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1358078367058289408/WOPIServiceId_TP_DROPBOX_PLUS/WOPIUserId_-/"/>
    </mc:Choice>
  </mc:AlternateContent>
  <xr:revisionPtr revIDLastSave="21" documentId="11_F25DC773A252ABDACC10482C61596E765ADE58E9" xr6:coauthVersionLast="47" xr6:coauthVersionMax="47" xr10:uidLastSave="{0651C8E6-A3A0-40DE-9B51-0FD9407B78CB}"/>
  <bookViews>
    <workbookView xWindow="-108" yWindow="-108" windowWidth="23256" windowHeight="13896" activeTab="2" xr2:uid="{00000000-000D-0000-FFFF-FFFF00000000}"/>
  </bookViews>
  <sheets>
    <sheet name="BD Centrales 2025" sheetId="2" r:id="rId1"/>
    <sheet name="BD Centrales 2024" sheetId="3" r:id="rId2"/>
    <sheet name="BD Centrales 2023" sheetId="4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2" hidden="1">'BD Centrales 2023'!$A$1:$AY$1187</definedName>
    <definedName name="_xlnm._FilterDatabase" localSheetId="1" hidden="1">'BD Centrales 2024'!$A$1:$AY$1187</definedName>
    <definedName name="_xlnm._FilterDatabase" localSheetId="0" hidden="1">'BD Centrales 2025'!$A$1:$AN$1194</definedName>
    <definedName name="datos" localSheetId="2">#REF!</definedName>
    <definedName name="datos" localSheetId="1">#REF!</definedName>
    <definedName name="datos">#REF!</definedName>
    <definedName name="errores" localSheetId="2">#REF!</definedName>
    <definedName name="errores" localSheetId="1">#REF!</definedName>
    <definedName name="error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194" i="4" l="1"/>
  <c r="AW1194" i="4"/>
  <c r="AV1194" i="4"/>
  <c r="AT1194" i="4"/>
  <c r="AS1194" i="4"/>
  <c r="AR1194" i="4"/>
  <c r="AQ1194" i="4"/>
  <c r="AN1194" i="4"/>
  <c r="AM1194" i="4"/>
  <c r="AL1194" i="4"/>
  <c r="AK1194" i="4"/>
  <c r="AI1194" i="4"/>
  <c r="AH1194" i="4"/>
  <c r="AG1194" i="4"/>
  <c r="AD1194" i="4"/>
  <c r="AC1194" i="4"/>
  <c r="AB1194" i="4"/>
  <c r="AA1194" i="4"/>
  <c r="Z1194" i="4"/>
  <c r="X1194" i="4"/>
  <c r="V1194" i="4"/>
  <c r="AX1193" i="4"/>
  <c r="AW1193" i="4"/>
  <c r="AV1193" i="4"/>
  <c r="AT1193" i="4"/>
  <c r="AS1193" i="4"/>
  <c r="AR1193" i="4"/>
  <c r="AQ1193" i="4"/>
  <c r="AN1193" i="4"/>
  <c r="AM1193" i="4"/>
  <c r="AL1193" i="4"/>
  <c r="AK1193" i="4"/>
  <c r="AI1193" i="4"/>
  <c r="AH1193" i="4"/>
  <c r="AG1193" i="4"/>
  <c r="AD1193" i="4"/>
  <c r="AC1193" i="4"/>
  <c r="AB1193" i="4"/>
  <c r="AA1193" i="4"/>
  <c r="Z1193" i="4"/>
  <c r="X1193" i="4"/>
  <c r="V1193" i="4"/>
  <c r="AX1192" i="4"/>
  <c r="AW1192" i="4"/>
  <c r="AV1192" i="4"/>
  <c r="AT1192" i="4"/>
  <c r="AS1192" i="4"/>
  <c r="AR1192" i="4"/>
  <c r="AQ1192" i="4"/>
  <c r="AN1192" i="4"/>
  <c r="AM1192" i="4"/>
  <c r="AL1192" i="4"/>
  <c r="AK1192" i="4"/>
  <c r="AI1192" i="4"/>
  <c r="AH1192" i="4"/>
  <c r="AG1192" i="4"/>
  <c r="AD1192" i="4"/>
  <c r="AC1192" i="4"/>
  <c r="AB1192" i="4"/>
  <c r="AA1192" i="4"/>
  <c r="Z1192" i="4"/>
  <c r="X1192" i="4"/>
  <c r="V1192" i="4"/>
  <c r="AX1191" i="4"/>
  <c r="AW1191" i="4"/>
  <c r="AV1191" i="4"/>
  <c r="AT1191" i="4"/>
  <c r="AS1191" i="4"/>
  <c r="AR1191" i="4"/>
  <c r="AQ1191" i="4"/>
  <c r="AN1191" i="4"/>
  <c r="AM1191" i="4"/>
  <c r="AL1191" i="4"/>
  <c r="AK1191" i="4"/>
  <c r="AI1191" i="4"/>
  <c r="AH1191" i="4"/>
  <c r="AG1191" i="4"/>
  <c r="AD1191" i="4"/>
  <c r="AC1191" i="4"/>
  <c r="AB1191" i="4"/>
  <c r="AA1191" i="4"/>
  <c r="Z1191" i="4"/>
  <c r="X1191" i="4"/>
  <c r="V1191" i="4"/>
  <c r="AX1190" i="4"/>
  <c r="AW1190" i="4"/>
  <c r="AV1190" i="4"/>
  <c r="AT1190" i="4"/>
  <c r="AS1190" i="4"/>
  <c r="AR1190" i="4"/>
  <c r="AQ1190" i="4"/>
  <c r="AN1190" i="4"/>
  <c r="AM1190" i="4"/>
  <c r="AL1190" i="4"/>
  <c r="AK1190" i="4"/>
  <c r="AI1190" i="4"/>
  <c r="AH1190" i="4"/>
  <c r="AG1190" i="4"/>
  <c r="AD1190" i="4"/>
  <c r="AC1190" i="4"/>
  <c r="AB1190" i="4"/>
  <c r="AA1190" i="4"/>
  <c r="Z1190" i="4"/>
  <c r="X1190" i="4"/>
  <c r="V1190" i="4"/>
  <c r="AX1189" i="4"/>
  <c r="AW1189" i="4"/>
  <c r="AV1189" i="4"/>
  <c r="AT1189" i="4"/>
  <c r="AS1189" i="4"/>
  <c r="AR1189" i="4"/>
  <c r="AQ1189" i="4"/>
  <c r="AN1189" i="4"/>
  <c r="AM1189" i="4"/>
  <c r="AL1189" i="4"/>
  <c r="AK1189" i="4"/>
  <c r="AI1189" i="4"/>
  <c r="AH1189" i="4"/>
  <c r="AG1189" i="4"/>
  <c r="AD1189" i="4"/>
  <c r="AC1189" i="4"/>
  <c r="AB1189" i="4"/>
  <c r="AA1189" i="4"/>
  <c r="Z1189" i="4"/>
  <c r="X1189" i="4"/>
  <c r="V1189" i="4"/>
  <c r="AX1188" i="4"/>
  <c r="AW1188" i="4"/>
  <c r="AV1188" i="4"/>
  <c r="AT1188" i="4"/>
  <c r="AS1188" i="4"/>
  <c r="AR1188" i="4"/>
  <c r="AQ1188" i="4"/>
  <c r="AN1188" i="4"/>
  <c r="AM1188" i="4"/>
  <c r="AL1188" i="4"/>
  <c r="AK1188" i="4"/>
  <c r="AI1188" i="4"/>
  <c r="AH1188" i="4"/>
  <c r="AG1188" i="4"/>
  <c r="AD1188" i="4"/>
  <c r="AC1188" i="4"/>
  <c r="AB1188" i="4"/>
  <c r="AA1188" i="4"/>
  <c r="Z1188" i="4"/>
  <c r="X1188" i="4"/>
  <c r="V1188" i="4"/>
  <c r="AX1187" i="4"/>
  <c r="AW1187" i="4"/>
  <c r="AV1187" i="4"/>
  <c r="AT1187" i="4"/>
  <c r="AS1187" i="4"/>
  <c r="AR1187" i="4"/>
  <c r="AQ1187" i="4"/>
  <c r="AN1187" i="4"/>
  <c r="AM1187" i="4"/>
  <c r="AL1187" i="4"/>
  <c r="AK1187" i="4"/>
  <c r="AI1187" i="4"/>
  <c r="AH1187" i="4"/>
  <c r="AG1187" i="4"/>
  <c r="AD1187" i="4"/>
  <c r="AC1187" i="4"/>
  <c r="AB1187" i="4"/>
  <c r="AA1187" i="4"/>
  <c r="Z1187" i="4"/>
  <c r="X1187" i="4"/>
  <c r="V1187" i="4"/>
  <c r="AX1186" i="4"/>
  <c r="AW1186" i="4"/>
  <c r="AV1186" i="4"/>
  <c r="AT1186" i="4"/>
  <c r="AS1186" i="4"/>
  <c r="AR1186" i="4"/>
  <c r="AQ1186" i="4"/>
  <c r="AN1186" i="4"/>
  <c r="AM1186" i="4"/>
  <c r="AL1186" i="4"/>
  <c r="AK1186" i="4"/>
  <c r="AI1186" i="4"/>
  <c r="AH1186" i="4"/>
  <c r="AG1186" i="4"/>
  <c r="AD1186" i="4"/>
  <c r="AC1186" i="4"/>
  <c r="AB1186" i="4"/>
  <c r="AA1186" i="4"/>
  <c r="Z1186" i="4"/>
  <c r="X1186" i="4"/>
  <c r="V1186" i="4"/>
  <c r="AX1185" i="4"/>
  <c r="AW1185" i="4"/>
  <c r="AV1185" i="4"/>
  <c r="AT1185" i="4"/>
  <c r="AS1185" i="4"/>
  <c r="AR1185" i="4"/>
  <c r="AQ1185" i="4"/>
  <c r="AN1185" i="4"/>
  <c r="AM1185" i="4"/>
  <c r="AL1185" i="4"/>
  <c r="AK1185" i="4"/>
  <c r="AI1185" i="4"/>
  <c r="AH1185" i="4"/>
  <c r="AG1185" i="4"/>
  <c r="AD1185" i="4"/>
  <c r="AC1185" i="4"/>
  <c r="AB1185" i="4"/>
  <c r="AA1185" i="4"/>
  <c r="Z1185" i="4"/>
  <c r="X1185" i="4"/>
  <c r="V1185" i="4"/>
  <c r="AX1184" i="4"/>
  <c r="AW1184" i="4"/>
  <c r="AV1184" i="4"/>
  <c r="AT1184" i="4"/>
  <c r="AS1184" i="4"/>
  <c r="AR1184" i="4"/>
  <c r="AQ1184" i="4"/>
  <c r="AN1184" i="4"/>
  <c r="AM1184" i="4"/>
  <c r="AL1184" i="4"/>
  <c r="AK1184" i="4"/>
  <c r="AI1184" i="4"/>
  <c r="AH1184" i="4"/>
  <c r="AG1184" i="4"/>
  <c r="AD1184" i="4"/>
  <c r="AC1184" i="4"/>
  <c r="AB1184" i="4"/>
  <c r="AA1184" i="4"/>
  <c r="Z1184" i="4"/>
  <c r="X1184" i="4"/>
  <c r="V1184" i="4"/>
  <c r="AX1183" i="4"/>
  <c r="AW1183" i="4"/>
  <c r="AV1183" i="4"/>
  <c r="AT1183" i="4"/>
  <c r="AS1183" i="4"/>
  <c r="AR1183" i="4"/>
  <c r="AQ1183" i="4"/>
  <c r="AN1183" i="4"/>
  <c r="AM1183" i="4"/>
  <c r="AL1183" i="4"/>
  <c r="AK1183" i="4"/>
  <c r="AI1183" i="4"/>
  <c r="AH1183" i="4"/>
  <c r="AG1183" i="4"/>
  <c r="AD1183" i="4"/>
  <c r="AC1183" i="4"/>
  <c r="AB1183" i="4"/>
  <c r="AA1183" i="4"/>
  <c r="Z1183" i="4"/>
  <c r="X1183" i="4"/>
  <c r="V1183" i="4"/>
  <c r="AX1182" i="4"/>
  <c r="AW1182" i="4"/>
  <c r="AV1182" i="4"/>
  <c r="AT1182" i="4"/>
  <c r="AS1182" i="4"/>
  <c r="AR1182" i="4"/>
  <c r="AQ1182" i="4"/>
  <c r="AN1182" i="4"/>
  <c r="AM1182" i="4"/>
  <c r="AL1182" i="4"/>
  <c r="AK1182" i="4"/>
  <c r="AI1182" i="4"/>
  <c r="AH1182" i="4"/>
  <c r="AG1182" i="4"/>
  <c r="AD1182" i="4"/>
  <c r="AC1182" i="4"/>
  <c r="AB1182" i="4"/>
  <c r="AA1182" i="4"/>
  <c r="Z1182" i="4"/>
  <c r="X1182" i="4"/>
  <c r="V1182" i="4"/>
  <c r="AX1181" i="4"/>
  <c r="AW1181" i="4"/>
  <c r="AV1181" i="4"/>
  <c r="AT1181" i="4"/>
  <c r="AS1181" i="4"/>
  <c r="AR1181" i="4"/>
  <c r="AQ1181" i="4"/>
  <c r="AN1181" i="4"/>
  <c r="AM1181" i="4"/>
  <c r="AL1181" i="4"/>
  <c r="AK1181" i="4"/>
  <c r="AI1181" i="4"/>
  <c r="AH1181" i="4"/>
  <c r="AG1181" i="4"/>
  <c r="AD1181" i="4"/>
  <c r="AC1181" i="4"/>
  <c r="AB1181" i="4"/>
  <c r="AA1181" i="4"/>
  <c r="Z1181" i="4"/>
  <c r="X1181" i="4"/>
  <c r="V1181" i="4"/>
  <c r="AX1180" i="4"/>
  <c r="AW1180" i="4"/>
  <c r="AV1180" i="4"/>
  <c r="AT1180" i="4"/>
  <c r="AS1180" i="4"/>
  <c r="AR1180" i="4"/>
  <c r="AQ1180" i="4"/>
  <c r="AN1180" i="4"/>
  <c r="AM1180" i="4"/>
  <c r="AL1180" i="4"/>
  <c r="AK1180" i="4"/>
  <c r="AI1180" i="4"/>
  <c r="AH1180" i="4"/>
  <c r="AG1180" i="4"/>
  <c r="AD1180" i="4"/>
  <c r="AC1180" i="4"/>
  <c r="AB1180" i="4"/>
  <c r="AA1180" i="4"/>
  <c r="Z1180" i="4"/>
  <c r="X1180" i="4"/>
  <c r="V1180" i="4"/>
  <c r="AX1179" i="4"/>
  <c r="AW1179" i="4"/>
  <c r="AV1179" i="4"/>
  <c r="AT1179" i="4"/>
  <c r="AS1179" i="4"/>
  <c r="AR1179" i="4"/>
  <c r="AQ1179" i="4"/>
  <c r="AN1179" i="4"/>
  <c r="AM1179" i="4"/>
  <c r="AL1179" i="4"/>
  <c r="AK1179" i="4"/>
  <c r="AI1179" i="4"/>
  <c r="AH1179" i="4"/>
  <c r="AG1179" i="4"/>
  <c r="AD1179" i="4"/>
  <c r="AC1179" i="4"/>
  <c r="AB1179" i="4"/>
  <c r="AA1179" i="4"/>
  <c r="Z1179" i="4"/>
  <c r="X1179" i="4"/>
  <c r="V1179" i="4"/>
  <c r="AX1178" i="4"/>
  <c r="AW1178" i="4"/>
  <c r="AV1178" i="4"/>
  <c r="AT1178" i="4"/>
  <c r="AS1178" i="4"/>
  <c r="AR1178" i="4"/>
  <c r="AQ1178" i="4"/>
  <c r="AN1178" i="4"/>
  <c r="AM1178" i="4"/>
  <c r="AL1178" i="4"/>
  <c r="AK1178" i="4"/>
  <c r="AI1178" i="4"/>
  <c r="AH1178" i="4"/>
  <c r="AG1178" i="4"/>
  <c r="AD1178" i="4"/>
  <c r="AC1178" i="4"/>
  <c r="AB1178" i="4"/>
  <c r="AA1178" i="4"/>
  <c r="Z1178" i="4"/>
  <c r="X1178" i="4"/>
  <c r="V1178" i="4"/>
  <c r="AX1177" i="4"/>
  <c r="AW1177" i="4"/>
  <c r="AV1177" i="4"/>
  <c r="AT1177" i="4"/>
  <c r="AS1177" i="4"/>
  <c r="AR1177" i="4"/>
  <c r="AQ1177" i="4"/>
  <c r="AN1177" i="4"/>
  <c r="AM1177" i="4"/>
  <c r="AL1177" i="4"/>
  <c r="AK1177" i="4"/>
  <c r="AI1177" i="4"/>
  <c r="AH1177" i="4"/>
  <c r="AG1177" i="4"/>
  <c r="AD1177" i="4"/>
  <c r="AC1177" i="4"/>
  <c r="AB1177" i="4"/>
  <c r="AA1177" i="4"/>
  <c r="Z1177" i="4"/>
  <c r="X1177" i="4"/>
  <c r="V1177" i="4"/>
  <c r="AX1176" i="4"/>
  <c r="AW1176" i="4"/>
  <c r="AV1176" i="4"/>
  <c r="AT1176" i="4"/>
  <c r="AS1176" i="4"/>
  <c r="AR1176" i="4"/>
  <c r="AQ1176" i="4"/>
  <c r="AN1176" i="4"/>
  <c r="AM1176" i="4"/>
  <c r="AL1176" i="4"/>
  <c r="AK1176" i="4"/>
  <c r="AI1176" i="4"/>
  <c r="AH1176" i="4"/>
  <c r="AG1176" i="4"/>
  <c r="AD1176" i="4"/>
  <c r="AC1176" i="4"/>
  <c r="AB1176" i="4"/>
  <c r="AA1176" i="4"/>
  <c r="Z1176" i="4"/>
  <c r="X1176" i="4"/>
  <c r="V1176" i="4"/>
  <c r="AX1175" i="4"/>
  <c r="AW1175" i="4"/>
  <c r="AV1175" i="4"/>
  <c r="AT1175" i="4"/>
  <c r="AS1175" i="4"/>
  <c r="AR1175" i="4"/>
  <c r="AQ1175" i="4"/>
  <c r="AN1175" i="4"/>
  <c r="AM1175" i="4"/>
  <c r="AL1175" i="4"/>
  <c r="AK1175" i="4"/>
  <c r="AI1175" i="4"/>
  <c r="AH1175" i="4"/>
  <c r="AG1175" i="4"/>
  <c r="AD1175" i="4"/>
  <c r="AC1175" i="4"/>
  <c r="AB1175" i="4"/>
  <c r="AA1175" i="4"/>
  <c r="Z1175" i="4"/>
  <c r="X1175" i="4"/>
  <c r="V1175" i="4"/>
  <c r="AX1174" i="4"/>
  <c r="AW1174" i="4"/>
  <c r="AV1174" i="4"/>
  <c r="AT1174" i="4"/>
  <c r="AS1174" i="4"/>
  <c r="AR1174" i="4"/>
  <c r="AQ1174" i="4"/>
  <c r="AN1174" i="4"/>
  <c r="AM1174" i="4"/>
  <c r="AL1174" i="4"/>
  <c r="AK1174" i="4"/>
  <c r="AI1174" i="4"/>
  <c r="AH1174" i="4"/>
  <c r="AG1174" i="4"/>
  <c r="AD1174" i="4"/>
  <c r="AC1174" i="4"/>
  <c r="AB1174" i="4"/>
  <c r="AA1174" i="4"/>
  <c r="Z1174" i="4"/>
  <c r="X1174" i="4"/>
  <c r="V1174" i="4"/>
  <c r="AX1173" i="4"/>
  <c r="AW1173" i="4"/>
  <c r="AV1173" i="4"/>
  <c r="AT1173" i="4"/>
  <c r="AS1173" i="4"/>
  <c r="AR1173" i="4"/>
  <c r="AQ1173" i="4"/>
  <c r="AN1173" i="4"/>
  <c r="AM1173" i="4"/>
  <c r="AL1173" i="4"/>
  <c r="AK1173" i="4"/>
  <c r="AI1173" i="4"/>
  <c r="AH1173" i="4"/>
  <c r="AG1173" i="4"/>
  <c r="AD1173" i="4"/>
  <c r="AC1173" i="4"/>
  <c r="AB1173" i="4"/>
  <c r="AA1173" i="4"/>
  <c r="Z1173" i="4"/>
  <c r="X1173" i="4"/>
  <c r="V1173" i="4"/>
  <c r="AX1172" i="4"/>
  <c r="AW1172" i="4"/>
  <c r="AV1172" i="4"/>
  <c r="AT1172" i="4"/>
  <c r="AS1172" i="4"/>
  <c r="AR1172" i="4"/>
  <c r="AQ1172" i="4"/>
  <c r="AN1172" i="4"/>
  <c r="AM1172" i="4"/>
  <c r="AL1172" i="4"/>
  <c r="AK1172" i="4"/>
  <c r="AI1172" i="4"/>
  <c r="AH1172" i="4"/>
  <c r="AG1172" i="4"/>
  <c r="AD1172" i="4"/>
  <c r="AC1172" i="4"/>
  <c r="AB1172" i="4"/>
  <c r="AA1172" i="4"/>
  <c r="Z1172" i="4"/>
  <c r="X1172" i="4"/>
  <c r="V1172" i="4"/>
  <c r="AX1171" i="4"/>
  <c r="AW1171" i="4"/>
  <c r="AV1171" i="4"/>
  <c r="AT1171" i="4"/>
  <c r="AS1171" i="4"/>
  <c r="AR1171" i="4"/>
  <c r="AQ1171" i="4"/>
  <c r="AN1171" i="4"/>
  <c r="AM1171" i="4"/>
  <c r="AL1171" i="4"/>
  <c r="AK1171" i="4"/>
  <c r="AI1171" i="4"/>
  <c r="AH1171" i="4"/>
  <c r="AG1171" i="4"/>
  <c r="AD1171" i="4"/>
  <c r="AC1171" i="4"/>
  <c r="AB1171" i="4"/>
  <c r="AA1171" i="4"/>
  <c r="Z1171" i="4"/>
  <c r="X1171" i="4"/>
  <c r="V1171" i="4"/>
  <c r="AX1170" i="4"/>
  <c r="AW1170" i="4"/>
  <c r="AV1170" i="4"/>
  <c r="AT1170" i="4"/>
  <c r="AS1170" i="4"/>
  <c r="AR1170" i="4"/>
  <c r="AQ1170" i="4"/>
  <c r="AN1170" i="4"/>
  <c r="AM1170" i="4"/>
  <c r="AL1170" i="4"/>
  <c r="AK1170" i="4"/>
  <c r="AI1170" i="4"/>
  <c r="AH1170" i="4"/>
  <c r="AG1170" i="4"/>
  <c r="AD1170" i="4"/>
  <c r="AC1170" i="4"/>
  <c r="AB1170" i="4"/>
  <c r="AA1170" i="4"/>
  <c r="Z1170" i="4"/>
  <c r="X1170" i="4"/>
  <c r="V1170" i="4"/>
  <c r="AX1169" i="4"/>
  <c r="AW1169" i="4"/>
  <c r="AV1169" i="4"/>
  <c r="AT1169" i="4"/>
  <c r="AS1169" i="4"/>
  <c r="AR1169" i="4"/>
  <c r="AQ1169" i="4"/>
  <c r="AN1169" i="4"/>
  <c r="AM1169" i="4"/>
  <c r="AL1169" i="4"/>
  <c r="AK1169" i="4"/>
  <c r="AI1169" i="4"/>
  <c r="AH1169" i="4"/>
  <c r="AG1169" i="4"/>
  <c r="AD1169" i="4"/>
  <c r="AC1169" i="4"/>
  <c r="AB1169" i="4"/>
  <c r="AA1169" i="4"/>
  <c r="Z1169" i="4"/>
  <c r="X1169" i="4"/>
  <c r="V1169" i="4"/>
  <c r="AX1168" i="4"/>
  <c r="AW1168" i="4"/>
  <c r="AV1168" i="4"/>
  <c r="AT1168" i="4"/>
  <c r="AS1168" i="4"/>
  <c r="AR1168" i="4"/>
  <c r="AQ1168" i="4"/>
  <c r="AN1168" i="4"/>
  <c r="AM1168" i="4"/>
  <c r="AL1168" i="4"/>
  <c r="AK1168" i="4"/>
  <c r="AI1168" i="4"/>
  <c r="AH1168" i="4"/>
  <c r="AG1168" i="4"/>
  <c r="AD1168" i="4"/>
  <c r="AC1168" i="4"/>
  <c r="AB1168" i="4"/>
  <c r="AA1168" i="4"/>
  <c r="Z1168" i="4"/>
  <c r="X1168" i="4"/>
  <c r="V1168" i="4"/>
  <c r="AX1167" i="4"/>
  <c r="AW1167" i="4"/>
  <c r="AV1167" i="4"/>
  <c r="AT1167" i="4"/>
  <c r="AS1167" i="4"/>
  <c r="AR1167" i="4"/>
  <c r="AQ1167" i="4"/>
  <c r="AN1167" i="4"/>
  <c r="AM1167" i="4"/>
  <c r="AL1167" i="4"/>
  <c r="AK1167" i="4"/>
  <c r="AI1167" i="4"/>
  <c r="AH1167" i="4"/>
  <c r="AG1167" i="4"/>
  <c r="AD1167" i="4"/>
  <c r="AC1167" i="4"/>
  <c r="AB1167" i="4"/>
  <c r="AA1167" i="4"/>
  <c r="Z1167" i="4"/>
  <c r="X1167" i="4"/>
  <c r="V1167" i="4"/>
  <c r="AX1166" i="4"/>
  <c r="AW1166" i="4"/>
  <c r="AV1166" i="4"/>
  <c r="AT1166" i="4"/>
  <c r="AS1166" i="4"/>
  <c r="AR1166" i="4"/>
  <c r="AQ1166" i="4"/>
  <c r="AN1166" i="4"/>
  <c r="AM1166" i="4"/>
  <c r="AL1166" i="4"/>
  <c r="AK1166" i="4"/>
  <c r="AI1166" i="4"/>
  <c r="AH1166" i="4"/>
  <c r="AG1166" i="4"/>
  <c r="AD1166" i="4"/>
  <c r="AC1166" i="4"/>
  <c r="AB1166" i="4"/>
  <c r="AA1166" i="4"/>
  <c r="Z1166" i="4"/>
  <c r="X1166" i="4"/>
  <c r="V1166" i="4"/>
  <c r="AX1165" i="4"/>
  <c r="AW1165" i="4"/>
  <c r="AV1165" i="4"/>
  <c r="AT1165" i="4"/>
  <c r="AS1165" i="4"/>
  <c r="AR1165" i="4"/>
  <c r="AQ1165" i="4"/>
  <c r="AN1165" i="4"/>
  <c r="AM1165" i="4"/>
  <c r="AL1165" i="4"/>
  <c r="AK1165" i="4"/>
  <c r="AI1165" i="4"/>
  <c r="AH1165" i="4"/>
  <c r="AG1165" i="4"/>
  <c r="AD1165" i="4"/>
  <c r="AC1165" i="4"/>
  <c r="AB1165" i="4"/>
  <c r="AA1165" i="4"/>
  <c r="Z1165" i="4"/>
  <c r="X1165" i="4"/>
  <c r="V1165" i="4"/>
  <c r="AX1164" i="4"/>
  <c r="AW1164" i="4"/>
  <c r="AV1164" i="4"/>
  <c r="AT1164" i="4"/>
  <c r="AS1164" i="4"/>
  <c r="AR1164" i="4"/>
  <c r="AQ1164" i="4"/>
  <c r="AN1164" i="4"/>
  <c r="AM1164" i="4"/>
  <c r="AL1164" i="4"/>
  <c r="AK1164" i="4"/>
  <c r="AI1164" i="4"/>
  <c r="AH1164" i="4"/>
  <c r="AG1164" i="4"/>
  <c r="AD1164" i="4"/>
  <c r="AC1164" i="4"/>
  <c r="AB1164" i="4"/>
  <c r="AA1164" i="4"/>
  <c r="Z1164" i="4"/>
  <c r="X1164" i="4"/>
  <c r="V1164" i="4"/>
  <c r="AX1163" i="4"/>
  <c r="AW1163" i="4"/>
  <c r="AV1163" i="4"/>
  <c r="AT1163" i="4"/>
  <c r="AS1163" i="4"/>
  <c r="AR1163" i="4"/>
  <c r="AQ1163" i="4"/>
  <c r="AN1163" i="4"/>
  <c r="AM1163" i="4"/>
  <c r="AL1163" i="4"/>
  <c r="AK1163" i="4"/>
  <c r="AI1163" i="4"/>
  <c r="AH1163" i="4"/>
  <c r="AG1163" i="4"/>
  <c r="AD1163" i="4"/>
  <c r="AC1163" i="4"/>
  <c r="AB1163" i="4"/>
  <c r="AA1163" i="4"/>
  <c r="Z1163" i="4"/>
  <c r="X1163" i="4"/>
  <c r="V1163" i="4"/>
  <c r="AX1162" i="4"/>
  <c r="AW1162" i="4"/>
  <c r="AV1162" i="4"/>
  <c r="AT1162" i="4"/>
  <c r="AS1162" i="4"/>
  <c r="AR1162" i="4"/>
  <c r="AQ1162" i="4"/>
  <c r="AN1162" i="4"/>
  <c r="AM1162" i="4"/>
  <c r="AL1162" i="4"/>
  <c r="AK1162" i="4"/>
  <c r="AI1162" i="4"/>
  <c r="AH1162" i="4"/>
  <c r="AG1162" i="4"/>
  <c r="AD1162" i="4"/>
  <c r="AC1162" i="4"/>
  <c r="AB1162" i="4"/>
  <c r="AA1162" i="4"/>
  <c r="Z1162" i="4"/>
  <c r="X1162" i="4"/>
  <c r="V1162" i="4"/>
  <c r="AX1161" i="4"/>
  <c r="AW1161" i="4"/>
  <c r="AV1161" i="4"/>
  <c r="AT1161" i="4"/>
  <c r="AS1161" i="4"/>
  <c r="AR1161" i="4"/>
  <c r="AQ1161" i="4"/>
  <c r="AN1161" i="4"/>
  <c r="AM1161" i="4"/>
  <c r="AL1161" i="4"/>
  <c r="AK1161" i="4"/>
  <c r="AI1161" i="4"/>
  <c r="AH1161" i="4"/>
  <c r="AG1161" i="4"/>
  <c r="AD1161" i="4"/>
  <c r="AC1161" i="4"/>
  <c r="AB1161" i="4"/>
  <c r="AA1161" i="4"/>
  <c r="Z1161" i="4"/>
  <c r="X1161" i="4"/>
  <c r="V1161" i="4"/>
  <c r="AX1160" i="4"/>
  <c r="AW1160" i="4"/>
  <c r="AV1160" i="4"/>
  <c r="AT1160" i="4"/>
  <c r="AS1160" i="4"/>
  <c r="AR1160" i="4"/>
  <c r="AQ1160" i="4"/>
  <c r="AN1160" i="4"/>
  <c r="AM1160" i="4"/>
  <c r="AL1160" i="4"/>
  <c r="AK1160" i="4"/>
  <c r="AI1160" i="4"/>
  <c r="AH1160" i="4"/>
  <c r="AG1160" i="4"/>
  <c r="AD1160" i="4"/>
  <c r="AC1160" i="4"/>
  <c r="AB1160" i="4"/>
  <c r="AA1160" i="4"/>
  <c r="Z1160" i="4"/>
  <c r="X1160" i="4"/>
  <c r="V1160" i="4"/>
  <c r="AX1159" i="4"/>
  <c r="AW1159" i="4"/>
  <c r="AV1159" i="4"/>
  <c r="AT1159" i="4"/>
  <c r="AS1159" i="4"/>
  <c r="AR1159" i="4"/>
  <c r="AQ1159" i="4"/>
  <c r="AN1159" i="4"/>
  <c r="AM1159" i="4"/>
  <c r="AL1159" i="4"/>
  <c r="AK1159" i="4"/>
  <c r="AI1159" i="4"/>
  <c r="AH1159" i="4"/>
  <c r="AG1159" i="4"/>
  <c r="AD1159" i="4"/>
  <c r="AC1159" i="4"/>
  <c r="AB1159" i="4"/>
  <c r="AA1159" i="4"/>
  <c r="Z1159" i="4"/>
  <c r="X1159" i="4"/>
  <c r="V1159" i="4"/>
  <c r="AX1158" i="4"/>
  <c r="AW1158" i="4"/>
  <c r="AV1158" i="4"/>
  <c r="AT1158" i="4"/>
  <c r="AS1158" i="4"/>
  <c r="AR1158" i="4"/>
  <c r="AQ1158" i="4"/>
  <c r="AN1158" i="4"/>
  <c r="AM1158" i="4"/>
  <c r="AL1158" i="4"/>
  <c r="AK1158" i="4"/>
  <c r="AI1158" i="4"/>
  <c r="AH1158" i="4"/>
  <c r="AG1158" i="4"/>
  <c r="AD1158" i="4"/>
  <c r="AC1158" i="4"/>
  <c r="AB1158" i="4"/>
  <c r="AA1158" i="4"/>
  <c r="Z1158" i="4"/>
  <c r="X1158" i="4"/>
  <c r="V1158" i="4"/>
  <c r="AX1157" i="4"/>
  <c r="AW1157" i="4"/>
  <c r="AV1157" i="4"/>
  <c r="AT1157" i="4"/>
  <c r="AS1157" i="4"/>
  <c r="AR1157" i="4"/>
  <c r="AQ1157" i="4"/>
  <c r="AN1157" i="4"/>
  <c r="AM1157" i="4"/>
  <c r="AL1157" i="4"/>
  <c r="AK1157" i="4"/>
  <c r="AI1157" i="4"/>
  <c r="AH1157" i="4"/>
  <c r="AG1157" i="4"/>
  <c r="AD1157" i="4"/>
  <c r="AC1157" i="4"/>
  <c r="AB1157" i="4"/>
  <c r="AA1157" i="4"/>
  <c r="Z1157" i="4"/>
  <c r="X1157" i="4"/>
  <c r="V1157" i="4"/>
  <c r="AX1156" i="4"/>
  <c r="AW1156" i="4"/>
  <c r="AV1156" i="4"/>
  <c r="AT1156" i="4"/>
  <c r="AS1156" i="4"/>
  <c r="AR1156" i="4"/>
  <c r="AQ1156" i="4"/>
  <c r="AN1156" i="4"/>
  <c r="AM1156" i="4"/>
  <c r="AL1156" i="4"/>
  <c r="AK1156" i="4"/>
  <c r="AI1156" i="4"/>
  <c r="AH1156" i="4"/>
  <c r="AG1156" i="4"/>
  <c r="AD1156" i="4"/>
  <c r="AC1156" i="4"/>
  <c r="AB1156" i="4"/>
  <c r="AA1156" i="4"/>
  <c r="Z1156" i="4"/>
  <c r="X1156" i="4"/>
  <c r="V1156" i="4"/>
  <c r="AX1155" i="4"/>
  <c r="AW1155" i="4"/>
  <c r="AV1155" i="4"/>
  <c r="AT1155" i="4"/>
  <c r="AS1155" i="4"/>
  <c r="AR1155" i="4"/>
  <c r="AQ1155" i="4"/>
  <c r="AN1155" i="4"/>
  <c r="AM1155" i="4"/>
  <c r="AL1155" i="4"/>
  <c r="AK1155" i="4"/>
  <c r="AI1155" i="4"/>
  <c r="AH1155" i="4"/>
  <c r="AG1155" i="4"/>
  <c r="AD1155" i="4"/>
  <c r="AC1155" i="4"/>
  <c r="AB1155" i="4"/>
  <c r="AA1155" i="4"/>
  <c r="Z1155" i="4"/>
  <c r="X1155" i="4"/>
  <c r="V1155" i="4"/>
  <c r="AX1154" i="4"/>
  <c r="AW1154" i="4"/>
  <c r="AV1154" i="4"/>
  <c r="AT1154" i="4"/>
  <c r="AS1154" i="4"/>
  <c r="AR1154" i="4"/>
  <c r="AQ1154" i="4"/>
  <c r="AN1154" i="4"/>
  <c r="AM1154" i="4"/>
  <c r="AL1154" i="4"/>
  <c r="AK1154" i="4"/>
  <c r="AI1154" i="4"/>
  <c r="AH1154" i="4"/>
  <c r="AG1154" i="4"/>
  <c r="AD1154" i="4"/>
  <c r="AC1154" i="4"/>
  <c r="AB1154" i="4"/>
  <c r="AA1154" i="4"/>
  <c r="Z1154" i="4"/>
  <c r="X1154" i="4"/>
  <c r="V1154" i="4"/>
  <c r="AX1153" i="4"/>
  <c r="AW1153" i="4"/>
  <c r="AV1153" i="4"/>
  <c r="AT1153" i="4"/>
  <c r="AS1153" i="4"/>
  <c r="AR1153" i="4"/>
  <c r="AQ1153" i="4"/>
  <c r="AN1153" i="4"/>
  <c r="AM1153" i="4"/>
  <c r="AL1153" i="4"/>
  <c r="AK1153" i="4"/>
  <c r="AI1153" i="4"/>
  <c r="AH1153" i="4"/>
  <c r="AG1153" i="4"/>
  <c r="AD1153" i="4"/>
  <c r="AC1153" i="4"/>
  <c r="AB1153" i="4"/>
  <c r="AA1153" i="4"/>
  <c r="Z1153" i="4"/>
  <c r="X1153" i="4"/>
  <c r="V1153" i="4"/>
  <c r="AX1152" i="4"/>
  <c r="AW1152" i="4"/>
  <c r="AV1152" i="4"/>
  <c r="AT1152" i="4"/>
  <c r="AS1152" i="4"/>
  <c r="AR1152" i="4"/>
  <c r="AQ1152" i="4"/>
  <c r="AN1152" i="4"/>
  <c r="AM1152" i="4"/>
  <c r="AL1152" i="4"/>
  <c r="AK1152" i="4"/>
  <c r="AI1152" i="4"/>
  <c r="AH1152" i="4"/>
  <c r="AG1152" i="4"/>
  <c r="AD1152" i="4"/>
  <c r="AC1152" i="4"/>
  <c r="AB1152" i="4"/>
  <c r="AA1152" i="4"/>
  <c r="Z1152" i="4"/>
  <c r="X1152" i="4"/>
  <c r="V1152" i="4"/>
  <c r="AX1151" i="4"/>
  <c r="AW1151" i="4"/>
  <c r="AV1151" i="4"/>
  <c r="AT1151" i="4"/>
  <c r="AS1151" i="4"/>
  <c r="AR1151" i="4"/>
  <c r="AQ1151" i="4"/>
  <c r="AN1151" i="4"/>
  <c r="AM1151" i="4"/>
  <c r="AL1151" i="4"/>
  <c r="AK1151" i="4"/>
  <c r="AI1151" i="4"/>
  <c r="AH1151" i="4"/>
  <c r="AG1151" i="4"/>
  <c r="AD1151" i="4"/>
  <c r="AC1151" i="4"/>
  <c r="AB1151" i="4"/>
  <c r="AA1151" i="4"/>
  <c r="Z1151" i="4"/>
  <c r="X1151" i="4"/>
  <c r="V1151" i="4"/>
  <c r="AX1150" i="4"/>
  <c r="AW1150" i="4"/>
  <c r="AV1150" i="4"/>
  <c r="AT1150" i="4"/>
  <c r="AS1150" i="4"/>
  <c r="AR1150" i="4"/>
  <c r="AQ1150" i="4"/>
  <c r="AN1150" i="4"/>
  <c r="AM1150" i="4"/>
  <c r="AL1150" i="4"/>
  <c r="AK1150" i="4"/>
  <c r="AI1150" i="4"/>
  <c r="AH1150" i="4"/>
  <c r="AG1150" i="4"/>
  <c r="AD1150" i="4"/>
  <c r="AC1150" i="4"/>
  <c r="AB1150" i="4"/>
  <c r="AA1150" i="4"/>
  <c r="Z1150" i="4"/>
  <c r="X1150" i="4"/>
  <c r="V1150" i="4"/>
  <c r="AX1149" i="4"/>
  <c r="AW1149" i="4"/>
  <c r="AV1149" i="4"/>
  <c r="AT1149" i="4"/>
  <c r="AS1149" i="4"/>
  <c r="AR1149" i="4"/>
  <c r="AQ1149" i="4"/>
  <c r="AN1149" i="4"/>
  <c r="AM1149" i="4"/>
  <c r="AL1149" i="4"/>
  <c r="AK1149" i="4"/>
  <c r="AI1149" i="4"/>
  <c r="AH1149" i="4"/>
  <c r="AG1149" i="4"/>
  <c r="AD1149" i="4"/>
  <c r="AC1149" i="4"/>
  <c r="AB1149" i="4"/>
  <c r="AA1149" i="4"/>
  <c r="Z1149" i="4"/>
  <c r="X1149" i="4"/>
  <c r="V1149" i="4"/>
  <c r="AX1148" i="4"/>
  <c r="AW1148" i="4"/>
  <c r="AV1148" i="4"/>
  <c r="AT1148" i="4"/>
  <c r="AS1148" i="4"/>
  <c r="AR1148" i="4"/>
  <c r="AQ1148" i="4"/>
  <c r="AN1148" i="4"/>
  <c r="AM1148" i="4"/>
  <c r="AL1148" i="4"/>
  <c r="AK1148" i="4"/>
  <c r="AI1148" i="4"/>
  <c r="AH1148" i="4"/>
  <c r="AG1148" i="4"/>
  <c r="AD1148" i="4"/>
  <c r="AC1148" i="4"/>
  <c r="AB1148" i="4"/>
  <c r="AA1148" i="4"/>
  <c r="Z1148" i="4"/>
  <c r="X1148" i="4"/>
  <c r="V1148" i="4"/>
  <c r="AX1147" i="4"/>
  <c r="AW1147" i="4"/>
  <c r="AV1147" i="4"/>
  <c r="AT1147" i="4"/>
  <c r="AS1147" i="4"/>
  <c r="AR1147" i="4"/>
  <c r="AQ1147" i="4"/>
  <c r="AN1147" i="4"/>
  <c r="AM1147" i="4"/>
  <c r="AL1147" i="4"/>
  <c r="AK1147" i="4"/>
  <c r="AI1147" i="4"/>
  <c r="AH1147" i="4"/>
  <c r="AG1147" i="4"/>
  <c r="AD1147" i="4"/>
  <c r="AC1147" i="4"/>
  <c r="AB1147" i="4"/>
  <c r="AA1147" i="4"/>
  <c r="Z1147" i="4"/>
  <c r="X1147" i="4"/>
  <c r="V1147" i="4"/>
  <c r="AX1146" i="4"/>
  <c r="AW1146" i="4"/>
  <c r="AV1146" i="4"/>
  <c r="AT1146" i="4"/>
  <c r="AS1146" i="4"/>
  <c r="AR1146" i="4"/>
  <c r="AQ1146" i="4"/>
  <c r="AN1146" i="4"/>
  <c r="AM1146" i="4"/>
  <c r="AL1146" i="4"/>
  <c r="AK1146" i="4"/>
  <c r="AI1146" i="4"/>
  <c r="AH1146" i="4"/>
  <c r="AG1146" i="4"/>
  <c r="AD1146" i="4"/>
  <c r="AC1146" i="4"/>
  <c r="AB1146" i="4"/>
  <c r="AA1146" i="4"/>
  <c r="Z1146" i="4"/>
  <c r="X1146" i="4"/>
  <c r="V1146" i="4"/>
  <c r="AX1145" i="4"/>
  <c r="AW1145" i="4"/>
  <c r="AV1145" i="4"/>
  <c r="AT1145" i="4"/>
  <c r="AS1145" i="4"/>
  <c r="AR1145" i="4"/>
  <c r="AQ1145" i="4"/>
  <c r="AN1145" i="4"/>
  <c r="AM1145" i="4"/>
  <c r="AL1145" i="4"/>
  <c r="AK1145" i="4"/>
  <c r="AI1145" i="4"/>
  <c r="AH1145" i="4"/>
  <c r="AG1145" i="4"/>
  <c r="AD1145" i="4"/>
  <c r="AC1145" i="4"/>
  <c r="AB1145" i="4"/>
  <c r="AA1145" i="4"/>
  <c r="Z1145" i="4"/>
  <c r="X1145" i="4"/>
  <c r="V1145" i="4"/>
  <c r="AX1144" i="4"/>
  <c r="AW1144" i="4"/>
  <c r="AV1144" i="4"/>
  <c r="AT1144" i="4"/>
  <c r="AS1144" i="4"/>
  <c r="AR1144" i="4"/>
  <c r="AQ1144" i="4"/>
  <c r="AN1144" i="4"/>
  <c r="AM1144" i="4"/>
  <c r="AL1144" i="4"/>
  <c r="AK1144" i="4"/>
  <c r="AI1144" i="4"/>
  <c r="AH1144" i="4"/>
  <c r="AG1144" i="4"/>
  <c r="AD1144" i="4"/>
  <c r="AC1144" i="4"/>
  <c r="AB1144" i="4"/>
  <c r="AA1144" i="4"/>
  <c r="Z1144" i="4"/>
  <c r="X1144" i="4"/>
  <c r="V1144" i="4"/>
  <c r="AX1143" i="4"/>
  <c r="AW1143" i="4"/>
  <c r="AV1143" i="4"/>
  <c r="AT1143" i="4"/>
  <c r="AS1143" i="4"/>
  <c r="AR1143" i="4"/>
  <c r="AQ1143" i="4"/>
  <c r="AN1143" i="4"/>
  <c r="AM1143" i="4"/>
  <c r="AL1143" i="4"/>
  <c r="AK1143" i="4"/>
  <c r="AI1143" i="4"/>
  <c r="AH1143" i="4"/>
  <c r="AG1143" i="4"/>
  <c r="AD1143" i="4"/>
  <c r="AC1143" i="4"/>
  <c r="AB1143" i="4"/>
  <c r="AA1143" i="4"/>
  <c r="Z1143" i="4"/>
  <c r="X1143" i="4"/>
  <c r="V1143" i="4"/>
  <c r="AX1142" i="4"/>
  <c r="AW1142" i="4"/>
  <c r="AV1142" i="4"/>
  <c r="AT1142" i="4"/>
  <c r="AS1142" i="4"/>
  <c r="AR1142" i="4"/>
  <c r="AQ1142" i="4"/>
  <c r="AN1142" i="4"/>
  <c r="AM1142" i="4"/>
  <c r="AL1142" i="4"/>
  <c r="AK1142" i="4"/>
  <c r="AI1142" i="4"/>
  <c r="AH1142" i="4"/>
  <c r="AG1142" i="4"/>
  <c r="AD1142" i="4"/>
  <c r="AC1142" i="4"/>
  <c r="AB1142" i="4"/>
  <c r="AA1142" i="4"/>
  <c r="Z1142" i="4"/>
  <c r="X1142" i="4"/>
  <c r="V1142" i="4"/>
  <c r="AX1141" i="4"/>
  <c r="AW1141" i="4"/>
  <c r="AV1141" i="4"/>
  <c r="AT1141" i="4"/>
  <c r="AS1141" i="4"/>
  <c r="AR1141" i="4"/>
  <c r="AQ1141" i="4"/>
  <c r="AN1141" i="4"/>
  <c r="AM1141" i="4"/>
  <c r="AL1141" i="4"/>
  <c r="AK1141" i="4"/>
  <c r="AI1141" i="4"/>
  <c r="AH1141" i="4"/>
  <c r="AG1141" i="4"/>
  <c r="AD1141" i="4"/>
  <c r="AC1141" i="4"/>
  <c r="AB1141" i="4"/>
  <c r="AA1141" i="4"/>
  <c r="Z1141" i="4"/>
  <c r="X1141" i="4"/>
  <c r="V1141" i="4"/>
  <c r="AX1140" i="4"/>
  <c r="AW1140" i="4"/>
  <c r="AV1140" i="4"/>
  <c r="AT1140" i="4"/>
  <c r="AS1140" i="4"/>
  <c r="AR1140" i="4"/>
  <c r="AQ1140" i="4"/>
  <c r="AN1140" i="4"/>
  <c r="AM1140" i="4"/>
  <c r="AL1140" i="4"/>
  <c r="AK1140" i="4"/>
  <c r="AI1140" i="4"/>
  <c r="AH1140" i="4"/>
  <c r="AG1140" i="4"/>
  <c r="AD1140" i="4"/>
  <c r="AC1140" i="4"/>
  <c r="AB1140" i="4"/>
  <c r="AA1140" i="4"/>
  <c r="Z1140" i="4"/>
  <c r="X1140" i="4"/>
  <c r="V1140" i="4"/>
  <c r="AX1139" i="4"/>
  <c r="AW1139" i="4"/>
  <c r="AV1139" i="4"/>
  <c r="AT1139" i="4"/>
  <c r="AS1139" i="4"/>
  <c r="AR1139" i="4"/>
  <c r="AQ1139" i="4"/>
  <c r="AN1139" i="4"/>
  <c r="AM1139" i="4"/>
  <c r="AL1139" i="4"/>
  <c r="AK1139" i="4"/>
  <c r="AI1139" i="4"/>
  <c r="AH1139" i="4"/>
  <c r="AG1139" i="4"/>
  <c r="AD1139" i="4"/>
  <c r="AC1139" i="4"/>
  <c r="AB1139" i="4"/>
  <c r="AA1139" i="4"/>
  <c r="Z1139" i="4"/>
  <c r="X1139" i="4"/>
  <c r="V1139" i="4"/>
  <c r="AX1138" i="4"/>
  <c r="AW1138" i="4"/>
  <c r="AV1138" i="4"/>
  <c r="AT1138" i="4"/>
  <c r="AS1138" i="4"/>
  <c r="AR1138" i="4"/>
  <c r="AQ1138" i="4"/>
  <c r="AN1138" i="4"/>
  <c r="AM1138" i="4"/>
  <c r="AL1138" i="4"/>
  <c r="AK1138" i="4"/>
  <c r="AI1138" i="4"/>
  <c r="AH1138" i="4"/>
  <c r="AG1138" i="4"/>
  <c r="AD1138" i="4"/>
  <c r="AC1138" i="4"/>
  <c r="AB1138" i="4"/>
  <c r="AA1138" i="4"/>
  <c r="Z1138" i="4"/>
  <c r="X1138" i="4"/>
  <c r="V1138" i="4"/>
  <c r="AX1137" i="4"/>
  <c r="AW1137" i="4"/>
  <c r="AV1137" i="4"/>
  <c r="AT1137" i="4"/>
  <c r="AS1137" i="4"/>
  <c r="AR1137" i="4"/>
  <c r="AQ1137" i="4"/>
  <c r="AN1137" i="4"/>
  <c r="AM1137" i="4"/>
  <c r="AL1137" i="4"/>
  <c r="AK1137" i="4"/>
  <c r="AI1137" i="4"/>
  <c r="AH1137" i="4"/>
  <c r="AG1137" i="4"/>
  <c r="AD1137" i="4"/>
  <c r="AC1137" i="4"/>
  <c r="AB1137" i="4"/>
  <c r="AA1137" i="4"/>
  <c r="Z1137" i="4"/>
  <c r="X1137" i="4"/>
  <c r="V1137" i="4"/>
  <c r="AX1136" i="4"/>
  <c r="AW1136" i="4"/>
  <c r="AV1136" i="4"/>
  <c r="AT1136" i="4"/>
  <c r="AS1136" i="4"/>
  <c r="AR1136" i="4"/>
  <c r="AQ1136" i="4"/>
  <c r="AN1136" i="4"/>
  <c r="AM1136" i="4"/>
  <c r="AL1136" i="4"/>
  <c r="AK1136" i="4"/>
  <c r="AI1136" i="4"/>
  <c r="AH1136" i="4"/>
  <c r="AG1136" i="4"/>
  <c r="AD1136" i="4"/>
  <c r="AC1136" i="4"/>
  <c r="AB1136" i="4"/>
  <c r="AA1136" i="4"/>
  <c r="Z1136" i="4"/>
  <c r="X1136" i="4"/>
  <c r="V1136" i="4"/>
  <c r="AX1135" i="4"/>
  <c r="AW1135" i="4"/>
  <c r="AV1135" i="4"/>
  <c r="AT1135" i="4"/>
  <c r="AS1135" i="4"/>
  <c r="AR1135" i="4"/>
  <c r="AQ1135" i="4"/>
  <c r="AN1135" i="4"/>
  <c r="AM1135" i="4"/>
  <c r="AL1135" i="4"/>
  <c r="AK1135" i="4"/>
  <c r="AI1135" i="4"/>
  <c r="AH1135" i="4"/>
  <c r="AG1135" i="4"/>
  <c r="AD1135" i="4"/>
  <c r="AC1135" i="4"/>
  <c r="AB1135" i="4"/>
  <c r="AA1135" i="4"/>
  <c r="Z1135" i="4"/>
  <c r="X1135" i="4"/>
  <c r="V1135" i="4"/>
  <c r="AX1134" i="4"/>
  <c r="AW1134" i="4"/>
  <c r="AV1134" i="4"/>
  <c r="AT1134" i="4"/>
  <c r="AS1134" i="4"/>
  <c r="AR1134" i="4"/>
  <c r="AQ1134" i="4"/>
  <c r="AN1134" i="4"/>
  <c r="AM1134" i="4"/>
  <c r="AL1134" i="4"/>
  <c r="AK1134" i="4"/>
  <c r="AI1134" i="4"/>
  <c r="AH1134" i="4"/>
  <c r="AG1134" i="4"/>
  <c r="AD1134" i="4"/>
  <c r="AC1134" i="4"/>
  <c r="AB1134" i="4"/>
  <c r="AA1134" i="4"/>
  <c r="Z1134" i="4"/>
  <c r="X1134" i="4"/>
  <c r="V1134" i="4"/>
  <c r="AX1133" i="4"/>
  <c r="AW1133" i="4"/>
  <c r="AV1133" i="4"/>
  <c r="AT1133" i="4"/>
  <c r="AS1133" i="4"/>
  <c r="AR1133" i="4"/>
  <c r="AQ1133" i="4"/>
  <c r="AN1133" i="4"/>
  <c r="AM1133" i="4"/>
  <c r="AL1133" i="4"/>
  <c r="AK1133" i="4"/>
  <c r="AI1133" i="4"/>
  <c r="AH1133" i="4"/>
  <c r="AG1133" i="4"/>
  <c r="AD1133" i="4"/>
  <c r="AC1133" i="4"/>
  <c r="AB1133" i="4"/>
  <c r="AA1133" i="4"/>
  <c r="Z1133" i="4"/>
  <c r="X1133" i="4"/>
  <c r="V1133" i="4"/>
  <c r="AX1132" i="4"/>
  <c r="AW1132" i="4"/>
  <c r="AV1132" i="4"/>
  <c r="AT1132" i="4"/>
  <c r="AS1132" i="4"/>
  <c r="AR1132" i="4"/>
  <c r="AQ1132" i="4"/>
  <c r="AN1132" i="4"/>
  <c r="AM1132" i="4"/>
  <c r="AL1132" i="4"/>
  <c r="AK1132" i="4"/>
  <c r="AI1132" i="4"/>
  <c r="AH1132" i="4"/>
  <c r="AG1132" i="4"/>
  <c r="AD1132" i="4"/>
  <c r="AC1132" i="4"/>
  <c r="AB1132" i="4"/>
  <c r="AA1132" i="4"/>
  <c r="Z1132" i="4"/>
  <c r="X1132" i="4"/>
  <c r="V1132" i="4"/>
  <c r="AX1131" i="4"/>
  <c r="AW1131" i="4"/>
  <c r="AV1131" i="4"/>
  <c r="AT1131" i="4"/>
  <c r="AS1131" i="4"/>
  <c r="AR1131" i="4"/>
  <c r="AQ1131" i="4"/>
  <c r="AN1131" i="4"/>
  <c r="AM1131" i="4"/>
  <c r="AL1131" i="4"/>
  <c r="AK1131" i="4"/>
  <c r="AI1131" i="4"/>
  <c r="AH1131" i="4"/>
  <c r="AG1131" i="4"/>
  <c r="AD1131" i="4"/>
  <c r="AC1131" i="4"/>
  <c r="AB1131" i="4"/>
  <c r="AA1131" i="4"/>
  <c r="Z1131" i="4"/>
  <c r="X1131" i="4"/>
  <c r="V1131" i="4"/>
  <c r="AX1130" i="4"/>
  <c r="AW1130" i="4"/>
  <c r="AV1130" i="4"/>
  <c r="AT1130" i="4"/>
  <c r="AS1130" i="4"/>
  <c r="AR1130" i="4"/>
  <c r="AQ1130" i="4"/>
  <c r="AN1130" i="4"/>
  <c r="AM1130" i="4"/>
  <c r="AL1130" i="4"/>
  <c r="AK1130" i="4"/>
  <c r="AI1130" i="4"/>
  <c r="AH1130" i="4"/>
  <c r="AG1130" i="4"/>
  <c r="AD1130" i="4"/>
  <c r="AC1130" i="4"/>
  <c r="AB1130" i="4"/>
  <c r="AA1130" i="4"/>
  <c r="Z1130" i="4"/>
  <c r="X1130" i="4"/>
  <c r="V1130" i="4"/>
  <c r="AX1129" i="4"/>
  <c r="AW1129" i="4"/>
  <c r="AV1129" i="4"/>
  <c r="AT1129" i="4"/>
  <c r="AS1129" i="4"/>
  <c r="AR1129" i="4"/>
  <c r="AQ1129" i="4"/>
  <c r="AN1129" i="4"/>
  <c r="AM1129" i="4"/>
  <c r="AL1129" i="4"/>
  <c r="AK1129" i="4"/>
  <c r="AI1129" i="4"/>
  <c r="AH1129" i="4"/>
  <c r="AG1129" i="4"/>
  <c r="AD1129" i="4"/>
  <c r="AC1129" i="4"/>
  <c r="AB1129" i="4"/>
  <c r="AA1129" i="4"/>
  <c r="Z1129" i="4"/>
  <c r="X1129" i="4"/>
  <c r="V1129" i="4"/>
  <c r="AX1128" i="4"/>
  <c r="AW1128" i="4"/>
  <c r="AV1128" i="4"/>
  <c r="AT1128" i="4"/>
  <c r="AS1128" i="4"/>
  <c r="AR1128" i="4"/>
  <c r="AQ1128" i="4"/>
  <c r="AN1128" i="4"/>
  <c r="AM1128" i="4"/>
  <c r="AL1128" i="4"/>
  <c r="AK1128" i="4"/>
  <c r="AI1128" i="4"/>
  <c r="AH1128" i="4"/>
  <c r="AG1128" i="4"/>
  <c r="AD1128" i="4"/>
  <c r="AC1128" i="4"/>
  <c r="AB1128" i="4"/>
  <c r="AA1128" i="4"/>
  <c r="Z1128" i="4"/>
  <c r="X1128" i="4"/>
  <c r="V1128" i="4"/>
  <c r="AX1127" i="4"/>
  <c r="AW1127" i="4"/>
  <c r="AV1127" i="4"/>
  <c r="AT1127" i="4"/>
  <c r="AS1127" i="4"/>
  <c r="AR1127" i="4"/>
  <c r="AQ1127" i="4"/>
  <c r="AN1127" i="4"/>
  <c r="AM1127" i="4"/>
  <c r="AL1127" i="4"/>
  <c r="AK1127" i="4"/>
  <c r="AI1127" i="4"/>
  <c r="AH1127" i="4"/>
  <c r="AG1127" i="4"/>
  <c r="AD1127" i="4"/>
  <c r="AC1127" i="4"/>
  <c r="AB1127" i="4"/>
  <c r="AA1127" i="4"/>
  <c r="Z1127" i="4"/>
  <c r="X1127" i="4"/>
  <c r="V1127" i="4"/>
  <c r="AX1126" i="4"/>
  <c r="AW1126" i="4"/>
  <c r="AV1126" i="4"/>
  <c r="AT1126" i="4"/>
  <c r="AS1126" i="4"/>
  <c r="AR1126" i="4"/>
  <c r="AQ1126" i="4"/>
  <c r="AN1126" i="4"/>
  <c r="AM1126" i="4"/>
  <c r="AL1126" i="4"/>
  <c r="AK1126" i="4"/>
  <c r="AI1126" i="4"/>
  <c r="AH1126" i="4"/>
  <c r="AG1126" i="4"/>
  <c r="AD1126" i="4"/>
  <c r="AC1126" i="4"/>
  <c r="AB1126" i="4"/>
  <c r="AA1126" i="4"/>
  <c r="Z1126" i="4"/>
  <c r="X1126" i="4"/>
  <c r="V1126" i="4"/>
  <c r="AX1125" i="4"/>
  <c r="AW1125" i="4"/>
  <c r="AV1125" i="4"/>
  <c r="AT1125" i="4"/>
  <c r="AS1125" i="4"/>
  <c r="AR1125" i="4"/>
  <c r="AQ1125" i="4"/>
  <c r="AN1125" i="4"/>
  <c r="AM1125" i="4"/>
  <c r="AL1125" i="4"/>
  <c r="AK1125" i="4"/>
  <c r="AI1125" i="4"/>
  <c r="AH1125" i="4"/>
  <c r="AG1125" i="4"/>
  <c r="AD1125" i="4"/>
  <c r="AC1125" i="4"/>
  <c r="AB1125" i="4"/>
  <c r="AA1125" i="4"/>
  <c r="Z1125" i="4"/>
  <c r="X1125" i="4"/>
  <c r="V1125" i="4"/>
  <c r="AX1124" i="4"/>
  <c r="AW1124" i="4"/>
  <c r="AV1124" i="4"/>
  <c r="AT1124" i="4"/>
  <c r="AS1124" i="4"/>
  <c r="AR1124" i="4"/>
  <c r="AQ1124" i="4"/>
  <c r="AN1124" i="4"/>
  <c r="AM1124" i="4"/>
  <c r="AL1124" i="4"/>
  <c r="AK1124" i="4"/>
  <c r="AI1124" i="4"/>
  <c r="AH1124" i="4"/>
  <c r="AG1124" i="4"/>
  <c r="AD1124" i="4"/>
  <c r="AC1124" i="4"/>
  <c r="AB1124" i="4"/>
  <c r="AA1124" i="4"/>
  <c r="Z1124" i="4"/>
  <c r="X1124" i="4"/>
  <c r="V1124" i="4"/>
  <c r="AX1123" i="4"/>
  <c r="AW1123" i="4"/>
  <c r="AV1123" i="4"/>
  <c r="AT1123" i="4"/>
  <c r="AS1123" i="4"/>
  <c r="AR1123" i="4"/>
  <c r="AQ1123" i="4"/>
  <c r="AN1123" i="4"/>
  <c r="AM1123" i="4"/>
  <c r="AL1123" i="4"/>
  <c r="AK1123" i="4"/>
  <c r="AI1123" i="4"/>
  <c r="AH1123" i="4"/>
  <c r="AG1123" i="4"/>
  <c r="AD1123" i="4"/>
  <c r="AC1123" i="4"/>
  <c r="AB1123" i="4"/>
  <c r="AA1123" i="4"/>
  <c r="Z1123" i="4"/>
  <c r="X1123" i="4"/>
  <c r="V1123" i="4"/>
  <c r="AX1122" i="4"/>
  <c r="AW1122" i="4"/>
  <c r="AV1122" i="4"/>
  <c r="AT1122" i="4"/>
  <c r="AS1122" i="4"/>
  <c r="AR1122" i="4"/>
  <c r="AQ1122" i="4"/>
  <c r="AN1122" i="4"/>
  <c r="AM1122" i="4"/>
  <c r="AL1122" i="4"/>
  <c r="AK1122" i="4"/>
  <c r="AI1122" i="4"/>
  <c r="AH1122" i="4"/>
  <c r="AG1122" i="4"/>
  <c r="AD1122" i="4"/>
  <c r="AC1122" i="4"/>
  <c r="AB1122" i="4"/>
  <c r="AA1122" i="4"/>
  <c r="Z1122" i="4"/>
  <c r="X1122" i="4"/>
  <c r="V1122" i="4"/>
  <c r="AX1121" i="4"/>
  <c r="AW1121" i="4"/>
  <c r="AV1121" i="4"/>
  <c r="AT1121" i="4"/>
  <c r="AS1121" i="4"/>
  <c r="AR1121" i="4"/>
  <c r="AQ1121" i="4"/>
  <c r="AN1121" i="4"/>
  <c r="AM1121" i="4"/>
  <c r="AL1121" i="4"/>
  <c r="AK1121" i="4"/>
  <c r="AI1121" i="4"/>
  <c r="AH1121" i="4"/>
  <c r="AG1121" i="4"/>
  <c r="AD1121" i="4"/>
  <c r="AC1121" i="4"/>
  <c r="AB1121" i="4"/>
  <c r="AA1121" i="4"/>
  <c r="Z1121" i="4"/>
  <c r="X1121" i="4"/>
  <c r="V1121" i="4"/>
  <c r="AX1120" i="4"/>
  <c r="AW1120" i="4"/>
  <c r="AV1120" i="4"/>
  <c r="AT1120" i="4"/>
  <c r="AS1120" i="4"/>
  <c r="AR1120" i="4"/>
  <c r="AQ1120" i="4"/>
  <c r="AN1120" i="4"/>
  <c r="AM1120" i="4"/>
  <c r="AL1120" i="4"/>
  <c r="AK1120" i="4"/>
  <c r="AI1120" i="4"/>
  <c r="AH1120" i="4"/>
  <c r="AG1120" i="4"/>
  <c r="AD1120" i="4"/>
  <c r="AC1120" i="4"/>
  <c r="AB1120" i="4"/>
  <c r="AA1120" i="4"/>
  <c r="Z1120" i="4"/>
  <c r="X1120" i="4"/>
  <c r="V1120" i="4"/>
  <c r="AX1119" i="4"/>
  <c r="AW1119" i="4"/>
  <c r="AV1119" i="4"/>
  <c r="AT1119" i="4"/>
  <c r="AS1119" i="4"/>
  <c r="AR1119" i="4"/>
  <c r="AQ1119" i="4"/>
  <c r="AN1119" i="4"/>
  <c r="AM1119" i="4"/>
  <c r="AL1119" i="4"/>
  <c r="AK1119" i="4"/>
  <c r="AI1119" i="4"/>
  <c r="AH1119" i="4"/>
  <c r="AG1119" i="4"/>
  <c r="AD1119" i="4"/>
  <c r="AC1119" i="4"/>
  <c r="AB1119" i="4"/>
  <c r="AA1119" i="4"/>
  <c r="Z1119" i="4"/>
  <c r="X1119" i="4"/>
  <c r="V1119" i="4"/>
  <c r="AX1118" i="4"/>
  <c r="AW1118" i="4"/>
  <c r="AV1118" i="4"/>
  <c r="AT1118" i="4"/>
  <c r="AS1118" i="4"/>
  <c r="AR1118" i="4"/>
  <c r="AQ1118" i="4"/>
  <c r="AN1118" i="4"/>
  <c r="AM1118" i="4"/>
  <c r="AL1118" i="4"/>
  <c r="AK1118" i="4"/>
  <c r="AI1118" i="4"/>
  <c r="AH1118" i="4"/>
  <c r="AG1118" i="4"/>
  <c r="AD1118" i="4"/>
  <c r="AC1118" i="4"/>
  <c r="AB1118" i="4"/>
  <c r="AA1118" i="4"/>
  <c r="Z1118" i="4"/>
  <c r="X1118" i="4"/>
  <c r="V1118" i="4"/>
  <c r="AX1117" i="4"/>
  <c r="AW1117" i="4"/>
  <c r="AV1117" i="4"/>
  <c r="AT1117" i="4"/>
  <c r="AS1117" i="4"/>
  <c r="AR1117" i="4"/>
  <c r="AQ1117" i="4"/>
  <c r="AN1117" i="4"/>
  <c r="AM1117" i="4"/>
  <c r="AL1117" i="4"/>
  <c r="AK1117" i="4"/>
  <c r="AI1117" i="4"/>
  <c r="AH1117" i="4"/>
  <c r="AG1117" i="4"/>
  <c r="AD1117" i="4"/>
  <c r="AC1117" i="4"/>
  <c r="AB1117" i="4"/>
  <c r="AA1117" i="4"/>
  <c r="Z1117" i="4"/>
  <c r="X1117" i="4"/>
  <c r="V1117" i="4"/>
  <c r="AX1116" i="4"/>
  <c r="AW1116" i="4"/>
  <c r="AV1116" i="4"/>
  <c r="AT1116" i="4"/>
  <c r="AS1116" i="4"/>
  <c r="AR1116" i="4"/>
  <c r="AQ1116" i="4"/>
  <c r="AN1116" i="4"/>
  <c r="AM1116" i="4"/>
  <c r="AL1116" i="4"/>
  <c r="AK1116" i="4"/>
  <c r="AI1116" i="4"/>
  <c r="AH1116" i="4"/>
  <c r="AG1116" i="4"/>
  <c r="AD1116" i="4"/>
  <c r="AC1116" i="4"/>
  <c r="AB1116" i="4"/>
  <c r="AA1116" i="4"/>
  <c r="Z1116" i="4"/>
  <c r="X1116" i="4"/>
  <c r="V1116" i="4"/>
  <c r="AX1115" i="4"/>
  <c r="AW1115" i="4"/>
  <c r="AV1115" i="4"/>
  <c r="AT1115" i="4"/>
  <c r="AS1115" i="4"/>
  <c r="AR1115" i="4"/>
  <c r="AQ1115" i="4"/>
  <c r="AN1115" i="4"/>
  <c r="AM1115" i="4"/>
  <c r="AL1115" i="4"/>
  <c r="AK1115" i="4"/>
  <c r="AI1115" i="4"/>
  <c r="AH1115" i="4"/>
  <c r="AG1115" i="4"/>
  <c r="AD1115" i="4"/>
  <c r="AC1115" i="4"/>
  <c r="AB1115" i="4"/>
  <c r="AA1115" i="4"/>
  <c r="Z1115" i="4"/>
  <c r="X1115" i="4"/>
  <c r="V1115" i="4"/>
  <c r="AX1114" i="4"/>
  <c r="AW1114" i="4"/>
  <c r="AV1114" i="4"/>
  <c r="AT1114" i="4"/>
  <c r="AS1114" i="4"/>
  <c r="AR1114" i="4"/>
  <c r="AQ1114" i="4"/>
  <c r="AN1114" i="4"/>
  <c r="AM1114" i="4"/>
  <c r="AL1114" i="4"/>
  <c r="AK1114" i="4"/>
  <c r="AI1114" i="4"/>
  <c r="AH1114" i="4"/>
  <c r="AG1114" i="4"/>
  <c r="AD1114" i="4"/>
  <c r="AC1114" i="4"/>
  <c r="AB1114" i="4"/>
  <c r="AA1114" i="4"/>
  <c r="Z1114" i="4"/>
  <c r="X1114" i="4"/>
  <c r="V1114" i="4"/>
  <c r="AX1113" i="4"/>
  <c r="AW1113" i="4"/>
  <c r="AV1113" i="4"/>
  <c r="AT1113" i="4"/>
  <c r="AS1113" i="4"/>
  <c r="AR1113" i="4"/>
  <c r="AQ1113" i="4"/>
  <c r="AN1113" i="4"/>
  <c r="AM1113" i="4"/>
  <c r="AL1113" i="4"/>
  <c r="AK1113" i="4"/>
  <c r="AI1113" i="4"/>
  <c r="AH1113" i="4"/>
  <c r="AG1113" i="4"/>
  <c r="AD1113" i="4"/>
  <c r="AC1113" i="4"/>
  <c r="AB1113" i="4"/>
  <c r="AA1113" i="4"/>
  <c r="Z1113" i="4"/>
  <c r="X1113" i="4"/>
  <c r="V1113" i="4"/>
  <c r="AX1112" i="4"/>
  <c r="AW1112" i="4"/>
  <c r="AV1112" i="4"/>
  <c r="AT1112" i="4"/>
  <c r="AS1112" i="4"/>
  <c r="AR1112" i="4"/>
  <c r="AQ1112" i="4"/>
  <c r="AN1112" i="4"/>
  <c r="AM1112" i="4"/>
  <c r="AL1112" i="4"/>
  <c r="AK1112" i="4"/>
  <c r="AI1112" i="4"/>
  <c r="AH1112" i="4"/>
  <c r="AG1112" i="4"/>
  <c r="AD1112" i="4"/>
  <c r="AC1112" i="4"/>
  <c r="AB1112" i="4"/>
  <c r="AA1112" i="4"/>
  <c r="Z1112" i="4"/>
  <c r="X1112" i="4"/>
  <c r="V1112" i="4"/>
  <c r="AX1111" i="4"/>
  <c r="AW1111" i="4"/>
  <c r="AV1111" i="4"/>
  <c r="AT1111" i="4"/>
  <c r="AS1111" i="4"/>
  <c r="AR1111" i="4"/>
  <c r="AQ1111" i="4"/>
  <c r="AN1111" i="4"/>
  <c r="AM1111" i="4"/>
  <c r="AL1111" i="4"/>
  <c r="AK1111" i="4"/>
  <c r="AI1111" i="4"/>
  <c r="AH1111" i="4"/>
  <c r="AG1111" i="4"/>
  <c r="AD1111" i="4"/>
  <c r="AC1111" i="4"/>
  <c r="AB1111" i="4"/>
  <c r="AA1111" i="4"/>
  <c r="Z1111" i="4"/>
  <c r="X1111" i="4"/>
  <c r="V1111" i="4"/>
  <c r="AX1110" i="4"/>
  <c r="AW1110" i="4"/>
  <c r="AV1110" i="4"/>
  <c r="AT1110" i="4"/>
  <c r="AS1110" i="4"/>
  <c r="AR1110" i="4"/>
  <c r="AQ1110" i="4"/>
  <c r="AN1110" i="4"/>
  <c r="AM1110" i="4"/>
  <c r="AL1110" i="4"/>
  <c r="AK1110" i="4"/>
  <c r="AI1110" i="4"/>
  <c r="AH1110" i="4"/>
  <c r="AG1110" i="4"/>
  <c r="AD1110" i="4"/>
  <c r="AC1110" i="4"/>
  <c r="AB1110" i="4"/>
  <c r="AA1110" i="4"/>
  <c r="Z1110" i="4"/>
  <c r="X1110" i="4"/>
  <c r="V1110" i="4"/>
  <c r="AX1109" i="4"/>
  <c r="AW1109" i="4"/>
  <c r="AV1109" i="4"/>
  <c r="AT1109" i="4"/>
  <c r="AS1109" i="4"/>
  <c r="AR1109" i="4"/>
  <c r="AQ1109" i="4"/>
  <c r="AN1109" i="4"/>
  <c r="AM1109" i="4"/>
  <c r="AL1109" i="4"/>
  <c r="AK1109" i="4"/>
  <c r="AI1109" i="4"/>
  <c r="AH1109" i="4"/>
  <c r="AG1109" i="4"/>
  <c r="AD1109" i="4"/>
  <c r="AC1109" i="4"/>
  <c r="AB1109" i="4"/>
  <c r="AA1109" i="4"/>
  <c r="Z1109" i="4"/>
  <c r="X1109" i="4"/>
  <c r="V1109" i="4"/>
  <c r="AX1108" i="4"/>
  <c r="AW1108" i="4"/>
  <c r="AV1108" i="4"/>
  <c r="AT1108" i="4"/>
  <c r="AS1108" i="4"/>
  <c r="AR1108" i="4"/>
  <c r="AQ1108" i="4"/>
  <c r="AN1108" i="4"/>
  <c r="AM1108" i="4"/>
  <c r="AL1108" i="4"/>
  <c r="AK1108" i="4"/>
  <c r="AI1108" i="4"/>
  <c r="AH1108" i="4"/>
  <c r="AG1108" i="4"/>
  <c r="AD1108" i="4"/>
  <c r="AC1108" i="4"/>
  <c r="AB1108" i="4"/>
  <c r="AA1108" i="4"/>
  <c r="Z1108" i="4"/>
  <c r="X1108" i="4"/>
  <c r="V1108" i="4"/>
  <c r="AX1107" i="4"/>
  <c r="AW1107" i="4"/>
  <c r="AV1107" i="4"/>
  <c r="AT1107" i="4"/>
  <c r="AS1107" i="4"/>
  <c r="AR1107" i="4"/>
  <c r="AQ1107" i="4"/>
  <c r="AN1107" i="4"/>
  <c r="AM1107" i="4"/>
  <c r="AL1107" i="4"/>
  <c r="AK1107" i="4"/>
  <c r="AI1107" i="4"/>
  <c r="AH1107" i="4"/>
  <c r="AG1107" i="4"/>
  <c r="AD1107" i="4"/>
  <c r="AC1107" i="4"/>
  <c r="AB1107" i="4"/>
  <c r="AA1107" i="4"/>
  <c r="Z1107" i="4"/>
  <c r="X1107" i="4"/>
  <c r="V1107" i="4"/>
  <c r="AX1106" i="4"/>
  <c r="AW1106" i="4"/>
  <c r="AV1106" i="4"/>
  <c r="AT1106" i="4"/>
  <c r="AS1106" i="4"/>
  <c r="AR1106" i="4"/>
  <c r="AQ1106" i="4"/>
  <c r="AN1106" i="4"/>
  <c r="AM1106" i="4"/>
  <c r="AL1106" i="4"/>
  <c r="AK1106" i="4"/>
  <c r="AI1106" i="4"/>
  <c r="AH1106" i="4"/>
  <c r="AG1106" i="4"/>
  <c r="AD1106" i="4"/>
  <c r="AC1106" i="4"/>
  <c r="AB1106" i="4"/>
  <c r="AA1106" i="4"/>
  <c r="Z1106" i="4"/>
  <c r="X1106" i="4"/>
  <c r="V1106" i="4"/>
  <c r="AX1105" i="4"/>
  <c r="AW1105" i="4"/>
  <c r="AV1105" i="4"/>
  <c r="AT1105" i="4"/>
  <c r="AS1105" i="4"/>
  <c r="AR1105" i="4"/>
  <c r="AQ1105" i="4"/>
  <c r="AN1105" i="4"/>
  <c r="AM1105" i="4"/>
  <c r="AL1105" i="4"/>
  <c r="AK1105" i="4"/>
  <c r="AI1105" i="4"/>
  <c r="AH1105" i="4"/>
  <c r="AG1105" i="4"/>
  <c r="AD1105" i="4"/>
  <c r="AC1105" i="4"/>
  <c r="AB1105" i="4"/>
  <c r="AA1105" i="4"/>
  <c r="Z1105" i="4"/>
  <c r="X1105" i="4"/>
  <c r="V1105" i="4"/>
  <c r="AX1104" i="4"/>
  <c r="AW1104" i="4"/>
  <c r="AV1104" i="4"/>
  <c r="AT1104" i="4"/>
  <c r="AS1104" i="4"/>
  <c r="AR1104" i="4"/>
  <c r="AQ1104" i="4"/>
  <c r="AN1104" i="4"/>
  <c r="AM1104" i="4"/>
  <c r="AL1104" i="4"/>
  <c r="AK1104" i="4"/>
  <c r="AI1104" i="4"/>
  <c r="AH1104" i="4"/>
  <c r="AG1104" i="4"/>
  <c r="AD1104" i="4"/>
  <c r="AC1104" i="4"/>
  <c r="AB1104" i="4"/>
  <c r="AA1104" i="4"/>
  <c r="Z1104" i="4"/>
  <c r="X1104" i="4"/>
  <c r="V1104" i="4"/>
  <c r="AX1103" i="4"/>
  <c r="AW1103" i="4"/>
  <c r="AV1103" i="4"/>
  <c r="AT1103" i="4"/>
  <c r="AS1103" i="4"/>
  <c r="AR1103" i="4"/>
  <c r="AQ1103" i="4"/>
  <c r="AN1103" i="4"/>
  <c r="AM1103" i="4"/>
  <c r="AL1103" i="4"/>
  <c r="AK1103" i="4"/>
  <c r="AI1103" i="4"/>
  <c r="AH1103" i="4"/>
  <c r="AG1103" i="4"/>
  <c r="AD1103" i="4"/>
  <c r="AC1103" i="4"/>
  <c r="AB1103" i="4"/>
  <c r="AA1103" i="4"/>
  <c r="Z1103" i="4"/>
  <c r="X1103" i="4"/>
  <c r="V1103" i="4"/>
  <c r="AX1102" i="4"/>
  <c r="AW1102" i="4"/>
  <c r="AV1102" i="4"/>
  <c r="AT1102" i="4"/>
  <c r="AS1102" i="4"/>
  <c r="AR1102" i="4"/>
  <c r="AQ1102" i="4"/>
  <c r="AN1102" i="4"/>
  <c r="AM1102" i="4"/>
  <c r="AL1102" i="4"/>
  <c r="AK1102" i="4"/>
  <c r="AI1102" i="4"/>
  <c r="AH1102" i="4"/>
  <c r="AG1102" i="4"/>
  <c r="AD1102" i="4"/>
  <c r="AC1102" i="4"/>
  <c r="AB1102" i="4"/>
  <c r="AA1102" i="4"/>
  <c r="Z1102" i="4"/>
  <c r="X1102" i="4"/>
  <c r="V1102" i="4"/>
  <c r="AX1101" i="4"/>
  <c r="AW1101" i="4"/>
  <c r="AV1101" i="4"/>
  <c r="AT1101" i="4"/>
  <c r="AS1101" i="4"/>
  <c r="AR1101" i="4"/>
  <c r="AQ1101" i="4"/>
  <c r="AN1101" i="4"/>
  <c r="AM1101" i="4"/>
  <c r="AL1101" i="4"/>
  <c r="AK1101" i="4"/>
  <c r="AI1101" i="4"/>
  <c r="AH1101" i="4"/>
  <c r="AG1101" i="4"/>
  <c r="AD1101" i="4"/>
  <c r="AC1101" i="4"/>
  <c r="AB1101" i="4"/>
  <c r="AA1101" i="4"/>
  <c r="Z1101" i="4"/>
  <c r="X1101" i="4"/>
  <c r="V1101" i="4"/>
  <c r="AX1100" i="4"/>
  <c r="AW1100" i="4"/>
  <c r="AV1100" i="4"/>
  <c r="AT1100" i="4"/>
  <c r="AS1100" i="4"/>
  <c r="AR1100" i="4"/>
  <c r="AQ1100" i="4"/>
  <c r="AN1100" i="4"/>
  <c r="AM1100" i="4"/>
  <c r="AL1100" i="4"/>
  <c r="AK1100" i="4"/>
  <c r="AI1100" i="4"/>
  <c r="AH1100" i="4"/>
  <c r="AG1100" i="4"/>
  <c r="AD1100" i="4"/>
  <c r="AC1100" i="4"/>
  <c r="AB1100" i="4"/>
  <c r="AA1100" i="4"/>
  <c r="Z1100" i="4"/>
  <c r="X1100" i="4"/>
  <c r="V1100" i="4"/>
  <c r="AX1099" i="4"/>
  <c r="AW1099" i="4"/>
  <c r="AV1099" i="4"/>
  <c r="AT1099" i="4"/>
  <c r="AS1099" i="4"/>
  <c r="AR1099" i="4"/>
  <c r="AQ1099" i="4"/>
  <c r="AN1099" i="4"/>
  <c r="AM1099" i="4"/>
  <c r="AL1099" i="4"/>
  <c r="AK1099" i="4"/>
  <c r="AI1099" i="4"/>
  <c r="AH1099" i="4"/>
  <c r="AG1099" i="4"/>
  <c r="AD1099" i="4"/>
  <c r="AC1099" i="4"/>
  <c r="AB1099" i="4"/>
  <c r="AA1099" i="4"/>
  <c r="Z1099" i="4"/>
  <c r="X1099" i="4"/>
  <c r="V1099" i="4"/>
  <c r="AX1098" i="4"/>
  <c r="AW1098" i="4"/>
  <c r="AV1098" i="4"/>
  <c r="AT1098" i="4"/>
  <c r="AS1098" i="4"/>
  <c r="AR1098" i="4"/>
  <c r="AQ1098" i="4"/>
  <c r="AN1098" i="4"/>
  <c r="AM1098" i="4"/>
  <c r="AL1098" i="4"/>
  <c r="AK1098" i="4"/>
  <c r="AI1098" i="4"/>
  <c r="AH1098" i="4"/>
  <c r="AG1098" i="4"/>
  <c r="AD1098" i="4"/>
  <c r="AC1098" i="4"/>
  <c r="AB1098" i="4"/>
  <c r="AA1098" i="4"/>
  <c r="Z1098" i="4"/>
  <c r="X1098" i="4"/>
  <c r="V1098" i="4"/>
  <c r="AX1097" i="4"/>
  <c r="AW1097" i="4"/>
  <c r="AV1097" i="4"/>
  <c r="AT1097" i="4"/>
  <c r="AS1097" i="4"/>
  <c r="AR1097" i="4"/>
  <c r="AQ1097" i="4"/>
  <c r="AN1097" i="4"/>
  <c r="AM1097" i="4"/>
  <c r="AL1097" i="4"/>
  <c r="AK1097" i="4"/>
  <c r="AI1097" i="4"/>
  <c r="AH1097" i="4"/>
  <c r="AG1097" i="4"/>
  <c r="AD1097" i="4"/>
  <c r="AC1097" i="4"/>
  <c r="AB1097" i="4"/>
  <c r="AA1097" i="4"/>
  <c r="Z1097" i="4"/>
  <c r="X1097" i="4"/>
  <c r="V1097" i="4"/>
  <c r="AX1096" i="4"/>
  <c r="AW1096" i="4"/>
  <c r="AV1096" i="4"/>
  <c r="AT1096" i="4"/>
  <c r="AS1096" i="4"/>
  <c r="AR1096" i="4"/>
  <c r="AQ1096" i="4"/>
  <c r="AN1096" i="4"/>
  <c r="AM1096" i="4"/>
  <c r="AL1096" i="4"/>
  <c r="AK1096" i="4"/>
  <c r="AI1096" i="4"/>
  <c r="AH1096" i="4"/>
  <c r="AG1096" i="4"/>
  <c r="AD1096" i="4"/>
  <c r="AC1096" i="4"/>
  <c r="AB1096" i="4"/>
  <c r="AA1096" i="4"/>
  <c r="Z1096" i="4"/>
  <c r="X1096" i="4"/>
  <c r="V1096" i="4"/>
  <c r="AX1095" i="4"/>
  <c r="AW1095" i="4"/>
  <c r="AV1095" i="4"/>
  <c r="AT1095" i="4"/>
  <c r="AS1095" i="4"/>
  <c r="AR1095" i="4"/>
  <c r="AQ1095" i="4"/>
  <c r="AN1095" i="4"/>
  <c r="AM1095" i="4"/>
  <c r="AL1095" i="4"/>
  <c r="AK1095" i="4"/>
  <c r="AI1095" i="4"/>
  <c r="AH1095" i="4"/>
  <c r="AG1095" i="4"/>
  <c r="AD1095" i="4"/>
  <c r="AC1095" i="4"/>
  <c r="AB1095" i="4"/>
  <c r="AA1095" i="4"/>
  <c r="Z1095" i="4"/>
  <c r="X1095" i="4"/>
  <c r="V1095" i="4"/>
  <c r="AX1094" i="4"/>
  <c r="AW1094" i="4"/>
  <c r="AV1094" i="4"/>
  <c r="AT1094" i="4"/>
  <c r="AS1094" i="4"/>
  <c r="AR1094" i="4"/>
  <c r="AQ1094" i="4"/>
  <c r="AN1094" i="4"/>
  <c r="AM1094" i="4"/>
  <c r="AL1094" i="4"/>
  <c r="AK1094" i="4"/>
  <c r="AI1094" i="4"/>
  <c r="AH1094" i="4"/>
  <c r="AG1094" i="4"/>
  <c r="AD1094" i="4"/>
  <c r="AC1094" i="4"/>
  <c r="AB1094" i="4"/>
  <c r="AA1094" i="4"/>
  <c r="Z1094" i="4"/>
  <c r="X1094" i="4"/>
  <c r="V1094" i="4"/>
  <c r="AX1093" i="4"/>
  <c r="AW1093" i="4"/>
  <c r="AV1093" i="4"/>
  <c r="AT1093" i="4"/>
  <c r="AS1093" i="4"/>
  <c r="AR1093" i="4"/>
  <c r="AQ1093" i="4"/>
  <c r="AN1093" i="4"/>
  <c r="AM1093" i="4"/>
  <c r="AL1093" i="4"/>
  <c r="AK1093" i="4"/>
  <c r="AI1093" i="4"/>
  <c r="AH1093" i="4"/>
  <c r="AG1093" i="4"/>
  <c r="AD1093" i="4"/>
  <c r="AC1093" i="4"/>
  <c r="AB1093" i="4"/>
  <c r="AA1093" i="4"/>
  <c r="Z1093" i="4"/>
  <c r="X1093" i="4"/>
  <c r="V1093" i="4"/>
  <c r="AX1092" i="4"/>
  <c r="AW1092" i="4"/>
  <c r="AV1092" i="4"/>
  <c r="AT1092" i="4"/>
  <c r="AS1092" i="4"/>
  <c r="AR1092" i="4"/>
  <c r="AQ1092" i="4"/>
  <c r="AN1092" i="4"/>
  <c r="AM1092" i="4"/>
  <c r="AL1092" i="4"/>
  <c r="AK1092" i="4"/>
  <c r="AI1092" i="4"/>
  <c r="AH1092" i="4"/>
  <c r="AG1092" i="4"/>
  <c r="AD1092" i="4"/>
  <c r="AC1092" i="4"/>
  <c r="AB1092" i="4"/>
  <c r="AA1092" i="4"/>
  <c r="Z1092" i="4"/>
  <c r="X1092" i="4"/>
  <c r="V1092" i="4"/>
  <c r="AX1091" i="4"/>
  <c r="AW1091" i="4"/>
  <c r="AV1091" i="4"/>
  <c r="AT1091" i="4"/>
  <c r="AS1091" i="4"/>
  <c r="AR1091" i="4"/>
  <c r="AQ1091" i="4"/>
  <c r="AN1091" i="4"/>
  <c r="AM1091" i="4"/>
  <c r="AL1091" i="4"/>
  <c r="AK1091" i="4"/>
  <c r="AI1091" i="4"/>
  <c r="AH1091" i="4"/>
  <c r="AG1091" i="4"/>
  <c r="AD1091" i="4"/>
  <c r="AC1091" i="4"/>
  <c r="AB1091" i="4"/>
  <c r="AA1091" i="4"/>
  <c r="Z1091" i="4"/>
  <c r="X1091" i="4"/>
  <c r="V1091" i="4"/>
  <c r="AX1090" i="4"/>
  <c r="AW1090" i="4"/>
  <c r="AV1090" i="4"/>
  <c r="AT1090" i="4"/>
  <c r="AS1090" i="4"/>
  <c r="AR1090" i="4"/>
  <c r="AQ1090" i="4"/>
  <c r="AN1090" i="4"/>
  <c r="AM1090" i="4"/>
  <c r="AL1090" i="4"/>
  <c r="AK1090" i="4"/>
  <c r="AI1090" i="4"/>
  <c r="AH1090" i="4"/>
  <c r="AG1090" i="4"/>
  <c r="AD1090" i="4"/>
  <c r="AC1090" i="4"/>
  <c r="AB1090" i="4"/>
  <c r="AA1090" i="4"/>
  <c r="Z1090" i="4"/>
  <c r="X1090" i="4"/>
  <c r="V1090" i="4"/>
  <c r="AX1089" i="4"/>
  <c r="AW1089" i="4"/>
  <c r="AV1089" i="4"/>
  <c r="AT1089" i="4"/>
  <c r="AS1089" i="4"/>
  <c r="AR1089" i="4"/>
  <c r="AQ1089" i="4"/>
  <c r="AN1089" i="4"/>
  <c r="AM1089" i="4"/>
  <c r="AL1089" i="4"/>
  <c r="AK1089" i="4"/>
  <c r="AI1089" i="4"/>
  <c r="AH1089" i="4"/>
  <c r="AG1089" i="4"/>
  <c r="AD1089" i="4"/>
  <c r="AC1089" i="4"/>
  <c r="AB1089" i="4"/>
  <c r="AA1089" i="4"/>
  <c r="Z1089" i="4"/>
  <c r="X1089" i="4"/>
  <c r="V1089" i="4"/>
  <c r="AX1088" i="4"/>
  <c r="AW1088" i="4"/>
  <c r="AV1088" i="4"/>
  <c r="AT1088" i="4"/>
  <c r="AS1088" i="4"/>
  <c r="AR1088" i="4"/>
  <c r="AQ1088" i="4"/>
  <c r="AN1088" i="4"/>
  <c r="AM1088" i="4"/>
  <c r="AL1088" i="4"/>
  <c r="AK1088" i="4"/>
  <c r="AI1088" i="4"/>
  <c r="AH1088" i="4"/>
  <c r="AG1088" i="4"/>
  <c r="AD1088" i="4"/>
  <c r="AC1088" i="4"/>
  <c r="AB1088" i="4"/>
  <c r="AA1088" i="4"/>
  <c r="Z1088" i="4"/>
  <c r="X1088" i="4"/>
  <c r="V1088" i="4"/>
  <c r="AX1087" i="4"/>
  <c r="AW1087" i="4"/>
  <c r="AV1087" i="4"/>
  <c r="AT1087" i="4"/>
  <c r="AS1087" i="4"/>
  <c r="AR1087" i="4"/>
  <c r="AQ1087" i="4"/>
  <c r="AN1087" i="4"/>
  <c r="AM1087" i="4"/>
  <c r="AL1087" i="4"/>
  <c r="AK1087" i="4"/>
  <c r="AI1087" i="4"/>
  <c r="AH1087" i="4"/>
  <c r="AG1087" i="4"/>
  <c r="AD1087" i="4"/>
  <c r="AC1087" i="4"/>
  <c r="AB1087" i="4"/>
  <c r="AA1087" i="4"/>
  <c r="Z1087" i="4"/>
  <c r="X1087" i="4"/>
  <c r="V1087" i="4"/>
  <c r="AX1086" i="4"/>
  <c r="AW1086" i="4"/>
  <c r="AV1086" i="4"/>
  <c r="AT1086" i="4"/>
  <c r="AS1086" i="4"/>
  <c r="AR1086" i="4"/>
  <c r="AQ1086" i="4"/>
  <c r="AN1086" i="4"/>
  <c r="AM1086" i="4"/>
  <c r="AL1086" i="4"/>
  <c r="AK1086" i="4"/>
  <c r="AI1086" i="4"/>
  <c r="AH1086" i="4"/>
  <c r="AG1086" i="4"/>
  <c r="AD1086" i="4"/>
  <c r="AC1086" i="4"/>
  <c r="AB1086" i="4"/>
  <c r="AA1086" i="4"/>
  <c r="Z1086" i="4"/>
  <c r="X1086" i="4"/>
  <c r="V1086" i="4"/>
  <c r="AX1085" i="4"/>
  <c r="AW1085" i="4"/>
  <c r="AV1085" i="4"/>
  <c r="AT1085" i="4"/>
  <c r="AS1085" i="4"/>
  <c r="AR1085" i="4"/>
  <c r="AQ1085" i="4"/>
  <c r="AN1085" i="4"/>
  <c r="AM1085" i="4"/>
  <c r="AL1085" i="4"/>
  <c r="AK1085" i="4"/>
  <c r="AI1085" i="4"/>
  <c r="AH1085" i="4"/>
  <c r="AG1085" i="4"/>
  <c r="AD1085" i="4"/>
  <c r="AC1085" i="4"/>
  <c r="AB1085" i="4"/>
  <c r="AA1085" i="4"/>
  <c r="Z1085" i="4"/>
  <c r="X1085" i="4"/>
  <c r="V1085" i="4"/>
  <c r="AX1084" i="4"/>
  <c r="AW1084" i="4"/>
  <c r="AV1084" i="4"/>
  <c r="AT1084" i="4"/>
  <c r="AS1084" i="4"/>
  <c r="AR1084" i="4"/>
  <c r="AQ1084" i="4"/>
  <c r="AN1084" i="4"/>
  <c r="AM1084" i="4"/>
  <c r="AL1084" i="4"/>
  <c r="AK1084" i="4"/>
  <c r="AI1084" i="4"/>
  <c r="AH1084" i="4"/>
  <c r="AG1084" i="4"/>
  <c r="AD1084" i="4"/>
  <c r="AC1084" i="4"/>
  <c r="AB1084" i="4"/>
  <c r="AA1084" i="4"/>
  <c r="Z1084" i="4"/>
  <c r="X1084" i="4"/>
  <c r="V1084" i="4"/>
  <c r="AX1083" i="4"/>
  <c r="AW1083" i="4"/>
  <c r="AV1083" i="4"/>
  <c r="AT1083" i="4"/>
  <c r="AS1083" i="4"/>
  <c r="AR1083" i="4"/>
  <c r="AQ1083" i="4"/>
  <c r="AN1083" i="4"/>
  <c r="AM1083" i="4"/>
  <c r="AL1083" i="4"/>
  <c r="AK1083" i="4"/>
  <c r="AI1083" i="4"/>
  <c r="AH1083" i="4"/>
  <c r="AG1083" i="4"/>
  <c r="AD1083" i="4"/>
  <c r="AC1083" i="4"/>
  <c r="AB1083" i="4"/>
  <c r="AA1083" i="4"/>
  <c r="Z1083" i="4"/>
  <c r="X1083" i="4"/>
  <c r="V1083" i="4"/>
  <c r="AX1082" i="4"/>
  <c r="AW1082" i="4"/>
  <c r="AV1082" i="4"/>
  <c r="AT1082" i="4"/>
  <c r="AS1082" i="4"/>
  <c r="AR1082" i="4"/>
  <c r="AQ1082" i="4"/>
  <c r="AN1082" i="4"/>
  <c r="AM1082" i="4"/>
  <c r="AL1082" i="4"/>
  <c r="AK1082" i="4"/>
  <c r="AI1082" i="4"/>
  <c r="AH1082" i="4"/>
  <c r="AG1082" i="4"/>
  <c r="AD1082" i="4"/>
  <c r="AC1082" i="4"/>
  <c r="AB1082" i="4"/>
  <c r="AA1082" i="4"/>
  <c r="Z1082" i="4"/>
  <c r="X1082" i="4"/>
  <c r="V1082" i="4"/>
  <c r="AX1081" i="4"/>
  <c r="AW1081" i="4"/>
  <c r="AV1081" i="4"/>
  <c r="AT1081" i="4"/>
  <c r="AS1081" i="4"/>
  <c r="AR1081" i="4"/>
  <c r="AQ1081" i="4"/>
  <c r="AN1081" i="4"/>
  <c r="AM1081" i="4"/>
  <c r="AL1081" i="4"/>
  <c r="AK1081" i="4"/>
  <c r="AI1081" i="4"/>
  <c r="AH1081" i="4"/>
  <c r="AG1081" i="4"/>
  <c r="AD1081" i="4"/>
  <c r="AC1081" i="4"/>
  <c r="AB1081" i="4"/>
  <c r="AA1081" i="4"/>
  <c r="Z1081" i="4"/>
  <c r="X1081" i="4"/>
  <c r="V1081" i="4"/>
  <c r="AX1080" i="4"/>
  <c r="AW1080" i="4"/>
  <c r="AV1080" i="4"/>
  <c r="AT1080" i="4"/>
  <c r="AS1080" i="4"/>
  <c r="AR1080" i="4"/>
  <c r="AQ1080" i="4"/>
  <c r="AN1080" i="4"/>
  <c r="AM1080" i="4"/>
  <c r="AL1080" i="4"/>
  <c r="AK1080" i="4"/>
  <c r="AI1080" i="4"/>
  <c r="AH1080" i="4"/>
  <c r="AG1080" i="4"/>
  <c r="AD1080" i="4"/>
  <c r="AC1080" i="4"/>
  <c r="AB1080" i="4"/>
  <c r="AA1080" i="4"/>
  <c r="Z1080" i="4"/>
  <c r="X1080" i="4"/>
  <c r="V1080" i="4"/>
  <c r="AX1079" i="4"/>
  <c r="AW1079" i="4"/>
  <c r="AV1079" i="4"/>
  <c r="AT1079" i="4"/>
  <c r="AS1079" i="4"/>
  <c r="AR1079" i="4"/>
  <c r="AQ1079" i="4"/>
  <c r="AN1079" i="4"/>
  <c r="AM1079" i="4"/>
  <c r="AL1079" i="4"/>
  <c r="AK1079" i="4"/>
  <c r="AI1079" i="4"/>
  <c r="AH1079" i="4"/>
  <c r="AG1079" i="4"/>
  <c r="AD1079" i="4"/>
  <c r="AC1079" i="4"/>
  <c r="AB1079" i="4"/>
  <c r="AA1079" i="4"/>
  <c r="Z1079" i="4"/>
  <c r="X1079" i="4"/>
  <c r="V1079" i="4"/>
  <c r="AX1078" i="4"/>
  <c r="AW1078" i="4"/>
  <c r="AV1078" i="4"/>
  <c r="AT1078" i="4"/>
  <c r="AS1078" i="4"/>
  <c r="AR1078" i="4"/>
  <c r="AQ1078" i="4"/>
  <c r="AN1078" i="4"/>
  <c r="AM1078" i="4"/>
  <c r="AL1078" i="4"/>
  <c r="AK1078" i="4"/>
  <c r="AI1078" i="4"/>
  <c r="AH1078" i="4"/>
  <c r="AG1078" i="4"/>
  <c r="AD1078" i="4"/>
  <c r="AC1078" i="4"/>
  <c r="AB1078" i="4"/>
  <c r="AA1078" i="4"/>
  <c r="Z1078" i="4"/>
  <c r="X1078" i="4"/>
  <c r="V1078" i="4"/>
  <c r="AX1077" i="4"/>
  <c r="AW1077" i="4"/>
  <c r="AV1077" i="4"/>
  <c r="AT1077" i="4"/>
  <c r="AS1077" i="4"/>
  <c r="AR1077" i="4"/>
  <c r="AQ1077" i="4"/>
  <c r="AN1077" i="4"/>
  <c r="AM1077" i="4"/>
  <c r="AL1077" i="4"/>
  <c r="AK1077" i="4"/>
  <c r="AI1077" i="4"/>
  <c r="AH1077" i="4"/>
  <c r="AG1077" i="4"/>
  <c r="AD1077" i="4"/>
  <c r="AC1077" i="4"/>
  <c r="AB1077" i="4"/>
  <c r="AA1077" i="4"/>
  <c r="Z1077" i="4"/>
  <c r="X1077" i="4"/>
  <c r="V1077" i="4"/>
  <c r="AX1076" i="4"/>
  <c r="AW1076" i="4"/>
  <c r="AV1076" i="4"/>
  <c r="AT1076" i="4"/>
  <c r="AS1076" i="4"/>
  <c r="AR1076" i="4"/>
  <c r="AQ1076" i="4"/>
  <c r="AN1076" i="4"/>
  <c r="AM1076" i="4"/>
  <c r="AL1076" i="4"/>
  <c r="AK1076" i="4"/>
  <c r="AI1076" i="4"/>
  <c r="AH1076" i="4"/>
  <c r="AG1076" i="4"/>
  <c r="AD1076" i="4"/>
  <c r="AC1076" i="4"/>
  <c r="AB1076" i="4"/>
  <c r="AA1076" i="4"/>
  <c r="Z1076" i="4"/>
  <c r="X1076" i="4"/>
  <c r="V1076" i="4"/>
  <c r="AX1075" i="4"/>
  <c r="AW1075" i="4"/>
  <c r="AV1075" i="4"/>
  <c r="AT1075" i="4"/>
  <c r="AS1075" i="4"/>
  <c r="AR1075" i="4"/>
  <c r="AQ1075" i="4"/>
  <c r="AN1075" i="4"/>
  <c r="AM1075" i="4"/>
  <c r="AL1075" i="4"/>
  <c r="AK1075" i="4"/>
  <c r="AI1075" i="4"/>
  <c r="AH1075" i="4"/>
  <c r="AG1075" i="4"/>
  <c r="AD1075" i="4"/>
  <c r="AC1075" i="4"/>
  <c r="AB1075" i="4"/>
  <c r="AA1075" i="4"/>
  <c r="Z1075" i="4"/>
  <c r="X1075" i="4"/>
  <c r="V1075" i="4"/>
  <c r="AX1074" i="4"/>
  <c r="AW1074" i="4"/>
  <c r="AV1074" i="4"/>
  <c r="AT1074" i="4"/>
  <c r="AS1074" i="4"/>
  <c r="AR1074" i="4"/>
  <c r="AQ1074" i="4"/>
  <c r="AN1074" i="4"/>
  <c r="AM1074" i="4"/>
  <c r="AL1074" i="4"/>
  <c r="AK1074" i="4"/>
  <c r="AI1074" i="4"/>
  <c r="AH1074" i="4"/>
  <c r="AG1074" i="4"/>
  <c r="AD1074" i="4"/>
  <c r="AC1074" i="4"/>
  <c r="AB1074" i="4"/>
  <c r="AA1074" i="4"/>
  <c r="Z1074" i="4"/>
  <c r="X1074" i="4"/>
  <c r="V1074" i="4"/>
  <c r="AX1073" i="4"/>
  <c r="AW1073" i="4"/>
  <c r="AV1073" i="4"/>
  <c r="AT1073" i="4"/>
  <c r="AS1073" i="4"/>
  <c r="AR1073" i="4"/>
  <c r="AQ1073" i="4"/>
  <c r="AN1073" i="4"/>
  <c r="AM1073" i="4"/>
  <c r="AL1073" i="4"/>
  <c r="AK1073" i="4"/>
  <c r="AI1073" i="4"/>
  <c r="AH1073" i="4"/>
  <c r="AG1073" i="4"/>
  <c r="AD1073" i="4"/>
  <c r="AC1073" i="4"/>
  <c r="AB1073" i="4"/>
  <c r="AA1073" i="4"/>
  <c r="Z1073" i="4"/>
  <c r="X1073" i="4"/>
  <c r="V1073" i="4"/>
  <c r="AX1072" i="4"/>
  <c r="AW1072" i="4"/>
  <c r="AV1072" i="4"/>
  <c r="AT1072" i="4"/>
  <c r="AS1072" i="4"/>
  <c r="AR1072" i="4"/>
  <c r="AQ1072" i="4"/>
  <c r="AN1072" i="4"/>
  <c r="AM1072" i="4"/>
  <c r="AL1072" i="4"/>
  <c r="AK1072" i="4"/>
  <c r="AI1072" i="4"/>
  <c r="AH1072" i="4"/>
  <c r="AG1072" i="4"/>
  <c r="AD1072" i="4"/>
  <c r="AC1072" i="4"/>
  <c r="AB1072" i="4"/>
  <c r="AA1072" i="4"/>
  <c r="Z1072" i="4"/>
  <c r="X1072" i="4"/>
  <c r="V1072" i="4"/>
  <c r="AX1071" i="4"/>
  <c r="AW1071" i="4"/>
  <c r="AV1071" i="4"/>
  <c r="AT1071" i="4"/>
  <c r="AS1071" i="4"/>
  <c r="AR1071" i="4"/>
  <c r="AQ1071" i="4"/>
  <c r="AN1071" i="4"/>
  <c r="AM1071" i="4"/>
  <c r="AL1071" i="4"/>
  <c r="AK1071" i="4"/>
  <c r="AI1071" i="4"/>
  <c r="AH1071" i="4"/>
  <c r="AG1071" i="4"/>
  <c r="AD1071" i="4"/>
  <c r="AC1071" i="4"/>
  <c r="AB1071" i="4"/>
  <c r="AA1071" i="4"/>
  <c r="Z1071" i="4"/>
  <c r="X1071" i="4"/>
  <c r="V1071" i="4"/>
  <c r="AX1070" i="4"/>
  <c r="AW1070" i="4"/>
  <c r="AV1070" i="4"/>
  <c r="AT1070" i="4"/>
  <c r="AS1070" i="4"/>
  <c r="AR1070" i="4"/>
  <c r="AQ1070" i="4"/>
  <c r="AN1070" i="4"/>
  <c r="AM1070" i="4"/>
  <c r="AL1070" i="4"/>
  <c r="AK1070" i="4"/>
  <c r="AI1070" i="4"/>
  <c r="AH1070" i="4"/>
  <c r="AG1070" i="4"/>
  <c r="AD1070" i="4"/>
  <c r="AC1070" i="4"/>
  <c r="AB1070" i="4"/>
  <c r="AA1070" i="4"/>
  <c r="Z1070" i="4"/>
  <c r="X1070" i="4"/>
  <c r="V1070" i="4"/>
  <c r="AX1069" i="4"/>
  <c r="AW1069" i="4"/>
  <c r="AV1069" i="4"/>
  <c r="AT1069" i="4"/>
  <c r="AS1069" i="4"/>
  <c r="AR1069" i="4"/>
  <c r="AQ1069" i="4"/>
  <c r="AN1069" i="4"/>
  <c r="AM1069" i="4"/>
  <c r="AL1069" i="4"/>
  <c r="AK1069" i="4"/>
  <c r="AI1069" i="4"/>
  <c r="AH1069" i="4"/>
  <c r="AG1069" i="4"/>
  <c r="AD1069" i="4"/>
  <c r="AC1069" i="4"/>
  <c r="AB1069" i="4"/>
  <c r="AA1069" i="4"/>
  <c r="Z1069" i="4"/>
  <c r="X1069" i="4"/>
  <c r="V1069" i="4"/>
  <c r="AX1068" i="4"/>
  <c r="AW1068" i="4"/>
  <c r="AV1068" i="4"/>
  <c r="AT1068" i="4"/>
  <c r="AS1068" i="4"/>
  <c r="AR1068" i="4"/>
  <c r="AQ1068" i="4"/>
  <c r="AN1068" i="4"/>
  <c r="AM1068" i="4"/>
  <c r="AL1068" i="4"/>
  <c r="AK1068" i="4"/>
  <c r="AI1068" i="4"/>
  <c r="AH1068" i="4"/>
  <c r="AG1068" i="4"/>
  <c r="AD1068" i="4"/>
  <c r="AC1068" i="4"/>
  <c r="AB1068" i="4"/>
  <c r="AA1068" i="4"/>
  <c r="Z1068" i="4"/>
  <c r="X1068" i="4"/>
  <c r="V1068" i="4"/>
  <c r="AX1067" i="4"/>
  <c r="AW1067" i="4"/>
  <c r="AV1067" i="4"/>
  <c r="AT1067" i="4"/>
  <c r="AS1067" i="4"/>
  <c r="AR1067" i="4"/>
  <c r="AQ1067" i="4"/>
  <c r="AN1067" i="4"/>
  <c r="AM1067" i="4"/>
  <c r="AL1067" i="4"/>
  <c r="AK1067" i="4"/>
  <c r="AI1067" i="4"/>
  <c r="AH1067" i="4"/>
  <c r="AG1067" i="4"/>
  <c r="AD1067" i="4"/>
  <c r="AC1067" i="4"/>
  <c r="AB1067" i="4"/>
  <c r="AA1067" i="4"/>
  <c r="Z1067" i="4"/>
  <c r="X1067" i="4"/>
  <c r="V1067" i="4"/>
  <c r="AX1066" i="4"/>
  <c r="AW1066" i="4"/>
  <c r="AV1066" i="4"/>
  <c r="AT1066" i="4"/>
  <c r="AS1066" i="4"/>
  <c r="AR1066" i="4"/>
  <c r="AQ1066" i="4"/>
  <c r="AN1066" i="4"/>
  <c r="AM1066" i="4"/>
  <c r="AL1066" i="4"/>
  <c r="AK1066" i="4"/>
  <c r="AI1066" i="4"/>
  <c r="AH1066" i="4"/>
  <c r="AG1066" i="4"/>
  <c r="AD1066" i="4"/>
  <c r="AC1066" i="4"/>
  <c r="AB1066" i="4"/>
  <c r="AA1066" i="4"/>
  <c r="Z1066" i="4"/>
  <c r="X1066" i="4"/>
  <c r="V1066" i="4"/>
  <c r="AX1065" i="4"/>
  <c r="AW1065" i="4"/>
  <c r="AV1065" i="4"/>
  <c r="AT1065" i="4"/>
  <c r="AS1065" i="4"/>
  <c r="AR1065" i="4"/>
  <c r="AQ1065" i="4"/>
  <c r="AN1065" i="4"/>
  <c r="AM1065" i="4"/>
  <c r="AL1065" i="4"/>
  <c r="AK1065" i="4"/>
  <c r="AI1065" i="4"/>
  <c r="AH1065" i="4"/>
  <c r="AG1065" i="4"/>
  <c r="AD1065" i="4"/>
  <c r="AC1065" i="4"/>
  <c r="AB1065" i="4"/>
  <c r="AA1065" i="4"/>
  <c r="Z1065" i="4"/>
  <c r="X1065" i="4"/>
  <c r="V1065" i="4"/>
  <c r="AX1064" i="4"/>
  <c r="AW1064" i="4"/>
  <c r="AV1064" i="4"/>
  <c r="AT1064" i="4"/>
  <c r="AS1064" i="4"/>
  <c r="AR1064" i="4"/>
  <c r="AQ1064" i="4"/>
  <c r="AN1064" i="4"/>
  <c r="AM1064" i="4"/>
  <c r="AL1064" i="4"/>
  <c r="AK1064" i="4"/>
  <c r="AI1064" i="4"/>
  <c r="AH1064" i="4"/>
  <c r="AG1064" i="4"/>
  <c r="AD1064" i="4"/>
  <c r="AC1064" i="4"/>
  <c r="AB1064" i="4"/>
  <c r="AA1064" i="4"/>
  <c r="Z1064" i="4"/>
  <c r="X1064" i="4"/>
  <c r="V1064" i="4"/>
  <c r="AX1063" i="4"/>
  <c r="AW1063" i="4"/>
  <c r="AV1063" i="4"/>
  <c r="AT1063" i="4"/>
  <c r="AS1063" i="4"/>
  <c r="AR1063" i="4"/>
  <c r="AQ1063" i="4"/>
  <c r="AN1063" i="4"/>
  <c r="AM1063" i="4"/>
  <c r="AL1063" i="4"/>
  <c r="AK1063" i="4"/>
  <c r="AI1063" i="4"/>
  <c r="AH1063" i="4"/>
  <c r="AG1063" i="4"/>
  <c r="AD1063" i="4"/>
  <c r="AC1063" i="4"/>
  <c r="AB1063" i="4"/>
  <c r="AA1063" i="4"/>
  <c r="Z1063" i="4"/>
  <c r="X1063" i="4"/>
  <c r="V1063" i="4"/>
  <c r="AX1062" i="4"/>
  <c r="AW1062" i="4"/>
  <c r="AV1062" i="4"/>
  <c r="AT1062" i="4"/>
  <c r="AS1062" i="4"/>
  <c r="AR1062" i="4"/>
  <c r="AQ1062" i="4"/>
  <c r="AN1062" i="4"/>
  <c r="AM1062" i="4"/>
  <c r="AL1062" i="4"/>
  <c r="AK1062" i="4"/>
  <c r="AI1062" i="4"/>
  <c r="AH1062" i="4"/>
  <c r="AG1062" i="4"/>
  <c r="AD1062" i="4"/>
  <c r="AC1062" i="4"/>
  <c r="AB1062" i="4"/>
  <c r="AA1062" i="4"/>
  <c r="Z1062" i="4"/>
  <c r="X1062" i="4"/>
  <c r="V1062" i="4"/>
  <c r="AX1061" i="4"/>
  <c r="AW1061" i="4"/>
  <c r="AV1061" i="4"/>
  <c r="AT1061" i="4"/>
  <c r="AS1061" i="4"/>
  <c r="AR1061" i="4"/>
  <c r="AQ1061" i="4"/>
  <c r="AN1061" i="4"/>
  <c r="AM1061" i="4"/>
  <c r="AL1061" i="4"/>
  <c r="AK1061" i="4"/>
  <c r="AI1061" i="4"/>
  <c r="AH1061" i="4"/>
  <c r="AG1061" i="4"/>
  <c r="AD1061" i="4"/>
  <c r="AC1061" i="4"/>
  <c r="AB1061" i="4"/>
  <c r="AA1061" i="4"/>
  <c r="Z1061" i="4"/>
  <c r="X1061" i="4"/>
  <c r="V1061" i="4"/>
  <c r="AX1060" i="4"/>
  <c r="AW1060" i="4"/>
  <c r="AV1060" i="4"/>
  <c r="AT1060" i="4"/>
  <c r="AS1060" i="4"/>
  <c r="AR1060" i="4"/>
  <c r="AQ1060" i="4"/>
  <c r="AN1060" i="4"/>
  <c r="AM1060" i="4"/>
  <c r="AL1060" i="4"/>
  <c r="AK1060" i="4"/>
  <c r="AI1060" i="4"/>
  <c r="AH1060" i="4"/>
  <c r="AG1060" i="4"/>
  <c r="AD1060" i="4"/>
  <c r="AC1060" i="4"/>
  <c r="AB1060" i="4"/>
  <c r="AA1060" i="4"/>
  <c r="Z1060" i="4"/>
  <c r="X1060" i="4"/>
  <c r="V1060" i="4"/>
  <c r="AX1059" i="4"/>
  <c r="AW1059" i="4"/>
  <c r="AV1059" i="4"/>
  <c r="AT1059" i="4"/>
  <c r="AS1059" i="4"/>
  <c r="AR1059" i="4"/>
  <c r="AQ1059" i="4"/>
  <c r="AN1059" i="4"/>
  <c r="AM1059" i="4"/>
  <c r="AL1059" i="4"/>
  <c r="AK1059" i="4"/>
  <c r="AI1059" i="4"/>
  <c r="AH1059" i="4"/>
  <c r="AG1059" i="4"/>
  <c r="AD1059" i="4"/>
  <c r="AC1059" i="4"/>
  <c r="AB1059" i="4"/>
  <c r="AA1059" i="4"/>
  <c r="Z1059" i="4"/>
  <c r="X1059" i="4"/>
  <c r="V1059" i="4"/>
  <c r="AX1058" i="4"/>
  <c r="AW1058" i="4"/>
  <c r="AV1058" i="4"/>
  <c r="AT1058" i="4"/>
  <c r="AS1058" i="4"/>
  <c r="AR1058" i="4"/>
  <c r="AQ1058" i="4"/>
  <c r="AN1058" i="4"/>
  <c r="AM1058" i="4"/>
  <c r="AL1058" i="4"/>
  <c r="AK1058" i="4"/>
  <c r="AI1058" i="4"/>
  <c r="AH1058" i="4"/>
  <c r="AG1058" i="4"/>
  <c r="AD1058" i="4"/>
  <c r="AC1058" i="4"/>
  <c r="AB1058" i="4"/>
  <c r="AA1058" i="4"/>
  <c r="Z1058" i="4"/>
  <c r="X1058" i="4"/>
  <c r="V1058" i="4"/>
  <c r="AX1057" i="4"/>
  <c r="AW1057" i="4"/>
  <c r="AV1057" i="4"/>
  <c r="AT1057" i="4"/>
  <c r="AS1057" i="4"/>
  <c r="AR1057" i="4"/>
  <c r="AQ1057" i="4"/>
  <c r="AN1057" i="4"/>
  <c r="AM1057" i="4"/>
  <c r="AL1057" i="4"/>
  <c r="AK1057" i="4"/>
  <c r="AI1057" i="4"/>
  <c r="AH1057" i="4"/>
  <c r="AG1057" i="4"/>
  <c r="AD1057" i="4"/>
  <c r="AC1057" i="4"/>
  <c r="AB1057" i="4"/>
  <c r="AA1057" i="4"/>
  <c r="Z1057" i="4"/>
  <c r="X1057" i="4"/>
  <c r="V1057" i="4"/>
  <c r="AX1056" i="4"/>
  <c r="AW1056" i="4"/>
  <c r="AV1056" i="4"/>
  <c r="AT1056" i="4"/>
  <c r="AS1056" i="4"/>
  <c r="AR1056" i="4"/>
  <c r="AQ1056" i="4"/>
  <c r="AN1056" i="4"/>
  <c r="AM1056" i="4"/>
  <c r="AL1056" i="4"/>
  <c r="AK1056" i="4"/>
  <c r="AI1056" i="4"/>
  <c r="AH1056" i="4"/>
  <c r="AG1056" i="4"/>
  <c r="AD1056" i="4"/>
  <c r="AC1056" i="4"/>
  <c r="AB1056" i="4"/>
  <c r="AA1056" i="4"/>
  <c r="Z1056" i="4"/>
  <c r="X1056" i="4"/>
  <c r="V1056" i="4"/>
  <c r="AX1055" i="4"/>
  <c r="AW1055" i="4"/>
  <c r="AV1055" i="4"/>
  <c r="AT1055" i="4"/>
  <c r="AS1055" i="4"/>
  <c r="AR1055" i="4"/>
  <c r="AQ1055" i="4"/>
  <c r="AN1055" i="4"/>
  <c r="AM1055" i="4"/>
  <c r="AL1055" i="4"/>
  <c r="AK1055" i="4"/>
  <c r="AI1055" i="4"/>
  <c r="AH1055" i="4"/>
  <c r="AG1055" i="4"/>
  <c r="AD1055" i="4"/>
  <c r="AC1055" i="4"/>
  <c r="AB1055" i="4"/>
  <c r="AA1055" i="4"/>
  <c r="Z1055" i="4"/>
  <c r="X1055" i="4"/>
  <c r="V1055" i="4"/>
  <c r="AX1054" i="4"/>
  <c r="AW1054" i="4"/>
  <c r="AV1054" i="4"/>
  <c r="AT1054" i="4"/>
  <c r="AS1054" i="4"/>
  <c r="AR1054" i="4"/>
  <c r="AQ1054" i="4"/>
  <c r="AN1054" i="4"/>
  <c r="AM1054" i="4"/>
  <c r="AL1054" i="4"/>
  <c r="AK1054" i="4"/>
  <c r="AI1054" i="4"/>
  <c r="AH1054" i="4"/>
  <c r="AG1054" i="4"/>
  <c r="AD1054" i="4"/>
  <c r="AC1054" i="4"/>
  <c r="AB1054" i="4"/>
  <c r="AA1054" i="4"/>
  <c r="Z1054" i="4"/>
  <c r="X1054" i="4"/>
  <c r="V1054" i="4"/>
  <c r="AX1053" i="4"/>
  <c r="AW1053" i="4"/>
  <c r="AV1053" i="4"/>
  <c r="AT1053" i="4"/>
  <c r="AS1053" i="4"/>
  <c r="AR1053" i="4"/>
  <c r="AQ1053" i="4"/>
  <c r="AN1053" i="4"/>
  <c r="AM1053" i="4"/>
  <c r="AL1053" i="4"/>
  <c r="AK1053" i="4"/>
  <c r="AI1053" i="4"/>
  <c r="AH1053" i="4"/>
  <c r="AG1053" i="4"/>
  <c r="AD1053" i="4"/>
  <c r="AC1053" i="4"/>
  <c r="AB1053" i="4"/>
  <c r="AA1053" i="4"/>
  <c r="Z1053" i="4"/>
  <c r="X1053" i="4"/>
  <c r="V1053" i="4"/>
  <c r="AX1052" i="4"/>
  <c r="AW1052" i="4"/>
  <c r="AV1052" i="4"/>
  <c r="AT1052" i="4"/>
  <c r="AS1052" i="4"/>
  <c r="AR1052" i="4"/>
  <c r="AQ1052" i="4"/>
  <c r="AN1052" i="4"/>
  <c r="AM1052" i="4"/>
  <c r="AL1052" i="4"/>
  <c r="AK1052" i="4"/>
  <c r="AI1052" i="4"/>
  <c r="AH1052" i="4"/>
  <c r="AG1052" i="4"/>
  <c r="AD1052" i="4"/>
  <c r="AC1052" i="4"/>
  <c r="AB1052" i="4"/>
  <c r="AA1052" i="4"/>
  <c r="Z1052" i="4"/>
  <c r="X1052" i="4"/>
  <c r="V1052" i="4"/>
  <c r="AX1051" i="4"/>
  <c r="AW1051" i="4"/>
  <c r="AV1051" i="4"/>
  <c r="AT1051" i="4"/>
  <c r="AS1051" i="4"/>
  <c r="AR1051" i="4"/>
  <c r="AQ1051" i="4"/>
  <c r="AN1051" i="4"/>
  <c r="AM1051" i="4"/>
  <c r="AL1051" i="4"/>
  <c r="AK1051" i="4"/>
  <c r="AI1051" i="4"/>
  <c r="AH1051" i="4"/>
  <c r="AG1051" i="4"/>
  <c r="AD1051" i="4"/>
  <c r="AC1051" i="4"/>
  <c r="AB1051" i="4"/>
  <c r="AA1051" i="4"/>
  <c r="Z1051" i="4"/>
  <c r="X1051" i="4"/>
  <c r="V1051" i="4"/>
  <c r="AX1050" i="4"/>
  <c r="AW1050" i="4"/>
  <c r="AV1050" i="4"/>
  <c r="AT1050" i="4"/>
  <c r="AS1050" i="4"/>
  <c r="AR1050" i="4"/>
  <c r="AQ1050" i="4"/>
  <c r="AN1050" i="4"/>
  <c r="AM1050" i="4"/>
  <c r="AL1050" i="4"/>
  <c r="AK1050" i="4"/>
  <c r="AI1050" i="4"/>
  <c r="AH1050" i="4"/>
  <c r="AG1050" i="4"/>
  <c r="AD1050" i="4"/>
  <c r="AC1050" i="4"/>
  <c r="AB1050" i="4"/>
  <c r="AA1050" i="4"/>
  <c r="Z1050" i="4"/>
  <c r="X1050" i="4"/>
  <c r="V1050" i="4"/>
  <c r="AX1049" i="4"/>
  <c r="AW1049" i="4"/>
  <c r="AV1049" i="4"/>
  <c r="AT1049" i="4"/>
  <c r="AS1049" i="4"/>
  <c r="AR1049" i="4"/>
  <c r="AQ1049" i="4"/>
  <c r="AN1049" i="4"/>
  <c r="AM1049" i="4"/>
  <c r="AL1049" i="4"/>
  <c r="AK1049" i="4"/>
  <c r="AI1049" i="4"/>
  <c r="AH1049" i="4"/>
  <c r="AG1049" i="4"/>
  <c r="AD1049" i="4"/>
  <c r="AC1049" i="4"/>
  <c r="AB1049" i="4"/>
  <c r="AA1049" i="4"/>
  <c r="Z1049" i="4"/>
  <c r="X1049" i="4"/>
  <c r="V1049" i="4"/>
  <c r="AX1048" i="4"/>
  <c r="AW1048" i="4"/>
  <c r="AV1048" i="4"/>
  <c r="AT1048" i="4"/>
  <c r="AS1048" i="4"/>
  <c r="AR1048" i="4"/>
  <c r="AQ1048" i="4"/>
  <c r="AN1048" i="4"/>
  <c r="AM1048" i="4"/>
  <c r="AL1048" i="4"/>
  <c r="AK1048" i="4"/>
  <c r="AI1048" i="4"/>
  <c r="AH1048" i="4"/>
  <c r="AG1048" i="4"/>
  <c r="AD1048" i="4"/>
  <c r="AC1048" i="4"/>
  <c r="AB1048" i="4"/>
  <c r="AA1048" i="4"/>
  <c r="Z1048" i="4"/>
  <c r="X1048" i="4"/>
  <c r="V1048" i="4"/>
  <c r="AX1047" i="4"/>
  <c r="AW1047" i="4"/>
  <c r="AV1047" i="4"/>
  <c r="AT1047" i="4"/>
  <c r="AS1047" i="4"/>
  <c r="AR1047" i="4"/>
  <c r="AQ1047" i="4"/>
  <c r="AN1047" i="4"/>
  <c r="AM1047" i="4"/>
  <c r="AL1047" i="4"/>
  <c r="AK1047" i="4"/>
  <c r="AI1047" i="4"/>
  <c r="AH1047" i="4"/>
  <c r="AG1047" i="4"/>
  <c r="AD1047" i="4"/>
  <c r="AC1047" i="4"/>
  <c r="AB1047" i="4"/>
  <c r="AA1047" i="4"/>
  <c r="Z1047" i="4"/>
  <c r="X1047" i="4"/>
  <c r="V1047" i="4"/>
  <c r="AX1046" i="4"/>
  <c r="AW1046" i="4"/>
  <c r="AV1046" i="4"/>
  <c r="AT1046" i="4"/>
  <c r="AS1046" i="4"/>
  <c r="AR1046" i="4"/>
  <c r="AQ1046" i="4"/>
  <c r="AN1046" i="4"/>
  <c r="AM1046" i="4"/>
  <c r="AL1046" i="4"/>
  <c r="AK1046" i="4"/>
  <c r="AI1046" i="4"/>
  <c r="AH1046" i="4"/>
  <c r="AG1046" i="4"/>
  <c r="AD1046" i="4"/>
  <c r="AC1046" i="4"/>
  <c r="AB1046" i="4"/>
  <c r="AA1046" i="4"/>
  <c r="Z1046" i="4"/>
  <c r="X1046" i="4"/>
  <c r="V1046" i="4"/>
  <c r="AX1045" i="4"/>
  <c r="AW1045" i="4"/>
  <c r="AV1045" i="4"/>
  <c r="AT1045" i="4"/>
  <c r="AS1045" i="4"/>
  <c r="AR1045" i="4"/>
  <c r="AQ1045" i="4"/>
  <c r="AN1045" i="4"/>
  <c r="AM1045" i="4"/>
  <c r="AL1045" i="4"/>
  <c r="AK1045" i="4"/>
  <c r="AI1045" i="4"/>
  <c r="AH1045" i="4"/>
  <c r="AG1045" i="4"/>
  <c r="AD1045" i="4"/>
  <c r="AC1045" i="4"/>
  <c r="AB1045" i="4"/>
  <c r="AA1045" i="4"/>
  <c r="Z1045" i="4"/>
  <c r="X1045" i="4"/>
  <c r="V1045" i="4"/>
  <c r="AX1044" i="4"/>
  <c r="AW1044" i="4"/>
  <c r="AV1044" i="4"/>
  <c r="AT1044" i="4"/>
  <c r="AS1044" i="4"/>
  <c r="AR1044" i="4"/>
  <c r="AQ1044" i="4"/>
  <c r="AN1044" i="4"/>
  <c r="AM1044" i="4"/>
  <c r="AL1044" i="4"/>
  <c r="AK1044" i="4"/>
  <c r="AI1044" i="4"/>
  <c r="AH1044" i="4"/>
  <c r="AG1044" i="4"/>
  <c r="AD1044" i="4"/>
  <c r="AC1044" i="4"/>
  <c r="AB1044" i="4"/>
  <c r="AA1044" i="4"/>
  <c r="Z1044" i="4"/>
  <c r="X1044" i="4"/>
  <c r="V1044" i="4"/>
  <c r="AX1043" i="4"/>
  <c r="AW1043" i="4"/>
  <c r="AV1043" i="4"/>
  <c r="AT1043" i="4"/>
  <c r="AS1043" i="4"/>
  <c r="AR1043" i="4"/>
  <c r="AQ1043" i="4"/>
  <c r="AN1043" i="4"/>
  <c r="AM1043" i="4"/>
  <c r="AL1043" i="4"/>
  <c r="AK1043" i="4"/>
  <c r="AI1043" i="4"/>
  <c r="AH1043" i="4"/>
  <c r="AG1043" i="4"/>
  <c r="AD1043" i="4"/>
  <c r="AC1043" i="4"/>
  <c r="AB1043" i="4"/>
  <c r="AA1043" i="4"/>
  <c r="Z1043" i="4"/>
  <c r="X1043" i="4"/>
  <c r="V1043" i="4"/>
  <c r="AX1042" i="4"/>
  <c r="AW1042" i="4"/>
  <c r="AV1042" i="4"/>
  <c r="AT1042" i="4"/>
  <c r="AS1042" i="4"/>
  <c r="AR1042" i="4"/>
  <c r="AQ1042" i="4"/>
  <c r="AN1042" i="4"/>
  <c r="AM1042" i="4"/>
  <c r="AL1042" i="4"/>
  <c r="AK1042" i="4"/>
  <c r="AI1042" i="4"/>
  <c r="AH1042" i="4"/>
  <c r="AG1042" i="4"/>
  <c r="AD1042" i="4"/>
  <c r="AC1042" i="4"/>
  <c r="AB1042" i="4"/>
  <c r="AA1042" i="4"/>
  <c r="Z1042" i="4"/>
  <c r="X1042" i="4"/>
  <c r="V1042" i="4"/>
  <c r="AX1041" i="4"/>
  <c r="AW1041" i="4"/>
  <c r="AV1041" i="4"/>
  <c r="AT1041" i="4"/>
  <c r="AS1041" i="4"/>
  <c r="AR1041" i="4"/>
  <c r="AQ1041" i="4"/>
  <c r="AN1041" i="4"/>
  <c r="AM1041" i="4"/>
  <c r="AL1041" i="4"/>
  <c r="AK1041" i="4"/>
  <c r="AI1041" i="4"/>
  <c r="AH1041" i="4"/>
  <c r="AG1041" i="4"/>
  <c r="AD1041" i="4"/>
  <c r="AC1041" i="4"/>
  <c r="AB1041" i="4"/>
  <c r="AA1041" i="4"/>
  <c r="Z1041" i="4"/>
  <c r="X1041" i="4"/>
  <c r="V1041" i="4"/>
  <c r="AX1040" i="4"/>
  <c r="AW1040" i="4"/>
  <c r="AV1040" i="4"/>
  <c r="AT1040" i="4"/>
  <c r="AS1040" i="4"/>
  <c r="AR1040" i="4"/>
  <c r="AQ1040" i="4"/>
  <c r="AN1040" i="4"/>
  <c r="AM1040" i="4"/>
  <c r="AL1040" i="4"/>
  <c r="AK1040" i="4"/>
  <c r="AI1040" i="4"/>
  <c r="AH1040" i="4"/>
  <c r="AG1040" i="4"/>
  <c r="AD1040" i="4"/>
  <c r="AC1040" i="4"/>
  <c r="AB1040" i="4"/>
  <c r="AA1040" i="4"/>
  <c r="Z1040" i="4"/>
  <c r="X1040" i="4"/>
  <c r="V1040" i="4"/>
  <c r="AX1039" i="4"/>
  <c r="AW1039" i="4"/>
  <c r="AV1039" i="4"/>
  <c r="AT1039" i="4"/>
  <c r="AS1039" i="4"/>
  <c r="AR1039" i="4"/>
  <c r="AQ1039" i="4"/>
  <c r="AN1039" i="4"/>
  <c r="AM1039" i="4"/>
  <c r="AL1039" i="4"/>
  <c r="AK1039" i="4"/>
  <c r="AI1039" i="4"/>
  <c r="AH1039" i="4"/>
  <c r="AG1039" i="4"/>
  <c r="AD1039" i="4"/>
  <c r="AC1039" i="4"/>
  <c r="AB1039" i="4"/>
  <c r="AA1039" i="4"/>
  <c r="Z1039" i="4"/>
  <c r="X1039" i="4"/>
  <c r="V1039" i="4"/>
  <c r="AX1038" i="4"/>
  <c r="AW1038" i="4"/>
  <c r="AV1038" i="4"/>
  <c r="AT1038" i="4"/>
  <c r="AS1038" i="4"/>
  <c r="AR1038" i="4"/>
  <c r="AQ1038" i="4"/>
  <c r="AN1038" i="4"/>
  <c r="AM1038" i="4"/>
  <c r="AL1038" i="4"/>
  <c r="AK1038" i="4"/>
  <c r="AI1038" i="4"/>
  <c r="AH1038" i="4"/>
  <c r="AG1038" i="4"/>
  <c r="AD1038" i="4"/>
  <c r="AC1038" i="4"/>
  <c r="AB1038" i="4"/>
  <c r="AA1038" i="4"/>
  <c r="Z1038" i="4"/>
  <c r="X1038" i="4"/>
  <c r="V1038" i="4"/>
  <c r="AX1037" i="4"/>
  <c r="AW1037" i="4"/>
  <c r="AV1037" i="4"/>
  <c r="AT1037" i="4"/>
  <c r="AS1037" i="4"/>
  <c r="AR1037" i="4"/>
  <c r="AQ1037" i="4"/>
  <c r="AN1037" i="4"/>
  <c r="AM1037" i="4"/>
  <c r="AL1037" i="4"/>
  <c r="AK1037" i="4"/>
  <c r="AI1037" i="4"/>
  <c r="AH1037" i="4"/>
  <c r="AG1037" i="4"/>
  <c r="AD1037" i="4"/>
  <c r="AC1037" i="4"/>
  <c r="AB1037" i="4"/>
  <c r="AA1037" i="4"/>
  <c r="Z1037" i="4"/>
  <c r="X1037" i="4"/>
  <c r="V1037" i="4"/>
  <c r="AX1036" i="4"/>
  <c r="AW1036" i="4"/>
  <c r="AV1036" i="4"/>
  <c r="AT1036" i="4"/>
  <c r="AS1036" i="4"/>
  <c r="AR1036" i="4"/>
  <c r="AQ1036" i="4"/>
  <c r="AN1036" i="4"/>
  <c r="AM1036" i="4"/>
  <c r="AL1036" i="4"/>
  <c r="AK1036" i="4"/>
  <c r="AI1036" i="4"/>
  <c r="AH1036" i="4"/>
  <c r="AG1036" i="4"/>
  <c r="AD1036" i="4"/>
  <c r="AC1036" i="4"/>
  <c r="AB1036" i="4"/>
  <c r="AA1036" i="4"/>
  <c r="Z1036" i="4"/>
  <c r="X1036" i="4"/>
  <c r="V1036" i="4"/>
  <c r="AX1035" i="4"/>
  <c r="AW1035" i="4"/>
  <c r="AV1035" i="4"/>
  <c r="AT1035" i="4"/>
  <c r="AS1035" i="4"/>
  <c r="AR1035" i="4"/>
  <c r="AQ1035" i="4"/>
  <c r="AN1035" i="4"/>
  <c r="AM1035" i="4"/>
  <c r="AL1035" i="4"/>
  <c r="AK1035" i="4"/>
  <c r="AI1035" i="4"/>
  <c r="AH1035" i="4"/>
  <c r="AG1035" i="4"/>
  <c r="AD1035" i="4"/>
  <c r="AC1035" i="4"/>
  <c r="AB1035" i="4"/>
  <c r="AA1035" i="4"/>
  <c r="Z1035" i="4"/>
  <c r="X1035" i="4"/>
  <c r="V1035" i="4"/>
  <c r="AX1034" i="4"/>
  <c r="AW1034" i="4"/>
  <c r="AV1034" i="4"/>
  <c r="AT1034" i="4"/>
  <c r="AS1034" i="4"/>
  <c r="AR1034" i="4"/>
  <c r="AQ1034" i="4"/>
  <c r="AN1034" i="4"/>
  <c r="AM1034" i="4"/>
  <c r="AL1034" i="4"/>
  <c r="AK1034" i="4"/>
  <c r="AI1034" i="4"/>
  <c r="AH1034" i="4"/>
  <c r="AG1034" i="4"/>
  <c r="AD1034" i="4"/>
  <c r="AC1034" i="4"/>
  <c r="AB1034" i="4"/>
  <c r="AA1034" i="4"/>
  <c r="Z1034" i="4"/>
  <c r="X1034" i="4"/>
  <c r="V1034" i="4"/>
  <c r="AX1033" i="4"/>
  <c r="AW1033" i="4"/>
  <c r="AV1033" i="4"/>
  <c r="AT1033" i="4"/>
  <c r="AS1033" i="4"/>
  <c r="AR1033" i="4"/>
  <c r="AQ1033" i="4"/>
  <c r="AN1033" i="4"/>
  <c r="AM1033" i="4"/>
  <c r="AL1033" i="4"/>
  <c r="AK1033" i="4"/>
  <c r="AI1033" i="4"/>
  <c r="AH1033" i="4"/>
  <c r="AG1033" i="4"/>
  <c r="AD1033" i="4"/>
  <c r="AC1033" i="4"/>
  <c r="AB1033" i="4"/>
  <c r="AA1033" i="4"/>
  <c r="Z1033" i="4"/>
  <c r="X1033" i="4"/>
  <c r="V1033" i="4"/>
  <c r="AX1032" i="4"/>
  <c r="AW1032" i="4"/>
  <c r="AV1032" i="4"/>
  <c r="AT1032" i="4"/>
  <c r="AS1032" i="4"/>
  <c r="AR1032" i="4"/>
  <c r="AQ1032" i="4"/>
  <c r="AN1032" i="4"/>
  <c r="AM1032" i="4"/>
  <c r="AL1032" i="4"/>
  <c r="AK1032" i="4"/>
  <c r="AI1032" i="4"/>
  <c r="AH1032" i="4"/>
  <c r="AG1032" i="4"/>
  <c r="AD1032" i="4"/>
  <c r="AC1032" i="4"/>
  <c r="AB1032" i="4"/>
  <c r="AA1032" i="4"/>
  <c r="Z1032" i="4"/>
  <c r="X1032" i="4"/>
  <c r="V1032" i="4"/>
  <c r="AX1031" i="4"/>
  <c r="AW1031" i="4"/>
  <c r="AV1031" i="4"/>
  <c r="AT1031" i="4"/>
  <c r="AS1031" i="4"/>
  <c r="AR1031" i="4"/>
  <c r="AQ1031" i="4"/>
  <c r="AN1031" i="4"/>
  <c r="AM1031" i="4"/>
  <c r="AL1031" i="4"/>
  <c r="AK1031" i="4"/>
  <c r="AI1031" i="4"/>
  <c r="AH1031" i="4"/>
  <c r="AG1031" i="4"/>
  <c r="AD1031" i="4"/>
  <c r="AC1031" i="4"/>
  <c r="AB1031" i="4"/>
  <c r="AA1031" i="4"/>
  <c r="Z1031" i="4"/>
  <c r="X1031" i="4"/>
  <c r="V1031" i="4"/>
  <c r="AX1030" i="4"/>
  <c r="AW1030" i="4"/>
  <c r="AV1030" i="4"/>
  <c r="AT1030" i="4"/>
  <c r="AS1030" i="4"/>
  <c r="AR1030" i="4"/>
  <c r="AQ1030" i="4"/>
  <c r="AN1030" i="4"/>
  <c r="AM1030" i="4"/>
  <c r="AL1030" i="4"/>
  <c r="AK1030" i="4"/>
  <c r="AI1030" i="4"/>
  <c r="AH1030" i="4"/>
  <c r="AG1030" i="4"/>
  <c r="AD1030" i="4"/>
  <c r="AC1030" i="4"/>
  <c r="AB1030" i="4"/>
  <c r="AA1030" i="4"/>
  <c r="Z1030" i="4"/>
  <c r="X1030" i="4"/>
  <c r="V1030" i="4"/>
  <c r="AX1029" i="4"/>
  <c r="AW1029" i="4"/>
  <c r="AV1029" i="4"/>
  <c r="AT1029" i="4"/>
  <c r="AS1029" i="4"/>
  <c r="AR1029" i="4"/>
  <c r="AQ1029" i="4"/>
  <c r="AN1029" i="4"/>
  <c r="AM1029" i="4"/>
  <c r="AL1029" i="4"/>
  <c r="AK1029" i="4"/>
  <c r="AI1029" i="4"/>
  <c r="AH1029" i="4"/>
  <c r="AG1029" i="4"/>
  <c r="AD1029" i="4"/>
  <c r="AC1029" i="4"/>
  <c r="AB1029" i="4"/>
  <c r="AA1029" i="4"/>
  <c r="Z1029" i="4"/>
  <c r="X1029" i="4"/>
  <c r="V1029" i="4"/>
  <c r="AX1028" i="4"/>
  <c r="AW1028" i="4"/>
  <c r="AV1028" i="4"/>
  <c r="AT1028" i="4"/>
  <c r="AS1028" i="4"/>
  <c r="AR1028" i="4"/>
  <c r="AQ1028" i="4"/>
  <c r="AN1028" i="4"/>
  <c r="AM1028" i="4"/>
  <c r="AL1028" i="4"/>
  <c r="AK1028" i="4"/>
  <c r="AI1028" i="4"/>
  <c r="AH1028" i="4"/>
  <c r="AG1028" i="4"/>
  <c r="AD1028" i="4"/>
  <c r="AC1028" i="4"/>
  <c r="AB1028" i="4"/>
  <c r="AA1028" i="4"/>
  <c r="Z1028" i="4"/>
  <c r="X1028" i="4"/>
  <c r="V1028" i="4"/>
  <c r="AX1027" i="4"/>
  <c r="AW1027" i="4"/>
  <c r="AV1027" i="4"/>
  <c r="AT1027" i="4"/>
  <c r="AS1027" i="4"/>
  <c r="AR1027" i="4"/>
  <c r="AQ1027" i="4"/>
  <c r="AN1027" i="4"/>
  <c r="AM1027" i="4"/>
  <c r="AL1027" i="4"/>
  <c r="AK1027" i="4"/>
  <c r="AI1027" i="4"/>
  <c r="AH1027" i="4"/>
  <c r="AG1027" i="4"/>
  <c r="AD1027" i="4"/>
  <c r="AC1027" i="4"/>
  <c r="AB1027" i="4"/>
  <c r="AA1027" i="4"/>
  <c r="Z1027" i="4"/>
  <c r="X1027" i="4"/>
  <c r="V1027" i="4"/>
  <c r="AX1026" i="4"/>
  <c r="AW1026" i="4"/>
  <c r="AV1026" i="4"/>
  <c r="AT1026" i="4"/>
  <c r="AS1026" i="4"/>
  <c r="AR1026" i="4"/>
  <c r="AQ1026" i="4"/>
  <c r="AN1026" i="4"/>
  <c r="AM1026" i="4"/>
  <c r="AL1026" i="4"/>
  <c r="AK1026" i="4"/>
  <c r="AI1026" i="4"/>
  <c r="AH1026" i="4"/>
  <c r="AG1026" i="4"/>
  <c r="AD1026" i="4"/>
  <c r="AC1026" i="4"/>
  <c r="AB1026" i="4"/>
  <c r="AA1026" i="4"/>
  <c r="Z1026" i="4"/>
  <c r="X1026" i="4"/>
  <c r="V1026" i="4"/>
  <c r="AX1025" i="4"/>
  <c r="AW1025" i="4"/>
  <c r="AV1025" i="4"/>
  <c r="AT1025" i="4"/>
  <c r="AS1025" i="4"/>
  <c r="AR1025" i="4"/>
  <c r="AQ1025" i="4"/>
  <c r="AN1025" i="4"/>
  <c r="AM1025" i="4"/>
  <c r="AL1025" i="4"/>
  <c r="AK1025" i="4"/>
  <c r="AI1025" i="4"/>
  <c r="AH1025" i="4"/>
  <c r="AG1025" i="4"/>
  <c r="AD1025" i="4"/>
  <c r="AC1025" i="4"/>
  <c r="AB1025" i="4"/>
  <c r="AA1025" i="4"/>
  <c r="Z1025" i="4"/>
  <c r="X1025" i="4"/>
  <c r="V1025" i="4"/>
  <c r="AX1024" i="4"/>
  <c r="AW1024" i="4"/>
  <c r="AV1024" i="4"/>
  <c r="AT1024" i="4"/>
  <c r="AS1024" i="4"/>
  <c r="AR1024" i="4"/>
  <c r="AQ1024" i="4"/>
  <c r="AN1024" i="4"/>
  <c r="AM1024" i="4"/>
  <c r="AL1024" i="4"/>
  <c r="AK1024" i="4"/>
  <c r="AI1024" i="4"/>
  <c r="AH1024" i="4"/>
  <c r="AG1024" i="4"/>
  <c r="AD1024" i="4"/>
  <c r="AC1024" i="4"/>
  <c r="AB1024" i="4"/>
  <c r="AA1024" i="4"/>
  <c r="Z1024" i="4"/>
  <c r="X1024" i="4"/>
  <c r="V1024" i="4"/>
  <c r="AX1023" i="4"/>
  <c r="AW1023" i="4"/>
  <c r="AV1023" i="4"/>
  <c r="AT1023" i="4"/>
  <c r="AS1023" i="4"/>
  <c r="AR1023" i="4"/>
  <c r="AQ1023" i="4"/>
  <c r="AN1023" i="4"/>
  <c r="AM1023" i="4"/>
  <c r="AL1023" i="4"/>
  <c r="AK1023" i="4"/>
  <c r="AI1023" i="4"/>
  <c r="AH1023" i="4"/>
  <c r="AG1023" i="4"/>
  <c r="AD1023" i="4"/>
  <c r="AC1023" i="4"/>
  <c r="AB1023" i="4"/>
  <c r="AA1023" i="4"/>
  <c r="Z1023" i="4"/>
  <c r="X1023" i="4"/>
  <c r="V1023" i="4"/>
  <c r="AX1022" i="4"/>
  <c r="AW1022" i="4"/>
  <c r="AV1022" i="4"/>
  <c r="AT1022" i="4"/>
  <c r="AS1022" i="4"/>
  <c r="AR1022" i="4"/>
  <c r="AQ1022" i="4"/>
  <c r="AN1022" i="4"/>
  <c r="AM1022" i="4"/>
  <c r="AL1022" i="4"/>
  <c r="AK1022" i="4"/>
  <c r="AI1022" i="4"/>
  <c r="AH1022" i="4"/>
  <c r="AG1022" i="4"/>
  <c r="AD1022" i="4"/>
  <c r="AC1022" i="4"/>
  <c r="AB1022" i="4"/>
  <c r="AA1022" i="4"/>
  <c r="Z1022" i="4"/>
  <c r="X1022" i="4"/>
  <c r="V1022" i="4"/>
  <c r="AX1021" i="4"/>
  <c r="AW1021" i="4"/>
  <c r="AV1021" i="4"/>
  <c r="AT1021" i="4"/>
  <c r="AS1021" i="4"/>
  <c r="AR1021" i="4"/>
  <c r="AQ1021" i="4"/>
  <c r="AN1021" i="4"/>
  <c r="AM1021" i="4"/>
  <c r="AL1021" i="4"/>
  <c r="AK1021" i="4"/>
  <c r="AI1021" i="4"/>
  <c r="AH1021" i="4"/>
  <c r="AG1021" i="4"/>
  <c r="AD1021" i="4"/>
  <c r="AC1021" i="4"/>
  <c r="AB1021" i="4"/>
  <c r="AA1021" i="4"/>
  <c r="Z1021" i="4"/>
  <c r="X1021" i="4"/>
  <c r="V1021" i="4"/>
  <c r="AX1020" i="4"/>
  <c r="AW1020" i="4"/>
  <c r="AV1020" i="4"/>
  <c r="AT1020" i="4"/>
  <c r="AS1020" i="4"/>
  <c r="AR1020" i="4"/>
  <c r="AQ1020" i="4"/>
  <c r="AN1020" i="4"/>
  <c r="AM1020" i="4"/>
  <c r="AL1020" i="4"/>
  <c r="AK1020" i="4"/>
  <c r="AI1020" i="4"/>
  <c r="AH1020" i="4"/>
  <c r="AG1020" i="4"/>
  <c r="AD1020" i="4"/>
  <c r="AC1020" i="4"/>
  <c r="AB1020" i="4"/>
  <c r="AA1020" i="4"/>
  <c r="Z1020" i="4"/>
  <c r="X1020" i="4"/>
  <c r="V1020" i="4"/>
  <c r="AX1019" i="4"/>
  <c r="AW1019" i="4"/>
  <c r="AV1019" i="4"/>
  <c r="AT1019" i="4"/>
  <c r="AS1019" i="4"/>
  <c r="AR1019" i="4"/>
  <c r="AQ1019" i="4"/>
  <c r="AN1019" i="4"/>
  <c r="AM1019" i="4"/>
  <c r="AL1019" i="4"/>
  <c r="AK1019" i="4"/>
  <c r="AI1019" i="4"/>
  <c r="AH1019" i="4"/>
  <c r="AG1019" i="4"/>
  <c r="AD1019" i="4"/>
  <c r="AC1019" i="4"/>
  <c r="AB1019" i="4"/>
  <c r="AA1019" i="4"/>
  <c r="Z1019" i="4"/>
  <c r="X1019" i="4"/>
  <c r="V1019" i="4"/>
  <c r="AX1018" i="4"/>
  <c r="AW1018" i="4"/>
  <c r="AV1018" i="4"/>
  <c r="AT1018" i="4"/>
  <c r="AS1018" i="4"/>
  <c r="AR1018" i="4"/>
  <c r="AQ1018" i="4"/>
  <c r="AN1018" i="4"/>
  <c r="AM1018" i="4"/>
  <c r="AL1018" i="4"/>
  <c r="AK1018" i="4"/>
  <c r="AI1018" i="4"/>
  <c r="AH1018" i="4"/>
  <c r="AG1018" i="4"/>
  <c r="AD1018" i="4"/>
  <c r="AC1018" i="4"/>
  <c r="AB1018" i="4"/>
  <c r="AA1018" i="4"/>
  <c r="Z1018" i="4"/>
  <c r="X1018" i="4"/>
  <c r="V1018" i="4"/>
  <c r="AX1017" i="4"/>
  <c r="AW1017" i="4"/>
  <c r="AV1017" i="4"/>
  <c r="AT1017" i="4"/>
  <c r="AS1017" i="4"/>
  <c r="AR1017" i="4"/>
  <c r="AQ1017" i="4"/>
  <c r="AN1017" i="4"/>
  <c r="AM1017" i="4"/>
  <c r="AL1017" i="4"/>
  <c r="AK1017" i="4"/>
  <c r="AI1017" i="4"/>
  <c r="AH1017" i="4"/>
  <c r="AG1017" i="4"/>
  <c r="AD1017" i="4"/>
  <c r="AC1017" i="4"/>
  <c r="AB1017" i="4"/>
  <c r="AA1017" i="4"/>
  <c r="Z1017" i="4"/>
  <c r="X1017" i="4"/>
  <c r="V1017" i="4"/>
  <c r="AX1016" i="4"/>
  <c r="AW1016" i="4"/>
  <c r="AV1016" i="4"/>
  <c r="AT1016" i="4"/>
  <c r="AS1016" i="4"/>
  <c r="AR1016" i="4"/>
  <c r="AQ1016" i="4"/>
  <c r="AN1016" i="4"/>
  <c r="AM1016" i="4"/>
  <c r="AL1016" i="4"/>
  <c r="AK1016" i="4"/>
  <c r="AI1016" i="4"/>
  <c r="AH1016" i="4"/>
  <c r="AG1016" i="4"/>
  <c r="AD1016" i="4"/>
  <c r="AC1016" i="4"/>
  <c r="AB1016" i="4"/>
  <c r="AA1016" i="4"/>
  <c r="Z1016" i="4"/>
  <c r="X1016" i="4"/>
  <c r="V1016" i="4"/>
  <c r="AX1015" i="4"/>
  <c r="AW1015" i="4"/>
  <c r="AV1015" i="4"/>
  <c r="AT1015" i="4"/>
  <c r="AS1015" i="4"/>
  <c r="AR1015" i="4"/>
  <c r="AQ1015" i="4"/>
  <c r="AN1015" i="4"/>
  <c r="AM1015" i="4"/>
  <c r="AL1015" i="4"/>
  <c r="AK1015" i="4"/>
  <c r="AI1015" i="4"/>
  <c r="AH1015" i="4"/>
  <c r="AG1015" i="4"/>
  <c r="AD1015" i="4"/>
  <c r="AC1015" i="4"/>
  <c r="AB1015" i="4"/>
  <c r="AA1015" i="4"/>
  <c r="Z1015" i="4"/>
  <c r="X1015" i="4"/>
  <c r="V1015" i="4"/>
  <c r="AX1014" i="4"/>
  <c r="AW1014" i="4"/>
  <c r="AV1014" i="4"/>
  <c r="AT1014" i="4"/>
  <c r="AS1014" i="4"/>
  <c r="AR1014" i="4"/>
  <c r="AQ1014" i="4"/>
  <c r="AN1014" i="4"/>
  <c r="AM1014" i="4"/>
  <c r="AL1014" i="4"/>
  <c r="AK1014" i="4"/>
  <c r="AI1014" i="4"/>
  <c r="AH1014" i="4"/>
  <c r="AG1014" i="4"/>
  <c r="AD1014" i="4"/>
  <c r="AC1014" i="4"/>
  <c r="AB1014" i="4"/>
  <c r="AA1014" i="4"/>
  <c r="Z1014" i="4"/>
  <c r="X1014" i="4"/>
  <c r="V1014" i="4"/>
  <c r="AX1013" i="4"/>
  <c r="AW1013" i="4"/>
  <c r="AV1013" i="4"/>
  <c r="AT1013" i="4"/>
  <c r="AS1013" i="4"/>
  <c r="AR1013" i="4"/>
  <c r="AQ1013" i="4"/>
  <c r="AN1013" i="4"/>
  <c r="AM1013" i="4"/>
  <c r="AL1013" i="4"/>
  <c r="AK1013" i="4"/>
  <c r="AI1013" i="4"/>
  <c r="AH1013" i="4"/>
  <c r="AG1013" i="4"/>
  <c r="AD1013" i="4"/>
  <c r="AC1013" i="4"/>
  <c r="AB1013" i="4"/>
  <c r="AA1013" i="4"/>
  <c r="Z1013" i="4"/>
  <c r="X1013" i="4"/>
  <c r="V1013" i="4"/>
  <c r="AX1012" i="4"/>
  <c r="AW1012" i="4"/>
  <c r="AV1012" i="4"/>
  <c r="AT1012" i="4"/>
  <c r="AS1012" i="4"/>
  <c r="AR1012" i="4"/>
  <c r="AQ1012" i="4"/>
  <c r="AN1012" i="4"/>
  <c r="AM1012" i="4"/>
  <c r="AL1012" i="4"/>
  <c r="AK1012" i="4"/>
  <c r="AI1012" i="4"/>
  <c r="AH1012" i="4"/>
  <c r="AG1012" i="4"/>
  <c r="AD1012" i="4"/>
  <c r="AC1012" i="4"/>
  <c r="AB1012" i="4"/>
  <c r="AA1012" i="4"/>
  <c r="Z1012" i="4"/>
  <c r="X1012" i="4"/>
  <c r="V1012" i="4"/>
  <c r="AX1011" i="4"/>
  <c r="AW1011" i="4"/>
  <c r="AV1011" i="4"/>
  <c r="AT1011" i="4"/>
  <c r="AS1011" i="4"/>
  <c r="AR1011" i="4"/>
  <c r="AQ1011" i="4"/>
  <c r="AN1011" i="4"/>
  <c r="AM1011" i="4"/>
  <c r="AL1011" i="4"/>
  <c r="AK1011" i="4"/>
  <c r="AI1011" i="4"/>
  <c r="AH1011" i="4"/>
  <c r="AG1011" i="4"/>
  <c r="AD1011" i="4"/>
  <c r="AC1011" i="4"/>
  <c r="AB1011" i="4"/>
  <c r="AA1011" i="4"/>
  <c r="Z1011" i="4"/>
  <c r="X1011" i="4"/>
  <c r="V1011" i="4"/>
  <c r="AX1010" i="4"/>
  <c r="AW1010" i="4"/>
  <c r="AV1010" i="4"/>
  <c r="AT1010" i="4"/>
  <c r="AS1010" i="4"/>
  <c r="AR1010" i="4"/>
  <c r="AQ1010" i="4"/>
  <c r="AN1010" i="4"/>
  <c r="AM1010" i="4"/>
  <c r="AL1010" i="4"/>
  <c r="AK1010" i="4"/>
  <c r="AI1010" i="4"/>
  <c r="AH1010" i="4"/>
  <c r="AG1010" i="4"/>
  <c r="AD1010" i="4"/>
  <c r="AC1010" i="4"/>
  <c r="AB1010" i="4"/>
  <c r="AA1010" i="4"/>
  <c r="Z1010" i="4"/>
  <c r="X1010" i="4"/>
  <c r="V1010" i="4"/>
  <c r="AX1009" i="4"/>
  <c r="AW1009" i="4"/>
  <c r="AV1009" i="4"/>
  <c r="AT1009" i="4"/>
  <c r="AS1009" i="4"/>
  <c r="AR1009" i="4"/>
  <c r="AQ1009" i="4"/>
  <c r="AN1009" i="4"/>
  <c r="AM1009" i="4"/>
  <c r="AL1009" i="4"/>
  <c r="AK1009" i="4"/>
  <c r="AI1009" i="4"/>
  <c r="AH1009" i="4"/>
  <c r="AG1009" i="4"/>
  <c r="AD1009" i="4"/>
  <c r="AC1009" i="4"/>
  <c r="AB1009" i="4"/>
  <c r="AA1009" i="4"/>
  <c r="Z1009" i="4"/>
  <c r="X1009" i="4"/>
  <c r="V1009" i="4"/>
  <c r="AX1008" i="4"/>
  <c r="AW1008" i="4"/>
  <c r="AV1008" i="4"/>
  <c r="AT1008" i="4"/>
  <c r="AS1008" i="4"/>
  <c r="AR1008" i="4"/>
  <c r="AQ1008" i="4"/>
  <c r="AN1008" i="4"/>
  <c r="AM1008" i="4"/>
  <c r="AL1008" i="4"/>
  <c r="AK1008" i="4"/>
  <c r="AI1008" i="4"/>
  <c r="AH1008" i="4"/>
  <c r="AG1008" i="4"/>
  <c r="AD1008" i="4"/>
  <c r="AC1008" i="4"/>
  <c r="AB1008" i="4"/>
  <c r="AA1008" i="4"/>
  <c r="Z1008" i="4"/>
  <c r="X1008" i="4"/>
  <c r="V1008" i="4"/>
  <c r="AX1007" i="4"/>
  <c r="AW1007" i="4"/>
  <c r="AV1007" i="4"/>
  <c r="AT1007" i="4"/>
  <c r="AS1007" i="4"/>
  <c r="AR1007" i="4"/>
  <c r="AQ1007" i="4"/>
  <c r="AN1007" i="4"/>
  <c r="AM1007" i="4"/>
  <c r="AL1007" i="4"/>
  <c r="AK1007" i="4"/>
  <c r="AI1007" i="4"/>
  <c r="AH1007" i="4"/>
  <c r="AG1007" i="4"/>
  <c r="AD1007" i="4"/>
  <c r="AC1007" i="4"/>
  <c r="AB1007" i="4"/>
  <c r="AA1007" i="4"/>
  <c r="Z1007" i="4"/>
  <c r="X1007" i="4"/>
  <c r="V1007" i="4"/>
  <c r="AX1006" i="4"/>
  <c r="AW1006" i="4"/>
  <c r="AV1006" i="4"/>
  <c r="AT1006" i="4"/>
  <c r="AS1006" i="4"/>
  <c r="AR1006" i="4"/>
  <c r="AQ1006" i="4"/>
  <c r="AN1006" i="4"/>
  <c r="AM1006" i="4"/>
  <c r="AL1006" i="4"/>
  <c r="AK1006" i="4"/>
  <c r="AI1006" i="4"/>
  <c r="AH1006" i="4"/>
  <c r="AG1006" i="4"/>
  <c r="AD1006" i="4"/>
  <c r="AC1006" i="4"/>
  <c r="AB1006" i="4"/>
  <c r="AA1006" i="4"/>
  <c r="Z1006" i="4"/>
  <c r="X1006" i="4"/>
  <c r="V1006" i="4"/>
  <c r="AX1005" i="4"/>
  <c r="AW1005" i="4"/>
  <c r="AV1005" i="4"/>
  <c r="AT1005" i="4"/>
  <c r="AS1005" i="4"/>
  <c r="AR1005" i="4"/>
  <c r="AQ1005" i="4"/>
  <c r="AN1005" i="4"/>
  <c r="AM1005" i="4"/>
  <c r="AL1005" i="4"/>
  <c r="AK1005" i="4"/>
  <c r="AI1005" i="4"/>
  <c r="AH1005" i="4"/>
  <c r="AG1005" i="4"/>
  <c r="AD1005" i="4"/>
  <c r="AC1005" i="4"/>
  <c r="AB1005" i="4"/>
  <c r="AA1005" i="4"/>
  <c r="Z1005" i="4"/>
  <c r="X1005" i="4"/>
  <c r="V1005" i="4"/>
  <c r="AX1004" i="4"/>
  <c r="AW1004" i="4"/>
  <c r="AV1004" i="4"/>
  <c r="AT1004" i="4"/>
  <c r="AS1004" i="4"/>
  <c r="AR1004" i="4"/>
  <c r="AQ1004" i="4"/>
  <c r="AN1004" i="4"/>
  <c r="AM1004" i="4"/>
  <c r="AL1004" i="4"/>
  <c r="AK1004" i="4"/>
  <c r="AI1004" i="4"/>
  <c r="AH1004" i="4"/>
  <c r="AG1004" i="4"/>
  <c r="AD1004" i="4"/>
  <c r="AC1004" i="4"/>
  <c r="AB1004" i="4"/>
  <c r="AA1004" i="4"/>
  <c r="Z1004" i="4"/>
  <c r="X1004" i="4"/>
  <c r="V1004" i="4"/>
  <c r="AX1003" i="4"/>
  <c r="AW1003" i="4"/>
  <c r="AV1003" i="4"/>
  <c r="AT1003" i="4"/>
  <c r="AS1003" i="4"/>
  <c r="AR1003" i="4"/>
  <c r="AQ1003" i="4"/>
  <c r="AN1003" i="4"/>
  <c r="AM1003" i="4"/>
  <c r="AL1003" i="4"/>
  <c r="AK1003" i="4"/>
  <c r="AI1003" i="4"/>
  <c r="AH1003" i="4"/>
  <c r="AG1003" i="4"/>
  <c r="AD1003" i="4"/>
  <c r="AC1003" i="4"/>
  <c r="AB1003" i="4"/>
  <c r="AA1003" i="4"/>
  <c r="Z1003" i="4"/>
  <c r="X1003" i="4"/>
  <c r="V1003" i="4"/>
  <c r="AX1002" i="4"/>
  <c r="AW1002" i="4"/>
  <c r="AV1002" i="4"/>
  <c r="AT1002" i="4"/>
  <c r="AS1002" i="4"/>
  <c r="AR1002" i="4"/>
  <c r="AQ1002" i="4"/>
  <c r="AN1002" i="4"/>
  <c r="AM1002" i="4"/>
  <c r="AL1002" i="4"/>
  <c r="AK1002" i="4"/>
  <c r="AI1002" i="4"/>
  <c r="AH1002" i="4"/>
  <c r="AG1002" i="4"/>
  <c r="AD1002" i="4"/>
  <c r="AC1002" i="4"/>
  <c r="AB1002" i="4"/>
  <c r="AA1002" i="4"/>
  <c r="Z1002" i="4"/>
  <c r="X1002" i="4"/>
  <c r="V1002" i="4"/>
  <c r="AX1001" i="4"/>
  <c r="AW1001" i="4"/>
  <c r="AV1001" i="4"/>
  <c r="AT1001" i="4"/>
  <c r="AS1001" i="4"/>
  <c r="AR1001" i="4"/>
  <c r="AQ1001" i="4"/>
  <c r="AN1001" i="4"/>
  <c r="AM1001" i="4"/>
  <c r="AL1001" i="4"/>
  <c r="AK1001" i="4"/>
  <c r="AI1001" i="4"/>
  <c r="AH1001" i="4"/>
  <c r="AG1001" i="4"/>
  <c r="AD1001" i="4"/>
  <c r="AC1001" i="4"/>
  <c r="AB1001" i="4"/>
  <c r="AA1001" i="4"/>
  <c r="Z1001" i="4"/>
  <c r="X1001" i="4"/>
  <c r="V1001" i="4"/>
  <c r="AX1000" i="4"/>
  <c r="AW1000" i="4"/>
  <c r="AV1000" i="4"/>
  <c r="AT1000" i="4"/>
  <c r="AS1000" i="4"/>
  <c r="AR1000" i="4"/>
  <c r="AQ1000" i="4"/>
  <c r="AN1000" i="4"/>
  <c r="AM1000" i="4"/>
  <c r="AL1000" i="4"/>
  <c r="AK1000" i="4"/>
  <c r="AI1000" i="4"/>
  <c r="AH1000" i="4"/>
  <c r="AG1000" i="4"/>
  <c r="AD1000" i="4"/>
  <c r="AC1000" i="4"/>
  <c r="AB1000" i="4"/>
  <c r="AA1000" i="4"/>
  <c r="Z1000" i="4"/>
  <c r="X1000" i="4"/>
  <c r="V1000" i="4"/>
  <c r="AX999" i="4"/>
  <c r="AW999" i="4"/>
  <c r="AV999" i="4"/>
  <c r="AT999" i="4"/>
  <c r="AS999" i="4"/>
  <c r="AR999" i="4"/>
  <c r="AQ999" i="4"/>
  <c r="AN999" i="4"/>
  <c r="AM999" i="4"/>
  <c r="AL999" i="4"/>
  <c r="AK999" i="4"/>
  <c r="AI999" i="4"/>
  <c r="AH999" i="4"/>
  <c r="AG999" i="4"/>
  <c r="AD999" i="4"/>
  <c r="AC999" i="4"/>
  <c r="AB999" i="4"/>
  <c r="AA999" i="4"/>
  <c r="Z999" i="4"/>
  <c r="X999" i="4"/>
  <c r="V999" i="4"/>
  <c r="AX998" i="4"/>
  <c r="AW998" i="4"/>
  <c r="AV998" i="4"/>
  <c r="AT998" i="4"/>
  <c r="AS998" i="4"/>
  <c r="AR998" i="4"/>
  <c r="AQ998" i="4"/>
  <c r="AN998" i="4"/>
  <c r="AM998" i="4"/>
  <c r="AL998" i="4"/>
  <c r="AK998" i="4"/>
  <c r="AI998" i="4"/>
  <c r="AH998" i="4"/>
  <c r="AG998" i="4"/>
  <c r="AD998" i="4"/>
  <c r="AC998" i="4"/>
  <c r="AB998" i="4"/>
  <c r="AA998" i="4"/>
  <c r="Z998" i="4"/>
  <c r="X998" i="4"/>
  <c r="V998" i="4"/>
  <c r="AX997" i="4"/>
  <c r="AW997" i="4"/>
  <c r="AV997" i="4"/>
  <c r="AT997" i="4"/>
  <c r="AS997" i="4"/>
  <c r="AR997" i="4"/>
  <c r="AQ997" i="4"/>
  <c r="AN997" i="4"/>
  <c r="AM997" i="4"/>
  <c r="AL997" i="4"/>
  <c r="AK997" i="4"/>
  <c r="AI997" i="4"/>
  <c r="AH997" i="4"/>
  <c r="AG997" i="4"/>
  <c r="AD997" i="4"/>
  <c r="AC997" i="4"/>
  <c r="AB997" i="4"/>
  <c r="AA997" i="4"/>
  <c r="Z997" i="4"/>
  <c r="X997" i="4"/>
  <c r="V997" i="4"/>
  <c r="AX996" i="4"/>
  <c r="AW996" i="4"/>
  <c r="AV996" i="4"/>
  <c r="AT996" i="4"/>
  <c r="AS996" i="4"/>
  <c r="AR996" i="4"/>
  <c r="AQ996" i="4"/>
  <c r="AN996" i="4"/>
  <c r="AM996" i="4"/>
  <c r="AL996" i="4"/>
  <c r="AK996" i="4"/>
  <c r="AI996" i="4"/>
  <c r="AH996" i="4"/>
  <c r="AG996" i="4"/>
  <c r="AD996" i="4"/>
  <c r="AC996" i="4"/>
  <c r="AB996" i="4"/>
  <c r="AA996" i="4"/>
  <c r="Z996" i="4"/>
  <c r="X996" i="4"/>
  <c r="V996" i="4"/>
  <c r="AX995" i="4"/>
  <c r="AW995" i="4"/>
  <c r="AV995" i="4"/>
  <c r="AT995" i="4"/>
  <c r="AS995" i="4"/>
  <c r="AR995" i="4"/>
  <c r="AQ995" i="4"/>
  <c r="AN995" i="4"/>
  <c r="AM995" i="4"/>
  <c r="AL995" i="4"/>
  <c r="AK995" i="4"/>
  <c r="AI995" i="4"/>
  <c r="AH995" i="4"/>
  <c r="AG995" i="4"/>
  <c r="AD995" i="4"/>
  <c r="AC995" i="4"/>
  <c r="AB995" i="4"/>
  <c r="AA995" i="4"/>
  <c r="Z995" i="4"/>
  <c r="X995" i="4"/>
  <c r="V995" i="4"/>
  <c r="AX994" i="4"/>
  <c r="AW994" i="4"/>
  <c r="AV994" i="4"/>
  <c r="AT994" i="4"/>
  <c r="AS994" i="4"/>
  <c r="AR994" i="4"/>
  <c r="AQ994" i="4"/>
  <c r="AN994" i="4"/>
  <c r="AM994" i="4"/>
  <c r="AL994" i="4"/>
  <c r="AK994" i="4"/>
  <c r="AI994" i="4"/>
  <c r="AH994" i="4"/>
  <c r="AG994" i="4"/>
  <c r="AD994" i="4"/>
  <c r="AC994" i="4"/>
  <c r="AB994" i="4"/>
  <c r="AA994" i="4"/>
  <c r="Z994" i="4"/>
  <c r="X994" i="4"/>
  <c r="V994" i="4"/>
  <c r="AX993" i="4"/>
  <c r="AW993" i="4"/>
  <c r="AV993" i="4"/>
  <c r="AT993" i="4"/>
  <c r="AS993" i="4"/>
  <c r="AR993" i="4"/>
  <c r="AQ993" i="4"/>
  <c r="AN993" i="4"/>
  <c r="AM993" i="4"/>
  <c r="AL993" i="4"/>
  <c r="AK993" i="4"/>
  <c r="AI993" i="4"/>
  <c r="AH993" i="4"/>
  <c r="AG993" i="4"/>
  <c r="AD993" i="4"/>
  <c r="AC993" i="4"/>
  <c r="AB993" i="4"/>
  <c r="AA993" i="4"/>
  <c r="Z993" i="4"/>
  <c r="X993" i="4"/>
  <c r="V993" i="4"/>
  <c r="AX992" i="4"/>
  <c r="AW992" i="4"/>
  <c r="AV992" i="4"/>
  <c r="AT992" i="4"/>
  <c r="AS992" i="4"/>
  <c r="AR992" i="4"/>
  <c r="AQ992" i="4"/>
  <c r="AN992" i="4"/>
  <c r="AM992" i="4"/>
  <c r="AL992" i="4"/>
  <c r="AK992" i="4"/>
  <c r="AI992" i="4"/>
  <c r="AH992" i="4"/>
  <c r="AG992" i="4"/>
  <c r="AD992" i="4"/>
  <c r="AC992" i="4"/>
  <c r="AB992" i="4"/>
  <c r="AA992" i="4"/>
  <c r="Z992" i="4"/>
  <c r="X992" i="4"/>
  <c r="V992" i="4"/>
  <c r="AX991" i="4"/>
  <c r="AW991" i="4"/>
  <c r="AV991" i="4"/>
  <c r="AT991" i="4"/>
  <c r="AS991" i="4"/>
  <c r="AR991" i="4"/>
  <c r="AQ991" i="4"/>
  <c r="AN991" i="4"/>
  <c r="AM991" i="4"/>
  <c r="AL991" i="4"/>
  <c r="AK991" i="4"/>
  <c r="AI991" i="4"/>
  <c r="AH991" i="4"/>
  <c r="AG991" i="4"/>
  <c r="AD991" i="4"/>
  <c r="AC991" i="4"/>
  <c r="AB991" i="4"/>
  <c r="AA991" i="4"/>
  <c r="Z991" i="4"/>
  <c r="X991" i="4"/>
  <c r="V991" i="4"/>
  <c r="AX990" i="4"/>
  <c r="AW990" i="4"/>
  <c r="AV990" i="4"/>
  <c r="AT990" i="4"/>
  <c r="AS990" i="4"/>
  <c r="AR990" i="4"/>
  <c r="AQ990" i="4"/>
  <c r="AN990" i="4"/>
  <c r="AM990" i="4"/>
  <c r="AL990" i="4"/>
  <c r="AK990" i="4"/>
  <c r="AI990" i="4"/>
  <c r="AH990" i="4"/>
  <c r="AG990" i="4"/>
  <c r="AD990" i="4"/>
  <c r="AC990" i="4"/>
  <c r="AB990" i="4"/>
  <c r="AA990" i="4"/>
  <c r="Z990" i="4"/>
  <c r="X990" i="4"/>
  <c r="V990" i="4"/>
  <c r="AX989" i="4"/>
  <c r="AW989" i="4"/>
  <c r="AV989" i="4"/>
  <c r="AT989" i="4"/>
  <c r="AS989" i="4"/>
  <c r="AR989" i="4"/>
  <c r="AQ989" i="4"/>
  <c r="AN989" i="4"/>
  <c r="AM989" i="4"/>
  <c r="AL989" i="4"/>
  <c r="AK989" i="4"/>
  <c r="AI989" i="4"/>
  <c r="AH989" i="4"/>
  <c r="AG989" i="4"/>
  <c r="AD989" i="4"/>
  <c r="AC989" i="4"/>
  <c r="AB989" i="4"/>
  <c r="AA989" i="4"/>
  <c r="Z989" i="4"/>
  <c r="X989" i="4"/>
  <c r="V989" i="4"/>
  <c r="AX988" i="4"/>
  <c r="AW988" i="4"/>
  <c r="AV988" i="4"/>
  <c r="AT988" i="4"/>
  <c r="AS988" i="4"/>
  <c r="AR988" i="4"/>
  <c r="AQ988" i="4"/>
  <c r="AN988" i="4"/>
  <c r="AM988" i="4"/>
  <c r="AL988" i="4"/>
  <c r="AK988" i="4"/>
  <c r="AI988" i="4"/>
  <c r="AH988" i="4"/>
  <c r="AG988" i="4"/>
  <c r="AD988" i="4"/>
  <c r="AC988" i="4"/>
  <c r="AB988" i="4"/>
  <c r="AA988" i="4"/>
  <c r="Z988" i="4"/>
  <c r="X988" i="4"/>
  <c r="V988" i="4"/>
  <c r="AX987" i="4"/>
  <c r="AW987" i="4"/>
  <c r="AV987" i="4"/>
  <c r="AT987" i="4"/>
  <c r="AS987" i="4"/>
  <c r="AR987" i="4"/>
  <c r="AQ987" i="4"/>
  <c r="AN987" i="4"/>
  <c r="AM987" i="4"/>
  <c r="AL987" i="4"/>
  <c r="AK987" i="4"/>
  <c r="AI987" i="4"/>
  <c r="AH987" i="4"/>
  <c r="AG987" i="4"/>
  <c r="AD987" i="4"/>
  <c r="AC987" i="4"/>
  <c r="AB987" i="4"/>
  <c r="AA987" i="4"/>
  <c r="Z987" i="4"/>
  <c r="X987" i="4"/>
  <c r="V987" i="4"/>
  <c r="AX986" i="4"/>
  <c r="AW986" i="4"/>
  <c r="AV986" i="4"/>
  <c r="AT986" i="4"/>
  <c r="AS986" i="4"/>
  <c r="AR986" i="4"/>
  <c r="AQ986" i="4"/>
  <c r="AN986" i="4"/>
  <c r="AM986" i="4"/>
  <c r="AL986" i="4"/>
  <c r="AK986" i="4"/>
  <c r="AI986" i="4"/>
  <c r="AH986" i="4"/>
  <c r="AG986" i="4"/>
  <c r="AD986" i="4"/>
  <c r="AC986" i="4"/>
  <c r="AB986" i="4"/>
  <c r="AA986" i="4"/>
  <c r="Z986" i="4"/>
  <c r="X986" i="4"/>
  <c r="V986" i="4"/>
  <c r="AX985" i="4"/>
  <c r="AW985" i="4"/>
  <c r="AV985" i="4"/>
  <c r="AT985" i="4"/>
  <c r="AS985" i="4"/>
  <c r="AR985" i="4"/>
  <c r="AQ985" i="4"/>
  <c r="AN985" i="4"/>
  <c r="AM985" i="4"/>
  <c r="AL985" i="4"/>
  <c r="AK985" i="4"/>
  <c r="AI985" i="4"/>
  <c r="AH985" i="4"/>
  <c r="AG985" i="4"/>
  <c r="AD985" i="4"/>
  <c r="AC985" i="4"/>
  <c r="AB985" i="4"/>
  <c r="AA985" i="4"/>
  <c r="Z985" i="4"/>
  <c r="X985" i="4"/>
  <c r="V985" i="4"/>
  <c r="AX984" i="4"/>
  <c r="AW984" i="4"/>
  <c r="AV984" i="4"/>
  <c r="AT984" i="4"/>
  <c r="AS984" i="4"/>
  <c r="AR984" i="4"/>
  <c r="AQ984" i="4"/>
  <c r="AN984" i="4"/>
  <c r="AM984" i="4"/>
  <c r="AL984" i="4"/>
  <c r="AK984" i="4"/>
  <c r="AI984" i="4"/>
  <c r="AH984" i="4"/>
  <c r="AG984" i="4"/>
  <c r="AD984" i="4"/>
  <c r="AC984" i="4"/>
  <c r="AB984" i="4"/>
  <c r="AA984" i="4"/>
  <c r="Z984" i="4"/>
  <c r="X984" i="4"/>
  <c r="V984" i="4"/>
  <c r="AX983" i="4"/>
  <c r="AW983" i="4"/>
  <c r="AV983" i="4"/>
  <c r="AT983" i="4"/>
  <c r="AS983" i="4"/>
  <c r="AR983" i="4"/>
  <c r="AQ983" i="4"/>
  <c r="AN983" i="4"/>
  <c r="AM983" i="4"/>
  <c r="AL983" i="4"/>
  <c r="AK983" i="4"/>
  <c r="AI983" i="4"/>
  <c r="AH983" i="4"/>
  <c r="AG983" i="4"/>
  <c r="AD983" i="4"/>
  <c r="AC983" i="4"/>
  <c r="AB983" i="4"/>
  <c r="AA983" i="4"/>
  <c r="Z983" i="4"/>
  <c r="X983" i="4"/>
  <c r="V983" i="4"/>
  <c r="AX982" i="4"/>
  <c r="AW982" i="4"/>
  <c r="AV982" i="4"/>
  <c r="AT982" i="4"/>
  <c r="AS982" i="4"/>
  <c r="AR982" i="4"/>
  <c r="AQ982" i="4"/>
  <c r="AN982" i="4"/>
  <c r="AM982" i="4"/>
  <c r="AL982" i="4"/>
  <c r="AK982" i="4"/>
  <c r="AI982" i="4"/>
  <c r="AH982" i="4"/>
  <c r="AG982" i="4"/>
  <c r="AD982" i="4"/>
  <c r="AC982" i="4"/>
  <c r="AB982" i="4"/>
  <c r="AA982" i="4"/>
  <c r="Z982" i="4"/>
  <c r="X982" i="4"/>
  <c r="V982" i="4"/>
  <c r="AX981" i="4"/>
  <c r="AW981" i="4"/>
  <c r="AV981" i="4"/>
  <c r="AT981" i="4"/>
  <c r="AS981" i="4"/>
  <c r="AR981" i="4"/>
  <c r="AQ981" i="4"/>
  <c r="AN981" i="4"/>
  <c r="AM981" i="4"/>
  <c r="AL981" i="4"/>
  <c r="AK981" i="4"/>
  <c r="AI981" i="4"/>
  <c r="AH981" i="4"/>
  <c r="AG981" i="4"/>
  <c r="AD981" i="4"/>
  <c r="AC981" i="4"/>
  <c r="AB981" i="4"/>
  <c r="AA981" i="4"/>
  <c r="Z981" i="4"/>
  <c r="X981" i="4"/>
  <c r="V981" i="4"/>
  <c r="AX980" i="4"/>
  <c r="AW980" i="4"/>
  <c r="AV980" i="4"/>
  <c r="AT980" i="4"/>
  <c r="AS980" i="4"/>
  <c r="AR980" i="4"/>
  <c r="AQ980" i="4"/>
  <c r="AN980" i="4"/>
  <c r="AM980" i="4"/>
  <c r="AL980" i="4"/>
  <c r="AK980" i="4"/>
  <c r="AI980" i="4"/>
  <c r="AH980" i="4"/>
  <c r="AG980" i="4"/>
  <c r="AD980" i="4"/>
  <c r="AC980" i="4"/>
  <c r="AB980" i="4"/>
  <c r="AA980" i="4"/>
  <c r="Z980" i="4"/>
  <c r="X980" i="4"/>
  <c r="V980" i="4"/>
  <c r="AX979" i="4"/>
  <c r="AW979" i="4"/>
  <c r="AV979" i="4"/>
  <c r="AT979" i="4"/>
  <c r="AS979" i="4"/>
  <c r="AR979" i="4"/>
  <c r="AQ979" i="4"/>
  <c r="AN979" i="4"/>
  <c r="AM979" i="4"/>
  <c r="AL979" i="4"/>
  <c r="AK979" i="4"/>
  <c r="AI979" i="4"/>
  <c r="AH979" i="4"/>
  <c r="AG979" i="4"/>
  <c r="AD979" i="4"/>
  <c r="AC979" i="4"/>
  <c r="AB979" i="4"/>
  <c r="AA979" i="4"/>
  <c r="Z979" i="4"/>
  <c r="X979" i="4"/>
  <c r="V979" i="4"/>
  <c r="AX978" i="4"/>
  <c r="AW978" i="4"/>
  <c r="AV978" i="4"/>
  <c r="AT978" i="4"/>
  <c r="AS978" i="4"/>
  <c r="AR978" i="4"/>
  <c r="AQ978" i="4"/>
  <c r="AN978" i="4"/>
  <c r="AM978" i="4"/>
  <c r="AL978" i="4"/>
  <c r="AK978" i="4"/>
  <c r="AI978" i="4"/>
  <c r="AH978" i="4"/>
  <c r="AG978" i="4"/>
  <c r="AD978" i="4"/>
  <c r="AC978" i="4"/>
  <c r="AB978" i="4"/>
  <c r="AA978" i="4"/>
  <c r="Z978" i="4"/>
  <c r="X978" i="4"/>
  <c r="V978" i="4"/>
  <c r="AX977" i="4"/>
  <c r="AW977" i="4"/>
  <c r="AV977" i="4"/>
  <c r="AT977" i="4"/>
  <c r="AS977" i="4"/>
  <c r="AR977" i="4"/>
  <c r="AQ977" i="4"/>
  <c r="AN977" i="4"/>
  <c r="AM977" i="4"/>
  <c r="AL977" i="4"/>
  <c r="AK977" i="4"/>
  <c r="AI977" i="4"/>
  <c r="AH977" i="4"/>
  <c r="AG977" i="4"/>
  <c r="AD977" i="4"/>
  <c r="AC977" i="4"/>
  <c r="AB977" i="4"/>
  <c r="AA977" i="4"/>
  <c r="Z977" i="4"/>
  <c r="X977" i="4"/>
  <c r="V977" i="4"/>
  <c r="AX976" i="4"/>
  <c r="AW976" i="4"/>
  <c r="AV976" i="4"/>
  <c r="AT976" i="4"/>
  <c r="AS976" i="4"/>
  <c r="AR976" i="4"/>
  <c r="AQ976" i="4"/>
  <c r="AN976" i="4"/>
  <c r="AM976" i="4"/>
  <c r="AL976" i="4"/>
  <c r="AK976" i="4"/>
  <c r="AI976" i="4"/>
  <c r="AH976" i="4"/>
  <c r="AG976" i="4"/>
  <c r="AD976" i="4"/>
  <c r="AC976" i="4"/>
  <c r="AB976" i="4"/>
  <c r="AA976" i="4"/>
  <c r="Z976" i="4"/>
  <c r="X976" i="4"/>
  <c r="V976" i="4"/>
  <c r="AX975" i="4"/>
  <c r="AW975" i="4"/>
  <c r="AV975" i="4"/>
  <c r="AT975" i="4"/>
  <c r="AS975" i="4"/>
  <c r="AR975" i="4"/>
  <c r="AQ975" i="4"/>
  <c r="AN975" i="4"/>
  <c r="AM975" i="4"/>
  <c r="AL975" i="4"/>
  <c r="AK975" i="4"/>
  <c r="AI975" i="4"/>
  <c r="AH975" i="4"/>
  <c r="AG975" i="4"/>
  <c r="AD975" i="4"/>
  <c r="AC975" i="4"/>
  <c r="AB975" i="4"/>
  <c r="AA975" i="4"/>
  <c r="Z975" i="4"/>
  <c r="X975" i="4"/>
  <c r="V975" i="4"/>
  <c r="AX974" i="4"/>
  <c r="AW974" i="4"/>
  <c r="AV974" i="4"/>
  <c r="AT974" i="4"/>
  <c r="AS974" i="4"/>
  <c r="AR974" i="4"/>
  <c r="AQ974" i="4"/>
  <c r="AN974" i="4"/>
  <c r="AM974" i="4"/>
  <c r="AL974" i="4"/>
  <c r="AK974" i="4"/>
  <c r="AI974" i="4"/>
  <c r="AH974" i="4"/>
  <c r="AG974" i="4"/>
  <c r="AD974" i="4"/>
  <c r="AC974" i="4"/>
  <c r="AB974" i="4"/>
  <c r="AA974" i="4"/>
  <c r="Z974" i="4"/>
  <c r="X974" i="4"/>
  <c r="V974" i="4"/>
  <c r="AX973" i="4"/>
  <c r="AW973" i="4"/>
  <c r="AV973" i="4"/>
  <c r="AT973" i="4"/>
  <c r="AS973" i="4"/>
  <c r="AR973" i="4"/>
  <c r="AQ973" i="4"/>
  <c r="AN973" i="4"/>
  <c r="AM973" i="4"/>
  <c r="AL973" i="4"/>
  <c r="AK973" i="4"/>
  <c r="AI973" i="4"/>
  <c r="AH973" i="4"/>
  <c r="AG973" i="4"/>
  <c r="AD973" i="4"/>
  <c r="AC973" i="4"/>
  <c r="AB973" i="4"/>
  <c r="AA973" i="4"/>
  <c r="Z973" i="4"/>
  <c r="X973" i="4"/>
  <c r="V973" i="4"/>
  <c r="AX972" i="4"/>
  <c r="AW972" i="4"/>
  <c r="AV972" i="4"/>
  <c r="AT972" i="4"/>
  <c r="AS972" i="4"/>
  <c r="AR972" i="4"/>
  <c r="AQ972" i="4"/>
  <c r="AN972" i="4"/>
  <c r="AM972" i="4"/>
  <c r="AL972" i="4"/>
  <c r="AK972" i="4"/>
  <c r="AI972" i="4"/>
  <c r="AH972" i="4"/>
  <c r="AG972" i="4"/>
  <c r="AD972" i="4"/>
  <c r="AC972" i="4"/>
  <c r="AB972" i="4"/>
  <c r="AA972" i="4"/>
  <c r="Z972" i="4"/>
  <c r="X972" i="4"/>
  <c r="V972" i="4"/>
  <c r="AX971" i="4"/>
  <c r="AW971" i="4"/>
  <c r="AV971" i="4"/>
  <c r="AT971" i="4"/>
  <c r="AS971" i="4"/>
  <c r="AR971" i="4"/>
  <c r="AQ971" i="4"/>
  <c r="AN971" i="4"/>
  <c r="AM971" i="4"/>
  <c r="AL971" i="4"/>
  <c r="AK971" i="4"/>
  <c r="AI971" i="4"/>
  <c r="AH971" i="4"/>
  <c r="AG971" i="4"/>
  <c r="AD971" i="4"/>
  <c r="AC971" i="4"/>
  <c r="AB971" i="4"/>
  <c r="AA971" i="4"/>
  <c r="Z971" i="4"/>
  <c r="X971" i="4"/>
  <c r="V971" i="4"/>
  <c r="AX970" i="4"/>
  <c r="AW970" i="4"/>
  <c r="AV970" i="4"/>
  <c r="AT970" i="4"/>
  <c r="AS970" i="4"/>
  <c r="AR970" i="4"/>
  <c r="AQ970" i="4"/>
  <c r="AN970" i="4"/>
  <c r="AM970" i="4"/>
  <c r="AL970" i="4"/>
  <c r="AK970" i="4"/>
  <c r="AI970" i="4"/>
  <c r="AH970" i="4"/>
  <c r="AG970" i="4"/>
  <c r="AD970" i="4"/>
  <c r="AC970" i="4"/>
  <c r="AB970" i="4"/>
  <c r="AA970" i="4"/>
  <c r="Z970" i="4"/>
  <c r="X970" i="4"/>
  <c r="V970" i="4"/>
  <c r="AX969" i="4"/>
  <c r="AW969" i="4"/>
  <c r="AV969" i="4"/>
  <c r="AT969" i="4"/>
  <c r="AS969" i="4"/>
  <c r="AR969" i="4"/>
  <c r="AQ969" i="4"/>
  <c r="AN969" i="4"/>
  <c r="AM969" i="4"/>
  <c r="AL969" i="4"/>
  <c r="AK969" i="4"/>
  <c r="AI969" i="4"/>
  <c r="AH969" i="4"/>
  <c r="AG969" i="4"/>
  <c r="AD969" i="4"/>
  <c r="AC969" i="4"/>
  <c r="AB969" i="4"/>
  <c r="AA969" i="4"/>
  <c r="Z969" i="4"/>
  <c r="X969" i="4"/>
  <c r="V969" i="4"/>
  <c r="AX968" i="4"/>
  <c r="AW968" i="4"/>
  <c r="AV968" i="4"/>
  <c r="AT968" i="4"/>
  <c r="AS968" i="4"/>
  <c r="AR968" i="4"/>
  <c r="AQ968" i="4"/>
  <c r="AN968" i="4"/>
  <c r="AM968" i="4"/>
  <c r="AL968" i="4"/>
  <c r="AK968" i="4"/>
  <c r="AI968" i="4"/>
  <c r="AH968" i="4"/>
  <c r="AG968" i="4"/>
  <c r="AD968" i="4"/>
  <c r="AC968" i="4"/>
  <c r="AB968" i="4"/>
  <c r="AA968" i="4"/>
  <c r="Z968" i="4"/>
  <c r="X968" i="4"/>
  <c r="V968" i="4"/>
  <c r="AX967" i="4"/>
  <c r="AW967" i="4"/>
  <c r="AV967" i="4"/>
  <c r="AT967" i="4"/>
  <c r="AS967" i="4"/>
  <c r="AR967" i="4"/>
  <c r="AQ967" i="4"/>
  <c r="AN967" i="4"/>
  <c r="AM967" i="4"/>
  <c r="AL967" i="4"/>
  <c r="AK967" i="4"/>
  <c r="AI967" i="4"/>
  <c r="AH967" i="4"/>
  <c r="AG967" i="4"/>
  <c r="AD967" i="4"/>
  <c r="AC967" i="4"/>
  <c r="AB967" i="4"/>
  <c r="AA967" i="4"/>
  <c r="Z967" i="4"/>
  <c r="X967" i="4"/>
  <c r="V967" i="4"/>
  <c r="AX966" i="4"/>
  <c r="AW966" i="4"/>
  <c r="AV966" i="4"/>
  <c r="AT966" i="4"/>
  <c r="AS966" i="4"/>
  <c r="AR966" i="4"/>
  <c r="AQ966" i="4"/>
  <c r="AN966" i="4"/>
  <c r="AM966" i="4"/>
  <c r="AL966" i="4"/>
  <c r="AK966" i="4"/>
  <c r="AI966" i="4"/>
  <c r="AH966" i="4"/>
  <c r="AG966" i="4"/>
  <c r="AD966" i="4"/>
  <c r="AC966" i="4"/>
  <c r="AB966" i="4"/>
  <c r="AA966" i="4"/>
  <c r="Z966" i="4"/>
  <c r="X966" i="4"/>
  <c r="V966" i="4"/>
  <c r="AX965" i="4"/>
  <c r="AW965" i="4"/>
  <c r="AV965" i="4"/>
  <c r="AT965" i="4"/>
  <c r="AS965" i="4"/>
  <c r="AR965" i="4"/>
  <c r="AQ965" i="4"/>
  <c r="AN965" i="4"/>
  <c r="AM965" i="4"/>
  <c r="AL965" i="4"/>
  <c r="AK965" i="4"/>
  <c r="AI965" i="4"/>
  <c r="AH965" i="4"/>
  <c r="AG965" i="4"/>
  <c r="AD965" i="4"/>
  <c r="AC965" i="4"/>
  <c r="AB965" i="4"/>
  <c r="AA965" i="4"/>
  <c r="Z965" i="4"/>
  <c r="X965" i="4"/>
  <c r="V965" i="4"/>
  <c r="AX964" i="4"/>
  <c r="AW964" i="4"/>
  <c r="AV964" i="4"/>
  <c r="AT964" i="4"/>
  <c r="AS964" i="4"/>
  <c r="AR964" i="4"/>
  <c r="AQ964" i="4"/>
  <c r="AN964" i="4"/>
  <c r="AM964" i="4"/>
  <c r="AL964" i="4"/>
  <c r="AK964" i="4"/>
  <c r="AI964" i="4"/>
  <c r="AH964" i="4"/>
  <c r="AG964" i="4"/>
  <c r="AD964" i="4"/>
  <c r="AC964" i="4"/>
  <c r="AB964" i="4"/>
  <c r="AA964" i="4"/>
  <c r="Z964" i="4"/>
  <c r="X964" i="4"/>
  <c r="V964" i="4"/>
  <c r="AX963" i="4"/>
  <c r="AW963" i="4"/>
  <c r="AV963" i="4"/>
  <c r="AT963" i="4"/>
  <c r="AS963" i="4"/>
  <c r="AR963" i="4"/>
  <c r="AQ963" i="4"/>
  <c r="AN963" i="4"/>
  <c r="AM963" i="4"/>
  <c r="AL963" i="4"/>
  <c r="AK963" i="4"/>
  <c r="AI963" i="4"/>
  <c r="AH963" i="4"/>
  <c r="AG963" i="4"/>
  <c r="AD963" i="4"/>
  <c r="AC963" i="4"/>
  <c r="AB963" i="4"/>
  <c r="AA963" i="4"/>
  <c r="Z963" i="4"/>
  <c r="X963" i="4"/>
  <c r="V963" i="4"/>
  <c r="AX962" i="4"/>
  <c r="AW962" i="4"/>
  <c r="AV962" i="4"/>
  <c r="AT962" i="4"/>
  <c r="AS962" i="4"/>
  <c r="AR962" i="4"/>
  <c r="AQ962" i="4"/>
  <c r="AN962" i="4"/>
  <c r="AM962" i="4"/>
  <c r="AL962" i="4"/>
  <c r="AK962" i="4"/>
  <c r="AI962" i="4"/>
  <c r="AH962" i="4"/>
  <c r="AG962" i="4"/>
  <c r="AD962" i="4"/>
  <c r="AC962" i="4"/>
  <c r="AB962" i="4"/>
  <c r="AA962" i="4"/>
  <c r="Z962" i="4"/>
  <c r="X962" i="4"/>
  <c r="V962" i="4"/>
  <c r="AX961" i="4"/>
  <c r="AW961" i="4"/>
  <c r="AV961" i="4"/>
  <c r="AT961" i="4"/>
  <c r="AS961" i="4"/>
  <c r="AR961" i="4"/>
  <c r="AQ961" i="4"/>
  <c r="AN961" i="4"/>
  <c r="AM961" i="4"/>
  <c r="AL961" i="4"/>
  <c r="AK961" i="4"/>
  <c r="AI961" i="4"/>
  <c r="AH961" i="4"/>
  <c r="AG961" i="4"/>
  <c r="AD961" i="4"/>
  <c r="AC961" i="4"/>
  <c r="AB961" i="4"/>
  <c r="AA961" i="4"/>
  <c r="Z961" i="4"/>
  <c r="X961" i="4"/>
  <c r="V961" i="4"/>
  <c r="AX960" i="4"/>
  <c r="AW960" i="4"/>
  <c r="AV960" i="4"/>
  <c r="AT960" i="4"/>
  <c r="AS960" i="4"/>
  <c r="AR960" i="4"/>
  <c r="AQ960" i="4"/>
  <c r="AN960" i="4"/>
  <c r="AM960" i="4"/>
  <c r="AL960" i="4"/>
  <c r="AK960" i="4"/>
  <c r="AI960" i="4"/>
  <c r="AH960" i="4"/>
  <c r="AG960" i="4"/>
  <c r="AD960" i="4"/>
  <c r="AC960" i="4"/>
  <c r="AB960" i="4"/>
  <c r="AA960" i="4"/>
  <c r="Z960" i="4"/>
  <c r="X960" i="4"/>
  <c r="V960" i="4"/>
  <c r="AX959" i="4"/>
  <c r="AW959" i="4"/>
  <c r="AV959" i="4"/>
  <c r="AT959" i="4"/>
  <c r="AS959" i="4"/>
  <c r="AR959" i="4"/>
  <c r="AQ959" i="4"/>
  <c r="AN959" i="4"/>
  <c r="AM959" i="4"/>
  <c r="AL959" i="4"/>
  <c r="AK959" i="4"/>
  <c r="AI959" i="4"/>
  <c r="AH959" i="4"/>
  <c r="AG959" i="4"/>
  <c r="AD959" i="4"/>
  <c r="AC959" i="4"/>
  <c r="AB959" i="4"/>
  <c r="AA959" i="4"/>
  <c r="Z959" i="4"/>
  <c r="X959" i="4"/>
  <c r="V959" i="4"/>
  <c r="AX958" i="4"/>
  <c r="AW958" i="4"/>
  <c r="AV958" i="4"/>
  <c r="AT958" i="4"/>
  <c r="AS958" i="4"/>
  <c r="AR958" i="4"/>
  <c r="AQ958" i="4"/>
  <c r="AN958" i="4"/>
  <c r="AM958" i="4"/>
  <c r="AL958" i="4"/>
  <c r="AK958" i="4"/>
  <c r="AI958" i="4"/>
  <c r="AH958" i="4"/>
  <c r="AG958" i="4"/>
  <c r="AD958" i="4"/>
  <c r="AC958" i="4"/>
  <c r="AB958" i="4"/>
  <c r="AA958" i="4"/>
  <c r="Z958" i="4"/>
  <c r="X958" i="4"/>
  <c r="V958" i="4"/>
  <c r="AX957" i="4"/>
  <c r="AW957" i="4"/>
  <c r="AV957" i="4"/>
  <c r="AT957" i="4"/>
  <c r="AS957" i="4"/>
  <c r="AR957" i="4"/>
  <c r="AQ957" i="4"/>
  <c r="AN957" i="4"/>
  <c r="AM957" i="4"/>
  <c r="AL957" i="4"/>
  <c r="AK957" i="4"/>
  <c r="AI957" i="4"/>
  <c r="AH957" i="4"/>
  <c r="AG957" i="4"/>
  <c r="AD957" i="4"/>
  <c r="AC957" i="4"/>
  <c r="AB957" i="4"/>
  <c r="AA957" i="4"/>
  <c r="Z957" i="4"/>
  <c r="X957" i="4"/>
  <c r="V957" i="4"/>
  <c r="AX956" i="4"/>
  <c r="AW956" i="4"/>
  <c r="AV956" i="4"/>
  <c r="AT956" i="4"/>
  <c r="AS956" i="4"/>
  <c r="AR956" i="4"/>
  <c r="AQ956" i="4"/>
  <c r="AN956" i="4"/>
  <c r="AM956" i="4"/>
  <c r="AL956" i="4"/>
  <c r="AK956" i="4"/>
  <c r="AI956" i="4"/>
  <c r="AH956" i="4"/>
  <c r="AG956" i="4"/>
  <c r="AD956" i="4"/>
  <c r="AC956" i="4"/>
  <c r="AB956" i="4"/>
  <c r="AA956" i="4"/>
  <c r="Z956" i="4"/>
  <c r="X956" i="4"/>
  <c r="V956" i="4"/>
  <c r="AX955" i="4"/>
  <c r="AW955" i="4"/>
  <c r="AV955" i="4"/>
  <c r="AT955" i="4"/>
  <c r="AS955" i="4"/>
  <c r="AR955" i="4"/>
  <c r="AQ955" i="4"/>
  <c r="AN955" i="4"/>
  <c r="AM955" i="4"/>
  <c r="AL955" i="4"/>
  <c r="AK955" i="4"/>
  <c r="AI955" i="4"/>
  <c r="AH955" i="4"/>
  <c r="AG955" i="4"/>
  <c r="AD955" i="4"/>
  <c r="AC955" i="4"/>
  <c r="AB955" i="4"/>
  <c r="AA955" i="4"/>
  <c r="Z955" i="4"/>
  <c r="X955" i="4"/>
  <c r="V955" i="4"/>
  <c r="AX954" i="4"/>
  <c r="AW954" i="4"/>
  <c r="AV954" i="4"/>
  <c r="AT954" i="4"/>
  <c r="AS954" i="4"/>
  <c r="AR954" i="4"/>
  <c r="AQ954" i="4"/>
  <c r="AN954" i="4"/>
  <c r="AM954" i="4"/>
  <c r="AL954" i="4"/>
  <c r="AK954" i="4"/>
  <c r="AI954" i="4"/>
  <c r="AH954" i="4"/>
  <c r="AG954" i="4"/>
  <c r="AD954" i="4"/>
  <c r="AC954" i="4"/>
  <c r="AB954" i="4"/>
  <c r="AA954" i="4"/>
  <c r="Z954" i="4"/>
  <c r="X954" i="4"/>
  <c r="V954" i="4"/>
  <c r="AX953" i="4"/>
  <c r="AW953" i="4"/>
  <c r="AV953" i="4"/>
  <c r="AT953" i="4"/>
  <c r="AS953" i="4"/>
  <c r="AR953" i="4"/>
  <c r="AQ953" i="4"/>
  <c r="AN953" i="4"/>
  <c r="AM953" i="4"/>
  <c r="AL953" i="4"/>
  <c r="AK953" i="4"/>
  <c r="AI953" i="4"/>
  <c r="AH953" i="4"/>
  <c r="AG953" i="4"/>
  <c r="AD953" i="4"/>
  <c r="AC953" i="4"/>
  <c r="AB953" i="4"/>
  <c r="AA953" i="4"/>
  <c r="Z953" i="4"/>
  <c r="X953" i="4"/>
  <c r="V953" i="4"/>
  <c r="AX952" i="4"/>
  <c r="AW952" i="4"/>
  <c r="AV952" i="4"/>
  <c r="AT952" i="4"/>
  <c r="AS952" i="4"/>
  <c r="AR952" i="4"/>
  <c r="AQ952" i="4"/>
  <c r="AN952" i="4"/>
  <c r="AM952" i="4"/>
  <c r="AL952" i="4"/>
  <c r="AK952" i="4"/>
  <c r="AI952" i="4"/>
  <c r="AH952" i="4"/>
  <c r="AG952" i="4"/>
  <c r="AD952" i="4"/>
  <c r="AC952" i="4"/>
  <c r="AB952" i="4"/>
  <c r="AA952" i="4"/>
  <c r="Z952" i="4"/>
  <c r="X952" i="4"/>
  <c r="V952" i="4"/>
  <c r="AX951" i="4"/>
  <c r="AW951" i="4"/>
  <c r="AV951" i="4"/>
  <c r="AT951" i="4"/>
  <c r="AS951" i="4"/>
  <c r="AR951" i="4"/>
  <c r="AQ951" i="4"/>
  <c r="AN951" i="4"/>
  <c r="AM951" i="4"/>
  <c r="AL951" i="4"/>
  <c r="AK951" i="4"/>
  <c r="AI951" i="4"/>
  <c r="AH951" i="4"/>
  <c r="AG951" i="4"/>
  <c r="AD951" i="4"/>
  <c r="AC951" i="4"/>
  <c r="AB951" i="4"/>
  <c r="AA951" i="4"/>
  <c r="Z951" i="4"/>
  <c r="X951" i="4"/>
  <c r="V951" i="4"/>
  <c r="AX950" i="4"/>
  <c r="AW950" i="4"/>
  <c r="AV950" i="4"/>
  <c r="AT950" i="4"/>
  <c r="AS950" i="4"/>
  <c r="AR950" i="4"/>
  <c r="AQ950" i="4"/>
  <c r="AN950" i="4"/>
  <c r="AM950" i="4"/>
  <c r="AL950" i="4"/>
  <c r="AK950" i="4"/>
  <c r="AI950" i="4"/>
  <c r="AH950" i="4"/>
  <c r="AG950" i="4"/>
  <c r="AD950" i="4"/>
  <c r="AC950" i="4"/>
  <c r="AB950" i="4"/>
  <c r="AA950" i="4"/>
  <c r="Z950" i="4"/>
  <c r="X950" i="4"/>
  <c r="V950" i="4"/>
  <c r="AX949" i="4"/>
  <c r="AW949" i="4"/>
  <c r="AV949" i="4"/>
  <c r="AT949" i="4"/>
  <c r="AS949" i="4"/>
  <c r="AR949" i="4"/>
  <c r="AQ949" i="4"/>
  <c r="AN949" i="4"/>
  <c r="AM949" i="4"/>
  <c r="AL949" i="4"/>
  <c r="AK949" i="4"/>
  <c r="AI949" i="4"/>
  <c r="AH949" i="4"/>
  <c r="AG949" i="4"/>
  <c r="AD949" i="4"/>
  <c r="AC949" i="4"/>
  <c r="AB949" i="4"/>
  <c r="AA949" i="4"/>
  <c r="Z949" i="4"/>
  <c r="X949" i="4"/>
  <c r="V949" i="4"/>
  <c r="AX948" i="4"/>
  <c r="AW948" i="4"/>
  <c r="AV948" i="4"/>
  <c r="AT948" i="4"/>
  <c r="AS948" i="4"/>
  <c r="AR948" i="4"/>
  <c r="AQ948" i="4"/>
  <c r="AN948" i="4"/>
  <c r="AM948" i="4"/>
  <c r="AL948" i="4"/>
  <c r="AK948" i="4"/>
  <c r="AI948" i="4"/>
  <c r="AH948" i="4"/>
  <c r="AG948" i="4"/>
  <c r="AD948" i="4"/>
  <c r="AC948" i="4"/>
  <c r="AB948" i="4"/>
  <c r="AA948" i="4"/>
  <c r="Z948" i="4"/>
  <c r="X948" i="4"/>
  <c r="V948" i="4"/>
  <c r="AX947" i="4"/>
  <c r="AW947" i="4"/>
  <c r="AV947" i="4"/>
  <c r="AT947" i="4"/>
  <c r="AS947" i="4"/>
  <c r="AR947" i="4"/>
  <c r="AQ947" i="4"/>
  <c r="AN947" i="4"/>
  <c r="AM947" i="4"/>
  <c r="AL947" i="4"/>
  <c r="AK947" i="4"/>
  <c r="AI947" i="4"/>
  <c r="AH947" i="4"/>
  <c r="AG947" i="4"/>
  <c r="AD947" i="4"/>
  <c r="AC947" i="4"/>
  <c r="AB947" i="4"/>
  <c r="AA947" i="4"/>
  <c r="Z947" i="4"/>
  <c r="X947" i="4"/>
  <c r="V947" i="4"/>
  <c r="AX946" i="4"/>
  <c r="AW946" i="4"/>
  <c r="AV946" i="4"/>
  <c r="AT946" i="4"/>
  <c r="AS946" i="4"/>
  <c r="AR946" i="4"/>
  <c r="AQ946" i="4"/>
  <c r="AN946" i="4"/>
  <c r="AM946" i="4"/>
  <c r="AL946" i="4"/>
  <c r="AK946" i="4"/>
  <c r="AI946" i="4"/>
  <c r="AH946" i="4"/>
  <c r="AG946" i="4"/>
  <c r="AD946" i="4"/>
  <c r="AC946" i="4"/>
  <c r="AB946" i="4"/>
  <c r="AA946" i="4"/>
  <c r="Z946" i="4"/>
  <c r="X946" i="4"/>
  <c r="V946" i="4"/>
  <c r="AX945" i="4"/>
  <c r="AW945" i="4"/>
  <c r="AV945" i="4"/>
  <c r="AT945" i="4"/>
  <c r="AS945" i="4"/>
  <c r="AR945" i="4"/>
  <c r="AQ945" i="4"/>
  <c r="AN945" i="4"/>
  <c r="AM945" i="4"/>
  <c r="AL945" i="4"/>
  <c r="AK945" i="4"/>
  <c r="AI945" i="4"/>
  <c r="AH945" i="4"/>
  <c r="AG945" i="4"/>
  <c r="AD945" i="4"/>
  <c r="AC945" i="4"/>
  <c r="AB945" i="4"/>
  <c r="AA945" i="4"/>
  <c r="Z945" i="4"/>
  <c r="X945" i="4"/>
  <c r="V945" i="4"/>
  <c r="AX944" i="4"/>
  <c r="AW944" i="4"/>
  <c r="AV944" i="4"/>
  <c r="AT944" i="4"/>
  <c r="AS944" i="4"/>
  <c r="AR944" i="4"/>
  <c r="AQ944" i="4"/>
  <c r="AN944" i="4"/>
  <c r="AM944" i="4"/>
  <c r="AL944" i="4"/>
  <c r="AK944" i="4"/>
  <c r="AI944" i="4"/>
  <c r="AH944" i="4"/>
  <c r="AG944" i="4"/>
  <c r="AD944" i="4"/>
  <c r="AC944" i="4"/>
  <c r="AB944" i="4"/>
  <c r="AA944" i="4"/>
  <c r="Z944" i="4"/>
  <c r="X944" i="4"/>
  <c r="V944" i="4"/>
  <c r="AX943" i="4"/>
  <c r="AW943" i="4"/>
  <c r="AV943" i="4"/>
  <c r="AT943" i="4"/>
  <c r="AS943" i="4"/>
  <c r="AR943" i="4"/>
  <c r="AQ943" i="4"/>
  <c r="AN943" i="4"/>
  <c r="AM943" i="4"/>
  <c r="AL943" i="4"/>
  <c r="AK943" i="4"/>
  <c r="AI943" i="4"/>
  <c r="AH943" i="4"/>
  <c r="AG943" i="4"/>
  <c r="AD943" i="4"/>
  <c r="AC943" i="4"/>
  <c r="AB943" i="4"/>
  <c r="AA943" i="4"/>
  <c r="Z943" i="4"/>
  <c r="X943" i="4"/>
  <c r="V943" i="4"/>
  <c r="AX942" i="4"/>
  <c r="AW942" i="4"/>
  <c r="AV942" i="4"/>
  <c r="AT942" i="4"/>
  <c r="AS942" i="4"/>
  <c r="AR942" i="4"/>
  <c r="AQ942" i="4"/>
  <c r="AN942" i="4"/>
  <c r="AM942" i="4"/>
  <c r="AL942" i="4"/>
  <c r="AK942" i="4"/>
  <c r="AI942" i="4"/>
  <c r="AH942" i="4"/>
  <c r="AG942" i="4"/>
  <c r="AD942" i="4"/>
  <c r="AC942" i="4"/>
  <c r="AB942" i="4"/>
  <c r="AA942" i="4"/>
  <c r="Z942" i="4"/>
  <c r="X942" i="4"/>
  <c r="V942" i="4"/>
  <c r="AX941" i="4"/>
  <c r="AW941" i="4"/>
  <c r="AV941" i="4"/>
  <c r="AT941" i="4"/>
  <c r="AS941" i="4"/>
  <c r="AR941" i="4"/>
  <c r="AQ941" i="4"/>
  <c r="AN941" i="4"/>
  <c r="AM941" i="4"/>
  <c r="AL941" i="4"/>
  <c r="AK941" i="4"/>
  <c r="AI941" i="4"/>
  <c r="AH941" i="4"/>
  <c r="AG941" i="4"/>
  <c r="AD941" i="4"/>
  <c r="AC941" i="4"/>
  <c r="AB941" i="4"/>
  <c r="AA941" i="4"/>
  <c r="Z941" i="4"/>
  <c r="X941" i="4"/>
  <c r="V941" i="4"/>
  <c r="AX940" i="4"/>
  <c r="AW940" i="4"/>
  <c r="AV940" i="4"/>
  <c r="AT940" i="4"/>
  <c r="AS940" i="4"/>
  <c r="AR940" i="4"/>
  <c r="AQ940" i="4"/>
  <c r="AN940" i="4"/>
  <c r="AM940" i="4"/>
  <c r="AL940" i="4"/>
  <c r="AK940" i="4"/>
  <c r="AI940" i="4"/>
  <c r="AH940" i="4"/>
  <c r="AG940" i="4"/>
  <c r="AD940" i="4"/>
  <c r="AC940" i="4"/>
  <c r="AB940" i="4"/>
  <c r="AA940" i="4"/>
  <c r="Z940" i="4"/>
  <c r="X940" i="4"/>
  <c r="V940" i="4"/>
  <c r="AX939" i="4"/>
  <c r="AW939" i="4"/>
  <c r="AV939" i="4"/>
  <c r="AT939" i="4"/>
  <c r="AS939" i="4"/>
  <c r="AR939" i="4"/>
  <c r="AQ939" i="4"/>
  <c r="AN939" i="4"/>
  <c r="AM939" i="4"/>
  <c r="AL939" i="4"/>
  <c r="AK939" i="4"/>
  <c r="AI939" i="4"/>
  <c r="AH939" i="4"/>
  <c r="AG939" i="4"/>
  <c r="AD939" i="4"/>
  <c r="AC939" i="4"/>
  <c r="AB939" i="4"/>
  <c r="AA939" i="4"/>
  <c r="Z939" i="4"/>
  <c r="X939" i="4"/>
  <c r="V939" i="4"/>
  <c r="AX938" i="4"/>
  <c r="AW938" i="4"/>
  <c r="AV938" i="4"/>
  <c r="AT938" i="4"/>
  <c r="AS938" i="4"/>
  <c r="AR938" i="4"/>
  <c r="AQ938" i="4"/>
  <c r="AN938" i="4"/>
  <c r="AM938" i="4"/>
  <c r="AL938" i="4"/>
  <c r="AK938" i="4"/>
  <c r="AI938" i="4"/>
  <c r="AH938" i="4"/>
  <c r="AG938" i="4"/>
  <c r="AD938" i="4"/>
  <c r="AC938" i="4"/>
  <c r="AB938" i="4"/>
  <c r="AA938" i="4"/>
  <c r="Z938" i="4"/>
  <c r="X938" i="4"/>
  <c r="V938" i="4"/>
  <c r="AX937" i="4"/>
  <c r="AW937" i="4"/>
  <c r="AV937" i="4"/>
  <c r="AT937" i="4"/>
  <c r="AS937" i="4"/>
  <c r="AR937" i="4"/>
  <c r="AQ937" i="4"/>
  <c r="AN937" i="4"/>
  <c r="AM937" i="4"/>
  <c r="AL937" i="4"/>
  <c r="AK937" i="4"/>
  <c r="AI937" i="4"/>
  <c r="AH937" i="4"/>
  <c r="AG937" i="4"/>
  <c r="AD937" i="4"/>
  <c r="AC937" i="4"/>
  <c r="AB937" i="4"/>
  <c r="AA937" i="4"/>
  <c r="Z937" i="4"/>
  <c r="X937" i="4"/>
  <c r="V937" i="4"/>
  <c r="AX936" i="4"/>
  <c r="AW936" i="4"/>
  <c r="AV936" i="4"/>
  <c r="AT936" i="4"/>
  <c r="AS936" i="4"/>
  <c r="AR936" i="4"/>
  <c r="AQ936" i="4"/>
  <c r="AN936" i="4"/>
  <c r="AM936" i="4"/>
  <c r="AL936" i="4"/>
  <c r="AK936" i="4"/>
  <c r="AI936" i="4"/>
  <c r="AH936" i="4"/>
  <c r="AG936" i="4"/>
  <c r="AD936" i="4"/>
  <c r="AC936" i="4"/>
  <c r="AB936" i="4"/>
  <c r="AA936" i="4"/>
  <c r="Z936" i="4"/>
  <c r="X936" i="4"/>
  <c r="V936" i="4"/>
  <c r="AX935" i="4"/>
  <c r="AW935" i="4"/>
  <c r="AV935" i="4"/>
  <c r="AT935" i="4"/>
  <c r="AS935" i="4"/>
  <c r="AR935" i="4"/>
  <c r="AQ935" i="4"/>
  <c r="AN935" i="4"/>
  <c r="AM935" i="4"/>
  <c r="AL935" i="4"/>
  <c r="AK935" i="4"/>
  <c r="AI935" i="4"/>
  <c r="AH935" i="4"/>
  <c r="AG935" i="4"/>
  <c r="AD935" i="4"/>
  <c r="AC935" i="4"/>
  <c r="AB935" i="4"/>
  <c r="AA935" i="4"/>
  <c r="Z935" i="4"/>
  <c r="X935" i="4"/>
  <c r="V935" i="4"/>
  <c r="AX934" i="4"/>
  <c r="AW934" i="4"/>
  <c r="AV934" i="4"/>
  <c r="AT934" i="4"/>
  <c r="AS934" i="4"/>
  <c r="AR934" i="4"/>
  <c r="AQ934" i="4"/>
  <c r="AN934" i="4"/>
  <c r="AM934" i="4"/>
  <c r="AL934" i="4"/>
  <c r="AK934" i="4"/>
  <c r="AI934" i="4"/>
  <c r="AH934" i="4"/>
  <c r="AG934" i="4"/>
  <c r="AD934" i="4"/>
  <c r="AC934" i="4"/>
  <c r="AB934" i="4"/>
  <c r="AA934" i="4"/>
  <c r="Z934" i="4"/>
  <c r="X934" i="4"/>
  <c r="V934" i="4"/>
  <c r="AX933" i="4"/>
  <c r="AW933" i="4"/>
  <c r="AV933" i="4"/>
  <c r="AT933" i="4"/>
  <c r="AS933" i="4"/>
  <c r="AR933" i="4"/>
  <c r="AQ933" i="4"/>
  <c r="AN933" i="4"/>
  <c r="AM933" i="4"/>
  <c r="AL933" i="4"/>
  <c r="AK933" i="4"/>
  <c r="AI933" i="4"/>
  <c r="AH933" i="4"/>
  <c r="AG933" i="4"/>
  <c r="AD933" i="4"/>
  <c r="AC933" i="4"/>
  <c r="AB933" i="4"/>
  <c r="AA933" i="4"/>
  <c r="Z933" i="4"/>
  <c r="X933" i="4"/>
  <c r="V933" i="4"/>
  <c r="AX932" i="4"/>
  <c r="AW932" i="4"/>
  <c r="AV932" i="4"/>
  <c r="AT932" i="4"/>
  <c r="AS932" i="4"/>
  <c r="AR932" i="4"/>
  <c r="AQ932" i="4"/>
  <c r="AN932" i="4"/>
  <c r="AM932" i="4"/>
  <c r="AL932" i="4"/>
  <c r="AK932" i="4"/>
  <c r="AI932" i="4"/>
  <c r="AH932" i="4"/>
  <c r="AG932" i="4"/>
  <c r="AD932" i="4"/>
  <c r="AC932" i="4"/>
  <c r="AB932" i="4"/>
  <c r="AA932" i="4"/>
  <c r="Z932" i="4"/>
  <c r="X932" i="4"/>
  <c r="V932" i="4"/>
  <c r="AX931" i="4"/>
  <c r="AW931" i="4"/>
  <c r="AV931" i="4"/>
  <c r="AT931" i="4"/>
  <c r="AS931" i="4"/>
  <c r="AR931" i="4"/>
  <c r="AQ931" i="4"/>
  <c r="AN931" i="4"/>
  <c r="AM931" i="4"/>
  <c r="AL931" i="4"/>
  <c r="AK931" i="4"/>
  <c r="AI931" i="4"/>
  <c r="AH931" i="4"/>
  <c r="AG931" i="4"/>
  <c r="AD931" i="4"/>
  <c r="AC931" i="4"/>
  <c r="AB931" i="4"/>
  <c r="AA931" i="4"/>
  <c r="Z931" i="4"/>
  <c r="X931" i="4"/>
  <c r="V931" i="4"/>
  <c r="AX930" i="4"/>
  <c r="AW930" i="4"/>
  <c r="AV930" i="4"/>
  <c r="AT930" i="4"/>
  <c r="AS930" i="4"/>
  <c r="AR930" i="4"/>
  <c r="AQ930" i="4"/>
  <c r="AN930" i="4"/>
  <c r="AM930" i="4"/>
  <c r="AL930" i="4"/>
  <c r="AK930" i="4"/>
  <c r="AI930" i="4"/>
  <c r="AH930" i="4"/>
  <c r="AG930" i="4"/>
  <c r="AD930" i="4"/>
  <c r="AC930" i="4"/>
  <c r="AB930" i="4"/>
  <c r="AA930" i="4"/>
  <c r="Z930" i="4"/>
  <c r="X930" i="4"/>
  <c r="V930" i="4"/>
  <c r="AX929" i="4"/>
  <c r="AW929" i="4"/>
  <c r="AV929" i="4"/>
  <c r="AT929" i="4"/>
  <c r="AS929" i="4"/>
  <c r="AR929" i="4"/>
  <c r="AQ929" i="4"/>
  <c r="AN929" i="4"/>
  <c r="AM929" i="4"/>
  <c r="AL929" i="4"/>
  <c r="AK929" i="4"/>
  <c r="AI929" i="4"/>
  <c r="AH929" i="4"/>
  <c r="AG929" i="4"/>
  <c r="AD929" i="4"/>
  <c r="AC929" i="4"/>
  <c r="AB929" i="4"/>
  <c r="AA929" i="4"/>
  <c r="Z929" i="4"/>
  <c r="X929" i="4"/>
  <c r="V929" i="4"/>
  <c r="AX928" i="4"/>
  <c r="AW928" i="4"/>
  <c r="AV928" i="4"/>
  <c r="AT928" i="4"/>
  <c r="AS928" i="4"/>
  <c r="AR928" i="4"/>
  <c r="AQ928" i="4"/>
  <c r="AN928" i="4"/>
  <c r="AM928" i="4"/>
  <c r="AL928" i="4"/>
  <c r="AK928" i="4"/>
  <c r="AI928" i="4"/>
  <c r="AH928" i="4"/>
  <c r="AG928" i="4"/>
  <c r="AD928" i="4"/>
  <c r="AC928" i="4"/>
  <c r="AB928" i="4"/>
  <c r="AA928" i="4"/>
  <c r="Z928" i="4"/>
  <c r="X928" i="4"/>
  <c r="V928" i="4"/>
  <c r="AX927" i="4"/>
  <c r="AW927" i="4"/>
  <c r="AV927" i="4"/>
  <c r="AT927" i="4"/>
  <c r="AS927" i="4"/>
  <c r="AR927" i="4"/>
  <c r="AQ927" i="4"/>
  <c r="AN927" i="4"/>
  <c r="AM927" i="4"/>
  <c r="AL927" i="4"/>
  <c r="AK927" i="4"/>
  <c r="AI927" i="4"/>
  <c r="AH927" i="4"/>
  <c r="AG927" i="4"/>
  <c r="AD927" i="4"/>
  <c r="AC927" i="4"/>
  <c r="AB927" i="4"/>
  <c r="AA927" i="4"/>
  <c r="Z927" i="4"/>
  <c r="X927" i="4"/>
  <c r="V927" i="4"/>
  <c r="AX926" i="4"/>
  <c r="AW926" i="4"/>
  <c r="AV926" i="4"/>
  <c r="AT926" i="4"/>
  <c r="AS926" i="4"/>
  <c r="AR926" i="4"/>
  <c r="AQ926" i="4"/>
  <c r="AN926" i="4"/>
  <c r="AM926" i="4"/>
  <c r="AL926" i="4"/>
  <c r="AK926" i="4"/>
  <c r="AI926" i="4"/>
  <c r="AH926" i="4"/>
  <c r="AG926" i="4"/>
  <c r="AD926" i="4"/>
  <c r="AC926" i="4"/>
  <c r="AB926" i="4"/>
  <c r="AA926" i="4"/>
  <c r="Z926" i="4"/>
  <c r="X926" i="4"/>
  <c r="V926" i="4"/>
  <c r="AX925" i="4"/>
  <c r="AW925" i="4"/>
  <c r="AV925" i="4"/>
  <c r="AT925" i="4"/>
  <c r="AS925" i="4"/>
  <c r="AR925" i="4"/>
  <c r="AQ925" i="4"/>
  <c r="AN925" i="4"/>
  <c r="AM925" i="4"/>
  <c r="AL925" i="4"/>
  <c r="AK925" i="4"/>
  <c r="AI925" i="4"/>
  <c r="AH925" i="4"/>
  <c r="AG925" i="4"/>
  <c r="AD925" i="4"/>
  <c r="AC925" i="4"/>
  <c r="AB925" i="4"/>
  <c r="AA925" i="4"/>
  <c r="Z925" i="4"/>
  <c r="X925" i="4"/>
  <c r="V925" i="4"/>
  <c r="AX924" i="4"/>
  <c r="AW924" i="4"/>
  <c r="AV924" i="4"/>
  <c r="AT924" i="4"/>
  <c r="AS924" i="4"/>
  <c r="AR924" i="4"/>
  <c r="AQ924" i="4"/>
  <c r="AN924" i="4"/>
  <c r="AM924" i="4"/>
  <c r="AL924" i="4"/>
  <c r="AK924" i="4"/>
  <c r="AI924" i="4"/>
  <c r="AH924" i="4"/>
  <c r="AG924" i="4"/>
  <c r="AD924" i="4"/>
  <c r="AC924" i="4"/>
  <c r="AB924" i="4"/>
  <c r="AA924" i="4"/>
  <c r="Z924" i="4"/>
  <c r="X924" i="4"/>
  <c r="V924" i="4"/>
  <c r="AX923" i="4"/>
  <c r="AW923" i="4"/>
  <c r="AV923" i="4"/>
  <c r="AT923" i="4"/>
  <c r="AS923" i="4"/>
  <c r="AR923" i="4"/>
  <c r="AQ923" i="4"/>
  <c r="AN923" i="4"/>
  <c r="AM923" i="4"/>
  <c r="AL923" i="4"/>
  <c r="AK923" i="4"/>
  <c r="AI923" i="4"/>
  <c r="AH923" i="4"/>
  <c r="AG923" i="4"/>
  <c r="AD923" i="4"/>
  <c r="AC923" i="4"/>
  <c r="AB923" i="4"/>
  <c r="AA923" i="4"/>
  <c r="Z923" i="4"/>
  <c r="X923" i="4"/>
  <c r="V923" i="4"/>
  <c r="AX922" i="4"/>
  <c r="AW922" i="4"/>
  <c r="AV922" i="4"/>
  <c r="AT922" i="4"/>
  <c r="AS922" i="4"/>
  <c r="AR922" i="4"/>
  <c r="AQ922" i="4"/>
  <c r="AN922" i="4"/>
  <c r="AM922" i="4"/>
  <c r="AL922" i="4"/>
  <c r="AK922" i="4"/>
  <c r="AI922" i="4"/>
  <c r="AH922" i="4"/>
  <c r="AG922" i="4"/>
  <c r="AD922" i="4"/>
  <c r="AC922" i="4"/>
  <c r="AB922" i="4"/>
  <c r="AA922" i="4"/>
  <c r="Z922" i="4"/>
  <c r="X922" i="4"/>
  <c r="V922" i="4"/>
  <c r="AX921" i="4"/>
  <c r="AW921" i="4"/>
  <c r="AV921" i="4"/>
  <c r="AT921" i="4"/>
  <c r="AS921" i="4"/>
  <c r="AR921" i="4"/>
  <c r="AQ921" i="4"/>
  <c r="AN921" i="4"/>
  <c r="AM921" i="4"/>
  <c r="AL921" i="4"/>
  <c r="AK921" i="4"/>
  <c r="AI921" i="4"/>
  <c r="AH921" i="4"/>
  <c r="AG921" i="4"/>
  <c r="AD921" i="4"/>
  <c r="AC921" i="4"/>
  <c r="AB921" i="4"/>
  <c r="AA921" i="4"/>
  <c r="Z921" i="4"/>
  <c r="X921" i="4"/>
  <c r="V921" i="4"/>
  <c r="AX920" i="4"/>
  <c r="AW920" i="4"/>
  <c r="AV920" i="4"/>
  <c r="AT920" i="4"/>
  <c r="AS920" i="4"/>
  <c r="AR920" i="4"/>
  <c r="AQ920" i="4"/>
  <c r="AN920" i="4"/>
  <c r="AM920" i="4"/>
  <c r="AL920" i="4"/>
  <c r="AK920" i="4"/>
  <c r="AI920" i="4"/>
  <c r="AH920" i="4"/>
  <c r="AG920" i="4"/>
  <c r="AD920" i="4"/>
  <c r="AC920" i="4"/>
  <c r="AB920" i="4"/>
  <c r="AA920" i="4"/>
  <c r="Z920" i="4"/>
  <c r="X920" i="4"/>
  <c r="V920" i="4"/>
  <c r="AX919" i="4"/>
  <c r="AW919" i="4"/>
  <c r="AV919" i="4"/>
  <c r="AT919" i="4"/>
  <c r="AS919" i="4"/>
  <c r="AR919" i="4"/>
  <c r="AQ919" i="4"/>
  <c r="AN919" i="4"/>
  <c r="AM919" i="4"/>
  <c r="AL919" i="4"/>
  <c r="AK919" i="4"/>
  <c r="AI919" i="4"/>
  <c r="AH919" i="4"/>
  <c r="AG919" i="4"/>
  <c r="AD919" i="4"/>
  <c r="AC919" i="4"/>
  <c r="AB919" i="4"/>
  <c r="AA919" i="4"/>
  <c r="Z919" i="4"/>
  <c r="X919" i="4"/>
  <c r="V919" i="4"/>
  <c r="AX918" i="4"/>
  <c r="AW918" i="4"/>
  <c r="AV918" i="4"/>
  <c r="AT918" i="4"/>
  <c r="AS918" i="4"/>
  <c r="AR918" i="4"/>
  <c r="AQ918" i="4"/>
  <c r="AN918" i="4"/>
  <c r="AM918" i="4"/>
  <c r="AL918" i="4"/>
  <c r="AK918" i="4"/>
  <c r="AI918" i="4"/>
  <c r="AH918" i="4"/>
  <c r="AG918" i="4"/>
  <c r="AD918" i="4"/>
  <c r="AC918" i="4"/>
  <c r="AB918" i="4"/>
  <c r="AA918" i="4"/>
  <c r="Z918" i="4"/>
  <c r="X918" i="4"/>
  <c r="V918" i="4"/>
  <c r="AX917" i="4"/>
  <c r="AW917" i="4"/>
  <c r="AV917" i="4"/>
  <c r="AT917" i="4"/>
  <c r="AS917" i="4"/>
  <c r="AR917" i="4"/>
  <c r="AQ917" i="4"/>
  <c r="AN917" i="4"/>
  <c r="AM917" i="4"/>
  <c r="AL917" i="4"/>
  <c r="AK917" i="4"/>
  <c r="AI917" i="4"/>
  <c r="AH917" i="4"/>
  <c r="AG917" i="4"/>
  <c r="AD917" i="4"/>
  <c r="AC917" i="4"/>
  <c r="AB917" i="4"/>
  <c r="AA917" i="4"/>
  <c r="Z917" i="4"/>
  <c r="X917" i="4"/>
  <c r="V917" i="4"/>
  <c r="AX916" i="4"/>
  <c r="AW916" i="4"/>
  <c r="AV916" i="4"/>
  <c r="AT916" i="4"/>
  <c r="AS916" i="4"/>
  <c r="AR916" i="4"/>
  <c r="AQ916" i="4"/>
  <c r="AN916" i="4"/>
  <c r="AM916" i="4"/>
  <c r="AL916" i="4"/>
  <c r="AK916" i="4"/>
  <c r="AI916" i="4"/>
  <c r="AH916" i="4"/>
  <c r="AG916" i="4"/>
  <c r="AD916" i="4"/>
  <c r="AC916" i="4"/>
  <c r="AB916" i="4"/>
  <c r="AA916" i="4"/>
  <c r="Z916" i="4"/>
  <c r="X916" i="4"/>
  <c r="V916" i="4"/>
  <c r="AX915" i="4"/>
  <c r="AW915" i="4"/>
  <c r="AV915" i="4"/>
  <c r="AT915" i="4"/>
  <c r="AS915" i="4"/>
  <c r="AR915" i="4"/>
  <c r="AQ915" i="4"/>
  <c r="AN915" i="4"/>
  <c r="AM915" i="4"/>
  <c r="AL915" i="4"/>
  <c r="AK915" i="4"/>
  <c r="AI915" i="4"/>
  <c r="AH915" i="4"/>
  <c r="AG915" i="4"/>
  <c r="AD915" i="4"/>
  <c r="AC915" i="4"/>
  <c r="AB915" i="4"/>
  <c r="AA915" i="4"/>
  <c r="Z915" i="4"/>
  <c r="X915" i="4"/>
  <c r="V915" i="4"/>
  <c r="AX914" i="4"/>
  <c r="AW914" i="4"/>
  <c r="AV914" i="4"/>
  <c r="AT914" i="4"/>
  <c r="AS914" i="4"/>
  <c r="AR914" i="4"/>
  <c r="AQ914" i="4"/>
  <c r="AN914" i="4"/>
  <c r="AM914" i="4"/>
  <c r="AL914" i="4"/>
  <c r="AK914" i="4"/>
  <c r="AI914" i="4"/>
  <c r="AH914" i="4"/>
  <c r="AG914" i="4"/>
  <c r="AD914" i="4"/>
  <c r="AC914" i="4"/>
  <c r="AB914" i="4"/>
  <c r="AA914" i="4"/>
  <c r="Z914" i="4"/>
  <c r="X914" i="4"/>
  <c r="V914" i="4"/>
  <c r="AX913" i="4"/>
  <c r="AW913" i="4"/>
  <c r="AV913" i="4"/>
  <c r="AT913" i="4"/>
  <c r="AS913" i="4"/>
  <c r="AR913" i="4"/>
  <c r="AQ913" i="4"/>
  <c r="AN913" i="4"/>
  <c r="AM913" i="4"/>
  <c r="AL913" i="4"/>
  <c r="AK913" i="4"/>
  <c r="AI913" i="4"/>
  <c r="AH913" i="4"/>
  <c r="AG913" i="4"/>
  <c r="AD913" i="4"/>
  <c r="AC913" i="4"/>
  <c r="AB913" i="4"/>
  <c r="AA913" i="4"/>
  <c r="Z913" i="4"/>
  <c r="X913" i="4"/>
  <c r="V913" i="4"/>
  <c r="AX912" i="4"/>
  <c r="AW912" i="4"/>
  <c r="AV912" i="4"/>
  <c r="AT912" i="4"/>
  <c r="AS912" i="4"/>
  <c r="AR912" i="4"/>
  <c r="AQ912" i="4"/>
  <c r="AN912" i="4"/>
  <c r="AM912" i="4"/>
  <c r="AL912" i="4"/>
  <c r="AK912" i="4"/>
  <c r="AI912" i="4"/>
  <c r="AH912" i="4"/>
  <c r="AG912" i="4"/>
  <c r="AD912" i="4"/>
  <c r="AC912" i="4"/>
  <c r="AB912" i="4"/>
  <c r="AA912" i="4"/>
  <c r="Z912" i="4"/>
  <c r="X912" i="4"/>
  <c r="V912" i="4"/>
  <c r="AX911" i="4"/>
  <c r="AW911" i="4"/>
  <c r="AV911" i="4"/>
  <c r="AT911" i="4"/>
  <c r="AS911" i="4"/>
  <c r="AR911" i="4"/>
  <c r="AQ911" i="4"/>
  <c r="AN911" i="4"/>
  <c r="AM911" i="4"/>
  <c r="AL911" i="4"/>
  <c r="AK911" i="4"/>
  <c r="AI911" i="4"/>
  <c r="AH911" i="4"/>
  <c r="AG911" i="4"/>
  <c r="AD911" i="4"/>
  <c r="AC911" i="4"/>
  <c r="AB911" i="4"/>
  <c r="AA911" i="4"/>
  <c r="Z911" i="4"/>
  <c r="X911" i="4"/>
  <c r="V911" i="4"/>
  <c r="AX910" i="4"/>
  <c r="AW910" i="4"/>
  <c r="AV910" i="4"/>
  <c r="AT910" i="4"/>
  <c r="AS910" i="4"/>
  <c r="AR910" i="4"/>
  <c r="AQ910" i="4"/>
  <c r="AN910" i="4"/>
  <c r="AM910" i="4"/>
  <c r="AL910" i="4"/>
  <c r="AK910" i="4"/>
  <c r="AI910" i="4"/>
  <c r="AH910" i="4"/>
  <c r="AG910" i="4"/>
  <c r="AD910" i="4"/>
  <c r="AC910" i="4"/>
  <c r="AB910" i="4"/>
  <c r="AA910" i="4"/>
  <c r="Z910" i="4"/>
  <c r="X910" i="4"/>
  <c r="V910" i="4"/>
  <c r="AX909" i="4"/>
  <c r="AW909" i="4"/>
  <c r="AV909" i="4"/>
  <c r="AT909" i="4"/>
  <c r="AS909" i="4"/>
  <c r="AR909" i="4"/>
  <c r="AQ909" i="4"/>
  <c r="AN909" i="4"/>
  <c r="AM909" i="4"/>
  <c r="AL909" i="4"/>
  <c r="AK909" i="4"/>
  <c r="AI909" i="4"/>
  <c r="AH909" i="4"/>
  <c r="AG909" i="4"/>
  <c r="AD909" i="4"/>
  <c r="AC909" i="4"/>
  <c r="AB909" i="4"/>
  <c r="AA909" i="4"/>
  <c r="Z909" i="4"/>
  <c r="X909" i="4"/>
  <c r="V909" i="4"/>
  <c r="AX908" i="4"/>
  <c r="AW908" i="4"/>
  <c r="AV908" i="4"/>
  <c r="AT908" i="4"/>
  <c r="AS908" i="4"/>
  <c r="AR908" i="4"/>
  <c r="AQ908" i="4"/>
  <c r="AN908" i="4"/>
  <c r="AM908" i="4"/>
  <c r="AL908" i="4"/>
  <c r="AK908" i="4"/>
  <c r="AI908" i="4"/>
  <c r="AH908" i="4"/>
  <c r="AG908" i="4"/>
  <c r="AD908" i="4"/>
  <c r="AC908" i="4"/>
  <c r="AB908" i="4"/>
  <c r="AA908" i="4"/>
  <c r="Z908" i="4"/>
  <c r="X908" i="4"/>
  <c r="V908" i="4"/>
  <c r="AX907" i="4"/>
  <c r="AW907" i="4"/>
  <c r="AV907" i="4"/>
  <c r="AT907" i="4"/>
  <c r="AS907" i="4"/>
  <c r="AR907" i="4"/>
  <c r="AQ907" i="4"/>
  <c r="AN907" i="4"/>
  <c r="AM907" i="4"/>
  <c r="AL907" i="4"/>
  <c r="AK907" i="4"/>
  <c r="AI907" i="4"/>
  <c r="AH907" i="4"/>
  <c r="AG907" i="4"/>
  <c r="AD907" i="4"/>
  <c r="AC907" i="4"/>
  <c r="AB907" i="4"/>
  <c r="AA907" i="4"/>
  <c r="Z907" i="4"/>
  <c r="X907" i="4"/>
  <c r="V907" i="4"/>
  <c r="AX906" i="4"/>
  <c r="AW906" i="4"/>
  <c r="AV906" i="4"/>
  <c r="AT906" i="4"/>
  <c r="AS906" i="4"/>
  <c r="AR906" i="4"/>
  <c r="AQ906" i="4"/>
  <c r="AN906" i="4"/>
  <c r="AM906" i="4"/>
  <c r="AL906" i="4"/>
  <c r="AK906" i="4"/>
  <c r="AI906" i="4"/>
  <c r="AH906" i="4"/>
  <c r="AG906" i="4"/>
  <c r="AD906" i="4"/>
  <c r="AC906" i="4"/>
  <c r="AB906" i="4"/>
  <c r="AA906" i="4"/>
  <c r="Z906" i="4"/>
  <c r="X906" i="4"/>
  <c r="V906" i="4"/>
  <c r="AX905" i="4"/>
  <c r="AW905" i="4"/>
  <c r="AV905" i="4"/>
  <c r="AT905" i="4"/>
  <c r="AS905" i="4"/>
  <c r="AR905" i="4"/>
  <c r="AQ905" i="4"/>
  <c r="AN905" i="4"/>
  <c r="AM905" i="4"/>
  <c r="AL905" i="4"/>
  <c r="AK905" i="4"/>
  <c r="AI905" i="4"/>
  <c r="AH905" i="4"/>
  <c r="AG905" i="4"/>
  <c r="AD905" i="4"/>
  <c r="AC905" i="4"/>
  <c r="AB905" i="4"/>
  <c r="AA905" i="4"/>
  <c r="Z905" i="4"/>
  <c r="X905" i="4"/>
  <c r="V905" i="4"/>
  <c r="AX904" i="4"/>
  <c r="AW904" i="4"/>
  <c r="AV904" i="4"/>
  <c r="AT904" i="4"/>
  <c r="AS904" i="4"/>
  <c r="AR904" i="4"/>
  <c r="AQ904" i="4"/>
  <c r="AN904" i="4"/>
  <c r="AM904" i="4"/>
  <c r="AL904" i="4"/>
  <c r="AK904" i="4"/>
  <c r="AI904" i="4"/>
  <c r="AH904" i="4"/>
  <c r="AG904" i="4"/>
  <c r="AD904" i="4"/>
  <c r="AC904" i="4"/>
  <c r="AB904" i="4"/>
  <c r="AA904" i="4"/>
  <c r="Z904" i="4"/>
  <c r="X904" i="4"/>
  <c r="V904" i="4"/>
  <c r="AX903" i="4"/>
  <c r="AW903" i="4"/>
  <c r="AV903" i="4"/>
  <c r="AT903" i="4"/>
  <c r="AS903" i="4"/>
  <c r="AR903" i="4"/>
  <c r="AQ903" i="4"/>
  <c r="AN903" i="4"/>
  <c r="AM903" i="4"/>
  <c r="AL903" i="4"/>
  <c r="AK903" i="4"/>
  <c r="AI903" i="4"/>
  <c r="AH903" i="4"/>
  <c r="AG903" i="4"/>
  <c r="AD903" i="4"/>
  <c r="AC903" i="4"/>
  <c r="AB903" i="4"/>
  <c r="AA903" i="4"/>
  <c r="Z903" i="4"/>
  <c r="X903" i="4"/>
  <c r="V903" i="4"/>
  <c r="AX902" i="4"/>
  <c r="AW902" i="4"/>
  <c r="AV902" i="4"/>
  <c r="AT902" i="4"/>
  <c r="AS902" i="4"/>
  <c r="AR902" i="4"/>
  <c r="AQ902" i="4"/>
  <c r="AN902" i="4"/>
  <c r="AM902" i="4"/>
  <c r="AL902" i="4"/>
  <c r="AK902" i="4"/>
  <c r="AI902" i="4"/>
  <c r="AH902" i="4"/>
  <c r="AG902" i="4"/>
  <c r="AD902" i="4"/>
  <c r="AC902" i="4"/>
  <c r="AB902" i="4"/>
  <c r="AA902" i="4"/>
  <c r="Z902" i="4"/>
  <c r="X902" i="4"/>
  <c r="V902" i="4"/>
  <c r="AX901" i="4"/>
  <c r="AW901" i="4"/>
  <c r="AV901" i="4"/>
  <c r="AT901" i="4"/>
  <c r="AS901" i="4"/>
  <c r="AR901" i="4"/>
  <c r="AQ901" i="4"/>
  <c r="AN901" i="4"/>
  <c r="AM901" i="4"/>
  <c r="AL901" i="4"/>
  <c r="AK901" i="4"/>
  <c r="AI901" i="4"/>
  <c r="AH901" i="4"/>
  <c r="AG901" i="4"/>
  <c r="AD901" i="4"/>
  <c r="AC901" i="4"/>
  <c r="AB901" i="4"/>
  <c r="AA901" i="4"/>
  <c r="Z901" i="4"/>
  <c r="X901" i="4"/>
  <c r="V901" i="4"/>
  <c r="AX900" i="4"/>
  <c r="AW900" i="4"/>
  <c r="AV900" i="4"/>
  <c r="AT900" i="4"/>
  <c r="AS900" i="4"/>
  <c r="AR900" i="4"/>
  <c r="AQ900" i="4"/>
  <c r="AN900" i="4"/>
  <c r="AM900" i="4"/>
  <c r="AL900" i="4"/>
  <c r="AK900" i="4"/>
  <c r="AI900" i="4"/>
  <c r="AH900" i="4"/>
  <c r="AG900" i="4"/>
  <c r="AD900" i="4"/>
  <c r="AC900" i="4"/>
  <c r="AB900" i="4"/>
  <c r="AA900" i="4"/>
  <c r="Z900" i="4"/>
  <c r="X900" i="4"/>
  <c r="V900" i="4"/>
  <c r="AX899" i="4"/>
  <c r="AW899" i="4"/>
  <c r="AV899" i="4"/>
  <c r="AT899" i="4"/>
  <c r="AS899" i="4"/>
  <c r="AR899" i="4"/>
  <c r="AQ899" i="4"/>
  <c r="AN899" i="4"/>
  <c r="AM899" i="4"/>
  <c r="AL899" i="4"/>
  <c r="AK899" i="4"/>
  <c r="AI899" i="4"/>
  <c r="AH899" i="4"/>
  <c r="AG899" i="4"/>
  <c r="AD899" i="4"/>
  <c r="AC899" i="4"/>
  <c r="AB899" i="4"/>
  <c r="AA899" i="4"/>
  <c r="Z899" i="4"/>
  <c r="X899" i="4"/>
  <c r="V899" i="4"/>
  <c r="AX898" i="4"/>
  <c r="AW898" i="4"/>
  <c r="AV898" i="4"/>
  <c r="AT898" i="4"/>
  <c r="AS898" i="4"/>
  <c r="AR898" i="4"/>
  <c r="AQ898" i="4"/>
  <c r="AN898" i="4"/>
  <c r="AM898" i="4"/>
  <c r="AL898" i="4"/>
  <c r="AK898" i="4"/>
  <c r="AI898" i="4"/>
  <c r="AH898" i="4"/>
  <c r="AG898" i="4"/>
  <c r="AD898" i="4"/>
  <c r="AC898" i="4"/>
  <c r="AB898" i="4"/>
  <c r="AA898" i="4"/>
  <c r="Z898" i="4"/>
  <c r="X898" i="4"/>
  <c r="V898" i="4"/>
  <c r="AX897" i="4"/>
  <c r="AW897" i="4"/>
  <c r="AV897" i="4"/>
  <c r="AT897" i="4"/>
  <c r="AS897" i="4"/>
  <c r="AR897" i="4"/>
  <c r="AQ897" i="4"/>
  <c r="AN897" i="4"/>
  <c r="AM897" i="4"/>
  <c r="AL897" i="4"/>
  <c r="AK897" i="4"/>
  <c r="AI897" i="4"/>
  <c r="AH897" i="4"/>
  <c r="AG897" i="4"/>
  <c r="AD897" i="4"/>
  <c r="AC897" i="4"/>
  <c r="AB897" i="4"/>
  <c r="AA897" i="4"/>
  <c r="Z897" i="4"/>
  <c r="X897" i="4"/>
  <c r="V897" i="4"/>
  <c r="AX896" i="4"/>
  <c r="AW896" i="4"/>
  <c r="AV896" i="4"/>
  <c r="AT896" i="4"/>
  <c r="AS896" i="4"/>
  <c r="AR896" i="4"/>
  <c r="AQ896" i="4"/>
  <c r="AN896" i="4"/>
  <c r="AM896" i="4"/>
  <c r="AL896" i="4"/>
  <c r="AK896" i="4"/>
  <c r="AI896" i="4"/>
  <c r="AH896" i="4"/>
  <c r="AG896" i="4"/>
  <c r="AD896" i="4"/>
  <c r="AC896" i="4"/>
  <c r="AB896" i="4"/>
  <c r="AA896" i="4"/>
  <c r="Z896" i="4"/>
  <c r="X896" i="4"/>
  <c r="V896" i="4"/>
  <c r="AX895" i="4"/>
  <c r="AW895" i="4"/>
  <c r="AV895" i="4"/>
  <c r="AT895" i="4"/>
  <c r="AS895" i="4"/>
  <c r="AR895" i="4"/>
  <c r="AQ895" i="4"/>
  <c r="AN895" i="4"/>
  <c r="AM895" i="4"/>
  <c r="AL895" i="4"/>
  <c r="AK895" i="4"/>
  <c r="AI895" i="4"/>
  <c r="AH895" i="4"/>
  <c r="AG895" i="4"/>
  <c r="AD895" i="4"/>
  <c r="AC895" i="4"/>
  <c r="AB895" i="4"/>
  <c r="AA895" i="4"/>
  <c r="Z895" i="4"/>
  <c r="X895" i="4"/>
  <c r="V895" i="4"/>
  <c r="AX894" i="4"/>
  <c r="AW894" i="4"/>
  <c r="AV894" i="4"/>
  <c r="AT894" i="4"/>
  <c r="AS894" i="4"/>
  <c r="AR894" i="4"/>
  <c r="AQ894" i="4"/>
  <c r="AN894" i="4"/>
  <c r="AM894" i="4"/>
  <c r="AL894" i="4"/>
  <c r="AK894" i="4"/>
  <c r="AI894" i="4"/>
  <c r="AH894" i="4"/>
  <c r="AG894" i="4"/>
  <c r="AD894" i="4"/>
  <c r="AC894" i="4"/>
  <c r="AB894" i="4"/>
  <c r="AA894" i="4"/>
  <c r="Z894" i="4"/>
  <c r="X894" i="4"/>
  <c r="V894" i="4"/>
  <c r="AX893" i="4"/>
  <c r="AW893" i="4"/>
  <c r="AV893" i="4"/>
  <c r="AT893" i="4"/>
  <c r="AS893" i="4"/>
  <c r="AR893" i="4"/>
  <c r="AQ893" i="4"/>
  <c r="AN893" i="4"/>
  <c r="AM893" i="4"/>
  <c r="AL893" i="4"/>
  <c r="AK893" i="4"/>
  <c r="AI893" i="4"/>
  <c r="AH893" i="4"/>
  <c r="AG893" i="4"/>
  <c r="AD893" i="4"/>
  <c r="AC893" i="4"/>
  <c r="AB893" i="4"/>
  <c r="AA893" i="4"/>
  <c r="Z893" i="4"/>
  <c r="X893" i="4"/>
  <c r="V893" i="4"/>
  <c r="AX892" i="4"/>
  <c r="AW892" i="4"/>
  <c r="AV892" i="4"/>
  <c r="AT892" i="4"/>
  <c r="AS892" i="4"/>
  <c r="AR892" i="4"/>
  <c r="AQ892" i="4"/>
  <c r="AN892" i="4"/>
  <c r="AM892" i="4"/>
  <c r="AL892" i="4"/>
  <c r="AK892" i="4"/>
  <c r="AI892" i="4"/>
  <c r="AH892" i="4"/>
  <c r="AG892" i="4"/>
  <c r="AD892" i="4"/>
  <c r="AC892" i="4"/>
  <c r="AB892" i="4"/>
  <c r="AA892" i="4"/>
  <c r="Z892" i="4"/>
  <c r="X892" i="4"/>
  <c r="V892" i="4"/>
  <c r="AX891" i="4"/>
  <c r="AW891" i="4"/>
  <c r="AV891" i="4"/>
  <c r="AT891" i="4"/>
  <c r="AS891" i="4"/>
  <c r="AR891" i="4"/>
  <c r="AQ891" i="4"/>
  <c r="AN891" i="4"/>
  <c r="AM891" i="4"/>
  <c r="AL891" i="4"/>
  <c r="AK891" i="4"/>
  <c r="AI891" i="4"/>
  <c r="AH891" i="4"/>
  <c r="AG891" i="4"/>
  <c r="AD891" i="4"/>
  <c r="AC891" i="4"/>
  <c r="AB891" i="4"/>
  <c r="AA891" i="4"/>
  <c r="Z891" i="4"/>
  <c r="X891" i="4"/>
  <c r="V891" i="4"/>
  <c r="AX890" i="4"/>
  <c r="AW890" i="4"/>
  <c r="AV890" i="4"/>
  <c r="AT890" i="4"/>
  <c r="AS890" i="4"/>
  <c r="AR890" i="4"/>
  <c r="AQ890" i="4"/>
  <c r="AN890" i="4"/>
  <c r="AM890" i="4"/>
  <c r="AL890" i="4"/>
  <c r="AK890" i="4"/>
  <c r="AI890" i="4"/>
  <c r="AH890" i="4"/>
  <c r="AG890" i="4"/>
  <c r="AD890" i="4"/>
  <c r="AC890" i="4"/>
  <c r="AB890" i="4"/>
  <c r="AA890" i="4"/>
  <c r="Z890" i="4"/>
  <c r="X890" i="4"/>
  <c r="V890" i="4"/>
  <c r="AX889" i="4"/>
  <c r="AW889" i="4"/>
  <c r="AV889" i="4"/>
  <c r="AT889" i="4"/>
  <c r="AS889" i="4"/>
  <c r="AR889" i="4"/>
  <c r="AQ889" i="4"/>
  <c r="AN889" i="4"/>
  <c r="AM889" i="4"/>
  <c r="AL889" i="4"/>
  <c r="AK889" i="4"/>
  <c r="AI889" i="4"/>
  <c r="AH889" i="4"/>
  <c r="AG889" i="4"/>
  <c r="AD889" i="4"/>
  <c r="AC889" i="4"/>
  <c r="AB889" i="4"/>
  <c r="AA889" i="4"/>
  <c r="Z889" i="4"/>
  <c r="X889" i="4"/>
  <c r="V889" i="4"/>
  <c r="AX888" i="4"/>
  <c r="AW888" i="4"/>
  <c r="AV888" i="4"/>
  <c r="AT888" i="4"/>
  <c r="AS888" i="4"/>
  <c r="AR888" i="4"/>
  <c r="AQ888" i="4"/>
  <c r="AN888" i="4"/>
  <c r="AM888" i="4"/>
  <c r="AL888" i="4"/>
  <c r="AK888" i="4"/>
  <c r="AI888" i="4"/>
  <c r="AH888" i="4"/>
  <c r="AG888" i="4"/>
  <c r="AD888" i="4"/>
  <c r="AC888" i="4"/>
  <c r="AB888" i="4"/>
  <c r="AA888" i="4"/>
  <c r="Z888" i="4"/>
  <c r="X888" i="4"/>
  <c r="V888" i="4"/>
  <c r="AX887" i="4"/>
  <c r="AW887" i="4"/>
  <c r="AV887" i="4"/>
  <c r="AT887" i="4"/>
  <c r="AS887" i="4"/>
  <c r="AR887" i="4"/>
  <c r="AQ887" i="4"/>
  <c r="AN887" i="4"/>
  <c r="AM887" i="4"/>
  <c r="AL887" i="4"/>
  <c r="AK887" i="4"/>
  <c r="AI887" i="4"/>
  <c r="AH887" i="4"/>
  <c r="AG887" i="4"/>
  <c r="AD887" i="4"/>
  <c r="AC887" i="4"/>
  <c r="AB887" i="4"/>
  <c r="AA887" i="4"/>
  <c r="Z887" i="4"/>
  <c r="X887" i="4"/>
  <c r="V887" i="4"/>
  <c r="AX886" i="4"/>
  <c r="AW886" i="4"/>
  <c r="AV886" i="4"/>
  <c r="AT886" i="4"/>
  <c r="AS886" i="4"/>
  <c r="AR886" i="4"/>
  <c r="AQ886" i="4"/>
  <c r="AN886" i="4"/>
  <c r="AM886" i="4"/>
  <c r="AL886" i="4"/>
  <c r="AK886" i="4"/>
  <c r="AI886" i="4"/>
  <c r="AH886" i="4"/>
  <c r="AG886" i="4"/>
  <c r="AD886" i="4"/>
  <c r="AC886" i="4"/>
  <c r="AB886" i="4"/>
  <c r="AA886" i="4"/>
  <c r="Z886" i="4"/>
  <c r="X886" i="4"/>
  <c r="V886" i="4"/>
  <c r="AX885" i="4"/>
  <c r="AW885" i="4"/>
  <c r="AV885" i="4"/>
  <c r="AT885" i="4"/>
  <c r="AS885" i="4"/>
  <c r="AR885" i="4"/>
  <c r="AQ885" i="4"/>
  <c r="AN885" i="4"/>
  <c r="AM885" i="4"/>
  <c r="AL885" i="4"/>
  <c r="AK885" i="4"/>
  <c r="AI885" i="4"/>
  <c r="AH885" i="4"/>
  <c r="AG885" i="4"/>
  <c r="AD885" i="4"/>
  <c r="AC885" i="4"/>
  <c r="AB885" i="4"/>
  <c r="AA885" i="4"/>
  <c r="Z885" i="4"/>
  <c r="X885" i="4"/>
  <c r="V885" i="4"/>
  <c r="AX884" i="4"/>
  <c r="AW884" i="4"/>
  <c r="AV884" i="4"/>
  <c r="AT884" i="4"/>
  <c r="AS884" i="4"/>
  <c r="AR884" i="4"/>
  <c r="AQ884" i="4"/>
  <c r="AN884" i="4"/>
  <c r="AM884" i="4"/>
  <c r="AL884" i="4"/>
  <c r="AK884" i="4"/>
  <c r="AI884" i="4"/>
  <c r="AH884" i="4"/>
  <c r="AG884" i="4"/>
  <c r="AD884" i="4"/>
  <c r="AC884" i="4"/>
  <c r="AB884" i="4"/>
  <c r="AA884" i="4"/>
  <c r="Z884" i="4"/>
  <c r="X884" i="4"/>
  <c r="V884" i="4"/>
  <c r="AX883" i="4"/>
  <c r="AW883" i="4"/>
  <c r="AV883" i="4"/>
  <c r="AT883" i="4"/>
  <c r="AS883" i="4"/>
  <c r="AR883" i="4"/>
  <c r="AQ883" i="4"/>
  <c r="AN883" i="4"/>
  <c r="AM883" i="4"/>
  <c r="AL883" i="4"/>
  <c r="AK883" i="4"/>
  <c r="AI883" i="4"/>
  <c r="AH883" i="4"/>
  <c r="AG883" i="4"/>
  <c r="AD883" i="4"/>
  <c r="AC883" i="4"/>
  <c r="AB883" i="4"/>
  <c r="AA883" i="4"/>
  <c r="Z883" i="4"/>
  <c r="X883" i="4"/>
  <c r="V883" i="4"/>
  <c r="AX882" i="4"/>
  <c r="AW882" i="4"/>
  <c r="AV882" i="4"/>
  <c r="AT882" i="4"/>
  <c r="AS882" i="4"/>
  <c r="AR882" i="4"/>
  <c r="AQ882" i="4"/>
  <c r="AN882" i="4"/>
  <c r="AM882" i="4"/>
  <c r="AL882" i="4"/>
  <c r="AK882" i="4"/>
  <c r="AI882" i="4"/>
  <c r="AH882" i="4"/>
  <c r="AG882" i="4"/>
  <c r="AD882" i="4"/>
  <c r="AC882" i="4"/>
  <c r="AB882" i="4"/>
  <c r="AA882" i="4"/>
  <c r="Z882" i="4"/>
  <c r="X882" i="4"/>
  <c r="V882" i="4"/>
  <c r="AX881" i="4"/>
  <c r="AW881" i="4"/>
  <c r="AV881" i="4"/>
  <c r="AT881" i="4"/>
  <c r="AS881" i="4"/>
  <c r="AR881" i="4"/>
  <c r="AQ881" i="4"/>
  <c r="AN881" i="4"/>
  <c r="AM881" i="4"/>
  <c r="AL881" i="4"/>
  <c r="AK881" i="4"/>
  <c r="AI881" i="4"/>
  <c r="AH881" i="4"/>
  <c r="AG881" i="4"/>
  <c r="AD881" i="4"/>
  <c r="AC881" i="4"/>
  <c r="AB881" i="4"/>
  <c r="AA881" i="4"/>
  <c r="Z881" i="4"/>
  <c r="X881" i="4"/>
  <c r="V881" i="4"/>
  <c r="AX880" i="4"/>
  <c r="AW880" i="4"/>
  <c r="AV880" i="4"/>
  <c r="AT880" i="4"/>
  <c r="AS880" i="4"/>
  <c r="AR880" i="4"/>
  <c r="AQ880" i="4"/>
  <c r="AN880" i="4"/>
  <c r="AM880" i="4"/>
  <c r="AL880" i="4"/>
  <c r="AK880" i="4"/>
  <c r="AI880" i="4"/>
  <c r="AH880" i="4"/>
  <c r="AG880" i="4"/>
  <c r="AD880" i="4"/>
  <c r="AC880" i="4"/>
  <c r="AB880" i="4"/>
  <c r="AA880" i="4"/>
  <c r="Z880" i="4"/>
  <c r="X880" i="4"/>
  <c r="V880" i="4"/>
  <c r="AX879" i="4"/>
  <c r="AW879" i="4"/>
  <c r="AV879" i="4"/>
  <c r="AT879" i="4"/>
  <c r="AS879" i="4"/>
  <c r="AR879" i="4"/>
  <c r="AQ879" i="4"/>
  <c r="AN879" i="4"/>
  <c r="AM879" i="4"/>
  <c r="AL879" i="4"/>
  <c r="AK879" i="4"/>
  <c r="AI879" i="4"/>
  <c r="AH879" i="4"/>
  <c r="AG879" i="4"/>
  <c r="AD879" i="4"/>
  <c r="AC879" i="4"/>
  <c r="AB879" i="4"/>
  <c r="AA879" i="4"/>
  <c r="Z879" i="4"/>
  <c r="X879" i="4"/>
  <c r="V879" i="4"/>
  <c r="AX878" i="4"/>
  <c r="AW878" i="4"/>
  <c r="AV878" i="4"/>
  <c r="AT878" i="4"/>
  <c r="AS878" i="4"/>
  <c r="AR878" i="4"/>
  <c r="AQ878" i="4"/>
  <c r="AN878" i="4"/>
  <c r="AM878" i="4"/>
  <c r="AL878" i="4"/>
  <c r="AK878" i="4"/>
  <c r="AI878" i="4"/>
  <c r="AH878" i="4"/>
  <c r="AG878" i="4"/>
  <c r="AD878" i="4"/>
  <c r="AC878" i="4"/>
  <c r="AB878" i="4"/>
  <c r="AA878" i="4"/>
  <c r="Z878" i="4"/>
  <c r="X878" i="4"/>
  <c r="V878" i="4"/>
  <c r="AX877" i="4"/>
  <c r="AW877" i="4"/>
  <c r="AV877" i="4"/>
  <c r="AT877" i="4"/>
  <c r="AS877" i="4"/>
  <c r="AR877" i="4"/>
  <c r="AQ877" i="4"/>
  <c r="AN877" i="4"/>
  <c r="AM877" i="4"/>
  <c r="AL877" i="4"/>
  <c r="AK877" i="4"/>
  <c r="AI877" i="4"/>
  <c r="AH877" i="4"/>
  <c r="AG877" i="4"/>
  <c r="AD877" i="4"/>
  <c r="AC877" i="4"/>
  <c r="AB877" i="4"/>
  <c r="AA877" i="4"/>
  <c r="Z877" i="4"/>
  <c r="X877" i="4"/>
  <c r="V877" i="4"/>
  <c r="AX876" i="4"/>
  <c r="AW876" i="4"/>
  <c r="AV876" i="4"/>
  <c r="AT876" i="4"/>
  <c r="AS876" i="4"/>
  <c r="AR876" i="4"/>
  <c r="AQ876" i="4"/>
  <c r="AN876" i="4"/>
  <c r="AM876" i="4"/>
  <c r="AL876" i="4"/>
  <c r="AK876" i="4"/>
  <c r="AI876" i="4"/>
  <c r="AH876" i="4"/>
  <c r="AG876" i="4"/>
  <c r="AD876" i="4"/>
  <c r="AC876" i="4"/>
  <c r="AB876" i="4"/>
  <c r="AA876" i="4"/>
  <c r="Z876" i="4"/>
  <c r="X876" i="4"/>
  <c r="V876" i="4"/>
  <c r="AX875" i="4"/>
  <c r="AW875" i="4"/>
  <c r="AV875" i="4"/>
  <c r="AT875" i="4"/>
  <c r="AS875" i="4"/>
  <c r="AR875" i="4"/>
  <c r="AQ875" i="4"/>
  <c r="AN875" i="4"/>
  <c r="AM875" i="4"/>
  <c r="AL875" i="4"/>
  <c r="AK875" i="4"/>
  <c r="AI875" i="4"/>
  <c r="AH875" i="4"/>
  <c r="AG875" i="4"/>
  <c r="AD875" i="4"/>
  <c r="AC875" i="4"/>
  <c r="AB875" i="4"/>
  <c r="AA875" i="4"/>
  <c r="Z875" i="4"/>
  <c r="X875" i="4"/>
  <c r="V875" i="4"/>
  <c r="AX874" i="4"/>
  <c r="AW874" i="4"/>
  <c r="AV874" i="4"/>
  <c r="AT874" i="4"/>
  <c r="AS874" i="4"/>
  <c r="AR874" i="4"/>
  <c r="AQ874" i="4"/>
  <c r="AN874" i="4"/>
  <c r="AM874" i="4"/>
  <c r="AL874" i="4"/>
  <c r="AK874" i="4"/>
  <c r="AI874" i="4"/>
  <c r="AH874" i="4"/>
  <c r="AG874" i="4"/>
  <c r="AD874" i="4"/>
  <c r="AC874" i="4"/>
  <c r="AB874" i="4"/>
  <c r="AA874" i="4"/>
  <c r="Z874" i="4"/>
  <c r="X874" i="4"/>
  <c r="V874" i="4"/>
  <c r="AX873" i="4"/>
  <c r="AW873" i="4"/>
  <c r="AV873" i="4"/>
  <c r="AT873" i="4"/>
  <c r="AS873" i="4"/>
  <c r="AR873" i="4"/>
  <c r="AQ873" i="4"/>
  <c r="AN873" i="4"/>
  <c r="AM873" i="4"/>
  <c r="AL873" i="4"/>
  <c r="AK873" i="4"/>
  <c r="AI873" i="4"/>
  <c r="AH873" i="4"/>
  <c r="AG873" i="4"/>
  <c r="AD873" i="4"/>
  <c r="AC873" i="4"/>
  <c r="AB873" i="4"/>
  <c r="AA873" i="4"/>
  <c r="Z873" i="4"/>
  <c r="X873" i="4"/>
  <c r="V873" i="4"/>
  <c r="AX872" i="4"/>
  <c r="AW872" i="4"/>
  <c r="AV872" i="4"/>
  <c r="AT872" i="4"/>
  <c r="AS872" i="4"/>
  <c r="AR872" i="4"/>
  <c r="AQ872" i="4"/>
  <c r="AN872" i="4"/>
  <c r="AM872" i="4"/>
  <c r="AL872" i="4"/>
  <c r="AK872" i="4"/>
  <c r="AI872" i="4"/>
  <c r="AH872" i="4"/>
  <c r="AG872" i="4"/>
  <c r="AD872" i="4"/>
  <c r="AC872" i="4"/>
  <c r="AB872" i="4"/>
  <c r="AA872" i="4"/>
  <c r="Z872" i="4"/>
  <c r="X872" i="4"/>
  <c r="V872" i="4"/>
  <c r="AX871" i="4"/>
  <c r="AW871" i="4"/>
  <c r="AV871" i="4"/>
  <c r="AT871" i="4"/>
  <c r="AS871" i="4"/>
  <c r="AR871" i="4"/>
  <c r="AQ871" i="4"/>
  <c r="AN871" i="4"/>
  <c r="AM871" i="4"/>
  <c r="AL871" i="4"/>
  <c r="AK871" i="4"/>
  <c r="AI871" i="4"/>
  <c r="AH871" i="4"/>
  <c r="AG871" i="4"/>
  <c r="AD871" i="4"/>
  <c r="AC871" i="4"/>
  <c r="AB871" i="4"/>
  <c r="AA871" i="4"/>
  <c r="Z871" i="4"/>
  <c r="X871" i="4"/>
  <c r="V871" i="4"/>
  <c r="AX870" i="4"/>
  <c r="AW870" i="4"/>
  <c r="AV870" i="4"/>
  <c r="AT870" i="4"/>
  <c r="AS870" i="4"/>
  <c r="AR870" i="4"/>
  <c r="AQ870" i="4"/>
  <c r="AN870" i="4"/>
  <c r="AM870" i="4"/>
  <c r="AL870" i="4"/>
  <c r="AK870" i="4"/>
  <c r="AI870" i="4"/>
  <c r="AH870" i="4"/>
  <c r="AG870" i="4"/>
  <c r="AD870" i="4"/>
  <c r="AC870" i="4"/>
  <c r="AB870" i="4"/>
  <c r="AA870" i="4"/>
  <c r="Z870" i="4"/>
  <c r="X870" i="4"/>
  <c r="V870" i="4"/>
  <c r="AX869" i="4"/>
  <c r="AW869" i="4"/>
  <c r="AV869" i="4"/>
  <c r="AT869" i="4"/>
  <c r="AS869" i="4"/>
  <c r="AR869" i="4"/>
  <c r="AQ869" i="4"/>
  <c r="AN869" i="4"/>
  <c r="AM869" i="4"/>
  <c r="AL869" i="4"/>
  <c r="AK869" i="4"/>
  <c r="AI869" i="4"/>
  <c r="AH869" i="4"/>
  <c r="AG869" i="4"/>
  <c r="AD869" i="4"/>
  <c r="AC869" i="4"/>
  <c r="AB869" i="4"/>
  <c r="AA869" i="4"/>
  <c r="Z869" i="4"/>
  <c r="X869" i="4"/>
  <c r="V869" i="4"/>
  <c r="AX868" i="4"/>
  <c r="AW868" i="4"/>
  <c r="AV868" i="4"/>
  <c r="AT868" i="4"/>
  <c r="AS868" i="4"/>
  <c r="AR868" i="4"/>
  <c r="AQ868" i="4"/>
  <c r="AN868" i="4"/>
  <c r="AM868" i="4"/>
  <c r="AL868" i="4"/>
  <c r="AK868" i="4"/>
  <c r="AI868" i="4"/>
  <c r="AH868" i="4"/>
  <c r="AG868" i="4"/>
  <c r="AD868" i="4"/>
  <c r="AC868" i="4"/>
  <c r="AB868" i="4"/>
  <c r="AA868" i="4"/>
  <c r="Z868" i="4"/>
  <c r="X868" i="4"/>
  <c r="V868" i="4"/>
  <c r="AX867" i="4"/>
  <c r="AW867" i="4"/>
  <c r="AV867" i="4"/>
  <c r="AT867" i="4"/>
  <c r="AS867" i="4"/>
  <c r="AR867" i="4"/>
  <c r="AQ867" i="4"/>
  <c r="AN867" i="4"/>
  <c r="AM867" i="4"/>
  <c r="AL867" i="4"/>
  <c r="AK867" i="4"/>
  <c r="AI867" i="4"/>
  <c r="AH867" i="4"/>
  <c r="AG867" i="4"/>
  <c r="AD867" i="4"/>
  <c r="AC867" i="4"/>
  <c r="AB867" i="4"/>
  <c r="AA867" i="4"/>
  <c r="Z867" i="4"/>
  <c r="X867" i="4"/>
  <c r="V867" i="4"/>
  <c r="AX866" i="4"/>
  <c r="AW866" i="4"/>
  <c r="AV866" i="4"/>
  <c r="AT866" i="4"/>
  <c r="AS866" i="4"/>
  <c r="AR866" i="4"/>
  <c r="AQ866" i="4"/>
  <c r="AN866" i="4"/>
  <c r="AM866" i="4"/>
  <c r="AL866" i="4"/>
  <c r="AK866" i="4"/>
  <c r="AI866" i="4"/>
  <c r="AH866" i="4"/>
  <c r="AG866" i="4"/>
  <c r="AD866" i="4"/>
  <c r="AC866" i="4"/>
  <c r="AB866" i="4"/>
  <c r="AA866" i="4"/>
  <c r="Z866" i="4"/>
  <c r="X866" i="4"/>
  <c r="V866" i="4"/>
  <c r="AX865" i="4"/>
  <c r="AW865" i="4"/>
  <c r="AV865" i="4"/>
  <c r="AT865" i="4"/>
  <c r="AS865" i="4"/>
  <c r="AR865" i="4"/>
  <c r="AQ865" i="4"/>
  <c r="AN865" i="4"/>
  <c r="AM865" i="4"/>
  <c r="AL865" i="4"/>
  <c r="AK865" i="4"/>
  <c r="AI865" i="4"/>
  <c r="AH865" i="4"/>
  <c r="AG865" i="4"/>
  <c r="AD865" i="4"/>
  <c r="AC865" i="4"/>
  <c r="AB865" i="4"/>
  <c r="AA865" i="4"/>
  <c r="Z865" i="4"/>
  <c r="X865" i="4"/>
  <c r="V865" i="4"/>
  <c r="AX864" i="4"/>
  <c r="AW864" i="4"/>
  <c r="AV864" i="4"/>
  <c r="AT864" i="4"/>
  <c r="AS864" i="4"/>
  <c r="AR864" i="4"/>
  <c r="AQ864" i="4"/>
  <c r="AN864" i="4"/>
  <c r="AM864" i="4"/>
  <c r="AL864" i="4"/>
  <c r="AK864" i="4"/>
  <c r="AI864" i="4"/>
  <c r="AH864" i="4"/>
  <c r="AG864" i="4"/>
  <c r="AD864" i="4"/>
  <c r="AC864" i="4"/>
  <c r="AB864" i="4"/>
  <c r="AA864" i="4"/>
  <c r="Z864" i="4"/>
  <c r="X864" i="4"/>
  <c r="V864" i="4"/>
  <c r="AX863" i="4"/>
  <c r="AW863" i="4"/>
  <c r="AV863" i="4"/>
  <c r="AT863" i="4"/>
  <c r="AS863" i="4"/>
  <c r="AR863" i="4"/>
  <c r="AQ863" i="4"/>
  <c r="AN863" i="4"/>
  <c r="AM863" i="4"/>
  <c r="AL863" i="4"/>
  <c r="AK863" i="4"/>
  <c r="AI863" i="4"/>
  <c r="AH863" i="4"/>
  <c r="AG863" i="4"/>
  <c r="AD863" i="4"/>
  <c r="AC863" i="4"/>
  <c r="AB863" i="4"/>
  <c r="AA863" i="4"/>
  <c r="Z863" i="4"/>
  <c r="X863" i="4"/>
  <c r="V863" i="4"/>
  <c r="AX862" i="4"/>
  <c r="AW862" i="4"/>
  <c r="AV862" i="4"/>
  <c r="AT862" i="4"/>
  <c r="AS862" i="4"/>
  <c r="AR862" i="4"/>
  <c r="AQ862" i="4"/>
  <c r="AN862" i="4"/>
  <c r="AM862" i="4"/>
  <c r="AL862" i="4"/>
  <c r="AK862" i="4"/>
  <c r="AI862" i="4"/>
  <c r="AH862" i="4"/>
  <c r="AG862" i="4"/>
  <c r="AD862" i="4"/>
  <c r="AC862" i="4"/>
  <c r="AB862" i="4"/>
  <c r="AA862" i="4"/>
  <c r="Z862" i="4"/>
  <c r="X862" i="4"/>
  <c r="V862" i="4"/>
  <c r="AX861" i="4"/>
  <c r="AW861" i="4"/>
  <c r="AV861" i="4"/>
  <c r="AT861" i="4"/>
  <c r="AS861" i="4"/>
  <c r="AR861" i="4"/>
  <c r="AQ861" i="4"/>
  <c r="AN861" i="4"/>
  <c r="AM861" i="4"/>
  <c r="AL861" i="4"/>
  <c r="AK861" i="4"/>
  <c r="AI861" i="4"/>
  <c r="AH861" i="4"/>
  <c r="AG861" i="4"/>
  <c r="AD861" i="4"/>
  <c r="AC861" i="4"/>
  <c r="AB861" i="4"/>
  <c r="AA861" i="4"/>
  <c r="Z861" i="4"/>
  <c r="X861" i="4"/>
  <c r="V861" i="4"/>
  <c r="AX860" i="4"/>
  <c r="AW860" i="4"/>
  <c r="AV860" i="4"/>
  <c r="AT860" i="4"/>
  <c r="AS860" i="4"/>
  <c r="AR860" i="4"/>
  <c r="AQ860" i="4"/>
  <c r="AN860" i="4"/>
  <c r="AM860" i="4"/>
  <c r="AL860" i="4"/>
  <c r="AK860" i="4"/>
  <c r="AI860" i="4"/>
  <c r="AH860" i="4"/>
  <c r="AG860" i="4"/>
  <c r="AD860" i="4"/>
  <c r="AC860" i="4"/>
  <c r="AB860" i="4"/>
  <c r="AA860" i="4"/>
  <c r="Z860" i="4"/>
  <c r="X860" i="4"/>
  <c r="V860" i="4"/>
  <c r="AX859" i="4"/>
  <c r="AW859" i="4"/>
  <c r="AV859" i="4"/>
  <c r="AT859" i="4"/>
  <c r="AS859" i="4"/>
  <c r="AR859" i="4"/>
  <c r="AQ859" i="4"/>
  <c r="AN859" i="4"/>
  <c r="AM859" i="4"/>
  <c r="AL859" i="4"/>
  <c r="AK859" i="4"/>
  <c r="AI859" i="4"/>
  <c r="AH859" i="4"/>
  <c r="AG859" i="4"/>
  <c r="AD859" i="4"/>
  <c r="AC859" i="4"/>
  <c r="AB859" i="4"/>
  <c r="AA859" i="4"/>
  <c r="Z859" i="4"/>
  <c r="X859" i="4"/>
  <c r="V859" i="4"/>
  <c r="AX858" i="4"/>
  <c r="AW858" i="4"/>
  <c r="AV858" i="4"/>
  <c r="AT858" i="4"/>
  <c r="AS858" i="4"/>
  <c r="AR858" i="4"/>
  <c r="AQ858" i="4"/>
  <c r="AN858" i="4"/>
  <c r="AM858" i="4"/>
  <c r="AL858" i="4"/>
  <c r="AK858" i="4"/>
  <c r="AI858" i="4"/>
  <c r="AH858" i="4"/>
  <c r="AG858" i="4"/>
  <c r="AD858" i="4"/>
  <c r="AC858" i="4"/>
  <c r="AB858" i="4"/>
  <c r="AA858" i="4"/>
  <c r="Z858" i="4"/>
  <c r="X858" i="4"/>
  <c r="V858" i="4"/>
  <c r="AX857" i="4"/>
  <c r="AW857" i="4"/>
  <c r="AV857" i="4"/>
  <c r="AT857" i="4"/>
  <c r="AS857" i="4"/>
  <c r="AR857" i="4"/>
  <c r="AQ857" i="4"/>
  <c r="AN857" i="4"/>
  <c r="AM857" i="4"/>
  <c r="AL857" i="4"/>
  <c r="AK857" i="4"/>
  <c r="AI857" i="4"/>
  <c r="AH857" i="4"/>
  <c r="AG857" i="4"/>
  <c r="AD857" i="4"/>
  <c r="AC857" i="4"/>
  <c r="AB857" i="4"/>
  <c r="AA857" i="4"/>
  <c r="Z857" i="4"/>
  <c r="X857" i="4"/>
  <c r="V857" i="4"/>
  <c r="AX856" i="4"/>
  <c r="AW856" i="4"/>
  <c r="AV856" i="4"/>
  <c r="AT856" i="4"/>
  <c r="AS856" i="4"/>
  <c r="AR856" i="4"/>
  <c r="AQ856" i="4"/>
  <c r="AN856" i="4"/>
  <c r="AM856" i="4"/>
  <c r="AL856" i="4"/>
  <c r="AK856" i="4"/>
  <c r="AI856" i="4"/>
  <c r="AH856" i="4"/>
  <c r="AG856" i="4"/>
  <c r="AD856" i="4"/>
  <c r="AC856" i="4"/>
  <c r="AB856" i="4"/>
  <c r="AA856" i="4"/>
  <c r="Z856" i="4"/>
  <c r="X856" i="4"/>
  <c r="V856" i="4"/>
  <c r="AX855" i="4"/>
  <c r="AW855" i="4"/>
  <c r="AV855" i="4"/>
  <c r="AT855" i="4"/>
  <c r="AS855" i="4"/>
  <c r="AR855" i="4"/>
  <c r="AQ855" i="4"/>
  <c r="AN855" i="4"/>
  <c r="AM855" i="4"/>
  <c r="AL855" i="4"/>
  <c r="AK855" i="4"/>
  <c r="AI855" i="4"/>
  <c r="AH855" i="4"/>
  <c r="AG855" i="4"/>
  <c r="AD855" i="4"/>
  <c r="AC855" i="4"/>
  <c r="AB855" i="4"/>
  <c r="AA855" i="4"/>
  <c r="Z855" i="4"/>
  <c r="X855" i="4"/>
  <c r="V855" i="4"/>
  <c r="AX854" i="4"/>
  <c r="AW854" i="4"/>
  <c r="AV854" i="4"/>
  <c r="AT854" i="4"/>
  <c r="AS854" i="4"/>
  <c r="AR854" i="4"/>
  <c r="AQ854" i="4"/>
  <c r="AN854" i="4"/>
  <c r="AM854" i="4"/>
  <c r="AL854" i="4"/>
  <c r="AK854" i="4"/>
  <c r="AI854" i="4"/>
  <c r="AH854" i="4"/>
  <c r="AG854" i="4"/>
  <c r="AD854" i="4"/>
  <c r="AC854" i="4"/>
  <c r="AB854" i="4"/>
  <c r="AA854" i="4"/>
  <c r="Z854" i="4"/>
  <c r="X854" i="4"/>
  <c r="V854" i="4"/>
  <c r="AX853" i="4"/>
  <c r="AW853" i="4"/>
  <c r="AV853" i="4"/>
  <c r="AT853" i="4"/>
  <c r="AS853" i="4"/>
  <c r="AR853" i="4"/>
  <c r="AQ853" i="4"/>
  <c r="AN853" i="4"/>
  <c r="AM853" i="4"/>
  <c r="AL853" i="4"/>
  <c r="AK853" i="4"/>
  <c r="AI853" i="4"/>
  <c r="AH853" i="4"/>
  <c r="AG853" i="4"/>
  <c r="AD853" i="4"/>
  <c r="AC853" i="4"/>
  <c r="AB853" i="4"/>
  <c r="AA853" i="4"/>
  <c r="Z853" i="4"/>
  <c r="X853" i="4"/>
  <c r="V853" i="4"/>
  <c r="AX852" i="4"/>
  <c r="AW852" i="4"/>
  <c r="AV852" i="4"/>
  <c r="AT852" i="4"/>
  <c r="AS852" i="4"/>
  <c r="AR852" i="4"/>
  <c r="AQ852" i="4"/>
  <c r="AN852" i="4"/>
  <c r="AM852" i="4"/>
  <c r="AL852" i="4"/>
  <c r="AK852" i="4"/>
  <c r="AI852" i="4"/>
  <c r="AH852" i="4"/>
  <c r="AG852" i="4"/>
  <c r="AD852" i="4"/>
  <c r="AC852" i="4"/>
  <c r="AB852" i="4"/>
  <c r="AA852" i="4"/>
  <c r="Z852" i="4"/>
  <c r="X852" i="4"/>
  <c r="V852" i="4"/>
  <c r="AX851" i="4"/>
  <c r="AW851" i="4"/>
  <c r="AV851" i="4"/>
  <c r="AT851" i="4"/>
  <c r="AS851" i="4"/>
  <c r="AR851" i="4"/>
  <c r="AQ851" i="4"/>
  <c r="AN851" i="4"/>
  <c r="AM851" i="4"/>
  <c r="AL851" i="4"/>
  <c r="AK851" i="4"/>
  <c r="AI851" i="4"/>
  <c r="AH851" i="4"/>
  <c r="AG851" i="4"/>
  <c r="AD851" i="4"/>
  <c r="AC851" i="4"/>
  <c r="AB851" i="4"/>
  <c r="AA851" i="4"/>
  <c r="Z851" i="4"/>
  <c r="X851" i="4"/>
  <c r="V851" i="4"/>
  <c r="AX850" i="4"/>
  <c r="AW850" i="4"/>
  <c r="AV850" i="4"/>
  <c r="AT850" i="4"/>
  <c r="AS850" i="4"/>
  <c r="AR850" i="4"/>
  <c r="AQ850" i="4"/>
  <c r="AN850" i="4"/>
  <c r="AM850" i="4"/>
  <c r="AL850" i="4"/>
  <c r="AK850" i="4"/>
  <c r="AI850" i="4"/>
  <c r="AH850" i="4"/>
  <c r="AG850" i="4"/>
  <c r="AD850" i="4"/>
  <c r="AC850" i="4"/>
  <c r="AB850" i="4"/>
  <c r="AA850" i="4"/>
  <c r="Z850" i="4"/>
  <c r="X850" i="4"/>
  <c r="V850" i="4"/>
  <c r="AX849" i="4"/>
  <c r="AW849" i="4"/>
  <c r="AV849" i="4"/>
  <c r="AT849" i="4"/>
  <c r="AS849" i="4"/>
  <c r="AR849" i="4"/>
  <c r="AQ849" i="4"/>
  <c r="AN849" i="4"/>
  <c r="AM849" i="4"/>
  <c r="AL849" i="4"/>
  <c r="AK849" i="4"/>
  <c r="AI849" i="4"/>
  <c r="AH849" i="4"/>
  <c r="AG849" i="4"/>
  <c r="AD849" i="4"/>
  <c r="AC849" i="4"/>
  <c r="AB849" i="4"/>
  <c r="AA849" i="4"/>
  <c r="Z849" i="4"/>
  <c r="X849" i="4"/>
  <c r="V849" i="4"/>
  <c r="AX848" i="4"/>
  <c r="AW848" i="4"/>
  <c r="AV848" i="4"/>
  <c r="AT848" i="4"/>
  <c r="AS848" i="4"/>
  <c r="AR848" i="4"/>
  <c r="AQ848" i="4"/>
  <c r="AN848" i="4"/>
  <c r="AM848" i="4"/>
  <c r="AL848" i="4"/>
  <c r="AK848" i="4"/>
  <c r="AI848" i="4"/>
  <c r="AH848" i="4"/>
  <c r="AG848" i="4"/>
  <c r="AD848" i="4"/>
  <c r="AC848" i="4"/>
  <c r="AB848" i="4"/>
  <c r="AA848" i="4"/>
  <c r="Z848" i="4"/>
  <c r="X848" i="4"/>
  <c r="V848" i="4"/>
  <c r="AX847" i="4"/>
  <c r="AW847" i="4"/>
  <c r="AV847" i="4"/>
  <c r="AT847" i="4"/>
  <c r="AS847" i="4"/>
  <c r="AR847" i="4"/>
  <c r="AQ847" i="4"/>
  <c r="AN847" i="4"/>
  <c r="AM847" i="4"/>
  <c r="AL847" i="4"/>
  <c r="AK847" i="4"/>
  <c r="AI847" i="4"/>
  <c r="AH847" i="4"/>
  <c r="AG847" i="4"/>
  <c r="AD847" i="4"/>
  <c r="AC847" i="4"/>
  <c r="AB847" i="4"/>
  <c r="AA847" i="4"/>
  <c r="Z847" i="4"/>
  <c r="X847" i="4"/>
  <c r="V847" i="4"/>
  <c r="AX846" i="4"/>
  <c r="AW846" i="4"/>
  <c r="AV846" i="4"/>
  <c r="AT846" i="4"/>
  <c r="AS846" i="4"/>
  <c r="AR846" i="4"/>
  <c r="AQ846" i="4"/>
  <c r="AN846" i="4"/>
  <c r="AM846" i="4"/>
  <c r="AL846" i="4"/>
  <c r="AK846" i="4"/>
  <c r="AI846" i="4"/>
  <c r="AH846" i="4"/>
  <c r="AG846" i="4"/>
  <c r="AD846" i="4"/>
  <c r="AC846" i="4"/>
  <c r="AB846" i="4"/>
  <c r="AA846" i="4"/>
  <c r="Z846" i="4"/>
  <c r="X846" i="4"/>
  <c r="V846" i="4"/>
  <c r="AX845" i="4"/>
  <c r="AW845" i="4"/>
  <c r="AV845" i="4"/>
  <c r="AT845" i="4"/>
  <c r="AS845" i="4"/>
  <c r="AR845" i="4"/>
  <c r="AQ845" i="4"/>
  <c r="AN845" i="4"/>
  <c r="AM845" i="4"/>
  <c r="AL845" i="4"/>
  <c r="AK845" i="4"/>
  <c r="AI845" i="4"/>
  <c r="AH845" i="4"/>
  <c r="AG845" i="4"/>
  <c r="AD845" i="4"/>
  <c r="AC845" i="4"/>
  <c r="AB845" i="4"/>
  <c r="AA845" i="4"/>
  <c r="Z845" i="4"/>
  <c r="X845" i="4"/>
  <c r="V845" i="4"/>
  <c r="AX844" i="4"/>
  <c r="AW844" i="4"/>
  <c r="AV844" i="4"/>
  <c r="AT844" i="4"/>
  <c r="AS844" i="4"/>
  <c r="AR844" i="4"/>
  <c r="AQ844" i="4"/>
  <c r="AN844" i="4"/>
  <c r="AM844" i="4"/>
  <c r="AL844" i="4"/>
  <c r="AK844" i="4"/>
  <c r="AI844" i="4"/>
  <c r="AH844" i="4"/>
  <c r="AG844" i="4"/>
  <c r="AD844" i="4"/>
  <c r="AC844" i="4"/>
  <c r="AB844" i="4"/>
  <c r="AA844" i="4"/>
  <c r="Z844" i="4"/>
  <c r="X844" i="4"/>
  <c r="V844" i="4"/>
  <c r="AX843" i="4"/>
  <c r="AW843" i="4"/>
  <c r="AV843" i="4"/>
  <c r="AT843" i="4"/>
  <c r="AS843" i="4"/>
  <c r="AR843" i="4"/>
  <c r="AQ843" i="4"/>
  <c r="AN843" i="4"/>
  <c r="AM843" i="4"/>
  <c r="AL843" i="4"/>
  <c r="AK843" i="4"/>
  <c r="AI843" i="4"/>
  <c r="AH843" i="4"/>
  <c r="AG843" i="4"/>
  <c r="AD843" i="4"/>
  <c r="AC843" i="4"/>
  <c r="AB843" i="4"/>
  <c r="AA843" i="4"/>
  <c r="Z843" i="4"/>
  <c r="X843" i="4"/>
  <c r="V843" i="4"/>
  <c r="AX842" i="4"/>
  <c r="AW842" i="4"/>
  <c r="AV842" i="4"/>
  <c r="AT842" i="4"/>
  <c r="AS842" i="4"/>
  <c r="AR842" i="4"/>
  <c r="AQ842" i="4"/>
  <c r="AN842" i="4"/>
  <c r="AM842" i="4"/>
  <c r="AL842" i="4"/>
  <c r="AK842" i="4"/>
  <c r="AI842" i="4"/>
  <c r="AH842" i="4"/>
  <c r="AG842" i="4"/>
  <c r="AD842" i="4"/>
  <c r="AC842" i="4"/>
  <c r="AB842" i="4"/>
  <c r="AA842" i="4"/>
  <c r="Z842" i="4"/>
  <c r="X842" i="4"/>
  <c r="V842" i="4"/>
  <c r="AX841" i="4"/>
  <c r="AW841" i="4"/>
  <c r="AV841" i="4"/>
  <c r="AT841" i="4"/>
  <c r="AS841" i="4"/>
  <c r="AR841" i="4"/>
  <c r="AQ841" i="4"/>
  <c r="AN841" i="4"/>
  <c r="AM841" i="4"/>
  <c r="AL841" i="4"/>
  <c r="AK841" i="4"/>
  <c r="AI841" i="4"/>
  <c r="AH841" i="4"/>
  <c r="AG841" i="4"/>
  <c r="AD841" i="4"/>
  <c r="AC841" i="4"/>
  <c r="AB841" i="4"/>
  <c r="AA841" i="4"/>
  <c r="Z841" i="4"/>
  <c r="X841" i="4"/>
  <c r="V841" i="4"/>
  <c r="AX840" i="4"/>
  <c r="AW840" i="4"/>
  <c r="AV840" i="4"/>
  <c r="AT840" i="4"/>
  <c r="AS840" i="4"/>
  <c r="AR840" i="4"/>
  <c r="AQ840" i="4"/>
  <c r="AN840" i="4"/>
  <c r="AM840" i="4"/>
  <c r="AL840" i="4"/>
  <c r="AK840" i="4"/>
  <c r="AI840" i="4"/>
  <c r="AH840" i="4"/>
  <c r="AG840" i="4"/>
  <c r="AD840" i="4"/>
  <c r="AC840" i="4"/>
  <c r="AB840" i="4"/>
  <c r="AA840" i="4"/>
  <c r="Z840" i="4"/>
  <c r="X840" i="4"/>
  <c r="V840" i="4"/>
  <c r="AX839" i="4"/>
  <c r="AW839" i="4"/>
  <c r="AV839" i="4"/>
  <c r="AT839" i="4"/>
  <c r="AS839" i="4"/>
  <c r="AR839" i="4"/>
  <c r="AQ839" i="4"/>
  <c r="AN839" i="4"/>
  <c r="AM839" i="4"/>
  <c r="AL839" i="4"/>
  <c r="AK839" i="4"/>
  <c r="AI839" i="4"/>
  <c r="AH839" i="4"/>
  <c r="AG839" i="4"/>
  <c r="AD839" i="4"/>
  <c r="AC839" i="4"/>
  <c r="AB839" i="4"/>
  <c r="AA839" i="4"/>
  <c r="Z839" i="4"/>
  <c r="X839" i="4"/>
  <c r="V839" i="4"/>
  <c r="AX838" i="4"/>
  <c r="AW838" i="4"/>
  <c r="AV838" i="4"/>
  <c r="AT838" i="4"/>
  <c r="AS838" i="4"/>
  <c r="AR838" i="4"/>
  <c r="AQ838" i="4"/>
  <c r="AN838" i="4"/>
  <c r="AM838" i="4"/>
  <c r="AL838" i="4"/>
  <c r="AK838" i="4"/>
  <c r="AI838" i="4"/>
  <c r="AH838" i="4"/>
  <c r="AG838" i="4"/>
  <c r="AD838" i="4"/>
  <c r="AC838" i="4"/>
  <c r="AB838" i="4"/>
  <c r="AA838" i="4"/>
  <c r="Z838" i="4"/>
  <c r="X838" i="4"/>
  <c r="V838" i="4"/>
  <c r="AX837" i="4"/>
  <c r="AW837" i="4"/>
  <c r="AV837" i="4"/>
  <c r="AT837" i="4"/>
  <c r="AS837" i="4"/>
  <c r="AR837" i="4"/>
  <c r="AQ837" i="4"/>
  <c r="AN837" i="4"/>
  <c r="AM837" i="4"/>
  <c r="AL837" i="4"/>
  <c r="AK837" i="4"/>
  <c r="AI837" i="4"/>
  <c r="AH837" i="4"/>
  <c r="AG837" i="4"/>
  <c r="AD837" i="4"/>
  <c r="AC837" i="4"/>
  <c r="AB837" i="4"/>
  <c r="AA837" i="4"/>
  <c r="Z837" i="4"/>
  <c r="X837" i="4"/>
  <c r="V837" i="4"/>
  <c r="AX836" i="4"/>
  <c r="AW836" i="4"/>
  <c r="AV836" i="4"/>
  <c r="AT836" i="4"/>
  <c r="AS836" i="4"/>
  <c r="AR836" i="4"/>
  <c r="AQ836" i="4"/>
  <c r="AN836" i="4"/>
  <c r="AM836" i="4"/>
  <c r="AL836" i="4"/>
  <c r="AK836" i="4"/>
  <c r="AI836" i="4"/>
  <c r="AH836" i="4"/>
  <c r="AG836" i="4"/>
  <c r="AD836" i="4"/>
  <c r="AC836" i="4"/>
  <c r="AB836" i="4"/>
  <c r="AA836" i="4"/>
  <c r="Z836" i="4"/>
  <c r="X836" i="4"/>
  <c r="V836" i="4"/>
  <c r="AX835" i="4"/>
  <c r="AW835" i="4"/>
  <c r="AV835" i="4"/>
  <c r="AT835" i="4"/>
  <c r="AS835" i="4"/>
  <c r="AR835" i="4"/>
  <c r="AQ835" i="4"/>
  <c r="AN835" i="4"/>
  <c r="AM835" i="4"/>
  <c r="AL835" i="4"/>
  <c r="AK835" i="4"/>
  <c r="AI835" i="4"/>
  <c r="AH835" i="4"/>
  <c r="AG835" i="4"/>
  <c r="AD835" i="4"/>
  <c r="AC835" i="4"/>
  <c r="AB835" i="4"/>
  <c r="AA835" i="4"/>
  <c r="Z835" i="4"/>
  <c r="X835" i="4"/>
  <c r="V835" i="4"/>
  <c r="AX834" i="4"/>
  <c r="AW834" i="4"/>
  <c r="AV834" i="4"/>
  <c r="AT834" i="4"/>
  <c r="AS834" i="4"/>
  <c r="AR834" i="4"/>
  <c r="AQ834" i="4"/>
  <c r="AN834" i="4"/>
  <c r="AM834" i="4"/>
  <c r="AL834" i="4"/>
  <c r="AK834" i="4"/>
  <c r="AI834" i="4"/>
  <c r="AH834" i="4"/>
  <c r="AG834" i="4"/>
  <c r="AD834" i="4"/>
  <c r="AC834" i="4"/>
  <c r="AB834" i="4"/>
  <c r="AA834" i="4"/>
  <c r="Z834" i="4"/>
  <c r="X834" i="4"/>
  <c r="V834" i="4"/>
  <c r="AX833" i="4"/>
  <c r="AW833" i="4"/>
  <c r="AV833" i="4"/>
  <c r="AT833" i="4"/>
  <c r="AS833" i="4"/>
  <c r="AR833" i="4"/>
  <c r="AQ833" i="4"/>
  <c r="AN833" i="4"/>
  <c r="AM833" i="4"/>
  <c r="AL833" i="4"/>
  <c r="AK833" i="4"/>
  <c r="AI833" i="4"/>
  <c r="AH833" i="4"/>
  <c r="AG833" i="4"/>
  <c r="AD833" i="4"/>
  <c r="AC833" i="4"/>
  <c r="AB833" i="4"/>
  <c r="AA833" i="4"/>
  <c r="Z833" i="4"/>
  <c r="X833" i="4"/>
  <c r="V833" i="4"/>
  <c r="AX832" i="4"/>
  <c r="AW832" i="4"/>
  <c r="AV832" i="4"/>
  <c r="AT832" i="4"/>
  <c r="AS832" i="4"/>
  <c r="AR832" i="4"/>
  <c r="AQ832" i="4"/>
  <c r="AN832" i="4"/>
  <c r="AM832" i="4"/>
  <c r="AL832" i="4"/>
  <c r="AK832" i="4"/>
  <c r="AI832" i="4"/>
  <c r="AH832" i="4"/>
  <c r="AG832" i="4"/>
  <c r="AD832" i="4"/>
  <c r="AC832" i="4"/>
  <c r="AB832" i="4"/>
  <c r="AA832" i="4"/>
  <c r="Z832" i="4"/>
  <c r="X832" i="4"/>
  <c r="V832" i="4"/>
  <c r="AX831" i="4"/>
  <c r="AW831" i="4"/>
  <c r="AV831" i="4"/>
  <c r="AT831" i="4"/>
  <c r="AS831" i="4"/>
  <c r="AR831" i="4"/>
  <c r="AQ831" i="4"/>
  <c r="AN831" i="4"/>
  <c r="AM831" i="4"/>
  <c r="AL831" i="4"/>
  <c r="AK831" i="4"/>
  <c r="AI831" i="4"/>
  <c r="AH831" i="4"/>
  <c r="AG831" i="4"/>
  <c r="AD831" i="4"/>
  <c r="AC831" i="4"/>
  <c r="AB831" i="4"/>
  <c r="AA831" i="4"/>
  <c r="Z831" i="4"/>
  <c r="X831" i="4"/>
  <c r="V831" i="4"/>
  <c r="AX830" i="4"/>
  <c r="AW830" i="4"/>
  <c r="AV830" i="4"/>
  <c r="AT830" i="4"/>
  <c r="AS830" i="4"/>
  <c r="AR830" i="4"/>
  <c r="AQ830" i="4"/>
  <c r="AN830" i="4"/>
  <c r="AM830" i="4"/>
  <c r="AL830" i="4"/>
  <c r="AK830" i="4"/>
  <c r="AI830" i="4"/>
  <c r="AH830" i="4"/>
  <c r="AG830" i="4"/>
  <c r="AD830" i="4"/>
  <c r="AC830" i="4"/>
  <c r="AB830" i="4"/>
  <c r="AA830" i="4"/>
  <c r="Z830" i="4"/>
  <c r="X830" i="4"/>
  <c r="V830" i="4"/>
  <c r="AX829" i="4"/>
  <c r="AW829" i="4"/>
  <c r="AV829" i="4"/>
  <c r="AT829" i="4"/>
  <c r="AS829" i="4"/>
  <c r="AR829" i="4"/>
  <c r="AQ829" i="4"/>
  <c r="AN829" i="4"/>
  <c r="AM829" i="4"/>
  <c r="AL829" i="4"/>
  <c r="AK829" i="4"/>
  <c r="AI829" i="4"/>
  <c r="AH829" i="4"/>
  <c r="AG829" i="4"/>
  <c r="AD829" i="4"/>
  <c r="AC829" i="4"/>
  <c r="AB829" i="4"/>
  <c r="AA829" i="4"/>
  <c r="Z829" i="4"/>
  <c r="X829" i="4"/>
  <c r="V829" i="4"/>
  <c r="AX828" i="4"/>
  <c r="AW828" i="4"/>
  <c r="AV828" i="4"/>
  <c r="AT828" i="4"/>
  <c r="AS828" i="4"/>
  <c r="AR828" i="4"/>
  <c r="AQ828" i="4"/>
  <c r="AN828" i="4"/>
  <c r="AM828" i="4"/>
  <c r="AL828" i="4"/>
  <c r="AK828" i="4"/>
  <c r="AI828" i="4"/>
  <c r="AH828" i="4"/>
  <c r="AG828" i="4"/>
  <c r="AD828" i="4"/>
  <c r="AC828" i="4"/>
  <c r="AB828" i="4"/>
  <c r="AA828" i="4"/>
  <c r="Z828" i="4"/>
  <c r="X828" i="4"/>
  <c r="V828" i="4"/>
  <c r="AX827" i="4"/>
  <c r="AW827" i="4"/>
  <c r="AV827" i="4"/>
  <c r="AT827" i="4"/>
  <c r="AS827" i="4"/>
  <c r="AR827" i="4"/>
  <c r="AQ827" i="4"/>
  <c r="AN827" i="4"/>
  <c r="AM827" i="4"/>
  <c r="AL827" i="4"/>
  <c r="AK827" i="4"/>
  <c r="AI827" i="4"/>
  <c r="AH827" i="4"/>
  <c r="AG827" i="4"/>
  <c r="AD827" i="4"/>
  <c r="AC827" i="4"/>
  <c r="AB827" i="4"/>
  <c r="AA827" i="4"/>
  <c r="Z827" i="4"/>
  <c r="X827" i="4"/>
  <c r="V827" i="4"/>
  <c r="AX826" i="4"/>
  <c r="AW826" i="4"/>
  <c r="AV826" i="4"/>
  <c r="AT826" i="4"/>
  <c r="AS826" i="4"/>
  <c r="AR826" i="4"/>
  <c r="AQ826" i="4"/>
  <c r="AN826" i="4"/>
  <c r="AM826" i="4"/>
  <c r="AL826" i="4"/>
  <c r="AK826" i="4"/>
  <c r="AI826" i="4"/>
  <c r="AH826" i="4"/>
  <c r="AG826" i="4"/>
  <c r="AD826" i="4"/>
  <c r="AC826" i="4"/>
  <c r="AB826" i="4"/>
  <c r="AA826" i="4"/>
  <c r="Z826" i="4"/>
  <c r="X826" i="4"/>
  <c r="V826" i="4"/>
  <c r="AX825" i="4"/>
  <c r="AW825" i="4"/>
  <c r="AV825" i="4"/>
  <c r="AT825" i="4"/>
  <c r="AS825" i="4"/>
  <c r="AR825" i="4"/>
  <c r="AQ825" i="4"/>
  <c r="AN825" i="4"/>
  <c r="AM825" i="4"/>
  <c r="AL825" i="4"/>
  <c r="AK825" i="4"/>
  <c r="AI825" i="4"/>
  <c r="AH825" i="4"/>
  <c r="AG825" i="4"/>
  <c r="AD825" i="4"/>
  <c r="AC825" i="4"/>
  <c r="AB825" i="4"/>
  <c r="AA825" i="4"/>
  <c r="Z825" i="4"/>
  <c r="X825" i="4"/>
  <c r="V825" i="4"/>
  <c r="AX824" i="4"/>
  <c r="AW824" i="4"/>
  <c r="AV824" i="4"/>
  <c r="AT824" i="4"/>
  <c r="AS824" i="4"/>
  <c r="AR824" i="4"/>
  <c r="AQ824" i="4"/>
  <c r="AN824" i="4"/>
  <c r="AM824" i="4"/>
  <c r="AL824" i="4"/>
  <c r="AK824" i="4"/>
  <c r="AI824" i="4"/>
  <c r="AH824" i="4"/>
  <c r="AG824" i="4"/>
  <c r="AD824" i="4"/>
  <c r="AC824" i="4"/>
  <c r="AB824" i="4"/>
  <c r="AA824" i="4"/>
  <c r="Z824" i="4"/>
  <c r="X824" i="4"/>
  <c r="V824" i="4"/>
  <c r="AX823" i="4"/>
  <c r="AW823" i="4"/>
  <c r="AV823" i="4"/>
  <c r="AT823" i="4"/>
  <c r="AS823" i="4"/>
  <c r="AR823" i="4"/>
  <c r="AQ823" i="4"/>
  <c r="AN823" i="4"/>
  <c r="AM823" i="4"/>
  <c r="AL823" i="4"/>
  <c r="AK823" i="4"/>
  <c r="AI823" i="4"/>
  <c r="AH823" i="4"/>
  <c r="AG823" i="4"/>
  <c r="AD823" i="4"/>
  <c r="AC823" i="4"/>
  <c r="AB823" i="4"/>
  <c r="AA823" i="4"/>
  <c r="Z823" i="4"/>
  <c r="X823" i="4"/>
  <c r="V823" i="4"/>
  <c r="AX822" i="4"/>
  <c r="AW822" i="4"/>
  <c r="AV822" i="4"/>
  <c r="AT822" i="4"/>
  <c r="AS822" i="4"/>
  <c r="AR822" i="4"/>
  <c r="AQ822" i="4"/>
  <c r="AN822" i="4"/>
  <c r="AM822" i="4"/>
  <c r="AL822" i="4"/>
  <c r="AK822" i="4"/>
  <c r="AI822" i="4"/>
  <c r="AH822" i="4"/>
  <c r="AG822" i="4"/>
  <c r="AD822" i="4"/>
  <c r="AC822" i="4"/>
  <c r="AB822" i="4"/>
  <c r="AA822" i="4"/>
  <c r="Z822" i="4"/>
  <c r="X822" i="4"/>
  <c r="V822" i="4"/>
  <c r="AX821" i="4"/>
  <c r="AW821" i="4"/>
  <c r="AV821" i="4"/>
  <c r="AT821" i="4"/>
  <c r="AS821" i="4"/>
  <c r="AR821" i="4"/>
  <c r="AQ821" i="4"/>
  <c r="AN821" i="4"/>
  <c r="AM821" i="4"/>
  <c r="AL821" i="4"/>
  <c r="AK821" i="4"/>
  <c r="AI821" i="4"/>
  <c r="AH821" i="4"/>
  <c r="AG821" i="4"/>
  <c r="AD821" i="4"/>
  <c r="AC821" i="4"/>
  <c r="AB821" i="4"/>
  <c r="AA821" i="4"/>
  <c r="Z821" i="4"/>
  <c r="X821" i="4"/>
  <c r="V821" i="4"/>
  <c r="AX820" i="4"/>
  <c r="AW820" i="4"/>
  <c r="AV820" i="4"/>
  <c r="AT820" i="4"/>
  <c r="AS820" i="4"/>
  <c r="AR820" i="4"/>
  <c r="AQ820" i="4"/>
  <c r="AN820" i="4"/>
  <c r="AM820" i="4"/>
  <c r="AL820" i="4"/>
  <c r="AK820" i="4"/>
  <c r="AI820" i="4"/>
  <c r="AH820" i="4"/>
  <c r="AG820" i="4"/>
  <c r="AD820" i="4"/>
  <c r="AC820" i="4"/>
  <c r="AB820" i="4"/>
  <c r="AA820" i="4"/>
  <c r="Z820" i="4"/>
  <c r="X820" i="4"/>
  <c r="V820" i="4"/>
  <c r="AX819" i="4"/>
  <c r="AW819" i="4"/>
  <c r="AV819" i="4"/>
  <c r="AT819" i="4"/>
  <c r="AS819" i="4"/>
  <c r="AR819" i="4"/>
  <c r="AQ819" i="4"/>
  <c r="AN819" i="4"/>
  <c r="AM819" i="4"/>
  <c r="AL819" i="4"/>
  <c r="AK819" i="4"/>
  <c r="AI819" i="4"/>
  <c r="AH819" i="4"/>
  <c r="AG819" i="4"/>
  <c r="AD819" i="4"/>
  <c r="AC819" i="4"/>
  <c r="AB819" i="4"/>
  <c r="AA819" i="4"/>
  <c r="Z819" i="4"/>
  <c r="X819" i="4"/>
  <c r="V819" i="4"/>
  <c r="AX818" i="4"/>
  <c r="AW818" i="4"/>
  <c r="AV818" i="4"/>
  <c r="AT818" i="4"/>
  <c r="AS818" i="4"/>
  <c r="AR818" i="4"/>
  <c r="AQ818" i="4"/>
  <c r="AN818" i="4"/>
  <c r="AM818" i="4"/>
  <c r="AL818" i="4"/>
  <c r="AK818" i="4"/>
  <c r="AI818" i="4"/>
  <c r="AH818" i="4"/>
  <c r="AG818" i="4"/>
  <c r="AD818" i="4"/>
  <c r="AC818" i="4"/>
  <c r="AB818" i="4"/>
  <c r="AA818" i="4"/>
  <c r="Z818" i="4"/>
  <c r="X818" i="4"/>
  <c r="V818" i="4"/>
  <c r="AX817" i="4"/>
  <c r="AW817" i="4"/>
  <c r="AV817" i="4"/>
  <c r="AT817" i="4"/>
  <c r="AS817" i="4"/>
  <c r="AR817" i="4"/>
  <c r="AQ817" i="4"/>
  <c r="AN817" i="4"/>
  <c r="AM817" i="4"/>
  <c r="AL817" i="4"/>
  <c r="AK817" i="4"/>
  <c r="AI817" i="4"/>
  <c r="AH817" i="4"/>
  <c r="AG817" i="4"/>
  <c r="AD817" i="4"/>
  <c r="AC817" i="4"/>
  <c r="AB817" i="4"/>
  <c r="AA817" i="4"/>
  <c r="Z817" i="4"/>
  <c r="X817" i="4"/>
  <c r="V817" i="4"/>
  <c r="AX816" i="4"/>
  <c r="AW816" i="4"/>
  <c r="AV816" i="4"/>
  <c r="AT816" i="4"/>
  <c r="AS816" i="4"/>
  <c r="AR816" i="4"/>
  <c r="AQ816" i="4"/>
  <c r="AN816" i="4"/>
  <c r="AM816" i="4"/>
  <c r="AL816" i="4"/>
  <c r="AK816" i="4"/>
  <c r="AI816" i="4"/>
  <c r="AH816" i="4"/>
  <c r="AG816" i="4"/>
  <c r="AD816" i="4"/>
  <c r="AC816" i="4"/>
  <c r="AB816" i="4"/>
  <c r="AA816" i="4"/>
  <c r="Z816" i="4"/>
  <c r="X816" i="4"/>
  <c r="V816" i="4"/>
  <c r="AX815" i="4"/>
  <c r="AW815" i="4"/>
  <c r="AV815" i="4"/>
  <c r="AT815" i="4"/>
  <c r="AS815" i="4"/>
  <c r="AR815" i="4"/>
  <c r="AQ815" i="4"/>
  <c r="AN815" i="4"/>
  <c r="AM815" i="4"/>
  <c r="AL815" i="4"/>
  <c r="AK815" i="4"/>
  <c r="AI815" i="4"/>
  <c r="AH815" i="4"/>
  <c r="AG815" i="4"/>
  <c r="AD815" i="4"/>
  <c r="AC815" i="4"/>
  <c r="AB815" i="4"/>
  <c r="AA815" i="4"/>
  <c r="Z815" i="4"/>
  <c r="X815" i="4"/>
  <c r="V815" i="4"/>
  <c r="AX814" i="4"/>
  <c r="AW814" i="4"/>
  <c r="AV814" i="4"/>
  <c r="AT814" i="4"/>
  <c r="AS814" i="4"/>
  <c r="AR814" i="4"/>
  <c r="AQ814" i="4"/>
  <c r="AN814" i="4"/>
  <c r="AM814" i="4"/>
  <c r="AL814" i="4"/>
  <c r="AK814" i="4"/>
  <c r="AI814" i="4"/>
  <c r="AH814" i="4"/>
  <c r="AG814" i="4"/>
  <c r="AD814" i="4"/>
  <c r="AC814" i="4"/>
  <c r="AB814" i="4"/>
  <c r="AA814" i="4"/>
  <c r="Z814" i="4"/>
  <c r="X814" i="4"/>
  <c r="V814" i="4"/>
  <c r="AX813" i="4"/>
  <c r="AW813" i="4"/>
  <c r="AV813" i="4"/>
  <c r="AT813" i="4"/>
  <c r="AS813" i="4"/>
  <c r="AR813" i="4"/>
  <c r="AQ813" i="4"/>
  <c r="AN813" i="4"/>
  <c r="AM813" i="4"/>
  <c r="AL813" i="4"/>
  <c r="AK813" i="4"/>
  <c r="AI813" i="4"/>
  <c r="AH813" i="4"/>
  <c r="AG813" i="4"/>
  <c r="AD813" i="4"/>
  <c r="AC813" i="4"/>
  <c r="AB813" i="4"/>
  <c r="AA813" i="4"/>
  <c r="Z813" i="4"/>
  <c r="X813" i="4"/>
  <c r="V813" i="4"/>
  <c r="AX812" i="4"/>
  <c r="AW812" i="4"/>
  <c r="AV812" i="4"/>
  <c r="AT812" i="4"/>
  <c r="AS812" i="4"/>
  <c r="AR812" i="4"/>
  <c r="AQ812" i="4"/>
  <c r="AN812" i="4"/>
  <c r="AM812" i="4"/>
  <c r="AL812" i="4"/>
  <c r="AK812" i="4"/>
  <c r="AI812" i="4"/>
  <c r="AH812" i="4"/>
  <c r="AG812" i="4"/>
  <c r="AD812" i="4"/>
  <c r="AC812" i="4"/>
  <c r="AB812" i="4"/>
  <c r="AA812" i="4"/>
  <c r="Z812" i="4"/>
  <c r="X812" i="4"/>
  <c r="V812" i="4"/>
  <c r="AX811" i="4"/>
  <c r="AW811" i="4"/>
  <c r="AV811" i="4"/>
  <c r="AT811" i="4"/>
  <c r="AS811" i="4"/>
  <c r="AR811" i="4"/>
  <c r="AQ811" i="4"/>
  <c r="AN811" i="4"/>
  <c r="AM811" i="4"/>
  <c r="AL811" i="4"/>
  <c r="AK811" i="4"/>
  <c r="AI811" i="4"/>
  <c r="AH811" i="4"/>
  <c r="AG811" i="4"/>
  <c r="AD811" i="4"/>
  <c r="AC811" i="4"/>
  <c r="AB811" i="4"/>
  <c r="AA811" i="4"/>
  <c r="Z811" i="4"/>
  <c r="X811" i="4"/>
  <c r="V811" i="4"/>
  <c r="AX810" i="4"/>
  <c r="AW810" i="4"/>
  <c r="AV810" i="4"/>
  <c r="AT810" i="4"/>
  <c r="AS810" i="4"/>
  <c r="AR810" i="4"/>
  <c r="AQ810" i="4"/>
  <c r="AN810" i="4"/>
  <c r="AM810" i="4"/>
  <c r="AL810" i="4"/>
  <c r="AK810" i="4"/>
  <c r="AI810" i="4"/>
  <c r="AH810" i="4"/>
  <c r="AG810" i="4"/>
  <c r="AD810" i="4"/>
  <c r="AC810" i="4"/>
  <c r="AB810" i="4"/>
  <c r="AA810" i="4"/>
  <c r="Z810" i="4"/>
  <c r="X810" i="4"/>
  <c r="V810" i="4"/>
  <c r="AX809" i="4"/>
  <c r="AW809" i="4"/>
  <c r="AV809" i="4"/>
  <c r="AT809" i="4"/>
  <c r="AS809" i="4"/>
  <c r="AR809" i="4"/>
  <c r="AQ809" i="4"/>
  <c r="AN809" i="4"/>
  <c r="AM809" i="4"/>
  <c r="AL809" i="4"/>
  <c r="AK809" i="4"/>
  <c r="AI809" i="4"/>
  <c r="AH809" i="4"/>
  <c r="AG809" i="4"/>
  <c r="AD809" i="4"/>
  <c r="AC809" i="4"/>
  <c r="AB809" i="4"/>
  <c r="AA809" i="4"/>
  <c r="Z809" i="4"/>
  <c r="X809" i="4"/>
  <c r="V809" i="4"/>
  <c r="AX808" i="4"/>
  <c r="AW808" i="4"/>
  <c r="AV808" i="4"/>
  <c r="AT808" i="4"/>
  <c r="AS808" i="4"/>
  <c r="AR808" i="4"/>
  <c r="AQ808" i="4"/>
  <c r="AN808" i="4"/>
  <c r="AM808" i="4"/>
  <c r="AL808" i="4"/>
  <c r="AK808" i="4"/>
  <c r="AI808" i="4"/>
  <c r="AH808" i="4"/>
  <c r="AG808" i="4"/>
  <c r="AD808" i="4"/>
  <c r="AC808" i="4"/>
  <c r="AB808" i="4"/>
  <c r="AA808" i="4"/>
  <c r="Z808" i="4"/>
  <c r="X808" i="4"/>
  <c r="V808" i="4"/>
  <c r="AX807" i="4"/>
  <c r="AW807" i="4"/>
  <c r="AV807" i="4"/>
  <c r="AT807" i="4"/>
  <c r="AS807" i="4"/>
  <c r="AR807" i="4"/>
  <c r="AQ807" i="4"/>
  <c r="AN807" i="4"/>
  <c r="AM807" i="4"/>
  <c r="AL807" i="4"/>
  <c r="AK807" i="4"/>
  <c r="AI807" i="4"/>
  <c r="AH807" i="4"/>
  <c r="AG807" i="4"/>
  <c r="AD807" i="4"/>
  <c r="AC807" i="4"/>
  <c r="AB807" i="4"/>
  <c r="AA807" i="4"/>
  <c r="Z807" i="4"/>
  <c r="X807" i="4"/>
  <c r="V807" i="4"/>
  <c r="AX806" i="4"/>
  <c r="AW806" i="4"/>
  <c r="AV806" i="4"/>
  <c r="AT806" i="4"/>
  <c r="AS806" i="4"/>
  <c r="AR806" i="4"/>
  <c r="AQ806" i="4"/>
  <c r="AN806" i="4"/>
  <c r="AM806" i="4"/>
  <c r="AL806" i="4"/>
  <c r="AK806" i="4"/>
  <c r="AI806" i="4"/>
  <c r="AH806" i="4"/>
  <c r="AG806" i="4"/>
  <c r="AD806" i="4"/>
  <c r="AC806" i="4"/>
  <c r="AB806" i="4"/>
  <c r="AA806" i="4"/>
  <c r="Z806" i="4"/>
  <c r="X806" i="4"/>
  <c r="V806" i="4"/>
  <c r="AX805" i="4"/>
  <c r="AW805" i="4"/>
  <c r="AV805" i="4"/>
  <c r="AT805" i="4"/>
  <c r="AS805" i="4"/>
  <c r="AR805" i="4"/>
  <c r="AQ805" i="4"/>
  <c r="AN805" i="4"/>
  <c r="AM805" i="4"/>
  <c r="AL805" i="4"/>
  <c r="AK805" i="4"/>
  <c r="AI805" i="4"/>
  <c r="AH805" i="4"/>
  <c r="AG805" i="4"/>
  <c r="AD805" i="4"/>
  <c r="AC805" i="4"/>
  <c r="AB805" i="4"/>
  <c r="AA805" i="4"/>
  <c r="Z805" i="4"/>
  <c r="X805" i="4"/>
  <c r="V805" i="4"/>
  <c r="AX804" i="4"/>
  <c r="AW804" i="4"/>
  <c r="AV804" i="4"/>
  <c r="AT804" i="4"/>
  <c r="AS804" i="4"/>
  <c r="AR804" i="4"/>
  <c r="AQ804" i="4"/>
  <c r="AN804" i="4"/>
  <c r="AM804" i="4"/>
  <c r="AL804" i="4"/>
  <c r="AK804" i="4"/>
  <c r="AI804" i="4"/>
  <c r="AH804" i="4"/>
  <c r="AG804" i="4"/>
  <c r="AD804" i="4"/>
  <c r="AC804" i="4"/>
  <c r="AB804" i="4"/>
  <c r="AA804" i="4"/>
  <c r="Z804" i="4"/>
  <c r="X804" i="4"/>
  <c r="V804" i="4"/>
  <c r="AX803" i="4"/>
  <c r="AW803" i="4"/>
  <c r="AV803" i="4"/>
  <c r="AT803" i="4"/>
  <c r="AS803" i="4"/>
  <c r="AR803" i="4"/>
  <c r="AQ803" i="4"/>
  <c r="AN803" i="4"/>
  <c r="AM803" i="4"/>
  <c r="AL803" i="4"/>
  <c r="AK803" i="4"/>
  <c r="AI803" i="4"/>
  <c r="AH803" i="4"/>
  <c r="AG803" i="4"/>
  <c r="AD803" i="4"/>
  <c r="AC803" i="4"/>
  <c r="AB803" i="4"/>
  <c r="AA803" i="4"/>
  <c r="Z803" i="4"/>
  <c r="X803" i="4"/>
  <c r="V803" i="4"/>
  <c r="AX802" i="4"/>
  <c r="AW802" i="4"/>
  <c r="AV802" i="4"/>
  <c r="AT802" i="4"/>
  <c r="AS802" i="4"/>
  <c r="AR802" i="4"/>
  <c r="AQ802" i="4"/>
  <c r="AN802" i="4"/>
  <c r="AM802" i="4"/>
  <c r="AL802" i="4"/>
  <c r="AK802" i="4"/>
  <c r="AI802" i="4"/>
  <c r="AH802" i="4"/>
  <c r="AG802" i="4"/>
  <c r="AD802" i="4"/>
  <c r="AC802" i="4"/>
  <c r="AB802" i="4"/>
  <c r="AA802" i="4"/>
  <c r="Z802" i="4"/>
  <c r="X802" i="4"/>
  <c r="V802" i="4"/>
  <c r="AX801" i="4"/>
  <c r="AW801" i="4"/>
  <c r="AV801" i="4"/>
  <c r="AT801" i="4"/>
  <c r="AS801" i="4"/>
  <c r="AR801" i="4"/>
  <c r="AQ801" i="4"/>
  <c r="AN801" i="4"/>
  <c r="AM801" i="4"/>
  <c r="AL801" i="4"/>
  <c r="AK801" i="4"/>
  <c r="AI801" i="4"/>
  <c r="AH801" i="4"/>
  <c r="AG801" i="4"/>
  <c r="AD801" i="4"/>
  <c r="AC801" i="4"/>
  <c r="AB801" i="4"/>
  <c r="AA801" i="4"/>
  <c r="Z801" i="4"/>
  <c r="X801" i="4"/>
  <c r="V801" i="4"/>
  <c r="AX800" i="4"/>
  <c r="AW800" i="4"/>
  <c r="AV800" i="4"/>
  <c r="AT800" i="4"/>
  <c r="AS800" i="4"/>
  <c r="AR800" i="4"/>
  <c r="AQ800" i="4"/>
  <c r="AN800" i="4"/>
  <c r="AM800" i="4"/>
  <c r="AL800" i="4"/>
  <c r="AK800" i="4"/>
  <c r="AI800" i="4"/>
  <c r="AH800" i="4"/>
  <c r="AG800" i="4"/>
  <c r="AD800" i="4"/>
  <c r="AC800" i="4"/>
  <c r="AB800" i="4"/>
  <c r="AA800" i="4"/>
  <c r="Z800" i="4"/>
  <c r="X800" i="4"/>
  <c r="V800" i="4"/>
  <c r="AX799" i="4"/>
  <c r="AW799" i="4"/>
  <c r="AV799" i="4"/>
  <c r="AT799" i="4"/>
  <c r="AS799" i="4"/>
  <c r="AR799" i="4"/>
  <c r="AQ799" i="4"/>
  <c r="AN799" i="4"/>
  <c r="AM799" i="4"/>
  <c r="AL799" i="4"/>
  <c r="AK799" i="4"/>
  <c r="AI799" i="4"/>
  <c r="AH799" i="4"/>
  <c r="AG799" i="4"/>
  <c r="AD799" i="4"/>
  <c r="AC799" i="4"/>
  <c r="AB799" i="4"/>
  <c r="AA799" i="4"/>
  <c r="Z799" i="4"/>
  <c r="X799" i="4"/>
  <c r="V799" i="4"/>
  <c r="AX798" i="4"/>
  <c r="AW798" i="4"/>
  <c r="AV798" i="4"/>
  <c r="AT798" i="4"/>
  <c r="AS798" i="4"/>
  <c r="AR798" i="4"/>
  <c r="AQ798" i="4"/>
  <c r="AN798" i="4"/>
  <c r="AM798" i="4"/>
  <c r="AL798" i="4"/>
  <c r="AK798" i="4"/>
  <c r="AI798" i="4"/>
  <c r="AH798" i="4"/>
  <c r="AG798" i="4"/>
  <c r="AD798" i="4"/>
  <c r="AC798" i="4"/>
  <c r="AB798" i="4"/>
  <c r="AA798" i="4"/>
  <c r="Z798" i="4"/>
  <c r="X798" i="4"/>
  <c r="V798" i="4"/>
  <c r="AX797" i="4"/>
  <c r="AW797" i="4"/>
  <c r="AV797" i="4"/>
  <c r="AT797" i="4"/>
  <c r="AS797" i="4"/>
  <c r="AR797" i="4"/>
  <c r="AQ797" i="4"/>
  <c r="AN797" i="4"/>
  <c r="AM797" i="4"/>
  <c r="AL797" i="4"/>
  <c r="AK797" i="4"/>
  <c r="AI797" i="4"/>
  <c r="AH797" i="4"/>
  <c r="AG797" i="4"/>
  <c r="AD797" i="4"/>
  <c r="AC797" i="4"/>
  <c r="AB797" i="4"/>
  <c r="AA797" i="4"/>
  <c r="Z797" i="4"/>
  <c r="X797" i="4"/>
  <c r="V797" i="4"/>
  <c r="AX796" i="4"/>
  <c r="AW796" i="4"/>
  <c r="AV796" i="4"/>
  <c r="AT796" i="4"/>
  <c r="AS796" i="4"/>
  <c r="AR796" i="4"/>
  <c r="AQ796" i="4"/>
  <c r="AN796" i="4"/>
  <c r="AM796" i="4"/>
  <c r="AL796" i="4"/>
  <c r="AK796" i="4"/>
  <c r="AI796" i="4"/>
  <c r="AH796" i="4"/>
  <c r="AG796" i="4"/>
  <c r="AD796" i="4"/>
  <c r="AC796" i="4"/>
  <c r="AB796" i="4"/>
  <c r="AA796" i="4"/>
  <c r="Z796" i="4"/>
  <c r="X796" i="4"/>
  <c r="V796" i="4"/>
  <c r="AX795" i="4"/>
  <c r="AW795" i="4"/>
  <c r="AV795" i="4"/>
  <c r="AT795" i="4"/>
  <c r="AS795" i="4"/>
  <c r="AR795" i="4"/>
  <c r="AQ795" i="4"/>
  <c r="AN795" i="4"/>
  <c r="AM795" i="4"/>
  <c r="AL795" i="4"/>
  <c r="AK795" i="4"/>
  <c r="AI795" i="4"/>
  <c r="AH795" i="4"/>
  <c r="AG795" i="4"/>
  <c r="AD795" i="4"/>
  <c r="AC795" i="4"/>
  <c r="AB795" i="4"/>
  <c r="AA795" i="4"/>
  <c r="Z795" i="4"/>
  <c r="X795" i="4"/>
  <c r="V795" i="4"/>
  <c r="AX794" i="4"/>
  <c r="AW794" i="4"/>
  <c r="AV794" i="4"/>
  <c r="AT794" i="4"/>
  <c r="AS794" i="4"/>
  <c r="AR794" i="4"/>
  <c r="AQ794" i="4"/>
  <c r="AN794" i="4"/>
  <c r="AM794" i="4"/>
  <c r="AL794" i="4"/>
  <c r="AK794" i="4"/>
  <c r="AI794" i="4"/>
  <c r="AH794" i="4"/>
  <c r="AG794" i="4"/>
  <c r="AD794" i="4"/>
  <c r="AC794" i="4"/>
  <c r="AB794" i="4"/>
  <c r="AA794" i="4"/>
  <c r="Z794" i="4"/>
  <c r="X794" i="4"/>
  <c r="V794" i="4"/>
  <c r="AX793" i="4"/>
  <c r="AW793" i="4"/>
  <c r="AV793" i="4"/>
  <c r="AT793" i="4"/>
  <c r="AS793" i="4"/>
  <c r="AR793" i="4"/>
  <c r="AQ793" i="4"/>
  <c r="AN793" i="4"/>
  <c r="AM793" i="4"/>
  <c r="AL793" i="4"/>
  <c r="AK793" i="4"/>
  <c r="AI793" i="4"/>
  <c r="AH793" i="4"/>
  <c r="AG793" i="4"/>
  <c r="AD793" i="4"/>
  <c r="AC793" i="4"/>
  <c r="AB793" i="4"/>
  <c r="AA793" i="4"/>
  <c r="Z793" i="4"/>
  <c r="X793" i="4"/>
  <c r="V793" i="4"/>
  <c r="AX792" i="4"/>
  <c r="AW792" i="4"/>
  <c r="AV792" i="4"/>
  <c r="AT792" i="4"/>
  <c r="AS792" i="4"/>
  <c r="AR792" i="4"/>
  <c r="AQ792" i="4"/>
  <c r="AN792" i="4"/>
  <c r="AM792" i="4"/>
  <c r="AL792" i="4"/>
  <c r="AK792" i="4"/>
  <c r="AI792" i="4"/>
  <c r="AH792" i="4"/>
  <c r="AG792" i="4"/>
  <c r="AD792" i="4"/>
  <c r="AC792" i="4"/>
  <c r="AB792" i="4"/>
  <c r="AA792" i="4"/>
  <c r="Z792" i="4"/>
  <c r="X792" i="4"/>
  <c r="V792" i="4"/>
  <c r="AX791" i="4"/>
  <c r="AW791" i="4"/>
  <c r="AV791" i="4"/>
  <c r="AT791" i="4"/>
  <c r="AS791" i="4"/>
  <c r="AR791" i="4"/>
  <c r="AQ791" i="4"/>
  <c r="AN791" i="4"/>
  <c r="AM791" i="4"/>
  <c r="AL791" i="4"/>
  <c r="AK791" i="4"/>
  <c r="AI791" i="4"/>
  <c r="AH791" i="4"/>
  <c r="AG791" i="4"/>
  <c r="AD791" i="4"/>
  <c r="AC791" i="4"/>
  <c r="AB791" i="4"/>
  <c r="AA791" i="4"/>
  <c r="Z791" i="4"/>
  <c r="X791" i="4"/>
  <c r="V791" i="4"/>
  <c r="AX790" i="4"/>
  <c r="AW790" i="4"/>
  <c r="AV790" i="4"/>
  <c r="AT790" i="4"/>
  <c r="AS790" i="4"/>
  <c r="AR790" i="4"/>
  <c r="AQ790" i="4"/>
  <c r="AN790" i="4"/>
  <c r="AM790" i="4"/>
  <c r="AL790" i="4"/>
  <c r="AK790" i="4"/>
  <c r="AI790" i="4"/>
  <c r="AH790" i="4"/>
  <c r="AG790" i="4"/>
  <c r="AD790" i="4"/>
  <c r="AC790" i="4"/>
  <c r="AB790" i="4"/>
  <c r="AA790" i="4"/>
  <c r="Z790" i="4"/>
  <c r="X790" i="4"/>
  <c r="V790" i="4"/>
  <c r="AX789" i="4"/>
  <c r="AW789" i="4"/>
  <c r="AV789" i="4"/>
  <c r="AT789" i="4"/>
  <c r="AS789" i="4"/>
  <c r="AR789" i="4"/>
  <c r="AQ789" i="4"/>
  <c r="AN789" i="4"/>
  <c r="AM789" i="4"/>
  <c r="AL789" i="4"/>
  <c r="AK789" i="4"/>
  <c r="AI789" i="4"/>
  <c r="AH789" i="4"/>
  <c r="AG789" i="4"/>
  <c r="AD789" i="4"/>
  <c r="AC789" i="4"/>
  <c r="AB789" i="4"/>
  <c r="AA789" i="4"/>
  <c r="Z789" i="4"/>
  <c r="X789" i="4"/>
  <c r="V789" i="4"/>
  <c r="AX788" i="4"/>
  <c r="AW788" i="4"/>
  <c r="AV788" i="4"/>
  <c r="AT788" i="4"/>
  <c r="AS788" i="4"/>
  <c r="AR788" i="4"/>
  <c r="AQ788" i="4"/>
  <c r="AN788" i="4"/>
  <c r="AM788" i="4"/>
  <c r="AL788" i="4"/>
  <c r="AK788" i="4"/>
  <c r="AI788" i="4"/>
  <c r="AH788" i="4"/>
  <c r="AG788" i="4"/>
  <c r="AD788" i="4"/>
  <c r="AC788" i="4"/>
  <c r="AB788" i="4"/>
  <c r="AA788" i="4"/>
  <c r="Z788" i="4"/>
  <c r="X788" i="4"/>
  <c r="V788" i="4"/>
  <c r="AX787" i="4"/>
  <c r="AW787" i="4"/>
  <c r="AV787" i="4"/>
  <c r="AT787" i="4"/>
  <c r="AS787" i="4"/>
  <c r="AR787" i="4"/>
  <c r="AQ787" i="4"/>
  <c r="AN787" i="4"/>
  <c r="AM787" i="4"/>
  <c r="AL787" i="4"/>
  <c r="AK787" i="4"/>
  <c r="AI787" i="4"/>
  <c r="AH787" i="4"/>
  <c r="AG787" i="4"/>
  <c r="AD787" i="4"/>
  <c r="AC787" i="4"/>
  <c r="AB787" i="4"/>
  <c r="AA787" i="4"/>
  <c r="Z787" i="4"/>
  <c r="X787" i="4"/>
  <c r="V787" i="4"/>
  <c r="AX786" i="4"/>
  <c r="AW786" i="4"/>
  <c r="AV786" i="4"/>
  <c r="AT786" i="4"/>
  <c r="AS786" i="4"/>
  <c r="AR786" i="4"/>
  <c r="AQ786" i="4"/>
  <c r="AN786" i="4"/>
  <c r="AM786" i="4"/>
  <c r="AL786" i="4"/>
  <c r="AK786" i="4"/>
  <c r="AI786" i="4"/>
  <c r="AH786" i="4"/>
  <c r="AG786" i="4"/>
  <c r="AD786" i="4"/>
  <c r="AC786" i="4"/>
  <c r="AB786" i="4"/>
  <c r="AA786" i="4"/>
  <c r="Z786" i="4"/>
  <c r="X786" i="4"/>
  <c r="V786" i="4"/>
  <c r="AX785" i="4"/>
  <c r="AW785" i="4"/>
  <c r="AV785" i="4"/>
  <c r="AT785" i="4"/>
  <c r="AS785" i="4"/>
  <c r="AR785" i="4"/>
  <c r="AQ785" i="4"/>
  <c r="AN785" i="4"/>
  <c r="AM785" i="4"/>
  <c r="AL785" i="4"/>
  <c r="AK785" i="4"/>
  <c r="AI785" i="4"/>
  <c r="AH785" i="4"/>
  <c r="AG785" i="4"/>
  <c r="AD785" i="4"/>
  <c r="AC785" i="4"/>
  <c r="AB785" i="4"/>
  <c r="AA785" i="4"/>
  <c r="Z785" i="4"/>
  <c r="X785" i="4"/>
  <c r="V785" i="4"/>
  <c r="AX784" i="4"/>
  <c r="AW784" i="4"/>
  <c r="AV784" i="4"/>
  <c r="AT784" i="4"/>
  <c r="AS784" i="4"/>
  <c r="AR784" i="4"/>
  <c r="AQ784" i="4"/>
  <c r="AN784" i="4"/>
  <c r="AM784" i="4"/>
  <c r="AL784" i="4"/>
  <c r="AK784" i="4"/>
  <c r="AI784" i="4"/>
  <c r="AH784" i="4"/>
  <c r="AG784" i="4"/>
  <c r="AD784" i="4"/>
  <c r="AC784" i="4"/>
  <c r="AB784" i="4"/>
  <c r="AA784" i="4"/>
  <c r="Z784" i="4"/>
  <c r="X784" i="4"/>
  <c r="V784" i="4"/>
  <c r="AX783" i="4"/>
  <c r="AW783" i="4"/>
  <c r="AV783" i="4"/>
  <c r="AT783" i="4"/>
  <c r="AS783" i="4"/>
  <c r="AR783" i="4"/>
  <c r="AQ783" i="4"/>
  <c r="AN783" i="4"/>
  <c r="AM783" i="4"/>
  <c r="AL783" i="4"/>
  <c r="AK783" i="4"/>
  <c r="AI783" i="4"/>
  <c r="AH783" i="4"/>
  <c r="AG783" i="4"/>
  <c r="AD783" i="4"/>
  <c r="AC783" i="4"/>
  <c r="AB783" i="4"/>
  <c r="AA783" i="4"/>
  <c r="Z783" i="4"/>
  <c r="X783" i="4"/>
  <c r="V783" i="4"/>
  <c r="AX782" i="4"/>
  <c r="AW782" i="4"/>
  <c r="AV782" i="4"/>
  <c r="AT782" i="4"/>
  <c r="AS782" i="4"/>
  <c r="AR782" i="4"/>
  <c r="AQ782" i="4"/>
  <c r="AN782" i="4"/>
  <c r="AM782" i="4"/>
  <c r="AL782" i="4"/>
  <c r="AK782" i="4"/>
  <c r="AI782" i="4"/>
  <c r="AH782" i="4"/>
  <c r="AG782" i="4"/>
  <c r="AD782" i="4"/>
  <c r="AC782" i="4"/>
  <c r="AB782" i="4"/>
  <c r="AA782" i="4"/>
  <c r="Z782" i="4"/>
  <c r="X782" i="4"/>
  <c r="V782" i="4"/>
  <c r="AX781" i="4"/>
  <c r="AW781" i="4"/>
  <c r="AV781" i="4"/>
  <c r="AT781" i="4"/>
  <c r="AS781" i="4"/>
  <c r="AR781" i="4"/>
  <c r="AQ781" i="4"/>
  <c r="AN781" i="4"/>
  <c r="AM781" i="4"/>
  <c r="AL781" i="4"/>
  <c r="AK781" i="4"/>
  <c r="AI781" i="4"/>
  <c r="AH781" i="4"/>
  <c r="AG781" i="4"/>
  <c r="AD781" i="4"/>
  <c r="AC781" i="4"/>
  <c r="AB781" i="4"/>
  <c r="AA781" i="4"/>
  <c r="Z781" i="4"/>
  <c r="X781" i="4"/>
  <c r="V781" i="4"/>
  <c r="AX780" i="4"/>
  <c r="AW780" i="4"/>
  <c r="AV780" i="4"/>
  <c r="AT780" i="4"/>
  <c r="AS780" i="4"/>
  <c r="AR780" i="4"/>
  <c r="AQ780" i="4"/>
  <c r="AN780" i="4"/>
  <c r="AM780" i="4"/>
  <c r="AL780" i="4"/>
  <c r="AK780" i="4"/>
  <c r="AI780" i="4"/>
  <c r="AH780" i="4"/>
  <c r="AG780" i="4"/>
  <c r="AD780" i="4"/>
  <c r="AC780" i="4"/>
  <c r="AB780" i="4"/>
  <c r="AA780" i="4"/>
  <c r="Z780" i="4"/>
  <c r="X780" i="4"/>
  <c r="V780" i="4"/>
  <c r="AX779" i="4"/>
  <c r="AW779" i="4"/>
  <c r="AV779" i="4"/>
  <c r="AT779" i="4"/>
  <c r="AS779" i="4"/>
  <c r="AR779" i="4"/>
  <c r="AQ779" i="4"/>
  <c r="AN779" i="4"/>
  <c r="AM779" i="4"/>
  <c r="AL779" i="4"/>
  <c r="AK779" i="4"/>
  <c r="AI779" i="4"/>
  <c r="AH779" i="4"/>
  <c r="AG779" i="4"/>
  <c r="AD779" i="4"/>
  <c r="AC779" i="4"/>
  <c r="AB779" i="4"/>
  <c r="AA779" i="4"/>
  <c r="Z779" i="4"/>
  <c r="X779" i="4"/>
  <c r="V779" i="4"/>
  <c r="AX778" i="4"/>
  <c r="AW778" i="4"/>
  <c r="AV778" i="4"/>
  <c r="AT778" i="4"/>
  <c r="AS778" i="4"/>
  <c r="AR778" i="4"/>
  <c r="AQ778" i="4"/>
  <c r="AN778" i="4"/>
  <c r="AM778" i="4"/>
  <c r="AL778" i="4"/>
  <c r="AK778" i="4"/>
  <c r="AI778" i="4"/>
  <c r="AH778" i="4"/>
  <c r="AG778" i="4"/>
  <c r="AD778" i="4"/>
  <c r="AC778" i="4"/>
  <c r="AB778" i="4"/>
  <c r="AA778" i="4"/>
  <c r="Z778" i="4"/>
  <c r="X778" i="4"/>
  <c r="V778" i="4"/>
  <c r="AX777" i="4"/>
  <c r="AW777" i="4"/>
  <c r="AV777" i="4"/>
  <c r="AT777" i="4"/>
  <c r="AS777" i="4"/>
  <c r="AR777" i="4"/>
  <c r="AQ777" i="4"/>
  <c r="AN777" i="4"/>
  <c r="AM777" i="4"/>
  <c r="AL777" i="4"/>
  <c r="AK777" i="4"/>
  <c r="AI777" i="4"/>
  <c r="AH777" i="4"/>
  <c r="AG777" i="4"/>
  <c r="AD777" i="4"/>
  <c r="AC777" i="4"/>
  <c r="AB777" i="4"/>
  <c r="AA777" i="4"/>
  <c r="Z777" i="4"/>
  <c r="X777" i="4"/>
  <c r="V777" i="4"/>
  <c r="AX776" i="4"/>
  <c r="AW776" i="4"/>
  <c r="AV776" i="4"/>
  <c r="AT776" i="4"/>
  <c r="AS776" i="4"/>
  <c r="AR776" i="4"/>
  <c r="AQ776" i="4"/>
  <c r="AN776" i="4"/>
  <c r="AM776" i="4"/>
  <c r="AL776" i="4"/>
  <c r="AK776" i="4"/>
  <c r="AI776" i="4"/>
  <c r="AH776" i="4"/>
  <c r="AG776" i="4"/>
  <c r="AD776" i="4"/>
  <c r="AC776" i="4"/>
  <c r="AB776" i="4"/>
  <c r="AA776" i="4"/>
  <c r="Z776" i="4"/>
  <c r="X776" i="4"/>
  <c r="V776" i="4"/>
  <c r="AX775" i="4"/>
  <c r="AW775" i="4"/>
  <c r="AV775" i="4"/>
  <c r="AT775" i="4"/>
  <c r="AS775" i="4"/>
  <c r="AR775" i="4"/>
  <c r="AQ775" i="4"/>
  <c r="AN775" i="4"/>
  <c r="AM775" i="4"/>
  <c r="AL775" i="4"/>
  <c r="AK775" i="4"/>
  <c r="AI775" i="4"/>
  <c r="AH775" i="4"/>
  <c r="AG775" i="4"/>
  <c r="AD775" i="4"/>
  <c r="AC775" i="4"/>
  <c r="AB775" i="4"/>
  <c r="AA775" i="4"/>
  <c r="Z775" i="4"/>
  <c r="X775" i="4"/>
  <c r="V775" i="4"/>
  <c r="AX774" i="4"/>
  <c r="AW774" i="4"/>
  <c r="AV774" i="4"/>
  <c r="AT774" i="4"/>
  <c r="AS774" i="4"/>
  <c r="AR774" i="4"/>
  <c r="AQ774" i="4"/>
  <c r="AN774" i="4"/>
  <c r="AM774" i="4"/>
  <c r="AL774" i="4"/>
  <c r="AK774" i="4"/>
  <c r="AI774" i="4"/>
  <c r="AH774" i="4"/>
  <c r="AG774" i="4"/>
  <c r="AD774" i="4"/>
  <c r="AC774" i="4"/>
  <c r="AB774" i="4"/>
  <c r="AA774" i="4"/>
  <c r="Z774" i="4"/>
  <c r="X774" i="4"/>
  <c r="V774" i="4"/>
  <c r="AX773" i="4"/>
  <c r="AW773" i="4"/>
  <c r="AV773" i="4"/>
  <c r="AT773" i="4"/>
  <c r="AS773" i="4"/>
  <c r="AR773" i="4"/>
  <c r="AQ773" i="4"/>
  <c r="AN773" i="4"/>
  <c r="AM773" i="4"/>
  <c r="AL773" i="4"/>
  <c r="AK773" i="4"/>
  <c r="AI773" i="4"/>
  <c r="AH773" i="4"/>
  <c r="AG773" i="4"/>
  <c r="AD773" i="4"/>
  <c r="AC773" i="4"/>
  <c r="AB773" i="4"/>
  <c r="AA773" i="4"/>
  <c r="Z773" i="4"/>
  <c r="X773" i="4"/>
  <c r="V773" i="4"/>
  <c r="AX772" i="4"/>
  <c r="AW772" i="4"/>
  <c r="AV772" i="4"/>
  <c r="AT772" i="4"/>
  <c r="AS772" i="4"/>
  <c r="AR772" i="4"/>
  <c r="AQ772" i="4"/>
  <c r="AN772" i="4"/>
  <c r="AM772" i="4"/>
  <c r="AL772" i="4"/>
  <c r="AK772" i="4"/>
  <c r="AI772" i="4"/>
  <c r="AH772" i="4"/>
  <c r="AG772" i="4"/>
  <c r="AD772" i="4"/>
  <c r="AC772" i="4"/>
  <c r="AB772" i="4"/>
  <c r="AA772" i="4"/>
  <c r="Z772" i="4"/>
  <c r="X772" i="4"/>
  <c r="V772" i="4"/>
  <c r="AX771" i="4"/>
  <c r="AW771" i="4"/>
  <c r="AV771" i="4"/>
  <c r="AT771" i="4"/>
  <c r="AS771" i="4"/>
  <c r="AR771" i="4"/>
  <c r="AQ771" i="4"/>
  <c r="AN771" i="4"/>
  <c r="AM771" i="4"/>
  <c r="AL771" i="4"/>
  <c r="AK771" i="4"/>
  <c r="AI771" i="4"/>
  <c r="AH771" i="4"/>
  <c r="AG771" i="4"/>
  <c r="AD771" i="4"/>
  <c r="AC771" i="4"/>
  <c r="AB771" i="4"/>
  <c r="AA771" i="4"/>
  <c r="Z771" i="4"/>
  <c r="X771" i="4"/>
  <c r="V771" i="4"/>
  <c r="AX770" i="4"/>
  <c r="AW770" i="4"/>
  <c r="AV770" i="4"/>
  <c r="AT770" i="4"/>
  <c r="AS770" i="4"/>
  <c r="AR770" i="4"/>
  <c r="AQ770" i="4"/>
  <c r="AN770" i="4"/>
  <c r="AM770" i="4"/>
  <c r="AL770" i="4"/>
  <c r="AK770" i="4"/>
  <c r="AI770" i="4"/>
  <c r="AH770" i="4"/>
  <c r="AG770" i="4"/>
  <c r="AD770" i="4"/>
  <c r="AC770" i="4"/>
  <c r="AB770" i="4"/>
  <c r="AA770" i="4"/>
  <c r="Z770" i="4"/>
  <c r="X770" i="4"/>
  <c r="V770" i="4"/>
  <c r="AX769" i="4"/>
  <c r="AW769" i="4"/>
  <c r="AV769" i="4"/>
  <c r="AT769" i="4"/>
  <c r="AS769" i="4"/>
  <c r="AR769" i="4"/>
  <c r="AQ769" i="4"/>
  <c r="AN769" i="4"/>
  <c r="AM769" i="4"/>
  <c r="AL769" i="4"/>
  <c r="AK769" i="4"/>
  <c r="AI769" i="4"/>
  <c r="AH769" i="4"/>
  <c r="AG769" i="4"/>
  <c r="AD769" i="4"/>
  <c r="AC769" i="4"/>
  <c r="AB769" i="4"/>
  <c r="AA769" i="4"/>
  <c r="Z769" i="4"/>
  <c r="X769" i="4"/>
  <c r="V769" i="4"/>
  <c r="AX768" i="4"/>
  <c r="AW768" i="4"/>
  <c r="AV768" i="4"/>
  <c r="AT768" i="4"/>
  <c r="AS768" i="4"/>
  <c r="AR768" i="4"/>
  <c r="AQ768" i="4"/>
  <c r="AN768" i="4"/>
  <c r="AM768" i="4"/>
  <c r="AL768" i="4"/>
  <c r="AK768" i="4"/>
  <c r="AI768" i="4"/>
  <c r="AH768" i="4"/>
  <c r="AG768" i="4"/>
  <c r="AD768" i="4"/>
  <c r="AC768" i="4"/>
  <c r="AB768" i="4"/>
  <c r="AA768" i="4"/>
  <c r="Z768" i="4"/>
  <c r="X768" i="4"/>
  <c r="V768" i="4"/>
  <c r="AX767" i="4"/>
  <c r="AW767" i="4"/>
  <c r="AV767" i="4"/>
  <c r="AT767" i="4"/>
  <c r="AS767" i="4"/>
  <c r="AR767" i="4"/>
  <c r="AQ767" i="4"/>
  <c r="AN767" i="4"/>
  <c r="AM767" i="4"/>
  <c r="AL767" i="4"/>
  <c r="AK767" i="4"/>
  <c r="AI767" i="4"/>
  <c r="AH767" i="4"/>
  <c r="AG767" i="4"/>
  <c r="AD767" i="4"/>
  <c r="AC767" i="4"/>
  <c r="AB767" i="4"/>
  <c r="AA767" i="4"/>
  <c r="Z767" i="4"/>
  <c r="X767" i="4"/>
  <c r="V767" i="4"/>
  <c r="AX766" i="4"/>
  <c r="AW766" i="4"/>
  <c r="AV766" i="4"/>
  <c r="AT766" i="4"/>
  <c r="AS766" i="4"/>
  <c r="AR766" i="4"/>
  <c r="AQ766" i="4"/>
  <c r="AN766" i="4"/>
  <c r="AM766" i="4"/>
  <c r="AL766" i="4"/>
  <c r="AK766" i="4"/>
  <c r="AI766" i="4"/>
  <c r="AH766" i="4"/>
  <c r="AG766" i="4"/>
  <c r="AD766" i="4"/>
  <c r="AC766" i="4"/>
  <c r="AB766" i="4"/>
  <c r="AA766" i="4"/>
  <c r="Z766" i="4"/>
  <c r="X766" i="4"/>
  <c r="V766" i="4"/>
  <c r="AX765" i="4"/>
  <c r="AW765" i="4"/>
  <c r="AV765" i="4"/>
  <c r="AT765" i="4"/>
  <c r="AS765" i="4"/>
  <c r="AR765" i="4"/>
  <c r="AQ765" i="4"/>
  <c r="AN765" i="4"/>
  <c r="AM765" i="4"/>
  <c r="AL765" i="4"/>
  <c r="AK765" i="4"/>
  <c r="AI765" i="4"/>
  <c r="AH765" i="4"/>
  <c r="AG765" i="4"/>
  <c r="AD765" i="4"/>
  <c r="AC765" i="4"/>
  <c r="AB765" i="4"/>
  <c r="AA765" i="4"/>
  <c r="Z765" i="4"/>
  <c r="X765" i="4"/>
  <c r="V765" i="4"/>
  <c r="AX764" i="4"/>
  <c r="AW764" i="4"/>
  <c r="AV764" i="4"/>
  <c r="AT764" i="4"/>
  <c r="AS764" i="4"/>
  <c r="AR764" i="4"/>
  <c r="AQ764" i="4"/>
  <c r="AN764" i="4"/>
  <c r="AM764" i="4"/>
  <c r="AL764" i="4"/>
  <c r="AK764" i="4"/>
  <c r="AI764" i="4"/>
  <c r="AH764" i="4"/>
  <c r="AG764" i="4"/>
  <c r="AD764" i="4"/>
  <c r="AC764" i="4"/>
  <c r="AB764" i="4"/>
  <c r="AA764" i="4"/>
  <c r="Z764" i="4"/>
  <c r="X764" i="4"/>
  <c r="V764" i="4"/>
  <c r="AX763" i="4"/>
  <c r="AW763" i="4"/>
  <c r="AV763" i="4"/>
  <c r="AT763" i="4"/>
  <c r="AS763" i="4"/>
  <c r="AR763" i="4"/>
  <c r="AQ763" i="4"/>
  <c r="AN763" i="4"/>
  <c r="AM763" i="4"/>
  <c r="AL763" i="4"/>
  <c r="AK763" i="4"/>
  <c r="AI763" i="4"/>
  <c r="AH763" i="4"/>
  <c r="AG763" i="4"/>
  <c r="AD763" i="4"/>
  <c r="AC763" i="4"/>
  <c r="AB763" i="4"/>
  <c r="AA763" i="4"/>
  <c r="Z763" i="4"/>
  <c r="X763" i="4"/>
  <c r="V763" i="4"/>
  <c r="AX762" i="4"/>
  <c r="AW762" i="4"/>
  <c r="AV762" i="4"/>
  <c r="AT762" i="4"/>
  <c r="AS762" i="4"/>
  <c r="AR762" i="4"/>
  <c r="AQ762" i="4"/>
  <c r="AN762" i="4"/>
  <c r="AM762" i="4"/>
  <c r="AL762" i="4"/>
  <c r="AK762" i="4"/>
  <c r="AI762" i="4"/>
  <c r="AH762" i="4"/>
  <c r="AG762" i="4"/>
  <c r="AD762" i="4"/>
  <c r="AC762" i="4"/>
  <c r="AB762" i="4"/>
  <c r="AA762" i="4"/>
  <c r="Z762" i="4"/>
  <c r="X762" i="4"/>
  <c r="V762" i="4"/>
  <c r="AX761" i="4"/>
  <c r="AW761" i="4"/>
  <c r="AV761" i="4"/>
  <c r="AT761" i="4"/>
  <c r="AS761" i="4"/>
  <c r="AR761" i="4"/>
  <c r="AQ761" i="4"/>
  <c r="AN761" i="4"/>
  <c r="AM761" i="4"/>
  <c r="AL761" i="4"/>
  <c r="AK761" i="4"/>
  <c r="AI761" i="4"/>
  <c r="AH761" i="4"/>
  <c r="AG761" i="4"/>
  <c r="AD761" i="4"/>
  <c r="AC761" i="4"/>
  <c r="AB761" i="4"/>
  <c r="AA761" i="4"/>
  <c r="Z761" i="4"/>
  <c r="X761" i="4"/>
  <c r="V761" i="4"/>
  <c r="AX760" i="4"/>
  <c r="AW760" i="4"/>
  <c r="AV760" i="4"/>
  <c r="AT760" i="4"/>
  <c r="AS760" i="4"/>
  <c r="AR760" i="4"/>
  <c r="AQ760" i="4"/>
  <c r="AN760" i="4"/>
  <c r="AM760" i="4"/>
  <c r="AL760" i="4"/>
  <c r="AK760" i="4"/>
  <c r="AI760" i="4"/>
  <c r="AH760" i="4"/>
  <c r="AG760" i="4"/>
  <c r="AD760" i="4"/>
  <c r="AC760" i="4"/>
  <c r="AB760" i="4"/>
  <c r="AA760" i="4"/>
  <c r="Z760" i="4"/>
  <c r="X760" i="4"/>
  <c r="V760" i="4"/>
  <c r="AX759" i="4"/>
  <c r="AW759" i="4"/>
  <c r="AV759" i="4"/>
  <c r="AT759" i="4"/>
  <c r="AS759" i="4"/>
  <c r="AR759" i="4"/>
  <c r="AQ759" i="4"/>
  <c r="AN759" i="4"/>
  <c r="AM759" i="4"/>
  <c r="AL759" i="4"/>
  <c r="AK759" i="4"/>
  <c r="AI759" i="4"/>
  <c r="AH759" i="4"/>
  <c r="AG759" i="4"/>
  <c r="AD759" i="4"/>
  <c r="AC759" i="4"/>
  <c r="AB759" i="4"/>
  <c r="AA759" i="4"/>
  <c r="Z759" i="4"/>
  <c r="X759" i="4"/>
  <c r="V759" i="4"/>
  <c r="AX758" i="4"/>
  <c r="AW758" i="4"/>
  <c r="AV758" i="4"/>
  <c r="AT758" i="4"/>
  <c r="AS758" i="4"/>
  <c r="AR758" i="4"/>
  <c r="AQ758" i="4"/>
  <c r="AN758" i="4"/>
  <c r="AM758" i="4"/>
  <c r="AL758" i="4"/>
  <c r="AK758" i="4"/>
  <c r="AI758" i="4"/>
  <c r="AH758" i="4"/>
  <c r="AG758" i="4"/>
  <c r="AD758" i="4"/>
  <c r="AC758" i="4"/>
  <c r="AB758" i="4"/>
  <c r="AA758" i="4"/>
  <c r="Z758" i="4"/>
  <c r="X758" i="4"/>
  <c r="V758" i="4"/>
  <c r="AX757" i="4"/>
  <c r="AW757" i="4"/>
  <c r="AV757" i="4"/>
  <c r="AT757" i="4"/>
  <c r="AS757" i="4"/>
  <c r="AR757" i="4"/>
  <c r="AQ757" i="4"/>
  <c r="AN757" i="4"/>
  <c r="AM757" i="4"/>
  <c r="AL757" i="4"/>
  <c r="AK757" i="4"/>
  <c r="AI757" i="4"/>
  <c r="AH757" i="4"/>
  <c r="AG757" i="4"/>
  <c r="AD757" i="4"/>
  <c r="AC757" i="4"/>
  <c r="AB757" i="4"/>
  <c r="AA757" i="4"/>
  <c r="Z757" i="4"/>
  <c r="X757" i="4"/>
  <c r="V757" i="4"/>
  <c r="AX756" i="4"/>
  <c r="AW756" i="4"/>
  <c r="AV756" i="4"/>
  <c r="AT756" i="4"/>
  <c r="AS756" i="4"/>
  <c r="AR756" i="4"/>
  <c r="AQ756" i="4"/>
  <c r="AN756" i="4"/>
  <c r="AM756" i="4"/>
  <c r="AL756" i="4"/>
  <c r="AK756" i="4"/>
  <c r="AI756" i="4"/>
  <c r="AH756" i="4"/>
  <c r="AG756" i="4"/>
  <c r="AD756" i="4"/>
  <c r="AC756" i="4"/>
  <c r="AB756" i="4"/>
  <c r="AA756" i="4"/>
  <c r="Z756" i="4"/>
  <c r="X756" i="4"/>
  <c r="V756" i="4"/>
  <c r="AX755" i="4"/>
  <c r="AW755" i="4"/>
  <c r="AV755" i="4"/>
  <c r="AT755" i="4"/>
  <c r="AS755" i="4"/>
  <c r="AR755" i="4"/>
  <c r="AQ755" i="4"/>
  <c r="AN755" i="4"/>
  <c r="AM755" i="4"/>
  <c r="AL755" i="4"/>
  <c r="AK755" i="4"/>
  <c r="AI755" i="4"/>
  <c r="AH755" i="4"/>
  <c r="AG755" i="4"/>
  <c r="AD755" i="4"/>
  <c r="AC755" i="4"/>
  <c r="AB755" i="4"/>
  <c r="AA755" i="4"/>
  <c r="Z755" i="4"/>
  <c r="X755" i="4"/>
  <c r="V755" i="4"/>
  <c r="AX754" i="4"/>
  <c r="AW754" i="4"/>
  <c r="AV754" i="4"/>
  <c r="AT754" i="4"/>
  <c r="AS754" i="4"/>
  <c r="AR754" i="4"/>
  <c r="AQ754" i="4"/>
  <c r="AN754" i="4"/>
  <c r="AM754" i="4"/>
  <c r="AL754" i="4"/>
  <c r="AK754" i="4"/>
  <c r="AI754" i="4"/>
  <c r="AH754" i="4"/>
  <c r="AG754" i="4"/>
  <c r="AD754" i="4"/>
  <c r="AC754" i="4"/>
  <c r="AB754" i="4"/>
  <c r="AA754" i="4"/>
  <c r="Z754" i="4"/>
  <c r="X754" i="4"/>
  <c r="V754" i="4"/>
  <c r="AX753" i="4"/>
  <c r="AW753" i="4"/>
  <c r="AV753" i="4"/>
  <c r="AT753" i="4"/>
  <c r="AS753" i="4"/>
  <c r="AR753" i="4"/>
  <c r="AQ753" i="4"/>
  <c r="AN753" i="4"/>
  <c r="AM753" i="4"/>
  <c r="AL753" i="4"/>
  <c r="AK753" i="4"/>
  <c r="AI753" i="4"/>
  <c r="AH753" i="4"/>
  <c r="AG753" i="4"/>
  <c r="AD753" i="4"/>
  <c r="AC753" i="4"/>
  <c r="AB753" i="4"/>
  <c r="AA753" i="4"/>
  <c r="Z753" i="4"/>
  <c r="X753" i="4"/>
  <c r="V753" i="4"/>
  <c r="AX752" i="4"/>
  <c r="AW752" i="4"/>
  <c r="AV752" i="4"/>
  <c r="AT752" i="4"/>
  <c r="AS752" i="4"/>
  <c r="AR752" i="4"/>
  <c r="AQ752" i="4"/>
  <c r="AN752" i="4"/>
  <c r="AM752" i="4"/>
  <c r="AL752" i="4"/>
  <c r="AK752" i="4"/>
  <c r="AI752" i="4"/>
  <c r="AH752" i="4"/>
  <c r="AG752" i="4"/>
  <c r="AD752" i="4"/>
  <c r="AC752" i="4"/>
  <c r="AB752" i="4"/>
  <c r="AA752" i="4"/>
  <c r="Z752" i="4"/>
  <c r="X752" i="4"/>
  <c r="V752" i="4"/>
  <c r="AX751" i="4"/>
  <c r="AW751" i="4"/>
  <c r="AV751" i="4"/>
  <c r="AT751" i="4"/>
  <c r="AS751" i="4"/>
  <c r="AR751" i="4"/>
  <c r="AQ751" i="4"/>
  <c r="AN751" i="4"/>
  <c r="AM751" i="4"/>
  <c r="AL751" i="4"/>
  <c r="AK751" i="4"/>
  <c r="AI751" i="4"/>
  <c r="AH751" i="4"/>
  <c r="AG751" i="4"/>
  <c r="AD751" i="4"/>
  <c r="AC751" i="4"/>
  <c r="AB751" i="4"/>
  <c r="AA751" i="4"/>
  <c r="Z751" i="4"/>
  <c r="X751" i="4"/>
  <c r="V751" i="4"/>
  <c r="AX750" i="4"/>
  <c r="AW750" i="4"/>
  <c r="AV750" i="4"/>
  <c r="AT750" i="4"/>
  <c r="AS750" i="4"/>
  <c r="AR750" i="4"/>
  <c r="AQ750" i="4"/>
  <c r="AN750" i="4"/>
  <c r="AM750" i="4"/>
  <c r="AL750" i="4"/>
  <c r="AK750" i="4"/>
  <c r="AI750" i="4"/>
  <c r="AH750" i="4"/>
  <c r="AG750" i="4"/>
  <c r="AD750" i="4"/>
  <c r="AC750" i="4"/>
  <c r="AB750" i="4"/>
  <c r="AA750" i="4"/>
  <c r="Z750" i="4"/>
  <c r="X750" i="4"/>
  <c r="V750" i="4"/>
  <c r="AX749" i="4"/>
  <c r="AW749" i="4"/>
  <c r="AV749" i="4"/>
  <c r="AT749" i="4"/>
  <c r="AS749" i="4"/>
  <c r="AR749" i="4"/>
  <c r="AQ749" i="4"/>
  <c r="AN749" i="4"/>
  <c r="AM749" i="4"/>
  <c r="AL749" i="4"/>
  <c r="AK749" i="4"/>
  <c r="AI749" i="4"/>
  <c r="AH749" i="4"/>
  <c r="AG749" i="4"/>
  <c r="AD749" i="4"/>
  <c r="AC749" i="4"/>
  <c r="AB749" i="4"/>
  <c r="AA749" i="4"/>
  <c r="Z749" i="4"/>
  <c r="X749" i="4"/>
  <c r="V749" i="4"/>
  <c r="AX748" i="4"/>
  <c r="AW748" i="4"/>
  <c r="AV748" i="4"/>
  <c r="AT748" i="4"/>
  <c r="AS748" i="4"/>
  <c r="AR748" i="4"/>
  <c r="AQ748" i="4"/>
  <c r="AN748" i="4"/>
  <c r="AM748" i="4"/>
  <c r="AL748" i="4"/>
  <c r="AK748" i="4"/>
  <c r="AI748" i="4"/>
  <c r="AH748" i="4"/>
  <c r="AG748" i="4"/>
  <c r="AD748" i="4"/>
  <c r="AC748" i="4"/>
  <c r="AB748" i="4"/>
  <c r="AA748" i="4"/>
  <c r="Z748" i="4"/>
  <c r="X748" i="4"/>
  <c r="V748" i="4"/>
  <c r="AX747" i="4"/>
  <c r="AW747" i="4"/>
  <c r="AV747" i="4"/>
  <c r="AT747" i="4"/>
  <c r="AS747" i="4"/>
  <c r="AR747" i="4"/>
  <c r="AQ747" i="4"/>
  <c r="AN747" i="4"/>
  <c r="AM747" i="4"/>
  <c r="AL747" i="4"/>
  <c r="AK747" i="4"/>
  <c r="AI747" i="4"/>
  <c r="AH747" i="4"/>
  <c r="AG747" i="4"/>
  <c r="AD747" i="4"/>
  <c r="AC747" i="4"/>
  <c r="AB747" i="4"/>
  <c r="AA747" i="4"/>
  <c r="Z747" i="4"/>
  <c r="X747" i="4"/>
  <c r="V747" i="4"/>
  <c r="AX746" i="4"/>
  <c r="AW746" i="4"/>
  <c r="AV746" i="4"/>
  <c r="AT746" i="4"/>
  <c r="AS746" i="4"/>
  <c r="AR746" i="4"/>
  <c r="AQ746" i="4"/>
  <c r="AN746" i="4"/>
  <c r="AM746" i="4"/>
  <c r="AL746" i="4"/>
  <c r="AK746" i="4"/>
  <c r="AI746" i="4"/>
  <c r="AH746" i="4"/>
  <c r="AG746" i="4"/>
  <c r="AD746" i="4"/>
  <c r="AC746" i="4"/>
  <c r="AB746" i="4"/>
  <c r="AA746" i="4"/>
  <c r="Z746" i="4"/>
  <c r="X746" i="4"/>
  <c r="V746" i="4"/>
  <c r="AX745" i="4"/>
  <c r="AW745" i="4"/>
  <c r="AV745" i="4"/>
  <c r="AT745" i="4"/>
  <c r="AS745" i="4"/>
  <c r="AR745" i="4"/>
  <c r="AQ745" i="4"/>
  <c r="AN745" i="4"/>
  <c r="AM745" i="4"/>
  <c r="AL745" i="4"/>
  <c r="AK745" i="4"/>
  <c r="AI745" i="4"/>
  <c r="AH745" i="4"/>
  <c r="AG745" i="4"/>
  <c r="AD745" i="4"/>
  <c r="AC745" i="4"/>
  <c r="AB745" i="4"/>
  <c r="AA745" i="4"/>
  <c r="Z745" i="4"/>
  <c r="X745" i="4"/>
  <c r="V745" i="4"/>
  <c r="AX744" i="4"/>
  <c r="AW744" i="4"/>
  <c r="AV744" i="4"/>
  <c r="AT744" i="4"/>
  <c r="AS744" i="4"/>
  <c r="AR744" i="4"/>
  <c r="AQ744" i="4"/>
  <c r="AN744" i="4"/>
  <c r="AM744" i="4"/>
  <c r="AL744" i="4"/>
  <c r="AK744" i="4"/>
  <c r="AI744" i="4"/>
  <c r="AH744" i="4"/>
  <c r="AG744" i="4"/>
  <c r="AD744" i="4"/>
  <c r="AC744" i="4"/>
  <c r="AB744" i="4"/>
  <c r="AA744" i="4"/>
  <c r="Z744" i="4"/>
  <c r="X744" i="4"/>
  <c r="V744" i="4"/>
  <c r="AX743" i="4"/>
  <c r="AW743" i="4"/>
  <c r="AV743" i="4"/>
  <c r="AT743" i="4"/>
  <c r="AS743" i="4"/>
  <c r="AR743" i="4"/>
  <c r="AQ743" i="4"/>
  <c r="AN743" i="4"/>
  <c r="AM743" i="4"/>
  <c r="AL743" i="4"/>
  <c r="AK743" i="4"/>
  <c r="AI743" i="4"/>
  <c r="AH743" i="4"/>
  <c r="AG743" i="4"/>
  <c r="AD743" i="4"/>
  <c r="AC743" i="4"/>
  <c r="AB743" i="4"/>
  <c r="AA743" i="4"/>
  <c r="Z743" i="4"/>
  <c r="X743" i="4"/>
  <c r="V743" i="4"/>
  <c r="AX742" i="4"/>
  <c r="AW742" i="4"/>
  <c r="AV742" i="4"/>
  <c r="AT742" i="4"/>
  <c r="AS742" i="4"/>
  <c r="AR742" i="4"/>
  <c r="AQ742" i="4"/>
  <c r="AN742" i="4"/>
  <c r="AM742" i="4"/>
  <c r="AL742" i="4"/>
  <c r="AK742" i="4"/>
  <c r="AI742" i="4"/>
  <c r="AH742" i="4"/>
  <c r="AG742" i="4"/>
  <c r="AD742" i="4"/>
  <c r="AC742" i="4"/>
  <c r="AB742" i="4"/>
  <c r="AA742" i="4"/>
  <c r="Z742" i="4"/>
  <c r="X742" i="4"/>
  <c r="V742" i="4"/>
  <c r="AX741" i="4"/>
  <c r="AW741" i="4"/>
  <c r="AV741" i="4"/>
  <c r="AT741" i="4"/>
  <c r="AS741" i="4"/>
  <c r="AR741" i="4"/>
  <c r="AQ741" i="4"/>
  <c r="AN741" i="4"/>
  <c r="AM741" i="4"/>
  <c r="AL741" i="4"/>
  <c r="AK741" i="4"/>
  <c r="AI741" i="4"/>
  <c r="AH741" i="4"/>
  <c r="AG741" i="4"/>
  <c r="AD741" i="4"/>
  <c r="AC741" i="4"/>
  <c r="AB741" i="4"/>
  <c r="AA741" i="4"/>
  <c r="Z741" i="4"/>
  <c r="X741" i="4"/>
  <c r="V741" i="4"/>
  <c r="AX740" i="4"/>
  <c r="AW740" i="4"/>
  <c r="AV740" i="4"/>
  <c r="AT740" i="4"/>
  <c r="AS740" i="4"/>
  <c r="AR740" i="4"/>
  <c r="AQ740" i="4"/>
  <c r="AN740" i="4"/>
  <c r="AM740" i="4"/>
  <c r="AL740" i="4"/>
  <c r="AK740" i="4"/>
  <c r="AI740" i="4"/>
  <c r="AH740" i="4"/>
  <c r="AG740" i="4"/>
  <c r="AD740" i="4"/>
  <c r="AC740" i="4"/>
  <c r="AB740" i="4"/>
  <c r="AA740" i="4"/>
  <c r="Z740" i="4"/>
  <c r="X740" i="4"/>
  <c r="V740" i="4"/>
  <c r="AX739" i="4"/>
  <c r="AW739" i="4"/>
  <c r="AV739" i="4"/>
  <c r="AT739" i="4"/>
  <c r="AS739" i="4"/>
  <c r="AR739" i="4"/>
  <c r="AQ739" i="4"/>
  <c r="AN739" i="4"/>
  <c r="AM739" i="4"/>
  <c r="AL739" i="4"/>
  <c r="AK739" i="4"/>
  <c r="AI739" i="4"/>
  <c r="AH739" i="4"/>
  <c r="AG739" i="4"/>
  <c r="AD739" i="4"/>
  <c r="AC739" i="4"/>
  <c r="AB739" i="4"/>
  <c r="AA739" i="4"/>
  <c r="Z739" i="4"/>
  <c r="X739" i="4"/>
  <c r="V739" i="4"/>
  <c r="AX738" i="4"/>
  <c r="AW738" i="4"/>
  <c r="AV738" i="4"/>
  <c r="AT738" i="4"/>
  <c r="AS738" i="4"/>
  <c r="AR738" i="4"/>
  <c r="AQ738" i="4"/>
  <c r="AN738" i="4"/>
  <c r="AM738" i="4"/>
  <c r="AL738" i="4"/>
  <c r="AK738" i="4"/>
  <c r="AI738" i="4"/>
  <c r="AH738" i="4"/>
  <c r="AG738" i="4"/>
  <c r="AD738" i="4"/>
  <c r="AC738" i="4"/>
  <c r="AB738" i="4"/>
  <c r="AA738" i="4"/>
  <c r="Z738" i="4"/>
  <c r="X738" i="4"/>
  <c r="V738" i="4"/>
  <c r="AX737" i="4"/>
  <c r="AW737" i="4"/>
  <c r="AV737" i="4"/>
  <c r="AT737" i="4"/>
  <c r="AS737" i="4"/>
  <c r="AR737" i="4"/>
  <c r="AQ737" i="4"/>
  <c r="AN737" i="4"/>
  <c r="AM737" i="4"/>
  <c r="AL737" i="4"/>
  <c r="AK737" i="4"/>
  <c r="AI737" i="4"/>
  <c r="AH737" i="4"/>
  <c r="AG737" i="4"/>
  <c r="AD737" i="4"/>
  <c r="AC737" i="4"/>
  <c r="AB737" i="4"/>
  <c r="AA737" i="4"/>
  <c r="Z737" i="4"/>
  <c r="X737" i="4"/>
  <c r="V737" i="4"/>
  <c r="AX736" i="4"/>
  <c r="AW736" i="4"/>
  <c r="AV736" i="4"/>
  <c r="AT736" i="4"/>
  <c r="AS736" i="4"/>
  <c r="AR736" i="4"/>
  <c r="AQ736" i="4"/>
  <c r="AN736" i="4"/>
  <c r="AM736" i="4"/>
  <c r="AL736" i="4"/>
  <c r="AK736" i="4"/>
  <c r="AI736" i="4"/>
  <c r="AH736" i="4"/>
  <c r="AG736" i="4"/>
  <c r="AD736" i="4"/>
  <c r="AC736" i="4"/>
  <c r="AB736" i="4"/>
  <c r="AA736" i="4"/>
  <c r="Z736" i="4"/>
  <c r="X736" i="4"/>
  <c r="V736" i="4"/>
  <c r="AX735" i="4"/>
  <c r="AW735" i="4"/>
  <c r="AV735" i="4"/>
  <c r="AT735" i="4"/>
  <c r="AS735" i="4"/>
  <c r="AR735" i="4"/>
  <c r="AQ735" i="4"/>
  <c r="AN735" i="4"/>
  <c r="AM735" i="4"/>
  <c r="AL735" i="4"/>
  <c r="AK735" i="4"/>
  <c r="AI735" i="4"/>
  <c r="AH735" i="4"/>
  <c r="AG735" i="4"/>
  <c r="AD735" i="4"/>
  <c r="AC735" i="4"/>
  <c r="AB735" i="4"/>
  <c r="AA735" i="4"/>
  <c r="Z735" i="4"/>
  <c r="X735" i="4"/>
  <c r="V735" i="4"/>
  <c r="AX734" i="4"/>
  <c r="AW734" i="4"/>
  <c r="AV734" i="4"/>
  <c r="AT734" i="4"/>
  <c r="AS734" i="4"/>
  <c r="AR734" i="4"/>
  <c r="AQ734" i="4"/>
  <c r="AN734" i="4"/>
  <c r="AM734" i="4"/>
  <c r="AL734" i="4"/>
  <c r="AK734" i="4"/>
  <c r="AI734" i="4"/>
  <c r="AH734" i="4"/>
  <c r="AG734" i="4"/>
  <c r="AD734" i="4"/>
  <c r="AC734" i="4"/>
  <c r="AB734" i="4"/>
  <c r="AA734" i="4"/>
  <c r="Z734" i="4"/>
  <c r="X734" i="4"/>
  <c r="V734" i="4"/>
  <c r="AX733" i="4"/>
  <c r="AW733" i="4"/>
  <c r="AV733" i="4"/>
  <c r="AT733" i="4"/>
  <c r="AS733" i="4"/>
  <c r="AR733" i="4"/>
  <c r="AQ733" i="4"/>
  <c r="AN733" i="4"/>
  <c r="AM733" i="4"/>
  <c r="AL733" i="4"/>
  <c r="AK733" i="4"/>
  <c r="AI733" i="4"/>
  <c r="AH733" i="4"/>
  <c r="AG733" i="4"/>
  <c r="AD733" i="4"/>
  <c r="AC733" i="4"/>
  <c r="AB733" i="4"/>
  <c r="AA733" i="4"/>
  <c r="Z733" i="4"/>
  <c r="X733" i="4"/>
  <c r="V733" i="4"/>
  <c r="AX732" i="4"/>
  <c r="AW732" i="4"/>
  <c r="AV732" i="4"/>
  <c r="AT732" i="4"/>
  <c r="AS732" i="4"/>
  <c r="AR732" i="4"/>
  <c r="AQ732" i="4"/>
  <c r="AN732" i="4"/>
  <c r="AM732" i="4"/>
  <c r="AL732" i="4"/>
  <c r="AK732" i="4"/>
  <c r="AI732" i="4"/>
  <c r="AH732" i="4"/>
  <c r="AG732" i="4"/>
  <c r="AD732" i="4"/>
  <c r="AC732" i="4"/>
  <c r="AB732" i="4"/>
  <c r="AA732" i="4"/>
  <c r="Z732" i="4"/>
  <c r="X732" i="4"/>
  <c r="V732" i="4"/>
  <c r="AX731" i="4"/>
  <c r="AW731" i="4"/>
  <c r="AV731" i="4"/>
  <c r="AT731" i="4"/>
  <c r="AS731" i="4"/>
  <c r="AR731" i="4"/>
  <c r="AQ731" i="4"/>
  <c r="AN731" i="4"/>
  <c r="AM731" i="4"/>
  <c r="AL731" i="4"/>
  <c r="AK731" i="4"/>
  <c r="AI731" i="4"/>
  <c r="AH731" i="4"/>
  <c r="AG731" i="4"/>
  <c r="AD731" i="4"/>
  <c r="AC731" i="4"/>
  <c r="AB731" i="4"/>
  <c r="AA731" i="4"/>
  <c r="Z731" i="4"/>
  <c r="X731" i="4"/>
  <c r="V731" i="4"/>
  <c r="AX730" i="4"/>
  <c r="AW730" i="4"/>
  <c r="AV730" i="4"/>
  <c r="AT730" i="4"/>
  <c r="AS730" i="4"/>
  <c r="AR730" i="4"/>
  <c r="AQ730" i="4"/>
  <c r="AN730" i="4"/>
  <c r="AM730" i="4"/>
  <c r="AL730" i="4"/>
  <c r="AK730" i="4"/>
  <c r="AI730" i="4"/>
  <c r="AH730" i="4"/>
  <c r="AG730" i="4"/>
  <c r="AD730" i="4"/>
  <c r="AC730" i="4"/>
  <c r="AB730" i="4"/>
  <c r="AA730" i="4"/>
  <c r="Z730" i="4"/>
  <c r="X730" i="4"/>
  <c r="V730" i="4"/>
  <c r="AX729" i="4"/>
  <c r="AW729" i="4"/>
  <c r="AV729" i="4"/>
  <c r="AT729" i="4"/>
  <c r="AS729" i="4"/>
  <c r="AR729" i="4"/>
  <c r="AQ729" i="4"/>
  <c r="AN729" i="4"/>
  <c r="AM729" i="4"/>
  <c r="AL729" i="4"/>
  <c r="AK729" i="4"/>
  <c r="AI729" i="4"/>
  <c r="AH729" i="4"/>
  <c r="AG729" i="4"/>
  <c r="AD729" i="4"/>
  <c r="AC729" i="4"/>
  <c r="AB729" i="4"/>
  <c r="AA729" i="4"/>
  <c r="Z729" i="4"/>
  <c r="X729" i="4"/>
  <c r="V729" i="4"/>
  <c r="AX728" i="4"/>
  <c r="AW728" i="4"/>
  <c r="AV728" i="4"/>
  <c r="AT728" i="4"/>
  <c r="AS728" i="4"/>
  <c r="AR728" i="4"/>
  <c r="AQ728" i="4"/>
  <c r="AN728" i="4"/>
  <c r="AM728" i="4"/>
  <c r="AL728" i="4"/>
  <c r="AK728" i="4"/>
  <c r="AI728" i="4"/>
  <c r="AH728" i="4"/>
  <c r="AG728" i="4"/>
  <c r="AD728" i="4"/>
  <c r="AC728" i="4"/>
  <c r="AB728" i="4"/>
  <c r="AA728" i="4"/>
  <c r="Z728" i="4"/>
  <c r="X728" i="4"/>
  <c r="V728" i="4"/>
  <c r="AX727" i="4"/>
  <c r="AW727" i="4"/>
  <c r="AV727" i="4"/>
  <c r="AT727" i="4"/>
  <c r="AS727" i="4"/>
  <c r="AR727" i="4"/>
  <c r="AQ727" i="4"/>
  <c r="AN727" i="4"/>
  <c r="AM727" i="4"/>
  <c r="AL727" i="4"/>
  <c r="AK727" i="4"/>
  <c r="AI727" i="4"/>
  <c r="AH727" i="4"/>
  <c r="AG727" i="4"/>
  <c r="AD727" i="4"/>
  <c r="AC727" i="4"/>
  <c r="AB727" i="4"/>
  <c r="AA727" i="4"/>
  <c r="Z727" i="4"/>
  <c r="X727" i="4"/>
  <c r="V727" i="4"/>
  <c r="AX726" i="4"/>
  <c r="AW726" i="4"/>
  <c r="AV726" i="4"/>
  <c r="AT726" i="4"/>
  <c r="AS726" i="4"/>
  <c r="AR726" i="4"/>
  <c r="AQ726" i="4"/>
  <c r="AN726" i="4"/>
  <c r="AM726" i="4"/>
  <c r="AL726" i="4"/>
  <c r="AK726" i="4"/>
  <c r="AI726" i="4"/>
  <c r="AH726" i="4"/>
  <c r="AG726" i="4"/>
  <c r="AD726" i="4"/>
  <c r="AC726" i="4"/>
  <c r="AB726" i="4"/>
  <c r="AA726" i="4"/>
  <c r="Z726" i="4"/>
  <c r="X726" i="4"/>
  <c r="V726" i="4"/>
  <c r="AX725" i="4"/>
  <c r="AW725" i="4"/>
  <c r="AV725" i="4"/>
  <c r="AT725" i="4"/>
  <c r="AS725" i="4"/>
  <c r="AR725" i="4"/>
  <c r="AQ725" i="4"/>
  <c r="AN725" i="4"/>
  <c r="AM725" i="4"/>
  <c r="AL725" i="4"/>
  <c r="AK725" i="4"/>
  <c r="AI725" i="4"/>
  <c r="AH725" i="4"/>
  <c r="AG725" i="4"/>
  <c r="AD725" i="4"/>
  <c r="AC725" i="4"/>
  <c r="AB725" i="4"/>
  <c r="AA725" i="4"/>
  <c r="Z725" i="4"/>
  <c r="X725" i="4"/>
  <c r="V725" i="4"/>
  <c r="AX724" i="4"/>
  <c r="AW724" i="4"/>
  <c r="AV724" i="4"/>
  <c r="AT724" i="4"/>
  <c r="AS724" i="4"/>
  <c r="AR724" i="4"/>
  <c r="AQ724" i="4"/>
  <c r="AN724" i="4"/>
  <c r="AM724" i="4"/>
  <c r="AL724" i="4"/>
  <c r="AK724" i="4"/>
  <c r="AI724" i="4"/>
  <c r="AH724" i="4"/>
  <c r="AG724" i="4"/>
  <c r="AD724" i="4"/>
  <c r="AC724" i="4"/>
  <c r="AB724" i="4"/>
  <c r="AA724" i="4"/>
  <c r="Z724" i="4"/>
  <c r="X724" i="4"/>
  <c r="V724" i="4"/>
  <c r="AX723" i="4"/>
  <c r="AW723" i="4"/>
  <c r="AV723" i="4"/>
  <c r="AT723" i="4"/>
  <c r="AS723" i="4"/>
  <c r="AR723" i="4"/>
  <c r="AQ723" i="4"/>
  <c r="AN723" i="4"/>
  <c r="AM723" i="4"/>
  <c r="AL723" i="4"/>
  <c r="AK723" i="4"/>
  <c r="AI723" i="4"/>
  <c r="AH723" i="4"/>
  <c r="AG723" i="4"/>
  <c r="AD723" i="4"/>
  <c r="AC723" i="4"/>
  <c r="AB723" i="4"/>
  <c r="AA723" i="4"/>
  <c r="Z723" i="4"/>
  <c r="X723" i="4"/>
  <c r="V723" i="4"/>
  <c r="AX722" i="4"/>
  <c r="AW722" i="4"/>
  <c r="AV722" i="4"/>
  <c r="AT722" i="4"/>
  <c r="AS722" i="4"/>
  <c r="AR722" i="4"/>
  <c r="AQ722" i="4"/>
  <c r="AN722" i="4"/>
  <c r="AM722" i="4"/>
  <c r="AL722" i="4"/>
  <c r="AK722" i="4"/>
  <c r="AI722" i="4"/>
  <c r="AH722" i="4"/>
  <c r="AG722" i="4"/>
  <c r="AD722" i="4"/>
  <c r="AC722" i="4"/>
  <c r="AB722" i="4"/>
  <c r="AA722" i="4"/>
  <c r="Z722" i="4"/>
  <c r="X722" i="4"/>
  <c r="V722" i="4"/>
  <c r="AX721" i="4"/>
  <c r="AW721" i="4"/>
  <c r="AV721" i="4"/>
  <c r="AT721" i="4"/>
  <c r="AS721" i="4"/>
  <c r="AR721" i="4"/>
  <c r="AQ721" i="4"/>
  <c r="AN721" i="4"/>
  <c r="AM721" i="4"/>
  <c r="AL721" i="4"/>
  <c r="AK721" i="4"/>
  <c r="AI721" i="4"/>
  <c r="AH721" i="4"/>
  <c r="AG721" i="4"/>
  <c r="AD721" i="4"/>
  <c r="AC721" i="4"/>
  <c r="AB721" i="4"/>
  <c r="AA721" i="4"/>
  <c r="Z721" i="4"/>
  <c r="X721" i="4"/>
  <c r="V721" i="4"/>
  <c r="AX720" i="4"/>
  <c r="AW720" i="4"/>
  <c r="AV720" i="4"/>
  <c r="AT720" i="4"/>
  <c r="AS720" i="4"/>
  <c r="AR720" i="4"/>
  <c r="AQ720" i="4"/>
  <c r="AN720" i="4"/>
  <c r="AM720" i="4"/>
  <c r="AL720" i="4"/>
  <c r="AK720" i="4"/>
  <c r="AI720" i="4"/>
  <c r="AH720" i="4"/>
  <c r="AG720" i="4"/>
  <c r="AD720" i="4"/>
  <c r="AC720" i="4"/>
  <c r="AB720" i="4"/>
  <c r="AA720" i="4"/>
  <c r="Z720" i="4"/>
  <c r="X720" i="4"/>
  <c r="V720" i="4"/>
  <c r="AX719" i="4"/>
  <c r="AW719" i="4"/>
  <c r="AV719" i="4"/>
  <c r="AT719" i="4"/>
  <c r="AS719" i="4"/>
  <c r="AR719" i="4"/>
  <c r="AQ719" i="4"/>
  <c r="AN719" i="4"/>
  <c r="AM719" i="4"/>
  <c r="AL719" i="4"/>
  <c r="AK719" i="4"/>
  <c r="AI719" i="4"/>
  <c r="AH719" i="4"/>
  <c r="AG719" i="4"/>
  <c r="AD719" i="4"/>
  <c r="AC719" i="4"/>
  <c r="AB719" i="4"/>
  <c r="AA719" i="4"/>
  <c r="Z719" i="4"/>
  <c r="X719" i="4"/>
  <c r="V719" i="4"/>
  <c r="AX718" i="4"/>
  <c r="AW718" i="4"/>
  <c r="AV718" i="4"/>
  <c r="AT718" i="4"/>
  <c r="AS718" i="4"/>
  <c r="AR718" i="4"/>
  <c r="AQ718" i="4"/>
  <c r="AN718" i="4"/>
  <c r="AM718" i="4"/>
  <c r="AL718" i="4"/>
  <c r="AK718" i="4"/>
  <c r="AI718" i="4"/>
  <c r="AH718" i="4"/>
  <c r="AG718" i="4"/>
  <c r="AD718" i="4"/>
  <c r="AC718" i="4"/>
  <c r="AB718" i="4"/>
  <c r="AA718" i="4"/>
  <c r="Z718" i="4"/>
  <c r="X718" i="4"/>
  <c r="V718" i="4"/>
  <c r="AX717" i="4"/>
  <c r="AW717" i="4"/>
  <c r="AV717" i="4"/>
  <c r="AT717" i="4"/>
  <c r="AS717" i="4"/>
  <c r="AR717" i="4"/>
  <c r="AQ717" i="4"/>
  <c r="AN717" i="4"/>
  <c r="AM717" i="4"/>
  <c r="AL717" i="4"/>
  <c r="AK717" i="4"/>
  <c r="AI717" i="4"/>
  <c r="AH717" i="4"/>
  <c r="AG717" i="4"/>
  <c r="AD717" i="4"/>
  <c r="AC717" i="4"/>
  <c r="AB717" i="4"/>
  <c r="AA717" i="4"/>
  <c r="Z717" i="4"/>
  <c r="X717" i="4"/>
  <c r="V717" i="4"/>
  <c r="AX716" i="4"/>
  <c r="AW716" i="4"/>
  <c r="AV716" i="4"/>
  <c r="AT716" i="4"/>
  <c r="AS716" i="4"/>
  <c r="AR716" i="4"/>
  <c r="AQ716" i="4"/>
  <c r="AN716" i="4"/>
  <c r="AM716" i="4"/>
  <c r="AL716" i="4"/>
  <c r="AK716" i="4"/>
  <c r="AI716" i="4"/>
  <c r="AH716" i="4"/>
  <c r="AG716" i="4"/>
  <c r="AD716" i="4"/>
  <c r="AC716" i="4"/>
  <c r="AB716" i="4"/>
  <c r="AA716" i="4"/>
  <c r="Z716" i="4"/>
  <c r="X716" i="4"/>
  <c r="V716" i="4"/>
  <c r="AX715" i="4"/>
  <c r="AW715" i="4"/>
  <c r="AV715" i="4"/>
  <c r="AT715" i="4"/>
  <c r="AS715" i="4"/>
  <c r="AR715" i="4"/>
  <c r="AQ715" i="4"/>
  <c r="AN715" i="4"/>
  <c r="AM715" i="4"/>
  <c r="AL715" i="4"/>
  <c r="AK715" i="4"/>
  <c r="AI715" i="4"/>
  <c r="AH715" i="4"/>
  <c r="AG715" i="4"/>
  <c r="AD715" i="4"/>
  <c r="AC715" i="4"/>
  <c r="AB715" i="4"/>
  <c r="AA715" i="4"/>
  <c r="Z715" i="4"/>
  <c r="X715" i="4"/>
  <c r="V715" i="4"/>
  <c r="AX714" i="4"/>
  <c r="AW714" i="4"/>
  <c r="AV714" i="4"/>
  <c r="AT714" i="4"/>
  <c r="AS714" i="4"/>
  <c r="AR714" i="4"/>
  <c r="AQ714" i="4"/>
  <c r="AN714" i="4"/>
  <c r="AM714" i="4"/>
  <c r="AL714" i="4"/>
  <c r="AK714" i="4"/>
  <c r="AI714" i="4"/>
  <c r="AH714" i="4"/>
  <c r="AG714" i="4"/>
  <c r="AD714" i="4"/>
  <c r="AC714" i="4"/>
  <c r="AB714" i="4"/>
  <c r="AA714" i="4"/>
  <c r="Z714" i="4"/>
  <c r="X714" i="4"/>
  <c r="V714" i="4"/>
  <c r="AX713" i="4"/>
  <c r="AW713" i="4"/>
  <c r="AV713" i="4"/>
  <c r="AT713" i="4"/>
  <c r="AS713" i="4"/>
  <c r="AR713" i="4"/>
  <c r="AQ713" i="4"/>
  <c r="AN713" i="4"/>
  <c r="AM713" i="4"/>
  <c r="AL713" i="4"/>
  <c r="AK713" i="4"/>
  <c r="AI713" i="4"/>
  <c r="AH713" i="4"/>
  <c r="AG713" i="4"/>
  <c r="AD713" i="4"/>
  <c r="AC713" i="4"/>
  <c r="AB713" i="4"/>
  <c r="AA713" i="4"/>
  <c r="Z713" i="4"/>
  <c r="X713" i="4"/>
  <c r="V713" i="4"/>
  <c r="AX712" i="4"/>
  <c r="AW712" i="4"/>
  <c r="AV712" i="4"/>
  <c r="AT712" i="4"/>
  <c r="AS712" i="4"/>
  <c r="AR712" i="4"/>
  <c r="AQ712" i="4"/>
  <c r="AN712" i="4"/>
  <c r="AM712" i="4"/>
  <c r="AL712" i="4"/>
  <c r="AK712" i="4"/>
  <c r="AI712" i="4"/>
  <c r="AH712" i="4"/>
  <c r="AG712" i="4"/>
  <c r="AD712" i="4"/>
  <c r="AC712" i="4"/>
  <c r="AB712" i="4"/>
  <c r="AA712" i="4"/>
  <c r="Z712" i="4"/>
  <c r="X712" i="4"/>
  <c r="V712" i="4"/>
  <c r="AX711" i="4"/>
  <c r="AW711" i="4"/>
  <c r="AV711" i="4"/>
  <c r="AT711" i="4"/>
  <c r="AS711" i="4"/>
  <c r="AR711" i="4"/>
  <c r="AQ711" i="4"/>
  <c r="AN711" i="4"/>
  <c r="AM711" i="4"/>
  <c r="AL711" i="4"/>
  <c r="AK711" i="4"/>
  <c r="AI711" i="4"/>
  <c r="AH711" i="4"/>
  <c r="AG711" i="4"/>
  <c r="AD711" i="4"/>
  <c r="AC711" i="4"/>
  <c r="AB711" i="4"/>
  <c r="AA711" i="4"/>
  <c r="Z711" i="4"/>
  <c r="X711" i="4"/>
  <c r="V711" i="4"/>
  <c r="AX710" i="4"/>
  <c r="AW710" i="4"/>
  <c r="AV710" i="4"/>
  <c r="AT710" i="4"/>
  <c r="AS710" i="4"/>
  <c r="AR710" i="4"/>
  <c r="AQ710" i="4"/>
  <c r="AN710" i="4"/>
  <c r="AM710" i="4"/>
  <c r="AL710" i="4"/>
  <c r="AK710" i="4"/>
  <c r="AI710" i="4"/>
  <c r="AH710" i="4"/>
  <c r="AG710" i="4"/>
  <c r="AD710" i="4"/>
  <c r="AC710" i="4"/>
  <c r="AB710" i="4"/>
  <c r="AA710" i="4"/>
  <c r="Z710" i="4"/>
  <c r="X710" i="4"/>
  <c r="V710" i="4"/>
  <c r="AX709" i="4"/>
  <c r="AW709" i="4"/>
  <c r="AV709" i="4"/>
  <c r="AT709" i="4"/>
  <c r="AS709" i="4"/>
  <c r="AR709" i="4"/>
  <c r="AQ709" i="4"/>
  <c r="AN709" i="4"/>
  <c r="AM709" i="4"/>
  <c r="AL709" i="4"/>
  <c r="AK709" i="4"/>
  <c r="AI709" i="4"/>
  <c r="AH709" i="4"/>
  <c r="AG709" i="4"/>
  <c r="AD709" i="4"/>
  <c r="AC709" i="4"/>
  <c r="AB709" i="4"/>
  <c r="AA709" i="4"/>
  <c r="Z709" i="4"/>
  <c r="X709" i="4"/>
  <c r="V709" i="4"/>
  <c r="AX708" i="4"/>
  <c r="AW708" i="4"/>
  <c r="AV708" i="4"/>
  <c r="AT708" i="4"/>
  <c r="AS708" i="4"/>
  <c r="AR708" i="4"/>
  <c r="AQ708" i="4"/>
  <c r="AN708" i="4"/>
  <c r="AM708" i="4"/>
  <c r="AL708" i="4"/>
  <c r="AK708" i="4"/>
  <c r="AI708" i="4"/>
  <c r="AH708" i="4"/>
  <c r="AG708" i="4"/>
  <c r="AD708" i="4"/>
  <c r="AC708" i="4"/>
  <c r="AB708" i="4"/>
  <c r="AA708" i="4"/>
  <c r="Z708" i="4"/>
  <c r="X708" i="4"/>
  <c r="V708" i="4"/>
  <c r="AX707" i="4"/>
  <c r="AW707" i="4"/>
  <c r="AV707" i="4"/>
  <c r="AT707" i="4"/>
  <c r="AS707" i="4"/>
  <c r="AR707" i="4"/>
  <c r="AQ707" i="4"/>
  <c r="AN707" i="4"/>
  <c r="AM707" i="4"/>
  <c r="AL707" i="4"/>
  <c r="AK707" i="4"/>
  <c r="AI707" i="4"/>
  <c r="AH707" i="4"/>
  <c r="AG707" i="4"/>
  <c r="AD707" i="4"/>
  <c r="AC707" i="4"/>
  <c r="AB707" i="4"/>
  <c r="AA707" i="4"/>
  <c r="Z707" i="4"/>
  <c r="X707" i="4"/>
  <c r="V707" i="4"/>
  <c r="AX706" i="4"/>
  <c r="AW706" i="4"/>
  <c r="AV706" i="4"/>
  <c r="AT706" i="4"/>
  <c r="AS706" i="4"/>
  <c r="AR706" i="4"/>
  <c r="AQ706" i="4"/>
  <c r="AN706" i="4"/>
  <c r="AM706" i="4"/>
  <c r="AL706" i="4"/>
  <c r="AK706" i="4"/>
  <c r="AI706" i="4"/>
  <c r="AH706" i="4"/>
  <c r="AG706" i="4"/>
  <c r="AD706" i="4"/>
  <c r="AC706" i="4"/>
  <c r="AB706" i="4"/>
  <c r="AA706" i="4"/>
  <c r="Z706" i="4"/>
  <c r="X706" i="4"/>
  <c r="V706" i="4"/>
  <c r="AX705" i="4"/>
  <c r="AW705" i="4"/>
  <c r="AV705" i="4"/>
  <c r="AT705" i="4"/>
  <c r="AS705" i="4"/>
  <c r="AR705" i="4"/>
  <c r="AQ705" i="4"/>
  <c r="AN705" i="4"/>
  <c r="AM705" i="4"/>
  <c r="AL705" i="4"/>
  <c r="AK705" i="4"/>
  <c r="AI705" i="4"/>
  <c r="AH705" i="4"/>
  <c r="AG705" i="4"/>
  <c r="AD705" i="4"/>
  <c r="AC705" i="4"/>
  <c r="AB705" i="4"/>
  <c r="AA705" i="4"/>
  <c r="Z705" i="4"/>
  <c r="X705" i="4"/>
  <c r="V705" i="4"/>
  <c r="AX704" i="4"/>
  <c r="AW704" i="4"/>
  <c r="AV704" i="4"/>
  <c r="AT704" i="4"/>
  <c r="AS704" i="4"/>
  <c r="AR704" i="4"/>
  <c r="AQ704" i="4"/>
  <c r="AN704" i="4"/>
  <c r="AM704" i="4"/>
  <c r="AL704" i="4"/>
  <c r="AK704" i="4"/>
  <c r="AI704" i="4"/>
  <c r="AH704" i="4"/>
  <c r="AG704" i="4"/>
  <c r="AD704" i="4"/>
  <c r="AC704" i="4"/>
  <c r="AB704" i="4"/>
  <c r="AA704" i="4"/>
  <c r="Z704" i="4"/>
  <c r="X704" i="4"/>
  <c r="V704" i="4"/>
  <c r="AX703" i="4"/>
  <c r="AW703" i="4"/>
  <c r="AV703" i="4"/>
  <c r="AT703" i="4"/>
  <c r="AS703" i="4"/>
  <c r="AR703" i="4"/>
  <c r="AQ703" i="4"/>
  <c r="AN703" i="4"/>
  <c r="AM703" i="4"/>
  <c r="AL703" i="4"/>
  <c r="AK703" i="4"/>
  <c r="AI703" i="4"/>
  <c r="AH703" i="4"/>
  <c r="AG703" i="4"/>
  <c r="AD703" i="4"/>
  <c r="AC703" i="4"/>
  <c r="AB703" i="4"/>
  <c r="AA703" i="4"/>
  <c r="Z703" i="4"/>
  <c r="X703" i="4"/>
  <c r="V703" i="4"/>
  <c r="AX702" i="4"/>
  <c r="AW702" i="4"/>
  <c r="AV702" i="4"/>
  <c r="AT702" i="4"/>
  <c r="AS702" i="4"/>
  <c r="AR702" i="4"/>
  <c r="AQ702" i="4"/>
  <c r="AN702" i="4"/>
  <c r="AM702" i="4"/>
  <c r="AL702" i="4"/>
  <c r="AK702" i="4"/>
  <c r="AI702" i="4"/>
  <c r="AH702" i="4"/>
  <c r="AG702" i="4"/>
  <c r="AD702" i="4"/>
  <c r="AC702" i="4"/>
  <c r="AB702" i="4"/>
  <c r="AA702" i="4"/>
  <c r="Z702" i="4"/>
  <c r="X702" i="4"/>
  <c r="V702" i="4"/>
  <c r="AX701" i="4"/>
  <c r="AW701" i="4"/>
  <c r="AV701" i="4"/>
  <c r="AT701" i="4"/>
  <c r="AS701" i="4"/>
  <c r="AR701" i="4"/>
  <c r="AQ701" i="4"/>
  <c r="AN701" i="4"/>
  <c r="AM701" i="4"/>
  <c r="AL701" i="4"/>
  <c r="AK701" i="4"/>
  <c r="AI701" i="4"/>
  <c r="AH701" i="4"/>
  <c r="AG701" i="4"/>
  <c r="AD701" i="4"/>
  <c r="AC701" i="4"/>
  <c r="AB701" i="4"/>
  <c r="AA701" i="4"/>
  <c r="Z701" i="4"/>
  <c r="X701" i="4"/>
  <c r="V701" i="4"/>
  <c r="AX700" i="4"/>
  <c r="AW700" i="4"/>
  <c r="AV700" i="4"/>
  <c r="AT700" i="4"/>
  <c r="AS700" i="4"/>
  <c r="AR700" i="4"/>
  <c r="AQ700" i="4"/>
  <c r="AN700" i="4"/>
  <c r="AM700" i="4"/>
  <c r="AL700" i="4"/>
  <c r="AK700" i="4"/>
  <c r="AI700" i="4"/>
  <c r="AH700" i="4"/>
  <c r="AG700" i="4"/>
  <c r="AD700" i="4"/>
  <c r="AC700" i="4"/>
  <c r="AB700" i="4"/>
  <c r="AA700" i="4"/>
  <c r="Z700" i="4"/>
  <c r="X700" i="4"/>
  <c r="V700" i="4"/>
  <c r="AX699" i="4"/>
  <c r="AW699" i="4"/>
  <c r="AV699" i="4"/>
  <c r="AT699" i="4"/>
  <c r="AS699" i="4"/>
  <c r="AR699" i="4"/>
  <c r="AQ699" i="4"/>
  <c r="AN699" i="4"/>
  <c r="AM699" i="4"/>
  <c r="AL699" i="4"/>
  <c r="AK699" i="4"/>
  <c r="AI699" i="4"/>
  <c r="AH699" i="4"/>
  <c r="AG699" i="4"/>
  <c r="AD699" i="4"/>
  <c r="AC699" i="4"/>
  <c r="AB699" i="4"/>
  <c r="AA699" i="4"/>
  <c r="Z699" i="4"/>
  <c r="X699" i="4"/>
  <c r="V699" i="4"/>
  <c r="AX698" i="4"/>
  <c r="AW698" i="4"/>
  <c r="AV698" i="4"/>
  <c r="AT698" i="4"/>
  <c r="AS698" i="4"/>
  <c r="AR698" i="4"/>
  <c r="AQ698" i="4"/>
  <c r="AN698" i="4"/>
  <c r="AM698" i="4"/>
  <c r="AL698" i="4"/>
  <c r="AK698" i="4"/>
  <c r="AI698" i="4"/>
  <c r="AH698" i="4"/>
  <c r="AG698" i="4"/>
  <c r="AD698" i="4"/>
  <c r="AC698" i="4"/>
  <c r="AB698" i="4"/>
  <c r="AA698" i="4"/>
  <c r="Z698" i="4"/>
  <c r="X698" i="4"/>
  <c r="V698" i="4"/>
  <c r="AX697" i="4"/>
  <c r="AW697" i="4"/>
  <c r="AV697" i="4"/>
  <c r="AT697" i="4"/>
  <c r="AS697" i="4"/>
  <c r="AR697" i="4"/>
  <c r="AQ697" i="4"/>
  <c r="AN697" i="4"/>
  <c r="AM697" i="4"/>
  <c r="AL697" i="4"/>
  <c r="AK697" i="4"/>
  <c r="AI697" i="4"/>
  <c r="AH697" i="4"/>
  <c r="AG697" i="4"/>
  <c r="AD697" i="4"/>
  <c r="AC697" i="4"/>
  <c r="AB697" i="4"/>
  <c r="AA697" i="4"/>
  <c r="Z697" i="4"/>
  <c r="X697" i="4"/>
  <c r="V697" i="4"/>
  <c r="AX696" i="4"/>
  <c r="AW696" i="4"/>
  <c r="AV696" i="4"/>
  <c r="AT696" i="4"/>
  <c r="AS696" i="4"/>
  <c r="AR696" i="4"/>
  <c r="AQ696" i="4"/>
  <c r="AN696" i="4"/>
  <c r="AM696" i="4"/>
  <c r="AL696" i="4"/>
  <c r="AK696" i="4"/>
  <c r="AI696" i="4"/>
  <c r="AH696" i="4"/>
  <c r="AG696" i="4"/>
  <c r="AD696" i="4"/>
  <c r="AC696" i="4"/>
  <c r="AB696" i="4"/>
  <c r="AA696" i="4"/>
  <c r="Z696" i="4"/>
  <c r="X696" i="4"/>
  <c r="V696" i="4"/>
  <c r="AX695" i="4"/>
  <c r="AW695" i="4"/>
  <c r="AV695" i="4"/>
  <c r="AT695" i="4"/>
  <c r="AS695" i="4"/>
  <c r="AR695" i="4"/>
  <c r="AQ695" i="4"/>
  <c r="AN695" i="4"/>
  <c r="AM695" i="4"/>
  <c r="AL695" i="4"/>
  <c r="AK695" i="4"/>
  <c r="AI695" i="4"/>
  <c r="AH695" i="4"/>
  <c r="AG695" i="4"/>
  <c r="AD695" i="4"/>
  <c r="AC695" i="4"/>
  <c r="AB695" i="4"/>
  <c r="AA695" i="4"/>
  <c r="Z695" i="4"/>
  <c r="X695" i="4"/>
  <c r="V695" i="4"/>
  <c r="AX694" i="4"/>
  <c r="AW694" i="4"/>
  <c r="AV694" i="4"/>
  <c r="AT694" i="4"/>
  <c r="AS694" i="4"/>
  <c r="AR694" i="4"/>
  <c r="AQ694" i="4"/>
  <c r="AN694" i="4"/>
  <c r="AM694" i="4"/>
  <c r="AL694" i="4"/>
  <c r="AK694" i="4"/>
  <c r="AI694" i="4"/>
  <c r="AH694" i="4"/>
  <c r="AG694" i="4"/>
  <c r="AD694" i="4"/>
  <c r="AC694" i="4"/>
  <c r="AB694" i="4"/>
  <c r="AA694" i="4"/>
  <c r="Z694" i="4"/>
  <c r="X694" i="4"/>
  <c r="V694" i="4"/>
  <c r="AX693" i="4"/>
  <c r="AW693" i="4"/>
  <c r="AV693" i="4"/>
  <c r="AT693" i="4"/>
  <c r="AS693" i="4"/>
  <c r="AR693" i="4"/>
  <c r="AQ693" i="4"/>
  <c r="AN693" i="4"/>
  <c r="AM693" i="4"/>
  <c r="AL693" i="4"/>
  <c r="AK693" i="4"/>
  <c r="AI693" i="4"/>
  <c r="AH693" i="4"/>
  <c r="AG693" i="4"/>
  <c r="AD693" i="4"/>
  <c r="AC693" i="4"/>
  <c r="AB693" i="4"/>
  <c r="AA693" i="4"/>
  <c r="Z693" i="4"/>
  <c r="X693" i="4"/>
  <c r="V693" i="4"/>
  <c r="AX692" i="4"/>
  <c r="AW692" i="4"/>
  <c r="AV692" i="4"/>
  <c r="AT692" i="4"/>
  <c r="AS692" i="4"/>
  <c r="AR692" i="4"/>
  <c r="AQ692" i="4"/>
  <c r="AN692" i="4"/>
  <c r="AM692" i="4"/>
  <c r="AL692" i="4"/>
  <c r="AK692" i="4"/>
  <c r="AI692" i="4"/>
  <c r="AH692" i="4"/>
  <c r="AG692" i="4"/>
  <c r="AD692" i="4"/>
  <c r="AC692" i="4"/>
  <c r="AB692" i="4"/>
  <c r="AA692" i="4"/>
  <c r="Z692" i="4"/>
  <c r="X692" i="4"/>
  <c r="V692" i="4"/>
  <c r="AX691" i="4"/>
  <c r="AW691" i="4"/>
  <c r="AV691" i="4"/>
  <c r="AT691" i="4"/>
  <c r="AS691" i="4"/>
  <c r="AR691" i="4"/>
  <c r="AQ691" i="4"/>
  <c r="AN691" i="4"/>
  <c r="AM691" i="4"/>
  <c r="AL691" i="4"/>
  <c r="AK691" i="4"/>
  <c r="AI691" i="4"/>
  <c r="AH691" i="4"/>
  <c r="AG691" i="4"/>
  <c r="AD691" i="4"/>
  <c r="AC691" i="4"/>
  <c r="AB691" i="4"/>
  <c r="AA691" i="4"/>
  <c r="Z691" i="4"/>
  <c r="X691" i="4"/>
  <c r="V691" i="4"/>
  <c r="AX690" i="4"/>
  <c r="AW690" i="4"/>
  <c r="AV690" i="4"/>
  <c r="AT690" i="4"/>
  <c r="AS690" i="4"/>
  <c r="AR690" i="4"/>
  <c r="AQ690" i="4"/>
  <c r="AN690" i="4"/>
  <c r="AM690" i="4"/>
  <c r="AL690" i="4"/>
  <c r="AK690" i="4"/>
  <c r="AI690" i="4"/>
  <c r="AH690" i="4"/>
  <c r="AG690" i="4"/>
  <c r="AD690" i="4"/>
  <c r="AC690" i="4"/>
  <c r="AB690" i="4"/>
  <c r="AA690" i="4"/>
  <c r="Z690" i="4"/>
  <c r="X690" i="4"/>
  <c r="V690" i="4"/>
  <c r="AX689" i="4"/>
  <c r="AW689" i="4"/>
  <c r="AV689" i="4"/>
  <c r="AT689" i="4"/>
  <c r="AS689" i="4"/>
  <c r="AR689" i="4"/>
  <c r="AQ689" i="4"/>
  <c r="AN689" i="4"/>
  <c r="AM689" i="4"/>
  <c r="AL689" i="4"/>
  <c r="AK689" i="4"/>
  <c r="AI689" i="4"/>
  <c r="AH689" i="4"/>
  <c r="AG689" i="4"/>
  <c r="AD689" i="4"/>
  <c r="AC689" i="4"/>
  <c r="AB689" i="4"/>
  <c r="AA689" i="4"/>
  <c r="Z689" i="4"/>
  <c r="X689" i="4"/>
  <c r="V689" i="4"/>
  <c r="AX688" i="4"/>
  <c r="AW688" i="4"/>
  <c r="AV688" i="4"/>
  <c r="AT688" i="4"/>
  <c r="AS688" i="4"/>
  <c r="AR688" i="4"/>
  <c r="AQ688" i="4"/>
  <c r="AN688" i="4"/>
  <c r="AM688" i="4"/>
  <c r="AL688" i="4"/>
  <c r="AK688" i="4"/>
  <c r="AI688" i="4"/>
  <c r="AH688" i="4"/>
  <c r="AG688" i="4"/>
  <c r="AD688" i="4"/>
  <c r="AC688" i="4"/>
  <c r="AB688" i="4"/>
  <c r="AA688" i="4"/>
  <c r="Z688" i="4"/>
  <c r="X688" i="4"/>
  <c r="V688" i="4"/>
  <c r="AX687" i="4"/>
  <c r="AW687" i="4"/>
  <c r="AV687" i="4"/>
  <c r="AT687" i="4"/>
  <c r="AS687" i="4"/>
  <c r="AR687" i="4"/>
  <c r="AQ687" i="4"/>
  <c r="AN687" i="4"/>
  <c r="AM687" i="4"/>
  <c r="AL687" i="4"/>
  <c r="AK687" i="4"/>
  <c r="AI687" i="4"/>
  <c r="AH687" i="4"/>
  <c r="AG687" i="4"/>
  <c r="AD687" i="4"/>
  <c r="AC687" i="4"/>
  <c r="AB687" i="4"/>
  <c r="AA687" i="4"/>
  <c r="Z687" i="4"/>
  <c r="X687" i="4"/>
  <c r="V687" i="4"/>
  <c r="AX686" i="4"/>
  <c r="AW686" i="4"/>
  <c r="AV686" i="4"/>
  <c r="AT686" i="4"/>
  <c r="AS686" i="4"/>
  <c r="AR686" i="4"/>
  <c r="AQ686" i="4"/>
  <c r="AN686" i="4"/>
  <c r="AM686" i="4"/>
  <c r="AL686" i="4"/>
  <c r="AK686" i="4"/>
  <c r="AI686" i="4"/>
  <c r="AH686" i="4"/>
  <c r="AG686" i="4"/>
  <c r="AD686" i="4"/>
  <c r="AC686" i="4"/>
  <c r="AB686" i="4"/>
  <c r="AA686" i="4"/>
  <c r="Z686" i="4"/>
  <c r="X686" i="4"/>
  <c r="V686" i="4"/>
  <c r="AX685" i="4"/>
  <c r="AW685" i="4"/>
  <c r="AV685" i="4"/>
  <c r="AT685" i="4"/>
  <c r="AS685" i="4"/>
  <c r="AR685" i="4"/>
  <c r="AQ685" i="4"/>
  <c r="AN685" i="4"/>
  <c r="AM685" i="4"/>
  <c r="AL685" i="4"/>
  <c r="AK685" i="4"/>
  <c r="AI685" i="4"/>
  <c r="AH685" i="4"/>
  <c r="AG685" i="4"/>
  <c r="AD685" i="4"/>
  <c r="AC685" i="4"/>
  <c r="AB685" i="4"/>
  <c r="AA685" i="4"/>
  <c r="Z685" i="4"/>
  <c r="X685" i="4"/>
  <c r="V685" i="4"/>
  <c r="AX684" i="4"/>
  <c r="AW684" i="4"/>
  <c r="AV684" i="4"/>
  <c r="AT684" i="4"/>
  <c r="AS684" i="4"/>
  <c r="AR684" i="4"/>
  <c r="AQ684" i="4"/>
  <c r="AN684" i="4"/>
  <c r="AM684" i="4"/>
  <c r="AL684" i="4"/>
  <c r="AK684" i="4"/>
  <c r="AI684" i="4"/>
  <c r="AH684" i="4"/>
  <c r="AG684" i="4"/>
  <c r="AD684" i="4"/>
  <c r="AC684" i="4"/>
  <c r="AB684" i="4"/>
  <c r="AA684" i="4"/>
  <c r="Z684" i="4"/>
  <c r="X684" i="4"/>
  <c r="V684" i="4"/>
  <c r="AX683" i="4"/>
  <c r="AW683" i="4"/>
  <c r="AV683" i="4"/>
  <c r="AT683" i="4"/>
  <c r="AS683" i="4"/>
  <c r="AR683" i="4"/>
  <c r="AQ683" i="4"/>
  <c r="AN683" i="4"/>
  <c r="AM683" i="4"/>
  <c r="AL683" i="4"/>
  <c r="AK683" i="4"/>
  <c r="AI683" i="4"/>
  <c r="AH683" i="4"/>
  <c r="AG683" i="4"/>
  <c r="AD683" i="4"/>
  <c r="AC683" i="4"/>
  <c r="AB683" i="4"/>
  <c r="AA683" i="4"/>
  <c r="Z683" i="4"/>
  <c r="X683" i="4"/>
  <c r="V683" i="4"/>
  <c r="AX682" i="4"/>
  <c r="AW682" i="4"/>
  <c r="AV682" i="4"/>
  <c r="AT682" i="4"/>
  <c r="AS682" i="4"/>
  <c r="AR682" i="4"/>
  <c r="AQ682" i="4"/>
  <c r="AN682" i="4"/>
  <c r="AM682" i="4"/>
  <c r="AL682" i="4"/>
  <c r="AK682" i="4"/>
  <c r="AI682" i="4"/>
  <c r="AH682" i="4"/>
  <c r="AG682" i="4"/>
  <c r="AD682" i="4"/>
  <c r="AC682" i="4"/>
  <c r="AB682" i="4"/>
  <c r="AA682" i="4"/>
  <c r="Z682" i="4"/>
  <c r="X682" i="4"/>
  <c r="V682" i="4"/>
  <c r="AX681" i="4"/>
  <c r="AW681" i="4"/>
  <c r="AV681" i="4"/>
  <c r="AT681" i="4"/>
  <c r="AS681" i="4"/>
  <c r="AR681" i="4"/>
  <c r="AQ681" i="4"/>
  <c r="AN681" i="4"/>
  <c r="AM681" i="4"/>
  <c r="AL681" i="4"/>
  <c r="AK681" i="4"/>
  <c r="AI681" i="4"/>
  <c r="AH681" i="4"/>
  <c r="AG681" i="4"/>
  <c r="AD681" i="4"/>
  <c r="AC681" i="4"/>
  <c r="AB681" i="4"/>
  <c r="AA681" i="4"/>
  <c r="Z681" i="4"/>
  <c r="X681" i="4"/>
  <c r="V681" i="4"/>
  <c r="AX680" i="4"/>
  <c r="AW680" i="4"/>
  <c r="AV680" i="4"/>
  <c r="AT680" i="4"/>
  <c r="AS680" i="4"/>
  <c r="AR680" i="4"/>
  <c r="AQ680" i="4"/>
  <c r="AN680" i="4"/>
  <c r="AM680" i="4"/>
  <c r="AL680" i="4"/>
  <c r="AK680" i="4"/>
  <c r="AI680" i="4"/>
  <c r="AH680" i="4"/>
  <c r="AG680" i="4"/>
  <c r="AD680" i="4"/>
  <c r="AC680" i="4"/>
  <c r="AB680" i="4"/>
  <c r="AA680" i="4"/>
  <c r="Z680" i="4"/>
  <c r="X680" i="4"/>
  <c r="V680" i="4"/>
  <c r="AX679" i="4"/>
  <c r="AW679" i="4"/>
  <c r="AV679" i="4"/>
  <c r="AT679" i="4"/>
  <c r="AS679" i="4"/>
  <c r="AR679" i="4"/>
  <c r="AQ679" i="4"/>
  <c r="AN679" i="4"/>
  <c r="AM679" i="4"/>
  <c r="AL679" i="4"/>
  <c r="AK679" i="4"/>
  <c r="AI679" i="4"/>
  <c r="AH679" i="4"/>
  <c r="AG679" i="4"/>
  <c r="AD679" i="4"/>
  <c r="AC679" i="4"/>
  <c r="AB679" i="4"/>
  <c r="AA679" i="4"/>
  <c r="Z679" i="4"/>
  <c r="X679" i="4"/>
  <c r="V679" i="4"/>
  <c r="AX678" i="4"/>
  <c r="AW678" i="4"/>
  <c r="AV678" i="4"/>
  <c r="AT678" i="4"/>
  <c r="AS678" i="4"/>
  <c r="AR678" i="4"/>
  <c r="AQ678" i="4"/>
  <c r="AN678" i="4"/>
  <c r="AM678" i="4"/>
  <c r="AL678" i="4"/>
  <c r="AK678" i="4"/>
  <c r="AI678" i="4"/>
  <c r="AH678" i="4"/>
  <c r="AG678" i="4"/>
  <c r="AD678" i="4"/>
  <c r="AC678" i="4"/>
  <c r="AB678" i="4"/>
  <c r="AA678" i="4"/>
  <c r="Z678" i="4"/>
  <c r="X678" i="4"/>
  <c r="V678" i="4"/>
  <c r="AX677" i="4"/>
  <c r="AW677" i="4"/>
  <c r="AV677" i="4"/>
  <c r="AT677" i="4"/>
  <c r="AS677" i="4"/>
  <c r="AR677" i="4"/>
  <c r="AQ677" i="4"/>
  <c r="AN677" i="4"/>
  <c r="AM677" i="4"/>
  <c r="AL677" i="4"/>
  <c r="AK677" i="4"/>
  <c r="AI677" i="4"/>
  <c r="AH677" i="4"/>
  <c r="AG677" i="4"/>
  <c r="AD677" i="4"/>
  <c r="AC677" i="4"/>
  <c r="AB677" i="4"/>
  <c r="AA677" i="4"/>
  <c r="Z677" i="4"/>
  <c r="X677" i="4"/>
  <c r="V677" i="4"/>
  <c r="AX676" i="4"/>
  <c r="AW676" i="4"/>
  <c r="AV676" i="4"/>
  <c r="AT676" i="4"/>
  <c r="AS676" i="4"/>
  <c r="AR676" i="4"/>
  <c r="AQ676" i="4"/>
  <c r="AN676" i="4"/>
  <c r="AM676" i="4"/>
  <c r="AL676" i="4"/>
  <c r="AK676" i="4"/>
  <c r="AI676" i="4"/>
  <c r="AH676" i="4"/>
  <c r="AG676" i="4"/>
  <c r="AD676" i="4"/>
  <c r="AC676" i="4"/>
  <c r="AB676" i="4"/>
  <c r="AA676" i="4"/>
  <c r="Z676" i="4"/>
  <c r="X676" i="4"/>
  <c r="V676" i="4"/>
  <c r="AX675" i="4"/>
  <c r="AW675" i="4"/>
  <c r="AV675" i="4"/>
  <c r="AT675" i="4"/>
  <c r="AS675" i="4"/>
  <c r="AR675" i="4"/>
  <c r="AQ675" i="4"/>
  <c r="AN675" i="4"/>
  <c r="AM675" i="4"/>
  <c r="AL675" i="4"/>
  <c r="AK675" i="4"/>
  <c r="AI675" i="4"/>
  <c r="AH675" i="4"/>
  <c r="AG675" i="4"/>
  <c r="AD675" i="4"/>
  <c r="AC675" i="4"/>
  <c r="AB675" i="4"/>
  <c r="AA675" i="4"/>
  <c r="Z675" i="4"/>
  <c r="X675" i="4"/>
  <c r="V675" i="4"/>
  <c r="AX674" i="4"/>
  <c r="AW674" i="4"/>
  <c r="AV674" i="4"/>
  <c r="AT674" i="4"/>
  <c r="AS674" i="4"/>
  <c r="AR674" i="4"/>
  <c r="AQ674" i="4"/>
  <c r="AN674" i="4"/>
  <c r="AM674" i="4"/>
  <c r="AL674" i="4"/>
  <c r="AK674" i="4"/>
  <c r="AI674" i="4"/>
  <c r="AH674" i="4"/>
  <c r="AG674" i="4"/>
  <c r="AD674" i="4"/>
  <c r="AC674" i="4"/>
  <c r="AB674" i="4"/>
  <c r="AA674" i="4"/>
  <c r="Z674" i="4"/>
  <c r="X674" i="4"/>
  <c r="V674" i="4"/>
  <c r="AX673" i="4"/>
  <c r="AW673" i="4"/>
  <c r="AV673" i="4"/>
  <c r="AT673" i="4"/>
  <c r="AS673" i="4"/>
  <c r="AR673" i="4"/>
  <c r="AQ673" i="4"/>
  <c r="AN673" i="4"/>
  <c r="AM673" i="4"/>
  <c r="AL673" i="4"/>
  <c r="AK673" i="4"/>
  <c r="AI673" i="4"/>
  <c r="AH673" i="4"/>
  <c r="AG673" i="4"/>
  <c r="AD673" i="4"/>
  <c r="AC673" i="4"/>
  <c r="AB673" i="4"/>
  <c r="AA673" i="4"/>
  <c r="Z673" i="4"/>
  <c r="X673" i="4"/>
  <c r="V673" i="4"/>
  <c r="AX672" i="4"/>
  <c r="AW672" i="4"/>
  <c r="AV672" i="4"/>
  <c r="AT672" i="4"/>
  <c r="AS672" i="4"/>
  <c r="AR672" i="4"/>
  <c r="AQ672" i="4"/>
  <c r="AN672" i="4"/>
  <c r="AM672" i="4"/>
  <c r="AL672" i="4"/>
  <c r="AK672" i="4"/>
  <c r="AI672" i="4"/>
  <c r="AH672" i="4"/>
  <c r="AG672" i="4"/>
  <c r="AD672" i="4"/>
  <c r="AC672" i="4"/>
  <c r="AB672" i="4"/>
  <c r="AA672" i="4"/>
  <c r="Z672" i="4"/>
  <c r="X672" i="4"/>
  <c r="V672" i="4"/>
  <c r="AX671" i="4"/>
  <c r="AW671" i="4"/>
  <c r="AV671" i="4"/>
  <c r="AT671" i="4"/>
  <c r="AS671" i="4"/>
  <c r="AR671" i="4"/>
  <c r="AQ671" i="4"/>
  <c r="AN671" i="4"/>
  <c r="AM671" i="4"/>
  <c r="AL671" i="4"/>
  <c r="AK671" i="4"/>
  <c r="AI671" i="4"/>
  <c r="AH671" i="4"/>
  <c r="AG671" i="4"/>
  <c r="AD671" i="4"/>
  <c r="AC671" i="4"/>
  <c r="AB671" i="4"/>
  <c r="AA671" i="4"/>
  <c r="Z671" i="4"/>
  <c r="X671" i="4"/>
  <c r="V671" i="4"/>
  <c r="AX670" i="4"/>
  <c r="AW670" i="4"/>
  <c r="AV670" i="4"/>
  <c r="AT670" i="4"/>
  <c r="AS670" i="4"/>
  <c r="AR670" i="4"/>
  <c r="AQ670" i="4"/>
  <c r="AN670" i="4"/>
  <c r="AM670" i="4"/>
  <c r="AL670" i="4"/>
  <c r="AK670" i="4"/>
  <c r="AI670" i="4"/>
  <c r="AH670" i="4"/>
  <c r="AG670" i="4"/>
  <c r="AD670" i="4"/>
  <c r="AC670" i="4"/>
  <c r="AB670" i="4"/>
  <c r="AA670" i="4"/>
  <c r="Z670" i="4"/>
  <c r="X670" i="4"/>
  <c r="V670" i="4"/>
  <c r="AX669" i="4"/>
  <c r="AW669" i="4"/>
  <c r="AV669" i="4"/>
  <c r="AT669" i="4"/>
  <c r="AS669" i="4"/>
  <c r="AR669" i="4"/>
  <c r="AQ669" i="4"/>
  <c r="AN669" i="4"/>
  <c r="AM669" i="4"/>
  <c r="AL669" i="4"/>
  <c r="AK669" i="4"/>
  <c r="AI669" i="4"/>
  <c r="AH669" i="4"/>
  <c r="AG669" i="4"/>
  <c r="AD669" i="4"/>
  <c r="AC669" i="4"/>
  <c r="AB669" i="4"/>
  <c r="AA669" i="4"/>
  <c r="Z669" i="4"/>
  <c r="X669" i="4"/>
  <c r="V669" i="4"/>
  <c r="AX668" i="4"/>
  <c r="AW668" i="4"/>
  <c r="AV668" i="4"/>
  <c r="AT668" i="4"/>
  <c r="AS668" i="4"/>
  <c r="AR668" i="4"/>
  <c r="AQ668" i="4"/>
  <c r="AN668" i="4"/>
  <c r="AM668" i="4"/>
  <c r="AL668" i="4"/>
  <c r="AK668" i="4"/>
  <c r="AI668" i="4"/>
  <c r="AH668" i="4"/>
  <c r="AG668" i="4"/>
  <c r="AD668" i="4"/>
  <c r="AC668" i="4"/>
  <c r="AB668" i="4"/>
  <c r="AA668" i="4"/>
  <c r="Z668" i="4"/>
  <c r="X668" i="4"/>
  <c r="V668" i="4"/>
  <c r="AX667" i="4"/>
  <c r="AW667" i="4"/>
  <c r="AV667" i="4"/>
  <c r="AT667" i="4"/>
  <c r="AS667" i="4"/>
  <c r="AR667" i="4"/>
  <c r="AQ667" i="4"/>
  <c r="AN667" i="4"/>
  <c r="AM667" i="4"/>
  <c r="AL667" i="4"/>
  <c r="AK667" i="4"/>
  <c r="AI667" i="4"/>
  <c r="AH667" i="4"/>
  <c r="AG667" i="4"/>
  <c r="AD667" i="4"/>
  <c r="AC667" i="4"/>
  <c r="AB667" i="4"/>
  <c r="AA667" i="4"/>
  <c r="Z667" i="4"/>
  <c r="X667" i="4"/>
  <c r="V667" i="4"/>
  <c r="AX666" i="4"/>
  <c r="AW666" i="4"/>
  <c r="AV666" i="4"/>
  <c r="AT666" i="4"/>
  <c r="AS666" i="4"/>
  <c r="AR666" i="4"/>
  <c r="AQ666" i="4"/>
  <c r="AN666" i="4"/>
  <c r="AM666" i="4"/>
  <c r="AL666" i="4"/>
  <c r="AK666" i="4"/>
  <c r="AI666" i="4"/>
  <c r="AH666" i="4"/>
  <c r="AG666" i="4"/>
  <c r="AD666" i="4"/>
  <c r="AC666" i="4"/>
  <c r="AB666" i="4"/>
  <c r="AA666" i="4"/>
  <c r="Z666" i="4"/>
  <c r="X666" i="4"/>
  <c r="V666" i="4"/>
  <c r="AX665" i="4"/>
  <c r="AW665" i="4"/>
  <c r="AV665" i="4"/>
  <c r="AT665" i="4"/>
  <c r="AS665" i="4"/>
  <c r="AR665" i="4"/>
  <c r="AQ665" i="4"/>
  <c r="AN665" i="4"/>
  <c r="AM665" i="4"/>
  <c r="AL665" i="4"/>
  <c r="AK665" i="4"/>
  <c r="AI665" i="4"/>
  <c r="AH665" i="4"/>
  <c r="AG665" i="4"/>
  <c r="AD665" i="4"/>
  <c r="AC665" i="4"/>
  <c r="AB665" i="4"/>
  <c r="AA665" i="4"/>
  <c r="Z665" i="4"/>
  <c r="X665" i="4"/>
  <c r="V665" i="4"/>
  <c r="AX664" i="4"/>
  <c r="AW664" i="4"/>
  <c r="AV664" i="4"/>
  <c r="AT664" i="4"/>
  <c r="AS664" i="4"/>
  <c r="AR664" i="4"/>
  <c r="AQ664" i="4"/>
  <c r="AN664" i="4"/>
  <c r="AM664" i="4"/>
  <c r="AL664" i="4"/>
  <c r="AK664" i="4"/>
  <c r="AI664" i="4"/>
  <c r="AH664" i="4"/>
  <c r="AG664" i="4"/>
  <c r="AD664" i="4"/>
  <c r="AC664" i="4"/>
  <c r="AB664" i="4"/>
  <c r="AA664" i="4"/>
  <c r="Z664" i="4"/>
  <c r="X664" i="4"/>
  <c r="V664" i="4"/>
  <c r="AX663" i="4"/>
  <c r="AW663" i="4"/>
  <c r="AV663" i="4"/>
  <c r="AT663" i="4"/>
  <c r="AS663" i="4"/>
  <c r="AR663" i="4"/>
  <c r="AQ663" i="4"/>
  <c r="AN663" i="4"/>
  <c r="AM663" i="4"/>
  <c r="AL663" i="4"/>
  <c r="AK663" i="4"/>
  <c r="AI663" i="4"/>
  <c r="AH663" i="4"/>
  <c r="AG663" i="4"/>
  <c r="AD663" i="4"/>
  <c r="AC663" i="4"/>
  <c r="AB663" i="4"/>
  <c r="AA663" i="4"/>
  <c r="Z663" i="4"/>
  <c r="X663" i="4"/>
  <c r="V663" i="4"/>
  <c r="AX662" i="4"/>
  <c r="AW662" i="4"/>
  <c r="AV662" i="4"/>
  <c r="AT662" i="4"/>
  <c r="AS662" i="4"/>
  <c r="AR662" i="4"/>
  <c r="AQ662" i="4"/>
  <c r="AN662" i="4"/>
  <c r="AM662" i="4"/>
  <c r="AL662" i="4"/>
  <c r="AK662" i="4"/>
  <c r="AI662" i="4"/>
  <c r="AH662" i="4"/>
  <c r="AG662" i="4"/>
  <c r="AD662" i="4"/>
  <c r="AC662" i="4"/>
  <c r="AB662" i="4"/>
  <c r="AA662" i="4"/>
  <c r="Z662" i="4"/>
  <c r="X662" i="4"/>
  <c r="V662" i="4"/>
  <c r="AX661" i="4"/>
  <c r="AW661" i="4"/>
  <c r="AV661" i="4"/>
  <c r="AT661" i="4"/>
  <c r="AS661" i="4"/>
  <c r="AR661" i="4"/>
  <c r="AQ661" i="4"/>
  <c r="AN661" i="4"/>
  <c r="AM661" i="4"/>
  <c r="AL661" i="4"/>
  <c r="AK661" i="4"/>
  <c r="AI661" i="4"/>
  <c r="AH661" i="4"/>
  <c r="AG661" i="4"/>
  <c r="AD661" i="4"/>
  <c r="AC661" i="4"/>
  <c r="AB661" i="4"/>
  <c r="AA661" i="4"/>
  <c r="Z661" i="4"/>
  <c r="X661" i="4"/>
  <c r="V661" i="4"/>
  <c r="AX660" i="4"/>
  <c r="AW660" i="4"/>
  <c r="AV660" i="4"/>
  <c r="AT660" i="4"/>
  <c r="AS660" i="4"/>
  <c r="AR660" i="4"/>
  <c r="AQ660" i="4"/>
  <c r="AN660" i="4"/>
  <c r="AM660" i="4"/>
  <c r="AL660" i="4"/>
  <c r="AK660" i="4"/>
  <c r="AI660" i="4"/>
  <c r="AH660" i="4"/>
  <c r="AG660" i="4"/>
  <c r="AD660" i="4"/>
  <c r="AC660" i="4"/>
  <c r="AB660" i="4"/>
  <c r="AA660" i="4"/>
  <c r="Z660" i="4"/>
  <c r="X660" i="4"/>
  <c r="V660" i="4"/>
  <c r="AX659" i="4"/>
  <c r="AW659" i="4"/>
  <c r="AV659" i="4"/>
  <c r="AT659" i="4"/>
  <c r="AS659" i="4"/>
  <c r="AR659" i="4"/>
  <c r="AQ659" i="4"/>
  <c r="AN659" i="4"/>
  <c r="AM659" i="4"/>
  <c r="AL659" i="4"/>
  <c r="AK659" i="4"/>
  <c r="AI659" i="4"/>
  <c r="AH659" i="4"/>
  <c r="AG659" i="4"/>
  <c r="AD659" i="4"/>
  <c r="AC659" i="4"/>
  <c r="AB659" i="4"/>
  <c r="AA659" i="4"/>
  <c r="Z659" i="4"/>
  <c r="X659" i="4"/>
  <c r="V659" i="4"/>
  <c r="AX658" i="4"/>
  <c r="AW658" i="4"/>
  <c r="AV658" i="4"/>
  <c r="AT658" i="4"/>
  <c r="AS658" i="4"/>
  <c r="AR658" i="4"/>
  <c r="AQ658" i="4"/>
  <c r="AN658" i="4"/>
  <c r="AM658" i="4"/>
  <c r="AL658" i="4"/>
  <c r="AK658" i="4"/>
  <c r="AI658" i="4"/>
  <c r="AH658" i="4"/>
  <c r="AG658" i="4"/>
  <c r="AD658" i="4"/>
  <c r="AC658" i="4"/>
  <c r="AB658" i="4"/>
  <c r="AA658" i="4"/>
  <c r="Z658" i="4"/>
  <c r="X658" i="4"/>
  <c r="V658" i="4"/>
  <c r="AX657" i="4"/>
  <c r="AW657" i="4"/>
  <c r="AV657" i="4"/>
  <c r="AT657" i="4"/>
  <c r="AS657" i="4"/>
  <c r="AR657" i="4"/>
  <c r="AQ657" i="4"/>
  <c r="AN657" i="4"/>
  <c r="AM657" i="4"/>
  <c r="AL657" i="4"/>
  <c r="AK657" i="4"/>
  <c r="AI657" i="4"/>
  <c r="AH657" i="4"/>
  <c r="AG657" i="4"/>
  <c r="AD657" i="4"/>
  <c r="AC657" i="4"/>
  <c r="AB657" i="4"/>
  <c r="AA657" i="4"/>
  <c r="Z657" i="4"/>
  <c r="X657" i="4"/>
  <c r="V657" i="4"/>
  <c r="AX656" i="4"/>
  <c r="AW656" i="4"/>
  <c r="AV656" i="4"/>
  <c r="AT656" i="4"/>
  <c r="AS656" i="4"/>
  <c r="AR656" i="4"/>
  <c r="AQ656" i="4"/>
  <c r="AN656" i="4"/>
  <c r="AM656" i="4"/>
  <c r="AL656" i="4"/>
  <c r="AK656" i="4"/>
  <c r="AI656" i="4"/>
  <c r="AH656" i="4"/>
  <c r="AG656" i="4"/>
  <c r="AD656" i="4"/>
  <c r="AC656" i="4"/>
  <c r="AB656" i="4"/>
  <c r="AA656" i="4"/>
  <c r="Z656" i="4"/>
  <c r="X656" i="4"/>
  <c r="V656" i="4"/>
  <c r="AX655" i="4"/>
  <c r="AW655" i="4"/>
  <c r="AV655" i="4"/>
  <c r="AT655" i="4"/>
  <c r="AS655" i="4"/>
  <c r="AR655" i="4"/>
  <c r="AQ655" i="4"/>
  <c r="AN655" i="4"/>
  <c r="AM655" i="4"/>
  <c r="AL655" i="4"/>
  <c r="AK655" i="4"/>
  <c r="AI655" i="4"/>
  <c r="AH655" i="4"/>
  <c r="AG655" i="4"/>
  <c r="AD655" i="4"/>
  <c r="AC655" i="4"/>
  <c r="AB655" i="4"/>
  <c r="AA655" i="4"/>
  <c r="Z655" i="4"/>
  <c r="X655" i="4"/>
  <c r="V655" i="4"/>
  <c r="AX654" i="4"/>
  <c r="AW654" i="4"/>
  <c r="AV654" i="4"/>
  <c r="AT654" i="4"/>
  <c r="AS654" i="4"/>
  <c r="AR654" i="4"/>
  <c r="AQ654" i="4"/>
  <c r="AN654" i="4"/>
  <c r="AM654" i="4"/>
  <c r="AL654" i="4"/>
  <c r="AK654" i="4"/>
  <c r="AI654" i="4"/>
  <c r="AH654" i="4"/>
  <c r="AG654" i="4"/>
  <c r="AD654" i="4"/>
  <c r="AC654" i="4"/>
  <c r="AB654" i="4"/>
  <c r="AA654" i="4"/>
  <c r="Z654" i="4"/>
  <c r="X654" i="4"/>
  <c r="V654" i="4"/>
  <c r="AX653" i="4"/>
  <c r="AW653" i="4"/>
  <c r="AV653" i="4"/>
  <c r="AT653" i="4"/>
  <c r="AS653" i="4"/>
  <c r="AR653" i="4"/>
  <c r="AQ653" i="4"/>
  <c r="AN653" i="4"/>
  <c r="AM653" i="4"/>
  <c r="AL653" i="4"/>
  <c r="AK653" i="4"/>
  <c r="AI653" i="4"/>
  <c r="AH653" i="4"/>
  <c r="AG653" i="4"/>
  <c r="AD653" i="4"/>
  <c r="AC653" i="4"/>
  <c r="AB653" i="4"/>
  <c r="AA653" i="4"/>
  <c r="Z653" i="4"/>
  <c r="X653" i="4"/>
  <c r="V653" i="4"/>
  <c r="AX652" i="4"/>
  <c r="AW652" i="4"/>
  <c r="AV652" i="4"/>
  <c r="AT652" i="4"/>
  <c r="AS652" i="4"/>
  <c r="AR652" i="4"/>
  <c r="AQ652" i="4"/>
  <c r="AN652" i="4"/>
  <c r="AM652" i="4"/>
  <c r="AL652" i="4"/>
  <c r="AK652" i="4"/>
  <c r="AI652" i="4"/>
  <c r="AH652" i="4"/>
  <c r="AG652" i="4"/>
  <c r="AD652" i="4"/>
  <c r="AC652" i="4"/>
  <c r="AB652" i="4"/>
  <c r="AA652" i="4"/>
  <c r="Z652" i="4"/>
  <c r="X652" i="4"/>
  <c r="V652" i="4"/>
  <c r="AX651" i="4"/>
  <c r="AW651" i="4"/>
  <c r="AV651" i="4"/>
  <c r="AT651" i="4"/>
  <c r="AS651" i="4"/>
  <c r="AR651" i="4"/>
  <c r="AQ651" i="4"/>
  <c r="AN651" i="4"/>
  <c r="AM651" i="4"/>
  <c r="AL651" i="4"/>
  <c r="AK651" i="4"/>
  <c r="AI651" i="4"/>
  <c r="AH651" i="4"/>
  <c r="AG651" i="4"/>
  <c r="AD651" i="4"/>
  <c r="AC651" i="4"/>
  <c r="AB651" i="4"/>
  <c r="AA651" i="4"/>
  <c r="Z651" i="4"/>
  <c r="X651" i="4"/>
  <c r="V651" i="4"/>
  <c r="AX650" i="4"/>
  <c r="AW650" i="4"/>
  <c r="AV650" i="4"/>
  <c r="AT650" i="4"/>
  <c r="AS650" i="4"/>
  <c r="AR650" i="4"/>
  <c r="AQ650" i="4"/>
  <c r="AN650" i="4"/>
  <c r="AM650" i="4"/>
  <c r="AL650" i="4"/>
  <c r="AK650" i="4"/>
  <c r="AI650" i="4"/>
  <c r="AH650" i="4"/>
  <c r="AG650" i="4"/>
  <c r="AD650" i="4"/>
  <c r="AC650" i="4"/>
  <c r="AB650" i="4"/>
  <c r="AA650" i="4"/>
  <c r="Z650" i="4"/>
  <c r="X650" i="4"/>
  <c r="V650" i="4"/>
  <c r="AX649" i="4"/>
  <c r="AW649" i="4"/>
  <c r="AV649" i="4"/>
  <c r="AT649" i="4"/>
  <c r="AS649" i="4"/>
  <c r="AR649" i="4"/>
  <c r="AQ649" i="4"/>
  <c r="AN649" i="4"/>
  <c r="AM649" i="4"/>
  <c r="AL649" i="4"/>
  <c r="AK649" i="4"/>
  <c r="AI649" i="4"/>
  <c r="AH649" i="4"/>
  <c r="AG649" i="4"/>
  <c r="AD649" i="4"/>
  <c r="AC649" i="4"/>
  <c r="AB649" i="4"/>
  <c r="AA649" i="4"/>
  <c r="Z649" i="4"/>
  <c r="X649" i="4"/>
  <c r="V649" i="4"/>
  <c r="AX648" i="4"/>
  <c r="AW648" i="4"/>
  <c r="AV648" i="4"/>
  <c r="AT648" i="4"/>
  <c r="AS648" i="4"/>
  <c r="AR648" i="4"/>
  <c r="AQ648" i="4"/>
  <c r="AN648" i="4"/>
  <c r="AM648" i="4"/>
  <c r="AL648" i="4"/>
  <c r="AK648" i="4"/>
  <c r="AI648" i="4"/>
  <c r="AH648" i="4"/>
  <c r="AG648" i="4"/>
  <c r="AD648" i="4"/>
  <c r="AC648" i="4"/>
  <c r="AB648" i="4"/>
  <c r="AA648" i="4"/>
  <c r="Z648" i="4"/>
  <c r="X648" i="4"/>
  <c r="V648" i="4"/>
  <c r="AX647" i="4"/>
  <c r="AW647" i="4"/>
  <c r="AV647" i="4"/>
  <c r="AT647" i="4"/>
  <c r="AS647" i="4"/>
  <c r="AR647" i="4"/>
  <c r="AQ647" i="4"/>
  <c r="AN647" i="4"/>
  <c r="AM647" i="4"/>
  <c r="AL647" i="4"/>
  <c r="AK647" i="4"/>
  <c r="AI647" i="4"/>
  <c r="AH647" i="4"/>
  <c r="AG647" i="4"/>
  <c r="AD647" i="4"/>
  <c r="AC647" i="4"/>
  <c r="AB647" i="4"/>
  <c r="AA647" i="4"/>
  <c r="Z647" i="4"/>
  <c r="X647" i="4"/>
  <c r="V647" i="4"/>
  <c r="AX646" i="4"/>
  <c r="AW646" i="4"/>
  <c r="AV646" i="4"/>
  <c r="AT646" i="4"/>
  <c r="AS646" i="4"/>
  <c r="AR646" i="4"/>
  <c r="AQ646" i="4"/>
  <c r="AN646" i="4"/>
  <c r="AM646" i="4"/>
  <c r="AL646" i="4"/>
  <c r="AK646" i="4"/>
  <c r="AI646" i="4"/>
  <c r="AH646" i="4"/>
  <c r="AG646" i="4"/>
  <c r="AD646" i="4"/>
  <c r="AC646" i="4"/>
  <c r="AB646" i="4"/>
  <c r="AA646" i="4"/>
  <c r="Z646" i="4"/>
  <c r="X646" i="4"/>
  <c r="V646" i="4"/>
  <c r="AX645" i="4"/>
  <c r="AW645" i="4"/>
  <c r="AV645" i="4"/>
  <c r="AT645" i="4"/>
  <c r="AS645" i="4"/>
  <c r="AR645" i="4"/>
  <c r="AQ645" i="4"/>
  <c r="AN645" i="4"/>
  <c r="AM645" i="4"/>
  <c r="AL645" i="4"/>
  <c r="AK645" i="4"/>
  <c r="AI645" i="4"/>
  <c r="AH645" i="4"/>
  <c r="AG645" i="4"/>
  <c r="AD645" i="4"/>
  <c r="AC645" i="4"/>
  <c r="AB645" i="4"/>
  <c r="AA645" i="4"/>
  <c r="Z645" i="4"/>
  <c r="X645" i="4"/>
  <c r="V645" i="4"/>
  <c r="AX644" i="4"/>
  <c r="AW644" i="4"/>
  <c r="AV644" i="4"/>
  <c r="AT644" i="4"/>
  <c r="AS644" i="4"/>
  <c r="AR644" i="4"/>
  <c r="AQ644" i="4"/>
  <c r="AN644" i="4"/>
  <c r="AM644" i="4"/>
  <c r="AL644" i="4"/>
  <c r="AK644" i="4"/>
  <c r="AI644" i="4"/>
  <c r="AH644" i="4"/>
  <c r="AG644" i="4"/>
  <c r="AD644" i="4"/>
  <c r="AC644" i="4"/>
  <c r="AB644" i="4"/>
  <c r="AA644" i="4"/>
  <c r="Z644" i="4"/>
  <c r="X644" i="4"/>
  <c r="V644" i="4"/>
  <c r="AX643" i="4"/>
  <c r="AW643" i="4"/>
  <c r="AV643" i="4"/>
  <c r="AT643" i="4"/>
  <c r="AS643" i="4"/>
  <c r="AR643" i="4"/>
  <c r="AQ643" i="4"/>
  <c r="AN643" i="4"/>
  <c r="AM643" i="4"/>
  <c r="AL643" i="4"/>
  <c r="AK643" i="4"/>
  <c r="AI643" i="4"/>
  <c r="AH643" i="4"/>
  <c r="AG643" i="4"/>
  <c r="AD643" i="4"/>
  <c r="AC643" i="4"/>
  <c r="AB643" i="4"/>
  <c r="AA643" i="4"/>
  <c r="Z643" i="4"/>
  <c r="X643" i="4"/>
  <c r="V643" i="4"/>
  <c r="AX642" i="4"/>
  <c r="AW642" i="4"/>
  <c r="AV642" i="4"/>
  <c r="AT642" i="4"/>
  <c r="AS642" i="4"/>
  <c r="AR642" i="4"/>
  <c r="AQ642" i="4"/>
  <c r="AN642" i="4"/>
  <c r="AM642" i="4"/>
  <c r="AL642" i="4"/>
  <c r="AK642" i="4"/>
  <c r="AI642" i="4"/>
  <c r="AH642" i="4"/>
  <c r="AG642" i="4"/>
  <c r="AD642" i="4"/>
  <c r="AC642" i="4"/>
  <c r="AB642" i="4"/>
  <c r="AA642" i="4"/>
  <c r="Z642" i="4"/>
  <c r="X642" i="4"/>
  <c r="V642" i="4"/>
  <c r="AX641" i="4"/>
  <c r="AW641" i="4"/>
  <c r="AV641" i="4"/>
  <c r="AT641" i="4"/>
  <c r="AS641" i="4"/>
  <c r="AR641" i="4"/>
  <c r="AQ641" i="4"/>
  <c r="AN641" i="4"/>
  <c r="AM641" i="4"/>
  <c r="AL641" i="4"/>
  <c r="AK641" i="4"/>
  <c r="AI641" i="4"/>
  <c r="AH641" i="4"/>
  <c r="AG641" i="4"/>
  <c r="AD641" i="4"/>
  <c r="AC641" i="4"/>
  <c r="AB641" i="4"/>
  <c r="AA641" i="4"/>
  <c r="Z641" i="4"/>
  <c r="X641" i="4"/>
  <c r="V641" i="4"/>
  <c r="AX640" i="4"/>
  <c r="AW640" i="4"/>
  <c r="AV640" i="4"/>
  <c r="AT640" i="4"/>
  <c r="AS640" i="4"/>
  <c r="AR640" i="4"/>
  <c r="AQ640" i="4"/>
  <c r="AN640" i="4"/>
  <c r="AM640" i="4"/>
  <c r="AL640" i="4"/>
  <c r="AK640" i="4"/>
  <c r="AI640" i="4"/>
  <c r="AH640" i="4"/>
  <c r="AG640" i="4"/>
  <c r="AD640" i="4"/>
  <c r="AC640" i="4"/>
  <c r="AB640" i="4"/>
  <c r="AA640" i="4"/>
  <c r="Z640" i="4"/>
  <c r="X640" i="4"/>
  <c r="V640" i="4"/>
  <c r="AX639" i="4"/>
  <c r="AW639" i="4"/>
  <c r="AV639" i="4"/>
  <c r="AT639" i="4"/>
  <c r="AS639" i="4"/>
  <c r="AR639" i="4"/>
  <c r="AQ639" i="4"/>
  <c r="AN639" i="4"/>
  <c r="AM639" i="4"/>
  <c r="AL639" i="4"/>
  <c r="AK639" i="4"/>
  <c r="AI639" i="4"/>
  <c r="AH639" i="4"/>
  <c r="AG639" i="4"/>
  <c r="AD639" i="4"/>
  <c r="AC639" i="4"/>
  <c r="AB639" i="4"/>
  <c r="AA639" i="4"/>
  <c r="Z639" i="4"/>
  <c r="X639" i="4"/>
  <c r="V639" i="4"/>
  <c r="AX638" i="4"/>
  <c r="AW638" i="4"/>
  <c r="AV638" i="4"/>
  <c r="AT638" i="4"/>
  <c r="AS638" i="4"/>
  <c r="AR638" i="4"/>
  <c r="AQ638" i="4"/>
  <c r="AN638" i="4"/>
  <c r="AM638" i="4"/>
  <c r="AL638" i="4"/>
  <c r="AK638" i="4"/>
  <c r="AI638" i="4"/>
  <c r="AH638" i="4"/>
  <c r="AG638" i="4"/>
  <c r="AD638" i="4"/>
  <c r="AC638" i="4"/>
  <c r="AB638" i="4"/>
  <c r="AA638" i="4"/>
  <c r="Z638" i="4"/>
  <c r="X638" i="4"/>
  <c r="V638" i="4"/>
  <c r="AX637" i="4"/>
  <c r="AW637" i="4"/>
  <c r="AV637" i="4"/>
  <c r="AT637" i="4"/>
  <c r="AS637" i="4"/>
  <c r="AR637" i="4"/>
  <c r="AQ637" i="4"/>
  <c r="AN637" i="4"/>
  <c r="AM637" i="4"/>
  <c r="AL637" i="4"/>
  <c r="AK637" i="4"/>
  <c r="AI637" i="4"/>
  <c r="AH637" i="4"/>
  <c r="AG637" i="4"/>
  <c r="AD637" i="4"/>
  <c r="AC637" i="4"/>
  <c r="AB637" i="4"/>
  <c r="AA637" i="4"/>
  <c r="Z637" i="4"/>
  <c r="X637" i="4"/>
  <c r="V637" i="4"/>
  <c r="AX636" i="4"/>
  <c r="AW636" i="4"/>
  <c r="AV636" i="4"/>
  <c r="AT636" i="4"/>
  <c r="AS636" i="4"/>
  <c r="AR636" i="4"/>
  <c r="AQ636" i="4"/>
  <c r="AN636" i="4"/>
  <c r="AM636" i="4"/>
  <c r="AL636" i="4"/>
  <c r="AK636" i="4"/>
  <c r="AI636" i="4"/>
  <c r="AH636" i="4"/>
  <c r="AG636" i="4"/>
  <c r="AD636" i="4"/>
  <c r="AC636" i="4"/>
  <c r="AB636" i="4"/>
  <c r="AA636" i="4"/>
  <c r="Z636" i="4"/>
  <c r="X636" i="4"/>
  <c r="V636" i="4"/>
  <c r="AX635" i="4"/>
  <c r="AW635" i="4"/>
  <c r="AV635" i="4"/>
  <c r="AT635" i="4"/>
  <c r="AS635" i="4"/>
  <c r="AR635" i="4"/>
  <c r="AQ635" i="4"/>
  <c r="AN635" i="4"/>
  <c r="AM635" i="4"/>
  <c r="AL635" i="4"/>
  <c r="AK635" i="4"/>
  <c r="AI635" i="4"/>
  <c r="AH635" i="4"/>
  <c r="AG635" i="4"/>
  <c r="AD635" i="4"/>
  <c r="AC635" i="4"/>
  <c r="AB635" i="4"/>
  <c r="AA635" i="4"/>
  <c r="Z635" i="4"/>
  <c r="X635" i="4"/>
  <c r="V635" i="4"/>
  <c r="AX634" i="4"/>
  <c r="AW634" i="4"/>
  <c r="AV634" i="4"/>
  <c r="AT634" i="4"/>
  <c r="AS634" i="4"/>
  <c r="AR634" i="4"/>
  <c r="AQ634" i="4"/>
  <c r="AN634" i="4"/>
  <c r="AM634" i="4"/>
  <c r="AL634" i="4"/>
  <c r="AK634" i="4"/>
  <c r="AI634" i="4"/>
  <c r="AH634" i="4"/>
  <c r="AG634" i="4"/>
  <c r="AD634" i="4"/>
  <c r="AC634" i="4"/>
  <c r="AB634" i="4"/>
  <c r="AA634" i="4"/>
  <c r="Z634" i="4"/>
  <c r="X634" i="4"/>
  <c r="V634" i="4"/>
  <c r="AX633" i="4"/>
  <c r="AW633" i="4"/>
  <c r="AV633" i="4"/>
  <c r="AT633" i="4"/>
  <c r="AS633" i="4"/>
  <c r="AR633" i="4"/>
  <c r="AQ633" i="4"/>
  <c r="AN633" i="4"/>
  <c r="AM633" i="4"/>
  <c r="AL633" i="4"/>
  <c r="AK633" i="4"/>
  <c r="AI633" i="4"/>
  <c r="AH633" i="4"/>
  <c r="AG633" i="4"/>
  <c r="AD633" i="4"/>
  <c r="AC633" i="4"/>
  <c r="AB633" i="4"/>
  <c r="AA633" i="4"/>
  <c r="Z633" i="4"/>
  <c r="X633" i="4"/>
  <c r="V633" i="4"/>
  <c r="AX632" i="4"/>
  <c r="AW632" i="4"/>
  <c r="AV632" i="4"/>
  <c r="AT632" i="4"/>
  <c r="AS632" i="4"/>
  <c r="AR632" i="4"/>
  <c r="AQ632" i="4"/>
  <c r="AN632" i="4"/>
  <c r="AM632" i="4"/>
  <c r="AL632" i="4"/>
  <c r="AK632" i="4"/>
  <c r="AI632" i="4"/>
  <c r="AH632" i="4"/>
  <c r="AG632" i="4"/>
  <c r="AD632" i="4"/>
  <c r="AC632" i="4"/>
  <c r="AB632" i="4"/>
  <c r="AA632" i="4"/>
  <c r="Z632" i="4"/>
  <c r="X632" i="4"/>
  <c r="V632" i="4"/>
  <c r="AX631" i="4"/>
  <c r="AW631" i="4"/>
  <c r="AV631" i="4"/>
  <c r="AT631" i="4"/>
  <c r="AS631" i="4"/>
  <c r="AR631" i="4"/>
  <c r="AQ631" i="4"/>
  <c r="AN631" i="4"/>
  <c r="AM631" i="4"/>
  <c r="AL631" i="4"/>
  <c r="AK631" i="4"/>
  <c r="AI631" i="4"/>
  <c r="AH631" i="4"/>
  <c r="AG631" i="4"/>
  <c r="AD631" i="4"/>
  <c r="AC631" i="4"/>
  <c r="AB631" i="4"/>
  <c r="AA631" i="4"/>
  <c r="Z631" i="4"/>
  <c r="X631" i="4"/>
  <c r="V631" i="4"/>
  <c r="AX630" i="4"/>
  <c r="AW630" i="4"/>
  <c r="AV630" i="4"/>
  <c r="AT630" i="4"/>
  <c r="AS630" i="4"/>
  <c r="AR630" i="4"/>
  <c r="AQ630" i="4"/>
  <c r="AN630" i="4"/>
  <c r="AM630" i="4"/>
  <c r="AL630" i="4"/>
  <c r="AK630" i="4"/>
  <c r="AI630" i="4"/>
  <c r="AH630" i="4"/>
  <c r="AG630" i="4"/>
  <c r="AD630" i="4"/>
  <c r="AC630" i="4"/>
  <c r="AB630" i="4"/>
  <c r="AA630" i="4"/>
  <c r="Z630" i="4"/>
  <c r="X630" i="4"/>
  <c r="V630" i="4"/>
  <c r="AX629" i="4"/>
  <c r="AW629" i="4"/>
  <c r="AV629" i="4"/>
  <c r="AT629" i="4"/>
  <c r="AS629" i="4"/>
  <c r="AR629" i="4"/>
  <c r="AQ629" i="4"/>
  <c r="AN629" i="4"/>
  <c r="AM629" i="4"/>
  <c r="AL629" i="4"/>
  <c r="AK629" i="4"/>
  <c r="AI629" i="4"/>
  <c r="AH629" i="4"/>
  <c r="AG629" i="4"/>
  <c r="AD629" i="4"/>
  <c r="AC629" i="4"/>
  <c r="AB629" i="4"/>
  <c r="AA629" i="4"/>
  <c r="Z629" i="4"/>
  <c r="X629" i="4"/>
  <c r="V629" i="4"/>
  <c r="AX628" i="4"/>
  <c r="AW628" i="4"/>
  <c r="AV628" i="4"/>
  <c r="AT628" i="4"/>
  <c r="AS628" i="4"/>
  <c r="AR628" i="4"/>
  <c r="AQ628" i="4"/>
  <c r="AN628" i="4"/>
  <c r="AM628" i="4"/>
  <c r="AL628" i="4"/>
  <c r="AK628" i="4"/>
  <c r="AI628" i="4"/>
  <c r="AH628" i="4"/>
  <c r="AG628" i="4"/>
  <c r="AD628" i="4"/>
  <c r="AC628" i="4"/>
  <c r="AB628" i="4"/>
  <c r="AA628" i="4"/>
  <c r="Z628" i="4"/>
  <c r="X628" i="4"/>
  <c r="V628" i="4"/>
  <c r="AX627" i="4"/>
  <c r="AW627" i="4"/>
  <c r="AV627" i="4"/>
  <c r="AT627" i="4"/>
  <c r="AS627" i="4"/>
  <c r="AR627" i="4"/>
  <c r="AQ627" i="4"/>
  <c r="AN627" i="4"/>
  <c r="AM627" i="4"/>
  <c r="AL627" i="4"/>
  <c r="AK627" i="4"/>
  <c r="AI627" i="4"/>
  <c r="AH627" i="4"/>
  <c r="AG627" i="4"/>
  <c r="AD627" i="4"/>
  <c r="AC627" i="4"/>
  <c r="AB627" i="4"/>
  <c r="AA627" i="4"/>
  <c r="Z627" i="4"/>
  <c r="X627" i="4"/>
  <c r="V627" i="4"/>
  <c r="AX626" i="4"/>
  <c r="AW626" i="4"/>
  <c r="AV626" i="4"/>
  <c r="AT626" i="4"/>
  <c r="AS626" i="4"/>
  <c r="AR626" i="4"/>
  <c r="AQ626" i="4"/>
  <c r="AN626" i="4"/>
  <c r="AM626" i="4"/>
  <c r="AL626" i="4"/>
  <c r="AK626" i="4"/>
  <c r="AI626" i="4"/>
  <c r="AH626" i="4"/>
  <c r="AG626" i="4"/>
  <c r="AD626" i="4"/>
  <c r="AC626" i="4"/>
  <c r="AB626" i="4"/>
  <c r="AA626" i="4"/>
  <c r="Z626" i="4"/>
  <c r="X626" i="4"/>
  <c r="V626" i="4"/>
  <c r="AX625" i="4"/>
  <c r="AW625" i="4"/>
  <c r="AV625" i="4"/>
  <c r="AT625" i="4"/>
  <c r="AS625" i="4"/>
  <c r="AR625" i="4"/>
  <c r="AQ625" i="4"/>
  <c r="AN625" i="4"/>
  <c r="AM625" i="4"/>
  <c r="AL625" i="4"/>
  <c r="AK625" i="4"/>
  <c r="AI625" i="4"/>
  <c r="AH625" i="4"/>
  <c r="AG625" i="4"/>
  <c r="AD625" i="4"/>
  <c r="AC625" i="4"/>
  <c r="AB625" i="4"/>
  <c r="AA625" i="4"/>
  <c r="Z625" i="4"/>
  <c r="X625" i="4"/>
  <c r="V625" i="4"/>
  <c r="AX624" i="4"/>
  <c r="AW624" i="4"/>
  <c r="AV624" i="4"/>
  <c r="AT624" i="4"/>
  <c r="AS624" i="4"/>
  <c r="AR624" i="4"/>
  <c r="AQ624" i="4"/>
  <c r="AN624" i="4"/>
  <c r="AM624" i="4"/>
  <c r="AL624" i="4"/>
  <c r="AK624" i="4"/>
  <c r="AI624" i="4"/>
  <c r="AH624" i="4"/>
  <c r="AG624" i="4"/>
  <c r="AD624" i="4"/>
  <c r="AC624" i="4"/>
  <c r="AB624" i="4"/>
  <c r="AA624" i="4"/>
  <c r="Z624" i="4"/>
  <c r="X624" i="4"/>
  <c r="V624" i="4"/>
  <c r="AX623" i="4"/>
  <c r="AW623" i="4"/>
  <c r="AV623" i="4"/>
  <c r="AT623" i="4"/>
  <c r="AS623" i="4"/>
  <c r="AR623" i="4"/>
  <c r="AQ623" i="4"/>
  <c r="AN623" i="4"/>
  <c r="AM623" i="4"/>
  <c r="AL623" i="4"/>
  <c r="AK623" i="4"/>
  <c r="AI623" i="4"/>
  <c r="AH623" i="4"/>
  <c r="AG623" i="4"/>
  <c r="AD623" i="4"/>
  <c r="AC623" i="4"/>
  <c r="AB623" i="4"/>
  <c r="AA623" i="4"/>
  <c r="Z623" i="4"/>
  <c r="X623" i="4"/>
  <c r="V623" i="4"/>
  <c r="AX622" i="4"/>
  <c r="AW622" i="4"/>
  <c r="AV622" i="4"/>
  <c r="AT622" i="4"/>
  <c r="AS622" i="4"/>
  <c r="AR622" i="4"/>
  <c r="AQ622" i="4"/>
  <c r="AN622" i="4"/>
  <c r="AM622" i="4"/>
  <c r="AL622" i="4"/>
  <c r="AK622" i="4"/>
  <c r="AI622" i="4"/>
  <c r="AH622" i="4"/>
  <c r="AG622" i="4"/>
  <c r="AD622" i="4"/>
  <c r="AC622" i="4"/>
  <c r="AB622" i="4"/>
  <c r="AA622" i="4"/>
  <c r="Z622" i="4"/>
  <c r="X622" i="4"/>
  <c r="V622" i="4"/>
  <c r="AX621" i="4"/>
  <c r="AW621" i="4"/>
  <c r="AV621" i="4"/>
  <c r="AT621" i="4"/>
  <c r="AS621" i="4"/>
  <c r="AR621" i="4"/>
  <c r="AQ621" i="4"/>
  <c r="AN621" i="4"/>
  <c r="AM621" i="4"/>
  <c r="AL621" i="4"/>
  <c r="AK621" i="4"/>
  <c r="AI621" i="4"/>
  <c r="AH621" i="4"/>
  <c r="AG621" i="4"/>
  <c r="AD621" i="4"/>
  <c r="AC621" i="4"/>
  <c r="AB621" i="4"/>
  <c r="AA621" i="4"/>
  <c r="Z621" i="4"/>
  <c r="X621" i="4"/>
  <c r="V621" i="4"/>
  <c r="AX620" i="4"/>
  <c r="AW620" i="4"/>
  <c r="AV620" i="4"/>
  <c r="AT620" i="4"/>
  <c r="AS620" i="4"/>
  <c r="AR620" i="4"/>
  <c r="AQ620" i="4"/>
  <c r="AN620" i="4"/>
  <c r="AM620" i="4"/>
  <c r="AL620" i="4"/>
  <c r="AK620" i="4"/>
  <c r="AI620" i="4"/>
  <c r="AH620" i="4"/>
  <c r="AG620" i="4"/>
  <c r="AD620" i="4"/>
  <c r="AC620" i="4"/>
  <c r="AB620" i="4"/>
  <c r="AA620" i="4"/>
  <c r="Z620" i="4"/>
  <c r="X620" i="4"/>
  <c r="V620" i="4"/>
  <c r="AX619" i="4"/>
  <c r="AW619" i="4"/>
  <c r="AV619" i="4"/>
  <c r="AT619" i="4"/>
  <c r="AS619" i="4"/>
  <c r="AR619" i="4"/>
  <c r="AQ619" i="4"/>
  <c r="AN619" i="4"/>
  <c r="AM619" i="4"/>
  <c r="AL619" i="4"/>
  <c r="AK619" i="4"/>
  <c r="AI619" i="4"/>
  <c r="AH619" i="4"/>
  <c r="AG619" i="4"/>
  <c r="AD619" i="4"/>
  <c r="AC619" i="4"/>
  <c r="AB619" i="4"/>
  <c r="AA619" i="4"/>
  <c r="Z619" i="4"/>
  <c r="X619" i="4"/>
  <c r="V619" i="4"/>
  <c r="AX618" i="4"/>
  <c r="AW618" i="4"/>
  <c r="AV618" i="4"/>
  <c r="AT618" i="4"/>
  <c r="AS618" i="4"/>
  <c r="AR618" i="4"/>
  <c r="AQ618" i="4"/>
  <c r="AN618" i="4"/>
  <c r="AM618" i="4"/>
  <c r="AL618" i="4"/>
  <c r="AK618" i="4"/>
  <c r="AI618" i="4"/>
  <c r="AH618" i="4"/>
  <c r="AG618" i="4"/>
  <c r="AD618" i="4"/>
  <c r="AC618" i="4"/>
  <c r="AB618" i="4"/>
  <c r="AA618" i="4"/>
  <c r="Z618" i="4"/>
  <c r="X618" i="4"/>
  <c r="V618" i="4"/>
  <c r="AX617" i="4"/>
  <c r="AW617" i="4"/>
  <c r="AV617" i="4"/>
  <c r="AT617" i="4"/>
  <c r="AS617" i="4"/>
  <c r="AR617" i="4"/>
  <c r="AQ617" i="4"/>
  <c r="AN617" i="4"/>
  <c r="AM617" i="4"/>
  <c r="AL617" i="4"/>
  <c r="AK617" i="4"/>
  <c r="AI617" i="4"/>
  <c r="AH617" i="4"/>
  <c r="AG617" i="4"/>
  <c r="AD617" i="4"/>
  <c r="AC617" i="4"/>
  <c r="AB617" i="4"/>
  <c r="AA617" i="4"/>
  <c r="Z617" i="4"/>
  <c r="X617" i="4"/>
  <c r="V617" i="4"/>
  <c r="AX616" i="4"/>
  <c r="AW616" i="4"/>
  <c r="AV616" i="4"/>
  <c r="AT616" i="4"/>
  <c r="AS616" i="4"/>
  <c r="AR616" i="4"/>
  <c r="AQ616" i="4"/>
  <c r="AN616" i="4"/>
  <c r="AM616" i="4"/>
  <c r="AL616" i="4"/>
  <c r="AK616" i="4"/>
  <c r="AI616" i="4"/>
  <c r="AH616" i="4"/>
  <c r="AG616" i="4"/>
  <c r="AD616" i="4"/>
  <c r="AC616" i="4"/>
  <c r="AB616" i="4"/>
  <c r="AA616" i="4"/>
  <c r="Z616" i="4"/>
  <c r="X616" i="4"/>
  <c r="V616" i="4"/>
  <c r="AX615" i="4"/>
  <c r="AW615" i="4"/>
  <c r="AV615" i="4"/>
  <c r="AT615" i="4"/>
  <c r="AS615" i="4"/>
  <c r="AR615" i="4"/>
  <c r="AQ615" i="4"/>
  <c r="AN615" i="4"/>
  <c r="AM615" i="4"/>
  <c r="AL615" i="4"/>
  <c r="AK615" i="4"/>
  <c r="AI615" i="4"/>
  <c r="AH615" i="4"/>
  <c r="AG615" i="4"/>
  <c r="AD615" i="4"/>
  <c r="AC615" i="4"/>
  <c r="AB615" i="4"/>
  <c r="AA615" i="4"/>
  <c r="Z615" i="4"/>
  <c r="X615" i="4"/>
  <c r="V615" i="4"/>
  <c r="AX614" i="4"/>
  <c r="AW614" i="4"/>
  <c r="AV614" i="4"/>
  <c r="AT614" i="4"/>
  <c r="AS614" i="4"/>
  <c r="AR614" i="4"/>
  <c r="AQ614" i="4"/>
  <c r="AN614" i="4"/>
  <c r="AM614" i="4"/>
  <c r="AL614" i="4"/>
  <c r="AK614" i="4"/>
  <c r="AI614" i="4"/>
  <c r="AH614" i="4"/>
  <c r="AG614" i="4"/>
  <c r="AD614" i="4"/>
  <c r="AC614" i="4"/>
  <c r="AB614" i="4"/>
  <c r="AA614" i="4"/>
  <c r="Z614" i="4"/>
  <c r="X614" i="4"/>
  <c r="V614" i="4"/>
  <c r="AX613" i="4"/>
  <c r="AW613" i="4"/>
  <c r="AV613" i="4"/>
  <c r="AT613" i="4"/>
  <c r="AS613" i="4"/>
  <c r="AR613" i="4"/>
  <c r="AQ613" i="4"/>
  <c r="AN613" i="4"/>
  <c r="AM613" i="4"/>
  <c r="AL613" i="4"/>
  <c r="AK613" i="4"/>
  <c r="AI613" i="4"/>
  <c r="AH613" i="4"/>
  <c r="AG613" i="4"/>
  <c r="AD613" i="4"/>
  <c r="AC613" i="4"/>
  <c r="AB613" i="4"/>
  <c r="AA613" i="4"/>
  <c r="Z613" i="4"/>
  <c r="X613" i="4"/>
  <c r="V613" i="4"/>
  <c r="AX612" i="4"/>
  <c r="AW612" i="4"/>
  <c r="AV612" i="4"/>
  <c r="AT612" i="4"/>
  <c r="AS612" i="4"/>
  <c r="AR612" i="4"/>
  <c r="AQ612" i="4"/>
  <c r="AN612" i="4"/>
  <c r="AM612" i="4"/>
  <c r="AL612" i="4"/>
  <c r="AK612" i="4"/>
  <c r="AI612" i="4"/>
  <c r="AH612" i="4"/>
  <c r="AG612" i="4"/>
  <c r="AD612" i="4"/>
  <c r="AC612" i="4"/>
  <c r="AB612" i="4"/>
  <c r="AA612" i="4"/>
  <c r="Z612" i="4"/>
  <c r="X612" i="4"/>
  <c r="V612" i="4"/>
  <c r="AX611" i="4"/>
  <c r="AW611" i="4"/>
  <c r="AV611" i="4"/>
  <c r="AT611" i="4"/>
  <c r="AS611" i="4"/>
  <c r="AR611" i="4"/>
  <c r="AQ611" i="4"/>
  <c r="AN611" i="4"/>
  <c r="AM611" i="4"/>
  <c r="AL611" i="4"/>
  <c r="AK611" i="4"/>
  <c r="AI611" i="4"/>
  <c r="AH611" i="4"/>
  <c r="AG611" i="4"/>
  <c r="AD611" i="4"/>
  <c r="AC611" i="4"/>
  <c r="AB611" i="4"/>
  <c r="AA611" i="4"/>
  <c r="Z611" i="4"/>
  <c r="X611" i="4"/>
  <c r="V611" i="4"/>
  <c r="AX610" i="4"/>
  <c r="AW610" i="4"/>
  <c r="AV610" i="4"/>
  <c r="AT610" i="4"/>
  <c r="AS610" i="4"/>
  <c r="AR610" i="4"/>
  <c r="AQ610" i="4"/>
  <c r="AN610" i="4"/>
  <c r="AM610" i="4"/>
  <c r="AL610" i="4"/>
  <c r="AK610" i="4"/>
  <c r="AI610" i="4"/>
  <c r="AH610" i="4"/>
  <c r="AG610" i="4"/>
  <c r="AD610" i="4"/>
  <c r="AC610" i="4"/>
  <c r="AB610" i="4"/>
  <c r="AA610" i="4"/>
  <c r="Z610" i="4"/>
  <c r="X610" i="4"/>
  <c r="V610" i="4"/>
  <c r="AX609" i="4"/>
  <c r="AW609" i="4"/>
  <c r="AV609" i="4"/>
  <c r="AT609" i="4"/>
  <c r="AS609" i="4"/>
  <c r="AR609" i="4"/>
  <c r="AQ609" i="4"/>
  <c r="AN609" i="4"/>
  <c r="AM609" i="4"/>
  <c r="AL609" i="4"/>
  <c r="AK609" i="4"/>
  <c r="AI609" i="4"/>
  <c r="AH609" i="4"/>
  <c r="AG609" i="4"/>
  <c r="AD609" i="4"/>
  <c r="AC609" i="4"/>
  <c r="AB609" i="4"/>
  <c r="AA609" i="4"/>
  <c r="Z609" i="4"/>
  <c r="X609" i="4"/>
  <c r="V609" i="4"/>
  <c r="AX608" i="4"/>
  <c r="AW608" i="4"/>
  <c r="AV608" i="4"/>
  <c r="AT608" i="4"/>
  <c r="AS608" i="4"/>
  <c r="AR608" i="4"/>
  <c r="AQ608" i="4"/>
  <c r="AN608" i="4"/>
  <c r="AM608" i="4"/>
  <c r="AL608" i="4"/>
  <c r="AK608" i="4"/>
  <c r="AI608" i="4"/>
  <c r="AH608" i="4"/>
  <c r="AG608" i="4"/>
  <c r="AD608" i="4"/>
  <c r="AC608" i="4"/>
  <c r="AB608" i="4"/>
  <c r="AA608" i="4"/>
  <c r="Z608" i="4"/>
  <c r="X608" i="4"/>
  <c r="V608" i="4"/>
  <c r="AX607" i="4"/>
  <c r="AW607" i="4"/>
  <c r="AV607" i="4"/>
  <c r="AT607" i="4"/>
  <c r="AS607" i="4"/>
  <c r="AR607" i="4"/>
  <c r="AQ607" i="4"/>
  <c r="AN607" i="4"/>
  <c r="AM607" i="4"/>
  <c r="AL607" i="4"/>
  <c r="AK607" i="4"/>
  <c r="AI607" i="4"/>
  <c r="AH607" i="4"/>
  <c r="AG607" i="4"/>
  <c r="AD607" i="4"/>
  <c r="AC607" i="4"/>
  <c r="AB607" i="4"/>
  <c r="AA607" i="4"/>
  <c r="Z607" i="4"/>
  <c r="X607" i="4"/>
  <c r="V607" i="4"/>
  <c r="AX606" i="4"/>
  <c r="AW606" i="4"/>
  <c r="AV606" i="4"/>
  <c r="AT606" i="4"/>
  <c r="AS606" i="4"/>
  <c r="AR606" i="4"/>
  <c r="AQ606" i="4"/>
  <c r="AN606" i="4"/>
  <c r="AM606" i="4"/>
  <c r="AL606" i="4"/>
  <c r="AK606" i="4"/>
  <c r="AI606" i="4"/>
  <c r="AH606" i="4"/>
  <c r="AG606" i="4"/>
  <c r="AD606" i="4"/>
  <c r="AC606" i="4"/>
  <c r="AB606" i="4"/>
  <c r="AA606" i="4"/>
  <c r="Z606" i="4"/>
  <c r="X606" i="4"/>
  <c r="V606" i="4"/>
  <c r="AX605" i="4"/>
  <c r="AW605" i="4"/>
  <c r="AV605" i="4"/>
  <c r="AT605" i="4"/>
  <c r="AS605" i="4"/>
  <c r="AR605" i="4"/>
  <c r="AQ605" i="4"/>
  <c r="AN605" i="4"/>
  <c r="AM605" i="4"/>
  <c r="AL605" i="4"/>
  <c r="AK605" i="4"/>
  <c r="AI605" i="4"/>
  <c r="AH605" i="4"/>
  <c r="AG605" i="4"/>
  <c r="AD605" i="4"/>
  <c r="AC605" i="4"/>
  <c r="AB605" i="4"/>
  <c r="AA605" i="4"/>
  <c r="Z605" i="4"/>
  <c r="X605" i="4"/>
  <c r="V605" i="4"/>
  <c r="AX604" i="4"/>
  <c r="AW604" i="4"/>
  <c r="AV604" i="4"/>
  <c r="AT604" i="4"/>
  <c r="AS604" i="4"/>
  <c r="AR604" i="4"/>
  <c r="AQ604" i="4"/>
  <c r="AN604" i="4"/>
  <c r="AM604" i="4"/>
  <c r="AL604" i="4"/>
  <c r="AK604" i="4"/>
  <c r="AI604" i="4"/>
  <c r="AH604" i="4"/>
  <c r="AG604" i="4"/>
  <c r="AD604" i="4"/>
  <c r="AC604" i="4"/>
  <c r="AB604" i="4"/>
  <c r="AA604" i="4"/>
  <c r="Z604" i="4"/>
  <c r="X604" i="4"/>
  <c r="V604" i="4"/>
  <c r="AX603" i="4"/>
  <c r="AW603" i="4"/>
  <c r="AV603" i="4"/>
  <c r="AT603" i="4"/>
  <c r="AS603" i="4"/>
  <c r="AR603" i="4"/>
  <c r="AQ603" i="4"/>
  <c r="AN603" i="4"/>
  <c r="AM603" i="4"/>
  <c r="AL603" i="4"/>
  <c r="AK603" i="4"/>
  <c r="AI603" i="4"/>
  <c r="AH603" i="4"/>
  <c r="AG603" i="4"/>
  <c r="AD603" i="4"/>
  <c r="AC603" i="4"/>
  <c r="AB603" i="4"/>
  <c r="AA603" i="4"/>
  <c r="Z603" i="4"/>
  <c r="X603" i="4"/>
  <c r="V603" i="4"/>
  <c r="AX602" i="4"/>
  <c r="AW602" i="4"/>
  <c r="AV602" i="4"/>
  <c r="AT602" i="4"/>
  <c r="AS602" i="4"/>
  <c r="AR602" i="4"/>
  <c r="AQ602" i="4"/>
  <c r="AN602" i="4"/>
  <c r="AM602" i="4"/>
  <c r="AL602" i="4"/>
  <c r="AK602" i="4"/>
  <c r="AI602" i="4"/>
  <c r="AH602" i="4"/>
  <c r="AG602" i="4"/>
  <c r="AD602" i="4"/>
  <c r="AC602" i="4"/>
  <c r="AB602" i="4"/>
  <c r="AA602" i="4"/>
  <c r="Z602" i="4"/>
  <c r="X602" i="4"/>
  <c r="V602" i="4"/>
  <c r="AX601" i="4"/>
  <c r="AW601" i="4"/>
  <c r="AV601" i="4"/>
  <c r="AT601" i="4"/>
  <c r="AS601" i="4"/>
  <c r="AR601" i="4"/>
  <c r="AQ601" i="4"/>
  <c r="AN601" i="4"/>
  <c r="AM601" i="4"/>
  <c r="AL601" i="4"/>
  <c r="AK601" i="4"/>
  <c r="AI601" i="4"/>
  <c r="AH601" i="4"/>
  <c r="AG601" i="4"/>
  <c r="AD601" i="4"/>
  <c r="AC601" i="4"/>
  <c r="AB601" i="4"/>
  <c r="AA601" i="4"/>
  <c r="Z601" i="4"/>
  <c r="X601" i="4"/>
  <c r="V601" i="4"/>
  <c r="AX600" i="4"/>
  <c r="AW600" i="4"/>
  <c r="AV600" i="4"/>
  <c r="AT600" i="4"/>
  <c r="AS600" i="4"/>
  <c r="AR600" i="4"/>
  <c r="AQ600" i="4"/>
  <c r="AN600" i="4"/>
  <c r="AM600" i="4"/>
  <c r="AL600" i="4"/>
  <c r="AK600" i="4"/>
  <c r="AI600" i="4"/>
  <c r="AH600" i="4"/>
  <c r="AG600" i="4"/>
  <c r="AD600" i="4"/>
  <c r="AC600" i="4"/>
  <c r="AB600" i="4"/>
  <c r="AA600" i="4"/>
  <c r="Z600" i="4"/>
  <c r="X600" i="4"/>
  <c r="V600" i="4"/>
  <c r="AX599" i="4"/>
  <c r="AW599" i="4"/>
  <c r="AV599" i="4"/>
  <c r="AT599" i="4"/>
  <c r="AS599" i="4"/>
  <c r="AR599" i="4"/>
  <c r="AQ599" i="4"/>
  <c r="AN599" i="4"/>
  <c r="AM599" i="4"/>
  <c r="AL599" i="4"/>
  <c r="AK599" i="4"/>
  <c r="AI599" i="4"/>
  <c r="AH599" i="4"/>
  <c r="AG599" i="4"/>
  <c r="AD599" i="4"/>
  <c r="AC599" i="4"/>
  <c r="AB599" i="4"/>
  <c r="AA599" i="4"/>
  <c r="Z599" i="4"/>
  <c r="X599" i="4"/>
  <c r="V599" i="4"/>
  <c r="AX598" i="4"/>
  <c r="AW598" i="4"/>
  <c r="AV598" i="4"/>
  <c r="AT598" i="4"/>
  <c r="AS598" i="4"/>
  <c r="AR598" i="4"/>
  <c r="AQ598" i="4"/>
  <c r="AN598" i="4"/>
  <c r="AM598" i="4"/>
  <c r="AL598" i="4"/>
  <c r="AK598" i="4"/>
  <c r="AI598" i="4"/>
  <c r="AH598" i="4"/>
  <c r="AG598" i="4"/>
  <c r="AD598" i="4"/>
  <c r="AC598" i="4"/>
  <c r="AB598" i="4"/>
  <c r="AA598" i="4"/>
  <c r="Z598" i="4"/>
  <c r="X598" i="4"/>
  <c r="V598" i="4"/>
  <c r="AX597" i="4"/>
  <c r="AW597" i="4"/>
  <c r="AV597" i="4"/>
  <c r="AT597" i="4"/>
  <c r="AS597" i="4"/>
  <c r="AR597" i="4"/>
  <c r="AQ597" i="4"/>
  <c r="AN597" i="4"/>
  <c r="AM597" i="4"/>
  <c r="AL597" i="4"/>
  <c r="AK597" i="4"/>
  <c r="AI597" i="4"/>
  <c r="AH597" i="4"/>
  <c r="AG597" i="4"/>
  <c r="AD597" i="4"/>
  <c r="AC597" i="4"/>
  <c r="AB597" i="4"/>
  <c r="AA597" i="4"/>
  <c r="Z597" i="4"/>
  <c r="X597" i="4"/>
  <c r="V597" i="4"/>
  <c r="AX596" i="4"/>
  <c r="AW596" i="4"/>
  <c r="AV596" i="4"/>
  <c r="AT596" i="4"/>
  <c r="AS596" i="4"/>
  <c r="AR596" i="4"/>
  <c r="AQ596" i="4"/>
  <c r="AN596" i="4"/>
  <c r="AM596" i="4"/>
  <c r="AL596" i="4"/>
  <c r="AK596" i="4"/>
  <c r="AI596" i="4"/>
  <c r="AH596" i="4"/>
  <c r="AG596" i="4"/>
  <c r="AD596" i="4"/>
  <c r="AC596" i="4"/>
  <c r="AB596" i="4"/>
  <c r="AA596" i="4"/>
  <c r="Z596" i="4"/>
  <c r="X596" i="4"/>
  <c r="V596" i="4"/>
  <c r="AX595" i="4"/>
  <c r="AW595" i="4"/>
  <c r="AV595" i="4"/>
  <c r="AT595" i="4"/>
  <c r="AS595" i="4"/>
  <c r="AR595" i="4"/>
  <c r="AQ595" i="4"/>
  <c r="AN595" i="4"/>
  <c r="AM595" i="4"/>
  <c r="AL595" i="4"/>
  <c r="AK595" i="4"/>
  <c r="AI595" i="4"/>
  <c r="AH595" i="4"/>
  <c r="AG595" i="4"/>
  <c r="AD595" i="4"/>
  <c r="AC595" i="4"/>
  <c r="AB595" i="4"/>
  <c r="AA595" i="4"/>
  <c r="Z595" i="4"/>
  <c r="X595" i="4"/>
  <c r="V595" i="4"/>
  <c r="AX594" i="4"/>
  <c r="AW594" i="4"/>
  <c r="AV594" i="4"/>
  <c r="AT594" i="4"/>
  <c r="AS594" i="4"/>
  <c r="AR594" i="4"/>
  <c r="AQ594" i="4"/>
  <c r="AN594" i="4"/>
  <c r="AM594" i="4"/>
  <c r="AL594" i="4"/>
  <c r="AK594" i="4"/>
  <c r="AI594" i="4"/>
  <c r="AH594" i="4"/>
  <c r="AG594" i="4"/>
  <c r="AD594" i="4"/>
  <c r="AC594" i="4"/>
  <c r="AB594" i="4"/>
  <c r="AA594" i="4"/>
  <c r="Z594" i="4"/>
  <c r="X594" i="4"/>
  <c r="V594" i="4"/>
  <c r="AX593" i="4"/>
  <c r="AW593" i="4"/>
  <c r="AV593" i="4"/>
  <c r="AT593" i="4"/>
  <c r="AS593" i="4"/>
  <c r="AR593" i="4"/>
  <c r="AQ593" i="4"/>
  <c r="AN593" i="4"/>
  <c r="AM593" i="4"/>
  <c r="AL593" i="4"/>
  <c r="AK593" i="4"/>
  <c r="AI593" i="4"/>
  <c r="AH593" i="4"/>
  <c r="AG593" i="4"/>
  <c r="AD593" i="4"/>
  <c r="AC593" i="4"/>
  <c r="AB593" i="4"/>
  <c r="AA593" i="4"/>
  <c r="Z593" i="4"/>
  <c r="X593" i="4"/>
  <c r="V593" i="4"/>
  <c r="AX592" i="4"/>
  <c r="AW592" i="4"/>
  <c r="AV592" i="4"/>
  <c r="AT592" i="4"/>
  <c r="AS592" i="4"/>
  <c r="AR592" i="4"/>
  <c r="AQ592" i="4"/>
  <c r="AN592" i="4"/>
  <c r="AM592" i="4"/>
  <c r="AL592" i="4"/>
  <c r="AK592" i="4"/>
  <c r="AI592" i="4"/>
  <c r="AH592" i="4"/>
  <c r="AG592" i="4"/>
  <c r="AD592" i="4"/>
  <c r="AC592" i="4"/>
  <c r="AB592" i="4"/>
  <c r="AA592" i="4"/>
  <c r="Z592" i="4"/>
  <c r="X592" i="4"/>
  <c r="V592" i="4"/>
  <c r="AX591" i="4"/>
  <c r="AW591" i="4"/>
  <c r="AV591" i="4"/>
  <c r="AT591" i="4"/>
  <c r="AS591" i="4"/>
  <c r="AR591" i="4"/>
  <c r="AQ591" i="4"/>
  <c r="AN591" i="4"/>
  <c r="AM591" i="4"/>
  <c r="AL591" i="4"/>
  <c r="AK591" i="4"/>
  <c r="AI591" i="4"/>
  <c r="AH591" i="4"/>
  <c r="AG591" i="4"/>
  <c r="AD591" i="4"/>
  <c r="AC591" i="4"/>
  <c r="AB591" i="4"/>
  <c r="AA591" i="4"/>
  <c r="Z591" i="4"/>
  <c r="X591" i="4"/>
  <c r="V591" i="4"/>
  <c r="AX590" i="4"/>
  <c r="AW590" i="4"/>
  <c r="AV590" i="4"/>
  <c r="AT590" i="4"/>
  <c r="AS590" i="4"/>
  <c r="AR590" i="4"/>
  <c r="AQ590" i="4"/>
  <c r="AN590" i="4"/>
  <c r="AM590" i="4"/>
  <c r="AL590" i="4"/>
  <c r="AK590" i="4"/>
  <c r="AI590" i="4"/>
  <c r="AH590" i="4"/>
  <c r="AG590" i="4"/>
  <c r="AD590" i="4"/>
  <c r="AC590" i="4"/>
  <c r="AB590" i="4"/>
  <c r="AA590" i="4"/>
  <c r="Z590" i="4"/>
  <c r="X590" i="4"/>
  <c r="V590" i="4"/>
  <c r="AX589" i="4"/>
  <c r="AW589" i="4"/>
  <c r="AV589" i="4"/>
  <c r="AT589" i="4"/>
  <c r="AS589" i="4"/>
  <c r="AR589" i="4"/>
  <c r="AQ589" i="4"/>
  <c r="AN589" i="4"/>
  <c r="AM589" i="4"/>
  <c r="AL589" i="4"/>
  <c r="AK589" i="4"/>
  <c r="AI589" i="4"/>
  <c r="AH589" i="4"/>
  <c r="AG589" i="4"/>
  <c r="AD589" i="4"/>
  <c r="AC589" i="4"/>
  <c r="AB589" i="4"/>
  <c r="AA589" i="4"/>
  <c r="Z589" i="4"/>
  <c r="X589" i="4"/>
  <c r="V589" i="4"/>
  <c r="AX588" i="4"/>
  <c r="AW588" i="4"/>
  <c r="AV588" i="4"/>
  <c r="AT588" i="4"/>
  <c r="AS588" i="4"/>
  <c r="AR588" i="4"/>
  <c r="AQ588" i="4"/>
  <c r="AN588" i="4"/>
  <c r="AM588" i="4"/>
  <c r="AL588" i="4"/>
  <c r="AK588" i="4"/>
  <c r="AI588" i="4"/>
  <c r="AH588" i="4"/>
  <c r="AG588" i="4"/>
  <c r="AD588" i="4"/>
  <c r="AC588" i="4"/>
  <c r="AB588" i="4"/>
  <c r="AA588" i="4"/>
  <c r="Z588" i="4"/>
  <c r="X588" i="4"/>
  <c r="V588" i="4"/>
  <c r="AX587" i="4"/>
  <c r="AW587" i="4"/>
  <c r="AV587" i="4"/>
  <c r="AT587" i="4"/>
  <c r="AS587" i="4"/>
  <c r="AR587" i="4"/>
  <c r="AQ587" i="4"/>
  <c r="AN587" i="4"/>
  <c r="AM587" i="4"/>
  <c r="AL587" i="4"/>
  <c r="AK587" i="4"/>
  <c r="AI587" i="4"/>
  <c r="AH587" i="4"/>
  <c r="AG587" i="4"/>
  <c r="AD587" i="4"/>
  <c r="AC587" i="4"/>
  <c r="AB587" i="4"/>
  <c r="AA587" i="4"/>
  <c r="Z587" i="4"/>
  <c r="X587" i="4"/>
  <c r="V587" i="4"/>
  <c r="AX586" i="4"/>
  <c r="AW586" i="4"/>
  <c r="AV586" i="4"/>
  <c r="AT586" i="4"/>
  <c r="AS586" i="4"/>
  <c r="AR586" i="4"/>
  <c r="AQ586" i="4"/>
  <c r="AN586" i="4"/>
  <c r="AM586" i="4"/>
  <c r="AL586" i="4"/>
  <c r="AK586" i="4"/>
  <c r="AI586" i="4"/>
  <c r="AH586" i="4"/>
  <c r="AG586" i="4"/>
  <c r="AD586" i="4"/>
  <c r="AC586" i="4"/>
  <c r="AB586" i="4"/>
  <c r="AA586" i="4"/>
  <c r="Z586" i="4"/>
  <c r="X586" i="4"/>
  <c r="V586" i="4"/>
  <c r="AX585" i="4"/>
  <c r="AW585" i="4"/>
  <c r="AV585" i="4"/>
  <c r="AT585" i="4"/>
  <c r="AS585" i="4"/>
  <c r="AR585" i="4"/>
  <c r="AQ585" i="4"/>
  <c r="AN585" i="4"/>
  <c r="AM585" i="4"/>
  <c r="AL585" i="4"/>
  <c r="AK585" i="4"/>
  <c r="AI585" i="4"/>
  <c r="AH585" i="4"/>
  <c r="AG585" i="4"/>
  <c r="AD585" i="4"/>
  <c r="AC585" i="4"/>
  <c r="AB585" i="4"/>
  <c r="AA585" i="4"/>
  <c r="Z585" i="4"/>
  <c r="X585" i="4"/>
  <c r="V585" i="4"/>
  <c r="AX584" i="4"/>
  <c r="AW584" i="4"/>
  <c r="AV584" i="4"/>
  <c r="AT584" i="4"/>
  <c r="AS584" i="4"/>
  <c r="AR584" i="4"/>
  <c r="AQ584" i="4"/>
  <c r="AN584" i="4"/>
  <c r="AM584" i="4"/>
  <c r="AL584" i="4"/>
  <c r="AK584" i="4"/>
  <c r="AI584" i="4"/>
  <c r="AH584" i="4"/>
  <c r="AG584" i="4"/>
  <c r="AD584" i="4"/>
  <c r="AC584" i="4"/>
  <c r="AB584" i="4"/>
  <c r="AA584" i="4"/>
  <c r="Z584" i="4"/>
  <c r="X584" i="4"/>
  <c r="V584" i="4"/>
  <c r="AX583" i="4"/>
  <c r="AW583" i="4"/>
  <c r="AV583" i="4"/>
  <c r="AT583" i="4"/>
  <c r="AS583" i="4"/>
  <c r="AR583" i="4"/>
  <c r="AQ583" i="4"/>
  <c r="AN583" i="4"/>
  <c r="AM583" i="4"/>
  <c r="AL583" i="4"/>
  <c r="AK583" i="4"/>
  <c r="AI583" i="4"/>
  <c r="AH583" i="4"/>
  <c r="AG583" i="4"/>
  <c r="AD583" i="4"/>
  <c r="AC583" i="4"/>
  <c r="AB583" i="4"/>
  <c r="AA583" i="4"/>
  <c r="Z583" i="4"/>
  <c r="X583" i="4"/>
  <c r="V583" i="4"/>
  <c r="AX582" i="4"/>
  <c r="AW582" i="4"/>
  <c r="AV582" i="4"/>
  <c r="AT582" i="4"/>
  <c r="AS582" i="4"/>
  <c r="AR582" i="4"/>
  <c r="AQ582" i="4"/>
  <c r="AN582" i="4"/>
  <c r="AM582" i="4"/>
  <c r="AL582" i="4"/>
  <c r="AK582" i="4"/>
  <c r="AI582" i="4"/>
  <c r="AH582" i="4"/>
  <c r="AG582" i="4"/>
  <c r="AD582" i="4"/>
  <c r="AC582" i="4"/>
  <c r="AB582" i="4"/>
  <c r="AA582" i="4"/>
  <c r="Z582" i="4"/>
  <c r="X582" i="4"/>
  <c r="V582" i="4"/>
  <c r="AX581" i="4"/>
  <c r="AW581" i="4"/>
  <c r="AV581" i="4"/>
  <c r="AT581" i="4"/>
  <c r="AS581" i="4"/>
  <c r="AR581" i="4"/>
  <c r="AQ581" i="4"/>
  <c r="AN581" i="4"/>
  <c r="AM581" i="4"/>
  <c r="AL581" i="4"/>
  <c r="AK581" i="4"/>
  <c r="AI581" i="4"/>
  <c r="AH581" i="4"/>
  <c r="AG581" i="4"/>
  <c r="AD581" i="4"/>
  <c r="AC581" i="4"/>
  <c r="AB581" i="4"/>
  <c r="AA581" i="4"/>
  <c r="Z581" i="4"/>
  <c r="X581" i="4"/>
  <c r="V581" i="4"/>
  <c r="AX580" i="4"/>
  <c r="AW580" i="4"/>
  <c r="AV580" i="4"/>
  <c r="AT580" i="4"/>
  <c r="AS580" i="4"/>
  <c r="AR580" i="4"/>
  <c r="AQ580" i="4"/>
  <c r="AN580" i="4"/>
  <c r="AM580" i="4"/>
  <c r="AL580" i="4"/>
  <c r="AK580" i="4"/>
  <c r="AI580" i="4"/>
  <c r="AH580" i="4"/>
  <c r="AG580" i="4"/>
  <c r="AD580" i="4"/>
  <c r="AC580" i="4"/>
  <c r="AB580" i="4"/>
  <c r="AA580" i="4"/>
  <c r="Z580" i="4"/>
  <c r="X580" i="4"/>
  <c r="V580" i="4"/>
  <c r="AX579" i="4"/>
  <c r="AW579" i="4"/>
  <c r="AV579" i="4"/>
  <c r="AT579" i="4"/>
  <c r="AS579" i="4"/>
  <c r="AR579" i="4"/>
  <c r="AQ579" i="4"/>
  <c r="AN579" i="4"/>
  <c r="AM579" i="4"/>
  <c r="AL579" i="4"/>
  <c r="AK579" i="4"/>
  <c r="AI579" i="4"/>
  <c r="AH579" i="4"/>
  <c r="AG579" i="4"/>
  <c r="AD579" i="4"/>
  <c r="AC579" i="4"/>
  <c r="AB579" i="4"/>
  <c r="AA579" i="4"/>
  <c r="Z579" i="4"/>
  <c r="X579" i="4"/>
  <c r="V579" i="4"/>
  <c r="AX578" i="4"/>
  <c r="AW578" i="4"/>
  <c r="AV578" i="4"/>
  <c r="AT578" i="4"/>
  <c r="AS578" i="4"/>
  <c r="AR578" i="4"/>
  <c r="AQ578" i="4"/>
  <c r="AN578" i="4"/>
  <c r="AM578" i="4"/>
  <c r="AL578" i="4"/>
  <c r="AK578" i="4"/>
  <c r="AI578" i="4"/>
  <c r="AH578" i="4"/>
  <c r="AG578" i="4"/>
  <c r="AD578" i="4"/>
  <c r="AC578" i="4"/>
  <c r="AB578" i="4"/>
  <c r="AA578" i="4"/>
  <c r="Z578" i="4"/>
  <c r="X578" i="4"/>
  <c r="V578" i="4"/>
  <c r="AX577" i="4"/>
  <c r="AW577" i="4"/>
  <c r="AV577" i="4"/>
  <c r="AT577" i="4"/>
  <c r="AS577" i="4"/>
  <c r="AR577" i="4"/>
  <c r="AQ577" i="4"/>
  <c r="AN577" i="4"/>
  <c r="AM577" i="4"/>
  <c r="AL577" i="4"/>
  <c r="AK577" i="4"/>
  <c r="AI577" i="4"/>
  <c r="AH577" i="4"/>
  <c r="AG577" i="4"/>
  <c r="AD577" i="4"/>
  <c r="AC577" i="4"/>
  <c r="AB577" i="4"/>
  <c r="AA577" i="4"/>
  <c r="Z577" i="4"/>
  <c r="X577" i="4"/>
  <c r="V577" i="4"/>
  <c r="AX576" i="4"/>
  <c r="AW576" i="4"/>
  <c r="AV576" i="4"/>
  <c r="AT576" i="4"/>
  <c r="AS576" i="4"/>
  <c r="AR576" i="4"/>
  <c r="AQ576" i="4"/>
  <c r="AN576" i="4"/>
  <c r="AM576" i="4"/>
  <c r="AL576" i="4"/>
  <c r="AK576" i="4"/>
  <c r="AI576" i="4"/>
  <c r="AH576" i="4"/>
  <c r="AG576" i="4"/>
  <c r="AD576" i="4"/>
  <c r="AC576" i="4"/>
  <c r="AB576" i="4"/>
  <c r="AA576" i="4"/>
  <c r="Z576" i="4"/>
  <c r="X576" i="4"/>
  <c r="V576" i="4"/>
  <c r="AX575" i="4"/>
  <c r="AW575" i="4"/>
  <c r="AV575" i="4"/>
  <c r="AT575" i="4"/>
  <c r="AS575" i="4"/>
  <c r="AR575" i="4"/>
  <c r="AQ575" i="4"/>
  <c r="AN575" i="4"/>
  <c r="AM575" i="4"/>
  <c r="AL575" i="4"/>
  <c r="AK575" i="4"/>
  <c r="AI575" i="4"/>
  <c r="AH575" i="4"/>
  <c r="AG575" i="4"/>
  <c r="AD575" i="4"/>
  <c r="AC575" i="4"/>
  <c r="AB575" i="4"/>
  <c r="AA575" i="4"/>
  <c r="Z575" i="4"/>
  <c r="X575" i="4"/>
  <c r="V575" i="4"/>
  <c r="AX574" i="4"/>
  <c r="AW574" i="4"/>
  <c r="AV574" i="4"/>
  <c r="AT574" i="4"/>
  <c r="AS574" i="4"/>
  <c r="AR574" i="4"/>
  <c r="AQ574" i="4"/>
  <c r="AN574" i="4"/>
  <c r="AM574" i="4"/>
  <c r="AL574" i="4"/>
  <c r="AK574" i="4"/>
  <c r="AI574" i="4"/>
  <c r="AH574" i="4"/>
  <c r="AG574" i="4"/>
  <c r="AD574" i="4"/>
  <c r="AC574" i="4"/>
  <c r="AB574" i="4"/>
  <c r="AA574" i="4"/>
  <c r="Z574" i="4"/>
  <c r="X574" i="4"/>
  <c r="V574" i="4"/>
  <c r="AX573" i="4"/>
  <c r="AW573" i="4"/>
  <c r="AV573" i="4"/>
  <c r="AT573" i="4"/>
  <c r="AS573" i="4"/>
  <c r="AR573" i="4"/>
  <c r="AQ573" i="4"/>
  <c r="AN573" i="4"/>
  <c r="AM573" i="4"/>
  <c r="AL573" i="4"/>
  <c r="AK573" i="4"/>
  <c r="AI573" i="4"/>
  <c r="AH573" i="4"/>
  <c r="AG573" i="4"/>
  <c r="AD573" i="4"/>
  <c r="AC573" i="4"/>
  <c r="AB573" i="4"/>
  <c r="AA573" i="4"/>
  <c r="Z573" i="4"/>
  <c r="X573" i="4"/>
  <c r="V573" i="4"/>
  <c r="AX572" i="4"/>
  <c r="AW572" i="4"/>
  <c r="AV572" i="4"/>
  <c r="AT572" i="4"/>
  <c r="AS572" i="4"/>
  <c r="AR572" i="4"/>
  <c r="AQ572" i="4"/>
  <c r="AN572" i="4"/>
  <c r="AM572" i="4"/>
  <c r="AL572" i="4"/>
  <c r="AK572" i="4"/>
  <c r="AI572" i="4"/>
  <c r="AH572" i="4"/>
  <c r="AG572" i="4"/>
  <c r="AD572" i="4"/>
  <c r="AC572" i="4"/>
  <c r="AB572" i="4"/>
  <c r="AA572" i="4"/>
  <c r="Z572" i="4"/>
  <c r="X572" i="4"/>
  <c r="V572" i="4"/>
  <c r="AX571" i="4"/>
  <c r="AW571" i="4"/>
  <c r="AV571" i="4"/>
  <c r="AT571" i="4"/>
  <c r="AS571" i="4"/>
  <c r="AR571" i="4"/>
  <c r="AQ571" i="4"/>
  <c r="AN571" i="4"/>
  <c r="AM571" i="4"/>
  <c r="AL571" i="4"/>
  <c r="AK571" i="4"/>
  <c r="AI571" i="4"/>
  <c r="AH571" i="4"/>
  <c r="AG571" i="4"/>
  <c r="AD571" i="4"/>
  <c r="AC571" i="4"/>
  <c r="AB571" i="4"/>
  <c r="AA571" i="4"/>
  <c r="Z571" i="4"/>
  <c r="X571" i="4"/>
  <c r="V571" i="4"/>
  <c r="AX570" i="4"/>
  <c r="AW570" i="4"/>
  <c r="AV570" i="4"/>
  <c r="AT570" i="4"/>
  <c r="AS570" i="4"/>
  <c r="AR570" i="4"/>
  <c r="AQ570" i="4"/>
  <c r="AN570" i="4"/>
  <c r="AM570" i="4"/>
  <c r="AL570" i="4"/>
  <c r="AK570" i="4"/>
  <c r="AI570" i="4"/>
  <c r="AH570" i="4"/>
  <c r="AG570" i="4"/>
  <c r="AD570" i="4"/>
  <c r="AC570" i="4"/>
  <c r="AB570" i="4"/>
  <c r="AA570" i="4"/>
  <c r="Z570" i="4"/>
  <c r="X570" i="4"/>
  <c r="V570" i="4"/>
  <c r="AX569" i="4"/>
  <c r="AW569" i="4"/>
  <c r="AV569" i="4"/>
  <c r="AT569" i="4"/>
  <c r="AS569" i="4"/>
  <c r="AR569" i="4"/>
  <c r="AQ569" i="4"/>
  <c r="AN569" i="4"/>
  <c r="AM569" i="4"/>
  <c r="AL569" i="4"/>
  <c r="AK569" i="4"/>
  <c r="AI569" i="4"/>
  <c r="AH569" i="4"/>
  <c r="AG569" i="4"/>
  <c r="AD569" i="4"/>
  <c r="AC569" i="4"/>
  <c r="AB569" i="4"/>
  <c r="AA569" i="4"/>
  <c r="Z569" i="4"/>
  <c r="X569" i="4"/>
  <c r="V569" i="4"/>
  <c r="AX568" i="4"/>
  <c r="AW568" i="4"/>
  <c r="AV568" i="4"/>
  <c r="AT568" i="4"/>
  <c r="AS568" i="4"/>
  <c r="AR568" i="4"/>
  <c r="AQ568" i="4"/>
  <c r="AN568" i="4"/>
  <c r="AM568" i="4"/>
  <c r="AL568" i="4"/>
  <c r="AK568" i="4"/>
  <c r="AI568" i="4"/>
  <c r="AH568" i="4"/>
  <c r="AG568" i="4"/>
  <c r="AD568" i="4"/>
  <c r="AC568" i="4"/>
  <c r="AB568" i="4"/>
  <c r="AA568" i="4"/>
  <c r="Z568" i="4"/>
  <c r="X568" i="4"/>
  <c r="V568" i="4"/>
  <c r="AX567" i="4"/>
  <c r="AW567" i="4"/>
  <c r="AV567" i="4"/>
  <c r="AT567" i="4"/>
  <c r="AS567" i="4"/>
  <c r="AR567" i="4"/>
  <c r="AQ567" i="4"/>
  <c r="AN567" i="4"/>
  <c r="AM567" i="4"/>
  <c r="AL567" i="4"/>
  <c r="AK567" i="4"/>
  <c r="AI567" i="4"/>
  <c r="AH567" i="4"/>
  <c r="AG567" i="4"/>
  <c r="AD567" i="4"/>
  <c r="AC567" i="4"/>
  <c r="AB567" i="4"/>
  <c r="AA567" i="4"/>
  <c r="Z567" i="4"/>
  <c r="X567" i="4"/>
  <c r="V567" i="4"/>
  <c r="AX566" i="4"/>
  <c r="AW566" i="4"/>
  <c r="AV566" i="4"/>
  <c r="AT566" i="4"/>
  <c r="AS566" i="4"/>
  <c r="AR566" i="4"/>
  <c r="AQ566" i="4"/>
  <c r="AN566" i="4"/>
  <c r="AM566" i="4"/>
  <c r="AL566" i="4"/>
  <c r="AK566" i="4"/>
  <c r="AI566" i="4"/>
  <c r="AH566" i="4"/>
  <c r="AG566" i="4"/>
  <c r="AD566" i="4"/>
  <c r="AC566" i="4"/>
  <c r="AB566" i="4"/>
  <c r="AA566" i="4"/>
  <c r="Z566" i="4"/>
  <c r="X566" i="4"/>
  <c r="V566" i="4"/>
  <c r="AX565" i="4"/>
  <c r="AW565" i="4"/>
  <c r="AV565" i="4"/>
  <c r="AT565" i="4"/>
  <c r="AS565" i="4"/>
  <c r="AR565" i="4"/>
  <c r="AQ565" i="4"/>
  <c r="AN565" i="4"/>
  <c r="AM565" i="4"/>
  <c r="AL565" i="4"/>
  <c r="AK565" i="4"/>
  <c r="AI565" i="4"/>
  <c r="AH565" i="4"/>
  <c r="AG565" i="4"/>
  <c r="AD565" i="4"/>
  <c r="AC565" i="4"/>
  <c r="AB565" i="4"/>
  <c r="AA565" i="4"/>
  <c r="Z565" i="4"/>
  <c r="X565" i="4"/>
  <c r="V565" i="4"/>
  <c r="AX564" i="4"/>
  <c r="AW564" i="4"/>
  <c r="AV564" i="4"/>
  <c r="AT564" i="4"/>
  <c r="AS564" i="4"/>
  <c r="AR564" i="4"/>
  <c r="AQ564" i="4"/>
  <c r="AN564" i="4"/>
  <c r="AM564" i="4"/>
  <c r="AL564" i="4"/>
  <c r="AK564" i="4"/>
  <c r="AI564" i="4"/>
  <c r="AH564" i="4"/>
  <c r="AG564" i="4"/>
  <c r="AD564" i="4"/>
  <c r="AC564" i="4"/>
  <c r="AB564" i="4"/>
  <c r="AA564" i="4"/>
  <c r="Z564" i="4"/>
  <c r="X564" i="4"/>
  <c r="V564" i="4"/>
  <c r="AX563" i="4"/>
  <c r="AW563" i="4"/>
  <c r="AV563" i="4"/>
  <c r="AT563" i="4"/>
  <c r="AS563" i="4"/>
  <c r="AR563" i="4"/>
  <c r="AQ563" i="4"/>
  <c r="AN563" i="4"/>
  <c r="AM563" i="4"/>
  <c r="AL563" i="4"/>
  <c r="AK563" i="4"/>
  <c r="AI563" i="4"/>
  <c r="AH563" i="4"/>
  <c r="AG563" i="4"/>
  <c r="AD563" i="4"/>
  <c r="AC563" i="4"/>
  <c r="AB563" i="4"/>
  <c r="AA563" i="4"/>
  <c r="Z563" i="4"/>
  <c r="X563" i="4"/>
  <c r="V563" i="4"/>
  <c r="AX562" i="4"/>
  <c r="AW562" i="4"/>
  <c r="AV562" i="4"/>
  <c r="AT562" i="4"/>
  <c r="AS562" i="4"/>
  <c r="AR562" i="4"/>
  <c r="AQ562" i="4"/>
  <c r="AN562" i="4"/>
  <c r="AM562" i="4"/>
  <c r="AL562" i="4"/>
  <c r="AK562" i="4"/>
  <c r="AI562" i="4"/>
  <c r="AH562" i="4"/>
  <c r="AG562" i="4"/>
  <c r="AD562" i="4"/>
  <c r="AC562" i="4"/>
  <c r="AB562" i="4"/>
  <c r="AA562" i="4"/>
  <c r="Z562" i="4"/>
  <c r="X562" i="4"/>
  <c r="V562" i="4"/>
  <c r="AX561" i="4"/>
  <c r="AW561" i="4"/>
  <c r="AV561" i="4"/>
  <c r="AT561" i="4"/>
  <c r="AS561" i="4"/>
  <c r="AR561" i="4"/>
  <c r="AQ561" i="4"/>
  <c r="AN561" i="4"/>
  <c r="AM561" i="4"/>
  <c r="AL561" i="4"/>
  <c r="AK561" i="4"/>
  <c r="AI561" i="4"/>
  <c r="AH561" i="4"/>
  <c r="AG561" i="4"/>
  <c r="AD561" i="4"/>
  <c r="AC561" i="4"/>
  <c r="AB561" i="4"/>
  <c r="AA561" i="4"/>
  <c r="Z561" i="4"/>
  <c r="X561" i="4"/>
  <c r="V561" i="4"/>
  <c r="AX560" i="4"/>
  <c r="AW560" i="4"/>
  <c r="AV560" i="4"/>
  <c r="AT560" i="4"/>
  <c r="AS560" i="4"/>
  <c r="AR560" i="4"/>
  <c r="AQ560" i="4"/>
  <c r="AN560" i="4"/>
  <c r="AM560" i="4"/>
  <c r="AL560" i="4"/>
  <c r="AK560" i="4"/>
  <c r="AI560" i="4"/>
  <c r="AH560" i="4"/>
  <c r="AG560" i="4"/>
  <c r="AD560" i="4"/>
  <c r="AC560" i="4"/>
  <c r="AB560" i="4"/>
  <c r="AA560" i="4"/>
  <c r="Z560" i="4"/>
  <c r="X560" i="4"/>
  <c r="V560" i="4"/>
  <c r="AX559" i="4"/>
  <c r="AW559" i="4"/>
  <c r="AV559" i="4"/>
  <c r="AT559" i="4"/>
  <c r="AS559" i="4"/>
  <c r="AR559" i="4"/>
  <c r="AQ559" i="4"/>
  <c r="AN559" i="4"/>
  <c r="AM559" i="4"/>
  <c r="AL559" i="4"/>
  <c r="AK559" i="4"/>
  <c r="AI559" i="4"/>
  <c r="AH559" i="4"/>
  <c r="AG559" i="4"/>
  <c r="AD559" i="4"/>
  <c r="AC559" i="4"/>
  <c r="AB559" i="4"/>
  <c r="AA559" i="4"/>
  <c r="Z559" i="4"/>
  <c r="X559" i="4"/>
  <c r="V559" i="4"/>
  <c r="AX558" i="4"/>
  <c r="AW558" i="4"/>
  <c r="AV558" i="4"/>
  <c r="AT558" i="4"/>
  <c r="AS558" i="4"/>
  <c r="AR558" i="4"/>
  <c r="AQ558" i="4"/>
  <c r="AN558" i="4"/>
  <c r="AM558" i="4"/>
  <c r="AL558" i="4"/>
  <c r="AK558" i="4"/>
  <c r="AI558" i="4"/>
  <c r="AH558" i="4"/>
  <c r="AG558" i="4"/>
  <c r="AD558" i="4"/>
  <c r="AC558" i="4"/>
  <c r="AB558" i="4"/>
  <c r="AA558" i="4"/>
  <c r="Z558" i="4"/>
  <c r="X558" i="4"/>
  <c r="V558" i="4"/>
  <c r="AX557" i="4"/>
  <c r="AW557" i="4"/>
  <c r="AV557" i="4"/>
  <c r="AT557" i="4"/>
  <c r="AS557" i="4"/>
  <c r="AR557" i="4"/>
  <c r="AQ557" i="4"/>
  <c r="AN557" i="4"/>
  <c r="AM557" i="4"/>
  <c r="AL557" i="4"/>
  <c r="AK557" i="4"/>
  <c r="AI557" i="4"/>
  <c r="AH557" i="4"/>
  <c r="AG557" i="4"/>
  <c r="AD557" i="4"/>
  <c r="AC557" i="4"/>
  <c r="AB557" i="4"/>
  <c r="AA557" i="4"/>
  <c r="Z557" i="4"/>
  <c r="X557" i="4"/>
  <c r="V557" i="4"/>
  <c r="AX556" i="4"/>
  <c r="AW556" i="4"/>
  <c r="AV556" i="4"/>
  <c r="AT556" i="4"/>
  <c r="AS556" i="4"/>
  <c r="AR556" i="4"/>
  <c r="AQ556" i="4"/>
  <c r="AN556" i="4"/>
  <c r="AM556" i="4"/>
  <c r="AL556" i="4"/>
  <c r="AK556" i="4"/>
  <c r="AI556" i="4"/>
  <c r="AH556" i="4"/>
  <c r="AG556" i="4"/>
  <c r="AD556" i="4"/>
  <c r="AC556" i="4"/>
  <c r="AB556" i="4"/>
  <c r="AA556" i="4"/>
  <c r="Z556" i="4"/>
  <c r="X556" i="4"/>
  <c r="V556" i="4"/>
  <c r="AX555" i="4"/>
  <c r="AW555" i="4"/>
  <c r="AV555" i="4"/>
  <c r="AT555" i="4"/>
  <c r="AS555" i="4"/>
  <c r="AR555" i="4"/>
  <c r="AQ555" i="4"/>
  <c r="AN555" i="4"/>
  <c r="AM555" i="4"/>
  <c r="AL555" i="4"/>
  <c r="AK555" i="4"/>
  <c r="AI555" i="4"/>
  <c r="AH555" i="4"/>
  <c r="AG555" i="4"/>
  <c r="AD555" i="4"/>
  <c r="AC555" i="4"/>
  <c r="AB555" i="4"/>
  <c r="AA555" i="4"/>
  <c r="Z555" i="4"/>
  <c r="X555" i="4"/>
  <c r="V555" i="4"/>
  <c r="AX554" i="4"/>
  <c r="AW554" i="4"/>
  <c r="AV554" i="4"/>
  <c r="AT554" i="4"/>
  <c r="AS554" i="4"/>
  <c r="AR554" i="4"/>
  <c r="AQ554" i="4"/>
  <c r="AN554" i="4"/>
  <c r="AM554" i="4"/>
  <c r="AL554" i="4"/>
  <c r="AK554" i="4"/>
  <c r="AI554" i="4"/>
  <c r="AH554" i="4"/>
  <c r="AG554" i="4"/>
  <c r="AD554" i="4"/>
  <c r="AC554" i="4"/>
  <c r="AB554" i="4"/>
  <c r="AA554" i="4"/>
  <c r="Z554" i="4"/>
  <c r="X554" i="4"/>
  <c r="V554" i="4"/>
  <c r="AX553" i="4"/>
  <c r="AW553" i="4"/>
  <c r="AV553" i="4"/>
  <c r="AT553" i="4"/>
  <c r="AS553" i="4"/>
  <c r="AR553" i="4"/>
  <c r="AQ553" i="4"/>
  <c r="AN553" i="4"/>
  <c r="AM553" i="4"/>
  <c r="AL553" i="4"/>
  <c r="AK553" i="4"/>
  <c r="AI553" i="4"/>
  <c r="AH553" i="4"/>
  <c r="AG553" i="4"/>
  <c r="AD553" i="4"/>
  <c r="AC553" i="4"/>
  <c r="AB553" i="4"/>
  <c r="AA553" i="4"/>
  <c r="Z553" i="4"/>
  <c r="X553" i="4"/>
  <c r="V553" i="4"/>
  <c r="AX552" i="4"/>
  <c r="AW552" i="4"/>
  <c r="AV552" i="4"/>
  <c r="AT552" i="4"/>
  <c r="AS552" i="4"/>
  <c r="AR552" i="4"/>
  <c r="AQ552" i="4"/>
  <c r="AN552" i="4"/>
  <c r="AM552" i="4"/>
  <c r="AL552" i="4"/>
  <c r="AK552" i="4"/>
  <c r="AI552" i="4"/>
  <c r="AH552" i="4"/>
  <c r="AG552" i="4"/>
  <c r="AD552" i="4"/>
  <c r="AC552" i="4"/>
  <c r="AB552" i="4"/>
  <c r="AA552" i="4"/>
  <c r="Z552" i="4"/>
  <c r="X552" i="4"/>
  <c r="V552" i="4"/>
  <c r="AX551" i="4"/>
  <c r="AW551" i="4"/>
  <c r="AV551" i="4"/>
  <c r="AT551" i="4"/>
  <c r="AS551" i="4"/>
  <c r="AR551" i="4"/>
  <c r="AQ551" i="4"/>
  <c r="AN551" i="4"/>
  <c r="AM551" i="4"/>
  <c r="AL551" i="4"/>
  <c r="AK551" i="4"/>
  <c r="AI551" i="4"/>
  <c r="AH551" i="4"/>
  <c r="AG551" i="4"/>
  <c r="AD551" i="4"/>
  <c r="AC551" i="4"/>
  <c r="AB551" i="4"/>
  <c r="AA551" i="4"/>
  <c r="Z551" i="4"/>
  <c r="X551" i="4"/>
  <c r="V551" i="4"/>
  <c r="AX550" i="4"/>
  <c r="AW550" i="4"/>
  <c r="AV550" i="4"/>
  <c r="AT550" i="4"/>
  <c r="AS550" i="4"/>
  <c r="AR550" i="4"/>
  <c r="AQ550" i="4"/>
  <c r="AN550" i="4"/>
  <c r="AM550" i="4"/>
  <c r="AL550" i="4"/>
  <c r="AK550" i="4"/>
  <c r="AI550" i="4"/>
  <c r="AH550" i="4"/>
  <c r="AG550" i="4"/>
  <c r="AD550" i="4"/>
  <c r="AC550" i="4"/>
  <c r="AB550" i="4"/>
  <c r="AA550" i="4"/>
  <c r="Z550" i="4"/>
  <c r="X550" i="4"/>
  <c r="V550" i="4"/>
  <c r="AX549" i="4"/>
  <c r="AW549" i="4"/>
  <c r="AV549" i="4"/>
  <c r="AT549" i="4"/>
  <c r="AS549" i="4"/>
  <c r="AR549" i="4"/>
  <c r="AQ549" i="4"/>
  <c r="AN549" i="4"/>
  <c r="AM549" i="4"/>
  <c r="AL549" i="4"/>
  <c r="AK549" i="4"/>
  <c r="AI549" i="4"/>
  <c r="AH549" i="4"/>
  <c r="AG549" i="4"/>
  <c r="AD549" i="4"/>
  <c r="AC549" i="4"/>
  <c r="AB549" i="4"/>
  <c r="AA549" i="4"/>
  <c r="Z549" i="4"/>
  <c r="X549" i="4"/>
  <c r="V549" i="4"/>
  <c r="AX548" i="4"/>
  <c r="AW548" i="4"/>
  <c r="AV548" i="4"/>
  <c r="AT548" i="4"/>
  <c r="AS548" i="4"/>
  <c r="AR548" i="4"/>
  <c r="AQ548" i="4"/>
  <c r="AN548" i="4"/>
  <c r="AM548" i="4"/>
  <c r="AL548" i="4"/>
  <c r="AK548" i="4"/>
  <c r="AI548" i="4"/>
  <c r="AH548" i="4"/>
  <c r="AG548" i="4"/>
  <c r="AD548" i="4"/>
  <c r="AC548" i="4"/>
  <c r="AB548" i="4"/>
  <c r="AA548" i="4"/>
  <c r="Z548" i="4"/>
  <c r="X548" i="4"/>
  <c r="V548" i="4"/>
  <c r="AX547" i="4"/>
  <c r="AW547" i="4"/>
  <c r="AV547" i="4"/>
  <c r="AT547" i="4"/>
  <c r="AS547" i="4"/>
  <c r="AR547" i="4"/>
  <c r="AQ547" i="4"/>
  <c r="AN547" i="4"/>
  <c r="AM547" i="4"/>
  <c r="AL547" i="4"/>
  <c r="AK547" i="4"/>
  <c r="AI547" i="4"/>
  <c r="AH547" i="4"/>
  <c r="AG547" i="4"/>
  <c r="AD547" i="4"/>
  <c r="AC547" i="4"/>
  <c r="AB547" i="4"/>
  <c r="AA547" i="4"/>
  <c r="Z547" i="4"/>
  <c r="X547" i="4"/>
  <c r="V547" i="4"/>
  <c r="AX546" i="4"/>
  <c r="AW546" i="4"/>
  <c r="AV546" i="4"/>
  <c r="AT546" i="4"/>
  <c r="AS546" i="4"/>
  <c r="AR546" i="4"/>
  <c r="AQ546" i="4"/>
  <c r="AN546" i="4"/>
  <c r="AM546" i="4"/>
  <c r="AL546" i="4"/>
  <c r="AK546" i="4"/>
  <c r="AI546" i="4"/>
  <c r="AH546" i="4"/>
  <c r="AG546" i="4"/>
  <c r="AD546" i="4"/>
  <c r="AC546" i="4"/>
  <c r="AB546" i="4"/>
  <c r="AA546" i="4"/>
  <c r="Z546" i="4"/>
  <c r="X546" i="4"/>
  <c r="V546" i="4"/>
  <c r="AX545" i="4"/>
  <c r="AW545" i="4"/>
  <c r="AV545" i="4"/>
  <c r="AT545" i="4"/>
  <c r="AS545" i="4"/>
  <c r="AR545" i="4"/>
  <c r="AQ545" i="4"/>
  <c r="AN545" i="4"/>
  <c r="AM545" i="4"/>
  <c r="AL545" i="4"/>
  <c r="AK545" i="4"/>
  <c r="AI545" i="4"/>
  <c r="AH545" i="4"/>
  <c r="AG545" i="4"/>
  <c r="AD545" i="4"/>
  <c r="AC545" i="4"/>
  <c r="AB545" i="4"/>
  <c r="AA545" i="4"/>
  <c r="Z545" i="4"/>
  <c r="X545" i="4"/>
  <c r="V545" i="4"/>
  <c r="AX544" i="4"/>
  <c r="AW544" i="4"/>
  <c r="AV544" i="4"/>
  <c r="AT544" i="4"/>
  <c r="AS544" i="4"/>
  <c r="AR544" i="4"/>
  <c r="AQ544" i="4"/>
  <c r="AN544" i="4"/>
  <c r="AM544" i="4"/>
  <c r="AL544" i="4"/>
  <c r="AK544" i="4"/>
  <c r="AI544" i="4"/>
  <c r="AH544" i="4"/>
  <c r="AG544" i="4"/>
  <c r="AD544" i="4"/>
  <c r="AC544" i="4"/>
  <c r="AB544" i="4"/>
  <c r="AA544" i="4"/>
  <c r="Z544" i="4"/>
  <c r="X544" i="4"/>
  <c r="V544" i="4"/>
  <c r="AX543" i="4"/>
  <c r="AW543" i="4"/>
  <c r="AV543" i="4"/>
  <c r="AT543" i="4"/>
  <c r="AS543" i="4"/>
  <c r="AR543" i="4"/>
  <c r="AQ543" i="4"/>
  <c r="AN543" i="4"/>
  <c r="AM543" i="4"/>
  <c r="AL543" i="4"/>
  <c r="AK543" i="4"/>
  <c r="AI543" i="4"/>
  <c r="AH543" i="4"/>
  <c r="AG543" i="4"/>
  <c r="AD543" i="4"/>
  <c r="AC543" i="4"/>
  <c r="AB543" i="4"/>
  <c r="AA543" i="4"/>
  <c r="Z543" i="4"/>
  <c r="X543" i="4"/>
  <c r="V543" i="4"/>
  <c r="AX542" i="4"/>
  <c r="AW542" i="4"/>
  <c r="AV542" i="4"/>
  <c r="AT542" i="4"/>
  <c r="AS542" i="4"/>
  <c r="AR542" i="4"/>
  <c r="AQ542" i="4"/>
  <c r="AN542" i="4"/>
  <c r="AM542" i="4"/>
  <c r="AL542" i="4"/>
  <c r="AK542" i="4"/>
  <c r="AI542" i="4"/>
  <c r="AH542" i="4"/>
  <c r="AG542" i="4"/>
  <c r="AD542" i="4"/>
  <c r="AC542" i="4"/>
  <c r="AB542" i="4"/>
  <c r="AA542" i="4"/>
  <c r="Z542" i="4"/>
  <c r="X542" i="4"/>
  <c r="V542" i="4"/>
  <c r="AX541" i="4"/>
  <c r="AW541" i="4"/>
  <c r="AV541" i="4"/>
  <c r="AT541" i="4"/>
  <c r="AS541" i="4"/>
  <c r="AR541" i="4"/>
  <c r="AQ541" i="4"/>
  <c r="AN541" i="4"/>
  <c r="AM541" i="4"/>
  <c r="AL541" i="4"/>
  <c r="AK541" i="4"/>
  <c r="AI541" i="4"/>
  <c r="AH541" i="4"/>
  <c r="AG541" i="4"/>
  <c r="AD541" i="4"/>
  <c r="AC541" i="4"/>
  <c r="AB541" i="4"/>
  <c r="AA541" i="4"/>
  <c r="Z541" i="4"/>
  <c r="X541" i="4"/>
  <c r="V541" i="4"/>
  <c r="AX540" i="4"/>
  <c r="AW540" i="4"/>
  <c r="AV540" i="4"/>
  <c r="AT540" i="4"/>
  <c r="AS540" i="4"/>
  <c r="AR540" i="4"/>
  <c r="AQ540" i="4"/>
  <c r="AN540" i="4"/>
  <c r="AM540" i="4"/>
  <c r="AL540" i="4"/>
  <c r="AK540" i="4"/>
  <c r="AI540" i="4"/>
  <c r="AH540" i="4"/>
  <c r="AG540" i="4"/>
  <c r="AD540" i="4"/>
  <c r="AC540" i="4"/>
  <c r="AB540" i="4"/>
  <c r="AA540" i="4"/>
  <c r="Z540" i="4"/>
  <c r="X540" i="4"/>
  <c r="V540" i="4"/>
  <c r="AX539" i="4"/>
  <c r="AW539" i="4"/>
  <c r="AV539" i="4"/>
  <c r="AT539" i="4"/>
  <c r="AS539" i="4"/>
  <c r="AR539" i="4"/>
  <c r="AQ539" i="4"/>
  <c r="AN539" i="4"/>
  <c r="AM539" i="4"/>
  <c r="AL539" i="4"/>
  <c r="AK539" i="4"/>
  <c r="AI539" i="4"/>
  <c r="AH539" i="4"/>
  <c r="AG539" i="4"/>
  <c r="AD539" i="4"/>
  <c r="AC539" i="4"/>
  <c r="AB539" i="4"/>
  <c r="AA539" i="4"/>
  <c r="Z539" i="4"/>
  <c r="X539" i="4"/>
  <c r="V539" i="4"/>
  <c r="AX538" i="4"/>
  <c r="AW538" i="4"/>
  <c r="AV538" i="4"/>
  <c r="AT538" i="4"/>
  <c r="AS538" i="4"/>
  <c r="AR538" i="4"/>
  <c r="AQ538" i="4"/>
  <c r="AN538" i="4"/>
  <c r="AM538" i="4"/>
  <c r="AL538" i="4"/>
  <c r="AK538" i="4"/>
  <c r="AI538" i="4"/>
  <c r="AH538" i="4"/>
  <c r="AG538" i="4"/>
  <c r="AD538" i="4"/>
  <c r="AC538" i="4"/>
  <c r="AB538" i="4"/>
  <c r="AA538" i="4"/>
  <c r="Z538" i="4"/>
  <c r="X538" i="4"/>
  <c r="V538" i="4"/>
  <c r="AX537" i="4"/>
  <c r="AW537" i="4"/>
  <c r="AV537" i="4"/>
  <c r="AT537" i="4"/>
  <c r="AS537" i="4"/>
  <c r="AR537" i="4"/>
  <c r="AQ537" i="4"/>
  <c r="AN537" i="4"/>
  <c r="AM537" i="4"/>
  <c r="AL537" i="4"/>
  <c r="AK537" i="4"/>
  <c r="AI537" i="4"/>
  <c r="AH537" i="4"/>
  <c r="AG537" i="4"/>
  <c r="AD537" i="4"/>
  <c r="AC537" i="4"/>
  <c r="AB537" i="4"/>
  <c r="AA537" i="4"/>
  <c r="Z537" i="4"/>
  <c r="X537" i="4"/>
  <c r="V537" i="4"/>
  <c r="AX536" i="4"/>
  <c r="AW536" i="4"/>
  <c r="AV536" i="4"/>
  <c r="AT536" i="4"/>
  <c r="AS536" i="4"/>
  <c r="AR536" i="4"/>
  <c r="AQ536" i="4"/>
  <c r="AN536" i="4"/>
  <c r="AM536" i="4"/>
  <c r="AL536" i="4"/>
  <c r="AK536" i="4"/>
  <c r="AI536" i="4"/>
  <c r="AH536" i="4"/>
  <c r="AG536" i="4"/>
  <c r="AD536" i="4"/>
  <c r="AC536" i="4"/>
  <c r="AB536" i="4"/>
  <c r="AA536" i="4"/>
  <c r="Z536" i="4"/>
  <c r="X536" i="4"/>
  <c r="V536" i="4"/>
  <c r="AX535" i="4"/>
  <c r="AW535" i="4"/>
  <c r="AV535" i="4"/>
  <c r="AT535" i="4"/>
  <c r="AS535" i="4"/>
  <c r="AR535" i="4"/>
  <c r="AQ535" i="4"/>
  <c r="AN535" i="4"/>
  <c r="AM535" i="4"/>
  <c r="AL535" i="4"/>
  <c r="AK535" i="4"/>
  <c r="AI535" i="4"/>
  <c r="AH535" i="4"/>
  <c r="AG535" i="4"/>
  <c r="AD535" i="4"/>
  <c r="AC535" i="4"/>
  <c r="AB535" i="4"/>
  <c r="AA535" i="4"/>
  <c r="Z535" i="4"/>
  <c r="X535" i="4"/>
  <c r="V535" i="4"/>
  <c r="AX534" i="4"/>
  <c r="AW534" i="4"/>
  <c r="AV534" i="4"/>
  <c r="AT534" i="4"/>
  <c r="AS534" i="4"/>
  <c r="AR534" i="4"/>
  <c r="AQ534" i="4"/>
  <c r="AN534" i="4"/>
  <c r="AM534" i="4"/>
  <c r="AL534" i="4"/>
  <c r="AK534" i="4"/>
  <c r="AI534" i="4"/>
  <c r="AH534" i="4"/>
  <c r="AG534" i="4"/>
  <c r="AD534" i="4"/>
  <c r="AC534" i="4"/>
  <c r="AB534" i="4"/>
  <c r="AA534" i="4"/>
  <c r="Z534" i="4"/>
  <c r="X534" i="4"/>
  <c r="V534" i="4"/>
  <c r="AX533" i="4"/>
  <c r="AW533" i="4"/>
  <c r="AV533" i="4"/>
  <c r="AT533" i="4"/>
  <c r="AS533" i="4"/>
  <c r="AR533" i="4"/>
  <c r="AQ533" i="4"/>
  <c r="AN533" i="4"/>
  <c r="AM533" i="4"/>
  <c r="AL533" i="4"/>
  <c r="AK533" i="4"/>
  <c r="AI533" i="4"/>
  <c r="AH533" i="4"/>
  <c r="AG533" i="4"/>
  <c r="AD533" i="4"/>
  <c r="AC533" i="4"/>
  <c r="AB533" i="4"/>
  <c r="AA533" i="4"/>
  <c r="Z533" i="4"/>
  <c r="X533" i="4"/>
  <c r="V533" i="4"/>
  <c r="AX532" i="4"/>
  <c r="AW532" i="4"/>
  <c r="AV532" i="4"/>
  <c r="AT532" i="4"/>
  <c r="AS532" i="4"/>
  <c r="AR532" i="4"/>
  <c r="AQ532" i="4"/>
  <c r="AN532" i="4"/>
  <c r="AM532" i="4"/>
  <c r="AL532" i="4"/>
  <c r="AK532" i="4"/>
  <c r="AI532" i="4"/>
  <c r="AH532" i="4"/>
  <c r="AG532" i="4"/>
  <c r="AD532" i="4"/>
  <c r="AC532" i="4"/>
  <c r="AB532" i="4"/>
  <c r="AA532" i="4"/>
  <c r="Z532" i="4"/>
  <c r="X532" i="4"/>
  <c r="V532" i="4"/>
  <c r="AX531" i="4"/>
  <c r="AW531" i="4"/>
  <c r="AV531" i="4"/>
  <c r="AT531" i="4"/>
  <c r="AS531" i="4"/>
  <c r="AR531" i="4"/>
  <c r="AQ531" i="4"/>
  <c r="AN531" i="4"/>
  <c r="AM531" i="4"/>
  <c r="AL531" i="4"/>
  <c r="AK531" i="4"/>
  <c r="AI531" i="4"/>
  <c r="AH531" i="4"/>
  <c r="AG531" i="4"/>
  <c r="AD531" i="4"/>
  <c r="AC531" i="4"/>
  <c r="AB531" i="4"/>
  <c r="AA531" i="4"/>
  <c r="Z531" i="4"/>
  <c r="X531" i="4"/>
  <c r="V531" i="4"/>
  <c r="AX530" i="4"/>
  <c r="AW530" i="4"/>
  <c r="AV530" i="4"/>
  <c r="AT530" i="4"/>
  <c r="AS530" i="4"/>
  <c r="AR530" i="4"/>
  <c r="AQ530" i="4"/>
  <c r="AN530" i="4"/>
  <c r="AM530" i="4"/>
  <c r="AL530" i="4"/>
  <c r="AK530" i="4"/>
  <c r="AI530" i="4"/>
  <c r="AH530" i="4"/>
  <c r="AG530" i="4"/>
  <c r="AD530" i="4"/>
  <c r="AC530" i="4"/>
  <c r="AB530" i="4"/>
  <c r="AA530" i="4"/>
  <c r="Z530" i="4"/>
  <c r="X530" i="4"/>
  <c r="V530" i="4"/>
  <c r="AX529" i="4"/>
  <c r="AW529" i="4"/>
  <c r="AV529" i="4"/>
  <c r="AT529" i="4"/>
  <c r="AS529" i="4"/>
  <c r="AR529" i="4"/>
  <c r="AQ529" i="4"/>
  <c r="AN529" i="4"/>
  <c r="AM529" i="4"/>
  <c r="AL529" i="4"/>
  <c r="AK529" i="4"/>
  <c r="AI529" i="4"/>
  <c r="AH529" i="4"/>
  <c r="AG529" i="4"/>
  <c r="AD529" i="4"/>
  <c r="AC529" i="4"/>
  <c r="AB529" i="4"/>
  <c r="AA529" i="4"/>
  <c r="Z529" i="4"/>
  <c r="X529" i="4"/>
  <c r="V529" i="4"/>
  <c r="AX528" i="4"/>
  <c r="AW528" i="4"/>
  <c r="AV528" i="4"/>
  <c r="AT528" i="4"/>
  <c r="AS528" i="4"/>
  <c r="AR528" i="4"/>
  <c r="AQ528" i="4"/>
  <c r="AN528" i="4"/>
  <c r="AM528" i="4"/>
  <c r="AL528" i="4"/>
  <c r="AK528" i="4"/>
  <c r="AI528" i="4"/>
  <c r="AH528" i="4"/>
  <c r="AG528" i="4"/>
  <c r="AD528" i="4"/>
  <c r="AC528" i="4"/>
  <c r="AB528" i="4"/>
  <c r="AA528" i="4"/>
  <c r="Z528" i="4"/>
  <c r="X528" i="4"/>
  <c r="V528" i="4"/>
  <c r="AX527" i="4"/>
  <c r="AW527" i="4"/>
  <c r="AV527" i="4"/>
  <c r="AT527" i="4"/>
  <c r="AS527" i="4"/>
  <c r="AR527" i="4"/>
  <c r="AQ527" i="4"/>
  <c r="AN527" i="4"/>
  <c r="AM527" i="4"/>
  <c r="AL527" i="4"/>
  <c r="AK527" i="4"/>
  <c r="AI527" i="4"/>
  <c r="AH527" i="4"/>
  <c r="AG527" i="4"/>
  <c r="AD527" i="4"/>
  <c r="AC527" i="4"/>
  <c r="AB527" i="4"/>
  <c r="AA527" i="4"/>
  <c r="Z527" i="4"/>
  <c r="X527" i="4"/>
  <c r="V527" i="4"/>
  <c r="AX526" i="4"/>
  <c r="AW526" i="4"/>
  <c r="AV526" i="4"/>
  <c r="AT526" i="4"/>
  <c r="AS526" i="4"/>
  <c r="AR526" i="4"/>
  <c r="AQ526" i="4"/>
  <c r="AN526" i="4"/>
  <c r="AM526" i="4"/>
  <c r="AL526" i="4"/>
  <c r="AK526" i="4"/>
  <c r="AI526" i="4"/>
  <c r="AH526" i="4"/>
  <c r="AG526" i="4"/>
  <c r="AD526" i="4"/>
  <c r="AC526" i="4"/>
  <c r="AB526" i="4"/>
  <c r="AA526" i="4"/>
  <c r="Z526" i="4"/>
  <c r="X526" i="4"/>
  <c r="V526" i="4"/>
  <c r="AX525" i="4"/>
  <c r="AW525" i="4"/>
  <c r="AV525" i="4"/>
  <c r="AT525" i="4"/>
  <c r="AS525" i="4"/>
  <c r="AR525" i="4"/>
  <c r="AQ525" i="4"/>
  <c r="AN525" i="4"/>
  <c r="AM525" i="4"/>
  <c r="AL525" i="4"/>
  <c r="AK525" i="4"/>
  <c r="AI525" i="4"/>
  <c r="AH525" i="4"/>
  <c r="AG525" i="4"/>
  <c r="AD525" i="4"/>
  <c r="AC525" i="4"/>
  <c r="AB525" i="4"/>
  <c r="AA525" i="4"/>
  <c r="Z525" i="4"/>
  <c r="X525" i="4"/>
  <c r="V525" i="4"/>
  <c r="AX524" i="4"/>
  <c r="AW524" i="4"/>
  <c r="AV524" i="4"/>
  <c r="AT524" i="4"/>
  <c r="AS524" i="4"/>
  <c r="AR524" i="4"/>
  <c r="AQ524" i="4"/>
  <c r="AN524" i="4"/>
  <c r="AM524" i="4"/>
  <c r="AL524" i="4"/>
  <c r="AK524" i="4"/>
  <c r="AI524" i="4"/>
  <c r="AH524" i="4"/>
  <c r="AG524" i="4"/>
  <c r="AD524" i="4"/>
  <c r="AC524" i="4"/>
  <c r="AB524" i="4"/>
  <c r="AA524" i="4"/>
  <c r="Z524" i="4"/>
  <c r="X524" i="4"/>
  <c r="V524" i="4"/>
  <c r="AX523" i="4"/>
  <c r="AW523" i="4"/>
  <c r="AV523" i="4"/>
  <c r="AT523" i="4"/>
  <c r="AS523" i="4"/>
  <c r="AR523" i="4"/>
  <c r="AQ523" i="4"/>
  <c r="AN523" i="4"/>
  <c r="AM523" i="4"/>
  <c r="AL523" i="4"/>
  <c r="AK523" i="4"/>
  <c r="AI523" i="4"/>
  <c r="AH523" i="4"/>
  <c r="AG523" i="4"/>
  <c r="AD523" i="4"/>
  <c r="AC523" i="4"/>
  <c r="AB523" i="4"/>
  <c r="AA523" i="4"/>
  <c r="Z523" i="4"/>
  <c r="X523" i="4"/>
  <c r="V523" i="4"/>
  <c r="AX522" i="4"/>
  <c r="AW522" i="4"/>
  <c r="AV522" i="4"/>
  <c r="AT522" i="4"/>
  <c r="AS522" i="4"/>
  <c r="AR522" i="4"/>
  <c r="AQ522" i="4"/>
  <c r="AN522" i="4"/>
  <c r="AM522" i="4"/>
  <c r="AL522" i="4"/>
  <c r="AK522" i="4"/>
  <c r="AI522" i="4"/>
  <c r="AH522" i="4"/>
  <c r="AG522" i="4"/>
  <c r="AD522" i="4"/>
  <c r="AC522" i="4"/>
  <c r="AB522" i="4"/>
  <c r="AA522" i="4"/>
  <c r="Z522" i="4"/>
  <c r="X522" i="4"/>
  <c r="V522" i="4"/>
  <c r="AX521" i="4"/>
  <c r="AW521" i="4"/>
  <c r="AV521" i="4"/>
  <c r="AT521" i="4"/>
  <c r="AS521" i="4"/>
  <c r="AR521" i="4"/>
  <c r="AQ521" i="4"/>
  <c r="AN521" i="4"/>
  <c r="AM521" i="4"/>
  <c r="AL521" i="4"/>
  <c r="AK521" i="4"/>
  <c r="AI521" i="4"/>
  <c r="AH521" i="4"/>
  <c r="AG521" i="4"/>
  <c r="AD521" i="4"/>
  <c r="AC521" i="4"/>
  <c r="AB521" i="4"/>
  <c r="AA521" i="4"/>
  <c r="Z521" i="4"/>
  <c r="X521" i="4"/>
  <c r="V521" i="4"/>
  <c r="AX520" i="4"/>
  <c r="AW520" i="4"/>
  <c r="AV520" i="4"/>
  <c r="AT520" i="4"/>
  <c r="AS520" i="4"/>
  <c r="AR520" i="4"/>
  <c r="AQ520" i="4"/>
  <c r="AN520" i="4"/>
  <c r="AM520" i="4"/>
  <c r="AL520" i="4"/>
  <c r="AK520" i="4"/>
  <c r="AI520" i="4"/>
  <c r="AH520" i="4"/>
  <c r="AG520" i="4"/>
  <c r="AD520" i="4"/>
  <c r="AC520" i="4"/>
  <c r="AB520" i="4"/>
  <c r="AA520" i="4"/>
  <c r="Z520" i="4"/>
  <c r="X520" i="4"/>
  <c r="V520" i="4"/>
  <c r="AX519" i="4"/>
  <c r="AW519" i="4"/>
  <c r="AV519" i="4"/>
  <c r="AT519" i="4"/>
  <c r="AS519" i="4"/>
  <c r="AR519" i="4"/>
  <c r="AQ519" i="4"/>
  <c r="AN519" i="4"/>
  <c r="AM519" i="4"/>
  <c r="AL519" i="4"/>
  <c r="AK519" i="4"/>
  <c r="AI519" i="4"/>
  <c r="AH519" i="4"/>
  <c r="AG519" i="4"/>
  <c r="AD519" i="4"/>
  <c r="AC519" i="4"/>
  <c r="AB519" i="4"/>
  <c r="AA519" i="4"/>
  <c r="Z519" i="4"/>
  <c r="X519" i="4"/>
  <c r="V519" i="4"/>
  <c r="AX518" i="4"/>
  <c r="AW518" i="4"/>
  <c r="AV518" i="4"/>
  <c r="AT518" i="4"/>
  <c r="AS518" i="4"/>
  <c r="AR518" i="4"/>
  <c r="AQ518" i="4"/>
  <c r="AN518" i="4"/>
  <c r="AM518" i="4"/>
  <c r="AL518" i="4"/>
  <c r="AK518" i="4"/>
  <c r="AI518" i="4"/>
  <c r="AH518" i="4"/>
  <c r="AG518" i="4"/>
  <c r="AD518" i="4"/>
  <c r="AC518" i="4"/>
  <c r="AB518" i="4"/>
  <c r="AA518" i="4"/>
  <c r="Z518" i="4"/>
  <c r="X518" i="4"/>
  <c r="V518" i="4"/>
  <c r="AX517" i="4"/>
  <c r="AW517" i="4"/>
  <c r="AV517" i="4"/>
  <c r="AT517" i="4"/>
  <c r="AS517" i="4"/>
  <c r="AR517" i="4"/>
  <c r="AQ517" i="4"/>
  <c r="AN517" i="4"/>
  <c r="AM517" i="4"/>
  <c r="AL517" i="4"/>
  <c r="AK517" i="4"/>
  <c r="AI517" i="4"/>
  <c r="AH517" i="4"/>
  <c r="AG517" i="4"/>
  <c r="AD517" i="4"/>
  <c r="AC517" i="4"/>
  <c r="AB517" i="4"/>
  <c r="AA517" i="4"/>
  <c r="Z517" i="4"/>
  <c r="X517" i="4"/>
  <c r="V517" i="4"/>
  <c r="AX516" i="4"/>
  <c r="AW516" i="4"/>
  <c r="AV516" i="4"/>
  <c r="AT516" i="4"/>
  <c r="AS516" i="4"/>
  <c r="AR516" i="4"/>
  <c r="AQ516" i="4"/>
  <c r="AN516" i="4"/>
  <c r="AM516" i="4"/>
  <c r="AL516" i="4"/>
  <c r="AK516" i="4"/>
  <c r="AI516" i="4"/>
  <c r="AH516" i="4"/>
  <c r="AG516" i="4"/>
  <c r="AD516" i="4"/>
  <c r="AC516" i="4"/>
  <c r="AB516" i="4"/>
  <c r="AA516" i="4"/>
  <c r="Z516" i="4"/>
  <c r="X516" i="4"/>
  <c r="V516" i="4"/>
  <c r="AX515" i="4"/>
  <c r="AW515" i="4"/>
  <c r="AV515" i="4"/>
  <c r="AT515" i="4"/>
  <c r="AS515" i="4"/>
  <c r="AR515" i="4"/>
  <c r="AQ515" i="4"/>
  <c r="AN515" i="4"/>
  <c r="AM515" i="4"/>
  <c r="AL515" i="4"/>
  <c r="AK515" i="4"/>
  <c r="AI515" i="4"/>
  <c r="AH515" i="4"/>
  <c r="AG515" i="4"/>
  <c r="AD515" i="4"/>
  <c r="AC515" i="4"/>
  <c r="AB515" i="4"/>
  <c r="AA515" i="4"/>
  <c r="Z515" i="4"/>
  <c r="X515" i="4"/>
  <c r="V515" i="4"/>
  <c r="AX514" i="4"/>
  <c r="AW514" i="4"/>
  <c r="AV514" i="4"/>
  <c r="AT514" i="4"/>
  <c r="AS514" i="4"/>
  <c r="AR514" i="4"/>
  <c r="AQ514" i="4"/>
  <c r="AN514" i="4"/>
  <c r="AM514" i="4"/>
  <c r="AL514" i="4"/>
  <c r="AK514" i="4"/>
  <c r="AI514" i="4"/>
  <c r="AH514" i="4"/>
  <c r="AG514" i="4"/>
  <c r="AD514" i="4"/>
  <c r="AC514" i="4"/>
  <c r="AB514" i="4"/>
  <c r="AA514" i="4"/>
  <c r="Z514" i="4"/>
  <c r="X514" i="4"/>
  <c r="V514" i="4"/>
  <c r="AX513" i="4"/>
  <c r="AW513" i="4"/>
  <c r="AV513" i="4"/>
  <c r="AT513" i="4"/>
  <c r="AS513" i="4"/>
  <c r="AR513" i="4"/>
  <c r="AQ513" i="4"/>
  <c r="AN513" i="4"/>
  <c r="AM513" i="4"/>
  <c r="AL513" i="4"/>
  <c r="AK513" i="4"/>
  <c r="AI513" i="4"/>
  <c r="AH513" i="4"/>
  <c r="AG513" i="4"/>
  <c r="AD513" i="4"/>
  <c r="AC513" i="4"/>
  <c r="AB513" i="4"/>
  <c r="AA513" i="4"/>
  <c r="Z513" i="4"/>
  <c r="X513" i="4"/>
  <c r="V513" i="4"/>
  <c r="AX512" i="4"/>
  <c r="AW512" i="4"/>
  <c r="AV512" i="4"/>
  <c r="AT512" i="4"/>
  <c r="AS512" i="4"/>
  <c r="AR512" i="4"/>
  <c r="AQ512" i="4"/>
  <c r="AN512" i="4"/>
  <c r="AM512" i="4"/>
  <c r="AL512" i="4"/>
  <c r="AK512" i="4"/>
  <c r="AI512" i="4"/>
  <c r="AH512" i="4"/>
  <c r="AG512" i="4"/>
  <c r="AD512" i="4"/>
  <c r="AC512" i="4"/>
  <c r="AB512" i="4"/>
  <c r="AA512" i="4"/>
  <c r="Z512" i="4"/>
  <c r="X512" i="4"/>
  <c r="V512" i="4"/>
  <c r="AX511" i="4"/>
  <c r="AW511" i="4"/>
  <c r="AV511" i="4"/>
  <c r="AT511" i="4"/>
  <c r="AS511" i="4"/>
  <c r="AR511" i="4"/>
  <c r="AQ511" i="4"/>
  <c r="AN511" i="4"/>
  <c r="AM511" i="4"/>
  <c r="AL511" i="4"/>
  <c r="AK511" i="4"/>
  <c r="AI511" i="4"/>
  <c r="AH511" i="4"/>
  <c r="AG511" i="4"/>
  <c r="AD511" i="4"/>
  <c r="AC511" i="4"/>
  <c r="AB511" i="4"/>
  <c r="AA511" i="4"/>
  <c r="Z511" i="4"/>
  <c r="X511" i="4"/>
  <c r="V511" i="4"/>
  <c r="AX510" i="4"/>
  <c r="AW510" i="4"/>
  <c r="AV510" i="4"/>
  <c r="AT510" i="4"/>
  <c r="AS510" i="4"/>
  <c r="AR510" i="4"/>
  <c r="AQ510" i="4"/>
  <c r="AN510" i="4"/>
  <c r="AM510" i="4"/>
  <c r="AL510" i="4"/>
  <c r="AK510" i="4"/>
  <c r="AI510" i="4"/>
  <c r="AH510" i="4"/>
  <c r="AG510" i="4"/>
  <c r="AD510" i="4"/>
  <c r="AC510" i="4"/>
  <c r="AB510" i="4"/>
  <c r="AA510" i="4"/>
  <c r="Z510" i="4"/>
  <c r="X510" i="4"/>
  <c r="V510" i="4"/>
  <c r="AX509" i="4"/>
  <c r="AW509" i="4"/>
  <c r="AV509" i="4"/>
  <c r="AT509" i="4"/>
  <c r="AS509" i="4"/>
  <c r="AR509" i="4"/>
  <c r="AQ509" i="4"/>
  <c r="AN509" i="4"/>
  <c r="AM509" i="4"/>
  <c r="AL509" i="4"/>
  <c r="AK509" i="4"/>
  <c r="AI509" i="4"/>
  <c r="AH509" i="4"/>
  <c r="AG509" i="4"/>
  <c r="AD509" i="4"/>
  <c r="AC509" i="4"/>
  <c r="AB509" i="4"/>
  <c r="AA509" i="4"/>
  <c r="Z509" i="4"/>
  <c r="X509" i="4"/>
  <c r="V509" i="4"/>
  <c r="AX508" i="4"/>
  <c r="AW508" i="4"/>
  <c r="AV508" i="4"/>
  <c r="AT508" i="4"/>
  <c r="AS508" i="4"/>
  <c r="AR508" i="4"/>
  <c r="AQ508" i="4"/>
  <c r="AN508" i="4"/>
  <c r="AM508" i="4"/>
  <c r="AL508" i="4"/>
  <c r="AK508" i="4"/>
  <c r="AI508" i="4"/>
  <c r="AH508" i="4"/>
  <c r="AG508" i="4"/>
  <c r="AD508" i="4"/>
  <c r="AC508" i="4"/>
  <c r="AB508" i="4"/>
  <c r="AA508" i="4"/>
  <c r="Z508" i="4"/>
  <c r="X508" i="4"/>
  <c r="V508" i="4"/>
  <c r="AX507" i="4"/>
  <c r="AW507" i="4"/>
  <c r="AV507" i="4"/>
  <c r="AT507" i="4"/>
  <c r="AS507" i="4"/>
  <c r="AR507" i="4"/>
  <c r="AQ507" i="4"/>
  <c r="AN507" i="4"/>
  <c r="AM507" i="4"/>
  <c r="AL507" i="4"/>
  <c r="AK507" i="4"/>
  <c r="AI507" i="4"/>
  <c r="AH507" i="4"/>
  <c r="AG507" i="4"/>
  <c r="AD507" i="4"/>
  <c r="AC507" i="4"/>
  <c r="AB507" i="4"/>
  <c r="AA507" i="4"/>
  <c r="Z507" i="4"/>
  <c r="X507" i="4"/>
  <c r="V507" i="4"/>
  <c r="AX506" i="4"/>
  <c r="AW506" i="4"/>
  <c r="AV506" i="4"/>
  <c r="AT506" i="4"/>
  <c r="AS506" i="4"/>
  <c r="AR506" i="4"/>
  <c r="AQ506" i="4"/>
  <c r="AN506" i="4"/>
  <c r="AM506" i="4"/>
  <c r="AL506" i="4"/>
  <c r="AK506" i="4"/>
  <c r="AI506" i="4"/>
  <c r="AH506" i="4"/>
  <c r="AG506" i="4"/>
  <c r="AD506" i="4"/>
  <c r="AC506" i="4"/>
  <c r="AB506" i="4"/>
  <c r="AA506" i="4"/>
  <c r="Z506" i="4"/>
  <c r="X506" i="4"/>
  <c r="V506" i="4"/>
  <c r="AX505" i="4"/>
  <c r="AW505" i="4"/>
  <c r="AV505" i="4"/>
  <c r="AT505" i="4"/>
  <c r="AS505" i="4"/>
  <c r="AR505" i="4"/>
  <c r="AQ505" i="4"/>
  <c r="AN505" i="4"/>
  <c r="AM505" i="4"/>
  <c r="AL505" i="4"/>
  <c r="AK505" i="4"/>
  <c r="AI505" i="4"/>
  <c r="AH505" i="4"/>
  <c r="AG505" i="4"/>
  <c r="AD505" i="4"/>
  <c r="AC505" i="4"/>
  <c r="AB505" i="4"/>
  <c r="AA505" i="4"/>
  <c r="Z505" i="4"/>
  <c r="X505" i="4"/>
  <c r="V505" i="4"/>
  <c r="AX504" i="4"/>
  <c r="AW504" i="4"/>
  <c r="AV504" i="4"/>
  <c r="AT504" i="4"/>
  <c r="AS504" i="4"/>
  <c r="AR504" i="4"/>
  <c r="AQ504" i="4"/>
  <c r="AN504" i="4"/>
  <c r="AM504" i="4"/>
  <c r="AL504" i="4"/>
  <c r="AK504" i="4"/>
  <c r="AI504" i="4"/>
  <c r="AH504" i="4"/>
  <c r="AG504" i="4"/>
  <c r="AD504" i="4"/>
  <c r="AC504" i="4"/>
  <c r="AB504" i="4"/>
  <c r="AA504" i="4"/>
  <c r="Z504" i="4"/>
  <c r="X504" i="4"/>
  <c r="V504" i="4"/>
  <c r="AX503" i="4"/>
  <c r="AW503" i="4"/>
  <c r="AV503" i="4"/>
  <c r="AT503" i="4"/>
  <c r="AS503" i="4"/>
  <c r="AR503" i="4"/>
  <c r="AQ503" i="4"/>
  <c r="AN503" i="4"/>
  <c r="AM503" i="4"/>
  <c r="AL503" i="4"/>
  <c r="AK503" i="4"/>
  <c r="AI503" i="4"/>
  <c r="AH503" i="4"/>
  <c r="AG503" i="4"/>
  <c r="AD503" i="4"/>
  <c r="AC503" i="4"/>
  <c r="AB503" i="4"/>
  <c r="AA503" i="4"/>
  <c r="Z503" i="4"/>
  <c r="X503" i="4"/>
  <c r="V503" i="4"/>
  <c r="AX502" i="4"/>
  <c r="AW502" i="4"/>
  <c r="AV502" i="4"/>
  <c r="AT502" i="4"/>
  <c r="AS502" i="4"/>
  <c r="AR502" i="4"/>
  <c r="AQ502" i="4"/>
  <c r="AN502" i="4"/>
  <c r="AM502" i="4"/>
  <c r="AL502" i="4"/>
  <c r="AK502" i="4"/>
  <c r="AI502" i="4"/>
  <c r="AH502" i="4"/>
  <c r="AG502" i="4"/>
  <c r="AD502" i="4"/>
  <c r="AC502" i="4"/>
  <c r="AB502" i="4"/>
  <c r="AA502" i="4"/>
  <c r="Z502" i="4"/>
  <c r="X502" i="4"/>
  <c r="V502" i="4"/>
  <c r="AX501" i="4"/>
  <c r="AW501" i="4"/>
  <c r="AV501" i="4"/>
  <c r="AT501" i="4"/>
  <c r="AS501" i="4"/>
  <c r="AR501" i="4"/>
  <c r="AQ501" i="4"/>
  <c r="AN501" i="4"/>
  <c r="AM501" i="4"/>
  <c r="AL501" i="4"/>
  <c r="AK501" i="4"/>
  <c r="AI501" i="4"/>
  <c r="AH501" i="4"/>
  <c r="AG501" i="4"/>
  <c r="AD501" i="4"/>
  <c r="AC501" i="4"/>
  <c r="AB501" i="4"/>
  <c r="AA501" i="4"/>
  <c r="Z501" i="4"/>
  <c r="X501" i="4"/>
  <c r="V501" i="4"/>
  <c r="AX500" i="4"/>
  <c r="AW500" i="4"/>
  <c r="AV500" i="4"/>
  <c r="AT500" i="4"/>
  <c r="AS500" i="4"/>
  <c r="AR500" i="4"/>
  <c r="AQ500" i="4"/>
  <c r="AN500" i="4"/>
  <c r="AM500" i="4"/>
  <c r="AL500" i="4"/>
  <c r="AK500" i="4"/>
  <c r="AI500" i="4"/>
  <c r="AH500" i="4"/>
  <c r="AG500" i="4"/>
  <c r="AD500" i="4"/>
  <c r="AC500" i="4"/>
  <c r="AB500" i="4"/>
  <c r="AA500" i="4"/>
  <c r="Z500" i="4"/>
  <c r="X500" i="4"/>
  <c r="V500" i="4"/>
  <c r="AX499" i="4"/>
  <c r="AW499" i="4"/>
  <c r="AV499" i="4"/>
  <c r="AT499" i="4"/>
  <c r="AS499" i="4"/>
  <c r="AR499" i="4"/>
  <c r="AQ499" i="4"/>
  <c r="AN499" i="4"/>
  <c r="AM499" i="4"/>
  <c r="AL499" i="4"/>
  <c r="AK499" i="4"/>
  <c r="AI499" i="4"/>
  <c r="AH499" i="4"/>
  <c r="AG499" i="4"/>
  <c r="AD499" i="4"/>
  <c r="AC499" i="4"/>
  <c r="AB499" i="4"/>
  <c r="AA499" i="4"/>
  <c r="Z499" i="4"/>
  <c r="X499" i="4"/>
  <c r="V499" i="4"/>
  <c r="AX498" i="4"/>
  <c r="AW498" i="4"/>
  <c r="AV498" i="4"/>
  <c r="AT498" i="4"/>
  <c r="AS498" i="4"/>
  <c r="AR498" i="4"/>
  <c r="AQ498" i="4"/>
  <c r="AN498" i="4"/>
  <c r="AM498" i="4"/>
  <c r="AL498" i="4"/>
  <c r="AK498" i="4"/>
  <c r="AI498" i="4"/>
  <c r="AH498" i="4"/>
  <c r="AG498" i="4"/>
  <c r="AD498" i="4"/>
  <c r="AC498" i="4"/>
  <c r="AB498" i="4"/>
  <c r="AA498" i="4"/>
  <c r="Z498" i="4"/>
  <c r="X498" i="4"/>
  <c r="V498" i="4"/>
  <c r="AX497" i="4"/>
  <c r="AW497" i="4"/>
  <c r="AV497" i="4"/>
  <c r="AT497" i="4"/>
  <c r="AS497" i="4"/>
  <c r="AR497" i="4"/>
  <c r="AQ497" i="4"/>
  <c r="AN497" i="4"/>
  <c r="AM497" i="4"/>
  <c r="AL497" i="4"/>
  <c r="AK497" i="4"/>
  <c r="AI497" i="4"/>
  <c r="AH497" i="4"/>
  <c r="AG497" i="4"/>
  <c r="AD497" i="4"/>
  <c r="AC497" i="4"/>
  <c r="AB497" i="4"/>
  <c r="AA497" i="4"/>
  <c r="Z497" i="4"/>
  <c r="X497" i="4"/>
  <c r="V497" i="4"/>
  <c r="AX496" i="4"/>
  <c r="AW496" i="4"/>
  <c r="AV496" i="4"/>
  <c r="AT496" i="4"/>
  <c r="AS496" i="4"/>
  <c r="AR496" i="4"/>
  <c r="AQ496" i="4"/>
  <c r="AN496" i="4"/>
  <c r="AM496" i="4"/>
  <c r="AL496" i="4"/>
  <c r="AK496" i="4"/>
  <c r="AI496" i="4"/>
  <c r="AH496" i="4"/>
  <c r="AG496" i="4"/>
  <c r="AD496" i="4"/>
  <c r="AC496" i="4"/>
  <c r="AB496" i="4"/>
  <c r="AA496" i="4"/>
  <c r="Z496" i="4"/>
  <c r="X496" i="4"/>
  <c r="V496" i="4"/>
  <c r="AX495" i="4"/>
  <c r="AW495" i="4"/>
  <c r="AV495" i="4"/>
  <c r="AT495" i="4"/>
  <c r="AS495" i="4"/>
  <c r="AR495" i="4"/>
  <c r="AQ495" i="4"/>
  <c r="AN495" i="4"/>
  <c r="AM495" i="4"/>
  <c r="AL495" i="4"/>
  <c r="AK495" i="4"/>
  <c r="AI495" i="4"/>
  <c r="AH495" i="4"/>
  <c r="AG495" i="4"/>
  <c r="AD495" i="4"/>
  <c r="AC495" i="4"/>
  <c r="AB495" i="4"/>
  <c r="AA495" i="4"/>
  <c r="Z495" i="4"/>
  <c r="X495" i="4"/>
  <c r="V495" i="4"/>
  <c r="AX494" i="4"/>
  <c r="AW494" i="4"/>
  <c r="AV494" i="4"/>
  <c r="AT494" i="4"/>
  <c r="AS494" i="4"/>
  <c r="AR494" i="4"/>
  <c r="AQ494" i="4"/>
  <c r="AN494" i="4"/>
  <c r="AM494" i="4"/>
  <c r="AL494" i="4"/>
  <c r="AK494" i="4"/>
  <c r="AI494" i="4"/>
  <c r="AH494" i="4"/>
  <c r="AG494" i="4"/>
  <c r="AD494" i="4"/>
  <c r="AC494" i="4"/>
  <c r="AB494" i="4"/>
  <c r="AA494" i="4"/>
  <c r="Z494" i="4"/>
  <c r="X494" i="4"/>
  <c r="V494" i="4"/>
  <c r="AX493" i="4"/>
  <c r="AW493" i="4"/>
  <c r="AV493" i="4"/>
  <c r="AT493" i="4"/>
  <c r="AS493" i="4"/>
  <c r="AR493" i="4"/>
  <c r="AQ493" i="4"/>
  <c r="AN493" i="4"/>
  <c r="AM493" i="4"/>
  <c r="AL493" i="4"/>
  <c r="AK493" i="4"/>
  <c r="AI493" i="4"/>
  <c r="AH493" i="4"/>
  <c r="AG493" i="4"/>
  <c r="AD493" i="4"/>
  <c r="AC493" i="4"/>
  <c r="AB493" i="4"/>
  <c r="AA493" i="4"/>
  <c r="Z493" i="4"/>
  <c r="X493" i="4"/>
  <c r="V493" i="4"/>
  <c r="AX492" i="4"/>
  <c r="AW492" i="4"/>
  <c r="AV492" i="4"/>
  <c r="AT492" i="4"/>
  <c r="AS492" i="4"/>
  <c r="AR492" i="4"/>
  <c r="AQ492" i="4"/>
  <c r="AN492" i="4"/>
  <c r="AM492" i="4"/>
  <c r="AL492" i="4"/>
  <c r="AK492" i="4"/>
  <c r="AI492" i="4"/>
  <c r="AH492" i="4"/>
  <c r="AG492" i="4"/>
  <c r="AD492" i="4"/>
  <c r="AC492" i="4"/>
  <c r="AB492" i="4"/>
  <c r="AA492" i="4"/>
  <c r="Z492" i="4"/>
  <c r="X492" i="4"/>
  <c r="V492" i="4"/>
  <c r="AX491" i="4"/>
  <c r="AW491" i="4"/>
  <c r="AV491" i="4"/>
  <c r="AT491" i="4"/>
  <c r="AS491" i="4"/>
  <c r="AR491" i="4"/>
  <c r="AQ491" i="4"/>
  <c r="AN491" i="4"/>
  <c r="AM491" i="4"/>
  <c r="AL491" i="4"/>
  <c r="AK491" i="4"/>
  <c r="AI491" i="4"/>
  <c r="AH491" i="4"/>
  <c r="AG491" i="4"/>
  <c r="AD491" i="4"/>
  <c r="AC491" i="4"/>
  <c r="AB491" i="4"/>
  <c r="AA491" i="4"/>
  <c r="Z491" i="4"/>
  <c r="X491" i="4"/>
  <c r="V491" i="4"/>
  <c r="AX490" i="4"/>
  <c r="AW490" i="4"/>
  <c r="AV490" i="4"/>
  <c r="AT490" i="4"/>
  <c r="AS490" i="4"/>
  <c r="AR490" i="4"/>
  <c r="AQ490" i="4"/>
  <c r="AN490" i="4"/>
  <c r="AM490" i="4"/>
  <c r="AL490" i="4"/>
  <c r="AK490" i="4"/>
  <c r="AI490" i="4"/>
  <c r="AH490" i="4"/>
  <c r="AG490" i="4"/>
  <c r="AD490" i="4"/>
  <c r="AC490" i="4"/>
  <c r="AB490" i="4"/>
  <c r="AA490" i="4"/>
  <c r="Z490" i="4"/>
  <c r="X490" i="4"/>
  <c r="V490" i="4"/>
  <c r="AX489" i="4"/>
  <c r="AW489" i="4"/>
  <c r="AV489" i="4"/>
  <c r="AT489" i="4"/>
  <c r="AS489" i="4"/>
  <c r="AR489" i="4"/>
  <c r="AQ489" i="4"/>
  <c r="AN489" i="4"/>
  <c r="AM489" i="4"/>
  <c r="AL489" i="4"/>
  <c r="AK489" i="4"/>
  <c r="AI489" i="4"/>
  <c r="AH489" i="4"/>
  <c r="AG489" i="4"/>
  <c r="AD489" i="4"/>
  <c r="AC489" i="4"/>
  <c r="AB489" i="4"/>
  <c r="AA489" i="4"/>
  <c r="Z489" i="4"/>
  <c r="X489" i="4"/>
  <c r="V489" i="4"/>
  <c r="AX488" i="4"/>
  <c r="AW488" i="4"/>
  <c r="AV488" i="4"/>
  <c r="AT488" i="4"/>
  <c r="AS488" i="4"/>
  <c r="AR488" i="4"/>
  <c r="AQ488" i="4"/>
  <c r="AN488" i="4"/>
  <c r="AM488" i="4"/>
  <c r="AL488" i="4"/>
  <c r="AK488" i="4"/>
  <c r="AI488" i="4"/>
  <c r="AH488" i="4"/>
  <c r="AG488" i="4"/>
  <c r="AD488" i="4"/>
  <c r="AC488" i="4"/>
  <c r="AB488" i="4"/>
  <c r="AA488" i="4"/>
  <c r="Z488" i="4"/>
  <c r="X488" i="4"/>
  <c r="V488" i="4"/>
  <c r="AX487" i="4"/>
  <c r="AW487" i="4"/>
  <c r="AV487" i="4"/>
  <c r="AT487" i="4"/>
  <c r="AS487" i="4"/>
  <c r="AR487" i="4"/>
  <c r="AQ487" i="4"/>
  <c r="AN487" i="4"/>
  <c r="AM487" i="4"/>
  <c r="AL487" i="4"/>
  <c r="AK487" i="4"/>
  <c r="AI487" i="4"/>
  <c r="AH487" i="4"/>
  <c r="AG487" i="4"/>
  <c r="AD487" i="4"/>
  <c r="AC487" i="4"/>
  <c r="AB487" i="4"/>
  <c r="AA487" i="4"/>
  <c r="Z487" i="4"/>
  <c r="X487" i="4"/>
  <c r="V487" i="4"/>
  <c r="AX486" i="4"/>
  <c r="AW486" i="4"/>
  <c r="AV486" i="4"/>
  <c r="AT486" i="4"/>
  <c r="AS486" i="4"/>
  <c r="AR486" i="4"/>
  <c r="AQ486" i="4"/>
  <c r="AN486" i="4"/>
  <c r="AM486" i="4"/>
  <c r="AL486" i="4"/>
  <c r="AK486" i="4"/>
  <c r="AI486" i="4"/>
  <c r="AH486" i="4"/>
  <c r="AG486" i="4"/>
  <c r="AD486" i="4"/>
  <c r="AC486" i="4"/>
  <c r="AB486" i="4"/>
  <c r="AA486" i="4"/>
  <c r="Z486" i="4"/>
  <c r="X486" i="4"/>
  <c r="V486" i="4"/>
  <c r="AX485" i="4"/>
  <c r="AW485" i="4"/>
  <c r="AV485" i="4"/>
  <c r="AT485" i="4"/>
  <c r="AS485" i="4"/>
  <c r="AR485" i="4"/>
  <c r="AQ485" i="4"/>
  <c r="AN485" i="4"/>
  <c r="AM485" i="4"/>
  <c r="AL485" i="4"/>
  <c r="AK485" i="4"/>
  <c r="AI485" i="4"/>
  <c r="AH485" i="4"/>
  <c r="AG485" i="4"/>
  <c r="AD485" i="4"/>
  <c r="AC485" i="4"/>
  <c r="AB485" i="4"/>
  <c r="AA485" i="4"/>
  <c r="Z485" i="4"/>
  <c r="X485" i="4"/>
  <c r="V485" i="4"/>
  <c r="AX484" i="4"/>
  <c r="AW484" i="4"/>
  <c r="AV484" i="4"/>
  <c r="AT484" i="4"/>
  <c r="AS484" i="4"/>
  <c r="AR484" i="4"/>
  <c r="AQ484" i="4"/>
  <c r="AN484" i="4"/>
  <c r="AM484" i="4"/>
  <c r="AL484" i="4"/>
  <c r="AK484" i="4"/>
  <c r="AI484" i="4"/>
  <c r="AH484" i="4"/>
  <c r="AG484" i="4"/>
  <c r="AD484" i="4"/>
  <c r="AC484" i="4"/>
  <c r="AB484" i="4"/>
  <c r="AA484" i="4"/>
  <c r="Z484" i="4"/>
  <c r="X484" i="4"/>
  <c r="V484" i="4"/>
  <c r="AX483" i="4"/>
  <c r="AW483" i="4"/>
  <c r="AV483" i="4"/>
  <c r="AT483" i="4"/>
  <c r="AS483" i="4"/>
  <c r="AR483" i="4"/>
  <c r="AQ483" i="4"/>
  <c r="AN483" i="4"/>
  <c r="AM483" i="4"/>
  <c r="AL483" i="4"/>
  <c r="AK483" i="4"/>
  <c r="AI483" i="4"/>
  <c r="AH483" i="4"/>
  <c r="AG483" i="4"/>
  <c r="AD483" i="4"/>
  <c r="AC483" i="4"/>
  <c r="AB483" i="4"/>
  <c r="AA483" i="4"/>
  <c r="Z483" i="4"/>
  <c r="X483" i="4"/>
  <c r="V483" i="4"/>
  <c r="AX482" i="4"/>
  <c r="AW482" i="4"/>
  <c r="AV482" i="4"/>
  <c r="AT482" i="4"/>
  <c r="AS482" i="4"/>
  <c r="AR482" i="4"/>
  <c r="AQ482" i="4"/>
  <c r="AN482" i="4"/>
  <c r="AM482" i="4"/>
  <c r="AL482" i="4"/>
  <c r="AK482" i="4"/>
  <c r="AI482" i="4"/>
  <c r="AH482" i="4"/>
  <c r="AG482" i="4"/>
  <c r="AD482" i="4"/>
  <c r="AC482" i="4"/>
  <c r="AB482" i="4"/>
  <c r="AA482" i="4"/>
  <c r="Z482" i="4"/>
  <c r="X482" i="4"/>
  <c r="V482" i="4"/>
  <c r="AX481" i="4"/>
  <c r="AW481" i="4"/>
  <c r="AV481" i="4"/>
  <c r="AT481" i="4"/>
  <c r="AS481" i="4"/>
  <c r="AR481" i="4"/>
  <c r="AQ481" i="4"/>
  <c r="AN481" i="4"/>
  <c r="AM481" i="4"/>
  <c r="AL481" i="4"/>
  <c r="AK481" i="4"/>
  <c r="AI481" i="4"/>
  <c r="AH481" i="4"/>
  <c r="AG481" i="4"/>
  <c r="AD481" i="4"/>
  <c r="AC481" i="4"/>
  <c r="AB481" i="4"/>
  <c r="AA481" i="4"/>
  <c r="Z481" i="4"/>
  <c r="X481" i="4"/>
  <c r="V481" i="4"/>
  <c r="AX480" i="4"/>
  <c r="AW480" i="4"/>
  <c r="AV480" i="4"/>
  <c r="AT480" i="4"/>
  <c r="AS480" i="4"/>
  <c r="AR480" i="4"/>
  <c r="AQ480" i="4"/>
  <c r="AN480" i="4"/>
  <c r="AM480" i="4"/>
  <c r="AL480" i="4"/>
  <c r="AK480" i="4"/>
  <c r="AI480" i="4"/>
  <c r="AH480" i="4"/>
  <c r="AG480" i="4"/>
  <c r="AD480" i="4"/>
  <c r="AC480" i="4"/>
  <c r="AB480" i="4"/>
  <c r="AA480" i="4"/>
  <c r="Z480" i="4"/>
  <c r="X480" i="4"/>
  <c r="V480" i="4"/>
  <c r="AX479" i="4"/>
  <c r="AW479" i="4"/>
  <c r="AV479" i="4"/>
  <c r="AT479" i="4"/>
  <c r="AS479" i="4"/>
  <c r="AR479" i="4"/>
  <c r="AQ479" i="4"/>
  <c r="AN479" i="4"/>
  <c r="AM479" i="4"/>
  <c r="AL479" i="4"/>
  <c r="AK479" i="4"/>
  <c r="AI479" i="4"/>
  <c r="AH479" i="4"/>
  <c r="AG479" i="4"/>
  <c r="AD479" i="4"/>
  <c r="AC479" i="4"/>
  <c r="AB479" i="4"/>
  <c r="AA479" i="4"/>
  <c r="Z479" i="4"/>
  <c r="X479" i="4"/>
  <c r="V479" i="4"/>
  <c r="AX478" i="4"/>
  <c r="AW478" i="4"/>
  <c r="AV478" i="4"/>
  <c r="AT478" i="4"/>
  <c r="AS478" i="4"/>
  <c r="AR478" i="4"/>
  <c r="AQ478" i="4"/>
  <c r="AN478" i="4"/>
  <c r="AM478" i="4"/>
  <c r="AL478" i="4"/>
  <c r="AK478" i="4"/>
  <c r="AI478" i="4"/>
  <c r="AH478" i="4"/>
  <c r="AG478" i="4"/>
  <c r="AD478" i="4"/>
  <c r="AC478" i="4"/>
  <c r="AB478" i="4"/>
  <c r="AA478" i="4"/>
  <c r="Z478" i="4"/>
  <c r="X478" i="4"/>
  <c r="V478" i="4"/>
  <c r="AX477" i="4"/>
  <c r="AW477" i="4"/>
  <c r="AV477" i="4"/>
  <c r="AT477" i="4"/>
  <c r="AS477" i="4"/>
  <c r="AR477" i="4"/>
  <c r="AQ477" i="4"/>
  <c r="AN477" i="4"/>
  <c r="AM477" i="4"/>
  <c r="AL477" i="4"/>
  <c r="AK477" i="4"/>
  <c r="AI477" i="4"/>
  <c r="AH477" i="4"/>
  <c r="AG477" i="4"/>
  <c r="AD477" i="4"/>
  <c r="AC477" i="4"/>
  <c r="AB477" i="4"/>
  <c r="AA477" i="4"/>
  <c r="Z477" i="4"/>
  <c r="X477" i="4"/>
  <c r="V477" i="4"/>
  <c r="AX476" i="4"/>
  <c r="AW476" i="4"/>
  <c r="AV476" i="4"/>
  <c r="AT476" i="4"/>
  <c r="AS476" i="4"/>
  <c r="AR476" i="4"/>
  <c r="AQ476" i="4"/>
  <c r="AN476" i="4"/>
  <c r="AM476" i="4"/>
  <c r="AL476" i="4"/>
  <c r="AK476" i="4"/>
  <c r="AI476" i="4"/>
  <c r="AH476" i="4"/>
  <c r="AG476" i="4"/>
  <c r="AD476" i="4"/>
  <c r="AC476" i="4"/>
  <c r="AB476" i="4"/>
  <c r="AA476" i="4"/>
  <c r="Z476" i="4"/>
  <c r="X476" i="4"/>
  <c r="V476" i="4"/>
  <c r="AX475" i="4"/>
  <c r="AW475" i="4"/>
  <c r="AV475" i="4"/>
  <c r="AT475" i="4"/>
  <c r="AS475" i="4"/>
  <c r="AR475" i="4"/>
  <c r="AQ475" i="4"/>
  <c r="AN475" i="4"/>
  <c r="AM475" i="4"/>
  <c r="AL475" i="4"/>
  <c r="AK475" i="4"/>
  <c r="AI475" i="4"/>
  <c r="AH475" i="4"/>
  <c r="AG475" i="4"/>
  <c r="AD475" i="4"/>
  <c r="AC475" i="4"/>
  <c r="AB475" i="4"/>
  <c r="AA475" i="4"/>
  <c r="Z475" i="4"/>
  <c r="X475" i="4"/>
  <c r="V475" i="4"/>
  <c r="AX474" i="4"/>
  <c r="AW474" i="4"/>
  <c r="AV474" i="4"/>
  <c r="AT474" i="4"/>
  <c r="AS474" i="4"/>
  <c r="AR474" i="4"/>
  <c r="AQ474" i="4"/>
  <c r="AN474" i="4"/>
  <c r="AM474" i="4"/>
  <c r="AL474" i="4"/>
  <c r="AK474" i="4"/>
  <c r="AI474" i="4"/>
  <c r="AH474" i="4"/>
  <c r="AG474" i="4"/>
  <c r="AD474" i="4"/>
  <c r="AC474" i="4"/>
  <c r="AB474" i="4"/>
  <c r="AA474" i="4"/>
  <c r="Z474" i="4"/>
  <c r="X474" i="4"/>
  <c r="V474" i="4"/>
  <c r="AX473" i="4"/>
  <c r="AW473" i="4"/>
  <c r="AV473" i="4"/>
  <c r="AT473" i="4"/>
  <c r="AS473" i="4"/>
  <c r="AR473" i="4"/>
  <c r="AQ473" i="4"/>
  <c r="AN473" i="4"/>
  <c r="AM473" i="4"/>
  <c r="AL473" i="4"/>
  <c r="AK473" i="4"/>
  <c r="AI473" i="4"/>
  <c r="AH473" i="4"/>
  <c r="AG473" i="4"/>
  <c r="AD473" i="4"/>
  <c r="AC473" i="4"/>
  <c r="AB473" i="4"/>
  <c r="AA473" i="4"/>
  <c r="Z473" i="4"/>
  <c r="X473" i="4"/>
  <c r="V473" i="4"/>
  <c r="AX472" i="4"/>
  <c r="AW472" i="4"/>
  <c r="AV472" i="4"/>
  <c r="AT472" i="4"/>
  <c r="AS472" i="4"/>
  <c r="AR472" i="4"/>
  <c r="AQ472" i="4"/>
  <c r="AN472" i="4"/>
  <c r="AM472" i="4"/>
  <c r="AL472" i="4"/>
  <c r="AK472" i="4"/>
  <c r="AI472" i="4"/>
  <c r="AH472" i="4"/>
  <c r="AG472" i="4"/>
  <c r="AD472" i="4"/>
  <c r="AC472" i="4"/>
  <c r="AB472" i="4"/>
  <c r="AA472" i="4"/>
  <c r="Z472" i="4"/>
  <c r="X472" i="4"/>
  <c r="V472" i="4"/>
  <c r="AX471" i="4"/>
  <c r="AW471" i="4"/>
  <c r="AV471" i="4"/>
  <c r="AT471" i="4"/>
  <c r="AS471" i="4"/>
  <c r="AR471" i="4"/>
  <c r="AQ471" i="4"/>
  <c r="AN471" i="4"/>
  <c r="AM471" i="4"/>
  <c r="AL471" i="4"/>
  <c r="AK471" i="4"/>
  <c r="AI471" i="4"/>
  <c r="AH471" i="4"/>
  <c r="AG471" i="4"/>
  <c r="AD471" i="4"/>
  <c r="AC471" i="4"/>
  <c r="AB471" i="4"/>
  <c r="AA471" i="4"/>
  <c r="Z471" i="4"/>
  <c r="X471" i="4"/>
  <c r="V471" i="4"/>
  <c r="AX470" i="4"/>
  <c r="AW470" i="4"/>
  <c r="AV470" i="4"/>
  <c r="AT470" i="4"/>
  <c r="AS470" i="4"/>
  <c r="AR470" i="4"/>
  <c r="AQ470" i="4"/>
  <c r="AN470" i="4"/>
  <c r="AM470" i="4"/>
  <c r="AL470" i="4"/>
  <c r="AK470" i="4"/>
  <c r="AI470" i="4"/>
  <c r="AH470" i="4"/>
  <c r="AG470" i="4"/>
  <c r="AD470" i="4"/>
  <c r="AC470" i="4"/>
  <c r="AB470" i="4"/>
  <c r="AA470" i="4"/>
  <c r="Z470" i="4"/>
  <c r="X470" i="4"/>
  <c r="V470" i="4"/>
  <c r="AX469" i="4"/>
  <c r="AW469" i="4"/>
  <c r="AV469" i="4"/>
  <c r="AT469" i="4"/>
  <c r="AS469" i="4"/>
  <c r="AR469" i="4"/>
  <c r="AQ469" i="4"/>
  <c r="AN469" i="4"/>
  <c r="AM469" i="4"/>
  <c r="AL469" i="4"/>
  <c r="AK469" i="4"/>
  <c r="AI469" i="4"/>
  <c r="AH469" i="4"/>
  <c r="AG469" i="4"/>
  <c r="AD469" i="4"/>
  <c r="AC469" i="4"/>
  <c r="AB469" i="4"/>
  <c r="AA469" i="4"/>
  <c r="Z469" i="4"/>
  <c r="X469" i="4"/>
  <c r="V469" i="4"/>
  <c r="AX468" i="4"/>
  <c r="AW468" i="4"/>
  <c r="AV468" i="4"/>
  <c r="AT468" i="4"/>
  <c r="AS468" i="4"/>
  <c r="AR468" i="4"/>
  <c r="AQ468" i="4"/>
  <c r="AN468" i="4"/>
  <c r="AM468" i="4"/>
  <c r="AL468" i="4"/>
  <c r="AK468" i="4"/>
  <c r="AI468" i="4"/>
  <c r="AH468" i="4"/>
  <c r="AG468" i="4"/>
  <c r="AD468" i="4"/>
  <c r="AC468" i="4"/>
  <c r="AB468" i="4"/>
  <c r="AA468" i="4"/>
  <c r="Z468" i="4"/>
  <c r="X468" i="4"/>
  <c r="V468" i="4"/>
  <c r="AX467" i="4"/>
  <c r="AW467" i="4"/>
  <c r="AV467" i="4"/>
  <c r="AT467" i="4"/>
  <c r="AS467" i="4"/>
  <c r="AR467" i="4"/>
  <c r="AQ467" i="4"/>
  <c r="AN467" i="4"/>
  <c r="AM467" i="4"/>
  <c r="AL467" i="4"/>
  <c r="AK467" i="4"/>
  <c r="AI467" i="4"/>
  <c r="AH467" i="4"/>
  <c r="AG467" i="4"/>
  <c r="AD467" i="4"/>
  <c r="AC467" i="4"/>
  <c r="AB467" i="4"/>
  <c r="AA467" i="4"/>
  <c r="Z467" i="4"/>
  <c r="X467" i="4"/>
  <c r="V467" i="4"/>
  <c r="AX466" i="4"/>
  <c r="AW466" i="4"/>
  <c r="AV466" i="4"/>
  <c r="AT466" i="4"/>
  <c r="AS466" i="4"/>
  <c r="AR466" i="4"/>
  <c r="AQ466" i="4"/>
  <c r="AN466" i="4"/>
  <c r="AM466" i="4"/>
  <c r="AL466" i="4"/>
  <c r="AK466" i="4"/>
  <c r="AI466" i="4"/>
  <c r="AH466" i="4"/>
  <c r="AG466" i="4"/>
  <c r="AD466" i="4"/>
  <c r="AC466" i="4"/>
  <c r="AB466" i="4"/>
  <c r="AA466" i="4"/>
  <c r="Z466" i="4"/>
  <c r="X466" i="4"/>
  <c r="V466" i="4"/>
  <c r="AX465" i="4"/>
  <c r="AW465" i="4"/>
  <c r="AV465" i="4"/>
  <c r="AT465" i="4"/>
  <c r="AS465" i="4"/>
  <c r="AR465" i="4"/>
  <c r="AQ465" i="4"/>
  <c r="AN465" i="4"/>
  <c r="AM465" i="4"/>
  <c r="AL465" i="4"/>
  <c r="AK465" i="4"/>
  <c r="AI465" i="4"/>
  <c r="AH465" i="4"/>
  <c r="AG465" i="4"/>
  <c r="AD465" i="4"/>
  <c r="AC465" i="4"/>
  <c r="AB465" i="4"/>
  <c r="AA465" i="4"/>
  <c r="Z465" i="4"/>
  <c r="X465" i="4"/>
  <c r="V465" i="4"/>
  <c r="AX464" i="4"/>
  <c r="AW464" i="4"/>
  <c r="AV464" i="4"/>
  <c r="AT464" i="4"/>
  <c r="AS464" i="4"/>
  <c r="AR464" i="4"/>
  <c r="AQ464" i="4"/>
  <c r="AN464" i="4"/>
  <c r="AM464" i="4"/>
  <c r="AL464" i="4"/>
  <c r="AK464" i="4"/>
  <c r="AI464" i="4"/>
  <c r="AH464" i="4"/>
  <c r="AG464" i="4"/>
  <c r="AD464" i="4"/>
  <c r="AC464" i="4"/>
  <c r="AB464" i="4"/>
  <c r="AA464" i="4"/>
  <c r="Z464" i="4"/>
  <c r="X464" i="4"/>
  <c r="V464" i="4"/>
  <c r="AX463" i="4"/>
  <c r="AW463" i="4"/>
  <c r="AV463" i="4"/>
  <c r="AT463" i="4"/>
  <c r="AS463" i="4"/>
  <c r="AR463" i="4"/>
  <c r="AQ463" i="4"/>
  <c r="AN463" i="4"/>
  <c r="AM463" i="4"/>
  <c r="AL463" i="4"/>
  <c r="AK463" i="4"/>
  <c r="AI463" i="4"/>
  <c r="AH463" i="4"/>
  <c r="AG463" i="4"/>
  <c r="AD463" i="4"/>
  <c r="AC463" i="4"/>
  <c r="AB463" i="4"/>
  <c r="AA463" i="4"/>
  <c r="Z463" i="4"/>
  <c r="X463" i="4"/>
  <c r="V463" i="4"/>
  <c r="AX462" i="4"/>
  <c r="AW462" i="4"/>
  <c r="AV462" i="4"/>
  <c r="AT462" i="4"/>
  <c r="AS462" i="4"/>
  <c r="AR462" i="4"/>
  <c r="AQ462" i="4"/>
  <c r="AN462" i="4"/>
  <c r="AM462" i="4"/>
  <c r="AL462" i="4"/>
  <c r="AK462" i="4"/>
  <c r="AI462" i="4"/>
  <c r="AH462" i="4"/>
  <c r="AG462" i="4"/>
  <c r="AD462" i="4"/>
  <c r="AC462" i="4"/>
  <c r="AB462" i="4"/>
  <c r="AA462" i="4"/>
  <c r="Z462" i="4"/>
  <c r="X462" i="4"/>
  <c r="V462" i="4"/>
  <c r="AX461" i="4"/>
  <c r="AW461" i="4"/>
  <c r="AV461" i="4"/>
  <c r="AT461" i="4"/>
  <c r="AS461" i="4"/>
  <c r="AR461" i="4"/>
  <c r="AQ461" i="4"/>
  <c r="AN461" i="4"/>
  <c r="AM461" i="4"/>
  <c r="AL461" i="4"/>
  <c r="AK461" i="4"/>
  <c r="AI461" i="4"/>
  <c r="AH461" i="4"/>
  <c r="AG461" i="4"/>
  <c r="AD461" i="4"/>
  <c r="AC461" i="4"/>
  <c r="AB461" i="4"/>
  <c r="AA461" i="4"/>
  <c r="Z461" i="4"/>
  <c r="X461" i="4"/>
  <c r="V461" i="4"/>
  <c r="AX460" i="4"/>
  <c r="AW460" i="4"/>
  <c r="AV460" i="4"/>
  <c r="AT460" i="4"/>
  <c r="AS460" i="4"/>
  <c r="AR460" i="4"/>
  <c r="AQ460" i="4"/>
  <c r="AN460" i="4"/>
  <c r="AM460" i="4"/>
  <c r="AL460" i="4"/>
  <c r="AK460" i="4"/>
  <c r="AI460" i="4"/>
  <c r="AH460" i="4"/>
  <c r="AG460" i="4"/>
  <c r="AD460" i="4"/>
  <c r="AC460" i="4"/>
  <c r="AB460" i="4"/>
  <c r="AA460" i="4"/>
  <c r="Z460" i="4"/>
  <c r="X460" i="4"/>
  <c r="V460" i="4"/>
  <c r="AX459" i="4"/>
  <c r="AW459" i="4"/>
  <c r="AV459" i="4"/>
  <c r="AT459" i="4"/>
  <c r="AS459" i="4"/>
  <c r="AR459" i="4"/>
  <c r="AQ459" i="4"/>
  <c r="AN459" i="4"/>
  <c r="AM459" i="4"/>
  <c r="AL459" i="4"/>
  <c r="AK459" i="4"/>
  <c r="AI459" i="4"/>
  <c r="AH459" i="4"/>
  <c r="AG459" i="4"/>
  <c r="AD459" i="4"/>
  <c r="AC459" i="4"/>
  <c r="AB459" i="4"/>
  <c r="AA459" i="4"/>
  <c r="Z459" i="4"/>
  <c r="X459" i="4"/>
  <c r="V459" i="4"/>
  <c r="AX458" i="4"/>
  <c r="AW458" i="4"/>
  <c r="AV458" i="4"/>
  <c r="AT458" i="4"/>
  <c r="AS458" i="4"/>
  <c r="AR458" i="4"/>
  <c r="AQ458" i="4"/>
  <c r="AN458" i="4"/>
  <c r="AM458" i="4"/>
  <c r="AL458" i="4"/>
  <c r="AK458" i="4"/>
  <c r="AI458" i="4"/>
  <c r="AH458" i="4"/>
  <c r="AG458" i="4"/>
  <c r="AD458" i="4"/>
  <c r="AC458" i="4"/>
  <c r="AB458" i="4"/>
  <c r="AA458" i="4"/>
  <c r="Z458" i="4"/>
  <c r="X458" i="4"/>
  <c r="V458" i="4"/>
  <c r="AX457" i="4"/>
  <c r="AW457" i="4"/>
  <c r="AV457" i="4"/>
  <c r="AT457" i="4"/>
  <c r="AS457" i="4"/>
  <c r="AR457" i="4"/>
  <c r="AQ457" i="4"/>
  <c r="AN457" i="4"/>
  <c r="AM457" i="4"/>
  <c r="AL457" i="4"/>
  <c r="AK457" i="4"/>
  <c r="AI457" i="4"/>
  <c r="AH457" i="4"/>
  <c r="AG457" i="4"/>
  <c r="AD457" i="4"/>
  <c r="AC457" i="4"/>
  <c r="AB457" i="4"/>
  <c r="AA457" i="4"/>
  <c r="Z457" i="4"/>
  <c r="X457" i="4"/>
  <c r="V457" i="4"/>
  <c r="AX456" i="4"/>
  <c r="AW456" i="4"/>
  <c r="AV456" i="4"/>
  <c r="AT456" i="4"/>
  <c r="AS456" i="4"/>
  <c r="AR456" i="4"/>
  <c r="AQ456" i="4"/>
  <c r="AN456" i="4"/>
  <c r="AM456" i="4"/>
  <c r="AL456" i="4"/>
  <c r="AK456" i="4"/>
  <c r="AI456" i="4"/>
  <c r="AH456" i="4"/>
  <c r="AG456" i="4"/>
  <c r="AD456" i="4"/>
  <c r="AC456" i="4"/>
  <c r="AB456" i="4"/>
  <c r="AA456" i="4"/>
  <c r="Z456" i="4"/>
  <c r="X456" i="4"/>
  <c r="V456" i="4"/>
  <c r="AX455" i="4"/>
  <c r="AW455" i="4"/>
  <c r="AV455" i="4"/>
  <c r="AT455" i="4"/>
  <c r="AS455" i="4"/>
  <c r="AR455" i="4"/>
  <c r="AQ455" i="4"/>
  <c r="AN455" i="4"/>
  <c r="AM455" i="4"/>
  <c r="AL455" i="4"/>
  <c r="AK455" i="4"/>
  <c r="AI455" i="4"/>
  <c r="AH455" i="4"/>
  <c r="AG455" i="4"/>
  <c r="AD455" i="4"/>
  <c r="AC455" i="4"/>
  <c r="AB455" i="4"/>
  <c r="AA455" i="4"/>
  <c r="Z455" i="4"/>
  <c r="X455" i="4"/>
  <c r="V455" i="4"/>
  <c r="AX454" i="4"/>
  <c r="AW454" i="4"/>
  <c r="AV454" i="4"/>
  <c r="AT454" i="4"/>
  <c r="AS454" i="4"/>
  <c r="AR454" i="4"/>
  <c r="AQ454" i="4"/>
  <c r="AN454" i="4"/>
  <c r="AM454" i="4"/>
  <c r="AL454" i="4"/>
  <c r="AK454" i="4"/>
  <c r="AI454" i="4"/>
  <c r="AH454" i="4"/>
  <c r="AG454" i="4"/>
  <c r="AD454" i="4"/>
  <c r="AC454" i="4"/>
  <c r="AB454" i="4"/>
  <c r="AA454" i="4"/>
  <c r="Z454" i="4"/>
  <c r="X454" i="4"/>
  <c r="V454" i="4"/>
  <c r="AX453" i="4"/>
  <c r="AW453" i="4"/>
  <c r="AV453" i="4"/>
  <c r="AT453" i="4"/>
  <c r="AS453" i="4"/>
  <c r="AR453" i="4"/>
  <c r="AQ453" i="4"/>
  <c r="AN453" i="4"/>
  <c r="AM453" i="4"/>
  <c r="AL453" i="4"/>
  <c r="AK453" i="4"/>
  <c r="AI453" i="4"/>
  <c r="AH453" i="4"/>
  <c r="AG453" i="4"/>
  <c r="AD453" i="4"/>
  <c r="AC453" i="4"/>
  <c r="AB453" i="4"/>
  <c r="AA453" i="4"/>
  <c r="Z453" i="4"/>
  <c r="X453" i="4"/>
  <c r="V453" i="4"/>
  <c r="AX452" i="4"/>
  <c r="AW452" i="4"/>
  <c r="AV452" i="4"/>
  <c r="AT452" i="4"/>
  <c r="AS452" i="4"/>
  <c r="AR452" i="4"/>
  <c r="AQ452" i="4"/>
  <c r="AN452" i="4"/>
  <c r="AM452" i="4"/>
  <c r="AL452" i="4"/>
  <c r="AK452" i="4"/>
  <c r="AI452" i="4"/>
  <c r="AH452" i="4"/>
  <c r="AG452" i="4"/>
  <c r="AD452" i="4"/>
  <c r="AC452" i="4"/>
  <c r="AB452" i="4"/>
  <c r="AA452" i="4"/>
  <c r="Z452" i="4"/>
  <c r="X452" i="4"/>
  <c r="V452" i="4"/>
  <c r="AX451" i="4"/>
  <c r="AW451" i="4"/>
  <c r="AV451" i="4"/>
  <c r="AT451" i="4"/>
  <c r="AS451" i="4"/>
  <c r="AR451" i="4"/>
  <c r="AQ451" i="4"/>
  <c r="AN451" i="4"/>
  <c r="AM451" i="4"/>
  <c r="AL451" i="4"/>
  <c r="AK451" i="4"/>
  <c r="AI451" i="4"/>
  <c r="AH451" i="4"/>
  <c r="AG451" i="4"/>
  <c r="AD451" i="4"/>
  <c r="AC451" i="4"/>
  <c r="AB451" i="4"/>
  <c r="AA451" i="4"/>
  <c r="Z451" i="4"/>
  <c r="X451" i="4"/>
  <c r="V451" i="4"/>
  <c r="AX450" i="4"/>
  <c r="AW450" i="4"/>
  <c r="AV450" i="4"/>
  <c r="AT450" i="4"/>
  <c r="AS450" i="4"/>
  <c r="AR450" i="4"/>
  <c r="AQ450" i="4"/>
  <c r="AN450" i="4"/>
  <c r="AM450" i="4"/>
  <c r="AL450" i="4"/>
  <c r="AK450" i="4"/>
  <c r="AI450" i="4"/>
  <c r="AH450" i="4"/>
  <c r="AG450" i="4"/>
  <c r="AD450" i="4"/>
  <c r="AC450" i="4"/>
  <c r="AB450" i="4"/>
  <c r="AA450" i="4"/>
  <c r="Z450" i="4"/>
  <c r="X450" i="4"/>
  <c r="V450" i="4"/>
  <c r="AX449" i="4"/>
  <c r="AW449" i="4"/>
  <c r="AV449" i="4"/>
  <c r="AT449" i="4"/>
  <c r="AS449" i="4"/>
  <c r="AR449" i="4"/>
  <c r="AQ449" i="4"/>
  <c r="AN449" i="4"/>
  <c r="AM449" i="4"/>
  <c r="AL449" i="4"/>
  <c r="AK449" i="4"/>
  <c r="AI449" i="4"/>
  <c r="AH449" i="4"/>
  <c r="AG449" i="4"/>
  <c r="AD449" i="4"/>
  <c r="AC449" i="4"/>
  <c r="AB449" i="4"/>
  <c r="AA449" i="4"/>
  <c r="Z449" i="4"/>
  <c r="X449" i="4"/>
  <c r="V449" i="4"/>
  <c r="AX448" i="4"/>
  <c r="AW448" i="4"/>
  <c r="AV448" i="4"/>
  <c r="AT448" i="4"/>
  <c r="AS448" i="4"/>
  <c r="AR448" i="4"/>
  <c r="AQ448" i="4"/>
  <c r="AN448" i="4"/>
  <c r="AM448" i="4"/>
  <c r="AL448" i="4"/>
  <c r="AK448" i="4"/>
  <c r="AI448" i="4"/>
  <c r="AH448" i="4"/>
  <c r="AG448" i="4"/>
  <c r="AD448" i="4"/>
  <c r="AC448" i="4"/>
  <c r="AB448" i="4"/>
  <c r="AA448" i="4"/>
  <c r="Z448" i="4"/>
  <c r="X448" i="4"/>
  <c r="V448" i="4"/>
  <c r="AX447" i="4"/>
  <c r="AW447" i="4"/>
  <c r="AV447" i="4"/>
  <c r="AT447" i="4"/>
  <c r="AS447" i="4"/>
  <c r="AR447" i="4"/>
  <c r="AQ447" i="4"/>
  <c r="AN447" i="4"/>
  <c r="AM447" i="4"/>
  <c r="AL447" i="4"/>
  <c r="AK447" i="4"/>
  <c r="AI447" i="4"/>
  <c r="AH447" i="4"/>
  <c r="AG447" i="4"/>
  <c r="AD447" i="4"/>
  <c r="AC447" i="4"/>
  <c r="AB447" i="4"/>
  <c r="AA447" i="4"/>
  <c r="Z447" i="4"/>
  <c r="X447" i="4"/>
  <c r="V447" i="4"/>
  <c r="AX446" i="4"/>
  <c r="AW446" i="4"/>
  <c r="AV446" i="4"/>
  <c r="AT446" i="4"/>
  <c r="AS446" i="4"/>
  <c r="AR446" i="4"/>
  <c r="AQ446" i="4"/>
  <c r="AN446" i="4"/>
  <c r="AM446" i="4"/>
  <c r="AL446" i="4"/>
  <c r="AK446" i="4"/>
  <c r="AI446" i="4"/>
  <c r="AH446" i="4"/>
  <c r="AG446" i="4"/>
  <c r="AD446" i="4"/>
  <c r="AC446" i="4"/>
  <c r="AB446" i="4"/>
  <c r="AA446" i="4"/>
  <c r="Z446" i="4"/>
  <c r="X446" i="4"/>
  <c r="V446" i="4"/>
  <c r="AX445" i="4"/>
  <c r="AW445" i="4"/>
  <c r="AV445" i="4"/>
  <c r="AT445" i="4"/>
  <c r="AS445" i="4"/>
  <c r="AR445" i="4"/>
  <c r="AQ445" i="4"/>
  <c r="AN445" i="4"/>
  <c r="AM445" i="4"/>
  <c r="AL445" i="4"/>
  <c r="AK445" i="4"/>
  <c r="AI445" i="4"/>
  <c r="AH445" i="4"/>
  <c r="AG445" i="4"/>
  <c r="AD445" i="4"/>
  <c r="AC445" i="4"/>
  <c r="AB445" i="4"/>
  <c r="AA445" i="4"/>
  <c r="Z445" i="4"/>
  <c r="X445" i="4"/>
  <c r="V445" i="4"/>
  <c r="AX444" i="4"/>
  <c r="AW444" i="4"/>
  <c r="AV444" i="4"/>
  <c r="AT444" i="4"/>
  <c r="AS444" i="4"/>
  <c r="AR444" i="4"/>
  <c r="AQ444" i="4"/>
  <c r="AN444" i="4"/>
  <c r="AM444" i="4"/>
  <c r="AL444" i="4"/>
  <c r="AK444" i="4"/>
  <c r="AI444" i="4"/>
  <c r="AH444" i="4"/>
  <c r="AG444" i="4"/>
  <c r="AD444" i="4"/>
  <c r="AC444" i="4"/>
  <c r="AB444" i="4"/>
  <c r="AA444" i="4"/>
  <c r="Z444" i="4"/>
  <c r="X444" i="4"/>
  <c r="V444" i="4"/>
  <c r="AX443" i="4"/>
  <c r="AW443" i="4"/>
  <c r="AV443" i="4"/>
  <c r="AT443" i="4"/>
  <c r="AS443" i="4"/>
  <c r="AR443" i="4"/>
  <c r="AQ443" i="4"/>
  <c r="AN443" i="4"/>
  <c r="AM443" i="4"/>
  <c r="AL443" i="4"/>
  <c r="AK443" i="4"/>
  <c r="AI443" i="4"/>
  <c r="AH443" i="4"/>
  <c r="AG443" i="4"/>
  <c r="AD443" i="4"/>
  <c r="AC443" i="4"/>
  <c r="AB443" i="4"/>
  <c r="AA443" i="4"/>
  <c r="Z443" i="4"/>
  <c r="X443" i="4"/>
  <c r="V443" i="4"/>
  <c r="AX442" i="4"/>
  <c r="AW442" i="4"/>
  <c r="AV442" i="4"/>
  <c r="AT442" i="4"/>
  <c r="AS442" i="4"/>
  <c r="AR442" i="4"/>
  <c r="AQ442" i="4"/>
  <c r="AN442" i="4"/>
  <c r="AM442" i="4"/>
  <c r="AL442" i="4"/>
  <c r="AK442" i="4"/>
  <c r="AI442" i="4"/>
  <c r="AH442" i="4"/>
  <c r="AG442" i="4"/>
  <c r="AD442" i="4"/>
  <c r="AC442" i="4"/>
  <c r="AB442" i="4"/>
  <c r="AA442" i="4"/>
  <c r="Z442" i="4"/>
  <c r="X442" i="4"/>
  <c r="V442" i="4"/>
  <c r="AX441" i="4"/>
  <c r="AW441" i="4"/>
  <c r="AV441" i="4"/>
  <c r="AT441" i="4"/>
  <c r="AS441" i="4"/>
  <c r="AR441" i="4"/>
  <c r="AQ441" i="4"/>
  <c r="AN441" i="4"/>
  <c r="AM441" i="4"/>
  <c r="AL441" i="4"/>
  <c r="AK441" i="4"/>
  <c r="AI441" i="4"/>
  <c r="AH441" i="4"/>
  <c r="AG441" i="4"/>
  <c r="AD441" i="4"/>
  <c r="AC441" i="4"/>
  <c r="AB441" i="4"/>
  <c r="AA441" i="4"/>
  <c r="Z441" i="4"/>
  <c r="X441" i="4"/>
  <c r="V441" i="4"/>
  <c r="AX440" i="4"/>
  <c r="AW440" i="4"/>
  <c r="AV440" i="4"/>
  <c r="AT440" i="4"/>
  <c r="AS440" i="4"/>
  <c r="AR440" i="4"/>
  <c r="AQ440" i="4"/>
  <c r="AN440" i="4"/>
  <c r="AM440" i="4"/>
  <c r="AL440" i="4"/>
  <c r="AK440" i="4"/>
  <c r="AI440" i="4"/>
  <c r="AH440" i="4"/>
  <c r="AG440" i="4"/>
  <c r="AD440" i="4"/>
  <c r="AC440" i="4"/>
  <c r="AB440" i="4"/>
  <c r="AA440" i="4"/>
  <c r="Z440" i="4"/>
  <c r="X440" i="4"/>
  <c r="V440" i="4"/>
  <c r="AX439" i="4"/>
  <c r="AW439" i="4"/>
  <c r="AV439" i="4"/>
  <c r="AT439" i="4"/>
  <c r="AS439" i="4"/>
  <c r="AR439" i="4"/>
  <c r="AQ439" i="4"/>
  <c r="AN439" i="4"/>
  <c r="AM439" i="4"/>
  <c r="AL439" i="4"/>
  <c r="AK439" i="4"/>
  <c r="AI439" i="4"/>
  <c r="AH439" i="4"/>
  <c r="AG439" i="4"/>
  <c r="AD439" i="4"/>
  <c r="AC439" i="4"/>
  <c r="AB439" i="4"/>
  <c r="AA439" i="4"/>
  <c r="Z439" i="4"/>
  <c r="X439" i="4"/>
  <c r="V439" i="4"/>
  <c r="AX438" i="4"/>
  <c r="AW438" i="4"/>
  <c r="AV438" i="4"/>
  <c r="AT438" i="4"/>
  <c r="AS438" i="4"/>
  <c r="AR438" i="4"/>
  <c r="AQ438" i="4"/>
  <c r="AN438" i="4"/>
  <c r="AM438" i="4"/>
  <c r="AL438" i="4"/>
  <c r="AK438" i="4"/>
  <c r="AI438" i="4"/>
  <c r="AH438" i="4"/>
  <c r="AG438" i="4"/>
  <c r="AD438" i="4"/>
  <c r="AC438" i="4"/>
  <c r="AB438" i="4"/>
  <c r="AA438" i="4"/>
  <c r="Z438" i="4"/>
  <c r="X438" i="4"/>
  <c r="V438" i="4"/>
  <c r="AX437" i="4"/>
  <c r="AW437" i="4"/>
  <c r="AV437" i="4"/>
  <c r="AT437" i="4"/>
  <c r="AS437" i="4"/>
  <c r="AR437" i="4"/>
  <c r="AQ437" i="4"/>
  <c r="AN437" i="4"/>
  <c r="AM437" i="4"/>
  <c r="AL437" i="4"/>
  <c r="AK437" i="4"/>
  <c r="AI437" i="4"/>
  <c r="AH437" i="4"/>
  <c r="AG437" i="4"/>
  <c r="AD437" i="4"/>
  <c r="AC437" i="4"/>
  <c r="AB437" i="4"/>
  <c r="AA437" i="4"/>
  <c r="Z437" i="4"/>
  <c r="X437" i="4"/>
  <c r="V437" i="4"/>
  <c r="AX436" i="4"/>
  <c r="AW436" i="4"/>
  <c r="AV436" i="4"/>
  <c r="AT436" i="4"/>
  <c r="AS436" i="4"/>
  <c r="AR436" i="4"/>
  <c r="AQ436" i="4"/>
  <c r="AN436" i="4"/>
  <c r="AM436" i="4"/>
  <c r="AL436" i="4"/>
  <c r="AK436" i="4"/>
  <c r="AI436" i="4"/>
  <c r="AH436" i="4"/>
  <c r="AG436" i="4"/>
  <c r="AD436" i="4"/>
  <c r="AC436" i="4"/>
  <c r="AB436" i="4"/>
  <c r="AA436" i="4"/>
  <c r="Z436" i="4"/>
  <c r="X436" i="4"/>
  <c r="V436" i="4"/>
  <c r="AX435" i="4"/>
  <c r="AW435" i="4"/>
  <c r="AV435" i="4"/>
  <c r="AT435" i="4"/>
  <c r="AS435" i="4"/>
  <c r="AR435" i="4"/>
  <c r="AQ435" i="4"/>
  <c r="AN435" i="4"/>
  <c r="AM435" i="4"/>
  <c r="AL435" i="4"/>
  <c r="AK435" i="4"/>
  <c r="AI435" i="4"/>
  <c r="AH435" i="4"/>
  <c r="AG435" i="4"/>
  <c r="AD435" i="4"/>
  <c r="AC435" i="4"/>
  <c r="AB435" i="4"/>
  <c r="AA435" i="4"/>
  <c r="Z435" i="4"/>
  <c r="X435" i="4"/>
  <c r="V435" i="4"/>
  <c r="AX434" i="4"/>
  <c r="AW434" i="4"/>
  <c r="AV434" i="4"/>
  <c r="AT434" i="4"/>
  <c r="AS434" i="4"/>
  <c r="AR434" i="4"/>
  <c r="AQ434" i="4"/>
  <c r="AN434" i="4"/>
  <c r="AM434" i="4"/>
  <c r="AL434" i="4"/>
  <c r="AK434" i="4"/>
  <c r="AI434" i="4"/>
  <c r="AH434" i="4"/>
  <c r="AG434" i="4"/>
  <c r="AD434" i="4"/>
  <c r="AC434" i="4"/>
  <c r="AB434" i="4"/>
  <c r="AA434" i="4"/>
  <c r="Z434" i="4"/>
  <c r="X434" i="4"/>
  <c r="V434" i="4"/>
  <c r="AX433" i="4"/>
  <c r="AW433" i="4"/>
  <c r="AV433" i="4"/>
  <c r="AT433" i="4"/>
  <c r="AS433" i="4"/>
  <c r="AR433" i="4"/>
  <c r="AQ433" i="4"/>
  <c r="AN433" i="4"/>
  <c r="AM433" i="4"/>
  <c r="AL433" i="4"/>
  <c r="AK433" i="4"/>
  <c r="AI433" i="4"/>
  <c r="AH433" i="4"/>
  <c r="AG433" i="4"/>
  <c r="AD433" i="4"/>
  <c r="AC433" i="4"/>
  <c r="AB433" i="4"/>
  <c r="AA433" i="4"/>
  <c r="Z433" i="4"/>
  <c r="X433" i="4"/>
  <c r="V433" i="4"/>
  <c r="AX432" i="4"/>
  <c r="AW432" i="4"/>
  <c r="AV432" i="4"/>
  <c r="AT432" i="4"/>
  <c r="AS432" i="4"/>
  <c r="AR432" i="4"/>
  <c r="AQ432" i="4"/>
  <c r="AN432" i="4"/>
  <c r="AM432" i="4"/>
  <c r="AL432" i="4"/>
  <c r="AK432" i="4"/>
  <c r="AI432" i="4"/>
  <c r="AH432" i="4"/>
  <c r="AG432" i="4"/>
  <c r="AD432" i="4"/>
  <c r="AC432" i="4"/>
  <c r="AB432" i="4"/>
  <c r="AA432" i="4"/>
  <c r="Z432" i="4"/>
  <c r="X432" i="4"/>
  <c r="V432" i="4"/>
  <c r="AX431" i="4"/>
  <c r="AW431" i="4"/>
  <c r="AV431" i="4"/>
  <c r="AT431" i="4"/>
  <c r="AS431" i="4"/>
  <c r="AR431" i="4"/>
  <c r="AQ431" i="4"/>
  <c r="AN431" i="4"/>
  <c r="AM431" i="4"/>
  <c r="AL431" i="4"/>
  <c r="AK431" i="4"/>
  <c r="AI431" i="4"/>
  <c r="AH431" i="4"/>
  <c r="AG431" i="4"/>
  <c r="AD431" i="4"/>
  <c r="AC431" i="4"/>
  <c r="AB431" i="4"/>
  <c r="AA431" i="4"/>
  <c r="Z431" i="4"/>
  <c r="X431" i="4"/>
  <c r="V431" i="4"/>
  <c r="AX430" i="4"/>
  <c r="AW430" i="4"/>
  <c r="AV430" i="4"/>
  <c r="AT430" i="4"/>
  <c r="AS430" i="4"/>
  <c r="AR430" i="4"/>
  <c r="AQ430" i="4"/>
  <c r="AN430" i="4"/>
  <c r="AM430" i="4"/>
  <c r="AL430" i="4"/>
  <c r="AK430" i="4"/>
  <c r="AI430" i="4"/>
  <c r="AH430" i="4"/>
  <c r="AG430" i="4"/>
  <c r="AD430" i="4"/>
  <c r="AC430" i="4"/>
  <c r="AB430" i="4"/>
  <c r="AA430" i="4"/>
  <c r="Z430" i="4"/>
  <c r="X430" i="4"/>
  <c r="V430" i="4"/>
  <c r="AX429" i="4"/>
  <c r="AW429" i="4"/>
  <c r="AV429" i="4"/>
  <c r="AT429" i="4"/>
  <c r="AS429" i="4"/>
  <c r="AR429" i="4"/>
  <c r="AQ429" i="4"/>
  <c r="AN429" i="4"/>
  <c r="AM429" i="4"/>
  <c r="AL429" i="4"/>
  <c r="AK429" i="4"/>
  <c r="AI429" i="4"/>
  <c r="AH429" i="4"/>
  <c r="AG429" i="4"/>
  <c r="AD429" i="4"/>
  <c r="AC429" i="4"/>
  <c r="AB429" i="4"/>
  <c r="AA429" i="4"/>
  <c r="Z429" i="4"/>
  <c r="X429" i="4"/>
  <c r="V429" i="4"/>
  <c r="AX428" i="4"/>
  <c r="AW428" i="4"/>
  <c r="AV428" i="4"/>
  <c r="AT428" i="4"/>
  <c r="AS428" i="4"/>
  <c r="AR428" i="4"/>
  <c r="AQ428" i="4"/>
  <c r="AN428" i="4"/>
  <c r="AM428" i="4"/>
  <c r="AL428" i="4"/>
  <c r="AK428" i="4"/>
  <c r="AI428" i="4"/>
  <c r="AH428" i="4"/>
  <c r="AG428" i="4"/>
  <c r="AD428" i="4"/>
  <c r="AC428" i="4"/>
  <c r="AB428" i="4"/>
  <c r="AA428" i="4"/>
  <c r="Z428" i="4"/>
  <c r="X428" i="4"/>
  <c r="V428" i="4"/>
  <c r="AX427" i="4"/>
  <c r="AW427" i="4"/>
  <c r="AV427" i="4"/>
  <c r="AT427" i="4"/>
  <c r="AS427" i="4"/>
  <c r="AR427" i="4"/>
  <c r="AQ427" i="4"/>
  <c r="AN427" i="4"/>
  <c r="AM427" i="4"/>
  <c r="AL427" i="4"/>
  <c r="AK427" i="4"/>
  <c r="AI427" i="4"/>
  <c r="AH427" i="4"/>
  <c r="AG427" i="4"/>
  <c r="AD427" i="4"/>
  <c r="AC427" i="4"/>
  <c r="AB427" i="4"/>
  <c r="AA427" i="4"/>
  <c r="Z427" i="4"/>
  <c r="X427" i="4"/>
  <c r="V427" i="4"/>
  <c r="AX426" i="4"/>
  <c r="AW426" i="4"/>
  <c r="AV426" i="4"/>
  <c r="AT426" i="4"/>
  <c r="AS426" i="4"/>
  <c r="AR426" i="4"/>
  <c r="AQ426" i="4"/>
  <c r="AN426" i="4"/>
  <c r="AM426" i="4"/>
  <c r="AL426" i="4"/>
  <c r="AK426" i="4"/>
  <c r="AI426" i="4"/>
  <c r="AH426" i="4"/>
  <c r="AG426" i="4"/>
  <c r="AD426" i="4"/>
  <c r="AC426" i="4"/>
  <c r="AB426" i="4"/>
  <c r="AA426" i="4"/>
  <c r="Z426" i="4"/>
  <c r="X426" i="4"/>
  <c r="V426" i="4"/>
  <c r="AX425" i="4"/>
  <c r="AW425" i="4"/>
  <c r="AV425" i="4"/>
  <c r="AT425" i="4"/>
  <c r="AS425" i="4"/>
  <c r="AR425" i="4"/>
  <c r="AQ425" i="4"/>
  <c r="AN425" i="4"/>
  <c r="AM425" i="4"/>
  <c r="AL425" i="4"/>
  <c r="AK425" i="4"/>
  <c r="AI425" i="4"/>
  <c r="AH425" i="4"/>
  <c r="AG425" i="4"/>
  <c r="AD425" i="4"/>
  <c r="AC425" i="4"/>
  <c r="AB425" i="4"/>
  <c r="AA425" i="4"/>
  <c r="Z425" i="4"/>
  <c r="X425" i="4"/>
  <c r="V425" i="4"/>
  <c r="AX424" i="4"/>
  <c r="AW424" i="4"/>
  <c r="AV424" i="4"/>
  <c r="AT424" i="4"/>
  <c r="AS424" i="4"/>
  <c r="AR424" i="4"/>
  <c r="AQ424" i="4"/>
  <c r="AN424" i="4"/>
  <c r="AM424" i="4"/>
  <c r="AL424" i="4"/>
  <c r="AK424" i="4"/>
  <c r="AI424" i="4"/>
  <c r="AH424" i="4"/>
  <c r="AG424" i="4"/>
  <c r="AD424" i="4"/>
  <c r="AC424" i="4"/>
  <c r="AB424" i="4"/>
  <c r="AA424" i="4"/>
  <c r="Z424" i="4"/>
  <c r="X424" i="4"/>
  <c r="V424" i="4"/>
  <c r="AX423" i="4"/>
  <c r="AW423" i="4"/>
  <c r="AV423" i="4"/>
  <c r="AT423" i="4"/>
  <c r="AS423" i="4"/>
  <c r="AR423" i="4"/>
  <c r="AQ423" i="4"/>
  <c r="AN423" i="4"/>
  <c r="AM423" i="4"/>
  <c r="AL423" i="4"/>
  <c r="AK423" i="4"/>
  <c r="AI423" i="4"/>
  <c r="AH423" i="4"/>
  <c r="AG423" i="4"/>
  <c r="AD423" i="4"/>
  <c r="AC423" i="4"/>
  <c r="AB423" i="4"/>
  <c r="AA423" i="4"/>
  <c r="Z423" i="4"/>
  <c r="X423" i="4"/>
  <c r="V423" i="4"/>
  <c r="AX422" i="4"/>
  <c r="AW422" i="4"/>
  <c r="AV422" i="4"/>
  <c r="AT422" i="4"/>
  <c r="AS422" i="4"/>
  <c r="AR422" i="4"/>
  <c r="AQ422" i="4"/>
  <c r="AN422" i="4"/>
  <c r="AM422" i="4"/>
  <c r="AL422" i="4"/>
  <c r="AK422" i="4"/>
  <c r="AI422" i="4"/>
  <c r="AH422" i="4"/>
  <c r="AG422" i="4"/>
  <c r="AD422" i="4"/>
  <c r="AC422" i="4"/>
  <c r="AB422" i="4"/>
  <c r="AA422" i="4"/>
  <c r="Z422" i="4"/>
  <c r="X422" i="4"/>
  <c r="V422" i="4"/>
  <c r="AX421" i="4"/>
  <c r="AW421" i="4"/>
  <c r="AV421" i="4"/>
  <c r="AT421" i="4"/>
  <c r="AS421" i="4"/>
  <c r="AR421" i="4"/>
  <c r="AQ421" i="4"/>
  <c r="AN421" i="4"/>
  <c r="AM421" i="4"/>
  <c r="AL421" i="4"/>
  <c r="AK421" i="4"/>
  <c r="AI421" i="4"/>
  <c r="AH421" i="4"/>
  <c r="AG421" i="4"/>
  <c r="AD421" i="4"/>
  <c r="AC421" i="4"/>
  <c r="AB421" i="4"/>
  <c r="AA421" i="4"/>
  <c r="Z421" i="4"/>
  <c r="X421" i="4"/>
  <c r="V421" i="4"/>
  <c r="AX420" i="4"/>
  <c r="AW420" i="4"/>
  <c r="AV420" i="4"/>
  <c r="AT420" i="4"/>
  <c r="AS420" i="4"/>
  <c r="AR420" i="4"/>
  <c r="AQ420" i="4"/>
  <c r="AN420" i="4"/>
  <c r="AM420" i="4"/>
  <c r="AL420" i="4"/>
  <c r="AK420" i="4"/>
  <c r="AI420" i="4"/>
  <c r="AH420" i="4"/>
  <c r="AG420" i="4"/>
  <c r="AD420" i="4"/>
  <c r="AC420" i="4"/>
  <c r="AB420" i="4"/>
  <c r="AA420" i="4"/>
  <c r="Z420" i="4"/>
  <c r="X420" i="4"/>
  <c r="V420" i="4"/>
  <c r="AX419" i="4"/>
  <c r="AW419" i="4"/>
  <c r="AV419" i="4"/>
  <c r="AT419" i="4"/>
  <c r="AS419" i="4"/>
  <c r="AR419" i="4"/>
  <c r="AQ419" i="4"/>
  <c r="AN419" i="4"/>
  <c r="AM419" i="4"/>
  <c r="AL419" i="4"/>
  <c r="AK419" i="4"/>
  <c r="AI419" i="4"/>
  <c r="AH419" i="4"/>
  <c r="AG419" i="4"/>
  <c r="AD419" i="4"/>
  <c r="AC419" i="4"/>
  <c r="AB419" i="4"/>
  <c r="AA419" i="4"/>
  <c r="Z419" i="4"/>
  <c r="X419" i="4"/>
  <c r="V419" i="4"/>
  <c r="AX418" i="4"/>
  <c r="AW418" i="4"/>
  <c r="AV418" i="4"/>
  <c r="AT418" i="4"/>
  <c r="AS418" i="4"/>
  <c r="AR418" i="4"/>
  <c r="AQ418" i="4"/>
  <c r="AN418" i="4"/>
  <c r="AM418" i="4"/>
  <c r="AL418" i="4"/>
  <c r="AK418" i="4"/>
  <c r="AI418" i="4"/>
  <c r="AH418" i="4"/>
  <c r="AG418" i="4"/>
  <c r="AD418" i="4"/>
  <c r="AC418" i="4"/>
  <c r="AB418" i="4"/>
  <c r="AA418" i="4"/>
  <c r="Z418" i="4"/>
  <c r="X418" i="4"/>
  <c r="V418" i="4"/>
  <c r="AX417" i="4"/>
  <c r="AW417" i="4"/>
  <c r="AV417" i="4"/>
  <c r="AT417" i="4"/>
  <c r="AS417" i="4"/>
  <c r="AR417" i="4"/>
  <c r="AQ417" i="4"/>
  <c r="AN417" i="4"/>
  <c r="AM417" i="4"/>
  <c r="AL417" i="4"/>
  <c r="AK417" i="4"/>
  <c r="AI417" i="4"/>
  <c r="AH417" i="4"/>
  <c r="AG417" i="4"/>
  <c r="AD417" i="4"/>
  <c r="AC417" i="4"/>
  <c r="AB417" i="4"/>
  <c r="AA417" i="4"/>
  <c r="Z417" i="4"/>
  <c r="X417" i="4"/>
  <c r="V417" i="4"/>
  <c r="AX416" i="4"/>
  <c r="AW416" i="4"/>
  <c r="AV416" i="4"/>
  <c r="AT416" i="4"/>
  <c r="AS416" i="4"/>
  <c r="AR416" i="4"/>
  <c r="AQ416" i="4"/>
  <c r="AN416" i="4"/>
  <c r="AM416" i="4"/>
  <c r="AL416" i="4"/>
  <c r="AK416" i="4"/>
  <c r="AI416" i="4"/>
  <c r="AH416" i="4"/>
  <c r="AG416" i="4"/>
  <c r="AD416" i="4"/>
  <c r="AC416" i="4"/>
  <c r="AB416" i="4"/>
  <c r="AA416" i="4"/>
  <c r="Z416" i="4"/>
  <c r="X416" i="4"/>
  <c r="V416" i="4"/>
  <c r="AX415" i="4"/>
  <c r="AW415" i="4"/>
  <c r="AV415" i="4"/>
  <c r="AT415" i="4"/>
  <c r="AS415" i="4"/>
  <c r="AR415" i="4"/>
  <c r="AQ415" i="4"/>
  <c r="AN415" i="4"/>
  <c r="AM415" i="4"/>
  <c r="AL415" i="4"/>
  <c r="AK415" i="4"/>
  <c r="AI415" i="4"/>
  <c r="AH415" i="4"/>
  <c r="AG415" i="4"/>
  <c r="AD415" i="4"/>
  <c r="AC415" i="4"/>
  <c r="AB415" i="4"/>
  <c r="AA415" i="4"/>
  <c r="Z415" i="4"/>
  <c r="X415" i="4"/>
  <c r="V415" i="4"/>
  <c r="AX414" i="4"/>
  <c r="AW414" i="4"/>
  <c r="AV414" i="4"/>
  <c r="AT414" i="4"/>
  <c r="AS414" i="4"/>
  <c r="AR414" i="4"/>
  <c r="AQ414" i="4"/>
  <c r="AN414" i="4"/>
  <c r="AM414" i="4"/>
  <c r="AL414" i="4"/>
  <c r="AK414" i="4"/>
  <c r="AI414" i="4"/>
  <c r="AH414" i="4"/>
  <c r="AG414" i="4"/>
  <c r="AD414" i="4"/>
  <c r="AC414" i="4"/>
  <c r="AB414" i="4"/>
  <c r="AA414" i="4"/>
  <c r="Z414" i="4"/>
  <c r="X414" i="4"/>
  <c r="V414" i="4"/>
  <c r="AX413" i="4"/>
  <c r="AW413" i="4"/>
  <c r="AV413" i="4"/>
  <c r="AT413" i="4"/>
  <c r="AS413" i="4"/>
  <c r="AR413" i="4"/>
  <c r="AQ413" i="4"/>
  <c r="AN413" i="4"/>
  <c r="AM413" i="4"/>
  <c r="AL413" i="4"/>
  <c r="AK413" i="4"/>
  <c r="AI413" i="4"/>
  <c r="AH413" i="4"/>
  <c r="AG413" i="4"/>
  <c r="AD413" i="4"/>
  <c r="AC413" i="4"/>
  <c r="AB413" i="4"/>
  <c r="AA413" i="4"/>
  <c r="Z413" i="4"/>
  <c r="X413" i="4"/>
  <c r="V413" i="4"/>
  <c r="AX412" i="4"/>
  <c r="AW412" i="4"/>
  <c r="AV412" i="4"/>
  <c r="AT412" i="4"/>
  <c r="AS412" i="4"/>
  <c r="AR412" i="4"/>
  <c r="AQ412" i="4"/>
  <c r="AN412" i="4"/>
  <c r="AM412" i="4"/>
  <c r="AL412" i="4"/>
  <c r="AK412" i="4"/>
  <c r="AI412" i="4"/>
  <c r="AH412" i="4"/>
  <c r="AG412" i="4"/>
  <c r="AD412" i="4"/>
  <c r="AC412" i="4"/>
  <c r="AB412" i="4"/>
  <c r="AA412" i="4"/>
  <c r="Z412" i="4"/>
  <c r="X412" i="4"/>
  <c r="V412" i="4"/>
  <c r="AX411" i="4"/>
  <c r="AW411" i="4"/>
  <c r="AV411" i="4"/>
  <c r="AT411" i="4"/>
  <c r="AS411" i="4"/>
  <c r="AR411" i="4"/>
  <c r="AQ411" i="4"/>
  <c r="AN411" i="4"/>
  <c r="AM411" i="4"/>
  <c r="AL411" i="4"/>
  <c r="AK411" i="4"/>
  <c r="AI411" i="4"/>
  <c r="AH411" i="4"/>
  <c r="AG411" i="4"/>
  <c r="AD411" i="4"/>
  <c r="AC411" i="4"/>
  <c r="AB411" i="4"/>
  <c r="AA411" i="4"/>
  <c r="Z411" i="4"/>
  <c r="X411" i="4"/>
  <c r="V411" i="4"/>
  <c r="AX410" i="4"/>
  <c r="AW410" i="4"/>
  <c r="AV410" i="4"/>
  <c r="AT410" i="4"/>
  <c r="AS410" i="4"/>
  <c r="AR410" i="4"/>
  <c r="AQ410" i="4"/>
  <c r="AN410" i="4"/>
  <c r="AM410" i="4"/>
  <c r="AL410" i="4"/>
  <c r="AK410" i="4"/>
  <c r="AI410" i="4"/>
  <c r="AH410" i="4"/>
  <c r="AG410" i="4"/>
  <c r="AD410" i="4"/>
  <c r="AC410" i="4"/>
  <c r="AB410" i="4"/>
  <c r="AA410" i="4"/>
  <c r="Z410" i="4"/>
  <c r="X410" i="4"/>
  <c r="V410" i="4"/>
  <c r="AX409" i="4"/>
  <c r="AW409" i="4"/>
  <c r="AV409" i="4"/>
  <c r="AT409" i="4"/>
  <c r="AS409" i="4"/>
  <c r="AR409" i="4"/>
  <c r="AQ409" i="4"/>
  <c r="AN409" i="4"/>
  <c r="AM409" i="4"/>
  <c r="AL409" i="4"/>
  <c r="AK409" i="4"/>
  <c r="AI409" i="4"/>
  <c r="AH409" i="4"/>
  <c r="AG409" i="4"/>
  <c r="AD409" i="4"/>
  <c r="AC409" i="4"/>
  <c r="AB409" i="4"/>
  <c r="AA409" i="4"/>
  <c r="Z409" i="4"/>
  <c r="X409" i="4"/>
  <c r="V409" i="4"/>
  <c r="AX408" i="4"/>
  <c r="AW408" i="4"/>
  <c r="AV408" i="4"/>
  <c r="AT408" i="4"/>
  <c r="AS408" i="4"/>
  <c r="AR408" i="4"/>
  <c r="AQ408" i="4"/>
  <c r="AN408" i="4"/>
  <c r="AM408" i="4"/>
  <c r="AL408" i="4"/>
  <c r="AK408" i="4"/>
  <c r="AI408" i="4"/>
  <c r="AH408" i="4"/>
  <c r="AG408" i="4"/>
  <c r="AD408" i="4"/>
  <c r="AC408" i="4"/>
  <c r="AB408" i="4"/>
  <c r="AA408" i="4"/>
  <c r="Z408" i="4"/>
  <c r="X408" i="4"/>
  <c r="V408" i="4"/>
  <c r="AX407" i="4"/>
  <c r="AW407" i="4"/>
  <c r="AV407" i="4"/>
  <c r="AT407" i="4"/>
  <c r="AS407" i="4"/>
  <c r="AR407" i="4"/>
  <c r="AQ407" i="4"/>
  <c r="AN407" i="4"/>
  <c r="AM407" i="4"/>
  <c r="AL407" i="4"/>
  <c r="AK407" i="4"/>
  <c r="AI407" i="4"/>
  <c r="AH407" i="4"/>
  <c r="AG407" i="4"/>
  <c r="AD407" i="4"/>
  <c r="AC407" i="4"/>
  <c r="AB407" i="4"/>
  <c r="AA407" i="4"/>
  <c r="Z407" i="4"/>
  <c r="X407" i="4"/>
  <c r="V407" i="4"/>
  <c r="AX406" i="4"/>
  <c r="AW406" i="4"/>
  <c r="AV406" i="4"/>
  <c r="AT406" i="4"/>
  <c r="AS406" i="4"/>
  <c r="AR406" i="4"/>
  <c r="AQ406" i="4"/>
  <c r="AN406" i="4"/>
  <c r="AM406" i="4"/>
  <c r="AL406" i="4"/>
  <c r="AK406" i="4"/>
  <c r="AI406" i="4"/>
  <c r="AH406" i="4"/>
  <c r="AG406" i="4"/>
  <c r="AD406" i="4"/>
  <c r="AC406" i="4"/>
  <c r="AB406" i="4"/>
  <c r="AA406" i="4"/>
  <c r="Z406" i="4"/>
  <c r="X406" i="4"/>
  <c r="V406" i="4"/>
  <c r="AX405" i="4"/>
  <c r="AW405" i="4"/>
  <c r="AV405" i="4"/>
  <c r="AT405" i="4"/>
  <c r="AS405" i="4"/>
  <c r="AR405" i="4"/>
  <c r="AQ405" i="4"/>
  <c r="AN405" i="4"/>
  <c r="AM405" i="4"/>
  <c r="AL405" i="4"/>
  <c r="AK405" i="4"/>
  <c r="AI405" i="4"/>
  <c r="AH405" i="4"/>
  <c r="AG405" i="4"/>
  <c r="AD405" i="4"/>
  <c r="AC405" i="4"/>
  <c r="AB405" i="4"/>
  <c r="AA405" i="4"/>
  <c r="Z405" i="4"/>
  <c r="X405" i="4"/>
  <c r="V405" i="4"/>
  <c r="AX404" i="4"/>
  <c r="AW404" i="4"/>
  <c r="AV404" i="4"/>
  <c r="AT404" i="4"/>
  <c r="AS404" i="4"/>
  <c r="AR404" i="4"/>
  <c r="AQ404" i="4"/>
  <c r="AN404" i="4"/>
  <c r="AM404" i="4"/>
  <c r="AL404" i="4"/>
  <c r="AK404" i="4"/>
  <c r="AI404" i="4"/>
  <c r="AH404" i="4"/>
  <c r="AG404" i="4"/>
  <c r="AD404" i="4"/>
  <c r="AC404" i="4"/>
  <c r="AB404" i="4"/>
  <c r="AA404" i="4"/>
  <c r="Z404" i="4"/>
  <c r="X404" i="4"/>
  <c r="V404" i="4"/>
  <c r="AX403" i="4"/>
  <c r="AW403" i="4"/>
  <c r="AV403" i="4"/>
  <c r="AT403" i="4"/>
  <c r="AS403" i="4"/>
  <c r="AR403" i="4"/>
  <c r="AQ403" i="4"/>
  <c r="AN403" i="4"/>
  <c r="AM403" i="4"/>
  <c r="AL403" i="4"/>
  <c r="AK403" i="4"/>
  <c r="AI403" i="4"/>
  <c r="AH403" i="4"/>
  <c r="AG403" i="4"/>
  <c r="AD403" i="4"/>
  <c r="AC403" i="4"/>
  <c r="AB403" i="4"/>
  <c r="AA403" i="4"/>
  <c r="Z403" i="4"/>
  <c r="X403" i="4"/>
  <c r="V403" i="4"/>
  <c r="AX402" i="4"/>
  <c r="AW402" i="4"/>
  <c r="AV402" i="4"/>
  <c r="AT402" i="4"/>
  <c r="AS402" i="4"/>
  <c r="AR402" i="4"/>
  <c r="AQ402" i="4"/>
  <c r="AN402" i="4"/>
  <c r="AM402" i="4"/>
  <c r="AL402" i="4"/>
  <c r="AK402" i="4"/>
  <c r="AI402" i="4"/>
  <c r="AH402" i="4"/>
  <c r="AG402" i="4"/>
  <c r="AD402" i="4"/>
  <c r="AC402" i="4"/>
  <c r="AB402" i="4"/>
  <c r="AA402" i="4"/>
  <c r="Z402" i="4"/>
  <c r="X402" i="4"/>
  <c r="V402" i="4"/>
  <c r="AX401" i="4"/>
  <c r="AW401" i="4"/>
  <c r="AV401" i="4"/>
  <c r="AT401" i="4"/>
  <c r="AS401" i="4"/>
  <c r="AR401" i="4"/>
  <c r="AQ401" i="4"/>
  <c r="AN401" i="4"/>
  <c r="AM401" i="4"/>
  <c r="AL401" i="4"/>
  <c r="AK401" i="4"/>
  <c r="AI401" i="4"/>
  <c r="AH401" i="4"/>
  <c r="AG401" i="4"/>
  <c r="AD401" i="4"/>
  <c r="AC401" i="4"/>
  <c r="AB401" i="4"/>
  <c r="AA401" i="4"/>
  <c r="Z401" i="4"/>
  <c r="X401" i="4"/>
  <c r="V401" i="4"/>
  <c r="AX400" i="4"/>
  <c r="AW400" i="4"/>
  <c r="AV400" i="4"/>
  <c r="AT400" i="4"/>
  <c r="AS400" i="4"/>
  <c r="AR400" i="4"/>
  <c r="AQ400" i="4"/>
  <c r="AN400" i="4"/>
  <c r="AM400" i="4"/>
  <c r="AL400" i="4"/>
  <c r="AK400" i="4"/>
  <c r="AI400" i="4"/>
  <c r="AH400" i="4"/>
  <c r="AG400" i="4"/>
  <c r="AD400" i="4"/>
  <c r="AC400" i="4"/>
  <c r="AB400" i="4"/>
  <c r="AA400" i="4"/>
  <c r="Z400" i="4"/>
  <c r="X400" i="4"/>
  <c r="V400" i="4"/>
  <c r="AX399" i="4"/>
  <c r="AW399" i="4"/>
  <c r="AV399" i="4"/>
  <c r="AT399" i="4"/>
  <c r="AS399" i="4"/>
  <c r="AR399" i="4"/>
  <c r="AQ399" i="4"/>
  <c r="AN399" i="4"/>
  <c r="AM399" i="4"/>
  <c r="AL399" i="4"/>
  <c r="AK399" i="4"/>
  <c r="AI399" i="4"/>
  <c r="AH399" i="4"/>
  <c r="AG399" i="4"/>
  <c r="AD399" i="4"/>
  <c r="AC399" i="4"/>
  <c r="AB399" i="4"/>
  <c r="AA399" i="4"/>
  <c r="Z399" i="4"/>
  <c r="X399" i="4"/>
  <c r="V399" i="4"/>
  <c r="AX398" i="4"/>
  <c r="AW398" i="4"/>
  <c r="AV398" i="4"/>
  <c r="AT398" i="4"/>
  <c r="AS398" i="4"/>
  <c r="AR398" i="4"/>
  <c r="AQ398" i="4"/>
  <c r="AN398" i="4"/>
  <c r="AM398" i="4"/>
  <c r="AL398" i="4"/>
  <c r="AK398" i="4"/>
  <c r="AI398" i="4"/>
  <c r="AH398" i="4"/>
  <c r="AG398" i="4"/>
  <c r="AD398" i="4"/>
  <c r="AC398" i="4"/>
  <c r="AB398" i="4"/>
  <c r="AA398" i="4"/>
  <c r="Z398" i="4"/>
  <c r="X398" i="4"/>
  <c r="V398" i="4"/>
  <c r="AX397" i="4"/>
  <c r="AW397" i="4"/>
  <c r="AV397" i="4"/>
  <c r="AT397" i="4"/>
  <c r="AS397" i="4"/>
  <c r="AR397" i="4"/>
  <c r="AQ397" i="4"/>
  <c r="AN397" i="4"/>
  <c r="AM397" i="4"/>
  <c r="AL397" i="4"/>
  <c r="AK397" i="4"/>
  <c r="AI397" i="4"/>
  <c r="AH397" i="4"/>
  <c r="AG397" i="4"/>
  <c r="AD397" i="4"/>
  <c r="AC397" i="4"/>
  <c r="AB397" i="4"/>
  <c r="AA397" i="4"/>
  <c r="Z397" i="4"/>
  <c r="X397" i="4"/>
  <c r="V397" i="4"/>
  <c r="AX396" i="4"/>
  <c r="AW396" i="4"/>
  <c r="AV396" i="4"/>
  <c r="AT396" i="4"/>
  <c r="AS396" i="4"/>
  <c r="AR396" i="4"/>
  <c r="AQ396" i="4"/>
  <c r="AN396" i="4"/>
  <c r="AM396" i="4"/>
  <c r="AL396" i="4"/>
  <c r="AK396" i="4"/>
  <c r="AI396" i="4"/>
  <c r="AH396" i="4"/>
  <c r="AG396" i="4"/>
  <c r="AD396" i="4"/>
  <c r="AC396" i="4"/>
  <c r="AB396" i="4"/>
  <c r="AA396" i="4"/>
  <c r="Z396" i="4"/>
  <c r="X396" i="4"/>
  <c r="V396" i="4"/>
  <c r="AX395" i="4"/>
  <c r="AW395" i="4"/>
  <c r="AV395" i="4"/>
  <c r="AT395" i="4"/>
  <c r="AS395" i="4"/>
  <c r="AR395" i="4"/>
  <c r="AQ395" i="4"/>
  <c r="AN395" i="4"/>
  <c r="AM395" i="4"/>
  <c r="AL395" i="4"/>
  <c r="AK395" i="4"/>
  <c r="AI395" i="4"/>
  <c r="AH395" i="4"/>
  <c r="AG395" i="4"/>
  <c r="AD395" i="4"/>
  <c r="AC395" i="4"/>
  <c r="AB395" i="4"/>
  <c r="AA395" i="4"/>
  <c r="Z395" i="4"/>
  <c r="X395" i="4"/>
  <c r="V395" i="4"/>
  <c r="AX394" i="4"/>
  <c r="AW394" i="4"/>
  <c r="AV394" i="4"/>
  <c r="AT394" i="4"/>
  <c r="AS394" i="4"/>
  <c r="AR394" i="4"/>
  <c r="AQ394" i="4"/>
  <c r="AN394" i="4"/>
  <c r="AM394" i="4"/>
  <c r="AL394" i="4"/>
  <c r="AK394" i="4"/>
  <c r="AI394" i="4"/>
  <c r="AH394" i="4"/>
  <c r="AG394" i="4"/>
  <c r="AD394" i="4"/>
  <c r="AC394" i="4"/>
  <c r="AB394" i="4"/>
  <c r="AA394" i="4"/>
  <c r="Z394" i="4"/>
  <c r="X394" i="4"/>
  <c r="V394" i="4"/>
  <c r="AX393" i="4"/>
  <c r="AW393" i="4"/>
  <c r="AV393" i="4"/>
  <c r="AT393" i="4"/>
  <c r="AS393" i="4"/>
  <c r="AR393" i="4"/>
  <c r="AQ393" i="4"/>
  <c r="AN393" i="4"/>
  <c r="AM393" i="4"/>
  <c r="AL393" i="4"/>
  <c r="AK393" i="4"/>
  <c r="AI393" i="4"/>
  <c r="AH393" i="4"/>
  <c r="AG393" i="4"/>
  <c r="AD393" i="4"/>
  <c r="AC393" i="4"/>
  <c r="AB393" i="4"/>
  <c r="AA393" i="4"/>
  <c r="Z393" i="4"/>
  <c r="X393" i="4"/>
  <c r="V393" i="4"/>
  <c r="AX392" i="4"/>
  <c r="AW392" i="4"/>
  <c r="AV392" i="4"/>
  <c r="AT392" i="4"/>
  <c r="AS392" i="4"/>
  <c r="AR392" i="4"/>
  <c r="AQ392" i="4"/>
  <c r="AN392" i="4"/>
  <c r="AM392" i="4"/>
  <c r="AL392" i="4"/>
  <c r="AK392" i="4"/>
  <c r="AI392" i="4"/>
  <c r="AH392" i="4"/>
  <c r="AG392" i="4"/>
  <c r="AD392" i="4"/>
  <c r="AC392" i="4"/>
  <c r="AB392" i="4"/>
  <c r="AA392" i="4"/>
  <c r="Z392" i="4"/>
  <c r="X392" i="4"/>
  <c r="V392" i="4"/>
  <c r="AX391" i="4"/>
  <c r="AW391" i="4"/>
  <c r="AV391" i="4"/>
  <c r="AT391" i="4"/>
  <c r="AS391" i="4"/>
  <c r="AR391" i="4"/>
  <c r="AQ391" i="4"/>
  <c r="AN391" i="4"/>
  <c r="AM391" i="4"/>
  <c r="AL391" i="4"/>
  <c r="AK391" i="4"/>
  <c r="AI391" i="4"/>
  <c r="AH391" i="4"/>
  <c r="AG391" i="4"/>
  <c r="AD391" i="4"/>
  <c r="AC391" i="4"/>
  <c r="AB391" i="4"/>
  <c r="AA391" i="4"/>
  <c r="Z391" i="4"/>
  <c r="X391" i="4"/>
  <c r="V391" i="4"/>
  <c r="AX390" i="4"/>
  <c r="AW390" i="4"/>
  <c r="AV390" i="4"/>
  <c r="AT390" i="4"/>
  <c r="AS390" i="4"/>
  <c r="AR390" i="4"/>
  <c r="AQ390" i="4"/>
  <c r="AN390" i="4"/>
  <c r="AM390" i="4"/>
  <c r="AL390" i="4"/>
  <c r="AK390" i="4"/>
  <c r="AI390" i="4"/>
  <c r="AH390" i="4"/>
  <c r="AG390" i="4"/>
  <c r="AD390" i="4"/>
  <c r="AC390" i="4"/>
  <c r="AB390" i="4"/>
  <c r="AA390" i="4"/>
  <c r="Z390" i="4"/>
  <c r="X390" i="4"/>
  <c r="V390" i="4"/>
  <c r="AX389" i="4"/>
  <c r="AW389" i="4"/>
  <c r="AV389" i="4"/>
  <c r="AT389" i="4"/>
  <c r="AS389" i="4"/>
  <c r="AR389" i="4"/>
  <c r="AQ389" i="4"/>
  <c r="AN389" i="4"/>
  <c r="AM389" i="4"/>
  <c r="AL389" i="4"/>
  <c r="AK389" i="4"/>
  <c r="AI389" i="4"/>
  <c r="AH389" i="4"/>
  <c r="AG389" i="4"/>
  <c r="AD389" i="4"/>
  <c r="AC389" i="4"/>
  <c r="AB389" i="4"/>
  <c r="AA389" i="4"/>
  <c r="Z389" i="4"/>
  <c r="X389" i="4"/>
  <c r="V389" i="4"/>
  <c r="AX388" i="4"/>
  <c r="AW388" i="4"/>
  <c r="AV388" i="4"/>
  <c r="AT388" i="4"/>
  <c r="AS388" i="4"/>
  <c r="AR388" i="4"/>
  <c r="AQ388" i="4"/>
  <c r="AN388" i="4"/>
  <c r="AM388" i="4"/>
  <c r="AL388" i="4"/>
  <c r="AK388" i="4"/>
  <c r="AI388" i="4"/>
  <c r="AH388" i="4"/>
  <c r="AG388" i="4"/>
  <c r="AD388" i="4"/>
  <c r="AC388" i="4"/>
  <c r="AB388" i="4"/>
  <c r="AA388" i="4"/>
  <c r="Z388" i="4"/>
  <c r="X388" i="4"/>
  <c r="V388" i="4"/>
  <c r="AX387" i="4"/>
  <c r="AW387" i="4"/>
  <c r="AV387" i="4"/>
  <c r="AT387" i="4"/>
  <c r="AS387" i="4"/>
  <c r="AR387" i="4"/>
  <c r="AQ387" i="4"/>
  <c r="AN387" i="4"/>
  <c r="AM387" i="4"/>
  <c r="AL387" i="4"/>
  <c r="AK387" i="4"/>
  <c r="AI387" i="4"/>
  <c r="AH387" i="4"/>
  <c r="AG387" i="4"/>
  <c r="AD387" i="4"/>
  <c r="AC387" i="4"/>
  <c r="AB387" i="4"/>
  <c r="AA387" i="4"/>
  <c r="Z387" i="4"/>
  <c r="X387" i="4"/>
  <c r="V387" i="4"/>
  <c r="AX386" i="4"/>
  <c r="AW386" i="4"/>
  <c r="AV386" i="4"/>
  <c r="AT386" i="4"/>
  <c r="AS386" i="4"/>
  <c r="AR386" i="4"/>
  <c r="AQ386" i="4"/>
  <c r="AN386" i="4"/>
  <c r="AM386" i="4"/>
  <c r="AL386" i="4"/>
  <c r="AK386" i="4"/>
  <c r="AI386" i="4"/>
  <c r="AH386" i="4"/>
  <c r="AG386" i="4"/>
  <c r="AD386" i="4"/>
  <c r="AC386" i="4"/>
  <c r="AB386" i="4"/>
  <c r="AA386" i="4"/>
  <c r="Z386" i="4"/>
  <c r="X386" i="4"/>
  <c r="V386" i="4"/>
  <c r="AX385" i="4"/>
  <c r="AW385" i="4"/>
  <c r="AV385" i="4"/>
  <c r="AT385" i="4"/>
  <c r="AS385" i="4"/>
  <c r="AR385" i="4"/>
  <c r="AQ385" i="4"/>
  <c r="AN385" i="4"/>
  <c r="AM385" i="4"/>
  <c r="AL385" i="4"/>
  <c r="AK385" i="4"/>
  <c r="AI385" i="4"/>
  <c r="AH385" i="4"/>
  <c r="AG385" i="4"/>
  <c r="AD385" i="4"/>
  <c r="AC385" i="4"/>
  <c r="AB385" i="4"/>
  <c r="AA385" i="4"/>
  <c r="Z385" i="4"/>
  <c r="X385" i="4"/>
  <c r="V385" i="4"/>
  <c r="AX384" i="4"/>
  <c r="AW384" i="4"/>
  <c r="AV384" i="4"/>
  <c r="AT384" i="4"/>
  <c r="AS384" i="4"/>
  <c r="AR384" i="4"/>
  <c r="AQ384" i="4"/>
  <c r="AN384" i="4"/>
  <c r="AM384" i="4"/>
  <c r="AL384" i="4"/>
  <c r="AK384" i="4"/>
  <c r="AI384" i="4"/>
  <c r="AH384" i="4"/>
  <c r="AG384" i="4"/>
  <c r="AD384" i="4"/>
  <c r="AC384" i="4"/>
  <c r="AB384" i="4"/>
  <c r="AA384" i="4"/>
  <c r="Z384" i="4"/>
  <c r="X384" i="4"/>
  <c r="V384" i="4"/>
  <c r="AX383" i="4"/>
  <c r="AW383" i="4"/>
  <c r="AV383" i="4"/>
  <c r="AT383" i="4"/>
  <c r="AS383" i="4"/>
  <c r="AR383" i="4"/>
  <c r="AQ383" i="4"/>
  <c r="AN383" i="4"/>
  <c r="AM383" i="4"/>
  <c r="AL383" i="4"/>
  <c r="AK383" i="4"/>
  <c r="AI383" i="4"/>
  <c r="AH383" i="4"/>
  <c r="AG383" i="4"/>
  <c r="AD383" i="4"/>
  <c r="AC383" i="4"/>
  <c r="AB383" i="4"/>
  <c r="AA383" i="4"/>
  <c r="Z383" i="4"/>
  <c r="X383" i="4"/>
  <c r="V383" i="4"/>
  <c r="AX382" i="4"/>
  <c r="AW382" i="4"/>
  <c r="AV382" i="4"/>
  <c r="AT382" i="4"/>
  <c r="AS382" i="4"/>
  <c r="AR382" i="4"/>
  <c r="AQ382" i="4"/>
  <c r="AN382" i="4"/>
  <c r="AM382" i="4"/>
  <c r="AL382" i="4"/>
  <c r="AK382" i="4"/>
  <c r="AI382" i="4"/>
  <c r="AH382" i="4"/>
  <c r="AG382" i="4"/>
  <c r="AD382" i="4"/>
  <c r="AC382" i="4"/>
  <c r="AB382" i="4"/>
  <c r="AA382" i="4"/>
  <c r="Z382" i="4"/>
  <c r="X382" i="4"/>
  <c r="V382" i="4"/>
  <c r="AX381" i="4"/>
  <c r="AW381" i="4"/>
  <c r="AV381" i="4"/>
  <c r="AT381" i="4"/>
  <c r="AS381" i="4"/>
  <c r="AR381" i="4"/>
  <c r="AQ381" i="4"/>
  <c r="AN381" i="4"/>
  <c r="AM381" i="4"/>
  <c r="AL381" i="4"/>
  <c r="AK381" i="4"/>
  <c r="AI381" i="4"/>
  <c r="AH381" i="4"/>
  <c r="AG381" i="4"/>
  <c r="AD381" i="4"/>
  <c r="AC381" i="4"/>
  <c r="AB381" i="4"/>
  <c r="AA381" i="4"/>
  <c r="Z381" i="4"/>
  <c r="X381" i="4"/>
  <c r="V381" i="4"/>
  <c r="AX380" i="4"/>
  <c r="AW380" i="4"/>
  <c r="AV380" i="4"/>
  <c r="AT380" i="4"/>
  <c r="AS380" i="4"/>
  <c r="AR380" i="4"/>
  <c r="AQ380" i="4"/>
  <c r="AN380" i="4"/>
  <c r="AM380" i="4"/>
  <c r="AL380" i="4"/>
  <c r="AK380" i="4"/>
  <c r="AI380" i="4"/>
  <c r="AH380" i="4"/>
  <c r="AG380" i="4"/>
  <c r="AD380" i="4"/>
  <c r="AC380" i="4"/>
  <c r="AB380" i="4"/>
  <c r="AA380" i="4"/>
  <c r="Z380" i="4"/>
  <c r="X380" i="4"/>
  <c r="V380" i="4"/>
  <c r="AX379" i="4"/>
  <c r="AW379" i="4"/>
  <c r="AV379" i="4"/>
  <c r="AT379" i="4"/>
  <c r="AS379" i="4"/>
  <c r="AR379" i="4"/>
  <c r="AQ379" i="4"/>
  <c r="AN379" i="4"/>
  <c r="AM379" i="4"/>
  <c r="AL379" i="4"/>
  <c r="AK379" i="4"/>
  <c r="AI379" i="4"/>
  <c r="AH379" i="4"/>
  <c r="AG379" i="4"/>
  <c r="AD379" i="4"/>
  <c r="AC379" i="4"/>
  <c r="AB379" i="4"/>
  <c r="AA379" i="4"/>
  <c r="Z379" i="4"/>
  <c r="X379" i="4"/>
  <c r="V379" i="4"/>
  <c r="AX378" i="4"/>
  <c r="AW378" i="4"/>
  <c r="AV378" i="4"/>
  <c r="AT378" i="4"/>
  <c r="AS378" i="4"/>
  <c r="AR378" i="4"/>
  <c r="AQ378" i="4"/>
  <c r="AN378" i="4"/>
  <c r="AM378" i="4"/>
  <c r="AL378" i="4"/>
  <c r="AK378" i="4"/>
  <c r="AI378" i="4"/>
  <c r="AH378" i="4"/>
  <c r="AG378" i="4"/>
  <c r="AD378" i="4"/>
  <c r="AC378" i="4"/>
  <c r="AB378" i="4"/>
  <c r="AA378" i="4"/>
  <c r="Z378" i="4"/>
  <c r="X378" i="4"/>
  <c r="V378" i="4"/>
  <c r="AX377" i="4"/>
  <c r="AW377" i="4"/>
  <c r="AV377" i="4"/>
  <c r="AT377" i="4"/>
  <c r="AS377" i="4"/>
  <c r="AR377" i="4"/>
  <c r="AQ377" i="4"/>
  <c r="AN377" i="4"/>
  <c r="AM377" i="4"/>
  <c r="AL377" i="4"/>
  <c r="AK377" i="4"/>
  <c r="AI377" i="4"/>
  <c r="AH377" i="4"/>
  <c r="AG377" i="4"/>
  <c r="AD377" i="4"/>
  <c r="AC377" i="4"/>
  <c r="AB377" i="4"/>
  <c r="AA377" i="4"/>
  <c r="Z377" i="4"/>
  <c r="X377" i="4"/>
  <c r="V377" i="4"/>
  <c r="AX376" i="4"/>
  <c r="AW376" i="4"/>
  <c r="AV376" i="4"/>
  <c r="AT376" i="4"/>
  <c r="AS376" i="4"/>
  <c r="AR376" i="4"/>
  <c r="AQ376" i="4"/>
  <c r="AN376" i="4"/>
  <c r="AM376" i="4"/>
  <c r="AL376" i="4"/>
  <c r="AK376" i="4"/>
  <c r="AI376" i="4"/>
  <c r="AH376" i="4"/>
  <c r="AG376" i="4"/>
  <c r="AD376" i="4"/>
  <c r="AC376" i="4"/>
  <c r="AB376" i="4"/>
  <c r="AA376" i="4"/>
  <c r="Z376" i="4"/>
  <c r="X376" i="4"/>
  <c r="V376" i="4"/>
  <c r="AX375" i="4"/>
  <c r="AW375" i="4"/>
  <c r="AV375" i="4"/>
  <c r="AT375" i="4"/>
  <c r="AS375" i="4"/>
  <c r="AR375" i="4"/>
  <c r="AQ375" i="4"/>
  <c r="AN375" i="4"/>
  <c r="AM375" i="4"/>
  <c r="AL375" i="4"/>
  <c r="AK375" i="4"/>
  <c r="AI375" i="4"/>
  <c r="AH375" i="4"/>
  <c r="AG375" i="4"/>
  <c r="AD375" i="4"/>
  <c r="AC375" i="4"/>
  <c r="AB375" i="4"/>
  <c r="AA375" i="4"/>
  <c r="Z375" i="4"/>
  <c r="X375" i="4"/>
  <c r="V375" i="4"/>
  <c r="AX374" i="4"/>
  <c r="AW374" i="4"/>
  <c r="AV374" i="4"/>
  <c r="AT374" i="4"/>
  <c r="AS374" i="4"/>
  <c r="AR374" i="4"/>
  <c r="AQ374" i="4"/>
  <c r="AN374" i="4"/>
  <c r="AM374" i="4"/>
  <c r="AL374" i="4"/>
  <c r="AK374" i="4"/>
  <c r="AI374" i="4"/>
  <c r="AH374" i="4"/>
  <c r="AG374" i="4"/>
  <c r="AD374" i="4"/>
  <c r="AC374" i="4"/>
  <c r="AB374" i="4"/>
  <c r="AA374" i="4"/>
  <c r="Z374" i="4"/>
  <c r="X374" i="4"/>
  <c r="V374" i="4"/>
  <c r="AX373" i="4"/>
  <c r="AW373" i="4"/>
  <c r="AV373" i="4"/>
  <c r="AT373" i="4"/>
  <c r="AS373" i="4"/>
  <c r="AR373" i="4"/>
  <c r="AQ373" i="4"/>
  <c r="AN373" i="4"/>
  <c r="AM373" i="4"/>
  <c r="AL373" i="4"/>
  <c r="AK373" i="4"/>
  <c r="AI373" i="4"/>
  <c r="AH373" i="4"/>
  <c r="AG373" i="4"/>
  <c r="AD373" i="4"/>
  <c r="AC373" i="4"/>
  <c r="AB373" i="4"/>
  <c r="AA373" i="4"/>
  <c r="Z373" i="4"/>
  <c r="X373" i="4"/>
  <c r="V373" i="4"/>
  <c r="AX372" i="4"/>
  <c r="AW372" i="4"/>
  <c r="AV372" i="4"/>
  <c r="AT372" i="4"/>
  <c r="AS372" i="4"/>
  <c r="AR372" i="4"/>
  <c r="AQ372" i="4"/>
  <c r="AN372" i="4"/>
  <c r="AM372" i="4"/>
  <c r="AL372" i="4"/>
  <c r="AK372" i="4"/>
  <c r="AI372" i="4"/>
  <c r="AH372" i="4"/>
  <c r="AG372" i="4"/>
  <c r="AD372" i="4"/>
  <c r="AC372" i="4"/>
  <c r="AB372" i="4"/>
  <c r="AA372" i="4"/>
  <c r="Z372" i="4"/>
  <c r="X372" i="4"/>
  <c r="V372" i="4"/>
  <c r="AX371" i="4"/>
  <c r="AW371" i="4"/>
  <c r="AV371" i="4"/>
  <c r="AT371" i="4"/>
  <c r="AS371" i="4"/>
  <c r="AR371" i="4"/>
  <c r="AQ371" i="4"/>
  <c r="AN371" i="4"/>
  <c r="AM371" i="4"/>
  <c r="AL371" i="4"/>
  <c r="AK371" i="4"/>
  <c r="AI371" i="4"/>
  <c r="AH371" i="4"/>
  <c r="AG371" i="4"/>
  <c r="AD371" i="4"/>
  <c r="AC371" i="4"/>
  <c r="AB371" i="4"/>
  <c r="AA371" i="4"/>
  <c r="Z371" i="4"/>
  <c r="X371" i="4"/>
  <c r="V371" i="4"/>
  <c r="AX370" i="4"/>
  <c r="AW370" i="4"/>
  <c r="AV370" i="4"/>
  <c r="AT370" i="4"/>
  <c r="AS370" i="4"/>
  <c r="AR370" i="4"/>
  <c r="AQ370" i="4"/>
  <c r="AN370" i="4"/>
  <c r="AM370" i="4"/>
  <c r="AL370" i="4"/>
  <c r="AK370" i="4"/>
  <c r="AI370" i="4"/>
  <c r="AH370" i="4"/>
  <c r="AG370" i="4"/>
  <c r="AD370" i="4"/>
  <c r="AC370" i="4"/>
  <c r="AB370" i="4"/>
  <c r="AA370" i="4"/>
  <c r="Z370" i="4"/>
  <c r="X370" i="4"/>
  <c r="V370" i="4"/>
  <c r="AX369" i="4"/>
  <c r="AW369" i="4"/>
  <c r="AV369" i="4"/>
  <c r="AT369" i="4"/>
  <c r="AS369" i="4"/>
  <c r="AR369" i="4"/>
  <c r="AQ369" i="4"/>
  <c r="AN369" i="4"/>
  <c r="AM369" i="4"/>
  <c r="AL369" i="4"/>
  <c r="AK369" i="4"/>
  <c r="AI369" i="4"/>
  <c r="AH369" i="4"/>
  <c r="AG369" i="4"/>
  <c r="AD369" i="4"/>
  <c r="AC369" i="4"/>
  <c r="AB369" i="4"/>
  <c r="AA369" i="4"/>
  <c r="Z369" i="4"/>
  <c r="X369" i="4"/>
  <c r="V369" i="4"/>
  <c r="AX368" i="4"/>
  <c r="AW368" i="4"/>
  <c r="AV368" i="4"/>
  <c r="AT368" i="4"/>
  <c r="AS368" i="4"/>
  <c r="AR368" i="4"/>
  <c r="AQ368" i="4"/>
  <c r="AN368" i="4"/>
  <c r="AM368" i="4"/>
  <c r="AL368" i="4"/>
  <c r="AK368" i="4"/>
  <c r="AI368" i="4"/>
  <c r="AH368" i="4"/>
  <c r="AG368" i="4"/>
  <c r="AD368" i="4"/>
  <c r="AC368" i="4"/>
  <c r="AB368" i="4"/>
  <c r="AA368" i="4"/>
  <c r="Z368" i="4"/>
  <c r="X368" i="4"/>
  <c r="V368" i="4"/>
  <c r="AX367" i="4"/>
  <c r="AW367" i="4"/>
  <c r="AV367" i="4"/>
  <c r="AT367" i="4"/>
  <c r="AS367" i="4"/>
  <c r="AR367" i="4"/>
  <c r="AQ367" i="4"/>
  <c r="AN367" i="4"/>
  <c r="AM367" i="4"/>
  <c r="AL367" i="4"/>
  <c r="AK367" i="4"/>
  <c r="AI367" i="4"/>
  <c r="AH367" i="4"/>
  <c r="AG367" i="4"/>
  <c r="AD367" i="4"/>
  <c r="AC367" i="4"/>
  <c r="AB367" i="4"/>
  <c r="AA367" i="4"/>
  <c r="Z367" i="4"/>
  <c r="X367" i="4"/>
  <c r="V367" i="4"/>
  <c r="AX366" i="4"/>
  <c r="AW366" i="4"/>
  <c r="AV366" i="4"/>
  <c r="AT366" i="4"/>
  <c r="AS366" i="4"/>
  <c r="AR366" i="4"/>
  <c r="AQ366" i="4"/>
  <c r="AN366" i="4"/>
  <c r="AM366" i="4"/>
  <c r="AL366" i="4"/>
  <c r="AK366" i="4"/>
  <c r="AI366" i="4"/>
  <c r="AH366" i="4"/>
  <c r="AG366" i="4"/>
  <c r="AD366" i="4"/>
  <c r="AC366" i="4"/>
  <c r="AB366" i="4"/>
  <c r="AA366" i="4"/>
  <c r="Z366" i="4"/>
  <c r="X366" i="4"/>
  <c r="V366" i="4"/>
  <c r="AX365" i="4"/>
  <c r="AW365" i="4"/>
  <c r="AV365" i="4"/>
  <c r="AT365" i="4"/>
  <c r="AS365" i="4"/>
  <c r="AR365" i="4"/>
  <c r="AQ365" i="4"/>
  <c r="AN365" i="4"/>
  <c r="AM365" i="4"/>
  <c r="AL365" i="4"/>
  <c r="AK365" i="4"/>
  <c r="AI365" i="4"/>
  <c r="AH365" i="4"/>
  <c r="AG365" i="4"/>
  <c r="AD365" i="4"/>
  <c r="AC365" i="4"/>
  <c r="AB365" i="4"/>
  <c r="AA365" i="4"/>
  <c r="Z365" i="4"/>
  <c r="X365" i="4"/>
  <c r="V365" i="4"/>
  <c r="AX364" i="4"/>
  <c r="AW364" i="4"/>
  <c r="AV364" i="4"/>
  <c r="AT364" i="4"/>
  <c r="AS364" i="4"/>
  <c r="AR364" i="4"/>
  <c r="AQ364" i="4"/>
  <c r="AN364" i="4"/>
  <c r="AM364" i="4"/>
  <c r="AL364" i="4"/>
  <c r="AK364" i="4"/>
  <c r="AI364" i="4"/>
  <c r="AH364" i="4"/>
  <c r="AG364" i="4"/>
  <c r="AD364" i="4"/>
  <c r="AC364" i="4"/>
  <c r="AB364" i="4"/>
  <c r="AA364" i="4"/>
  <c r="Z364" i="4"/>
  <c r="X364" i="4"/>
  <c r="V364" i="4"/>
  <c r="AX363" i="4"/>
  <c r="AW363" i="4"/>
  <c r="AV363" i="4"/>
  <c r="AT363" i="4"/>
  <c r="AS363" i="4"/>
  <c r="AR363" i="4"/>
  <c r="AQ363" i="4"/>
  <c r="AN363" i="4"/>
  <c r="AM363" i="4"/>
  <c r="AL363" i="4"/>
  <c r="AK363" i="4"/>
  <c r="AI363" i="4"/>
  <c r="AH363" i="4"/>
  <c r="AG363" i="4"/>
  <c r="AD363" i="4"/>
  <c r="AC363" i="4"/>
  <c r="AB363" i="4"/>
  <c r="AA363" i="4"/>
  <c r="Z363" i="4"/>
  <c r="X363" i="4"/>
  <c r="V363" i="4"/>
  <c r="AX362" i="4"/>
  <c r="AW362" i="4"/>
  <c r="AV362" i="4"/>
  <c r="AT362" i="4"/>
  <c r="AS362" i="4"/>
  <c r="AR362" i="4"/>
  <c r="AQ362" i="4"/>
  <c r="AN362" i="4"/>
  <c r="AM362" i="4"/>
  <c r="AL362" i="4"/>
  <c r="AK362" i="4"/>
  <c r="AI362" i="4"/>
  <c r="AH362" i="4"/>
  <c r="AG362" i="4"/>
  <c r="AD362" i="4"/>
  <c r="AC362" i="4"/>
  <c r="AB362" i="4"/>
  <c r="AA362" i="4"/>
  <c r="Z362" i="4"/>
  <c r="X362" i="4"/>
  <c r="V362" i="4"/>
  <c r="AX361" i="4"/>
  <c r="AW361" i="4"/>
  <c r="AV361" i="4"/>
  <c r="AT361" i="4"/>
  <c r="AS361" i="4"/>
  <c r="AR361" i="4"/>
  <c r="AQ361" i="4"/>
  <c r="AN361" i="4"/>
  <c r="AM361" i="4"/>
  <c r="AL361" i="4"/>
  <c r="AK361" i="4"/>
  <c r="AI361" i="4"/>
  <c r="AH361" i="4"/>
  <c r="AG361" i="4"/>
  <c r="AD361" i="4"/>
  <c r="AC361" i="4"/>
  <c r="AB361" i="4"/>
  <c r="AA361" i="4"/>
  <c r="Z361" i="4"/>
  <c r="X361" i="4"/>
  <c r="V361" i="4"/>
  <c r="AX360" i="4"/>
  <c r="AW360" i="4"/>
  <c r="AV360" i="4"/>
  <c r="AT360" i="4"/>
  <c r="AS360" i="4"/>
  <c r="AR360" i="4"/>
  <c r="AQ360" i="4"/>
  <c r="AN360" i="4"/>
  <c r="AM360" i="4"/>
  <c r="AL360" i="4"/>
  <c r="AK360" i="4"/>
  <c r="AI360" i="4"/>
  <c r="AH360" i="4"/>
  <c r="AG360" i="4"/>
  <c r="AD360" i="4"/>
  <c r="AC360" i="4"/>
  <c r="AB360" i="4"/>
  <c r="AA360" i="4"/>
  <c r="Z360" i="4"/>
  <c r="X360" i="4"/>
  <c r="V360" i="4"/>
  <c r="AX359" i="4"/>
  <c r="AW359" i="4"/>
  <c r="AV359" i="4"/>
  <c r="AT359" i="4"/>
  <c r="AS359" i="4"/>
  <c r="AR359" i="4"/>
  <c r="AQ359" i="4"/>
  <c r="AN359" i="4"/>
  <c r="AM359" i="4"/>
  <c r="AL359" i="4"/>
  <c r="AK359" i="4"/>
  <c r="AI359" i="4"/>
  <c r="AH359" i="4"/>
  <c r="AG359" i="4"/>
  <c r="AD359" i="4"/>
  <c r="AC359" i="4"/>
  <c r="AB359" i="4"/>
  <c r="AA359" i="4"/>
  <c r="Z359" i="4"/>
  <c r="X359" i="4"/>
  <c r="V359" i="4"/>
  <c r="AX358" i="4"/>
  <c r="AW358" i="4"/>
  <c r="AV358" i="4"/>
  <c r="AT358" i="4"/>
  <c r="AS358" i="4"/>
  <c r="AR358" i="4"/>
  <c r="AQ358" i="4"/>
  <c r="AN358" i="4"/>
  <c r="AM358" i="4"/>
  <c r="AL358" i="4"/>
  <c r="AK358" i="4"/>
  <c r="AI358" i="4"/>
  <c r="AH358" i="4"/>
  <c r="AG358" i="4"/>
  <c r="AD358" i="4"/>
  <c r="AC358" i="4"/>
  <c r="AB358" i="4"/>
  <c r="AA358" i="4"/>
  <c r="Z358" i="4"/>
  <c r="X358" i="4"/>
  <c r="V358" i="4"/>
  <c r="AX357" i="4"/>
  <c r="AW357" i="4"/>
  <c r="AV357" i="4"/>
  <c r="AT357" i="4"/>
  <c r="AS357" i="4"/>
  <c r="AR357" i="4"/>
  <c r="AQ357" i="4"/>
  <c r="AN357" i="4"/>
  <c r="AM357" i="4"/>
  <c r="AL357" i="4"/>
  <c r="AK357" i="4"/>
  <c r="AI357" i="4"/>
  <c r="AH357" i="4"/>
  <c r="AG357" i="4"/>
  <c r="AD357" i="4"/>
  <c r="AC357" i="4"/>
  <c r="AB357" i="4"/>
  <c r="AA357" i="4"/>
  <c r="Z357" i="4"/>
  <c r="X357" i="4"/>
  <c r="V357" i="4"/>
  <c r="AX356" i="4"/>
  <c r="AW356" i="4"/>
  <c r="AV356" i="4"/>
  <c r="AT356" i="4"/>
  <c r="AS356" i="4"/>
  <c r="AR356" i="4"/>
  <c r="AQ356" i="4"/>
  <c r="AN356" i="4"/>
  <c r="AM356" i="4"/>
  <c r="AL356" i="4"/>
  <c r="AK356" i="4"/>
  <c r="AI356" i="4"/>
  <c r="AH356" i="4"/>
  <c r="AG356" i="4"/>
  <c r="AD356" i="4"/>
  <c r="AC356" i="4"/>
  <c r="AB356" i="4"/>
  <c r="AA356" i="4"/>
  <c r="Z356" i="4"/>
  <c r="X356" i="4"/>
  <c r="V356" i="4"/>
  <c r="AX355" i="4"/>
  <c r="AW355" i="4"/>
  <c r="AV355" i="4"/>
  <c r="AT355" i="4"/>
  <c r="AS355" i="4"/>
  <c r="AR355" i="4"/>
  <c r="AQ355" i="4"/>
  <c r="AN355" i="4"/>
  <c r="AM355" i="4"/>
  <c r="AL355" i="4"/>
  <c r="AK355" i="4"/>
  <c r="AI355" i="4"/>
  <c r="AH355" i="4"/>
  <c r="AG355" i="4"/>
  <c r="AD355" i="4"/>
  <c r="AC355" i="4"/>
  <c r="AB355" i="4"/>
  <c r="AA355" i="4"/>
  <c r="Z355" i="4"/>
  <c r="X355" i="4"/>
  <c r="V355" i="4"/>
  <c r="AX354" i="4"/>
  <c r="AW354" i="4"/>
  <c r="AV354" i="4"/>
  <c r="AT354" i="4"/>
  <c r="AS354" i="4"/>
  <c r="AR354" i="4"/>
  <c r="AQ354" i="4"/>
  <c r="AN354" i="4"/>
  <c r="AM354" i="4"/>
  <c r="AL354" i="4"/>
  <c r="AK354" i="4"/>
  <c r="AI354" i="4"/>
  <c r="AH354" i="4"/>
  <c r="AG354" i="4"/>
  <c r="AD354" i="4"/>
  <c r="AC354" i="4"/>
  <c r="AB354" i="4"/>
  <c r="AA354" i="4"/>
  <c r="Z354" i="4"/>
  <c r="X354" i="4"/>
  <c r="V354" i="4"/>
  <c r="AX353" i="4"/>
  <c r="AW353" i="4"/>
  <c r="AV353" i="4"/>
  <c r="AT353" i="4"/>
  <c r="AS353" i="4"/>
  <c r="AR353" i="4"/>
  <c r="AQ353" i="4"/>
  <c r="AN353" i="4"/>
  <c r="AM353" i="4"/>
  <c r="AL353" i="4"/>
  <c r="AK353" i="4"/>
  <c r="AI353" i="4"/>
  <c r="AH353" i="4"/>
  <c r="AG353" i="4"/>
  <c r="AD353" i="4"/>
  <c r="AC353" i="4"/>
  <c r="AB353" i="4"/>
  <c r="AA353" i="4"/>
  <c r="Z353" i="4"/>
  <c r="X353" i="4"/>
  <c r="V353" i="4"/>
  <c r="AX352" i="4"/>
  <c r="AW352" i="4"/>
  <c r="AV352" i="4"/>
  <c r="AT352" i="4"/>
  <c r="AS352" i="4"/>
  <c r="AR352" i="4"/>
  <c r="AQ352" i="4"/>
  <c r="AN352" i="4"/>
  <c r="AM352" i="4"/>
  <c r="AL352" i="4"/>
  <c r="AK352" i="4"/>
  <c r="AI352" i="4"/>
  <c r="AH352" i="4"/>
  <c r="AG352" i="4"/>
  <c r="AD352" i="4"/>
  <c r="AC352" i="4"/>
  <c r="AB352" i="4"/>
  <c r="AA352" i="4"/>
  <c r="Z352" i="4"/>
  <c r="X352" i="4"/>
  <c r="V352" i="4"/>
  <c r="AX351" i="4"/>
  <c r="AW351" i="4"/>
  <c r="AV351" i="4"/>
  <c r="AT351" i="4"/>
  <c r="AS351" i="4"/>
  <c r="AR351" i="4"/>
  <c r="AQ351" i="4"/>
  <c r="AN351" i="4"/>
  <c r="AM351" i="4"/>
  <c r="AL351" i="4"/>
  <c r="AK351" i="4"/>
  <c r="AI351" i="4"/>
  <c r="AH351" i="4"/>
  <c r="AG351" i="4"/>
  <c r="AD351" i="4"/>
  <c r="AC351" i="4"/>
  <c r="AB351" i="4"/>
  <c r="AA351" i="4"/>
  <c r="Z351" i="4"/>
  <c r="X351" i="4"/>
  <c r="V351" i="4"/>
  <c r="AX350" i="4"/>
  <c r="AW350" i="4"/>
  <c r="AV350" i="4"/>
  <c r="AT350" i="4"/>
  <c r="AS350" i="4"/>
  <c r="AR350" i="4"/>
  <c r="AQ350" i="4"/>
  <c r="AN350" i="4"/>
  <c r="AM350" i="4"/>
  <c r="AL350" i="4"/>
  <c r="AK350" i="4"/>
  <c r="AI350" i="4"/>
  <c r="AH350" i="4"/>
  <c r="AG350" i="4"/>
  <c r="AD350" i="4"/>
  <c r="AC350" i="4"/>
  <c r="AB350" i="4"/>
  <c r="AA350" i="4"/>
  <c r="Z350" i="4"/>
  <c r="X350" i="4"/>
  <c r="V350" i="4"/>
  <c r="AX349" i="4"/>
  <c r="AW349" i="4"/>
  <c r="AV349" i="4"/>
  <c r="AT349" i="4"/>
  <c r="AS349" i="4"/>
  <c r="AR349" i="4"/>
  <c r="AQ349" i="4"/>
  <c r="AN349" i="4"/>
  <c r="AM349" i="4"/>
  <c r="AL349" i="4"/>
  <c r="AK349" i="4"/>
  <c r="AI349" i="4"/>
  <c r="AH349" i="4"/>
  <c r="AG349" i="4"/>
  <c r="AD349" i="4"/>
  <c r="AC349" i="4"/>
  <c r="AB349" i="4"/>
  <c r="AA349" i="4"/>
  <c r="Z349" i="4"/>
  <c r="X349" i="4"/>
  <c r="V349" i="4"/>
  <c r="AX348" i="4"/>
  <c r="AW348" i="4"/>
  <c r="AV348" i="4"/>
  <c r="AT348" i="4"/>
  <c r="AS348" i="4"/>
  <c r="AR348" i="4"/>
  <c r="AQ348" i="4"/>
  <c r="AN348" i="4"/>
  <c r="AM348" i="4"/>
  <c r="AL348" i="4"/>
  <c r="AK348" i="4"/>
  <c r="AI348" i="4"/>
  <c r="AH348" i="4"/>
  <c r="AG348" i="4"/>
  <c r="AD348" i="4"/>
  <c r="AC348" i="4"/>
  <c r="AB348" i="4"/>
  <c r="AA348" i="4"/>
  <c r="Z348" i="4"/>
  <c r="X348" i="4"/>
  <c r="V348" i="4"/>
  <c r="AX347" i="4"/>
  <c r="AW347" i="4"/>
  <c r="AV347" i="4"/>
  <c r="AT347" i="4"/>
  <c r="AS347" i="4"/>
  <c r="AR347" i="4"/>
  <c r="AQ347" i="4"/>
  <c r="AN347" i="4"/>
  <c r="AM347" i="4"/>
  <c r="AL347" i="4"/>
  <c r="AK347" i="4"/>
  <c r="AI347" i="4"/>
  <c r="AH347" i="4"/>
  <c r="AG347" i="4"/>
  <c r="AD347" i="4"/>
  <c r="AC347" i="4"/>
  <c r="AB347" i="4"/>
  <c r="AA347" i="4"/>
  <c r="Z347" i="4"/>
  <c r="X347" i="4"/>
  <c r="V347" i="4"/>
  <c r="AX346" i="4"/>
  <c r="AW346" i="4"/>
  <c r="AV346" i="4"/>
  <c r="AT346" i="4"/>
  <c r="AS346" i="4"/>
  <c r="AR346" i="4"/>
  <c r="AQ346" i="4"/>
  <c r="AN346" i="4"/>
  <c r="AM346" i="4"/>
  <c r="AL346" i="4"/>
  <c r="AK346" i="4"/>
  <c r="AI346" i="4"/>
  <c r="AH346" i="4"/>
  <c r="AG346" i="4"/>
  <c r="AD346" i="4"/>
  <c r="AC346" i="4"/>
  <c r="AB346" i="4"/>
  <c r="AA346" i="4"/>
  <c r="Z346" i="4"/>
  <c r="X346" i="4"/>
  <c r="V346" i="4"/>
  <c r="AX345" i="4"/>
  <c r="AW345" i="4"/>
  <c r="AV345" i="4"/>
  <c r="AT345" i="4"/>
  <c r="AS345" i="4"/>
  <c r="AR345" i="4"/>
  <c r="AQ345" i="4"/>
  <c r="AN345" i="4"/>
  <c r="AM345" i="4"/>
  <c r="AL345" i="4"/>
  <c r="AK345" i="4"/>
  <c r="AI345" i="4"/>
  <c r="AH345" i="4"/>
  <c r="AG345" i="4"/>
  <c r="AD345" i="4"/>
  <c r="AC345" i="4"/>
  <c r="AB345" i="4"/>
  <c r="AA345" i="4"/>
  <c r="Z345" i="4"/>
  <c r="X345" i="4"/>
  <c r="V345" i="4"/>
  <c r="AX344" i="4"/>
  <c r="AW344" i="4"/>
  <c r="AV344" i="4"/>
  <c r="AT344" i="4"/>
  <c r="AS344" i="4"/>
  <c r="AR344" i="4"/>
  <c r="AQ344" i="4"/>
  <c r="AN344" i="4"/>
  <c r="AM344" i="4"/>
  <c r="AL344" i="4"/>
  <c r="AK344" i="4"/>
  <c r="AI344" i="4"/>
  <c r="AH344" i="4"/>
  <c r="AG344" i="4"/>
  <c r="AD344" i="4"/>
  <c r="AC344" i="4"/>
  <c r="AB344" i="4"/>
  <c r="AA344" i="4"/>
  <c r="Z344" i="4"/>
  <c r="X344" i="4"/>
  <c r="V344" i="4"/>
  <c r="AX343" i="4"/>
  <c r="AW343" i="4"/>
  <c r="AV343" i="4"/>
  <c r="AT343" i="4"/>
  <c r="AS343" i="4"/>
  <c r="AR343" i="4"/>
  <c r="AQ343" i="4"/>
  <c r="AN343" i="4"/>
  <c r="AM343" i="4"/>
  <c r="AL343" i="4"/>
  <c r="AK343" i="4"/>
  <c r="AI343" i="4"/>
  <c r="AH343" i="4"/>
  <c r="AG343" i="4"/>
  <c r="AD343" i="4"/>
  <c r="AC343" i="4"/>
  <c r="AB343" i="4"/>
  <c r="AA343" i="4"/>
  <c r="Z343" i="4"/>
  <c r="X343" i="4"/>
  <c r="V343" i="4"/>
  <c r="AX342" i="4"/>
  <c r="AW342" i="4"/>
  <c r="AV342" i="4"/>
  <c r="AT342" i="4"/>
  <c r="AS342" i="4"/>
  <c r="AR342" i="4"/>
  <c r="AQ342" i="4"/>
  <c r="AN342" i="4"/>
  <c r="AM342" i="4"/>
  <c r="AL342" i="4"/>
  <c r="AK342" i="4"/>
  <c r="AI342" i="4"/>
  <c r="AH342" i="4"/>
  <c r="AG342" i="4"/>
  <c r="AD342" i="4"/>
  <c r="AC342" i="4"/>
  <c r="AB342" i="4"/>
  <c r="AA342" i="4"/>
  <c r="Z342" i="4"/>
  <c r="X342" i="4"/>
  <c r="V342" i="4"/>
  <c r="AX341" i="4"/>
  <c r="AW341" i="4"/>
  <c r="AV341" i="4"/>
  <c r="AT341" i="4"/>
  <c r="AS341" i="4"/>
  <c r="AR341" i="4"/>
  <c r="AQ341" i="4"/>
  <c r="AN341" i="4"/>
  <c r="AM341" i="4"/>
  <c r="AL341" i="4"/>
  <c r="AK341" i="4"/>
  <c r="AI341" i="4"/>
  <c r="AH341" i="4"/>
  <c r="AG341" i="4"/>
  <c r="AD341" i="4"/>
  <c r="AC341" i="4"/>
  <c r="AB341" i="4"/>
  <c r="AA341" i="4"/>
  <c r="Z341" i="4"/>
  <c r="X341" i="4"/>
  <c r="V341" i="4"/>
  <c r="AX340" i="4"/>
  <c r="AW340" i="4"/>
  <c r="AV340" i="4"/>
  <c r="AT340" i="4"/>
  <c r="AS340" i="4"/>
  <c r="AR340" i="4"/>
  <c r="AQ340" i="4"/>
  <c r="AN340" i="4"/>
  <c r="AM340" i="4"/>
  <c r="AL340" i="4"/>
  <c r="AK340" i="4"/>
  <c r="AI340" i="4"/>
  <c r="AH340" i="4"/>
  <c r="AG340" i="4"/>
  <c r="AD340" i="4"/>
  <c r="AC340" i="4"/>
  <c r="AB340" i="4"/>
  <c r="AA340" i="4"/>
  <c r="Z340" i="4"/>
  <c r="X340" i="4"/>
  <c r="V340" i="4"/>
  <c r="AX339" i="4"/>
  <c r="AW339" i="4"/>
  <c r="AV339" i="4"/>
  <c r="AT339" i="4"/>
  <c r="AS339" i="4"/>
  <c r="AR339" i="4"/>
  <c r="AQ339" i="4"/>
  <c r="AN339" i="4"/>
  <c r="AM339" i="4"/>
  <c r="AL339" i="4"/>
  <c r="AK339" i="4"/>
  <c r="AI339" i="4"/>
  <c r="AH339" i="4"/>
  <c r="AG339" i="4"/>
  <c r="AD339" i="4"/>
  <c r="AC339" i="4"/>
  <c r="AB339" i="4"/>
  <c r="AA339" i="4"/>
  <c r="Z339" i="4"/>
  <c r="X339" i="4"/>
  <c r="V339" i="4"/>
  <c r="AX338" i="4"/>
  <c r="AW338" i="4"/>
  <c r="AV338" i="4"/>
  <c r="AT338" i="4"/>
  <c r="AS338" i="4"/>
  <c r="AR338" i="4"/>
  <c r="AQ338" i="4"/>
  <c r="AN338" i="4"/>
  <c r="AM338" i="4"/>
  <c r="AL338" i="4"/>
  <c r="AK338" i="4"/>
  <c r="AI338" i="4"/>
  <c r="AH338" i="4"/>
  <c r="AG338" i="4"/>
  <c r="AD338" i="4"/>
  <c r="AC338" i="4"/>
  <c r="AB338" i="4"/>
  <c r="AA338" i="4"/>
  <c r="Z338" i="4"/>
  <c r="X338" i="4"/>
  <c r="V338" i="4"/>
  <c r="AX337" i="4"/>
  <c r="AW337" i="4"/>
  <c r="AV337" i="4"/>
  <c r="AT337" i="4"/>
  <c r="AS337" i="4"/>
  <c r="AR337" i="4"/>
  <c r="AQ337" i="4"/>
  <c r="AN337" i="4"/>
  <c r="AM337" i="4"/>
  <c r="AL337" i="4"/>
  <c r="AK337" i="4"/>
  <c r="AI337" i="4"/>
  <c r="AH337" i="4"/>
  <c r="AG337" i="4"/>
  <c r="AD337" i="4"/>
  <c r="AC337" i="4"/>
  <c r="AB337" i="4"/>
  <c r="AA337" i="4"/>
  <c r="Z337" i="4"/>
  <c r="X337" i="4"/>
  <c r="V337" i="4"/>
  <c r="AX336" i="4"/>
  <c r="AW336" i="4"/>
  <c r="AV336" i="4"/>
  <c r="AT336" i="4"/>
  <c r="AS336" i="4"/>
  <c r="AR336" i="4"/>
  <c r="AQ336" i="4"/>
  <c r="AN336" i="4"/>
  <c r="AM336" i="4"/>
  <c r="AL336" i="4"/>
  <c r="AK336" i="4"/>
  <c r="AI336" i="4"/>
  <c r="AH336" i="4"/>
  <c r="AG336" i="4"/>
  <c r="AD336" i="4"/>
  <c r="AC336" i="4"/>
  <c r="AB336" i="4"/>
  <c r="AA336" i="4"/>
  <c r="Z336" i="4"/>
  <c r="X336" i="4"/>
  <c r="V336" i="4"/>
  <c r="AX335" i="4"/>
  <c r="AW335" i="4"/>
  <c r="AV335" i="4"/>
  <c r="AT335" i="4"/>
  <c r="AS335" i="4"/>
  <c r="AR335" i="4"/>
  <c r="AQ335" i="4"/>
  <c r="AN335" i="4"/>
  <c r="AM335" i="4"/>
  <c r="AL335" i="4"/>
  <c r="AK335" i="4"/>
  <c r="AI335" i="4"/>
  <c r="AH335" i="4"/>
  <c r="AG335" i="4"/>
  <c r="AD335" i="4"/>
  <c r="AC335" i="4"/>
  <c r="AB335" i="4"/>
  <c r="AA335" i="4"/>
  <c r="Z335" i="4"/>
  <c r="X335" i="4"/>
  <c r="V335" i="4"/>
  <c r="AX334" i="4"/>
  <c r="AW334" i="4"/>
  <c r="AV334" i="4"/>
  <c r="AT334" i="4"/>
  <c r="AS334" i="4"/>
  <c r="AR334" i="4"/>
  <c r="AQ334" i="4"/>
  <c r="AN334" i="4"/>
  <c r="AM334" i="4"/>
  <c r="AL334" i="4"/>
  <c r="AK334" i="4"/>
  <c r="AI334" i="4"/>
  <c r="AH334" i="4"/>
  <c r="AG334" i="4"/>
  <c r="AD334" i="4"/>
  <c r="AC334" i="4"/>
  <c r="AB334" i="4"/>
  <c r="AA334" i="4"/>
  <c r="Z334" i="4"/>
  <c r="X334" i="4"/>
  <c r="V334" i="4"/>
  <c r="AX333" i="4"/>
  <c r="AW333" i="4"/>
  <c r="AV333" i="4"/>
  <c r="AT333" i="4"/>
  <c r="AS333" i="4"/>
  <c r="AR333" i="4"/>
  <c r="AQ333" i="4"/>
  <c r="AN333" i="4"/>
  <c r="AM333" i="4"/>
  <c r="AL333" i="4"/>
  <c r="AK333" i="4"/>
  <c r="AI333" i="4"/>
  <c r="AH333" i="4"/>
  <c r="AG333" i="4"/>
  <c r="AD333" i="4"/>
  <c r="AC333" i="4"/>
  <c r="AB333" i="4"/>
  <c r="AA333" i="4"/>
  <c r="Z333" i="4"/>
  <c r="X333" i="4"/>
  <c r="V333" i="4"/>
  <c r="AX332" i="4"/>
  <c r="AW332" i="4"/>
  <c r="AV332" i="4"/>
  <c r="AT332" i="4"/>
  <c r="AS332" i="4"/>
  <c r="AR332" i="4"/>
  <c r="AQ332" i="4"/>
  <c r="AN332" i="4"/>
  <c r="AM332" i="4"/>
  <c r="AL332" i="4"/>
  <c r="AK332" i="4"/>
  <c r="AI332" i="4"/>
  <c r="AH332" i="4"/>
  <c r="AG332" i="4"/>
  <c r="AD332" i="4"/>
  <c r="AC332" i="4"/>
  <c r="AB332" i="4"/>
  <c r="AA332" i="4"/>
  <c r="Z332" i="4"/>
  <c r="X332" i="4"/>
  <c r="V332" i="4"/>
  <c r="AX331" i="4"/>
  <c r="AW331" i="4"/>
  <c r="AV331" i="4"/>
  <c r="AT331" i="4"/>
  <c r="AS331" i="4"/>
  <c r="AR331" i="4"/>
  <c r="AQ331" i="4"/>
  <c r="AN331" i="4"/>
  <c r="AM331" i="4"/>
  <c r="AL331" i="4"/>
  <c r="AK331" i="4"/>
  <c r="AI331" i="4"/>
  <c r="AH331" i="4"/>
  <c r="AG331" i="4"/>
  <c r="AD331" i="4"/>
  <c r="AC331" i="4"/>
  <c r="AB331" i="4"/>
  <c r="AA331" i="4"/>
  <c r="Z331" i="4"/>
  <c r="X331" i="4"/>
  <c r="V331" i="4"/>
  <c r="AX330" i="4"/>
  <c r="AW330" i="4"/>
  <c r="AV330" i="4"/>
  <c r="AT330" i="4"/>
  <c r="AS330" i="4"/>
  <c r="AR330" i="4"/>
  <c r="AQ330" i="4"/>
  <c r="AN330" i="4"/>
  <c r="AM330" i="4"/>
  <c r="AL330" i="4"/>
  <c r="AK330" i="4"/>
  <c r="AI330" i="4"/>
  <c r="AH330" i="4"/>
  <c r="AG330" i="4"/>
  <c r="AD330" i="4"/>
  <c r="AC330" i="4"/>
  <c r="AB330" i="4"/>
  <c r="AA330" i="4"/>
  <c r="Z330" i="4"/>
  <c r="X330" i="4"/>
  <c r="V330" i="4"/>
  <c r="AX329" i="4"/>
  <c r="AW329" i="4"/>
  <c r="AV329" i="4"/>
  <c r="AT329" i="4"/>
  <c r="AS329" i="4"/>
  <c r="AR329" i="4"/>
  <c r="AQ329" i="4"/>
  <c r="AN329" i="4"/>
  <c r="AM329" i="4"/>
  <c r="AL329" i="4"/>
  <c r="AK329" i="4"/>
  <c r="AI329" i="4"/>
  <c r="AH329" i="4"/>
  <c r="AG329" i="4"/>
  <c r="AD329" i="4"/>
  <c r="AC329" i="4"/>
  <c r="AB329" i="4"/>
  <c r="AA329" i="4"/>
  <c r="Z329" i="4"/>
  <c r="X329" i="4"/>
  <c r="V329" i="4"/>
  <c r="AX328" i="4"/>
  <c r="AW328" i="4"/>
  <c r="AV328" i="4"/>
  <c r="AT328" i="4"/>
  <c r="AS328" i="4"/>
  <c r="AR328" i="4"/>
  <c r="AQ328" i="4"/>
  <c r="AN328" i="4"/>
  <c r="AM328" i="4"/>
  <c r="AL328" i="4"/>
  <c r="AK328" i="4"/>
  <c r="AI328" i="4"/>
  <c r="AH328" i="4"/>
  <c r="AG328" i="4"/>
  <c r="AD328" i="4"/>
  <c r="AC328" i="4"/>
  <c r="AB328" i="4"/>
  <c r="AA328" i="4"/>
  <c r="Z328" i="4"/>
  <c r="X328" i="4"/>
  <c r="V328" i="4"/>
  <c r="AX327" i="4"/>
  <c r="AW327" i="4"/>
  <c r="AV327" i="4"/>
  <c r="AT327" i="4"/>
  <c r="AS327" i="4"/>
  <c r="AR327" i="4"/>
  <c r="AQ327" i="4"/>
  <c r="AN327" i="4"/>
  <c r="AM327" i="4"/>
  <c r="AL327" i="4"/>
  <c r="AK327" i="4"/>
  <c r="AI327" i="4"/>
  <c r="AH327" i="4"/>
  <c r="AG327" i="4"/>
  <c r="AD327" i="4"/>
  <c r="AC327" i="4"/>
  <c r="AB327" i="4"/>
  <c r="AA327" i="4"/>
  <c r="Z327" i="4"/>
  <c r="X327" i="4"/>
  <c r="V327" i="4"/>
  <c r="AX326" i="4"/>
  <c r="AW326" i="4"/>
  <c r="AV326" i="4"/>
  <c r="AT326" i="4"/>
  <c r="AS326" i="4"/>
  <c r="AR326" i="4"/>
  <c r="AQ326" i="4"/>
  <c r="AN326" i="4"/>
  <c r="AM326" i="4"/>
  <c r="AL326" i="4"/>
  <c r="AK326" i="4"/>
  <c r="AI326" i="4"/>
  <c r="AH326" i="4"/>
  <c r="AG326" i="4"/>
  <c r="AD326" i="4"/>
  <c r="AC326" i="4"/>
  <c r="AB326" i="4"/>
  <c r="AA326" i="4"/>
  <c r="Z326" i="4"/>
  <c r="X326" i="4"/>
  <c r="V326" i="4"/>
  <c r="AX325" i="4"/>
  <c r="AW325" i="4"/>
  <c r="AV325" i="4"/>
  <c r="AT325" i="4"/>
  <c r="AS325" i="4"/>
  <c r="AR325" i="4"/>
  <c r="AQ325" i="4"/>
  <c r="AN325" i="4"/>
  <c r="AM325" i="4"/>
  <c r="AL325" i="4"/>
  <c r="AK325" i="4"/>
  <c r="AI325" i="4"/>
  <c r="AH325" i="4"/>
  <c r="AG325" i="4"/>
  <c r="AD325" i="4"/>
  <c r="AC325" i="4"/>
  <c r="AB325" i="4"/>
  <c r="AA325" i="4"/>
  <c r="Z325" i="4"/>
  <c r="X325" i="4"/>
  <c r="V325" i="4"/>
  <c r="AX324" i="4"/>
  <c r="AW324" i="4"/>
  <c r="AV324" i="4"/>
  <c r="AT324" i="4"/>
  <c r="AS324" i="4"/>
  <c r="AR324" i="4"/>
  <c r="AQ324" i="4"/>
  <c r="AN324" i="4"/>
  <c r="AM324" i="4"/>
  <c r="AL324" i="4"/>
  <c r="AK324" i="4"/>
  <c r="AI324" i="4"/>
  <c r="AH324" i="4"/>
  <c r="AG324" i="4"/>
  <c r="AD324" i="4"/>
  <c r="AC324" i="4"/>
  <c r="AB324" i="4"/>
  <c r="AA324" i="4"/>
  <c r="Z324" i="4"/>
  <c r="X324" i="4"/>
  <c r="V324" i="4"/>
  <c r="AX323" i="4"/>
  <c r="AW323" i="4"/>
  <c r="AV323" i="4"/>
  <c r="AT323" i="4"/>
  <c r="AS323" i="4"/>
  <c r="AR323" i="4"/>
  <c r="AQ323" i="4"/>
  <c r="AN323" i="4"/>
  <c r="AM323" i="4"/>
  <c r="AL323" i="4"/>
  <c r="AK323" i="4"/>
  <c r="AI323" i="4"/>
  <c r="AH323" i="4"/>
  <c r="AG323" i="4"/>
  <c r="AD323" i="4"/>
  <c r="AC323" i="4"/>
  <c r="AB323" i="4"/>
  <c r="AA323" i="4"/>
  <c r="Z323" i="4"/>
  <c r="X323" i="4"/>
  <c r="V323" i="4"/>
  <c r="AX322" i="4"/>
  <c r="AW322" i="4"/>
  <c r="AV322" i="4"/>
  <c r="AT322" i="4"/>
  <c r="AS322" i="4"/>
  <c r="AR322" i="4"/>
  <c r="AQ322" i="4"/>
  <c r="AN322" i="4"/>
  <c r="AM322" i="4"/>
  <c r="AL322" i="4"/>
  <c r="AK322" i="4"/>
  <c r="AI322" i="4"/>
  <c r="AH322" i="4"/>
  <c r="AG322" i="4"/>
  <c r="AD322" i="4"/>
  <c r="AC322" i="4"/>
  <c r="AB322" i="4"/>
  <c r="AA322" i="4"/>
  <c r="Z322" i="4"/>
  <c r="X322" i="4"/>
  <c r="V322" i="4"/>
  <c r="AX321" i="4"/>
  <c r="AW321" i="4"/>
  <c r="AV321" i="4"/>
  <c r="AT321" i="4"/>
  <c r="AS321" i="4"/>
  <c r="AR321" i="4"/>
  <c r="AQ321" i="4"/>
  <c r="AN321" i="4"/>
  <c r="AM321" i="4"/>
  <c r="AL321" i="4"/>
  <c r="AK321" i="4"/>
  <c r="AI321" i="4"/>
  <c r="AH321" i="4"/>
  <c r="AG321" i="4"/>
  <c r="AD321" i="4"/>
  <c r="AC321" i="4"/>
  <c r="AB321" i="4"/>
  <c r="AA321" i="4"/>
  <c r="Z321" i="4"/>
  <c r="X321" i="4"/>
  <c r="V321" i="4"/>
  <c r="AX320" i="4"/>
  <c r="AW320" i="4"/>
  <c r="AV320" i="4"/>
  <c r="AT320" i="4"/>
  <c r="AS320" i="4"/>
  <c r="AR320" i="4"/>
  <c r="AQ320" i="4"/>
  <c r="AN320" i="4"/>
  <c r="AM320" i="4"/>
  <c r="AL320" i="4"/>
  <c r="AK320" i="4"/>
  <c r="AI320" i="4"/>
  <c r="AH320" i="4"/>
  <c r="AG320" i="4"/>
  <c r="AD320" i="4"/>
  <c r="AC320" i="4"/>
  <c r="AB320" i="4"/>
  <c r="AA320" i="4"/>
  <c r="Z320" i="4"/>
  <c r="X320" i="4"/>
  <c r="V320" i="4"/>
  <c r="AX319" i="4"/>
  <c r="AW319" i="4"/>
  <c r="AV319" i="4"/>
  <c r="AT319" i="4"/>
  <c r="AS319" i="4"/>
  <c r="AR319" i="4"/>
  <c r="AQ319" i="4"/>
  <c r="AN319" i="4"/>
  <c r="AM319" i="4"/>
  <c r="AL319" i="4"/>
  <c r="AK319" i="4"/>
  <c r="AI319" i="4"/>
  <c r="AH319" i="4"/>
  <c r="AG319" i="4"/>
  <c r="AD319" i="4"/>
  <c r="AC319" i="4"/>
  <c r="AB319" i="4"/>
  <c r="AA319" i="4"/>
  <c r="Z319" i="4"/>
  <c r="X319" i="4"/>
  <c r="V319" i="4"/>
  <c r="AX318" i="4"/>
  <c r="AW318" i="4"/>
  <c r="AV318" i="4"/>
  <c r="AT318" i="4"/>
  <c r="AS318" i="4"/>
  <c r="AR318" i="4"/>
  <c r="AQ318" i="4"/>
  <c r="AN318" i="4"/>
  <c r="AM318" i="4"/>
  <c r="AL318" i="4"/>
  <c r="AK318" i="4"/>
  <c r="AI318" i="4"/>
  <c r="AH318" i="4"/>
  <c r="AG318" i="4"/>
  <c r="AD318" i="4"/>
  <c r="AC318" i="4"/>
  <c r="AB318" i="4"/>
  <c r="AA318" i="4"/>
  <c r="Z318" i="4"/>
  <c r="X318" i="4"/>
  <c r="V318" i="4"/>
  <c r="AX317" i="4"/>
  <c r="AW317" i="4"/>
  <c r="AV317" i="4"/>
  <c r="AT317" i="4"/>
  <c r="AS317" i="4"/>
  <c r="AR317" i="4"/>
  <c r="AQ317" i="4"/>
  <c r="AN317" i="4"/>
  <c r="AM317" i="4"/>
  <c r="AL317" i="4"/>
  <c r="AK317" i="4"/>
  <c r="AI317" i="4"/>
  <c r="AH317" i="4"/>
  <c r="AG317" i="4"/>
  <c r="AD317" i="4"/>
  <c r="AC317" i="4"/>
  <c r="AB317" i="4"/>
  <c r="AA317" i="4"/>
  <c r="Z317" i="4"/>
  <c r="X317" i="4"/>
  <c r="V317" i="4"/>
  <c r="AX316" i="4"/>
  <c r="AW316" i="4"/>
  <c r="AV316" i="4"/>
  <c r="AT316" i="4"/>
  <c r="AS316" i="4"/>
  <c r="AR316" i="4"/>
  <c r="AQ316" i="4"/>
  <c r="AN316" i="4"/>
  <c r="AM316" i="4"/>
  <c r="AL316" i="4"/>
  <c r="AK316" i="4"/>
  <c r="AI316" i="4"/>
  <c r="AH316" i="4"/>
  <c r="AG316" i="4"/>
  <c r="AD316" i="4"/>
  <c r="AC316" i="4"/>
  <c r="AB316" i="4"/>
  <c r="AA316" i="4"/>
  <c r="Z316" i="4"/>
  <c r="X316" i="4"/>
  <c r="V316" i="4"/>
  <c r="AX315" i="4"/>
  <c r="AW315" i="4"/>
  <c r="AV315" i="4"/>
  <c r="AT315" i="4"/>
  <c r="AS315" i="4"/>
  <c r="AR315" i="4"/>
  <c r="AQ315" i="4"/>
  <c r="AN315" i="4"/>
  <c r="AM315" i="4"/>
  <c r="AL315" i="4"/>
  <c r="AK315" i="4"/>
  <c r="AI315" i="4"/>
  <c r="AH315" i="4"/>
  <c r="AG315" i="4"/>
  <c r="AD315" i="4"/>
  <c r="AC315" i="4"/>
  <c r="AB315" i="4"/>
  <c r="AA315" i="4"/>
  <c r="Z315" i="4"/>
  <c r="X315" i="4"/>
  <c r="V315" i="4"/>
  <c r="AX314" i="4"/>
  <c r="AW314" i="4"/>
  <c r="AV314" i="4"/>
  <c r="AT314" i="4"/>
  <c r="AS314" i="4"/>
  <c r="AR314" i="4"/>
  <c r="AQ314" i="4"/>
  <c r="AN314" i="4"/>
  <c r="AM314" i="4"/>
  <c r="AL314" i="4"/>
  <c r="AK314" i="4"/>
  <c r="AI314" i="4"/>
  <c r="AH314" i="4"/>
  <c r="AG314" i="4"/>
  <c r="AD314" i="4"/>
  <c r="AC314" i="4"/>
  <c r="AB314" i="4"/>
  <c r="AA314" i="4"/>
  <c r="Z314" i="4"/>
  <c r="X314" i="4"/>
  <c r="V314" i="4"/>
  <c r="AX313" i="4"/>
  <c r="AW313" i="4"/>
  <c r="AV313" i="4"/>
  <c r="AT313" i="4"/>
  <c r="AS313" i="4"/>
  <c r="AR313" i="4"/>
  <c r="AQ313" i="4"/>
  <c r="AN313" i="4"/>
  <c r="AM313" i="4"/>
  <c r="AL313" i="4"/>
  <c r="AK313" i="4"/>
  <c r="AI313" i="4"/>
  <c r="AH313" i="4"/>
  <c r="AG313" i="4"/>
  <c r="AD313" i="4"/>
  <c r="AC313" i="4"/>
  <c r="AB313" i="4"/>
  <c r="AA313" i="4"/>
  <c r="Z313" i="4"/>
  <c r="X313" i="4"/>
  <c r="V313" i="4"/>
  <c r="AX312" i="4"/>
  <c r="AW312" i="4"/>
  <c r="AV312" i="4"/>
  <c r="AT312" i="4"/>
  <c r="AS312" i="4"/>
  <c r="AR312" i="4"/>
  <c r="AQ312" i="4"/>
  <c r="AN312" i="4"/>
  <c r="AM312" i="4"/>
  <c r="AL312" i="4"/>
  <c r="AK312" i="4"/>
  <c r="AI312" i="4"/>
  <c r="AH312" i="4"/>
  <c r="AG312" i="4"/>
  <c r="AD312" i="4"/>
  <c r="AC312" i="4"/>
  <c r="AB312" i="4"/>
  <c r="AA312" i="4"/>
  <c r="Z312" i="4"/>
  <c r="X312" i="4"/>
  <c r="V312" i="4"/>
  <c r="AX311" i="4"/>
  <c r="AW311" i="4"/>
  <c r="AV311" i="4"/>
  <c r="AT311" i="4"/>
  <c r="AS311" i="4"/>
  <c r="AR311" i="4"/>
  <c r="AQ311" i="4"/>
  <c r="AN311" i="4"/>
  <c r="AM311" i="4"/>
  <c r="AL311" i="4"/>
  <c r="AK311" i="4"/>
  <c r="AI311" i="4"/>
  <c r="AH311" i="4"/>
  <c r="AG311" i="4"/>
  <c r="AD311" i="4"/>
  <c r="AC311" i="4"/>
  <c r="AB311" i="4"/>
  <c r="AA311" i="4"/>
  <c r="Z311" i="4"/>
  <c r="X311" i="4"/>
  <c r="V311" i="4"/>
  <c r="AX310" i="4"/>
  <c r="AW310" i="4"/>
  <c r="AV310" i="4"/>
  <c r="AT310" i="4"/>
  <c r="AS310" i="4"/>
  <c r="AR310" i="4"/>
  <c r="AQ310" i="4"/>
  <c r="AN310" i="4"/>
  <c r="AM310" i="4"/>
  <c r="AL310" i="4"/>
  <c r="AK310" i="4"/>
  <c r="AI310" i="4"/>
  <c r="AH310" i="4"/>
  <c r="AG310" i="4"/>
  <c r="AD310" i="4"/>
  <c r="AC310" i="4"/>
  <c r="AB310" i="4"/>
  <c r="AA310" i="4"/>
  <c r="Z310" i="4"/>
  <c r="X310" i="4"/>
  <c r="V310" i="4"/>
  <c r="AX309" i="4"/>
  <c r="AW309" i="4"/>
  <c r="AV309" i="4"/>
  <c r="AT309" i="4"/>
  <c r="AS309" i="4"/>
  <c r="AR309" i="4"/>
  <c r="AQ309" i="4"/>
  <c r="AN309" i="4"/>
  <c r="AM309" i="4"/>
  <c r="AL309" i="4"/>
  <c r="AK309" i="4"/>
  <c r="AI309" i="4"/>
  <c r="AH309" i="4"/>
  <c r="AG309" i="4"/>
  <c r="AD309" i="4"/>
  <c r="AC309" i="4"/>
  <c r="AB309" i="4"/>
  <c r="AA309" i="4"/>
  <c r="Z309" i="4"/>
  <c r="X309" i="4"/>
  <c r="V309" i="4"/>
  <c r="AX308" i="4"/>
  <c r="AW308" i="4"/>
  <c r="AV308" i="4"/>
  <c r="AT308" i="4"/>
  <c r="AS308" i="4"/>
  <c r="AR308" i="4"/>
  <c r="AQ308" i="4"/>
  <c r="AN308" i="4"/>
  <c r="AM308" i="4"/>
  <c r="AL308" i="4"/>
  <c r="AK308" i="4"/>
  <c r="AI308" i="4"/>
  <c r="AH308" i="4"/>
  <c r="AG308" i="4"/>
  <c r="AD308" i="4"/>
  <c r="AC308" i="4"/>
  <c r="AB308" i="4"/>
  <c r="AA308" i="4"/>
  <c r="Z308" i="4"/>
  <c r="X308" i="4"/>
  <c r="V308" i="4"/>
  <c r="AX307" i="4"/>
  <c r="AW307" i="4"/>
  <c r="AV307" i="4"/>
  <c r="AT307" i="4"/>
  <c r="AS307" i="4"/>
  <c r="AR307" i="4"/>
  <c r="AQ307" i="4"/>
  <c r="AN307" i="4"/>
  <c r="AM307" i="4"/>
  <c r="AL307" i="4"/>
  <c r="AK307" i="4"/>
  <c r="AI307" i="4"/>
  <c r="AH307" i="4"/>
  <c r="AG307" i="4"/>
  <c r="AD307" i="4"/>
  <c r="AC307" i="4"/>
  <c r="AB307" i="4"/>
  <c r="AA307" i="4"/>
  <c r="Z307" i="4"/>
  <c r="X307" i="4"/>
  <c r="V307" i="4"/>
  <c r="AX306" i="4"/>
  <c r="AW306" i="4"/>
  <c r="AV306" i="4"/>
  <c r="AT306" i="4"/>
  <c r="AS306" i="4"/>
  <c r="AR306" i="4"/>
  <c r="AQ306" i="4"/>
  <c r="AN306" i="4"/>
  <c r="AM306" i="4"/>
  <c r="AL306" i="4"/>
  <c r="AK306" i="4"/>
  <c r="AI306" i="4"/>
  <c r="AH306" i="4"/>
  <c r="AG306" i="4"/>
  <c r="AD306" i="4"/>
  <c r="AC306" i="4"/>
  <c r="AB306" i="4"/>
  <c r="AA306" i="4"/>
  <c r="Z306" i="4"/>
  <c r="X306" i="4"/>
  <c r="V306" i="4"/>
  <c r="AX305" i="4"/>
  <c r="AW305" i="4"/>
  <c r="AV305" i="4"/>
  <c r="AT305" i="4"/>
  <c r="AS305" i="4"/>
  <c r="AR305" i="4"/>
  <c r="AQ305" i="4"/>
  <c r="AN305" i="4"/>
  <c r="AM305" i="4"/>
  <c r="AL305" i="4"/>
  <c r="AK305" i="4"/>
  <c r="AI305" i="4"/>
  <c r="AH305" i="4"/>
  <c r="AG305" i="4"/>
  <c r="AD305" i="4"/>
  <c r="AC305" i="4"/>
  <c r="AB305" i="4"/>
  <c r="AA305" i="4"/>
  <c r="Z305" i="4"/>
  <c r="X305" i="4"/>
  <c r="V305" i="4"/>
  <c r="AX304" i="4"/>
  <c r="AW304" i="4"/>
  <c r="AV304" i="4"/>
  <c r="AT304" i="4"/>
  <c r="AS304" i="4"/>
  <c r="AR304" i="4"/>
  <c r="AQ304" i="4"/>
  <c r="AN304" i="4"/>
  <c r="AM304" i="4"/>
  <c r="AL304" i="4"/>
  <c r="AK304" i="4"/>
  <c r="AI304" i="4"/>
  <c r="AH304" i="4"/>
  <c r="AG304" i="4"/>
  <c r="AD304" i="4"/>
  <c r="AC304" i="4"/>
  <c r="AB304" i="4"/>
  <c r="AA304" i="4"/>
  <c r="Z304" i="4"/>
  <c r="X304" i="4"/>
  <c r="V304" i="4"/>
  <c r="AX303" i="4"/>
  <c r="AW303" i="4"/>
  <c r="AV303" i="4"/>
  <c r="AT303" i="4"/>
  <c r="AS303" i="4"/>
  <c r="AR303" i="4"/>
  <c r="AQ303" i="4"/>
  <c r="AN303" i="4"/>
  <c r="AM303" i="4"/>
  <c r="AL303" i="4"/>
  <c r="AK303" i="4"/>
  <c r="AI303" i="4"/>
  <c r="AH303" i="4"/>
  <c r="AG303" i="4"/>
  <c r="AD303" i="4"/>
  <c r="AC303" i="4"/>
  <c r="AB303" i="4"/>
  <c r="AA303" i="4"/>
  <c r="Z303" i="4"/>
  <c r="X303" i="4"/>
  <c r="V303" i="4"/>
  <c r="AX302" i="4"/>
  <c r="AW302" i="4"/>
  <c r="AV302" i="4"/>
  <c r="AT302" i="4"/>
  <c r="AS302" i="4"/>
  <c r="AR302" i="4"/>
  <c r="AQ302" i="4"/>
  <c r="AN302" i="4"/>
  <c r="AM302" i="4"/>
  <c r="AL302" i="4"/>
  <c r="AK302" i="4"/>
  <c r="AI302" i="4"/>
  <c r="AH302" i="4"/>
  <c r="AG302" i="4"/>
  <c r="AD302" i="4"/>
  <c r="AC302" i="4"/>
  <c r="AB302" i="4"/>
  <c r="AA302" i="4"/>
  <c r="Z302" i="4"/>
  <c r="X302" i="4"/>
  <c r="V302" i="4"/>
  <c r="AX301" i="4"/>
  <c r="AW301" i="4"/>
  <c r="AV301" i="4"/>
  <c r="AT301" i="4"/>
  <c r="AS301" i="4"/>
  <c r="AR301" i="4"/>
  <c r="AQ301" i="4"/>
  <c r="AN301" i="4"/>
  <c r="AM301" i="4"/>
  <c r="AL301" i="4"/>
  <c r="AK301" i="4"/>
  <c r="AI301" i="4"/>
  <c r="AH301" i="4"/>
  <c r="AG301" i="4"/>
  <c r="AD301" i="4"/>
  <c r="AC301" i="4"/>
  <c r="AB301" i="4"/>
  <c r="AA301" i="4"/>
  <c r="Z301" i="4"/>
  <c r="X301" i="4"/>
  <c r="V301" i="4"/>
  <c r="AX300" i="4"/>
  <c r="AW300" i="4"/>
  <c r="AV300" i="4"/>
  <c r="AT300" i="4"/>
  <c r="AS300" i="4"/>
  <c r="AR300" i="4"/>
  <c r="AQ300" i="4"/>
  <c r="AN300" i="4"/>
  <c r="AM300" i="4"/>
  <c r="AL300" i="4"/>
  <c r="AK300" i="4"/>
  <c r="AI300" i="4"/>
  <c r="AH300" i="4"/>
  <c r="AG300" i="4"/>
  <c r="AD300" i="4"/>
  <c r="AC300" i="4"/>
  <c r="AB300" i="4"/>
  <c r="AA300" i="4"/>
  <c r="Z300" i="4"/>
  <c r="X300" i="4"/>
  <c r="V300" i="4"/>
  <c r="AX299" i="4"/>
  <c r="AW299" i="4"/>
  <c r="AV299" i="4"/>
  <c r="AT299" i="4"/>
  <c r="AS299" i="4"/>
  <c r="AR299" i="4"/>
  <c r="AQ299" i="4"/>
  <c r="AN299" i="4"/>
  <c r="AM299" i="4"/>
  <c r="AL299" i="4"/>
  <c r="AK299" i="4"/>
  <c r="AI299" i="4"/>
  <c r="AH299" i="4"/>
  <c r="AG299" i="4"/>
  <c r="AD299" i="4"/>
  <c r="AC299" i="4"/>
  <c r="AB299" i="4"/>
  <c r="AA299" i="4"/>
  <c r="Z299" i="4"/>
  <c r="X299" i="4"/>
  <c r="V299" i="4"/>
  <c r="AX298" i="4"/>
  <c r="AW298" i="4"/>
  <c r="AV298" i="4"/>
  <c r="AT298" i="4"/>
  <c r="AS298" i="4"/>
  <c r="AR298" i="4"/>
  <c r="AQ298" i="4"/>
  <c r="AN298" i="4"/>
  <c r="AM298" i="4"/>
  <c r="AL298" i="4"/>
  <c r="AK298" i="4"/>
  <c r="AI298" i="4"/>
  <c r="AH298" i="4"/>
  <c r="AG298" i="4"/>
  <c r="AD298" i="4"/>
  <c r="AC298" i="4"/>
  <c r="AB298" i="4"/>
  <c r="AA298" i="4"/>
  <c r="Z298" i="4"/>
  <c r="X298" i="4"/>
  <c r="V298" i="4"/>
  <c r="AX297" i="4"/>
  <c r="AW297" i="4"/>
  <c r="AV297" i="4"/>
  <c r="AT297" i="4"/>
  <c r="AS297" i="4"/>
  <c r="AR297" i="4"/>
  <c r="AQ297" i="4"/>
  <c r="AN297" i="4"/>
  <c r="AM297" i="4"/>
  <c r="AL297" i="4"/>
  <c r="AK297" i="4"/>
  <c r="AI297" i="4"/>
  <c r="AH297" i="4"/>
  <c r="AG297" i="4"/>
  <c r="AD297" i="4"/>
  <c r="AC297" i="4"/>
  <c r="AB297" i="4"/>
  <c r="AA297" i="4"/>
  <c r="Z297" i="4"/>
  <c r="X297" i="4"/>
  <c r="V297" i="4"/>
  <c r="AX296" i="4"/>
  <c r="AW296" i="4"/>
  <c r="AV296" i="4"/>
  <c r="AT296" i="4"/>
  <c r="AS296" i="4"/>
  <c r="AR296" i="4"/>
  <c r="AQ296" i="4"/>
  <c r="AN296" i="4"/>
  <c r="AM296" i="4"/>
  <c r="AL296" i="4"/>
  <c r="AK296" i="4"/>
  <c r="AI296" i="4"/>
  <c r="AH296" i="4"/>
  <c r="AG296" i="4"/>
  <c r="AD296" i="4"/>
  <c r="AC296" i="4"/>
  <c r="AB296" i="4"/>
  <c r="AA296" i="4"/>
  <c r="Z296" i="4"/>
  <c r="X296" i="4"/>
  <c r="V296" i="4"/>
  <c r="AX295" i="4"/>
  <c r="AW295" i="4"/>
  <c r="AV295" i="4"/>
  <c r="AT295" i="4"/>
  <c r="AS295" i="4"/>
  <c r="AR295" i="4"/>
  <c r="AQ295" i="4"/>
  <c r="AN295" i="4"/>
  <c r="AM295" i="4"/>
  <c r="AL295" i="4"/>
  <c r="AK295" i="4"/>
  <c r="AI295" i="4"/>
  <c r="AH295" i="4"/>
  <c r="AG295" i="4"/>
  <c r="AD295" i="4"/>
  <c r="AC295" i="4"/>
  <c r="AB295" i="4"/>
  <c r="AA295" i="4"/>
  <c r="Z295" i="4"/>
  <c r="X295" i="4"/>
  <c r="V295" i="4"/>
  <c r="AX294" i="4"/>
  <c r="AW294" i="4"/>
  <c r="AV294" i="4"/>
  <c r="AT294" i="4"/>
  <c r="AS294" i="4"/>
  <c r="AR294" i="4"/>
  <c r="AQ294" i="4"/>
  <c r="AN294" i="4"/>
  <c r="AM294" i="4"/>
  <c r="AL294" i="4"/>
  <c r="AK294" i="4"/>
  <c r="AI294" i="4"/>
  <c r="AH294" i="4"/>
  <c r="AG294" i="4"/>
  <c r="AD294" i="4"/>
  <c r="AC294" i="4"/>
  <c r="AB294" i="4"/>
  <c r="AA294" i="4"/>
  <c r="Z294" i="4"/>
  <c r="X294" i="4"/>
  <c r="V294" i="4"/>
  <c r="AX293" i="4"/>
  <c r="AW293" i="4"/>
  <c r="AV293" i="4"/>
  <c r="AT293" i="4"/>
  <c r="AS293" i="4"/>
  <c r="AR293" i="4"/>
  <c r="AQ293" i="4"/>
  <c r="AN293" i="4"/>
  <c r="AM293" i="4"/>
  <c r="AL293" i="4"/>
  <c r="AK293" i="4"/>
  <c r="AI293" i="4"/>
  <c r="AH293" i="4"/>
  <c r="AG293" i="4"/>
  <c r="AD293" i="4"/>
  <c r="AC293" i="4"/>
  <c r="AB293" i="4"/>
  <c r="AA293" i="4"/>
  <c r="Z293" i="4"/>
  <c r="X293" i="4"/>
  <c r="V293" i="4"/>
  <c r="AX292" i="4"/>
  <c r="AW292" i="4"/>
  <c r="AV292" i="4"/>
  <c r="AT292" i="4"/>
  <c r="AS292" i="4"/>
  <c r="AR292" i="4"/>
  <c r="AQ292" i="4"/>
  <c r="AN292" i="4"/>
  <c r="AM292" i="4"/>
  <c r="AL292" i="4"/>
  <c r="AK292" i="4"/>
  <c r="AI292" i="4"/>
  <c r="AH292" i="4"/>
  <c r="AG292" i="4"/>
  <c r="AD292" i="4"/>
  <c r="AC292" i="4"/>
  <c r="AB292" i="4"/>
  <c r="AA292" i="4"/>
  <c r="Z292" i="4"/>
  <c r="X292" i="4"/>
  <c r="V292" i="4"/>
  <c r="AX291" i="4"/>
  <c r="AW291" i="4"/>
  <c r="AV291" i="4"/>
  <c r="AT291" i="4"/>
  <c r="AS291" i="4"/>
  <c r="AR291" i="4"/>
  <c r="AQ291" i="4"/>
  <c r="AN291" i="4"/>
  <c r="AM291" i="4"/>
  <c r="AL291" i="4"/>
  <c r="AK291" i="4"/>
  <c r="AI291" i="4"/>
  <c r="AH291" i="4"/>
  <c r="AG291" i="4"/>
  <c r="AD291" i="4"/>
  <c r="AC291" i="4"/>
  <c r="AB291" i="4"/>
  <c r="AA291" i="4"/>
  <c r="Z291" i="4"/>
  <c r="X291" i="4"/>
  <c r="V291" i="4"/>
  <c r="AX290" i="4"/>
  <c r="AW290" i="4"/>
  <c r="AV290" i="4"/>
  <c r="AT290" i="4"/>
  <c r="AS290" i="4"/>
  <c r="AR290" i="4"/>
  <c r="AQ290" i="4"/>
  <c r="AN290" i="4"/>
  <c r="AM290" i="4"/>
  <c r="AL290" i="4"/>
  <c r="AK290" i="4"/>
  <c r="AI290" i="4"/>
  <c r="AH290" i="4"/>
  <c r="AG290" i="4"/>
  <c r="AD290" i="4"/>
  <c r="AC290" i="4"/>
  <c r="AB290" i="4"/>
  <c r="AA290" i="4"/>
  <c r="Z290" i="4"/>
  <c r="X290" i="4"/>
  <c r="V290" i="4"/>
  <c r="AX289" i="4"/>
  <c r="AW289" i="4"/>
  <c r="AV289" i="4"/>
  <c r="AT289" i="4"/>
  <c r="AS289" i="4"/>
  <c r="AR289" i="4"/>
  <c r="AQ289" i="4"/>
  <c r="AN289" i="4"/>
  <c r="AM289" i="4"/>
  <c r="AL289" i="4"/>
  <c r="AK289" i="4"/>
  <c r="AI289" i="4"/>
  <c r="AH289" i="4"/>
  <c r="AG289" i="4"/>
  <c r="AD289" i="4"/>
  <c r="AC289" i="4"/>
  <c r="AB289" i="4"/>
  <c r="AA289" i="4"/>
  <c r="Z289" i="4"/>
  <c r="X289" i="4"/>
  <c r="V289" i="4"/>
  <c r="AX288" i="4"/>
  <c r="AW288" i="4"/>
  <c r="AV288" i="4"/>
  <c r="AT288" i="4"/>
  <c r="AS288" i="4"/>
  <c r="AR288" i="4"/>
  <c r="AQ288" i="4"/>
  <c r="AN288" i="4"/>
  <c r="AM288" i="4"/>
  <c r="AL288" i="4"/>
  <c r="AK288" i="4"/>
  <c r="AI288" i="4"/>
  <c r="AH288" i="4"/>
  <c r="AG288" i="4"/>
  <c r="AD288" i="4"/>
  <c r="AC288" i="4"/>
  <c r="AB288" i="4"/>
  <c r="AA288" i="4"/>
  <c r="Z288" i="4"/>
  <c r="X288" i="4"/>
  <c r="V288" i="4"/>
  <c r="AX287" i="4"/>
  <c r="AW287" i="4"/>
  <c r="AV287" i="4"/>
  <c r="AT287" i="4"/>
  <c r="AS287" i="4"/>
  <c r="AR287" i="4"/>
  <c r="AQ287" i="4"/>
  <c r="AN287" i="4"/>
  <c r="AM287" i="4"/>
  <c r="AL287" i="4"/>
  <c r="AK287" i="4"/>
  <c r="AI287" i="4"/>
  <c r="AH287" i="4"/>
  <c r="AG287" i="4"/>
  <c r="AD287" i="4"/>
  <c r="AC287" i="4"/>
  <c r="AB287" i="4"/>
  <c r="AA287" i="4"/>
  <c r="Z287" i="4"/>
  <c r="X287" i="4"/>
  <c r="V287" i="4"/>
  <c r="AX286" i="4"/>
  <c r="AW286" i="4"/>
  <c r="AV286" i="4"/>
  <c r="AT286" i="4"/>
  <c r="AS286" i="4"/>
  <c r="AR286" i="4"/>
  <c r="AQ286" i="4"/>
  <c r="AN286" i="4"/>
  <c r="AM286" i="4"/>
  <c r="AL286" i="4"/>
  <c r="AK286" i="4"/>
  <c r="AI286" i="4"/>
  <c r="AH286" i="4"/>
  <c r="AG286" i="4"/>
  <c r="AD286" i="4"/>
  <c r="AC286" i="4"/>
  <c r="AB286" i="4"/>
  <c r="AA286" i="4"/>
  <c r="Z286" i="4"/>
  <c r="X286" i="4"/>
  <c r="V286" i="4"/>
  <c r="AX285" i="4"/>
  <c r="AW285" i="4"/>
  <c r="AV285" i="4"/>
  <c r="AT285" i="4"/>
  <c r="AS285" i="4"/>
  <c r="AR285" i="4"/>
  <c r="AQ285" i="4"/>
  <c r="AN285" i="4"/>
  <c r="AM285" i="4"/>
  <c r="AL285" i="4"/>
  <c r="AK285" i="4"/>
  <c r="AI285" i="4"/>
  <c r="AH285" i="4"/>
  <c r="AG285" i="4"/>
  <c r="AD285" i="4"/>
  <c r="AC285" i="4"/>
  <c r="AB285" i="4"/>
  <c r="AA285" i="4"/>
  <c r="Z285" i="4"/>
  <c r="X285" i="4"/>
  <c r="V285" i="4"/>
  <c r="AX284" i="4"/>
  <c r="AW284" i="4"/>
  <c r="AV284" i="4"/>
  <c r="AT284" i="4"/>
  <c r="AS284" i="4"/>
  <c r="AR284" i="4"/>
  <c r="AQ284" i="4"/>
  <c r="AN284" i="4"/>
  <c r="AM284" i="4"/>
  <c r="AL284" i="4"/>
  <c r="AK284" i="4"/>
  <c r="AI284" i="4"/>
  <c r="AH284" i="4"/>
  <c r="AG284" i="4"/>
  <c r="AD284" i="4"/>
  <c r="AC284" i="4"/>
  <c r="AB284" i="4"/>
  <c r="AA284" i="4"/>
  <c r="Z284" i="4"/>
  <c r="X284" i="4"/>
  <c r="V284" i="4"/>
  <c r="AX283" i="4"/>
  <c r="AW283" i="4"/>
  <c r="AV283" i="4"/>
  <c r="AT283" i="4"/>
  <c r="AS283" i="4"/>
  <c r="AR283" i="4"/>
  <c r="AQ283" i="4"/>
  <c r="AN283" i="4"/>
  <c r="AM283" i="4"/>
  <c r="AL283" i="4"/>
  <c r="AK283" i="4"/>
  <c r="AI283" i="4"/>
  <c r="AH283" i="4"/>
  <c r="AG283" i="4"/>
  <c r="AD283" i="4"/>
  <c r="AC283" i="4"/>
  <c r="AB283" i="4"/>
  <c r="AA283" i="4"/>
  <c r="Z283" i="4"/>
  <c r="X283" i="4"/>
  <c r="V283" i="4"/>
  <c r="AX282" i="4"/>
  <c r="AW282" i="4"/>
  <c r="AV282" i="4"/>
  <c r="AT282" i="4"/>
  <c r="AS282" i="4"/>
  <c r="AR282" i="4"/>
  <c r="AQ282" i="4"/>
  <c r="AN282" i="4"/>
  <c r="AM282" i="4"/>
  <c r="AL282" i="4"/>
  <c r="AK282" i="4"/>
  <c r="AI282" i="4"/>
  <c r="AH282" i="4"/>
  <c r="AG282" i="4"/>
  <c r="AD282" i="4"/>
  <c r="AC282" i="4"/>
  <c r="AB282" i="4"/>
  <c r="AA282" i="4"/>
  <c r="Z282" i="4"/>
  <c r="X282" i="4"/>
  <c r="V282" i="4"/>
  <c r="AX281" i="4"/>
  <c r="AW281" i="4"/>
  <c r="AV281" i="4"/>
  <c r="AT281" i="4"/>
  <c r="AS281" i="4"/>
  <c r="AR281" i="4"/>
  <c r="AQ281" i="4"/>
  <c r="AN281" i="4"/>
  <c r="AM281" i="4"/>
  <c r="AL281" i="4"/>
  <c r="AK281" i="4"/>
  <c r="AI281" i="4"/>
  <c r="AH281" i="4"/>
  <c r="AG281" i="4"/>
  <c r="AD281" i="4"/>
  <c r="AC281" i="4"/>
  <c r="AB281" i="4"/>
  <c r="AA281" i="4"/>
  <c r="Z281" i="4"/>
  <c r="X281" i="4"/>
  <c r="V281" i="4"/>
  <c r="AX280" i="4"/>
  <c r="AW280" i="4"/>
  <c r="AV280" i="4"/>
  <c r="AT280" i="4"/>
  <c r="AS280" i="4"/>
  <c r="AR280" i="4"/>
  <c r="AQ280" i="4"/>
  <c r="AN280" i="4"/>
  <c r="AM280" i="4"/>
  <c r="AL280" i="4"/>
  <c r="AK280" i="4"/>
  <c r="AI280" i="4"/>
  <c r="AH280" i="4"/>
  <c r="AG280" i="4"/>
  <c r="AD280" i="4"/>
  <c r="AC280" i="4"/>
  <c r="AB280" i="4"/>
  <c r="AA280" i="4"/>
  <c r="Z280" i="4"/>
  <c r="X280" i="4"/>
  <c r="V280" i="4"/>
  <c r="AX279" i="4"/>
  <c r="AW279" i="4"/>
  <c r="AV279" i="4"/>
  <c r="AT279" i="4"/>
  <c r="AS279" i="4"/>
  <c r="AR279" i="4"/>
  <c r="AQ279" i="4"/>
  <c r="AN279" i="4"/>
  <c r="AM279" i="4"/>
  <c r="AL279" i="4"/>
  <c r="AK279" i="4"/>
  <c r="AI279" i="4"/>
  <c r="AH279" i="4"/>
  <c r="AG279" i="4"/>
  <c r="AD279" i="4"/>
  <c r="AC279" i="4"/>
  <c r="AB279" i="4"/>
  <c r="AA279" i="4"/>
  <c r="Z279" i="4"/>
  <c r="X279" i="4"/>
  <c r="V279" i="4"/>
  <c r="AX278" i="4"/>
  <c r="AW278" i="4"/>
  <c r="AV278" i="4"/>
  <c r="AT278" i="4"/>
  <c r="AS278" i="4"/>
  <c r="AR278" i="4"/>
  <c r="AQ278" i="4"/>
  <c r="AN278" i="4"/>
  <c r="AM278" i="4"/>
  <c r="AL278" i="4"/>
  <c r="AK278" i="4"/>
  <c r="AI278" i="4"/>
  <c r="AH278" i="4"/>
  <c r="AG278" i="4"/>
  <c r="AD278" i="4"/>
  <c r="AC278" i="4"/>
  <c r="AB278" i="4"/>
  <c r="AA278" i="4"/>
  <c r="Z278" i="4"/>
  <c r="X278" i="4"/>
  <c r="V278" i="4"/>
  <c r="AX277" i="4"/>
  <c r="AW277" i="4"/>
  <c r="AV277" i="4"/>
  <c r="AT277" i="4"/>
  <c r="AS277" i="4"/>
  <c r="AR277" i="4"/>
  <c r="AQ277" i="4"/>
  <c r="AN277" i="4"/>
  <c r="AM277" i="4"/>
  <c r="AL277" i="4"/>
  <c r="AK277" i="4"/>
  <c r="AI277" i="4"/>
  <c r="AH277" i="4"/>
  <c r="AG277" i="4"/>
  <c r="AD277" i="4"/>
  <c r="AC277" i="4"/>
  <c r="AB277" i="4"/>
  <c r="AA277" i="4"/>
  <c r="Z277" i="4"/>
  <c r="X277" i="4"/>
  <c r="V277" i="4"/>
  <c r="AX276" i="4"/>
  <c r="AW276" i="4"/>
  <c r="AV276" i="4"/>
  <c r="AT276" i="4"/>
  <c r="AS276" i="4"/>
  <c r="AR276" i="4"/>
  <c r="AQ276" i="4"/>
  <c r="AN276" i="4"/>
  <c r="AM276" i="4"/>
  <c r="AL276" i="4"/>
  <c r="AK276" i="4"/>
  <c r="AI276" i="4"/>
  <c r="AH276" i="4"/>
  <c r="AG276" i="4"/>
  <c r="AD276" i="4"/>
  <c r="AC276" i="4"/>
  <c r="AB276" i="4"/>
  <c r="AA276" i="4"/>
  <c r="Z276" i="4"/>
  <c r="X276" i="4"/>
  <c r="V276" i="4"/>
  <c r="AX275" i="4"/>
  <c r="AW275" i="4"/>
  <c r="AV275" i="4"/>
  <c r="AT275" i="4"/>
  <c r="AS275" i="4"/>
  <c r="AR275" i="4"/>
  <c r="AQ275" i="4"/>
  <c r="AN275" i="4"/>
  <c r="AM275" i="4"/>
  <c r="AL275" i="4"/>
  <c r="AK275" i="4"/>
  <c r="AI275" i="4"/>
  <c r="AH275" i="4"/>
  <c r="AG275" i="4"/>
  <c r="AD275" i="4"/>
  <c r="AC275" i="4"/>
  <c r="AB275" i="4"/>
  <c r="AA275" i="4"/>
  <c r="Z275" i="4"/>
  <c r="X275" i="4"/>
  <c r="V275" i="4"/>
  <c r="AX274" i="4"/>
  <c r="AW274" i="4"/>
  <c r="AV274" i="4"/>
  <c r="AT274" i="4"/>
  <c r="AS274" i="4"/>
  <c r="AR274" i="4"/>
  <c r="AQ274" i="4"/>
  <c r="AN274" i="4"/>
  <c r="AM274" i="4"/>
  <c r="AL274" i="4"/>
  <c r="AK274" i="4"/>
  <c r="AI274" i="4"/>
  <c r="AH274" i="4"/>
  <c r="AG274" i="4"/>
  <c r="AD274" i="4"/>
  <c r="AC274" i="4"/>
  <c r="AB274" i="4"/>
  <c r="AA274" i="4"/>
  <c r="Z274" i="4"/>
  <c r="X274" i="4"/>
  <c r="V274" i="4"/>
  <c r="AX273" i="4"/>
  <c r="AW273" i="4"/>
  <c r="AV273" i="4"/>
  <c r="AT273" i="4"/>
  <c r="AS273" i="4"/>
  <c r="AR273" i="4"/>
  <c r="AQ273" i="4"/>
  <c r="AN273" i="4"/>
  <c r="AM273" i="4"/>
  <c r="AL273" i="4"/>
  <c r="AK273" i="4"/>
  <c r="AI273" i="4"/>
  <c r="AH273" i="4"/>
  <c r="AG273" i="4"/>
  <c r="AD273" i="4"/>
  <c r="AC273" i="4"/>
  <c r="AB273" i="4"/>
  <c r="AA273" i="4"/>
  <c r="Z273" i="4"/>
  <c r="X273" i="4"/>
  <c r="V273" i="4"/>
  <c r="AX272" i="4"/>
  <c r="AW272" i="4"/>
  <c r="AV272" i="4"/>
  <c r="AT272" i="4"/>
  <c r="AS272" i="4"/>
  <c r="AR272" i="4"/>
  <c r="AQ272" i="4"/>
  <c r="AN272" i="4"/>
  <c r="AM272" i="4"/>
  <c r="AL272" i="4"/>
  <c r="AK272" i="4"/>
  <c r="AI272" i="4"/>
  <c r="AH272" i="4"/>
  <c r="AG272" i="4"/>
  <c r="AD272" i="4"/>
  <c r="AC272" i="4"/>
  <c r="AB272" i="4"/>
  <c r="AA272" i="4"/>
  <c r="Z272" i="4"/>
  <c r="X272" i="4"/>
  <c r="V272" i="4"/>
  <c r="AX271" i="4"/>
  <c r="AW271" i="4"/>
  <c r="AV271" i="4"/>
  <c r="AT271" i="4"/>
  <c r="AS271" i="4"/>
  <c r="AR271" i="4"/>
  <c r="AQ271" i="4"/>
  <c r="AN271" i="4"/>
  <c r="AM271" i="4"/>
  <c r="AL271" i="4"/>
  <c r="AK271" i="4"/>
  <c r="AI271" i="4"/>
  <c r="AH271" i="4"/>
  <c r="AG271" i="4"/>
  <c r="AD271" i="4"/>
  <c r="AC271" i="4"/>
  <c r="AB271" i="4"/>
  <c r="AA271" i="4"/>
  <c r="Z271" i="4"/>
  <c r="X271" i="4"/>
  <c r="V271" i="4"/>
  <c r="AX270" i="4"/>
  <c r="AW270" i="4"/>
  <c r="AV270" i="4"/>
  <c r="AT270" i="4"/>
  <c r="AS270" i="4"/>
  <c r="AR270" i="4"/>
  <c r="AQ270" i="4"/>
  <c r="AN270" i="4"/>
  <c r="AM270" i="4"/>
  <c r="AL270" i="4"/>
  <c r="AK270" i="4"/>
  <c r="AI270" i="4"/>
  <c r="AH270" i="4"/>
  <c r="AG270" i="4"/>
  <c r="AD270" i="4"/>
  <c r="AC270" i="4"/>
  <c r="AB270" i="4"/>
  <c r="AA270" i="4"/>
  <c r="Z270" i="4"/>
  <c r="X270" i="4"/>
  <c r="V270" i="4"/>
  <c r="AX269" i="4"/>
  <c r="AW269" i="4"/>
  <c r="AV269" i="4"/>
  <c r="AT269" i="4"/>
  <c r="AS269" i="4"/>
  <c r="AR269" i="4"/>
  <c r="AQ269" i="4"/>
  <c r="AN269" i="4"/>
  <c r="AM269" i="4"/>
  <c r="AL269" i="4"/>
  <c r="AK269" i="4"/>
  <c r="AI269" i="4"/>
  <c r="AH269" i="4"/>
  <c r="AG269" i="4"/>
  <c r="AD269" i="4"/>
  <c r="AC269" i="4"/>
  <c r="AB269" i="4"/>
  <c r="AA269" i="4"/>
  <c r="Z269" i="4"/>
  <c r="X269" i="4"/>
  <c r="V269" i="4"/>
  <c r="AX268" i="4"/>
  <c r="AW268" i="4"/>
  <c r="AV268" i="4"/>
  <c r="AT268" i="4"/>
  <c r="AS268" i="4"/>
  <c r="AR268" i="4"/>
  <c r="AQ268" i="4"/>
  <c r="AN268" i="4"/>
  <c r="AM268" i="4"/>
  <c r="AL268" i="4"/>
  <c r="AK268" i="4"/>
  <c r="AI268" i="4"/>
  <c r="AH268" i="4"/>
  <c r="AG268" i="4"/>
  <c r="AD268" i="4"/>
  <c r="AC268" i="4"/>
  <c r="AB268" i="4"/>
  <c r="AA268" i="4"/>
  <c r="Z268" i="4"/>
  <c r="X268" i="4"/>
  <c r="V268" i="4"/>
  <c r="AX267" i="4"/>
  <c r="AW267" i="4"/>
  <c r="AV267" i="4"/>
  <c r="AT267" i="4"/>
  <c r="AS267" i="4"/>
  <c r="AR267" i="4"/>
  <c r="AQ267" i="4"/>
  <c r="AN267" i="4"/>
  <c r="AM267" i="4"/>
  <c r="AL267" i="4"/>
  <c r="AK267" i="4"/>
  <c r="AI267" i="4"/>
  <c r="AH267" i="4"/>
  <c r="AG267" i="4"/>
  <c r="AD267" i="4"/>
  <c r="AC267" i="4"/>
  <c r="AB267" i="4"/>
  <c r="AA267" i="4"/>
  <c r="Z267" i="4"/>
  <c r="X267" i="4"/>
  <c r="V267" i="4"/>
  <c r="AX266" i="4"/>
  <c r="AW266" i="4"/>
  <c r="AV266" i="4"/>
  <c r="AT266" i="4"/>
  <c r="AS266" i="4"/>
  <c r="AR266" i="4"/>
  <c r="AQ266" i="4"/>
  <c r="AN266" i="4"/>
  <c r="AM266" i="4"/>
  <c r="AL266" i="4"/>
  <c r="AK266" i="4"/>
  <c r="AI266" i="4"/>
  <c r="AH266" i="4"/>
  <c r="AG266" i="4"/>
  <c r="AD266" i="4"/>
  <c r="AC266" i="4"/>
  <c r="AB266" i="4"/>
  <c r="AA266" i="4"/>
  <c r="Z266" i="4"/>
  <c r="X266" i="4"/>
  <c r="V266" i="4"/>
  <c r="AX265" i="4"/>
  <c r="AW265" i="4"/>
  <c r="AV265" i="4"/>
  <c r="AT265" i="4"/>
  <c r="AS265" i="4"/>
  <c r="AR265" i="4"/>
  <c r="AQ265" i="4"/>
  <c r="AN265" i="4"/>
  <c r="AM265" i="4"/>
  <c r="AL265" i="4"/>
  <c r="AK265" i="4"/>
  <c r="AI265" i="4"/>
  <c r="AH265" i="4"/>
  <c r="AG265" i="4"/>
  <c r="AD265" i="4"/>
  <c r="AC265" i="4"/>
  <c r="AB265" i="4"/>
  <c r="AA265" i="4"/>
  <c r="Z265" i="4"/>
  <c r="X265" i="4"/>
  <c r="V265" i="4"/>
  <c r="AX264" i="4"/>
  <c r="AW264" i="4"/>
  <c r="AV264" i="4"/>
  <c r="AT264" i="4"/>
  <c r="AS264" i="4"/>
  <c r="AR264" i="4"/>
  <c r="AQ264" i="4"/>
  <c r="AN264" i="4"/>
  <c r="AM264" i="4"/>
  <c r="AL264" i="4"/>
  <c r="AK264" i="4"/>
  <c r="AI264" i="4"/>
  <c r="AH264" i="4"/>
  <c r="AG264" i="4"/>
  <c r="AD264" i="4"/>
  <c r="AC264" i="4"/>
  <c r="AB264" i="4"/>
  <c r="AA264" i="4"/>
  <c r="Z264" i="4"/>
  <c r="X264" i="4"/>
  <c r="V264" i="4"/>
  <c r="AX263" i="4"/>
  <c r="AW263" i="4"/>
  <c r="AV263" i="4"/>
  <c r="AT263" i="4"/>
  <c r="AS263" i="4"/>
  <c r="AR263" i="4"/>
  <c r="AQ263" i="4"/>
  <c r="AN263" i="4"/>
  <c r="AM263" i="4"/>
  <c r="AL263" i="4"/>
  <c r="AK263" i="4"/>
  <c r="AI263" i="4"/>
  <c r="AH263" i="4"/>
  <c r="AG263" i="4"/>
  <c r="AD263" i="4"/>
  <c r="AC263" i="4"/>
  <c r="AB263" i="4"/>
  <c r="AA263" i="4"/>
  <c r="Z263" i="4"/>
  <c r="X263" i="4"/>
  <c r="V263" i="4"/>
  <c r="AX262" i="4"/>
  <c r="AW262" i="4"/>
  <c r="AV262" i="4"/>
  <c r="AT262" i="4"/>
  <c r="AS262" i="4"/>
  <c r="AR262" i="4"/>
  <c r="AQ262" i="4"/>
  <c r="AN262" i="4"/>
  <c r="AM262" i="4"/>
  <c r="AL262" i="4"/>
  <c r="AK262" i="4"/>
  <c r="AI262" i="4"/>
  <c r="AH262" i="4"/>
  <c r="AG262" i="4"/>
  <c r="AD262" i="4"/>
  <c r="AC262" i="4"/>
  <c r="AB262" i="4"/>
  <c r="AA262" i="4"/>
  <c r="Z262" i="4"/>
  <c r="X262" i="4"/>
  <c r="V262" i="4"/>
  <c r="AX261" i="4"/>
  <c r="AW261" i="4"/>
  <c r="AV261" i="4"/>
  <c r="AT261" i="4"/>
  <c r="AS261" i="4"/>
  <c r="AR261" i="4"/>
  <c r="AQ261" i="4"/>
  <c r="AN261" i="4"/>
  <c r="AM261" i="4"/>
  <c r="AL261" i="4"/>
  <c r="AK261" i="4"/>
  <c r="AI261" i="4"/>
  <c r="AH261" i="4"/>
  <c r="AG261" i="4"/>
  <c r="AD261" i="4"/>
  <c r="AC261" i="4"/>
  <c r="AB261" i="4"/>
  <c r="AA261" i="4"/>
  <c r="Z261" i="4"/>
  <c r="X261" i="4"/>
  <c r="V261" i="4"/>
  <c r="AX260" i="4"/>
  <c r="AW260" i="4"/>
  <c r="AV260" i="4"/>
  <c r="AT260" i="4"/>
  <c r="AS260" i="4"/>
  <c r="AR260" i="4"/>
  <c r="AQ260" i="4"/>
  <c r="AN260" i="4"/>
  <c r="AM260" i="4"/>
  <c r="AL260" i="4"/>
  <c r="AK260" i="4"/>
  <c r="AI260" i="4"/>
  <c r="AH260" i="4"/>
  <c r="AG260" i="4"/>
  <c r="AD260" i="4"/>
  <c r="AC260" i="4"/>
  <c r="AB260" i="4"/>
  <c r="AA260" i="4"/>
  <c r="Z260" i="4"/>
  <c r="X260" i="4"/>
  <c r="V260" i="4"/>
  <c r="AX259" i="4"/>
  <c r="AW259" i="4"/>
  <c r="AV259" i="4"/>
  <c r="AT259" i="4"/>
  <c r="AS259" i="4"/>
  <c r="AR259" i="4"/>
  <c r="AQ259" i="4"/>
  <c r="AN259" i="4"/>
  <c r="AM259" i="4"/>
  <c r="AL259" i="4"/>
  <c r="AK259" i="4"/>
  <c r="AI259" i="4"/>
  <c r="AH259" i="4"/>
  <c r="AG259" i="4"/>
  <c r="AD259" i="4"/>
  <c r="AC259" i="4"/>
  <c r="AB259" i="4"/>
  <c r="AA259" i="4"/>
  <c r="Z259" i="4"/>
  <c r="X259" i="4"/>
  <c r="V259" i="4"/>
  <c r="AX258" i="4"/>
  <c r="AW258" i="4"/>
  <c r="AV258" i="4"/>
  <c r="AT258" i="4"/>
  <c r="AS258" i="4"/>
  <c r="AR258" i="4"/>
  <c r="AQ258" i="4"/>
  <c r="AN258" i="4"/>
  <c r="AM258" i="4"/>
  <c r="AL258" i="4"/>
  <c r="AK258" i="4"/>
  <c r="AI258" i="4"/>
  <c r="AH258" i="4"/>
  <c r="AG258" i="4"/>
  <c r="AD258" i="4"/>
  <c r="AC258" i="4"/>
  <c r="AB258" i="4"/>
  <c r="AA258" i="4"/>
  <c r="Z258" i="4"/>
  <c r="X258" i="4"/>
  <c r="V258" i="4"/>
  <c r="AX257" i="4"/>
  <c r="AW257" i="4"/>
  <c r="AV257" i="4"/>
  <c r="AT257" i="4"/>
  <c r="AS257" i="4"/>
  <c r="AR257" i="4"/>
  <c r="AQ257" i="4"/>
  <c r="AN257" i="4"/>
  <c r="AM257" i="4"/>
  <c r="AL257" i="4"/>
  <c r="AK257" i="4"/>
  <c r="AI257" i="4"/>
  <c r="AH257" i="4"/>
  <c r="AG257" i="4"/>
  <c r="AD257" i="4"/>
  <c r="AC257" i="4"/>
  <c r="AB257" i="4"/>
  <c r="AA257" i="4"/>
  <c r="Z257" i="4"/>
  <c r="X257" i="4"/>
  <c r="V257" i="4"/>
  <c r="AX256" i="4"/>
  <c r="AW256" i="4"/>
  <c r="AV256" i="4"/>
  <c r="AT256" i="4"/>
  <c r="AS256" i="4"/>
  <c r="AR256" i="4"/>
  <c r="AQ256" i="4"/>
  <c r="AN256" i="4"/>
  <c r="AM256" i="4"/>
  <c r="AL256" i="4"/>
  <c r="AK256" i="4"/>
  <c r="AI256" i="4"/>
  <c r="AH256" i="4"/>
  <c r="AG256" i="4"/>
  <c r="AD256" i="4"/>
  <c r="AC256" i="4"/>
  <c r="AB256" i="4"/>
  <c r="AA256" i="4"/>
  <c r="Z256" i="4"/>
  <c r="X256" i="4"/>
  <c r="V256" i="4"/>
  <c r="AX255" i="4"/>
  <c r="AW255" i="4"/>
  <c r="AV255" i="4"/>
  <c r="AT255" i="4"/>
  <c r="AS255" i="4"/>
  <c r="AR255" i="4"/>
  <c r="AQ255" i="4"/>
  <c r="AN255" i="4"/>
  <c r="AM255" i="4"/>
  <c r="AL255" i="4"/>
  <c r="AK255" i="4"/>
  <c r="AI255" i="4"/>
  <c r="AH255" i="4"/>
  <c r="AG255" i="4"/>
  <c r="AD255" i="4"/>
  <c r="AC255" i="4"/>
  <c r="AB255" i="4"/>
  <c r="AA255" i="4"/>
  <c r="Z255" i="4"/>
  <c r="X255" i="4"/>
  <c r="V255" i="4"/>
  <c r="AX254" i="4"/>
  <c r="AW254" i="4"/>
  <c r="AV254" i="4"/>
  <c r="AT254" i="4"/>
  <c r="AS254" i="4"/>
  <c r="AR254" i="4"/>
  <c r="AQ254" i="4"/>
  <c r="AN254" i="4"/>
  <c r="AM254" i="4"/>
  <c r="AL254" i="4"/>
  <c r="AK254" i="4"/>
  <c r="AI254" i="4"/>
  <c r="AH254" i="4"/>
  <c r="AG254" i="4"/>
  <c r="AD254" i="4"/>
  <c r="AC254" i="4"/>
  <c r="AB254" i="4"/>
  <c r="AA254" i="4"/>
  <c r="Z254" i="4"/>
  <c r="X254" i="4"/>
  <c r="V254" i="4"/>
  <c r="AX253" i="4"/>
  <c r="AW253" i="4"/>
  <c r="AV253" i="4"/>
  <c r="AT253" i="4"/>
  <c r="AS253" i="4"/>
  <c r="AR253" i="4"/>
  <c r="AQ253" i="4"/>
  <c r="AN253" i="4"/>
  <c r="AM253" i="4"/>
  <c r="AL253" i="4"/>
  <c r="AK253" i="4"/>
  <c r="AI253" i="4"/>
  <c r="AH253" i="4"/>
  <c r="AG253" i="4"/>
  <c r="AD253" i="4"/>
  <c r="AC253" i="4"/>
  <c r="AB253" i="4"/>
  <c r="AA253" i="4"/>
  <c r="Z253" i="4"/>
  <c r="X253" i="4"/>
  <c r="V253" i="4"/>
  <c r="AX252" i="4"/>
  <c r="AW252" i="4"/>
  <c r="AV252" i="4"/>
  <c r="AT252" i="4"/>
  <c r="AS252" i="4"/>
  <c r="AR252" i="4"/>
  <c r="AQ252" i="4"/>
  <c r="AN252" i="4"/>
  <c r="AM252" i="4"/>
  <c r="AL252" i="4"/>
  <c r="AK252" i="4"/>
  <c r="AI252" i="4"/>
  <c r="AH252" i="4"/>
  <c r="AG252" i="4"/>
  <c r="AD252" i="4"/>
  <c r="AC252" i="4"/>
  <c r="AB252" i="4"/>
  <c r="AA252" i="4"/>
  <c r="Z252" i="4"/>
  <c r="X252" i="4"/>
  <c r="V252" i="4"/>
  <c r="AX251" i="4"/>
  <c r="AW251" i="4"/>
  <c r="AV251" i="4"/>
  <c r="AT251" i="4"/>
  <c r="AS251" i="4"/>
  <c r="AR251" i="4"/>
  <c r="AQ251" i="4"/>
  <c r="AN251" i="4"/>
  <c r="AM251" i="4"/>
  <c r="AL251" i="4"/>
  <c r="AK251" i="4"/>
  <c r="AI251" i="4"/>
  <c r="AH251" i="4"/>
  <c r="AG251" i="4"/>
  <c r="AD251" i="4"/>
  <c r="AC251" i="4"/>
  <c r="AB251" i="4"/>
  <c r="AA251" i="4"/>
  <c r="Z251" i="4"/>
  <c r="X251" i="4"/>
  <c r="V251" i="4"/>
  <c r="AX250" i="4"/>
  <c r="AW250" i="4"/>
  <c r="AV250" i="4"/>
  <c r="AT250" i="4"/>
  <c r="AS250" i="4"/>
  <c r="AR250" i="4"/>
  <c r="AQ250" i="4"/>
  <c r="AN250" i="4"/>
  <c r="AM250" i="4"/>
  <c r="AL250" i="4"/>
  <c r="AK250" i="4"/>
  <c r="AI250" i="4"/>
  <c r="AH250" i="4"/>
  <c r="AG250" i="4"/>
  <c r="AD250" i="4"/>
  <c r="AC250" i="4"/>
  <c r="AB250" i="4"/>
  <c r="AA250" i="4"/>
  <c r="Z250" i="4"/>
  <c r="X250" i="4"/>
  <c r="V250" i="4"/>
  <c r="AX249" i="4"/>
  <c r="AW249" i="4"/>
  <c r="AV249" i="4"/>
  <c r="AT249" i="4"/>
  <c r="AS249" i="4"/>
  <c r="AR249" i="4"/>
  <c r="AQ249" i="4"/>
  <c r="AN249" i="4"/>
  <c r="AM249" i="4"/>
  <c r="AL249" i="4"/>
  <c r="AK249" i="4"/>
  <c r="AI249" i="4"/>
  <c r="AH249" i="4"/>
  <c r="AG249" i="4"/>
  <c r="AD249" i="4"/>
  <c r="AC249" i="4"/>
  <c r="AB249" i="4"/>
  <c r="AA249" i="4"/>
  <c r="Z249" i="4"/>
  <c r="X249" i="4"/>
  <c r="V249" i="4"/>
  <c r="AX248" i="4"/>
  <c r="AW248" i="4"/>
  <c r="AV248" i="4"/>
  <c r="AT248" i="4"/>
  <c r="AS248" i="4"/>
  <c r="AR248" i="4"/>
  <c r="AQ248" i="4"/>
  <c r="AN248" i="4"/>
  <c r="AM248" i="4"/>
  <c r="AL248" i="4"/>
  <c r="AK248" i="4"/>
  <c r="AI248" i="4"/>
  <c r="AH248" i="4"/>
  <c r="AG248" i="4"/>
  <c r="AD248" i="4"/>
  <c r="AC248" i="4"/>
  <c r="AB248" i="4"/>
  <c r="AA248" i="4"/>
  <c r="Z248" i="4"/>
  <c r="X248" i="4"/>
  <c r="V248" i="4"/>
  <c r="AX247" i="4"/>
  <c r="AW247" i="4"/>
  <c r="AV247" i="4"/>
  <c r="AT247" i="4"/>
  <c r="AS247" i="4"/>
  <c r="AR247" i="4"/>
  <c r="AQ247" i="4"/>
  <c r="AN247" i="4"/>
  <c r="AM247" i="4"/>
  <c r="AL247" i="4"/>
  <c r="AK247" i="4"/>
  <c r="AI247" i="4"/>
  <c r="AH247" i="4"/>
  <c r="AG247" i="4"/>
  <c r="AD247" i="4"/>
  <c r="AC247" i="4"/>
  <c r="AB247" i="4"/>
  <c r="AA247" i="4"/>
  <c r="Z247" i="4"/>
  <c r="X247" i="4"/>
  <c r="V247" i="4"/>
  <c r="AX246" i="4"/>
  <c r="AW246" i="4"/>
  <c r="AV246" i="4"/>
  <c r="AT246" i="4"/>
  <c r="AS246" i="4"/>
  <c r="AR246" i="4"/>
  <c r="AQ246" i="4"/>
  <c r="AN246" i="4"/>
  <c r="AM246" i="4"/>
  <c r="AL246" i="4"/>
  <c r="AK246" i="4"/>
  <c r="AI246" i="4"/>
  <c r="AH246" i="4"/>
  <c r="AG246" i="4"/>
  <c r="AD246" i="4"/>
  <c r="AC246" i="4"/>
  <c r="AB246" i="4"/>
  <c r="AA246" i="4"/>
  <c r="Z246" i="4"/>
  <c r="X246" i="4"/>
  <c r="V246" i="4"/>
  <c r="AX245" i="4"/>
  <c r="AW245" i="4"/>
  <c r="AV245" i="4"/>
  <c r="AT245" i="4"/>
  <c r="AS245" i="4"/>
  <c r="AR245" i="4"/>
  <c r="AQ245" i="4"/>
  <c r="AN245" i="4"/>
  <c r="AM245" i="4"/>
  <c r="AL245" i="4"/>
  <c r="AK245" i="4"/>
  <c r="AI245" i="4"/>
  <c r="AH245" i="4"/>
  <c r="AG245" i="4"/>
  <c r="AD245" i="4"/>
  <c r="AC245" i="4"/>
  <c r="AB245" i="4"/>
  <c r="AA245" i="4"/>
  <c r="Z245" i="4"/>
  <c r="X245" i="4"/>
  <c r="V245" i="4"/>
  <c r="AX244" i="4"/>
  <c r="AW244" i="4"/>
  <c r="AV244" i="4"/>
  <c r="AT244" i="4"/>
  <c r="AS244" i="4"/>
  <c r="AR244" i="4"/>
  <c r="AQ244" i="4"/>
  <c r="AN244" i="4"/>
  <c r="AM244" i="4"/>
  <c r="AL244" i="4"/>
  <c r="AK244" i="4"/>
  <c r="AI244" i="4"/>
  <c r="AH244" i="4"/>
  <c r="AG244" i="4"/>
  <c r="AD244" i="4"/>
  <c r="AC244" i="4"/>
  <c r="AB244" i="4"/>
  <c r="AA244" i="4"/>
  <c r="Z244" i="4"/>
  <c r="X244" i="4"/>
  <c r="V244" i="4"/>
  <c r="AX243" i="4"/>
  <c r="AW243" i="4"/>
  <c r="AV243" i="4"/>
  <c r="AT243" i="4"/>
  <c r="AS243" i="4"/>
  <c r="AR243" i="4"/>
  <c r="AQ243" i="4"/>
  <c r="AN243" i="4"/>
  <c r="AM243" i="4"/>
  <c r="AL243" i="4"/>
  <c r="AK243" i="4"/>
  <c r="AI243" i="4"/>
  <c r="AH243" i="4"/>
  <c r="AG243" i="4"/>
  <c r="AD243" i="4"/>
  <c r="AC243" i="4"/>
  <c r="AB243" i="4"/>
  <c r="AA243" i="4"/>
  <c r="Z243" i="4"/>
  <c r="X243" i="4"/>
  <c r="V243" i="4"/>
  <c r="AX242" i="4"/>
  <c r="AW242" i="4"/>
  <c r="AV242" i="4"/>
  <c r="AT242" i="4"/>
  <c r="AS242" i="4"/>
  <c r="AR242" i="4"/>
  <c r="AQ242" i="4"/>
  <c r="AN242" i="4"/>
  <c r="AM242" i="4"/>
  <c r="AL242" i="4"/>
  <c r="AK242" i="4"/>
  <c r="AI242" i="4"/>
  <c r="AH242" i="4"/>
  <c r="AG242" i="4"/>
  <c r="AD242" i="4"/>
  <c r="AC242" i="4"/>
  <c r="AB242" i="4"/>
  <c r="AA242" i="4"/>
  <c r="Z242" i="4"/>
  <c r="X242" i="4"/>
  <c r="V242" i="4"/>
  <c r="AX241" i="4"/>
  <c r="AW241" i="4"/>
  <c r="AV241" i="4"/>
  <c r="AT241" i="4"/>
  <c r="AS241" i="4"/>
  <c r="AR241" i="4"/>
  <c r="AQ241" i="4"/>
  <c r="AN241" i="4"/>
  <c r="AM241" i="4"/>
  <c r="AL241" i="4"/>
  <c r="AK241" i="4"/>
  <c r="AI241" i="4"/>
  <c r="AH241" i="4"/>
  <c r="AG241" i="4"/>
  <c r="AD241" i="4"/>
  <c r="AC241" i="4"/>
  <c r="AB241" i="4"/>
  <c r="AA241" i="4"/>
  <c r="Z241" i="4"/>
  <c r="X241" i="4"/>
  <c r="V241" i="4"/>
  <c r="AX240" i="4"/>
  <c r="AW240" i="4"/>
  <c r="AV240" i="4"/>
  <c r="AT240" i="4"/>
  <c r="AS240" i="4"/>
  <c r="AR240" i="4"/>
  <c r="AQ240" i="4"/>
  <c r="AN240" i="4"/>
  <c r="AM240" i="4"/>
  <c r="AL240" i="4"/>
  <c r="AK240" i="4"/>
  <c r="AI240" i="4"/>
  <c r="AH240" i="4"/>
  <c r="AG240" i="4"/>
  <c r="AD240" i="4"/>
  <c r="AC240" i="4"/>
  <c r="AB240" i="4"/>
  <c r="AA240" i="4"/>
  <c r="Z240" i="4"/>
  <c r="X240" i="4"/>
  <c r="V240" i="4"/>
  <c r="AX239" i="4"/>
  <c r="AW239" i="4"/>
  <c r="AV239" i="4"/>
  <c r="AT239" i="4"/>
  <c r="AS239" i="4"/>
  <c r="AR239" i="4"/>
  <c r="AQ239" i="4"/>
  <c r="AN239" i="4"/>
  <c r="AM239" i="4"/>
  <c r="AL239" i="4"/>
  <c r="AK239" i="4"/>
  <c r="AI239" i="4"/>
  <c r="AH239" i="4"/>
  <c r="AG239" i="4"/>
  <c r="AD239" i="4"/>
  <c r="AC239" i="4"/>
  <c r="AB239" i="4"/>
  <c r="AA239" i="4"/>
  <c r="Z239" i="4"/>
  <c r="X239" i="4"/>
  <c r="V239" i="4"/>
  <c r="AX238" i="4"/>
  <c r="AW238" i="4"/>
  <c r="AV238" i="4"/>
  <c r="AT238" i="4"/>
  <c r="AS238" i="4"/>
  <c r="AR238" i="4"/>
  <c r="AQ238" i="4"/>
  <c r="AN238" i="4"/>
  <c r="AM238" i="4"/>
  <c r="AL238" i="4"/>
  <c r="AK238" i="4"/>
  <c r="AI238" i="4"/>
  <c r="AH238" i="4"/>
  <c r="AG238" i="4"/>
  <c r="AD238" i="4"/>
  <c r="AC238" i="4"/>
  <c r="AB238" i="4"/>
  <c r="AA238" i="4"/>
  <c r="Z238" i="4"/>
  <c r="X238" i="4"/>
  <c r="V238" i="4"/>
  <c r="AX237" i="4"/>
  <c r="AW237" i="4"/>
  <c r="AV237" i="4"/>
  <c r="AT237" i="4"/>
  <c r="AS237" i="4"/>
  <c r="AR237" i="4"/>
  <c r="AQ237" i="4"/>
  <c r="AN237" i="4"/>
  <c r="AM237" i="4"/>
  <c r="AL237" i="4"/>
  <c r="AK237" i="4"/>
  <c r="AI237" i="4"/>
  <c r="AH237" i="4"/>
  <c r="AG237" i="4"/>
  <c r="AD237" i="4"/>
  <c r="AC237" i="4"/>
  <c r="AB237" i="4"/>
  <c r="AA237" i="4"/>
  <c r="Z237" i="4"/>
  <c r="X237" i="4"/>
  <c r="V237" i="4"/>
  <c r="AX236" i="4"/>
  <c r="AW236" i="4"/>
  <c r="AV236" i="4"/>
  <c r="AT236" i="4"/>
  <c r="AS236" i="4"/>
  <c r="AR236" i="4"/>
  <c r="AQ236" i="4"/>
  <c r="AN236" i="4"/>
  <c r="AM236" i="4"/>
  <c r="AL236" i="4"/>
  <c r="AK236" i="4"/>
  <c r="AI236" i="4"/>
  <c r="AH236" i="4"/>
  <c r="AG236" i="4"/>
  <c r="AD236" i="4"/>
  <c r="AC236" i="4"/>
  <c r="AB236" i="4"/>
  <c r="AA236" i="4"/>
  <c r="Z236" i="4"/>
  <c r="X236" i="4"/>
  <c r="V236" i="4"/>
  <c r="AX235" i="4"/>
  <c r="AW235" i="4"/>
  <c r="AV235" i="4"/>
  <c r="AT235" i="4"/>
  <c r="AS235" i="4"/>
  <c r="AR235" i="4"/>
  <c r="AQ235" i="4"/>
  <c r="AN235" i="4"/>
  <c r="AM235" i="4"/>
  <c r="AL235" i="4"/>
  <c r="AK235" i="4"/>
  <c r="AI235" i="4"/>
  <c r="AH235" i="4"/>
  <c r="AG235" i="4"/>
  <c r="AD235" i="4"/>
  <c r="AC235" i="4"/>
  <c r="AB235" i="4"/>
  <c r="AA235" i="4"/>
  <c r="Z235" i="4"/>
  <c r="X235" i="4"/>
  <c r="V235" i="4"/>
  <c r="AX234" i="4"/>
  <c r="AW234" i="4"/>
  <c r="AV234" i="4"/>
  <c r="AT234" i="4"/>
  <c r="AS234" i="4"/>
  <c r="AR234" i="4"/>
  <c r="AQ234" i="4"/>
  <c r="AN234" i="4"/>
  <c r="AM234" i="4"/>
  <c r="AL234" i="4"/>
  <c r="AK234" i="4"/>
  <c r="AI234" i="4"/>
  <c r="AH234" i="4"/>
  <c r="AG234" i="4"/>
  <c r="AD234" i="4"/>
  <c r="AC234" i="4"/>
  <c r="AB234" i="4"/>
  <c r="AA234" i="4"/>
  <c r="Z234" i="4"/>
  <c r="X234" i="4"/>
  <c r="V234" i="4"/>
  <c r="AX233" i="4"/>
  <c r="AW233" i="4"/>
  <c r="AV233" i="4"/>
  <c r="AT233" i="4"/>
  <c r="AS233" i="4"/>
  <c r="AR233" i="4"/>
  <c r="AQ233" i="4"/>
  <c r="AN233" i="4"/>
  <c r="AM233" i="4"/>
  <c r="AL233" i="4"/>
  <c r="AK233" i="4"/>
  <c r="AI233" i="4"/>
  <c r="AH233" i="4"/>
  <c r="AG233" i="4"/>
  <c r="AD233" i="4"/>
  <c r="AC233" i="4"/>
  <c r="AB233" i="4"/>
  <c r="AA233" i="4"/>
  <c r="Z233" i="4"/>
  <c r="X233" i="4"/>
  <c r="V233" i="4"/>
  <c r="AX232" i="4"/>
  <c r="AW232" i="4"/>
  <c r="AV232" i="4"/>
  <c r="AT232" i="4"/>
  <c r="AS232" i="4"/>
  <c r="AR232" i="4"/>
  <c r="AQ232" i="4"/>
  <c r="AN232" i="4"/>
  <c r="AM232" i="4"/>
  <c r="AL232" i="4"/>
  <c r="AK232" i="4"/>
  <c r="AI232" i="4"/>
  <c r="AH232" i="4"/>
  <c r="AG232" i="4"/>
  <c r="AD232" i="4"/>
  <c r="AC232" i="4"/>
  <c r="AB232" i="4"/>
  <c r="AA232" i="4"/>
  <c r="Z232" i="4"/>
  <c r="X232" i="4"/>
  <c r="V232" i="4"/>
  <c r="AX231" i="4"/>
  <c r="AW231" i="4"/>
  <c r="AV231" i="4"/>
  <c r="AT231" i="4"/>
  <c r="AS231" i="4"/>
  <c r="AR231" i="4"/>
  <c r="AQ231" i="4"/>
  <c r="AN231" i="4"/>
  <c r="AM231" i="4"/>
  <c r="AL231" i="4"/>
  <c r="AK231" i="4"/>
  <c r="AI231" i="4"/>
  <c r="AH231" i="4"/>
  <c r="AG231" i="4"/>
  <c r="AD231" i="4"/>
  <c r="AC231" i="4"/>
  <c r="AB231" i="4"/>
  <c r="AA231" i="4"/>
  <c r="Z231" i="4"/>
  <c r="X231" i="4"/>
  <c r="V231" i="4"/>
  <c r="AX230" i="4"/>
  <c r="AW230" i="4"/>
  <c r="AV230" i="4"/>
  <c r="AT230" i="4"/>
  <c r="AS230" i="4"/>
  <c r="AR230" i="4"/>
  <c r="AQ230" i="4"/>
  <c r="AN230" i="4"/>
  <c r="AM230" i="4"/>
  <c r="AL230" i="4"/>
  <c r="AK230" i="4"/>
  <c r="AI230" i="4"/>
  <c r="AH230" i="4"/>
  <c r="AG230" i="4"/>
  <c r="AD230" i="4"/>
  <c r="AC230" i="4"/>
  <c r="AB230" i="4"/>
  <c r="AA230" i="4"/>
  <c r="Z230" i="4"/>
  <c r="X230" i="4"/>
  <c r="V230" i="4"/>
  <c r="AX229" i="4"/>
  <c r="AW229" i="4"/>
  <c r="AV229" i="4"/>
  <c r="AT229" i="4"/>
  <c r="AS229" i="4"/>
  <c r="AR229" i="4"/>
  <c r="AQ229" i="4"/>
  <c r="AN229" i="4"/>
  <c r="AM229" i="4"/>
  <c r="AL229" i="4"/>
  <c r="AK229" i="4"/>
  <c r="AI229" i="4"/>
  <c r="AH229" i="4"/>
  <c r="AG229" i="4"/>
  <c r="AD229" i="4"/>
  <c r="AC229" i="4"/>
  <c r="AB229" i="4"/>
  <c r="AA229" i="4"/>
  <c r="Z229" i="4"/>
  <c r="X229" i="4"/>
  <c r="V229" i="4"/>
  <c r="AX228" i="4"/>
  <c r="AW228" i="4"/>
  <c r="AV228" i="4"/>
  <c r="AT228" i="4"/>
  <c r="AS228" i="4"/>
  <c r="AR228" i="4"/>
  <c r="AQ228" i="4"/>
  <c r="AN228" i="4"/>
  <c r="AM228" i="4"/>
  <c r="AL228" i="4"/>
  <c r="AK228" i="4"/>
  <c r="AI228" i="4"/>
  <c r="AH228" i="4"/>
  <c r="AG228" i="4"/>
  <c r="AD228" i="4"/>
  <c r="AC228" i="4"/>
  <c r="AB228" i="4"/>
  <c r="AA228" i="4"/>
  <c r="Z228" i="4"/>
  <c r="X228" i="4"/>
  <c r="V228" i="4"/>
  <c r="AX227" i="4"/>
  <c r="AW227" i="4"/>
  <c r="AV227" i="4"/>
  <c r="AT227" i="4"/>
  <c r="AS227" i="4"/>
  <c r="AR227" i="4"/>
  <c r="AQ227" i="4"/>
  <c r="AN227" i="4"/>
  <c r="AM227" i="4"/>
  <c r="AL227" i="4"/>
  <c r="AK227" i="4"/>
  <c r="AI227" i="4"/>
  <c r="AH227" i="4"/>
  <c r="AG227" i="4"/>
  <c r="AD227" i="4"/>
  <c r="AC227" i="4"/>
  <c r="AB227" i="4"/>
  <c r="AA227" i="4"/>
  <c r="Z227" i="4"/>
  <c r="X227" i="4"/>
  <c r="V227" i="4"/>
  <c r="AX226" i="4"/>
  <c r="AW226" i="4"/>
  <c r="AV226" i="4"/>
  <c r="AT226" i="4"/>
  <c r="AS226" i="4"/>
  <c r="AR226" i="4"/>
  <c r="AQ226" i="4"/>
  <c r="AN226" i="4"/>
  <c r="AM226" i="4"/>
  <c r="AL226" i="4"/>
  <c r="AK226" i="4"/>
  <c r="AI226" i="4"/>
  <c r="AH226" i="4"/>
  <c r="AG226" i="4"/>
  <c r="AD226" i="4"/>
  <c r="AC226" i="4"/>
  <c r="AB226" i="4"/>
  <c r="AA226" i="4"/>
  <c r="Z226" i="4"/>
  <c r="X226" i="4"/>
  <c r="V226" i="4"/>
  <c r="AX225" i="4"/>
  <c r="AW225" i="4"/>
  <c r="AV225" i="4"/>
  <c r="AT225" i="4"/>
  <c r="AS225" i="4"/>
  <c r="AR225" i="4"/>
  <c r="AQ225" i="4"/>
  <c r="AN225" i="4"/>
  <c r="AM225" i="4"/>
  <c r="AL225" i="4"/>
  <c r="AK225" i="4"/>
  <c r="AI225" i="4"/>
  <c r="AH225" i="4"/>
  <c r="AG225" i="4"/>
  <c r="AD225" i="4"/>
  <c r="AC225" i="4"/>
  <c r="AB225" i="4"/>
  <c r="AA225" i="4"/>
  <c r="Z225" i="4"/>
  <c r="X225" i="4"/>
  <c r="V225" i="4"/>
  <c r="AX224" i="4"/>
  <c r="AW224" i="4"/>
  <c r="AV224" i="4"/>
  <c r="AT224" i="4"/>
  <c r="AS224" i="4"/>
  <c r="AR224" i="4"/>
  <c r="AQ224" i="4"/>
  <c r="AN224" i="4"/>
  <c r="AM224" i="4"/>
  <c r="AL224" i="4"/>
  <c r="AK224" i="4"/>
  <c r="AI224" i="4"/>
  <c r="AH224" i="4"/>
  <c r="AG224" i="4"/>
  <c r="AD224" i="4"/>
  <c r="AC224" i="4"/>
  <c r="AB224" i="4"/>
  <c r="AA224" i="4"/>
  <c r="Z224" i="4"/>
  <c r="X224" i="4"/>
  <c r="V224" i="4"/>
  <c r="AX223" i="4"/>
  <c r="AW223" i="4"/>
  <c r="AV223" i="4"/>
  <c r="AT223" i="4"/>
  <c r="AS223" i="4"/>
  <c r="AR223" i="4"/>
  <c r="AQ223" i="4"/>
  <c r="AN223" i="4"/>
  <c r="AM223" i="4"/>
  <c r="AL223" i="4"/>
  <c r="AK223" i="4"/>
  <c r="AI223" i="4"/>
  <c r="AH223" i="4"/>
  <c r="AG223" i="4"/>
  <c r="AD223" i="4"/>
  <c r="AC223" i="4"/>
  <c r="AB223" i="4"/>
  <c r="AA223" i="4"/>
  <c r="Z223" i="4"/>
  <c r="X223" i="4"/>
  <c r="V223" i="4"/>
  <c r="AX222" i="4"/>
  <c r="AW222" i="4"/>
  <c r="AV222" i="4"/>
  <c r="AT222" i="4"/>
  <c r="AS222" i="4"/>
  <c r="AR222" i="4"/>
  <c r="AQ222" i="4"/>
  <c r="AN222" i="4"/>
  <c r="AM222" i="4"/>
  <c r="AL222" i="4"/>
  <c r="AK222" i="4"/>
  <c r="AI222" i="4"/>
  <c r="AH222" i="4"/>
  <c r="AG222" i="4"/>
  <c r="AD222" i="4"/>
  <c r="AC222" i="4"/>
  <c r="AB222" i="4"/>
  <c r="AA222" i="4"/>
  <c r="Z222" i="4"/>
  <c r="X222" i="4"/>
  <c r="V222" i="4"/>
  <c r="AX221" i="4"/>
  <c r="AW221" i="4"/>
  <c r="AV221" i="4"/>
  <c r="AT221" i="4"/>
  <c r="AS221" i="4"/>
  <c r="AR221" i="4"/>
  <c r="AQ221" i="4"/>
  <c r="AN221" i="4"/>
  <c r="AM221" i="4"/>
  <c r="AL221" i="4"/>
  <c r="AK221" i="4"/>
  <c r="AI221" i="4"/>
  <c r="AH221" i="4"/>
  <c r="AG221" i="4"/>
  <c r="AD221" i="4"/>
  <c r="AC221" i="4"/>
  <c r="AB221" i="4"/>
  <c r="AA221" i="4"/>
  <c r="Z221" i="4"/>
  <c r="X221" i="4"/>
  <c r="V221" i="4"/>
  <c r="AX220" i="4"/>
  <c r="AW220" i="4"/>
  <c r="AV220" i="4"/>
  <c r="AT220" i="4"/>
  <c r="AS220" i="4"/>
  <c r="AR220" i="4"/>
  <c r="AQ220" i="4"/>
  <c r="AN220" i="4"/>
  <c r="AM220" i="4"/>
  <c r="AL220" i="4"/>
  <c r="AK220" i="4"/>
  <c r="AI220" i="4"/>
  <c r="AH220" i="4"/>
  <c r="AG220" i="4"/>
  <c r="AD220" i="4"/>
  <c r="AC220" i="4"/>
  <c r="AB220" i="4"/>
  <c r="AA220" i="4"/>
  <c r="Z220" i="4"/>
  <c r="X220" i="4"/>
  <c r="V220" i="4"/>
  <c r="AX219" i="4"/>
  <c r="AW219" i="4"/>
  <c r="AV219" i="4"/>
  <c r="AT219" i="4"/>
  <c r="AS219" i="4"/>
  <c r="AR219" i="4"/>
  <c r="AQ219" i="4"/>
  <c r="AN219" i="4"/>
  <c r="AM219" i="4"/>
  <c r="AL219" i="4"/>
  <c r="AK219" i="4"/>
  <c r="AI219" i="4"/>
  <c r="AH219" i="4"/>
  <c r="AG219" i="4"/>
  <c r="AD219" i="4"/>
  <c r="AC219" i="4"/>
  <c r="AB219" i="4"/>
  <c r="AA219" i="4"/>
  <c r="Z219" i="4"/>
  <c r="X219" i="4"/>
  <c r="V219" i="4"/>
  <c r="AX218" i="4"/>
  <c r="AW218" i="4"/>
  <c r="AV218" i="4"/>
  <c r="AT218" i="4"/>
  <c r="AS218" i="4"/>
  <c r="AR218" i="4"/>
  <c r="AQ218" i="4"/>
  <c r="AN218" i="4"/>
  <c r="AM218" i="4"/>
  <c r="AL218" i="4"/>
  <c r="AK218" i="4"/>
  <c r="AI218" i="4"/>
  <c r="AH218" i="4"/>
  <c r="AG218" i="4"/>
  <c r="AD218" i="4"/>
  <c r="AC218" i="4"/>
  <c r="AB218" i="4"/>
  <c r="AA218" i="4"/>
  <c r="Z218" i="4"/>
  <c r="X218" i="4"/>
  <c r="V218" i="4"/>
  <c r="AX217" i="4"/>
  <c r="AW217" i="4"/>
  <c r="AV217" i="4"/>
  <c r="AT217" i="4"/>
  <c r="AS217" i="4"/>
  <c r="AR217" i="4"/>
  <c r="AQ217" i="4"/>
  <c r="AN217" i="4"/>
  <c r="AM217" i="4"/>
  <c r="AL217" i="4"/>
  <c r="AK217" i="4"/>
  <c r="AI217" i="4"/>
  <c r="AH217" i="4"/>
  <c r="AG217" i="4"/>
  <c r="AD217" i="4"/>
  <c r="AC217" i="4"/>
  <c r="AB217" i="4"/>
  <c r="AA217" i="4"/>
  <c r="Z217" i="4"/>
  <c r="X217" i="4"/>
  <c r="V217" i="4"/>
  <c r="AX216" i="4"/>
  <c r="AW216" i="4"/>
  <c r="AV216" i="4"/>
  <c r="AT216" i="4"/>
  <c r="AS216" i="4"/>
  <c r="AR216" i="4"/>
  <c r="AQ216" i="4"/>
  <c r="AN216" i="4"/>
  <c r="AM216" i="4"/>
  <c r="AL216" i="4"/>
  <c r="AK216" i="4"/>
  <c r="AI216" i="4"/>
  <c r="AH216" i="4"/>
  <c r="AG216" i="4"/>
  <c r="AD216" i="4"/>
  <c r="AC216" i="4"/>
  <c r="AB216" i="4"/>
  <c r="AA216" i="4"/>
  <c r="Z216" i="4"/>
  <c r="X216" i="4"/>
  <c r="V216" i="4"/>
  <c r="AX215" i="4"/>
  <c r="AW215" i="4"/>
  <c r="AV215" i="4"/>
  <c r="AT215" i="4"/>
  <c r="AS215" i="4"/>
  <c r="AR215" i="4"/>
  <c r="AQ215" i="4"/>
  <c r="AN215" i="4"/>
  <c r="AM215" i="4"/>
  <c r="AL215" i="4"/>
  <c r="AK215" i="4"/>
  <c r="AI215" i="4"/>
  <c r="AH215" i="4"/>
  <c r="AG215" i="4"/>
  <c r="AD215" i="4"/>
  <c r="AC215" i="4"/>
  <c r="AB215" i="4"/>
  <c r="AA215" i="4"/>
  <c r="Z215" i="4"/>
  <c r="X215" i="4"/>
  <c r="V215" i="4"/>
  <c r="AX214" i="4"/>
  <c r="AW214" i="4"/>
  <c r="AV214" i="4"/>
  <c r="AT214" i="4"/>
  <c r="AS214" i="4"/>
  <c r="AR214" i="4"/>
  <c r="AQ214" i="4"/>
  <c r="AN214" i="4"/>
  <c r="AM214" i="4"/>
  <c r="AL214" i="4"/>
  <c r="AK214" i="4"/>
  <c r="AI214" i="4"/>
  <c r="AH214" i="4"/>
  <c r="AG214" i="4"/>
  <c r="AD214" i="4"/>
  <c r="AC214" i="4"/>
  <c r="AB214" i="4"/>
  <c r="AA214" i="4"/>
  <c r="Z214" i="4"/>
  <c r="X214" i="4"/>
  <c r="V214" i="4"/>
  <c r="AX213" i="4"/>
  <c r="AW213" i="4"/>
  <c r="AV213" i="4"/>
  <c r="AT213" i="4"/>
  <c r="AS213" i="4"/>
  <c r="AR213" i="4"/>
  <c r="AQ213" i="4"/>
  <c r="AN213" i="4"/>
  <c r="AM213" i="4"/>
  <c r="AL213" i="4"/>
  <c r="AK213" i="4"/>
  <c r="AI213" i="4"/>
  <c r="AH213" i="4"/>
  <c r="AG213" i="4"/>
  <c r="AD213" i="4"/>
  <c r="AC213" i="4"/>
  <c r="AB213" i="4"/>
  <c r="AA213" i="4"/>
  <c r="Z213" i="4"/>
  <c r="X213" i="4"/>
  <c r="V213" i="4"/>
  <c r="AX212" i="4"/>
  <c r="AW212" i="4"/>
  <c r="AV212" i="4"/>
  <c r="AT212" i="4"/>
  <c r="AS212" i="4"/>
  <c r="AR212" i="4"/>
  <c r="AQ212" i="4"/>
  <c r="AN212" i="4"/>
  <c r="AM212" i="4"/>
  <c r="AL212" i="4"/>
  <c r="AK212" i="4"/>
  <c r="AI212" i="4"/>
  <c r="AH212" i="4"/>
  <c r="AG212" i="4"/>
  <c r="AD212" i="4"/>
  <c r="AC212" i="4"/>
  <c r="AB212" i="4"/>
  <c r="AA212" i="4"/>
  <c r="Z212" i="4"/>
  <c r="X212" i="4"/>
  <c r="V212" i="4"/>
  <c r="AX211" i="4"/>
  <c r="AW211" i="4"/>
  <c r="AV211" i="4"/>
  <c r="AT211" i="4"/>
  <c r="AS211" i="4"/>
  <c r="AR211" i="4"/>
  <c r="AQ211" i="4"/>
  <c r="AN211" i="4"/>
  <c r="AM211" i="4"/>
  <c r="AL211" i="4"/>
  <c r="AK211" i="4"/>
  <c r="AI211" i="4"/>
  <c r="AH211" i="4"/>
  <c r="AG211" i="4"/>
  <c r="AD211" i="4"/>
  <c r="AC211" i="4"/>
  <c r="AB211" i="4"/>
  <c r="AA211" i="4"/>
  <c r="Z211" i="4"/>
  <c r="X211" i="4"/>
  <c r="V211" i="4"/>
  <c r="AX210" i="4"/>
  <c r="AW210" i="4"/>
  <c r="AV210" i="4"/>
  <c r="AT210" i="4"/>
  <c r="AS210" i="4"/>
  <c r="AR210" i="4"/>
  <c r="AQ210" i="4"/>
  <c r="AN210" i="4"/>
  <c r="AM210" i="4"/>
  <c r="AL210" i="4"/>
  <c r="AK210" i="4"/>
  <c r="AI210" i="4"/>
  <c r="AH210" i="4"/>
  <c r="AG210" i="4"/>
  <c r="AD210" i="4"/>
  <c r="AC210" i="4"/>
  <c r="AB210" i="4"/>
  <c r="AA210" i="4"/>
  <c r="Z210" i="4"/>
  <c r="X210" i="4"/>
  <c r="V210" i="4"/>
  <c r="AX209" i="4"/>
  <c r="AW209" i="4"/>
  <c r="AV209" i="4"/>
  <c r="AT209" i="4"/>
  <c r="AS209" i="4"/>
  <c r="AR209" i="4"/>
  <c r="AQ209" i="4"/>
  <c r="AN209" i="4"/>
  <c r="AM209" i="4"/>
  <c r="AL209" i="4"/>
  <c r="AK209" i="4"/>
  <c r="AI209" i="4"/>
  <c r="AH209" i="4"/>
  <c r="AG209" i="4"/>
  <c r="AD209" i="4"/>
  <c r="AC209" i="4"/>
  <c r="AB209" i="4"/>
  <c r="AA209" i="4"/>
  <c r="Z209" i="4"/>
  <c r="X209" i="4"/>
  <c r="V209" i="4"/>
  <c r="AX208" i="4"/>
  <c r="AW208" i="4"/>
  <c r="AV208" i="4"/>
  <c r="AT208" i="4"/>
  <c r="AS208" i="4"/>
  <c r="AR208" i="4"/>
  <c r="AQ208" i="4"/>
  <c r="AN208" i="4"/>
  <c r="AM208" i="4"/>
  <c r="AL208" i="4"/>
  <c r="AK208" i="4"/>
  <c r="AI208" i="4"/>
  <c r="AH208" i="4"/>
  <c r="AG208" i="4"/>
  <c r="AD208" i="4"/>
  <c r="AC208" i="4"/>
  <c r="AB208" i="4"/>
  <c r="AA208" i="4"/>
  <c r="Z208" i="4"/>
  <c r="X208" i="4"/>
  <c r="V208" i="4"/>
  <c r="AX207" i="4"/>
  <c r="AW207" i="4"/>
  <c r="AV207" i="4"/>
  <c r="AT207" i="4"/>
  <c r="AS207" i="4"/>
  <c r="AR207" i="4"/>
  <c r="AQ207" i="4"/>
  <c r="AN207" i="4"/>
  <c r="AM207" i="4"/>
  <c r="AL207" i="4"/>
  <c r="AK207" i="4"/>
  <c r="AI207" i="4"/>
  <c r="AH207" i="4"/>
  <c r="AG207" i="4"/>
  <c r="AD207" i="4"/>
  <c r="AC207" i="4"/>
  <c r="AB207" i="4"/>
  <c r="AA207" i="4"/>
  <c r="Z207" i="4"/>
  <c r="X207" i="4"/>
  <c r="V207" i="4"/>
  <c r="AX206" i="4"/>
  <c r="AW206" i="4"/>
  <c r="AV206" i="4"/>
  <c r="AT206" i="4"/>
  <c r="AS206" i="4"/>
  <c r="AR206" i="4"/>
  <c r="AQ206" i="4"/>
  <c r="AN206" i="4"/>
  <c r="AM206" i="4"/>
  <c r="AL206" i="4"/>
  <c r="AK206" i="4"/>
  <c r="AI206" i="4"/>
  <c r="AH206" i="4"/>
  <c r="AG206" i="4"/>
  <c r="AD206" i="4"/>
  <c r="AC206" i="4"/>
  <c r="AB206" i="4"/>
  <c r="AA206" i="4"/>
  <c r="Z206" i="4"/>
  <c r="X206" i="4"/>
  <c r="V206" i="4"/>
  <c r="AX205" i="4"/>
  <c r="AW205" i="4"/>
  <c r="AV205" i="4"/>
  <c r="AT205" i="4"/>
  <c r="AS205" i="4"/>
  <c r="AR205" i="4"/>
  <c r="AQ205" i="4"/>
  <c r="AN205" i="4"/>
  <c r="AM205" i="4"/>
  <c r="AL205" i="4"/>
  <c r="AK205" i="4"/>
  <c r="AI205" i="4"/>
  <c r="AH205" i="4"/>
  <c r="AG205" i="4"/>
  <c r="AD205" i="4"/>
  <c r="AC205" i="4"/>
  <c r="AB205" i="4"/>
  <c r="AA205" i="4"/>
  <c r="Z205" i="4"/>
  <c r="X205" i="4"/>
  <c r="V205" i="4"/>
  <c r="AX204" i="4"/>
  <c r="AW204" i="4"/>
  <c r="AV204" i="4"/>
  <c r="AT204" i="4"/>
  <c r="AS204" i="4"/>
  <c r="AR204" i="4"/>
  <c r="AQ204" i="4"/>
  <c r="AN204" i="4"/>
  <c r="AM204" i="4"/>
  <c r="AL204" i="4"/>
  <c r="AK204" i="4"/>
  <c r="AI204" i="4"/>
  <c r="AH204" i="4"/>
  <c r="AG204" i="4"/>
  <c r="AD204" i="4"/>
  <c r="AC204" i="4"/>
  <c r="AB204" i="4"/>
  <c r="AA204" i="4"/>
  <c r="Z204" i="4"/>
  <c r="X204" i="4"/>
  <c r="V204" i="4"/>
  <c r="AX203" i="4"/>
  <c r="AW203" i="4"/>
  <c r="AV203" i="4"/>
  <c r="AT203" i="4"/>
  <c r="AS203" i="4"/>
  <c r="AR203" i="4"/>
  <c r="AQ203" i="4"/>
  <c r="AN203" i="4"/>
  <c r="AM203" i="4"/>
  <c r="AL203" i="4"/>
  <c r="AK203" i="4"/>
  <c r="AI203" i="4"/>
  <c r="AH203" i="4"/>
  <c r="AG203" i="4"/>
  <c r="AD203" i="4"/>
  <c r="AC203" i="4"/>
  <c r="AB203" i="4"/>
  <c r="AA203" i="4"/>
  <c r="Z203" i="4"/>
  <c r="X203" i="4"/>
  <c r="V203" i="4"/>
  <c r="AX202" i="4"/>
  <c r="AW202" i="4"/>
  <c r="AV202" i="4"/>
  <c r="AT202" i="4"/>
  <c r="AS202" i="4"/>
  <c r="AR202" i="4"/>
  <c r="AQ202" i="4"/>
  <c r="AN202" i="4"/>
  <c r="AM202" i="4"/>
  <c r="AL202" i="4"/>
  <c r="AK202" i="4"/>
  <c r="AI202" i="4"/>
  <c r="AH202" i="4"/>
  <c r="AG202" i="4"/>
  <c r="AD202" i="4"/>
  <c r="AC202" i="4"/>
  <c r="AB202" i="4"/>
  <c r="AA202" i="4"/>
  <c r="Z202" i="4"/>
  <c r="X202" i="4"/>
  <c r="V202" i="4"/>
  <c r="AX201" i="4"/>
  <c r="AW201" i="4"/>
  <c r="AV201" i="4"/>
  <c r="AT201" i="4"/>
  <c r="AS201" i="4"/>
  <c r="AR201" i="4"/>
  <c r="AQ201" i="4"/>
  <c r="AN201" i="4"/>
  <c r="AM201" i="4"/>
  <c r="AL201" i="4"/>
  <c r="AK201" i="4"/>
  <c r="AI201" i="4"/>
  <c r="AH201" i="4"/>
  <c r="AG201" i="4"/>
  <c r="AD201" i="4"/>
  <c r="AC201" i="4"/>
  <c r="AB201" i="4"/>
  <c r="AA201" i="4"/>
  <c r="Z201" i="4"/>
  <c r="X201" i="4"/>
  <c r="V201" i="4"/>
  <c r="AX200" i="4"/>
  <c r="AW200" i="4"/>
  <c r="AV200" i="4"/>
  <c r="AT200" i="4"/>
  <c r="AS200" i="4"/>
  <c r="AR200" i="4"/>
  <c r="AQ200" i="4"/>
  <c r="AN200" i="4"/>
  <c r="AM200" i="4"/>
  <c r="AL200" i="4"/>
  <c r="AK200" i="4"/>
  <c r="AI200" i="4"/>
  <c r="AH200" i="4"/>
  <c r="AG200" i="4"/>
  <c r="AD200" i="4"/>
  <c r="AC200" i="4"/>
  <c r="AB200" i="4"/>
  <c r="AA200" i="4"/>
  <c r="Z200" i="4"/>
  <c r="X200" i="4"/>
  <c r="V200" i="4"/>
  <c r="AX199" i="4"/>
  <c r="AW199" i="4"/>
  <c r="AV199" i="4"/>
  <c r="AT199" i="4"/>
  <c r="AS199" i="4"/>
  <c r="AR199" i="4"/>
  <c r="AQ199" i="4"/>
  <c r="AN199" i="4"/>
  <c r="AM199" i="4"/>
  <c r="AL199" i="4"/>
  <c r="AK199" i="4"/>
  <c r="AI199" i="4"/>
  <c r="AH199" i="4"/>
  <c r="AG199" i="4"/>
  <c r="AD199" i="4"/>
  <c r="AC199" i="4"/>
  <c r="AB199" i="4"/>
  <c r="AA199" i="4"/>
  <c r="Z199" i="4"/>
  <c r="X199" i="4"/>
  <c r="V199" i="4"/>
  <c r="AX198" i="4"/>
  <c r="AW198" i="4"/>
  <c r="AV198" i="4"/>
  <c r="AT198" i="4"/>
  <c r="AS198" i="4"/>
  <c r="AR198" i="4"/>
  <c r="AQ198" i="4"/>
  <c r="AN198" i="4"/>
  <c r="AM198" i="4"/>
  <c r="AL198" i="4"/>
  <c r="AK198" i="4"/>
  <c r="AI198" i="4"/>
  <c r="AH198" i="4"/>
  <c r="AG198" i="4"/>
  <c r="AD198" i="4"/>
  <c r="AC198" i="4"/>
  <c r="AB198" i="4"/>
  <c r="AA198" i="4"/>
  <c r="Z198" i="4"/>
  <c r="X198" i="4"/>
  <c r="V198" i="4"/>
  <c r="AX197" i="4"/>
  <c r="AW197" i="4"/>
  <c r="AV197" i="4"/>
  <c r="AT197" i="4"/>
  <c r="AS197" i="4"/>
  <c r="AR197" i="4"/>
  <c r="AQ197" i="4"/>
  <c r="AN197" i="4"/>
  <c r="AM197" i="4"/>
  <c r="AL197" i="4"/>
  <c r="AK197" i="4"/>
  <c r="AI197" i="4"/>
  <c r="AH197" i="4"/>
  <c r="AG197" i="4"/>
  <c r="AD197" i="4"/>
  <c r="AC197" i="4"/>
  <c r="AB197" i="4"/>
  <c r="AA197" i="4"/>
  <c r="Z197" i="4"/>
  <c r="X197" i="4"/>
  <c r="V197" i="4"/>
  <c r="AX196" i="4"/>
  <c r="AW196" i="4"/>
  <c r="AV196" i="4"/>
  <c r="AT196" i="4"/>
  <c r="AS196" i="4"/>
  <c r="AR196" i="4"/>
  <c r="AQ196" i="4"/>
  <c r="AN196" i="4"/>
  <c r="AM196" i="4"/>
  <c r="AL196" i="4"/>
  <c r="AK196" i="4"/>
  <c r="AI196" i="4"/>
  <c r="AH196" i="4"/>
  <c r="AG196" i="4"/>
  <c r="AD196" i="4"/>
  <c r="AC196" i="4"/>
  <c r="AB196" i="4"/>
  <c r="AA196" i="4"/>
  <c r="Z196" i="4"/>
  <c r="X196" i="4"/>
  <c r="V196" i="4"/>
  <c r="AX195" i="4"/>
  <c r="AW195" i="4"/>
  <c r="AV195" i="4"/>
  <c r="AT195" i="4"/>
  <c r="AS195" i="4"/>
  <c r="AR195" i="4"/>
  <c r="AQ195" i="4"/>
  <c r="AN195" i="4"/>
  <c r="AM195" i="4"/>
  <c r="AL195" i="4"/>
  <c r="AK195" i="4"/>
  <c r="AI195" i="4"/>
  <c r="AH195" i="4"/>
  <c r="AG195" i="4"/>
  <c r="AD195" i="4"/>
  <c r="AC195" i="4"/>
  <c r="AB195" i="4"/>
  <c r="AA195" i="4"/>
  <c r="Z195" i="4"/>
  <c r="X195" i="4"/>
  <c r="V195" i="4"/>
  <c r="AX194" i="4"/>
  <c r="AW194" i="4"/>
  <c r="AV194" i="4"/>
  <c r="AT194" i="4"/>
  <c r="AS194" i="4"/>
  <c r="AR194" i="4"/>
  <c r="AQ194" i="4"/>
  <c r="AN194" i="4"/>
  <c r="AM194" i="4"/>
  <c r="AL194" i="4"/>
  <c r="AK194" i="4"/>
  <c r="AI194" i="4"/>
  <c r="AH194" i="4"/>
  <c r="AG194" i="4"/>
  <c r="AD194" i="4"/>
  <c r="AC194" i="4"/>
  <c r="AB194" i="4"/>
  <c r="AA194" i="4"/>
  <c r="Z194" i="4"/>
  <c r="X194" i="4"/>
  <c r="V194" i="4"/>
  <c r="AX193" i="4"/>
  <c r="AW193" i="4"/>
  <c r="AV193" i="4"/>
  <c r="AT193" i="4"/>
  <c r="AS193" i="4"/>
  <c r="AR193" i="4"/>
  <c r="AQ193" i="4"/>
  <c r="AN193" i="4"/>
  <c r="AM193" i="4"/>
  <c r="AL193" i="4"/>
  <c r="AK193" i="4"/>
  <c r="AI193" i="4"/>
  <c r="AH193" i="4"/>
  <c r="AG193" i="4"/>
  <c r="AD193" i="4"/>
  <c r="AC193" i="4"/>
  <c r="AB193" i="4"/>
  <c r="AA193" i="4"/>
  <c r="Z193" i="4"/>
  <c r="X193" i="4"/>
  <c r="V193" i="4"/>
  <c r="AX192" i="4"/>
  <c r="AW192" i="4"/>
  <c r="AV192" i="4"/>
  <c r="AT192" i="4"/>
  <c r="AS192" i="4"/>
  <c r="AR192" i="4"/>
  <c r="AQ192" i="4"/>
  <c r="AN192" i="4"/>
  <c r="AM192" i="4"/>
  <c r="AL192" i="4"/>
  <c r="AK192" i="4"/>
  <c r="AI192" i="4"/>
  <c r="AH192" i="4"/>
  <c r="AG192" i="4"/>
  <c r="AD192" i="4"/>
  <c r="AC192" i="4"/>
  <c r="AB192" i="4"/>
  <c r="AA192" i="4"/>
  <c r="Z192" i="4"/>
  <c r="X192" i="4"/>
  <c r="V192" i="4"/>
  <c r="AX191" i="4"/>
  <c r="AW191" i="4"/>
  <c r="AV191" i="4"/>
  <c r="AT191" i="4"/>
  <c r="AS191" i="4"/>
  <c r="AR191" i="4"/>
  <c r="AQ191" i="4"/>
  <c r="AN191" i="4"/>
  <c r="AM191" i="4"/>
  <c r="AL191" i="4"/>
  <c r="AK191" i="4"/>
  <c r="AI191" i="4"/>
  <c r="AH191" i="4"/>
  <c r="AG191" i="4"/>
  <c r="AD191" i="4"/>
  <c r="AC191" i="4"/>
  <c r="AB191" i="4"/>
  <c r="AA191" i="4"/>
  <c r="Z191" i="4"/>
  <c r="X191" i="4"/>
  <c r="V191" i="4"/>
  <c r="AX190" i="4"/>
  <c r="AW190" i="4"/>
  <c r="AV190" i="4"/>
  <c r="AT190" i="4"/>
  <c r="AS190" i="4"/>
  <c r="AR190" i="4"/>
  <c r="AQ190" i="4"/>
  <c r="AN190" i="4"/>
  <c r="AM190" i="4"/>
  <c r="AL190" i="4"/>
  <c r="AK190" i="4"/>
  <c r="AI190" i="4"/>
  <c r="AH190" i="4"/>
  <c r="AG190" i="4"/>
  <c r="AD190" i="4"/>
  <c r="AC190" i="4"/>
  <c r="AB190" i="4"/>
  <c r="AA190" i="4"/>
  <c r="Z190" i="4"/>
  <c r="X190" i="4"/>
  <c r="V190" i="4"/>
  <c r="AX189" i="4"/>
  <c r="AW189" i="4"/>
  <c r="AV189" i="4"/>
  <c r="AT189" i="4"/>
  <c r="AS189" i="4"/>
  <c r="AR189" i="4"/>
  <c r="AQ189" i="4"/>
  <c r="AN189" i="4"/>
  <c r="AM189" i="4"/>
  <c r="AL189" i="4"/>
  <c r="AK189" i="4"/>
  <c r="AI189" i="4"/>
  <c r="AH189" i="4"/>
  <c r="AG189" i="4"/>
  <c r="AD189" i="4"/>
  <c r="AC189" i="4"/>
  <c r="AB189" i="4"/>
  <c r="AA189" i="4"/>
  <c r="Z189" i="4"/>
  <c r="X189" i="4"/>
  <c r="V189" i="4"/>
  <c r="AX188" i="4"/>
  <c r="AW188" i="4"/>
  <c r="AV188" i="4"/>
  <c r="AT188" i="4"/>
  <c r="AS188" i="4"/>
  <c r="AR188" i="4"/>
  <c r="AQ188" i="4"/>
  <c r="AN188" i="4"/>
  <c r="AM188" i="4"/>
  <c r="AL188" i="4"/>
  <c r="AK188" i="4"/>
  <c r="AI188" i="4"/>
  <c r="AH188" i="4"/>
  <c r="AG188" i="4"/>
  <c r="AD188" i="4"/>
  <c r="AC188" i="4"/>
  <c r="AB188" i="4"/>
  <c r="AA188" i="4"/>
  <c r="Z188" i="4"/>
  <c r="X188" i="4"/>
  <c r="V188" i="4"/>
  <c r="AX187" i="4"/>
  <c r="AW187" i="4"/>
  <c r="AV187" i="4"/>
  <c r="AT187" i="4"/>
  <c r="AS187" i="4"/>
  <c r="AR187" i="4"/>
  <c r="AQ187" i="4"/>
  <c r="AN187" i="4"/>
  <c r="AM187" i="4"/>
  <c r="AL187" i="4"/>
  <c r="AK187" i="4"/>
  <c r="AI187" i="4"/>
  <c r="AH187" i="4"/>
  <c r="AG187" i="4"/>
  <c r="AD187" i="4"/>
  <c r="AC187" i="4"/>
  <c r="AB187" i="4"/>
  <c r="AA187" i="4"/>
  <c r="Z187" i="4"/>
  <c r="X187" i="4"/>
  <c r="V187" i="4"/>
  <c r="AX186" i="4"/>
  <c r="AW186" i="4"/>
  <c r="AV186" i="4"/>
  <c r="AT186" i="4"/>
  <c r="AS186" i="4"/>
  <c r="AR186" i="4"/>
  <c r="AQ186" i="4"/>
  <c r="AN186" i="4"/>
  <c r="AM186" i="4"/>
  <c r="AL186" i="4"/>
  <c r="AK186" i="4"/>
  <c r="AI186" i="4"/>
  <c r="AH186" i="4"/>
  <c r="AG186" i="4"/>
  <c r="AD186" i="4"/>
  <c r="AC186" i="4"/>
  <c r="AB186" i="4"/>
  <c r="AA186" i="4"/>
  <c r="Z186" i="4"/>
  <c r="X186" i="4"/>
  <c r="V186" i="4"/>
  <c r="AX185" i="4"/>
  <c r="AW185" i="4"/>
  <c r="AV185" i="4"/>
  <c r="AT185" i="4"/>
  <c r="AS185" i="4"/>
  <c r="AR185" i="4"/>
  <c r="AQ185" i="4"/>
  <c r="AN185" i="4"/>
  <c r="AM185" i="4"/>
  <c r="AL185" i="4"/>
  <c r="AK185" i="4"/>
  <c r="AI185" i="4"/>
  <c r="AH185" i="4"/>
  <c r="AG185" i="4"/>
  <c r="AD185" i="4"/>
  <c r="AC185" i="4"/>
  <c r="AB185" i="4"/>
  <c r="AA185" i="4"/>
  <c r="Z185" i="4"/>
  <c r="X185" i="4"/>
  <c r="V185" i="4"/>
  <c r="AX184" i="4"/>
  <c r="AW184" i="4"/>
  <c r="AV184" i="4"/>
  <c r="AT184" i="4"/>
  <c r="AS184" i="4"/>
  <c r="AR184" i="4"/>
  <c r="AQ184" i="4"/>
  <c r="AN184" i="4"/>
  <c r="AM184" i="4"/>
  <c r="AL184" i="4"/>
  <c r="AK184" i="4"/>
  <c r="AI184" i="4"/>
  <c r="AH184" i="4"/>
  <c r="AG184" i="4"/>
  <c r="AD184" i="4"/>
  <c r="AC184" i="4"/>
  <c r="AB184" i="4"/>
  <c r="AA184" i="4"/>
  <c r="Z184" i="4"/>
  <c r="X184" i="4"/>
  <c r="V184" i="4"/>
  <c r="AX183" i="4"/>
  <c r="AW183" i="4"/>
  <c r="AV183" i="4"/>
  <c r="AT183" i="4"/>
  <c r="AS183" i="4"/>
  <c r="AR183" i="4"/>
  <c r="AQ183" i="4"/>
  <c r="AN183" i="4"/>
  <c r="AM183" i="4"/>
  <c r="AL183" i="4"/>
  <c r="AK183" i="4"/>
  <c r="AI183" i="4"/>
  <c r="AH183" i="4"/>
  <c r="AG183" i="4"/>
  <c r="AD183" i="4"/>
  <c r="AC183" i="4"/>
  <c r="AB183" i="4"/>
  <c r="AA183" i="4"/>
  <c r="Z183" i="4"/>
  <c r="X183" i="4"/>
  <c r="V183" i="4"/>
  <c r="AX182" i="4"/>
  <c r="AW182" i="4"/>
  <c r="AV182" i="4"/>
  <c r="AT182" i="4"/>
  <c r="AS182" i="4"/>
  <c r="AR182" i="4"/>
  <c r="AQ182" i="4"/>
  <c r="AN182" i="4"/>
  <c r="AM182" i="4"/>
  <c r="AL182" i="4"/>
  <c r="AK182" i="4"/>
  <c r="AI182" i="4"/>
  <c r="AH182" i="4"/>
  <c r="AG182" i="4"/>
  <c r="AD182" i="4"/>
  <c r="AC182" i="4"/>
  <c r="AB182" i="4"/>
  <c r="AA182" i="4"/>
  <c r="Z182" i="4"/>
  <c r="X182" i="4"/>
  <c r="V182" i="4"/>
  <c r="AX181" i="4"/>
  <c r="AW181" i="4"/>
  <c r="AV181" i="4"/>
  <c r="AT181" i="4"/>
  <c r="AS181" i="4"/>
  <c r="AR181" i="4"/>
  <c r="AQ181" i="4"/>
  <c r="AN181" i="4"/>
  <c r="AM181" i="4"/>
  <c r="AL181" i="4"/>
  <c r="AK181" i="4"/>
  <c r="AI181" i="4"/>
  <c r="AH181" i="4"/>
  <c r="AG181" i="4"/>
  <c r="AD181" i="4"/>
  <c r="AC181" i="4"/>
  <c r="AB181" i="4"/>
  <c r="AA181" i="4"/>
  <c r="Z181" i="4"/>
  <c r="X181" i="4"/>
  <c r="V181" i="4"/>
  <c r="AX180" i="4"/>
  <c r="AW180" i="4"/>
  <c r="AV180" i="4"/>
  <c r="AT180" i="4"/>
  <c r="AS180" i="4"/>
  <c r="AR180" i="4"/>
  <c r="AQ180" i="4"/>
  <c r="AN180" i="4"/>
  <c r="AM180" i="4"/>
  <c r="AL180" i="4"/>
  <c r="AK180" i="4"/>
  <c r="AI180" i="4"/>
  <c r="AH180" i="4"/>
  <c r="AG180" i="4"/>
  <c r="AD180" i="4"/>
  <c r="AC180" i="4"/>
  <c r="AB180" i="4"/>
  <c r="AA180" i="4"/>
  <c r="Z180" i="4"/>
  <c r="X180" i="4"/>
  <c r="V180" i="4"/>
  <c r="AX179" i="4"/>
  <c r="AW179" i="4"/>
  <c r="AV179" i="4"/>
  <c r="AT179" i="4"/>
  <c r="AS179" i="4"/>
  <c r="AR179" i="4"/>
  <c r="AQ179" i="4"/>
  <c r="AN179" i="4"/>
  <c r="AM179" i="4"/>
  <c r="AL179" i="4"/>
  <c r="AK179" i="4"/>
  <c r="AI179" i="4"/>
  <c r="AH179" i="4"/>
  <c r="AG179" i="4"/>
  <c r="AD179" i="4"/>
  <c r="AC179" i="4"/>
  <c r="AB179" i="4"/>
  <c r="AA179" i="4"/>
  <c r="Z179" i="4"/>
  <c r="X179" i="4"/>
  <c r="V179" i="4"/>
  <c r="AX178" i="4"/>
  <c r="AW178" i="4"/>
  <c r="AV178" i="4"/>
  <c r="AT178" i="4"/>
  <c r="AS178" i="4"/>
  <c r="AR178" i="4"/>
  <c r="AQ178" i="4"/>
  <c r="AN178" i="4"/>
  <c r="AM178" i="4"/>
  <c r="AL178" i="4"/>
  <c r="AK178" i="4"/>
  <c r="AI178" i="4"/>
  <c r="AH178" i="4"/>
  <c r="AG178" i="4"/>
  <c r="AD178" i="4"/>
  <c r="AC178" i="4"/>
  <c r="AB178" i="4"/>
  <c r="AA178" i="4"/>
  <c r="Z178" i="4"/>
  <c r="X178" i="4"/>
  <c r="V178" i="4"/>
  <c r="AX177" i="4"/>
  <c r="AW177" i="4"/>
  <c r="AV177" i="4"/>
  <c r="AT177" i="4"/>
  <c r="AS177" i="4"/>
  <c r="AR177" i="4"/>
  <c r="AQ177" i="4"/>
  <c r="AN177" i="4"/>
  <c r="AM177" i="4"/>
  <c r="AL177" i="4"/>
  <c r="AK177" i="4"/>
  <c r="AI177" i="4"/>
  <c r="AH177" i="4"/>
  <c r="AG177" i="4"/>
  <c r="AD177" i="4"/>
  <c r="AC177" i="4"/>
  <c r="AB177" i="4"/>
  <c r="AA177" i="4"/>
  <c r="Z177" i="4"/>
  <c r="X177" i="4"/>
  <c r="V177" i="4"/>
  <c r="AX176" i="4"/>
  <c r="AW176" i="4"/>
  <c r="AV176" i="4"/>
  <c r="AT176" i="4"/>
  <c r="AS176" i="4"/>
  <c r="AR176" i="4"/>
  <c r="AQ176" i="4"/>
  <c r="AN176" i="4"/>
  <c r="AM176" i="4"/>
  <c r="AL176" i="4"/>
  <c r="AK176" i="4"/>
  <c r="AI176" i="4"/>
  <c r="AH176" i="4"/>
  <c r="AG176" i="4"/>
  <c r="AD176" i="4"/>
  <c r="AC176" i="4"/>
  <c r="AB176" i="4"/>
  <c r="AA176" i="4"/>
  <c r="Z176" i="4"/>
  <c r="X176" i="4"/>
  <c r="V176" i="4"/>
  <c r="AX175" i="4"/>
  <c r="AW175" i="4"/>
  <c r="AV175" i="4"/>
  <c r="AT175" i="4"/>
  <c r="AS175" i="4"/>
  <c r="AR175" i="4"/>
  <c r="AQ175" i="4"/>
  <c r="AN175" i="4"/>
  <c r="AM175" i="4"/>
  <c r="AL175" i="4"/>
  <c r="AK175" i="4"/>
  <c r="AI175" i="4"/>
  <c r="AH175" i="4"/>
  <c r="AG175" i="4"/>
  <c r="AD175" i="4"/>
  <c r="AC175" i="4"/>
  <c r="AB175" i="4"/>
  <c r="AA175" i="4"/>
  <c r="Z175" i="4"/>
  <c r="X175" i="4"/>
  <c r="V175" i="4"/>
  <c r="AX174" i="4"/>
  <c r="AW174" i="4"/>
  <c r="AV174" i="4"/>
  <c r="AT174" i="4"/>
  <c r="AS174" i="4"/>
  <c r="AR174" i="4"/>
  <c r="AQ174" i="4"/>
  <c r="AN174" i="4"/>
  <c r="AM174" i="4"/>
  <c r="AL174" i="4"/>
  <c r="AK174" i="4"/>
  <c r="AI174" i="4"/>
  <c r="AH174" i="4"/>
  <c r="AG174" i="4"/>
  <c r="AD174" i="4"/>
  <c r="AC174" i="4"/>
  <c r="AB174" i="4"/>
  <c r="AA174" i="4"/>
  <c r="Z174" i="4"/>
  <c r="X174" i="4"/>
  <c r="V174" i="4"/>
  <c r="AX173" i="4"/>
  <c r="AW173" i="4"/>
  <c r="AV173" i="4"/>
  <c r="AT173" i="4"/>
  <c r="AS173" i="4"/>
  <c r="AR173" i="4"/>
  <c r="AQ173" i="4"/>
  <c r="AN173" i="4"/>
  <c r="AM173" i="4"/>
  <c r="AL173" i="4"/>
  <c r="AK173" i="4"/>
  <c r="AI173" i="4"/>
  <c r="AH173" i="4"/>
  <c r="AG173" i="4"/>
  <c r="AD173" i="4"/>
  <c r="AC173" i="4"/>
  <c r="AB173" i="4"/>
  <c r="AA173" i="4"/>
  <c r="Z173" i="4"/>
  <c r="X173" i="4"/>
  <c r="V173" i="4"/>
  <c r="AX172" i="4"/>
  <c r="AW172" i="4"/>
  <c r="AV172" i="4"/>
  <c r="AT172" i="4"/>
  <c r="AS172" i="4"/>
  <c r="AR172" i="4"/>
  <c r="AQ172" i="4"/>
  <c r="AN172" i="4"/>
  <c r="AM172" i="4"/>
  <c r="AL172" i="4"/>
  <c r="AK172" i="4"/>
  <c r="AI172" i="4"/>
  <c r="AH172" i="4"/>
  <c r="AG172" i="4"/>
  <c r="AD172" i="4"/>
  <c r="AC172" i="4"/>
  <c r="AB172" i="4"/>
  <c r="AA172" i="4"/>
  <c r="Z172" i="4"/>
  <c r="X172" i="4"/>
  <c r="V172" i="4"/>
  <c r="AX171" i="4"/>
  <c r="AW171" i="4"/>
  <c r="AV171" i="4"/>
  <c r="AT171" i="4"/>
  <c r="AS171" i="4"/>
  <c r="AR171" i="4"/>
  <c r="AQ171" i="4"/>
  <c r="AN171" i="4"/>
  <c r="AM171" i="4"/>
  <c r="AL171" i="4"/>
  <c r="AK171" i="4"/>
  <c r="AI171" i="4"/>
  <c r="AH171" i="4"/>
  <c r="AG171" i="4"/>
  <c r="AD171" i="4"/>
  <c r="AC171" i="4"/>
  <c r="AB171" i="4"/>
  <c r="AA171" i="4"/>
  <c r="Z171" i="4"/>
  <c r="X171" i="4"/>
  <c r="V171" i="4"/>
  <c r="AX170" i="4"/>
  <c r="AW170" i="4"/>
  <c r="AV170" i="4"/>
  <c r="AT170" i="4"/>
  <c r="AS170" i="4"/>
  <c r="AR170" i="4"/>
  <c r="AQ170" i="4"/>
  <c r="AN170" i="4"/>
  <c r="AM170" i="4"/>
  <c r="AL170" i="4"/>
  <c r="AK170" i="4"/>
  <c r="AI170" i="4"/>
  <c r="AH170" i="4"/>
  <c r="AG170" i="4"/>
  <c r="AD170" i="4"/>
  <c r="AC170" i="4"/>
  <c r="AB170" i="4"/>
  <c r="AA170" i="4"/>
  <c r="Z170" i="4"/>
  <c r="X170" i="4"/>
  <c r="V170" i="4"/>
  <c r="AX169" i="4"/>
  <c r="AW169" i="4"/>
  <c r="AV169" i="4"/>
  <c r="AT169" i="4"/>
  <c r="AS169" i="4"/>
  <c r="AR169" i="4"/>
  <c r="AQ169" i="4"/>
  <c r="AN169" i="4"/>
  <c r="AM169" i="4"/>
  <c r="AL169" i="4"/>
  <c r="AK169" i="4"/>
  <c r="AI169" i="4"/>
  <c r="AH169" i="4"/>
  <c r="AG169" i="4"/>
  <c r="AD169" i="4"/>
  <c r="AC169" i="4"/>
  <c r="AB169" i="4"/>
  <c r="AA169" i="4"/>
  <c r="Z169" i="4"/>
  <c r="X169" i="4"/>
  <c r="V169" i="4"/>
  <c r="AX168" i="4"/>
  <c r="AW168" i="4"/>
  <c r="AV168" i="4"/>
  <c r="AT168" i="4"/>
  <c r="AS168" i="4"/>
  <c r="AR168" i="4"/>
  <c r="AQ168" i="4"/>
  <c r="AN168" i="4"/>
  <c r="AM168" i="4"/>
  <c r="AL168" i="4"/>
  <c r="AK168" i="4"/>
  <c r="AI168" i="4"/>
  <c r="AH168" i="4"/>
  <c r="AG168" i="4"/>
  <c r="AD168" i="4"/>
  <c r="AC168" i="4"/>
  <c r="AB168" i="4"/>
  <c r="AA168" i="4"/>
  <c r="Z168" i="4"/>
  <c r="X168" i="4"/>
  <c r="V168" i="4"/>
  <c r="AX167" i="4"/>
  <c r="AW167" i="4"/>
  <c r="AV167" i="4"/>
  <c r="AT167" i="4"/>
  <c r="AS167" i="4"/>
  <c r="AR167" i="4"/>
  <c r="AQ167" i="4"/>
  <c r="AN167" i="4"/>
  <c r="AM167" i="4"/>
  <c r="AL167" i="4"/>
  <c r="AK167" i="4"/>
  <c r="AI167" i="4"/>
  <c r="AH167" i="4"/>
  <c r="AG167" i="4"/>
  <c r="AD167" i="4"/>
  <c r="AC167" i="4"/>
  <c r="AB167" i="4"/>
  <c r="AA167" i="4"/>
  <c r="Z167" i="4"/>
  <c r="X167" i="4"/>
  <c r="V167" i="4"/>
  <c r="AX166" i="4"/>
  <c r="AW166" i="4"/>
  <c r="AV166" i="4"/>
  <c r="AT166" i="4"/>
  <c r="AS166" i="4"/>
  <c r="AR166" i="4"/>
  <c r="AQ166" i="4"/>
  <c r="AN166" i="4"/>
  <c r="AM166" i="4"/>
  <c r="AL166" i="4"/>
  <c r="AK166" i="4"/>
  <c r="AI166" i="4"/>
  <c r="AH166" i="4"/>
  <c r="AG166" i="4"/>
  <c r="AD166" i="4"/>
  <c r="AC166" i="4"/>
  <c r="AB166" i="4"/>
  <c r="AA166" i="4"/>
  <c r="Z166" i="4"/>
  <c r="X166" i="4"/>
  <c r="V166" i="4"/>
  <c r="AX165" i="4"/>
  <c r="AW165" i="4"/>
  <c r="AV165" i="4"/>
  <c r="AT165" i="4"/>
  <c r="AS165" i="4"/>
  <c r="AR165" i="4"/>
  <c r="AQ165" i="4"/>
  <c r="AN165" i="4"/>
  <c r="AM165" i="4"/>
  <c r="AL165" i="4"/>
  <c r="AK165" i="4"/>
  <c r="AI165" i="4"/>
  <c r="AH165" i="4"/>
  <c r="AG165" i="4"/>
  <c r="AD165" i="4"/>
  <c r="AC165" i="4"/>
  <c r="AB165" i="4"/>
  <c r="AA165" i="4"/>
  <c r="Z165" i="4"/>
  <c r="X165" i="4"/>
  <c r="V165" i="4"/>
  <c r="AX164" i="4"/>
  <c r="AW164" i="4"/>
  <c r="AV164" i="4"/>
  <c r="AT164" i="4"/>
  <c r="AS164" i="4"/>
  <c r="AR164" i="4"/>
  <c r="AQ164" i="4"/>
  <c r="AN164" i="4"/>
  <c r="AM164" i="4"/>
  <c r="AL164" i="4"/>
  <c r="AK164" i="4"/>
  <c r="AI164" i="4"/>
  <c r="AH164" i="4"/>
  <c r="AG164" i="4"/>
  <c r="AD164" i="4"/>
  <c r="AC164" i="4"/>
  <c r="AB164" i="4"/>
  <c r="AA164" i="4"/>
  <c r="Z164" i="4"/>
  <c r="X164" i="4"/>
  <c r="V164" i="4"/>
  <c r="AX163" i="4"/>
  <c r="AW163" i="4"/>
  <c r="AV163" i="4"/>
  <c r="AT163" i="4"/>
  <c r="AS163" i="4"/>
  <c r="AR163" i="4"/>
  <c r="AQ163" i="4"/>
  <c r="AN163" i="4"/>
  <c r="AM163" i="4"/>
  <c r="AL163" i="4"/>
  <c r="AK163" i="4"/>
  <c r="AI163" i="4"/>
  <c r="AH163" i="4"/>
  <c r="AG163" i="4"/>
  <c r="AD163" i="4"/>
  <c r="AC163" i="4"/>
  <c r="AB163" i="4"/>
  <c r="AA163" i="4"/>
  <c r="Z163" i="4"/>
  <c r="X163" i="4"/>
  <c r="V163" i="4"/>
  <c r="AX162" i="4"/>
  <c r="AW162" i="4"/>
  <c r="AV162" i="4"/>
  <c r="AT162" i="4"/>
  <c r="AS162" i="4"/>
  <c r="AR162" i="4"/>
  <c r="AQ162" i="4"/>
  <c r="AN162" i="4"/>
  <c r="AM162" i="4"/>
  <c r="AL162" i="4"/>
  <c r="AK162" i="4"/>
  <c r="AI162" i="4"/>
  <c r="AH162" i="4"/>
  <c r="AG162" i="4"/>
  <c r="AD162" i="4"/>
  <c r="AC162" i="4"/>
  <c r="AB162" i="4"/>
  <c r="AA162" i="4"/>
  <c r="Z162" i="4"/>
  <c r="X162" i="4"/>
  <c r="V162" i="4"/>
  <c r="AX161" i="4"/>
  <c r="AW161" i="4"/>
  <c r="AV161" i="4"/>
  <c r="AT161" i="4"/>
  <c r="AS161" i="4"/>
  <c r="AR161" i="4"/>
  <c r="AQ161" i="4"/>
  <c r="AN161" i="4"/>
  <c r="AM161" i="4"/>
  <c r="AL161" i="4"/>
  <c r="AK161" i="4"/>
  <c r="AI161" i="4"/>
  <c r="AH161" i="4"/>
  <c r="AG161" i="4"/>
  <c r="AD161" i="4"/>
  <c r="AC161" i="4"/>
  <c r="AB161" i="4"/>
  <c r="AA161" i="4"/>
  <c r="Z161" i="4"/>
  <c r="X161" i="4"/>
  <c r="V161" i="4"/>
  <c r="AX160" i="4"/>
  <c r="AW160" i="4"/>
  <c r="AV160" i="4"/>
  <c r="AT160" i="4"/>
  <c r="AS160" i="4"/>
  <c r="AR160" i="4"/>
  <c r="AQ160" i="4"/>
  <c r="AN160" i="4"/>
  <c r="AM160" i="4"/>
  <c r="AL160" i="4"/>
  <c r="AK160" i="4"/>
  <c r="AI160" i="4"/>
  <c r="AH160" i="4"/>
  <c r="AG160" i="4"/>
  <c r="AD160" i="4"/>
  <c r="AC160" i="4"/>
  <c r="AB160" i="4"/>
  <c r="AA160" i="4"/>
  <c r="Z160" i="4"/>
  <c r="X160" i="4"/>
  <c r="V160" i="4"/>
  <c r="AX159" i="4"/>
  <c r="AW159" i="4"/>
  <c r="AV159" i="4"/>
  <c r="AT159" i="4"/>
  <c r="AS159" i="4"/>
  <c r="AR159" i="4"/>
  <c r="AQ159" i="4"/>
  <c r="AN159" i="4"/>
  <c r="AM159" i="4"/>
  <c r="AL159" i="4"/>
  <c r="AK159" i="4"/>
  <c r="AI159" i="4"/>
  <c r="AH159" i="4"/>
  <c r="AG159" i="4"/>
  <c r="AD159" i="4"/>
  <c r="AC159" i="4"/>
  <c r="AB159" i="4"/>
  <c r="AA159" i="4"/>
  <c r="Z159" i="4"/>
  <c r="X159" i="4"/>
  <c r="V159" i="4"/>
  <c r="AX158" i="4"/>
  <c r="AW158" i="4"/>
  <c r="AV158" i="4"/>
  <c r="AT158" i="4"/>
  <c r="AS158" i="4"/>
  <c r="AR158" i="4"/>
  <c r="AQ158" i="4"/>
  <c r="AN158" i="4"/>
  <c r="AM158" i="4"/>
  <c r="AL158" i="4"/>
  <c r="AK158" i="4"/>
  <c r="AI158" i="4"/>
  <c r="AH158" i="4"/>
  <c r="AG158" i="4"/>
  <c r="AD158" i="4"/>
  <c r="AC158" i="4"/>
  <c r="AB158" i="4"/>
  <c r="AA158" i="4"/>
  <c r="Z158" i="4"/>
  <c r="X158" i="4"/>
  <c r="V158" i="4"/>
  <c r="AX157" i="4"/>
  <c r="AW157" i="4"/>
  <c r="AV157" i="4"/>
  <c r="AT157" i="4"/>
  <c r="AS157" i="4"/>
  <c r="AR157" i="4"/>
  <c r="AQ157" i="4"/>
  <c r="AN157" i="4"/>
  <c r="AM157" i="4"/>
  <c r="AL157" i="4"/>
  <c r="AK157" i="4"/>
  <c r="AI157" i="4"/>
  <c r="AH157" i="4"/>
  <c r="AG157" i="4"/>
  <c r="AD157" i="4"/>
  <c r="AC157" i="4"/>
  <c r="AB157" i="4"/>
  <c r="AA157" i="4"/>
  <c r="Z157" i="4"/>
  <c r="X157" i="4"/>
  <c r="V157" i="4"/>
  <c r="AX156" i="4"/>
  <c r="AW156" i="4"/>
  <c r="AV156" i="4"/>
  <c r="AT156" i="4"/>
  <c r="AS156" i="4"/>
  <c r="AR156" i="4"/>
  <c r="AQ156" i="4"/>
  <c r="AN156" i="4"/>
  <c r="AM156" i="4"/>
  <c r="AL156" i="4"/>
  <c r="AK156" i="4"/>
  <c r="AI156" i="4"/>
  <c r="AH156" i="4"/>
  <c r="AG156" i="4"/>
  <c r="AD156" i="4"/>
  <c r="AC156" i="4"/>
  <c r="AB156" i="4"/>
  <c r="AA156" i="4"/>
  <c r="Z156" i="4"/>
  <c r="X156" i="4"/>
  <c r="V156" i="4"/>
  <c r="AX155" i="4"/>
  <c r="AW155" i="4"/>
  <c r="AV155" i="4"/>
  <c r="AT155" i="4"/>
  <c r="AS155" i="4"/>
  <c r="AR155" i="4"/>
  <c r="AQ155" i="4"/>
  <c r="AN155" i="4"/>
  <c r="AM155" i="4"/>
  <c r="AL155" i="4"/>
  <c r="AK155" i="4"/>
  <c r="AI155" i="4"/>
  <c r="AH155" i="4"/>
  <c r="AG155" i="4"/>
  <c r="AD155" i="4"/>
  <c r="AC155" i="4"/>
  <c r="AB155" i="4"/>
  <c r="AA155" i="4"/>
  <c r="Z155" i="4"/>
  <c r="X155" i="4"/>
  <c r="V155" i="4"/>
  <c r="AX154" i="4"/>
  <c r="AW154" i="4"/>
  <c r="AV154" i="4"/>
  <c r="AT154" i="4"/>
  <c r="AS154" i="4"/>
  <c r="AR154" i="4"/>
  <c r="AQ154" i="4"/>
  <c r="AN154" i="4"/>
  <c r="AM154" i="4"/>
  <c r="AL154" i="4"/>
  <c r="AK154" i="4"/>
  <c r="AI154" i="4"/>
  <c r="AH154" i="4"/>
  <c r="AG154" i="4"/>
  <c r="AD154" i="4"/>
  <c r="AC154" i="4"/>
  <c r="AB154" i="4"/>
  <c r="AA154" i="4"/>
  <c r="Z154" i="4"/>
  <c r="X154" i="4"/>
  <c r="V154" i="4"/>
  <c r="AX153" i="4"/>
  <c r="AW153" i="4"/>
  <c r="AV153" i="4"/>
  <c r="AT153" i="4"/>
  <c r="AS153" i="4"/>
  <c r="AR153" i="4"/>
  <c r="AQ153" i="4"/>
  <c r="AN153" i="4"/>
  <c r="AM153" i="4"/>
  <c r="AL153" i="4"/>
  <c r="AK153" i="4"/>
  <c r="AI153" i="4"/>
  <c r="AH153" i="4"/>
  <c r="AG153" i="4"/>
  <c r="AD153" i="4"/>
  <c r="AC153" i="4"/>
  <c r="AB153" i="4"/>
  <c r="AA153" i="4"/>
  <c r="Z153" i="4"/>
  <c r="X153" i="4"/>
  <c r="V153" i="4"/>
  <c r="AX152" i="4"/>
  <c r="AW152" i="4"/>
  <c r="AV152" i="4"/>
  <c r="AT152" i="4"/>
  <c r="AS152" i="4"/>
  <c r="AR152" i="4"/>
  <c r="AQ152" i="4"/>
  <c r="AN152" i="4"/>
  <c r="AM152" i="4"/>
  <c r="AL152" i="4"/>
  <c r="AK152" i="4"/>
  <c r="AI152" i="4"/>
  <c r="AH152" i="4"/>
  <c r="AG152" i="4"/>
  <c r="AD152" i="4"/>
  <c r="AC152" i="4"/>
  <c r="AB152" i="4"/>
  <c r="AA152" i="4"/>
  <c r="Z152" i="4"/>
  <c r="X152" i="4"/>
  <c r="V152" i="4"/>
  <c r="AX151" i="4"/>
  <c r="AW151" i="4"/>
  <c r="AV151" i="4"/>
  <c r="AT151" i="4"/>
  <c r="AS151" i="4"/>
  <c r="AR151" i="4"/>
  <c r="AQ151" i="4"/>
  <c r="AN151" i="4"/>
  <c r="AM151" i="4"/>
  <c r="AL151" i="4"/>
  <c r="AK151" i="4"/>
  <c r="AI151" i="4"/>
  <c r="AH151" i="4"/>
  <c r="AG151" i="4"/>
  <c r="AD151" i="4"/>
  <c r="AC151" i="4"/>
  <c r="AB151" i="4"/>
  <c r="AA151" i="4"/>
  <c r="Z151" i="4"/>
  <c r="X151" i="4"/>
  <c r="V151" i="4"/>
  <c r="AX150" i="4"/>
  <c r="AW150" i="4"/>
  <c r="AV150" i="4"/>
  <c r="AT150" i="4"/>
  <c r="AS150" i="4"/>
  <c r="AR150" i="4"/>
  <c r="AQ150" i="4"/>
  <c r="AN150" i="4"/>
  <c r="AM150" i="4"/>
  <c r="AL150" i="4"/>
  <c r="AK150" i="4"/>
  <c r="AI150" i="4"/>
  <c r="AH150" i="4"/>
  <c r="AG150" i="4"/>
  <c r="AD150" i="4"/>
  <c r="AC150" i="4"/>
  <c r="AB150" i="4"/>
  <c r="AA150" i="4"/>
  <c r="Z150" i="4"/>
  <c r="X150" i="4"/>
  <c r="V150" i="4"/>
  <c r="AX149" i="4"/>
  <c r="AW149" i="4"/>
  <c r="AV149" i="4"/>
  <c r="AT149" i="4"/>
  <c r="AS149" i="4"/>
  <c r="AR149" i="4"/>
  <c r="AQ149" i="4"/>
  <c r="AN149" i="4"/>
  <c r="AM149" i="4"/>
  <c r="AL149" i="4"/>
  <c r="AK149" i="4"/>
  <c r="AI149" i="4"/>
  <c r="AH149" i="4"/>
  <c r="AG149" i="4"/>
  <c r="AD149" i="4"/>
  <c r="AC149" i="4"/>
  <c r="AB149" i="4"/>
  <c r="AA149" i="4"/>
  <c r="Z149" i="4"/>
  <c r="X149" i="4"/>
  <c r="V149" i="4"/>
  <c r="AX148" i="4"/>
  <c r="AW148" i="4"/>
  <c r="AV148" i="4"/>
  <c r="AT148" i="4"/>
  <c r="AS148" i="4"/>
  <c r="AR148" i="4"/>
  <c r="AQ148" i="4"/>
  <c r="AN148" i="4"/>
  <c r="AM148" i="4"/>
  <c r="AL148" i="4"/>
  <c r="AK148" i="4"/>
  <c r="AI148" i="4"/>
  <c r="AH148" i="4"/>
  <c r="AG148" i="4"/>
  <c r="AD148" i="4"/>
  <c r="AC148" i="4"/>
  <c r="AB148" i="4"/>
  <c r="AA148" i="4"/>
  <c r="Z148" i="4"/>
  <c r="X148" i="4"/>
  <c r="V148" i="4"/>
  <c r="AX147" i="4"/>
  <c r="AW147" i="4"/>
  <c r="AV147" i="4"/>
  <c r="AT147" i="4"/>
  <c r="AS147" i="4"/>
  <c r="AR147" i="4"/>
  <c r="AQ147" i="4"/>
  <c r="AN147" i="4"/>
  <c r="AM147" i="4"/>
  <c r="AL147" i="4"/>
  <c r="AK147" i="4"/>
  <c r="AI147" i="4"/>
  <c r="AH147" i="4"/>
  <c r="AG147" i="4"/>
  <c r="AD147" i="4"/>
  <c r="AC147" i="4"/>
  <c r="AB147" i="4"/>
  <c r="AA147" i="4"/>
  <c r="Z147" i="4"/>
  <c r="X147" i="4"/>
  <c r="V147" i="4"/>
  <c r="AX146" i="4"/>
  <c r="AW146" i="4"/>
  <c r="AV146" i="4"/>
  <c r="AT146" i="4"/>
  <c r="AS146" i="4"/>
  <c r="AR146" i="4"/>
  <c r="AQ146" i="4"/>
  <c r="AN146" i="4"/>
  <c r="AM146" i="4"/>
  <c r="AL146" i="4"/>
  <c r="AK146" i="4"/>
  <c r="AI146" i="4"/>
  <c r="AH146" i="4"/>
  <c r="AG146" i="4"/>
  <c r="AD146" i="4"/>
  <c r="AC146" i="4"/>
  <c r="AB146" i="4"/>
  <c r="AA146" i="4"/>
  <c r="Z146" i="4"/>
  <c r="X146" i="4"/>
  <c r="V146" i="4"/>
  <c r="AX145" i="4"/>
  <c r="AW145" i="4"/>
  <c r="AV145" i="4"/>
  <c r="AT145" i="4"/>
  <c r="AS145" i="4"/>
  <c r="AR145" i="4"/>
  <c r="AQ145" i="4"/>
  <c r="AN145" i="4"/>
  <c r="AM145" i="4"/>
  <c r="AL145" i="4"/>
  <c r="AK145" i="4"/>
  <c r="AI145" i="4"/>
  <c r="AH145" i="4"/>
  <c r="AG145" i="4"/>
  <c r="AD145" i="4"/>
  <c r="AC145" i="4"/>
  <c r="AB145" i="4"/>
  <c r="AA145" i="4"/>
  <c r="Z145" i="4"/>
  <c r="X145" i="4"/>
  <c r="V145" i="4"/>
  <c r="AX144" i="4"/>
  <c r="AW144" i="4"/>
  <c r="AV144" i="4"/>
  <c r="AT144" i="4"/>
  <c r="AS144" i="4"/>
  <c r="AR144" i="4"/>
  <c r="AQ144" i="4"/>
  <c r="AN144" i="4"/>
  <c r="AM144" i="4"/>
  <c r="AL144" i="4"/>
  <c r="AK144" i="4"/>
  <c r="AI144" i="4"/>
  <c r="AH144" i="4"/>
  <c r="AG144" i="4"/>
  <c r="AD144" i="4"/>
  <c r="AC144" i="4"/>
  <c r="AB144" i="4"/>
  <c r="AA144" i="4"/>
  <c r="Z144" i="4"/>
  <c r="X144" i="4"/>
  <c r="V144" i="4"/>
  <c r="AX143" i="4"/>
  <c r="AW143" i="4"/>
  <c r="AV143" i="4"/>
  <c r="AT143" i="4"/>
  <c r="AS143" i="4"/>
  <c r="AR143" i="4"/>
  <c r="AQ143" i="4"/>
  <c r="AN143" i="4"/>
  <c r="AM143" i="4"/>
  <c r="AL143" i="4"/>
  <c r="AK143" i="4"/>
  <c r="AI143" i="4"/>
  <c r="AH143" i="4"/>
  <c r="AG143" i="4"/>
  <c r="AD143" i="4"/>
  <c r="AC143" i="4"/>
  <c r="AB143" i="4"/>
  <c r="AA143" i="4"/>
  <c r="Z143" i="4"/>
  <c r="X143" i="4"/>
  <c r="V143" i="4"/>
  <c r="AX142" i="4"/>
  <c r="AW142" i="4"/>
  <c r="AV142" i="4"/>
  <c r="AT142" i="4"/>
  <c r="AS142" i="4"/>
  <c r="AR142" i="4"/>
  <c r="AQ142" i="4"/>
  <c r="AN142" i="4"/>
  <c r="AM142" i="4"/>
  <c r="AL142" i="4"/>
  <c r="AK142" i="4"/>
  <c r="AI142" i="4"/>
  <c r="AH142" i="4"/>
  <c r="AG142" i="4"/>
  <c r="AD142" i="4"/>
  <c r="AC142" i="4"/>
  <c r="AB142" i="4"/>
  <c r="AA142" i="4"/>
  <c r="Z142" i="4"/>
  <c r="X142" i="4"/>
  <c r="V142" i="4"/>
  <c r="AX141" i="4"/>
  <c r="AW141" i="4"/>
  <c r="AV141" i="4"/>
  <c r="AT141" i="4"/>
  <c r="AS141" i="4"/>
  <c r="AR141" i="4"/>
  <c r="AQ141" i="4"/>
  <c r="AN141" i="4"/>
  <c r="AM141" i="4"/>
  <c r="AL141" i="4"/>
  <c r="AK141" i="4"/>
  <c r="AI141" i="4"/>
  <c r="AH141" i="4"/>
  <c r="AG141" i="4"/>
  <c r="AD141" i="4"/>
  <c r="AC141" i="4"/>
  <c r="AB141" i="4"/>
  <c r="AA141" i="4"/>
  <c r="Z141" i="4"/>
  <c r="X141" i="4"/>
  <c r="V141" i="4"/>
  <c r="AX140" i="4"/>
  <c r="AW140" i="4"/>
  <c r="AV140" i="4"/>
  <c r="AT140" i="4"/>
  <c r="AS140" i="4"/>
  <c r="AR140" i="4"/>
  <c r="AQ140" i="4"/>
  <c r="AN140" i="4"/>
  <c r="AM140" i="4"/>
  <c r="AL140" i="4"/>
  <c r="AK140" i="4"/>
  <c r="AI140" i="4"/>
  <c r="AH140" i="4"/>
  <c r="AG140" i="4"/>
  <c r="AD140" i="4"/>
  <c r="AC140" i="4"/>
  <c r="AB140" i="4"/>
  <c r="AA140" i="4"/>
  <c r="Z140" i="4"/>
  <c r="X140" i="4"/>
  <c r="V140" i="4"/>
  <c r="AX139" i="4"/>
  <c r="AW139" i="4"/>
  <c r="AV139" i="4"/>
  <c r="AT139" i="4"/>
  <c r="AS139" i="4"/>
  <c r="AR139" i="4"/>
  <c r="AQ139" i="4"/>
  <c r="AN139" i="4"/>
  <c r="AM139" i="4"/>
  <c r="AL139" i="4"/>
  <c r="AK139" i="4"/>
  <c r="AI139" i="4"/>
  <c r="AH139" i="4"/>
  <c r="AG139" i="4"/>
  <c r="AD139" i="4"/>
  <c r="AC139" i="4"/>
  <c r="AB139" i="4"/>
  <c r="AA139" i="4"/>
  <c r="Z139" i="4"/>
  <c r="X139" i="4"/>
  <c r="V139" i="4"/>
  <c r="AX138" i="4"/>
  <c r="AW138" i="4"/>
  <c r="AV138" i="4"/>
  <c r="AT138" i="4"/>
  <c r="AS138" i="4"/>
  <c r="AR138" i="4"/>
  <c r="AQ138" i="4"/>
  <c r="AN138" i="4"/>
  <c r="AM138" i="4"/>
  <c r="AL138" i="4"/>
  <c r="AK138" i="4"/>
  <c r="AI138" i="4"/>
  <c r="AH138" i="4"/>
  <c r="AG138" i="4"/>
  <c r="AD138" i="4"/>
  <c r="AC138" i="4"/>
  <c r="AB138" i="4"/>
  <c r="AA138" i="4"/>
  <c r="Z138" i="4"/>
  <c r="X138" i="4"/>
  <c r="V138" i="4"/>
  <c r="AX137" i="4"/>
  <c r="AW137" i="4"/>
  <c r="AV137" i="4"/>
  <c r="AT137" i="4"/>
  <c r="AS137" i="4"/>
  <c r="AR137" i="4"/>
  <c r="AQ137" i="4"/>
  <c r="AN137" i="4"/>
  <c r="AM137" i="4"/>
  <c r="AL137" i="4"/>
  <c r="AK137" i="4"/>
  <c r="AI137" i="4"/>
  <c r="AH137" i="4"/>
  <c r="AG137" i="4"/>
  <c r="AD137" i="4"/>
  <c r="AC137" i="4"/>
  <c r="AB137" i="4"/>
  <c r="AA137" i="4"/>
  <c r="Z137" i="4"/>
  <c r="X137" i="4"/>
  <c r="V137" i="4"/>
  <c r="AX136" i="4"/>
  <c r="AW136" i="4"/>
  <c r="AV136" i="4"/>
  <c r="AT136" i="4"/>
  <c r="AS136" i="4"/>
  <c r="AR136" i="4"/>
  <c r="AQ136" i="4"/>
  <c r="AN136" i="4"/>
  <c r="AM136" i="4"/>
  <c r="AL136" i="4"/>
  <c r="AK136" i="4"/>
  <c r="AI136" i="4"/>
  <c r="AH136" i="4"/>
  <c r="AG136" i="4"/>
  <c r="AD136" i="4"/>
  <c r="AC136" i="4"/>
  <c r="AB136" i="4"/>
  <c r="AA136" i="4"/>
  <c r="Z136" i="4"/>
  <c r="X136" i="4"/>
  <c r="V136" i="4"/>
  <c r="AX135" i="4"/>
  <c r="AW135" i="4"/>
  <c r="AV135" i="4"/>
  <c r="AT135" i="4"/>
  <c r="AS135" i="4"/>
  <c r="AR135" i="4"/>
  <c r="AQ135" i="4"/>
  <c r="AN135" i="4"/>
  <c r="AM135" i="4"/>
  <c r="AL135" i="4"/>
  <c r="AK135" i="4"/>
  <c r="AI135" i="4"/>
  <c r="AH135" i="4"/>
  <c r="AG135" i="4"/>
  <c r="AD135" i="4"/>
  <c r="AC135" i="4"/>
  <c r="AB135" i="4"/>
  <c r="AA135" i="4"/>
  <c r="Z135" i="4"/>
  <c r="X135" i="4"/>
  <c r="V135" i="4"/>
  <c r="AX134" i="4"/>
  <c r="AW134" i="4"/>
  <c r="AV134" i="4"/>
  <c r="AT134" i="4"/>
  <c r="AS134" i="4"/>
  <c r="AR134" i="4"/>
  <c r="AQ134" i="4"/>
  <c r="AN134" i="4"/>
  <c r="AM134" i="4"/>
  <c r="AL134" i="4"/>
  <c r="AK134" i="4"/>
  <c r="AI134" i="4"/>
  <c r="AH134" i="4"/>
  <c r="AG134" i="4"/>
  <c r="AD134" i="4"/>
  <c r="AC134" i="4"/>
  <c r="AB134" i="4"/>
  <c r="AA134" i="4"/>
  <c r="Z134" i="4"/>
  <c r="X134" i="4"/>
  <c r="V134" i="4"/>
  <c r="AX133" i="4"/>
  <c r="AW133" i="4"/>
  <c r="AV133" i="4"/>
  <c r="AT133" i="4"/>
  <c r="AS133" i="4"/>
  <c r="AR133" i="4"/>
  <c r="AQ133" i="4"/>
  <c r="AN133" i="4"/>
  <c r="AM133" i="4"/>
  <c r="AL133" i="4"/>
  <c r="AK133" i="4"/>
  <c r="AI133" i="4"/>
  <c r="AH133" i="4"/>
  <c r="AG133" i="4"/>
  <c r="AD133" i="4"/>
  <c r="AC133" i="4"/>
  <c r="AB133" i="4"/>
  <c r="AA133" i="4"/>
  <c r="Z133" i="4"/>
  <c r="X133" i="4"/>
  <c r="V133" i="4"/>
  <c r="AX132" i="4"/>
  <c r="AW132" i="4"/>
  <c r="AV132" i="4"/>
  <c r="AT132" i="4"/>
  <c r="AS132" i="4"/>
  <c r="AR132" i="4"/>
  <c r="AQ132" i="4"/>
  <c r="AN132" i="4"/>
  <c r="AM132" i="4"/>
  <c r="AL132" i="4"/>
  <c r="AK132" i="4"/>
  <c r="AI132" i="4"/>
  <c r="AH132" i="4"/>
  <c r="AG132" i="4"/>
  <c r="AD132" i="4"/>
  <c r="AC132" i="4"/>
  <c r="AB132" i="4"/>
  <c r="AA132" i="4"/>
  <c r="Z132" i="4"/>
  <c r="X132" i="4"/>
  <c r="V132" i="4"/>
  <c r="AX131" i="4"/>
  <c r="AW131" i="4"/>
  <c r="AV131" i="4"/>
  <c r="AT131" i="4"/>
  <c r="AS131" i="4"/>
  <c r="AR131" i="4"/>
  <c r="AQ131" i="4"/>
  <c r="AN131" i="4"/>
  <c r="AM131" i="4"/>
  <c r="AL131" i="4"/>
  <c r="AK131" i="4"/>
  <c r="AI131" i="4"/>
  <c r="AH131" i="4"/>
  <c r="AG131" i="4"/>
  <c r="AD131" i="4"/>
  <c r="AC131" i="4"/>
  <c r="AB131" i="4"/>
  <c r="AA131" i="4"/>
  <c r="Z131" i="4"/>
  <c r="X131" i="4"/>
  <c r="V131" i="4"/>
  <c r="AX130" i="4"/>
  <c r="AW130" i="4"/>
  <c r="AV130" i="4"/>
  <c r="AT130" i="4"/>
  <c r="AS130" i="4"/>
  <c r="AR130" i="4"/>
  <c r="AQ130" i="4"/>
  <c r="AN130" i="4"/>
  <c r="AM130" i="4"/>
  <c r="AL130" i="4"/>
  <c r="AK130" i="4"/>
  <c r="AI130" i="4"/>
  <c r="AH130" i="4"/>
  <c r="AG130" i="4"/>
  <c r="AD130" i="4"/>
  <c r="AC130" i="4"/>
  <c r="AB130" i="4"/>
  <c r="AA130" i="4"/>
  <c r="Z130" i="4"/>
  <c r="X130" i="4"/>
  <c r="V130" i="4"/>
  <c r="AX129" i="4"/>
  <c r="AW129" i="4"/>
  <c r="AV129" i="4"/>
  <c r="AT129" i="4"/>
  <c r="AS129" i="4"/>
  <c r="AR129" i="4"/>
  <c r="AQ129" i="4"/>
  <c r="AN129" i="4"/>
  <c r="AM129" i="4"/>
  <c r="AL129" i="4"/>
  <c r="AK129" i="4"/>
  <c r="AI129" i="4"/>
  <c r="AH129" i="4"/>
  <c r="AG129" i="4"/>
  <c r="AD129" i="4"/>
  <c r="AC129" i="4"/>
  <c r="AB129" i="4"/>
  <c r="AA129" i="4"/>
  <c r="Z129" i="4"/>
  <c r="X129" i="4"/>
  <c r="V129" i="4"/>
  <c r="AX128" i="4"/>
  <c r="AW128" i="4"/>
  <c r="AV128" i="4"/>
  <c r="AT128" i="4"/>
  <c r="AS128" i="4"/>
  <c r="AR128" i="4"/>
  <c r="AQ128" i="4"/>
  <c r="AN128" i="4"/>
  <c r="AM128" i="4"/>
  <c r="AL128" i="4"/>
  <c r="AK128" i="4"/>
  <c r="AI128" i="4"/>
  <c r="AH128" i="4"/>
  <c r="AG128" i="4"/>
  <c r="AD128" i="4"/>
  <c r="AC128" i="4"/>
  <c r="AB128" i="4"/>
  <c r="AA128" i="4"/>
  <c r="Z128" i="4"/>
  <c r="X128" i="4"/>
  <c r="V128" i="4"/>
  <c r="AX127" i="4"/>
  <c r="AW127" i="4"/>
  <c r="AV127" i="4"/>
  <c r="AT127" i="4"/>
  <c r="AS127" i="4"/>
  <c r="AR127" i="4"/>
  <c r="AQ127" i="4"/>
  <c r="AN127" i="4"/>
  <c r="AM127" i="4"/>
  <c r="AL127" i="4"/>
  <c r="AK127" i="4"/>
  <c r="AI127" i="4"/>
  <c r="AH127" i="4"/>
  <c r="AG127" i="4"/>
  <c r="AD127" i="4"/>
  <c r="AC127" i="4"/>
  <c r="AB127" i="4"/>
  <c r="AA127" i="4"/>
  <c r="Z127" i="4"/>
  <c r="X127" i="4"/>
  <c r="V127" i="4"/>
  <c r="AX126" i="4"/>
  <c r="AW126" i="4"/>
  <c r="AV126" i="4"/>
  <c r="AT126" i="4"/>
  <c r="AS126" i="4"/>
  <c r="AR126" i="4"/>
  <c r="AQ126" i="4"/>
  <c r="AN126" i="4"/>
  <c r="AM126" i="4"/>
  <c r="AL126" i="4"/>
  <c r="AK126" i="4"/>
  <c r="AI126" i="4"/>
  <c r="AH126" i="4"/>
  <c r="AG126" i="4"/>
  <c r="AD126" i="4"/>
  <c r="AC126" i="4"/>
  <c r="AB126" i="4"/>
  <c r="AA126" i="4"/>
  <c r="Z126" i="4"/>
  <c r="X126" i="4"/>
  <c r="V126" i="4"/>
  <c r="AX125" i="4"/>
  <c r="AW125" i="4"/>
  <c r="AV125" i="4"/>
  <c r="AT125" i="4"/>
  <c r="AS125" i="4"/>
  <c r="AR125" i="4"/>
  <c r="AQ125" i="4"/>
  <c r="AN125" i="4"/>
  <c r="AM125" i="4"/>
  <c r="AL125" i="4"/>
  <c r="AK125" i="4"/>
  <c r="AI125" i="4"/>
  <c r="AH125" i="4"/>
  <c r="AG125" i="4"/>
  <c r="AD125" i="4"/>
  <c r="AC125" i="4"/>
  <c r="AB125" i="4"/>
  <c r="AA125" i="4"/>
  <c r="Z125" i="4"/>
  <c r="X125" i="4"/>
  <c r="V125" i="4"/>
  <c r="AX124" i="4"/>
  <c r="AW124" i="4"/>
  <c r="AV124" i="4"/>
  <c r="AT124" i="4"/>
  <c r="AS124" i="4"/>
  <c r="AR124" i="4"/>
  <c r="AQ124" i="4"/>
  <c r="AN124" i="4"/>
  <c r="AM124" i="4"/>
  <c r="AL124" i="4"/>
  <c r="AK124" i="4"/>
  <c r="AI124" i="4"/>
  <c r="AH124" i="4"/>
  <c r="AG124" i="4"/>
  <c r="AD124" i="4"/>
  <c r="AC124" i="4"/>
  <c r="AB124" i="4"/>
  <c r="AA124" i="4"/>
  <c r="Z124" i="4"/>
  <c r="X124" i="4"/>
  <c r="V124" i="4"/>
  <c r="AX123" i="4"/>
  <c r="AW123" i="4"/>
  <c r="AV123" i="4"/>
  <c r="AT123" i="4"/>
  <c r="AS123" i="4"/>
  <c r="AR123" i="4"/>
  <c r="AQ123" i="4"/>
  <c r="AN123" i="4"/>
  <c r="AM123" i="4"/>
  <c r="AL123" i="4"/>
  <c r="AK123" i="4"/>
  <c r="AI123" i="4"/>
  <c r="AH123" i="4"/>
  <c r="AG123" i="4"/>
  <c r="AD123" i="4"/>
  <c r="AC123" i="4"/>
  <c r="AB123" i="4"/>
  <c r="AA123" i="4"/>
  <c r="Z123" i="4"/>
  <c r="X123" i="4"/>
  <c r="V123" i="4"/>
  <c r="AX122" i="4"/>
  <c r="AW122" i="4"/>
  <c r="AV122" i="4"/>
  <c r="AT122" i="4"/>
  <c r="AS122" i="4"/>
  <c r="AR122" i="4"/>
  <c r="AQ122" i="4"/>
  <c r="AN122" i="4"/>
  <c r="AM122" i="4"/>
  <c r="AL122" i="4"/>
  <c r="AK122" i="4"/>
  <c r="AI122" i="4"/>
  <c r="AH122" i="4"/>
  <c r="AG122" i="4"/>
  <c r="AD122" i="4"/>
  <c r="AC122" i="4"/>
  <c r="AB122" i="4"/>
  <c r="AA122" i="4"/>
  <c r="Z122" i="4"/>
  <c r="X122" i="4"/>
  <c r="V122" i="4"/>
  <c r="AX121" i="4"/>
  <c r="AW121" i="4"/>
  <c r="AV121" i="4"/>
  <c r="AT121" i="4"/>
  <c r="AS121" i="4"/>
  <c r="AR121" i="4"/>
  <c r="AQ121" i="4"/>
  <c r="AN121" i="4"/>
  <c r="AM121" i="4"/>
  <c r="AL121" i="4"/>
  <c r="AK121" i="4"/>
  <c r="AI121" i="4"/>
  <c r="AH121" i="4"/>
  <c r="AG121" i="4"/>
  <c r="AD121" i="4"/>
  <c r="AC121" i="4"/>
  <c r="AB121" i="4"/>
  <c r="AA121" i="4"/>
  <c r="Z121" i="4"/>
  <c r="X121" i="4"/>
  <c r="V121" i="4"/>
  <c r="AX120" i="4"/>
  <c r="AW120" i="4"/>
  <c r="AV120" i="4"/>
  <c r="AT120" i="4"/>
  <c r="AS120" i="4"/>
  <c r="AR120" i="4"/>
  <c r="AQ120" i="4"/>
  <c r="AN120" i="4"/>
  <c r="AM120" i="4"/>
  <c r="AL120" i="4"/>
  <c r="AK120" i="4"/>
  <c r="AI120" i="4"/>
  <c r="AH120" i="4"/>
  <c r="AG120" i="4"/>
  <c r="AD120" i="4"/>
  <c r="AC120" i="4"/>
  <c r="AB120" i="4"/>
  <c r="AA120" i="4"/>
  <c r="Z120" i="4"/>
  <c r="X120" i="4"/>
  <c r="V120" i="4"/>
  <c r="AX119" i="4"/>
  <c r="AW119" i="4"/>
  <c r="AV119" i="4"/>
  <c r="AT119" i="4"/>
  <c r="AS119" i="4"/>
  <c r="AR119" i="4"/>
  <c r="AQ119" i="4"/>
  <c r="AN119" i="4"/>
  <c r="AM119" i="4"/>
  <c r="AL119" i="4"/>
  <c r="AK119" i="4"/>
  <c r="AI119" i="4"/>
  <c r="AH119" i="4"/>
  <c r="AG119" i="4"/>
  <c r="AD119" i="4"/>
  <c r="AC119" i="4"/>
  <c r="AB119" i="4"/>
  <c r="AA119" i="4"/>
  <c r="Z119" i="4"/>
  <c r="X119" i="4"/>
  <c r="V119" i="4"/>
  <c r="AX118" i="4"/>
  <c r="AW118" i="4"/>
  <c r="AV118" i="4"/>
  <c r="AT118" i="4"/>
  <c r="AS118" i="4"/>
  <c r="AR118" i="4"/>
  <c r="AQ118" i="4"/>
  <c r="AN118" i="4"/>
  <c r="AM118" i="4"/>
  <c r="AL118" i="4"/>
  <c r="AK118" i="4"/>
  <c r="AI118" i="4"/>
  <c r="AH118" i="4"/>
  <c r="AG118" i="4"/>
  <c r="AD118" i="4"/>
  <c r="AC118" i="4"/>
  <c r="AB118" i="4"/>
  <c r="AA118" i="4"/>
  <c r="Z118" i="4"/>
  <c r="X118" i="4"/>
  <c r="V118" i="4"/>
  <c r="AX117" i="4"/>
  <c r="AW117" i="4"/>
  <c r="AV117" i="4"/>
  <c r="AT117" i="4"/>
  <c r="AS117" i="4"/>
  <c r="AR117" i="4"/>
  <c r="AQ117" i="4"/>
  <c r="AN117" i="4"/>
  <c r="AM117" i="4"/>
  <c r="AL117" i="4"/>
  <c r="AK117" i="4"/>
  <c r="AI117" i="4"/>
  <c r="AH117" i="4"/>
  <c r="AG117" i="4"/>
  <c r="AD117" i="4"/>
  <c r="AC117" i="4"/>
  <c r="AB117" i="4"/>
  <c r="AA117" i="4"/>
  <c r="Z117" i="4"/>
  <c r="X117" i="4"/>
  <c r="V117" i="4"/>
  <c r="AX116" i="4"/>
  <c r="AW116" i="4"/>
  <c r="AV116" i="4"/>
  <c r="AT116" i="4"/>
  <c r="AS116" i="4"/>
  <c r="AR116" i="4"/>
  <c r="AQ116" i="4"/>
  <c r="AN116" i="4"/>
  <c r="AM116" i="4"/>
  <c r="AL116" i="4"/>
  <c r="AK116" i="4"/>
  <c r="AI116" i="4"/>
  <c r="AH116" i="4"/>
  <c r="AG116" i="4"/>
  <c r="AD116" i="4"/>
  <c r="AC116" i="4"/>
  <c r="AB116" i="4"/>
  <c r="AA116" i="4"/>
  <c r="Z116" i="4"/>
  <c r="X116" i="4"/>
  <c r="V116" i="4"/>
  <c r="AX115" i="4"/>
  <c r="AW115" i="4"/>
  <c r="AV115" i="4"/>
  <c r="AT115" i="4"/>
  <c r="AS115" i="4"/>
  <c r="AR115" i="4"/>
  <c r="AQ115" i="4"/>
  <c r="AN115" i="4"/>
  <c r="AM115" i="4"/>
  <c r="AL115" i="4"/>
  <c r="AK115" i="4"/>
  <c r="AI115" i="4"/>
  <c r="AH115" i="4"/>
  <c r="AG115" i="4"/>
  <c r="AD115" i="4"/>
  <c r="AC115" i="4"/>
  <c r="AB115" i="4"/>
  <c r="AA115" i="4"/>
  <c r="Z115" i="4"/>
  <c r="X115" i="4"/>
  <c r="V115" i="4"/>
  <c r="AX114" i="4"/>
  <c r="AW114" i="4"/>
  <c r="AV114" i="4"/>
  <c r="AT114" i="4"/>
  <c r="AS114" i="4"/>
  <c r="AR114" i="4"/>
  <c r="AQ114" i="4"/>
  <c r="AN114" i="4"/>
  <c r="AM114" i="4"/>
  <c r="AL114" i="4"/>
  <c r="AK114" i="4"/>
  <c r="AI114" i="4"/>
  <c r="AH114" i="4"/>
  <c r="AG114" i="4"/>
  <c r="AD114" i="4"/>
  <c r="AC114" i="4"/>
  <c r="AB114" i="4"/>
  <c r="AA114" i="4"/>
  <c r="Z114" i="4"/>
  <c r="X114" i="4"/>
  <c r="V114" i="4"/>
  <c r="AX113" i="4"/>
  <c r="AW113" i="4"/>
  <c r="AV113" i="4"/>
  <c r="AT113" i="4"/>
  <c r="AS113" i="4"/>
  <c r="AR113" i="4"/>
  <c r="AQ113" i="4"/>
  <c r="AN113" i="4"/>
  <c r="AM113" i="4"/>
  <c r="AL113" i="4"/>
  <c r="AK113" i="4"/>
  <c r="AI113" i="4"/>
  <c r="AH113" i="4"/>
  <c r="AG113" i="4"/>
  <c r="AD113" i="4"/>
  <c r="AC113" i="4"/>
  <c r="AB113" i="4"/>
  <c r="AA113" i="4"/>
  <c r="Z113" i="4"/>
  <c r="X113" i="4"/>
  <c r="V113" i="4"/>
  <c r="AX112" i="4"/>
  <c r="AW112" i="4"/>
  <c r="AV112" i="4"/>
  <c r="AT112" i="4"/>
  <c r="AS112" i="4"/>
  <c r="AR112" i="4"/>
  <c r="AQ112" i="4"/>
  <c r="AN112" i="4"/>
  <c r="AM112" i="4"/>
  <c r="AL112" i="4"/>
  <c r="AK112" i="4"/>
  <c r="AI112" i="4"/>
  <c r="AH112" i="4"/>
  <c r="AG112" i="4"/>
  <c r="AD112" i="4"/>
  <c r="AC112" i="4"/>
  <c r="AB112" i="4"/>
  <c r="AA112" i="4"/>
  <c r="Z112" i="4"/>
  <c r="X112" i="4"/>
  <c r="V112" i="4"/>
  <c r="AX111" i="4"/>
  <c r="AW111" i="4"/>
  <c r="AV111" i="4"/>
  <c r="AT111" i="4"/>
  <c r="AS111" i="4"/>
  <c r="AR111" i="4"/>
  <c r="AQ111" i="4"/>
  <c r="AN111" i="4"/>
  <c r="AM111" i="4"/>
  <c r="AL111" i="4"/>
  <c r="AK111" i="4"/>
  <c r="AI111" i="4"/>
  <c r="AH111" i="4"/>
  <c r="AG111" i="4"/>
  <c r="AD111" i="4"/>
  <c r="AC111" i="4"/>
  <c r="AB111" i="4"/>
  <c r="AA111" i="4"/>
  <c r="Z111" i="4"/>
  <c r="X111" i="4"/>
  <c r="V111" i="4"/>
  <c r="AX110" i="4"/>
  <c r="AW110" i="4"/>
  <c r="AV110" i="4"/>
  <c r="AT110" i="4"/>
  <c r="AS110" i="4"/>
  <c r="AR110" i="4"/>
  <c r="AQ110" i="4"/>
  <c r="AN110" i="4"/>
  <c r="AM110" i="4"/>
  <c r="AL110" i="4"/>
  <c r="AK110" i="4"/>
  <c r="AI110" i="4"/>
  <c r="AH110" i="4"/>
  <c r="AG110" i="4"/>
  <c r="AD110" i="4"/>
  <c r="AC110" i="4"/>
  <c r="AB110" i="4"/>
  <c r="AA110" i="4"/>
  <c r="Z110" i="4"/>
  <c r="X110" i="4"/>
  <c r="V110" i="4"/>
  <c r="AX109" i="4"/>
  <c r="AW109" i="4"/>
  <c r="AV109" i="4"/>
  <c r="AT109" i="4"/>
  <c r="AS109" i="4"/>
  <c r="AR109" i="4"/>
  <c r="AQ109" i="4"/>
  <c r="AN109" i="4"/>
  <c r="AM109" i="4"/>
  <c r="AL109" i="4"/>
  <c r="AK109" i="4"/>
  <c r="AI109" i="4"/>
  <c r="AH109" i="4"/>
  <c r="AG109" i="4"/>
  <c r="AD109" i="4"/>
  <c r="AC109" i="4"/>
  <c r="AB109" i="4"/>
  <c r="AA109" i="4"/>
  <c r="Z109" i="4"/>
  <c r="X109" i="4"/>
  <c r="V109" i="4"/>
  <c r="AX108" i="4"/>
  <c r="AW108" i="4"/>
  <c r="AV108" i="4"/>
  <c r="AT108" i="4"/>
  <c r="AS108" i="4"/>
  <c r="AR108" i="4"/>
  <c r="AQ108" i="4"/>
  <c r="AN108" i="4"/>
  <c r="AM108" i="4"/>
  <c r="AL108" i="4"/>
  <c r="AK108" i="4"/>
  <c r="AI108" i="4"/>
  <c r="AH108" i="4"/>
  <c r="AG108" i="4"/>
  <c r="AD108" i="4"/>
  <c r="AC108" i="4"/>
  <c r="AB108" i="4"/>
  <c r="AA108" i="4"/>
  <c r="Z108" i="4"/>
  <c r="X108" i="4"/>
  <c r="V108" i="4"/>
  <c r="AX107" i="4"/>
  <c r="AW107" i="4"/>
  <c r="AV107" i="4"/>
  <c r="AT107" i="4"/>
  <c r="AS107" i="4"/>
  <c r="AR107" i="4"/>
  <c r="AQ107" i="4"/>
  <c r="AN107" i="4"/>
  <c r="AM107" i="4"/>
  <c r="AL107" i="4"/>
  <c r="AK107" i="4"/>
  <c r="AI107" i="4"/>
  <c r="AH107" i="4"/>
  <c r="AG107" i="4"/>
  <c r="AD107" i="4"/>
  <c r="AC107" i="4"/>
  <c r="AB107" i="4"/>
  <c r="AA107" i="4"/>
  <c r="Z107" i="4"/>
  <c r="X107" i="4"/>
  <c r="V107" i="4"/>
  <c r="AX106" i="4"/>
  <c r="AW106" i="4"/>
  <c r="AV106" i="4"/>
  <c r="AT106" i="4"/>
  <c r="AS106" i="4"/>
  <c r="AR106" i="4"/>
  <c r="AQ106" i="4"/>
  <c r="AN106" i="4"/>
  <c r="AM106" i="4"/>
  <c r="AL106" i="4"/>
  <c r="AK106" i="4"/>
  <c r="AI106" i="4"/>
  <c r="AH106" i="4"/>
  <c r="AG106" i="4"/>
  <c r="AD106" i="4"/>
  <c r="AC106" i="4"/>
  <c r="AB106" i="4"/>
  <c r="AA106" i="4"/>
  <c r="Z106" i="4"/>
  <c r="X106" i="4"/>
  <c r="V106" i="4"/>
  <c r="AX105" i="4"/>
  <c r="AW105" i="4"/>
  <c r="AV105" i="4"/>
  <c r="AT105" i="4"/>
  <c r="AS105" i="4"/>
  <c r="AR105" i="4"/>
  <c r="AQ105" i="4"/>
  <c r="AN105" i="4"/>
  <c r="AM105" i="4"/>
  <c r="AL105" i="4"/>
  <c r="AK105" i="4"/>
  <c r="AI105" i="4"/>
  <c r="AH105" i="4"/>
  <c r="AG105" i="4"/>
  <c r="AD105" i="4"/>
  <c r="AC105" i="4"/>
  <c r="AB105" i="4"/>
  <c r="AA105" i="4"/>
  <c r="Z105" i="4"/>
  <c r="X105" i="4"/>
  <c r="V105" i="4"/>
  <c r="AX104" i="4"/>
  <c r="AW104" i="4"/>
  <c r="AV104" i="4"/>
  <c r="AT104" i="4"/>
  <c r="AS104" i="4"/>
  <c r="AR104" i="4"/>
  <c r="AQ104" i="4"/>
  <c r="AN104" i="4"/>
  <c r="AM104" i="4"/>
  <c r="AL104" i="4"/>
  <c r="AK104" i="4"/>
  <c r="AI104" i="4"/>
  <c r="AH104" i="4"/>
  <c r="AG104" i="4"/>
  <c r="AD104" i="4"/>
  <c r="AC104" i="4"/>
  <c r="AB104" i="4"/>
  <c r="AA104" i="4"/>
  <c r="Z104" i="4"/>
  <c r="X104" i="4"/>
  <c r="V104" i="4"/>
  <c r="AX103" i="4"/>
  <c r="AW103" i="4"/>
  <c r="AV103" i="4"/>
  <c r="AT103" i="4"/>
  <c r="AS103" i="4"/>
  <c r="AR103" i="4"/>
  <c r="AQ103" i="4"/>
  <c r="AN103" i="4"/>
  <c r="AM103" i="4"/>
  <c r="AL103" i="4"/>
  <c r="AK103" i="4"/>
  <c r="AI103" i="4"/>
  <c r="AH103" i="4"/>
  <c r="AG103" i="4"/>
  <c r="AD103" i="4"/>
  <c r="AC103" i="4"/>
  <c r="AB103" i="4"/>
  <c r="AA103" i="4"/>
  <c r="Z103" i="4"/>
  <c r="X103" i="4"/>
  <c r="V103" i="4"/>
  <c r="AX102" i="4"/>
  <c r="AW102" i="4"/>
  <c r="AV102" i="4"/>
  <c r="AT102" i="4"/>
  <c r="AS102" i="4"/>
  <c r="AR102" i="4"/>
  <c r="AQ102" i="4"/>
  <c r="AN102" i="4"/>
  <c r="AM102" i="4"/>
  <c r="AL102" i="4"/>
  <c r="AK102" i="4"/>
  <c r="AI102" i="4"/>
  <c r="AH102" i="4"/>
  <c r="AG102" i="4"/>
  <c r="AD102" i="4"/>
  <c r="AC102" i="4"/>
  <c r="AB102" i="4"/>
  <c r="AA102" i="4"/>
  <c r="Z102" i="4"/>
  <c r="X102" i="4"/>
  <c r="V102" i="4"/>
  <c r="AX101" i="4"/>
  <c r="AW101" i="4"/>
  <c r="AV101" i="4"/>
  <c r="AT101" i="4"/>
  <c r="AS101" i="4"/>
  <c r="AR101" i="4"/>
  <c r="AQ101" i="4"/>
  <c r="AN101" i="4"/>
  <c r="AM101" i="4"/>
  <c r="AL101" i="4"/>
  <c r="AK101" i="4"/>
  <c r="AI101" i="4"/>
  <c r="AH101" i="4"/>
  <c r="AG101" i="4"/>
  <c r="AD101" i="4"/>
  <c r="AC101" i="4"/>
  <c r="AB101" i="4"/>
  <c r="AA101" i="4"/>
  <c r="Z101" i="4"/>
  <c r="X101" i="4"/>
  <c r="V101" i="4"/>
  <c r="AX100" i="4"/>
  <c r="AW100" i="4"/>
  <c r="AV100" i="4"/>
  <c r="AT100" i="4"/>
  <c r="AS100" i="4"/>
  <c r="AR100" i="4"/>
  <c r="AQ100" i="4"/>
  <c r="AN100" i="4"/>
  <c r="AM100" i="4"/>
  <c r="AL100" i="4"/>
  <c r="AK100" i="4"/>
  <c r="AI100" i="4"/>
  <c r="AH100" i="4"/>
  <c r="AG100" i="4"/>
  <c r="AD100" i="4"/>
  <c r="AC100" i="4"/>
  <c r="AB100" i="4"/>
  <c r="AA100" i="4"/>
  <c r="Z100" i="4"/>
  <c r="X100" i="4"/>
  <c r="V100" i="4"/>
  <c r="AX99" i="4"/>
  <c r="AW99" i="4"/>
  <c r="AV99" i="4"/>
  <c r="AT99" i="4"/>
  <c r="AS99" i="4"/>
  <c r="AR99" i="4"/>
  <c r="AQ99" i="4"/>
  <c r="AN99" i="4"/>
  <c r="AM99" i="4"/>
  <c r="AL99" i="4"/>
  <c r="AK99" i="4"/>
  <c r="AI99" i="4"/>
  <c r="AH99" i="4"/>
  <c r="AG99" i="4"/>
  <c r="AD99" i="4"/>
  <c r="AC99" i="4"/>
  <c r="AB99" i="4"/>
  <c r="AA99" i="4"/>
  <c r="Z99" i="4"/>
  <c r="X99" i="4"/>
  <c r="V99" i="4"/>
  <c r="AX98" i="4"/>
  <c r="AW98" i="4"/>
  <c r="AV98" i="4"/>
  <c r="AT98" i="4"/>
  <c r="AS98" i="4"/>
  <c r="AR98" i="4"/>
  <c r="AQ98" i="4"/>
  <c r="AN98" i="4"/>
  <c r="AM98" i="4"/>
  <c r="AL98" i="4"/>
  <c r="AK98" i="4"/>
  <c r="AI98" i="4"/>
  <c r="AH98" i="4"/>
  <c r="AG98" i="4"/>
  <c r="AD98" i="4"/>
  <c r="AC98" i="4"/>
  <c r="AB98" i="4"/>
  <c r="AA98" i="4"/>
  <c r="Z98" i="4"/>
  <c r="X98" i="4"/>
  <c r="V98" i="4"/>
  <c r="AX97" i="4"/>
  <c r="AW97" i="4"/>
  <c r="AV97" i="4"/>
  <c r="AT97" i="4"/>
  <c r="AS97" i="4"/>
  <c r="AR97" i="4"/>
  <c r="AQ97" i="4"/>
  <c r="AN97" i="4"/>
  <c r="AM97" i="4"/>
  <c r="AL97" i="4"/>
  <c r="AK97" i="4"/>
  <c r="AI97" i="4"/>
  <c r="AH97" i="4"/>
  <c r="AG97" i="4"/>
  <c r="AD97" i="4"/>
  <c r="AC97" i="4"/>
  <c r="AB97" i="4"/>
  <c r="AA97" i="4"/>
  <c r="Z97" i="4"/>
  <c r="X97" i="4"/>
  <c r="V97" i="4"/>
  <c r="AX96" i="4"/>
  <c r="AW96" i="4"/>
  <c r="AV96" i="4"/>
  <c r="AT96" i="4"/>
  <c r="AS96" i="4"/>
  <c r="AR96" i="4"/>
  <c r="AQ96" i="4"/>
  <c r="AN96" i="4"/>
  <c r="AM96" i="4"/>
  <c r="AL96" i="4"/>
  <c r="AK96" i="4"/>
  <c r="AI96" i="4"/>
  <c r="AH96" i="4"/>
  <c r="AG96" i="4"/>
  <c r="AD96" i="4"/>
  <c r="AC96" i="4"/>
  <c r="AB96" i="4"/>
  <c r="AA96" i="4"/>
  <c r="Z96" i="4"/>
  <c r="X96" i="4"/>
  <c r="V96" i="4"/>
  <c r="AX95" i="4"/>
  <c r="AW95" i="4"/>
  <c r="AV95" i="4"/>
  <c r="AT95" i="4"/>
  <c r="AS95" i="4"/>
  <c r="AR95" i="4"/>
  <c r="AQ95" i="4"/>
  <c r="AN95" i="4"/>
  <c r="AM95" i="4"/>
  <c r="AL95" i="4"/>
  <c r="AK95" i="4"/>
  <c r="AI95" i="4"/>
  <c r="AH95" i="4"/>
  <c r="AG95" i="4"/>
  <c r="AD95" i="4"/>
  <c r="AC95" i="4"/>
  <c r="AB95" i="4"/>
  <c r="AA95" i="4"/>
  <c r="Z95" i="4"/>
  <c r="X95" i="4"/>
  <c r="V95" i="4"/>
  <c r="AX94" i="4"/>
  <c r="AW94" i="4"/>
  <c r="AV94" i="4"/>
  <c r="AT94" i="4"/>
  <c r="AS94" i="4"/>
  <c r="AR94" i="4"/>
  <c r="AQ94" i="4"/>
  <c r="AN94" i="4"/>
  <c r="AM94" i="4"/>
  <c r="AL94" i="4"/>
  <c r="AK94" i="4"/>
  <c r="AI94" i="4"/>
  <c r="AH94" i="4"/>
  <c r="AG94" i="4"/>
  <c r="AD94" i="4"/>
  <c r="AC94" i="4"/>
  <c r="AB94" i="4"/>
  <c r="AA94" i="4"/>
  <c r="Z94" i="4"/>
  <c r="X94" i="4"/>
  <c r="V94" i="4"/>
  <c r="AX93" i="4"/>
  <c r="AW93" i="4"/>
  <c r="AV93" i="4"/>
  <c r="AT93" i="4"/>
  <c r="AS93" i="4"/>
  <c r="AR93" i="4"/>
  <c r="AQ93" i="4"/>
  <c r="AN93" i="4"/>
  <c r="AM93" i="4"/>
  <c r="AL93" i="4"/>
  <c r="AK93" i="4"/>
  <c r="AI93" i="4"/>
  <c r="AH93" i="4"/>
  <c r="AG93" i="4"/>
  <c r="AD93" i="4"/>
  <c r="AC93" i="4"/>
  <c r="AB93" i="4"/>
  <c r="AA93" i="4"/>
  <c r="Z93" i="4"/>
  <c r="X93" i="4"/>
  <c r="V93" i="4"/>
  <c r="AX92" i="4"/>
  <c r="AW92" i="4"/>
  <c r="AV92" i="4"/>
  <c r="AT92" i="4"/>
  <c r="AS92" i="4"/>
  <c r="AR92" i="4"/>
  <c r="AQ92" i="4"/>
  <c r="AN92" i="4"/>
  <c r="AM92" i="4"/>
  <c r="AL92" i="4"/>
  <c r="AK92" i="4"/>
  <c r="AI92" i="4"/>
  <c r="AH92" i="4"/>
  <c r="AG92" i="4"/>
  <c r="AD92" i="4"/>
  <c r="AC92" i="4"/>
  <c r="AB92" i="4"/>
  <c r="AA92" i="4"/>
  <c r="Z92" i="4"/>
  <c r="X92" i="4"/>
  <c r="V92" i="4"/>
  <c r="AX91" i="4"/>
  <c r="AW91" i="4"/>
  <c r="AV91" i="4"/>
  <c r="AT91" i="4"/>
  <c r="AS91" i="4"/>
  <c r="AR91" i="4"/>
  <c r="AQ91" i="4"/>
  <c r="AN91" i="4"/>
  <c r="AM91" i="4"/>
  <c r="AL91" i="4"/>
  <c r="AK91" i="4"/>
  <c r="AI91" i="4"/>
  <c r="AH91" i="4"/>
  <c r="AG91" i="4"/>
  <c r="AD91" i="4"/>
  <c r="AC91" i="4"/>
  <c r="AB91" i="4"/>
  <c r="AA91" i="4"/>
  <c r="Z91" i="4"/>
  <c r="X91" i="4"/>
  <c r="V91" i="4"/>
  <c r="AX90" i="4"/>
  <c r="AW90" i="4"/>
  <c r="AV90" i="4"/>
  <c r="AT90" i="4"/>
  <c r="AS90" i="4"/>
  <c r="AR90" i="4"/>
  <c r="AQ90" i="4"/>
  <c r="AN90" i="4"/>
  <c r="AM90" i="4"/>
  <c r="AL90" i="4"/>
  <c r="AK90" i="4"/>
  <c r="AI90" i="4"/>
  <c r="AH90" i="4"/>
  <c r="AG90" i="4"/>
  <c r="AD90" i="4"/>
  <c r="AC90" i="4"/>
  <c r="AB90" i="4"/>
  <c r="AA90" i="4"/>
  <c r="Z90" i="4"/>
  <c r="X90" i="4"/>
  <c r="V90" i="4"/>
  <c r="AX89" i="4"/>
  <c r="AW89" i="4"/>
  <c r="AV89" i="4"/>
  <c r="AT89" i="4"/>
  <c r="AS89" i="4"/>
  <c r="AR89" i="4"/>
  <c r="AQ89" i="4"/>
  <c r="AN89" i="4"/>
  <c r="AM89" i="4"/>
  <c r="AL89" i="4"/>
  <c r="AK89" i="4"/>
  <c r="AI89" i="4"/>
  <c r="AH89" i="4"/>
  <c r="AG89" i="4"/>
  <c r="AD89" i="4"/>
  <c r="AC89" i="4"/>
  <c r="AB89" i="4"/>
  <c r="AA89" i="4"/>
  <c r="Z89" i="4"/>
  <c r="X89" i="4"/>
  <c r="V89" i="4"/>
  <c r="AX88" i="4"/>
  <c r="AW88" i="4"/>
  <c r="AV88" i="4"/>
  <c r="AT88" i="4"/>
  <c r="AS88" i="4"/>
  <c r="AR88" i="4"/>
  <c r="AQ88" i="4"/>
  <c r="AN88" i="4"/>
  <c r="AM88" i="4"/>
  <c r="AL88" i="4"/>
  <c r="AK88" i="4"/>
  <c r="AI88" i="4"/>
  <c r="AH88" i="4"/>
  <c r="AG88" i="4"/>
  <c r="AD88" i="4"/>
  <c r="AC88" i="4"/>
  <c r="AB88" i="4"/>
  <c r="AA88" i="4"/>
  <c r="Z88" i="4"/>
  <c r="X88" i="4"/>
  <c r="V88" i="4"/>
  <c r="AX87" i="4"/>
  <c r="AW87" i="4"/>
  <c r="AV87" i="4"/>
  <c r="AT87" i="4"/>
  <c r="AS87" i="4"/>
  <c r="AR87" i="4"/>
  <c r="AQ87" i="4"/>
  <c r="AN87" i="4"/>
  <c r="AM87" i="4"/>
  <c r="AL87" i="4"/>
  <c r="AK87" i="4"/>
  <c r="AI87" i="4"/>
  <c r="AH87" i="4"/>
  <c r="AG87" i="4"/>
  <c r="AD87" i="4"/>
  <c r="AC87" i="4"/>
  <c r="AB87" i="4"/>
  <c r="AA87" i="4"/>
  <c r="Z87" i="4"/>
  <c r="X87" i="4"/>
  <c r="V87" i="4"/>
  <c r="AX86" i="4"/>
  <c r="AW86" i="4"/>
  <c r="AV86" i="4"/>
  <c r="AT86" i="4"/>
  <c r="AS86" i="4"/>
  <c r="AR86" i="4"/>
  <c r="AQ86" i="4"/>
  <c r="AN86" i="4"/>
  <c r="AM86" i="4"/>
  <c r="AL86" i="4"/>
  <c r="AK86" i="4"/>
  <c r="AI86" i="4"/>
  <c r="AH86" i="4"/>
  <c r="AG86" i="4"/>
  <c r="AD86" i="4"/>
  <c r="AC86" i="4"/>
  <c r="AB86" i="4"/>
  <c r="AA86" i="4"/>
  <c r="Z86" i="4"/>
  <c r="X86" i="4"/>
  <c r="V86" i="4"/>
  <c r="AX85" i="4"/>
  <c r="AW85" i="4"/>
  <c r="AV85" i="4"/>
  <c r="AT85" i="4"/>
  <c r="AS85" i="4"/>
  <c r="AR85" i="4"/>
  <c r="AQ85" i="4"/>
  <c r="AN85" i="4"/>
  <c r="AM85" i="4"/>
  <c r="AL85" i="4"/>
  <c r="AK85" i="4"/>
  <c r="AI85" i="4"/>
  <c r="AH85" i="4"/>
  <c r="AG85" i="4"/>
  <c r="AD85" i="4"/>
  <c r="AC85" i="4"/>
  <c r="AB85" i="4"/>
  <c r="AA85" i="4"/>
  <c r="Z85" i="4"/>
  <c r="X85" i="4"/>
  <c r="V85" i="4"/>
  <c r="AX84" i="4"/>
  <c r="AW84" i="4"/>
  <c r="AV84" i="4"/>
  <c r="AT84" i="4"/>
  <c r="AS84" i="4"/>
  <c r="AR84" i="4"/>
  <c r="AQ84" i="4"/>
  <c r="AN84" i="4"/>
  <c r="AM84" i="4"/>
  <c r="AL84" i="4"/>
  <c r="AK84" i="4"/>
  <c r="AI84" i="4"/>
  <c r="AH84" i="4"/>
  <c r="AG84" i="4"/>
  <c r="AD84" i="4"/>
  <c r="AC84" i="4"/>
  <c r="AB84" i="4"/>
  <c r="AA84" i="4"/>
  <c r="Z84" i="4"/>
  <c r="X84" i="4"/>
  <c r="V84" i="4"/>
  <c r="AX83" i="4"/>
  <c r="AW83" i="4"/>
  <c r="AV83" i="4"/>
  <c r="AT83" i="4"/>
  <c r="AS83" i="4"/>
  <c r="AR83" i="4"/>
  <c r="AQ83" i="4"/>
  <c r="AN83" i="4"/>
  <c r="AM83" i="4"/>
  <c r="AL83" i="4"/>
  <c r="AK83" i="4"/>
  <c r="AI83" i="4"/>
  <c r="AH83" i="4"/>
  <c r="AG83" i="4"/>
  <c r="AD83" i="4"/>
  <c r="AC83" i="4"/>
  <c r="AB83" i="4"/>
  <c r="AA83" i="4"/>
  <c r="Z83" i="4"/>
  <c r="X83" i="4"/>
  <c r="V83" i="4"/>
  <c r="AX82" i="4"/>
  <c r="AW82" i="4"/>
  <c r="AV82" i="4"/>
  <c r="AT82" i="4"/>
  <c r="AS82" i="4"/>
  <c r="AR82" i="4"/>
  <c r="AQ82" i="4"/>
  <c r="AN82" i="4"/>
  <c r="AM82" i="4"/>
  <c r="AL82" i="4"/>
  <c r="AK82" i="4"/>
  <c r="AI82" i="4"/>
  <c r="AH82" i="4"/>
  <c r="AG82" i="4"/>
  <c r="AD82" i="4"/>
  <c r="AC82" i="4"/>
  <c r="AB82" i="4"/>
  <c r="AA82" i="4"/>
  <c r="Z82" i="4"/>
  <c r="X82" i="4"/>
  <c r="V82" i="4"/>
  <c r="AX81" i="4"/>
  <c r="AW81" i="4"/>
  <c r="AV81" i="4"/>
  <c r="AT81" i="4"/>
  <c r="AS81" i="4"/>
  <c r="AR81" i="4"/>
  <c r="AQ81" i="4"/>
  <c r="AN81" i="4"/>
  <c r="AM81" i="4"/>
  <c r="AL81" i="4"/>
  <c r="AK81" i="4"/>
  <c r="AI81" i="4"/>
  <c r="AH81" i="4"/>
  <c r="AG81" i="4"/>
  <c r="AD81" i="4"/>
  <c r="AC81" i="4"/>
  <c r="AB81" i="4"/>
  <c r="AA81" i="4"/>
  <c r="Z81" i="4"/>
  <c r="X81" i="4"/>
  <c r="V81" i="4"/>
  <c r="AX80" i="4"/>
  <c r="AW80" i="4"/>
  <c r="AV80" i="4"/>
  <c r="AT80" i="4"/>
  <c r="AS80" i="4"/>
  <c r="AR80" i="4"/>
  <c r="AQ80" i="4"/>
  <c r="AN80" i="4"/>
  <c r="AM80" i="4"/>
  <c r="AL80" i="4"/>
  <c r="AK80" i="4"/>
  <c r="AI80" i="4"/>
  <c r="AH80" i="4"/>
  <c r="AG80" i="4"/>
  <c r="AD80" i="4"/>
  <c r="AC80" i="4"/>
  <c r="AB80" i="4"/>
  <c r="AA80" i="4"/>
  <c r="Z80" i="4"/>
  <c r="X80" i="4"/>
  <c r="V80" i="4"/>
  <c r="AX79" i="4"/>
  <c r="AW79" i="4"/>
  <c r="AV79" i="4"/>
  <c r="AT79" i="4"/>
  <c r="AS79" i="4"/>
  <c r="AR79" i="4"/>
  <c r="AQ79" i="4"/>
  <c r="AN79" i="4"/>
  <c r="AM79" i="4"/>
  <c r="AL79" i="4"/>
  <c r="AK79" i="4"/>
  <c r="AI79" i="4"/>
  <c r="AH79" i="4"/>
  <c r="AG79" i="4"/>
  <c r="AD79" i="4"/>
  <c r="AC79" i="4"/>
  <c r="AB79" i="4"/>
  <c r="AA79" i="4"/>
  <c r="Z79" i="4"/>
  <c r="X79" i="4"/>
  <c r="V79" i="4"/>
  <c r="AX78" i="4"/>
  <c r="AW78" i="4"/>
  <c r="AV78" i="4"/>
  <c r="AT78" i="4"/>
  <c r="AS78" i="4"/>
  <c r="AR78" i="4"/>
  <c r="AQ78" i="4"/>
  <c r="AN78" i="4"/>
  <c r="AM78" i="4"/>
  <c r="AL78" i="4"/>
  <c r="AK78" i="4"/>
  <c r="AI78" i="4"/>
  <c r="AH78" i="4"/>
  <c r="AG78" i="4"/>
  <c r="AD78" i="4"/>
  <c r="AC78" i="4"/>
  <c r="AB78" i="4"/>
  <c r="AA78" i="4"/>
  <c r="Z78" i="4"/>
  <c r="X78" i="4"/>
  <c r="V78" i="4"/>
  <c r="AX77" i="4"/>
  <c r="AW77" i="4"/>
  <c r="AV77" i="4"/>
  <c r="AT77" i="4"/>
  <c r="AS77" i="4"/>
  <c r="AR77" i="4"/>
  <c r="AQ77" i="4"/>
  <c r="AN77" i="4"/>
  <c r="AM77" i="4"/>
  <c r="AL77" i="4"/>
  <c r="AK77" i="4"/>
  <c r="AI77" i="4"/>
  <c r="AH77" i="4"/>
  <c r="AG77" i="4"/>
  <c r="AD77" i="4"/>
  <c r="AC77" i="4"/>
  <c r="AB77" i="4"/>
  <c r="AA77" i="4"/>
  <c r="Z77" i="4"/>
  <c r="X77" i="4"/>
  <c r="V77" i="4"/>
  <c r="AX76" i="4"/>
  <c r="AW76" i="4"/>
  <c r="AV76" i="4"/>
  <c r="AT76" i="4"/>
  <c r="AS76" i="4"/>
  <c r="AR76" i="4"/>
  <c r="AQ76" i="4"/>
  <c r="AN76" i="4"/>
  <c r="AM76" i="4"/>
  <c r="AL76" i="4"/>
  <c r="AK76" i="4"/>
  <c r="AI76" i="4"/>
  <c r="AH76" i="4"/>
  <c r="AG76" i="4"/>
  <c r="AD76" i="4"/>
  <c r="AC76" i="4"/>
  <c r="AB76" i="4"/>
  <c r="AA76" i="4"/>
  <c r="Z76" i="4"/>
  <c r="X76" i="4"/>
  <c r="V76" i="4"/>
  <c r="AX75" i="4"/>
  <c r="AW75" i="4"/>
  <c r="AV75" i="4"/>
  <c r="AT75" i="4"/>
  <c r="AS75" i="4"/>
  <c r="AR75" i="4"/>
  <c r="AQ75" i="4"/>
  <c r="AN75" i="4"/>
  <c r="AM75" i="4"/>
  <c r="AL75" i="4"/>
  <c r="AK75" i="4"/>
  <c r="AI75" i="4"/>
  <c r="AH75" i="4"/>
  <c r="AG75" i="4"/>
  <c r="AD75" i="4"/>
  <c r="AC75" i="4"/>
  <c r="AB75" i="4"/>
  <c r="AA75" i="4"/>
  <c r="Z75" i="4"/>
  <c r="X75" i="4"/>
  <c r="V75" i="4"/>
  <c r="AX74" i="4"/>
  <c r="AW74" i="4"/>
  <c r="AV74" i="4"/>
  <c r="AT74" i="4"/>
  <c r="AS74" i="4"/>
  <c r="AR74" i="4"/>
  <c r="AQ74" i="4"/>
  <c r="AN74" i="4"/>
  <c r="AM74" i="4"/>
  <c r="AL74" i="4"/>
  <c r="AK74" i="4"/>
  <c r="AI74" i="4"/>
  <c r="AH74" i="4"/>
  <c r="AG74" i="4"/>
  <c r="AD74" i="4"/>
  <c r="AC74" i="4"/>
  <c r="AB74" i="4"/>
  <c r="AA74" i="4"/>
  <c r="Z74" i="4"/>
  <c r="X74" i="4"/>
  <c r="V74" i="4"/>
  <c r="AX73" i="4"/>
  <c r="AW73" i="4"/>
  <c r="AV73" i="4"/>
  <c r="AT73" i="4"/>
  <c r="AS73" i="4"/>
  <c r="AR73" i="4"/>
  <c r="AQ73" i="4"/>
  <c r="AN73" i="4"/>
  <c r="AM73" i="4"/>
  <c r="AL73" i="4"/>
  <c r="AK73" i="4"/>
  <c r="AI73" i="4"/>
  <c r="AH73" i="4"/>
  <c r="AG73" i="4"/>
  <c r="AD73" i="4"/>
  <c r="AC73" i="4"/>
  <c r="AB73" i="4"/>
  <c r="AA73" i="4"/>
  <c r="Z73" i="4"/>
  <c r="X73" i="4"/>
  <c r="V73" i="4"/>
  <c r="AX72" i="4"/>
  <c r="AW72" i="4"/>
  <c r="AV72" i="4"/>
  <c r="AT72" i="4"/>
  <c r="AS72" i="4"/>
  <c r="AR72" i="4"/>
  <c r="AQ72" i="4"/>
  <c r="AN72" i="4"/>
  <c r="AM72" i="4"/>
  <c r="AL72" i="4"/>
  <c r="AK72" i="4"/>
  <c r="AI72" i="4"/>
  <c r="AH72" i="4"/>
  <c r="AG72" i="4"/>
  <c r="AD72" i="4"/>
  <c r="AC72" i="4"/>
  <c r="AB72" i="4"/>
  <c r="AA72" i="4"/>
  <c r="Z72" i="4"/>
  <c r="X72" i="4"/>
  <c r="V72" i="4"/>
  <c r="AX71" i="4"/>
  <c r="AW71" i="4"/>
  <c r="AV71" i="4"/>
  <c r="AT71" i="4"/>
  <c r="AS71" i="4"/>
  <c r="AR71" i="4"/>
  <c r="AQ71" i="4"/>
  <c r="AN71" i="4"/>
  <c r="AM71" i="4"/>
  <c r="AL71" i="4"/>
  <c r="AK71" i="4"/>
  <c r="AI71" i="4"/>
  <c r="AH71" i="4"/>
  <c r="AG71" i="4"/>
  <c r="AD71" i="4"/>
  <c r="AC71" i="4"/>
  <c r="AB71" i="4"/>
  <c r="AA71" i="4"/>
  <c r="Z71" i="4"/>
  <c r="X71" i="4"/>
  <c r="V71" i="4"/>
  <c r="AX70" i="4"/>
  <c r="AW70" i="4"/>
  <c r="AV70" i="4"/>
  <c r="AT70" i="4"/>
  <c r="AS70" i="4"/>
  <c r="AR70" i="4"/>
  <c r="AQ70" i="4"/>
  <c r="AN70" i="4"/>
  <c r="AM70" i="4"/>
  <c r="AL70" i="4"/>
  <c r="AK70" i="4"/>
  <c r="AI70" i="4"/>
  <c r="AH70" i="4"/>
  <c r="AG70" i="4"/>
  <c r="AD70" i="4"/>
  <c r="AC70" i="4"/>
  <c r="AB70" i="4"/>
  <c r="AA70" i="4"/>
  <c r="Z70" i="4"/>
  <c r="X70" i="4"/>
  <c r="V70" i="4"/>
  <c r="AX69" i="4"/>
  <c r="AW69" i="4"/>
  <c r="AV69" i="4"/>
  <c r="AT69" i="4"/>
  <c r="AS69" i="4"/>
  <c r="AR69" i="4"/>
  <c r="AQ69" i="4"/>
  <c r="AN69" i="4"/>
  <c r="AM69" i="4"/>
  <c r="AL69" i="4"/>
  <c r="AK69" i="4"/>
  <c r="AI69" i="4"/>
  <c r="AH69" i="4"/>
  <c r="AG69" i="4"/>
  <c r="AD69" i="4"/>
  <c r="AC69" i="4"/>
  <c r="AB69" i="4"/>
  <c r="AA69" i="4"/>
  <c r="Z69" i="4"/>
  <c r="X69" i="4"/>
  <c r="V69" i="4"/>
  <c r="AX68" i="4"/>
  <c r="AW68" i="4"/>
  <c r="AV68" i="4"/>
  <c r="AT68" i="4"/>
  <c r="AS68" i="4"/>
  <c r="AR68" i="4"/>
  <c r="AQ68" i="4"/>
  <c r="AN68" i="4"/>
  <c r="AM68" i="4"/>
  <c r="AL68" i="4"/>
  <c r="AK68" i="4"/>
  <c r="AI68" i="4"/>
  <c r="AH68" i="4"/>
  <c r="AG68" i="4"/>
  <c r="AD68" i="4"/>
  <c r="AC68" i="4"/>
  <c r="AB68" i="4"/>
  <c r="AA68" i="4"/>
  <c r="Z68" i="4"/>
  <c r="X68" i="4"/>
  <c r="V68" i="4"/>
  <c r="AX67" i="4"/>
  <c r="AW67" i="4"/>
  <c r="AV67" i="4"/>
  <c r="AT67" i="4"/>
  <c r="AS67" i="4"/>
  <c r="AR67" i="4"/>
  <c r="AQ67" i="4"/>
  <c r="AN67" i="4"/>
  <c r="AM67" i="4"/>
  <c r="AL67" i="4"/>
  <c r="AK67" i="4"/>
  <c r="AI67" i="4"/>
  <c r="AH67" i="4"/>
  <c r="AG67" i="4"/>
  <c r="AD67" i="4"/>
  <c r="AC67" i="4"/>
  <c r="AB67" i="4"/>
  <c r="AA67" i="4"/>
  <c r="Z67" i="4"/>
  <c r="X67" i="4"/>
  <c r="V67" i="4"/>
  <c r="AX66" i="4"/>
  <c r="AW66" i="4"/>
  <c r="AV66" i="4"/>
  <c r="AT66" i="4"/>
  <c r="AS66" i="4"/>
  <c r="AR66" i="4"/>
  <c r="AQ66" i="4"/>
  <c r="AN66" i="4"/>
  <c r="AM66" i="4"/>
  <c r="AL66" i="4"/>
  <c r="AK66" i="4"/>
  <c r="AI66" i="4"/>
  <c r="AH66" i="4"/>
  <c r="AG66" i="4"/>
  <c r="AD66" i="4"/>
  <c r="AC66" i="4"/>
  <c r="AB66" i="4"/>
  <c r="AA66" i="4"/>
  <c r="Z66" i="4"/>
  <c r="X66" i="4"/>
  <c r="V66" i="4"/>
  <c r="AX65" i="4"/>
  <c r="AW65" i="4"/>
  <c r="AV65" i="4"/>
  <c r="AT65" i="4"/>
  <c r="AS65" i="4"/>
  <c r="AR65" i="4"/>
  <c r="AQ65" i="4"/>
  <c r="AN65" i="4"/>
  <c r="AM65" i="4"/>
  <c r="AL65" i="4"/>
  <c r="AK65" i="4"/>
  <c r="AI65" i="4"/>
  <c r="AH65" i="4"/>
  <c r="AG65" i="4"/>
  <c r="AD65" i="4"/>
  <c r="AC65" i="4"/>
  <c r="AB65" i="4"/>
  <c r="AA65" i="4"/>
  <c r="Z65" i="4"/>
  <c r="X65" i="4"/>
  <c r="V65" i="4"/>
  <c r="AX64" i="4"/>
  <c r="AW64" i="4"/>
  <c r="AV64" i="4"/>
  <c r="AT64" i="4"/>
  <c r="AS64" i="4"/>
  <c r="AR64" i="4"/>
  <c r="AQ64" i="4"/>
  <c r="AN64" i="4"/>
  <c r="AM64" i="4"/>
  <c r="AL64" i="4"/>
  <c r="AK64" i="4"/>
  <c r="AI64" i="4"/>
  <c r="AH64" i="4"/>
  <c r="AG64" i="4"/>
  <c r="AD64" i="4"/>
  <c r="AC64" i="4"/>
  <c r="AB64" i="4"/>
  <c r="AA64" i="4"/>
  <c r="Z64" i="4"/>
  <c r="X64" i="4"/>
  <c r="V64" i="4"/>
  <c r="AX63" i="4"/>
  <c r="AW63" i="4"/>
  <c r="AV63" i="4"/>
  <c r="AT63" i="4"/>
  <c r="AS63" i="4"/>
  <c r="AR63" i="4"/>
  <c r="AQ63" i="4"/>
  <c r="AN63" i="4"/>
  <c r="AM63" i="4"/>
  <c r="AL63" i="4"/>
  <c r="AK63" i="4"/>
  <c r="AI63" i="4"/>
  <c r="AH63" i="4"/>
  <c r="AG63" i="4"/>
  <c r="AD63" i="4"/>
  <c r="AC63" i="4"/>
  <c r="AB63" i="4"/>
  <c r="AA63" i="4"/>
  <c r="Z63" i="4"/>
  <c r="X63" i="4"/>
  <c r="V63" i="4"/>
  <c r="AX62" i="4"/>
  <c r="AW62" i="4"/>
  <c r="AV62" i="4"/>
  <c r="AT62" i="4"/>
  <c r="AS62" i="4"/>
  <c r="AR62" i="4"/>
  <c r="AQ62" i="4"/>
  <c r="AN62" i="4"/>
  <c r="AM62" i="4"/>
  <c r="AL62" i="4"/>
  <c r="AK62" i="4"/>
  <c r="AI62" i="4"/>
  <c r="AH62" i="4"/>
  <c r="AG62" i="4"/>
  <c r="AD62" i="4"/>
  <c r="AC62" i="4"/>
  <c r="AB62" i="4"/>
  <c r="AA62" i="4"/>
  <c r="Z62" i="4"/>
  <c r="X62" i="4"/>
  <c r="V62" i="4"/>
  <c r="AX61" i="4"/>
  <c r="AW61" i="4"/>
  <c r="AV61" i="4"/>
  <c r="AT61" i="4"/>
  <c r="AS61" i="4"/>
  <c r="AR61" i="4"/>
  <c r="AQ61" i="4"/>
  <c r="AN61" i="4"/>
  <c r="AM61" i="4"/>
  <c r="AL61" i="4"/>
  <c r="AK61" i="4"/>
  <c r="AI61" i="4"/>
  <c r="AH61" i="4"/>
  <c r="AG61" i="4"/>
  <c r="AD61" i="4"/>
  <c r="AC61" i="4"/>
  <c r="AB61" i="4"/>
  <c r="AA61" i="4"/>
  <c r="Z61" i="4"/>
  <c r="X61" i="4"/>
  <c r="V61" i="4"/>
  <c r="AX60" i="4"/>
  <c r="AW60" i="4"/>
  <c r="AV60" i="4"/>
  <c r="AT60" i="4"/>
  <c r="AS60" i="4"/>
  <c r="AR60" i="4"/>
  <c r="AQ60" i="4"/>
  <c r="AN60" i="4"/>
  <c r="AM60" i="4"/>
  <c r="AL60" i="4"/>
  <c r="AK60" i="4"/>
  <c r="AI60" i="4"/>
  <c r="AH60" i="4"/>
  <c r="AG60" i="4"/>
  <c r="AD60" i="4"/>
  <c r="AC60" i="4"/>
  <c r="AB60" i="4"/>
  <c r="AA60" i="4"/>
  <c r="Z60" i="4"/>
  <c r="X60" i="4"/>
  <c r="V60" i="4"/>
  <c r="AX59" i="4"/>
  <c r="AW59" i="4"/>
  <c r="AV59" i="4"/>
  <c r="AT59" i="4"/>
  <c r="AS59" i="4"/>
  <c r="AR59" i="4"/>
  <c r="AQ59" i="4"/>
  <c r="AN59" i="4"/>
  <c r="AM59" i="4"/>
  <c r="AL59" i="4"/>
  <c r="AK59" i="4"/>
  <c r="AI59" i="4"/>
  <c r="AH59" i="4"/>
  <c r="AG59" i="4"/>
  <c r="AD59" i="4"/>
  <c r="AC59" i="4"/>
  <c r="AB59" i="4"/>
  <c r="AA59" i="4"/>
  <c r="Z59" i="4"/>
  <c r="X59" i="4"/>
  <c r="V59" i="4"/>
  <c r="AX58" i="4"/>
  <c r="AW58" i="4"/>
  <c r="AV58" i="4"/>
  <c r="AT58" i="4"/>
  <c r="AS58" i="4"/>
  <c r="AR58" i="4"/>
  <c r="AQ58" i="4"/>
  <c r="AN58" i="4"/>
  <c r="AM58" i="4"/>
  <c r="AL58" i="4"/>
  <c r="AK58" i="4"/>
  <c r="AI58" i="4"/>
  <c r="AH58" i="4"/>
  <c r="AG58" i="4"/>
  <c r="AD58" i="4"/>
  <c r="AC58" i="4"/>
  <c r="AB58" i="4"/>
  <c r="AA58" i="4"/>
  <c r="Z58" i="4"/>
  <c r="X58" i="4"/>
  <c r="V58" i="4"/>
  <c r="AX57" i="4"/>
  <c r="AW57" i="4"/>
  <c r="AV57" i="4"/>
  <c r="AT57" i="4"/>
  <c r="AS57" i="4"/>
  <c r="AR57" i="4"/>
  <c r="AQ57" i="4"/>
  <c r="AN57" i="4"/>
  <c r="AM57" i="4"/>
  <c r="AL57" i="4"/>
  <c r="AK57" i="4"/>
  <c r="AI57" i="4"/>
  <c r="AH57" i="4"/>
  <c r="AG57" i="4"/>
  <c r="AD57" i="4"/>
  <c r="AC57" i="4"/>
  <c r="AB57" i="4"/>
  <c r="AA57" i="4"/>
  <c r="Z57" i="4"/>
  <c r="X57" i="4"/>
  <c r="V57" i="4"/>
  <c r="AX56" i="4"/>
  <c r="AW56" i="4"/>
  <c r="AV56" i="4"/>
  <c r="AT56" i="4"/>
  <c r="AS56" i="4"/>
  <c r="AR56" i="4"/>
  <c r="AQ56" i="4"/>
  <c r="AN56" i="4"/>
  <c r="AM56" i="4"/>
  <c r="AL56" i="4"/>
  <c r="AK56" i="4"/>
  <c r="AI56" i="4"/>
  <c r="AH56" i="4"/>
  <c r="AG56" i="4"/>
  <c r="AD56" i="4"/>
  <c r="AC56" i="4"/>
  <c r="AB56" i="4"/>
  <c r="AA56" i="4"/>
  <c r="Z56" i="4"/>
  <c r="X56" i="4"/>
  <c r="V56" i="4"/>
  <c r="AX55" i="4"/>
  <c r="AW55" i="4"/>
  <c r="AV55" i="4"/>
  <c r="AT55" i="4"/>
  <c r="AS55" i="4"/>
  <c r="AR55" i="4"/>
  <c r="AQ55" i="4"/>
  <c r="AN55" i="4"/>
  <c r="AM55" i="4"/>
  <c r="AL55" i="4"/>
  <c r="AK55" i="4"/>
  <c r="AI55" i="4"/>
  <c r="AH55" i="4"/>
  <c r="AG55" i="4"/>
  <c r="AD55" i="4"/>
  <c r="AC55" i="4"/>
  <c r="AB55" i="4"/>
  <c r="AA55" i="4"/>
  <c r="Z55" i="4"/>
  <c r="X55" i="4"/>
  <c r="V55" i="4"/>
  <c r="AX54" i="4"/>
  <c r="AW54" i="4"/>
  <c r="AV54" i="4"/>
  <c r="AT54" i="4"/>
  <c r="AS54" i="4"/>
  <c r="AR54" i="4"/>
  <c r="AQ54" i="4"/>
  <c r="AN54" i="4"/>
  <c r="AM54" i="4"/>
  <c r="AL54" i="4"/>
  <c r="AK54" i="4"/>
  <c r="AI54" i="4"/>
  <c r="AH54" i="4"/>
  <c r="AG54" i="4"/>
  <c r="AD54" i="4"/>
  <c r="AC54" i="4"/>
  <c r="AB54" i="4"/>
  <c r="AA54" i="4"/>
  <c r="Z54" i="4"/>
  <c r="X54" i="4"/>
  <c r="V54" i="4"/>
  <c r="AX53" i="4"/>
  <c r="AW53" i="4"/>
  <c r="AV53" i="4"/>
  <c r="AT53" i="4"/>
  <c r="AS53" i="4"/>
  <c r="AR53" i="4"/>
  <c r="AQ53" i="4"/>
  <c r="AN53" i="4"/>
  <c r="AM53" i="4"/>
  <c r="AL53" i="4"/>
  <c r="AK53" i="4"/>
  <c r="AI53" i="4"/>
  <c r="AH53" i="4"/>
  <c r="AG53" i="4"/>
  <c r="AD53" i="4"/>
  <c r="AC53" i="4"/>
  <c r="AB53" i="4"/>
  <c r="AA53" i="4"/>
  <c r="Z53" i="4"/>
  <c r="X53" i="4"/>
  <c r="V53" i="4"/>
  <c r="AX52" i="4"/>
  <c r="AW52" i="4"/>
  <c r="AV52" i="4"/>
  <c r="AT52" i="4"/>
  <c r="AS52" i="4"/>
  <c r="AR52" i="4"/>
  <c r="AQ52" i="4"/>
  <c r="AN52" i="4"/>
  <c r="AM52" i="4"/>
  <c r="AL52" i="4"/>
  <c r="AK52" i="4"/>
  <c r="AI52" i="4"/>
  <c r="AH52" i="4"/>
  <c r="AG52" i="4"/>
  <c r="AD52" i="4"/>
  <c r="AC52" i="4"/>
  <c r="AB52" i="4"/>
  <c r="AA52" i="4"/>
  <c r="Z52" i="4"/>
  <c r="X52" i="4"/>
  <c r="V52" i="4"/>
  <c r="AX51" i="4"/>
  <c r="AW51" i="4"/>
  <c r="AV51" i="4"/>
  <c r="AT51" i="4"/>
  <c r="AS51" i="4"/>
  <c r="AR51" i="4"/>
  <c r="AQ51" i="4"/>
  <c r="AN51" i="4"/>
  <c r="AM51" i="4"/>
  <c r="AL51" i="4"/>
  <c r="AK51" i="4"/>
  <c r="AI51" i="4"/>
  <c r="AH51" i="4"/>
  <c r="AG51" i="4"/>
  <c r="AD51" i="4"/>
  <c r="AC51" i="4"/>
  <c r="AB51" i="4"/>
  <c r="AA51" i="4"/>
  <c r="Z51" i="4"/>
  <c r="X51" i="4"/>
  <c r="V51" i="4"/>
  <c r="AX50" i="4"/>
  <c r="AW50" i="4"/>
  <c r="AV50" i="4"/>
  <c r="AT50" i="4"/>
  <c r="AS50" i="4"/>
  <c r="AR50" i="4"/>
  <c r="AQ50" i="4"/>
  <c r="AN50" i="4"/>
  <c r="AM50" i="4"/>
  <c r="AL50" i="4"/>
  <c r="AK50" i="4"/>
  <c r="AI50" i="4"/>
  <c r="AH50" i="4"/>
  <c r="AG50" i="4"/>
  <c r="AD50" i="4"/>
  <c r="AC50" i="4"/>
  <c r="AB50" i="4"/>
  <c r="AA50" i="4"/>
  <c r="Z50" i="4"/>
  <c r="X50" i="4"/>
  <c r="V50" i="4"/>
  <c r="AX49" i="4"/>
  <c r="AW49" i="4"/>
  <c r="AV49" i="4"/>
  <c r="AT49" i="4"/>
  <c r="AS49" i="4"/>
  <c r="AR49" i="4"/>
  <c r="AQ49" i="4"/>
  <c r="AN49" i="4"/>
  <c r="AM49" i="4"/>
  <c r="AL49" i="4"/>
  <c r="AK49" i="4"/>
  <c r="AI49" i="4"/>
  <c r="AH49" i="4"/>
  <c r="AG49" i="4"/>
  <c r="AD49" i="4"/>
  <c r="AC49" i="4"/>
  <c r="AB49" i="4"/>
  <c r="AA49" i="4"/>
  <c r="Z49" i="4"/>
  <c r="X49" i="4"/>
  <c r="V49" i="4"/>
  <c r="AX48" i="4"/>
  <c r="AW48" i="4"/>
  <c r="AV48" i="4"/>
  <c r="AT48" i="4"/>
  <c r="AS48" i="4"/>
  <c r="AR48" i="4"/>
  <c r="AQ48" i="4"/>
  <c r="AN48" i="4"/>
  <c r="AM48" i="4"/>
  <c r="AL48" i="4"/>
  <c r="AK48" i="4"/>
  <c r="AI48" i="4"/>
  <c r="AH48" i="4"/>
  <c r="AG48" i="4"/>
  <c r="AD48" i="4"/>
  <c r="AC48" i="4"/>
  <c r="AB48" i="4"/>
  <c r="AA48" i="4"/>
  <c r="Z48" i="4"/>
  <c r="X48" i="4"/>
  <c r="V48" i="4"/>
  <c r="AX47" i="4"/>
  <c r="AW47" i="4"/>
  <c r="AV47" i="4"/>
  <c r="AT47" i="4"/>
  <c r="AS47" i="4"/>
  <c r="AR47" i="4"/>
  <c r="AQ47" i="4"/>
  <c r="AN47" i="4"/>
  <c r="AM47" i="4"/>
  <c r="AL47" i="4"/>
  <c r="AK47" i="4"/>
  <c r="AI47" i="4"/>
  <c r="AH47" i="4"/>
  <c r="AG47" i="4"/>
  <c r="AD47" i="4"/>
  <c r="AC47" i="4"/>
  <c r="AB47" i="4"/>
  <c r="AA47" i="4"/>
  <c r="Z47" i="4"/>
  <c r="X47" i="4"/>
  <c r="V47" i="4"/>
  <c r="AX46" i="4"/>
  <c r="AW46" i="4"/>
  <c r="AV46" i="4"/>
  <c r="AT46" i="4"/>
  <c r="AS46" i="4"/>
  <c r="AR46" i="4"/>
  <c r="AQ46" i="4"/>
  <c r="AN46" i="4"/>
  <c r="AM46" i="4"/>
  <c r="AL46" i="4"/>
  <c r="AK46" i="4"/>
  <c r="AI46" i="4"/>
  <c r="AH46" i="4"/>
  <c r="AG46" i="4"/>
  <c r="AD46" i="4"/>
  <c r="AC46" i="4"/>
  <c r="AB46" i="4"/>
  <c r="AA46" i="4"/>
  <c r="Z46" i="4"/>
  <c r="X46" i="4"/>
  <c r="V46" i="4"/>
  <c r="AX45" i="4"/>
  <c r="AW45" i="4"/>
  <c r="AV45" i="4"/>
  <c r="AT45" i="4"/>
  <c r="AS45" i="4"/>
  <c r="AR45" i="4"/>
  <c r="AQ45" i="4"/>
  <c r="AN45" i="4"/>
  <c r="AM45" i="4"/>
  <c r="AL45" i="4"/>
  <c r="AK45" i="4"/>
  <c r="AI45" i="4"/>
  <c r="AH45" i="4"/>
  <c r="AG45" i="4"/>
  <c r="AD45" i="4"/>
  <c r="AC45" i="4"/>
  <c r="AB45" i="4"/>
  <c r="AA45" i="4"/>
  <c r="Z45" i="4"/>
  <c r="X45" i="4"/>
  <c r="V45" i="4"/>
  <c r="AX44" i="4"/>
  <c r="AW44" i="4"/>
  <c r="AV44" i="4"/>
  <c r="AT44" i="4"/>
  <c r="AS44" i="4"/>
  <c r="AR44" i="4"/>
  <c r="AQ44" i="4"/>
  <c r="AN44" i="4"/>
  <c r="AM44" i="4"/>
  <c r="AL44" i="4"/>
  <c r="AK44" i="4"/>
  <c r="AI44" i="4"/>
  <c r="AH44" i="4"/>
  <c r="AG44" i="4"/>
  <c r="AD44" i="4"/>
  <c r="AC44" i="4"/>
  <c r="AB44" i="4"/>
  <c r="AA44" i="4"/>
  <c r="Z44" i="4"/>
  <c r="X44" i="4"/>
  <c r="V44" i="4"/>
  <c r="AX43" i="4"/>
  <c r="AW43" i="4"/>
  <c r="AV43" i="4"/>
  <c r="AT43" i="4"/>
  <c r="AS43" i="4"/>
  <c r="AR43" i="4"/>
  <c r="AQ43" i="4"/>
  <c r="AN43" i="4"/>
  <c r="AM43" i="4"/>
  <c r="AL43" i="4"/>
  <c r="AK43" i="4"/>
  <c r="AI43" i="4"/>
  <c r="AH43" i="4"/>
  <c r="AG43" i="4"/>
  <c r="AD43" i="4"/>
  <c r="AC43" i="4"/>
  <c r="AB43" i="4"/>
  <c r="AA43" i="4"/>
  <c r="Z43" i="4"/>
  <c r="X43" i="4"/>
  <c r="V43" i="4"/>
  <c r="AX42" i="4"/>
  <c r="AW42" i="4"/>
  <c r="AV42" i="4"/>
  <c r="AT42" i="4"/>
  <c r="AS42" i="4"/>
  <c r="AR42" i="4"/>
  <c r="AQ42" i="4"/>
  <c r="AN42" i="4"/>
  <c r="AM42" i="4"/>
  <c r="AL42" i="4"/>
  <c r="AK42" i="4"/>
  <c r="AI42" i="4"/>
  <c r="AH42" i="4"/>
  <c r="AG42" i="4"/>
  <c r="AD42" i="4"/>
  <c r="AC42" i="4"/>
  <c r="AB42" i="4"/>
  <c r="AA42" i="4"/>
  <c r="Z42" i="4"/>
  <c r="X42" i="4"/>
  <c r="V42" i="4"/>
  <c r="AX41" i="4"/>
  <c r="AW41" i="4"/>
  <c r="AV41" i="4"/>
  <c r="AT41" i="4"/>
  <c r="AS41" i="4"/>
  <c r="AR41" i="4"/>
  <c r="AQ41" i="4"/>
  <c r="AN41" i="4"/>
  <c r="AM41" i="4"/>
  <c r="AL41" i="4"/>
  <c r="AK41" i="4"/>
  <c r="AI41" i="4"/>
  <c r="AH41" i="4"/>
  <c r="AG41" i="4"/>
  <c r="AD41" i="4"/>
  <c r="AC41" i="4"/>
  <c r="AB41" i="4"/>
  <c r="AA41" i="4"/>
  <c r="Z41" i="4"/>
  <c r="X41" i="4"/>
  <c r="V41" i="4"/>
  <c r="AX40" i="4"/>
  <c r="AW40" i="4"/>
  <c r="AV40" i="4"/>
  <c r="AT40" i="4"/>
  <c r="AS40" i="4"/>
  <c r="AR40" i="4"/>
  <c r="AQ40" i="4"/>
  <c r="AN40" i="4"/>
  <c r="AM40" i="4"/>
  <c r="AL40" i="4"/>
  <c r="AK40" i="4"/>
  <c r="AI40" i="4"/>
  <c r="AH40" i="4"/>
  <c r="AG40" i="4"/>
  <c r="AD40" i="4"/>
  <c r="AC40" i="4"/>
  <c r="AB40" i="4"/>
  <c r="AA40" i="4"/>
  <c r="Z40" i="4"/>
  <c r="X40" i="4"/>
  <c r="V40" i="4"/>
  <c r="AX39" i="4"/>
  <c r="AW39" i="4"/>
  <c r="AV39" i="4"/>
  <c r="AT39" i="4"/>
  <c r="AS39" i="4"/>
  <c r="AR39" i="4"/>
  <c r="AQ39" i="4"/>
  <c r="AN39" i="4"/>
  <c r="AM39" i="4"/>
  <c r="AL39" i="4"/>
  <c r="AK39" i="4"/>
  <c r="AI39" i="4"/>
  <c r="AH39" i="4"/>
  <c r="AG39" i="4"/>
  <c r="AD39" i="4"/>
  <c r="AC39" i="4"/>
  <c r="AB39" i="4"/>
  <c r="AA39" i="4"/>
  <c r="Z39" i="4"/>
  <c r="X39" i="4"/>
  <c r="V39" i="4"/>
  <c r="AX38" i="4"/>
  <c r="AW38" i="4"/>
  <c r="AV38" i="4"/>
  <c r="AT38" i="4"/>
  <c r="AS38" i="4"/>
  <c r="AR38" i="4"/>
  <c r="AQ38" i="4"/>
  <c r="AN38" i="4"/>
  <c r="AM38" i="4"/>
  <c r="AL38" i="4"/>
  <c r="AK38" i="4"/>
  <c r="AI38" i="4"/>
  <c r="AH38" i="4"/>
  <c r="AG38" i="4"/>
  <c r="AD38" i="4"/>
  <c r="AC38" i="4"/>
  <c r="AB38" i="4"/>
  <c r="AA38" i="4"/>
  <c r="Z38" i="4"/>
  <c r="X38" i="4"/>
  <c r="V38" i="4"/>
  <c r="AX37" i="4"/>
  <c r="AW37" i="4"/>
  <c r="AV37" i="4"/>
  <c r="AT37" i="4"/>
  <c r="AS37" i="4"/>
  <c r="AR37" i="4"/>
  <c r="AQ37" i="4"/>
  <c r="AN37" i="4"/>
  <c r="AM37" i="4"/>
  <c r="AL37" i="4"/>
  <c r="AK37" i="4"/>
  <c r="AI37" i="4"/>
  <c r="AH37" i="4"/>
  <c r="AG37" i="4"/>
  <c r="AD37" i="4"/>
  <c r="AC37" i="4"/>
  <c r="AB37" i="4"/>
  <c r="AA37" i="4"/>
  <c r="Z37" i="4"/>
  <c r="X37" i="4"/>
  <c r="V37" i="4"/>
  <c r="AX36" i="4"/>
  <c r="AW36" i="4"/>
  <c r="AV36" i="4"/>
  <c r="AT36" i="4"/>
  <c r="AS36" i="4"/>
  <c r="AR36" i="4"/>
  <c r="AQ36" i="4"/>
  <c r="AN36" i="4"/>
  <c r="AM36" i="4"/>
  <c r="AL36" i="4"/>
  <c r="AK36" i="4"/>
  <c r="AI36" i="4"/>
  <c r="AH36" i="4"/>
  <c r="AG36" i="4"/>
  <c r="AD36" i="4"/>
  <c r="AC36" i="4"/>
  <c r="AB36" i="4"/>
  <c r="AA36" i="4"/>
  <c r="Z36" i="4"/>
  <c r="X36" i="4"/>
  <c r="V36" i="4"/>
  <c r="AX35" i="4"/>
  <c r="AW35" i="4"/>
  <c r="AV35" i="4"/>
  <c r="AT35" i="4"/>
  <c r="AS35" i="4"/>
  <c r="AR35" i="4"/>
  <c r="AQ35" i="4"/>
  <c r="AN35" i="4"/>
  <c r="AM35" i="4"/>
  <c r="AL35" i="4"/>
  <c r="AK35" i="4"/>
  <c r="AI35" i="4"/>
  <c r="AH35" i="4"/>
  <c r="AG35" i="4"/>
  <c r="AD35" i="4"/>
  <c r="AC35" i="4"/>
  <c r="AB35" i="4"/>
  <c r="AA35" i="4"/>
  <c r="Z35" i="4"/>
  <c r="X35" i="4"/>
  <c r="V35" i="4"/>
  <c r="AX34" i="4"/>
  <c r="AW34" i="4"/>
  <c r="AV34" i="4"/>
  <c r="AT34" i="4"/>
  <c r="AS34" i="4"/>
  <c r="AR34" i="4"/>
  <c r="AQ34" i="4"/>
  <c r="AN34" i="4"/>
  <c r="AM34" i="4"/>
  <c r="AL34" i="4"/>
  <c r="AK34" i="4"/>
  <c r="AI34" i="4"/>
  <c r="AH34" i="4"/>
  <c r="AG34" i="4"/>
  <c r="AD34" i="4"/>
  <c r="AC34" i="4"/>
  <c r="AB34" i="4"/>
  <c r="AA34" i="4"/>
  <c r="Z34" i="4"/>
  <c r="X34" i="4"/>
  <c r="V34" i="4"/>
  <c r="AX33" i="4"/>
  <c r="AW33" i="4"/>
  <c r="AV33" i="4"/>
  <c r="AT33" i="4"/>
  <c r="AS33" i="4"/>
  <c r="AR33" i="4"/>
  <c r="AQ33" i="4"/>
  <c r="AN33" i="4"/>
  <c r="AM33" i="4"/>
  <c r="AL33" i="4"/>
  <c r="AK33" i="4"/>
  <c r="AI33" i="4"/>
  <c r="AH33" i="4"/>
  <c r="AG33" i="4"/>
  <c r="AD33" i="4"/>
  <c r="AC33" i="4"/>
  <c r="AB33" i="4"/>
  <c r="AA33" i="4"/>
  <c r="Z33" i="4"/>
  <c r="X33" i="4"/>
  <c r="V33" i="4"/>
  <c r="AX32" i="4"/>
  <c r="AW32" i="4"/>
  <c r="AV32" i="4"/>
  <c r="AT32" i="4"/>
  <c r="AS32" i="4"/>
  <c r="AR32" i="4"/>
  <c r="AQ32" i="4"/>
  <c r="AN32" i="4"/>
  <c r="AM32" i="4"/>
  <c r="AL32" i="4"/>
  <c r="AK32" i="4"/>
  <c r="AI32" i="4"/>
  <c r="AH32" i="4"/>
  <c r="AG32" i="4"/>
  <c r="AD32" i="4"/>
  <c r="AC32" i="4"/>
  <c r="AB32" i="4"/>
  <c r="AA32" i="4"/>
  <c r="Z32" i="4"/>
  <c r="X32" i="4"/>
  <c r="V32" i="4"/>
  <c r="AX31" i="4"/>
  <c r="AW31" i="4"/>
  <c r="AV31" i="4"/>
  <c r="AT31" i="4"/>
  <c r="AS31" i="4"/>
  <c r="AR31" i="4"/>
  <c r="AQ31" i="4"/>
  <c r="AN31" i="4"/>
  <c r="AM31" i="4"/>
  <c r="AL31" i="4"/>
  <c r="AK31" i="4"/>
  <c r="AI31" i="4"/>
  <c r="AH31" i="4"/>
  <c r="AG31" i="4"/>
  <c r="AD31" i="4"/>
  <c r="AC31" i="4"/>
  <c r="AB31" i="4"/>
  <c r="AA31" i="4"/>
  <c r="Z31" i="4"/>
  <c r="X31" i="4"/>
  <c r="V31" i="4"/>
  <c r="AX30" i="4"/>
  <c r="AW30" i="4"/>
  <c r="AV30" i="4"/>
  <c r="AT30" i="4"/>
  <c r="AS30" i="4"/>
  <c r="AR30" i="4"/>
  <c r="AQ30" i="4"/>
  <c r="AN30" i="4"/>
  <c r="AM30" i="4"/>
  <c r="AL30" i="4"/>
  <c r="AK30" i="4"/>
  <c r="AI30" i="4"/>
  <c r="AH30" i="4"/>
  <c r="AG30" i="4"/>
  <c r="AD30" i="4"/>
  <c r="AC30" i="4"/>
  <c r="AB30" i="4"/>
  <c r="AA30" i="4"/>
  <c r="Z30" i="4"/>
  <c r="X30" i="4"/>
  <c r="V30" i="4"/>
  <c r="AX29" i="4"/>
  <c r="AW29" i="4"/>
  <c r="AV29" i="4"/>
  <c r="AT29" i="4"/>
  <c r="AS29" i="4"/>
  <c r="AR29" i="4"/>
  <c r="AQ29" i="4"/>
  <c r="AN29" i="4"/>
  <c r="AM29" i="4"/>
  <c r="AL29" i="4"/>
  <c r="AK29" i="4"/>
  <c r="AI29" i="4"/>
  <c r="AH29" i="4"/>
  <c r="AG29" i="4"/>
  <c r="AD29" i="4"/>
  <c r="AC29" i="4"/>
  <c r="AB29" i="4"/>
  <c r="AA29" i="4"/>
  <c r="Z29" i="4"/>
  <c r="X29" i="4"/>
  <c r="V29" i="4"/>
  <c r="AX28" i="4"/>
  <c r="AW28" i="4"/>
  <c r="AV28" i="4"/>
  <c r="AT28" i="4"/>
  <c r="AS28" i="4"/>
  <c r="AR28" i="4"/>
  <c r="AQ28" i="4"/>
  <c r="AN28" i="4"/>
  <c r="AM28" i="4"/>
  <c r="AL28" i="4"/>
  <c r="AK28" i="4"/>
  <c r="AI28" i="4"/>
  <c r="AH28" i="4"/>
  <c r="AG28" i="4"/>
  <c r="AD28" i="4"/>
  <c r="AC28" i="4"/>
  <c r="AB28" i="4"/>
  <c r="AA28" i="4"/>
  <c r="Z28" i="4"/>
  <c r="X28" i="4"/>
  <c r="V28" i="4"/>
  <c r="AX27" i="4"/>
  <c r="AW27" i="4"/>
  <c r="AV27" i="4"/>
  <c r="AT27" i="4"/>
  <c r="AS27" i="4"/>
  <c r="AR27" i="4"/>
  <c r="AQ27" i="4"/>
  <c r="AN27" i="4"/>
  <c r="AM27" i="4"/>
  <c r="AL27" i="4"/>
  <c r="AK27" i="4"/>
  <c r="AI27" i="4"/>
  <c r="AH27" i="4"/>
  <c r="AG27" i="4"/>
  <c r="AD27" i="4"/>
  <c r="AC27" i="4"/>
  <c r="AB27" i="4"/>
  <c r="AA27" i="4"/>
  <c r="Z27" i="4"/>
  <c r="X27" i="4"/>
  <c r="V27" i="4"/>
  <c r="AX26" i="4"/>
  <c r="AW26" i="4"/>
  <c r="AV26" i="4"/>
  <c r="AT26" i="4"/>
  <c r="AS26" i="4"/>
  <c r="AR26" i="4"/>
  <c r="AQ26" i="4"/>
  <c r="AN26" i="4"/>
  <c r="AM26" i="4"/>
  <c r="AL26" i="4"/>
  <c r="AK26" i="4"/>
  <c r="AI26" i="4"/>
  <c r="AH26" i="4"/>
  <c r="AG26" i="4"/>
  <c r="AD26" i="4"/>
  <c r="AC26" i="4"/>
  <c r="AB26" i="4"/>
  <c r="AA26" i="4"/>
  <c r="Z26" i="4"/>
  <c r="X26" i="4"/>
  <c r="V26" i="4"/>
  <c r="AX25" i="4"/>
  <c r="AW25" i="4"/>
  <c r="AV25" i="4"/>
  <c r="AT25" i="4"/>
  <c r="AS25" i="4"/>
  <c r="AR25" i="4"/>
  <c r="AQ25" i="4"/>
  <c r="AN25" i="4"/>
  <c r="AM25" i="4"/>
  <c r="AL25" i="4"/>
  <c r="AK25" i="4"/>
  <c r="AI25" i="4"/>
  <c r="AH25" i="4"/>
  <c r="AG25" i="4"/>
  <c r="AD25" i="4"/>
  <c r="AC25" i="4"/>
  <c r="AB25" i="4"/>
  <c r="AA25" i="4"/>
  <c r="Z25" i="4"/>
  <c r="X25" i="4"/>
  <c r="V25" i="4"/>
  <c r="AX24" i="4"/>
  <c r="AW24" i="4"/>
  <c r="AV24" i="4"/>
  <c r="AT24" i="4"/>
  <c r="AS24" i="4"/>
  <c r="AR24" i="4"/>
  <c r="AQ24" i="4"/>
  <c r="AN24" i="4"/>
  <c r="AM24" i="4"/>
  <c r="AL24" i="4"/>
  <c r="AK24" i="4"/>
  <c r="AI24" i="4"/>
  <c r="AH24" i="4"/>
  <c r="AG24" i="4"/>
  <c r="AD24" i="4"/>
  <c r="AC24" i="4"/>
  <c r="AB24" i="4"/>
  <c r="AA24" i="4"/>
  <c r="Z24" i="4"/>
  <c r="X24" i="4"/>
  <c r="V24" i="4"/>
  <c r="AX23" i="4"/>
  <c r="AW23" i="4"/>
  <c r="AV23" i="4"/>
  <c r="AT23" i="4"/>
  <c r="AS23" i="4"/>
  <c r="AR23" i="4"/>
  <c r="AQ23" i="4"/>
  <c r="AN23" i="4"/>
  <c r="AM23" i="4"/>
  <c r="AL23" i="4"/>
  <c r="AK23" i="4"/>
  <c r="AI23" i="4"/>
  <c r="AH23" i="4"/>
  <c r="AG23" i="4"/>
  <c r="AD23" i="4"/>
  <c r="AC23" i="4"/>
  <c r="AB23" i="4"/>
  <c r="AA23" i="4"/>
  <c r="Z23" i="4"/>
  <c r="X23" i="4"/>
  <c r="V23" i="4"/>
  <c r="AX22" i="4"/>
  <c r="AW22" i="4"/>
  <c r="AV22" i="4"/>
  <c r="AT22" i="4"/>
  <c r="AS22" i="4"/>
  <c r="AR22" i="4"/>
  <c r="AQ22" i="4"/>
  <c r="AN22" i="4"/>
  <c r="AM22" i="4"/>
  <c r="AL22" i="4"/>
  <c r="AK22" i="4"/>
  <c r="AI22" i="4"/>
  <c r="AH22" i="4"/>
  <c r="AG22" i="4"/>
  <c r="AD22" i="4"/>
  <c r="AC22" i="4"/>
  <c r="AB22" i="4"/>
  <c r="AA22" i="4"/>
  <c r="Z22" i="4"/>
  <c r="X22" i="4"/>
  <c r="V22" i="4"/>
  <c r="AX21" i="4"/>
  <c r="AW21" i="4"/>
  <c r="AV21" i="4"/>
  <c r="AT21" i="4"/>
  <c r="AS21" i="4"/>
  <c r="AR21" i="4"/>
  <c r="AQ21" i="4"/>
  <c r="AN21" i="4"/>
  <c r="AM21" i="4"/>
  <c r="AL21" i="4"/>
  <c r="AK21" i="4"/>
  <c r="AI21" i="4"/>
  <c r="AH21" i="4"/>
  <c r="AG21" i="4"/>
  <c r="AD21" i="4"/>
  <c r="AC21" i="4"/>
  <c r="AB21" i="4"/>
  <c r="AA21" i="4"/>
  <c r="Z21" i="4"/>
  <c r="X21" i="4"/>
  <c r="V21" i="4"/>
  <c r="AX20" i="4"/>
  <c r="AW20" i="4"/>
  <c r="AV20" i="4"/>
  <c r="AT20" i="4"/>
  <c r="AS20" i="4"/>
  <c r="AR20" i="4"/>
  <c r="AQ20" i="4"/>
  <c r="AN20" i="4"/>
  <c r="AM20" i="4"/>
  <c r="AL20" i="4"/>
  <c r="AK20" i="4"/>
  <c r="AI20" i="4"/>
  <c r="AH20" i="4"/>
  <c r="AG20" i="4"/>
  <c r="AD20" i="4"/>
  <c r="AC20" i="4"/>
  <c r="AB20" i="4"/>
  <c r="AA20" i="4"/>
  <c r="Z20" i="4"/>
  <c r="X20" i="4"/>
  <c r="V20" i="4"/>
  <c r="AX19" i="4"/>
  <c r="AW19" i="4"/>
  <c r="AV19" i="4"/>
  <c r="AT19" i="4"/>
  <c r="AS19" i="4"/>
  <c r="AR19" i="4"/>
  <c r="AQ19" i="4"/>
  <c r="AN19" i="4"/>
  <c r="AM19" i="4"/>
  <c r="AL19" i="4"/>
  <c r="AK19" i="4"/>
  <c r="AI19" i="4"/>
  <c r="AH19" i="4"/>
  <c r="AG19" i="4"/>
  <c r="AD19" i="4"/>
  <c r="AC19" i="4"/>
  <c r="AB19" i="4"/>
  <c r="AA19" i="4"/>
  <c r="Z19" i="4"/>
  <c r="X19" i="4"/>
  <c r="V19" i="4"/>
  <c r="AX18" i="4"/>
  <c r="AW18" i="4"/>
  <c r="AV18" i="4"/>
  <c r="AT18" i="4"/>
  <c r="AS18" i="4"/>
  <c r="AR18" i="4"/>
  <c r="AQ18" i="4"/>
  <c r="AN18" i="4"/>
  <c r="AM18" i="4"/>
  <c r="AL18" i="4"/>
  <c r="AK18" i="4"/>
  <c r="AI18" i="4"/>
  <c r="AH18" i="4"/>
  <c r="AG18" i="4"/>
  <c r="AD18" i="4"/>
  <c r="AC18" i="4"/>
  <c r="AB18" i="4"/>
  <c r="AA18" i="4"/>
  <c r="Z18" i="4"/>
  <c r="X18" i="4"/>
  <c r="V18" i="4"/>
  <c r="AX17" i="4"/>
  <c r="AW17" i="4"/>
  <c r="AV17" i="4"/>
  <c r="AT17" i="4"/>
  <c r="AS17" i="4"/>
  <c r="AR17" i="4"/>
  <c r="AQ17" i="4"/>
  <c r="AN17" i="4"/>
  <c r="AM17" i="4"/>
  <c r="AL17" i="4"/>
  <c r="AK17" i="4"/>
  <c r="AI17" i="4"/>
  <c r="AH17" i="4"/>
  <c r="AG17" i="4"/>
  <c r="AD17" i="4"/>
  <c r="AC17" i="4"/>
  <c r="AB17" i="4"/>
  <c r="AA17" i="4"/>
  <c r="Z17" i="4"/>
  <c r="X17" i="4"/>
  <c r="V17" i="4"/>
  <c r="AX16" i="4"/>
  <c r="AW16" i="4"/>
  <c r="AV16" i="4"/>
  <c r="AT16" i="4"/>
  <c r="AS16" i="4"/>
  <c r="AR16" i="4"/>
  <c r="AQ16" i="4"/>
  <c r="AN16" i="4"/>
  <c r="AM16" i="4"/>
  <c r="AL16" i="4"/>
  <c r="AK16" i="4"/>
  <c r="AI16" i="4"/>
  <c r="AH16" i="4"/>
  <c r="AG16" i="4"/>
  <c r="AD16" i="4"/>
  <c r="AC16" i="4"/>
  <c r="AB16" i="4"/>
  <c r="AA16" i="4"/>
  <c r="Z16" i="4"/>
  <c r="X16" i="4"/>
  <c r="V16" i="4"/>
  <c r="AX15" i="4"/>
  <c r="AW15" i="4"/>
  <c r="AV15" i="4"/>
  <c r="AT15" i="4"/>
  <c r="AS15" i="4"/>
  <c r="AR15" i="4"/>
  <c r="AQ15" i="4"/>
  <c r="AN15" i="4"/>
  <c r="AM15" i="4"/>
  <c r="AL15" i="4"/>
  <c r="AK15" i="4"/>
  <c r="AI15" i="4"/>
  <c r="AH15" i="4"/>
  <c r="AG15" i="4"/>
  <c r="AD15" i="4"/>
  <c r="AC15" i="4"/>
  <c r="AB15" i="4"/>
  <c r="AA15" i="4"/>
  <c r="Z15" i="4"/>
  <c r="X15" i="4"/>
  <c r="V15" i="4"/>
  <c r="AX14" i="4"/>
  <c r="AW14" i="4"/>
  <c r="AV14" i="4"/>
  <c r="AT14" i="4"/>
  <c r="AS14" i="4"/>
  <c r="AR14" i="4"/>
  <c r="AQ14" i="4"/>
  <c r="AN14" i="4"/>
  <c r="AM14" i="4"/>
  <c r="AL14" i="4"/>
  <c r="AK14" i="4"/>
  <c r="AI14" i="4"/>
  <c r="AH14" i="4"/>
  <c r="AG14" i="4"/>
  <c r="AD14" i="4"/>
  <c r="AC14" i="4"/>
  <c r="AB14" i="4"/>
  <c r="AA14" i="4"/>
  <c r="Z14" i="4"/>
  <c r="X14" i="4"/>
  <c r="V14" i="4"/>
  <c r="AX13" i="4"/>
  <c r="AW13" i="4"/>
  <c r="AV13" i="4"/>
  <c r="AT13" i="4"/>
  <c r="AS13" i="4"/>
  <c r="AR13" i="4"/>
  <c r="AQ13" i="4"/>
  <c r="AN13" i="4"/>
  <c r="AM13" i="4"/>
  <c r="AL13" i="4"/>
  <c r="AK13" i="4"/>
  <c r="AI13" i="4"/>
  <c r="AH13" i="4"/>
  <c r="AG13" i="4"/>
  <c r="AD13" i="4"/>
  <c r="AC13" i="4"/>
  <c r="AB13" i="4"/>
  <c r="AA13" i="4"/>
  <c r="Z13" i="4"/>
  <c r="X13" i="4"/>
  <c r="V13" i="4"/>
  <c r="AX12" i="4"/>
  <c r="AW12" i="4"/>
  <c r="AV12" i="4"/>
  <c r="AT12" i="4"/>
  <c r="AS12" i="4"/>
  <c r="AR12" i="4"/>
  <c r="AQ12" i="4"/>
  <c r="AN12" i="4"/>
  <c r="AM12" i="4"/>
  <c r="AL12" i="4"/>
  <c r="AK12" i="4"/>
  <c r="AI12" i="4"/>
  <c r="AH12" i="4"/>
  <c r="AG12" i="4"/>
  <c r="AD12" i="4"/>
  <c r="AC12" i="4"/>
  <c r="AB12" i="4"/>
  <c r="AA12" i="4"/>
  <c r="Z12" i="4"/>
  <c r="X12" i="4"/>
  <c r="V12" i="4"/>
  <c r="AX11" i="4"/>
  <c r="AW11" i="4"/>
  <c r="AV11" i="4"/>
  <c r="AT11" i="4"/>
  <c r="AS11" i="4"/>
  <c r="AR11" i="4"/>
  <c r="AQ11" i="4"/>
  <c r="AN11" i="4"/>
  <c r="AM11" i="4"/>
  <c r="AL11" i="4"/>
  <c r="AK11" i="4"/>
  <c r="AI11" i="4"/>
  <c r="AH11" i="4"/>
  <c r="AG11" i="4"/>
  <c r="AD11" i="4"/>
  <c r="AC11" i="4"/>
  <c r="AB11" i="4"/>
  <c r="AA11" i="4"/>
  <c r="Z11" i="4"/>
  <c r="X11" i="4"/>
  <c r="V11" i="4"/>
  <c r="AX10" i="4"/>
  <c r="AW10" i="4"/>
  <c r="AV10" i="4"/>
  <c r="AT10" i="4"/>
  <c r="AS10" i="4"/>
  <c r="AR10" i="4"/>
  <c r="AQ10" i="4"/>
  <c r="AN10" i="4"/>
  <c r="AM10" i="4"/>
  <c r="AL10" i="4"/>
  <c r="AK10" i="4"/>
  <c r="AI10" i="4"/>
  <c r="AH10" i="4"/>
  <c r="AG10" i="4"/>
  <c r="AD10" i="4"/>
  <c r="AC10" i="4"/>
  <c r="AB10" i="4"/>
  <c r="AA10" i="4"/>
  <c r="Z10" i="4"/>
  <c r="X10" i="4"/>
  <c r="V10" i="4"/>
  <c r="AX9" i="4"/>
  <c r="AW9" i="4"/>
  <c r="AV9" i="4"/>
  <c r="AT9" i="4"/>
  <c r="AS9" i="4"/>
  <c r="AR9" i="4"/>
  <c r="AQ9" i="4"/>
  <c r="AN9" i="4"/>
  <c r="AM9" i="4"/>
  <c r="AL9" i="4"/>
  <c r="AK9" i="4"/>
  <c r="AI9" i="4"/>
  <c r="AH9" i="4"/>
  <c r="AG9" i="4"/>
  <c r="AD9" i="4"/>
  <c r="AC9" i="4"/>
  <c r="AB9" i="4"/>
  <c r="AA9" i="4"/>
  <c r="Z9" i="4"/>
  <c r="X9" i="4"/>
  <c r="V9" i="4"/>
  <c r="AX8" i="4"/>
  <c r="AW8" i="4"/>
  <c r="AV8" i="4"/>
  <c r="AT8" i="4"/>
  <c r="AS8" i="4"/>
  <c r="AR8" i="4"/>
  <c r="AQ8" i="4"/>
  <c r="AN8" i="4"/>
  <c r="AM8" i="4"/>
  <c r="AL8" i="4"/>
  <c r="AK8" i="4"/>
  <c r="AI8" i="4"/>
  <c r="AH8" i="4"/>
  <c r="AG8" i="4"/>
  <c r="AD8" i="4"/>
  <c r="AC8" i="4"/>
  <c r="AB8" i="4"/>
  <c r="AA8" i="4"/>
  <c r="Z8" i="4"/>
  <c r="X8" i="4"/>
  <c r="V8" i="4"/>
  <c r="AX7" i="4"/>
  <c r="AW7" i="4"/>
  <c r="AV7" i="4"/>
  <c r="AT7" i="4"/>
  <c r="AS7" i="4"/>
  <c r="AR7" i="4"/>
  <c r="AQ7" i="4"/>
  <c r="AN7" i="4"/>
  <c r="AM7" i="4"/>
  <c r="AL7" i="4"/>
  <c r="AK7" i="4"/>
  <c r="AI7" i="4"/>
  <c r="AH7" i="4"/>
  <c r="AG7" i="4"/>
  <c r="AD7" i="4"/>
  <c r="AC7" i="4"/>
  <c r="AB7" i="4"/>
  <c r="AA7" i="4"/>
  <c r="Z7" i="4"/>
  <c r="X7" i="4"/>
  <c r="V7" i="4"/>
  <c r="AX6" i="4"/>
  <c r="AW6" i="4"/>
  <c r="AV6" i="4"/>
  <c r="AT6" i="4"/>
  <c r="AS6" i="4"/>
  <c r="AR6" i="4"/>
  <c r="AQ6" i="4"/>
  <c r="AN6" i="4"/>
  <c r="AM6" i="4"/>
  <c r="AL6" i="4"/>
  <c r="AK6" i="4"/>
  <c r="AI6" i="4"/>
  <c r="AH6" i="4"/>
  <c r="AG6" i="4"/>
  <c r="AD6" i="4"/>
  <c r="AC6" i="4"/>
  <c r="AB6" i="4"/>
  <c r="AA6" i="4"/>
  <c r="Z6" i="4"/>
  <c r="X6" i="4"/>
  <c r="V6" i="4"/>
  <c r="AX5" i="4"/>
  <c r="AW5" i="4"/>
  <c r="AV5" i="4"/>
  <c r="AT5" i="4"/>
  <c r="AS5" i="4"/>
  <c r="AR5" i="4"/>
  <c r="AQ5" i="4"/>
  <c r="AN5" i="4"/>
  <c r="AM5" i="4"/>
  <c r="AL5" i="4"/>
  <c r="AK5" i="4"/>
  <c r="AI5" i="4"/>
  <c r="AH5" i="4"/>
  <c r="AG5" i="4"/>
  <c r="AD5" i="4"/>
  <c r="AC5" i="4"/>
  <c r="AB5" i="4"/>
  <c r="AA5" i="4"/>
  <c r="Z5" i="4"/>
  <c r="X5" i="4"/>
  <c r="V5" i="4"/>
  <c r="AX4" i="4"/>
  <c r="AW4" i="4"/>
  <c r="AV4" i="4"/>
  <c r="AT4" i="4"/>
  <c r="AS4" i="4"/>
  <c r="AR4" i="4"/>
  <c r="AQ4" i="4"/>
  <c r="AN4" i="4"/>
  <c r="AM4" i="4"/>
  <c r="AL4" i="4"/>
  <c r="AK4" i="4"/>
  <c r="AI4" i="4"/>
  <c r="AH4" i="4"/>
  <c r="AG4" i="4"/>
  <c r="AD4" i="4"/>
  <c r="AC4" i="4"/>
  <c r="AB4" i="4"/>
  <c r="AA4" i="4"/>
  <c r="Z4" i="4"/>
  <c r="X4" i="4"/>
  <c r="V4" i="4"/>
  <c r="AX3" i="4"/>
  <c r="AW3" i="4"/>
  <c r="AV3" i="4"/>
  <c r="AT3" i="4"/>
  <c r="AS3" i="4"/>
  <c r="AR3" i="4"/>
  <c r="AQ3" i="4"/>
  <c r="AN3" i="4"/>
  <c r="AM3" i="4"/>
  <c r="AL3" i="4"/>
  <c r="AK3" i="4"/>
  <c r="AI3" i="4"/>
  <c r="AH3" i="4"/>
  <c r="AG3" i="4"/>
  <c r="AD3" i="4"/>
  <c r="AC3" i="4"/>
  <c r="AB3" i="4"/>
  <c r="AA3" i="4"/>
  <c r="Z3" i="4"/>
  <c r="X3" i="4"/>
  <c r="V3" i="4"/>
  <c r="AX2" i="4"/>
  <c r="AW2" i="4"/>
  <c r="AV2" i="4"/>
  <c r="AT2" i="4"/>
  <c r="AS2" i="4"/>
  <c r="AR2" i="4"/>
  <c r="AQ2" i="4"/>
  <c r="AN2" i="4"/>
  <c r="AM2" i="4"/>
  <c r="AL2" i="4"/>
  <c r="AK2" i="4"/>
  <c r="AI2" i="4"/>
  <c r="AH2" i="4"/>
  <c r="AG2" i="4"/>
  <c r="AD2" i="4"/>
  <c r="AC2" i="4"/>
  <c r="AB2" i="4"/>
  <c r="AA2" i="4"/>
  <c r="Z2" i="4"/>
  <c r="X2" i="4"/>
  <c r="V2" i="4"/>
  <c r="AX1194" i="3"/>
  <c r="AW1194" i="3"/>
  <c r="AV1194" i="3"/>
  <c r="AT1194" i="3"/>
  <c r="AS1194" i="3"/>
  <c r="AR1194" i="3"/>
  <c r="AQ1194" i="3"/>
  <c r="AP1194" i="3"/>
  <c r="AO1194" i="3"/>
  <c r="AN1194" i="3"/>
  <c r="AM1194" i="3"/>
  <c r="AL1194" i="3"/>
  <c r="AK1194" i="3"/>
  <c r="AI1194" i="3"/>
  <c r="AH1194" i="3"/>
  <c r="AG1194" i="3"/>
  <c r="AD1194" i="3"/>
  <c r="AC1194" i="3"/>
  <c r="AB1194" i="3"/>
  <c r="AA1194" i="3"/>
  <c r="Z1194" i="3"/>
  <c r="X1194" i="3"/>
  <c r="V1194" i="3"/>
  <c r="AX1193" i="3"/>
  <c r="AW1193" i="3"/>
  <c r="AV1193" i="3"/>
  <c r="AT1193" i="3"/>
  <c r="AS1193" i="3"/>
  <c r="AR1193" i="3"/>
  <c r="AQ1193" i="3"/>
  <c r="AP1193" i="3"/>
  <c r="AO1193" i="3"/>
  <c r="AN1193" i="3"/>
  <c r="AM1193" i="3"/>
  <c r="AL1193" i="3"/>
  <c r="AK1193" i="3"/>
  <c r="AI1193" i="3"/>
  <c r="AH1193" i="3"/>
  <c r="AG1193" i="3"/>
  <c r="AD1193" i="3"/>
  <c r="AC1193" i="3"/>
  <c r="AB1193" i="3"/>
  <c r="AA1193" i="3"/>
  <c r="Z1193" i="3"/>
  <c r="X1193" i="3"/>
  <c r="V1193" i="3"/>
  <c r="AX1192" i="3"/>
  <c r="AW1192" i="3"/>
  <c r="AV1192" i="3"/>
  <c r="AT1192" i="3"/>
  <c r="AS1192" i="3"/>
  <c r="AR1192" i="3"/>
  <c r="AQ1192" i="3"/>
  <c r="AP1192" i="3"/>
  <c r="AO1192" i="3"/>
  <c r="AN1192" i="3"/>
  <c r="AM1192" i="3"/>
  <c r="AL1192" i="3"/>
  <c r="AK1192" i="3"/>
  <c r="AI1192" i="3"/>
  <c r="AH1192" i="3"/>
  <c r="AG1192" i="3"/>
  <c r="AD1192" i="3"/>
  <c r="AC1192" i="3"/>
  <c r="AB1192" i="3"/>
  <c r="AA1192" i="3"/>
  <c r="Z1192" i="3"/>
  <c r="X1192" i="3"/>
  <c r="V1192" i="3"/>
  <c r="AX1191" i="3"/>
  <c r="AW1191" i="3"/>
  <c r="AV1191" i="3"/>
  <c r="AT1191" i="3"/>
  <c r="AS1191" i="3"/>
  <c r="AR1191" i="3"/>
  <c r="AQ1191" i="3"/>
  <c r="AP1191" i="3"/>
  <c r="AO1191" i="3"/>
  <c r="AN1191" i="3"/>
  <c r="AM1191" i="3"/>
  <c r="AL1191" i="3"/>
  <c r="AK1191" i="3"/>
  <c r="AI1191" i="3"/>
  <c r="AH1191" i="3"/>
  <c r="AG1191" i="3"/>
  <c r="AD1191" i="3"/>
  <c r="AC1191" i="3"/>
  <c r="AB1191" i="3"/>
  <c r="AA1191" i="3"/>
  <c r="Z1191" i="3"/>
  <c r="X1191" i="3"/>
  <c r="V1191" i="3"/>
  <c r="AX1190" i="3"/>
  <c r="AW1190" i="3"/>
  <c r="AV1190" i="3"/>
  <c r="AT1190" i="3"/>
  <c r="AS1190" i="3"/>
  <c r="AR1190" i="3"/>
  <c r="AQ1190" i="3"/>
  <c r="AP1190" i="3"/>
  <c r="AO1190" i="3"/>
  <c r="AN1190" i="3"/>
  <c r="AM1190" i="3"/>
  <c r="AL1190" i="3"/>
  <c r="AK1190" i="3"/>
  <c r="AI1190" i="3"/>
  <c r="AH1190" i="3"/>
  <c r="AG1190" i="3"/>
  <c r="AD1190" i="3"/>
  <c r="AC1190" i="3"/>
  <c r="AB1190" i="3"/>
  <c r="AA1190" i="3"/>
  <c r="Z1190" i="3"/>
  <c r="X1190" i="3"/>
  <c r="V1190" i="3"/>
  <c r="AX1189" i="3"/>
  <c r="AW1189" i="3"/>
  <c r="AV1189" i="3"/>
  <c r="AT1189" i="3"/>
  <c r="AS1189" i="3"/>
  <c r="AR1189" i="3"/>
  <c r="AQ1189" i="3"/>
  <c r="AP1189" i="3"/>
  <c r="AO1189" i="3"/>
  <c r="AN1189" i="3"/>
  <c r="AM1189" i="3"/>
  <c r="AL1189" i="3"/>
  <c r="AK1189" i="3"/>
  <c r="AI1189" i="3"/>
  <c r="AH1189" i="3"/>
  <c r="AG1189" i="3"/>
  <c r="AD1189" i="3"/>
  <c r="AC1189" i="3"/>
  <c r="AB1189" i="3"/>
  <c r="AA1189" i="3"/>
  <c r="Z1189" i="3"/>
  <c r="X1189" i="3"/>
  <c r="V1189" i="3"/>
  <c r="AX1188" i="3"/>
  <c r="AW1188" i="3"/>
  <c r="AV1188" i="3"/>
  <c r="AT1188" i="3"/>
  <c r="AS1188" i="3"/>
  <c r="AR1188" i="3"/>
  <c r="AQ1188" i="3"/>
  <c r="AP1188" i="3"/>
  <c r="AO1188" i="3"/>
  <c r="AN1188" i="3"/>
  <c r="AM1188" i="3"/>
  <c r="AL1188" i="3"/>
  <c r="AK1188" i="3"/>
  <c r="AI1188" i="3"/>
  <c r="AH1188" i="3"/>
  <c r="AG1188" i="3"/>
  <c r="AD1188" i="3"/>
  <c r="AC1188" i="3"/>
  <c r="AB1188" i="3"/>
  <c r="AA1188" i="3"/>
  <c r="Z1188" i="3"/>
  <c r="X1188" i="3"/>
  <c r="V1188" i="3"/>
  <c r="AX1187" i="3"/>
  <c r="AW1187" i="3"/>
  <c r="AV1187" i="3"/>
  <c r="AT1187" i="3"/>
  <c r="AS1187" i="3"/>
  <c r="AR1187" i="3"/>
  <c r="AQ1187" i="3"/>
  <c r="AP1187" i="3"/>
  <c r="AO1187" i="3"/>
  <c r="AN1187" i="3"/>
  <c r="AM1187" i="3"/>
  <c r="AL1187" i="3"/>
  <c r="AK1187" i="3"/>
  <c r="AI1187" i="3"/>
  <c r="AH1187" i="3"/>
  <c r="AG1187" i="3"/>
  <c r="AD1187" i="3"/>
  <c r="AC1187" i="3"/>
  <c r="AB1187" i="3"/>
  <c r="AA1187" i="3"/>
  <c r="Z1187" i="3"/>
  <c r="X1187" i="3"/>
  <c r="V1187" i="3"/>
  <c r="AX1186" i="3"/>
  <c r="AW1186" i="3"/>
  <c r="AV1186" i="3"/>
  <c r="AT1186" i="3"/>
  <c r="AS1186" i="3"/>
  <c r="AR1186" i="3"/>
  <c r="AQ1186" i="3"/>
  <c r="AP1186" i="3"/>
  <c r="AO1186" i="3"/>
  <c r="AN1186" i="3"/>
  <c r="AM1186" i="3"/>
  <c r="AL1186" i="3"/>
  <c r="AK1186" i="3"/>
  <c r="AI1186" i="3"/>
  <c r="AH1186" i="3"/>
  <c r="AG1186" i="3"/>
  <c r="AD1186" i="3"/>
  <c r="AC1186" i="3"/>
  <c r="AB1186" i="3"/>
  <c r="AA1186" i="3"/>
  <c r="Z1186" i="3"/>
  <c r="X1186" i="3"/>
  <c r="V1186" i="3"/>
  <c r="AX1185" i="3"/>
  <c r="AW1185" i="3"/>
  <c r="AV1185" i="3"/>
  <c r="AT1185" i="3"/>
  <c r="AS1185" i="3"/>
  <c r="AR1185" i="3"/>
  <c r="AQ1185" i="3"/>
  <c r="AP1185" i="3"/>
  <c r="AO1185" i="3"/>
  <c r="AN1185" i="3"/>
  <c r="AM1185" i="3"/>
  <c r="AL1185" i="3"/>
  <c r="AK1185" i="3"/>
  <c r="AI1185" i="3"/>
  <c r="AH1185" i="3"/>
  <c r="AG1185" i="3"/>
  <c r="AD1185" i="3"/>
  <c r="AC1185" i="3"/>
  <c r="AB1185" i="3"/>
  <c r="AA1185" i="3"/>
  <c r="Z1185" i="3"/>
  <c r="X1185" i="3"/>
  <c r="V1185" i="3"/>
  <c r="AX1184" i="3"/>
  <c r="AW1184" i="3"/>
  <c r="AV1184" i="3"/>
  <c r="AT1184" i="3"/>
  <c r="AS1184" i="3"/>
  <c r="AR1184" i="3"/>
  <c r="AQ1184" i="3"/>
  <c r="AP1184" i="3"/>
  <c r="AO1184" i="3"/>
  <c r="AN1184" i="3"/>
  <c r="AM1184" i="3"/>
  <c r="AL1184" i="3"/>
  <c r="AK1184" i="3"/>
  <c r="AI1184" i="3"/>
  <c r="AH1184" i="3"/>
  <c r="AG1184" i="3"/>
  <c r="AD1184" i="3"/>
  <c r="AC1184" i="3"/>
  <c r="AB1184" i="3"/>
  <c r="AA1184" i="3"/>
  <c r="Z1184" i="3"/>
  <c r="X1184" i="3"/>
  <c r="V1184" i="3"/>
  <c r="AX1183" i="3"/>
  <c r="AW1183" i="3"/>
  <c r="AV1183" i="3"/>
  <c r="AT1183" i="3"/>
  <c r="AS1183" i="3"/>
  <c r="AR1183" i="3"/>
  <c r="AQ1183" i="3"/>
  <c r="AP1183" i="3"/>
  <c r="AO1183" i="3"/>
  <c r="AN1183" i="3"/>
  <c r="AM1183" i="3"/>
  <c r="AL1183" i="3"/>
  <c r="AK1183" i="3"/>
  <c r="AI1183" i="3"/>
  <c r="AH1183" i="3"/>
  <c r="AG1183" i="3"/>
  <c r="AD1183" i="3"/>
  <c r="AC1183" i="3"/>
  <c r="AB1183" i="3"/>
  <c r="AA1183" i="3"/>
  <c r="Z1183" i="3"/>
  <c r="X1183" i="3"/>
  <c r="V1183" i="3"/>
  <c r="AX1182" i="3"/>
  <c r="AW1182" i="3"/>
  <c r="AV1182" i="3"/>
  <c r="AT1182" i="3"/>
  <c r="AS1182" i="3"/>
  <c r="AR1182" i="3"/>
  <c r="AQ1182" i="3"/>
  <c r="AP1182" i="3"/>
  <c r="AO1182" i="3"/>
  <c r="AN1182" i="3"/>
  <c r="AM1182" i="3"/>
  <c r="AL1182" i="3"/>
  <c r="AK1182" i="3"/>
  <c r="AI1182" i="3"/>
  <c r="AH1182" i="3"/>
  <c r="AG1182" i="3"/>
  <c r="AD1182" i="3"/>
  <c r="AC1182" i="3"/>
  <c r="AB1182" i="3"/>
  <c r="AA1182" i="3"/>
  <c r="Z1182" i="3"/>
  <c r="X1182" i="3"/>
  <c r="V1182" i="3"/>
  <c r="AX1181" i="3"/>
  <c r="AW1181" i="3"/>
  <c r="AV1181" i="3"/>
  <c r="AT1181" i="3"/>
  <c r="AS1181" i="3"/>
  <c r="AR1181" i="3"/>
  <c r="AQ1181" i="3"/>
  <c r="AP1181" i="3"/>
  <c r="AO1181" i="3"/>
  <c r="AN1181" i="3"/>
  <c r="AM1181" i="3"/>
  <c r="AL1181" i="3"/>
  <c r="AK1181" i="3"/>
  <c r="AI1181" i="3"/>
  <c r="AH1181" i="3"/>
  <c r="AG1181" i="3"/>
  <c r="AD1181" i="3"/>
  <c r="AC1181" i="3"/>
  <c r="AB1181" i="3"/>
  <c r="AA1181" i="3"/>
  <c r="Z1181" i="3"/>
  <c r="X1181" i="3"/>
  <c r="V1181" i="3"/>
  <c r="AX1180" i="3"/>
  <c r="AW1180" i="3"/>
  <c r="AV1180" i="3"/>
  <c r="AT1180" i="3"/>
  <c r="AS1180" i="3"/>
  <c r="AR1180" i="3"/>
  <c r="AQ1180" i="3"/>
  <c r="AP1180" i="3"/>
  <c r="AO1180" i="3"/>
  <c r="AN1180" i="3"/>
  <c r="AM1180" i="3"/>
  <c r="AL1180" i="3"/>
  <c r="AK1180" i="3"/>
  <c r="AI1180" i="3"/>
  <c r="AH1180" i="3"/>
  <c r="AG1180" i="3"/>
  <c r="AD1180" i="3"/>
  <c r="AC1180" i="3"/>
  <c r="AB1180" i="3"/>
  <c r="AA1180" i="3"/>
  <c r="Z1180" i="3"/>
  <c r="X1180" i="3"/>
  <c r="V1180" i="3"/>
  <c r="AX1179" i="3"/>
  <c r="AW1179" i="3"/>
  <c r="AV1179" i="3"/>
  <c r="AT1179" i="3"/>
  <c r="AS1179" i="3"/>
  <c r="AR1179" i="3"/>
  <c r="AQ1179" i="3"/>
  <c r="AP1179" i="3"/>
  <c r="AO1179" i="3"/>
  <c r="AN1179" i="3"/>
  <c r="AM1179" i="3"/>
  <c r="AL1179" i="3"/>
  <c r="AK1179" i="3"/>
  <c r="AI1179" i="3"/>
  <c r="AH1179" i="3"/>
  <c r="AG1179" i="3"/>
  <c r="AD1179" i="3"/>
  <c r="AC1179" i="3"/>
  <c r="AB1179" i="3"/>
  <c r="AA1179" i="3"/>
  <c r="Z1179" i="3"/>
  <c r="X1179" i="3"/>
  <c r="V1179" i="3"/>
  <c r="AX1178" i="3"/>
  <c r="AW1178" i="3"/>
  <c r="AV1178" i="3"/>
  <c r="AT1178" i="3"/>
  <c r="AS1178" i="3"/>
  <c r="AR1178" i="3"/>
  <c r="AQ1178" i="3"/>
  <c r="AP1178" i="3"/>
  <c r="AO1178" i="3"/>
  <c r="AN1178" i="3"/>
  <c r="AM1178" i="3"/>
  <c r="AL1178" i="3"/>
  <c r="AK1178" i="3"/>
  <c r="AI1178" i="3"/>
  <c r="AH1178" i="3"/>
  <c r="AG1178" i="3"/>
  <c r="AD1178" i="3"/>
  <c r="AC1178" i="3"/>
  <c r="AB1178" i="3"/>
  <c r="AA1178" i="3"/>
  <c r="Z1178" i="3"/>
  <c r="X1178" i="3"/>
  <c r="V1178" i="3"/>
  <c r="AX1177" i="3"/>
  <c r="AW1177" i="3"/>
  <c r="AV1177" i="3"/>
  <c r="AT1177" i="3"/>
  <c r="AS1177" i="3"/>
  <c r="AR1177" i="3"/>
  <c r="AQ1177" i="3"/>
  <c r="AP1177" i="3"/>
  <c r="AO1177" i="3"/>
  <c r="AN1177" i="3"/>
  <c r="AM1177" i="3"/>
  <c r="AL1177" i="3"/>
  <c r="AK1177" i="3"/>
  <c r="AI1177" i="3"/>
  <c r="AH1177" i="3"/>
  <c r="AG1177" i="3"/>
  <c r="AD1177" i="3"/>
  <c r="AC1177" i="3"/>
  <c r="AB1177" i="3"/>
  <c r="AA1177" i="3"/>
  <c r="Z1177" i="3"/>
  <c r="X1177" i="3"/>
  <c r="V1177" i="3"/>
  <c r="AX1176" i="3"/>
  <c r="AW1176" i="3"/>
  <c r="AV1176" i="3"/>
  <c r="AT1176" i="3"/>
  <c r="AS1176" i="3"/>
  <c r="AR1176" i="3"/>
  <c r="AQ1176" i="3"/>
  <c r="AP1176" i="3"/>
  <c r="AO1176" i="3"/>
  <c r="AN1176" i="3"/>
  <c r="AM1176" i="3"/>
  <c r="AL1176" i="3"/>
  <c r="AK1176" i="3"/>
  <c r="AI1176" i="3"/>
  <c r="AH1176" i="3"/>
  <c r="AG1176" i="3"/>
  <c r="AD1176" i="3"/>
  <c r="AC1176" i="3"/>
  <c r="AB1176" i="3"/>
  <c r="AA1176" i="3"/>
  <c r="Z1176" i="3"/>
  <c r="X1176" i="3"/>
  <c r="V1176" i="3"/>
  <c r="AX1175" i="3"/>
  <c r="AW1175" i="3"/>
  <c r="AV1175" i="3"/>
  <c r="AT1175" i="3"/>
  <c r="AS1175" i="3"/>
  <c r="AR1175" i="3"/>
  <c r="AQ1175" i="3"/>
  <c r="AP1175" i="3"/>
  <c r="AO1175" i="3"/>
  <c r="AN1175" i="3"/>
  <c r="AM1175" i="3"/>
  <c r="AL1175" i="3"/>
  <c r="AK1175" i="3"/>
  <c r="AI1175" i="3"/>
  <c r="AH1175" i="3"/>
  <c r="AG1175" i="3"/>
  <c r="AD1175" i="3"/>
  <c r="AC1175" i="3"/>
  <c r="AB1175" i="3"/>
  <c r="AA1175" i="3"/>
  <c r="Z1175" i="3"/>
  <c r="X1175" i="3"/>
  <c r="V1175" i="3"/>
  <c r="AX1174" i="3"/>
  <c r="AW1174" i="3"/>
  <c r="AV1174" i="3"/>
  <c r="AT1174" i="3"/>
  <c r="AS1174" i="3"/>
  <c r="AR1174" i="3"/>
  <c r="AQ1174" i="3"/>
  <c r="AP1174" i="3"/>
  <c r="AO1174" i="3"/>
  <c r="AN1174" i="3"/>
  <c r="AM1174" i="3"/>
  <c r="AL1174" i="3"/>
  <c r="AK1174" i="3"/>
  <c r="AI1174" i="3"/>
  <c r="AH1174" i="3"/>
  <c r="AG1174" i="3"/>
  <c r="AD1174" i="3"/>
  <c r="AC1174" i="3"/>
  <c r="AB1174" i="3"/>
  <c r="AA1174" i="3"/>
  <c r="Z1174" i="3"/>
  <c r="X1174" i="3"/>
  <c r="V1174" i="3"/>
  <c r="AX1173" i="3"/>
  <c r="AW1173" i="3"/>
  <c r="AV1173" i="3"/>
  <c r="AT1173" i="3"/>
  <c r="AS1173" i="3"/>
  <c r="AR1173" i="3"/>
  <c r="AQ1173" i="3"/>
  <c r="AP1173" i="3"/>
  <c r="AO1173" i="3"/>
  <c r="AN1173" i="3"/>
  <c r="AM1173" i="3"/>
  <c r="AL1173" i="3"/>
  <c r="AK1173" i="3"/>
  <c r="AI1173" i="3"/>
  <c r="AH1173" i="3"/>
  <c r="AG1173" i="3"/>
  <c r="AD1173" i="3"/>
  <c r="AC1173" i="3"/>
  <c r="AB1173" i="3"/>
  <c r="AA1173" i="3"/>
  <c r="Z1173" i="3"/>
  <c r="X1173" i="3"/>
  <c r="V1173" i="3"/>
  <c r="AX1172" i="3"/>
  <c r="AW1172" i="3"/>
  <c r="AV1172" i="3"/>
  <c r="AT1172" i="3"/>
  <c r="AS1172" i="3"/>
  <c r="AR1172" i="3"/>
  <c r="AQ1172" i="3"/>
  <c r="AP1172" i="3"/>
  <c r="AO1172" i="3"/>
  <c r="AN1172" i="3"/>
  <c r="AM1172" i="3"/>
  <c r="AL1172" i="3"/>
  <c r="AK1172" i="3"/>
  <c r="AI1172" i="3"/>
  <c r="AH1172" i="3"/>
  <c r="AG1172" i="3"/>
  <c r="AD1172" i="3"/>
  <c r="AC1172" i="3"/>
  <c r="AB1172" i="3"/>
  <c r="AA1172" i="3"/>
  <c r="Z1172" i="3"/>
  <c r="X1172" i="3"/>
  <c r="V1172" i="3"/>
  <c r="AX1171" i="3"/>
  <c r="AW1171" i="3"/>
  <c r="AV1171" i="3"/>
  <c r="AT1171" i="3"/>
  <c r="AS1171" i="3"/>
  <c r="AR1171" i="3"/>
  <c r="AQ1171" i="3"/>
  <c r="AP1171" i="3"/>
  <c r="AO1171" i="3"/>
  <c r="AN1171" i="3"/>
  <c r="AM1171" i="3"/>
  <c r="AL1171" i="3"/>
  <c r="AK1171" i="3"/>
  <c r="AI1171" i="3"/>
  <c r="AH1171" i="3"/>
  <c r="AG1171" i="3"/>
  <c r="AD1171" i="3"/>
  <c r="AC1171" i="3"/>
  <c r="AB1171" i="3"/>
  <c r="AA1171" i="3"/>
  <c r="Z1171" i="3"/>
  <c r="X1171" i="3"/>
  <c r="V1171" i="3"/>
  <c r="AX1170" i="3"/>
  <c r="AW1170" i="3"/>
  <c r="AV1170" i="3"/>
  <c r="AT1170" i="3"/>
  <c r="AS1170" i="3"/>
  <c r="AR1170" i="3"/>
  <c r="AQ1170" i="3"/>
  <c r="AP1170" i="3"/>
  <c r="AO1170" i="3"/>
  <c r="AN1170" i="3"/>
  <c r="AM1170" i="3"/>
  <c r="AL1170" i="3"/>
  <c r="AK1170" i="3"/>
  <c r="AI1170" i="3"/>
  <c r="AH1170" i="3"/>
  <c r="AG1170" i="3"/>
  <c r="AD1170" i="3"/>
  <c r="AC1170" i="3"/>
  <c r="AB1170" i="3"/>
  <c r="AA1170" i="3"/>
  <c r="Z1170" i="3"/>
  <c r="X1170" i="3"/>
  <c r="V1170" i="3"/>
  <c r="AX1169" i="3"/>
  <c r="AW1169" i="3"/>
  <c r="AV1169" i="3"/>
  <c r="AT1169" i="3"/>
  <c r="AS1169" i="3"/>
  <c r="AR1169" i="3"/>
  <c r="AQ1169" i="3"/>
  <c r="AP1169" i="3"/>
  <c r="AO1169" i="3"/>
  <c r="AN1169" i="3"/>
  <c r="AM1169" i="3"/>
  <c r="AL1169" i="3"/>
  <c r="AK1169" i="3"/>
  <c r="AI1169" i="3"/>
  <c r="AH1169" i="3"/>
  <c r="AG1169" i="3"/>
  <c r="AD1169" i="3"/>
  <c r="AC1169" i="3"/>
  <c r="AB1169" i="3"/>
  <c r="AA1169" i="3"/>
  <c r="Z1169" i="3"/>
  <c r="X1169" i="3"/>
  <c r="V1169" i="3"/>
  <c r="AX1168" i="3"/>
  <c r="AW1168" i="3"/>
  <c r="AV1168" i="3"/>
  <c r="AT1168" i="3"/>
  <c r="AS1168" i="3"/>
  <c r="AR1168" i="3"/>
  <c r="AQ1168" i="3"/>
  <c r="AP1168" i="3"/>
  <c r="AO1168" i="3"/>
  <c r="AN1168" i="3"/>
  <c r="AM1168" i="3"/>
  <c r="AL1168" i="3"/>
  <c r="AK1168" i="3"/>
  <c r="AI1168" i="3"/>
  <c r="AH1168" i="3"/>
  <c r="AG1168" i="3"/>
  <c r="AD1168" i="3"/>
  <c r="AC1168" i="3"/>
  <c r="AB1168" i="3"/>
  <c r="AA1168" i="3"/>
  <c r="Z1168" i="3"/>
  <c r="X1168" i="3"/>
  <c r="V1168" i="3"/>
  <c r="AX1167" i="3"/>
  <c r="AW1167" i="3"/>
  <c r="AV1167" i="3"/>
  <c r="AT1167" i="3"/>
  <c r="AS1167" i="3"/>
  <c r="AR1167" i="3"/>
  <c r="AQ1167" i="3"/>
  <c r="AP1167" i="3"/>
  <c r="AO1167" i="3"/>
  <c r="AN1167" i="3"/>
  <c r="AM1167" i="3"/>
  <c r="AL1167" i="3"/>
  <c r="AK1167" i="3"/>
  <c r="AI1167" i="3"/>
  <c r="AH1167" i="3"/>
  <c r="AG1167" i="3"/>
  <c r="AD1167" i="3"/>
  <c r="AC1167" i="3"/>
  <c r="AB1167" i="3"/>
  <c r="AA1167" i="3"/>
  <c r="Z1167" i="3"/>
  <c r="X1167" i="3"/>
  <c r="V1167" i="3"/>
  <c r="AX1166" i="3"/>
  <c r="AW1166" i="3"/>
  <c r="AV1166" i="3"/>
  <c r="AT1166" i="3"/>
  <c r="AS1166" i="3"/>
  <c r="AR1166" i="3"/>
  <c r="AQ1166" i="3"/>
  <c r="AP1166" i="3"/>
  <c r="AO1166" i="3"/>
  <c r="AN1166" i="3"/>
  <c r="AM1166" i="3"/>
  <c r="AL1166" i="3"/>
  <c r="AK1166" i="3"/>
  <c r="AI1166" i="3"/>
  <c r="AH1166" i="3"/>
  <c r="AG1166" i="3"/>
  <c r="AD1166" i="3"/>
  <c r="AC1166" i="3"/>
  <c r="AB1166" i="3"/>
  <c r="AA1166" i="3"/>
  <c r="Z1166" i="3"/>
  <c r="X1166" i="3"/>
  <c r="V1166" i="3"/>
  <c r="AX1165" i="3"/>
  <c r="AW1165" i="3"/>
  <c r="AV1165" i="3"/>
  <c r="AT1165" i="3"/>
  <c r="AS1165" i="3"/>
  <c r="AR1165" i="3"/>
  <c r="AQ1165" i="3"/>
  <c r="AP1165" i="3"/>
  <c r="AO1165" i="3"/>
  <c r="AN1165" i="3"/>
  <c r="AM1165" i="3"/>
  <c r="AL1165" i="3"/>
  <c r="AK1165" i="3"/>
  <c r="AI1165" i="3"/>
  <c r="AH1165" i="3"/>
  <c r="AG1165" i="3"/>
  <c r="AD1165" i="3"/>
  <c r="AC1165" i="3"/>
  <c r="AB1165" i="3"/>
  <c r="AA1165" i="3"/>
  <c r="Z1165" i="3"/>
  <c r="X1165" i="3"/>
  <c r="V1165" i="3"/>
  <c r="AX1164" i="3"/>
  <c r="AW1164" i="3"/>
  <c r="AV1164" i="3"/>
  <c r="AT1164" i="3"/>
  <c r="AS1164" i="3"/>
  <c r="AR1164" i="3"/>
  <c r="AQ1164" i="3"/>
  <c r="AP1164" i="3"/>
  <c r="AO1164" i="3"/>
  <c r="AN1164" i="3"/>
  <c r="AM1164" i="3"/>
  <c r="AL1164" i="3"/>
  <c r="AK1164" i="3"/>
  <c r="AI1164" i="3"/>
  <c r="AH1164" i="3"/>
  <c r="AG1164" i="3"/>
  <c r="AD1164" i="3"/>
  <c r="AC1164" i="3"/>
  <c r="AB1164" i="3"/>
  <c r="AA1164" i="3"/>
  <c r="Z1164" i="3"/>
  <c r="X1164" i="3"/>
  <c r="V1164" i="3"/>
  <c r="AX1163" i="3"/>
  <c r="AW1163" i="3"/>
  <c r="AV1163" i="3"/>
  <c r="AT1163" i="3"/>
  <c r="AS1163" i="3"/>
  <c r="AR1163" i="3"/>
  <c r="AQ1163" i="3"/>
  <c r="AP1163" i="3"/>
  <c r="AO1163" i="3"/>
  <c r="AN1163" i="3"/>
  <c r="AM1163" i="3"/>
  <c r="AL1163" i="3"/>
  <c r="AK1163" i="3"/>
  <c r="AI1163" i="3"/>
  <c r="AH1163" i="3"/>
  <c r="AG1163" i="3"/>
  <c r="AD1163" i="3"/>
  <c r="AC1163" i="3"/>
  <c r="AB1163" i="3"/>
  <c r="AA1163" i="3"/>
  <c r="Z1163" i="3"/>
  <c r="X1163" i="3"/>
  <c r="V1163" i="3"/>
  <c r="AX1162" i="3"/>
  <c r="AW1162" i="3"/>
  <c r="AV1162" i="3"/>
  <c r="AT1162" i="3"/>
  <c r="AS1162" i="3"/>
  <c r="AR1162" i="3"/>
  <c r="AQ1162" i="3"/>
  <c r="AP1162" i="3"/>
  <c r="AO1162" i="3"/>
  <c r="AN1162" i="3"/>
  <c r="AM1162" i="3"/>
  <c r="AL1162" i="3"/>
  <c r="AK1162" i="3"/>
  <c r="AI1162" i="3"/>
  <c r="AH1162" i="3"/>
  <c r="AG1162" i="3"/>
  <c r="AD1162" i="3"/>
  <c r="AC1162" i="3"/>
  <c r="AB1162" i="3"/>
  <c r="AA1162" i="3"/>
  <c r="Z1162" i="3"/>
  <c r="X1162" i="3"/>
  <c r="V1162" i="3"/>
  <c r="AX1161" i="3"/>
  <c r="AW1161" i="3"/>
  <c r="AV1161" i="3"/>
  <c r="AT1161" i="3"/>
  <c r="AS1161" i="3"/>
  <c r="AR1161" i="3"/>
  <c r="AQ1161" i="3"/>
  <c r="AP1161" i="3"/>
  <c r="AO1161" i="3"/>
  <c r="AN1161" i="3"/>
  <c r="AM1161" i="3"/>
  <c r="AL1161" i="3"/>
  <c r="AK1161" i="3"/>
  <c r="AI1161" i="3"/>
  <c r="AH1161" i="3"/>
  <c r="AG1161" i="3"/>
  <c r="AD1161" i="3"/>
  <c r="AC1161" i="3"/>
  <c r="AB1161" i="3"/>
  <c r="AA1161" i="3"/>
  <c r="Z1161" i="3"/>
  <c r="X1161" i="3"/>
  <c r="V1161" i="3"/>
  <c r="AX1160" i="3"/>
  <c r="AW1160" i="3"/>
  <c r="AV1160" i="3"/>
  <c r="AT1160" i="3"/>
  <c r="AS1160" i="3"/>
  <c r="AR1160" i="3"/>
  <c r="AQ1160" i="3"/>
  <c r="AP1160" i="3"/>
  <c r="AO1160" i="3"/>
  <c r="AN1160" i="3"/>
  <c r="AM1160" i="3"/>
  <c r="AL1160" i="3"/>
  <c r="AK1160" i="3"/>
  <c r="AI1160" i="3"/>
  <c r="AH1160" i="3"/>
  <c r="AG1160" i="3"/>
  <c r="AD1160" i="3"/>
  <c r="AC1160" i="3"/>
  <c r="AB1160" i="3"/>
  <c r="AA1160" i="3"/>
  <c r="Z1160" i="3"/>
  <c r="X1160" i="3"/>
  <c r="V1160" i="3"/>
  <c r="AX1159" i="3"/>
  <c r="AW1159" i="3"/>
  <c r="AV1159" i="3"/>
  <c r="AT1159" i="3"/>
  <c r="AS1159" i="3"/>
  <c r="AR1159" i="3"/>
  <c r="AQ1159" i="3"/>
  <c r="AP1159" i="3"/>
  <c r="AO1159" i="3"/>
  <c r="AN1159" i="3"/>
  <c r="AM1159" i="3"/>
  <c r="AL1159" i="3"/>
  <c r="AK1159" i="3"/>
  <c r="AI1159" i="3"/>
  <c r="AH1159" i="3"/>
  <c r="AG1159" i="3"/>
  <c r="AD1159" i="3"/>
  <c r="AC1159" i="3"/>
  <c r="AB1159" i="3"/>
  <c r="AA1159" i="3"/>
  <c r="Z1159" i="3"/>
  <c r="X1159" i="3"/>
  <c r="V1159" i="3"/>
  <c r="AX1158" i="3"/>
  <c r="AW1158" i="3"/>
  <c r="AV1158" i="3"/>
  <c r="AT1158" i="3"/>
  <c r="AS1158" i="3"/>
  <c r="AR1158" i="3"/>
  <c r="AQ1158" i="3"/>
  <c r="AP1158" i="3"/>
  <c r="AO1158" i="3"/>
  <c r="AN1158" i="3"/>
  <c r="AM1158" i="3"/>
  <c r="AL1158" i="3"/>
  <c r="AK1158" i="3"/>
  <c r="AI1158" i="3"/>
  <c r="AH1158" i="3"/>
  <c r="AG1158" i="3"/>
  <c r="AD1158" i="3"/>
  <c r="AC1158" i="3"/>
  <c r="AB1158" i="3"/>
  <c r="AA1158" i="3"/>
  <c r="Z1158" i="3"/>
  <c r="X1158" i="3"/>
  <c r="V1158" i="3"/>
  <c r="AX1157" i="3"/>
  <c r="AW1157" i="3"/>
  <c r="AV1157" i="3"/>
  <c r="AT1157" i="3"/>
  <c r="AS1157" i="3"/>
  <c r="AR1157" i="3"/>
  <c r="AQ1157" i="3"/>
  <c r="AP1157" i="3"/>
  <c r="AO1157" i="3"/>
  <c r="AN1157" i="3"/>
  <c r="AM1157" i="3"/>
  <c r="AL1157" i="3"/>
  <c r="AK1157" i="3"/>
  <c r="AI1157" i="3"/>
  <c r="AH1157" i="3"/>
  <c r="AG1157" i="3"/>
  <c r="AD1157" i="3"/>
  <c r="AC1157" i="3"/>
  <c r="AB1157" i="3"/>
  <c r="AA1157" i="3"/>
  <c r="Z1157" i="3"/>
  <c r="X1157" i="3"/>
  <c r="V1157" i="3"/>
  <c r="AX1156" i="3"/>
  <c r="AW1156" i="3"/>
  <c r="AV1156" i="3"/>
  <c r="AT1156" i="3"/>
  <c r="AS1156" i="3"/>
  <c r="AR1156" i="3"/>
  <c r="AQ1156" i="3"/>
  <c r="AP1156" i="3"/>
  <c r="AO1156" i="3"/>
  <c r="AN1156" i="3"/>
  <c r="AM1156" i="3"/>
  <c r="AL1156" i="3"/>
  <c r="AK1156" i="3"/>
  <c r="AI1156" i="3"/>
  <c r="AH1156" i="3"/>
  <c r="AG1156" i="3"/>
  <c r="AD1156" i="3"/>
  <c r="AC1156" i="3"/>
  <c r="AB1156" i="3"/>
  <c r="AA1156" i="3"/>
  <c r="Z1156" i="3"/>
  <c r="X1156" i="3"/>
  <c r="V1156" i="3"/>
  <c r="AX1155" i="3"/>
  <c r="AW1155" i="3"/>
  <c r="AV1155" i="3"/>
  <c r="AT1155" i="3"/>
  <c r="AS1155" i="3"/>
  <c r="AR1155" i="3"/>
  <c r="AQ1155" i="3"/>
  <c r="AP1155" i="3"/>
  <c r="AO1155" i="3"/>
  <c r="AN1155" i="3"/>
  <c r="AM1155" i="3"/>
  <c r="AL1155" i="3"/>
  <c r="AK1155" i="3"/>
  <c r="AI1155" i="3"/>
  <c r="AH1155" i="3"/>
  <c r="AG1155" i="3"/>
  <c r="AD1155" i="3"/>
  <c r="AC1155" i="3"/>
  <c r="AB1155" i="3"/>
  <c r="AA1155" i="3"/>
  <c r="Z1155" i="3"/>
  <c r="X1155" i="3"/>
  <c r="V1155" i="3"/>
  <c r="AX1154" i="3"/>
  <c r="AW1154" i="3"/>
  <c r="AV1154" i="3"/>
  <c r="AT1154" i="3"/>
  <c r="AS1154" i="3"/>
  <c r="AR1154" i="3"/>
  <c r="AQ1154" i="3"/>
  <c r="AP1154" i="3"/>
  <c r="AO1154" i="3"/>
  <c r="AN1154" i="3"/>
  <c r="AM1154" i="3"/>
  <c r="AL1154" i="3"/>
  <c r="AK1154" i="3"/>
  <c r="AI1154" i="3"/>
  <c r="AH1154" i="3"/>
  <c r="AG1154" i="3"/>
  <c r="AD1154" i="3"/>
  <c r="AC1154" i="3"/>
  <c r="AB1154" i="3"/>
  <c r="AA1154" i="3"/>
  <c r="Z1154" i="3"/>
  <c r="X1154" i="3"/>
  <c r="V1154" i="3"/>
  <c r="AX1153" i="3"/>
  <c r="AW1153" i="3"/>
  <c r="AV1153" i="3"/>
  <c r="AT1153" i="3"/>
  <c r="AS1153" i="3"/>
  <c r="AR1153" i="3"/>
  <c r="AQ1153" i="3"/>
  <c r="AP1153" i="3"/>
  <c r="AO1153" i="3"/>
  <c r="AN1153" i="3"/>
  <c r="AM1153" i="3"/>
  <c r="AL1153" i="3"/>
  <c r="AK1153" i="3"/>
  <c r="AI1153" i="3"/>
  <c r="AH1153" i="3"/>
  <c r="AG1153" i="3"/>
  <c r="AD1153" i="3"/>
  <c r="AC1153" i="3"/>
  <c r="AB1153" i="3"/>
  <c r="AA1153" i="3"/>
  <c r="Z1153" i="3"/>
  <c r="X1153" i="3"/>
  <c r="V1153" i="3"/>
  <c r="AX1152" i="3"/>
  <c r="AW1152" i="3"/>
  <c r="AV1152" i="3"/>
  <c r="AT1152" i="3"/>
  <c r="AS1152" i="3"/>
  <c r="AR1152" i="3"/>
  <c r="AQ1152" i="3"/>
  <c r="AP1152" i="3"/>
  <c r="AO1152" i="3"/>
  <c r="AN1152" i="3"/>
  <c r="AM1152" i="3"/>
  <c r="AL1152" i="3"/>
  <c r="AK1152" i="3"/>
  <c r="AI1152" i="3"/>
  <c r="AH1152" i="3"/>
  <c r="AG1152" i="3"/>
  <c r="AD1152" i="3"/>
  <c r="AC1152" i="3"/>
  <c r="AB1152" i="3"/>
  <c r="AA1152" i="3"/>
  <c r="Z1152" i="3"/>
  <c r="X1152" i="3"/>
  <c r="V1152" i="3"/>
  <c r="AX1151" i="3"/>
  <c r="AW1151" i="3"/>
  <c r="AV1151" i="3"/>
  <c r="AT1151" i="3"/>
  <c r="AS1151" i="3"/>
  <c r="AR1151" i="3"/>
  <c r="AQ1151" i="3"/>
  <c r="AP1151" i="3"/>
  <c r="AO1151" i="3"/>
  <c r="AN1151" i="3"/>
  <c r="AM1151" i="3"/>
  <c r="AL1151" i="3"/>
  <c r="AK1151" i="3"/>
  <c r="AI1151" i="3"/>
  <c r="AH1151" i="3"/>
  <c r="AG1151" i="3"/>
  <c r="AD1151" i="3"/>
  <c r="AC1151" i="3"/>
  <c r="AB1151" i="3"/>
  <c r="AA1151" i="3"/>
  <c r="Z1151" i="3"/>
  <c r="X1151" i="3"/>
  <c r="V1151" i="3"/>
  <c r="AX1150" i="3"/>
  <c r="AW1150" i="3"/>
  <c r="AV1150" i="3"/>
  <c r="AT1150" i="3"/>
  <c r="AS1150" i="3"/>
  <c r="AR1150" i="3"/>
  <c r="AQ1150" i="3"/>
  <c r="AP1150" i="3"/>
  <c r="AO1150" i="3"/>
  <c r="AN1150" i="3"/>
  <c r="AM1150" i="3"/>
  <c r="AL1150" i="3"/>
  <c r="AK1150" i="3"/>
  <c r="AI1150" i="3"/>
  <c r="AH1150" i="3"/>
  <c r="AG1150" i="3"/>
  <c r="AD1150" i="3"/>
  <c r="AC1150" i="3"/>
  <c r="AB1150" i="3"/>
  <c r="AA1150" i="3"/>
  <c r="Z1150" i="3"/>
  <c r="X1150" i="3"/>
  <c r="V1150" i="3"/>
  <c r="AX1149" i="3"/>
  <c r="AW1149" i="3"/>
  <c r="AV1149" i="3"/>
  <c r="AT1149" i="3"/>
  <c r="AS1149" i="3"/>
  <c r="AR1149" i="3"/>
  <c r="AQ1149" i="3"/>
  <c r="AP1149" i="3"/>
  <c r="AO1149" i="3"/>
  <c r="AN1149" i="3"/>
  <c r="AM1149" i="3"/>
  <c r="AL1149" i="3"/>
  <c r="AK1149" i="3"/>
  <c r="AI1149" i="3"/>
  <c r="AH1149" i="3"/>
  <c r="AG1149" i="3"/>
  <c r="AD1149" i="3"/>
  <c r="AC1149" i="3"/>
  <c r="AB1149" i="3"/>
  <c r="AA1149" i="3"/>
  <c r="Z1149" i="3"/>
  <c r="X1149" i="3"/>
  <c r="V1149" i="3"/>
  <c r="AX1148" i="3"/>
  <c r="AW1148" i="3"/>
  <c r="AV1148" i="3"/>
  <c r="AT1148" i="3"/>
  <c r="AS1148" i="3"/>
  <c r="AR1148" i="3"/>
  <c r="AQ1148" i="3"/>
  <c r="AP1148" i="3"/>
  <c r="AO1148" i="3"/>
  <c r="AN1148" i="3"/>
  <c r="AM1148" i="3"/>
  <c r="AL1148" i="3"/>
  <c r="AK1148" i="3"/>
  <c r="AI1148" i="3"/>
  <c r="AH1148" i="3"/>
  <c r="AG1148" i="3"/>
  <c r="AD1148" i="3"/>
  <c r="AC1148" i="3"/>
  <c r="AB1148" i="3"/>
  <c r="AA1148" i="3"/>
  <c r="Z1148" i="3"/>
  <c r="X1148" i="3"/>
  <c r="V1148" i="3"/>
  <c r="AX1147" i="3"/>
  <c r="AW1147" i="3"/>
  <c r="AV1147" i="3"/>
  <c r="AT1147" i="3"/>
  <c r="AS1147" i="3"/>
  <c r="AR1147" i="3"/>
  <c r="AQ1147" i="3"/>
  <c r="AP1147" i="3"/>
  <c r="AO1147" i="3"/>
  <c r="AN1147" i="3"/>
  <c r="AM1147" i="3"/>
  <c r="AL1147" i="3"/>
  <c r="AK1147" i="3"/>
  <c r="AI1147" i="3"/>
  <c r="AH1147" i="3"/>
  <c r="AG1147" i="3"/>
  <c r="AD1147" i="3"/>
  <c r="AC1147" i="3"/>
  <c r="AB1147" i="3"/>
  <c r="AA1147" i="3"/>
  <c r="Z1147" i="3"/>
  <c r="X1147" i="3"/>
  <c r="V1147" i="3"/>
  <c r="AX1146" i="3"/>
  <c r="AW1146" i="3"/>
  <c r="AV1146" i="3"/>
  <c r="AT1146" i="3"/>
  <c r="AS1146" i="3"/>
  <c r="AR1146" i="3"/>
  <c r="AQ1146" i="3"/>
  <c r="AP1146" i="3"/>
  <c r="AO1146" i="3"/>
  <c r="AN1146" i="3"/>
  <c r="AM1146" i="3"/>
  <c r="AL1146" i="3"/>
  <c r="AK1146" i="3"/>
  <c r="AI1146" i="3"/>
  <c r="AH1146" i="3"/>
  <c r="AG1146" i="3"/>
  <c r="AD1146" i="3"/>
  <c r="AC1146" i="3"/>
  <c r="AB1146" i="3"/>
  <c r="AA1146" i="3"/>
  <c r="Z1146" i="3"/>
  <c r="X1146" i="3"/>
  <c r="V1146" i="3"/>
  <c r="AX1145" i="3"/>
  <c r="AW1145" i="3"/>
  <c r="AV1145" i="3"/>
  <c r="AT1145" i="3"/>
  <c r="AS1145" i="3"/>
  <c r="AR1145" i="3"/>
  <c r="AQ1145" i="3"/>
  <c r="AP1145" i="3"/>
  <c r="AO1145" i="3"/>
  <c r="AN1145" i="3"/>
  <c r="AM1145" i="3"/>
  <c r="AL1145" i="3"/>
  <c r="AK1145" i="3"/>
  <c r="AI1145" i="3"/>
  <c r="AH1145" i="3"/>
  <c r="AG1145" i="3"/>
  <c r="AD1145" i="3"/>
  <c r="AC1145" i="3"/>
  <c r="AB1145" i="3"/>
  <c r="AA1145" i="3"/>
  <c r="Z1145" i="3"/>
  <c r="X1145" i="3"/>
  <c r="V1145" i="3"/>
  <c r="AX1144" i="3"/>
  <c r="AW1144" i="3"/>
  <c r="AV1144" i="3"/>
  <c r="AT1144" i="3"/>
  <c r="AS1144" i="3"/>
  <c r="AR1144" i="3"/>
  <c r="AQ1144" i="3"/>
  <c r="AP1144" i="3"/>
  <c r="AO1144" i="3"/>
  <c r="AN1144" i="3"/>
  <c r="AM1144" i="3"/>
  <c r="AL1144" i="3"/>
  <c r="AK1144" i="3"/>
  <c r="AI1144" i="3"/>
  <c r="AH1144" i="3"/>
  <c r="AG1144" i="3"/>
  <c r="AD1144" i="3"/>
  <c r="AC1144" i="3"/>
  <c r="AB1144" i="3"/>
  <c r="AA1144" i="3"/>
  <c r="Z1144" i="3"/>
  <c r="X1144" i="3"/>
  <c r="V1144" i="3"/>
  <c r="AX1143" i="3"/>
  <c r="AW1143" i="3"/>
  <c r="AV1143" i="3"/>
  <c r="AT1143" i="3"/>
  <c r="AS1143" i="3"/>
  <c r="AR1143" i="3"/>
  <c r="AQ1143" i="3"/>
  <c r="AP1143" i="3"/>
  <c r="AO1143" i="3"/>
  <c r="AN1143" i="3"/>
  <c r="AM1143" i="3"/>
  <c r="AL1143" i="3"/>
  <c r="AK1143" i="3"/>
  <c r="AI1143" i="3"/>
  <c r="AH1143" i="3"/>
  <c r="AG1143" i="3"/>
  <c r="AD1143" i="3"/>
  <c r="AC1143" i="3"/>
  <c r="AB1143" i="3"/>
  <c r="AA1143" i="3"/>
  <c r="Z1143" i="3"/>
  <c r="X1143" i="3"/>
  <c r="V1143" i="3"/>
  <c r="AX1142" i="3"/>
  <c r="AW1142" i="3"/>
  <c r="AV1142" i="3"/>
  <c r="AT1142" i="3"/>
  <c r="AS1142" i="3"/>
  <c r="AR1142" i="3"/>
  <c r="AQ1142" i="3"/>
  <c r="AP1142" i="3"/>
  <c r="AO1142" i="3"/>
  <c r="AN1142" i="3"/>
  <c r="AM1142" i="3"/>
  <c r="AL1142" i="3"/>
  <c r="AK1142" i="3"/>
  <c r="AI1142" i="3"/>
  <c r="AH1142" i="3"/>
  <c r="AG1142" i="3"/>
  <c r="AD1142" i="3"/>
  <c r="AC1142" i="3"/>
  <c r="AB1142" i="3"/>
  <c r="AA1142" i="3"/>
  <c r="Z1142" i="3"/>
  <c r="X1142" i="3"/>
  <c r="V1142" i="3"/>
  <c r="AX1141" i="3"/>
  <c r="AW1141" i="3"/>
  <c r="AV1141" i="3"/>
  <c r="AT1141" i="3"/>
  <c r="AS1141" i="3"/>
  <c r="AR1141" i="3"/>
  <c r="AQ1141" i="3"/>
  <c r="AP1141" i="3"/>
  <c r="AO1141" i="3"/>
  <c r="AN1141" i="3"/>
  <c r="AM1141" i="3"/>
  <c r="AL1141" i="3"/>
  <c r="AK1141" i="3"/>
  <c r="AI1141" i="3"/>
  <c r="AH1141" i="3"/>
  <c r="AG1141" i="3"/>
  <c r="AD1141" i="3"/>
  <c r="AC1141" i="3"/>
  <c r="AB1141" i="3"/>
  <c r="AA1141" i="3"/>
  <c r="Z1141" i="3"/>
  <c r="X1141" i="3"/>
  <c r="V1141" i="3"/>
  <c r="AX1140" i="3"/>
  <c r="AW1140" i="3"/>
  <c r="AV1140" i="3"/>
  <c r="AT1140" i="3"/>
  <c r="AS1140" i="3"/>
  <c r="AR1140" i="3"/>
  <c r="AQ1140" i="3"/>
  <c r="AP1140" i="3"/>
  <c r="AO1140" i="3"/>
  <c r="AN1140" i="3"/>
  <c r="AM1140" i="3"/>
  <c r="AL1140" i="3"/>
  <c r="AK1140" i="3"/>
  <c r="AI1140" i="3"/>
  <c r="AH1140" i="3"/>
  <c r="AG1140" i="3"/>
  <c r="AD1140" i="3"/>
  <c r="AC1140" i="3"/>
  <c r="AB1140" i="3"/>
  <c r="AA1140" i="3"/>
  <c r="Z1140" i="3"/>
  <c r="X1140" i="3"/>
  <c r="V1140" i="3"/>
  <c r="AX1139" i="3"/>
  <c r="AW1139" i="3"/>
  <c r="AV1139" i="3"/>
  <c r="AT1139" i="3"/>
  <c r="AS1139" i="3"/>
  <c r="AR1139" i="3"/>
  <c r="AQ1139" i="3"/>
  <c r="AP1139" i="3"/>
  <c r="AO1139" i="3"/>
  <c r="AN1139" i="3"/>
  <c r="AM1139" i="3"/>
  <c r="AL1139" i="3"/>
  <c r="AK1139" i="3"/>
  <c r="AI1139" i="3"/>
  <c r="AH1139" i="3"/>
  <c r="AG1139" i="3"/>
  <c r="AD1139" i="3"/>
  <c r="AC1139" i="3"/>
  <c r="AB1139" i="3"/>
  <c r="AA1139" i="3"/>
  <c r="Z1139" i="3"/>
  <c r="X1139" i="3"/>
  <c r="V1139" i="3"/>
  <c r="AX1138" i="3"/>
  <c r="AW1138" i="3"/>
  <c r="AV1138" i="3"/>
  <c r="AT1138" i="3"/>
  <c r="AS1138" i="3"/>
  <c r="AR1138" i="3"/>
  <c r="AQ1138" i="3"/>
  <c r="AP1138" i="3"/>
  <c r="AO1138" i="3"/>
  <c r="AN1138" i="3"/>
  <c r="AM1138" i="3"/>
  <c r="AL1138" i="3"/>
  <c r="AK1138" i="3"/>
  <c r="AI1138" i="3"/>
  <c r="AH1138" i="3"/>
  <c r="AG1138" i="3"/>
  <c r="AD1138" i="3"/>
  <c r="AC1138" i="3"/>
  <c r="AB1138" i="3"/>
  <c r="AA1138" i="3"/>
  <c r="Z1138" i="3"/>
  <c r="X1138" i="3"/>
  <c r="V1138" i="3"/>
  <c r="AX1137" i="3"/>
  <c r="AW1137" i="3"/>
  <c r="AV1137" i="3"/>
  <c r="AT1137" i="3"/>
  <c r="AS1137" i="3"/>
  <c r="AR1137" i="3"/>
  <c r="AQ1137" i="3"/>
  <c r="AP1137" i="3"/>
  <c r="AO1137" i="3"/>
  <c r="AN1137" i="3"/>
  <c r="AM1137" i="3"/>
  <c r="AL1137" i="3"/>
  <c r="AK1137" i="3"/>
  <c r="AI1137" i="3"/>
  <c r="AH1137" i="3"/>
  <c r="AG1137" i="3"/>
  <c r="AD1137" i="3"/>
  <c r="AC1137" i="3"/>
  <c r="AB1137" i="3"/>
  <c r="AA1137" i="3"/>
  <c r="Z1137" i="3"/>
  <c r="X1137" i="3"/>
  <c r="V1137" i="3"/>
  <c r="AX1136" i="3"/>
  <c r="AW1136" i="3"/>
  <c r="AV1136" i="3"/>
  <c r="AT1136" i="3"/>
  <c r="AS1136" i="3"/>
  <c r="AR1136" i="3"/>
  <c r="AQ1136" i="3"/>
  <c r="AP1136" i="3"/>
  <c r="AO1136" i="3"/>
  <c r="AN1136" i="3"/>
  <c r="AM1136" i="3"/>
  <c r="AL1136" i="3"/>
  <c r="AK1136" i="3"/>
  <c r="AI1136" i="3"/>
  <c r="AH1136" i="3"/>
  <c r="AG1136" i="3"/>
  <c r="AD1136" i="3"/>
  <c r="AC1136" i="3"/>
  <c r="AB1136" i="3"/>
  <c r="AA1136" i="3"/>
  <c r="Z1136" i="3"/>
  <c r="X1136" i="3"/>
  <c r="V1136" i="3"/>
  <c r="AX1135" i="3"/>
  <c r="AW1135" i="3"/>
  <c r="AV1135" i="3"/>
  <c r="AT1135" i="3"/>
  <c r="AS1135" i="3"/>
  <c r="AR1135" i="3"/>
  <c r="AQ1135" i="3"/>
  <c r="AP1135" i="3"/>
  <c r="AO1135" i="3"/>
  <c r="AN1135" i="3"/>
  <c r="AM1135" i="3"/>
  <c r="AL1135" i="3"/>
  <c r="AK1135" i="3"/>
  <c r="AI1135" i="3"/>
  <c r="AH1135" i="3"/>
  <c r="AG1135" i="3"/>
  <c r="AD1135" i="3"/>
  <c r="AC1135" i="3"/>
  <c r="AB1135" i="3"/>
  <c r="AA1135" i="3"/>
  <c r="Z1135" i="3"/>
  <c r="X1135" i="3"/>
  <c r="V1135" i="3"/>
  <c r="AX1134" i="3"/>
  <c r="AW1134" i="3"/>
  <c r="AV1134" i="3"/>
  <c r="AT1134" i="3"/>
  <c r="AS1134" i="3"/>
  <c r="AR1134" i="3"/>
  <c r="AQ1134" i="3"/>
  <c r="AP1134" i="3"/>
  <c r="AO1134" i="3"/>
  <c r="AN1134" i="3"/>
  <c r="AM1134" i="3"/>
  <c r="AL1134" i="3"/>
  <c r="AK1134" i="3"/>
  <c r="AI1134" i="3"/>
  <c r="AH1134" i="3"/>
  <c r="AG1134" i="3"/>
  <c r="AD1134" i="3"/>
  <c r="AC1134" i="3"/>
  <c r="AB1134" i="3"/>
  <c r="AA1134" i="3"/>
  <c r="Z1134" i="3"/>
  <c r="X1134" i="3"/>
  <c r="V1134" i="3"/>
  <c r="AX1133" i="3"/>
  <c r="AW1133" i="3"/>
  <c r="AV1133" i="3"/>
  <c r="AT1133" i="3"/>
  <c r="AS1133" i="3"/>
  <c r="AR1133" i="3"/>
  <c r="AQ1133" i="3"/>
  <c r="AP1133" i="3"/>
  <c r="AO1133" i="3"/>
  <c r="AN1133" i="3"/>
  <c r="AM1133" i="3"/>
  <c r="AL1133" i="3"/>
  <c r="AK1133" i="3"/>
  <c r="AI1133" i="3"/>
  <c r="AH1133" i="3"/>
  <c r="AG1133" i="3"/>
  <c r="AD1133" i="3"/>
  <c r="AC1133" i="3"/>
  <c r="AB1133" i="3"/>
  <c r="AA1133" i="3"/>
  <c r="Z1133" i="3"/>
  <c r="X1133" i="3"/>
  <c r="V1133" i="3"/>
  <c r="AX1132" i="3"/>
  <c r="AW1132" i="3"/>
  <c r="AV1132" i="3"/>
  <c r="AT1132" i="3"/>
  <c r="AS1132" i="3"/>
  <c r="AR1132" i="3"/>
  <c r="AQ1132" i="3"/>
  <c r="AP1132" i="3"/>
  <c r="AO1132" i="3"/>
  <c r="AN1132" i="3"/>
  <c r="AM1132" i="3"/>
  <c r="AL1132" i="3"/>
  <c r="AK1132" i="3"/>
  <c r="AI1132" i="3"/>
  <c r="AH1132" i="3"/>
  <c r="AG1132" i="3"/>
  <c r="AD1132" i="3"/>
  <c r="AC1132" i="3"/>
  <c r="AB1132" i="3"/>
  <c r="AA1132" i="3"/>
  <c r="Z1132" i="3"/>
  <c r="X1132" i="3"/>
  <c r="V1132" i="3"/>
  <c r="AX1131" i="3"/>
  <c r="AW1131" i="3"/>
  <c r="AV1131" i="3"/>
  <c r="AT1131" i="3"/>
  <c r="AS1131" i="3"/>
  <c r="AR1131" i="3"/>
  <c r="AQ1131" i="3"/>
  <c r="AP1131" i="3"/>
  <c r="AO1131" i="3"/>
  <c r="AN1131" i="3"/>
  <c r="AM1131" i="3"/>
  <c r="AL1131" i="3"/>
  <c r="AK1131" i="3"/>
  <c r="AI1131" i="3"/>
  <c r="AH1131" i="3"/>
  <c r="AG1131" i="3"/>
  <c r="AD1131" i="3"/>
  <c r="AC1131" i="3"/>
  <c r="AB1131" i="3"/>
  <c r="AA1131" i="3"/>
  <c r="Z1131" i="3"/>
  <c r="X1131" i="3"/>
  <c r="V1131" i="3"/>
  <c r="AX1130" i="3"/>
  <c r="AW1130" i="3"/>
  <c r="AV1130" i="3"/>
  <c r="AT1130" i="3"/>
  <c r="AS1130" i="3"/>
  <c r="AR1130" i="3"/>
  <c r="AQ1130" i="3"/>
  <c r="AP1130" i="3"/>
  <c r="AO1130" i="3"/>
  <c r="AN1130" i="3"/>
  <c r="AM1130" i="3"/>
  <c r="AL1130" i="3"/>
  <c r="AK1130" i="3"/>
  <c r="AI1130" i="3"/>
  <c r="AH1130" i="3"/>
  <c r="AG1130" i="3"/>
  <c r="AD1130" i="3"/>
  <c r="AC1130" i="3"/>
  <c r="AB1130" i="3"/>
  <c r="AA1130" i="3"/>
  <c r="Z1130" i="3"/>
  <c r="X1130" i="3"/>
  <c r="V1130" i="3"/>
  <c r="AX1129" i="3"/>
  <c r="AW1129" i="3"/>
  <c r="AV1129" i="3"/>
  <c r="AT1129" i="3"/>
  <c r="AS1129" i="3"/>
  <c r="AR1129" i="3"/>
  <c r="AQ1129" i="3"/>
  <c r="AP1129" i="3"/>
  <c r="AO1129" i="3"/>
  <c r="AN1129" i="3"/>
  <c r="AM1129" i="3"/>
  <c r="AL1129" i="3"/>
  <c r="AK1129" i="3"/>
  <c r="AI1129" i="3"/>
  <c r="AH1129" i="3"/>
  <c r="AG1129" i="3"/>
  <c r="AD1129" i="3"/>
  <c r="AC1129" i="3"/>
  <c r="AB1129" i="3"/>
  <c r="AA1129" i="3"/>
  <c r="Z1129" i="3"/>
  <c r="X1129" i="3"/>
  <c r="V1129" i="3"/>
  <c r="AX1128" i="3"/>
  <c r="AW1128" i="3"/>
  <c r="AV1128" i="3"/>
  <c r="AT1128" i="3"/>
  <c r="AS1128" i="3"/>
  <c r="AR1128" i="3"/>
  <c r="AQ1128" i="3"/>
  <c r="AP1128" i="3"/>
  <c r="AO1128" i="3"/>
  <c r="AN1128" i="3"/>
  <c r="AM1128" i="3"/>
  <c r="AL1128" i="3"/>
  <c r="AK1128" i="3"/>
  <c r="AI1128" i="3"/>
  <c r="AH1128" i="3"/>
  <c r="AG1128" i="3"/>
  <c r="AD1128" i="3"/>
  <c r="AC1128" i="3"/>
  <c r="AB1128" i="3"/>
  <c r="AA1128" i="3"/>
  <c r="Z1128" i="3"/>
  <c r="X1128" i="3"/>
  <c r="V1128" i="3"/>
  <c r="AX1127" i="3"/>
  <c r="AW1127" i="3"/>
  <c r="AV1127" i="3"/>
  <c r="AT1127" i="3"/>
  <c r="AS1127" i="3"/>
  <c r="AR1127" i="3"/>
  <c r="AQ1127" i="3"/>
  <c r="AP1127" i="3"/>
  <c r="AO1127" i="3"/>
  <c r="AN1127" i="3"/>
  <c r="AM1127" i="3"/>
  <c r="AL1127" i="3"/>
  <c r="AK1127" i="3"/>
  <c r="AI1127" i="3"/>
  <c r="AH1127" i="3"/>
  <c r="AG1127" i="3"/>
  <c r="AD1127" i="3"/>
  <c r="AC1127" i="3"/>
  <c r="AB1127" i="3"/>
  <c r="AA1127" i="3"/>
  <c r="Z1127" i="3"/>
  <c r="X1127" i="3"/>
  <c r="V1127" i="3"/>
  <c r="AX1126" i="3"/>
  <c r="AW1126" i="3"/>
  <c r="AV1126" i="3"/>
  <c r="AT1126" i="3"/>
  <c r="AS1126" i="3"/>
  <c r="AR1126" i="3"/>
  <c r="AQ1126" i="3"/>
  <c r="AP1126" i="3"/>
  <c r="AO1126" i="3"/>
  <c r="AN1126" i="3"/>
  <c r="AM1126" i="3"/>
  <c r="AL1126" i="3"/>
  <c r="AK1126" i="3"/>
  <c r="AI1126" i="3"/>
  <c r="AH1126" i="3"/>
  <c r="AG1126" i="3"/>
  <c r="AD1126" i="3"/>
  <c r="AC1126" i="3"/>
  <c r="AB1126" i="3"/>
  <c r="AA1126" i="3"/>
  <c r="Z1126" i="3"/>
  <c r="X1126" i="3"/>
  <c r="V1126" i="3"/>
  <c r="AX1125" i="3"/>
  <c r="AW1125" i="3"/>
  <c r="AV1125" i="3"/>
  <c r="AT1125" i="3"/>
  <c r="AS1125" i="3"/>
  <c r="AR1125" i="3"/>
  <c r="AQ1125" i="3"/>
  <c r="AP1125" i="3"/>
  <c r="AO1125" i="3"/>
  <c r="AN1125" i="3"/>
  <c r="AM1125" i="3"/>
  <c r="AL1125" i="3"/>
  <c r="AK1125" i="3"/>
  <c r="AI1125" i="3"/>
  <c r="AH1125" i="3"/>
  <c r="AG1125" i="3"/>
  <c r="AD1125" i="3"/>
  <c r="AC1125" i="3"/>
  <c r="AB1125" i="3"/>
  <c r="AA1125" i="3"/>
  <c r="Z1125" i="3"/>
  <c r="X1125" i="3"/>
  <c r="V1125" i="3"/>
  <c r="AX1124" i="3"/>
  <c r="AW1124" i="3"/>
  <c r="AV1124" i="3"/>
  <c r="AT1124" i="3"/>
  <c r="AS1124" i="3"/>
  <c r="AR1124" i="3"/>
  <c r="AQ1124" i="3"/>
  <c r="AP1124" i="3"/>
  <c r="AO1124" i="3"/>
  <c r="AN1124" i="3"/>
  <c r="AM1124" i="3"/>
  <c r="AL1124" i="3"/>
  <c r="AK1124" i="3"/>
  <c r="AI1124" i="3"/>
  <c r="AH1124" i="3"/>
  <c r="AG1124" i="3"/>
  <c r="AD1124" i="3"/>
  <c r="AC1124" i="3"/>
  <c r="AB1124" i="3"/>
  <c r="AA1124" i="3"/>
  <c r="Z1124" i="3"/>
  <c r="X1124" i="3"/>
  <c r="V1124" i="3"/>
  <c r="AX1123" i="3"/>
  <c r="AW1123" i="3"/>
  <c r="AV1123" i="3"/>
  <c r="AT1123" i="3"/>
  <c r="AS1123" i="3"/>
  <c r="AR1123" i="3"/>
  <c r="AQ1123" i="3"/>
  <c r="AP1123" i="3"/>
  <c r="AO1123" i="3"/>
  <c r="AN1123" i="3"/>
  <c r="AM1123" i="3"/>
  <c r="AL1123" i="3"/>
  <c r="AK1123" i="3"/>
  <c r="AI1123" i="3"/>
  <c r="AH1123" i="3"/>
  <c r="AG1123" i="3"/>
  <c r="AD1123" i="3"/>
  <c r="AC1123" i="3"/>
  <c r="AB1123" i="3"/>
  <c r="AA1123" i="3"/>
  <c r="Z1123" i="3"/>
  <c r="X1123" i="3"/>
  <c r="V1123" i="3"/>
  <c r="AX1122" i="3"/>
  <c r="AW1122" i="3"/>
  <c r="AV1122" i="3"/>
  <c r="AT1122" i="3"/>
  <c r="AS1122" i="3"/>
  <c r="AR1122" i="3"/>
  <c r="AQ1122" i="3"/>
  <c r="AP1122" i="3"/>
  <c r="AO1122" i="3"/>
  <c r="AN1122" i="3"/>
  <c r="AM1122" i="3"/>
  <c r="AL1122" i="3"/>
  <c r="AK1122" i="3"/>
  <c r="AI1122" i="3"/>
  <c r="AH1122" i="3"/>
  <c r="AG1122" i="3"/>
  <c r="AD1122" i="3"/>
  <c r="AC1122" i="3"/>
  <c r="AB1122" i="3"/>
  <c r="AA1122" i="3"/>
  <c r="Z1122" i="3"/>
  <c r="X1122" i="3"/>
  <c r="V1122" i="3"/>
  <c r="AX1121" i="3"/>
  <c r="AW1121" i="3"/>
  <c r="AV1121" i="3"/>
  <c r="AT1121" i="3"/>
  <c r="AS1121" i="3"/>
  <c r="AR1121" i="3"/>
  <c r="AQ1121" i="3"/>
  <c r="AP1121" i="3"/>
  <c r="AO1121" i="3"/>
  <c r="AN1121" i="3"/>
  <c r="AM1121" i="3"/>
  <c r="AL1121" i="3"/>
  <c r="AK1121" i="3"/>
  <c r="AI1121" i="3"/>
  <c r="AH1121" i="3"/>
  <c r="AG1121" i="3"/>
  <c r="AD1121" i="3"/>
  <c r="AC1121" i="3"/>
  <c r="AB1121" i="3"/>
  <c r="AA1121" i="3"/>
  <c r="Z1121" i="3"/>
  <c r="X1121" i="3"/>
  <c r="V1121" i="3"/>
  <c r="AX1120" i="3"/>
  <c r="AW1120" i="3"/>
  <c r="AV1120" i="3"/>
  <c r="AT1120" i="3"/>
  <c r="AS1120" i="3"/>
  <c r="AR1120" i="3"/>
  <c r="AQ1120" i="3"/>
  <c r="AP1120" i="3"/>
  <c r="AO1120" i="3"/>
  <c r="AN1120" i="3"/>
  <c r="AM1120" i="3"/>
  <c r="AL1120" i="3"/>
  <c r="AK1120" i="3"/>
  <c r="AI1120" i="3"/>
  <c r="AH1120" i="3"/>
  <c r="AG1120" i="3"/>
  <c r="AD1120" i="3"/>
  <c r="AC1120" i="3"/>
  <c r="AB1120" i="3"/>
  <c r="AA1120" i="3"/>
  <c r="Z1120" i="3"/>
  <c r="X1120" i="3"/>
  <c r="V1120" i="3"/>
  <c r="AX1119" i="3"/>
  <c r="AW1119" i="3"/>
  <c r="AV1119" i="3"/>
  <c r="AT1119" i="3"/>
  <c r="AS1119" i="3"/>
  <c r="AR1119" i="3"/>
  <c r="AQ1119" i="3"/>
  <c r="AP1119" i="3"/>
  <c r="AO1119" i="3"/>
  <c r="AN1119" i="3"/>
  <c r="AM1119" i="3"/>
  <c r="AL1119" i="3"/>
  <c r="AK1119" i="3"/>
  <c r="AI1119" i="3"/>
  <c r="AH1119" i="3"/>
  <c r="AG1119" i="3"/>
  <c r="AD1119" i="3"/>
  <c r="AC1119" i="3"/>
  <c r="AB1119" i="3"/>
  <c r="AA1119" i="3"/>
  <c r="Z1119" i="3"/>
  <c r="X1119" i="3"/>
  <c r="V1119" i="3"/>
  <c r="AX1118" i="3"/>
  <c r="AW1118" i="3"/>
  <c r="AV1118" i="3"/>
  <c r="AT1118" i="3"/>
  <c r="AS1118" i="3"/>
  <c r="AR1118" i="3"/>
  <c r="AQ1118" i="3"/>
  <c r="AP1118" i="3"/>
  <c r="AO1118" i="3"/>
  <c r="AN1118" i="3"/>
  <c r="AM1118" i="3"/>
  <c r="AL1118" i="3"/>
  <c r="AK1118" i="3"/>
  <c r="AI1118" i="3"/>
  <c r="AH1118" i="3"/>
  <c r="AG1118" i="3"/>
  <c r="AD1118" i="3"/>
  <c r="AC1118" i="3"/>
  <c r="AB1118" i="3"/>
  <c r="AA1118" i="3"/>
  <c r="Z1118" i="3"/>
  <c r="X1118" i="3"/>
  <c r="V1118" i="3"/>
  <c r="AX1117" i="3"/>
  <c r="AW1117" i="3"/>
  <c r="AV1117" i="3"/>
  <c r="AT1117" i="3"/>
  <c r="AS1117" i="3"/>
  <c r="AR1117" i="3"/>
  <c r="AQ1117" i="3"/>
  <c r="AP1117" i="3"/>
  <c r="AO1117" i="3"/>
  <c r="AN1117" i="3"/>
  <c r="AM1117" i="3"/>
  <c r="AL1117" i="3"/>
  <c r="AK1117" i="3"/>
  <c r="AI1117" i="3"/>
  <c r="AH1117" i="3"/>
  <c r="AG1117" i="3"/>
  <c r="AD1117" i="3"/>
  <c r="AC1117" i="3"/>
  <c r="AB1117" i="3"/>
  <c r="AA1117" i="3"/>
  <c r="Z1117" i="3"/>
  <c r="X1117" i="3"/>
  <c r="V1117" i="3"/>
  <c r="AX1116" i="3"/>
  <c r="AW1116" i="3"/>
  <c r="AV1116" i="3"/>
  <c r="AT1116" i="3"/>
  <c r="AS1116" i="3"/>
  <c r="AR1116" i="3"/>
  <c r="AQ1116" i="3"/>
  <c r="AP1116" i="3"/>
  <c r="AO1116" i="3"/>
  <c r="AN1116" i="3"/>
  <c r="AM1116" i="3"/>
  <c r="AL1116" i="3"/>
  <c r="AK1116" i="3"/>
  <c r="AI1116" i="3"/>
  <c r="AH1116" i="3"/>
  <c r="AG1116" i="3"/>
  <c r="AD1116" i="3"/>
  <c r="AC1116" i="3"/>
  <c r="AB1116" i="3"/>
  <c r="AA1116" i="3"/>
  <c r="Z1116" i="3"/>
  <c r="X1116" i="3"/>
  <c r="V1116" i="3"/>
  <c r="AX1115" i="3"/>
  <c r="AW1115" i="3"/>
  <c r="AV1115" i="3"/>
  <c r="AT1115" i="3"/>
  <c r="AS1115" i="3"/>
  <c r="AR1115" i="3"/>
  <c r="AQ1115" i="3"/>
  <c r="AP1115" i="3"/>
  <c r="AO1115" i="3"/>
  <c r="AN1115" i="3"/>
  <c r="AM1115" i="3"/>
  <c r="AL1115" i="3"/>
  <c r="AK1115" i="3"/>
  <c r="AI1115" i="3"/>
  <c r="AH1115" i="3"/>
  <c r="AG1115" i="3"/>
  <c r="AD1115" i="3"/>
  <c r="AC1115" i="3"/>
  <c r="AB1115" i="3"/>
  <c r="AA1115" i="3"/>
  <c r="Z1115" i="3"/>
  <c r="X1115" i="3"/>
  <c r="V1115" i="3"/>
  <c r="AX1114" i="3"/>
  <c r="AW1114" i="3"/>
  <c r="AV1114" i="3"/>
  <c r="AT1114" i="3"/>
  <c r="AS1114" i="3"/>
  <c r="AR1114" i="3"/>
  <c r="AQ1114" i="3"/>
  <c r="AP1114" i="3"/>
  <c r="AO1114" i="3"/>
  <c r="AN1114" i="3"/>
  <c r="AM1114" i="3"/>
  <c r="AL1114" i="3"/>
  <c r="AK1114" i="3"/>
  <c r="AI1114" i="3"/>
  <c r="AH1114" i="3"/>
  <c r="AG1114" i="3"/>
  <c r="AD1114" i="3"/>
  <c r="AC1114" i="3"/>
  <c r="AB1114" i="3"/>
  <c r="AA1114" i="3"/>
  <c r="Z1114" i="3"/>
  <c r="X1114" i="3"/>
  <c r="V1114" i="3"/>
  <c r="AX1113" i="3"/>
  <c r="AW1113" i="3"/>
  <c r="AV1113" i="3"/>
  <c r="AT1113" i="3"/>
  <c r="AS1113" i="3"/>
  <c r="AR1113" i="3"/>
  <c r="AQ1113" i="3"/>
  <c r="AP1113" i="3"/>
  <c r="AO1113" i="3"/>
  <c r="AN1113" i="3"/>
  <c r="AM1113" i="3"/>
  <c r="AL1113" i="3"/>
  <c r="AK1113" i="3"/>
  <c r="AI1113" i="3"/>
  <c r="AH1113" i="3"/>
  <c r="AG1113" i="3"/>
  <c r="AD1113" i="3"/>
  <c r="AC1113" i="3"/>
  <c r="AB1113" i="3"/>
  <c r="AA1113" i="3"/>
  <c r="Z1113" i="3"/>
  <c r="X1113" i="3"/>
  <c r="V1113" i="3"/>
  <c r="AX1112" i="3"/>
  <c r="AW1112" i="3"/>
  <c r="AV1112" i="3"/>
  <c r="AT1112" i="3"/>
  <c r="AS1112" i="3"/>
  <c r="AR1112" i="3"/>
  <c r="AQ1112" i="3"/>
  <c r="AP1112" i="3"/>
  <c r="AO1112" i="3"/>
  <c r="AN1112" i="3"/>
  <c r="AM1112" i="3"/>
  <c r="AL1112" i="3"/>
  <c r="AK1112" i="3"/>
  <c r="AI1112" i="3"/>
  <c r="AH1112" i="3"/>
  <c r="AG1112" i="3"/>
  <c r="AD1112" i="3"/>
  <c r="AC1112" i="3"/>
  <c r="AB1112" i="3"/>
  <c r="AA1112" i="3"/>
  <c r="Z1112" i="3"/>
  <c r="X1112" i="3"/>
  <c r="V1112" i="3"/>
  <c r="AX1111" i="3"/>
  <c r="AW1111" i="3"/>
  <c r="AV1111" i="3"/>
  <c r="AT1111" i="3"/>
  <c r="AS1111" i="3"/>
  <c r="AR1111" i="3"/>
  <c r="AQ1111" i="3"/>
  <c r="AP1111" i="3"/>
  <c r="AO1111" i="3"/>
  <c r="AN1111" i="3"/>
  <c r="AM1111" i="3"/>
  <c r="AL1111" i="3"/>
  <c r="AK1111" i="3"/>
  <c r="AI1111" i="3"/>
  <c r="AH1111" i="3"/>
  <c r="AG1111" i="3"/>
  <c r="AD1111" i="3"/>
  <c r="AC1111" i="3"/>
  <c r="AB1111" i="3"/>
  <c r="AA1111" i="3"/>
  <c r="Z1111" i="3"/>
  <c r="X1111" i="3"/>
  <c r="V1111" i="3"/>
  <c r="AX1110" i="3"/>
  <c r="AW1110" i="3"/>
  <c r="AV1110" i="3"/>
  <c r="AT1110" i="3"/>
  <c r="AS1110" i="3"/>
  <c r="AR1110" i="3"/>
  <c r="AQ1110" i="3"/>
  <c r="AP1110" i="3"/>
  <c r="AO1110" i="3"/>
  <c r="AN1110" i="3"/>
  <c r="AM1110" i="3"/>
  <c r="AL1110" i="3"/>
  <c r="AK1110" i="3"/>
  <c r="AI1110" i="3"/>
  <c r="AH1110" i="3"/>
  <c r="AG1110" i="3"/>
  <c r="AD1110" i="3"/>
  <c r="AC1110" i="3"/>
  <c r="AB1110" i="3"/>
  <c r="AA1110" i="3"/>
  <c r="Z1110" i="3"/>
  <c r="X1110" i="3"/>
  <c r="V1110" i="3"/>
  <c r="AX1109" i="3"/>
  <c r="AW1109" i="3"/>
  <c r="AV1109" i="3"/>
  <c r="AT1109" i="3"/>
  <c r="AS1109" i="3"/>
  <c r="AR1109" i="3"/>
  <c r="AQ1109" i="3"/>
  <c r="AP1109" i="3"/>
  <c r="AO1109" i="3"/>
  <c r="AN1109" i="3"/>
  <c r="AM1109" i="3"/>
  <c r="AL1109" i="3"/>
  <c r="AK1109" i="3"/>
  <c r="AI1109" i="3"/>
  <c r="AH1109" i="3"/>
  <c r="AG1109" i="3"/>
  <c r="AD1109" i="3"/>
  <c r="AC1109" i="3"/>
  <c r="AB1109" i="3"/>
  <c r="AA1109" i="3"/>
  <c r="Z1109" i="3"/>
  <c r="X1109" i="3"/>
  <c r="V1109" i="3"/>
  <c r="AX1108" i="3"/>
  <c r="AW1108" i="3"/>
  <c r="AV1108" i="3"/>
  <c r="AT1108" i="3"/>
  <c r="AS1108" i="3"/>
  <c r="AR1108" i="3"/>
  <c r="AQ1108" i="3"/>
  <c r="AP1108" i="3"/>
  <c r="AO1108" i="3"/>
  <c r="AN1108" i="3"/>
  <c r="AM1108" i="3"/>
  <c r="AL1108" i="3"/>
  <c r="AK1108" i="3"/>
  <c r="AI1108" i="3"/>
  <c r="AH1108" i="3"/>
  <c r="AG1108" i="3"/>
  <c r="AD1108" i="3"/>
  <c r="AC1108" i="3"/>
  <c r="AB1108" i="3"/>
  <c r="AA1108" i="3"/>
  <c r="Z1108" i="3"/>
  <c r="X1108" i="3"/>
  <c r="V1108" i="3"/>
  <c r="AX1107" i="3"/>
  <c r="AW1107" i="3"/>
  <c r="AV1107" i="3"/>
  <c r="AT1107" i="3"/>
  <c r="AS1107" i="3"/>
  <c r="AR1107" i="3"/>
  <c r="AQ1107" i="3"/>
  <c r="AP1107" i="3"/>
  <c r="AO1107" i="3"/>
  <c r="AN1107" i="3"/>
  <c r="AM1107" i="3"/>
  <c r="AL1107" i="3"/>
  <c r="AK1107" i="3"/>
  <c r="AI1107" i="3"/>
  <c r="AH1107" i="3"/>
  <c r="AG1107" i="3"/>
  <c r="AD1107" i="3"/>
  <c r="AC1107" i="3"/>
  <c r="AB1107" i="3"/>
  <c r="AA1107" i="3"/>
  <c r="Z1107" i="3"/>
  <c r="X1107" i="3"/>
  <c r="V1107" i="3"/>
  <c r="AX1106" i="3"/>
  <c r="AW1106" i="3"/>
  <c r="AV1106" i="3"/>
  <c r="AT1106" i="3"/>
  <c r="AS1106" i="3"/>
  <c r="AR1106" i="3"/>
  <c r="AQ1106" i="3"/>
  <c r="AP1106" i="3"/>
  <c r="AO1106" i="3"/>
  <c r="AN1106" i="3"/>
  <c r="AM1106" i="3"/>
  <c r="AL1106" i="3"/>
  <c r="AK1106" i="3"/>
  <c r="AI1106" i="3"/>
  <c r="AH1106" i="3"/>
  <c r="AG1106" i="3"/>
  <c r="AD1106" i="3"/>
  <c r="AC1106" i="3"/>
  <c r="AB1106" i="3"/>
  <c r="AA1106" i="3"/>
  <c r="Z1106" i="3"/>
  <c r="X1106" i="3"/>
  <c r="V1106" i="3"/>
  <c r="AX1105" i="3"/>
  <c r="AW1105" i="3"/>
  <c r="AV1105" i="3"/>
  <c r="AT1105" i="3"/>
  <c r="AS1105" i="3"/>
  <c r="AR1105" i="3"/>
  <c r="AQ1105" i="3"/>
  <c r="AP1105" i="3"/>
  <c r="AO1105" i="3"/>
  <c r="AN1105" i="3"/>
  <c r="AM1105" i="3"/>
  <c r="AL1105" i="3"/>
  <c r="AK1105" i="3"/>
  <c r="AI1105" i="3"/>
  <c r="AH1105" i="3"/>
  <c r="AG1105" i="3"/>
  <c r="AD1105" i="3"/>
  <c r="AC1105" i="3"/>
  <c r="AB1105" i="3"/>
  <c r="AA1105" i="3"/>
  <c r="Z1105" i="3"/>
  <c r="X1105" i="3"/>
  <c r="V1105" i="3"/>
  <c r="AX1104" i="3"/>
  <c r="AW1104" i="3"/>
  <c r="AV1104" i="3"/>
  <c r="AT1104" i="3"/>
  <c r="AS1104" i="3"/>
  <c r="AR1104" i="3"/>
  <c r="AQ1104" i="3"/>
  <c r="AP1104" i="3"/>
  <c r="AO1104" i="3"/>
  <c r="AN1104" i="3"/>
  <c r="AM1104" i="3"/>
  <c r="AL1104" i="3"/>
  <c r="AK1104" i="3"/>
  <c r="AI1104" i="3"/>
  <c r="AH1104" i="3"/>
  <c r="AG1104" i="3"/>
  <c r="AD1104" i="3"/>
  <c r="AC1104" i="3"/>
  <c r="AB1104" i="3"/>
  <c r="AA1104" i="3"/>
  <c r="Z1104" i="3"/>
  <c r="X1104" i="3"/>
  <c r="V1104" i="3"/>
  <c r="AX1103" i="3"/>
  <c r="AW1103" i="3"/>
  <c r="AV1103" i="3"/>
  <c r="AT1103" i="3"/>
  <c r="AS1103" i="3"/>
  <c r="AR1103" i="3"/>
  <c r="AQ1103" i="3"/>
  <c r="AP1103" i="3"/>
  <c r="AO1103" i="3"/>
  <c r="AN1103" i="3"/>
  <c r="AM1103" i="3"/>
  <c r="AL1103" i="3"/>
  <c r="AK1103" i="3"/>
  <c r="AI1103" i="3"/>
  <c r="AH1103" i="3"/>
  <c r="AG1103" i="3"/>
  <c r="AD1103" i="3"/>
  <c r="AC1103" i="3"/>
  <c r="AB1103" i="3"/>
  <c r="AA1103" i="3"/>
  <c r="Z1103" i="3"/>
  <c r="X1103" i="3"/>
  <c r="V1103" i="3"/>
  <c r="AX1102" i="3"/>
  <c r="AW1102" i="3"/>
  <c r="AV1102" i="3"/>
  <c r="AT1102" i="3"/>
  <c r="AS1102" i="3"/>
  <c r="AR1102" i="3"/>
  <c r="AQ1102" i="3"/>
  <c r="AP1102" i="3"/>
  <c r="AO1102" i="3"/>
  <c r="AN1102" i="3"/>
  <c r="AM1102" i="3"/>
  <c r="AL1102" i="3"/>
  <c r="AK1102" i="3"/>
  <c r="AI1102" i="3"/>
  <c r="AH1102" i="3"/>
  <c r="AG1102" i="3"/>
  <c r="AD1102" i="3"/>
  <c r="AC1102" i="3"/>
  <c r="AB1102" i="3"/>
  <c r="AA1102" i="3"/>
  <c r="Z1102" i="3"/>
  <c r="X1102" i="3"/>
  <c r="V1102" i="3"/>
  <c r="AX1101" i="3"/>
  <c r="AW1101" i="3"/>
  <c r="AV1101" i="3"/>
  <c r="AT1101" i="3"/>
  <c r="AS1101" i="3"/>
  <c r="AR1101" i="3"/>
  <c r="AQ1101" i="3"/>
  <c r="AP1101" i="3"/>
  <c r="AO1101" i="3"/>
  <c r="AN1101" i="3"/>
  <c r="AM1101" i="3"/>
  <c r="AL1101" i="3"/>
  <c r="AK1101" i="3"/>
  <c r="AI1101" i="3"/>
  <c r="AH1101" i="3"/>
  <c r="AG1101" i="3"/>
  <c r="AD1101" i="3"/>
  <c r="AC1101" i="3"/>
  <c r="AB1101" i="3"/>
  <c r="AA1101" i="3"/>
  <c r="Z1101" i="3"/>
  <c r="X1101" i="3"/>
  <c r="V1101" i="3"/>
  <c r="AX1100" i="3"/>
  <c r="AW1100" i="3"/>
  <c r="AV1100" i="3"/>
  <c r="AT1100" i="3"/>
  <c r="AS1100" i="3"/>
  <c r="AR1100" i="3"/>
  <c r="AQ1100" i="3"/>
  <c r="AP1100" i="3"/>
  <c r="AO1100" i="3"/>
  <c r="AN1100" i="3"/>
  <c r="AM1100" i="3"/>
  <c r="AL1100" i="3"/>
  <c r="AK1100" i="3"/>
  <c r="AI1100" i="3"/>
  <c r="AH1100" i="3"/>
  <c r="AG1100" i="3"/>
  <c r="AD1100" i="3"/>
  <c r="AC1100" i="3"/>
  <c r="AB1100" i="3"/>
  <c r="AA1100" i="3"/>
  <c r="Z1100" i="3"/>
  <c r="X1100" i="3"/>
  <c r="V1100" i="3"/>
  <c r="AX1099" i="3"/>
  <c r="AW1099" i="3"/>
  <c r="AV1099" i="3"/>
  <c r="AT1099" i="3"/>
  <c r="AS1099" i="3"/>
  <c r="AR1099" i="3"/>
  <c r="AQ1099" i="3"/>
  <c r="AP1099" i="3"/>
  <c r="AO1099" i="3"/>
  <c r="AN1099" i="3"/>
  <c r="AM1099" i="3"/>
  <c r="AL1099" i="3"/>
  <c r="AK1099" i="3"/>
  <c r="AI1099" i="3"/>
  <c r="AH1099" i="3"/>
  <c r="AG1099" i="3"/>
  <c r="AD1099" i="3"/>
  <c r="AC1099" i="3"/>
  <c r="AB1099" i="3"/>
  <c r="AA1099" i="3"/>
  <c r="Z1099" i="3"/>
  <c r="X1099" i="3"/>
  <c r="V1099" i="3"/>
  <c r="AX1098" i="3"/>
  <c r="AW1098" i="3"/>
  <c r="AV1098" i="3"/>
  <c r="AT1098" i="3"/>
  <c r="AS1098" i="3"/>
  <c r="AR1098" i="3"/>
  <c r="AQ1098" i="3"/>
  <c r="AP1098" i="3"/>
  <c r="AO1098" i="3"/>
  <c r="AN1098" i="3"/>
  <c r="AM1098" i="3"/>
  <c r="AL1098" i="3"/>
  <c r="AK1098" i="3"/>
  <c r="AI1098" i="3"/>
  <c r="AH1098" i="3"/>
  <c r="AG1098" i="3"/>
  <c r="AD1098" i="3"/>
  <c r="AC1098" i="3"/>
  <c r="AB1098" i="3"/>
  <c r="AA1098" i="3"/>
  <c r="Z1098" i="3"/>
  <c r="X1098" i="3"/>
  <c r="V1098" i="3"/>
  <c r="AX1097" i="3"/>
  <c r="AW1097" i="3"/>
  <c r="AV1097" i="3"/>
  <c r="AT1097" i="3"/>
  <c r="AS1097" i="3"/>
  <c r="AR1097" i="3"/>
  <c r="AQ1097" i="3"/>
  <c r="AP1097" i="3"/>
  <c r="AO1097" i="3"/>
  <c r="AN1097" i="3"/>
  <c r="AM1097" i="3"/>
  <c r="AL1097" i="3"/>
  <c r="AK1097" i="3"/>
  <c r="AI1097" i="3"/>
  <c r="AH1097" i="3"/>
  <c r="AG1097" i="3"/>
  <c r="AD1097" i="3"/>
  <c r="AC1097" i="3"/>
  <c r="AB1097" i="3"/>
  <c r="AA1097" i="3"/>
  <c r="Z1097" i="3"/>
  <c r="X1097" i="3"/>
  <c r="V1097" i="3"/>
  <c r="AX1096" i="3"/>
  <c r="AW1096" i="3"/>
  <c r="AV1096" i="3"/>
  <c r="AT1096" i="3"/>
  <c r="AS1096" i="3"/>
  <c r="AR1096" i="3"/>
  <c r="AQ1096" i="3"/>
  <c r="AP1096" i="3"/>
  <c r="AO1096" i="3"/>
  <c r="AN1096" i="3"/>
  <c r="AM1096" i="3"/>
  <c r="AL1096" i="3"/>
  <c r="AK1096" i="3"/>
  <c r="AI1096" i="3"/>
  <c r="AH1096" i="3"/>
  <c r="AG1096" i="3"/>
  <c r="AD1096" i="3"/>
  <c r="AC1096" i="3"/>
  <c r="AB1096" i="3"/>
  <c r="AA1096" i="3"/>
  <c r="Z1096" i="3"/>
  <c r="X1096" i="3"/>
  <c r="V1096" i="3"/>
  <c r="AX1095" i="3"/>
  <c r="AW1095" i="3"/>
  <c r="AV1095" i="3"/>
  <c r="AT1095" i="3"/>
  <c r="AS1095" i="3"/>
  <c r="AR1095" i="3"/>
  <c r="AQ1095" i="3"/>
  <c r="AP1095" i="3"/>
  <c r="AO1095" i="3"/>
  <c r="AN1095" i="3"/>
  <c r="AM1095" i="3"/>
  <c r="AL1095" i="3"/>
  <c r="AK1095" i="3"/>
  <c r="AI1095" i="3"/>
  <c r="AH1095" i="3"/>
  <c r="AG1095" i="3"/>
  <c r="AD1095" i="3"/>
  <c r="AC1095" i="3"/>
  <c r="AB1095" i="3"/>
  <c r="AA1095" i="3"/>
  <c r="Z1095" i="3"/>
  <c r="X1095" i="3"/>
  <c r="V1095" i="3"/>
  <c r="AX1094" i="3"/>
  <c r="AW1094" i="3"/>
  <c r="AV1094" i="3"/>
  <c r="AT1094" i="3"/>
  <c r="AS1094" i="3"/>
  <c r="AR1094" i="3"/>
  <c r="AQ1094" i="3"/>
  <c r="AP1094" i="3"/>
  <c r="AO1094" i="3"/>
  <c r="AN1094" i="3"/>
  <c r="AM1094" i="3"/>
  <c r="AL1094" i="3"/>
  <c r="AK1094" i="3"/>
  <c r="AI1094" i="3"/>
  <c r="AH1094" i="3"/>
  <c r="AG1094" i="3"/>
  <c r="AD1094" i="3"/>
  <c r="AC1094" i="3"/>
  <c r="AB1094" i="3"/>
  <c r="AA1094" i="3"/>
  <c r="Z1094" i="3"/>
  <c r="X1094" i="3"/>
  <c r="V1094" i="3"/>
  <c r="AX1093" i="3"/>
  <c r="AW1093" i="3"/>
  <c r="AV1093" i="3"/>
  <c r="AT1093" i="3"/>
  <c r="AS1093" i="3"/>
  <c r="AR1093" i="3"/>
  <c r="AQ1093" i="3"/>
  <c r="AP1093" i="3"/>
  <c r="AO1093" i="3"/>
  <c r="AN1093" i="3"/>
  <c r="AM1093" i="3"/>
  <c r="AL1093" i="3"/>
  <c r="AK1093" i="3"/>
  <c r="AI1093" i="3"/>
  <c r="AH1093" i="3"/>
  <c r="AG1093" i="3"/>
  <c r="AD1093" i="3"/>
  <c r="AC1093" i="3"/>
  <c r="AB1093" i="3"/>
  <c r="AA1093" i="3"/>
  <c r="Z1093" i="3"/>
  <c r="X1093" i="3"/>
  <c r="V1093" i="3"/>
  <c r="AX1092" i="3"/>
  <c r="AW1092" i="3"/>
  <c r="AV1092" i="3"/>
  <c r="AT1092" i="3"/>
  <c r="AS1092" i="3"/>
  <c r="AR1092" i="3"/>
  <c r="AQ1092" i="3"/>
  <c r="AP1092" i="3"/>
  <c r="AO1092" i="3"/>
  <c r="AN1092" i="3"/>
  <c r="AM1092" i="3"/>
  <c r="AL1092" i="3"/>
  <c r="AK1092" i="3"/>
  <c r="AI1092" i="3"/>
  <c r="AH1092" i="3"/>
  <c r="AG1092" i="3"/>
  <c r="AD1092" i="3"/>
  <c r="AC1092" i="3"/>
  <c r="AB1092" i="3"/>
  <c r="AA1092" i="3"/>
  <c r="Z1092" i="3"/>
  <c r="X1092" i="3"/>
  <c r="V1092" i="3"/>
  <c r="AX1091" i="3"/>
  <c r="AW1091" i="3"/>
  <c r="AV1091" i="3"/>
  <c r="AT1091" i="3"/>
  <c r="AS1091" i="3"/>
  <c r="AR1091" i="3"/>
  <c r="AQ1091" i="3"/>
  <c r="AP1091" i="3"/>
  <c r="AO1091" i="3"/>
  <c r="AN1091" i="3"/>
  <c r="AM1091" i="3"/>
  <c r="AL1091" i="3"/>
  <c r="AK1091" i="3"/>
  <c r="AI1091" i="3"/>
  <c r="AH1091" i="3"/>
  <c r="AG1091" i="3"/>
  <c r="AD1091" i="3"/>
  <c r="AC1091" i="3"/>
  <c r="AB1091" i="3"/>
  <c r="AA1091" i="3"/>
  <c r="Z1091" i="3"/>
  <c r="X1091" i="3"/>
  <c r="V1091" i="3"/>
  <c r="AX1090" i="3"/>
  <c r="AW1090" i="3"/>
  <c r="AV1090" i="3"/>
  <c r="AT1090" i="3"/>
  <c r="AS1090" i="3"/>
  <c r="AR1090" i="3"/>
  <c r="AQ1090" i="3"/>
  <c r="AP1090" i="3"/>
  <c r="AO1090" i="3"/>
  <c r="AN1090" i="3"/>
  <c r="AM1090" i="3"/>
  <c r="AL1090" i="3"/>
  <c r="AK1090" i="3"/>
  <c r="AI1090" i="3"/>
  <c r="AH1090" i="3"/>
  <c r="AG1090" i="3"/>
  <c r="AD1090" i="3"/>
  <c r="AC1090" i="3"/>
  <c r="AB1090" i="3"/>
  <c r="AA1090" i="3"/>
  <c r="Z1090" i="3"/>
  <c r="X1090" i="3"/>
  <c r="V1090" i="3"/>
  <c r="AX1089" i="3"/>
  <c r="AW1089" i="3"/>
  <c r="AV1089" i="3"/>
  <c r="AT1089" i="3"/>
  <c r="AS1089" i="3"/>
  <c r="AR1089" i="3"/>
  <c r="AQ1089" i="3"/>
  <c r="AP1089" i="3"/>
  <c r="AO1089" i="3"/>
  <c r="AN1089" i="3"/>
  <c r="AM1089" i="3"/>
  <c r="AL1089" i="3"/>
  <c r="AK1089" i="3"/>
  <c r="AI1089" i="3"/>
  <c r="AH1089" i="3"/>
  <c r="AG1089" i="3"/>
  <c r="AD1089" i="3"/>
  <c r="AC1089" i="3"/>
  <c r="AB1089" i="3"/>
  <c r="AA1089" i="3"/>
  <c r="Z1089" i="3"/>
  <c r="X1089" i="3"/>
  <c r="V1089" i="3"/>
  <c r="AX1088" i="3"/>
  <c r="AW1088" i="3"/>
  <c r="AV1088" i="3"/>
  <c r="AT1088" i="3"/>
  <c r="AS1088" i="3"/>
  <c r="AR1088" i="3"/>
  <c r="AQ1088" i="3"/>
  <c r="AP1088" i="3"/>
  <c r="AO1088" i="3"/>
  <c r="AN1088" i="3"/>
  <c r="AM1088" i="3"/>
  <c r="AL1088" i="3"/>
  <c r="AK1088" i="3"/>
  <c r="AI1088" i="3"/>
  <c r="AH1088" i="3"/>
  <c r="AG1088" i="3"/>
  <c r="AD1088" i="3"/>
  <c r="AC1088" i="3"/>
  <c r="AB1088" i="3"/>
  <c r="AA1088" i="3"/>
  <c r="Z1088" i="3"/>
  <c r="X1088" i="3"/>
  <c r="V1088" i="3"/>
  <c r="AX1087" i="3"/>
  <c r="AW1087" i="3"/>
  <c r="AV1087" i="3"/>
  <c r="AT1087" i="3"/>
  <c r="AS1087" i="3"/>
  <c r="AR1087" i="3"/>
  <c r="AQ1087" i="3"/>
  <c r="AP1087" i="3"/>
  <c r="AO1087" i="3"/>
  <c r="AN1087" i="3"/>
  <c r="AM1087" i="3"/>
  <c r="AL1087" i="3"/>
  <c r="AK1087" i="3"/>
  <c r="AI1087" i="3"/>
  <c r="AH1087" i="3"/>
  <c r="AG1087" i="3"/>
  <c r="AD1087" i="3"/>
  <c r="AC1087" i="3"/>
  <c r="AB1087" i="3"/>
  <c r="AA1087" i="3"/>
  <c r="Z1087" i="3"/>
  <c r="X1087" i="3"/>
  <c r="V1087" i="3"/>
  <c r="AX1086" i="3"/>
  <c r="AW1086" i="3"/>
  <c r="AV1086" i="3"/>
  <c r="AT1086" i="3"/>
  <c r="AS1086" i="3"/>
  <c r="AR1086" i="3"/>
  <c r="AQ1086" i="3"/>
  <c r="AP1086" i="3"/>
  <c r="AO1086" i="3"/>
  <c r="AN1086" i="3"/>
  <c r="AM1086" i="3"/>
  <c r="AL1086" i="3"/>
  <c r="AK1086" i="3"/>
  <c r="AI1086" i="3"/>
  <c r="AH1086" i="3"/>
  <c r="AG1086" i="3"/>
  <c r="AD1086" i="3"/>
  <c r="AC1086" i="3"/>
  <c r="AB1086" i="3"/>
  <c r="AA1086" i="3"/>
  <c r="Z1086" i="3"/>
  <c r="X1086" i="3"/>
  <c r="V1086" i="3"/>
  <c r="AX1085" i="3"/>
  <c r="AW1085" i="3"/>
  <c r="AV1085" i="3"/>
  <c r="AT1085" i="3"/>
  <c r="AS1085" i="3"/>
  <c r="AR1085" i="3"/>
  <c r="AQ1085" i="3"/>
  <c r="AP1085" i="3"/>
  <c r="AO1085" i="3"/>
  <c r="AN1085" i="3"/>
  <c r="AM1085" i="3"/>
  <c r="AL1085" i="3"/>
  <c r="AK1085" i="3"/>
  <c r="AI1085" i="3"/>
  <c r="AH1085" i="3"/>
  <c r="AG1085" i="3"/>
  <c r="AD1085" i="3"/>
  <c r="AC1085" i="3"/>
  <c r="AB1085" i="3"/>
  <c r="AA1085" i="3"/>
  <c r="Z1085" i="3"/>
  <c r="X1085" i="3"/>
  <c r="V1085" i="3"/>
  <c r="AX1084" i="3"/>
  <c r="AW1084" i="3"/>
  <c r="AV1084" i="3"/>
  <c r="AT1084" i="3"/>
  <c r="AS1084" i="3"/>
  <c r="AR1084" i="3"/>
  <c r="AQ1084" i="3"/>
  <c r="AP1084" i="3"/>
  <c r="AO1084" i="3"/>
  <c r="AN1084" i="3"/>
  <c r="AM1084" i="3"/>
  <c r="AL1084" i="3"/>
  <c r="AK1084" i="3"/>
  <c r="AI1084" i="3"/>
  <c r="AH1084" i="3"/>
  <c r="AG1084" i="3"/>
  <c r="AD1084" i="3"/>
  <c r="AC1084" i="3"/>
  <c r="AB1084" i="3"/>
  <c r="AA1084" i="3"/>
  <c r="Z1084" i="3"/>
  <c r="X1084" i="3"/>
  <c r="V1084" i="3"/>
  <c r="AX1083" i="3"/>
  <c r="AW1083" i="3"/>
  <c r="AV1083" i="3"/>
  <c r="AT1083" i="3"/>
  <c r="AS1083" i="3"/>
  <c r="AR1083" i="3"/>
  <c r="AQ1083" i="3"/>
  <c r="AP1083" i="3"/>
  <c r="AO1083" i="3"/>
  <c r="AN1083" i="3"/>
  <c r="AM1083" i="3"/>
  <c r="AL1083" i="3"/>
  <c r="AK1083" i="3"/>
  <c r="AI1083" i="3"/>
  <c r="AH1083" i="3"/>
  <c r="AG1083" i="3"/>
  <c r="AD1083" i="3"/>
  <c r="AC1083" i="3"/>
  <c r="AB1083" i="3"/>
  <c r="AA1083" i="3"/>
  <c r="Z1083" i="3"/>
  <c r="X1083" i="3"/>
  <c r="V1083" i="3"/>
  <c r="AX1082" i="3"/>
  <c r="AW1082" i="3"/>
  <c r="AV1082" i="3"/>
  <c r="AT1082" i="3"/>
  <c r="AS1082" i="3"/>
  <c r="AR1082" i="3"/>
  <c r="AQ1082" i="3"/>
  <c r="AP1082" i="3"/>
  <c r="AO1082" i="3"/>
  <c r="AN1082" i="3"/>
  <c r="AM1082" i="3"/>
  <c r="AL1082" i="3"/>
  <c r="AK1082" i="3"/>
  <c r="AI1082" i="3"/>
  <c r="AH1082" i="3"/>
  <c r="AG1082" i="3"/>
  <c r="AD1082" i="3"/>
  <c r="AC1082" i="3"/>
  <c r="AB1082" i="3"/>
  <c r="AA1082" i="3"/>
  <c r="Z1082" i="3"/>
  <c r="X1082" i="3"/>
  <c r="V1082" i="3"/>
  <c r="AX1081" i="3"/>
  <c r="AW1081" i="3"/>
  <c r="AV1081" i="3"/>
  <c r="AT1081" i="3"/>
  <c r="AS1081" i="3"/>
  <c r="AR1081" i="3"/>
  <c r="AQ1081" i="3"/>
  <c r="AP1081" i="3"/>
  <c r="AO1081" i="3"/>
  <c r="AN1081" i="3"/>
  <c r="AM1081" i="3"/>
  <c r="AL1081" i="3"/>
  <c r="AK1081" i="3"/>
  <c r="AI1081" i="3"/>
  <c r="AH1081" i="3"/>
  <c r="AG1081" i="3"/>
  <c r="AD1081" i="3"/>
  <c r="AC1081" i="3"/>
  <c r="AB1081" i="3"/>
  <c r="AA1081" i="3"/>
  <c r="Z1081" i="3"/>
  <c r="X1081" i="3"/>
  <c r="V1081" i="3"/>
  <c r="AX1080" i="3"/>
  <c r="AW1080" i="3"/>
  <c r="AV1080" i="3"/>
  <c r="AT1080" i="3"/>
  <c r="AS1080" i="3"/>
  <c r="AR1080" i="3"/>
  <c r="AQ1080" i="3"/>
  <c r="AP1080" i="3"/>
  <c r="AO1080" i="3"/>
  <c r="AN1080" i="3"/>
  <c r="AM1080" i="3"/>
  <c r="AL1080" i="3"/>
  <c r="AK1080" i="3"/>
  <c r="AI1080" i="3"/>
  <c r="AH1080" i="3"/>
  <c r="AG1080" i="3"/>
  <c r="AD1080" i="3"/>
  <c r="AC1080" i="3"/>
  <c r="AB1080" i="3"/>
  <c r="AA1080" i="3"/>
  <c r="Z1080" i="3"/>
  <c r="X1080" i="3"/>
  <c r="V1080" i="3"/>
  <c r="AX1079" i="3"/>
  <c r="AW1079" i="3"/>
  <c r="AV1079" i="3"/>
  <c r="AT1079" i="3"/>
  <c r="AS1079" i="3"/>
  <c r="AR1079" i="3"/>
  <c r="AQ1079" i="3"/>
  <c r="AP1079" i="3"/>
  <c r="AO1079" i="3"/>
  <c r="AN1079" i="3"/>
  <c r="AM1079" i="3"/>
  <c r="AL1079" i="3"/>
  <c r="AK1079" i="3"/>
  <c r="AI1079" i="3"/>
  <c r="AH1079" i="3"/>
  <c r="AG1079" i="3"/>
  <c r="AD1079" i="3"/>
  <c r="AC1079" i="3"/>
  <c r="AB1079" i="3"/>
  <c r="AA1079" i="3"/>
  <c r="Z1079" i="3"/>
  <c r="X1079" i="3"/>
  <c r="V1079" i="3"/>
  <c r="AX1078" i="3"/>
  <c r="AW1078" i="3"/>
  <c r="AV1078" i="3"/>
  <c r="AT1078" i="3"/>
  <c r="AS1078" i="3"/>
  <c r="AR1078" i="3"/>
  <c r="AQ1078" i="3"/>
  <c r="AP1078" i="3"/>
  <c r="AO1078" i="3"/>
  <c r="AN1078" i="3"/>
  <c r="AM1078" i="3"/>
  <c r="AL1078" i="3"/>
  <c r="AK1078" i="3"/>
  <c r="AI1078" i="3"/>
  <c r="AH1078" i="3"/>
  <c r="AG1078" i="3"/>
  <c r="AD1078" i="3"/>
  <c r="AC1078" i="3"/>
  <c r="AB1078" i="3"/>
  <c r="AA1078" i="3"/>
  <c r="Z1078" i="3"/>
  <c r="X1078" i="3"/>
  <c r="V1078" i="3"/>
  <c r="AX1077" i="3"/>
  <c r="AW1077" i="3"/>
  <c r="AV1077" i="3"/>
  <c r="AT1077" i="3"/>
  <c r="AS1077" i="3"/>
  <c r="AR1077" i="3"/>
  <c r="AQ1077" i="3"/>
  <c r="AP1077" i="3"/>
  <c r="AO1077" i="3"/>
  <c r="AN1077" i="3"/>
  <c r="AM1077" i="3"/>
  <c r="AL1077" i="3"/>
  <c r="AK1077" i="3"/>
  <c r="AI1077" i="3"/>
  <c r="AH1077" i="3"/>
  <c r="AG1077" i="3"/>
  <c r="AD1077" i="3"/>
  <c r="AC1077" i="3"/>
  <c r="AB1077" i="3"/>
  <c r="AA1077" i="3"/>
  <c r="Z1077" i="3"/>
  <c r="X1077" i="3"/>
  <c r="V1077" i="3"/>
  <c r="AX1076" i="3"/>
  <c r="AW1076" i="3"/>
  <c r="AV1076" i="3"/>
  <c r="AT1076" i="3"/>
  <c r="AS1076" i="3"/>
  <c r="AR1076" i="3"/>
  <c r="AQ1076" i="3"/>
  <c r="AP1076" i="3"/>
  <c r="AO1076" i="3"/>
  <c r="AN1076" i="3"/>
  <c r="AM1076" i="3"/>
  <c r="AL1076" i="3"/>
  <c r="AK1076" i="3"/>
  <c r="AI1076" i="3"/>
  <c r="AH1076" i="3"/>
  <c r="AG1076" i="3"/>
  <c r="AD1076" i="3"/>
  <c r="AC1076" i="3"/>
  <c r="AB1076" i="3"/>
  <c r="AA1076" i="3"/>
  <c r="Z1076" i="3"/>
  <c r="X1076" i="3"/>
  <c r="V1076" i="3"/>
  <c r="AX1075" i="3"/>
  <c r="AW1075" i="3"/>
  <c r="AV1075" i="3"/>
  <c r="AT1075" i="3"/>
  <c r="AS1075" i="3"/>
  <c r="AR1075" i="3"/>
  <c r="AQ1075" i="3"/>
  <c r="AP1075" i="3"/>
  <c r="AO1075" i="3"/>
  <c r="AN1075" i="3"/>
  <c r="AM1075" i="3"/>
  <c r="AL1075" i="3"/>
  <c r="AK1075" i="3"/>
  <c r="AI1075" i="3"/>
  <c r="AH1075" i="3"/>
  <c r="AG1075" i="3"/>
  <c r="AD1075" i="3"/>
  <c r="AC1075" i="3"/>
  <c r="AB1075" i="3"/>
  <c r="AA1075" i="3"/>
  <c r="Z1075" i="3"/>
  <c r="X1075" i="3"/>
  <c r="V1075" i="3"/>
  <c r="AX1074" i="3"/>
  <c r="AW1074" i="3"/>
  <c r="AV1074" i="3"/>
  <c r="AT1074" i="3"/>
  <c r="AS1074" i="3"/>
  <c r="AR1074" i="3"/>
  <c r="AQ1074" i="3"/>
  <c r="AP1074" i="3"/>
  <c r="AO1074" i="3"/>
  <c r="AN1074" i="3"/>
  <c r="AM1074" i="3"/>
  <c r="AL1074" i="3"/>
  <c r="AK1074" i="3"/>
  <c r="AI1074" i="3"/>
  <c r="AH1074" i="3"/>
  <c r="AG1074" i="3"/>
  <c r="AD1074" i="3"/>
  <c r="AC1074" i="3"/>
  <c r="AB1074" i="3"/>
  <c r="AA1074" i="3"/>
  <c r="Z1074" i="3"/>
  <c r="X1074" i="3"/>
  <c r="V1074" i="3"/>
  <c r="AX1073" i="3"/>
  <c r="AW1073" i="3"/>
  <c r="AV1073" i="3"/>
  <c r="AT1073" i="3"/>
  <c r="AS1073" i="3"/>
  <c r="AR1073" i="3"/>
  <c r="AQ1073" i="3"/>
  <c r="AP1073" i="3"/>
  <c r="AO1073" i="3"/>
  <c r="AN1073" i="3"/>
  <c r="AM1073" i="3"/>
  <c r="AL1073" i="3"/>
  <c r="AK1073" i="3"/>
  <c r="AI1073" i="3"/>
  <c r="AH1073" i="3"/>
  <c r="AG1073" i="3"/>
  <c r="AD1073" i="3"/>
  <c r="AC1073" i="3"/>
  <c r="AB1073" i="3"/>
  <c r="AA1073" i="3"/>
  <c r="Z1073" i="3"/>
  <c r="X1073" i="3"/>
  <c r="V1073" i="3"/>
  <c r="AX1072" i="3"/>
  <c r="AW1072" i="3"/>
  <c r="AV1072" i="3"/>
  <c r="AT1072" i="3"/>
  <c r="AS1072" i="3"/>
  <c r="AR1072" i="3"/>
  <c r="AQ1072" i="3"/>
  <c r="AP1072" i="3"/>
  <c r="AO1072" i="3"/>
  <c r="AN1072" i="3"/>
  <c r="AM1072" i="3"/>
  <c r="AL1072" i="3"/>
  <c r="AK1072" i="3"/>
  <c r="AI1072" i="3"/>
  <c r="AH1072" i="3"/>
  <c r="AG1072" i="3"/>
  <c r="AD1072" i="3"/>
  <c r="AC1072" i="3"/>
  <c r="AB1072" i="3"/>
  <c r="AA1072" i="3"/>
  <c r="Z1072" i="3"/>
  <c r="X1072" i="3"/>
  <c r="V1072" i="3"/>
  <c r="AX1071" i="3"/>
  <c r="AW1071" i="3"/>
  <c r="AV1071" i="3"/>
  <c r="AT1071" i="3"/>
  <c r="AS1071" i="3"/>
  <c r="AR1071" i="3"/>
  <c r="AQ1071" i="3"/>
  <c r="AP1071" i="3"/>
  <c r="AO1071" i="3"/>
  <c r="AN1071" i="3"/>
  <c r="AM1071" i="3"/>
  <c r="AL1071" i="3"/>
  <c r="AK1071" i="3"/>
  <c r="AI1071" i="3"/>
  <c r="AH1071" i="3"/>
  <c r="AG1071" i="3"/>
  <c r="AD1071" i="3"/>
  <c r="AC1071" i="3"/>
  <c r="AB1071" i="3"/>
  <c r="AA1071" i="3"/>
  <c r="Z1071" i="3"/>
  <c r="X1071" i="3"/>
  <c r="V1071" i="3"/>
  <c r="AX1070" i="3"/>
  <c r="AW1070" i="3"/>
  <c r="AV1070" i="3"/>
  <c r="AT1070" i="3"/>
  <c r="AS1070" i="3"/>
  <c r="AR1070" i="3"/>
  <c r="AQ1070" i="3"/>
  <c r="AP1070" i="3"/>
  <c r="AO1070" i="3"/>
  <c r="AN1070" i="3"/>
  <c r="AM1070" i="3"/>
  <c r="AL1070" i="3"/>
  <c r="AK1070" i="3"/>
  <c r="AI1070" i="3"/>
  <c r="AH1070" i="3"/>
  <c r="AG1070" i="3"/>
  <c r="AD1070" i="3"/>
  <c r="AC1070" i="3"/>
  <c r="AB1070" i="3"/>
  <c r="AA1070" i="3"/>
  <c r="Z1070" i="3"/>
  <c r="X1070" i="3"/>
  <c r="V1070" i="3"/>
  <c r="AX1069" i="3"/>
  <c r="AW1069" i="3"/>
  <c r="AV1069" i="3"/>
  <c r="AT1069" i="3"/>
  <c r="AS1069" i="3"/>
  <c r="AR1069" i="3"/>
  <c r="AQ1069" i="3"/>
  <c r="AP1069" i="3"/>
  <c r="AO1069" i="3"/>
  <c r="AN1069" i="3"/>
  <c r="AM1069" i="3"/>
  <c r="AL1069" i="3"/>
  <c r="AK1069" i="3"/>
  <c r="AI1069" i="3"/>
  <c r="AH1069" i="3"/>
  <c r="AG1069" i="3"/>
  <c r="AD1069" i="3"/>
  <c r="AC1069" i="3"/>
  <c r="AB1069" i="3"/>
  <c r="AA1069" i="3"/>
  <c r="Z1069" i="3"/>
  <c r="X1069" i="3"/>
  <c r="V1069" i="3"/>
  <c r="AX1068" i="3"/>
  <c r="AW1068" i="3"/>
  <c r="AV1068" i="3"/>
  <c r="AT1068" i="3"/>
  <c r="AS1068" i="3"/>
  <c r="AR1068" i="3"/>
  <c r="AQ1068" i="3"/>
  <c r="AP1068" i="3"/>
  <c r="AO1068" i="3"/>
  <c r="AN1068" i="3"/>
  <c r="AM1068" i="3"/>
  <c r="AL1068" i="3"/>
  <c r="AK1068" i="3"/>
  <c r="AI1068" i="3"/>
  <c r="AH1068" i="3"/>
  <c r="AG1068" i="3"/>
  <c r="AD1068" i="3"/>
  <c r="AC1068" i="3"/>
  <c r="AB1068" i="3"/>
  <c r="AA1068" i="3"/>
  <c r="Z1068" i="3"/>
  <c r="X1068" i="3"/>
  <c r="V1068" i="3"/>
  <c r="AX1067" i="3"/>
  <c r="AW1067" i="3"/>
  <c r="AV1067" i="3"/>
  <c r="AT1067" i="3"/>
  <c r="AS1067" i="3"/>
  <c r="AR1067" i="3"/>
  <c r="AQ1067" i="3"/>
  <c r="AP1067" i="3"/>
  <c r="AO1067" i="3"/>
  <c r="AN1067" i="3"/>
  <c r="AM1067" i="3"/>
  <c r="AL1067" i="3"/>
  <c r="AK1067" i="3"/>
  <c r="AI1067" i="3"/>
  <c r="AH1067" i="3"/>
  <c r="AG1067" i="3"/>
  <c r="AD1067" i="3"/>
  <c r="AC1067" i="3"/>
  <c r="AB1067" i="3"/>
  <c r="AA1067" i="3"/>
  <c r="Z1067" i="3"/>
  <c r="X1067" i="3"/>
  <c r="V1067" i="3"/>
  <c r="AX1066" i="3"/>
  <c r="AW1066" i="3"/>
  <c r="AV1066" i="3"/>
  <c r="AT1066" i="3"/>
  <c r="AS1066" i="3"/>
  <c r="AR1066" i="3"/>
  <c r="AQ1066" i="3"/>
  <c r="AP1066" i="3"/>
  <c r="AO1066" i="3"/>
  <c r="AN1066" i="3"/>
  <c r="AM1066" i="3"/>
  <c r="AL1066" i="3"/>
  <c r="AK1066" i="3"/>
  <c r="AI1066" i="3"/>
  <c r="AH1066" i="3"/>
  <c r="AG1066" i="3"/>
  <c r="AD1066" i="3"/>
  <c r="AC1066" i="3"/>
  <c r="AB1066" i="3"/>
  <c r="AA1066" i="3"/>
  <c r="Z1066" i="3"/>
  <c r="X1066" i="3"/>
  <c r="V1066" i="3"/>
  <c r="AX1065" i="3"/>
  <c r="AW1065" i="3"/>
  <c r="AV1065" i="3"/>
  <c r="AT1065" i="3"/>
  <c r="AS1065" i="3"/>
  <c r="AR1065" i="3"/>
  <c r="AQ1065" i="3"/>
  <c r="AP1065" i="3"/>
  <c r="AO1065" i="3"/>
  <c r="AN1065" i="3"/>
  <c r="AM1065" i="3"/>
  <c r="AL1065" i="3"/>
  <c r="AK1065" i="3"/>
  <c r="AI1065" i="3"/>
  <c r="AH1065" i="3"/>
  <c r="AG1065" i="3"/>
  <c r="AD1065" i="3"/>
  <c r="AC1065" i="3"/>
  <c r="AB1065" i="3"/>
  <c r="AA1065" i="3"/>
  <c r="Z1065" i="3"/>
  <c r="X1065" i="3"/>
  <c r="V1065" i="3"/>
  <c r="AX1064" i="3"/>
  <c r="AW1064" i="3"/>
  <c r="AV1064" i="3"/>
  <c r="AT1064" i="3"/>
  <c r="AS1064" i="3"/>
  <c r="AR1064" i="3"/>
  <c r="AQ1064" i="3"/>
  <c r="AP1064" i="3"/>
  <c r="AO1064" i="3"/>
  <c r="AN1064" i="3"/>
  <c r="AM1064" i="3"/>
  <c r="AL1064" i="3"/>
  <c r="AK1064" i="3"/>
  <c r="AI1064" i="3"/>
  <c r="AH1064" i="3"/>
  <c r="AG1064" i="3"/>
  <c r="AD1064" i="3"/>
  <c r="AC1064" i="3"/>
  <c r="AB1064" i="3"/>
  <c r="AA1064" i="3"/>
  <c r="Z1064" i="3"/>
  <c r="X1064" i="3"/>
  <c r="V1064" i="3"/>
  <c r="AX1063" i="3"/>
  <c r="AW1063" i="3"/>
  <c r="AV1063" i="3"/>
  <c r="AT1063" i="3"/>
  <c r="AS1063" i="3"/>
  <c r="AR1063" i="3"/>
  <c r="AQ1063" i="3"/>
  <c r="AP1063" i="3"/>
  <c r="AO1063" i="3"/>
  <c r="AN1063" i="3"/>
  <c r="AM1063" i="3"/>
  <c r="AL1063" i="3"/>
  <c r="AK1063" i="3"/>
  <c r="AI1063" i="3"/>
  <c r="AH1063" i="3"/>
  <c r="AG1063" i="3"/>
  <c r="AD1063" i="3"/>
  <c r="AC1063" i="3"/>
  <c r="AB1063" i="3"/>
  <c r="AA1063" i="3"/>
  <c r="Z1063" i="3"/>
  <c r="X1063" i="3"/>
  <c r="V1063" i="3"/>
  <c r="AX1062" i="3"/>
  <c r="AW1062" i="3"/>
  <c r="AV1062" i="3"/>
  <c r="AT1062" i="3"/>
  <c r="AS1062" i="3"/>
  <c r="AR1062" i="3"/>
  <c r="AQ1062" i="3"/>
  <c r="AP1062" i="3"/>
  <c r="AO1062" i="3"/>
  <c r="AN1062" i="3"/>
  <c r="AM1062" i="3"/>
  <c r="AL1062" i="3"/>
  <c r="AK1062" i="3"/>
  <c r="AI1062" i="3"/>
  <c r="AH1062" i="3"/>
  <c r="AG1062" i="3"/>
  <c r="AD1062" i="3"/>
  <c r="AC1062" i="3"/>
  <c r="AB1062" i="3"/>
  <c r="AA1062" i="3"/>
  <c r="Z1062" i="3"/>
  <c r="X1062" i="3"/>
  <c r="V1062" i="3"/>
  <c r="AX1061" i="3"/>
  <c r="AW1061" i="3"/>
  <c r="AV1061" i="3"/>
  <c r="AT1061" i="3"/>
  <c r="AS1061" i="3"/>
  <c r="AR1061" i="3"/>
  <c r="AQ1061" i="3"/>
  <c r="AP1061" i="3"/>
  <c r="AO1061" i="3"/>
  <c r="AN1061" i="3"/>
  <c r="AM1061" i="3"/>
  <c r="AL1061" i="3"/>
  <c r="AK1061" i="3"/>
  <c r="AI1061" i="3"/>
  <c r="AH1061" i="3"/>
  <c r="AG1061" i="3"/>
  <c r="AD1061" i="3"/>
  <c r="AC1061" i="3"/>
  <c r="AB1061" i="3"/>
  <c r="AA1061" i="3"/>
  <c r="Z1061" i="3"/>
  <c r="X1061" i="3"/>
  <c r="V1061" i="3"/>
  <c r="AX1060" i="3"/>
  <c r="AW1060" i="3"/>
  <c r="AV1060" i="3"/>
  <c r="AT1060" i="3"/>
  <c r="AS1060" i="3"/>
  <c r="AR1060" i="3"/>
  <c r="AQ1060" i="3"/>
  <c r="AP1060" i="3"/>
  <c r="AO1060" i="3"/>
  <c r="AN1060" i="3"/>
  <c r="AM1060" i="3"/>
  <c r="AL1060" i="3"/>
  <c r="AK1060" i="3"/>
  <c r="AI1060" i="3"/>
  <c r="AH1060" i="3"/>
  <c r="AG1060" i="3"/>
  <c r="AD1060" i="3"/>
  <c r="AC1060" i="3"/>
  <c r="AB1060" i="3"/>
  <c r="AA1060" i="3"/>
  <c r="Z1060" i="3"/>
  <c r="X1060" i="3"/>
  <c r="V1060" i="3"/>
  <c r="AX1059" i="3"/>
  <c r="AW1059" i="3"/>
  <c r="AV1059" i="3"/>
  <c r="AT1059" i="3"/>
  <c r="AS1059" i="3"/>
  <c r="AR1059" i="3"/>
  <c r="AQ1059" i="3"/>
  <c r="AP1059" i="3"/>
  <c r="AO1059" i="3"/>
  <c r="AN1059" i="3"/>
  <c r="AM1059" i="3"/>
  <c r="AL1059" i="3"/>
  <c r="AK1059" i="3"/>
  <c r="AI1059" i="3"/>
  <c r="AH1059" i="3"/>
  <c r="AG1059" i="3"/>
  <c r="AD1059" i="3"/>
  <c r="AC1059" i="3"/>
  <c r="AB1059" i="3"/>
  <c r="AA1059" i="3"/>
  <c r="Z1059" i="3"/>
  <c r="X1059" i="3"/>
  <c r="V1059" i="3"/>
  <c r="AX1058" i="3"/>
  <c r="AW1058" i="3"/>
  <c r="AV1058" i="3"/>
  <c r="AT1058" i="3"/>
  <c r="AS1058" i="3"/>
  <c r="AR1058" i="3"/>
  <c r="AQ1058" i="3"/>
  <c r="AP1058" i="3"/>
  <c r="AO1058" i="3"/>
  <c r="AN1058" i="3"/>
  <c r="AM1058" i="3"/>
  <c r="AL1058" i="3"/>
  <c r="AK1058" i="3"/>
  <c r="AI1058" i="3"/>
  <c r="AH1058" i="3"/>
  <c r="AG1058" i="3"/>
  <c r="AD1058" i="3"/>
  <c r="AC1058" i="3"/>
  <c r="AB1058" i="3"/>
  <c r="AA1058" i="3"/>
  <c r="Z1058" i="3"/>
  <c r="X1058" i="3"/>
  <c r="V1058" i="3"/>
  <c r="AX1057" i="3"/>
  <c r="AW1057" i="3"/>
  <c r="AV1057" i="3"/>
  <c r="AT1057" i="3"/>
  <c r="AS1057" i="3"/>
  <c r="AR1057" i="3"/>
  <c r="AQ1057" i="3"/>
  <c r="AP1057" i="3"/>
  <c r="AO1057" i="3"/>
  <c r="AN1057" i="3"/>
  <c r="AM1057" i="3"/>
  <c r="AL1057" i="3"/>
  <c r="AK1057" i="3"/>
  <c r="AI1057" i="3"/>
  <c r="AH1057" i="3"/>
  <c r="AG1057" i="3"/>
  <c r="AD1057" i="3"/>
  <c r="AC1057" i="3"/>
  <c r="AB1057" i="3"/>
  <c r="AA1057" i="3"/>
  <c r="Z1057" i="3"/>
  <c r="X1057" i="3"/>
  <c r="V1057" i="3"/>
  <c r="AX1056" i="3"/>
  <c r="AW1056" i="3"/>
  <c r="AV1056" i="3"/>
  <c r="AT1056" i="3"/>
  <c r="AS1056" i="3"/>
  <c r="AR1056" i="3"/>
  <c r="AQ1056" i="3"/>
  <c r="AP1056" i="3"/>
  <c r="AO1056" i="3"/>
  <c r="AN1056" i="3"/>
  <c r="AM1056" i="3"/>
  <c r="AL1056" i="3"/>
  <c r="AK1056" i="3"/>
  <c r="AI1056" i="3"/>
  <c r="AH1056" i="3"/>
  <c r="AG1056" i="3"/>
  <c r="AD1056" i="3"/>
  <c r="AC1056" i="3"/>
  <c r="AB1056" i="3"/>
  <c r="AA1056" i="3"/>
  <c r="Z1056" i="3"/>
  <c r="X1056" i="3"/>
  <c r="V1056" i="3"/>
  <c r="AX1055" i="3"/>
  <c r="AW1055" i="3"/>
  <c r="AV1055" i="3"/>
  <c r="AT1055" i="3"/>
  <c r="AS1055" i="3"/>
  <c r="AR1055" i="3"/>
  <c r="AQ1055" i="3"/>
  <c r="AP1055" i="3"/>
  <c r="AO1055" i="3"/>
  <c r="AN1055" i="3"/>
  <c r="AM1055" i="3"/>
  <c r="AL1055" i="3"/>
  <c r="AK1055" i="3"/>
  <c r="AI1055" i="3"/>
  <c r="AH1055" i="3"/>
  <c r="AG1055" i="3"/>
  <c r="AD1055" i="3"/>
  <c r="AC1055" i="3"/>
  <c r="AB1055" i="3"/>
  <c r="AA1055" i="3"/>
  <c r="Z1055" i="3"/>
  <c r="X1055" i="3"/>
  <c r="V1055" i="3"/>
  <c r="AX1054" i="3"/>
  <c r="AW1054" i="3"/>
  <c r="AV1054" i="3"/>
  <c r="AT1054" i="3"/>
  <c r="AS1054" i="3"/>
  <c r="AR1054" i="3"/>
  <c r="AQ1054" i="3"/>
  <c r="AP1054" i="3"/>
  <c r="AO1054" i="3"/>
  <c r="AN1054" i="3"/>
  <c r="AM1054" i="3"/>
  <c r="AL1054" i="3"/>
  <c r="AK1054" i="3"/>
  <c r="AI1054" i="3"/>
  <c r="AH1054" i="3"/>
  <c r="AG1054" i="3"/>
  <c r="AD1054" i="3"/>
  <c r="AC1054" i="3"/>
  <c r="AB1054" i="3"/>
  <c r="AA1054" i="3"/>
  <c r="Z1054" i="3"/>
  <c r="X1054" i="3"/>
  <c r="V1054" i="3"/>
  <c r="AX1053" i="3"/>
  <c r="AW1053" i="3"/>
  <c r="AV1053" i="3"/>
  <c r="AT1053" i="3"/>
  <c r="AS1053" i="3"/>
  <c r="AR1053" i="3"/>
  <c r="AQ1053" i="3"/>
  <c r="AP1053" i="3"/>
  <c r="AO1053" i="3"/>
  <c r="AN1053" i="3"/>
  <c r="AM1053" i="3"/>
  <c r="AL1053" i="3"/>
  <c r="AK1053" i="3"/>
  <c r="AI1053" i="3"/>
  <c r="AH1053" i="3"/>
  <c r="AG1053" i="3"/>
  <c r="AD1053" i="3"/>
  <c r="AC1053" i="3"/>
  <c r="AB1053" i="3"/>
  <c r="AA1053" i="3"/>
  <c r="Z1053" i="3"/>
  <c r="X1053" i="3"/>
  <c r="V1053" i="3"/>
  <c r="AX1052" i="3"/>
  <c r="AW1052" i="3"/>
  <c r="AV1052" i="3"/>
  <c r="AT1052" i="3"/>
  <c r="AS1052" i="3"/>
  <c r="AR1052" i="3"/>
  <c r="AQ1052" i="3"/>
  <c r="AP1052" i="3"/>
  <c r="AO1052" i="3"/>
  <c r="AN1052" i="3"/>
  <c r="AM1052" i="3"/>
  <c r="AL1052" i="3"/>
  <c r="AK1052" i="3"/>
  <c r="AI1052" i="3"/>
  <c r="AH1052" i="3"/>
  <c r="AG1052" i="3"/>
  <c r="AD1052" i="3"/>
  <c r="AC1052" i="3"/>
  <c r="AB1052" i="3"/>
  <c r="AA1052" i="3"/>
  <c r="Z1052" i="3"/>
  <c r="X1052" i="3"/>
  <c r="V1052" i="3"/>
  <c r="AX1051" i="3"/>
  <c r="AW1051" i="3"/>
  <c r="AV1051" i="3"/>
  <c r="AT1051" i="3"/>
  <c r="AS1051" i="3"/>
  <c r="AR1051" i="3"/>
  <c r="AQ1051" i="3"/>
  <c r="AP1051" i="3"/>
  <c r="AO1051" i="3"/>
  <c r="AN1051" i="3"/>
  <c r="AM1051" i="3"/>
  <c r="AL1051" i="3"/>
  <c r="AK1051" i="3"/>
  <c r="AI1051" i="3"/>
  <c r="AH1051" i="3"/>
  <c r="AG1051" i="3"/>
  <c r="AD1051" i="3"/>
  <c r="AC1051" i="3"/>
  <c r="AB1051" i="3"/>
  <c r="AA1051" i="3"/>
  <c r="Z1051" i="3"/>
  <c r="X1051" i="3"/>
  <c r="V1051" i="3"/>
  <c r="AX1050" i="3"/>
  <c r="AW1050" i="3"/>
  <c r="AV1050" i="3"/>
  <c r="AT1050" i="3"/>
  <c r="AS1050" i="3"/>
  <c r="AR1050" i="3"/>
  <c r="AQ1050" i="3"/>
  <c r="AP1050" i="3"/>
  <c r="AO1050" i="3"/>
  <c r="AN1050" i="3"/>
  <c r="AM1050" i="3"/>
  <c r="AL1050" i="3"/>
  <c r="AK1050" i="3"/>
  <c r="AI1050" i="3"/>
  <c r="AH1050" i="3"/>
  <c r="AG1050" i="3"/>
  <c r="AD1050" i="3"/>
  <c r="AC1050" i="3"/>
  <c r="AB1050" i="3"/>
  <c r="AA1050" i="3"/>
  <c r="Z1050" i="3"/>
  <c r="X1050" i="3"/>
  <c r="V1050" i="3"/>
  <c r="AX1049" i="3"/>
  <c r="AW1049" i="3"/>
  <c r="AV1049" i="3"/>
  <c r="AT1049" i="3"/>
  <c r="AS1049" i="3"/>
  <c r="AR1049" i="3"/>
  <c r="AQ1049" i="3"/>
  <c r="AP1049" i="3"/>
  <c r="AO1049" i="3"/>
  <c r="AN1049" i="3"/>
  <c r="AM1049" i="3"/>
  <c r="AL1049" i="3"/>
  <c r="AK1049" i="3"/>
  <c r="AI1049" i="3"/>
  <c r="AH1049" i="3"/>
  <c r="AG1049" i="3"/>
  <c r="AD1049" i="3"/>
  <c r="AC1049" i="3"/>
  <c r="AB1049" i="3"/>
  <c r="AA1049" i="3"/>
  <c r="Z1049" i="3"/>
  <c r="X1049" i="3"/>
  <c r="V1049" i="3"/>
  <c r="AX1048" i="3"/>
  <c r="AW1048" i="3"/>
  <c r="AV1048" i="3"/>
  <c r="AT1048" i="3"/>
  <c r="AS1048" i="3"/>
  <c r="AR1048" i="3"/>
  <c r="AQ1048" i="3"/>
  <c r="AP1048" i="3"/>
  <c r="AO1048" i="3"/>
  <c r="AN1048" i="3"/>
  <c r="AM1048" i="3"/>
  <c r="AL1048" i="3"/>
  <c r="AK1048" i="3"/>
  <c r="AI1048" i="3"/>
  <c r="AH1048" i="3"/>
  <c r="AG1048" i="3"/>
  <c r="AD1048" i="3"/>
  <c r="AC1048" i="3"/>
  <c r="AB1048" i="3"/>
  <c r="AA1048" i="3"/>
  <c r="Z1048" i="3"/>
  <c r="X1048" i="3"/>
  <c r="V1048" i="3"/>
  <c r="AX1047" i="3"/>
  <c r="AW1047" i="3"/>
  <c r="AV1047" i="3"/>
  <c r="AT1047" i="3"/>
  <c r="AS1047" i="3"/>
  <c r="AR1047" i="3"/>
  <c r="AQ1047" i="3"/>
  <c r="AP1047" i="3"/>
  <c r="AO1047" i="3"/>
  <c r="AN1047" i="3"/>
  <c r="AM1047" i="3"/>
  <c r="AL1047" i="3"/>
  <c r="AK1047" i="3"/>
  <c r="AI1047" i="3"/>
  <c r="AH1047" i="3"/>
  <c r="AG1047" i="3"/>
  <c r="AD1047" i="3"/>
  <c r="AC1047" i="3"/>
  <c r="AB1047" i="3"/>
  <c r="AA1047" i="3"/>
  <c r="Z1047" i="3"/>
  <c r="X1047" i="3"/>
  <c r="V1047" i="3"/>
  <c r="AX1046" i="3"/>
  <c r="AW1046" i="3"/>
  <c r="AV1046" i="3"/>
  <c r="AT1046" i="3"/>
  <c r="AS1046" i="3"/>
  <c r="AR1046" i="3"/>
  <c r="AQ1046" i="3"/>
  <c r="AP1046" i="3"/>
  <c r="AO1046" i="3"/>
  <c r="AN1046" i="3"/>
  <c r="AM1046" i="3"/>
  <c r="AL1046" i="3"/>
  <c r="AK1046" i="3"/>
  <c r="AI1046" i="3"/>
  <c r="AH1046" i="3"/>
  <c r="AG1046" i="3"/>
  <c r="AD1046" i="3"/>
  <c r="AC1046" i="3"/>
  <c r="AB1046" i="3"/>
  <c r="AA1046" i="3"/>
  <c r="Z1046" i="3"/>
  <c r="X1046" i="3"/>
  <c r="V1046" i="3"/>
  <c r="AX1045" i="3"/>
  <c r="AW1045" i="3"/>
  <c r="AV1045" i="3"/>
  <c r="AT1045" i="3"/>
  <c r="AS1045" i="3"/>
  <c r="AR1045" i="3"/>
  <c r="AQ1045" i="3"/>
  <c r="AP1045" i="3"/>
  <c r="AO1045" i="3"/>
  <c r="AN1045" i="3"/>
  <c r="AM1045" i="3"/>
  <c r="AL1045" i="3"/>
  <c r="AK1045" i="3"/>
  <c r="AI1045" i="3"/>
  <c r="AH1045" i="3"/>
  <c r="AG1045" i="3"/>
  <c r="AD1045" i="3"/>
  <c r="AC1045" i="3"/>
  <c r="AB1045" i="3"/>
  <c r="AA1045" i="3"/>
  <c r="Z1045" i="3"/>
  <c r="X1045" i="3"/>
  <c r="V1045" i="3"/>
  <c r="AX1044" i="3"/>
  <c r="AW1044" i="3"/>
  <c r="AV1044" i="3"/>
  <c r="AT1044" i="3"/>
  <c r="AS1044" i="3"/>
  <c r="AR1044" i="3"/>
  <c r="AQ1044" i="3"/>
  <c r="AP1044" i="3"/>
  <c r="AO1044" i="3"/>
  <c r="AN1044" i="3"/>
  <c r="AM1044" i="3"/>
  <c r="AL1044" i="3"/>
  <c r="AK1044" i="3"/>
  <c r="AI1044" i="3"/>
  <c r="AH1044" i="3"/>
  <c r="AG1044" i="3"/>
  <c r="AD1044" i="3"/>
  <c r="AC1044" i="3"/>
  <c r="AB1044" i="3"/>
  <c r="AA1044" i="3"/>
  <c r="Z1044" i="3"/>
  <c r="X1044" i="3"/>
  <c r="V1044" i="3"/>
  <c r="AX1043" i="3"/>
  <c r="AW1043" i="3"/>
  <c r="AV1043" i="3"/>
  <c r="AT1043" i="3"/>
  <c r="AS1043" i="3"/>
  <c r="AR1043" i="3"/>
  <c r="AQ1043" i="3"/>
  <c r="AP1043" i="3"/>
  <c r="AO1043" i="3"/>
  <c r="AN1043" i="3"/>
  <c r="AM1043" i="3"/>
  <c r="AL1043" i="3"/>
  <c r="AK1043" i="3"/>
  <c r="AI1043" i="3"/>
  <c r="AH1043" i="3"/>
  <c r="AG1043" i="3"/>
  <c r="AD1043" i="3"/>
  <c r="AC1043" i="3"/>
  <c r="AB1043" i="3"/>
  <c r="AA1043" i="3"/>
  <c r="Z1043" i="3"/>
  <c r="X1043" i="3"/>
  <c r="V1043" i="3"/>
  <c r="AX1042" i="3"/>
  <c r="AW1042" i="3"/>
  <c r="AV1042" i="3"/>
  <c r="AT1042" i="3"/>
  <c r="AS1042" i="3"/>
  <c r="AR1042" i="3"/>
  <c r="AQ1042" i="3"/>
  <c r="AP1042" i="3"/>
  <c r="AO1042" i="3"/>
  <c r="AN1042" i="3"/>
  <c r="AM1042" i="3"/>
  <c r="AL1042" i="3"/>
  <c r="AK1042" i="3"/>
  <c r="AI1042" i="3"/>
  <c r="AH1042" i="3"/>
  <c r="AG1042" i="3"/>
  <c r="AD1042" i="3"/>
  <c r="AC1042" i="3"/>
  <c r="AB1042" i="3"/>
  <c r="AA1042" i="3"/>
  <c r="Z1042" i="3"/>
  <c r="X1042" i="3"/>
  <c r="V1042" i="3"/>
  <c r="AX1041" i="3"/>
  <c r="AW1041" i="3"/>
  <c r="AV1041" i="3"/>
  <c r="AT1041" i="3"/>
  <c r="AS1041" i="3"/>
  <c r="AR1041" i="3"/>
  <c r="AQ1041" i="3"/>
  <c r="AP1041" i="3"/>
  <c r="AO1041" i="3"/>
  <c r="AN1041" i="3"/>
  <c r="AM1041" i="3"/>
  <c r="AL1041" i="3"/>
  <c r="AK1041" i="3"/>
  <c r="AI1041" i="3"/>
  <c r="AH1041" i="3"/>
  <c r="AG1041" i="3"/>
  <c r="AD1041" i="3"/>
  <c r="AC1041" i="3"/>
  <c r="AB1041" i="3"/>
  <c r="AA1041" i="3"/>
  <c r="Z1041" i="3"/>
  <c r="X1041" i="3"/>
  <c r="V1041" i="3"/>
  <c r="AX1040" i="3"/>
  <c r="AW1040" i="3"/>
  <c r="AV1040" i="3"/>
  <c r="AT1040" i="3"/>
  <c r="AS1040" i="3"/>
  <c r="AR1040" i="3"/>
  <c r="AQ1040" i="3"/>
  <c r="AP1040" i="3"/>
  <c r="AO1040" i="3"/>
  <c r="AN1040" i="3"/>
  <c r="AM1040" i="3"/>
  <c r="AL1040" i="3"/>
  <c r="AK1040" i="3"/>
  <c r="AI1040" i="3"/>
  <c r="AH1040" i="3"/>
  <c r="AG1040" i="3"/>
  <c r="AD1040" i="3"/>
  <c r="AC1040" i="3"/>
  <c r="AB1040" i="3"/>
  <c r="AA1040" i="3"/>
  <c r="Z1040" i="3"/>
  <c r="X1040" i="3"/>
  <c r="V1040" i="3"/>
  <c r="AX1039" i="3"/>
  <c r="AW1039" i="3"/>
  <c r="AV1039" i="3"/>
  <c r="AT1039" i="3"/>
  <c r="AS1039" i="3"/>
  <c r="AR1039" i="3"/>
  <c r="AQ1039" i="3"/>
  <c r="AP1039" i="3"/>
  <c r="AO1039" i="3"/>
  <c r="AN1039" i="3"/>
  <c r="AM1039" i="3"/>
  <c r="AL1039" i="3"/>
  <c r="AK1039" i="3"/>
  <c r="AI1039" i="3"/>
  <c r="AH1039" i="3"/>
  <c r="AG1039" i="3"/>
  <c r="AD1039" i="3"/>
  <c r="AC1039" i="3"/>
  <c r="AB1039" i="3"/>
  <c r="AA1039" i="3"/>
  <c r="Z1039" i="3"/>
  <c r="X1039" i="3"/>
  <c r="V1039" i="3"/>
  <c r="AX1038" i="3"/>
  <c r="AW1038" i="3"/>
  <c r="AV1038" i="3"/>
  <c r="AT1038" i="3"/>
  <c r="AS1038" i="3"/>
  <c r="AR1038" i="3"/>
  <c r="AQ1038" i="3"/>
  <c r="AP1038" i="3"/>
  <c r="AO1038" i="3"/>
  <c r="AN1038" i="3"/>
  <c r="AM1038" i="3"/>
  <c r="AL1038" i="3"/>
  <c r="AK1038" i="3"/>
  <c r="AI1038" i="3"/>
  <c r="AH1038" i="3"/>
  <c r="AG1038" i="3"/>
  <c r="AD1038" i="3"/>
  <c r="AC1038" i="3"/>
  <c r="AB1038" i="3"/>
  <c r="AA1038" i="3"/>
  <c r="Z1038" i="3"/>
  <c r="X1038" i="3"/>
  <c r="V1038" i="3"/>
  <c r="AX1037" i="3"/>
  <c r="AW1037" i="3"/>
  <c r="AV1037" i="3"/>
  <c r="AT1037" i="3"/>
  <c r="AS1037" i="3"/>
  <c r="AR1037" i="3"/>
  <c r="AQ1037" i="3"/>
  <c r="AP1037" i="3"/>
  <c r="AO1037" i="3"/>
  <c r="AN1037" i="3"/>
  <c r="AM1037" i="3"/>
  <c r="AL1037" i="3"/>
  <c r="AK1037" i="3"/>
  <c r="AI1037" i="3"/>
  <c r="AH1037" i="3"/>
  <c r="AG1037" i="3"/>
  <c r="AD1037" i="3"/>
  <c r="AC1037" i="3"/>
  <c r="AB1037" i="3"/>
  <c r="AA1037" i="3"/>
  <c r="Z1037" i="3"/>
  <c r="X1037" i="3"/>
  <c r="V1037" i="3"/>
  <c r="AX1036" i="3"/>
  <c r="AW1036" i="3"/>
  <c r="AV1036" i="3"/>
  <c r="AT1036" i="3"/>
  <c r="AS1036" i="3"/>
  <c r="AR1036" i="3"/>
  <c r="AQ1036" i="3"/>
  <c r="AP1036" i="3"/>
  <c r="AO1036" i="3"/>
  <c r="AN1036" i="3"/>
  <c r="AM1036" i="3"/>
  <c r="AL1036" i="3"/>
  <c r="AK1036" i="3"/>
  <c r="AI1036" i="3"/>
  <c r="AH1036" i="3"/>
  <c r="AG1036" i="3"/>
  <c r="AD1036" i="3"/>
  <c r="AC1036" i="3"/>
  <c r="AB1036" i="3"/>
  <c r="AA1036" i="3"/>
  <c r="Z1036" i="3"/>
  <c r="X1036" i="3"/>
  <c r="V1036" i="3"/>
  <c r="AX1035" i="3"/>
  <c r="AW1035" i="3"/>
  <c r="AV1035" i="3"/>
  <c r="AT1035" i="3"/>
  <c r="AS1035" i="3"/>
  <c r="AR1035" i="3"/>
  <c r="AQ1035" i="3"/>
  <c r="AP1035" i="3"/>
  <c r="AO1035" i="3"/>
  <c r="AN1035" i="3"/>
  <c r="AM1035" i="3"/>
  <c r="AL1035" i="3"/>
  <c r="AK1035" i="3"/>
  <c r="AI1035" i="3"/>
  <c r="AH1035" i="3"/>
  <c r="AG1035" i="3"/>
  <c r="AD1035" i="3"/>
  <c r="AC1035" i="3"/>
  <c r="AB1035" i="3"/>
  <c r="AA1035" i="3"/>
  <c r="Z1035" i="3"/>
  <c r="X1035" i="3"/>
  <c r="V1035" i="3"/>
  <c r="AX1034" i="3"/>
  <c r="AW1034" i="3"/>
  <c r="AV1034" i="3"/>
  <c r="AT1034" i="3"/>
  <c r="AS1034" i="3"/>
  <c r="AR1034" i="3"/>
  <c r="AQ1034" i="3"/>
  <c r="AP1034" i="3"/>
  <c r="AO1034" i="3"/>
  <c r="AN1034" i="3"/>
  <c r="AM1034" i="3"/>
  <c r="AL1034" i="3"/>
  <c r="AK1034" i="3"/>
  <c r="AI1034" i="3"/>
  <c r="AH1034" i="3"/>
  <c r="AG1034" i="3"/>
  <c r="AD1034" i="3"/>
  <c r="AC1034" i="3"/>
  <c r="AB1034" i="3"/>
  <c r="AA1034" i="3"/>
  <c r="Z1034" i="3"/>
  <c r="X1034" i="3"/>
  <c r="V1034" i="3"/>
  <c r="AX1033" i="3"/>
  <c r="AW1033" i="3"/>
  <c r="AV1033" i="3"/>
  <c r="AT1033" i="3"/>
  <c r="AS1033" i="3"/>
  <c r="AR1033" i="3"/>
  <c r="AQ1033" i="3"/>
  <c r="AP1033" i="3"/>
  <c r="AO1033" i="3"/>
  <c r="AN1033" i="3"/>
  <c r="AM1033" i="3"/>
  <c r="AL1033" i="3"/>
  <c r="AK1033" i="3"/>
  <c r="AI1033" i="3"/>
  <c r="AH1033" i="3"/>
  <c r="AG1033" i="3"/>
  <c r="AD1033" i="3"/>
  <c r="AC1033" i="3"/>
  <c r="AB1033" i="3"/>
  <c r="AA1033" i="3"/>
  <c r="Z1033" i="3"/>
  <c r="X1033" i="3"/>
  <c r="V1033" i="3"/>
  <c r="AX1032" i="3"/>
  <c r="AW1032" i="3"/>
  <c r="AV1032" i="3"/>
  <c r="AT1032" i="3"/>
  <c r="AS1032" i="3"/>
  <c r="AR1032" i="3"/>
  <c r="AQ1032" i="3"/>
  <c r="AP1032" i="3"/>
  <c r="AO1032" i="3"/>
  <c r="AN1032" i="3"/>
  <c r="AM1032" i="3"/>
  <c r="AL1032" i="3"/>
  <c r="AK1032" i="3"/>
  <c r="AI1032" i="3"/>
  <c r="AH1032" i="3"/>
  <c r="AG1032" i="3"/>
  <c r="AD1032" i="3"/>
  <c r="AC1032" i="3"/>
  <c r="AB1032" i="3"/>
  <c r="AA1032" i="3"/>
  <c r="Z1032" i="3"/>
  <c r="X1032" i="3"/>
  <c r="V1032" i="3"/>
  <c r="AX1031" i="3"/>
  <c r="AW1031" i="3"/>
  <c r="AV1031" i="3"/>
  <c r="AT1031" i="3"/>
  <c r="AS1031" i="3"/>
  <c r="AR1031" i="3"/>
  <c r="AQ1031" i="3"/>
  <c r="AP1031" i="3"/>
  <c r="AO1031" i="3"/>
  <c r="AN1031" i="3"/>
  <c r="AM1031" i="3"/>
  <c r="AL1031" i="3"/>
  <c r="AK1031" i="3"/>
  <c r="AI1031" i="3"/>
  <c r="AH1031" i="3"/>
  <c r="AG1031" i="3"/>
  <c r="AD1031" i="3"/>
  <c r="AC1031" i="3"/>
  <c r="AB1031" i="3"/>
  <c r="AA1031" i="3"/>
  <c r="Z1031" i="3"/>
  <c r="X1031" i="3"/>
  <c r="V1031" i="3"/>
  <c r="AX1030" i="3"/>
  <c r="AW1030" i="3"/>
  <c r="AV1030" i="3"/>
  <c r="AT1030" i="3"/>
  <c r="AS1030" i="3"/>
  <c r="AR1030" i="3"/>
  <c r="AQ1030" i="3"/>
  <c r="AP1030" i="3"/>
  <c r="AO1030" i="3"/>
  <c r="AN1030" i="3"/>
  <c r="AM1030" i="3"/>
  <c r="AL1030" i="3"/>
  <c r="AK1030" i="3"/>
  <c r="AI1030" i="3"/>
  <c r="AH1030" i="3"/>
  <c r="AG1030" i="3"/>
  <c r="AD1030" i="3"/>
  <c r="AC1030" i="3"/>
  <c r="AB1030" i="3"/>
  <c r="AA1030" i="3"/>
  <c r="Z1030" i="3"/>
  <c r="X1030" i="3"/>
  <c r="V1030" i="3"/>
  <c r="AX1029" i="3"/>
  <c r="AW1029" i="3"/>
  <c r="AV1029" i="3"/>
  <c r="AT1029" i="3"/>
  <c r="AS1029" i="3"/>
  <c r="AR1029" i="3"/>
  <c r="AQ1029" i="3"/>
  <c r="AP1029" i="3"/>
  <c r="AO1029" i="3"/>
  <c r="AN1029" i="3"/>
  <c r="AM1029" i="3"/>
  <c r="AL1029" i="3"/>
  <c r="AK1029" i="3"/>
  <c r="AI1029" i="3"/>
  <c r="AH1029" i="3"/>
  <c r="AG1029" i="3"/>
  <c r="AD1029" i="3"/>
  <c r="AC1029" i="3"/>
  <c r="AB1029" i="3"/>
  <c r="AA1029" i="3"/>
  <c r="Z1029" i="3"/>
  <c r="X1029" i="3"/>
  <c r="V1029" i="3"/>
  <c r="AX1028" i="3"/>
  <c r="AW1028" i="3"/>
  <c r="AV1028" i="3"/>
  <c r="AT1028" i="3"/>
  <c r="AS1028" i="3"/>
  <c r="AR1028" i="3"/>
  <c r="AQ1028" i="3"/>
  <c r="AP1028" i="3"/>
  <c r="AO1028" i="3"/>
  <c r="AN1028" i="3"/>
  <c r="AM1028" i="3"/>
  <c r="AL1028" i="3"/>
  <c r="AK1028" i="3"/>
  <c r="AI1028" i="3"/>
  <c r="AH1028" i="3"/>
  <c r="AG1028" i="3"/>
  <c r="AD1028" i="3"/>
  <c r="AC1028" i="3"/>
  <c r="AB1028" i="3"/>
  <c r="AA1028" i="3"/>
  <c r="Z1028" i="3"/>
  <c r="X1028" i="3"/>
  <c r="V1028" i="3"/>
  <c r="AX1027" i="3"/>
  <c r="AW1027" i="3"/>
  <c r="AV1027" i="3"/>
  <c r="AT1027" i="3"/>
  <c r="AS1027" i="3"/>
  <c r="AR1027" i="3"/>
  <c r="AQ1027" i="3"/>
  <c r="AP1027" i="3"/>
  <c r="AO1027" i="3"/>
  <c r="AN1027" i="3"/>
  <c r="AM1027" i="3"/>
  <c r="AL1027" i="3"/>
  <c r="AK1027" i="3"/>
  <c r="AI1027" i="3"/>
  <c r="AH1027" i="3"/>
  <c r="AG1027" i="3"/>
  <c r="AD1027" i="3"/>
  <c r="AC1027" i="3"/>
  <c r="AB1027" i="3"/>
  <c r="AA1027" i="3"/>
  <c r="Z1027" i="3"/>
  <c r="X1027" i="3"/>
  <c r="V1027" i="3"/>
  <c r="AX1026" i="3"/>
  <c r="AW1026" i="3"/>
  <c r="AV1026" i="3"/>
  <c r="AT1026" i="3"/>
  <c r="AS1026" i="3"/>
  <c r="AR1026" i="3"/>
  <c r="AQ1026" i="3"/>
  <c r="AP1026" i="3"/>
  <c r="AO1026" i="3"/>
  <c r="AN1026" i="3"/>
  <c r="AM1026" i="3"/>
  <c r="AL1026" i="3"/>
  <c r="AK1026" i="3"/>
  <c r="AI1026" i="3"/>
  <c r="AH1026" i="3"/>
  <c r="AG1026" i="3"/>
  <c r="AD1026" i="3"/>
  <c r="AC1026" i="3"/>
  <c r="AB1026" i="3"/>
  <c r="AA1026" i="3"/>
  <c r="Z1026" i="3"/>
  <c r="X1026" i="3"/>
  <c r="V1026" i="3"/>
  <c r="AX1025" i="3"/>
  <c r="AW1025" i="3"/>
  <c r="AV1025" i="3"/>
  <c r="AT1025" i="3"/>
  <c r="AS1025" i="3"/>
  <c r="AR1025" i="3"/>
  <c r="AQ1025" i="3"/>
  <c r="AP1025" i="3"/>
  <c r="AO1025" i="3"/>
  <c r="AN1025" i="3"/>
  <c r="AM1025" i="3"/>
  <c r="AL1025" i="3"/>
  <c r="AK1025" i="3"/>
  <c r="AI1025" i="3"/>
  <c r="AH1025" i="3"/>
  <c r="AG1025" i="3"/>
  <c r="AD1025" i="3"/>
  <c r="AC1025" i="3"/>
  <c r="AB1025" i="3"/>
  <c r="AA1025" i="3"/>
  <c r="Z1025" i="3"/>
  <c r="X1025" i="3"/>
  <c r="V1025" i="3"/>
  <c r="AX1024" i="3"/>
  <c r="AW1024" i="3"/>
  <c r="AV1024" i="3"/>
  <c r="AT1024" i="3"/>
  <c r="AS1024" i="3"/>
  <c r="AR1024" i="3"/>
  <c r="AQ1024" i="3"/>
  <c r="AP1024" i="3"/>
  <c r="AO1024" i="3"/>
  <c r="AN1024" i="3"/>
  <c r="AM1024" i="3"/>
  <c r="AL1024" i="3"/>
  <c r="AK1024" i="3"/>
  <c r="AI1024" i="3"/>
  <c r="AH1024" i="3"/>
  <c r="AG1024" i="3"/>
  <c r="AD1024" i="3"/>
  <c r="AC1024" i="3"/>
  <c r="AB1024" i="3"/>
  <c r="AA1024" i="3"/>
  <c r="Z1024" i="3"/>
  <c r="X1024" i="3"/>
  <c r="V1024" i="3"/>
  <c r="AX1023" i="3"/>
  <c r="AW1023" i="3"/>
  <c r="AV1023" i="3"/>
  <c r="AT1023" i="3"/>
  <c r="AS1023" i="3"/>
  <c r="AR1023" i="3"/>
  <c r="AQ1023" i="3"/>
  <c r="AP1023" i="3"/>
  <c r="AO1023" i="3"/>
  <c r="AN1023" i="3"/>
  <c r="AM1023" i="3"/>
  <c r="AL1023" i="3"/>
  <c r="AK1023" i="3"/>
  <c r="AI1023" i="3"/>
  <c r="AH1023" i="3"/>
  <c r="AG1023" i="3"/>
  <c r="AD1023" i="3"/>
  <c r="AC1023" i="3"/>
  <c r="AB1023" i="3"/>
  <c r="AA1023" i="3"/>
  <c r="Z1023" i="3"/>
  <c r="X1023" i="3"/>
  <c r="V1023" i="3"/>
  <c r="AX1022" i="3"/>
  <c r="AW1022" i="3"/>
  <c r="AV1022" i="3"/>
  <c r="AT1022" i="3"/>
  <c r="AS1022" i="3"/>
  <c r="AR1022" i="3"/>
  <c r="AQ1022" i="3"/>
  <c r="AP1022" i="3"/>
  <c r="AO1022" i="3"/>
  <c r="AN1022" i="3"/>
  <c r="AM1022" i="3"/>
  <c r="AL1022" i="3"/>
  <c r="AK1022" i="3"/>
  <c r="AI1022" i="3"/>
  <c r="AH1022" i="3"/>
  <c r="AG1022" i="3"/>
  <c r="AD1022" i="3"/>
  <c r="AC1022" i="3"/>
  <c r="AB1022" i="3"/>
  <c r="AA1022" i="3"/>
  <c r="Z1022" i="3"/>
  <c r="X1022" i="3"/>
  <c r="V1022" i="3"/>
  <c r="AX1021" i="3"/>
  <c r="AW1021" i="3"/>
  <c r="AV1021" i="3"/>
  <c r="AT1021" i="3"/>
  <c r="AS1021" i="3"/>
  <c r="AR1021" i="3"/>
  <c r="AQ1021" i="3"/>
  <c r="AP1021" i="3"/>
  <c r="AO1021" i="3"/>
  <c r="AN1021" i="3"/>
  <c r="AM1021" i="3"/>
  <c r="AL1021" i="3"/>
  <c r="AK1021" i="3"/>
  <c r="AI1021" i="3"/>
  <c r="AH1021" i="3"/>
  <c r="AG1021" i="3"/>
  <c r="AD1021" i="3"/>
  <c r="AC1021" i="3"/>
  <c r="AB1021" i="3"/>
  <c r="AA1021" i="3"/>
  <c r="Z1021" i="3"/>
  <c r="X1021" i="3"/>
  <c r="V1021" i="3"/>
  <c r="AX1020" i="3"/>
  <c r="AW1020" i="3"/>
  <c r="AV1020" i="3"/>
  <c r="AT1020" i="3"/>
  <c r="AS1020" i="3"/>
  <c r="AR1020" i="3"/>
  <c r="AQ1020" i="3"/>
  <c r="AP1020" i="3"/>
  <c r="AO1020" i="3"/>
  <c r="AN1020" i="3"/>
  <c r="AM1020" i="3"/>
  <c r="AL1020" i="3"/>
  <c r="AK1020" i="3"/>
  <c r="AI1020" i="3"/>
  <c r="AH1020" i="3"/>
  <c r="AG1020" i="3"/>
  <c r="AD1020" i="3"/>
  <c r="AC1020" i="3"/>
  <c r="AB1020" i="3"/>
  <c r="AA1020" i="3"/>
  <c r="Z1020" i="3"/>
  <c r="X1020" i="3"/>
  <c r="V1020" i="3"/>
  <c r="AX1019" i="3"/>
  <c r="AW1019" i="3"/>
  <c r="AV1019" i="3"/>
  <c r="AT1019" i="3"/>
  <c r="AS1019" i="3"/>
  <c r="AR1019" i="3"/>
  <c r="AQ1019" i="3"/>
  <c r="AP1019" i="3"/>
  <c r="AO1019" i="3"/>
  <c r="AN1019" i="3"/>
  <c r="AM1019" i="3"/>
  <c r="AL1019" i="3"/>
  <c r="AK1019" i="3"/>
  <c r="AI1019" i="3"/>
  <c r="AH1019" i="3"/>
  <c r="AG1019" i="3"/>
  <c r="AD1019" i="3"/>
  <c r="AC1019" i="3"/>
  <c r="AB1019" i="3"/>
  <c r="AA1019" i="3"/>
  <c r="Z1019" i="3"/>
  <c r="X1019" i="3"/>
  <c r="V1019" i="3"/>
  <c r="AX1018" i="3"/>
  <c r="AW1018" i="3"/>
  <c r="AV1018" i="3"/>
  <c r="AT1018" i="3"/>
  <c r="AS1018" i="3"/>
  <c r="AR1018" i="3"/>
  <c r="AQ1018" i="3"/>
  <c r="AP1018" i="3"/>
  <c r="AO1018" i="3"/>
  <c r="AN1018" i="3"/>
  <c r="AM1018" i="3"/>
  <c r="AL1018" i="3"/>
  <c r="AK1018" i="3"/>
  <c r="AI1018" i="3"/>
  <c r="AH1018" i="3"/>
  <c r="AG1018" i="3"/>
  <c r="AD1018" i="3"/>
  <c r="AC1018" i="3"/>
  <c r="AB1018" i="3"/>
  <c r="AA1018" i="3"/>
  <c r="Z1018" i="3"/>
  <c r="X1018" i="3"/>
  <c r="V1018" i="3"/>
  <c r="AX1017" i="3"/>
  <c r="AW1017" i="3"/>
  <c r="AV1017" i="3"/>
  <c r="AT1017" i="3"/>
  <c r="AS1017" i="3"/>
  <c r="AR1017" i="3"/>
  <c r="AQ1017" i="3"/>
  <c r="AP1017" i="3"/>
  <c r="AO1017" i="3"/>
  <c r="AN1017" i="3"/>
  <c r="AM1017" i="3"/>
  <c r="AL1017" i="3"/>
  <c r="AK1017" i="3"/>
  <c r="AI1017" i="3"/>
  <c r="AH1017" i="3"/>
  <c r="AG1017" i="3"/>
  <c r="AD1017" i="3"/>
  <c r="AC1017" i="3"/>
  <c r="AB1017" i="3"/>
  <c r="AA1017" i="3"/>
  <c r="Z1017" i="3"/>
  <c r="X1017" i="3"/>
  <c r="V1017" i="3"/>
  <c r="AX1016" i="3"/>
  <c r="AW1016" i="3"/>
  <c r="AV1016" i="3"/>
  <c r="AT1016" i="3"/>
  <c r="AS1016" i="3"/>
  <c r="AR1016" i="3"/>
  <c r="AQ1016" i="3"/>
  <c r="AP1016" i="3"/>
  <c r="AO1016" i="3"/>
  <c r="AN1016" i="3"/>
  <c r="AM1016" i="3"/>
  <c r="AL1016" i="3"/>
  <c r="AK1016" i="3"/>
  <c r="AI1016" i="3"/>
  <c r="AH1016" i="3"/>
  <c r="AG1016" i="3"/>
  <c r="AD1016" i="3"/>
  <c r="AC1016" i="3"/>
  <c r="AB1016" i="3"/>
  <c r="AA1016" i="3"/>
  <c r="Z1016" i="3"/>
  <c r="X1016" i="3"/>
  <c r="V1016" i="3"/>
  <c r="AX1015" i="3"/>
  <c r="AW1015" i="3"/>
  <c r="AV1015" i="3"/>
  <c r="AT1015" i="3"/>
  <c r="AS1015" i="3"/>
  <c r="AR1015" i="3"/>
  <c r="AQ1015" i="3"/>
  <c r="AP1015" i="3"/>
  <c r="AO1015" i="3"/>
  <c r="AN1015" i="3"/>
  <c r="AM1015" i="3"/>
  <c r="AL1015" i="3"/>
  <c r="AK1015" i="3"/>
  <c r="AI1015" i="3"/>
  <c r="AH1015" i="3"/>
  <c r="AG1015" i="3"/>
  <c r="AD1015" i="3"/>
  <c r="AC1015" i="3"/>
  <c r="AB1015" i="3"/>
  <c r="AA1015" i="3"/>
  <c r="Z1015" i="3"/>
  <c r="X1015" i="3"/>
  <c r="V1015" i="3"/>
  <c r="AX1014" i="3"/>
  <c r="AW1014" i="3"/>
  <c r="AV1014" i="3"/>
  <c r="AT1014" i="3"/>
  <c r="AS1014" i="3"/>
  <c r="AR1014" i="3"/>
  <c r="AQ1014" i="3"/>
  <c r="AP1014" i="3"/>
  <c r="AO1014" i="3"/>
  <c r="AN1014" i="3"/>
  <c r="AM1014" i="3"/>
  <c r="AL1014" i="3"/>
  <c r="AK1014" i="3"/>
  <c r="AI1014" i="3"/>
  <c r="AH1014" i="3"/>
  <c r="AG1014" i="3"/>
  <c r="AD1014" i="3"/>
  <c r="AC1014" i="3"/>
  <c r="AB1014" i="3"/>
  <c r="AA1014" i="3"/>
  <c r="Z1014" i="3"/>
  <c r="X1014" i="3"/>
  <c r="V1014" i="3"/>
  <c r="AX1013" i="3"/>
  <c r="AW1013" i="3"/>
  <c r="AV1013" i="3"/>
  <c r="AT1013" i="3"/>
  <c r="AS1013" i="3"/>
  <c r="AR1013" i="3"/>
  <c r="AQ1013" i="3"/>
  <c r="AP1013" i="3"/>
  <c r="AO1013" i="3"/>
  <c r="AN1013" i="3"/>
  <c r="AM1013" i="3"/>
  <c r="AL1013" i="3"/>
  <c r="AK1013" i="3"/>
  <c r="AI1013" i="3"/>
  <c r="AH1013" i="3"/>
  <c r="AG1013" i="3"/>
  <c r="AD1013" i="3"/>
  <c r="AC1013" i="3"/>
  <c r="AB1013" i="3"/>
  <c r="AA1013" i="3"/>
  <c r="Z1013" i="3"/>
  <c r="X1013" i="3"/>
  <c r="V1013" i="3"/>
  <c r="AX1012" i="3"/>
  <c r="AW1012" i="3"/>
  <c r="AV1012" i="3"/>
  <c r="AT1012" i="3"/>
  <c r="AS1012" i="3"/>
  <c r="AR1012" i="3"/>
  <c r="AQ1012" i="3"/>
  <c r="AP1012" i="3"/>
  <c r="AO1012" i="3"/>
  <c r="AN1012" i="3"/>
  <c r="AM1012" i="3"/>
  <c r="AL1012" i="3"/>
  <c r="AK1012" i="3"/>
  <c r="AI1012" i="3"/>
  <c r="AH1012" i="3"/>
  <c r="AG1012" i="3"/>
  <c r="AD1012" i="3"/>
  <c r="AC1012" i="3"/>
  <c r="AB1012" i="3"/>
  <c r="AA1012" i="3"/>
  <c r="Z1012" i="3"/>
  <c r="X1012" i="3"/>
  <c r="V1012" i="3"/>
  <c r="AX1011" i="3"/>
  <c r="AW1011" i="3"/>
  <c r="AV1011" i="3"/>
  <c r="AT1011" i="3"/>
  <c r="AS1011" i="3"/>
  <c r="AR1011" i="3"/>
  <c r="AQ1011" i="3"/>
  <c r="AP1011" i="3"/>
  <c r="AO1011" i="3"/>
  <c r="AN1011" i="3"/>
  <c r="AM1011" i="3"/>
  <c r="AL1011" i="3"/>
  <c r="AK1011" i="3"/>
  <c r="AI1011" i="3"/>
  <c r="AH1011" i="3"/>
  <c r="AG1011" i="3"/>
  <c r="AD1011" i="3"/>
  <c r="AC1011" i="3"/>
  <c r="AB1011" i="3"/>
  <c r="AA1011" i="3"/>
  <c r="Z1011" i="3"/>
  <c r="X1011" i="3"/>
  <c r="V1011" i="3"/>
  <c r="AX1010" i="3"/>
  <c r="AW1010" i="3"/>
  <c r="AV1010" i="3"/>
  <c r="AT1010" i="3"/>
  <c r="AS1010" i="3"/>
  <c r="AR1010" i="3"/>
  <c r="AQ1010" i="3"/>
  <c r="AP1010" i="3"/>
  <c r="AO1010" i="3"/>
  <c r="AN1010" i="3"/>
  <c r="AM1010" i="3"/>
  <c r="AL1010" i="3"/>
  <c r="AK1010" i="3"/>
  <c r="AI1010" i="3"/>
  <c r="AH1010" i="3"/>
  <c r="AG1010" i="3"/>
  <c r="AD1010" i="3"/>
  <c r="AC1010" i="3"/>
  <c r="AB1010" i="3"/>
  <c r="AA1010" i="3"/>
  <c r="Z1010" i="3"/>
  <c r="X1010" i="3"/>
  <c r="V1010" i="3"/>
  <c r="AX1009" i="3"/>
  <c r="AW1009" i="3"/>
  <c r="AV1009" i="3"/>
  <c r="AT1009" i="3"/>
  <c r="AS1009" i="3"/>
  <c r="AR1009" i="3"/>
  <c r="AQ1009" i="3"/>
  <c r="AP1009" i="3"/>
  <c r="AO1009" i="3"/>
  <c r="AN1009" i="3"/>
  <c r="AM1009" i="3"/>
  <c r="AL1009" i="3"/>
  <c r="AK1009" i="3"/>
  <c r="AI1009" i="3"/>
  <c r="AH1009" i="3"/>
  <c r="AG1009" i="3"/>
  <c r="AD1009" i="3"/>
  <c r="AC1009" i="3"/>
  <c r="AB1009" i="3"/>
  <c r="AA1009" i="3"/>
  <c r="Z1009" i="3"/>
  <c r="X1009" i="3"/>
  <c r="V1009" i="3"/>
  <c r="AX1008" i="3"/>
  <c r="AW1008" i="3"/>
  <c r="AV1008" i="3"/>
  <c r="AT1008" i="3"/>
  <c r="AS1008" i="3"/>
  <c r="AR1008" i="3"/>
  <c r="AQ1008" i="3"/>
  <c r="AP1008" i="3"/>
  <c r="AO1008" i="3"/>
  <c r="AN1008" i="3"/>
  <c r="AM1008" i="3"/>
  <c r="AL1008" i="3"/>
  <c r="AK1008" i="3"/>
  <c r="AI1008" i="3"/>
  <c r="AH1008" i="3"/>
  <c r="AG1008" i="3"/>
  <c r="AD1008" i="3"/>
  <c r="AC1008" i="3"/>
  <c r="AB1008" i="3"/>
  <c r="AA1008" i="3"/>
  <c r="Z1008" i="3"/>
  <c r="X1008" i="3"/>
  <c r="V1008" i="3"/>
  <c r="AX1007" i="3"/>
  <c r="AW1007" i="3"/>
  <c r="AV1007" i="3"/>
  <c r="AT1007" i="3"/>
  <c r="AS1007" i="3"/>
  <c r="AR1007" i="3"/>
  <c r="AQ1007" i="3"/>
  <c r="AP1007" i="3"/>
  <c r="AO1007" i="3"/>
  <c r="AN1007" i="3"/>
  <c r="AM1007" i="3"/>
  <c r="AL1007" i="3"/>
  <c r="AK1007" i="3"/>
  <c r="AI1007" i="3"/>
  <c r="AH1007" i="3"/>
  <c r="AG1007" i="3"/>
  <c r="AD1007" i="3"/>
  <c r="AC1007" i="3"/>
  <c r="AB1007" i="3"/>
  <c r="AA1007" i="3"/>
  <c r="Z1007" i="3"/>
  <c r="X1007" i="3"/>
  <c r="V1007" i="3"/>
  <c r="AX1006" i="3"/>
  <c r="AW1006" i="3"/>
  <c r="AV1006" i="3"/>
  <c r="AT1006" i="3"/>
  <c r="AS1006" i="3"/>
  <c r="AR1006" i="3"/>
  <c r="AQ1006" i="3"/>
  <c r="AP1006" i="3"/>
  <c r="AO1006" i="3"/>
  <c r="AN1006" i="3"/>
  <c r="AM1006" i="3"/>
  <c r="AL1006" i="3"/>
  <c r="AK1006" i="3"/>
  <c r="AI1006" i="3"/>
  <c r="AH1006" i="3"/>
  <c r="AG1006" i="3"/>
  <c r="AD1006" i="3"/>
  <c r="AC1006" i="3"/>
  <c r="AB1006" i="3"/>
  <c r="AA1006" i="3"/>
  <c r="Z1006" i="3"/>
  <c r="X1006" i="3"/>
  <c r="V1006" i="3"/>
  <c r="AX1005" i="3"/>
  <c r="AW1005" i="3"/>
  <c r="AV1005" i="3"/>
  <c r="AT1005" i="3"/>
  <c r="AS1005" i="3"/>
  <c r="AR1005" i="3"/>
  <c r="AQ1005" i="3"/>
  <c r="AP1005" i="3"/>
  <c r="AO1005" i="3"/>
  <c r="AN1005" i="3"/>
  <c r="AM1005" i="3"/>
  <c r="AL1005" i="3"/>
  <c r="AK1005" i="3"/>
  <c r="AI1005" i="3"/>
  <c r="AH1005" i="3"/>
  <c r="AG1005" i="3"/>
  <c r="AD1005" i="3"/>
  <c r="AC1005" i="3"/>
  <c r="AB1005" i="3"/>
  <c r="AA1005" i="3"/>
  <c r="Z1005" i="3"/>
  <c r="X1005" i="3"/>
  <c r="V1005" i="3"/>
  <c r="AX1004" i="3"/>
  <c r="AW1004" i="3"/>
  <c r="AV1004" i="3"/>
  <c r="AT1004" i="3"/>
  <c r="AS1004" i="3"/>
  <c r="AR1004" i="3"/>
  <c r="AQ1004" i="3"/>
  <c r="AP1004" i="3"/>
  <c r="AO1004" i="3"/>
  <c r="AN1004" i="3"/>
  <c r="AM1004" i="3"/>
  <c r="AL1004" i="3"/>
  <c r="AK1004" i="3"/>
  <c r="AI1004" i="3"/>
  <c r="AH1004" i="3"/>
  <c r="AG1004" i="3"/>
  <c r="AD1004" i="3"/>
  <c r="AC1004" i="3"/>
  <c r="AB1004" i="3"/>
  <c r="AA1004" i="3"/>
  <c r="Z1004" i="3"/>
  <c r="X1004" i="3"/>
  <c r="V1004" i="3"/>
  <c r="AX1003" i="3"/>
  <c r="AW1003" i="3"/>
  <c r="AV1003" i="3"/>
  <c r="AT1003" i="3"/>
  <c r="AS1003" i="3"/>
  <c r="AR1003" i="3"/>
  <c r="AQ1003" i="3"/>
  <c r="AP1003" i="3"/>
  <c r="AO1003" i="3"/>
  <c r="AN1003" i="3"/>
  <c r="AM1003" i="3"/>
  <c r="AL1003" i="3"/>
  <c r="AK1003" i="3"/>
  <c r="AI1003" i="3"/>
  <c r="AH1003" i="3"/>
  <c r="AG1003" i="3"/>
  <c r="AD1003" i="3"/>
  <c r="AC1003" i="3"/>
  <c r="AB1003" i="3"/>
  <c r="AA1003" i="3"/>
  <c r="Z1003" i="3"/>
  <c r="X1003" i="3"/>
  <c r="V1003" i="3"/>
  <c r="AX1002" i="3"/>
  <c r="AW1002" i="3"/>
  <c r="AV1002" i="3"/>
  <c r="AT1002" i="3"/>
  <c r="AS1002" i="3"/>
  <c r="AR1002" i="3"/>
  <c r="AQ1002" i="3"/>
  <c r="AP1002" i="3"/>
  <c r="AO1002" i="3"/>
  <c r="AN1002" i="3"/>
  <c r="AM1002" i="3"/>
  <c r="AL1002" i="3"/>
  <c r="AK1002" i="3"/>
  <c r="AI1002" i="3"/>
  <c r="AH1002" i="3"/>
  <c r="AG1002" i="3"/>
  <c r="AD1002" i="3"/>
  <c r="AC1002" i="3"/>
  <c r="AB1002" i="3"/>
  <c r="AA1002" i="3"/>
  <c r="Z1002" i="3"/>
  <c r="X1002" i="3"/>
  <c r="V1002" i="3"/>
  <c r="AX1001" i="3"/>
  <c r="AW1001" i="3"/>
  <c r="AV1001" i="3"/>
  <c r="AT1001" i="3"/>
  <c r="AS1001" i="3"/>
  <c r="AR1001" i="3"/>
  <c r="AQ1001" i="3"/>
  <c r="AP1001" i="3"/>
  <c r="AO1001" i="3"/>
  <c r="AN1001" i="3"/>
  <c r="AM1001" i="3"/>
  <c r="AL1001" i="3"/>
  <c r="AK1001" i="3"/>
  <c r="AI1001" i="3"/>
  <c r="AH1001" i="3"/>
  <c r="AG1001" i="3"/>
  <c r="AD1001" i="3"/>
  <c r="AC1001" i="3"/>
  <c r="AB1001" i="3"/>
  <c r="AA1001" i="3"/>
  <c r="Z1001" i="3"/>
  <c r="X1001" i="3"/>
  <c r="V1001" i="3"/>
  <c r="AX1000" i="3"/>
  <c r="AW1000" i="3"/>
  <c r="AV1000" i="3"/>
  <c r="AT1000" i="3"/>
  <c r="AS1000" i="3"/>
  <c r="AR1000" i="3"/>
  <c r="AQ1000" i="3"/>
  <c r="AP1000" i="3"/>
  <c r="AO1000" i="3"/>
  <c r="AN1000" i="3"/>
  <c r="AM1000" i="3"/>
  <c r="AL1000" i="3"/>
  <c r="AK1000" i="3"/>
  <c r="AI1000" i="3"/>
  <c r="AH1000" i="3"/>
  <c r="AG1000" i="3"/>
  <c r="AD1000" i="3"/>
  <c r="AC1000" i="3"/>
  <c r="AB1000" i="3"/>
  <c r="AA1000" i="3"/>
  <c r="Z1000" i="3"/>
  <c r="X1000" i="3"/>
  <c r="V1000" i="3"/>
  <c r="AX999" i="3"/>
  <c r="AW999" i="3"/>
  <c r="AV999" i="3"/>
  <c r="AT999" i="3"/>
  <c r="AS999" i="3"/>
  <c r="AR999" i="3"/>
  <c r="AQ999" i="3"/>
  <c r="AP999" i="3"/>
  <c r="AO999" i="3"/>
  <c r="AN999" i="3"/>
  <c r="AM999" i="3"/>
  <c r="AL999" i="3"/>
  <c r="AK999" i="3"/>
  <c r="AI999" i="3"/>
  <c r="AH999" i="3"/>
  <c r="AG999" i="3"/>
  <c r="AD999" i="3"/>
  <c r="AC999" i="3"/>
  <c r="AB999" i="3"/>
  <c r="AA999" i="3"/>
  <c r="Z999" i="3"/>
  <c r="X999" i="3"/>
  <c r="V999" i="3"/>
  <c r="AX998" i="3"/>
  <c r="AW998" i="3"/>
  <c r="AV998" i="3"/>
  <c r="AT998" i="3"/>
  <c r="AS998" i="3"/>
  <c r="AR998" i="3"/>
  <c r="AQ998" i="3"/>
  <c r="AP998" i="3"/>
  <c r="AO998" i="3"/>
  <c r="AN998" i="3"/>
  <c r="AM998" i="3"/>
  <c r="AL998" i="3"/>
  <c r="AK998" i="3"/>
  <c r="AI998" i="3"/>
  <c r="AH998" i="3"/>
  <c r="AG998" i="3"/>
  <c r="AD998" i="3"/>
  <c r="AC998" i="3"/>
  <c r="AB998" i="3"/>
  <c r="AA998" i="3"/>
  <c r="Z998" i="3"/>
  <c r="X998" i="3"/>
  <c r="V998" i="3"/>
  <c r="AX997" i="3"/>
  <c r="AW997" i="3"/>
  <c r="AV997" i="3"/>
  <c r="AT997" i="3"/>
  <c r="AS997" i="3"/>
  <c r="AR997" i="3"/>
  <c r="AQ997" i="3"/>
  <c r="AP997" i="3"/>
  <c r="AO997" i="3"/>
  <c r="AN997" i="3"/>
  <c r="AM997" i="3"/>
  <c r="AL997" i="3"/>
  <c r="AK997" i="3"/>
  <c r="AI997" i="3"/>
  <c r="AH997" i="3"/>
  <c r="AG997" i="3"/>
  <c r="AD997" i="3"/>
  <c r="AC997" i="3"/>
  <c r="AB997" i="3"/>
  <c r="AA997" i="3"/>
  <c r="Z997" i="3"/>
  <c r="X997" i="3"/>
  <c r="V997" i="3"/>
  <c r="AX996" i="3"/>
  <c r="AW996" i="3"/>
  <c r="AV996" i="3"/>
  <c r="AT996" i="3"/>
  <c r="AS996" i="3"/>
  <c r="AR996" i="3"/>
  <c r="AQ996" i="3"/>
  <c r="AP996" i="3"/>
  <c r="AO996" i="3"/>
  <c r="AN996" i="3"/>
  <c r="AM996" i="3"/>
  <c r="AL996" i="3"/>
  <c r="AK996" i="3"/>
  <c r="AI996" i="3"/>
  <c r="AH996" i="3"/>
  <c r="AG996" i="3"/>
  <c r="AD996" i="3"/>
  <c r="AC996" i="3"/>
  <c r="AB996" i="3"/>
  <c r="AA996" i="3"/>
  <c r="Z996" i="3"/>
  <c r="X996" i="3"/>
  <c r="V996" i="3"/>
  <c r="AX995" i="3"/>
  <c r="AW995" i="3"/>
  <c r="AV995" i="3"/>
  <c r="AT995" i="3"/>
  <c r="AS995" i="3"/>
  <c r="AR995" i="3"/>
  <c r="AQ995" i="3"/>
  <c r="AP995" i="3"/>
  <c r="AO995" i="3"/>
  <c r="AN995" i="3"/>
  <c r="AM995" i="3"/>
  <c r="AL995" i="3"/>
  <c r="AK995" i="3"/>
  <c r="AI995" i="3"/>
  <c r="AH995" i="3"/>
  <c r="AG995" i="3"/>
  <c r="AD995" i="3"/>
  <c r="AC995" i="3"/>
  <c r="AB995" i="3"/>
  <c r="AA995" i="3"/>
  <c r="Z995" i="3"/>
  <c r="X995" i="3"/>
  <c r="V995" i="3"/>
  <c r="AX994" i="3"/>
  <c r="AW994" i="3"/>
  <c r="AV994" i="3"/>
  <c r="AT994" i="3"/>
  <c r="AS994" i="3"/>
  <c r="AR994" i="3"/>
  <c r="AQ994" i="3"/>
  <c r="AP994" i="3"/>
  <c r="AO994" i="3"/>
  <c r="AN994" i="3"/>
  <c r="AM994" i="3"/>
  <c r="AL994" i="3"/>
  <c r="AK994" i="3"/>
  <c r="AI994" i="3"/>
  <c r="AH994" i="3"/>
  <c r="AG994" i="3"/>
  <c r="AD994" i="3"/>
  <c r="AC994" i="3"/>
  <c r="AB994" i="3"/>
  <c r="AA994" i="3"/>
  <c r="Z994" i="3"/>
  <c r="X994" i="3"/>
  <c r="V994" i="3"/>
  <c r="AX993" i="3"/>
  <c r="AW993" i="3"/>
  <c r="AV993" i="3"/>
  <c r="AT993" i="3"/>
  <c r="AS993" i="3"/>
  <c r="AR993" i="3"/>
  <c r="AQ993" i="3"/>
  <c r="AP993" i="3"/>
  <c r="AO993" i="3"/>
  <c r="AN993" i="3"/>
  <c r="AM993" i="3"/>
  <c r="AL993" i="3"/>
  <c r="AK993" i="3"/>
  <c r="AI993" i="3"/>
  <c r="AH993" i="3"/>
  <c r="AG993" i="3"/>
  <c r="AD993" i="3"/>
  <c r="AC993" i="3"/>
  <c r="AB993" i="3"/>
  <c r="AA993" i="3"/>
  <c r="Z993" i="3"/>
  <c r="X993" i="3"/>
  <c r="V993" i="3"/>
  <c r="AX992" i="3"/>
  <c r="AW992" i="3"/>
  <c r="AV992" i="3"/>
  <c r="AT992" i="3"/>
  <c r="AS992" i="3"/>
  <c r="AR992" i="3"/>
  <c r="AQ992" i="3"/>
  <c r="AP992" i="3"/>
  <c r="AO992" i="3"/>
  <c r="AN992" i="3"/>
  <c r="AM992" i="3"/>
  <c r="AL992" i="3"/>
  <c r="AK992" i="3"/>
  <c r="AI992" i="3"/>
  <c r="AH992" i="3"/>
  <c r="AG992" i="3"/>
  <c r="AD992" i="3"/>
  <c r="AC992" i="3"/>
  <c r="AB992" i="3"/>
  <c r="AA992" i="3"/>
  <c r="Z992" i="3"/>
  <c r="X992" i="3"/>
  <c r="V992" i="3"/>
  <c r="AX991" i="3"/>
  <c r="AW991" i="3"/>
  <c r="AV991" i="3"/>
  <c r="AT991" i="3"/>
  <c r="AS991" i="3"/>
  <c r="AR991" i="3"/>
  <c r="AQ991" i="3"/>
  <c r="AP991" i="3"/>
  <c r="AO991" i="3"/>
  <c r="AN991" i="3"/>
  <c r="AM991" i="3"/>
  <c r="AL991" i="3"/>
  <c r="AK991" i="3"/>
  <c r="AI991" i="3"/>
  <c r="AH991" i="3"/>
  <c r="AG991" i="3"/>
  <c r="AD991" i="3"/>
  <c r="AC991" i="3"/>
  <c r="AB991" i="3"/>
  <c r="AA991" i="3"/>
  <c r="Z991" i="3"/>
  <c r="X991" i="3"/>
  <c r="V991" i="3"/>
  <c r="AX990" i="3"/>
  <c r="AW990" i="3"/>
  <c r="AV990" i="3"/>
  <c r="AT990" i="3"/>
  <c r="AS990" i="3"/>
  <c r="AR990" i="3"/>
  <c r="AQ990" i="3"/>
  <c r="AP990" i="3"/>
  <c r="AO990" i="3"/>
  <c r="AN990" i="3"/>
  <c r="AM990" i="3"/>
  <c r="AL990" i="3"/>
  <c r="AK990" i="3"/>
  <c r="AI990" i="3"/>
  <c r="AH990" i="3"/>
  <c r="AG990" i="3"/>
  <c r="AD990" i="3"/>
  <c r="AC990" i="3"/>
  <c r="AB990" i="3"/>
  <c r="AA990" i="3"/>
  <c r="Z990" i="3"/>
  <c r="X990" i="3"/>
  <c r="V990" i="3"/>
  <c r="AX989" i="3"/>
  <c r="AW989" i="3"/>
  <c r="AV989" i="3"/>
  <c r="AT989" i="3"/>
  <c r="AS989" i="3"/>
  <c r="AR989" i="3"/>
  <c r="AQ989" i="3"/>
  <c r="AP989" i="3"/>
  <c r="AO989" i="3"/>
  <c r="AN989" i="3"/>
  <c r="AM989" i="3"/>
  <c r="AL989" i="3"/>
  <c r="AK989" i="3"/>
  <c r="AI989" i="3"/>
  <c r="AH989" i="3"/>
  <c r="AG989" i="3"/>
  <c r="AD989" i="3"/>
  <c r="AC989" i="3"/>
  <c r="AB989" i="3"/>
  <c r="AA989" i="3"/>
  <c r="Z989" i="3"/>
  <c r="X989" i="3"/>
  <c r="V989" i="3"/>
  <c r="AX988" i="3"/>
  <c r="AW988" i="3"/>
  <c r="AV988" i="3"/>
  <c r="AT988" i="3"/>
  <c r="AS988" i="3"/>
  <c r="AR988" i="3"/>
  <c r="AQ988" i="3"/>
  <c r="AP988" i="3"/>
  <c r="AO988" i="3"/>
  <c r="AN988" i="3"/>
  <c r="AM988" i="3"/>
  <c r="AL988" i="3"/>
  <c r="AK988" i="3"/>
  <c r="AI988" i="3"/>
  <c r="AH988" i="3"/>
  <c r="AG988" i="3"/>
  <c r="AD988" i="3"/>
  <c r="AC988" i="3"/>
  <c r="AB988" i="3"/>
  <c r="AA988" i="3"/>
  <c r="Z988" i="3"/>
  <c r="X988" i="3"/>
  <c r="V988" i="3"/>
  <c r="AX987" i="3"/>
  <c r="AW987" i="3"/>
  <c r="AV987" i="3"/>
  <c r="AT987" i="3"/>
  <c r="AS987" i="3"/>
  <c r="AR987" i="3"/>
  <c r="AQ987" i="3"/>
  <c r="AP987" i="3"/>
  <c r="AO987" i="3"/>
  <c r="AN987" i="3"/>
  <c r="AM987" i="3"/>
  <c r="AL987" i="3"/>
  <c r="AK987" i="3"/>
  <c r="AI987" i="3"/>
  <c r="AH987" i="3"/>
  <c r="AG987" i="3"/>
  <c r="AD987" i="3"/>
  <c r="AC987" i="3"/>
  <c r="AB987" i="3"/>
  <c r="AA987" i="3"/>
  <c r="Z987" i="3"/>
  <c r="X987" i="3"/>
  <c r="V987" i="3"/>
  <c r="AX986" i="3"/>
  <c r="AW986" i="3"/>
  <c r="AV986" i="3"/>
  <c r="AT986" i="3"/>
  <c r="AS986" i="3"/>
  <c r="AR986" i="3"/>
  <c r="AQ986" i="3"/>
  <c r="AP986" i="3"/>
  <c r="AO986" i="3"/>
  <c r="AN986" i="3"/>
  <c r="AM986" i="3"/>
  <c r="AL986" i="3"/>
  <c r="AK986" i="3"/>
  <c r="AI986" i="3"/>
  <c r="AH986" i="3"/>
  <c r="AG986" i="3"/>
  <c r="AD986" i="3"/>
  <c r="AC986" i="3"/>
  <c r="AB986" i="3"/>
  <c r="AA986" i="3"/>
  <c r="Z986" i="3"/>
  <c r="X986" i="3"/>
  <c r="V986" i="3"/>
  <c r="AX985" i="3"/>
  <c r="AW985" i="3"/>
  <c r="AV985" i="3"/>
  <c r="AT985" i="3"/>
  <c r="AS985" i="3"/>
  <c r="AR985" i="3"/>
  <c r="AQ985" i="3"/>
  <c r="AP985" i="3"/>
  <c r="AO985" i="3"/>
  <c r="AN985" i="3"/>
  <c r="AM985" i="3"/>
  <c r="AL985" i="3"/>
  <c r="AK985" i="3"/>
  <c r="AI985" i="3"/>
  <c r="AH985" i="3"/>
  <c r="AG985" i="3"/>
  <c r="AD985" i="3"/>
  <c r="AC985" i="3"/>
  <c r="AB985" i="3"/>
  <c r="AA985" i="3"/>
  <c r="Z985" i="3"/>
  <c r="X985" i="3"/>
  <c r="V985" i="3"/>
  <c r="AX984" i="3"/>
  <c r="AW984" i="3"/>
  <c r="AV984" i="3"/>
  <c r="AT984" i="3"/>
  <c r="AS984" i="3"/>
  <c r="AR984" i="3"/>
  <c r="AQ984" i="3"/>
  <c r="AP984" i="3"/>
  <c r="AO984" i="3"/>
  <c r="AN984" i="3"/>
  <c r="AM984" i="3"/>
  <c r="AL984" i="3"/>
  <c r="AK984" i="3"/>
  <c r="AI984" i="3"/>
  <c r="AH984" i="3"/>
  <c r="AG984" i="3"/>
  <c r="AD984" i="3"/>
  <c r="AC984" i="3"/>
  <c r="AB984" i="3"/>
  <c r="AA984" i="3"/>
  <c r="Z984" i="3"/>
  <c r="X984" i="3"/>
  <c r="V984" i="3"/>
  <c r="AX983" i="3"/>
  <c r="AW983" i="3"/>
  <c r="AV983" i="3"/>
  <c r="AT983" i="3"/>
  <c r="AS983" i="3"/>
  <c r="AR983" i="3"/>
  <c r="AQ983" i="3"/>
  <c r="AP983" i="3"/>
  <c r="AO983" i="3"/>
  <c r="AN983" i="3"/>
  <c r="AM983" i="3"/>
  <c r="AL983" i="3"/>
  <c r="AK983" i="3"/>
  <c r="AI983" i="3"/>
  <c r="AH983" i="3"/>
  <c r="AG983" i="3"/>
  <c r="AD983" i="3"/>
  <c r="AC983" i="3"/>
  <c r="AB983" i="3"/>
  <c r="AA983" i="3"/>
  <c r="Z983" i="3"/>
  <c r="X983" i="3"/>
  <c r="V983" i="3"/>
  <c r="AX982" i="3"/>
  <c r="AW982" i="3"/>
  <c r="AV982" i="3"/>
  <c r="AT982" i="3"/>
  <c r="AS982" i="3"/>
  <c r="AR982" i="3"/>
  <c r="AQ982" i="3"/>
  <c r="AP982" i="3"/>
  <c r="AO982" i="3"/>
  <c r="AN982" i="3"/>
  <c r="AM982" i="3"/>
  <c r="AL982" i="3"/>
  <c r="AK982" i="3"/>
  <c r="AI982" i="3"/>
  <c r="AH982" i="3"/>
  <c r="AG982" i="3"/>
  <c r="AD982" i="3"/>
  <c r="AC982" i="3"/>
  <c r="AB982" i="3"/>
  <c r="AA982" i="3"/>
  <c r="Z982" i="3"/>
  <c r="X982" i="3"/>
  <c r="V982" i="3"/>
  <c r="AX981" i="3"/>
  <c r="AW981" i="3"/>
  <c r="AV981" i="3"/>
  <c r="AT981" i="3"/>
  <c r="AS981" i="3"/>
  <c r="AR981" i="3"/>
  <c r="AQ981" i="3"/>
  <c r="AP981" i="3"/>
  <c r="AO981" i="3"/>
  <c r="AN981" i="3"/>
  <c r="AM981" i="3"/>
  <c r="AL981" i="3"/>
  <c r="AK981" i="3"/>
  <c r="AI981" i="3"/>
  <c r="AH981" i="3"/>
  <c r="AG981" i="3"/>
  <c r="AD981" i="3"/>
  <c r="AC981" i="3"/>
  <c r="AB981" i="3"/>
  <c r="AA981" i="3"/>
  <c r="Z981" i="3"/>
  <c r="X981" i="3"/>
  <c r="V981" i="3"/>
  <c r="AX980" i="3"/>
  <c r="AW980" i="3"/>
  <c r="AV980" i="3"/>
  <c r="AT980" i="3"/>
  <c r="AS980" i="3"/>
  <c r="AR980" i="3"/>
  <c r="AQ980" i="3"/>
  <c r="AP980" i="3"/>
  <c r="AO980" i="3"/>
  <c r="AN980" i="3"/>
  <c r="AM980" i="3"/>
  <c r="AL980" i="3"/>
  <c r="AK980" i="3"/>
  <c r="AI980" i="3"/>
  <c r="AH980" i="3"/>
  <c r="AG980" i="3"/>
  <c r="AD980" i="3"/>
  <c r="AC980" i="3"/>
  <c r="AB980" i="3"/>
  <c r="AA980" i="3"/>
  <c r="Z980" i="3"/>
  <c r="X980" i="3"/>
  <c r="V980" i="3"/>
  <c r="AX979" i="3"/>
  <c r="AW979" i="3"/>
  <c r="AV979" i="3"/>
  <c r="AT979" i="3"/>
  <c r="AS979" i="3"/>
  <c r="AR979" i="3"/>
  <c r="AQ979" i="3"/>
  <c r="AP979" i="3"/>
  <c r="AO979" i="3"/>
  <c r="AN979" i="3"/>
  <c r="AM979" i="3"/>
  <c r="AL979" i="3"/>
  <c r="AK979" i="3"/>
  <c r="AI979" i="3"/>
  <c r="AH979" i="3"/>
  <c r="AG979" i="3"/>
  <c r="AD979" i="3"/>
  <c r="AC979" i="3"/>
  <c r="AB979" i="3"/>
  <c r="AA979" i="3"/>
  <c r="Z979" i="3"/>
  <c r="X979" i="3"/>
  <c r="V979" i="3"/>
  <c r="AX978" i="3"/>
  <c r="AW978" i="3"/>
  <c r="AV978" i="3"/>
  <c r="AT978" i="3"/>
  <c r="AS978" i="3"/>
  <c r="AR978" i="3"/>
  <c r="AQ978" i="3"/>
  <c r="AP978" i="3"/>
  <c r="AO978" i="3"/>
  <c r="AN978" i="3"/>
  <c r="AM978" i="3"/>
  <c r="AL978" i="3"/>
  <c r="AK978" i="3"/>
  <c r="AI978" i="3"/>
  <c r="AH978" i="3"/>
  <c r="AG978" i="3"/>
  <c r="AD978" i="3"/>
  <c r="AC978" i="3"/>
  <c r="AB978" i="3"/>
  <c r="AA978" i="3"/>
  <c r="Z978" i="3"/>
  <c r="X978" i="3"/>
  <c r="V978" i="3"/>
  <c r="AX977" i="3"/>
  <c r="AW977" i="3"/>
  <c r="AV977" i="3"/>
  <c r="AT977" i="3"/>
  <c r="AS977" i="3"/>
  <c r="AR977" i="3"/>
  <c r="AQ977" i="3"/>
  <c r="AP977" i="3"/>
  <c r="AO977" i="3"/>
  <c r="AN977" i="3"/>
  <c r="AM977" i="3"/>
  <c r="AL977" i="3"/>
  <c r="AK977" i="3"/>
  <c r="AI977" i="3"/>
  <c r="AH977" i="3"/>
  <c r="AG977" i="3"/>
  <c r="AD977" i="3"/>
  <c r="AC977" i="3"/>
  <c r="AB977" i="3"/>
  <c r="AA977" i="3"/>
  <c r="Z977" i="3"/>
  <c r="X977" i="3"/>
  <c r="V977" i="3"/>
  <c r="AX976" i="3"/>
  <c r="AW976" i="3"/>
  <c r="AV976" i="3"/>
  <c r="AT976" i="3"/>
  <c r="AS976" i="3"/>
  <c r="AR976" i="3"/>
  <c r="AQ976" i="3"/>
  <c r="AP976" i="3"/>
  <c r="AO976" i="3"/>
  <c r="AN976" i="3"/>
  <c r="AM976" i="3"/>
  <c r="AL976" i="3"/>
  <c r="AK976" i="3"/>
  <c r="AI976" i="3"/>
  <c r="AH976" i="3"/>
  <c r="AG976" i="3"/>
  <c r="AD976" i="3"/>
  <c r="AC976" i="3"/>
  <c r="AB976" i="3"/>
  <c r="AA976" i="3"/>
  <c r="Z976" i="3"/>
  <c r="X976" i="3"/>
  <c r="V976" i="3"/>
  <c r="AX975" i="3"/>
  <c r="AW975" i="3"/>
  <c r="AV975" i="3"/>
  <c r="AT975" i="3"/>
  <c r="AS975" i="3"/>
  <c r="AR975" i="3"/>
  <c r="AQ975" i="3"/>
  <c r="AP975" i="3"/>
  <c r="AO975" i="3"/>
  <c r="AN975" i="3"/>
  <c r="AM975" i="3"/>
  <c r="AL975" i="3"/>
  <c r="AK975" i="3"/>
  <c r="AI975" i="3"/>
  <c r="AH975" i="3"/>
  <c r="AG975" i="3"/>
  <c r="AD975" i="3"/>
  <c r="AC975" i="3"/>
  <c r="AB975" i="3"/>
  <c r="AA975" i="3"/>
  <c r="Z975" i="3"/>
  <c r="X975" i="3"/>
  <c r="V975" i="3"/>
  <c r="AX974" i="3"/>
  <c r="AW974" i="3"/>
  <c r="AV974" i="3"/>
  <c r="AT974" i="3"/>
  <c r="AS974" i="3"/>
  <c r="AR974" i="3"/>
  <c r="AQ974" i="3"/>
  <c r="AP974" i="3"/>
  <c r="AO974" i="3"/>
  <c r="AN974" i="3"/>
  <c r="AM974" i="3"/>
  <c r="AL974" i="3"/>
  <c r="AK974" i="3"/>
  <c r="AI974" i="3"/>
  <c r="AH974" i="3"/>
  <c r="AG974" i="3"/>
  <c r="AD974" i="3"/>
  <c r="AC974" i="3"/>
  <c r="AB974" i="3"/>
  <c r="AA974" i="3"/>
  <c r="Z974" i="3"/>
  <c r="X974" i="3"/>
  <c r="V974" i="3"/>
  <c r="AX973" i="3"/>
  <c r="AW973" i="3"/>
  <c r="AV973" i="3"/>
  <c r="AT973" i="3"/>
  <c r="AS973" i="3"/>
  <c r="AR973" i="3"/>
  <c r="AQ973" i="3"/>
  <c r="AP973" i="3"/>
  <c r="AO973" i="3"/>
  <c r="AN973" i="3"/>
  <c r="AM973" i="3"/>
  <c r="AL973" i="3"/>
  <c r="AK973" i="3"/>
  <c r="AI973" i="3"/>
  <c r="AH973" i="3"/>
  <c r="AG973" i="3"/>
  <c r="AD973" i="3"/>
  <c r="AC973" i="3"/>
  <c r="AB973" i="3"/>
  <c r="AA973" i="3"/>
  <c r="Z973" i="3"/>
  <c r="X973" i="3"/>
  <c r="V973" i="3"/>
  <c r="AX972" i="3"/>
  <c r="AW972" i="3"/>
  <c r="AV972" i="3"/>
  <c r="AT972" i="3"/>
  <c r="AS972" i="3"/>
  <c r="AR972" i="3"/>
  <c r="AQ972" i="3"/>
  <c r="AP972" i="3"/>
  <c r="AO972" i="3"/>
  <c r="AN972" i="3"/>
  <c r="AM972" i="3"/>
  <c r="AL972" i="3"/>
  <c r="AK972" i="3"/>
  <c r="AI972" i="3"/>
  <c r="AH972" i="3"/>
  <c r="AG972" i="3"/>
  <c r="AD972" i="3"/>
  <c r="AC972" i="3"/>
  <c r="AB972" i="3"/>
  <c r="AA972" i="3"/>
  <c r="Z972" i="3"/>
  <c r="X972" i="3"/>
  <c r="V972" i="3"/>
  <c r="AX971" i="3"/>
  <c r="AW971" i="3"/>
  <c r="AV971" i="3"/>
  <c r="AT971" i="3"/>
  <c r="AS971" i="3"/>
  <c r="AR971" i="3"/>
  <c r="AQ971" i="3"/>
  <c r="AP971" i="3"/>
  <c r="AO971" i="3"/>
  <c r="AN971" i="3"/>
  <c r="AM971" i="3"/>
  <c r="AL971" i="3"/>
  <c r="AK971" i="3"/>
  <c r="AI971" i="3"/>
  <c r="AH971" i="3"/>
  <c r="AG971" i="3"/>
  <c r="AD971" i="3"/>
  <c r="AC971" i="3"/>
  <c r="AB971" i="3"/>
  <c r="AA971" i="3"/>
  <c r="Z971" i="3"/>
  <c r="X971" i="3"/>
  <c r="V971" i="3"/>
  <c r="AX970" i="3"/>
  <c r="AW970" i="3"/>
  <c r="AV970" i="3"/>
  <c r="AT970" i="3"/>
  <c r="AS970" i="3"/>
  <c r="AR970" i="3"/>
  <c r="AQ970" i="3"/>
  <c r="AP970" i="3"/>
  <c r="AO970" i="3"/>
  <c r="AN970" i="3"/>
  <c r="AM970" i="3"/>
  <c r="AL970" i="3"/>
  <c r="AK970" i="3"/>
  <c r="AI970" i="3"/>
  <c r="AH970" i="3"/>
  <c r="AG970" i="3"/>
  <c r="AD970" i="3"/>
  <c r="AC970" i="3"/>
  <c r="AB970" i="3"/>
  <c r="AA970" i="3"/>
  <c r="Z970" i="3"/>
  <c r="X970" i="3"/>
  <c r="V970" i="3"/>
  <c r="AX969" i="3"/>
  <c r="AW969" i="3"/>
  <c r="AV969" i="3"/>
  <c r="AT969" i="3"/>
  <c r="AS969" i="3"/>
  <c r="AR969" i="3"/>
  <c r="AQ969" i="3"/>
  <c r="AP969" i="3"/>
  <c r="AO969" i="3"/>
  <c r="AN969" i="3"/>
  <c r="AM969" i="3"/>
  <c r="AL969" i="3"/>
  <c r="AK969" i="3"/>
  <c r="AI969" i="3"/>
  <c r="AH969" i="3"/>
  <c r="AG969" i="3"/>
  <c r="AD969" i="3"/>
  <c r="AC969" i="3"/>
  <c r="AB969" i="3"/>
  <c r="AA969" i="3"/>
  <c r="Z969" i="3"/>
  <c r="X969" i="3"/>
  <c r="V969" i="3"/>
  <c r="AX968" i="3"/>
  <c r="AW968" i="3"/>
  <c r="AV968" i="3"/>
  <c r="AT968" i="3"/>
  <c r="AS968" i="3"/>
  <c r="AR968" i="3"/>
  <c r="AQ968" i="3"/>
  <c r="AP968" i="3"/>
  <c r="AO968" i="3"/>
  <c r="AN968" i="3"/>
  <c r="AM968" i="3"/>
  <c r="AL968" i="3"/>
  <c r="AK968" i="3"/>
  <c r="AI968" i="3"/>
  <c r="AH968" i="3"/>
  <c r="AG968" i="3"/>
  <c r="AD968" i="3"/>
  <c r="AC968" i="3"/>
  <c r="AB968" i="3"/>
  <c r="AA968" i="3"/>
  <c r="Z968" i="3"/>
  <c r="X968" i="3"/>
  <c r="V968" i="3"/>
  <c r="AX967" i="3"/>
  <c r="AW967" i="3"/>
  <c r="AV967" i="3"/>
  <c r="AT967" i="3"/>
  <c r="AS967" i="3"/>
  <c r="AR967" i="3"/>
  <c r="AQ967" i="3"/>
  <c r="AP967" i="3"/>
  <c r="AO967" i="3"/>
  <c r="AN967" i="3"/>
  <c r="AM967" i="3"/>
  <c r="AL967" i="3"/>
  <c r="AK967" i="3"/>
  <c r="AI967" i="3"/>
  <c r="AH967" i="3"/>
  <c r="AG967" i="3"/>
  <c r="AD967" i="3"/>
  <c r="AC967" i="3"/>
  <c r="AB967" i="3"/>
  <c r="AA967" i="3"/>
  <c r="Z967" i="3"/>
  <c r="X967" i="3"/>
  <c r="V967" i="3"/>
  <c r="AX966" i="3"/>
  <c r="AW966" i="3"/>
  <c r="AV966" i="3"/>
  <c r="AT966" i="3"/>
  <c r="AS966" i="3"/>
  <c r="AR966" i="3"/>
  <c r="AQ966" i="3"/>
  <c r="AP966" i="3"/>
  <c r="AO966" i="3"/>
  <c r="AN966" i="3"/>
  <c r="AM966" i="3"/>
  <c r="AL966" i="3"/>
  <c r="AK966" i="3"/>
  <c r="AI966" i="3"/>
  <c r="AH966" i="3"/>
  <c r="AG966" i="3"/>
  <c r="AD966" i="3"/>
  <c r="AC966" i="3"/>
  <c r="AB966" i="3"/>
  <c r="AA966" i="3"/>
  <c r="Z966" i="3"/>
  <c r="X966" i="3"/>
  <c r="V966" i="3"/>
  <c r="AX965" i="3"/>
  <c r="AW965" i="3"/>
  <c r="AV965" i="3"/>
  <c r="AT965" i="3"/>
  <c r="AS965" i="3"/>
  <c r="AR965" i="3"/>
  <c r="AQ965" i="3"/>
  <c r="AP965" i="3"/>
  <c r="AO965" i="3"/>
  <c r="AN965" i="3"/>
  <c r="AM965" i="3"/>
  <c r="AL965" i="3"/>
  <c r="AK965" i="3"/>
  <c r="AI965" i="3"/>
  <c r="AH965" i="3"/>
  <c r="AG965" i="3"/>
  <c r="AD965" i="3"/>
  <c r="AC965" i="3"/>
  <c r="AB965" i="3"/>
  <c r="AA965" i="3"/>
  <c r="Z965" i="3"/>
  <c r="X965" i="3"/>
  <c r="V965" i="3"/>
  <c r="AX964" i="3"/>
  <c r="AW964" i="3"/>
  <c r="AV964" i="3"/>
  <c r="AT964" i="3"/>
  <c r="AS964" i="3"/>
  <c r="AR964" i="3"/>
  <c r="AQ964" i="3"/>
  <c r="AP964" i="3"/>
  <c r="AO964" i="3"/>
  <c r="AN964" i="3"/>
  <c r="AM964" i="3"/>
  <c r="AL964" i="3"/>
  <c r="AK964" i="3"/>
  <c r="AI964" i="3"/>
  <c r="AH964" i="3"/>
  <c r="AG964" i="3"/>
  <c r="AD964" i="3"/>
  <c r="AC964" i="3"/>
  <c r="AB964" i="3"/>
  <c r="AA964" i="3"/>
  <c r="Z964" i="3"/>
  <c r="X964" i="3"/>
  <c r="V964" i="3"/>
  <c r="AX963" i="3"/>
  <c r="AW963" i="3"/>
  <c r="AV963" i="3"/>
  <c r="AT963" i="3"/>
  <c r="AS963" i="3"/>
  <c r="AR963" i="3"/>
  <c r="AQ963" i="3"/>
  <c r="AP963" i="3"/>
  <c r="AO963" i="3"/>
  <c r="AN963" i="3"/>
  <c r="AM963" i="3"/>
  <c r="AL963" i="3"/>
  <c r="AK963" i="3"/>
  <c r="AI963" i="3"/>
  <c r="AH963" i="3"/>
  <c r="AG963" i="3"/>
  <c r="AD963" i="3"/>
  <c r="AC963" i="3"/>
  <c r="AB963" i="3"/>
  <c r="AA963" i="3"/>
  <c r="Z963" i="3"/>
  <c r="X963" i="3"/>
  <c r="V963" i="3"/>
  <c r="AX962" i="3"/>
  <c r="AW962" i="3"/>
  <c r="AV962" i="3"/>
  <c r="AT962" i="3"/>
  <c r="AS962" i="3"/>
  <c r="AR962" i="3"/>
  <c r="AQ962" i="3"/>
  <c r="AP962" i="3"/>
  <c r="AO962" i="3"/>
  <c r="AN962" i="3"/>
  <c r="AM962" i="3"/>
  <c r="AL962" i="3"/>
  <c r="AK962" i="3"/>
  <c r="AI962" i="3"/>
  <c r="AH962" i="3"/>
  <c r="AG962" i="3"/>
  <c r="AD962" i="3"/>
  <c r="AC962" i="3"/>
  <c r="AB962" i="3"/>
  <c r="AA962" i="3"/>
  <c r="Z962" i="3"/>
  <c r="X962" i="3"/>
  <c r="V962" i="3"/>
  <c r="AX961" i="3"/>
  <c r="AW961" i="3"/>
  <c r="AV961" i="3"/>
  <c r="AT961" i="3"/>
  <c r="AS961" i="3"/>
  <c r="AR961" i="3"/>
  <c r="AQ961" i="3"/>
  <c r="AP961" i="3"/>
  <c r="AO961" i="3"/>
  <c r="AN961" i="3"/>
  <c r="AM961" i="3"/>
  <c r="AL961" i="3"/>
  <c r="AK961" i="3"/>
  <c r="AI961" i="3"/>
  <c r="AH961" i="3"/>
  <c r="AG961" i="3"/>
  <c r="AD961" i="3"/>
  <c r="AC961" i="3"/>
  <c r="AB961" i="3"/>
  <c r="AA961" i="3"/>
  <c r="Z961" i="3"/>
  <c r="X961" i="3"/>
  <c r="V961" i="3"/>
  <c r="AX960" i="3"/>
  <c r="AW960" i="3"/>
  <c r="AV960" i="3"/>
  <c r="AT960" i="3"/>
  <c r="AS960" i="3"/>
  <c r="AR960" i="3"/>
  <c r="AQ960" i="3"/>
  <c r="AP960" i="3"/>
  <c r="AO960" i="3"/>
  <c r="AN960" i="3"/>
  <c r="AM960" i="3"/>
  <c r="AL960" i="3"/>
  <c r="AK960" i="3"/>
  <c r="AI960" i="3"/>
  <c r="AH960" i="3"/>
  <c r="AG960" i="3"/>
  <c r="AD960" i="3"/>
  <c r="AC960" i="3"/>
  <c r="AB960" i="3"/>
  <c r="AA960" i="3"/>
  <c r="Z960" i="3"/>
  <c r="X960" i="3"/>
  <c r="V960" i="3"/>
  <c r="AX959" i="3"/>
  <c r="AW959" i="3"/>
  <c r="AV959" i="3"/>
  <c r="AT959" i="3"/>
  <c r="AS959" i="3"/>
  <c r="AR959" i="3"/>
  <c r="AQ959" i="3"/>
  <c r="AP959" i="3"/>
  <c r="AO959" i="3"/>
  <c r="AN959" i="3"/>
  <c r="AM959" i="3"/>
  <c r="AL959" i="3"/>
  <c r="AK959" i="3"/>
  <c r="AI959" i="3"/>
  <c r="AH959" i="3"/>
  <c r="AG959" i="3"/>
  <c r="AD959" i="3"/>
  <c r="AC959" i="3"/>
  <c r="AB959" i="3"/>
  <c r="AA959" i="3"/>
  <c r="Z959" i="3"/>
  <c r="X959" i="3"/>
  <c r="V959" i="3"/>
  <c r="AX958" i="3"/>
  <c r="AW958" i="3"/>
  <c r="AV958" i="3"/>
  <c r="AT958" i="3"/>
  <c r="AS958" i="3"/>
  <c r="AR958" i="3"/>
  <c r="AQ958" i="3"/>
  <c r="AP958" i="3"/>
  <c r="AO958" i="3"/>
  <c r="AN958" i="3"/>
  <c r="AM958" i="3"/>
  <c r="AL958" i="3"/>
  <c r="AK958" i="3"/>
  <c r="AI958" i="3"/>
  <c r="AH958" i="3"/>
  <c r="AG958" i="3"/>
  <c r="AD958" i="3"/>
  <c r="AC958" i="3"/>
  <c r="AB958" i="3"/>
  <c r="AA958" i="3"/>
  <c r="Z958" i="3"/>
  <c r="X958" i="3"/>
  <c r="V958" i="3"/>
  <c r="AX957" i="3"/>
  <c r="AW957" i="3"/>
  <c r="AV957" i="3"/>
  <c r="AT957" i="3"/>
  <c r="AS957" i="3"/>
  <c r="AR957" i="3"/>
  <c r="AQ957" i="3"/>
  <c r="AP957" i="3"/>
  <c r="AO957" i="3"/>
  <c r="AN957" i="3"/>
  <c r="AM957" i="3"/>
  <c r="AL957" i="3"/>
  <c r="AK957" i="3"/>
  <c r="AI957" i="3"/>
  <c r="AH957" i="3"/>
  <c r="AG957" i="3"/>
  <c r="AD957" i="3"/>
  <c r="AC957" i="3"/>
  <c r="AB957" i="3"/>
  <c r="AA957" i="3"/>
  <c r="Z957" i="3"/>
  <c r="X957" i="3"/>
  <c r="V957" i="3"/>
  <c r="AX956" i="3"/>
  <c r="AW956" i="3"/>
  <c r="AV956" i="3"/>
  <c r="AT956" i="3"/>
  <c r="AS956" i="3"/>
  <c r="AR956" i="3"/>
  <c r="AQ956" i="3"/>
  <c r="AP956" i="3"/>
  <c r="AO956" i="3"/>
  <c r="AN956" i="3"/>
  <c r="AM956" i="3"/>
  <c r="AL956" i="3"/>
  <c r="AK956" i="3"/>
  <c r="AI956" i="3"/>
  <c r="AH956" i="3"/>
  <c r="AG956" i="3"/>
  <c r="AD956" i="3"/>
  <c r="AC956" i="3"/>
  <c r="AB956" i="3"/>
  <c r="AA956" i="3"/>
  <c r="Z956" i="3"/>
  <c r="X956" i="3"/>
  <c r="V956" i="3"/>
  <c r="AX955" i="3"/>
  <c r="AW955" i="3"/>
  <c r="AV955" i="3"/>
  <c r="AT955" i="3"/>
  <c r="AS955" i="3"/>
  <c r="AR955" i="3"/>
  <c r="AQ955" i="3"/>
  <c r="AP955" i="3"/>
  <c r="AO955" i="3"/>
  <c r="AN955" i="3"/>
  <c r="AM955" i="3"/>
  <c r="AL955" i="3"/>
  <c r="AK955" i="3"/>
  <c r="AI955" i="3"/>
  <c r="AH955" i="3"/>
  <c r="AG955" i="3"/>
  <c r="AD955" i="3"/>
  <c r="AC955" i="3"/>
  <c r="AB955" i="3"/>
  <c r="AA955" i="3"/>
  <c r="Z955" i="3"/>
  <c r="X955" i="3"/>
  <c r="V955" i="3"/>
  <c r="AX954" i="3"/>
  <c r="AW954" i="3"/>
  <c r="AV954" i="3"/>
  <c r="AT954" i="3"/>
  <c r="AS954" i="3"/>
  <c r="AR954" i="3"/>
  <c r="AQ954" i="3"/>
  <c r="AP954" i="3"/>
  <c r="AO954" i="3"/>
  <c r="AN954" i="3"/>
  <c r="AM954" i="3"/>
  <c r="AL954" i="3"/>
  <c r="AK954" i="3"/>
  <c r="AI954" i="3"/>
  <c r="AH954" i="3"/>
  <c r="AG954" i="3"/>
  <c r="AD954" i="3"/>
  <c r="AC954" i="3"/>
  <c r="AB954" i="3"/>
  <c r="AA954" i="3"/>
  <c r="Z954" i="3"/>
  <c r="X954" i="3"/>
  <c r="V954" i="3"/>
  <c r="AX953" i="3"/>
  <c r="AW953" i="3"/>
  <c r="AV953" i="3"/>
  <c r="AT953" i="3"/>
  <c r="AS953" i="3"/>
  <c r="AR953" i="3"/>
  <c r="AQ953" i="3"/>
  <c r="AP953" i="3"/>
  <c r="AO953" i="3"/>
  <c r="AN953" i="3"/>
  <c r="AM953" i="3"/>
  <c r="AL953" i="3"/>
  <c r="AK953" i="3"/>
  <c r="AI953" i="3"/>
  <c r="AH953" i="3"/>
  <c r="AG953" i="3"/>
  <c r="AD953" i="3"/>
  <c r="AC953" i="3"/>
  <c r="AB953" i="3"/>
  <c r="AA953" i="3"/>
  <c r="Z953" i="3"/>
  <c r="X953" i="3"/>
  <c r="V953" i="3"/>
  <c r="AX952" i="3"/>
  <c r="AW952" i="3"/>
  <c r="AV952" i="3"/>
  <c r="AT952" i="3"/>
  <c r="AS952" i="3"/>
  <c r="AR952" i="3"/>
  <c r="AQ952" i="3"/>
  <c r="AP952" i="3"/>
  <c r="AO952" i="3"/>
  <c r="AN952" i="3"/>
  <c r="AM952" i="3"/>
  <c r="AL952" i="3"/>
  <c r="AK952" i="3"/>
  <c r="AI952" i="3"/>
  <c r="AH952" i="3"/>
  <c r="AG952" i="3"/>
  <c r="AD952" i="3"/>
  <c r="AC952" i="3"/>
  <c r="AB952" i="3"/>
  <c r="AA952" i="3"/>
  <c r="Z952" i="3"/>
  <c r="X952" i="3"/>
  <c r="V952" i="3"/>
  <c r="AX951" i="3"/>
  <c r="AW951" i="3"/>
  <c r="AV951" i="3"/>
  <c r="AT951" i="3"/>
  <c r="AS951" i="3"/>
  <c r="AR951" i="3"/>
  <c r="AQ951" i="3"/>
  <c r="AP951" i="3"/>
  <c r="AO951" i="3"/>
  <c r="AN951" i="3"/>
  <c r="AM951" i="3"/>
  <c r="AL951" i="3"/>
  <c r="AK951" i="3"/>
  <c r="AI951" i="3"/>
  <c r="AH951" i="3"/>
  <c r="AG951" i="3"/>
  <c r="AD951" i="3"/>
  <c r="AC951" i="3"/>
  <c r="AB951" i="3"/>
  <c r="AA951" i="3"/>
  <c r="Z951" i="3"/>
  <c r="X951" i="3"/>
  <c r="V951" i="3"/>
  <c r="AX950" i="3"/>
  <c r="AW950" i="3"/>
  <c r="AV950" i="3"/>
  <c r="AT950" i="3"/>
  <c r="AS950" i="3"/>
  <c r="AR950" i="3"/>
  <c r="AQ950" i="3"/>
  <c r="AP950" i="3"/>
  <c r="AO950" i="3"/>
  <c r="AN950" i="3"/>
  <c r="AM950" i="3"/>
  <c r="AL950" i="3"/>
  <c r="AK950" i="3"/>
  <c r="AI950" i="3"/>
  <c r="AH950" i="3"/>
  <c r="AG950" i="3"/>
  <c r="AD950" i="3"/>
  <c r="AC950" i="3"/>
  <c r="AB950" i="3"/>
  <c r="AA950" i="3"/>
  <c r="Z950" i="3"/>
  <c r="X950" i="3"/>
  <c r="V950" i="3"/>
  <c r="AX949" i="3"/>
  <c r="AW949" i="3"/>
  <c r="AV949" i="3"/>
  <c r="AT949" i="3"/>
  <c r="AS949" i="3"/>
  <c r="AR949" i="3"/>
  <c r="AQ949" i="3"/>
  <c r="AP949" i="3"/>
  <c r="AO949" i="3"/>
  <c r="AN949" i="3"/>
  <c r="AM949" i="3"/>
  <c r="AL949" i="3"/>
  <c r="AK949" i="3"/>
  <c r="AI949" i="3"/>
  <c r="AH949" i="3"/>
  <c r="AG949" i="3"/>
  <c r="AD949" i="3"/>
  <c r="AC949" i="3"/>
  <c r="AB949" i="3"/>
  <c r="AA949" i="3"/>
  <c r="Z949" i="3"/>
  <c r="X949" i="3"/>
  <c r="V949" i="3"/>
  <c r="AX948" i="3"/>
  <c r="AW948" i="3"/>
  <c r="AV948" i="3"/>
  <c r="AT948" i="3"/>
  <c r="AS948" i="3"/>
  <c r="AR948" i="3"/>
  <c r="AQ948" i="3"/>
  <c r="AP948" i="3"/>
  <c r="AO948" i="3"/>
  <c r="AN948" i="3"/>
  <c r="AM948" i="3"/>
  <c r="AL948" i="3"/>
  <c r="AK948" i="3"/>
  <c r="AI948" i="3"/>
  <c r="AH948" i="3"/>
  <c r="AG948" i="3"/>
  <c r="AD948" i="3"/>
  <c r="AC948" i="3"/>
  <c r="AB948" i="3"/>
  <c r="AA948" i="3"/>
  <c r="Z948" i="3"/>
  <c r="X948" i="3"/>
  <c r="V948" i="3"/>
  <c r="AX947" i="3"/>
  <c r="AW947" i="3"/>
  <c r="AV947" i="3"/>
  <c r="AT947" i="3"/>
  <c r="AS947" i="3"/>
  <c r="AR947" i="3"/>
  <c r="AQ947" i="3"/>
  <c r="AP947" i="3"/>
  <c r="AO947" i="3"/>
  <c r="AN947" i="3"/>
  <c r="AM947" i="3"/>
  <c r="AL947" i="3"/>
  <c r="AK947" i="3"/>
  <c r="AI947" i="3"/>
  <c r="AH947" i="3"/>
  <c r="AG947" i="3"/>
  <c r="AD947" i="3"/>
  <c r="AC947" i="3"/>
  <c r="AB947" i="3"/>
  <c r="AA947" i="3"/>
  <c r="Z947" i="3"/>
  <c r="X947" i="3"/>
  <c r="V947" i="3"/>
  <c r="AX946" i="3"/>
  <c r="AW946" i="3"/>
  <c r="AV946" i="3"/>
  <c r="AT946" i="3"/>
  <c r="AS946" i="3"/>
  <c r="AR946" i="3"/>
  <c r="AQ946" i="3"/>
  <c r="AP946" i="3"/>
  <c r="AO946" i="3"/>
  <c r="AN946" i="3"/>
  <c r="AM946" i="3"/>
  <c r="AL946" i="3"/>
  <c r="AK946" i="3"/>
  <c r="AI946" i="3"/>
  <c r="AH946" i="3"/>
  <c r="AG946" i="3"/>
  <c r="AD946" i="3"/>
  <c r="AC946" i="3"/>
  <c r="AB946" i="3"/>
  <c r="AA946" i="3"/>
  <c r="Z946" i="3"/>
  <c r="X946" i="3"/>
  <c r="V946" i="3"/>
  <c r="AX945" i="3"/>
  <c r="AW945" i="3"/>
  <c r="AV945" i="3"/>
  <c r="AT945" i="3"/>
  <c r="AS945" i="3"/>
  <c r="AR945" i="3"/>
  <c r="AQ945" i="3"/>
  <c r="AP945" i="3"/>
  <c r="AO945" i="3"/>
  <c r="AN945" i="3"/>
  <c r="AM945" i="3"/>
  <c r="AL945" i="3"/>
  <c r="AK945" i="3"/>
  <c r="AI945" i="3"/>
  <c r="AH945" i="3"/>
  <c r="AG945" i="3"/>
  <c r="AD945" i="3"/>
  <c r="AC945" i="3"/>
  <c r="AB945" i="3"/>
  <c r="AA945" i="3"/>
  <c r="Z945" i="3"/>
  <c r="X945" i="3"/>
  <c r="V945" i="3"/>
  <c r="AX944" i="3"/>
  <c r="AW944" i="3"/>
  <c r="AV944" i="3"/>
  <c r="AT944" i="3"/>
  <c r="AS944" i="3"/>
  <c r="AR944" i="3"/>
  <c r="AQ944" i="3"/>
  <c r="AP944" i="3"/>
  <c r="AO944" i="3"/>
  <c r="AN944" i="3"/>
  <c r="AM944" i="3"/>
  <c r="AL944" i="3"/>
  <c r="AK944" i="3"/>
  <c r="AI944" i="3"/>
  <c r="AH944" i="3"/>
  <c r="AG944" i="3"/>
  <c r="AD944" i="3"/>
  <c r="AC944" i="3"/>
  <c r="AB944" i="3"/>
  <c r="AA944" i="3"/>
  <c r="Z944" i="3"/>
  <c r="X944" i="3"/>
  <c r="V944" i="3"/>
  <c r="AX943" i="3"/>
  <c r="AW943" i="3"/>
  <c r="AV943" i="3"/>
  <c r="AT943" i="3"/>
  <c r="AS943" i="3"/>
  <c r="AR943" i="3"/>
  <c r="AQ943" i="3"/>
  <c r="AP943" i="3"/>
  <c r="AO943" i="3"/>
  <c r="AN943" i="3"/>
  <c r="AM943" i="3"/>
  <c r="AL943" i="3"/>
  <c r="AK943" i="3"/>
  <c r="AI943" i="3"/>
  <c r="AH943" i="3"/>
  <c r="AG943" i="3"/>
  <c r="AD943" i="3"/>
  <c r="AC943" i="3"/>
  <c r="AB943" i="3"/>
  <c r="AA943" i="3"/>
  <c r="Z943" i="3"/>
  <c r="X943" i="3"/>
  <c r="V943" i="3"/>
  <c r="AX942" i="3"/>
  <c r="AW942" i="3"/>
  <c r="AV942" i="3"/>
  <c r="AT942" i="3"/>
  <c r="AS942" i="3"/>
  <c r="AR942" i="3"/>
  <c r="AQ942" i="3"/>
  <c r="AP942" i="3"/>
  <c r="AO942" i="3"/>
  <c r="AN942" i="3"/>
  <c r="AM942" i="3"/>
  <c r="AL942" i="3"/>
  <c r="AK942" i="3"/>
  <c r="AI942" i="3"/>
  <c r="AH942" i="3"/>
  <c r="AG942" i="3"/>
  <c r="AD942" i="3"/>
  <c r="AC942" i="3"/>
  <c r="AB942" i="3"/>
  <c r="AA942" i="3"/>
  <c r="Z942" i="3"/>
  <c r="X942" i="3"/>
  <c r="V942" i="3"/>
  <c r="AX941" i="3"/>
  <c r="AW941" i="3"/>
  <c r="AV941" i="3"/>
  <c r="AT941" i="3"/>
  <c r="AS941" i="3"/>
  <c r="AR941" i="3"/>
  <c r="AQ941" i="3"/>
  <c r="AP941" i="3"/>
  <c r="AO941" i="3"/>
  <c r="AN941" i="3"/>
  <c r="AM941" i="3"/>
  <c r="AL941" i="3"/>
  <c r="AK941" i="3"/>
  <c r="AI941" i="3"/>
  <c r="AH941" i="3"/>
  <c r="AG941" i="3"/>
  <c r="AD941" i="3"/>
  <c r="AC941" i="3"/>
  <c r="AB941" i="3"/>
  <c r="AA941" i="3"/>
  <c r="Z941" i="3"/>
  <c r="X941" i="3"/>
  <c r="V941" i="3"/>
  <c r="AX940" i="3"/>
  <c r="AW940" i="3"/>
  <c r="AV940" i="3"/>
  <c r="AT940" i="3"/>
  <c r="AS940" i="3"/>
  <c r="AR940" i="3"/>
  <c r="AQ940" i="3"/>
  <c r="AP940" i="3"/>
  <c r="AO940" i="3"/>
  <c r="AN940" i="3"/>
  <c r="AM940" i="3"/>
  <c r="AL940" i="3"/>
  <c r="AK940" i="3"/>
  <c r="AI940" i="3"/>
  <c r="AH940" i="3"/>
  <c r="AG940" i="3"/>
  <c r="AD940" i="3"/>
  <c r="AC940" i="3"/>
  <c r="AB940" i="3"/>
  <c r="AA940" i="3"/>
  <c r="Z940" i="3"/>
  <c r="X940" i="3"/>
  <c r="V940" i="3"/>
  <c r="AX939" i="3"/>
  <c r="AW939" i="3"/>
  <c r="AV939" i="3"/>
  <c r="AT939" i="3"/>
  <c r="AS939" i="3"/>
  <c r="AR939" i="3"/>
  <c r="AQ939" i="3"/>
  <c r="AP939" i="3"/>
  <c r="AO939" i="3"/>
  <c r="AN939" i="3"/>
  <c r="AM939" i="3"/>
  <c r="AL939" i="3"/>
  <c r="AK939" i="3"/>
  <c r="AI939" i="3"/>
  <c r="AH939" i="3"/>
  <c r="AG939" i="3"/>
  <c r="AD939" i="3"/>
  <c r="AC939" i="3"/>
  <c r="AB939" i="3"/>
  <c r="AA939" i="3"/>
  <c r="Z939" i="3"/>
  <c r="X939" i="3"/>
  <c r="V939" i="3"/>
  <c r="AX938" i="3"/>
  <c r="AW938" i="3"/>
  <c r="AV938" i="3"/>
  <c r="AT938" i="3"/>
  <c r="AS938" i="3"/>
  <c r="AR938" i="3"/>
  <c r="AQ938" i="3"/>
  <c r="AP938" i="3"/>
  <c r="AO938" i="3"/>
  <c r="AN938" i="3"/>
  <c r="AM938" i="3"/>
  <c r="AL938" i="3"/>
  <c r="AK938" i="3"/>
  <c r="AI938" i="3"/>
  <c r="AH938" i="3"/>
  <c r="AG938" i="3"/>
  <c r="AD938" i="3"/>
  <c r="AC938" i="3"/>
  <c r="AB938" i="3"/>
  <c r="AA938" i="3"/>
  <c r="Z938" i="3"/>
  <c r="X938" i="3"/>
  <c r="V938" i="3"/>
  <c r="AX937" i="3"/>
  <c r="AW937" i="3"/>
  <c r="AV937" i="3"/>
  <c r="AT937" i="3"/>
  <c r="AS937" i="3"/>
  <c r="AR937" i="3"/>
  <c r="AQ937" i="3"/>
  <c r="AP937" i="3"/>
  <c r="AO937" i="3"/>
  <c r="AN937" i="3"/>
  <c r="AM937" i="3"/>
  <c r="AL937" i="3"/>
  <c r="AK937" i="3"/>
  <c r="AI937" i="3"/>
  <c r="AH937" i="3"/>
  <c r="AG937" i="3"/>
  <c r="AD937" i="3"/>
  <c r="AC937" i="3"/>
  <c r="AB937" i="3"/>
  <c r="AA937" i="3"/>
  <c r="Z937" i="3"/>
  <c r="X937" i="3"/>
  <c r="V937" i="3"/>
  <c r="AX936" i="3"/>
  <c r="AW936" i="3"/>
  <c r="AV936" i="3"/>
  <c r="AT936" i="3"/>
  <c r="AS936" i="3"/>
  <c r="AR936" i="3"/>
  <c r="AQ936" i="3"/>
  <c r="AP936" i="3"/>
  <c r="AO936" i="3"/>
  <c r="AN936" i="3"/>
  <c r="AM936" i="3"/>
  <c r="AL936" i="3"/>
  <c r="AK936" i="3"/>
  <c r="AI936" i="3"/>
  <c r="AH936" i="3"/>
  <c r="AG936" i="3"/>
  <c r="AD936" i="3"/>
  <c r="AC936" i="3"/>
  <c r="AB936" i="3"/>
  <c r="AA936" i="3"/>
  <c r="Z936" i="3"/>
  <c r="X936" i="3"/>
  <c r="V936" i="3"/>
  <c r="AX935" i="3"/>
  <c r="AW935" i="3"/>
  <c r="AV935" i="3"/>
  <c r="AT935" i="3"/>
  <c r="AS935" i="3"/>
  <c r="AR935" i="3"/>
  <c r="AQ935" i="3"/>
  <c r="AP935" i="3"/>
  <c r="AO935" i="3"/>
  <c r="AN935" i="3"/>
  <c r="AM935" i="3"/>
  <c r="AL935" i="3"/>
  <c r="AK935" i="3"/>
  <c r="AI935" i="3"/>
  <c r="AH935" i="3"/>
  <c r="AG935" i="3"/>
  <c r="AD935" i="3"/>
  <c r="AC935" i="3"/>
  <c r="AB935" i="3"/>
  <c r="AA935" i="3"/>
  <c r="Z935" i="3"/>
  <c r="X935" i="3"/>
  <c r="V935" i="3"/>
  <c r="AX934" i="3"/>
  <c r="AW934" i="3"/>
  <c r="AV934" i="3"/>
  <c r="AT934" i="3"/>
  <c r="AS934" i="3"/>
  <c r="AR934" i="3"/>
  <c r="AQ934" i="3"/>
  <c r="AP934" i="3"/>
  <c r="AO934" i="3"/>
  <c r="AN934" i="3"/>
  <c r="AM934" i="3"/>
  <c r="AL934" i="3"/>
  <c r="AK934" i="3"/>
  <c r="AI934" i="3"/>
  <c r="AH934" i="3"/>
  <c r="AG934" i="3"/>
  <c r="AD934" i="3"/>
  <c r="AC934" i="3"/>
  <c r="AB934" i="3"/>
  <c r="AA934" i="3"/>
  <c r="Z934" i="3"/>
  <c r="X934" i="3"/>
  <c r="V934" i="3"/>
  <c r="AX933" i="3"/>
  <c r="AW933" i="3"/>
  <c r="AV933" i="3"/>
  <c r="AT933" i="3"/>
  <c r="AS933" i="3"/>
  <c r="AR933" i="3"/>
  <c r="AQ933" i="3"/>
  <c r="AP933" i="3"/>
  <c r="AO933" i="3"/>
  <c r="AN933" i="3"/>
  <c r="AM933" i="3"/>
  <c r="AL933" i="3"/>
  <c r="AK933" i="3"/>
  <c r="AI933" i="3"/>
  <c r="AH933" i="3"/>
  <c r="AG933" i="3"/>
  <c r="AD933" i="3"/>
  <c r="AC933" i="3"/>
  <c r="AB933" i="3"/>
  <c r="AA933" i="3"/>
  <c r="Z933" i="3"/>
  <c r="X933" i="3"/>
  <c r="V933" i="3"/>
  <c r="AX932" i="3"/>
  <c r="AW932" i="3"/>
  <c r="AV932" i="3"/>
  <c r="AT932" i="3"/>
  <c r="AS932" i="3"/>
  <c r="AR932" i="3"/>
  <c r="AQ932" i="3"/>
  <c r="AP932" i="3"/>
  <c r="AO932" i="3"/>
  <c r="AN932" i="3"/>
  <c r="AM932" i="3"/>
  <c r="AL932" i="3"/>
  <c r="AK932" i="3"/>
  <c r="AI932" i="3"/>
  <c r="AH932" i="3"/>
  <c r="AG932" i="3"/>
  <c r="AD932" i="3"/>
  <c r="AC932" i="3"/>
  <c r="AB932" i="3"/>
  <c r="AA932" i="3"/>
  <c r="Z932" i="3"/>
  <c r="X932" i="3"/>
  <c r="V932" i="3"/>
  <c r="AX931" i="3"/>
  <c r="AW931" i="3"/>
  <c r="AV931" i="3"/>
  <c r="AT931" i="3"/>
  <c r="AS931" i="3"/>
  <c r="AR931" i="3"/>
  <c r="AQ931" i="3"/>
  <c r="AP931" i="3"/>
  <c r="AO931" i="3"/>
  <c r="AN931" i="3"/>
  <c r="AM931" i="3"/>
  <c r="AL931" i="3"/>
  <c r="AK931" i="3"/>
  <c r="AI931" i="3"/>
  <c r="AH931" i="3"/>
  <c r="AG931" i="3"/>
  <c r="AD931" i="3"/>
  <c r="AC931" i="3"/>
  <c r="AB931" i="3"/>
  <c r="AA931" i="3"/>
  <c r="Z931" i="3"/>
  <c r="X931" i="3"/>
  <c r="V931" i="3"/>
  <c r="AX930" i="3"/>
  <c r="AW930" i="3"/>
  <c r="AV930" i="3"/>
  <c r="AT930" i="3"/>
  <c r="AS930" i="3"/>
  <c r="AR930" i="3"/>
  <c r="AQ930" i="3"/>
  <c r="AP930" i="3"/>
  <c r="AO930" i="3"/>
  <c r="AN930" i="3"/>
  <c r="AM930" i="3"/>
  <c r="AL930" i="3"/>
  <c r="AK930" i="3"/>
  <c r="AI930" i="3"/>
  <c r="AH930" i="3"/>
  <c r="AG930" i="3"/>
  <c r="AD930" i="3"/>
  <c r="AC930" i="3"/>
  <c r="AB930" i="3"/>
  <c r="AA930" i="3"/>
  <c r="Z930" i="3"/>
  <c r="X930" i="3"/>
  <c r="V930" i="3"/>
  <c r="AX929" i="3"/>
  <c r="AW929" i="3"/>
  <c r="AV929" i="3"/>
  <c r="AT929" i="3"/>
  <c r="AS929" i="3"/>
  <c r="AR929" i="3"/>
  <c r="AQ929" i="3"/>
  <c r="AP929" i="3"/>
  <c r="AO929" i="3"/>
  <c r="AN929" i="3"/>
  <c r="AM929" i="3"/>
  <c r="AL929" i="3"/>
  <c r="AK929" i="3"/>
  <c r="AI929" i="3"/>
  <c r="AH929" i="3"/>
  <c r="AG929" i="3"/>
  <c r="AD929" i="3"/>
  <c r="AC929" i="3"/>
  <c r="AB929" i="3"/>
  <c r="AA929" i="3"/>
  <c r="Z929" i="3"/>
  <c r="X929" i="3"/>
  <c r="V929" i="3"/>
  <c r="AX928" i="3"/>
  <c r="AW928" i="3"/>
  <c r="AV928" i="3"/>
  <c r="AT928" i="3"/>
  <c r="AS928" i="3"/>
  <c r="AR928" i="3"/>
  <c r="AQ928" i="3"/>
  <c r="AP928" i="3"/>
  <c r="AO928" i="3"/>
  <c r="AN928" i="3"/>
  <c r="AM928" i="3"/>
  <c r="AL928" i="3"/>
  <c r="AK928" i="3"/>
  <c r="AI928" i="3"/>
  <c r="AH928" i="3"/>
  <c r="AG928" i="3"/>
  <c r="AD928" i="3"/>
  <c r="AC928" i="3"/>
  <c r="AB928" i="3"/>
  <c r="AA928" i="3"/>
  <c r="Z928" i="3"/>
  <c r="X928" i="3"/>
  <c r="V928" i="3"/>
  <c r="AX927" i="3"/>
  <c r="AW927" i="3"/>
  <c r="AV927" i="3"/>
  <c r="AT927" i="3"/>
  <c r="AS927" i="3"/>
  <c r="AR927" i="3"/>
  <c r="AQ927" i="3"/>
  <c r="AP927" i="3"/>
  <c r="AO927" i="3"/>
  <c r="AN927" i="3"/>
  <c r="AM927" i="3"/>
  <c r="AL927" i="3"/>
  <c r="AK927" i="3"/>
  <c r="AI927" i="3"/>
  <c r="AH927" i="3"/>
  <c r="AG927" i="3"/>
  <c r="AD927" i="3"/>
  <c r="AC927" i="3"/>
  <c r="AB927" i="3"/>
  <c r="AA927" i="3"/>
  <c r="Z927" i="3"/>
  <c r="X927" i="3"/>
  <c r="V927" i="3"/>
  <c r="AX926" i="3"/>
  <c r="AW926" i="3"/>
  <c r="AV926" i="3"/>
  <c r="AT926" i="3"/>
  <c r="AS926" i="3"/>
  <c r="AR926" i="3"/>
  <c r="AQ926" i="3"/>
  <c r="AP926" i="3"/>
  <c r="AO926" i="3"/>
  <c r="AN926" i="3"/>
  <c r="AM926" i="3"/>
  <c r="AL926" i="3"/>
  <c r="AK926" i="3"/>
  <c r="AI926" i="3"/>
  <c r="AH926" i="3"/>
  <c r="AG926" i="3"/>
  <c r="AD926" i="3"/>
  <c r="AC926" i="3"/>
  <c r="AB926" i="3"/>
  <c r="AA926" i="3"/>
  <c r="Z926" i="3"/>
  <c r="X926" i="3"/>
  <c r="V926" i="3"/>
  <c r="AX925" i="3"/>
  <c r="AW925" i="3"/>
  <c r="AV925" i="3"/>
  <c r="AT925" i="3"/>
  <c r="AS925" i="3"/>
  <c r="AR925" i="3"/>
  <c r="AQ925" i="3"/>
  <c r="AP925" i="3"/>
  <c r="AO925" i="3"/>
  <c r="AN925" i="3"/>
  <c r="AM925" i="3"/>
  <c r="AL925" i="3"/>
  <c r="AK925" i="3"/>
  <c r="AI925" i="3"/>
  <c r="AH925" i="3"/>
  <c r="AG925" i="3"/>
  <c r="AD925" i="3"/>
  <c r="AC925" i="3"/>
  <c r="AB925" i="3"/>
  <c r="AA925" i="3"/>
  <c r="Z925" i="3"/>
  <c r="X925" i="3"/>
  <c r="V925" i="3"/>
  <c r="AX924" i="3"/>
  <c r="AW924" i="3"/>
  <c r="AV924" i="3"/>
  <c r="AT924" i="3"/>
  <c r="AS924" i="3"/>
  <c r="AR924" i="3"/>
  <c r="AQ924" i="3"/>
  <c r="AP924" i="3"/>
  <c r="AO924" i="3"/>
  <c r="AN924" i="3"/>
  <c r="AM924" i="3"/>
  <c r="AL924" i="3"/>
  <c r="AK924" i="3"/>
  <c r="AI924" i="3"/>
  <c r="AH924" i="3"/>
  <c r="AG924" i="3"/>
  <c r="AD924" i="3"/>
  <c r="AC924" i="3"/>
  <c r="AB924" i="3"/>
  <c r="AA924" i="3"/>
  <c r="Z924" i="3"/>
  <c r="X924" i="3"/>
  <c r="V924" i="3"/>
  <c r="AX923" i="3"/>
  <c r="AW923" i="3"/>
  <c r="AV923" i="3"/>
  <c r="AT923" i="3"/>
  <c r="AS923" i="3"/>
  <c r="AR923" i="3"/>
  <c r="AQ923" i="3"/>
  <c r="AP923" i="3"/>
  <c r="AO923" i="3"/>
  <c r="AN923" i="3"/>
  <c r="AM923" i="3"/>
  <c r="AL923" i="3"/>
  <c r="AK923" i="3"/>
  <c r="AI923" i="3"/>
  <c r="AH923" i="3"/>
  <c r="AG923" i="3"/>
  <c r="AD923" i="3"/>
  <c r="AC923" i="3"/>
  <c r="AB923" i="3"/>
  <c r="AA923" i="3"/>
  <c r="Z923" i="3"/>
  <c r="X923" i="3"/>
  <c r="V923" i="3"/>
  <c r="AX922" i="3"/>
  <c r="AW922" i="3"/>
  <c r="AV922" i="3"/>
  <c r="AT922" i="3"/>
  <c r="AS922" i="3"/>
  <c r="AR922" i="3"/>
  <c r="AQ922" i="3"/>
  <c r="AP922" i="3"/>
  <c r="AO922" i="3"/>
  <c r="AN922" i="3"/>
  <c r="AM922" i="3"/>
  <c r="AL922" i="3"/>
  <c r="AK922" i="3"/>
  <c r="AI922" i="3"/>
  <c r="AH922" i="3"/>
  <c r="AG922" i="3"/>
  <c r="AD922" i="3"/>
  <c r="AC922" i="3"/>
  <c r="AB922" i="3"/>
  <c r="AA922" i="3"/>
  <c r="Z922" i="3"/>
  <c r="X922" i="3"/>
  <c r="V922" i="3"/>
  <c r="AX921" i="3"/>
  <c r="AW921" i="3"/>
  <c r="AV921" i="3"/>
  <c r="AT921" i="3"/>
  <c r="AS921" i="3"/>
  <c r="AR921" i="3"/>
  <c r="AQ921" i="3"/>
  <c r="AP921" i="3"/>
  <c r="AO921" i="3"/>
  <c r="AN921" i="3"/>
  <c r="AM921" i="3"/>
  <c r="AL921" i="3"/>
  <c r="AK921" i="3"/>
  <c r="AI921" i="3"/>
  <c r="AH921" i="3"/>
  <c r="AG921" i="3"/>
  <c r="AD921" i="3"/>
  <c r="AC921" i="3"/>
  <c r="AB921" i="3"/>
  <c r="AA921" i="3"/>
  <c r="Z921" i="3"/>
  <c r="X921" i="3"/>
  <c r="V921" i="3"/>
  <c r="AX920" i="3"/>
  <c r="AW920" i="3"/>
  <c r="AV920" i="3"/>
  <c r="AT920" i="3"/>
  <c r="AS920" i="3"/>
  <c r="AR920" i="3"/>
  <c r="AQ920" i="3"/>
  <c r="AP920" i="3"/>
  <c r="AO920" i="3"/>
  <c r="AN920" i="3"/>
  <c r="AM920" i="3"/>
  <c r="AL920" i="3"/>
  <c r="AK920" i="3"/>
  <c r="AI920" i="3"/>
  <c r="AH920" i="3"/>
  <c r="AG920" i="3"/>
  <c r="AD920" i="3"/>
  <c r="AC920" i="3"/>
  <c r="AB920" i="3"/>
  <c r="AA920" i="3"/>
  <c r="Z920" i="3"/>
  <c r="X920" i="3"/>
  <c r="V920" i="3"/>
  <c r="AX919" i="3"/>
  <c r="AW919" i="3"/>
  <c r="AV919" i="3"/>
  <c r="AT919" i="3"/>
  <c r="AS919" i="3"/>
  <c r="AR919" i="3"/>
  <c r="AQ919" i="3"/>
  <c r="AP919" i="3"/>
  <c r="AO919" i="3"/>
  <c r="AN919" i="3"/>
  <c r="AM919" i="3"/>
  <c r="AL919" i="3"/>
  <c r="AK919" i="3"/>
  <c r="AI919" i="3"/>
  <c r="AH919" i="3"/>
  <c r="AG919" i="3"/>
  <c r="AD919" i="3"/>
  <c r="AC919" i="3"/>
  <c r="AB919" i="3"/>
  <c r="AA919" i="3"/>
  <c r="Z919" i="3"/>
  <c r="X919" i="3"/>
  <c r="V919" i="3"/>
  <c r="AX918" i="3"/>
  <c r="AW918" i="3"/>
  <c r="AV918" i="3"/>
  <c r="AT918" i="3"/>
  <c r="AS918" i="3"/>
  <c r="AR918" i="3"/>
  <c r="AQ918" i="3"/>
  <c r="AP918" i="3"/>
  <c r="AO918" i="3"/>
  <c r="AN918" i="3"/>
  <c r="AM918" i="3"/>
  <c r="AL918" i="3"/>
  <c r="AK918" i="3"/>
  <c r="AI918" i="3"/>
  <c r="AH918" i="3"/>
  <c r="AG918" i="3"/>
  <c r="AD918" i="3"/>
  <c r="AC918" i="3"/>
  <c r="AB918" i="3"/>
  <c r="AA918" i="3"/>
  <c r="Z918" i="3"/>
  <c r="X918" i="3"/>
  <c r="V918" i="3"/>
  <c r="AX917" i="3"/>
  <c r="AW917" i="3"/>
  <c r="AV917" i="3"/>
  <c r="AT917" i="3"/>
  <c r="AS917" i="3"/>
  <c r="AR917" i="3"/>
  <c r="AQ917" i="3"/>
  <c r="AP917" i="3"/>
  <c r="AO917" i="3"/>
  <c r="AN917" i="3"/>
  <c r="AM917" i="3"/>
  <c r="AL917" i="3"/>
  <c r="AK917" i="3"/>
  <c r="AI917" i="3"/>
  <c r="AH917" i="3"/>
  <c r="AG917" i="3"/>
  <c r="AD917" i="3"/>
  <c r="AC917" i="3"/>
  <c r="AB917" i="3"/>
  <c r="AA917" i="3"/>
  <c r="Z917" i="3"/>
  <c r="X917" i="3"/>
  <c r="V917" i="3"/>
  <c r="AX916" i="3"/>
  <c r="AW916" i="3"/>
  <c r="AV916" i="3"/>
  <c r="AT916" i="3"/>
  <c r="AS916" i="3"/>
  <c r="AR916" i="3"/>
  <c r="AQ916" i="3"/>
  <c r="AP916" i="3"/>
  <c r="AO916" i="3"/>
  <c r="AN916" i="3"/>
  <c r="AM916" i="3"/>
  <c r="AL916" i="3"/>
  <c r="AK916" i="3"/>
  <c r="AI916" i="3"/>
  <c r="AH916" i="3"/>
  <c r="AG916" i="3"/>
  <c r="AD916" i="3"/>
  <c r="AC916" i="3"/>
  <c r="AB916" i="3"/>
  <c r="AA916" i="3"/>
  <c r="Z916" i="3"/>
  <c r="X916" i="3"/>
  <c r="V916" i="3"/>
  <c r="AX915" i="3"/>
  <c r="AW915" i="3"/>
  <c r="AV915" i="3"/>
  <c r="AT915" i="3"/>
  <c r="AS915" i="3"/>
  <c r="AR915" i="3"/>
  <c r="AQ915" i="3"/>
  <c r="AP915" i="3"/>
  <c r="AO915" i="3"/>
  <c r="AN915" i="3"/>
  <c r="AM915" i="3"/>
  <c r="AL915" i="3"/>
  <c r="AK915" i="3"/>
  <c r="AI915" i="3"/>
  <c r="AH915" i="3"/>
  <c r="AG915" i="3"/>
  <c r="AD915" i="3"/>
  <c r="AC915" i="3"/>
  <c r="AB915" i="3"/>
  <c r="AA915" i="3"/>
  <c r="Z915" i="3"/>
  <c r="X915" i="3"/>
  <c r="V915" i="3"/>
  <c r="AX914" i="3"/>
  <c r="AW914" i="3"/>
  <c r="AV914" i="3"/>
  <c r="AT914" i="3"/>
  <c r="AS914" i="3"/>
  <c r="AR914" i="3"/>
  <c r="AQ914" i="3"/>
  <c r="AP914" i="3"/>
  <c r="AO914" i="3"/>
  <c r="AN914" i="3"/>
  <c r="AM914" i="3"/>
  <c r="AL914" i="3"/>
  <c r="AK914" i="3"/>
  <c r="AI914" i="3"/>
  <c r="AH914" i="3"/>
  <c r="AG914" i="3"/>
  <c r="AD914" i="3"/>
  <c r="AC914" i="3"/>
  <c r="AB914" i="3"/>
  <c r="AA914" i="3"/>
  <c r="Z914" i="3"/>
  <c r="X914" i="3"/>
  <c r="V914" i="3"/>
  <c r="AX913" i="3"/>
  <c r="AW913" i="3"/>
  <c r="AV913" i="3"/>
  <c r="AT913" i="3"/>
  <c r="AS913" i="3"/>
  <c r="AR913" i="3"/>
  <c r="AQ913" i="3"/>
  <c r="AP913" i="3"/>
  <c r="AO913" i="3"/>
  <c r="AN913" i="3"/>
  <c r="AM913" i="3"/>
  <c r="AL913" i="3"/>
  <c r="AK913" i="3"/>
  <c r="AI913" i="3"/>
  <c r="AH913" i="3"/>
  <c r="AG913" i="3"/>
  <c r="AD913" i="3"/>
  <c r="AC913" i="3"/>
  <c r="AB913" i="3"/>
  <c r="AA913" i="3"/>
  <c r="Z913" i="3"/>
  <c r="X913" i="3"/>
  <c r="V913" i="3"/>
  <c r="AX912" i="3"/>
  <c r="AW912" i="3"/>
  <c r="AV912" i="3"/>
  <c r="AT912" i="3"/>
  <c r="AS912" i="3"/>
  <c r="AR912" i="3"/>
  <c r="AQ912" i="3"/>
  <c r="AP912" i="3"/>
  <c r="AO912" i="3"/>
  <c r="AN912" i="3"/>
  <c r="AM912" i="3"/>
  <c r="AL912" i="3"/>
  <c r="AK912" i="3"/>
  <c r="AI912" i="3"/>
  <c r="AH912" i="3"/>
  <c r="AG912" i="3"/>
  <c r="AD912" i="3"/>
  <c r="AC912" i="3"/>
  <c r="AB912" i="3"/>
  <c r="AA912" i="3"/>
  <c r="Z912" i="3"/>
  <c r="X912" i="3"/>
  <c r="V912" i="3"/>
  <c r="AX911" i="3"/>
  <c r="AW911" i="3"/>
  <c r="AV911" i="3"/>
  <c r="AT911" i="3"/>
  <c r="AS911" i="3"/>
  <c r="AR911" i="3"/>
  <c r="AQ911" i="3"/>
  <c r="AP911" i="3"/>
  <c r="AO911" i="3"/>
  <c r="AN911" i="3"/>
  <c r="AM911" i="3"/>
  <c r="AL911" i="3"/>
  <c r="AK911" i="3"/>
  <c r="AI911" i="3"/>
  <c r="AH911" i="3"/>
  <c r="AG911" i="3"/>
  <c r="AD911" i="3"/>
  <c r="AC911" i="3"/>
  <c r="AB911" i="3"/>
  <c r="AA911" i="3"/>
  <c r="Z911" i="3"/>
  <c r="X911" i="3"/>
  <c r="V911" i="3"/>
  <c r="AX910" i="3"/>
  <c r="AW910" i="3"/>
  <c r="AV910" i="3"/>
  <c r="AT910" i="3"/>
  <c r="AS910" i="3"/>
  <c r="AR910" i="3"/>
  <c r="AQ910" i="3"/>
  <c r="AP910" i="3"/>
  <c r="AO910" i="3"/>
  <c r="AN910" i="3"/>
  <c r="AM910" i="3"/>
  <c r="AL910" i="3"/>
  <c r="AK910" i="3"/>
  <c r="AI910" i="3"/>
  <c r="AH910" i="3"/>
  <c r="AG910" i="3"/>
  <c r="AD910" i="3"/>
  <c r="AC910" i="3"/>
  <c r="AB910" i="3"/>
  <c r="AA910" i="3"/>
  <c r="Z910" i="3"/>
  <c r="X910" i="3"/>
  <c r="V910" i="3"/>
  <c r="AX909" i="3"/>
  <c r="AW909" i="3"/>
  <c r="AV909" i="3"/>
  <c r="AT909" i="3"/>
  <c r="AS909" i="3"/>
  <c r="AR909" i="3"/>
  <c r="AQ909" i="3"/>
  <c r="AP909" i="3"/>
  <c r="AO909" i="3"/>
  <c r="AN909" i="3"/>
  <c r="AM909" i="3"/>
  <c r="AL909" i="3"/>
  <c r="AK909" i="3"/>
  <c r="AI909" i="3"/>
  <c r="AH909" i="3"/>
  <c r="AG909" i="3"/>
  <c r="AD909" i="3"/>
  <c r="AC909" i="3"/>
  <c r="AB909" i="3"/>
  <c r="AA909" i="3"/>
  <c r="Z909" i="3"/>
  <c r="X909" i="3"/>
  <c r="V909" i="3"/>
  <c r="AX908" i="3"/>
  <c r="AW908" i="3"/>
  <c r="AV908" i="3"/>
  <c r="AT908" i="3"/>
  <c r="AS908" i="3"/>
  <c r="AR908" i="3"/>
  <c r="AQ908" i="3"/>
  <c r="AP908" i="3"/>
  <c r="AO908" i="3"/>
  <c r="AN908" i="3"/>
  <c r="AM908" i="3"/>
  <c r="AL908" i="3"/>
  <c r="AK908" i="3"/>
  <c r="AI908" i="3"/>
  <c r="AH908" i="3"/>
  <c r="AG908" i="3"/>
  <c r="AD908" i="3"/>
  <c r="AC908" i="3"/>
  <c r="AB908" i="3"/>
  <c r="AA908" i="3"/>
  <c r="Z908" i="3"/>
  <c r="X908" i="3"/>
  <c r="V908" i="3"/>
  <c r="AX907" i="3"/>
  <c r="AW907" i="3"/>
  <c r="AV907" i="3"/>
  <c r="AT907" i="3"/>
  <c r="AS907" i="3"/>
  <c r="AR907" i="3"/>
  <c r="AQ907" i="3"/>
  <c r="AP907" i="3"/>
  <c r="AO907" i="3"/>
  <c r="AN907" i="3"/>
  <c r="AM907" i="3"/>
  <c r="AL907" i="3"/>
  <c r="AK907" i="3"/>
  <c r="AI907" i="3"/>
  <c r="AH907" i="3"/>
  <c r="AG907" i="3"/>
  <c r="AD907" i="3"/>
  <c r="AC907" i="3"/>
  <c r="AB907" i="3"/>
  <c r="AA907" i="3"/>
  <c r="Z907" i="3"/>
  <c r="X907" i="3"/>
  <c r="V907" i="3"/>
  <c r="AX906" i="3"/>
  <c r="AW906" i="3"/>
  <c r="AV906" i="3"/>
  <c r="AT906" i="3"/>
  <c r="AS906" i="3"/>
  <c r="AR906" i="3"/>
  <c r="AQ906" i="3"/>
  <c r="AP906" i="3"/>
  <c r="AO906" i="3"/>
  <c r="AN906" i="3"/>
  <c r="AM906" i="3"/>
  <c r="AL906" i="3"/>
  <c r="AK906" i="3"/>
  <c r="AI906" i="3"/>
  <c r="AH906" i="3"/>
  <c r="AG906" i="3"/>
  <c r="AD906" i="3"/>
  <c r="AC906" i="3"/>
  <c r="AB906" i="3"/>
  <c r="AA906" i="3"/>
  <c r="Z906" i="3"/>
  <c r="X906" i="3"/>
  <c r="V906" i="3"/>
  <c r="AX905" i="3"/>
  <c r="AW905" i="3"/>
  <c r="AV905" i="3"/>
  <c r="AT905" i="3"/>
  <c r="AS905" i="3"/>
  <c r="AR905" i="3"/>
  <c r="AQ905" i="3"/>
  <c r="AP905" i="3"/>
  <c r="AO905" i="3"/>
  <c r="AN905" i="3"/>
  <c r="AM905" i="3"/>
  <c r="AL905" i="3"/>
  <c r="AK905" i="3"/>
  <c r="AI905" i="3"/>
  <c r="AH905" i="3"/>
  <c r="AG905" i="3"/>
  <c r="AD905" i="3"/>
  <c r="AC905" i="3"/>
  <c r="AB905" i="3"/>
  <c r="AA905" i="3"/>
  <c r="Z905" i="3"/>
  <c r="X905" i="3"/>
  <c r="V905" i="3"/>
  <c r="AX904" i="3"/>
  <c r="AW904" i="3"/>
  <c r="AV904" i="3"/>
  <c r="AT904" i="3"/>
  <c r="AS904" i="3"/>
  <c r="AR904" i="3"/>
  <c r="AQ904" i="3"/>
  <c r="AP904" i="3"/>
  <c r="AO904" i="3"/>
  <c r="AN904" i="3"/>
  <c r="AM904" i="3"/>
  <c r="AL904" i="3"/>
  <c r="AK904" i="3"/>
  <c r="AI904" i="3"/>
  <c r="AH904" i="3"/>
  <c r="AG904" i="3"/>
  <c r="AD904" i="3"/>
  <c r="AC904" i="3"/>
  <c r="AB904" i="3"/>
  <c r="AA904" i="3"/>
  <c r="Z904" i="3"/>
  <c r="X904" i="3"/>
  <c r="V904" i="3"/>
  <c r="AX903" i="3"/>
  <c r="AW903" i="3"/>
  <c r="AV903" i="3"/>
  <c r="AT903" i="3"/>
  <c r="AS903" i="3"/>
  <c r="AR903" i="3"/>
  <c r="AQ903" i="3"/>
  <c r="AP903" i="3"/>
  <c r="AO903" i="3"/>
  <c r="AN903" i="3"/>
  <c r="AM903" i="3"/>
  <c r="AL903" i="3"/>
  <c r="AK903" i="3"/>
  <c r="AI903" i="3"/>
  <c r="AH903" i="3"/>
  <c r="AG903" i="3"/>
  <c r="AD903" i="3"/>
  <c r="AC903" i="3"/>
  <c r="AB903" i="3"/>
  <c r="AA903" i="3"/>
  <c r="Z903" i="3"/>
  <c r="X903" i="3"/>
  <c r="V903" i="3"/>
  <c r="AX902" i="3"/>
  <c r="AW902" i="3"/>
  <c r="AV902" i="3"/>
  <c r="AT902" i="3"/>
  <c r="AS902" i="3"/>
  <c r="AR902" i="3"/>
  <c r="AQ902" i="3"/>
  <c r="AP902" i="3"/>
  <c r="AO902" i="3"/>
  <c r="AN902" i="3"/>
  <c r="AM902" i="3"/>
  <c r="AL902" i="3"/>
  <c r="AK902" i="3"/>
  <c r="AI902" i="3"/>
  <c r="AH902" i="3"/>
  <c r="AG902" i="3"/>
  <c r="AD902" i="3"/>
  <c r="AC902" i="3"/>
  <c r="AB902" i="3"/>
  <c r="AA902" i="3"/>
  <c r="Z902" i="3"/>
  <c r="X902" i="3"/>
  <c r="V902" i="3"/>
  <c r="AX901" i="3"/>
  <c r="AW901" i="3"/>
  <c r="AV901" i="3"/>
  <c r="AT901" i="3"/>
  <c r="AS901" i="3"/>
  <c r="AR901" i="3"/>
  <c r="AQ901" i="3"/>
  <c r="AP901" i="3"/>
  <c r="AO901" i="3"/>
  <c r="AN901" i="3"/>
  <c r="AM901" i="3"/>
  <c r="AL901" i="3"/>
  <c r="AK901" i="3"/>
  <c r="AI901" i="3"/>
  <c r="AH901" i="3"/>
  <c r="AG901" i="3"/>
  <c r="AD901" i="3"/>
  <c r="AC901" i="3"/>
  <c r="AB901" i="3"/>
  <c r="AA901" i="3"/>
  <c r="Z901" i="3"/>
  <c r="X901" i="3"/>
  <c r="V901" i="3"/>
  <c r="AX900" i="3"/>
  <c r="AW900" i="3"/>
  <c r="AV900" i="3"/>
  <c r="AT900" i="3"/>
  <c r="AS900" i="3"/>
  <c r="AR900" i="3"/>
  <c r="AQ900" i="3"/>
  <c r="AP900" i="3"/>
  <c r="AO900" i="3"/>
  <c r="AN900" i="3"/>
  <c r="AM900" i="3"/>
  <c r="AL900" i="3"/>
  <c r="AK900" i="3"/>
  <c r="AI900" i="3"/>
  <c r="AH900" i="3"/>
  <c r="AG900" i="3"/>
  <c r="AD900" i="3"/>
  <c r="AC900" i="3"/>
  <c r="AB900" i="3"/>
  <c r="AA900" i="3"/>
  <c r="Z900" i="3"/>
  <c r="X900" i="3"/>
  <c r="V900" i="3"/>
  <c r="AX899" i="3"/>
  <c r="AW899" i="3"/>
  <c r="AV899" i="3"/>
  <c r="AT899" i="3"/>
  <c r="AS899" i="3"/>
  <c r="AR899" i="3"/>
  <c r="AQ899" i="3"/>
  <c r="AP899" i="3"/>
  <c r="AO899" i="3"/>
  <c r="AN899" i="3"/>
  <c r="AM899" i="3"/>
  <c r="AL899" i="3"/>
  <c r="AK899" i="3"/>
  <c r="AI899" i="3"/>
  <c r="AH899" i="3"/>
  <c r="AG899" i="3"/>
  <c r="AD899" i="3"/>
  <c r="AC899" i="3"/>
  <c r="AB899" i="3"/>
  <c r="AA899" i="3"/>
  <c r="Z899" i="3"/>
  <c r="X899" i="3"/>
  <c r="V899" i="3"/>
  <c r="AX898" i="3"/>
  <c r="AW898" i="3"/>
  <c r="AV898" i="3"/>
  <c r="AT898" i="3"/>
  <c r="AS898" i="3"/>
  <c r="AR898" i="3"/>
  <c r="AQ898" i="3"/>
  <c r="AP898" i="3"/>
  <c r="AO898" i="3"/>
  <c r="AN898" i="3"/>
  <c r="AM898" i="3"/>
  <c r="AL898" i="3"/>
  <c r="AK898" i="3"/>
  <c r="AI898" i="3"/>
  <c r="AH898" i="3"/>
  <c r="AG898" i="3"/>
  <c r="AD898" i="3"/>
  <c r="AC898" i="3"/>
  <c r="AB898" i="3"/>
  <c r="AA898" i="3"/>
  <c r="Z898" i="3"/>
  <c r="X898" i="3"/>
  <c r="V898" i="3"/>
  <c r="AX897" i="3"/>
  <c r="AW897" i="3"/>
  <c r="AV897" i="3"/>
  <c r="AT897" i="3"/>
  <c r="AS897" i="3"/>
  <c r="AR897" i="3"/>
  <c r="AQ897" i="3"/>
  <c r="AP897" i="3"/>
  <c r="AO897" i="3"/>
  <c r="AN897" i="3"/>
  <c r="AM897" i="3"/>
  <c r="AL897" i="3"/>
  <c r="AK897" i="3"/>
  <c r="AI897" i="3"/>
  <c r="AH897" i="3"/>
  <c r="AG897" i="3"/>
  <c r="AD897" i="3"/>
  <c r="AC897" i="3"/>
  <c r="AB897" i="3"/>
  <c r="AA897" i="3"/>
  <c r="Z897" i="3"/>
  <c r="X897" i="3"/>
  <c r="V897" i="3"/>
  <c r="AX896" i="3"/>
  <c r="AW896" i="3"/>
  <c r="AV896" i="3"/>
  <c r="AT896" i="3"/>
  <c r="AS896" i="3"/>
  <c r="AR896" i="3"/>
  <c r="AQ896" i="3"/>
  <c r="AP896" i="3"/>
  <c r="AO896" i="3"/>
  <c r="AN896" i="3"/>
  <c r="AM896" i="3"/>
  <c r="AL896" i="3"/>
  <c r="AK896" i="3"/>
  <c r="AI896" i="3"/>
  <c r="AH896" i="3"/>
  <c r="AG896" i="3"/>
  <c r="AD896" i="3"/>
  <c r="AC896" i="3"/>
  <c r="AB896" i="3"/>
  <c r="AA896" i="3"/>
  <c r="Z896" i="3"/>
  <c r="X896" i="3"/>
  <c r="V896" i="3"/>
  <c r="AX895" i="3"/>
  <c r="AW895" i="3"/>
  <c r="AV895" i="3"/>
  <c r="AT895" i="3"/>
  <c r="AS895" i="3"/>
  <c r="AR895" i="3"/>
  <c r="AQ895" i="3"/>
  <c r="AP895" i="3"/>
  <c r="AO895" i="3"/>
  <c r="AN895" i="3"/>
  <c r="AM895" i="3"/>
  <c r="AL895" i="3"/>
  <c r="AK895" i="3"/>
  <c r="AI895" i="3"/>
  <c r="AH895" i="3"/>
  <c r="AG895" i="3"/>
  <c r="AD895" i="3"/>
  <c r="AC895" i="3"/>
  <c r="AB895" i="3"/>
  <c r="AA895" i="3"/>
  <c r="Z895" i="3"/>
  <c r="X895" i="3"/>
  <c r="V895" i="3"/>
  <c r="AX894" i="3"/>
  <c r="AW894" i="3"/>
  <c r="AV894" i="3"/>
  <c r="AT894" i="3"/>
  <c r="AS894" i="3"/>
  <c r="AR894" i="3"/>
  <c r="AQ894" i="3"/>
  <c r="AP894" i="3"/>
  <c r="AO894" i="3"/>
  <c r="AN894" i="3"/>
  <c r="AM894" i="3"/>
  <c r="AL894" i="3"/>
  <c r="AK894" i="3"/>
  <c r="AI894" i="3"/>
  <c r="AH894" i="3"/>
  <c r="AG894" i="3"/>
  <c r="AD894" i="3"/>
  <c r="AC894" i="3"/>
  <c r="AB894" i="3"/>
  <c r="AA894" i="3"/>
  <c r="Z894" i="3"/>
  <c r="X894" i="3"/>
  <c r="V894" i="3"/>
  <c r="AX893" i="3"/>
  <c r="AW893" i="3"/>
  <c r="AV893" i="3"/>
  <c r="AT893" i="3"/>
  <c r="AS893" i="3"/>
  <c r="AR893" i="3"/>
  <c r="AQ893" i="3"/>
  <c r="AP893" i="3"/>
  <c r="AO893" i="3"/>
  <c r="AN893" i="3"/>
  <c r="AM893" i="3"/>
  <c r="AL893" i="3"/>
  <c r="AK893" i="3"/>
  <c r="AI893" i="3"/>
  <c r="AH893" i="3"/>
  <c r="AG893" i="3"/>
  <c r="AD893" i="3"/>
  <c r="AC893" i="3"/>
  <c r="AB893" i="3"/>
  <c r="AA893" i="3"/>
  <c r="Z893" i="3"/>
  <c r="X893" i="3"/>
  <c r="V893" i="3"/>
  <c r="AX892" i="3"/>
  <c r="AW892" i="3"/>
  <c r="AV892" i="3"/>
  <c r="AT892" i="3"/>
  <c r="AS892" i="3"/>
  <c r="AR892" i="3"/>
  <c r="AQ892" i="3"/>
  <c r="AP892" i="3"/>
  <c r="AO892" i="3"/>
  <c r="AN892" i="3"/>
  <c r="AM892" i="3"/>
  <c r="AL892" i="3"/>
  <c r="AK892" i="3"/>
  <c r="AI892" i="3"/>
  <c r="AH892" i="3"/>
  <c r="AG892" i="3"/>
  <c r="AD892" i="3"/>
  <c r="AC892" i="3"/>
  <c r="AB892" i="3"/>
  <c r="AA892" i="3"/>
  <c r="Z892" i="3"/>
  <c r="X892" i="3"/>
  <c r="V892" i="3"/>
  <c r="AX891" i="3"/>
  <c r="AW891" i="3"/>
  <c r="AV891" i="3"/>
  <c r="AT891" i="3"/>
  <c r="AS891" i="3"/>
  <c r="AR891" i="3"/>
  <c r="AQ891" i="3"/>
  <c r="AP891" i="3"/>
  <c r="AO891" i="3"/>
  <c r="AN891" i="3"/>
  <c r="AM891" i="3"/>
  <c r="AL891" i="3"/>
  <c r="AK891" i="3"/>
  <c r="AI891" i="3"/>
  <c r="AH891" i="3"/>
  <c r="AG891" i="3"/>
  <c r="AD891" i="3"/>
  <c r="AC891" i="3"/>
  <c r="AB891" i="3"/>
  <c r="AA891" i="3"/>
  <c r="Z891" i="3"/>
  <c r="X891" i="3"/>
  <c r="V891" i="3"/>
  <c r="AX890" i="3"/>
  <c r="AW890" i="3"/>
  <c r="AV890" i="3"/>
  <c r="AT890" i="3"/>
  <c r="AS890" i="3"/>
  <c r="AR890" i="3"/>
  <c r="AQ890" i="3"/>
  <c r="AP890" i="3"/>
  <c r="AO890" i="3"/>
  <c r="AN890" i="3"/>
  <c r="AM890" i="3"/>
  <c r="AL890" i="3"/>
  <c r="AK890" i="3"/>
  <c r="AI890" i="3"/>
  <c r="AH890" i="3"/>
  <c r="AG890" i="3"/>
  <c r="AD890" i="3"/>
  <c r="AC890" i="3"/>
  <c r="AB890" i="3"/>
  <c r="AA890" i="3"/>
  <c r="Z890" i="3"/>
  <c r="X890" i="3"/>
  <c r="V890" i="3"/>
  <c r="AX889" i="3"/>
  <c r="AW889" i="3"/>
  <c r="AV889" i="3"/>
  <c r="AT889" i="3"/>
  <c r="AS889" i="3"/>
  <c r="AR889" i="3"/>
  <c r="AQ889" i="3"/>
  <c r="AP889" i="3"/>
  <c r="AO889" i="3"/>
  <c r="AN889" i="3"/>
  <c r="AM889" i="3"/>
  <c r="AL889" i="3"/>
  <c r="AK889" i="3"/>
  <c r="AI889" i="3"/>
  <c r="AH889" i="3"/>
  <c r="AG889" i="3"/>
  <c r="AD889" i="3"/>
  <c r="AC889" i="3"/>
  <c r="AB889" i="3"/>
  <c r="AA889" i="3"/>
  <c r="Z889" i="3"/>
  <c r="X889" i="3"/>
  <c r="V889" i="3"/>
  <c r="AX888" i="3"/>
  <c r="AW888" i="3"/>
  <c r="AV888" i="3"/>
  <c r="AT888" i="3"/>
  <c r="AS888" i="3"/>
  <c r="AR888" i="3"/>
  <c r="AQ888" i="3"/>
  <c r="AP888" i="3"/>
  <c r="AO888" i="3"/>
  <c r="AN888" i="3"/>
  <c r="AM888" i="3"/>
  <c r="AL888" i="3"/>
  <c r="AK888" i="3"/>
  <c r="AI888" i="3"/>
  <c r="AH888" i="3"/>
  <c r="AG888" i="3"/>
  <c r="AD888" i="3"/>
  <c r="AC888" i="3"/>
  <c r="AB888" i="3"/>
  <c r="AA888" i="3"/>
  <c r="Z888" i="3"/>
  <c r="X888" i="3"/>
  <c r="V888" i="3"/>
  <c r="AX887" i="3"/>
  <c r="AW887" i="3"/>
  <c r="AV887" i="3"/>
  <c r="AT887" i="3"/>
  <c r="AS887" i="3"/>
  <c r="AR887" i="3"/>
  <c r="AQ887" i="3"/>
  <c r="AP887" i="3"/>
  <c r="AO887" i="3"/>
  <c r="AN887" i="3"/>
  <c r="AM887" i="3"/>
  <c r="AL887" i="3"/>
  <c r="AK887" i="3"/>
  <c r="AI887" i="3"/>
  <c r="AH887" i="3"/>
  <c r="AG887" i="3"/>
  <c r="AD887" i="3"/>
  <c r="AC887" i="3"/>
  <c r="AB887" i="3"/>
  <c r="AA887" i="3"/>
  <c r="Z887" i="3"/>
  <c r="X887" i="3"/>
  <c r="V887" i="3"/>
  <c r="AX886" i="3"/>
  <c r="AW886" i="3"/>
  <c r="AV886" i="3"/>
  <c r="AT886" i="3"/>
  <c r="AS886" i="3"/>
  <c r="AR886" i="3"/>
  <c r="AQ886" i="3"/>
  <c r="AP886" i="3"/>
  <c r="AO886" i="3"/>
  <c r="AN886" i="3"/>
  <c r="AM886" i="3"/>
  <c r="AL886" i="3"/>
  <c r="AK886" i="3"/>
  <c r="AI886" i="3"/>
  <c r="AH886" i="3"/>
  <c r="AG886" i="3"/>
  <c r="AD886" i="3"/>
  <c r="AC886" i="3"/>
  <c r="AB886" i="3"/>
  <c r="AA886" i="3"/>
  <c r="Z886" i="3"/>
  <c r="X886" i="3"/>
  <c r="V886" i="3"/>
  <c r="AX885" i="3"/>
  <c r="AW885" i="3"/>
  <c r="AV885" i="3"/>
  <c r="AT885" i="3"/>
  <c r="AS885" i="3"/>
  <c r="AR885" i="3"/>
  <c r="AQ885" i="3"/>
  <c r="AP885" i="3"/>
  <c r="AO885" i="3"/>
  <c r="AN885" i="3"/>
  <c r="AM885" i="3"/>
  <c r="AL885" i="3"/>
  <c r="AK885" i="3"/>
  <c r="AI885" i="3"/>
  <c r="AH885" i="3"/>
  <c r="AG885" i="3"/>
  <c r="AD885" i="3"/>
  <c r="AC885" i="3"/>
  <c r="AB885" i="3"/>
  <c r="AA885" i="3"/>
  <c r="Z885" i="3"/>
  <c r="X885" i="3"/>
  <c r="V885" i="3"/>
  <c r="AX884" i="3"/>
  <c r="AW884" i="3"/>
  <c r="AV884" i="3"/>
  <c r="AT884" i="3"/>
  <c r="AS884" i="3"/>
  <c r="AR884" i="3"/>
  <c r="AQ884" i="3"/>
  <c r="AP884" i="3"/>
  <c r="AO884" i="3"/>
  <c r="AN884" i="3"/>
  <c r="AM884" i="3"/>
  <c r="AL884" i="3"/>
  <c r="AK884" i="3"/>
  <c r="AI884" i="3"/>
  <c r="AH884" i="3"/>
  <c r="AG884" i="3"/>
  <c r="AD884" i="3"/>
  <c r="AC884" i="3"/>
  <c r="AB884" i="3"/>
  <c r="AA884" i="3"/>
  <c r="Z884" i="3"/>
  <c r="X884" i="3"/>
  <c r="V884" i="3"/>
  <c r="AX883" i="3"/>
  <c r="AW883" i="3"/>
  <c r="AV883" i="3"/>
  <c r="AT883" i="3"/>
  <c r="AS883" i="3"/>
  <c r="AR883" i="3"/>
  <c r="AQ883" i="3"/>
  <c r="AP883" i="3"/>
  <c r="AO883" i="3"/>
  <c r="AN883" i="3"/>
  <c r="AM883" i="3"/>
  <c r="AL883" i="3"/>
  <c r="AK883" i="3"/>
  <c r="AI883" i="3"/>
  <c r="AH883" i="3"/>
  <c r="AG883" i="3"/>
  <c r="AD883" i="3"/>
  <c r="AC883" i="3"/>
  <c r="AB883" i="3"/>
  <c r="AA883" i="3"/>
  <c r="Z883" i="3"/>
  <c r="X883" i="3"/>
  <c r="V883" i="3"/>
  <c r="AX882" i="3"/>
  <c r="AW882" i="3"/>
  <c r="AV882" i="3"/>
  <c r="AT882" i="3"/>
  <c r="AS882" i="3"/>
  <c r="AR882" i="3"/>
  <c r="AQ882" i="3"/>
  <c r="AP882" i="3"/>
  <c r="AO882" i="3"/>
  <c r="AN882" i="3"/>
  <c r="AM882" i="3"/>
  <c r="AL882" i="3"/>
  <c r="AK882" i="3"/>
  <c r="AI882" i="3"/>
  <c r="AH882" i="3"/>
  <c r="AG882" i="3"/>
  <c r="AD882" i="3"/>
  <c r="AC882" i="3"/>
  <c r="AB882" i="3"/>
  <c r="AA882" i="3"/>
  <c r="Z882" i="3"/>
  <c r="X882" i="3"/>
  <c r="V882" i="3"/>
  <c r="AX881" i="3"/>
  <c r="AW881" i="3"/>
  <c r="AV881" i="3"/>
  <c r="AT881" i="3"/>
  <c r="AS881" i="3"/>
  <c r="AR881" i="3"/>
  <c r="AQ881" i="3"/>
  <c r="AP881" i="3"/>
  <c r="AO881" i="3"/>
  <c r="AN881" i="3"/>
  <c r="AM881" i="3"/>
  <c r="AL881" i="3"/>
  <c r="AK881" i="3"/>
  <c r="AI881" i="3"/>
  <c r="AH881" i="3"/>
  <c r="AG881" i="3"/>
  <c r="AD881" i="3"/>
  <c r="AC881" i="3"/>
  <c r="AB881" i="3"/>
  <c r="AA881" i="3"/>
  <c r="Z881" i="3"/>
  <c r="X881" i="3"/>
  <c r="V881" i="3"/>
  <c r="AX880" i="3"/>
  <c r="AW880" i="3"/>
  <c r="AV880" i="3"/>
  <c r="AT880" i="3"/>
  <c r="AS880" i="3"/>
  <c r="AR880" i="3"/>
  <c r="AQ880" i="3"/>
  <c r="AP880" i="3"/>
  <c r="AO880" i="3"/>
  <c r="AN880" i="3"/>
  <c r="AM880" i="3"/>
  <c r="AL880" i="3"/>
  <c r="AK880" i="3"/>
  <c r="AI880" i="3"/>
  <c r="AH880" i="3"/>
  <c r="AG880" i="3"/>
  <c r="AD880" i="3"/>
  <c r="AC880" i="3"/>
  <c r="AB880" i="3"/>
  <c r="AA880" i="3"/>
  <c r="Z880" i="3"/>
  <c r="X880" i="3"/>
  <c r="V880" i="3"/>
  <c r="AX879" i="3"/>
  <c r="AW879" i="3"/>
  <c r="AV879" i="3"/>
  <c r="AT879" i="3"/>
  <c r="AS879" i="3"/>
  <c r="AR879" i="3"/>
  <c r="AQ879" i="3"/>
  <c r="AP879" i="3"/>
  <c r="AO879" i="3"/>
  <c r="AN879" i="3"/>
  <c r="AM879" i="3"/>
  <c r="AL879" i="3"/>
  <c r="AK879" i="3"/>
  <c r="AI879" i="3"/>
  <c r="AH879" i="3"/>
  <c r="AG879" i="3"/>
  <c r="AD879" i="3"/>
  <c r="AC879" i="3"/>
  <c r="AB879" i="3"/>
  <c r="AA879" i="3"/>
  <c r="Z879" i="3"/>
  <c r="X879" i="3"/>
  <c r="V879" i="3"/>
  <c r="AX878" i="3"/>
  <c r="AW878" i="3"/>
  <c r="AV878" i="3"/>
  <c r="AT878" i="3"/>
  <c r="AS878" i="3"/>
  <c r="AR878" i="3"/>
  <c r="AQ878" i="3"/>
  <c r="AP878" i="3"/>
  <c r="AO878" i="3"/>
  <c r="AN878" i="3"/>
  <c r="AM878" i="3"/>
  <c r="AL878" i="3"/>
  <c r="AK878" i="3"/>
  <c r="AI878" i="3"/>
  <c r="AH878" i="3"/>
  <c r="AG878" i="3"/>
  <c r="AD878" i="3"/>
  <c r="AC878" i="3"/>
  <c r="AB878" i="3"/>
  <c r="AA878" i="3"/>
  <c r="Z878" i="3"/>
  <c r="X878" i="3"/>
  <c r="V878" i="3"/>
  <c r="AX877" i="3"/>
  <c r="AW877" i="3"/>
  <c r="AV877" i="3"/>
  <c r="AT877" i="3"/>
  <c r="AS877" i="3"/>
  <c r="AR877" i="3"/>
  <c r="AQ877" i="3"/>
  <c r="AP877" i="3"/>
  <c r="AO877" i="3"/>
  <c r="AN877" i="3"/>
  <c r="AM877" i="3"/>
  <c r="AL877" i="3"/>
  <c r="AK877" i="3"/>
  <c r="AI877" i="3"/>
  <c r="AH877" i="3"/>
  <c r="AG877" i="3"/>
  <c r="AD877" i="3"/>
  <c r="AC877" i="3"/>
  <c r="AB877" i="3"/>
  <c r="AA877" i="3"/>
  <c r="Z877" i="3"/>
  <c r="X877" i="3"/>
  <c r="V877" i="3"/>
  <c r="AX876" i="3"/>
  <c r="AW876" i="3"/>
  <c r="AV876" i="3"/>
  <c r="AT876" i="3"/>
  <c r="AS876" i="3"/>
  <c r="AR876" i="3"/>
  <c r="AQ876" i="3"/>
  <c r="AP876" i="3"/>
  <c r="AO876" i="3"/>
  <c r="AN876" i="3"/>
  <c r="AM876" i="3"/>
  <c r="AL876" i="3"/>
  <c r="AK876" i="3"/>
  <c r="AI876" i="3"/>
  <c r="AH876" i="3"/>
  <c r="AG876" i="3"/>
  <c r="AD876" i="3"/>
  <c r="AC876" i="3"/>
  <c r="AB876" i="3"/>
  <c r="AA876" i="3"/>
  <c r="Z876" i="3"/>
  <c r="X876" i="3"/>
  <c r="V876" i="3"/>
  <c r="AX875" i="3"/>
  <c r="AW875" i="3"/>
  <c r="AV875" i="3"/>
  <c r="AT875" i="3"/>
  <c r="AS875" i="3"/>
  <c r="AR875" i="3"/>
  <c r="AQ875" i="3"/>
  <c r="AP875" i="3"/>
  <c r="AO875" i="3"/>
  <c r="AN875" i="3"/>
  <c r="AM875" i="3"/>
  <c r="AL875" i="3"/>
  <c r="AK875" i="3"/>
  <c r="AI875" i="3"/>
  <c r="AH875" i="3"/>
  <c r="AG875" i="3"/>
  <c r="AD875" i="3"/>
  <c r="AC875" i="3"/>
  <c r="AB875" i="3"/>
  <c r="AA875" i="3"/>
  <c r="Z875" i="3"/>
  <c r="X875" i="3"/>
  <c r="V875" i="3"/>
  <c r="AX874" i="3"/>
  <c r="AW874" i="3"/>
  <c r="AV874" i="3"/>
  <c r="AT874" i="3"/>
  <c r="AS874" i="3"/>
  <c r="AR874" i="3"/>
  <c r="AQ874" i="3"/>
  <c r="AP874" i="3"/>
  <c r="AO874" i="3"/>
  <c r="AN874" i="3"/>
  <c r="AM874" i="3"/>
  <c r="AL874" i="3"/>
  <c r="AK874" i="3"/>
  <c r="AI874" i="3"/>
  <c r="AH874" i="3"/>
  <c r="AG874" i="3"/>
  <c r="AD874" i="3"/>
  <c r="AC874" i="3"/>
  <c r="AB874" i="3"/>
  <c r="AA874" i="3"/>
  <c r="Z874" i="3"/>
  <c r="X874" i="3"/>
  <c r="V874" i="3"/>
  <c r="AX873" i="3"/>
  <c r="AW873" i="3"/>
  <c r="AV873" i="3"/>
  <c r="AT873" i="3"/>
  <c r="AS873" i="3"/>
  <c r="AR873" i="3"/>
  <c r="AQ873" i="3"/>
  <c r="AP873" i="3"/>
  <c r="AO873" i="3"/>
  <c r="AN873" i="3"/>
  <c r="AM873" i="3"/>
  <c r="AL873" i="3"/>
  <c r="AK873" i="3"/>
  <c r="AI873" i="3"/>
  <c r="AH873" i="3"/>
  <c r="AG873" i="3"/>
  <c r="AD873" i="3"/>
  <c r="AC873" i="3"/>
  <c r="AB873" i="3"/>
  <c r="AA873" i="3"/>
  <c r="Z873" i="3"/>
  <c r="X873" i="3"/>
  <c r="V873" i="3"/>
  <c r="AX872" i="3"/>
  <c r="AW872" i="3"/>
  <c r="AV872" i="3"/>
  <c r="AT872" i="3"/>
  <c r="AS872" i="3"/>
  <c r="AR872" i="3"/>
  <c r="AQ872" i="3"/>
  <c r="AP872" i="3"/>
  <c r="AO872" i="3"/>
  <c r="AN872" i="3"/>
  <c r="AM872" i="3"/>
  <c r="AL872" i="3"/>
  <c r="AK872" i="3"/>
  <c r="AI872" i="3"/>
  <c r="AH872" i="3"/>
  <c r="AG872" i="3"/>
  <c r="AD872" i="3"/>
  <c r="AC872" i="3"/>
  <c r="AB872" i="3"/>
  <c r="AA872" i="3"/>
  <c r="Z872" i="3"/>
  <c r="X872" i="3"/>
  <c r="V872" i="3"/>
  <c r="AX871" i="3"/>
  <c r="AW871" i="3"/>
  <c r="AV871" i="3"/>
  <c r="AT871" i="3"/>
  <c r="AS871" i="3"/>
  <c r="AR871" i="3"/>
  <c r="AQ871" i="3"/>
  <c r="AP871" i="3"/>
  <c r="AO871" i="3"/>
  <c r="AN871" i="3"/>
  <c r="AM871" i="3"/>
  <c r="AL871" i="3"/>
  <c r="AK871" i="3"/>
  <c r="AI871" i="3"/>
  <c r="AH871" i="3"/>
  <c r="AG871" i="3"/>
  <c r="AD871" i="3"/>
  <c r="AC871" i="3"/>
  <c r="AB871" i="3"/>
  <c r="AA871" i="3"/>
  <c r="Z871" i="3"/>
  <c r="X871" i="3"/>
  <c r="V871" i="3"/>
  <c r="AX870" i="3"/>
  <c r="AW870" i="3"/>
  <c r="AV870" i="3"/>
  <c r="AT870" i="3"/>
  <c r="AS870" i="3"/>
  <c r="AR870" i="3"/>
  <c r="AQ870" i="3"/>
  <c r="AP870" i="3"/>
  <c r="AO870" i="3"/>
  <c r="AN870" i="3"/>
  <c r="AM870" i="3"/>
  <c r="AL870" i="3"/>
  <c r="AK870" i="3"/>
  <c r="AI870" i="3"/>
  <c r="AH870" i="3"/>
  <c r="AG870" i="3"/>
  <c r="AD870" i="3"/>
  <c r="AC870" i="3"/>
  <c r="AB870" i="3"/>
  <c r="AA870" i="3"/>
  <c r="Z870" i="3"/>
  <c r="X870" i="3"/>
  <c r="V870" i="3"/>
  <c r="AX869" i="3"/>
  <c r="AW869" i="3"/>
  <c r="AV869" i="3"/>
  <c r="AT869" i="3"/>
  <c r="AS869" i="3"/>
  <c r="AR869" i="3"/>
  <c r="AQ869" i="3"/>
  <c r="AP869" i="3"/>
  <c r="AO869" i="3"/>
  <c r="AN869" i="3"/>
  <c r="AM869" i="3"/>
  <c r="AL869" i="3"/>
  <c r="AK869" i="3"/>
  <c r="AI869" i="3"/>
  <c r="AH869" i="3"/>
  <c r="AG869" i="3"/>
  <c r="AD869" i="3"/>
  <c r="AC869" i="3"/>
  <c r="AB869" i="3"/>
  <c r="AA869" i="3"/>
  <c r="Z869" i="3"/>
  <c r="X869" i="3"/>
  <c r="V869" i="3"/>
  <c r="AX868" i="3"/>
  <c r="AW868" i="3"/>
  <c r="AV868" i="3"/>
  <c r="AT868" i="3"/>
  <c r="AS868" i="3"/>
  <c r="AR868" i="3"/>
  <c r="AQ868" i="3"/>
  <c r="AP868" i="3"/>
  <c r="AO868" i="3"/>
  <c r="AN868" i="3"/>
  <c r="AM868" i="3"/>
  <c r="AL868" i="3"/>
  <c r="AK868" i="3"/>
  <c r="AI868" i="3"/>
  <c r="AH868" i="3"/>
  <c r="AG868" i="3"/>
  <c r="AD868" i="3"/>
  <c r="AC868" i="3"/>
  <c r="AB868" i="3"/>
  <c r="AA868" i="3"/>
  <c r="Z868" i="3"/>
  <c r="X868" i="3"/>
  <c r="V868" i="3"/>
  <c r="AX867" i="3"/>
  <c r="AW867" i="3"/>
  <c r="AV867" i="3"/>
  <c r="AT867" i="3"/>
  <c r="AS867" i="3"/>
  <c r="AR867" i="3"/>
  <c r="AQ867" i="3"/>
  <c r="AP867" i="3"/>
  <c r="AO867" i="3"/>
  <c r="AN867" i="3"/>
  <c r="AM867" i="3"/>
  <c r="AL867" i="3"/>
  <c r="AK867" i="3"/>
  <c r="AI867" i="3"/>
  <c r="AH867" i="3"/>
  <c r="AG867" i="3"/>
  <c r="AD867" i="3"/>
  <c r="AC867" i="3"/>
  <c r="AB867" i="3"/>
  <c r="AA867" i="3"/>
  <c r="Z867" i="3"/>
  <c r="X867" i="3"/>
  <c r="V867" i="3"/>
  <c r="AX866" i="3"/>
  <c r="AW866" i="3"/>
  <c r="AV866" i="3"/>
  <c r="AT866" i="3"/>
  <c r="AS866" i="3"/>
  <c r="AR866" i="3"/>
  <c r="AQ866" i="3"/>
  <c r="AP866" i="3"/>
  <c r="AO866" i="3"/>
  <c r="AN866" i="3"/>
  <c r="AM866" i="3"/>
  <c r="AL866" i="3"/>
  <c r="AK866" i="3"/>
  <c r="AI866" i="3"/>
  <c r="AH866" i="3"/>
  <c r="AG866" i="3"/>
  <c r="AD866" i="3"/>
  <c r="AC866" i="3"/>
  <c r="AB866" i="3"/>
  <c r="AA866" i="3"/>
  <c r="Z866" i="3"/>
  <c r="X866" i="3"/>
  <c r="V866" i="3"/>
  <c r="AX865" i="3"/>
  <c r="AW865" i="3"/>
  <c r="AV865" i="3"/>
  <c r="AT865" i="3"/>
  <c r="AS865" i="3"/>
  <c r="AR865" i="3"/>
  <c r="AQ865" i="3"/>
  <c r="AP865" i="3"/>
  <c r="AO865" i="3"/>
  <c r="AN865" i="3"/>
  <c r="AM865" i="3"/>
  <c r="AL865" i="3"/>
  <c r="AK865" i="3"/>
  <c r="AI865" i="3"/>
  <c r="AH865" i="3"/>
  <c r="AG865" i="3"/>
  <c r="AD865" i="3"/>
  <c r="AC865" i="3"/>
  <c r="AB865" i="3"/>
  <c r="AA865" i="3"/>
  <c r="Z865" i="3"/>
  <c r="X865" i="3"/>
  <c r="V865" i="3"/>
  <c r="AX864" i="3"/>
  <c r="AW864" i="3"/>
  <c r="AV864" i="3"/>
  <c r="AT864" i="3"/>
  <c r="AS864" i="3"/>
  <c r="AR864" i="3"/>
  <c r="AQ864" i="3"/>
  <c r="AP864" i="3"/>
  <c r="AO864" i="3"/>
  <c r="AN864" i="3"/>
  <c r="AM864" i="3"/>
  <c r="AL864" i="3"/>
  <c r="AK864" i="3"/>
  <c r="AI864" i="3"/>
  <c r="AH864" i="3"/>
  <c r="AG864" i="3"/>
  <c r="AD864" i="3"/>
  <c r="AC864" i="3"/>
  <c r="AB864" i="3"/>
  <c r="AA864" i="3"/>
  <c r="Z864" i="3"/>
  <c r="X864" i="3"/>
  <c r="V864" i="3"/>
  <c r="AX863" i="3"/>
  <c r="AW863" i="3"/>
  <c r="AV863" i="3"/>
  <c r="AT863" i="3"/>
  <c r="AS863" i="3"/>
  <c r="AR863" i="3"/>
  <c r="AQ863" i="3"/>
  <c r="AP863" i="3"/>
  <c r="AO863" i="3"/>
  <c r="AN863" i="3"/>
  <c r="AM863" i="3"/>
  <c r="AL863" i="3"/>
  <c r="AK863" i="3"/>
  <c r="AI863" i="3"/>
  <c r="AH863" i="3"/>
  <c r="AG863" i="3"/>
  <c r="AD863" i="3"/>
  <c r="AC863" i="3"/>
  <c r="AB863" i="3"/>
  <c r="AA863" i="3"/>
  <c r="Z863" i="3"/>
  <c r="X863" i="3"/>
  <c r="V863" i="3"/>
  <c r="AX862" i="3"/>
  <c r="AW862" i="3"/>
  <c r="AV862" i="3"/>
  <c r="AT862" i="3"/>
  <c r="AS862" i="3"/>
  <c r="AR862" i="3"/>
  <c r="AQ862" i="3"/>
  <c r="AP862" i="3"/>
  <c r="AO862" i="3"/>
  <c r="AN862" i="3"/>
  <c r="AM862" i="3"/>
  <c r="AL862" i="3"/>
  <c r="AK862" i="3"/>
  <c r="AI862" i="3"/>
  <c r="AH862" i="3"/>
  <c r="AG862" i="3"/>
  <c r="AD862" i="3"/>
  <c r="AC862" i="3"/>
  <c r="AB862" i="3"/>
  <c r="AA862" i="3"/>
  <c r="Z862" i="3"/>
  <c r="X862" i="3"/>
  <c r="V862" i="3"/>
  <c r="AX861" i="3"/>
  <c r="AW861" i="3"/>
  <c r="AV861" i="3"/>
  <c r="AT861" i="3"/>
  <c r="AS861" i="3"/>
  <c r="AR861" i="3"/>
  <c r="AQ861" i="3"/>
  <c r="AP861" i="3"/>
  <c r="AO861" i="3"/>
  <c r="AN861" i="3"/>
  <c r="AM861" i="3"/>
  <c r="AL861" i="3"/>
  <c r="AK861" i="3"/>
  <c r="AI861" i="3"/>
  <c r="AH861" i="3"/>
  <c r="AG861" i="3"/>
  <c r="AD861" i="3"/>
  <c r="AC861" i="3"/>
  <c r="AB861" i="3"/>
  <c r="AA861" i="3"/>
  <c r="Z861" i="3"/>
  <c r="X861" i="3"/>
  <c r="V861" i="3"/>
  <c r="AX860" i="3"/>
  <c r="AW860" i="3"/>
  <c r="AV860" i="3"/>
  <c r="AT860" i="3"/>
  <c r="AS860" i="3"/>
  <c r="AR860" i="3"/>
  <c r="AQ860" i="3"/>
  <c r="AP860" i="3"/>
  <c r="AO860" i="3"/>
  <c r="AN860" i="3"/>
  <c r="AM860" i="3"/>
  <c r="AL860" i="3"/>
  <c r="AK860" i="3"/>
  <c r="AI860" i="3"/>
  <c r="AH860" i="3"/>
  <c r="AG860" i="3"/>
  <c r="AD860" i="3"/>
  <c r="AC860" i="3"/>
  <c r="AB860" i="3"/>
  <c r="AA860" i="3"/>
  <c r="Z860" i="3"/>
  <c r="X860" i="3"/>
  <c r="V860" i="3"/>
  <c r="AX859" i="3"/>
  <c r="AW859" i="3"/>
  <c r="AV859" i="3"/>
  <c r="AT859" i="3"/>
  <c r="AS859" i="3"/>
  <c r="AR859" i="3"/>
  <c r="AQ859" i="3"/>
  <c r="AP859" i="3"/>
  <c r="AO859" i="3"/>
  <c r="AN859" i="3"/>
  <c r="AM859" i="3"/>
  <c r="AL859" i="3"/>
  <c r="AK859" i="3"/>
  <c r="AI859" i="3"/>
  <c r="AH859" i="3"/>
  <c r="AG859" i="3"/>
  <c r="AD859" i="3"/>
  <c r="AC859" i="3"/>
  <c r="AB859" i="3"/>
  <c r="AA859" i="3"/>
  <c r="Z859" i="3"/>
  <c r="X859" i="3"/>
  <c r="V859" i="3"/>
  <c r="AX858" i="3"/>
  <c r="AW858" i="3"/>
  <c r="AV858" i="3"/>
  <c r="AT858" i="3"/>
  <c r="AS858" i="3"/>
  <c r="AR858" i="3"/>
  <c r="AQ858" i="3"/>
  <c r="AP858" i="3"/>
  <c r="AO858" i="3"/>
  <c r="AN858" i="3"/>
  <c r="AM858" i="3"/>
  <c r="AL858" i="3"/>
  <c r="AK858" i="3"/>
  <c r="AI858" i="3"/>
  <c r="AH858" i="3"/>
  <c r="AG858" i="3"/>
  <c r="AD858" i="3"/>
  <c r="AC858" i="3"/>
  <c r="AB858" i="3"/>
  <c r="AA858" i="3"/>
  <c r="Z858" i="3"/>
  <c r="X858" i="3"/>
  <c r="V858" i="3"/>
  <c r="AX857" i="3"/>
  <c r="AW857" i="3"/>
  <c r="AV857" i="3"/>
  <c r="AT857" i="3"/>
  <c r="AS857" i="3"/>
  <c r="AR857" i="3"/>
  <c r="AQ857" i="3"/>
  <c r="AP857" i="3"/>
  <c r="AO857" i="3"/>
  <c r="AN857" i="3"/>
  <c r="AM857" i="3"/>
  <c r="AL857" i="3"/>
  <c r="AK857" i="3"/>
  <c r="AI857" i="3"/>
  <c r="AH857" i="3"/>
  <c r="AG857" i="3"/>
  <c r="AD857" i="3"/>
  <c r="AC857" i="3"/>
  <c r="AB857" i="3"/>
  <c r="AA857" i="3"/>
  <c r="Z857" i="3"/>
  <c r="X857" i="3"/>
  <c r="V857" i="3"/>
  <c r="AX856" i="3"/>
  <c r="AW856" i="3"/>
  <c r="AV856" i="3"/>
  <c r="AT856" i="3"/>
  <c r="AS856" i="3"/>
  <c r="AR856" i="3"/>
  <c r="AQ856" i="3"/>
  <c r="AP856" i="3"/>
  <c r="AO856" i="3"/>
  <c r="AN856" i="3"/>
  <c r="AM856" i="3"/>
  <c r="AL856" i="3"/>
  <c r="AK856" i="3"/>
  <c r="AI856" i="3"/>
  <c r="AH856" i="3"/>
  <c r="AG856" i="3"/>
  <c r="AD856" i="3"/>
  <c r="AC856" i="3"/>
  <c r="AB856" i="3"/>
  <c r="AA856" i="3"/>
  <c r="Z856" i="3"/>
  <c r="X856" i="3"/>
  <c r="V856" i="3"/>
  <c r="AX855" i="3"/>
  <c r="AW855" i="3"/>
  <c r="AV855" i="3"/>
  <c r="AT855" i="3"/>
  <c r="AS855" i="3"/>
  <c r="AR855" i="3"/>
  <c r="AQ855" i="3"/>
  <c r="AP855" i="3"/>
  <c r="AO855" i="3"/>
  <c r="AN855" i="3"/>
  <c r="AM855" i="3"/>
  <c r="AL855" i="3"/>
  <c r="AK855" i="3"/>
  <c r="AI855" i="3"/>
  <c r="AH855" i="3"/>
  <c r="AG855" i="3"/>
  <c r="AD855" i="3"/>
  <c r="AC855" i="3"/>
  <c r="AB855" i="3"/>
  <c r="AA855" i="3"/>
  <c r="Z855" i="3"/>
  <c r="X855" i="3"/>
  <c r="V855" i="3"/>
  <c r="AX854" i="3"/>
  <c r="AW854" i="3"/>
  <c r="AV854" i="3"/>
  <c r="AT854" i="3"/>
  <c r="AS854" i="3"/>
  <c r="AR854" i="3"/>
  <c r="AQ854" i="3"/>
  <c r="AP854" i="3"/>
  <c r="AO854" i="3"/>
  <c r="AN854" i="3"/>
  <c r="AM854" i="3"/>
  <c r="AL854" i="3"/>
  <c r="AK854" i="3"/>
  <c r="AI854" i="3"/>
  <c r="AH854" i="3"/>
  <c r="AG854" i="3"/>
  <c r="AD854" i="3"/>
  <c r="AC854" i="3"/>
  <c r="AB854" i="3"/>
  <c r="AA854" i="3"/>
  <c r="Z854" i="3"/>
  <c r="X854" i="3"/>
  <c r="V854" i="3"/>
  <c r="AX853" i="3"/>
  <c r="AW853" i="3"/>
  <c r="AV853" i="3"/>
  <c r="AT853" i="3"/>
  <c r="AS853" i="3"/>
  <c r="AR853" i="3"/>
  <c r="AQ853" i="3"/>
  <c r="AP853" i="3"/>
  <c r="AO853" i="3"/>
  <c r="AN853" i="3"/>
  <c r="AM853" i="3"/>
  <c r="AL853" i="3"/>
  <c r="AK853" i="3"/>
  <c r="AI853" i="3"/>
  <c r="AH853" i="3"/>
  <c r="AG853" i="3"/>
  <c r="AD853" i="3"/>
  <c r="AC853" i="3"/>
  <c r="AB853" i="3"/>
  <c r="AA853" i="3"/>
  <c r="Z853" i="3"/>
  <c r="X853" i="3"/>
  <c r="V853" i="3"/>
  <c r="AX852" i="3"/>
  <c r="AW852" i="3"/>
  <c r="AV852" i="3"/>
  <c r="AT852" i="3"/>
  <c r="AS852" i="3"/>
  <c r="AR852" i="3"/>
  <c r="AQ852" i="3"/>
  <c r="AP852" i="3"/>
  <c r="AO852" i="3"/>
  <c r="AN852" i="3"/>
  <c r="AM852" i="3"/>
  <c r="AL852" i="3"/>
  <c r="AK852" i="3"/>
  <c r="AI852" i="3"/>
  <c r="AH852" i="3"/>
  <c r="AG852" i="3"/>
  <c r="AD852" i="3"/>
  <c r="AC852" i="3"/>
  <c r="AB852" i="3"/>
  <c r="AA852" i="3"/>
  <c r="Z852" i="3"/>
  <c r="X852" i="3"/>
  <c r="V852" i="3"/>
  <c r="AX851" i="3"/>
  <c r="AW851" i="3"/>
  <c r="AV851" i="3"/>
  <c r="AT851" i="3"/>
  <c r="AS851" i="3"/>
  <c r="AR851" i="3"/>
  <c r="AQ851" i="3"/>
  <c r="AP851" i="3"/>
  <c r="AO851" i="3"/>
  <c r="AN851" i="3"/>
  <c r="AM851" i="3"/>
  <c r="AL851" i="3"/>
  <c r="AK851" i="3"/>
  <c r="AI851" i="3"/>
  <c r="AH851" i="3"/>
  <c r="AG851" i="3"/>
  <c r="AD851" i="3"/>
  <c r="AC851" i="3"/>
  <c r="AB851" i="3"/>
  <c r="AA851" i="3"/>
  <c r="Z851" i="3"/>
  <c r="X851" i="3"/>
  <c r="V851" i="3"/>
  <c r="AX850" i="3"/>
  <c r="AW850" i="3"/>
  <c r="AV850" i="3"/>
  <c r="AT850" i="3"/>
  <c r="AS850" i="3"/>
  <c r="AR850" i="3"/>
  <c r="AQ850" i="3"/>
  <c r="AP850" i="3"/>
  <c r="AO850" i="3"/>
  <c r="AN850" i="3"/>
  <c r="AM850" i="3"/>
  <c r="AL850" i="3"/>
  <c r="AK850" i="3"/>
  <c r="AI850" i="3"/>
  <c r="AH850" i="3"/>
  <c r="AG850" i="3"/>
  <c r="AD850" i="3"/>
  <c r="AC850" i="3"/>
  <c r="AB850" i="3"/>
  <c r="AA850" i="3"/>
  <c r="Z850" i="3"/>
  <c r="X850" i="3"/>
  <c r="V850" i="3"/>
  <c r="AX849" i="3"/>
  <c r="AW849" i="3"/>
  <c r="AV849" i="3"/>
  <c r="AT849" i="3"/>
  <c r="AS849" i="3"/>
  <c r="AR849" i="3"/>
  <c r="AQ849" i="3"/>
  <c r="AP849" i="3"/>
  <c r="AO849" i="3"/>
  <c r="AN849" i="3"/>
  <c r="AM849" i="3"/>
  <c r="AL849" i="3"/>
  <c r="AK849" i="3"/>
  <c r="AI849" i="3"/>
  <c r="AH849" i="3"/>
  <c r="AG849" i="3"/>
  <c r="AD849" i="3"/>
  <c r="AC849" i="3"/>
  <c r="AB849" i="3"/>
  <c r="AA849" i="3"/>
  <c r="Z849" i="3"/>
  <c r="X849" i="3"/>
  <c r="V849" i="3"/>
  <c r="AX848" i="3"/>
  <c r="AW848" i="3"/>
  <c r="AV848" i="3"/>
  <c r="AT848" i="3"/>
  <c r="AS848" i="3"/>
  <c r="AR848" i="3"/>
  <c r="AQ848" i="3"/>
  <c r="AP848" i="3"/>
  <c r="AO848" i="3"/>
  <c r="AN848" i="3"/>
  <c r="AM848" i="3"/>
  <c r="AL848" i="3"/>
  <c r="AK848" i="3"/>
  <c r="AI848" i="3"/>
  <c r="AH848" i="3"/>
  <c r="AG848" i="3"/>
  <c r="AD848" i="3"/>
  <c r="AC848" i="3"/>
  <c r="AB848" i="3"/>
  <c r="AA848" i="3"/>
  <c r="Z848" i="3"/>
  <c r="X848" i="3"/>
  <c r="V848" i="3"/>
  <c r="AX847" i="3"/>
  <c r="AW847" i="3"/>
  <c r="AV847" i="3"/>
  <c r="AT847" i="3"/>
  <c r="AS847" i="3"/>
  <c r="AR847" i="3"/>
  <c r="AQ847" i="3"/>
  <c r="AP847" i="3"/>
  <c r="AO847" i="3"/>
  <c r="AN847" i="3"/>
  <c r="AM847" i="3"/>
  <c r="AL847" i="3"/>
  <c r="AK847" i="3"/>
  <c r="AI847" i="3"/>
  <c r="AH847" i="3"/>
  <c r="AG847" i="3"/>
  <c r="AD847" i="3"/>
  <c r="AC847" i="3"/>
  <c r="AB847" i="3"/>
  <c r="AA847" i="3"/>
  <c r="Z847" i="3"/>
  <c r="X847" i="3"/>
  <c r="V847" i="3"/>
  <c r="AX846" i="3"/>
  <c r="AW846" i="3"/>
  <c r="AV846" i="3"/>
  <c r="AT846" i="3"/>
  <c r="AS846" i="3"/>
  <c r="AR846" i="3"/>
  <c r="AQ846" i="3"/>
  <c r="AP846" i="3"/>
  <c r="AO846" i="3"/>
  <c r="AN846" i="3"/>
  <c r="AM846" i="3"/>
  <c r="AL846" i="3"/>
  <c r="AK846" i="3"/>
  <c r="AI846" i="3"/>
  <c r="AH846" i="3"/>
  <c r="AG846" i="3"/>
  <c r="AD846" i="3"/>
  <c r="AC846" i="3"/>
  <c r="AB846" i="3"/>
  <c r="AA846" i="3"/>
  <c r="Z846" i="3"/>
  <c r="X846" i="3"/>
  <c r="V846" i="3"/>
  <c r="AX845" i="3"/>
  <c r="AW845" i="3"/>
  <c r="AV845" i="3"/>
  <c r="AT845" i="3"/>
  <c r="AS845" i="3"/>
  <c r="AR845" i="3"/>
  <c r="AQ845" i="3"/>
  <c r="AP845" i="3"/>
  <c r="AO845" i="3"/>
  <c r="AN845" i="3"/>
  <c r="AM845" i="3"/>
  <c r="AL845" i="3"/>
  <c r="AK845" i="3"/>
  <c r="AI845" i="3"/>
  <c r="AH845" i="3"/>
  <c r="AG845" i="3"/>
  <c r="AD845" i="3"/>
  <c r="AC845" i="3"/>
  <c r="AB845" i="3"/>
  <c r="AA845" i="3"/>
  <c r="Z845" i="3"/>
  <c r="X845" i="3"/>
  <c r="V845" i="3"/>
  <c r="AX844" i="3"/>
  <c r="AW844" i="3"/>
  <c r="AV844" i="3"/>
  <c r="AT844" i="3"/>
  <c r="AS844" i="3"/>
  <c r="AR844" i="3"/>
  <c r="AQ844" i="3"/>
  <c r="AP844" i="3"/>
  <c r="AO844" i="3"/>
  <c r="AN844" i="3"/>
  <c r="AM844" i="3"/>
  <c r="AL844" i="3"/>
  <c r="AK844" i="3"/>
  <c r="AI844" i="3"/>
  <c r="AH844" i="3"/>
  <c r="AG844" i="3"/>
  <c r="AD844" i="3"/>
  <c r="AC844" i="3"/>
  <c r="AB844" i="3"/>
  <c r="AA844" i="3"/>
  <c r="Z844" i="3"/>
  <c r="X844" i="3"/>
  <c r="V844" i="3"/>
  <c r="AX843" i="3"/>
  <c r="AW843" i="3"/>
  <c r="AV843" i="3"/>
  <c r="AT843" i="3"/>
  <c r="AS843" i="3"/>
  <c r="AR843" i="3"/>
  <c r="AQ843" i="3"/>
  <c r="AP843" i="3"/>
  <c r="AO843" i="3"/>
  <c r="AN843" i="3"/>
  <c r="AM843" i="3"/>
  <c r="AL843" i="3"/>
  <c r="AK843" i="3"/>
  <c r="AI843" i="3"/>
  <c r="AH843" i="3"/>
  <c r="AG843" i="3"/>
  <c r="AD843" i="3"/>
  <c r="AC843" i="3"/>
  <c r="AB843" i="3"/>
  <c r="AA843" i="3"/>
  <c r="Z843" i="3"/>
  <c r="X843" i="3"/>
  <c r="V843" i="3"/>
  <c r="AX842" i="3"/>
  <c r="AW842" i="3"/>
  <c r="AV842" i="3"/>
  <c r="AT842" i="3"/>
  <c r="AS842" i="3"/>
  <c r="AR842" i="3"/>
  <c r="AQ842" i="3"/>
  <c r="AP842" i="3"/>
  <c r="AO842" i="3"/>
  <c r="AN842" i="3"/>
  <c r="AM842" i="3"/>
  <c r="AL842" i="3"/>
  <c r="AK842" i="3"/>
  <c r="AI842" i="3"/>
  <c r="AH842" i="3"/>
  <c r="AG842" i="3"/>
  <c r="AD842" i="3"/>
  <c r="AC842" i="3"/>
  <c r="AB842" i="3"/>
  <c r="AA842" i="3"/>
  <c r="Z842" i="3"/>
  <c r="X842" i="3"/>
  <c r="V842" i="3"/>
  <c r="AX841" i="3"/>
  <c r="AW841" i="3"/>
  <c r="AV841" i="3"/>
  <c r="AT841" i="3"/>
  <c r="AS841" i="3"/>
  <c r="AR841" i="3"/>
  <c r="AQ841" i="3"/>
  <c r="AP841" i="3"/>
  <c r="AO841" i="3"/>
  <c r="AN841" i="3"/>
  <c r="AM841" i="3"/>
  <c r="AL841" i="3"/>
  <c r="AK841" i="3"/>
  <c r="AI841" i="3"/>
  <c r="AH841" i="3"/>
  <c r="AG841" i="3"/>
  <c r="AD841" i="3"/>
  <c r="AC841" i="3"/>
  <c r="AB841" i="3"/>
  <c r="AA841" i="3"/>
  <c r="Z841" i="3"/>
  <c r="X841" i="3"/>
  <c r="V841" i="3"/>
  <c r="AX840" i="3"/>
  <c r="AW840" i="3"/>
  <c r="AV840" i="3"/>
  <c r="AT840" i="3"/>
  <c r="AS840" i="3"/>
  <c r="AR840" i="3"/>
  <c r="AQ840" i="3"/>
  <c r="AP840" i="3"/>
  <c r="AO840" i="3"/>
  <c r="AN840" i="3"/>
  <c r="AM840" i="3"/>
  <c r="AL840" i="3"/>
  <c r="AK840" i="3"/>
  <c r="AI840" i="3"/>
  <c r="AH840" i="3"/>
  <c r="AG840" i="3"/>
  <c r="AD840" i="3"/>
  <c r="AC840" i="3"/>
  <c r="AB840" i="3"/>
  <c r="AA840" i="3"/>
  <c r="Z840" i="3"/>
  <c r="X840" i="3"/>
  <c r="V840" i="3"/>
  <c r="AX839" i="3"/>
  <c r="AW839" i="3"/>
  <c r="AV839" i="3"/>
  <c r="AT839" i="3"/>
  <c r="AS839" i="3"/>
  <c r="AR839" i="3"/>
  <c r="AQ839" i="3"/>
  <c r="AP839" i="3"/>
  <c r="AO839" i="3"/>
  <c r="AN839" i="3"/>
  <c r="AM839" i="3"/>
  <c r="AL839" i="3"/>
  <c r="AK839" i="3"/>
  <c r="AI839" i="3"/>
  <c r="AH839" i="3"/>
  <c r="AG839" i="3"/>
  <c r="AD839" i="3"/>
  <c r="AC839" i="3"/>
  <c r="AB839" i="3"/>
  <c r="AA839" i="3"/>
  <c r="Z839" i="3"/>
  <c r="X839" i="3"/>
  <c r="V839" i="3"/>
  <c r="AX838" i="3"/>
  <c r="AW838" i="3"/>
  <c r="AV838" i="3"/>
  <c r="AT838" i="3"/>
  <c r="AS838" i="3"/>
  <c r="AR838" i="3"/>
  <c r="AQ838" i="3"/>
  <c r="AP838" i="3"/>
  <c r="AO838" i="3"/>
  <c r="AN838" i="3"/>
  <c r="AM838" i="3"/>
  <c r="AL838" i="3"/>
  <c r="AK838" i="3"/>
  <c r="AI838" i="3"/>
  <c r="AH838" i="3"/>
  <c r="AG838" i="3"/>
  <c r="AD838" i="3"/>
  <c r="AC838" i="3"/>
  <c r="AB838" i="3"/>
  <c r="AA838" i="3"/>
  <c r="Z838" i="3"/>
  <c r="X838" i="3"/>
  <c r="V838" i="3"/>
  <c r="AX837" i="3"/>
  <c r="AW837" i="3"/>
  <c r="AV837" i="3"/>
  <c r="AT837" i="3"/>
  <c r="AS837" i="3"/>
  <c r="AR837" i="3"/>
  <c r="AQ837" i="3"/>
  <c r="AP837" i="3"/>
  <c r="AO837" i="3"/>
  <c r="AN837" i="3"/>
  <c r="AM837" i="3"/>
  <c r="AL837" i="3"/>
  <c r="AK837" i="3"/>
  <c r="AI837" i="3"/>
  <c r="AH837" i="3"/>
  <c r="AG837" i="3"/>
  <c r="AD837" i="3"/>
  <c r="AC837" i="3"/>
  <c r="AB837" i="3"/>
  <c r="AA837" i="3"/>
  <c r="Z837" i="3"/>
  <c r="X837" i="3"/>
  <c r="V837" i="3"/>
  <c r="AX836" i="3"/>
  <c r="AW836" i="3"/>
  <c r="AV836" i="3"/>
  <c r="AT836" i="3"/>
  <c r="AS836" i="3"/>
  <c r="AR836" i="3"/>
  <c r="AQ836" i="3"/>
  <c r="AP836" i="3"/>
  <c r="AO836" i="3"/>
  <c r="AN836" i="3"/>
  <c r="AM836" i="3"/>
  <c r="AL836" i="3"/>
  <c r="AK836" i="3"/>
  <c r="AI836" i="3"/>
  <c r="AH836" i="3"/>
  <c r="AG836" i="3"/>
  <c r="AD836" i="3"/>
  <c r="AC836" i="3"/>
  <c r="AB836" i="3"/>
  <c r="AA836" i="3"/>
  <c r="Z836" i="3"/>
  <c r="X836" i="3"/>
  <c r="V836" i="3"/>
  <c r="AX835" i="3"/>
  <c r="AW835" i="3"/>
  <c r="AV835" i="3"/>
  <c r="AT835" i="3"/>
  <c r="AS835" i="3"/>
  <c r="AR835" i="3"/>
  <c r="AQ835" i="3"/>
  <c r="AP835" i="3"/>
  <c r="AO835" i="3"/>
  <c r="AN835" i="3"/>
  <c r="AM835" i="3"/>
  <c r="AL835" i="3"/>
  <c r="AK835" i="3"/>
  <c r="AI835" i="3"/>
  <c r="AH835" i="3"/>
  <c r="AG835" i="3"/>
  <c r="AD835" i="3"/>
  <c r="AC835" i="3"/>
  <c r="AB835" i="3"/>
  <c r="AA835" i="3"/>
  <c r="Z835" i="3"/>
  <c r="X835" i="3"/>
  <c r="V835" i="3"/>
  <c r="AX834" i="3"/>
  <c r="AW834" i="3"/>
  <c r="AV834" i="3"/>
  <c r="AT834" i="3"/>
  <c r="AS834" i="3"/>
  <c r="AR834" i="3"/>
  <c r="AQ834" i="3"/>
  <c r="AP834" i="3"/>
  <c r="AO834" i="3"/>
  <c r="AN834" i="3"/>
  <c r="AM834" i="3"/>
  <c r="AL834" i="3"/>
  <c r="AK834" i="3"/>
  <c r="AI834" i="3"/>
  <c r="AH834" i="3"/>
  <c r="AG834" i="3"/>
  <c r="AD834" i="3"/>
  <c r="AC834" i="3"/>
  <c r="AB834" i="3"/>
  <c r="AA834" i="3"/>
  <c r="Z834" i="3"/>
  <c r="X834" i="3"/>
  <c r="V834" i="3"/>
  <c r="AX833" i="3"/>
  <c r="AW833" i="3"/>
  <c r="AV833" i="3"/>
  <c r="AT833" i="3"/>
  <c r="AS833" i="3"/>
  <c r="AR833" i="3"/>
  <c r="AQ833" i="3"/>
  <c r="AP833" i="3"/>
  <c r="AO833" i="3"/>
  <c r="AN833" i="3"/>
  <c r="AM833" i="3"/>
  <c r="AL833" i="3"/>
  <c r="AK833" i="3"/>
  <c r="AI833" i="3"/>
  <c r="AH833" i="3"/>
  <c r="AG833" i="3"/>
  <c r="AD833" i="3"/>
  <c r="AC833" i="3"/>
  <c r="AB833" i="3"/>
  <c r="AA833" i="3"/>
  <c r="Z833" i="3"/>
  <c r="X833" i="3"/>
  <c r="V833" i="3"/>
  <c r="AX832" i="3"/>
  <c r="AW832" i="3"/>
  <c r="AV832" i="3"/>
  <c r="AT832" i="3"/>
  <c r="AS832" i="3"/>
  <c r="AR832" i="3"/>
  <c r="AQ832" i="3"/>
  <c r="AP832" i="3"/>
  <c r="AO832" i="3"/>
  <c r="AN832" i="3"/>
  <c r="AM832" i="3"/>
  <c r="AL832" i="3"/>
  <c r="AK832" i="3"/>
  <c r="AI832" i="3"/>
  <c r="AH832" i="3"/>
  <c r="AG832" i="3"/>
  <c r="AD832" i="3"/>
  <c r="AC832" i="3"/>
  <c r="AB832" i="3"/>
  <c r="AA832" i="3"/>
  <c r="Z832" i="3"/>
  <c r="X832" i="3"/>
  <c r="V832" i="3"/>
  <c r="AX831" i="3"/>
  <c r="AW831" i="3"/>
  <c r="AV831" i="3"/>
  <c r="AT831" i="3"/>
  <c r="AS831" i="3"/>
  <c r="AR831" i="3"/>
  <c r="AQ831" i="3"/>
  <c r="AP831" i="3"/>
  <c r="AO831" i="3"/>
  <c r="AN831" i="3"/>
  <c r="AM831" i="3"/>
  <c r="AL831" i="3"/>
  <c r="AK831" i="3"/>
  <c r="AI831" i="3"/>
  <c r="AH831" i="3"/>
  <c r="AG831" i="3"/>
  <c r="AD831" i="3"/>
  <c r="AC831" i="3"/>
  <c r="AB831" i="3"/>
  <c r="AA831" i="3"/>
  <c r="Z831" i="3"/>
  <c r="X831" i="3"/>
  <c r="V831" i="3"/>
  <c r="AX830" i="3"/>
  <c r="AW830" i="3"/>
  <c r="AV830" i="3"/>
  <c r="AT830" i="3"/>
  <c r="AS830" i="3"/>
  <c r="AR830" i="3"/>
  <c r="AQ830" i="3"/>
  <c r="AP830" i="3"/>
  <c r="AO830" i="3"/>
  <c r="AN830" i="3"/>
  <c r="AM830" i="3"/>
  <c r="AL830" i="3"/>
  <c r="AK830" i="3"/>
  <c r="AI830" i="3"/>
  <c r="AH830" i="3"/>
  <c r="AG830" i="3"/>
  <c r="AD830" i="3"/>
  <c r="AC830" i="3"/>
  <c r="AB830" i="3"/>
  <c r="AA830" i="3"/>
  <c r="Z830" i="3"/>
  <c r="X830" i="3"/>
  <c r="V830" i="3"/>
  <c r="AX829" i="3"/>
  <c r="AW829" i="3"/>
  <c r="AV829" i="3"/>
  <c r="AT829" i="3"/>
  <c r="AS829" i="3"/>
  <c r="AR829" i="3"/>
  <c r="AQ829" i="3"/>
  <c r="AP829" i="3"/>
  <c r="AO829" i="3"/>
  <c r="AN829" i="3"/>
  <c r="AM829" i="3"/>
  <c r="AL829" i="3"/>
  <c r="AK829" i="3"/>
  <c r="AI829" i="3"/>
  <c r="AH829" i="3"/>
  <c r="AG829" i="3"/>
  <c r="AD829" i="3"/>
  <c r="AC829" i="3"/>
  <c r="AB829" i="3"/>
  <c r="AA829" i="3"/>
  <c r="Z829" i="3"/>
  <c r="X829" i="3"/>
  <c r="V829" i="3"/>
  <c r="AX828" i="3"/>
  <c r="AW828" i="3"/>
  <c r="AV828" i="3"/>
  <c r="AT828" i="3"/>
  <c r="AS828" i="3"/>
  <c r="AR828" i="3"/>
  <c r="AQ828" i="3"/>
  <c r="AP828" i="3"/>
  <c r="AO828" i="3"/>
  <c r="AN828" i="3"/>
  <c r="AM828" i="3"/>
  <c r="AL828" i="3"/>
  <c r="AK828" i="3"/>
  <c r="AI828" i="3"/>
  <c r="AH828" i="3"/>
  <c r="AG828" i="3"/>
  <c r="AD828" i="3"/>
  <c r="AC828" i="3"/>
  <c r="AB828" i="3"/>
  <c r="AA828" i="3"/>
  <c r="Z828" i="3"/>
  <c r="X828" i="3"/>
  <c r="V828" i="3"/>
  <c r="AX827" i="3"/>
  <c r="AW827" i="3"/>
  <c r="AV827" i="3"/>
  <c r="AT827" i="3"/>
  <c r="AS827" i="3"/>
  <c r="AR827" i="3"/>
  <c r="AQ827" i="3"/>
  <c r="AP827" i="3"/>
  <c r="AO827" i="3"/>
  <c r="AN827" i="3"/>
  <c r="AM827" i="3"/>
  <c r="AL827" i="3"/>
  <c r="AK827" i="3"/>
  <c r="AI827" i="3"/>
  <c r="AH827" i="3"/>
  <c r="AG827" i="3"/>
  <c r="AD827" i="3"/>
  <c r="AC827" i="3"/>
  <c r="AB827" i="3"/>
  <c r="AA827" i="3"/>
  <c r="Z827" i="3"/>
  <c r="X827" i="3"/>
  <c r="V827" i="3"/>
  <c r="AX826" i="3"/>
  <c r="AW826" i="3"/>
  <c r="AV826" i="3"/>
  <c r="AT826" i="3"/>
  <c r="AS826" i="3"/>
  <c r="AR826" i="3"/>
  <c r="AQ826" i="3"/>
  <c r="AP826" i="3"/>
  <c r="AO826" i="3"/>
  <c r="AN826" i="3"/>
  <c r="AM826" i="3"/>
  <c r="AL826" i="3"/>
  <c r="AK826" i="3"/>
  <c r="AI826" i="3"/>
  <c r="AH826" i="3"/>
  <c r="AG826" i="3"/>
  <c r="AD826" i="3"/>
  <c r="AC826" i="3"/>
  <c r="AB826" i="3"/>
  <c r="AA826" i="3"/>
  <c r="Z826" i="3"/>
  <c r="X826" i="3"/>
  <c r="V826" i="3"/>
  <c r="AX825" i="3"/>
  <c r="AW825" i="3"/>
  <c r="AV825" i="3"/>
  <c r="AT825" i="3"/>
  <c r="AS825" i="3"/>
  <c r="AR825" i="3"/>
  <c r="AQ825" i="3"/>
  <c r="AP825" i="3"/>
  <c r="AO825" i="3"/>
  <c r="AN825" i="3"/>
  <c r="AM825" i="3"/>
  <c r="AL825" i="3"/>
  <c r="AK825" i="3"/>
  <c r="AI825" i="3"/>
  <c r="AH825" i="3"/>
  <c r="AG825" i="3"/>
  <c r="AD825" i="3"/>
  <c r="AC825" i="3"/>
  <c r="AB825" i="3"/>
  <c r="AA825" i="3"/>
  <c r="Z825" i="3"/>
  <c r="X825" i="3"/>
  <c r="V825" i="3"/>
  <c r="AX824" i="3"/>
  <c r="AW824" i="3"/>
  <c r="AV824" i="3"/>
  <c r="AT824" i="3"/>
  <c r="AS824" i="3"/>
  <c r="AR824" i="3"/>
  <c r="AQ824" i="3"/>
  <c r="AP824" i="3"/>
  <c r="AO824" i="3"/>
  <c r="AN824" i="3"/>
  <c r="AM824" i="3"/>
  <c r="AL824" i="3"/>
  <c r="AK824" i="3"/>
  <c r="AI824" i="3"/>
  <c r="AH824" i="3"/>
  <c r="AG824" i="3"/>
  <c r="AD824" i="3"/>
  <c r="AC824" i="3"/>
  <c r="AB824" i="3"/>
  <c r="AA824" i="3"/>
  <c r="Z824" i="3"/>
  <c r="X824" i="3"/>
  <c r="V824" i="3"/>
  <c r="AX823" i="3"/>
  <c r="AW823" i="3"/>
  <c r="AV823" i="3"/>
  <c r="AT823" i="3"/>
  <c r="AS823" i="3"/>
  <c r="AR823" i="3"/>
  <c r="AQ823" i="3"/>
  <c r="AP823" i="3"/>
  <c r="AO823" i="3"/>
  <c r="AN823" i="3"/>
  <c r="AM823" i="3"/>
  <c r="AL823" i="3"/>
  <c r="AK823" i="3"/>
  <c r="AI823" i="3"/>
  <c r="AH823" i="3"/>
  <c r="AG823" i="3"/>
  <c r="AD823" i="3"/>
  <c r="AC823" i="3"/>
  <c r="AB823" i="3"/>
  <c r="AA823" i="3"/>
  <c r="Z823" i="3"/>
  <c r="X823" i="3"/>
  <c r="V823" i="3"/>
  <c r="AX822" i="3"/>
  <c r="AW822" i="3"/>
  <c r="AV822" i="3"/>
  <c r="AT822" i="3"/>
  <c r="AS822" i="3"/>
  <c r="AR822" i="3"/>
  <c r="AQ822" i="3"/>
  <c r="AP822" i="3"/>
  <c r="AO822" i="3"/>
  <c r="AN822" i="3"/>
  <c r="AM822" i="3"/>
  <c r="AL822" i="3"/>
  <c r="AK822" i="3"/>
  <c r="AI822" i="3"/>
  <c r="AH822" i="3"/>
  <c r="AG822" i="3"/>
  <c r="AD822" i="3"/>
  <c r="AC822" i="3"/>
  <c r="AB822" i="3"/>
  <c r="AA822" i="3"/>
  <c r="Z822" i="3"/>
  <c r="X822" i="3"/>
  <c r="V822" i="3"/>
  <c r="AX821" i="3"/>
  <c r="AW821" i="3"/>
  <c r="AV821" i="3"/>
  <c r="AT821" i="3"/>
  <c r="AS821" i="3"/>
  <c r="AR821" i="3"/>
  <c r="AQ821" i="3"/>
  <c r="AP821" i="3"/>
  <c r="AO821" i="3"/>
  <c r="AN821" i="3"/>
  <c r="AM821" i="3"/>
  <c r="AL821" i="3"/>
  <c r="AK821" i="3"/>
  <c r="AI821" i="3"/>
  <c r="AH821" i="3"/>
  <c r="AG821" i="3"/>
  <c r="AD821" i="3"/>
  <c r="AC821" i="3"/>
  <c r="AB821" i="3"/>
  <c r="AA821" i="3"/>
  <c r="Z821" i="3"/>
  <c r="X821" i="3"/>
  <c r="V821" i="3"/>
  <c r="AX820" i="3"/>
  <c r="AW820" i="3"/>
  <c r="AV820" i="3"/>
  <c r="AT820" i="3"/>
  <c r="AS820" i="3"/>
  <c r="AR820" i="3"/>
  <c r="AQ820" i="3"/>
  <c r="AP820" i="3"/>
  <c r="AO820" i="3"/>
  <c r="AN820" i="3"/>
  <c r="AM820" i="3"/>
  <c r="AL820" i="3"/>
  <c r="AK820" i="3"/>
  <c r="AI820" i="3"/>
  <c r="AH820" i="3"/>
  <c r="AG820" i="3"/>
  <c r="AD820" i="3"/>
  <c r="AC820" i="3"/>
  <c r="AB820" i="3"/>
  <c r="AA820" i="3"/>
  <c r="Z820" i="3"/>
  <c r="X820" i="3"/>
  <c r="V820" i="3"/>
  <c r="AX819" i="3"/>
  <c r="AW819" i="3"/>
  <c r="AV819" i="3"/>
  <c r="AT819" i="3"/>
  <c r="AS819" i="3"/>
  <c r="AR819" i="3"/>
  <c r="AQ819" i="3"/>
  <c r="AP819" i="3"/>
  <c r="AO819" i="3"/>
  <c r="AN819" i="3"/>
  <c r="AM819" i="3"/>
  <c r="AL819" i="3"/>
  <c r="AK819" i="3"/>
  <c r="AI819" i="3"/>
  <c r="AH819" i="3"/>
  <c r="AG819" i="3"/>
  <c r="AD819" i="3"/>
  <c r="AC819" i="3"/>
  <c r="AB819" i="3"/>
  <c r="AA819" i="3"/>
  <c r="Z819" i="3"/>
  <c r="X819" i="3"/>
  <c r="V819" i="3"/>
  <c r="AX818" i="3"/>
  <c r="AW818" i="3"/>
  <c r="AV818" i="3"/>
  <c r="AT818" i="3"/>
  <c r="AS818" i="3"/>
  <c r="AR818" i="3"/>
  <c r="AQ818" i="3"/>
  <c r="AP818" i="3"/>
  <c r="AO818" i="3"/>
  <c r="AN818" i="3"/>
  <c r="AM818" i="3"/>
  <c r="AL818" i="3"/>
  <c r="AK818" i="3"/>
  <c r="AI818" i="3"/>
  <c r="AH818" i="3"/>
  <c r="AG818" i="3"/>
  <c r="AD818" i="3"/>
  <c r="AC818" i="3"/>
  <c r="AB818" i="3"/>
  <c r="AA818" i="3"/>
  <c r="Z818" i="3"/>
  <c r="X818" i="3"/>
  <c r="V818" i="3"/>
  <c r="AX817" i="3"/>
  <c r="AW817" i="3"/>
  <c r="AV817" i="3"/>
  <c r="AT817" i="3"/>
  <c r="AS817" i="3"/>
  <c r="AR817" i="3"/>
  <c r="AQ817" i="3"/>
  <c r="AP817" i="3"/>
  <c r="AO817" i="3"/>
  <c r="AN817" i="3"/>
  <c r="AM817" i="3"/>
  <c r="AL817" i="3"/>
  <c r="AK817" i="3"/>
  <c r="AI817" i="3"/>
  <c r="AH817" i="3"/>
  <c r="AG817" i="3"/>
  <c r="AD817" i="3"/>
  <c r="AC817" i="3"/>
  <c r="AB817" i="3"/>
  <c r="AA817" i="3"/>
  <c r="Z817" i="3"/>
  <c r="X817" i="3"/>
  <c r="V817" i="3"/>
  <c r="AX816" i="3"/>
  <c r="AW816" i="3"/>
  <c r="AV816" i="3"/>
  <c r="AT816" i="3"/>
  <c r="AS816" i="3"/>
  <c r="AR816" i="3"/>
  <c r="AQ816" i="3"/>
  <c r="AP816" i="3"/>
  <c r="AO816" i="3"/>
  <c r="AN816" i="3"/>
  <c r="AM816" i="3"/>
  <c r="AL816" i="3"/>
  <c r="AK816" i="3"/>
  <c r="AI816" i="3"/>
  <c r="AH816" i="3"/>
  <c r="AG816" i="3"/>
  <c r="AD816" i="3"/>
  <c r="AC816" i="3"/>
  <c r="AB816" i="3"/>
  <c r="AA816" i="3"/>
  <c r="Z816" i="3"/>
  <c r="X816" i="3"/>
  <c r="V816" i="3"/>
  <c r="AX815" i="3"/>
  <c r="AW815" i="3"/>
  <c r="AV815" i="3"/>
  <c r="AT815" i="3"/>
  <c r="AS815" i="3"/>
  <c r="AR815" i="3"/>
  <c r="AQ815" i="3"/>
  <c r="AP815" i="3"/>
  <c r="AO815" i="3"/>
  <c r="AN815" i="3"/>
  <c r="AM815" i="3"/>
  <c r="AL815" i="3"/>
  <c r="AK815" i="3"/>
  <c r="AI815" i="3"/>
  <c r="AH815" i="3"/>
  <c r="AG815" i="3"/>
  <c r="AD815" i="3"/>
  <c r="AC815" i="3"/>
  <c r="AB815" i="3"/>
  <c r="AA815" i="3"/>
  <c r="Z815" i="3"/>
  <c r="X815" i="3"/>
  <c r="V815" i="3"/>
  <c r="AX814" i="3"/>
  <c r="AW814" i="3"/>
  <c r="AV814" i="3"/>
  <c r="AT814" i="3"/>
  <c r="AS814" i="3"/>
  <c r="AR814" i="3"/>
  <c r="AQ814" i="3"/>
  <c r="AP814" i="3"/>
  <c r="AO814" i="3"/>
  <c r="AN814" i="3"/>
  <c r="AM814" i="3"/>
  <c r="AL814" i="3"/>
  <c r="AK814" i="3"/>
  <c r="AI814" i="3"/>
  <c r="AH814" i="3"/>
  <c r="AG814" i="3"/>
  <c r="AD814" i="3"/>
  <c r="AC814" i="3"/>
  <c r="AB814" i="3"/>
  <c r="AA814" i="3"/>
  <c r="Z814" i="3"/>
  <c r="X814" i="3"/>
  <c r="V814" i="3"/>
  <c r="AX813" i="3"/>
  <c r="AW813" i="3"/>
  <c r="AV813" i="3"/>
  <c r="AT813" i="3"/>
  <c r="AS813" i="3"/>
  <c r="AR813" i="3"/>
  <c r="AQ813" i="3"/>
  <c r="AP813" i="3"/>
  <c r="AO813" i="3"/>
  <c r="AN813" i="3"/>
  <c r="AM813" i="3"/>
  <c r="AL813" i="3"/>
  <c r="AK813" i="3"/>
  <c r="AI813" i="3"/>
  <c r="AH813" i="3"/>
  <c r="AG813" i="3"/>
  <c r="AD813" i="3"/>
  <c r="AC813" i="3"/>
  <c r="AB813" i="3"/>
  <c r="AA813" i="3"/>
  <c r="Z813" i="3"/>
  <c r="X813" i="3"/>
  <c r="V813" i="3"/>
  <c r="AX812" i="3"/>
  <c r="AW812" i="3"/>
  <c r="AV812" i="3"/>
  <c r="AT812" i="3"/>
  <c r="AS812" i="3"/>
  <c r="AR812" i="3"/>
  <c r="AQ812" i="3"/>
  <c r="AP812" i="3"/>
  <c r="AO812" i="3"/>
  <c r="AN812" i="3"/>
  <c r="AM812" i="3"/>
  <c r="AL812" i="3"/>
  <c r="AK812" i="3"/>
  <c r="AI812" i="3"/>
  <c r="AH812" i="3"/>
  <c r="AG812" i="3"/>
  <c r="AD812" i="3"/>
  <c r="AC812" i="3"/>
  <c r="AB812" i="3"/>
  <c r="AA812" i="3"/>
  <c r="Z812" i="3"/>
  <c r="X812" i="3"/>
  <c r="V812" i="3"/>
  <c r="AX811" i="3"/>
  <c r="AW811" i="3"/>
  <c r="AV811" i="3"/>
  <c r="AT811" i="3"/>
  <c r="AS811" i="3"/>
  <c r="AR811" i="3"/>
  <c r="AQ811" i="3"/>
  <c r="AP811" i="3"/>
  <c r="AO811" i="3"/>
  <c r="AN811" i="3"/>
  <c r="AM811" i="3"/>
  <c r="AL811" i="3"/>
  <c r="AK811" i="3"/>
  <c r="AI811" i="3"/>
  <c r="AH811" i="3"/>
  <c r="AG811" i="3"/>
  <c r="AD811" i="3"/>
  <c r="AC811" i="3"/>
  <c r="AB811" i="3"/>
  <c r="AA811" i="3"/>
  <c r="Z811" i="3"/>
  <c r="X811" i="3"/>
  <c r="V811" i="3"/>
  <c r="AX810" i="3"/>
  <c r="AW810" i="3"/>
  <c r="AV810" i="3"/>
  <c r="AT810" i="3"/>
  <c r="AS810" i="3"/>
  <c r="AR810" i="3"/>
  <c r="AQ810" i="3"/>
  <c r="AP810" i="3"/>
  <c r="AO810" i="3"/>
  <c r="AN810" i="3"/>
  <c r="AM810" i="3"/>
  <c r="AL810" i="3"/>
  <c r="AK810" i="3"/>
  <c r="AI810" i="3"/>
  <c r="AH810" i="3"/>
  <c r="AG810" i="3"/>
  <c r="AD810" i="3"/>
  <c r="AC810" i="3"/>
  <c r="AB810" i="3"/>
  <c r="AA810" i="3"/>
  <c r="Z810" i="3"/>
  <c r="X810" i="3"/>
  <c r="V810" i="3"/>
  <c r="AX809" i="3"/>
  <c r="AW809" i="3"/>
  <c r="AV809" i="3"/>
  <c r="AT809" i="3"/>
  <c r="AS809" i="3"/>
  <c r="AR809" i="3"/>
  <c r="AQ809" i="3"/>
  <c r="AP809" i="3"/>
  <c r="AO809" i="3"/>
  <c r="AN809" i="3"/>
  <c r="AM809" i="3"/>
  <c r="AL809" i="3"/>
  <c r="AK809" i="3"/>
  <c r="AI809" i="3"/>
  <c r="AH809" i="3"/>
  <c r="AG809" i="3"/>
  <c r="AD809" i="3"/>
  <c r="AC809" i="3"/>
  <c r="AB809" i="3"/>
  <c r="AA809" i="3"/>
  <c r="Z809" i="3"/>
  <c r="X809" i="3"/>
  <c r="V809" i="3"/>
  <c r="AX808" i="3"/>
  <c r="AW808" i="3"/>
  <c r="AV808" i="3"/>
  <c r="AT808" i="3"/>
  <c r="AS808" i="3"/>
  <c r="AR808" i="3"/>
  <c r="AQ808" i="3"/>
  <c r="AP808" i="3"/>
  <c r="AO808" i="3"/>
  <c r="AN808" i="3"/>
  <c r="AM808" i="3"/>
  <c r="AL808" i="3"/>
  <c r="AK808" i="3"/>
  <c r="AI808" i="3"/>
  <c r="AH808" i="3"/>
  <c r="AG808" i="3"/>
  <c r="AD808" i="3"/>
  <c r="AC808" i="3"/>
  <c r="AB808" i="3"/>
  <c r="AA808" i="3"/>
  <c r="Z808" i="3"/>
  <c r="X808" i="3"/>
  <c r="V808" i="3"/>
  <c r="AX807" i="3"/>
  <c r="AW807" i="3"/>
  <c r="AV807" i="3"/>
  <c r="AT807" i="3"/>
  <c r="AS807" i="3"/>
  <c r="AR807" i="3"/>
  <c r="AQ807" i="3"/>
  <c r="AP807" i="3"/>
  <c r="AO807" i="3"/>
  <c r="AN807" i="3"/>
  <c r="AM807" i="3"/>
  <c r="AL807" i="3"/>
  <c r="AK807" i="3"/>
  <c r="AI807" i="3"/>
  <c r="AH807" i="3"/>
  <c r="AG807" i="3"/>
  <c r="AD807" i="3"/>
  <c r="AC807" i="3"/>
  <c r="AB807" i="3"/>
  <c r="AA807" i="3"/>
  <c r="Z807" i="3"/>
  <c r="X807" i="3"/>
  <c r="V807" i="3"/>
  <c r="AX806" i="3"/>
  <c r="AW806" i="3"/>
  <c r="AV806" i="3"/>
  <c r="AT806" i="3"/>
  <c r="AS806" i="3"/>
  <c r="AR806" i="3"/>
  <c r="AQ806" i="3"/>
  <c r="AP806" i="3"/>
  <c r="AO806" i="3"/>
  <c r="AN806" i="3"/>
  <c r="AM806" i="3"/>
  <c r="AL806" i="3"/>
  <c r="AK806" i="3"/>
  <c r="AI806" i="3"/>
  <c r="AH806" i="3"/>
  <c r="AG806" i="3"/>
  <c r="AD806" i="3"/>
  <c r="AC806" i="3"/>
  <c r="AB806" i="3"/>
  <c r="AA806" i="3"/>
  <c r="Z806" i="3"/>
  <c r="X806" i="3"/>
  <c r="V806" i="3"/>
  <c r="AX805" i="3"/>
  <c r="AW805" i="3"/>
  <c r="AV805" i="3"/>
  <c r="AT805" i="3"/>
  <c r="AS805" i="3"/>
  <c r="AR805" i="3"/>
  <c r="AQ805" i="3"/>
  <c r="AP805" i="3"/>
  <c r="AO805" i="3"/>
  <c r="AN805" i="3"/>
  <c r="AM805" i="3"/>
  <c r="AL805" i="3"/>
  <c r="AK805" i="3"/>
  <c r="AI805" i="3"/>
  <c r="AH805" i="3"/>
  <c r="AG805" i="3"/>
  <c r="AD805" i="3"/>
  <c r="AC805" i="3"/>
  <c r="AB805" i="3"/>
  <c r="AA805" i="3"/>
  <c r="Z805" i="3"/>
  <c r="X805" i="3"/>
  <c r="V805" i="3"/>
  <c r="AX804" i="3"/>
  <c r="AW804" i="3"/>
  <c r="AV804" i="3"/>
  <c r="AT804" i="3"/>
  <c r="AS804" i="3"/>
  <c r="AR804" i="3"/>
  <c r="AQ804" i="3"/>
  <c r="AP804" i="3"/>
  <c r="AO804" i="3"/>
  <c r="AN804" i="3"/>
  <c r="AM804" i="3"/>
  <c r="AL804" i="3"/>
  <c r="AK804" i="3"/>
  <c r="AI804" i="3"/>
  <c r="AH804" i="3"/>
  <c r="AG804" i="3"/>
  <c r="AD804" i="3"/>
  <c r="AC804" i="3"/>
  <c r="AB804" i="3"/>
  <c r="AA804" i="3"/>
  <c r="Z804" i="3"/>
  <c r="X804" i="3"/>
  <c r="V804" i="3"/>
  <c r="AX803" i="3"/>
  <c r="AW803" i="3"/>
  <c r="AV803" i="3"/>
  <c r="AT803" i="3"/>
  <c r="AS803" i="3"/>
  <c r="AR803" i="3"/>
  <c r="AQ803" i="3"/>
  <c r="AP803" i="3"/>
  <c r="AO803" i="3"/>
  <c r="AN803" i="3"/>
  <c r="AM803" i="3"/>
  <c r="AL803" i="3"/>
  <c r="AK803" i="3"/>
  <c r="AI803" i="3"/>
  <c r="AH803" i="3"/>
  <c r="AG803" i="3"/>
  <c r="AD803" i="3"/>
  <c r="AC803" i="3"/>
  <c r="AB803" i="3"/>
  <c r="AA803" i="3"/>
  <c r="Z803" i="3"/>
  <c r="X803" i="3"/>
  <c r="V803" i="3"/>
  <c r="AX802" i="3"/>
  <c r="AW802" i="3"/>
  <c r="AV802" i="3"/>
  <c r="AT802" i="3"/>
  <c r="AS802" i="3"/>
  <c r="AR802" i="3"/>
  <c r="AQ802" i="3"/>
  <c r="AP802" i="3"/>
  <c r="AO802" i="3"/>
  <c r="AN802" i="3"/>
  <c r="AM802" i="3"/>
  <c r="AL802" i="3"/>
  <c r="AK802" i="3"/>
  <c r="AI802" i="3"/>
  <c r="AH802" i="3"/>
  <c r="AG802" i="3"/>
  <c r="AD802" i="3"/>
  <c r="AC802" i="3"/>
  <c r="AB802" i="3"/>
  <c r="AA802" i="3"/>
  <c r="Z802" i="3"/>
  <c r="X802" i="3"/>
  <c r="V802" i="3"/>
  <c r="AX801" i="3"/>
  <c r="AW801" i="3"/>
  <c r="AV801" i="3"/>
  <c r="AT801" i="3"/>
  <c r="AS801" i="3"/>
  <c r="AR801" i="3"/>
  <c r="AQ801" i="3"/>
  <c r="AP801" i="3"/>
  <c r="AO801" i="3"/>
  <c r="AN801" i="3"/>
  <c r="AM801" i="3"/>
  <c r="AL801" i="3"/>
  <c r="AK801" i="3"/>
  <c r="AI801" i="3"/>
  <c r="AH801" i="3"/>
  <c r="AG801" i="3"/>
  <c r="AD801" i="3"/>
  <c r="AC801" i="3"/>
  <c r="AB801" i="3"/>
  <c r="AA801" i="3"/>
  <c r="Z801" i="3"/>
  <c r="X801" i="3"/>
  <c r="V801" i="3"/>
  <c r="AX800" i="3"/>
  <c r="AW800" i="3"/>
  <c r="AV800" i="3"/>
  <c r="AT800" i="3"/>
  <c r="AS800" i="3"/>
  <c r="AR800" i="3"/>
  <c r="AQ800" i="3"/>
  <c r="AP800" i="3"/>
  <c r="AO800" i="3"/>
  <c r="AN800" i="3"/>
  <c r="AM800" i="3"/>
  <c r="AL800" i="3"/>
  <c r="AK800" i="3"/>
  <c r="AI800" i="3"/>
  <c r="AH800" i="3"/>
  <c r="AG800" i="3"/>
  <c r="AD800" i="3"/>
  <c r="AC800" i="3"/>
  <c r="AB800" i="3"/>
  <c r="AA800" i="3"/>
  <c r="Z800" i="3"/>
  <c r="X800" i="3"/>
  <c r="V800" i="3"/>
  <c r="AX799" i="3"/>
  <c r="AW799" i="3"/>
  <c r="AV799" i="3"/>
  <c r="AT799" i="3"/>
  <c r="AS799" i="3"/>
  <c r="AR799" i="3"/>
  <c r="AQ799" i="3"/>
  <c r="AP799" i="3"/>
  <c r="AO799" i="3"/>
  <c r="AN799" i="3"/>
  <c r="AM799" i="3"/>
  <c r="AL799" i="3"/>
  <c r="AK799" i="3"/>
  <c r="AI799" i="3"/>
  <c r="AH799" i="3"/>
  <c r="AG799" i="3"/>
  <c r="AD799" i="3"/>
  <c r="AC799" i="3"/>
  <c r="AB799" i="3"/>
  <c r="AA799" i="3"/>
  <c r="Z799" i="3"/>
  <c r="X799" i="3"/>
  <c r="V799" i="3"/>
  <c r="AX798" i="3"/>
  <c r="AW798" i="3"/>
  <c r="AV798" i="3"/>
  <c r="AT798" i="3"/>
  <c r="AS798" i="3"/>
  <c r="AR798" i="3"/>
  <c r="AQ798" i="3"/>
  <c r="AP798" i="3"/>
  <c r="AO798" i="3"/>
  <c r="AN798" i="3"/>
  <c r="AM798" i="3"/>
  <c r="AL798" i="3"/>
  <c r="AK798" i="3"/>
  <c r="AI798" i="3"/>
  <c r="AH798" i="3"/>
  <c r="AG798" i="3"/>
  <c r="AD798" i="3"/>
  <c r="AC798" i="3"/>
  <c r="AB798" i="3"/>
  <c r="AA798" i="3"/>
  <c r="Z798" i="3"/>
  <c r="X798" i="3"/>
  <c r="V798" i="3"/>
  <c r="AX797" i="3"/>
  <c r="AW797" i="3"/>
  <c r="AV797" i="3"/>
  <c r="AT797" i="3"/>
  <c r="AS797" i="3"/>
  <c r="AR797" i="3"/>
  <c r="AQ797" i="3"/>
  <c r="AP797" i="3"/>
  <c r="AO797" i="3"/>
  <c r="AN797" i="3"/>
  <c r="AM797" i="3"/>
  <c r="AL797" i="3"/>
  <c r="AK797" i="3"/>
  <c r="AI797" i="3"/>
  <c r="AH797" i="3"/>
  <c r="AG797" i="3"/>
  <c r="AD797" i="3"/>
  <c r="AC797" i="3"/>
  <c r="AB797" i="3"/>
  <c r="AA797" i="3"/>
  <c r="Z797" i="3"/>
  <c r="X797" i="3"/>
  <c r="V797" i="3"/>
  <c r="AX796" i="3"/>
  <c r="AW796" i="3"/>
  <c r="AV796" i="3"/>
  <c r="AT796" i="3"/>
  <c r="AS796" i="3"/>
  <c r="AR796" i="3"/>
  <c r="AQ796" i="3"/>
  <c r="AP796" i="3"/>
  <c r="AO796" i="3"/>
  <c r="AN796" i="3"/>
  <c r="AM796" i="3"/>
  <c r="AL796" i="3"/>
  <c r="AK796" i="3"/>
  <c r="AI796" i="3"/>
  <c r="AH796" i="3"/>
  <c r="AG796" i="3"/>
  <c r="AD796" i="3"/>
  <c r="AC796" i="3"/>
  <c r="AB796" i="3"/>
  <c r="AA796" i="3"/>
  <c r="Z796" i="3"/>
  <c r="X796" i="3"/>
  <c r="V796" i="3"/>
  <c r="AX795" i="3"/>
  <c r="AW795" i="3"/>
  <c r="AV795" i="3"/>
  <c r="AT795" i="3"/>
  <c r="AS795" i="3"/>
  <c r="AR795" i="3"/>
  <c r="AQ795" i="3"/>
  <c r="AP795" i="3"/>
  <c r="AO795" i="3"/>
  <c r="AN795" i="3"/>
  <c r="AM795" i="3"/>
  <c r="AL795" i="3"/>
  <c r="AK795" i="3"/>
  <c r="AI795" i="3"/>
  <c r="AH795" i="3"/>
  <c r="AG795" i="3"/>
  <c r="AD795" i="3"/>
  <c r="AC795" i="3"/>
  <c r="AB795" i="3"/>
  <c r="AA795" i="3"/>
  <c r="Z795" i="3"/>
  <c r="X795" i="3"/>
  <c r="V795" i="3"/>
  <c r="AX794" i="3"/>
  <c r="AW794" i="3"/>
  <c r="AV794" i="3"/>
  <c r="AT794" i="3"/>
  <c r="AS794" i="3"/>
  <c r="AR794" i="3"/>
  <c r="AQ794" i="3"/>
  <c r="AP794" i="3"/>
  <c r="AO794" i="3"/>
  <c r="AN794" i="3"/>
  <c r="AM794" i="3"/>
  <c r="AL794" i="3"/>
  <c r="AK794" i="3"/>
  <c r="AI794" i="3"/>
  <c r="AH794" i="3"/>
  <c r="AG794" i="3"/>
  <c r="AD794" i="3"/>
  <c r="AC794" i="3"/>
  <c r="AB794" i="3"/>
  <c r="AA794" i="3"/>
  <c r="Z794" i="3"/>
  <c r="X794" i="3"/>
  <c r="V794" i="3"/>
  <c r="AX793" i="3"/>
  <c r="AW793" i="3"/>
  <c r="AV793" i="3"/>
  <c r="AT793" i="3"/>
  <c r="AS793" i="3"/>
  <c r="AR793" i="3"/>
  <c r="AQ793" i="3"/>
  <c r="AP793" i="3"/>
  <c r="AO793" i="3"/>
  <c r="AN793" i="3"/>
  <c r="AM793" i="3"/>
  <c r="AL793" i="3"/>
  <c r="AK793" i="3"/>
  <c r="AI793" i="3"/>
  <c r="AH793" i="3"/>
  <c r="AG793" i="3"/>
  <c r="AD793" i="3"/>
  <c r="AC793" i="3"/>
  <c r="AB793" i="3"/>
  <c r="AA793" i="3"/>
  <c r="Z793" i="3"/>
  <c r="X793" i="3"/>
  <c r="V793" i="3"/>
  <c r="AX792" i="3"/>
  <c r="AW792" i="3"/>
  <c r="AV792" i="3"/>
  <c r="AT792" i="3"/>
  <c r="AS792" i="3"/>
  <c r="AR792" i="3"/>
  <c r="AQ792" i="3"/>
  <c r="AP792" i="3"/>
  <c r="AO792" i="3"/>
  <c r="AN792" i="3"/>
  <c r="AM792" i="3"/>
  <c r="AL792" i="3"/>
  <c r="AK792" i="3"/>
  <c r="AI792" i="3"/>
  <c r="AH792" i="3"/>
  <c r="AG792" i="3"/>
  <c r="AD792" i="3"/>
  <c r="AC792" i="3"/>
  <c r="AB792" i="3"/>
  <c r="AA792" i="3"/>
  <c r="Z792" i="3"/>
  <c r="X792" i="3"/>
  <c r="V792" i="3"/>
  <c r="AX791" i="3"/>
  <c r="AW791" i="3"/>
  <c r="AV791" i="3"/>
  <c r="AT791" i="3"/>
  <c r="AS791" i="3"/>
  <c r="AR791" i="3"/>
  <c r="AQ791" i="3"/>
  <c r="AP791" i="3"/>
  <c r="AO791" i="3"/>
  <c r="AN791" i="3"/>
  <c r="AM791" i="3"/>
  <c r="AL791" i="3"/>
  <c r="AK791" i="3"/>
  <c r="AI791" i="3"/>
  <c r="AH791" i="3"/>
  <c r="AG791" i="3"/>
  <c r="AD791" i="3"/>
  <c r="AC791" i="3"/>
  <c r="AB791" i="3"/>
  <c r="AA791" i="3"/>
  <c r="Z791" i="3"/>
  <c r="X791" i="3"/>
  <c r="V791" i="3"/>
  <c r="AX790" i="3"/>
  <c r="AW790" i="3"/>
  <c r="AV790" i="3"/>
  <c r="AT790" i="3"/>
  <c r="AS790" i="3"/>
  <c r="AR790" i="3"/>
  <c r="AQ790" i="3"/>
  <c r="AP790" i="3"/>
  <c r="AO790" i="3"/>
  <c r="AN790" i="3"/>
  <c r="AM790" i="3"/>
  <c r="AL790" i="3"/>
  <c r="AK790" i="3"/>
  <c r="AI790" i="3"/>
  <c r="AH790" i="3"/>
  <c r="AG790" i="3"/>
  <c r="AD790" i="3"/>
  <c r="AC790" i="3"/>
  <c r="AB790" i="3"/>
  <c r="AA790" i="3"/>
  <c r="Z790" i="3"/>
  <c r="X790" i="3"/>
  <c r="V790" i="3"/>
  <c r="AX789" i="3"/>
  <c r="AW789" i="3"/>
  <c r="AV789" i="3"/>
  <c r="AT789" i="3"/>
  <c r="AS789" i="3"/>
  <c r="AR789" i="3"/>
  <c r="AQ789" i="3"/>
  <c r="AP789" i="3"/>
  <c r="AO789" i="3"/>
  <c r="AN789" i="3"/>
  <c r="AM789" i="3"/>
  <c r="AL789" i="3"/>
  <c r="AK789" i="3"/>
  <c r="AI789" i="3"/>
  <c r="AH789" i="3"/>
  <c r="AG789" i="3"/>
  <c r="AD789" i="3"/>
  <c r="AC789" i="3"/>
  <c r="AB789" i="3"/>
  <c r="AA789" i="3"/>
  <c r="Z789" i="3"/>
  <c r="X789" i="3"/>
  <c r="V789" i="3"/>
  <c r="AX788" i="3"/>
  <c r="AW788" i="3"/>
  <c r="AV788" i="3"/>
  <c r="AT788" i="3"/>
  <c r="AS788" i="3"/>
  <c r="AR788" i="3"/>
  <c r="AQ788" i="3"/>
  <c r="AP788" i="3"/>
  <c r="AO788" i="3"/>
  <c r="AN788" i="3"/>
  <c r="AM788" i="3"/>
  <c r="AL788" i="3"/>
  <c r="AK788" i="3"/>
  <c r="AI788" i="3"/>
  <c r="AH788" i="3"/>
  <c r="AG788" i="3"/>
  <c r="AD788" i="3"/>
  <c r="AC788" i="3"/>
  <c r="AB788" i="3"/>
  <c r="AA788" i="3"/>
  <c r="Z788" i="3"/>
  <c r="X788" i="3"/>
  <c r="V788" i="3"/>
  <c r="AX787" i="3"/>
  <c r="AW787" i="3"/>
  <c r="AV787" i="3"/>
  <c r="AT787" i="3"/>
  <c r="AS787" i="3"/>
  <c r="AR787" i="3"/>
  <c r="AQ787" i="3"/>
  <c r="AP787" i="3"/>
  <c r="AO787" i="3"/>
  <c r="AN787" i="3"/>
  <c r="AM787" i="3"/>
  <c r="AL787" i="3"/>
  <c r="AK787" i="3"/>
  <c r="AI787" i="3"/>
  <c r="AH787" i="3"/>
  <c r="AG787" i="3"/>
  <c r="AD787" i="3"/>
  <c r="AC787" i="3"/>
  <c r="AB787" i="3"/>
  <c r="AA787" i="3"/>
  <c r="Z787" i="3"/>
  <c r="X787" i="3"/>
  <c r="V787" i="3"/>
  <c r="AX786" i="3"/>
  <c r="AW786" i="3"/>
  <c r="AV786" i="3"/>
  <c r="AT786" i="3"/>
  <c r="AS786" i="3"/>
  <c r="AR786" i="3"/>
  <c r="AQ786" i="3"/>
  <c r="AP786" i="3"/>
  <c r="AO786" i="3"/>
  <c r="AN786" i="3"/>
  <c r="AM786" i="3"/>
  <c r="AL786" i="3"/>
  <c r="AK786" i="3"/>
  <c r="AI786" i="3"/>
  <c r="AH786" i="3"/>
  <c r="AG786" i="3"/>
  <c r="AD786" i="3"/>
  <c r="AC786" i="3"/>
  <c r="AB786" i="3"/>
  <c r="AA786" i="3"/>
  <c r="Z786" i="3"/>
  <c r="X786" i="3"/>
  <c r="V786" i="3"/>
  <c r="AX785" i="3"/>
  <c r="AW785" i="3"/>
  <c r="AV785" i="3"/>
  <c r="AT785" i="3"/>
  <c r="AS785" i="3"/>
  <c r="AR785" i="3"/>
  <c r="AQ785" i="3"/>
  <c r="AP785" i="3"/>
  <c r="AO785" i="3"/>
  <c r="AN785" i="3"/>
  <c r="AM785" i="3"/>
  <c r="AL785" i="3"/>
  <c r="AK785" i="3"/>
  <c r="AI785" i="3"/>
  <c r="AH785" i="3"/>
  <c r="AG785" i="3"/>
  <c r="AD785" i="3"/>
  <c r="AC785" i="3"/>
  <c r="AB785" i="3"/>
  <c r="AA785" i="3"/>
  <c r="Z785" i="3"/>
  <c r="X785" i="3"/>
  <c r="V785" i="3"/>
  <c r="AX784" i="3"/>
  <c r="AW784" i="3"/>
  <c r="AV784" i="3"/>
  <c r="AT784" i="3"/>
  <c r="AS784" i="3"/>
  <c r="AR784" i="3"/>
  <c r="AQ784" i="3"/>
  <c r="AP784" i="3"/>
  <c r="AO784" i="3"/>
  <c r="AN784" i="3"/>
  <c r="AM784" i="3"/>
  <c r="AL784" i="3"/>
  <c r="AK784" i="3"/>
  <c r="AI784" i="3"/>
  <c r="AH784" i="3"/>
  <c r="AG784" i="3"/>
  <c r="AD784" i="3"/>
  <c r="AC784" i="3"/>
  <c r="AB784" i="3"/>
  <c r="AA784" i="3"/>
  <c r="Z784" i="3"/>
  <c r="X784" i="3"/>
  <c r="V784" i="3"/>
  <c r="AX783" i="3"/>
  <c r="AW783" i="3"/>
  <c r="AV783" i="3"/>
  <c r="AT783" i="3"/>
  <c r="AS783" i="3"/>
  <c r="AR783" i="3"/>
  <c r="AQ783" i="3"/>
  <c r="AP783" i="3"/>
  <c r="AO783" i="3"/>
  <c r="AN783" i="3"/>
  <c r="AM783" i="3"/>
  <c r="AL783" i="3"/>
  <c r="AK783" i="3"/>
  <c r="AI783" i="3"/>
  <c r="AH783" i="3"/>
  <c r="AG783" i="3"/>
  <c r="AD783" i="3"/>
  <c r="AC783" i="3"/>
  <c r="AB783" i="3"/>
  <c r="AA783" i="3"/>
  <c r="Z783" i="3"/>
  <c r="X783" i="3"/>
  <c r="V783" i="3"/>
  <c r="AX782" i="3"/>
  <c r="AW782" i="3"/>
  <c r="AV782" i="3"/>
  <c r="AT782" i="3"/>
  <c r="AS782" i="3"/>
  <c r="AR782" i="3"/>
  <c r="AQ782" i="3"/>
  <c r="AP782" i="3"/>
  <c r="AO782" i="3"/>
  <c r="AN782" i="3"/>
  <c r="AM782" i="3"/>
  <c r="AL782" i="3"/>
  <c r="AK782" i="3"/>
  <c r="AI782" i="3"/>
  <c r="AH782" i="3"/>
  <c r="AG782" i="3"/>
  <c r="AD782" i="3"/>
  <c r="AC782" i="3"/>
  <c r="AB782" i="3"/>
  <c r="AA782" i="3"/>
  <c r="Z782" i="3"/>
  <c r="X782" i="3"/>
  <c r="V782" i="3"/>
  <c r="AX781" i="3"/>
  <c r="AW781" i="3"/>
  <c r="AV781" i="3"/>
  <c r="AT781" i="3"/>
  <c r="AS781" i="3"/>
  <c r="AR781" i="3"/>
  <c r="AQ781" i="3"/>
  <c r="AP781" i="3"/>
  <c r="AO781" i="3"/>
  <c r="AN781" i="3"/>
  <c r="AM781" i="3"/>
  <c r="AL781" i="3"/>
  <c r="AK781" i="3"/>
  <c r="AI781" i="3"/>
  <c r="AH781" i="3"/>
  <c r="AG781" i="3"/>
  <c r="AD781" i="3"/>
  <c r="AC781" i="3"/>
  <c r="AB781" i="3"/>
  <c r="AA781" i="3"/>
  <c r="Z781" i="3"/>
  <c r="X781" i="3"/>
  <c r="V781" i="3"/>
  <c r="AX780" i="3"/>
  <c r="AW780" i="3"/>
  <c r="AV780" i="3"/>
  <c r="AT780" i="3"/>
  <c r="AS780" i="3"/>
  <c r="AR780" i="3"/>
  <c r="AQ780" i="3"/>
  <c r="AP780" i="3"/>
  <c r="AO780" i="3"/>
  <c r="AN780" i="3"/>
  <c r="AM780" i="3"/>
  <c r="AL780" i="3"/>
  <c r="AK780" i="3"/>
  <c r="AI780" i="3"/>
  <c r="AH780" i="3"/>
  <c r="AG780" i="3"/>
  <c r="AD780" i="3"/>
  <c r="AC780" i="3"/>
  <c r="AB780" i="3"/>
  <c r="AA780" i="3"/>
  <c r="Z780" i="3"/>
  <c r="X780" i="3"/>
  <c r="V780" i="3"/>
  <c r="AX779" i="3"/>
  <c r="AW779" i="3"/>
  <c r="AV779" i="3"/>
  <c r="AT779" i="3"/>
  <c r="AS779" i="3"/>
  <c r="AR779" i="3"/>
  <c r="AQ779" i="3"/>
  <c r="AP779" i="3"/>
  <c r="AO779" i="3"/>
  <c r="AN779" i="3"/>
  <c r="AM779" i="3"/>
  <c r="AL779" i="3"/>
  <c r="AK779" i="3"/>
  <c r="AI779" i="3"/>
  <c r="AH779" i="3"/>
  <c r="AG779" i="3"/>
  <c r="AD779" i="3"/>
  <c r="AC779" i="3"/>
  <c r="AB779" i="3"/>
  <c r="AA779" i="3"/>
  <c r="Z779" i="3"/>
  <c r="X779" i="3"/>
  <c r="V779" i="3"/>
  <c r="AX778" i="3"/>
  <c r="AW778" i="3"/>
  <c r="AV778" i="3"/>
  <c r="AT778" i="3"/>
  <c r="AS778" i="3"/>
  <c r="AR778" i="3"/>
  <c r="AQ778" i="3"/>
  <c r="AP778" i="3"/>
  <c r="AO778" i="3"/>
  <c r="AN778" i="3"/>
  <c r="AM778" i="3"/>
  <c r="AL778" i="3"/>
  <c r="AK778" i="3"/>
  <c r="AI778" i="3"/>
  <c r="AH778" i="3"/>
  <c r="AG778" i="3"/>
  <c r="AD778" i="3"/>
  <c r="AC778" i="3"/>
  <c r="AB778" i="3"/>
  <c r="AA778" i="3"/>
  <c r="Z778" i="3"/>
  <c r="X778" i="3"/>
  <c r="V778" i="3"/>
  <c r="AX777" i="3"/>
  <c r="AW777" i="3"/>
  <c r="AV777" i="3"/>
  <c r="AT777" i="3"/>
  <c r="AS777" i="3"/>
  <c r="AR777" i="3"/>
  <c r="AQ777" i="3"/>
  <c r="AP777" i="3"/>
  <c r="AO777" i="3"/>
  <c r="AN777" i="3"/>
  <c r="AM777" i="3"/>
  <c r="AL777" i="3"/>
  <c r="AK777" i="3"/>
  <c r="AI777" i="3"/>
  <c r="AH777" i="3"/>
  <c r="AG777" i="3"/>
  <c r="AD777" i="3"/>
  <c r="AC777" i="3"/>
  <c r="AB777" i="3"/>
  <c r="AA777" i="3"/>
  <c r="Z777" i="3"/>
  <c r="X777" i="3"/>
  <c r="V777" i="3"/>
  <c r="AX776" i="3"/>
  <c r="AW776" i="3"/>
  <c r="AV776" i="3"/>
  <c r="AT776" i="3"/>
  <c r="AS776" i="3"/>
  <c r="AR776" i="3"/>
  <c r="AQ776" i="3"/>
  <c r="AP776" i="3"/>
  <c r="AO776" i="3"/>
  <c r="AN776" i="3"/>
  <c r="AM776" i="3"/>
  <c r="AL776" i="3"/>
  <c r="AK776" i="3"/>
  <c r="AI776" i="3"/>
  <c r="AH776" i="3"/>
  <c r="AG776" i="3"/>
  <c r="AD776" i="3"/>
  <c r="AC776" i="3"/>
  <c r="AB776" i="3"/>
  <c r="AA776" i="3"/>
  <c r="Z776" i="3"/>
  <c r="X776" i="3"/>
  <c r="V776" i="3"/>
  <c r="AX775" i="3"/>
  <c r="AW775" i="3"/>
  <c r="AV775" i="3"/>
  <c r="AT775" i="3"/>
  <c r="AS775" i="3"/>
  <c r="AR775" i="3"/>
  <c r="AQ775" i="3"/>
  <c r="AP775" i="3"/>
  <c r="AO775" i="3"/>
  <c r="AN775" i="3"/>
  <c r="AM775" i="3"/>
  <c r="AL775" i="3"/>
  <c r="AK775" i="3"/>
  <c r="AI775" i="3"/>
  <c r="AH775" i="3"/>
  <c r="AG775" i="3"/>
  <c r="AD775" i="3"/>
  <c r="AC775" i="3"/>
  <c r="AB775" i="3"/>
  <c r="AA775" i="3"/>
  <c r="Z775" i="3"/>
  <c r="X775" i="3"/>
  <c r="V775" i="3"/>
  <c r="AX774" i="3"/>
  <c r="AW774" i="3"/>
  <c r="AV774" i="3"/>
  <c r="AT774" i="3"/>
  <c r="AS774" i="3"/>
  <c r="AR774" i="3"/>
  <c r="AQ774" i="3"/>
  <c r="AP774" i="3"/>
  <c r="AO774" i="3"/>
  <c r="AN774" i="3"/>
  <c r="AM774" i="3"/>
  <c r="AL774" i="3"/>
  <c r="AK774" i="3"/>
  <c r="AI774" i="3"/>
  <c r="AH774" i="3"/>
  <c r="AG774" i="3"/>
  <c r="AD774" i="3"/>
  <c r="AC774" i="3"/>
  <c r="AB774" i="3"/>
  <c r="AA774" i="3"/>
  <c r="Z774" i="3"/>
  <c r="X774" i="3"/>
  <c r="V774" i="3"/>
  <c r="AX773" i="3"/>
  <c r="AW773" i="3"/>
  <c r="AV773" i="3"/>
  <c r="AT773" i="3"/>
  <c r="AS773" i="3"/>
  <c r="AR773" i="3"/>
  <c r="AQ773" i="3"/>
  <c r="AP773" i="3"/>
  <c r="AO773" i="3"/>
  <c r="AN773" i="3"/>
  <c r="AM773" i="3"/>
  <c r="AL773" i="3"/>
  <c r="AK773" i="3"/>
  <c r="AI773" i="3"/>
  <c r="AH773" i="3"/>
  <c r="AG773" i="3"/>
  <c r="AD773" i="3"/>
  <c r="AC773" i="3"/>
  <c r="AB773" i="3"/>
  <c r="AA773" i="3"/>
  <c r="Z773" i="3"/>
  <c r="X773" i="3"/>
  <c r="V773" i="3"/>
  <c r="AX772" i="3"/>
  <c r="AW772" i="3"/>
  <c r="AV772" i="3"/>
  <c r="AT772" i="3"/>
  <c r="AS772" i="3"/>
  <c r="AR772" i="3"/>
  <c r="AQ772" i="3"/>
  <c r="AP772" i="3"/>
  <c r="AO772" i="3"/>
  <c r="AN772" i="3"/>
  <c r="AM772" i="3"/>
  <c r="AL772" i="3"/>
  <c r="AK772" i="3"/>
  <c r="AI772" i="3"/>
  <c r="AH772" i="3"/>
  <c r="AG772" i="3"/>
  <c r="AD772" i="3"/>
  <c r="AC772" i="3"/>
  <c r="AB772" i="3"/>
  <c r="AA772" i="3"/>
  <c r="Z772" i="3"/>
  <c r="X772" i="3"/>
  <c r="V772" i="3"/>
  <c r="AX771" i="3"/>
  <c r="AW771" i="3"/>
  <c r="AV771" i="3"/>
  <c r="AT771" i="3"/>
  <c r="AS771" i="3"/>
  <c r="AR771" i="3"/>
  <c r="AQ771" i="3"/>
  <c r="AP771" i="3"/>
  <c r="AO771" i="3"/>
  <c r="AN771" i="3"/>
  <c r="AM771" i="3"/>
  <c r="AL771" i="3"/>
  <c r="AK771" i="3"/>
  <c r="AI771" i="3"/>
  <c r="AH771" i="3"/>
  <c r="AG771" i="3"/>
  <c r="AD771" i="3"/>
  <c r="AC771" i="3"/>
  <c r="AB771" i="3"/>
  <c r="AA771" i="3"/>
  <c r="Z771" i="3"/>
  <c r="X771" i="3"/>
  <c r="V771" i="3"/>
  <c r="AX770" i="3"/>
  <c r="AW770" i="3"/>
  <c r="AV770" i="3"/>
  <c r="AT770" i="3"/>
  <c r="AS770" i="3"/>
  <c r="AR770" i="3"/>
  <c r="AQ770" i="3"/>
  <c r="AP770" i="3"/>
  <c r="AO770" i="3"/>
  <c r="AN770" i="3"/>
  <c r="AM770" i="3"/>
  <c r="AL770" i="3"/>
  <c r="AK770" i="3"/>
  <c r="AI770" i="3"/>
  <c r="AH770" i="3"/>
  <c r="AG770" i="3"/>
  <c r="AD770" i="3"/>
  <c r="AC770" i="3"/>
  <c r="AB770" i="3"/>
  <c r="AA770" i="3"/>
  <c r="Z770" i="3"/>
  <c r="X770" i="3"/>
  <c r="V770" i="3"/>
  <c r="AX769" i="3"/>
  <c r="AW769" i="3"/>
  <c r="AV769" i="3"/>
  <c r="AT769" i="3"/>
  <c r="AS769" i="3"/>
  <c r="AR769" i="3"/>
  <c r="AQ769" i="3"/>
  <c r="AP769" i="3"/>
  <c r="AO769" i="3"/>
  <c r="AN769" i="3"/>
  <c r="AM769" i="3"/>
  <c r="AL769" i="3"/>
  <c r="AK769" i="3"/>
  <c r="AI769" i="3"/>
  <c r="AH769" i="3"/>
  <c r="AG769" i="3"/>
  <c r="AD769" i="3"/>
  <c r="AC769" i="3"/>
  <c r="AB769" i="3"/>
  <c r="AA769" i="3"/>
  <c r="Z769" i="3"/>
  <c r="X769" i="3"/>
  <c r="V769" i="3"/>
  <c r="AX768" i="3"/>
  <c r="AW768" i="3"/>
  <c r="AV768" i="3"/>
  <c r="AT768" i="3"/>
  <c r="AS768" i="3"/>
  <c r="AR768" i="3"/>
  <c r="AQ768" i="3"/>
  <c r="AP768" i="3"/>
  <c r="AO768" i="3"/>
  <c r="AN768" i="3"/>
  <c r="AM768" i="3"/>
  <c r="AL768" i="3"/>
  <c r="AK768" i="3"/>
  <c r="AI768" i="3"/>
  <c r="AH768" i="3"/>
  <c r="AG768" i="3"/>
  <c r="AD768" i="3"/>
  <c r="AC768" i="3"/>
  <c r="AB768" i="3"/>
  <c r="AA768" i="3"/>
  <c r="Z768" i="3"/>
  <c r="X768" i="3"/>
  <c r="V768" i="3"/>
  <c r="AX767" i="3"/>
  <c r="AW767" i="3"/>
  <c r="AV767" i="3"/>
  <c r="AT767" i="3"/>
  <c r="AS767" i="3"/>
  <c r="AR767" i="3"/>
  <c r="AQ767" i="3"/>
  <c r="AP767" i="3"/>
  <c r="AO767" i="3"/>
  <c r="AN767" i="3"/>
  <c r="AM767" i="3"/>
  <c r="AL767" i="3"/>
  <c r="AK767" i="3"/>
  <c r="AI767" i="3"/>
  <c r="AH767" i="3"/>
  <c r="AG767" i="3"/>
  <c r="AD767" i="3"/>
  <c r="AC767" i="3"/>
  <c r="AB767" i="3"/>
  <c r="AA767" i="3"/>
  <c r="Z767" i="3"/>
  <c r="X767" i="3"/>
  <c r="V767" i="3"/>
  <c r="AX766" i="3"/>
  <c r="AW766" i="3"/>
  <c r="AV766" i="3"/>
  <c r="AT766" i="3"/>
  <c r="AS766" i="3"/>
  <c r="AR766" i="3"/>
  <c r="AQ766" i="3"/>
  <c r="AP766" i="3"/>
  <c r="AO766" i="3"/>
  <c r="AN766" i="3"/>
  <c r="AM766" i="3"/>
  <c r="AL766" i="3"/>
  <c r="AK766" i="3"/>
  <c r="AI766" i="3"/>
  <c r="AH766" i="3"/>
  <c r="AG766" i="3"/>
  <c r="AD766" i="3"/>
  <c r="AC766" i="3"/>
  <c r="AB766" i="3"/>
  <c r="AA766" i="3"/>
  <c r="Z766" i="3"/>
  <c r="X766" i="3"/>
  <c r="V766" i="3"/>
  <c r="AX765" i="3"/>
  <c r="AW765" i="3"/>
  <c r="AV765" i="3"/>
  <c r="AT765" i="3"/>
  <c r="AS765" i="3"/>
  <c r="AR765" i="3"/>
  <c r="AQ765" i="3"/>
  <c r="AP765" i="3"/>
  <c r="AO765" i="3"/>
  <c r="AN765" i="3"/>
  <c r="AM765" i="3"/>
  <c r="AL765" i="3"/>
  <c r="AK765" i="3"/>
  <c r="AI765" i="3"/>
  <c r="AH765" i="3"/>
  <c r="AG765" i="3"/>
  <c r="AD765" i="3"/>
  <c r="AC765" i="3"/>
  <c r="AB765" i="3"/>
  <c r="AA765" i="3"/>
  <c r="Z765" i="3"/>
  <c r="X765" i="3"/>
  <c r="V765" i="3"/>
  <c r="AX764" i="3"/>
  <c r="AW764" i="3"/>
  <c r="AV764" i="3"/>
  <c r="AT764" i="3"/>
  <c r="AS764" i="3"/>
  <c r="AR764" i="3"/>
  <c r="AQ764" i="3"/>
  <c r="AP764" i="3"/>
  <c r="AO764" i="3"/>
  <c r="AN764" i="3"/>
  <c r="AM764" i="3"/>
  <c r="AL764" i="3"/>
  <c r="AK764" i="3"/>
  <c r="AI764" i="3"/>
  <c r="AH764" i="3"/>
  <c r="AG764" i="3"/>
  <c r="AD764" i="3"/>
  <c r="AC764" i="3"/>
  <c r="AB764" i="3"/>
  <c r="AA764" i="3"/>
  <c r="Z764" i="3"/>
  <c r="X764" i="3"/>
  <c r="V764" i="3"/>
  <c r="AX763" i="3"/>
  <c r="AW763" i="3"/>
  <c r="AV763" i="3"/>
  <c r="AT763" i="3"/>
  <c r="AS763" i="3"/>
  <c r="AR763" i="3"/>
  <c r="AQ763" i="3"/>
  <c r="AP763" i="3"/>
  <c r="AO763" i="3"/>
  <c r="AN763" i="3"/>
  <c r="AM763" i="3"/>
  <c r="AL763" i="3"/>
  <c r="AK763" i="3"/>
  <c r="AI763" i="3"/>
  <c r="AH763" i="3"/>
  <c r="AG763" i="3"/>
  <c r="AD763" i="3"/>
  <c r="AC763" i="3"/>
  <c r="AB763" i="3"/>
  <c r="AA763" i="3"/>
  <c r="Z763" i="3"/>
  <c r="X763" i="3"/>
  <c r="V763" i="3"/>
  <c r="AX762" i="3"/>
  <c r="AW762" i="3"/>
  <c r="AV762" i="3"/>
  <c r="AT762" i="3"/>
  <c r="AS762" i="3"/>
  <c r="AR762" i="3"/>
  <c r="AQ762" i="3"/>
  <c r="AP762" i="3"/>
  <c r="AO762" i="3"/>
  <c r="AN762" i="3"/>
  <c r="AM762" i="3"/>
  <c r="AL762" i="3"/>
  <c r="AK762" i="3"/>
  <c r="AI762" i="3"/>
  <c r="AH762" i="3"/>
  <c r="AG762" i="3"/>
  <c r="AD762" i="3"/>
  <c r="AC762" i="3"/>
  <c r="AB762" i="3"/>
  <c r="AA762" i="3"/>
  <c r="Z762" i="3"/>
  <c r="X762" i="3"/>
  <c r="V762" i="3"/>
  <c r="AX761" i="3"/>
  <c r="AW761" i="3"/>
  <c r="AV761" i="3"/>
  <c r="AT761" i="3"/>
  <c r="AS761" i="3"/>
  <c r="AR761" i="3"/>
  <c r="AQ761" i="3"/>
  <c r="AP761" i="3"/>
  <c r="AO761" i="3"/>
  <c r="AN761" i="3"/>
  <c r="AM761" i="3"/>
  <c r="AL761" i="3"/>
  <c r="AK761" i="3"/>
  <c r="AI761" i="3"/>
  <c r="AH761" i="3"/>
  <c r="AG761" i="3"/>
  <c r="AD761" i="3"/>
  <c r="AC761" i="3"/>
  <c r="AB761" i="3"/>
  <c r="AA761" i="3"/>
  <c r="Z761" i="3"/>
  <c r="X761" i="3"/>
  <c r="V761" i="3"/>
  <c r="AX760" i="3"/>
  <c r="AW760" i="3"/>
  <c r="AV760" i="3"/>
  <c r="AT760" i="3"/>
  <c r="AS760" i="3"/>
  <c r="AR760" i="3"/>
  <c r="AQ760" i="3"/>
  <c r="AP760" i="3"/>
  <c r="AO760" i="3"/>
  <c r="AN760" i="3"/>
  <c r="AM760" i="3"/>
  <c r="AL760" i="3"/>
  <c r="AK760" i="3"/>
  <c r="AI760" i="3"/>
  <c r="AH760" i="3"/>
  <c r="AG760" i="3"/>
  <c r="AD760" i="3"/>
  <c r="AC760" i="3"/>
  <c r="AB760" i="3"/>
  <c r="AA760" i="3"/>
  <c r="Z760" i="3"/>
  <c r="X760" i="3"/>
  <c r="V760" i="3"/>
  <c r="AX759" i="3"/>
  <c r="AW759" i="3"/>
  <c r="AV759" i="3"/>
  <c r="AT759" i="3"/>
  <c r="AS759" i="3"/>
  <c r="AR759" i="3"/>
  <c r="AQ759" i="3"/>
  <c r="AP759" i="3"/>
  <c r="AO759" i="3"/>
  <c r="AN759" i="3"/>
  <c r="AM759" i="3"/>
  <c r="AL759" i="3"/>
  <c r="AK759" i="3"/>
  <c r="AI759" i="3"/>
  <c r="AH759" i="3"/>
  <c r="AG759" i="3"/>
  <c r="AD759" i="3"/>
  <c r="AC759" i="3"/>
  <c r="AB759" i="3"/>
  <c r="AA759" i="3"/>
  <c r="Z759" i="3"/>
  <c r="X759" i="3"/>
  <c r="V759" i="3"/>
  <c r="AX758" i="3"/>
  <c r="AW758" i="3"/>
  <c r="AV758" i="3"/>
  <c r="AT758" i="3"/>
  <c r="AS758" i="3"/>
  <c r="AR758" i="3"/>
  <c r="AQ758" i="3"/>
  <c r="AP758" i="3"/>
  <c r="AO758" i="3"/>
  <c r="AN758" i="3"/>
  <c r="AM758" i="3"/>
  <c r="AL758" i="3"/>
  <c r="AK758" i="3"/>
  <c r="AI758" i="3"/>
  <c r="AH758" i="3"/>
  <c r="AG758" i="3"/>
  <c r="AD758" i="3"/>
  <c r="AC758" i="3"/>
  <c r="AB758" i="3"/>
  <c r="AA758" i="3"/>
  <c r="Z758" i="3"/>
  <c r="X758" i="3"/>
  <c r="V758" i="3"/>
  <c r="AX757" i="3"/>
  <c r="AW757" i="3"/>
  <c r="AV757" i="3"/>
  <c r="AT757" i="3"/>
  <c r="AS757" i="3"/>
  <c r="AR757" i="3"/>
  <c r="AQ757" i="3"/>
  <c r="AP757" i="3"/>
  <c r="AO757" i="3"/>
  <c r="AN757" i="3"/>
  <c r="AM757" i="3"/>
  <c r="AL757" i="3"/>
  <c r="AK757" i="3"/>
  <c r="AI757" i="3"/>
  <c r="AH757" i="3"/>
  <c r="AG757" i="3"/>
  <c r="AD757" i="3"/>
  <c r="AC757" i="3"/>
  <c r="AB757" i="3"/>
  <c r="AA757" i="3"/>
  <c r="Z757" i="3"/>
  <c r="X757" i="3"/>
  <c r="V757" i="3"/>
  <c r="AX756" i="3"/>
  <c r="AW756" i="3"/>
  <c r="AV756" i="3"/>
  <c r="AT756" i="3"/>
  <c r="AS756" i="3"/>
  <c r="AR756" i="3"/>
  <c r="AQ756" i="3"/>
  <c r="AP756" i="3"/>
  <c r="AO756" i="3"/>
  <c r="AN756" i="3"/>
  <c r="AM756" i="3"/>
  <c r="AL756" i="3"/>
  <c r="AK756" i="3"/>
  <c r="AI756" i="3"/>
  <c r="AH756" i="3"/>
  <c r="AG756" i="3"/>
  <c r="AD756" i="3"/>
  <c r="AC756" i="3"/>
  <c r="AB756" i="3"/>
  <c r="AA756" i="3"/>
  <c r="Z756" i="3"/>
  <c r="X756" i="3"/>
  <c r="V756" i="3"/>
  <c r="AX755" i="3"/>
  <c r="AW755" i="3"/>
  <c r="AV755" i="3"/>
  <c r="AT755" i="3"/>
  <c r="AS755" i="3"/>
  <c r="AR755" i="3"/>
  <c r="AQ755" i="3"/>
  <c r="AP755" i="3"/>
  <c r="AO755" i="3"/>
  <c r="AN755" i="3"/>
  <c r="AM755" i="3"/>
  <c r="AL755" i="3"/>
  <c r="AK755" i="3"/>
  <c r="AI755" i="3"/>
  <c r="AH755" i="3"/>
  <c r="AG755" i="3"/>
  <c r="AD755" i="3"/>
  <c r="AC755" i="3"/>
  <c r="AB755" i="3"/>
  <c r="AA755" i="3"/>
  <c r="Z755" i="3"/>
  <c r="X755" i="3"/>
  <c r="V755" i="3"/>
  <c r="AX754" i="3"/>
  <c r="AW754" i="3"/>
  <c r="AV754" i="3"/>
  <c r="AT754" i="3"/>
  <c r="AS754" i="3"/>
  <c r="AR754" i="3"/>
  <c r="AQ754" i="3"/>
  <c r="AP754" i="3"/>
  <c r="AO754" i="3"/>
  <c r="AN754" i="3"/>
  <c r="AM754" i="3"/>
  <c r="AL754" i="3"/>
  <c r="AK754" i="3"/>
  <c r="AI754" i="3"/>
  <c r="AH754" i="3"/>
  <c r="AG754" i="3"/>
  <c r="AD754" i="3"/>
  <c r="AC754" i="3"/>
  <c r="AB754" i="3"/>
  <c r="AA754" i="3"/>
  <c r="Z754" i="3"/>
  <c r="X754" i="3"/>
  <c r="V754" i="3"/>
  <c r="AX753" i="3"/>
  <c r="AW753" i="3"/>
  <c r="AV753" i="3"/>
  <c r="AT753" i="3"/>
  <c r="AS753" i="3"/>
  <c r="AR753" i="3"/>
  <c r="AQ753" i="3"/>
  <c r="AP753" i="3"/>
  <c r="AO753" i="3"/>
  <c r="AN753" i="3"/>
  <c r="AM753" i="3"/>
  <c r="AL753" i="3"/>
  <c r="AK753" i="3"/>
  <c r="AI753" i="3"/>
  <c r="AH753" i="3"/>
  <c r="AG753" i="3"/>
  <c r="AD753" i="3"/>
  <c r="AC753" i="3"/>
  <c r="AB753" i="3"/>
  <c r="AA753" i="3"/>
  <c r="Z753" i="3"/>
  <c r="X753" i="3"/>
  <c r="V753" i="3"/>
  <c r="AX752" i="3"/>
  <c r="AW752" i="3"/>
  <c r="AV752" i="3"/>
  <c r="AT752" i="3"/>
  <c r="AS752" i="3"/>
  <c r="AR752" i="3"/>
  <c r="AQ752" i="3"/>
  <c r="AP752" i="3"/>
  <c r="AO752" i="3"/>
  <c r="AN752" i="3"/>
  <c r="AM752" i="3"/>
  <c r="AL752" i="3"/>
  <c r="AK752" i="3"/>
  <c r="AI752" i="3"/>
  <c r="AH752" i="3"/>
  <c r="AG752" i="3"/>
  <c r="AD752" i="3"/>
  <c r="AC752" i="3"/>
  <c r="AB752" i="3"/>
  <c r="AA752" i="3"/>
  <c r="Z752" i="3"/>
  <c r="X752" i="3"/>
  <c r="V752" i="3"/>
  <c r="AX751" i="3"/>
  <c r="AW751" i="3"/>
  <c r="AV751" i="3"/>
  <c r="AT751" i="3"/>
  <c r="AS751" i="3"/>
  <c r="AR751" i="3"/>
  <c r="AQ751" i="3"/>
  <c r="AP751" i="3"/>
  <c r="AO751" i="3"/>
  <c r="AN751" i="3"/>
  <c r="AM751" i="3"/>
  <c r="AL751" i="3"/>
  <c r="AK751" i="3"/>
  <c r="AI751" i="3"/>
  <c r="AH751" i="3"/>
  <c r="AG751" i="3"/>
  <c r="AD751" i="3"/>
  <c r="AC751" i="3"/>
  <c r="AB751" i="3"/>
  <c r="AA751" i="3"/>
  <c r="Z751" i="3"/>
  <c r="X751" i="3"/>
  <c r="V751" i="3"/>
  <c r="AX750" i="3"/>
  <c r="AW750" i="3"/>
  <c r="AV750" i="3"/>
  <c r="AT750" i="3"/>
  <c r="AS750" i="3"/>
  <c r="AR750" i="3"/>
  <c r="AQ750" i="3"/>
  <c r="AP750" i="3"/>
  <c r="AO750" i="3"/>
  <c r="AN750" i="3"/>
  <c r="AM750" i="3"/>
  <c r="AL750" i="3"/>
  <c r="AK750" i="3"/>
  <c r="AI750" i="3"/>
  <c r="AH750" i="3"/>
  <c r="AG750" i="3"/>
  <c r="AD750" i="3"/>
  <c r="AC750" i="3"/>
  <c r="AB750" i="3"/>
  <c r="AA750" i="3"/>
  <c r="Z750" i="3"/>
  <c r="X750" i="3"/>
  <c r="V750" i="3"/>
  <c r="AX749" i="3"/>
  <c r="AW749" i="3"/>
  <c r="AV749" i="3"/>
  <c r="AT749" i="3"/>
  <c r="AS749" i="3"/>
  <c r="AR749" i="3"/>
  <c r="AQ749" i="3"/>
  <c r="AP749" i="3"/>
  <c r="AO749" i="3"/>
  <c r="AN749" i="3"/>
  <c r="AM749" i="3"/>
  <c r="AL749" i="3"/>
  <c r="AK749" i="3"/>
  <c r="AI749" i="3"/>
  <c r="AH749" i="3"/>
  <c r="AG749" i="3"/>
  <c r="AD749" i="3"/>
  <c r="AC749" i="3"/>
  <c r="AB749" i="3"/>
  <c r="AA749" i="3"/>
  <c r="Z749" i="3"/>
  <c r="X749" i="3"/>
  <c r="V749" i="3"/>
  <c r="AX748" i="3"/>
  <c r="AW748" i="3"/>
  <c r="AV748" i="3"/>
  <c r="AT748" i="3"/>
  <c r="AS748" i="3"/>
  <c r="AR748" i="3"/>
  <c r="AQ748" i="3"/>
  <c r="AP748" i="3"/>
  <c r="AO748" i="3"/>
  <c r="AN748" i="3"/>
  <c r="AM748" i="3"/>
  <c r="AL748" i="3"/>
  <c r="AK748" i="3"/>
  <c r="AI748" i="3"/>
  <c r="AH748" i="3"/>
  <c r="AG748" i="3"/>
  <c r="AD748" i="3"/>
  <c r="AC748" i="3"/>
  <c r="AB748" i="3"/>
  <c r="AA748" i="3"/>
  <c r="Z748" i="3"/>
  <c r="X748" i="3"/>
  <c r="V748" i="3"/>
  <c r="AX747" i="3"/>
  <c r="AW747" i="3"/>
  <c r="AV747" i="3"/>
  <c r="AT747" i="3"/>
  <c r="AS747" i="3"/>
  <c r="AR747" i="3"/>
  <c r="AQ747" i="3"/>
  <c r="AP747" i="3"/>
  <c r="AO747" i="3"/>
  <c r="AN747" i="3"/>
  <c r="AM747" i="3"/>
  <c r="AL747" i="3"/>
  <c r="AK747" i="3"/>
  <c r="AI747" i="3"/>
  <c r="AH747" i="3"/>
  <c r="AG747" i="3"/>
  <c r="AD747" i="3"/>
  <c r="AC747" i="3"/>
  <c r="AB747" i="3"/>
  <c r="AA747" i="3"/>
  <c r="Z747" i="3"/>
  <c r="X747" i="3"/>
  <c r="V747" i="3"/>
  <c r="AX746" i="3"/>
  <c r="AW746" i="3"/>
  <c r="AV746" i="3"/>
  <c r="AT746" i="3"/>
  <c r="AS746" i="3"/>
  <c r="AR746" i="3"/>
  <c r="AQ746" i="3"/>
  <c r="AP746" i="3"/>
  <c r="AO746" i="3"/>
  <c r="AN746" i="3"/>
  <c r="AM746" i="3"/>
  <c r="AL746" i="3"/>
  <c r="AK746" i="3"/>
  <c r="AI746" i="3"/>
  <c r="AH746" i="3"/>
  <c r="AG746" i="3"/>
  <c r="AD746" i="3"/>
  <c r="AC746" i="3"/>
  <c r="AB746" i="3"/>
  <c r="AA746" i="3"/>
  <c r="Z746" i="3"/>
  <c r="X746" i="3"/>
  <c r="V746" i="3"/>
  <c r="AX745" i="3"/>
  <c r="AW745" i="3"/>
  <c r="AV745" i="3"/>
  <c r="AT745" i="3"/>
  <c r="AS745" i="3"/>
  <c r="AR745" i="3"/>
  <c r="AQ745" i="3"/>
  <c r="AP745" i="3"/>
  <c r="AO745" i="3"/>
  <c r="AN745" i="3"/>
  <c r="AM745" i="3"/>
  <c r="AL745" i="3"/>
  <c r="AK745" i="3"/>
  <c r="AI745" i="3"/>
  <c r="AH745" i="3"/>
  <c r="AG745" i="3"/>
  <c r="AD745" i="3"/>
  <c r="AC745" i="3"/>
  <c r="AB745" i="3"/>
  <c r="AA745" i="3"/>
  <c r="Z745" i="3"/>
  <c r="X745" i="3"/>
  <c r="V745" i="3"/>
  <c r="AX744" i="3"/>
  <c r="AW744" i="3"/>
  <c r="AV744" i="3"/>
  <c r="AT744" i="3"/>
  <c r="AS744" i="3"/>
  <c r="AR744" i="3"/>
  <c r="AQ744" i="3"/>
  <c r="AP744" i="3"/>
  <c r="AO744" i="3"/>
  <c r="AN744" i="3"/>
  <c r="AM744" i="3"/>
  <c r="AL744" i="3"/>
  <c r="AK744" i="3"/>
  <c r="AI744" i="3"/>
  <c r="AH744" i="3"/>
  <c r="AG744" i="3"/>
  <c r="AD744" i="3"/>
  <c r="AC744" i="3"/>
  <c r="AB744" i="3"/>
  <c r="AA744" i="3"/>
  <c r="Z744" i="3"/>
  <c r="X744" i="3"/>
  <c r="V744" i="3"/>
  <c r="AX743" i="3"/>
  <c r="AW743" i="3"/>
  <c r="AV743" i="3"/>
  <c r="AT743" i="3"/>
  <c r="AS743" i="3"/>
  <c r="AR743" i="3"/>
  <c r="AQ743" i="3"/>
  <c r="AP743" i="3"/>
  <c r="AO743" i="3"/>
  <c r="AN743" i="3"/>
  <c r="AM743" i="3"/>
  <c r="AL743" i="3"/>
  <c r="AK743" i="3"/>
  <c r="AI743" i="3"/>
  <c r="AH743" i="3"/>
  <c r="AG743" i="3"/>
  <c r="AD743" i="3"/>
  <c r="AC743" i="3"/>
  <c r="AB743" i="3"/>
  <c r="AA743" i="3"/>
  <c r="Z743" i="3"/>
  <c r="X743" i="3"/>
  <c r="V743" i="3"/>
  <c r="AX742" i="3"/>
  <c r="AW742" i="3"/>
  <c r="AV742" i="3"/>
  <c r="AT742" i="3"/>
  <c r="AS742" i="3"/>
  <c r="AR742" i="3"/>
  <c r="AQ742" i="3"/>
  <c r="AP742" i="3"/>
  <c r="AO742" i="3"/>
  <c r="AN742" i="3"/>
  <c r="AM742" i="3"/>
  <c r="AL742" i="3"/>
  <c r="AK742" i="3"/>
  <c r="AI742" i="3"/>
  <c r="AH742" i="3"/>
  <c r="AG742" i="3"/>
  <c r="AD742" i="3"/>
  <c r="AC742" i="3"/>
  <c r="AB742" i="3"/>
  <c r="AA742" i="3"/>
  <c r="Z742" i="3"/>
  <c r="X742" i="3"/>
  <c r="V742" i="3"/>
  <c r="AX741" i="3"/>
  <c r="AW741" i="3"/>
  <c r="AV741" i="3"/>
  <c r="AT741" i="3"/>
  <c r="AS741" i="3"/>
  <c r="AR741" i="3"/>
  <c r="AQ741" i="3"/>
  <c r="AP741" i="3"/>
  <c r="AO741" i="3"/>
  <c r="AN741" i="3"/>
  <c r="AM741" i="3"/>
  <c r="AL741" i="3"/>
  <c r="AK741" i="3"/>
  <c r="AI741" i="3"/>
  <c r="AH741" i="3"/>
  <c r="AG741" i="3"/>
  <c r="AD741" i="3"/>
  <c r="AC741" i="3"/>
  <c r="AB741" i="3"/>
  <c r="AA741" i="3"/>
  <c r="Z741" i="3"/>
  <c r="X741" i="3"/>
  <c r="V741" i="3"/>
  <c r="AX740" i="3"/>
  <c r="AW740" i="3"/>
  <c r="AV740" i="3"/>
  <c r="AT740" i="3"/>
  <c r="AS740" i="3"/>
  <c r="AR740" i="3"/>
  <c r="AQ740" i="3"/>
  <c r="AP740" i="3"/>
  <c r="AO740" i="3"/>
  <c r="AN740" i="3"/>
  <c r="AM740" i="3"/>
  <c r="AL740" i="3"/>
  <c r="AK740" i="3"/>
  <c r="AI740" i="3"/>
  <c r="AH740" i="3"/>
  <c r="AG740" i="3"/>
  <c r="AD740" i="3"/>
  <c r="AC740" i="3"/>
  <c r="AB740" i="3"/>
  <c r="AA740" i="3"/>
  <c r="Z740" i="3"/>
  <c r="X740" i="3"/>
  <c r="V740" i="3"/>
  <c r="AX739" i="3"/>
  <c r="AW739" i="3"/>
  <c r="AV739" i="3"/>
  <c r="AT739" i="3"/>
  <c r="AS739" i="3"/>
  <c r="AR739" i="3"/>
  <c r="AQ739" i="3"/>
  <c r="AP739" i="3"/>
  <c r="AO739" i="3"/>
  <c r="AN739" i="3"/>
  <c r="AM739" i="3"/>
  <c r="AL739" i="3"/>
  <c r="AK739" i="3"/>
  <c r="AI739" i="3"/>
  <c r="AH739" i="3"/>
  <c r="AG739" i="3"/>
  <c r="AD739" i="3"/>
  <c r="AC739" i="3"/>
  <c r="AB739" i="3"/>
  <c r="AA739" i="3"/>
  <c r="Z739" i="3"/>
  <c r="X739" i="3"/>
  <c r="V739" i="3"/>
  <c r="AX738" i="3"/>
  <c r="AW738" i="3"/>
  <c r="AV738" i="3"/>
  <c r="AT738" i="3"/>
  <c r="AS738" i="3"/>
  <c r="AR738" i="3"/>
  <c r="AQ738" i="3"/>
  <c r="AP738" i="3"/>
  <c r="AO738" i="3"/>
  <c r="AN738" i="3"/>
  <c r="AM738" i="3"/>
  <c r="AL738" i="3"/>
  <c r="AK738" i="3"/>
  <c r="AI738" i="3"/>
  <c r="AH738" i="3"/>
  <c r="AG738" i="3"/>
  <c r="AD738" i="3"/>
  <c r="AC738" i="3"/>
  <c r="AB738" i="3"/>
  <c r="AA738" i="3"/>
  <c r="Z738" i="3"/>
  <c r="X738" i="3"/>
  <c r="V738" i="3"/>
  <c r="AX737" i="3"/>
  <c r="AW737" i="3"/>
  <c r="AV737" i="3"/>
  <c r="AT737" i="3"/>
  <c r="AS737" i="3"/>
  <c r="AR737" i="3"/>
  <c r="AQ737" i="3"/>
  <c r="AP737" i="3"/>
  <c r="AO737" i="3"/>
  <c r="AN737" i="3"/>
  <c r="AM737" i="3"/>
  <c r="AL737" i="3"/>
  <c r="AK737" i="3"/>
  <c r="AI737" i="3"/>
  <c r="AH737" i="3"/>
  <c r="AG737" i="3"/>
  <c r="AD737" i="3"/>
  <c r="AC737" i="3"/>
  <c r="AB737" i="3"/>
  <c r="AA737" i="3"/>
  <c r="Z737" i="3"/>
  <c r="X737" i="3"/>
  <c r="V737" i="3"/>
  <c r="AX736" i="3"/>
  <c r="AW736" i="3"/>
  <c r="AV736" i="3"/>
  <c r="AT736" i="3"/>
  <c r="AS736" i="3"/>
  <c r="AR736" i="3"/>
  <c r="AQ736" i="3"/>
  <c r="AP736" i="3"/>
  <c r="AO736" i="3"/>
  <c r="AN736" i="3"/>
  <c r="AM736" i="3"/>
  <c r="AL736" i="3"/>
  <c r="AK736" i="3"/>
  <c r="AI736" i="3"/>
  <c r="AH736" i="3"/>
  <c r="AG736" i="3"/>
  <c r="AD736" i="3"/>
  <c r="AC736" i="3"/>
  <c r="AB736" i="3"/>
  <c r="AA736" i="3"/>
  <c r="Z736" i="3"/>
  <c r="X736" i="3"/>
  <c r="V736" i="3"/>
  <c r="AX735" i="3"/>
  <c r="AW735" i="3"/>
  <c r="AV735" i="3"/>
  <c r="AT735" i="3"/>
  <c r="AS735" i="3"/>
  <c r="AR735" i="3"/>
  <c r="AQ735" i="3"/>
  <c r="AP735" i="3"/>
  <c r="AO735" i="3"/>
  <c r="AN735" i="3"/>
  <c r="AM735" i="3"/>
  <c r="AL735" i="3"/>
  <c r="AK735" i="3"/>
  <c r="AI735" i="3"/>
  <c r="AH735" i="3"/>
  <c r="AG735" i="3"/>
  <c r="AD735" i="3"/>
  <c r="AC735" i="3"/>
  <c r="AB735" i="3"/>
  <c r="AA735" i="3"/>
  <c r="Z735" i="3"/>
  <c r="X735" i="3"/>
  <c r="V735" i="3"/>
  <c r="AX734" i="3"/>
  <c r="AW734" i="3"/>
  <c r="AV734" i="3"/>
  <c r="AT734" i="3"/>
  <c r="AS734" i="3"/>
  <c r="AR734" i="3"/>
  <c r="AQ734" i="3"/>
  <c r="AP734" i="3"/>
  <c r="AO734" i="3"/>
  <c r="AN734" i="3"/>
  <c r="AM734" i="3"/>
  <c r="AL734" i="3"/>
  <c r="AK734" i="3"/>
  <c r="AI734" i="3"/>
  <c r="AH734" i="3"/>
  <c r="AG734" i="3"/>
  <c r="AD734" i="3"/>
  <c r="AC734" i="3"/>
  <c r="AB734" i="3"/>
  <c r="AA734" i="3"/>
  <c r="Z734" i="3"/>
  <c r="X734" i="3"/>
  <c r="V734" i="3"/>
  <c r="AX733" i="3"/>
  <c r="AW733" i="3"/>
  <c r="AV733" i="3"/>
  <c r="AT733" i="3"/>
  <c r="AS733" i="3"/>
  <c r="AR733" i="3"/>
  <c r="AQ733" i="3"/>
  <c r="AP733" i="3"/>
  <c r="AO733" i="3"/>
  <c r="AN733" i="3"/>
  <c r="AM733" i="3"/>
  <c r="AL733" i="3"/>
  <c r="AK733" i="3"/>
  <c r="AI733" i="3"/>
  <c r="AH733" i="3"/>
  <c r="AG733" i="3"/>
  <c r="AD733" i="3"/>
  <c r="AC733" i="3"/>
  <c r="AB733" i="3"/>
  <c r="AA733" i="3"/>
  <c r="Z733" i="3"/>
  <c r="X733" i="3"/>
  <c r="V733" i="3"/>
  <c r="AX732" i="3"/>
  <c r="AW732" i="3"/>
  <c r="AV732" i="3"/>
  <c r="AT732" i="3"/>
  <c r="AS732" i="3"/>
  <c r="AR732" i="3"/>
  <c r="AQ732" i="3"/>
  <c r="AP732" i="3"/>
  <c r="AO732" i="3"/>
  <c r="AN732" i="3"/>
  <c r="AM732" i="3"/>
  <c r="AL732" i="3"/>
  <c r="AK732" i="3"/>
  <c r="AI732" i="3"/>
  <c r="AH732" i="3"/>
  <c r="AG732" i="3"/>
  <c r="AD732" i="3"/>
  <c r="AC732" i="3"/>
  <c r="AB732" i="3"/>
  <c r="AA732" i="3"/>
  <c r="Z732" i="3"/>
  <c r="X732" i="3"/>
  <c r="V732" i="3"/>
  <c r="AX731" i="3"/>
  <c r="AW731" i="3"/>
  <c r="AV731" i="3"/>
  <c r="AT731" i="3"/>
  <c r="AS731" i="3"/>
  <c r="AR731" i="3"/>
  <c r="AQ731" i="3"/>
  <c r="AP731" i="3"/>
  <c r="AO731" i="3"/>
  <c r="AN731" i="3"/>
  <c r="AM731" i="3"/>
  <c r="AL731" i="3"/>
  <c r="AK731" i="3"/>
  <c r="AI731" i="3"/>
  <c r="AH731" i="3"/>
  <c r="AG731" i="3"/>
  <c r="AD731" i="3"/>
  <c r="AC731" i="3"/>
  <c r="AB731" i="3"/>
  <c r="AA731" i="3"/>
  <c r="Z731" i="3"/>
  <c r="X731" i="3"/>
  <c r="V731" i="3"/>
  <c r="AX730" i="3"/>
  <c r="AW730" i="3"/>
  <c r="AV730" i="3"/>
  <c r="AT730" i="3"/>
  <c r="AS730" i="3"/>
  <c r="AR730" i="3"/>
  <c r="AQ730" i="3"/>
  <c r="AP730" i="3"/>
  <c r="AO730" i="3"/>
  <c r="AN730" i="3"/>
  <c r="AM730" i="3"/>
  <c r="AL730" i="3"/>
  <c r="AK730" i="3"/>
  <c r="AI730" i="3"/>
  <c r="AH730" i="3"/>
  <c r="AG730" i="3"/>
  <c r="AD730" i="3"/>
  <c r="AC730" i="3"/>
  <c r="AB730" i="3"/>
  <c r="AA730" i="3"/>
  <c r="Z730" i="3"/>
  <c r="X730" i="3"/>
  <c r="V730" i="3"/>
  <c r="AX729" i="3"/>
  <c r="AW729" i="3"/>
  <c r="AV729" i="3"/>
  <c r="AT729" i="3"/>
  <c r="AS729" i="3"/>
  <c r="AR729" i="3"/>
  <c r="AQ729" i="3"/>
  <c r="AP729" i="3"/>
  <c r="AO729" i="3"/>
  <c r="AN729" i="3"/>
  <c r="AM729" i="3"/>
  <c r="AL729" i="3"/>
  <c r="AK729" i="3"/>
  <c r="AI729" i="3"/>
  <c r="AH729" i="3"/>
  <c r="AG729" i="3"/>
  <c r="AD729" i="3"/>
  <c r="AC729" i="3"/>
  <c r="AB729" i="3"/>
  <c r="AA729" i="3"/>
  <c r="Z729" i="3"/>
  <c r="X729" i="3"/>
  <c r="V729" i="3"/>
  <c r="AX728" i="3"/>
  <c r="AW728" i="3"/>
  <c r="AV728" i="3"/>
  <c r="AT728" i="3"/>
  <c r="AS728" i="3"/>
  <c r="AR728" i="3"/>
  <c r="AQ728" i="3"/>
  <c r="AP728" i="3"/>
  <c r="AO728" i="3"/>
  <c r="AN728" i="3"/>
  <c r="AM728" i="3"/>
  <c r="AL728" i="3"/>
  <c r="AK728" i="3"/>
  <c r="AI728" i="3"/>
  <c r="AH728" i="3"/>
  <c r="AG728" i="3"/>
  <c r="AD728" i="3"/>
  <c r="AC728" i="3"/>
  <c r="AB728" i="3"/>
  <c r="AA728" i="3"/>
  <c r="Z728" i="3"/>
  <c r="X728" i="3"/>
  <c r="V728" i="3"/>
  <c r="AX727" i="3"/>
  <c r="AW727" i="3"/>
  <c r="AV727" i="3"/>
  <c r="AT727" i="3"/>
  <c r="AS727" i="3"/>
  <c r="AR727" i="3"/>
  <c r="AQ727" i="3"/>
  <c r="AP727" i="3"/>
  <c r="AO727" i="3"/>
  <c r="AN727" i="3"/>
  <c r="AM727" i="3"/>
  <c r="AL727" i="3"/>
  <c r="AK727" i="3"/>
  <c r="AI727" i="3"/>
  <c r="AH727" i="3"/>
  <c r="AG727" i="3"/>
  <c r="AD727" i="3"/>
  <c r="AC727" i="3"/>
  <c r="AB727" i="3"/>
  <c r="AA727" i="3"/>
  <c r="Z727" i="3"/>
  <c r="X727" i="3"/>
  <c r="V727" i="3"/>
  <c r="AX726" i="3"/>
  <c r="AW726" i="3"/>
  <c r="AV726" i="3"/>
  <c r="AT726" i="3"/>
  <c r="AS726" i="3"/>
  <c r="AR726" i="3"/>
  <c r="AQ726" i="3"/>
  <c r="AP726" i="3"/>
  <c r="AO726" i="3"/>
  <c r="AN726" i="3"/>
  <c r="AM726" i="3"/>
  <c r="AL726" i="3"/>
  <c r="AK726" i="3"/>
  <c r="AI726" i="3"/>
  <c r="AH726" i="3"/>
  <c r="AG726" i="3"/>
  <c r="AD726" i="3"/>
  <c r="AC726" i="3"/>
  <c r="AB726" i="3"/>
  <c r="AA726" i="3"/>
  <c r="Z726" i="3"/>
  <c r="X726" i="3"/>
  <c r="V726" i="3"/>
  <c r="AX725" i="3"/>
  <c r="AW725" i="3"/>
  <c r="AV725" i="3"/>
  <c r="AT725" i="3"/>
  <c r="AS725" i="3"/>
  <c r="AR725" i="3"/>
  <c r="AQ725" i="3"/>
  <c r="AP725" i="3"/>
  <c r="AO725" i="3"/>
  <c r="AN725" i="3"/>
  <c r="AM725" i="3"/>
  <c r="AL725" i="3"/>
  <c r="AK725" i="3"/>
  <c r="AI725" i="3"/>
  <c r="AH725" i="3"/>
  <c r="AG725" i="3"/>
  <c r="AD725" i="3"/>
  <c r="AC725" i="3"/>
  <c r="AB725" i="3"/>
  <c r="AA725" i="3"/>
  <c r="Z725" i="3"/>
  <c r="X725" i="3"/>
  <c r="V725" i="3"/>
  <c r="AX724" i="3"/>
  <c r="AW724" i="3"/>
  <c r="AV724" i="3"/>
  <c r="AT724" i="3"/>
  <c r="AS724" i="3"/>
  <c r="AR724" i="3"/>
  <c r="AQ724" i="3"/>
  <c r="AP724" i="3"/>
  <c r="AO724" i="3"/>
  <c r="AN724" i="3"/>
  <c r="AM724" i="3"/>
  <c r="AL724" i="3"/>
  <c r="AK724" i="3"/>
  <c r="AI724" i="3"/>
  <c r="AH724" i="3"/>
  <c r="AG724" i="3"/>
  <c r="AD724" i="3"/>
  <c r="AC724" i="3"/>
  <c r="AB724" i="3"/>
  <c r="AA724" i="3"/>
  <c r="Z724" i="3"/>
  <c r="X724" i="3"/>
  <c r="V724" i="3"/>
  <c r="AX723" i="3"/>
  <c r="AW723" i="3"/>
  <c r="AV723" i="3"/>
  <c r="AT723" i="3"/>
  <c r="AS723" i="3"/>
  <c r="AR723" i="3"/>
  <c r="AQ723" i="3"/>
  <c r="AP723" i="3"/>
  <c r="AO723" i="3"/>
  <c r="AN723" i="3"/>
  <c r="AM723" i="3"/>
  <c r="AL723" i="3"/>
  <c r="AK723" i="3"/>
  <c r="AI723" i="3"/>
  <c r="AH723" i="3"/>
  <c r="AG723" i="3"/>
  <c r="AD723" i="3"/>
  <c r="AC723" i="3"/>
  <c r="AB723" i="3"/>
  <c r="AA723" i="3"/>
  <c r="Z723" i="3"/>
  <c r="X723" i="3"/>
  <c r="V723" i="3"/>
  <c r="AX722" i="3"/>
  <c r="AW722" i="3"/>
  <c r="AV722" i="3"/>
  <c r="AT722" i="3"/>
  <c r="AS722" i="3"/>
  <c r="AR722" i="3"/>
  <c r="AQ722" i="3"/>
  <c r="AP722" i="3"/>
  <c r="AO722" i="3"/>
  <c r="AN722" i="3"/>
  <c r="AM722" i="3"/>
  <c r="AL722" i="3"/>
  <c r="AK722" i="3"/>
  <c r="AI722" i="3"/>
  <c r="AH722" i="3"/>
  <c r="AG722" i="3"/>
  <c r="AD722" i="3"/>
  <c r="AC722" i="3"/>
  <c r="AB722" i="3"/>
  <c r="AA722" i="3"/>
  <c r="Z722" i="3"/>
  <c r="X722" i="3"/>
  <c r="V722" i="3"/>
  <c r="AX721" i="3"/>
  <c r="AW721" i="3"/>
  <c r="AV721" i="3"/>
  <c r="AT721" i="3"/>
  <c r="AS721" i="3"/>
  <c r="AR721" i="3"/>
  <c r="AQ721" i="3"/>
  <c r="AP721" i="3"/>
  <c r="AO721" i="3"/>
  <c r="AN721" i="3"/>
  <c r="AM721" i="3"/>
  <c r="AL721" i="3"/>
  <c r="AK721" i="3"/>
  <c r="AI721" i="3"/>
  <c r="AH721" i="3"/>
  <c r="AG721" i="3"/>
  <c r="AD721" i="3"/>
  <c r="AC721" i="3"/>
  <c r="AB721" i="3"/>
  <c r="AA721" i="3"/>
  <c r="Z721" i="3"/>
  <c r="X721" i="3"/>
  <c r="V721" i="3"/>
  <c r="AX720" i="3"/>
  <c r="AW720" i="3"/>
  <c r="AV720" i="3"/>
  <c r="AT720" i="3"/>
  <c r="AS720" i="3"/>
  <c r="AR720" i="3"/>
  <c r="AQ720" i="3"/>
  <c r="AP720" i="3"/>
  <c r="AO720" i="3"/>
  <c r="AN720" i="3"/>
  <c r="AM720" i="3"/>
  <c r="AL720" i="3"/>
  <c r="AK720" i="3"/>
  <c r="AI720" i="3"/>
  <c r="AH720" i="3"/>
  <c r="AG720" i="3"/>
  <c r="AD720" i="3"/>
  <c r="AC720" i="3"/>
  <c r="AB720" i="3"/>
  <c r="AA720" i="3"/>
  <c r="Z720" i="3"/>
  <c r="X720" i="3"/>
  <c r="V720" i="3"/>
  <c r="AX719" i="3"/>
  <c r="AW719" i="3"/>
  <c r="AV719" i="3"/>
  <c r="AT719" i="3"/>
  <c r="AS719" i="3"/>
  <c r="AR719" i="3"/>
  <c r="AQ719" i="3"/>
  <c r="AP719" i="3"/>
  <c r="AO719" i="3"/>
  <c r="AN719" i="3"/>
  <c r="AM719" i="3"/>
  <c r="AL719" i="3"/>
  <c r="AK719" i="3"/>
  <c r="AI719" i="3"/>
  <c r="AH719" i="3"/>
  <c r="AG719" i="3"/>
  <c r="AD719" i="3"/>
  <c r="AC719" i="3"/>
  <c r="AB719" i="3"/>
  <c r="AA719" i="3"/>
  <c r="Z719" i="3"/>
  <c r="X719" i="3"/>
  <c r="V719" i="3"/>
  <c r="AX718" i="3"/>
  <c r="AW718" i="3"/>
  <c r="AV718" i="3"/>
  <c r="AT718" i="3"/>
  <c r="AS718" i="3"/>
  <c r="AR718" i="3"/>
  <c r="AQ718" i="3"/>
  <c r="AP718" i="3"/>
  <c r="AO718" i="3"/>
  <c r="AN718" i="3"/>
  <c r="AM718" i="3"/>
  <c r="AL718" i="3"/>
  <c r="AK718" i="3"/>
  <c r="AI718" i="3"/>
  <c r="AH718" i="3"/>
  <c r="AG718" i="3"/>
  <c r="AD718" i="3"/>
  <c r="AC718" i="3"/>
  <c r="AB718" i="3"/>
  <c r="AA718" i="3"/>
  <c r="Z718" i="3"/>
  <c r="X718" i="3"/>
  <c r="V718" i="3"/>
  <c r="AX717" i="3"/>
  <c r="AW717" i="3"/>
  <c r="AV717" i="3"/>
  <c r="AT717" i="3"/>
  <c r="AS717" i="3"/>
  <c r="AR717" i="3"/>
  <c r="AQ717" i="3"/>
  <c r="AP717" i="3"/>
  <c r="AO717" i="3"/>
  <c r="AN717" i="3"/>
  <c r="AM717" i="3"/>
  <c r="AL717" i="3"/>
  <c r="AK717" i="3"/>
  <c r="AI717" i="3"/>
  <c r="AH717" i="3"/>
  <c r="AG717" i="3"/>
  <c r="AD717" i="3"/>
  <c r="AC717" i="3"/>
  <c r="AB717" i="3"/>
  <c r="AA717" i="3"/>
  <c r="Z717" i="3"/>
  <c r="X717" i="3"/>
  <c r="V717" i="3"/>
  <c r="AX716" i="3"/>
  <c r="AW716" i="3"/>
  <c r="AV716" i="3"/>
  <c r="AT716" i="3"/>
  <c r="AS716" i="3"/>
  <c r="AR716" i="3"/>
  <c r="AQ716" i="3"/>
  <c r="AP716" i="3"/>
  <c r="AO716" i="3"/>
  <c r="AN716" i="3"/>
  <c r="AM716" i="3"/>
  <c r="AL716" i="3"/>
  <c r="AK716" i="3"/>
  <c r="AI716" i="3"/>
  <c r="AH716" i="3"/>
  <c r="AG716" i="3"/>
  <c r="AD716" i="3"/>
  <c r="AC716" i="3"/>
  <c r="AB716" i="3"/>
  <c r="AA716" i="3"/>
  <c r="Z716" i="3"/>
  <c r="X716" i="3"/>
  <c r="V716" i="3"/>
  <c r="AX715" i="3"/>
  <c r="AW715" i="3"/>
  <c r="AV715" i="3"/>
  <c r="AT715" i="3"/>
  <c r="AS715" i="3"/>
  <c r="AR715" i="3"/>
  <c r="AQ715" i="3"/>
  <c r="AP715" i="3"/>
  <c r="AO715" i="3"/>
  <c r="AN715" i="3"/>
  <c r="AM715" i="3"/>
  <c r="AL715" i="3"/>
  <c r="AK715" i="3"/>
  <c r="AI715" i="3"/>
  <c r="AH715" i="3"/>
  <c r="AG715" i="3"/>
  <c r="AD715" i="3"/>
  <c r="AC715" i="3"/>
  <c r="AB715" i="3"/>
  <c r="AA715" i="3"/>
  <c r="Z715" i="3"/>
  <c r="X715" i="3"/>
  <c r="V715" i="3"/>
  <c r="AX714" i="3"/>
  <c r="AW714" i="3"/>
  <c r="AV714" i="3"/>
  <c r="AT714" i="3"/>
  <c r="AS714" i="3"/>
  <c r="AR714" i="3"/>
  <c r="AQ714" i="3"/>
  <c r="AP714" i="3"/>
  <c r="AO714" i="3"/>
  <c r="AN714" i="3"/>
  <c r="AM714" i="3"/>
  <c r="AL714" i="3"/>
  <c r="AK714" i="3"/>
  <c r="AI714" i="3"/>
  <c r="AH714" i="3"/>
  <c r="AG714" i="3"/>
  <c r="AD714" i="3"/>
  <c r="AC714" i="3"/>
  <c r="AB714" i="3"/>
  <c r="AA714" i="3"/>
  <c r="Z714" i="3"/>
  <c r="X714" i="3"/>
  <c r="V714" i="3"/>
  <c r="AX713" i="3"/>
  <c r="AW713" i="3"/>
  <c r="AV713" i="3"/>
  <c r="AT713" i="3"/>
  <c r="AS713" i="3"/>
  <c r="AR713" i="3"/>
  <c r="AQ713" i="3"/>
  <c r="AP713" i="3"/>
  <c r="AO713" i="3"/>
  <c r="AN713" i="3"/>
  <c r="AM713" i="3"/>
  <c r="AL713" i="3"/>
  <c r="AK713" i="3"/>
  <c r="AI713" i="3"/>
  <c r="AH713" i="3"/>
  <c r="AG713" i="3"/>
  <c r="AD713" i="3"/>
  <c r="AC713" i="3"/>
  <c r="AB713" i="3"/>
  <c r="AA713" i="3"/>
  <c r="Z713" i="3"/>
  <c r="X713" i="3"/>
  <c r="V713" i="3"/>
  <c r="AX712" i="3"/>
  <c r="AW712" i="3"/>
  <c r="AV712" i="3"/>
  <c r="AT712" i="3"/>
  <c r="AS712" i="3"/>
  <c r="AR712" i="3"/>
  <c r="AQ712" i="3"/>
  <c r="AP712" i="3"/>
  <c r="AO712" i="3"/>
  <c r="AN712" i="3"/>
  <c r="AM712" i="3"/>
  <c r="AL712" i="3"/>
  <c r="AK712" i="3"/>
  <c r="AI712" i="3"/>
  <c r="AH712" i="3"/>
  <c r="AG712" i="3"/>
  <c r="AD712" i="3"/>
  <c r="AC712" i="3"/>
  <c r="AB712" i="3"/>
  <c r="AA712" i="3"/>
  <c r="Z712" i="3"/>
  <c r="X712" i="3"/>
  <c r="V712" i="3"/>
  <c r="AX711" i="3"/>
  <c r="AW711" i="3"/>
  <c r="AV711" i="3"/>
  <c r="AT711" i="3"/>
  <c r="AS711" i="3"/>
  <c r="AR711" i="3"/>
  <c r="AQ711" i="3"/>
  <c r="AP711" i="3"/>
  <c r="AO711" i="3"/>
  <c r="AN711" i="3"/>
  <c r="AM711" i="3"/>
  <c r="AL711" i="3"/>
  <c r="AK711" i="3"/>
  <c r="AI711" i="3"/>
  <c r="AH711" i="3"/>
  <c r="AG711" i="3"/>
  <c r="AD711" i="3"/>
  <c r="AC711" i="3"/>
  <c r="AB711" i="3"/>
  <c r="AA711" i="3"/>
  <c r="Z711" i="3"/>
  <c r="X711" i="3"/>
  <c r="V711" i="3"/>
  <c r="AX710" i="3"/>
  <c r="AW710" i="3"/>
  <c r="AV710" i="3"/>
  <c r="AT710" i="3"/>
  <c r="AS710" i="3"/>
  <c r="AR710" i="3"/>
  <c r="AQ710" i="3"/>
  <c r="AP710" i="3"/>
  <c r="AO710" i="3"/>
  <c r="AN710" i="3"/>
  <c r="AM710" i="3"/>
  <c r="AL710" i="3"/>
  <c r="AK710" i="3"/>
  <c r="AI710" i="3"/>
  <c r="AH710" i="3"/>
  <c r="AG710" i="3"/>
  <c r="AD710" i="3"/>
  <c r="AC710" i="3"/>
  <c r="AB710" i="3"/>
  <c r="AA710" i="3"/>
  <c r="Z710" i="3"/>
  <c r="X710" i="3"/>
  <c r="V710" i="3"/>
  <c r="AX709" i="3"/>
  <c r="AW709" i="3"/>
  <c r="AV709" i="3"/>
  <c r="AT709" i="3"/>
  <c r="AS709" i="3"/>
  <c r="AR709" i="3"/>
  <c r="AQ709" i="3"/>
  <c r="AP709" i="3"/>
  <c r="AO709" i="3"/>
  <c r="AN709" i="3"/>
  <c r="AM709" i="3"/>
  <c r="AL709" i="3"/>
  <c r="AK709" i="3"/>
  <c r="AI709" i="3"/>
  <c r="AH709" i="3"/>
  <c r="AG709" i="3"/>
  <c r="AD709" i="3"/>
  <c r="AC709" i="3"/>
  <c r="AB709" i="3"/>
  <c r="AA709" i="3"/>
  <c r="Z709" i="3"/>
  <c r="X709" i="3"/>
  <c r="V709" i="3"/>
  <c r="AX708" i="3"/>
  <c r="AW708" i="3"/>
  <c r="AV708" i="3"/>
  <c r="AT708" i="3"/>
  <c r="AS708" i="3"/>
  <c r="AR708" i="3"/>
  <c r="AQ708" i="3"/>
  <c r="AP708" i="3"/>
  <c r="AO708" i="3"/>
  <c r="AN708" i="3"/>
  <c r="AM708" i="3"/>
  <c r="AL708" i="3"/>
  <c r="AK708" i="3"/>
  <c r="AI708" i="3"/>
  <c r="AH708" i="3"/>
  <c r="AG708" i="3"/>
  <c r="AD708" i="3"/>
  <c r="AC708" i="3"/>
  <c r="AB708" i="3"/>
  <c r="AA708" i="3"/>
  <c r="Z708" i="3"/>
  <c r="X708" i="3"/>
  <c r="V708" i="3"/>
  <c r="AX707" i="3"/>
  <c r="AW707" i="3"/>
  <c r="AV707" i="3"/>
  <c r="AT707" i="3"/>
  <c r="AS707" i="3"/>
  <c r="AR707" i="3"/>
  <c r="AQ707" i="3"/>
  <c r="AP707" i="3"/>
  <c r="AO707" i="3"/>
  <c r="AN707" i="3"/>
  <c r="AM707" i="3"/>
  <c r="AL707" i="3"/>
  <c r="AK707" i="3"/>
  <c r="AI707" i="3"/>
  <c r="AH707" i="3"/>
  <c r="AG707" i="3"/>
  <c r="AD707" i="3"/>
  <c r="AC707" i="3"/>
  <c r="AB707" i="3"/>
  <c r="AA707" i="3"/>
  <c r="Z707" i="3"/>
  <c r="X707" i="3"/>
  <c r="V707" i="3"/>
  <c r="AX706" i="3"/>
  <c r="AW706" i="3"/>
  <c r="AV706" i="3"/>
  <c r="AT706" i="3"/>
  <c r="AS706" i="3"/>
  <c r="AR706" i="3"/>
  <c r="AQ706" i="3"/>
  <c r="AP706" i="3"/>
  <c r="AO706" i="3"/>
  <c r="AN706" i="3"/>
  <c r="AM706" i="3"/>
  <c r="AL706" i="3"/>
  <c r="AK706" i="3"/>
  <c r="AI706" i="3"/>
  <c r="AH706" i="3"/>
  <c r="AG706" i="3"/>
  <c r="AD706" i="3"/>
  <c r="AC706" i="3"/>
  <c r="AB706" i="3"/>
  <c r="AA706" i="3"/>
  <c r="Z706" i="3"/>
  <c r="X706" i="3"/>
  <c r="V706" i="3"/>
  <c r="AX705" i="3"/>
  <c r="AW705" i="3"/>
  <c r="AV705" i="3"/>
  <c r="AT705" i="3"/>
  <c r="AS705" i="3"/>
  <c r="AR705" i="3"/>
  <c r="AQ705" i="3"/>
  <c r="AP705" i="3"/>
  <c r="AO705" i="3"/>
  <c r="AN705" i="3"/>
  <c r="AM705" i="3"/>
  <c r="AL705" i="3"/>
  <c r="AK705" i="3"/>
  <c r="AI705" i="3"/>
  <c r="AH705" i="3"/>
  <c r="AG705" i="3"/>
  <c r="AD705" i="3"/>
  <c r="AC705" i="3"/>
  <c r="AB705" i="3"/>
  <c r="AA705" i="3"/>
  <c r="Z705" i="3"/>
  <c r="X705" i="3"/>
  <c r="V705" i="3"/>
  <c r="AX704" i="3"/>
  <c r="AW704" i="3"/>
  <c r="AV704" i="3"/>
  <c r="AT704" i="3"/>
  <c r="AS704" i="3"/>
  <c r="AR704" i="3"/>
  <c r="AQ704" i="3"/>
  <c r="AP704" i="3"/>
  <c r="AO704" i="3"/>
  <c r="AN704" i="3"/>
  <c r="AM704" i="3"/>
  <c r="AL704" i="3"/>
  <c r="AK704" i="3"/>
  <c r="AI704" i="3"/>
  <c r="AH704" i="3"/>
  <c r="AG704" i="3"/>
  <c r="AD704" i="3"/>
  <c r="AC704" i="3"/>
  <c r="AB704" i="3"/>
  <c r="AA704" i="3"/>
  <c r="Z704" i="3"/>
  <c r="X704" i="3"/>
  <c r="V704" i="3"/>
  <c r="AX703" i="3"/>
  <c r="AW703" i="3"/>
  <c r="AV703" i="3"/>
  <c r="AT703" i="3"/>
  <c r="AS703" i="3"/>
  <c r="AR703" i="3"/>
  <c r="AQ703" i="3"/>
  <c r="AP703" i="3"/>
  <c r="AO703" i="3"/>
  <c r="AN703" i="3"/>
  <c r="AM703" i="3"/>
  <c r="AL703" i="3"/>
  <c r="AK703" i="3"/>
  <c r="AI703" i="3"/>
  <c r="AH703" i="3"/>
  <c r="AG703" i="3"/>
  <c r="AD703" i="3"/>
  <c r="AC703" i="3"/>
  <c r="AB703" i="3"/>
  <c r="AA703" i="3"/>
  <c r="Z703" i="3"/>
  <c r="X703" i="3"/>
  <c r="V703" i="3"/>
  <c r="AX702" i="3"/>
  <c r="AW702" i="3"/>
  <c r="AV702" i="3"/>
  <c r="AT702" i="3"/>
  <c r="AS702" i="3"/>
  <c r="AR702" i="3"/>
  <c r="AQ702" i="3"/>
  <c r="AP702" i="3"/>
  <c r="AO702" i="3"/>
  <c r="AN702" i="3"/>
  <c r="AM702" i="3"/>
  <c r="AL702" i="3"/>
  <c r="AK702" i="3"/>
  <c r="AI702" i="3"/>
  <c r="AH702" i="3"/>
  <c r="AG702" i="3"/>
  <c r="AD702" i="3"/>
  <c r="AC702" i="3"/>
  <c r="AB702" i="3"/>
  <c r="AA702" i="3"/>
  <c r="Z702" i="3"/>
  <c r="X702" i="3"/>
  <c r="V702" i="3"/>
  <c r="AX701" i="3"/>
  <c r="AW701" i="3"/>
  <c r="AV701" i="3"/>
  <c r="AT701" i="3"/>
  <c r="AS701" i="3"/>
  <c r="AR701" i="3"/>
  <c r="AQ701" i="3"/>
  <c r="AP701" i="3"/>
  <c r="AO701" i="3"/>
  <c r="AN701" i="3"/>
  <c r="AM701" i="3"/>
  <c r="AL701" i="3"/>
  <c r="AK701" i="3"/>
  <c r="AI701" i="3"/>
  <c r="AH701" i="3"/>
  <c r="AG701" i="3"/>
  <c r="AD701" i="3"/>
  <c r="AC701" i="3"/>
  <c r="AB701" i="3"/>
  <c r="AA701" i="3"/>
  <c r="Z701" i="3"/>
  <c r="X701" i="3"/>
  <c r="V701" i="3"/>
  <c r="AX700" i="3"/>
  <c r="AW700" i="3"/>
  <c r="AV700" i="3"/>
  <c r="AT700" i="3"/>
  <c r="AS700" i="3"/>
  <c r="AR700" i="3"/>
  <c r="AQ700" i="3"/>
  <c r="AP700" i="3"/>
  <c r="AO700" i="3"/>
  <c r="AN700" i="3"/>
  <c r="AM700" i="3"/>
  <c r="AL700" i="3"/>
  <c r="AK700" i="3"/>
  <c r="AI700" i="3"/>
  <c r="AH700" i="3"/>
  <c r="AG700" i="3"/>
  <c r="AD700" i="3"/>
  <c r="AC700" i="3"/>
  <c r="AB700" i="3"/>
  <c r="AA700" i="3"/>
  <c r="Z700" i="3"/>
  <c r="X700" i="3"/>
  <c r="V700" i="3"/>
  <c r="AX699" i="3"/>
  <c r="AW699" i="3"/>
  <c r="AV699" i="3"/>
  <c r="AT699" i="3"/>
  <c r="AS699" i="3"/>
  <c r="AR699" i="3"/>
  <c r="AQ699" i="3"/>
  <c r="AP699" i="3"/>
  <c r="AO699" i="3"/>
  <c r="AN699" i="3"/>
  <c r="AM699" i="3"/>
  <c r="AL699" i="3"/>
  <c r="AK699" i="3"/>
  <c r="AI699" i="3"/>
  <c r="AH699" i="3"/>
  <c r="AG699" i="3"/>
  <c r="AD699" i="3"/>
  <c r="AC699" i="3"/>
  <c r="AB699" i="3"/>
  <c r="AA699" i="3"/>
  <c r="Z699" i="3"/>
  <c r="X699" i="3"/>
  <c r="V699" i="3"/>
  <c r="AX698" i="3"/>
  <c r="AW698" i="3"/>
  <c r="AV698" i="3"/>
  <c r="AT698" i="3"/>
  <c r="AS698" i="3"/>
  <c r="AR698" i="3"/>
  <c r="AQ698" i="3"/>
  <c r="AP698" i="3"/>
  <c r="AO698" i="3"/>
  <c r="AN698" i="3"/>
  <c r="AM698" i="3"/>
  <c r="AL698" i="3"/>
  <c r="AK698" i="3"/>
  <c r="AI698" i="3"/>
  <c r="AH698" i="3"/>
  <c r="AG698" i="3"/>
  <c r="AD698" i="3"/>
  <c r="AC698" i="3"/>
  <c r="AB698" i="3"/>
  <c r="AA698" i="3"/>
  <c r="Z698" i="3"/>
  <c r="X698" i="3"/>
  <c r="V698" i="3"/>
  <c r="AX697" i="3"/>
  <c r="AW697" i="3"/>
  <c r="AV697" i="3"/>
  <c r="AT697" i="3"/>
  <c r="AS697" i="3"/>
  <c r="AR697" i="3"/>
  <c r="AQ697" i="3"/>
  <c r="AP697" i="3"/>
  <c r="AO697" i="3"/>
  <c r="AN697" i="3"/>
  <c r="AM697" i="3"/>
  <c r="AL697" i="3"/>
  <c r="AK697" i="3"/>
  <c r="AI697" i="3"/>
  <c r="AH697" i="3"/>
  <c r="AG697" i="3"/>
  <c r="AD697" i="3"/>
  <c r="AC697" i="3"/>
  <c r="AB697" i="3"/>
  <c r="AA697" i="3"/>
  <c r="Z697" i="3"/>
  <c r="X697" i="3"/>
  <c r="V697" i="3"/>
  <c r="AX696" i="3"/>
  <c r="AW696" i="3"/>
  <c r="AV696" i="3"/>
  <c r="AT696" i="3"/>
  <c r="AS696" i="3"/>
  <c r="AR696" i="3"/>
  <c r="AQ696" i="3"/>
  <c r="AP696" i="3"/>
  <c r="AO696" i="3"/>
  <c r="AN696" i="3"/>
  <c r="AM696" i="3"/>
  <c r="AL696" i="3"/>
  <c r="AK696" i="3"/>
  <c r="AI696" i="3"/>
  <c r="AH696" i="3"/>
  <c r="AG696" i="3"/>
  <c r="AD696" i="3"/>
  <c r="AC696" i="3"/>
  <c r="AB696" i="3"/>
  <c r="AA696" i="3"/>
  <c r="Z696" i="3"/>
  <c r="X696" i="3"/>
  <c r="V696" i="3"/>
  <c r="AX695" i="3"/>
  <c r="AW695" i="3"/>
  <c r="AV695" i="3"/>
  <c r="AT695" i="3"/>
  <c r="AS695" i="3"/>
  <c r="AR695" i="3"/>
  <c r="AQ695" i="3"/>
  <c r="AP695" i="3"/>
  <c r="AO695" i="3"/>
  <c r="AN695" i="3"/>
  <c r="AM695" i="3"/>
  <c r="AL695" i="3"/>
  <c r="AK695" i="3"/>
  <c r="AI695" i="3"/>
  <c r="AH695" i="3"/>
  <c r="AG695" i="3"/>
  <c r="AD695" i="3"/>
  <c r="AC695" i="3"/>
  <c r="AB695" i="3"/>
  <c r="AA695" i="3"/>
  <c r="Z695" i="3"/>
  <c r="X695" i="3"/>
  <c r="V695" i="3"/>
  <c r="AX694" i="3"/>
  <c r="AW694" i="3"/>
  <c r="AV694" i="3"/>
  <c r="AT694" i="3"/>
  <c r="AS694" i="3"/>
  <c r="AR694" i="3"/>
  <c r="AQ694" i="3"/>
  <c r="AP694" i="3"/>
  <c r="AO694" i="3"/>
  <c r="AN694" i="3"/>
  <c r="AM694" i="3"/>
  <c r="AL694" i="3"/>
  <c r="AK694" i="3"/>
  <c r="AI694" i="3"/>
  <c r="AH694" i="3"/>
  <c r="AG694" i="3"/>
  <c r="AD694" i="3"/>
  <c r="AC694" i="3"/>
  <c r="AB694" i="3"/>
  <c r="AA694" i="3"/>
  <c r="Z694" i="3"/>
  <c r="X694" i="3"/>
  <c r="V694" i="3"/>
  <c r="AX693" i="3"/>
  <c r="AW693" i="3"/>
  <c r="AV693" i="3"/>
  <c r="AT693" i="3"/>
  <c r="AS693" i="3"/>
  <c r="AR693" i="3"/>
  <c r="AQ693" i="3"/>
  <c r="AP693" i="3"/>
  <c r="AO693" i="3"/>
  <c r="AN693" i="3"/>
  <c r="AM693" i="3"/>
  <c r="AL693" i="3"/>
  <c r="AK693" i="3"/>
  <c r="AI693" i="3"/>
  <c r="AH693" i="3"/>
  <c r="AG693" i="3"/>
  <c r="AD693" i="3"/>
  <c r="AC693" i="3"/>
  <c r="AB693" i="3"/>
  <c r="AA693" i="3"/>
  <c r="Z693" i="3"/>
  <c r="X693" i="3"/>
  <c r="V693" i="3"/>
  <c r="AX692" i="3"/>
  <c r="AW692" i="3"/>
  <c r="AV692" i="3"/>
  <c r="AT692" i="3"/>
  <c r="AS692" i="3"/>
  <c r="AR692" i="3"/>
  <c r="AQ692" i="3"/>
  <c r="AP692" i="3"/>
  <c r="AO692" i="3"/>
  <c r="AN692" i="3"/>
  <c r="AM692" i="3"/>
  <c r="AL692" i="3"/>
  <c r="AK692" i="3"/>
  <c r="AI692" i="3"/>
  <c r="AH692" i="3"/>
  <c r="AG692" i="3"/>
  <c r="AD692" i="3"/>
  <c r="AC692" i="3"/>
  <c r="AB692" i="3"/>
  <c r="AA692" i="3"/>
  <c r="Z692" i="3"/>
  <c r="X692" i="3"/>
  <c r="V692" i="3"/>
  <c r="AX691" i="3"/>
  <c r="AW691" i="3"/>
  <c r="AV691" i="3"/>
  <c r="AT691" i="3"/>
  <c r="AS691" i="3"/>
  <c r="AR691" i="3"/>
  <c r="AQ691" i="3"/>
  <c r="AP691" i="3"/>
  <c r="AO691" i="3"/>
  <c r="AN691" i="3"/>
  <c r="AM691" i="3"/>
  <c r="AL691" i="3"/>
  <c r="AK691" i="3"/>
  <c r="AI691" i="3"/>
  <c r="AH691" i="3"/>
  <c r="AG691" i="3"/>
  <c r="AD691" i="3"/>
  <c r="AC691" i="3"/>
  <c r="AB691" i="3"/>
  <c r="AA691" i="3"/>
  <c r="Z691" i="3"/>
  <c r="X691" i="3"/>
  <c r="V691" i="3"/>
  <c r="AX690" i="3"/>
  <c r="AW690" i="3"/>
  <c r="AV690" i="3"/>
  <c r="AT690" i="3"/>
  <c r="AS690" i="3"/>
  <c r="AR690" i="3"/>
  <c r="AQ690" i="3"/>
  <c r="AP690" i="3"/>
  <c r="AO690" i="3"/>
  <c r="AN690" i="3"/>
  <c r="AM690" i="3"/>
  <c r="AL690" i="3"/>
  <c r="AK690" i="3"/>
  <c r="AI690" i="3"/>
  <c r="AH690" i="3"/>
  <c r="AG690" i="3"/>
  <c r="AD690" i="3"/>
  <c r="AC690" i="3"/>
  <c r="AB690" i="3"/>
  <c r="AA690" i="3"/>
  <c r="Z690" i="3"/>
  <c r="X690" i="3"/>
  <c r="V690" i="3"/>
  <c r="AX689" i="3"/>
  <c r="AW689" i="3"/>
  <c r="AV689" i="3"/>
  <c r="AT689" i="3"/>
  <c r="AS689" i="3"/>
  <c r="AR689" i="3"/>
  <c r="AQ689" i="3"/>
  <c r="AP689" i="3"/>
  <c r="AO689" i="3"/>
  <c r="AN689" i="3"/>
  <c r="AM689" i="3"/>
  <c r="AL689" i="3"/>
  <c r="AK689" i="3"/>
  <c r="AI689" i="3"/>
  <c r="AH689" i="3"/>
  <c r="AG689" i="3"/>
  <c r="AD689" i="3"/>
  <c r="AC689" i="3"/>
  <c r="AB689" i="3"/>
  <c r="AA689" i="3"/>
  <c r="Z689" i="3"/>
  <c r="X689" i="3"/>
  <c r="V689" i="3"/>
  <c r="AX688" i="3"/>
  <c r="AW688" i="3"/>
  <c r="AV688" i="3"/>
  <c r="AT688" i="3"/>
  <c r="AS688" i="3"/>
  <c r="AR688" i="3"/>
  <c r="AQ688" i="3"/>
  <c r="AP688" i="3"/>
  <c r="AO688" i="3"/>
  <c r="AN688" i="3"/>
  <c r="AM688" i="3"/>
  <c r="AL688" i="3"/>
  <c r="AK688" i="3"/>
  <c r="AI688" i="3"/>
  <c r="AH688" i="3"/>
  <c r="AG688" i="3"/>
  <c r="AD688" i="3"/>
  <c r="AC688" i="3"/>
  <c r="AB688" i="3"/>
  <c r="AA688" i="3"/>
  <c r="Z688" i="3"/>
  <c r="X688" i="3"/>
  <c r="V688" i="3"/>
  <c r="AX687" i="3"/>
  <c r="AW687" i="3"/>
  <c r="AV687" i="3"/>
  <c r="AT687" i="3"/>
  <c r="AS687" i="3"/>
  <c r="AR687" i="3"/>
  <c r="AQ687" i="3"/>
  <c r="AP687" i="3"/>
  <c r="AO687" i="3"/>
  <c r="AN687" i="3"/>
  <c r="AM687" i="3"/>
  <c r="AL687" i="3"/>
  <c r="AK687" i="3"/>
  <c r="AI687" i="3"/>
  <c r="AH687" i="3"/>
  <c r="AG687" i="3"/>
  <c r="AD687" i="3"/>
  <c r="AC687" i="3"/>
  <c r="AB687" i="3"/>
  <c r="AA687" i="3"/>
  <c r="Z687" i="3"/>
  <c r="X687" i="3"/>
  <c r="V687" i="3"/>
  <c r="AX686" i="3"/>
  <c r="AW686" i="3"/>
  <c r="AV686" i="3"/>
  <c r="AT686" i="3"/>
  <c r="AS686" i="3"/>
  <c r="AR686" i="3"/>
  <c r="AQ686" i="3"/>
  <c r="AP686" i="3"/>
  <c r="AO686" i="3"/>
  <c r="AN686" i="3"/>
  <c r="AM686" i="3"/>
  <c r="AL686" i="3"/>
  <c r="AK686" i="3"/>
  <c r="AI686" i="3"/>
  <c r="AH686" i="3"/>
  <c r="AG686" i="3"/>
  <c r="AD686" i="3"/>
  <c r="AC686" i="3"/>
  <c r="AB686" i="3"/>
  <c r="AA686" i="3"/>
  <c r="Z686" i="3"/>
  <c r="X686" i="3"/>
  <c r="V686" i="3"/>
  <c r="AX685" i="3"/>
  <c r="AW685" i="3"/>
  <c r="AV685" i="3"/>
  <c r="AT685" i="3"/>
  <c r="AS685" i="3"/>
  <c r="AR685" i="3"/>
  <c r="AQ685" i="3"/>
  <c r="AP685" i="3"/>
  <c r="AO685" i="3"/>
  <c r="AN685" i="3"/>
  <c r="AM685" i="3"/>
  <c r="AL685" i="3"/>
  <c r="AK685" i="3"/>
  <c r="AI685" i="3"/>
  <c r="AH685" i="3"/>
  <c r="AG685" i="3"/>
  <c r="AD685" i="3"/>
  <c r="AC685" i="3"/>
  <c r="AB685" i="3"/>
  <c r="AA685" i="3"/>
  <c r="Z685" i="3"/>
  <c r="X685" i="3"/>
  <c r="V685" i="3"/>
  <c r="AX684" i="3"/>
  <c r="AW684" i="3"/>
  <c r="AV684" i="3"/>
  <c r="AT684" i="3"/>
  <c r="AS684" i="3"/>
  <c r="AR684" i="3"/>
  <c r="AQ684" i="3"/>
  <c r="AP684" i="3"/>
  <c r="AO684" i="3"/>
  <c r="AN684" i="3"/>
  <c r="AM684" i="3"/>
  <c r="AL684" i="3"/>
  <c r="AK684" i="3"/>
  <c r="AI684" i="3"/>
  <c r="AH684" i="3"/>
  <c r="AG684" i="3"/>
  <c r="AD684" i="3"/>
  <c r="AC684" i="3"/>
  <c r="AB684" i="3"/>
  <c r="AA684" i="3"/>
  <c r="Z684" i="3"/>
  <c r="X684" i="3"/>
  <c r="V684" i="3"/>
  <c r="AX683" i="3"/>
  <c r="AW683" i="3"/>
  <c r="AV683" i="3"/>
  <c r="AT683" i="3"/>
  <c r="AS683" i="3"/>
  <c r="AR683" i="3"/>
  <c r="AQ683" i="3"/>
  <c r="AP683" i="3"/>
  <c r="AO683" i="3"/>
  <c r="AN683" i="3"/>
  <c r="AM683" i="3"/>
  <c r="AL683" i="3"/>
  <c r="AK683" i="3"/>
  <c r="AI683" i="3"/>
  <c r="AH683" i="3"/>
  <c r="AG683" i="3"/>
  <c r="AD683" i="3"/>
  <c r="AC683" i="3"/>
  <c r="AB683" i="3"/>
  <c r="AA683" i="3"/>
  <c r="Z683" i="3"/>
  <c r="X683" i="3"/>
  <c r="V683" i="3"/>
  <c r="AX682" i="3"/>
  <c r="AW682" i="3"/>
  <c r="AV682" i="3"/>
  <c r="AT682" i="3"/>
  <c r="AS682" i="3"/>
  <c r="AR682" i="3"/>
  <c r="AQ682" i="3"/>
  <c r="AP682" i="3"/>
  <c r="AO682" i="3"/>
  <c r="AN682" i="3"/>
  <c r="AM682" i="3"/>
  <c r="AL682" i="3"/>
  <c r="AK682" i="3"/>
  <c r="AI682" i="3"/>
  <c r="AH682" i="3"/>
  <c r="AG682" i="3"/>
  <c r="AD682" i="3"/>
  <c r="AC682" i="3"/>
  <c r="AB682" i="3"/>
  <c r="AA682" i="3"/>
  <c r="Z682" i="3"/>
  <c r="X682" i="3"/>
  <c r="V682" i="3"/>
  <c r="AX681" i="3"/>
  <c r="AW681" i="3"/>
  <c r="AV681" i="3"/>
  <c r="AT681" i="3"/>
  <c r="AS681" i="3"/>
  <c r="AR681" i="3"/>
  <c r="AQ681" i="3"/>
  <c r="AP681" i="3"/>
  <c r="AO681" i="3"/>
  <c r="AN681" i="3"/>
  <c r="AM681" i="3"/>
  <c r="AL681" i="3"/>
  <c r="AK681" i="3"/>
  <c r="AI681" i="3"/>
  <c r="AH681" i="3"/>
  <c r="AG681" i="3"/>
  <c r="AD681" i="3"/>
  <c r="AC681" i="3"/>
  <c r="AB681" i="3"/>
  <c r="AA681" i="3"/>
  <c r="Z681" i="3"/>
  <c r="X681" i="3"/>
  <c r="V681" i="3"/>
  <c r="AX680" i="3"/>
  <c r="AW680" i="3"/>
  <c r="AV680" i="3"/>
  <c r="AT680" i="3"/>
  <c r="AS680" i="3"/>
  <c r="AR680" i="3"/>
  <c r="AQ680" i="3"/>
  <c r="AP680" i="3"/>
  <c r="AO680" i="3"/>
  <c r="AN680" i="3"/>
  <c r="AM680" i="3"/>
  <c r="AL680" i="3"/>
  <c r="AK680" i="3"/>
  <c r="AI680" i="3"/>
  <c r="AH680" i="3"/>
  <c r="AG680" i="3"/>
  <c r="AD680" i="3"/>
  <c r="AC680" i="3"/>
  <c r="AB680" i="3"/>
  <c r="AA680" i="3"/>
  <c r="Z680" i="3"/>
  <c r="X680" i="3"/>
  <c r="V680" i="3"/>
  <c r="AX679" i="3"/>
  <c r="AW679" i="3"/>
  <c r="AV679" i="3"/>
  <c r="AT679" i="3"/>
  <c r="AS679" i="3"/>
  <c r="AR679" i="3"/>
  <c r="AQ679" i="3"/>
  <c r="AP679" i="3"/>
  <c r="AO679" i="3"/>
  <c r="AN679" i="3"/>
  <c r="AM679" i="3"/>
  <c r="AL679" i="3"/>
  <c r="AK679" i="3"/>
  <c r="AI679" i="3"/>
  <c r="AH679" i="3"/>
  <c r="AG679" i="3"/>
  <c r="AD679" i="3"/>
  <c r="AC679" i="3"/>
  <c r="AB679" i="3"/>
  <c r="AA679" i="3"/>
  <c r="Z679" i="3"/>
  <c r="X679" i="3"/>
  <c r="V679" i="3"/>
  <c r="AX678" i="3"/>
  <c r="AW678" i="3"/>
  <c r="AV678" i="3"/>
  <c r="AT678" i="3"/>
  <c r="AS678" i="3"/>
  <c r="AR678" i="3"/>
  <c r="AQ678" i="3"/>
  <c r="AP678" i="3"/>
  <c r="AO678" i="3"/>
  <c r="AN678" i="3"/>
  <c r="AM678" i="3"/>
  <c r="AL678" i="3"/>
  <c r="AK678" i="3"/>
  <c r="AI678" i="3"/>
  <c r="AH678" i="3"/>
  <c r="AG678" i="3"/>
  <c r="AD678" i="3"/>
  <c r="AC678" i="3"/>
  <c r="AB678" i="3"/>
  <c r="AA678" i="3"/>
  <c r="Z678" i="3"/>
  <c r="X678" i="3"/>
  <c r="V678" i="3"/>
  <c r="AX677" i="3"/>
  <c r="AW677" i="3"/>
  <c r="AV677" i="3"/>
  <c r="AT677" i="3"/>
  <c r="AS677" i="3"/>
  <c r="AR677" i="3"/>
  <c r="AQ677" i="3"/>
  <c r="AP677" i="3"/>
  <c r="AO677" i="3"/>
  <c r="AN677" i="3"/>
  <c r="AM677" i="3"/>
  <c r="AL677" i="3"/>
  <c r="AK677" i="3"/>
  <c r="AI677" i="3"/>
  <c r="AH677" i="3"/>
  <c r="AG677" i="3"/>
  <c r="AD677" i="3"/>
  <c r="AC677" i="3"/>
  <c r="AB677" i="3"/>
  <c r="AA677" i="3"/>
  <c r="Z677" i="3"/>
  <c r="X677" i="3"/>
  <c r="V677" i="3"/>
  <c r="AX676" i="3"/>
  <c r="AW676" i="3"/>
  <c r="AV676" i="3"/>
  <c r="AT676" i="3"/>
  <c r="AS676" i="3"/>
  <c r="AR676" i="3"/>
  <c r="AQ676" i="3"/>
  <c r="AP676" i="3"/>
  <c r="AO676" i="3"/>
  <c r="AN676" i="3"/>
  <c r="AM676" i="3"/>
  <c r="AL676" i="3"/>
  <c r="AK676" i="3"/>
  <c r="AI676" i="3"/>
  <c r="AH676" i="3"/>
  <c r="AG676" i="3"/>
  <c r="AD676" i="3"/>
  <c r="AC676" i="3"/>
  <c r="AB676" i="3"/>
  <c r="AA676" i="3"/>
  <c r="Z676" i="3"/>
  <c r="X676" i="3"/>
  <c r="V676" i="3"/>
  <c r="AX675" i="3"/>
  <c r="AW675" i="3"/>
  <c r="AV675" i="3"/>
  <c r="AT675" i="3"/>
  <c r="AS675" i="3"/>
  <c r="AR675" i="3"/>
  <c r="AQ675" i="3"/>
  <c r="AP675" i="3"/>
  <c r="AO675" i="3"/>
  <c r="AN675" i="3"/>
  <c r="AM675" i="3"/>
  <c r="AL675" i="3"/>
  <c r="AK675" i="3"/>
  <c r="AI675" i="3"/>
  <c r="AH675" i="3"/>
  <c r="AG675" i="3"/>
  <c r="AD675" i="3"/>
  <c r="AC675" i="3"/>
  <c r="AB675" i="3"/>
  <c r="AA675" i="3"/>
  <c r="Z675" i="3"/>
  <c r="X675" i="3"/>
  <c r="V675" i="3"/>
  <c r="AX674" i="3"/>
  <c r="AW674" i="3"/>
  <c r="AV674" i="3"/>
  <c r="AT674" i="3"/>
  <c r="AS674" i="3"/>
  <c r="AR674" i="3"/>
  <c r="AQ674" i="3"/>
  <c r="AP674" i="3"/>
  <c r="AO674" i="3"/>
  <c r="AN674" i="3"/>
  <c r="AM674" i="3"/>
  <c r="AL674" i="3"/>
  <c r="AK674" i="3"/>
  <c r="AI674" i="3"/>
  <c r="AH674" i="3"/>
  <c r="AG674" i="3"/>
  <c r="AD674" i="3"/>
  <c r="AC674" i="3"/>
  <c r="AB674" i="3"/>
  <c r="AA674" i="3"/>
  <c r="Z674" i="3"/>
  <c r="X674" i="3"/>
  <c r="V674" i="3"/>
  <c r="AX673" i="3"/>
  <c r="AW673" i="3"/>
  <c r="AV673" i="3"/>
  <c r="AT673" i="3"/>
  <c r="AS673" i="3"/>
  <c r="AR673" i="3"/>
  <c r="AQ673" i="3"/>
  <c r="AP673" i="3"/>
  <c r="AO673" i="3"/>
  <c r="AN673" i="3"/>
  <c r="AM673" i="3"/>
  <c r="AL673" i="3"/>
  <c r="AK673" i="3"/>
  <c r="AI673" i="3"/>
  <c r="AH673" i="3"/>
  <c r="AG673" i="3"/>
  <c r="AD673" i="3"/>
  <c r="AC673" i="3"/>
  <c r="AB673" i="3"/>
  <c r="AA673" i="3"/>
  <c r="Z673" i="3"/>
  <c r="X673" i="3"/>
  <c r="V673" i="3"/>
  <c r="AX672" i="3"/>
  <c r="AW672" i="3"/>
  <c r="AV672" i="3"/>
  <c r="AT672" i="3"/>
  <c r="AS672" i="3"/>
  <c r="AR672" i="3"/>
  <c r="AQ672" i="3"/>
  <c r="AP672" i="3"/>
  <c r="AO672" i="3"/>
  <c r="AN672" i="3"/>
  <c r="AM672" i="3"/>
  <c r="AL672" i="3"/>
  <c r="AK672" i="3"/>
  <c r="AI672" i="3"/>
  <c r="AH672" i="3"/>
  <c r="AG672" i="3"/>
  <c r="AD672" i="3"/>
  <c r="AC672" i="3"/>
  <c r="AB672" i="3"/>
  <c r="AA672" i="3"/>
  <c r="Z672" i="3"/>
  <c r="X672" i="3"/>
  <c r="V672" i="3"/>
  <c r="AX671" i="3"/>
  <c r="AW671" i="3"/>
  <c r="AV671" i="3"/>
  <c r="AT671" i="3"/>
  <c r="AS671" i="3"/>
  <c r="AR671" i="3"/>
  <c r="AQ671" i="3"/>
  <c r="AP671" i="3"/>
  <c r="AO671" i="3"/>
  <c r="AN671" i="3"/>
  <c r="AM671" i="3"/>
  <c r="AL671" i="3"/>
  <c r="AK671" i="3"/>
  <c r="AI671" i="3"/>
  <c r="AH671" i="3"/>
  <c r="AG671" i="3"/>
  <c r="AD671" i="3"/>
  <c r="AC671" i="3"/>
  <c r="AB671" i="3"/>
  <c r="AA671" i="3"/>
  <c r="Z671" i="3"/>
  <c r="X671" i="3"/>
  <c r="V671" i="3"/>
  <c r="AX670" i="3"/>
  <c r="AW670" i="3"/>
  <c r="AV670" i="3"/>
  <c r="AT670" i="3"/>
  <c r="AS670" i="3"/>
  <c r="AR670" i="3"/>
  <c r="AQ670" i="3"/>
  <c r="AP670" i="3"/>
  <c r="AO670" i="3"/>
  <c r="AN670" i="3"/>
  <c r="AM670" i="3"/>
  <c r="AL670" i="3"/>
  <c r="AK670" i="3"/>
  <c r="AI670" i="3"/>
  <c r="AH670" i="3"/>
  <c r="AG670" i="3"/>
  <c r="AD670" i="3"/>
  <c r="AC670" i="3"/>
  <c r="AB670" i="3"/>
  <c r="AA670" i="3"/>
  <c r="Z670" i="3"/>
  <c r="X670" i="3"/>
  <c r="V670" i="3"/>
  <c r="AX669" i="3"/>
  <c r="AW669" i="3"/>
  <c r="AV669" i="3"/>
  <c r="AT669" i="3"/>
  <c r="AS669" i="3"/>
  <c r="AR669" i="3"/>
  <c r="AQ669" i="3"/>
  <c r="AP669" i="3"/>
  <c r="AO669" i="3"/>
  <c r="AN669" i="3"/>
  <c r="AM669" i="3"/>
  <c r="AL669" i="3"/>
  <c r="AK669" i="3"/>
  <c r="AI669" i="3"/>
  <c r="AH669" i="3"/>
  <c r="AG669" i="3"/>
  <c r="AD669" i="3"/>
  <c r="AC669" i="3"/>
  <c r="AB669" i="3"/>
  <c r="AA669" i="3"/>
  <c r="Z669" i="3"/>
  <c r="X669" i="3"/>
  <c r="V669" i="3"/>
  <c r="AX668" i="3"/>
  <c r="AW668" i="3"/>
  <c r="AV668" i="3"/>
  <c r="AT668" i="3"/>
  <c r="AS668" i="3"/>
  <c r="AR668" i="3"/>
  <c r="AQ668" i="3"/>
  <c r="AP668" i="3"/>
  <c r="AO668" i="3"/>
  <c r="AN668" i="3"/>
  <c r="AM668" i="3"/>
  <c r="AL668" i="3"/>
  <c r="AK668" i="3"/>
  <c r="AI668" i="3"/>
  <c r="AH668" i="3"/>
  <c r="AG668" i="3"/>
  <c r="AD668" i="3"/>
  <c r="AC668" i="3"/>
  <c r="AB668" i="3"/>
  <c r="AA668" i="3"/>
  <c r="Z668" i="3"/>
  <c r="X668" i="3"/>
  <c r="V668" i="3"/>
  <c r="AX667" i="3"/>
  <c r="AW667" i="3"/>
  <c r="AV667" i="3"/>
  <c r="AT667" i="3"/>
  <c r="AS667" i="3"/>
  <c r="AR667" i="3"/>
  <c r="AQ667" i="3"/>
  <c r="AP667" i="3"/>
  <c r="AO667" i="3"/>
  <c r="AN667" i="3"/>
  <c r="AM667" i="3"/>
  <c r="AL667" i="3"/>
  <c r="AK667" i="3"/>
  <c r="AI667" i="3"/>
  <c r="AH667" i="3"/>
  <c r="AG667" i="3"/>
  <c r="AD667" i="3"/>
  <c r="AC667" i="3"/>
  <c r="AB667" i="3"/>
  <c r="AA667" i="3"/>
  <c r="Z667" i="3"/>
  <c r="X667" i="3"/>
  <c r="V667" i="3"/>
  <c r="AX666" i="3"/>
  <c r="AW666" i="3"/>
  <c r="AV666" i="3"/>
  <c r="AT666" i="3"/>
  <c r="AS666" i="3"/>
  <c r="AR666" i="3"/>
  <c r="AQ666" i="3"/>
  <c r="AP666" i="3"/>
  <c r="AO666" i="3"/>
  <c r="AN666" i="3"/>
  <c r="AM666" i="3"/>
  <c r="AL666" i="3"/>
  <c r="AK666" i="3"/>
  <c r="AI666" i="3"/>
  <c r="AH666" i="3"/>
  <c r="AG666" i="3"/>
  <c r="AD666" i="3"/>
  <c r="AC666" i="3"/>
  <c r="AB666" i="3"/>
  <c r="AA666" i="3"/>
  <c r="Z666" i="3"/>
  <c r="X666" i="3"/>
  <c r="V666" i="3"/>
  <c r="AX665" i="3"/>
  <c r="AW665" i="3"/>
  <c r="AV665" i="3"/>
  <c r="AT665" i="3"/>
  <c r="AS665" i="3"/>
  <c r="AR665" i="3"/>
  <c r="AQ665" i="3"/>
  <c r="AP665" i="3"/>
  <c r="AO665" i="3"/>
  <c r="AN665" i="3"/>
  <c r="AM665" i="3"/>
  <c r="AL665" i="3"/>
  <c r="AK665" i="3"/>
  <c r="AI665" i="3"/>
  <c r="AH665" i="3"/>
  <c r="AG665" i="3"/>
  <c r="AD665" i="3"/>
  <c r="AC665" i="3"/>
  <c r="AB665" i="3"/>
  <c r="AA665" i="3"/>
  <c r="Z665" i="3"/>
  <c r="X665" i="3"/>
  <c r="V665" i="3"/>
  <c r="AX664" i="3"/>
  <c r="AW664" i="3"/>
  <c r="AV664" i="3"/>
  <c r="AT664" i="3"/>
  <c r="AS664" i="3"/>
  <c r="AR664" i="3"/>
  <c r="AQ664" i="3"/>
  <c r="AP664" i="3"/>
  <c r="AO664" i="3"/>
  <c r="AN664" i="3"/>
  <c r="AM664" i="3"/>
  <c r="AL664" i="3"/>
  <c r="AK664" i="3"/>
  <c r="AI664" i="3"/>
  <c r="AH664" i="3"/>
  <c r="AG664" i="3"/>
  <c r="AD664" i="3"/>
  <c r="AC664" i="3"/>
  <c r="AB664" i="3"/>
  <c r="AA664" i="3"/>
  <c r="Z664" i="3"/>
  <c r="X664" i="3"/>
  <c r="V664" i="3"/>
  <c r="AX663" i="3"/>
  <c r="AW663" i="3"/>
  <c r="AV663" i="3"/>
  <c r="AT663" i="3"/>
  <c r="AS663" i="3"/>
  <c r="AR663" i="3"/>
  <c r="AQ663" i="3"/>
  <c r="AP663" i="3"/>
  <c r="AO663" i="3"/>
  <c r="AN663" i="3"/>
  <c r="AM663" i="3"/>
  <c r="AL663" i="3"/>
  <c r="AK663" i="3"/>
  <c r="AI663" i="3"/>
  <c r="AH663" i="3"/>
  <c r="AG663" i="3"/>
  <c r="AD663" i="3"/>
  <c r="AC663" i="3"/>
  <c r="AB663" i="3"/>
  <c r="AA663" i="3"/>
  <c r="Z663" i="3"/>
  <c r="X663" i="3"/>
  <c r="V663" i="3"/>
  <c r="AX662" i="3"/>
  <c r="AW662" i="3"/>
  <c r="AV662" i="3"/>
  <c r="AT662" i="3"/>
  <c r="AS662" i="3"/>
  <c r="AR662" i="3"/>
  <c r="AQ662" i="3"/>
  <c r="AP662" i="3"/>
  <c r="AO662" i="3"/>
  <c r="AN662" i="3"/>
  <c r="AM662" i="3"/>
  <c r="AL662" i="3"/>
  <c r="AK662" i="3"/>
  <c r="AI662" i="3"/>
  <c r="AH662" i="3"/>
  <c r="AG662" i="3"/>
  <c r="AD662" i="3"/>
  <c r="AC662" i="3"/>
  <c r="AB662" i="3"/>
  <c r="AA662" i="3"/>
  <c r="Z662" i="3"/>
  <c r="X662" i="3"/>
  <c r="V662" i="3"/>
  <c r="AX661" i="3"/>
  <c r="AW661" i="3"/>
  <c r="AV661" i="3"/>
  <c r="AT661" i="3"/>
  <c r="AS661" i="3"/>
  <c r="AR661" i="3"/>
  <c r="AQ661" i="3"/>
  <c r="AP661" i="3"/>
  <c r="AO661" i="3"/>
  <c r="AN661" i="3"/>
  <c r="AM661" i="3"/>
  <c r="AL661" i="3"/>
  <c r="AK661" i="3"/>
  <c r="AI661" i="3"/>
  <c r="AH661" i="3"/>
  <c r="AG661" i="3"/>
  <c r="AD661" i="3"/>
  <c r="AC661" i="3"/>
  <c r="AB661" i="3"/>
  <c r="AA661" i="3"/>
  <c r="Z661" i="3"/>
  <c r="X661" i="3"/>
  <c r="V661" i="3"/>
  <c r="AX660" i="3"/>
  <c r="AW660" i="3"/>
  <c r="AV660" i="3"/>
  <c r="AT660" i="3"/>
  <c r="AS660" i="3"/>
  <c r="AR660" i="3"/>
  <c r="AQ660" i="3"/>
  <c r="AP660" i="3"/>
  <c r="AO660" i="3"/>
  <c r="AN660" i="3"/>
  <c r="AM660" i="3"/>
  <c r="AL660" i="3"/>
  <c r="AK660" i="3"/>
  <c r="AI660" i="3"/>
  <c r="AH660" i="3"/>
  <c r="AG660" i="3"/>
  <c r="AD660" i="3"/>
  <c r="AC660" i="3"/>
  <c r="AB660" i="3"/>
  <c r="AA660" i="3"/>
  <c r="Z660" i="3"/>
  <c r="X660" i="3"/>
  <c r="V660" i="3"/>
  <c r="AX659" i="3"/>
  <c r="AW659" i="3"/>
  <c r="AV659" i="3"/>
  <c r="AT659" i="3"/>
  <c r="AS659" i="3"/>
  <c r="AR659" i="3"/>
  <c r="AQ659" i="3"/>
  <c r="AP659" i="3"/>
  <c r="AO659" i="3"/>
  <c r="AN659" i="3"/>
  <c r="AM659" i="3"/>
  <c r="AL659" i="3"/>
  <c r="AK659" i="3"/>
  <c r="AI659" i="3"/>
  <c r="AH659" i="3"/>
  <c r="AG659" i="3"/>
  <c r="AD659" i="3"/>
  <c r="AC659" i="3"/>
  <c r="AB659" i="3"/>
  <c r="AA659" i="3"/>
  <c r="Z659" i="3"/>
  <c r="X659" i="3"/>
  <c r="V659" i="3"/>
  <c r="AX658" i="3"/>
  <c r="AW658" i="3"/>
  <c r="AV658" i="3"/>
  <c r="AT658" i="3"/>
  <c r="AS658" i="3"/>
  <c r="AR658" i="3"/>
  <c r="AQ658" i="3"/>
  <c r="AP658" i="3"/>
  <c r="AO658" i="3"/>
  <c r="AN658" i="3"/>
  <c r="AM658" i="3"/>
  <c r="AL658" i="3"/>
  <c r="AK658" i="3"/>
  <c r="AI658" i="3"/>
  <c r="AH658" i="3"/>
  <c r="AG658" i="3"/>
  <c r="AD658" i="3"/>
  <c r="AC658" i="3"/>
  <c r="AB658" i="3"/>
  <c r="AA658" i="3"/>
  <c r="Z658" i="3"/>
  <c r="X658" i="3"/>
  <c r="V658" i="3"/>
  <c r="AX657" i="3"/>
  <c r="AW657" i="3"/>
  <c r="AV657" i="3"/>
  <c r="AT657" i="3"/>
  <c r="AS657" i="3"/>
  <c r="AR657" i="3"/>
  <c r="AQ657" i="3"/>
  <c r="AP657" i="3"/>
  <c r="AO657" i="3"/>
  <c r="AN657" i="3"/>
  <c r="AM657" i="3"/>
  <c r="AL657" i="3"/>
  <c r="AK657" i="3"/>
  <c r="AI657" i="3"/>
  <c r="AH657" i="3"/>
  <c r="AG657" i="3"/>
  <c r="AD657" i="3"/>
  <c r="AC657" i="3"/>
  <c r="AB657" i="3"/>
  <c r="AA657" i="3"/>
  <c r="Z657" i="3"/>
  <c r="X657" i="3"/>
  <c r="V657" i="3"/>
  <c r="AX656" i="3"/>
  <c r="AW656" i="3"/>
  <c r="AV656" i="3"/>
  <c r="AT656" i="3"/>
  <c r="AS656" i="3"/>
  <c r="AR656" i="3"/>
  <c r="AQ656" i="3"/>
  <c r="AP656" i="3"/>
  <c r="AO656" i="3"/>
  <c r="AN656" i="3"/>
  <c r="AM656" i="3"/>
  <c r="AL656" i="3"/>
  <c r="AK656" i="3"/>
  <c r="AI656" i="3"/>
  <c r="AH656" i="3"/>
  <c r="AG656" i="3"/>
  <c r="AD656" i="3"/>
  <c r="AC656" i="3"/>
  <c r="AB656" i="3"/>
  <c r="AA656" i="3"/>
  <c r="Z656" i="3"/>
  <c r="X656" i="3"/>
  <c r="V656" i="3"/>
  <c r="AX655" i="3"/>
  <c r="AW655" i="3"/>
  <c r="AV655" i="3"/>
  <c r="AT655" i="3"/>
  <c r="AS655" i="3"/>
  <c r="AR655" i="3"/>
  <c r="AQ655" i="3"/>
  <c r="AP655" i="3"/>
  <c r="AO655" i="3"/>
  <c r="AN655" i="3"/>
  <c r="AM655" i="3"/>
  <c r="AL655" i="3"/>
  <c r="AK655" i="3"/>
  <c r="AI655" i="3"/>
  <c r="AH655" i="3"/>
  <c r="AG655" i="3"/>
  <c r="AD655" i="3"/>
  <c r="AC655" i="3"/>
  <c r="AB655" i="3"/>
  <c r="AA655" i="3"/>
  <c r="Z655" i="3"/>
  <c r="X655" i="3"/>
  <c r="V655" i="3"/>
  <c r="AX654" i="3"/>
  <c r="AW654" i="3"/>
  <c r="AV654" i="3"/>
  <c r="AT654" i="3"/>
  <c r="AS654" i="3"/>
  <c r="AR654" i="3"/>
  <c r="AQ654" i="3"/>
  <c r="AP654" i="3"/>
  <c r="AO654" i="3"/>
  <c r="AN654" i="3"/>
  <c r="AM654" i="3"/>
  <c r="AL654" i="3"/>
  <c r="AK654" i="3"/>
  <c r="AI654" i="3"/>
  <c r="AH654" i="3"/>
  <c r="AG654" i="3"/>
  <c r="AD654" i="3"/>
  <c r="AC654" i="3"/>
  <c r="AB654" i="3"/>
  <c r="AA654" i="3"/>
  <c r="Z654" i="3"/>
  <c r="X654" i="3"/>
  <c r="V654" i="3"/>
  <c r="AX653" i="3"/>
  <c r="AW653" i="3"/>
  <c r="AV653" i="3"/>
  <c r="AT653" i="3"/>
  <c r="AS653" i="3"/>
  <c r="AR653" i="3"/>
  <c r="AQ653" i="3"/>
  <c r="AP653" i="3"/>
  <c r="AO653" i="3"/>
  <c r="AN653" i="3"/>
  <c r="AM653" i="3"/>
  <c r="AL653" i="3"/>
  <c r="AK653" i="3"/>
  <c r="AI653" i="3"/>
  <c r="AH653" i="3"/>
  <c r="AG653" i="3"/>
  <c r="AD653" i="3"/>
  <c r="AC653" i="3"/>
  <c r="AB653" i="3"/>
  <c r="AA653" i="3"/>
  <c r="Z653" i="3"/>
  <c r="X653" i="3"/>
  <c r="V653" i="3"/>
  <c r="AX652" i="3"/>
  <c r="AW652" i="3"/>
  <c r="AV652" i="3"/>
  <c r="AT652" i="3"/>
  <c r="AS652" i="3"/>
  <c r="AR652" i="3"/>
  <c r="AQ652" i="3"/>
  <c r="AP652" i="3"/>
  <c r="AO652" i="3"/>
  <c r="AN652" i="3"/>
  <c r="AM652" i="3"/>
  <c r="AL652" i="3"/>
  <c r="AK652" i="3"/>
  <c r="AI652" i="3"/>
  <c r="AH652" i="3"/>
  <c r="AG652" i="3"/>
  <c r="AD652" i="3"/>
  <c r="AC652" i="3"/>
  <c r="AB652" i="3"/>
  <c r="AA652" i="3"/>
  <c r="Z652" i="3"/>
  <c r="X652" i="3"/>
  <c r="V652" i="3"/>
  <c r="AX651" i="3"/>
  <c r="AW651" i="3"/>
  <c r="AV651" i="3"/>
  <c r="AT651" i="3"/>
  <c r="AS651" i="3"/>
  <c r="AR651" i="3"/>
  <c r="AQ651" i="3"/>
  <c r="AP651" i="3"/>
  <c r="AO651" i="3"/>
  <c r="AN651" i="3"/>
  <c r="AM651" i="3"/>
  <c r="AL651" i="3"/>
  <c r="AK651" i="3"/>
  <c r="AI651" i="3"/>
  <c r="AH651" i="3"/>
  <c r="AG651" i="3"/>
  <c r="AD651" i="3"/>
  <c r="AC651" i="3"/>
  <c r="AB651" i="3"/>
  <c r="AA651" i="3"/>
  <c r="Z651" i="3"/>
  <c r="X651" i="3"/>
  <c r="V651" i="3"/>
  <c r="AX650" i="3"/>
  <c r="AW650" i="3"/>
  <c r="AV650" i="3"/>
  <c r="AT650" i="3"/>
  <c r="AS650" i="3"/>
  <c r="AR650" i="3"/>
  <c r="AQ650" i="3"/>
  <c r="AP650" i="3"/>
  <c r="AO650" i="3"/>
  <c r="AN650" i="3"/>
  <c r="AM650" i="3"/>
  <c r="AL650" i="3"/>
  <c r="AK650" i="3"/>
  <c r="AI650" i="3"/>
  <c r="AH650" i="3"/>
  <c r="AG650" i="3"/>
  <c r="AD650" i="3"/>
  <c r="AC650" i="3"/>
  <c r="AB650" i="3"/>
  <c r="AA650" i="3"/>
  <c r="Z650" i="3"/>
  <c r="X650" i="3"/>
  <c r="V650" i="3"/>
  <c r="AX649" i="3"/>
  <c r="AW649" i="3"/>
  <c r="AV649" i="3"/>
  <c r="AT649" i="3"/>
  <c r="AS649" i="3"/>
  <c r="AR649" i="3"/>
  <c r="AQ649" i="3"/>
  <c r="AP649" i="3"/>
  <c r="AO649" i="3"/>
  <c r="AN649" i="3"/>
  <c r="AM649" i="3"/>
  <c r="AL649" i="3"/>
  <c r="AK649" i="3"/>
  <c r="AI649" i="3"/>
  <c r="AH649" i="3"/>
  <c r="AG649" i="3"/>
  <c r="AD649" i="3"/>
  <c r="AC649" i="3"/>
  <c r="AB649" i="3"/>
  <c r="AA649" i="3"/>
  <c r="Z649" i="3"/>
  <c r="X649" i="3"/>
  <c r="V649" i="3"/>
  <c r="AX648" i="3"/>
  <c r="AW648" i="3"/>
  <c r="AV648" i="3"/>
  <c r="AT648" i="3"/>
  <c r="AS648" i="3"/>
  <c r="AR648" i="3"/>
  <c r="AQ648" i="3"/>
  <c r="AP648" i="3"/>
  <c r="AO648" i="3"/>
  <c r="AN648" i="3"/>
  <c r="AM648" i="3"/>
  <c r="AL648" i="3"/>
  <c r="AK648" i="3"/>
  <c r="AI648" i="3"/>
  <c r="AH648" i="3"/>
  <c r="AG648" i="3"/>
  <c r="AD648" i="3"/>
  <c r="AC648" i="3"/>
  <c r="AB648" i="3"/>
  <c r="AA648" i="3"/>
  <c r="Z648" i="3"/>
  <c r="X648" i="3"/>
  <c r="V648" i="3"/>
  <c r="AX647" i="3"/>
  <c r="AW647" i="3"/>
  <c r="AV647" i="3"/>
  <c r="AT647" i="3"/>
  <c r="AS647" i="3"/>
  <c r="AR647" i="3"/>
  <c r="AQ647" i="3"/>
  <c r="AP647" i="3"/>
  <c r="AO647" i="3"/>
  <c r="AN647" i="3"/>
  <c r="AM647" i="3"/>
  <c r="AL647" i="3"/>
  <c r="AK647" i="3"/>
  <c r="AI647" i="3"/>
  <c r="AH647" i="3"/>
  <c r="AG647" i="3"/>
  <c r="AD647" i="3"/>
  <c r="AC647" i="3"/>
  <c r="AB647" i="3"/>
  <c r="AA647" i="3"/>
  <c r="Z647" i="3"/>
  <c r="X647" i="3"/>
  <c r="V647" i="3"/>
  <c r="AX646" i="3"/>
  <c r="AW646" i="3"/>
  <c r="AV646" i="3"/>
  <c r="AT646" i="3"/>
  <c r="AS646" i="3"/>
  <c r="AR646" i="3"/>
  <c r="AQ646" i="3"/>
  <c r="AP646" i="3"/>
  <c r="AO646" i="3"/>
  <c r="AN646" i="3"/>
  <c r="AM646" i="3"/>
  <c r="AL646" i="3"/>
  <c r="AK646" i="3"/>
  <c r="AI646" i="3"/>
  <c r="AH646" i="3"/>
  <c r="AG646" i="3"/>
  <c r="AD646" i="3"/>
  <c r="AC646" i="3"/>
  <c r="AB646" i="3"/>
  <c r="AA646" i="3"/>
  <c r="Z646" i="3"/>
  <c r="X646" i="3"/>
  <c r="V646" i="3"/>
  <c r="AX645" i="3"/>
  <c r="AW645" i="3"/>
  <c r="AV645" i="3"/>
  <c r="AT645" i="3"/>
  <c r="AS645" i="3"/>
  <c r="AR645" i="3"/>
  <c r="AQ645" i="3"/>
  <c r="AP645" i="3"/>
  <c r="AO645" i="3"/>
  <c r="AN645" i="3"/>
  <c r="AM645" i="3"/>
  <c r="AL645" i="3"/>
  <c r="AK645" i="3"/>
  <c r="AI645" i="3"/>
  <c r="AH645" i="3"/>
  <c r="AG645" i="3"/>
  <c r="AD645" i="3"/>
  <c r="AC645" i="3"/>
  <c r="AB645" i="3"/>
  <c r="AA645" i="3"/>
  <c r="Z645" i="3"/>
  <c r="X645" i="3"/>
  <c r="V645" i="3"/>
  <c r="AX644" i="3"/>
  <c r="AW644" i="3"/>
  <c r="AV644" i="3"/>
  <c r="AT644" i="3"/>
  <c r="AS644" i="3"/>
  <c r="AR644" i="3"/>
  <c r="AQ644" i="3"/>
  <c r="AP644" i="3"/>
  <c r="AO644" i="3"/>
  <c r="AN644" i="3"/>
  <c r="AM644" i="3"/>
  <c r="AL644" i="3"/>
  <c r="AK644" i="3"/>
  <c r="AI644" i="3"/>
  <c r="AH644" i="3"/>
  <c r="AG644" i="3"/>
  <c r="AD644" i="3"/>
  <c r="AC644" i="3"/>
  <c r="AB644" i="3"/>
  <c r="AA644" i="3"/>
  <c r="Z644" i="3"/>
  <c r="X644" i="3"/>
  <c r="V644" i="3"/>
  <c r="AX643" i="3"/>
  <c r="AW643" i="3"/>
  <c r="AV643" i="3"/>
  <c r="AT643" i="3"/>
  <c r="AS643" i="3"/>
  <c r="AR643" i="3"/>
  <c r="AQ643" i="3"/>
  <c r="AP643" i="3"/>
  <c r="AO643" i="3"/>
  <c r="AN643" i="3"/>
  <c r="AM643" i="3"/>
  <c r="AL643" i="3"/>
  <c r="AK643" i="3"/>
  <c r="AI643" i="3"/>
  <c r="AH643" i="3"/>
  <c r="AG643" i="3"/>
  <c r="AD643" i="3"/>
  <c r="AC643" i="3"/>
  <c r="AB643" i="3"/>
  <c r="AA643" i="3"/>
  <c r="Z643" i="3"/>
  <c r="X643" i="3"/>
  <c r="V643" i="3"/>
  <c r="AX642" i="3"/>
  <c r="AW642" i="3"/>
  <c r="AV642" i="3"/>
  <c r="AT642" i="3"/>
  <c r="AS642" i="3"/>
  <c r="AR642" i="3"/>
  <c r="AQ642" i="3"/>
  <c r="AP642" i="3"/>
  <c r="AO642" i="3"/>
  <c r="AN642" i="3"/>
  <c r="AM642" i="3"/>
  <c r="AL642" i="3"/>
  <c r="AK642" i="3"/>
  <c r="AI642" i="3"/>
  <c r="AH642" i="3"/>
  <c r="AG642" i="3"/>
  <c r="AD642" i="3"/>
  <c r="AC642" i="3"/>
  <c r="AB642" i="3"/>
  <c r="AA642" i="3"/>
  <c r="Z642" i="3"/>
  <c r="X642" i="3"/>
  <c r="V642" i="3"/>
  <c r="AX641" i="3"/>
  <c r="AW641" i="3"/>
  <c r="AV641" i="3"/>
  <c r="AT641" i="3"/>
  <c r="AS641" i="3"/>
  <c r="AR641" i="3"/>
  <c r="AQ641" i="3"/>
  <c r="AP641" i="3"/>
  <c r="AO641" i="3"/>
  <c r="AN641" i="3"/>
  <c r="AM641" i="3"/>
  <c r="AL641" i="3"/>
  <c r="AK641" i="3"/>
  <c r="AI641" i="3"/>
  <c r="AH641" i="3"/>
  <c r="AG641" i="3"/>
  <c r="AD641" i="3"/>
  <c r="AC641" i="3"/>
  <c r="AB641" i="3"/>
  <c r="AA641" i="3"/>
  <c r="Z641" i="3"/>
  <c r="X641" i="3"/>
  <c r="V641" i="3"/>
  <c r="AX640" i="3"/>
  <c r="AW640" i="3"/>
  <c r="AV640" i="3"/>
  <c r="AT640" i="3"/>
  <c r="AS640" i="3"/>
  <c r="AR640" i="3"/>
  <c r="AQ640" i="3"/>
  <c r="AP640" i="3"/>
  <c r="AO640" i="3"/>
  <c r="AN640" i="3"/>
  <c r="AM640" i="3"/>
  <c r="AL640" i="3"/>
  <c r="AK640" i="3"/>
  <c r="AI640" i="3"/>
  <c r="AH640" i="3"/>
  <c r="AG640" i="3"/>
  <c r="AD640" i="3"/>
  <c r="AC640" i="3"/>
  <c r="AB640" i="3"/>
  <c r="AA640" i="3"/>
  <c r="Z640" i="3"/>
  <c r="X640" i="3"/>
  <c r="V640" i="3"/>
  <c r="AX639" i="3"/>
  <c r="AW639" i="3"/>
  <c r="AV639" i="3"/>
  <c r="AT639" i="3"/>
  <c r="AS639" i="3"/>
  <c r="AR639" i="3"/>
  <c r="AQ639" i="3"/>
  <c r="AP639" i="3"/>
  <c r="AO639" i="3"/>
  <c r="AN639" i="3"/>
  <c r="AM639" i="3"/>
  <c r="AL639" i="3"/>
  <c r="AK639" i="3"/>
  <c r="AI639" i="3"/>
  <c r="AH639" i="3"/>
  <c r="AG639" i="3"/>
  <c r="AD639" i="3"/>
  <c r="AC639" i="3"/>
  <c r="AB639" i="3"/>
  <c r="AA639" i="3"/>
  <c r="Z639" i="3"/>
  <c r="X639" i="3"/>
  <c r="V639" i="3"/>
  <c r="AX638" i="3"/>
  <c r="AW638" i="3"/>
  <c r="AV638" i="3"/>
  <c r="AT638" i="3"/>
  <c r="AS638" i="3"/>
  <c r="AR638" i="3"/>
  <c r="AQ638" i="3"/>
  <c r="AP638" i="3"/>
  <c r="AO638" i="3"/>
  <c r="AN638" i="3"/>
  <c r="AM638" i="3"/>
  <c r="AL638" i="3"/>
  <c r="AK638" i="3"/>
  <c r="AI638" i="3"/>
  <c r="AH638" i="3"/>
  <c r="AG638" i="3"/>
  <c r="AD638" i="3"/>
  <c r="AC638" i="3"/>
  <c r="AB638" i="3"/>
  <c r="AA638" i="3"/>
  <c r="Z638" i="3"/>
  <c r="X638" i="3"/>
  <c r="V638" i="3"/>
  <c r="AX637" i="3"/>
  <c r="AW637" i="3"/>
  <c r="AV637" i="3"/>
  <c r="AT637" i="3"/>
  <c r="AS637" i="3"/>
  <c r="AR637" i="3"/>
  <c r="AQ637" i="3"/>
  <c r="AP637" i="3"/>
  <c r="AO637" i="3"/>
  <c r="AN637" i="3"/>
  <c r="AM637" i="3"/>
  <c r="AL637" i="3"/>
  <c r="AK637" i="3"/>
  <c r="AI637" i="3"/>
  <c r="AH637" i="3"/>
  <c r="AG637" i="3"/>
  <c r="AD637" i="3"/>
  <c r="AC637" i="3"/>
  <c r="AB637" i="3"/>
  <c r="AA637" i="3"/>
  <c r="Z637" i="3"/>
  <c r="X637" i="3"/>
  <c r="V637" i="3"/>
  <c r="AX636" i="3"/>
  <c r="AW636" i="3"/>
  <c r="AV636" i="3"/>
  <c r="AT636" i="3"/>
  <c r="AS636" i="3"/>
  <c r="AR636" i="3"/>
  <c r="AQ636" i="3"/>
  <c r="AP636" i="3"/>
  <c r="AO636" i="3"/>
  <c r="AN636" i="3"/>
  <c r="AM636" i="3"/>
  <c r="AL636" i="3"/>
  <c r="AK636" i="3"/>
  <c r="AI636" i="3"/>
  <c r="AH636" i="3"/>
  <c r="AG636" i="3"/>
  <c r="AD636" i="3"/>
  <c r="AC636" i="3"/>
  <c r="AB636" i="3"/>
  <c r="AA636" i="3"/>
  <c r="Z636" i="3"/>
  <c r="X636" i="3"/>
  <c r="V636" i="3"/>
  <c r="AX635" i="3"/>
  <c r="AW635" i="3"/>
  <c r="AV635" i="3"/>
  <c r="AT635" i="3"/>
  <c r="AS635" i="3"/>
  <c r="AR635" i="3"/>
  <c r="AQ635" i="3"/>
  <c r="AP635" i="3"/>
  <c r="AO635" i="3"/>
  <c r="AN635" i="3"/>
  <c r="AM635" i="3"/>
  <c r="AL635" i="3"/>
  <c r="AK635" i="3"/>
  <c r="AI635" i="3"/>
  <c r="AH635" i="3"/>
  <c r="AG635" i="3"/>
  <c r="AD635" i="3"/>
  <c r="AC635" i="3"/>
  <c r="AB635" i="3"/>
  <c r="AA635" i="3"/>
  <c r="Z635" i="3"/>
  <c r="X635" i="3"/>
  <c r="V635" i="3"/>
  <c r="AX634" i="3"/>
  <c r="AW634" i="3"/>
  <c r="AV634" i="3"/>
  <c r="AT634" i="3"/>
  <c r="AS634" i="3"/>
  <c r="AR634" i="3"/>
  <c r="AQ634" i="3"/>
  <c r="AP634" i="3"/>
  <c r="AO634" i="3"/>
  <c r="AN634" i="3"/>
  <c r="AM634" i="3"/>
  <c r="AL634" i="3"/>
  <c r="AK634" i="3"/>
  <c r="AI634" i="3"/>
  <c r="AH634" i="3"/>
  <c r="AG634" i="3"/>
  <c r="AD634" i="3"/>
  <c r="AC634" i="3"/>
  <c r="AB634" i="3"/>
  <c r="AA634" i="3"/>
  <c r="Z634" i="3"/>
  <c r="X634" i="3"/>
  <c r="V634" i="3"/>
  <c r="AX633" i="3"/>
  <c r="AW633" i="3"/>
  <c r="AV633" i="3"/>
  <c r="AT633" i="3"/>
  <c r="AS633" i="3"/>
  <c r="AR633" i="3"/>
  <c r="AQ633" i="3"/>
  <c r="AP633" i="3"/>
  <c r="AO633" i="3"/>
  <c r="AN633" i="3"/>
  <c r="AM633" i="3"/>
  <c r="AL633" i="3"/>
  <c r="AK633" i="3"/>
  <c r="AI633" i="3"/>
  <c r="AH633" i="3"/>
  <c r="AG633" i="3"/>
  <c r="AD633" i="3"/>
  <c r="AC633" i="3"/>
  <c r="AB633" i="3"/>
  <c r="AA633" i="3"/>
  <c r="Z633" i="3"/>
  <c r="X633" i="3"/>
  <c r="V633" i="3"/>
  <c r="AX632" i="3"/>
  <c r="AW632" i="3"/>
  <c r="AV632" i="3"/>
  <c r="AT632" i="3"/>
  <c r="AS632" i="3"/>
  <c r="AR632" i="3"/>
  <c r="AQ632" i="3"/>
  <c r="AP632" i="3"/>
  <c r="AO632" i="3"/>
  <c r="AN632" i="3"/>
  <c r="AM632" i="3"/>
  <c r="AL632" i="3"/>
  <c r="AK632" i="3"/>
  <c r="AI632" i="3"/>
  <c r="AH632" i="3"/>
  <c r="AG632" i="3"/>
  <c r="AD632" i="3"/>
  <c r="AC632" i="3"/>
  <c r="AB632" i="3"/>
  <c r="AA632" i="3"/>
  <c r="Z632" i="3"/>
  <c r="X632" i="3"/>
  <c r="V632" i="3"/>
  <c r="AX631" i="3"/>
  <c r="AW631" i="3"/>
  <c r="AV631" i="3"/>
  <c r="AT631" i="3"/>
  <c r="AS631" i="3"/>
  <c r="AR631" i="3"/>
  <c r="AQ631" i="3"/>
  <c r="AP631" i="3"/>
  <c r="AO631" i="3"/>
  <c r="AN631" i="3"/>
  <c r="AM631" i="3"/>
  <c r="AL631" i="3"/>
  <c r="AK631" i="3"/>
  <c r="AI631" i="3"/>
  <c r="AH631" i="3"/>
  <c r="AG631" i="3"/>
  <c r="AD631" i="3"/>
  <c r="AC631" i="3"/>
  <c r="AB631" i="3"/>
  <c r="AA631" i="3"/>
  <c r="Z631" i="3"/>
  <c r="X631" i="3"/>
  <c r="V631" i="3"/>
  <c r="AX630" i="3"/>
  <c r="AW630" i="3"/>
  <c r="AV630" i="3"/>
  <c r="AT630" i="3"/>
  <c r="AS630" i="3"/>
  <c r="AR630" i="3"/>
  <c r="AQ630" i="3"/>
  <c r="AP630" i="3"/>
  <c r="AO630" i="3"/>
  <c r="AN630" i="3"/>
  <c r="AM630" i="3"/>
  <c r="AL630" i="3"/>
  <c r="AK630" i="3"/>
  <c r="AI630" i="3"/>
  <c r="AH630" i="3"/>
  <c r="AG630" i="3"/>
  <c r="AD630" i="3"/>
  <c r="AC630" i="3"/>
  <c r="AB630" i="3"/>
  <c r="AA630" i="3"/>
  <c r="Z630" i="3"/>
  <c r="X630" i="3"/>
  <c r="V630" i="3"/>
  <c r="AX629" i="3"/>
  <c r="AW629" i="3"/>
  <c r="AV629" i="3"/>
  <c r="AT629" i="3"/>
  <c r="AS629" i="3"/>
  <c r="AR629" i="3"/>
  <c r="AQ629" i="3"/>
  <c r="AP629" i="3"/>
  <c r="AO629" i="3"/>
  <c r="AN629" i="3"/>
  <c r="AM629" i="3"/>
  <c r="AL629" i="3"/>
  <c r="AK629" i="3"/>
  <c r="AI629" i="3"/>
  <c r="AH629" i="3"/>
  <c r="AG629" i="3"/>
  <c r="AD629" i="3"/>
  <c r="AC629" i="3"/>
  <c r="AB629" i="3"/>
  <c r="AA629" i="3"/>
  <c r="Z629" i="3"/>
  <c r="X629" i="3"/>
  <c r="V629" i="3"/>
  <c r="AX628" i="3"/>
  <c r="AW628" i="3"/>
  <c r="AV628" i="3"/>
  <c r="AT628" i="3"/>
  <c r="AS628" i="3"/>
  <c r="AR628" i="3"/>
  <c r="AQ628" i="3"/>
  <c r="AP628" i="3"/>
  <c r="AO628" i="3"/>
  <c r="AN628" i="3"/>
  <c r="AM628" i="3"/>
  <c r="AL628" i="3"/>
  <c r="AK628" i="3"/>
  <c r="AI628" i="3"/>
  <c r="AH628" i="3"/>
  <c r="AG628" i="3"/>
  <c r="AD628" i="3"/>
  <c r="AC628" i="3"/>
  <c r="AB628" i="3"/>
  <c r="AA628" i="3"/>
  <c r="Z628" i="3"/>
  <c r="X628" i="3"/>
  <c r="V628" i="3"/>
  <c r="AX627" i="3"/>
  <c r="AW627" i="3"/>
  <c r="AV627" i="3"/>
  <c r="AT627" i="3"/>
  <c r="AS627" i="3"/>
  <c r="AR627" i="3"/>
  <c r="AQ627" i="3"/>
  <c r="AP627" i="3"/>
  <c r="AO627" i="3"/>
  <c r="AN627" i="3"/>
  <c r="AM627" i="3"/>
  <c r="AL627" i="3"/>
  <c r="AK627" i="3"/>
  <c r="AI627" i="3"/>
  <c r="AH627" i="3"/>
  <c r="AG627" i="3"/>
  <c r="AD627" i="3"/>
  <c r="AC627" i="3"/>
  <c r="AB627" i="3"/>
  <c r="AA627" i="3"/>
  <c r="Z627" i="3"/>
  <c r="X627" i="3"/>
  <c r="V627" i="3"/>
  <c r="AX626" i="3"/>
  <c r="AW626" i="3"/>
  <c r="AV626" i="3"/>
  <c r="AT626" i="3"/>
  <c r="AS626" i="3"/>
  <c r="AR626" i="3"/>
  <c r="AQ626" i="3"/>
  <c r="AP626" i="3"/>
  <c r="AO626" i="3"/>
  <c r="AN626" i="3"/>
  <c r="AM626" i="3"/>
  <c r="AL626" i="3"/>
  <c r="AK626" i="3"/>
  <c r="AI626" i="3"/>
  <c r="AH626" i="3"/>
  <c r="AG626" i="3"/>
  <c r="AD626" i="3"/>
  <c r="AC626" i="3"/>
  <c r="AB626" i="3"/>
  <c r="AA626" i="3"/>
  <c r="Z626" i="3"/>
  <c r="X626" i="3"/>
  <c r="V626" i="3"/>
  <c r="AX625" i="3"/>
  <c r="AW625" i="3"/>
  <c r="AV625" i="3"/>
  <c r="AT625" i="3"/>
  <c r="AS625" i="3"/>
  <c r="AR625" i="3"/>
  <c r="AQ625" i="3"/>
  <c r="AP625" i="3"/>
  <c r="AO625" i="3"/>
  <c r="AN625" i="3"/>
  <c r="AM625" i="3"/>
  <c r="AL625" i="3"/>
  <c r="AK625" i="3"/>
  <c r="AI625" i="3"/>
  <c r="AH625" i="3"/>
  <c r="AG625" i="3"/>
  <c r="AD625" i="3"/>
  <c r="AC625" i="3"/>
  <c r="AB625" i="3"/>
  <c r="AA625" i="3"/>
  <c r="Z625" i="3"/>
  <c r="X625" i="3"/>
  <c r="V625" i="3"/>
  <c r="AX624" i="3"/>
  <c r="AW624" i="3"/>
  <c r="AV624" i="3"/>
  <c r="AT624" i="3"/>
  <c r="AS624" i="3"/>
  <c r="AR624" i="3"/>
  <c r="AQ624" i="3"/>
  <c r="AP624" i="3"/>
  <c r="AO624" i="3"/>
  <c r="AN624" i="3"/>
  <c r="AM624" i="3"/>
  <c r="AL624" i="3"/>
  <c r="AK624" i="3"/>
  <c r="AI624" i="3"/>
  <c r="AH624" i="3"/>
  <c r="AG624" i="3"/>
  <c r="AD624" i="3"/>
  <c r="AC624" i="3"/>
  <c r="AB624" i="3"/>
  <c r="AA624" i="3"/>
  <c r="Z624" i="3"/>
  <c r="X624" i="3"/>
  <c r="V624" i="3"/>
  <c r="AX623" i="3"/>
  <c r="AW623" i="3"/>
  <c r="AV623" i="3"/>
  <c r="AT623" i="3"/>
  <c r="AS623" i="3"/>
  <c r="AR623" i="3"/>
  <c r="AQ623" i="3"/>
  <c r="AP623" i="3"/>
  <c r="AO623" i="3"/>
  <c r="AN623" i="3"/>
  <c r="AM623" i="3"/>
  <c r="AL623" i="3"/>
  <c r="AK623" i="3"/>
  <c r="AI623" i="3"/>
  <c r="AH623" i="3"/>
  <c r="AG623" i="3"/>
  <c r="AD623" i="3"/>
  <c r="AC623" i="3"/>
  <c r="AB623" i="3"/>
  <c r="AA623" i="3"/>
  <c r="Z623" i="3"/>
  <c r="X623" i="3"/>
  <c r="V623" i="3"/>
  <c r="AX622" i="3"/>
  <c r="AW622" i="3"/>
  <c r="AV622" i="3"/>
  <c r="AT622" i="3"/>
  <c r="AS622" i="3"/>
  <c r="AR622" i="3"/>
  <c r="AQ622" i="3"/>
  <c r="AP622" i="3"/>
  <c r="AO622" i="3"/>
  <c r="AN622" i="3"/>
  <c r="AM622" i="3"/>
  <c r="AL622" i="3"/>
  <c r="AK622" i="3"/>
  <c r="AI622" i="3"/>
  <c r="AH622" i="3"/>
  <c r="AG622" i="3"/>
  <c r="AD622" i="3"/>
  <c r="AC622" i="3"/>
  <c r="AB622" i="3"/>
  <c r="AA622" i="3"/>
  <c r="Z622" i="3"/>
  <c r="X622" i="3"/>
  <c r="V622" i="3"/>
  <c r="AX621" i="3"/>
  <c r="AW621" i="3"/>
  <c r="AV621" i="3"/>
  <c r="AT621" i="3"/>
  <c r="AS621" i="3"/>
  <c r="AR621" i="3"/>
  <c r="AQ621" i="3"/>
  <c r="AP621" i="3"/>
  <c r="AO621" i="3"/>
  <c r="AN621" i="3"/>
  <c r="AM621" i="3"/>
  <c r="AL621" i="3"/>
  <c r="AK621" i="3"/>
  <c r="AI621" i="3"/>
  <c r="AH621" i="3"/>
  <c r="AG621" i="3"/>
  <c r="AD621" i="3"/>
  <c r="AC621" i="3"/>
  <c r="AB621" i="3"/>
  <c r="AA621" i="3"/>
  <c r="Z621" i="3"/>
  <c r="X621" i="3"/>
  <c r="V621" i="3"/>
  <c r="AX620" i="3"/>
  <c r="AW620" i="3"/>
  <c r="AV620" i="3"/>
  <c r="AT620" i="3"/>
  <c r="AS620" i="3"/>
  <c r="AR620" i="3"/>
  <c r="AQ620" i="3"/>
  <c r="AP620" i="3"/>
  <c r="AO620" i="3"/>
  <c r="AN620" i="3"/>
  <c r="AM620" i="3"/>
  <c r="AL620" i="3"/>
  <c r="AK620" i="3"/>
  <c r="AI620" i="3"/>
  <c r="AH620" i="3"/>
  <c r="AG620" i="3"/>
  <c r="AD620" i="3"/>
  <c r="AC620" i="3"/>
  <c r="AB620" i="3"/>
  <c r="AA620" i="3"/>
  <c r="Z620" i="3"/>
  <c r="X620" i="3"/>
  <c r="V620" i="3"/>
  <c r="AX619" i="3"/>
  <c r="AW619" i="3"/>
  <c r="AV619" i="3"/>
  <c r="AT619" i="3"/>
  <c r="AS619" i="3"/>
  <c r="AR619" i="3"/>
  <c r="AQ619" i="3"/>
  <c r="AP619" i="3"/>
  <c r="AO619" i="3"/>
  <c r="AN619" i="3"/>
  <c r="AM619" i="3"/>
  <c r="AL619" i="3"/>
  <c r="AK619" i="3"/>
  <c r="AI619" i="3"/>
  <c r="AH619" i="3"/>
  <c r="AG619" i="3"/>
  <c r="AD619" i="3"/>
  <c r="AC619" i="3"/>
  <c r="AB619" i="3"/>
  <c r="AA619" i="3"/>
  <c r="Z619" i="3"/>
  <c r="X619" i="3"/>
  <c r="V619" i="3"/>
  <c r="AX618" i="3"/>
  <c r="AW618" i="3"/>
  <c r="AV618" i="3"/>
  <c r="AT618" i="3"/>
  <c r="AS618" i="3"/>
  <c r="AR618" i="3"/>
  <c r="AQ618" i="3"/>
  <c r="AP618" i="3"/>
  <c r="AO618" i="3"/>
  <c r="AN618" i="3"/>
  <c r="AM618" i="3"/>
  <c r="AL618" i="3"/>
  <c r="AK618" i="3"/>
  <c r="AI618" i="3"/>
  <c r="AH618" i="3"/>
  <c r="AG618" i="3"/>
  <c r="AD618" i="3"/>
  <c r="AC618" i="3"/>
  <c r="AB618" i="3"/>
  <c r="AA618" i="3"/>
  <c r="Z618" i="3"/>
  <c r="X618" i="3"/>
  <c r="V618" i="3"/>
  <c r="AX617" i="3"/>
  <c r="AW617" i="3"/>
  <c r="AV617" i="3"/>
  <c r="AT617" i="3"/>
  <c r="AS617" i="3"/>
  <c r="AR617" i="3"/>
  <c r="AQ617" i="3"/>
  <c r="AP617" i="3"/>
  <c r="AO617" i="3"/>
  <c r="AN617" i="3"/>
  <c r="AM617" i="3"/>
  <c r="AL617" i="3"/>
  <c r="AK617" i="3"/>
  <c r="AI617" i="3"/>
  <c r="AH617" i="3"/>
  <c r="AG617" i="3"/>
  <c r="AD617" i="3"/>
  <c r="AC617" i="3"/>
  <c r="AB617" i="3"/>
  <c r="AA617" i="3"/>
  <c r="Z617" i="3"/>
  <c r="X617" i="3"/>
  <c r="V617" i="3"/>
  <c r="AX616" i="3"/>
  <c r="AW616" i="3"/>
  <c r="AV616" i="3"/>
  <c r="AT616" i="3"/>
  <c r="AS616" i="3"/>
  <c r="AR616" i="3"/>
  <c r="AQ616" i="3"/>
  <c r="AP616" i="3"/>
  <c r="AO616" i="3"/>
  <c r="AN616" i="3"/>
  <c r="AM616" i="3"/>
  <c r="AL616" i="3"/>
  <c r="AK616" i="3"/>
  <c r="AI616" i="3"/>
  <c r="AH616" i="3"/>
  <c r="AG616" i="3"/>
  <c r="AD616" i="3"/>
  <c r="AC616" i="3"/>
  <c r="AB616" i="3"/>
  <c r="AA616" i="3"/>
  <c r="Z616" i="3"/>
  <c r="X616" i="3"/>
  <c r="V616" i="3"/>
  <c r="AX615" i="3"/>
  <c r="AW615" i="3"/>
  <c r="AV615" i="3"/>
  <c r="AT615" i="3"/>
  <c r="AS615" i="3"/>
  <c r="AR615" i="3"/>
  <c r="AQ615" i="3"/>
  <c r="AP615" i="3"/>
  <c r="AO615" i="3"/>
  <c r="AN615" i="3"/>
  <c r="AM615" i="3"/>
  <c r="AL615" i="3"/>
  <c r="AK615" i="3"/>
  <c r="AI615" i="3"/>
  <c r="AH615" i="3"/>
  <c r="AG615" i="3"/>
  <c r="AD615" i="3"/>
  <c r="AC615" i="3"/>
  <c r="AB615" i="3"/>
  <c r="AA615" i="3"/>
  <c r="Z615" i="3"/>
  <c r="X615" i="3"/>
  <c r="V615" i="3"/>
  <c r="AX614" i="3"/>
  <c r="AW614" i="3"/>
  <c r="AV614" i="3"/>
  <c r="AT614" i="3"/>
  <c r="AS614" i="3"/>
  <c r="AR614" i="3"/>
  <c r="AQ614" i="3"/>
  <c r="AP614" i="3"/>
  <c r="AO614" i="3"/>
  <c r="AN614" i="3"/>
  <c r="AM614" i="3"/>
  <c r="AL614" i="3"/>
  <c r="AK614" i="3"/>
  <c r="AI614" i="3"/>
  <c r="AH614" i="3"/>
  <c r="AG614" i="3"/>
  <c r="AD614" i="3"/>
  <c r="AC614" i="3"/>
  <c r="AB614" i="3"/>
  <c r="AA614" i="3"/>
  <c r="Z614" i="3"/>
  <c r="X614" i="3"/>
  <c r="V614" i="3"/>
  <c r="AX613" i="3"/>
  <c r="AW613" i="3"/>
  <c r="AV613" i="3"/>
  <c r="AT613" i="3"/>
  <c r="AS613" i="3"/>
  <c r="AR613" i="3"/>
  <c r="AQ613" i="3"/>
  <c r="AP613" i="3"/>
  <c r="AO613" i="3"/>
  <c r="AN613" i="3"/>
  <c r="AM613" i="3"/>
  <c r="AL613" i="3"/>
  <c r="AK613" i="3"/>
  <c r="AI613" i="3"/>
  <c r="AH613" i="3"/>
  <c r="AG613" i="3"/>
  <c r="AD613" i="3"/>
  <c r="AC613" i="3"/>
  <c r="AB613" i="3"/>
  <c r="AA613" i="3"/>
  <c r="Z613" i="3"/>
  <c r="X613" i="3"/>
  <c r="V613" i="3"/>
  <c r="AX612" i="3"/>
  <c r="AW612" i="3"/>
  <c r="AV612" i="3"/>
  <c r="AT612" i="3"/>
  <c r="AS612" i="3"/>
  <c r="AR612" i="3"/>
  <c r="AQ612" i="3"/>
  <c r="AP612" i="3"/>
  <c r="AO612" i="3"/>
  <c r="AN612" i="3"/>
  <c r="AM612" i="3"/>
  <c r="AL612" i="3"/>
  <c r="AK612" i="3"/>
  <c r="AI612" i="3"/>
  <c r="AH612" i="3"/>
  <c r="AG612" i="3"/>
  <c r="AD612" i="3"/>
  <c r="AC612" i="3"/>
  <c r="AB612" i="3"/>
  <c r="AA612" i="3"/>
  <c r="Z612" i="3"/>
  <c r="X612" i="3"/>
  <c r="V612" i="3"/>
  <c r="AX611" i="3"/>
  <c r="AW611" i="3"/>
  <c r="AV611" i="3"/>
  <c r="AT611" i="3"/>
  <c r="AS611" i="3"/>
  <c r="AR611" i="3"/>
  <c r="AQ611" i="3"/>
  <c r="AP611" i="3"/>
  <c r="AO611" i="3"/>
  <c r="AN611" i="3"/>
  <c r="AM611" i="3"/>
  <c r="AL611" i="3"/>
  <c r="AK611" i="3"/>
  <c r="AI611" i="3"/>
  <c r="AH611" i="3"/>
  <c r="AG611" i="3"/>
  <c r="AD611" i="3"/>
  <c r="AC611" i="3"/>
  <c r="AB611" i="3"/>
  <c r="AA611" i="3"/>
  <c r="Z611" i="3"/>
  <c r="X611" i="3"/>
  <c r="V611" i="3"/>
  <c r="AX610" i="3"/>
  <c r="AW610" i="3"/>
  <c r="AV610" i="3"/>
  <c r="AT610" i="3"/>
  <c r="AS610" i="3"/>
  <c r="AR610" i="3"/>
  <c r="AQ610" i="3"/>
  <c r="AP610" i="3"/>
  <c r="AO610" i="3"/>
  <c r="AN610" i="3"/>
  <c r="AM610" i="3"/>
  <c r="AL610" i="3"/>
  <c r="AK610" i="3"/>
  <c r="AI610" i="3"/>
  <c r="AH610" i="3"/>
  <c r="AG610" i="3"/>
  <c r="AD610" i="3"/>
  <c r="AC610" i="3"/>
  <c r="AB610" i="3"/>
  <c r="AA610" i="3"/>
  <c r="Z610" i="3"/>
  <c r="X610" i="3"/>
  <c r="V610" i="3"/>
  <c r="AX609" i="3"/>
  <c r="AW609" i="3"/>
  <c r="AV609" i="3"/>
  <c r="AT609" i="3"/>
  <c r="AS609" i="3"/>
  <c r="AR609" i="3"/>
  <c r="AQ609" i="3"/>
  <c r="AP609" i="3"/>
  <c r="AO609" i="3"/>
  <c r="AN609" i="3"/>
  <c r="AM609" i="3"/>
  <c r="AL609" i="3"/>
  <c r="AK609" i="3"/>
  <c r="AI609" i="3"/>
  <c r="AH609" i="3"/>
  <c r="AG609" i="3"/>
  <c r="AD609" i="3"/>
  <c r="AC609" i="3"/>
  <c r="AB609" i="3"/>
  <c r="AA609" i="3"/>
  <c r="Z609" i="3"/>
  <c r="X609" i="3"/>
  <c r="V609" i="3"/>
  <c r="AX608" i="3"/>
  <c r="AW608" i="3"/>
  <c r="AV608" i="3"/>
  <c r="AT608" i="3"/>
  <c r="AS608" i="3"/>
  <c r="AR608" i="3"/>
  <c r="AQ608" i="3"/>
  <c r="AP608" i="3"/>
  <c r="AO608" i="3"/>
  <c r="AN608" i="3"/>
  <c r="AM608" i="3"/>
  <c r="AL608" i="3"/>
  <c r="AK608" i="3"/>
  <c r="AI608" i="3"/>
  <c r="AH608" i="3"/>
  <c r="AG608" i="3"/>
  <c r="AD608" i="3"/>
  <c r="AC608" i="3"/>
  <c r="AB608" i="3"/>
  <c r="AA608" i="3"/>
  <c r="Z608" i="3"/>
  <c r="X608" i="3"/>
  <c r="V608" i="3"/>
  <c r="AX607" i="3"/>
  <c r="AW607" i="3"/>
  <c r="AV607" i="3"/>
  <c r="AT607" i="3"/>
  <c r="AS607" i="3"/>
  <c r="AR607" i="3"/>
  <c r="AQ607" i="3"/>
  <c r="AP607" i="3"/>
  <c r="AO607" i="3"/>
  <c r="AN607" i="3"/>
  <c r="AM607" i="3"/>
  <c r="AL607" i="3"/>
  <c r="AK607" i="3"/>
  <c r="AI607" i="3"/>
  <c r="AH607" i="3"/>
  <c r="AG607" i="3"/>
  <c r="AD607" i="3"/>
  <c r="AC607" i="3"/>
  <c r="AB607" i="3"/>
  <c r="AA607" i="3"/>
  <c r="Z607" i="3"/>
  <c r="X607" i="3"/>
  <c r="V607" i="3"/>
  <c r="AX606" i="3"/>
  <c r="AW606" i="3"/>
  <c r="AV606" i="3"/>
  <c r="AT606" i="3"/>
  <c r="AS606" i="3"/>
  <c r="AR606" i="3"/>
  <c r="AQ606" i="3"/>
  <c r="AP606" i="3"/>
  <c r="AO606" i="3"/>
  <c r="AN606" i="3"/>
  <c r="AM606" i="3"/>
  <c r="AL606" i="3"/>
  <c r="AK606" i="3"/>
  <c r="AI606" i="3"/>
  <c r="AH606" i="3"/>
  <c r="AG606" i="3"/>
  <c r="AD606" i="3"/>
  <c r="AC606" i="3"/>
  <c r="AB606" i="3"/>
  <c r="AA606" i="3"/>
  <c r="Z606" i="3"/>
  <c r="X606" i="3"/>
  <c r="V606" i="3"/>
  <c r="AX605" i="3"/>
  <c r="AW605" i="3"/>
  <c r="AV605" i="3"/>
  <c r="AT605" i="3"/>
  <c r="AS605" i="3"/>
  <c r="AR605" i="3"/>
  <c r="AQ605" i="3"/>
  <c r="AP605" i="3"/>
  <c r="AO605" i="3"/>
  <c r="AN605" i="3"/>
  <c r="AM605" i="3"/>
  <c r="AL605" i="3"/>
  <c r="AK605" i="3"/>
  <c r="AI605" i="3"/>
  <c r="AH605" i="3"/>
  <c r="AG605" i="3"/>
  <c r="AD605" i="3"/>
  <c r="AC605" i="3"/>
  <c r="AB605" i="3"/>
  <c r="AA605" i="3"/>
  <c r="Z605" i="3"/>
  <c r="X605" i="3"/>
  <c r="V605" i="3"/>
  <c r="AX604" i="3"/>
  <c r="AW604" i="3"/>
  <c r="AV604" i="3"/>
  <c r="AT604" i="3"/>
  <c r="AS604" i="3"/>
  <c r="AR604" i="3"/>
  <c r="AQ604" i="3"/>
  <c r="AP604" i="3"/>
  <c r="AO604" i="3"/>
  <c r="AN604" i="3"/>
  <c r="AM604" i="3"/>
  <c r="AL604" i="3"/>
  <c r="AK604" i="3"/>
  <c r="AI604" i="3"/>
  <c r="AH604" i="3"/>
  <c r="AG604" i="3"/>
  <c r="AD604" i="3"/>
  <c r="AC604" i="3"/>
  <c r="AB604" i="3"/>
  <c r="AA604" i="3"/>
  <c r="Z604" i="3"/>
  <c r="X604" i="3"/>
  <c r="V604" i="3"/>
  <c r="AX603" i="3"/>
  <c r="AW603" i="3"/>
  <c r="AV603" i="3"/>
  <c r="AT603" i="3"/>
  <c r="AS603" i="3"/>
  <c r="AR603" i="3"/>
  <c r="AQ603" i="3"/>
  <c r="AP603" i="3"/>
  <c r="AO603" i="3"/>
  <c r="AN603" i="3"/>
  <c r="AM603" i="3"/>
  <c r="AL603" i="3"/>
  <c r="AK603" i="3"/>
  <c r="AI603" i="3"/>
  <c r="AH603" i="3"/>
  <c r="AG603" i="3"/>
  <c r="AD603" i="3"/>
  <c r="AC603" i="3"/>
  <c r="AB603" i="3"/>
  <c r="AA603" i="3"/>
  <c r="Z603" i="3"/>
  <c r="X603" i="3"/>
  <c r="V603" i="3"/>
  <c r="AX602" i="3"/>
  <c r="AW602" i="3"/>
  <c r="AV602" i="3"/>
  <c r="AT602" i="3"/>
  <c r="AS602" i="3"/>
  <c r="AR602" i="3"/>
  <c r="AQ602" i="3"/>
  <c r="AP602" i="3"/>
  <c r="AO602" i="3"/>
  <c r="AN602" i="3"/>
  <c r="AM602" i="3"/>
  <c r="AL602" i="3"/>
  <c r="AK602" i="3"/>
  <c r="AI602" i="3"/>
  <c r="AH602" i="3"/>
  <c r="AG602" i="3"/>
  <c r="AD602" i="3"/>
  <c r="AC602" i="3"/>
  <c r="AB602" i="3"/>
  <c r="AA602" i="3"/>
  <c r="Z602" i="3"/>
  <c r="X602" i="3"/>
  <c r="V602" i="3"/>
  <c r="AX601" i="3"/>
  <c r="AW601" i="3"/>
  <c r="AV601" i="3"/>
  <c r="AT601" i="3"/>
  <c r="AS601" i="3"/>
  <c r="AR601" i="3"/>
  <c r="AQ601" i="3"/>
  <c r="AP601" i="3"/>
  <c r="AO601" i="3"/>
  <c r="AN601" i="3"/>
  <c r="AM601" i="3"/>
  <c r="AL601" i="3"/>
  <c r="AK601" i="3"/>
  <c r="AI601" i="3"/>
  <c r="AH601" i="3"/>
  <c r="AG601" i="3"/>
  <c r="AD601" i="3"/>
  <c r="AC601" i="3"/>
  <c r="AB601" i="3"/>
  <c r="AA601" i="3"/>
  <c r="Z601" i="3"/>
  <c r="X601" i="3"/>
  <c r="V601" i="3"/>
  <c r="AX600" i="3"/>
  <c r="AW600" i="3"/>
  <c r="AV600" i="3"/>
  <c r="AT600" i="3"/>
  <c r="AS600" i="3"/>
  <c r="AR600" i="3"/>
  <c r="AQ600" i="3"/>
  <c r="AP600" i="3"/>
  <c r="AO600" i="3"/>
  <c r="AN600" i="3"/>
  <c r="AM600" i="3"/>
  <c r="AL600" i="3"/>
  <c r="AK600" i="3"/>
  <c r="AI600" i="3"/>
  <c r="AH600" i="3"/>
  <c r="AG600" i="3"/>
  <c r="AD600" i="3"/>
  <c r="AC600" i="3"/>
  <c r="AB600" i="3"/>
  <c r="AA600" i="3"/>
  <c r="Z600" i="3"/>
  <c r="X600" i="3"/>
  <c r="V600" i="3"/>
  <c r="AX599" i="3"/>
  <c r="AW599" i="3"/>
  <c r="AV599" i="3"/>
  <c r="AT599" i="3"/>
  <c r="AS599" i="3"/>
  <c r="AR599" i="3"/>
  <c r="AQ599" i="3"/>
  <c r="AP599" i="3"/>
  <c r="AO599" i="3"/>
  <c r="AN599" i="3"/>
  <c r="AM599" i="3"/>
  <c r="AL599" i="3"/>
  <c r="AK599" i="3"/>
  <c r="AI599" i="3"/>
  <c r="AH599" i="3"/>
  <c r="AG599" i="3"/>
  <c r="AD599" i="3"/>
  <c r="AC599" i="3"/>
  <c r="AB599" i="3"/>
  <c r="AA599" i="3"/>
  <c r="Z599" i="3"/>
  <c r="X599" i="3"/>
  <c r="V599" i="3"/>
  <c r="AX598" i="3"/>
  <c r="AW598" i="3"/>
  <c r="AV598" i="3"/>
  <c r="AT598" i="3"/>
  <c r="AS598" i="3"/>
  <c r="AR598" i="3"/>
  <c r="AQ598" i="3"/>
  <c r="AP598" i="3"/>
  <c r="AO598" i="3"/>
  <c r="AN598" i="3"/>
  <c r="AM598" i="3"/>
  <c r="AL598" i="3"/>
  <c r="AK598" i="3"/>
  <c r="AI598" i="3"/>
  <c r="AH598" i="3"/>
  <c r="AG598" i="3"/>
  <c r="AD598" i="3"/>
  <c r="AC598" i="3"/>
  <c r="AB598" i="3"/>
  <c r="AA598" i="3"/>
  <c r="Z598" i="3"/>
  <c r="X598" i="3"/>
  <c r="V598" i="3"/>
  <c r="AX597" i="3"/>
  <c r="AW597" i="3"/>
  <c r="AV597" i="3"/>
  <c r="AT597" i="3"/>
  <c r="AS597" i="3"/>
  <c r="AR597" i="3"/>
  <c r="AQ597" i="3"/>
  <c r="AP597" i="3"/>
  <c r="AO597" i="3"/>
  <c r="AN597" i="3"/>
  <c r="AM597" i="3"/>
  <c r="AL597" i="3"/>
  <c r="AK597" i="3"/>
  <c r="AI597" i="3"/>
  <c r="AH597" i="3"/>
  <c r="AG597" i="3"/>
  <c r="AD597" i="3"/>
  <c r="AC597" i="3"/>
  <c r="AB597" i="3"/>
  <c r="AA597" i="3"/>
  <c r="Z597" i="3"/>
  <c r="X597" i="3"/>
  <c r="V597" i="3"/>
  <c r="AX596" i="3"/>
  <c r="AW596" i="3"/>
  <c r="AV596" i="3"/>
  <c r="AT596" i="3"/>
  <c r="AS596" i="3"/>
  <c r="AR596" i="3"/>
  <c r="AQ596" i="3"/>
  <c r="AP596" i="3"/>
  <c r="AO596" i="3"/>
  <c r="AN596" i="3"/>
  <c r="AM596" i="3"/>
  <c r="AL596" i="3"/>
  <c r="AK596" i="3"/>
  <c r="AI596" i="3"/>
  <c r="AH596" i="3"/>
  <c r="AG596" i="3"/>
  <c r="AD596" i="3"/>
  <c r="AC596" i="3"/>
  <c r="AB596" i="3"/>
  <c r="AA596" i="3"/>
  <c r="Z596" i="3"/>
  <c r="X596" i="3"/>
  <c r="V596" i="3"/>
  <c r="AX595" i="3"/>
  <c r="AW595" i="3"/>
  <c r="AV595" i="3"/>
  <c r="AT595" i="3"/>
  <c r="AS595" i="3"/>
  <c r="AR595" i="3"/>
  <c r="AQ595" i="3"/>
  <c r="AP595" i="3"/>
  <c r="AO595" i="3"/>
  <c r="AN595" i="3"/>
  <c r="AM595" i="3"/>
  <c r="AL595" i="3"/>
  <c r="AK595" i="3"/>
  <c r="AI595" i="3"/>
  <c r="AH595" i="3"/>
  <c r="AG595" i="3"/>
  <c r="AD595" i="3"/>
  <c r="AC595" i="3"/>
  <c r="AB595" i="3"/>
  <c r="AA595" i="3"/>
  <c r="Z595" i="3"/>
  <c r="X595" i="3"/>
  <c r="V595" i="3"/>
  <c r="AX594" i="3"/>
  <c r="AW594" i="3"/>
  <c r="AV594" i="3"/>
  <c r="AT594" i="3"/>
  <c r="AS594" i="3"/>
  <c r="AR594" i="3"/>
  <c r="AQ594" i="3"/>
  <c r="AP594" i="3"/>
  <c r="AO594" i="3"/>
  <c r="AN594" i="3"/>
  <c r="AM594" i="3"/>
  <c r="AL594" i="3"/>
  <c r="AK594" i="3"/>
  <c r="AI594" i="3"/>
  <c r="AH594" i="3"/>
  <c r="AG594" i="3"/>
  <c r="AD594" i="3"/>
  <c r="AC594" i="3"/>
  <c r="AB594" i="3"/>
  <c r="AA594" i="3"/>
  <c r="Z594" i="3"/>
  <c r="X594" i="3"/>
  <c r="V594" i="3"/>
  <c r="AX593" i="3"/>
  <c r="AW593" i="3"/>
  <c r="AV593" i="3"/>
  <c r="AT593" i="3"/>
  <c r="AS593" i="3"/>
  <c r="AR593" i="3"/>
  <c r="AQ593" i="3"/>
  <c r="AP593" i="3"/>
  <c r="AO593" i="3"/>
  <c r="AN593" i="3"/>
  <c r="AM593" i="3"/>
  <c r="AL593" i="3"/>
  <c r="AK593" i="3"/>
  <c r="AI593" i="3"/>
  <c r="AH593" i="3"/>
  <c r="AG593" i="3"/>
  <c r="AD593" i="3"/>
  <c r="AC593" i="3"/>
  <c r="AB593" i="3"/>
  <c r="AA593" i="3"/>
  <c r="Z593" i="3"/>
  <c r="X593" i="3"/>
  <c r="V593" i="3"/>
  <c r="AX592" i="3"/>
  <c r="AW592" i="3"/>
  <c r="AV592" i="3"/>
  <c r="AT592" i="3"/>
  <c r="AS592" i="3"/>
  <c r="AR592" i="3"/>
  <c r="AQ592" i="3"/>
  <c r="AP592" i="3"/>
  <c r="AO592" i="3"/>
  <c r="AN592" i="3"/>
  <c r="AM592" i="3"/>
  <c r="AL592" i="3"/>
  <c r="AK592" i="3"/>
  <c r="AI592" i="3"/>
  <c r="AH592" i="3"/>
  <c r="AG592" i="3"/>
  <c r="AD592" i="3"/>
  <c r="AC592" i="3"/>
  <c r="AB592" i="3"/>
  <c r="AA592" i="3"/>
  <c r="Z592" i="3"/>
  <c r="X592" i="3"/>
  <c r="V592" i="3"/>
  <c r="AX591" i="3"/>
  <c r="AW591" i="3"/>
  <c r="AV591" i="3"/>
  <c r="AT591" i="3"/>
  <c r="AS591" i="3"/>
  <c r="AR591" i="3"/>
  <c r="AQ591" i="3"/>
  <c r="AP591" i="3"/>
  <c r="AO591" i="3"/>
  <c r="AN591" i="3"/>
  <c r="AM591" i="3"/>
  <c r="AL591" i="3"/>
  <c r="AK591" i="3"/>
  <c r="AI591" i="3"/>
  <c r="AH591" i="3"/>
  <c r="AG591" i="3"/>
  <c r="AD591" i="3"/>
  <c r="AC591" i="3"/>
  <c r="AB591" i="3"/>
  <c r="AA591" i="3"/>
  <c r="Z591" i="3"/>
  <c r="X591" i="3"/>
  <c r="V591" i="3"/>
  <c r="AX590" i="3"/>
  <c r="AW590" i="3"/>
  <c r="AV590" i="3"/>
  <c r="AT590" i="3"/>
  <c r="AS590" i="3"/>
  <c r="AR590" i="3"/>
  <c r="AQ590" i="3"/>
  <c r="AP590" i="3"/>
  <c r="AO590" i="3"/>
  <c r="AN590" i="3"/>
  <c r="AM590" i="3"/>
  <c r="AL590" i="3"/>
  <c r="AK590" i="3"/>
  <c r="AI590" i="3"/>
  <c r="AH590" i="3"/>
  <c r="AG590" i="3"/>
  <c r="AD590" i="3"/>
  <c r="AC590" i="3"/>
  <c r="AB590" i="3"/>
  <c r="AA590" i="3"/>
  <c r="Z590" i="3"/>
  <c r="X590" i="3"/>
  <c r="V590" i="3"/>
  <c r="AX589" i="3"/>
  <c r="AW589" i="3"/>
  <c r="AV589" i="3"/>
  <c r="AT589" i="3"/>
  <c r="AS589" i="3"/>
  <c r="AR589" i="3"/>
  <c r="AQ589" i="3"/>
  <c r="AP589" i="3"/>
  <c r="AO589" i="3"/>
  <c r="AN589" i="3"/>
  <c r="AM589" i="3"/>
  <c r="AL589" i="3"/>
  <c r="AK589" i="3"/>
  <c r="AI589" i="3"/>
  <c r="AH589" i="3"/>
  <c r="AG589" i="3"/>
  <c r="AD589" i="3"/>
  <c r="AC589" i="3"/>
  <c r="AB589" i="3"/>
  <c r="AA589" i="3"/>
  <c r="Z589" i="3"/>
  <c r="X589" i="3"/>
  <c r="V589" i="3"/>
  <c r="AX588" i="3"/>
  <c r="AW588" i="3"/>
  <c r="AV588" i="3"/>
  <c r="AT588" i="3"/>
  <c r="AS588" i="3"/>
  <c r="AR588" i="3"/>
  <c r="AQ588" i="3"/>
  <c r="AP588" i="3"/>
  <c r="AO588" i="3"/>
  <c r="AN588" i="3"/>
  <c r="AM588" i="3"/>
  <c r="AL588" i="3"/>
  <c r="AK588" i="3"/>
  <c r="AI588" i="3"/>
  <c r="AH588" i="3"/>
  <c r="AG588" i="3"/>
  <c r="AD588" i="3"/>
  <c r="AC588" i="3"/>
  <c r="AB588" i="3"/>
  <c r="AA588" i="3"/>
  <c r="Z588" i="3"/>
  <c r="X588" i="3"/>
  <c r="V588" i="3"/>
  <c r="AX587" i="3"/>
  <c r="AW587" i="3"/>
  <c r="AV587" i="3"/>
  <c r="AT587" i="3"/>
  <c r="AS587" i="3"/>
  <c r="AR587" i="3"/>
  <c r="AQ587" i="3"/>
  <c r="AP587" i="3"/>
  <c r="AO587" i="3"/>
  <c r="AN587" i="3"/>
  <c r="AM587" i="3"/>
  <c r="AL587" i="3"/>
  <c r="AK587" i="3"/>
  <c r="AI587" i="3"/>
  <c r="AH587" i="3"/>
  <c r="AG587" i="3"/>
  <c r="AD587" i="3"/>
  <c r="AC587" i="3"/>
  <c r="AB587" i="3"/>
  <c r="AA587" i="3"/>
  <c r="Z587" i="3"/>
  <c r="X587" i="3"/>
  <c r="V587" i="3"/>
  <c r="AX586" i="3"/>
  <c r="AW586" i="3"/>
  <c r="AV586" i="3"/>
  <c r="AT586" i="3"/>
  <c r="AS586" i="3"/>
  <c r="AR586" i="3"/>
  <c r="AQ586" i="3"/>
  <c r="AP586" i="3"/>
  <c r="AO586" i="3"/>
  <c r="AN586" i="3"/>
  <c r="AM586" i="3"/>
  <c r="AL586" i="3"/>
  <c r="AK586" i="3"/>
  <c r="AI586" i="3"/>
  <c r="AH586" i="3"/>
  <c r="AG586" i="3"/>
  <c r="AD586" i="3"/>
  <c r="AC586" i="3"/>
  <c r="AB586" i="3"/>
  <c r="AA586" i="3"/>
  <c r="Z586" i="3"/>
  <c r="X586" i="3"/>
  <c r="V586" i="3"/>
  <c r="AX585" i="3"/>
  <c r="AW585" i="3"/>
  <c r="AV585" i="3"/>
  <c r="AT585" i="3"/>
  <c r="AS585" i="3"/>
  <c r="AR585" i="3"/>
  <c r="AQ585" i="3"/>
  <c r="AP585" i="3"/>
  <c r="AO585" i="3"/>
  <c r="AN585" i="3"/>
  <c r="AM585" i="3"/>
  <c r="AL585" i="3"/>
  <c r="AK585" i="3"/>
  <c r="AI585" i="3"/>
  <c r="AH585" i="3"/>
  <c r="AG585" i="3"/>
  <c r="AD585" i="3"/>
  <c r="AC585" i="3"/>
  <c r="AB585" i="3"/>
  <c r="AA585" i="3"/>
  <c r="Z585" i="3"/>
  <c r="X585" i="3"/>
  <c r="V585" i="3"/>
  <c r="AX584" i="3"/>
  <c r="AW584" i="3"/>
  <c r="AV584" i="3"/>
  <c r="AT584" i="3"/>
  <c r="AS584" i="3"/>
  <c r="AR584" i="3"/>
  <c r="AQ584" i="3"/>
  <c r="AP584" i="3"/>
  <c r="AO584" i="3"/>
  <c r="AN584" i="3"/>
  <c r="AM584" i="3"/>
  <c r="AL584" i="3"/>
  <c r="AK584" i="3"/>
  <c r="AI584" i="3"/>
  <c r="AH584" i="3"/>
  <c r="AG584" i="3"/>
  <c r="AD584" i="3"/>
  <c r="AC584" i="3"/>
  <c r="AB584" i="3"/>
  <c r="AA584" i="3"/>
  <c r="Z584" i="3"/>
  <c r="X584" i="3"/>
  <c r="V584" i="3"/>
  <c r="AX583" i="3"/>
  <c r="AW583" i="3"/>
  <c r="AV583" i="3"/>
  <c r="AT583" i="3"/>
  <c r="AS583" i="3"/>
  <c r="AR583" i="3"/>
  <c r="AQ583" i="3"/>
  <c r="AP583" i="3"/>
  <c r="AO583" i="3"/>
  <c r="AN583" i="3"/>
  <c r="AM583" i="3"/>
  <c r="AL583" i="3"/>
  <c r="AK583" i="3"/>
  <c r="AI583" i="3"/>
  <c r="AH583" i="3"/>
  <c r="AG583" i="3"/>
  <c r="AD583" i="3"/>
  <c r="AC583" i="3"/>
  <c r="AB583" i="3"/>
  <c r="AA583" i="3"/>
  <c r="Z583" i="3"/>
  <c r="X583" i="3"/>
  <c r="V583" i="3"/>
  <c r="AX582" i="3"/>
  <c r="AW582" i="3"/>
  <c r="AV582" i="3"/>
  <c r="AT582" i="3"/>
  <c r="AS582" i="3"/>
  <c r="AR582" i="3"/>
  <c r="AQ582" i="3"/>
  <c r="AP582" i="3"/>
  <c r="AO582" i="3"/>
  <c r="AN582" i="3"/>
  <c r="AM582" i="3"/>
  <c r="AL582" i="3"/>
  <c r="AK582" i="3"/>
  <c r="AI582" i="3"/>
  <c r="AH582" i="3"/>
  <c r="AG582" i="3"/>
  <c r="AD582" i="3"/>
  <c r="AC582" i="3"/>
  <c r="AB582" i="3"/>
  <c r="AA582" i="3"/>
  <c r="Z582" i="3"/>
  <c r="X582" i="3"/>
  <c r="V582" i="3"/>
  <c r="AX581" i="3"/>
  <c r="AW581" i="3"/>
  <c r="AV581" i="3"/>
  <c r="AT581" i="3"/>
  <c r="AS581" i="3"/>
  <c r="AR581" i="3"/>
  <c r="AQ581" i="3"/>
  <c r="AP581" i="3"/>
  <c r="AO581" i="3"/>
  <c r="AN581" i="3"/>
  <c r="AM581" i="3"/>
  <c r="AL581" i="3"/>
  <c r="AK581" i="3"/>
  <c r="AI581" i="3"/>
  <c r="AH581" i="3"/>
  <c r="AG581" i="3"/>
  <c r="AD581" i="3"/>
  <c r="AC581" i="3"/>
  <c r="AB581" i="3"/>
  <c r="AA581" i="3"/>
  <c r="Z581" i="3"/>
  <c r="X581" i="3"/>
  <c r="V581" i="3"/>
  <c r="AX580" i="3"/>
  <c r="AW580" i="3"/>
  <c r="AV580" i="3"/>
  <c r="AT580" i="3"/>
  <c r="AS580" i="3"/>
  <c r="AR580" i="3"/>
  <c r="AQ580" i="3"/>
  <c r="AP580" i="3"/>
  <c r="AO580" i="3"/>
  <c r="AN580" i="3"/>
  <c r="AM580" i="3"/>
  <c r="AL580" i="3"/>
  <c r="AK580" i="3"/>
  <c r="AI580" i="3"/>
  <c r="AH580" i="3"/>
  <c r="AG580" i="3"/>
  <c r="AD580" i="3"/>
  <c r="AC580" i="3"/>
  <c r="AB580" i="3"/>
  <c r="AA580" i="3"/>
  <c r="Z580" i="3"/>
  <c r="X580" i="3"/>
  <c r="V580" i="3"/>
  <c r="AX579" i="3"/>
  <c r="AW579" i="3"/>
  <c r="AV579" i="3"/>
  <c r="AT579" i="3"/>
  <c r="AS579" i="3"/>
  <c r="AR579" i="3"/>
  <c r="AQ579" i="3"/>
  <c r="AP579" i="3"/>
  <c r="AO579" i="3"/>
  <c r="AN579" i="3"/>
  <c r="AM579" i="3"/>
  <c r="AL579" i="3"/>
  <c r="AK579" i="3"/>
  <c r="AI579" i="3"/>
  <c r="AH579" i="3"/>
  <c r="AG579" i="3"/>
  <c r="AD579" i="3"/>
  <c r="AC579" i="3"/>
  <c r="AB579" i="3"/>
  <c r="AA579" i="3"/>
  <c r="Z579" i="3"/>
  <c r="X579" i="3"/>
  <c r="V579" i="3"/>
  <c r="AX578" i="3"/>
  <c r="AW578" i="3"/>
  <c r="AV578" i="3"/>
  <c r="AT578" i="3"/>
  <c r="AS578" i="3"/>
  <c r="AR578" i="3"/>
  <c r="AQ578" i="3"/>
  <c r="AP578" i="3"/>
  <c r="AO578" i="3"/>
  <c r="AN578" i="3"/>
  <c r="AM578" i="3"/>
  <c r="AL578" i="3"/>
  <c r="AK578" i="3"/>
  <c r="AI578" i="3"/>
  <c r="AH578" i="3"/>
  <c r="AG578" i="3"/>
  <c r="AD578" i="3"/>
  <c r="AC578" i="3"/>
  <c r="AB578" i="3"/>
  <c r="AA578" i="3"/>
  <c r="Z578" i="3"/>
  <c r="X578" i="3"/>
  <c r="V578" i="3"/>
  <c r="AX577" i="3"/>
  <c r="AW577" i="3"/>
  <c r="AV577" i="3"/>
  <c r="AT577" i="3"/>
  <c r="AS577" i="3"/>
  <c r="AR577" i="3"/>
  <c r="AQ577" i="3"/>
  <c r="AP577" i="3"/>
  <c r="AO577" i="3"/>
  <c r="AN577" i="3"/>
  <c r="AM577" i="3"/>
  <c r="AL577" i="3"/>
  <c r="AK577" i="3"/>
  <c r="AI577" i="3"/>
  <c r="AH577" i="3"/>
  <c r="AG577" i="3"/>
  <c r="AD577" i="3"/>
  <c r="AC577" i="3"/>
  <c r="AB577" i="3"/>
  <c r="AA577" i="3"/>
  <c r="Z577" i="3"/>
  <c r="X577" i="3"/>
  <c r="V577" i="3"/>
  <c r="AX576" i="3"/>
  <c r="AW576" i="3"/>
  <c r="AV576" i="3"/>
  <c r="AT576" i="3"/>
  <c r="AS576" i="3"/>
  <c r="AR576" i="3"/>
  <c r="AQ576" i="3"/>
  <c r="AP576" i="3"/>
  <c r="AO576" i="3"/>
  <c r="AN576" i="3"/>
  <c r="AM576" i="3"/>
  <c r="AL576" i="3"/>
  <c r="AK576" i="3"/>
  <c r="AI576" i="3"/>
  <c r="AH576" i="3"/>
  <c r="AG576" i="3"/>
  <c r="AD576" i="3"/>
  <c r="AC576" i="3"/>
  <c r="AB576" i="3"/>
  <c r="AA576" i="3"/>
  <c r="Z576" i="3"/>
  <c r="X576" i="3"/>
  <c r="V576" i="3"/>
  <c r="AX575" i="3"/>
  <c r="AW575" i="3"/>
  <c r="AV575" i="3"/>
  <c r="AT575" i="3"/>
  <c r="AS575" i="3"/>
  <c r="AR575" i="3"/>
  <c r="AQ575" i="3"/>
  <c r="AP575" i="3"/>
  <c r="AO575" i="3"/>
  <c r="AN575" i="3"/>
  <c r="AM575" i="3"/>
  <c r="AL575" i="3"/>
  <c r="AK575" i="3"/>
  <c r="AI575" i="3"/>
  <c r="AH575" i="3"/>
  <c r="AG575" i="3"/>
  <c r="AD575" i="3"/>
  <c r="AC575" i="3"/>
  <c r="AB575" i="3"/>
  <c r="AA575" i="3"/>
  <c r="Z575" i="3"/>
  <c r="X575" i="3"/>
  <c r="V575" i="3"/>
  <c r="AX574" i="3"/>
  <c r="AW574" i="3"/>
  <c r="AV574" i="3"/>
  <c r="AT574" i="3"/>
  <c r="AS574" i="3"/>
  <c r="AR574" i="3"/>
  <c r="AQ574" i="3"/>
  <c r="AP574" i="3"/>
  <c r="AO574" i="3"/>
  <c r="AN574" i="3"/>
  <c r="AM574" i="3"/>
  <c r="AL574" i="3"/>
  <c r="AK574" i="3"/>
  <c r="AI574" i="3"/>
  <c r="AH574" i="3"/>
  <c r="AG574" i="3"/>
  <c r="AD574" i="3"/>
  <c r="AC574" i="3"/>
  <c r="AB574" i="3"/>
  <c r="AA574" i="3"/>
  <c r="Z574" i="3"/>
  <c r="X574" i="3"/>
  <c r="V574" i="3"/>
  <c r="AX573" i="3"/>
  <c r="AW573" i="3"/>
  <c r="AV573" i="3"/>
  <c r="AT573" i="3"/>
  <c r="AS573" i="3"/>
  <c r="AR573" i="3"/>
  <c r="AQ573" i="3"/>
  <c r="AP573" i="3"/>
  <c r="AO573" i="3"/>
  <c r="AN573" i="3"/>
  <c r="AM573" i="3"/>
  <c r="AL573" i="3"/>
  <c r="AK573" i="3"/>
  <c r="AI573" i="3"/>
  <c r="AH573" i="3"/>
  <c r="AG573" i="3"/>
  <c r="AD573" i="3"/>
  <c r="AC573" i="3"/>
  <c r="AB573" i="3"/>
  <c r="AA573" i="3"/>
  <c r="Z573" i="3"/>
  <c r="X573" i="3"/>
  <c r="V573" i="3"/>
  <c r="AX572" i="3"/>
  <c r="AW572" i="3"/>
  <c r="AV572" i="3"/>
  <c r="AT572" i="3"/>
  <c r="AS572" i="3"/>
  <c r="AR572" i="3"/>
  <c r="AQ572" i="3"/>
  <c r="AP572" i="3"/>
  <c r="AO572" i="3"/>
  <c r="AN572" i="3"/>
  <c r="AM572" i="3"/>
  <c r="AL572" i="3"/>
  <c r="AK572" i="3"/>
  <c r="AI572" i="3"/>
  <c r="AH572" i="3"/>
  <c r="AG572" i="3"/>
  <c r="AD572" i="3"/>
  <c r="AC572" i="3"/>
  <c r="AB572" i="3"/>
  <c r="AA572" i="3"/>
  <c r="Z572" i="3"/>
  <c r="X572" i="3"/>
  <c r="V572" i="3"/>
  <c r="AX571" i="3"/>
  <c r="AW571" i="3"/>
  <c r="AV571" i="3"/>
  <c r="AT571" i="3"/>
  <c r="AS571" i="3"/>
  <c r="AR571" i="3"/>
  <c r="AQ571" i="3"/>
  <c r="AP571" i="3"/>
  <c r="AO571" i="3"/>
  <c r="AN571" i="3"/>
  <c r="AM571" i="3"/>
  <c r="AL571" i="3"/>
  <c r="AK571" i="3"/>
  <c r="AI571" i="3"/>
  <c r="AH571" i="3"/>
  <c r="AG571" i="3"/>
  <c r="AD571" i="3"/>
  <c r="AC571" i="3"/>
  <c r="AB571" i="3"/>
  <c r="AA571" i="3"/>
  <c r="Z571" i="3"/>
  <c r="X571" i="3"/>
  <c r="V571" i="3"/>
  <c r="AX570" i="3"/>
  <c r="AW570" i="3"/>
  <c r="AV570" i="3"/>
  <c r="AT570" i="3"/>
  <c r="AS570" i="3"/>
  <c r="AR570" i="3"/>
  <c r="AQ570" i="3"/>
  <c r="AP570" i="3"/>
  <c r="AO570" i="3"/>
  <c r="AN570" i="3"/>
  <c r="AM570" i="3"/>
  <c r="AL570" i="3"/>
  <c r="AK570" i="3"/>
  <c r="AI570" i="3"/>
  <c r="AH570" i="3"/>
  <c r="AG570" i="3"/>
  <c r="AD570" i="3"/>
  <c r="AC570" i="3"/>
  <c r="AB570" i="3"/>
  <c r="AA570" i="3"/>
  <c r="Z570" i="3"/>
  <c r="X570" i="3"/>
  <c r="V570" i="3"/>
  <c r="AX569" i="3"/>
  <c r="AW569" i="3"/>
  <c r="AV569" i="3"/>
  <c r="AT569" i="3"/>
  <c r="AS569" i="3"/>
  <c r="AR569" i="3"/>
  <c r="AQ569" i="3"/>
  <c r="AP569" i="3"/>
  <c r="AO569" i="3"/>
  <c r="AN569" i="3"/>
  <c r="AM569" i="3"/>
  <c r="AL569" i="3"/>
  <c r="AK569" i="3"/>
  <c r="AI569" i="3"/>
  <c r="AH569" i="3"/>
  <c r="AG569" i="3"/>
  <c r="AD569" i="3"/>
  <c r="AC569" i="3"/>
  <c r="AB569" i="3"/>
  <c r="AA569" i="3"/>
  <c r="Z569" i="3"/>
  <c r="X569" i="3"/>
  <c r="V569" i="3"/>
  <c r="AX568" i="3"/>
  <c r="AW568" i="3"/>
  <c r="AV568" i="3"/>
  <c r="AT568" i="3"/>
  <c r="AS568" i="3"/>
  <c r="AR568" i="3"/>
  <c r="AQ568" i="3"/>
  <c r="AP568" i="3"/>
  <c r="AO568" i="3"/>
  <c r="AN568" i="3"/>
  <c r="AM568" i="3"/>
  <c r="AL568" i="3"/>
  <c r="AK568" i="3"/>
  <c r="AI568" i="3"/>
  <c r="AH568" i="3"/>
  <c r="AG568" i="3"/>
  <c r="AD568" i="3"/>
  <c r="AC568" i="3"/>
  <c r="AB568" i="3"/>
  <c r="AA568" i="3"/>
  <c r="Z568" i="3"/>
  <c r="X568" i="3"/>
  <c r="V568" i="3"/>
  <c r="AX567" i="3"/>
  <c r="AW567" i="3"/>
  <c r="AV567" i="3"/>
  <c r="AT567" i="3"/>
  <c r="AS567" i="3"/>
  <c r="AR567" i="3"/>
  <c r="AQ567" i="3"/>
  <c r="AP567" i="3"/>
  <c r="AO567" i="3"/>
  <c r="AN567" i="3"/>
  <c r="AM567" i="3"/>
  <c r="AL567" i="3"/>
  <c r="AK567" i="3"/>
  <c r="AI567" i="3"/>
  <c r="AH567" i="3"/>
  <c r="AG567" i="3"/>
  <c r="AD567" i="3"/>
  <c r="AC567" i="3"/>
  <c r="AB567" i="3"/>
  <c r="AA567" i="3"/>
  <c r="Z567" i="3"/>
  <c r="X567" i="3"/>
  <c r="V567" i="3"/>
  <c r="AX566" i="3"/>
  <c r="AW566" i="3"/>
  <c r="AV566" i="3"/>
  <c r="AT566" i="3"/>
  <c r="AS566" i="3"/>
  <c r="AR566" i="3"/>
  <c r="AQ566" i="3"/>
  <c r="AP566" i="3"/>
  <c r="AO566" i="3"/>
  <c r="AN566" i="3"/>
  <c r="AM566" i="3"/>
  <c r="AL566" i="3"/>
  <c r="AK566" i="3"/>
  <c r="AI566" i="3"/>
  <c r="AH566" i="3"/>
  <c r="AG566" i="3"/>
  <c r="AD566" i="3"/>
  <c r="AC566" i="3"/>
  <c r="AB566" i="3"/>
  <c r="AA566" i="3"/>
  <c r="Z566" i="3"/>
  <c r="X566" i="3"/>
  <c r="V566" i="3"/>
  <c r="AX565" i="3"/>
  <c r="AW565" i="3"/>
  <c r="AV565" i="3"/>
  <c r="AT565" i="3"/>
  <c r="AS565" i="3"/>
  <c r="AR565" i="3"/>
  <c r="AQ565" i="3"/>
  <c r="AP565" i="3"/>
  <c r="AO565" i="3"/>
  <c r="AN565" i="3"/>
  <c r="AM565" i="3"/>
  <c r="AL565" i="3"/>
  <c r="AK565" i="3"/>
  <c r="AI565" i="3"/>
  <c r="AH565" i="3"/>
  <c r="AG565" i="3"/>
  <c r="AD565" i="3"/>
  <c r="AC565" i="3"/>
  <c r="AB565" i="3"/>
  <c r="AA565" i="3"/>
  <c r="Z565" i="3"/>
  <c r="X565" i="3"/>
  <c r="V565" i="3"/>
  <c r="AX564" i="3"/>
  <c r="AW564" i="3"/>
  <c r="AV564" i="3"/>
  <c r="AT564" i="3"/>
  <c r="AS564" i="3"/>
  <c r="AR564" i="3"/>
  <c r="AQ564" i="3"/>
  <c r="AP564" i="3"/>
  <c r="AO564" i="3"/>
  <c r="AN564" i="3"/>
  <c r="AM564" i="3"/>
  <c r="AL564" i="3"/>
  <c r="AK564" i="3"/>
  <c r="AI564" i="3"/>
  <c r="AH564" i="3"/>
  <c r="AG564" i="3"/>
  <c r="AD564" i="3"/>
  <c r="AC564" i="3"/>
  <c r="AB564" i="3"/>
  <c r="AA564" i="3"/>
  <c r="Z564" i="3"/>
  <c r="X564" i="3"/>
  <c r="V564" i="3"/>
  <c r="AX563" i="3"/>
  <c r="AW563" i="3"/>
  <c r="AV563" i="3"/>
  <c r="AT563" i="3"/>
  <c r="AS563" i="3"/>
  <c r="AR563" i="3"/>
  <c r="AQ563" i="3"/>
  <c r="AP563" i="3"/>
  <c r="AO563" i="3"/>
  <c r="AN563" i="3"/>
  <c r="AM563" i="3"/>
  <c r="AL563" i="3"/>
  <c r="AK563" i="3"/>
  <c r="AI563" i="3"/>
  <c r="AH563" i="3"/>
  <c r="AG563" i="3"/>
  <c r="AD563" i="3"/>
  <c r="AC563" i="3"/>
  <c r="AB563" i="3"/>
  <c r="AA563" i="3"/>
  <c r="Z563" i="3"/>
  <c r="X563" i="3"/>
  <c r="V563" i="3"/>
  <c r="AX562" i="3"/>
  <c r="AW562" i="3"/>
  <c r="AV562" i="3"/>
  <c r="AT562" i="3"/>
  <c r="AS562" i="3"/>
  <c r="AR562" i="3"/>
  <c r="AQ562" i="3"/>
  <c r="AP562" i="3"/>
  <c r="AO562" i="3"/>
  <c r="AN562" i="3"/>
  <c r="AM562" i="3"/>
  <c r="AL562" i="3"/>
  <c r="AK562" i="3"/>
  <c r="AI562" i="3"/>
  <c r="AH562" i="3"/>
  <c r="AG562" i="3"/>
  <c r="AD562" i="3"/>
  <c r="AC562" i="3"/>
  <c r="AB562" i="3"/>
  <c r="AA562" i="3"/>
  <c r="Z562" i="3"/>
  <c r="X562" i="3"/>
  <c r="V562" i="3"/>
  <c r="AX561" i="3"/>
  <c r="AW561" i="3"/>
  <c r="AV561" i="3"/>
  <c r="AT561" i="3"/>
  <c r="AS561" i="3"/>
  <c r="AR561" i="3"/>
  <c r="AQ561" i="3"/>
  <c r="AP561" i="3"/>
  <c r="AO561" i="3"/>
  <c r="AN561" i="3"/>
  <c r="AM561" i="3"/>
  <c r="AL561" i="3"/>
  <c r="AK561" i="3"/>
  <c r="AI561" i="3"/>
  <c r="AH561" i="3"/>
  <c r="AG561" i="3"/>
  <c r="AD561" i="3"/>
  <c r="AC561" i="3"/>
  <c r="AB561" i="3"/>
  <c r="AA561" i="3"/>
  <c r="Z561" i="3"/>
  <c r="X561" i="3"/>
  <c r="V561" i="3"/>
  <c r="AX560" i="3"/>
  <c r="AW560" i="3"/>
  <c r="AV560" i="3"/>
  <c r="AT560" i="3"/>
  <c r="AS560" i="3"/>
  <c r="AR560" i="3"/>
  <c r="AQ560" i="3"/>
  <c r="AP560" i="3"/>
  <c r="AO560" i="3"/>
  <c r="AN560" i="3"/>
  <c r="AM560" i="3"/>
  <c r="AL560" i="3"/>
  <c r="AK560" i="3"/>
  <c r="AI560" i="3"/>
  <c r="AH560" i="3"/>
  <c r="AG560" i="3"/>
  <c r="AD560" i="3"/>
  <c r="AC560" i="3"/>
  <c r="AB560" i="3"/>
  <c r="AA560" i="3"/>
  <c r="Z560" i="3"/>
  <c r="X560" i="3"/>
  <c r="V560" i="3"/>
  <c r="AX559" i="3"/>
  <c r="AW559" i="3"/>
  <c r="AV559" i="3"/>
  <c r="AT559" i="3"/>
  <c r="AS559" i="3"/>
  <c r="AR559" i="3"/>
  <c r="AQ559" i="3"/>
  <c r="AP559" i="3"/>
  <c r="AO559" i="3"/>
  <c r="AN559" i="3"/>
  <c r="AM559" i="3"/>
  <c r="AL559" i="3"/>
  <c r="AK559" i="3"/>
  <c r="AI559" i="3"/>
  <c r="AH559" i="3"/>
  <c r="AG559" i="3"/>
  <c r="AD559" i="3"/>
  <c r="AC559" i="3"/>
  <c r="AB559" i="3"/>
  <c r="AA559" i="3"/>
  <c r="Z559" i="3"/>
  <c r="X559" i="3"/>
  <c r="V559" i="3"/>
  <c r="AX558" i="3"/>
  <c r="AW558" i="3"/>
  <c r="AV558" i="3"/>
  <c r="AT558" i="3"/>
  <c r="AS558" i="3"/>
  <c r="AR558" i="3"/>
  <c r="AQ558" i="3"/>
  <c r="AP558" i="3"/>
  <c r="AO558" i="3"/>
  <c r="AN558" i="3"/>
  <c r="AM558" i="3"/>
  <c r="AL558" i="3"/>
  <c r="AK558" i="3"/>
  <c r="AI558" i="3"/>
  <c r="AH558" i="3"/>
  <c r="AG558" i="3"/>
  <c r="AD558" i="3"/>
  <c r="AC558" i="3"/>
  <c r="AB558" i="3"/>
  <c r="AA558" i="3"/>
  <c r="Z558" i="3"/>
  <c r="X558" i="3"/>
  <c r="V558" i="3"/>
  <c r="AX557" i="3"/>
  <c r="AW557" i="3"/>
  <c r="AV557" i="3"/>
  <c r="AT557" i="3"/>
  <c r="AS557" i="3"/>
  <c r="AR557" i="3"/>
  <c r="AQ557" i="3"/>
  <c r="AP557" i="3"/>
  <c r="AO557" i="3"/>
  <c r="AN557" i="3"/>
  <c r="AM557" i="3"/>
  <c r="AL557" i="3"/>
  <c r="AK557" i="3"/>
  <c r="AI557" i="3"/>
  <c r="AH557" i="3"/>
  <c r="AG557" i="3"/>
  <c r="AD557" i="3"/>
  <c r="AC557" i="3"/>
  <c r="AB557" i="3"/>
  <c r="AA557" i="3"/>
  <c r="Z557" i="3"/>
  <c r="X557" i="3"/>
  <c r="V557" i="3"/>
  <c r="AX556" i="3"/>
  <c r="AW556" i="3"/>
  <c r="AV556" i="3"/>
  <c r="AT556" i="3"/>
  <c r="AS556" i="3"/>
  <c r="AR556" i="3"/>
  <c r="AQ556" i="3"/>
  <c r="AP556" i="3"/>
  <c r="AO556" i="3"/>
  <c r="AN556" i="3"/>
  <c r="AM556" i="3"/>
  <c r="AL556" i="3"/>
  <c r="AK556" i="3"/>
  <c r="AI556" i="3"/>
  <c r="AH556" i="3"/>
  <c r="AG556" i="3"/>
  <c r="AD556" i="3"/>
  <c r="AC556" i="3"/>
  <c r="AB556" i="3"/>
  <c r="AA556" i="3"/>
  <c r="Z556" i="3"/>
  <c r="X556" i="3"/>
  <c r="V556" i="3"/>
  <c r="AX555" i="3"/>
  <c r="AW555" i="3"/>
  <c r="AV555" i="3"/>
  <c r="AT555" i="3"/>
  <c r="AS555" i="3"/>
  <c r="AR555" i="3"/>
  <c r="AQ555" i="3"/>
  <c r="AP555" i="3"/>
  <c r="AO555" i="3"/>
  <c r="AN555" i="3"/>
  <c r="AM555" i="3"/>
  <c r="AL555" i="3"/>
  <c r="AK555" i="3"/>
  <c r="AI555" i="3"/>
  <c r="AH555" i="3"/>
  <c r="AG555" i="3"/>
  <c r="AD555" i="3"/>
  <c r="AC555" i="3"/>
  <c r="AB555" i="3"/>
  <c r="AA555" i="3"/>
  <c r="Z555" i="3"/>
  <c r="X555" i="3"/>
  <c r="V555" i="3"/>
  <c r="AX554" i="3"/>
  <c r="AW554" i="3"/>
  <c r="AV554" i="3"/>
  <c r="AT554" i="3"/>
  <c r="AS554" i="3"/>
  <c r="AR554" i="3"/>
  <c r="AQ554" i="3"/>
  <c r="AP554" i="3"/>
  <c r="AO554" i="3"/>
  <c r="AN554" i="3"/>
  <c r="AM554" i="3"/>
  <c r="AL554" i="3"/>
  <c r="AK554" i="3"/>
  <c r="AI554" i="3"/>
  <c r="AH554" i="3"/>
  <c r="AG554" i="3"/>
  <c r="AD554" i="3"/>
  <c r="AC554" i="3"/>
  <c r="AB554" i="3"/>
  <c r="AA554" i="3"/>
  <c r="Z554" i="3"/>
  <c r="X554" i="3"/>
  <c r="V554" i="3"/>
  <c r="AX553" i="3"/>
  <c r="AW553" i="3"/>
  <c r="AV553" i="3"/>
  <c r="AT553" i="3"/>
  <c r="AS553" i="3"/>
  <c r="AR553" i="3"/>
  <c r="AQ553" i="3"/>
  <c r="AP553" i="3"/>
  <c r="AO553" i="3"/>
  <c r="AN553" i="3"/>
  <c r="AM553" i="3"/>
  <c r="AL553" i="3"/>
  <c r="AK553" i="3"/>
  <c r="AI553" i="3"/>
  <c r="AH553" i="3"/>
  <c r="AG553" i="3"/>
  <c r="AD553" i="3"/>
  <c r="AC553" i="3"/>
  <c r="AB553" i="3"/>
  <c r="AA553" i="3"/>
  <c r="Z553" i="3"/>
  <c r="X553" i="3"/>
  <c r="V553" i="3"/>
  <c r="AX552" i="3"/>
  <c r="AW552" i="3"/>
  <c r="AV552" i="3"/>
  <c r="AT552" i="3"/>
  <c r="AS552" i="3"/>
  <c r="AR552" i="3"/>
  <c r="AQ552" i="3"/>
  <c r="AP552" i="3"/>
  <c r="AO552" i="3"/>
  <c r="AN552" i="3"/>
  <c r="AM552" i="3"/>
  <c r="AL552" i="3"/>
  <c r="AK552" i="3"/>
  <c r="AI552" i="3"/>
  <c r="AH552" i="3"/>
  <c r="AG552" i="3"/>
  <c r="AD552" i="3"/>
  <c r="AC552" i="3"/>
  <c r="AB552" i="3"/>
  <c r="AA552" i="3"/>
  <c r="Z552" i="3"/>
  <c r="X552" i="3"/>
  <c r="V552" i="3"/>
  <c r="AX551" i="3"/>
  <c r="AW551" i="3"/>
  <c r="AV551" i="3"/>
  <c r="AT551" i="3"/>
  <c r="AS551" i="3"/>
  <c r="AR551" i="3"/>
  <c r="AQ551" i="3"/>
  <c r="AP551" i="3"/>
  <c r="AO551" i="3"/>
  <c r="AN551" i="3"/>
  <c r="AM551" i="3"/>
  <c r="AL551" i="3"/>
  <c r="AK551" i="3"/>
  <c r="AI551" i="3"/>
  <c r="AH551" i="3"/>
  <c r="AG551" i="3"/>
  <c r="AD551" i="3"/>
  <c r="AC551" i="3"/>
  <c r="AB551" i="3"/>
  <c r="AA551" i="3"/>
  <c r="Z551" i="3"/>
  <c r="X551" i="3"/>
  <c r="V551" i="3"/>
  <c r="AX550" i="3"/>
  <c r="AW550" i="3"/>
  <c r="AV550" i="3"/>
  <c r="AT550" i="3"/>
  <c r="AS550" i="3"/>
  <c r="AR550" i="3"/>
  <c r="AQ550" i="3"/>
  <c r="AP550" i="3"/>
  <c r="AO550" i="3"/>
  <c r="AN550" i="3"/>
  <c r="AM550" i="3"/>
  <c r="AL550" i="3"/>
  <c r="AK550" i="3"/>
  <c r="AI550" i="3"/>
  <c r="AH550" i="3"/>
  <c r="AG550" i="3"/>
  <c r="AD550" i="3"/>
  <c r="AC550" i="3"/>
  <c r="AB550" i="3"/>
  <c r="AA550" i="3"/>
  <c r="Z550" i="3"/>
  <c r="X550" i="3"/>
  <c r="V550" i="3"/>
  <c r="AX549" i="3"/>
  <c r="AW549" i="3"/>
  <c r="AV549" i="3"/>
  <c r="AT549" i="3"/>
  <c r="AS549" i="3"/>
  <c r="AR549" i="3"/>
  <c r="AQ549" i="3"/>
  <c r="AP549" i="3"/>
  <c r="AO549" i="3"/>
  <c r="AN549" i="3"/>
  <c r="AM549" i="3"/>
  <c r="AL549" i="3"/>
  <c r="AK549" i="3"/>
  <c r="AI549" i="3"/>
  <c r="AH549" i="3"/>
  <c r="AG549" i="3"/>
  <c r="AD549" i="3"/>
  <c r="AC549" i="3"/>
  <c r="AB549" i="3"/>
  <c r="AA549" i="3"/>
  <c r="Z549" i="3"/>
  <c r="X549" i="3"/>
  <c r="V549" i="3"/>
  <c r="AX548" i="3"/>
  <c r="AW548" i="3"/>
  <c r="AV548" i="3"/>
  <c r="AT548" i="3"/>
  <c r="AS548" i="3"/>
  <c r="AR548" i="3"/>
  <c r="AQ548" i="3"/>
  <c r="AP548" i="3"/>
  <c r="AO548" i="3"/>
  <c r="AN548" i="3"/>
  <c r="AM548" i="3"/>
  <c r="AL548" i="3"/>
  <c r="AK548" i="3"/>
  <c r="AI548" i="3"/>
  <c r="AH548" i="3"/>
  <c r="AG548" i="3"/>
  <c r="AD548" i="3"/>
  <c r="AC548" i="3"/>
  <c r="AB548" i="3"/>
  <c r="AA548" i="3"/>
  <c r="Z548" i="3"/>
  <c r="X548" i="3"/>
  <c r="V548" i="3"/>
  <c r="AX547" i="3"/>
  <c r="AW547" i="3"/>
  <c r="AV547" i="3"/>
  <c r="AT547" i="3"/>
  <c r="AS547" i="3"/>
  <c r="AR547" i="3"/>
  <c r="AQ547" i="3"/>
  <c r="AP547" i="3"/>
  <c r="AO547" i="3"/>
  <c r="AN547" i="3"/>
  <c r="AM547" i="3"/>
  <c r="AL547" i="3"/>
  <c r="AK547" i="3"/>
  <c r="AI547" i="3"/>
  <c r="AH547" i="3"/>
  <c r="AG547" i="3"/>
  <c r="AD547" i="3"/>
  <c r="AC547" i="3"/>
  <c r="AB547" i="3"/>
  <c r="AA547" i="3"/>
  <c r="Z547" i="3"/>
  <c r="X547" i="3"/>
  <c r="V547" i="3"/>
  <c r="AX546" i="3"/>
  <c r="AW546" i="3"/>
  <c r="AV546" i="3"/>
  <c r="AT546" i="3"/>
  <c r="AS546" i="3"/>
  <c r="AR546" i="3"/>
  <c r="AQ546" i="3"/>
  <c r="AP546" i="3"/>
  <c r="AO546" i="3"/>
  <c r="AN546" i="3"/>
  <c r="AM546" i="3"/>
  <c r="AL546" i="3"/>
  <c r="AK546" i="3"/>
  <c r="AI546" i="3"/>
  <c r="AH546" i="3"/>
  <c r="AG546" i="3"/>
  <c r="AD546" i="3"/>
  <c r="AC546" i="3"/>
  <c r="AB546" i="3"/>
  <c r="AA546" i="3"/>
  <c r="Z546" i="3"/>
  <c r="X546" i="3"/>
  <c r="V546" i="3"/>
  <c r="AX545" i="3"/>
  <c r="AW545" i="3"/>
  <c r="AV545" i="3"/>
  <c r="AT545" i="3"/>
  <c r="AS545" i="3"/>
  <c r="AR545" i="3"/>
  <c r="AQ545" i="3"/>
  <c r="AP545" i="3"/>
  <c r="AO545" i="3"/>
  <c r="AN545" i="3"/>
  <c r="AM545" i="3"/>
  <c r="AL545" i="3"/>
  <c r="AK545" i="3"/>
  <c r="AI545" i="3"/>
  <c r="AH545" i="3"/>
  <c r="AG545" i="3"/>
  <c r="AD545" i="3"/>
  <c r="AC545" i="3"/>
  <c r="AB545" i="3"/>
  <c r="AA545" i="3"/>
  <c r="Z545" i="3"/>
  <c r="X545" i="3"/>
  <c r="V545" i="3"/>
  <c r="AX544" i="3"/>
  <c r="AW544" i="3"/>
  <c r="AV544" i="3"/>
  <c r="AT544" i="3"/>
  <c r="AS544" i="3"/>
  <c r="AR544" i="3"/>
  <c r="AQ544" i="3"/>
  <c r="AP544" i="3"/>
  <c r="AO544" i="3"/>
  <c r="AN544" i="3"/>
  <c r="AM544" i="3"/>
  <c r="AL544" i="3"/>
  <c r="AK544" i="3"/>
  <c r="AI544" i="3"/>
  <c r="AH544" i="3"/>
  <c r="AG544" i="3"/>
  <c r="AD544" i="3"/>
  <c r="AC544" i="3"/>
  <c r="AB544" i="3"/>
  <c r="AA544" i="3"/>
  <c r="Z544" i="3"/>
  <c r="X544" i="3"/>
  <c r="V544" i="3"/>
  <c r="AX543" i="3"/>
  <c r="AW543" i="3"/>
  <c r="AV543" i="3"/>
  <c r="AT543" i="3"/>
  <c r="AS543" i="3"/>
  <c r="AR543" i="3"/>
  <c r="AQ543" i="3"/>
  <c r="AP543" i="3"/>
  <c r="AO543" i="3"/>
  <c r="AN543" i="3"/>
  <c r="AM543" i="3"/>
  <c r="AL543" i="3"/>
  <c r="AK543" i="3"/>
  <c r="AI543" i="3"/>
  <c r="AH543" i="3"/>
  <c r="AG543" i="3"/>
  <c r="AD543" i="3"/>
  <c r="AC543" i="3"/>
  <c r="AB543" i="3"/>
  <c r="AA543" i="3"/>
  <c r="Z543" i="3"/>
  <c r="X543" i="3"/>
  <c r="V543" i="3"/>
  <c r="AX542" i="3"/>
  <c r="AW542" i="3"/>
  <c r="AV542" i="3"/>
  <c r="AT542" i="3"/>
  <c r="AS542" i="3"/>
  <c r="AR542" i="3"/>
  <c r="AQ542" i="3"/>
  <c r="AP542" i="3"/>
  <c r="AO542" i="3"/>
  <c r="AN542" i="3"/>
  <c r="AM542" i="3"/>
  <c r="AL542" i="3"/>
  <c r="AK542" i="3"/>
  <c r="AI542" i="3"/>
  <c r="AH542" i="3"/>
  <c r="AG542" i="3"/>
  <c r="AD542" i="3"/>
  <c r="AC542" i="3"/>
  <c r="AB542" i="3"/>
  <c r="AA542" i="3"/>
  <c r="Z542" i="3"/>
  <c r="X542" i="3"/>
  <c r="V542" i="3"/>
  <c r="AX541" i="3"/>
  <c r="AW541" i="3"/>
  <c r="AV541" i="3"/>
  <c r="AT541" i="3"/>
  <c r="AS541" i="3"/>
  <c r="AR541" i="3"/>
  <c r="AQ541" i="3"/>
  <c r="AP541" i="3"/>
  <c r="AO541" i="3"/>
  <c r="AN541" i="3"/>
  <c r="AM541" i="3"/>
  <c r="AL541" i="3"/>
  <c r="AK541" i="3"/>
  <c r="AI541" i="3"/>
  <c r="AH541" i="3"/>
  <c r="AG541" i="3"/>
  <c r="AD541" i="3"/>
  <c r="AC541" i="3"/>
  <c r="AB541" i="3"/>
  <c r="AA541" i="3"/>
  <c r="Z541" i="3"/>
  <c r="X541" i="3"/>
  <c r="V541" i="3"/>
  <c r="AX540" i="3"/>
  <c r="AW540" i="3"/>
  <c r="AV540" i="3"/>
  <c r="AT540" i="3"/>
  <c r="AS540" i="3"/>
  <c r="AR540" i="3"/>
  <c r="AQ540" i="3"/>
  <c r="AP540" i="3"/>
  <c r="AO540" i="3"/>
  <c r="AN540" i="3"/>
  <c r="AM540" i="3"/>
  <c r="AL540" i="3"/>
  <c r="AK540" i="3"/>
  <c r="AI540" i="3"/>
  <c r="AH540" i="3"/>
  <c r="AG540" i="3"/>
  <c r="AD540" i="3"/>
  <c r="AC540" i="3"/>
  <c r="AB540" i="3"/>
  <c r="AA540" i="3"/>
  <c r="Z540" i="3"/>
  <c r="X540" i="3"/>
  <c r="V540" i="3"/>
  <c r="AX539" i="3"/>
  <c r="AW539" i="3"/>
  <c r="AV539" i="3"/>
  <c r="AT539" i="3"/>
  <c r="AS539" i="3"/>
  <c r="AR539" i="3"/>
  <c r="AQ539" i="3"/>
  <c r="AP539" i="3"/>
  <c r="AO539" i="3"/>
  <c r="AN539" i="3"/>
  <c r="AM539" i="3"/>
  <c r="AL539" i="3"/>
  <c r="AK539" i="3"/>
  <c r="AI539" i="3"/>
  <c r="AH539" i="3"/>
  <c r="AG539" i="3"/>
  <c r="AD539" i="3"/>
  <c r="AC539" i="3"/>
  <c r="AB539" i="3"/>
  <c r="AA539" i="3"/>
  <c r="Z539" i="3"/>
  <c r="X539" i="3"/>
  <c r="V539" i="3"/>
  <c r="AX538" i="3"/>
  <c r="AW538" i="3"/>
  <c r="AV538" i="3"/>
  <c r="AT538" i="3"/>
  <c r="AS538" i="3"/>
  <c r="AR538" i="3"/>
  <c r="AQ538" i="3"/>
  <c r="AP538" i="3"/>
  <c r="AO538" i="3"/>
  <c r="AN538" i="3"/>
  <c r="AM538" i="3"/>
  <c r="AL538" i="3"/>
  <c r="AK538" i="3"/>
  <c r="AI538" i="3"/>
  <c r="AH538" i="3"/>
  <c r="AG538" i="3"/>
  <c r="AD538" i="3"/>
  <c r="AC538" i="3"/>
  <c r="AB538" i="3"/>
  <c r="AA538" i="3"/>
  <c r="Z538" i="3"/>
  <c r="X538" i="3"/>
  <c r="V538" i="3"/>
  <c r="AX537" i="3"/>
  <c r="AW537" i="3"/>
  <c r="AV537" i="3"/>
  <c r="AT537" i="3"/>
  <c r="AS537" i="3"/>
  <c r="AR537" i="3"/>
  <c r="AQ537" i="3"/>
  <c r="AP537" i="3"/>
  <c r="AO537" i="3"/>
  <c r="AN537" i="3"/>
  <c r="AM537" i="3"/>
  <c r="AL537" i="3"/>
  <c r="AK537" i="3"/>
  <c r="AI537" i="3"/>
  <c r="AH537" i="3"/>
  <c r="AG537" i="3"/>
  <c r="AD537" i="3"/>
  <c r="AC537" i="3"/>
  <c r="AB537" i="3"/>
  <c r="AA537" i="3"/>
  <c r="Z537" i="3"/>
  <c r="X537" i="3"/>
  <c r="V537" i="3"/>
  <c r="AX536" i="3"/>
  <c r="AW536" i="3"/>
  <c r="AV536" i="3"/>
  <c r="AT536" i="3"/>
  <c r="AS536" i="3"/>
  <c r="AR536" i="3"/>
  <c r="AQ536" i="3"/>
  <c r="AP536" i="3"/>
  <c r="AO536" i="3"/>
  <c r="AN536" i="3"/>
  <c r="AM536" i="3"/>
  <c r="AL536" i="3"/>
  <c r="AK536" i="3"/>
  <c r="AI536" i="3"/>
  <c r="AH536" i="3"/>
  <c r="AG536" i="3"/>
  <c r="AD536" i="3"/>
  <c r="AC536" i="3"/>
  <c r="AB536" i="3"/>
  <c r="AA536" i="3"/>
  <c r="Z536" i="3"/>
  <c r="X536" i="3"/>
  <c r="V536" i="3"/>
  <c r="AX535" i="3"/>
  <c r="AW535" i="3"/>
  <c r="AV535" i="3"/>
  <c r="AT535" i="3"/>
  <c r="AS535" i="3"/>
  <c r="AR535" i="3"/>
  <c r="AQ535" i="3"/>
  <c r="AP535" i="3"/>
  <c r="AO535" i="3"/>
  <c r="AN535" i="3"/>
  <c r="AM535" i="3"/>
  <c r="AL535" i="3"/>
  <c r="AK535" i="3"/>
  <c r="AI535" i="3"/>
  <c r="AH535" i="3"/>
  <c r="AG535" i="3"/>
  <c r="AD535" i="3"/>
  <c r="AC535" i="3"/>
  <c r="AB535" i="3"/>
  <c r="AA535" i="3"/>
  <c r="Z535" i="3"/>
  <c r="X535" i="3"/>
  <c r="V535" i="3"/>
  <c r="AX534" i="3"/>
  <c r="AW534" i="3"/>
  <c r="AV534" i="3"/>
  <c r="AT534" i="3"/>
  <c r="AS534" i="3"/>
  <c r="AR534" i="3"/>
  <c r="AQ534" i="3"/>
  <c r="AP534" i="3"/>
  <c r="AO534" i="3"/>
  <c r="AN534" i="3"/>
  <c r="AM534" i="3"/>
  <c r="AL534" i="3"/>
  <c r="AK534" i="3"/>
  <c r="AI534" i="3"/>
  <c r="AH534" i="3"/>
  <c r="AG534" i="3"/>
  <c r="AD534" i="3"/>
  <c r="AC534" i="3"/>
  <c r="AB534" i="3"/>
  <c r="AA534" i="3"/>
  <c r="Z534" i="3"/>
  <c r="X534" i="3"/>
  <c r="V534" i="3"/>
  <c r="AX533" i="3"/>
  <c r="AW533" i="3"/>
  <c r="AV533" i="3"/>
  <c r="AT533" i="3"/>
  <c r="AS533" i="3"/>
  <c r="AR533" i="3"/>
  <c r="AQ533" i="3"/>
  <c r="AP533" i="3"/>
  <c r="AO533" i="3"/>
  <c r="AN533" i="3"/>
  <c r="AM533" i="3"/>
  <c r="AL533" i="3"/>
  <c r="AK533" i="3"/>
  <c r="AI533" i="3"/>
  <c r="AH533" i="3"/>
  <c r="AG533" i="3"/>
  <c r="AD533" i="3"/>
  <c r="AC533" i="3"/>
  <c r="AB533" i="3"/>
  <c r="AA533" i="3"/>
  <c r="Z533" i="3"/>
  <c r="X533" i="3"/>
  <c r="V533" i="3"/>
  <c r="AX532" i="3"/>
  <c r="AW532" i="3"/>
  <c r="AV532" i="3"/>
  <c r="AT532" i="3"/>
  <c r="AS532" i="3"/>
  <c r="AR532" i="3"/>
  <c r="AQ532" i="3"/>
  <c r="AP532" i="3"/>
  <c r="AO532" i="3"/>
  <c r="AN532" i="3"/>
  <c r="AM532" i="3"/>
  <c r="AL532" i="3"/>
  <c r="AK532" i="3"/>
  <c r="AI532" i="3"/>
  <c r="AH532" i="3"/>
  <c r="AG532" i="3"/>
  <c r="AD532" i="3"/>
  <c r="AC532" i="3"/>
  <c r="AB532" i="3"/>
  <c r="AA532" i="3"/>
  <c r="Z532" i="3"/>
  <c r="X532" i="3"/>
  <c r="V532" i="3"/>
  <c r="AX531" i="3"/>
  <c r="AW531" i="3"/>
  <c r="AV531" i="3"/>
  <c r="AT531" i="3"/>
  <c r="AS531" i="3"/>
  <c r="AR531" i="3"/>
  <c r="AQ531" i="3"/>
  <c r="AP531" i="3"/>
  <c r="AO531" i="3"/>
  <c r="AN531" i="3"/>
  <c r="AM531" i="3"/>
  <c r="AL531" i="3"/>
  <c r="AK531" i="3"/>
  <c r="AI531" i="3"/>
  <c r="AH531" i="3"/>
  <c r="AG531" i="3"/>
  <c r="AD531" i="3"/>
  <c r="AC531" i="3"/>
  <c r="AB531" i="3"/>
  <c r="AA531" i="3"/>
  <c r="Z531" i="3"/>
  <c r="X531" i="3"/>
  <c r="V531" i="3"/>
  <c r="AX530" i="3"/>
  <c r="AW530" i="3"/>
  <c r="AV530" i="3"/>
  <c r="AT530" i="3"/>
  <c r="AS530" i="3"/>
  <c r="AR530" i="3"/>
  <c r="AQ530" i="3"/>
  <c r="AP530" i="3"/>
  <c r="AO530" i="3"/>
  <c r="AN530" i="3"/>
  <c r="AM530" i="3"/>
  <c r="AL530" i="3"/>
  <c r="AK530" i="3"/>
  <c r="AI530" i="3"/>
  <c r="AH530" i="3"/>
  <c r="AG530" i="3"/>
  <c r="AD530" i="3"/>
  <c r="AC530" i="3"/>
  <c r="AB530" i="3"/>
  <c r="AA530" i="3"/>
  <c r="Z530" i="3"/>
  <c r="X530" i="3"/>
  <c r="V530" i="3"/>
  <c r="AX529" i="3"/>
  <c r="AW529" i="3"/>
  <c r="AV529" i="3"/>
  <c r="AT529" i="3"/>
  <c r="AS529" i="3"/>
  <c r="AR529" i="3"/>
  <c r="AQ529" i="3"/>
  <c r="AP529" i="3"/>
  <c r="AO529" i="3"/>
  <c r="AN529" i="3"/>
  <c r="AM529" i="3"/>
  <c r="AL529" i="3"/>
  <c r="AK529" i="3"/>
  <c r="AI529" i="3"/>
  <c r="AH529" i="3"/>
  <c r="AG529" i="3"/>
  <c r="AD529" i="3"/>
  <c r="AC529" i="3"/>
  <c r="AB529" i="3"/>
  <c r="AA529" i="3"/>
  <c r="Z529" i="3"/>
  <c r="X529" i="3"/>
  <c r="V529" i="3"/>
  <c r="AX528" i="3"/>
  <c r="AW528" i="3"/>
  <c r="AV528" i="3"/>
  <c r="AT528" i="3"/>
  <c r="AS528" i="3"/>
  <c r="AR528" i="3"/>
  <c r="AQ528" i="3"/>
  <c r="AP528" i="3"/>
  <c r="AO528" i="3"/>
  <c r="AN528" i="3"/>
  <c r="AM528" i="3"/>
  <c r="AL528" i="3"/>
  <c r="AK528" i="3"/>
  <c r="AI528" i="3"/>
  <c r="AH528" i="3"/>
  <c r="AG528" i="3"/>
  <c r="AD528" i="3"/>
  <c r="AC528" i="3"/>
  <c r="AB528" i="3"/>
  <c r="AA528" i="3"/>
  <c r="Z528" i="3"/>
  <c r="X528" i="3"/>
  <c r="V528" i="3"/>
  <c r="AX527" i="3"/>
  <c r="AW527" i="3"/>
  <c r="AV527" i="3"/>
  <c r="AT527" i="3"/>
  <c r="AS527" i="3"/>
  <c r="AR527" i="3"/>
  <c r="AQ527" i="3"/>
  <c r="AP527" i="3"/>
  <c r="AO527" i="3"/>
  <c r="AN527" i="3"/>
  <c r="AM527" i="3"/>
  <c r="AL527" i="3"/>
  <c r="AK527" i="3"/>
  <c r="AI527" i="3"/>
  <c r="AH527" i="3"/>
  <c r="AG527" i="3"/>
  <c r="AD527" i="3"/>
  <c r="AC527" i="3"/>
  <c r="AB527" i="3"/>
  <c r="AA527" i="3"/>
  <c r="Z527" i="3"/>
  <c r="X527" i="3"/>
  <c r="V527" i="3"/>
  <c r="AX526" i="3"/>
  <c r="AW526" i="3"/>
  <c r="AV526" i="3"/>
  <c r="AT526" i="3"/>
  <c r="AS526" i="3"/>
  <c r="AR526" i="3"/>
  <c r="AQ526" i="3"/>
  <c r="AP526" i="3"/>
  <c r="AO526" i="3"/>
  <c r="AN526" i="3"/>
  <c r="AM526" i="3"/>
  <c r="AL526" i="3"/>
  <c r="AK526" i="3"/>
  <c r="AI526" i="3"/>
  <c r="AH526" i="3"/>
  <c r="AG526" i="3"/>
  <c r="AD526" i="3"/>
  <c r="AC526" i="3"/>
  <c r="AB526" i="3"/>
  <c r="AA526" i="3"/>
  <c r="Z526" i="3"/>
  <c r="X526" i="3"/>
  <c r="V526" i="3"/>
  <c r="AX525" i="3"/>
  <c r="AW525" i="3"/>
  <c r="AV525" i="3"/>
  <c r="AT525" i="3"/>
  <c r="AS525" i="3"/>
  <c r="AR525" i="3"/>
  <c r="AQ525" i="3"/>
  <c r="AP525" i="3"/>
  <c r="AO525" i="3"/>
  <c r="AN525" i="3"/>
  <c r="AM525" i="3"/>
  <c r="AL525" i="3"/>
  <c r="AK525" i="3"/>
  <c r="AI525" i="3"/>
  <c r="AH525" i="3"/>
  <c r="AG525" i="3"/>
  <c r="AD525" i="3"/>
  <c r="AC525" i="3"/>
  <c r="AB525" i="3"/>
  <c r="AA525" i="3"/>
  <c r="Z525" i="3"/>
  <c r="X525" i="3"/>
  <c r="V525" i="3"/>
  <c r="AX524" i="3"/>
  <c r="AW524" i="3"/>
  <c r="AV524" i="3"/>
  <c r="AT524" i="3"/>
  <c r="AS524" i="3"/>
  <c r="AR524" i="3"/>
  <c r="AQ524" i="3"/>
  <c r="AP524" i="3"/>
  <c r="AO524" i="3"/>
  <c r="AN524" i="3"/>
  <c r="AM524" i="3"/>
  <c r="AL524" i="3"/>
  <c r="AK524" i="3"/>
  <c r="AI524" i="3"/>
  <c r="AH524" i="3"/>
  <c r="AG524" i="3"/>
  <c r="AD524" i="3"/>
  <c r="AC524" i="3"/>
  <c r="AB524" i="3"/>
  <c r="AA524" i="3"/>
  <c r="Z524" i="3"/>
  <c r="X524" i="3"/>
  <c r="V524" i="3"/>
  <c r="AX523" i="3"/>
  <c r="AW523" i="3"/>
  <c r="AV523" i="3"/>
  <c r="AT523" i="3"/>
  <c r="AS523" i="3"/>
  <c r="AR523" i="3"/>
  <c r="AQ523" i="3"/>
  <c r="AP523" i="3"/>
  <c r="AO523" i="3"/>
  <c r="AN523" i="3"/>
  <c r="AM523" i="3"/>
  <c r="AL523" i="3"/>
  <c r="AK523" i="3"/>
  <c r="AI523" i="3"/>
  <c r="AH523" i="3"/>
  <c r="AG523" i="3"/>
  <c r="AD523" i="3"/>
  <c r="AC523" i="3"/>
  <c r="AB523" i="3"/>
  <c r="AA523" i="3"/>
  <c r="Z523" i="3"/>
  <c r="X523" i="3"/>
  <c r="V523" i="3"/>
  <c r="AX522" i="3"/>
  <c r="AW522" i="3"/>
  <c r="AV522" i="3"/>
  <c r="AT522" i="3"/>
  <c r="AS522" i="3"/>
  <c r="AR522" i="3"/>
  <c r="AQ522" i="3"/>
  <c r="AP522" i="3"/>
  <c r="AO522" i="3"/>
  <c r="AN522" i="3"/>
  <c r="AM522" i="3"/>
  <c r="AL522" i="3"/>
  <c r="AK522" i="3"/>
  <c r="AI522" i="3"/>
  <c r="AH522" i="3"/>
  <c r="AG522" i="3"/>
  <c r="AD522" i="3"/>
  <c r="AC522" i="3"/>
  <c r="AB522" i="3"/>
  <c r="AA522" i="3"/>
  <c r="Z522" i="3"/>
  <c r="X522" i="3"/>
  <c r="V522" i="3"/>
  <c r="AX521" i="3"/>
  <c r="AW521" i="3"/>
  <c r="AV521" i="3"/>
  <c r="AT521" i="3"/>
  <c r="AS521" i="3"/>
  <c r="AR521" i="3"/>
  <c r="AQ521" i="3"/>
  <c r="AP521" i="3"/>
  <c r="AO521" i="3"/>
  <c r="AN521" i="3"/>
  <c r="AM521" i="3"/>
  <c r="AL521" i="3"/>
  <c r="AK521" i="3"/>
  <c r="AI521" i="3"/>
  <c r="AH521" i="3"/>
  <c r="AG521" i="3"/>
  <c r="AD521" i="3"/>
  <c r="AC521" i="3"/>
  <c r="AB521" i="3"/>
  <c r="AA521" i="3"/>
  <c r="Z521" i="3"/>
  <c r="X521" i="3"/>
  <c r="V521" i="3"/>
  <c r="AX520" i="3"/>
  <c r="AW520" i="3"/>
  <c r="AV520" i="3"/>
  <c r="AT520" i="3"/>
  <c r="AS520" i="3"/>
  <c r="AR520" i="3"/>
  <c r="AQ520" i="3"/>
  <c r="AP520" i="3"/>
  <c r="AO520" i="3"/>
  <c r="AN520" i="3"/>
  <c r="AM520" i="3"/>
  <c r="AL520" i="3"/>
  <c r="AK520" i="3"/>
  <c r="AI520" i="3"/>
  <c r="AH520" i="3"/>
  <c r="AG520" i="3"/>
  <c r="AD520" i="3"/>
  <c r="AC520" i="3"/>
  <c r="AB520" i="3"/>
  <c r="AA520" i="3"/>
  <c r="Z520" i="3"/>
  <c r="X520" i="3"/>
  <c r="V520" i="3"/>
  <c r="AX519" i="3"/>
  <c r="AW519" i="3"/>
  <c r="AV519" i="3"/>
  <c r="AT519" i="3"/>
  <c r="AS519" i="3"/>
  <c r="AR519" i="3"/>
  <c r="AQ519" i="3"/>
  <c r="AP519" i="3"/>
  <c r="AO519" i="3"/>
  <c r="AN519" i="3"/>
  <c r="AM519" i="3"/>
  <c r="AL519" i="3"/>
  <c r="AK519" i="3"/>
  <c r="AI519" i="3"/>
  <c r="AH519" i="3"/>
  <c r="AG519" i="3"/>
  <c r="AD519" i="3"/>
  <c r="AC519" i="3"/>
  <c r="AB519" i="3"/>
  <c r="AA519" i="3"/>
  <c r="Z519" i="3"/>
  <c r="X519" i="3"/>
  <c r="V519" i="3"/>
  <c r="AX518" i="3"/>
  <c r="AW518" i="3"/>
  <c r="AV518" i="3"/>
  <c r="AT518" i="3"/>
  <c r="AS518" i="3"/>
  <c r="AR518" i="3"/>
  <c r="AQ518" i="3"/>
  <c r="AP518" i="3"/>
  <c r="AO518" i="3"/>
  <c r="AN518" i="3"/>
  <c r="AM518" i="3"/>
  <c r="AL518" i="3"/>
  <c r="AK518" i="3"/>
  <c r="AI518" i="3"/>
  <c r="AH518" i="3"/>
  <c r="AG518" i="3"/>
  <c r="AD518" i="3"/>
  <c r="AC518" i="3"/>
  <c r="AB518" i="3"/>
  <c r="AA518" i="3"/>
  <c r="Z518" i="3"/>
  <c r="X518" i="3"/>
  <c r="V518" i="3"/>
  <c r="AX517" i="3"/>
  <c r="AW517" i="3"/>
  <c r="AV517" i="3"/>
  <c r="AT517" i="3"/>
  <c r="AS517" i="3"/>
  <c r="AR517" i="3"/>
  <c r="AQ517" i="3"/>
  <c r="AP517" i="3"/>
  <c r="AO517" i="3"/>
  <c r="AN517" i="3"/>
  <c r="AM517" i="3"/>
  <c r="AL517" i="3"/>
  <c r="AK517" i="3"/>
  <c r="AI517" i="3"/>
  <c r="AH517" i="3"/>
  <c r="AG517" i="3"/>
  <c r="AD517" i="3"/>
  <c r="AC517" i="3"/>
  <c r="AB517" i="3"/>
  <c r="AA517" i="3"/>
  <c r="Z517" i="3"/>
  <c r="X517" i="3"/>
  <c r="V517" i="3"/>
  <c r="AX516" i="3"/>
  <c r="AW516" i="3"/>
  <c r="AV516" i="3"/>
  <c r="AT516" i="3"/>
  <c r="AS516" i="3"/>
  <c r="AR516" i="3"/>
  <c r="AQ516" i="3"/>
  <c r="AP516" i="3"/>
  <c r="AO516" i="3"/>
  <c r="AN516" i="3"/>
  <c r="AM516" i="3"/>
  <c r="AL516" i="3"/>
  <c r="AK516" i="3"/>
  <c r="AI516" i="3"/>
  <c r="AH516" i="3"/>
  <c r="AG516" i="3"/>
  <c r="AD516" i="3"/>
  <c r="AC516" i="3"/>
  <c r="AB516" i="3"/>
  <c r="AA516" i="3"/>
  <c r="Z516" i="3"/>
  <c r="X516" i="3"/>
  <c r="V516" i="3"/>
  <c r="AX515" i="3"/>
  <c r="AW515" i="3"/>
  <c r="AV515" i="3"/>
  <c r="AT515" i="3"/>
  <c r="AS515" i="3"/>
  <c r="AR515" i="3"/>
  <c r="AQ515" i="3"/>
  <c r="AP515" i="3"/>
  <c r="AO515" i="3"/>
  <c r="AN515" i="3"/>
  <c r="AM515" i="3"/>
  <c r="AL515" i="3"/>
  <c r="AK515" i="3"/>
  <c r="AI515" i="3"/>
  <c r="AH515" i="3"/>
  <c r="AG515" i="3"/>
  <c r="AD515" i="3"/>
  <c r="AC515" i="3"/>
  <c r="AB515" i="3"/>
  <c r="AA515" i="3"/>
  <c r="Z515" i="3"/>
  <c r="X515" i="3"/>
  <c r="V515" i="3"/>
  <c r="AX514" i="3"/>
  <c r="AW514" i="3"/>
  <c r="AV514" i="3"/>
  <c r="AT514" i="3"/>
  <c r="AS514" i="3"/>
  <c r="AR514" i="3"/>
  <c r="AQ514" i="3"/>
  <c r="AP514" i="3"/>
  <c r="AO514" i="3"/>
  <c r="AN514" i="3"/>
  <c r="AM514" i="3"/>
  <c r="AL514" i="3"/>
  <c r="AK514" i="3"/>
  <c r="AI514" i="3"/>
  <c r="AH514" i="3"/>
  <c r="AG514" i="3"/>
  <c r="AD514" i="3"/>
  <c r="AC514" i="3"/>
  <c r="AB514" i="3"/>
  <c r="AA514" i="3"/>
  <c r="Z514" i="3"/>
  <c r="X514" i="3"/>
  <c r="V514" i="3"/>
  <c r="AX513" i="3"/>
  <c r="AW513" i="3"/>
  <c r="AV513" i="3"/>
  <c r="AT513" i="3"/>
  <c r="AS513" i="3"/>
  <c r="AR513" i="3"/>
  <c r="AQ513" i="3"/>
  <c r="AP513" i="3"/>
  <c r="AO513" i="3"/>
  <c r="AN513" i="3"/>
  <c r="AM513" i="3"/>
  <c r="AL513" i="3"/>
  <c r="AK513" i="3"/>
  <c r="AI513" i="3"/>
  <c r="AH513" i="3"/>
  <c r="AG513" i="3"/>
  <c r="AD513" i="3"/>
  <c r="AC513" i="3"/>
  <c r="AB513" i="3"/>
  <c r="AA513" i="3"/>
  <c r="Z513" i="3"/>
  <c r="X513" i="3"/>
  <c r="V513" i="3"/>
  <c r="AX512" i="3"/>
  <c r="AW512" i="3"/>
  <c r="AV512" i="3"/>
  <c r="AT512" i="3"/>
  <c r="AS512" i="3"/>
  <c r="AR512" i="3"/>
  <c r="AQ512" i="3"/>
  <c r="AP512" i="3"/>
  <c r="AO512" i="3"/>
  <c r="AN512" i="3"/>
  <c r="AM512" i="3"/>
  <c r="AL512" i="3"/>
  <c r="AK512" i="3"/>
  <c r="AI512" i="3"/>
  <c r="AH512" i="3"/>
  <c r="AG512" i="3"/>
  <c r="AD512" i="3"/>
  <c r="AC512" i="3"/>
  <c r="AB512" i="3"/>
  <c r="AA512" i="3"/>
  <c r="Z512" i="3"/>
  <c r="X512" i="3"/>
  <c r="V512" i="3"/>
  <c r="AX511" i="3"/>
  <c r="AW511" i="3"/>
  <c r="AV511" i="3"/>
  <c r="AT511" i="3"/>
  <c r="AS511" i="3"/>
  <c r="AR511" i="3"/>
  <c r="AQ511" i="3"/>
  <c r="AP511" i="3"/>
  <c r="AO511" i="3"/>
  <c r="AN511" i="3"/>
  <c r="AM511" i="3"/>
  <c r="AL511" i="3"/>
  <c r="AK511" i="3"/>
  <c r="AI511" i="3"/>
  <c r="AH511" i="3"/>
  <c r="AG511" i="3"/>
  <c r="AD511" i="3"/>
  <c r="AC511" i="3"/>
  <c r="AB511" i="3"/>
  <c r="AA511" i="3"/>
  <c r="Z511" i="3"/>
  <c r="X511" i="3"/>
  <c r="V511" i="3"/>
  <c r="AX510" i="3"/>
  <c r="AW510" i="3"/>
  <c r="AV510" i="3"/>
  <c r="AT510" i="3"/>
  <c r="AS510" i="3"/>
  <c r="AR510" i="3"/>
  <c r="AQ510" i="3"/>
  <c r="AP510" i="3"/>
  <c r="AO510" i="3"/>
  <c r="AN510" i="3"/>
  <c r="AM510" i="3"/>
  <c r="AL510" i="3"/>
  <c r="AK510" i="3"/>
  <c r="AI510" i="3"/>
  <c r="AH510" i="3"/>
  <c r="AG510" i="3"/>
  <c r="AD510" i="3"/>
  <c r="AC510" i="3"/>
  <c r="AB510" i="3"/>
  <c r="AA510" i="3"/>
  <c r="Z510" i="3"/>
  <c r="X510" i="3"/>
  <c r="V510" i="3"/>
  <c r="AX509" i="3"/>
  <c r="AW509" i="3"/>
  <c r="AV509" i="3"/>
  <c r="AT509" i="3"/>
  <c r="AS509" i="3"/>
  <c r="AR509" i="3"/>
  <c r="AQ509" i="3"/>
  <c r="AP509" i="3"/>
  <c r="AO509" i="3"/>
  <c r="AN509" i="3"/>
  <c r="AM509" i="3"/>
  <c r="AL509" i="3"/>
  <c r="AK509" i="3"/>
  <c r="AI509" i="3"/>
  <c r="AH509" i="3"/>
  <c r="AG509" i="3"/>
  <c r="AD509" i="3"/>
  <c r="AC509" i="3"/>
  <c r="AB509" i="3"/>
  <c r="AA509" i="3"/>
  <c r="Z509" i="3"/>
  <c r="X509" i="3"/>
  <c r="V509" i="3"/>
  <c r="AX508" i="3"/>
  <c r="AW508" i="3"/>
  <c r="AV508" i="3"/>
  <c r="AT508" i="3"/>
  <c r="AS508" i="3"/>
  <c r="AR508" i="3"/>
  <c r="AQ508" i="3"/>
  <c r="AP508" i="3"/>
  <c r="AO508" i="3"/>
  <c r="AN508" i="3"/>
  <c r="AM508" i="3"/>
  <c r="AL508" i="3"/>
  <c r="AK508" i="3"/>
  <c r="AI508" i="3"/>
  <c r="AH508" i="3"/>
  <c r="AG508" i="3"/>
  <c r="AD508" i="3"/>
  <c r="AC508" i="3"/>
  <c r="AB508" i="3"/>
  <c r="AA508" i="3"/>
  <c r="Z508" i="3"/>
  <c r="X508" i="3"/>
  <c r="V508" i="3"/>
  <c r="AX507" i="3"/>
  <c r="AW507" i="3"/>
  <c r="AV507" i="3"/>
  <c r="AT507" i="3"/>
  <c r="AS507" i="3"/>
  <c r="AR507" i="3"/>
  <c r="AQ507" i="3"/>
  <c r="AP507" i="3"/>
  <c r="AO507" i="3"/>
  <c r="AN507" i="3"/>
  <c r="AM507" i="3"/>
  <c r="AL507" i="3"/>
  <c r="AK507" i="3"/>
  <c r="AI507" i="3"/>
  <c r="AH507" i="3"/>
  <c r="AG507" i="3"/>
  <c r="AD507" i="3"/>
  <c r="AC507" i="3"/>
  <c r="AB507" i="3"/>
  <c r="AA507" i="3"/>
  <c r="Z507" i="3"/>
  <c r="X507" i="3"/>
  <c r="V507" i="3"/>
  <c r="AX506" i="3"/>
  <c r="AW506" i="3"/>
  <c r="AV506" i="3"/>
  <c r="AT506" i="3"/>
  <c r="AS506" i="3"/>
  <c r="AR506" i="3"/>
  <c r="AQ506" i="3"/>
  <c r="AP506" i="3"/>
  <c r="AO506" i="3"/>
  <c r="AN506" i="3"/>
  <c r="AM506" i="3"/>
  <c r="AL506" i="3"/>
  <c r="AK506" i="3"/>
  <c r="AI506" i="3"/>
  <c r="AH506" i="3"/>
  <c r="AG506" i="3"/>
  <c r="AD506" i="3"/>
  <c r="AC506" i="3"/>
  <c r="AB506" i="3"/>
  <c r="AA506" i="3"/>
  <c r="Z506" i="3"/>
  <c r="X506" i="3"/>
  <c r="V506" i="3"/>
  <c r="AX505" i="3"/>
  <c r="AW505" i="3"/>
  <c r="AV505" i="3"/>
  <c r="AT505" i="3"/>
  <c r="AS505" i="3"/>
  <c r="AR505" i="3"/>
  <c r="AQ505" i="3"/>
  <c r="AP505" i="3"/>
  <c r="AO505" i="3"/>
  <c r="AN505" i="3"/>
  <c r="AM505" i="3"/>
  <c r="AL505" i="3"/>
  <c r="AK505" i="3"/>
  <c r="AI505" i="3"/>
  <c r="AH505" i="3"/>
  <c r="AG505" i="3"/>
  <c r="AD505" i="3"/>
  <c r="AC505" i="3"/>
  <c r="AB505" i="3"/>
  <c r="AA505" i="3"/>
  <c r="Z505" i="3"/>
  <c r="X505" i="3"/>
  <c r="V505" i="3"/>
  <c r="AX504" i="3"/>
  <c r="AW504" i="3"/>
  <c r="AV504" i="3"/>
  <c r="AT504" i="3"/>
  <c r="AS504" i="3"/>
  <c r="AR504" i="3"/>
  <c r="AQ504" i="3"/>
  <c r="AP504" i="3"/>
  <c r="AO504" i="3"/>
  <c r="AN504" i="3"/>
  <c r="AM504" i="3"/>
  <c r="AL504" i="3"/>
  <c r="AK504" i="3"/>
  <c r="AI504" i="3"/>
  <c r="AH504" i="3"/>
  <c r="AG504" i="3"/>
  <c r="AD504" i="3"/>
  <c r="AC504" i="3"/>
  <c r="AB504" i="3"/>
  <c r="AA504" i="3"/>
  <c r="Z504" i="3"/>
  <c r="X504" i="3"/>
  <c r="V504" i="3"/>
  <c r="AX503" i="3"/>
  <c r="AW503" i="3"/>
  <c r="AV503" i="3"/>
  <c r="AT503" i="3"/>
  <c r="AS503" i="3"/>
  <c r="AR503" i="3"/>
  <c r="AQ503" i="3"/>
  <c r="AP503" i="3"/>
  <c r="AO503" i="3"/>
  <c r="AN503" i="3"/>
  <c r="AM503" i="3"/>
  <c r="AL503" i="3"/>
  <c r="AK503" i="3"/>
  <c r="AI503" i="3"/>
  <c r="AH503" i="3"/>
  <c r="AG503" i="3"/>
  <c r="AD503" i="3"/>
  <c r="AC503" i="3"/>
  <c r="AB503" i="3"/>
  <c r="AA503" i="3"/>
  <c r="Z503" i="3"/>
  <c r="X503" i="3"/>
  <c r="V503" i="3"/>
  <c r="AX502" i="3"/>
  <c r="AW502" i="3"/>
  <c r="AV502" i="3"/>
  <c r="AT502" i="3"/>
  <c r="AS502" i="3"/>
  <c r="AR502" i="3"/>
  <c r="AQ502" i="3"/>
  <c r="AP502" i="3"/>
  <c r="AO502" i="3"/>
  <c r="AN502" i="3"/>
  <c r="AM502" i="3"/>
  <c r="AL502" i="3"/>
  <c r="AK502" i="3"/>
  <c r="AI502" i="3"/>
  <c r="AH502" i="3"/>
  <c r="AG502" i="3"/>
  <c r="AD502" i="3"/>
  <c r="AC502" i="3"/>
  <c r="AB502" i="3"/>
  <c r="AA502" i="3"/>
  <c r="Z502" i="3"/>
  <c r="X502" i="3"/>
  <c r="V502" i="3"/>
  <c r="AX501" i="3"/>
  <c r="AW501" i="3"/>
  <c r="AV501" i="3"/>
  <c r="AT501" i="3"/>
  <c r="AS501" i="3"/>
  <c r="AR501" i="3"/>
  <c r="AQ501" i="3"/>
  <c r="AP501" i="3"/>
  <c r="AO501" i="3"/>
  <c r="AN501" i="3"/>
  <c r="AM501" i="3"/>
  <c r="AL501" i="3"/>
  <c r="AK501" i="3"/>
  <c r="AI501" i="3"/>
  <c r="AH501" i="3"/>
  <c r="AG501" i="3"/>
  <c r="AD501" i="3"/>
  <c r="AC501" i="3"/>
  <c r="AB501" i="3"/>
  <c r="AA501" i="3"/>
  <c r="Z501" i="3"/>
  <c r="X501" i="3"/>
  <c r="V501" i="3"/>
  <c r="AX500" i="3"/>
  <c r="AW500" i="3"/>
  <c r="AV500" i="3"/>
  <c r="AT500" i="3"/>
  <c r="AS500" i="3"/>
  <c r="AR500" i="3"/>
  <c r="AQ500" i="3"/>
  <c r="AP500" i="3"/>
  <c r="AO500" i="3"/>
  <c r="AN500" i="3"/>
  <c r="AM500" i="3"/>
  <c r="AL500" i="3"/>
  <c r="AK500" i="3"/>
  <c r="AI500" i="3"/>
  <c r="AH500" i="3"/>
  <c r="AG500" i="3"/>
  <c r="AD500" i="3"/>
  <c r="AC500" i="3"/>
  <c r="AB500" i="3"/>
  <c r="AA500" i="3"/>
  <c r="Z500" i="3"/>
  <c r="X500" i="3"/>
  <c r="V500" i="3"/>
  <c r="AX499" i="3"/>
  <c r="AW499" i="3"/>
  <c r="AV499" i="3"/>
  <c r="AT499" i="3"/>
  <c r="AS499" i="3"/>
  <c r="AR499" i="3"/>
  <c r="AQ499" i="3"/>
  <c r="AP499" i="3"/>
  <c r="AO499" i="3"/>
  <c r="AN499" i="3"/>
  <c r="AM499" i="3"/>
  <c r="AL499" i="3"/>
  <c r="AK499" i="3"/>
  <c r="AI499" i="3"/>
  <c r="AH499" i="3"/>
  <c r="AG499" i="3"/>
  <c r="AD499" i="3"/>
  <c r="AC499" i="3"/>
  <c r="AB499" i="3"/>
  <c r="AA499" i="3"/>
  <c r="Z499" i="3"/>
  <c r="X499" i="3"/>
  <c r="V499" i="3"/>
  <c r="AX498" i="3"/>
  <c r="AW498" i="3"/>
  <c r="AV498" i="3"/>
  <c r="AT498" i="3"/>
  <c r="AS498" i="3"/>
  <c r="AR498" i="3"/>
  <c r="AQ498" i="3"/>
  <c r="AP498" i="3"/>
  <c r="AO498" i="3"/>
  <c r="AN498" i="3"/>
  <c r="AM498" i="3"/>
  <c r="AL498" i="3"/>
  <c r="AK498" i="3"/>
  <c r="AI498" i="3"/>
  <c r="AH498" i="3"/>
  <c r="AG498" i="3"/>
  <c r="AD498" i="3"/>
  <c r="AC498" i="3"/>
  <c r="AB498" i="3"/>
  <c r="AA498" i="3"/>
  <c r="Z498" i="3"/>
  <c r="X498" i="3"/>
  <c r="V498" i="3"/>
  <c r="AX497" i="3"/>
  <c r="AW497" i="3"/>
  <c r="AV497" i="3"/>
  <c r="AT497" i="3"/>
  <c r="AS497" i="3"/>
  <c r="AR497" i="3"/>
  <c r="AQ497" i="3"/>
  <c r="AP497" i="3"/>
  <c r="AO497" i="3"/>
  <c r="AN497" i="3"/>
  <c r="AM497" i="3"/>
  <c r="AL497" i="3"/>
  <c r="AK497" i="3"/>
  <c r="AI497" i="3"/>
  <c r="AH497" i="3"/>
  <c r="AG497" i="3"/>
  <c r="AD497" i="3"/>
  <c r="AC497" i="3"/>
  <c r="AB497" i="3"/>
  <c r="AA497" i="3"/>
  <c r="Z497" i="3"/>
  <c r="X497" i="3"/>
  <c r="V497" i="3"/>
  <c r="AX496" i="3"/>
  <c r="AW496" i="3"/>
  <c r="AV496" i="3"/>
  <c r="AT496" i="3"/>
  <c r="AS496" i="3"/>
  <c r="AR496" i="3"/>
  <c r="AQ496" i="3"/>
  <c r="AP496" i="3"/>
  <c r="AO496" i="3"/>
  <c r="AN496" i="3"/>
  <c r="AM496" i="3"/>
  <c r="AL496" i="3"/>
  <c r="AK496" i="3"/>
  <c r="AI496" i="3"/>
  <c r="AH496" i="3"/>
  <c r="AG496" i="3"/>
  <c r="AD496" i="3"/>
  <c r="AC496" i="3"/>
  <c r="AB496" i="3"/>
  <c r="AA496" i="3"/>
  <c r="Z496" i="3"/>
  <c r="X496" i="3"/>
  <c r="V496" i="3"/>
  <c r="AX495" i="3"/>
  <c r="AW495" i="3"/>
  <c r="AV495" i="3"/>
  <c r="AT495" i="3"/>
  <c r="AS495" i="3"/>
  <c r="AR495" i="3"/>
  <c r="AQ495" i="3"/>
  <c r="AP495" i="3"/>
  <c r="AO495" i="3"/>
  <c r="AN495" i="3"/>
  <c r="AM495" i="3"/>
  <c r="AL495" i="3"/>
  <c r="AK495" i="3"/>
  <c r="AI495" i="3"/>
  <c r="AH495" i="3"/>
  <c r="AG495" i="3"/>
  <c r="AD495" i="3"/>
  <c r="AC495" i="3"/>
  <c r="AB495" i="3"/>
  <c r="AA495" i="3"/>
  <c r="Z495" i="3"/>
  <c r="X495" i="3"/>
  <c r="V495" i="3"/>
  <c r="AX494" i="3"/>
  <c r="AW494" i="3"/>
  <c r="AV494" i="3"/>
  <c r="AT494" i="3"/>
  <c r="AS494" i="3"/>
  <c r="AR494" i="3"/>
  <c r="AQ494" i="3"/>
  <c r="AP494" i="3"/>
  <c r="AO494" i="3"/>
  <c r="AN494" i="3"/>
  <c r="AM494" i="3"/>
  <c r="AL494" i="3"/>
  <c r="AK494" i="3"/>
  <c r="AI494" i="3"/>
  <c r="AH494" i="3"/>
  <c r="AG494" i="3"/>
  <c r="AD494" i="3"/>
  <c r="AC494" i="3"/>
  <c r="AB494" i="3"/>
  <c r="AA494" i="3"/>
  <c r="Z494" i="3"/>
  <c r="X494" i="3"/>
  <c r="V494" i="3"/>
  <c r="AX493" i="3"/>
  <c r="AW493" i="3"/>
  <c r="AV493" i="3"/>
  <c r="AT493" i="3"/>
  <c r="AS493" i="3"/>
  <c r="AR493" i="3"/>
  <c r="AQ493" i="3"/>
  <c r="AP493" i="3"/>
  <c r="AO493" i="3"/>
  <c r="AN493" i="3"/>
  <c r="AM493" i="3"/>
  <c r="AL493" i="3"/>
  <c r="AK493" i="3"/>
  <c r="AI493" i="3"/>
  <c r="AH493" i="3"/>
  <c r="AG493" i="3"/>
  <c r="AD493" i="3"/>
  <c r="AC493" i="3"/>
  <c r="AB493" i="3"/>
  <c r="AA493" i="3"/>
  <c r="Z493" i="3"/>
  <c r="X493" i="3"/>
  <c r="V493" i="3"/>
  <c r="AX492" i="3"/>
  <c r="AW492" i="3"/>
  <c r="AV492" i="3"/>
  <c r="AT492" i="3"/>
  <c r="AS492" i="3"/>
  <c r="AR492" i="3"/>
  <c r="AQ492" i="3"/>
  <c r="AP492" i="3"/>
  <c r="AO492" i="3"/>
  <c r="AN492" i="3"/>
  <c r="AM492" i="3"/>
  <c r="AL492" i="3"/>
  <c r="AK492" i="3"/>
  <c r="AI492" i="3"/>
  <c r="AH492" i="3"/>
  <c r="AG492" i="3"/>
  <c r="AD492" i="3"/>
  <c r="AC492" i="3"/>
  <c r="AB492" i="3"/>
  <c r="AA492" i="3"/>
  <c r="Z492" i="3"/>
  <c r="X492" i="3"/>
  <c r="V492" i="3"/>
  <c r="AX491" i="3"/>
  <c r="AW491" i="3"/>
  <c r="AV491" i="3"/>
  <c r="AT491" i="3"/>
  <c r="AS491" i="3"/>
  <c r="AR491" i="3"/>
  <c r="AQ491" i="3"/>
  <c r="AP491" i="3"/>
  <c r="AO491" i="3"/>
  <c r="AN491" i="3"/>
  <c r="AM491" i="3"/>
  <c r="AL491" i="3"/>
  <c r="AK491" i="3"/>
  <c r="AI491" i="3"/>
  <c r="AH491" i="3"/>
  <c r="AG491" i="3"/>
  <c r="AD491" i="3"/>
  <c r="AC491" i="3"/>
  <c r="AB491" i="3"/>
  <c r="AA491" i="3"/>
  <c r="Z491" i="3"/>
  <c r="X491" i="3"/>
  <c r="V491" i="3"/>
  <c r="AX490" i="3"/>
  <c r="AW490" i="3"/>
  <c r="AV490" i="3"/>
  <c r="AT490" i="3"/>
  <c r="AS490" i="3"/>
  <c r="AR490" i="3"/>
  <c r="AQ490" i="3"/>
  <c r="AP490" i="3"/>
  <c r="AO490" i="3"/>
  <c r="AN490" i="3"/>
  <c r="AM490" i="3"/>
  <c r="AL490" i="3"/>
  <c r="AK490" i="3"/>
  <c r="AI490" i="3"/>
  <c r="AH490" i="3"/>
  <c r="AG490" i="3"/>
  <c r="AD490" i="3"/>
  <c r="AC490" i="3"/>
  <c r="AB490" i="3"/>
  <c r="AA490" i="3"/>
  <c r="Z490" i="3"/>
  <c r="X490" i="3"/>
  <c r="V490" i="3"/>
  <c r="AX489" i="3"/>
  <c r="AW489" i="3"/>
  <c r="AV489" i="3"/>
  <c r="AT489" i="3"/>
  <c r="AS489" i="3"/>
  <c r="AR489" i="3"/>
  <c r="AQ489" i="3"/>
  <c r="AP489" i="3"/>
  <c r="AO489" i="3"/>
  <c r="AN489" i="3"/>
  <c r="AM489" i="3"/>
  <c r="AL489" i="3"/>
  <c r="AK489" i="3"/>
  <c r="AI489" i="3"/>
  <c r="AH489" i="3"/>
  <c r="AG489" i="3"/>
  <c r="AD489" i="3"/>
  <c r="AC489" i="3"/>
  <c r="AB489" i="3"/>
  <c r="AA489" i="3"/>
  <c r="Z489" i="3"/>
  <c r="X489" i="3"/>
  <c r="V489" i="3"/>
  <c r="AX488" i="3"/>
  <c r="AW488" i="3"/>
  <c r="AV488" i="3"/>
  <c r="AT488" i="3"/>
  <c r="AS488" i="3"/>
  <c r="AR488" i="3"/>
  <c r="AQ488" i="3"/>
  <c r="AP488" i="3"/>
  <c r="AO488" i="3"/>
  <c r="AN488" i="3"/>
  <c r="AM488" i="3"/>
  <c r="AL488" i="3"/>
  <c r="AK488" i="3"/>
  <c r="AI488" i="3"/>
  <c r="AH488" i="3"/>
  <c r="AG488" i="3"/>
  <c r="AD488" i="3"/>
  <c r="AC488" i="3"/>
  <c r="AB488" i="3"/>
  <c r="AA488" i="3"/>
  <c r="Z488" i="3"/>
  <c r="X488" i="3"/>
  <c r="V488" i="3"/>
  <c r="AX487" i="3"/>
  <c r="AW487" i="3"/>
  <c r="AV487" i="3"/>
  <c r="AT487" i="3"/>
  <c r="AS487" i="3"/>
  <c r="AR487" i="3"/>
  <c r="AQ487" i="3"/>
  <c r="AP487" i="3"/>
  <c r="AO487" i="3"/>
  <c r="AN487" i="3"/>
  <c r="AM487" i="3"/>
  <c r="AL487" i="3"/>
  <c r="AK487" i="3"/>
  <c r="AI487" i="3"/>
  <c r="AH487" i="3"/>
  <c r="AG487" i="3"/>
  <c r="AD487" i="3"/>
  <c r="AC487" i="3"/>
  <c r="AB487" i="3"/>
  <c r="AA487" i="3"/>
  <c r="Z487" i="3"/>
  <c r="X487" i="3"/>
  <c r="V487" i="3"/>
  <c r="AX486" i="3"/>
  <c r="AW486" i="3"/>
  <c r="AV486" i="3"/>
  <c r="AT486" i="3"/>
  <c r="AS486" i="3"/>
  <c r="AR486" i="3"/>
  <c r="AQ486" i="3"/>
  <c r="AP486" i="3"/>
  <c r="AO486" i="3"/>
  <c r="AN486" i="3"/>
  <c r="AM486" i="3"/>
  <c r="AL486" i="3"/>
  <c r="AK486" i="3"/>
  <c r="AI486" i="3"/>
  <c r="AH486" i="3"/>
  <c r="AG486" i="3"/>
  <c r="AD486" i="3"/>
  <c r="AC486" i="3"/>
  <c r="AB486" i="3"/>
  <c r="AA486" i="3"/>
  <c r="Z486" i="3"/>
  <c r="X486" i="3"/>
  <c r="V486" i="3"/>
  <c r="AX485" i="3"/>
  <c r="AW485" i="3"/>
  <c r="AV485" i="3"/>
  <c r="AT485" i="3"/>
  <c r="AS485" i="3"/>
  <c r="AR485" i="3"/>
  <c r="AQ485" i="3"/>
  <c r="AP485" i="3"/>
  <c r="AO485" i="3"/>
  <c r="AN485" i="3"/>
  <c r="AM485" i="3"/>
  <c r="AL485" i="3"/>
  <c r="AK485" i="3"/>
  <c r="AI485" i="3"/>
  <c r="AH485" i="3"/>
  <c r="AG485" i="3"/>
  <c r="AD485" i="3"/>
  <c r="AC485" i="3"/>
  <c r="AB485" i="3"/>
  <c r="AA485" i="3"/>
  <c r="Z485" i="3"/>
  <c r="X485" i="3"/>
  <c r="V485" i="3"/>
  <c r="AX484" i="3"/>
  <c r="AW484" i="3"/>
  <c r="AV484" i="3"/>
  <c r="AT484" i="3"/>
  <c r="AS484" i="3"/>
  <c r="AR484" i="3"/>
  <c r="AQ484" i="3"/>
  <c r="AP484" i="3"/>
  <c r="AO484" i="3"/>
  <c r="AN484" i="3"/>
  <c r="AM484" i="3"/>
  <c r="AL484" i="3"/>
  <c r="AK484" i="3"/>
  <c r="AI484" i="3"/>
  <c r="AH484" i="3"/>
  <c r="AG484" i="3"/>
  <c r="AD484" i="3"/>
  <c r="AC484" i="3"/>
  <c r="AB484" i="3"/>
  <c r="AA484" i="3"/>
  <c r="Z484" i="3"/>
  <c r="X484" i="3"/>
  <c r="V484" i="3"/>
  <c r="AX483" i="3"/>
  <c r="AW483" i="3"/>
  <c r="AV483" i="3"/>
  <c r="AT483" i="3"/>
  <c r="AS483" i="3"/>
  <c r="AR483" i="3"/>
  <c r="AQ483" i="3"/>
  <c r="AP483" i="3"/>
  <c r="AO483" i="3"/>
  <c r="AN483" i="3"/>
  <c r="AM483" i="3"/>
  <c r="AL483" i="3"/>
  <c r="AK483" i="3"/>
  <c r="AI483" i="3"/>
  <c r="AH483" i="3"/>
  <c r="AG483" i="3"/>
  <c r="AD483" i="3"/>
  <c r="AC483" i="3"/>
  <c r="AB483" i="3"/>
  <c r="AA483" i="3"/>
  <c r="Z483" i="3"/>
  <c r="X483" i="3"/>
  <c r="V483" i="3"/>
  <c r="AX482" i="3"/>
  <c r="AW482" i="3"/>
  <c r="AV482" i="3"/>
  <c r="AT482" i="3"/>
  <c r="AS482" i="3"/>
  <c r="AR482" i="3"/>
  <c r="AQ482" i="3"/>
  <c r="AP482" i="3"/>
  <c r="AO482" i="3"/>
  <c r="AN482" i="3"/>
  <c r="AM482" i="3"/>
  <c r="AL482" i="3"/>
  <c r="AK482" i="3"/>
  <c r="AI482" i="3"/>
  <c r="AH482" i="3"/>
  <c r="AG482" i="3"/>
  <c r="AD482" i="3"/>
  <c r="AC482" i="3"/>
  <c r="AB482" i="3"/>
  <c r="AA482" i="3"/>
  <c r="Z482" i="3"/>
  <c r="X482" i="3"/>
  <c r="V482" i="3"/>
  <c r="AX481" i="3"/>
  <c r="AW481" i="3"/>
  <c r="AV481" i="3"/>
  <c r="AT481" i="3"/>
  <c r="AS481" i="3"/>
  <c r="AR481" i="3"/>
  <c r="AQ481" i="3"/>
  <c r="AP481" i="3"/>
  <c r="AO481" i="3"/>
  <c r="AN481" i="3"/>
  <c r="AM481" i="3"/>
  <c r="AL481" i="3"/>
  <c r="AK481" i="3"/>
  <c r="AI481" i="3"/>
  <c r="AH481" i="3"/>
  <c r="AG481" i="3"/>
  <c r="AD481" i="3"/>
  <c r="AC481" i="3"/>
  <c r="AB481" i="3"/>
  <c r="AA481" i="3"/>
  <c r="Z481" i="3"/>
  <c r="X481" i="3"/>
  <c r="V481" i="3"/>
  <c r="AX480" i="3"/>
  <c r="AW480" i="3"/>
  <c r="AV480" i="3"/>
  <c r="AT480" i="3"/>
  <c r="AS480" i="3"/>
  <c r="AR480" i="3"/>
  <c r="AQ480" i="3"/>
  <c r="AP480" i="3"/>
  <c r="AO480" i="3"/>
  <c r="AN480" i="3"/>
  <c r="AM480" i="3"/>
  <c r="AL480" i="3"/>
  <c r="AK480" i="3"/>
  <c r="AI480" i="3"/>
  <c r="AH480" i="3"/>
  <c r="AG480" i="3"/>
  <c r="AD480" i="3"/>
  <c r="AC480" i="3"/>
  <c r="AB480" i="3"/>
  <c r="AA480" i="3"/>
  <c r="Z480" i="3"/>
  <c r="X480" i="3"/>
  <c r="V480" i="3"/>
  <c r="AX479" i="3"/>
  <c r="AW479" i="3"/>
  <c r="AV479" i="3"/>
  <c r="AT479" i="3"/>
  <c r="AS479" i="3"/>
  <c r="AR479" i="3"/>
  <c r="AQ479" i="3"/>
  <c r="AP479" i="3"/>
  <c r="AO479" i="3"/>
  <c r="AN479" i="3"/>
  <c r="AM479" i="3"/>
  <c r="AL479" i="3"/>
  <c r="AK479" i="3"/>
  <c r="AI479" i="3"/>
  <c r="AH479" i="3"/>
  <c r="AG479" i="3"/>
  <c r="AD479" i="3"/>
  <c r="AC479" i="3"/>
  <c r="AB479" i="3"/>
  <c r="AA479" i="3"/>
  <c r="Z479" i="3"/>
  <c r="X479" i="3"/>
  <c r="V479" i="3"/>
  <c r="AX478" i="3"/>
  <c r="AW478" i="3"/>
  <c r="AV478" i="3"/>
  <c r="AT478" i="3"/>
  <c r="AS478" i="3"/>
  <c r="AR478" i="3"/>
  <c r="AQ478" i="3"/>
  <c r="AP478" i="3"/>
  <c r="AO478" i="3"/>
  <c r="AN478" i="3"/>
  <c r="AM478" i="3"/>
  <c r="AL478" i="3"/>
  <c r="AK478" i="3"/>
  <c r="AI478" i="3"/>
  <c r="AH478" i="3"/>
  <c r="AG478" i="3"/>
  <c r="AD478" i="3"/>
  <c r="AC478" i="3"/>
  <c r="AB478" i="3"/>
  <c r="AA478" i="3"/>
  <c r="Z478" i="3"/>
  <c r="X478" i="3"/>
  <c r="V478" i="3"/>
  <c r="AX477" i="3"/>
  <c r="AW477" i="3"/>
  <c r="AV477" i="3"/>
  <c r="AT477" i="3"/>
  <c r="AS477" i="3"/>
  <c r="AR477" i="3"/>
  <c r="AQ477" i="3"/>
  <c r="AP477" i="3"/>
  <c r="AO477" i="3"/>
  <c r="AN477" i="3"/>
  <c r="AM477" i="3"/>
  <c r="AL477" i="3"/>
  <c r="AK477" i="3"/>
  <c r="AI477" i="3"/>
  <c r="AH477" i="3"/>
  <c r="AG477" i="3"/>
  <c r="AD477" i="3"/>
  <c r="AC477" i="3"/>
  <c r="AB477" i="3"/>
  <c r="AA477" i="3"/>
  <c r="Z477" i="3"/>
  <c r="X477" i="3"/>
  <c r="V477" i="3"/>
  <c r="AX476" i="3"/>
  <c r="AW476" i="3"/>
  <c r="AV476" i="3"/>
  <c r="AT476" i="3"/>
  <c r="AS476" i="3"/>
  <c r="AR476" i="3"/>
  <c r="AQ476" i="3"/>
  <c r="AP476" i="3"/>
  <c r="AO476" i="3"/>
  <c r="AN476" i="3"/>
  <c r="AM476" i="3"/>
  <c r="AL476" i="3"/>
  <c r="AK476" i="3"/>
  <c r="AI476" i="3"/>
  <c r="AH476" i="3"/>
  <c r="AG476" i="3"/>
  <c r="AD476" i="3"/>
  <c r="AC476" i="3"/>
  <c r="AB476" i="3"/>
  <c r="AA476" i="3"/>
  <c r="Z476" i="3"/>
  <c r="X476" i="3"/>
  <c r="V476" i="3"/>
  <c r="AX475" i="3"/>
  <c r="AW475" i="3"/>
  <c r="AV475" i="3"/>
  <c r="AT475" i="3"/>
  <c r="AS475" i="3"/>
  <c r="AR475" i="3"/>
  <c r="AQ475" i="3"/>
  <c r="AP475" i="3"/>
  <c r="AO475" i="3"/>
  <c r="AN475" i="3"/>
  <c r="AM475" i="3"/>
  <c r="AL475" i="3"/>
  <c r="AK475" i="3"/>
  <c r="AI475" i="3"/>
  <c r="AH475" i="3"/>
  <c r="AG475" i="3"/>
  <c r="AD475" i="3"/>
  <c r="AC475" i="3"/>
  <c r="AB475" i="3"/>
  <c r="AA475" i="3"/>
  <c r="Z475" i="3"/>
  <c r="X475" i="3"/>
  <c r="V475" i="3"/>
  <c r="AX474" i="3"/>
  <c r="AW474" i="3"/>
  <c r="AV474" i="3"/>
  <c r="AT474" i="3"/>
  <c r="AS474" i="3"/>
  <c r="AR474" i="3"/>
  <c r="AQ474" i="3"/>
  <c r="AP474" i="3"/>
  <c r="AO474" i="3"/>
  <c r="AN474" i="3"/>
  <c r="AM474" i="3"/>
  <c r="AL474" i="3"/>
  <c r="AK474" i="3"/>
  <c r="AI474" i="3"/>
  <c r="AH474" i="3"/>
  <c r="AG474" i="3"/>
  <c r="AD474" i="3"/>
  <c r="AC474" i="3"/>
  <c r="AB474" i="3"/>
  <c r="AA474" i="3"/>
  <c r="Z474" i="3"/>
  <c r="X474" i="3"/>
  <c r="V474" i="3"/>
  <c r="AX473" i="3"/>
  <c r="AW473" i="3"/>
  <c r="AV473" i="3"/>
  <c r="AT473" i="3"/>
  <c r="AS473" i="3"/>
  <c r="AR473" i="3"/>
  <c r="AQ473" i="3"/>
  <c r="AP473" i="3"/>
  <c r="AO473" i="3"/>
  <c r="AN473" i="3"/>
  <c r="AM473" i="3"/>
  <c r="AL473" i="3"/>
  <c r="AK473" i="3"/>
  <c r="AI473" i="3"/>
  <c r="AH473" i="3"/>
  <c r="AG473" i="3"/>
  <c r="AD473" i="3"/>
  <c r="AC473" i="3"/>
  <c r="AB473" i="3"/>
  <c r="AA473" i="3"/>
  <c r="Z473" i="3"/>
  <c r="X473" i="3"/>
  <c r="V473" i="3"/>
  <c r="AX472" i="3"/>
  <c r="AW472" i="3"/>
  <c r="AV472" i="3"/>
  <c r="AT472" i="3"/>
  <c r="AS472" i="3"/>
  <c r="AR472" i="3"/>
  <c r="AQ472" i="3"/>
  <c r="AP472" i="3"/>
  <c r="AO472" i="3"/>
  <c r="AN472" i="3"/>
  <c r="AM472" i="3"/>
  <c r="AL472" i="3"/>
  <c r="AK472" i="3"/>
  <c r="AI472" i="3"/>
  <c r="AH472" i="3"/>
  <c r="AG472" i="3"/>
  <c r="AD472" i="3"/>
  <c r="AC472" i="3"/>
  <c r="AB472" i="3"/>
  <c r="AA472" i="3"/>
  <c r="Z472" i="3"/>
  <c r="X472" i="3"/>
  <c r="V472" i="3"/>
  <c r="AX471" i="3"/>
  <c r="AW471" i="3"/>
  <c r="AV471" i="3"/>
  <c r="AT471" i="3"/>
  <c r="AS471" i="3"/>
  <c r="AR471" i="3"/>
  <c r="AQ471" i="3"/>
  <c r="AP471" i="3"/>
  <c r="AO471" i="3"/>
  <c r="AN471" i="3"/>
  <c r="AM471" i="3"/>
  <c r="AL471" i="3"/>
  <c r="AK471" i="3"/>
  <c r="AI471" i="3"/>
  <c r="AH471" i="3"/>
  <c r="AG471" i="3"/>
  <c r="AD471" i="3"/>
  <c r="AC471" i="3"/>
  <c r="AB471" i="3"/>
  <c r="AA471" i="3"/>
  <c r="Z471" i="3"/>
  <c r="X471" i="3"/>
  <c r="V471" i="3"/>
  <c r="AX470" i="3"/>
  <c r="AW470" i="3"/>
  <c r="AV470" i="3"/>
  <c r="AT470" i="3"/>
  <c r="AS470" i="3"/>
  <c r="AR470" i="3"/>
  <c r="AQ470" i="3"/>
  <c r="AP470" i="3"/>
  <c r="AO470" i="3"/>
  <c r="AN470" i="3"/>
  <c r="AM470" i="3"/>
  <c r="AL470" i="3"/>
  <c r="AK470" i="3"/>
  <c r="AI470" i="3"/>
  <c r="AH470" i="3"/>
  <c r="AG470" i="3"/>
  <c r="AD470" i="3"/>
  <c r="AC470" i="3"/>
  <c r="AB470" i="3"/>
  <c r="AA470" i="3"/>
  <c r="Z470" i="3"/>
  <c r="X470" i="3"/>
  <c r="V470" i="3"/>
  <c r="AX469" i="3"/>
  <c r="AW469" i="3"/>
  <c r="AV469" i="3"/>
  <c r="AT469" i="3"/>
  <c r="AS469" i="3"/>
  <c r="AR469" i="3"/>
  <c r="AQ469" i="3"/>
  <c r="AP469" i="3"/>
  <c r="AO469" i="3"/>
  <c r="AN469" i="3"/>
  <c r="AM469" i="3"/>
  <c r="AL469" i="3"/>
  <c r="AK469" i="3"/>
  <c r="AI469" i="3"/>
  <c r="AH469" i="3"/>
  <c r="AG469" i="3"/>
  <c r="AD469" i="3"/>
  <c r="AC469" i="3"/>
  <c r="AB469" i="3"/>
  <c r="AA469" i="3"/>
  <c r="Z469" i="3"/>
  <c r="X469" i="3"/>
  <c r="V469" i="3"/>
  <c r="AX468" i="3"/>
  <c r="AW468" i="3"/>
  <c r="AV468" i="3"/>
  <c r="AT468" i="3"/>
  <c r="AS468" i="3"/>
  <c r="AR468" i="3"/>
  <c r="AQ468" i="3"/>
  <c r="AP468" i="3"/>
  <c r="AO468" i="3"/>
  <c r="AN468" i="3"/>
  <c r="AM468" i="3"/>
  <c r="AL468" i="3"/>
  <c r="AK468" i="3"/>
  <c r="AI468" i="3"/>
  <c r="AH468" i="3"/>
  <c r="AG468" i="3"/>
  <c r="AD468" i="3"/>
  <c r="AC468" i="3"/>
  <c r="AB468" i="3"/>
  <c r="AA468" i="3"/>
  <c r="Z468" i="3"/>
  <c r="X468" i="3"/>
  <c r="V468" i="3"/>
  <c r="AX467" i="3"/>
  <c r="AW467" i="3"/>
  <c r="AV467" i="3"/>
  <c r="AT467" i="3"/>
  <c r="AS467" i="3"/>
  <c r="AR467" i="3"/>
  <c r="AQ467" i="3"/>
  <c r="AP467" i="3"/>
  <c r="AO467" i="3"/>
  <c r="AN467" i="3"/>
  <c r="AM467" i="3"/>
  <c r="AL467" i="3"/>
  <c r="AK467" i="3"/>
  <c r="AI467" i="3"/>
  <c r="AH467" i="3"/>
  <c r="AG467" i="3"/>
  <c r="AD467" i="3"/>
  <c r="AC467" i="3"/>
  <c r="AB467" i="3"/>
  <c r="AA467" i="3"/>
  <c r="Z467" i="3"/>
  <c r="X467" i="3"/>
  <c r="V467" i="3"/>
  <c r="AX466" i="3"/>
  <c r="AW466" i="3"/>
  <c r="AV466" i="3"/>
  <c r="AT466" i="3"/>
  <c r="AS466" i="3"/>
  <c r="AR466" i="3"/>
  <c r="AQ466" i="3"/>
  <c r="AP466" i="3"/>
  <c r="AO466" i="3"/>
  <c r="AN466" i="3"/>
  <c r="AM466" i="3"/>
  <c r="AL466" i="3"/>
  <c r="AK466" i="3"/>
  <c r="AI466" i="3"/>
  <c r="AH466" i="3"/>
  <c r="AG466" i="3"/>
  <c r="AD466" i="3"/>
  <c r="AC466" i="3"/>
  <c r="AB466" i="3"/>
  <c r="AA466" i="3"/>
  <c r="Z466" i="3"/>
  <c r="X466" i="3"/>
  <c r="V466" i="3"/>
  <c r="AX465" i="3"/>
  <c r="AW465" i="3"/>
  <c r="AV465" i="3"/>
  <c r="AT465" i="3"/>
  <c r="AS465" i="3"/>
  <c r="AR465" i="3"/>
  <c r="AQ465" i="3"/>
  <c r="AP465" i="3"/>
  <c r="AO465" i="3"/>
  <c r="AN465" i="3"/>
  <c r="AM465" i="3"/>
  <c r="AL465" i="3"/>
  <c r="AK465" i="3"/>
  <c r="AI465" i="3"/>
  <c r="AH465" i="3"/>
  <c r="AG465" i="3"/>
  <c r="AD465" i="3"/>
  <c r="AC465" i="3"/>
  <c r="AB465" i="3"/>
  <c r="AA465" i="3"/>
  <c r="Z465" i="3"/>
  <c r="X465" i="3"/>
  <c r="V465" i="3"/>
  <c r="AX464" i="3"/>
  <c r="AW464" i="3"/>
  <c r="AV464" i="3"/>
  <c r="AT464" i="3"/>
  <c r="AS464" i="3"/>
  <c r="AR464" i="3"/>
  <c r="AQ464" i="3"/>
  <c r="AP464" i="3"/>
  <c r="AO464" i="3"/>
  <c r="AN464" i="3"/>
  <c r="AM464" i="3"/>
  <c r="AL464" i="3"/>
  <c r="AK464" i="3"/>
  <c r="AI464" i="3"/>
  <c r="AH464" i="3"/>
  <c r="AG464" i="3"/>
  <c r="AD464" i="3"/>
  <c r="AC464" i="3"/>
  <c r="AB464" i="3"/>
  <c r="AA464" i="3"/>
  <c r="Z464" i="3"/>
  <c r="X464" i="3"/>
  <c r="V464" i="3"/>
  <c r="AX463" i="3"/>
  <c r="AW463" i="3"/>
  <c r="AV463" i="3"/>
  <c r="AT463" i="3"/>
  <c r="AS463" i="3"/>
  <c r="AR463" i="3"/>
  <c r="AQ463" i="3"/>
  <c r="AP463" i="3"/>
  <c r="AO463" i="3"/>
  <c r="AN463" i="3"/>
  <c r="AM463" i="3"/>
  <c r="AL463" i="3"/>
  <c r="AK463" i="3"/>
  <c r="AI463" i="3"/>
  <c r="AH463" i="3"/>
  <c r="AG463" i="3"/>
  <c r="AD463" i="3"/>
  <c r="AC463" i="3"/>
  <c r="AB463" i="3"/>
  <c r="AA463" i="3"/>
  <c r="Z463" i="3"/>
  <c r="X463" i="3"/>
  <c r="V463" i="3"/>
  <c r="AX462" i="3"/>
  <c r="AW462" i="3"/>
  <c r="AV462" i="3"/>
  <c r="AT462" i="3"/>
  <c r="AS462" i="3"/>
  <c r="AR462" i="3"/>
  <c r="AQ462" i="3"/>
  <c r="AP462" i="3"/>
  <c r="AO462" i="3"/>
  <c r="AN462" i="3"/>
  <c r="AM462" i="3"/>
  <c r="AL462" i="3"/>
  <c r="AK462" i="3"/>
  <c r="AI462" i="3"/>
  <c r="AH462" i="3"/>
  <c r="AG462" i="3"/>
  <c r="AD462" i="3"/>
  <c r="AC462" i="3"/>
  <c r="AB462" i="3"/>
  <c r="AA462" i="3"/>
  <c r="Z462" i="3"/>
  <c r="X462" i="3"/>
  <c r="V462" i="3"/>
  <c r="AX461" i="3"/>
  <c r="AW461" i="3"/>
  <c r="AV461" i="3"/>
  <c r="AT461" i="3"/>
  <c r="AS461" i="3"/>
  <c r="AR461" i="3"/>
  <c r="AQ461" i="3"/>
  <c r="AP461" i="3"/>
  <c r="AO461" i="3"/>
  <c r="AN461" i="3"/>
  <c r="AM461" i="3"/>
  <c r="AL461" i="3"/>
  <c r="AK461" i="3"/>
  <c r="AI461" i="3"/>
  <c r="AH461" i="3"/>
  <c r="AG461" i="3"/>
  <c r="AD461" i="3"/>
  <c r="AC461" i="3"/>
  <c r="AB461" i="3"/>
  <c r="AA461" i="3"/>
  <c r="Z461" i="3"/>
  <c r="X461" i="3"/>
  <c r="V461" i="3"/>
  <c r="AX460" i="3"/>
  <c r="AW460" i="3"/>
  <c r="AV460" i="3"/>
  <c r="AT460" i="3"/>
  <c r="AS460" i="3"/>
  <c r="AR460" i="3"/>
  <c r="AQ460" i="3"/>
  <c r="AP460" i="3"/>
  <c r="AO460" i="3"/>
  <c r="AN460" i="3"/>
  <c r="AM460" i="3"/>
  <c r="AL460" i="3"/>
  <c r="AK460" i="3"/>
  <c r="AI460" i="3"/>
  <c r="AH460" i="3"/>
  <c r="AG460" i="3"/>
  <c r="AD460" i="3"/>
  <c r="AC460" i="3"/>
  <c r="AB460" i="3"/>
  <c r="AA460" i="3"/>
  <c r="Z460" i="3"/>
  <c r="X460" i="3"/>
  <c r="V460" i="3"/>
  <c r="AX459" i="3"/>
  <c r="AW459" i="3"/>
  <c r="AV459" i="3"/>
  <c r="AT459" i="3"/>
  <c r="AS459" i="3"/>
  <c r="AR459" i="3"/>
  <c r="AQ459" i="3"/>
  <c r="AP459" i="3"/>
  <c r="AO459" i="3"/>
  <c r="AN459" i="3"/>
  <c r="AM459" i="3"/>
  <c r="AL459" i="3"/>
  <c r="AK459" i="3"/>
  <c r="AI459" i="3"/>
  <c r="AH459" i="3"/>
  <c r="AG459" i="3"/>
  <c r="AD459" i="3"/>
  <c r="AC459" i="3"/>
  <c r="AB459" i="3"/>
  <c r="AA459" i="3"/>
  <c r="Z459" i="3"/>
  <c r="X459" i="3"/>
  <c r="V459" i="3"/>
  <c r="AX458" i="3"/>
  <c r="AW458" i="3"/>
  <c r="AV458" i="3"/>
  <c r="AT458" i="3"/>
  <c r="AS458" i="3"/>
  <c r="AR458" i="3"/>
  <c r="AQ458" i="3"/>
  <c r="AP458" i="3"/>
  <c r="AO458" i="3"/>
  <c r="AN458" i="3"/>
  <c r="AM458" i="3"/>
  <c r="AL458" i="3"/>
  <c r="AK458" i="3"/>
  <c r="AI458" i="3"/>
  <c r="AH458" i="3"/>
  <c r="AG458" i="3"/>
  <c r="AD458" i="3"/>
  <c r="AC458" i="3"/>
  <c r="AB458" i="3"/>
  <c r="AA458" i="3"/>
  <c r="Z458" i="3"/>
  <c r="X458" i="3"/>
  <c r="V458" i="3"/>
  <c r="AX457" i="3"/>
  <c r="AW457" i="3"/>
  <c r="AV457" i="3"/>
  <c r="AT457" i="3"/>
  <c r="AS457" i="3"/>
  <c r="AR457" i="3"/>
  <c r="AQ457" i="3"/>
  <c r="AP457" i="3"/>
  <c r="AO457" i="3"/>
  <c r="AN457" i="3"/>
  <c r="AM457" i="3"/>
  <c r="AL457" i="3"/>
  <c r="AK457" i="3"/>
  <c r="AI457" i="3"/>
  <c r="AH457" i="3"/>
  <c r="AG457" i="3"/>
  <c r="AD457" i="3"/>
  <c r="AC457" i="3"/>
  <c r="AB457" i="3"/>
  <c r="AA457" i="3"/>
  <c r="Z457" i="3"/>
  <c r="X457" i="3"/>
  <c r="V457" i="3"/>
  <c r="AX456" i="3"/>
  <c r="AW456" i="3"/>
  <c r="AV456" i="3"/>
  <c r="AT456" i="3"/>
  <c r="AS456" i="3"/>
  <c r="AR456" i="3"/>
  <c r="AQ456" i="3"/>
  <c r="AP456" i="3"/>
  <c r="AO456" i="3"/>
  <c r="AN456" i="3"/>
  <c r="AM456" i="3"/>
  <c r="AL456" i="3"/>
  <c r="AK456" i="3"/>
  <c r="AI456" i="3"/>
  <c r="AH456" i="3"/>
  <c r="AG456" i="3"/>
  <c r="AD456" i="3"/>
  <c r="AC456" i="3"/>
  <c r="AB456" i="3"/>
  <c r="AA456" i="3"/>
  <c r="Z456" i="3"/>
  <c r="X456" i="3"/>
  <c r="V456" i="3"/>
  <c r="AX455" i="3"/>
  <c r="AW455" i="3"/>
  <c r="AV455" i="3"/>
  <c r="AT455" i="3"/>
  <c r="AS455" i="3"/>
  <c r="AR455" i="3"/>
  <c r="AQ455" i="3"/>
  <c r="AP455" i="3"/>
  <c r="AO455" i="3"/>
  <c r="AN455" i="3"/>
  <c r="AM455" i="3"/>
  <c r="AL455" i="3"/>
  <c r="AK455" i="3"/>
  <c r="AI455" i="3"/>
  <c r="AH455" i="3"/>
  <c r="AG455" i="3"/>
  <c r="AD455" i="3"/>
  <c r="AC455" i="3"/>
  <c r="AB455" i="3"/>
  <c r="AA455" i="3"/>
  <c r="Z455" i="3"/>
  <c r="X455" i="3"/>
  <c r="V455" i="3"/>
  <c r="AX454" i="3"/>
  <c r="AW454" i="3"/>
  <c r="AV454" i="3"/>
  <c r="AT454" i="3"/>
  <c r="AS454" i="3"/>
  <c r="AR454" i="3"/>
  <c r="AQ454" i="3"/>
  <c r="AP454" i="3"/>
  <c r="AO454" i="3"/>
  <c r="AN454" i="3"/>
  <c r="AM454" i="3"/>
  <c r="AL454" i="3"/>
  <c r="AK454" i="3"/>
  <c r="AI454" i="3"/>
  <c r="AH454" i="3"/>
  <c r="AG454" i="3"/>
  <c r="AD454" i="3"/>
  <c r="AC454" i="3"/>
  <c r="AB454" i="3"/>
  <c r="AA454" i="3"/>
  <c r="Z454" i="3"/>
  <c r="X454" i="3"/>
  <c r="V454" i="3"/>
  <c r="AX453" i="3"/>
  <c r="AW453" i="3"/>
  <c r="AV453" i="3"/>
  <c r="AT453" i="3"/>
  <c r="AS453" i="3"/>
  <c r="AR453" i="3"/>
  <c r="AQ453" i="3"/>
  <c r="AP453" i="3"/>
  <c r="AO453" i="3"/>
  <c r="AN453" i="3"/>
  <c r="AM453" i="3"/>
  <c r="AL453" i="3"/>
  <c r="AK453" i="3"/>
  <c r="AI453" i="3"/>
  <c r="AH453" i="3"/>
  <c r="AG453" i="3"/>
  <c r="AD453" i="3"/>
  <c r="AC453" i="3"/>
  <c r="AB453" i="3"/>
  <c r="AA453" i="3"/>
  <c r="Z453" i="3"/>
  <c r="X453" i="3"/>
  <c r="V453" i="3"/>
  <c r="AX452" i="3"/>
  <c r="AW452" i="3"/>
  <c r="AV452" i="3"/>
  <c r="AT452" i="3"/>
  <c r="AS452" i="3"/>
  <c r="AR452" i="3"/>
  <c r="AQ452" i="3"/>
  <c r="AP452" i="3"/>
  <c r="AO452" i="3"/>
  <c r="AN452" i="3"/>
  <c r="AM452" i="3"/>
  <c r="AL452" i="3"/>
  <c r="AK452" i="3"/>
  <c r="AI452" i="3"/>
  <c r="AH452" i="3"/>
  <c r="AG452" i="3"/>
  <c r="AD452" i="3"/>
  <c r="AC452" i="3"/>
  <c r="AB452" i="3"/>
  <c r="AA452" i="3"/>
  <c r="Z452" i="3"/>
  <c r="X452" i="3"/>
  <c r="V452" i="3"/>
  <c r="AX451" i="3"/>
  <c r="AW451" i="3"/>
  <c r="AV451" i="3"/>
  <c r="AT451" i="3"/>
  <c r="AS451" i="3"/>
  <c r="AR451" i="3"/>
  <c r="AQ451" i="3"/>
  <c r="AP451" i="3"/>
  <c r="AO451" i="3"/>
  <c r="AN451" i="3"/>
  <c r="AM451" i="3"/>
  <c r="AL451" i="3"/>
  <c r="AK451" i="3"/>
  <c r="AI451" i="3"/>
  <c r="AH451" i="3"/>
  <c r="AG451" i="3"/>
  <c r="AD451" i="3"/>
  <c r="AC451" i="3"/>
  <c r="AB451" i="3"/>
  <c r="AA451" i="3"/>
  <c r="Z451" i="3"/>
  <c r="X451" i="3"/>
  <c r="V451" i="3"/>
  <c r="AX450" i="3"/>
  <c r="AW450" i="3"/>
  <c r="AV450" i="3"/>
  <c r="AT450" i="3"/>
  <c r="AS450" i="3"/>
  <c r="AR450" i="3"/>
  <c r="AQ450" i="3"/>
  <c r="AP450" i="3"/>
  <c r="AO450" i="3"/>
  <c r="AN450" i="3"/>
  <c r="AM450" i="3"/>
  <c r="AL450" i="3"/>
  <c r="AK450" i="3"/>
  <c r="AI450" i="3"/>
  <c r="AH450" i="3"/>
  <c r="AG450" i="3"/>
  <c r="AD450" i="3"/>
  <c r="AC450" i="3"/>
  <c r="AB450" i="3"/>
  <c r="AA450" i="3"/>
  <c r="Z450" i="3"/>
  <c r="X450" i="3"/>
  <c r="V450" i="3"/>
  <c r="AX449" i="3"/>
  <c r="AW449" i="3"/>
  <c r="AV449" i="3"/>
  <c r="AT449" i="3"/>
  <c r="AS449" i="3"/>
  <c r="AR449" i="3"/>
  <c r="AQ449" i="3"/>
  <c r="AP449" i="3"/>
  <c r="AO449" i="3"/>
  <c r="AN449" i="3"/>
  <c r="AM449" i="3"/>
  <c r="AL449" i="3"/>
  <c r="AK449" i="3"/>
  <c r="AI449" i="3"/>
  <c r="AH449" i="3"/>
  <c r="AG449" i="3"/>
  <c r="AD449" i="3"/>
  <c r="AC449" i="3"/>
  <c r="AB449" i="3"/>
  <c r="AA449" i="3"/>
  <c r="Z449" i="3"/>
  <c r="X449" i="3"/>
  <c r="V449" i="3"/>
  <c r="AX448" i="3"/>
  <c r="AW448" i="3"/>
  <c r="AV448" i="3"/>
  <c r="AT448" i="3"/>
  <c r="AS448" i="3"/>
  <c r="AR448" i="3"/>
  <c r="AQ448" i="3"/>
  <c r="AP448" i="3"/>
  <c r="AO448" i="3"/>
  <c r="AN448" i="3"/>
  <c r="AM448" i="3"/>
  <c r="AL448" i="3"/>
  <c r="AK448" i="3"/>
  <c r="AI448" i="3"/>
  <c r="AH448" i="3"/>
  <c r="AG448" i="3"/>
  <c r="AD448" i="3"/>
  <c r="AC448" i="3"/>
  <c r="AB448" i="3"/>
  <c r="AA448" i="3"/>
  <c r="Z448" i="3"/>
  <c r="X448" i="3"/>
  <c r="V448" i="3"/>
  <c r="AX447" i="3"/>
  <c r="AW447" i="3"/>
  <c r="AV447" i="3"/>
  <c r="AT447" i="3"/>
  <c r="AS447" i="3"/>
  <c r="AR447" i="3"/>
  <c r="AQ447" i="3"/>
  <c r="AP447" i="3"/>
  <c r="AO447" i="3"/>
  <c r="AN447" i="3"/>
  <c r="AM447" i="3"/>
  <c r="AL447" i="3"/>
  <c r="AK447" i="3"/>
  <c r="AI447" i="3"/>
  <c r="AH447" i="3"/>
  <c r="AG447" i="3"/>
  <c r="AD447" i="3"/>
  <c r="AC447" i="3"/>
  <c r="AB447" i="3"/>
  <c r="AA447" i="3"/>
  <c r="Z447" i="3"/>
  <c r="X447" i="3"/>
  <c r="V447" i="3"/>
  <c r="AX446" i="3"/>
  <c r="AW446" i="3"/>
  <c r="AV446" i="3"/>
  <c r="AT446" i="3"/>
  <c r="AS446" i="3"/>
  <c r="AR446" i="3"/>
  <c r="AQ446" i="3"/>
  <c r="AP446" i="3"/>
  <c r="AO446" i="3"/>
  <c r="AN446" i="3"/>
  <c r="AM446" i="3"/>
  <c r="AL446" i="3"/>
  <c r="AK446" i="3"/>
  <c r="AI446" i="3"/>
  <c r="AH446" i="3"/>
  <c r="AG446" i="3"/>
  <c r="AD446" i="3"/>
  <c r="AC446" i="3"/>
  <c r="AB446" i="3"/>
  <c r="AA446" i="3"/>
  <c r="Z446" i="3"/>
  <c r="X446" i="3"/>
  <c r="V446" i="3"/>
  <c r="AX445" i="3"/>
  <c r="AW445" i="3"/>
  <c r="AV445" i="3"/>
  <c r="AT445" i="3"/>
  <c r="AS445" i="3"/>
  <c r="AR445" i="3"/>
  <c r="AQ445" i="3"/>
  <c r="AP445" i="3"/>
  <c r="AO445" i="3"/>
  <c r="AN445" i="3"/>
  <c r="AM445" i="3"/>
  <c r="AL445" i="3"/>
  <c r="AK445" i="3"/>
  <c r="AI445" i="3"/>
  <c r="AH445" i="3"/>
  <c r="AG445" i="3"/>
  <c r="AD445" i="3"/>
  <c r="AC445" i="3"/>
  <c r="AB445" i="3"/>
  <c r="AA445" i="3"/>
  <c r="Z445" i="3"/>
  <c r="X445" i="3"/>
  <c r="V445" i="3"/>
  <c r="AX444" i="3"/>
  <c r="AW444" i="3"/>
  <c r="AV444" i="3"/>
  <c r="AT444" i="3"/>
  <c r="AS444" i="3"/>
  <c r="AR444" i="3"/>
  <c r="AQ444" i="3"/>
  <c r="AP444" i="3"/>
  <c r="AO444" i="3"/>
  <c r="AN444" i="3"/>
  <c r="AM444" i="3"/>
  <c r="AL444" i="3"/>
  <c r="AK444" i="3"/>
  <c r="AI444" i="3"/>
  <c r="AH444" i="3"/>
  <c r="AG444" i="3"/>
  <c r="AD444" i="3"/>
  <c r="AC444" i="3"/>
  <c r="AB444" i="3"/>
  <c r="AA444" i="3"/>
  <c r="Z444" i="3"/>
  <c r="X444" i="3"/>
  <c r="V444" i="3"/>
  <c r="AX443" i="3"/>
  <c r="AW443" i="3"/>
  <c r="AV443" i="3"/>
  <c r="AT443" i="3"/>
  <c r="AS443" i="3"/>
  <c r="AR443" i="3"/>
  <c r="AQ443" i="3"/>
  <c r="AP443" i="3"/>
  <c r="AO443" i="3"/>
  <c r="AN443" i="3"/>
  <c r="AM443" i="3"/>
  <c r="AL443" i="3"/>
  <c r="AK443" i="3"/>
  <c r="AI443" i="3"/>
  <c r="AH443" i="3"/>
  <c r="AG443" i="3"/>
  <c r="AD443" i="3"/>
  <c r="AC443" i="3"/>
  <c r="AB443" i="3"/>
  <c r="AA443" i="3"/>
  <c r="Z443" i="3"/>
  <c r="X443" i="3"/>
  <c r="V443" i="3"/>
  <c r="AX442" i="3"/>
  <c r="AW442" i="3"/>
  <c r="AV442" i="3"/>
  <c r="AT442" i="3"/>
  <c r="AS442" i="3"/>
  <c r="AR442" i="3"/>
  <c r="AQ442" i="3"/>
  <c r="AP442" i="3"/>
  <c r="AO442" i="3"/>
  <c r="AN442" i="3"/>
  <c r="AM442" i="3"/>
  <c r="AL442" i="3"/>
  <c r="AK442" i="3"/>
  <c r="AI442" i="3"/>
  <c r="AH442" i="3"/>
  <c r="AG442" i="3"/>
  <c r="AD442" i="3"/>
  <c r="AC442" i="3"/>
  <c r="AB442" i="3"/>
  <c r="AA442" i="3"/>
  <c r="Z442" i="3"/>
  <c r="X442" i="3"/>
  <c r="V442" i="3"/>
  <c r="AX441" i="3"/>
  <c r="AW441" i="3"/>
  <c r="AV441" i="3"/>
  <c r="AT441" i="3"/>
  <c r="AS441" i="3"/>
  <c r="AR441" i="3"/>
  <c r="AQ441" i="3"/>
  <c r="AP441" i="3"/>
  <c r="AO441" i="3"/>
  <c r="AN441" i="3"/>
  <c r="AM441" i="3"/>
  <c r="AL441" i="3"/>
  <c r="AK441" i="3"/>
  <c r="AI441" i="3"/>
  <c r="AH441" i="3"/>
  <c r="AG441" i="3"/>
  <c r="AD441" i="3"/>
  <c r="AC441" i="3"/>
  <c r="AB441" i="3"/>
  <c r="AA441" i="3"/>
  <c r="Z441" i="3"/>
  <c r="X441" i="3"/>
  <c r="V441" i="3"/>
  <c r="AX440" i="3"/>
  <c r="AW440" i="3"/>
  <c r="AV440" i="3"/>
  <c r="AT440" i="3"/>
  <c r="AS440" i="3"/>
  <c r="AR440" i="3"/>
  <c r="AQ440" i="3"/>
  <c r="AP440" i="3"/>
  <c r="AO440" i="3"/>
  <c r="AN440" i="3"/>
  <c r="AM440" i="3"/>
  <c r="AL440" i="3"/>
  <c r="AK440" i="3"/>
  <c r="AI440" i="3"/>
  <c r="AH440" i="3"/>
  <c r="AG440" i="3"/>
  <c r="AD440" i="3"/>
  <c r="AC440" i="3"/>
  <c r="AB440" i="3"/>
  <c r="AA440" i="3"/>
  <c r="Z440" i="3"/>
  <c r="X440" i="3"/>
  <c r="V440" i="3"/>
  <c r="AX439" i="3"/>
  <c r="AW439" i="3"/>
  <c r="AV439" i="3"/>
  <c r="AT439" i="3"/>
  <c r="AS439" i="3"/>
  <c r="AR439" i="3"/>
  <c r="AQ439" i="3"/>
  <c r="AP439" i="3"/>
  <c r="AO439" i="3"/>
  <c r="AN439" i="3"/>
  <c r="AM439" i="3"/>
  <c r="AL439" i="3"/>
  <c r="AK439" i="3"/>
  <c r="AI439" i="3"/>
  <c r="AH439" i="3"/>
  <c r="AG439" i="3"/>
  <c r="AD439" i="3"/>
  <c r="AC439" i="3"/>
  <c r="AB439" i="3"/>
  <c r="AA439" i="3"/>
  <c r="Z439" i="3"/>
  <c r="X439" i="3"/>
  <c r="V439" i="3"/>
  <c r="AX438" i="3"/>
  <c r="AW438" i="3"/>
  <c r="AV438" i="3"/>
  <c r="AT438" i="3"/>
  <c r="AS438" i="3"/>
  <c r="AR438" i="3"/>
  <c r="AQ438" i="3"/>
  <c r="AP438" i="3"/>
  <c r="AO438" i="3"/>
  <c r="AN438" i="3"/>
  <c r="AM438" i="3"/>
  <c r="AL438" i="3"/>
  <c r="AK438" i="3"/>
  <c r="AI438" i="3"/>
  <c r="AH438" i="3"/>
  <c r="AG438" i="3"/>
  <c r="AD438" i="3"/>
  <c r="AC438" i="3"/>
  <c r="AB438" i="3"/>
  <c r="AA438" i="3"/>
  <c r="Z438" i="3"/>
  <c r="X438" i="3"/>
  <c r="V438" i="3"/>
  <c r="AX437" i="3"/>
  <c r="AW437" i="3"/>
  <c r="AV437" i="3"/>
  <c r="AT437" i="3"/>
  <c r="AS437" i="3"/>
  <c r="AR437" i="3"/>
  <c r="AQ437" i="3"/>
  <c r="AP437" i="3"/>
  <c r="AO437" i="3"/>
  <c r="AN437" i="3"/>
  <c r="AM437" i="3"/>
  <c r="AL437" i="3"/>
  <c r="AK437" i="3"/>
  <c r="AI437" i="3"/>
  <c r="AH437" i="3"/>
  <c r="AG437" i="3"/>
  <c r="AD437" i="3"/>
  <c r="AC437" i="3"/>
  <c r="AB437" i="3"/>
  <c r="AA437" i="3"/>
  <c r="Z437" i="3"/>
  <c r="X437" i="3"/>
  <c r="V437" i="3"/>
  <c r="AX436" i="3"/>
  <c r="AW436" i="3"/>
  <c r="AV436" i="3"/>
  <c r="AT436" i="3"/>
  <c r="AS436" i="3"/>
  <c r="AR436" i="3"/>
  <c r="AQ436" i="3"/>
  <c r="AP436" i="3"/>
  <c r="AO436" i="3"/>
  <c r="AN436" i="3"/>
  <c r="AM436" i="3"/>
  <c r="AL436" i="3"/>
  <c r="AK436" i="3"/>
  <c r="AI436" i="3"/>
  <c r="AH436" i="3"/>
  <c r="AG436" i="3"/>
  <c r="AD436" i="3"/>
  <c r="AC436" i="3"/>
  <c r="AB436" i="3"/>
  <c r="AA436" i="3"/>
  <c r="Z436" i="3"/>
  <c r="X436" i="3"/>
  <c r="V436" i="3"/>
  <c r="AX435" i="3"/>
  <c r="AW435" i="3"/>
  <c r="AV435" i="3"/>
  <c r="AT435" i="3"/>
  <c r="AS435" i="3"/>
  <c r="AR435" i="3"/>
  <c r="AQ435" i="3"/>
  <c r="AP435" i="3"/>
  <c r="AO435" i="3"/>
  <c r="AN435" i="3"/>
  <c r="AM435" i="3"/>
  <c r="AL435" i="3"/>
  <c r="AK435" i="3"/>
  <c r="AI435" i="3"/>
  <c r="AH435" i="3"/>
  <c r="AG435" i="3"/>
  <c r="AD435" i="3"/>
  <c r="AC435" i="3"/>
  <c r="AB435" i="3"/>
  <c r="AA435" i="3"/>
  <c r="Z435" i="3"/>
  <c r="X435" i="3"/>
  <c r="V435" i="3"/>
  <c r="AX434" i="3"/>
  <c r="AW434" i="3"/>
  <c r="AV434" i="3"/>
  <c r="AT434" i="3"/>
  <c r="AS434" i="3"/>
  <c r="AR434" i="3"/>
  <c r="AQ434" i="3"/>
  <c r="AP434" i="3"/>
  <c r="AO434" i="3"/>
  <c r="AN434" i="3"/>
  <c r="AM434" i="3"/>
  <c r="AL434" i="3"/>
  <c r="AK434" i="3"/>
  <c r="AI434" i="3"/>
  <c r="AH434" i="3"/>
  <c r="AG434" i="3"/>
  <c r="AD434" i="3"/>
  <c r="AC434" i="3"/>
  <c r="AB434" i="3"/>
  <c r="AA434" i="3"/>
  <c r="Z434" i="3"/>
  <c r="X434" i="3"/>
  <c r="V434" i="3"/>
  <c r="AX433" i="3"/>
  <c r="AW433" i="3"/>
  <c r="AV433" i="3"/>
  <c r="AT433" i="3"/>
  <c r="AS433" i="3"/>
  <c r="AR433" i="3"/>
  <c r="AQ433" i="3"/>
  <c r="AP433" i="3"/>
  <c r="AO433" i="3"/>
  <c r="AN433" i="3"/>
  <c r="AM433" i="3"/>
  <c r="AL433" i="3"/>
  <c r="AK433" i="3"/>
  <c r="AI433" i="3"/>
  <c r="AH433" i="3"/>
  <c r="AG433" i="3"/>
  <c r="AD433" i="3"/>
  <c r="AC433" i="3"/>
  <c r="AB433" i="3"/>
  <c r="AA433" i="3"/>
  <c r="Z433" i="3"/>
  <c r="X433" i="3"/>
  <c r="V433" i="3"/>
  <c r="AX432" i="3"/>
  <c r="AW432" i="3"/>
  <c r="AV432" i="3"/>
  <c r="AT432" i="3"/>
  <c r="AS432" i="3"/>
  <c r="AR432" i="3"/>
  <c r="AQ432" i="3"/>
  <c r="AP432" i="3"/>
  <c r="AO432" i="3"/>
  <c r="AN432" i="3"/>
  <c r="AM432" i="3"/>
  <c r="AL432" i="3"/>
  <c r="AK432" i="3"/>
  <c r="AI432" i="3"/>
  <c r="AH432" i="3"/>
  <c r="AG432" i="3"/>
  <c r="AD432" i="3"/>
  <c r="AC432" i="3"/>
  <c r="AB432" i="3"/>
  <c r="AA432" i="3"/>
  <c r="Z432" i="3"/>
  <c r="X432" i="3"/>
  <c r="V432" i="3"/>
  <c r="AX431" i="3"/>
  <c r="AW431" i="3"/>
  <c r="AV431" i="3"/>
  <c r="AT431" i="3"/>
  <c r="AS431" i="3"/>
  <c r="AR431" i="3"/>
  <c r="AQ431" i="3"/>
  <c r="AP431" i="3"/>
  <c r="AO431" i="3"/>
  <c r="AN431" i="3"/>
  <c r="AM431" i="3"/>
  <c r="AL431" i="3"/>
  <c r="AK431" i="3"/>
  <c r="AI431" i="3"/>
  <c r="AH431" i="3"/>
  <c r="AG431" i="3"/>
  <c r="AD431" i="3"/>
  <c r="AC431" i="3"/>
  <c r="AB431" i="3"/>
  <c r="AA431" i="3"/>
  <c r="Z431" i="3"/>
  <c r="X431" i="3"/>
  <c r="V431" i="3"/>
  <c r="AX430" i="3"/>
  <c r="AW430" i="3"/>
  <c r="AV430" i="3"/>
  <c r="AT430" i="3"/>
  <c r="AS430" i="3"/>
  <c r="AR430" i="3"/>
  <c r="AQ430" i="3"/>
  <c r="AP430" i="3"/>
  <c r="AO430" i="3"/>
  <c r="AN430" i="3"/>
  <c r="AM430" i="3"/>
  <c r="AL430" i="3"/>
  <c r="AK430" i="3"/>
  <c r="AI430" i="3"/>
  <c r="AH430" i="3"/>
  <c r="AG430" i="3"/>
  <c r="AD430" i="3"/>
  <c r="AC430" i="3"/>
  <c r="AB430" i="3"/>
  <c r="AA430" i="3"/>
  <c r="Z430" i="3"/>
  <c r="X430" i="3"/>
  <c r="V430" i="3"/>
  <c r="AX429" i="3"/>
  <c r="AW429" i="3"/>
  <c r="AV429" i="3"/>
  <c r="AT429" i="3"/>
  <c r="AS429" i="3"/>
  <c r="AR429" i="3"/>
  <c r="AQ429" i="3"/>
  <c r="AP429" i="3"/>
  <c r="AO429" i="3"/>
  <c r="AN429" i="3"/>
  <c r="AM429" i="3"/>
  <c r="AL429" i="3"/>
  <c r="AK429" i="3"/>
  <c r="AI429" i="3"/>
  <c r="AH429" i="3"/>
  <c r="AG429" i="3"/>
  <c r="AD429" i="3"/>
  <c r="AC429" i="3"/>
  <c r="AB429" i="3"/>
  <c r="AA429" i="3"/>
  <c r="Z429" i="3"/>
  <c r="X429" i="3"/>
  <c r="V429" i="3"/>
  <c r="AX428" i="3"/>
  <c r="AW428" i="3"/>
  <c r="AV428" i="3"/>
  <c r="AT428" i="3"/>
  <c r="AS428" i="3"/>
  <c r="AR428" i="3"/>
  <c r="AQ428" i="3"/>
  <c r="AP428" i="3"/>
  <c r="AO428" i="3"/>
  <c r="AN428" i="3"/>
  <c r="AM428" i="3"/>
  <c r="AL428" i="3"/>
  <c r="AK428" i="3"/>
  <c r="AI428" i="3"/>
  <c r="AH428" i="3"/>
  <c r="AG428" i="3"/>
  <c r="AD428" i="3"/>
  <c r="AC428" i="3"/>
  <c r="AB428" i="3"/>
  <c r="AA428" i="3"/>
  <c r="Z428" i="3"/>
  <c r="X428" i="3"/>
  <c r="V428" i="3"/>
  <c r="AX427" i="3"/>
  <c r="AW427" i="3"/>
  <c r="AV427" i="3"/>
  <c r="AT427" i="3"/>
  <c r="AS427" i="3"/>
  <c r="AR427" i="3"/>
  <c r="AQ427" i="3"/>
  <c r="AP427" i="3"/>
  <c r="AO427" i="3"/>
  <c r="AN427" i="3"/>
  <c r="AM427" i="3"/>
  <c r="AL427" i="3"/>
  <c r="AK427" i="3"/>
  <c r="AI427" i="3"/>
  <c r="AH427" i="3"/>
  <c r="AG427" i="3"/>
  <c r="AD427" i="3"/>
  <c r="AC427" i="3"/>
  <c r="AB427" i="3"/>
  <c r="AA427" i="3"/>
  <c r="Z427" i="3"/>
  <c r="X427" i="3"/>
  <c r="V427" i="3"/>
  <c r="AX426" i="3"/>
  <c r="AW426" i="3"/>
  <c r="AV426" i="3"/>
  <c r="AT426" i="3"/>
  <c r="AS426" i="3"/>
  <c r="AR426" i="3"/>
  <c r="AQ426" i="3"/>
  <c r="AP426" i="3"/>
  <c r="AO426" i="3"/>
  <c r="AN426" i="3"/>
  <c r="AM426" i="3"/>
  <c r="AL426" i="3"/>
  <c r="AK426" i="3"/>
  <c r="AI426" i="3"/>
  <c r="AH426" i="3"/>
  <c r="AG426" i="3"/>
  <c r="AD426" i="3"/>
  <c r="AC426" i="3"/>
  <c r="AB426" i="3"/>
  <c r="AA426" i="3"/>
  <c r="Z426" i="3"/>
  <c r="X426" i="3"/>
  <c r="V426" i="3"/>
  <c r="AX425" i="3"/>
  <c r="AW425" i="3"/>
  <c r="AV425" i="3"/>
  <c r="AT425" i="3"/>
  <c r="AS425" i="3"/>
  <c r="AR425" i="3"/>
  <c r="AQ425" i="3"/>
  <c r="AP425" i="3"/>
  <c r="AO425" i="3"/>
  <c r="AN425" i="3"/>
  <c r="AM425" i="3"/>
  <c r="AL425" i="3"/>
  <c r="AK425" i="3"/>
  <c r="AI425" i="3"/>
  <c r="AH425" i="3"/>
  <c r="AG425" i="3"/>
  <c r="AD425" i="3"/>
  <c r="AC425" i="3"/>
  <c r="AB425" i="3"/>
  <c r="AA425" i="3"/>
  <c r="Z425" i="3"/>
  <c r="X425" i="3"/>
  <c r="V425" i="3"/>
  <c r="AX424" i="3"/>
  <c r="AW424" i="3"/>
  <c r="AV424" i="3"/>
  <c r="AT424" i="3"/>
  <c r="AS424" i="3"/>
  <c r="AR424" i="3"/>
  <c r="AQ424" i="3"/>
  <c r="AP424" i="3"/>
  <c r="AO424" i="3"/>
  <c r="AN424" i="3"/>
  <c r="AM424" i="3"/>
  <c r="AL424" i="3"/>
  <c r="AK424" i="3"/>
  <c r="AI424" i="3"/>
  <c r="AH424" i="3"/>
  <c r="AG424" i="3"/>
  <c r="AD424" i="3"/>
  <c r="AC424" i="3"/>
  <c r="AB424" i="3"/>
  <c r="AA424" i="3"/>
  <c r="Z424" i="3"/>
  <c r="X424" i="3"/>
  <c r="V424" i="3"/>
  <c r="AX423" i="3"/>
  <c r="AW423" i="3"/>
  <c r="AV423" i="3"/>
  <c r="AT423" i="3"/>
  <c r="AS423" i="3"/>
  <c r="AR423" i="3"/>
  <c r="AQ423" i="3"/>
  <c r="AP423" i="3"/>
  <c r="AO423" i="3"/>
  <c r="AN423" i="3"/>
  <c r="AM423" i="3"/>
  <c r="AL423" i="3"/>
  <c r="AK423" i="3"/>
  <c r="AI423" i="3"/>
  <c r="AH423" i="3"/>
  <c r="AG423" i="3"/>
  <c r="AD423" i="3"/>
  <c r="AC423" i="3"/>
  <c r="AB423" i="3"/>
  <c r="AA423" i="3"/>
  <c r="Z423" i="3"/>
  <c r="X423" i="3"/>
  <c r="V423" i="3"/>
  <c r="AX422" i="3"/>
  <c r="AW422" i="3"/>
  <c r="AV422" i="3"/>
  <c r="AT422" i="3"/>
  <c r="AS422" i="3"/>
  <c r="AR422" i="3"/>
  <c r="AQ422" i="3"/>
  <c r="AP422" i="3"/>
  <c r="AO422" i="3"/>
  <c r="AN422" i="3"/>
  <c r="AM422" i="3"/>
  <c r="AL422" i="3"/>
  <c r="AK422" i="3"/>
  <c r="AI422" i="3"/>
  <c r="AH422" i="3"/>
  <c r="AG422" i="3"/>
  <c r="AD422" i="3"/>
  <c r="AC422" i="3"/>
  <c r="AB422" i="3"/>
  <c r="AA422" i="3"/>
  <c r="Z422" i="3"/>
  <c r="X422" i="3"/>
  <c r="V422" i="3"/>
  <c r="AX421" i="3"/>
  <c r="AW421" i="3"/>
  <c r="AV421" i="3"/>
  <c r="AT421" i="3"/>
  <c r="AS421" i="3"/>
  <c r="AR421" i="3"/>
  <c r="AQ421" i="3"/>
  <c r="AP421" i="3"/>
  <c r="AO421" i="3"/>
  <c r="AN421" i="3"/>
  <c r="AM421" i="3"/>
  <c r="AL421" i="3"/>
  <c r="AK421" i="3"/>
  <c r="AI421" i="3"/>
  <c r="AH421" i="3"/>
  <c r="AG421" i="3"/>
  <c r="AD421" i="3"/>
  <c r="AC421" i="3"/>
  <c r="AB421" i="3"/>
  <c r="AA421" i="3"/>
  <c r="Z421" i="3"/>
  <c r="X421" i="3"/>
  <c r="V421" i="3"/>
  <c r="AX420" i="3"/>
  <c r="AW420" i="3"/>
  <c r="AV420" i="3"/>
  <c r="AT420" i="3"/>
  <c r="AS420" i="3"/>
  <c r="AR420" i="3"/>
  <c r="AQ420" i="3"/>
  <c r="AP420" i="3"/>
  <c r="AO420" i="3"/>
  <c r="AN420" i="3"/>
  <c r="AM420" i="3"/>
  <c r="AL420" i="3"/>
  <c r="AK420" i="3"/>
  <c r="AI420" i="3"/>
  <c r="AH420" i="3"/>
  <c r="AG420" i="3"/>
  <c r="AD420" i="3"/>
  <c r="AC420" i="3"/>
  <c r="AB420" i="3"/>
  <c r="AA420" i="3"/>
  <c r="Z420" i="3"/>
  <c r="X420" i="3"/>
  <c r="V420" i="3"/>
  <c r="AX419" i="3"/>
  <c r="AW419" i="3"/>
  <c r="AV419" i="3"/>
  <c r="AT419" i="3"/>
  <c r="AS419" i="3"/>
  <c r="AR419" i="3"/>
  <c r="AQ419" i="3"/>
  <c r="AP419" i="3"/>
  <c r="AO419" i="3"/>
  <c r="AN419" i="3"/>
  <c r="AM419" i="3"/>
  <c r="AL419" i="3"/>
  <c r="AK419" i="3"/>
  <c r="AI419" i="3"/>
  <c r="AH419" i="3"/>
  <c r="AG419" i="3"/>
  <c r="AD419" i="3"/>
  <c r="AC419" i="3"/>
  <c r="AB419" i="3"/>
  <c r="AA419" i="3"/>
  <c r="Z419" i="3"/>
  <c r="X419" i="3"/>
  <c r="V419" i="3"/>
  <c r="AX418" i="3"/>
  <c r="AW418" i="3"/>
  <c r="AV418" i="3"/>
  <c r="AT418" i="3"/>
  <c r="AS418" i="3"/>
  <c r="AR418" i="3"/>
  <c r="AQ418" i="3"/>
  <c r="AP418" i="3"/>
  <c r="AO418" i="3"/>
  <c r="AN418" i="3"/>
  <c r="AM418" i="3"/>
  <c r="AL418" i="3"/>
  <c r="AK418" i="3"/>
  <c r="AI418" i="3"/>
  <c r="AH418" i="3"/>
  <c r="AG418" i="3"/>
  <c r="AD418" i="3"/>
  <c r="AC418" i="3"/>
  <c r="AB418" i="3"/>
  <c r="AA418" i="3"/>
  <c r="Z418" i="3"/>
  <c r="X418" i="3"/>
  <c r="V418" i="3"/>
  <c r="AX417" i="3"/>
  <c r="AW417" i="3"/>
  <c r="AV417" i="3"/>
  <c r="AT417" i="3"/>
  <c r="AS417" i="3"/>
  <c r="AR417" i="3"/>
  <c r="AQ417" i="3"/>
  <c r="AP417" i="3"/>
  <c r="AO417" i="3"/>
  <c r="AN417" i="3"/>
  <c r="AM417" i="3"/>
  <c r="AL417" i="3"/>
  <c r="AK417" i="3"/>
  <c r="AI417" i="3"/>
  <c r="AH417" i="3"/>
  <c r="AG417" i="3"/>
  <c r="AD417" i="3"/>
  <c r="AC417" i="3"/>
  <c r="AB417" i="3"/>
  <c r="AA417" i="3"/>
  <c r="Z417" i="3"/>
  <c r="X417" i="3"/>
  <c r="V417" i="3"/>
  <c r="AX416" i="3"/>
  <c r="AW416" i="3"/>
  <c r="AV416" i="3"/>
  <c r="AT416" i="3"/>
  <c r="AS416" i="3"/>
  <c r="AR416" i="3"/>
  <c r="AQ416" i="3"/>
  <c r="AP416" i="3"/>
  <c r="AO416" i="3"/>
  <c r="AN416" i="3"/>
  <c r="AM416" i="3"/>
  <c r="AL416" i="3"/>
  <c r="AK416" i="3"/>
  <c r="AI416" i="3"/>
  <c r="AH416" i="3"/>
  <c r="AG416" i="3"/>
  <c r="AD416" i="3"/>
  <c r="AC416" i="3"/>
  <c r="AB416" i="3"/>
  <c r="AA416" i="3"/>
  <c r="Z416" i="3"/>
  <c r="X416" i="3"/>
  <c r="V416" i="3"/>
  <c r="AX415" i="3"/>
  <c r="AW415" i="3"/>
  <c r="AV415" i="3"/>
  <c r="AT415" i="3"/>
  <c r="AS415" i="3"/>
  <c r="AR415" i="3"/>
  <c r="AQ415" i="3"/>
  <c r="AP415" i="3"/>
  <c r="AO415" i="3"/>
  <c r="AN415" i="3"/>
  <c r="AM415" i="3"/>
  <c r="AL415" i="3"/>
  <c r="AK415" i="3"/>
  <c r="AI415" i="3"/>
  <c r="AH415" i="3"/>
  <c r="AG415" i="3"/>
  <c r="AD415" i="3"/>
  <c r="AC415" i="3"/>
  <c r="AB415" i="3"/>
  <c r="AA415" i="3"/>
  <c r="Z415" i="3"/>
  <c r="X415" i="3"/>
  <c r="V415" i="3"/>
  <c r="AX414" i="3"/>
  <c r="AW414" i="3"/>
  <c r="AV414" i="3"/>
  <c r="AT414" i="3"/>
  <c r="AS414" i="3"/>
  <c r="AR414" i="3"/>
  <c r="AQ414" i="3"/>
  <c r="AP414" i="3"/>
  <c r="AO414" i="3"/>
  <c r="AN414" i="3"/>
  <c r="AM414" i="3"/>
  <c r="AL414" i="3"/>
  <c r="AK414" i="3"/>
  <c r="AI414" i="3"/>
  <c r="AH414" i="3"/>
  <c r="AG414" i="3"/>
  <c r="AD414" i="3"/>
  <c r="AC414" i="3"/>
  <c r="AB414" i="3"/>
  <c r="AA414" i="3"/>
  <c r="Z414" i="3"/>
  <c r="X414" i="3"/>
  <c r="V414" i="3"/>
  <c r="AX413" i="3"/>
  <c r="AW413" i="3"/>
  <c r="AV413" i="3"/>
  <c r="AT413" i="3"/>
  <c r="AS413" i="3"/>
  <c r="AR413" i="3"/>
  <c r="AQ413" i="3"/>
  <c r="AP413" i="3"/>
  <c r="AO413" i="3"/>
  <c r="AN413" i="3"/>
  <c r="AM413" i="3"/>
  <c r="AL413" i="3"/>
  <c r="AK413" i="3"/>
  <c r="AI413" i="3"/>
  <c r="AH413" i="3"/>
  <c r="AG413" i="3"/>
  <c r="AD413" i="3"/>
  <c r="AC413" i="3"/>
  <c r="AB413" i="3"/>
  <c r="AA413" i="3"/>
  <c r="Z413" i="3"/>
  <c r="X413" i="3"/>
  <c r="V413" i="3"/>
  <c r="AX412" i="3"/>
  <c r="AW412" i="3"/>
  <c r="AV412" i="3"/>
  <c r="AT412" i="3"/>
  <c r="AS412" i="3"/>
  <c r="AR412" i="3"/>
  <c r="AQ412" i="3"/>
  <c r="AP412" i="3"/>
  <c r="AO412" i="3"/>
  <c r="AN412" i="3"/>
  <c r="AM412" i="3"/>
  <c r="AL412" i="3"/>
  <c r="AK412" i="3"/>
  <c r="AI412" i="3"/>
  <c r="AH412" i="3"/>
  <c r="AG412" i="3"/>
  <c r="AD412" i="3"/>
  <c r="AC412" i="3"/>
  <c r="AB412" i="3"/>
  <c r="AA412" i="3"/>
  <c r="Z412" i="3"/>
  <c r="X412" i="3"/>
  <c r="V412" i="3"/>
  <c r="AX411" i="3"/>
  <c r="AW411" i="3"/>
  <c r="AV411" i="3"/>
  <c r="AT411" i="3"/>
  <c r="AS411" i="3"/>
  <c r="AR411" i="3"/>
  <c r="AQ411" i="3"/>
  <c r="AP411" i="3"/>
  <c r="AO411" i="3"/>
  <c r="AN411" i="3"/>
  <c r="AM411" i="3"/>
  <c r="AL411" i="3"/>
  <c r="AK411" i="3"/>
  <c r="AI411" i="3"/>
  <c r="AH411" i="3"/>
  <c r="AG411" i="3"/>
  <c r="AD411" i="3"/>
  <c r="AC411" i="3"/>
  <c r="AB411" i="3"/>
  <c r="AA411" i="3"/>
  <c r="Z411" i="3"/>
  <c r="X411" i="3"/>
  <c r="V411" i="3"/>
  <c r="AX410" i="3"/>
  <c r="AW410" i="3"/>
  <c r="AV410" i="3"/>
  <c r="AT410" i="3"/>
  <c r="AS410" i="3"/>
  <c r="AR410" i="3"/>
  <c r="AQ410" i="3"/>
  <c r="AP410" i="3"/>
  <c r="AO410" i="3"/>
  <c r="AN410" i="3"/>
  <c r="AM410" i="3"/>
  <c r="AL410" i="3"/>
  <c r="AK410" i="3"/>
  <c r="AI410" i="3"/>
  <c r="AH410" i="3"/>
  <c r="AG410" i="3"/>
  <c r="AD410" i="3"/>
  <c r="AC410" i="3"/>
  <c r="AB410" i="3"/>
  <c r="AA410" i="3"/>
  <c r="Z410" i="3"/>
  <c r="X410" i="3"/>
  <c r="V410" i="3"/>
  <c r="AX409" i="3"/>
  <c r="AW409" i="3"/>
  <c r="AV409" i="3"/>
  <c r="AT409" i="3"/>
  <c r="AS409" i="3"/>
  <c r="AR409" i="3"/>
  <c r="AQ409" i="3"/>
  <c r="AP409" i="3"/>
  <c r="AO409" i="3"/>
  <c r="AN409" i="3"/>
  <c r="AM409" i="3"/>
  <c r="AL409" i="3"/>
  <c r="AK409" i="3"/>
  <c r="AI409" i="3"/>
  <c r="AH409" i="3"/>
  <c r="AG409" i="3"/>
  <c r="AD409" i="3"/>
  <c r="AC409" i="3"/>
  <c r="AB409" i="3"/>
  <c r="AA409" i="3"/>
  <c r="Z409" i="3"/>
  <c r="X409" i="3"/>
  <c r="V409" i="3"/>
  <c r="AX408" i="3"/>
  <c r="AW408" i="3"/>
  <c r="AV408" i="3"/>
  <c r="AT408" i="3"/>
  <c r="AS408" i="3"/>
  <c r="AR408" i="3"/>
  <c r="AQ408" i="3"/>
  <c r="AP408" i="3"/>
  <c r="AO408" i="3"/>
  <c r="AN408" i="3"/>
  <c r="AM408" i="3"/>
  <c r="AL408" i="3"/>
  <c r="AK408" i="3"/>
  <c r="AI408" i="3"/>
  <c r="AH408" i="3"/>
  <c r="AG408" i="3"/>
  <c r="AD408" i="3"/>
  <c r="AC408" i="3"/>
  <c r="AB408" i="3"/>
  <c r="AA408" i="3"/>
  <c r="Z408" i="3"/>
  <c r="X408" i="3"/>
  <c r="V408" i="3"/>
  <c r="AX407" i="3"/>
  <c r="AW407" i="3"/>
  <c r="AV407" i="3"/>
  <c r="AT407" i="3"/>
  <c r="AS407" i="3"/>
  <c r="AR407" i="3"/>
  <c r="AQ407" i="3"/>
  <c r="AP407" i="3"/>
  <c r="AO407" i="3"/>
  <c r="AN407" i="3"/>
  <c r="AM407" i="3"/>
  <c r="AL407" i="3"/>
  <c r="AK407" i="3"/>
  <c r="AI407" i="3"/>
  <c r="AH407" i="3"/>
  <c r="AG407" i="3"/>
  <c r="AD407" i="3"/>
  <c r="AC407" i="3"/>
  <c r="AB407" i="3"/>
  <c r="AA407" i="3"/>
  <c r="Z407" i="3"/>
  <c r="X407" i="3"/>
  <c r="V407" i="3"/>
  <c r="AX406" i="3"/>
  <c r="AW406" i="3"/>
  <c r="AV406" i="3"/>
  <c r="AT406" i="3"/>
  <c r="AS406" i="3"/>
  <c r="AR406" i="3"/>
  <c r="AQ406" i="3"/>
  <c r="AP406" i="3"/>
  <c r="AO406" i="3"/>
  <c r="AN406" i="3"/>
  <c r="AM406" i="3"/>
  <c r="AL406" i="3"/>
  <c r="AK406" i="3"/>
  <c r="AI406" i="3"/>
  <c r="AH406" i="3"/>
  <c r="AG406" i="3"/>
  <c r="AD406" i="3"/>
  <c r="AC406" i="3"/>
  <c r="AB406" i="3"/>
  <c r="AA406" i="3"/>
  <c r="Z406" i="3"/>
  <c r="X406" i="3"/>
  <c r="V406" i="3"/>
  <c r="AX405" i="3"/>
  <c r="AW405" i="3"/>
  <c r="AV405" i="3"/>
  <c r="AT405" i="3"/>
  <c r="AS405" i="3"/>
  <c r="AR405" i="3"/>
  <c r="AQ405" i="3"/>
  <c r="AP405" i="3"/>
  <c r="AO405" i="3"/>
  <c r="AN405" i="3"/>
  <c r="AM405" i="3"/>
  <c r="AL405" i="3"/>
  <c r="AK405" i="3"/>
  <c r="AI405" i="3"/>
  <c r="AH405" i="3"/>
  <c r="AG405" i="3"/>
  <c r="AD405" i="3"/>
  <c r="AC405" i="3"/>
  <c r="AB405" i="3"/>
  <c r="AA405" i="3"/>
  <c r="Z405" i="3"/>
  <c r="X405" i="3"/>
  <c r="V405" i="3"/>
  <c r="AX404" i="3"/>
  <c r="AW404" i="3"/>
  <c r="AV404" i="3"/>
  <c r="AT404" i="3"/>
  <c r="AS404" i="3"/>
  <c r="AR404" i="3"/>
  <c r="AQ404" i="3"/>
  <c r="AP404" i="3"/>
  <c r="AO404" i="3"/>
  <c r="AN404" i="3"/>
  <c r="AM404" i="3"/>
  <c r="AL404" i="3"/>
  <c r="AK404" i="3"/>
  <c r="AI404" i="3"/>
  <c r="AH404" i="3"/>
  <c r="AG404" i="3"/>
  <c r="AD404" i="3"/>
  <c r="AC404" i="3"/>
  <c r="AB404" i="3"/>
  <c r="AA404" i="3"/>
  <c r="Z404" i="3"/>
  <c r="X404" i="3"/>
  <c r="V404" i="3"/>
  <c r="AX403" i="3"/>
  <c r="AW403" i="3"/>
  <c r="AV403" i="3"/>
  <c r="AT403" i="3"/>
  <c r="AS403" i="3"/>
  <c r="AR403" i="3"/>
  <c r="AQ403" i="3"/>
  <c r="AP403" i="3"/>
  <c r="AO403" i="3"/>
  <c r="AN403" i="3"/>
  <c r="AM403" i="3"/>
  <c r="AL403" i="3"/>
  <c r="AK403" i="3"/>
  <c r="AI403" i="3"/>
  <c r="AH403" i="3"/>
  <c r="AG403" i="3"/>
  <c r="AD403" i="3"/>
  <c r="AC403" i="3"/>
  <c r="AB403" i="3"/>
  <c r="AA403" i="3"/>
  <c r="Z403" i="3"/>
  <c r="X403" i="3"/>
  <c r="V403" i="3"/>
  <c r="AX402" i="3"/>
  <c r="AW402" i="3"/>
  <c r="AV402" i="3"/>
  <c r="AT402" i="3"/>
  <c r="AS402" i="3"/>
  <c r="AR402" i="3"/>
  <c r="AQ402" i="3"/>
  <c r="AP402" i="3"/>
  <c r="AO402" i="3"/>
  <c r="AN402" i="3"/>
  <c r="AM402" i="3"/>
  <c r="AL402" i="3"/>
  <c r="AK402" i="3"/>
  <c r="AI402" i="3"/>
  <c r="AH402" i="3"/>
  <c r="AG402" i="3"/>
  <c r="AD402" i="3"/>
  <c r="AC402" i="3"/>
  <c r="AB402" i="3"/>
  <c r="AA402" i="3"/>
  <c r="Z402" i="3"/>
  <c r="X402" i="3"/>
  <c r="V402" i="3"/>
  <c r="AX401" i="3"/>
  <c r="AW401" i="3"/>
  <c r="AV401" i="3"/>
  <c r="AT401" i="3"/>
  <c r="AS401" i="3"/>
  <c r="AR401" i="3"/>
  <c r="AQ401" i="3"/>
  <c r="AP401" i="3"/>
  <c r="AO401" i="3"/>
  <c r="AN401" i="3"/>
  <c r="AM401" i="3"/>
  <c r="AL401" i="3"/>
  <c r="AK401" i="3"/>
  <c r="AI401" i="3"/>
  <c r="AH401" i="3"/>
  <c r="AG401" i="3"/>
  <c r="AD401" i="3"/>
  <c r="AC401" i="3"/>
  <c r="AB401" i="3"/>
  <c r="AA401" i="3"/>
  <c r="Z401" i="3"/>
  <c r="X401" i="3"/>
  <c r="V401" i="3"/>
  <c r="AX400" i="3"/>
  <c r="AW400" i="3"/>
  <c r="AV400" i="3"/>
  <c r="AT400" i="3"/>
  <c r="AS400" i="3"/>
  <c r="AR400" i="3"/>
  <c r="AQ400" i="3"/>
  <c r="AP400" i="3"/>
  <c r="AO400" i="3"/>
  <c r="AN400" i="3"/>
  <c r="AM400" i="3"/>
  <c r="AL400" i="3"/>
  <c r="AK400" i="3"/>
  <c r="AI400" i="3"/>
  <c r="AH400" i="3"/>
  <c r="AG400" i="3"/>
  <c r="AD400" i="3"/>
  <c r="AC400" i="3"/>
  <c r="AB400" i="3"/>
  <c r="AA400" i="3"/>
  <c r="Z400" i="3"/>
  <c r="X400" i="3"/>
  <c r="V400" i="3"/>
  <c r="AX399" i="3"/>
  <c r="AW399" i="3"/>
  <c r="AV399" i="3"/>
  <c r="AT399" i="3"/>
  <c r="AS399" i="3"/>
  <c r="AR399" i="3"/>
  <c r="AQ399" i="3"/>
  <c r="AP399" i="3"/>
  <c r="AO399" i="3"/>
  <c r="AN399" i="3"/>
  <c r="AM399" i="3"/>
  <c r="AL399" i="3"/>
  <c r="AK399" i="3"/>
  <c r="AI399" i="3"/>
  <c r="AH399" i="3"/>
  <c r="AG399" i="3"/>
  <c r="AD399" i="3"/>
  <c r="AC399" i="3"/>
  <c r="AB399" i="3"/>
  <c r="AA399" i="3"/>
  <c r="Z399" i="3"/>
  <c r="X399" i="3"/>
  <c r="V399" i="3"/>
  <c r="AX398" i="3"/>
  <c r="AW398" i="3"/>
  <c r="AV398" i="3"/>
  <c r="AT398" i="3"/>
  <c r="AS398" i="3"/>
  <c r="AR398" i="3"/>
  <c r="AQ398" i="3"/>
  <c r="AP398" i="3"/>
  <c r="AO398" i="3"/>
  <c r="AN398" i="3"/>
  <c r="AM398" i="3"/>
  <c r="AL398" i="3"/>
  <c r="AK398" i="3"/>
  <c r="AI398" i="3"/>
  <c r="AH398" i="3"/>
  <c r="AG398" i="3"/>
  <c r="AD398" i="3"/>
  <c r="AC398" i="3"/>
  <c r="AB398" i="3"/>
  <c r="AA398" i="3"/>
  <c r="Z398" i="3"/>
  <c r="X398" i="3"/>
  <c r="V398" i="3"/>
  <c r="AX397" i="3"/>
  <c r="AW397" i="3"/>
  <c r="AV397" i="3"/>
  <c r="AT397" i="3"/>
  <c r="AS397" i="3"/>
  <c r="AR397" i="3"/>
  <c r="AQ397" i="3"/>
  <c r="AP397" i="3"/>
  <c r="AO397" i="3"/>
  <c r="AN397" i="3"/>
  <c r="AM397" i="3"/>
  <c r="AL397" i="3"/>
  <c r="AK397" i="3"/>
  <c r="AI397" i="3"/>
  <c r="AH397" i="3"/>
  <c r="AG397" i="3"/>
  <c r="AD397" i="3"/>
  <c r="AC397" i="3"/>
  <c r="AB397" i="3"/>
  <c r="AA397" i="3"/>
  <c r="Z397" i="3"/>
  <c r="X397" i="3"/>
  <c r="V397" i="3"/>
  <c r="AX396" i="3"/>
  <c r="AW396" i="3"/>
  <c r="AV396" i="3"/>
  <c r="AT396" i="3"/>
  <c r="AS396" i="3"/>
  <c r="AR396" i="3"/>
  <c r="AQ396" i="3"/>
  <c r="AP396" i="3"/>
  <c r="AO396" i="3"/>
  <c r="AN396" i="3"/>
  <c r="AM396" i="3"/>
  <c r="AL396" i="3"/>
  <c r="AK396" i="3"/>
  <c r="AI396" i="3"/>
  <c r="AH396" i="3"/>
  <c r="AG396" i="3"/>
  <c r="AD396" i="3"/>
  <c r="AC396" i="3"/>
  <c r="AB396" i="3"/>
  <c r="AA396" i="3"/>
  <c r="Z396" i="3"/>
  <c r="X396" i="3"/>
  <c r="V396" i="3"/>
  <c r="AX395" i="3"/>
  <c r="AW395" i="3"/>
  <c r="AV395" i="3"/>
  <c r="AT395" i="3"/>
  <c r="AS395" i="3"/>
  <c r="AR395" i="3"/>
  <c r="AQ395" i="3"/>
  <c r="AP395" i="3"/>
  <c r="AO395" i="3"/>
  <c r="AN395" i="3"/>
  <c r="AM395" i="3"/>
  <c r="AL395" i="3"/>
  <c r="AK395" i="3"/>
  <c r="AI395" i="3"/>
  <c r="AH395" i="3"/>
  <c r="AG395" i="3"/>
  <c r="AD395" i="3"/>
  <c r="AC395" i="3"/>
  <c r="AB395" i="3"/>
  <c r="AA395" i="3"/>
  <c r="Z395" i="3"/>
  <c r="X395" i="3"/>
  <c r="V395" i="3"/>
  <c r="AX394" i="3"/>
  <c r="AW394" i="3"/>
  <c r="AV394" i="3"/>
  <c r="AT394" i="3"/>
  <c r="AS394" i="3"/>
  <c r="AR394" i="3"/>
  <c r="AQ394" i="3"/>
  <c r="AP394" i="3"/>
  <c r="AO394" i="3"/>
  <c r="AN394" i="3"/>
  <c r="AM394" i="3"/>
  <c r="AL394" i="3"/>
  <c r="AK394" i="3"/>
  <c r="AI394" i="3"/>
  <c r="AH394" i="3"/>
  <c r="AG394" i="3"/>
  <c r="AD394" i="3"/>
  <c r="AC394" i="3"/>
  <c r="AB394" i="3"/>
  <c r="AA394" i="3"/>
  <c r="Z394" i="3"/>
  <c r="X394" i="3"/>
  <c r="V394" i="3"/>
  <c r="AX393" i="3"/>
  <c r="AW393" i="3"/>
  <c r="AV393" i="3"/>
  <c r="AT393" i="3"/>
  <c r="AS393" i="3"/>
  <c r="AR393" i="3"/>
  <c r="AQ393" i="3"/>
  <c r="AP393" i="3"/>
  <c r="AO393" i="3"/>
  <c r="AN393" i="3"/>
  <c r="AM393" i="3"/>
  <c r="AL393" i="3"/>
  <c r="AK393" i="3"/>
  <c r="AI393" i="3"/>
  <c r="AH393" i="3"/>
  <c r="AG393" i="3"/>
  <c r="AD393" i="3"/>
  <c r="AC393" i="3"/>
  <c r="AB393" i="3"/>
  <c r="AA393" i="3"/>
  <c r="Z393" i="3"/>
  <c r="X393" i="3"/>
  <c r="V393" i="3"/>
  <c r="AX392" i="3"/>
  <c r="AW392" i="3"/>
  <c r="AV392" i="3"/>
  <c r="AT392" i="3"/>
  <c r="AS392" i="3"/>
  <c r="AR392" i="3"/>
  <c r="AQ392" i="3"/>
  <c r="AP392" i="3"/>
  <c r="AO392" i="3"/>
  <c r="AN392" i="3"/>
  <c r="AM392" i="3"/>
  <c r="AL392" i="3"/>
  <c r="AK392" i="3"/>
  <c r="AI392" i="3"/>
  <c r="AH392" i="3"/>
  <c r="AG392" i="3"/>
  <c r="AD392" i="3"/>
  <c r="AC392" i="3"/>
  <c r="AB392" i="3"/>
  <c r="AA392" i="3"/>
  <c r="Z392" i="3"/>
  <c r="X392" i="3"/>
  <c r="V392" i="3"/>
  <c r="AX391" i="3"/>
  <c r="AW391" i="3"/>
  <c r="AV391" i="3"/>
  <c r="AT391" i="3"/>
  <c r="AS391" i="3"/>
  <c r="AR391" i="3"/>
  <c r="AQ391" i="3"/>
  <c r="AP391" i="3"/>
  <c r="AO391" i="3"/>
  <c r="AN391" i="3"/>
  <c r="AM391" i="3"/>
  <c r="AL391" i="3"/>
  <c r="AK391" i="3"/>
  <c r="AI391" i="3"/>
  <c r="AH391" i="3"/>
  <c r="AG391" i="3"/>
  <c r="AD391" i="3"/>
  <c r="AC391" i="3"/>
  <c r="AB391" i="3"/>
  <c r="AA391" i="3"/>
  <c r="Z391" i="3"/>
  <c r="X391" i="3"/>
  <c r="V391" i="3"/>
  <c r="AX390" i="3"/>
  <c r="AW390" i="3"/>
  <c r="AV390" i="3"/>
  <c r="AT390" i="3"/>
  <c r="AS390" i="3"/>
  <c r="AR390" i="3"/>
  <c r="AQ390" i="3"/>
  <c r="AP390" i="3"/>
  <c r="AO390" i="3"/>
  <c r="AN390" i="3"/>
  <c r="AM390" i="3"/>
  <c r="AL390" i="3"/>
  <c r="AK390" i="3"/>
  <c r="AI390" i="3"/>
  <c r="AH390" i="3"/>
  <c r="AG390" i="3"/>
  <c r="AD390" i="3"/>
  <c r="AC390" i="3"/>
  <c r="AB390" i="3"/>
  <c r="AA390" i="3"/>
  <c r="Z390" i="3"/>
  <c r="X390" i="3"/>
  <c r="V390" i="3"/>
  <c r="AX389" i="3"/>
  <c r="AW389" i="3"/>
  <c r="AV389" i="3"/>
  <c r="AT389" i="3"/>
  <c r="AS389" i="3"/>
  <c r="AR389" i="3"/>
  <c r="AQ389" i="3"/>
  <c r="AP389" i="3"/>
  <c r="AO389" i="3"/>
  <c r="AN389" i="3"/>
  <c r="AM389" i="3"/>
  <c r="AL389" i="3"/>
  <c r="AK389" i="3"/>
  <c r="AI389" i="3"/>
  <c r="AH389" i="3"/>
  <c r="AG389" i="3"/>
  <c r="AD389" i="3"/>
  <c r="AC389" i="3"/>
  <c r="AB389" i="3"/>
  <c r="AA389" i="3"/>
  <c r="Z389" i="3"/>
  <c r="X389" i="3"/>
  <c r="V389" i="3"/>
  <c r="AX388" i="3"/>
  <c r="AW388" i="3"/>
  <c r="AV388" i="3"/>
  <c r="AT388" i="3"/>
  <c r="AS388" i="3"/>
  <c r="AR388" i="3"/>
  <c r="AQ388" i="3"/>
  <c r="AP388" i="3"/>
  <c r="AO388" i="3"/>
  <c r="AN388" i="3"/>
  <c r="AM388" i="3"/>
  <c r="AL388" i="3"/>
  <c r="AK388" i="3"/>
  <c r="AI388" i="3"/>
  <c r="AH388" i="3"/>
  <c r="AG388" i="3"/>
  <c r="AD388" i="3"/>
  <c r="AC388" i="3"/>
  <c r="AB388" i="3"/>
  <c r="AA388" i="3"/>
  <c r="Z388" i="3"/>
  <c r="X388" i="3"/>
  <c r="V388" i="3"/>
  <c r="AX387" i="3"/>
  <c r="AW387" i="3"/>
  <c r="AV387" i="3"/>
  <c r="AT387" i="3"/>
  <c r="AS387" i="3"/>
  <c r="AR387" i="3"/>
  <c r="AQ387" i="3"/>
  <c r="AP387" i="3"/>
  <c r="AO387" i="3"/>
  <c r="AN387" i="3"/>
  <c r="AM387" i="3"/>
  <c r="AL387" i="3"/>
  <c r="AK387" i="3"/>
  <c r="AI387" i="3"/>
  <c r="AH387" i="3"/>
  <c r="AG387" i="3"/>
  <c r="AD387" i="3"/>
  <c r="AC387" i="3"/>
  <c r="AB387" i="3"/>
  <c r="AA387" i="3"/>
  <c r="Z387" i="3"/>
  <c r="X387" i="3"/>
  <c r="V387" i="3"/>
  <c r="AX386" i="3"/>
  <c r="AW386" i="3"/>
  <c r="AV386" i="3"/>
  <c r="AT386" i="3"/>
  <c r="AS386" i="3"/>
  <c r="AR386" i="3"/>
  <c r="AQ386" i="3"/>
  <c r="AP386" i="3"/>
  <c r="AO386" i="3"/>
  <c r="AN386" i="3"/>
  <c r="AM386" i="3"/>
  <c r="AL386" i="3"/>
  <c r="AK386" i="3"/>
  <c r="AI386" i="3"/>
  <c r="AH386" i="3"/>
  <c r="AG386" i="3"/>
  <c r="AD386" i="3"/>
  <c r="AC386" i="3"/>
  <c r="AB386" i="3"/>
  <c r="AA386" i="3"/>
  <c r="Z386" i="3"/>
  <c r="X386" i="3"/>
  <c r="V386" i="3"/>
  <c r="AX385" i="3"/>
  <c r="AW385" i="3"/>
  <c r="AV385" i="3"/>
  <c r="AT385" i="3"/>
  <c r="AS385" i="3"/>
  <c r="AR385" i="3"/>
  <c r="AQ385" i="3"/>
  <c r="AP385" i="3"/>
  <c r="AO385" i="3"/>
  <c r="AN385" i="3"/>
  <c r="AM385" i="3"/>
  <c r="AL385" i="3"/>
  <c r="AK385" i="3"/>
  <c r="AI385" i="3"/>
  <c r="AH385" i="3"/>
  <c r="AG385" i="3"/>
  <c r="AD385" i="3"/>
  <c r="AC385" i="3"/>
  <c r="AB385" i="3"/>
  <c r="AA385" i="3"/>
  <c r="Z385" i="3"/>
  <c r="X385" i="3"/>
  <c r="V385" i="3"/>
  <c r="AX384" i="3"/>
  <c r="AW384" i="3"/>
  <c r="AV384" i="3"/>
  <c r="AT384" i="3"/>
  <c r="AS384" i="3"/>
  <c r="AR384" i="3"/>
  <c r="AQ384" i="3"/>
  <c r="AP384" i="3"/>
  <c r="AO384" i="3"/>
  <c r="AN384" i="3"/>
  <c r="AM384" i="3"/>
  <c r="AL384" i="3"/>
  <c r="AK384" i="3"/>
  <c r="AI384" i="3"/>
  <c r="AH384" i="3"/>
  <c r="AG384" i="3"/>
  <c r="AD384" i="3"/>
  <c r="AC384" i="3"/>
  <c r="AB384" i="3"/>
  <c r="AA384" i="3"/>
  <c r="Z384" i="3"/>
  <c r="X384" i="3"/>
  <c r="V384" i="3"/>
  <c r="AX383" i="3"/>
  <c r="AW383" i="3"/>
  <c r="AV383" i="3"/>
  <c r="AT383" i="3"/>
  <c r="AS383" i="3"/>
  <c r="AR383" i="3"/>
  <c r="AQ383" i="3"/>
  <c r="AP383" i="3"/>
  <c r="AO383" i="3"/>
  <c r="AN383" i="3"/>
  <c r="AM383" i="3"/>
  <c r="AL383" i="3"/>
  <c r="AK383" i="3"/>
  <c r="AI383" i="3"/>
  <c r="AH383" i="3"/>
  <c r="AG383" i="3"/>
  <c r="AD383" i="3"/>
  <c r="AC383" i="3"/>
  <c r="AB383" i="3"/>
  <c r="AA383" i="3"/>
  <c r="Z383" i="3"/>
  <c r="X383" i="3"/>
  <c r="V383" i="3"/>
  <c r="AX382" i="3"/>
  <c r="AW382" i="3"/>
  <c r="AV382" i="3"/>
  <c r="AT382" i="3"/>
  <c r="AS382" i="3"/>
  <c r="AR382" i="3"/>
  <c r="AQ382" i="3"/>
  <c r="AP382" i="3"/>
  <c r="AO382" i="3"/>
  <c r="AN382" i="3"/>
  <c r="AM382" i="3"/>
  <c r="AL382" i="3"/>
  <c r="AK382" i="3"/>
  <c r="AI382" i="3"/>
  <c r="AH382" i="3"/>
  <c r="AG382" i="3"/>
  <c r="AD382" i="3"/>
  <c r="AC382" i="3"/>
  <c r="AB382" i="3"/>
  <c r="AA382" i="3"/>
  <c r="Z382" i="3"/>
  <c r="X382" i="3"/>
  <c r="V382" i="3"/>
  <c r="AX381" i="3"/>
  <c r="AW381" i="3"/>
  <c r="AV381" i="3"/>
  <c r="AT381" i="3"/>
  <c r="AS381" i="3"/>
  <c r="AR381" i="3"/>
  <c r="AQ381" i="3"/>
  <c r="AP381" i="3"/>
  <c r="AO381" i="3"/>
  <c r="AN381" i="3"/>
  <c r="AM381" i="3"/>
  <c r="AL381" i="3"/>
  <c r="AK381" i="3"/>
  <c r="AI381" i="3"/>
  <c r="AH381" i="3"/>
  <c r="AG381" i="3"/>
  <c r="AD381" i="3"/>
  <c r="AC381" i="3"/>
  <c r="AB381" i="3"/>
  <c r="AA381" i="3"/>
  <c r="Z381" i="3"/>
  <c r="X381" i="3"/>
  <c r="V381" i="3"/>
  <c r="AX380" i="3"/>
  <c r="AW380" i="3"/>
  <c r="AV380" i="3"/>
  <c r="AT380" i="3"/>
  <c r="AS380" i="3"/>
  <c r="AR380" i="3"/>
  <c r="AQ380" i="3"/>
  <c r="AP380" i="3"/>
  <c r="AO380" i="3"/>
  <c r="AN380" i="3"/>
  <c r="AM380" i="3"/>
  <c r="AL380" i="3"/>
  <c r="AK380" i="3"/>
  <c r="AI380" i="3"/>
  <c r="AH380" i="3"/>
  <c r="AG380" i="3"/>
  <c r="AD380" i="3"/>
  <c r="AC380" i="3"/>
  <c r="AB380" i="3"/>
  <c r="AA380" i="3"/>
  <c r="Z380" i="3"/>
  <c r="X380" i="3"/>
  <c r="V380" i="3"/>
  <c r="AX379" i="3"/>
  <c r="AW379" i="3"/>
  <c r="AV379" i="3"/>
  <c r="AT379" i="3"/>
  <c r="AS379" i="3"/>
  <c r="AR379" i="3"/>
  <c r="AQ379" i="3"/>
  <c r="AP379" i="3"/>
  <c r="AO379" i="3"/>
  <c r="AN379" i="3"/>
  <c r="AM379" i="3"/>
  <c r="AL379" i="3"/>
  <c r="AK379" i="3"/>
  <c r="AI379" i="3"/>
  <c r="AH379" i="3"/>
  <c r="AG379" i="3"/>
  <c r="AD379" i="3"/>
  <c r="AC379" i="3"/>
  <c r="AB379" i="3"/>
  <c r="AA379" i="3"/>
  <c r="Z379" i="3"/>
  <c r="X379" i="3"/>
  <c r="V379" i="3"/>
  <c r="AX378" i="3"/>
  <c r="AW378" i="3"/>
  <c r="AV378" i="3"/>
  <c r="AT378" i="3"/>
  <c r="AS378" i="3"/>
  <c r="AR378" i="3"/>
  <c r="AQ378" i="3"/>
  <c r="AP378" i="3"/>
  <c r="AO378" i="3"/>
  <c r="AN378" i="3"/>
  <c r="AM378" i="3"/>
  <c r="AL378" i="3"/>
  <c r="AK378" i="3"/>
  <c r="AI378" i="3"/>
  <c r="AH378" i="3"/>
  <c r="AG378" i="3"/>
  <c r="AD378" i="3"/>
  <c r="AC378" i="3"/>
  <c r="AB378" i="3"/>
  <c r="AA378" i="3"/>
  <c r="Z378" i="3"/>
  <c r="X378" i="3"/>
  <c r="V378" i="3"/>
  <c r="AX377" i="3"/>
  <c r="AW377" i="3"/>
  <c r="AV377" i="3"/>
  <c r="AT377" i="3"/>
  <c r="AS377" i="3"/>
  <c r="AR377" i="3"/>
  <c r="AQ377" i="3"/>
  <c r="AP377" i="3"/>
  <c r="AO377" i="3"/>
  <c r="AN377" i="3"/>
  <c r="AM377" i="3"/>
  <c r="AL377" i="3"/>
  <c r="AK377" i="3"/>
  <c r="AI377" i="3"/>
  <c r="AH377" i="3"/>
  <c r="AG377" i="3"/>
  <c r="AD377" i="3"/>
  <c r="AC377" i="3"/>
  <c r="AB377" i="3"/>
  <c r="AA377" i="3"/>
  <c r="Z377" i="3"/>
  <c r="X377" i="3"/>
  <c r="V377" i="3"/>
  <c r="AX376" i="3"/>
  <c r="AW376" i="3"/>
  <c r="AV376" i="3"/>
  <c r="AT376" i="3"/>
  <c r="AS376" i="3"/>
  <c r="AR376" i="3"/>
  <c r="AQ376" i="3"/>
  <c r="AP376" i="3"/>
  <c r="AO376" i="3"/>
  <c r="AN376" i="3"/>
  <c r="AM376" i="3"/>
  <c r="AL376" i="3"/>
  <c r="AK376" i="3"/>
  <c r="AI376" i="3"/>
  <c r="AH376" i="3"/>
  <c r="AG376" i="3"/>
  <c r="AD376" i="3"/>
  <c r="AC376" i="3"/>
  <c r="AB376" i="3"/>
  <c r="AA376" i="3"/>
  <c r="Z376" i="3"/>
  <c r="X376" i="3"/>
  <c r="V376" i="3"/>
  <c r="AX375" i="3"/>
  <c r="AW375" i="3"/>
  <c r="AV375" i="3"/>
  <c r="AT375" i="3"/>
  <c r="AS375" i="3"/>
  <c r="AR375" i="3"/>
  <c r="AQ375" i="3"/>
  <c r="AP375" i="3"/>
  <c r="AO375" i="3"/>
  <c r="AN375" i="3"/>
  <c r="AM375" i="3"/>
  <c r="AL375" i="3"/>
  <c r="AK375" i="3"/>
  <c r="AI375" i="3"/>
  <c r="AH375" i="3"/>
  <c r="AG375" i="3"/>
  <c r="AD375" i="3"/>
  <c r="AC375" i="3"/>
  <c r="AB375" i="3"/>
  <c r="AA375" i="3"/>
  <c r="Z375" i="3"/>
  <c r="X375" i="3"/>
  <c r="V375" i="3"/>
  <c r="AX374" i="3"/>
  <c r="AW374" i="3"/>
  <c r="AV374" i="3"/>
  <c r="AT374" i="3"/>
  <c r="AS374" i="3"/>
  <c r="AR374" i="3"/>
  <c r="AQ374" i="3"/>
  <c r="AP374" i="3"/>
  <c r="AO374" i="3"/>
  <c r="AN374" i="3"/>
  <c r="AM374" i="3"/>
  <c r="AL374" i="3"/>
  <c r="AK374" i="3"/>
  <c r="AI374" i="3"/>
  <c r="AH374" i="3"/>
  <c r="AG374" i="3"/>
  <c r="AD374" i="3"/>
  <c r="AC374" i="3"/>
  <c r="AB374" i="3"/>
  <c r="AA374" i="3"/>
  <c r="Z374" i="3"/>
  <c r="X374" i="3"/>
  <c r="V374" i="3"/>
  <c r="AX373" i="3"/>
  <c r="AW373" i="3"/>
  <c r="AV373" i="3"/>
  <c r="AT373" i="3"/>
  <c r="AS373" i="3"/>
  <c r="AR373" i="3"/>
  <c r="AQ373" i="3"/>
  <c r="AP373" i="3"/>
  <c r="AO373" i="3"/>
  <c r="AN373" i="3"/>
  <c r="AM373" i="3"/>
  <c r="AL373" i="3"/>
  <c r="AK373" i="3"/>
  <c r="AI373" i="3"/>
  <c r="AH373" i="3"/>
  <c r="AG373" i="3"/>
  <c r="AD373" i="3"/>
  <c r="AC373" i="3"/>
  <c r="AB373" i="3"/>
  <c r="AA373" i="3"/>
  <c r="Z373" i="3"/>
  <c r="X373" i="3"/>
  <c r="V373" i="3"/>
  <c r="AX372" i="3"/>
  <c r="AW372" i="3"/>
  <c r="AV372" i="3"/>
  <c r="AT372" i="3"/>
  <c r="AS372" i="3"/>
  <c r="AR372" i="3"/>
  <c r="AQ372" i="3"/>
  <c r="AP372" i="3"/>
  <c r="AO372" i="3"/>
  <c r="AN372" i="3"/>
  <c r="AM372" i="3"/>
  <c r="AL372" i="3"/>
  <c r="AK372" i="3"/>
  <c r="AI372" i="3"/>
  <c r="AH372" i="3"/>
  <c r="AG372" i="3"/>
  <c r="AD372" i="3"/>
  <c r="AC372" i="3"/>
  <c r="AB372" i="3"/>
  <c r="AA372" i="3"/>
  <c r="Z372" i="3"/>
  <c r="X372" i="3"/>
  <c r="V372" i="3"/>
  <c r="AX371" i="3"/>
  <c r="AW371" i="3"/>
  <c r="AV371" i="3"/>
  <c r="AT371" i="3"/>
  <c r="AS371" i="3"/>
  <c r="AR371" i="3"/>
  <c r="AQ371" i="3"/>
  <c r="AP371" i="3"/>
  <c r="AO371" i="3"/>
  <c r="AN371" i="3"/>
  <c r="AM371" i="3"/>
  <c r="AL371" i="3"/>
  <c r="AK371" i="3"/>
  <c r="AI371" i="3"/>
  <c r="AH371" i="3"/>
  <c r="AG371" i="3"/>
  <c r="AD371" i="3"/>
  <c r="AC371" i="3"/>
  <c r="AB371" i="3"/>
  <c r="AA371" i="3"/>
  <c r="Z371" i="3"/>
  <c r="X371" i="3"/>
  <c r="V371" i="3"/>
  <c r="AX370" i="3"/>
  <c r="AW370" i="3"/>
  <c r="AV370" i="3"/>
  <c r="AT370" i="3"/>
  <c r="AS370" i="3"/>
  <c r="AR370" i="3"/>
  <c r="AQ370" i="3"/>
  <c r="AP370" i="3"/>
  <c r="AO370" i="3"/>
  <c r="AN370" i="3"/>
  <c r="AM370" i="3"/>
  <c r="AL370" i="3"/>
  <c r="AK370" i="3"/>
  <c r="AI370" i="3"/>
  <c r="AH370" i="3"/>
  <c r="AG370" i="3"/>
  <c r="AD370" i="3"/>
  <c r="AC370" i="3"/>
  <c r="AB370" i="3"/>
  <c r="AA370" i="3"/>
  <c r="Z370" i="3"/>
  <c r="X370" i="3"/>
  <c r="V370" i="3"/>
  <c r="AX369" i="3"/>
  <c r="AW369" i="3"/>
  <c r="AV369" i="3"/>
  <c r="AT369" i="3"/>
  <c r="AS369" i="3"/>
  <c r="AR369" i="3"/>
  <c r="AQ369" i="3"/>
  <c r="AP369" i="3"/>
  <c r="AO369" i="3"/>
  <c r="AN369" i="3"/>
  <c r="AM369" i="3"/>
  <c r="AL369" i="3"/>
  <c r="AK369" i="3"/>
  <c r="AI369" i="3"/>
  <c r="AH369" i="3"/>
  <c r="AG369" i="3"/>
  <c r="AD369" i="3"/>
  <c r="AC369" i="3"/>
  <c r="AB369" i="3"/>
  <c r="AA369" i="3"/>
  <c r="Z369" i="3"/>
  <c r="X369" i="3"/>
  <c r="V369" i="3"/>
  <c r="AX368" i="3"/>
  <c r="AW368" i="3"/>
  <c r="AV368" i="3"/>
  <c r="AT368" i="3"/>
  <c r="AS368" i="3"/>
  <c r="AR368" i="3"/>
  <c r="AQ368" i="3"/>
  <c r="AP368" i="3"/>
  <c r="AO368" i="3"/>
  <c r="AN368" i="3"/>
  <c r="AM368" i="3"/>
  <c r="AL368" i="3"/>
  <c r="AK368" i="3"/>
  <c r="AI368" i="3"/>
  <c r="AH368" i="3"/>
  <c r="AG368" i="3"/>
  <c r="AD368" i="3"/>
  <c r="AC368" i="3"/>
  <c r="AB368" i="3"/>
  <c r="AA368" i="3"/>
  <c r="Z368" i="3"/>
  <c r="X368" i="3"/>
  <c r="V368" i="3"/>
  <c r="AX367" i="3"/>
  <c r="AW367" i="3"/>
  <c r="AV367" i="3"/>
  <c r="AT367" i="3"/>
  <c r="AS367" i="3"/>
  <c r="AR367" i="3"/>
  <c r="AQ367" i="3"/>
  <c r="AP367" i="3"/>
  <c r="AO367" i="3"/>
  <c r="AN367" i="3"/>
  <c r="AM367" i="3"/>
  <c r="AL367" i="3"/>
  <c r="AK367" i="3"/>
  <c r="AI367" i="3"/>
  <c r="AH367" i="3"/>
  <c r="AG367" i="3"/>
  <c r="AD367" i="3"/>
  <c r="AC367" i="3"/>
  <c r="AB367" i="3"/>
  <c r="AA367" i="3"/>
  <c r="Z367" i="3"/>
  <c r="X367" i="3"/>
  <c r="V367" i="3"/>
  <c r="AX366" i="3"/>
  <c r="AW366" i="3"/>
  <c r="AV366" i="3"/>
  <c r="AT366" i="3"/>
  <c r="AS366" i="3"/>
  <c r="AR366" i="3"/>
  <c r="AQ366" i="3"/>
  <c r="AP366" i="3"/>
  <c r="AO366" i="3"/>
  <c r="AN366" i="3"/>
  <c r="AM366" i="3"/>
  <c r="AL366" i="3"/>
  <c r="AK366" i="3"/>
  <c r="AI366" i="3"/>
  <c r="AH366" i="3"/>
  <c r="AG366" i="3"/>
  <c r="AD366" i="3"/>
  <c r="AC366" i="3"/>
  <c r="AB366" i="3"/>
  <c r="AA366" i="3"/>
  <c r="Z366" i="3"/>
  <c r="X366" i="3"/>
  <c r="V366" i="3"/>
  <c r="AX365" i="3"/>
  <c r="AW365" i="3"/>
  <c r="AV365" i="3"/>
  <c r="AT365" i="3"/>
  <c r="AS365" i="3"/>
  <c r="AR365" i="3"/>
  <c r="AQ365" i="3"/>
  <c r="AP365" i="3"/>
  <c r="AO365" i="3"/>
  <c r="AN365" i="3"/>
  <c r="AM365" i="3"/>
  <c r="AL365" i="3"/>
  <c r="AK365" i="3"/>
  <c r="AI365" i="3"/>
  <c r="AH365" i="3"/>
  <c r="AG365" i="3"/>
  <c r="AD365" i="3"/>
  <c r="AC365" i="3"/>
  <c r="AB365" i="3"/>
  <c r="AA365" i="3"/>
  <c r="Z365" i="3"/>
  <c r="X365" i="3"/>
  <c r="V365" i="3"/>
  <c r="AX364" i="3"/>
  <c r="AW364" i="3"/>
  <c r="AV364" i="3"/>
  <c r="AT364" i="3"/>
  <c r="AS364" i="3"/>
  <c r="AR364" i="3"/>
  <c r="AQ364" i="3"/>
  <c r="AP364" i="3"/>
  <c r="AO364" i="3"/>
  <c r="AN364" i="3"/>
  <c r="AM364" i="3"/>
  <c r="AL364" i="3"/>
  <c r="AK364" i="3"/>
  <c r="AI364" i="3"/>
  <c r="AH364" i="3"/>
  <c r="AG364" i="3"/>
  <c r="AD364" i="3"/>
  <c r="AC364" i="3"/>
  <c r="AB364" i="3"/>
  <c r="AA364" i="3"/>
  <c r="Z364" i="3"/>
  <c r="X364" i="3"/>
  <c r="V364" i="3"/>
  <c r="AX363" i="3"/>
  <c r="AW363" i="3"/>
  <c r="AV363" i="3"/>
  <c r="AT363" i="3"/>
  <c r="AS363" i="3"/>
  <c r="AR363" i="3"/>
  <c r="AQ363" i="3"/>
  <c r="AP363" i="3"/>
  <c r="AO363" i="3"/>
  <c r="AN363" i="3"/>
  <c r="AM363" i="3"/>
  <c r="AL363" i="3"/>
  <c r="AK363" i="3"/>
  <c r="AI363" i="3"/>
  <c r="AH363" i="3"/>
  <c r="AG363" i="3"/>
  <c r="AD363" i="3"/>
  <c r="AC363" i="3"/>
  <c r="AB363" i="3"/>
  <c r="AA363" i="3"/>
  <c r="Z363" i="3"/>
  <c r="X363" i="3"/>
  <c r="V363" i="3"/>
  <c r="AX362" i="3"/>
  <c r="AW362" i="3"/>
  <c r="AV362" i="3"/>
  <c r="AT362" i="3"/>
  <c r="AS362" i="3"/>
  <c r="AR362" i="3"/>
  <c r="AQ362" i="3"/>
  <c r="AP362" i="3"/>
  <c r="AO362" i="3"/>
  <c r="AN362" i="3"/>
  <c r="AM362" i="3"/>
  <c r="AL362" i="3"/>
  <c r="AK362" i="3"/>
  <c r="AI362" i="3"/>
  <c r="AH362" i="3"/>
  <c r="AG362" i="3"/>
  <c r="AD362" i="3"/>
  <c r="AC362" i="3"/>
  <c r="AB362" i="3"/>
  <c r="AA362" i="3"/>
  <c r="Z362" i="3"/>
  <c r="X362" i="3"/>
  <c r="V362" i="3"/>
  <c r="AX361" i="3"/>
  <c r="AW361" i="3"/>
  <c r="AV361" i="3"/>
  <c r="AT361" i="3"/>
  <c r="AS361" i="3"/>
  <c r="AR361" i="3"/>
  <c r="AQ361" i="3"/>
  <c r="AP361" i="3"/>
  <c r="AO361" i="3"/>
  <c r="AN361" i="3"/>
  <c r="AM361" i="3"/>
  <c r="AL361" i="3"/>
  <c r="AK361" i="3"/>
  <c r="AI361" i="3"/>
  <c r="AH361" i="3"/>
  <c r="AG361" i="3"/>
  <c r="AD361" i="3"/>
  <c r="AC361" i="3"/>
  <c r="AB361" i="3"/>
  <c r="AA361" i="3"/>
  <c r="Z361" i="3"/>
  <c r="X361" i="3"/>
  <c r="V361" i="3"/>
  <c r="AX360" i="3"/>
  <c r="AW360" i="3"/>
  <c r="AV360" i="3"/>
  <c r="AT360" i="3"/>
  <c r="AS360" i="3"/>
  <c r="AR360" i="3"/>
  <c r="AQ360" i="3"/>
  <c r="AP360" i="3"/>
  <c r="AO360" i="3"/>
  <c r="AN360" i="3"/>
  <c r="AM360" i="3"/>
  <c r="AL360" i="3"/>
  <c r="AK360" i="3"/>
  <c r="AI360" i="3"/>
  <c r="AH360" i="3"/>
  <c r="AG360" i="3"/>
  <c r="AD360" i="3"/>
  <c r="AC360" i="3"/>
  <c r="AB360" i="3"/>
  <c r="AA360" i="3"/>
  <c r="Z360" i="3"/>
  <c r="X360" i="3"/>
  <c r="V360" i="3"/>
  <c r="AX359" i="3"/>
  <c r="AW359" i="3"/>
  <c r="AV359" i="3"/>
  <c r="AT359" i="3"/>
  <c r="AS359" i="3"/>
  <c r="AR359" i="3"/>
  <c r="AQ359" i="3"/>
  <c r="AP359" i="3"/>
  <c r="AO359" i="3"/>
  <c r="AN359" i="3"/>
  <c r="AM359" i="3"/>
  <c r="AL359" i="3"/>
  <c r="AK359" i="3"/>
  <c r="AI359" i="3"/>
  <c r="AH359" i="3"/>
  <c r="AG359" i="3"/>
  <c r="AD359" i="3"/>
  <c r="AC359" i="3"/>
  <c r="AB359" i="3"/>
  <c r="AA359" i="3"/>
  <c r="Z359" i="3"/>
  <c r="X359" i="3"/>
  <c r="V359" i="3"/>
  <c r="AX358" i="3"/>
  <c r="AW358" i="3"/>
  <c r="AV358" i="3"/>
  <c r="AT358" i="3"/>
  <c r="AS358" i="3"/>
  <c r="AR358" i="3"/>
  <c r="AQ358" i="3"/>
  <c r="AP358" i="3"/>
  <c r="AO358" i="3"/>
  <c r="AN358" i="3"/>
  <c r="AM358" i="3"/>
  <c r="AL358" i="3"/>
  <c r="AK358" i="3"/>
  <c r="AI358" i="3"/>
  <c r="AH358" i="3"/>
  <c r="AG358" i="3"/>
  <c r="AD358" i="3"/>
  <c r="AC358" i="3"/>
  <c r="AB358" i="3"/>
  <c r="AA358" i="3"/>
  <c r="Z358" i="3"/>
  <c r="X358" i="3"/>
  <c r="V358" i="3"/>
  <c r="AX357" i="3"/>
  <c r="AW357" i="3"/>
  <c r="AV357" i="3"/>
  <c r="AT357" i="3"/>
  <c r="AS357" i="3"/>
  <c r="AR357" i="3"/>
  <c r="AQ357" i="3"/>
  <c r="AP357" i="3"/>
  <c r="AO357" i="3"/>
  <c r="AN357" i="3"/>
  <c r="AM357" i="3"/>
  <c r="AL357" i="3"/>
  <c r="AK357" i="3"/>
  <c r="AI357" i="3"/>
  <c r="AH357" i="3"/>
  <c r="AG357" i="3"/>
  <c r="AD357" i="3"/>
  <c r="AC357" i="3"/>
  <c r="AB357" i="3"/>
  <c r="AA357" i="3"/>
  <c r="Z357" i="3"/>
  <c r="X357" i="3"/>
  <c r="V357" i="3"/>
  <c r="AX356" i="3"/>
  <c r="AW356" i="3"/>
  <c r="AV356" i="3"/>
  <c r="AT356" i="3"/>
  <c r="AS356" i="3"/>
  <c r="AR356" i="3"/>
  <c r="AQ356" i="3"/>
  <c r="AP356" i="3"/>
  <c r="AO356" i="3"/>
  <c r="AN356" i="3"/>
  <c r="AM356" i="3"/>
  <c r="AL356" i="3"/>
  <c r="AK356" i="3"/>
  <c r="AI356" i="3"/>
  <c r="AH356" i="3"/>
  <c r="AG356" i="3"/>
  <c r="AD356" i="3"/>
  <c r="AC356" i="3"/>
  <c r="AB356" i="3"/>
  <c r="AA356" i="3"/>
  <c r="Z356" i="3"/>
  <c r="X356" i="3"/>
  <c r="V356" i="3"/>
  <c r="AX355" i="3"/>
  <c r="AW355" i="3"/>
  <c r="AV355" i="3"/>
  <c r="AT355" i="3"/>
  <c r="AS355" i="3"/>
  <c r="AR355" i="3"/>
  <c r="AQ355" i="3"/>
  <c r="AP355" i="3"/>
  <c r="AO355" i="3"/>
  <c r="AN355" i="3"/>
  <c r="AM355" i="3"/>
  <c r="AL355" i="3"/>
  <c r="AK355" i="3"/>
  <c r="AI355" i="3"/>
  <c r="AH355" i="3"/>
  <c r="AG355" i="3"/>
  <c r="AD355" i="3"/>
  <c r="AC355" i="3"/>
  <c r="AB355" i="3"/>
  <c r="AA355" i="3"/>
  <c r="Z355" i="3"/>
  <c r="X355" i="3"/>
  <c r="V355" i="3"/>
  <c r="AX354" i="3"/>
  <c r="AW354" i="3"/>
  <c r="AV354" i="3"/>
  <c r="AT354" i="3"/>
  <c r="AS354" i="3"/>
  <c r="AR354" i="3"/>
  <c r="AQ354" i="3"/>
  <c r="AP354" i="3"/>
  <c r="AO354" i="3"/>
  <c r="AN354" i="3"/>
  <c r="AM354" i="3"/>
  <c r="AL354" i="3"/>
  <c r="AK354" i="3"/>
  <c r="AI354" i="3"/>
  <c r="AH354" i="3"/>
  <c r="AG354" i="3"/>
  <c r="AD354" i="3"/>
  <c r="AC354" i="3"/>
  <c r="AB354" i="3"/>
  <c r="AA354" i="3"/>
  <c r="Z354" i="3"/>
  <c r="X354" i="3"/>
  <c r="V354" i="3"/>
  <c r="AX353" i="3"/>
  <c r="AW353" i="3"/>
  <c r="AV353" i="3"/>
  <c r="AT353" i="3"/>
  <c r="AS353" i="3"/>
  <c r="AR353" i="3"/>
  <c r="AQ353" i="3"/>
  <c r="AP353" i="3"/>
  <c r="AO353" i="3"/>
  <c r="AN353" i="3"/>
  <c r="AM353" i="3"/>
  <c r="AL353" i="3"/>
  <c r="AK353" i="3"/>
  <c r="AI353" i="3"/>
  <c r="AH353" i="3"/>
  <c r="AG353" i="3"/>
  <c r="AD353" i="3"/>
  <c r="AC353" i="3"/>
  <c r="AB353" i="3"/>
  <c r="AA353" i="3"/>
  <c r="Z353" i="3"/>
  <c r="X353" i="3"/>
  <c r="V353" i="3"/>
  <c r="AX352" i="3"/>
  <c r="AW352" i="3"/>
  <c r="AV352" i="3"/>
  <c r="AT352" i="3"/>
  <c r="AS352" i="3"/>
  <c r="AR352" i="3"/>
  <c r="AQ352" i="3"/>
  <c r="AP352" i="3"/>
  <c r="AO352" i="3"/>
  <c r="AN352" i="3"/>
  <c r="AM352" i="3"/>
  <c r="AL352" i="3"/>
  <c r="AK352" i="3"/>
  <c r="AI352" i="3"/>
  <c r="AH352" i="3"/>
  <c r="AG352" i="3"/>
  <c r="AD352" i="3"/>
  <c r="AC352" i="3"/>
  <c r="AB352" i="3"/>
  <c r="AA352" i="3"/>
  <c r="Z352" i="3"/>
  <c r="X352" i="3"/>
  <c r="V352" i="3"/>
  <c r="AX351" i="3"/>
  <c r="AW351" i="3"/>
  <c r="AV351" i="3"/>
  <c r="AT351" i="3"/>
  <c r="AS351" i="3"/>
  <c r="AR351" i="3"/>
  <c r="AQ351" i="3"/>
  <c r="AP351" i="3"/>
  <c r="AO351" i="3"/>
  <c r="AN351" i="3"/>
  <c r="AM351" i="3"/>
  <c r="AL351" i="3"/>
  <c r="AK351" i="3"/>
  <c r="AI351" i="3"/>
  <c r="AH351" i="3"/>
  <c r="AG351" i="3"/>
  <c r="AD351" i="3"/>
  <c r="AC351" i="3"/>
  <c r="AB351" i="3"/>
  <c r="AA351" i="3"/>
  <c r="Z351" i="3"/>
  <c r="X351" i="3"/>
  <c r="V351" i="3"/>
  <c r="AX350" i="3"/>
  <c r="AW350" i="3"/>
  <c r="AV350" i="3"/>
  <c r="AT350" i="3"/>
  <c r="AS350" i="3"/>
  <c r="AR350" i="3"/>
  <c r="AQ350" i="3"/>
  <c r="AP350" i="3"/>
  <c r="AO350" i="3"/>
  <c r="AN350" i="3"/>
  <c r="AM350" i="3"/>
  <c r="AL350" i="3"/>
  <c r="AK350" i="3"/>
  <c r="AI350" i="3"/>
  <c r="AH350" i="3"/>
  <c r="AG350" i="3"/>
  <c r="AD350" i="3"/>
  <c r="AC350" i="3"/>
  <c r="AB350" i="3"/>
  <c r="AA350" i="3"/>
  <c r="Z350" i="3"/>
  <c r="X350" i="3"/>
  <c r="V350" i="3"/>
  <c r="AX349" i="3"/>
  <c r="AW349" i="3"/>
  <c r="AV349" i="3"/>
  <c r="AT349" i="3"/>
  <c r="AS349" i="3"/>
  <c r="AR349" i="3"/>
  <c r="AQ349" i="3"/>
  <c r="AP349" i="3"/>
  <c r="AO349" i="3"/>
  <c r="AN349" i="3"/>
  <c r="AM349" i="3"/>
  <c r="AL349" i="3"/>
  <c r="AK349" i="3"/>
  <c r="AI349" i="3"/>
  <c r="AH349" i="3"/>
  <c r="AG349" i="3"/>
  <c r="AD349" i="3"/>
  <c r="AC349" i="3"/>
  <c r="AB349" i="3"/>
  <c r="AA349" i="3"/>
  <c r="Z349" i="3"/>
  <c r="X349" i="3"/>
  <c r="V349" i="3"/>
  <c r="AX348" i="3"/>
  <c r="AW348" i="3"/>
  <c r="AV348" i="3"/>
  <c r="AT348" i="3"/>
  <c r="AS348" i="3"/>
  <c r="AR348" i="3"/>
  <c r="AQ348" i="3"/>
  <c r="AP348" i="3"/>
  <c r="AO348" i="3"/>
  <c r="AN348" i="3"/>
  <c r="AM348" i="3"/>
  <c r="AL348" i="3"/>
  <c r="AK348" i="3"/>
  <c r="AI348" i="3"/>
  <c r="AH348" i="3"/>
  <c r="AG348" i="3"/>
  <c r="AD348" i="3"/>
  <c r="AC348" i="3"/>
  <c r="AB348" i="3"/>
  <c r="AA348" i="3"/>
  <c r="Z348" i="3"/>
  <c r="X348" i="3"/>
  <c r="V348" i="3"/>
  <c r="AX347" i="3"/>
  <c r="AW347" i="3"/>
  <c r="AV347" i="3"/>
  <c r="AT347" i="3"/>
  <c r="AS347" i="3"/>
  <c r="AR347" i="3"/>
  <c r="AQ347" i="3"/>
  <c r="AP347" i="3"/>
  <c r="AO347" i="3"/>
  <c r="AN347" i="3"/>
  <c r="AM347" i="3"/>
  <c r="AL347" i="3"/>
  <c r="AK347" i="3"/>
  <c r="AI347" i="3"/>
  <c r="AH347" i="3"/>
  <c r="AG347" i="3"/>
  <c r="AD347" i="3"/>
  <c r="AC347" i="3"/>
  <c r="AB347" i="3"/>
  <c r="AA347" i="3"/>
  <c r="Z347" i="3"/>
  <c r="X347" i="3"/>
  <c r="V347" i="3"/>
  <c r="AX346" i="3"/>
  <c r="AW346" i="3"/>
  <c r="AV346" i="3"/>
  <c r="AT346" i="3"/>
  <c r="AS346" i="3"/>
  <c r="AR346" i="3"/>
  <c r="AQ346" i="3"/>
  <c r="AP346" i="3"/>
  <c r="AO346" i="3"/>
  <c r="AN346" i="3"/>
  <c r="AM346" i="3"/>
  <c r="AL346" i="3"/>
  <c r="AK346" i="3"/>
  <c r="AI346" i="3"/>
  <c r="AH346" i="3"/>
  <c r="AG346" i="3"/>
  <c r="AD346" i="3"/>
  <c r="AC346" i="3"/>
  <c r="AB346" i="3"/>
  <c r="AA346" i="3"/>
  <c r="Z346" i="3"/>
  <c r="X346" i="3"/>
  <c r="V346" i="3"/>
  <c r="AX345" i="3"/>
  <c r="AW345" i="3"/>
  <c r="AV345" i="3"/>
  <c r="AT345" i="3"/>
  <c r="AS345" i="3"/>
  <c r="AR345" i="3"/>
  <c r="AQ345" i="3"/>
  <c r="AP345" i="3"/>
  <c r="AO345" i="3"/>
  <c r="AN345" i="3"/>
  <c r="AM345" i="3"/>
  <c r="AL345" i="3"/>
  <c r="AK345" i="3"/>
  <c r="AI345" i="3"/>
  <c r="AH345" i="3"/>
  <c r="AG345" i="3"/>
  <c r="AD345" i="3"/>
  <c r="AC345" i="3"/>
  <c r="AB345" i="3"/>
  <c r="AA345" i="3"/>
  <c r="Z345" i="3"/>
  <c r="X345" i="3"/>
  <c r="V345" i="3"/>
  <c r="AX344" i="3"/>
  <c r="AW344" i="3"/>
  <c r="AV344" i="3"/>
  <c r="AT344" i="3"/>
  <c r="AS344" i="3"/>
  <c r="AR344" i="3"/>
  <c r="AQ344" i="3"/>
  <c r="AP344" i="3"/>
  <c r="AO344" i="3"/>
  <c r="AN344" i="3"/>
  <c r="AM344" i="3"/>
  <c r="AL344" i="3"/>
  <c r="AK344" i="3"/>
  <c r="AI344" i="3"/>
  <c r="AH344" i="3"/>
  <c r="AG344" i="3"/>
  <c r="AD344" i="3"/>
  <c r="AC344" i="3"/>
  <c r="AB344" i="3"/>
  <c r="AA344" i="3"/>
  <c r="Z344" i="3"/>
  <c r="X344" i="3"/>
  <c r="V344" i="3"/>
  <c r="AX343" i="3"/>
  <c r="AW343" i="3"/>
  <c r="AV343" i="3"/>
  <c r="AT343" i="3"/>
  <c r="AS343" i="3"/>
  <c r="AR343" i="3"/>
  <c r="AQ343" i="3"/>
  <c r="AP343" i="3"/>
  <c r="AO343" i="3"/>
  <c r="AN343" i="3"/>
  <c r="AM343" i="3"/>
  <c r="AL343" i="3"/>
  <c r="AK343" i="3"/>
  <c r="AI343" i="3"/>
  <c r="AH343" i="3"/>
  <c r="AG343" i="3"/>
  <c r="AD343" i="3"/>
  <c r="AC343" i="3"/>
  <c r="AB343" i="3"/>
  <c r="AA343" i="3"/>
  <c r="Z343" i="3"/>
  <c r="X343" i="3"/>
  <c r="V343" i="3"/>
  <c r="AX342" i="3"/>
  <c r="AW342" i="3"/>
  <c r="AV342" i="3"/>
  <c r="AT342" i="3"/>
  <c r="AS342" i="3"/>
  <c r="AR342" i="3"/>
  <c r="AQ342" i="3"/>
  <c r="AP342" i="3"/>
  <c r="AO342" i="3"/>
  <c r="AN342" i="3"/>
  <c r="AM342" i="3"/>
  <c r="AL342" i="3"/>
  <c r="AK342" i="3"/>
  <c r="AI342" i="3"/>
  <c r="AH342" i="3"/>
  <c r="AG342" i="3"/>
  <c r="AD342" i="3"/>
  <c r="AC342" i="3"/>
  <c r="AB342" i="3"/>
  <c r="AA342" i="3"/>
  <c r="Z342" i="3"/>
  <c r="X342" i="3"/>
  <c r="V342" i="3"/>
  <c r="AX341" i="3"/>
  <c r="AW341" i="3"/>
  <c r="AV341" i="3"/>
  <c r="AT341" i="3"/>
  <c r="AS341" i="3"/>
  <c r="AR341" i="3"/>
  <c r="AQ341" i="3"/>
  <c r="AP341" i="3"/>
  <c r="AO341" i="3"/>
  <c r="AN341" i="3"/>
  <c r="AM341" i="3"/>
  <c r="AL341" i="3"/>
  <c r="AK341" i="3"/>
  <c r="AI341" i="3"/>
  <c r="AH341" i="3"/>
  <c r="AG341" i="3"/>
  <c r="AD341" i="3"/>
  <c r="AC341" i="3"/>
  <c r="AB341" i="3"/>
  <c r="AA341" i="3"/>
  <c r="Z341" i="3"/>
  <c r="X341" i="3"/>
  <c r="V341" i="3"/>
  <c r="AX340" i="3"/>
  <c r="AW340" i="3"/>
  <c r="AV340" i="3"/>
  <c r="AT340" i="3"/>
  <c r="AS340" i="3"/>
  <c r="AR340" i="3"/>
  <c r="AQ340" i="3"/>
  <c r="AP340" i="3"/>
  <c r="AO340" i="3"/>
  <c r="AN340" i="3"/>
  <c r="AM340" i="3"/>
  <c r="AL340" i="3"/>
  <c r="AK340" i="3"/>
  <c r="AI340" i="3"/>
  <c r="AH340" i="3"/>
  <c r="AG340" i="3"/>
  <c r="AD340" i="3"/>
  <c r="AC340" i="3"/>
  <c r="AB340" i="3"/>
  <c r="AA340" i="3"/>
  <c r="Z340" i="3"/>
  <c r="X340" i="3"/>
  <c r="V340" i="3"/>
  <c r="AX339" i="3"/>
  <c r="AW339" i="3"/>
  <c r="AV339" i="3"/>
  <c r="AT339" i="3"/>
  <c r="AS339" i="3"/>
  <c r="AR339" i="3"/>
  <c r="AQ339" i="3"/>
  <c r="AP339" i="3"/>
  <c r="AO339" i="3"/>
  <c r="AN339" i="3"/>
  <c r="AM339" i="3"/>
  <c r="AL339" i="3"/>
  <c r="AK339" i="3"/>
  <c r="AI339" i="3"/>
  <c r="AH339" i="3"/>
  <c r="AG339" i="3"/>
  <c r="AD339" i="3"/>
  <c r="AC339" i="3"/>
  <c r="AB339" i="3"/>
  <c r="AA339" i="3"/>
  <c r="Z339" i="3"/>
  <c r="X339" i="3"/>
  <c r="V339" i="3"/>
  <c r="AX338" i="3"/>
  <c r="AW338" i="3"/>
  <c r="AV338" i="3"/>
  <c r="AT338" i="3"/>
  <c r="AS338" i="3"/>
  <c r="AR338" i="3"/>
  <c r="AQ338" i="3"/>
  <c r="AP338" i="3"/>
  <c r="AO338" i="3"/>
  <c r="AN338" i="3"/>
  <c r="AM338" i="3"/>
  <c r="AL338" i="3"/>
  <c r="AK338" i="3"/>
  <c r="AI338" i="3"/>
  <c r="AH338" i="3"/>
  <c r="AG338" i="3"/>
  <c r="AD338" i="3"/>
  <c r="AC338" i="3"/>
  <c r="AB338" i="3"/>
  <c r="AA338" i="3"/>
  <c r="Z338" i="3"/>
  <c r="X338" i="3"/>
  <c r="V338" i="3"/>
  <c r="AX337" i="3"/>
  <c r="AW337" i="3"/>
  <c r="AV337" i="3"/>
  <c r="AT337" i="3"/>
  <c r="AS337" i="3"/>
  <c r="AR337" i="3"/>
  <c r="AQ337" i="3"/>
  <c r="AP337" i="3"/>
  <c r="AO337" i="3"/>
  <c r="AN337" i="3"/>
  <c r="AM337" i="3"/>
  <c r="AL337" i="3"/>
  <c r="AK337" i="3"/>
  <c r="AI337" i="3"/>
  <c r="AH337" i="3"/>
  <c r="AG337" i="3"/>
  <c r="AD337" i="3"/>
  <c r="AC337" i="3"/>
  <c r="AB337" i="3"/>
  <c r="AA337" i="3"/>
  <c r="Z337" i="3"/>
  <c r="X337" i="3"/>
  <c r="V337" i="3"/>
  <c r="AX336" i="3"/>
  <c r="AW336" i="3"/>
  <c r="AV336" i="3"/>
  <c r="AT336" i="3"/>
  <c r="AS336" i="3"/>
  <c r="AR336" i="3"/>
  <c r="AQ336" i="3"/>
  <c r="AP336" i="3"/>
  <c r="AO336" i="3"/>
  <c r="AN336" i="3"/>
  <c r="AM336" i="3"/>
  <c r="AL336" i="3"/>
  <c r="AK336" i="3"/>
  <c r="AI336" i="3"/>
  <c r="AH336" i="3"/>
  <c r="AG336" i="3"/>
  <c r="AD336" i="3"/>
  <c r="AC336" i="3"/>
  <c r="AB336" i="3"/>
  <c r="AA336" i="3"/>
  <c r="Z336" i="3"/>
  <c r="X336" i="3"/>
  <c r="V336" i="3"/>
  <c r="AX335" i="3"/>
  <c r="AW335" i="3"/>
  <c r="AV335" i="3"/>
  <c r="AT335" i="3"/>
  <c r="AS335" i="3"/>
  <c r="AR335" i="3"/>
  <c r="AQ335" i="3"/>
  <c r="AP335" i="3"/>
  <c r="AO335" i="3"/>
  <c r="AN335" i="3"/>
  <c r="AM335" i="3"/>
  <c r="AL335" i="3"/>
  <c r="AK335" i="3"/>
  <c r="AI335" i="3"/>
  <c r="AH335" i="3"/>
  <c r="AG335" i="3"/>
  <c r="AD335" i="3"/>
  <c r="AC335" i="3"/>
  <c r="AB335" i="3"/>
  <c r="AA335" i="3"/>
  <c r="Z335" i="3"/>
  <c r="X335" i="3"/>
  <c r="V335" i="3"/>
  <c r="AX334" i="3"/>
  <c r="AW334" i="3"/>
  <c r="AV334" i="3"/>
  <c r="AT334" i="3"/>
  <c r="AS334" i="3"/>
  <c r="AR334" i="3"/>
  <c r="AQ334" i="3"/>
  <c r="AP334" i="3"/>
  <c r="AO334" i="3"/>
  <c r="AN334" i="3"/>
  <c r="AM334" i="3"/>
  <c r="AL334" i="3"/>
  <c r="AK334" i="3"/>
  <c r="AI334" i="3"/>
  <c r="AH334" i="3"/>
  <c r="AG334" i="3"/>
  <c r="AD334" i="3"/>
  <c r="AC334" i="3"/>
  <c r="AB334" i="3"/>
  <c r="AA334" i="3"/>
  <c r="Z334" i="3"/>
  <c r="X334" i="3"/>
  <c r="V334" i="3"/>
  <c r="AX333" i="3"/>
  <c r="AW333" i="3"/>
  <c r="AV333" i="3"/>
  <c r="AT333" i="3"/>
  <c r="AS333" i="3"/>
  <c r="AR333" i="3"/>
  <c r="AQ333" i="3"/>
  <c r="AP333" i="3"/>
  <c r="AO333" i="3"/>
  <c r="AN333" i="3"/>
  <c r="AM333" i="3"/>
  <c r="AL333" i="3"/>
  <c r="AK333" i="3"/>
  <c r="AI333" i="3"/>
  <c r="AH333" i="3"/>
  <c r="AG333" i="3"/>
  <c r="AD333" i="3"/>
  <c r="AC333" i="3"/>
  <c r="AB333" i="3"/>
  <c r="AA333" i="3"/>
  <c r="Z333" i="3"/>
  <c r="X333" i="3"/>
  <c r="V333" i="3"/>
  <c r="AX332" i="3"/>
  <c r="AW332" i="3"/>
  <c r="AV332" i="3"/>
  <c r="AT332" i="3"/>
  <c r="AS332" i="3"/>
  <c r="AR332" i="3"/>
  <c r="AQ332" i="3"/>
  <c r="AP332" i="3"/>
  <c r="AO332" i="3"/>
  <c r="AN332" i="3"/>
  <c r="AM332" i="3"/>
  <c r="AL332" i="3"/>
  <c r="AK332" i="3"/>
  <c r="AI332" i="3"/>
  <c r="AH332" i="3"/>
  <c r="AG332" i="3"/>
  <c r="AD332" i="3"/>
  <c r="AC332" i="3"/>
  <c r="AB332" i="3"/>
  <c r="AA332" i="3"/>
  <c r="Z332" i="3"/>
  <c r="X332" i="3"/>
  <c r="V332" i="3"/>
  <c r="AX331" i="3"/>
  <c r="AW331" i="3"/>
  <c r="AV331" i="3"/>
  <c r="AT331" i="3"/>
  <c r="AS331" i="3"/>
  <c r="AR331" i="3"/>
  <c r="AQ331" i="3"/>
  <c r="AP331" i="3"/>
  <c r="AO331" i="3"/>
  <c r="AN331" i="3"/>
  <c r="AM331" i="3"/>
  <c r="AL331" i="3"/>
  <c r="AK331" i="3"/>
  <c r="AI331" i="3"/>
  <c r="AH331" i="3"/>
  <c r="AG331" i="3"/>
  <c r="AD331" i="3"/>
  <c r="AC331" i="3"/>
  <c r="AB331" i="3"/>
  <c r="AA331" i="3"/>
  <c r="Z331" i="3"/>
  <c r="X331" i="3"/>
  <c r="V331" i="3"/>
  <c r="AX330" i="3"/>
  <c r="AW330" i="3"/>
  <c r="AV330" i="3"/>
  <c r="AT330" i="3"/>
  <c r="AS330" i="3"/>
  <c r="AR330" i="3"/>
  <c r="AQ330" i="3"/>
  <c r="AP330" i="3"/>
  <c r="AO330" i="3"/>
  <c r="AN330" i="3"/>
  <c r="AM330" i="3"/>
  <c r="AL330" i="3"/>
  <c r="AK330" i="3"/>
  <c r="AI330" i="3"/>
  <c r="AH330" i="3"/>
  <c r="AG330" i="3"/>
  <c r="AD330" i="3"/>
  <c r="AC330" i="3"/>
  <c r="AB330" i="3"/>
  <c r="AA330" i="3"/>
  <c r="Z330" i="3"/>
  <c r="X330" i="3"/>
  <c r="V330" i="3"/>
  <c r="AX329" i="3"/>
  <c r="AW329" i="3"/>
  <c r="AV329" i="3"/>
  <c r="AT329" i="3"/>
  <c r="AS329" i="3"/>
  <c r="AR329" i="3"/>
  <c r="AQ329" i="3"/>
  <c r="AP329" i="3"/>
  <c r="AO329" i="3"/>
  <c r="AN329" i="3"/>
  <c r="AM329" i="3"/>
  <c r="AL329" i="3"/>
  <c r="AK329" i="3"/>
  <c r="AI329" i="3"/>
  <c r="AH329" i="3"/>
  <c r="AG329" i="3"/>
  <c r="AD329" i="3"/>
  <c r="AC329" i="3"/>
  <c r="AB329" i="3"/>
  <c r="AA329" i="3"/>
  <c r="Z329" i="3"/>
  <c r="X329" i="3"/>
  <c r="V329" i="3"/>
  <c r="AX328" i="3"/>
  <c r="AW328" i="3"/>
  <c r="AV328" i="3"/>
  <c r="AT328" i="3"/>
  <c r="AS328" i="3"/>
  <c r="AR328" i="3"/>
  <c r="AQ328" i="3"/>
  <c r="AP328" i="3"/>
  <c r="AO328" i="3"/>
  <c r="AN328" i="3"/>
  <c r="AM328" i="3"/>
  <c r="AL328" i="3"/>
  <c r="AK328" i="3"/>
  <c r="AI328" i="3"/>
  <c r="AH328" i="3"/>
  <c r="AG328" i="3"/>
  <c r="AD328" i="3"/>
  <c r="AC328" i="3"/>
  <c r="AB328" i="3"/>
  <c r="AA328" i="3"/>
  <c r="Z328" i="3"/>
  <c r="X328" i="3"/>
  <c r="V328" i="3"/>
  <c r="AX327" i="3"/>
  <c r="AW327" i="3"/>
  <c r="AV327" i="3"/>
  <c r="AT327" i="3"/>
  <c r="AS327" i="3"/>
  <c r="AR327" i="3"/>
  <c r="AQ327" i="3"/>
  <c r="AP327" i="3"/>
  <c r="AO327" i="3"/>
  <c r="AN327" i="3"/>
  <c r="AM327" i="3"/>
  <c r="AL327" i="3"/>
  <c r="AK327" i="3"/>
  <c r="AI327" i="3"/>
  <c r="AH327" i="3"/>
  <c r="AG327" i="3"/>
  <c r="AD327" i="3"/>
  <c r="AC327" i="3"/>
  <c r="AB327" i="3"/>
  <c r="AA327" i="3"/>
  <c r="Z327" i="3"/>
  <c r="X327" i="3"/>
  <c r="V327" i="3"/>
  <c r="AX326" i="3"/>
  <c r="AW326" i="3"/>
  <c r="AV326" i="3"/>
  <c r="AT326" i="3"/>
  <c r="AS326" i="3"/>
  <c r="AR326" i="3"/>
  <c r="AQ326" i="3"/>
  <c r="AP326" i="3"/>
  <c r="AO326" i="3"/>
  <c r="AN326" i="3"/>
  <c r="AM326" i="3"/>
  <c r="AL326" i="3"/>
  <c r="AK326" i="3"/>
  <c r="AI326" i="3"/>
  <c r="AH326" i="3"/>
  <c r="AG326" i="3"/>
  <c r="AD326" i="3"/>
  <c r="AC326" i="3"/>
  <c r="AB326" i="3"/>
  <c r="AA326" i="3"/>
  <c r="Z326" i="3"/>
  <c r="X326" i="3"/>
  <c r="V326" i="3"/>
  <c r="AX325" i="3"/>
  <c r="AW325" i="3"/>
  <c r="AV325" i="3"/>
  <c r="AT325" i="3"/>
  <c r="AS325" i="3"/>
  <c r="AR325" i="3"/>
  <c r="AQ325" i="3"/>
  <c r="AP325" i="3"/>
  <c r="AO325" i="3"/>
  <c r="AN325" i="3"/>
  <c r="AM325" i="3"/>
  <c r="AL325" i="3"/>
  <c r="AK325" i="3"/>
  <c r="AI325" i="3"/>
  <c r="AH325" i="3"/>
  <c r="AG325" i="3"/>
  <c r="AD325" i="3"/>
  <c r="AC325" i="3"/>
  <c r="AB325" i="3"/>
  <c r="AA325" i="3"/>
  <c r="Z325" i="3"/>
  <c r="X325" i="3"/>
  <c r="V325" i="3"/>
  <c r="AX324" i="3"/>
  <c r="AW324" i="3"/>
  <c r="AV324" i="3"/>
  <c r="AT324" i="3"/>
  <c r="AS324" i="3"/>
  <c r="AR324" i="3"/>
  <c r="AQ324" i="3"/>
  <c r="AP324" i="3"/>
  <c r="AO324" i="3"/>
  <c r="AN324" i="3"/>
  <c r="AM324" i="3"/>
  <c r="AL324" i="3"/>
  <c r="AK324" i="3"/>
  <c r="AI324" i="3"/>
  <c r="AH324" i="3"/>
  <c r="AG324" i="3"/>
  <c r="AD324" i="3"/>
  <c r="AC324" i="3"/>
  <c r="AB324" i="3"/>
  <c r="AA324" i="3"/>
  <c r="Z324" i="3"/>
  <c r="X324" i="3"/>
  <c r="V324" i="3"/>
  <c r="AX323" i="3"/>
  <c r="AW323" i="3"/>
  <c r="AV323" i="3"/>
  <c r="AT323" i="3"/>
  <c r="AS323" i="3"/>
  <c r="AR323" i="3"/>
  <c r="AQ323" i="3"/>
  <c r="AP323" i="3"/>
  <c r="AO323" i="3"/>
  <c r="AN323" i="3"/>
  <c r="AM323" i="3"/>
  <c r="AL323" i="3"/>
  <c r="AK323" i="3"/>
  <c r="AI323" i="3"/>
  <c r="AH323" i="3"/>
  <c r="AG323" i="3"/>
  <c r="AD323" i="3"/>
  <c r="AC323" i="3"/>
  <c r="AB323" i="3"/>
  <c r="AA323" i="3"/>
  <c r="Z323" i="3"/>
  <c r="X323" i="3"/>
  <c r="V323" i="3"/>
  <c r="AX322" i="3"/>
  <c r="AW322" i="3"/>
  <c r="AV322" i="3"/>
  <c r="AT322" i="3"/>
  <c r="AS322" i="3"/>
  <c r="AR322" i="3"/>
  <c r="AQ322" i="3"/>
  <c r="AP322" i="3"/>
  <c r="AO322" i="3"/>
  <c r="AN322" i="3"/>
  <c r="AM322" i="3"/>
  <c r="AL322" i="3"/>
  <c r="AK322" i="3"/>
  <c r="AI322" i="3"/>
  <c r="AH322" i="3"/>
  <c r="AG322" i="3"/>
  <c r="AD322" i="3"/>
  <c r="AC322" i="3"/>
  <c r="AB322" i="3"/>
  <c r="AA322" i="3"/>
  <c r="Z322" i="3"/>
  <c r="X322" i="3"/>
  <c r="V322" i="3"/>
  <c r="AX321" i="3"/>
  <c r="AW321" i="3"/>
  <c r="AV321" i="3"/>
  <c r="AT321" i="3"/>
  <c r="AS321" i="3"/>
  <c r="AR321" i="3"/>
  <c r="AQ321" i="3"/>
  <c r="AP321" i="3"/>
  <c r="AO321" i="3"/>
  <c r="AN321" i="3"/>
  <c r="AM321" i="3"/>
  <c r="AL321" i="3"/>
  <c r="AK321" i="3"/>
  <c r="AI321" i="3"/>
  <c r="AH321" i="3"/>
  <c r="AG321" i="3"/>
  <c r="AD321" i="3"/>
  <c r="AC321" i="3"/>
  <c r="AB321" i="3"/>
  <c r="AA321" i="3"/>
  <c r="Z321" i="3"/>
  <c r="X321" i="3"/>
  <c r="V321" i="3"/>
  <c r="AX320" i="3"/>
  <c r="AW320" i="3"/>
  <c r="AV320" i="3"/>
  <c r="AT320" i="3"/>
  <c r="AS320" i="3"/>
  <c r="AR320" i="3"/>
  <c r="AQ320" i="3"/>
  <c r="AP320" i="3"/>
  <c r="AO320" i="3"/>
  <c r="AN320" i="3"/>
  <c r="AM320" i="3"/>
  <c r="AL320" i="3"/>
  <c r="AK320" i="3"/>
  <c r="AI320" i="3"/>
  <c r="AH320" i="3"/>
  <c r="AG320" i="3"/>
  <c r="AD320" i="3"/>
  <c r="AC320" i="3"/>
  <c r="AB320" i="3"/>
  <c r="AA320" i="3"/>
  <c r="Z320" i="3"/>
  <c r="X320" i="3"/>
  <c r="V320" i="3"/>
  <c r="AX319" i="3"/>
  <c r="AW319" i="3"/>
  <c r="AV319" i="3"/>
  <c r="AT319" i="3"/>
  <c r="AS319" i="3"/>
  <c r="AR319" i="3"/>
  <c r="AQ319" i="3"/>
  <c r="AP319" i="3"/>
  <c r="AO319" i="3"/>
  <c r="AN319" i="3"/>
  <c r="AM319" i="3"/>
  <c r="AL319" i="3"/>
  <c r="AK319" i="3"/>
  <c r="AI319" i="3"/>
  <c r="AH319" i="3"/>
  <c r="AG319" i="3"/>
  <c r="AD319" i="3"/>
  <c r="AC319" i="3"/>
  <c r="AB319" i="3"/>
  <c r="AA319" i="3"/>
  <c r="Z319" i="3"/>
  <c r="X319" i="3"/>
  <c r="V319" i="3"/>
  <c r="AX318" i="3"/>
  <c r="AW318" i="3"/>
  <c r="AV318" i="3"/>
  <c r="AT318" i="3"/>
  <c r="AS318" i="3"/>
  <c r="AR318" i="3"/>
  <c r="AQ318" i="3"/>
  <c r="AP318" i="3"/>
  <c r="AO318" i="3"/>
  <c r="AN318" i="3"/>
  <c r="AM318" i="3"/>
  <c r="AL318" i="3"/>
  <c r="AK318" i="3"/>
  <c r="AI318" i="3"/>
  <c r="AH318" i="3"/>
  <c r="AG318" i="3"/>
  <c r="AD318" i="3"/>
  <c r="AC318" i="3"/>
  <c r="AB318" i="3"/>
  <c r="AA318" i="3"/>
  <c r="Z318" i="3"/>
  <c r="X318" i="3"/>
  <c r="V318" i="3"/>
  <c r="AX317" i="3"/>
  <c r="AW317" i="3"/>
  <c r="AV317" i="3"/>
  <c r="AT317" i="3"/>
  <c r="AS317" i="3"/>
  <c r="AR317" i="3"/>
  <c r="AQ317" i="3"/>
  <c r="AP317" i="3"/>
  <c r="AO317" i="3"/>
  <c r="AN317" i="3"/>
  <c r="AM317" i="3"/>
  <c r="AL317" i="3"/>
  <c r="AK317" i="3"/>
  <c r="AI317" i="3"/>
  <c r="AH317" i="3"/>
  <c r="AG317" i="3"/>
  <c r="AD317" i="3"/>
  <c r="AC317" i="3"/>
  <c r="AB317" i="3"/>
  <c r="AA317" i="3"/>
  <c r="Z317" i="3"/>
  <c r="X317" i="3"/>
  <c r="V317" i="3"/>
  <c r="AX316" i="3"/>
  <c r="AW316" i="3"/>
  <c r="AV316" i="3"/>
  <c r="AT316" i="3"/>
  <c r="AS316" i="3"/>
  <c r="AR316" i="3"/>
  <c r="AQ316" i="3"/>
  <c r="AP316" i="3"/>
  <c r="AO316" i="3"/>
  <c r="AN316" i="3"/>
  <c r="AM316" i="3"/>
  <c r="AL316" i="3"/>
  <c r="AK316" i="3"/>
  <c r="AI316" i="3"/>
  <c r="AH316" i="3"/>
  <c r="AG316" i="3"/>
  <c r="AD316" i="3"/>
  <c r="AC316" i="3"/>
  <c r="AB316" i="3"/>
  <c r="AA316" i="3"/>
  <c r="Z316" i="3"/>
  <c r="X316" i="3"/>
  <c r="V316" i="3"/>
  <c r="AX315" i="3"/>
  <c r="AW315" i="3"/>
  <c r="AV315" i="3"/>
  <c r="AT315" i="3"/>
  <c r="AS315" i="3"/>
  <c r="AR315" i="3"/>
  <c r="AQ315" i="3"/>
  <c r="AP315" i="3"/>
  <c r="AO315" i="3"/>
  <c r="AN315" i="3"/>
  <c r="AM315" i="3"/>
  <c r="AL315" i="3"/>
  <c r="AK315" i="3"/>
  <c r="AI315" i="3"/>
  <c r="AH315" i="3"/>
  <c r="AG315" i="3"/>
  <c r="AD315" i="3"/>
  <c r="AC315" i="3"/>
  <c r="AB315" i="3"/>
  <c r="AA315" i="3"/>
  <c r="Z315" i="3"/>
  <c r="X315" i="3"/>
  <c r="V315" i="3"/>
  <c r="AX314" i="3"/>
  <c r="AW314" i="3"/>
  <c r="AV314" i="3"/>
  <c r="AT314" i="3"/>
  <c r="AS314" i="3"/>
  <c r="AR314" i="3"/>
  <c r="AQ314" i="3"/>
  <c r="AP314" i="3"/>
  <c r="AO314" i="3"/>
  <c r="AN314" i="3"/>
  <c r="AM314" i="3"/>
  <c r="AL314" i="3"/>
  <c r="AK314" i="3"/>
  <c r="AI314" i="3"/>
  <c r="AH314" i="3"/>
  <c r="AG314" i="3"/>
  <c r="AD314" i="3"/>
  <c r="AC314" i="3"/>
  <c r="AB314" i="3"/>
  <c r="AA314" i="3"/>
  <c r="Z314" i="3"/>
  <c r="X314" i="3"/>
  <c r="V314" i="3"/>
  <c r="AX313" i="3"/>
  <c r="AW313" i="3"/>
  <c r="AV313" i="3"/>
  <c r="AT313" i="3"/>
  <c r="AS313" i="3"/>
  <c r="AR313" i="3"/>
  <c r="AQ313" i="3"/>
  <c r="AP313" i="3"/>
  <c r="AO313" i="3"/>
  <c r="AN313" i="3"/>
  <c r="AM313" i="3"/>
  <c r="AL313" i="3"/>
  <c r="AK313" i="3"/>
  <c r="AI313" i="3"/>
  <c r="AH313" i="3"/>
  <c r="AG313" i="3"/>
  <c r="AD313" i="3"/>
  <c r="AC313" i="3"/>
  <c r="AB313" i="3"/>
  <c r="AA313" i="3"/>
  <c r="Z313" i="3"/>
  <c r="X313" i="3"/>
  <c r="V313" i="3"/>
  <c r="AX312" i="3"/>
  <c r="AW312" i="3"/>
  <c r="AV312" i="3"/>
  <c r="AT312" i="3"/>
  <c r="AS312" i="3"/>
  <c r="AR312" i="3"/>
  <c r="AQ312" i="3"/>
  <c r="AP312" i="3"/>
  <c r="AO312" i="3"/>
  <c r="AN312" i="3"/>
  <c r="AM312" i="3"/>
  <c r="AL312" i="3"/>
  <c r="AK312" i="3"/>
  <c r="AI312" i="3"/>
  <c r="AH312" i="3"/>
  <c r="AG312" i="3"/>
  <c r="AD312" i="3"/>
  <c r="AC312" i="3"/>
  <c r="AB312" i="3"/>
  <c r="AA312" i="3"/>
  <c r="Z312" i="3"/>
  <c r="X312" i="3"/>
  <c r="V312" i="3"/>
  <c r="AX311" i="3"/>
  <c r="AW311" i="3"/>
  <c r="AV311" i="3"/>
  <c r="AT311" i="3"/>
  <c r="AS311" i="3"/>
  <c r="AR311" i="3"/>
  <c r="AQ311" i="3"/>
  <c r="AP311" i="3"/>
  <c r="AO311" i="3"/>
  <c r="AN311" i="3"/>
  <c r="AM311" i="3"/>
  <c r="AL311" i="3"/>
  <c r="AK311" i="3"/>
  <c r="AI311" i="3"/>
  <c r="AH311" i="3"/>
  <c r="AG311" i="3"/>
  <c r="AD311" i="3"/>
  <c r="AC311" i="3"/>
  <c r="AB311" i="3"/>
  <c r="AA311" i="3"/>
  <c r="Z311" i="3"/>
  <c r="X311" i="3"/>
  <c r="V311" i="3"/>
  <c r="AX310" i="3"/>
  <c r="AW310" i="3"/>
  <c r="AV310" i="3"/>
  <c r="AT310" i="3"/>
  <c r="AS310" i="3"/>
  <c r="AR310" i="3"/>
  <c r="AQ310" i="3"/>
  <c r="AP310" i="3"/>
  <c r="AO310" i="3"/>
  <c r="AN310" i="3"/>
  <c r="AM310" i="3"/>
  <c r="AL310" i="3"/>
  <c r="AK310" i="3"/>
  <c r="AI310" i="3"/>
  <c r="AH310" i="3"/>
  <c r="AG310" i="3"/>
  <c r="AD310" i="3"/>
  <c r="AC310" i="3"/>
  <c r="AB310" i="3"/>
  <c r="AA310" i="3"/>
  <c r="Z310" i="3"/>
  <c r="X310" i="3"/>
  <c r="V310" i="3"/>
  <c r="AX309" i="3"/>
  <c r="AW309" i="3"/>
  <c r="AV309" i="3"/>
  <c r="AT309" i="3"/>
  <c r="AS309" i="3"/>
  <c r="AR309" i="3"/>
  <c r="AQ309" i="3"/>
  <c r="AP309" i="3"/>
  <c r="AO309" i="3"/>
  <c r="AN309" i="3"/>
  <c r="AM309" i="3"/>
  <c r="AL309" i="3"/>
  <c r="AK309" i="3"/>
  <c r="AI309" i="3"/>
  <c r="AH309" i="3"/>
  <c r="AG309" i="3"/>
  <c r="AD309" i="3"/>
  <c r="AC309" i="3"/>
  <c r="AB309" i="3"/>
  <c r="AA309" i="3"/>
  <c r="Z309" i="3"/>
  <c r="X309" i="3"/>
  <c r="V309" i="3"/>
  <c r="AX308" i="3"/>
  <c r="AW308" i="3"/>
  <c r="AV308" i="3"/>
  <c r="AT308" i="3"/>
  <c r="AS308" i="3"/>
  <c r="AR308" i="3"/>
  <c r="AQ308" i="3"/>
  <c r="AP308" i="3"/>
  <c r="AO308" i="3"/>
  <c r="AN308" i="3"/>
  <c r="AM308" i="3"/>
  <c r="AL308" i="3"/>
  <c r="AK308" i="3"/>
  <c r="AI308" i="3"/>
  <c r="AH308" i="3"/>
  <c r="AG308" i="3"/>
  <c r="AD308" i="3"/>
  <c r="AC308" i="3"/>
  <c r="AB308" i="3"/>
  <c r="AA308" i="3"/>
  <c r="Z308" i="3"/>
  <c r="X308" i="3"/>
  <c r="V308" i="3"/>
  <c r="AX307" i="3"/>
  <c r="AW307" i="3"/>
  <c r="AV307" i="3"/>
  <c r="AT307" i="3"/>
  <c r="AS307" i="3"/>
  <c r="AR307" i="3"/>
  <c r="AQ307" i="3"/>
  <c r="AP307" i="3"/>
  <c r="AO307" i="3"/>
  <c r="AN307" i="3"/>
  <c r="AM307" i="3"/>
  <c r="AL307" i="3"/>
  <c r="AK307" i="3"/>
  <c r="AI307" i="3"/>
  <c r="AH307" i="3"/>
  <c r="AG307" i="3"/>
  <c r="AD307" i="3"/>
  <c r="AC307" i="3"/>
  <c r="AB307" i="3"/>
  <c r="AA307" i="3"/>
  <c r="Z307" i="3"/>
  <c r="X307" i="3"/>
  <c r="V307" i="3"/>
  <c r="AX306" i="3"/>
  <c r="AW306" i="3"/>
  <c r="AV306" i="3"/>
  <c r="AT306" i="3"/>
  <c r="AS306" i="3"/>
  <c r="AR306" i="3"/>
  <c r="AQ306" i="3"/>
  <c r="AP306" i="3"/>
  <c r="AO306" i="3"/>
  <c r="AN306" i="3"/>
  <c r="AM306" i="3"/>
  <c r="AL306" i="3"/>
  <c r="AK306" i="3"/>
  <c r="AI306" i="3"/>
  <c r="AH306" i="3"/>
  <c r="AG306" i="3"/>
  <c r="AD306" i="3"/>
  <c r="AC306" i="3"/>
  <c r="AB306" i="3"/>
  <c r="AA306" i="3"/>
  <c r="Z306" i="3"/>
  <c r="X306" i="3"/>
  <c r="V306" i="3"/>
  <c r="AX305" i="3"/>
  <c r="AW305" i="3"/>
  <c r="AV305" i="3"/>
  <c r="AT305" i="3"/>
  <c r="AS305" i="3"/>
  <c r="AR305" i="3"/>
  <c r="AQ305" i="3"/>
  <c r="AP305" i="3"/>
  <c r="AO305" i="3"/>
  <c r="AN305" i="3"/>
  <c r="AM305" i="3"/>
  <c r="AL305" i="3"/>
  <c r="AK305" i="3"/>
  <c r="AI305" i="3"/>
  <c r="AH305" i="3"/>
  <c r="AG305" i="3"/>
  <c r="AD305" i="3"/>
  <c r="AC305" i="3"/>
  <c r="AB305" i="3"/>
  <c r="AA305" i="3"/>
  <c r="Z305" i="3"/>
  <c r="X305" i="3"/>
  <c r="V305" i="3"/>
  <c r="AX304" i="3"/>
  <c r="AW304" i="3"/>
  <c r="AV304" i="3"/>
  <c r="AT304" i="3"/>
  <c r="AS304" i="3"/>
  <c r="AR304" i="3"/>
  <c r="AQ304" i="3"/>
  <c r="AP304" i="3"/>
  <c r="AO304" i="3"/>
  <c r="AN304" i="3"/>
  <c r="AM304" i="3"/>
  <c r="AL304" i="3"/>
  <c r="AK304" i="3"/>
  <c r="AI304" i="3"/>
  <c r="AH304" i="3"/>
  <c r="AG304" i="3"/>
  <c r="AD304" i="3"/>
  <c r="AC304" i="3"/>
  <c r="AB304" i="3"/>
  <c r="AA304" i="3"/>
  <c r="Z304" i="3"/>
  <c r="X304" i="3"/>
  <c r="V304" i="3"/>
  <c r="AX303" i="3"/>
  <c r="AW303" i="3"/>
  <c r="AV303" i="3"/>
  <c r="AT303" i="3"/>
  <c r="AS303" i="3"/>
  <c r="AR303" i="3"/>
  <c r="AQ303" i="3"/>
  <c r="AP303" i="3"/>
  <c r="AO303" i="3"/>
  <c r="AN303" i="3"/>
  <c r="AM303" i="3"/>
  <c r="AL303" i="3"/>
  <c r="AK303" i="3"/>
  <c r="AI303" i="3"/>
  <c r="AH303" i="3"/>
  <c r="AG303" i="3"/>
  <c r="AD303" i="3"/>
  <c r="AC303" i="3"/>
  <c r="AB303" i="3"/>
  <c r="AA303" i="3"/>
  <c r="Z303" i="3"/>
  <c r="X303" i="3"/>
  <c r="V303" i="3"/>
  <c r="AX302" i="3"/>
  <c r="AW302" i="3"/>
  <c r="AV302" i="3"/>
  <c r="AT302" i="3"/>
  <c r="AS302" i="3"/>
  <c r="AR302" i="3"/>
  <c r="AQ302" i="3"/>
  <c r="AP302" i="3"/>
  <c r="AO302" i="3"/>
  <c r="AN302" i="3"/>
  <c r="AM302" i="3"/>
  <c r="AL302" i="3"/>
  <c r="AK302" i="3"/>
  <c r="AI302" i="3"/>
  <c r="AH302" i="3"/>
  <c r="AG302" i="3"/>
  <c r="AD302" i="3"/>
  <c r="AC302" i="3"/>
  <c r="AB302" i="3"/>
  <c r="AA302" i="3"/>
  <c r="Z302" i="3"/>
  <c r="X302" i="3"/>
  <c r="V302" i="3"/>
  <c r="AX301" i="3"/>
  <c r="AW301" i="3"/>
  <c r="AV301" i="3"/>
  <c r="AT301" i="3"/>
  <c r="AS301" i="3"/>
  <c r="AR301" i="3"/>
  <c r="AQ301" i="3"/>
  <c r="AP301" i="3"/>
  <c r="AO301" i="3"/>
  <c r="AN301" i="3"/>
  <c r="AM301" i="3"/>
  <c r="AL301" i="3"/>
  <c r="AK301" i="3"/>
  <c r="AI301" i="3"/>
  <c r="AH301" i="3"/>
  <c r="AG301" i="3"/>
  <c r="AD301" i="3"/>
  <c r="AC301" i="3"/>
  <c r="AB301" i="3"/>
  <c r="AA301" i="3"/>
  <c r="Z301" i="3"/>
  <c r="X301" i="3"/>
  <c r="V301" i="3"/>
  <c r="AX300" i="3"/>
  <c r="AW300" i="3"/>
  <c r="AV300" i="3"/>
  <c r="AT300" i="3"/>
  <c r="AS300" i="3"/>
  <c r="AR300" i="3"/>
  <c r="AQ300" i="3"/>
  <c r="AP300" i="3"/>
  <c r="AO300" i="3"/>
  <c r="AN300" i="3"/>
  <c r="AM300" i="3"/>
  <c r="AL300" i="3"/>
  <c r="AK300" i="3"/>
  <c r="AI300" i="3"/>
  <c r="AH300" i="3"/>
  <c r="AG300" i="3"/>
  <c r="AD300" i="3"/>
  <c r="AC300" i="3"/>
  <c r="AB300" i="3"/>
  <c r="AA300" i="3"/>
  <c r="Z300" i="3"/>
  <c r="X300" i="3"/>
  <c r="V300" i="3"/>
  <c r="AX299" i="3"/>
  <c r="AW299" i="3"/>
  <c r="AV299" i="3"/>
  <c r="AT299" i="3"/>
  <c r="AS299" i="3"/>
  <c r="AR299" i="3"/>
  <c r="AQ299" i="3"/>
  <c r="AP299" i="3"/>
  <c r="AO299" i="3"/>
  <c r="AN299" i="3"/>
  <c r="AM299" i="3"/>
  <c r="AL299" i="3"/>
  <c r="AK299" i="3"/>
  <c r="AI299" i="3"/>
  <c r="AH299" i="3"/>
  <c r="AG299" i="3"/>
  <c r="AD299" i="3"/>
  <c r="AC299" i="3"/>
  <c r="AB299" i="3"/>
  <c r="AA299" i="3"/>
  <c r="Z299" i="3"/>
  <c r="X299" i="3"/>
  <c r="V299" i="3"/>
  <c r="AX298" i="3"/>
  <c r="AW298" i="3"/>
  <c r="AV298" i="3"/>
  <c r="AT298" i="3"/>
  <c r="AS298" i="3"/>
  <c r="AR298" i="3"/>
  <c r="AQ298" i="3"/>
  <c r="AP298" i="3"/>
  <c r="AO298" i="3"/>
  <c r="AN298" i="3"/>
  <c r="AM298" i="3"/>
  <c r="AL298" i="3"/>
  <c r="AK298" i="3"/>
  <c r="AI298" i="3"/>
  <c r="AH298" i="3"/>
  <c r="AG298" i="3"/>
  <c r="AD298" i="3"/>
  <c r="AC298" i="3"/>
  <c r="AB298" i="3"/>
  <c r="AA298" i="3"/>
  <c r="Z298" i="3"/>
  <c r="X298" i="3"/>
  <c r="V298" i="3"/>
  <c r="AX297" i="3"/>
  <c r="AW297" i="3"/>
  <c r="AV297" i="3"/>
  <c r="AT297" i="3"/>
  <c r="AS297" i="3"/>
  <c r="AR297" i="3"/>
  <c r="AQ297" i="3"/>
  <c r="AP297" i="3"/>
  <c r="AO297" i="3"/>
  <c r="AN297" i="3"/>
  <c r="AM297" i="3"/>
  <c r="AL297" i="3"/>
  <c r="AK297" i="3"/>
  <c r="AI297" i="3"/>
  <c r="AH297" i="3"/>
  <c r="AG297" i="3"/>
  <c r="AD297" i="3"/>
  <c r="AC297" i="3"/>
  <c r="AB297" i="3"/>
  <c r="AA297" i="3"/>
  <c r="Z297" i="3"/>
  <c r="X297" i="3"/>
  <c r="V297" i="3"/>
  <c r="AX296" i="3"/>
  <c r="AW296" i="3"/>
  <c r="AV296" i="3"/>
  <c r="AT296" i="3"/>
  <c r="AS296" i="3"/>
  <c r="AR296" i="3"/>
  <c r="AQ296" i="3"/>
  <c r="AP296" i="3"/>
  <c r="AO296" i="3"/>
  <c r="AN296" i="3"/>
  <c r="AM296" i="3"/>
  <c r="AL296" i="3"/>
  <c r="AK296" i="3"/>
  <c r="AI296" i="3"/>
  <c r="AH296" i="3"/>
  <c r="AG296" i="3"/>
  <c r="AD296" i="3"/>
  <c r="AC296" i="3"/>
  <c r="AB296" i="3"/>
  <c r="AA296" i="3"/>
  <c r="Z296" i="3"/>
  <c r="X296" i="3"/>
  <c r="V296" i="3"/>
  <c r="AX295" i="3"/>
  <c r="AW295" i="3"/>
  <c r="AV295" i="3"/>
  <c r="AT295" i="3"/>
  <c r="AS295" i="3"/>
  <c r="AR295" i="3"/>
  <c r="AQ295" i="3"/>
  <c r="AP295" i="3"/>
  <c r="AO295" i="3"/>
  <c r="AN295" i="3"/>
  <c r="AM295" i="3"/>
  <c r="AL295" i="3"/>
  <c r="AK295" i="3"/>
  <c r="AI295" i="3"/>
  <c r="AH295" i="3"/>
  <c r="AG295" i="3"/>
  <c r="AD295" i="3"/>
  <c r="AC295" i="3"/>
  <c r="AB295" i="3"/>
  <c r="AA295" i="3"/>
  <c r="Z295" i="3"/>
  <c r="X295" i="3"/>
  <c r="V295" i="3"/>
  <c r="AX294" i="3"/>
  <c r="AW294" i="3"/>
  <c r="AV294" i="3"/>
  <c r="AT294" i="3"/>
  <c r="AS294" i="3"/>
  <c r="AR294" i="3"/>
  <c r="AQ294" i="3"/>
  <c r="AP294" i="3"/>
  <c r="AO294" i="3"/>
  <c r="AN294" i="3"/>
  <c r="AM294" i="3"/>
  <c r="AL294" i="3"/>
  <c r="AK294" i="3"/>
  <c r="AI294" i="3"/>
  <c r="AH294" i="3"/>
  <c r="AG294" i="3"/>
  <c r="AD294" i="3"/>
  <c r="AC294" i="3"/>
  <c r="AB294" i="3"/>
  <c r="AA294" i="3"/>
  <c r="Z294" i="3"/>
  <c r="X294" i="3"/>
  <c r="V294" i="3"/>
  <c r="AX293" i="3"/>
  <c r="AW293" i="3"/>
  <c r="AV293" i="3"/>
  <c r="AT293" i="3"/>
  <c r="AS293" i="3"/>
  <c r="AR293" i="3"/>
  <c r="AQ293" i="3"/>
  <c r="AP293" i="3"/>
  <c r="AO293" i="3"/>
  <c r="AN293" i="3"/>
  <c r="AM293" i="3"/>
  <c r="AL293" i="3"/>
  <c r="AK293" i="3"/>
  <c r="AI293" i="3"/>
  <c r="AH293" i="3"/>
  <c r="AG293" i="3"/>
  <c r="AD293" i="3"/>
  <c r="AC293" i="3"/>
  <c r="AB293" i="3"/>
  <c r="AA293" i="3"/>
  <c r="Z293" i="3"/>
  <c r="X293" i="3"/>
  <c r="V293" i="3"/>
  <c r="AX292" i="3"/>
  <c r="AW292" i="3"/>
  <c r="AV292" i="3"/>
  <c r="AT292" i="3"/>
  <c r="AS292" i="3"/>
  <c r="AR292" i="3"/>
  <c r="AQ292" i="3"/>
  <c r="AP292" i="3"/>
  <c r="AO292" i="3"/>
  <c r="AN292" i="3"/>
  <c r="AM292" i="3"/>
  <c r="AL292" i="3"/>
  <c r="AK292" i="3"/>
  <c r="AI292" i="3"/>
  <c r="AH292" i="3"/>
  <c r="AG292" i="3"/>
  <c r="AD292" i="3"/>
  <c r="AC292" i="3"/>
  <c r="AB292" i="3"/>
  <c r="AA292" i="3"/>
  <c r="Z292" i="3"/>
  <c r="X292" i="3"/>
  <c r="V292" i="3"/>
  <c r="AX291" i="3"/>
  <c r="AW291" i="3"/>
  <c r="AV291" i="3"/>
  <c r="AT291" i="3"/>
  <c r="AS291" i="3"/>
  <c r="AR291" i="3"/>
  <c r="AQ291" i="3"/>
  <c r="AP291" i="3"/>
  <c r="AO291" i="3"/>
  <c r="AN291" i="3"/>
  <c r="AM291" i="3"/>
  <c r="AL291" i="3"/>
  <c r="AK291" i="3"/>
  <c r="AI291" i="3"/>
  <c r="AH291" i="3"/>
  <c r="AG291" i="3"/>
  <c r="AD291" i="3"/>
  <c r="AC291" i="3"/>
  <c r="AB291" i="3"/>
  <c r="AA291" i="3"/>
  <c r="Z291" i="3"/>
  <c r="X291" i="3"/>
  <c r="V291" i="3"/>
  <c r="AX290" i="3"/>
  <c r="AW290" i="3"/>
  <c r="AV290" i="3"/>
  <c r="AT290" i="3"/>
  <c r="AS290" i="3"/>
  <c r="AR290" i="3"/>
  <c r="AQ290" i="3"/>
  <c r="AP290" i="3"/>
  <c r="AO290" i="3"/>
  <c r="AN290" i="3"/>
  <c r="AM290" i="3"/>
  <c r="AL290" i="3"/>
  <c r="AK290" i="3"/>
  <c r="AI290" i="3"/>
  <c r="AH290" i="3"/>
  <c r="AG290" i="3"/>
  <c r="AD290" i="3"/>
  <c r="AC290" i="3"/>
  <c r="AB290" i="3"/>
  <c r="AA290" i="3"/>
  <c r="Z290" i="3"/>
  <c r="X290" i="3"/>
  <c r="V290" i="3"/>
  <c r="AX289" i="3"/>
  <c r="AW289" i="3"/>
  <c r="AV289" i="3"/>
  <c r="AT289" i="3"/>
  <c r="AS289" i="3"/>
  <c r="AR289" i="3"/>
  <c r="AQ289" i="3"/>
  <c r="AP289" i="3"/>
  <c r="AO289" i="3"/>
  <c r="AN289" i="3"/>
  <c r="AM289" i="3"/>
  <c r="AL289" i="3"/>
  <c r="AK289" i="3"/>
  <c r="AI289" i="3"/>
  <c r="AH289" i="3"/>
  <c r="AG289" i="3"/>
  <c r="AD289" i="3"/>
  <c r="AC289" i="3"/>
  <c r="AB289" i="3"/>
  <c r="AA289" i="3"/>
  <c r="Z289" i="3"/>
  <c r="X289" i="3"/>
  <c r="V289" i="3"/>
  <c r="AX288" i="3"/>
  <c r="AW288" i="3"/>
  <c r="AV288" i="3"/>
  <c r="AT288" i="3"/>
  <c r="AS288" i="3"/>
  <c r="AR288" i="3"/>
  <c r="AQ288" i="3"/>
  <c r="AP288" i="3"/>
  <c r="AO288" i="3"/>
  <c r="AN288" i="3"/>
  <c r="AM288" i="3"/>
  <c r="AL288" i="3"/>
  <c r="AK288" i="3"/>
  <c r="AI288" i="3"/>
  <c r="AH288" i="3"/>
  <c r="AG288" i="3"/>
  <c r="AD288" i="3"/>
  <c r="AC288" i="3"/>
  <c r="AB288" i="3"/>
  <c r="AA288" i="3"/>
  <c r="Z288" i="3"/>
  <c r="X288" i="3"/>
  <c r="V288" i="3"/>
  <c r="AX287" i="3"/>
  <c r="AW287" i="3"/>
  <c r="AV287" i="3"/>
  <c r="AT287" i="3"/>
  <c r="AS287" i="3"/>
  <c r="AR287" i="3"/>
  <c r="AQ287" i="3"/>
  <c r="AP287" i="3"/>
  <c r="AO287" i="3"/>
  <c r="AN287" i="3"/>
  <c r="AM287" i="3"/>
  <c r="AL287" i="3"/>
  <c r="AK287" i="3"/>
  <c r="AI287" i="3"/>
  <c r="AH287" i="3"/>
  <c r="AG287" i="3"/>
  <c r="AD287" i="3"/>
  <c r="AC287" i="3"/>
  <c r="AB287" i="3"/>
  <c r="AA287" i="3"/>
  <c r="Z287" i="3"/>
  <c r="X287" i="3"/>
  <c r="V287" i="3"/>
  <c r="AX286" i="3"/>
  <c r="AW286" i="3"/>
  <c r="AV286" i="3"/>
  <c r="AT286" i="3"/>
  <c r="AS286" i="3"/>
  <c r="AR286" i="3"/>
  <c r="AQ286" i="3"/>
  <c r="AP286" i="3"/>
  <c r="AO286" i="3"/>
  <c r="AN286" i="3"/>
  <c r="AM286" i="3"/>
  <c r="AL286" i="3"/>
  <c r="AK286" i="3"/>
  <c r="AI286" i="3"/>
  <c r="AH286" i="3"/>
  <c r="AG286" i="3"/>
  <c r="AD286" i="3"/>
  <c r="AC286" i="3"/>
  <c r="AB286" i="3"/>
  <c r="AA286" i="3"/>
  <c r="Z286" i="3"/>
  <c r="X286" i="3"/>
  <c r="V286" i="3"/>
  <c r="AX285" i="3"/>
  <c r="AW285" i="3"/>
  <c r="AV285" i="3"/>
  <c r="AT285" i="3"/>
  <c r="AS285" i="3"/>
  <c r="AR285" i="3"/>
  <c r="AQ285" i="3"/>
  <c r="AP285" i="3"/>
  <c r="AO285" i="3"/>
  <c r="AN285" i="3"/>
  <c r="AM285" i="3"/>
  <c r="AL285" i="3"/>
  <c r="AK285" i="3"/>
  <c r="AI285" i="3"/>
  <c r="AH285" i="3"/>
  <c r="AG285" i="3"/>
  <c r="AD285" i="3"/>
  <c r="AC285" i="3"/>
  <c r="AB285" i="3"/>
  <c r="AA285" i="3"/>
  <c r="Z285" i="3"/>
  <c r="X285" i="3"/>
  <c r="V285" i="3"/>
  <c r="AX284" i="3"/>
  <c r="AW284" i="3"/>
  <c r="AV284" i="3"/>
  <c r="AT284" i="3"/>
  <c r="AS284" i="3"/>
  <c r="AR284" i="3"/>
  <c r="AQ284" i="3"/>
  <c r="AP284" i="3"/>
  <c r="AO284" i="3"/>
  <c r="AN284" i="3"/>
  <c r="AM284" i="3"/>
  <c r="AL284" i="3"/>
  <c r="AK284" i="3"/>
  <c r="AI284" i="3"/>
  <c r="AH284" i="3"/>
  <c r="AG284" i="3"/>
  <c r="AD284" i="3"/>
  <c r="AC284" i="3"/>
  <c r="AB284" i="3"/>
  <c r="AA284" i="3"/>
  <c r="Z284" i="3"/>
  <c r="X284" i="3"/>
  <c r="V284" i="3"/>
  <c r="AX283" i="3"/>
  <c r="AW283" i="3"/>
  <c r="AV283" i="3"/>
  <c r="AT283" i="3"/>
  <c r="AS283" i="3"/>
  <c r="AR283" i="3"/>
  <c r="AQ283" i="3"/>
  <c r="AP283" i="3"/>
  <c r="AO283" i="3"/>
  <c r="AN283" i="3"/>
  <c r="AM283" i="3"/>
  <c r="AL283" i="3"/>
  <c r="AK283" i="3"/>
  <c r="AI283" i="3"/>
  <c r="AH283" i="3"/>
  <c r="AG283" i="3"/>
  <c r="AD283" i="3"/>
  <c r="AC283" i="3"/>
  <c r="AB283" i="3"/>
  <c r="AA283" i="3"/>
  <c r="Z283" i="3"/>
  <c r="X283" i="3"/>
  <c r="V283" i="3"/>
  <c r="AX282" i="3"/>
  <c r="AW282" i="3"/>
  <c r="AV282" i="3"/>
  <c r="AT282" i="3"/>
  <c r="AS282" i="3"/>
  <c r="AR282" i="3"/>
  <c r="AQ282" i="3"/>
  <c r="AP282" i="3"/>
  <c r="AO282" i="3"/>
  <c r="AN282" i="3"/>
  <c r="AM282" i="3"/>
  <c r="AL282" i="3"/>
  <c r="AK282" i="3"/>
  <c r="AI282" i="3"/>
  <c r="AH282" i="3"/>
  <c r="AG282" i="3"/>
  <c r="AD282" i="3"/>
  <c r="AC282" i="3"/>
  <c r="AB282" i="3"/>
  <c r="AA282" i="3"/>
  <c r="Z282" i="3"/>
  <c r="X282" i="3"/>
  <c r="V282" i="3"/>
  <c r="AX281" i="3"/>
  <c r="AW281" i="3"/>
  <c r="AV281" i="3"/>
  <c r="AT281" i="3"/>
  <c r="AS281" i="3"/>
  <c r="AR281" i="3"/>
  <c r="AQ281" i="3"/>
  <c r="AP281" i="3"/>
  <c r="AO281" i="3"/>
  <c r="AN281" i="3"/>
  <c r="AM281" i="3"/>
  <c r="AL281" i="3"/>
  <c r="AK281" i="3"/>
  <c r="AI281" i="3"/>
  <c r="AH281" i="3"/>
  <c r="AG281" i="3"/>
  <c r="AD281" i="3"/>
  <c r="AC281" i="3"/>
  <c r="AB281" i="3"/>
  <c r="AA281" i="3"/>
  <c r="Z281" i="3"/>
  <c r="X281" i="3"/>
  <c r="V281" i="3"/>
  <c r="AX280" i="3"/>
  <c r="AW280" i="3"/>
  <c r="AV280" i="3"/>
  <c r="AT280" i="3"/>
  <c r="AS280" i="3"/>
  <c r="AR280" i="3"/>
  <c r="AQ280" i="3"/>
  <c r="AP280" i="3"/>
  <c r="AO280" i="3"/>
  <c r="AN280" i="3"/>
  <c r="AM280" i="3"/>
  <c r="AL280" i="3"/>
  <c r="AK280" i="3"/>
  <c r="AI280" i="3"/>
  <c r="AH280" i="3"/>
  <c r="AG280" i="3"/>
  <c r="AD280" i="3"/>
  <c r="AC280" i="3"/>
  <c r="AB280" i="3"/>
  <c r="AA280" i="3"/>
  <c r="Z280" i="3"/>
  <c r="X280" i="3"/>
  <c r="V280" i="3"/>
  <c r="AX279" i="3"/>
  <c r="AW279" i="3"/>
  <c r="AV279" i="3"/>
  <c r="AT279" i="3"/>
  <c r="AS279" i="3"/>
  <c r="AR279" i="3"/>
  <c r="AQ279" i="3"/>
  <c r="AP279" i="3"/>
  <c r="AO279" i="3"/>
  <c r="AN279" i="3"/>
  <c r="AM279" i="3"/>
  <c r="AL279" i="3"/>
  <c r="AK279" i="3"/>
  <c r="AI279" i="3"/>
  <c r="AH279" i="3"/>
  <c r="AG279" i="3"/>
  <c r="AD279" i="3"/>
  <c r="AC279" i="3"/>
  <c r="AB279" i="3"/>
  <c r="AA279" i="3"/>
  <c r="Z279" i="3"/>
  <c r="X279" i="3"/>
  <c r="V279" i="3"/>
  <c r="AX278" i="3"/>
  <c r="AW278" i="3"/>
  <c r="AV278" i="3"/>
  <c r="AT278" i="3"/>
  <c r="AS278" i="3"/>
  <c r="AR278" i="3"/>
  <c r="AQ278" i="3"/>
  <c r="AP278" i="3"/>
  <c r="AO278" i="3"/>
  <c r="AN278" i="3"/>
  <c r="AM278" i="3"/>
  <c r="AL278" i="3"/>
  <c r="AK278" i="3"/>
  <c r="AI278" i="3"/>
  <c r="AH278" i="3"/>
  <c r="AG278" i="3"/>
  <c r="AD278" i="3"/>
  <c r="AC278" i="3"/>
  <c r="AB278" i="3"/>
  <c r="AA278" i="3"/>
  <c r="Z278" i="3"/>
  <c r="X278" i="3"/>
  <c r="V278" i="3"/>
  <c r="AX277" i="3"/>
  <c r="AW277" i="3"/>
  <c r="AV277" i="3"/>
  <c r="AT277" i="3"/>
  <c r="AS277" i="3"/>
  <c r="AR277" i="3"/>
  <c r="AQ277" i="3"/>
  <c r="AP277" i="3"/>
  <c r="AO277" i="3"/>
  <c r="AN277" i="3"/>
  <c r="AM277" i="3"/>
  <c r="AL277" i="3"/>
  <c r="AK277" i="3"/>
  <c r="AI277" i="3"/>
  <c r="AH277" i="3"/>
  <c r="AG277" i="3"/>
  <c r="AD277" i="3"/>
  <c r="AC277" i="3"/>
  <c r="AB277" i="3"/>
  <c r="AA277" i="3"/>
  <c r="Z277" i="3"/>
  <c r="X277" i="3"/>
  <c r="V277" i="3"/>
  <c r="AX276" i="3"/>
  <c r="AW276" i="3"/>
  <c r="AV276" i="3"/>
  <c r="AT276" i="3"/>
  <c r="AS276" i="3"/>
  <c r="AR276" i="3"/>
  <c r="AQ276" i="3"/>
  <c r="AP276" i="3"/>
  <c r="AO276" i="3"/>
  <c r="AN276" i="3"/>
  <c r="AM276" i="3"/>
  <c r="AL276" i="3"/>
  <c r="AK276" i="3"/>
  <c r="AI276" i="3"/>
  <c r="AH276" i="3"/>
  <c r="AG276" i="3"/>
  <c r="AD276" i="3"/>
  <c r="AC276" i="3"/>
  <c r="AB276" i="3"/>
  <c r="AA276" i="3"/>
  <c r="Z276" i="3"/>
  <c r="X276" i="3"/>
  <c r="V276" i="3"/>
  <c r="AX275" i="3"/>
  <c r="AW275" i="3"/>
  <c r="AV275" i="3"/>
  <c r="AT275" i="3"/>
  <c r="AS275" i="3"/>
  <c r="AR275" i="3"/>
  <c r="AQ275" i="3"/>
  <c r="AP275" i="3"/>
  <c r="AO275" i="3"/>
  <c r="AN275" i="3"/>
  <c r="AM275" i="3"/>
  <c r="AL275" i="3"/>
  <c r="AK275" i="3"/>
  <c r="AI275" i="3"/>
  <c r="AH275" i="3"/>
  <c r="AG275" i="3"/>
  <c r="AD275" i="3"/>
  <c r="AC275" i="3"/>
  <c r="AB275" i="3"/>
  <c r="AA275" i="3"/>
  <c r="Z275" i="3"/>
  <c r="X275" i="3"/>
  <c r="V275" i="3"/>
  <c r="AX274" i="3"/>
  <c r="AW274" i="3"/>
  <c r="AV274" i="3"/>
  <c r="AT274" i="3"/>
  <c r="AS274" i="3"/>
  <c r="AR274" i="3"/>
  <c r="AQ274" i="3"/>
  <c r="AP274" i="3"/>
  <c r="AO274" i="3"/>
  <c r="AN274" i="3"/>
  <c r="AM274" i="3"/>
  <c r="AL274" i="3"/>
  <c r="AK274" i="3"/>
  <c r="AI274" i="3"/>
  <c r="AH274" i="3"/>
  <c r="AG274" i="3"/>
  <c r="AD274" i="3"/>
  <c r="AC274" i="3"/>
  <c r="AB274" i="3"/>
  <c r="AA274" i="3"/>
  <c r="Z274" i="3"/>
  <c r="X274" i="3"/>
  <c r="V274" i="3"/>
  <c r="AX273" i="3"/>
  <c r="AW273" i="3"/>
  <c r="AV273" i="3"/>
  <c r="AT273" i="3"/>
  <c r="AS273" i="3"/>
  <c r="AR273" i="3"/>
  <c r="AQ273" i="3"/>
  <c r="AP273" i="3"/>
  <c r="AO273" i="3"/>
  <c r="AN273" i="3"/>
  <c r="AM273" i="3"/>
  <c r="AL273" i="3"/>
  <c r="AK273" i="3"/>
  <c r="AI273" i="3"/>
  <c r="AH273" i="3"/>
  <c r="AG273" i="3"/>
  <c r="AD273" i="3"/>
  <c r="AC273" i="3"/>
  <c r="AB273" i="3"/>
  <c r="AA273" i="3"/>
  <c r="Z273" i="3"/>
  <c r="X273" i="3"/>
  <c r="V273" i="3"/>
  <c r="AX272" i="3"/>
  <c r="AW272" i="3"/>
  <c r="AV272" i="3"/>
  <c r="AT272" i="3"/>
  <c r="AS272" i="3"/>
  <c r="AR272" i="3"/>
  <c r="AQ272" i="3"/>
  <c r="AP272" i="3"/>
  <c r="AO272" i="3"/>
  <c r="AN272" i="3"/>
  <c r="AM272" i="3"/>
  <c r="AL272" i="3"/>
  <c r="AK272" i="3"/>
  <c r="AI272" i="3"/>
  <c r="AH272" i="3"/>
  <c r="AG272" i="3"/>
  <c r="AD272" i="3"/>
  <c r="AC272" i="3"/>
  <c r="AB272" i="3"/>
  <c r="AA272" i="3"/>
  <c r="Z272" i="3"/>
  <c r="X272" i="3"/>
  <c r="V272" i="3"/>
  <c r="AX271" i="3"/>
  <c r="AW271" i="3"/>
  <c r="AV271" i="3"/>
  <c r="AT271" i="3"/>
  <c r="AS271" i="3"/>
  <c r="AR271" i="3"/>
  <c r="AQ271" i="3"/>
  <c r="AP271" i="3"/>
  <c r="AO271" i="3"/>
  <c r="AN271" i="3"/>
  <c r="AM271" i="3"/>
  <c r="AL271" i="3"/>
  <c r="AK271" i="3"/>
  <c r="AI271" i="3"/>
  <c r="AH271" i="3"/>
  <c r="AG271" i="3"/>
  <c r="AD271" i="3"/>
  <c r="AC271" i="3"/>
  <c r="AB271" i="3"/>
  <c r="AA271" i="3"/>
  <c r="Z271" i="3"/>
  <c r="X271" i="3"/>
  <c r="V271" i="3"/>
  <c r="AX270" i="3"/>
  <c r="AW270" i="3"/>
  <c r="AV270" i="3"/>
  <c r="AT270" i="3"/>
  <c r="AS270" i="3"/>
  <c r="AR270" i="3"/>
  <c r="AQ270" i="3"/>
  <c r="AP270" i="3"/>
  <c r="AO270" i="3"/>
  <c r="AN270" i="3"/>
  <c r="AM270" i="3"/>
  <c r="AL270" i="3"/>
  <c r="AK270" i="3"/>
  <c r="AI270" i="3"/>
  <c r="AH270" i="3"/>
  <c r="AG270" i="3"/>
  <c r="AD270" i="3"/>
  <c r="AC270" i="3"/>
  <c r="AB270" i="3"/>
  <c r="AA270" i="3"/>
  <c r="Z270" i="3"/>
  <c r="X270" i="3"/>
  <c r="V270" i="3"/>
  <c r="AX269" i="3"/>
  <c r="AW269" i="3"/>
  <c r="AV269" i="3"/>
  <c r="AT269" i="3"/>
  <c r="AS269" i="3"/>
  <c r="AR269" i="3"/>
  <c r="AQ269" i="3"/>
  <c r="AP269" i="3"/>
  <c r="AO269" i="3"/>
  <c r="AN269" i="3"/>
  <c r="AM269" i="3"/>
  <c r="AL269" i="3"/>
  <c r="AK269" i="3"/>
  <c r="AI269" i="3"/>
  <c r="AH269" i="3"/>
  <c r="AG269" i="3"/>
  <c r="AD269" i="3"/>
  <c r="AC269" i="3"/>
  <c r="AB269" i="3"/>
  <c r="AA269" i="3"/>
  <c r="Z269" i="3"/>
  <c r="X269" i="3"/>
  <c r="V269" i="3"/>
  <c r="AX268" i="3"/>
  <c r="AW268" i="3"/>
  <c r="AV268" i="3"/>
  <c r="AT268" i="3"/>
  <c r="AS268" i="3"/>
  <c r="AR268" i="3"/>
  <c r="AQ268" i="3"/>
  <c r="AP268" i="3"/>
  <c r="AO268" i="3"/>
  <c r="AN268" i="3"/>
  <c r="AM268" i="3"/>
  <c r="AL268" i="3"/>
  <c r="AK268" i="3"/>
  <c r="AI268" i="3"/>
  <c r="AH268" i="3"/>
  <c r="AG268" i="3"/>
  <c r="AD268" i="3"/>
  <c r="AC268" i="3"/>
  <c r="AB268" i="3"/>
  <c r="AA268" i="3"/>
  <c r="Z268" i="3"/>
  <c r="X268" i="3"/>
  <c r="V268" i="3"/>
  <c r="AX267" i="3"/>
  <c r="AW267" i="3"/>
  <c r="AV267" i="3"/>
  <c r="AT267" i="3"/>
  <c r="AS267" i="3"/>
  <c r="AR267" i="3"/>
  <c r="AQ267" i="3"/>
  <c r="AP267" i="3"/>
  <c r="AO267" i="3"/>
  <c r="AN267" i="3"/>
  <c r="AM267" i="3"/>
  <c r="AL267" i="3"/>
  <c r="AK267" i="3"/>
  <c r="AI267" i="3"/>
  <c r="AH267" i="3"/>
  <c r="AG267" i="3"/>
  <c r="AD267" i="3"/>
  <c r="AC267" i="3"/>
  <c r="AB267" i="3"/>
  <c r="AA267" i="3"/>
  <c r="Z267" i="3"/>
  <c r="X267" i="3"/>
  <c r="V267" i="3"/>
  <c r="AX266" i="3"/>
  <c r="AW266" i="3"/>
  <c r="AV266" i="3"/>
  <c r="AT266" i="3"/>
  <c r="AS266" i="3"/>
  <c r="AR266" i="3"/>
  <c r="AQ266" i="3"/>
  <c r="AP266" i="3"/>
  <c r="AO266" i="3"/>
  <c r="AN266" i="3"/>
  <c r="AM266" i="3"/>
  <c r="AL266" i="3"/>
  <c r="AK266" i="3"/>
  <c r="AI266" i="3"/>
  <c r="AH266" i="3"/>
  <c r="AG266" i="3"/>
  <c r="AD266" i="3"/>
  <c r="AC266" i="3"/>
  <c r="AB266" i="3"/>
  <c r="AA266" i="3"/>
  <c r="Z266" i="3"/>
  <c r="X266" i="3"/>
  <c r="V266" i="3"/>
  <c r="AX265" i="3"/>
  <c r="AW265" i="3"/>
  <c r="AV265" i="3"/>
  <c r="AT265" i="3"/>
  <c r="AS265" i="3"/>
  <c r="AR265" i="3"/>
  <c r="AQ265" i="3"/>
  <c r="AP265" i="3"/>
  <c r="AO265" i="3"/>
  <c r="AN265" i="3"/>
  <c r="AM265" i="3"/>
  <c r="AL265" i="3"/>
  <c r="AK265" i="3"/>
  <c r="AI265" i="3"/>
  <c r="AH265" i="3"/>
  <c r="AG265" i="3"/>
  <c r="AD265" i="3"/>
  <c r="AC265" i="3"/>
  <c r="AB265" i="3"/>
  <c r="AA265" i="3"/>
  <c r="Z265" i="3"/>
  <c r="X265" i="3"/>
  <c r="V265" i="3"/>
  <c r="AX264" i="3"/>
  <c r="AW264" i="3"/>
  <c r="AV264" i="3"/>
  <c r="AT264" i="3"/>
  <c r="AS264" i="3"/>
  <c r="AR264" i="3"/>
  <c r="AQ264" i="3"/>
  <c r="AP264" i="3"/>
  <c r="AO264" i="3"/>
  <c r="AN264" i="3"/>
  <c r="AM264" i="3"/>
  <c r="AL264" i="3"/>
  <c r="AK264" i="3"/>
  <c r="AI264" i="3"/>
  <c r="AH264" i="3"/>
  <c r="AG264" i="3"/>
  <c r="AD264" i="3"/>
  <c r="AC264" i="3"/>
  <c r="AB264" i="3"/>
  <c r="AA264" i="3"/>
  <c r="Z264" i="3"/>
  <c r="X264" i="3"/>
  <c r="V264" i="3"/>
  <c r="AX263" i="3"/>
  <c r="AW263" i="3"/>
  <c r="AV263" i="3"/>
  <c r="AT263" i="3"/>
  <c r="AS263" i="3"/>
  <c r="AR263" i="3"/>
  <c r="AQ263" i="3"/>
  <c r="AP263" i="3"/>
  <c r="AO263" i="3"/>
  <c r="AN263" i="3"/>
  <c r="AM263" i="3"/>
  <c r="AL263" i="3"/>
  <c r="AK263" i="3"/>
  <c r="AI263" i="3"/>
  <c r="AH263" i="3"/>
  <c r="AG263" i="3"/>
  <c r="AD263" i="3"/>
  <c r="AC263" i="3"/>
  <c r="AB263" i="3"/>
  <c r="AA263" i="3"/>
  <c r="Z263" i="3"/>
  <c r="X263" i="3"/>
  <c r="V263" i="3"/>
  <c r="AX262" i="3"/>
  <c r="AW262" i="3"/>
  <c r="AV262" i="3"/>
  <c r="AT262" i="3"/>
  <c r="AS262" i="3"/>
  <c r="AR262" i="3"/>
  <c r="AQ262" i="3"/>
  <c r="AP262" i="3"/>
  <c r="AO262" i="3"/>
  <c r="AN262" i="3"/>
  <c r="AM262" i="3"/>
  <c r="AL262" i="3"/>
  <c r="AK262" i="3"/>
  <c r="AI262" i="3"/>
  <c r="AH262" i="3"/>
  <c r="AG262" i="3"/>
  <c r="AD262" i="3"/>
  <c r="AC262" i="3"/>
  <c r="AB262" i="3"/>
  <c r="AA262" i="3"/>
  <c r="Z262" i="3"/>
  <c r="X262" i="3"/>
  <c r="V262" i="3"/>
  <c r="AX261" i="3"/>
  <c r="AW261" i="3"/>
  <c r="AV261" i="3"/>
  <c r="AT261" i="3"/>
  <c r="AS261" i="3"/>
  <c r="AR261" i="3"/>
  <c r="AQ261" i="3"/>
  <c r="AP261" i="3"/>
  <c r="AO261" i="3"/>
  <c r="AN261" i="3"/>
  <c r="AM261" i="3"/>
  <c r="AL261" i="3"/>
  <c r="AK261" i="3"/>
  <c r="AI261" i="3"/>
  <c r="AH261" i="3"/>
  <c r="AG261" i="3"/>
  <c r="AD261" i="3"/>
  <c r="AC261" i="3"/>
  <c r="AB261" i="3"/>
  <c r="AA261" i="3"/>
  <c r="Z261" i="3"/>
  <c r="X261" i="3"/>
  <c r="V261" i="3"/>
  <c r="AX260" i="3"/>
  <c r="AW260" i="3"/>
  <c r="AV260" i="3"/>
  <c r="AT260" i="3"/>
  <c r="AS260" i="3"/>
  <c r="AR260" i="3"/>
  <c r="AQ260" i="3"/>
  <c r="AP260" i="3"/>
  <c r="AO260" i="3"/>
  <c r="AN260" i="3"/>
  <c r="AM260" i="3"/>
  <c r="AL260" i="3"/>
  <c r="AK260" i="3"/>
  <c r="AI260" i="3"/>
  <c r="AH260" i="3"/>
  <c r="AG260" i="3"/>
  <c r="AD260" i="3"/>
  <c r="AC260" i="3"/>
  <c r="AB260" i="3"/>
  <c r="AA260" i="3"/>
  <c r="Z260" i="3"/>
  <c r="X260" i="3"/>
  <c r="V260" i="3"/>
  <c r="AX259" i="3"/>
  <c r="AW259" i="3"/>
  <c r="AV259" i="3"/>
  <c r="AT259" i="3"/>
  <c r="AS259" i="3"/>
  <c r="AR259" i="3"/>
  <c r="AQ259" i="3"/>
  <c r="AP259" i="3"/>
  <c r="AO259" i="3"/>
  <c r="AN259" i="3"/>
  <c r="AM259" i="3"/>
  <c r="AL259" i="3"/>
  <c r="AK259" i="3"/>
  <c r="AI259" i="3"/>
  <c r="AH259" i="3"/>
  <c r="AG259" i="3"/>
  <c r="AD259" i="3"/>
  <c r="AC259" i="3"/>
  <c r="AB259" i="3"/>
  <c r="AA259" i="3"/>
  <c r="Z259" i="3"/>
  <c r="X259" i="3"/>
  <c r="V259" i="3"/>
  <c r="AX258" i="3"/>
  <c r="AW258" i="3"/>
  <c r="AV258" i="3"/>
  <c r="AT258" i="3"/>
  <c r="AS258" i="3"/>
  <c r="AR258" i="3"/>
  <c r="AQ258" i="3"/>
  <c r="AP258" i="3"/>
  <c r="AO258" i="3"/>
  <c r="AN258" i="3"/>
  <c r="AM258" i="3"/>
  <c r="AL258" i="3"/>
  <c r="AK258" i="3"/>
  <c r="AI258" i="3"/>
  <c r="AH258" i="3"/>
  <c r="AG258" i="3"/>
  <c r="AD258" i="3"/>
  <c r="AC258" i="3"/>
  <c r="AB258" i="3"/>
  <c r="AA258" i="3"/>
  <c r="Z258" i="3"/>
  <c r="X258" i="3"/>
  <c r="V258" i="3"/>
  <c r="AX257" i="3"/>
  <c r="AW257" i="3"/>
  <c r="AV257" i="3"/>
  <c r="AT257" i="3"/>
  <c r="AS257" i="3"/>
  <c r="AR257" i="3"/>
  <c r="AQ257" i="3"/>
  <c r="AP257" i="3"/>
  <c r="AO257" i="3"/>
  <c r="AN257" i="3"/>
  <c r="AM257" i="3"/>
  <c r="AL257" i="3"/>
  <c r="AK257" i="3"/>
  <c r="AI257" i="3"/>
  <c r="AH257" i="3"/>
  <c r="AG257" i="3"/>
  <c r="AD257" i="3"/>
  <c r="AC257" i="3"/>
  <c r="AB257" i="3"/>
  <c r="AA257" i="3"/>
  <c r="Z257" i="3"/>
  <c r="X257" i="3"/>
  <c r="V257" i="3"/>
  <c r="AX256" i="3"/>
  <c r="AW256" i="3"/>
  <c r="AV256" i="3"/>
  <c r="AT256" i="3"/>
  <c r="AS256" i="3"/>
  <c r="AR256" i="3"/>
  <c r="AQ256" i="3"/>
  <c r="AP256" i="3"/>
  <c r="AO256" i="3"/>
  <c r="AN256" i="3"/>
  <c r="AM256" i="3"/>
  <c r="AL256" i="3"/>
  <c r="AK256" i="3"/>
  <c r="AI256" i="3"/>
  <c r="AH256" i="3"/>
  <c r="AG256" i="3"/>
  <c r="AD256" i="3"/>
  <c r="AC256" i="3"/>
  <c r="AB256" i="3"/>
  <c r="AA256" i="3"/>
  <c r="Z256" i="3"/>
  <c r="X256" i="3"/>
  <c r="V256" i="3"/>
  <c r="AX255" i="3"/>
  <c r="AW255" i="3"/>
  <c r="AV255" i="3"/>
  <c r="AT255" i="3"/>
  <c r="AS255" i="3"/>
  <c r="AR255" i="3"/>
  <c r="AQ255" i="3"/>
  <c r="AP255" i="3"/>
  <c r="AO255" i="3"/>
  <c r="AN255" i="3"/>
  <c r="AM255" i="3"/>
  <c r="AL255" i="3"/>
  <c r="AK255" i="3"/>
  <c r="AI255" i="3"/>
  <c r="AH255" i="3"/>
  <c r="AG255" i="3"/>
  <c r="AD255" i="3"/>
  <c r="AC255" i="3"/>
  <c r="AB255" i="3"/>
  <c r="AA255" i="3"/>
  <c r="Z255" i="3"/>
  <c r="X255" i="3"/>
  <c r="V255" i="3"/>
  <c r="AX254" i="3"/>
  <c r="AW254" i="3"/>
  <c r="AV254" i="3"/>
  <c r="AT254" i="3"/>
  <c r="AS254" i="3"/>
  <c r="AR254" i="3"/>
  <c r="AQ254" i="3"/>
  <c r="AP254" i="3"/>
  <c r="AO254" i="3"/>
  <c r="AN254" i="3"/>
  <c r="AM254" i="3"/>
  <c r="AL254" i="3"/>
  <c r="AK254" i="3"/>
  <c r="AI254" i="3"/>
  <c r="AH254" i="3"/>
  <c r="AG254" i="3"/>
  <c r="AD254" i="3"/>
  <c r="AC254" i="3"/>
  <c r="AB254" i="3"/>
  <c r="AA254" i="3"/>
  <c r="Z254" i="3"/>
  <c r="X254" i="3"/>
  <c r="V254" i="3"/>
  <c r="AX253" i="3"/>
  <c r="AW253" i="3"/>
  <c r="AV253" i="3"/>
  <c r="AT253" i="3"/>
  <c r="AS253" i="3"/>
  <c r="AR253" i="3"/>
  <c r="AQ253" i="3"/>
  <c r="AP253" i="3"/>
  <c r="AO253" i="3"/>
  <c r="AN253" i="3"/>
  <c r="AM253" i="3"/>
  <c r="AL253" i="3"/>
  <c r="AK253" i="3"/>
  <c r="AI253" i="3"/>
  <c r="AH253" i="3"/>
  <c r="AG253" i="3"/>
  <c r="AD253" i="3"/>
  <c r="AC253" i="3"/>
  <c r="AB253" i="3"/>
  <c r="AA253" i="3"/>
  <c r="Z253" i="3"/>
  <c r="X253" i="3"/>
  <c r="V253" i="3"/>
  <c r="AX252" i="3"/>
  <c r="AW252" i="3"/>
  <c r="AV252" i="3"/>
  <c r="AT252" i="3"/>
  <c r="AS252" i="3"/>
  <c r="AR252" i="3"/>
  <c r="AQ252" i="3"/>
  <c r="AP252" i="3"/>
  <c r="AO252" i="3"/>
  <c r="AN252" i="3"/>
  <c r="AM252" i="3"/>
  <c r="AL252" i="3"/>
  <c r="AK252" i="3"/>
  <c r="AI252" i="3"/>
  <c r="AH252" i="3"/>
  <c r="AG252" i="3"/>
  <c r="AD252" i="3"/>
  <c r="AC252" i="3"/>
  <c r="AB252" i="3"/>
  <c r="AA252" i="3"/>
  <c r="Z252" i="3"/>
  <c r="X252" i="3"/>
  <c r="V252" i="3"/>
  <c r="AX251" i="3"/>
  <c r="AW251" i="3"/>
  <c r="AV251" i="3"/>
  <c r="AT251" i="3"/>
  <c r="AS251" i="3"/>
  <c r="AR251" i="3"/>
  <c r="AQ251" i="3"/>
  <c r="AP251" i="3"/>
  <c r="AO251" i="3"/>
  <c r="AN251" i="3"/>
  <c r="AM251" i="3"/>
  <c r="AL251" i="3"/>
  <c r="AK251" i="3"/>
  <c r="AI251" i="3"/>
  <c r="AH251" i="3"/>
  <c r="AG251" i="3"/>
  <c r="AD251" i="3"/>
  <c r="AC251" i="3"/>
  <c r="AB251" i="3"/>
  <c r="AA251" i="3"/>
  <c r="Z251" i="3"/>
  <c r="X251" i="3"/>
  <c r="V251" i="3"/>
  <c r="AX250" i="3"/>
  <c r="AW250" i="3"/>
  <c r="AV250" i="3"/>
  <c r="AT250" i="3"/>
  <c r="AS250" i="3"/>
  <c r="AR250" i="3"/>
  <c r="AQ250" i="3"/>
  <c r="AP250" i="3"/>
  <c r="AO250" i="3"/>
  <c r="AN250" i="3"/>
  <c r="AM250" i="3"/>
  <c r="AL250" i="3"/>
  <c r="AK250" i="3"/>
  <c r="AI250" i="3"/>
  <c r="AH250" i="3"/>
  <c r="AG250" i="3"/>
  <c r="AD250" i="3"/>
  <c r="AC250" i="3"/>
  <c r="AB250" i="3"/>
  <c r="AA250" i="3"/>
  <c r="Z250" i="3"/>
  <c r="X250" i="3"/>
  <c r="V250" i="3"/>
  <c r="AX249" i="3"/>
  <c r="AW249" i="3"/>
  <c r="AV249" i="3"/>
  <c r="AT249" i="3"/>
  <c r="AS249" i="3"/>
  <c r="AR249" i="3"/>
  <c r="AQ249" i="3"/>
  <c r="AP249" i="3"/>
  <c r="AO249" i="3"/>
  <c r="AN249" i="3"/>
  <c r="AM249" i="3"/>
  <c r="AL249" i="3"/>
  <c r="AK249" i="3"/>
  <c r="AI249" i="3"/>
  <c r="AH249" i="3"/>
  <c r="AG249" i="3"/>
  <c r="AD249" i="3"/>
  <c r="AC249" i="3"/>
  <c r="AB249" i="3"/>
  <c r="AA249" i="3"/>
  <c r="Z249" i="3"/>
  <c r="X249" i="3"/>
  <c r="V249" i="3"/>
  <c r="AX248" i="3"/>
  <c r="AW248" i="3"/>
  <c r="AV248" i="3"/>
  <c r="AT248" i="3"/>
  <c r="AS248" i="3"/>
  <c r="AR248" i="3"/>
  <c r="AQ248" i="3"/>
  <c r="AP248" i="3"/>
  <c r="AO248" i="3"/>
  <c r="AN248" i="3"/>
  <c r="AM248" i="3"/>
  <c r="AL248" i="3"/>
  <c r="AK248" i="3"/>
  <c r="AI248" i="3"/>
  <c r="AH248" i="3"/>
  <c r="AG248" i="3"/>
  <c r="AD248" i="3"/>
  <c r="AC248" i="3"/>
  <c r="AB248" i="3"/>
  <c r="AA248" i="3"/>
  <c r="Z248" i="3"/>
  <c r="X248" i="3"/>
  <c r="V248" i="3"/>
  <c r="AX247" i="3"/>
  <c r="AW247" i="3"/>
  <c r="AV247" i="3"/>
  <c r="AT247" i="3"/>
  <c r="AS247" i="3"/>
  <c r="AR247" i="3"/>
  <c r="AQ247" i="3"/>
  <c r="AP247" i="3"/>
  <c r="AO247" i="3"/>
  <c r="AN247" i="3"/>
  <c r="AM247" i="3"/>
  <c r="AL247" i="3"/>
  <c r="AK247" i="3"/>
  <c r="AI247" i="3"/>
  <c r="AH247" i="3"/>
  <c r="AG247" i="3"/>
  <c r="AD247" i="3"/>
  <c r="AC247" i="3"/>
  <c r="AB247" i="3"/>
  <c r="AA247" i="3"/>
  <c r="Z247" i="3"/>
  <c r="X247" i="3"/>
  <c r="V247" i="3"/>
  <c r="AX246" i="3"/>
  <c r="AW246" i="3"/>
  <c r="AV246" i="3"/>
  <c r="AT246" i="3"/>
  <c r="AS246" i="3"/>
  <c r="AR246" i="3"/>
  <c r="AQ246" i="3"/>
  <c r="AP246" i="3"/>
  <c r="AO246" i="3"/>
  <c r="AN246" i="3"/>
  <c r="AM246" i="3"/>
  <c r="AL246" i="3"/>
  <c r="AK246" i="3"/>
  <c r="AI246" i="3"/>
  <c r="AH246" i="3"/>
  <c r="AG246" i="3"/>
  <c r="AD246" i="3"/>
  <c r="AC246" i="3"/>
  <c r="AB246" i="3"/>
  <c r="AA246" i="3"/>
  <c r="Z246" i="3"/>
  <c r="X246" i="3"/>
  <c r="V246" i="3"/>
  <c r="AX245" i="3"/>
  <c r="AW245" i="3"/>
  <c r="AV245" i="3"/>
  <c r="AT245" i="3"/>
  <c r="AS245" i="3"/>
  <c r="AR245" i="3"/>
  <c r="AQ245" i="3"/>
  <c r="AP245" i="3"/>
  <c r="AO245" i="3"/>
  <c r="AN245" i="3"/>
  <c r="AM245" i="3"/>
  <c r="AL245" i="3"/>
  <c r="AK245" i="3"/>
  <c r="AI245" i="3"/>
  <c r="AH245" i="3"/>
  <c r="AG245" i="3"/>
  <c r="AD245" i="3"/>
  <c r="AC245" i="3"/>
  <c r="AB245" i="3"/>
  <c r="AA245" i="3"/>
  <c r="Z245" i="3"/>
  <c r="X245" i="3"/>
  <c r="V245" i="3"/>
  <c r="AX244" i="3"/>
  <c r="AW244" i="3"/>
  <c r="AV244" i="3"/>
  <c r="AT244" i="3"/>
  <c r="AS244" i="3"/>
  <c r="AR244" i="3"/>
  <c r="AQ244" i="3"/>
  <c r="AP244" i="3"/>
  <c r="AO244" i="3"/>
  <c r="AN244" i="3"/>
  <c r="AM244" i="3"/>
  <c r="AL244" i="3"/>
  <c r="AK244" i="3"/>
  <c r="AI244" i="3"/>
  <c r="AH244" i="3"/>
  <c r="AG244" i="3"/>
  <c r="AD244" i="3"/>
  <c r="AC244" i="3"/>
  <c r="AB244" i="3"/>
  <c r="AA244" i="3"/>
  <c r="Z244" i="3"/>
  <c r="X244" i="3"/>
  <c r="V244" i="3"/>
  <c r="AX243" i="3"/>
  <c r="AW243" i="3"/>
  <c r="AV243" i="3"/>
  <c r="AT243" i="3"/>
  <c r="AS243" i="3"/>
  <c r="AR243" i="3"/>
  <c r="AQ243" i="3"/>
  <c r="AP243" i="3"/>
  <c r="AO243" i="3"/>
  <c r="AN243" i="3"/>
  <c r="AM243" i="3"/>
  <c r="AL243" i="3"/>
  <c r="AK243" i="3"/>
  <c r="AI243" i="3"/>
  <c r="AH243" i="3"/>
  <c r="AG243" i="3"/>
  <c r="AD243" i="3"/>
  <c r="AC243" i="3"/>
  <c r="AB243" i="3"/>
  <c r="AA243" i="3"/>
  <c r="Z243" i="3"/>
  <c r="X243" i="3"/>
  <c r="V243" i="3"/>
  <c r="AX242" i="3"/>
  <c r="AW242" i="3"/>
  <c r="AV242" i="3"/>
  <c r="AT242" i="3"/>
  <c r="AS242" i="3"/>
  <c r="AR242" i="3"/>
  <c r="AQ242" i="3"/>
  <c r="AP242" i="3"/>
  <c r="AO242" i="3"/>
  <c r="AN242" i="3"/>
  <c r="AM242" i="3"/>
  <c r="AL242" i="3"/>
  <c r="AK242" i="3"/>
  <c r="AI242" i="3"/>
  <c r="AH242" i="3"/>
  <c r="AG242" i="3"/>
  <c r="AD242" i="3"/>
  <c r="AC242" i="3"/>
  <c r="AB242" i="3"/>
  <c r="AA242" i="3"/>
  <c r="Z242" i="3"/>
  <c r="X242" i="3"/>
  <c r="V242" i="3"/>
  <c r="AX241" i="3"/>
  <c r="AW241" i="3"/>
  <c r="AV241" i="3"/>
  <c r="AT241" i="3"/>
  <c r="AS241" i="3"/>
  <c r="AR241" i="3"/>
  <c r="AQ241" i="3"/>
  <c r="AP241" i="3"/>
  <c r="AO241" i="3"/>
  <c r="AN241" i="3"/>
  <c r="AM241" i="3"/>
  <c r="AL241" i="3"/>
  <c r="AK241" i="3"/>
  <c r="AI241" i="3"/>
  <c r="AH241" i="3"/>
  <c r="AG241" i="3"/>
  <c r="AD241" i="3"/>
  <c r="AC241" i="3"/>
  <c r="AB241" i="3"/>
  <c r="AA241" i="3"/>
  <c r="Z241" i="3"/>
  <c r="X241" i="3"/>
  <c r="V241" i="3"/>
  <c r="AX240" i="3"/>
  <c r="AW240" i="3"/>
  <c r="AV240" i="3"/>
  <c r="AT240" i="3"/>
  <c r="AS240" i="3"/>
  <c r="AR240" i="3"/>
  <c r="AQ240" i="3"/>
  <c r="AP240" i="3"/>
  <c r="AO240" i="3"/>
  <c r="AN240" i="3"/>
  <c r="AM240" i="3"/>
  <c r="AL240" i="3"/>
  <c r="AK240" i="3"/>
  <c r="AI240" i="3"/>
  <c r="AH240" i="3"/>
  <c r="AG240" i="3"/>
  <c r="AD240" i="3"/>
  <c r="AC240" i="3"/>
  <c r="AB240" i="3"/>
  <c r="AA240" i="3"/>
  <c r="Z240" i="3"/>
  <c r="X240" i="3"/>
  <c r="V240" i="3"/>
  <c r="AX239" i="3"/>
  <c r="AW239" i="3"/>
  <c r="AV239" i="3"/>
  <c r="AT239" i="3"/>
  <c r="AS239" i="3"/>
  <c r="AR239" i="3"/>
  <c r="AQ239" i="3"/>
  <c r="AP239" i="3"/>
  <c r="AO239" i="3"/>
  <c r="AN239" i="3"/>
  <c r="AM239" i="3"/>
  <c r="AL239" i="3"/>
  <c r="AK239" i="3"/>
  <c r="AI239" i="3"/>
  <c r="AH239" i="3"/>
  <c r="AG239" i="3"/>
  <c r="AD239" i="3"/>
  <c r="AC239" i="3"/>
  <c r="AB239" i="3"/>
  <c r="AA239" i="3"/>
  <c r="Z239" i="3"/>
  <c r="X239" i="3"/>
  <c r="V239" i="3"/>
  <c r="AX238" i="3"/>
  <c r="AW238" i="3"/>
  <c r="AV238" i="3"/>
  <c r="AT238" i="3"/>
  <c r="AS238" i="3"/>
  <c r="AR238" i="3"/>
  <c r="AQ238" i="3"/>
  <c r="AP238" i="3"/>
  <c r="AO238" i="3"/>
  <c r="AN238" i="3"/>
  <c r="AM238" i="3"/>
  <c r="AL238" i="3"/>
  <c r="AK238" i="3"/>
  <c r="AI238" i="3"/>
  <c r="AH238" i="3"/>
  <c r="AG238" i="3"/>
  <c r="AD238" i="3"/>
  <c r="AC238" i="3"/>
  <c r="AB238" i="3"/>
  <c r="AA238" i="3"/>
  <c r="Z238" i="3"/>
  <c r="X238" i="3"/>
  <c r="V238" i="3"/>
  <c r="AX237" i="3"/>
  <c r="AW237" i="3"/>
  <c r="AV237" i="3"/>
  <c r="AT237" i="3"/>
  <c r="AS237" i="3"/>
  <c r="AR237" i="3"/>
  <c r="AQ237" i="3"/>
  <c r="AP237" i="3"/>
  <c r="AO237" i="3"/>
  <c r="AN237" i="3"/>
  <c r="AM237" i="3"/>
  <c r="AL237" i="3"/>
  <c r="AK237" i="3"/>
  <c r="AI237" i="3"/>
  <c r="AH237" i="3"/>
  <c r="AG237" i="3"/>
  <c r="AD237" i="3"/>
  <c r="AC237" i="3"/>
  <c r="AB237" i="3"/>
  <c r="AA237" i="3"/>
  <c r="Z237" i="3"/>
  <c r="X237" i="3"/>
  <c r="V237" i="3"/>
  <c r="AX236" i="3"/>
  <c r="AW236" i="3"/>
  <c r="AV236" i="3"/>
  <c r="AT236" i="3"/>
  <c r="AS236" i="3"/>
  <c r="AR236" i="3"/>
  <c r="AQ236" i="3"/>
  <c r="AP236" i="3"/>
  <c r="AO236" i="3"/>
  <c r="AN236" i="3"/>
  <c r="AM236" i="3"/>
  <c r="AL236" i="3"/>
  <c r="AK236" i="3"/>
  <c r="AI236" i="3"/>
  <c r="AH236" i="3"/>
  <c r="AG236" i="3"/>
  <c r="AD236" i="3"/>
  <c r="AC236" i="3"/>
  <c r="AB236" i="3"/>
  <c r="AA236" i="3"/>
  <c r="Z236" i="3"/>
  <c r="X236" i="3"/>
  <c r="V236" i="3"/>
  <c r="AX235" i="3"/>
  <c r="AW235" i="3"/>
  <c r="AV235" i="3"/>
  <c r="AT235" i="3"/>
  <c r="AS235" i="3"/>
  <c r="AR235" i="3"/>
  <c r="AQ235" i="3"/>
  <c r="AP235" i="3"/>
  <c r="AO235" i="3"/>
  <c r="AN235" i="3"/>
  <c r="AM235" i="3"/>
  <c r="AL235" i="3"/>
  <c r="AK235" i="3"/>
  <c r="AI235" i="3"/>
  <c r="AH235" i="3"/>
  <c r="AG235" i="3"/>
  <c r="AD235" i="3"/>
  <c r="AC235" i="3"/>
  <c r="AB235" i="3"/>
  <c r="AA235" i="3"/>
  <c r="Z235" i="3"/>
  <c r="X235" i="3"/>
  <c r="V235" i="3"/>
  <c r="AX234" i="3"/>
  <c r="AW234" i="3"/>
  <c r="AV234" i="3"/>
  <c r="AT234" i="3"/>
  <c r="AS234" i="3"/>
  <c r="AR234" i="3"/>
  <c r="AQ234" i="3"/>
  <c r="AP234" i="3"/>
  <c r="AO234" i="3"/>
  <c r="AN234" i="3"/>
  <c r="AM234" i="3"/>
  <c r="AL234" i="3"/>
  <c r="AK234" i="3"/>
  <c r="AI234" i="3"/>
  <c r="AH234" i="3"/>
  <c r="AG234" i="3"/>
  <c r="AD234" i="3"/>
  <c r="AC234" i="3"/>
  <c r="AB234" i="3"/>
  <c r="AA234" i="3"/>
  <c r="Z234" i="3"/>
  <c r="X234" i="3"/>
  <c r="V234" i="3"/>
  <c r="AX233" i="3"/>
  <c r="AW233" i="3"/>
  <c r="AV233" i="3"/>
  <c r="AT233" i="3"/>
  <c r="AS233" i="3"/>
  <c r="AR233" i="3"/>
  <c r="AQ233" i="3"/>
  <c r="AP233" i="3"/>
  <c r="AO233" i="3"/>
  <c r="AN233" i="3"/>
  <c r="AM233" i="3"/>
  <c r="AL233" i="3"/>
  <c r="AK233" i="3"/>
  <c r="AI233" i="3"/>
  <c r="AH233" i="3"/>
  <c r="AG233" i="3"/>
  <c r="AD233" i="3"/>
  <c r="AC233" i="3"/>
  <c r="AB233" i="3"/>
  <c r="AA233" i="3"/>
  <c r="Z233" i="3"/>
  <c r="X233" i="3"/>
  <c r="V233" i="3"/>
  <c r="AX232" i="3"/>
  <c r="AW232" i="3"/>
  <c r="AV232" i="3"/>
  <c r="AT232" i="3"/>
  <c r="AS232" i="3"/>
  <c r="AR232" i="3"/>
  <c r="AQ232" i="3"/>
  <c r="AP232" i="3"/>
  <c r="AO232" i="3"/>
  <c r="AN232" i="3"/>
  <c r="AM232" i="3"/>
  <c r="AL232" i="3"/>
  <c r="AK232" i="3"/>
  <c r="AI232" i="3"/>
  <c r="AH232" i="3"/>
  <c r="AG232" i="3"/>
  <c r="AD232" i="3"/>
  <c r="AC232" i="3"/>
  <c r="AB232" i="3"/>
  <c r="AA232" i="3"/>
  <c r="Z232" i="3"/>
  <c r="X232" i="3"/>
  <c r="V232" i="3"/>
  <c r="AX231" i="3"/>
  <c r="AW231" i="3"/>
  <c r="AV231" i="3"/>
  <c r="AT231" i="3"/>
  <c r="AS231" i="3"/>
  <c r="AR231" i="3"/>
  <c r="AQ231" i="3"/>
  <c r="AP231" i="3"/>
  <c r="AO231" i="3"/>
  <c r="AN231" i="3"/>
  <c r="AM231" i="3"/>
  <c r="AL231" i="3"/>
  <c r="AK231" i="3"/>
  <c r="AI231" i="3"/>
  <c r="AH231" i="3"/>
  <c r="AG231" i="3"/>
  <c r="AD231" i="3"/>
  <c r="AC231" i="3"/>
  <c r="AB231" i="3"/>
  <c r="AA231" i="3"/>
  <c r="Z231" i="3"/>
  <c r="X231" i="3"/>
  <c r="V231" i="3"/>
  <c r="AX230" i="3"/>
  <c r="AW230" i="3"/>
  <c r="AV230" i="3"/>
  <c r="AT230" i="3"/>
  <c r="AS230" i="3"/>
  <c r="AR230" i="3"/>
  <c r="AQ230" i="3"/>
  <c r="AP230" i="3"/>
  <c r="AO230" i="3"/>
  <c r="AN230" i="3"/>
  <c r="AM230" i="3"/>
  <c r="AL230" i="3"/>
  <c r="AK230" i="3"/>
  <c r="AI230" i="3"/>
  <c r="AH230" i="3"/>
  <c r="AG230" i="3"/>
  <c r="AD230" i="3"/>
  <c r="AC230" i="3"/>
  <c r="AB230" i="3"/>
  <c r="AA230" i="3"/>
  <c r="Z230" i="3"/>
  <c r="X230" i="3"/>
  <c r="V230" i="3"/>
  <c r="AX229" i="3"/>
  <c r="AW229" i="3"/>
  <c r="AV229" i="3"/>
  <c r="AT229" i="3"/>
  <c r="AS229" i="3"/>
  <c r="AR229" i="3"/>
  <c r="AQ229" i="3"/>
  <c r="AP229" i="3"/>
  <c r="AO229" i="3"/>
  <c r="AN229" i="3"/>
  <c r="AM229" i="3"/>
  <c r="AL229" i="3"/>
  <c r="AK229" i="3"/>
  <c r="AI229" i="3"/>
  <c r="AH229" i="3"/>
  <c r="AG229" i="3"/>
  <c r="AD229" i="3"/>
  <c r="AC229" i="3"/>
  <c r="AB229" i="3"/>
  <c r="AA229" i="3"/>
  <c r="Z229" i="3"/>
  <c r="X229" i="3"/>
  <c r="V229" i="3"/>
  <c r="AX228" i="3"/>
  <c r="AW228" i="3"/>
  <c r="AV228" i="3"/>
  <c r="AT228" i="3"/>
  <c r="AS228" i="3"/>
  <c r="AR228" i="3"/>
  <c r="AQ228" i="3"/>
  <c r="AP228" i="3"/>
  <c r="AO228" i="3"/>
  <c r="AN228" i="3"/>
  <c r="AM228" i="3"/>
  <c r="AL228" i="3"/>
  <c r="AK228" i="3"/>
  <c r="AI228" i="3"/>
  <c r="AH228" i="3"/>
  <c r="AG228" i="3"/>
  <c r="AD228" i="3"/>
  <c r="AC228" i="3"/>
  <c r="AB228" i="3"/>
  <c r="AA228" i="3"/>
  <c r="Z228" i="3"/>
  <c r="X228" i="3"/>
  <c r="V228" i="3"/>
  <c r="AX227" i="3"/>
  <c r="AW227" i="3"/>
  <c r="AV227" i="3"/>
  <c r="AT227" i="3"/>
  <c r="AS227" i="3"/>
  <c r="AR227" i="3"/>
  <c r="AQ227" i="3"/>
  <c r="AP227" i="3"/>
  <c r="AO227" i="3"/>
  <c r="AN227" i="3"/>
  <c r="AM227" i="3"/>
  <c r="AL227" i="3"/>
  <c r="AK227" i="3"/>
  <c r="AI227" i="3"/>
  <c r="AH227" i="3"/>
  <c r="AG227" i="3"/>
  <c r="AD227" i="3"/>
  <c r="AC227" i="3"/>
  <c r="AB227" i="3"/>
  <c r="AA227" i="3"/>
  <c r="Z227" i="3"/>
  <c r="X227" i="3"/>
  <c r="V227" i="3"/>
  <c r="AX226" i="3"/>
  <c r="AW226" i="3"/>
  <c r="AV226" i="3"/>
  <c r="AT226" i="3"/>
  <c r="AS226" i="3"/>
  <c r="AR226" i="3"/>
  <c r="AQ226" i="3"/>
  <c r="AP226" i="3"/>
  <c r="AO226" i="3"/>
  <c r="AN226" i="3"/>
  <c r="AM226" i="3"/>
  <c r="AL226" i="3"/>
  <c r="AK226" i="3"/>
  <c r="AI226" i="3"/>
  <c r="AH226" i="3"/>
  <c r="AG226" i="3"/>
  <c r="AD226" i="3"/>
  <c r="AC226" i="3"/>
  <c r="AB226" i="3"/>
  <c r="AA226" i="3"/>
  <c r="Z226" i="3"/>
  <c r="X226" i="3"/>
  <c r="V226" i="3"/>
  <c r="AX225" i="3"/>
  <c r="AW225" i="3"/>
  <c r="AV225" i="3"/>
  <c r="AT225" i="3"/>
  <c r="AS225" i="3"/>
  <c r="AR225" i="3"/>
  <c r="AQ225" i="3"/>
  <c r="AP225" i="3"/>
  <c r="AO225" i="3"/>
  <c r="AN225" i="3"/>
  <c r="AM225" i="3"/>
  <c r="AL225" i="3"/>
  <c r="AK225" i="3"/>
  <c r="AI225" i="3"/>
  <c r="AH225" i="3"/>
  <c r="AG225" i="3"/>
  <c r="AD225" i="3"/>
  <c r="AC225" i="3"/>
  <c r="AB225" i="3"/>
  <c r="AA225" i="3"/>
  <c r="Z225" i="3"/>
  <c r="X225" i="3"/>
  <c r="V225" i="3"/>
  <c r="AX224" i="3"/>
  <c r="AW224" i="3"/>
  <c r="AV224" i="3"/>
  <c r="AT224" i="3"/>
  <c r="AS224" i="3"/>
  <c r="AR224" i="3"/>
  <c r="AQ224" i="3"/>
  <c r="AP224" i="3"/>
  <c r="AO224" i="3"/>
  <c r="AN224" i="3"/>
  <c r="AM224" i="3"/>
  <c r="AL224" i="3"/>
  <c r="AK224" i="3"/>
  <c r="AI224" i="3"/>
  <c r="AH224" i="3"/>
  <c r="AG224" i="3"/>
  <c r="AD224" i="3"/>
  <c r="AC224" i="3"/>
  <c r="AB224" i="3"/>
  <c r="AA224" i="3"/>
  <c r="Z224" i="3"/>
  <c r="X224" i="3"/>
  <c r="V224" i="3"/>
  <c r="AX223" i="3"/>
  <c r="AW223" i="3"/>
  <c r="AV223" i="3"/>
  <c r="AT223" i="3"/>
  <c r="AS223" i="3"/>
  <c r="AR223" i="3"/>
  <c r="AQ223" i="3"/>
  <c r="AP223" i="3"/>
  <c r="AO223" i="3"/>
  <c r="AN223" i="3"/>
  <c r="AM223" i="3"/>
  <c r="AL223" i="3"/>
  <c r="AK223" i="3"/>
  <c r="AI223" i="3"/>
  <c r="AH223" i="3"/>
  <c r="AG223" i="3"/>
  <c r="AD223" i="3"/>
  <c r="AC223" i="3"/>
  <c r="AB223" i="3"/>
  <c r="AA223" i="3"/>
  <c r="Z223" i="3"/>
  <c r="X223" i="3"/>
  <c r="V223" i="3"/>
  <c r="AX222" i="3"/>
  <c r="AW222" i="3"/>
  <c r="AV222" i="3"/>
  <c r="AT222" i="3"/>
  <c r="AS222" i="3"/>
  <c r="AR222" i="3"/>
  <c r="AQ222" i="3"/>
  <c r="AP222" i="3"/>
  <c r="AO222" i="3"/>
  <c r="AN222" i="3"/>
  <c r="AM222" i="3"/>
  <c r="AL222" i="3"/>
  <c r="AK222" i="3"/>
  <c r="AI222" i="3"/>
  <c r="AH222" i="3"/>
  <c r="AG222" i="3"/>
  <c r="AD222" i="3"/>
  <c r="AC222" i="3"/>
  <c r="AB222" i="3"/>
  <c r="AA222" i="3"/>
  <c r="Z222" i="3"/>
  <c r="X222" i="3"/>
  <c r="V222" i="3"/>
  <c r="AX221" i="3"/>
  <c r="AW221" i="3"/>
  <c r="AV221" i="3"/>
  <c r="AT221" i="3"/>
  <c r="AS221" i="3"/>
  <c r="AR221" i="3"/>
  <c r="AQ221" i="3"/>
  <c r="AP221" i="3"/>
  <c r="AO221" i="3"/>
  <c r="AN221" i="3"/>
  <c r="AM221" i="3"/>
  <c r="AL221" i="3"/>
  <c r="AK221" i="3"/>
  <c r="AI221" i="3"/>
  <c r="AH221" i="3"/>
  <c r="AG221" i="3"/>
  <c r="AD221" i="3"/>
  <c r="AC221" i="3"/>
  <c r="AB221" i="3"/>
  <c r="AA221" i="3"/>
  <c r="Z221" i="3"/>
  <c r="X221" i="3"/>
  <c r="V221" i="3"/>
  <c r="AX220" i="3"/>
  <c r="AW220" i="3"/>
  <c r="AV220" i="3"/>
  <c r="AT220" i="3"/>
  <c r="AS220" i="3"/>
  <c r="AR220" i="3"/>
  <c r="AQ220" i="3"/>
  <c r="AP220" i="3"/>
  <c r="AO220" i="3"/>
  <c r="AN220" i="3"/>
  <c r="AM220" i="3"/>
  <c r="AL220" i="3"/>
  <c r="AK220" i="3"/>
  <c r="AI220" i="3"/>
  <c r="AH220" i="3"/>
  <c r="AG220" i="3"/>
  <c r="AD220" i="3"/>
  <c r="AC220" i="3"/>
  <c r="AB220" i="3"/>
  <c r="AA220" i="3"/>
  <c r="Z220" i="3"/>
  <c r="X220" i="3"/>
  <c r="V220" i="3"/>
  <c r="AX219" i="3"/>
  <c r="AW219" i="3"/>
  <c r="AV219" i="3"/>
  <c r="AT219" i="3"/>
  <c r="AS219" i="3"/>
  <c r="AR219" i="3"/>
  <c r="AQ219" i="3"/>
  <c r="AP219" i="3"/>
  <c r="AO219" i="3"/>
  <c r="AN219" i="3"/>
  <c r="AM219" i="3"/>
  <c r="AL219" i="3"/>
  <c r="AK219" i="3"/>
  <c r="AI219" i="3"/>
  <c r="AH219" i="3"/>
  <c r="AG219" i="3"/>
  <c r="AD219" i="3"/>
  <c r="AC219" i="3"/>
  <c r="AB219" i="3"/>
  <c r="AA219" i="3"/>
  <c r="Z219" i="3"/>
  <c r="X219" i="3"/>
  <c r="V219" i="3"/>
  <c r="AX218" i="3"/>
  <c r="AW218" i="3"/>
  <c r="AV218" i="3"/>
  <c r="AT218" i="3"/>
  <c r="AS218" i="3"/>
  <c r="AR218" i="3"/>
  <c r="AQ218" i="3"/>
  <c r="AP218" i="3"/>
  <c r="AO218" i="3"/>
  <c r="AN218" i="3"/>
  <c r="AM218" i="3"/>
  <c r="AL218" i="3"/>
  <c r="AK218" i="3"/>
  <c r="AI218" i="3"/>
  <c r="AH218" i="3"/>
  <c r="AG218" i="3"/>
  <c r="AD218" i="3"/>
  <c r="AC218" i="3"/>
  <c r="AB218" i="3"/>
  <c r="AA218" i="3"/>
  <c r="Z218" i="3"/>
  <c r="X218" i="3"/>
  <c r="V218" i="3"/>
  <c r="AX217" i="3"/>
  <c r="AW217" i="3"/>
  <c r="AV217" i="3"/>
  <c r="AT217" i="3"/>
  <c r="AS217" i="3"/>
  <c r="AR217" i="3"/>
  <c r="AQ217" i="3"/>
  <c r="AP217" i="3"/>
  <c r="AO217" i="3"/>
  <c r="AN217" i="3"/>
  <c r="AM217" i="3"/>
  <c r="AL217" i="3"/>
  <c r="AK217" i="3"/>
  <c r="AI217" i="3"/>
  <c r="AH217" i="3"/>
  <c r="AG217" i="3"/>
  <c r="AD217" i="3"/>
  <c r="AC217" i="3"/>
  <c r="AB217" i="3"/>
  <c r="AA217" i="3"/>
  <c r="Z217" i="3"/>
  <c r="X217" i="3"/>
  <c r="V217" i="3"/>
  <c r="AX216" i="3"/>
  <c r="AW216" i="3"/>
  <c r="AV216" i="3"/>
  <c r="AT216" i="3"/>
  <c r="AS216" i="3"/>
  <c r="AR216" i="3"/>
  <c r="AQ216" i="3"/>
  <c r="AP216" i="3"/>
  <c r="AO216" i="3"/>
  <c r="AN216" i="3"/>
  <c r="AM216" i="3"/>
  <c r="AL216" i="3"/>
  <c r="AK216" i="3"/>
  <c r="AI216" i="3"/>
  <c r="AH216" i="3"/>
  <c r="AG216" i="3"/>
  <c r="AD216" i="3"/>
  <c r="AC216" i="3"/>
  <c r="AB216" i="3"/>
  <c r="AA216" i="3"/>
  <c r="Z216" i="3"/>
  <c r="X216" i="3"/>
  <c r="V216" i="3"/>
  <c r="AX215" i="3"/>
  <c r="AW215" i="3"/>
  <c r="AV215" i="3"/>
  <c r="AT215" i="3"/>
  <c r="AS215" i="3"/>
  <c r="AR215" i="3"/>
  <c r="AQ215" i="3"/>
  <c r="AP215" i="3"/>
  <c r="AO215" i="3"/>
  <c r="AN215" i="3"/>
  <c r="AM215" i="3"/>
  <c r="AL215" i="3"/>
  <c r="AK215" i="3"/>
  <c r="AI215" i="3"/>
  <c r="AH215" i="3"/>
  <c r="AG215" i="3"/>
  <c r="AD215" i="3"/>
  <c r="AC215" i="3"/>
  <c r="AB215" i="3"/>
  <c r="AA215" i="3"/>
  <c r="Z215" i="3"/>
  <c r="X215" i="3"/>
  <c r="V215" i="3"/>
  <c r="AX214" i="3"/>
  <c r="AW214" i="3"/>
  <c r="AV214" i="3"/>
  <c r="AT214" i="3"/>
  <c r="AS214" i="3"/>
  <c r="AR214" i="3"/>
  <c r="AQ214" i="3"/>
  <c r="AP214" i="3"/>
  <c r="AO214" i="3"/>
  <c r="AN214" i="3"/>
  <c r="AM214" i="3"/>
  <c r="AL214" i="3"/>
  <c r="AK214" i="3"/>
  <c r="AI214" i="3"/>
  <c r="AH214" i="3"/>
  <c r="AG214" i="3"/>
  <c r="AD214" i="3"/>
  <c r="AC214" i="3"/>
  <c r="AB214" i="3"/>
  <c r="AA214" i="3"/>
  <c r="Z214" i="3"/>
  <c r="X214" i="3"/>
  <c r="V214" i="3"/>
  <c r="AX213" i="3"/>
  <c r="AW213" i="3"/>
  <c r="AV213" i="3"/>
  <c r="AT213" i="3"/>
  <c r="AS213" i="3"/>
  <c r="AR213" i="3"/>
  <c r="AQ213" i="3"/>
  <c r="AP213" i="3"/>
  <c r="AO213" i="3"/>
  <c r="AN213" i="3"/>
  <c r="AM213" i="3"/>
  <c r="AL213" i="3"/>
  <c r="AK213" i="3"/>
  <c r="AI213" i="3"/>
  <c r="AH213" i="3"/>
  <c r="AG213" i="3"/>
  <c r="AD213" i="3"/>
  <c r="AC213" i="3"/>
  <c r="AB213" i="3"/>
  <c r="AA213" i="3"/>
  <c r="Z213" i="3"/>
  <c r="X213" i="3"/>
  <c r="V213" i="3"/>
  <c r="AX212" i="3"/>
  <c r="AW212" i="3"/>
  <c r="AV212" i="3"/>
  <c r="AT212" i="3"/>
  <c r="AS212" i="3"/>
  <c r="AR212" i="3"/>
  <c r="AQ212" i="3"/>
  <c r="AP212" i="3"/>
  <c r="AO212" i="3"/>
  <c r="AN212" i="3"/>
  <c r="AM212" i="3"/>
  <c r="AL212" i="3"/>
  <c r="AK212" i="3"/>
  <c r="AI212" i="3"/>
  <c r="AH212" i="3"/>
  <c r="AG212" i="3"/>
  <c r="AD212" i="3"/>
  <c r="AC212" i="3"/>
  <c r="AB212" i="3"/>
  <c r="AA212" i="3"/>
  <c r="Z212" i="3"/>
  <c r="X212" i="3"/>
  <c r="V212" i="3"/>
  <c r="AX211" i="3"/>
  <c r="AW211" i="3"/>
  <c r="AV211" i="3"/>
  <c r="AT211" i="3"/>
  <c r="AS211" i="3"/>
  <c r="AR211" i="3"/>
  <c r="AQ211" i="3"/>
  <c r="AP211" i="3"/>
  <c r="AO211" i="3"/>
  <c r="AN211" i="3"/>
  <c r="AM211" i="3"/>
  <c r="AL211" i="3"/>
  <c r="AK211" i="3"/>
  <c r="AI211" i="3"/>
  <c r="AH211" i="3"/>
  <c r="AG211" i="3"/>
  <c r="AD211" i="3"/>
  <c r="AC211" i="3"/>
  <c r="AB211" i="3"/>
  <c r="AA211" i="3"/>
  <c r="Z211" i="3"/>
  <c r="X211" i="3"/>
  <c r="V211" i="3"/>
  <c r="AX210" i="3"/>
  <c r="AW210" i="3"/>
  <c r="AV210" i="3"/>
  <c r="AT210" i="3"/>
  <c r="AS210" i="3"/>
  <c r="AR210" i="3"/>
  <c r="AQ210" i="3"/>
  <c r="AP210" i="3"/>
  <c r="AO210" i="3"/>
  <c r="AN210" i="3"/>
  <c r="AM210" i="3"/>
  <c r="AL210" i="3"/>
  <c r="AK210" i="3"/>
  <c r="AI210" i="3"/>
  <c r="AH210" i="3"/>
  <c r="AG210" i="3"/>
  <c r="AD210" i="3"/>
  <c r="AC210" i="3"/>
  <c r="AB210" i="3"/>
  <c r="AA210" i="3"/>
  <c r="Z210" i="3"/>
  <c r="X210" i="3"/>
  <c r="V210" i="3"/>
  <c r="AX209" i="3"/>
  <c r="AW209" i="3"/>
  <c r="AV209" i="3"/>
  <c r="AT209" i="3"/>
  <c r="AS209" i="3"/>
  <c r="AR209" i="3"/>
  <c r="AQ209" i="3"/>
  <c r="AP209" i="3"/>
  <c r="AO209" i="3"/>
  <c r="AN209" i="3"/>
  <c r="AM209" i="3"/>
  <c r="AL209" i="3"/>
  <c r="AK209" i="3"/>
  <c r="AI209" i="3"/>
  <c r="AH209" i="3"/>
  <c r="AG209" i="3"/>
  <c r="AD209" i="3"/>
  <c r="AC209" i="3"/>
  <c r="AB209" i="3"/>
  <c r="AA209" i="3"/>
  <c r="Z209" i="3"/>
  <c r="X209" i="3"/>
  <c r="V209" i="3"/>
  <c r="AX208" i="3"/>
  <c r="AW208" i="3"/>
  <c r="AV208" i="3"/>
  <c r="AT208" i="3"/>
  <c r="AS208" i="3"/>
  <c r="AR208" i="3"/>
  <c r="AQ208" i="3"/>
  <c r="AP208" i="3"/>
  <c r="AO208" i="3"/>
  <c r="AN208" i="3"/>
  <c r="AM208" i="3"/>
  <c r="AL208" i="3"/>
  <c r="AK208" i="3"/>
  <c r="AI208" i="3"/>
  <c r="AH208" i="3"/>
  <c r="AG208" i="3"/>
  <c r="AD208" i="3"/>
  <c r="AC208" i="3"/>
  <c r="AB208" i="3"/>
  <c r="AA208" i="3"/>
  <c r="Z208" i="3"/>
  <c r="X208" i="3"/>
  <c r="V208" i="3"/>
  <c r="AX207" i="3"/>
  <c r="AW207" i="3"/>
  <c r="AV207" i="3"/>
  <c r="AT207" i="3"/>
  <c r="AS207" i="3"/>
  <c r="AR207" i="3"/>
  <c r="AQ207" i="3"/>
  <c r="AP207" i="3"/>
  <c r="AO207" i="3"/>
  <c r="AN207" i="3"/>
  <c r="AM207" i="3"/>
  <c r="AL207" i="3"/>
  <c r="AK207" i="3"/>
  <c r="AI207" i="3"/>
  <c r="AH207" i="3"/>
  <c r="AG207" i="3"/>
  <c r="AD207" i="3"/>
  <c r="AC207" i="3"/>
  <c r="AB207" i="3"/>
  <c r="AA207" i="3"/>
  <c r="Z207" i="3"/>
  <c r="X207" i="3"/>
  <c r="V207" i="3"/>
  <c r="AX206" i="3"/>
  <c r="AW206" i="3"/>
  <c r="AV206" i="3"/>
  <c r="AT206" i="3"/>
  <c r="AS206" i="3"/>
  <c r="AR206" i="3"/>
  <c r="AQ206" i="3"/>
  <c r="AP206" i="3"/>
  <c r="AO206" i="3"/>
  <c r="AN206" i="3"/>
  <c r="AM206" i="3"/>
  <c r="AL206" i="3"/>
  <c r="AK206" i="3"/>
  <c r="AI206" i="3"/>
  <c r="AH206" i="3"/>
  <c r="AG206" i="3"/>
  <c r="AD206" i="3"/>
  <c r="AC206" i="3"/>
  <c r="AB206" i="3"/>
  <c r="AA206" i="3"/>
  <c r="Z206" i="3"/>
  <c r="X206" i="3"/>
  <c r="V206" i="3"/>
  <c r="AX205" i="3"/>
  <c r="AW205" i="3"/>
  <c r="AV205" i="3"/>
  <c r="AT205" i="3"/>
  <c r="AS205" i="3"/>
  <c r="AR205" i="3"/>
  <c r="AQ205" i="3"/>
  <c r="AP205" i="3"/>
  <c r="AO205" i="3"/>
  <c r="AN205" i="3"/>
  <c r="AM205" i="3"/>
  <c r="AL205" i="3"/>
  <c r="AK205" i="3"/>
  <c r="AI205" i="3"/>
  <c r="AH205" i="3"/>
  <c r="AG205" i="3"/>
  <c r="AD205" i="3"/>
  <c r="AC205" i="3"/>
  <c r="AB205" i="3"/>
  <c r="AA205" i="3"/>
  <c r="Z205" i="3"/>
  <c r="X205" i="3"/>
  <c r="V205" i="3"/>
  <c r="AX204" i="3"/>
  <c r="AW204" i="3"/>
  <c r="AV204" i="3"/>
  <c r="AT204" i="3"/>
  <c r="AS204" i="3"/>
  <c r="AR204" i="3"/>
  <c r="AQ204" i="3"/>
  <c r="AP204" i="3"/>
  <c r="AO204" i="3"/>
  <c r="AN204" i="3"/>
  <c r="AM204" i="3"/>
  <c r="AL204" i="3"/>
  <c r="AK204" i="3"/>
  <c r="AI204" i="3"/>
  <c r="AH204" i="3"/>
  <c r="AG204" i="3"/>
  <c r="AD204" i="3"/>
  <c r="AC204" i="3"/>
  <c r="AB204" i="3"/>
  <c r="AA204" i="3"/>
  <c r="Z204" i="3"/>
  <c r="X204" i="3"/>
  <c r="V204" i="3"/>
  <c r="AX203" i="3"/>
  <c r="AW203" i="3"/>
  <c r="AV203" i="3"/>
  <c r="AT203" i="3"/>
  <c r="AS203" i="3"/>
  <c r="AR203" i="3"/>
  <c r="AQ203" i="3"/>
  <c r="AP203" i="3"/>
  <c r="AO203" i="3"/>
  <c r="AN203" i="3"/>
  <c r="AM203" i="3"/>
  <c r="AL203" i="3"/>
  <c r="AK203" i="3"/>
  <c r="AI203" i="3"/>
  <c r="AH203" i="3"/>
  <c r="AG203" i="3"/>
  <c r="AD203" i="3"/>
  <c r="AC203" i="3"/>
  <c r="AB203" i="3"/>
  <c r="AA203" i="3"/>
  <c r="Z203" i="3"/>
  <c r="X203" i="3"/>
  <c r="V203" i="3"/>
  <c r="AX202" i="3"/>
  <c r="AW202" i="3"/>
  <c r="AV202" i="3"/>
  <c r="AT202" i="3"/>
  <c r="AS202" i="3"/>
  <c r="AR202" i="3"/>
  <c r="AQ202" i="3"/>
  <c r="AP202" i="3"/>
  <c r="AO202" i="3"/>
  <c r="AN202" i="3"/>
  <c r="AM202" i="3"/>
  <c r="AL202" i="3"/>
  <c r="AK202" i="3"/>
  <c r="AI202" i="3"/>
  <c r="AH202" i="3"/>
  <c r="AG202" i="3"/>
  <c r="AD202" i="3"/>
  <c r="AC202" i="3"/>
  <c r="AB202" i="3"/>
  <c r="AA202" i="3"/>
  <c r="Z202" i="3"/>
  <c r="X202" i="3"/>
  <c r="V202" i="3"/>
  <c r="AX201" i="3"/>
  <c r="AW201" i="3"/>
  <c r="AV201" i="3"/>
  <c r="AT201" i="3"/>
  <c r="AS201" i="3"/>
  <c r="AR201" i="3"/>
  <c r="AQ201" i="3"/>
  <c r="AP201" i="3"/>
  <c r="AO201" i="3"/>
  <c r="AN201" i="3"/>
  <c r="AM201" i="3"/>
  <c r="AL201" i="3"/>
  <c r="AK201" i="3"/>
  <c r="AI201" i="3"/>
  <c r="AH201" i="3"/>
  <c r="AG201" i="3"/>
  <c r="AD201" i="3"/>
  <c r="AC201" i="3"/>
  <c r="AB201" i="3"/>
  <c r="AA201" i="3"/>
  <c r="Z201" i="3"/>
  <c r="X201" i="3"/>
  <c r="V201" i="3"/>
  <c r="AX200" i="3"/>
  <c r="AW200" i="3"/>
  <c r="AV200" i="3"/>
  <c r="AT200" i="3"/>
  <c r="AS200" i="3"/>
  <c r="AR200" i="3"/>
  <c r="AQ200" i="3"/>
  <c r="AP200" i="3"/>
  <c r="AO200" i="3"/>
  <c r="AN200" i="3"/>
  <c r="AM200" i="3"/>
  <c r="AL200" i="3"/>
  <c r="AK200" i="3"/>
  <c r="AI200" i="3"/>
  <c r="AH200" i="3"/>
  <c r="AG200" i="3"/>
  <c r="AD200" i="3"/>
  <c r="AC200" i="3"/>
  <c r="AB200" i="3"/>
  <c r="AA200" i="3"/>
  <c r="Z200" i="3"/>
  <c r="X200" i="3"/>
  <c r="V200" i="3"/>
  <c r="AX199" i="3"/>
  <c r="AW199" i="3"/>
  <c r="AV199" i="3"/>
  <c r="AT199" i="3"/>
  <c r="AS199" i="3"/>
  <c r="AR199" i="3"/>
  <c r="AQ199" i="3"/>
  <c r="AP199" i="3"/>
  <c r="AO199" i="3"/>
  <c r="AN199" i="3"/>
  <c r="AM199" i="3"/>
  <c r="AL199" i="3"/>
  <c r="AK199" i="3"/>
  <c r="AI199" i="3"/>
  <c r="AH199" i="3"/>
  <c r="AG199" i="3"/>
  <c r="AD199" i="3"/>
  <c r="AC199" i="3"/>
  <c r="AB199" i="3"/>
  <c r="AA199" i="3"/>
  <c r="Z199" i="3"/>
  <c r="X199" i="3"/>
  <c r="V199" i="3"/>
  <c r="AX198" i="3"/>
  <c r="AW198" i="3"/>
  <c r="AV198" i="3"/>
  <c r="AT198" i="3"/>
  <c r="AS198" i="3"/>
  <c r="AR198" i="3"/>
  <c r="AQ198" i="3"/>
  <c r="AP198" i="3"/>
  <c r="AO198" i="3"/>
  <c r="AN198" i="3"/>
  <c r="AM198" i="3"/>
  <c r="AL198" i="3"/>
  <c r="AK198" i="3"/>
  <c r="AI198" i="3"/>
  <c r="AH198" i="3"/>
  <c r="AG198" i="3"/>
  <c r="AD198" i="3"/>
  <c r="AC198" i="3"/>
  <c r="AB198" i="3"/>
  <c r="AA198" i="3"/>
  <c r="Z198" i="3"/>
  <c r="X198" i="3"/>
  <c r="V198" i="3"/>
  <c r="AX197" i="3"/>
  <c r="AW197" i="3"/>
  <c r="AV197" i="3"/>
  <c r="AT197" i="3"/>
  <c r="AS197" i="3"/>
  <c r="AR197" i="3"/>
  <c r="AQ197" i="3"/>
  <c r="AP197" i="3"/>
  <c r="AO197" i="3"/>
  <c r="AN197" i="3"/>
  <c r="AM197" i="3"/>
  <c r="AL197" i="3"/>
  <c r="AK197" i="3"/>
  <c r="AI197" i="3"/>
  <c r="AH197" i="3"/>
  <c r="AG197" i="3"/>
  <c r="AD197" i="3"/>
  <c r="AC197" i="3"/>
  <c r="AB197" i="3"/>
  <c r="AA197" i="3"/>
  <c r="Z197" i="3"/>
  <c r="X197" i="3"/>
  <c r="V197" i="3"/>
  <c r="AX196" i="3"/>
  <c r="AW196" i="3"/>
  <c r="AV196" i="3"/>
  <c r="AT196" i="3"/>
  <c r="AS196" i="3"/>
  <c r="AR196" i="3"/>
  <c r="AQ196" i="3"/>
  <c r="AP196" i="3"/>
  <c r="AO196" i="3"/>
  <c r="AN196" i="3"/>
  <c r="AM196" i="3"/>
  <c r="AL196" i="3"/>
  <c r="AK196" i="3"/>
  <c r="AI196" i="3"/>
  <c r="AH196" i="3"/>
  <c r="AG196" i="3"/>
  <c r="AD196" i="3"/>
  <c r="AC196" i="3"/>
  <c r="AB196" i="3"/>
  <c r="AA196" i="3"/>
  <c r="Z196" i="3"/>
  <c r="X196" i="3"/>
  <c r="V196" i="3"/>
  <c r="AX195" i="3"/>
  <c r="AW195" i="3"/>
  <c r="AV195" i="3"/>
  <c r="AT195" i="3"/>
  <c r="AS195" i="3"/>
  <c r="AR195" i="3"/>
  <c r="AQ195" i="3"/>
  <c r="AP195" i="3"/>
  <c r="AO195" i="3"/>
  <c r="AN195" i="3"/>
  <c r="AM195" i="3"/>
  <c r="AL195" i="3"/>
  <c r="AK195" i="3"/>
  <c r="AI195" i="3"/>
  <c r="AH195" i="3"/>
  <c r="AG195" i="3"/>
  <c r="AD195" i="3"/>
  <c r="AC195" i="3"/>
  <c r="AB195" i="3"/>
  <c r="AA195" i="3"/>
  <c r="Z195" i="3"/>
  <c r="X195" i="3"/>
  <c r="V195" i="3"/>
  <c r="AX194" i="3"/>
  <c r="AW194" i="3"/>
  <c r="AV194" i="3"/>
  <c r="AT194" i="3"/>
  <c r="AS194" i="3"/>
  <c r="AR194" i="3"/>
  <c r="AQ194" i="3"/>
  <c r="AP194" i="3"/>
  <c r="AO194" i="3"/>
  <c r="AN194" i="3"/>
  <c r="AM194" i="3"/>
  <c r="AL194" i="3"/>
  <c r="AK194" i="3"/>
  <c r="AI194" i="3"/>
  <c r="AH194" i="3"/>
  <c r="AG194" i="3"/>
  <c r="AD194" i="3"/>
  <c r="AC194" i="3"/>
  <c r="AB194" i="3"/>
  <c r="AA194" i="3"/>
  <c r="Z194" i="3"/>
  <c r="X194" i="3"/>
  <c r="V194" i="3"/>
  <c r="AX193" i="3"/>
  <c r="AW193" i="3"/>
  <c r="AV193" i="3"/>
  <c r="AT193" i="3"/>
  <c r="AS193" i="3"/>
  <c r="AR193" i="3"/>
  <c r="AQ193" i="3"/>
  <c r="AP193" i="3"/>
  <c r="AO193" i="3"/>
  <c r="AN193" i="3"/>
  <c r="AM193" i="3"/>
  <c r="AL193" i="3"/>
  <c r="AK193" i="3"/>
  <c r="AI193" i="3"/>
  <c r="AH193" i="3"/>
  <c r="AG193" i="3"/>
  <c r="AD193" i="3"/>
  <c r="AC193" i="3"/>
  <c r="AB193" i="3"/>
  <c r="AA193" i="3"/>
  <c r="Z193" i="3"/>
  <c r="X193" i="3"/>
  <c r="V193" i="3"/>
  <c r="AX192" i="3"/>
  <c r="AW192" i="3"/>
  <c r="AV192" i="3"/>
  <c r="AT192" i="3"/>
  <c r="AS192" i="3"/>
  <c r="AR192" i="3"/>
  <c r="AQ192" i="3"/>
  <c r="AP192" i="3"/>
  <c r="AO192" i="3"/>
  <c r="AN192" i="3"/>
  <c r="AM192" i="3"/>
  <c r="AL192" i="3"/>
  <c r="AK192" i="3"/>
  <c r="AI192" i="3"/>
  <c r="AH192" i="3"/>
  <c r="AG192" i="3"/>
  <c r="AD192" i="3"/>
  <c r="AC192" i="3"/>
  <c r="AB192" i="3"/>
  <c r="AA192" i="3"/>
  <c r="Z192" i="3"/>
  <c r="X192" i="3"/>
  <c r="V192" i="3"/>
  <c r="AX191" i="3"/>
  <c r="AW191" i="3"/>
  <c r="AV191" i="3"/>
  <c r="AT191" i="3"/>
  <c r="AS191" i="3"/>
  <c r="AR191" i="3"/>
  <c r="AQ191" i="3"/>
  <c r="AP191" i="3"/>
  <c r="AO191" i="3"/>
  <c r="AN191" i="3"/>
  <c r="AM191" i="3"/>
  <c r="AL191" i="3"/>
  <c r="AK191" i="3"/>
  <c r="AI191" i="3"/>
  <c r="AH191" i="3"/>
  <c r="AG191" i="3"/>
  <c r="AD191" i="3"/>
  <c r="AC191" i="3"/>
  <c r="AB191" i="3"/>
  <c r="AA191" i="3"/>
  <c r="Z191" i="3"/>
  <c r="X191" i="3"/>
  <c r="V191" i="3"/>
  <c r="AX190" i="3"/>
  <c r="AW190" i="3"/>
  <c r="AV190" i="3"/>
  <c r="AT190" i="3"/>
  <c r="AS190" i="3"/>
  <c r="AR190" i="3"/>
  <c r="AQ190" i="3"/>
  <c r="AP190" i="3"/>
  <c r="AO190" i="3"/>
  <c r="AN190" i="3"/>
  <c r="AM190" i="3"/>
  <c r="AL190" i="3"/>
  <c r="AK190" i="3"/>
  <c r="AI190" i="3"/>
  <c r="AH190" i="3"/>
  <c r="AG190" i="3"/>
  <c r="AD190" i="3"/>
  <c r="AC190" i="3"/>
  <c r="AB190" i="3"/>
  <c r="AA190" i="3"/>
  <c r="Z190" i="3"/>
  <c r="X190" i="3"/>
  <c r="V190" i="3"/>
  <c r="AX189" i="3"/>
  <c r="AW189" i="3"/>
  <c r="AV189" i="3"/>
  <c r="AT189" i="3"/>
  <c r="AS189" i="3"/>
  <c r="AR189" i="3"/>
  <c r="AQ189" i="3"/>
  <c r="AP189" i="3"/>
  <c r="AO189" i="3"/>
  <c r="AN189" i="3"/>
  <c r="AM189" i="3"/>
  <c r="AL189" i="3"/>
  <c r="AK189" i="3"/>
  <c r="AI189" i="3"/>
  <c r="AH189" i="3"/>
  <c r="AG189" i="3"/>
  <c r="AD189" i="3"/>
  <c r="AC189" i="3"/>
  <c r="AB189" i="3"/>
  <c r="AA189" i="3"/>
  <c r="Z189" i="3"/>
  <c r="X189" i="3"/>
  <c r="V189" i="3"/>
  <c r="AX188" i="3"/>
  <c r="AW188" i="3"/>
  <c r="AV188" i="3"/>
  <c r="AT188" i="3"/>
  <c r="AS188" i="3"/>
  <c r="AR188" i="3"/>
  <c r="AQ188" i="3"/>
  <c r="AP188" i="3"/>
  <c r="AO188" i="3"/>
  <c r="AN188" i="3"/>
  <c r="AM188" i="3"/>
  <c r="AL188" i="3"/>
  <c r="AK188" i="3"/>
  <c r="AI188" i="3"/>
  <c r="AH188" i="3"/>
  <c r="AG188" i="3"/>
  <c r="AD188" i="3"/>
  <c r="AC188" i="3"/>
  <c r="AB188" i="3"/>
  <c r="AA188" i="3"/>
  <c r="Z188" i="3"/>
  <c r="X188" i="3"/>
  <c r="V188" i="3"/>
  <c r="AX187" i="3"/>
  <c r="AW187" i="3"/>
  <c r="AV187" i="3"/>
  <c r="AT187" i="3"/>
  <c r="AS187" i="3"/>
  <c r="AR187" i="3"/>
  <c r="AQ187" i="3"/>
  <c r="AP187" i="3"/>
  <c r="AO187" i="3"/>
  <c r="AN187" i="3"/>
  <c r="AM187" i="3"/>
  <c r="AL187" i="3"/>
  <c r="AK187" i="3"/>
  <c r="AI187" i="3"/>
  <c r="AH187" i="3"/>
  <c r="AG187" i="3"/>
  <c r="AD187" i="3"/>
  <c r="AC187" i="3"/>
  <c r="AB187" i="3"/>
  <c r="AA187" i="3"/>
  <c r="Z187" i="3"/>
  <c r="X187" i="3"/>
  <c r="V187" i="3"/>
  <c r="AX186" i="3"/>
  <c r="AW186" i="3"/>
  <c r="AV186" i="3"/>
  <c r="AT186" i="3"/>
  <c r="AS186" i="3"/>
  <c r="AR186" i="3"/>
  <c r="AQ186" i="3"/>
  <c r="AP186" i="3"/>
  <c r="AO186" i="3"/>
  <c r="AN186" i="3"/>
  <c r="AM186" i="3"/>
  <c r="AL186" i="3"/>
  <c r="AK186" i="3"/>
  <c r="AI186" i="3"/>
  <c r="AH186" i="3"/>
  <c r="AG186" i="3"/>
  <c r="AD186" i="3"/>
  <c r="AC186" i="3"/>
  <c r="AB186" i="3"/>
  <c r="AA186" i="3"/>
  <c r="Z186" i="3"/>
  <c r="X186" i="3"/>
  <c r="V186" i="3"/>
  <c r="AX185" i="3"/>
  <c r="AW185" i="3"/>
  <c r="AV185" i="3"/>
  <c r="AT185" i="3"/>
  <c r="AS185" i="3"/>
  <c r="AR185" i="3"/>
  <c r="AQ185" i="3"/>
  <c r="AP185" i="3"/>
  <c r="AO185" i="3"/>
  <c r="AN185" i="3"/>
  <c r="AM185" i="3"/>
  <c r="AL185" i="3"/>
  <c r="AK185" i="3"/>
  <c r="AI185" i="3"/>
  <c r="AH185" i="3"/>
  <c r="AG185" i="3"/>
  <c r="AD185" i="3"/>
  <c r="AC185" i="3"/>
  <c r="AB185" i="3"/>
  <c r="AA185" i="3"/>
  <c r="Z185" i="3"/>
  <c r="X185" i="3"/>
  <c r="V185" i="3"/>
  <c r="AX184" i="3"/>
  <c r="AW184" i="3"/>
  <c r="AV184" i="3"/>
  <c r="AT184" i="3"/>
  <c r="AS184" i="3"/>
  <c r="AR184" i="3"/>
  <c r="AQ184" i="3"/>
  <c r="AP184" i="3"/>
  <c r="AO184" i="3"/>
  <c r="AN184" i="3"/>
  <c r="AM184" i="3"/>
  <c r="AL184" i="3"/>
  <c r="AK184" i="3"/>
  <c r="AI184" i="3"/>
  <c r="AH184" i="3"/>
  <c r="AG184" i="3"/>
  <c r="AD184" i="3"/>
  <c r="AC184" i="3"/>
  <c r="AB184" i="3"/>
  <c r="AA184" i="3"/>
  <c r="Z184" i="3"/>
  <c r="X184" i="3"/>
  <c r="V184" i="3"/>
  <c r="AX183" i="3"/>
  <c r="AW183" i="3"/>
  <c r="AV183" i="3"/>
  <c r="AT183" i="3"/>
  <c r="AS183" i="3"/>
  <c r="AR183" i="3"/>
  <c r="AQ183" i="3"/>
  <c r="AP183" i="3"/>
  <c r="AO183" i="3"/>
  <c r="AN183" i="3"/>
  <c r="AM183" i="3"/>
  <c r="AL183" i="3"/>
  <c r="AK183" i="3"/>
  <c r="AI183" i="3"/>
  <c r="AH183" i="3"/>
  <c r="AG183" i="3"/>
  <c r="AD183" i="3"/>
  <c r="AC183" i="3"/>
  <c r="AB183" i="3"/>
  <c r="AA183" i="3"/>
  <c r="Z183" i="3"/>
  <c r="X183" i="3"/>
  <c r="V183" i="3"/>
  <c r="AX182" i="3"/>
  <c r="AW182" i="3"/>
  <c r="AV182" i="3"/>
  <c r="AT182" i="3"/>
  <c r="AS182" i="3"/>
  <c r="AR182" i="3"/>
  <c r="AQ182" i="3"/>
  <c r="AP182" i="3"/>
  <c r="AO182" i="3"/>
  <c r="AN182" i="3"/>
  <c r="AM182" i="3"/>
  <c r="AL182" i="3"/>
  <c r="AK182" i="3"/>
  <c r="AI182" i="3"/>
  <c r="AH182" i="3"/>
  <c r="AG182" i="3"/>
  <c r="AD182" i="3"/>
  <c r="AC182" i="3"/>
  <c r="AB182" i="3"/>
  <c r="AA182" i="3"/>
  <c r="Z182" i="3"/>
  <c r="X182" i="3"/>
  <c r="V182" i="3"/>
  <c r="AX181" i="3"/>
  <c r="AW181" i="3"/>
  <c r="AV181" i="3"/>
  <c r="AT181" i="3"/>
  <c r="AS181" i="3"/>
  <c r="AR181" i="3"/>
  <c r="AQ181" i="3"/>
  <c r="AP181" i="3"/>
  <c r="AO181" i="3"/>
  <c r="AN181" i="3"/>
  <c r="AM181" i="3"/>
  <c r="AL181" i="3"/>
  <c r="AK181" i="3"/>
  <c r="AI181" i="3"/>
  <c r="AH181" i="3"/>
  <c r="AG181" i="3"/>
  <c r="AD181" i="3"/>
  <c r="AC181" i="3"/>
  <c r="AB181" i="3"/>
  <c r="AA181" i="3"/>
  <c r="Z181" i="3"/>
  <c r="X181" i="3"/>
  <c r="V181" i="3"/>
  <c r="AX180" i="3"/>
  <c r="AW180" i="3"/>
  <c r="AV180" i="3"/>
  <c r="AT180" i="3"/>
  <c r="AS180" i="3"/>
  <c r="AR180" i="3"/>
  <c r="AQ180" i="3"/>
  <c r="AP180" i="3"/>
  <c r="AO180" i="3"/>
  <c r="AN180" i="3"/>
  <c r="AM180" i="3"/>
  <c r="AL180" i="3"/>
  <c r="AK180" i="3"/>
  <c r="AI180" i="3"/>
  <c r="AH180" i="3"/>
  <c r="AG180" i="3"/>
  <c r="AD180" i="3"/>
  <c r="AC180" i="3"/>
  <c r="AB180" i="3"/>
  <c r="AA180" i="3"/>
  <c r="Z180" i="3"/>
  <c r="X180" i="3"/>
  <c r="V180" i="3"/>
  <c r="AX179" i="3"/>
  <c r="AW179" i="3"/>
  <c r="AV179" i="3"/>
  <c r="AT179" i="3"/>
  <c r="AS179" i="3"/>
  <c r="AR179" i="3"/>
  <c r="AQ179" i="3"/>
  <c r="AP179" i="3"/>
  <c r="AO179" i="3"/>
  <c r="AN179" i="3"/>
  <c r="AM179" i="3"/>
  <c r="AL179" i="3"/>
  <c r="AK179" i="3"/>
  <c r="AI179" i="3"/>
  <c r="AH179" i="3"/>
  <c r="AG179" i="3"/>
  <c r="AD179" i="3"/>
  <c r="AC179" i="3"/>
  <c r="AB179" i="3"/>
  <c r="AA179" i="3"/>
  <c r="Z179" i="3"/>
  <c r="X179" i="3"/>
  <c r="V179" i="3"/>
  <c r="AX178" i="3"/>
  <c r="AW178" i="3"/>
  <c r="AV178" i="3"/>
  <c r="AT178" i="3"/>
  <c r="AS178" i="3"/>
  <c r="AR178" i="3"/>
  <c r="AQ178" i="3"/>
  <c r="AP178" i="3"/>
  <c r="AO178" i="3"/>
  <c r="AN178" i="3"/>
  <c r="AM178" i="3"/>
  <c r="AL178" i="3"/>
  <c r="AK178" i="3"/>
  <c r="AI178" i="3"/>
  <c r="AH178" i="3"/>
  <c r="AG178" i="3"/>
  <c r="AD178" i="3"/>
  <c r="AC178" i="3"/>
  <c r="AB178" i="3"/>
  <c r="AA178" i="3"/>
  <c r="Z178" i="3"/>
  <c r="X178" i="3"/>
  <c r="V178" i="3"/>
  <c r="AX177" i="3"/>
  <c r="AW177" i="3"/>
  <c r="AV177" i="3"/>
  <c r="AT177" i="3"/>
  <c r="AS177" i="3"/>
  <c r="AR177" i="3"/>
  <c r="AQ177" i="3"/>
  <c r="AP177" i="3"/>
  <c r="AO177" i="3"/>
  <c r="AN177" i="3"/>
  <c r="AM177" i="3"/>
  <c r="AL177" i="3"/>
  <c r="AK177" i="3"/>
  <c r="AI177" i="3"/>
  <c r="AH177" i="3"/>
  <c r="AG177" i="3"/>
  <c r="AD177" i="3"/>
  <c r="AC177" i="3"/>
  <c r="AB177" i="3"/>
  <c r="AA177" i="3"/>
  <c r="Z177" i="3"/>
  <c r="X177" i="3"/>
  <c r="V177" i="3"/>
  <c r="AX176" i="3"/>
  <c r="AW176" i="3"/>
  <c r="AV176" i="3"/>
  <c r="AT176" i="3"/>
  <c r="AS176" i="3"/>
  <c r="AR176" i="3"/>
  <c r="AQ176" i="3"/>
  <c r="AP176" i="3"/>
  <c r="AO176" i="3"/>
  <c r="AN176" i="3"/>
  <c r="AM176" i="3"/>
  <c r="AL176" i="3"/>
  <c r="AK176" i="3"/>
  <c r="AI176" i="3"/>
  <c r="AH176" i="3"/>
  <c r="AG176" i="3"/>
  <c r="AD176" i="3"/>
  <c r="AC176" i="3"/>
  <c r="AB176" i="3"/>
  <c r="AA176" i="3"/>
  <c r="Z176" i="3"/>
  <c r="X176" i="3"/>
  <c r="V176" i="3"/>
  <c r="AX175" i="3"/>
  <c r="AW175" i="3"/>
  <c r="AV175" i="3"/>
  <c r="AT175" i="3"/>
  <c r="AS175" i="3"/>
  <c r="AR175" i="3"/>
  <c r="AQ175" i="3"/>
  <c r="AP175" i="3"/>
  <c r="AO175" i="3"/>
  <c r="AN175" i="3"/>
  <c r="AM175" i="3"/>
  <c r="AL175" i="3"/>
  <c r="AK175" i="3"/>
  <c r="AI175" i="3"/>
  <c r="AH175" i="3"/>
  <c r="AG175" i="3"/>
  <c r="AD175" i="3"/>
  <c r="AC175" i="3"/>
  <c r="AB175" i="3"/>
  <c r="AA175" i="3"/>
  <c r="Z175" i="3"/>
  <c r="X175" i="3"/>
  <c r="V175" i="3"/>
  <c r="AX174" i="3"/>
  <c r="AW174" i="3"/>
  <c r="AV174" i="3"/>
  <c r="AT174" i="3"/>
  <c r="AS174" i="3"/>
  <c r="AR174" i="3"/>
  <c r="AQ174" i="3"/>
  <c r="AP174" i="3"/>
  <c r="AO174" i="3"/>
  <c r="AN174" i="3"/>
  <c r="AM174" i="3"/>
  <c r="AL174" i="3"/>
  <c r="AK174" i="3"/>
  <c r="AI174" i="3"/>
  <c r="AH174" i="3"/>
  <c r="AG174" i="3"/>
  <c r="AD174" i="3"/>
  <c r="AC174" i="3"/>
  <c r="AB174" i="3"/>
  <c r="AA174" i="3"/>
  <c r="Z174" i="3"/>
  <c r="X174" i="3"/>
  <c r="V174" i="3"/>
  <c r="AX173" i="3"/>
  <c r="AW173" i="3"/>
  <c r="AV173" i="3"/>
  <c r="AT173" i="3"/>
  <c r="AS173" i="3"/>
  <c r="AR173" i="3"/>
  <c r="AQ173" i="3"/>
  <c r="AP173" i="3"/>
  <c r="AO173" i="3"/>
  <c r="AN173" i="3"/>
  <c r="AM173" i="3"/>
  <c r="AL173" i="3"/>
  <c r="AK173" i="3"/>
  <c r="AI173" i="3"/>
  <c r="AH173" i="3"/>
  <c r="AG173" i="3"/>
  <c r="AD173" i="3"/>
  <c r="AC173" i="3"/>
  <c r="AB173" i="3"/>
  <c r="AA173" i="3"/>
  <c r="Z173" i="3"/>
  <c r="X173" i="3"/>
  <c r="V173" i="3"/>
  <c r="AX172" i="3"/>
  <c r="AW172" i="3"/>
  <c r="AV172" i="3"/>
  <c r="AT172" i="3"/>
  <c r="AS172" i="3"/>
  <c r="AR172" i="3"/>
  <c r="AQ172" i="3"/>
  <c r="AP172" i="3"/>
  <c r="AO172" i="3"/>
  <c r="AN172" i="3"/>
  <c r="AM172" i="3"/>
  <c r="AL172" i="3"/>
  <c r="AK172" i="3"/>
  <c r="AI172" i="3"/>
  <c r="AH172" i="3"/>
  <c r="AG172" i="3"/>
  <c r="AD172" i="3"/>
  <c r="AC172" i="3"/>
  <c r="AB172" i="3"/>
  <c r="AA172" i="3"/>
  <c r="Z172" i="3"/>
  <c r="X172" i="3"/>
  <c r="V172" i="3"/>
  <c r="AX171" i="3"/>
  <c r="AW171" i="3"/>
  <c r="AV171" i="3"/>
  <c r="AT171" i="3"/>
  <c r="AS171" i="3"/>
  <c r="AR171" i="3"/>
  <c r="AQ171" i="3"/>
  <c r="AP171" i="3"/>
  <c r="AO171" i="3"/>
  <c r="AN171" i="3"/>
  <c r="AM171" i="3"/>
  <c r="AL171" i="3"/>
  <c r="AK171" i="3"/>
  <c r="AI171" i="3"/>
  <c r="AH171" i="3"/>
  <c r="AG171" i="3"/>
  <c r="AD171" i="3"/>
  <c r="AC171" i="3"/>
  <c r="AB171" i="3"/>
  <c r="AA171" i="3"/>
  <c r="Z171" i="3"/>
  <c r="X171" i="3"/>
  <c r="V171" i="3"/>
  <c r="AX170" i="3"/>
  <c r="AW170" i="3"/>
  <c r="AV170" i="3"/>
  <c r="AT170" i="3"/>
  <c r="AS170" i="3"/>
  <c r="AR170" i="3"/>
  <c r="AQ170" i="3"/>
  <c r="AP170" i="3"/>
  <c r="AO170" i="3"/>
  <c r="AN170" i="3"/>
  <c r="AM170" i="3"/>
  <c r="AL170" i="3"/>
  <c r="AK170" i="3"/>
  <c r="AI170" i="3"/>
  <c r="AH170" i="3"/>
  <c r="AG170" i="3"/>
  <c r="AD170" i="3"/>
  <c r="AC170" i="3"/>
  <c r="AB170" i="3"/>
  <c r="AA170" i="3"/>
  <c r="Z170" i="3"/>
  <c r="X170" i="3"/>
  <c r="V170" i="3"/>
  <c r="AX169" i="3"/>
  <c r="AW169" i="3"/>
  <c r="AV169" i="3"/>
  <c r="AT169" i="3"/>
  <c r="AS169" i="3"/>
  <c r="AR169" i="3"/>
  <c r="AQ169" i="3"/>
  <c r="AP169" i="3"/>
  <c r="AO169" i="3"/>
  <c r="AN169" i="3"/>
  <c r="AM169" i="3"/>
  <c r="AL169" i="3"/>
  <c r="AK169" i="3"/>
  <c r="AI169" i="3"/>
  <c r="AH169" i="3"/>
  <c r="AG169" i="3"/>
  <c r="AD169" i="3"/>
  <c r="AC169" i="3"/>
  <c r="AB169" i="3"/>
  <c r="AA169" i="3"/>
  <c r="Z169" i="3"/>
  <c r="X169" i="3"/>
  <c r="V169" i="3"/>
  <c r="AX168" i="3"/>
  <c r="AW168" i="3"/>
  <c r="AV168" i="3"/>
  <c r="AT168" i="3"/>
  <c r="AS168" i="3"/>
  <c r="AR168" i="3"/>
  <c r="AQ168" i="3"/>
  <c r="AP168" i="3"/>
  <c r="AO168" i="3"/>
  <c r="AN168" i="3"/>
  <c r="AM168" i="3"/>
  <c r="AL168" i="3"/>
  <c r="AK168" i="3"/>
  <c r="AI168" i="3"/>
  <c r="AH168" i="3"/>
  <c r="AG168" i="3"/>
  <c r="AD168" i="3"/>
  <c r="AC168" i="3"/>
  <c r="AB168" i="3"/>
  <c r="AA168" i="3"/>
  <c r="Z168" i="3"/>
  <c r="X168" i="3"/>
  <c r="V168" i="3"/>
  <c r="AX167" i="3"/>
  <c r="AW167" i="3"/>
  <c r="AV167" i="3"/>
  <c r="AT167" i="3"/>
  <c r="AS167" i="3"/>
  <c r="AR167" i="3"/>
  <c r="AQ167" i="3"/>
  <c r="AP167" i="3"/>
  <c r="AO167" i="3"/>
  <c r="AN167" i="3"/>
  <c r="AM167" i="3"/>
  <c r="AL167" i="3"/>
  <c r="AK167" i="3"/>
  <c r="AI167" i="3"/>
  <c r="AH167" i="3"/>
  <c r="AG167" i="3"/>
  <c r="AD167" i="3"/>
  <c r="AC167" i="3"/>
  <c r="AB167" i="3"/>
  <c r="AA167" i="3"/>
  <c r="Z167" i="3"/>
  <c r="X167" i="3"/>
  <c r="V167" i="3"/>
  <c r="AX166" i="3"/>
  <c r="AW166" i="3"/>
  <c r="AV166" i="3"/>
  <c r="AT166" i="3"/>
  <c r="AS166" i="3"/>
  <c r="AR166" i="3"/>
  <c r="AQ166" i="3"/>
  <c r="AP166" i="3"/>
  <c r="AO166" i="3"/>
  <c r="AN166" i="3"/>
  <c r="AM166" i="3"/>
  <c r="AL166" i="3"/>
  <c r="AK166" i="3"/>
  <c r="AI166" i="3"/>
  <c r="AH166" i="3"/>
  <c r="AG166" i="3"/>
  <c r="AD166" i="3"/>
  <c r="AC166" i="3"/>
  <c r="AB166" i="3"/>
  <c r="AA166" i="3"/>
  <c r="Z166" i="3"/>
  <c r="X166" i="3"/>
  <c r="V166" i="3"/>
  <c r="AX165" i="3"/>
  <c r="AW165" i="3"/>
  <c r="AV165" i="3"/>
  <c r="AT165" i="3"/>
  <c r="AS165" i="3"/>
  <c r="AR165" i="3"/>
  <c r="AQ165" i="3"/>
  <c r="AP165" i="3"/>
  <c r="AO165" i="3"/>
  <c r="AN165" i="3"/>
  <c r="AM165" i="3"/>
  <c r="AL165" i="3"/>
  <c r="AK165" i="3"/>
  <c r="AI165" i="3"/>
  <c r="AH165" i="3"/>
  <c r="AG165" i="3"/>
  <c r="AD165" i="3"/>
  <c r="AC165" i="3"/>
  <c r="AB165" i="3"/>
  <c r="AA165" i="3"/>
  <c r="Z165" i="3"/>
  <c r="X165" i="3"/>
  <c r="V165" i="3"/>
  <c r="AX164" i="3"/>
  <c r="AW164" i="3"/>
  <c r="AV164" i="3"/>
  <c r="AT164" i="3"/>
  <c r="AS164" i="3"/>
  <c r="AR164" i="3"/>
  <c r="AQ164" i="3"/>
  <c r="AP164" i="3"/>
  <c r="AO164" i="3"/>
  <c r="AN164" i="3"/>
  <c r="AM164" i="3"/>
  <c r="AL164" i="3"/>
  <c r="AK164" i="3"/>
  <c r="AI164" i="3"/>
  <c r="AH164" i="3"/>
  <c r="AG164" i="3"/>
  <c r="AD164" i="3"/>
  <c r="AC164" i="3"/>
  <c r="AB164" i="3"/>
  <c r="AA164" i="3"/>
  <c r="Z164" i="3"/>
  <c r="X164" i="3"/>
  <c r="V164" i="3"/>
  <c r="AX163" i="3"/>
  <c r="AW163" i="3"/>
  <c r="AV163" i="3"/>
  <c r="AT163" i="3"/>
  <c r="AS163" i="3"/>
  <c r="AR163" i="3"/>
  <c r="AQ163" i="3"/>
  <c r="AP163" i="3"/>
  <c r="AO163" i="3"/>
  <c r="AN163" i="3"/>
  <c r="AM163" i="3"/>
  <c r="AL163" i="3"/>
  <c r="AK163" i="3"/>
  <c r="AI163" i="3"/>
  <c r="AH163" i="3"/>
  <c r="AG163" i="3"/>
  <c r="AD163" i="3"/>
  <c r="AC163" i="3"/>
  <c r="AB163" i="3"/>
  <c r="AA163" i="3"/>
  <c r="Z163" i="3"/>
  <c r="X163" i="3"/>
  <c r="V163" i="3"/>
  <c r="AX162" i="3"/>
  <c r="AW162" i="3"/>
  <c r="AV162" i="3"/>
  <c r="AT162" i="3"/>
  <c r="AS162" i="3"/>
  <c r="AR162" i="3"/>
  <c r="AQ162" i="3"/>
  <c r="AP162" i="3"/>
  <c r="AO162" i="3"/>
  <c r="AN162" i="3"/>
  <c r="AM162" i="3"/>
  <c r="AL162" i="3"/>
  <c r="AK162" i="3"/>
  <c r="AI162" i="3"/>
  <c r="AH162" i="3"/>
  <c r="AG162" i="3"/>
  <c r="AD162" i="3"/>
  <c r="AC162" i="3"/>
  <c r="AB162" i="3"/>
  <c r="AA162" i="3"/>
  <c r="Z162" i="3"/>
  <c r="X162" i="3"/>
  <c r="V162" i="3"/>
  <c r="AX161" i="3"/>
  <c r="AW161" i="3"/>
  <c r="AV161" i="3"/>
  <c r="AT161" i="3"/>
  <c r="AS161" i="3"/>
  <c r="AR161" i="3"/>
  <c r="AQ161" i="3"/>
  <c r="AP161" i="3"/>
  <c r="AO161" i="3"/>
  <c r="AN161" i="3"/>
  <c r="AM161" i="3"/>
  <c r="AL161" i="3"/>
  <c r="AK161" i="3"/>
  <c r="AI161" i="3"/>
  <c r="AH161" i="3"/>
  <c r="AG161" i="3"/>
  <c r="AD161" i="3"/>
  <c r="AC161" i="3"/>
  <c r="AB161" i="3"/>
  <c r="AA161" i="3"/>
  <c r="Z161" i="3"/>
  <c r="X161" i="3"/>
  <c r="V161" i="3"/>
  <c r="AX160" i="3"/>
  <c r="AW160" i="3"/>
  <c r="AV160" i="3"/>
  <c r="AT160" i="3"/>
  <c r="AS160" i="3"/>
  <c r="AR160" i="3"/>
  <c r="AQ160" i="3"/>
  <c r="AP160" i="3"/>
  <c r="AO160" i="3"/>
  <c r="AN160" i="3"/>
  <c r="AM160" i="3"/>
  <c r="AL160" i="3"/>
  <c r="AK160" i="3"/>
  <c r="AI160" i="3"/>
  <c r="AH160" i="3"/>
  <c r="AG160" i="3"/>
  <c r="AD160" i="3"/>
  <c r="AC160" i="3"/>
  <c r="AB160" i="3"/>
  <c r="AA160" i="3"/>
  <c r="Z160" i="3"/>
  <c r="X160" i="3"/>
  <c r="V160" i="3"/>
  <c r="AX159" i="3"/>
  <c r="AW159" i="3"/>
  <c r="AV159" i="3"/>
  <c r="AT159" i="3"/>
  <c r="AS159" i="3"/>
  <c r="AR159" i="3"/>
  <c r="AQ159" i="3"/>
  <c r="AP159" i="3"/>
  <c r="AO159" i="3"/>
  <c r="AN159" i="3"/>
  <c r="AM159" i="3"/>
  <c r="AL159" i="3"/>
  <c r="AK159" i="3"/>
  <c r="AI159" i="3"/>
  <c r="AH159" i="3"/>
  <c r="AG159" i="3"/>
  <c r="AD159" i="3"/>
  <c r="AC159" i="3"/>
  <c r="AB159" i="3"/>
  <c r="AA159" i="3"/>
  <c r="Z159" i="3"/>
  <c r="X159" i="3"/>
  <c r="V159" i="3"/>
  <c r="AX158" i="3"/>
  <c r="AW158" i="3"/>
  <c r="AV158" i="3"/>
  <c r="AT158" i="3"/>
  <c r="AS158" i="3"/>
  <c r="AR158" i="3"/>
  <c r="AQ158" i="3"/>
  <c r="AP158" i="3"/>
  <c r="AO158" i="3"/>
  <c r="AN158" i="3"/>
  <c r="AM158" i="3"/>
  <c r="AL158" i="3"/>
  <c r="AK158" i="3"/>
  <c r="AI158" i="3"/>
  <c r="AH158" i="3"/>
  <c r="AG158" i="3"/>
  <c r="AD158" i="3"/>
  <c r="AC158" i="3"/>
  <c r="AB158" i="3"/>
  <c r="AA158" i="3"/>
  <c r="Z158" i="3"/>
  <c r="X158" i="3"/>
  <c r="V158" i="3"/>
  <c r="AX157" i="3"/>
  <c r="AW157" i="3"/>
  <c r="AV157" i="3"/>
  <c r="AT157" i="3"/>
  <c r="AS157" i="3"/>
  <c r="AR157" i="3"/>
  <c r="AQ157" i="3"/>
  <c r="AP157" i="3"/>
  <c r="AO157" i="3"/>
  <c r="AN157" i="3"/>
  <c r="AM157" i="3"/>
  <c r="AL157" i="3"/>
  <c r="AK157" i="3"/>
  <c r="AI157" i="3"/>
  <c r="AH157" i="3"/>
  <c r="AG157" i="3"/>
  <c r="AD157" i="3"/>
  <c r="AC157" i="3"/>
  <c r="AB157" i="3"/>
  <c r="AA157" i="3"/>
  <c r="Z157" i="3"/>
  <c r="X157" i="3"/>
  <c r="V157" i="3"/>
  <c r="AX156" i="3"/>
  <c r="AW156" i="3"/>
  <c r="AV156" i="3"/>
  <c r="AT156" i="3"/>
  <c r="AS156" i="3"/>
  <c r="AR156" i="3"/>
  <c r="AQ156" i="3"/>
  <c r="AP156" i="3"/>
  <c r="AO156" i="3"/>
  <c r="AN156" i="3"/>
  <c r="AM156" i="3"/>
  <c r="AL156" i="3"/>
  <c r="AK156" i="3"/>
  <c r="AI156" i="3"/>
  <c r="AH156" i="3"/>
  <c r="AG156" i="3"/>
  <c r="AD156" i="3"/>
  <c r="AC156" i="3"/>
  <c r="AB156" i="3"/>
  <c r="AA156" i="3"/>
  <c r="Z156" i="3"/>
  <c r="X156" i="3"/>
  <c r="V156" i="3"/>
  <c r="AX155" i="3"/>
  <c r="AW155" i="3"/>
  <c r="AV155" i="3"/>
  <c r="AT155" i="3"/>
  <c r="AS155" i="3"/>
  <c r="AR155" i="3"/>
  <c r="AQ155" i="3"/>
  <c r="AP155" i="3"/>
  <c r="AO155" i="3"/>
  <c r="AN155" i="3"/>
  <c r="AM155" i="3"/>
  <c r="AL155" i="3"/>
  <c r="AK155" i="3"/>
  <c r="AI155" i="3"/>
  <c r="AH155" i="3"/>
  <c r="AG155" i="3"/>
  <c r="AD155" i="3"/>
  <c r="AC155" i="3"/>
  <c r="AB155" i="3"/>
  <c r="AA155" i="3"/>
  <c r="Z155" i="3"/>
  <c r="X155" i="3"/>
  <c r="V155" i="3"/>
  <c r="AX154" i="3"/>
  <c r="AW154" i="3"/>
  <c r="AV154" i="3"/>
  <c r="AT154" i="3"/>
  <c r="AS154" i="3"/>
  <c r="AR154" i="3"/>
  <c r="AQ154" i="3"/>
  <c r="AP154" i="3"/>
  <c r="AO154" i="3"/>
  <c r="AN154" i="3"/>
  <c r="AM154" i="3"/>
  <c r="AL154" i="3"/>
  <c r="AK154" i="3"/>
  <c r="AI154" i="3"/>
  <c r="AH154" i="3"/>
  <c r="AG154" i="3"/>
  <c r="AD154" i="3"/>
  <c r="AC154" i="3"/>
  <c r="AB154" i="3"/>
  <c r="AA154" i="3"/>
  <c r="Z154" i="3"/>
  <c r="X154" i="3"/>
  <c r="V154" i="3"/>
  <c r="AX153" i="3"/>
  <c r="AW153" i="3"/>
  <c r="AV153" i="3"/>
  <c r="AT153" i="3"/>
  <c r="AS153" i="3"/>
  <c r="AR153" i="3"/>
  <c r="AQ153" i="3"/>
  <c r="AP153" i="3"/>
  <c r="AO153" i="3"/>
  <c r="AN153" i="3"/>
  <c r="AM153" i="3"/>
  <c r="AL153" i="3"/>
  <c r="AK153" i="3"/>
  <c r="AI153" i="3"/>
  <c r="AH153" i="3"/>
  <c r="AG153" i="3"/>
  <c r="AD153" i="3"/>
  <c r="AC153" i="3"/>
  <c r="AB153" i="3"/>
  <c r="AA153" i="3"/>
  <c r="Z153" i="3"/>
  <c r="X153" i="3"/>
  <c r="V153" i="3"/>
  <c r="AX152" i="3"/>
  <c r="AW152" i="3"/>
  <c r="AV152" i="3"/>
  <c r="AT152" i="3"/>
  <c r="AS152" i="3"/>
  <c r="AR152" i="3"/>
  <c r="AQ152" i="3"/>
  <c r="AP152" i="3"/>
  <c r="AO152" i="3"/>
  <c r="AN152" i="3"/>
  <c r="AM152" i="3"/>
  <c r="AL152" i="3"/>
  <c r="AK152" i="3"/>
  <c r="AI152" i="3"/>
  <c r="AH152" i="3"/>
  <c r="AG152" i="3"/>
  <c r="AD152" i="3"/>
  <c r="AC152" i="3"/>
  <c r="AB152" i="3"/>
  <c r="AA152" i="3"/>
  <c r="Z152" i="3"/>
  <c r="X152" i="3"/>
  <c r="V152" i="3"/>
  <c r="AX151" i="3"/>
  <c r="AW151" i="3"/>
  <c r="AV151" i="3"/>
  <c r="AT151" i="3"/>
  <c r="AS151" i="3"/>
  <c r="AR151" i="3"/>
  <c r="AQ151" i="3"/>
  <c r="AP151" i="3"/>
  <c r="AO151" i="3"/>
  <c r="AN151" i="3"/>
  <c r="AM151" i="3"/>
  <c r="AL151" i="3"/>
  <c r="AK151" i="3"/>
  <c r="AI151" i="3"/>
  <c r="AH151" i="3"/>
  <c r="AG151" i="3"/>
  <c r="AD151" i="3"/>
  <c r="AC151" i="3"/>
  <c r="AB151" i="3"/>
  <c r="AA151" i="3"/>
  <c r="Z151" i="3"/>
  <c r="X151" i="3"/>
  <c r="V151" i="3"/>
  <c r="AX150" i="3"/>
  <c r="AW150" i="3"/>
  <c r="AV150" i="3"/>
  <c r="AT150" i="3"/>
  <c r="AS150" i="3"/>
  <c r="AR150" i="3"/>
  <c r="AQ150" i="3"/>
  <c r="AP150" i="3"/>
  <c r="AO150" i="3"/>
  <c r="AN150" i="3"/>
  <c r="AM150" i="3"/>
  <c r="AL150" i="3"/>
  <c r="AK150" i="3"/>
  <c r="AI150" i="3"/>
  <c r="AH150" i="3"/>
  <c r="AG150" i="3"/>
  <c r="AD150" i="3"/>
  <c r="AC150" i="3"/>
  <c r="AB150" i="3"/>
  <c r="AA150" i="3"/>
  <c r="Z150" i="3"/>
  <c r="X150" i="3"/>
  <c r="V150" i="3"/>
  <c r="AX149" i="3"/>
  <c r="AW149" i="3"/>
  <c r="AV149" i="3"/>
  <c r="AT149" i="3"/>
  <c r="AS149" i="3"/>
  <c r="AR149" i="3"/>
  <c r="AQ149" i="3"/>
  <c r="AP149" i="3"/>
  <c r="AO149" i="3"/>
  <c r="AN149" i="3"/>
  <c r="AM149" i="3"/>
  <c r="AL149" i="3"/>
  <c r="AK149" i="3"/>
  <c r="AI149" i="3"/>
  <c r="AH149" i="3"/>
  <c r="AG149" i="3"/>
  <c r="AD149" i="3"/>
  <c r="AC149" i="3"/>
  <c r="AB149" i="3"/>
  <c r="AA149" i="3"/>
  <c r="Z149" i="3"/>
  <c r="X149" i="3"/>
  <c r="V149" i="3"/>
  <c r="AX148" i="3"/>
  <c r="AW148" i="3"/>
  <c r="AV148" i="3"/>
  <c r="AT148" i="3"/>
  <c r="AS148" i="3"/>
  <c r="AR148" i="3"/>
  <c r="AQ148" i="3"/>
  <c r="AP148" i="3"/>
  <c r="AO148" i="3"/>
  <c r="AN148" i="3"/>
  <c r="AM148" i="3"/>
  <c r="AL148" i="3"/>
  <c r="AK148" i="3"/>
  <c r="AI148" i="3"/>
  <c r="AH148" i="3"/>
  <c r="AG148" i="3"/>
  <c r="AD148" i="3"/>
  <c r="AC148" i="3"/>
  <c r="AB148" i="3"/>
  <c r="AA148" i="3"/>
  <c r="Z148" i="3"/>
  <c r="X148" i="3"/>
  <c r="V148" i="3"/>
  <c r="AX147" i="3"/>
  <c r="AW147" i="3"/>
  <c r="AV147" i="3"/>
  <c r="AT147" i="3"/>
  <c r="AS147" i="3"/>
  <c r="AR147" i="3"/>
  <c r="AQ147" i="3"/>
  <c r="AP147" i="3"/>
  <c r="AO147" i="3"/>
  <c r="AN147" i="3"/>
  <c r="AM147" i="3"/>
  <c r="AL147" i="3"/>
  <c r="AK147" i="3"/>
  <c r="AI147" i="3"/>
  <c r="AH147" i="3"/>
  <c r="AG147" i="3"/>
  <c r="AD147" i="3"/>
  <c r="AC147" i="3"/>
  <c r="AB147" i="3"/>
  <c r="AA147" i="3"/>
  <c r="Z147" i="3"/>
  <c r="X147" i="3"/>
  <c r="V147" i="3"/>
  <c r="AX146" i="3"/>
  <c r="AW146" i="3"/>
  <c r="AV146" i="3"/>
  <c r="AT146" i="3"/>
  <c r="AS146" i="3"/>
  <c r="AR146" i="3"/>
  <c r="AQ146" i="3"/>
  <c r="AP146" i="3"/>
  <c r="AO146" i="3"/>
  <c r="AN146" i="3"/>
  <c r="AM146" i="3"/>
  <c r="AL146" i="3"/>
  <c r="AK146" i="3"/>
  <c r="AI146" i="3"/>
  <c r="AH146" i="3"/>
  <c r="AG146" i="3"/>
  <c r="AD146" i="3"/>
  <c r="AC146" i="3"/>
  <c r="AB146" i="3"/>
  <c r="AA146" i="3"/>
  <c r="Z146" i="3"/>
  <c r="X146" i="3"/>
  <c r="V146" i="3"/>
  <c r="AX145" i="3"/>
  <c r="AW145" i="3"/>
  <c r="AV145" i="3"/>
  <c r="AT145" i="3"/>
  <c r="AS145" i="3"/>
  <c r="AR145" i="3"/>
  <c r="AQ145" i="3"/>
  <c r="AP145" i="3"/>
  <c r="AO145" i="3"/>
  <c r="AN145" i="3"/>
  <c r="AM145" i="3"/>
  <c r="AL145" i="3"/>
  <c r="AK145" i="3"/>
  <c r="AI145" i="3"/>
  <c r="AH145" i="3"/>
  <c r="AG145" i="3"/>
  <c r="AD145" i="3"/>
  <c r="AC145" i="3"/>
  <c r="AB145" i="3"/>
  <c r="AA145" i="3"/>
  <c r="Z145" i="3"/>
  <c r="X145" i="3"/>
  <c r="V145" i="3"/>
  <c r="AX144" i="3"/>
  <c r="AW144" i="3"/>
  <c r="AV144" i="3"/>
  <c r="AT144" i="3"/>
  <c r="AS144" i="3"/>
  <c r="AR144" i="3"/>
  <c r="AQ144" i="3"/>
  <c r="AP144" i="3"/>
  <c r="AO144" i="3"/>
  <c r="AN144" i="3"/>
  <c r="AM144" i="3"/>
  <c r="AL144" i="3"/>
  <c r="AK144" i="3"/>
  <c r="AI144" i="3"/>
  <c r="AH144" i="3"/>
  <c r="AG144" i="3"/>
  <c r="AD144" i="3"/>
  <c r="AC144" i="3"/>
  <c r="AB144" i="3"/>
  <c r="AA144" i="3"/>
  <c r="Z144" i="3"/>
  <c r="X144" i="3"/>
  <c r="V144" i="3"/>
  <c r="AX143" i="3"/>
  <c r="AW143" i="3"/>
  <c r="AV143" i="3"/>
  <c r="AT143" i="3"/>
  <c r="AS143" i="3"/>
  <c r="AR143" i="3"/>
  <c r="AQ143" i="3"/>
  <c r="AP143" i="3"/>
  <c r="AO143" i="3"/>
  <c r="AN143" i="3"/>
  <c r="AM143" i="3"/>
  <c r="AL143" i="3"/>
  <c r="AK143" i="3"/>
  <c r="AI143" i="3"/>
  <c r="AH143" i="3"/>
  <c r="AG143" i="3"/>
  <c r="AD143" i="3"/>
  <c r="AC143" i="3"/>
  <c r="AB143" i="3"/>
  <c r="AA143" i="3"/>
  <c r="Z143" i="3"/>
  <c r="X143" i="3"/>
  <c r="V143" i="3"/>
  <c r="AX142" i="3"/>
  <c r="AW142" i="3"/>
  <c r="AV142" i="3"/>
  <c r="AT142" i="3"/>
  <c r="AS142" i="3"/>
  <c r="AR142" i="3"/>
  <c r="AQ142" i="3"/>
  <c r="AP142" i="3"/>
  <c r="AO142" i="3"/>
  <c r="AN142" i="3"/>
  <c r="AM142" i="3"/>
  <c r="AL142" i="3"/>
  <c r="AK142" i="3"/>
  <c r="AI142" i="3"/>
  <c r="AH142" i="3"/>
  <c r="AG142" i="3"/>
  <c r="AD142" i="3"/>
  <c r="AC142" i="3"/>
  <c r="AB142" i="3"/>
  <c r="AA142" i="3"/>
  <c r="Z142" i="3"/>
  <c r="X142" i="3"/>
  <c r="V142" i="3"/>
  <c r="AX141" i="3"/>
  <c r="AW141" i="3"/>
  <c r="AV141" i="3"/>
  <c r="AT141" i="3"/>
  <c r="AS141" i="3"/>
  <c r="AR141" i="3"/>
  <c r="AQ141" i="3"/>
  <c r="AP141" i="3"/>
  <c r="AO141" i="3"/>
  <c r="AN141" i="3"/>
  <c r="AM141" i="3"/>
  <c r="AL141" i="3"/>
  <c r="AK141" i="3"/>
  <c r="AI141" i="3"/>
  <c r="AH141" i="3"/>
  <c r="AG141" i="3"/>
  <c r="AD141" i="3"/>
  <c r="AC141" i="3"/>
  <c r="AB141" i="3"/>
  <c r="AA141" i="3"/>
  <c r="Z141" i="3"/>
  <c r="X141" i="3"/>
  <c r="V141" i="3"/>
  <c r="AX140" i="3"/>
  <c r="AW140" i="3"/>
  <c r="AV140" i="3"/>
  <c r="AT140" i="3"/>
  <c r="AS140" i="3"/>
  <c r="AR140" i="3"/>
  <c r="AQ140" i="3"/>
  <c r="AP140" i="3"/>
  <c r="AO140" i="3"/>
  <c r="AN140" i="3"/>
  <c r="AM140" i="3"/>
  <c r="AL140" i="3"/>
  <c r="AK140" i="3"/>
  <c r="AI140" i="3"/>
  <c r="AH140" i="3"/>
  <c r="AG140" i="3"/>
  <c r="AD140" i="3"/>
  <c r="AC140" i="3"/>
  <c r="AB140" i="3"/>
  <c r="AA140" i="3"/>
  <c r="Z140" i="3"/>
  <c r="X140" i="3"/>
  <c r="V140" i="3"/>
  <c r="AX139" i="3"/>
  <c r="AW139" i="3"/>
  <c r="AV139" i="3"/>
  <c r="AT139" i="3"/>
  <c r="AS139" i="3"/>
  <c r="AR139" i="3"/>
  <c r="AQ139" i="3"/>
  <c r="AP139" i="3"/>
  <c r="AO139" i="3"/>
  <c r="AN139" i="3"/>
  <c r="AM139" i="3"/>
  <c r="AL139" i="3"/>
  <c r="AK139" i="3"/>
  <c r="AI139" i="3"/>
  <c r="AH139" i="3"/>
  <c r="AG139" i="3"/>
  <c r="AD139" i="3"/>
  <c r="AC139" i="3"/>
  <c r="AB139" i="3"/>
  <c r="AA139" i="3"/>
  <c r="Z139" i="3"/>
  <c r="X139" i="3"/>
  <c r="V139" i="3"/>
  <c r="AX138" i="3"/>
  <c r="AW138" i="3"/>
  <c r="AV138" i="3"/>
  <c r="AT138" i="3"/>
  <c r="AS138" i="3"/>
  <c r="AR138" i="3"/>
  <c r="AQ138" i="3"/>
  <c r="AP138" i="3"/>
  <c r="AO138" i="3"/>
  <c r="AN138" i="3"/>
  <c r="AM138" i="3"/>
  <c r="AL138" i="3"/>
  <c r="AK138" i="3"/>
  <c r="AI138" i="3"/>
  <c r="AH138" i="3"/>
  <c r="AG138" i="3"/>
  <c r="AD138" i="3"/>
  <c r="AC138" i="3"/>
  <c r="AB138" i="3"/>
  <c r="AA138" i="3"/>
  <c r="Z138" i="3"/>
  <c r="X138" i="3"/>
  <c r="V138" i="3"/>
  <c r="AX137" i="3"/>
  <c r="AW137" i="3"/>
  <c r="AV137" i="3"/>
  <c r="AT137" i="3"/>
  <c r="AS137" i="3"/>
  <c r="AR137" i="3"/>
  <c r="AQ137" i="3"/>
  <c r="AP137" i="3"/>
  <c r="AO137" i="3"/>
  <c r="AN137" i="3"/>
  <c r="AM137" i="3"/>
  <c r="AL137" i="3"/>
  <c r="AK137" i="3"/>
  <c r="AI137" i="3"/>
  <c r="AH137" i="3"/>
  <c r="AG137" i="3"/>
  <c r="AD137" i="3"/>
  <c r="AC137" i="3"/>
  <c r="AB137" i="3"/>
  <c r="AA137" i="3"/>
  <c r="Z137" i="3"/>
  <c r="X137" i="3"/>
  <c r="V137" i="3"/>
  <c r="AX136" i="3"/>
  <c r="AW136" i="3"/>
  <c r="AV136" i="3"/>
  <c r="AT136" i="3"/>
  <c r="AS136" i="3"/>
  <c r="AR136" i="3"/>
  <c r="AQ136" i="3"/>
  <c r="AP136" i="3"/>
  <c r="AO136" i="3"/>
  <c r="AN136" i="3"/>
  <c r="AM136" i="3"/>
  <c r="AL136" i="3"/>
  <c r="AK136" i="3"/>
  <c r="AI136" i="3"/>
  <c r="AH136" i="3"/>
  <c r="AG136" i="3"/>
  <c r="AD136" i="3"/>
  <c r="AC136" i="3"/>
  <c r="AB136" i="3"/>
  <c r="AA136" i="3"/>
  <c r="Z136" i="3"/>
  <c r="X136" i="3"/>
  <c r="V136" i="3"/>
  <c r="AX135" i="3"/>
  <c r="AW135" i="3"/>
  <c r="AV135" i="3"/>
  <c r="AT135" i="3"/>
  <c r="AS135" i="3"/>
  <c r="AR135" i="3"/>
  <c r="AQ135" i="3"/>
  <c r="AP135" i="3"/>
  <c r="AO135" i="3"/>
  <c r="AN135" i="3"/>
  <c r="AM135" i="3"/>
  <c r="AL135" i="3"/>
  <c r="AK135" i="3"/>
  <c r="AI135" i="3"/>
  <c r="AH135" i="3"/>
  <c r="AG135" i="3"/>
  <c r="AD135" i="3"/>
  <c r="AC135" i="3"/>
  <c r="AB135" i="3"/>
  <c r="AA135" i="3"/>
  <c r="Z135" i="3"/>
  <c r="X135" i="3"/>
  <c r="V135" i="3"/>
  <c r="AX134" i="3"/>
  <c r="AW134" i="3"/>
  <c r="AV134" i="3"/>
  <c r="AT134" i="3"/>
  <c r="AS134" i="3"/>
  <c r="AR134" i="3"/>
  <c r="AQ134" i="3"/>
  <c r="AP134" i="3"/>
  <c r="AO134" i="3"/>
  <c r="AN134" i="3"/>
  <c r="AM134" i="3"/>
  <c r="AL134" i="3"/>
  <c r="AK134" i="3"/>
  <c r="AI134" i="3"/>
  <c r="AH134" i="3"/>
  <c r="AG134" i="3"/>
  <c r="AD134" i="3"/>
  <c r="AC134" i="3"/>
  <c r="AB134" i="3"/>
  <c r="AA134" i="3"/>
  <c r="Z134" i="3"/>
  <c r="X134" i="3"/>
  <c r="V134" i="3"/>
  <c r="AX133" i="3"/>
  <c r="AW133" i="3"/>
  <c r="AV133" i="3"/>
  <c r="AT133" i="3"/>
  <c r="AS133" i="3"/>
  <c r="AR133" i="3"/>
  <c r="AQ133" i="3"/>
  <c r="AP133" i="3"/>
  <c r="AO133" i="3"/>
  <c r="AN133" i="3"/>
  <c r="AM133" i="3"/>
  <c r="AL133" i="3"/>
  <c r="AK133" i="3"/>
  <c r="AI133" i="3"/>
  <c r="AH133" i="3"/>
  <c r="AG133" i="3"/>
  <c r="AD133" i="3"/>
  <c r="AC133" i="3"/>
  <c r="AB133" i="3"/>
  <c r="AA133" i="3"/>
  <c r="Z133" i="3"/>
  <c r="X133" i="3"/>
  <c r="V133" i="3"/>
  <c r="AX132" i="3"/>
  <c r="AW132" i="3"/>
  <c r="AV132" i="3"/>
  <c r="AT132" i="3"/>
  <c r="AS132" i="3"/>
  <c r="AR132" i="3"/>
  <c r="AQ132" i="3"/>
  <c r="AP132" i="3"/>
  <c r="AO132" i="3"/>
  <c r="AN132" i="3"/>
  <c r="AM132" i="3"/>
  <c r="AL132" i="3"/>
  <c r="AK132" i="3"/>
  <c r="AI132" i="3"/>
  <c r="AH132" i="3"/>
  <c r="AG132" i="3"/>
  <c r="AD132" i="3"/>
  <c r="AC132" i="3"/>
  <c r="AB132" i="3"/>
  <c r="AA132" i="3"/>
  <c r="Z132" i="3"/>
  <c r="X132" i="3"/>
  <c r="V132" i="3"/>
  <c r="AX131" i="3"/>
  <c r="AW131" i="3"/>
  <c r="AV131" i="3"/>
  <c r="AT131" i="3"/>
  <c r="AS131" i="3"/>
  <c r="AR131" i="3"/>
  <c r="AQ131" i="3"/>
  <c r="AP131" i="3"/>
  <c r="AO131" i="3"/>
  <c r="AN131" i="3"/>
  <c r="AM131" i="3"/>
  <c r="AL131" i="3"/>
  <c r="AK131" i="3"/>
  <c r="AI131" i="3"/>
  <c r="AH131" i="3"/>
  <c r="AG131" i="3"/>
  <c r="AD131" i="3"/>
  <c r="AC131" i="3"/>
  <c r="AB131" i="3"/>
  <c r="AA131" i="3"/>
  <c r="Z131" i="3"/>
  <c r="X131" i="3"/>
  <c r="V131" i="3"/>
  <c r="AX130" i="3"/>
  <c r="AW130" i="3"/>
  <c r="AV130" i="3"/>
  <c r="AT130" i="3"/>
  <c r="AS130" i="3"/>
  <c r="AR130" i="3"/>
  <c r="AQ130" i="3"/>
  <c r="AP130" i="3"/>
  <c r="AO130" i="3"/>
  <c r="AN130" i="3"/>
  <c r="AM130" i="3"/>
  <c r="AL130" i="3"/>
  <c r="AK130" i="3"/>
  <c r="AI130" i="3"/>
  <c r="AH130" i="3"/>
  <c r="AG130" i="3"/>
  <c r="AD130" i="3"/>
  <c r="AC130" i="3"/>
  <c r="AB130" i="3"/>
  <c r="AA130" i="3"/>
  <c r="Z130" i="3"/>
  <c r="X130" i="3"/>
  <c r="V130" i="3"/>
  <c r="AX129" i="3"/>
  <c r="AW129" i="3"/>
  <c r="AV129" i="3"/>
  <c r="AT129" i="3"/>
  <c r="AS129" i="3"/>
  <c r="AR129" i="3"/>
  <c r="AQ129" i="3"/>
  <c r="AP129" i="3"/>
  <c r="AO129" i="3"/>
  <c r="AN129" i="3"/>
  <c r="AM129" i="3"/>
  <c r="AL129" i="3"/>
  <c r="AK129" i="3"/>
  <c r="AI129" i="3"/>
  <c r="AH129" i="3"/>
  <c r="AG129" i="3"/>
  <c r="AD129" i="3"/>
  <c r="AC129" i="3"/>
  <c r="AB129" i="3"/>
  <c r="AA129" i="3"/>
  <c r="Z129" i="3"/>
  <c r="X129" i="3"/>
  <c r="V129" i="3"/>
  <c r="AX128" i="3"/>
  <c r="AW128" i="3"/>
  <c r="AV128" i="3"/>
  <c r="AT128" i="3"/>
  <c r="AS128" i="3"/>
  <c r="AR128" i="3"/>
  <c r="AQ128" i="3"/>
  <c r="AP128" i="3"/>
  <c r="AO128" i="3"/>
  <c r="AN128" i="3"/>
  <c r="AM128" i="3"/>
  <c r="AL128" i="3"/>
  <c r="AK128" i="3"/>
  <c r="AI128" i="3"/>
  <c r="AH128" i="3"/>
  <c r="AG128" i="3"/>
  <c r="AD128" i="3"/>
  <c r="AC128" i="3"/>
  <c r="AB128" i="3"/>
  <c r="AA128" i="3"/>
  <c r="Z128" i="3"/>
  <c r="X128" i="3"/>
  <c r="V128" i="3"/>
  <c r="AX127" i="3"/>
  <c r="AW127" i="3"/>
  <c r="AV127" i="3"/>
  <c r="AT127" i="3"/>
  <c r="AS127" i="3"/>
  <c r="AR127" i="3"/>
  <c r="AQ127" i="3"/>
  <c r="AP127" i="3"/>
  <c r="AO127" i="3"/>
  <c r="AN127" i="3"/>
  <c r="AM127" i="3"/>
  <c r="AL127" i="3"/>
  <c r="AK127" i="3"/>
  <c r="AI127" i="3"/>
  <c r="AH127" i="3"/>
  <c r="AG127" i="3"/>
  <c r="AD127" i="3"/>
  <c r="AC127" i="3"/>
  <c r="AB127" i="3"/>
  <c r="AA127" i="3"/>
  <c r="Z127" i="3"/>
  <c r="X127" i="3"/>
  <c r="V127" i="3"/>
  <c r="AX126" i="3"/>
  <c r="AW126" i="3"/>
  <c r="AV126" i="3"/>
  <c r="AT126" i="3"/>
  <c r="AS126" i="3"/>
  <c r="AR126" i="3"/>
  <c r="AQ126" i="3"/>
  <c r="AP126" i="3"/>
  <c r="AO126" i="3"/>
  <c r="AN126" i="3"/>
  <c r="AM126" i="3"/>
  <c r="AL126" i="3"/>
  <c r="AK126" i="3"/>
  <c r="AI126" i="3"/>
  <c r="AH126" i="3"/>
  <c r="AG126" i="3"/>
  <c r="AD126" i="3"/>
  <c r="AC126" i="3"/>
  <c r="AB126" i="3"/>
  <c r="AA126" i="3"/>
  <c r="Z126" i="3"/>
  <c r="X126" i="3"/>
  <c r="V126" i="3"/>
  <c r="AX125" i="3"/>
  <c r="AW125" i="3"/>
  <c r="AV125" i="3"/>
  <c r="AT125" i="3"/>
  <c r="AS125" i="3"/>
  <c r="AR125" i="3"/>
  <c r="AQ125" i="3"/>
  <c r="AP125" i="3"/>
  <c r="AO125" i="3"/>
  <c r="AN125" i="3"/>
  <c r="AM125" i="3"/>
  <c r="AL125" i="3"/>
  <c r="AK125" i="3"/>
  <c r="AI125" i="3"/>
  <c r="AH125" i="3"/>
  <c r="AG125" i="3"/>
  <c r="AD125" i="3"/>
  <c r="AC125" i="3"/>
  <c r="AB125" i="3"/>
  <c r="AA125" i="3"/>
  <c r="Z125" i="3"/>
  <c r="X125" i="3"/>
  <c r="V125" i="3"/>
  <c r="AX124" i="3"/>
  <c r="AW124" i="3"/>
  <c r="AV124" i="3"/>
  <c r="AT124" i="3"/>
  <c r="AS124" i="3"/>
  <c r="AR124" i="3"/>
  <c r="AQ124" i="3"/>
  <c r="AP124" i="3"/>
  <c r="AO124" i="3"/>
  <c r="AN124" i="3"/>
  <c r="AM124" i="3"/>
  <c r="AL124" i="3"/>
  <c r="AK124" i="3"/>
  <c r="AI124" i="3"/>
  <c r="AH124" i="3"/>
  <c r="AG124" i="3"/>
  <c r="AD124" i="3"/>
  <c r="AC124" i="3"/>
  <c r="AB124" i="3"/>
  <c r="AA124" i="3"/>
  <c r="Z124" i="3"/>
  <c r="X124" i="3"/>
  <c r="V124" i="3"/>
  <c r="AX123" i="3"/>
  <c r="AW123" i="3"/>
  <c r="AV123" i="3"/>
  <c r="AT123" i="3"/>
  <c r="AS123" i="3"/>
  <c r="AR123" i="3"/>
  <c r="AQ123" i="3"/>
  <c r="AP123" i="3"/>
  <c r="AO123" i="3"/>
  <c r="AN123" i="3"/>
  <c r="AM123" i="3"/>
  <c r="AL123" i="3"/>
  <c r="AK123" i="3"/>
  <c r="AI123" i="3"/>
  <c r="AH123" i="3"/>
  <c r="AG123" i="3"/>
  <c r="AD123" i="3"/>
  <c r="AC123" i="3"/>
  <c r="AB123" i="3"/>
  <c r="AA123" i="3"/>
  <c r="Z123" i="3"/>
  <c r="X123" i="3"/>
  <c r="V123" i="3"/>
  <c r="AX122" i="3"/>
  <c r="AW122" i="3"/>
  <c r="AV122" i="3"/>
  <c r="AT122" i="3"/>
  <c r="AS122" i="3"/>
  <c r="AR122" i="3"/>
  <c r="AQ122" i="3"/>
  <c r="AP122" i="3"/>
  <c r="AO122" i="3"/>
  <c r="AN122" i="3"/>
  <c r="AM122" i="3"/>
  <c r="AL122" i="3"/>
  <c r="AK122" i="3"/>
  <c r="AI122" i="3"/>
  <c r="AH122" i="3"/>
  <c r="AG122" i="3"/>
  <c r="AD122" i="3"/>
  <c r="AC122" i="3"/>
  <c r="AB122" i="3"/>
  <c r="AA122" i="3"/>
  <c r="Z122" i="3"/>
  <c r="X122" i="3"/>
  <c r="V122" i="3"/>
  <c r="AX121" i="3"/>
  <c r="AW121" i="3"/>
  <c r="AV121" i="3"/>
  <c r="AT121" i="3"/>
  <c r="AS121" i="3"/>
  <c r="AR121" i="3"/>
  <c r="AQ121" i="3"/>
  <c r="AP121" i="3"/>
  <c r="AO121" i="3"/>
  <c r="AN121" i="3"/>
  <c r="AM121" i="3"/>
  <c r="AL121" i="3"/>
  <c r="AK121" i="3"/>
  <c r="AI121" i="3"/>
  <c r="AH121" i="3"/>
  <c r="AG121" i="3"/>
  <c r="AD121" i="3"/>
  <c r="AC121" i="3"/>
  <c r="AB121" i="3"/>
  <c r="AA121" i="3"/>
  <c r="Z121" i="3"/>
  <c r="X121" i="3"/>
  <c r="V121" i="3"/>
  <c r="AX120" i="3"/>
  <c r="AW120" i="3"/>
  <c r="AV120" i="3"/>
  <c r="AT120" i="3"/>
  <c r="AS120" i="3"/>
  <c r="AR120" i="3"/>
  <c r="AQ120" i="3"/>
  <c r="AP120" i="3"/>
  <c r="AO120" i="3"/>
  <c r="AN120" i="3"/>
  <c r="AM120" i="3"/>
  <c r="AL120" i="3"/>
  <c r="AK120" i="3"/>
  <c r="AI120" i="3"/>
  <c r="AH120" i="3"/>
  <c r="AG120" i="3"/>
  <c r="AD120" i="3"/>
  <c r="AC120" i="3"/>
  <c r="AB120" i="3"/>
  <c r="AA120" i="3"/>
  <c r="Z120" i="3"/>
  <c r="X120" i="3"/>
  <c r="V120" i="3"/>
  <c r="AX119" i="3"/>
  <c r="AW119" i="3"/>
  <c r="AV119" i="3"/>
  <c r="AT119" i="3"/>
  <c r="AS119" i="3"/>
  <c r="AR119" i="3"/>
  <c r="AQ119" i="3"/>
  <c r="AP119" i="3"/>
  <c r="AO119" i="3"/>
  <c r="AN119" i="3"/>
  <c r="AM119" i="3"/>
  <c r="AL119" i="3"/>
  <c r="AK119" i="3"/>
  <c r="AI119" i="3"/>
  <c r="AH119" i="3"/>
  <c r="AG119" i="3"/>
  <c r="AD119" i="3"/>
  <c r="AC119" i="3"/>
  <c r="AB119" i="3"/>
  <c r="AA119" i="3"/>
  <c r="Z119" i="3"/>
  <c r="X119" i="3"/>
  <c r="V119" i="3"/>
  <c r="AX118" i="3"/>
  <c r="AW118" i="3"/>
  <c r="AV118" i="3"/>
  <c r="AT118" i="3"/>
  <c r="AS118" i="3"/>
  <c r="AR118" i="3"/>
  <c r="AQ118" i="3"/>
  <c r="AP118" i="3"/>
  <c r="AO118" i="3"/>
  <c r="AN118" i="3"/>
  <c r="AM118" i="3"/>
  <c r="AL118" i="3"/>
  <c r="AK118" i="3"/>
  <c r="AI118" i="3"/>
  <c r="AH118" i="3"/>
  <c r="AG118" i="3"/>
  <c r="AD118" i="3"/>
  <c r="AC118" i="3"/>
  <c r="AB118" i="3"/>
  <c r="AA118" i="3"/>
  <c r="Z118" i="3"/>
  <c r="X118" i="3"/>
  <c r="V118" i="3"/>
  <c r="AX117" i="3"/>
  <c r="AW117" i="3"/>
  <c r="AV117" i="3"/>
  <c r="AT117" i="3"/>
  <c r="AS117" i="3"/>
  <c r="AR117" i="3"/>
  <c r="AQ117" i="3"/>
  <c r="AP117" i="3"/>
  <c r="AO117" i="3"/>
  <c r="AN117" i="3"/>
  <c r="AM117" i="3"/>
  <c r="AL117" i="3"/>
  <c r="AK117" i="3"/>
  <c r="AI117" i="3"/>
  <c r="AH117" i="3"/>
  <c r="AG117" i="3"/>
  <c r="AD117" i="3"/>
  <c r="AC117" i="3"/>
  <c r="AB117" i="3"/>
  <c r="AA117" i="3"/>
  <c r="Z117" i="3"/>
  <c r="X117" i="3"/>
  <c r="V117" i="3"/>
  <c r="AX116" i="3"/>
  <c r="AW116" i="3"/>
  <c r="AV116" i="3"/>
  <c r="AT116" i="3"/>
  <c r="AS116" i="3"/>
  <c r="AR116" i="3"/>
  <c r="AQ116" i="3"/>
  <c r="AP116" i="3"/>
  <c r="AO116" i="3"/>
  <c r="AN116" i="3"/>
  <c r="AM116" i="3"/>
  <c r="AL116" i="3"/>
  <c r="AK116" i="3"/>
  <c r="AI116" i="3"/>
  <c r="AH116" i="3"/>
  <c r="AG116" i="3"/>
  <c r="AD116" i="3"/>
  <c r="AC116" i="3"/>
  <c r="AB116" i="3"/>
  <c r="AA116" i="3"/>
  <c r="Z116" i="3"/>
  <c r="X116" i="3"/>
  <c r="V116" i="3"/>
  <c r="AX115" i="3"/>
  <c r="AW115" i="3"/>
  <c r="AV115" i="3"/>
  <c r="AT115" i="3"/>
  <c r="AS115" i="3"/>
  <c r="AR115" i="3"/>
  <c r="AQ115" i="3"/>
  <c r="AP115" i="3"/>
  <c r="AO115" i="3"/>
  <c r="AN115" i="3"/>
  <c r="AM115" i="3"/>
  <c r="AL115" i="3"/>
  <c r="AK115" i="3"/>
  <c r="AI115" i="3"/>
  <c r="AH115" i="3"/>
  <c r="AG115" i="3"/>
  <c r="AD115" i="3"/>
  <c r="AC115" i="3"/>
  <c r="AB115" i="3"/>
  <c r="AA115" i="3"/>
  <c r="Z115" i="3"/>
  <c r="X115" i="3"/>
  <c r="V115" i="3"/>
  <c r="AX114" i="3"/>
  <c r="AW114" i="3"/>
  <c r="AV114" i="3"/>
  <c r="AT114" i="3"/>
  <c r="AS114" i="3"/>
  <c r="AR114" i="3"/>
  <c r="AQ114" i="3"/>
  <c r="AP114" i="3"/>
  <c r="AO114" i="3"/>
  <c r="AN114" i="3"/>
  <c r="AM114" i="3"/>
  <c r="AL114" i="3"/>
  <c r="AK114" i="3"/>
  <c r="AI114" i="3"/>
  <c r="AH114" i="3"/>
  <c r="AG114" i="3"/>
  <c r="AD114" i="3"/>
  <c r="AC114" i="3"/>
  <c r="AB114" i="3"/>
  <c r="AA114" i="3"/>
  <c r="Z114" i="3"/>
  <c r="X114" i="3"/>
  <c r="V114" i="3"/>
  <c r="AX113" i="3"/>
  <c r="AW113" i="3"/>
  <c r="AV113" i="3"/>
  <c r="AT113" i="3"/>
  <c r="AS113" i="3"/>
  <c r="AR113" i="3"/>
  <c r="AQ113" i="3"/>
  <c r="AP113" i="3"/>
  <c r="AO113" i="3"/>
  <c r="AN113" i="3"/>
  <c r="AM113" i="3"/>
  <c r="AL113" i="3"/>
  <c r="AK113" i="3"/>
  <c r="AI113" i="3"/>
  <c r="AH113" i="3"/>
  <c r="AG113" i="3"/>
  <c r="AD113" i="3"/>
  <c r="AC113" i="3"/>
  <c r="AB113" i="3"/>
  <c r="AA113" i="3"/>
  <c r="Z113" i="3"/>
  <c r="X113" i="3"/>
  <c r="V113" i="3"/>
  <c r="AX112" i="3"/>
  <c r="AW112" i="3"/>
  <c r="AV112" i="3"/>
  <c r="AT112" i="3"/>
  <c r="AS112" i="3"/>
  <c r="AR112" i="3"/>
  <c r="AQ112" i="3"/>
  <c r="AP112" i="3"/>
  <c r="AO112" i="3"/>
  <c r="AN112" i="3"/>
  <c r="AM112" i="3"/>
  <c r="AL112" i="3"/>
  <c r="AK112" i="3"/>
  <c r="AI112" i="3"/>
  <c r="AH112" i="3"/>
  <c r="AG112" i="3"/>
  <c r="AD112" i="3"/>
  <c r="AC112" i="3"/>
  <c r="AB112" i="3"/>
  <c r="AA112" i="3"/>
  <c r="Z112" i="3"/>
  <c r="X112" i="3"/>
  <c r="V112" i="3"/>
  <c r="AX111" i="3"/>
  <c r="AW111" i="3"/>
  <c r="AV111" i="3"/>
  <c r="AT111" i="3"/>
  <c r="AS111" i="3"/>
  <c r="AR111" i="3"/>
  <c r="AQ111" i="3"/>
  <c r="AP111" i="3"/>
  <c r="AO111" i="3"/>
  <c r="AN111" i="3"/>
  <c r="AM111" i="3"/>
  <c r="AL111" i="3"/>
  <c r="AK111" i="3"/>
  <c r="AI111" i="3"/>
  <c r="AH111" i="3"/>
  <c r="AG111" i="3"/>
  <c r="AD111" i="3"/>
  <c r="AC111" i="3"/>
  <c r="AB111" i="3"/>
  <c r="AA111" i="3"/>
  <c r="Z111" i="3"/>
  <c r="X111" i="3"/>
  <c r="V111" i="3"/>
  <c r="AX110" i="3"/>
  <c r="AW110" i="3"/>
  <c r="AV110" i="3"/>
  <c r="AT110" i="3"/>
  <c r="AS110" i="3"/>
  <c r="AR110" i="3"/>
  <c r="AQ110" i="3"/>
  <c r="AP110" i="3"/>
  <c r="AO110" i="3"/>
  <c r="AN110" i="3"/>
  <c r="AM110" i="3"/>
  <c r="AL110" i="3"/>
  <c r="AK110" i="3"/>
  <c r="AI110" i="3"/>
  <c r="AH110" i="3"/>
  <c r="AG110" i="3"/>
  <c r="AD110" i="3"/>
  <c r="AC110" i="3"/>
  <c r="AB110" i="3"/>
  <c r="AA110" i="3"/>
  <c r="Z110" i="3"/>
  <c r="X110" i="3"/>
  <c r="V110" i="3"/>
  <c r="AX109" i="3"/>
  <c r="AW109" i="3"/>
  <c r="AV109" i="3"/>
  <c r="AT109" i="3"/>
  <c r="AS109" i="3"/>
  <c r="AR109" i="3"/>
  <c r="AQ109" i="3"/>
  <c r="AP109" i="3"/>
  <c r="AO109" i="3"/>
  <c r="AN109" i="3"/>
  <c r="AM109" i="3"/>
  <c r="AL109" i="3"/>
  <c r="AK109" i="3"/>
  <c r="AI109" i="3"/>
  <c r="AH109" i="3"/>
  <c r="AG109" i="3"/>
  <c r="AD109" i="3"/>
  <c r="AC109" i="3"/>
  <c r="AB109" i="3"/>
  <c r="AA109" i="3"/>
  <c r="Z109" i="3"/>
  <c r="X109" i="3"/>
  <c r="V109" i="3"/>
  <c r="AX108" i="3"/>
  <c r="AW108" i="3"/>
  <c r="AV108" i="3"/>
  <c r="AT108" i="3"/>
  <c r="AS108" i="3"/>
  <c r="AR108" i="3"/>
  <c r="AQ108" i="3"/>
  <c r="AP108" i="3"/>
  <c r="AO108" i="3"/>
  <c r="AN108" i="3"/>
  <c r="AM108" i="3"/>
  <c r="AL108" i="3"/>
  <c r="AK108" i="3"/>
  <c r="AI108" i="3"/>
  <c r="AH108" i="3"/>
  <c r="AG108" i="3"/>
  <c r="AD108" i="3"/>
  <c r="AC108" i="3"/>
  <c r="AB108" i="3"/>
  <c r="AA108" i="3"/>
  <c r="Z108" i="3"/>
  <c r="X108" i="3"/>
  <c r="V108" i="3"/>
  <c r="AX107" i="3"/>
  <c r="AW107" i="3"/>
  <c r="AV107" i="3"/>
  <c r="AT107" i="3"/>
  <c r="AS107" i="3"/>
  <c r="AR107" i="3"/>
  <c r="AQ107" i="3"/>
  <c r="AP107" i="3"/>
  <c r="AO107" i="3"/>
  <c r="AN107" i="3"/>
  <c r="AM107" i="3"/>
  <c r="AL107" i="3"/>
  <c r="AK107" i="3"/>
  <c r="AI107" i="3"/>
  <c r="AH107" i="3"/>
  <c r="AG107" i="3"/>
  <c r="AD107" i="3"/>
  <c r="AC107" i="3"/>
  <c r="AB107" i="3"/>
  <c r="AA107" i="3"/>
  <c r="Z107" i="3"/>
  <c r="X107" i="3"/>
  <c r="V107" i="3"/>
  <c r="AX106" i="3"/>
  <c r="AW106" i="3"/>
  <c r="AV106" i="3"/>
  <c r="AT106" i="3"/>
  <c r="AS106" i="3"/>
  <c r="AR106" i="3"/>
  <c r="AQ106" i="3"/>
  <c r="AP106" i="3"/>
  <c r="AO106" i="3"/>
  <c r="AN106" i="3"/>
  <c r="AM106" i="3"/>
  <c r="AL106" i="3"/>
  <c r="AK106" i="3"/>
  <c r="AI106" i="3"/>
  <c r="AH106" i="3"/>
  <c r="AG106" i="3"/>
  <c r="AD106" i="3"/>
  <c r="AC106" i="3"/>
  <c r="AB106" i="3"/>
  <c r="AA106" i="3"/>
  <c r="Z106" i="3"/>
  <c r="X106" i="3"/>
  <c r="V106" i="3"/>
  <c r="AX105" i="3"/>
  <c r="AW105" i="3"/>
  <c r="AV105" i="3"/>
  <c r="AT105" i="3"/>
  <c r="AS105" i="3"/>
  <c r="AR105" i="3"/>
  <c r="AQ105" i="3"/>
  <c r="AP105" i="3"/>
  <c r="AO105" i="3"/>
  <c r="AN105" i="3"/>
  <c r="AM105" i="3"/>
  <c r="AL105" i="3"/>
  <c r="AK105" i="3"/>
  <c r="AI105" i="3"/>
  <c r="AH105" i="3"/>
  <c r="AG105" i="3"/>
  <c r="AD105" i="3"/>
  <c r="AC105" i="3"/>
  <c r="AB105" i="3"/>
  <c r="AA105" i="3"/>
  <c r="Z105" i="3"/>
  <c r="X105" i="3"/>
  <c r="V105" i="3"/>
  <c r="AX104" i="3"/>
  <c r="AW104" i="3"/>
  <c r="AV104" i="3"/>
  <c r="AT104" i="3"/>
  <c r="AS104" i="3"/>
  <c r="AR104" i="3"/>
  <c r="AQ104" i="3"/>
  <c r="AP104" i="3"/>
  <c r="AO104" i="3"/>
  <c r="AN104" i="3"/>
  <c r="AM104" i="3"/>
  <c r="AL104" i="3"/>
  <c r="AK104" i="3"/>
  <c r="AI104" i="3"/>
  <c r="AH104" i="3"/>
  <c r="AG104" i="3"/>
  <c r="AD104" i="3"/>
  <c r="AC104" i="3"/>
  <c r="AB104" i="3"/>
  <c r="AA104" i="3"/>
  <c r="Z104" i="3"/>
  <c r="X104" i="3"/>
  <c r="V104" i="3"/>
  <c r="AX103" i="3"/>
  <c r="AW103" i="3"/>
  <c r="AV103" i="3"/>
  <c r="AT103" i="3"/>
  <c r="AS103" i="3"/>
  <c r="AR103" i="3"/>
  <c r="AQ103" i="3"/>
  <c r="AP103" i="3"/>
  <c r="AO103" i="3"/>
  <c r="AN103" i="3"/>
  <c r="AM103" i="3"/>
  <c r="AL103" i="3"/>
  <c r="AK103" i="3"/>
  <c r="AI103" i="3"/>
  <c r="AH103" i="3"/>
  <c r="AG103" i="3"/>
  <c r="AD103" i="3"/>
  <c r="AC103" i="3"/>
  <c r="AB103" i="3"/>
  <c r="AA103" i="3"/>
  <c r="Z103" i="3"/>
  <c r="X103" i="3"/>
  <c r="V103" i="3"/>
  <c r="AX102" i="3"/>
  <c r="AW102" i="3"/>
  <c r="AV102" i="3"/>
  <c r="AT102" i="3"/>
  <c r="AS102" i="3"/>
  <c r="AR102" i="3"/>
  <c r="AQ102" i="3"/>
  <c r="AP102" i="3"/>
  <c r="AO102" i="3"/>
  <c r="AN102" i="3"/>
  <c r="AM102" i="3"/>
  <c r="AL102" i="3"/>
  <c r="AK102" i="3"/>
  <c r="AI102" i="3"/>
  <c r="AH102" i="3"/>
  <c r="AG102" i="3"/>
  <c r="AD102" i="3"/>
  <c r="AC102" i="3"/>
  <c r="AB102" i="3"/>
  <c r="AA102" i="3"/>
  <c r="Z102" i="3"/>
  <c r="X102" i="3"/>
  <c r="V102" i="3"/>
  <c r="AX101" i="3"/>
  <c r="AW101" i="3"/>
  <c r="AV101" i="3"/>
  <c r="AT101" i="3"/>
  <c r="AS101" i="3"/>
  <c r="AR101" i="3"/>
  <c r="AQ101" i="3"/>
  <c r="AP101" i="3"/>
  <c r="AO101" i="3"/>
  <c r="AN101" i="3"/>
  <c r="AM101" i="3"/>
  <c r="AL101" i="3"/>
  <c r="AK101" i="3"/>
  <c r="AI101" i="3"/>
  <c r="AH101" i="3"/>
  <c r="AG101" i="3"/>
  <c r="AD101" i="3"/>
  <c r="AC101" i="3"/>
  <c r="AB101" i="3"/>
  <c r="AA101" i="3"/>
  <c r="Z101" i="3"/>
  <c r="X101" i="3"/>
  <c r="V101" i="3"/>
  <c r="AX100" i="3"/>
  <c r="AW100" i="3"/>
  <c r="AV100" i="3"/>
  <c r="AT100" i="3"/>
  <c r="AS100" i="3"/>
  <c r="AR100" i="3"/>
  <c r="AQ100" i="3"/>
  <c r="AP100" i="3"/>
  <c r="AO100" i="3"/>
  <c r="AN100" i="3"/>
  <c r="AM100" i="3"/>
  <c r="AL100" i="3"/>
  <c r="AK100" i="3"/>
  <c r="AI100" i="3"/>
  <c r="AH100" i="3"/>
  <c r="AG100" i="3"/>
  <c r="AD100" i="3"/>
  <c r="AC100" i="3"/>
  <c r="AB100" i="3"/>
  <c r="AA100" i="3"/>
  <c r="Z100" i="3"/>
  <c r="X100" i="3"/>
  <c r="V100" i="3"/>
  <c r="AX99" i="3"/>
  <c r="AW99" i="3"/>
  <c r="AV99" i="3"/>
  <c r="AT99" i="3"/>
  <c r="AS99" i="3"/>
  <c r="AR99" i="3"/>
  <c r="AQ99" i="3"/>
  <c r="AP99" i="3"/>
  <c r="AO99" i="3"/>
  <c r="AN99" i="3"/>
  <c r="AM99" i="3"/>
  <c r="AL99" i="3"/>
  <c r="AK99" i="3"/>
  <c r="AI99" i="3"/>
  <c r="AH99" i="3"/>
  <c r="AG99" i="3"/>
  <c r="AD99" i="3"/>
  <c r="AC99" i="3"/>
  <c r="AB99" i="3"/>
  <c r="AA99" i="3"/>
  <c r="Z99" i="3"/>
  <c r="X99" i="3"/>
  <c r="V99" i="3"/>
  <c r="AX98" i="3"/>
  <c r="AW98" i="3"/>
  <c r="AV98" i="3"/>
  <c r="AT98" i="3"/>
  <c r="AS98" i="3"/>
  <c r="AR98" i="3"/>
  <c r="AQ98" i="3"/>
  <c r="AP98" i="3"/>
  <c r="AO98" i="3"/>
  <c r="AN98" i="3"/>
  <c r="AM98" i="3"/>
  <c r="AL98" i="3"/>
  <c r="AK98" i="3"/>
  <c r="AI98" i="3"/>
  <c r="AH98" i="3"/>
  <c r="AG98" i="3"/>
  <c r="AD98" i="3"/>
  <c r="AC98" i="3"/>
  <c r="AB98" i="3"/>
  <c r="AA98" i="3"/>
  <c r="Z98" i="3"/>
  <c r="X98" i="3"/>
  <c r="V98" i="3"/>
  <c r="AX97" i="3"/>
  <c r="AW97" i="3"/>
  <c r="AV97" i="3"/>
  <c r="AT97" i="3"/>
  <c r="AS97" i="3"/>
  <c r="AR97" i="3"/>
  <c r="AQ97" i="3"/>
  <c r="AP97" i="3"/>
  <c r="AO97" i="3"/>
  <c r="AN97" i="3"/>
  <c r="AM97" i="3"/>
  <c r="AL97" i="3"/>
  <c r="AK97" i="3"/>
  <c r="AI97" i="3"/>
  <c r="AH97" i="3"/>
  <c r="AG97" i="3"/>
  <c r="AD97" i="3"/>
  <c r="AC97" i="3"/>
  <c r="AB97" i="3"/>
  <c r="AA97" i="3"/>
  <c r="Z97" i="3"/>
  <c r="X97" i="3"/>
  <c r="V97" i="3"/>
  <c r="AX96" i="3"/>
  <c r="AW96" i="3"/>
  <c r="AV96" i="3"/>
  <c r="AT96" i="3"/>
  <c r="AS96" i="3"/>
  <c r="AR96" i="3"/>
  <c r="AQ96" i="3"/>
  <c r="AP96" i="3"/>
  <c r="AO96" i="3"/>
  <c r="AN96" i="3"/>
  <c r="AM96" i="3"/>
  <c r="AL96" i="3"/>
  <c r="AK96" i="3"/>
  <c r="AI96" i="3"/>
  <c r="AH96" i="3"/>
  <c r="AG96" i="3"/>
  <c r="AD96" i="3"/>
  <c r="AC96" i="3"/>
  <c r="AB96" i="3"/>
  <c r="AA96" i="3"/>
  <c r="Z96" i="3"/>
  <c r="X96" i="3"/>
  <c r="V96" i="3"/>
  <c r="AX95" i="3"/>
  <c r="AW95" i="3"/>
  <c r="AV95" i="3"/>
  <c r="AT95" i="3"/>
  <c r="AS95" i="3"/>
  <c r="AR95" i="3"/>
  <c r="AQ95" i="3"/>
  <c r="AP95" i="3"/>
  <c r="AO95" i="3"/>
  <c r="AN95" i="3"/>
  <c r="AM95" i="3"/>
  <c r="AL95" i="3"/>
  <c r="AK95" i="3"/>
  <c r="AI95" i="3"/>
  <c r="AH95" i="3"/>
  <c r="AG95" i="3"/>
  <c r="AD95" i="3"/>
  <c r="AC95" i="3"/>
  <c r="AB95" i="3"/>
  <c r="AA95" i="3"/>
  <c r="Z95" i="3"/>
  <c r="X95" i="3"/>
  <c r="V95" i="3"/>
  <c r="AX94" i="3"/>
  <c r="AW94" i="3"/>
  <c r="AV94" i="3"/>
  <c r="AT94" i="3"/>
  <c r="AS94" i="3"/>
  <c r="AR94" i="3"/>
  <c r="AQ94" i="3"/>
  <c r="AP94" i="3"/>
  <c r="AO94" i="3"/>
  <c r="AN94" i="3"/>
  <c r="AM94" i="3"/>
  <c r="AL94" i="3"/>
  <c r="AK94" i="3"/>
  <c r="AI94" i="3"/>
  <c r="AH94" i="3"/>
  <c r="AG94" i="3"/>
  <c r="AD94" i="3"/>
  <c r="AC94" i="3"/>
  <c r="AB94" i="3"/>
  <c r="AA94" i="3"/>
  <c r="Z94" i="3"/>
  <c r="X94" i="3"/>
  <c r="V94" i="3"/>
  <c r="AX93" i="3"/>
  <c r="AW93" i="3"/>
  <c r="AV93" i="3"/>
  <c r="AT93" i="3"/>
  <c r="AS93" i="3"/>
  <c r="AR93" i="3"/>
  <c r="AQ93" i="3"/>
  <c r="AP93" i="3"/>
  <c r="AO93" i="3"/>
  <c r="AN93" i="3"/>
  <c r="AM93" i="3"/>
  <c r="AL93" i="3"/>
  <c r="AK93" i="3"/>
  <c r="AI93" i="3"/>
  <c r="AH93" i="3"/>
  <c r="AG93" i="3"/>
  <c r="AD93" i="3"/>
  <c r="AC93" i="3"/>
  <c r="AB93" i="3"/>
  <c r="AA93" i="3"/>
  <c r="Z93" i="3"/>
  <c r="X93" i="3"/>
  <c r="V93" i="3"/>
  <c r="AX92" i="3"/>
  <c r="AW92" i="3"/>
  <c r="AV92" i="3"/>
  <c r="AT92" i="3"/>
  <c r="AS92" i="3"/>
  <c r="AR92" i="3"/>
  <c r="AQ92" i="3"/>
  <c r="AP92" i="3"/>
  <c r="AO92" i="3"/>
  <c r="AN92" i="3"/>
  <c r="AM92" i="3"/>
  <c r="AL92" i="3"/>
  <c r="AK92" i="3"/>
  <c r="AI92" i="3"/>
  <c r="AH92" i="3"/>
  <c r="AG92" i="3"/>
  <c r="AD92" i="3"/>
  <c r="AC92" i="3"/>
  <c r="AB92" i="3"/>
  <c r="AA92" i="3"/>
  <c r="Z92" i="3"/>
  <c r="X92" i="3"/>
  <c r="V92" i="3"/>
  <c r="AX91" i="3"/>
  <c r="AW91" i="3"/>
  <c r="AV91" i="3"/>
  <c r="AT91" i="3"/>
  <c r="AS91" i="3"/>
  <c r="AR91" i="3"/>
  <c r="AQ91" i="3"/>
  <c r="AP91" i="3"/>
  <c r="AO91" i="3"/>
  <c r="AN91" i="3"/>
  <c r="AM91" i="3"/>
  <c r="AL91" i="3"/>
  <c r="AK91" i="3"/>
  <c r="AI91" i="3"/>
  <c r="AH91" i="3"/>
  <c r="AG91" i="3"/>
  <c r="AD91" i="3"/>
  <c r="AC91" i="3"/>
  <c r="AB91" i="3"/>
  <c r="AA91" i="3"/>
  <c r="Z91" i="3"/>
  <c r="X91" i="3"/>
  <c r="V91" i="3"/>
  <c r="AX90" i="3"/>
  <c r="AW90" i="3"/>
  <c r="AV90" i="3"/>
  <c r="AT90" i="3"/>
  <c r="AS90" i="3"/>
  <c r="AR90" i="3"/>
  <c r="AQ90" i="3"/>
  <c r="AP90" i="3"/>
  <c r="AO90" i="3"/>
  <c r="AN90" i="3"/>
  <c r="AM90" i="3"/>
  <c r="AL90" i="3"/>
  <c r="AK90" i="3"/>
  <c r="AI90" i="3"/>
  <c r="AH90" i="3"/>
  <c r="AG90" i="3"/>
  <c r="AD90" i="3"/>
  <c r="AC90" i="3"/>
  <c r="AB90" i="3"/>
  <c r="AA90" i="3"/>
  <c r="Z90" i="3"/>
  <c r="X90" i="3"/>
  <c r="V90" i="3"/>
  <c r="AX89" i="3"/>
  <c r="AW89" i="3"/>
  <c r="AV89" i="3"/>
  <c r="AT89" i="3"/>
  <c r="AS89" i="3"/>
  <c r="AR89" i="3"/>
  <c r="AQ89" i="3"/>
  <c r="AP89" i="3"/>
  <c r="AO89" i="3"/>
  <c r="AN89" i="3"/>
  <c r="AM89" i="3"/>
  <c r="AL89" i="3"/>
  <c r="AK89" i="3"/>
  <c r="AI89" i="3"/>
  <c r="AH89" i="3"/>
  <c r="AG89" i="3"/>
  <c r="AD89" i="3"/>
  <c r="AC89" i="3"/>
  <c r="AB89" i="3"/>
  <c r="AA89" i="3"/>
  <c r="Z89" i="3"/>
  <c r="X89" i="3"/>
  <c r="V89" i="3"/>
  <c r="AX88" i="3"/>
  <c r="AW88" i="3"/>
  <c r="AV88" i="3"/>
  <c r="AT88" i="3"/>
  <c r="AS88" i="3"/>
  <c r="AR88" i="3"/>
  <c r="AQ88" i="3"/>
  <c r="AP88" i="3"/>
  <c r="AO88" i="3"/>
  <c r="AN88" i="3"/>
  <c r="AM88" i="3"/>
  <c r="AL88" i="3"/>
  <c r="AK88" i="3"/>
  <c r="AI88" i="3"/>
  <c r="AH88" i="3"/>
  <c r="AG88" i="3"/>
  <c r="AD88" i="3"/>
  <c r="AC88" i="3"/>
  <c r="AB88" i="3"/>
  <c r="AA88" i="3"/>
  <c r="Z88" i="3"/>
  <c r="X88" i="3"/>
  <c r="V88" i="3"/>
  <c r="AX87" i="3"/>
  <c r="AW87" i="3"/>
  <c r="AV87" i="3"/>
  <c r="AT87" i="3"/>
  <c r="AS87" i="3"/>
  <c r="AR87" i="3"/>
  <c r="AQ87" i="3"/>
  <c r="AP87" i="3"/>
  <c r="AO87" i="3"/>
  <c r="AN87" i="3"/>
  <c r="AM87" i="3"/>
  <c r="AL87" i="3"/>
  <c r="AK87" i="3"/>
  <c r="AI87" i="3"/>
  <c r="AH87" i="3"/>
  <c r="AG87" i="3"/>
  <c r="AD87" i="3"/>
  <c r="AC87" i="3"/>
  <c r="AB87" i="3"/>
  <c r="AA87" i="3"/>
  <c r="Z87" i="3"/>
  <c r="X87" i="3"/>
  <c r="V87" i="3"/>
  <c r="AX86" i="3"/>
  <c r="AW86" i="3"/>
  <c r="AV86" i="3"/>
  <c r="AT86" i="3"/>
  <c r="AS86" i="3"/>
  <c r="AR86" i="3"/>
  <c r="AQ86" i="3"/>
  <c r="AP86" i="3"/>
  <c r="AO86" i="3"/>
  <c r="AN86" i="3"/>
  <c r="AM86" i="3"/>
  <c r="AL86" i="3"/>
  <c r="AK86" i="3"/>
  <c r="AI86" i="3"/>
  <c r="AH86" i="3"/>
  <c r="AG86" i="3"/>
  <c r="AD86" i="3"/>
  <c r="AC86" i="3"/>
  <c r="AB86" i="3"/>
  <c r="AA86" i="3"/>
  <c r="Z86" i="3"/>
  <c r="X86" i="3"/>
  <c r="V86" i="3"/>
  <c r="AX85" i="3"/>
  <c r="AW85" i="3"/>
  <c r="AV85" i="3"/>
  <c r="AT85" i="3"/>
  <c r="AS85" i="3"/>
  <c r="AR85" i="3"/>
  <c r="AQ85" i="3"/>
  <c r="AP85" i="3"/>
  <c r="AO85" i="3"/>
  <c r="AN85" i="3"/>
  <c r="AM85" i="3"/>
  <c r="AL85" i="3"/>
  <c r="AK85" i="3"/>
  <c r="AI85" i="3"/>
  <c r="AH85" i="3"/>
  <c r="AG85" i="3"/>
  <c r="AD85" i="3"/>
  <c r="AC85" i="3"/>
  <c r="AB85" i="3"/>
  <c r="AA85" i="3"/>
  <c r="Z85" i="3"/>
  <c r="X85" i="3"/>
  <c r="V85" i="3"/>
  <c r="AX84" i="3"/>
  <c r="AW84" i="3"/>
  <c r="AV84" i="3"/>
  <c r="AT84" i="3"/>
  <c r="AS84" i="3"/>
  <c r="AR84" i="3"/>
  <c r="AQ84" i="3"/>
  <c r="AP84" i="3"/>
  <c r="AO84" i="3"/>
  <c r="AN84" i="3"/>
  <c r="AM84" i="3"/>
  <c r="AL84" i="3"/>
  <c r="AK84" i="3"/>
  <c r="AI84" i="3"/>
  <c r="AH84" i="3"/>
  <c r="AG84" i="3"/>
  <c r="AD84" i="3"/>
  <c r="AC84" i="3"/>
  <c r="AB84" i="3"/>
  <c r="AA84" i="3"/>
  <c r="Z84" i="3"/>
  <c r="X84" i="3"/>
  <c r="V84" i="3"/>
  <c r="AX83" i="3"/>
  <c r="AW83" i="3"/>
  <c r="AV83" i="3"/>
  <c r="AT83" i="3"/>
  <c r="AS83" i="3"/>
  <c r="AR83" i="3"/>
  <c r="AQ83" i="3"/>
  <c r="AP83" i="3"/>
  <c r="AO83" i="3"/>
  <c r="AN83" i="3"/>
  <c r="AM83" i="3"/>
  <c r="AL83" i="3"/>
  <c r="AK83" i="3"/>
  <c r="AI83" i="3"/>
  <c r="AH83" i="3"/>
  <c r="AG83" i="3"/>
  <c r="AD83" i="3"/>
  <c r="AC83" i="3"/>
  <c r="AB83" i="3"/>
  <c r="AA83" i="3"/>
  <c r="Z83" i="3"/>
  <c r="X83" i="3"/>
  <c r="V83" i="3"/>
  <c r="AX82" i="3"/>
  <c r="AW82" i="3"/>
  <c r="AV82" i="3"/>
  <c r="AT82" i="3"/>
  <c r="AS82" i="3"/>
  <c r="AR82" i="3"/>
  <c r="AQ82" i="3"/>
  <c r="AP82" i="3"/>
  <c r="AO82" i="3"/>
  <c r="AN82" i="3"/>
  <c r="AM82" i="3"/>
  <c r="AL82" i="3"/>
  <c r="AK82" i="3"/>
  <c r="AI82" i="3"/>
  <c r="AH82" i="3"/>
  <c r="AG82" i="3"/>
  <c r="AD82" i="3"/>
  <c r="AC82" i="3"/>
  <c r="AB82" i="3"/>
  <c r="AA82" i="3"/>
  <c r="Z82" i="3"/>
  <c r="X82" i="3"/>
  <c r="V82" i="3"/>
  <c r="AX81" i="3"/>
  <c r="AW81" i="3"/>
  <c r="AV81" i="3"/>
  <c r="AT81" i="3"/>
  <c r="AS81" i="3"/>
  <c r="AR81" i="3"/>
  <c r="AQ81" i="3"/>
  <c r="AP81" i="3"/>
  <c r="AO81" i="3"/>
  <c r="AN81" i="3"/>
  <c r="AM81" i="3"/>
  <c r="AL81" i="3"/>
  <c r="AK81" i="3"/>
  <c r="AI81" i="3"/>
  <c r="AH81" i="3"/>
  <c r="AG81" i="3"/>
  <c r="AD81" i="3"/>
  <c r="AC81" i="3"/>
  <c r="AB81" i="3"/>
  <c r="AA81" i="3"/>
  <c r="Z81" i="3"/>
  <c r="X81" i="3"/>
  <c r="V81" i="3"/>
  <c r="AX80" i="3"/>
  <c r="AW80" i="3"/>
  <c r="AV80" i="3"/>
  <c r="AT80" i="3"/>
  <c r="AS80" i="3"/>
  <c r="AR80" i="3"/>
  <c r="AQ80" i="3"/>
  <c r="AP80" i="3"/>
  <c r="AO80" i="3"/>
  <c r="AN80" i="3"/>
  <c r="AM80" i="3"/>
  <c r="AL80" i="3"/>
  <c r="AK80" i="3"/>
  <c r="AI80" i="3"/>
  <c r="AH80" i="3"/>
  <c r="AG80" i="3"/>
  <c r="AD80" i="3"/>
  <c r="AC80" i="3"/>
  <c r="AB80" i="3"/>
  <c r="AA80" i="3"/>
  <c r="Z80" i="3"/>
  <c r="X80" i="3"/>
  <c r="V80" i="3"/>
  <c r="AX79" i="3"/>
  <c r="AW79" i="3"/>
  <c r="AV79" i="3"/>
  <c r="AT79" i="3"/>
  <c r="AS79" i="3"/>
  <c r="AR79" i="3"/>
  <c r="AQ79" i="3"/>
  <c r="AP79" i="3"/>
  <c r="AO79" i="3"/>
  <c r="AN79" i="3"/>
  <c r="AM79" i="3"/>
  <c r="AL79" i="3"/>
  <c r="AK79" i="3"/>
  <c r="AI79" i="3"/>
  <c r="AH79" i="3"/>
  <c r="AG79" i="3"/>
  <c r="AD79" i="3"/>
  <c r="AC79" i="3"/>
  <c r="AB79" i="3"/>
  <c r="AA79" i="3"/>
  <c r="Z79" i="3"/>
  <c r="X79" i="3"/>
  <c r="V79" i="3"/>
  <c r="AX78" i="3"/>
  <c r="AW78" i="3"/>
  <c r="AV78" i="3"/>
  <c r="AT78" i="3"/>
  <c r="AS78" i="3"/>
  <c r="AR78" i="3"/>
  <c r="AQ78" i="3"/>
  <c r="AP78" i="3"/>
  <c r="AO78" i="3"/>
  <c r="AN78" i="3"/>
  <c r="AM78" i="3"/>
  <c r="AL78" i="3"/>
  <c r="AK78" i="3"/>
  <c r="AI78" i="3"/>
  <c r="AH78" i="3"/>
  <c r="AG78" i="3"/>
  <c r="AD78" i="3"/>
  <c r="AC78" i="3"/>
  <c r="AB78" i="3"/>
  <c r="AA78" i="3"/>
  <c r="Z78" i="3"/>
  <c r="X78" i="3"/>
  <c r="V78" i="3"/>
  <c r="AX77" i="3"/>
  <c r="AW77" i="3"/>
  <c r="AV77" i="3"/>
  <c r="AT77" i="3"/>
  <c r="AS77" i="3"/>
  <c r="AR77" i="3"/>
  <c r="AQ77" i="3"/>
  <c r="AP77" i="3"/>
  <c r="AO77" i="3"/>
  <c r="AN77" i="3"/>
  <c r="AM77" i="3"/>
  <c r="AL77" i="3"/>
  <c r="AK77" i="3"/>
  <c r="AI77" i="3"/>
  <c r="AH77" i="3"/>
  <c r="AG77" i="3"/>
  <c r="AD77" i="3"/>
  <c r="AC77" i="3"/>
  <c r="AB77" i="3"/>
  <c r="AA77" i="3"/>
  <c r="Z77" i="3"/>
  <c r="X77" i="3"/>
  <c r="V77" i="3"/>
  <c r="AX76" i="3"/>
  <c r="AW76" i="3"/>
  <c r="AV76" i="3"/>
  <c r="AT76" i="3"/>
  <c r="AS76" i="3"/>
  <c r="AR76" i="3"/>
  <c r="AQ76" i="3"/>
  <c r="AP76" i="3"/>
  <c r="AO76" i="3"/>
  <c r="AN76" i="3"/>
  <c r="AM76" i="3"/>
  <c r="AL76" i="3"/>
  <c r="AK76" i="3"/>
  <c r="AI76" i="3"/>
  <c r="AH76" i="3"/>
  <c r="AG76" i="3"/>
  <c r="AD76" i="3"/>
  <c r="AC76" i="3"/>
  <c r="AB76" i="3"/>
  <c r="AA76" i="3"/>
  <c r="Z76" i="3"/>
  <c r="X76" i="3"/>
  <c r="V76" i="3"/>
  <c r="AX75" i="3"/>
  <c r="AW75" i="3"/>
  <c r="AV75" i="3"/>
  <c r="AT75" i="3"/>
  <c r="AS75" i="3"/>
  <c r="AR75" i="3"/>
  <c r="AQ75" i="3"/>
  <c r="AP75" i="3"/>
  <c r="AO75" i="3"/>
  <c r="AN75" i="3"/>
  <c r="AM75" i="3"/>
  <c r="AL75" i="3"/>
  <c r="AK75" i="3"/>
  <c r="AI75" i="3"/>
  <c r="AH75" i="3"/>
  <c r="AG75" i="3"/>
  <c r="AD75" i="3"/>
  <c r="AC75" i="3"/>
  <c r="AB75" i="3"/>
  <c r="AA75" i="3"/>
  <c r="Z75" i="3"/>
  <c r="X75" i="3"/>
  <c r="V75" i="3"/>
  <c r="AX74" i="3"/>
  <c r="AW74" i="3"/>
  <c r="AV74" i="3"/>
  <c r="AT74" i="3"/>
  <c r="AS74" i="3"/>
  <c r="AR74" i="3"/>
  <c r="AQ74" i="3"/>
  <c r="AP74" i="3"/>
  <c r="AO74" i="3"/>
  <c r="AN74" i="3"/>
  <c r="AM74" i="3"/>
  <c r="AL74" i="3"/>
  <c r="AK74" i="3"/>
  <c r="AI74" i="3"/>
  <c r="AH74" i="3"/>
  <c r="AG74" i="3"/>
  <c r="AD74" i="3"/>
  <c r="AC74" i="3"/>
  <c r="AB74" i="3"/>
  <c r="AA74" i="3"/>
  <c r="Z74" i="3"/>
  <c r="X74" i="3"/>
  <c r="V74" i="3"/>
  <c r="AX73" i="3"/>
  <c r="AW73" i="3"/>
  <c r="AV73" i="3"/>
  <c r="AT73" i="3"/>
  <c r="AS73" i="3"/>
  <c r="AR73" i="3"/>
  <c r="AQ73" i="3"/>
  <c r="AP73" i="3"/>
  <c r="AO73" i="3"/>
  <c r="AN73" i="3"/>
  <c r="AM73" i="3"/>
  <c r="AL73" i="3"/>
  <c r="AK73" i="3"/>
  <c r="AI73" i="3"/>
  <c r="AH73" i="3"/>
  <c r="AG73" i="3"/>
  <c r="AD73" i="3"/>
  <c r="AC73" i="3"/>
  <c r="AB73" i="3"/>
  <c r="AA73" i="3"/>
  <c r="Z73" i="3"/>
  <c r="X73" i="3"/>
  <c r="V73" i="3"/>
  <c r="AX72" i="3"/>
  <c r="AW72" i="3"/>
  <c r="AV72" i="3"/>
  <c r="AT72" i="3"/>
  <c r="AS72" i="3"/>
  <c r="AR72" i="3"/>
  <c r="AQ72" i="3"/>
  <c r="AP72" i="3"/>
  <c r="AO72" i="3"/>
  <c r="AN72" i="3"/>
  <c r="AM72" i="3"/>
  <c r="AL72" i="3"/>
  <c r="AK72" i="3"/>
  <c r="AI72" i="3"/>
  <c r="AH72" i="3"/>
  <c r="AG72" i="3"/>
  <c r="AD72" i="3"/>
  <c r="AC72" i="3"/>
  <c r="AB72" i="3"/>
  <c r="AA72" i="3"/>
  <c r="Z72" i="3"/>
  <c r="X72" i="3"/>
  <c r="V72" i="3"/>
  <c r="AX71" i="3"/>
  <c r="AW71" i="3"/>
  <c r="AV71" i="3"/>
  <c r="AT71" i="3"/>
  <c r="AS71" i="3"/>
  <c r="AR71" i="3"/>
  <c r="AQ71" i="3"/>
  <c r="AP71" i="3"/>
  <c r="AO71" i="3"/>
  <c r="AN71" i="3"/>
  <c r="AM71" i="3"/>
  <c r="AL71" i="3"/>
  <c r="AK71" i="3"/>
  <c r="AI71" i="3"/>
  <c r="AH71" i="3"/>
  <c r="AG71" i="3"/>
  <c r="AD71" i="3"/>
  <c r="AC71" i="3"/>
  <c r="AB71" i="3"/>
  <c r="AA71" i="3"/>
  <c r="Z71" i="3"/>
  <c r="X71" i="3"/>
  <c r="V71" i="3"/>
  <c r="AX70" i="3"/>
  <c r="AW70" i="3"/>
  <c r="AV70" i="3"/>
  <c r="AT70" i="3"/>
  <c r="AS70" i="3"/>
  <c r="AR70" i="3"/>
  <c r="AQ70" i="3"/>
  <c r="AP70" i="3"/>
  <c r="AO70" i="3"/>
  <c r="AN70" i="3"/>
  <c r="AM70" i="3"/>
  <c r="AL70" i="3"/>
  <c r="AK70" i="3"/>
  <c r="AI70" i="3"/>
  <c r="AH70" i="3"/>
  <c r="AG70" i="3"/>
  <c r="AD70" i="3"/>
  <c r="AC70" i="3"/>
  <c r="AB70" i="3"/>
  <c r="AA70" i="3"/>
  <c r="Z70" i="3"/>
  <c r="X70" i="3"/>
  <c r="V70" i="3"/>
  <c r="AX69" i="3"/>
  <c r="AW69" i="3"/>
  <c r="AV69" i="3"/>
  <c r="AT69" i="3"/>
  <c r="AS69" i="3"/>
  <c r="AR69" i="3"/>
  <c r="AQ69" i="3"/>
  <c r="AP69" i="3"/>
  <c r="AO69" i="3"/>
  <c r="AN69" i="3"/>
  <c r="AM69" i="3"/>
  <c r="AL69" i="3"/>
  <c r="AK69" i="3"/>
  <c r="AI69" i="3"/>
  <c r="AH69" i="3"/>
  <c r="AG69" i="3"/>
  <c r="AD69" i="3"/>
  <c r="AC69" i="3"/>
  <c r="AB69" i="3"/>
  <c r="AA69" i="3"/>
  <c r="Z69" i="3"/>
  <c r="X69" i="3"/>
  <c r="V69" i="3"/>
  <c r="AX68" i="3"/>
  <c r="AW68" i="3"/>
  <c r="AV68" i="3"/>
  <c r="AT68" i="3"/>
  <c r="AS68" i="3"/>
  <c r="AR68" i="3"/>
  <c r="AQ68" i="3"/>
  <c r="AP68" i="3"/>
  <c r="AO68" i="3"/>
  <c r="AN68" i="3"/>
  <c r="AM68" i="3"/>
  <c r="AL68" i="3"/>
  <c r="AK68" i="3"/>
  <c r="AI68" i="3"/>
  <c r="AH68" i="3"/>
  <c r="AG68" i="3"/>
  <c r="AD68" i="3"/>
  <c r="AC68" i="3"/>
  <c r="AB68" i="3"/>
  <c r="AA68" i="3"/>
  <c r="Z68" i="3"/>
  <c r="X68" i="3"/>
  <c r="V68" i="3"/>
  <c r="AX67" i="3"/>
  <c r="AW67" i="3"/>
  <c r="AV67" i="3"/>
  <c r="AT67" i="3"/>
  <c r="AS67" i="3"/>
  <c r="AR67" i="3"/>
  <c r="AQ67" i="3"/>
  <c r="AP67" i="3"/>
  <c r="AO67" i="3"/>
  <c r="AN67" i="3"/>
  <c r="AM67" i="3"/>
  <c r="AL67" i="3"/>
  <c r="AK67" i="3"/>
  <c r="AI67" i="3"/>
  <c r="AH67" i="3"/>
  <c r="AG67" i="3"/>
  <c r="AD67" i="3"/>
  <c r="AC67" i="3"/>
  <c r="AB67" i="3"/>
  <c r="AA67" i="3"/>
  <c r="Z67" i="3"/>
  <c r="X67" i="3"/>
  <c r="V67" i="3"/>
  <c r="AX66" i="3"/>
  <c r="AW66" i="3"/>
  <c r="AV66" i="3"/>
  <c r="AT66" i="3"/>
  <c r="AS66" i="3"/>
  <c r="AR66" i="3"/>
  <c r="AQ66" i="3"/>
  <c r="AP66" i="3"/>
  <c r="AO66" i="3"/>
  <c r="AN66" i="3"/>
  <c r="AM66" i="3"/>
  <c r="AL66" i="3"/>
  <c r="AK66" i="3"/>
  <c r="AI66" i="3"/>
  <c r="AH66" i="3"/>
  <c r="AG66" i="3"/>
  <c r="AD66" i="3"/>
  <c r="AC66" i="3"/>
  <c r="AB66" i="3"/>
  <c r="AA66" i="3"/>
  <c r="Z66" i="3"/>
  <c r="X66" i="3"/>
  <c r="V66" i="3"/>
  <c r="AX65" i="3"/>
  <c r="AW65" i="3"/>
  <c r="AV65" i="3"/>
  <c r="AT65" i="3"/>
  <c r="AS65" i="3"/>
  <c r="AR65" i="3"/>
  <c r="AQ65" i="3"/>
  <c r="AP65" i="3"/>
  <c r="AO65" i="3"/>
  <c r="AN65" i="3"/>
  <c r="AM65" i="3"/>
  <c r="AL65" i="3"/>
  <c r="AK65" i="3"/>
  <c r="AI65" i="3"/>
  <c r="AH65" i="3"/>
  <c r="AG65" i="3"/>
  <c r="AD65" i="3"/>
  <c r="AC65" i="3"/>
  <c r="AB65" i="3"/>
  <c r="AA65" i="3"/>
  <c r="Z65" i="3"/>
  <c r="X65" i="3"/>
  <c r="V65" i="3"/>
  <c r="AX64" i="3"/>
  <c r="AW64" i="3"/>
  <c r="AV64" i="3"/>
  <c r="AT64" i="3"/>
  <c r="AS64" i="3"/>
  <c r="AR64" i="3"/>
  <c r="AQ64" i="3"/>
  <c r="AP64" i="3"/>
  <c r="AO64" i="3"/>
  <c r="AN64" i="3"/>
  <c r="AM64" i="3"/>
  <c r="AL64" i="3"/>
  <c r="AK64" i="3"/>
  <c r="AI64" i="3"/>
  <c r="AH64" i="3"/>
  <c r="AG64" i="3"/>
  <c r="AD64" i="3"/>
  <c r="AC64" i="3"/>
  <c r="AB64" i="3"/>
  <c r="AA64" i="3"/>
  <c r="Z64" i="3"/>
  <c r="X64" i="3"/>
  <c r="V64" i="3"/>
  <c r="AX63" i="3"/>
  <c r="AW63" i="3"/>
  <c r="AV63" i="3"/>
  <c r="AT63" i="3"/>
  <c r="AS63" i="3"/>
  <c r="AR63" i="3"/>
  <c r="AQ63" i="3"/>
  <c r="AP63" i="3"/>
  <c r="AO63" i="3"/>
  <c r="AN63" i="3"/>
  <c r="AM63" i="3"/>
  <c r="AL63" i="3"/>
  <c r="AK63" i="3"/>
  <c r="AI63" i="3"/>
  <c r="AH63" i="3"/>
  <c r="AG63" i="3"/>
  <c r="AD63" i="3"/>
  <c r="AC63" i="3"/>
  <c r="AB63" i="3"/>
  <c r="AA63" i="3"/>
  <c r="Z63" i="3"/>
  <c r="X63" i="3"/>
  <c r="V63" i="3"/>
  <c r="AX62" i="3"/>
  <c r="AW62" i="3"/>
  <c r="AV62" i="3"/>
  <c r="AT62" i="3"/>
  <c r="AS62" i="3"/>
  <c r="AR62" i="3"/>
  <c r="AQ62" i="3"/>
  <c r="AP62" i="3"/>
  <c r="AO62" i="3"/>
  <c r="AN62" i="3"/>
  <c r="AM62" i="3"/>
  <c r="AL62" i="3"/>
  <c r="AK62" i="3"/>
  <c r="AI62" i="3"/>
  <c r="AH62" i="3"/>
  <c r="AG62" i="3"/>
  <c r="AD62" i="3"/>
  <c r="AC62" i="3"/>
  <c r="AB62" i="3"/>
  <c r="AA62" i="3"/>
  <c r="Z62" i="3"/>
  <c r="X62" i="3"/>
  <c r="V62" i="3"/>
  <c r="AX61" i="3"/>
  <c r="AW61" i="3"/>
  <c r="AV61" i="3"/>
  <c r="AT61" i="3"/>
  <c r="AS61" i="3"/>
  <c r="AR61" i="3"/>
  <c r="AQ61" i="3"/>
  <c r="AP61" i="3"/>
  <c r="AO61" i="3"/>
  <c r="AN61" i="3"/>
  <c r="AM61" i="3"/>
  <c r="AL61" i="3"/>
  <c r="AK61" i="3"/>
  <c r="AI61" i="3"/>
  <c r="AH61" i="3"/>
  <c r="AG61" i="3"/>
  <c r="AD61" i="3"/>
  <c r="AC61" i="3"/>
  <c r="AB61" i="3"/>
  <c r="AA61" i="3"/>
  <c r="Z61" i="3"/>
  <c r="X61" i="3"/>
  <c r="V61" i="3"/>
  <c r="AX60" i="3"/>
  <c r="AW60" i="3"/>
  <c r="AV60" i="3"/>
  <c r="AT60" i="3"/>
  <c r="AS60" i="3"/>
  <c r="AR60" i="3"/>
  <c r="AQ60" i="3"/>
  <c r="AP60" i="3"/>
  <c r="AO60" i="3"/>
  <c r="AN60" i="3"/>
  <c r="AM60" i="3"/>
  <c r="AL60" i="3"/>
  <c r="AK60" i="3"/>
  <c r="AI60" i="3"/>
  <c r="AH60" i="3"/>
  <c r="AG60" i="3"/>
  <c r="AD60" i="3"/>
  <c r="AC60" i="3"/>
  <c r="AB60" i="3"/>
  <c r="AA60" i="3"/>
  <c r="Z60" i="3"/>
  <c r="X60" i="3"/>
  <c r="V60" i="3"/>
  <c r="AX59" i="3"/>
  <c r="AW59" i="3"/>
  <c r="AV59" i="3"/>
  <c r="AT59" i="3"/>
  <c r="AS59" i="3"/>
  <c r="AR59" i="3"/>
  <c r="AQ59" i="3"/>
  <c r="AP59" i="3"/>
  <c r="AO59" i="3"/>
  <c r="AN59" i="3"/>
  <c r="AM59" i="3"/>
  <c r="AL59" i="3"/>
  <c r="AK59" i="3"/>
  <c r="AI59" i="3"/>
  <c r="AH59" i="3"/>
  <c r="AG59" i="3"/>
  <c r="AD59" i="3"/>
  <c r="AC59" i="3"/>
  <c r="AB59" i="3"/>
  <c r="AA59" i="3"/>
  <c r="Z59" i="3"/>
  <c r="X59" i="3"/>
  <c r="V59" i="3"/>
  <c r="AX58" i="3"/>
  <c r="AW58" i="3"/>
  <c r="AV58" i="3"/>
  <c r="AT58" i="3"/>
  <c r="AS58" i="3"/>
  <c r="AR58" i="3"/>
  <c r="AQ58" i="3"/>
  <c r="AP58" i="3"/>
  <c r="AO58" i="3"/>
  <c r="AN58" i="3"/>
  <c r="AM58" i="3"/>
  <c r="AL58" i="3"/>
  <c r="AK58" i="3"/>
  <c r="AI58" i="3"/>
  <c r="AH58" i="3"/>
  <c r="AG58" i="3"/>
  <c r="AD58" i="3"/>
  <c r="AC58" i="3"/>
  <c r="AB58" i="3"/>
  <c r="AA58" i="3"/>
  <c r="Z58" i="3"/>
  <c r="X58" i="3"/>
  <c r="V58" i="3"/>
  <c r="AX57" i="3"/>
  <c r="AW57" i="3"/>
  <c r="AV57" i="3"/>
  <c r="AT57" i="3"/>
  <c r="AS57" i="3"/>
  <c r="AR57" i="3"/>
  <c r="AQ57" i="3"/>
  <c r="AP57" i="3"/>
  <c r="AO57" i="3"/>
  <c r="AN57" i="3"/>
  <c r="AM57" i="3"/>
  <c r="AL57" i="3"/>
  <c r="AK57" i="3"/>
  <c r="AI57" i="3"/>
  <c r="AH57" i="3"/>
  <c r="AG57" i="3"/>
  <c r="AD57" i="3"/>
  <c r="AC57" i="3"/>
  <c r="AB57" i="3"/>
  <c r="AA57" i="3"/>
  <c r="Z57" i="3"/>
  <c r="X57" i="3"/>
  <c r="V57" i="3"/>
  <c r="AX56" i="3"/>
  <c r="AW56" i="3"/>
  <c r="AV56" i="3"/>
  <c r="AT56" i="3"/>
  <c r="AS56" i="3"/>
  <c r="AR56" i="3"/>
  <c r="AQ56" i="3"/>
  <c r="AP56" i="3"/>
  <c r="AO56" i="3"/>
  <c r="AN56" i="3"/>
  <c r="AM56" i="3"/>
  <c r="AL56" i="3"/>
  <c r="AK56" i="3"/>
  <c r="AI56" i="3"/>
  <c r="AH56" i="3"/>
  <c r="AG56" i="3"/>
  <c r="AD56" i="3"/>
  <c r="AC56" i="3"/>
  <c r="AB56" i="3"/>
  <c r="AA56" i="3"/>
  <c r="Z56" i="3"/>
  <c r="X56" i="3"/>
  <c r="V56" i="3"/>
  <c r="AX55" i="3"/>
  <c r="AW55" i="3"/>
  <c r="AV55" i="3"/>
  <c r="AT55" i="3"/>
  <c r="AS55" i="3"/>
  <c r="AR55" i="3"/>
  <c r="AQ55" i="3"/>
  <c r="AP55" i="3"/>
  <c r="AO55" i="3"/>
  <c r="AN55" i="3"/>
  <c r="AM55" i="3"/>
  <c r="AL55" i="3"/>
  <c r="AK55" i="3"/>
  <c r="AI55" i="3"/>
  <c r="AH55" i="3"/>
  <c r="AG55" i="3"/>
  <c r="AD55" i="3"/>
  <c r="AC55" i="3"/>
  <c r="AB55" i="3"/>
  <c r="AA55" i="3"/>
  <c r="Z55" i="3"/>
  <c r="X55" i="3"/>
  <c r="V55" i="3"/>
  <c r="AX54" i="3"/>
  <c r="AW54" i="3"/>
  <c r="AV54" i="3"/>
  <c r="AT54" i="3"/>
  <c r="AS54" i="3"/>
  <c r="AR54" i="3"/>
  <c r="AQ54" i="3"/>
  <c r="AP54" i="3"/>
  <c r="AO54" i="3"/>
  <c r="AN54" i="3"/>
  <c r="AM54" i="3"/>
  <c r="AL54" i="3"/>
  <c r="AK54" i="3"/>
  <c r="AI54" i="3"/>
  <c r="AH54" i="3"/>
  <c r="AG54" i="3"/>
  <c r="AD54" i="3"/>
  <c r="AC54" i="3"/>
  <c r="AB54" i="3"/>
  <c r="AA54" i="3"/>
  <c r="Z54" i="3"/>
  <c r="X54" i="3"/>
  <c r="V54" i="3"/>
  <c r="AX53" i="3"/>
  <c r="AW53" i="3"/>
  <c r="AV53" i="3"/>
  <c r="AT53" i="3"/>
  <c r="AS53" i="3"/>
  <c r="AR53" i="3"/>
  <c r="AQ53" i="3"/>
  <c r="AP53" i="3"/>
  <c r="AO53" i="3"/>
  <c r="AN53" i="3"/>
  <c r="AM53" i="3"/>
  <c r="AL53" i="3"/>
  <c r="AK53" i="3"/>
  <c r="AI53" i="3"/>
  <c r="AH53" i="3"/>
  <c r="AG53" i="3"/>
  <c r="AD53" i="3"/>
  <c r="AC53" i="3"/>
  <c r="AB53" i="3"/>
  <c r="AA53" i="3"/>
  <c r="Z53" i="3"/>
  <c r="X53" i="3"/>
  <c r="V53" i="3"/>
  <c r="AX52" i="3"/>
  <c r="AW52" i="3"/>
  <c r="AV52" i="3"/>
  <c r="AT52" i="3"/>
  <c r="AS52" i="3"/>
  <c r="AR52" i="3"/>
  <c r="AQ52" i="3"/>
  <c r="AP52" i="3"/>
  <c r="AO52" i="3"/>
  <c r="AN52" i="3"/>
  <c r="AM52" i="3"/>
  <c r="AL52" i="3"/>
  <c r="AK52" i="3"/>
  <c r="AI52" i="3"/>
  <c r="AH52" i="3"/>
  <c r="AG52" i="3"/>
  <c r="AD52" i="3"/>
  <c r="AC52" i="3"/>
  <c r="AB52" i="3"/>
  <c r="AA52" i="3"/>
  <c r="Z52" i="3"/>
  <c r="X52" i="3"/>
  <c r="V52" i="3"/>
  <c r="AX51" i="3"/>
  <c r="AW51" i="3"/>
  <c r="AV51" i="3"/>
  <c r="AT51" i="3"/>
  <c r="AS51" i="3"/>
  <c r="AR51" i="3"/>
  <c r="AQ51" i="3"/>
  <c r="AP51" i="3"/>
  <c r="AO51" i="3"/>
  <c r="AN51" i="3"/>
  <c r="AM51" i="3"/>
  <c r="AL51" i="3"/>
  <c r="AK51" i="3"/>
  <c r="AI51" i="3"/>
  <c r="AH51" i="3"/>
  <c r="AG51" i="3"/>
  <c r="AD51" i="3"/>
  <c r="AC51" i="3"/>
  <c r="AB51" i="3"/>
  <c r="AA51" i="3"/>
  <c r="Z51" i="3"/>
  <c r="X51" i="3"/>
  <c r="V51" i="3"/>
  <c r="AX50" i="3"/>
  <c r="AW50" i="3"/>
  <c r="AV50" i="3"/>
  <c r="AT50" i="3"/>
  <c r="AS50" i="3"/>
  <c r="AR50" i="3"/>
  <c r="AQ50" i="3"/>
  <c r="AP50" i="3"/>
  <c r="AO50" i="3"/>
  <c r="AN50" i="3"/>
  <c r="AM50" i="3"/>
  <c r="AL50" i="3"/>
  <c r="AK50" i="3"/>
  <c r="AI50" i="3"/>
  <c r="AH50" i="3"/>
  <c r="AG50" i="3"/>
  <c r="AD50" i="3"/>
  <c r="AC50" i="3"/>
  <c r="AB50" i="3"/>
  <c r="AA50" i="3"/>
  <c r="Z50" i="3"/>
  <c r="X50" i="3"/>
  <c r="V50" i="3"/>
  <c r="AX49" i="3"/>
  <c r="AW49" i="3"/>
  <c r="AV49" i="3"/>
  <c r="AT49" i="3"/>
  <c r="AS49" i="3"/>
  <c r="AR49" i="3"/>
  <c r="AQ49" i="3"/>
  <c r="AP49" i="3"/>
  <c r="AO49" i="3"/>
  <c r="AN49" i="3"/>
  <c r="AM49" i="3"/>
  <c r="AL49" i="3"/>
  <c r="AK49" i="3"/>
  <c r="AI49" i="3"/>
  <c r="AH49" i="3"/>
  <c r="AG49" i="3"/>
  <c r="AD49" i="3"/>
  <c r="AC49" i="3"/>
  <c r="AB49" i="3"/>
  <c r="AA49" i="3"/>
  <c r="Z49" i="3"/>
  <c r="X49" i="3"/>
  <c r="V49" i="3"/>
  <c r="AX48" i="3"/>
  <c r="AW48" i="3"/>
  <c r="AV48" i="3"/>
  <c r="AT48" i="3"/>
  <c r="AS48" i="3"/>
  <c r="AR48" i="3"/>
  <c r="AQ48" i="3"/>
  <c r="AP48" i="3"/>
  <c r="AO48" i="3"/>
  <c r="AN48" i="3"/>
  <c r="AM48" i="3"/>
  <c r="AL48" i="3"/>
  <c r="AK48" i="3"/>
  <c r="AI48" i="3"/>
  <c r="AH48" i="3"/>
  <c r="AG48" i="3"/>
  <c r="AD48" i="3"/>
  <c r="AC48" i="3"/>
  <c r="AB48" i="3"/>
  <c r="AA48" i="3"/>
  <c r="Z48" i="3"/>
  <c r="X48" i="3"/>
  <c r="V48" i="3"/>
  <c r="AX47" i="3"/>
  <c r="AW47" i="3"/>
  <c r="AV47" i="3"/>
  <c r="AT47" i="3"/>
  <c r="AS47" i="3"/>
  <c r="AR47" i="3"/>
  <c r="AQ47" i="3"/>
  <c r="AP47" i="3"/>
  <c r="AO47" i="3"/>
  <c r="AN47" i="3"/>
  <c r="AM47" i="3"/>
  <c r="AL47" i="3"/>
  <c r="AK47" i="3"/>
  <c r="AI47" i="3"/>
  <c r="AH47" i="3"/>
  <c r="AG47" i="3"/>
  <c r="AD47" i="3"/>
  <c r="AC47" i="3"/>
  <c r="AB47" i="3"/>
  <c r="AA47" i="3"/>
  <c r="Z47" i="3"/>
  <c r="X47" i="3"/>
  <c r="V47" i="3"/>
  <c r="AX46" i="3"/>
  <c r="AW46" i="3"/>
  <c r="AV46" i="3"/>
  <c r="AT46" i="3"/>
  <c r="AS46" i="3"/>
  <c r="AR46" i="3"/>
  <c r="AQ46" i="3"/>
  <c r="AP46" i="3"/>
  <c r="AO46" i="3"/>
  <c r="AN46" i="3"/>
  <c r="AM46" i="3"/>
  <c r="AL46" i="3"/>
  <c r="AK46" i="3"/>
  <c r="AI46" i="3"/>
  <c r="AH46" i="3"/>
  <c r="AG46" i="3"/>
  <c r="AD46" i="3"/>
  <c r="AC46" i="3"/>
  <c r="AB46" i="3"/>
  <c r="AA46" i="3"/>
  <c r="Z46" i="3"/>
  <c r="X46" i="3"/>
  <c r="V46" i="3"/>
  <c r="AX45" i="3"/>
  <c r="AW45" i="3"/>
  <c r="AV45" i="3"/>
  <c r="AT45" i="3"/>
  <c r="AS45" i="3"/>
  <c r="AR45" i="3"/>
  <c r="AQ45" i="3"/>
  <c r="AP45" i="3"/>
  <c r="AO45" i="3"/>
  <c r="AN45" i="3"/>
  <c r="AM45" i="3"/>
  <c r="AL45" i="3"/>
  <c r="AK45" i="3"/>
  <c r="AI45" i="3"/>
  <c r="AH45" i="3"/>
  <c r="AG45" i="3"/>
  <c r="AD45" i="3"/>
  <c r="AC45" i="3"/>
  <c r="AB45" i="3"/>
  <c r="AA45" i="3"/>
  <c r="Z45" i="3"/>
  <c r="X45" i="3"/>
  <c r="V45" i="3"/>
  <c r="AX44" i="3"/>
  <c r="AW44" i="3"/>
  <c r="AV44" i="3"/>
  <c r="AT44" i="3"/>
  <c r="AS44" i="3"/>
  <c r="AR44" i="3"/>
  <c r="AQ44" i="3"/>
  <c r="AP44" i="3"/>
  <c r="AO44" i="3"/>
  <c r="AN44" i="3"/>
  <c r="AM44" i="3"/>
  <c r="AL44" i="3"/>
  <c r="AK44" i="3"/>
  <c r="AI44" i="3"/>
  <c r="AH44" i="3"/>
  <c r="AG44" i="3"/>
  <c r="AD44" i="3"/>
  <c r="AC44" i="3"/>
  <c r="AB44" i="3"/>
  <c r="AA44" i="3"/>
  <c r="Z44" i="3"/>
  <c r="X44" i="3"/>
  <c r="V44" i="3"/>
  <c r="AX43" i="3"/>
  <c r="AW43" i="3"/>
  <c r="AV43" i="3"/>
  <c r="AT43" i="3"/>
  <c r="AS43" i="3"/>
  <c r="AR43" i="3"/>
  <c r="AQ43" i="3"/>
  <c r="AP43" i="3"/>
  <c r="AO43" i="3"/>
  <c r="AN43" i="3"/>
  <c r="AM43" i="3"/>
  <c r="AL43" i="3"/>
  <c r="AK43" i="3"/>
  <c r="AI43" i="3"/>
  <c r="AH43" i="3"/>
  <c r="AG43" i="3"/>
  <c r="AD43" i="3"/>
  <c r="AC43" i="3"/>
  <c r="AB43" i="3"/>
  <c r="AA43" i="3"/>
  <c r="Z43" i="3"/>
  <c r="X43" i="3"/>
  <c r="V43" i="3"/>
  <c r="AX42" i="3"/>
  <c r="AW42" i="3"/>
  <c r="AV42" i="3"/>
  <c r="AT42" i="3"/>
  <c r="AS42" i="3"/>
  <c r="AR42" i="3"/>
  <c r="AQ42" i="3"/>
  <c r="AP42" i="3"/>
  <c r="AO42" i="3"/>
  <c r="AN42" i="3"/>
  <c r="AM42" i="3"/>
  <c r="AL42" i="3"/>
  <c r="AK42" i="3"/>
  <c r="AI42" i="3"/>
  <c r="AH42" i="3"/>
  <c r="AG42" i="3"/>
  <c r="AD42" i="3"/>
  <c r="AC42" i="3"/>
  <c r="AB42" i="3"/>
  <c r="AA42" i="3"/>
  <c r="Z42" i="3"/>
  <c r="X42" i="3"/>
  <c r="V42" i="3"/>
  <c r="AX41" i="3"/>
  <c r="AW41" i="3"/>
  <c r="AV41" i="3"/>
  <c r="AT41" i="3"/>
  <c r="AS41" i="3"/>
  <c r="AR41" i="3"/>
  <c r="AQ41" i="3"/>
  <c r="AP41" i="3"/>
  <c r="AO41" i="3"/>
  <c r="AN41" i="3"/>
  <c r="AM41" i="3"/>
  <c r="AL41" i="3"/>
  <c r="AK41" i="3"/>
  <c r="AI41" i="3"/>
  <c r="AH41" i="3"/>
  <c r="AG41" i="3"/>
  <c r="AD41" i="3"/>
  <c r="AC41" i="3"/>
  <c r="AB41" i="3"/>
  <c r="AA41" i="3"/>
  <c r="Z41" i="3"/>
  <c r="X41" i="3"/>
  <c r="V41" i="3"/>
  <c r="AX40" i="3"/>
  <c r="AW40" i="3"/>
  <c r="AV40" i="3"/>
  <c r="AT40" i="3"/>
  <c r="AS40" i="3"/>
  <c r="AR40" i="3"/>
  <c r="AQ40" i="3"/>
  <c r="AP40" i="3"/>
  <c r="AO40" i="3"/>
  <c r="AN40" i="3"/>
  <c r="AM40" i="3"/>
  <c r="AL40" i="3"/>
  <c r="AK40" i="3"/>
  <c r="AI40" i="3"/>
  <c r="AH40" i="3"/>
  <c r="AG40" i="3"/>
  <c r="AD40" i="3"/>
  <c r="AC40" i="3"/>
  <c r="AB40" i="3"/>
  <c r="AA40" i="3"/>
  <c r="Z40" i="3"/>
  <c r="X40" i="3"/>
  <c r="V40" i="3"/>
  <c r="AX39" i="3"/>
  <c r="AW39" i="3"/>
  <c r="AV39" i="3"/>
  <c r="AT39" i="3"/>
  <c r="AS39" i="3"/>
  <c r="AR39" i="3"/>
  <c r="AQ39" i="3"/>
  <c r="AP39" i="3"/>
  <c r="AO39" i="3"/>
  <c r="AN39" i="3"/>
  <c r="AM39" i="3"/>
  <c r="AL39" i="3"/>
  <c r="AK39" i="3"/>
  <c r="AI39" i="3"/>
  <c r="AH39" i="3"/>
  <c r="AG39" i="3"/>
  <c r="AD39" i="3"/>
  <c r="AC39" i="3"/>
  <c r="AB39" i="3"/>
  <c r="AA39" i="3"/>
  <c r="Z39" i="3"/>
  <c r="X39" i="3"/>
  <c r="V39" i="3"/>
  <c r="AX38" i="3"/>
  <c r="AW38" i="3"/>
  <c r="AV38" i="3"/>
  <c r="AT38" i="3"/>
  <c r="AS38" i="3"/>
  <c r="AR38" i="3"/>
  <c r="AQ38" i="3"/>
  <c r="AP38" i="3"/>
  <c r="AO38" i="3"/>
  <c r="AN38" i="3"/>
  <c r="AM38" i="3"/>
  <c r="AL38" i="3"/>
  <c r="AK38" i="3"/>
  <c r="AI38" i="3"/>
  <c r="AH38" i="3"/>
  <c r="AG38" i="3"/>
  <c r="AD38" i="3"/>
  <c r="AC38" i="3"/>
  <c r="AB38" i="3"/>
  <c r="AA38" i="3"/>
  <c r="Z38" i="3"/>
  <c r="X38" i="3"/>
  <c r="V38" i="3"/>
  <c r="AX37" i="3"/>
  <c r="AW37" i="3"/>
  <c r="AV37" i="3"/>
  <c r="AT37" i="3"/>
  <c r="AS37" i="3"/>
  <c r="AR37" i="3"/>
  <c r="AQ37" i="3"/>
  <c r="AP37" i="3"/>
  <c r="AO37" i="3"/>
  <c r="AN37" i="3"/>
  <c r="AM37" i="3"/>
  <c r="AL37" i="3"/>
  <c r="AK37" i="3"/>
  <c r="AI37" i="3"/>
  <c r="AH37" i="3"/>
  <c r="AG37" i="3"/>
  <c r="AD37" i="3"/>
  <c r="AC37" i="3"/>
  <c r="AB37" i="3"/>
  <c r="AA37" i="3"/>
  <c r="Z37" i="3"/>
  <c r="X37" i="3"/>
  <c r="V37" i="3"/>
  <c r="AX36" i="3"/>
  <c r="AW36" i="3"/>
  <c r="AV36" i="3"/>
  <c r="AT36" i="3"/>
  <c r="AS36" i="3"/>
  <c r="AR36" i="3"/>
  <c r="AQ36" i="3"/>
  <c r="AP36" i="3"/>
  <c r="AO36" i="3"/>
  <c r="AN36" i="3"/>
  <c r="AM36" i="3"/>
  <c r="AL36" i="3"/>
  <c r="AK36" i="3"/>
  <c r="AI36" i="3"/>
  <c r="AH36" i="3"/>
  <c r="AG36" i="3"/>
  <c r="AD36" i="3"/>
  <c r="AC36" i="3"/>
  <c r="AB36" i="3"/>
  <c r="AA36" i="3"/>
  <c r="Z36" i="3"/>
  <c r="X36" i="3"/>
  <c r="V36" i="3"/>
  <c r="AX35" i="3"/>
  <c r="AW35" i="3"/>
  <c r="AV35" i="3"/>
  <c r="AT35" i="3"/>
  <c r="AS35" i="3"/>
  <c r="AR35" i="3"/>
  <c r="AQ35" i="3"/>
  <c r="AP35" i="3"/>
  <c r="AO35" i="3"/>
  <c r="AN35" i="3"/>
  <c r="AM35" i="3"/>
  <c r="AL35" i="3"/>
  <c r="AK35" i="3"/>
  <c r="AI35" i="3"/>
  <c r="AH35" i="3"/>
  <c r="AG35" i="3"/>
  <c r="AD35" i="3"/>
  <c r="AC35" i="3"/>
  <c r="AB35" i="3"/>
  <c r="AA35" i="3"/>
  <c r="Z35" i="3"/>
  <c r="X35" i="3"/>
  <c r="V35" i="3"/>
  <c r="AX34" i="3"/>
  <c r="AW34" i="3"/>
  <c r="AV34" i="3"/>
  <c r="AT34" i="3"/>
  <c r="AS34" i="3"/>
  <c r="AR34" i="3"/>
  <c r="AQ34" i="3"/>
  <c r="AP34" i="3"/>
  <c r="AO34" i="3"/>
  <c r="AN34" i="3"/>
  <c r="AM34" i="3"/>
  <c r="AL34" i="3"/>
  <c r="AK34" i="3"/>
  <c r="AI34" i="3"/>
  <c r="AH34" i="3"/>
  <c r="AG34" i="3"/>
  <c r="AD34" i="3"/>
  <c r="AC34" i="3"/>
  <c r="AB34" i="3"/>
  <c r="AA34" i="3"/>
  <c r="Z34" i="3"/>
  <c r="X34" i="3"/>
  <c r="V34" i="3"/>
  <c r="AX33" i="3"/>
  <c r="AW33" i="3"/>
  <c r="AV33" i="3"/>
  <c r="AT33" i="3"/>
  <c r="AS33" i="3"/>
  <c r="AR33" i="3"/>
  <c r="AQ33" i="3"/>
  <c r="AP33" i="3"/>
  <c r="AO33" i="3"/>
  <c r="AN33" i="3"/>
  <c r="AM33" i="3"/>
  <c r="AL33" i="3"/>
  <c r="AK33" i="3"/>
  <c r="AI33" i="3"/>
  <c r="AH33" i="3"/>
  <c r="AG33" i="3"/>
  <c r="AD33" i="3"/>
  <c r="AC33" i="3"/>
  <c r="AB33" i="3"/>
  <c r="AA33" i="3"/>
  <c r="Z33" i="3"/>
  <c r="X33" i="3"/>
  <c r="V33" i="3"/>
  <c r="AX32" i="3"/>
  <c r="AW32" i="3"/>
  <c r="AV32" i="3"/>
  <c r="AT32" i="3"/>
  <c r="AS32" i="3"/>
  <c r="AR32" i="3"/>
  <c r="AQ32" i="3"/>
  <c r="AP32" i="3"/>
  <c r="AO32" i="3"/>
  <c r="AN32" i="3"/>
  <c r="AM32" i="3"/>
  <c r="AL32" i="3"/>
  <c r="AK32" i="3"/>
  <c r="AI32" i="3"/>
  <c r="AH32" i="3"/>
  <c r="AG32" i="3"/>
  <c r="AD32" i="3"/>
  <c r="AC32" i="3"/>
  <c r="AB32" i="3"/>
  <c r="AA32" i="3"/>
  <c r="Z32" i="3"/>
  <c r="X32" i="3"/>
  <c r="V32" i="3"/>
  <c r="AX31" i="3"/>
  <c r="AW31" i="3"/>
  <c r="AV31" i="3"/>
  <c r="AT31" i="3"/>
  <c r="AS31" i="3"/>
  <c r="AR31" i="3"/>
  <c r="AQ31" i="3"/>
  <c r="AP31" i="3"/>
  <c r="AO31" i="3"/>
  <c r="AN31" i="3"/>
  <c r="AM31" i="3"/>
  <c r="AL31" i="3"/>
  <c r="AK31" i="3"/>
  <c r="AI31" i="3"/>
  <c r="AH31" i="3"/>
  <c r="AG31" i="3"/>
  <c r="AD31" i="3"/>
  <c r="AC31" i="3"/>
  <c r="AB31" i="3"/>
  <c r="AA31" i="3"/>
  <c r="Z31" i="3"/>
  <c r="X31" i="3"/>
  <c r="V31" i="3"/>
  <c r="AX30" i="3"/>
  <c r="AW30" i="3"/>
  <c r="AV30" i="3"/>
  <c r="AT30" i="3"/>
  <c r="AS30" i="3"/>
  <c r="AR30" i="3"/>
  <c r="AQ30" i="3"/>
  <c r="AP30" i="3"/>
  <c r="AO30" i="3"/>
  <c r="AN30" i="3"/>
  <c r="AM30" i="3"/>
  <c r="AL30" i="3"/>
  <c r="AK30" i="3"/>
  <c r="AI30" i="3"/>
  <c r="AH30" i="3"/>
  <c r="AG30" i="3"/>
  <c r="AD30" i="3"/>
  <c r="AC30" i="3"/>
  <c r="AB30" i="3"/>
  <c r="AA30" i="3"/>
  <c r="Z30" i="3"/>
  <c r="X30" i="3"/>
  <c r="V30" i="3"/>
  <c r="AX29" i="3"/>
  <c r="AW29" i="3"/>
  <c r="AV29" i="3"/>
  <c r="AT29" i="3"/>
  <c r="AS29" i="3"/>
  <c r="AR29" i="3"/>
  <c r="AQ29" i="3"/>
  <c r="AP29" i="3"/>
  <c r="AO29" i="3"/>
  <c r="AN29" i="3"/>
  <c r="AM29" i="3"/>
  <c r="AL29" i="3"/>
  <c r="AK29" i="3"/>
  <c r="AI29" i="3"/>
  <c r="AH29" i="3"/>
  <c r="AG29" i="3"/>
  <c r="AD29" i="3"/>
  <c r="AC29" i="3"/>
  <c r="AB29" i="3"/>
  <c r="AA29" i="3"/>
  <c r="Z29" i="3"/>
  <c r="X29" i="3"/>
  <c r="V29" i="3"/>
  <c r="AX28" i="3"/>
  <c r="AW28" i="3"/>
  <c r="AV28" i="3"/>
  <c r="AT28" i="3"/>
  <c r="AS28" i="3"/>
  <c r="AR28" i="3"/>
  <c r="AQ28" i="3"/>
  <c r="AP28" i="3"/>
  <c r="AO28" i="3"/>
  <c r="AN28" i="3"/>
  <c r="AM28" i="3"/>
  <c r="AL28" i="3"/>
  <c r="AK28" i="3"/>
  <c r="AI28" i="3"/>
  <c r="AH28" i="3"/>
  <c r="AG28" i="3"/>
  <c r="AD28" i="3"/>
  <c r="AC28" i="3"/>
  <c r="AB28" i="3"/>
  <c r="AA28" i="3"/>
  <c r="Z28" i="3"/>
  <c r="X28" i="3"/>
  <c r="V28" i="3"/>
  <c r="AX27" i="3"/>
  <c r="AW27" i="3"/>
  <c r="AV27" i="3"/>
  <c r="AT27" i="3"/>
  <c r="AS27" i="3"/>
  <c r="AR27" i="3"/>
  <c r="AQ27" i="3"/>
  <c r="AP27" i="3"/>
  <c r="AO27" i="3"/>
  <c r="AN27" i="3"/>
  <c r="AM27" i="3"/>
  <c r="AL27" i="3"/>
  <c r="AK27" i="3"/>
  <c r="AI27" i="3"/>
  <c r="AH27" i="3"/>
  <c r="AG27" i="3"/>
  <c r="AD27" i="3"/>
  <c r="AC27" i="3"/>
  <c r="AB27" i="3"/>
  <c r="AA27" i="3"/>
  <c r="Z27" i="3"/>
  <c r="X27" i="3"/>
  <c r="V27" i="3"/>
  <c r="AX26" i="3"/>
  <c r="AW26" i="3"/>
  <c r="AV26" i="3"/>
  <c r="AT26" i="3"/>
  <c r="AS26" i="3"/>
  <c r="AR26" i="3"/>
  <c r="AQ26" i="3"/>
  <c r="AP26" i="3"/>
  <c r="AO26" i="3"/>
  <c r="AN26" i="3"/>
  <c r="AM26" i="3"/>
  <c r="AL26" i="3"/>
  <c r="AK26" i="3"/>
  <c r="AI26" i="3"/>
  <c r="AH26" i="3"/>
  <c r="AG26" i="3"/>
  <c r="AD26" i="3"/>
  <c r="AC26" i="3"/>
  <c r="AB26" i="3"/>
  <c r="AA26" i="3"/>
  <c r="Z26" i="3"/>
  <c r="X26" i="3"/>
  <c r="V26" i="3"/>
  <c r="AX25" i="3"/>
  <c r="AW25" i="3"/>
  <c r="AV25" i="3"/>
  <c r="AT25" i="3"/>
  <c r="AS25" i="3"/>
  <c r="AR25" i="3"/>
  <c r="AQ25" i="3"/>
  <c r="AP25" i="3"/>
  <c r="AO25" i="3"/>
  <c r="AN25" i="3"/>
  <c r="AM25" i="3"/>
  <c r="AL25" i="3"/>
  <c r="AK25" i="3"/>
  <c r="AI25" i="3"/>
  <c r="AH25" i="3"/>
  <c r="AG25" i="3"/>
  <c r="AD25" i="3"/>
  <c r="AC25" i="3"/>
  <c r="AB25" i="3"/>
  <c r="AA25" i="3"/>
  <c r="Z25" i="3"/>
  <c r="X25" i="3"/>
  <c r="V25" i="3"/>
  <c r="AX24" i="3"/>
  <c r="AW24" i="3"/>
  <c r="AV24" i="3"/>
  <c r="AT24" i="3"/>
  <c r="AS24" i="3"/>
  <c r="AR24" i="3"/>
  <c r="AQ24" i="3"/>
  <c r="AP24" i="3"/>
  <c r="AO24" i="3"/>
  <c r="AN24" i="3"/>
  <c r="AM24" i="3"/>
  <c r="AL24" i="3"/>
  <c r="AK24" i="3"/>
  <c r="AI24" i="3"/>
  <c r="AH24" i="3"/>
  <c r="AG24" i="3"/>
  <c r="AD24" i="3"/>
  <c r="AC24" i="3"/>
  <c r="AB24" i="3"/>
  <c r="AA24" i="3"/>
  <c r="Z24" i="3"/>
  <c r="X24" i="3"/>
  <c r="V24" i="3"/>
  <c r="AX23" i="3"/>
  <c r="AW23" i="3"/>
  <c r="AV23" i="3"/>
  <c r="AT23" i="3"/>
  <c r="AS23" i="3"/>
  <c r="AR23" i="3"/>
  <c r="AQ23" i="3"/>
  <c r="AP23" i="3"/>
  <c r="AO23" i="3"/>
  <c r="AN23" i="3"/>
  <c r="AM23" i="3"/>
  <c r="AL23" i="3"/>
  <c r="AK23" i="3"/>
  <c r="AI23" i="3"/>
  <c r="AH23" i="3"/>
  <c r="AG23" i="3"/>
  <c r="AD23" i="3"/>
  <c r="AC23" i="3"/>
  <c r="AB23" i="3"/>
  <c r="AA23" i="3"/>
  <c r="Z23" i="3"/>
  <c r="X23" i="3"/>
  <c r="V23" i="3"/>
  <c r="AX22" i="3"/>
  <c r="AW22" i="3"/>
  <c r="AV22" i="3"/>
  <c r="AT22" i="3"/>
  <c r="AS22" i="3"/>
  <c r="AR22" i="3"/>
  <c r="AQ22" i="3"/>
  <c r="AP22" i="3"/>
  <c r="AO22" i="3"/>
  <c r="AN22" i="3"/>
  <c r="AM22" i="3"/>
  <c r="AL22" i="3"/>
  <c r="AK22" i="3"/>
  <c r="AI22" i="3"/>
  <c r="AH22" i="3"/>
  <c r="AG22" i="3"/>
  <c r="AD22" i="3"/>
  <c r="AC22" i="3"/>
  <c r="AB22" i="3"/>
  <c r="AA22" i="3"/>
  <c r="Z22" i="3"/>
  <c r="X22" i="3"/>
  <c r="V22" i="3"/>
  <c r="AX21" i="3"/>
  <c r="AW21" i="3"/>
  <c r="AV21" i="3"/>
  <c r="AT21" i="3"/>
  <c r="AS21" i="3"/>
  <c r="AR21" i="3"/>
  <c r="AQ21" i="3"/>
  <c r="AP21" i="3"/>
  <c r="AO21" i="3"/>
  <c r="AN21" i="3"/>
  <c r="AM21" i="3"/>
  <c r="AL21" i="3"/>
  <c r="AK21" i="3"/>
  <c r="AI21" i="3"/>
  <c r="AH21" i="3"/>
  <c r="AG21" i="3"/>
  <c r="AD21" i="3"/>
  <c r="AC21" i="3"/>
  <c r="AB21" i="3"/>
  <c r="AA21" i="3"/>
  <c r="Z21" i="3"/>
  <c r="X21" i="3"/>
  <c r="V21" i="3"/>
  <c r="AX20" i="3"/>
  <c r="AW20" i="3"/>
  <c r="AV20" i="3"/>
  <c r="AT20" i="3"/>
  <c r="AS20" i="3"/>
  <c r="AR20" i="3"/>
  <c r="AQ20" i="3"/>
  <c r="AP20" i="3"/>
  <c r="AO20" i="3"/>
  <c r="AN20" i="3"/>
  <c r="AM20" i="3"/>
  <c r="AL20" i="3"/>
  <c r="AK20" i="3"/>
  <c r="AI20" i="3"/>
  <c r="AH20" i="3"/>
  <c r="AG20" i="3"/>
  <c r="AD20" i="3"/>
  <c r="AC20" i="3"/>
  <c r="AB20" i="3"/>
  <c r="AA20" i="3"/>
  <c r="Z20" i="3"/>
  <c r="X20" i="3"/>
  <c r="V20" i="3"/>
  <c r="AX19" i="3"/>
  <c r="AW19" i="3"/>
  <c r="AV19" i="3"/>
  <c r="AT19" i="3"/>
  <c r="AS19" i="3"/>
  <c r="AR19" i="3"/>
  <c r="AQ19" i="3"/>
  <c r="AP19" i="3"/>
  <c r="AO19" i="3"/>
  <c r="AN19" i="3"/>
  <c r="AM19" i="3"/>
  <c r="AL19" i="3"/>
  <c r="AK19" i="3"/>
  <c r="AI19" i="3"/>
  <c r="AH19" i="3"/>
  <c r="AG19" i="3"/>
  <c r="AD19" i="3"/>
  <c r="AC19" i="3"/>
  <c r="AB19" i="3"/>
  <c r="AA19" i="3"/>
  <c r="Z19" i="3"/>
  <c r="X19" i="3"/>
  <c r="V19" i="3"/>
  <c r="AX18" i="3"/>
  <c r="AW18" i="3"/>
  <c r="AV18" i="3"/>
  <c r="AT18" i="3"/>
  <c r="AS18" i="3"/>
  <c r="AR18" i="3"/>
  <c r="AQ18" i="3"/>
  <c r="AP18" i="3"/>
  <c r="AO18" i="3"/>
  <c r="AN18" i="3"/>
  <c r="AM18" i="3"/>
  <c r="AL18" i="3"/>
  <c r="AK18" i="3"/>
  <c r="AI18" i="3"/>
  <c r="AH18" i="3"/>
  <c r="AG18" i="3"/>
  <c r="AD18" i="3"/>
  <c r="AC18" i="3"/>
  <c r="AB18" i="3"/>
  <c r="AA18" i="3"/>
  <c r="Z18" i="3"/>
  <c r="X18" i="3"/>
  <c r="V18" i="3"/>
  <c r="AX17" i="3"/>
  <c r="AW17" i="3"/>
  <c r="AV17" i="3"/>
  <c r="AT17" i="3"/>
  <c r="AS17" i="3"/>
  <c r="AR17" i="3"/>
  <c r="AQ17" i="3"/>
  <c r="AP17" i="3"/>
  <c r="AO17" i="3"/>
  <c r="AN17" i="3"/>
  <c r="AM17" i="3"/>
  <c r="AL17" i="3"/>
  <c r="AK17" i="3"/>
  <c r="AI17" i="3"/>
  <c r="AH17" i="3"/>
  <c r="AG17" i="3"/>
  <c r="AD17" i="3"/>
  <c r="AC17" i="3"/>
  <c r="AB17" i="3"/>
  <c r="AA17" i="3"/>
  <c r="Z17" i="3"/>
  <c r="X17" i="3"/>
  <c r="V17" i="3"/>
  <c r="AX16" i="3"/>
  <c r="AW16" i="3"/>
  <c r="AV16" i="3"/>
  <c r="AT16" i="3"/>
  <c r="AS16" i="3"/>
  <c r="AR16" i="3"/>
  <c r="AQ16" i="3"/>
  <c r="AP16" i="3"/>
  <c r="AO16" i="3"/>
  <c r="AN16" i="3"/>
  <c r="AM16" i="3"/>
  <c r="AL16" i="3"/>
  <c r="AK16" i="3"/>
  <c r="AI16" i="3"/>
  <c r="AH16" i="3"/>
  <c r="AG16" i="3"/>
  <c r="AD16" i="3"/>
  <c r="AC16" i="3"/>
  <c r="AB16" i="3"/>
  <c r="AA16" i="3"/>
  <c r="Z16" i="3"/>
  <c r="X16" i="3"/>
  <c r="V16" i="3"/>
  <c r="AX15" i="3"/>
  <c r="AW15" i="3"/>
  <c r="AV15" i="3"/>
  <c r="AT15" i="3"/>
  <c r="AS15" i="3"/>
  <c r="AR15" i="3"/>
  <c r="AQ15" i="3"/>
  <c r="AP15" i="3"/>
  <c r="AO15" i="3"/>
  <c r="AN15" i="3"/>
  <c r="AM15" i="3"/>
  <c r="AL15" i="3"/>
  <c r="AK15" i="3"/>
  <c r="AI15" i="3"/>
  <c r="AH15" i="3"/>
  <c r="AG15" i="3"/>
  <c r="AD15" i="3"/>
  <c r="AC15" i="3"/>
  <c r="AB15" i="3"/>
  <c r="AA15" i="3"/>
  <c r="Z15" i="3"/>
  <c r="X15" i="3"/>
  <c r="V15" i="3"/>
  <c r="AX14" i="3"/>
  <c r="AW14" i="3"/>
  <c r="AV14" i="3"/>
  <c r="AT14" i="3"/>
  <c r="AS14" i="3"/>
  <c r="AR14" i="3"/>
  <c r="AQ14" i="3"/>
  <c r="AP14" i="3"/>
  <c r="AO14" i="3"/>
  <c r="AN14" i="3"/>
  <c r="AM14" i="3"/>
  <c r="AL14" i="3"/>
  <c r="AK14" i="3"/>
  <c r="AI14" i="3"/>
  <c r="AH14" i="3"/>
  <c r="AG14" i="3"/>
  <c r="AD14" i="3"/>
  <c r="AC14" i="3"/>
  <c r="AB14" i="3"/>
  <c r="AA14" i="3"/>
  <c r="Z14" i="3"/>
  <c r="X14" i="3"/>
  <c r="V14" i="3"/>
  <c r="AX13" i="3"/>
  <c r="AW13" i="3"/>
  <c r="AV13" i="3"/>
  <c r="AT13" i="3"/>
  <c r="AS13" i="3"/>
  <c r="AR13" i="3"/>
  <c r="AQ13" i="3"/>
  <c r="AP13" i="3"/>
  <c r="AO13" i="3"/>
  <c r="AN13" i="3"/>
  <c r="AM13" i="3"/>
  <c r="AL13" i="3"/>
  <c r="AK13" i="3"/>
  <c r="AI13" i="3"/>
  <c r="AH13" i="3"/>
  <c r="AG13" i="3"/>
  <c r="AD13" i="3"/>
  <c r="AC13" i="3"/>
  <c r="AB13" i="3"/>
  <c r="AA13" i="3"/>
  <c r="Z13" i="3"/>
  <c r="X13" i="3"/>
  <c r="V13" i="3"/>
  <c r="AX12" i="3"/>
  <c r="AW12" i="3"/>
  <c r="AV12" i="3"/>
  <c r="AT12" i="3"/>
  <c r="AS12" i="3"/>
  <c r="AR12" i="3"/>
  <c r="AQ12" i="3"/>
  <c r="AP12" i="3"/>
  <c r="AO12" i="3"/>
  <c r="AN12" i="3"/>
  <c r="AM12" i="3"/>
  <c r="AL12" i="3"/>
  <c r="AK12" i="3"/>
  <c r="AI12" i="3"/>
  <c r="AH12" i="3"/>
  <c r="AG12" i="3"/>
  <c r="AD12" i="3"/>
  <c r="AC12" i="3"/>
  <c r="AB12" i="3"/>
  <c r="AA12" i="3"/>
  <c r="Z12" i="3"/>
  <c r="X12" i="3"/>
  <c r="V12" i="3"/>
  <c r="AX11" i="3"/>
  <c r="AW11" i="3"/>
  <c r="AV11" i="3"/>
  <c r="AT11" i="3"/>
  <c r="AS11" i="3"/>
  <c r="AR11" i="3"/>
  <c r="AQ11" i="3"/>
  <c r="AP11" i="3"/>
  <c r="AO11" i="3"/>
  <c r="AN11" i="3"/>
  <c r="AM11" i="3"/>
  <c r="AL11" i="3"/>
  <c r="AK11" i="3"/>
  <c r="AI11" i="3"/>
  <c r="AH11" i="3"/>
  <c r="AG11" i="3"/>
  <c r="AD11" i="3"/>
  <c r="AC11" i="3"/>
  <c r="AB11" i="3"/>
  <c r="AA11" i="3"/>
  <c r="Z11" i="3"/>
  <c r="X11" i="3"/>
  <c r="V11" i="3"/>
  <c r="AX10" i="3"/>
  <c r="AW10" i="3"/>
  <c r="AV10" i="3"/>
  <c r="AT10" i="3"/>
  <c r="AS10" i="3"/>
  <c r="AR10" i="3"/>
  <c r="AQ10" i="3"/>
  <c r="AP10" i="3"/>
  <c r="AO10" i="3"/>
  <c r="AN10" i="3"/>
  <c r="AM10" i="3"/>
  <c r="AL10" i="3"/>
  <c r="AK10" i="3"/>
  <c r="AI10" i="3"/>
  <c r="AH10" i="3"/>
  <c r="AG10" i="3"/>
  <c r="AD10" i="3"/>
  <c r="AC10" i="3"/>
  <c r="AB10" i="3"/>
  <c r="AA10" i="3"/>
  <c r="Z10" i="3"/>
  <c r="X10" i="3"/>
  <c r="V10" i="3"/>
  <c r="AX9" i="3"/>
  <c r="AW9" i="3"/>
  <c r="AV9" i="3"/>
  <c r="AT9" i="3"/>
  <c r="AS9" i="3"/>
  <c r="AR9" i="3"/>
  <c r="AQ9" i="3"/>
  <c r="AP9" i="3"/>
  <c r="AO9" i="3"/>
  <c r="AN9" i="3"/>
  <c r="AM9" i="3"/>
  <c r="AL9" i="3"/>
  <c r="AK9" i="3"/>
  <c r="AI9" i="3"/>
  <c r="AH9" i="3"/>
  <c r="AG9" i="3"/>
  <c r="AD9" i="3"/>
  <c r="AC9" i="3"/>
  <c r="AB9" i="3"/>
  <c r="AA9" i="3"/>
  <c r="Z9" i="3"/>
  <c r="X9" i="3"/>
  <c r="V9" i="3"/>
  <c r="AX8" i="3"/>
  <c r="AW8" i="3"/>
  <c r="AV8" i="3"/>
  <c r="AT8" i="3"/>
  <c r="AS8" i="3"/>
  <c r="AR8" i="3"/>
  <c r="AQ8" i="3"/>
  <c r="AP8" i="3"/>
  <c r="AO8" i="3"/>
  <c r="AN8" i="3"/>
  <c r="AM8" i="3"/>
  <c r="AL8" i="3"/>
  <c r="AK8" i="3"/>
  <c r="AI8" i="3"/>
  <c r="AH8" i="3"/>
  <c r="AG8" i="3"/>
  <c r="AD8" i="3"/>
  <c r="AC8" i="3"/>
  <c r="AB8" i="3"/>
  <c r="AA8" i="3"/>
  <c r="Z8" i="3"/>
  <c r="X8" i="3"/>
  <c r="V8" i="3"/>
  <c r="AX7" i="3"/>
  <c r="AW7" i="3"/>
  <c r="AV7" i="3"/>
  <c r="AT7" i="3"/>
  <c r="AS7" i="3"/>
  <c r="AR7" i="3"/>
  <c r="AQ7" i="3"/>
  <c r="AP7" i="3"/>
  <c r="AO7" i="3"/>
  <c r="AN7" i="3"/>
  <c r="AM7" i="3"/>
  <c r="AL7" i="3"/>
  <c r="AK7" i="3"/>
  <c r="AI7" i="3"/>
  <c r="AH7" i="3"/>
  <c r="AG7" i="3"/>
  <c r="AD7" i="3"/>
  <c r="AC7" i="3"/>
  <c r="AB7" i="3"/>
  <c r="AA7" i="3"/>
  <c r="Z7" i="3"/>
  <c r="X7" i="3"/>
  <c r="V7" i="3"/>
  <c r="AX6" i="3"/>
  <c r="AW6" i="3"/>
  <c r="AV6" i="3"/>
  <c r="AT6" i="3"/>
  <c r="AS6" i="3"/>
  <c r="AR6" i="3"/>
  <c r="AQ6" i="3"/>
  <c r="AP6" i="3"/>
  <c r="AO6" i="3"/>
  <c r="AN6" i="3"/>
  <c r="AM6" i="3"/>
  <c r="AL6" i="3"/>
  <c r="AK6" i="3"/>
  <c r="AI6" i="3"/>
  <c r="AH6" i="3"/>
  <c r="AG6" i="3"/>
  <c r="AD6" i="3"/>
  <c r="AC6" i="3"/>
  <c r="AB6" i="3"/>
  <c r="AA6" i="3"/>
  <c r="Z6" i="3"/>
  <c r="X6" i="3"/>
  <c r="V6" i="3"/>
  <c r="AX5" i="3"/>
  <c r="AW5" i="3"/>
  <c r="AV5" i="3"/>
  <c r="AT5" i="3"/>
  <c r="AS5" i="3"/>
  <c r="AR5" i="3"/>
  <c r="AQ5" i="3"/>
  <c r="AP5" i="3"/>
  <c r="AO5" i="3"/>
  <c r="AN5" i="3"/>
  <c r="AM5" i="3"/>
  <c r="AL5" i="3"/>
  <c r="AK5" i="3"/>
  <c r="AI5" i="3"/>
  <c r="AH5" i="3"/>
  <c r="AG5" i="3"/>
  <c r="AD5" i="3"/>
  <c r="AC5" i="3"/>
  <c r="AB5" i="3"/>
  <c r="AA5" i="3"/>
  <c r="Z5" i="3"/>
  <c r="X5" i="3"/>
  <c r="V5" i="3"/>
  <c r="AX4" i="3"/>
  <c r="AW4" i="3"/>
  <c r="AV4" i="3"/>
  <c r="AT4" i="3"/>
  <c r="AS4" i="3"/>
  <c r="AR4" i="3"/>
  <c r="AQ4" i="3"/>
  <c r="AP4" i="3"/>
  <c r="AO4" i="3"/>
  <c r="AN4" i="3"/>
  <c r="AM4" i="3"/>
  <c r="AL4" i="3"/>
  <c r="AK4" i="3"/>
  <c r="AI4" i="3"/>
  <c r="AH4" i="3"/>
  <c r="AG4" i="3"/>
  <c r="AD4" i="3"/>
  <c r="AC4" i="3"/>
  <c r="AB4" i="3"/>
  <c r="AA4" i="3"/>
  <c r="Z4" i="3"/>
  <c r="X4" i="3"/>
  <c r="V4" i="3"/>
  <c r="AX3" i="3"/>
  <c r="AW3" i="3"/>
  <c r="AV3" i="3"/>
  <c r="AT3" i="3"/>
  <c r="AS3" i="3"/>
  <c r="AR3" i="3"/>
  <c r="AQ3" i="3"/>
  <c r="AP3" i="3"/>
  <c r="AO3" i="3"/>
  <c r="AN3" i="3"/>
  <c r="AM3" i="3"/>
  <c r="AL3" i="3"/>
  <c r="AK3" i="3"/>
  <c r="AI3" i="3"/>
  <c r="AH3" i="3"/>
  <c r="AG3" i="3"/>
  <c r="AD3" i="3"/>
  <c r="AC3" i="3"/>
  <c r="AB3" i="3"/>
  <c r="AA3" i="3"/>
  <c r="Z3" i="3"/>
  <c r="X3" i="3"/>
  <c r="V3" i="3"/>
  <c r="AX2" i="3"/>
  <c r="AW2" i="3"/>
  <c r="AV2" i="3"/>
  <c r="AT2" i="3"/>
  <c r="AS2" i="3"/>
  <c r="AR2" i="3"/>
  <c r="AQ2" i="3"/>
  <c r="AP2" i="3"/>
  <c r="AO2" i="3"/>
  <c r="AN2" i="3"/>
  <c r="AM2" i="3"/>
  <c r="AL2" i="3"/>
  <c r="AK2" i="3"/>
  <c r="AI2" i="3"/>
  <c r="AH2" i="3"/>
  <c r="AG2" i="3"/>
  <c r="AD2" i="3"/>
  <c r="AC2" i="3"/>
  <c r="AB2" i="3"/>
  <c r="AA2" i="3"/>
  <c r="Z2" i="3"/>
  <c r="X2" i="3"/>
  <c r="V2" i="3"/>
  <c r="AB323" i="2"/>
  <c r="AA323" i="2"/>
  <c r="Z323" i="2"/>
  <c r="Y323" i="2"/>
  <c r="X323" i="2"/>
  <c r="W323" i="2"/>
  <c r="J323" i="2"/>
  <c r="G323" i="2"/>
  <c r="E323" i="2"/>
  <c r="AB32" i="2"/>
  <c r="AA32" i="2"/>
  <c r="Z32" i="2"/>
  <c r="Y32" i="2"/>
  <c r="X32" i="2"/>
  <c r="W32" i="2"/>
  <c r="J32" i="2"/>
  <c r="G32" i="2"/>
  <c r="E32" i="2"/>
  <c r="AB59" i="2"/>
  <c r="AA59" i="2"/>
  <c r="Z59" i="2"/>
  <c r="Y59" i="2"/>
  <c r="X59" i="2"/>
  <c r="W59" i="2"/>
  <c r="J59" i="2"/>
  <c r="G59" i="2"/>
  <c r="E59" i="2"/>
  <c r="AB166" i="2"/>
  <c r="AA166" i="2"/>
  <c r="Z166" i="2"/>
  <c r="Y166" i="2"/>
  <c r="X166" i="2"/>
  <c r="W166" i="2"/>
  <c r="J166" i="2"/>
  <c r="G166" i="2"/>
  <c r="E166" i="2"/>
  <c r="AB1062" i="2"/>
  <c r="AA1062" i="2"/>
  <c r="Z1062" i="2"/>
  <c r="Y1062" i="2"/>
  <c r="X1062" i="2"/>
  <c r="W1062" i="2"/>
  <c r="J1062" i="2"/>
  <c r="G1062" i="2"/>
  <c r="E1062" i="2"/>
  <c r="AB370" i="2"/>
  <c r="AA370" i="2"/>
  <c r="Z370" i="2"/>
  <c r="Y370" i="2"/>
  <c r="X370" i="2"/>
  <c r="W370" i="2"/>
  <c r="J370" i="2"/>
  <c r="G370" i="2"/>
  <c r="E370" i="2"/>
  <c r="AB63" i="2"/>
  <c r="AA63" i="2"/>
  <c r="Z63" i="2"/>
  <c r="Y63" i="2"/>
  <c r="X63" i="2"/>
  <c r="W63" i="2"/>
  <c r="J63" i="2"/>
  <c r="G63" i="2"/>
  <c r="E63" i="2"/>
  <c r="AB308" i="2"/>
  <c r="AA308" i="2"/>
  <c r="Z308" i="2"/>
  <c r="Y308" i="2"/>
  <c r="X308" i="2"/>
  <c r="W308" i="2"/>
  <c r="J308" i="2"/>
  <c r="G308" i="2"/>
  <c r="E308" i="2"/>
  <c r="AB140" i="2"/>
  <c r="AA140" i="2"/>
  <c r="Z140" i="2"/>
  <c r="Y140" i="2"/>
  <c r="X140" i="2"/>
  <c r="W140" i="2"/>
  <c r="J140" i="2"/>
  <c r="G140" i="2"/>
  <c r="E140" i="2"/>
  <c r="AB422" i="2"/>
  <c r="AA422" i="2"/>
  <c r="Z422" i="2"/>
  <c r="Y422" i="2"/>
  <c r="X422" i="2"/>
  <c r="W422" i="2"/>
  <c r="J422" i="2"/>
  <c r="G422" i="2"/>
  <c r="E422" i="2"/>
  <c r="AB108" i="2"/>
  <c r="AA108" i="2"/>
  <c r="Z108" i="2"/>
  <c r="Y108" i="2"/>
  <c r="X108" i="2"/>
  <c r="W108" i="2"/>
  <c r="J108" i="2"/>
  <c r="G108" i="2"/>
  <c r="E108" i="2"/>
  <c r="AB301" i="2"/>
  <c r="AA301" i="2"/>
  <c r="Z301" i="2"/>
  <c r="Y301" i="2"/>
  <c r="X301" i="2"/>
  <c r="W301" i="2"/>
  <c r="J301" i="2"/>
  <c r="G301" i="2"/>
  <c r="E301" i="2"/>
  <c r="AB112" i="2"/>
  <c r="AA112" i="2"/>
  <c r="Z112" i="2"/>
  <c r="Y112" i="2"/>
  <c r="X112" i="2"/>
  <c r="W112" i="2"/>
  <c r="J112" i="2"/>
  <c r="G112" i="2"/>
  <c r="E112" i="2"/>
  <c r="AB444" i="2"/>
  <c r="AA444" i="2"/>
  <c r="Z444" i="2"/>
  <c r="Y444" i="2"/>
  <c r="X444" i="2"/>
  <c r="W444" i="2"/>
  <c r="J444" i="2"/>
  <c r="G444" i="2"/>
  <c r="E444" i="2"/>
  <c r="AB107" i="2"/>
  <c r="AA107" i="2"/>
  <c r="Z107" i="2"/>
  <c r="Y107" i="2"/>
  <c r="X107" i="2"/>
  <c r="W107" i="2"/>
  <c r="J107" i="2"/>
  <c r="G107" i="2"/>
  <c r="E107" i="2"/>
  <c r="AB1041" i="2"/>
  <c r="AA1041" i="2"/>
  <c r="Z1041" i="2"/>
  <c r="Y1041" i="2"/>
  <c r="X1041" i="2"/>
  <c r="W1041" i="2"/>
  <c r="J1041" i="2"/>
  <c r="G1041" i="2"/>
  <c r="E1041" i="2"/>
  <c r="AB100" i="2"/>
  <c r="AA100" i="2"/>
  <c r="Z100" i="2"/>
  <c r="Y100" i="2"/>
  <c r="X100" i="2"/>
  <c r="W100" i="2"/>
  <c r="J100" i="2"/>
  <c r="G100" i="2"/>
  <c r="E100" i="2"/>
  <c r="AB176" i="2"/>
  <c r="AA176" i="2"/>
  <c r="Z176" i="2"/>
  <c r="Y176" i="2"/>
  <c r="X176" i="2"/>
  <c r="W176" i="2"/>
  <c r="J176" i="2"/>
  <c r="G176" i="2"/>
  <c r="E176" i="2"/>
  <c r="AB75" i="2"/>
  <c r="AA75" i="2"/>
  <c r="Z75" i="2"/>
  <c r="Y75" i="2"/>
  <c r="X75" i="2"/>
  <c r="W75" i="2"/>
  <c r="J75" i="2"/>
  <c r="G75" i="2"/>
  <c r="E75" i="2"/>
  <c r="AB53" i="2"/>
  <c r="AA53" i="2"/>
  <c r="Z53" i="2"/>
  <c r="Y53" i="2"/>
  <c r="X53" i="2"/>
  <c r="W53" i="2"/>
  <c r="J53" i="2"/>
  <c r="G53" i="2"/>
  <c r="E53" i="2"/>
  <c r="AB165" i="2"/>
  <c r="AA165" i="2"/>
  <c r="Z165" i="2"/>
  <c r="Y165" i="2"/>
  <c r="X165" i="2"/>
  <c r="W165" i="2"/>
  <c r="J165" i="2"/>
  <c r="G165" i="2"/>
  <c r="E165" i="2"/>
  <c r="AB106" i="2"/>
  <c r="AA106" i="2"/>
  <c r="Z106" i="2"/>
  <c r="Y106" i="2"/>
  <c r="X106" i="2"/>
  <c r="W106" i="2"/>
  <c r="J106" i="2"/>
  <c r="G106" i="2"/>
  <c r="E106" i="2"/>
  <c r="AB830" i="2"/>
  <c r="AA830" i="2"/>
  <c r="Z830" i="2"/>
  <c r="Y830" i="2"/>
  <c r="X830" i="2"/>
  <c r="W830" i="2"/>
  <c r="J830" i="2"/>
  <c r="G830" i="2"/>
  <c r="E830" i="2"/>
  <c r="AB542" i="2"/>
  <c r="AA542" i="2"/>
  <c r="Z542" i="2"/>
  <c r="Y542" i="2"/>
  <c r="X542" i="2"/>
  <c r="W542" i="2"/>
  <c r="J542" i="2"/>
  <c r="G542" i="2"/>
  <c r="E542" i="2"/>
  <c r="AB686" i="2"/>
  <c r="AA686" i="2"/>
  <c r="Z686" i="2"/>
  <c r="Y686" i="2"/>
  <c r="X686" i="2"/>
  <c r="W686" i="2"/>
  <c r="J686" i="2"/>
  <c r="G686" i="2"/>
  <c r="E686" i="2"/>
  <c r="AB508" i="2"/>
  <c r="AA508" i="2"/>
  <c r="Z508" i="2"/>
  <c r="Y508" i="2"/>
  <c r="X508" i="2"/>
  <c r="W508" i="2"/>
  <c r="J508" i="2"/>
  <c r="G508" i="2"/>
  <c r="E508" i="2"/>
  <c r="AB507" i="2"/>
  <c r="AA507" i="2"/>
  <c r="Z507" i="2"/>
  <c r="Y507" i="2"/>
  <c r="X507" i="2"/>
  <c r="W507" i="2"/>
  <c r="J507" i="2"/>
  <c r="G507" i="2"/>
  <c r="E507" i="2"/>
  <c r="AB506" i="2"/>
  <c r="AA506" i="2"/>
  <c r="Z506" i="2"/>
  <c r="Y506" i="2"/>
  <c r="X506" i="2"/>
  <c r="W506" i="2"/>
  <c r="J506" i="2"/>
  <c r="G506" i="2"/>
  <c r="E506" i="2"/>
  <c r="AB151" i="2"/>
  <c r="AA151" i="2"/>
  <c r="Z151" i="2"/>
  <c r="Y151" i="2"/>
  <c r="X151" i="2"/>
  <c r="W151" i="2"/>
  <c r="J151" i="2"/>
  <c r="G151" i="2"/>
  <c r="E151" i="2"/>
  <c r="AB155" i="2"/>
  <c r="AA155" i="2"/>
  <c r="Z155" i="2"/>
  <c r="Y155" i="2"/>
  <c r="X155" i="2"/>
  <c r="W155" i="2"/>
  <c r="J155" i="2"/>
  <c r="G155" i="2"/>
  <c r="E155" i="2"/>
  <c r="AB14" i="2"/>
  <c r="AA14" i="2"/>
  <c r="Z14" i="2"/>
  <c r="Y14" i="2"/>
  <c r="X14" i="2"/>
  <c r="W14" i="2"/>
  <c r="J14" i="2"/>
  <c r="G14" i="2"/>
  <c r="E14" i="2"/>
  <c r="AB95" i="2"/>
  <c r="AA95" i="2"/>
  <c r="Z95" i="2"/>
  <c r="Y95" i="2"/>
  <c r="X95" i="2"/>
  <c r="W95" i="2"/>
  <c r="J95" i="2"/>
  <c r="G95" i="2"/>
  <c r="E95" i="2"/>
  <c r="AB58" i="2"/>
  <c r="AA58" i="2"/>
  <c r="Z58" i="2"/>
  <c r="Y58" i="2"/>
  <c r="X58" i="2"/>
  <c r="W58" i="2"/>
  <c r="J58" i="2"/>
  <c r="G58" i="2"/>
  <c r="E58" i="2"/>
  <c r="AB423" i="2"/>
  <c r="AA423" i="2"/>
  <c r="Z423" i="2"/>
  <c r="Y423" i="2"/>
  <c r="X423" i="2"/>
  <c r="W423" i="2"/>
  <c r="J423" i="2"/>
  <c r="G423" i="2"/>
  <c r="E423" i="2"/>
  <c r="AB309" i="2"/>
  <c r="AA309" i="2"/>
  <c r="Z309" i="2"/>
  <c r="Y309" i="2"/>
  <c r="X309" i="2"/>
  <c r="W309" i="2"/>
  <c r="J309" i="2"/>
  <c r="G309" i="2"/>
  <c r="E309" i="2"/>
  <c r="AB13" i="2"/>
  <c r="AA13" i="2"/>
  <c r="Z13" i="2"/>
  <c r="Y13" i="2"/>
  <c r="X13" i="2"/>
  <c r="W13" i="2"/>
  <c r="J13" i="2"/>
  <c r="G13" i="2"/>
  <c r="E13" i="2"/>
  <c r="AB134" i="2"/>
  <c r="AA134" i="2"/>
  <c r="Z134" i="2"/>
  <c r="Y134" i="2"/>
  <c r="X134" i="2"/>
  <c r="W134" i="2"/>
  <c r="J134" i="2"/>
  <c r="G134" i="2"/>
  <c r="E134" i="2"/>
  <c r="AB452" i="2"/>
  <c r="AA452" i="2"/>
  <c r="Z452" i="2"/>
  <c r="Y452" i="2"/>
  <c r="X452" i="2"/>
  <c r="W452" i="2"/>
  <c r="J452" i="2"/>
  <c r="G452" i="2"/>
  <c r="E452" i="2"/>
  <c r="AB135" i="2"/>
  <c r="AA135" i="2"/>
  <c r="Z135" i="2"/>
  <c r="Y135" i="2"/>
  <c r="X135" i="2"/>
  <c r="W135" i="2"/>
  <c r="J135" i="2"/>
  <c r="G135" i="2"/>
  <c r="E135" i="2"/>
  <c r="AB82" i="2"/>
  <c r="AA82" i="2"/>
  <c r="Z82" i="2"/>
  <c r="Y82" i="2"/>
  <c r="X82" i="2"/>
  <c r="W82" i="2"/>
  <c r="J82" i="2"/>
  <c r="G82" i="2"/>
  <c r="E82" i="2"/>
  <c r="AB148" i="2"/>
  <c r="AA148" i="2"/>
  <c r="Z148" i="2"/>
  <c r="Y148" i="2"/>
  <c r="X148" i="2"/>
  <c r="W148" i="2"/>
  <c r="J148" i="2"/>
  <c r="G148" i="2"/>
  <c r="E148" i="2"/>
  <c r="AB57" i="2"/>
  <c r="AA57" i="2"/>
  <c r="Z57" i="2"/>
  <c r="Y57" i="2"/>
  <c r="X57" i="2"/>
  <c r="W57" i="2"/>
  <c r="J57" i="2"/>
  <c r="G57" i="2"/>
  <c r="E57" i="2"/>
  <c r="AB764" i="2"/>
  <c r="AA764" i="2"/>
  <c r="Z764" i="2"/>
  <c r="Y764" i="2"/>
  <c r="X764" i="2"/>
  <c r="W764" i="2"/>
  <c r="J764" i="2"/>
  <c r="G764" i="2"/>
  <c r="E764" i="2"/>
  <c r="AB111" i="2"/>
  <c r="AA111" i="2"/>
  <c r="Z111" i="2"/>
  <c r="Y111" i="2"/>
  <c r="X111" i="2"/>
  <c r="W111" i="2"/>
  <c r="J111" i="2"/>
  <c r="G111" i="2"/>
  <c r="E111" i="2"/>
  <c r="AB147" i="2"/>
  <c r="AA147" i="2"/>
  <c r="Z147" i="2"/>
  <c r="Y147" i="2"/>
  <c r="X147" i="2"/>
  <c r="W147" i="2"/>
  <c r="J147" i="2"/>
  <c r="G147" i="2"/>
  <c r="E147" i="2"/>
  <c r="AB70" i="2"/>
  <c r="AA70" i="2"/>
  <c r="Z70" i="2"/>
  <c r="Y70" i="2"/>
  <c r="X70" i="2"/>
  <c r="W70" i="2"/>
  <c r="J70" i="2"/>
  <c r="G70" i="2"/>
  <c r="E70" i="2"/>
  <c r="AB303" i="2"/>
  <c r="AA303" i="2"/>
  <c r="Z303" i="2"/>
  <c r="Y303" i="2"/>
  <c r="X303" i="2"/>
  <c r="W303" i="2"/>
  <c r="J303" i="2"/>
  <c r="G303" i="2"/>
  <c r="E303" i="2"/>
  <c r="AB302" i="2"/>
  <c r="AA302" i="2"/>
  <c r="Z302" i="2"/>
  <c r="Y302" i="2"/>
  <c r="X302" i="2"/>
  <c r="W302" i="2"/>
  <c r="J302" i="2"/>
  <c r="G302" i="2"/>
  <c r="E302" i="2"/>
  <c r="AB278" i="2"/>
  <c r="AA278" i="2"/>
  <c r="Z278" i="2"/>
  <c r="Y278" i="2"/>
  <c r="X278" i="2"/>
  <c r="W278" i="2"/>
  <c r="J278" i="2"/>
  <c r="G278" i="2"/>
  <c r="E278" i="2"/>
  <c r="AB146" i="2"/>
  <c r="AA146" i="2"/>
  <c r="Z146" i="2"/>
  <c r="Y146" i="2"/>
  <c r="X146" i="2"/>
  <c r="W146" i="2"/>
  <c r="J146" i="2"/>
  <c r="G146" i="2"/>
  <c r="E146" i="2"/>
  <c r="AB300" i="2"/>
  <c r="AA300" i="2"/>
  <c r="Z300" i="2"/>
  <c r="Y300" i="2"/>
  <c r="X300" i="2"/>
  <c r="W300" i="2"/>
  <c r="J300" i="2"/>
  <c r="G300" i="2"/>
  <c r="E300" i="2"/>
  <c r="AB3" i="2"/>
  <c r="AA3" i="2"/>
  <c r="Z3" i="2"/>
  <c r="Y3" i="2"/>
  <c r="X3" i="2"/>
  <c r="W3" i="2"/>
  <c r="J3" i="2"/>
  <c r="G3" i="2"/>
  <c r="E3" i="2"/>
  <c r="AB124" i="2"/>
  <c r="AA124" i="2"/>
  <c r="Z124" i="2"/>
  <c r="Y124" i="2"/>
  <c r="X124" i="2"/>
  <c r="W124" i="2"/>
  <c r="J124" i="2"/>
  <c r="G124" i="2"/>
  <c r="E124" i="2"/>
  <c r="AB304" i="2"/>
  <c r="AA304" i="2"/>
  <c r="Z304" i="2"/>
  <c r="Y304" i="2"/>
  <c r="X304" i="2"/>
  <c r="W304" i="2"/>
  <c r="J304" i="2"/>
  <c r="G304" i="2"/>
  <c r="E304" i="2"/>
  <c r="AB495" i="2"/>
  <c r="AA495" i="2"/>
  <c r="Z495" i="2"/>
  <c r="Y495" i="2"/>
  <c r="X495" i="2"/>
  <c r="W495" i="2"/>
  <c r="J495" i="2"/>
  <c r="G495" i="2"/>
  <c r="E495" i="2"/>
  <c r="AB50" i="2"/>
  <c r="AA50" i="2"/>
  <c r="Z50" i="2"/>
  <c r="Y50" i="2"/>
  <c r="X50" i="2"/>
  <c r="W50" i="2"/>
  <c r="J50" i="2"/>
  <c r="G50" i="2"/>
  <c r="E50" i="2"/>
  <c r="AB68" i="2"/>
  <c r="AA68" i="2"/>
  <c r="Z68" i="2"/>
  <c r="Y68" i="2"/>
  <c r="X68" i="2"/>
  <c r="W68" i="2"/>
  <c r="J68" i="2"/>
  <c r="G68" i="2"/>
  <c r="E68" i="2"/>
  <c r="AB628" i="2"/>
  <c r="AA628" i="2"/>
  <c r="Z628" i="2"/>
  <c r="Y628" i="2"/>
  <c r="X628" i="2"/>
  <c r="W628" i="2"/>
  <c r="J628" i="2"/>
  <c r="G628" i="2"/>
  <c r="E628" i="2"/>
  <c r="AB22" i="2"/>
  <c r="AA22" i="2"/>
  <c r="Z22" i="2"/>
  <c r="Y22" i="2"/>
  <c r="X22" i="2"/>
  <c r="W22" i="2"/>
  <c r="J22" i="2"/>
  <c r="G22" i="2"/>
  <c r="E22" i="2"/>
  <c r="AB21" i="2"/>
  <c r="AA21" i="2"/>
  <c r="Z21" i="2"/>
  <c r="Y21" i="2"/>
  <c r="X21" i="2"/>
  <c r="W21" i="2"/>
  <c r="J21" i="2"/>
  <c r="G21" i="2"/>
  <c r="E21" i="2"/>
  <c r="AB220" i="2"/>
  <c r="AA220" i="2"/>
  <c r="Z220" i="2"/>
  <c r="Y220" i="2"/>
  <c r="X220" i="2"/>
  <c r="W220" i="2"/>
  <c r="J220" i="2"/>
  <c r="G220" i="2"/>
  <c r="E220" i="2"/>
  <c r="AB123" i="2"/>
  <c r="AA123" i="2"/>
  <c r="Z123" i="2"/>
  <c r="Y123" i="2"/>
  <c r="X123" i="2"/>
  <c r="W123" i="2"/>
  <c r="J123" i="2"/>
  <c r="G123" i="2"/>
  <c r="E123" i="2"/>
  <c r="AB122" i="2"/>
  <c r="AA122" i="2"/>
  <c r="Z122" i="2"/>
  <c r="Y122" i="2"/>
  <c r="X122" i="2"/>
  <c r="W122" i="2"/>
  <c r="J122" i="2"/>
  <c r="G122" i="2"/>
  <c r="E122" i="2"/>
  <c r="AB511" i="2"/>
  <c r="AA511" i="2"/>
  <c r="Z511" i="2"/>
  <c r="Y511" i="2"/>
  <c r="X511" i="2"/>
  <c r="W511" i="2"/>
  <c r="J511" i="2"/>
  <c r="G511" i="2"/>
  <c r="E511" i="2"/>
  <c r="AB1127" i="2"/>
  <c r="AA1127" i="2"/>
  <c r="Z1127" i="2"/>
  <c r="Y1127" i="2"/>
  <c r="X1127" i="2"/>
  <c r="W1127" i="2"/>
  <c r="J1127" i="2"/>
  <c r="G1127" i="2"/>
  <c r="E1127" i="2"/>
  <c r="AB12" i="2"/>
  <c r="AA12" i="2"/>
  <c r="Z12" i="2"/>
  <c r="Y12" i="2"/>
  <c r="X12" i="2"/>
  <c r="W12" i="2"/>
  <c r="J12" i="2"/>
  <c r="G12" i="2"/>
  <c r="E12" i="2"/>
  <c r="AB62" i="2"/>
  <c r="AA62" i="2"/>
  <c r="Z62" i="2"/>
  <c r="Y62" i="2"/>
  <c r="X62" i="2"/>
  <c r="W62" i="2"/>
  <c r="J62" i="2"/>
  <c r="G62" i="2"/>
  <c r="E62" i="2"/>
  <c r="AB154" i="2"/>
  <c r="AA154" i="2"/>
  <c r="Z154" i="2"/>
  <c r="Y154" i="2"/>
  <c r="X154" i="2"/>
  <c r="W154" i="2"/>
  <c r="J154" i="2"/>
  <c r="G154" i="2"/>
  <c r="E154" i="2"/>
  <c r="AB11" i="2"/>
  <c r="AA11" i="2"/>
  <c r="Z11" i="2"/>
  <c r="Y11" i="2"/>
  <c r="X11" i="2"/>
  <c r="W11" i="2"/>
  <c r="J11" i="2"/>
  <c r="G11" i="2"/>
  <c r="E11" i="2"/>
  <c r="AB317" i="2"/>
  <c r="AA317" i="2"/>
  <c r="Z317" i="2"/>
  <c r="Y317" i="2"/>
  <c r="X317" i="2"/>
  <c r="W317" i="2"/>
  <c r="J317" i="2"/>
  <c r="G317" i="2"/>
  <c r="E317" i="2"/>
  <c r="AB316" i="2"/>
  <c r="AA316" i="2"/>
  <c r="Z316" i="2"/>
  <c r="Y316" i="2"/>
  <c r="X316" i="2"/>
  <c r="W316" i="2"/>
  <c r="J316" i="2"/>
  <c r="G316" i="2"/>
  <c r="E316" i="2"/>
  <c r="AB377" i="2"/>
  <c r="AA377" i="2"/>
  <c r="Z377" i="2"/>
  <c r="Y377" i="2"/>
  <c r="X377" i="2"/>
  <c r="W377" i="2"/>
  <c r="J377" i="2"/>
  <c r="G377" i="2"/>
  <c r="E377" i="2"/>
  <c r="AB91" i="2"/>
  <c r="AA91" i="2"/>
  <c r="Z91" i="2"/>
  <c r="Y91" i="2"/>
  <c r="X91" i="2"/>
  <c r="W91" i="2"/>
  <c r="J91" i="2"/>
  <c r="G91" i="2"/>
  <c r="E91" i="2"/>
  <c r="AB420" i="2"/>
  <c r="AA420" i="2"/>
  <c r="Z420" i="2"/>
  <c r="Y420" i="2"/>
  <c r="X420" i="2"/>
  <c r="W420" i="2"/>
  <c r="J420" i="2"/>
  <c r="G420" i="2"/>
  <c r="E420" i="2"/>
  <c r="AB307" i="2"/>
  <c r="AA307" i="2"/>
  <c r="Z307" i="2"/>
  <c r="Y307" i="2"/>
  <c r="X307" i="2"/>
  <c r="W307" i="2"/>
  <c r="J307" i="2"/>
  <c r="G307" i="2"/>
  <c r="E307" i="2"/>
  <c r="AB56" i="2"/>
  <c r="AA56" i="2"/>
  <c r="Z56" i="2"/>
  <c r="Y56" i="2"/>
  <c r="X56" i="2"/>
  <c r="W56" i="2"/>
  <c r="J56" i="2"/>
  <c r="G56" i="2"/>
  <c r="E56" i="2"/>
  <c r="AB149" i="2"/>
  <c r="AA149" i="2"/>
  <c r="Z149" i="2"/>
  <c r="Y149" i="2"/>
  <c r="X149" i="2"/>
  <c r="W149" i="2"/>
  <c r="J149" i="2"/>
  <c r="G149" i="2"/>
  <c r="E149" i="2"/>
  <c r="AB109" i="2"/>
  <c r="AA109" i="2"/>
  <c r="Z109" i="2"/>
  <c r="Y109" i="2"/>
  <c r="X109" i="2"/>
  <c r="W109" i="2"/>
  <c r="J109" i="2"/>
  <c r="G109" i="2"/>
  <c r="E109" i="2"/>
  <c r="AB1192" i="2"/>
  <c r="AA1192" i="2"/>
  <c r="Z1192" i="2"/>
  <c r="Y1192" i="2"/>
  <c r="X1192" i="2"/>
  <c r="W1192" i="2"/>
  <c r="J1192" i="2"/>
  <c r="G1192" i="2"/>
  <c r="E1192" i="2"/>
  <c r="AB1174" i="2"/>
  <c r="AA1174" i="2"/>
  <c r="Z1174" i="2"/>
  <c r="Y1174" i="2"/>
  <c r="X1174" i="2"/>
  <c r="W1174" i="2"/>
  <c r="J1174" i="2"/>
  <c r="G1174" i="2"/>
  <c r="E1174" i="2"/>
  <c r="AB1155" i="2"/>
  <c r="AA1155" i="2"/>
  <c r="Z1155" i="2"/>
  <c r="Y1155" i="2"/>
  <c r="X1155" i="2"/>
  <c r="W1155" i="2"/>
  <c r="J1155" i="2"/>
  <c r="G1155" i="2"/>
  <c r="E1155" i="2"/>
  <c r="AB791" i="2"/>
  <c r="AA791" i="2"/>
  <c r="Z791" i="2"/>
  <c r="Y791" i="2"/>
  <c r="X791" i="2"/>
  <c r="W791" i="2"/>
  <c r="J791" i="2"/>
  <c r="G791" i="2"/>
  <c r="E791" i="2"/>
  <c r="AB731" i="2"/>
  <c r="AA731" i="2"/>
  <c r="Z731" i="2"/>
  <c r="Y731" i="2"/>
  <c r="X731" i="2"/>
  <c r="W731" i="2"/>
  <c r="J731" i="2"/>
  <c r="G731" i="2"/>
  <c r="E731" i="2"/>
  <c r="AB652" i="2"/>
  <c r="AA652" i="2"/>
  <c r="Z652" i="2"/>
  <c r="Y652" i="2"/>
  <c r="X652" i="2"/>
  <c r="W652" i="2"/>
  <c r="J652" i="2"/>
  <c r="G652" i="2"/>
  <c r="E652" i="2"/>
  <c r="AB646" i="2"/>
  <c r="AA646" i="2"/>
  <c r="Z646" i="2"/>
  <c r="Y646" i="2"/>
  <c r="X646" i="2"/>
  <c r="W646" i="2"/>
  <c r="J646" i="2"/>
  <c r="G646" i="2"/>
  <c r="E646" i="2"/>
  <c r="AB645" i="2"/>
  <c r="AA645" i="2"/>
  <c r="Z645" i="2"/>
  <c r="Y645" i="2"/>
  <c r="X645" i="2"/>
  <c r="W645" i="2"/>
  <c r="J645" i="2"/>
  <c r="G645" i="2"/>
  <c r="E645" i="2"/>
  <c r="AB641" i="2"/>
  <c r="AA641" i="2"/>
  <c r="Z641" i="2"/>
  <c r="Y641" i="2"/>
  <c r="X641" i="2"/>
  <c r="W641" i="2"/>
  <c r="J641" i="2"/>
  <c r="G641" i="2"/>
  <c r="E641" i="2"/>
  <c r="AB640" i="2"/>
  <c r="AA640" i="2"/>
  <c r="Z640" i="2"/>
  <c r="Y640" i="2"/>
  <c r="X640" i="2"/>
  <c r="W640" i="2"/>
  <c r="J640" i="2"/>
  <c r="G640" i="2"/>
  <c r="E640" i="2"/>
  <c r="AB503" i="2"/>
  <c r="AA503" i="2"/>
  <c r="Z503" i="2"/>
  <c r="Y503" i="2"/>
  <c r="X503" i="2"/>
  <c r="W503" i="2"/>
  <c r="J503" i="2"/>
  <c r="G503" i="2"/>
  <c r="E503" i="2"/>
  <c r="AB126" i="2"/>
  <c r="AA126" i="2"/>
  <c r="Z126" i="2"/>
  <c r="Y126" i="2"/>
  <c r="X126" i="2"/>
  <c r="W126" i="2"/>
  <c r="J126" i="2"/>
  <c r="G126" i="2"/>
  <c r="E126" i="2"/>
  <c r="AB159" i="2"/>
  <c r="AA159" i="2"/>
  <c r="Z159" i="2"/>
  <c r="Y159" i="2"/>
  <c r="X159" i="2"/>
  <c r="W159" i="2"/>
  <c r="J159" i="2"/>
  <c r="G159" i="2"/>
  <c r="E159" i="2"/>
  <c r="AB83" i="2"/>
  <c r="AA83" i="2"/>
  <c r="Z83" i="2"/>
  <c r="Y83" i="2"/>
  <c r="X83" i="2"/>
  <c r="W83" i="2"/>
  <c r="J83" i="2"/>
  <c r="G83" i="2"/>
  <c r="E83" i="2"/>
  <c r="AB337" i="2"/>
  <c r="AA337" i="2"/>
  <c r="Z337" i="2"/>
  <c r="Y337" i="2"/>
  <c r="X337" i="2"/>
  <c r="W337" i="2"/>
  <c r="J337" i="2"/>
  <c r="G337" i="2"/>
  <c r="E337" i="2"/>
  <c r="AB190" i="2"/>
  <c r="AA190" i="2"/>
  <c r="Z190" i="2"/>
  <c r="Y190" i="2"/>
  <c r="X190" i="2"/>
  <c r="W190" i="2"/>
  <c r="J190" i="2"/>
  <c r="G190" i="2"/>
  <c r="E190" i="2"/>
  <c r="AB189" i="2"/>
  <c r="AA189" i="2"/>
  <c r="Z189" i="2"/>
  <c r="Y189" i="2"/>
  <c r="X189" i="2"/>
  <c r="W189" i="2"/>
  <c r="J189" i="2"/>
  <c r="G189" i="2"/>
  <c r="E189" i="2"/>
  <c r="AB188" i="2"/>
  <c r="AA188" i="2"/>
  <c r="Z188" i="2"/>
  <c r="Y188" i="2"/>
  <c r="X188" i="2"/>
  <c r="W188" i="2"/>
  <c r="J188" i="2"/>
  <c r="G188" i="2"/>
  <c r="E188" i="2"/>
  <c r="AB187" i="2"/>
  <c r="AA187" i="2"/>
  <c r="Z187" i="2"/>
  <c r="Y187" i="2"/>
  <c r="X187" i="2"/>
  <c r="W187" i="2"/>
  <c r="J187" i="2"/>
  <c r="G187" i="2"/>
  <c r="E187" i="2"/>
  <c r="AB10" i="2"/>
  <c r="AA10" i="2"/>
  <c r="Z10" i="2"/>
  <c r="Y10" i="2"/>
  <c r="X10" i="2"/>
  <c r="W10" i="2"/>
  <c r="J10" i="2"/>
  <c r="G10" i="2"/>
  <c r="E10" i="2"/>
  <c r="AB144" i="2"/>
  <c r="AA144" i="2"/>
  <c r="Z144" i="2"/>
  <c r="Y144" i="2"/>
  <c r="X144" i="2"/>
  <c r="W144" i="2"/>
  <c r="J144" i="2"/>
  <c r="G144" i="2"/>
  <c r="E144" i="2"/>
  <c r="AB105" i="2"/>
  <c r="AA105" i="2"/>
  <c r="Z105" i="2"/>
  <c r="Y105" i="2"/>
  <c r="X105" i="2"/>
  <c r="W105" i="2"/>
  <c r="J105" i="2"/>
  <c r="G105" i="2"/>
  <c r="E105" i="2"/>
  <c r="AB44" i="2"/>
  <c r="AA44" i="2"/>
  <c r="Z44" i="2"/>
  <c r="Y44" i="2"/>
  <c r="X44" i="2"/>
  <c r="W44" i="2"/>
  <c r="J44" i="2"/>
  <c r="G44" i="2"/>
  <c r="E44" i="2"/>
  <c r="AB43" i="2"/>
  <c r="AA43" i="2"/>
  <c r="Z43" i="2"/>
  <c r="Y43" i="2"/>
  <c r="X43" i="2"/>
  <c r="W43" i="2"/>
  <c r="J43" i="2"/>
  <c r="G43" i="2"/>
  <c r="E43" i="2"/>
  <c r="AB42" i="2"/>
  <c r="AA42" i="2"/>
  <c r="Z42" i="2"/>
  <c r="Y42" i="2"/>
  <c r="X42" i="2"/>
  <c r="W42" i="2"/>
  <c r="J42" i="2"/>
  <c r="G42" i="2"/>
  <c r="E42" i="2"/>
  <c r="AB41" i="2"/>
  <c r="AA41" i="2"/>
  <c r="Z41" i="2"/>
  <c r="Y41" i="2"/>
  <c r="X41" i="2"/>
  <c r="W41" i="2"/>
  <c r="J41" i="2"/>
  <c r="G41" i="2"/>
  <c r="E41" i="2"/>
  <c r="AB40" i="2"/>
  <c r="AA40" i="2"/>
  <c r="Z40" i="2"/>
  <c r="Y40" i="2"/>
  <c r="X40" i="2"/>
  <c r="W40" i="2"/>
  <c r="J40" i="2"/>
  <c r="G40" i="2"/>
  <c r="E40" i="2"/>
  <c r="AB38" i="2"/>
  <c r="AA38" i="2"/>
  <c r="Z38" i="2"/>
  <c r="Y38" i="2"/>
  <c r="X38" i="2"/>
  <c r="W38" i="2"/>
  <c r="J38" i="2"/>
  <c r="G38" i="2"/>
  <c r="E38" i="2"/>
  <c r="AB37" i="2"/>
  <c r="AA37" i="2"/>
  <c r="Z37" i="2"/>
  <c r="Y37" i="2"/>
  <c r="X37" i="2"/>
  <c r="W37" i="2"/>
  <c r="J37" i="2"/>
  <c r="G37" i="2"/>
  <c r="E37" i="2"/>
  <c r="AB36" i="2"/>
  <c r="AA36" i="2"/>
  <c r="Z36" i="2"/>
  <c r="Y36" i="2"/>
  <c r="X36" i="2"/>
  <c r="W36" i="2"/>
  <c r="J36" i="2"/>
  <c r="G36" i="2"/>
  <c r="E36" i="2"/>
  <c r="AB35" i="2"/>
  <c r="AA35" i="2"/>
  <c r="Z35" i="2"/>
  <c r="Y35" i="2"/>
  <c r="X35" i="2"/>
  <c r="W35" i="2"/>
  <c r="J35" i="2"/>
  <c r="G35" i="2"/>
  <c r="E35" i="2"/>
  <c r="AB34" i="2"/>
  <c r="AA34" i="2"/>
  <c r="Z34" i="2"/>
  <c r="Y34" i="2"/>
  <c r="X34" i="2"/>
  <c r="W34" i="2"/>
  <c r="J34" i="2"/>
  <c r="G34" i="2"/>
  <c r="E34" i="2"/>
  <c r="AB89" i="2"/>
  <c r="AA89" i="2"/>
  <c r="Z89" i="2"/>
  <c r="Y89" i="2"/>
  <c r="X89" i="2"/>
  <c r="W89" i="2"/>
  <c r="J89" i="2"/>
  <c r="G89" i="2"/>
  <c r="E89" i="2"/>
  <c r="AB398" i="2"/>
  <c r="AA398" i="2"/>
  <c r="Z398" i="2"/>
  <c r="Y398" i="2"/>
  <c r="X398" i="2"/>
  <c r="W398" i="2"/>
  <c r="J398" i="2"/>
  <c r="G398" i="2"/>
  <c r="E398" i="2"/>
  <c r="AB104" i="2"/>
  <c r="AA104" i="2"/>
  <c r="Z104" i="2"/>
  <c r="Y104" i="2"/>
  <c r="X104" i="2"/>
  <c r="W104" i="2"/>
  <c r="J104" i="2"/>
  <c r="G104" i="2"/>
  <c r="E104" i="2"/>
  <c r="AB814" i="2"/>
  <c r="AA814" i="2"/>
  <c r="Z814" i="2"/>
  <c r="Y814" i="2"/>
  <c r="X814" i="2"/>
  <c r="W814" i="2"/>
  <c r="J814" i="2"/>
  <c r="G814" i="2"/>
  <c r="E814" i="2"/>
  <c r="AB813" i="2"/>
  <c r="AA813" i="2"/>
  <c r="Z813" i="2"/>
  <c r="Y813" i="2"/>
  <c r="X813" i="2"/>
  <c r="W813" i="2"/>
  <c r="J813" i="2"/>
  <c r="G813" i="2"/>
  <c r="E813" i="2"/>
  <c r="AB737" i="2"/>
  <c r="AA737" i="2"/>
  <c r="Z737" i="2"/>
  <c r="Y737" i="2"/>
  <c r="X737" i="2"/>
  <c r="W737" i="2"/>
  <c r="J737" i="2"/>
  <c r="G737" i="2"/>
  <c r="E737" i="2"/>
  <c r="AB435" i="2"/>
  <c r="AA435" i="2"/>
  <c r="Z435" i="2"/>
  <c r="Y435" i="2"/>
  <c r="X435" i="2"/>
  <c r="W435" i="2"/>
  <c r="J435" i="2"/>
  <c r="G435" i="2"/>
  <c r="E435" i="2"/>
  <c r="AB434" i="2"/>
  <c r="AA434" i="2"/>
  <c r="Z434" i="2"/>
  <c r="Y434" i="2"/>
  <c r="X434" i="2"/>
  <c r="W434" i="2"/>
  <c r="J434" i="2"/>
  <c r="G434" i="2"/>
  <c r="E434" i="2"/>
  <c r="AB139" i="2"/>
  <c r="AA139" i="2"/>
  <c r="Z139" i="2"/>
  <c r="Y139" i="2"/>
  <c r="X139" i="2"/>
  <c r="W139" i="2"/>
  <c r="J139" i="2"/>
  <c r="G139" i="2"/>
  <c r="E139" i="2"/>
  <c r="AB5" i="2"/>
  <c r="AA5" i="2"/>
  <c r="Z5" i="2"/>
  <c r="Y5" i="2"/>
  <c r="X5" i="2"/>
  <c r="W5" i="2"/>
  <c r="J5" i="2"/>
  <c r="G5" i="2"/>
  <c r="E5" i="2"/>
  <c r="AB9" i="2"/>
  <c r="AA9" i="2"/>
  <c r="Z9" i="2"/>
  <c r="Y9" i="2"/>
  <c r="X9" i="2"/>
  <c r="W9" i="2"/>
  <c r="J9" i="2"/>
  <c r="G9" i="2"/>
  <c r="E9" i="2"/>
  <c r="AB453" i="2"/>
  <c r="AA453" i="2"/>
  <c r="Z453" i="2"/>
  <c r="Y453" i="2"/>
  <c r="X453" i="2"/>
  <c r="W453" i="2"/>
  <c r="J453" i="2"/>
  <c r="G453" i="2"/>
  <c r="E453" i="2"/>
  <c r="AB977" i="2"/>
  <c r="AA977" i="2"/>
  <c r="Z977" i="2"/>
  <c r="Y977" i="2"/>
  <c r="X977" i="2"/>
  <c r="W977" i="2"/>
  <c r="J977" i="2"/>
  <c r="G977" i="2"/>
  <c r="E977" i="2"/>
  <c r="AB556" i="2"/>
  <c r="AA556" i="2"/>
  <c r="Z556" i="2"/>
  <c r="Y556" i="2"/>
  <c r="X556" i="2"/>
  <c r="W556" i="2"/>
  <c r="J556" i="2"/>
  <c r="G556" i="2"/>
  <c r="E556" i="2"/>
  <c r="AB532" i="2"/>
  <c r="AA532" i="2"/>
  <c r="Z532" i="2"/>
  <c r="Y532" i="2"/>
  <c r="X532" i="2"/>
  <c r="W532" i="2"/>
  <c r="J532" i="2"/>
  <c r="G532" i="2"/>
  <c r="E532" i="2"/>
  <c r="AB448" i="2"/>
  <c r="AA448" i="2"/>
  <c r="Z448" i="2"/>
  <c r="Y448" i="2"/>
  <c r="X448" i="2"/>
  <c r="W448" i="2"/>
  <c r="J448" i="2"/>
  <c r="G448" i="2"/>
  <c r="E448" i="2"/>
  <c r="AB461" i="2"/>
  <c r="AA461" i="2"/>
  <c r="Z461" i="2"/>
  <c r="Y461" i="2"/>
  <c r="X461" i="2"/>
  <c r="W461" i="2"/>
  <c r="J461" i="2"/>
  <c r="G461" i="2"/>
  <c r="E461" i="2"/>
  <c r="AB117" i="2"/>
  <c r="AA117" i="2"/>
  <c r="Z117" i="2"/>
  <c r="Y117" i="2"/>
  <c r="X117" i="2"/>
  <c r="W117" i="2"/>
  <c r="J117" i="2"/>
  <c r="G117" i="2"/>
  <c r="E117" i="2"/>
  <c r="AB48" i="2"/>
  <c r="AA48" i="2"/>
  <c r="Z48" i="2"/>
  <c r="Y48" i="2"/>
  <c r="X48" i="2"/>
  <c r="W48" i="2"/>
  <c r="J48" i="2"/>
  <c r="G48" i="2"/>
  <c r="E48" i="2"/>
  <c r="AB47" i="2"/>
  <c r="AA47" i="2"/>
  <c r="Z47" i="2"/>
  <c r="Y47" i="2"/>
  <c r="X47" i="2"/>
  <c r="W47" i="2"/>
  <c r="J47" i="2"/>
  <c r="G47" i="2"/>
  <c r="E47" i="2"/>
  <c r="AB46" i="2"/>
  <c r="AA46" i="2"/>
  <c r="Z46" i="2"/>
  <c r="Y46" i="2"/>
  <c r="X46" i="2"/>
  <c r="W46" i="2"/>
  <c r="J46" i="2"/>
  <c r="G46" i="2"/>
  <c r="E46" i="2"/>
  <c r="AB295" i="2"/>
  <c r="AA295" i="2"/>
  <c r="Z295" i="2"/>
  <c r="Y295" i="2"/>
  <c r="X295" i="2"/>
  <c r="W295" i="2"/>
  <c r="J295" i="2"/>
  <c r="G295" i="2"/>
  <c r="E295" i="2"/>
  <c r="AB1128" i="2"/>
  <c r="AA1128" i="2"/>
  <c r="Z1128" i="2"/>
  <c r="Y1128" i="2"/>
  <c r="X1128" i="2"/>
  <c r="W1128" i="2"/>
  <c r="J1128" i="2"/>
  <c r="G1128" i="2"/>
  <c r="E1128" i="2"/>
  <c r="AB252" i="2"/>
  <c r="AA252" i="2"/>
  <c r="Z252" i="2"/>
  <c r="Y252" i="2"/>
  <c r="X252" i="2"/>
  <c r="W252" i="2"/>
  <c r="J252" i="2"/>
  <c r="G252" i="2"/>
  <c r="E252" i="2"/>
  <c r="AB203" i="2"/>
  <c r="AA203" i="2"/>
  <c r="Z203" i="2"/>
  <c r="Y203" i="2"/>
  <c r="X203" i="2"/>
  <c r="W203" i="2"/>
  <c r="J203" i="2"/>
  <c r="G203" i="2"/>
  <c r="E203" i="2"/>
  <c r="AB693" i="2"/>
  <c r="AA693" i="2"/>
  <c r="Z693" i="2"/>
  <c r="Y693" i="2"/>
  <c r="X693" i="2"/>
  <c r="W693" i="2"/>
  <c r="J693" i="2"/>
  <c r="G693" i="2"/>
  <c r="E693" i="2"/>
  <c r="AB287" i="2"/>
  <c r="AA287" i="2"/>
  <c r="Z287" i="2"/>
  <c r="Y287" i="2"/>
  <c r="X287" i="2"/>
  <c r="W287" i="2"/>
  <c r="J287" i="2"/>
  <c r="G287" i="2"/>
  <c r="E287" i="2"/>
  <c r="AB193" i="2"/>
  <c r="AA193" i="2"/>
  <c r="Z193" i="2"/>
  <c r="Y193" i="2"/>
  <c r="X193" i="2"/>
  <c r="W193" i="2"/>
  <c r="J193" i="2"/>
  <c r="G193" i="2"/>
  <c r="E193" i="2"/>
  <c r="AB223" i="2"/>
  <c r="AA223" i="2"/>
  <c r="Z223" i="2"/>
  <c r="Y223" i="2"/>
  <c r="X223" i="2"/>
  <c r="W223" i="2"/>
  <c r="J223" i="2"/>
  <c r="G223" i="2"/>
  <c r="E223" i="2"/>
  <c r="AB161" i="2"/>
  <c r="AA161" i="2"/>
  <c r="Z161" i="2"/>
  <c r="Y161" i="2"/>
  <c r="X161" i="2"/>
  <c r="W161" i="2"/>
  <c r="J161" i="2"/>
  <c r="G161" i="2"/>
  <c r="E161" i="2"/>
  <c r="AB368" i="2"/>
  <c r="AA368" i="2"/>
  <c r="Z368" i="2"/>
  <c r="Y368" i="2"/>
  <c r="X368" i="2"/>
  <c r="W368" i="2"/>
  <c r="J368" i="2"/>
  <c r="G368" i="2"/>
  <c r="E368" i="2"/>
  <c r="AB239" i="2"/>
  <c r="AA239" i="2"/>
  <c r="Z239" i="2"/>
  <c r="Y239" i="2"/>
  <c r="X239" i="2"/>
  <c r="W239" i="2"/>
  <c r="J239" i="2"/>
  <c r="G239" i="2"/>
  <c r="E239" i="2"/>
  <c r="AB868" i="2"/>
  <c r="AA868" i="2"/>
  <c r="Z868" i="2"/>
  <c r="Y868" i="2"/>
  <c r="X868" i="2"/>
  <c r="W868" i="2"/>
  <c r="J868" i="2"/>
  <c r="G868" i="2"/>
  <c r="E868" i="2"/>
  <c r="AB534" i="2"/>
  <c r="AA534" i="2"/>
  <c r="Z534" i="2"/>
  <c r="Y534" i="2"/>
  <c r="X534" i="2"/>
  <c r="W534" i="2"/>
  <c r="J534" i="2"/>
  <c r="G534" i="2"/>
  <c r="E534" i="2"/>
  <c r="AB615" i="2"/>
  <c r="AA615" i="2"/>
  <c r="Z615" i="2"/>
  <c r="Y615" i="2"/>
  <c r="X615" i="2"/>
  <c r="W615" i="2"/>
  <c r="J615" i="2"/>
  <c r="G615" i="2"/>
  <c r="E615" i="2"/>
  <c r="AB612" i="2"/>
  <c r="AA612" i="2"/>
  <c r="Z612" i="2"/>
  <c r="Y612" i="2"/>
  <c r="X612" i="2"/>
  <c r="W612" i="2"/>
  <c r="J612" i="2"/>
  <c r="G612" i="2"/>
  <c r="E612" i="2"/>
  <c r="AB186" i="2"/>
  <c r="AA186" i="2"/>
  <c r="Z186" i="2"/>
  <c r="Y186" i="2"/>
  <c r="X186" i="2"/>
  <c r="W186" i="2"/>
  <c r="J186" i="2"/>
  <c r="G186" i="2"/>
  <c r="E186" i="2"/>
  <c r="AB249" i="2"/>
  <c r="AA249" i="2"/>
  <c r="Z249" i="2"/>
  <c r="Y249" i="2"/>
  <c r="X249" i="2"/>
  <c r="W249" i="2"/>
  <c r="J249" i="2"/>
  <c r="G249" i="2"/>
  <c r="E249" i="2"/>
  <c r="AB173" i="2"/>
  <c r="AA173" i="2"/>
  <c r="Z173" i="2"/>
  <c r="Y173" i="2"/>
  <c r="X173" i="2"/>
  <c r="W173" i="2"/>
  <c r="J173" i="2"/>
  <c r="G173" i="2"/>
  <c r="E173" i="2"/>
  <c r="AB881" i="2"/>
  <c r="AA881" i="2"/>
  <c r="Z881" i="2"/>
  <c r="Y881" i="2"/>
  <c r="X881" i="2"/>
  <c r="W881" i="2"/>
  <c r="J881" i="2"/>
  <c r="G881" i="2"/>
  <c r="E881" i="2"/>
  <c r="AB411" i="2"/>
  <c r="AA411" i="2"/>
  <c r="Z411" i="2"/>
  <c r="Y411" i="2"/>
  <c r="X411" i="2"/>
  <c r="W411" i="2"/>
  <c r="J411" i="2"/>
  <c r="G411" i="2"/>
  <c r="E411" i="2"/>
  <c r="AB798" i="2"/>
  <c r="AA798" i="2"/>
  <c r="Z798" i="2"/>
  <c r="Y798" i="2"/>
  <c r="X798" i="2"/>
  <c r="W798" i="2"/>
  <c r="J798" i="2"/>
  <c r="G798" i="2"/>
  <c r="E798" i="2"/>
  <c r="AB439" i="2"/>
  <c r="AA439" i="2"/>
  <c r="Z439" i="2"/>
  <c r="Y439" i="2"/>
  <c r="X439" i="2"/>
  <c r="W439" i="2"/>
  <c r="J439" i="2"/>
  <c r="G439" i="2"/>
  <c r="E439" i="2"/>
  <c r="AB911" i="2"/>
  <c r="AA911" i="2"/>
  <c r="Z911" i="2"/>
  <c r="Y911" i="2"/>
  <c r="X911" i="2"/>
  <c r="W911" i="2"/>
  <c r="J911" i="2"/>
  <c r="G911" i="2"/>
  <c r="E911" i="2"/>
  <c r="AB1017" i="2"/>
  <c r="AA1017" i="2"/>
  <c r="Z1017" i="2"/>
  <c r="Y1017" i="2"/>
  <c r="X1017" i="2"/>
  <c r="W1017" i="2"/>
  <c r="J1017" i="2"/>
  <c r="G1017" i="2"/>
  <c r="E1017" i="2"/>
  <c r="AB537" i="2"/>
  <c r="AA537" i="2"/>
  <c r="Z537" i="2"/>
  <c r="Y537" i="2"/>
  <c r="X537" i="2"/>
  <c r="W537" i="2"/>
  <c r="J537" i="2"/>
  <c r="G537" i="2"/>
  <c r="E537" i="2"/>
  <c r="AB473" i="2"/>
  <c r="AA473" i="2"/>
  <c r="Z473" i="2"/>
  <c r="Y473" i="2"/>
  <c r="X473" i="2"/>
  <c r="W473" i="2"/>
  <c r="J473" i="2"/>
  <c r="G473" i="2"/>
  <c r="E473" i="2"/>
  <c r="AB635" i="2"/>
  <c r="AA635" i="2"/>
  <c r="Z635" i="2"/>
  <c r="Y635" i="2"/>
  <c r="X635" i="2"/>
  <c r="W635" i="2"/>
  <c r="J635" i="2"/>
  <c r="G635" i="2"/>
  <c r="E635" i="2"/>
  <c r="AB644" i="2"/>
  <c r="AA644" i="2"/>
  <c r="Z644" i="2"/>
  <c r="Y644" i="2"/>
  <c r="X644" i="2"/>
  <c r="W644" i="2"/>
  <c r="J644" i="2"/>
  <c r="G644" i="2"/>
  <c r="E644" i="2"/>
  <c r="AB557" i="2"/>
  <c r="AA557" i="2"/>
  <c r="Z557" i="2"/>
  <c r="Y557" i="2"/>
  <c r="X557" i="2"/>
  <c r="W557" i="2"/>
  <c r="J557" i="2"/>
  <c r="G557" i="2"/>
  <c r="E557" i="2"/>
  <c r="AB472" i="2"/>
  <c r="AA472" i="2"/>
  <c r="Z472" i="2"/>
  <c r="Y472" i="2"/>
  <c r="X472" i="2"/>
  <c r="W472" i="2"/>
  <c r="J472" i="2"/>
  <c r="G472" i="2"/>
  <c r="E472" i="2"/>
  <c r="AB761" i="2"/>
  <c r="AA761" i="2"/>
  <c r="Z761" i="2"/>
  <c r="Y761" i="2"/>
  <c r="X761" i="2"/>
  <c r="W761" i="2"/>
  <c r="J761" i="2"/>
  <c r="G761" i="2"/>
  <c r="E761" i="2"/>
  <c r="AB198" i="2"/>
  <c r="AA198" i="2"/>
  <c r="Z198" i="2"/>
  <c r="Y198" i="2"/>
  <c r="X198" i="2"/>
  <c r="W198" i="2"/>
  <c r="J198" i="2"/>
  <c r="G198" i="2"/>
  <c r="E198" i="2"/>
  <c r="AB319" i="2"/>
  <c r="AA319" i="2"/>
  <c r="Z319" i="2"/>
  <c r="Y319" i="2"/>
  <c r="X319" i="2"/>
  <c r="W319" i="2"/>
  <c r="J319" i="2"/>
  <c r="G319" i="2"/>
  <c r="E319" i="2"/>
  <c r="AB160" i="2"/>
  <c r="AA160" i="2"/>
  <c r="Z160" i="2"/>
  <c r="Y160" i="2"/>
  <c r="X160" i="2"/>
  <c r="W160" i="2"/>
  <c r="J160" i="2"/>
  <c r="G160" i="2"/>
  <c r="E160" i="2"/>
  <c r="AB757" i="2"/>
  <c r="AA757" i="2"/>
  <c r="Z757" i="2"/>
  <c r="Y757" i="2"/>
  <c r="X757" i="2"/>
  <c r="W757" i="2"/>
  <c r="J757" i="2"/>
  <c r="G757" i="2"/>
  <c r="E757" i="2"/>
  <c r="AB355" i="2"/>
  <c r="AA355" i="2"/>
  <c r="Z355" i="2"/>
  <c r="Y355" i="2"/>
  <c r="X355" i="2"/>
  <c r="W355" i="2"/>
  <c r="J355" i="2"/>
  <c r="G355" i="2"/>
  <c r="E355" i="2"/>
  <c r="AB427" i="2"/>
  <c r="AA427" i="2"/>
  <c r="Z427" i="2"/>
  <c r="Y427" i="2"/>
  <c r="X427" i="2"/>
  <c r="W427" i="2"/>
  <c r="J427" i="2"/>
  <c r="G427" i="2"/>
  <c r="E427" i="2"/>
  <c r="AB1064" i="2"/>
  <c r="AA1064" i="2"/>
  <c r="Z1064" i="2"/>
  <c r="Y1064" i="2"/>
  <c r="X1064" i="2"/>
  <c r="W1064" i="2"/>
  <c r="J1064" i="2"/>
  <c r="G1064" i="2"/>
  <c r="E1064" i="2"/>
  <c r="AB1061" i="2"/>
  <c r="AA1061" i="2"/>
  <c r="Z1061" i="2"/>
  <c r="Y1061" i="2"/>
  <c r="X1061" i="2"/>
  <c r="W1061" i="2"/>
  <c r="J1061" i="2"/>
  <c r="G1061" i="2"/>
  <c r="E1061" i="2"/>
  <c r="AB1059" i="2"/>
  <c r="AA1059" i="2"/>
  <c r="Z1059" i="2"/>
  <c r="Y1059" i="2"/>
  <c r="X1059" i="2"/>
  <c r="W1059" i="2"/>
  <c r="J1059" i="2"/>
  <c r="G1059" i="2"/>
  <c r="E1059" i="2"/>
  <c r="AB685" i="2"/>
  <c r="AA685" i="2"/>
  <c r="Z685" i="2"/>
  <c r="Y685" i="2"/>
  <c r="X685" i="2"/>
  <c r="W685" i="2"/>
  <c r="J685" i="2"/>
  <c r="G685" i="2"/>
  <c r="E685" i="2"/>
  <c r="AB395" i="2"/>
  <c r="AA395" i="2"/>
  <c r="Z395" i="2"/>
  <c r="Y395" i="2"/>
  <c r="X395" i="2"/>
  <c r="W395" i="2"/>
  <c r="J395" i="2"/>
  <c r="G395" i="2"/>
  <c r="E395" i="2"/>
  <c r="AB103" i="2"/>
  <c r="AA103" i="2"/>
  <c r="Z103" i="2"/>
  <c r="Y103" i="2"/>
  <c r="X103" i="2"/>
  <c r="W103" i="2"/>
  <c r="J103" i="2"/>
  <c r="G103" i="2"/>
  <c r="E103" i="2"/>
  <c r="AB390" i="2"/>
  <c r="AA390" i="2"/>
  <c r="Z390" i="2"/>
  <c r="Y390" i="2"/>
  <c r="X390" i="2"/>
  <c r="W390" i="2"/>
  <c r="J390" i="2"/>
  <c r="G390" i="2"/>
  <c r="E390" i="2"/>
  <c r="AB1089" i="2"/>
  <c r="AA1089" i="2"/>
  <c r="Z1089" i="2"/>
  <c r="Y1089" i="2"/>
  <c r="X1089" i="2"/>
  <c r="W1089" i="2"/>
  <c r="J1089" i="2"/>
  <c r="G1089" i="2"/>
  <c r="E1089" i="2"/>
  <c r="AB677" i="2"/>
  <c r="AA677" i="2"/>
  <c r="Z677" i="2"/>
  <c r="Y677" i="2"/>
  <c r="X677" i="2"/>
  <c r="W677" i="2"/>
  <c r="J677" i="2"/>
  <c r="G677" i="2"/>
  <c r="E677" i="2"/>
  <c r="AB548" i="2"/>
  <c r="AA548" i="2"/>
  <c r="Z548" i="2"/>
  <c r="Y548" i="2"/>
  <c r="X548" i="2"/>
  <c r="W548" i="2"/>
  <c r="J548" i="2"/>
  <c r="G548" i="2"/>
  <c r="E548" i="2"/>
  <c r="AB45" i="2"/>
  <c r="AA45" i="2"/>
  <c r="Z45" i="2"/>
  <c r="Y45" i="2"/>
  <c r="X45" i="2"/>
  <c r="W45" i="2"/>
  <c r="J45" i="2"/>
  <c r="G45" i="2"/>
  <c r="E45" i="2"/>
  <c r="AB409" i="2"/>
  <c r="AA409" i="2"/>
  <c r="Z409" i="2"/>
  <c r="Y409" i="2"/>
  <c r="X409" i="2"/>
  <c r="W409" i="2"/>
  <c r="J409" i="2"/>
  <c r="G409" i="2"/>
  <c r="E409" i="2"/>
  <c r="AB138" i="2"/>
  <c r="AA138" i="2"/>
  <c r="Z138" i="2"/>
  <c r="Y138" i="2"/>
  <c r="X138" i="2"/>
  <c r="W138" i="2"/>
  <c r="J138" i="2"/>
  <c r="G138" i="2"/>
  <c r="E138" i="2"/>
  <c r="AB222" i="2"/>
  <c r="AA222" i="2"/>
  <c r="Z222" i="2"/>
  <c r="Y222" i="2"/>
  <c r="X222" i="2"/>
  <c r="W222" i="2"/>
  <c r="J222" i="2"/>
  <c r="G222" i="2"/>
  <c r="E222" i="2"/>
  <c r="AB171" i="2"/>
  <c r="AA171" i="2"/>
  <c r="Z171" i="2"/>
  <c r="Y171" i="2"/>
  <c r="X171" i="2"/>
  <c r="W171" i="2"/>
  <c r="J171" i="2"/>
  <c r="G171" i="2"/>
  <c r="E171" i="2"/>
  <c r="AB1003" i="2"/>
  <c r="AA1003" i="2"/>
  <c r="Z1003" i="2"/>
  <c r="Y1003" i="2"/>
  <c r="X1003" i="2"/>
  <c r="W1003" i="2"/>
  <c r="J1003" i="2"/>
  <c r="G1003" i="2"/>
  <c r="E1003" i="2"/>
  <c r="AB129" i="2"/>
  <c r="AA129" i="2"/>
  <c r="Z129" i="2"/>
  <c r="Y129" i="2"/>
  <c r="X129" i="2"/>
  <c r="W129" i="2"/>
  <c r="J129" i="2"/>
  <c r="G129" i="2"/>
  <c r="E129" i="2"/>
  <c r="AB4" i="2"/>
  <c r="AA4" i="2"/>
  <c r="Z4" i="2"/>
  <c r="Y4" i="2"/>
  <c r="X4" i="2"/>
  <c r="W4" i="2"/>
  <c r="J4" i="2"/>
  <c r="G4" i="2"/>
  <c r="E4" i="2"/>
  <c r="AB454" i="2"/>
  <c r="AA454" i="2"/>
  <c r="Z454" i="2"/>
  <c r="Y454" i="2"/>
  <c r="X454" i="2"/>
  <c r="W454" i="2"/>
  <c r="J454" i="2"/>
  <c r="G454" i="2"/>
  <c r="E454" i="2"/>
  <c r="AB703" i="2"/>
  <c r="AA703" i="2"/>
  <c r="Z703" i="2"/>
  <c r="Y703" i="2"/>
  <c r="X703" i="2"/>
  <c r="W703" i="2"/>
  <c r="J703" i="2"/>
  <c r="G703" i="2"/>
  <c r="E703" i="2"/>
  <c r="AB80" i="2"/>
  <c r="AA80" i="2"/>
  <c r="Z80" i="2"/>
  <c r="Y80" i="2"/>
  <c r="X80" i="2"/>
  <c r="W80" i="2"/>
  <c r="J80" i="2"/>
  <c r="G80" i="2"/>
  <c r="E80" i="2"/>
  <c r="AB156" i="2"/>
  <c r="AA156" i="2"/>
  <c r="Z156" i="2"/>
  <c r="Y156" i="2"/>
  <c r="X156" i="2"/>
  <c r="W156" i="2"/>
  <c r="J156" i="2"/>
  <c r="G156" i="2"/>
  <c r="E156" i="2"/>
  <c r="AB152" i="2"/>
  <c r="AA152" i="2"/>
  <c r="Z152" i="2"/>
  <c r="Y152" i="2"/>
  <c r="X152" i="2"/>
  <c r="W152" i="2"/>
  <c r="J152" i="2"/>
  <c r="G152" i="2"/>
  <c r="E152" i="2"/>
  <c r="AB547" i="2"/>
  <c r="AA547" i="2"/>
  <c r="Z547" i="2"/>
  <c r="Y547" i="2"/>
  <c r="X547" i="2"/>
  <c r="W547" i="2"/>
  <c r="J547" i="2"/>
  <c r="G547" i="2"/>
  <c r="E547" i="2"/>
  <c r="AB481" i="2"/>
  <c r="AA481" i="2"/>
  <c r="Z481" i="2"/>
  <c r="Y481" i="2"/>
  <c r="X481" i="2"/>
  <c r="W481" i="2"/>
  <c r="J481" i="2"/>
  <c r="G481" i="2"/>
  <c r="E481" i="2"/>
  <c r="AB476" i="2"/>
  <c r="AA476" i="2"/>
  <c r="Z476" i="2"/>
  <c r="Y476" i="2"/>
  <c r="X476" i="2"/>
  <c r="W476" i="2"/>
  <c r="J476" i="2"/>
  <c r="G476" i="2"/>
  <c r="E476" i="2"/>
  <c r="AB383" i="2"/>
  <c r="AA383" i="2"/>
  <c r="Z383" i="2"/>
  <c r="Y383" i="2"/>
  <c r="X383" i="2"/>
  <c r="W383" i="2"/>
  <c r="J383" i="2"/>
  <c r="G383" i="2"/>
  <c r="E383" i="2"/>
  <c r="AB289" i="2"/>
  <c r="AA289" i="2"/>
  <c r="Z289" i="2"/>
  <c r="Y289" i="2"/>
  <c r="X289" i="2"/>
  <c r="W289" i="2"/>
  <c r="J289" i="2"/>
  <c r="G289" i="2"/>
  <c r="E289" i="2"/>
  <c r="AB145" i="2"/>
  <c r="AA145" i="2"/>
  <c r="Z145" i="2"/>
  <c r="Y145" i="2"/>
  <c r="X145" i="2"/>
  <c r="W145" i="2"/>
  <c r="J145" i="2"/>
  <c r="G145" i="2"/>
  <c r="E145" i="2"/>
  <c r="AB64" i="2"/>
  <c r="AA64" i="2"/>
  <c r="Z64" i="2"/>
  <c r="Y64" i="2"/>
  <c r="X64" i="2"/>
  <c r="W64" i="2"/>
  <c r="J64" i="2"/>
  <c r="G64" i="2"/>
  <c r="E64" i="2"/>
  <c r="AB172" i="2"/>
  <c r="AA172" i="2"/>
  <c r="Z172" i="2"/>
  <c r="Y172" i="2"/>
  <c r="X172" i="2"/>
  <c r="W172" i="2"/>
  <c r="J172" i="2"/>
  <c r="G172" i="2"/>
  <c r="E172" i="2"/>
  <c r="AB137" i="2"/>
  <c r="AA137" i="2"/>
  <c r="Z137" i="2"/>
  <c r="Y137" i="2"/>
  <c r="X137" i="2"/>
  <c r="W137" i="2"/>
  <c r="J137" i="2"/>
  <c r="G137" i="2"/>
  <c r="E137" i="2"/>
  <c r="AB305" i="2"/>
  <c r="AA305" i="2"/>
  <c r="Z305" i="2"/>
  <c r="Y305" i="2"/>
  <c r="X305" i="2"/>
  <c r="W305" i="2"/>
  <c r="J305" i="2"/>
  <c r="G305" i="2"/>
  <c r="E305" i="2"/>
  <c r="AB297" i="2"/>
  <c r="AA297" i="2"/>
  <c r="Z297" i="2"/>
  <c r="Y297" i="2"/>
  <c r="X297" i="2"/>
  <c r="W297" i="2"/>
  <c r="J297" i="2"/>
  <c r="G297" i="2"/>
  <c r="E297" i="2"/>
  <c r="AB707" i="2"/>
  <c r="AA707" i="2"/>
  <c r="Z707" i="2"/>
  <c r="Y707" i="2"/>
  <c r="X707" i="2"/>
  <c r="W707" i="2"/>
  <c r="J707" i="2"/>
  <c r="G707" i="2"/>
  <c r="E707" i="2"/>
  <c r="AB61" i="2"/>
  <c r="AA61" i="2"/>
  <c r="Z61" i="2"/>
  <c r="Y61" i="2"/>
  <c r="X61" i="2"/>
  <c r="W61" i="2"/>
  <c r="J61" i="2"/>
  <c r="G61" i="2"/>
  <c r="E61" i="2"/>
  <c r="AB55" i="2"/>
  <c r="AA55" i="2"/>
  <c r="Z55" i="2"/>
  <c r="Y55" i="2"/>
  <c r="X55" i="2"/>
  <c r="W55" i="2"/>
  <c r="J55" i="2"/>
  <c r="G55" i="2"/>
  <c r="E55" i="2"/>
  <c r="AB294" i="2"/>
  <c r="AA294" i="2"/>
  <c r="Z294" i="2"/>
  <c r="Y294" i="2"/>
  <c r="X294" i="2"/>
  <c r="W294" i="2"/>
  <c r="J294" i="2"/>
  <c r="G294" i="2"/>
  <c r="E294" i="2"/>
  <c r="AB293" i="2"/>
  <c r="AA293" i="2"/>
  <c r="Z293" i="2"/>
  <c r="Y293" i="2"/>
  <c r="X293" i="2"/>
  <c r="W293" i="2"/>
  <c r="J293" i="2"/>
  <c r="G293" i="2"/>
  <c r="E293" i="2"/>
  <c r="AB253" i="2"/>
  <c r="AA253" i="2"/>
  <c r="Z253" i="2"/>
  <c r="Y253" i="2"/>
  <c r="X253" i="2"/>
  <c r="W253" i="2"/>
  <c r="J253" i="2"/>
  <c r="G253" i="2"/>
  <c r="E253" i="2"/>
  <c r="AB310" i="2"/>
  <c r="AA310" i="2"/>
  <c r="Z310" i="2"/>
  <c r="Y310" i="2"/>
  <c r="X310" i="2"/>
  <c r="W310" i="2"/>
  <c r="J310" i="2"/>
  <c r="G310" i="2"/>
  <c r="E310" i="2"/>
  <c r="AB365" i="2"/>
  <c r="AA365" i="2"/>
  <c r="Z365" i="2"/>
  <c r="Y365" i="2"/>
  <c r="X365" i="2"/>
  <c r="W365" i="2"/>
  <c r="J365" i="2"/>
  <c r="G365" i="2"/>
  <c r="E365" i="2"/>
  <c r="AB1194" i="2"/>
  <c r="AA1194" i="2"/>
  <c r="Z1194" i="2"/>
  <c r="Y1194" i="2"/>
  <c r="X1194" i="2"/>
  <c r="W1194" i="2"/>
  <c r="J1194" i="2"/>
  <c r="G1194" i="2"/>
  <c r="E1194" i="2"/>
  <c r="AD1193" i="2"/>
  <c r="AC1193" i="2"/>
  <c r="AB1193" i="2"/>
  <c r="AA1193" i="2"/>
  <c r="Z1193" i="2"/>
  <c r="Y1193" i="2"/>
  <c r="X1193" i="2"/>
  <c r="W1193" i="2"/>
  <c r="J1193" i="2"/>
  <c r="G1193" i="2"/>
  <c r="E1193" i="2"/>
  <c r="AB1191" i="2"/>
  <c r="AA1191" i="2"/>
  <c r="Z1191" i="2"/>
  <c r="Y1191" i="2"/>
  <c r="X1191" i="2"/>
  <c r="W1191" i="2"/>
  <c r="J1191" i="2"/>
  <c r="G1191" i="2"/>
  <c r="E1191" i="2"/>
  <c r="AB656" i="2"/>
  <c r="AA656" i="2"/>
  <c r="Z656" i="2"/>
  <c r="Y656" i="2"/>
  <c r="X656" i="2"/>
  <c r="W656" i="2"/>
  <c r="J656" i="2"/>
  <c r="G656" i="2"/>
  <c r="E656" i="2"/>
  <c r="AD1190" i="2"/>
  <c r="AC1190" i="2"/>
  <c r="AB1190" i="2"/>
  <c r="AA1190" i="2"/>
  <c r="Z1190" i="2"/>
  <c r="Y1190" i="2"/>
  <c r="X1190" i="2"/>
  <c r="W1190" i="2"/>
  <c r="J1190" i="2"/>
  <c r="G1190" i="2"/>
  <c r="E1190" i="2"/>
  <c r="AB1189" i="2"/>
  <c r="AA1189" i="2"/>
  <c r="Z1189" i="2"/>
  <c r="Y1189" i="2"/>
  <c r="X1189" i="2"/>
  <c r="W1189" i="2"/>
  <c r="J1189" i="2"/>
  <c r="G1189" i="2"/>
  <c r="E1189" i="2"/>
  <c r="AB1188" i="2"/>
  <c r="AA1188" i="2"/>
  <c r="Z1188" i="2"/>
  <c r="Y1188" i="2"/>
  <c r="X1188" i="2"/>
  <c r="W1188" i="2"/>
  <c r="J1188" i="2"/>
  <c r="G1188" i="2"/>
  <c r="E1188" i="2"/>
  <c r="AB1187" i="2"/>
  <c r="AA1187" i="2"/>
  <c r="Z1187" i="2"/>
  <c r="Y1187" i="2"/>
  <c r="X1187" i="2"/>
  <c r="W1187" i="2"/>
  <c r="J1187" i="2"/>
  <c r="G1187" i="2"/>
  <c r="E1187" i="2"/>
  <c r="AB1186" i="2"/>
  <c r="AA1186" i="2"/>
  <c r="Z1186" i="2"/>
  <c r="Y1186" i="2"/>
  <c r="X1186" i="2"/>
  <c r="W1186" i="2"/>
  <c r="J1186" i="2"/>
  <c r="G1186" i="2"/>
  <c r="E1186" i="2"/>
  <c r="AB1185" i="2"/>
  <c r="AA1185" i="2"/>
  <c r="Z1185" i="2"/>
  <c r="Y1185" i="2"/>
  <c r="X1185" i="2"/>
  <c r="W1185" i="2"/>
  <c r="J1185" i="2"/>
  <c r="G1185" i="2"/>
  <c r="E1185" i="2"/>
  <c r="AD1184" i="2"/>
  <c r="AC1184" i="2"/>
  <c r="AB1184" i="2"/>
  <c r="AA1184" i="2"/>
  <c r="Z1184" i="2"/>
  <c r="Y1184" i="2"/>
  <c r="X1184" i="2"/>
  <c r="W1184" i="2"/>
  <c r="J1184" i="2"/>
  <c r="G1184" i="2"/>
  <c r="E1184" i="2"/>
  <c r="AB1183" i="2"/>
  <c r="AA1183" i="2"/>
  <c r="Z1183" i="2"/>
  <c r="Y1183" i="2"/>
  <c r="X1183" i="2"/>
  <c r="W1183" i="2"/>
  <c r="J1183" i="2"/>
  <c r="G1183" i="2"/>
  <c r="E1183" i="2"/>
  <c r="AD1182" i="2"/>
  <c r="AC1182" i="2"/>
  <c r="AB1182" i="2"/>
  <c r="AA1182" i="2"/>
  <c r="Z1182" i="2"/>
  <c r="Y1182" i="2"/>
  <c r="X1182" i="2"/>
  <c r="W1182" i="2"/>
  <c r="J1182" i="2"/>
  <c r="G1182" i="2"/>
  <c r="E1182" i="2"/>
  <c r="AD1181" i="2"/>
  <c r="AC1181" i="2"/>
  <c r="AB1181" i="2"/>
  <c r="AA1181" i="2"/>
  <c r="Z1181" i="2"/>
  <c r="Y1181" i="2"/>
  <c r="X1181" i="2"/>
  <c r="W1181" i="2"/>
  <c r="J1181" i="2"/>
  <c r="G1181" i="2"/>
  <c r="E1181" i="2"/>
  <c r="AD1180" i="2"/>
  <c r="AC1180" i="2"/>
  <c r="AB1180" i="2"/>
  <c r="AA1180" i="2"/>
  <c r="Z1180" i="2"/>
  <c r="Y1180" i="2"/>
  <c r="X1180" i="2"/>
  <c r="W1180" i="2"/>
  <c r="J1180" i="2"/>
  <c r="G1180" i="2"/>
  <c r="E1180" i="2"/>
  <c r="AB1179" i="2"/>
  <c r="AA1179" i="2"/>
  <c r="Z1179" i="2"/>
  <c r="Y1179" i="2"/>
  <c r="X1179" i="2"/>
  <c r="W1179" i="2"/>
  <c r="J1179" i="2"/>
  <c r="G1179" i="2"/>
  <c r="E1179" i="2"/>
  <c r="AD1178" i="2"/>
  <c r="AC1178" i="2"/>
  <c r="AB1178" i="2"/>
  <c r="AA1178" i="2"/>
  <c r="Z1178" i="2"/>
  <c r="Y1178" i="2"/>
  <c r="X1178" i="2"/>
  <c r="W1178" i="2"/>
  <c r="J1178" i="2"/>
  <c r="G1178" i="2"/>
  <c r="E1178" i="2"/>
  <c r="AD1177" i="2"/>
  <c r="AC1177" i="2"/>
  <c r="AB1177" i="2"/>
  <c r="AA1177" i="2"/>
  <c r="Z1177" i="2"/>
  <c r="Y1177" i="2"/>
  <c r="X1177" i="2"/>
  <c r="W1177" i="2"/>
  <c r="J1177" i="2"/>
  <c r="G1177" i="2"/>
  <c r="E1177" i="2"/>
  <c r="AB1176" i="2"/>
  <c r="AA1176" i="2"/>
  <c r="Z1176" i="2"/>
  <c r="Y1176" i="2"/>
  <c r="X1176" i="2"/>
  <c r="W1176" i="2"/>
  <c r="J1176" i="2"/>
  <c r="G1176" i="2"/>
  <c r="E1176" i="2"/>
  <c r="AD1175" i="2"/>
  <c r="AC1175" i="2"/>
  <c r="AB1175" i="2"/>
  <c r="AA1175" i="2"/>
  <c r="Z1175" i="2"/>
  <c r="Y1175" i="2"/>
  <c r="X1175" i="2"/>
  <c r="W1175" i="2"/>
  <c r="J1175" i="2"/>
  <c r="G1175" i="2"/>
  <c r="E1175" i="2"/>
  <c r="AD1173" i="2"/>
  <c r="AC1173" i="2"/>
  <c r="AB1173" i="2"/>
  <c r="AA1173" i="2"/>
  <c r="Z1173" i="2"/>
  <c r="Y1173" i="2"/>
  <c r="X1173" i="2"/>
  <c r="W1173" i="2"/>
  <c r="J1173" i="2"/>
  <c r="G1173" i="2"/>
  <c r="E1173" i="2"/>
  <c r="AD1172" i="2"/>
  <c r="AC1172" i="2"/>
  <c r="AB1172" i="2"/>
  <c r="AA1172" i="2"/>
  <c r="Z1172" i="2"/>
  <c r="Y1172" i="2"/>
  <c r="X1172" i="2"/>
  <c r="W1172" i="2"/>
  <c r="J1172" i="2"/>
  <c r="G1172" i="2"/>
  <c r="E1172" i="2"/>
  <c r="AD1171" i="2"/>
  <c r="AC1171" i="2"/>
  <c r="AB1171" i="2"/>
  <c r="AA1171" i="2"/>
  <c r="Z1171" i="2"/>
  <c r="Y1171" i="2"/>
  <c r="X1171" i="2"/>
  <c r="W1171" i="2"/>
  <c r="J1171" i="2"/>
  <c r="G1171" i="2"/>
  <c r="E1171" i="2"/>
  <c r="AD1170" i="2"/>
  <c r="AC1170" i="2"/>
  <c r="AB1170" i="2"/>
  <c r="AA1170" i="2"/>
  <c r="Z1170" i="2"/>
  <c r="Y1170" i="2"/>
  <c r="X1170" i="2"/>
  <c r="W1170" i="2"/>
  <c r="J1170" i="2"/>
  <c r="G1170" i="2"/>
  <c r="E1170" i="2"/>
  <c r="AD1168" i="2"/>
  <c r="AC1168" i="2"/>
  <c r="AB1168" i="2"/>
  <c r="AA1168" i="2"/>
  <c r="Z1168" i="2"/>
  <c r="Y1168" i="2"/>
  <c r="X1168" i="2"/>
  <c r="W1168" i="2"/>
  <c r="J1168" i="2"/>
  <c r="G1168" i="2"/>
  <c r="E1168" i="2"/>
  <c r="AD1167" i="2"/>
  <c r="AC1167" i="2"/>
  <c r="AB1167" i="2"/>
  <c r="AA1167" i="2"/>
  <c r="Z1167" i="2"/>
  <c r="Y1167" i="2"/>
  <c r="X1167" i="2"/>
  <c r="W1167" i="2"/>
  <c r="J1167" i="2"/>
  <c r="G1167" i="2"/>
  <c r="E1167" i="2"/>
  <c r="AD1166" i="2"/>
  <c r="AC1166" i="2"/>
  <c r="AB1166" i="2"/>
  <c r="AA1166" i="2"/>
  <c r="Z1166" i="2"/>
  <c r="Y1166" i="2"/>
  <c r="X1166" i="2"/>
  <c r="W1166" i="2"/>
  <c r="J1166" i="2"/>
  <c r="G1166" i="2"/>
  <c r="E1166" i="2"/>
  <c r="AD1165" i="2"/>
  <c r="AC1165" i="2"/>
  <c r="AB1165" i="2"/>
  <c r="AA1165" i="2"/>
  <c r="Z1165" i="2"/>
  <c r="Y1165" i="2"/>
  <c r="X1165" i="2"/>
  <c r="W1165" i="2"/>
  <c r="J1165" i="2"/>
  <c r="G1165" i="2"/>
  <c r="E1165" i="2"/>
  <c r="AD1164" i="2"/>
  <c r="AC1164" i="2"/>
  <c r="AB1164" i="2"/>
  <c r="AA1164" i="2"/>
  <c r="Z1164" i="2"/>
  <c r="Y1164" i="2"/>
  <c r="X1164" i="2"/>
  <c r="W1164" i="2"/>
  <c r="J1164" i="2"/>
  <c r="G1164" i="2"/>
  <c r="E1164" i="2"/>
  <c r="AD1163" i="2"/>
  <c r="AC1163" i="2"/>
  <c r="AB1163" i="2"/>
  <c r="AA1163" i="2"/>
  <c r="Z1163" i="2"/>
  <c r="Y1163" i="2"/>
  <c r="X1163" i="2"/>
  <c r="W1163" i="2"/>
  <c r="J1163" i="2"/>
  <c r="G1163" i="2"/>
  <c r="E1163" i="2"/>
  <c r="AD1162" i="2"/>
  <c r="AC1162" i="2"/>
  <c r="AB1162" i="2"/>
  <c r="AA1162" i="2"/>
  <c r="Z1162" i="2"/>
  <c r="Y1162" i="2"/>
  <c r="X1162" i="2"/>
  <c r="W1162" i="2"/>
  <c r="J1162" i="2"/>
  <c r="G1162" i="2"/>
  <c r="E1162" i="2"/>
  <c r="AD1161" i="2"/>
  <c r="AC1161" i="2"/>
  <c r="AB1161" i="2"/>
  <c r="AA1161" i="2"/>
  <c r="Z1161" i="2"/>
  <c r="Y1161" i="2"/>
  <c r="X1161" i="2"/>
  <c r="W1161" i="2"/>
  <c r="J1161" i="2"/>
  <c r="G1161" i="2"/>
  <c r="E1161" i="2"/>
  <c r="AD1159" i="2"/>
  <c r="AC1159" i="2"/>
  <c r="AB1159" i="2"/>
  <c r="AA1159" i="2"/>
  <c r="Z1159" i="2"/>
  <c r="Y1159" i="2"/>
  <c r="X1159" i="2"/>
  <c r="W1159" i="2"/>
  <c r="J1159" i="2"/>
  <c r="G1159" i="2"/>
  <c r="E1159" i="2"/>
  <c r="AD1158" i="2"/>
  <c r="AC1158" i="2"/>
  <c r="AB1158" i="2"/>
  <c r="AA1158" i="2"/>
  <c r="Z1158" i="2"/>
  <c r="Y1158" i="2"/>
  <c r="X1158" i="2"/>
  <c r="W1158" i="2"/>
  <c r="J1158" i="2"/>
  <c r="G1158" i="2"/>
  <c r="E1158" i="2"/>
  <c r="AB228" i="2"/>
  <c r="AA228" i="2"/>
  <c r="Z228" i="2"/>
  <c r="Y228" i="2"/>
  <c r="X228" i="2"/>
  <c r="W228" i="2"/>
  <c r="J228" i="2"/>
  <c r="G228" i="2"/>
  <c r="E228" i="2"/>
  <c r="AB162" i="2"/>
  <c r="AA162" i="2"/>
  <c r="Z162" i="2"/>
  <c r="Y162" i="2"/>
  <c r="X162" i="2"/>
  <c r="W162" i="2"/>
  <c r="J162" i="2"/>
  <c r="G162" i="2"/>
  <c r="E162" i="2"/>
  <c r="AD1157" i="2"/>
  <c r="AC1157" i="2"/>
  <c r="AB1157" i="2"/>
  <c r="AA1157" i="2"/>
  <c r="Z1157" i="2"/>
  <c r="Y1157" i="2"/>
  <c r="X1157" i="2"/>
  <c r="W1157" i="2"/>
  <c r="J1157" i="2"/>
  <c r="G1157" i="2"/>
  <c r="E1157" i="2"/>
  <c r="AD1156" i="2"/>
  <c r="AC1156" i="2"/>
  <c r="AB1156" i="2"/>
  <c r="AA1156" i="2"/>
  <c r="Z1156" i="2"/>
  <c r="Y1156" i="2"/>
  <c r="X1156" i="2"/>
  <c r="W1156" i="2"/>
  <c r="J1156" i="2"/>
  <c r="G1156" i="2"/>
  <c r="E1156" i="2"/>
  <c r="AD1154" i="2"/>
  <c r="AC1154" i="2"/>
  <c r="AB1154" i="2"/>
  <c r="AA1154" i="2"/>
  <c r="Z1154" i="2"/>
  <c r="Y1154" i="2"/>
  <c r="X1154" i="2"/>
  <c r="W1154" i="2"/>
  <c r="J1154" i="2"/>
  <c r="G1154" i="2"/>
  <c r="E1154" i="2"/>
  <c r="AD1153" i="2"/>
  <c r="AC1153" i="2"/>
  <c r="AB1153" i="2"/>
  <c r="AA1153" i="2"/>
  <c r="Z1153" i="2"/>
  <c r="Y1153" i="2"/>
  <c r="X1153" i="2"/>
  <c r="W1153" i="2"/>
  <c r="J1153" i="2"/>
  <c r="G1153" i="2"/>
  <c r="E1153" i="2"/>
  <c r="AD1152" i="2"/>
  <c r="AC1152" i="2"/>
  <c r="AB1152" i="2"/>
  <c r="AA1152" i="2"/>
  <c r="Z1152" i="2"/>
  <c r="Y1152" i="2"/>
  <c r="X1152" i="2"/>
  <c r="W1152" i="2"/>
  <c r="J1152" i="2"/>
  <c r="G1152" i="2"/>
  <c r="E1152" i="2"/>
  <c r="AB195" i="2"/>
  <c r="AA195" i="2"/>
  <c r="Z195" i="2"/>
  <c r="Y195" i="2"/>
  <c r="X195" i="2"/>
  <c r="W195" i="2"/>
  <c r="J195" i="2"/>
  <c r="G195" i="2"/>
  <c r="E195" i="2"/>
  <c r="AB194" i="2"/>
  <c r="AA194" i="2"/>
  <c r="Z194" i="2"/>
  <c r="Y194" i="2"/>
  <c r="X194" i="2"/>
  <c r="W194" i="2"/>
  <c r="J194" i="2"/>
  <c r="G194" i="2"/>
  <c r="E194" i="2"/>
  <c r="AD1151" i="2"/>
  <c r="AC1151" i="2"/>
  <c r="AB1151" i="2"/>
  <c r="AA1151" i="2"/>
  <c r="Z1151" i="2"/>
  <c r="Y1151" i="2"/>
  <c r="X1151" i="2"/>
  <c r="W1151" i="2"/>
  <c r="J1151" i="2"/>
  <c r="G1151" i="2"/>
  <c r="E1151" i="2"/>
  <c r="AD1150" i="2"/>
  <c r="AC1150" i="2"/>
  <c r="AB1150" i="2"/>
  <c r="AA1150" i="2"/>
  <c r="Z1150" i="2"/>
  <c r="Y1150" i="2"/>
  <c r="X1150" i="2"/>
  <c r="W1150" i="2"/>
  <c r="J1150" i="2"/>
  <c r="G1150" i="2"/>
  <c r="E1150" i="2"/>
  <c r="AD1149" i="2"/>
  <c r="AC1149" i="2"/>
  <c r="AB1149" i="2"/>
  <c r="AA1149" i="2"/>
  <c r="Z1149" i="2"/>
  <c r="Y1149" i="2"/>
  <c r="X1149" i="2"/>
  <c r="W1149" i="2"/>
  <c r="J1149" i="2"/>
  <c r="G1149" i="2"/>
  <c r="E1149" i="2"/>
  <c r="AD1148" i="2"/>
  <c r="AC1148" i="2"/>
  <c r="AB1148" i="2"/>
  <c r="AA1148" i="2"/>
  <c r="Z1148" i="2"/>
  <c r="Y1148" i="2"/>
  <c r="X1148" i="2"/>
  <c r="W1148" i="2"/>
  <c r="J1148" i="2"/>
  <c r="G1148" i="2"/>
  <c r="E1148" i="2"/>
  <c r="AD1147" i="2"/>
  <c r="AC1147" i="2"/>
  <c r="AB1147" i="2"/>
  <c r="AA1147" i="2"/>
  <c r="Z1147" i="2"/>
  <c r="Y1147" i="2"/>
  <c r="X1147" i="2"/>
  <c r="W1147" i="2"/>
  <c r="J1147" i="2"/>
  <c r="G1147" i="2"/>
  <c r="E1147" i="2"/>
  <c r="AD1146" i="2"/>
  <c r="AC1146" i="2"/>
  <c r="AB1146" i="2"/>
  <c r="AA1146" i="2"/>
  <c r="Z1146" i="2"/>
  <c r="Y1146" i="2"/>
  <c r="X1146" i="2"/>
  <c r="W1146" i="2"/>
  <c r="J1146" i="2"/>
  <c r="G1146" i="2"/>
  <c r="E1146" i="2"/>
  <c r="AD1145" i="2"/>
  <c r="AC1145" i="2"/>
  <c r="AB1145" i="2"/>
  <c r="AA1145" i="2"/>
  <c r="Z1145" i="2"/>
  <c r="Y1145" i="2"/>
  <c r="X1145" i="2"/>
  <c r="W1145" i="2"/>
  <c r="J1145" i="2"/>
  <c r="G1145" i="2"/>
  <c r="E1145" i="2"/>
  <c r="AD1144" i="2"/>
  <c r="AC1144" i="2"/>
  <c r="AB1144" i="2"/>
  <c r="AA1144" i="2"/>
  <c r="Z1144" i="2"/>
  <c r="Y1144" i="2"/>
  <c r="X1144" i="2"/>
  <c r="W1144" i="2"/>
  <c r="J1144" i="2"/>
  <c r="G1144" i="2"/>
  <c r="E1144" i="2"/>
  <c r="AB1143" i="2"/>
  <c r="AA1143" i="2"/>
  <c r="Z1143" i="2"/>
  <c r="Y1143" i="2"/>
  <c r="X1143" i="2"/>
  <c r="W1143" i="2"/>
  <c r="J1143" i="2"/>
  <c r="G1143" i="2"/>
  <c r="E1143" i="2"/>
  <c r="AD1142" i="2"/>
  <c r="AC1142" i="2"/>
  <c r="AB1142" i="2"/>
  <c r="AA1142" i="2"/>
  <c r="Z1142" i="2"/>
  <c r="Y1142" i="2"/>
  <c r="X1142" i="2"/>
  <c r="W1142" i="2"/>
  <c r="J1142" i="2"/>
  <c r="G1142" i="2"/>
  <c r="E1142" i="2"/>
  <c r="AB1141" i="2"/>
  <c r="AA1141" i="2"/>
  <c r="Z1141" i="2"/>
  <c r="Y1141" i="2"/>
  <c r="X1141" i="2"/>
  <c r="W1141" i="2"/>
  <c r="J1141" i="2"/>
  <c r="G1141" i="2"/>
  <c r="E1141" i="2"/>
  <c r="AB1140" i="2"/>
  <c r="AA1140" i="2"/>
  <c r="Z1140" i="2"/>
  <c r="Y1140" i="2"/>
  <c r="X1140" i="2"/>
  <c r="W1140" i="2"/>
  <c r="J1140" i="2"/>
  <c r="G1140" i="2"/>
  <c r="E1140" i="2"/>
  <c r="AB8" i="2"/>
  <c r="AA8" i="2"/>
  <c r="Z8" i="2"/>
  <c r="Y8" i="2"/>
  <c r="X8" i="2"/>
  <c r="W8" i="2"/>
  <c r="J8" i="2"/>
  <c r="G8" i="2"/>
  <c r="E8" i="2"/>
  <c r="AB1139" i="2"/>
  <c r="AA1139" i="2"/>
  <c r="Z1139" i="2"/>
  <c r="Y1139" i="2"/>
  <c r="X1139" i="2"/>
  <c r="W1139" i="2"/>
  <c r="J1139" i="2"/>
  <c r="G1139" i="2"/>
  <c r="E1139" i="2"/>
  <c r="AB16" i="2"/>
  <c r="AA16" i="2"/>
  <c r="Z16" i="2"/>
  <c r="Y16" i="2"/>
  <c r="X16" i="2"/>
  <c r="W16" i="2"/>
  <c r="J16" i="2"/>
  <c r="G16" i="2"/>
  <c r="E16" i="2"/>
  <c r="AB15" i="2"/>
  <c r="AA15" i="2"/>
  <c r="Z15" i="2"/>
  <c r="Y15" i="2"/>
  <c r="X15" i="2"/>
  <c r="W15" i="2"/>
  <c r="J15" i="2"/>
  <c r="G15" i="2"/>
  <c r="E15" i="2"/>
  <c r="AB191" i="2"/>
  <c r="AA191" i="2"/>
  <c r="Z191" i="2"/>
  <c r="Y191" i="2"/>
  <c r="X191" i="2"/>
  <c r="W191" i="2"/>
  <c r="J191" i="2"/>
  <c r="G191" i="2"/>
  <c r="E191" i="2"/>
  <c r="AD1138" i="2"/>
  <c r="AC1138" i="2"/>
  <c r="AB1138" i="2"/>
  <c r="AA1138" i="2"/>
  <c r="Z1138" i="2"/>
  <c r="Y1138" i="2"/>
  <c r="X1138" i="2"/>
  <c r="W1138" i="2"/>
  <c r="J1138" i="2"/>
  <c r="G1138" i="2"/>
  <c r="E1138" i="2"/>
  <c r="AF1137" i="2"/>
  <c r="AE1137" i="2"/>
  <c r="AD1137" i="2"/>
  <c r="AC1137" i="2"/>
  <c r="AB1137" i="2"/>
  <c r="AA1137" i="2"/>
  <c r="Z1137" i="2"/>
  <c r="Y1137" i="2"/>
  <c r="X1137" i="2"/>
  <c r="W1137" i="2"/>
  <c r="J1137" i="2"/>
  <c r="G1137" i="2"/>
  <c r="E1137" i="2"/>
  <c r="AD1136" i="2"/>
  <c r="AC1136" i="2"/>
  <c r="AB1136" i="2"/>
  <c r="AA1136" i="2"/>
  <c r="Z1136" i="2"/>
  <c r="Y1136" i="2"/>
  <c r="X1136" i="2"/>
  <c r="W1136" i="2"/>
  <c r="J1136" i="2"/>
  <c r="G1136" i="2"/>
  <c r="E1136" i="2"/>
  <c r="AB33" i="2"/>
  <c r="AA33" i="2"/>
  <c r="Z33" i="2"/>
  <c r="Y33" i="2"/>
  <c r="X33" i="2"/>
  <c r="W33" i="2"/>
  <c r="J33" i="2"/>
  <c r="G33" i="2"/>
  <c r="E33" i="2"/>
  <c r="AB27" i="2"/>
  <c r="AA27" i="2"/>
  <c r="Z27" i="2"/>
  <c r="Y27" i="2"/>
  <c r="X27" i="2"/>
  <c r="W27" i="2"/>
  <c r="J27" i="2"/>
  <c r="G27" i="2"/>
  <c r="E27" i="2"/>
  <c r="AB225" i="2"/>
  <c r="AA225" i="2"/>
  <c r="Z225" i="2"/>
  <c r="Y225" i="2"/>
  <c r="X225" i="2"/>
  <c r="W225" i="2"/>
  <c r="J225" i="2"/>
  <c r="G225" i="2"/>
  <c r="E225" i="2"/>
  <c r="AB330" i="2"/>
  <c r="AA330" i="2"/>
  <c r="Z330" i="2"/>
  <c r="Y330" i="2"/>
  <c r="X330" i="2"/>
  <c r="W330" i="2"/>
  <c r="J330" i="2"/>
  <c r="G330" i="2"/>
  <c r="E330" i="2"/>
  <c r="AB291" i="2"/>
  <c r="AA291" i="2"/>
  <c r="Z291" i="2"/>
  <c r="Y291" i="2"/>
  <c r="X291" i="2"/>
  <c r="W291" i="2"/>
  <c r="J291" i="2"/>
  <c r="G291" i="2"/>
  <c r="E291" i="2"/>
  <c r="AB153" i="2"/>
  <c r="AA153" i="2"/>
  <c r="Z153" i="2"/>
  <c r="Y153" i="2"/>
  <c r="X153" i="2"/>
  <c r="W153" i="2"/>
  <c r="J153" i="2"/>
  <c r="G153" i="2"/>
  <c r="E153" i="2"/>
  <c r="AB150" i="2"/>
  <c r="AA150" i="2"/>
  <c r="Z150" i="2"/>
  <c r="Y150" i="2"/>
  <c r="X150" i="2"/>
  <c r="W150" i="2"/>
  <c r="J150" i="2"/>
  <c r="G150" i="2"/>
  <c r="E150" i="2"/>
  <c r="AB26" i="2"/>
  <c r="AA26" i="2"/>
  <c r="Z26" i="2"/>
  <c r="Y26" i="2"/>
  <c r="X26" i="2"/>
  <c r="W26" i="2"/>
  <c r="J26" i="2"/>
  <c r="G26" i="2"/>
  <c r="E26" i="2"/>
  <c r="AB362" i="2"/>
  <c r="AA362" i="2"/>
  <c r="Z362" i="2"/>
  <c r="Y362" i="2"/>
  <c r="X362" i="2"/>
  <c r="W362" i="2"/>
  <c r="J362" i="2"/>
  <c r="G362" i="2"/>
  <c r="E362" i="2"/>
  <c r="AB361" i="2"/>
  <c r="AA361" i="2"/>
  <c r="Z361" i="2"/>
  <c r="Y361" i="2"/>
  <c r="X361" i="2"/>
  <c r="W361" i="2"/>
  <c r="J361" i="2"/>
  <c r="G361" i="2"/>
  <c r="E361" i="2"/>
  <c r="AB360" i="2"/>
  <c r="AA360" i="2"/>
  <c r="Z360" i="2"/>
  <c r="Y360" i="2"/>
  <c r="X360" i="2"/>
  <c r="W360" i="2"/>
  <c r="J360" i="2"/>
  <c r="G360" i="2"/>
  <c r="E360" i="2"/>
  <c r="AB358" i="2"/>
  <c r="AA358" i="2"/>
  <c r="Z358" i="2"/>
  <c r="Y358" i="2"/>
  <c r="X358" i="2"/>
  <c r="W358" i="2"/>
  <c r="J358" i="2"/>
  <c r="G358" i="2"/>
  <c r="E358" i="2"/>
  <c r="AD1135" i="2"/>
  <c r="AC1135" i="2"/>
  <c r="AB1135" i="2"/>
  <c r="AA1135" i="2"/>
  <c r="Z1135" i="2"/>
  <c r="Y1135" i="2"/>
  <c r="X1135" i="2"/>
  <c r="W1135" i="2"/>
  <c r="J1135" i="2"/>
  <c r="G1135" i="2"/>
  <c r="E1135" i="2"/>
  <c r="AF1134" i="2"/>
  <c r="AE1134" i="2"/>
  <c r="AD1134" i="2"/>
  <c r="AC1134" i="2"/>
  <c r="AB1134" i="2"/>
  <c r="AA1134" i="2"/>
  <c r="Z1134" i="2"/>
  <c r="Y1134" i="2"/>
  <c r="X1134" i="2"/>
  <c r="W1134" i="2"/>
  <c r="J1134" i="2"/>
  <c r="G1134" i="2"/>
  <c r="E1134" i="2"/>
  <c r="AB28" i="2"/>
  <c r="AA28" i="2"/>
  <c r="Z28" i="2"/>
  <c r="Y28" i="2"/>
  <c r="X28" i="2"/>
  <c r="W28" i="2"/>
  <c r="J28" i="2"/>
  <c r="G28" i="2"/>
  <c r="E28" i="2"/>
  <c r="AB376" i="2"/>
  <c r="AA376" i="2"/>
  <c r="Z376" i="2"/>
  <c r="Y376" i="2"/>
  <c r="X376" i="2"/>
  <c r="W376" i="2"/>
  <c r="J376" i="2"/>
  <c r="G376" i="2"/>
  <c r="E376" i="2"/>
  <c r="AB375" i="2"/>
  <c r="AA375" i="2"/>
  <c r="Z375" i="2"/>
  <c r="Y375" i="2"/>
  <c r="X375" i="2"/>
  <c r="W375" i="2"/>
  <c r="J375" i="2"/>
  <c r="G375" i="2"/>
  <c r="E375" i="2"/>
  <c r="AB371" i="2"/>
  <c r="AA371" i="2"/>
  <c r="Z371" i="2"/>
  <c r="Y371" i="2"/>
  <c r="X371" i="2"/>
  <c r="W371" i="2"/>
  <c r="J371" i="2"/>
  <c r="G371" i="2"/>
  <c r="E371" i="2"/>
  <c r="AD1133" i="2"/>
  <c r="AC1133" i="2"/>
  <c r="AB1133" i="2"/>
  <c r="AA1133" i="2"/>
  <c r="Z1133" i="2"/>
  <c r="Y1133" i="2"/>
  <c r="X1133" i="2"/>
  <c r="W1133" i="2"/>
  <c r="J1133" i="2"/>
  <c r="G1133" i="2"/>
  <c r="E1133" i="2"/>
  <c r="AD1132" i="2"/>
  <c r="AC1132" i="2"/>
  <c r="AB1132" i="2"/>
  <c r="AA1132" i="2"/>
  <c r="Z1132" i="2"/>
  <c r="Y1132" i="2"/>
  <c r="X1132" i="2"/>
  <c r="W1132" i="2"/>
  <c r="J1132" i="2"/>
  <c r="G1132" i="2"/>
  <c r="E1132" i="2"/>
  <c r="AB158" i="2"/>
  <c r="AA158" i="2"/>
  <c r="Z158" i="2"/>
  <c r="Y158" i="2"/>
  <c r="X158" i="2"/>
  <c r="W158" i="2"/>
  <c r="J158" i="2"/>
  <c r="G158" i="2"/>
  <c r="E158" i="2"/>
  <c r="AD1131" i="2"/>
  <c r="AC1131" i="2"/>
  <c r="AB1131" i="2"/>
  <c r="AA1131" i="2"/>
  <c r="Z1131" i="2"/>
  <c r="Y1131" i="2"/>
  <c r="X1131" i="2"/>
  <c r="W1131" i="2"/>
  <c r="J1131" i="2"/>
  <c r="G1131" i="2"/>
  <c r="E1131" i="2"/>
  <c r="AB30" i="2"/>
  <c r="AA30" i="2"/>
  <c r="Z30" i="2"/>
  <c r="Y30" i="2"/>
  <c r="X30" i="2"/>
  <c r="W30" i="2"/>
  <c r="J30" i="2"/>
  <c r="G30" i="2"/>
  <c r="E30" i="2"/>
  <c r="AD1130" i="2"/>
  <c r="AC1130" i="2"/>
  <c r="AB1130" i="2"/>
  <c r="AA1130" i="2"/>
  <c r="Z1130" i="2"/>
  <c r="Y1130" i="2"/>
  <c r="X1130" i="2"/>
  <c r="W1130" i="2"/>
  <c r="J1130" i="2"/>
  <c r="G1130" i="2"/>
  <c r="E1130" i="2"/>
  <c r="AB1082" i="2"/>
  <c r="AA1082" i="2"/>
  <c r="Z1082" i="2"/>
  <c r="Y1082" i="2"/>
  <c r="X1082" i="2"/>
  <c r="W1082" i="2"/>
  <c r="J1082" i="2"/>
  <c r="G1082" i="2"/>
  <c r="E1082" i="2"/>
  <c r="AB227" i="2"/>
  <c r="AA227" i="2"/>
  <c r="Z227" i="2"/>
  <c r="Y227" i="2"/>
  <c r="X227" i="2"/>
  <c r="W227" i="2"/>
  <c r="J227" i="2"/>
  <c r="G227" i="2"/>
  <c r="E227" i="2"/>
  <c r="AB561" i="2"/>
  <c r="AA561" i="2"/>
  <c r="Z561" i="2"/>
  <c r="Y561" i="2"/>
  <c r="X561" i="2"/>
  <c r="W561" i="2"/>
  <c r="J561" i="2"/>
  <c r="G561" i="2"/>
  <c r="E561" i="2"/>
  <c r="AB29" i="2"/>
  <c r="AA29" i="2"/>
  <c r="Z29" i="2"/>
  <c r="Y29" i="2"/>
  <c r="X29" i="2"/>
  <c r="W29" i="2"/>
  <c r="J29" i="2"/>
  <c r="G29" i="2"/>
  <c r="E29" i="2"/>
  <c r="AD1129" i="2"/>
  <c r="AC1129" i="2"/>
  <c r="AB1129" i="2"/>
  <c r="AA1129" i="2"/>
  <c r="Z1129" i="2"/>
  <c r="Y1129" i="2"/>
  <c r="X1129" i="2"/>
  <c r="W1129" i="2"/>
  <c r="J1129" i="2"/>
  <c r="G1129" i="2"/>
  <c r="E1129" i="2"/>
  <c r="AB179" i="2"/>
  <c r="AA179" i="2"/>
  <c r="Z179" i="2"/>
  <c r="Y179" i="2"/>
  <c r="X179" i="2"/>
  <c r="W179" i="2"/>
  <c r="J179" i="2"/>
  <c r="G179" i="2"/>
  <c r="E179" i="2"/>
  <c r="AD1126" i="2"/>
  <c r="AC1126" i="2"/>
  <c r="AB1126" i="2"/>
  <c r="AA1126" i="2"/>
  <c r="Z1126" i="2"/>
  <c r="Y1126" i="2"/>
  <c r="X1126" i="2"/>
  <c r="W1126" i="2"/>
  <c r="J1126" i="2"/>
  <c r="G1126" i="2"/>
  <c r="E1126" i="2"/>
  <c r="AD1125" i="2"/>
  <c r="AC1125" i="2"/>
  <c r="AB1125" i="2"/>
  <c r="AA1125" i="2"/>
  <c r="Z1125" i="2"/>
  <c r="Y1125" i="2"/>
  <c r="X1125" i="2"/>
  <c r="W1125" i="2"/>
  <c r="J1125" i="2"/>
  <c r="G1125" i="2"/>
  <c r="E1125" i="2"/>
  <c r="AB202" i="2"/>
  <c r="AA202" i="2"/>
  <c r="Z202" i="2"/>
  <c r="Y202" i="2"/>
  <c r="X202" i="2"/>
  <c r="W202" i="2"/>
  <c r="J202" i="2"/>
  <c r="G202" i="2"/>
  <c r="E202" i="2"/>
  <c r="AD1124" i="2"/>
  <c r="AC1124" i="2"/>
  <c r="AB1124" i="2"/>
  <c r="AA1124" i="2"/>
  <c r="Z1124" i="2"/>
  <c r="Y1124" i="2"/>
  <c r="X1124" i="2"/>
  <c r="W1124" i="2"/>
  <c r="J1124" i="2"/>
  <c r="G1124" i="2"/>
  <c r="E1124" i="2"/>
  <c r="AB236" i="2"/>
  <c r="AA236" i="2"/>
  <c r="Z236" i="2"/>
  <c r="Y236" i="2"/>
  <c r="X236" i="2"/>
  <c r="W236" i="2"/>
  <c r="J236" i="2"/>
  <c r="G236" i="2"/>
  <c r="E236" i="2"/>
  <c r="AB342" i="2"/>
  <c r="AA342" i="2"/>
  <c r="Z342" i="2"/>
  <c r="Y342" i="2"/>
  <c r="X342" i="2"/>
  <c r="W342" i="2"/>
  <c r="J342" i="2"/>
  <c r="G342" i="2"/>
  <c r="E342" i="2"/>
  <c r="AB39" i="2"/>
  <c r="AA39" i="2"/>
  <c r="Z39" i="2"/>
  <c r="Y39" i="2"/>
  <c r="X39" i="2"/>
  <c r="W39" i="2"/>
  <c r="J39" i="2"/>
  <c r="G39" i="2"/>
  <c r="E39" i="2"/>
  <c r="AB440" i="2"/>
  <c r="AA440" i="2"/>
  <c r="Z440" i="2"/>
  <c r="Y440" i="2"/>
  <c r="X440" i="2"/>
  <c r="W440" i="2"/>
  <c r="J440" i="2"/>
  <c r="G440" i="2"/>
  <c r="E440" i="2"/>
  <c r="AB226" i="2"/>
  <c r="AA226" i="2"/>
  <c r="Z226" i="2"/>
  <c r="Y226" i="2"/>
  <c r="X226" i="2"/>
  <c r="W226" i="2"/>
  <c r="J226" i="2"/>
  <c r="G226" i="2"/>
  <c r="E226" i="2"/>
  <c r="AB263" i="2"/>
  <c r="AA263" i="2"/>
  <c r="Z263" i="2"/>
  <c r="Y263" i="2"/>
  <c r="X263" i="2"/>
  <c r="W263" i="2"/>
  <c r="J263" i="2"/>
  <c r="G263" i="2"/>
  <c r="E263" i="2"/>
  <c r="AB261" i="2"/>
  <c r="AA261" i="2"/>
  <c r="Z261" i="2"/>
  <c r="Y261" i="2"/>
  <c r="X261" i="2"/>
  <c r="W261" i="2"/>
  <c r="J261" i="2"/>
  <c r="G261" i="2"/>
  <c r="E261" i="2"/>
  <c r="AB258" i="2"/>
  <c r="AA258" i="2"/>
  <c r="Z258" i="2"/>
  <c r="Y258" i="2"/>
  <c r="X258" i="2"/>
  <c r="W258" i="2"/>
  <c r="J258" i="2"/>
  <c r="G258" i="2"/>
  <c r="E258" i="2"/>
  <c r="AB338" i="2"/>
  <c r="AA338" i="2"/>
  <c r="Z338" i="2"/>
  <c r="Y338" i="2"/>
  <c r="X338" i="2"/>
  <c r="W338" i="2"/>
  <c r="J338" i="2"/>
  <c r="G338" i="2"/>
  <c r="E338" i="2"/>
  <c r="AD1123" i="2"/>
  <c r="AC1123" i="2"/>
  <c r="AB1123" i="2"/>
  <c r="AA1123" i="2"/>
  <c r="Z1123" i="2"/>
  <c r="Y1123" i="2"/>
  <c r="X1123" i="2"/>
  <c r="W1123" i="2"/>
  <c r="J1123" i="2"/>
  <c r="G1123" i="2"/>
  <c r="E1123" i="2"/>
  <c r="AD1122" i="2"/>
  <c r="AC1122" i="2"/>
  <c r="AB1122" i="2"/>
  <c r="AA1122" i="2"/>
  <c r="Z1122" i="2"/>
  <c r="Y1122" i="2"/>
  <c r="X1122" i="2"/>
  <c r="W1122" i="2"/>
  <c r="J1122" i="2"/>
  <c r="G1122" i="2"/>
  <c r="E1122" i="2"/>
  <c r="AD1121" i="2"/>
  <c r="AC1121" i="2"/>
  <c r="AB1121" i="2"/>
  <c r="AA1121" i="2"/>
  <c r="Z1121" i="2"/>
  <c r="Y1121" i="2"/>
  <c r="X1121" i="2"/>
  <c r="W1121" i="2"/>
  <c r="J1121" i="2"/>
  <c r="G1121" i="2"/>
  <c r="E1121" i="2"/>
  <c r="AB326" i="2"/>
  <c r="AA326" i="2"/>
  <c r="Z326" i="2"/>
  <c r="Y326" i="2"/>
  <c r="X326" i="2"/>
  <c r="W326" i="2"/>
  <c r="J326" i="2"/>
  <c r="G326" i="2"/>
  <c r="E326" i="2"/>
  <c r="AD1120" i="2"/>
  <c r="AC1120" i="2"/>
  <c r="AB1120" i="2"/>
  <c r="AA1120" i="2"/>
  <c r="Z1120" i="2"/>
  <c r="Y1120" i="2"/>
  <c r="X1120" i="2"/>
  <c r="W1120" i="2"/>
  <c r="J1120" i="2"/>
  <c r="G1120" i="2"/>
  <c r="E1120" i="2"/>
  <c r="AB163" i="2"/>
  <c r="AA163" i="2"/>
  <c r="Z163" i="2"/>
  <c r="Y163" i="2"/>
  <c r="X163" i="2"/>
  <c r="W163" i="2"/>
  <c r="J163" i="2"/>
  <c r="G163" i="2"/>
  <c r="E163" i="2"/>
  <c r="AB1169" i="2"/>
  <c r="AA1169" i="2"/>
  <c r="Z1169" i="2"/>
  <c r="Y1169" i="2"/>
  <c r="X1169" i="2"/>
  <c r="W1169" i="2"/>
  <c r="J1169" i="2"/>
  <c r="G1169" i="2"/>
  <c r="E1169" i="2"/>
  <c r="AB237" i="2"/>
  <c r="AA237" i="2"/>
  <c r="Z237" i="2"/>
  <c r="Y237" i="2"/>
  <c r="X237" i="2"/>
  <c r="W237" i="2"/>
  <c r="J237" i="2"/>
  <c r="G237" i="2"/>
  <c r="E237" i="2"/>
  <c r="AB259" i="2"/>
  <c r="AA259" i="2"/>
  <c r="Z259" i="2"/>
  <c r="Y259" i="2"/>
  <c r="X259" i="2"/>
  <c r="W259" i="2"/>
  <c r="J259" i="2"/>
  <c r="G259" i="2"/>
  <c r="E259" i="2"/>
  <c r="AD1119" i="2"/>
  <c r="AC1119" i="2"/>
  <c r="AB1119" i="2"/>
  <c r="AA1119" i="2"/>
  <c r="Z1119" i="2"/>
  <c r="Y1119" i="2"/>
  <c r="X1119" i="2"/>
  <c r="W1119" i="2"/>
  <c r="J1119" i="2"/>
  <c r="G1119" i="2"/>
  <c r="E1119" i="2"/>
  <c r="AD1118" i="2"/>
  <c r="AC1118" i="2"/>
  <c r="AB1118" i="2"/>
  <c r="AA1118" i="2"/>
  <c r="Z1118" i="2"/>
  <c r="Y1118" i="2"/>
  <c r="X1118" i="2"/>
  <c r="W1118" i="2"/>
  <c r="J1118" i="2"/>
  <c r="G1118" i="2"/>
  <c r="E1118" i="2"/>
  <c r="AB206" i="2"/>
  <c r="AA206" i="2"/>
  <c r="Z206" i="2"/>
  <c r="Y206" i="2"/>
  <c r="X206" i="2"/>
  <c r="W206" i="2"/>
  <c r="J206" i="2"/>
  <c r="G206" i="2"/>
  <c r="E206" i="2"/>
  <c r="AB897" i="2"/>
  <c r="AA897" i="2"/>
  <c r="Z897" i="2"/>
  <c r="Y897" i="2"/>
  <c r="X897" i="2"/>
  <c r="W897" i="2"/>
  <c r="J897" i="2"/>
  <c r="G897" i="2"/>
  <c r="E897" i="2"/>
  <c r="AB353" i="2"/>
  <c r="AA353" i="2"/>
  <c r="Z353" i="2"/>
  <c r="Y353" i="2"/>
  <c r="X353" i="2"/>
  <c r="W353" i="2"/>
  <c r="J353" i="2"/>
  <c r="G353" i="2"/>
  <c r="E353" i="2"/>
  <c r="AB24" i="2"/>
  <c r="AA24" i="2"/>
  <c r="Z24" i="2"/>
  <c r="Y24" i="2"/>
  <c r="X24" i="2"/>
  <c r="W24" i="2"/>
  <c r="J24" i="2"/>
  <c r="G24" i="2"/>
  <c r="E24" i="2"/>
  <c r="AB450" i="2"/>
  <c r="AA450" i="2"/>
  <c r="Z450" i="2"/>
  <c r="Y450" i="2"/>
  <c r="X450" i="2"/>
  <c r="W450" i="2"/>
  <c r="J450" i="2"/>
  <c r="G450" i="2"/>
  <c r="E450" i="2"/>
  <c r="AB374" i="2"/>
  <c r="AA374" i="2"/>
  <c r="Z374" i="2"/>
  <c r="Y374" i="2"/>
  <c r="X374" i="2"/>
  <c r="W374" i="2"/>
  <c r="J374" i="2"/>
  <c r="G374" i="2"/>
  <c r="E374" i="2"/>
  <c r="AB373" i="2"/>
  <c r="AA373" i="2"/>
  <c r="Z373" i="2"/>
  <c r="Y373" i="2"/>
  <c r="X373" i="2"/>
  <c r="W373" i="2"/>
  <c r="J373" i="2"/>
  <c r="G373" i="2"/>
  <c r="E373" i="2"/>
  <c r="AB265" i="2"/>
  <c r="AA265" i="2"/>
  <c r="Z265" i="2"/>
  <c r="Y265" i="2"/>
  <c r="X265" i="2"/>
  <c r="W265" i="2"/>
  <c r="J265" i="2"/>
  <c r="G265" i="2"/>
  <c r="E265" i="2"/>
  <c r="AB20" i="2"/>
  <c r="AA20" i="2"/>
  <c r="Z20" i="2"/>
  <c r="Y20" i="2"/>
  <c r="X20" i="2"/>
  <c r="W20" i="2"/>
  <c r="J20" i="2"/>
  <c r="G20" i="2"/>
  <c r="E20" i="2"/>
  <c r="AB320" i="2"/>
  <c r="AA320" i="2"/>
  <c r="Z320" i="2"/>
  <c r="Y320" i="2"/>
  <c r="X320" i="2"/>
  <c r="W320" i="2"/>
  <c r="J320" i="2"/>
  <c r="G320" i="2"/>
  <c r="E320" i="2"/>
  <c r="AD1117" i="2"/>
  <c r="AC1117" i="2"/>
  <c r="AB1117" i="2"/>
  <c r="AA1117" i="2"/>
  <c r="Z1117" i="2"/>
  <c r="Y1117" i="2"/>
  <c r="X1117" i="2"/>
  <c r="W1117" i="2"/>
  <c r="J1117" i="2"/>
  <c r="G1117" i="2"/>
  <c r="E1117" i="2"/>
  <c r="AD1116" i="2"/>
  <c r="AC1116" i="2"/>
  <c r="AB1116" i="2"/>
  <c r="AA1116" i="2"/>
  <c r="Z1116" i="2"/>
  <c r="Y1116" i="2"/>
  <c r="X1116" i="2"/>
  <c r="W1116" i="2"/>
  <c r="J1116" i="2"/>
  <c r="G1116" i="2"/>
  <c r="E1116" i="2"/>
  <c r="AB1063" i="2"/>
  <c r="AA1063" i="2"/>
  <c r="Z1063" i="2"/>
  <c r="Y1063" i="2"/>
  <c r="X1063" i="2"/>
  <c r="W1063" i="2"/>
  <c r="J1063" i="2"/>
  <c r="G1063" i="2"/>
  <c r="E1063" i="2"/>
  <c r="AF1115" i="2"/>
  <c r="AE1115" i="2"/>
  <c r="AD1115" i="2"/>
  <c r="AC1115" i="2"/>
  <c r="AB1115" i="2"/>
  <c r="AA1115" i="2"/>
  <c r="Z1115" i="2"/>
  <c r="Y1115" i="2"/>
  <c r="X1115" i="2"/>
  <c r="W1115" i="2"/>
  <c r="J1115" i="2"/>
  <c r="G1115" i="2"/>
  <c r="E1115" i="2"/>
  <c r="AB429" i="2"/>
  <c r="AA429" i="2"/>
  <c r="Z429" i="2"/>
  <c r="Y429" i="2"/>
  <c r="X429" i="2"/>
  <c r="W429" i="2"/>
  <c r="J429" i="2"/>
  <c r="G429" i="2"/>
  <c r="E429" i="2"/>
  <c r="AB272" i="2"/>
  <c r="AA272" i="2"/>
  <c r="Z272" i="2"/>
  <c r="Y272" i="2"/>
  <c r="X272" i="2"/>
  <c r="W272" i="2"/>
  <c r="J272" i="2"/>
  <c r="G272" i="2"/>
  <c r="E272" i="2"/>
  <c r="AB397" i="2"/>
  <c r="AA397" i="2"/>
  <c r="Z397" i="2"/>
  <c r="Y397" i="2"/>
  <c r="X397" i="2"/>
  <c r="W397" i="2"/>
  <c r="J397" i="2"/>
  <c r="G397" i="2"/>
  <c r="E397" i="2"/>
  <c r="AB229" i="2"/>
  <c r="AA229" i="2"/>
  <c r="Z229" i="2"/>
  <c r="Y229" i="2"/>
  <c r="X229" i="2"/>
  <c r="W229" i="2"/>
  <c r="J229" i="2"/>
  <c r="G229" i="2"/>
  <c r="E229" i="2"/>
  <c r="AB238" i="2"/>
  <c r="AA238" i="2"/>
  <c r="Z238" i="2"/>
  <c r="Y238" i="2"/>
  <c r="X238" i="2"/>
  <c r="W238" i="2"/>
  <c r="J238" i="2"/>
  <c r="G238" i="2"/>
  <c r="E238" i="2"/>
  <c r="AB224" i="2"/>
  <c r="AA224" i="2"/>
  <c r="Z224" i="2"/>
  <c r="Y224" i="2"/>
  <c r="X224" i="2"/>
  <c r="W224" i="2"/>
  <c r="J224" i="2"/>
  <c r="G224" i="2"/>
  <c r="E224" i="2"/>
  <c r="AB281" i="2"/>
  <c r="AA281" i="2"/>
  <c r="Z281" i="2"/>
  <c r="Y281" i="2"/>
  <c r="X281" i="2"/>
  <c r="W281" i="2"/>
  <c r="J281" i="2"/>
  <c r="G281" i="2"/>
  <c r="E281" i="2"/>
  <c r="AB17" i="2"/>
  <c r="AA17" i="2"/>
  <c r="Z17" i="2"/>
  <c r="Y17" i="2"/>
  <c r="X17" i="2"/>
  <c r="W17" i="2"/>
  <c r="J17" i="2"/>
  <c r="G17" i="2"/>
  <c r="E17" i="2"/>
  <c r="AB245" i="2"/>
  <c r="AA245" i="2"/>
  <c r="Z245" i="2"/>
  <c r="Y245" i="2"/>
  <c r="X245" i="2"/>
  <c r="W245" i="2"/>
  <c r="J245" i="2"/>
  <c r="G245" i="2"/>
  <c r="E245" i="2"/>
  <c r="AB230" i="2"/>
  <c r="AA230" i="2"/>
  <c r="Z230" i="2"/>
  <c r="Y230" i="2"/>
  <c r="X230" i="2"/>
  <c r="W230" i="2"/>
  <c r="J230" i="2"/>
  <c r="G230" i="2"/>
  <c r="E230" i="2"/>
  <c r="AB344" i="2"/>
  <c r="AA344" i="2"/>
  <c r="Z344" i="2"/>
  <c r="Y344" i="2"/>
  <c r="X344" i="2"/>
  <c r="W344" i="2"/>
  <c r="J344" i="2"/>
  <c r="G344" i="2"/>
  <c r="E344" i="2"/>
  <c r="AB199" i="2"/>
  <c r="AA199" i="2"/>
  <c r="Z199" i="2"/>
  <c r="Y199" i="2"/>
  <c r="X199" i="2"/>
  <c r="W199" i="2"/>
  <c r="J199" i="2"/>
  <c r="G199" i="2"/>
  <c r="E199" i="2"/>
  <c r="AB248" i="2"/>
  <c r="AA248" i="2"/>
  <c r="Z248" i="2"/>
  <c r="Y248" i="2"/>
  <c r="X248" i="2"/>
  <c r="W248" i="2"/>
  <c r="J248" i="2"/>
  <c r="G248" i="2"/>
  <c r="E248" i="2"/>
  <c r="AB647" i="2"/>
  <c r="AA647" i="2"/>
  <c r="Z647" i="2"/>
  <c r="Y647" i="2"/>
  <c r="X647" i="2"/>
  <c r="W647" i="2"/>
  <c r="J647" i="2"/>
  <c r="G647" i="2"/>
  <c r="E647" i="2"/>
  <c r="AB23" i="2"/>
  <c r="AA23" i="2"/>
  <c r="Z23" i="2"/>
  <c r="Y23" i="2"/>
  <c r="X23" i="2"/>
  <c r="W23" i="2"/>
  <c r="J23" i="2"/>
  <c r="G23" i="2"/>
  <c r="E23" i="2"/>
  <c r="AB1114" i="2"/>
  <c r="AA1114" i="2"/>
  <c r="Z1114" i="2"/>
  <c r="Y1114" i="2"/>
  <c r="X1114" i="2"/>
  <c r="W1114" i="2"/>
  <c r="J1114" i="2"/>
  <c r="G1114" i="2"/>
  <c r="E1114" i="2"/>
  <c r="AD1113" i="2"/>
  <c r="AC1113" i="2"/>
  <c r="AB1113" i="2"/>
  <c r="AA1113" i="2"/>
  <c r="Z1113" i="2"/>
  <c r="Y1113" i="2"/>
  <c r="X1113" i="2"/>
  <c r="W1113" i="2"/>
  <c r="J1113" i="2"/>
  <c r="G1113" i="2"/>
  <c r="E1113" i="2"/>
  <c r="AD1112" i="2"/>
  <c r="AC1112" i="2"/>
  <c r="AB1112" i="2"/>
  <c r="AA1112" i="2"/>
  <c r="Z1112" i="2"/>
  <c r="Y1112" i="2"/>
  <c r="X1112" i="2"/>
  <c r="W1112" i="2"/>
  <c r="J1112" i="2"/>
  <c r="G1112" i="2"/>
  <c r="E1112" i="2"/>
  <c r="AB31" i="2"/>
  <c r="AA31" i="2"/>
  <c r="Z31" i="2"/>
  <c r="Y31" i="2"/>
  <c r="X31" i="2"/>
  <c r="W31" i="2"/>
  <c r="J31" i="2"/>
  <c r="G31" i="2"/>
  <c r="E31" i="2"/>
  <c r="AB393" i="2"/>
  <c r="AA393" i="2"/>
  <c r="Z393" i="2"/>
  <c r="Y393" i="2"/>
  <c r="X393" i="2"/>
  <c r="W393" i="2"/>
  <c r="J393" i="2"/>
  <c r="G393" i="2"/>
  <c r="E393" i="2"/>
  <c r="AB1111" i="2"/>
  <c r="AA1111" i="2"/>
  <c r="Z1111" i="2"/>
  <c r="Y1111" i="2"/>
  <c r="X1111" i="2"/>
  <c r="W1111" i="2"/>
  <c r="J1111" i="2"/>
  <c r="G1111" i="2"/>
  <c r="E1111" i="2"/>
  <c r="AD1110" i="2"/>
  <c r="AC1110" i="2"/>
  <c r="AB1110" i="2"/>
  <c r="AA1110" i="2"/>
  <c r="Z1110" i="2"/>
  <c r="Y1110" i="2"/>
  <c r="X1110" i="2"/>
  <c r="W1110" i="2"/>
  <c r="J1110" i="2"/>
  <c r="G1110" i="2"/>
  <c r="E1110" i="2"/>
  <c r="AD1109" i="2"/>
  <c r="AC1109" i="2"/>
  <c r="AB1109" i="2"/>
  <c r="AA1109" i="2"/>
  <c r="Z1109" i="2"/>
  <c r="Y1109" i="2"/>
  <c r="X1109" i="2"/>
  <c r="W1109" i="2"/>
  <c r="J1109" i="2"/>
  <c r="G1109" i="2"/>
  <c r="E1109" i="2"/>
  <c r="AD1108" i="2"/>
  <c r="AC1108" i="2"/>
  <c r="AB1108" i="2"/>
  <c r="AA1108" i="2"/>
  <c r="Z1108" i="2"/>
  <c r="Y1108" i="2"/>
  <c r="X1108" i="2"/>
  <c r="W1108" i="2"/>
  <c r="J1108" i="2"/>
  <c r="G1108" i="2"/>
  <c r="E1108" i="2"/>
  <c r="AB19" i="2"/>
  <c r="AA19" i="2"/>
  <c r="Z19" i="2"/>
  <c r="Y19" i="2"/>
  <c r="X19" i="2"/>
  <c r="W19" i="2"/>
  <c r="J19" i="2"/>
  <c r="G19" i="2"/>
  <c r="E19" i="2"/>
  <c r="AB288" i="2"/>
  <c r="AA288" i="2"/>
  <c r="Z288" i="2"/>
  <c r="Y288" i="2"/>
  <c r="X288" i="2"/>
  <c r="W288" i="2"/>
  <c r="J288" i="2"/>
  <c r="G288" i="2"/>
  <c r="E288" i="2"/>
  <c r="AB241" i="2"/>
  <c r="AA241" i="2"/>
  <c r="Z241" i="2"/>
  <c r="Y241" i="2"/>
  <c r="X241" i="2"/>
  <c r="W241" i="2"/>
  <c r="J241" i="2"/>
  <c r="G241" i="2"/>
  <c r="E241" i="2"/>
  <c r="AB184" i="2"/>
  <c r="AA184" i="2"/>
  <c r="Z184" i="2"/>
  <c r="Y184" i="2"/>
  <c r="X184" i="2"/>
  <c r="W184" i="2"/>
  <c r="J184" i="2"/>
  <c r="G184" i="2"/>
  <c r="E184" i="2"/>
  <c r="AD1107" i="2"/>
  <c r="AC1107" i="2"/>
  <c r="AB1107" i="2"/>
  <c r="AA1107" i="2"/>
  <c r="Z1107" i="2"/>
  <c r="Y1107" i="2"/>
  <c r="X1107" i="2"/>
  <c r="W1107" i="2"/>
  <c r="J1107" i="2"/>
  <c r="G1107" i="2"/>
  <c r="E1107" i="2"/>
  <c r="AD1106" i="2"/>
  <c r="AC1106" i="2"/>
  <c r="AB1106" i="2"/>
  <c r="AA1106" i="2"/>
  <c r="Z1106" i="2"/>
  <c r="Y1106" i="2"/>
  <c r="X1106" i="2"/>
  <c r="W1106" i="2"/>
  <c r="J1106" i="2"/>
  <c r="G1106" i="2"/>
  <c r="E1106" i="2"/>
  <c r="AD1105" i="2"/>
  <c r="AC1105" i="2"/>
  <c r="AB1105" i="2"/>
  <c r="AA1105" i="2"/>
  <c r="Z1105" i="2"/>
  <c r="Y1105" i="2"/>
  <c r="X1105" i="2"/>
  <c r="W1105" i="2"/>
  <c r="J1105" i="2"/>
  <c r="G1105" i="2"/>
  <c r="E1105" i="2"/>
  <c r="AD1104" i="2"/>
  <c r="AC1104" i="2"/>
  <c r="AB1104" i="2"/>
  <c r="AA1104" i="2"/>
  <c r="Z1104" i="2"/>
  <c r="Y1104" i="2"/>
  <c r="X1104" i="2"/>
  <c r="W1104" i="2"/>
  <c r="J1104" i="2"/>
  <c r="G1104" i="2"/>
  <c r="E1104" i="2"/>
  <c r="AD1103" i="2"/>
  <c r="AC1103" i="2"/>
  <c r="AB1103" i="2"/>
  <c r="AA1103" i="2"/>
  <c r="Z1103" i="2"/>
  <c r="Y1103" i="2"/>
  <c r="X1103" i="2"/>
  <c r="W1103" i="2"/>
  <c r="J1103" i="2"/>
  <c r="G1103" i="2"/>
  <c r="E1103" i="2"/>
  <c r="AD1102" i="2"/>
  <c r="AC1102" i="2"/>
  <c r="AB1102" i="2"/>
  <c r="AA1102" i="2"/>
  <c r="Z1102" i="2"/>
  <c r="Y1102" i="2"/>
  <c r="X1102" i="2"/>
  <c r="W1102" i="2"/>
  <c r="J1102" i="2"/>
  <c r="G1102" i="2"/>
  <c r="E1102" i="2"/>
  <c r="AB591" i="2"/>
  <c r="AA591" i="2"/>
  <c r="Z591" i="2"/>
  <c r="Y591" i="2"/>
  <c r="X591" i="2"/>
  <c r="W591" i="2"/>
  <c r="J591" i="2"/>
  <c r="G591" i="2"/>
  <c r="E591" i="2"/>
  <c r="AD1101" i="2"/>
  <c r="AC1101" i="2"/>
  <c r="AB1101" i="2"/>
  <c r="AA1101" i="2"/>
  <c r="Z1101" i="2"/>
  <c r="Y1101" i="2"/>
  <c r="X1101" i="2"/>
  <c r="W1101" i="2"/>
  <c r="J1101" i="2"/>
  <c r="G1101" i="2"/>
  <c r="E1101" i="2"/>
  <c r="AD1100" i="2"/>
  <c r="AC1100" i="2"/>
  <c r="AB1100" i="2"/>
  <c r="AA1100" i="2"/>
  <c r="Z1100" i="2"/>
  <c r="Y1100" i="2"/>
  <c r="X1100" i="2"/>
  <c r="W1100" i="2"/>
  <c r="J1100" i="2"/>
  <c r="G1100" i="2"/>
  <c r="E1100" i="2"/>
  <c r="AD1099" i="2"/>
  <c r="AC1099" i="2"/>
  <c r="AB1099" i="2"/>
  <c r="AA1099" i="2"/>
  <c r="Z1099" i="2"/>
  <c r="Y1099" i="2"/>
  <c r="X1099" i="2"/>
  <c r="W1099" i="2"/>
  <c r="J1099" i="2"/>
  <c r="G1099" i="2"/>
  <c r="E1099" i="2"/>
  <c r="AD1098" i="2"/>
  <c r="AC1098" i="2"/>
  <c r="AB1098" i="2"/>
  <c r="AA1098" i="2"/>
  <c r="Z1098" i="2"/>
  <c r="Y1098" i="2"/>
  <c r="X1098" i="2"/>
  <c r="W1098" i="2"/>
  <c r="J1098" i="2"/>
  <c r="G1098" i="2"/>
  <c r="E1098" i="2"/>
  <c r="AD1097" i="2"/>
  <c r="AC1097" i="2"/>
  <c r="AB1097" i="2"/>
  <c r="AA1097" i="2"/>
  <c r="Z1097" i="2"/>
  <c r="Y1097" i="2"/>
  <c r="X1097" i="2"/>
  <c r="W1097" i="2"/>
  <c r="J1097" i="2"/>
  <c r="G1097" i="2"/>
  <c r="E1097" i="2"/>
  <c r="AD1096" i="2"/>
  <c r="AC1096" i="2"/>
  <c r="AB1096" i="2"/>
  <c r="AA1096" i="2"/>
  <c r="Z1096" i="2"/>
  <c r="Y1096" i="2"/>
  <c r="X1096" i="2"/>
  <c r="W1096" i="2"/>
  <c r="J1096" i="2"/>
  <c r="G1096" i="2"/>
  <c r="E1096" i="2"/>
  <c r="AD1095" i="2"/>
  <c r="AC1095" i="2"/>
  <c r="AB1095" i="2"/>
  <c r="AA1095" i="2"/>
  <c r="Z1095" i="2"/>
  <c r="Y1095" i="2"/>
  <c r="X1095" i="2"/>
  <c r="W1095" i="2"/>
  <c r="J1095" i="2"/>
  <c r="G1095" i="2"/>
  <c r="E1095" i="2"/>
  <c r="AD1094" i="2"/>
  <c r="AC1094" i="2"/>
  <c r="AB1094" i="2"/>
  <c r="AA1094" i="2"/>
  <c r="Z1094" i="2"/>
  <c r="Y1094" i="2"/>
  <c r="X1094" i="2"/>
  <c r="W1094" i="2"/>
  <c r="J1094" i="2"/>
  <c r="G1094" i="2"/>
  <c r="E1094" i="2"/>
  <c r="AD1093" i="2"/>
  <c r="AC1093" i="2"/>
  <c r="AB1093" i="2"/>
  <c r="AA1093" i="2"/>
  <c r="Z1093" i="2"/>
  <c r="Y1093" i="2"/>
  <c r="X1093" i="2"/>
  <c r="W1093" i="2"/>
  <c r="J1093" i="2"/>
  <c r="G1093" i="2"/>
  <c r="E1093" i="2"/>
  <c r="AD1092" i="2"/>
  <c r="AC1092" i="2"/>
  <c r="AB1092" i="2"/>
  <c r="AA1092" i="2"/>
  <c r="Z1092" i="2"/>
  <c r="Y1092" i="2"/>
  <c r="X1092" i="2"/>
  <c r="W1092" i="2"/>
  <c r="J1092" i="2"/>
  <c r="G1092" i="2"/>
  <c r="E1092" i="2"/>
  <c r="AD1091" i="2"/>
  <c r="AC1091" i="2"/>
  <c r="AB1091" i="2"/>
  <c r="AA1091" i="2"/>
  <c r="Z1091" i="2"/>
  <c r="Y1091" i="2"/>
  <c r="X1091" i="2"/>
  <c r="W1091" i="2"/>
  <c r="J1091" i="2"/>
  <c r="G1091" i="2"/>
  <c r="E1091" i="2"/>
  <c r="AD1090" i="2"/>
  <c r="AC1090" i="2"/>
  <c r="AB1090" i="2"/>
  <c r="AA1090" i="2"/>
  <c r="Z1090" i="2"/>
  <c r="Y1090" i="2"/>
  <c r="X1090" i="2"/>
  <c r="W1090" i="2"/>
  <c r="J1090" i="2"/>
  <c r="G1090" i="2"/>
  <c r="E1090" i="2"/>
  <c r="AD1087" i="2"/>
  <c r="AC1087" i="2"/>
  <c r="AB1087" i="2"/>
  <c r="AA1087" i="2"/>
  <c r="Z1087" i="2"/>
  <c r="Y1087" i="2"/>
  <c r="X1087" i="2"/>
  <c r="W1087" i="2"/>
  <c r="J1087" i="2"/>
  <c r="G1087" i="2"/>
  <c r="E1087" i="2"/>
  <c r="AD1086" i="2"/>
  <c r="AC1086" i="2"/>
  <c r="AB1086" i="2"/>
  <c r="AA1086" i="2"/>
  <c r="Z1086" i="2"/>
  <c r="Y1086" i="2"/>
  <c r="X1086" i="2"/>
  <c r="W1086" i="2"/>
  <c r="J1086" i="2"/>
  <c r="G1086" i="2"/>
  <c r="E1086" i="2"/>
  <c r="AD1085" i="2"/>
  <c r="AC1085" i="2"/>
  <c r="AB1085" i="2"/>
  <c r="AA1085" i="2"/>
  <c r="Z1085" i="2"/>
  <c r="Y1085" i="2"/>
  <c r="X1085" i="2"/>
  <c r="W1085" i="2"/>
  <c r="J1085" i="2"/>
  <c r="G1085" i="2"/>
  <c r="E1085" i="2"/>
  <c r="AD1084" i="2"/>
  <c r="AC1084" i="2"/>
  <c r="AB1084" i="2"/>
  <c r="AA1084" i="2"/>
  <c r="Z1084" i="2"/>
  <c r="Y1084" i="2"/>
  <c r="X1084" i="2"/>
  <c r="W1084" i="2"/>
  <c r="J1084" i="2"/>
  <c r="G1084" i="2"/>
  <c r="E1084" i="2"/>
  <c r="AF1083" i="2"/>
  <c r="AE1083" i="2"/>
  <c r="AD1083" i="2"/>
  <c r="AC1083" i="2"/>
  <c r="AB1083" i="2"/>
  <c r="AA1083" i="2"/>
  <c r="Z1083" i="2"/>
  <c r="Y1083" i="2"/>
  <c r="X1083" i="2"/>
  <c r="W1083" i="2"/>
  <c r="J1083" i="2"/>
  <c r="G1083" i="2"/>
  <c r="E1083" i="2"/>
  <c r="AD1081" i="2"/>
  <c r="AC1081" i="2"/>
  <c r="AB1081" i="2"/>
  <c r="AA1081" i="2"/>
  <c r="Z1081" i="2"/>
  <c r="Y1081" i="2"/>
  <c r="X1081" i="2"/>
  <c r="W1081" i="2"/>
  <c r="J1081" i="2"/>
  <c r="G1081" i="2"/>
  <c r="E1081" i="2"/>
  <c r="AD1080" i="2"/>
  <c r="AC1080" i="2"/>
  <c r="AB1080" i="2"/>
  <c r="AA1080" i="2"/>
  <c r="Z1080" i="2"/>
  <c r="Y1080" i="2"/>
  <c r="X1080" i="2"/>
  <c r="W1080" i="2"/>
  <c r="J1080" i="2"/>
  <c r="G1080" i="2"/>
  <c r="E1080" i="2"/>
  <c r="AD1079" i="2"/>
  <c r="AC1079" i="2"/>
  <c r="AB1079" i="2"/>
  <c r="AA1079" i="2"/>
  <c r="Z1079" i="2"/>
  <c r="Y1079" i="2"/>
  <c r="X1079" i="2"/>
  <c r="W1079" i="2"/>
  <c r="J1079" i="2"/>
  <c r="G1079" i="2"/>
  <c r="E1079" i="2"/>
  <c r="AD1078" i="2"/>
  <c r="AC1078" i="2"/>
  <c r="AB1078" i="2"/>
  <c r="AA1078" i="2"/>
  <c r="Z1078" i="2"/>
  <c r="Y1078" i="2"/>
  <c r="X1078" i="2"/>
  <c r="W1078" i="2"/>
  <c r="J1078" i="2"/>
  <c r="G1078" i="2"/>
  <c r="E1078" i="2"/>
  <c r="AD1077" i="2"/>
  <c r="AC1077" i="2"/>
  <c r="AB1077" i="2"/>
  <c r="AA1077" i="2"/>
  <c r="Z1077" i="2"/>
  <c r="Y1077" i="2"/>
  <c r="X1077" i="2"/>
  <c r="W1077" i="2"/>
  <c r="J1077" i="2"/>
  <c r="G1077" i="2"/>
  <c r="E1077" i="2"/>
  <c r="AD1076" i="2"/>
  <c r="AC1076" i="2"/>
  <c r="AB1076" i="2"/>
  <c r="AA1076" i="2"/>
  <c r="Z1076" i="2"/>
  <c r="Y1076" i="2"/>
  <c r="X1076" i="2"/>
  <c r="W1076" i="2"/>
  <c r="J1076" i="2"/>
  <c r="G1076" i="2"/>
  <c r="E1076" i="2"/>
  <c r="AD1075" i="2"/>
  <c r="AC1075" i="2"/>
  <c r="AB1075" i="2"/>
  <c r="AA1075" i="2"/>
  <c r="Z1075" i="2"/>
  <c r="Y1075" i="2"/>
  <c r="X1075" i="2"/>
  <c r="W1075" i="2"/>
  <c r="J1075" i="2"/>
  <c r="G1075" i="2"/>
  <c r="E1075" i="2"/>
  <c r="AD1074" i="2"/>
  <c r="AC1074" i="2"/>
  <c r="AB1074" i="2"/>
  <c r="AA1074" i="2"/>
  <c r="Z1074" i="2"/>
  <c r="Y1074" i="2"/>
  <c r="X1074" i="2"/>
  <c r="W1074" i="2"/>
  <c r="J1074" i="2"/>
  <c r="G1074" i="2"/>
  <c r="E1074" i="2"/>
  <c r="AD1073" i="2"/>
  <c r="AC1073" i="2"/>
  <c r="AB1073" i="2"/>
  <c r="AA1073" i="2"/>
  <c r="Z1073" i="2"/>
  <c r="Y1073" i="2"/>
  <c r="X1073" i="2"/>
  <c r="W1073" i="2"/>
  <c r="J1073" i="2"/>
  <c r="G1073" i="2"/>
  <c r="E1073" i="2"/>
  <c r="AD1072" i="2"/>
  <c r="AC1072" i="2"/>
  <c r="AB1072" i="2"/>
  <c r="AA1072" i="2"/>
  <c r="Z1072" i="2"/>
  <c r="Y1072" i="2"/>
  <c r="X1072" i="2"/>
  <c r="W1072" i="2"/>
  <c r="J1072" i="2"/>
  <c r="G1072" i="2"/>
  <c r="E1072" i="2"/>
  <c r="AD1071" i="2"/>
  <c r="AC1071" i="2"/>
  <c r="AB1071" i="2"/>
  <c r="AA1071" i="2"/>
  <c r="Z1071" i="2"/>
  <c r="Y1071" i="2"/>
  <c r="X1071" i="2"/>
  <c r="W1071" i="2"/>
  <c r="J1071" i="2"/>
  <c r="G1071" i="2"/>
  <c r="E1071" i="2"/>
  <c r="AD1070" i="2"/>
  <c r="AC1070" i="2"/>
  <c r="AB1070" i="2"/>
  <c r="AA1070" i="2"/>
  <c r="Z1070" i="2"/>
  <c r="Y1070" i="2"/>
  <c r="X1070" i="2"/>
  <c r="W1070" i="2"/>
  <c r="J1070" i="2"/>
  <c r="G1070" i="2"/>
  <c r="E1070" i="2"/>
  <c r="AD1069" i="2"/>
  <c r="AC1069" i="2"/>
  <c r="AB1069" i="2"/>
  <c r="AA1069" i="2"/>
  <c r="Z1069" i="2"/>
  <c r="Y1069" i="2"/>
  <c r="X1069" i="2"/>
  <c r="W1069" i="2"/>
  <c r="J1069" i="2"/>
  <c r="G1069" i="2"/>
  <c r="E1069" i="2"/>
  <c r="AD1068" i="2"/>
  <c r="AC1068" i="2"/>
  <c r="AB1068" i="2"/>
  <c r="AA1068" i="2"/>
  <c r="Z1068" i="2"/>
  <c r="Y1068" i="2"/>
  <c r="X1068" i="2"/>
  <c r="W1068" i="2"/>
  <c r="J1068" i="2"/>
  <c r="G1068" i="2"/>
  <c r="E1068" i="2"/>
  <c r="AD1067" i="2"/>
  <c r="AC1067" i="2"/>
  <c r="AB1067" i="2"/>
  <c r="AA1067" i="2"/>
  <c r="Z1067" i="2"/>
  <c r="Y1067" i="2"/>
  <c r="X1067" i="2"/>
  <c r="W1067" i="2"/>
  <c r="J1067" i="2"/>
  <c r="G1067" i="2"/>
  <c r="E1067" i="2"/>
  <c r="AD1066" i="2"/>
  <c r="AC1066" i="2"/>
  <c r="AB1066" i="2"/>
  <c r="AA1066" i="2"/>
  <c r="Z1066" i="2"/>
  <c r="Y1066" i="2"/>
  <c r="X1066" i="2"/>
  <c r="W1066" i="2"/>
  <c r="J1066" i="2"/>
  <c r="G1066" i="2"/>
  <c r="E1066" i="2"/>
  <c r="AD1065" i="2"/>
  <c r="AC1065" i="2"/>
  <c r="AB1065" i="2"/>
  <c r="AA1065" i="2"/>
  <c r="Z1065" i="2"/>
  <c r="Y1065" i="2"/>
  <c r="X1065" i="2"/>
  <c r="W1065" i="2"/>
  <c r="J1065" i="2"/>
  <c r="G1065" i="2"/>
  <c r="E1065" i="2"/>
  <c r="AD1060" i="2"/>
  <c r="AC1060" i="2"/>
  <c r="AB1060" i="2"/>
  <c r="AA1060" i="2"/>
  <c r="Z1060" i="2"/>
  <c r="Y1060" i="2"/>
  <c r="X1060" i="2"/>
  <c r="W1060" i="2"/>
  <c r="J1060" i="2"/>
  <c r="G1060" i="2"/>
  <c r="E1060" i="2"/>
  <c r="AD1058" i="2"/>
  <c r="AC1058" i="2"/>
  <c r="AB1058" i="2"/>
  <c r="AA1058" i="2"/>
  <c r="Z1058" i="2"/>
  <c r="Y1058" i="2"/>
  <c r="X1058" i="2"/>
  <c r="W1058" i="2"/>
  <c r="J1058" i="2"/>
  <c r="G1058" i="2"/>
  <c r="E1058" i="2"/>
  <c r="AD1057" i="2"/>
  <c r="AC1057" i="2"/>
  <c r="AB1057" i="2"/>
  <c r="AA1057" i="2"/>
  <c r="Z1057" i="2"/>
  <c r="Y1057" i="2"/>
  <c r="X1057" i="2"/>
  <c r="W1057" i="2"/>
  <c r="J1057" i="2"/>
  <c r="G1057" i="2"/>
  <c r="E1057" i="2"/>
  <c r="AD1056" i="2"/>
  <c r="AC1056" i="2"/>
  <c r="AB1056" i="2"/>
  <c r="AA1056" i="2"/>
  <c r="Z1056" i="2"/>
  <c r="Y1056" i="2"/>
  <c r="X1056" i="2"/>
  <c r="W1056" i="2"/>
  <c r="J1056" i="2"/>
  <c r="G1056" i="2"/>
  <c r="E1056" i="2"/>
  <c r="AD1055" i="2"/>
  <c r="AC1055" i="2"/>
  <c r="AB1055" i="2"/>
  <c r="AA1055" i="2"/>
  <c r="Z1055" i="2"/>
  <c r="Y1055" i="2"/>
  <c r="X1055" i="2"/>
  <c r="W1055" i="2"/>
  <c r="J1055" i="2"/>
  <c r="G1055" i="2"/>
  <c r="E1055" i="2"/>
  <c r="AD1054" i="2"/>
  <c r="AC1054" i="2"/>
  <c r="AB1054" i="2"/>
  <c r="AA1054" i="2"/>
  <c r="Z1054" i="2"/>
  <c r="Y1054" i="2"/>
  <c r="X1054" i="2"/>
  <c r="W1054" i="2"/>
  <c r="J1054" i="2"/>
  <c r="G1054" i="2"/>
  <c r="E1054" i="2"/>
  <c r="AD1053" i="2"/>
  <c r="AC1053" i="2"/>
  <c r="AB1053" i="2"/>
  <c r="AA1053" i="2"/>
  <c r="Z1053" i="2"/>
  <c r="Y1053" i="2"/>
  <c r="X1053" i="2"/>
  <c r="W1053" i="2"/>
  <c r="J1053" i="2"/>
  <c r="G1053" i="2"/>
  <c r="E1053" i="2"/>
  <c r="AD1052" i="2"/>
  <c r="AC1052" i="2"/>
  <c r="AB1052" i="2"/>
  <c r="AA1052" i="2"/>
  <c r="Z1052" i="2"/>
  <c r="Y1052" i="2"/>
  <c r="X1052" i="2"/>
  <c r="W1052" i="2"/>
  <c r="J1052" i="2"/>
  <c r="G1052" i="2"/>
  <c r="E1052" i="2"/>
  <c r="AD1051" i="2"/>
  <c r="AC1051" i="2"/>
  <c r="AB1051" i="2"/>
  <c r="AA1051" i="2"/>
  <c r="Z1051" i="2"/>
  <c r="Y1051" i="2"/>
  <c r="X1051" i="2"/>
  <c r="W1051" i="2"/>
  <c r="J1051" i="2"/>
  <c r="G1051" i="2"/>
  <c r="E1051" i="2"/>
  <c r="AD1050" i="2"/>
  <c r="AC1050" i="2"/>
  <c r="AB1050" i="2"/>
  <c r="AA1050" i="2"/>
  <c r="Z1050" i="2"/>
  <c r="Y1050" i="2"/>
  <c r="X1050" i="2"/>
  <c r="W1050" i="2"/>
  <c r="J1050" i="2"/>
  <c r="G1050" i="2"/>
  <c r="E1050" i="2"/>
  <c r="AD728" i="2"/>
  <c r="AC728" i="2"/>
  <c r="AB728" i="2"/>
  <c r="AA728" i="2"/>
  <c r="Z728" i="2"/>
  <c r="Y728" i="2"/>
  <c r="X728" i="2"/>
  <c r="W728" i="2"/>
  <c r="J728" i="2"/>
  <c r="G728" i="2"/>
  <c r="E728" i="2"/>
  <c r="AD1049" i="2"/>
  <c r="AC1049" i="2"/>
  <c r="AB1049" i="2"/>
  <c r="AA1049" i="2"/>
  <c r="Z1049" i="2"/>
  <c r="Y1049" i="2"/>
  <c r="X1049" i="2"/>
  <c r="W1049" i="2"/>
  <c r="J1049" i="2"/>
  <c r="G1049" i="2"/>
  <c r="E1049" i="2"/>
  <c r="AD318" i="2"/>
  <c r="AC318" i="2"/>
  <c r="AB318" i="2"/>
  <c r="AA318" i="2"/>
  <c r="Z318" i="2"/>
  <c r="Y318" i="2"/>
  <c r="X318" i="2"/>
  <c r="W318" i="2"/>
  <c r="J318" i="2"/>
  <c r="G318" i="2"/>
  <c r="E318" i="2"/>
  <c r="AD207" i="2"/>
  <c r="AC207" i="2"/>
  <c r="AB207" i="2"/>
  <c r="AA207" i="2"/>
  <c r="Z207" i="2"/>
  <c r="Y207" i="2"/>
  <c r="X207" i="2"/>
  <c r="W207" i="2"/>
  <c r="J207" i="2"/>
  <c r="G207" i="2"/>
  <c r="E207" i="2"/>
  <c r="AD125" i="2"/>
  <c r="AC125" i="2"/>
  <c r="AB125" i="2"/>
  <c r="AA125" i="2"/>
  <c r="Z125" i="2"/>
  <c r="Y125" i="2"/>
  <c r="X125" i="2"/>
  <c r="W125" i="2"/>
  <c r="J125" i="2"/>
  <c r="G125" i="2"/>
  <c r="E125" i="2"/>
  <c r="AD510" i="2"/>
  <c r="AC510" i="2"/>
  <c r="AB510" i="2"/>
  <c r="AA510" i="2"/>
  <c r="Z510" i="2"/>
  <c r="Y510" i="2"/>
  <c r="X510" i="2"/>
  <c r="W510" i="2"/>
  <c r="J510" i="2"/>
  <c r="G510" i="2"/>
  <c r="E510" i="2"/>
  <c r="AD572" i="2"/>
  <c r="AC572" i="2"/>
  <c r="AB572" i="2"/>
  <c r="AA572" i="2"/>
  <c r="Z572" i="2"/>
  <c r="Y572" i="2"/>
  <c r="X572" i="2"/>
  <c r="W572" i="2"/>
  <c r="J572" i="2"/>
  <c r="G572" i="2"/>
  <c r="E572" i="2"/>
  <c r="AD209" i="2"/>
  <c r="AC209" i="2"/>
  <c r="AB209" i="2"/>
  <c r="AA209" i="2"/>
  <c r="Z209" i="2"/>
  <c r="Y209" i="2"/>
  <c r="X209" i="2"/>
  <c r="W209" i="2"/>
  <c r="J209" i="2"/>
  <c r="G209" i="2"/>
  <c r="E209" i="2"/>
  <c r="AD215" i="2"/>
  <c r="AC215" i="2"/>
  <c r="AB215" i="2"/>
  <c r="AA215" i="2"/>
  <c r="Z215" i="2"/>
  <c r="Y215" i="2"/>
  <c r="X215" i="2"/>
  <c r="W215" i="2"/>
  <c r="J215" i="2"/>
  <c r="G215" i="2"/>
  <c r="E215" i="2"/>
  <c r="AD174" i="2"/>
  <c r="AC174" i="2"/>
  <c r="AB174" i="2"/>
  <c r="AA174" i="2"/>
  <c r="Z174" i="2"/>
  <c r="Y174" i="2"/>
  <c r="X174" i="2"/>
  <c r="W174" i="2"/>
  <c r="J174" i="2"/>
  <c r="G174" i="2"/>
  <c r="E174" i="2"/>
  <c r="AD349" i="2"/>
  <c r="AC349" i="2"/>
  <c r="AB349" i="2"/>
  <c r="AA349" i="2"/>
  <c r="Z349" i="2"/>
  <c r="Y349" i="2"/>
  <c r="X349" i="2"/>
  <c r="W349" i="2"/>
  <c r="J349" i="2"/>
  <c r="G349" i="2"/>
  <c r="E349" i="2"/>
  <c r="AD1048" i="2"/>
  <c r="AC1048" i="2"/>
  <c r="AB1048" i="2"/>
  <c r="AA1048" i="2"/>
  <c r="Z1048" i="2"/>
  <c r="Y1048" i="2"/>
  <c r="X1048" i="2"/>
  <c r="W1048" i="2"/>
  <c r="J1048" i="2"/>
  <c r="G1048" i="2"/>
  <c r="E1048" i="2"/>
  <c r="AD1047" i="2"/>
  <c r="AC1047" i="2"/>
  <c r="AB1047" i="2"/>
  <c r="AA1047" i="2"/>
  <c r="Z1047" i="2"/>
  <c r="Y1047" i="2"/>
  <c r="X1047" i="2"/>
  <c r="W1047" i="2"/>
  <c r="J1047" i="2"/>
  <c r="G1047" i="2"/>
  <c r="E1047" i="2"/>
  <c r="AD1046" i="2"/>
  <c r="AC1046" i="2"/>
  <c r="AB1046" i="2"/>
  <c r="AA1046" i="2"/>
  <c r="Z1046" i="2"/>
  <c r="Y1046" i="2"/>
  <c r="X1046" i="2"/>
  <c r="W1046" i="2"/>
  <c r="J1046" i="2"/>
  <c r="G1046" i="2"/>
  <c r="E1046" i="2"/>
  <c r="AD1045" i="2"/>
  <c r="AC1045" i="2"/>
  <c r="AB1045" i="2"/>
  <c r="AA1045" i="2"/>
  <c r="Z1045" i="2"/>
  <c r="Y1045" i="2"/>
  <c r="X1045" i="2"/>
  <c r="W1045" i="2"/>
  <c r="J1045" i="2"/>
  <c r="G1045" i="2"/>
  <c r="E1045" i="2"/>
  <c r="AD1044" i="2"/>
  <c r="AC1044" i="2"/>
  <c r="AB1044" i="2"/>
  <c r="AA1044" i="2"/>
  <c r="Z1044" i="2"/>
  <c r="Y1044" i="2"/>
  <c r="X1044" i="2"/>
  <c r="W1044" i="2"/>
  <c r="J1044" i="2"/>
  <c r="G1044" i="2"/>
  <c r="E1044" i="2"/>
  <c r="AD1043" i="2"/>
  <c r="AC1043" i="2"/>
  <c r="AB1043" i="2"/>
  <c r="AA1043" i="2"/>
  <c r="Z1043" i="2"/>
  <c r="Y1043" i="2"/>
  <c r="X1043" i="2"/>
  <c r="W1043" i="2"/>
  <c r="J1043" i="2"/>
  <c r="G1043" i="2"/>
  <c r="E1043" i="2"/>
  <c r="AD1042" i="2"/>
  <c r="AC1042" i="2"/>
  <c r="AB1042" i="2"/>
  <c r="AA1042" i="2"/>
  <c r="Z1042" i="2"/>
  <c r="Y1042" i="2"/>
  <c r="X1042" i="2"/>
  <c r="W1042" i="2"/>
  <c r="J1042" i="2"/>
  <c r="G1042" i="2"/>
  <c r="E1042" i="2"/>
  <c r="AD1039" i="2"/>
  <c r="AC1039" i="2"/>
  <c r="AB1039" i="2"/>
  <c r="AA1039" i="2"/>
  <c r="Z1039" i="2"/>
  <c r="Y1039" i="2"/>
  <c r="X1039" i="2"/>
  <c r="W1039" i="2"/>
  <c r="J1039" i="2"/>
  <c r="G1039" i="2"/>
  <c r="E1039" i="2"/>
  <c r="AD1038" i="2"/>
  <c r="AC1038" i="2"/>
  <c r="AB1038" i="2"/>
  <c r="AA1038" i="2"/>
  <c r="Z1038" i="2"/>
  <c r="Y1038" i="2"/>
  <c r="X1038" i="2"/>
  <c r="W1038" i="2"/>
  <c r="J1038" i="2"/>
  <c r="G1038" i="2"/>
  <c r="E1038" i="2"/>
  <c r="AD404" i="2"/>
  <c r="AC404" i="2"/>
  <c r="AB404" i="2"/>
  <c r="AA404" i="2"/>
  <c r="Z404" i="2"/>
  <c r="Y404" i="2"/>
  <c r="X404" i="2"/>
  <c r="W404" i="2"/>
  <c r="J404" i="2"/>
  <c r="G404" i="2"/>
  <c r="E404" i="2"/>
  <c r="AD285" i="2"/>
  <c r="AC285" i="2"/>
  <c r="AB285" i="2"/>
  <c r="AA285" i="2"/>
  <c r="Z285" i="2"/>
  <c r="Y285" i="2"/>
  <c r="X285" i="2"/>
  <c r="W285" i="2"/>
  <c r="J285" i="2"/>
  <c r="G285" i="2"/>
  <c r="E285" i="2"/>
  <c r="AD200" i="2"/>
  <c r="AC200" i="2"/>
  <c r="AB200" i="2"/>
  <c r="AA200" i="2"/>
  <c r="Z200" i="2"/>
  <c r="Y200" i="2"/>
  <c r="X200" i="2"/>
  <c r="W200" i="2"/>
  <c r="J200" i="2"/>
  <c r="G200" i="2"/>
  <c r="E200" i="2"/>
  <c r="AD932" i="2"/>
  <c r="AC932" i="2"/>
  <c r="AB932" i="2"/>
  <c r="AA932" i="2"/>
  <c r="Z932" i="2"/>
  <c r="Y932" i="2"/>
  <c r="X932" i="2"/>
  <c r="W932" i="2"/>
  <c r="J932" i="2"/>
  <c r="G932" i="2"/>
  <c r="E932" i="2"/>
  <c r="AD284" i="2"/>
  <c r="AC284" i="2"/>
  <c r="AB284" i="2"/>
  <c r="AA284" i="2"/>
  <c r="Z284" i="2"/>
  <c r="Y284" i="2"/>
  <c r="X284" i="2"/>
  <c r="W284" i="2"/>
  <c r="J284" i="2"/>
  <c r="G284" i="2"/>
  <c r="E284" i="2"/>
  <c r="AD1037" i="2"/>
  <c r="AC1037" i="2"/>
  <c r="AB1037" i="2"/>
  <c r="AA1037" i="2"/>
  <c r="Z1037" i="2"/>
  <c r="Y1037" i="2"/>
  <c r="X1037" i="2"/>
  <c r="W1037" i="2"/>
  <c r="J1037" i="2"/>
  <c r="G1037" i="2"/>
  <c r="E1037" i="2"/>
  <c r="AD1036" i="2"/>
  <c r="AC1036" i="2"/>
  <c r="AB1036" i="2"/>
  <c r="AA1036" i="2"/>
  <c r="Z1036" i="2"/>
  <c r="Y1036" i="2"/>
  <c r="X1036" i="2"/>
  <c r="W1036" i="2"/>
  <c r="J1036" i="2"/>
  <c r="G1036" i="2"/>
  <c r="E1036" i="2"/>
  <c r="AD431" i="2"/>
  <c r="AC431" i="2"/>
  <c r="AB431" i="2"/>
  <c r="AA431" i="2"/>
  <c r="Z431" i="2"/>
  <c r="Y431" i="2"/>
  <c r="X431" i="2"/>
  <c r="W431" i="2"/>
  <c r="J431" i="2"/>
  <c r="G431" i="2"/>
  <c r="E431" i="2"/>
  <c r="AD621" i="2"/>
  <c r="AC621" i="2"/>
  <c r="AB621" i="2"/>
  <c r="AA621" i="2"/>
  <c r="Z621" i="2"/>
  <c r="Y621" i="2"/>
  <c r="X621" i="2"/>
  <c r="W621" i="2"/>
  <c r="J621" i="2"/>
  <c r="G621" i="2"/>
  <c r="E621" i="2"/>
  <c r="AD264" i="2"/>
  <c r="AC264" i="2"/>
  <c r="AB264" i="2"/>
  <c r="AA264" i="2"/>
  <c r="Z264" i="2"/>
  <c r="Y264" i="2"/>
  <c r="X264" i="2"/>
  <c r="W264" i="2"/>
  <c r="J264" i="2"/>
  <c r="G264" i="2"/>
  <c r="E264" i="2"/>
  <c r="AD418" i="2"/>
  <c r="AC418" i="2"/>
  <c r="AB418" i="2"/>
  <c r="AA418" i="2"/>
  <c r="Z418" i="2"/>
  <c r="Y418" i="2"/>
  <c r="X418" i="2"/>
  <c r="W418" i="2"/>
  <c r="J418" i="2"/>
  <c r="G418" i="2"/>
  <c r="E418" i="2"/>
  <c r="AD208" i="2"/>
  <c r="AC208" i="2"/>
  <c r="AB208" i="2"/>
  <c r="AA208" i="2"/>
  <c r="Z208" i="2"/>
  <c r="Y208" i="2"/>
  <c r="X208" i="2"/>
  <c r="W208" i="2"/>
  <c r="J208" i="2"/>
  <c r="G208" i="2"/>
  <c r="E208" i="2"/>
  <c r="AD979" i="2"/>
  <c r="AC979" i="2"/>
  <c r="AB979" i="2"/>
  <c r="AA979" i="2"/>
  <c r="Z979" i="2"/>
  <c r="Y979" i="2"/>
  <c r="X979" i="2"/>
  <c r="W979" i="2"/>
  <c r="J979" i="2"/>
  <c r="G979" i="2"/>
  <c r="E979" i="2"/>
  <c r="AD164" i="2"/>
  <c r="AC164" i="2"/>
  <c r="AB164" i="2"/>
  <c r="AA164" i="2"/>
  <c r="Z164" i="2"/>
  <c r="Y164" i="2"/>
  <c r="X164" i="2"/>
  <c r="W164" i="2"/>
  <c r="J164" i="2"/>
  <c r="G164" i="2"/>
  <c r="E164" i="2"/>
  <c r="AD679" i="2"/>
  <c r="AC679" i="2"/>
  <c r="AB679" i="2"/>
  <c r="AA679" i="2"/>
  <c r="Z679" i="2"/>
  <c r="Y679" i="2"/>
  <c r="X679" i="2"/>
  <c r="W679" i="2"/>
  <c r="J679" i="2"/>
  <c r="G679" i="2"/>
  <c r="E679" i="2"/>
  <c r="AD550" i="2"/>
  <c r="AC550" i="2"/>
  <c r="AB550" i="2"/>
  <c r="AA550" i="2"/>
  <c r="Z550" i="2"/>
  <c r="Y550" i="2"/>
  <c r="X550" i="2"/>
  <c r="W550" i="2"/>
  <c r="J550" i="2"/>
  <c r="G550" i="2"/>
  <c r="E550" i="2"/>
  <c r="AD110" i="2"/>
  <c r="AC110" i="2"/>
  <c r="AB110" i="2"/>
  <c r="AA110" i="2"/>
  <c r="Z110" i="2"/>
  <c r="Y110" i="2"/>
  <c r="X110" i="2"/>
  <c r="W110" i="2"/>
  <c r="J110" i="2"/>
  <c r="G110" i="2"/>
  <c r="E110" i="2"/>
  <c r="AD626" i="2"/>
  <c r="AC626" i="2"/>
  <c r="AB626" i="2"/>
  <c r="AA626" i="2"/>
  <c r="Z626" i="2"/>
  <c r="Y626" i="2"/>
  <c r="X626" i="2"/>
  <c r="W626" i="2"/>
  <c r="J626" i="2"/>
  <c r="G626" i="2"/>
  <c r="E626" i="2"/>
  <c r="AD890" i="2"/>
  <c r="AC890" i="2"/>
  <c r="AB890" i="2"/>
  <c r="AA890" i="2"/>
  <c r="Z890" i="2"/>
  <c r="Y890" i="2"/>
  <c r="X890" i="2"/>
  <c r="W890" i="2"/>
  <c r="J890" i="2"/>
  <c r="G890" i="2"/>
  <c r="E890" i="2"/>
  <c r="AD579" i="2"/>
  <c r="AC579" i="2"/>
  <c r="AB579" i="2"/>
  <c r="AA579" i="2"/>
  <c r="Z579" i="2"/>
  <c r="Y579" i="2"/>
  <c r="X579" i="2"/>
  <c r="W579" i="2"/>
  <c r="J579" i="2"/>
  <c r="G579" i="2"/>
  <c r="E579" i="2"/>
  <c r="AD580" i="2"/>
  <c r="AC580" i="2"/>
  <c r="AB580" i="2"/>
  <c r="AA580" i="2"/>
  <c r="Z580" i="2"/>
  <c r="Y580" i="2"/>
  <c r="X580" i="2"/>
  <c r="W580" i="2"/>
  <c r="J580" i="2"/>
  <c r="G580" i="2"/>
  <c r="E580" i="2"/>
  <c r="AD625" i="2"/>
  <c r="AC625" i="2"/>
  <c r="AB625" i="2"/>
  <c r="AA625" i="2"/>
  <c r="Z625" i="2"/>
  <c r="Y625" i="2"/>
  <c r="X625" i="2"/>
  <c r="W625" i="2"/>
  <c r="J625" i="2"/>
  <c r="G625" i="2"/>
  <c r="E625" i="2"/>
  <c r="AD242" i="2"/>
  <c r="AC242" i="2"/>
  <c r="AB242" i="2"/>
  <c r="AA242" i="2"/>
  <c r="Z242" i="2"/>
  <c r="Y242" i="2"/>
  <c r="X242" i="2"/>
  <c r="W242" i="2"/>
  <c r="J242" i="2"/>
  <c r="G242" i="2"/>
  <c r="E242" i="2"/>
  <c r="AD1035" i="2"/>
  <c r="AC1035" i="2"/>
  <c r="AB1035" i="2"/>
  <c r="AA1035" i="2"/>
  <c r="Z1035" i="2"/>
  <c r="Y1035" i="2"/>
  <c r="X1035" i="2"/>
  <c r="W1035" i="2"/>
  <c r="J1035" i="2"/>
  <c r="G1035" i="2"/>
  <c r="E1035" i="2"/>
  <c r="AD1034" i="2"/>
  <c r="AC1034" i="2"/>
  <c r="AB1034" i="2"/>
  <c r="AA1034" i="2"/>
  <c r="Z1034" i="2"/>
  <c r="Y1034" i="2"/>
  <c r="X1034" i="2"/>
  <c r="W1034" i="2"/>
  <c r="J1034" i="2"/>
  <c r="G1034" i="2"/>
  <c r="E1034" i="2"/>
  <c r="AD1033" i="2"/>
  <c r="AC1033" i="2"/>
  <c r="AB1033" i="2"/>
  <c r="AA1033" i="2"/>
  <c r="Z1033" i="2"/>
  <c r="Y1033" i="2"/>
  <c r="X1033" i="2"/>
  <c r="W1033" i="2"/>
  <c r="J1033" i="2"/>
  <c r="G1033" i="2"/>
  <c r="E1033" i="2"/>
  <c r="AD1032" i="2"/>
  <c r="AC1032" i="2"/>
  <c r="AB1032" i="2"/>
  <c r="AA1032" i="2"/>
  <c r="Z1032" i="2"/>
  <c r="Y1032" i="2"/>
  <c r="X1032" i="2"/>
  <c r="W1032" i="2"/>
  <c r="J1032" i="2"/>
  <c r="G1032" i="2"/>
  <c r="E1032" i="2"/>
  <c r="AD1031" i="2"/>
  <c r="AC1031" i="2"/>
  <c r="AB1031" i="2"/>
  <c r="AA1031" i="2"/>
  <c r="Z1031" i="2"/>
  <c r="Y1031" i="2"/>
  <c r="X1031" i="2"/>
  <c r="W1031" i="2"/>
  <c r="J1031" i="2"/>
  <c r="G1031" i="2"/>
  <c r="E1031" i="2"/>
  <c r="AD1030" i="2"/>
  <c r="AC1030" i="2"/>
  <c r="AB1030" i="2"/>
  <c r="AA1030" i="2"/>
  <c r="Z1030" i="2"/>
  <c r="Y1030" i="2"/>
  <c r="X1030" i="2"/>
  <c r="W1030" i="2"/>
  <c r="J1030" i="2"/>
  <c r="G1030" i="2"/>
  <c r="E1030" i="2"/>
  <c r="AD1029" i="2"/>
  <c r="AC1029" i="2"/>
  <c r="AB1029" i="2"/>
  <c r="AA1029" i="2"/>
  <c r="Z1029" i="2"/>
  <c r="Y1029" i="2"/>
  <c r="X1029" i="2"/>
  <c r="W1029" i="2"/>
  <c r="J1029" i="2"/>
  <c r="G1029" i="2"/>
  <c r="E1029" i="2"/>
  <c r="AB1028" i="2"/>
  <c r="AA1028" i="2"/>
  <c r="Z1028" i="2"/>
  <c r="Y1028" i="2"/>
  <c r="X1028" i="2"/>
  <c r="W1028" i="2"/>
  <c r="J1028" i="2"/>
  <c r="G1028" i="2"/>
  <c r="E1028" i="2"/>
  <c r="AF1027" i="2"/>
  <c r="AE1027" i="2"/>
  <c r="AD1027" i="2"/>
  <c r="AC1027" i="2"/>
  <c r="AB1027" i="2"/>
  <c r="AA1027" i="2"/>
  <c r="Z1027" i="2"/>
  <c r="Y1027" i="2"/>
  <c r="X1027" i="2"/>
  <c r="W1027" i="2"/>
  <c r="J1027" i="2"/>
  <c r="G1027" i="2"/>
  <c r="E1027" i="2"/>
  <c r="AD1026" i="2"/>
  <c r="AC1026" i="2"/>
  <c r="AB1026" i="2"/>
  <c r="AA1026" i="2"/>
  <c r="Z1026" i="2"/>
  <c r="Y1026" i="2"/>
  <c r="X1026" i="2"/>
  <c r="W1026" i="2"/>
  <c r="J1026" i="2"/>
  <c r="G1026" i="2"/>
  <c r="E1026" i="2"/>
  <c r="AD1025" i="2"/>
  <c r="AC1025" i="2"/>
  <c r="AB1025" i="2"/>
  <c r="AA1025" i="2"/>
  <c r="Z1025" i="2"/>
  <c r="Y1025" i="2"/>
  <c r="X1025" i="2"/>
  <c r="W1025" i="2"/>
  <c r="J1025" i="2"/>
  <c r="G1025" i="2"/>
  <c r="E1025" i="2"/>
  <c r="AB1024" i="2"/>
  <c r="AA1024" i="2"/>
  <c r="Z1024" i="2"/>
  <c r="Y1024" i="2"/>
  <c r="X1024" i="2"/>
  <c r="W1024" i="2"/>
  <c r="J1024" i="2"/>
  <c r="G1024" i="2"/>
  <c r="E1024" i="2"/>
  <c r="AD1023" i="2"/>
  <c r="AC1023" i="2"/>
  <c r="AB1023" i="2"/>
  <c r="AA1023" i="2"/>
  <c r="Z1023" i="2"/>
  <c r="Y1023" i="2"/>
  <c r="X1023" i="2"/>
  <c r="W1023" i="2"/>
  <c r="J1023" i="2"/>
  <c r="G1023" i="2"/>
  <c r="E1023" i="2"/>
  <c r="AB1022" i="2"/>
  <c r="AA1022" i="2"/>
  <c r="Z1022" i="2"/>
  <c r="Y1022" i="2"/>
  <c r="X1022" i="2"/>
  <c r="W1022" i="2"/>
  <c r="J1022" i="2"/>
  <c r="G1022" i="2"/>
  <c r="E1022" i="2"/>
  <c r="AD1021" i="2"/>
  <c r="AC1021" i="2"/>
  <c r="AB1021" i="2"/>
  <c r="AA1021" i="2"/>
  <c r="Z1021" i="2"/>
  <c r="Y1021" i="2"/>
  <c r="X1021" i="2"/>
  <c r="W1021" i="2"/>
  <c r="J1021" i="2"/>
  <c r="G1021" i="2"/>
  <c r="E1021" i="2"/>
  <c r="AD1020" i="2"/>
  <c r="AC1020" i="2"/>
  <c r="AB1020" i="2"/>
  <c r="AA1020" i="2"/>
  <c r="Z1020" i="2"/>
  <c r="Y1020" i="2"/>
  <c r="X1020" i="2"/>
  <c r="W1020" i="2"/>
  <c r="J1020" i="2"/>
  <c r="G1020" i="2"/>
  <c r="E1020" i="2"/>
  <c r="AD1019" i="2"/>
  <c r="AC1019" i="2"/>
  <c r="AB1019" i="2"/>
  <c r="AA1019" i="2"/>
  <c r="Z1019" i="2"/>
  <c r="Y1019" i="2"/>
  <c r="X1019" i="2"/>
  <c r="W1019" i="2"/>
  <c r="J1019" i="2"/>
  <c r="G1019" i="2"/>
  <c r="E1019" i="2"/>
  <c r="AD1018" i="2"/>
  <c r="AC1018" i="2"/>
  <c r="AB1018" i="2"/>
  <c r="AA1018" i="2"/>
  <c r="Z1018" i="2"/>
  <c r="Y1018" i="2"/>
  <c r="X1018" i="2"/>
  <c r="W1018" i="2"/>
  <c r="J1018" i="2"/>
  <c r="G1018" i="2"/>
  <c r="E1018" i="2"/>
  <c r="AD1016" i="2"/>
  <c r="AC1016" i="2"/>
  <c r="AB1016" i="2"/>
  <c r="AA1016" i="2"/>
  <c r="Z1016" i="2"/>
  <c r="Y1016" i="2"/>
  <c r="X1016" i="2"/>
  <c r="W1016" i="2"/>
  <c r="J1016" i="2"/>
  <c r="G1016" i="2"/>
  <c r="E1016" i="2"/>
  <c r="AD1015" i="2"/>
  <c r="AC1015" i="2"/>
  <c r="AB1015" i="2"/>
  <c r="AA1015" i="2"/>
  <c r="Z1015" i="2"/>
  <c r="Y1015" i="2"/>
  <c r="X1015" i="2"/>
  <c r="W1015" i="2"/>
  <c r="J1015" i="2"/>
  <c r="G1015" i="2"/>
  <c r="E1015" i="2"/>
  <c r="AD1014" i="2"/>
  <c r="AC1014" i="2"/>
  <c r="AB1014" i="2"/>
  <c r="AA1014" i="2"/>
  <c r="Z1014" i="2"/>
  <c r="Y1014" i="2"/>
  <c r="X1014" i="2"/>
  <c r="W1014" i="2"/>
  <c r="J1014" i="2"/>
  <c r="G1014" i="2"/>
  <c r="E1014" i="2"/>
  <c r="AD1013" i="2"/>
  <c r="AC1013" i="2"/>
  <c r="AB1013" i="2"/>
  <c r="AA1013" i="2"/>
  <c r="Z1013" i="2"/>
  <c r="Y1013" i="2"/>
  <c r="X1013" i="2"/>
  <c r="W1013" i="2"/>
  <c r="J1013" i="2"/>
  <c r="G1013" i="2"/>
  <c r="E1013" i="2"/>
  <c r="AD1012" i="2"/>
  <c r="AC1012" i="2"/>
  <c r="AB1012" i="2"/>
  <c r="AA1012" i="2"/>
  <c r="Z1012" i="2"/>
  <c r="Y1012" i="2"/>
  <c r="X1012" i="2"/>
  <c r="W1012" i="2"/>
  <c r="J1012" i="2"/>
  <c r="G1012" i="2"/>
  <c r="E1012" i="2"/>
  <c r="AD1011" i="2"/>
  <c r="AC1011" i="2"/>
  <c r="AB1011" i="2"/>
  <c r="AA1011" i="2"/>
  <c r="Z1011" i="2"/>
  <c r="Y1011" i="2"/>
  <c r="X1011" i="2"/>
  <c r="W1011" i="2"/>
  <c r="J1011" i="2"/>
  <c r="G1011" i="2"/>
  <c r="E1011" i="2"/>
  <c r="AD1010" i="2"/>
  <c r="AC1010" i="2"/>
  <c r="AB1010" i="2"/>
  <c r="AA1010" i="2"/>
  <c r="Z1010" i="2"/>
  <c r="Y1010" i="2"/>
  <c r="X1010" i="2"/>
  <c r="W1010" i="2"/>
  <c r="J1010" i="2"/>
  <c r="G1010" i="2"/>
  <c r="E1010" i="2"/>
  <c r="AD1009" i="2"/>
  <c r="AC1009" i="2"/>
  <c r="AB1009" i="2"/>
  <c r="AA1009" i="2"/>
  <c r="Z1009" i="2"/>
  <c r="Y1009" i="2"/>
  <c r="X1009" i="2"/>
  <c r="W1009" i="2"/>
  <c r="J1009" i="2"/>
  <c r="G1009" i="2"/>
  <c r="E1009" i="2"/>
  <c r="AD1008" i="2"/>
  <c r="AC1008" i="2"/>
  <c r="AB1008" i="2"/>
  <c r="AA1008" i="2"/>
  <c r="Z1008" i="2"/>
  <c r="Y1008" i="2"/>
  <c r="X1008" i="2"/>
  <c r="W1008" i="2"/>
  <c r="J1008" i="2"/>
  <c r="G1008" i="2"/>
  <c r="E1008" i="2"/>
  <c r="AD1007" i="2"/>
  <c r="AC1007" i="2"/>
  <c r="AB1007" i="2"/>
  <c r="AA1007" i="2"/>
  <c r="Z1007" i="2"/>
  <c r="Y1007" i="2"/>
  <c r="X1007" i="2"/>
  <c r="W1007" i="2"/>
  <c r="J1007" i="2"/>
  <c r="G1007" i="2"/>
  <c r="E1007" i="2"/>
  <c r="AD1006" i="2"/>
  <c r="AC1006" i="2"/>
  <c r="AB1006" i="2"/>
  <c r="AA1006" i="2"/>
  <c r="Z1006" i="2"/>
  <c r="Y1006" i="2"/>
  <c r="X1006" i="2"/>
  <c r="W1006" i="2"/>
  <c r="J1006" i="2"/>
  <c r="G1006" i="2"/>
  <c r="E1006" i="2"/>
  <c r="AD1005" i="2"/>
  <c r="AC1005" i="2"/>
  <c r="AB1005" i="2"/>
  <c r="AA1005" i="2"/>
  <c r="Z1005" i="2"/>
  <c r="Y1005" i="2"/>
  <c r="X1005" i="2"/>
  <c r="W1005" i="2"/>
  <c r="J1005" i="2"/>
  <c r="G1005" i="2"/>
  <c r="E1005" i="2"/>
  <c r="AD1004" i="2"/>
  <c r="AC1004" i="2"/>
  <c r="AB1004" i="2"/>
  <c r="AA1004" i="2"/>
  <c r="Z1004" i="2"/>
  <c r="Y1004" i="2"/>
  <c r="X1004" i="2"/>
  <c r="W1004" i="2"/>
  <c r="J1004" i="2"/>
  <c r="G1004" i="2"/>
  <c r="E1004" i="2"/>
  <c r="AD1002" i="2"/>
  <c r="AC1002" i="2"/>
  <c r="AB1002" i="2"/>
  <c r="AA1002" i="2"/>
  <c r="Z1002" i="2"/>
  <c r="Y1002" i="2"/>
  <c r="X1002" i="2"/>
  <c r="W1002" i="2"/>
  <c r="J1002" i="2"/>
  <c r="G1002" i="2"/>
  <c r="E1002" i="2"/>
  <c r="AD1000" i="2"/>
  <c r="AC1000" i="2"/>
  <c r="AB1000" i="2"/>
  <c r="AA1000" i="2"/>
  <c r="Z1000" i="2"/>
  <c r="Y1000" i="2"/>
  <c r="X1000" i="2"/>
  <c r="W1000" i="2"/>
  <c r="J1000" i="2"/>
  <c r="G1000" i="2"/>
  <c r="E1000" i="2"/>
  <c r="AD999" i="2"/>
  <c r="AC999" i="2"/>
  <c r="AB999" i="2"/>
  <c r="AA999" i="2"/>
  <c r="Z999" i="2"/>
  <c r="Y999" i="2"/>
  <c r="X999" i="2"/>
  <c r="W999" i="2"/>
  <c r="J999" i="2"/>
  <c r="G999" i="2"/>
  <c r="E999" i="2"/>
  <c r="AD998" i="2"/>
  <c r="AC998" i="2"/>
  <c r="AB998" i="2"/>
  <c r="AA998" i="2"/>
  <c r="Z998" i="2"/>
  <c r="Y998" i="2"/>
  <c r="X998" i="2"/>
  <c r="W998" i="2"/>
  <c r="J998" i="2"/>
  <c r="G998" i="2"/>
  <c r="E998" i="2"/>
  <c r="AD997" i="2"/>
  <c r="AC997" i="2"/>
  <c r="AB997" i="2"/>
  <c r="AA997" i="2"/>
  <c r="Z997" i="2"/>
  <c r="Y997" i="2"/>
  <c r="X997" i="2"/>
  <c r="W997" i="2"/>
  <c r="J997" i="2"/>
  <c r="G997" i="2"/>
  <c r="E997" i="2"/>
  <c r="AD996" i="2"/>
  <c r="AC996" i="2"/>
  <c r="AB996" i="2"/>
  <c r="AA996" i="2"/>
  <c r="Z996" i="2"/>
  <c r="Y996" i="2"/>
  <c r="X996" i="2"/>
  <c r="W996" i="2"/>
  <c r="J996" i="2"/>
  <c r="G996" i="2"/>
  <c r="E996" i="2"/>
  <c r="AD995" i="2"/>
  <c r="AC995" i="2"/>
  <c r="AB995" i="2"/>
  <c r="AA995" i="2"/>
  <c r="Z995" i="2"/>
  <c r="Y995" i="2"/>
  <c r="X995" i="2"/>
  <c r="W995" i="2"/>
  <c r="J995" i="2"/>
  <c r="G995" i="2"/>
  <c r="E995" i="2"/>
  <c r="AF993" i="2"/>
  <c r="AE993" i="2"/>
  <c r="AD993" i="2"/>
  <c r="AC993" i="2"/>
  <c r="AB993" i="2"/>
  <c r="AA993" i="2"/>
  <c r="Z993" i="2"/>
  <c r="Y993" i="2"/>
  <c r="X993" i="2"/>
  <c r="W993" i="2"/>
  <c r="J993" i="2"/>
  <c r="G993" i="2"/>
  <c r="E993" i="2"/>
  <c r="AD992" i="2"/>
  <c r="AC992" i="2"/>
  <c r="AB992" i="2"/>
  <c r="AA992" i="2"/>
  <c r="Z992" i="2"/>
  <c r="Y992" i="2"/>
  <c r="X992" i="2"/>
  <c r="W992" i="2"/>
  <c r="J992" i="2"/>
  <c r="G992" i="2"/>
  <c r="E992" i="2"/>
  <c r="AD991" i="2"/>
  <c r="AC991" i="2"/>
  <c r="AB991" i="2"/>
  <c r="AA991" i="2"/>
  <c r="Z991" i="2"/>
  <c r="Y991" i="2"/>
  <c r="X991" i="2"/>
  <c r="W991" i="2"/>
  <c r="J991" i="2"/>
  <c r="G991" i="2"/>
  <c r="E991" i="2"/>
  <c r="AF990" i="2"/>
  <c r="AE990" i="2"/>
  <c r="AD990" i="2"/>
  <c r="AC990" i="2"/>
  <c r="AB990" i="2"/>
  <c r="AA990" i="2"/>
  <c r="Z990" i="2"/>
  <c r="Y990" i="2"/>
  <c r="X990" i="2"/>
  <c r="W990" i="2"/>
  <c r="J990" i="2"/>
  <c r="G990" i="2"/>
  <c r="E990" i="2"/>
  <c r="AD989" i="2"/>
  <c r="AC989" i="2"/>
  <c r="AB989" i="2"/>
  <c r="AA989" i="2"/>
  <c r="Z989" i="2"/>
  <c r="Y989" i="2"/>
  <c r="X989" i="2"/>
  <c r="W989" i="2"/>
  <c r="J989" i="2"/>
  <c r="G989" i="2"/>
  <c r="E989" i="2"/>
  <c r="AD988" i="2"/>
  <c r="AC988" i="2"/>
  <c r="AB988" i="2"/>
  <c r="AA988" i="2"/>
  <c r="Z988" i="2"/>
  <c r="Y988" i="2"/>
  <c r="X988" i="2"/>
  <c r="W988" i="2"/>
  <c r="J988" i="2"/>
  <c r="G988" i="2"/>
  <c r="E988" i="2"/>
  <c r="AD987" i="2"/>
  <c r="AC987" i="2"/>
  <c r="AB987" i="2"/>
  <c r="AA987" i="2"/>
  <c r="Z987" i="2"/>
  <c r="Y987" i="2"/>
  <c r="X987" i="2"/>
  <c r="W987" i="2"/>
  <c r="J987" i="2"/>
  <c r="G987" i="2"/>
  <c r="E987" i="2"/>
  <c r="AD986" i="2"/>
  <c r="AC986" i="2"/>
  <c r="AB986" i="2"/>
  <c r="AA986" i="2"/>
  <c r="Z986" i="2"/>
  <c r="Y986" i="2"/>
  <c r="X986" i="2"/>
  <c r="W986" i="2"/>
  <c r="J986" i="2"/>
  <c r="G986" i="2"/>
  <c r="E986" i="2"/>
  <c r="AD985" i="2"/>
  <c r="AC985" i="2"/>
  <c r="AB985" i="2"/>
  <c r="AA985" i="2"/>
  <c r="Z985" i="2"/>
  <c r="Y985" i="2"/>
  <c r="X985" i="2"/>
  <c r="W985" i="2"/>
  <c r="J985" i="2"/>
  <c r="G985" i="2"/>
  <c r="E985" i="2"/>
  <c r="AD984" i="2"/>
  <c r="AC984" i="2"/>
  <c r="AB984" i="2"/>
  <c r="AA984" i="2"/>
  <c r="Z984" i="2"/>
  <c r="Y984" i="2"/>
  <c r="X984" i="2"/>
  <c r="W984" i="2"/>
  <c r="J984" i="2"/>
  <c r="G984" i="2"/>
  <c r="E984" i="2"/>
  <c r="AD983" i="2"/>
  <c r="AC983" i="2"/>
  <c r="AB983" i="2"/>
  <c r="AA983" i="2"/>
  <c r="Z983" i="2"/>
  <c r="Y983" i="2"/>
  <c r="X983" i="2"/>
  <c r="W983" i="2"/>
  <c r="J983" i="2"/>
  <c r="G983" i="2"/>
  <c r="E983" i="2"/>
  <c r="AD982" i="2"/>
  <c r="AC982" i="2"/>
  <c r="AB982" i="2"/>
  <c r="AA982" i="2"/>
  <c r="Z982" i="2"/>
  <c r="Y982" i="2"/>
  <c r="X982" i="2"/>
  <c r="W982" i="2"/>
  <c r="J982" i="2"/>
  <c r="G982" i="2"/>
  <c r="E982" i="2"/>
  <c r="AD981" i="2"/>
  <c r="AC981" i="2"/>
  <c r="AB981" i="2"/>
  <c r="AA981" i="2"/>
  <c r="Z981" i="2"/>
  <c r="Y981" i="2"/>
  <c r="X981" i="2"/>
  <c r="W981" i="2"/>
  <c r="J981" i="2"/>
  <c r="G981" i="2"/>
  <c r="E981" i="2"/>
  <c r="AD980" i="2"/>
  <c r="AC980" i="2"/>
  <c r="AB980" i="2"/>
  <c r="AA980" i="2"/>
  <c r="Z980" i="2"/>
  <c r="Y980" i="2"/>
  <c r="X980" i="2"/>
  <c r="W980" i="2"/>
  <c r="J980" i="2"/>
  <c r="G980" i="2"/>
  <c r="E980" i="2"/>
  <c r="AF978" i="2"/>
  <c r="AE978" i="2"/>
  <c r="AD978" i="2"/>
  <c r="AC978" i="2"/>
  <c r="AB978" i="2"/>
  <c r="AA978" i="2"/>
  <c r="Z978" i="2"/>
  <c r="Y978" i="2"/>
  <c r="X978" i="2"/>
  <c r="W978" i="2"/>
  <c r="J978" i="2"/>
  <c r="G978" i="2"/>
  <c r="E978" i="2"/>
  <c r="AD976" i="2"/>
  <c r="AC976" i="2"/>
  <c r="AB976" i="2"/>
  <c r="AA976" i="2"/>
  <c r="Z976" i="2"/>
  <c r="Y976" i="2"/>
  <c r="X976" i="2"/>
  <c r="W976" i="2"/>
  <c r="J976" i="2"/>
  <c r="G976" i="2"/>
  <c r="E976" i="2"/>
  <c r="AD975" i="2"/>
  <c r="AC975" i="2"/>
  <c r="AB975" i="2"/>
  <c r="AA975" i="2"/>
  <c r="Z975" i="2"/>
  <c r="Y975" i="2"/>
  <c r="X975" i="2"/>
  <c r="W975" i="2"/>
  <c r="J975" i="2"/>
  <c r="G975" i="2"/>
  <c r="E975" i="2"/>
  <c r="AD973" i="2"/>
  <c r="AC973" i="2"/>
  <c r="AB973" i="2"/>
  <c r="AA973" i="2"/>
  <c r="Z973" i="2"/>
  <c r="Y973" i="2"/>
  <c r="X973" i="2"/>
  <c r="W973" i="2"/>
  <c r="J973" i="2"/>
  <c r="G973" i="2"/>
  <c r="E973" i="2"/>
  <c r="AD972" i="2"/>
  <c r="AC972" i="2"/>
  <c r="AB972" i="2"/>
  <c r="AA972" i="2"/>
  <c r="Z972" i="2"/>
  <c r="Y972" i="2"/>
  <c r="X972" i="2"/>
  <c r="W972" i="2"/>
  <c r="J972" i="2"/>
  <c r="G972" i="2"/>
  <c r="E972" i="2"/>
  <c r="AF971" i="2"/>
  <c r="AE971" i="2"/>
  <c r="AD971" i="2"/>
  <c r="AC971" i="2"/>
  <c r="AB971" i="2"/>
  <c r="AA971" i="2"/>
  <c r="Z971" i="2"/>
  <c r="Y971" i="2"/>
  <c r="X971" i="2"/>
  <c r="W971" i="2"/>
  <c r="J971" i="2"/>
  <c r="G971" i="2"/>
  <c r="E971" i="2"/>
  <c r="AD970" i="2"/>
  <c r="AC970" i="2"/>
  <c r="AB970" i="2"/>
  <c r="AA970" i="2"/>
  <c r="Z970" i="2"/>
  <c r="Y970" i="2"/>
  <c r="X970" i="2"/>
  <c r="W970" i="2"/>
  <c r="J970" i="2"/>
  <c r="G970" i="2"/>
  <c r="E970" i="2"/>
  <c r="AD969" i="2"/>
  <c r="AC969" i="2"/>
  <c r="AB969" i="2"/>
  <c r="AA969" i="2"/>
  <c r="Z969" i="2"/>
  <c r="Y969" i="2"/>
  <c r="X969" i="2"/>
  <c r="W969" i="2"/>
  <c r="J969" i="2"/>
  <c r="G969" i="2"/>
  <c r="E969" i="2"/>
  <c r="AD968" i="2"/>
  <c r="AC968" i="2"/>
  <c r="AB968" i="2"/>
  <c r="AA968" i="2"/>
  <c r="Z968" i="2"/>
  <c r="Y968" i="2"/>
  <c r="X968" i="2"/>
  <c r="W968" i="2"/>
  <c r="J968" i="2"/>
  <c r="G968" i="2"/>
  <c r="E968" i="2"/>
  <c r="AD967" i="2"/>
  <c r="AC967" i="2"/>
  <c r="AB967" i="2"/>
  <c r="AA967" i="2"/>
  <c r="Z967" i="2"/>
  <c r="Y967" i="2"/>
  <c r="X967" i="2"/>
  <c r="W967" i="2"/>
  <c r="J967" i="2"/>
  <c r="G967" i="2"/>
  <c r="E967" i="2"/>
  <c r="AD966" i="2"/>
  <c r="AC966" i="2"/>
  <c r="AB966" i="2"/>
  <c r="AA966" i="2"/>
  <c r="Z966" i="2"/>
  <c r="Y966" i="2"/>
  <c r="X966" i="2"/>
  <c r="W966" i="2"/>
  <c r="J966" i="2"/>
  <c r="G966" i="2"/>
  <c r="E966" i="2"/>
  <c r="AD965" i="2"/>
  <c r="AC965" i="2"/>
  <c r="AB965" i="2"/>
  <c r="AA965" i="2"/>
  <c r="Z965" i="2"/>
  <c r="Y965" i="2"/>
  <c r="X965" i="2"/>
  <c r="W965" i="2"/>
  <c r="J965" i="2"/>
  <c r="G965" i="2"/>
  <c r="E965" i="2"/>
  <c r="AD964" i="2"/>
  <c r="AC964" i="2"/>
  <c r="AB964" i="2"/>
  <c r="AA964" i="2"/>
  <c r="Z964" i="2"/>
  <c r="Y964" i="2"/>
  <c r="X964" i="2"/>
  <c r="W964" i="2"/>
  <c r="J964" i="2"/>
  <c r="G964" i="2"/>
  <c r="E964" i="2"/>
  <c r="AD963" i="2"/>
  <c r="AC963" i="2"/>
  <c r="AB963" i="2"/>
  <c r="AA963" i="2"/>
  <c r="Z963" i="2"/>
  <c r="Y963" i="2"/>
  <c r="X963" i="2"/>
  <c r="W963" i="2"/>
  <c r="J963" i="2"/>
  <c r="G963" i="2"/>
  <c r="E963" i="2"/>
  <c r="AD962" i="2"/>
  <c r="AC962" i="2"/>
  <c r="AB962" i="2"/>
  <c r="AA962" i="2"/>
  <c r="Z962" i="2"/>
  <c r="Y962" i="2"/>
  <c r="X962" i="2"/>
  <c r="W962" i="2"/>
  <c r="J962" i="2"/>
  <c r="G962" i="2"/>
  <c r="E962" i="2"/>
  <c r="AD961" i="2"/>
  <c r="AC961" i="2"/>
  <c r="AB961" i="2"/>
  <c r="AA961" i="2"/>
  <c r="Z961" i="2"/>
  <c r="Y961" i="2"/>
  <c r="X961" i="2"/>
  <c r="W961" i="2"/>
  <c r="J961" i="2"/>
  <c r="G961" i="2"/>
  <c r="E961" i="2"/>
  <c r="AD960" i="2"/>
  <c r="AC960" i="2"/>
  <c r="AB960" i="2"/>
  <c r="AA960" i="2"/>
  <c r="Z960" i="2"/>
  <c r="Y960" i="2"/>
  <c r="X960" i="2"/>
  <c r="W960" i="2"/>
  <c r="J960" i="2"/>
  <c r="G960" i="2"/>
  <c r="E960" i="2"/>
  <c r="AD959" i="2"/>
  <c r="AC959" i="2"/>
  <c r="AB959" i="2"/>
  <c r="AA959" i="2"/>
  <c r="Z959" i="2"/>
  <c r="Y959" i="2"/>
  <c r="X959" i="2"/>
  <c r="W959" i="2"/>
  <c r="J959" i="2"/>
  <c r="G959" i="2"/>
  <c r="E959" i="2"/>
  <c r="AD957" i="2"/>
  <c r="AC957" i="2"/>
  <c r="AB957" i="2"/>
  <c r="AA957" i="2"/>
  <c r="Z957" i="2"/>
  <c r="Y957" i="2"/>
  <c r="X957" i="2"/>
  <c r="W957" i="2"/>
  <c r="J957" i="2"/>
  <c r="G957" i="2"/>
  <c r="E957" i="2"/>
  <c r="AD956" i="2"/>
  <c r="AC956" i="2"/>
  <c r="AB956" i="2"/>
  <c r="AA956" i="2"/>
  <c r="Z956" i="2"/>
  <c r="Y956" i="2"/>
  <c r="X956" i="2"/>
  <c r="W956" i="2"/>
  <c r="J956" i="2"/>
  <c r="G956" i="2"/>
  <c r="E956" i="2"/>
  <c r="AF955" i="2"/>
  <c r="AE955" i="2"/>
  <c r="AD955" i="2"/>
  <c r="AC955" i="2"/>
  <c r="AB955" i="2"/>
  <c r="AA955" i="2"/>
  <c r="Z955" i="2"/>
  <c r="Y955" i="2"/>
  <c r="X955" i="2"/>
  <c r="W955" i="2"/>
  <c r="J955" i="2"/>
  <c r="G955" i="2"/>
  <c r="E955" i="2"/>
  <c r="AD994" i="2"/>
  <c r="AC994" i="2"/>
  <c r="AB994" i="2"/>
  <c r="AA994" i="2"/>
  <c r="Z994" i="2"/>
  <c r="Y994" i="2"/>
  <c r="X994" i="2"/>
  <c r="W994" i="2"/>
  <c r="J994" i="2"/>
  <c r="G994" i="2"/>
  <c r="E994" i="2"/>
  <c r="AD267" i="2"/>
  <c r="AC267" i="2"/>
  <c r="AB267" i="2"/>
  <c r="AA267" i="2"/>
  <c r="Z267" i="2"/>
  <c r="Y267" i="2"/>
  <c r="X267" i="2"/>
  <c r="W267" i="2"/>
  <c r="J267" i="2"/>
  <c r="G267" i="2"/>
  <c r="E267" i="2"/>
  <c r="AD665" i="2"/>
  <c r="AC665" i="2"/>
  <c r="AB665" i="2"/>
  <c r="AA665" i="2"/>
  <c r="Z665" i="2"/>
  <c r="Y665" i="2"/>
  <c r="X665" i="2"/>
  <c r="W665" i="2"/>
  <c r="J665" i="2"/>
  <c r="G665" i="2"/>
  <c r="E665" i="2"/>
  <c r="AD683" i="2"/>
  <c r="AC683" i="2"/>
  <c r="AB683" i="2"/>
  <c r="AA683" i="2"/>
  <c r="Z683" i="2"/>
  <c r="Y683" i="2"/>
  <c r="X683" i="2"/>
  <c r="W683" i="2"/>
  <c r="J683" i="2"/>
  <c r="G683" i="2"/>
  <c r="E683" i="2"/>
  <c r="AD18" i="2"/>
  <c r="AC18" i="2"/>
  <c r="AB18" i="2"/>
  <c r="AA18" i="2"/>
  <c r="Z18" i="2"/>
  <c r="Y18" i="2"/>
  <c r="X18" i="2"/>
  <c r="W18" i="2"/>
  <c r="J18" i="2"/>
  <c r="G18" i="2"/>
  <c r="E18" i="2"/>
  <c r="AD954" i="2"/>
  <c r="AC954" i="2"/>
  <c r="AB954" i="2"/>
  <c r="AA954" i="2"/>
  <c r="Z954" i="2"/>
  <c r="Y954" i="2"/>
  <c r="X954" i="2"/>
  <c r="W954" i="2"/>
  <c r="J954" i="2"/>
  <c r="G954" i="2"/>
  <c r="E954" i="2"/>
  <c r="AD953" i="2"/>
  <c r="AC953" i="2"/>
  <c r="AB953" i="2"/>
  <c r="AA953" i="2"/>
  <c r="Z953" i="2"/>
  <c r="Y953" i="2"/>
  <c r="X953" i="2"/>
  <c r="W953" i="2"/>
  <c r="J953" i="2"/>
  <c r="G953" i="2"/>
  <c r="E953" i="2"/>
  <c r="AD952" i="2"/>
  <c r="AC952" i="2"/>
  <c r="AB952" i="2"/>
  <c r="AA952" i="2"/>
  <c r="Z952" i="2"/>
  <c r="Y952" i="2"/>
  <c r="X952" i="2"/>
  <c r="W952" i="2"/>
  <c r="J952" i="2"/>
  <c r="G952" i="2"/>
  <c r="E952" i="2"/>
  <c r="AD496" i="2"/>
  <c r="AC496" i="2"/>
  <c r="AB496" i="2"/>
  <c r="AA496" i="2"/>
  <c r="Z496" i="2"/>
  <c r="Y496" i="2"/>
  <c r="X496" i="2"/>
  <c r="W496" i="2"/>
  <c r="J496" i="2"/>
  <c r="G496" i="2"/>
  <c r="E496" i="2"/>
  <c r="AD564" i="2"/>
  <c r="AC564" i="2"/>
  <c r="AB564" i="2"/>
  <c r="AA564" i="2"/>
  <c r="Z564" i="2"/>
  <c r="Y564" i="2"/>
  <c r="X564" i="2"/>
  <c r="W564" i="2"/>
  <c r="J564" i="2"/>
  <c r="G564" i="2"/>
  <c r="E564" i="2"/>
  <c r="AD280" i="2"/>
  <c r="AC280" i="2"/>
  <c r="AB280" i="2"/>
  <c r="AA280" i="2"/>
  <c r="Z280" i="2"/>
  <c r="Y280" i="2"/>
  <c r="X280" i="2"/>
  <c r="W280" i="2"/>
  <c r="J280" i="2"/>
  <c r="G280" i="2"/>
  <c r="E280" i="2"/>
  <c r="AD958" i="2"/>
  <c r="AC958" i="2"/>
  <c r="AB958" i="2"/>
  <c r="AA958" i="2"/>
  <c r="Z958" i="2"/>
  <c r="Y958" i="2"/>
  <c r="X958" i="2"/>
  <c r="W958" i="2"/>
  <c r="J958" i="2"/>
  <c r="G958" i="2"/>
  <c r="E958" i="2"/>
  <c r="AD1001" i="2"/>
  <c r="AC1001" i="2"/>
  <c r="AB1001" i="2"/>
  <c r="AA1001" i="2"/>
  <c r="Z1001" i="2"/>
  <c r="Y1001" i="2"/>
  <c r="X1001" i="2"/>
  <c r="W1001" i="2"/>
  <c r="J1001" i="2"/>
  <c r="G1001" i="2"/>
  <c r="E1001" i="2"/>
  <c r="AD1160" i="2"/>
  <c r="AC1160" i="2"/>
  <c r="AB1160" i="2"/>
  <c r="AA1160" i="2"/>
  <c r="Z1160" i="2"/>
  <c r="Y1160" i="2"/>
  <c r="X1160" i="2"/>
  <c r="W1160" i="2"/>
  <c r="J1160" i="2"/>
  <c r="G1160" i="2"/>
  <c r="E1160" i="2"/>
  <c r="AD974" i="2"/>
  <c r="AC974" i="2"/>
  <c r="AB974" i="2"/>
  <c r="AA974" i="2"/>
  <c r="Z974" i="2"/>
  <c r="Y974" i="2"/>
  <c r="X974" i="2"/>
  <c r="W974" i="2"/>
  <c r="J974" i="2"/>
  <c r="G974" i="2"/>
  <c r="E974" i="2"/>
  <c r="AD479" i="2"/>
  <c r="AC479" i="2"/>
  <c r="AB479" i="2"/>
  <c r="AA479" i="2"/>
  <c r="Z479" i="2"/>
  <c r="Y479" i="2"/>
  <c r="X479" i="2"/>
  <c r="W479" i="2"/>
  <c r="J479" i="2"/>
  <c r="G479" i="2"/>
  <c r="E479" i="2"/>
  <c r="AD951" i="2"/>
  <c r="AC951" i="2"/>
  <c r="AB951" i="2"/>
  <c r="AA951" i="2"/>
  <c r="Z951" i="2"/>
  <c r="Y951" i="2"/>
  <c r="X951" i="2"/>
  <c r="W951" i="2"/>
  <c r="J951" i="2"/>
  <c r="G951" i="2"/>
  <c r="E951" i="2"/>
  <c r="AD950" i="2"/>
  <c r="AC950" i="2"/>
  <c r="AB950" i="2"/>
  <c r="AA950" i="2"/>
  <c r="Z950" i="2"/>
  <c r="Y950" i="2"/>
  <c r="X950" i="2"/>
  <c r="W950" i="2"/>
  <c r="J950" i="2"/>
  <c r="G950" i="2"/>
  <c r="E950" i="2"/>
  <c r="AD949" i="2"/>
  <c r="AC949" i="2"/>
  <c r="AB949" i="2"/>
  <c r="AA949" i="2"/>
  <c r="Z949" i="2"/>
  <c r="Y949" i="2"/>
  <c r="X949" i="2"/>
  <c r="W949" i="2"/>
  <c r="J949" i="2"/>
  <c r="G949" i="2"/>
  <c r="E949" i="2"/>
  <c r="AD948" i="2"/>
  <c r="AC948" i="2"/>
  <c r="AB948" i="2"/>
  <c r="AA948" i="2"/>
  <c r="Z948" i="2"/>
  <c r="Y948" i="2"/>
  <c r="X948" i="2"/>
  <c r="W948" i="2"/>
  <c r="J948" i="2"/>
  <c r="G948" i="2"/>
  <c r="E948" i="2"/>
  <c r="AD947" i="2"/>
  <c r="AC947" i="2"/>
  <c r="AB947" i="2"/>
  <c r="AA947" i="2"/>
  <c r="Z947" i="2"/>
  <c r="Y947" i="2"/>
  <c r="X947" i="2"/>
  <c r="W947" i="2"/>
  <c r="J947" i="2"/>
  <c r="G947" i="2"/>
  <c r="E947" i="2"/>
  <c r="AD946" i="2"/>
  <c r="AC946" i="2"/>
  <c r="AB946" i="2"/>
  <c r="AA946" i="2"/>
  <c r="Z946" i="2"/>
  <c r="Y946" i="2"/>
  <c r="X946" i="2"/>
  <c r="W946" i="2"/>
  <c r="J946" i="2"/>
  <c r="G946" i="2"/>
  <c r="E946" i="2"/>
  <c r="AD945" i="2"/>
  <c r="AC945" i="2"/>
  <c r="AB945" i="2"/>
  <c r="AA945" i="2"/>
  <c r="Z945" i="2"/>
  <c r="Y945" i="2"/>
  <c r="X945" i="2"/>
  <c r="W945" i="2"/>
  <c r="J945" i="2"/>
  <c r="G945" i="2"/>
  <c r="E945" i="2"/>
  <c r="AD944" i="2"/>
  <c r="AC944" i="2"/>
  <c r="AB944" i="2"/>
  <c r="AA944" i="2"/>
  <c r="Z944" i="2"/>
  <c r="Y944" i="2"/>
  <c r="X944" i="2"/>
  <c r="W944" i="2"/>
  <c r="J944" i="2"/>
  <c r="G944" i="2"/>
  <c r="E944" i="2"/>
  <c r="AD943" i="2"/>
  <c r="AC943" i="2"/>
  <c r="AB943" i="2"/>
  <c r="AA943" i="2"/>
  <c r="Z943" i="2"/>
  <c r="Y943" i="2"/>
  <c r="X943" i="2"/>
  <c r="W943" i="2"/>
  <c r="J943" i="2"/>
  <c r="G943" i="2"/>
  <c r="E943" i="2"/>
  <c r="AD942" i="2"/>
  <c r="AC942" i="2"/>
  <c r="AB942" i="2"/>
  <c r="AA942" i="2"/>
  <c r="Z942" i="2"/>
  <c r="Y942" i="2"/>
  <c r="X942" i="2"/>
  <c r="W942" i="2"/>
  <c r="J942" i="2"/>
  <c r="G942" i="2"/>
  <c r="E942" i="2"/>
  <c r="AD941" i="2"/>
  <c r="AC941" i="2"/>
  <c r="AB941" i="2"/>
  <c r="AA941" i="2"/>
  <c r="Z941" i="2"/>
  <c r="Y941" i="2"/>
  <c r="X941" i="2"/>
  <c r="W941" i="2"/>
  <c r="J941" i="2"/>
  <c r="G941" i="2"/>
  <c r="E941" i="2"/>
  <c r="AF940" i="2"/>
  <c r="AE940" i="2"/>
  <c r="AD940" i="2"/>
  <c r="AC940" i="2"/>
  <c r="AB940" i="2"/>
  <c r="AA940" i="2"/>
  <c r="Z940" i="2"/>
  <c r="Y940" i="2"/>
  <c r="X940" i="2"/>
  <c r="W940" i="2"/>
  <c r="J940" i="2"/>
  <c r="G940" i="2"/>
  <c r="E940" i="2"/>
  <c r="AD939" i="2"/>
  <c r="AC939" i="2"/>
  <c r="AB939" i="2"/>
  <c r="AA939" i="2"/>
  <c r="Z939" i="2"/>
  <c r="Y939" i="2"/>
  <c r="X939" i="2"/>
  <c r="W939" i="2"/>
  <c r="J939" i="2"/>
  <c r="G939" i="2"/>
  <c r="E939" i="2"/>
  <c r="AD938" i="2"/>
  <c r="AC938" i="2"/>
  <c r="AB938" i="2"/>
  <c r="AA938" i="2"/>
  <c r="Z938" i="2"/>
  <c r="Y938" i="2"/>
  <c r="X938" i="2"/>
  <c r="W938" i="2"/>
  <c r="J938" i="2"/>
  <c r="G938" i="2"/>
  <c r="E938" i="2"/>
  <c r="AD937" i="2"/>
  <c r="AC937" i="2"/>
  <c r="AB937" i="2"/>
  <c r="AA937" i="2"/>
  <c r="Z937" i="2"/>
  <c r="Y937" i="2"/>
  <c r="X937" i="2"/>
  <c r="W937" i="2"/>
  <c r="J937" i="2"/>
  <c r="G937" i="2"/>
  <c r="E937" i="2"/>
  <c r="AD936" i="2"/>
  <c r="AC936" i="2"/>
  <c r="AB936" i="2"/>
  <c r="AA936" i="2"/>
  <c r="Z936" i="2"/>
  <c r="Y936" i="2"/>
  <c r="X936" i="2"/>
  <c r="W936" i="2"/>
  <c r="J936" i="2"/>
  <c r="G936" i="2"/>
  <c r="E936" i="2"/>
  <c r="AF935" i="2"/>
  <c r="AE935" i="2"/>
  <c r="AD935" i="2"/>
  <c r="AC935" i="2"/>
  <c r="AB935" i="2"/>
  <c r="AA935" i="2"/>
  <c r="Z935" i="2"/>
  <c r="Y935" i="2"/>
  <c r="X935" i="2"/>
  <c r="W935" i="2"/>
  <c r="J935" i="2"/>
  <c r="G935" i="2"/>
  <c r="E935" i="2"/>
  <c r="AF934" i="2"/>
  <c r="AE934" i="2"/>
  <c r="AD934" i="2"/>
  <c r="AC934" i="2"/>
  <c r="AB934" i="2"/>
  <c r="AA934" i="2"/>
  <c r="Z934" i="2"/>
  <c r="Y934" i="2"/>
  <c r="X934" i="2"/>
  <c r="W934" i="2"/>
  <c r="J934" i="2"/>
  <c r="G934" i="2"/>
  <c r="E934" i="2"/>
  <c r="AD204" i="2"/>
  <c r="AC204" i="2"/>
  <c r="AB204" i="2"/>
  <c r="AA204" i="2"/>
  <c r="Z204" i="2"/>
  <c r="Y204" i="2"/>
  <c r="X204" i="2"/>
  <c r="W204" i="2"/>
  <c r="J204" i="2"/>
  <c r="G204" i="2"/>
  <c r="E204" i="2"/>
  <c r="AD933" i="2"/>
  <c r="AC933" i="2"/>
  <c r="AB933" i="2"/>
  <c r="AA933" i="2"/>
  <c r="Z933" i="2"/>
  <c r="Y933" i="2"/>
  <c r="X933" i="2"/>
  <c r="W933" i="2"/>
  <c r="J933" i="2"/>
  <c r="G933" i="2"/>
  <c r="E933" i="2"/>
  <c r="AD185" i="2"/>
  <c r="AC185" i="2"/>
  <c r="AB185" i="2"/>
  <c r="AA185" i="2"/>
  <c r="Z185" i="2"/>
  <c r="Y185" i="2"/>
  <c r="X185" i="2"/>
  <c r="W185" i="2"/>
  <c r="J185" i="2"/>
  <c r="G185" i="2"/>
  <c r="E185" i="2"/>
  <c r="AD659" i="2"/>
  <c r="AC659" i="2"/>
  <c r="AB659" i="2"/>
  <c r="AA659" i="2"/>
  <c r="Z659" i="2"/>
  <c r="Y659" i="2"/>
  <c r="X659" i="2"/>
  <c r="W659" i="2"/>
  <c r="J659" i="2"/>
  <c r="G659" i="2"/>
  <c r="E659" i="2"/>
  <c r="AD585" i="2"/>
  <c r="AC585" i="2"/>
  <c r="AB585" i="2"/>
  <c r="AA585" i="2"/>
  <c r="Z585" i="2"/>
  <c r="Y585" i="2"/>
  <c r="X585" i="2"/>
  <c r="W585" i="2"/>
  <c r="J585" i="2"/>
  <c r="G585" i="2"/>
  <c r="E585" i="2"/>
  <c r="AD873" i="2"/>
  <c r="AC873" i="2"/>
  <c r="AB873" i="2"/>
  <c r="AA873" i="2"/>
  <c r="Z873" i="2"/>
  <c r="Y873" i="2"/>
  <c r="X873" i="2"/>
  <c r="W873" i="2"/>
  <c r="J873" i="2"/>
  <c r="G873" i="2"/>
  <c r="E873" i="2"/>
  <c r="AD930" i="2"/>
  <c r="AC930" i="2"/>
  <c r="AB930" i="2"/>
  <c r="AA930" i="2"/>
  <c r="Z930" i="2"/>
  <c r="Y930" i="2"/>
  <c r="X930" i="2"/>
  <c r="W930" i="2"/>
  <c r="J930" i="2"/>
  <c r="G930" i="2"/>
  <c r="E930" i="2"/>
  <c r="AD929" i="2"/>
  <c r="AC929" i="2"/>
  <c r="AB929" i="2"/>
  <c r="AA929" i="2"/>
  <c r="Z929" i="2"/>
  <c r="Y929" i="2"/>
  <c r="X929" i="2"/>
  <c r="W929" i="2"/>
  <c r="J929" i="2"/>
  <c r="G929" i="2"/>
  <c r="E929" i="2"/>
  <c r="AF928" i="2"/>
  <c r="AE928" i="2"/>
  <c r="AD928" i="2"/>
  <c r="AC928" i="2"/>
  <c r="AB928" i="2"/>
  <c r="AA928" i="2"/>
  <c r="Z928" i="2"/>
  <c r="Y928" i="2"/>
  <c r="X928" i="2"/>
  <c r="W928" i="2"/>
  <c r="J928" i="2"/>
  <c r="G928" i="2"/>
  <c r="E928" i="2"/>
  <c r="AD927" i="2"/>
  <c r="AC927" i="2"/>
  <c r="AB927" i="2"/>
  <c r="AA927" i="2"/>
  <c r="Z927" i="2"/>
  <c r="Y927" i="2"/>
  <c r="X927" i="2"/>
  <c r="W927" i="2"/>
  <c r="J927" i="2"/>
  <c r="G927" i="2"/>
  <c r="E927" i="2"/>
  <c r="AD926" i="2"/>
  <c r="AC926" i="2"/>
  <c r="AB926" i="2"/>
  <c r="AA926" i="2"/>
  <c r="Z926" i="2"/>
  <c r="Y926" i="2"/>
  <c r="X926" i="2"/>
  <c r="W926" i="2"/>
  <c r="J926" i="2"/>
  <c r="G926" i="2"/>
  <c r="E926" i="2"/>
  <c r="AD925" i="2"/>
  <c r="AC925" i="2"/>
  <c r="AB925" i="2"/>
  <c r="AA925" i="2"/>
  <c r="Z925" i="2"/>
  <c r="Y925" i="2"/>
  <c r="X925" i="2"/>
  <c r="W925" i="2"/>
  <c r="J925" i="2"/>
  <c r="G925" i="2"/>
  <c r="E925" i="2"/>
  <c r="AD924" i="2"/>
  <c r="AC924" i="2"/>
  <c r="AB924" i="2"/>
  <c r="AA924" i="2"/>
  <c r="Z924" i="2"/>
  <c r="Y924" i="2"/>
  <c r="X924" i="2"/>
  <c r="W924" i="2"/>
  <c r="J924" i="2"/>
  <c r="G924" i="2"/>
  <c r="E924" i="2"/>
  <c r="AD923" i="2"/>
  <c r="AC923" i="2"/>
  <c r="AB923" i="2"/>
  <c r="AA923" i="2"/>
  <c r="Z923" i="2"/>
  <c r="Y923" i="2"/>
  <c r="X923" i="2"/>
  <c r="W923" i="2"/>
  <c r="J923" i="2"/>
  <c r="G923" i="2"/>
  <c r="E923" i="2"/>
  <c r="AD922" i="2"/>
  <c r="AC922" i="2"/>
  <c r="AB922" i="2"/>
  <c r="AA922" i="2"/>
  <c r="Z922" i="2"/>
  <c r="Y922" i="2"/>
  <c r="X922" i="2"/>
  <c r="W922" i="2"/>
  <c r="J922" i="2"/>
  <c r="G922" i="2"/>
  <c r="E922" i="2"/>
  <c r="AD60" i="2"/>
  <c r="AC60" i="2"/>
  <c r="AB60" i="2"/>
  <c r="AA60" i="2"/>
  <c r="Z60" i="2"/>
  <c r="Y60" i="2"/>
  <c r="X60" i="2"/>
  <c r="W60" i="2"/>
  <c r="J60" i="2"/>
  <c r="G60" i="2"/>
  <c r="E60" i="2"/>
  <c r="AD87" i="2"/>
  <c r="AC87" i="2"/>
  <c r="AB87" i="2"/>
  <c r="AA87" i="2"/>
  <c r="Z87" i="2"/>
  <c r="Y87" i="2"/>
  <c r="X87" i="2"/>
  <c r="W87" i="2"/>
  <c r="J87" i="2"/>
  <c r="G87" i="2"/>
  <c r="E87" i="2"/>
  <c r="AD708" i="2"/>
  <c r="AC708" i="2"/>
  <c r="AB708" i="2"/>
  <c r="AA708" i="2"/>
  <c r="Z708" i="2"/>
  <c r="Y708" i="2"/>
  <c r="X708" i="2"/>
  <c r="W708" i="2"/>
  <c r="J708" i="2"/>
  <c r="G708" i="2"/>
  <c r="E708" i="2"/>
  <c r="AF921" i="2"/>
  <c r="AE921" i="2"/>
  <c r="AD921" i="2"/>
  <c r="AC921" i="2"/>
  <c r="AB921" i="2"/>
  <c r="AA921" i="2"/>
  <c r="Z921" i="2"/>
  <c r="Y921" i="2"/>
  <c r="X921" i="2"/>
  <c r="W921" i="2"/>
  <c r="J921" i="2"/>
  <c r="G921" i="2"/>
  <c r="E921" i="2"/>
  <c r="AD920" i="2"/>
  <c r="AC920" i="2"/>
  <c r="AB920" i="2"/>
  <c r="AA920" i="2"/>
  <c r="Z920" i="2"/>
  <c r="Y920" i="2"/>
  <c r="X920" i="2"/>
  <c r="W920" i="2"/>
  <c r="J920" i="2"/>
  <c r="G920" i="2"/>
  <c r="E920" i="2"/>
  <c r="AD919" i="2"/>
  <c r="AC919" i="2"/>
  <c r="AB919" i="2"/>
  <c r="AA919" i="2"/>
  <c r="Z919" i="2"/>
  <c r="Y919" i="2"/>
  <c r="X919" i="2"/>
  <c r="W919" i="2"/>
  <c r="J919" i="2"/>
  <c r="G919" i="2"/>
  <c r="E919" i="2"/>
  <c r="AD918" i="2"/>
  <c r="AC918" i="2"/>
  <c r="AB918" i="2"/>
  <c r="AA918" i="2"/>
  <c r="Z918" i="2"/>
  <c r="Y918" i="2"/>
  <c r="X918" i="2"/>
  <c r="W918" i="2"/>
  <c r="J918" i="2"/>
  <c r="G918" i="2"/>
  <c r="E918" i="2"/>
  <c r="AD917" i="2"/>
  <c r="AC917" i="2"/>
  <c r="AB917" i="2"/>
  <c r="AA917" i="2"/>
  <c r="Z917" i="2"/>
  <c r="Y917" i="2"/>
  <c r="X917" i="2"/>
  <c r="W917" i="2"/>
  <c r="J917" i="2"/>
  <c r="G917" i="2"/>
  <c r="E917" i="2"/>
  <c r="AD916" i="2"/>
  <c r="AC916" i="2"/>
  <c r="AB916" i="2"/>
  <c r="AA916" i="2"/>
  <c r="Z916" i="2"/>
  <c r="Y916" i="2"/>
  <c r="X916" i="2"/>
  <c r="W916" i="2"/>
  <c r="J916" i="2"/>
  <c r="G916" i="2"/>
  <c r="E916" i="2"/>
  <c r="AD915" i="2"/>
  <c r="AC915" i="2"/>
  <c r="AB915" i="2"/>
  <c r="AA915" i="2"/>
  <c r="Z915" i="2"/>
  <c r="Y915" i="2"/>
  <c r="X915" i="2"/>
  <c r="W915" i="2"/>
  <c r="J915" i="2"/>
  <c r="G915" i="2"/>
  <c r="E915" i="2"/>
  <c r="AD914" i="2"/>
  <c r="AC914" i="2"/>
  <c r="AB914" i="2"/>
  <c r="AA914" i="2"/>
  <c r="Z914" i="2"/>
  <c r="Y914" i="2"/>
  <c r="X914" i="2"/>
  <c r="W914" i="2"/>
  <c r="J914" i="2"/>
  <c r="G914" i="2"/>
  <c r="E914" i="2"/>
  <c r="AD913" i="2"/>
  <c r="AC913" i="2"/>
  <c r="AB913" i="2"/>
  <c r="AA913" i="2"/>
  <c r="Z913" i="2"/>
  <c r="Y913" i="2"/>
  <c r="X913" i="2"/>
  <c r="W913" i="2"/>
  <c r="J913" i="2"/>
  <c r="G913" i="2"/>
  <c r="E913" i="2"/>
  <c r="AD912" i="2"/>
  <c r="AC912" i="2"/>
  <c r="AB912" i="2"/>
  <c r="AA912" i="2"/>
  <c r="Z912" i="2"/>
  <c r="Y912" i="2"/>
  <c r="X912" i="2"/>
  <c r="W912" i="2"/>
  <c r="J912" i="2"/>
  <c r="G912" i="2"/>
  <c r="E912" i="2"/>
  <c r="AD910" i="2"/>
  <c r="AC910" i="2"/>
  <c r="AB910" i="2"/>
  <c r="AA910" i="2"/>
  <c r="Z910" i="2"/>
  <c r="Y910" i="2"/>
  <c r="X910" i="2"/>
  <c r="W910" i="2"/>
  <c r="J910" i="2"/>
  <c r="G910" i="2"/>
  <c r="E910" i="2"/>
  <c r="AD909" i="2"/>
  <c r="AC909" i="2"/>
  <c r="AB909" i="2"/>
  <c r="AA909" i="2"/>
  <c r="Z909" i="2"/>
  <c r="Y909" i="2"/>
  <c r="X909" i="2"/>
  <c r="W909" i="2"/>
  <c r="J909" i="2"/>
  <c r="G909" i="2"/>
  <c r="E909" i="2"/>
  <c r="AD908" i="2"/>
  <c r="AC908" i="2"/>
  <c r="AB908" i="2"/>
  <c r="AA908" i="2"/>
  <c r="Z908" i="2"/>
  <c r="Y908" i="2"/>
  <c r="X908" i="2"/>
  <c r="W908" i="2"/>
  <c r="J908" i="2"/>
  <c r="G908" i="2"/>
  <c r="E908" i="2"/>
  <c r="AD907" i="2"/>
  <c r="AC907" i="2"/>
  <c r="AB907" i="2"/>
  <c r="AA907" i="2"/>
  <c r="Z907" i="2"/>
  <c r="Y907" i="2"/>
  <c r="X907" i="2"/>
  <c r="W907" i="2"/>
  <c r="J907" i="2"/>
  <c r="G907" i="2"/>
  <c r="E907" i="2"/>
  <c r="AD906" i="2"/>
  <c r="AC906" i="2"/>
  <c r="AB906" i="2"/>
  <c r="AA906" i="2"/>
  <c r="Z906" i="2"/>
  <c r="Y906" i="2"/>
  <c r="X906" i="2"/>
  <c r="W906" i="2"/>
  <c r="J906" i="2"/>
  <c r="G906" i="2"/>
  <c r="E906" i="2"/>
  <c r="AD905" i="2"/>
  <c r="AC905" i="2"/>
  <c r="AB905" i="2"/>
  <c r="AA905" i="2"/>
  <c r="Z905" i="2"/>
  <c r="Y905" i="2"/>
  <c r="X905" i="2"/>
  <c r="W905" i="2"/>
  <c r="J905" i="2"/>
  <c r="G905" i="2"/>
  <c r="E905" i="2"/>
  <c r="AD567" i="2"/>
  <c r="AC567" i="2"/>
  <c r="AB567" i="2"/>
  <c r="AA567" i="2"/>
  <c r="Z567" i="2"/>
  <c r="Y567" i="2"/>
  <c r="X567" i="2"/>
  <c r="W567" i="2"/>
  <c r="J567" i="2"/>
  <c r="G567" i="2"/>
  <c r="E567" i="2"/>
  <c r="AD436" i="2"/>
  <c r="AC436" i="2"/>
  <c r="AB436" i="2"/>
  <c r="AA436" i="2"/>
  <c r="Z436" i="2"/>
  <c r="Y436" i="2"/>
  <c r="X436" i="2"/>
  <c r="W436" i="2"/>
  <c r="J436" i="2"/>
  <c r="G436" i="2"/>
  <c r="E436" i="2"/>
  <c r="AD518" i="2"/>
  <c r="AC518" i="2"/>
  <c r="AB518" i="2"/>
  <c r="AA518" i="2"/>
  <c r="Z518" i="2"/>
  <c r="Y518" i="2"/>
  <c r="X518" i="2"/>
  <c r="W518" i="2"/>
  <c r="J518" i="2"/>
  <c r="G518" i="2"/>
  <c r="E518" i="2"/>
  <c r="AD904" i="2"/>
  <c r="AC904" i="2"/>
  <c r="AB904" i="2"/>
  <c r="AA904" i="2"/>
  <c r="Z904" i="2"/>
  <c r="Y904" i="2"/>
  <c r="X904" i="2"/>
  <c r="W904" i="2"/>
  <c r="J904" i="2"/>
  <c r="G904" i="2"/>
  <c r="E904" i="2"/>
  <c r="AD543" i="2"/>
  <c r="AC543" i="2"/>
  <c r="AB543" i="2"/>
  <c r="AA543" i="2"/>
  <c r="Z543" i="2"/>
  <c r="Y543" i="2"/>
  <c r="X543" i="2"/>
  <c r="W543" i="2"/>
  <c r="J543" i="2"/>
  <c r="G543" i="2"/>
  <c r="E543" i="2"/>
  <c r="AD903" i="2"/>
  <c r="AC903" i="2"/>
  <c r="AB903" i="2"/>
  <c r="AA903" i="2"/>
  <c r="Z903" i="2"/>
  <c r="Y903" i="2"/>
  <c r="X903" i="2"/>
  <c r="W903" i="2"/>
  <c r="J903" i="2"/>
  <c r="G903" i="2"/>
  <c r="E903" i="2"/>
  <c r="AD902" i="2"/>
  <c r="AC902" i="2"/>
  <c r="AB902" i="2"/>
  <c r="AA902" i="2"/>
  <c r="Z902" i="2"/>
  <c r="Y902" i="2"/>
  <c r="X902" i="2"/>
  <c r="W902" i="2"/>
  <c r="J902" i="2"/>
  <c r="G902" i="2"/>
  <c r="E902" i="2"/>
  <c r="AD901" i="2"/>
  <c r="AC901" i="2"/>
  <c r="AB901" i="2"/>
  <c r="AA901" i="2"/>
  <c r="Z901" i="2"/>
  <c r="Y901" i="2"/>
  <c r="X901" i="2"/>
  <c r="W901" i="2"/>
  <c r="J901" i="2"/>
  <c r="G901" i="2"/>
  <c r="E901" i="2"/>
  <c r="AD900" i="2"/>
  <c r="AC900" i="2"/>
  <c r="AB900" i="2"/>
  <c r="AA900" i="2"/>
  <c r="Z900" i="2"/>
  <c r="Y900" i="2"/>
  <c r="X900" i="2"/>
  <c r="W900" i="2"/>
  <c r="J900" i="2"/>
  <c r="G900" i="2"/>
  <c r="E900" i="2"/>
  <c r="AD899" i="2"/>
  <c r="AC899" i="2"/>
  <c r="AB899" i="2"/>
  <c r="AA899" i="2"/>
  <c r="Z899" i="2"/>
  <c r="Y899" i="2"/>
  <c r="X899" i="2"/>
  <c r="W899" i="2"/>
  <c r="J899" i="2"/>
  <c r="G899" i="2"/>
  <c r="E899" i="2"/>
  <c r="AD898" i="2"/>
  <c r="AC898" i="2"/>
  <c r="AB898" i="2"/>
  <c r="AA898" i="2"/>
  <c r="Z898" i="2"/>
  <c r="Y898" i="2"/>
  <c r="X898" i="2"/>
  <c r="W898" i="2"/>
  <c r="J898" i="2"/>
  <c r="G898" i="2"/>
  <c r="E898" i="2"/>
  <c r="AD896" i="2"/>
  <c r="AC896" i="2"/>
  <c r="AB896" i="2"/>
  <c r="AA896" i="2"/>
  <c r="Z896" i="2"/>
  <c r="Y896" i="2"/>
  <c r="X896" i="2"/>
  <c r="W896" i="2"/>
  <c r="J896" i="2"/>
  <c r="G896" i="2"/>
  <c r="E896" i="2"/>
  <c r="AD895" i="2"/>
  <c r="AC895" i="2"/>
  <c r="AB895" i="2"/>
  <c r="AA895" i="2"/>
  <c r="Z895" i="2"/>
  <c r="Y895" i="2"/>
  <c r="X895" i="2"/>
  <c r="W895" i="2"/>
  <c r="J895" i="2"/>
  <c r="G895" i="2"/>
  <c r="E895" i="2"/>
  <c r="AD894" i="2"/>
  <c r="AC894" i="2"/>
  <c r="AB894" i="2"/>
  <c r="AA894" i="2"/>
  <c r="Z894" i="2"/>
  <c r="Y894" i="2"/>
  <c r="X894" i="2"/>
  <c r="W894" i="2"/>
  <c r="J894" i="2"/>
  <c r="G894" i="2"/>
  <c r="E894" i="2"/>
  <c r="AD893" i="2"/>
  <c r="AC893" i="2"/>
  <c r="AB893" i="2"/>
  <c r="AA893" i="2"/>
  <c r="Z893" i="2"/>
  <c r="Y893" i="2"/>
  <c r="X893" i="2"/>
  <c r="W893" i="2"/>
  <c r="J893" i="2"/>
  <c r="G893" i="2"/>
  <c r="E893" i="2"/>
  <c r="AD367" i="2"/>
  <c r="AC367" i="2"/>
  <c r="AB367" i="2"/>
  <c r="AA367" i="2"/>
  <c r="Z367" i="2"/>
  <c r="Y367" i="2"/>
  <c r="X367" i="2"/>
  <c r="W367" i="2"/>
  <c r="J367" i="2"/>
  <c r="G367" i="2"/>
  <c r="E367" i="2"/>
  <c r="AD892" i="2"/>
  <c r="AC892" i="2"/>
  <c r="AB892" i="2"/>
  <c r="AA892" i="2"/>
  <c r="Z892" i="2"/>
  <c r="Y892" i="2"/>
  <c r="X892" i="2"/>
  <c r="W892" i="2"/>
  <c r="J892" i="2"/>
  <c r="G892" i="2"/>
  <c r="E892" i="2"/>
  <c r="AD891" i="2"/>
  <c r="AC891" i="2"/>
  <c r="AB891" i="2"/>
  <c r="AA891" i="2"/>
  <c r="Z891" i="2"/>
  <c r="Y891" i="2"/>
  <c r="X891" i="2"/>
  <c r="W891" i="2"/>
  <c r="J891" i="2"/>
  <c r="G891" i="2"/>
  <c r="E891" i="2"/>
  <c r="AD889" i="2"/>
  <c r="AC889" i="2"/>
  <c r="AB889" i="2"/>
  <c r="AA889" i="2"/>
  <c r="Z889" i="2"/>
  <c r="Y889" i="2"/>
  <c r="X889" i="2"/>
  <c r="W889" i="2"/>
  <c r="J889" i="2"/>
  <c r="G889" i="2"/>
  <c r="E889" i="2"/>
  <c r="AD888" i="2"/>
  <c r="AC888" i="2"/>
  <c r="AB888" i="2"/>
  <c r="AA888" i="2"/>
  <c r="Z888" i="2"/>
  <c r="Y888" i="2"/>
  <c r="X888" i="2"/>
  <c r="W888" i="2"/>
  <c r="J888" i="2"/>
  <c r="G888" i="2"/>
  <c r="E888" i="2"/>
  <c r="AD887" i="2"/>
  <c r="AC887" i="2"/>
  <c r="AB887" i="2"/>
  <c r="AA887" i="2"/>
  <c r="Z887" i="2"/>
  <c r="Y887" i="2"/>
  <c r="X887" i="2"/>
  <c r="W887" i="2"/>
  <c r="J887" i="2"/>
  <c r="G887" i="2"/>
  <c r="E887" i="2"/>
  <c r="AD886" i="2"/>
  <c r="AC886" i="2"/>
  <c r="AB886" i="2"/>
  <c r="AA886" i="2"/>
  <c r="Z886" i="2"/>
  <c r="Y886" i="2"/>
  <c r="X886" i="2"/>
  <c r="W886" i="2"/>
  <c r="J886" i="2"/>
  <c r="G886" i="2"/>
  <c r="E886" i="2"/>
  <c r="AD885" i="2"/>
  <c r="AC885" i="2"/>
  <c r="AB885" i="2"/>
  <c r="AA885" i="2"/>
  <c r="Z885" i="2"/>
  <c r="Y885" i="2"/>
  <c r="X885" i="2"/>
  <c r="W885" i="2"/>
  <c r="J885" i="2"/>
  <c r="G885" i="2"/>
  <c r="E885" i="2"/>
  <c r="AD884" i="2"/>
  <c r="AC884" i="2"/>
  <c r="AB884" i="2"/>
  <c r="AA884" i="2"/>
  <c r="Z884" i="2"/>
  <c r="Y884" i="2"/>
  <c r="X884" i="2"/>
  <c r="W884" i="2"/>
  <c r="J884" i="2"/>
  <c r="G884" i="2"/>
  <c r="E884" i="2"/>
  <c r="AD883" i="2"/>
  <c r="AC883" i="2"/>
  <c r="AB883" i="2"/>
  <c r="AA883" i="2"/>
  <c r="Z883" i="2"/>
  <c r="Y883" i="2"/>
  <c r="X883" i="2"/>
  <c r="W883" i="2"/>
  <c r="J883" i="2"/>
  <c r="G883" i="2"/>
  <c r="E883" i="2"/>
  <c r="AD882" i="2"/>
  <c r="AC882" i="2"/>
  <c r="AB882" i="2"/>
  <c r="AA882" i="2"/>
  <c r="Z882" i="2"/>
  <c r="Y882" i="2"/>
  <c r="X882" i="2"/>
  <c r="W882" i="2"/>
  <c r="J882" i="2"/>
  <c r="G882" i="2"/>
  <c r="E882" i="2"/>
  <c r="AD880" i="2"/>
  <c r="AC880" i="2"/>
  <c r="AB880" i="2"/>
  <c r="AA880" i="2"/>
  <c r="Z880" i="2"/>
  <c r="Y880" i="2"/>
  <c r="X880" i="2"/>
  <c r="W880" i="2"/>
  <c r="J880" i="2"/>
  <c r="G880" i="2"/>
  <c r="E880" i="2"/>
  <c r="AD879" i="2"/>
  <c r="AC879" i="2"/>
  <c r="AB879" i="2"/>
  <c r="AA879" i="2"/>
  <c r="Z879" i="2"/>
  <c r="Y879" i="2"/>
  <c r="X879" i="2"/>
  <c r="W879" i="2"/>
  <c r="J879" i="2"/>
  <c r="G879" i="2"/>
  <c r="E879" i="2"/>
  <c r="AD878" i="2"/>
  <c r="AC878" i="2"/>
  <c r="AB878" i="2"/>
  <c r="AA878" i="2"/>
  <c r="Z878" i="2"/>
  <c r="Y878" i="2"/>
  <c r="X878" i="2"/>
  <c r="W878" i="2"/>
  <c r="J878" i="2"/>
  <c r="G878" i="2"/>
  <c r="E878" i="2"/>
  <c r="AD877" i="2"/>
  <c r="AC877" i="2"/>
  <c r="AB877" i="2"/>
  <c r="AA877" i="2"/>
  <c r="Z877" i="2"/>
  <c r="Y877" i="2"/>
  <c r="X877" i="2"/>
  <c r="W877" i="2"/>
  <c r="J877" i="2"/>
  <c r="G877" i="2"/>
  <c r="E877" i="2"/>
  <c r="AD876" i="2"/>
  <c r="AC876" i="2"/>
  <c r="AB876" i="2"/>
  <c r="AA876" i="2"/>
  <c r="Z876" i="2"/>
  <c r="Y876" i="2"/>
  <c r="X876" i="2"/>
  <c r="W876" i="2"/>
  <c r="J876" i="2"/>
  <c r="G876" i="2"/>
  <c r="E876" i="2"/>
  <c r="AD875" i="2"/>
  <c r="AC875" i="2"/>
  <c r="AB875" i="2"/>
  <c r="AA875" i="2"/>
  <c r="Z875" i="2"/>
  <c r="Y875" i="2"/>
  <c r="X875" i="2"/>
  <c r="W875" i="2"/>
  <c r="J875" i="2"/>
  <c r="G875" i="2"/>
  <c r="E875" i="2"/>
  <c r="AD874" i="2"/>
  <c r="AC874" i="2"/>
  <c r="AB874" i="2"/>
  <c r="AA874" i="2"/>
  <c r="Z874" i="2"/>
  <c r="Y874" i="2"/>
  <c r="X874" i="2"/>
  <c r="W874" i="2"/>
  <c r="J874" i="2"/>
  <c r="G874" i="2"/>
  <c r="E874" i="2"/>
  <c r="AD872" i="2"/>
  <c r="AC872" i="2"/>
  <c r="AB872" i="2"/>
  <c r="AA872" i="2"/>
  <c r="Z872" i="2"/>
  <c r="Y872" i="2"/>
  <c r="X872" i="2"/>
  <c r="W872" i="2"/>
  <c r="J872" i="2"/>
  <c r="G872" i="2"/>
  <c r="E872" i="2"/>
  <c r="AD871" i="2"/>
  <c r="AC871" i="2"/>
  <c r="AB871" i="2"/>
  <c r="AA871" i="2"/>
  <c r="Z871" i="2"/>
  <c r="Y871" i="2"/>
  <c r="X871" i="2"/>
  <c r="W871" i="2"/>
  <c r="J871" i="2"/>
  <c r="G871" i="2"/>
  <c r="E871" i="2"/>
  <c r="AD870" i="2"/>
  <c r="AC870" i="2"/>
  <c r="AB870" i="2"/>
  <c r="AA870" i="2"/>
  <c r="Z870" i="2"/>
  <c r="Y870" i="2"/>
  <c r="X870" i="2"/>
  <c r="W870" i="2"/>
  <c r="J870" i="2"/>
  <c r="G870" i="2"/>
  <c r="E870" i="2"/>
  <c r="AF869" i="2"/>
  <c r="AE869" i="2"/>
  <c r="AD869" i="2"/>
  <c r="AC869" i="2"/>
  <c r="AB869" i="2"/>
  <c r="AA869" i="2"/>
  <c r="Z869" i="2"/>
  <c r="Y869" i="2"/>
  <c r="X869" i="2"/>
  <c r="W869" i="2"/>
  <c r="J869" i="2"/>
  <c r="G869" i="2"/>
  <c r="E869" i="2"/>
  <c r="AD867" i="2"/>
  <c r="AC867" i="2"/>
  <c r="AB867" i="2"/>
  <c r="AA867" i="2"/>
  <c r="Z867" i="2"/>
  <c r="Y867" i="2"/>
  <c r="X867" i="2"/>
  <c r="W867" i="2"/>
  <c r="J867" i="2"/>
  <c r="G867" i="2"/>
  <c r="E867" i="2"/>
  <c r="AD866" i="2"/>
  <c r="AC866" i="2"/>
  <c r="AB866" i="2"/>
  <c r="AA866" i="2"/>
  <c r="Z866" i="2"/>
  <c r="Y866" i="2"/>
  <c r="X866" i="2"/>
  <c r="W866" i="2"/>
  <c r="J866" i="2"/>
  <c r="G866" i="2"/>
  <c r="E866" i="2"/>
  <c r="AD865" i="2"/>
  <c r="AC865" i="2"/>
  <c r="AB865" i="2"/>
  <c r="AA865" i="2"/>
  <c r="Z865" i="2"/>
  <c r="Y865" i="2"/>
  <c r="X865" i="2"/>
  <c r="W865" i="2"/>
  <c r="J865" i="2"/>
  <c r="G865" i="2"/>
  <c r="E865" i="2"/>
  <c r="AD864" i="2"/>
  <c r="AC864" i="2"/>
  <c r="AB864" i="2"/>
  <c r="AA864" i="2"/>
  <c r="Z864" i="2"/>
  <c r="Y864" i="2"/>
  <c r="X864" i="2"/>
  <c r="W864" i="2"/>
  <c r="J864" i="2"/>
  <c r="G864" i="2"/>
  <c r="E864" i="2"/>
  <c r="AD863" i="2"/>
  <c r="AC863" i="2"/>
  <c r="AB863" i="2"/>
  <c r="AA863" i="2"/>
  <c r="Z863" i="2"/>
  <c r="Y863" i="2"/>
  <c r="X863" i="2"/>
  <c r="W863" i="2"/>
  <c r="J863" i="2"/>
  <c r="G863" i="2"/>
  <c r="E863" i="2"/>
  <c r="AD862" i="2"/>
  <c r="AC862" i="2"/>
  <c r="AB862" i="2"/>
  <c r="AA862" i="2"/>
  <c r="Z862" i="2"/>
  <c r="Y862" i="2"/>
  <c r="X862" i="2"/>
  <c r="W862" i="2"/>
  <c r="J862" i="2"/>
  <c r="G862" i="2"/>
  <c r="E862" i="2"/>
  <c r="AF861" i="2"/>
  <c r="AE861" i="2"/>
  <c r="AD861" i="2"/>
  <c r="AC861" i="2"/>
  <c r="AB861" i="2"/>
  <c r="AA861" i="2"/>
  <c r="Z861" i="2"/>
  <c r="Y861" i="2"/>
  <c r="X861" i="2"/>
  <c r="W861" i="2"/>
  <c r="J861" i="2"/>
  <c r="G861" i="2"/>
  <c r="E861" i="2"/>
  <c r="AD860" i="2"/>
  <c r="AC860" i="2"/>
  <c r="AB860" i="2"/>
  <c r="AA860" i="2"/>
  <c r="Z860" i="2"/>
  <c r="Y860" i="2"/>
  <c r="X860" i="2"/>
  <c r="W860" i="2"/>
  <c r="J860" i="2"/>
  <c r="G860" i="2"/>
  <c r="E860" i="2"/>
  <c r="AD859" i="2"/>
  <c r="AC859" i="2"/>
  <c r="AB859" i="2"/>
  <c r="AA859" i="2"/>
  <c r="Z859" i="2"/>
  <c r="Y859" i="2"/>
  <c r="X859" i="2"/>
  <c r="W859" i="2"/>
  <c r="J859" i="2"/>
  <c r="G859" i="2"/>
  <c r="E859" i="2"/>
  <c r="AD858" i="2"/>
  <c r="AC858" i="2"/>
  <c r="AB858" i="2"/>
  <c r="AA858" i="2"/>
  <c r="Z858" i="2"/>
  <c r="Y858" i="2"/>
  <c r="X858" i="2"/>
  <c r="W858" i="2"/>
  <c r="J858" i="2"/>
  <c r="G858" i="2"/>
  <c r="E858" i="2"/>
  <c r="AD857" i="2"/>
  <c r="AC857" i="2"/>
  <c r="AB857" i="2"/>
  <c r="AA857" i="2"/>
  <c r="Z857" i="2"/>
  <c r="Y857" i="2"/>
  <c r="X857" i="2"/>
  <c r="W857" i="2"/>
  <c r="J857" i="2"/>
  <c r="G857" i="2"/>
  <c r="E857" i="2"/>
  <c r="AD856" i="2"/>
  <c r="AC856" i="2"/>
  <c r="AB856" i="2"/>
  <c r="AA856" i="2"/>
  <c r="Z856" i="2"/>
  <c r="Y856" i="2"/>
  <c r="X856" i="2"/>
  <c r="W856" i="2"/>
  <c r="J856" i="2"/>
  <c r="G856" i="2"/>
  <c r="E856" i="2"/>
  <c r="AD855" i="2"/>
  <c r="AC855" i="2"/>
  <c r="AB855" i="2"/>
  <c r="AA855" i="2"/>
  <c r="Z855" i="2"/>
  <c r="Y855" i="2"/>
  <c r="X855" i="2"/>
  <c r="W855" i="2"/>
  <c r="J855" i="2"/>
  <c r="G855" i="2"/>
  <c r="E855" i="2"/>
  <c r="AD854" i="2"/>
  <c r="AC854" i="2"/>
  <c r="AB854" i="2"/>
  <c r="AA854" i="2"/>
  <c r="Z854" i="2"/>
  <c r="Y854" i="2"/>
  <c r="X854" i="2"/>
  <c r="W854" i="2"/>
  <c r="J854" i="2"/>
  <c r="G854" i="2"/>
  <c r="E854" i="2"/>
  <c r="AD853" i="2"/>
  <c r="AC853" i="2"/>
  <c r="AB853" i="2"/>
  <c r="AA853" i="2"/>
  <c r="Z853" i="2"/>
  <c r="Y853" i="2"/>
  <c r="X853" i="2"/>
  <c r="W853" i="2"/>
  <c r="J853" i="2"/>
  <c r="G853" i="2"/>
  <c r="E853" i="2"/>
  <c r="AD852" i="2"/>
  <c r="AC852" i="2"/>
  <c r="AB852" i="2"/>
  <c r="AA852" i="2"/>
  <c r="Z852" i="2"/>
  <c r="Y852" i="2"/>
  <c r="X852" i="2"/>
  <c r="W852" i="2"/>
  <c r="J852" i="2"/>
  <c r="G852" i="2"/>
  <c r="E852" i="2"/>
  <c r="AD851" i="2"/>
  <c r="AC851" i="2"/>
  <c r="AB851" i="2"/>
  <c r="AA851" i="2"/>
  <c r="Z851" i="2"/>
  <c r="Y851" i="2"/>
  <c r="X851" i="2"/>
  <c r="W851" i="2"/>
  <c r="J851" i="2"/>
  <c r="G851" i="2"/>
  <c r="E851" i="2"/>
  <c r="AD850" i="2"/>
  <c r="AC850" i="2"/>
  <c r="AB850" i="2"/>
  <c r="AA850" i="2"/>
  <c r="Z850" i="2"/>
  <c r="Y850" i="2"/>
  <c r="X850" i="2"/>
  <c r="W850" i="2"/>
  <c r="J850" i="2"/>
  <c r="G850" i="2"/>
  <c r="E850" i="2"/>
  <c r="AD849" i="2"/>
  <c r="AC849" i="2"/>
  <c r="AB849" i="2"/>
  <c r="AA849" i="2"/>
  <c r="Z849" i="2"/>
  <c r="Y849" i="2"/>
  <c r="X849" i="2"/>
  <c r="W849" i="2"/>
  <c r="J849" i="2"/>
  <c r="G849" i="2"/>
  <c r="E849" i="2"/>
  <c r="AD848" i="2"/>
  <c r="AC848" i="2"/>
  <c r="AB848" i="2"/>
  <c r="AA848" i="2"/>
  <c r="Z848" i="2"/>
  <c r="Y848" i="2"/>
  <c r="X848" i="2"/>
  <c r="W848" i="2"/>
  <c r="J848" i="2"/>
  <c r="G848" i="2"/>
  <c r="E848" i="2"/>
  <c r="AD846" i="2"/>
  <c r="AC846" i="2"/>
  <c r="AB846" i="2"/>
  <c r="AA846" i="2"/>
  <c r="Z846" i="2"/>
  <c r="Y846" i="2"/>
  <c r="X846" i="2"/>
  <c r="W846" i="2"/>
  <c r="J846" i="2"/>
  <c r="G846" i="2"/>
  <c r="E846" i="2"/>
  <c r="AD845" i="2"/>
  <c r="AC845" i="2"/>
  <c r="AB845" i="2"/>
  <c r="AA845" i="2"/>
  <c r="Z845" i="2"/>
  <c r="Y845" i="2"/>
  <c r="X845" i="2"/>
  <c r="W845" i="2"/>
  <c r="J845" i="2"/>
  <c r="G845" i="2"/>
  <c r="E845" i="2"/>
  <c r="AD844" i="2"/>
  <c r="AC844" i="2"/>
  <c r="AB844" i="2"/>
  <c r="AA844" i="2"/>
  <c r="Z844" i="2"/>
  <c r="Y844" i="2"/>
  <c r="X844" i="2"/>
  <c r="W844" i="2"/>
  <c r="J844" i="2"/>
  <c r="G844" i="2"/>
  <c r="E844" i="2"/>
  <c r="AD843" i="2"/>
  <c r="AC843" i="2"/>
  <c r="AB843" i="2"/>
  <c r="AA843" i="2"/>
  <c r="Z843" i="2"/>
  <c r="Y843" i="2"/>
  <c r="X843" i="2"/>
  <c r="W843" i="2"/>
  <c r="J843" i="2"/>
  <c r="G843" i="2"/>
  <c r="E843" i="2"/>
  <c r="AD400" i="2"/>
  <c r="AC400" i="2"/>
  <c r="AB400" i="2"/>
  <c r="AA400" i="2"/>
  <c r="Z400" i="2"/>
  <c r="Y400" i="2"/>
  <c r="X400" i="2"/>
  <c r="W400" i="2"/>
  <c r="J400" i="2"/>
  <c r="G400" i="2"/>
  <c r="E400" i="2"/>
  <c r="AD842" i="2"/>
  <c r="AC842" i="2"/>
  <c r="AB842" i="2"/>
  <c r="AA842" i="2"/>
  <c r="Z842" i="2"/>
  <c r="Y842" i="2"/>
  <c r="X842" i="2"/>
  <c r="W842" i="2"/>
  <c r="J842" i="2"/>
  <c r="G842" i="2"/>
  <c r="E842" i="2"/>
  <c r="AD841" i="2"/>
  <c r="AC841" i="2"/>
  <c r="AB841" i="2"/>
  <c r="AA841" i="2"/>
  <c r="Z841" i="2"/>
  <c r="Y841" i="2"/>
  <c r="X841" i="2"/>
  <c r="W841" i="2"/>
  <c r="J841" i="2"/>
  <c r="G841" i="2"/>
  <c r="E841" i="2"/>
  <c r="AD840" i="2"/>
  <c r="AC840" i="2"/>
  <c r="AB840" i="2"/>
  <c r="AA840" i="2"/>
  <c r="Z840" i="2"/>
  <c r="Y840" i="2"/>
  <c r="X840" i="2"/>
  <c r="W840" i="2"/>
  <c r="J840" i="2"/>
  <c r="G840" i="2"/>
  <c r="E840" i="2"/>
  <c r="AD839" i="2"/>
  <c r="AC839" i="2"/>
  <c r="AB839" i="2"/>
  <c r="AA839" i="2"/>
  <c r="Z839" i="2"/>
  <c r="Y839" i="2"/>
  <c r="X839" i="2"/>
  <c r="W839" i="2"/>
  <c r="J839" i="2"/>
  <c r="G839" i="2"/>
  <c r="E839" i="2"/>
  <c r="AD838" i="2"/>
  <c r="AC838" i="2"/>
  <c r="AB838" i="2"/>
  <c r="AA838" i="2"/>
  <c r="Z838" i="2"/>
  <c r="Y838" i="2"/>
  <c r="X838" i="2"/>
  <c r="W838" i="2"/>
  <c r="J838" i="2"/>
  <c r="G838" i="2"/>
  <c r="E838" i="2"/>
  <c r="AD837" i="2"/>
  <c r="AC837" i="2"/>
  <c r="AB837" i="2"/>
  <c r="AA837" i="2"/>
  <c r="Z837" i="2"/>
  <c r="Y837" i="2"/>
  <c r="X837" i="2"/>
  <c r="W837" i="2"/>
  <c r="J837" i="2"/>
  <c r="G837" i="2"/>
  <c r="E837" i="2"/>
  <c r="AF835" i="2"/>
  <c r="AE835" i="2"/>
  <c r="AD835" i="2"/>
  <c r="AC835" i="2"/>
  <c r="AB835" i="2"/>
  <c r="AA835" i="2"/>
  <c r="Z835" i="2"/>
  <c r="Y835" i="2"/>
  <c r="X835" i="2"/>
  <c r="W835" i="2"/>
  <c r="J835" i="2"/>
  <c r="G835" i="2"/>
  <c r="E835" i="2"/>
  <c r="AD834" i="2"/>
  <c r="AC834" i="2"/>
  <c r="AB834" i="2"/>
  <c r="AA834" i="2"/>
  <c r="Z834" i="2"/>
  <c r="Y834" i="2"/>
  <c r="X834" i="2"/>
  <c r="W834" i="2"/>
  <c r="J834" i="2"/>
  <c r="G834" i="2"/>
  <c r="E834" i="2"/>
  <c r="AD833" i="2"/>
  <c r="AC833" i="2"/>
  <c r="AB833" i="2"/>
  <c r="AA833" i="2"/>
  <c r="Z833" i="2"/>
  <c r="Y833" i="2"/>
  <c r="X833" i="2"/>
  <c r="W833" i="2"/>
  <c r="J833" i="2"/>
  <c r="G833" i="2"/>
  <c r="E833" i="2"/>
  <c r="AD832" i="2"/>
  <c r="AC832" i="2"/>
  <c r="AB832" i="2"/>
  <c r="AA832" i="2"/>
  <c r="Z832" i="2"/>
  <c r="Y832" i="2"/>
  <c r="X832" i="2"/>
  <c r="W832" i="2"/>
  <c r="J832" i="2"/>
  <c r="G832" i="2"/>
  <c r="E832" i="2"/>
  <c r="AD831" i="2"/>
  <c r="AC831" i="2"/>
  <c r="AB831" i="2"/>
  <c r="AA831" i="2"/>
  <c r="Z831" i="2"/>
  <c r="Y831" i="2"/>
  <c r="X831" i="2"/>
  <c r="W831" i="2"/>
  <c r="J831" i="2"/>
  <c r="G831" i="2"/>
  <c r="E831" i="2"/>
  <c r="AD829" i="2"/>
  <c r="AC829" i="2"/>
  <c r="AB829" i="2"/>
  <c r="AA829" i="2"/>
  <c r="Z829" i="2"/>
  <c r="Y829" i="2"/>
  <c r="X829" i="2"/>
  <c r="W829" i="2"/>
  <c r="J829" i="2"/>
  <c r="G829" i="2"/>
  <c r="E829" i="2"/>
  <c r="AD828" i="2"/>
  <c r="AC828" i="2"/>
  <c r="AB828" i="2"/>
  <c r="AA828" i="2"/>
  <c r="Z828" i="2"/>
  <c r="Y828" i="2"/>
  <c r="X828" i="2"/>
  <c r="W828" i="2"/>
  <c r="J828" i="2"/>
  <c r="G828" i="2"/>
  <c r="E828" i="2"/>
  <c r="AD847" i="2"/>
  <c r="AC847" i="2"/>
  <c r="AB847" i="2"/>
  <c r="AA847" i="2"/>
  <c r="Z847" i="2"/>
  <c r="Y847" i="2"/>
  <c r="X847" i="2"/>
  <c r="W847" i="2"/>
  <c r="J847" i="2"/>
  <c r="G847" i="2"/>
  <c r="E847" i="2"/>
  <c r="AD1088" i="2"/>
  <c r="AC1088" i="2"/>
  <c r="AB1088" i="2"/>
  <c r="AA1088" i="2"/>
  <c r="Z1088" i="2"/>
  <c r="Y1088" i="2"/>
  <c r="X1088" i="2"/>
  <c r="W1088" i="2"/>
  <c r="J1088" i="2"/>
  <c r="G1088" i="2"/>
  <c r="E1088" i="2"/>
  <c r="AD571" i="2"/>
  <c r="AC571" i="2"/>
  <c r="AB571" i="2"/>
  <c r="AA571" i="2"/>
  <c r="Z571" i="2"/>
  <c r="Y571" i="2"/>
  <c r="X571" i="2"/>
  <c r="W571" i="2"/>
  <c r="J571" i="2"/>
  <c r="G571" i="2"/>
  <c r="E571" i="2"/>
  <c r="AD827" i="2"/>
  <c r="AC827" i="2"/>
  <c r="AB827" i="2"/>
  <c r="AA827" i="2"/>
  <c r="Z827" i="2"/>
  <c r="Y827" i="2"/>
  <c r="X827" i="2"/>
  <c r="W827" i="2"/>
  <c r="J827" i="2"/>
  <c r="G827" i="2"/>
  <c r="E827" i="2"/>
  <c r="AD826" i="2"/>
  <c r="AC826" i="2"/>
  <c r="AB826" i="2"/>
  <c r="AA826" i="2"/>
  <c r="Z826" i="2"/>
  <c r="Y826" i="2"/>
  <c r="X826" i="2"/>
  <c r="W826" i="2"/>
  <c r="J826" i="2"/>
  <c r="G826" i="2"/>
  <c r="E826" i="2"/>
  <c r="AD825" i="2"/>
  <c r="AC825" i="2"/>
  <c r="AB825" i="2"/>
  <c r="AA825" i="2"/>
  <c r="Z825" i="2"/>
  <c r="Y825" i="2"/>
  <c r="X825" i="2"/>
  <c r="W825" i="2"/>
  <c r="J825" i="2"/>
  <c r="G825" i="2"/>
  <c r="E825" i="2"/>
  <c r="AD824" i="2"/>
  <c r="AC824" i="2"/>
  <c r="AB824" i="2"/>
  <c r="AA824" i="2"/>
  <c r="Z824" i="2"/>
  <c r="Y824" i="2"/>
  <c r="X824" i="2"/>
  <c r="W824" i="2"/>
  <c r="J824" i="2"/>
  <c r="G824" i="2"/>
  <c r="E824" i="2"/>
  <c r="AD823" i="2"/>
  <c r="AC823" i="2"/>
  <c r="AB823" i="2"/>
  <c r="AA823" i="2"/>
  <c r="Z823" i="2"/>
  <c r="Y823" i="2"/>
  <c r="X823" i="2"/>
  <c r="W823" i="2"/>
  <c r="J823" i="2"/>
  <c r="G823" i="2"/>
  <c r="E823" i="2"/>
  <c r="AD822" i="2"/>
  <c r="AC822" i="2"/>
  <c r="AB822" i="2"/>
  <c r="AA822" i="2"/>
  <c r="Z822" i="2"/>
  <c r="Y822" i="2"/>
  <c r="X822" i="2"/>
  <c r="W822" i="2"/>
  <c r="J822" i="2"/>
  <c r="G822" i="2"/>
  <c r="E822" i="2"/>
  <c r="AD54" i="2"/>
  <c r="AC54" i="2"/>
  <c r="AB54" i="2"/>
  <c r="AA54" i="2"/>
  <c r="Z54" i="2"/>
  <c r="Y54" i="2"/>
  <c r="X54" i="2"/>
  <c r="W54" i="2"/>
  <c r="J54" i="2"/>
  <c r="G54" i="2"/>
  <c r="E54" i="2"/>
  <c r="AD821" i="2"/>
  <c r="AC821" i="2"/>
  <c r="AB821" i="2"/>
  <c r="AA821" i="2"/>
  <c r="Z821" i="2"/>
  <c r="Y821" i="2"/>
  <c r="X821" i="2"/>
  <c r="W821" i="2"/>
  <c r="J821" i="2"/>
  <c r="G821" i="2"/>
  <c r="E821" i="2"/>
  <c r="AD820" i="2"/>
  <c r="AC820" i="2"/>
  <c r="AB820" i="2"/>
  <c r="AA820" i="2"/>
  <c r="Z820" i="2"/>
  <c r="Y820" i="2"/>
  <c r="X820" i="2"/>
  <c r="W820" i="2"/>
  <c r="J820" i="2"/>
  <c r="G820" i="2"/>
  <c r="E820" i="2"/>
  <c r="AD819" i="2"/>
  <c r="AC819" i="2"/>
  <c r="AB819" i="2"/>
  <c r="AA819" i="2"/>
  <c r="Z819" i="2"/>
  <c r="Y819" i="2"/>
  <c r="X819" i="2"/>
  <c r="W819" i="2"/>
  <c r="J819" i="2"/>
  <c r="G819" i="2"/>
  <c r="E819" i="2"/>
  <c r="AD818" i="2"/>
  <c r="AC818" i="2"/>
  <c r="AB818" i="2"/>
  <c r="AA818" i="2"/>
  <c r="Z818" i="2"/>
  <c r="Y818" i="2"/>
  <c r="X818" i="2"/>
  <c r="W818" i="2"/>
  <c r="J818" i="2"/>
  <c r="G818" i="2"/>
  <c r="E818" i="2"/>
  <c r="AD817" i="2"/>
  <c r="AC817" i="2"/>
  <c r="AB817" i="2"/>
  <c r="AA817" i="2"/>
  <c r="Z817" i="2"/>
  <c r="Y817" i="2"/>
  <c r="X817" i="2"/>
  <c r="W817" i="2"/>
  <c r="J817" i="2"/>
  <c r="G817" i="2"/>
  <c r="E817" i="2"/>
  <c r="AD816" i="2"/>
  <c r="AC816" i="2"/>
  <c r="AB816" i="2"/>
  <c r="AA816" i="2"/>
  <c r="Z816" i="2"/>
  <c r="Y816" i="2"/>
  <c r="X816" i="2"/>
  <c r="W816" i="2"/>
  <c r="J816" i="2"/>
  <c r="G816" i="2"/>
  <c r="E816" i="2"/>
  <c r="AD815" i="2"/>
  <c r="AC815" i="2"/>
  <c r="AB815" i="2"/>
  <c r="AA815" i="2"/>
  <c r="Z815" i="2"/>
  <c r="Y815" i="2"/>
  <c r="X815" i="2"/>
  <c r="W815" i="2"/>
  <c r="J815" i="2"/>
  <c r="G815" i="2"/>
  <c r="E815" i="2"/>
  <c r="AD99" i="2"/>
  <c r="AC99" i="2"/>
  <c r="AB99" i="2"/>
  <c r="AA99" i="2"/>
  <c r="Z99" i="2"/>
  <c r="Y99" i="2"/>
  <c r="X99" i="2"/>
  <c r="W99" i="2"/>
  <c r="J99" i="2"/>
  <c r="G99" i="2"/>
  <c r="E99" i="2"/>
  <c r="AD98" i="2"/>
  <c r="AC98" i="2"/>
  <c r="AB98" i="2"/>
  <c r="AA98" i="2"/>
  <c r="Z98" i="2"/>
  <c r="Y98" i="2"/>
  <c r="X98" i="2"/>
  <c r="W98" i="2"/>
  <c r="J98" i="2"/>
  <c r="G98" i="2"/>
  <c r="E98" i="2"/>
  <c r="AD812" i="2"/>
  <c r="AC812" i="2"/>
  <c r="AB812" i="2"/>
  <c r="AA812" i="2"/>
  <c r="Z812" i="2"/>
  <c r="Y812" i="2"/>
  <c r="X812" i="2"/>
  <c r="W812" i="2"/>
  <c r="J812" i="2"/>
  <c r="G812" i="2"/>
  <c r="E812" i="2"/>
  <c r="AD811" i="2"/>
  <c r="AC811" i="2"/>
  <c r="AB811" i="2"/>
  <c r="AA811" i="2"/>
  <c r="Z811" i="2"/>
  <c r="Y811" i="2"/>
  <c r="X811" i="2"/>
  <c r="W811" i="2"/>
  <c r="J811" i="2"/>
  <c r="G811" i="2"/>
  <c r="E811" i="2"/>
  <c r="AD810" i="2"/>
  <c r="AC810" i="2"/>
  <c r="AB810" i="2"/>
  <c r="AA810" i="2"/>
  <c r="Z810" i="2"/>
  <c r="Y810" i="2"/>
  <c r="X810" i="2"/>
  <c r="W810" i="2"/>
  <c r="J810" i="2"/>
  <c r="G810" i="2"/>
  <c r="E810" i="2"/>
  <c r="AD809" i="2"/>
  <c r="AC809" i="2"/>
  <c r="AB809" i="2"/>
  <c r="AA809" i="2"/>
  <c r="Z809" i="2"/>
  <c r="Y809" i="2"/>
  <c r="X809" i="2"/>
  <c r="W809" i="2"/>
  <c r="J809" i="2"/>
  <c r="G809" i="2"/>
  <c r="E809" i="2"/>
  <c r="AD808" i="2"/>
  <c r="AC808" i="2"/>
  <c r="AB808" i="2"/>
  <c r="AA808" i="2"/>
  <c r="Z808" i="2"/>
  <c r="Y808" i="2"/>
  <c r="X808" i="2"/>
  <c r="W808" i="2"/>
  <c r="J808" i="2"/>
  <c r="G808" i="2"/>
  <c r="E808" i="2"/>
  <c r="AD807" i="2"/>
  <c r="AC807" i="2"/>
  <c r="AB807" i="2"/>
  <c r="AA807" i="2"/>
  <c r="Z807" i="2"/>
  <c r="Y807" i="2"/>
  <c r="X807" i="2"/>
  <c r="W807" i="2"/>
  <c r="J807" i="2"/>
  <c r="G807" i="2"/>
  <c r="E807" i="2"/>
  <c r="AD806" i="2"/>
  <c r="AC806" i="2"/>
  <c r="AB806" i="2"/>
  <c r="AA806" i="2"/>
  <c r="Z806" i="2"/>
  <c r="Y806" i="2"/>
  <c r="X806" i="2"/>
  <c r="W806" i="2"/>
  <c r="J806" i="2"/>
  <c r="G806" i="2"/>
  <c r="E806" i="2"/>
  <c r="AD805" i="2"/>
  <c r="AC805" i="2"/>
  <c r="AB805" i="2"/>
  <c r="AA805" i="2"/>
  <c r="Z805" i="2"/>
  <c r="Y805" i="2"/>
  <c r="X805" i="2"/>
  <c r="W805" i="2"/>
  <c r="J805" i="2"/>
  <c r="G805" i="2"/>
  <c r="E805" i="2"/>
  <c r="AD804" i="2"/>
  <c r="AC804" i="2"/>
  <c r="AB804" i="2"/>
  <c r="AA804" i="2"/>
  <c r="Z804" i="2"/>
  <c r="Y804" i="2"/>
  <c r="X804" i="2"/>
  <c r="W804" i="2"/>
  <c r="J804" i="2"/>
  <c r="G804" i="2"/>
  <c r="E804" i="2"/>
  <c r="AD803" i="2"/>
  <c r="AC803" i="2"/>
  <c r="AB803" i="2"/>
  <c r="AA803" i="2"/>
  <c r="Z803" i="2"/>
  <c r="Y803" i="2"/>
  <c r="X803" i="2"/>
  <c r="W803" i="2"/>
  <c r="J803" i="2"/>
  <c r="G803" i="2"/>
  <c r="E803" i="2"/>
  <c r="AD749" i="2"/>
  <c r="AC749" i="2"/>
  <c r="AB749" i="2"/>
  <c r="AA749" i="2"/>
  <c r="Z749" i="2"/>
  <c r="Y749" i="2"/>
  <c r="X749" i="2"/>
  <c r="W749" i="2"/>
  <c r="J749" i="2"/>
  <c r="G749" i="2"/>
  <c r="E749" i="2"/>
  <c r="AD802" i="2"/>
  <c r="AC802" i="2"/>
  <c r="AB802" i="2"/>
  <c r="AA802" i="2"/>
  <c r="Z802" i="2"/>
  <c r="Y802" i="2"/>
  <c r="X802" i="2"/>
  <c r="W802" i="2"/>
  <c r="J802" i="2"/>
  <c r="G802" i="2"/>
  <c r="E802" i="2"/>
  <c r="AD801" i="2"/>
  <c r="AC801" i="2"/>
  <c r="AB801" i="2"/>
  <c r="AA801" i="2"/>
  <c r="Z801" i="2"/>
  <c r="Y801" i="2"/>
  <c r="X801" i="2"/>
  <c r="W801" i="2"/>
  <c r="J801" i="2"/>
  <c r="G801" i="2"/>
  <c r="E801" i="2"/>
  <c r="AD800" i="2"/>
  <c r="AC800" i="2"/>
  <c r="AB800" i="2"/>
  <c r="AA800" i="2"/>
  <c r="Z800" i="2"/>
  <c r="Y800" i="2"/>
  <c r="X800" i="2"/>
  <c r="W800" i="2"/>
  <c r="J800" i="2"/>
  <c r="G800" i="2"/>
  <c r="E800" i="2"/>
  <c r="AD799" i="2"/>
  <c r="AC799" i="2"/>
  <c r="AB799" i="2"/>
  <c r="AA799" i="2"/>
  <c r="Z799" i="2"/>
  <c r="Y799" i="2"/>
  <c r="X799" i="2"/>
  <c r="W799" i="2"/>
  <c r="J799" i="2"/>
  <c r="G799" i="2"/>
  <c r="E799" i="2"/>
  <c r="AD797" i="2"/>
  <c r="AC797" i="2"/>
  <c r="AB797" i="2"/>
  <c r="AA797" i="2"/>
  <c r="Z797" i="2"/>
  <c r="Y797" i="2"/>
  <c r="X797" i="2"/>
  <c r="W797" i="2"/>
  <c r="J797" i="2"/>
  <c r="G797" i="2"/>
  <c r="E797" i="2"/>
  <c r="AD796" i="2"/>
  <c r="AC796" i="2"/>
  <c r="AB796" i="2"/>
  <c r="AA796" i="2"/>
  <c r="Z796" i="2"/>
  <c r="Y796" i="2"/>
  <c r="X796" i="2"/>
  <c r="W796" i="2"/>
  <c r="J796" i="2"/>
  <c r="G796" i="2"/>
  <c r="E796" i="2"/>
  <c r="AB795" i="2"/>
  <c r="AA795" i="2"/>
  <c r="Z795" i="2"/>
  <c r="Y795" i="2"/>
  <c r="X795" i="2"/>
  <c r="W795" i="2"/>
  <c r="J795" i="2"/>
  <c r="G795" i="2"/>
  <c r="E795" i="2"/>
  <c r="AD794" i="2"/>
  <c r="AC794" i="2"/>
  <c r="AB794" i="2"/>
  <c r="AA794" i="2"/>
  <c r="Z794" i="2"/>
  <c r="Y794" i="2"/>
  <c r="X794" i="2"/>
  <c r="W794" i="2"/>
  <c r="J794" i="2"/>
  <c r="G794" i="2"/>
  <c r="E794" i="2"/>
  <c r="AD793" i="2"/>
  <c r="AC793" i="2"/>
  <c r="AB793" i="2"/>
  <c r="AA793" i="2"/>
  <c r="Z793" i="2"/>
  <c r="Y793" i="2"/>
  <c r="X793" i="2"/>
  <c r="W793" i="2"/>
  <c r="J793" i="2"/>
  <c r="G793" i="2"/>
  <c r="E793" i="2"/>
  <c r="AD792" i="2"/>
  <c r="AC792" i="2"/>
  <c r="AB792" i="2"/>
  <c r="AA792" i="2"/>
  <c r="Z792" i="2"/>
  <c r="Y792" i="2"/>
  <c r="X792" i="2"/>
  <c r="W792" i="2"/>
  <c r="J792" i="2"/>
  <c r="G792" i="2"/>
  <c r="E792" i="2"/>
  <c r="AD790" i="2"/>
  <c r="AC790" i="2"/>
  <c r="AB790" i="2"/>
  <c r="AA790" i="2"/>
  <c r="Z790" i="2"/>
  <c r="Y790" i="2"/>
  <c r="X790" i="2"/>
  <c r="W790" i="2"/>
  <c r="J790" i="2"/>
  <c r="G790" i="2"/>
  <c r="E790" i="2"/>
  <c r="AD789" i="2"/>
  <c r="AC789" i="2"/>
  <c r="AB789" i="2"/>
  <c r="AA789" i="2"/>
  <c r="Z789" i="2"/>
  <c r="Y789" i="2"/>
  <c r="X789" i="2"/>
  <c r="W789" i="2"/>
  <c r="J789" i="2"/>
  <c r="G789" i="2"/>
  <c r="E789" i="2"/>
  <c r="AD788" i="2"/>
  <c r="AC788" i="2"/>
  <c r="AB788" i="2"/>
  <c r="AA788" i="2"/>
  <c r="Z788" i="2"/>
  <c r="Y788" i="2"/>
  <c r="X788" i="2"/>
  <c r="W788" i="2"/>
  <c r="J788" i="2"/>
  <c r="G788" i="2"/>
  <c r="E788" i="2"/>
  <c r="AD787" i="2"/>
  <c r="AC787" i="2"/>
  <c r="AB787" i="2"/>
  <c r="AA787" i="2"/>
  <c r="Z787" i="2"/>
  <c r="Y787" i="2"/>
  <c r="X787" i="2"/>
  <c r="W787" i="2"/>
  <c r="J787" i="2"/>
  <c r="G787" i="2"/>
  <c r="E787" i="2"/>
  <c r="AD786" i="2"/>
  <c r="AC786" i="2"/>
  <c r="AB786" i="2"/>
  <c r="AA786" i="2"/>
  <c r="Z786" i="2"/>
  <c r="Y786" i="2"/>
  <c r="X786" i="2"/>
  <c r="W786" i="2"/>
  <c r="J786" i="2"/>
  <c r="G786" i="2"/>
  <c r="E786" i="2"/>
  <c r="AD785" i="2"/>
  <c r="AC785" i="2"/>
  <c r="AB785" i="2"/>
  <c r="AA785" i="2"/>
  <c r="Z785" i="2"/>
  <c r="Y785" i="2"/>
  <c r="X785" i="2"/>
  <c r="W785" i="2"/>
  <c r="J785" i="2"/>
  <c r="G785" i="2"/>
  <c r="E785" i="2"/>
  <c r="AD784" i="2"/>
  <c r="AC784" i="2"/>
  <c r="AB784" i="2"/>
  <c r="AA784" i="2"/>
  <c r="Z784" i="2"/>
  <c r="Y784" i="2"/>
  <c r="X784" i="2"/>
  <c r="W784" i="2"/>
  <c r="J784" i="2"/>
  <c r="G784" i="2"/>
  <c r="E784" i="2"/>
  <c r="AB783" i="2"/>
  <c r="AA783" i="2"/>
  <c r="Z783" i="2"/>
  <c r="Y783" i="2"/>
  <c r="X783" i="2"/>
  <c r="W783" i="2"/>
  <c r="J783" i="2"/>
  <c r="G783" i="2"/>
  <c r="E783" i="2"/>
  <c r="AD74" i="2"/>
  <c r="AC74" i="2"/>
  <c r="AB74" i="2"/>
  <c r="AA74" i="2"/>
  <c r="Z74" i="2"/>
  <c r="Y74" i="2"/>
  <c r="X74" i="2"/>
  <c r="W74" i="2"/>
  <c r="J74" i="2"/>
  <c r="G74" i="2"/>
  <c r="E74" i="2"/>
  <c r="AD782" i="2"/>
  <c r="AC782" i="2"/>
  <c r="AB782" i="2"/>
  <c r="AA782" i="2"/>
  <c r="Z782" i="2"/>
  <c r="Y782" i="2"/>
  <c r="X782" i="2"/>
  <c r="W782" i="2"/>
  <c r="J782" i="2"/>
  <c r="G782" i="2"/>
  <c r="E782" i="2"/>
  <c r="AD781" i="2"/>
  <c r="AC781" i="2"/>
  <c r="AB781" i="2"/>
  <c r="AA781" i="2"/>
  <c r="Z781" i="2"/>
  <c r="Y781" i="2"/>
  <c r="X781" i="2"/>
  <c r="W781" i="2"/>
  <c r="J781" i="2"/>
  <c r="G781" i="2"/>
  <c r="E781" i="2"/>
  <c r="AD780" i="2"/>
  <c r="AC780" i="2"/>
  <c r="AB780" i="2"/>
  <c r="AA780" i="2"/>
  <c r="Z780" i="2"/>
  <c r="Y780" i="2"/>
  <c r="X780" i="2"/>
  <c r="W780" i="2"/>
  <c r="J780" i="2"/>
  <c r="G780" i="2"/>
  <c r="E780" i="2"/>
  <c r="AD779" i="2"/>
  <c r="AC779" i="2"/>
  <c r="AB779" i="2"/>
  <c r="AA779" i="2"/>
  <c r="Z779" i="2"/>
  <c r="Y779" i="2"/>
  <c r="X779" i="2"/>
  <c r="W779" i="2"/>
  <c r="J779" i="2"/>
  <c r="G779" i="2"/>
  <c r="E779" i="2"/>
  <c r="AD778" i="2"/>
  <c r="AC778" i="2"/>
  <c r="AB778" i="2"/>
  <c r="AA778" i="2"/>
  <c r="Z778" i="2"/>
  <c r="Y778" i="2"/>
  <c r="X778" i="2"/>
  <c r="W778" i="2"/>
  <c r="J778" i="2"/>
  <c r="G778" i="2"/>
  <c r="E778" i="2"/>
  <c r="AD777" i="2"/>
  <c r="AC777" i="2"/>
  <c r="AB777" i="2"/>
  <c r="AA777" i="2"/>
  <c r="Z777" i="2"/>
  <c r="Y777" i="2"/>
  <c r="X777" i="2"/>
  <c r="W777" i="2"/>
  <c r="J777" i="2"/>
  <c r="G777" i="2"/>
  <c r="E777" i="2"/>
  <c r="AD776" i="2"/>
  <c r="AC776" i="2"/>
  <c r="AB776" i="2"/>
  <c r="AA776" i="2"/>
  <c r="Z776" i="2"/>
  <c r="Y776" i="2"/>
  <c r="X776" i="2"/>
  <c r="W776" i="2"/>
  <c r="J776" i="2"/>
  <c r="G776" i="2"/>
  <c r="E776" i="2"/>
  <c r="AD775" i="2"/>
  <c r="AC775" i="2"/>
  <c r="AB775" i="2"/>
  <c r="AA775" i="2"/>
  <c r="Z775" i="2"/>
  <c r="Y775" i="2"/>
  <c r="X775" i="2"/>
  <c r="W775" i="2"/>
  <c r="J775" i="2"/>
  <c r="G775" i="2"/>
  <c r="E775" i="2"/>
  <c r="AD774" i="2"/>
  <c r="AC774" i="2"/>
  <c r="AB774" i="2"/>
  <c r="AA774" i="2"/>
  <c r="Z774" i="2"/>
  <c r="Y774" i="2"/>
  <c r="X774" i="2"/>
  <c r="W774" i="2"/>
  <c r="J774" i="2"/>
  <c r="G774" i="2"/>
  <c r="E774" i="2"/>
  <c r="AD73" i="2"/>
  <c r="AC73" i="2"/>
  <c r="AB73" i="2"/>
  <c r="AA73" i="2"/>
  <c r="Z73" i="2"/>
  <c r="Y73" i="2"/>
  <c r="X73" i="2"/>
  <c r="W73" i="2"/>
  <c r="J73" i="2"/>
  <c r="G73" i="2"/>
  <c r="E73" i="2"/>
  <c r="AD773" i="2"/>
  <c r="AC773" i="2"/>
  <c r="AB773" i="2"/>
  <c r="AA773" i="2"/>
  <c r="Z773" i="2"/>
  <c r="Y773" i="2"/>
  <c r="X773" i="2"/>
  <c r="W773" i="2"/>
  <c r="J773" i="2"/>
  <c r="G773" i="2"/>
  <c r="E773" i="2"/>
  <c r="AD772" i="2"/>
  <c r="AC772" i="2"/>
  <c r="AB772" i="2"/>
  <c r="AA772" i="2"/>
  <c r="Z772" i="2"/>
  <c r="Y772" i="2"/>
  <c r="X772" i="2"/>
  <c r="W772" i="2"/>
  <c r="J772" i="2"/>
  <c r="G772" i="2"/>
  <c r="E772" i="2"/>
  <c r="AD771" i="2"/>
  <c r="AC771" i="2"/>
  <c r="AB771" i="2"/>
  <c r="AA771" i="2"/>
  <c r="Z771" i="2"/>
  <c r="Y771" i="2"/>
  <c r="X771" i="2"/>
  <c r="W771" i="2"/>
  <c r="J771" i="2"/>
  <c r="G771" i="2"/>
  <c r="E771" i="2"/>
  <c r="AF770" i="2"/>
  <c r="AE770" i="2"/>
  <c r="AD770" i="2"/>
  <c r="AC770" i="2"/>
  <c r="AB770" i="2"/>
  <c r="AA770" i="2"/>
  <c r="Z770" i="2"/>
  <c r="Y770" i="2"/>
  <c r="X770" i="2"/>
  <c r="W770" i="2"/>
  <c r="J770" i="2"/>
  <c r="G770" i="2"/>
  <c r="E770" i="2"/>
  <c r="AD769" i="2"/>
  <c r="AC769" i="2"/>
  <c r="AB769" i="2"/>
  <c r="AA769" i="2"/>
  <c r="Z769" i="2"/>
  <c r="Y769" i="2"/>
  <c r="X769" i="2"/>
  <c r="W769" i="2"/>
  <c r="J769" i="2"/>
  <c r="G769" i="2"/>
  <c r="E769" i="2"/>
  <c r="AD768" i="2"/>
  <c r="AC768" i="2"/>
  <c r="AB768" i="2"/>
  <c r="AA768" i="2"/>
  <c r="Z768" i="2"/>
  <c r="Y768" i="2"/>
  <c r="X768" i="2"/>
  <c r="W768" i="2"/>
  <c r="J768" i="2"/>
  <c r="G768" i="2"/>
  <c r="E768" i="2"/>
  <c r="AD767" i="2"/>
  <c r="AC767" i="2"/>
  <c r="AB767" i="2"/>
  <c r="AA767" i="2"/>
  <c r="Z767" i="2"/>
  <c r="Y767" i="2"/>
  <c r="X767" i="2"/>
  <c r="W767" i="2"/>
  <c r="J767" i="2"/>
  <c r="G767" i="2"/>
  <c r="E767" i="2"/>
  <c r="AD766" i="2"/>
  <c r="AC766" i="2"/>
  <c r="AB766" i="2"/>
  <c r="AA766" i="2"/>
  <c r="Z766" i="2"/>
  <c r="Y766" i="2"/>
  <c r="X766" i="2"/>
  <c r="W766" i="2"/>
  <c r="J766" i="2"/>
  <c r="G766" i="2"/>
  <c r="E766" i="2"/>
  <c r="AD765" i="2"/>
  <c r="AC765" i="2"/>
  <c r="AB765" i="2"/>
  <c r="AA765" i="2"/>
  <c r="Z765" i="2"/>
  <c r="Y765" i="2"/>
  <c r="X765" i="2"/>
  <c r="W765" i="2"/>
  <c r="J765" i="2"/>
  <c r="G765" i="2"/>
  <c r="E765" i="2"/>
  <c r="AD763" i="2"/>
  <c r="AC763" i="2"/>
  <c r="AB763" i="2"/>
  <c r="AA763" i="2"/>
  <c r="Z763" i="2"/>
  <c r="Y763" i="2"/>
  <c r="X763" i="2"/>
  <c r="W763" i="2"/>
  <c r="J763" i="2"/>
  <c r="G763" i="2"/>
  <c r="E763" i="2"/>
  <c r="AD762" i="2"/>
  <c r="AC762" i="2"/>
  <c r="AB762" i="2"/>
  <c r="AA762" i="2"/>
  <c r="Z762" i="2"/>
  <c r="Y762" i="2"/>
  <c r="X762" i="2"/>
  <c r="W762" i="2"/>
  <c r="J762" i="2"/>
  <c r="G762" i="2"/>
  <c r="E762" i="2"/>
  <c r="AD760" i="2"/>
  <c r="AC760" i="2"/>
  <c r="AB760" i="2"/>
  <c r="AA760" i="2"/>
  <c r="Z760" i="2"/>
  <c r="Y760" i="2"/>
  <c r="X760" i="2"/>
  <c r="W760" i="2"/>
  <c r="J760" i="2"/>
  <c r="G760" i="2"/>
  <c r="E760" i="2"/>
  <c r="AF759" i="2"/>
  <c r="AE759" i="2"/>
  <c r="AD759" i="2"/>
  <c r="AC759" i="2"/>
  <c r="AB759" i="2"/>
  <c r="AA759" i="2"/>
  <c r="Z759" i="2"/>
  <c r="Y759" i="2"/>
  <c r="X759" i="2"/>
  <c r="W759" i="2"/>
  <c r="J759" i="2"/>
  <c r="G759" i="2"/>
  <c r="E759" i="2"/>
  <c r="AD758" i="2"/>
  <c r="AC758" i="2"/>
  <c r="AB758" i="2"/>
  <c r="AA758" i="2"/>
  <c r="Z758" i="2"/>
  <c r="Y758" i="2"/>
  <c r="X758" i="2"/>
  <c r="W758" i="2"/>
  <c r="J758" i="2"/>
  <c r="G758" i="2"/>
  <c r="E758" i="2"/>
  <c r="AD756" i="2"/>
  <c r="AC756" i="2"/>
  <c r="AB756" i="2"/>
  <c r="AA756" i="2"/>
  <c r="Z756" i="2"/>
  <c r="Y756" i="2"/>
  <c r="X756" i="2"/>
  <c r="W756" i="2"/>
  <c r="J756" i="2"/>
  <c r="G756" i="2"/>
  <c r="E756" i="2"/>
  <c r="AD755" i="2"/>
  <c r="AC755" i="2"/>
  <c r="AB755" i="2"/>
  <c r="AA755" i="2"/>
  <c r="Z755" i="2"/>
  <c r="Y755" i="2"/>
  <c r="X755" i="2"/>
  <c r="W755" i="2"/>
  <c r="J755" i="2"/>
  <c r="G755" i="2"/>
  <c r="E755" i="2"/>
  <c r="AD754" i="2"/>
  <c r="AC754" i="2"/>
  <c r="AB754" i="2"/>
  <c r="AA754" i="2"/>
  <c r="Z754" i="2"/>
  <c r="Y754" i="2"/>
  <c r="X754" i="2"/>
  <c r="W754" i="2"/>
  <c r="J754" i="2"/>
  <c r="G754" i="2"/>
  <c r="E754" i="2"/>
  <c r="AD753" i="2"/>
  <c r="AC753" i="2"/>
  <c r="AB753" i="2"/>
  <c r="AA753" i="2"/>
  <c r="Z753" i="2"/>
  <c r="Y753" i="2"/>
  <c r="X753" i="2"/>
  <c r="W753" i="2"/>
  <c r="J753" i="2"/>
  <c r="G753" i="2"/>
  <c r="E753" i="2"/>
  <c r="AD752" i="2"/>
  <c r="AC752" i="2"/>
  <c r="AB752" i="2"/>
  <c r="AA752" i="2"/>
  <c r="Z752" i="2"/>
  <c r="Y752" i="2"/>
  <c r="X752" i="2"/>
  <c r="W752" i="2"/>
  <c r="J752" i="2"/>
  <c r="G752" i="2"/>
  <c r="E752" i="2"/>
  <c r="AD751" i="2"/>
  <c r="AC751" i="2"/>
  <c r="AB751" i="2"/>
  <c r="AA751" i="2"/>
  <c r="Z751" i="2"/>
  <c r="Y751" i="2"/>
  <c r="X751" i="2"/>
  <c r="W751" i="2"/>
  <c r="J751" i="2"/>
  <c r="G751" i="2"/>
  <c r="E751" i="2"/>
  <c r="AD750" i="2"/>
  <c r="AC750" i="2"/>
  <c r="AB750" i="2"/>
  <c r="AA750" i="2"/>
  <c r="Z750" i="2"/>
  <c r="Y750" i="2"/>
  <c r="X750" i="2"/>
  <c r="W750" i="2"/>
  <c r="J750" i="2"/>
  <c r="G750" i="2"/>
  <c r="E750" i="2"/>
  <c r="AF748" i="2"/>
  <c r="AE748" i="2"/>
  <c r="AD748" i="2"/>
  <c r="AC748" i="2"/>
  <c r="AB748" i="2"/>
  <c r="AA748" i="2"/>
  <c r="Z748" i="2"/>
  <c r="Y748" i="2"/>
  <c r="X748" i="2"/>
  <c r="W748" i="2"/>
  <c r="J748" i="2"/>
  <c r="G748" i="2"/>
  <c r="E748" i="2"/>
  <c r="AD747" i="2"/>
  <c r="AC747" i="2"/>
  <c r="AB747" i="2"/>
  <c r="AA747" i="2"/>
  <c r="Z747" i="2"/>
  <c r="Y747" i="2"/>
  <c r="X747" i="2"/>
  <c r="W747" i="2"/>
  <c r="J747" i="2"/>
  <c r="G747" i="2"/>
  <c r="E747" i="2"/>
  <c r="AD746" i="2"/>
  <c r="AC746" i="2"/>
  <c r="AB746" i="2"/>
  <c r="AA746" i="2"/>
  <c r="Z746" i="2"/>
  <c r="Y746" i="2"/>
  <c r="X746" i="2"/>
  <c r="W746" i="2"/>
  <c r="J746" i="2"/>
  <c r="G746" i="2"/>
  <c r="E746" i="2"/>
  <c r="AD745" i="2"/>
  <c r="AC745" i="2"/>
  <c r="AB745" i="2"/>
  <c r="AA745" i="2"/>
  <c r="Z745" i="2"/>
  <c r="Y745" i="2"/>
  <c r="X745" i="2"/>
  <c r="W745" i="2"/>
  <c r="J745" i="2"/>
  <c r="G745" i="2"/>
  <c r="E745" i="2"/>
  <c r="AD744" i="2"/>
  <c r="AC744" i="2"/>
  <c r="AB744" i="2"/>
  <c r="AA744" i="2"/>
  <c r="Z744" i="2"/>
  <c r="Y744" i="2"/>
  <c r="X744" i="2"/>
  <c r="W744" i="2"/>
  <c r="J744" i="2"/>
  <c r="G744" i="2"/>
  <c r="E744" i="2"/>
  <c r="AD743" i="2"/>
  <c r="AC743" i="2"/>
  <c r="AB743" i="2"/>
  <c r="AA743" i="2"/>
  <c r="Z743" i="2"/>
  <c r="Y743" i="2"/>
  <c r="X743" i="2"/>
  <c r="W743" i="2"/>
  <c r="J743" i="2"/>
  <c r="G743" i="2"/>
  <c r="E743" i="2"/>
  <c r="AD742" i="2"/>
  <c r="AC742" i="2"/>
  <c r="AB742" i="2"/>
  <c r="AA742" i="2"/>
  <c r="Z742" i="2"/>
  <c r="Y742" i="2"/>
  <c r="X742" i="2"/>
  <c r="W742" i="2"/>
  <c r="J742" i="2"/>
  <c r="G742" i="2"/>
  <c r="E742" i="2"/>
  <c r="AD741" i="2"/>
  <c r="AC741" i="2"/>
  <c r="AB741" i="2"/>
  <c r="AA741" i="2"/>
  <c r="Z741" i="2"/>
  <c r="Y741" i="2"/>
  <c r="X741" i="2"/>
  <c r="W741" i="2"/>
  <c r="J741" i="2"/>
  <c r="G741" i="2"/>
  <c r="E741" i="2"/>
  <c r="AD740" i="2"/>
  <c r="AC740" i="2"/>
  <c r="AB740" i="2"/>
  <c r="AA740" i="2"/>
  <c r="Z740" i="2"/>
  <c r="Y740" i="2"/>
  <c r="X740" i="2"/>
  <c r="W740" i="2"/>
  <c r="J740" i="2"/>
  <c r="G740" i="2"/>
  <c r="E740" i="2"/>
  <c r="AD739" i="2"/>
  <c r="AC739" i="2"/>
  <c r="AB739" i="2"/>
  <c r="AA739" i="2"/>
  <c r="Z739" i="2"/>
  <c r="Y739" i="2"/>
  <c r="X739" i="2"/>
  <c r="W739" i="2"/>
  <c r="J739" i="2"/>
  <c r="G739" i="2"/>
  <c r="E739" i="2"/>
  <c r="AD738" i="2"/>
  <c r="AC738" i="2"/>
  <c r="AB738" i="2"/>
  <c r="AA738" i="2"/>
  <c r="Z738" i="2"/>
  <c r="Y738" i="2"/>
  <c r="X738" i="2"/>
  <c r="W738" i="2"/>
  <c r="J738" i="2"/>
  <c r="G738" i="2"/>
  <c r="E738" i="2"/>
  <c r="AD736" i="2"/>
  <c r="AC736" i="2"/>
  <c r="AB736" i="2"/>
  <c r="AA736" i="2"/>
  <c r="Z736" i="2"/>
  <c r="Y736" i="2"/>
  <c r="X736" i="2"/>
  <c r="W736" i="2"/>
  <c r="J736" i="2"/>
  <c r="G736" i="2"/>
  <c r="E736" i="2"/>
  <c r="AD735" i="2"/>
  <c r="AC735" i="2"/>
  <c r="AB735" i="2"/>
  <c r="AA735" i="2"/>
  <c r="Z735" i="2"/>
  <c r="Y735" i="2"/>
  <c r="X735" i="2"/>
  <c r="W735" i="2"/>
  <c r="J735" i="2"/>
  <c r="G735" i="2"/>
  <c r="E735" i="2"/>
  <c r="AD734" i="2"/>
  <c r="AC734" i="2"/>
  <c r="AB734" i="2"/>
  <c r="AA734" i="2"/>
  <c r="Z734" i="2"/>
  <c r="Y734" i="2"/>
  <c r="X734" i="2"/>
  <c r="W734" i="2"/>
  <c r="J734" i="2"/>
  <c r="G734" i="2"/>
  <c r="E734" i="2"/>
  <c r="AD733" i="2"/>
  <c r="AC733" i="2"/>
  <c r="AB733" i="2"/>
  <c r="AA733" i="2"/>
  <c r="Z733" i="2"/>
  <c r="Y733" i="2"/>
  <c r="X733" i="2"/>
  <c r="W733" i="2"/>
  <c r="J733" i="2"/>
  <c r="G733" i="2"/>
  <c r="E733" i="2"/>
  <c r="AD732" i="2"/>
  <c r="AC732" i="2"/>
  <c r="AB732" i="2"/>
  <c r="AA732" i="2"/>
  <c r="Z732" i="2"/>
  <c r="Y732" i="2"/>
  <c r="X732" i="2"/>
  <c r="W732" i="2"/>
  <c r="J732" i="2"/>
  <c r="G732" i="2"/>
  <c r="E732" i="2"/>
  <c r="AD730" i="2"/>
  <c r="AC730" i="2"/>
  <c r="AB730" i="2"/>
  <c r="AA730" i="2"/>
  <c r="Z730" i="2"/>
  <c r="Y730" i="2"/>
  <c r="X730" i="2"/>
  <c r="W730" i="2"/>
  <c r="J730" i="2"/>
  <c r="G730" i="2"/>
  <c r="E730" i="2"/>
  <c r="AD729" i="2"/>
  <c r="AC729" i="2"/>
  <c r="AB729" i="2"/>
  <c r="AA729" i="2"/>
  <c r="Z729" i="2"/>
  <c r="Y729" i="2"/>
  <c r="X729" i="2"/>
  <c r="W729" i="2"/>
  <c r="J729" i="2"/>
  <c r="G729" i="2"/>
  <c r="E729" i="2"/>
  <c r="AF727" i="2"/>
  <c r="AE727" i="2"/>
  <c r="AD727" i="2"/>
  <c r="AC727" i="2"/>
  <c r="AB727" i="2"/>
  <c r="AA727" i="2"/>
  <c r="Z727" i="2"/>
  <c r="Y727" i="2"/>
  <c r="X727" i="2"/>
  <c r="W727" i="2"/>
  <c r="J727" i="2"/>
  <c r="G727" i="2"/>
  <c r="E727" i="2"/>
  <c r="AD726" i="2"/>
  <c r="AC726" i="2"/>
  <c r="AB726" i="2"/>
  <c r="AA726" i="2"/>
  <c r="Z726" i="2"/>
  <c r="Y726" i="2"/>
  <c r="X726" i="2"/>
  <c r="W726" i="2"/>
  <c r="J726" i="2"/>
  <c r="G726" i="2"/>
  <c r="E726" i="2"/>
  <c r="AF725" i="2"/>
  <c r="AE725" i="2"/>
  <c r="AD725" i="2"/>
  <c r="AC725" i="2"/>
  <c r="AB725" i="2"/>
  <c r="AA725" i="2"/>
  <c r="Z725" i="2"/>
  <c r="Y725" i="2"/>
  <c r="X725" i="2"/>
  <c r="W725" i="2"/>
  <c r="J725" i="2"/>
  <c r="G725" i="2"/>
  <c r="E725" i="2"/>
  <c r="AD724" i="2"/>
  <c r="AC724" i="2"/>
  <c r="AB724" i="2"/>
  <c r="AA724" i="2"/>
  <c r="Z724" i="2"/>
  <c r="Y724" i="2"/>
  <c r="X724" i="2"/>
  <c r="W724" i="2"/>
  <c r="J724" i="2"/>
  <c r="G724" i="2"/>
  <c r="E724" i="2"/>
  <c r="AD723" i="2"/>
  <c r="AC723" i="2"/>
  <c r="AB723" i="2"/>
  <c r="AA723" i="2"/>
  <c r="Z723" i="2"/>
  <c r="Y723" i="2"/>
  <c r="X723" i="2"/>
  <c r="W723" i="2"/>
  <c r="J723" i="2"/>
  <c r="G723" i="2"/>
  <c r="E723" i="2"/>
  <c r="AD722" i="2"/>
  <c r="AC722" i="2"/>
  <c r="AB722" i="2"/>
  <c r="AA722" i="2"/>
  <c r="Z722" i="2"/>
  <c r="Y722" i="2"/>
  <c r="X722" i="2"/>
  <c r="W722" i="2"/>
  <c r="J722" i="2"/>
  <c r="G722" i="2"/>
  <c r="E722" i="2"/>
  <c r="AD721" i="2"/>
  <c r="AC721" i="2"/>
  <c r="AB721" i="2"/>
  <c r="AA721" i="2"/>
  <c r="Z721" i="2"/>
  <c r="Y721" i="2"/>
  <c r="X721" i="2"/>
  <c r="W721" i="2"/>
  <c r="J721" i="2"/>
  <c r="G721" i="2"/>
  <c r="E721" i="2"/>
  <c r="AD720" i="2"/>
  <c r="AC720" i="2"/>
  <c r="AB720" i="2"/>
  <c r="AA720" i="2"/>
  <c r="Z720" i="2"/>
  <c r="Y720" i="2"/>
  <c r="X720" i="2"/>
  <c r="W720" i="2"/>
  <c r="J720" i="2"/>
  <c r="G720" i="2"/>
  <c r="E720" i="2"/>
  <c r="AD719" i="2"/>
  <c r="AC719" i="2"/>
  <c r="AB719" i="2"/>
  <c r="AA719" i="2"/>
  <c r="Z719" i="2"/>
  <c r="Y719" i="2"/>
  <c r="X719" i="2"/>
  <c r="W719" i="2"/>
  <c r="J719" i="2"/>
  <c r="G719" i="2"/>
  <c r="E719" i="2"/>
  <c r="AD718" i="2"/>
  <c r="AC718" i="2"/>
  <c r="AB718" i="2"/>
  <c r="AA718" i="2"/>
  <c r="Z718" i="2"/>
  <c r="Y718" i="2"/>
  <c r="X718" i="2"/>
  <c r="W718" i="2"/>
  <c r="J718" i="2"/>
  <c r="G718" i="2"/>
  <c r="E718" i="2"/>
  <c r="AD716" i="2"/>
  <c r="AC716" i="2"/>
  <c r="AB716" i="2"/>
  <c r="AA716" i="2"/>
  <c r="Z716" i="2"/>
  <c r="Y716" i="2"/>
  <c r="X716" i="2"/>
  <c r="W716" i="2"/>
  <c r="J716" i="2"/>
  <c r="G716" i="2"/>
  <c r="E716" i="2"/>
  <c r="AD715" i="2"/>
  <c r="AC715" i="2"/>
  <c r="AB715" i="2"/>
  <c r="AA715" i="2"/>
  <c r="Z715" i="2"/>
  <c r="Y715" i="2"/>
  <c r="X715" i="2"/>
  <c r="W715" i="2"/>
  <c r="J715" i="2"/>
  <c r="G715" i="2"/>
  <c r="E715" i="2"/>
  <c r="AD181" i="2"/>
  <c r="AC181" i="2"/>
  <c r="AB181" i="2"/>
  <c r="AA181" i="2"/>
  <c r="Z181" i="2"/>
  <c r="Y181" i="2"/>
  <c r="X181" i="2"/>
  <c r="W181" i="2"/>
  <c r="J181" i="2"/>
  <c r="G181" i="2"/>
  <c r="E181" i="2"/>
  <c r="AD714" i="2"/>
  <c r="AC714" i="2"/>
  <c r="AB714" i="2"/>
  <c r="AA714" i="2"/>
  <c r="Z714" i="2"/>
  <c r="Y714" i="2"/>
  <c r="X714" i="2"/>
  <c r="W714" i="2"/>
  <c r="J714" i="2"/>
  <c r="G714" i="2"/>
  <c r="E714" i="2"/>
  <c r="AF713" i="2"/>
  <c r="AE713" i="2"/>
  <c r="AD713" i="2"/>
  <c r="AC713" i="2"/>
  <c r="AB713" i="2"/>
  <c r="AA713" i="2"/>
  <c r="Z713" i="2"/>
  <c r="Y713" i="2"/>
  <c r="X713" i="2"/>
  <c r="W713" i="2"/>
  <c r="J713" i="2"/>
  <c r="G713" i="2"/>
  <c r="E713" i="2"/>
  <c r="AD712" i="2"/>
  <c r="AC712" i="2"/>
  <c r="AB712" i="2"/>
  <c r="AA712" i="2"/>
  <c r="Z712" i="2"/>
  <c r="Y712" i="2"/>
  <c r="X712" i="2"/>
  <c r="W712" i="2"/>
  <c r="J712" i="2"/>
  <c r="G712" i="2"/>
  <c r="E712" i="2"/>
  <c r="AD711" i="2"/>
  <c r="AC711" i="2"/>
  <c r="AB711" i="2"/>
  <c r="AA711" i="2"/>
  <c r="Z711" i="2"/>
  <c r="Y711" i="2"/>
  <c r="X711" i="2"/>
  <c r="W711" i="2"/>
  <c r="J711" i="2"/>
  <c r="G711" i="2"/>
  <c r="E711" i="2"/>
  <c r="AD710" i="2"/>
  <c r="AC710" i="2"/>
  <c r="AB710" i="2"/>
  <c r="AA710" i="2"/>
  <c r="Z710" i="2"/>
  <c r="Y710" i="2"/>
  <c r="X710" i="2"/>
  <c r="W710" i="2"/>
  <c r="J710" i="2"/>
  <c r="G710" i="2"/>
  <c r="E710" i="2"/>
  <c r="AD709" i="2"/>
  <c r="AC709" i="2"/>
  <c r="AB709" i="2"/>
  <c r="AA709" i="2"/>
  <c r="Z709" i="2"/>
  <c r="Y709" i="2"/>
  <c r="X709" i="2"/>
  <c r="W709" i="2"/>
  <c r="J709" i="2"/>
  <c r="G709" i="2"/>
  <c r="E709" i="2"/>
  <c r="AD706" i="2"/>
  <c r="AC706" i="2"/>
  <c r="AB706" i="2"/>
  <c r="AA706" i="2"/>
  <c r="Z706" i="2"/>
  <c r="Y706" i="2"/>
  <c r="X706" i="2"/>
  <c r="W706" i="2"/>
  <c r="J706" i="2"/>
  <c r="G706" i="2"/>
  <c r="E706" i="2"/>
  <c r="AD705" i="2"/>
  <c r="AC705" i="2"/>
  <c r="AB705" i="2"/>
  <c r="AA705" i="2"/>
  <c r="Z705" i="2"/>
  <c r="Y705" i="2"/>
  <c r="X705" i="2"/>
  <c r="W705" i="2"/>
  <c r="J705" i="2"/>
  <c r="G705" i="2"/>
  <c r="E705" i="2"/>
  <c r="AF704" i="2"/>
  <c r="AE704" i="2"/>
  <c r="AD704" i="2"/>
  <c r="AC704" i="2"/>
  <c r="AB704" i="2"/>
  <c r="AA704" i="2"/>
  <c r="Z704" i="2"/>
  <c r="Y704" i="2"/>
  <c r="X704" i="2"/>
  <c r="W704" i="2"/>
  <c r="J704" i="2"/>
  <c r="G704" i="2"/>
  <c r="E704" i="2"/>
  <c r="AF702" i="2"/>
  <c r="AE702" i="2"/>
  <c r="AD702" i="2"/>
  <c r="AC702" i="2"/>
  <c r="AB702" i="2"/>
  <c r="AA702" i="2"/>
  <c r="Z702" i="2"/>
  <c r="Y702" i="2"/>
  <c r="X702" i="2"/>
  <c r="W702" i="2"/>
  <c r="J702" i="2"/>
  <c r="G702" i="2"/>
  <c r="E702" i="2"/>
  <c r="AD701" i="2"/>
  <c r="AC701" i="2"/>
  <c r="AB701" i="2"/>
  <c r="AA701" i="2"/>
  <c r="Z701" i="2"/>
  <c r="Y701" i="2"/>
  <c r="X701" i="2"/>
  <c r="W701" i="2"/>
  <c r="J701" i="2"/>
  <c r="G701" i="2"/>
  <c r="E701" i="2"/>
  <c r="AD700" i="2"/>
  <c r="AC700" i="2"/>
  <c r="AB700" i="2"/>
  <c r="AA700" i="2"/>
  <c r="Z700" i="2"/>
  <c r="Y700" i="2"/>
  <c r="X700" i="2"/>
  <c r="W700" i="2"/>
  <c r="J700" i="2"/>
  <c r="G700" i="2"/>
  <c r="E700" i="2"/>
  <c r="AD699" i="2"/>
  <c r="AC699" i="2"/>
  <c r="AB699" i="2"/>
  <c r="AA699" i="2"/>
  <c r="Z699" i="2"/>
  <c r="Y699" i="2"/>
  <c r="X699" i="2"/>
  <c r="W699" i="2"/>
  <c r="J699" i="2"/>
  <c r="G699" i="2"/>
  <c r="E699" i="2"/>
  <c r="AD698" i="2"/>
  <c r="AC698" i="2"/>
  <c r="AB698" i="2"/>
  <c r="AA698" i="2"/>
  <c r="Z698" i="2"/>
  <c r="Y698" i="2"/>
  <c r="X698" i="2"/>
  <c r="W698" i="2"/>
  <c r="J698" i="2"/>
  <c r="G698" i="2"/>
  <c r="E698" i="2"/>
  <c r="AD697" i="2"/>
  <c r="AC697" i="2"/>
  <c r="AB697" i="2"/>
  <c r="AA697" i="2"/>
  <c r="Z697" i="2"/>
  <c r="Y697" i="2"/>
  <c r="X697" i="2"/>
  <c r="W697" i="2"/>
  <c r="J697" i="2"/>
  <c r="G697" i="2"/>
  <c r="E697" i="2"/>
  <c r="AD696" i="2"/>
  <c r="AC696" i="2"/>
  <c r="AB696" i="2"/>
  <c r="AA696" i="2"/>
  <c r="Z696" i="2"/>
  <c r="Y696" i="2"/>
  <c r="X696" i="2"/>
  <c r="W696" i="2"/>
  <c r="J696" i="2"/>
  <c r="G696" i="2"/>
  <c r="E696" i="2"/>
  <c r="AD695" i="2"/>
  <c r="AC695" i="2"/>
  <c r="AB695" i="2"/>
  <c r="AA695" i="2"/>
  <c r="Z695" i="2"/>
  <c r="Y695" i="2"/>
  <c r="X695" i="2"/>
  <c r="W695" i="2"/>
  <c r="J695" i="2"/>
  <c r="G695" i="2"/>
  <c r="E695" i="2"/>
  <c r="AD694" i="2"/>
  <c r="AC694" i="2"/>
  <c r="AB694" i="2"/>
  <c r="AA694" i="2"/>
  <c r="Z694" i="2"/>
  <c r="Y694" i="2"/>
  <c r="X694" i="2"/>
  <c r="W694" i="2"/>
  <c r="J694" i="2"/>
  <c r="G694" i="2"/>
  <c r="E694" i="2"/>
  <c r="AD692" i="2"/>
  <c r="AC692" i="2"/>
  <c r="AB692" i="2"/>
  <c r="AA692" i="2"/>
  <c r="Z692" i="2"/>
  <c r="Y692" i="2"/>
  <c r="X692" i="2"/>
  <c r="W692" i="2"/>
  <c r="J692" i="2"/>
  <c r="G692" i="2"/>
  <c r="E692" i="2"/>
  <c r="AD691" i="2"/>
  <c r="AC691" i="2"/>
  <c r="AB691" i="2"/>
  <c r="AA691" i="2"/>
  <c r="Z691" i="2"/>
  <c r="Y691" i="2"/>
  <c r="X691" i="2"/>
  <c r="W691" i="2"/>
  <c r="J691" i="2"/>
  <c r="G691" i="2"/>
  <c r="E691" i="2"/>
  <c r="AD690" i="2"/>
  <c r="AC690" i="2"/>
  <c r="AB690" i="2"/>
  <c r="AA690" i="2"/>
  <c r="Z690" i="2"/>
  <c r="Y690" i="2"/>
  <c r="X690" i="2"/>
  <c r="W690" i="2"/>
  <c r="J690" i="2"/>
  <c r="G690" i="2"/>
  <c r="E690" i="2"/>
  <c r="AF689" i="2"/>
  <c r="AE689" i="2"/>
  <c r="AD689" i="2"/>
  <c r="AC689" i="2"/>
  <c r="AB689" i="2"/>
  <c r="AA689" i="2"/>
  <c r="Z689" i="2"/>
  <c r="Y689" i="2"/>
  <c r="X689" i="2"/>
  <c r="W689" i="2"/>
  <c r="J689" i="2"/>
  <c r="G689" i="2"/>
  <c r="E689" i="2"/>
  <c r="AD688" i="2"/>
  <c r="AC688" i="2"/>
  <c r="AB688" i="2"/>
  <c r="AA688" i="2"/>
  <c r="Z688" i="2"/>
  <c r="Y688" i="2"/>
  <c r="X688" i="2"/>
  <c r="W688" i="2"/>
  <c r="J688" i="2"/>
  <c r="G688" i="2"/>
  <c r="E688" i="2"/>
  <c r="AD687" i="2"/>
  <c r="AC687" i="2"/>
  <c r="AB687" i="2"/>
  <c r="AA687" i="2"/>
  <c r="Z687" i="2"/>
  <c r="Y687" i="2"/>
  <c r="X687" i="2"/>
  <c r="W687" i="2"/>
  <c r="J687" i="2"/>
  <c r="G687" i="2"/>
  <c r="E687" i="2"/>
  <c r="AD684" i="2"/>
  <c r="AC684" i="2"/>
  <c r="AB684" i="2"/>
  <c r="AA684" i="2"/>
  <c r="Z684" i="2"/>
  <c r="Y684" i="2"/>
  <c r="X684" i="2"/>
  <c r="W684" i="2"/>
  <c r="J684" i="2"/>
  <c r="G684" i="2"/>
  <c r="E684" i="2"/>
  <c r="AD682" i="2"/>
  <c r="AC682" i="2"/>
  <c r="AB682" i="2"/>
  <c r="AA682" i="2"/>
  <c r="Z682" i="2"/>
  <c r="Y682" i="2"/>
  <c r="X682" i="2"/>
  <c r="W682" i="2"/>
  <c r="J682" i="2"/>
  <c r="G682" i="2"/>
  <c r="E682" i="2"/>
  <c r="AD681" i="2"/>
  <c r="AC681" i="2"/>
  <c r="AB681" i="2"/>
  <c r="AA681" i="2"/>
  <c r="Z681" i="2"/>
  <c r="Y681" i="2"/>
  <c r="X681" i="2"/>
  <c r="W681" i="2"/>
  <c r="J681" i="2"/>
  <c r="G681" i="2"/>
  <c r="E681" i="2"/>
  <c r="AD680" i="2"/>
  <c r="AC680" i="2"/>
  <c r="AB680" i="2"/>
  <c r="AA680" i="2"/>
  <c r="Z680" i="2"/>
  <c r="Y680" i="2"/>
  <c r="X680" i="2"/>
  <c r="W680" i="2"/>
  <c r="J680" i="2"/>
  <c r="G680" i="2"/>
  <c r="E680" i="2"/>
  <c r="AD678" i="2"/>
  <c r="AC678" i="2"/>
  <c r="AB678" i="2"/>
  <c r="AA678" i="2"/>
  <c r="Z678" i="2"/>
  <c r="Y678" i="2"/>
  <c r="X678" i="2"/>
  <c r="W678" i="2"/>
  <c r="J678" i="2"/>
  <c r="G678" i="2"/>
  <c r="E678" i="2"/>
  <c r="AD676" i="2"/>
  <c r="AC676" i="2"/>
  <c r="AB676" i="2"/>
  <c r="AA676" i="2"/>
  <c r="Z676" i="2"/>
  <c r="Y676" i="2"/>
  <c r="X676" i="2"/>
  <c r="W676" i="2"/>
  <c r="J676" i="2"/>
  <c r="G676" i="2"/>
  <c r="E676" i="2"/>
  <c r="AF675" i="2"/>
  <c r="AE675" i="2"/>
  <c r="AD675" i="2"/>
  <c r="AC675" i="2"/>
  <c r="AB675" i="2"/>
  <c r="AA675" i="2"/>
  <c r="Z675" i="2"/>
  <c r="Y675" i="2"/>
  <c r="X675" i="2"/>
  <c r="W675" i="2"/>
  <c r="J675" i="2"/>
  <c r="G675" i="2"/>
  <c r="E675" i="2"/>
  <c r="AF674" i="2"/>
  <c r="AE674" i="2"/>
  <c r="AD674" i="2"/>
  <c r="AC674" i="2"/>
  <c r="AB674" i="2"/>
  <c r="AA674" i="2"/>
  <c r="Z674" i="2"/>
  <c r="Y674" i="2"/>
  <c r="X674" i="2"/>
  <c r="W674" i="2"/>
  <c r="J674" i="2"/>
  <c r="G674" i="2"/>
  <c r="E674" i="2"/>
  <c r="AD673" i="2"/>
  <c r="AC673" i="2"/>
  <c r="AB673" i="2"/>
  <c r="AA673" i="2"/>
  <c r="Z673" i="2"/>
  <c r="Y673" i="2"/>
  <c r="X673" i="2"/>
  <c r="W673" i="2"/>
  <c r="J673" i="2"/>
  <c r="G673" i="2"/>
  <c r="E673" i="2"/>
  <c r="AD672" i="2"/>
  <c r="AC672" i="2"/>
  <c r="AB672" i="2"/>
  <c r="AA672" i="2"/>
  <c r="Z672" i="2"/>
  <c r="Y672" i="2"/>
  <c r="X672" i="2"/>
  <c r="W672" i="2"/>
  <c r="J672" i="2"/>
  <c r="G672" i="2"/>
  <c r="E672" i="2"/>
  <c r="AD671" i="2"/>
  <c r="AC671" i="2"/>
  <c r="AB671" i="2"/>
  <c r="AA671" i="2"/>
  <c r="Z671" i="2"/>
  <c r="Y671" i="2"/>
  <c r="X671" i="2"/>
  <c r="W671" i="2"/>
  <c r="J671" i="2"/>
  <c r="G671" i="2"/>
  <c r="E671" i="2"/>
  <c r="AD670" i="2"/>
  <c r="AC670" i="2"/>
  <c r="AB670" i="2"/>
  <c r="AA670" i="2"/>
  <c r="Z670" i="2"/>
  <c r="Y670" i="2"/>
  <c r="X670" i="2"/>
  <c r="W670" i="2"/>
  <c r="J670" i="2"/>
  <c r="G670" i="2"/>
  <c r="E670" i="2"/>
  <c r="AD668" i="2"/>
  <c r="AC668" i="2"/>
  <c r="AB668" i="2"/>
  <c r="AA668" i="2"/>
  <c r="Z668" i="2"/>
  <c r="Y668" i="2"/>
  <c r="X668" i="2"/>
  <c r="W668" i="2"/>
  <c r="J668" i="2"/>
  <c r="G668" i="2"/>
  <c r="E668" i="2"/>
  <c r="AD667" i="2"/>
  <c r="AC667" i="2"/>
  <c r="AB667" i="2"/>
  <c r="AA667" i="2"/>
  <c r="Z667" i="2"/>
  <c r="Y667" i="2"/>
  <c r="X667" i="2"/>
  <c r="W667" i="2"/>
  <c r="J667" i="2"/>
  <c r="G667" i="2"/>
  <c r="E667" i="2"/>
  <c r="AD666" i="2"/>
  <c r="AC666" i="2"/>
  <c r="AB666" i="2"/>
  <c r="AA666" i="2"/>
  <c r="Z666" i="2"/>
  <c r="Y666" i="2"/>
  <c r="X666" i="2"/>
  <c r="W666" i="2"/>
  <c r="J666" i="2"/>
  <c r="G666" i="2"/>
  <c r="E666" i="2"/>
  <c r="AD664" i="2"/>
  <c r="AC664" i="2"/>
  <c r="AB664" i="2"/>
  <c r="AA664" i="2"/>
  <c r="Z664" i="2"/>
  <c r="Y664" i="2"/>
  <c r="X664" i="2"/>
  <c r="W664" i="2"/>
  <c r="J664" i="2"/>
  <c r="G664" i="2"/>
  <c r="E664" i="2"/>
  <c r="AD663" i="2"/>
  <c r="AC663" i="2"/>
  <c r="AB663" i="2"/>
  <c r="AA663" i="2"/>
  <c r="Z663" i="2"/>
  <c r="Y663" i="2"/>
  <c r="X663" i="2"/>
  <c r="W663" i="2"/>
  <c r="J663" i="2"/>
  <c r="G663" i="2"/>
  <c r="E663" i="2"/>
  <c r="AD662" i="2"/>
  <c r="AC662" i="2"/>
  <c r="AB662" i="2"/>
  <c r="AA662" i="2"/>
  <c r="Z662" i="2"/>
  <c r="Y662" i="2"/>
  <c r="X662" i="2"/>
  <c r="W662" i="2"/>
  <c r="J662" i="2"/>
  <c r="G662" i="2"/>
  <c r="E662" i="2"/>
  <c r="AD661" i="2"/>
  <c r="AC661" i="2"/>
  <c r="AB661" i="2"/>
  <c r="AA661" i="2"/>
  <c r="Z661" i="2"/>
  <c r="Y661" i="2"/>
  <c r="X661" i="2"/>
  <c r="W661" i="2"/>
  <c r="J661" i="2"/>
  <c r="G661" i="2"/>
  <c r="E661" i="2"/>
  <c r="AF660" i="2"/>
  <c r="AE660" i="2"/>
  <c r="AD660" i="2"/>
  <c r="AC660" i="2"/>
  <c r="AB660" i="2"/>
  <c r="AA660" i="2"/>
  <c r="Z660" i="2"/>
  <c r="Y660" i="2"/>
  <c r="X660" i="2"/>
  <c r="W660" i="2"/>
  <c r="J660" i="2"/>
  <c r="G660" i="2"/>
  <c r="E660" i="2"/>
  <c r="AD657" i="2"/>
  <c r="AC657" i="2"/>
  <c r="AB657" i="2"/>
  <c r="AA657" i="2"/>
  <c r="Z657" i="2"/>
  <c r="Y657" i="2"/>
  <c r="X657" i="2"/>
  <c r="W657" i="2"/>
  <c r="J657" i="2"/>
  <c r="G657" i="2"/>
  <c r="E657" i="2"/>
  <c r="AD655" i="2"/>
  <c r="AC655" i="2"/>
  <c r="AB655" i="2"/>
  <c r="AA655" i="2"/>
  <c r="Z655" i="2"/>
  <c r="Y655" i="2"/>
  <c r="X655" i="2"/>
  <c r="W655" i="2"/>
  <c r="J655" i="2"/>
  <c r="G655" i="2"/>
  <c r="E655" i="2"/>
  <c r="AD654" i="2"/>
  <c r="AC654" i="2"/>
  <c r="AB654" i="2"/>
  <c r="AA654" i="2"/>
  <c r="Z654" i="2"/>
  <c r="Y654" i="2"/>
  <c r="X654" i="2"/>
  <c r="W654" i="2"/>
  <c r="J654" i="2"/>
  <c r="G654" i="2"/>
  <c r="E654" i="2"/>
  <c r="AD653" i="2"/>
  <c r="AC653" i="2"/>
  <c r="AB653" i="2"/>
  <c r="AA653" i="2"/>
  <c r="Z653" i="2"/>
  <c r="Y653" i="2"/>
  <c r="X653" i="2"/>
  <c r="W653" i="2"/>
  <c r="J653" i="2"/>
  <c r="G653" i="2"/>
  <c r="E653" i="2"/>
  <c r="AD651" i="2"/>
  <c r="AC651" i="2"/>
  <c r="AB651" i="2"/>
  <c r="AA651" i="2"/>
  <c r="Z651" i="2"/>
  <c r="Y651" i="2"/>
  <c r="X651" i="2"/>
  <c r="W651" i="2"/>
  <c r="J651" i="2"/>
  <c r="G651" i="2"/>
  <c r="E651" i="2"/>
  <c r="AD650" i="2"/>
  <c r="AC650" i="2"/>
  <c r="AB650" i="2"/>
  <c r="AA650" i="2"/>
  <c r="Z650" i="2"/>
  <c r="Y650" i="2"/>
  <c r="X650" i="2"/>
  <c r="W650" i="2"/>
  <c r="J650" i="2"/>
  <c r="G650" i="2"/>
  <c r="E650" i="2"/>
  <c r="AD649" i="2"/>
  <c r="AC649" i="2"/>
  <c r="AB649" i="2"/>
  <c r="AA649" i="2"/>
  <c r="Z649" i="2"/>
  <c r="Y649" i="2"/>
  <c r="X649" i="2"/>
  <c r="W649" i="2"/>
  <c r="J649" i="2"/>
  <c r="G649" i="2"/>
  <c r="E649" i="2"/>
  <c r="AD72" i="2"/>
  <c r="AC72" i="2"/>
  <c r="AB72" i="2"/>
  <c r="AA72" i="2"/>
  <c r="Z72" i="2"/>
  <c r="Y72" i="2"/>
  <c r="X72" i="2"/>
  <c r="W72" i="2"/>
  <c r="J72" i="2"/>
  <c r="G72" i="2"/>
  <c r="E72" i="2"/>
  <c r="AD648" i="2"/>
  <c r="AC648" i="2"/>
  <c r="AB648" i="2"/>
  <c r="AA648" i="2"/>
  <c r="Z648" i="2"/>
  <c r="Y648" i="2"/>
  <c r="X648" i="2"/>
  <c r="W648" i="2"/>
  <c r="J648" i="2"/>
  <c r="G648" i="2"/>
  <c r="E648" i="2"/>
  <c r="AD643" i="2"/>
  <c r="AC643" i="2"/>
  <c r="AB643" i="2"/>
  <c r="AA643" i="2"/>
  <c r="Z643" i="2"/>
  <c r="Y643" i="2"/>
  <c r="X643" i="2"/>
  <c r="W643" i="2"/>
  <c r="J643" i="2"/>
  <c r="G643" i="2"/>
  <c r="E643" i="2"/>
  <c r="AD642" i="2"/>
  <c r="AC642" i="2"/>
  <c r="AB642" i="2"/>
  <c r="AA642" i="2"/>
  <c r="Z642" i="2"/>
  <c r="Y642" i="2"/>
  <c r="X642" i="2"/>
  <c r="W642" i="2"/>
  <c r="J642" i="2"/>
  <c r="G642" i="2"/>
  <c r="E642" i="2"/>
  <c r="AD639" i="2"/>
  <c r="AC639" i="2"/>
  <c r="AB639" i="2"/>
  <c r="AA639" i="2"/>
  <c r="Z639" i="2"/>
  <c r="Y639" i="2"/>
  <c r="X639" i="2"/>
  <c r="W639" i="2"/>
  <c r="J639" i="2"/>
  <c r="G639" i="2"/>
  <c r="E639" i="2"/>
  <c r="AD638" i="2"/>
  <c r="AC638" i="2"/>
  <c r="AB638" i="2"/>
  <c r="AA638" i="2"/>
  <c r="Z638" i="2"/>
  <c r="Y638" i="2"/>
  <c r="X638" i="2"/>
  <c r="W638" i="2"/>
  <c r="J638" i="2"/>
  <c r="G638" i="2"/>
  <c r="E638" i="2"/>
  <c r="AD637" i="2"/>
  <c r="AC637" i="2"/>
  <c r="AB637" i="2"/>
  <c r="AA637" i="2"/>
  <c r="Z637" i="2"/>
  <c r="Y637" i="2"/>
  <c r="X637" i="2"/>
  <c r="W637" i="2"/>
  <c r="J637" i="2"/>
  <c r="G637" i="2"/>
  <c r="E637" i="2"/>
  <c r="AD636" i="2"/>
  <c r="AC636" i="2"/>
  <c r="AB636" i="2"/>
  <c r="AA636" i="2"/>
  <c r="Z636" i="2"/>
  <c r="Y636" i="2"/>
  <c r="X636" i="2"/>
  <c r="W636" i="2"/>
  <c r="J636" i="2"/>
  <c r="G636" i="2"/>
  <c r="E636" i="2"/>
  <c r="AD634" i="2"/>
  <c r="AC634" i="2"/>
  <c r="AB634" i="2"/>
  <c r="AA634" i="2"/>
  <c r="Z634" i="2"/>
  <c r="Y634" i="2"/>
  <c r="X634" i="2"/>
  <c r="W634" i="2"/>
  <c r="J634" i="2"/>
  <c r="G634" i="2"/>
  <c r="E634" i="2"/>
  <c r="AD633" i="2"/>
  <c r="AC633" i="2"/>
  <c r="AB633" i="2"/>
  <c r="AA633" i="2"/>
  <c r="Z633" i="2"/>
  <c r="Y633" i="2"/>
  <c r="X633" i="2"/>
  <c r="W633" i="2"/>
  <c r="J633" i="2"/>
  <c r="G633" i="2"/>
  <c r="E633" i="2"/>
  <c r="AD632" i="2"/>
  <c r="AC632" i="2"/>
  <c r="AB632" i="2"/>
  <c r="AA632" i="2"/>
  <c r="Z632" i="2"/>
  <c r="Y632" i="2"/>
  <c r="X632" i="2"/>
  <c r="W632" i="2"/>
  <c r="J632" i="2"/>
  <c r="G632" i="2"/>
  <c r="E632" i="2"/>
  <c r="AD631" i="2"/>
  <c r="AC631" i="2"/>
  <c r="AB631" i="2"/>
  <c r="AA631" i="2"/>
  <c r="Z631" i="2"/>
  <c r="Y631" i="2"/>
  <c r="X631" i="2"/>
  <c r="W631" i="2"/>
  <c r="J631" i="2"/>
  <c r="G631" i="2"/>
  <c r="E631" i="2"/>
  <c r="AD630" i="2"/>
  <c r="AC630" i="2"/>
  <c r="AB630" i="2"/>
  <c r="AA630" i="2"/>
  <c r="Z630" i="2"/>
  <c r="Y630" i="2"/>
  <c r="X630" i="2"/>
  <c r="W630" i="2"/>
  <c r="J630" i="2"/>
  <c r="G630" i="2"/>
  <c r="E630" i="2"/>
  <c r="AD629" i="2"/>
  <c r="AC629" i="2"/>
  <c r="AB629" i="2"/>
  <c r="AA629" i="2"/>
  <c r="Z629" i="2"/>
  <c r="Y629" i="2"/>
  <c r="X629" i="2"/>
  <c r="W629" i="2"/>
  <c r="J629" i="2"/>
  <c r="G629" i="2"/>
  <c r="E629" i="2"/>
  <c r="AD627" i="2"/>
  <c r="AC627" i="2"/>
  <c r="AB627" i="2"/>
  <c r="AA627" i="2"/>
  <c r="Z627" i="2"/>
  <c r="Y627" i="2"/>
  <c r="X627" i="2"/>
  <c r="W627" i="2"/>
  <c r="J627" i="2"/>
  <c r="G627" i="2"/>
  <c r="E627" i="2"/>
  <c r="AF624" i="2"/>
  <c r="AE624" i="2"/>
  <c r="AD624" i="2"/>
  <c r="AC624" i="2"/>
  <c r="AB624" i="2"/>
  <c r="AA624" i="2"/>
  <c r="Z624" i="2"/>
  <c r="Y624" i="2"/>
  <c r="X624" i="2"/>
  <c r="W624" i="2"/>
  <c r="J624" i="2"/>
  <c r="G624" i="2"/>
  <c r="E624" i="2"/>
  <c r="AD623" i="2"/>
  <c r="AC623" i="2"/>
  <c r="AB623" i="2"/>
  <c r="AA623" i="2"/>
  <c r="Z623" i="2"/>
  <c r="Y623" i="2"/>
  <c r="X623" i="2"/>
  <c r="W623" i="2"/>
  <c r="J623" i="2"/>
  <c r="G623" i="2"/>
  <c r="E623" i="2"/>
  <c r="AD622" i="2"/>
  <c r="AC622" i="2"/>
  <c r="AB622" i="2"/>
  <c r="AA622" i="2"/>
  <c r="Z622" i="2"/>
  <c r="Y622" i="2"/>
  <c r="X622" i="2"/>
  <c r="W622" i="2"/>
  <c r="J622" i="2"/>
  <c r="G622" i="2"/>
  <c r="E622" i="2"/>
  <c r="AD620" i="2"/>
  <c r="AC620" i="2"/>
  <c r="AB620" i="2"/>
  <c r="AA620" i="2"/>
  <c r="Z620" i="2"/>
  <c r="Y620" i="2"/>
  <c r="X620" i="2"/>
  <c r="W620" i="2"/>
  <c r="J620" i="2"/>
  <c r="G620" i="2"/>
  <c r="E620" i="2"/>
  <c r="AD619" i="2"/>
  <c r="AC619" i="2"/>
  <c r="AB619" i="2"/>
  <c r="AA619" i="2"/>
  <c r="Z619" i="2"/>
  <c r="Y619" i="2"/>
  <c r="X619" i="2"/>
  <c r="W619" i="2"/>
  <c r="J619" i="2"/>
  <c r="G619" i="2"/>
  <c r="E619" i="2"/>
  <c r="AD618" i="2"/>
  <c r="AC618" i="2"/>
  <c r="AB618" i="2"/>
  <c r="AA618" i="2"/>
  <c r="Z618" i="2"/>
  <c r="Y618" i="2"/>
  <c r="X618" i="2"/>
  <c r="W618" i="2"/>
  <c r="J618" i="2"/>
  <c r="G618" i="2"/>
  <c r="E618" i="2"/>
  <c r="AD617" i="2"/>
  <c r="AC617" i="2"/>
  <c r="AB617" i="2"/>
  <c r="AA617" i="2"/>
  <c r="Z617" i="2"/>
  <c r="Y617" i="2"/>
  <c r="X617" i="2"/>
  <c r="W617" i="2"/>
  <c r="J617" i="2"/>
  <c r="G617" i="2"/>
  <c r="E617" i="2"/>
  <c r="AD616" i="2"/>
  <c r="AC616" i="2"/>
  <c r="AB616" i="2"/>
  <c r="AA616" i="2"/>
  <c r="Z616" i="2"/>
  <c r="Y616" i="2"/>
  <c r="X616" i="2"/>
  <c r="W616" i="2"/>
  <c r="J616" i="2"/>
  <c r="G616" i="2"/>
  <c r="E616" i="2"/>
  <c r="AD614" i="2"/>
  <c r="AC614" i="2"/>
  <c r="AB614" i="2"/>
  <c r="AA614" i="2"/>
  <c r="Z614" i="2"/>
  <c r="Y614" i="2"/>
  <c r="X614" i="2"/>
  <c r="W614" i="2"/>
  <c r="J614" i="2"/>
  <c r="G614" i="2"/>
  <c r="E614" i="2"/>
  <c r="AD613" i="2"/>
  <c r="AC613" i="2"/>
  <c r="AB613" i="2"/>
  <c r="AA613" i="2"/>
  <c r="Z613" i="2"/>
  <c r="Y613" i="2"/>
  <c r="X613" i="2"/>
  <c r="W613" i="2"/>
  <c r="J613" i="2"/>
  <c r="G613" i="2"/>
  <c r="E613" i="2"/>
  <c r="AF611" i="2"/>
  <c r="AE611" i="2"/>
  <c r="AD611" i="2"/>
  <c r="AC611" i="2"/>
  <c r="AB611" i="2"/>
  <c r="AA611" i="2"/>
  <c r="Z611" i="2"/>
  <c r="Y611" i="2"/>
  <c r="X611" i="2"/>
  <c r="W611" i="2"/>
  <c r="J611" i="2"/>
  <c r="G611" i="2"/>
  <c r="E611" i="2"/>
  <c r="AF610" i="2"/>
  <c r="AE610" i="2"/>
  <c r="AD610" i="2"/>
  <c r="AC610" i="2"/>
  <c r="AB610" i="2"/>
  <c r="AA610" i="2"/>
  <c r="Z610" i="2"/>
  <c r="Y610" i="2"/>
  <c r="X610" i="2"/>
  <c r="W610" i="2"/>
  <c r="J610" i="2"/>
  <c r="G610" i="2"/>
  <c r="E610" i="2"/>
  <c r="AF609" i="2"/>
  <c r="AE609" i="2"/>
  <c r="AD609" i="2"/>
  <c r="AC609" i="2"/>
  <c r="AB609" i="2"/>
  <c r="AA609" i="2"/>
  <c r="Z609" i="2"/>
  <c r="Y609" i="2"/>
  <c r="X609" i="2"/>
  <c r="W609" i="2"/>
  <c r="J609" i="2"/>
  <c r="G609" i="2"/>
  <c r="E609" i="2"/>
  <c r="AD608" i="2"/>
  <c r="AC608" i="2"/>
  <c r="AB608" i="2"/>
  <c r="AA608" i="2"/>
  <c r="Z608" i="2"/>
  <c r="Y608" i="2"/>
  <c r="X608" i="2"/>
  <c r="W608" i="2"/>
  <c r="J608" i="2"/>
  <c r="G608" i="2"/>
  <c r="E608" i="2"/>
  <c r="AD607" i="2"/>
  <c r="AC607" i="2"/>
  <c r="AB607" i="2"/>
  <c r="AA607" i="2"/>
  <c r="Z607" i="2"/>
  <c r="Y607" i="2"/>
  <c r="X607" i="2"/>
  <c r="W607" i="2"/>
  <c r="J607" i="2"/>
  <c r="G607" i="2"/>
  <c r="E607" i="2"/>
  <c r="AD169" i="2"/>
  <c r="AC169" i="2"/>
  <c r="AB169" i="2"/>
  <c r="AA169" i="2"/>
  <c r="Z169" i="2"/>
  <c r="Y169" i="2"/>
  <c r="X169" i="2"/>
  <c r="W169" i="2"/>
  <c r="J169" i="2"/>
  <c r="G169" i="2"/>
  <c r="E169" i="2"/>
  <c r="AD606" i="2"/>
  <c r="AC606" i="2"/>
  <c r="AB606" i="2"/>
  <c r="AA606" i="2"/>
  <c r="Z606" i="2"/>
  <c r="Y606" i="2"/>
  <c r="X606" i="2"/>
  <c r="W606" i="2"/>
  <c r="J606" i="2"/>
  <c r="G606" i="2"/>
  <c r="E606" i="2"/>
  <c r="AD605" i="2"/>
  <c r="AC605" i="2"/>
  <c r="AB605" i="2"/>
  <c r="AA605" i="2"/>
  <c r="Z605" i="2"/>
  <c r="Y605" i="2"/>
  <c r="X605" i="2"/>
  <c r="W605" i="2"/>
  <c r="J605" i="2"/>
  <c r="G605" i="2"/>
  <c r="E605" i="2"/>
  <c r="AD604" i="2"/>
  <c r="AC604" i="2"/>
  <c r="AB604" i="2"/>
  <c r="AA604" i="2"/>
  <c r="Z604" i="2"/>
  <c r="Y604" i="2"/>
  <c r="X604" i="2"/>
  <c r="W604" i="2"/>
  <c r="J604" i="2"/>
  <c r="G604" i="2"/>
  <c r="E604" i="2"/>
  <c r="AD219" i="2"/>
  <c r="AC219" i="2"/>
  <c r="AB219" i="2"/>
  <c r="AA219" i="2"/>
  <c r="Z219" i="2"/>
  <c r="Y219" i="2"/>
  <c r="X219" i="2"/>
  <c r="W219" i="2"/>
  <c r="J219" i="2"/>
  <c r="G219" i="2"/>
  <c r="E219" i="2"/>
  <c r="AD603" i="2"/>
  <c r="AC603" i="2"/>
  <c r="AB603" i="2"/>
  <c r="AA603" i="2"/>
  <c r="Z603" i="2"/>
  <c r="Y603" i="2"/>
  <c r="X603" i="2"/>
  <c r="W603" i="2"/>
  <c r="J603" i="2"/>
  <c r="G603" i="2"/>
  <c r="E603" i="2"/>
  <c r="AD602" i="2"/>
  <c r="AC602" i="2"/>
  <c r="AB602" i="2"/>
  <c r="AA602" i="2"/>
  <c r="Z602" i="2"/>
  <c r="Y602" i="2"/>
  <c r="X602" i="2"/>
  <c r="W602" i="2"/>
  <c r="J602" i="2"/>
  <c r="G602" i="2"/>
  <c r="E602" i="2"/>
  <c r="AD601" i="2"/>
  <c r="AC601" i="2"/>
  <c r="AB601" i="2"/>
  <c r="AA601" i="2"/>
  <c r="Z601" i="2"/>
  <c r="Y601" i="2"/>
  <c r="X601" i="2"/>
  <c r="W601" i="2"/>
  <c r="J601" i="2"/>
  <c r="G601" i="2"/>
  <c r="E601" i="2"/>
  <c r="AD180" i="2"/>
  <c r="AC180" i="2"/>
  <c r="AB180" i="2"/>
  <c r="AA180" i="2"/>
  <c r="Z180" i="2"/>
  <c r="Y180" i="2"/>
  <c r="X180" i="2"/>
  <c r="W180" i="2"/>
  <c r="J180" i="2"/>
  <c r="G180" i="2"/>
  <c r="E180" i="2"/>
  <c r="AD600" i="2"/>
  <c r="AC600" i="2"/>
  <c r="AB600" i="2"/>
  <c r="AA600" i="2"/>
  <c r="Z600" i="2"/>
  <c r="Y600" i="2"/>
  <c r="X600" i="2"/>
  <c r="W600" i="2"/>
  <c r="J600" i="2"/>
  <c r="G600" i="2"/>
  <c r="E600" i="2"/>
  <c r="AD599" i="2"/>
  <c r="AC599" i="2"/>
  <c r="AB599" i="2"/>
  <c r="AA599" i="2"/>
  <c r="Z599" i="2"/>
  <c r="Y599" i="2"/>
  <c r="X599" i="2"/>
  <c r="W599" i="2"/>
  <c r="J599" i="2"/>
  <c r="G599" i="2"/>
  <c r="E599" i="2"/>
  <c r="AD598" i="2"/>
  <c r="AC598" i="2"/>
  <c r="AB598" i="2"/>
  <c r="AA598" i="2"/>
  <c r="Z598" i="2"/>
  <c r="Y598" i="2"/>
  <c r="X598" i="2"/>
  <c r="W598" i="2"/>
  <c r="J598" i="2"/>
  <c r="G598" i="2"/>
  <c r="E598" i="2"/>
  <c r="AD328" i="2"/>
  <c r="AC328" i="2"/>
  <c r="AB328" i="2"/>
  <c r="AA328" i="2"/>
  <c r="Z328" i="2"/>
  <c r="Y328" i="2"/>
  <c r="X328" i="2"/>
  <c r="W328" i="2"/>
  <c r="J328" i="2"/>
  <c r="G328" i="2"/>
  <c r="E328" i="2"/>
  <c r="AD597" i="2"/>
  <c r="AC597" i="2"/>
  <c r="AB597" i="2"/>
  <c r="AA597" i="2"/>
  <c r="Z597" i="2"/>
  <c r="Y597" i="2"/>
  <c r="X597" i="2"/>
  <c r="W597" i="2"/>
  <c r="J597" i="2"/>
  <c r="G597" i="2"/>
  <c r="E597" i="2"/>
  <c r="AD596" i="2"/>
  <c r="AC596" i="2"/>
  <c r="AB596" i="2"/>
  <c r="AA596" i="2"/>
  <c r="Z596" i="2"/>
  <c r="Y596" i="2"/>
  <c r="X596" i="2"/>
  <c r="W596" i="2"/>
  <c r="J596" i="2"/>
  <c r="G596" i="2"/>
  <c r="E596" i="2"/>
  <c r="AD192" i="2"/>
  <c r="AC192" i="2"/>
  <c r="AB192" i="2"/>
  <c r="AA192" i="2"/>
  <c r="Z192" i="2"/>
  <c r="Y192" i="2"/>
  <c r="X192" i="2"/>
  <c r="W192" i="2"/>
  <c r="J192" i="2"/>
  <c r="G192" i="2"/>
  <c r="E192" i="2"/>
  <c r="AD595" i="2"/>
  <c r="AC595" i="2"/>
  <c r="AB595" i="2"/>
  <c r="AA595" i="2"/>
  <c r="Z595" i="2"/>
  <c r="Y595" i="2"/>
  <c r="X595" i="2"/>
  <c r="W595" i="2"/>
  <c r="J595" i="2"/>
  <c r="G595" i="2"/>
  <c r="E595" i="2"/>
  <c r="AD594" i="2"/>
  <c r="AC594" i="2"/>
  <c r="AB594" i="2"/>
  <c r="AA594" i="2"/>
  <c r="Z594" i="2"/>
  <c r="Y594" i="2"/>
  <c r="X594" i="2"/>
  <c r="W594" i="2"/>
  <c r="J594" i="2"/>
  <c r="G594" i="2"/>
  <c r="E594" i="2"/>
  <c r="AD593" i="2"/>
  <c r="AC593" i="2"/>
  <c r="AB593" i="2"/>
  <c r="AA593" i="2"/>
  <c r="Z593" i="2"/>
  <c r="Y593" i="2"/>
  <c r="X593" i="2"/>
  <c r="W593" i="2"/>
  <c r="J593" i="2"/>
  <c r="G593" i="2"/>
  <c r="E593" i="2"/>
  <c r="AD592" i="2"/>
  <c r="AC592" i="2"/>
  <c r="AB592" i="2"/>
  <c r="AA592" i="2"/>
  <c r="Z592" i="2"/>
  <c r="Y592" i="2"/>
  <c r="X592" i="2"/>
  <c r="W592" i="2"/>
  <c r="J592" i="2"/>
  <c r="G592" i="2"/>
  <c r="E592" i="2"/>
  <c r="AD590" i="2"/>
  <c r="AC590" i="2"/>
  <c r="AB590" i="2"/>
  <c r="AA590" i="2"/>
  <c r="Z590" i="2"/>
  <c r="Y590" i="2"/>
  <c r="X590" i="2"/>
  <c r="W590" i="2"/>
  <c r="J590" i="2"/>
  <c r="G590" i="2"/>
  <c r="E590" i="2"/>
  <c r="AD589" i="2"/>
  <c r="AC589" i="2"/>
  <c r="AB589" i="2"/>
  <c r="AA589" i="2"/>
  <c r="Z589" i="2"/>
  <c r="Y589" i="2"/>
  <c r="X589" i="2"/>
  <c r="W589" i="2"/>
  <c r="J589" i="2"/>
  <c r="G589" i="2"/>
  <c r="E589" i="2"/>
  <c r="AD588" i="2"/>
  <c r="AC588" i="2"/>
  <c r="AB588" i="2"/>
  <c r="AA588" i="2"/>
  <c r="Z588" i="2"/>
  <c r="Y588" i="2"/>
  <c r="X588" i="2"/>
  <c r="W588" i="2"/>
  <c r="J588" i="2"/>
  <c r="G588" i="2"/>
  <c r="E588" i="2"/>
  <c r="AD587" i="2"/>
  <c r="AC587" i="2"/>
  <c r="AB587" i="2"/>
  <c r="AA587" i="2"/>
  <c r="Z587" i="2"/>
  <c r="Y587" i="2"/>
  <c r="X587" i="2"/>
  <c r="W587" i="2"/>
  <c r="J587" i="2"/>
  <c r="G587" i="2"/>
  <c r="E587" i="2"/>
  <c r="AD71" i="2"/>
  <c r="AC71" i="2"/>
  <c r="AB71" i="2"/>
  <c r="AA71" i="2"/>
  <c r="Z71" i="2"/>
  <c r="Y71" i="2"/>
  <c r="X71" i="2"/>
  <c r="W71" i="2"/>
  <c r="J71" i="2"/>
  <c r="G71" i="2"/>
  <c r="E71" i="2"/>
  <c r="AD52" i="2"/>
  <c r="AC52" i="2"/>
  <c r="AB52" i="2"/>
  <c r="AA52" i="2"/>
  <c r="Z52" i="2"/>
  <c r="Y52" i="2"/>
  <c r="X52" i="2"/>
  <c r="W52" i="2"/>
  <c r="J52" i="2"/>
  <c r="G52" i="2"/>
  <c r="E52" i="2"/>
  <c r="AD586" i="2"/>
  <c r="AC586" i="2"/>
  <c r="AB586" i="2"/>
  <c r="AA586" i="2"/>
  <c r="Z586" i="2"/>
  <c r="Y586" i="2"/>
  <c r="X586" i="2"/>
  <c r="W586" i="2"/>
  <c r="J586" i="2"/>
  <c r="G586" i="2"/>
  <c r="E586" i="2"/>
  <c r="AD584" i="2"/>
  <c r="AC584" i="2"/>
  <c r="AB584" i="2"/>
  <c r="AA584" i="2"/>
  <c r="Z584" i="2"/>
  <c r="Y584" i="2"/>
  <c r="X584" i="2"/>
  <c r="W584" i="2"/>
  <c r="J584" i="2"/>
  <c r="G584" i="2"/>
  <c r="E584" i="2"/>
  <c r="AD583" i="2"/>
  <c r="AC583" i="2"/>
  <c r="AB583" i="2"/>
  <c r="AA583" i="2"/>
  <c r="Z583" i="2"/>
  <c r="Y583" i="2"/>
  <c r="X583" i="2"/>
  <c r="W583" i="2"/>
  <c r="J583" i="2"/>
  <c r="G583" i="2"/>
  <c r="E583" i="2"/>
  <c r="AD582" i="2"/>
  <c r="AC582" i="2"/>
  <c r="AB582" i="2"/>
  <c r="AA582" i="2"/>
  <c r="Z582" i="2"/>
  <c r="Y582" i="2"/>
  <c r="X582" i="2"/>
  <c r="W582" i="2"/>
  <c r="J582" i="2"/>
  <c r="G582" i="2"/>
  <c r="E582" i="2"/>
  <c r="AD581" i="2"/>
  <c r="AC581" i="2"/>
  <c r="AB581" i="2"/>
  <c r="AA581" i="2"/>
  <c r="Z581" i="2"/>
  <c r="Y581" i="2"/>
  <c r="X581" i="2"/>
  <c r="W581" i="2"/>
  <c r="J581" i="2"/>
  <c r="G581" i="2"/>
  <c r="E581" i="2"/>
  <c r="AF578" i="2"/>
  <c r="AE578" i="2"/>
  <c r="AD578" i="2"/>
  <c r="AC578" i="2"/>
  <c r="AB578" i="2"/>
  <c r="AA578" i="2"/>
  <c r="Z578" i="2"/>
  <c r="Y578" i="2"/>
  <c r="X578" i="2"/>
  <c r="W578" i="2"/>
  <c r="J578" i="2"/>
  <c r="G578" i="2"/>
  <c r="E578" i="2"/>
  <c r="AF577" i="2"/>
  <c r="AE577" i="2"/>
  <c r="AD577" i="2"/>
  <c r="AC577" i="2"/>
  <c r="AB577" i="2"/>
  <c r="AA577" i="2"/>
  <c r="Z577" i="2"/>
  <c r="Y577" i="2"/>
  <c r="X577" i="2"/>
  <c r="W577" i="2"/>
  <c r="J577" i="2"/>
  <c r="G577" i="2"/>
  <c r="E577" i="2"/>
  <c r="AD576" i="2"/>
  <c r="AC576" i="2"/>
  <c r="AB576" i="2"/>
  <c r="AA576" i="2"/>
  <c r="Z576" i="2"/>
  <c r="Y576" i="2"/>
  <c r="X576" i="2"/>
  <c r="W576" i="2"/>
  <c r="J576" i="2"/>
  <c r="G576" i="2"/>
  <c r="E576" i="2"/>
  <c r="AF574" i="2"/>
  <c r="AE574" i="2"/>
  <c r="AD574" i="2"/>
  <c r="AC574" i="2"/>
  <c r="AB574" i="2"/>
  <c r="AA574" i="2"/>
  <c r="Z574" i="2"/>
  <c r="Y574" i="2"/>
  <c r="X574" i="2"/>
  <c r="W574" i="2"/>
  <c r="J574" i="2"/>
  <c r="G574" i="2"/>
  <c r="E574" i="2"/>
  <c r="AF573" i="2"/>
  <c r="AE573" i="2"/>
  <c r="AD573" i="2"/>
  <c r="AC573" i="2"/>
  <c r="AB573" i="2"/>
  <c r="AA573" i="2"/>
  <c r="Z573" i="2"/>
  <c r="Y573" i="2"/>
  <c r="X573" i="2"/>
  <c r="W573" i="2"/>
  <c r="J573" i="2"/>
  <c r="G573" i="2"/>
  <c r="E573" i="2"/>
  <c r="AD570" i="2"/>
  <c r="AC570" i="2"/>
  <c r="AB570" i="2"/>
  <c r="AA570" i="2"/>
  <c r="Z570" i="2"/>
  <c r="Y570" i="2"/>
  <c r="X570" i="2"/>
  <c r="W570" i="2"/>
  <c r="J570" i="2"/>
  <c r="G570" i="2"/>
  <c r="E570" i="2"/>
  <c r="AD81" i="2"/>
  <c r="AC81" i="2"/>
  <c r="AB81" i="2"/>
  <c r="AA81" i="2"/>
  <c r="Z81" i="2"/>
  <c r="Y81" i="2"/>
  <c r="X81" i="2"/>
  <c r="W81" i="2"/>
  <c r="J81" i="2"/>
  <c r="G81" i="2"/>
  <c r="E81" i="2"/>
  <c r="AF569" i="2"/>
  <c r="AE569" i="2"/>
  <c r="AD569" i="2"/>
  <c r="AC569" i="2"/>
  <c r="AB569" i="2"/>
  <c r="AA569" i="2"/>
  <c r="Z569" i="2"/>
  <c r="Y569" i="2"/>
  <c r="X569" i="2"/>
  <c r="W569" i="2"/>
  <c r="J569" i="2"/>
  <c r="G569" i="2"/>
  <c r="E569" i="2"/>
  <c r="AD568" i="2"/>
  <c r="AC568" i="2"/>
  <c r="AB568" i="2"/>
  <c r="AA568" i="2"/>
  <c r="Z568" i="2"/>
  <c r="Y568" i="2"/>
  <c r="X568" i="2"/>
  <c r="W568" i="2"/>
  <c r="J568" i="2"/>
  <c r="G568" i="2"/>
  <c r="E568" i="2"/>
  <c r="AD566" i="2"/>
  <c r="AC566" i="2"/>
  <c r="AB566" i="2"/>
  <c r="AA566" i="2"/>
  <c r="Z566" i="2"/>
  <c r="Y566" i="2"/>
  <c r="X566" i="2"/>
  <c r="W566" i="2"/>
  <c r="J566" i="2"/>
  <c r="G566" i="2"/>
  <c r="E566" i="2"/>
  <c r="AD565" i="2"/>
  <c r="AC565" i="2"/>
  <c r="AB565" i="2"/>
  <c r="AA565" i="2"/>
  <c r="Z565" i="2"/>
  <c r="Y565" i="2"/>
  <c r="X565" i="2"/>
  <c r="W565" i="2"/>
  <c r="J565" i="2"/>
  <c r="G565" i="2"/>
  <c r="E565" i="2"/>
  <c r="AD563" i="2"/>
  <c r="AC563" i="2"/>
  <c r="AB563" i="2"/>
  <c r="AA563" i="2"/>
  <c r="Z563" i="2"/>
  <c r="Y563" i="2"/>
  <c r="X563" i="2"/>
  <c r="W563" i="2"/>
  <c r="J563" i="2"/>
  <c r="G563" i="2"/>
  <c r="E563" i="2"/>
  <c r="AD562" i="2"/>
  <c r="AC562" i="2"/>
  <c r="AB562" i="2"/>
  <c r="AA562" i="2"/>
  <c r="Z562" i="2"/>
  <c r="Y562" i="2"/>
  <c r="X562" i="2"/>
  <c r="W562" i="2"/>
  <c r="J562" i="2"/>
  <c r="G562" i="2"/>
  <c r="E562" i="2"/>
  <c r="AD559" i="2"/>
  <c r="AC559" i="2"/>
  <c r="AB559" i="2"/>
  <c r="AA559" i="2"/>
  <c r="Z559" i="2"/>
  <c r="Y559" i="2"/>
  <c r="X559" i="2"/>
  <c r="W559" i="2"/>
  <c r="J559" i="2"/>
  <c r="G559" i="2"/>
  <c r="E559" i="2"/>
  <c r="AD558" i="2"/>
  <c r="AC558" i="2"/>
  <c r="AB558" i="2"/>
  <c r="AA558" i="2"/>
  <c r="Z558" i="2"/>
  <c r="Y558" i="2"/>
  <c r="X558" i="2"/>
  <c r="W558" i="2"/>
  <c r="J558" i="2"/>
  <c r="G558" i="2"/>
  <c r="E558" i="2"/>
  <c r="AF555" i="2"/>
  <c r="AE555" i="2"/>
  <c r="AD555" i="2"/>
  <c r="AC555" i="2"/>
  <c r="AB555" i="2"/>
  <c r="AA555" i="2"/>
  <c r="Z555" i="2"/>
  <c r="Y555" i="2"/>
  <c r="X555" i="2"/>
  <c r="W555" i="2"/>
  <c r="J555" i="2"/>
  <c r="G555" i="2"/>
  <c r="E555" i="2"/>
  <c r="AF554" i="2"/>
  <c r="AE554" i="2"/>
  <c r="AD554" i="2"/>
  <c r="AC554" i="2"/>
  <c r="AB554" i="2"/>
  <c r="AA554" i="2"/>
  <c r="Z554" i="2"/>
  <c r="Y554" i="2"/>
  <c r="X554" i="2"/>
  <c r="W554" i="2"/>
  <c r="J554" i="2"/>
  <c r="G554" i="2"/>
  <c r="E554" i="2"/>
  <c r="AD553" i="2"/>
  <c r="AC553" i="2"/>
  <c r="AB553" i="2"/>
  <c r="AA553" i="2"/>
  <c r="Z553" i="2"/>
  <c r="Y553" i="2"/>
  <c r="X553" i="2"/>
  <c r="W553" i="2"/>
  <c r="J553" i="2"/>
  <c r="G553" i="2"/>
  <c r="E553" i="2"/>
  <c r="AD552" i="2"/>
  <c r="AC552" i="2"/>
  <c r="AB552" i="2"/>
  <c r="AA552" i="2"/>
  <c r="Z552" i="2"/>
  <c r="Y552" i="2"/>
  <c r="X552" i="2"/>
  <c r="W552" i="2"/>
  <c r="J552" i="2"/>
  <c r="G552" i="2"/>
  <c r="E552" i="2"/>
  <c r="AD551" i="2"/>
  <c r="AC551" i="2"/>
  <c r="AB551" i="2"/>
  <c r="AA551" i="2"/>
  <c r="Z551" i="2"/>
  <c r="Y551" i="2"/>
  <c r="X551" i="2"/>
  <c r="W551" i="2"/>
  <c r="J551" i="2"/>
  <c r="G551" i="2"/>
  <c r="E551" i="2"/>
  <c r="AF549" i="2"/>
  <c r="AE549" i="2"/>
  <c r="AD549" i="2"/>
  <c r="AC549" i="2"/>
  <c r="AB549" i="2"/>
  <c r="AA549" i="2"/>
  <c r="Z549" i="2"/>
  <c r="Y549" i="2"/>
  <c r="X549" i="2"/>
  <c r="W549" i="2"/>
  <c r="J549" i="2"/>
  <c r="G549" i="2"/>
  <c r="E549" i="2"/>
  <c r="AD546" i="2"/>
  <c r="AC546" i="2"/>
  <c r="AB546" i="2"/>
  <c r="AA546" i="2"/>
  <c r="Z546" i="2"/>
  <c r="Y546" i="2"/>
  <c r="X546" i="2"/>
  <c r="W546" i="2"/>
  <c r="J546" i="2"/>
  <c r="G546" i="2"/>
  <c r="E546" i="2"/>
  <c r="AD545" i="2"/>
  <c r="AC545" i="2"/>
  <c r="AB545" i="2"/>
  <c r="AA545" i="2"/>
  <c r="Z545" i="2"/>
  <c r="Y545" i="2"/>
  <c r="X545" i="2"/>
  <c r="W545" i="2"/>
  <c r="J545" i="2"/>
  <c r="G545" i="2"/>
  <c r="E545" i="2"/>
  <c r="AD544" i="2"/>
  <c r="AC544" i="2"/>
  <c r="AB544" i="2"/>
  <c r="AA544" i="2"/>
  <c r="Z544" i="2"/>
  <c r="Y544" i="2"/>
  <c r="X544" i="2"/>
  <c r="W544" i="2"/>
  <c r="J544" i="2"/>
  <c r="G544" i="2"/>
  <c r="E544" i="2"/>
  <c r="AF541" i="2"/>
  <c r="AE541" i="2"/>
  <c r="AD541" i="2"/>
  <c r="AC541" i="2"/>
  <c r="AB541" i="2"/>
  <c r="AA541" i="2"/>
  <c r="Z541" i="2"/>
  <c r="Y541" i="2"/>
  <c r="X541" i="2"/>
  <c r="W541" i="2"/>
  <c r="J541" i="2"/>
  <c r="G541" i="2"/>
  <c r="E541" i="2"/>
  <c r="AD540" i="2"/>
  <c r="AC540" i="2"/>
  <c r="AB540" i="2"/>
  <c r="AA540" i="2"/>
  <c r="Z540" i="2"/>
  <c r="Y540" i="2"/>
  <c r="X540" i="2"/>
  <c r="W540" i="2"/>
  <c r="J540" i="2"/>
  <c r="G540" i="2"/>
  <c r="E540" i="2"/>
  <c r="AD539" i="2"/>
  <c r="AC539" i="2"/>
  <c r="AB539" i="2"/>
  <c r="AA539" i="2"/>
  <c r="Z539" i="2"/>
  <c r="Y539" i="2"/>
  <c r="X539" i="2"/>
  <c r="W539" i="2"/>
  <c r="J539" i="2"/>
  <c r="G539" i="2"/>
  <c r="E539" i="2"/>
  <c r="AD538" i="2"/>
  <c r="AC538" i="2"/>
  <c r="AB538" i="2"/>
  <c r="AA538" i="2"/>
  <c r="Z538" i="2"/>
  <c r="Y538" i="2"/>
  <c r="X538" i="2"/>
  <c r="W538" i="2"/>
  <c r="J538" i="2"/>
  <c r="G538" i="2"/>
  <c r="E538" i="2"/>
  <c r="AF536" i="2"/>
  <c r="AE536" i="2"/>
  <c r="AD536" i="2"/>
  <c r="AC536" i="2"/>
  <c r="AB536" i="2"/>
  <c r="AA536" i="2"/>
  <c r="Z536" i="2"/>
  <c r="Y536" i="2"/>
  <c r="X536" i="2"/>
  <c r="W536" i="2"/>
  <c r="J536" i="2"/>
  <c r="G536" i="2"/>
  <c r="E536" i="2"/>
  <c r="AD535" i="2"/>
  <c r="AC535" i="2"/>
  <c r="AB535" i="2"/>
  <c r="AA535" i="2"/>
  <c r="Z535" i="2"/>
  <c r="Y535" i="2"/>
  <c r="X535" i="2"/>
  <c r="W535" i="2"/>
  <c r="J535" i="2"/>
  <c r="G535" i="2"/>
  <c r="E535" i="2"/>
  <c r="AD533" i="2"/>
  <c r="AC533" i="2"/>
  <c r="AB533" i="2"/>
  <c r="AA533" i="2"/>
  <c r="Z533" i="2"/>
  <c r="Y533" i="2"/>
  <c r="X533" i="2"/>
  <c r="W533" i="2"/>
  <c r="J533" i="2"/>
  <c r="G533" i="2"/>
  <c r="E533" i="2"/>
  <c r="AD530" i="2"/>
  <c r="AC530" i="2"/>
  <c r="AB530" i="2"/>
  <c r="AA530" i="2"/>
  <c r="Z530" i="2"/>
  <c r="Y530" i="2"/>
  <c r="X530" i="2"/>
  <c r="W530" i="2"/>
  <c r="J530" i="2"/>
  <c r="G530" i="2"/>
  <c r="E530" i="2"/>
  <c r="AD529" i="2"/>
  <c r="AC529" i="2"/>
  <c r="AB529" i="2"/>
  <c r="AA529" i="2"/>
  <c r="Z529" i="2"/>
  <c r="Y529" i="2"/>
  <c r="X529" i="2"/>
  <c r="W529" i="2"/>
  <c r="J529" i="2"/>
  <c r="G529" i="2"/>
  <c r="E529" i="2"/>
  <c r="AD528" i="2"/>
  <c r="AC528" i="2"/>
  <c r="AB528" i="2"/>
  <c r="AA528" i="2"/>
  <c r="Z528" i="2"/>
  <c r="Y528" i="2"/>
  <c r="X528" i="2"/>
  <c r="W528" i="2"/>
  <c r="J528" i="2"/>
  <c r="G528" i="2"/>
  <c r="E528" i="2"/>
  <c r="AD527" i="2"/>
  <c r="AC527" i="2"/>
  <c r="AB527" i="2"/>
  <c r="AA527" i="2"/>
  <c r="Z527" i="2"/>
  <c r="Y527" i="2"/>
  <c r="X527" i="2"/>
  <c r="W527" i="2"/>
  <c r="J527" i="2"/>
  <c r="G527" i="2"/>
  <c r="E527" i="2"/>
  <c r="AD526" i="2"/>
  <c r="AC526" i="2"/>
  <c r="AB526" i="2"/>
  <c r="AA526" i="2"/>
  <c r="Z526" i="2"/>
  <c r="Y526" i="2"/>
  <c r="X526" i="2"/>
  <c r="W526" i="2"/>
  <c r="J526" i="2"/>
  <c r="G526" i="2"/>
  <c r="E526" i="2"/>
  <c r="AF525" i="2"/>
  <c r="AE525" i="2"/>
  <c r="AD525" i="2"/>
  <c r="AC525" i="2"/>
  <c r="AB525" i="2"/>
  <c r="AA525" i="2"/>
  <c r="Z525" i="2"/>
  <c r="Y525" i="2"/>
  <c r="X525" i="2"/>
  <c r="W525" i="2"/>
  <c r="J525" i="2"/>
  <c r="G525" i="2"/>
  <c r="E525" i="2"/>
  <c r="AD524" i="2"/>
  <c r="AC524" i="2"/>
  <c r="AB524" i="2"/>
  <c r="AA524" i="2"/>
  <c r="Z524" i="2"/>
  <c r="Y524" i="2"/>
  <c r="X524" i="2"/>
  <c r="W524" i="2"/>
  <c r="J524" i="2"/>
  <c r="G524" i="2"/>
  <c r="E524" i="2"/>
  <c r="AD523" i="2"/>
  <c r="AC523" i="2"/>
  <c r="AB523" i="2"/>
  <c r="AA523" i="2"/>
  <c r="Z523" i="2"/>
  <c r="Y523" i="2"/>
  <c r="X523" i="2"/>
  <c r="W523" i="2"/>
  <c r="J523" i="2"/>
  <c r="G523" i="2"/>
  <c r="E523" i="2"/>
  <c r="AD522" i="2"/>
  <c r="AC522" i="2"/>
  <c r="AB522" i="2"/>
  <c r="AA522" i="2"/>
  <c r="Z522" i="2"/>
  <c r="Y522" i="2"/>
  <c r="X522" i="2"/>
  <c r="W522" i="2"/>
  <c r="J522" i="2"/>
  <c r="G522" i="2"/>
  <c r="E522" i="2"/>
  <c r="AF521" i="2"/>
  <c r="AE521" i="2"/>
  <c r="AD521" i="2"/>
  <c r="AC521" i="2"/>
  <c r="AB521" i="2"/>
  <c r="AA521" i="2"/>
  <c r="Z521" i="2"/>
  <c r="Y521" i="2"/>
  <c r="X521" i="2"/>
  <c r="W521" i="2"/>
  <c r="J521" i="2"/>
  <c r="G521" i="2"/>
  <c r="E521" i="2"/>
  <c r="AD520" i="2"/>
  <c r="AC520" i="2"/>
  <c r="AB520" i="2"/>
  <c r="AA520" i="2"/>
  <c r="Z520" i="2"/>
  <c r="Y520" i="2"/>
  <c r="X520" i="2"/>
  <c r="W520" i="2"/>
  <c r="J520" i="2"/>
  <c r="G520" i="2"/>
  <c r="E520" i="2"/>
  <c r="AD519" i="2"/>
  <c r="AC519" i="2"/>
  <c r="AB519" i="2"/>
  <c r="AA519" i="2"/>
  <c r="Z519" i="2"/>
  <c r="Y519" i="2"/>
  <c r="X519" i="2"/>
  <c r="W519" i="2"/>
  <c r="J519" i="2"/>
  <c r="G519" i="2"/>
  <c r="E519" i="2"/>
  <c r="AD517" i="2"/>
  <c r="AC517" i="2"/>
  <c r="AB517" i="2"/>
  <c r="AA517" i="2"/>
  <c r="Z517" i="2"/>
  <c r="Y517" i="2"/>
  <c r="X517" i="2"/>
  <c r="W517" i="2"/>
  <c r="J517" i="2"/>
  <c r="G517" i="2"/>
  <c r="E517" i="2"/>
  <c r="AD516" i="2"/>
  <c r="AC516" i="2"/>
  <c r="AB516" i="2"/>
  <c r="AA516" i="2"/>
  <c r="Z516" i="2"/>
  <c r="Y516" i="2"/>
  <c r="X516" i="2"/>
  <c r="W516" i="2"/>
  <c r="J516" i="2"/>
  <c r="G516" i="2"/>
  <c r="E516" i="2"/>
  <c r="AD515" i="2"/>
  <c r="AC515" i="2"/>
  <c r="AB515" i="2"/>
  <c r="AA515" i="2"/>
  <c r="Z515" i="2"/>
  <c r="Y515" i="2"/>
  <c r="X515" i="2"/>
  <c r="W515" i="2"/>
  <c r="J515" i="2"/>
  <c r="G515" i="2"/>
  <c r="E515" i="2"/>
  <c r="AD514" i="2"/>
  <c r="AC514" i="2"/>
  <c r="AB514" i="2"/>
  <c r="AA514" i="2"/>
  <c r="Z514" i="2"/>
  <c r="Y514" i="2"/>
  <c r="X514" i="2"/>
  <c r="W514" i="2"/>
  <c r="J514" i="2"/>
  <c r="G514" i="2"/>
  <c r="E514" i="2"/>
  <c r="AD513" i="2"/>
  <c r="AC513" i="2"/>
  <c r="AB513" i="2"/>
  <c r="AA513" i="2"/>
  <c r="Z513" i="2"/>
  <c r="Y513" i="2"/>
  <c r="X513" i="2"/>
  <c r="W513" i="2"/>
  <c r="J513" i="2"/>
  <c r="G513" i="2"/>
  <c r="E513" i="2"/>
  <c r="AD512" i="2"/>
  <c r="AC512" i="2"/>
  <c r="AB512" i="2"/>
  <c r="AA512" i="2"/>
  <c r="Z512" i="2"/>
  <c r="Y512" i="2"/>
  <c r="X512" i="2"/>
  <c r="W512" i="2"/>
  <c r="J512" i="2"/>
  <c r="G512" i="2"/>
  <c r="E512" i="2"/>
  <c r="AD509" i="2"/>
  <c r="AC509" i="2"/>
  <c r="AB509" i="2"/>
  <c r="AA509" i="2"/>
  <c r="Z509" i="2"/>
  <c r="Y509" i="2"/>
  <c r="X509" i="2"/>
  <c r="W509" i="2"/>
  <c r="J509" i="2"/>
  <c r="G509" i="2"/>
  <c r="E509" i="2"/>
  <c r="AD504" i="2"/>
  <c r="AC504" i="2"/>
  <c r="AB504" i="2"/>
  <c r="AA504" i="2"/>
  <c r="Z504" i="2"/>
  <c r="Y504" i="2"/>
  <c r="X504" i="2"/>
  <c r="W504" i="2"/>
  <c r="J504" i="2"/>
  <c r="G504" i="2"/>
  <c r="E504" i="2"/>
  <c r="AD502" i="2"/>
  <c r="AC502" i="2"/>
  <c r="AB502" i="2"/>
  <c r="AA502" i="2"/>
  <c r="Z502" i="2"/>
  <c r="Y502" i="2"/>
  <c r="X502" i="2"/>
  <c r="W502" i="2"/>
  <c r="J502" i="2"/>
  <c r="G502" i="2"/>
  <c r="E502" i="2"/>
  <c r="AD501" i="2"/>
  <c r="AC501" i="2"/>
  <c r="AB501" i="2"/>
  <c r="AA501" i="2"/>
  <c r="Z501" i="2"/>
  <c r="Y501" i="2"/>
  <c r="X501" i="2"/>
  <c r="W501" i="2"/>
  <c r="J501" i="2"/>
  <c r="G501" i="2"/>
  <c r="E501" i="2"/>
  <c r="AD500" i="2"/>
  <c r="AC500" i="2"/>
  <c r="AB500" i="2"/>
  <c r="AA500" i="2"/>
  <c r="Z500" i="2"/>
  <c r="Y500" i="2"/>
  <c r="X500" i="2"/>
  <c r="W500" i="2"/>
  <c r="J500" i="2"/>
  <c r="G500" i="2"/>
  <c r="E500" i="2"/>
  <c r="AD499" i="2"/>
  <c r="AC499" i="2"/>
  <c r="AB499" i="2"/>
  <c r="AA499" i="2"/>
  <c r="Z499" i="2"/>
  <c r="Y499" i="2"/>
  <c r="X499" i="2"/>
  <c r="W499" i="2"/>
  <c r="J499" i="2"/>
  <c r="G499" i="2"/>
  <c r="E499" i="2"/>
  <c r="AD497" i="2"/>
  <c r="AC497" i="2"/>
  <c r="AB497" i="2"/>
  <c r="AA497" i="2"/>
  <c r="Z497" i="2"/>
  <c r="Y497" i="2"/>
  <c r="X497" i="2"/>
  <c r="W497" i="2"/>
  <c r="J497" i="2"/>
  <c r="G497" i="2"/>
  <c r="E497" i="2"/>
  <c r="AD494" i="2"/>
  <c r="AC494" i="2"/>
  <c r="AB494" i="2"/>
  <c r="AA494" i="2"/>
  <c r="Z494" i="2"/>
  <c r="Y494" i="2"/>
  <c r="X494" i="2"/>
  <c r="W494" i="2"/>
  <c r="J494" i="2"/>
  <c r="G494" i="2"/>
  <c r="E494" i="2"/>
  <c r="AD493" i="2"/>
  <c r="AC493" i="2"/>
  <c r="AB493" i="2"/>
  <c r="AA493" i="2"/>
  <c r="Z493" i="2"/>
  <c r="Y493" i="2"/>
  <c r="X493" i="2"/>
  <c r="W493" i="2"/>
  <c r="J493" i="2"/>
  <c r="G493" i="2"/>
  <c r="E493" i="2"/>
  <c r="AD491" i="2"/>
  <c r="AC491" i="2"/>
  <c r="AB491" i="2"/>
  <c r="AA491" i="2"/>
  <c r="Z491" i="2"/>
  <c r="Y491" i="2"/>
  <c r="X491" i="2"/>
  <c r="W491" i="2"/>
  <c r="J491" i="2"/>
  <c r="G491" i="2"/>
  <c r="E491" i="2"/>
  <c r="AD490" i="2"/>
  <c r="AC490" i="2"/>
  <c r="AB490" i="2"/>
  <c r="AA490" i="2"/>
  <c r="Z490" i="2"/>
  <c r="Y490" i="2"/>
  <c r="X490" i="2"/>
  <c r="W490" i="2"/>
  <c r="J490" i="2"/>
  <c r="G490" i="2"/>
  <c r="E490" i="2"/>
  <c r="AB489" i="2"/>
  <c r="AA489" i="2"/>
  <c r="Z489" i="2"/>
  <c r="Y489" i="2"/>
  <c r="X489" i="2"/>
  <c r="W489" i="2"/>
  <c r="J489" i="2"/>
  <c r="G489" i="2"/>
  <c r="E489" i="2"/>
  <c r="AD488" i="2"/>
  <c r="AC488" i="2"/>
  <c r="AB488" i="2"/>
  <c r="AA488" i="2"/>
  <c r="Z488" i="2"/>
  <c r="Y488" i="2"/>
  <c r="X488" i="2"/>
  <c r="W488" i="2"/>
  <c r="J488" i="2"/>
  <c r="G488" i="2"/>
  <c r="E488" i="2"/>
  <c r="AD487" i="2"/>
  <c r="AC487" i="2"/>
  <c r="AB487" i="2"/>
  <c r="AA487" i="2"/>
  <c r="Z487" i="2"/>
  <c r="Y487" i="2"/>
  <c r="X487" i="2"/>
  <c r="W487" i="2"/>
  <c r="J487" i="2"/>
  <c r="G487" i="2"/>
  <c r="E487" i="2"/>
  <c r="AD486" i="2"/>
  <c r="AC486" i="2"/>
  <c r="AB486" i="2"/>
  <c r="AA486" i="2"/>
  <c r="Z486" i="2"/>
  <c r="Y486" i="2"/>
  <c r="X486" i="2"/>
  <c r="W486" i="2"/>
  <c r="J486" i="2"/>
  <c r="G486" i="2"/>
  <c r="E486" i="2"/>
  <c r="AD485" i="2"/>
  <c r="AC485" i="2"/>
  <c r="AB485" i="2"/>
  <c r="AA485" i="2"/>
  <c r="Z485" i="2"/>
  <c r="Y485" i="2"/>
  <c r="X485" i="2"/>
  <c r="W485" i="2"/>
  <c r="J485" i="2"/>
  <c r="G485" i="2"/>
  <c r="E485" i="2"/>
  <c r="AF484" i="2"/>
  <c r="AE484" i="2"/>
  <c r="AD484" i="2"/>
  <c r="AC484" i="2"/>
  <c r="AB484" i="2"/>
  <c r="AA484" i="2"/>
  <c r="Z484" i="2"/>
  <c r="Y484" i="2"/>
  <c r="X484" i="2"/>
  <c r="W484" i="2"/>
  <c r="J484" i="2"/>
  <c r="G484" i="2"/>
  <c r="E484" i="2"/>
  <c r="AD483" i="2"/>
  <c r="AC483" i="2"/>
  <c r="AB483" i="2"/>
  <c r="AA483" i="2"/>
  <c r="Z483" i="2"/>
  <c r="Y483" i="2"/>
  <c r="X483" i="2"/>
  <c r="W483" i="2"/>
  <c r="J483" i="2"/>
  <c r="G483" i="2"/>
  <c r="E483" i="2"/>
  <c r="AD482" i="2"/>
  <c r="AC482" i="2"/>
  <c r="AB482" i="2"/>
  <c r="AA482" i="2"/>
  <c r="Z482" i="2"/>
  <c r="Y482" i="2"/>
  <c r="X482" i="2"/>
  <c r="W482" i="2"/>
  <c r="J482" i="2"/>
  <c r="G482" i="2"/>
  <c r="E482" i="2"/>
  <c r="AD480" i="2"/>
  <c r="AC480" i="2"/>
  <c r="AB480" i="2"/>
  <c r="AA480" i="2"/>
  <c r="Z480" i="2"/>
  <c r="Y480" i="2"/>
  <c r="X480" i="2"/>
  <c r="W480" i="2"/>
  <c r="J480" i="2"/>
  <c r="G480" i="2"/>
  <c r="E480" i="2"/>
  <c r="AD478" i="2"/>
  <c r="AC478" i="2"/>
  <c r="AB478" i="2"/>
  <c r="AA478" i="2"/>
  <c r="Z478" i="2"/>
  <c r="Y478" i="2"/>
  <c r="X478" i="2"/>
  <c r="W478" i="2"/>
  <c r="J478" i="2"/>
  <c r="G478" i="2"/>
  <c r="E478" i="2"/>
  <c r="AD477" i="2"/>
  <c r="AC477" i="2"/>
  <c r="AB477" i="2"/>
  <c r="AA477" i="2"/>
  <c r="Z477" i="2"/>
  <c r="Y477" i="2"/>
  <c r="X477" i="2"/>
  <c r="W477" i="2"/>
  <c r="J477" i="2"/>
  <c r="G477" i="2"/>
  <c r="E477" i="2"/>
  <c r="AD475" i="2"/>
  <c r="AC475" i="2"/>
  <c r="AB475" i="2"/>
  <c r="AA475" i="2"/>
  <c r="Z475" i="2"/>
  <c r="Y475" i="2"/>
  <c r="X475" i="2"/>
  <c r="W475" i="2"/>
  <c r="J475" i="2"/>
  <c r="G475" i="2"/>
  <c r="E475" i="2"/>
  <c r="AD474" i="2"/>
  <c r="AC474" i="2"/>
  <c r="AB474" i="2"/>
  <c r="AA474" i="2"/>
  <c r="Z474" i="2"/>
  <c r="Y474" i="2"/>
  <c r="X474" i="2"/>
  <c r="W474" i="2"/>
  <c r="J474" i="2"/>
  <c r="G474" i="2"/>
  <c r="E474" i="2"/>
  <c r="AD471" i="2"/>
  <c r="AC471" i="2"/>
  <c r="AB471" i="2"/>
  <c r="AA471" i="2"/>
  <c r="Z471" i="2"/>
  <c r="Y471" i="2"/>
  <c r="X471" i="2"/>
  <c r="W471" i="2"/>
  <c r="J471" i="2"/>
  <c r="G471" i="2"/>
  <c r="E471" i="2"/>
  <c r="AD470" i="2"/>
  <c r="AC470" i="2"/>
  <c r="AB470" i="2"/>
  <c r="AA470" i="2"/>
  <c r="Z470" i="2"/>
  <c r="Y470" i="2"/>
  <c r="X470" i="2"/>
  <c r="W470" i="2"/>
  <c r="J470" i="2"/>
  <c r="G470" i="2"/>
  <c r="E470" i="2"/>
  <c r="AD469" i="2"/>
  <c r="AC469" i="2"/>
  <c r="AB469" i="2"/>
  <c r="AA469" i="2"/>
  <c r="Z469" i="2"/>
  <c r="Y469" i="2"/>
  <c r="X469" i="2"/>
  <c r="W469" i="2"/>
  <c r="J469" i="2"/>
  <c r="G469" i="2"/>
  <c r="E469" i="2"/>
  <c r="AD467" i="2"/>
  <c r="AC467" i="2"/>
  <c r="AB467" i="2"/>
  <c r="AA467" i="2"/>
  <c r="Z467" i="2"/>
  <c r="Y467" i="2"/>
  <c r="X467" i="2"/>
  <c r="W467" i="2"/>
  <c r="J467" i="2"/>
  <c r="G467" i="2"/>
  <c r="E467" i="2"/>
  <c r="AD466" i="2"/>
  <c r="AC466" i="2"/>
  <c r="AB466" i="2"/>
  <c r="AA466" i="2"/>
  <c r="Z466" i="2"/>
  <c r="Y466" i="2"/>
  <c r="X466" i="2"/>
  <c r="W466" i="2"/>
  <c r="J466" i="2"/>
  <c r="G466" i="2"/>
  <c r="E466" i="2"/>
  <c r="AD465" i="2"/>
  <c r="AC465" i="2"/>
  <c r="AB465" i="2"/>
  <c r="AA465" i="2"/>
  <c r="Z465" i="2"/>
  <c r="Y465" i="2"/>
  <c r="X465" i="2"/>
  <c r="W465" i="2"/>
  <c r="J465" i="2"/>
  <c r="G465" i="2"/>
  <c r="E465" i="2"/>
  <c r="AD717" i="2"/>
  <c r="AC717" i="2"/>
  <c r="AB717" i="2"/>
  <c r="AA717" i="2"/>
  <c r="Z717" i="2"/>
  <c r="Y717" i="2"/>
  <c r="X717" i="2"/>
  <c r="W717" i="2"/>
  <c r="J717" i="2"/>
  <c r="G717" i="2"/>
  <c r="E717" i="2"/>
  <c r="AD464" i="2"/>
  <c r="AC464" i="2"/>
  <c r="AB464" i="2"/>
  <c r="AA464" i="2"/>
  <c r="Z464" i="2"/>
  <c r="Y464" i="2"/>
  <c r="X464" i="2"/>
  <c r="W464" i="2"/>
  <c r="J464" i="2"/>
  <c r="G464" i="2"/>
  <c r="E464" i="2"/>
  <c r="AD463" i="2"/>
  <c r="AC463" i="2"/>
  <c r="AB463" i="2"/>
  <c r="AA463" i="2"/>
  <c r="Z463" i="2"/>
  <c r="Y463" i="2"/>
  <c r="X463" i="2"/>
  <c r="W463" i="2"/>
  <c r="J463" i="2"/>
  <c r="G463" i="2"/>
  <c r="E463" i="2"/>
  <c r="AD462" i="2"/>
  <c r="AC462" i="2"/>
  <c r="AB462" i="2"/>
  <c r="AA462" i="2"/>
  <c r="Z462" i="2"/>
  <c r="Y462" i="2"/>
  <c r="X462" i="2"/>
  <c r="W462" i="2"/>
  <c r="J462" i="2"/>
  <c r="G462" i="2"/>
  <c r="E462" i="2"/>
  <c r="AD460" i="2"/>
  <c r="AC460" i="2"/>
  <c r="AB460" i="2"/>
  <c r="AA460" i="2"/>
  <c r="Z460" i="2"/>
  <c r="Y460" i="2"/>
  <c r="X460" i="2"/>
  <c r="W460" i="2"/>
  <c r="J460" i="2"/>
  <c r="G460" i="2"/>
  <c r="E460" i="2"/>
  <c r="AD459" i="2"/>
  <c r="AC459" i="2"/>
  <c r="AB459" i="2"/>
  <c r="AA459" i="2"/>
  <c r="Z459" i="2"/>
  <c r="Y459" i="2"/>
  <c r="X459" i="2"/>
  <c r="W459" i="2"/>
  <c r="J459" i="2"/>
  <c r="G459" i="2"/>
  <c r="E459" i="2"/>
  <c r="AD458" i="2"/>
  <c r="AC458" i="2"/>
  <c r="AB458" i="2"/>
  <c r="AA458" i="2"/>
  <c r="Z458" i="2"/>
  <c r="Y458" i="2"/>
  <c r="X458" i="2"/>
  <c r="W458" i="2"/>
  <c r="J458" i="2"/>
  <c r="G458" i="2"/>
  <c r="E458" i="2"/>
  <c r="AD457" i="2"/>
  <c r="AC457" i="2"/>
  <c r="AB457" i="2"/>
  <c r="AA457" i="2"/>
  <c r="Z457" i="2"/>
  <c r="Y457" i="2"/>
  <c r="X457" i="2"/>
  <c r="W457" i="2"/>
  <c r="J457" i="2"/>
  <c r="G457" i="2"/>
  <c r="E457" i="2"/>
  <c r="AD451" i="2"/>
  <c r="AC451" i="2"/>
  <c r="AB451" i="2"/>
  <c r="AA451" i="2"/>
  <c r="Z451" i="2"/>
  <c r="Y451" i="2"/>
  <c r="X451" i="2"/>
  <c r="W451" i="2"/>
  <c r="J451" i="2"/>
  <c r="G451" i="2"/>
  <c r="E451" i="2"/>
  <c r="AD449" i="2"/>
  <c r="AC449" i="2"/>
  <c r="AB449" i="2"/>
  <c r="AA449" i="2"/>
  <c r="Z449" i="2"/>
  <c r="Y449" i="2"/>
  <c r="X449" i="2"/>
  <c r="W449" i="2"/>
  <c r="J449" i="2"/>
  <c r="G449" i="2"/>
  <c r="E449" i="2"/>
  <c r="AD447" i="2"/>
  <c r="AC447" i="2"/>
  <c r="AB447" i="2"/>
  <c r="AA447" i="2"/>
  <c r="Z447" i="2"/>
  <c r="Y447" i="2"/>
  <c r="X447" i="2"/>
  <c r="W447" i="2"/>
  <c r="J447" i="2"/>
  <c r="G447" i="2"/>
  <c r="E447" i="2"/>
  <c r="AD446" i="2"/>
  <c r="AC446" i="2"/>
  <c r="AB446" i="2"/>
  <c r="AA446" i="2"/>
  <c r="Z446" i="2"/>
  <c r="Y446" i="2"/>
  <c r="X446" i="2"/>
  <c r="W446" i="2"/>
  <c r="J446" i="2"/>
  <c r="G446" i="2"/>
  <c r="E446" i="2"/>
  <c r="AD445" i="2"/>
  <c r="AC445" i="2"/>
  <c r="AB445" i="2"/>
  <c r="AA445" i="2"/>
  <c r="Z445" i="2"/>
  <c r="Y445" i="2"/>
  <c r="X445" i="2"/>
  <c r="W445" i="2"/>
  <c r="J445" i="2"/>
  <c r="G445" i="2"/>
  <c r="E445" i="2"/>
  <c r="AD443" i="2"/>
  <c r="AC443" i="2"/>
  <c r="AB443" i="2"/>
  <c r="AA443" i="2"/>
  <c r="Z443" i="2"/>
  <c r="Y443" i="2"/>
  <c r="X443" i="2"/>
  <c r="W443" i="2"/>
  <c r="J443" i="2"/>
  <c r="G443" i="2"/>
  <c r="E443" i="2"/>
  <c r="AD442" i="2"/>
  <c r="AC442" i="2"/>
  <c r="AB442" i="2"/>
  <c r="AA442" i="2"/>
  <c r="Z442" i="2"/>
  <c r="Y442" i="2"/>
  <c r="X442" i="2"/>
  <c r="W442" i="2"/>
  <c r="J442" i="2"/>
  <c r="G442" i="2"/>
  <c r="E442" i="2"/>
  <c r="AD441" i="2"/>
  <c r="AC441" i="2"/>
  <c r="AB441" i="2"/>
  <c r="AA441" i="2"/>
  <c r="Z441" i="2"/>
  <c r="Y441" i="2"/>
  <c r="X441" i="2"/>
  <c r="W441" i="2"/>
  <c r="J441" i="2"/>
  <c r="G441" i="2"/>
  <c r="E441" i="2"/>
  <c r="AD437" i="2"/>
  <c r="AC437" i="2"/>
  <c r="AB437" i="2"/>
  <c r="AA437" i="2"/>
  <c r="Z437" i="2"/>
  <c r="Y437" i="2"/>
  <c r="X437" i="2"/>
  <c r="W437" i="2"/>
  <c r="J437" i="2"/>
  <c r="G437" i="2"/>
  <c r="E437" i="2"/>
  <c r="AD433" i="2"/>
  <c r="AC433" i="2"/>
  <c r="AB433" i="2"/>
  <c r="AA433" i="2"/>
  <c r="Z433" i="2"/>
  <c r="Y433" i="2"/>
  <c r="X433" i="2"/>
  <c r="W433" i="2"/>
  <c r="J433" i="2"/>
  <c r="G433" i="2"/>
  <c r="E433" i="2"/>
  <c r="AD432" i="2"/>
  <c r="AC432" i="2"/>
  <c r="AB432" i="2"/>
  <c r="AA432" i="2"/>
  <c r="Z432" i="2"/>
  <c r="Y432" i="2"/>
  <c r="X432" i="2"/>
  <c r="W432" i="2"/>
  <c r="J432" i="2"/>
  <c r="G432" i="2"/>
  <c r="E432" i="2"/>
  <c r="AD430" i="2"/>
  <c r="AC430" i="2"/>
  <c r="AB430" i="2"/>
  <c r="AA430" i="2"/>
  <c r="Z430" i="2"/>
  <c r="Y430" i="2"/>
  <c r="X430" i="2"/>
  <c r="W430" i="2"/>
  <c r="J430" i="2"/>
  <c r="G430" i="2"/>
  <c r="E430" i="2"/>
  <c r="AD428" i="2"/>
  <c r="AC428" i="2"/>
  <c r="AB428" i="2"/>
  <c r="AA428" i="2"/>
  <c r="Z428" i="2"/>
  <c r="Y428" i="2"/>
  <c r="X428" i="2"/>
  <c r="W428" i="2"/>
  <c r="J428" i="2"/>
  <c r="G428" i="2"/>
  <c r="E428" i="2"/>
  <c r="AD426" i="2"/>
  <c r="AC426" i="2"/>
  <c r="AB426" i="2"/>
  <c r="AA426" i="2"/>
  <c r="Z426" i="2"/>
  <c r="Y426" i="2"/>
  <c r="X426" i="2"/>
  <c r="W426" i="2"/>
  <c r="J426" i="2"/>
  <c r="G426" i="2"/>
  <c r="E426" i="2"/>
  <c r="AD424" i="2"/>
  <c r="AC424" i="2"/>
  <c r="AB424" i="2"/>
  <c r="AA424" i="2"/>
  <c r="Z424" i="2"/>
  <c r="Y424" i="2"/>
  <c r="X424" i="2"/>
  <c r="W424" i="2"/>
  <c r="J424" i="2"/>
  <c r="G424" i="2"/>
  <c r="E424" i="2"/>
  <c r="AD421" i="2"/>
  <c r="AC421" i="2"/>
  <c r="AB421" i="2"/>
  <c r="AA421" i="2"/>
  <c r="Z421" i="2"/>
  <c r="Y421" i="2"/>
  <c r="X421" i="2"/>
  <c r="W421" i="2"/>
  <c r="J421" i="2"/>
  <c r="G421" i="2"/>
  <c r="E421" i="2"/>
  <c r="AD417" i="2"/>
  <c r="AC417" i="2"/>
  <c r="AB417" i="2"/>
  <c r="AA417" i="2"/>
  <c r="Z417" i="2"/>
  <c r="Y417" i="2"/>
  <c r="X417" i="2"/>
  <c r="W417" i="2"/>
  <c r="J417" i="2"/>
  <c r="G417" i="2"/>
  <c r="E417" i="2"/>
  <c r="AD416" i="2"/>
  <c r="AC416" i="2"/>
  <c r="AB416" i="2"/>
  <c r="AA416" i="2"/>
  <c r="Z416" i="2"/>
  <c r="Y416" i="2"/>
  <c r="X416" i="2"/>
  <c r="W416" i="2"/>
  <c r="J416" i="2"/>
  <c r="G416" i="2"/>
  <c r="E416" i="2"/>
  <c r="AD415" i="2"/>
  <c r="AC415" i="2"/>
  <c r="AB415" i="2"/>
  <c r="AA415" i="2"/>
  <c r="Z415" i="2"/>
  <c r="Y415" i="2"/>
  <c r="X415" i="2"/>
  <c r="W415" i="2"/>
  <c r="J415" i="2"/>
  <c r="G415" i="2"/>
  <c r="E415" i="2"/>
  <c r="AD414" i="2"/>
  <c r="AC414" i="2"/>
  <c r="AB414" i="2"/>
  <c r="AA414" i="2"/>
  <c r="Z414" i="2"/>
  <c r="Y414" i="2"/>
  <c r="X414" i="2"/>
  <c r="W414" i="2"/>
  <c r="J414" i="2"/>
  <c r="G414" i="2"/>
  <c r="E414" i="2"/>
  <c r="AD413" i="2"/>
  <c r="AC413" i="2"/>
  <c r="AB413" i="2"/>
  <c r="AA413" i="2"/>
  <c r="Z413" i="2"/>
  <c r="Y413" i="2"/>
  <c r="X413" i="2"/>
  <c r="W413" i="2"/>
  <c r="J413" i="2"/>
  <c r="G413" i="2"/>
  <c r="E413" i="2"/>
  <c r="AD412" i="2"/>
  <c r="AC412" i="2"/>
  <c r="AB412" i="2"/>
  <c r="AA412" i="2"/>
  <c r="Z412" i="2"/>
  <c r="Y412" i="2"/>
  <c r="X412" i="2"/>
  <c r="W412" i="2"/>
  <c r="J412" i="2"/>
  <c r="G412" i="2"/>
  <c r="E412" i="2"/>
  <c r="AD410" i="2"/>
  <c r="AC410" i="2"/>
  <c r="AB410" i="2"/>
  <c r="AA410" i="2"/>
  <c r="Z410" i="2"/>
  <c r="Y410" i="2"/>
  <c r="X410" i="2"/>
  <c r="W410" i="2"/>
  <c r="J410" i="2"/>
  <c r="G410" i="2"/>
  <c r="E410" i="2"/>
  <c r="AD407" i="2"/>
  <c r="AC407" i="2"/>
  <c r="AB407" i="2"/>
  <c r="AA407" i="2"/>
  <c r="Z407" i="2"/>
  <c r="Y407" i="2"/>
  <c r="X407" i="2"/>
  <c r="W407" i="2"/>
  <c r="J407" i="2"/>
  <c r="G407" i="2"/>
  <c r="E407" i="2"/>
  <c r="AD406" i="2"/>
  <c r="AC406" i="2"/>
  <c r="AB406" i="2"/>
  <c r="AA406" i="2"/>
  <c r="Z406" i="2"/>
  <c r="Y406" i="2"/>
  <c r="X406" i="2"/>
  <c r="W406" i="2"/>
  <c r="J406" i="2"/>
  <c r="G406" i="2"/>
  <c r="E406" i="2"/>
  <c r="AF405" i="2"/>
  <c r="AE405" i="2"/>
  <c r="AD405" i="2"/>
  <c r="AC405" i="2"/>
  <c r="AB405" i="2"/>
  <c r="AA405" i="2"/>
  <c r="Z405" i="2"/>
  <c r="Y405" i="2"/>
  <c r="X405" i="2"/>
  <c r="W405" i="2"/>
  <c r="J405" i="2"/>
  <c r="G405" i="2"/>
  <c r="E405" i="2"/>
  <c r="AD403" i="2"/>
  <c r="AC403" i="2"/>
  <c r="AB403" i="2"/>
  <c r="AA403" i="2"/>
  <c r="Z403" i="2"/>
  <c r="Y403" i="2"/>
  <c r="X403" i="2"/>
  <c r="W403" i="2"/>
  <c r="J403" i="2"/>
  <c r="G403" i="2"/>
  <c r="E403" i="2"/>
  <c r="AD402" i="2"/>
  <c r="AC402" i="2"/>
  <c r="AB402" i="2"/>
  <c r="AA402" i="2"/>
  <c r="Z402" i="2"/>
  <c r="Y402" i="2"/>
  <c r="X402" i="2"/>
  <c r="W402" i="2"/>
  <c r="J402" i="2"/>
  <c r="G402" i="2"/>
  <c r="E402" i="2"/>
  <c r="AD401" i="2"/>
  <c r="AC401" i="2"/>
  <c r="AB401" i="2"/>
  <c r="AA401" i="2"/>
  <c r="Z401" i="2"/>
  <c r="Y401" i="2"/>
  <c r="X401" i="2"/>
  <c r="W401" i="2"/>
  <c r="J401" i="2"/>
  <c r="G401" i="2"/>
  <c r="E401" i="2"/>
  <c r="AD399" i="2"/>
  <c r="AC399" i="2"/>
  <c r="AB399" i="2"/>
  <c r="AA399" i="2"/>
  <c r="Z399" i="2"/>
  <c r="Y399" i="2"/>
  <c r="X399" i="2"/>
  <c r="W399" i="2"/>
  <c r="J399" i="2"/>
  <c r="G399" i="2"/>
  <c r="E399" i="2"/>
  <c r="AD396" i="2"/>
  <c r="AC396" i="2"/>
  <c r="AB396" i="2"/>
  <c r="AA396" i="2"/>
  <c r="Z396" i="2"/>
  <c r="Y396" i="2"/>
  <c r="X396" i="2"/>
  <c r="W396" i="2"/>
  <c r="J396" i="2"/>
  <c r="G396" i="2"/>
  <c r="E396" i="2"/>
  <c r="AD394" i="2"/>
  <c r="AC394" i="2"/>
  <c r="AB394" i="2"/>
  <c r="AA394" i="2"/>
  <c r="Z394" i="2"/>
  <c r="Y394" i="2"/>
  <c r="X394" i="2"/>
  <c r="W394" i="2"/>
  <c r="J394" i="2"/>
  <c r="G394" i="2"/>
  <c r="E394" i="2"/>
  <c r="AD391" i="2"/>
  <c r="AC391" i="2"/>
  <c r="AB391" i="2"/>
  <c r="AA391" i="2"/>
  <c r="Z391" i="2"/>
  <c r="Y391" i="2"/>
  <c r="X391" i="2"/>
  <c r="W391" i="2"/>
  <c r="J391" i="2"/>
  <c r="G391" i="2"/>
  <c r="E391" i="2"/>
  <c r="AD389" i="2"/>
  <c r="AC389" i="2"/>
  <c r="AB389" i="2"/>
  <c r="AA389" i="2"/>
  <c r="Z389" i="2"/>
  <c r="Y389" i="2"/>
  <c r="X389" i="2"/>
  <c r="W389" i="2"/>
  <c r="J389" i="2"/>
  <c r="G389" i="2"/>
  <c r="E389" i="2"/>
  <c r="AD388" i="2"/>
  <c r="AC388" i="2"/>
  <c r="AB388" i="2"/>
  <c r="AA388" i="2"/>
  <c r="Z388" i="2"/>
  <c r="Y388" i="2"/>
  <c r="X388" i="2"/>
  <c r="W388" i="2"/>
  <c r="J388" i="2"/>
  <c r="G388" i="2"/>
  <c r="E388" i="2"/>
  <c r="AD386" i="2"/>
  <c r="AC386" i="2"/>
  <c r="AB386" i="2"/>
  <c r="AA386" i="2"/>
  <c r="Z386" i="2"/>
  <c r="Y386" i="2"/>
  <c r="X386" i="2"/>
  <c r="W386" i="2"/>
  <c r="J386" i="2"/>
  <c r="G386" i="2"/>
  <c r="E386" i="2"/>
  <c r="AD385" i="2"/>
  <c r="AC385" i="2"/>
  <c r="AB385" i="2"/>
  <c r="AA385" i="2"/>
  <c r="Z385" i="2"/>
  <c r="Y385" i="2"/>
  <c r="X385" i="2"/>
  <c r="W385" i="2"/>
  <c r="J385" i="2"/>
  <c r="G385" i="2"/>
  <c r="E385" i="2"/>
  <c r="AD384" i="2"/>
  <c r="AC384" i="2"/>
  <c r="AB384" i="2"/>
  <c r="AA384" i="2"/>
  <c r="Z384" i="2"/>
  <c r="Y384" i="2"/>
  <c r="X384" i="2"/>
  <c r="W384" i="2"/>
  <c r="J384" i="2"/>
  <c r="G384" i="2"/>
  <c r="E384" i="2"/>
  <c r="AD380" i="2"/>
  <c r="AC380" i="2"/>
  <c r="AB380" i="2"/>
  <c r="AA380" i="2"/>
  <c r="Z380" i="2"/>
  <c r="Y380" i="2"/>
  <c r="X380" i="2"/>
  <c r="W380" i="2"/>
  <c r="J380" i="2"/>
  <c r="G380" i="2"/>
  <c r="E380" i="2"/>
  <c r="AF379" i="2"/>
  <c r="AE379" i="2"/>
  <c r="AD379" i="2"/>
  <c r="AC379" i="2"/>
  <c r="AB379" i="2"/>
  <c r="AA379" i="2"/>
  <c r="Z379" i="2"/>
  <c r="Y379" i="2"/>
  <c r="X379" i="2"/>
  <c r="W379" i="2"/>
  <c r="J379" i="2"/>
  <c r="G379" i="2"/>
  <c r="E379" i="2"/>
  <c r="AD378" i="2"/>
  <c r="AC378" i="2"/>
  <c r="AB378" i="2"/>
  <c r="AA378" i="2"/>
  <c r="Z378" i="2"/>
  <c r="Y378" i="2"/>
  <c r="X378" i="2"/>
  <c r="W378" i="2"/>
  <c r="J378" i="2"/>
  <c r="G378" i="2"/>
  <c r="E378" i="2"/>
  <c r="AD372" i="2"/>
  <c r="AC372" i="2"/>
  <c r="AB372" i="2"/>
  <c r="AA372" i="2"/>
  <c r="Z372" i="2"/>
  <c r="Y372" i="2"/>
  <c r="X372" i="2"/>
  <c r="W372" i="2"/>
  <c r="J372" i="2"/>
  <c r="G372" i="2"/>
  <c r="E372" i="2"/>
  <c r="AD369" i="2"/>
  <c r="AC369" i="2"/>
  <c r="AB369" i="2"/>
  <c r="AA369" i="2"/>
  <c r="Z369" i="2"/>
  <c r="Y369" i="2"/>
  <c r="X369" i="2"/>
  <c r="W369" i="2"/>
  <c r="J369" i="2"/>
  <c r="G369" i="2"/>
  <c r="E369" i="2"/>
  <c r="AD364" i="2"/>
  <c r="AC364" i="2"/>
  <c r="AB364" i="2"/>
  <c r="AA364" i="2"/>
  <c r="Z364" i="2"/>
  <c r="Y364" i="2"/>
  <c r="X364" i="2"/>
  <c r="W364" i="2"/>
  <c r="J364" i="2"/>
  <c r="G364" i="2"/>
  <c r="E364" i="2"/>
  <c r="AD363" i="2"/>
  <c r="AC363" i="2"/>
  <c r="AB363" i="2"/>
  <c r="AA363" i="2"/>
  <c r="Z363" i="2"/>
  <c r="Y363" i="2"/>
  <c r="X363" i="2"/>
  <c r="W363" i="2"/>
  <c r="J363" i="2"/>
  <c r="G363" i="2"/>
  <c r="E363" i="2"/>
  <c r="AD359" i="2"/>
  <c r="AC359" i="2"/>
  <c r="AB359" i="2"/>
  <c r="AA359" i="2"/>
  <c r="Z359" i="2"/>
  <c r="Y359" i="2"/>
  <c r="X359" i="2"/>
  <c r="W359" i="2"/>
  <c r="J359" i="2"/>
  <c r="G359" i="2"/>
  <c r="E359" i="2"/>
  <c r="AD356" i="2"/>
  <c r="AC356" i="2"/>
  <c r="AB356" i="2"/>
  <c r="AA356" i="2"/>
  <c r="Z356" i="2"/>
  <c r="Y356" i="2"/>
  <c r="X356" i="2"/>
  <c r="W356" i="2"/>
  <c r="J356" i="2"/>
  <c r="G356" i="2"/>
  <c r="E356" i="2"/>
  <c r="AD354" i="2"/>
  <c r="AC354" i="2"/>
  <c r="AB354" i="2"/>
  <c r="AA354" i="2"/>
  <c r="Z354" i="2"/>
  <c r="Y354" i="2"/>
  <c r="X354" i="2"/>
  <c r="W354" i="2"/>
  <c r="J354" i="2"/>
  <c r="G354" i="2"/>
  <c r="E354" i="2"/>
  <c r="AD352" i="2"/>
  <c r="AC352" i="2"/>
  <c r="AB352" i="2"/>
  <c r="AA352" i="2"/>
  <c r="Z352" i="2"/>
  <c r="Y352" i="2"/>
  <c r="X352" i="2"/>
  <c r="W352" i="2"/>
  <c r="J352" i="2"/>
  <c r="G352" i="2"/>
  <c r="E352" i="2"/>
  <c r="AF351" i="2"/>
  <c r="AE351" i="2"/>
  <c r="AD351" i="2"/>
  <c r="AC351" i="2"/>
  <c r="AB351" i="2"/>
  <c r="AA351" i="2"/>
  <c r="Z351" i="2"/>
  <c r="Y351" i="2"/>
  <c r="X351" i="2"/>
  <c r="W351" i="2"/>
  <c r="J351" i="2"/>
  <c r="G351" i="2"/>
  <c r="E351" i="2"/>
  <c r="AF350" i="2"/>
  <c r="AE350" i="2"/>
  <c r="AD350" i="2"/>
  <c r="AC350" i="2"/>
  <c r="AB350" i="2"/>
  <c r="AA350" i="2"/>
  <c r="Z350" i="2"/>
  <c r="Y350" i="2"/>
  <c r="X350" i="2"/>
  <c r="W350" i="2"/>
  <c r="J350" i="2"/>
  <c r="G350" i="2"/>
  <c r="E350" i="2"/>
  <c r="AD348" i="2"/>
  <c r="AC348" i="2"/>
  <c r="AB348" i="2"/>
  <c r="AA348" i="2"/>
  <c r="Z348" i="2"/>
  <c r="Y348" i="2"/>
  <c r="X348" i="2"/>
  <c r="W348" i="2"/>
  <c r="J348" i="2"/>
  <c r="G348" i="2"/>
  <c r="E348" i="2"/>
  <c r="AD347" i="2"/>
  <c r="AC347" i="2"/>
  <c r="AB347" i="2"/>
  <c r="AA347" i="2"/>
  <c r="Z347" i="2"/>
  <c r="Y347" i="2"/>
  <c r="X347" i="2"/>
  <c r="W347" i="2"/>
  <c r="J347" i="2"/>
  <c r="G347" i="2"/>
  <c r="E347" i="2"/>
  <c r="AD346" i="2"/>
  <c r="AC346" i="2"/>
  <c r="AB346" i="2"/>
  <c r="AA346" i="2"/>
  <c r="Z346" i="2"/>
  <c r="Y346" i="2"/>
  <c r="X346" i="2"/>
  <c r="W346" i="2"/>
  <c r="J346" i="2"/>
  <c r="G346" i="2"/>
  <c r="E346" i="2"/>
  <c r="AD343" i="2"/>
  <c r="AC343" i="2"/>
  <c r="AB343" i="2"/>
  <c r="AA343" i="2"/>
  <c r="Z343" i="2"/>
  <c r="Y343" i="2"/>
  <c r="X343" i="2"/>
  <c r="W343" i="2"/>
  <c r="J343" i="2"/>
  <c r="G343" i="2"/>
  <c r="E343" i="2"/>
  <c r="AD341" i="2"/>
  <c r="AC341" i="2"/>
  <c r="AB341" i="2"/>
  <c r="AA341" i="2"/>
  <c r="Z341" i="2"/>
  <c r="Y341" i="2"/>
  <c r="X341" i="2"/>
  <c r="W341" i="2"/>
  <c r="J341" i="2"/>
  <c r="G341" i="2"/>
  <c r="E341" i="2"/>
  <c r="AD339" i="2"/>
  <c r="AC339" i="2"/>
  <c r="AB339" i="2"/>
  <c r="AA339" i="2"/>
  <c r="Z339" i="2"/>
  <c r="Y339" i="2"/>
  <c r="X339" i="2"/>
  <c r="W339" i="2"/>
  <c r="J339" i="2"/>
  <c r="G339" i="2"/>
  <c r="E339" i="2"/>
  <c r="AD336" i="2"/>
  <c r="AC336" i="2"/>
  <c r="AB336" i="2"/>
  <c r="AA336" i="2"/>
  <c r="Z336" i="2"/>
  <c r="Y336" i="2"/>
  <c r="X336" i="2"/>
  <c r="W336" i="2"/>
  <c r="J336" i="2"/>
  <c r="G336" i="2"/>
  <c r="E336" i="2"/>
  <c r="AD335" i="2"/>
  <c r="AC335" i="2"/>
  <c r="AB335" i="2"/>
  <c r="AA335" i="2"/>
  <c r="Z335" i="2"/>
  <c r="Y335" i="2"/>
  <c r="X335" i="2"/>
  <c r="W335" i="2"/>
  <c r="J335" i="2"/>
  <c r="G335" i="2"/>
  <c r="E335" i="2"/>
  <c r="AD334" i="2"/>
  <c r="AC334" i="2"/>
  <c r="AB334" i="2"/>
  <c r="AA334" i="2"/>
  <c r="Z334" i="2"/>
  <c r="Y334" i="2"/>
  <c r="X334" i="2"/>
  <c r="W334" i="2"/>
  <c r="J334" i="2"/>
  <c r="G334" i="2"/>
  <c r="E334" i="2"/>
  <c r="AD333" i="2"/>
  <c r="AC333" i="2"/>
  <c r="AB333" i="2"/>
  <c r="AA333" i="2"/>
  <c r="Z333" i="2"/>
  <c r="Y333" i="2"/>
  <c r="X333" i="2"/>
  <c r="W333" i="2"/>
  <c r="J333" i="2"/>
  <c r="G333" i="2"/>
  <c r="E333" i="2"/>
  <c r="AF332" i="2"/>
  <c r="AE332" i="2"/>
  <c r="AD332" i="2"/>
  <c r="AC332" i="2"/>
  <c r="AB332" i="2"/>
  <c r="AA332" i="2"/>
  <c r="Z332" i="2"/>
  <c r="Y332" i="2"/>
  <c r="X332" i="2"/>
  <c r="W332" i="2"/>
  <c r="J332" i="2"/>
  <c r="G332" i="2"/>
  <c r="E332" i="2"/>
  <c r="AF331" i="2"/>
  <c r="AE331" i="2"/>
  <c r="AD331" i="2"/>
  <c r="AC331" i="2"/>
  <c r="AB331" i="2"/>
  <c r="AA331" i="2"/>
  <c r="Z331" i="2"/>
  <c r="Y331" i="2"/>
  <c r="X331" i="2"/>
  <c r="W331" i="2"/>
  <c r="J331" i="2"/>
  <c r="G331" i="2"/>
  <c r="E331" i="2"/>
  <c r="AF327" i="2"/>
  <c r="AE327" i="2"/>
  <c r="AD327" i="2"/>
  <c r="AC327" i="2"/>
  <c r="AB327" i="2"/>
  <c r="AA327" i="2"/>
  <c r="Z327" i="2"/>
  <c r="Y327" i="2"/>
  <c r="X327" i="2"/>
  <c r="W327" i="2"/>
  <c r="J327" i="2"/>
  <c r="G327" i="2"/>
  <c r="E327" i="2"/>
  <c r="AD325" i="2"/>
  <c r="AC325" i="2"/>
  <c r="AB325" i="2"/>
  <c r="AA325" i="2"/>
  <c r="Z325" i="2"/>
  <c r="Y325" i="2"/>
  <c r="X325" i="2"/>
  <c r="W325" i="2"/>
  <c r="J325" i="2"/>
  <c r="G325" i="2"/>
  <c r="E325" i="2"/>
  <c r="AD322" i="2"/>
  <c r="AC322" i="2"/>
  <c r="AB322" i="2"/>
  <c r="AA322" i="2"/>
  <c r="Z322" i="2"/>
  <c r="Y322" i="2"/>
  <c r="X322" i="2"/>
  <c r="W322" i="2"/>
  <c r="J322" i="2"/>
  <c r="G322" i="2"/>
  <c r="E322" i="2"/>
  <c r="AB321" i="2"/>
  <c r="AA321" i="2"/>
  <c r="Z321" i="2"/>
  <c r="Y321" i="2"/>
  <c r="X321" i="2"/>
  <c r="W321" i="2"/>
  <c r="J321" i="2"/>
  <c r="G321" i="2"/>
  <c r="E321" i="2"/>
  <c r="AF315" i="2"/>
  <c r="AE315" i="2"/>
  <c r="AD315" i="2"/>
  <c r="AC315" i="2"/>
  <c r="AB315" i="2"/>
  <c r="AA315" i="2"/>
  <c r="Z315" i="2"/>
  <c r="Y315" i="2"/>
  <c r="X315" i="2"/>
  <c r="W315" i="2"/>
  <c r="J315" i="2"/>
  <c r="G315" i="2"/>
  <c r="E315" i="2"/>
  <c r="AF314" i="2"/>
  <c r="AE314" i="2"/>
  <c r="AD314" i="2"/>
  <c r="AC314" i="2"/>
  <c r="AB314" i="2"/>
  <c r="AA314" i="2"/>
  <c r="Z314" i="2"/>
  <c r="Y314" i="2"/>
  <c r="X314" i="2"/>
  <c r="W314" i="2"/>
  <c r="J314" i="2"/>
  <c r="G314" i="2"/>
  <c r="E314" i="2"/>
  <c r="AD313" i="2"/>
  <c r="AC313" i="2"/>
  <c r="AB313" i="2"/>
  <c r="AA313" i="2"/>
  <c r="Z313" i="2"/>
  <c r="Y313" i="2"/>
  <c r="X313" i="2"/>
  <c r="W313" i="2"/>
  <c r="J313" i="2"/>
  <c r="G313" i="2"/>
  <c r="E313" i="2"/>
  <c r="AF312" i="2"/>
  <c r="AE312" i="2"/>
  <c r="AD312" i="2"/>
  <c r="AC312" i="2"/>
  <c r="AB312" i="2"/>
  <c r="AA312" i="2"/>
  <c r="Z312" i="2"/>
  <c r="Y312" i="2"/>
  <c r="X312" i="2"/>
  <c r="W312" i="2"/>
  <c r="J312" i="2"/>
  <c r="G312" i="2"/>
  <c r="E312" i="2"/>
  <c r="AF311" i="2"/>
  <c r="AE311" i="2"/>
  <c r="AD311" i="2"/>
  <c r="AC311" i="2"/>
  <c r="AB311" i="2"/>
  <c r="AA311" i="2"/>
  <c r="Z311" i="2"/>
  <c r="Y311" i="2"/>
  <c r="X311" i="2"/>
  <c r="W311" i="2"/>
  <c r="J311" i="2"/>
  <c r="G311" i="2"/>
  <c r="E311" i="2"/>
  <c r="AF306" i="2"/>
  <c r="AE306" i="2"/>
  <c r="AD306" i="2"/>
  <c r="AC306" i="2"/>
  <c r="AB306" i="2"/>
  <c r="AA306" i="2"/>
  <c r="Z306" i="2"/>
  <c r="Y306" i="2"/>
  <c r="X306" i="2"/>
  <c r="W306" i="2"/>
  <c r="J306" i="2"/>
  <c r="G306" i="2"/>
  <c r="E306" i="2"/>
  <c r="AD299" i="2"/>
  <c r="AC299" i="2"/>
  <c r="AB299" i="2"/>
  <c r="AA299" i="2"/>
  <c r="Z299" i="2"/>
  <c r="Y299" i="2"/>
  <c r="X299" i="2"/>
  <c r="W299" i="2"/>
  <c r="J299" i="2"/>
  <c r="G299" i="2"/>
  <c r="E299" i="2"/>
  <c r="AD298" i="2"/>
  <c r="AC298" i="2"/>
  <c r="AB298" i="2"/>
  <c r="AA298" i="2"/>
  <c r="Z298" i="2"/>
  <c r="Y298" i="2"/>
  <c r="X298" i="2"/>
  <c r="W298" i="2"/>
  <c r="J298" i="2"/>
  <c r="G298" i="2"/>
  <c r="E298" i="2"/>
  <c r="AF292" i="2"/>
  <c r="AE292" i="2"/>
  <c r="AD292" i="2"/>
  <c r="AC292" i="2"/>
  <c r="AB292" i="2"/>
  <c r="AA292" i="2"/>
  <c r="Z292" i="2"/>
  <c r="Y292" i="2"/>
  <c r="X292" i="2"/>
  <c r="W292" i="2"/>
  <c r="J292" i="2"/>
  <c r="G292" i="2"/>
  <c r="E292" i="2"/>
  <c r="AD290" i="2"/>
  <c r="AC290" i="2"/>
  <c r="AB290" i="2"/>
  <c r="AA290" i="2"/>
  <c r="Z290" i="2"/>
  <c r="Y290" i="2"/>
  <c r="X290" i="2"/>
  <c r="W290" i="2"/>
  <c r="J290" i="2"/>
  <c r="G290" i="2"/>
  <c r="E290" i="2"/>
  <c r="AD286" i="2"/>
  <c r="AC286" i="2"/>
  <c r="AB286" i="2"/>
  <c r="AA286" i="2"/>
  <c r="Z286" i="2"/>
  <c r="Y286" i="2"/>
  <c r="X286" i="2"/>
  <c r="W286" i="2"/>
  <c r="J286" i="2"/>
  <c r="G286" i="2"/>
  <c r="E286" i="2"/>
  <c r="AF283" i="2"/>
  <c r="AE283" i="2"/>
  <c r="AD283" i="2"/>
  <c r="AC283" i="2"/>
  <c r="AB283" i="2"/>
  <c r="AA283" i="2"/>
  <c r="Z283" i="2"/>
  <c r="Y283" i="2"/>
  <c r="X283" i="2"/>
  <c r="W283" i="2"/>
  <c r="J283" i="2"/>
  <c r="G283" i="2"/>
  <c r="E283" i="2"/>
  <c r="AD282" i="2"/>
  <c r="AC282" i="2"/>
  <c r="AB282" i="2"/>
  <c r="AA282" i="2"/>
  <c r="Z282" i="2"/>
  <c r="Y282" i="2"/>
  <c r="X282" i="2"/>
  <c r="W282" i="2"/>
  <c r="J282" i="2"/>
  <c r="G282" i="2"/>
  <c r="E282" i="2"/>
  <c r="AD279" i="2"/>
  <c r="AC279" i="2"/>
  <c r="AB279" i="2"/>
  <c r="AA279" i="2"/>
  <c r="Z279" i="2"/>
  <c r="Y279" i="2"/>
  <c r="X279" i="2"/>
  <c r="W279" i="2"/>
  <c r="J279" i="2"/>
  <c r="G279" i="2"/>
  <c r="E279" i="2"/>
  <c r="AD277" i="2"/>
  <c r="AC277" i="2"/>
  <c r="AB277" i="2"/>
  <c r="AA277" i="2"/>
  <c r="Z277" i="2"/>
  <c r="Y277" i="2"/>
  <c r="X277" i="2"/>
  <c r="W277" i="2"/>
  <c r="J277" i="2"/>
  <c r="G277" i="2"/>
  <c r="E277" i="2"/>
  <c r="AF276" i="2"/>
  <c r="AE276" i="2"/>
  <c r="AD276" i="2"/>
  <c r="AC276" i="2"/>
  <c r="AB276" i="2"/>
  <c r="AA276" i="2"/>
  <c r="Z276" i="2"/>
  <c r="Y276" i="2"/>
  <c r="X276" i="2"/>
  <c r="W276" i="2"/>
  <c r="J276" i="2"/>
  <c r="G276" i="2"/>
  <c r="E276" i="2"/>
  <c r="AF275" i="2"/>
  <c r="AE275" i="2"/>
  <c r="AD275" i="2"/>
  <c r="AC275" i="2"/>
  <c r="AB275" i="2"/>
  <c r="AA275" i="2"/>
  <c r="Z275" i="2"/>
  <c r="Y275" i="2"/>
  <c r="X275" i="2"/>
  <c r="W275" i="2"/>
  <c r="J275" i="2"/>
  <c r="G275" i="2"/>
  <c r="E275" i="2"/>
  <c r="AD78" i="2"/>
  <c r="AC78" i="2"/>
  <c r="AB78" i="2"/>
  <c r="AA78" i="2"/>
  <c r="Z78" i="2"/>
  <c r="Y78" i="2"/>
  <c r="X78" i="2"/>
  <c r="W78" i="2"/>
  <c r="J78" i="2"/>
  <c r="G78" i="2"/>
  <c r="E78" i="2"/>
  <c r="AD274" i="2"/>
  <c r="AC274" i="2"/>
  <c r="AB274" i="2"/>
  <c r="AA274" i="2"/>
  <c r="Z274" i="2"/>
  <c r="Y274" i="2"/>
  <c r="X274" i="2"/>
  <c r="W274" i="2"/>
  <c r="J274" i="2"/>
  <c r="G274" i="2"/>
  <c r="E274" i="2"/>
  <c r="AD273" i="2"/>
  <c r="AC273" i="2"/>
  <c r="AB273" i="2"/>
  <c r="AA273" i="2"/>
  <c r="Z273" i="2"/>
  <c r="Y273" i="2"/>
  <c r="X273" i="2"/>
  <c r="W273" i="2"/>
  <c r="J273" i="2"/>
  <c r="G273" i="2"/>
  <c r="E273" i="2"/>
  <c r="AF270" i="2"/>
  <c r="AE270" i="2"/>
  <c r="AD270" i="2"/>
  <c r="AC270" i="2"/>
  <c r="AB270" i="2"/>
  <c r="AA270" i="2"/>
  <c r="Z270" i="2"/>
  <c r="Y270" i="2"/>
  <c r="X270" i="2"/>
  <c r="W270" i="2"/>
  <c r="J270" i="2"/>
  <c r="G270" i="2"/>
  <c r="E270" i="2"/>
  <c r="AD269" i="2"/>
  <c r="AC269" i="2"/>
  <c r="AB269" i="2"/>
  <c r="AA269" i="2"/>
  <c r="Z269" i="2"/>
  <c r="Y269" i="2"/>
  <c r="X269" i="2"/>
  <c r="W269" i="2"/>
  <c r="J269" i="2"/>
  <c r="G269" i="2"/>
  <c r="E269" i="2"/>
  <c r="AD268" i="2"/>
  <c r="AC268" i="2"/>
  <c r="AB268" i="2"/>
  <c r="AA268" i="2"/>
  <c r="Z268" i="2"/>
  <c r="Y268" i="2"/>
  <c r="X268" i="2"/>
  <c r="W268" i="2"/>
  <c r="J268" i="2"/>
  <c r="G268" i="2"/>
  <c r="E268" i="2"/>
  <c r="AF266" i="2"/>
  <c r="AE266" i="2"/>
  <c r="AD266" i="2"/>
  <c r="AC266" i="2"/>
  <c r="AB266" i="2"/>
  <c r="AA266" i="2"/>
  <c r="Z266" i="2"/>
  <c r="Y266" i="2"/>
  <c r="X266" i="2"/>
  <c r="W266" i="2"/>
  <c r="J266" i="2"/>
  <c r="G266" i="2"/>
  <c r="E266" i="2"/>
  <c r="AD262" i="2"/>
  <c r="AC262" i="2"/>
  <c r="AB262" i="2"/>
  <c r="AA262" i="2"/>
  <c r="Z262" i="2"/>
  <c r="Y262" i="2"/>
  <c r="X262" i="2"/>
  <c r="W262" i="2"/>
  <c r="J262" i="2"/>
  <c r="G262" i="2"/>
  <c r="E262" i="2"/>
  <c r="AF260" i="2"/>
  <c r="AE260" i="2"/>
  <c r="AD260" i="2"/>
  <c r="AC260" i="2"/>
  <c r="AB260" i="2"/>
  <c r="AA260" i="2"/>
  <c r="Z260" i="2"/>
  <c r="Y260" i="2"/>
  <c r="X260" i="2"/>
  <c r="W260" i="2"/>
  <c r="J260" i="2"/>
  <c r="G260" i="2"/>
  <c r="E260" i="2"/>
  <c r="AD256" i="2"/>
  <c r="AC256" i="2"/>
  <c r="AB256" i="2"/>
  <c r="AA256" i="2"/>
  <c r="Z256" i="2"/>
  <c r="Y256" i="2"/>
  <c r="X256" i="2"/>
  <c r="W256" i="2"/>
  <c r="J256" i="2"/>
  <c r="G256" i="2"/>
  <c r="E256" i="2"/>
  <c r="AF255" i="2"/>
  <c r="AE255" i="2"/>
  <c r="AD255" i="2"/>
  <c r="AC255" i="2"/>
  <c r="AB255" i="2"/>
  <c r="AA255" i="2"/>
  <c r="Z255" i="2"/>
  <c r="Y255" i="2"/>
  <c r="X255" i="2"/>
  <c r="W255" i="2"/>
  <c r="J255" i="2"/>
  <c r="G255" i="2"/>
  <c r="E255" i="2"/>
  <c r="AD254" i="2"/>
  <c r="AC254" i="2"/>
  <c r="AB254" i="2"/>
  <c r="AA254" i="2"/>
  <c r="Z254" i="2"/>
  <c r="Y254" i="2"/>
  <c r="X254" i="2"/>
  <c r="W254" i="2"/>
  <c r="J254" i="2"/>
  <c r="G254" i="2"/>
  <c r="E254" i="2"/>
  <c r="AD244" i="2"/>
  <c r="AC244" i="2"/>
  <c r="AB244" i="2"/>
  <c r="AA244" i="2"/>
  <c r="Z244" i="2"/>
  <c r="Y244" i="2"/>
  <c r="X244" i="2"/>
  <c r="W244" i="2"/>
  <c r="J244" i="2"/>
  <c r="G244" i="2"/>
  <c r="E244" i="2"/>
  <c r="AD216" i="2"/>
  <c r="AC216" i="2"/>
  <c r="AB216" i="2"/>
  <c r="AA216" i="2"/>
  <c r="Z216" i="2"/>
  <c r="Y216" i="2"/>
  <c r="X216" i="2"/>
  <c r="W216" i="2"/>
  <c r="J216" i="2"/>
  <c r="G216" i="2"/>
  <c r="E216" i="2"/>
  <c r="AF243" i="2"/>
  <c r="AE243" i="2"/>
  <c r="AD243" i="2"/>
  <c r="AC243" i="2"/>
  <c r="AB243" i="2"/>
  <c r="AA243" i="2"/>
  <c r="Z243" i="2"/>
  <c r="Y243" i="2"/>
  <c r="X243" i="2"/>
  <c r="W243" i="2"/>
  <c r="J243" i="2"/>
  <c r="G243" i="2"/>
  <c r="E243" i="2"/>
  <c r="AD170" i="2"/>
  <c r="AC170" i="2"/>
  <c r="AB170" i="2"/>
  <c r="AA170" i="2"/>
  <c r="Z170" i="2"/>
  <c r="Y170" i="2"/>
  <c r="X170" i="2"/>
  <c r="W170" i="2"/>
  <c r="J170" i="2"/>
  <c r="G170" i="2"/>
  <c r="E170" i="2"/>
  <c r="AF240" i="2"/>
  <c r="AE240" i="2"/>
  <c r="AD240" i="2"/>
  <c r="AC240" i="2"/>
  <c r="AB240" i="2"/>
  <c r="AA240" i="2"/>
  <c r="Z240" i="2"/>
  <c r="Y240" i="2"/>
  <c r="X240" i="2"/>
  <c r="W240" i="2"/>
  <c r="J240" i="2"/>
  <c r="G240" i="2"/>
  <c r="E240" i="2"/>
  <c r="AD235" i="2"/>
  <c r="AC235" i="2"/>
  <c r="AB235" i="2"/>
  <c r="AA235" i="2"/>
  <c r="Z235" i="2"/>
  <c r="Y235" i="2"/>
  <c r="X235" i="2"/>
  <c r="W235" i="2"/>
  <c r="J235" i="2"/>
  <c r="G235" i="2"/>
  <c r="E235" i="2"/>
  <c r="AD234" i="2"/>
  <c r="AC234" i="2"/>
  <c r="AB234" i="2"/>
  <c r="AA234" i="2"/>
  <c r="Z234" i="2"/>
  <c r="Y234" i="2"/>
  <c r="X234" i="2"/>
  <c r="W234" i="2"/>
  <c r="J234" i="2"/>
  <c r="G234" i="2"/>
  <c r="E234" i="2"/>
  <c r="AD233" i="2"/>
  <c r="AC233" i="2"/>
  <c r="AB233" i="2"/>
  <c r="AA233" i="2"/>
  <c r="Z233" i="2"/>
  <c r="Y233" i="2"/>
  <c r="X233" i="2"/>
  <c r="W233" i="2"/>
  <c r="J233" i="2"/>
  <c r="G233" i="2"/>
  <c r="E233" i="2"/>
  <c r="AD79" i="2"/>
  <c r="AC79" i="2"/>
  <c r="AB79" i="2"/>
  <c r="AA79" i="2"/>
  <c r="Z79" i="2"/>
  <c r="Y79" i="2"/>
  <c r="X79" i="2"/>
  <c r="W79" i="2"/>
  <c r="J79" i="2"/>
  <c r="G79" i="2"/>
  <c r="E79" i="2"/>
  <c r="AD232" i="2"/>
  <c r="AC232" i="2"/>
  <c r="AB232" i="2"/>
  <c r="AA232" i="2"/>
  <c r="Z232" i="2"/>
  <c r="Y232" i="2"/>
  <c r="X232" i="2"/>
  <c r="W232" i="2"/>
  <c r="J232" i="2"/>
  <c r="G232" i="2"/>
  <c r="E232" i="2"/>
  <c r="AD231" i="2"/>
  <c r="AC231" i="2"/>
  <c r="AB231" i="2"/>
  <c r="AA231" i="2"/>
  <c r="Z231" i="2"/>
  <c r="Y231" i="2"/>
  <c r="X231" i="2"/>
  <c r="W231" i="2"/>
  <c r="J231" i="2"/>
  <c r="G231" i="2"/>
  <c r="E231" i="2"/>
  <c r="AD836" i="2"/>
  <c r="AC836" i="2"/>
  <c r="AB836" i="2"/>
  <c r="AA836" i="2"/>
  <c r="Z836" i="2"/>
  <c r="Y836" i="2"/>
  <c r="X836" i="2"/>
  <c r="W836" i="2"/>
  <c r="J836" i="2"/>
  <c r="G836" i="2"/>
  <c r="E836" i="2"/>
  <c r="AD121" i="2"/>
  <c r="AC121" i="2"/>
  <c r="AB121" i="2"/>
  <c r="AA121" i="2"/>
  <c r="Z121" i="2"/>
  <c r="Y121" i="2"/>
  <c r="X121" i="2"/>
  <c r="W121" i="2"/>
  <c r="J121" i="2"/>
  <c r="G121" i="2"/>
  <c r="E121" i="2"/>
  <c r="AF214" i="2"/>
  <c r="AE214" i="2"/>
  <c r="AD214" i="2"/>
  <c r="AC214" i="2"/>
  <c r="AB214" i="2"/>
  <c r="AA214" i="2"/>
  <c r="Z214" i="2"/>
  <c r="Y214" i="2"/>
  <c r="X214" i="2"/>
  <c r="W214" i="2"/>
  <c r="J214" i="2"/>
  <c r="G214" i="2"/>
  <c r="E214" i="2"/>
  <c r="AF211" i="2"/>
  <c r="AE211" i="2"/>
  <c r="AD211" i="2"/>
  <c r="AC211" i="2"/>
  <c r="AB211" i="2"/>
  <c r="AA211" i="2"/>
  <c r="Z211" i="2"/>
  <c r="Y211" i="2"/>
  <c r="X211" i="2"/>
  <c r="W211" i="2"/>
  <c r="J211" i="2"/>
  <c r="G211" i="2"/>
  <c r="E211" i="2"/>
  <c r="AF210" i="2"/>
  <c r="AE210" i="2"/>
  <c r="AD210" i="2"/>
  <c r="AC210" i="2"/>
  <c r="AB210" i="2"/>
  <c r="AA210" i="2"/>
  <c r="Z210" i="2"/>
  <c r="Y210" i="2"/>
  <c r="X210" i="2"/>
  <c r="W210" i="2"/>
  <c r="J210" i="2"/>
  <c r="G210" i="2"/>
  <c r="E210" i="2"/>
  <c r="AD205" i="2"/>
  <c r="AC205" i="2"/>
  <c r="AB205" i="2"/>
  <c r="AA205" i="2"/>
  <c r="Z205" i="2"/>
  <c r="Y205" i="2"/>
  <c r="X205" i="2"/>
  <c r="W205" i="2"/>
  <c r="J205" i="2"/>
  <c r="G205" i="2"/>
  <c r="E205" i="2"/>
  <c r="AF201" i="2"/>
  <c r="AE201" i="2"/>
  <c r="AD201" i="2"/>
  <c r="AC201" i="2"/>
  <c r="AB201" i="2"/>
  <c r="AA201" i="2"/>
  <c r="Z201" i="2"/>
  <c r="Y201" i="2"/>
  <c r="X201" i="2"/>
  <c r="W201" i="2"/>
  <c r="J201" i="2"/>
  <c r="G201" i="2"/>
  <c r="E201" i="2"/>
  <c r="AD438" i="2"/>
  <c r="AC438" i="2"/>
  <c r="AB438" i="2"/>
  <c r="AA438" i="2"/>
  <c r="Z438" i="2"/>
  <c r="Y438" i="2"/>
  <c r="X438" i="2"/>
  <c r="W438" i="2"/>
  <c r="J438" i="2"/>
  <c r="G438" i="2"/>
  <c r="E438" i="2"/>
  <c r="AF183" i="2"/>
  <c r="AE183" i="2"/>
  <c r="AD183" i="2"/>
  <c r="AC183" i="2"/>
  <c r="AB183" i="2"/>
  <c r="AA183" i="2"/>
  <c r="Z183" i="2"/>
  <c r="Y183" i="2"/>
  <c r="X183" i="2"/>
  <c r="W183" i="2"/>
  <c r="J183" i="2"/>
  <c r="G183" i="2"/>
  <c r="E183" i="2"/>
  <c r="AF182" i="2"/>
  <c r="AE182" i="2"/>
  <c r="AD182" i="2"/>
  <c r="AC182" i="2"/>
  <c r="AB182" i="2"/>
  <c r="AA182" i="2"/>
  <c r="Z182" i="2"/>
  <c r="Y182" i="2"/>
  <c r="X182" i="2"/>
  <c r="W182" i="2"/>
  <c r="J182" i="2"/>
  <c r="G182" i="2"/>
  <c r="E182" i="2"/>
  <c r="AD175" i="2"/>
  <c r="AC175" i="2"/>
  <c r="AB175" i="2"/>
  <c r="AA175" i="2"/>
  <c r="Z175" i="2"/>
  <c r="Y175" i="2"/>
  <c r="X175" i="2"/>
  <c r="W175" i="2"/>
  <c r="J175" i="2"/>
  <c r="G175" i="2"/>
  <c r="E175" i="2"/>
  <c r="AD94" i="2"/>
  <c r="AC94" i="2"/>
  <c r="AB94" i="2"/>
  <c r="AA94" i="2"/>
  <c r="Z94" i="2"/>
  <c r="Y94" i="2"/>
  <c r="X94" i="2"/>
  <c r="W94" i="2"/>
  <c r="J94" i="2"/>
  <c r="G94" i="2"/>
  <c r="E94" i="2"/>
  <c r="AD455" i="2"/>
  <c r="AC455" i="2"/>
  <c r="AB455" i="2"/>
  <c r="AA455" i="2"/>
  <c r="Z455" i="2"/>
  <c r="Y455" i="2"/>
  <c r="X455" i="2"/>
  <c r="W455" i="2"/>
  <c r="J455" i="2"/>
  <c r="G455" i="2"/>
  <c r="E455" i="2"/>
  <c r="AD392" i="2"/>
  <c r="AC392" i="2"/>
  <c r="AB392" i="2"/>
  <c r="AA392" i="2"/>
  <c r="Z392" i="2"/>
  <c r="Y392" i="2"/>
  <c r="X392" i="2"/>
  <c r="W392" i="2"/>
  <c r="J392" i="2"/>
  <c r="G392" i="2"/>
  <c r="E392" i="2"/>
  <c r="AD101" i="2"/>
  <c r="AC101" i="2"/>
  <c r="AB101" i="2"/>
  <c r="AA101" i="2"/>
  <c r="Z101" i="2"/>
  <c r="Y101" i="2"/>
  <c r="X101" i="2"/>
  <c r="W101" i="2"/>
  <c r="J101" i="2"/>
  <c r="G101" i="2"/>
  <c r="E101" i="2"/>
  <c r="AD168" i="2"/>
  <c r="AC168" i="2"/>
  <c r="AB168" i="2"/>
  <c r="AA168" i="2"/>
  <c r="Z168" i="2"/>
  <c r="Y168" i="2"/>
  <c r="X168" i="2"/>
  <c r="W168" i="2"/>
  <c r="J168" i="2"/>
  <c r="G168" i="2"/>
  <c r="E168" i="2"/>
  <c r="AD498" i="2"/>
  <c r="AC498" i="2"/>
  <c r="AB498" i="2"/>
  <c r="AA498" i="2"/>
  <c r="Z498" i="2"/>
  <c r="Y498" i="2"/>
  <c r="X498" i="2"/>
  <c r="W498" i="2"/>
  <c r="J498" i="2"/>
  <c r="G498" i="2"/>
  <c r="E498" i="2"/>
  <c r="AD669" i="2"/>
  <c r="AC669" i="2"/>
  <c r="AB669" i="2"/>
  <c r="AA669" i="2"/>
  <c r="Z669" i="2"/>
  <c r="Y669" i="2"/>
  <c r="X669" i="2"/>
  <c r="W669" i="2"/>
  <c r="J669" i="2"/>
  <c r="G669" i="2"/>
  <c r="E669" i="2"/>
  <c r="AD178" i="2"/>
  <c r="AC178" i="2"/>
  <c r="AB178" i="2"/>
  <c r="AA178" i="2"/>
  <c r="Z178" i="2"/>
  <c r="Y178" i="2"/>
  <c r="X178" i="2"/>
  <c r="W178" i="2"/>
  <c r="J178" i="2"/>
  <c r="G178" i="2"/>
  <c r="E178" i="2"/>
  <c r="AD177" i="2"/>
  <c r="AC177" i="2"/>
  <c r="AB177" i="2"/>
  <c r="AA177" i="2"/>
  <c r="Z177" i="2"/>
  <c r="Y177" i="2"/>
  <c r="X177" i="2"/>
  <c r="W177" i="2"/>
  <c r="J177" i="2"/>
  <c r="G177" i="2"/>
  <c r="E177" i="2"/>
  <c r="AD6" i="2"/>
  <c r="AC6" i="2"/>
  <c r="AB6" i="2"/>
  <c r="AA6" i="2"/>
  <c r="Z6" i="2"/>
  <c r="Y6" i="2"/>
  <c r="X6" i="2"/>
  <c r="W6" i="2"/>
  <c r="J6" i="2"/>
  <c r="G6" i="2"/>
  <c r="E6" i="2"/>
  <c r="AD120" i="2"/>
  <c r="AC120" i="2"/>
  <c r="AB120" i="2"/>
  <c r="AA120" i="2"/>
  <c r="Z120" i="2"/>
  <c r="Y120" i="2"/>
  <c r="X120" i="2"/>
  <c r="W120" i="2"/>
  <c r="J120" i="2"/>
  <c r="G120" i="2"/>
  <c r="E120" i="2"/>
  <c r="AF2" i="2"/>
  <c r="AE2" i="2"/>
  <c r="AD2" i="2"/>
  <c r="AC2" i="2"/>
  <c r="AB2" i="2"/>
  <c r="AA2" i="2"/>
  <c r="Z2" i="2"/>
  <c r="Y2" i="2"/>
  <c r="X2" i="2"/>
  <c r="W2" i="2"/>
  <c r="J2" i="2"/>
  <c r="G2" i="2"/>
  <c r="E2" i="2"/>
  <c r="AD247" i="2"/>
  <c r="AC247" i="2"/>
  <c r="AB247" i="2"/>
  <c r="AA247" i="2"/>
  <c r="Z247" i="2"/>
  <c r="Y247" i="2"/>
  <c r="X247" i="2"/>
  <c r="W247" i="2"/>
  <c r="J247" i="2"/>
  <c r="G247" i="2"/>
  <c r="E247" i="2"/>
  <c r="AD51" i="2"/>
  <c r="AC51" i="2"/>
  <c r="AB51" i="2"/>
  <c r="AA51" i="2"/>
  <c r="Z51" i="2"/>
  <c r="Y51" i="2"/>
  <c r="X51" i="2"/>
  <c r="W51" i="2"/>
  <c r="J51" i="2"/>
  <c r="G51" i="2"/>
  <c r="E51" i="2"/>
  <c r="AD115" i="2"/>
  <c r="AC115" i="2"/>
  <c r="AB115" i="2"/>
  <c r="AA115" i="2"/>
  <c r="Z115" i="2"/>
  <c r="Y115" i="2"/>
  <c r="X115" i="2"/>
  <c r="W115" i="2"/>
  <c r="J115" i="2"/>
  <c r="G115" i="2"/>
  <c r="E115" i="2"/>
  <c r="AD93" i="2"/>
  <c r="AC93" i="2"/>
  <c r="AB93" i="2"/>
  <c r="AA93" i="2"/>
  <c r="Z93" i="2"/>
  <c r="Y93" i="2"/>
  <c r="X93" i="2"/>
  <c r="W93" i="2"/>
  <c r="J93" i="2"/>
  <c r="G93" i="2"/>
  <c r="E93" i="2"/>
  <c r="AD213" i="2"/>
  <c r="AC213" i="2"/>
  <c r="AB213" i="2"/>
  <c r="AA213" i="2"/>
  <c r="Z213" i="2"/>
  <c r="Y213" i="2"/>
  <c r="X213" i="2"/>
  <c r="W213" i="2"/>
  <c r="J213" i="2"/>
  <c r="G213" i="2"/>
  <c r="E213" i="2"/>
  <c r="AD196" i="2"/>
  <c r="AC196" i="2"/>
  <c r="AB196" i="2"/>
  <c r="AA196" i="2"/>
  <c r="Z196" i="2"/>
  <c r="Y196" i="2"/>
  <c r="X196" i="2"/>
  <c r="W196" i="2"/>
  <c r="J196" i="2"/>
  <c r="G196" i="2"/>
  <c r="E196" i="2"/>
  <c r="AD132" i="2"/>
  <c r="AC132" i="2"/>
  <c r="AB132" i="2"/>
  <c r="AA132" i="2"/>
  <c r="Z132" i="2"/>
  <c r="Y132" i="2"/>
  <c r="X132" i="2"/>
  <c r="W132" i="2"/>
  <c r="J132" i="2"/>
  <c r="G132" i="2"/>
  <c r="E132" i="2"/>
  <c r="AD212" i="2"/>
  <c r="AC212" i="2"/>
  <c r="AB212" i="2"/>
  <c r="AA212" i="2"/>
  <c r="Z212" i="2"/>
  <c r="Y212" i="2"/>
  <c r="X212" i="2"/>
  <c r="W212" i="2"/>
  <c r="J212" i="2"/>
  <c r="G212" i="2"/>
  <c r="E212" i="2"/>
  <c r="AD119" i="2"/>
  <c r="AC119" i="2"/>
  <c r="AB119" i="2"/>
  <c r="AA119" i="2"/>
  <c r="Z119" i="2"/>
  <c r="Y119" i="2"/>
  <c r="X119" i="2"/>
  <c r="W119" i="2"/>
  <c r="J119" i="2"/>
  <c r="G119" i="2"/>
  <c r="E119" i="2"/>
  <c r="AD77" i="2"/>
  <c r="AC77" i="2"/>
  <c r="AB77" i="2"/>
  <c r="AA77" i="2"/>
  <c r="Z77" i="2"/>
  <c r="Y77" i="2"/>
  <c r="X77" i="2"/>
  <c r="W77" i="2"/>
  <c r="J77" i="2"/>
  <c r="G77" i="2"/>
  <c r="E77" i="2"/>
  <c r="AD382" i="2"/>
  <c r="AC382" i="2"/>
  <c r="AB382" i="2"/>
  <c r="AA382" i="2"/>
  <c r="Z382" i="2"/>
  <c r="Y382" i="2"/>
  <c r="X382" i="2"/>
  <c r="W382" i="2"/>
  <c r="J382" i="2"/>
  <c r="G382" i="2"/>
  <c r="E382" i="2"/>
  <c r="AD218" i="2"/>
  <c r="AC218" i="2"/>
  <c r="AB218" i="2"/>
  <c r="AA218" i="2"/>
  <c r="Z218" i="2"/>
  <c r="Y218" i="2"/>
  <c r="X218" i="2"/>
  <c r="W218" i="2"/>
  <c r="J218" i="2"/>
  <c r="G218" i="2"/>
  <c r="E218" i="2"/>
  <c r="AD329" i="2"/>
  <c r="AC329" i="2"/>
  <c r="AB329" i="2"/>
  <c r="AA329" i="2"/>
  <c r="Z329" i="2"/>
  <c r="Y329" i="2"/>
  <c r="X329" i="2"/>
  <c r="W329" i="2"/>
  <c r="J329" i="2"/>
  <c r="G329" i="2"/>
  <c r="E329" i="2"/>
  <c r="AD118" i="2"/>
  <c r="AC118" i="2"/>
  <c r="AB118" i="2"/>
  <c r="AA118" i="2"/>
  <c r="Z118" i="2"/>
  <c r="Y118" i="2"/>
  <c r="X118" i="2"/>
  <c r="W118" i="2"/>
  <c r="J118" i="2"/>
  <c r="G118" i="2"/>
  <c r="E118" i="2"/>
  <c r="AD116" i="2"/>
  <c r="AC116" i="2"/>
  <c r="AB116" i="2"/>
  <c r="AA116" i="2"/>
  <c r="Z116" i="2"/>
  <c r="Y116" i="2"/>
  <c r="X116" i="2"/>
  <c r="W116" i="2"/>
  <c r="J116" i="2"/>
  <c r="G116" i="2"/>
  <c r="E116" i="2"/>
  <c r="AD25" i="2"/>
  <c r="AC25" i="2"/>
  <c r="AB25" i="2"/>
  <c r="AA25" i="2"/>
  <c r="Z25" i="2"/>
  <c r="Y25" i="2"/>
  <c r="X25" i="2"/>
  <c r="W25" i="2"/>
  <c r="J25" i="2"/>
  <c r="G25" i="2"/>
  <c r="E25" i="2"/>
  <c r="AD114" i="2"/>
  <c r="AC114" i="2"/>
  <c r="AB114" i="2"/>
  <c r="AA114" i="2"/>
  <c r="Z114" i="2"/>
  <c r="Y114" i="2"/>
  <c r="X114" i="2"/>
  <c r="W114" i="2"/>
  <c r="J114" i="2"/>
  <c r="G114" i="2"/>
  <c r="E114" i="2"/>
  <c r="AD251" i="2"/>
  <c r="AC251" i="2"/>
  <c r="AB251" i="2"/>
  <c r="AA251" i="2"/>
  <c r="Z251" i="2"/>
  <c r="Y251" i="2"/>
  <c r="X251" i="2"/>
  <c r="W251" i="2"/>
  <c r="J251" i="2"/>
  <c r="G251" i="2"/>
  <c r="E251" i="2"/>
  <c r="AD92" i="2"/>
  <c r="AC92" i="2"/>
  <c r="AB92" i="2"/>
  <c r="AA92" i="2"/>
  <c r="Z92" i="2"/>
  <c r="Y92" i="2"/>
  <c r="X92" i="2"/>
  <c r="W92" i="2"/>
  <c r="J92" i="2"/>
  <c r="G92" i="2"/>
  <c r="E92" i="2"/>
  <c r="AD1040" i="2"/>
  <c r="AC1040" i="2"/>
  <c r="AB1040" i="2"/>
  <c r="AA1040" i="2"/>
  <c r="Z1040" i="2"/>
  <c r="Y1040" i="2"/>
  <c r="X1040" i="2"/>
  <c r="W1040" i="2"/>
  <c r="J1040" i="2"/>
  <c r="G1040" i="2"/>
  <c r="E1040" i="2"/>
  <c r="AD136" i="2"/>
  <c r="AC136" i="2"/>
  <c r="AB136" i="2"/>
  <c r="AA136" i="2"/>
  <c r="Z136" i="2"/>
  <c r="Y136" i="2"/>
  <c r="X136" i="2"/>
  <c r="W136" i="2"/>
  <c r="J136" i="2"/>
  <c r="G136" i="2"/>
  <c r="E136" i="2"/>
  <c r="AD102" i="2"/>
  <c r="AC102" i="2"/>
  <c r="AB102" i="2"/>
  <c r="AA102" i="2"/>
  <c r="Z102" i="2"/>
  <c r="Y102" i="2"/>
  <c r="X102" i="2"/>
  <c r="W102" i="2"/>
  <c r="J102" i="2"/>
  <c r="G102" i="2"/>
  <c r="E102" i="2"/>
  <c r="AD143" i="2"/>
  <c r="AC143" i="2"/>
  <c r="AB143" i="2"/>
  <c r="AA143" i="2"/>
  <c r="Z143" i="2"/>
  <c r="Y143" i="2"/>
  <c r="X143" i="2"/>
  <c r="W143" i="2"/>
  <c r="J143" i="2"/>
  <c r="G143" i="2"/>
  <c r="E143" i="2"/>
  <c r="AD142" i="2"/>
  <c r="AC142" i="2"/>
  <c r="AB142" i="2"/>
  <c r="AA142" i="2"/>
  <c r="Z142" i="2"/>
  <c r="Y142" i="2"/>
  <c r="X142" i="2"/>
  <c r="W142" i="2"/>
  <c r="J142" i="2"/>
  <c r="G142" i="2"/>
  <c r="E142" i="2"/>
  <c r="AD141" i="2"/>
  <c r="AC141" i="2"/>
  <c r="AB141" i="2"/>
  <c r="AA141" i="2"/>
  <c r="Z141" i="2"/>
  <c r="Y141" i="2"/>
  <c r="X141" i="2"/>
  <c r="W141" i="2"/>
  <c r="J141" i="2"/>
  <c r="G141" i="2"/>
  <c r="E141" i="2"/>
  <c r="AD7" i="2"/>
  <c r="AC7" i="2"/>
  <c r="AB7" i="2"/>
  <c r="AA7" i="2"/>
  <c r="Z7" i="2"/>
  <c r="Y7" i="2"/>
  <c r="X7" i="2"/>
  <c r="W7" i="2"/>
  <c r="J7" i="2"/>
  <c r="G7" i="2"/>
  <c r="E7" i="2"/>
  <c r="AD408" i="2"/>
  <c r="AC408" i="2"/>
  <c r="AB408" i="2"/>
  <c r="AA408" i="2"/>
  <c r="Z408" i="2"/>
  <c r="Y408" i="2"/>
  <c r="X408" i="2"/>
  <c r="W408" i="2"/>
  <c r="J408" i="2"/>
  <c r="G408" i="2"/>
  <c r="E408" i="2"/>
  <c r="AD250" i="2"/>
  <c r="AC250" i="2"/>
  <c r="AB250" i="2"/>
  <c r="AA250" i="2"/>
  <c r="Z250" i="2"/>
  <c r="Y250" i="2"/>
  <c r="X250" i="2"/>
  <c r="W250" i="2"/>
  <c r="J250" i="2"/>
  <c r="G250" i="2"/>
  <c r="E250" i="2"/>
  <c r="AD345" i="2"/>
  <c r="AC345" i="2"/>
  <c r="AB345" i="2"/>
  <c r="AA345" i="2"/>
  <c r="Z345" i="2"/>
  <c r="Y345" i="2"/>
  <c r="X345" i="2"/>
  <c r="W345" i="2"/>
  <c r="J345" i="2"/>
  <c r="G345" i="2"/>
  <c r="E345" i="2"/>
  <c r="AD560" i="2"/>
  <c r="AC560" i="2"/>
  <c r="AB560" i="2"/>
  <c r="AA560" i="2"/>
  <c r="Z560" i="2"/>
  <c r="Y560" i="2"/>
  <c r="X560" i="2"/>
  <c r="W560" i="2"/>
  <c r="J560" i="2"/>
  <c r="G560" i="2"/>
  <c r="E560" i="2"/>
  <c r="AD131" i="2"/>
  <c r="AC131" i="2"/>
  <c r="AB131" i="2"/>
  <c r="AA131" i="2"/>
  <c r="Z131" i="2"/>
  <c r="Y131" i="2"/>
  <c r="X131" i="2"/>
  <c r="W131" i="2"/>
  <c r="J131" i="2"/>
  <c r="G131" i="2"/>
  <c r="E131" i="2"/>
  <c r="AD425" i="2"/>
  <c r="AC425" i="2"/>
  <c r="AB425" i="2"/>
  <c r="AA425" i="2"/>
  <c r="Z425" i="2"/>
  <c r="Y425" i="2"/>
  <c r="X425" i="2"/>
  <c r="W425" i="2"/>
  <c r="J425" i="2"/>
  <c r="G425" i="2"/>
  <c r="E425" i="2"/>
  <c r="AD419" i="2"/>
  <c r="AC419" i="2"/>
  <c r="AB419" i="2"/>
  <c r="AA419" i="2"/>
  <c r="Z419" i="2"/>
  <c r="Y419" i="2"/>
  <c r="X419" i="2"/>
  <c r="W419" i="2"/>
  <c r="J419" i="2"/>
  <c r="G419" i="2"/>
  <c r="E419" i="2"/>
  <c r="AD128" i="2"/>
  <c r="AC128" i="2"/>
  <c r="AB128" i="2"/>
  <c r="AA128" i="2"/>
  <c r="Z128" i="2"/>
  <c r="Y128" i="2"/>
  <c r="X128" i="2"/>
  <c r="W128" i="2"/>
  <c r="J128" i="2"/>
  <c r="G128" i="2"/>
  <c r="E128" i="2"/>
  <c r="AD456" i="2"/>
  <c r="AC456" i="2"/>
  <c r="AB456" i="2"/>
  <c r="AA456" i="2"/>
  <c r="Z456" i="2"/>
  <c r="Y456" i="2"/>
  <c r="X456" i="2"/>
  <c r="W456" i="2"/>
  <c r="J456" i="2"/>
  <c r="G456" i="2"/>
  <c r="E456" i="2"/>
  <c r="AD658" i="2"/>
  <c r="AC658" i="2"/>
  <c r="AB658" i="2"/>
  <c r="AA658" i="2"/>
  <c r="Z658" i="2"/>
  <c r="Y658" i="2"/>
  <c r="X658" i="2"/>
  <c r="W658" i="2"/>
  <c r="J658" i="2"/>
  <c r="G658" i="2"/>
  <c r="E658" i="2"/>
  <c r="AD468" i="2"/>
  <c r="AC468" i="2"/>
  <c r="AB468" i="2"/>
  <c r="AA468" i="2"/>
  <c r="Z468" i="2"/>
  <c r="Y468" i="2"/>
  <c r="X468" i="2"/>
  <c r="W468" i="2"/>
  <c r="J468" i="2"/>
  <c r="G468" i="2"/>
  <c r="E468" i="2"/>
  <c r="AD324" i="2"/>
  <c r="AC324" i="2"/>
  <c r="AB324" i="2"/>
  <c r="AA324" i="2"/>
  <c r="Z324" i="2"/>
  <c r="Y324" i="2"/>
  <c r="X324" i="2"/>
  <c r="W324" i="2"/>
  <c r="J324" i="2"/>
  <c r="G324" i="2"/>
  <c r="E324" i="2"/>
  <c r="AD66" i="2"/>
  <c r="AC66" i="2"/>
  <c r="AB66" i="2"/>
  <c r="AA66" i="2"/>
  <c r="Z66" i="2"/>
  <c r="Y66" i="2"/>
  <c r="X66" i="2"/>
  <c r="W66" i="2"/>
  <c r="J66" i="2"/>
  <c r="G66" i="2"/>
  <c r="E66" i="2"/>
  <c r="AD271" i="2"/>
  <c r="AC271" i="2"/>
  <c r="AB271" i="2"/>
  <c r="AA271" i="2"/>
  <c r="Z271" i="2"/>
  <c r="Y271" i="2"/>
  <c r="X271" i="2"/>
  <c r="W271" i="2"/>
  <c r="J271" i="2"/>
  <c r="G271" i="2"/>
  <c r="E271" i="2"/>
  <c r="AD257" i="2"/>
  <c r="AC257" i="2"/>
  <c r="AB257" i="2"/>
  <c r="AA257" i="2"/>
  <c r="Z257" i="2"/>
  <c r="Y257" i="2"/>
  <c r="X257" i="2"/>
  <c r="W257" i="2"/>
  <c r="J257" i="2"/>
  <c r="G257" i="2"/>
  <c r="E257" i="2"/>
  <c r="AD492" i="2"/>
  <c r="AC492" i="2"/>
  <c r="AB492" i="2"/>
  <c r="AA492" i="2"/>
  <c r="Z492" i="2"/>
  <c r="Y492" i="2"/>
  <c r="X492" i="2"/>
  <c r="W492" i="2"/>
  <c r="J492" i="2"/>
  <c r="G492" i="2"/>
  <c r="E492" i="2"/>
  <c r="AD221" i="2"/>
  <c r="AC221" i="2"/>
  <c r="AB221" i="2"/>
  <c r="AA221" i="2"/>
  <c r="Z221" i="2"/>
  <c r="Y221" i="2"/>
  <c r="X221" i="2"/>
  <c r="W221" i="2"/>
  <c r="J221" i="2"/>
  <c r="G221" i="2"/>
  <c r="E221" i="2"/>
  <c r="AD505" i="2"/>
  <c r="AC505" i="2"/>
  <c r="AB505" i="2"/>
  <c r="AA505" i="2"/>
  <c r="Z505" i="2"/>
  <c r="Y505" i="2"/>
  <c r="X505" i="2"/>
  <c r="W505" i="2"/>
  <c r="J505" i="2"/>
  <c r="G505" i="2"/>
  <c r="E505" i="2"/>
  <c r="AD296" i="2"/>
  <c r="AC296" i="2"/>
  <c r="AB296" i="2"/>
  <c r="AA296" i="2"/>
  <c r="Z296" i="2"/>
  <c r="Y296" i="2"/>
  <c r="X296" i="2"/>
  <c r="W296" i="2"/>
  <c r="J296" i="2"/>
  <c r="G296" i="2"/>
  <c r="E296" i="2"/>
  <c r="AD157" i="2"/>
  <c r="AC157" i="2"/>
  <c r="AB157" i="2"/>
  <c r="AA157" i="2"/>
  <c r="Z157" i="2"/>
  <c r="Y157" i="2"/>
  <c r="X157" i="2"/>
  <c r="W157" i="2"/>
  <c r="J157" i="2"/>
  <c r="G157" i="2"/>
  <c r="E157" i="2"/>
  <c r="AD127" i="2"/>
  <c r="AC127" i="2"/>
  <c r="AB127" i="2"/>
  <c r="AA127" i="2"/>
  <c r="Z127" i="2"/>
  <c r="Y127" i="2"/>
  <c r="X127" i="2"/>
  <c r="W127" i="2"/>
  <c r="J127" i="2"/>
  <c r="G127" i="2"/>
  <c r="E127" i="2"/>
  <c r="AD246" i="2"/>
  <c r="AC246" i="2"/>
  <c r="AB246" i="2"/>
  <c r="AA246" i="2"/>
  <c r="Z246" i="2"/>
  <c r="Y246" i="2"/>
  <c r="X246" i="2"/>
  <c r="W246" i="2"/>
  <c r="J246" i="2"/>
  <c r="G246" i="2"/>
  <c r="E246" i="2"/>
  <c r="AD84" i="2"/>
  <c r="AC84" i="2"/>
  <c r="AB84" i="2"/>
  <c r="AA84" i="2"/>
  <c r="Z84" i="2"/>
  <c r="Y84" i="2"/>
  <c r="X84" i="2"/>
  <c r="W84" i="2"/>
  <c r="J84" i="2"/>
  <c r="G84" i="2"/>
  <c r="E84" i="2"/>
  <c r="AD340" i="2"/>
  <c r="AC340" i="2"/>
  <c r="AB340" i="2"/>
  <c r="AA340" i="2"/>
  <c r="Z340" i="2"/>
  <c r="Y340" i="2"/>
  <c r="X340" i="2"/>
  <c r="W340" i="2"/>
  <c r="J340" i="2"/>
  <c r="G340" i="2"/>
  <c r="E340" i="2"/>
  <c r="AD76" i="2"/>
  <c r="AC76" i="2"/>
  <c r="AB76" i="2"/>
  <c r="AA76" i="2"/>
  <c r="Z76" i="2"/>
  <c r="Y76" i="2"/>
  <c r="X76" i="2"/>
  <c r="W76" i="2"/>
  <c r="J76" i="2"/>
  <c r="G76" i="2"/>
  <c r="E76" i="2"/>
  <c r="AD167" i="2"/>
  <c r="AC167" i="2"/>
  <c r="AB167" i="2"/>
  <c r="AA167" i="2"/>
  <c r="Z167" i="2"/>
  <c r="Y167" i="2"/>
  <c r="X167" i="2"/>
  <c r="W167" i="2"/>
  <c r="J167" i="2"/>
  <c r="G167" i="2"/>
  <c r="E167" i="2"/>
  <c r="AD113" i="2"/>
  <c r="AC113" i="2"/>
  <c r="AB113" i="2"/>
  <c r="AA113" i="2"/>
  <c r="Z113" i="2"/>
  <c r="Y113" i="2"/>
  <c r="X113" i="2"/>
  <c r="W113" i="2"/>
  <c r="J113" i="2"/>
  <c r="G113" i="2"/>
  <c r="E113" i="2"/>
  <c r="AD366" i="2"/>
  <c r="AC366" i="2"/>
  <c r="AB366" i="2"/>
  <c r="AA366" i="2"/>
  <c r="Z366" i="2"/>
  <c r="Y366" i="2"/>
  <c r="X366" i="2"/>
  <c r="W366" i="2"/>
  <c r="J366" i="2"/>
  <c r="G366" i="2"/>
  <c r="E366" i="2"/>
  <c r="AD217" i="2"/>
  <c r="AC217" i="2"/>
  <c r="AB217" i="2"/>
  <c r="AA217" i="2"/>
  <c r="Z217" i="2"/>
  <c r="Y217" i="2"/>
  <c r="X217" i="2"/>
  <c r="W217" i="2"/>
  <c r="J217" i="2"/>
  <c r="G217" i="2"/>
  <c r="E217" i="2"/>
  <c r="AD381" i="2"/>
  <c r="AC381" i="2"/>
  <c r="AB381" i="2"/>
  <c r="AA381" i="2"/>
  <c r="Z381" i="2"/>
  <c r="Y381" i="2"/>
  <c r="X381" i="2"/>
  <c r="W381" i="2"/>
  <c r="J381" i="2"/>
  <c r="G381" i="2"/>
  <c r="E381" i="2"/>
  <c r="AD49" i="2"/>
  <c r="AC49" i="2"/>
  <c r="AB49" i="2"/>
  <c r="AA49" i="2"/>
  <c r="Z49" i="2"/>
  <c r="Y49" i="2"/>
  <c r="X49" i="2"/>
  <c r="W49" i="2"/>
  <c r="J49" i="2"/>
  <c r="G49" i="2"/>
  <c r="E49" i="2"/>
  <c r="AD575" i="2"/>
  <c r="AC575" i="2"/>
  <c r="AB575" i="2"/>
  <c r="AA575" i="2"/>
  <c r="Z575" i="2"/>
  <c r="Y575" i="2"/>
  <c r="X575" i="2"/>
  <c r="W575" i="2"/>
  <c r="J575" i="2"/>
  <c r="G575" i="2"/>
  <c r="E575" i="2"/>
  <c r="AD85" i="2"/>
  <c r="AC85" i="2"/>
  <c r="AB85" i="2"/>
  <c r="AA85" i="2"/>
  <c r="Z85" i="2"/>
  <c r="Y85" i="2"/>
  <c r="X85" i="2"/>
  <c r="W85" i="2"/>
  <c r="J85" i="2"/>
  <c r="G85" i="2"/>
  <c r="E85" i="2"/>
  <c r="AD97" i="2"/>
  <c r="AC97" i="2"/>
  <c r="AB97" i="2"/>
  <c r="AA97" i="2"/>
  <c r="Z97" i="2"/>
  <c r="Y97" i="2"/>
  <c r="X97" i="2"/>
  <c r="W97" i="2"/>
  <c r="J97" i="2"/>
  <c r="G97" i="2"/>
  <c r="E97" i="2"/>
  <c r="AD96" i="2"/>
  <c r="AC96" i="2"/>
  <c r="AB96" i="2"/>
  <c r="AA96" i="2"/>
  <c r="Z96" i="2"/>
  <c r="Y96" i="2"/>
  <c r="X96" i="2"/>
  <c r="W96" i="2"/>
  <c r="J96" i="2"/>
  <c r="G96" i="2"/>
  <c r="E96" i="2"/>
  <c r="AD133" i="2"/>
  <c r="AC133" i="2"/>
  <c r="AB133" i="2"/>
  <c r="AA133" i="2"/>
  <c r="Z133" i="2"/>
  <c r="Y133" i="2"/>
  <c r="X133" i="2"/>
  <c r="W133" i="2"/>
  <c r="J133" i="2"/>
  <c r="G133" i="2"/>
  <c r="E133" i="2"/>
  <c r="AD130" i="2"/>
  <c r="AC130" i="2"/>
  <c r="AB130" i="2"/>
  <c r="AA130" i="2"/>
  <c r="Z130" i="2"/>
  <c r="Y130" i="2"/>
  <c r="X130" i="2"/>
  <c r="W130" i="2"/>
  <c r="J130" i="2"/>
  <c r="G130" i="2"/>
  <c r="E130" i="2"/>
  <c r="AD69" i="2"/>
  <c r="AC69" i="2"/>
  <c r="AB69" i="2"/>
  <c r="AA69" i="2"/>
  <c r="Z69" i="2"/>
  <c r="Y69" i="2"/>
  <c r="X69" i="2"/>
  <c r="W69" i="2"/>
  <c r="J69" i="2"/>
  <c r="G69" i="2"/>
  <c r="E69" i="2"/>
  <c r="AD931" i="2"/>
  <c r="AC931" i="2"/>
  <c r="AB931" i="2"/>
  <c r="AA931" i="2"/>
  <c r="Z931" i="2"/>
  <c r="Y931" i="2"/>
  <c r="X931" i="2"/>
  <c r="W931" i="2"/>
  <c r="J931" i="2"/>
  <c r="G931" i="2"/>
  <c r="E931" i="2"/>
  <c r="AD90" i="2"/>
  <c r="AC90" i="2"/>
  <c r="AB90" i="2"/>
  <c r="AA90" i="2"/>
  <c r="Z90" i="2"/>
  <c r="Y90" i="2"/>
  <c r="X90" i="2"/>
  <c r="W90" i="2"/>
  <c r="J90" i="2"/>
  <c r="G90" i="2"/>
  <c r="E90" i="2"/>
  <c r="AD387" i="2"/>
  <c r="AC387" i="2"/>
  <c r="AB387" i="2"/>
  <c r="AA387" i="2"/>
  <c r="Z387" i="2"/>
  <c r="Y387" i="2"/>
  <c r="X387" i="2"/>
  <c r="W387" i="2"/>
  <c r="J387" i="2"/>
  <c r="G387" i="2"/>
  <c r="E387" i="2"/>
  <c r="AD67" i="2"/>
  <c r="AC67" i="2"/>
  <c r="AB67" i="2"/>
  <c r="AA67" i="2"/>
  <c r="Z67" i="2"/>
  <c r="Y67" i="2"/>
  <c r="X67" i="2"/>
  <c r="W67" i="2"/>
  <c r="J67" i="2"/>
  <c r="G67" i="2"/>
  <c r="E67" i="2"/>
  <c r="AD88" i="2"/>
  <c r="AC88" i="2"/>
  <c r="AB88" i="2"/>
  <c r="AA88" i="2"/>
  <c r="Z88" i="2"/>
  <c r="Y88" i="2"/>
  <c r="X88" i="2"/>
  <c r="W88" i="2"/>
  <c r="J88" i="2"/>
  <c r="G88" i="2"/>
  <c r="E88" i="2"/>
  <c r="AD65" i="2"/>
  <c r="AC65" i="2"/>
  <c r="AB65" i="2"/>
  <c r="AA65" i="2"/>
  <c r="Z65" i="2"/>
  <c r="Y65" i="2"/>
  <c r="X65" i="2"/>
  <c r="W65" i="2"/>
  <c r="J65" i="2"/>
  <c r="G65" i="2"/>
  <c r="E65" i="2"/>
  <c r="AD86" i="2"/>
  <c r="AC86" i="2"/>
  <c r="AB86" i="2"/>
  <c r="AA86" i="2"/>
  <c r="Z86" i="2"/>
  <c r="Y86" i="2"/>
  <c r="X86" i="2"/>
  <c r="W86" i="2"/>
  <c r="J86" i="2"/>
  <c r="G86" i="2"/>
  <c r="E86" i="2"/>
  <c r="AD197" i="2"/>
  <c r="AC197" i="2"/>
  <c r="AB197" i="2"/>
  <c r="AA197" i="2"/>
  <c r="Z197" i="2"/>
  <c r="Y197" i="2"/>
  <c r="X197" i="2"/>
  <c r="W197" i="2"/>
  <c r="J197" i="2"/>
  <c r="G197" i="2"/>
  <c r="E197" i="2"/>
  <c r="AD357" i="2"/>
  <c r="AC357" i="2"/>
  <c r="AB357" i="2"/>
  <c r="AA357" i="2"/>
  <c r="Z357" i="2"/>
  <c r="Y357" i="2"/>
  <c r="X357" i="2"/>
  <c r="W357" i="2"/>
  <c r="J357" i="2"/>
  <c r="G357" i="2"/>
  <c r="E357" i="2"/>
  <c r="AD531" i="2"/>
  <c r="AC531" i="2"/>
  <c r="AB531" i="2"/>
  <c r="AA531" i="2"/>
  <c r="Z531" i="2"/>
  <c r="Y531" i="2"/>
  <c r="X531" i="2"/>
  <c r="W531" i="2"/>
  <c r="J531" i="2"/>
  <c r="G531" i="2"/>
  <c r="E531" i="2"/>
  <c r="AJ128" i="4" l="1"/>
  <c r="AK795" i="2"/>
  <c r="AL795" i="2" a="1"/>
  <c r="AU1194" i="4"/>
  <c r="AJ1188" i="4"/>
  <c r="AU1183" i="4"/>
  <c r="AJ1183" i="4"/>
  <c r="Y1183" i="4"/>
  <c r="Y1169" i="4"/>
  <c r="Y1154" i="4"/>
  <c r="AU1140" i="4"/>
  <c r="Y1138" i="4"/>
  <c r="AJ1122" i="4"/>
  <c r="Y1122" i="4"/>
  <c r="AU1109" i="4"/>
  <c r="Y1107" i="4"/>
  <c r="AU1093" i="4"/>
  <c r="AJ1093" i="4"/>
  <c r="AJ1092" i="4"/>
  <c r="Y1092" i="4"/>
  <c r="AU1077" i="4"/>
  <c r="AJ1077" i="4"/>
  <c r="Y1076" i="4"/>
  <c r="AU1063" i="4"/>
  <c r="AJ1063" i="4"/>
  <c r="AU1062" i="4"/>
  <c r="AJ1062" i="4"/>
  <c r="Y1062" i="4"/>
  <c r="AU1051" i="4"/>
  <c r="AU1049" i="4"/>
  <c r="AJ1049" i="4"/>
  <c r="Y1049" i="4"/>
  <c r="Y1033" i="4"/>
  <c r="AU1016" i="4"/>
  <c r="AU1014" i="4"/>
  <c r="AJ1014" i="4"/>
  <c r="Y1014" i="4"/>
  <c r="AU993" i="4"/>
  <c r="AJ993" i="4"/>
  <c r="Y993" i="4"/>
  <c r="AU980" i="4"/>
  <c r="AJ980" i="4"/>
  <c r="Y980" i="4"/>
  <c r="AU970" i="4"/>
  <c r="AJ970" i="4"/>
  <c r="Y970" i="4"/>
  <c r="AU960" i="4"/>
  <c r="AJ960" i="4"/>
  <c r="Y960" i="4"/>
  <c r="Y943" i="4"/>
  <c r="AU942" i="4"/>
  <c r="AU941" i="4"/>
  <c r="AJ941" i="4"/>
  <c r="AU940" i="4"/>
  <c r="AJ940" i="4"/>
  <c r="Y940" i="4"/>
  <c r="AU939" i="4"/>
  <c r="AJ939" i="4"/>
  <c r="Y939" i="4"/>
  <c r="AU938" i="4"/>
  <c r="AJ938" i="4"/>
  <c r="AU937" i="4"/>
  <c r="AJ937" i="4"/>
  <c r="AJ936" i="4"/>
  <c r="AJ935" i="4"/>
  <c r="AJ933" i="4"/>
  <c r="Y933" i="4"/>
  <c r="AU932" i="4"/>
  <c r="AJ932" i="4"/>
  <c r="Y932" i="4"/>
  <c r="AU931" i="4"/>
  <c r="AU930" i="4"/>
  <c r="Y930" i="4"/>
  <c r="Y929" i="4"/>
  <c r="AJ928" i="4"/>
  <c r="Y927" i="4"/>
  <c r="AU925" i="4"/>
  <c r="AJ925" i="4"/>
  <c r="AU923" i="4"/>
  <c r="AJ923" i="4"/>
  <c r="Y923" i="4"/>
  <c r="AU922" i="4"/>
  <c r="AJ922" i="4"/>
  <c r="Y922" i="4"/>
  <c r="AU921" i="4"/>
  <c r="AJ921" i="4"/>
  <c r="Y921" i="4"/>
  <c r="AU920" i="4"/>
  <c r="AJ920" i="4"/>
  <c r="Y920" i="4"/>
  <c r="AU919" i="4"/>
  <c r="AJ919" i="4"/>
  <c r="Y919" i="4"/>
  <c r="AU918" i="4"/>
  <c r="AJ918" i="4"/>
  <c r="Y918" i="4"/>
  <c r="AU915" i="4"/>
  <c r="AJ915" i="4"/>
  <c r="Y915" i="4"/>
  <c r="AU914" i="4"/>
  <c r="AJ914" i="4"/>
  <c r="Y914" i="4"/>
  <c r="AU913" i="4"/>
  <c r="AJ913" i="4"/>
  <c r="Y913" i="4"/>
  <c r="AU912" i="4"/>
  <c r="AJ912" i="4"/>
  <c r="Y912" i="4"/>
  <c r="AJ911" i="4"/>
  <c r="AJ910" i="4"/>
  <c r="Y909" i="4"/>
  <c r="AU907" i="4"/>
  <c r="Y907" i="4"/>
  <c r="Y906" i="4"/>
  <c r="Y905" i="4"/>
  <c r="AU903" i="4"/>
  <c r="AU902" i="4"/>
  <c r="AJ902" i="4"/>
  <c r="Y902" i="4"/>
  <c r="AU901" i="4"/>
  <c r="AJ901" i="4"/>
  <c r="AU900" i="4"/>
  <c r="AJ900" i="4"/>
  <c r="Y900" i="4"/>
  <c r="AU899" i="4"/>
  <c r="AJ899" i="4"/>
  <c r="Y899" i="4"/>
  <c r="AU898" i="4"/>
  <c r="AJ898" i="4"/>
  <c r="Y898" i="4"/>
  <c r="AU897" i="4"/>
  <c r="AJ897" i="4"/>
  <c r="Y897" i="4"/>
  <c r="AU896" i="4"/>
  <c r="AJ896" i="4"/>
  <c r="Y896" i="4"/>
  <c r="AU895" i="4"/>
  <c r="AJ895" i="4"/>
  <c r="Y895" i="4"/>
  <c r="AU894" i="4"/>
  <c r="AU893" i="4"/>
  <c r="AJ892" i="4"/>
  <c r="AJ891" i="4"/>
  <c r="AJ890" i="4"/>
  <c r="Y889" i="4"/>
  <c r="AU888" i="4"/>
  <c r="AU887" i="4"/>
  <c r="Y886" i="4"/>
  <c r="AU884" i="4"/>
  <c r="AJ884" i="4"/>
  <c r="Y884" i="4"/>
  <c r="AU883" i="4"/>
  <c r="AJ883" i="4"/>
  <c r="Y883" i="4"/>
  <c r="AU882" i="4"/>
  <c r="AJ882" i="4"/>
  <c r="AU878" i="4"/>
  <c r="AJ878" i="4"/>
  <c r="Y878" i="4"/>
  <c r="AU877" i="4"/>
  <c r="AJ877" i="4"/>
  <c r="Y877" i="4"/>
  <c r="AU876" i="4"/>
  <c r="AJ876" i="4"/>
  <c r="Y876" i="4"/>
  <c r="AU875" i="4"/>
  <c r="AJ875" i="4"/>
  <c r="Y875" i="4"/>
  <c r="AU874" i="4"/>
  <c r="AJ874" i="4"/>
  <c r="Y874" i="4"/>
  <c r="AU873" i="4"/>
  <c r="AJ873" i="4"/>
  <c r="AJ872" i="4"/>
  <c r="AU871" i="4"/>
  <c r="Y871" i="4"/>
  <c r="AU870" i="4"/>
  <c r="AJ870" i="4"/>
  <c r="AJ868" i="4"/>
  <c r="Y868" i="4"/>
  <c r="AU867" i="4"/>
  <c r="AJ867" i="4"/>
  <c r="Y867" i="4"/>
  <c r="AU866" i="4"/>
  <c r="AJ866" i="4"/>
  <c r="AU865" i="4"/>
  <c r="AJ865" i="4"/>
  <c r="Y865" i="4"/>
  <c r="AU860" i="4"/>
  <c r="AJ860" i="4"/>
  <c r="Y860" i="4"/>
  <c r="AU859" i="4"/>
  <c r="AJ859" i="4"/>
  <c r="Y859" i="4"/>
  <c r="AU858" i="4"/>
  <c r="AJ858" i="4"/>
  <c r="Y858" i="4"/>
  <c r="AU857" i="4"/>
  <c r="AJ857" i="4"/>
  <c r="AU856" i="4"/>
  <c r="AJ855" i="4"/>
  <c r="Y855" i="4"/>
  <c r="AU854" i="4"/>
  <c r="AJ854" i="4"/>
  <c r="Y854" i="4"/>
  <c r="Y853" i="4"/>
  <c r="AU852" i="4"/>
  <c r="AJ852" i="4"/>
  <c r="Y852" i="4"/>
  <c r="AU851" i="4"/>
  <c r="AJ851" i="4"/>
  <c r="Y851" i="4"/>
  <c r="AU850" i="4"/>
  <c r="AJ850" i="4"/>
  <c r="Y850" i="4"/>
  <c r="AU849" i="4"/>
  <c r="AJ849" i="4"/>
  <c r="Y849" i="4"/>
  <c r="AU848" i="4"/>
  <c r="AJ848" i="4"/>
  <c r="Y848" i="4"/>
  <c r="AU847" i="4"/>
  <c r="Y847" i="4"/>
  <c r="AJ846" i="4"/>
  <c r="AU842" i="4"/>
  <c r="AU840" i="4"/>
  <c r="AJ840" i="4"/>
  <c r="Y840" i="4"/>
  <c r="AU827" i="4"/>
  <c r="AJ827" i="4"/>
  <c r="Y827" i="4"/>
  <c r="AU826" i="4"/>
  <c r="AJ826" i="4"/>
  <c r="Y826" i="4"/>
  <c r="AU825" i="4"/>
  <c r="AJ825" i="4"/>
  <c r="Y825" i="4"/>
  <c r="AU823" i="4"/>
  <c r="AJ823" i="4"/>
  <c r="Y823" i="4"/>
  <c r="AU822" i="4"/>
  <c r="AJ822" i="4"/>
  <c r="Y822" i="4"/>
  <c r="AU821" i="4"/>
  <c r="AJ821" i="4"/>
  <c r="Y821" i="4"/>
  <c r="AU820" i="4"/>
  <c r="AJ820" i="4"/>
  <c r="Y819" i="4"/>
  <c r="Y818" i="4"/>
  <c r="AJ817" i="4"/>
  <c r="AU816" i="4"/>
  <c r="AJ816" i="4"/>
  <c r="AU815" i="4"/>
  <c r="AJ815" i="4"/>
  <c r="AU814" i="4"/>
  <c r="AJ814" i="4"/>
  <c r="Y814" i="4"/>
  <c r="AU813" i="4"/>
  <c r="AJ813" i="4"/>
  <c r="Y813" i="4"/>
  <c r="AU811" i="4"/>
  <c r="AJ810" i="4"/>
  <c r="AU809" i="4"/>
  <c r="AU808" i="4"/>
  <c r="Y806" i="4"/>
  <c r="AU805" i="4"/>
  <c r="AJ805" i="4"/>
  <c r="AU803" i="4"/>
  <c r="AJ803" i="4"/>
  <c r="Y803" i="4"/>
  <c r="AU802" i="4"/>
  <c r="AJ802" i="4"/>
  <c r="Y802" i="4"/>
  <c r="AU801" i="4"/>
  <c r="Y801" i="4"/>
  <c r="AU798" i="4"/>
  <c r="AJ798" i="4"/>
  <c r="Y798" i="4"/>
  <c r="AU797" i="4"/>
  <c r="AU796" i="4"/>
  <c r="AJ796" i="4"/>
  <c r="Y796" i="4"/>
  <c r="AU795" i="4"/>
  <c r="AJ795" i="4"/>
  <c r="Y795" i="4"/>
  <c r="AU794" i="4"/>
  <c r="AU793" i="4"/>
  <c r="AJ793" i="4"/>
  <c r="Y793" i="4"/>
  <c r="AU789" i="4"/>
  <c r="AJ789" i="4"/>
  <c r="Y789" i="4"/>
  <c r="AU788" i="4"/>
  <c r="AJ788" i="4"/>
  <c r="Y788" i="4"/>
  <c r="AU787" i="4"/>
  <c r="AJ787" i="4"/>
  <c r="Y787" i="4"/>
  <c r="AU786" i="4"/>
  <c r="AJ786" i="4"/>
  <c r="Y786" i="4"/>
  <c r="AU785" i="4"/>
  <c r="AJ785" i="4"/>
  <c r="Y785" i="4"/>
  <c r="AU784" i="4"/>
  <c r="AJ784" i="4"/>
  <c r="AU782" i="4"/>
  <c r="AJ782" i="4"/>
  <c r="Y782" i="4"/>
  <c r="AU781" i="4"/>
  <c r="AU780" i="4"/>
  <c r="AJ780" i="4"/>
  <c r="Y780" i="4"/>
  <c r="AU779" i="4"/>
  <c r="AJ779" i="4"/>
  <c r="Y779" i="4"/>
  <c r="AU778" i="4"/>
  <c r="AU777" i="4"/>
  <c r="AJ777" i="4"/>
  <c r="Y777" i="4"/>
  <c r="AU776" i="4"/>
  <c r="AJ776" i="4"/>
  <c r="Y776" i="4"/>
  <c r="AU774" i="4"/>
  <c r="Y774" i="4"/>
  <c r="AU772" i="4"/>
  <c r="AJ772" i="4"/>
  <c r="Y772" i="4"/>
  <c r="AU771" i="4"/>
  <c r="AJ771" i="4"/>
  <c r="Y771" i="4"/>
  <c r="AU770" i="4"/>
  <c r="AJ770" i="4"/>
  <c r="Y770" i="4"/>
  <c r="AU769" i="4"/>
  <c r="AJ769" i="4"/>
  <c r="Y769" i="4"/>
  <c r="AU768" i="4"/>
  <c r="AJ768" i="4"/>
  <c r="Y768" i="4"/>
  <c r="AU767" i="4"/>
  <c r="AJ767" i="4"/>
  <c r="Y767" i="4"/>
  <c r="AU765" i="4"/>
  <c r="AJ765" i="4"/>
  <c r="Y765" i="4"/>
  <c r="AU764" i="4"/>
  <c r="AJ764" i="4"/>
  <c r="Y764" i="4"/>
  <c r="AJ763" i="4"/>
  <c r="AU762" i="4"/>
  <c r="AJ762" i="4"/>
  <c r="Y762" i="4"/>
  <c r="AU761" i="4"/>
  <c r="AU758" i="4"/>
  <c r="AJ758" i="4"/>
  <c r="Y758" i="4"/>
  <c r="Y757" i="4"/>
  <c r="AU756" i="4"/>
  <c r="AJ756" i="4"/>
  <c r="Y756" i="4"/>
  <c r="AU755" i="4"/>
  <c r="AJ755" i="4"/>
  <c r="Y754" i="4"/>
  <c r="AU751" i="4"/>
  <c r="AJ751" i="4"/>
  <c r="Y751" i="4"/>
  <c r="AU750" i="4"/>
  <c r="Y750" i="4"/>
  <c r="AU749" i="4"/>
  <c r="AJ749" i="4"/>
  <c r="Y749" i="4"/>
  <c r="AU748" i="4"/>
  <c r="AJ748" i="4"/>
  <c r="Y748" i="4"/>
  <c r="AU747" i="4"/>
  <c r="AJ747" i="4"/>
  <c r="AU745" i="4"/>
  <c r="AJ745" i="4"/>
  <c r="AU744" i="4"/>
  <c r="AJ744" i="4"/>
  <c r="Y744" i="4"/>
  <c r="AU743" i="4"/>
  <c r="Y741" i="4"/>
  <c r="Y739" i="4"/>
  <c r="AU738" i="4"/>
  <c r="AJ738" i="4"/>
  <c r="Y738" i="4"/>
  <c r="AU735" i="4"/>
  <c r="AJ735" i="4"/>
  <c r="Y735" i="4"/>
  <c r="AJ734" i="4"/>
  <c r="Y733" i="4"/>
  <c r="Y732" i="4"/>
  <c r="AU731" i="4"/>
  <c r="AU728" i="4"/>
  <c r="AJ728" i="4"/>
  <c r="Y728" i="4"/>
  <c r="AU727" i="4"/>
  <c r="AJ727" i="4"/>
  <c r="Y727" i="4"/>
  <c r="AU725" i="4"/>
  <c r="AJ725" i="4"/>
  <c r="Y725" i="4"/>
  <c r="AU724" i="4"/>
  <c r="AJ724" i="4"/>
  <c r="Y724" i="4"/>
  <c r="Y723" i="4"/>
  <c r="Y722" i="4"/>
  <c r="AU721" i="4"/>
  <c r="AJ721" i="4"/>
  <c r="Y721" i="4"/>
  <c r="AU719" i="4"/>
  <c r="AJ719" i="4"/>
  <c r="Y719" i="4"/>
  <c r="Y718" i="4"/>
  <c r="AU716" i="4"/>
  <c r="AJ716" i="4"/>
  <c r="Y716" i="4"/>
  <c r="AU715" i="4"/>
  <c r="AJ715" i="4"/>
  <c r="Y715" i="4"/>
  <c r="AJ714" i="4"/>
  <c r="Y714" i="4"/>
  <c r="AU713" i="4"/>
  <c r="AJ713" i="4"/>
  <c r="Y713" i="4"/>
  <c r="AU711" i="4"/>
  <c r="AJ711" i="4"/>
  <c r="Y711" i="4"/>
  <c r="AU710" i="4"/>
  <c r="Y710" i="4"/>
  <c r="AU707" i="4"/>
  <c r="AJ707" i="4"/>
  <c r="Y707" i="4"/>
  <c r="AU706" i="4"/>
  <c r="Y706" i="4"/>
  <c r="AU705" i="4"/>
  <c r="AJ705" i="4"/>
  <c r="Y705" i="4"/>
  <c r="AU704" i="4"/>
  <c r="AJ704" i="4"/>
  <c r="AU703" i="4"/>
  <c r="Y703" i="4"/>
  <c r="AU702" i="4"/>
  <c r="Y702" i="4"/>
  <c r="AJ700" i="4"/>
  <c r="AU699" i="4"/>
  <c r="AJ699" i="4"/>
  <c r="Y699" i="4"/>
  <c r="Y698" i="4"/>
  <c r="Y697" i="4"/>
  <c r="Y696" i="4"/>
  <c r="AJ695" i="4"/>
  <c r="AJ693" i="4"/>
  <c r="Y692" i="4"/>
  <c r="AU690" i="4"/>
  <c r="AJ690" i="4"/>
  <c r="Y690" i="4"/>
  <c r="Y689" i="4"/>
  <c r="AU687" i="4"/>
  <c r="AJ687" i="4"/>
  <c r="Y687" i="4"/>
  <c r="AJ685" i="4"/>
  <c r="AU684" i="4"/>
  <c r="AJ684" i="4"/>
  <c r="Y684" i="4"/>
  <c r="Y683" i="4"/>
  <c r="AU682" i="4"/>
  <c r="AJ682" i="4"/>
  <c r="Y682" i="4"/>
  <c r="AU681" i="4"/>
  <c r="AJ681" i="4"/>
  <c r="Y681" i="4"/>
  <c r="AU680" i="4"/>
  <c r="AJ680" i="4"/>
  <c r="Y680" i="4"/>
  <c r="AU678" i="4"/>
  <c r="AJ678" i="4"/>
  <c r="Y678" i="4"/>
  <c r="AU675" i="4"/>
  <c r="AJ675" i="4"/>
  <c r="Y675" i="4"/>
  <c r="AU673" i="4"/>
  <c r="AU672" i="4"/>
  <c r="AJ672" i="4"/>
  <c r="AU671" i="4"/>
  <c r="AJ671" i="4"/>
  <c r="Y671" i="4"/>
  <c r="AJ670" i="4"/>
  <c r="Y670" i="4"/>
  <c r="AU669" i="4"/>
  <c r="AJ669" i="4"/>
  <c r="Y669" i="4"/>
  <c r="AJ662" i="4"/>
  <c r="Y662" i="4"/>
  <c r="AJ661" i="4"/>
  <c r="AU660" i="4"/>
  <c r="Y660" i="4"/>
  <c r="Y659" i="4"/>
  <c r="AU658" i="4"/>
  <c r="AU657" i="4"/>
  <c r="Y653" i="4"/>
  <c r="AU652" i="4"/>
  <c r="AJ652" i="4"/>
  <c r="Y652" i="4"/>
  <c r="Y650" i="4"/>
  <c r="AU649" i="4"/>
  <c r="AJ649" i="4"/>
  <c r="Y642" i="4"/>
  <c r="AU641" i="4"/>
  <c r="AJ641" i="4"/>
  <c r="Y641" i="4"/>
  <c r="AJ640" i="4"/>
  <c r="AU636" i="4"/>
  <c r="AJ636" i="4"/>
  <c r="Y635" i="4"/>
  <c r="AU634" i="4"/>
  <c r="AJ634" i="4"/>
  <c r="Y634" i="4"/>
  <c r="Y630" i="4"/>
  <c r="Y629" i="4"/>
  <c r="AU628" i="4"/>
  <c r="Y628" i="4"/>
  <c r="AU627" i="4"/>
  <c r="AJ627" i="4"/>
  <c r="Y627" i="4"/>
  <c r="Y623" i="4"/>
  <c r="AU622" i="4"/>
  <c r="Y620" i="4"/>
  <c r="AU619" i="4"/>
  <c r="AU618" i="4"/>
  <c r="AJ618" i="4"/>
  <c r="AU617" i="4"/>
  <c r="AJ617" i="4"/>
  <c r="AU613" i="4"/>
  <c r="Y613" i="4"/>
  <c r="AJ612" i="4"/>
  <c r="AJ611" i="4"/>
  <c r="Y610" i="4"/>
  <c r="AU609" i="4"/>
  <c r="AU608" i="4"/>
  <c r="AU607" i="4"/>
  <c r="Y605" i="4"/>
  <c r="AU604" i="4"/>
  <c r="AJ602" i="4"/>
  <c r="AJ601" i="4"/>
  <c r="AU600" i="4"/>
  <c r="AU599" i="4"/>
  <c r="Y599" i="4"/>
  <c r="Y596" i="4"/>
  <c r="AU595" i="4"/>
  <c r="AJ595" i="4"/>
  <c r="Y595" i="4"/>
  <c r="Y593" i="4"/>
  <c r="AU592" i="4"/>
  <c r="AJ592" i="4"/>
  <c r="AU590" i="4"/>
  <c r="AJ589" i="4"/>
  <c r="Y589" i="4"/>
  <c r="AJ588" i="4"/>
  <c r="AJ587" i="4"/>
  <c r="AU586" i="4"/>
  <c r="AU585" i="4"/>
  <c r="Y581" i="4"/>
  <c r="AU580" i="4"/>
  <c r="AU579" i="4"/>
  <c r="AJ579" i="4"/>
  <c r="Y579" i="4"/>
  <c r="AJ578" i="4"/>
  <c r="AU577" i="4"/>
  <c r="AJ577" i="4"/>
  <c r="Y577" i="4"/>
  <c r="AU574" i="4"/>
  <c r="AU573" i="4"/>
  <c r="AJ573" i="4"/>
  <c r="AJ571" i="4"/>
  <c r="AJ570" i="4"/>
  <c r="AU569" i="4"/>
  <c r="AU568" i="4"/>
  <c r="AU567" i="4"/>
  <c r="AJ567" i="4"/>
  <c r="Y567" i="4"/>
  <c r="AU563" i="4"/>
  <c r="AJ563" i="4"/>
  <c r="Y559" i="4"/>
  <c r="AU558" i="4"/>
  <c r="AU557" i="4"/>
  <c r="AU556" i="4"/>
  <c r="AU555" i="4"/>
  <c r="AJ555" i="4"/>
  <c r="AU554" i="4"/>
  <c r="AJ554" i="4"/>
  <c r="Y554" i="4"/>
  <c r="Y552" i="4"/>
  <c r="AU551" i="4"/>
  <c r="AU550" i="4"/>
  <c r="Y550" i="4"/>
  <c r="AJ549" i="4"/>
  <c r="AU548" i="4"/>
  <c r="AJ548" i="4"/>
  <c r="Y548" i="4"/>
  <c r="Y547" i="4"/>
  <c r="Y546" i="4"/>
  <c r="AJ545" i="4"/>
  <c r="AJ544" i="4"/>
  <c r="AU543" i="4"/>
  <c r="AU542" i="4"/>
  <c r="AJ541" i="4"/>
  <c r="Y541" i="4"/>
  <c r="AJ540" i="4"/>
  <c r="AU539" i="4"/>
  <c r="AJ539" i="4"/>
  <c r="Y539" i="4"/>
  <c r="AU535" i="4"/>
  <c r="AU534" i="4"/>
  <c r="AJ534" i="4"/>
  <c r="Y533" i="4"/>
  <c r="Y525" i="4"/>
  <c r="AU524" i="4"/>
  <c r="AJ524" i="4"/>
  <c r="Y524" i="4"/>
  <c r="AU523" i="4"/>
  <c r="AU522" i="4"/>
  <c r="AJ522" i="4"/>
  <c r="Y522" i="4"/>
  <c r="AU520" i="4"/>
  <c r="AU519" i="4"/>
  <c r="AU518" i="4"/>
  <c r="AU517" i="4"/>
  <c r="Y517" i="4"/>
  <c r="Y516" i="4"/>
  <c r="AU515" i="4"/>
  <c r="AU514" i="4"/>
  <c r="AU513" i="4"/>
  <c r="AU512" i="4"/>
  <c r="AU511" i="4"/>
  <c r="AU510" i="4"/>
  <c r="Y510" i="4"/>
  <c r="Y509" i="4"/>
  <c r="Y508" i="4"/>
  <c r="AU507" i="4"/>
  <c r="AJ506" i="4"/>
  <c r="AU505" i="4"/>
  <c r="AU504" i="4"/>
  <c r="AU503" i="4"/>
  <c r="AJ502" i="4"/>
  <c r="AU500" i="4"/>
  <c r="AU499" i="4"/>
  <c r="Y499" i="4"/>
  <c r="AJ498" i="4"/>
  <c r="AJ497" i="4"/>
  <c r="Y497" i="4"/>
  <c r="AJ494" i="4"/>
  <c r="Y494" i="4"/>
  <c r="AJ493" i="4"/>
  <c r="AU492" i="4"/>
  <c r="AJ491" i="4"/>
  <c r="AJ487" i="4"/>
  <c r="Y487" i="4"/>
  <c r="AU486" i="4"/>
  <c r="AJ486" i="4"/>
  <c r="Y486" i="4"/>
  <c r="AJ484" i="4"/>
  <c r="AU51" i="4"/>
  <c r="AU43" i="4"/>
  <c r="Y42" i="4"/>
  <c r="AJ32" i="4"/>
  <c r="AU31" i="4"/>
  <c r="AJ31" i="4"/>
  <c r="Y31" i="4"/>
  <c r="AJ30" i="4"/>
  <c r="Y30" i="4"/>
  <c r="Y29" i="4"/>
  <c r="AU28" i="4"/>
  <c r="AJ28" i="4"/>
  <c r="Y28" i="4"/>
  <c r="AU15" i="4"/>
  <c r="Y9" i="4"/>
  <c r="Y4" i="4"/>
  <c r="AU3" i="4"/>
  <c r="AJ3" i="4"/>
  <c r="Y3" i="4"/>
  <c r="AU2" i="4"/>
  <c r="AJ839" i="4"/>
  <c r="Y839" i="4"/>
  <c r="AU838" i="4"/>
  <c r="AJ838" i="4"/>
  <c r="Y838" i="4"/>
  <c r="AU837" i="4"/>
  <c r="AJ837" i="4"/>
  <c r="Y837" i="4"/>
  <c r="AU836" i="4"/>
  <c r="AJ836" i="4"/>
  <c r="Y836" i="4"/>
  <c r="AU835" i="4"/>
  <c r="AJ835" i="4"/>
  <c r="Y835" i="4"/>
  <c r="AU834" i="4"/>
  <c r="AJ834" i="4"/>
  <c r="Y834" i="4"/>
  <c r="AU833" i="4"/>
  <c r="AJ833" i="4"/>
  <c r="Y833" i="4"/>
  <c r="AU832" i="4"/>
  <c r="AJ832" i="4"/>
  <c r="Y832" i="4"/>
  <c r="AU831" i="4"/>
  <c r="AJ831" i="4"/>
  <c r="Y831" i="4"/>
  <c r="AU830" i="4"/>
  <c r="AJ830" i="4"/>
  <c r="Y830" i="4"/>
  <c r="AU829" i="4"/>
  <c r="AJ829" i="4"/>
  <c r="Y829" i="4"/>
  <c r="AU828" i="4"/>
  <c r="AJ828" i="4"/>
  <c r="Y828" i="4"/>
  <c r="AJ698" i="4"/>
  <c r="AJ697" i="4"/>
  <c r="AU696" i="4"/>
  <c r="AU695" i="4"/>
  <c r="AU694" i="4"/>
  <c r="AJ694" i="4"/>
  <c r="Y694" i="4"/>
  <c r="AU483" i="4"/>
  <c r="AJ483" i="4"/>
  <c r="Y483" i="4"/>
  <c r="AU482" i="4"/>
  <c r="AJ482" i="4"/>
  <c r="Y482" i="4"/>
  <c r="AU481" i="4"/>
  <c r="AJ481" i="4"/>
  <c r="Y481" i="4"/>
  <c r="AU480" i="4"/>
  <c r="AJ480" i="4"/>
  <c r="Y480" i="4"/>
  <c r="AU479" i="4"/>
  <c r="AJ479" i="4"/>
  <c r="Y479" i="4"/>
  <c r="AU478" i="4"/>
  <c r="AJ478" i="4"/>
  <c r="Y478" i="4"/>
  <c r="AU477" i="4"/>
  <c r="AJ477" i="4"/>
  <c r="Y477" i="4"/>
  <c r="AU476" i="4"/>
  <c r="AJ476" i="4"/>
  <c r="Y476" i="4"/>
  <c r="AU475" i="4"/>
  <c r="AJ475" i="4"/>
  <c r="Y475" i="4"/>
  <c r="AU474" i="4"/>
  <c r="AJ474" i="4"/>
  <c r="Y474" i="4"/>
  <c r="AU473" i="4"/>
  <c r="AJ473" i="4"/>
  <c r="Y473" i="4"/>
  <c r="AU472" i="4"/>
  <c r="AJ472" i="4"/>
  <c r="Y472" i="4"/>
  <c r="AU471" i="4"/>
  <c r="AJ471" i="4"/>
  <c r="Y471" i="4"/>
  <c r="AU470" i="4"/>
  <c r="AJ470" i="4"/>
  <c r="Y470" i="4"/>
  <c r="AU469" i="4"/>
  <c r="AJ469" i="4"/>
  <c r="Y469" i="4"/>
  <c r="AU468" i="4"/>
  <c r="AJ468" i="4"/>
  <c r="Y468" i="4"/>
  <c r="AU467" i="4"/>
  <c r="AJ467" i="4"/>
  <c r="Y467" i="4"/>
  <c r="AU466" i="4"/>
  <c r="AJ466" i="4"/>
  <c r="Y466" i="4"/>
  <c r="AU465" i="4"/>
  <c r="AJ465" i="4"/>
  <c r="Y465" i="4"/>
  <c r="AU464" i="4"/>
  <c r="AJ464" i="4"/>
  <c r="Y464" i="4"/>
  <c r="AU463" i="4"/>
  <c r="AJ463" i="4"/>
  <c r="Y463" i="4"/>
  <c r="AU462" i="4"/>
  <c r="AJ462" i="4"/>
  <c r="Y462" i="4"/>
  <c r="AU461" i="4"/>
  <c r="AJ461" i="4"/>
  <c r="Y461" i="4"/>
  <c r="AU460" i="4"/>
  <c r="AJ460" i="4"/>
  <c r="Y460" i="4"/>
  <c r="AU459" i="4"/>
  <c r="AJ459" i="4"/>
  <c r="Y459" i="4"/>
  <c r="AU458" i="4"/>
  <c r="AJ458" i="4"/>
  <c r="Y458" i="4"/>
  <c r="AU457" i="4"/>
  <c r="AJ457" i="4"/>
  <c r="Y457" i="4"/>
  <c r="AU456" i="4"/>
  <c r="AJ456" i="4"/>
  <c r="Y456" i="4"/>
  <c r="AU455" i="4"/>
  <c r="AJ455" i="4"/>
  <c r="Y455" i="4"/>
  <c r="AU454" i="4"/>
  <c r="AJ454" i="4"/>
  <c r="Y454" i="4"/>
  <c r="AU453" i="4"/>
  <c r="AJ453" i="4"/>
  <c r="Y453" i="4"/>
  <c r="AU452" i="4"/>
  <c r="AJ452" i="4"/>
  <c r="Y452" i="4"/>
  <c r="AU451" i="4"/>
  <c r="AJ451" i="4"/>
  <c r="Y451" i="4"/>
  <c r="AU450" i="4"/>
  <c r="AJ450" i="4"/>
  <c r="Y450" i="4"/>
  <c r="AU449" i="4"/>
  <c r="AJ449" i="4"/>
  <c r="Y449" i="4"/>
  <c r="AU448" i="4"/>
  <c r="AJ448" i="4"/>
  <c r="Y448" i="4"/>
  <c r="AU447" i="4"/>
  <c r="AJ447" i="4"/>
  <c r="Y447" i="4"/>
  <c r="AU446" i="4"/>
  <c r="AJ446" i="4"/>
  <c r="Y446" i="4"/>
  <c r="AU445" i="4"/>
  <c r="AJ445" i="4"/>
  <c r="Y445" i="4"/>
  <c r="AU444" i="4"/>
  <c r="AJ444" i="4"/>
  <c r="Y444" i="4"/>
  <c r="AU443" i="4"/>
  <c r="AJ443" i="4"/>
  <c r="Y443" i="4"/>
  <c r="AU442" i="4"/>
  <c r="AJ442" i="4"/>
  <c r="Y442" i="4"/>
  <c r="AU441" i="4"/>
  <c r="AJ441" i="4"/>
  <c r="Y441" i="4"/>
  <c r="AU440" i="4"/>
  <c r="AJ440" i="4"/>
  <c r="Y440" i="4"/>
  <c r="AU439" i="4"/>
  <c r="AJ439" i="4"/>
  <c r="Y439" i="4"/>
  <c r="AU438" i="4"/>
  <c r="AJ438" i="4"/>
  <c r="Y438" i="4"/>
  <c r="AU437" i="4"/>
  <c r="AJ437" i="4"/>
  <c r="Y437" i="4"/>
  <c r="AU436" i="4"/>
  <c r="AJ436" i="4"/>
  <c r="Y436" i="4"/>
  <c r="AU435" i="4"/>
  <c r="AJ435" i="4"/>
  <c r="Y435" i="4"/>
  <c r="AU434" i="4"/>
  <c r="AJ434" i="4"/>
  <c r="Y434" i="4"/>
  <c r="AU433" i="4"/>
  <c r="AJ433" i="4"/>
  <c r="Y433" i="4"/>
  <c r="AU432" i="4"/>
  <c r="AJ432" i="4"/>
  <c r="Y432" i="4"/>
  <c r="AU431" i="4"/>
  <c r="AJ431" i="4"/>
  <c r="Y431" i="4"/>
  <c r="AU430" i="4"/>
  <c r="AJ430" i="4"/>
  <c r="Y430" i="4"/>
  <c r="AU429" i="4"/>
  <c r="AJ429" i="4"/>
  <c r="Y429" i="4"/>
  <c r="AU428" i="4"/>
  <c r="AJ428" i="4"/>
  <c r="Y428" i="4"/>
  <c r="AU427" i="4"/>
  <c r="AJ427" i="4"/>
  <c r="Y427" i="4"/>
  <c r="AU426" i="4"/>
  <c r="AJ426" i="4"/>
  <c r="Y426" i="4"/>
  <c r="AU425" i="4"/>
  <c r="AJ425" i="4"/>
  <c r="Y425" i="4"/>
  <c r="AU424" i="4"/>
  <c r="AJ424" i="4"/>
  <c r="Y424" i="4"/>
  <c r="AU423" i="4"/>
  <c r="AJ423" i="4"/>
  <c r="Y423" i="4"/>
  <c r="AU422" i="4"/>
  <c r="AJ422" i="4"/>
  <c r="Y422" i="4"/>
  <c r="AU421" i="4"/>
  <c r="AJ421" i="4"/>
  <c r="Y421" i="4"/>
  <c r="AU420" i="4"/>
  <c r="AJ420" i="4"/>
  <c r="Y420" i="4"/>
  <c r="AU419" i="4"/>
  <c r="AJ419" i="4"/>
  <c r="Y419" i="4"/>
  <c r="AU418" i="4"/>
  <c r="AJ418" i="4"/>
  <c r="Y418" i="4"/>
  <c r="AU417" i="4"/>
  <c r="AJ417" i="4"/>
  <c r="Y417" i="4"/>
  <c r="AU416" i="4"/>
  <c r="AJ416" i="4"/>
  <c r="Y416" i="4"/>
  <c r="AU415" i="4"/>
  <c r="AJ415" i="4"/>
  <c r="Y415" i="4"/>
  <c r="AU414" i="4"/>
  <c r="AJ414" i="4"/>
  <c r="Y414" i="4"/>
  <c r="AU413" i="4"/>
  <c r="AJ413" i="4"/>
  <c r="Y413" i="4"/>
  <c r="AU412" i="4"/>
  <c r="AJ412" i="4"/>
  <c r="Y412" i="4"/>
  <c r="AU411" i="4"/>
  <c r="AJ411" i="4"/>
  <c r="Y411" i="4"/>
  <c r="AU410" i="4"/>
  <c r="AJ410" i="4"/>
  <c r="Y410" i="4"/>
  <c r="AU409" i="4"/>
  <c r="AJ409" i="4"/>
  <c r="Y409" i="4"/>
  <c r="AU408" i="4"/>
  <c r="AJ408" i="4"/>
  <c r="Y408" i="4"/>
  <c r="AU407" i="4"/>
  <c r="AJ407" i="4"/>
  <c r="Y407" i="4"/>
  <c r="AU406" i="4"/>
  <c r="AJ406" i="4"/>
  <c r="Y406" i="4"/>
  <c r="AU405" i="4"/>
  <c r="AJ405" i="4"/>
  <c r="Y405" i="4"/>
  <c r="AU404" i="4"/>
  <c r="AJ404" i="4"/>
  <c r="Y404" i="4"/>
  <c r="AU403" i="4"/>
  <c r="AJ403" i="4"/>
  <c r="Y403" i="4"/>
  <c r="AU402" i="4"/>
  <c r="AJ402" i="4"/>
  <c r="Y402" i="4"/>
  <c r="AU401" i="4"/>
  <c r="AJ401" i="4"/>
  <c r="Y401" i="4"/>
  <c r="AU400" i="4"/>
  <c r="AJ400" i="4"/>
  <c r="Y400" i="4"/>
  <c r="AU399" i="4"/>
  <c r="AJ399" i="4"/>
  <c r="Y399" i="4"/>
  <c r="AU398" i="4"/>
  <c r="AJ398" i="4"/>
  <c r="Y398" i="4"/>
  <c r="AU397" i="4"/>
  <c r="AJ397" i="4"/>
  <c r="Y397" i="4"/>
  <c r="AU396" i="4"/>
  <c r="AJ396" i="4"/>
  <c r="Y396" i="4"/>
  <c r="AU395" i="4"/>
  <c r="AJ395" i="4"/>
  <c r="Y395" i="4"/>
  <c r="AU394" i="4"/>
  <c r="AJ394" i="4"/>
  <c r="Y394" i="4"/>
  <c r="AU393" i="4"/>
  <c r="AJ393" i="4"/>
  <c r="Y393" i="4"/>
  <c r="AU392" i="4"/>
  <c r="AJ392" i="4"/>
  <c r="Y392" i="4"/>
  <c r="AU391" i="4"/>
  <c r="AJ391" i="4"/>
  <c r="Y391" i="4"/>
  <c r="AU390" i="4"/>
  <c r="AJ390" i="4"/>
  <c r="Y390" i="4"/>
  <c r="AU389" i="4"/>
  <c r="AJ389" i="4"/>
  <c r="Y389" i="4"/>
  <c r="AU388" i="4"/>
  <c r="AJ388" i="4"/>
  <c r="Y388" i="4"/>
  <c r="AU387" i="4"/>
  <c r="AJ387" i="4"/>
  <c r="Y387" i="4"/>
  <c r="AU386" i="4"/>
  <c r="AJ386" i="4"/>
  <c r="Y386" i="4"/>
  <c r="AU385" i="4"/>
  <c r="AJ385" i="4"/>
  <c r="Y385" i="4"/>
  <c r="AU384" i="4"/>
  <c r="AJ384" i="4"/>
  <c r="Y384" i="4"/>
  <c r="AU383" i="4"/>
  <c r="AJ383" i="4"/>
  <c r="Y383" i="4"/>
  <c r="AU382" i="4"/>
  <c r="AJ382" i="4"/>
  <c r="Y382" i="4"/>
  <c r="AU381" i="4"/>
  <c r="AJ381" i="4"/>
  <c r="Y381" i="4"/>
  <c r="AU380" i="4"/>
  <c r="AJ380" i="4"/>
  <c r="Y380" i="4"/>
  <c r="AU379" i="4"/>
  <c r="AJ379" i="4"/>
  <c r="Y379" i="4"/>
  <c r="AU378" i="4"/>
  <c r="AJ378" i="4"/>
  <c r="Y378" i="4"/>
  <c r="AU377" i="4"/>
  <c r="AJ377" i="4"/>
  <c r="Y377" i="4"/>
  <c r="AU376" i="4"/>
  <c r="AJ376" i="4"/>
  <c r="Y376" i="4"/>
  <c r="AU375" i="4"/>
  <c r="AJ375" i="4"/>
  <c r="Y375" i="4"/>
  <c r="AU374" i="4"/>
  <c r="AJ374" i="4"/>
  <c r="Y374" i="4"/>
  <c r="AU373" i="4"/>
  <c r="AJ373" i="4"/>
  <c r="Y373" i="4"/>
  <c r="AU372" i="4"/>
  <c r="AJ372" i="4"/>
  <c r="Y372" i="4"/>
  <c r="AU371" i="4"/>
  <c r="AJ371" i="4"/>
  <c r="Y371" i="4"/>
  <c r="AU370" i="4"/>
  <c r="AJ370" i="4"/>
  <c r="Y370" i="4"/>
  <c r="AU369" i="4"/>
  <c r="AJ369" i="4"/>
  <c r="Y369" i="4"/>
  <c r="AU368" i="4"/>
  <c r="AJ368" i="4"/>
  <c r="Y368" i="4"/>
  <c r="AU367" i="4"/>
  <c r="AJ367" i="4"/>
  <c r="Y367" i="4"/>
  <c r="AU366" i="4"/>
  <c r="AJ366" i="4"/>
  <c r="Y366" i="4"/>
  <c r="AU365" i="4"/>
  <c r="AJ365" i="4"/>
  <c r="Y365" i="4"/>
  <c r="AU364" i="4"/>
  <c r="AJ364" i="4"/>
  <c r="Y364" i="4"/>
  <c r="AU363" i="4"/>
  <c r="AJ363" i="4"/>
  <c r="Y363" i="4"/>
  <c r="AU362" i="4"/>
  <c r="AJ362" i="4"/>
  <c r="Y362" i="4"/>
  <c r="AU361" i="4"/>
  <c r="AJ361" i="4"/>
  <c r="Y361" i="4"/>
  <c r="AU360" i="4"/>
  <c r="AJ360" i="4"/>
  <c r="Y360" i="4"/>
  <c r="AU359" i="4"/>
  <c r="AJ359" i="4"/>
  <c r="Y359" i="4"/>
  <c r="AU358" i="4"/>
  <c r="AJ358" i="4"/>
  <c r="Y358" i="4"/>
  <c r="AU357" i="4"/>
  <c r="AJ357" i="4"/>
  <c r="Y357" i="4"/>
  <c r="AU356" i="4"/>
  <c r="AJ356" i="4"/>
  <c r="Y356" i="4"/>
  <c r="AU355" i="4"/>
  <c r="AJ355" i="4"/>
  <c r="Y355" i="4"/>
  <c r="AU354" i="4"/>
  <c r="AJ354" i="4"/>
  <c r="Y354" i="4"/>
  <c r="AU353" i="4"/>
  <c r="AJ353" i="4"/>
  <c r="Y353" i="4"/>
  <c r="AU352" i="4"/>
  <c r="AJ352" i="4"/>
  <c r="Y352" i="4"/>
  <c r="AU351" i="4"/>
  <c r="AJ351" i="4"/>
  <c r="Y351" i="4"/>
  <c r="AU350" i="4"/>
  <c r="AJ350" i="4"/>
  <c r="Y350" i="4"/>
  <c r="AU349" i="4"/>
  <c r="AJ349" i="4"/>
  <c r="Y349" i="4"/>
  <c r="AU348" i="4"/>
  <c r="AJ348" i="4"/>
  <c r="Y348" i="4"/>
  <c r="AU347" i="4"/>
  <c r="AJ347" i="4"/>
  <c r="Y347" i="4"/>
  <c r="AU346" i="4"/>
  <c r="AJ346" i="4"/>
  <c r="Y346" i="4"/>
  <c r="AU345" i="4"/>
  <c r="AJ345" i="4"/>
  <c r="Y345" i="4"/>
  <c r="AU344" i="4"/>
  <c r="AJ344" i="4"/>
  <c r="Y344" i="4"/>
  <c r="AU343" i="4"/>
  <c r="AJ343" i="4"/>
  <c r="Y343" i="4"/>
  <c r="AU342" i="4"/>
  <c r="AJ342" i="4"/>
  <c r="Y342" i="4"/>
  <c r="AU341" i="4"/>
  <c r="AJ341" i="4"/>
  <c r="Y341" i="4"/>
  <c r="AU340" i="4"/>
  <c r="AJ340" i="4"/>
  <c r="Y340" i="4"/>
  <c r="AU339" i="4"/>
  <c r="AJ339" i="4"/>
  <c r="Y339" i="4"/>
  <c r="AU338" i="4"/>
  <c r="AJ338" i="4"/>
  <c r="Y338" i="4"/>
  <c r="AU337" i="4"/>
  <c r="AJ337" i="4"/>
  <c r="Y337" i="4"/>
  <c r="AU336" i="4"/>
  <c r="AJ336" i="4"/>
  <c r="Y336" i="4"/>
  <c r="AU335" i="4"/>
  <c r="AJ335" i="4"/>
  <c r="Y335" i="4"/>
  <c r="AU334" i="4"/>
  <c r="AJ334" i="4"/>
  <c r="Y334" i="4"/>
  <c r="AU333" i="4"/>
  <c r="AJ333" i="4"/>
  <c r="Y333" i="4"/>
  <c r="AU332" i="4"/>
  <c r="AJ332" i="4"/>
  <c r="Y332" i="4"/>
  <c r="AU331" i="4"/>
  <c r="AJ331" i="4"/>
  <c r="Y331" i="4"/>
  <c r="AU330" i="4"/>
  <c r="AJ330" i="4"/>
  <c r="Y330" i="4"/>
  <c r="AU329" i="4"/>
  <c r="AJ329" i="4"/>
  <c r="Y329" i="4"/>
  <c r="AU328" i="4"/>
  <c r="AJ328" i="4"/>
  <c r="Y328" i="4"/>
  <c r="AU327" i="4"/>
  <c r="AJ327" i="4"/>
  <c r="Y327" i="4"/>
  <c r="AU326" i="4"/>
  <c r="AJ326" i="4"/>
  <c r="Y326" i="4"/>
  <c r="AU325" i="4"/>
  <c r="AJ325" i="4"/>
  <c r="Y325" i="4"/>
  <c r="AU324" i="4"/>
  <c r="AJ324" i="4"/>
  <c r="Y324" i="4"/>
  <c r="AU323" i="4"/>
  <c r="AJ323" i="4"/>
  <c r="Y323" i="4"/>
  <c r="AU322" i="4"/>
  <c r="AJ322" i="4"/>
  <c r="Y322" i="4"/>
  <c r="AU321" i="4"/>
  <c r="AJ321" i="4"/>
  <c r="Y321" i="4"/>
  <c r="AU320" i="4"/>
  <c r="AJ320" i="4"/>
  <c r="Y320" i="4"/>
  <c r="AU319" i="4"/>
  <c r="AJ319" i="4"/>
  <c r="Y319" i="4"/>
  <c r="AU318" i="4"/>
  <c r="AJ318" i="4"/>
  <c r="Y318" i="4"/>
  <c r="AU317" i="4"/>
  <c r="AJ317" i="4"/>
  <c r="Y317" i="4"/>
  <c r="AU316" i="4"/>
  <c r="AJ316" i="4"/>
  <c r="Y316" i="4"/>
  <c r="AU315" i="4"/>
  <c r="AJ315" i="4"/>
  <c r="Y315" i="4"/>
  <c r="AU314" i="4"/>
  <c r="AJ314" i="4"/>
  <c r="Y314" i="4"/>
  <c r="AU313" i="4"/>
  <c r="AJ313" i="4"/>
  <c r="Y313" i="4"/>
  <c r="AU312" i="4"/>
  <c r="AJ312" i="4"/>
  <c r="Y312" i="4"/>
  <c r="AU311" i="4"/>
  <c r="AJ311" i="4"/>
  <c r="Y311" i="4"/>
  <c r="AU310" i="4"/>
  <c r="AJ310" i="4"/>
  <c r="Y310" i="4"/>
  <c r="AU309" i="4"/>
  <c r="AJ309" i="4"/>
  <c r="Y309" i="4"/>
  <c r="AU308" i="4"/>
  <c r="AJ308" i="4"/>
  <c r="Y308" i="4"/>
  <c r="AU307" i="4"/>
  <c r="AJ307" i="4"/>
  <c r="Y307" i="4"/>
  <c r="AU306" i="4"/>
  <c r="AJ306" i="4"/>
  <c r="Y306" i="4"/>
  <c r="AU305" i="4"/>
  <c r="AJ305" i="4"/>
  <c r="Y305" i="4"/>
  <c r="AU304" i="4"/>
  <c r="AJ304" i="4"/>
  <c r="Y304" i="4"/>
  <c r="AU303" i="4"/>
  <c r="AJ303" i="4"/>
  <c r="Y303" i="4"/>
  <c r="AU302" i="4"/>
  <c r="AJ302" i="4"/>
  <c r="Y302" i="4"/>
  <c r="AU301" i="4"/>
  <c r="AJ301" i="4"/>
  <c r="Y301" i="4"/>
  <c r="AU300" i="4"/>
  <c r="AJ300" i="4"/>
  <c r="Y300" i="4"/>
  <c r="AU299" i="4"/>
  <c r="AJ299" i="4"/>
  <c r="Y299" i="4"/>
  <c r="AU298" i="4"/>
  <c r="AJ298" i="4"/>
  <c r="Y298" i="4"/>
  <c r="AU297" i="4"/>
  <c r="AJ297" i="4"/>
  <c r="Y297" i="4"/>
  <c r="AU296" i="4"/>
  <c r="AJ296" i="4"/>
  <c r="Y296" i="4"/>
  <c r="AU295" i="4"/>
  <c r="AJ295" i="4"/>
  <c r="Y295" i="4"/>
  <c r="AU294" i="4"/>
  <c r="AJ294" i="4"/>
  <c r="Y294" i="4"/>
  <c r="AU293" i="4"/>
  <c r="AJ293" i="4"/>
  <c r="Y293" i="4"/>
  <c r="AU292" i="4"/>
  <c r="AJ292" i="4"/>
  <c r="Y292" i="4"/>
  <c r="AU291" i="4"/>
  <c r="AJ291" i="4"/>
  <c r="Y291" i="4"/>
  <c r="AU290" i="4"/>
  <c r="AJ290" i="4"/>
  <c r="Y290" i="4"/>
  <c r="AU289" i="4"/>
  <c r="AJ289" i="4"/>
  <c r="Y289" i="4"/>
  <c r="AU288" i="4"/>
  <c r="AJ288" i="4"/>
  <c r="Y288" i="4"/>
  <c r="AU287" i="4"/>
  <c r="AJ287" i="4"/>
  <c r="Y287" i="4"/>
  <c r="AU286" i="4"/>
  <c r="AJ286" i="4"/>
  <c r="Y286" i="4"/>
  <c r="AU285" i="4"/>
  <c r="AJ285" i="4"/>
  <c r="Y285" i="4"/>
  <c r="AU284" i="4"/>
  <c r="AJ284" i="4"/>
  <c r="Y284" i="4"/>
  <c r="AU283" i="4"/>
  <c r="AJ283" i="4"/>
  <c r="Y283" i="4"/>
  <c r="AU282" i="4"/>
  <c r="AJ282" i="4"/>
  <c r="Y282" i="4"/>
  <c r="AU281" i="4"/>
  <c r="AJ281" i="4"/>
  <c r="Y281" i="4"/>
  <c r="AU280" i="4"/>
  <c r="AJ280" i="4"/>
  <c r="Y280" i="4"/>
  <c r="AU279" i="4"/>
  <c r="AJ279" i="4"/>
  <c r="Y279" i="4"/>
  <c r="AU278" i="4"/>
  <c r="AJ278" i="4"/>
  <c r="Y278" i="4"/>
  <c r="AU277" i="4"/>
  <c r="AJ277" i="4"/>
  <c r="Y277" i="4"/>
  <c r="AU276" i="4"/>
  <c r="AJ276" i="4"/>
  <c r="Y276" i="4"/>
  <c r="AU275" i="4"/>
  <c r="AJ275" i="4"/>
  <c r="Y275" i="4"/>
  <c r="AU274" i="4"/>
  <c r="AJ274" i="4"/>
  <c r="Y274" i="4"/>
  <c r="AU273" i="4"/>
  <c r="AJ273" i="4"/>
  <c r="Y273" i="4"/>
  <c r="AU272" i="4"/>
  <c r="AJ272" i="4"/>
  <c r="Y272" i="4"/>
  <c r="AU271" i="4"/>
  <c r="AJ271" i="4"/>
  <c r="Y271" i="4"/>
  <c r="AU270" i="4"/>
  <c r="AJ270" i="4"/>
  <c r="Y270" i="4"/>
  <c r="AU269" i="4"/>
  <c r="AJ269" i="4"/>
  <c r="Y269" i="4"/>
  <c r="AU268" i="4"/>
  <c r="AJ268" i="4"/>
  <c r="Y268" i="4"/>
  <c r="AU267" i="4"/>
  <c r="AJ267" i="4"/>
  <c r="Y267" i="4"/>
  <c r="AU266" i="4"/>
  <c r="AJ266" i="4"/>
  <c r="Y266" i="4"/>
  <c r="AU265" i="4"/>
  <c r="AJ265" i="4"/>
  <c r="Y265" i="4"/>
  <c r="AU264" i="4"/>
  <c r="AJ264" i="4"/>
  <c r="Y264" i="4"/>
  <c r="AU263" i="4"/>
  <c r="AJ263" i="4"/>
  <c r="Y263" i="4"/>
  <c r="AU262" i="4"/>
  <c r="AJ262" i="4"/>
  <c r="Y262" i="4"/>
  <c r="AU261" i="4"/>
  <c r="AJ261" i="4"/>
  <c r="Y261" i="4"/>
  <c r="AU260" i="4"/>
  <c r="AJ260" i="4"/>
  <c r="Y260" i="4"/>
  <c r="AU259" i="4"/>
  <c r="AJ259" i="4"/>
  <c r="Y259" i="4"/>
  <c r="AU258" i="4"/>
  <c r="AJ258" i="4"/>
  <c r="Y258" i="4"/>
  <c r="AU257" i="4"/>
  <c r="AJ257" i="4"/>
  <c r="Y257" i="4"/>
  <c r="AU256" i="4"/>
  <c r="AJ256" i="4"/>
  <c r="Y256" i="4"/>
  <c r="AU255" i="4"/>
  <c r="AJ255" i="4"/>
  <c r="Y255" i="4"/>
  <c r="AU254" i="4"/>
  <c r="AJ254" i="4"/>
  <c r="Y254" i="4"/>
  <c r="AU253" i="4"/>
  <c r="AJ253" i="4"/>
  <c r="Y253" i="4"/>
  <c r="AU252" i="4"/>
  <c r="AJ252" i="4"/>
  <c r="Y252" i="4"/>
  <c r="AU251" i="4"/>
  <c r="AJ251" i="4"/>
  <c r="Y251" i="4"/>
  <c r="AU250" i="4"/>
  <c r="AJ250" i="4"/>
  <c r="Y250" i="4"/>
  <c r="AU249" i="4"/>
  <c r="AJ249" i="4"/>
  <c r="Y249" i="4"/>
  <c r="AU248" i="4"/>
  <c r="AJ248" i="4"/>
  <c r="Y248" i="4"/>
  <c r="AU247" i="4"/>
  <c r="AJ247" i="4"/>
  <c r="Y247" i="4"/>
  <c r="AU246" i="4"/>
  <c r="AJ246" i="4"/>
  <c r="Y246" i="4"/>
  <c r="AU245" i="4"/>
  <c r="AJ245" i="4"/>
  <c r="Y245" i="4"/>
  <c r="AU244" i="4"/>
  <c r="AJ244" i="4"/>
  <c r="Y244" i="4"/>
  <c r="AU243" i="4"/>
  <c r="AJ243" i="4"/>
  <c r="Y243" i="4"/>
  <c r="AU242" i="4"/>
  <c r="AJ242" i="4"/>
  <c r="Y242" i="4"/>
  <c r="AU241" i="4"/>
  <c r="AJ241" i="4"/>
  <c r="Y241" i="4"/>
  <c r="AU240" i="4"/>
  <c r="AJ240" i="4"/>
  <c r="Y240" i="4"/>
  <c r="AU239" i="4"/>
  <c r="AJ239" i="4"/>
  <c r="Y239" i="4"/>
  <c r="AU238" i="4"/>
  <c r="AJ238" i="4"/>
  <c r="Y238" i="4"/>
  <c r="AU237" i="4"/>
  <c r="AJ237" i="4"/>
  <c r="Y237" i="4"/>
  <c r="AU236" i="4"/>
  <c r="AJ236" i="4"/>
  <c r="Y236" i="4"/>
  <c r="AU235" i="4"/>
  <c r="AJ235" i="4"/>
  <c r="Y235" i="4"/>
  <c r="AU234" i="4"/>
  <c r="AJ234" i="4"/>
  <c r="Y234" i="4"/>
  <c r="AU233" i="4"/>
  <c r="AJ233" i="4"/>
  <c r="Y233" i="4"/>
  <c r="AU232" i="4"/>
  <c r="AJ232" i="4"/>
  <c r="Y232" i="4"/>
  <c r="AU231" i="4"/>
  <c r="AJ231" i="4"/>
  <c r="Y231" i="4"/>
  <c r="AU230" i="4"/>
  <c r="AJ230" i="4"/>
  <c r="Y230" i="4"/>
  <c r="AU229" i="4"/>
  <c r="AJ229" i="4"/>
  <c r="Y229" i="4"/>
  <c r="AU228" i="4"/>
  <c r="AJ228" i="4"/>
  <c r="Y228" i="4"/>
  <c r="AU227" i="4"/>
  <c r="AJ227" i="4"/>
  <c r="Y227" i="4"/>
  <c r="AU226" i="4"/>
  <c r="AJ226" i="4"/>
  <c r="Y226" i="4"/>
  <c r="AU225" i="4"/>
  <c r="AJ225" i="4"/>
  <c r="Y225" i="4"/>
  <c r="AU224" i="4"/>
  <c r="AJ224" i="4"/>
  <c r="Y224" i="4"/>
  <c r="AU223" i="4"/>
  <c r="AJ223" i="4"/>
  <c r="Y223" i="4"/>
  <c r="AU222" i="4"/>
  <c r="AJ222" i="4"/>
  <c r="Y222" i="4"/>
  <c r="AU221" i="4"/>
  <c r="AJ221" i="4"/>
  <c r="Y221" i="4"/>
  <c r="AU220" i="4"/>
  <c r="AJ220" i="4"/>
  <c r="Y220" i="4"/>
  <c r="AU219" i="4"/>
  <c r="AJ219" i="4"/>
  <c r="Y219" i="4"/>
  <c r="AU218" i="4"/>
  <c r="AJ218" i="4"/>
  <c r="Y218" i="4"/>
  <c r="AU217" i="4"/>
  <c r="AJ217" i="4"/>
  <c r="Y217" i="4"/>
  <c r="AU216" i="4"/>
  <c r="AJ216" i="4"/>
  <c r="Y216" i="4"/>
  <c r="AU215" i="4"/>
  <c r="AJ215" i="4"/>
  <c r="Y215" i="4"/>
  <c r="AU214" i="4"/>
  <c r="AJ214" i="4"/>
  <c r="Y214" i="4"/>
  <c r="AU213" i="4"/>
  <c r="AJ213" i="4"/>
  <c r="Y213" i="4"/>
  <c r="AU212" i="4"/>
  <c r="AJ212" i="4"/>
  <c r="Y212" i="4"/>
  <c r="AU211" i="4"/>
  <c r="AJ211" i="4"/>
  <c r="Y211" i="4"/>
  <c r="AU210" i="4"/>
  <c r="AJ210" i="4"/>
  <c r="Y210" i="4"/>
  <c r="AU209" i="4"/>
  <c r="AJ209" i="4"/>
  <c r="Y209" i="4"/>
  <c r="AU208" i="4"/>
  <c r="AJ208" i="4"/>
  <c r="Y208" i="4"/>
  <c r="AU207" i="4"/>
  <c r="AJ207" i="4"/>
  <c r="Y207" i="4"/>
  <c r="AU206" i="4"/>
  <c r="AJ206" i="4"/>
  <c r="Y206" i="4"/>
  <c r="AU205" i="4"/>
  <c r="AJ205" i="4"/>
  <c r="Y205" i="4"/>
  <c r="AU204" i="4"/>
  <c r="AJ204" i="4"/>
  <c r="Y204" i="4"/>
  <c r="AU203" i="4"/>
  <c r="AJ203" i="4"/>
  <c r="Y203" i="4"/>
  <c r="AU202" i="4"/>
  <c r="AJ202" i="4"/>
  <c r="Y202" i="4"/>
  <c r="AU201" i="4"/>
  <c r="AJ201" i="4"/>
  <c r="Y201" i="4"/>
  <c r="AU200" i="4"/>
  <c r="AJ200" i="4"/>
  <c r="Y200" i="4"/>
  <c r="AU199" i="4"/>
  <c r="AJ199" i="4"/>
  <c r="Y199" i="4"/>
  <c r="AU198" i="4"/>
  <c r="AJ198" i="4"/>
  <c r="Y198" i="4"/>
  <c r="AU197" i="4"/>
  <c r="AJ197" i="4"/>
  <c r="Y197" i="4"/>
  <c r="AU196" i="4"/>
  <c r="AJ196" i="4"/>
  <c r="Y196" i="4"/>
  <c r="AU195" i="4"/>
  <c r="AJ195" i="4"/>
  <c r="Y195" i="4"/>
  <c r="AU194" i="4"/>
  <c r="AJ194" i="4"/>
  <c r="Y194" i="4"/>
  <c r="AU193" i="4"/>
  <c r="AJ193" i="4"/>
  <c r="Y193" i="4"/>
  <c r="AU192" i="4"/>
  <c r="AJ192" i="4"/>
  <c r="Y192" i="4"/>
  <c r="AU191" i="4"/>
  <c r="AJ191" i="4"/>
  <c r="Y191" i="4"/>
  <c r="AU190" i="4"/>
  <c r="AJ190" i="4"/>
  <c r="Y190" i="4"/>
  <c r="AU189" i="4"/>
  <c r="AJ189" i="4"/>
  <c r="Y189" i="4"/>
  <c r="AU188" i="4"/>
  <c r="AJ188" i="4"/>
  <c r="Y188" i="4"/>
  <c r="AU187" i="4"/>
  <c r="AJ187" i="4"/>
  <c r="Y187" i="4"/>
  <c r="AU186" i="4"/>
  <c r="AJ186" i="4"/>
  <c r="Y186" i="4"/>
  <c r="AU185" i="4"/>
  <c r="AJ185" i="4"/>
  <c r="Y185" i="4"/>
  <c r="AU184" i="4"/>
  <c r="AJ184" i="4"/>
  <c r="Y184" i="4"/>
  <c r="AU183" i="4"/>
  <c r="AJ183" i="4"/>
  <c r="Y183" i="4"/>
  <c r="AU182" i="4"/>
  <c r="AJ182" i="4"/>
  <c r="Y182" i="4"/>
  <c r="AU181" i="4"/>
  <c r="AJ181" i="4"/>
  <c r="Y181" i="4"/>
  <c r="AU180" i="4"/>
  <c r="AJ180" i="4"/>
  <c r="Y180" i="4"/>
  <c r="AU179" i="4"/>
  <c r="AJ179" i="4"/>
  <c r="Y179" i="4"/>
  <c r="AU178" i="4"/>
  <c r="AJ178" i="4"/>
  <c r="Y178" i="4"/>
  <c r="AU177" i="4"/>
  <c r="AJ177" i="4"/>
  <c r="Y177" i="4"/>
  <c r="AU176" i="4"/>
  <c r="AJ176" i="4"/>
  <c r="Y176" i="4"/>
  <c r="AU175" i="4"/>
  <c r="AJ175" i="4"/>
  <c r="Y175" i="4"/>
  <c r="AU174" i="4"/>
  <c r="AJ174" i="4"/>
  <c r="Y174" i="4"/>
  <c r="AU173" i="4"/>
  <c r="AJ173" i="4"/>
  <c r="Y173" i="4"/>
  <c r="AU172" i="4"/>
  <c r="AJ172" i="4"/>
  <c r="Y172" i="4"/>
  <c r="AU171" i="4"/>
  <c r="AJ171" i="4"/>
  <c r="Y171" i="4"/>
  <c r="AU170" i="4"/>
  <c r="AJ170" i="4"/>
  <c r="Y170" i="4"/>
  <c r="AU169" i="4"/>
  <c r="AJ169" i="4"/>
  <c r="Y169" i="4"/>
  <c r="AU168" i="4"/>
  <c r="AJ168" i="4"/>
  <c r="Y168" i="4"/>
  <c r="AU167" i="4"/>
  <c r="AJ167" i="4"/>
  <c r="Y167" i="4"/>
  <c r="AU166" i="4"/>
  <c r="AJ166" i="4"/>
  <c r="Y166" i="4"/>
  <c r="AU165" i="4"/>
  <c r="AJ165" i="4"/>
  <c r="Y165" i="4"/>
  <c r="AU164" i="4"/>
  <c r="AJ164" i="4"/>
  <c r="Y164" i="4"/>
  <c r="AU163" i="4"/>
  <c r="AJ163" i="4"/>
  <c r="Y163" i="4"/>
  <c r="AU162" i="4"/>
  <c r="AJ162" i="4"/>
  <c r="Y162" i="4"/>
  <c r="AU161" i="4"/>
  <c r="AJ161" i="4"/>
  <c r="Y161" i="4"/>
  <c r="AU160" i="4"/>
  <c r="AJ160" i="4"/>
  <c r="Y160" i="4"/>
  <c r="AU159" i="4"/>
  <c r="AJ159" i="4"/>
  <c r="Y159" i="4"/>
  <c r="AU158" i="4"/>
  <c r="AJ158" i="4"/>
  <c r="Y158" i="4"/>
  <c r="AU157" i="4"/>
  <c r="AJ157" i="4"/>
  <c r="Y157" i="4"/>
  <c r="AU156" i="4"/>
  <c r="AJ156" i="4"/>
  <c r="Y156" i="4"/>
  <c r="AU155" i="4"/>
  <c r="AJ155" i="4"/>
  <c r="Y155" i="4"/>
  <c r="AU154" i="4"/>
  <c r="AJ154" i="4"/>
  <c r="Y154" i="4"/>
  <c r="AU153" i="4"/>
  <c r="AJ153" i="4"/>
  <c r="Y153" i="4"/>
  <c r="AU152" i="4"/>
  <c r="AJ152" i="4"/>
  <c r="Y152" i="4"/>
  <c r="AU151" i="4"/>
  <c r="AJ151" i="4"/>
  <c r="Y151" i="4"/>
  <c r="AU150" i="4"/>
  <c r="AJ150" i="4"/>
  <c r="Y150" i="4"/>
  <c r="AU149" i="4"/>
  <c r="AJ149" i="4"/>
  <c r="Y149" i="4"/>
  <c r="AU148" i="4"/>
  <c r="AJ148" i="4"/>
  <c r="Y148" i="4"/>
  <c r="AU147" i="4"/>
  <c r="AJ147" i="4"/>
  <c r="Y147" i="4"/>
  <c r="AU146" i="4"/>
  <c r="AJ146" i="4"/>
  <c r="Y146" i="4"/>
  <c r="AU145" i="4"/>
  <c r="AJ145" i="4"/>
  <c r="Y145" i="4"/>
  <c r="AU144" i="4"/>
  <c r="AJ144" i="4"/>
  <c r="Y144" i="4"/>
  <c r="AU143" i="4"/>
  <c r="AJ143" i="4"/>
  <c r="Y143" i="4"/>
  <c r="AU142" i="4"/>
  <c r="AJ142" i="4"/>
  <c r="Y142" i="4"/>
  <c r="AU141" i="4"/>
  <c r="AJ141" i="4"/>
  <c r="Y141" i="4"/>
  <c r="AU140" i="4"/>
  <c r="AJ140" i="4"/>
  <c r="Y140" i="4"/>
  <c r="AU139" i="4"/>
  <c r="AJ139" i="4"/>
  <c r="Y139" i="4"/>
  <c r="AU138" i="4"/>
  <c r="AJ138" i="4"/>
  <c r="Y138" i="4"/>
  <c r="AU137" i="4"/>
  <c r="AJ137" i="4"/>
  <c r="Y137" i="4"/>
  <c r="AU136" i="4"/>
  <c r="AJ136" i="4"/>
  <c r="Y136" i="4"/>
  <c r="AU135" i="4"/>
  <c r="AJ135" i="4"/>
  <c r="Y135" i="4"/>
  <c r="AU134" i="4"/>
  <c r="AJ134" i="4"/>
  <c r="Y134" i="4"/>
  <c r="AU133" i="4"/>
  <c r="AJ133" i="4"/>
  <c r="Y133" i="4"/>
  <c r="AU132" i="4"/>
  <c r="AJ132" i="4"/>
  <c r="Y132" i="4"/>
  <c r="AU131" i="4"/>
  <c r="AJ131" i="4"/>
  <c r="Y131" i="4"/>
  <c r="AU130" i="4"/>
  <c r="AJ130" i="4"/>
  <c r="Y130" i="4"/>
  <c r="AU129" i="4"/>
  <c r="AJ129" i="4"/>
  <c r="Y129" i="4"/>
  <c r="AU128" i="4"/>
  <c r="AU68" i="4"/>
  <c r="AJ68" i="4"/>
  <c r="Y68" i="4"/>
  <c r="AU67" i="4"/>
  <c r="AJ67" i="4"/>
  <c r="Y67" i="4"/>
  <c r="AU66" i="4"/>
  <c r="AJ66" i="4"/>
  <c r="Y66" i="4"/>
  <c r="AU65" i="4"/>
  <c r="AJ65" i="4"/>
  <c r="Y65" i="4"/>
  <c r="AU64" i="4"/>
  <c r="AJ64" i="4"/>
  <c r="Y64" i="4"/>
  <c r="AU63" i="4"/>
  <c r="AJ63" i="4"/>
  <c r="Y63" i="4"/>
  <c r="AU62" i="4"/>
  <c r="AJ62" i="4"/>
  <c r="Y62" i="4"/>
  <c r="AU61" i="4"/>
  <c r="AJ61" i="4"/>
  <c r="Y61" i="4"/>
  <c r="AU60" i="4"/>
  <c r="AJ60" i="4"/>
  <c r="Y60" i="4"/>
  <c r="AU59" i="4"/>
  <c r="AJ59" i="4"/>
  <c r="Y59" i="4"/>
  <c r="AU58" i="4"/>
  <c r="AJ58" i="4"/>
  <c r="Y58" i="4"/>
  <c r="AU57" i="4"/>
  <c r="AJ57" i="4"/>
  <c r="Y57" i="4"/>
  <c r="AU56" i="4"/>
  <c r="AJ56" i="4"/>
  <c r="Y56" i="4"/>
  <c r="AU55" i="4"/>
  <c r="AJ55" i="4"/>
  <c r="AU54" i="4"/>
  <c r="Y52" i="4"/>
  <c r="AJ49" i="4"/>
  <c r="AJ45" i="4"/>
  <c r="AJ43" i="4"/>
  <c r="AJ41" i="4"/>
  <c r="Y41" i="4"/>
  <c r="AU40" i="4"/>
  <c r="Y17" i="4"/>
  <c r="Y12" i="4"/>
  <c r="AU11" i="4"/>
  <c r="Y11" i="4"/>
  <c r="AU10" i="4"/>
  <c r="AU9" i="4"/>
  <c r="AJ7" i="4"/>
  <c r="AU6" i="4"/>
  <c r="Y128" i="4"/>
  <c r="AU127" i="4"/>
  <c r="AJ127" i="4"/>
  <c r="Y127" i="4"/>
  <c r="AU126" i="4"/>
  <c r="AJ126" i="4"/>
  <c r="Y126" i="4"/>
  <c r="AU125" i="4"/>
  <c r="AJ125" i="4"/>
  <c r="Y125" i="4"/>
  <c r="AU124" i="4"/>
  <c r="AJ124" i="4"/>
  <c r="Y124" i="4"/>
  <c r="AU123" i="4"/>
  <c r="AJ123" i="4"/>
  <c r="Y123" i="4"/>
  <c r="AU122" i="4"/>
  <c r="AJ122" i="4"/>
  <c r="Y122" i="4"/>
  <c r="AU121" i="4"/>
  <c r="AJ121" i="4"/>
  <c r="Y121" i="4"/>
  <c r="AU120" i="4"/>
  <c r="AJ120" i="4"/>
  <c r="Y120" i="4"/>
  <c r="AU119" i="4"/>
  <c r="AJ119" i="4"/>
  <c r="Y119" i="4"/>
  <c r="AU118" i="4"/>
  <c r="AJ118" i="4"/>
  <c r="Y118" i="4"/>
  <c r="AU117" i="4"/>
  <c r="AJ117" i="4"/>
  <c r="Y117" i="4"/>
  <c r="AU116" i="4"/>
  <c r="AJ116" i="4"/>
  <c r="Y116" i="4"/>
  <c r="AU115" i="4"/>
  <c r="AJ115" i="4"/>
  <c r="Y115" i="4"/>
  <c r="AU114" i="4"/>
  <c r="AJ114" i="4"/>
  <c r="Y114" i="4"/>
  <c r="AU113" i="4"/>
  <c r="AJ113" i="4"/>
  <c r="Y113" i="4"/>
  <c r="AU112" i="4"/>
  <c r="AJ112" i="4"/>
  <c r="Y112" i="4"/>
  <c r="AU111" i="4"/>
  <c r="AJ111" i="4"/>
  <c r="Y111" i="4"/>
  <c r="AU110" i="4"/>
  <c r="AJ110" i="4"/>
  <c r="Y110" i="4"/>
  <c r="AU109" i="4"/>
  <c r="AJ109" i="4"/>
  <c r="Y109" i="4"/>
  <c r="AU108" i="4"/>
  <c r="AJ108" i="4"/>
  <c r="Y108" i="4"/>
  <c r="AU107" i="4"/>
  <c r="AJ107" i="4"/>
  <c r="Y107" i="4"/>
  <c r="AU106" i="4"/>
  <c r="AJ106" i="4"/>
  <c r="Y106" i="4"/>
  <c r="AU105" i="4"/>
  <c r="AJ105" i="4"/>
  <c r="Y105" i="4"/>
  <c r="AU104" i="4"/>
  <c r="AJ104" i="4"/>
  <c r="Y104" i="4"/>
  <c r="AU103" i="4"/>
  <c r="AJ103" i="4"/>
  <c r="Y103" i="4"/>
  <c r="AU102" i="4"/>
  <c r="AJ102" i="4"/>
  <c r="Y102" i="4"/>
  <c r="AU101" i="4"/>
  <c r="AJ101" i="4"/>
  <c r="Y101" i="4"/>
  <c r="AU100" i="4"/>
  <c r="AJ100" i="4"/>
  <c r="Y100" i="4"/>
  <c r="AU99" i="4"/>
  <c r="AJ99" i="4"/>
  <c r="Y99" i="4"/>
  <c r="AU98" i="4"/>
  <c r="AJ98" i="4"/>
  <c r="Y98" i="4"/>
  <c r="AU97" i="4"/>
  <c r="AJ97" i="4"/>
  <c r="Y97" i="4"/>
  <c r="AU96" i="4"/>
  <c r="AJ96" i="4"/>
  <c r="Y96" i="4"/>
  <c r="AU95" i="4"/>
  <c r="AJ95" i="4"/>
  <c r="Y95" i="4"/>
  <c r="AU94" i="4"/>
  <c r="AJ94" i="4"/>
  <c r="Y94" i="4"/>
  <c r="AU93" i="4"/>
  <c r="AJ93" i="4"/>
  <c r="Y93" i="4"/>
  <c r="AU92" i="4"/>
  <c r="AJ92" i="4"/>
  <c r="Y92" i="4"/>
  <c r="AU91" i="4"/>
  <c r="AJ91" i="4"/>
  <c r="Y91" i="4"/>
  <c r="AU90" i="4"/>
  <c r="AJ90" i="4"/>
  <c r="Y90" i="4"/>
  <c r="AU89" i="4"/>
  <c r="AJ89" i="4"/>
  <c r="Y89" i="4"/>
  <c r="AU88" i="4"/>
  <c r="AJ88" i="4"/>
  <c r="Y88" i="4"/>
  <c r="AU87" i="4"/>
  <c r="AJ87" i="4"/>
  <c r="Y87" i="4"/>
  <c r="AU86" i="4"/>
  <c r="AJ86" i="4"/>
  <c r="Y86" i="4"/>
  <c r="AU85" i="4"/>
  <c r="AJ85" i="4"/>
  <c r="Y85" i="4"/>
  <c r="AU84" i="4"/>
  <c r="AJ84" i="4"/>
  <c r="Y84" i="4"/>
  <c r="AU83" i="4"/>
  <c r="AJ83" i="4"/>
  <c r="Y83" i="4"/>
  <c r="AU82" i="4"/>
  <c r="AJ82" i="4"/>
  <c r="Y82" i="4"/>
  <c r="AU81" i="4"/>
  <c r="AJ81" i="4"/>
  <c r="Y81" i="4"/>
  <c r="AU80" i="4"/>
  <c r="AJ80" i="4"/>
  <c r="Y80" i="4"/>
  <c r="AU79" i="4"/>
  <c r="AJ79" i="4"/>
  <c r="Y79" i="4"/>
  <c r="AU78" i="4"/>
  <c r="AJ78" i="4"/>
  <c r="Y78" i="4"/>
  <c r="AU77" i="4"/>
  <c r="AJ77" i="4"/>
  <c r="Y77" i="4"/>
  <c r="AU76" i="4"/>
  <c r="AJ76" i="4"/>
  <c r="Y76" i="4"/>
  <c r="AU75" i="4"/>
  <c r="AJ75" i="4"/>
  <c r="Y75" i="4"/>
  <c r="AU74" i="4"/>
  <c r="AJ74" i="4"/>
  <c r="Y74" i="4"/>
  <c r="AU73" i="4"/>
  <c r="AJ73" i="4"/>
  <c r="Y73" i="4"/>
  <c r="AU72" i="4"/>
  <c r="AJ72" i="4"/>
  <c r="Y72" i="4"/>
  <c r="AU71" i="4"/>
  <c r="AJ71" i="4"/>
  <c r="Y71" i="4"/>
  <c r="AU70" i="4"/>
  <c r="AJ70" i="4"/>
  <c r="Y70" i="4"/>
  <c r="AU69" i="4"/>
  <c r="AJ69" i="4"/>
  <c r="Y69" i="4"/>
  <c r="AU42" i="4"/>
  <c r="AJ42" i="4"/>
  <c r="AU38" i="4"/>
  <c r="AU34" i="4"/>
  <c r="AJ34" i="4"/>
  <c r="Y32" i="4"/>
  <c r="AU29" i="4"/>
  <c r="AJ29" i="4"/>
  <c r="AU23" i="4"/>
  <c r="AJ23" i="4"/>
  <c r="AU18" i="4"/>
  <c r="AJ18" i="4"/>
  <c r="AU16" i="4"/>
  <c r="AJ9" i="4"/>
  <c r="AU8" i="4"/>
  <c r="AU1191" i="4"/>
  <c r="Y1190" i="4"/>
  <c r="AU1176" i="4"/>
  <c r="AJ1176" i="4"/>
  <c r="Y1176" i="4"/>
  <c r="AU1160" i="4"/>
  <c r="AJ1160" i="4"/>
  <c r="Y1160" i="4"/>
  <c r="AU1144" i="4"/>
  <c r="AU1143" i="4"/>
  <c r="AJ1143" i="4"/>
  <c r="Y1143" i="4"/>
  <c r="AU1127" i="4"/>
  <c r="AJ1127" i="4"/>
  <c r="Y1127" i="4"/>
  <c r="AU1098" i="4"/>
  <c r="AJ1098" i="4"/>
  <c r="Y1098" i="4"/>
  <c r="AU1079" i="4"/>
  <c r="Y1079" i="4"/>
  <c r="AU1057" i="4"/>
  <c r="AU1056" i="4"/>
  <c r="AJ1056" i="4"/>
  <c r="Y1056" i="4"/>
  <c r="AU1039" i="4"/>
  <c r="AJ1039" i="4"/>
  <c r="Y1039" i="4"/>
  <c r="AU1023" i="4"/>
  <c r="AJ1023" i="4"/>
  <c r="Y1023" i="4"/>
  <c r="AU1006" i="4"/>
  <c r="AJ1006" i="4"/>
  <c r="Y1006" i="4"/>
  <c r="AJ991" i="4"/>
  <c r="Y991" i="4"/>
  <c r="AU967" i="4"/>
  <c r="AJ967" i="4"/>
  <c r="Y967" i="4"/>
  <c r="AU956" i="4"/>
  <c r="AJ956" i="4"/>
  <c r="Y956" i="4"/>
  <c r="AU661" i="4"/>
  <c r="Y661" i="4"/>
  <c r="AU1179" i="4"/>
  <c r="AJ1179" i="4"/>
  <c r="Y1179" i="4"/>
  <c r="AU1162" i="4"/>
  <c r="AJ1162" i="4"/>
  <c r="Y1162" i="4"/>
  <c r="AU1146" i="4"/>
  <c r="AJ1146" i="4"/>
  <c r="Y1146" i="4"/>
  <c r="AU1129" i="4"/>
  <c r="AJ1129" i="4"/>
  <c r="Y1129" i="4"/>
  <c r="AU1115" i="4"/>
  <c r="AJ1115" i="4"/>
  <c r="Y1115" i="4"/>
  <c r="AJ1101" i="4"/>
  <c r="Y1101" i="4"/>
  <c r="AU1085" i="4"/>
  <c r="AJ1085" i="4"/>
  <c r="AU1084" i="4"/>
  <c r="AJ1084" i="4"/>
  <c r="Y1084" i="4"/>
  <c r="AU1068" i="4"/>
  <c r="AJ1068" i="4"/>
  <c r="Y1068" i="4"/>
  <c r="AU1046" i="4"/>
  <c r="AJ1046" i="4"/>
  <c r="Y1045" i="4"/>
  <c r="AJ1044" i="4"/>
  <c r="Y1043" i="4"/>
  <c r="AU1026" i="4"/>
  <c r="AJ1026" i="4"/>
  <c r="Y1026" i="4"/>
  <c r="AU1009" i="4"/>
  <c r="AJ1009" i="4"/>
  <c r="Y1009" i="4"/>
  <c r="AU994" i="4"/>
  <c r="AJ994" i="4"/>
  <c r="AU987" i="4"/>
  <c r="AJ987" i="4"/>
  <c r="Y987" i="4"/>
  <c r="AU974" i="4"/>
  <c r="AJ974" i="4"/>
  <c r="AU973" i="4"/>
  <c r="AJ973" i="4"/>
  <c r="Y973" i="4"/>
  <c r="AU963" i="4"/>
  <c r="AJ963" i="4"/>
  <c r="Y963" i="4"/>
  <c r="AU953" i="4"/>
  <c r="AJ953" i="4"/>
  <c r="Y953" i="4"/>
  <c r="AU846" i="4"/>
  <c r="AU845" i="4"/>
  <c r="Y845" i="4"/>
  <c r="Y521" i="4"/>
  <c r="Y520" i="4"/>
  <c r="Y519" i="4"/>
  <c r="Y518" i="4"/>
  <c r="AU516" i="4"/>
  <c r="AJ516" i="4"/>
  <c r="Y515" i="4"/>
  <c r="Y514" i="4"/>
  <c r="Y513" i="4"/>
  <c r="Y512" i="4"/>
  <c r="Y511" i="4"/>
  <c r="AU509" i="4"/>
  <c r="AJ509" i="4"/>
  <c r="AU508" i="4"/>
  <c r="Y507" i="4"/>
  <c r="Y506" i="4"/>
  <c r="Y505" i="4"/>
  <c r="AJ504" i="4"/>
  <c r="Y504" i="4"/>
  <c r="Y503" i="4"/>
  <c r="AU502" i="4"/>
  <c r="AU501" i="4"/>
  <c r="AJ501" i="4"/>
  <c r="Y500" i="4"/>
  <c r="AU498" i="4"/>
  <c r="AU496" i="4"/>
  <c r="AJ496" i="4"/>
  <c r="AU495" i="4"/>
  <c r="AJ495" i="4"/>
  <c r="Y493" i="4"/>
  <c r="Y492" i="4"/>
  <c r="AJ490" i="4"/>
  <c r="AU487" i="4"/>
  <c r="AU485" i="4"/>
  <c r="AJ485" i="4"/>
  <c r="Y485" i="4"/>
  <c r="AU484" i="4"/>
  <c r="Y55" i="4"/>
  <c r="AJ51" i="4"/>
  <c r="AJ50" i="4"/>
  <c r="AJ48" i="4"/>
  <c r="AJ47" i="4"/>
  <c r="Y47" i="4"/>
  <c r="Y46" i="4"/>
  <c r="Y45" i="4"/>
  <c r="AJ40" i="4"/>
  <c r="Y40" i="4"/>
  <c r="AU39" i="4"/>
  <c r="AJ39" i="4"/>
  <c r="Y39" i="4"/>
  <c r="AU36" i="4"/>
  <c r="AJ36" i="4"/>
  <c r="Y36" i="4"/>
  <c r="AU33" i="4"/>
  <c r="AJ33" i="4"/>
  <c r="Y33" i="4"/>
  <c r="AU32" i="4"/>
  <c r="AU21" i="4"/>
  <c r="AJ21" i="4"/>
  <c r="Y21" i="4"/>
  <c r="AU20" i="4"/>
  <c r="AJ20" i="4"/>
  <c r="Y20" i="4"/>
  <c r="AJ15" i="4"/>
  <c r="AU14" i="4"/>
  <c r="AJ14" i="4"/>
  <c r="Y14" i="4"/>
  <c r="AU13" i="4"/>
  <c r="AJ12" i="4"/>
  <c r="AJ10" i="4"/>
  <c r="AJ8" i="4"/>
  <c r="Y8" i="4"/>
  <c r="AU7" i="4"/>
  <c r="AU1190" i="4"/>
  <c r="Y1181" i="4"/>
  <c r="AU1165" i="4"/>
  <c r="AJ1165" i="4"/>
  <c r="Y1165" i="4"/>
  <c r="AJ1149" i="4"/>
  <c r="Y1149" i="4"/>
  <c r="AU1132" i="4"/>
  <c r="AJ1132" i="4"/>
  <c r="Y1132" i="4"/>
  <c r="AU1118" i="4"/>
  <c r="AJ1118" i="4"/>
  <c r="Y1118" i="4"/>
  <c r="AU1102" i="4"/>
  <c r="AJ1102" i="4"/>
  <c r="Y1102" i="4"/>
  <c r="Y1085" i="4"/>
  <c r="AU1065" i="4"/>
  <c r="Y1065" i="4"/>
  <c r="AU1045" i="4"/>
  <c r="AJ1045" i="4"/>
  <c r="AU1027" i="4"/>
  <c r="AJ1027" i="4"/>
  <c r="Y1027" i="4"/>
  <c r="AU1010" i="4"/>
  <c r="AJ1010" i="4"/>
  <c r="Y1010" i="4"/>
  <c r="Y994" i="4"/>
  <c r="AU936" i="4"/>
  <c r="AU935" i="4"/>
  <c r="Y935" i="4"/>
  <c r="AJ660" i="4"/>
  <c r="AJ658" i="4"/>
  <c r="Y657" i="4"/>
  <c r="AJ1194" i="4"/>
  <c r="AU1180" i="4"/>
  <c r="AJ1180" i="4"/>
  <c r="AU1163" i="4"/>
  <c r="AJ1163" i="4"/>
  <c r="Y1163" i="4"/>
  <c r="AU1148" i="4"/>
  <c r="AJ1148" i="4"/>
  <c r="Y1148" i="4"/>
  <c r="AU1130" i="4"/>
  <c r="AJ1130" i="4"/>
  <c r="Y1130" i="4"/>
  <c r="AU1116" i="4"/>
  <c r="AJ1116" i="4"/>
  <c r="Y1116" i="4"/>
  <c r="AU1101" i="4"/>
  <c r="AU1100" i="4"/>
  <c r="AJ1100" i="4"/>
  <c r="Y1100" i="4"/>
  <c r="AU1083" i="4"/>
  <c r="AJ1083" i="4"/>
  <c r="Y1083" i="4"/>
  <c r="AU1067" i="4"/>
  <c r="AJ1067" i="4"/>
  <c r="Y1067" i="4"/>
  <c r="AU1043" i="4"/>
  <c r="AJ1043" i="4"/>
  <c r="AU1042" i="4"/>
  <c r="AJ1042" i="4"/>
  <c r="Y1042" i="4"/>
  <c r="AU1028" i="4"/>
  <c r="AJ1028" i="4"/>
  <c r="Y1028" i="4"/>
  <c r="AU1011" i="4"/>
  <c r="AJ1011" i="4"/>
  <c r="Y1011" i="4"/>
  <c r="AU995" i="4"/>
  <c r="AJ995" i="4"/>
  <c r="Y995" i="4"/>
  <c r="AU979" i="4"/>
  <c r="AJ979" i="4"/>
  <c r="Y979" i="4"/>
  <c r="AU969" i="4"/>
  <c r="AJ969" i="4"/>
  <c r="Y969" i="4"/>
  <c r="AU959" i="4"/>
  <c r="AJ959" i="4"/>
  <c r="Y959" i="4"/>
  <c r="AJ931" i="4"/>
  <c r="AU929" i="4"/>
  <c r="AJ929" i="4"/>
  <c r="Y928" i="4"/>
  <c r="AU591" i="4"/>
  <c r="AJ591" i="4"/>
  <c r="Y590" i="4"/>
  <c r="AU587" i="4"/>
  <c r="AJ586" i="4"/>
  <c r="Y585" i="4"/>
  <c r="Y583" i="4"/>
  <c r="Y580" i="4"/>
  <c r="Y578" i="4"/>
  <c r="Y54" i="4"/>
  <c r="AU53" i="4"/>
  <c r="AU52" i="4"/>
  <c r="AU50" i="4"/>
  <c r="AU49" i="4"/>
  <c r="Y48" i="4"/>
  <c r="AJ46" i="4"/>
  <c r="AU41" i="4"/>
  <c r="Y38" i="4"/>
  <c r="AU35" i="4"/>
  <c r="AU30" i="4"/>
  <c r="AU26" i="4"/>
  <c r="AJ26" i="4"/>
  <c r="AU24" i="4"/>
  <c r="AJ24" i="4"/>
  <c r="AU17" i="4"/>
  <c r="AJ17" i="4"/>
  <c r="AJ1192" i="4"/>
  <c r="AJ1191" i="4"/>
  <c r="AU1185" i="4"/>
  <c r="AJ1185" i="4"/>
  <c r="Y1185" i="4"/>
  <c r="Y1173" i="4"/>
  <c r="AU1156" i="4"/>
  <c r="AJ1156" i="4"/>
  <c r="Y1156" i="4"/>
  <c r="AU1141" i="4"/>
  <c r="AJ1141" i="4"/>
  <c r="Y1141" i="4"/>
  <c r="AU1124" i="4"/>
  <c r="AJ1124" i="4"/>
  <c r="Y1124" i="4"/>
  <c r="AU1111" i="4"/>
  <c r="AJ1111" i="4"/>
  <c r="Y1111" i="4"/>
  <c r="AU1096" i="4"/>
  <c r="AU1095" i="4"/>
  <c r="AJ1095" i="4"/>
  <c r="AU1094" i="4"/>
  <c r="AJ1094" i="4"/>
  <c r="Y1093" i="4"/>
  <c r="AJ1079" i="4"/>
  <c r="Y1078" i="4"/>
  <c r="AU1064" i="4"/>
  <c r="AJ1064" i="4"/>
  <c r="Y1064" i="4"/>
  <c r="AU1052" i="4"/>
  <c r="AJ1052" i="4"/>
  <c r="Y1052" i="4"/>
  <c r="AU1035" i="4"/>
  <c r="Y1035" i="4"/>
  <c r="AU1019" i="4"/>
  <c r="Y1019" i="4"/>
  <c r="AU1002" i="4"/>
  <c r="AJ1002" i="4"/>
  <c r="Y1002" i="4"/>
  <c r="AU982" i="4"/>
  <c r="AJ982" i="4"/>
  <c r="Y982" i="4"/>
  <c r="AU972" i="4"/>
  <c r="AJ972" i="4"/>
  <c r="Y972" i="4"/>
  <c r="AU961" i="4"/>
  <c r="AJ961" i="4"/>
  <c r="Y961" i="4"/>
  <c r="AU951" i="4"/>
  <c r="AJ951" i="4"/>
  <c r="Y951" i="4"/>
  <c r="AU950" i="4"/>
  <c r="AJ950" i="4"/>
  <c r="Y950" i="4"/>
  <c r="AU949" i="4"/>
  <c r="AJ949" i="4"/>
  <c r="Y949" i="4"/>
  <c r="AU948" i="4"/>
  <c r="AJ948" i="4"/>
  <c r="Y948" i="4"/>
  <c r="AU947" i="4"/>
  <c r="AJ947" i="4"/>
  <c r="Y947" i="4"/>
  <c r="AU946" i="4"/>
  <c r="AJ946" i="4"/>
  <c r="Y946" i="4"/>
  <c r="AJ945" i="4"/>
  <c r="AU944" i="4"/>
  <c r="AJ944" i="4"/>
  <c r="Y944" i="4"/>
  <c r="AU943" i="4"/>
  <c r="AJ943" i="4"/>
  <c r="AJ942" i="4"/>
  <c r="Y942" i="4"/>
  <c r="Y941" i="4"/>
  <c r="Y938" i="4"/>
  <c r="Y937" i="4"/>
  <c r="Y936" i="4"/>
  <c r="AU934" i="4"/>
  <c r="AJ934" i="4"/>
  <c r="Y934" i="4"/>
  <c r="AU933" i="4"/>
  <c r="Y931" i="4"/>
  <c r="AJ930" i="4"/>
  <c r="AU928" i="4"/>
  <c r="AU927" i="4"/>
  <c r="AJ927" i="4"/>
  <c r="AJ926" i="4"/>
  <c r="Y925" i="4"/>
  <c r="AU924" i="4"/>
  <c r="AJ924" i="4"/>
  <c r="Y924" i="4"/>
  <c r="AU917" i="4"/>
  <c r="AJ917" i="4"/>
  <c r="Y917" i="4"/>
  <c r="AU916" i="4"/>
  <c r="AJ916" i="4"/>
  <c r="Y916" i="4"/>
  <c r="AU911" i="4"/>
  <c r="Y911" i="4"/>
  <c r="AU910" i="4"/>
  <c r="Y910" i="4"/>
  <c r="AU908" i="4"/>
  <c r="Y908" i="4"/>
  <c r="AJ907" i="4"/>
  <c r="AJ906" i="4"/>
  <c r="AJ905" i="4"/>
  <c r="AU904" i="4"/>
  <c r="Y904" i="4"/>
  <c r="Y894" i="4"/>
  <c r="Y893" i="4"/>
  <c r="Y892" i="4"/>
  <c r="Y891" i="4"/>
  <c r="Y890" i="4"/>
  <c r="AJ889" i="4"/>
  <c r="Y888" i="4"/>
  <c r="Y887" i="4"/>
  <c r="AU885" i="4"/>
  <c r="Y882" i="4"/>
  <c r="AU881" i="4"/>
  <c r="AJ881" i="4"/>
  <c r="Y881" i="4"/>
  <c r="AU880" i="4"/>
  <c r="AJ880" i="4"/>
  <c r="Y880" i="4"/>
  <c r="AU879" i="4"/>
  <c r="AJ879" i="4"/>
  <c r="Y879" i="4"/>
  <c r="Y873" i="4"/>
  <c r="AU872" i="4"/>
  <c r="Y872" i="4"/>
  <c r="AJ871" i="4"/>
  <c r="Y870" i="4"/>
  <c r="AU869" i="4"/>
  <c r="AJ869" i="4"/>
  <c r="Y869" i="4"/>
  <c r="AU868" i="4"/>
  <c r="Y866" i="4"/>
  <c r="AU864" i="4"/>
  <c r="AJ864" i="4"/>
  <c r="Y864" i="4"/>
  <c r="AU863" i="4"/>
  <c r="AJ863" i="4"/>
  <c r="Y863" i="4"/>
  <c r="AU862" i="4"/>
  <c r="AJ862" i="4"/>
  <c r="Y862" i="4"/>
  <c r="AU861" i="4"/>
  <c r="AJ861" i="4"/>
  <c r="Y861" i="4"/>
  <c r="Y857" i="4"/>
  <c r="AJ856" i="4"/>
  <c r="Y856" i="4"/>
  <c r="AU855" i="4"/>
  <c r="AU853" i="4"/>
  <c r="AJ853" i="4"/>
  <c r="AJ847" i="4"/>
  <c r="Y846" i="4"/>
  <c r="AJ845" i="4"/>
  <c r="AU844" i="4"/>
  <c r="AJ844" i="4"/>
  <c r="Y844" i="4"/>
  <c r="AU843" i="4"/>
  <c r="AJ843" i="4"/>
  <c r="Y843" i="4"/>
  <c r="AJ842" i="4"/>
  <c r="Y842" i="4"/>
  <c r="AU841" i="4"/>
  <c r="AJ841" i="4"/>
  <c r="Y841" i="4"/>
  <c r="AU839" i="4"/>
  <c r="AU824" i="4"/>
  <c r="AJ824" i="4"/>
  <c r="Y824" i="4"/>
  <c r="Y820" i="4"/>
  <c r="AU819" i="4"/>
  <c r="AJ819" i="4"/>
  <c r="AU818" i="4"/>
  <c r="AU817" i="4"/>
  <c r="AU812" i="4"/>
  <c r="Y812" i="4"/>
  <c r="Y811" i="4"/>
  <c r="Y810" i="4"/>
  <c r="Y809" i="4"/>
  <c r="AJ808" i="4"/>
  <c r="AU807" i="4"/>
  <c r="AJ807" i="4"/>
  <c r="Y807" i="4"/>
  <c r="AU806" i="4"/>
  <c r="AJ806" i="4"/>
  <c r="Y805" i="4"/>
  <c r="AU804" i="4"/>
  <c r="AJ804" i="4"/>
  <c r="Y804" i="4"/>
  <c r="AJ801" i="4"/>
  <c r="AU800" i="4"/>
  <c r="AJ800" i="4"/>
  <c r="Y800" i="4"/>
  <c r="AU799" i="4"/>
  <c r="AJ799" i="4"/>
  <c r="Y799" i="4"/>
  <c r="AJ797" i="4"/>
  <c r="Y797" i="4"/>
  <c r="AJ794" i="4"/>
  <c r="Y794" i="4"/>
  <c r="AU792" i="4"/>
  <c r="AJ792" i="4"/>
  <c r="Y792" i="4"/>
  <c r="AU791" i="4"/>
  <c r="AJ791" i="4"/>
  <c r="Y791" i="4"/>
  <c r="AU790" i="4"/>
  <c r="AJ790" i="4"/>
  <c r="Y790" i="4"/>
  <c r="Y784" i="4"/>
  <c r="AU783" i="4"/>
  <c r="AJ783" i="4"/>
  <c r="Y783" i="4"/>
  <c r="AJ781" i="4"/>
  <c r="Y781" i="4"/>
  <c r="AJ778" i="4"/>
  <c r="Y778" i="4"/>
  <c r="AU775" i="4"/>
  <c r="AJ775" i="4"/>
  <c r="Y775" i="4"/>
  <c r="AJ774" i="4"/>
  <c r="AU773" i="4"/>
  <c r="AJ773" i="4"/>
  <c r="Y773" i="4"/>
  <c r="AU766" i="4"/>
  <c r="AJ766" i="4"/>
  <c r="Y766" i="4"/>
  <c r="AU763" i="4"/>
  <c r="Y763" i="4"/>
  <c r="AJ761" i="4"/>
  <c r="Y761" i="4"/>
  <c r="AU760" i="4"/>
  <c r="AJ760" i="4"/>
  <c r="Y760" i="4"/>
  <c r="AU759" i="4"/>
  <c r="AJ759" i="4"/>
  <c r="Y759" i="4"/>
  <c r="AU757" i="4"/>
  <c r="AJ757" i="4"/>
  <c r="Y755" i="4"/>
  <c r="AU754" i="4"/>
  <c r="AJ754" i="4"/>
  <c r="AU753" i="4"/>
  <c r="AJ753" i="4"/>
  <c r="Y753" i="4"/>
  <c r="AU752" i="4"/>
  <c r="AJ752" i="4"/>
  <c r="Y752" i="4"/>
  <c r="AJ750" i="4"/>
  <c r="Y747" i="4"/>
  <c r="AU746" i="4"/>
  <c r="AJ746" i="4"/>
  <c r="Y746" i="4"/>
  <c r="Y745" i="4"/>
  <c r="AJ743" i="4"/>
  <c r="Y743" i="4"/>
  <c r="AU742" i="4"/>
  <c r="AJ742" i="4"/>
  <c r="Y742" i="4"/>
  <c r="AU741" i="4"/>
  <c r="AJ741" i="4"/>
  <c r="AU740" i="4"/>
  <c r="AJ740" i="4"/>
  <c r="Y740" i="4"/>
  <c r="AU739" i="4"/>
  <c r="AJ739" i="4"/>
  <c r="AU737" i="4"/>
  <c r="AJ737" i="4"/>
  <c r="Y737" i="4"/>
  <c r="AU736" i="4"/>
  <c r="AJ736" i="4"/>
  <c r="Y736" i="4"/>
  <c r="Y734" i="4"/>
  <c r="AJ733" i="4"/>
  <c r="AU732" i="4"/>
  <c r="AJ731" i="4"/>
  <c r="AU730" i="4"/>
  <c r="AJ730" i="4"/>
  <c r="Y730" i="4"/>
  <c r="AU729" i="4"/>
  <c r="AJ729" i="4"/>
  <c r="Y729" i="4"/>
  <c r="AU726" i="4"/>
  <c r="AJ726" i="4"/>
  <c r="Y726" i="4"/>
  <c r="AU723" i="4"/>
  <c r="AJ723" i="4"/>
  <c r="AU722" i="4"/>
  <c r="AJ722" i="4"/>
  <c r="AU720" i="4"/>
  <c r="AJ720" i="4"/>
  <c r="Y720" i="4"/>
  <c r="AU718" i="4"/>
  <c r="AJ718" i="4"/>
  <c r="AU717" i="4"/>
  <c r="AJ717" i="4"/>
  <c r="Y717" i="4"/>
  <c r="AU714" i="4"/>
  <c r="AU712" i="4"/>
  <c r="AJ712" i="4"/>
  <c r="Y712" i="4"/>
  <c r="AJ710" i="4"/>
  <c r="AU709" i="4"/>
  <c r="AJ709" i="4"/>
  <c r="Y709" i="4"/>
  <c r="AU708" i="4"/>
  <c r="AJ708" i="4"/>
  <c r="Y708" i="4"/>
  <c r="AJ706" i="4"/>
  <c r="Y704" i="4"/>
  <c r="AJ703" i="4"/>
  <c r="AJ702" i="4"/>
  <c r="AU701" i="4"/>
  <c r="AJ701" i="4"/>
  <c r="Y701" i="4"/>
  <c r="AU700" i="4"/>
  <c r="Y700" i="4"/>
  <c r="AU698" i="4"/>
  <c r="AU697" i="4"/>
  <c r="AJ696" i="4"/>
  <c r="Y695" i="4"/>
  <c r="Y693" i="4"/>
  <c r="AJ692" i="4"/>
  <c r="AJ691" i="4"/>
  <c r="AU689" i="4"/>
  <c r="AJ689" i="4"/>
  <c r="AU688" i="4"/>
  <c r="AJ688" i="4"/>
  <c r="Y688" i="4"/>
  <c r="AU686" i="4"/>
  <c r="AJ686" i="4"/>
  <c r="Y686" i="4"/>
  <c r="AU685" i="4"/>
  <c r="Y685" i="4"/>
  <c r="AU683" i="4"/>
  <c r="AJ683" i="4"/>
  <c r="AU679" i="4"/>
  <c r="AJ679" i="4"/>
  <c r="Y679" i="4"/>
  <c r="AU677" i="4"/>
  <c r="AJ677" i="4"/>
  <c r="Y677" i="4"/>
  <c r="AU676" i="4"/>
  <c r="AJ676" i="4"/>
  <c r="Y676" i="4"/>
  <c r="AU674" i="4"/>
  <c r="AJ674" i="4"/>
  <c r="Y674" i="4"/>
  <c r="AJ673" i="4"/>
  <c r="Y673" i="4"/>
  <c r="Y672" i="4"/>
  <c r="AU670" i="4"/>
  <c r="AU668" i="4"/>
  <c r="AJ668" i="4"/>
  <c r="Y668" i="4"/>
  <c r="AU667" i="4"/>
  <c r="AJ667" i="4"/>
  <c r="Y667" i="4"/>
  <c r="AU666" i="4"/>
  <c r="AJ666" i="4"/>
  <c r="Y666" i="4"/>
  <c r="AU665" i="4"/>
  <c r="AJ665" i="4"/>
  <c r="Y665" i="4"/>
  <c r="AU664" i="4"/>
  <c r="AJ664" i="4"/>
  <c r="Y664" i="4"/>
  <c r="AU663" i="4"/>
  <c r="AJ663" i="4"/>
  <c r="Y663" i="4"/>
  <c r="AU662" i="4"/>
  <c r="AU659" i="4"/>
  <c r="AJ659" i="4"/>
  <c r="Y658" i="4"/>
  <c r="AJ657" i="4"/>
  <c r="AU656" i="4"/>
  <c r="AJ656" i="4"/>
  <c r="Y656" i="4"/>
  <c r="AU655" i="4"/>
  <c r="AJ655" i="4"/>
  <c r="Y655" i="4"/>
  <c r="AU654" i="4"/>
  <c r="AJ654" i="4"/>
  <c r="Y654" i="4"/>
  <c r="AU653" i="4"/>
  <c r="AJ653" i="4"/>
  <c r="AU651" i="4"/>
  <c r="AJ651" i="4"/>
  <c r="Y651" i="4"/>
  <c r="AU650" i="4"/>
  <c r="AJ650" i="4"/>
  <c r="AU648" i="4"/>
  <c r="AJ648" i="4"/>
  <c r="Y648" i="4"/>
  <c r="AU647" i="4"/>
  <c r="AJ647" i="4"/>
  <c r="Y647" i="4"/>
  <c r="AU646" i="4"/>
  <c r="AJ646" i="4"/>
  <c r="Y646" i="4"/>
  <c r="AU645" i="4"/>
  <c r="AJ645" i="4"/>
  <c r="Y645" i="4"/>
  <c r="AU644" i="4"/>
  <c r="AJ644" i="4"/>
  <c r="Y644" i="4"/>
  <c r="AU643" i="4"/>
  <c r="AJ643" i="4"/>
  <c r="Y643" i="4"/>
  <c r="AU642" i="4"/>
  <c r="AJ642" i="4"/>
  <c r="AU640" i="4"/>
  <c r="AU639" i="4"/>
  <c r="AJ639" i="4"/>
  <c r="Y639" i="4"/>
  <c r="AU638" i="4"/>
  <c r="AJ638" i="4"/>
  <c r="Y638" i="4"/>
  <c r="AU637" i="4"/>
  <c r="AJ637" i="4"/>
  <c r="Y637" i="4"/>
  <c r="Y636" i="4"/>
  <c r="AU635" i="4"/>
  <c r="AJ635" i="4"/>
  <c r="AU633" i="4"/>
  <c r="AJ633" i="4"/>
  <c r="Y633" i="4"/>
  <c r="AU632" i="4"/>
  <c r="AJ632" i="4"/>
  <c r="AU631" i="4"/>
  <c r="AJ631" i="4"/>
  <c r="Y631" i="4"/>
  <c r="AU630" i="4"/>
  <c r="AJ630" i="4"/>
  <c r="AU629" i="4"/>
  <c r="AJ628" i="4"/>
  <c r="AU626" i="4"/>
  <c r="AJ626" i="4"/>
  <c r="Y626" i="4"/>
  <c r="AU625" i="4"/>
  <c r="AJ625" i="4"/>
  <c r="Y625" i="4"/>
  <c r="AU624" i="4"/>
  <c r="AJ624" i="4"/>
  <c r="Y624" i="4"/>
  <c r="AU623" i="4"/>
  <c r="AJ623" i="4"/>
  <c r="AJ622" i="4"/>
  <c r="Y622" i="4"/>
  <c r="AU621" i="4"/>
  <c r="AJ621" i="4"/>
  <c r="Y621" i="4"/>
  <c r="AU620" i="4"/>
  <c r="AJ620" i="4"/>
  <c r="AJ619" i="4"/>
  <c r="Y619" i="4"/>
  <c r="Y618" i="4"/>
  <c r="Y617" i="4"/>
  <c r="AU616" i="4"/>
  <c r="AJ616" i="4"/>
  <c r="Y616" i="4"/>
  <c r="AU615" i="4"/>
  <c r="AJ615" i="4"/>
  <c r="Y615" i="4"/>
  <c r="AU614" i="4"/>
  <c r="AJ614" i="4"/>
  <c r="Y614" i="4"/>
  <c r="AJ613" i="4"/>
  <c r="AU612" i="4"/>
  <c r="AU611" i="4"/>
  <c r="Y611" i="4"/>
  <c r="AJ610" i="4"/>
  <c r="Y609" i="4"/>
  <c r="Y608" i="4"/>
  <c r="AJ607" i="4"/>
  <c r="AU606" i="4"/>
  <c r="AJ606" i="4"/>
  <c r="AU605" i="4"/>
  <c r="AJ605" i="4"/>
  <c r="AJ604" i="4"/>
  <c r="Y604" i="4"/>
  <c r="AU603" i="4"/>
  <c r="AJ603" i="4"/>
  <c r="Y603" i="4"/>
  <c r="Y602" i="4"/>
  <c r="Y601" i="4"/>
  <c r="Y600" i="4"/>
  <c r="AU596" i="4"/>
  <c r="AJ596" i="4"/>
  <c r="AU594" i="4"/>
  <c r="AJ594" i="4"/>
  <c r="Y594" i="4"/>
  <c r="AU593" i="4"/>
  <c r="AJ593" i="4"/>
  <c r="Y592" i="4"/>
  <c r="Y591" i="4"/>
  <c r="AJ590" i="4"/>
  <c r="AU589" i="4"/>
  <c r="AU588" i="4"/>
  <c r="Y588" i="4"/>
  <c r="Y587" i="4"/>
  <c r="Y586" i="4"/>
  <c r="AJ585" i="4"/>
  <c r="AU584" i="4"/>
  <c r="AJ584" i="4"/>
  <c r="Y584" i="4"/>
  <c r="AU583" i="4"/>
  <c r="AJ583" i="4"/>
  <c r="AU582" i="4"/>
  <c r="AJ582" i="4"/>
  <c r="Y582" i="4"/>
  <c r="AU581" i="4"/>
  <c r="AJ581" i="4"/>
  <c r="AJ580" i="4"/>
  <c r="AU578" i="4"/>
  <c r="AU576" i="4"/>
  <c r="AJ576" i="4"/>
  <c r="Y576" i="4"/>
  <c r="AU575" i="4"/>
  <c r="AJ575" i="4"/>
  <c r="Y575" i="4"/>
  <c r="AJ574" i="4"/>
  <c r="Y574" i="4"/>
  <c r="Y573" i="4"/>
  <c r="AU572" i="4"/>
  <c r="AJ572" i="4"/>
  <c r="Y572" i="4"/>
  <c r="AU571" i="4"/>
  <c r="Y571" i="4"/>
  <c r="Y570" i="4"/>
  <c r="Y569" i="4"/>
  <c r="AJ568" i="4"/>
  <c r="AU566" i="4"/>
  <c r="AJ566" i="4"/>
  <c r="Y566" i="4"/>
  <c r="AU565" i="4"/>
  <c r="AJ565" i="4"/>
  <c r="Y565" i="4"/>
  <c r="AU564" i="4"/>
  <c r="AJ564" i="4"/>
  <c r="Y564" i="4"/>
  <c r="Y563" i="4"/>
  <c r="AU562" i="4"/>
  <c r="AJ562" i="4"/>
  <c r="Y562" i="4"/>
  <c r="AU561" i="4"/>
  <c r="AJ561" i="4"/>
  <c r="Y561" i="4"/>
  <c r="AU560" i="4"/>
  <c r="AJ560" i="4"/>
  <c r="Y560" i="4"/>
  <c r="AU559" i="4"/>
  <c r="AJ559" i="4"/>
  <c r="Y558" i="4"/>
  <c r="Y557" i="4"/>
  <c r="Y556" i="4"/>
  <c r="AU553" i="4"/>
  <c r="AJ553" i="4"/>
  <c r="Y553" i="4"/>
  <c r="AU552" i="4"/>
  <c r="Y551" i="4"/>
  <c r="AU549" i="4"/>
  <c r="AU547" i="4"/>
  <c r="AJ547" i="4"/>
  <c r="AJ546" i="4"/>
  <c r="Y545" i="4"/>
  <c r="Y544" i="4"/>
  <c r="Y543" i="4"/>
  <c r="Y542" i="4"/>
  <c r="AU540" i="4"/>
  <c r="AU538" i="4"/>
  <c r="AJ538" i="4"/>
  <c r="Y538" i="4"/>
  <c r="AU537" i="4"/>
  <c r="AJ537" i="4"/>
  <c r="Y537" i="4"/>
  <c r="AU536" i="4"/>
  <c r="AJ536" i="4"/>
  <c r="Y536" i="4"/>
  <c r="AJ535" i="4"/>
  <c r="Y535" i="4"/>
  <c r="Y534" i="4"/>
  <c r="AU533" i="4"/>
  <c r="AJ533" i="4"/>
  <c r="AU532" i="4"/>
  <c r="AJ532" i="4"/>
  <c r="Y532" i="4"/>
  <c r="AU531" i="4"/>
  <c r="AJ531" i="4"/>
  <c r="Y531" i="4"/>
  <c r="AU530" i="4"/>
  <c r="AJ530" i="4"/>
  <c r="Y530" i="4"/>
  <c r="AU529" i="4"/>
  <c r="AJ529" i="4"/>
  <c r="Y529" i="4"/>
  <c r="AU528" i="4"/>
  <c r="AJ528" i="4"/>
  <c r="Y528" i="4"/>
  <c r="AU527" i="4"/>
  <c r="AJ527" i="4"/>
  <c r="Y527" i="4"/>
  <c r="AU526" i="4"/>
  <c r="AJ526" i="4"/>
  <c r="Y526" i="4"/>
  <c r="AU525" i="4"/>
  <c r="AJ525" i="4"/>
  <c r="AJ523" i="4"/>
  <c r="Y523" i="4"/>
  <c r="AU521" i="4"/>
  <c r="AJ521" i="4"/>
  <c r="AJ520" i="4"/>
  <c r="AJ519" i="4"/>
  <c r="AJ518" i="4"/>
  <c r="AJ517" i="4"/>
  <c r="AJ515" i="4"/>
  <c r="AJ514" i="4"/>
  <c r="AJ513" i="4"/>
  <c r="AJ512" i="4"/>
  <c r="AJ511" i="4"/>
  <c r="AJ510" i="4"/>
  <c r="AJ508" i="4"/>
  <c r="AJ507" i="4"/>
  <c r="AU506" i="4"/>
  <c r="AJ505" i="4"/>
  <c r="AJ503" i="4"/>
  <c r="Y502" i="4"/>
  <c r="Y501" i="4"/>
  <c r="AJ500" i="4"/>
  <c r="AJ499" i="4"/>
  <c r="Y498" i="4"/>
  <c r="AU497" i="4"/>
  <c r="Y496" i="4"/>
  <c r="Y495" i="4"/>
  <c r="AU494" i="4"/>
  <c r="AU493" i="4"/>
  <c r="AJ492" i="4"/>
  <c r="AU491" i="4"/>
  <c r="Y491" i="4"/>
  <c r="AU490" i="4"/>
  <c r="Y490" i="4"/>
  <c r="AU489" i="4"/>
  <c r="AJ489" i="4"/>
  <c r="Y489" i="4"/>
  <c r="AJ52" i="4"/>
  <c r="Y51" i="4"/>
  <c r="Y49" i="4"/>
  <c r="AU48" i="4"/>
  <c r="AU46" i="4"/>
  <c r="Y43" i="4"/>
  <c r="Y34" i="4"/>
  <c r="Y16" i="4"/>
  <c r="Y15" i="4"/>
  <c r="Y10" i="4"/>
  <c r="AU5" i="4"/>
  <c r="AJ5" i="4"/>
  <c r="AU4" i="4"/>
  <c r="Y2" i="4"/>
  <c r="AJ1193" i="4"/>
  <c r="AU1192" i="4"/>
  <c r="Y1191" i="4"/>
  <c r="AU1186" i="4"/>
  <c r="AJ1186" i="4"/>
  <c r="Y1186" i="4"/>
  <c r="AU1174" i="4"/>
  <c r="AJ1174" i="4"/>
  <c r="Y1174" i="4"/>
  <c r="AU1159" i="4"/>
  <c r="AJ1159" i="4"/>
  <c r="Y1159" i="4"/>
  <c r="AU1142" i="4"/>
  <c r="AJ1142" i="4"/>
  <c r="Y1142" i="4"/>
  <c r="AU1125" i="4"/>
  <c r="AJ1125" i="4"/>
  <c r="Y1125" i="4"/>
  <c r="AU1112" i="4"/>
  <c r="AJ1112" i="4"/>
  <c r="Y1112" i="4"/>
  <c r="AU1090" i="4"/>
  <c r="AJ1090" i="4"/>
  <c r="Y1090" i="4"/>
  <c r="AU1072" i="4"/>
  <c r="AJ1072" i="4"/>
  <c r="Y1072" i="4"/>
  <c r="AU1055" i="4"/>
  <c r="AJ1055" i="4"/>
  <c r="Y1055" i="4"/>
  <c r="AU1038" i="4"/>
  <c r="AJ1038" i="4"/>
  <c r="Y1038" i="4"/>
  <c r="AU1021" i="4"/>
  <c r="AJ1021" i="4"/>
  <c r="Y1021" i="4"/>
  <c r="AU1004" i="4"/>
  <c r="AJ1004" i="4"/>
  <c r="Y1004" i="4"/>
  <c r="AU989" i="4"/>
  <c r="AJ989" i="4"/>
  <c r="Y989" i="4"/>
  <c r="AU957" i="4"/>
  <c r="AJ957" i="4"/>
  <c r="Y957" i="4"/>
  <c r="AU945" i="4"/>
  <c r="AU693" i="4"/>
  <c r="AU692" i="4"/>
  <c r="AU691" i="4"/>
  <c r="Y691" i="4"/>
  <c r="Y1193" i="4"/>
  <c r="AU1182" i="4"/>
  <c r="AJ1182" i="4"/>
  <c r="Y1182" i="4"/>
  <c r="AU1166" i="4"/>
  <c r="AJ1166" i="4"/>
  <c r="Y1166" i="4"/>
  <c r="AU1145" i="4"/>
  <c r="AJ1145" i="4"/>
  <c r="Y1145" i="4"/>
  <c r="AU1128" i="4"/>
  <c r="AJ1128" i="4"/>
  <c r="Y1128" i="4"/>
  <c r="AU1114" i="4"/>
  <c r="AJ1114" i="4"/>
  <c r="Y1114" i="4"/>
  <c r="AU1099" i="4"/>
  <c r="AJ1099" i="4"/>
  <c r="Y1099" i="4"/>
  <c r="AU1081" i="4"/>
  <c r="AJ1081" i="4"/>
  <c r="Y1081" i="4"/>
  <c r="AJ1057" i="4"/>
  <c r="Y1057" i="4"/>
  <c r="AU1040" i="4"/>
  <c r="AJ1040" i="4"/>
  <c r="Y1040" i="4"/>
  <c r="AU1022" i="4"/>
  <c r="AJ1022" i="4"/>
  <c r="Y1022" i="4"/>
  <c r="AU1005" i="4"/>
  <c r="AJ1005" i="4"/>
  <c r="Y1005" i="4"/>
  <c r="AU988" i="4"/>
  <c r="AJ988" i="4"/>
  <c r="Y988" i="4"/>
  <c r="Y816" i="4"/>
  <c r="AU570" i="4"/>
  <c r="AJ569" i="4"/>
  <c r="Y568" i="4"/>
  <c r="Y1194" i="4"/>
  <c r="AU1181" i="4"/>
  <c r="AJ1181" i="4"/>
  <c r="AU1178" i="4"/>
  <c r="AJ1178" i="4"/>
  <c r="Y1178" i="4"/>
  <c r="AU1164" i="4"/>
  <c r="AJ1164" i="4"/>
  <c r="Y1164" i="4"/>
  <c r="AU1149" i="4"/>
  <c r="AU1147" i="4"/>
  <c r="AJ1147" i="4"/>
  <c r="Y1147" i="4"/>
  <c r="AU1131" i="4"/>
  <c r="AJ1131" i="4"/>
  <c r="Y1131" i="4"/>
  <c r="AU1117" i="4"/>
  <c r="AJ1117" i="4"/>
  <c r="Y1117" i="4"/>
  <c r="AU1103" i="4"/>
  <c r="AJ1103" i="4"/>
  <c r="Y1103" i="4"/>
  <c r="AU1087" i="4"/>
  <c r="AJ1087" i="4"/>
  <c r="Y1087" i="4"/>
  <c r="AU1070" i="4"/>
  <c r="AJ1070" i="4"/>
  <c r="Y1070" i="4"/>
  <c r="AU1047" i="4"/>
  <c r="AJ1047" i="4"/>
  <c r="Y1047" i="4"/>
  <c r="AU1029" i="4"/>
  <c r="AJ1029" i="4"/>
  <c r="Y1029" i="4"/>
  <c r="AU1012" i="4"/>
  <c r="AJ1012" i="4"/>
  <c r="Y1012" i="4"/>
  <c r="Y997" i="4"/>
  <c r="AU958" i="4"/>
  <c r="AJ958" i="4"/>
  <c r="Y958" i="4"/>
  <c r="AU909" i="4"/>
  <c r="AJ909" i="4"/>
  <c r="AJ908" i="4"/>
  <c r="AU906" i="4"/>
  <c r="AU905" i="4"/>
  <c r="AJ904" i="4"/>
  <c r="AJ903" i="4"/>
  <c r="Y903" i="4"/>
  <c r="Y649" i="4"/>
  <c r="AU1193" i="4"/>
  <c r="Y1192" i="4"/>
  <c r="AU1173" i="4"/>
  <c r="AJ1173" i="4"/>
  <c r="AU1171" i="4"/>
  <c r="AJ1171" i="4"/>
  <c r="Y1171" i="4"/>
  <c r="AU1155" i="4"/>
  <c r="AJ1155" i="4"/>
  <c r="AU1153" i="4"/>
  <c r="AJ1153" i="4"/>
  <c r="AU1151" i="4"/>
  <c r="AJ1151" i="4"/>
  <c r="Y1151" i="4"/>
  <c r="AU1136" i="4"/>
  <c r="AJ1136" i="4"/>
  <c r="AU1135" i="4"/>
  <c r="AJ1135" i="4"/>
  <c r="Y1135" i="4"/>
  <c r="AU1107" i="4"/>
  <c r="AJ1107" i="4"/>
  <c r="AU1092" i="4"/>
  <c r="AU1091" i="4"/>
  <c r="AJ1091" i="4"/>
  <c r="Y1091" i="4"/>
  <c r="Y1075" i="4"/>
  <c r="AU1061" i="4"/>
  <c r="AJ1061" i="4"/>
  <c r="Y1061" i="4"/>
  <c r="AU1050" i="4"/>
  <c r="AJ1050" i="4"/>
  <c r="Y1050" i="4"/>
  <c r="Y1034" i="4"/>
  <c r="AJ1019" i="4"/>
  <c r="AU1018" i="4"/>
  <c r="AJ1018" i="4"/>
  <c r="Y1018" i="4"/>
  <c r="AU997" i="4"/>
  <c r="AJ997" i="4"/>
  <c r="AU996" i="4"/>
  <c r="AJ996" i="4"/>
  <c r="Y996" i="4"/>
  <c r="AU981" i="4"/>
  <c r="AJ981" i="4"/>
  <c r="Y981" i="4"/>
  <c r="AU971" i="4"/>
  <c r="AJ971" i="4"/>
  <c r="Y971" i="4"/>
  <c r="AU962" i="4"/>
  <c r="AJ962" i="4"/>
  <c r="Y962" i="4"/>
  <c r="AU952" i="4"/>
  <c r="AJ952" i="4"/>
  <c r="Y952" i="4"/>
  <c r="AJ812" i="4"/>
  <c r="AJ811" i="4"/>
  <c r="AU810" i="4"/>
  <c r="AJ809" i="4"/>
  <c r="Y808" i="4"/>
  <c r="AU598" i="4"/>
  <c r="AU597" i="4"/>
  <c r="AJ597" i="4"/>
  <c r="Y597" i="4"/>
  <c r="AU1187" i="4"/>
  <c r="AJ1187" i="4"/>
  <c r="Y1187" i="4"/>
  <c r="AU1167" i="4"/>
  <c r="AJ1167" i="4"/>
  <c r="Y1167" i="4"/>
  <c r="AU1150" i="4"/>
  <c r="AJ1150" i="4"/>
  <c r="Y1150" i="4"/>
  <c r="AU1134" i="4"/>
  <c r="AJ1134" i="4"/>
  <c r="Y1134" i="4"/>
  <c r="Y1120" i="4"/>
  <c r="AU1106" i="4"/>
  <c r="AJ1106" i="4"/>
  <c r="Y1106" i="4"/>
  <c r="AU1089" i="4"/>
  <c r="AJ1089" i="4"/>
  <c r="Y1089" i="4"/>
  <c r="AU1073" i="4"/>
  <c r="AJ1073" i="4"/>
  <c r="Y1073" i="4"/>
  <c r="AU1058" i="4"/>
  <c r="AJ1058" i="4"/>
  <c r="Y1058" i="4"/>
  <c r="Y1046" i="4"/>
  <c r="AU1030" i="4"/>
  <c r="AJ1030" i="4"/>
  <c r="Y1030" i="4"/>
  <c r="AU1013" i="4"/>
  <c r="AJ1013" i="4"/>
  <c r="Y1013" i="4"/>
  <c r="AU999" i="4"/>
  <c r="AJ999" i="4"/>
  <c r="Y999" i="4"/>
  <c r="AU983" i="4"/>
  <c r="AJ983" i="4"/>
  <c r="Y983" i="4"/>
  <c r="AU964" i="4"/>
  <c r="AJ964" i="4"/>
  <c r="Y964" i="4"/>
  <c r="AJ894" i="4"/>
  <c r="AJ893" i="4"/>
  <c r="AU892" i="4"/>
  <c r="AU891" i="4"/>
  <c r="AU890" i="4"/>
  <c r="AU889" i="4"/>
  <c r="AJ888" i="4"/>
  <c r="AJ887" i="4"/>
  <c r="AU886" i="4"/>
  <c r="AJ886" i="4"/>
  <c r="AJ885" i="4"/>
  <c r="Y885" i="4"/>
  <c r="AJ558" i="4"/>
  <c r="AJ557" i="4"/>
  <c r="AJ556" i="4"/>
  <c r="Y555" i="4"/>
  <c r="AJ552" i="4"/>
  <c r="AJ551" i="4"/>
  <c r="AJ550" i="4"/>
  <c r="Y549" i="4"/>
  <c r="AU546" i="4"/>
  <c r="AU545" i="4"/>
  <c r="AU544" i="4"/>
  <c r="AJ543" i="4"/>
  <c r="AJ542" i="4"/>
  <c r="AU541" i="4"/>
  <c r="Y540" i="4"/>
  <c r="AU1177" i="4"/>
  <c r="AJ1177" i="4"/>
  <c r="Y1177" i="4"/>
  <c r="AU1157" i="4"/>
  <c r="AJ1157" i="4"/>
  <c r="Y1157" i="4"/>
  <c r="AU1133" i="4"/>
  <c r="AJ1133" i="4"/>
  <c r="Y1133" i="4"/>
  <c r="AU1119" i="4"/>
  <c r="AJ1119" i="4"/>
  <c r="Y1119" i="4"/>
  <c r="AU1104" i="4"/>
  <c r="AJ1104" i="4"/>
  <c r="Y1104" i="4"/>
  <c r="AU1086" i="4"/>
  <c r="AJ1086" i="4"/>
  <c r="Y1086" i="4"/>
  <c r="AU1069" i="4"/>
  <c r="AJ1069" i="4"/>
  <c r="AU1066" i="4"/>
  <c r="AJ1066" i="4"/>
  <c r="Y1066" i="4"/>
  <c r="AU1044" i="4"/>
  <c r="Y1044" i="4"/>
  <c r="AU1025" i="4"/>
  <c r="AJ1025" i="4"/>
  <c r="Y1025" i="4"/>
  <c r="AU1008" i="4"/>
  <c r="AJ1008" i="4"/>
  <c r="Y1008" i="4"/>
  <c r="AU991" i="4"/>
  <c r="AU990" i="4"/>
  <c r="AJ990" i="4"/>
  <c r="Y990" i="4"/>
  <c r="AU977" i="4"/>
  <c r="AJ977" i="4"/>
  <c r="Y977" i="4"/>
  <c r="AU966" i="4"/>
  <c r="AJ966" i="4"/>
  <c r="Y966" i="4"/>
  <c r="AU954" i="4"/>
  <c r="AJ954" i="4"/>
  <c r="Y954" i="4"/>
  <c r="Y632" i="4"/>
  <c r="AU1175" i="4"/>
  <c r="AJ1175" i="4"/>
  <c r="Y1175" i="4"/>
  <c r="AU1161" i="4"/>
  <c r="AJ1161" i="4"/>
  <c r="Y1161" i="4"/>
  <c r="AJ1144" i="4"/>
  <c r="Y1144" i="4"/>
  <c r="AU1126" i="4"/>
  <c r="AJ1126" i="4"/>
  <c r="Y1126" i="4"/>
  <c r="AU1113" i="4"/>
  <c r="AJ1113" i="4"/>
  <c r="Y1113" i="4"/>
  <c r="AU1097" i="4"/>
  <c r="AJ1097" i="4"/>
  <c r="Y1097" i="4"/>
  <c r="Y1077" i="4"/>
  <c r="AU1059" i="4"/>
  <c r="AJ1059" i="4"/>
  <c r="Y1059" i="4"/>
  <c r="AU1041" i="4"/>
  <c r="AJ1041" i="4"/>
  <c r="Y1041" i="4"/>
  <c r="AU1024" i="4"/>
  <c r="AJ1024" i="4"/>
  <c r="Y1024" i="4"/>
  <c r="AU1007" i="4"/>
  <c r="AJ1007" i="4"/>
  <c r="Y1007" i="4"/>
  <c r="AU992" i="4"/>
  <c r="AJ992" i="4"/>
  <c r="Y992" i="4"/>
  <c r="AU978" i="4"/>
  <c r="AJ978" i="4"/>
  <c r="Y978" i="4"/>
  <c r="AU968" i="4"/>
  <c r="AJ968" i="4"/>
  <c r="Y968" i="4"/>
  <c r="Y901" i="4"/>
  <c r="Y640" i="4"/>
  <c r="Y1180" i="4"/>
  <c r="AU1158" i="4"/>
  <c r="AJ1158" i="4"/>
  <c r="Y1158" i="4"/>
  <c r="AU1137" i="4"/>
  <c r="AJ1137" i="4"/>
  <c r="Y1136" i="4"/>
  <c r="AU1120" i="4"/>
  <c r="AJ1120" i="4"/>
  <c r="AU1105" i="4"/>
  <c r="AJ1105" i="4"/>
  <c r="Y1105" i="4"/>
  <c r="AU1088" i="4"/>
  <c r="AJ1088" i="4"/>
  <c r="Y1088" i="4"/>
  <c r="AU1071" i="4"/>
  <c r="AJ1071" i="4"/>
  <c r="Y1071" i="4"/>
  <c r="AU1054" i="4"/>
  <c r="AJ1054" i="4"/>
  <c r="Y1054" i="4"/>
  <c r="AU1037" i="4"/>
  <c r="AJ1037" i="4"/>
  <c r="Y1037" i="4"/>
  <c r="AU1015" i="4"/>
  <c r="AJ1015" i="4"/>
  <c r="Y1015" i="4"/>
  <c r="AU998" i="4"/>
  <c r="AJ998" i="4"/>
  <c r="Y998" i="4"/>
  <c r="AU734" i="4"/>
  <c r="AU733" i="4"/>
  <c r="AJ732" i="4"/>
  <c r="Y731" i="4"/>
  <c r="AJ11" i="4"/>
  <c r="AJ6" i="4"/>
  <c r="Y6" i="4"/>
  <c r="AJ1189" i="4"/>
  <c r="AU1184" i="4"/>
  <c r="AJ1184" i="4"/>
  <c r="Y1184" i="4"/>
  <c r="AJ1172" i="4"/>
  <c r="Y1172" i="4"/>
  <c r="Y1155" i="4"/>
  <c r="AJ1140" i="4"/>
  <c r="Y1140" i="4"/>
  <c r="AJ1123" i="4"/>
  <c r="Y1123" i="4"/>
  <c r="AU1110" i="4"/>
  <c r="AJ1110" i="4"/>
  <c r="Y1110" i="4"/>
  <c r="AJ1096" i="4"/>
  <c r="Y1096" i="4"/>
  <c r="AU1082" i="4"/>
  <c r="AJ1082" i="4"/>
  <c r="Y1082" i="4"/>
  <c r="Y1069" i="4"/>
  <c r="AU1053" i="4"/>
  <c r="AJ1053" i="4"/>
  <c r="Y1053" i="4"/>
  <c r="AU1036" i="4"/>
  <c r="AJ1036" i="4"/>
  <c r="Y1036" i="4"/>
  <c r="AU1020" i="4"/>
  <c r="AJ1020" i="4"/>
  <c r="Y1020" i="4"/>
  <c r="AU1003" i="4"/>
  <c r="AJ1003" i="4"/>
  <c r="Y1003" i="4"/>
  <c r="AU986" i="4"/>
  <c r="AJ986" i="4"/>
  <c r="Y986" i="4"/>
  <c r="AU976" i="4"/>
  <c r="AJ976" i="4"/>
  <c r="Y976" i="4"/>
  <c r="Y945" i="4"/>
  <c r="AJ629" i="4"/>
  <c r="AU1189" i="4"/>
  <c r="AU1188" i="4"/>
  <c r="Y1188" i="4"/>
  <c r="AU1170" i="4"/>
  <c r="AJ1170" i="4"/>
  <c r="Y1170" i="4"/>
  <c r="AU1154" i="4"/>
  <c r="AJ1154" i="4"/>
  <c r="Y1153" i="4"/>
  <c r="AU1139" i="4"/>
  <c r="AJ1139" i="4"/>
  <c r="Y1139" i="4"/>
  <c r="AU1123" i="4"/>
  <c r="AU1122" i="4"/>
  <c r="AU1108" i="4"/>
  <c r="AJ1108" i="4"/>
  <c r="Y1108" i="4"/>
  <c r="Y1094" i="4"/>
  <c r="AU1078" i="4"/>
  <c r="AJ1078" i="4"/>
  <c r="AU1076" i="4"/>
  <c r="AJ1076" i="4"/>
  <c r="AU1075" i="4"/>
  <c r="AJ1075" i="4"/>
  <c r="AU1074" i="4"/>
  <c r="AJ1074" i="4"/>
  <c r="Y1074" i="4"/>
  <c r="AU1060" i="4"/>
  <c r="AJ1060" i="4"/>
  <c r="Y1060" i="4"/>
  <c r="AU1048" i="4"/>
  <c r="AJ1048" i="4"/>
  <c r="Y1048" i="4"/>
  <c r="AU1031" i="4"/>
  <c r="AJ1031" i="4"/>
  <c r="Y1031" i="4"/>
  <c r="AJ1016" i="4"/>
  <c r="Y1016" i="4"/>
  <c r="AU1000" i="4"/>
  <c r="AJ1000" i="4"/>
  <c r="Y1000" i="4"/>
  <c r="AU984" i="4"/>
  <c r="AJ984" i="4"/>
  <c r="Y984" i="4"/>
  <c r="Y974" i="4"/>
  <c r="AU965" i="4"/>
  <c r="AJ965" i="4"/>
  <c r="Y965" i="4"/>
  <c r="AU955" i="4"/>
  <c r="AJ955" i="4"/>
  <c r="Y955" i="4"/>
  <c r="AJ818" i="4"/>
  <c r="Y817" i="4"/>
  <c r="Y815" i="4"/>
  <c r="AU602" i="4"/>
  <c r="AU601" i="4"/>
  <c r="AJ600" i="4"/>
  <c r="AJ599" i="4"/>
  <c r="AJ598" i="4"/>
  <c r="Y598" i="4"/>
  <c r="AU45" i="4"/>
  <c r="AJ38" i="4"/>
  <c r="AU37" i="4"/>
  <c r="AJ37" i="4"/>
  <c r="Y37" i="4"/>
  <c r="AU27" i="4"/>
  <c r="AJ27" i="4"/>
  <c r="Y27" i="4"/>
  <c r="Y26" i="4"/>
  <c r="AU25" i="4"/>
  <c r="AJ25" i="4"/>
  <c r="Y25" i="4"/>
  <c r="Y24" i="4"/>
  <c r="Y23" i="4"/>
  <c r="AU22" i="4"/>
  <c r="AJ22" i="4"/>
  <c r="Y22" i="4"/>
  <c r="AU19" i="4"/>
  <c r="AJ19" i="4"/>
  <c r="Y19" i="4"/>
  <c r="AJ13" i="4"/>
  <c r="Y5" i="4"/>
  <c r="AJ4" i="4"/>
  <c r="AJ1190" i="4"/>
  <c r="Y1189" i="4"/>
  <c r="AU1172" i="4"/>
  <c r="AU1169" i="4"/>
  <c r="AJ1169" i="4"/>
  <c r="AU1168" i="4"/>
  <c r="AJ1168" i="4"/>
  <c r="Y1168" i="4"/>
  <c r="AU1152" i="4"/>
  <c r="AJ1152" i="4"/>
  <c r="Y1152" i="4"/>
  <c r="AU1138" i="4"/>
  <c r="AJ1138" i="4"/>
  <c r="Y1137" i="4"/>
  <c r="AU1121" i="4"/>
  <c r="AJ1121" i="4"/>
  <c r="Y1121" i="4"/>
  <c r="AJ1109" i="4"/>
  <c r="Y1109" i="4"/>
  <c r="Y1095" i="4"/>
  <c r="AU1080" i="4"/>
  <c r="AJ1080" i="4"/>
  <c r="Y1080" i="4"/>
  <c r="AJ1065" i="4"/>
  <c r="Y1063" i="4"/>
  <c r="AJ1051" i="4"/>
  <c r="Y1051" i="4"/>
  <c r="AJ1035" i="4"/>
  <c r="AU1034" i="4"/>
  <c r="AJ1034" i="4"/>
  <c r="AU1033" i="4"/>
  <c r="AJ1033" i="4"/>
  <c r="AU1032" i="4"/>
  <c r="AJ1032" i="4"/>
  <c r="Y1032" i="4"/>
  <c r="AU1017" i="4"/>
  <c r="AJ1017" i="4"/>
  <c r="Y1017" i="4"/>
  <c r="AU1001" i="4"/>
  <c r="AJ1001" i="4"/>
  <c r="Y1001" i="4"/>
  <c r="AU985" i="4"/>
  <c r="AJ985" i="4"/>
  <c r="Y985" i="4"/>
  <c r="AU975" i="4"/>
  <c r="AJ975" i="4"/>
  <c r="Y975" i="4"/>
  <c r="AU926" i="4"/>
  <c r="Y926" i="4"/>
  <c r="Y612" i="4"/>
  <c r="AU610" i="4"/>
  <c r="AJ609" i="4"/>
  <c r="AJ608" i="4"/>
  <c r="Y607" i="4"/>
  <c r="Y606" i="4"/>
  <c r="AU488" i="4"/>
  <c r="AJ488" i="4"/>
  <c r="Y488" i="4"/>
  <c r="Y484" i="4"/>
  <c r="AJ54" i="4"/>
  <c r="AJ53" i="4"/>
  <c r="Y53" i="4"/>
  <c r="Y50" i="4"/>
  <c r="AU47" i="4"/>
  <c r="AU44" i="4"/>
  <c r="AJ44" i="4"/>
  <c r="Y44" i="4"/>
  <c r="AJ35" i="4"/>
  <c r="Y35" i="4"/>
  <c r="Y18" i="4"/>
  <c r="AJ16" i="4"/>
  <c r="Y13" i="4"/>
  <c r="AU12" i="4"/>
  <c r="Y7" i="4"/>
  <c r="AJ2" i="4"/>
  <c r="AU1187" i="3"/>
  <c r="Y1186" i="3"/>
  <c r="AU1182" i="3"/>
  <c r="AJ1180" i="3"/>
  <c r="AU1135" i="3"/>
  <c r="AJ1135" i="3"/>
  <c r="Y1135" i="3"/>
  <c r="Y1126" i="3"/>
  <c r="AU1122" i="3"/>
  <c r="AU1108" i="3"/>
  <c r="AU1106" i="3"/>
  <c r="AJ1105" i="3"/>
  <c r="Y1105" i="3"/>
  <c r="Y1104" i="3"/>
  <c r="AJ1096" i="3"/>
  <c r="AJ1082" i="3"/>
  <c r="AU1068" i="3"/>
  <c r="AU1066" i="3"/>
  <c r="AJ1066" i="3"/>
  <c r="AJ1065" i="3"/>
  <c r="Y1006" i="3"/>
  <c r="Y1005" i="3"/>
  <c r="AJ1003" i="3"/>
  <c r="Y1003" i="3"/>
  <c r="AU997" i="3"/>
  <c r="Y995" i="3"/>
  <c r="AJ993" i="3"/>
  <c r="Y993" i="3"/>
  <c r="AU986" i="3"/>
  <c r="Y986" i="3"/>
  <c r="AU984" i="3"/>
  <c r="AJ981" i="3"/>
  <c r="Y979" i="3"/>
  <c r="AU977" i="3"/>
  <c r="AJ976" i="3"/>
  <c r="AJ975" i="3"/>
  <c r="AJ973" i="3"/>
  <c r="Y973" i="3"/>
  <c r="Y972" i="3"/>
  <c r="AJ969" i="3"/>
  <c r="Y969" i="3"/>
  <c r="Y960" i="3"/>
  <c r="AJ959" i="3"/>
  <c r="Y959" i="3"/>
  <c r="AU958" i="3"/>
  <c r="AJ955" i="3"/>
  <c r="Y955" i="3"/>
  <c r="Y948" i="3"/>
  <c r="AJ946" i="3"/>
  <c r="AU945" i="3"/>
  <c r="Y944" i="3"/>
  <c r="Y943" i="3"/>
  <c r="Y942" i="3"/>
  <c r="AJ934" i="3"/>
  <c r="AU932" i="3"/>
  <c r="Y928" i="3"/>
  <c r="AJ916" i="3"/>
  <c r="AJ886" i="3"/>
  <c r="AJ879" i="3"/>
  <c r="AU876" i="3"/>
  <c r="Y860" i="3"/>
  <c r="Y859" i="3"/>
  <c r="AU857" i="3"/>
  <c r="AU848" i="3"/>
  <c r="AU847" i="3"/>
  <c r="AU842" i="3"/>
  <c r="AJ839" i="3"/>
  <c r="AU838" i="3"/>
  <c r="AU836" i="3"/>
  <c r="AJ834" i="3"/>
  <c r="AJ824" i="3"/>
  <c r="AU820" i="3"/>
  <c r="Y817" i="3"/>
  <c r="AU806" i="3"/>
  <c r="Y806" i="3"/>
  <c r="AJ805" i="3"/>
  <c r="AJ804" i="3"/>
  <c r="AJ800" i="3"/>
  <c r="AJ799" i="3"/>
  <c r="AJ797" i="3"/>
  <c r="AJ790" i="3"/>
  <c r="AJ778" i="3"/>
  <c r="AJ774" i="3"/>
  <c r="Y771" i="3"/>
  <c r="AU761" i="3"/>
  <c r="Y760" i="3"/>
  <c r="Y749" i="3"/>
  <c r="AU730" i="3"/>
  <c r="AJ705" i="3"/>
  <c r="Y704" i="3"/>
  <c r="AJ702" i="3"/>
  <c r="AU698" i="3"/>
  <c r="Y696" i="3"/>
  <c r="Y675" i="3"/>
  <c r="Y664" i="3"/>
  <c r="Y662" i="3"/>
  <c r="AJ652" i="3"/>
  <c r="AU592" i="3"/>
  <c r="AJ589" i="3"/>
  <c r="Y583" i="3"/>
  <c r="Y576" i="3"/>
  <c r="Y565" i="3"/>
  <c r="AU563" i="3"/>
  <c r="AJ559" i="3"/>
  <c r="AU545" i="3"/>
  <c r="Y544" i="3"/>
  <c r="Y537" i="3"/>
  <c r="AU531" i="3"/>
  <c r="AJ531" i="3"/>
  <c r="AU529" i="3"/>
  <c r="AJ515" i="3"/>
  <c r="AU510" i="3"/>
  <c r="AJ510" i="3"/>
  <c r="Y509" i="3"/>
  <c r="AJ508" i="3"/>
  <c r="AU504" i="3"/>
  <c r="Y501" i="3"/>
  <c r="AU490" i="3"/>
  <c r="AJ490" i="3"/>
  <c r="AJ488" i="3"/>
  <c r="Y485" i="3"/>
  <c r="AJ477" i="3"/>
  <c r="AJ467" i="3"/>
  <c r="Y463" i="3"/>
  <c r="Y457" i="3"/>
  <c r="AJ451" i="3"/>
  <c r="Y431" i="3"/>
  <c r="AJ426" i="3"/>
  <c r="Y420" i="3"/>
  <c r="AU414" i="3"/>
  <c r="Y414" i="3"/>
  <c r="Y410" i="3"/>
  <c r="AU405" i="3"/>
  <c r="AU401" i="3"/>
  <c r="AU398" i="3"/>
  <c r="Y392" i="3"/>
  <c r="AU390" i="3"/>
  <c r="Y388" i="3"/>
  <c r="Y384" i="3"/>
  <c r="AJ376" i="3"/>
  <c r="Y367" i="3"/>
  <c r="AU364" i="3"/>
  <c r="AJ364" i="3"/>
  <c r="AJ290" i="3"/>
  <c r="Y286" i="3"/>
  <c r="AJ281" i="3"/>
  <c r="AJ279" i="3"/>
  <c r="AU272" i="3"/>
  <c r="AU270" i="3"/>
  <c r="AU263" i="3"/>
  <c r="AU250" i="3"/>
  <c r="Y250" i="3"/>
  <c r="AU247" i="3"/>
  <c r="Y238" i="3"/>
  <c r="AJ237" i="3"/>
  <c r="Y228" i="3"/>
  <c r="AU226" i="3"/>
  <c r="Y226" i="3"/>
  <c r="Y217" i="3"/>
  <c r="AJ204" i="3"/>
  <c r="AU202" i="3"/>
  <c r="Y184" i="3"/>
  <c r="AU179" i="3"/>
  <c r="AU177" i="3"/>
  <c r="AU175" i="3"/>
  <c r="AU170" i="3"/>
  <c r="Y170" i="3"/>
  <c r="AU143" i="3"/>
  <c r="Y136" i="3"/>
  <c r="Y125" i="3"/>
  <c r="Y119" i="3"/>
  <c r="AU116" i="3"/>
  <c r="Y105" i="3"/>
  <c r="Y100" i="3"/>
  <c r="AU95" i="3"/>
  <c r="Y94" i="3"/>
  <c r="Y92" i="3"/>
  <c r="Y80" i="3"/>
  <c r="AU914" i="3"/>
  <c r="AJ914" i="3"/>
  <c r="Y914" i="3"/>
  <c r="AU913" i="3"/>
  <c r="AJ913" i="3"/>
  <c r="Y913" i="3"/>
  <c r="AU912" i="3"/>
  <c r="AJ912" i="3"/>
  <c r="Y912" i="3"/>
  <c r="AU911" i="3"/>
  <c r="AJ911" i="3"/>
  <c r="Y911" i="3"/>
  <c r="AU910" i="3"/>
  <c r="AJ910" i="3"/>
  <c r="Y910" i="3"/>
  <c r="AU909" i="3"/>
  <c r="AJ909" i="3"/>
  <c r="Y909" i="3"/>
  <c r="AU908" i="3"/>
  <c r="AJ908" i="3"/>
  <c r="Y908" i="3"/>
  <c r="AU907" i="3"/>
  <c r="AJ907" i="3"/>
  <c r="Y907" i="3"/>
  <c r="AU906" i="3"/>
  <c r="AJ906" i="3"/>
  <c r="Y906" i="3"/>
  <c r="AU905" i="3"/>
  <c r="AJ905" i="3"/>
  <c r="Y905" i="3"/>
  <c r="AU904" i="3"/>
  <c r="AJ904" i="3"/>
  <c r="Y904" i="3"/>
  <c r="AU903" i="3"/>
  <c r="AJ903" i="3"/>
  <c r="Y903" i="3"/>
  <c r="AU902" i="3"/>
  <c r="AJ902" i="3"/>
  <c r="Y902" i="3"/>
  <c r="AU901" i="3"/>
  <c r="AJ901" i="3"/>
  <c r="Y901" i="3"/>
  <c r="AU900" i="3"/>
  <c r="AJ900" i="3"/>
  <c r="Y900" i="3"/>
  <c r="AU899" i="3"/>
  <c r="AJ899" i="3"/>
  <c r="Y899" i="3"/>
  <c r="AU898" i="3"/>
  <c r="AJ898" i="3"/>
  <c r="Y898" i="3"/>
  <c r="AU897" i="3"/>
  <c r="AJ897" i="3"/>
  <c r="Y897" i="3"/>
  <c r="AU896" i="3"/>
  <c r="AJ896" i="3"/>
  <c r="Y896" i="3"/>
  <c r="AU895" i="3"/>
  <c r="AJ895" i="3"/>
  <c r="Y895" i="3"/>
  <c r="AU894" i="3"/>
  <c r="AJ894" i="3"/>
  <c r="Y894" i="3"/>
  <c r="AU893" i="3"/>
  <c r="AU890" i="3"/>
  <c r="Y888" i="3"/>
  <c r="Y885" i="3"/>
  <c r="AJ882" i="3"/>
  <c r="AU881" i="3"/>
  <c r="AU874" i="3"/>
  <c r="AU872" i="3"/>
  <c r="AU869" i="3"/>
  <c r="Y858" i="3"/>
  <c r="AJ853" i="3"/>
  <c r="AJ848" i="3"/>
  <c r="AJ843" i="3"/>
  <c r="AJ836" i="3"/>
  <c r="AJ835" i="3"/>
  <c r="AU834" i="3"/>
  <c r="AU830" i="3"/>
  <c r="Y826" i="3"/>
  <c r="Y825" i="3"/>
  <c r="Y824" i="3"/>
  <c r="AJ821" i="3"/>
  <c r="AU813" i="3"/>
  <c r="AU811" i="3"/>
  <c r="AU799" i="3"/>
  <c r="AJ795" i="3"/>
  <c r="Y789" i="3"/>
  <c r="Y788" i="3"/>
  <c r="Y785" i="3"/>
  <c r="Y767" i="3"/>
  <c r="AU765" i="3"/>
  <c r="Y764" i="3"/>
  <c r="Y762" i="3"/>
  <c r="AU755" i="3"/>
  <c r="AJ755" i="3"/>
  <c r="Y739" i="3"/>
  <c r="AU723" i="3"/>
  <c r="AU719" i="3"/>
  <c r="Y719" i="3"/>
  <c r="AJ717" i="3"/>
  <c r="AJ715" i="3"/>
  <c r="Y707" i="3"/>
  <c r="Y697" i="3"/>
  <c r="Y692" i="3"/>
  <c r="Y689" i="3"/>
  <c r="AU686" i="3"/>
  <c r="AU676" i="3"/>
  <c r="AJ675" i="3"/>
  <c r="AJ672" i="3"/>
  <c r="AJ669" i="3"/>
  <c r="Y665" i="3"/>
  <c r="AU657" i="3"/>
  <c r="AJ653" i="3"/>
  <c r="AJ646" i="3"/>
  <c r="AU643" i="3"/>
  <c r="AU587" i="3"/>
  <c r="AJ574" i="3"/>
  <c r="Y569" i="3"/>
  <c r="AU567" i="3"/>
  <c r="AU560" i="3"/>
  <c r="Y553" i="3"/>
  <c r="Y546" i="3"/>
  <c r="AJ543" i="3"/>
  <c r="Y525" i="3"/>
  <c r="AJ521" i="3"/>
  <c r="AU519" i="3"/>
  <c r="AJ519" i="3"/>
  <c r="AJ513" i="3"/>
  <c r="Y510" i="3"/>
  <c r="AJ504" i="3"/>
  <c r="AU499" i="3"/>
  <c r="AU493" i="3"/>
  <c r="AJ491" i="3"/>
  <c r="Y484" i="3"/>
  <c r="Y483" i="3"/>
  <c r="Y478" i="3"/>
  <c r="AJ457" i="3"/>
  <c r="AJ445" i="3"/>
  <c r="AU442" i="3"/>
  <c r="Y442" i="3"/>
  <c r="AU438" i="3"/>
  <c r="Y436" i="3"/>
  <c r="AU431" i="3"/>
  <c r="Y421" i="3"/>
  <c r="Y418" i="3"/>
  <c r="AU415" i="3"/>
  <c r="AU412" i="3"/>
  <c r="Y407" i="3"/>
  <c r="Y391" i="3"/>
  <c r="AU389" i="3"/>
  <c r="AJ389" i="3"/>
  <c r="Y381" i="3"/>
  <c r="AU379" i="3"/>
  <c r="AJ379" i="3"/>
  <c r="AU367" i="3"/>
  <c r="AJ367" i="3"/>
  <c r="AJ363" i="3"/>
  <c r="Y360" i="3"/>
  <c r="AU356" i="3"/>
  <c r="AJ356" i="3"/>
  <c r="Y291" i="3"/>
  <c r="Y290" i="3"/>
  <c r="AU286" i="3"/>
  <c r="AJ282" i="3"/>
  <c r="AU276" i="3"/>
  <c r="AU274" i="3"/>
  <c r="AU271" i="3"/>
  <c r="AJ265" i="3"/>
  <c r="AU260" i="3"/>
  <c r="Y256" i="3"/>
  <c r="Y233" i="3"/>
  <c r="Y222" i="3"/>
  <c r="AU216" i="3"/>
  <c r="Y214" i="3"/>
  <c r="AJ213" i="3"/>
  <c r="Y202" i="3"/>
  <c r="AU201" i="3"/>
  <c r="AU195" i="3"/>
  <c r="Y189" i="3"/>
  <c r="AU172" i="3"/>
  <c r="AU164" i="3"/>
  <c r="AU159" i="3"/>
  <c r="AU155" i="3"/>
  <c r="Y147" i="3"/>
  <c r="Y144" i="3"/>
  <c r="AU117" i="3"/>
  <c r="Y117" i="3"/>
  <c r="AU115" i="3"/>
  <c r="Y111" i="3"/>
  <c r="AU106" i="3"/>
  <c r="Y102" i="3"/>
  <c r="AU92" i="3"/>
  <c r="AU634" i="3"/>
  <c r="AJ634" i="3"/>
  <c r="Y634" i="3"/>
  <c r="AU633" i="3"/>
  <c r="AJ633" i="3"/>
  <c r="Y633" i="3"/>
  <c r="AU632" i="3"/>
  <c r="AJ632" i="3"/>
  <c r="Y632" i="3"/>
  <c r="AU631" i="3"/>
  <c r="AJ631" i="3"/>
  <c r="Y631" i="3"/>
  <c r="AU630" i="3"/>
  <c r="AJ630" i="3"/>
  <c r="Y630" i="3"/>
  <c r="AU629" i="3"/>
  <c r="AJ629" i="3"/>
  <c r="Y629" i="3"/>
  <c r="AU628" i="3"/>
  <c r="AJ628" i="3"/>
  <c r="Y628" i="3"/>
  <c r="AU627" i="3"/>
  <c r="AJ627" i="3"/>
  <c r="Y627" i="3"/>
  <c r="AU626" i="3"/>
  <c r="AJ626" i="3"/>
  <c r="Y626" i="3"/>
  <c r="AU625" i="3"/>
  <c r="AJ625" i="3"/>
  <c r="Y625" i="3"/>
  <c r="AU624" i="3"/>
  <c r="AJ624" i="3"/>
  <c r="Y624" i="3"/>
  <c r="AU623" i="3"/>
  <c r="AJ623" i="3"/>
  <c r="Y623" i="3"/>
  <c r="AU622" i="3"/>
  <c r="AJ622" i="3"/>
  <c r="Y622" i="3"/>
  <c r="AU621" i="3"/>
  <c r="AJ621" i="3"/>
  <c r="Y621" i="3"/>
  <c r="AU620" i="3"/>
  <c r="AJ620" i="3"/>
  <c r="Y620" i="3"/>
  <c r="AU619" i="3"/>
  <c r="AJ619" i="3"/>
  <c r="Y619" i="3"/>
  <c r="AU618" i="3"/>
  <c r="AJ618" i="3"/>
  <c r="Y618" i="3"/>
  <c r="AU617" i="3"/>
  <c r="AJ617" i="3"/>
  <c r="Y617" i="3"/>
  <c r="AU616" i="3"/>
  <c r="AJ616" i="3"/>
  <c r="Y616" i="3"/>
  <c r="AU615" i="3"/>
  <c r="AJ615" i="3"/>
  <c r="Y615" i="3"/>
  <c r="AU614" i="3"/>
  <c r="AJ614" i="3"/>
  <c r="Y614" i="3"/>
  <c r="AU613" i="3"/>
  <c r="AJ613" i="3"/>
  <c r="Y613" i="3"/>
  <c r="AU612" i="3"/>
  <c r="AJ612" i="3"/>
  <c r="Y612" i="3"/>
  <c r="AU611" i="3"/>
  <c r="AJ611" i="3"/>
  <c r="Y611" i="3"/>
  <c r="AU610" i="3"/>
  <c r="AJ610" i="3"/>
  <c r="Y610" i="3"/>
  <c r="AU609" i="3"/>
  <c r="AJ609" i="3"/>
  <c r="Y609" i="3"/>
  <c r="AU608" i="3"/>
  <c r="AJ608" i="3"/>
  <c r="Y608" i="3"/>
  <c r="AU607" i="3"/>
  <c r="AJ607" i="3"/>
  <c r="Y607" i="3"/>
  <c r="AU606" i="3"/>
  <c r="AJ606" i="3"/>
  <c r="Y606" i="3"/>
  <c r="AU605" i="3"/>
  <c r="AJ605" i="3"/>
  <c r="Y605" i="3"/>
  <c r="AU604" i="3"/>
  <c r="AJ604" i="3"/>
  <c r="Y604" i="3"/>
  <c r="AU603" i="3"/>
  <c r="AJ603" i="3"/>
  <c r="Y603" i="3"/>
  <c r="AU602" i="3"/>
  <c r="AJ602" i="3"/>
  <c r="Y602" i="3"/>
  <c r="AU601" i="3"/>
  <c r="AJ601" i="3"/>
  <c r="Y601" i="3"/>
  <c r="AU600" i="3"/>
  <c r="AJ600" i="3"/>
  <c r="Y600" i="3"/>
  <c r="AU599" i="3"/>
  <c r="AJ599" i="3"/>
  <c r="Y599" i="3"/>
  <c r="AU598" i="3"/>
  <c r="AJ598" i="3"/>
  <c r="Y598" i="3"/>
  <c r="AU597" i="3"/>
  <c r="AJ597" i="3"/>
  <c r="Y597" i="3"/>
  <c r="AU596" i="3"/>
  <c r="AJ596" i="3"/>
  <c r="Y596" i="3"/>
  <c r="AU595" i="3"/>
  <c r="AJ595" i="3"/>
  <c r="Y595" i="3"/>
  <c r="AU594" i="3"/>
  <c r="AJ594" i="3"/>
  <c r="Y594" i="3"/>
  <c r="AU593" i="3"/>
  <c r="AJ592" i="3"/>
  <c r="Y591" i="3"/>
  <c r="Y589" i="3"/>
  <c r="AU580" i="3"/>
  <c r="AJ577" i="3"/>
  <c r="AU576" i="3"/>
  <c r="AJ576" i="3"/>
  <c r="Y564" i="3"/>
  <c r="AJ557" i="3"/>
  <c r="AU551" i="3"/>
  <c r="AU548" i="3"/>
  <c r="AJ548" i="3"/>
  <c r="AU542" i="3"/>
  <c r="Y539" i="3"/>
  <c r="Y530" i="3"/>
  <c r="AJ527" i="3"/>
  <c r="AU522" i="3"/>
  <c r="AU520" i="3"/>
  <c r="AU518" i="3"/>
  <c r="AU516" i="3"/>
  <c r="AU514" i="3"/>
  <c r="AJ512" i="3"/>
  <c r="AU509" i="3"/>
  <c r="AU507" i="3"/>
  <c r="Y502" i="3"/>
  <c r="Y500" i="3"/>
  <c r="Y488" i="3"/>
  <c r="AU486" i="3"/>
  <c r="AJ486" i="3"/>
  <c r="Y477" i="3"/>
  <c r="AU471" i="3"/>
  <c r="AJ471" i="3"/>
  <c r="Y462" i="3"/>
  <c r="AJ458" i="3"/>
  <c r="Y454" i="3"/>
  <c r="AU448" i="3"/>
  <c r="Y447" i="3"/>
  <c r="AU443" i="3"/>
  <c r="AU433" i="3"/>
  <c r="Y419" i="3"/>
  <c r="Y409" i="3"/>
  <c r="AU407" i="3"/>
  <c r="AJ391" i="3"/>
  <c r="AJ382" i="3"/>
  <c r="AJ381" i="3"/>
  <c r="Y378" i="3"/>
  <c r="AU368" i="3"/>
  <c r="Y363" i="3"/>
  <c r="AJ358" i="3"/>
  <c r="AU290" i="3"/>
  <c r="AJ288" i="3"/>
  <c r="AU283" i="3"/>
  <c r="AU281" i="3"/>
  <c r="AU279" i="3"/>
  <c r="AU275" i="3"/>
  <c r="Y271" i="3"/>
  <c r="Y267" i="3"/>
  <c r="Y261" i="3"/>
  <c r="Y224" i="3"/>
  <c r="AU213" i="3"/>
  <c r="Y176" i="3"/>
  <c r="Y168" i="3"/>
  <c r="AU158" i="3"/>
  <c r="AU150" i="3"/>
  <c r="AU147" i="3"/>
  <c r="AU145" i="3"/>
  <c r="AU132" i="3"/>
  <c r="AJ129" i="3"/>
  <c r="AU121" i="3"/>
  <c r="Y120" i="3"/>
  <c r="Y114" i="3"/>
  <c r="AJ106" i="3"/>
  <c r="AU96" i="3"/>
  <c r="AU89" i="3"/>
  <c r="AU354" i="3"/>
  <c r="AJ354" i="3"/>
  <c r="Y354" i="3"/>
  <c r="AU353" i="3"/>
  <c r="AJ353" i="3"/>
  <c r="Y353" i="3"/>
  <c r="AU352" i="3"/>
  <c r="AJ352" i="3"/>
  <c r="Y352" i="3"/>
  <c r="AU351" i="3"/>
  <c r="AJ351" i="3"/>
  <c r="Y351" i="3"/>
  <c r="AU350" i="3"/>
  <c r="AJ350" i="3"/>
  <c r="Y350" i="3"/>
  <c r="AU349" i="3"/>
  <c r="AJ349" i="3"/>
  <c r="Y349" i="3"/>
  <c r="AU348" i="3"/>
  <c r="AJ348" i="3"/>
  <c r="Y348" i="3"/>
  <c r="AU347" i="3"/>
  <c r="AJ347" i="3"/>
  <c r="Y347" i="3"/>
  <c r="AU346" i="3"/>
  <c r="AJ346" i="3"/>
  <c r="Y346" i="3"/>
  <c r="AU345" i="3"/>
  <c r="AJ345" i="3"/>
  <c r="Y345" i="3"/>
  <c r="AU344" i="3"/>
  <c r="AJ344" i="3"/>
  <c r="Y344" i="3"/>
  <c r="AU343" i="3"/>
  <c r="AJ343" i="3"/>
  <c r="Y343" i="3"/>
  <c r="AU342" i="3"/>
  <c r="AJ342" i="3"/>
  <c r="Y342" i="3"/>
  <c r="AU341" i="3"/>
  <c r="AJ341" i="3"/>
  <c r="Y341" i="3"/>
  <c r="AU340" i="3"/>
  <c r="AJ340" i="3"/>
  <c r="Y340" i="3"/>
  <c r="AU339" i="3"/>
  <c r="AJ339" i="3"/>
  <c r="Y339" i="3"/>
  <c r="AU338" i="3"/>
  <c r="AJ338" i="3"/>
  <c r="Y338" i="3"/>
  <c r="AU337" i="3"/>
  <c r="AJ337" i="3"/>
  <c r="Y337" i="3"/>
  <c r="AU336" i="3"/>
  <c r="AJ336" i="3"/>
  <c r="Y336" i="3"/>
  <c r="AU335" i="3"/>
  <c r="AJ335" i="3"/>
  <c r="Y335" i="3"/>
  <c r="AU334" i="3"/>
  <c r="AJ334" i="3"/>
  <c r="Y334" i="3"/>
  <c r="AU333" i="3"/>
  <c r="AJ333" i="3"/>
  <c r="Y333" i="3"/>
  <c r="AU332" i="3"/>
  <c r="AJ332" i="3"/>
  <c r="Y332" i="3"/>
  <c r="AU331" i="3"/>
  <c r="AJ331" i="3"/>
  <c r="Y331" i="3"/>
  <c r="AU330" i="3"/>
  <c r="AJ330" i="3"/>
  <c r="Y330" i="3"/>
  <c r="AU329" i="3"/>
  <c r="AJ329" i="3"/>
  <c r="Y329" i="3"/>
  <c r="AU328" i="3"/>
  <c r="AJ328" i="3"/>
  <c r="Y328" i="3"/>
  <c r="AU327" i="3"/>
  <c r="AJ327" i="3"/>
  <c r="Y327" i="3"/>
  <c r="AU326" i="3"/>
  <c r="AJ326" i="3"/>
  <c r="Y326" i="3"/>
  <c r="AU325" i="3"/>
  <c r="AJ325" i="3"/>
  <c r="Y325" i="3"/>
  <c r="AU324" i="3"/>
  <c r="AJ324" i="3"/>
  <c r="Y324" i="3"/>
  <c r="AU323" i="3"/>
  <c r="AJ323" i="3"/>
  <c r="Y323" i="3"/>
  <c r="AU322" i="3"/>
  <c r="AJ322" i="3"/>
  <c r="Y322" i="3"/>
  <c r="AU321" i="3"/>
  <c r="AJ321" i="3"/>
  <c r="Y321" i="3"/>
  <c r="AU320" i="3"/>
  <c r="AJ320" i="3"/>
  <c r="Y320" i="3"/>
  <c r="AU319" i="3"/>
  <c r="AJ319" i="3"/>
  <c r="Y319" i="3"/>
  <c r="AU318" i="3"/>
  <c r="AJ318" i="3"/>
  <c r="Y318" i="3"/>
  <c r="AU317" i="3"/>
  <c r="AJ317" i="3"/>
  <c r="Y317" i="3"/>
  <c r="AU316" i="3"/>
  <c r="AJ316" i="3"/>
  <c r="Y316" i="3"/>
  <c r="AU315" i="3"/>
  <c r="AJ315" i="3"/>
  <c r="Y315" i="3"/>
  <c r="AU314" i="3"/>
  <c r="AJ314" i="3"/>
  <c r="Y314" i="3"/>
  <c r="AU313" i="3"/>
  <c r="AJ313" i="3"/>
  <c r="Y313" i="3"/>
  <c r="AU312" i="3"/>
  <c r="AJ312" i="3"/>
  <c r="Y312" i="3"/>
  <c r="AU311" i="3"/>
  <c r="AJ311" i="3"/>
  <c r="Y311" i="3"/>
  <c r="AU310" i="3"/>
  <c r="AJ310" i="3"/>
  <c r="Y310" i="3"/>
  <c r="AU309" i="3"/>
  <c r="AJ309" i="3"/>
  <c r="Y309" i="3"/>
  <c r="AU308" i="3"/>
  <c r="AJ308" i="3"/>
  <c r="Y308" i="3"/>
  <c r="AU307" i="3"/>
  <c r="AJ307" i="3"/>
  <c r="Y307" i="3"/>
  <c r="AU306" i="3"/>
  <c r="AJ306" i="3"/>
  <c r="Y306" i="3"/>
  <c r="AU305" i="3"/>
  <c r="AJ305" i="3"/>
  <c r="Y305" i="3"/>
  <c r="AU304" i="3"/>
  <c r="AJ304" i="3"/>
  <c r="Y304" i="3"/>
  <c r="AU303" i="3"/>
  <c r="AJ303" i="3"/>
  <c r="Y303" i="3"/>
  <c r="AU302" i="3"/>
  <c r="AJ302" i="3"/>
  <c r="Y302" i="3"/>
  <c r="AU301" i="3"/>
  <c r="AJ301" i="3"/>
  <c r="Y301" i="3"/>
  <c r="AU300" i="3"/>
  <c r="AJ300" i="3"/>
  <c r="Y300" i="3"/>
  <c r="AU299" i="3"/>
  <c r="AJ299" i="3"/>
  <c r="Y299" i="3"/>
  <c r="AU298" i="3"/>
  <c r="AJ298" i="3"/>
  <c r="Y298" i="3"/>
  <c r="AU297" i="3"/>
  <c r="AJ297" i="3"/>
  <c r="Y297" i="3"/>
  <c r="AU296" i="3"/>
  <c r="AJ296" i="3"/>
  <c r="Y296" i="3"/>
  <c r="AU295" i="3"/>
  <c r="AJ295" i="3"/>
  <c r="Y295" i="3"/>
  <c r="AU294" i="3"/>
  <c r="AJ294" i="3"/>
  <c r="AJ287" i="3"/>
  <c r="AJ278" i="3"/>
  <c r="Y273" i="3"/>
  <c r="AU268" i="3"/>
  <c r="AJ266" i="3"/>
  <c r="Y265" i="3"/>
  <c r="AU261" i="3"/>
  <c r="Y259" i="3"/>
  <c r="AU258" i="3"/>
  <c r="AJ258" i="3"/>
  <c r="AJ250" i="3"/>
  <c r="AJ244" i="3"/>
  <c r="Y239" i="3"/>
  <c r="AU232" i="3"/>
  <c r="AU223" i="3"/>
  <c r="Y219" i="3"/>
  <c r="Y212" i="3"/>
  <c r="AJ209" i="3"/>
  <c r="AJ208" i="3"/>
  <c r="AJ183" i="3"/>
  <c r="Y174" i="3"/>
  <c r="AJ169" i="3"/>
  <c r="Y164" i="3"/>
  <c r="AU157" i="3"/>
  <c r="Y132" i="3"/>
  <c r="Y129" i="3"/>
  <c r="Y118" i="3"/>
  <c r="Y109" i="3"/>
  <c r="AU104" i="3"/>
  <c r="AU97" i="3"/>
  <c r="Y95" i="3"/>
  <c r="AU93" i="3"/>
  <c r="Y90" i="3"/>
  <c r="AJ89" i="3"/>
  <c r="Y88" i="3"/>
  <c r="AU84" i="3"/>
  <c r="AU74" i="3"/>
  <c r="AJ74" i="3"/>
  <c r="Y74" i="3"/>
  <c r="AU73" i="3"/>
  <c r="AJ73" i="3"/>
  <c r="Y73" i="3"/>
  <c r="AU72" i="3"/>
  <c r="AJ72" i="3"/>
  <c r="Y72" i="3"/>
  <c r="AU71" i="3"/>
  <c r="AJ71" i="3"/>
  <c r="Y71" i="3"/>
  <c r="AU70" i="3"/>
  <c r="AJ70" i="3"/>
  <c r="Y70" i="3"/>
  <c r="AU69" i="3"/>
  <c r="AJ69" i="3"/>
  <c r="Y69" i="3"/>
  <c r="AU68" i="3"/>
  <c r="AJ68" i="3"/>
  <c r="Y68" i="3"/>
  <c r="AU67" i="3"/>
  <c r="AJ67" i="3"/>
  <c r="Y67" i="3"/>
  <c r="AU66" i="3"/>
  <c r="AJ66" i="3"/>
  <c r="Y66" i="3"/>
  <c r="AU65" i="3"/>
  <c r="AJ65" i="3"/>
  <c r="Y65" i="3"/>
  <c r="AU64" i="3"/>
  <c r="AJ64" i="3"/>
  <c r="Y64" i="3"/>
  <c r="AU63" i="3"/>
  <c r="AJ63" i="3"/>
  <c r="Y63" i="3"/>
  <c r="AU62" i="3"/>
  <c r="AJ62" i="3"/>
  <c r="Y62" i="3"/>
  <c r="AU61" i="3"/>
  <c r="AJ61" i="3"/>
  <c r="Y61" i="3"/>
  <c r="AU60" i="3"/>
  <c r="AJ60" i="3"/>
  <c r="Y60" i="3"/>
  <c r="AU59" i="3"/>
  <c r="AJ59" i="3"/>
  <c r="Y59" i="3"/>
  <c r="AU58" i="3"/>
  <c r="AJ58" i="3"/>
  <c r="Y58" i="3"/>
  <c r="AU57" i="3"/>
  <c r="AJ57" i="3"/>
  <c r="Y57" i="3"/>
  <c r="AU56" i="3"/>
  <c r="AJ56" i="3"/>
  <c r="Y56" i="3"/>
  <c r="AU55" i="3"/>
  <c r="AJ55" i="3"/>
  <c r="Y55" i="3"/>
  <c r="AU54" i="3"/>
  <c r="AJ54" i="3"/>
  <c r="Y54" i="3"/>
  <c r="AU53" i="3"/>
  <c r="AJ53" i="3"/>
  <c r="Y53" i="3"/>
  <c r="AU52" i="3"/>
  <c r="AJ52" i="3"/>
  <c r="Y52" i="3"/>
  <c r="AU51" i="3"/>
  <c r="AJ51" i="3"/>
  <c r="Y51" i="3"/>
  <c r="AU50" i="3"/>
  <c r="AJ50" i="3"/>
  <c r="Y50" i="3"/>
  <c r="AU49" i="3"/>
  <c r="AJ49" i="3"/>
  <c r="Y49" i="3"/>
  <c r="AU48" i="3"/>
  <c r="AJ48" i="3"/>
  <c r="Y48" i="3"/>
  <c r="AU47" i="3"/>
  <c r="AJ47" i="3"/>
  <c r="Y47" i="3"/>
  <c r="AU46" i="3"/>
  <c r="AJ46" i="3"/>
  <c r="Y46" i="3"/>
  <c r="AU45" i="3"/>
  <c r="AJ45" i="3"/>
  <c r="Y45" i="3"/>
  <c r="AU44" i="3"/>
  <c r="AJ44" i="3"/>
  <c r="Y44" i="3"/>
  <c r="AU43" i="3"/>
  <c r="AJ43" i="3"/>
  <c r="Y43" i="3"/>
  <c r="AU42" i="3"/>
  <c r="AJ42" i="3"/>
  <c r="Y42" i="3"/>
  <c r="AU41" i="3"/>
  <c r="AJ41" i="3"/>
  <c r="Y41" i="3"/>
  <c r="AU40" i="3"/>
  <c r="AJ40" i="3"/>
  <c r="Y40" i="3"/>
  <c r="AU39" i="3"/>
  <c r="AJ39" i="3"/>
  <c r="Y39" i="3"/>
  <c r="AU38" i="3"/>
  <c r="AJ38" i="3"/>
  <c r="Y38" i="3"/>
  <c r="AU37" i="3"/>
  <c r="AJ37" i="3"/>
  <c r="Y37" i="3"/>
  <c r="AU36" i="3"/>
  <c r="AJ36" i="3"/>
  <c r="Y36" i="3"/>
  <c r="AU35" i="3"/>
  <c r="AJ35" i="3"/>
  <c r="Y35" i="3"/>
  <c r="AU34" i="3"/>
  <c r="AJ34" i="3"/>
  <c r="Y34" i="3"/>
  <c r="AU33" i="3"/>
  <c r="AJ33" i="3"/>
  <c r="Y33" i="3"/>
  <c r="AU32" i="3"/>
  <c r="AJ32" i="3"/>
  <c r="Y32" i="3"/>
  <c r="AU31" i="3"/>
  <c r="AJ31" i="3"/>
  <c r="Y31" i="3"/>
  <c r="AU30" i="3"/>
  <c r="AJ30" i="3"/>
  <c r="Y30" i="3"/>
  <c r="AU29" i="3"/>
  <c r="AJ29" i="3"/>
  <c r="Y29" i="3"/>
  <c r="AU28" i="3"/>
  <c r="AJ28" i="3"/>
  <c r="Y28" i="3"/>
  <c r="AU27" i="3"/>
  <c r="AJ27" i="3"/>
  <c r="Y27" i="3"/>
  <c r="AU26" i="3"/>
  <c r="AJ26" i="3"/>
  <c r="Y26" i="3"/>
  <c r="AU25" i="3"/>
  <c r="AJ25" i="3"/>
  <c r="Y25" i="3"/>
  <c r="AU24" i="3"/>
  <c r="AJ24" i="3"/>
  <c r="Y24" i="3"/>
  <c r="AU23" i="3"/>
  <c r="AJ23" i="3"/>
  <c r="Y23" i="3"/>
  <c r="AU22" i="3"/>
  <c r="AJ22" i="3"/>
  <c r="Y22" i="3"/>
  <c r="AU21" i="3"/>
  <c r="AJ21" i="3"/>
  <c r="Y21" i="3"/>
  <c r="AU20" i="3"/>
  <c r="AJ20" i="3"/>
  <c r="Y20" i="3"/>
  <c r="AU19" i="3"/>
  <c r="AJ19" i="3"/>
  <c r="Y19" i="3"/>
  <c r="AU18" i="3"/>
  <c r="AJ18" i="3"/>
  <c r="Y18" i="3"/>
  <c r="AU17" i="3"/>
  <c r="AJ17" i="3"/>
  <c r="Y17" i="3"/>
  <c r="AU16" i="3"/>
  <c r="AJ16" i="3"/>
  <c r="Y16" i="3"/>
  <c r="AU15" i="3"/>
  <c r="AJ15" i="3"/>
  <c r="Y15" i="3"/>
  <c r="AU14" i="3"/>
  <c r="AJ14" i="3"/>
  <c r="Y14" i="3"/>
  <c r="AU13" i="3"/>
  <c r="AJ13" i="3"/>
  <c r="Y13" i="3"/>
  <c r="AU12" i="3"/>
  <c r="AJ12" i="3"/>
  <c r="Y12" i="3"/>
  <c r="AU11" i="3"/>
  <c r="AJ11" i="3"/>
  <c r="Y11" i="3"/>
  <c r="AU10" i="3"/>
  <c r="AJ10" i="3"/>
  <c r="Y10" i="3"/>
  <c r="AU9" i="3"/>
  <c r="AJ9" i="3"/>
  <c r="Y9" i="3"/>
  <c r="AU8" i="3"/>
  <c r="AJ8" i="3"/>
  <c r="Y8" i="3"/>
  <c r="AU7" i="3"/>
  <c r="AJ7" i="3"/>
  <c r="Y7" i="3"/>
  <c r="AU6" i="3"/>
  <c r="AJ6" i="3"/>
  <c r="Y6" i="3"/>
  <c r="AU5" i="3"/>
  <c r="AJ5" i="3"/>
  <c r="Y5" i="3"/>
  <c r="AU4" i="3"/>
  <c r="AJ4" i="3"/>
  <c r="Y4" i="3"/>
  <c r="AU3" i="3"/>
  <c r="AJ3" i="3"/>
  <c r="Y3" i="3"/>
  <c r="AU2" i="3"/>
  <c r="AJ2" i="3"/>
  <c r="Y2" i="3"/>
  <c r="AU249" i="3"/>
  <c r="Y248" i="3"/>
  <c r="AJ246" i="3"/>
  <c r="AU235" i="3"/>
  <c r="AJ229" i="3"/>
  <c r="Y227" i="3"/>
  <c r="Y223" i="3"/>
  <c r="AU217" i="3"/>
  <c r="AJ212" i="3"/>
  <c r="AU200" i="3"/>
  <c r="AJ189" i="3"/>
  <c r="AU187" i="3"/>
  <c r="AU185" i="3"/>
  <c r="AJ185" i="3"/>
  <c r="Y178" i="3"/>
  <c r="Y177" i="3"/>
  <c r="Y175" i="3"/>
  <c r="AJ171" i="3"/>
  <c r="AU163" i="3"/>
  <c r="AU161" i="3"/>
  <c r="AJ153" i="3"/>
  <c r="AJ139" i="3"/>
  <c r="Y131" i="3"/>
  <c r="Y130" i="3"/>
  <c r="AJ118" i="3"/>
  <c r="AJ116" i="3"/>
  <c r="AJ114" i="3"/>
  <c r="AJ112" i="3"/>
  <c r="AU103" i="3"/>
  <c r="AU99" i="3"/>
  <c r="Y96" i="3"/>
  <c r="AJ84" i="3"/>
  <c r="Y79" i="3"/>
  <c r="AJ1192" i="3"/>
  <c r="AU1190" i="3"/>
  <c r="AJ1190" i="3"/>
  <c r="Y1185" i="3"/>
  <c r="AJ1177" i="3"/>
  <c r="Y1176" i="3"/>
  <c r="Y1170" i="3"/>
  <c r="AJ1167" i="3"/>
  <c r="AU1165" i="3"/>
  <c r="AU1162" i="3"/>
  <c r="AU1159" i="3"/>
  <c r="Y1158" i="3"/>
  <c r="AJ1146" i="3"/>
  <c r="Y1145" i="3"/>
  <c r="AU1140" i="3"/>
  <c r="AJ1138" i="3"/>
  <c r="Y1138" i="3"/>
  <c r="AU1131" i="3"/>
  <c r="AU1121" i="3"/>
  <c r="AU1116" i="3"/>
  <c r="AU1115" i="3"/>
  <c r="AU1113" i="3"/>
  <c r="AU1112" i="3"/>
  <c r="AU1111" i="3"/>
  <c r="Y1110" i="3"/>
  <c r="AJ1106" i="3"/>
  <c r="AJ1087" i="3"/>
  <c r="AJ1075" i="3"/>
  <c r="Y1075" i="3"/>
  <c r="AJ1073" i="3"/>
  <c r="Y1073" i="3"/>
  <c r="Y1061" i="3"/>
  <c r="AU1060" i="3"/>
  <c r="Y1052" i="3"/>
  <c r="AJ1050" i="3"/>
  <c r="Y1050" i="3"/>
  <c r="AJ1048" i="3"/>
  <c r="AU1046" i="3"/>
  <c r="AJ1045" i="3"/>
  <c r="Y1045" i="3"/>
  <c r="AJ1042" i="3"/>
  <c r="Y1042" i="3"/>
  <c r="AJ1038" i="3"/>
  <c r="AJ1036" i="3"/>
  <c r="Y1036" i="3"/>
  <c r="AU1031" i="3"/>
  <c r="AJ1026" i="3"/>
  <c r="AU1024" i="3"/>
  <c r="Y1024" i="3"/>
  <c r="AJ1021" i="3"/>
  <c r="AU1020" i="3"/>
  <c r="AJ1020" i="3"/>
  <c r="Y1019" i="3"/>
  <c r="AJ1018" i="3"/>
  <c r="AJ1015" i="3"/>
  <c r="AU1014" i="3"/>
  <c r="AJ1009" i="3"/>
  <c r="Y1008" i="3"/>
  <c r="AU1005" i="3"/>
  <c r="AU1004" i="3"/>
  <c r="AU1002" i="3"/>
  <c r="AJ1002" i="3"/>
  <c r="AJ994" i="3"/>
  <c r="AJ992" i="3"/>
  <c r="AU988" i="3"/>
  <c r="AJ986" i="3"/>
  <c r="AJ980" i="3"/>
  <c r="AJ979" i="3"/>
  <c r="Y978" i="3"/>
  <c r="AU976" i="3"/>
  <c r="AU969" i="3"/>
  <c r="AU966" i="3"/>
  <c r="Y966" i="3"/>
  <c r="AJ936" i="3"/>
  <c r="AU928" i="3"/>
  <c r="Y879" i="3"/>
  <c r="Y878" i="3"/>
  <c r="AU875" i="3"/>
  <c r="Y873" i="3"/>
  <c r="Y870" i="3"/>
  <c r="AJ868" i="3"/>
  <c r="AJ865" i="3"/>
  <c r="AJ864" i="3"/>
  <c r="Y863" i="3"/>
  <c r="Y851" i="3"/>
  <c r="AU763" i="3"/>
  <c r="AU758" i="3"/>
  <c r="AU750" i="3"/>
  <c r="AU745" i="3"/>
  <c r="AJ744" i="3"/>
  <c r="AJ738" i="3"/>
  <c r="AU718" i="3"/>
  <c r="Y708" i="3"/>
  <c r="AJ707" i="3"/>
  <c r="AJ703" i="3"/>
  <c r="AU702" i="3"/>
  <c r="Y699" i="3"/>
  <c r="AU695" i="3"/>
  <c r="AU694" i="3"/>
  <c r="AJ694" i="3"/>
  <c r="AJ691" i="3"/>
  <c r="AU674" i="3"/>
  <c r="AU673" i="3"/>
  <c r="AU672" i="3"/>
  <c r="AJ660" i="3"/>
  <c r="AU659" i="3"/>
  <c r="AJ659" i="3"/>
  <c r="AJ655" i="3"/>
  <c r="AU651" i="3"/>
  <c r="Y644" i="3"/>
  <c r="AJ638" i="3"/>
  <c r="AU635" i="3"/>
  <c r="AJ582" i="3"/>
  <c r="AU577" i="3"/>
  <c r="AJ571" i="3"/>
  <c r="Y566" i="3"/>
  <c r="AU561" i="3"/>
  <c r="AU556" i="3"/>
  <c r="AJ556" i="3"/>
  <c r="AJ554" i="3"/>
  <c r="AU549" i="3"/>
  <c r="AU539" i="3"/>
  <c r="AU538" i="3"/>
  <c r="AJ537" i="3"/>
  <c r="AU533" i="3"/>
  <c r="AU530" i="3"/>
  <c r="AJ530" i="3"/>
  <c r="Y520" i="3"/>
  <c r="AU511" i="3"/>
  <c r="AU505" i="3"/>
  <c r="AJ505" i="3"/>
  <c r="Y503" i="3"/>
  <c r="AU496" i="3"/>
  <c r="AU491" i="3"/>
  <c r="AU483" i="3"/>
  <c r="AJ483" i="3"/>
  <c r="AU479" i="3"/>
  <c r="AU470" i="3"/>
  <c r="Y466" i="3"/>
  <c r="AJ460" i="3"/>
  <c r="Y455" i="3"/>
  <c r="AU447" i="3"/>
  <c r="Y440" i="3"/>
  <c r="AU437" i="3"/>
  <c r="AJ436" i="3"/>
  <c r="AU432" i="3"/>
  <c r="AJ423" i="3"/>
  <c r="Y397" i="3"/>
  <c r="AU394" i="3"/>
  <c r="Y393" i="3"/>
  <c r="AJ390" i="3"/>
  <c r="AJ385" i="3"/>
  <c r="AJ383" i="3"/>
  <c r="AU378" i="3"/>
  <c r="Y375" i="3"/>
  <c r="Y370" i="3"/>
  <c r="AJ368" i="3"/>
  <c r="AJ292" i="3"/>
  <c r="AJ283" i="3"/>
  <c r="AU277" i="3"/>
  <c r="AJ274" i="3"/>
  <c r="AU259" i="3"/>
  <c r="AJ259" i="3"/>
  <c r="AU256" i="3"/>
  <c r="Y249" i="3"/>
  <c r="Y245" i="3"/>
  <c r="Y243" i="3"/>
  <c r="AU240" i="3"/>
  <c r="Y237" i="3"/>
  <c r="AJ220" i="3"/>
  <c r="AU218" i="3"/>
  <c r="Y213" i="3"/>
  <c r="AU212" i="3"/>
  <c r="Y206" i="3"/>
  <c r="AU199" i="3"/>
  <c r="Y197" i="3"/>
  <c r="Y193" i="3"/>
  <c r="AJ188" i="3"/>
  <c r="Y182" i="3"/>
  <c r="AU171" i="3"/>
  <c r="AU166" i="3"/>
  <c r="AU162" i="3"/>
  <c r="AJ157" i="3"/>
  <c r="AU146" i="3"/>
  <c r="AJ144" i="3"/>
  <c r="AU137" i="3"/>
  <c r="AJ136" i="3"/>
  <c r="AJ134" i="3"/>
  <c r="AJ132" i="3"/>
  <c r="Y127" i="3"/>
  <c r="AJ124" i="3"/>
  <c r="AU122" i="3"/>
  <c r="AJ122" i="3"/>
  <c r="AU120" i="3"/>
  <c r="AJ120" i="3"/>
  <c r="AU118" i="3"/>
  <c r="AU110" i="3"/>
  <c r="AU85" i="3"/>
  <c r="Y81" i="3"/>
  <c r="Y78" i="3"/>
  <c r="AU1183" i="3"/>
  <c r="AJ1183" i="3"/>
  <c r="Y1169" i="3"/>
  <c r="Y1168" i="3"/>
  <c r="Y1167" i="3"/>
  <c r="AJ1166" i="3"/>
  <c r="AU1158" i="3"/>
  <c r="AU1157" i="3"/>
  <c r="AJ1156" i="3"/>
  <c r="Y1156" i="3"/>
  <c r="AU1154" i="3"/>
  <c r="AU1141" i="3"/>
  <c r="Y1141" i="3"/>
  <c r="Y1140" i="3"/>
  <c r="Y1139" i="3"/>
  <c r="Y1132" i="3"/>
  <c r="Y1102" i="3"/>
  <c r="AJ1081" i="3"/>
  <c r="Y1081" i="3"/>
  <c r="Y1080" i="3"/>
  <c r="AJ1076" i="3"/>
  <c r="Y1076" i="3"/>
  <c r="AU1059" i="3"/>
  <c r="Y1049" i="3"/>
  <c r="Y1048" i="3"/>
  <c r="AJ1040" i="3"/>
  <c r="Y1040" i="3"/>
  <c r="Y1002" i="3"/>
  <c r="Y1001" i="3"/>
  <c r="Y1000" i="3"/>
  <c r="AU998" i="3"/>
  <c r="Y996" i="3"/>
  <c r="Y994" i="3"/>
  <c r="AU989" i="3"/>
  <c r="AJ987" i="3"/>
  <c r="AU978" i="3"/>
  <c r="AJ977" i="3"/>
  <c r="Y977" i="3"/>
  <c r="AU968" i="3"/>
  <c r="AJ967" i="3"/>
  <c r="AU964" i="3"/>
  <c r="AU963" i="3"/>
  <c r="Y962" i="3"/>
  <c r="AU961" i="3"/>
  <c r="AJ960" i="3"/>
  <c r="AJ958" i="3"/>
  <c r="Y958" i="3"/>
  <c r="Y954" i="3"/>
  <c r="AJ951" i="3"/>
  <c r="AJ949" i="3"/>
  <c r="AU942" i="3"/>
  <c r="AU936" i="3"/>
  <c r="AJ935" i="3"/>
  <c r="AU934" i="3"/>
  <c r="Y934" i="3"/>
  <c r="Y932" i="3"/>
  <c r="AU929" i="3"/>
  <c r="Y924" i="3"/>
  <c r="AU922" i="3"/>
  <c r="AJ915" i="3"/>
  <c r="AJ888" i="3"/>
  <c r="AU887" i="3"/>
  <c r="Y887" i="3"/>
  <c r="AJ883" i="3"/>
  <c r="AU882" i="3"/>
  <c r="Y882" i="3"/>
  <c r="AJ873" i="3"/>
  <c r="AJ872" i="3"/>
  <c r="Y864" i="3"/>
  <c r="AJ861" i="3"/>
  <c r="Y844" i="3"/>
  <c r="Y843" i="3"/>
  <c r="AU837" i="3"/>
  <c r="AJ837" i="3"/>
  <c r="AJ832" i="3"/>
  <c r="AU827" i="3"/>
  <c r="AJ820" i="3"/>
  <c r="Y815" i="3"/>
  <c r="AJ809" i="3"/>
  <c r="AU808" i="3"/>
  <c r="AU792" i="3"/>
  <c r="Y791" i="3"/>
  <c r="Y784" i="3"/>
  <c r="AJ782" i="3"/>
  <c r="AJ779" i="3"/>
  <c r="AJ773" i="3"/>
  <c r="Y770" i="3"/>
  <c r="AU769" i="3"/>
  <c r="Y763" i="3"/>
  <c r="Y757" i="3"/>
  <c r="AU754" i="3"/>
  <c r="AJ754" i="3"/>
  <c r="AJ752" i="3"/>
  <c r="AJ748" i="3"/>
  <c r="AJ745" i="3"/>
  <c r="AU731" i="3"/>
  <c r="Y724" i="3"/>
  <c r="AU722" i="3"/>
  <c r="Y710" i="3"/>
  <c r="AU707" i="3"/>
  <c r="Y693" i="3"/>
  <c r="AU690" i="3"/>
  <c r="AJ688" i="3"/>
  <c r="AJ679" i="3"/>
  <c r="AJ676" i="3"/>
  <c r="Y672" i="3"/>
  <c r="AJ667" i="3"/>
  <c r="AU663" i="3"/>
  <c r="AJ663" i="3"/>
  <c r="AJ658" i="3"/>
  <c r="AJ657" i="3"/>
  <c r="AJ656" i="3"/>
  <c r="AJ654" i="3"/>
  <c r="AJ648" i="3"/>
  <c r="AU586" i="3"/>
  <c r="Y585" i="3"/>
  <c r="AU582" i="3"/>
  <c r="Y575" i="3"/>
  <c r="AJ565" i="3"/>
  <c r="Y561" i="3"/>
  <c r="Y560" i="3"/>
  <c r="Y555" i="3"/>
  <c r="AJ551" i="3"/>
  <c r="Y550" i="3"/>
  <c r="Y549" i="3"/>
  <c r="AU547" i="3"/>
  <c r="Y540" i="3"/>
  <c r="Y534" i="3"/>
  <c r="AU532" i="3"/>
  <c r="Y521" i="3"/>
  <c r="AJ520" i="3"/>
  <c r="Y519" i="3"/>
  <c r="AU517" i="3"/>
  <c r="AJ517" i="3"/>
  <c r="Y514" i="3"/>
  <c r="AJ500" i="3"/>
  <c r="Y496" i="3"/>
  <c r="AU487" i="3"/>
  <c r="AJ487" i="3"/>
  <c r="AJ482" i="3"/>
  <c r="Y476" i="3"/>
  <c r="Y470" i="3"/>
  <c r="Y467" i="3"/>
  <c r="Y465" i="3"/>
  <c r="AU460" i="3"/>
  <c r="AJ452" i="3"/>
  <c r="AU445" i="3"/>
  <c r="AJ443" i="3"/>
  <c r="AJ442" i="3"/>
  <c r="Y441" i="3"/>
  <c r="AU439" i="3"/>
  <c r="Y437" i="3"/>
  <c r="Y430" i="3"/>
  <c r="Y428" i="3"/>
  <c r="Y424" i="3"/>
  <c r="AU421" i="3"/>
  <c r="AJ421" i="3"/>
  <c r="AU418" i="3"/>
  <c r="AJ417" i="3"/>
  <c r="Y416" i="3"/>
  <c r="AU413" i="3"/>
  <c r="AJ410" i="3"/>
  <c r="AJ396" i="3"/>
  <c r="AJ393" i="3"/>
  <c r="Y389" i="3"/>
  <c r="Y373" i="3"/>
  <c r="AU370" i="3"/>
  <c r="AJ370" i="3"/>
  <c r="AJ362" i="3"/>
  <c r="AU360" i="3"/>
  <c r="AU355" i="3"/>
  <c r="AU293" i="3"/>
  <c r="AU284" i="3"/>
  <c r="Y278" i="3"/>
  <c r="Y275" i="3"/>
  <c r="AU265" i="3"/>
  <c r="AU255" i="3"/>
  <c r="Y252" i="3"/>
  <c r="Y244" i="3"/>
  <c r="AU234" i="3"/>
  <c r="Y230" i="3"/>
  <c r="AU229" i="3"/>
  <c r="Y225" i="3"/>
  <c r="Y216" i="3"/>
  <c r="AU208" i="3"/>
  <c r="Y207" i="3"/>
  <c r="AU205" i="3"/>
  <c r="AJ198" i="3"/>
  <c r="Y191" i="3"/>
  <c r="AJ190" i="3"/>
  <c r="AU188" i="3"/>
  <c r="Y188" i="3"/>
  <c r="Y181" i="3"/>
  <c r="Y180" i="3"/>
  <c r="AJ167" i="3"/>
  <c r="Y162" i="3"/>
  <c r="Y152" i="3"/>
  <c r="Y146" i="3"/>
  <c r="Y126" i="3"/>
  <c r="Y112" i="3"/>
  <c r="AJ96" i="3"/>
  <c r="Y93" i="3"/>
  <c r="AU88" i="3"/>
  <c r="Y84" i="3"/>
  <c r="Y1180" i="3"/>
  <c r="AJ1179" i="3"/>
  <c r="Y1179" i="3"/>
  <c r="AJ1160" i="3"/>
  <c r="Y1160" i="3"/>
  <c r="AU1156" i="3"/>
  <c r="AU1149" i="3"/>
  <c r="AU1146" i="3"/>
  <c r="AJ1133" i="3"/>
  <c r="Y1103" i="3"/>
  <c r="AU1100" i="3"/>
  <c r="AJ1099" i="3"/>
  <c r="AJ1095" i="3"/>
  <c r="Y1095" i="3"/>
  <c r="AJ1094" i="3"/>
  <c r="AU1093" i="3"/>
  <c r="Y1092" i="3"/>
  <c r="Y1091" i="3"/>
  <c r="AJ1089" i="3"/>
  <c r="AU1088" i="3"/>
  <c r="Y1085" i="3"/>
  <c r="Y1084" i="3"/>
  <c r="Y1083" i="3"/>
  <c r="AJ1080" i="3"/>
  <c r="Y1079" i="3"/>
  <c r="AU1075" i="3"/>
  <c r="AU1063" i="3"/>
  <c r="AU1062" i="3"/>
  <c r="AJ1060" i="3"/>
  <c r="Y1060" i="3"/>
  <c r="Y1058" i="3"/>
  <c r="AJ1056" i="3"/>
  <c r="Y1056" i="3"/>
  <c r="AU1050" i="3"/>
  <c r="AU1048" i="3"/>
  <c r="AJ1046" i="3"/>
  <c r="Y1046" i="3"/>
  <c r="AJ1043" i="3"/>
  <c r="AJ1035" i="3"/>
  <c r="AJ1034" i="3"/>
  <c r="AJ1032" i="3"/>
  <c r="Y1032" i="3"/>
  <c r="AJ1031" i="3"/>
  <c r="Y1030" i="3"/>
  <c r="AJ1029" i="3"/>
  <c r="AJ1027" i="3"/>
  <c r="AU1026" i="3"/>
  <c r="AJ1025" i="3"/>
  <c r="AJ1023" i="3"/>
  <c r="Y1022" i="3"/>
  <c r="Y1014" i="3"/>
  <c r="Y1013" i="3"/>
  <c r="AJ1010" i="3"/>
  <c r="Y1010" i="3"/>
  <c r="Y1004" i="3"/>
  <c r="Y992" i="3"/>
  <c r="Y991" i="3"/>
  <c r="AJ990" i="3"/>
  <c r="AJ982" i="3"/>
  <c r="Y982" i="3"/>
  <c r="Y916" i="3"/>
  <c r="AU915" i="3"/>
  <c r="Y884" i="3"/>
  <c r="Y883" i="3"/>
  <c r="Y880" i="3"/>
  <c r="Y875" i="3"/>
  <c r="Y874" i="3"/>
  <c r="Y872" i="3"/>
  <c r="Y868" i="3"/>
  <c r="AU865" i="3"/>
  <c r="AU861" i="3"/>
  <c r="AU850" i="3"/>
  <c r="Y848" i="3"/>
  <c r="Y846" i="3"/>
  <c r="AU835" i="3"/>
  <c r="Y833" i="3"/>
  <c r="AU828" i="3"/>
  <c r="Y828" i="3"/>
  <c r="Y819" i="3"/>
  <c r="Y813" i="3"/>
  <c r="Y801" i="3"/>
  <c r="Y796" i="3"/>
  <c r="Y794" i="3"/>
  <c r="Y792" i="3"/>
  <c r="AU791" i="3"/>
  <c r="AJ783" i="3"/>
  <c r="AU782" i="3"/>
  <c r="Y773" i="3"/>
  <c r="AU772" i="3"/>
  <c r="AU766" i="3"/>
  <c r="AJ766" i="3"/>
  <c r="AJ759" i="3"/>
  <c r="Y758" i="3"/>
  <c r="AU757" i="3"/>
  <c r="Y754" i="3"/>
  <c r="Y752" i="3"/>
  <c r="Y751" i="3"/>
  <c r="AU744" i="3"/>
  <c r="AU742" i="3"/>
  <c r="AU741" i="3"/>
  <c r="AU736" i="3"/>
  <c r="AU733" i="3"/>
  <c r="AJ731" i="3"/>
  <c r="AU727" i="3"/>
  <c r="AU721" i="3"/>
  <c r="AU720" i="3"/>
  <c r="Y718" i="3"/>
  <c r="AU716" i="3"/>
  <c r="Y712" i="3"/>
  <c r="AU709" i="3"/>
  <c r="AJ709" i="3"/>
  <c r="Y706" i="3"/>
  <c r="AU704" i="3"/>
  <c r="AU701" i="3"/>
  <c r="AJ701" i="3"/>
  <c r="AU685" i="3"/>
  <c r="AU680" i="3"/>
  <c r="AJ677" i="3"/>
  <c r="Y673" i="3"/>
  <c r="AU667" i="3"/>
  <c r="AJ666" i="3"/>
  <c r="Y663" i="3"/>
  <c r="Y661" i="3"/>
  <c r="AU656" i="3"/>
  <c r="Y654" i="3"/>
  <c r="AU646" i="3"/>
  <c r="AU640" i="3"/>
  <c r="AJ591" i="3"/>
  <c r="AU581" i="3"/>
  <c r="AJ575" i="3"/>
  <c r="AU574" i="3"/>
  <c r="AU572" i="3"/>
  <c r="AU571" i="3"/>
  <c r="AJ562" i="3"/>
  <c r="AJ561" i="3"/>
  <c r="AJ558" i="3"/>
  <c r="Y556" i="3"/>
  <c r="AJ555" i="3"/>
  <c r="AJ550" i="3"/>
  <c r="Y541" i="3"/>
  <c r="AJ539" i="3"/>
  <c r="AJ533" i="3"/>
  <c r="AJ518" i="3"/>
  <c r="AJ514" i="3"/>
  <c r="AJ511" i="3"/>
  <c r="AU508" i="3"/>
  <c r="Y506" i="3"/>
  <c r="Y504" i="3"/>
  <c r="AU495" i="3"/>
  <c r="AJ495" i="3"/>
  <c r="Y493" i="3"/>
  <c r="Y487" i="3"/>
  <c r="AU485" i="3"/>
  <c r="AU484" i="3"/>
  <c r="Y475" i="3"/>
  <c r="Y472" i="3"/>
  <c r="AJ468" i="3"/>
  <c r="AU465" i="3"/>
  <c r="AJ465" i="3"/>
  <c r="AU453" i="3"/>
  <c r="AJ453" i="3"/>
  <c r="AU449" i="3"/>
  <c r="AJ449" i="3"/>
  <c r="Y439" i="3"/>
  <c r="Y435" i="3"/>
  <c r="AU434" i="3"/>
  <c r="AJ433" i="3"/>
  <c r="AJ427" i="3"/>
  <c r="Y426" i="3"/>
  <c r="AU424" i="3"/>
  <c r="AU423" i="3"/>
  <c r="AU417" i="3"/>
  <c r="AJ416" i="3"/>
  <c r="AU402" i="3"/>
  <c r="AJ395" i="3"/>
  <c r="Y390" i="3"/>
  <c r="Y386" i="3"/>
  <c r="AU375" i="3"/>
  <c r="AU374" i="3"/>
  <c r="AJ374" i="3"/>
  <c r="AU371" i="3"/>
  <c r="AJ371" i="3"/>
  <c r="Y357" i="3"/>
  <c r="AU291" i="3"/>
  <c r="Y284" i="3"/>
  <c r="AJ270" i="3"/>
  <c r="AU264" i="3"/>
  <c r="AU253" i="3"/>
  <c r="Y253" i="3"/>
  <c r="AU251" i="3"/>
  <c r="AJ242" i="3"/>
  <c r="AU238" i="3"/>
  <c r="AJ238" i="3"/>
  <c r="AU233" i="3"/>
  <c r="AJ218" i="3"/>
  <c r="Y210" i="3"/>
  <c r="Y205" i="3"/>
  <c r="AJ192" i="3"/>
  <c r="AU190" i="3"/>
  <c r="Y190" i="3"/>
  <c r="Y185" i="3"/>
  <c r="Y183" i="3"/>
  <c r="AJ178" i="3"/>
  <c r="AJ176" i="3"/>
  <c r="AJ172" i="3"/>
  <c r="AU165" i="3"/>
  <c r="Y160" i="3"/>
  <c r="Y149" i="3"/>
  <c r="AU142" i="3"/>
  <c r="Y141" i="3"/>
  <c r="Y140" i="3"/>
  <c r="Y122" i="3"/>
  <c r="Y106" i="3"/>
  <c r="AJ103" i="3"/>
  <c r="AU101" i="3"/>
  <c r="AJ92" i="3"/>
  <c r="Y89" i="3"/>
  <c r="AU83" i="3"/>
  <c r="AJ79" i="3"/>
  <c r="Y75" i="3"/>
  <c r="AJ1194" i="3"/>
  <c r="Y1184" i="3"/>
  <c r="AJ1176" i="3"/>
  <c r="Y1175" i="3"/>
  <c r="AJ1174" i="3"/>
  <c r="AU1172" i="3"/>
  <c r="AU1171" i="3"/>
  <c r="Y1147" i="3"/>
  <c r="AU1133" i="3"/>
  <c r="Y1133" i="3"/>
  <c r="AJ1131" i="3"/>
  <c r="Y1131" i="3"/>
  <c r="AJ1130" i="3"/>
  <c r="Y1130" i="3"/>
  <c r="Y1127" i="3"/>
  <c r="AU1125" i="3"/>
  <c r="AJ1124" i="3"/>
  <c r="Y1124" i="3"/>
  <c r="Y1122" i="3"/>
  <c r="AU1120" i="3"/>
  <c r="AU1119" i="3"/>
  <c r="AU1118" i="3"/>
  <c r="AU1117" i="3"/>
  <c r="AJ1115" i="3"/>
  <c r="Y1115" i="3"/>
  <c r="AU1105" i="3"/>
  <c r="AJ1100" i="3"/>
  <c r="AU1092" i="3"/>
  <c r="AJ1091" i="3"/>
  <c r="Y1090" i="3"/>
  <c r="AJ1088" i="3"/>
  <c r="Y1087" i="3"/>
  <c r="AJ1079" i="3"/>
  <c r="AJ1071" i="3"/>
  <c r="Y1071" i="3"/>
  <c r="AU1069" i="3"/>
  <c r="AJ1061" i="3"/>
  <c r="AJ1041" i="3"/>
  <c r="AU1039" i="3"/>
  <c r="AU1038" i="3"/>
  <c r="Y1035" i="3"/>
  <c r="AU1001" i="3"/>
  <c r="AU1000" i="3"/>
  <c r="AJ1000" i="3"/>
  <c r="AU996" i="3"/>
  <c r="AJ991" i="3"/>
  <c r="AU990" i="3"/>
  <c r="AU987" i="3"/>
  <c r="AJ985" i="3"/>
  <c r="AJ984" i="3"/>
  <c r="Y984" i="3"/>
  <c r="AJ983" i="3"/>
  <c r="Y980" i="3"/>
  <c r="AJ978" i="3"/>
  <c r="Y975" i="3"/>
  <c r="AU974" i="3"/>
  <c r="AU973" i="3"/>
  <c r="Y970" i="3"/>
  <c r="AU965" i="3"/>
  <c r="AJ965" i="3"/>
  <c r="Y965" i="3"/>
  <c r="AJ963" i="3"/>
  <c r="AJ962" i="3"/>
  <c r="AJ956" i="3"/>
  <c r="Y956" i="3"/>
  <c r="Y953" i="3"/>
  <c r="AU948" i="3"/>
  <c r="AU944" i="3"/>
  <c r="Y937" i="3"/>
  <c r="Y936" i="3"/>
  <c r="AU930" i="3"/>
  <c r="Y930" i="3"/>
  <c r="AJ927" i="3"/>
  <c r="AU926" i="3"/>
  <c r="AU924" i="3"/>
  <c r="Y921" i="3"/>
  <c r="AU919" i="3"/>
  <c r="Y919" i="3"/>
  <c r="AJ892" i="3"/>
  <c r="AU888" i="3"/>
  <c r="AJ876" i="3"/>
  <c r="AU873" i="3"/>
  <c r="Y869" i="3"/>
  <c r="AU867" i="3"/>
  <c r="AJ866" i="3"/>
  <c r="Y861" i="3"/>
  <c r="AJ857" i="3"/>
  <c r="AJ855" i="3"/>
  <c r="AU853" i="3"/>
  <c r="AJ845" i="3"/>
  <c r="AJ840" i="3"/>
  <c r="Y827" i="3"/>
  <c r="Y823" i="3"/>
  <c r="AU822" i="3"/>
  <c r="Y822" i="3"/>
  <c r="AJ818" i="3"/>
  <c r="AU817" i="3"/>
  <c r="AJ815" i="3"/>
  <c r="AJ808" i="3"/>
  <c r="AU805" i="3"/>
  <c r="AJ803" i="3"/>
  <c r="AU802" i="3"/>
  <c r="AJ794" i="3"/>
  <c r="AJ792" i="3"/>
  <c r="AU776" i="3"/>
  <c r="AU775" i="3"/>
  <c r="AU770" i="3"/>
  <c r="AJ769" i="3"/>
  <c r="AU767" i="3"/>
  <c r="AU762" i="3"/>
  <c r="AU760" i="3"/>
  <c r="AJ758" i="3"/>
  <c r="Y756" i="3"/>
  <c r="AU743" i="3"/>
  <c r="AJ741" i="3"/>
  <c r="Y723" i="3"/>
  <c r="AJ721" i="3"/>
  <c r="AJ718" i="3"/>
  <c r="AU710" i="3"/>
  <c r="AJ704" i="3"/>
  <c r="AU703" i="3"/>
  <c r="Y690" i="3"/>
  <c r="AU687" i="3"/>
  <c r="AJ687" i="3"/>
  <c r="AJ685" i="3"/>
  <c r="Y682" i="3"/>
  <c r="Y671" i="3"/>
  <c r="AU669" i="3"/>
  <c r="Y666" i="3"/>
  <c r="AU665" i="3"/>
  <c r="AU653" i="3"/>
  <c r="AU650" i="3"/>
  <c r="AU649" i="3"/>
  <c r="AJ649" i="3"/>
  <c r="AJ639" i="3"/>
  <c r="AJ637" i="3"/>
  <c r="AU590" i="3"/>
  <c r="Y587" i="3"/>
  <c r="AU584" i="3"/>
  <c r="AJ583" i="3"/>
  <c r="Y574" i="3"/>
  <c r="AU573" i="3"/>
  <c r="AJ572" i="3"/>
  <c r="AJ570" i="3"/>
  <c r="AJ568" i="3"/>
  <c r="AJ563" i="3"/>
  <c r="AU562" i="3"/>
  <c r="AU557" i="3"/>
  <c r="Y545" i="3"/>
  <c r="Y524" i="3"/>
  <c r="AU500" i="3"/>
  <c r="Y498" i="3"/>
  <c r="Y481" i="3"/>
  <c r="AJ473" i="3"/>
  <c r="AJ470" i="3"/>
  <c r="AU469" i="3"/>
  <c r="AJ463" i="3"/>
  <c r="Y458" i="3"/>
  <c r="Y456" i="3"/>
  <c r="AJ447" i="3"/>
  <c r="Y444" i="3"/>
  <c r="AJ439" i="3"/>
  <c r="AJ438" i="3"/>
  <c r="Y429" i="3"/>
  <c r="AU428" i="3"/>
  <c r="AJ428" i="3"/>
  <c r="AJ411" i="3"/>
  <c r="AU408" i="3"/>
  <c r="AJ408" i="3"/>
  <c r="Y405" i="3"/>
  <c r="AU400" i="3"/>
  <c r="AU399" i="3"/>
  <c r="AU387" i="3"/>
  <c r="Y379" i="3"/>
  <c r="AU363" i="3"/>
  <c r="Y358" i="3"/>
  <c r="AJ285" i="3"/>
  <c r="Y281" i="3"/>
  <c r="AJ280" i="3"/>
  <c r="Y277" i="3"/>
  <c r="AJ271" i="3"/>
  <c r="Y263" i="3"/>
  <c r="Y255" i="3"/>
  <c r="AJ252" i="3"/>
  <c r="AU246" i="3"/>
  <c r="AU243" i="3"/>
  <c r="AJ241" i="3"/>
  <c r="AJ239" i="3"/>
  <c r="AJ235" i="3"/>
  <c r="Y232" i="3"/>
  <c r="AJ230" i="3"/>
  <c r="AU225" i="3"/>
  <c r="AJ223" i="3"/>
  <c r="AU221" i="3"/>
  <c r="AJ221" i="3"/>
  <c r="AU193" i="3"/>
  <c r="AU191" i="3"/>
  <c r="AU174" i="3"/>
  <c r="AU169" i="3"/>
  <c r="AU156" i="3"/>
  <c r="AU154" i="3"/>
  <c r="Y151" i="3"/>
  <c r="AJ150" i="3"/>
  <c r="AJ148" i="3"/>
  <c r="AJ147" i="3"/>
  <c r="AJ141" i="3"/>
  <c r="AJ137" i="3"/>
  <c r="AU135" i="3"/>
  <c r="AJ135" i="3"/>
  <c r="AJ133" i="3"/>
  <c r="AJ125" i="3"/>
  <c r="AU123" i="3"/>
  <c r="Y86" i="3"/>
  <c r="AJ83" i="3"/>
  <c r="AU78" i="3"/>
  <c r="AU76" i="3"/>
  <c r="Y1194" i="3"/>
  <c r="AU1188" i="3"/>
  <c r="Y1187" i="3"/>
  <c r="AU1184" i="3"/>
  <c r="AU1181" i="3"/>
  <c r="AJ1181" i="3"/>
  <c r="AU1180" i="3"/>
  <c r="AU1179" i="3"/>
  <c r="Y1178" i="3"/>
  <c r="Y1177" i="3"/>
  <c r="AU1168" i="3"/>
  <c r="Y1166" i="3"/>
  <c r="Y1165" i="3"/>
  <c r="AJ1164" i="3"/>
  <c r="AU1161" i="3"/>
  <c r="AJ1158" i="3"/>
  <c r="AJ1151" i="3"/>
  <c r="AJ1148" i="3"/>
  <c r="AJ1141" i="3"/>
  <c r="AU1139" i="3"/>
  <c r="AU1126" i="3"/>
  <c r="Y1123" i="3"/>
  <c r="Y1113" i="3"/>
  <c r="Y1108" i="3"/>
  <c r="AU1099" i="3"/>
  <c r="Y1098" i="3"/>
  <c r="Y1096" i="3"/>
  <c r="AU1094" i="3"/>
  <c r="AJ1093" i="3"/>
  <c r="AU1090" i="3"/>
  <c r="AU1089" i="3"/>
  <c r="Y1089" i="3"/>
  <c r="AU1081" i="3"/>
  <c r="AJ1072" i="3"/>
  <c r="Y1072" i="3"/>
  <c r="AJ1070" i="3"/>
  <c r="AJ1068" i="3"/>
  <c r="Y1068" i="3"/>
  <c r="Y1067" i="3"/>
  <c r="AJ1064" i="3"/>
  <c r="AU1057" i="3"/>
  <c r="AU1049" i="3"/>
  <c r="AJ1047" i="3"/>
  <c r="AU1035" i="3"/>
  <c r="AU1033" i="3"/>
  <c r="AU1028" i="3"/>
  <c r="AU1018" i="3"/>
  <c r="AJ1017" i="3"/>
  <c r="Y1016" i="3"/>
  <c r="Y1015" i="3"/>
  <c r="AJ968" i="3"/>
  <c r="AJ966" i="3"/>
  <c r="AJ961" i="3"/>
  <c r="AU959" i="3"/>
  <c r="AU957" i="3"/>
  <c r="AJ954" i="3"/>
  <c r="AU949" i="3"/>
  <c r="AU940" i="3"/>
  <c r="Y938" i="3"/>
  <c r="Y935" i="3"/>
  <c r="AU931" i="3"/>
  <c r="AJ930" i="3"/>
  <c r="AU923" i="3"/>
  <c r="AU892" i="3"/>
  <c r="Y889" i="3"/>
  <c r="AJ885" i="3"/>
  <c r="AU884" i="3"/>
  <c r="AJ877" i="3"/>
  <c r="AJ875" i="3"/>
  <c r="AU871" i="3"/>
  <c r="AJ871" i="3"/>
  <c r="AU868" i="3"/>
  <c r="AJ862" i="3"/>
  <c r="Y856" i="3"/>
  <c r="Y845" i="3"/>
  <c r="Y841" i="3"/>
  <c r="Y838" i="3"/>
  <c r="AJ833" i="3"/>
  <c r="AJ831" i="3"/>
  <c r="AJ829" i="3"/>
  <c r="AJ828" i="3"/>
  <c r="Y821" i="3"/>
  <c r="AJ819" i="3"/>
  <c r="AU818" i="3"/>
  <c r="AU814" i="3"/>
  <c r="Y812" i="3"/>
  <c r="AJ806" i="3"/>
  <c r="Y799" i="3"/>
  <c r="Y798" i="3"/>
  <c r="AJ796" i="3"/>
  <c r="AU794" i="3"/>
  <c r="AJ789" i="3"/>
  <c r="AJ786" i="3"/>
  <c r="AJ785" i="3"/>
  <c r="AU784" i="3"/>
  <c r="AJ777" i="3"/>
  <c r="Y772" i="3"/>
  <c r="Y769" i="3"/>
  <c r="AJ765" i="3"/>
  <c r="AJ763" i="3"/>
  <c r="AU751" i="3"/>
  <c r="AU746" i="3"/>
  <c r="AJ743" i="3"/>
  <c r="AU738" i="3"/>
  <c r="Y736" i="3"/>
  <c r="AJ735" i="3"/>
  <c r="AJ732" i="3"/>
  <c r="AU728" i="3"/>
  <c r="AJ723" i="3"/>
  <c r="AJ716" i="3"/>
  <c r="Y715" i="3"/>
  <c r="AJ713" i="3"/>
  <c r="Y711" i="3"/>
  <c r="Y698" i="3"/>
  <c r="AU697" i="3"/>
  <c r="AU681" i="3"/>
  <c r="Y679" i="3"/>
  <c r="AU678" i="3"/>
  <c r="AU664" i="3"/>
  <c r="Y658" i="3"/>
  <c r="Y655" i="3"/>
  <c r="AJ647" i="3"/>
  <c r="Y593" i="3"/>
  <c r="AU591" i="3"/>
  <c r="Y590" i="3"/>
  <c r="AJ588" i="3"/>
  <c r="AJ587" i="3"/>
  <c r="AU579" i="3"/>
  <c r="AU578" i="3"/>
  <c r="Y567" i="3"/>
  <c r="AJ560" i="3"/>
  <c r="AU546" i="3"/>
  <c r="Y531" i="3"/>
  <c r="Y528" i="3"/>
  <c r="AU521" i="3"/>
  <c r="Y511" i="3"/>
  <c r="AJ499" i="3"/>
  <c r="AJ496" i="3"/>
  <c r="Y491" i="3"/>
  <c r="AU489" i="3"/>
  <c r="AJ489" i="3"/>
  <c r="AJ484" i="3"/>
  <c r="AU482" i="3"/>
  <c r="AJ478" i="3"/>
  <c r="AU476" i="3"/>
  <c r="AJ472" i="3"/>
  <c r="AU467" i="3"/>
  <c r="Y464" i="3"/>
  <c r="AU457" i="3"/>
  <c r="AJ454" i="3"/>
  <c r="Y453" i="3"/>
  <c r="AJ446" i="3"/>
  <c r="AU416" i="3"/>
  <c r="Y404" i="3"/>
  <c r="AU396" i="3"/>
  <c r="AU388" i="3"/>
  <c r="AU380" i="3"/>
  <c r="AJ378" i="3"/>
  <c r="Y368" i="3"/>
  <c r="AU366" i="3"/>
  <c r="Y365" i="3"/>
  <c r="AU359" i="3"/>
  <c r="AU357" i="3"/>
  <c r="AU288" i="3"/>
  <c r="Y288" i="3"/>
  <c r="Y282" i="3"/>
  <c r="AU273" i="3"/>
  <c r="Y268" i="3"/>
  <c r="AU266" i="3"/>
  <c r="AJ253" i="3"/>
  <c r="AJ249" i="3"/>
  <c r="AU244" i="3"/>
  <c r="AU237" i="3"/>
  <c r="AJ228" i="3"/>
  <c r="Y218" i="3"/>
  <c r="AJ216" i="3"/>
  <c r="AJ214" i="3"/>
  <c r="AU203" i="3"/>
  <c r="AU198" i="3"/>
  <c r="AU181" i="3"/>
  <c r="AJ173" i="3"/>
  <c r="Y166" i="3"/>
  <c r="Y161" i="3"/>
  <c r="Y155" i="3"/>
  <c r="AU153" i="3"/>
  <c r="Y153" i="3"/>
  <c r="AU144" i="3"/>
  <c r="AU130" i="3"/>
  <c r="AU128" i="3"/>
  <c r="AU124" i="3"/>
  <c r="AU113" i="3"/>
  <c r="AJ107" i="3"/>
  <c r="Y103" i="3"/>
  <c r="AJ101" i="3"/>
  <c r="Y87" i="3"/>
  <c r="AU80" i="3"/>
  <c r="AJ1193" i="3"/>
  <c r="Y1190" i="3"/>
  <c r="AJ1184" i="3"/>
  <c r="AJ1182" i="3"/>
  <c r="Y1182" i="3"/>
  <c r="Y1174" i="3"/>
  <c r="AJ1173" i="3"/>
  <c r="Y1173" i="3"/>
  <c r="AJ1165" i="3"/>
  <c r="AJ1162" i="3"/>
  <c r="Y1162" i="3"/>
  <c r="Y1161" i="3"/>
  <c r="Y1148" i="3"/>
  <c r="AU1136" i="3"/>
  <c r="AJ1134" i="3"/>
  <c r="Y1134" i="3"/>
  <c r="AJ1132" i="3"/>
  <c r="Y1118" i="3"/>
  <c r="AJ1117" i="3"/>
  <c r="AJ1116" i="3"/>
  <c r="Y1116" i="3"/>
  <c r="AJ1111" i="3"/>
  <c r="Y1111" i="3"/>
  <c r="AU1074" i="3"/>
  <c r="AU1072" i="3"/>
  <c r="Y1069" i="3"/>
  <c r="AU1056" i="3"/>
  <c r="AJ1052" i="3"/>
  <c r="Y1051" i="3"/>
  <c r="AJ1049" i="3"/>
  <c r="AU1043" i="3"/>
  <c r="Y1041" i="3"/>
  <c r="AU1027" i="3"/>
  <c r="Y1012" i="3"/>
  <c r="Y1011" i="3"/>
  <c r="AU1010" i="3"/>
  <c r="Y1009" i="3"/>
  <c r="AU1007" i="3"/>
  <c r="AJ953" i="3"/>
  <c r="AU952" i="3"/>
  <c r="AJ943" i="3"/>
  <c r="AJ941" i="3"/>
  <c r="AJ931" i="3"/>
  <c r="AJ928" i="3"/>
  <c r="Y927" i="3"/>
  <c r="Y925" i="3"/>
  <c r="Y923" i="3"/>
  <c r="Y920" i="3"/>
  <c r="AJ893" i="3"/>
  <c r="Y891" i="3"/>
  <c r="Y881" i="3"/>
  <c r="AJ874" i="3"/>
  <c r="AJ869" i="3"/>
  <c r="AJ863" i="3"/>
  <c r="AU860" i="3"/>
  <c r="AJ860" i="3"/>
  <c r="Y857" i="3"/>
  <c r="AU855" i="3"/>
  <c r="Y854" i="3"/>
  <c r="Y849" i="3"/>
  <c r="Y836" i="3"/>
  <c r="AU832" i="3"/>
  <c r="AJ825" i="3"/>
  <c r="AU824" i="3"/>
  <c r="Y820" i="3"/>
  <c r="AU815" i="3"/>
  <c r="AU807" i="3"/>
  <c r="Y807" i="3"/>
  <c r="Y802" i="3"/>
  <c r="AU795" i="3"/>
  <c r="Y795" i="3"/>
  <c r="Y790" i="3"/>
  <c r="AU778" i="3"/>
  <c r="AU774" i="3"/>
  <c r="AU773" i="3"/>
  <c r="AU771" i="3"/>
  <c r="AJ771" i="3"/>
  <c r="Y750" i="3"/>
  <c r="AJ747" i="3"/>
  <c r="AU740" i="3"/>
  <c r="AJ740" i="3"/>
  <c r="AU734" i="3"/>
  <c r="AJ725" i="3"/>
  <c r="Y722" i="3"/>
  <c r="AJ720" i="3"/>
  <c r="AU714" i="3"/>
  <c r="AU708" i="3"/>
  <c r="AU699" i="3"/>
  <c r="AJ697" i="3"/>
  <c r="AJ686" i="3"/>
  <c r="AJ683" i="3"/>
  <c r="AJ682" i="3"/>
  <c r="AJ681" i="3"/>
  <c r="Y678" i="3"/>
  <c r="AU677" i="3"/>
  <c r="AU671" i="3"/>
  <c r="AJ664" i="3"/>
  <c r="Y657" i="3"/>
  <c r="AU655" i="3"/>
  <c r="Y653" i="3"/>
  <c r="AJ650" i="3"/>
  <c r="AU644" i="3"/>
  <c r="Y636" i="3"/>
  <c r="Y586" i="3"/>
  <c r="Y584" i="3"/>
  <c r="AU583" i="3"/>
  <c r="Y581" i="3"/>
  <c r="Y558" i="3"/>
  <c r="AU555" i="3"/>
  <c r="AU552" i="3"/>
  <c r="AJ549" i="3"/>
  <c r="AU544" i="3"/>
  <c r="AU543" i="3"/>
  <c r="AJ541" i="3"/>
  <c r="AU540" i="3"/>
  <c r="AJ529" i="3"/>
  <c r="AJ528" i="3"/>
  <c r="AJ524" i="3"/>
  <c r="AU513" i="3"/>
  <c r="AU503" i="3"/>
  <c r="Y490" i="3"/>
  <c r="Y486" i="3"/>
  <c r="AU475" i="3"/>
  <c r="Y474" i="3"/>
  <c r="AJ466" i="3"/>
  <c r="Y459" i="3"/>
  <c r="AU454" i="3"/>
  <c r="AJ450" i="3"/>
  <c r="AU441" i="3"/>
  <c r="AJ441" i="3"/>
  <c r="AU373" i="3"/>
  <c r="AJ373" i="3"/>
  <c r="AJ366" i="3"/>
  <c r="AU365" i="3"/>
  <c r="AU358" i="3"/>
  <c r="Y294" i="3"/>
  <c r="AJ269" i="3"/>
  <c r="AU267" i="3"/>
  <c r="AJ267" i="3"/>
  <c r="AJ260" i="3"/>
  <c r="AU257" i="3"/>
  <c r="Y251" i="3"/>
  <c r="AJ247" i="3"/>
  <c r="AJ243" i="3"/>
  <c r="AU236" i="3"/>
  <c r="Y234" i="3"/>
  <c r="Y229" i="3"/>
  <c r="AJ225" i="3"/>
  <c r="Y220" i="3"/>
  <c r="Y204" i="3"/>
  <c r="Y201" i="3"/>
  <c r="AJ197" i="3"/>
  <c r="Y195" i="3"/>
  <c r="AJ194" i="3"/>
  <c r="AJ193" i="3"/>
  <c r="Y192" i="3"/>
  <c r="AJ191" i="3"/>
  <c r="Y187" i="3"/>
  <c r="AJ184" i="3"/>
  <c r="AU183" i="3"/>
  <c r="AU182" i="3"/>
  <c r="AJ180" i="3"/>
  <c r="AJ179" i="3"/>
  <c r="Y173" i="3"/>
  <c r="AJ166" i="3"/>
  <c r="Y158" i="3"/>
  <c r="AJ151" i="3"/>
  <c r="AJ149" i="3"/>
  <c r="Y148" i="3"/>
  <c r="AJ142" i="3"/>
  <c r="AJ138" i="3"/>
  <c r="AU131" i="3"/>
  <c r="AJ131" i="3"/>
  <c r="AJ128" i="3"/>
  <c r="AJ113" i="3"/>
  <c r="AJ111" i="3"/>
  <c r="Y108" i="3"/>
  <c r="Y107" i="3"/>
  <c r="AU105" i="3"/>
  <c r="AJ100" i="3"/>
  <c r="AJ94" i="3"/>
  <c r="Y91" i="3"/>
  <c r="AJ86" i="3"/>
  <c r="AU82" i="3"/>
  <c r="AJ82" i="3"/>
  <c r="AJ81" i="3"/>
  <c r="AJ80" i="3"/>
  <c r="Y77" i="3"/>
  <c r="AJ75" i="3"/>
  <c r="Y1191" i="3"/>
  <c r="AJ1189" i="3"/>
  <c r="AJ1187" i="3"/>
  <c r="AU1178" i="3"/>
  <c r="AU1175" i="3"/>
  <c r="AU1160" i="3"/>
  <c r="Y1154" i="3"/>
  <c r="AU1150" i="3"/>
  <c r="AU1148" i="3"/>
  <c r="AU1144" i="3"/>
  <c r="AJ1142" i="3"/>
  <c r="Y1142" i="3"/>
  <c r="AU1138" i="3"/>
  <c r="Y1136" i="3"/>
  <c r="AU1134" i="3"/>
  <c r="AU1124" i="3"/>
  <c r="Y1120" i="3"/>
  <c r="Y1114" i="3"/>
  <c r="AJ1112" i="3"/>
  <c r="AU1103" i="3"/>
  <c r="AU1101" i="3"/>
  <c r="Y1100" i="3"/>
  <c r="AU1098" i="3"/>
  <c r="Y1097" i="3"/>
  <c r="Y1088" i="3"/>
  <c r="AU1086" i="3"/>
  <c r="AU1085" i="3"/>
  <c r="AU1084" i="3"/>
  <c r="AJ1083" i="3"/>
  <c r="AU1079" i="3"/>
  <c r="AJ1078" i="3"/>
  <c r="Y1078" i="3"/>
  <c r="AU1076" i="3"/>
  <c r="AJ1074" i="3"/>
  <c r="Y1074" i="3"/>
  <c r="Y1059" i="3"/>
  <c r="AJ1058" i="3"/>
  <c r="AJ1044" i="3"/>
  <c r="Y1044" i="3"/>
  <c r="AU1042" i="3"/>
  <c r="AU1041" i="3"/>
  <c r="Y1038" i="3"/>
  <c r="Y1034" i="3"/>
  <c r="Y1033" i="3"/>
  <c r="AU1022" i="3"/>
  <c r="AJ1019" i="3"/>
  <c r="Y1018" i="3"/>
  <c r="AU1013" i="3"/>
  <c r="AU1009" i="3"/>
  <c r="AJ1008" i="3"/>
  <c r="AU1003" i="3"/>
  <c r="AU946" i="3"/>
  <c r="AJ944" i="3"/>
  <c r="AU939" i="3"/>
  <c r="AJ938" i="3"/>
  <c r="AU935" i="3"/>
  <c r="Y933" i="3"/>
  <c r="AJ929" i="3"/>
  <c r="AU927" i="3"/>
  <c r="AJ926" i="3"/>
  <c r="AU925" i="3"/>
  <c r="AJ922" i="3"/>
  <c r="AJ920" i="3"/>
  <c r="AJ918" i="3"/>
  <c r="AU878" i="3"/>
  <c r="AU877" i="3"/>
  <c r="AU859" i="3"/>
  <c r="AJ854" i="3"/>
  <c r="AJ851" i="3"/>
  <c r="AU841" i="3"/>
  <c r="Y839" i="3"/>
  <c r="Y832" i="3"/>
  <c r="AU831" i="3"/>
  <c r="AJ830" i="3"/>
  <c r="AU829" i="3"/>
  <c r="AU825" i="3"/>
  <c r="AU823" i="3"/>
  <c r="AJ807" i="3"/>
  <c r="AU800" i="3"/>
  <c r="Y800" i="3"/>
  <c r="AU797" i="3"/>
  <c r="AU788" i="3"/>
  <c r="AJ788" i="3"/>
  <c r="AU787" i="3"/>
  <c r="AU781" i="3"/>
  <c r="AJ781" i="3"/>
  <c r="AU780" i="3"/>
  <c r="AJ780" i="3"/>
  <c r="AU779" i="3"/>
  <c r="Y777" i="3"/>
  <c r="Y766" i="3"/>
  <c r="AU764" i="3"/>
  <c r="AJ762" i="3"/>
  <c r="Y761" i="3"/>
  <c r="Y753" i="3"/>
  <c r="Y740" i="3"/>
  <c r="AJ736" i="3"/>
  <c r="AJ733" i="3"/>
  <c r="AU732" i="3"/>
  <c r="Y730" i="3"/>
  <c r="AJ728" i="3"/>
  <c r="AJ726" i="3"/>
  <c r="Y725" i="3"/>
  <c r="AJ719" i="3"/>
  <c r="Y717" i="3"/>
  <c r="AU711" i="3"/>
  <c r="AU706" i="3"/>
  <c r="AJ706" i="3"/>
  <c r="Y677" i="3"/>
  <c r="AJ673" i="3"/>
  <c r="AJ671" i="3"/>
  <c r="Y670" i="3"/>
  <c r="AU668" i="3"/>
  <c r="AJ668" i="3"/>
  <c r="AU660" i="3"/>
  <c r="AU652" i="3"/>
  <c r="Y648" i="3"/>
  <c r="AU647" i="3"/>
  <c r="AJ645" i="3"/>
  <c r="AJ636" i="3"/>
  <c r="AJ635" i="3"/>
  <c r="AU588" i="3"/>
  <c r="Y580" i="3"/>
  <c r="AJ573" i="3"/>
  <c r="AU569" i="3"/>
  <c r="AU564" i="3"/>
  <c r="AJ564" i="3"/>
  <c r="AU558" i="3"/>
  <c r="Y551" i="3"/>
  <c r="AJ545" i="3"/>
  <c r="AU536" i="3"/>
  <c r="AU534" i="3"/>
  <c r="AJ534" i="3"/>
  <c r="AU526" i="3"/>
  <c r="Y518" i="3"/>
  <c r="AU497" i="3"/>
  <c r="Y492" i="3"/>
  <c r="Y479" i="3"/>
  <c r="AJ474" i="3"/>
  <c r="AU462" i="3"/>
  <c r="AU459" i="3"/>
  <c r="AJ456" i="3"/>
  <c r="AU451" i="3"/>
  <c r="AJ448" i="3"/>
  <c r="AU444" i="3"/>
  <c r="AU440" i="3"/>
  <c r="AJ435" i="3"/>
  <c r="Y433" i="3"/>
  <c r="AJ425" i="3"/>
  <c r="Y417" i="3"/>
  <c r="AJ402" i="3"/>
  <c r="AJ400" i="3"/>
  <c r="AJ394" i="3"/>
  <c r="AJ388" i="3"/>
  <c r="AU382" i="3"/>
  <c r="Y376" i="3"/>
  <c r="Y371" i="3"/>
  <c r="AU369" i="3"/>
  <c r="AJ369" i="3"/>
  <c r="AJ365" i="3"/>
  <c r="AU361" i="3"/>
  <c r="AU289" i="3"/>
  <c r="Y279" i="3"/>
  <c r="AU269" i="3"/>
  <c r="Y264" i="3"/>
  <c r="AU262" i="3"/>
  <c r="Y258" i="3"/>
  <c r="AJ256" i="3"/>
  <c r="AU248" i="3"/>
  <c r="Y247" i="3"/>
  <c r="AU211" i="3"/>
  <c r="AU209" i="3"/>
  <c r="AJ207" i="3"/>
  <c r="AJ203" i="3"/>
  <c r="AJ199" i="3"/>
  <c r="Y194" i="3"/>
  <c r="AU189" i="3"/>
  <c r="AJ187" i="3"/>
  <c r="AJ181" i="3"/>
  <c r="AJ175" i="3"/>
  <c r="AU173" i="3"/>
  <c r="AU167" i="3"/>
  <c r="AJ165" i="3"/>
  <c r="AJ163" i="3"/>
  <c r="AJ159" i="3"/>
  <c r="Y154" i="3"/>
  <c r="Y145" i="3"/>
  <c r="Y143" i="3"/>
  <c r="Y142" i="3"/>
  <c r="Y139" i="3"/>
  <c r="Y138" i="3"/>
  <c r="AU133" i="3"/>
  <c r="Y124" i="3"/>
  <c r="AJ123" i="3"/>
  <c r="Y113" i="3"/>
  <c r="AJ110" i="3"/>
  <c r="AU108" i="3"/>
  <c r="AJ108" i="3"/>
  <c r="AJ105" i="3"/>
  <c r="Y97" i="3"/>
  <c r="AJ93" i="3"/>
  <c r="AJ91" i="3"/>
  <c r="AU87" i="3"/>
  <c r="AJ85" i="3"/>
  <c r="AU1192" i="3"/>
  <c r="Y1192" i="3"/>
  <c r="Y1189" i="3"/>
  <c r="Y1188" i="3"/>
  <c r="AU1186" i="3"/>
  <c r="AU1177" i="3"/>
  <c r="AU1176" i="3"/>
  <c r="AU1174" i="3"/>
  <c r="Y1164" i="3"/>
  <c r="AJ1163" i="3"/>
  <c r="Y1163" i="3"/>
  <c r="AJ1161" i="3"/>
  <c r="AJ1159" i="3"/>
  <c r="Y1159" i="3"/>
  <c r="AU1155" i="3"/>
  <c r="Y1155" i="3"/>
  <c r="AJ1154" i="3"/>
  <c r="Y1152" i="3"/>
  <c r="AJ1139" i="3"/>
  <c r="AJ1136" i="3"/>
  <c r="Y1128" i="3"/>
  <c r="AJ1120" i="3"/>
  <c r="AU1110" i="3"/>
  <c r="AU1109" i="3"/>
  <c r="AU1107" i="3"/>
  <c r="AU1104" i="3"/>
  <c r="AJ1086" i="3"/>
  <c r="Y1086" i="3"/>
  <c r="AU1083" i="3"/>
  <c r="AU1071" i="3"/>
  <c r="AU1070" i="3"/>
  <c r="Y1065" i="3"/>
  <c r="AJ1063" i="3"/>
  <c r="Y1063" i="3"/>
  <c r="AU1058" i="3"/>
  <c r="AU1055" i="3"/>
  <c r="Y1055" i="3"/>
  <c r="AU1052" i="3"/>
  <c r="AJ1039" i="3"/>
  <c r="Y1039" i="3"/>
  <c r="AU1037" i="3"/>
  <c r="Y1037" i="3"/>
  <c r="AU1032" i="3"/>
  <c r="Y1023" i="3"/>
  <c r="AU1017" i="3"/>
  <c r="AU1016" i="3"/>
  <c r="AU1011" i="3"/>
  <c r="Y1007" i="3"/>
  <c r="AJ1005" i="3"/>
  <c r="AU953" i="3"/>
  <c r="AJ952" i="3"/>
  <c r="Y952" i="3"/>
  <c r="AU950" i="3"/>
  <c r="Y946" i="3"/>
  <c r="Y945" i="3"/>
  <c r="Y940" i="3"/>
  <c r="AJ939" i="3"/>
  <c r="AU938" i="3"/>
  <c r="AJ937" i="3"/>
  <c r="AJ933" i="3"/>
  <c r="Y926" i="3"/>
  <c r="AJ921" i="3"/>
  <c r="AU920" i="3"/>
  <c r="AU918" i="3"/>
  <c r="Y918" i="3"/>
  <c r="AU916" i="3"/>
  <c r="Y915" i="3"/>
  <c r="AU891" i="3"/>
  <c r="AJ891" i="3"/>
  <c r="AU889" i="3"/>
  <c r="AJ887" i="3"/>
  <c r="AU886" i="3"/>
  <c r="Y886" i="3"/>
  <c r="AU883" i="3"/>
  <c r="AU870" i="3"/>
  <c r="AU858" i="3"/>
  <c r="AJ852" i="3"/>
  <c r="AU849" i="3"/>
  <c r="AU844" i="3"/>
  <c r="AU843" i="3"/>
  <c r="AJ842" i="3"/>
  <c r="AJ841" i="3"/>
  <c r="AU840" i="3"/>
  <c r="AU839" i="3"/>
  <c r="AU833" i="3"/>
  <c r="AJ826" i="3"/>
  <c r="AU821" i="3"/>
  <c r="AU819" i="3"/>
  <c r="Y816" i="3"/>
  <c r="AJ813" i="3"/>
  <c r="AU812" i="3"/>
  <c r="AU810" i="3"/>
  <c r="Y810" i="3"/>
  <c r="Y808" i="3"/>
  <c r="AU803" i="3"/>
  <c r="AJ798" i="3"/>
  <c r="AU796" i="3"/>
  <c r="AU786" i="3"/>
  <c r="AU785" i="3"/>
  <c r="Y781" i="3"/>
  <c r="AU777" i="3"/>
  <c r="AJ775" i="3"/>
  <c r="AJ767" i="3"/>
  <c r="Y759" i="3"/>
  <c r="AJ757" i="3"/>
  <c r="AU753" i="3"/>
  <c r="AJ751" i="3"/>
  <c r="AU739" i="3"/>
  <c r="AJ739" i="3"/>
  <c r="Y738" i="3"/>
  <c r="AU725" i="3"/>
  <c r="AJ722" i="3"/>
  <c r="AU717" i="3"/>
  <c r="Y709" i="3"/>
  <c r="Y703" i="3"/>
  <c r="Y702" i="3"/>
  <c r="AU696" i="3"/>
  <c r="AU693" i="3"/>
  <c r="AU688" i="3"/>
  <c r="Y686" i="3"/>
  <c r="Y684" i="3"/>
  <c r="AJ680" i="3"/>
  <c r="AJ674" i="3"/>
  <c r="Y667" i="3"/>
  <c r="Y660" i="3"/>
  <c r="AJ651" i="3"/>
  <c r="Y647" i="3"/>
  <c r="Y646" i="3"/>
  <c r="Y645" i="3"/>
  <c r="AJ642" i="3"/>
  <c r="Y641" i="3"/>
  <c r="AU638" i="3"/>
  <c r="Y637" i="3"/>
  <c r="Y635" i="3"/>
  <c r="Y592" i="3"/>
  <c r="AU589" i="3"/>
  <c r="AJ584" i="3"/>
  <c r="Y573" i="3"/>
  <c r="Y572" i="3"/>
  <c r="AU570" i="3"/>
  <c r="AJ566" i="3"/>
  <c r="Y547" i="3"/>
  <c r="Y543" i="3"/>
  <c r="AU537" i="3"/>
  <c r="Y535" i="3"/>
  <c r="AU528" i="3"/>
  <c r="Y522" i="3"/>
  <c r="Y516" i="3"/>
  <c r="AU512" i="3"/>
  <c r="Y508" i="3"/>
  <c r="Y494" i="3"/>
  <c r="AJ485" i="3"/>
  <c r="AJ480" i="3"/>
  <c r="AU477" i="3"/>
  <c r="AJ475" i="3"/>
  <c r="AU464" i="3"/>
  <c r="AU461" i="3"/>
  <c r="AU455" i="3"/>
  <c r="Y452" i="3"/>
  <c r="Y451" i="3"/>
  <c r="AU446" i="3"/>
  <c r="AU436" i="3"/>
  <c r="Y432" i="3"/>
  <c r="AJ431" i="3"/>
  <c r="Y427" i="3"/>
  <c r="Y423" i="3"/>
  <c r="Y415" i="3"/>
  <c r="Y411" i="3"/>
  <c r="Y408" i="3"/>
  <c r="AU406" i="3"/>
  <c r="AU403" i="3"/>
  <c r="AJ403" i="3"/>
  <c r="Y401" i="3"/>
  <c r="Y398" i="3"/>
  <c r="AU395" i="3"/>
  <c r="AU392" i="3"/>
  <c r="Y387" i="3"/>
  <c r="AU383" i="3"/>
  <c r="Y380" i="3"/>
  <c r="AU377" i="3"/>
  <c r="AJ377" i="3"/>
  <c r="AU372" i="3"/>
  <c r="AJ372" i="3"/>
  <c r="AU362" i="3"/>
  <c r="AU292" i="3"/>
  <c r="AU287" i="3"/>
  <c r="AJ284" i="3"/>
  <c r="AJ272" i="3"/>
  <c r="AJ261" i="3"/>
  <c r="AJ257" i="3"/>
  <c r="AJ255" i="3"/>
  <c r="Y246" i="3"/>
  <c r="AJ240" i="3"/>
  <c r="Y235" i="3"/>
  <c r="AU228" i="3"/>
  <c r="AJ224" i="3"/>
  <c r="AU222" i="3"/>
  <c r="AU210" i="3"/>
  <c r="AU206" i="3"/>
  <c r="AU197" i="3"/>
  <c r="Y196" i="3"/>
  <c r="AU186" i="3"/>
  <c r="AJ186" i="3"/>
  <c r="AU178" i="3"/>
  <c r="AU176" i="3"/>
  <c r="Y165" i="3"/>
  <c r="AU160" i="3"/>
  <c r="Y134" i="3"/>
  <c r="Y128" i="3"/>
  <c r="AU126" i="3"/>
  <c r="Y121" i="3"/>
  <c r="AJ117" i="3"/>
  <c r="AU100" i="3"/>
  <c r="Y99" i="3"/>
  <c r="AJ98" i="3"/>
  <c r="AJ95" i="3"/>
  <c r="Y76" i="3"/>
  <c r="AU1082" i="3"/>
  <c r="AU1067" i="3"/>
  <c r="AJ1062" i="3"/>
  <c r="Y1062" i="3"/>
  <c r="Y1057" i="3"/>
  <c r="AU1040" i="3"/>
  <c r="AJ1028" i="3"/>
  <c r="Y1025" i="3"/>
  <c r="AJ1024" i="3"/>
  <c r="AU1019" i="3"/>
  <c r="Y1017" i="3"/>
  <c r="AJ1016" i="3"/>
  <c r="AU1015" i="3"/>
  <c r="AJ1014" i="3"/>
  <c r="AU1012" i="3"/>
  <c r="AU1008" i="3"/>
  <c r="AJ1006" i="3"/>
  <c r="AJ1004" i="3"/>
  <c r="AU999" i="3"/>
  <c r="AJ998" i="3"/>
  <c r="Y998" i="3"/>
  <c r="AJ997" i="3"/>
  <c r="AJ996" i="3"/>
  <c r="AJ989" i="3"/>
  <c r="Y989" i="3"/>
  <c r="AU982" i="3"/>
  <c r="AU971" i="3"/>
  <c r="Y961" i="3"/>
  <c r="AU960" i="3"/>
  <c r="Y957" i="3"/>
  <c r="AU943" i="3"/>
  <c r="AJ942" i="3"/>
  <c r="AJ940" i="3"/>
  <c r="Y922" i="3"/>
  <c r="AJ917" i="3"/>
  <c r="Y917" i="3"/>
  <c r="Y892" i="3"/>
  <c r="AU879" i="3"/>
  <c r="Y871" i="3"/>
  <c r="AU852" i="3"/>
  <c r="AJ850" i="3"/>
  <c r="Y847" i="3"/>
  <c r="AJ761" i="3"/>
  <c r="AJ760" i="3"/>
  <c r="AJ756" i="3"/>
  <c r="AU747" i="3"/>
  <c r="Y746" i="3"/>
  <c r="Y732" i="3"/>
  <c r="Y731" i="3"/>
  <c r="AJ729" i="3"/>
  <c r="AU713" i="3"/>
  <c r="AU700" i="3"/>
  <c r="AJ700" i="3"/>
  <c r="AJ692" i="3"/>
  <c r="Y691" i="3"/>
  <c r="AJ684" i="3"/>
  <c r="Y681" i="3"/>
  <c r="AJ678" i="3"/>
  <c r="Y674" i="3"/>
  <c r="AJ665" i="3"/>
  <c r="AU662" i="3"/>
  <c r="Y651" i="3"/>
  <c r="AU648" i="3"/>
  <c r="AJ640" i="3"/>
  <c r="Y639" i="3"/>
  <c r="AU636" i="3"/>
  <c r="AJ586" i="3"/>
  <c r="Y577" i="3"/>
  <c r="AU575" i="3"/>
  <c r="Y568" i="3"/>
  <c r="AU566" i="3"/>
  <c r="AU565" i="3"/>
  <c r="AU554" i="3"/>
  <c r="AU553" i="3"/>
  <c r="AJ547" i="3"/>
  <c r="AU541" i="3"/>
  <c r="AJ536" i="3"/>
  <c r="AU535" i="3"/>
  <c r="AJ532" i="3"/>
  <c r="Y527" i="3"/>
  <c r="AJ525" i="3"/>
  <c r="AJ516" i="3"/>
  <c r="Y513" i="3"/>
  <c r="AU502" i="3"/>
  <c r="AJ502" i="3"/>
  <c r="AJ479" i="3"/>
  <c r="AJ464" i="3"/>
  <c r="Y461" i="3"/>
  <c r="AJ459" i="3"/>
  <c r="AU452" i="3"/>
  <c r="Y450" i="3"/>
  <c r="Y448" i="3"/>
  <c r="AJ437" i="3"/>
  <c r="AJ424" i="3"/>
  <c r="Y422" i="3"/>
  <c r="AU420" i="3"/>
  <c r="AJ420" i="3"/>
  <c r="AJ419" i="3"/>
  <c r="AJ418" i="3"/>
  <c r="AJ414" i="3"/>
  <c r="Y413" i="3"/>
  <c r="AU411" i="3"/>
  <c r="AJ405" i="3"/>
  <c r="AJ404" i="3"/>
  <c r="AJ399" i="3"/>
  <c r="AU385" i="3"/>
  <c r="Y382" i="3"/>
  <c r="AU376" i="3"/>
  <c r="Y359" i="3"/>
  <c r="Y355" i="3"/>
  <c r="Y292" i="3"/>
  <c r="AJ291" i="3"/>
  <c r="AU285" i="3"/>
  <c r="Y285" i="3"/>
  <c r="Y280" i="3"/>
  <c r="AJ273" i="3"/>
  <c r="Y272" i="3"/>
  <c r="Y266" i="3"/>
  <c r="Y257" i="3"/>
  <c r="AU254" i="3"/>
  <c r="AJ251" i="3"/>
  <c r="AU245" i="3"/>
  <c r="AJ233" i="3"/>
  <c r="AU231" i="3"/>
  <c r="AU227" i="3"/>
  <c r="AJ222" i="3"/>
  <c r="Y221" i="3"/>
  <c r="Y203" i="3"/>
  <c r="AJ202" i="3"/>
  <c r="AJ200" i="3"/>
  <c r="AU196" i="3"/>
  <c r="Y186" i="3"/>
  <c r="AJ170" i="3"/>
  <c r="AU168" i="3"/>
  <c r="AJ168" i="3"/>
  <c r="AJ162" i="3"/>
  <c r="Y159" i="3"/>
  <c r="AJ152" i="3"/>
  <c r="AU140" i="3"/>
  <c r="AU136" i="3"/>
  <c r="AU134" i="3"/>
  <c r="AU127" i="3"/>
  <c r="AJ121" i="3"/>
  <c r="AJ115" i="3"/>
  <c r="AU111" i="3"/>
  <c r="AU107" i="3"/>
  <c r="Y104" i="3"/>
  <c r="AU98" i="3"/>
  <c r="AJ87" i="3"/>
  <c r="Y83" i="3"/>
  <c r="AU77" i="3"/>
  <c r="AU75" i="3"/>
  <c r="AU1194" i="3"/>
  <c r="AJ1175" i="3"/>
  <c r="AJ1172" i="3"/>
  <c r="AJ1171" i="3"/>
  <c r="AU1170" i="3"/>
  <c r="AU1169" i="3"/>
  <c r="AJ1169" i="3"/>
  <c r="AU1153" i="3"/>
  <c r="AJ1153" i="3"/>
  <c r="AU1152" i="3"/>
  <c r="AJ1152" i="3"/>
  <c r="Y1151" i="3"/>
  <c r="AJ1150" i="3"/>
  <c r="Y1149" i="3"/>
  <c r="Y1144" i="3"/>
  <c r="AU1137" i="3"/>
  <c r="AU1128" i="3"/>
  <c r="AJ1128" i="3"/>
  <c r="AU1127" i="3"/>
  <c r="AJ1127" i="3"/>
  <c r="Y1125" i="3"/>
  <c r="AJ1122" i="3"/>
  <c r="AJ1119" i="3"/>
  <c r="AJ1118" i="3"/>
  <c r="AU1114" i="3"/>
  <c r="AJ1114" i="3"/>
  <c r="Y1112" i="3"/>
  <c r="AJ1110" i="3"/>
  <c r="AJ1108" i="3"/>
  <c r="AJ1104" i="3"/>
  <c r="AJ1098" i="3"/>
  <c r="AJ1097" i="3"/>
  <c r="AU1096" i="3"/>
  <c r="AU1095" i="3"/>
  <c r="AJ1092" i="3"/>
  <c r="AJ1085" i="3"/>
  <c r="AJ1084" i="3"/>
  <c r="AU1078" i="3"/>
  <c r="AU1073" i="3"/>
  <c r="AU1064" i="3"/>
  <c r="Y1064" i="3"/>
  <c r="AU1061" i="3"/>
  <c r="AJ1059" i="3"/>
  <c r="AJ1057" i="3"/>
  <c r="AJ1055" i="3"/>
  <c r="AU1054" i="3"/>
  <c r="AU1053" i="3"/>
  <c r="AU1051" i="3"/>
  <c r="AU1047" i="3"/>
  <c r="Y1047" i="3"/>
  <c r="AJ1037" i="3"/>
  <c r="AU1036" i="3"/>
  <c r="AU1034" i="3"/>
  <c r="AJ1033" i="3"/>
  <c r="AU1030" i="3"/>
  <c r="AU1023" i="3"/>
  <c r="Y999" i="3"/>
  <c r="AU994" i="3"/>
  <c r="AU992" i="3"/>
  <c r="AU991" i="3"/>
  <c r="Y990" i="3"/>
  <c r="AJ988" i="3"/>
  <c r="AU983" i="3"/>
  <c r="Y983" i="3"/>
  <c r="AU981" i="3"/>
  <c r="AU980" i="3"/>
  <c r="AU979" i="3"/>
  <c r="AU975" i="3"/>
  <c r="AJ974" i="3"/>
  <c r="AU972" i="3"/>
  <c r="AJ972" i="3"/>
  <c r="AJ971" i="3"/>
  <c r="AJ970" i="3"/>
  <c r="Y967" i="3"/>
  <c r="AJ964" i="3"/>
  <c r="Y963" i="3"/>
  <c r="AJ957" i="3"/>
  <c r="AU955" i="3"/>
  <c r="AU951" i="3"/>
  <c r="Y949" i="3"/>
  <c r="AJ947" i="3"/>
  <c r="Y947" i="3"/>
  <c r="AJ945" i="3"/>
  <c r="AJ932" i="3"/>
  <c r="AJ925" i="3"/>
  <c r="AJ923" i="3"/>
  <c r="AU917" i="3"/>
  <c r="Y893" i="3"/>
  <c r="AJ890" i="3"/>
  <c r="Y890" i="3"/>
  <c r="AJ884" i="3"/>
  <c r="Y876" i="3"/>
  <c r="AJ870" i="3"/>
  <c r="AU866" i="3"/>
  <c r="Y866" i="3"/>
  <c r="Y865" i="3"/>
  <c r="AJ858" i="3"/>
  <c r="Y855" i="3"/>
  <c r="Y853" i="3"/>
  <c r="Y852" i="3"/>
  <c r="AU851" i="3"/>
  <c r="AJ844" i="3"/>
  <c r="Y837" i="3"/>
  <c r="Y831" i="3"/>
  <c r="AJ823" i="3"/>
  <c r="AJ814" i="3"/>
  <c r="AJ811" i="3"/>
  <c r="Y811" i="3"/>
  <c r="AJ793" i="3"/>
  <c r="Y793" i="3"/>
  <c r="AJ784" i="3"/>
  <c r="Y782" i="3"/>
  <c r="Y778" i="3"/>
  <c r="AJ776" i="3"/>
  <c r="Y776" i="3"/>
  <c r="Y775" i="3"/>
  <c r="Y774" i="3"/>
  <c r="Y765" i="3"/>
  <c r="AJ764" i="3"/>
  <c r="AU756" i="3"/>
  <c r="AU748" i="3"/>
  <c r="Y748" i="3"/>
  <c r="Y745" i="3"/>
  <c r="Y744" i="3"/>
  <c r="Y743" i="3"/>
  <c r="Y742" i="3"/>
  <c r="AU737" i="3"/>
  <c r="Y734" i="3"/>
  <c r="Y728" i="3"/>
  <c r="Y727" i="3"/>
  <c r="AU726" i="3"/>
  <c r="AJ724" i="3"/>
  <c r="AU715" i="3"/>
  <c r="AJ710" i="3"/>
  <c r="AU705" i="3"/>
  <c r="Y705" i="3"/>
  <c r="Y700" i="3"/>
  <c r="AJ695" i="3"/>
  <c r="AU691" i="3"/>
  <c r="Y687" i="3"/>
  <c r="AU670" i="3"/>
  <c r="Y669" i="3"/>
  <c r="Y668" i="3"/>
  <c r="Y659" i="3"/>
  <c r="Y656" i="3"/>
  <c r="AU645" i="3"/>
  <c r="Y643" i="3"/>
  <c r="Y642" i="3"/>
  <c r="AU641" i="3"/>
  <c r="AU639" i="3"/>
  <c r="AU637" i="3"/>
  <c r="AJ593" i="3"/>
  <c r="AJ590" i="3"/>
  <c r="AU585" i="3"/>
  <c r="Y579" i="3"/>
  <c r="Y571" i="3"/>
  <c r="AJ569" i="3"/>
  <c r="AU568" i="3"/>
  <c r="AU559" i="3"/>
  <c r="Y559" i="3"/>
  <c r="AU550" i="3"/>
  <c r="AJ542" i="3"/>
  <c r="AJ538" i="3"/>
  <c r="Y536" i="3"/>
  <c r="AJ535" i="3"/>
  <c r="Y533" i="3"/>
  <c r="Y529" i="3"/>
  <c r="AU527" i="3"/>
  <c r="AJ522" i="3"/>
  <c r="AU501" i="3"/>
  <c r="AU498" i="3"/>
  <c r="AJ492" i="3"/>
  <c r="AU480" i="3"/>
  <c r="Y480" i="3"/>
  <c r="AU478" i="3"/>
  <c r="AU473" i="3"/>
  <c r="AU468" i="3"/>
  <c r="Y468" i="3"/>
  <c r="AU466" i="3"/>
  <c r="AJ462" i="3"/>
  <c r="AJ455" i="3"/>
  <c r="AU450" i="3"/>
  <c r="Y434" i="3"/>
  <c r="AU427" i="3"/>
  <c r="AU426" i="3"/>
  <c r="AJ412" i="3"/>
  <c r="AU410" i="3"/>
  <c r="AJ407" i="3"/>
  <c r="Y403" i="3"/>
  <c r="AJ401" i="3"/>
  <c r="AJ397" i="3"/>
  <c r="Y396" i="3"/>
  <c r="AU393" i="3"/>
  <c r="AU391" i="3"/>
  <c r="AJ387" i="3"/>
  <c r="AJ384" i="3"/>
  <c r="Y383" i="3"/>
  <c r="AJ380" i="3"/>
  <c r="Y356" i="3"/>
  <c r="AJ289" i="3"/>
  <c r="AU282" i="3"/>
  <c r="Y274" i="3"/>
  <c r="Y270" i="3"/>
  <c r="AJ268" i="3"/>
  <c r="AJ263" i="3"/>
  <c r="AJ254" i="3"/>
  <c r="AU252" i="3"/>
  <c r="AJ231" i="3"/>
  <c r="AJ219" i="3"/>
  <c r="AJ210" i="3"/>
  <c r="Y209" i="3"/>
  <c r="Y208" i="3"/>
  <c r="AJ195" i="3"/>
  <c r="AU192" i="3"/>
  <c r="AU184" i="3"/>
  <c r="Y179" i="3"/>
  <c r="AJ174" i="3"/>
  <c r="Y172" i="3"/>
  <c r="Y171" i="3"/>
  <c r="Y169" i="3"/>
  <c r="AJ164" i="3"/>
  <c r="AJ161" i="3"/>
  <c r="Y156" i="3"/>
  <c r="AJ155" i="3"/>
  <c r="AJ146" i="3"/>
  <c r="AU141" i="3"/>
  <c r="AU139" i="3"/>
  <c r="Y135" i="3"/>
  <c r="Y133" i="3"/>
  <c r="AJ127" i="3"/>
  <c r="AU125" i="3"/>
  <c r="Y116" i="3"/>
  <c r="AU109" i="3"/>
  <c r="AJ109" i="3"/>
  <c r="AU102" i="3"/>
  <c r="AJ99" i="3"/>
  <c r="AJ97" i="3"/>
  <c r="AU94" i="3"/>
  <c r="AU91" i="3"/>
  <c r="AJ90" i="3"/>
  <c r="AJ88" i="3"/>
  <c r="AU86" i="3"/>
  <c r="AJ78" i="3"/>
  <c r="AJ76" i="3"/>
  <c r="Y1181" i="3"/>
  <c r="AU1173" i="3"/>
  <c r="Y1172" i="3"/>
  <c r="Y1171" i="3"/>
  <c r="AJ1170" i="3"/>
  <c r="AU1167" i="3"/>
  <c r="AU1164" i="3"/>
  <c r="AJ1157" i="3"/>
  <c r="Y1157" i="3"/>
  <c r="Y1153" i="3"/>
  <c r="AJ1145" i="3"/>
  <c r="AJ1144" i="3"/>
  <c r="AU1143" i="3"/>
  <c r="AJ1137" i="3"/>
  <c r="Y1137" i="3"/>
  <c r="AU1130" i="3"/>
  <c r="AU1129" i="3"/>
  <c r="Y1129" i="3"/>
  <c r="AU1123" i="3"/>
  <c r="AJ1121" i="3"/>
  <c r="Y1121" i="3"/>
  <c r="Y1119" i="3"/>
  <c r="Y1117" i="3"/>
  <c r="Y1107" i="3"/>
  <c r="AJ1103" i="3"/>
  <c r="AU1102" i="3"/>
  <c r="AJ1102" i="3"/>
  <c r="AJ1101" i="3"/>
  <c r="Y1101" i="3"/>
  <c r="AU1097" i="3"/>
  <c r="Y1094" i="3"/>
  <c r="Y1093" i="3"/>
  <c r="AJ1090" i="3"/>
  <c r="AU1087" i="3"/>
  <c r="Y1082" i="3"/>
  <c r="AU1080" i="3"/>
  <c r="Y1077" i="3"/>
  <c r="Y1070" i="3"/>
  <c r="AU1065" i="3"/>
  <c r="AJ1054" i="3"/>
  <c r="Y1054" i="3"/>
  <c r="AJ1053" i="3"/>
  <c r="Y1053" i="3"/>
  <c r="AU1045" i="3"/>
  <c r="AU1044" i="3"/>
  <c r="Y1043" i="3"/>
  <c r="Y1031" i="3"/>
  <c r="AJ1030" i="3"/>
  <c r="AU1029" i="3"/>
  <c r="AU1025" i="3"/>
  <c r="AJ1022" i="3"/>
  <c r="AU1021" i="3"/>
  <c r="Y1021" i="3"/>
  <c r="Y1020" i="3"/>
  <c r="AJ1013" i="3"/>
  <c r="AJ1012" i="3"/>
  <c r="AJ1011" i="3"/>
  <c r="AJ1007" i="3"/>
  <c r="AU1006" i="3"/>
  <c r="AJ1001" i="3"/>
  <c r="AJ999" i="3"/>
  <c r="Y997" i="3"/>
  <c r="AU995" i="3"/>
  <c r="AJ995" i="3"/>
  <c r="AU993" i="3"/>
  <c r="Y981" i="3"/>
  <c r="Y976" i="3"/>
  <c r="Y974" i="3"/>
  <c r="Y877" i="3"/>
  <c r="Y867" i="3"/>
  <c r="AU864" i="3"/>
  <c r="AU863" i="3"/>
  <c r="AU862" i="3"/>
  <c r="AU856" i="3"/>
  <c r="AJ856" i="3"/>
  <c r="AU854" i="3"/>
  <c r="Y850" i="3"/>
  <c r="AJ847" i="3"/>
  <c r="AJ846" i="3"/>
  <c r="AU845" i="3"/>
  <c r="Y842" i="3"/>
  <c r="AJ838" i="3"/>
  <c r="Y835" i="3"/>
  <c r="AJ817" i="3"/>
  <c r="AU816" i="3"/>
  <c r="AJ816" i="3"/>
  <c r="Y814" i="3"/>
  <c r="AJ812" i="3"/>
  <c r="AJ810" i="3"/>
  <c r="AU809" i="3"/>
  <c r="Y809" i="3"/>
  <c r="AU801" i="3"/>
  <c r="AJ801" i="3"/>
  <c r="AU798" i="3"/>
  <c r="AU793" i="3"/>
  <c r="AU789" i="3"/>
  <c r="Y786" i="3"/>
  <c r="Y783" i="3"/>
  <c r="Y768" i="3"/>
  <c r="AU759" i="3"/>
  <c r="AJ753" i="3"/>
  <c r="AU752" i="3"/>
  <c r="AJ750" i="3"/>
  <c r="AU749" i="3"/>
  <c r="Y747" i="3"/>
  <c r="Y737" i="3"/>
  <c r="AJ734" i="3"/>
  <c r="AJ730" i="3"/>
  <c r="Y729" i="3"/>
  <c r="Y726" i="3"/>
  <c r="AU724" i="3"/>
  <c r="Y721" i="3"/>
  <c r="Y714" i="3"/>
  <c r="AU712" i="3"/>
  <c r="AJ696" i="3"/>
  <c r="AU692" i="3"/>
  <c r="AU689" i="3"/>
  <c r="Y685" i="3"/>
  <c r="Y683" i="3"/>
  <c r="AU661" i="3"/>
  <c r="AJ661" i="3"/>
  <c r="AU658" i="3"/>
  <c r="AU654" i="3"/>
  <c r="Y649" i="3"/>
  <c r="AJ644" i="3"/>
  <c r="AJ643" i="3"/>
  <c r="AU642" i="3"/>
  <c r="Y588" i="3"/>
  <c r="AJ585" i="3"/>
  <c r="AJ581" i="3"/>
  <c r="AJ578" i="3"/>
  <c r="AJ567" i="3"/>
  <c r="Y562" i="3"/>
  <c r="Y554" i="3"/>
  <c r="AJ553" i="3"/>
  <c r="Y552" i="3"/>
  <c r="Y548" i="3"/>
  <c r="AJ546" i="3"/>
  <c r="AJ544" i="3"/>
  <c r="AJ540" i="3"/>
  <c r="Y538" i="3"/>
  <c r="AJ526" i="3"/>
  <c r="Y523" i="3"/>
  <c r="Y515" i="3"/>
  <c r="AJ507" i="3"/>
  <c r="AU506" i="3"/>
  <c r="AJ506" i="3"/>
  <c r="AJ503" i="3"/>
  <c r="AJ501" i="3"/>
  <c r="AJ497" i="3"/>
  <c r="AU494" i="3"/>
  <c r="AJ494" i="3"/>
  <c r="AU492" i="3"/>
  <c r="AU488" i="3"/>
  <c r="AU481" i="3"/>
  <c r="AJ481" i="3"/>
  <c r="Y473" i="3"/>
  <c r="Y469" i="3"/>
  <c r="AU456" i="3"/>
  <c r="Y449" i="3"/>
  <c r="Y446" i="3"/>
  <c r="Y443" i="3"/>
  <c r="Y438" i="3"/>
  <c r="AJ434" i="3"/>
  <c r="AU430" i="3"/>
  <c r="AU425" i="3"/>
  <c r="AU419" i="3"/>
  <c r="AU409" i="3"/>
  <c r="AJ409" i="3"/>
  <c r="Y394" i="3"/>
  <c r="Y385" i="3"/>
  <c r="AU384" i="3"/>
  <c r="AU381" i="3"/>
  <c r="Y377" i="3"/>
  <c r="Y364" i="3"/>
  <c r="AJ361" i="3"/>
  <c r="AJ293" i="3"/>
  <c r="Y289" i="3"/>
  <c r="Y283" i="3"/>
  <c r="AJ275" i="3"/>
  <c r="Y269" i="3"/>
  <c r="Y260" i="3"/>
  <c r="AJ245" i="3"/>
  <c r="Y242" i="3"/>
  <c r="AU241" i="3"/>
  <c r="AU239" i="3"/>
  <c r="AJ234" i="3"/>
  <c r="Y231" i="3"/>
  <c r="AU230" i="3"/>
  <c r="AU224" i="3"/>
  <c r="AU219" i="3"/>
  <c r="Y215" i="3"/>
  <c r="AJ211" i="3"/>
  <c r="AJ205" i="3"/>
  <c r="Y199" i="3"/>
  <c r="AJ196" i="3"/>
  <c r="AU194" i="3"/>
  <c r="AJ177" i="3"/>
  <c r="Y167" i="3"/>
  <c r="AJ160" i="3"/>
  <c r="AJ158" i="3"/>
  <c r="Y157" i="3"/>
  <c r="AU152" i="3"/>
  <c r="AU148" i="3"/>
  <c r="AJ126" i="3"/>
  <c r="AJ119" i="3"/>
  <c r="Y115" i="3"/>
  <c r="Y85" i="3"/>
  <c r="AJ77" i="3"/>
  <c r="AU1193" i="3"/>
  <c r="AU1191" i="3"/>
  <c r="AJ1191" i="3"/>
  <c r="AU1189" i="3"/>
  <c r="AJ1188" i="3"/>
  <c r="AU1185" i="3"/>
  <c r="AJ1185" i="3"/>
  <c r="Y1183" i="3"/>
  <c r="AJ1178" i="3"/>
  <c r="AJ1168" i="3"/>
  <c r="AU1166" i="3"/>
  <c r="AU1163" i="3"/>
  <c r="AJ1155" i="3"/>
  <c r="AU1151" i="3"/>
  <c r="Y1150" i="3"/>
  <c r="AU1145" i="3"/>
  <c r="AJ1143" i="3"/>
  <c r="Y1143" i="3"/>
  <c r="AJ1129" i="3"/>
  <c r="AJ1126" i="3"/>
  <c r="AJ1125" i="3"/>
  <c r="Y1106" i="3"/>
  <c r="AU804" i="3"/>
  <c r="AJ802" i="3"/>
  <c r="AJ791" i="3"/>
  <c r="AU790" i="3"/>
  <c r="Y787" i="3"/>
  <c r="AJ772" i="3"/>
  <c r="AJ770" i="3"/>
  <c r="AU768" i="3"/>
  <c r="AJ768" i="3"/>
  <c r="Y755" i="3"/>
  <c r="AJ742" i="3"/>
  <c r="Y735" i="3"/>
  <c r="AJ714" i="3"/>
  <c r="AJ712" i="3"/>
  <c r="AJ708" i="3"/>
  <c r="Y701" i="3"/>
  <c r="AJ699" i="3"/>
  <c r="AJ698" i="3"/>
  <c r="Y695" i="3"/>
  <c r="AJ693" i="3"/>
  <c r="AJ690" i="3"/>
  <c r="AU684" i="3"/>
  <c r="AU683" i="3"/>
  <c r="Y680" i="3"/>
  <c r="AJ670" i="3"/>
  <c r="AU666" i="3"/>
  <c r="Y526" i="3"/>
  <c r="AU523" i="3"/>
  <c r="AJ523" i="3"/>
  <c r="Y517" i="3"/>
  <c r="Y505" i="3"/>
  <c r="Y497" i="3"/>
  <c r="Y495" i="3"/>
  <c r="Y482" i="3"/>
  <c r="Y460" i="3"/>
  <c r="Y445" i="3"/>
  <c r="AJ440" i="3"/>
  <c r="AU435" i="3"/>
  <c r="AJ432" i="3"/>
  <c r="AJ430" i="3"/>
  <c r="AJ429" i="3"/>
  <c r="AJ422" i="3"/>
  <c r="AJ415" i="3"/>
  <c r="AJ413" i="3"/>
  <c r="Y412" i="3"/>
  <c r="AJ406" i="3"/>
  <c r="Y402" i="3"/>
  <c r="AJ398" i="3"/>
  <c r="AJ392" i="3"/>
  <c r="AU386" i="3"/>
  <c r="AJ386" i="3"/>
  <c r="AJ360" i="3"/>
  <c r="AJ286" i="3"/>
  <c r="AU278" i="3"/>
  <c r="AJ277" i="3"/>
  <c r="Y276" i="3"/>
  <c r="AJ264" i="3"/>
  <c r="Y262" i="3"/>
  <c r="Y254" i="3"/>
  <c r="AU242" i="3"/>
  <c r="Y241" i="3"/>
  <c r="Y240" i="3"/>
  <c r="AJ236" i="3"/>
  <c r="AJ232" i="3"/>
  <c r="AJ227" i="3"/>
  <c r="AJ217" i="3"/>
  <c r="AU215" i="3"/>
  <c r="AJ215" i="3"/>
  <c r="AU207" i="3"/>
  <c r="AJ201" i="3"/>
  <c r="AJ182" i="3"/>
  <c r="AU180" i="3"/>
  <c r="Y163" i="3"/>
  <c r="AJ156" i="3"/>
  <c r="AJ154" i="3"/>
  <c r="Y150" i="3"/>
  <c r="AJ145" i="3"/>
  <c r="AJ143" i="3"/>
  <c r="AJ140" i="3"/>
  <c r="Y137" i="3"/>
  <c r="AU129" i="3"/>
  <c r="AU119" i="3"/>
  <c r="Y110" i="3"/>
  <c r="AJ104" i="3"/>
  <c r="AJ102" i="3"/>
  <c r="Y101" i="3"/>
  <c r="AU81" i="3"/>
  <c r="Y1193" i="3"/>
  <c r="AJ1186" i="3"/>
  <c r="AJ1149" i="3"/>
  <c r="AU1147" i="3"/>
  <c r="AJ1147" i="3"/>
  <c r="Y1146" i="3"/>
  <c r="AU1142" i="3"/>
  <c r="AJ1140" i="3"/>
  <c r="AU1132" i="3"/>
  <c r="AJ1123" i="3"/>
  <c r="AJ1113" i="3"/>
  <c r="AJ1109" i="3"/>
  <c r="Y1109" i="3"/>
  <c r="AJ1107" i="3"/>
  <c r="Y1099" i="3"/>
  <c r="AU1091" i="3"/>
  <c r="AU1077" i="3"/>
  <c r="AJ1077" i="3"/>
  <c r="AJ1069" i="3"/>
  <c r="AJ1067" i="3"/>
  <c r="Y1066" i="3"/>
  <c r="AJ1051" i="3"/>
  <c r="Y1029" i="3"/>
  <c r="Y1028" i="3"/>
  <c r="Y1027" i="3"/>
  <c r="Y1026" i="3"/>
  <c r="Y988" i="3"/>
  <c r="Y987" i="3"/>
  <c r="AU985" i="3"/>
  <c r="Y985" i="3"/>
  <c r="Y971" i="3"/>
  <c r="AU970" i="3"/>
  <c r="Y968" i="3"/>
  <c r="AU967" i="3"/>
  <c r="Y964" i="3"/>
  <c r="AU962" i="3"/>
  <c r="AU956" i="3"/>
  <c r="AU954" i="3"/>
  <c r="Y951" i="3"/>
  <c r="AJ950" i="3"/>
  <c r="Y950" i="3"/>
  <c r="AJ948" i="3"/>
  <c r="AU947" i="3"/>
  <c r="AU941" i="3"/>
  <c r="Y941" i="3"/>
  <c r="Y939" i="3"/>
  <c r="AU937" i="3"/>
  <c r="AU933" i="3"/>
  <c r="Y931" i="3"/>
  <c r="Y929" i="3"/>
  <c r="AJ924" i="3"/>
  <c r="AU921" i="3"/>
  <c r="AJ919" i="3"/>
  <c r="AJ889" i="3"/>
  <c r="AU885" i="3"/>
  <c r="AJ881" i="3"/>
  <c r="AU880" i="3"/>
  <c r="AJ880" i="3"/>
  <c r="AJ878" i="3"/>
  <c r="AJ867" i="3"/>
  <c r="Y862" i="3"/>
  <c r="AJ859" i="3"/>
  <c r="AJ849" i="3"/>
  <c r="AU846" i="3"/>
  <c r="Y840" i="3"/>
  <c r="Y834" i="3"/>
  <c r="Y830" i="3"/>
  <c r="Y829" i="3"/>
  <c r="AJ827" i="3"/>
  <c r="AU826" i="3"/>
  <c r="AJ822" i="3"/>
  <c r="Y818" i="3"/>
  <c r="Y805" i="3"/>
  <c r="Y804" i="3"/>
  <c r="Y803" i="3"/>
  <c r="Y797" i="3"/>
  <c r="AJ787" i="3"/>
  <c r="AU783" i="3"/>
  <c r="Y780" i="3"/>
  <c r="Y779" i="3"/>
  <c r="AJ749" i="3"/>
  <c r="AJ746" i="3"/>
  <c r="Y741" i="3"/>
  <c r="AJ737" i="3"/>
  <c r="AU735" i="3"/>
  <c r="Y733" i="3"/>
  <c r="AU729" i="3"/>
  <c r="AJ727" i="3"/>
  <c r="Y720" i="3"/>
  <c r="Y716" i="3"/>
  <c r="Y713" i="3"/>
  <c r="AJ711" i="3"/>
  <c r="Y694" i="3"/>
  <c r="AJ689" i="3"/>
  <c r="Y688" i="3"/>
  <c r="AU682" i="3"/>
  <c r="AU679" i="3"/>
  <c r="Y676" i="3"/>
  <c r="AU675" i="3"/>
  <c r="AJ662" i="3"/>
  <c r="Y652" i="3"/>
  <c r="Y650" i="3"/>
  <c r="AJ641" i="3"/>
  <c r="Y640" i="3"/>
  <c r="Y638" i="3"/>
  <c r="Y582" i="3"/>
  <c r="AJ580" i="3"/>
  <c r="AJ579" i="3"/>
  <c r="Y578" i="3"/>
  <c r="Y570" i="3"/>
  <c r="Y563" i="3"/>
  <c r="Y557" i="3"/>
  <c r="AJ552" i="3"/>
  <c r="Y542" i="3"/>
  <c r="Y532" i="3"/>
  <c r="AU525" i="3"/>
  <c r="AU524" i="3"/>
  <c r="AU515" i="3"/>
  <c r="Y512" i="3"/>
  <c r="AJ509" i="3"/>
  <c r="Y507" i="3"/>
  <c r="Y499" i="3"/>
  <c r="AJ498" i="3"/>
  <c r="AJ493" i="3"/>
  <c r="Y489" i="3"/>
  <c r="AJ476" i="3"/>
  <c r="AU474" i="3"/>
  <c r="AU472" i="3"/>
  <c r="Y471" i="3"/>
  <c r="AJ469" i="3"/>
  <c r="AU463" i="3"/>
  <c r="AJ461" i="3"/>
  <c r="AU458" i="3"/>
  <c r="AJ444" i="3"/>
  <c r="AU429" i="3"/>
  <c r="Y425" i="3"/>
  <c r="AU422" i="3"/>
  <c r="Y406" i="3"/>
  <c r="AU404" i="3"/>
  <c r="Y400" i="3"/>
  <c r="Y399" i="3"/>
  <c r="AU397" i="3"/>
  <c r="Y395" i="3"/>
  <c r="AJ375" i="3"/>
  <c r="Y374" i="3"/>
  <c r="Y372" i="3"/>
  <c r="Y369" i="3"/>
  <c r="Y366" i="3"/>
  <c r="Y362" i="3"/>
  <c r="Y361" i="3"/>
  <c r="AJ359" i="3"/>
  <c r="AJ357" i="3"/>
  <c r="AJ355" i="3"/>
  <c r="Y293" i="3"/>
  <c r="Y287" i="3"/>
  <c r="AU280" i="3"/>
  <c r="AJ276" i="3"/>
  <c r="AJ262" i="3"/>
  <c r="AJ248" i="3"/>
  <c r="Y236" i="3"/>
  <c r="AJ226" i="3"/>
  <c r="AU220" i="3"/>
  <c r="AU214" i="3"/>
  <c r="Y211" i="3"/>
  <c r="AJ206" i="3"/>
  <c r="AU204" i="3"/>
  <c r="Y200" i="3"/>
  <c r="Y198" i="3"/>
  <c r="AU151" i="3"/>
  <c r="AU149" i="3"/>
  <c r="AU138" i="3"/>
  <c r="AJ130" i="3"/>
  <c r="Y123" i="3"/>
  <c r="AU114" i="3"/>
  <c r="AU112" i="3"/>
  <c r="Y98" i="3"/>
  <c r="AU90" i="3"/>
  <c r="Y82" i="3"/>
  <c r="AU79" i="3"/>
  <c r="AL323" i="2" a="1"/>
  <c r="AK323" i="2"/>
  <c r="AJ323" i="2"/>
  <c r="AI323" i="2"/>
  <c r="AH323" i="2"/>
  <c r="AL32" i="2" a="1"/>
  <c r="AK32" i="2"/>
  <c r="AJ32" i="2"/>
  <c r="AI32" i="2"/>
  <c r="AH32" i="2"/>
  <c r="AL1127" i="2" a="1"/>
  <c r="AK1127" i="2"/>
  <c r="AJ1127" i="2"/>
  <c r="AI1127" i="2"/>
  <c r="AH1127" i="2"/>
  <c r="AL1185" i="2" a="1"/>
  <c r="AK1185" i="2"/>
  <c r="AJ1185" i="2"/>
  <c r="AI1185" i="2"/>
  <c r="AH1185" i="2"/>
  <c r="AL591" i="2" a="1"/>
  <c r="AK591" i="2"/>
  <c r="AJ591" i="2"/>
  <c r="AI591" i="2"/>
  <c r="AH591" i="2"/>
  <c r="AL1101" i="2" a="1"/>
  <c r="AK1101" i="2"/>
  <c r="AJ1101" i="2"/>
  <c r="AI1101" i="2"/>
  <c r="AH1101" i="2"/>
  <c r="AL1100" i="2" a="1"/>
  <c r="AK1100" i="2"/>
  <c r="AJ1100" i="2"/>
  <c r="AI1100" i="2"/>
  <c r="AH1100" i="2"/>
  <c r="AJ795" i="2"/>
  <c r="AI795" i="2"/>
  <c r="AH795" i="2"/>
  <c r="AL794" i="2" a="1"/>
  <c r="AK794" i="2"/>
  <c r="AJ794" i="2"/>
  <c r="AI794" i="2"/>
  <c r="AH794" i="2"/>
  <c r="AL793" i="2" a="1"/>
  <c r="AK793" i="2"/>
  <c r="AJ793" i="2"/>
  <c r="AI793" i="2"/>
  <c r="AH793" i="2"/>
  <c r="AL325" i="2" a="1"/>
  <c r="AK325" i="2"/>
  <c r="AJ325" i="2"/>
  <c r="AI325" i="2"/>
  <c r="AH325" i="2"/>
  <c r="AL322" i="2" a="1"/>
  <c r="AK322" i="2"/>
  <c r="AJ322" i="2"/>
  <c r="AI322" i="2"/>
  <c r="AH322" i="2"/>
  <c r="AL321" i="2" a="1"/>
  <c r="AK321" i="2"/>
  <c r="AJ321" i="2"/>
  <c r="AI321" i="2"/>
  <c r="AH321" i="2"/>
  <c r="AL108" i="2" a="1"/>
  <c r="AK108" i="2"/>
  <c r="AJ108" i="2"/>
  <c r="AI108" i="2"/>
  <c r="AH108" i="2"/>
  <c r="AL423" i="2" a="1"/>
  <c r="AK423" i="2"/>
  <c r="AJ423" i="2"/>
  <c r="AI423" i="2"/>
  <c r="AH423" i="2"/>
  <c r="AI278" i="2"/>
  <c r="AL146" i="2" a="1"/>
  <c r="AK146" i="2"/>
  <c r="AJ146" i="2"/>
  <c r="AI146" i="2"/>
  <c r="AH146" i="2"/>
  <c r="AL124" i="2" a="1"/>
  <c r="AK124" i="2"/>
  <c r="AJ124" i="2"/>
  <c r="AI124" i="2"/>
  <c r="AH124" i="2"/>
  <c r="AL304" i="2" a="1"/>
  <c r="AK304" i="2"/>
  <c r="AJ304" i="2"/>
  <c r="AI304" i="2"/>
  <c r="AH304" i="2"/>
  <c r="AL732" i="2" a="1"/>
  <c r="AK732" i="2"/>
  <c r="AJ732" i="2"/>
  <c r="AI732" i="2"/>
  <c r="AH732" i="2"/>
  <c r="AL730" i="2" a="1"/>
  <c r="AI730" i="2"/>
  <c r="AL729" i="2" a="1"/>
  <c r="AK729" i="2"/>
  <c r="AJ729" i="2"/>
  <c r="AH729" i="2"/>
  <c r="AL727" i="2" a="1"/>
  <c r="AJ727" i="2"/>
  <c r="AH727" i="2"/>
  <c r="AK717" i="2"/>
  <c r="AJ717" i="2"/>
  <c r="AL451" i="2" a="1"/>
  <c r="AK451" i="2"/>
  <c r="AJ451" i="2"/>
  <c r="AI451" i="2"/>
  <c r="AH451" i="2"/>
  <c r="AL417" i="2" a="1"/>
  <c r="AH417" i="2"/>
  <c r="AJ416" i="2"/>
  <c r="AL343" i="2" a="1"/>
  <c r="AK343" i="2"/>
  <c r="AI343" i="2"/>
  <c r="AH438" i="2"/>
  <c r="AL94" i="2" a="1"/>
  <c r="AK94" i="2"/>
  <c r="AJ94" i="2"/>
  <c r="AI94" i="2"/>
  <c r="AL455" i="2" a="1"/>
  <c r="AK455" i="2"/>
  <c r="AJ455" i="2"/>
  <c r="AI455" i="2"/>
  <c r="AH455" i="2"/>
  <c r="AL301" i="2" a="1"/>
  <c r="AK301" i="2"/>
  <c r="AJ301" i="2"/>
  <c r="AI301" i="2"/>
  <c r="AH301" i="2"/>
  <c r="AL112" i="2" a="1"/>
  <c r="AK112" i="2"/>
  <c r="AJ112" i="2"/>
  <c r="AI112" i="2"/>
  <c r="AH112" i="2"/>
  <c r="AL107" i="2" a="1"/>
  <c r="AK107" i="2"/>
  <c r="AJ107" i="2"/>
  <c r="AI107" i="2"/>
  <c r="AH107" i="2"/>
  <c r="AL1041" i="2" a="1"/>
  <c r="AK1041" i="2"/>
  <c r="AJ1041" i="2"/>
  <c r="AI1041" i="2"/>
  <c r="AH1041" i="2"/>
  <c r="AL878" i="2" a="1"/>
  <c r="AK878" i="2"/>
  <c r="AJ878" i="2"/>
  <c r="AI878" i="2"/>
  <c r="AH878" i="2"/>
  <c r="AL877" i="2" a="1"/>
  <c r="AK877" i="2"/>
  <c r="AJ877" i="2"/>
  <c r="AI877" i="2"/>
  <c r="AH877" i="2"/>
  <c r="AK866" i="2"/>
  <c r="AI866" i="2"/>
  <c r="AL846" i="2" a="1"/>
  <c r="AK846" i="2"/>
  <c r="AJ846" i="2"/>
  <c r="AI846" i="2"/>
  <c r="AH846" i="2"/>
  <c r="AL845" i="2" a="1"/>
  <c r="AK845" i="2"/>
  <c r="AJ845" i="2"/>
  <c r="AI845" i="2"/>
  <c r="AL844" i="2" a="1"/>
  <c r="AK844" i="2"/>
  <c r="AJ844" i="2"/>
  <c r="AI844" i="2"/>
  <c r="AH844" i="2"/>
  <c r="AL843" i="2" a="1"/>
  <c r="AI843" i="2"/>
  <c r="AL827" i="2" a="1"/>
  <c r="AK827" i="2"/>
  <c r="AJ827" i="2"/>
  <c r="AI827" i="2"/>
  <c r="AH827" i="2"/>
  <c r="AL826" i="2" a="1"/>
  <c r="AK826" i="2"/>
  <c r="AJ826" i="2"/>
  <c r="AH826" i="2"/>
  <c r="AL825" i="2" a="1"/>
  <c r="AK825" i="2"/>
  <c r="AJ825" i="2"/>
  <c r="AL809" i="2" a="1"/>
  <c r="AK809" i="2"/>
  <c r="AJ809" i="2"/>
  <c r="AI809" i="2"/>
  <c r="AH809" i="2"/>
  <c r="AL808" i="2" a="1"/>
  <c r="AI808" i="2"/>
  <c r="AL802" i="2" a="1"/>
  <c r="AK802" i="2"/>
  <c r="AJ802" i="2"/>
  <c r="AI802" i="2"/>
  <c r="AH802" i="2"/>
  <c r="AL801" i="2" a="1"/>
  <c r="AK801" i="2"/>
  <c r="AJ801" i="2"/>
  <c r="AI801" i="2"/>
  <c r="AH801" i="2"/>
  <c r="AL796" i="2" a="1"/>
  <c r="AK796" i="2"/>
  <c r="AJ796" i="2"/>
  <c r="AI796" i="2"/>
  <c r="AH796" i="2"/>
  <c r="AK741" i="2"/>
  <c r="AI741" i="2"/>
  <c r="AH741" i="2"/>
  <c r="AI697" i="2"/>
  <c r="AK682" i="2"/>
  <c r="AI682" i="2"/>
  <c r="AL466" i="2" a="1"/>
  <c r="AK466" i="2"/>
  <c r="AJ466" i="2"/>
  <c r="AI466" i="2"/>
  <c r="AH466" i="2"/>
  <c r="AI717" i="2"/>
  <c r="AL464" i="2" a="1"/>
  <c r="AK464" i="2"/>
  <c r="AJ464" i="2"/>
  <c r="AI464" i="2"/>
  <c r="AH464" i="2"/>
  <c r="AL459" i="2" a="1"/>
  <c r="AK459" i="2"/>
  <c r="AJ459" i="2"/>
  <c r="AI459" i="2"/>
  <c r="AH459" i="2"/>
  <c r="AL458" i="2" a="1"/>
  <c r="AI458" i="2"/>
  <c r="AL447" i="2" a="1"/>
  <c r="AK447" i="2"/>
  <c r="AJ447" i="2"/>
  <c r="AI447" i="2"/>
  <c r="AH447" i="2"/>
  <c r="AL445" i="2" a="1"/>
  <c r="AI445" i="2"/>
  <c r="AH445" i="2"/>
  <c r="AL441" i="2" a="1"/>
  <c r="AJ441" i="2"/>
  <c r="AH441" i="2"/>
  <c r="AK428" i="2"/>
  <c r="AH428" i="2"/>
  <c r="AL424" i="2" a="1"/>
  <c r="AJ424" i="2"/>
  <c r="AH424" i="2"/>
  <c r="AL421" i="2" a="1"/>
  <c r="AJ421" i="2"/>
  <c r="AH421" i="2"/>
  <c r="AL416" i="2" a="1"/>
  <c r="AH416" i="2"/>
  <c r="AL414" i="2" a="1"/>
  <c r="AK414" i="2"/>
  <c r="AJ414" i="2"/>
  <c r="AI414" i="2"/>
  <c r="AH414" i="2"/>
  <c r="AL412" i="2" a="1"/>
  <c r="AI412" i="2"/>
  <c r="AJ406" i="2"/>
  <c r="AK405" i="2"/>
  <c r="AJ405" i="2"/>
  <c r="AH405" i="2"/>
  <c r="AL391" i="2" a="1"/>
  <c r="AK391" i="2"/>
  <c r="AJ391" i="2"/>
  <c r="AH391" i="2"/>
  <c r="AK389" i="2"/>
  <c r="AI389" i="2"/>
  <c r="AL388" i="2" a="1"/>
  <c r="AK388" i="2"/>
  <c r="AJ388" i="2"/>
  <c r="AI388" i="2"/>
  <c r="AH388" i="2"/>
  <c r="AL364" i="2" a="1"/>
  <c r="AK364" i="2"/>
  <c r="AJ364" i="2"/>
  <c r="AH364" i="2"/>
  <c r="AL363" i="2" a="1"/>
  <c r="AK363" i="2"/>
  <c r="AJ363" i="2"/>
  <c r="AI363" i="2"/>
  <c r="AH363" i="2"/>
  <c r="AL359" i="2" a="1"/>
  <c r="AK359" i="2"/>
  <c r="AJ359" i="2"/>
  <c r="AI359" i="2"/>
  <c r="AH359" i="2"/>
  <c r="AL354" i="2" a="1"/>
  <c r="AK354" i="2"/>
  <c r="AJ354" i="2"/>
  <c r="AI354" i="2"/>
  <c r="AH354" i="2"/>
  <c r="AK347" i="2"/>
  <c r="AI347" i="2"/>
  <c r="AL335" i="2" a="1"/>
  <c r="AK335" i="2"/>
  <c r="AJ335" i="2"/>
  <c r="AI335" i="2"/>
  <c r="AH335" i="2"/>
  <c r="AL334" i="2" a="1"/>
  <c r="AK334" i="2"/>
  <c r="AJ334" i="2"/>
  <c r="AI334" i="2"/>
  <c r="AL333" i="2" a="1"/>
  <c r="AK333" i="2"/>
  <c r="AJ333" i="2"/>
  <c r="AI333" i="2"/>
  <c r="AH333" i="2"/>
  <c r="AL332" i="2" a="1"/>
  <c r="AK332" i="2"/>
  <c r="AJ332" i="2"/>
  <c r="AI332" i="2"/>
  <c r="AH332" i="2"/>
  <c r="AK314" i="2"/>
  <c r="AI314" i="2"/>
  <c r="AL313" i="2" a="1"/>
  <c r="AK313" i="2"/>
  <c r="AJ313" i="2"/>
  <c r="AI313" i="2"/>
  <c r="AH313" i="2"/>
  <c r="AL312" i="2" a="1"/>
  <c r="AK312" i="2"/>
  <c r="AJ312" i="2"/>
  <c r="AI312" i="2"/>
  <c r="AH312" i="2"/>
  <c r="AL298" i="2" a="1"/>
  <c r="AK298" i="2"/>
  <c r="AJ298" i="2"/>
  <c r="AI298" i="2"/>
  <c r="AH298" i="2"/>
  <c r="AL292" i="2" a="1"/>
  <c r="AK292" i="2"/>
  <c r="AJ292" i="2"/>
  <c r="AI292" i="2"/>
  <c r="AH292" i="2"/>
  <c r="AL290" i="2" a="1"/>
  <c r="AI290" i="2"/>
  <c r="AL286" i="2" a="1"/>
  <c r="AK286" i="2"/>
  <c r="AJ286" i="2"/>
  <c r="AI286" i="2"/>
  <c r="AH286" i="2"/>
  <c r="AL78" i="2" a="1"/>
  <c r="AK78" i="2"/>
  <c r="AJ78" i="2"/>
  <c r="AI78" i="2"/>
  <c r="AH78" i="2"/>
  <c r="AL270" i="2" a="1"/>
  <c r="AK270" i="2"/>
  <c r="AJ270" i="2"/>
  <c r="AI270" i="2"/>
  <c r="AH270" i="2"/>
  <c r="AL269" i="2" a="1"/>
  <c r="AK269" i="2"/>
  <c r="AJ269" i="2"/>
  <c r="AI269" i="2"/>
  <c r="AH269" i="2"/>
  <c r="AL268" i="2" a="1"/>
  <c r="AK268" i="2"/>
  <c r="AJ268" i="2"/>
  <c r="AI268" i="2"/>
  <c r="AL244" i="2" a="1"/>
  <c r="AK244" i="2"/>
  <c r="AL216" i="2" a="1"/>
  <c r="AK216" i="2"/>
  <c r="AH216" i="2"/>
  <c r="AL235" i="2" a="1"/>
  <c r="AK235" i="2"/>
  <c r="AJ235" i="2"/>
  <c r="AI235" i="2"/>
  <c r="AH235" i="2"/>
  <c r="AL234" i="2" a="1"/>
  <c r="AK234" i="2"/>
  <c r="AJ234" i="2"/>
  <c r="AI234" i="2"/>
  <c r="AH234" i="2"/>
  <c r="AL233" i="2" a="1"/>
  <c r="AJ233" i="2"/>
  <c r="AH233" i="2"/>
  <c r="AL231" i="2" a="1"/>
  <c r="AJ231" i="2"/>
  <c r="AH231" i="2"/>
  <c r="AL211" i="2" a="1"/>
  <c r="AK211" i="2"/>
  <c r="AJ211" i="2"/>
  <c r="AI211" i="2"/>
  <c r="AH211" i="2"/>
  <c r="AL210" i="2" a="1"/>
  <c r="AK210" i="2"/>
  <c r="AJ210" i="2"/>
  <c r="AI210" i="2"/>
  <c r="AH210" i="2"/>
  <c r="AL175" i="2" a="1"/>
  <c r="AK175" i="2"/>
  <c r="AJ175" i="2"/>
  <c r="AI175" i="2"/>
  <c r="AH175" i="2"/>
  <c r="AL498" i="2" a="1"/>
  <c r="AK498" i="2"/>
  <c r="AJ498" i="2"/>
  <c r="AI498" i="2"/>
  <c r="AH498" i="2"/>
  <c r="AL669" i="2" a="1"/>
  <c r="AK669" i="2"/>
  <c r="AJ669" i="2"/>
  <c r="AI669" i="2"/>
  <c r="AH669" i="2"/>
  <c r="AL178" i="2" a="1"/>
  <c r="AK178" i="2"/>
  <c r="AJ178" i="2"/>
  <c r="AI178" i="2"/>
  <c r="AH178" i="2"/>
  <c r="AL177" i="2" a="1"/>
  <c r="AK177" i="2"/>
  <c r="AJ177" i="2"/>
  <c r="AI177" i="2"/>
  <c r="AH177" i="2"/>
  <c r="AL6" i="2" a="1"/>
  <c r="AK6" i="2"/>
  <c r="AJ6" i="2"/>
  <c r="AI6" i="2"/>
  <c r="AH6" i="2"/>
  <c r="AL247" i="2" a="1"/>
  <c r="AK247" i="2"/>
  <c r="AJ247" i="2"/>
  <c r="AH247" i="2"/>
  <c r="AL51" i="2" a="1"/>
  <c r="AK51" i="2"/>
  <c r="AJ51" i="2"/>
  <c r="AI51" i="2"/>
  <c r="AH51" i="2"/>
  <c r="AL213" i="2" a="1"/>
  <c r="AK213" i="2"/>
  <c r="AJ213" i="2"/>
  <c r="AI213" i="2"/>
  <c r="AH213" i="2"/>
  <c r="AL212" i="2" a="1"/>
  <c r="AJ212" i="2"/>
  <c r="AH212" i="2"/>
  <c r="AL77" i="2" a="1"/>
  <c r="AK77" i="2"/>
  <c r="AJ77" i="2"/>
  <c r="AI77" i="2"/>
  <c r="AH77" i="2"/>
  <c r="AL118" i="2" a="1"/>
  <c r="AK118" i="2"/>
  <c r="AJ118" i="2"/>
  <c r="AH118" i="2"/>
  <c r="AI116" i="2"/>
  <c r="AL114" i="2" a="1"/>
  <c r="AK114" i="2"/>
  <c r="AJ114" i="2"/>
  <c r="AH114" i="2"/>
  <c r="AL251" i="2" a="1"/>
  <c r="AK251" i="2"/>
  <c r="AJ251" i="2"/>
  <c r="AI251" i="2"/>
  <c r="AH251" i="2"/>
  <c r="AL1040" i="2" a="1"/>
  <c r="AI1040" i="2"/>
  <c r="AL136" i="2" a="1"/>
  <c r="AK136" i="2"/>
  <c r="AJ136" i="2"/>
  <c r="AI136" i="2"/>
  <c r="AH136" i="2"/>
  <c r="AL141" i="2" a="1"/>
  <c r="AK141" i="2"/>
  <c r="AJ141" i="2"/>
  <c r="AI141" i="2"/>
  <c r="AH141" i="2"/>
  <c r="AH7" i="2"/>
  <c r="AL408" i="2" a="1"/>
  <c r="AK408" i="2"/>
  <c r="AJ408" i="2"/>
  <c r="AL296" i="2" a="1"/>
  <c r="AH296" i="2"/>
  <c r="AL84" i="2" a="1"/>
  <c r="AK84" i="2"/>
  <c r="AJ84" i="2"/>
  <c r="AI84" i="2"/>
  <c r="AH84" i="2"/>
  <c r="AL76" i="2" a="1"/>
  <c r="AJ76" i="2"/>
  <c r="AH76" i="2"/>
  <c r="AI381" i="2"/>
  <c r="AL49" i="2" a="1"/>
  <c r="AJ49" i="2"/>
  <c r="AH49" i="2"/>
  <c r="AL133" i="2" a="1"/>
  <c r="AK133" i="2"/>
  <c r="AJ133" i="2"/>
  <c r="AK69" i="2"/>
  <c r="AH69" i="2"/>
  <c r="AL931" i="2" a="1"/>
  <c r="AK931" i="2"/>
  <c r="AJ931" i="2"/>
  <c r="AH931" i="2"/>
  <c r="AL63" i="2" a="1"/>
  <c r="AK63" i="2"/>
  <c r="AJ63" i="2"/>
  <c r="AI63" i="2"/>
  <c r="AH63" i="2"/>
  <c r="AL140" i="2" a="1"/>
  <c r="AK140" i="2"/>
  <c r="AJ140" i="2"/>
  <c r="AI140" i="2"/>
  <c r="AH140" i="2"/>
  <c r="AL75" i="2" a="1"/>
  <c r="AK75" i="2"/>
  <c r="AJ75" i="2"/>
  <c r="AI75" i="2"/>
  <c r="AH75" i="2"/>
  <c r="AL53" i="2" a="1"/>
  <c r="AK53" i="2"/>
  <c r="AJ53" i="2"/>
  <c r="AI53" i="2"/>
  <c r="AH53" i="2"/>
  <c r="AL165" i="2" a="1"/>
  <c r="AK165" i="2"/>
  <c r="AJ165" i="2"/>
  <c r="AI165" i="2"/>
  <c r="AH165" i="2"/>
  <c r="AL106" i="2" a="1"/>
  <c r="AK106" i="2"/>
  <c r="AJ106" i="2"/>
  <c r="AI106" i="2"/>
  <c r="AH106" i="2"/>
  <c r="AL830" i="2" a="1"/>
  <c r="AK830" i="2"/>
  <c r="AJ830" i="2"/>
  <c r="AI830" i="2"/>
  <c r="AH830" i="2"/>
  <c r="AL195" i="2" a="1"/>
  <c r="AK195" i="2"/>
  <c r="AJ195" i="2"/>
  <c r="AI195" i="2"/>
  <c r="AH195" i="2"/>
  <c r="AL1139" i="2" a="1"/>
  <c r="AK1139" i="2"/>
  <c r="AJ1139" i="2"/>
  <c r="AI1139" i="2"/>
  <c r="AH1139" i="2"/>
  <c r="AI1132" i="2"/>
  <c r="AL227" i="2" a="1"/>
  <c r="AK227" i="2"/>
  <c r="AJ227" i="2"/>
  <c r="AI227" i="2"/>
  <c r="AH227" i="2"/>
  <c r="AL1068" i="2" a="1"/>
  <c r="AK1068" i="2"/>
  <c r="AJ1068" i="2"/>
  <c r="AI1068" i="2"/>
  <c r="AH1068" i="2"/>
  <c r="AL1058" i="2" a="1"/>
  <c r="AK1058" i="2"/>
  <c r="AJ1058" i="2"/>
  <c r="AI1058" i="2"/>
  <c r="AH1058" i="2"/>
  <c r="AL1056" i="2" a="1"/>
  <c r="AK1056" i="2"/>
  <c r="AJ1056" i="2"/>
  <c r="AI1056" i="2"/>
  <c r="AH1056" i="2"/>
  <c r="AL1055" i="2" a="1"/>
  <c r="AK1055" i="2"/>
  <c r="AJ1055" i="2"/>
  <c r="AI1055" i="2"/>
  <c r="AH1055" i="2"/>
  <c r="AL1051" i="2" a="1"/>
  <c r="AK1051" i="2"/>
  <c r="AJ1051" i="2"/>
  <c r="AI1051" i="2"/>
  <c r="AH1051" i="2"/>
  <c r="AL728" i="2" a="1"/>
  <c r="AK728" i="2"/>
  <c r="AJ728" i="2"/>
  <c r="AI728" i="2"/>
  <c r="AH728" i="2"/>
  <c r="AL207" i="2" a="1"/>
  <c r="AK207" i="2"/>
  <c r="AJ207" i="2"/>
  <c r="AI207" i="2"/>
  <c r="AH207" i="2"/>
  <c r="AL209" i="2" a="1"/>
  <c r="AK209" i="2"/>
  <c r="AJ209" i="2"/>
  <c r="AI209" i="2"/>
  <c r="AH209" i="2"/>
  <c r="AL215" i="2" a="1"/>
  <c r="AK215" i="2"/>
  <c r="AJ215" i="2"/>
  <c r="AI215" i="2"/>
  <c r="AH215" i="2"/>
  <c r="AL174" i="2" a="1"/>
  <c r="AK174" i="2"/>
  <c r="AJ174" i="2"/>
  <c r="AI174" i="2"/>
  <c r="AH174" i="2"/>
  <c r="AL1047" i="2" a="1"/>
  <c r="AK1047" i="2"/>
  <c r="AJ1047" i="2"/>
  <c r="AI1047" i="2"/>
  <c r="AH1047" i="2"/>
  <c r="AL1046" i="2" a="1"/>
  <c r="AK1046" i="2"/>
  <c r="AJ1046" i="2"/>
  <c r="AI1046" i="2"/>
  <c r="AH1046" i="2"/>
  <c r="AL1045" i="2" a="1"/>
  <c r="AK1045" i="2"/>
  <c r="AJ1045" i="2"/>
  <c r="AI1045" i="2"/>
  <c r="AH1045" i="2"/>
  <c r="AL1044" i="2" a="1"/>
  <c r="AK1044" i="2"/>
  <c r="AJ1044" i="2"/>
  <c r="AI1044" i="2"/>
  <c r="AH1044" i="2"/>
  <c r="AI1038" i="2"/>
  <c r="AH1038" i="2"/>
  <c r="AL200" i="2" a="1"/>
  <c r="AK200" i="2"/>
  <c r="AJ200" i="2"/>
  <c r="AI200" i="2"/>
  <c r="AH200" i="2"/>
  <c r="AL284" i="2" a="1"/>
  <c r="AK284" i="2"/>
  <c r="AJ284" i="2"/>
  <c r="AI284" i="2"/>
  <c r="AH284" i="2"/>
  <c r="AL1037" i="2" a="1"/>
  <c r="AK1037" i="2"/>
  <c r="AJ1037" i="2"/>
  <c r="AI1037" i="2"/>
  <c r="AH1037" i="2"/>
  <c r="AL431" i="2" a="1"/>
  <c r="AK431" i="2"/>
  <c r="AJ431" i="2"/>
  <c r="AI431" i="2"/>
  <c r="AH431" i="2"/>
  <c r="AL621" i="2" a="1"/>
  <c r="AK621" i="2"/>
  <c r="AJ621" i="2"/>
  <c r="AI621" i="2"/>
  <c r="AH621" i="2"/>
  <c r="AL264" i="2" a="1"/>
  <c r="AK264" i="2"/>
  <c r="AJ264" i="2"/>
  <c r="AI264" i="2"/>
  <c r="AH264" i="2"/>
  <c r="AL208" i="2" a="1"/>
  <c r="AK208" i="2"/>
  <c r="AJ208" i="2"/>
  <c r="AI208" i="2"/>
  <c r="AH208" i="2"/>
  <c r="AL164" i="2" a="1"/>
  <c r="AK164" i="2"/>
  <c r="AJ164" i="2"/>
  <c r="AI164" i="2"/>
  <c r="AH164" i="2"/>
  <c r="AL679" i="2" a="1"/>
  <c r="AK679" i="2"/>
  <c r="AJ679" i="2"/>
  <c r="AI679" i="2"/>
  <c r="AH679" i="2"/>
  <c r="AL550" i="2" a="1"/>
  <c r="AK550" i="2"/>
  <c r="AJ550" i="2"/>
  <c r="AI550" i="2"/>
  <c r="AH550" i="2"/>
  <c r="AL626" i="2" a="1"/>
  <c r="AK626" i="2"/>
  <c r="AJ626" i="2"/>
  <c r="AI626" i="2"/>
  <c r="AH626" i="2"/>
  <c r="AL890" i="2" a="1"/>
  <c r="AK890" i="2"/>
  <c r="AJ890" i="2"/>
  <c r="AI890" i="2"/>
  <c r="AH890" i="2"/>
  <c r="AL579" i="2" a="1"/>
  <c r="AK579" i="2"/>
  <c r="AI579" i="2"/>
  <c r="AL1035" i="2" a="1"/>
  <c r="AK1035" i="2"/>
  <c r="AJ1035" i="2"/>
  <c r="AI1035" i="2"/>
  <c r="AH1035" i="2"/>
  <c r="AL1034" i="2" a="1"/>
  <c r="AK1034" i="2"/>
  <c r="AJ1034" i="2"/>
  <c r="AI1034" i="2"/>
  <c r="AH1034" i="2"/>
  <c r="AL1032" i="2" a="1"/>
  <c r="AK1032" i="2"/>
  <c r="AJ1032" i="2"/>
  <c r="AI1032" i="2"/>
  <c r="AH1032" i="2"/>
  <c r="AL1031" i="2" a="1"/>
  <c r="AK1031" i="2"/>
  <c r="AJ1031" i="2"/>
  <c r="AI1031" i="2"/>
  <c r="AH1031" i="2"/>
  <c r="AL1030" i="2" a="1"/>
  <c r="AK1030" i="2"/>
  <c r="AJ1030" i="2"/>
  <c r="AI1030" i="2"/>
  <c r="AH1030" i="2"/>
  <c r="AL1029" i="2" a="1"/>
  <c r="AK1029" i="2"/>
  <c r="AJ1029" i="2"/>
  <c r="AI1029" i="2"/>
  <c r="AH1029" i="2"/>
  <c r="AL1026" i="2" a="1"/>
  <c r="AK1026" i="2"/>
  <c r="AJ1026" i="2"/>
  <c r="AI1026" i="2"/>
  <c r="AH1026" i="2"/>
  <c r="AL1025" i="2" a="1"/>
  <c r="AK1025" i="2"/>
  <c r="AJ1025" i="2"/>
  <c r="AI1025" i="2"/>
  <c r="AH1025" i="2"/>
  <c r="AL1024" i="2" a="1"/>
  <c r="AK1024" i="2"/>
  <c r="AJ1024" i="2"/>
  <c r="AI1024" i="2"/>
  <c r="AH1024" i="2"/>
  <c r="AL1023" i="2" a="1"/>
  <c r="AK1023" i="2"/>
  <c r="AJ1023" i="2"/>
  <c r="AI1023" i="2"/>
  <c r="AH1023" i="2"/>
  <c r="AL1020" i="2" a="1"/>
  <c r="AK1020" i="2"/>
  <c r="AJ1020" i="2"/>
  <c r="AI1020" i="2"/>
  <c r="AH1020" i="2"/>
  <c r="AL1019" i="2" a="1"/>
  <c r="AK1019" i="2"/>
  <c r="AJ1019" i="2"/>
  <c r="AI1019" i="2"/>
  <c r="AH1019" i="2"/>
  <c r="AL1018" i="2" a="1"/>
  <c r="AK1018" i="2"/>
  <c r="AJ1018" i="2"/>
  <c r="AI1018" i="2"/>
  <c r="AH1018" i="2"/>
  <c r="AL1016" i="2" a="1"/>
  <c r="AK1016" i="2"/>
  <c r="AJ1016" i="2"/>
  <c r="AL1015" i="2" a="1"/>
  <c r="AK1015" i="2"/>
  <c r="AJ1015" i="2"/>
  <c r="AI1015" i="2"/>
  <c r="AH1015" i="2"/>
  <c r="AL1011" i="2" a="1"/>
  <c r="AK1011" i="2"/>
  <c r="AJ1011" i="2"/>
  <c r="AI1011" i="2"/>
  <c r="AH1011" i="2"/>
  <c r="AL1010" i="2" a="1"/>
  <c r="AK1010" i="2"/>
  <c r="AJ1010" i="2"/>
  <c r="AI1010" i="2"/>
  <c r="AH1010" i="2"/>
  <c r="AL1008" i="2" a="1"/>
  <c r="AK1008" i="2"/>
  <c r="AJ1008" i="2"/>
  <c r="AI1008" i="2"/>
  <c r="AH1008" i="2"/>
  <c r="AL1007" i="2" a="1"/>
  <c r="AK1007" i="2"/>
  <c r="AJ1007" i="2"/>
  <c r="AI1007" i="2"/>
  <c r="AH1007" i="2"/>
  <c r="AL1005" i="2" a="1"/>
  <c r="AK1005" i="2"/>
  <c r="AJ1005" i="2"/>
  <c r="AI1005" i="2"/>
  <c r="AH1005" i="2"/>
  <c r="AL1004" i="2" a="1"/>
  <c r="AK1004" i="2"/>
  <c r="AJ1004" i="2"/>
  <c r="AI1004" i="2"/>
  <c r="AH1004" i="2"/>
  <c r="AL1002" i="2" a="1"/>
  <c r="AK1002" i="2"/>
  <c r="AJ1002" i="2"/>
  <c r="AI1002" i="2"/>
  <c r="AH1002" i="2"/>
  <c r="AL1000" i="2" a="1"/>
  <c r="AK1000" i="2"/>
  <c r="AJ1000" i="2"/>
  <c r="AI1000" i="2"/>
  <c r="AH1000" i="2"/>
  <c r="AL999" i="2" a="1"/>
  <c r="AK999" i="2"/>
  <c r="AJ999" i="2"/>
  <c r="AI999" i="2"/>
  <c r="AH999" i="2"/>
  <c r="AL996" i="2" a="1"/>
  <c r="AK996" i="2"/>
  <c r="AJ996" i="2"/>
  <c r="AI996" i="2"/>
  <c r="AH996" i="2"/>
  <c r="AL995" i="2" a="1"/>
  <c r="AK995" i="2"/>
  <c r="AJ995" i="2"/>
  <c r="AI995" i="2"/>
  <c r="AH995" i="2"/>
  <c r="AL993" i="2" a="1"/>
  <c r="AK993" i="2"/>
  <c r="AJ993" i="2"/>
  <c r="AI993" i="2"/>
  <c r="AH993" i="2"/>
  <c r="AL992" i="2" a="1"/>
  <c r="AK992" i="2"/>
  <c r="AJ992" i="2"/>
  <c r="AI992" i="2"/>
  <c r="AH992" i="2"/>
  <c r="AL989" i="2" a="1"/>
  <c r="AK989" i="2"/>
  <c r="AJ989" i="2"/>
  <c r="AI989" i="2"/>
  <c r="AH989" i="2"/>
  <c r="AL988" i="2" a="1"/>
  <c r="AK988" i="2"/>
  <c r="AJ988" i="2"/>
  <c r="AI988" i="2"/>
  <c r="AH988" i="2"/>
  <c r="AL987" i="2" a="1"/>
  <c r="AK987" i="2"/>
  <c r="AJ987" i="2"/>
  <c r="AI987" i="2"/>
  <c r="AH987" i="2"/>
  <c r="AL986" i="2" a="1"/>
  <c r="AK986" i="2"/>
  <c r="AJ986" i="2"/>
  <c r="AI986" i="2"/>
  <c r="AH986" i="2"/>
  <c r="AL985" i="2" a="1"/>
  <c r="AK985" i="2"/>
  <c r="AJ985" i="2"/>
  <c r="AI985" i="2"/>
  <c r="AH985" i="2"/>
  <c r="AL984" i="2" a="1"/>
  <c r="AK984" i="2"/>
  <c r="AJ984" i="2"/>
  <c r="AI984" i="2"/>
  <c r="AH984" i="2"/>
  <c r="AL981" i="2" a="1"/>
  <c r="AK981" i="2"/>
  <c r="AJ981" i="2"/>
  <c r="AI981" i="2"/>
  <c r="AH981" i="2"/>
  <c r="AL980" i="2" a="1"/>
  <c r="AK980" i="2"/>
  <c r="AJ980" i="2"/>
  <c r="AI980" i="2"/>
  <c r="AH980" i="2"/>
  <c r="AL978" i="2" a="1"/>
  <c r="AK978" i="2"/>
  <c r="AJ978" i="2"/>
  <c r="AI978" i="2"/>
  <c r="AH978" i="2"/>
  <c r="AL975" i="2" a="1"/>
  <c r="AK975" i="2"/>
  <c r="AJ975" i="2"/>
  <c r="AI975" i="2"/>
  <c r="AH975" i="2"/>
  <c r="AL970" i="2" a="1"/>
  <c r="AK970" i="2"/>
  <c r="AJ970" i="2"/>
  <c r="AI970" i="2"/>
  <c r="AH970" i="2"/>
  <c r="AL969" i="2" a="1"/>
  <c r="AK969" i="2"/>
  <c r="AJ969" i="2"/>
  <c r="AI969" i="2"/>
  <c r="AH969" i="2"/>
  <c r="AL968" i="2" a="1"/>
  <c r="AK968" i="2"/>
  <c r="AJ968" i="2"/>
  <c r="AI968" i="2"/>
  <c r="AH968" i="2"/>
  <c r="AL965" i="2" a="1"/>
  <c r="AK965" i="2"/>
  <c r="AJ965" i="2"/>
  <c r="AI965" i="2"/>
  <c r="AH965" i="2"/>
  <c r="AL963" i="2" a="1"/>
  <c r="AK963" i="2"/>
  <c r="AJ963" i="2"/>
  <c r="AI963" i="2"/>
  <c r="AH963" i="2"/>
  <c r="AL962" i="2" a="1"/>
  <c r="AK962" i="2"/>
  <c r="AJ962" i="2"/>
  <c r="AI962" i="2"/>
  <c r="AH962" i="2"/>
  <c r="AL961" i="2" a="1"/>
  <c r="AK961" i="2"/>
  <c r="AJ961" i="2"/>
  <c r="AI961" i="2"/>
  <c r="AH961" i="2"/>
  <c r="AL960" i="2" a="1"/>
  <c r="AK960" i="2"/>
  <c r="AJ960" i="2"/>
  <c r="AI960" i="2"/>
  <c r="AH960" i="2"/>
  <c r="AL957" i="2" a="1"/>
  <c r="AK957" i="2"/>
  <c r="AJ957" i="2"/>
  <c r="AI957" i="2"/>
  <c r="AH957" i="2"/>
  <c r="AL956" i="2" a="1"/>
  <c r="AK956" i="2"/>
  <c r="AJ956" i="2"/>
  <c r="AI956" i="2"/>
  <c r="AH956" i="2"/>
  <c r="AL994" i="2" a="1"/>
  <c r="AK994" i="2"/>
  <c r="AJ994" i="2"/>
  <c r="AI994" i="2"/>
  <c r="AH994" i="2"/>
  <c r="AL665" i="2" a="1"/>
  <c r="AK665" i="2"/>
  <c r="AJ665" i="2"/>
  <c r="AI665" i="2"/>
  <c r="AH665" i="2"/>
  <c r="AL683" i="2" a="1"/>
  <c r="AK683" i="2"/>
  <c r="AJ683" i="2"/>
  <c r="AI683" i="2"/>
  <c r="AH683" i="2"/>
  <c r="AL18" i="2" a="1"/>
  <c r="AK18" i="2"/>
  <c r="AJ18" i="2"/>
  <c r="AI18" i="2"/>
  <c r="AH18" i="2"/>
  <c r="AL954" i="2" a="1"/>
  <c r="AK954" i="2"/>
  <c r="AJ954" i="2"/>
  <c r="AI954" i="2"/>
  <c r="AH954" i="2"/>
  <c r="AL953" i="2" a="1"/>
  <c r="AK953" i="2"/>
  <c r="AJ953" i="2"/>
  <c r="AI953" i="2"/>
  <c r="AH953" i="2"/>
  <c r="AL564" i="2" a="1"/>
  <c r="AK564" i="2"/>
  <c r="AJ564" i="2"/>
  <c r="AI564" i="2"/>
  <c r="AH564" i="2"/>
  <c r="AL958" i="2" a="1"/>
  <c r="AK958" i="2"/>
  <c r="AJ958" i="2"/>
  <c r="AI958" i="2"/>
  <c r="AH958" i="2"/>
  <c r="AK479" i="2"/>
  <c r="AJ479" i="2"/>
  <c r="AH479" i="2"/>
  <c r="AL949" i="2" a="1"/>
  <c r="AK949" i="2"/>
  <c r="AJ949" i="2"/>
  <c r="AI949" i="2"/>
  <c r="AH949" i="2"/>
  <c r="AL946" i="2" a="1"/>
  <c r="AK946" i="2"/>
  <c r="AJ946" i="2"/>
  <c r="AI946" i="2"/>
  <c r="AH946" i="2"/>
  <c r="AL945" i="2" a="1"/>
  <c r="AK945" i="2"/>
  <c r="AJ945" i="2"/>
  <c r="AI945" i="2"/>
  <c r="AH945" i="2"/>
  <c r="AL944" i="2" a="1"/>
  <c r="AK944" i="2"/>
  <c r="AJ944" i="2"/>
  <c r="AI944" i="2"/>
  <c r="AH944" i="2"/>
  <c r="AL940" i="2" a="1"/>
  <c r="AK940" i="2"/>
  <c r="AJ940" i="2"/>
  <c r="AI940" i="2"/>
  <c r="AH940" i="2"/>
  <c r="AL938" i="2" a="1"/>
  <c r="AK938" i="2"/>
  <c r="AJ938" i="2"/>
  <c r="AI938" i="2"/>
  <c r="AH938" i="2"/>
  <c r="AL937" i="2" a="1"/>
  <c r="AI937" i="2"/>
  <c r="AL936" i="2" a="1"/>
  <c r="AK936" i="2"/>
  <c r="AJ936" i="2"/>
  <c r="AI936" i="2"/>
  <c r="AH936" i="2"/>
  <c r="AL935" i="2" a="1"/>
  <c r="AK935" i="2"/>
  <c r="AJ935" i="2"/>
  <c r="AI935" i="2"/>
  <c r="AH935" i="2"/>
  <c r="AL873" i="2" a="1"/>
  <c r="AK873" i="2"/>
  <c r="AJ873" i="2"/>
  <c r="AI873" i="2"/>
  <c r="AH873" i="2"/>
  <c r="AL929" i="2" a="1"/>
  <c r="AK929" i="2"/>
  <c r="AJ929" i="2"/>
  <c r="AI929" i="2"/>
  <c r="AH929" i="2"/>
  <c r="AL924" i="2" a="1"/>
  <c r="AK924" i="2"/>
  <c r="AJ924" i="2"/>
  <c r="AI924" i="2"/>
  <c r="AH924" i="2"/>
  <c r="AL87" i="2" a="1"/>
  <c r="AK87" i="2"/>
  <c r="AJ87" i="2"/>
  <c r="AI87" i="2"/>
  <c r="AH87" i="2"/>
  <c r="AL919" i="2" a="1"/>
  <c r="AK919" i="2"/>
  <c r="AJ919" i="2"/>
  <c r="AI919" i="2"/>
  <c r="AH919" i="2"/>
  <c r="AL917" i="2" a="1"/>
  <c r="AK917" i="2"/>
  <c r="AJ917" i="2"/>
  <c r="AI917" i="2"/>
  <c r="AH917" i="2"/>
  <c r="AL916" i="2" a="1"/>
  <c r="AK916" i="2"/>
  <c r="AJ916" i="2"/>
  <c r="AI916" i="2"/>
  <c r="AH916" i="2"/>
  <c r="AL913" i="2" a="1"/>
  <c r="AK913" i="2"/>
  <c r="AJ913" i="2"/>
  <c r="AI913" i="2"/>
  <c r="AH913" i="2"/>
  <c r="AL908" i="2" a="1"/>
  <c r="AK908" i="2"/>
  <c r="AJ908" i="2"/>
  <c r="AI908" i="2"/>
  <c r="AH908" i="2"/>
  <c r="AL907" i="2" a="1"/>
  <c r="AK907" i="2"/>
  <c r="AJ907" i="2"/>
  <c r="AI907" i="2"/>
  <c r="AH907" i="2"/>
  <c r="AL906" i="2" a="1"/>
  <c r="AK906" i="2"/>
  <c r="AJ906" i="2"/>
  <c r="AI906" i="2"/>
  <c r="AH906" i="2"/>
  <c r="AL905" i="2" a="1"/>
  <c r="AK905" i="2"/>
  <c r="AJ905" i="2"/>
  <c r="AI905" i="2"/>
  <c r="AH905" i="2"/>
  <c r="AL567" i="2" a="1"/>
  <c r="AK567" i="2"/>
  <c r="AJ567" i="2"/>
  <c r="AI567" i="2"/>
  <c r="AH567" i="2"/>
  <c r="AL518" i="2" a="1"/>
  <c r="AK518" i="2"/>
  <c r="AJ518" i="2"/>
  <c r="AI518" i="2"/>
  <c r="AH518" i="2"/>
  <c r="AL902" i="2" a="1"/>
  <c r="AK902" i="2"/>
  <c r="AJ902" i="2"/>
  <c r="AI902" i="2"/>
  <c r="AH902" i="2"/>
  <c r="AL895" i="2" a="1"/>
  <c r="AK895" i="2"/>
  <c r="AJ895" i="2"/>
  <c r="AI895" i="2"/>
  <c r="AH895" i="2"/>
  <c r="AL367" i="2" a="1"/>
  <c r="AK367" i="2"/>
  <c r="AJ367" i="2"/>
  <c r="AI367" i="2"/>
  <c r="AH367" i="2"/>
  <c r="AL892" i="2" a="1"/>
  <c r="AK892" i="2"/>
  <c r="AJ892" i="2"/>
  <c r="AI892" i="2"/>
  <c r="AH892" i="2"/>
  <c r="AL891" i="2" a="1"/>
  <c r="AK891" i="2"/>
  <c r="AJ891" i="2"/>
  <c r="AI891" i="2"/>
  <c r="AH891" i="2"/>
  <c r="AL888" i="2" a="1"/>
  <c r="AK888" i="2"/>
  <c r="AJ888" i="2"/>
  <c r="AI888" i="2"/>
  <c r="AH888" i="2"/>
  <c r="AL886" i="2" a="1"/>
  <c r="AK886" i="2"/>
  <c r="AJ886" i="2"/>
  <c r="AI886" i="2"/>
  <c r="AH886" i="2"/>
  <c r="AL884" i="2" a="1"/>
  <c r="AK884" i="2"/>
  <c r="AJ884" i="2"/>
  <c r="AI884" i="2"/>
  <c r="AH884" i="2"/>
  <c r="AL882" i="2" a="1"/>
  <c r="AK882" i="2"/>
  <c r="AJ882" i="2"/>
  <c r="AI882" i="2"/>
  <c r="AH882" i="2"/>
  <c r="AL880" i="2" a="1"/>
  <c r="AK880" i="2"/>
  <c r="AJ880" i="2"/>
  <c r="AI880" i="2"/>
  <c r="AH880" i="2"/>
  <c r="AL879" i="2" a="1"/>
  <c r="AK879" i="2"/>
  <c r="AJ879" i="2"/>
  <c r="AI879" i="2"/>
  <c r="AH879" i="2"/>
  <c r="AL874" i="2" a="1"/>
  <c r="AK874" i="2"/>
  <c r="AJ874" i="2"/>
  <c r="AI874" i="2"/>
  <c r="AH874" i="2"/>
  <c r="AL872" i="2" a="1"/>
  <c r="AK872" i="2"/>
  <c r="AJ872" i="2"/>
  <c r="AI872" i="2"/>
  <c r="AH872" i="2"/>
  <c r="AL867" i="2" a="1"/>
  <c r="AK867" i="2"/>
  <c r="AJ867" i="2"/>
  <c r="AI867" i="2"/>
  <c r="AH867" i="2"/>
  <c r="AL866" i="2" a="1"/>
  <c r="AJ866" i="2"/>
  <c r="AH866" i="2"/>
  <c r="AL865" i="2" a="1"/>
  <c r="AK865" i="2"/>
  <c r="AJ865" i="2"/>
  <c r="AI865" i="2"/>
  <c r="AH865" i="2"/>
  <c r="AL863" i="2" a="1"/>
  <c r="AK863" i="2"/>
  <c r="AJ863" i="2"/>
  <c r="AI863" i="2"/>
  <c r="AH863" i="2"/>
  <c r="AL862" i="2" a="1"/>
  <c r="AK862" i="2"/>
  <c r="AJ862" i="2"/>
  <c r="AI862" i="2"/>
  <c r="AH862" i="2"/>
  <c r="AL860" i="2" a="1"/>
  <c r="AK860" i="2"/>
  <c r="AJ860" i="2"/>
  <c r="AI860" i="2"/>
  <c r="AH860" i="2"/>
  <c r="AL859" i="2" a="1"/>
  <c r="AK859" i="2"/>
  <c r="AJ859" i="2"/>
  <c r="AI859" i="2"/>
  <c r="AH859" i="2"/>
  <c r="AL858" i="2" a="1"/>
  <c r="AK858" i="2"/>
  <c r="AJ858" i="2"/>
  <c r="AI858" i="2"/>
  <c r="AH858" i="2"/>
  <c r="AL856" i="2" a="1"/>
  <c r="AK856" i="2"/>
  <c r="AJ856" i="2"/>
  <c r="AI856" i="2"/>
  <c r="AH856" i="2"/>
  <c r="AL855" i="2" a="1"/>
  <c r="AK855" i="2"/>
  <c r="AJ855" i="2"/>
  <c r="AI855" i="2"/>
  <c r="AH855" i="2"/>
  <c r="AL854" i="2" a="1"/>
  <c r="AK854" i="2"/>
  <c r="AJ854" i="2"/>
  <c r="AI854" i="2"/>
  <c r="AH854" i="2"/>
  <c r="AL853" i="2" a="1"/>
  <c r="AK853" i="2"/>
  <c r="AJ853" i="2"/>
  <c r="AI853" i="2"/>
  <c r="AH853" i="2"/>
  <c r="AL851" i="2" a="1"/>
  <c r="AK851" i="2"/>
  <c r="AJ851" i="2"/>
  <c r="AI851" i="2"/>
  <c r="AH851" i="2"/>
  <c r="AK850" i="2"/>
  <c r="AJ850" i="2"/>
  <c r="AI850" i="2"/>
  <c r="AH850" i="2"/>
  <c r="AH845" i="2"/>
  <c r="AL400" i="2" a="1"/>
  <c r="AK400" i="2"/>
  <c r="AJ400" i="2"/>
  <c r="AI400" i="2"/>
  <c r="AH400" i="2"/>
  <c r="AL842" i="2" a="1"/>
  <c r="AK842" i="2"/>
  <c r="AJ842" i="2"/>
  <c r="AI842" i="2"/>
  <c r="AH842" i="2"/>
  <c r="AL841" i="2" a="1"/>
  <c r="AK841" i="2"/>
  <c r="AJ841" i="2"/>
  <c r="AI841" i="2"/>
  <c r="AH841" i="2"/>
  <c r="AL840" i="2" a="1"/>
  <c r="AK840" i="2"/>
  <c r="AJ840" i="2"/>
  <c r="AI840" i="2"/>
  <c r="AH840" i="2"/>
  <c r="AL838" i="2" a="1"/>
  <c r="AK838" i="2"/>
  <c r="AJ838" i="2"/>
  <c r="AI838" i="2"/>
  <c r="AH838" i="2"/>
  <c r="AL834" i="2" a="1"/>
  <c r="AK834" i="2"/>
  <c r="AJ834" i="2"/>
  <c r="AI834" i="2"/>
  <c r="AH834" i="2"/>
  <c r="AL831" i="2" a="1"/>
  <c r="AK831" i="2"/>
  <c r="AJ831" i="2"/>
  <c r="AI831" i="2"/>
  <c r="AH831" i="2"/>
  <c r="AL847" i="2" a="1"/>
  <c r="AK847" i="2"/>
  <c r="AJ847" i="2"/>
  <c r="AI847" i="2"/>
  <c r="AH847" i="2"/>
  <c r="AI826" i="2"/>
  <c r="AL823" i="2" a="1"/>
  <c r="AK823" i="2"/>
  <c r="AJ823" i="2"/>
  <c r="AI823" i="2"/>
  <c r="AH823" i="2"/>
  <c r="AL822" i="2" a="1"/>
  <c r="AK822" i="2"/>
  <c r="AJ822" i="2"/>
  <c r="AI822" i="2"/>
  <c r="AH822" i="2"/>
  <c r="AL54" i="2" a="1"/>
  <c r="AK54" i="2"/>
  <c r="AJ54" i="2"/>
  <c r="AI54" i="2"/>
  <c r="AH54" i="2"/>
  <c r="AL818" i="2" a="1"/>
  <c r="AK818" i="2"/>
  <c r="AJ818" i="2"/>
  <c r="AI818" i="2"/>
  <c r="AH818" i="2"/>
  <c r="AL817" i="2" a="1"/>
  <c r="AK817" i="2"/>
  <c r="AJ817" i="2"/>
  <c r="AI817" i="2"/>
  <c r="AH817" i="2"/>
  <c r="AL816" i="2" a="1"/>
  <c r="AK816" i="2"/>
  <c r="AJ816" i="2"/>
  <c r="AI816" i="2"/>
  <c r="AH816" i="2"/>
  <c r="AL99" i="2" a="1"/>
  <c r="AK99" i="2"/>
  <c r="AJ99" i="2"/>
  <c r="AI99" i="2"/>
  <c r="AH99" i="2"/>
  <c r="AL749" i="2" a="1"/>
  <c r="AK749" i="2"/>
  <c r="AJ749" i="2"/>
  <c r="AI749" i="2"/>
  <c r="AH749" i="2"/>
  <c r="AL799" i="2" a="1"/>
  <c r="AK799" i="2"/>
  <c r="AJ799" i="2"/>
  <c r="AI799" i="2"/>
  <c r="AH799" i="2"/>
  <c r="AL792" i="2" a="1"/>
  <c r="AK792" i="2"/>
  <c r="AJ792" i="2"/>
  <c r="AI792" i="2"/>
  <c r="AH792" i="2"/>
  <c r="AL786" i="2" a="1"/>
  <c r="AK786" i="2"/>
  <c r="AJ786" i="2"/>
  <c r="AI786" i="2"/>
  <c r="AH786" i="2"/>
  <c r="AL785" i="2" a="1"/>
  <c r="AK785" i="2"/>
  <c r="AJ785" i="2"/>
  <c r="AI785" i="2"/>
  <c r="AH785" i="2"/>
  <c r="AL783" i="2" a="1"/>
  <c r="AK783" i="2"/>
  <c r="AJ783" i="2"/>
  <c r="AI783" i="2"/>
  <c r="AH783" i="2"/>
  <c r="AL782" i="2" a="1"/>
  <c r="AK782" i="2"/>
  <c r="AJ782" i="2"/>
  <c r="AI782" i="2"/>
  <c r="AH782" i="2"/>
  <c r="AL781" i="2" a="1"/>
  <c r="AK781" i="2"/>
  <c r="AJ781" i="2"/>
  <c r="AI781" i="2"/>
  <c r="AH781" i="2"/>
  <c r="AL779" i="2" a="1"/>
  <c r="AK779" i="2"/>
  <c r="AJ779" i="2"/>
  <c r="AI779" i="2"/>
  <c r="AH779" i="2"/>
  <c r="AL778" i="2" a="1"/>
  <c r="AK778" i="2"/>
  <c r="AJ778" i="2"/>
  <c r="AI778" i="2"/>
  <c r="AH778" i="2"/>
  <c r="AL777" i="2" a="1"/>
  <c r="AK777" i="2"/>
  <c r="AJ777" i="2"/>
  <c r="AI777" i="2"/>
  <c r="AH777" i="2"/>
  <c r="AL774" i="2" a="1"/>
  <c r="AK774" i="2"/>
  <c r="AJ774" i="2"/>
  <c r="AI774" i="2"/>
  <c r="AH774" i="2"/>
  <c r="AL773" i="2" a="1"/>
  <c r="AK773" i="2"/>
  <c r="AJ773" i="2"/>
  <c r="AI773" i="2"/>
  <c r="AH773" i="2"/>
  <c r="AL772" i="2" a="1"/>
  <c r="AK772" i="2"/>
  <c r="AJ772" i="2"/>
  <c r="AI772" i="2"/>
  <c r="AH772" i="2"/>
  <c r="AL770" i="2" a="1"/>
  <c r="AK770" i="2"/>
  <c r="AJ770" i="2"/>
  <c r="AI770" i="2"/>
  <c r="AH770" i="2"/>
  <c r="AL769" i="2" a="1"/>
  <c r="AK769" i="2"/>
  <c r="AJ769" i="2"/>
  <c r="AI769" i="2"/>
  <c r="AH769" i="2"/>
  <c r="AL768" i="2" a="1"/>
  <c r="AK768" i="2"/>
  <c r="AJ768" i="2"/>
  <c r="AI768" i="2"/>
  <c r="AH768" i="2"/>
  <c r="AL767" i="2" a="1"/>
  <c r="AK767" i="2"/>
  <c r="AJ767" i="2"/>
  <c r="AI767" i="2"/>
  <c r="AH767" i="2"/>
  <c r="AL766" i="2" a="1"/>
  <c r="AK766" i="2"/>
  <c r="AJ766" i="2"/>
  <c r="AI766" i="2"/>
  <c r="AH766" i="2"/>
  <c r="AL765" i="2" a="1"/>
  <c r="AK765" i="2"/>
  <c r="AJ765" i="2"/>
  <c r="AI765" i="2"/>
  <c r="AH765" i="2"/>
  <c r="AL763" i="2" a="1"/>
  <c r="AK763" i="2"/>
  <c r="AJ763" i="2"/>
  <c r="AI763" i="2"/>
  <c r="AH763" i="2"/>
  <c r="AL762" i="2" a="1"/>
  <c r="AK762" i="2"/>
  <c r="AJ762" i="2"/>
  <c r="AI762" i="2"/>
  <c r="AH762" i="2"/>
  <c r="AL760" i="2" a="1"/>
  <c r="AK760" i="2"/>
  <c r="AJ760" i="2"/>
  <c r="AI760" i="2"/>
  <c r="AH760" i="2"/>
  <c r="AL759" i="2" a="1"/>
  <c r="AK759" i="2"/>
  <c r="AJ759" i="2"/>
  <c r="AI759" i="2"/>
  <c r="AH759" i="2"/>
  <c r="AL758" i="2" a="1"/>
  <c r="AK758" i="2"/>
  <c r="AJ758" i="2"/>
  <c r="AI758" i="2"/>
  <c r="AH758" i="2"/>
  <c r="AL756" i="2" a="1"/>
  <c r="AK756" i="2"/>
  <c r="AJ756" i="2"/>
  <c r="AI756" i="2"/>
  <c r="AH756" i="2"/>
  <c r="AL753" i="2" a="1"/>
  <c r="AK753" i="2"/>
  <c r="AJ753" i="2"/>
  <c r="AI753" i="2"/>
  <c r="AH753" i="2"/>
  <c r="AL752" i="2" a="1"/>
  <c r="AK752" i="2"/>
  <c r="AJ752" i="2"/>
  <c r="AI752" i="2"/>
  <c r="AH752" i="2"/>
  <c r="AL750" i="2" a="1"/>
  <c r="AK750" i="2"/>
  <c r="AJ750" i="2"/>
  <c r="AI750" i="2"/>
  <c r="AH750" i="2"/>
  <c r="AL747" i="2" a="1"/>
  <c r="AK747" i="2"/>
  <c r="AJ747" i="2"/>
  <c r="AI747" i="2"/>
  <c r="AH747" i="2"/>
  <c r="AL745" i="2" a="1"/>
  <c r="AK745" i="2"/>
  <c r="AJ745" i="2"/>
  <c r="AI745" i="2"/>
  <c r="AH745" i="2"/>
  <c r="AL744" i="2" a="1"/>
  <c r="AK744" i="2"/>
  <c r="AJ744" i="2"/>
  <c r="AI744" i="2"/>
  <c r="AH744" i="2"/>
  <c r="AL743" i="2" a="1"/>
  <c r="AK743" i="2"/>
  <c r="AJ743" i="2"/>
  <c r="AI743" i="2"/>
  <c r="AH743" i="2"/>
  <c r="AL742" i="2" a="1"/>
  <c r="AK742" i="2"/>
  <c r="AJ742" i="2"/>
  <c r="AI742" i="2"/>
  <c r="AH742" i="2"/>
  <c r="AL741" i="2" a="1"/>
  <c r="AJ741" i="2"/>
  <c r="AL740" i="2" a="1"/>
  <c r="AK740" i="2"/>
  <c r="AJ740" i="2"/>
  <c r="AI740" i="2"/>
  <c r="AH740" i="2"/>
  <c r="AL739" i="2" a="1"/>
  <c r="AK739" i="2"/>
  <c r="AJ739" i="2"/>
  <c r="AI739" i="2"/>
  <c r="AH739" i="2"/>
  <c r="AL738" i="2" a="1"/>
  <c r="AK738" i="2"/>
  <c r="AJ738" i="2"/>
  <c r="AI738" i="2"/>
  <c r="AH738" i="2"/>
  <c r="AL736" i="2" a="1"/>
  <c r="AK736" i="2"/>
  <c r="AJ736" i="2"/>
  <c r="AI736" i="2"/>
  <c r="AH736" i="2"/>
  <c r="AL735" i="2" a="1"/>
  <c r="AK735" i="2"/>
  <c r="AJ735" i="2"/>
  <c r="AI735" i="2"/>
  <c r="AH735" i="2"/>
  <c r="AL734" i="2" a="1"/>
  <c r="AL733" i="2" a="1"/>
  <c r="AK733" i="2"/>
  <c r="AJ733" i="2"/>
  <c r="AI733" i="2"/>
  <c r="AH733" i="2"/>
  <c r="AK730" i="2"/>
  <c r="AJ730" i="2"/>
  <c r="AH730" i="2"/>
  <c r="AI729" i="2"/>
  <c r="AK727" i="2"/>
  <c r="AI727" i="2"/>
  <c r="AL725" i="2" a="1"/>
  <c r="AK725" i="2"/>
  <c r="AJ725" i="2"/>
  <c r="AI725" i="2"/>
  <c r="AH725" i="2"/>
  <c r="AL724" i="2" a="1"/>
  <c r="AK724" i="2"/>
  <c r="AJ724" i="2"/>
  <c r="AI724" i="2"/>
  <c r="AH724" i="2"/>
  <c r="AL721" i="2" a="1"/>
  <c r="AK721" i="2"/>
  <c r="AJ721" i="2"/>
  <c r="AI721" i="2"/>
  <c r="AH721" i="2"/>
  <c r="AL720" i="2" a="1"/>
  <c r="AK720" i="2"/>
  <c r="AJ720" i="2"/>
  <c r="AI720" i="2"/>
  <c r="AH720" i="2"/>
  <c r="AL716" i="2" a="1"/>
  <c r="AK716" i="2"/>
  <c r="AJ716" i="2"/>
  <c r="AI716" i="2"/>
  <c r="AH716" i="2"/>
  <c r="AL715" i="2" a="1"/>
  <c r="AK715" i="2"/>
  <c r="AJ715" i="2"/>
  <c r="AI715" i="2"/>
  <c r="AH715" i="2"/>
  <c r="AL181" i="2" a="1"/>
  <c r="AK181" i="2"/>
  <c r="AJ181" i="2"/>
  <c r="AI181" i="2"/>
  <c r="AH181" i="2"/>
  <c r="AL714" i="2" a="1"/>
  <c r="AK714" i="2"/>
  <c r="AJ714" i="2"/>
  <c r="AI714" i="2"/>
  <c r="AH714" i="2"/>
  <c r="AL713" i="2" a="1"/>
  <c r="AK713" i="2"/>
  <c r="AJ713" i="2"/>
  <c r="AI713" i="2"/>
  <c r="AH713" i="2"/>
  <c r="AL712" i="2" a="1"/>
  <c r="AK712" i="2"/>
  <c r="AJ712" i="2"/>
  <c r="AI712" i="2"/>
  <c r="AH712" i="2"/>
  <c r="AL699" i="2" a="1"/>
  <c r="AK699" i="2"/>
  <c r="AJ699" i="2"/>
  <c r="AI699" i="2"/>
  <c r="AH699" i="2"/>
  <c r="AL698" i="2" a="1"/>
  <c r="AK698" i="2"/>
  <c r="AJ698" i="2"/>
  <c r="AI698" i="2"/>
  <c r="AH698" i="2"/>
  <c r="AL697" i="2" a="1"/>
  <c r="AK697" i="2"/>
  <c r="AJ697" i="2"/>
  <c r="AH697" i="2"/>
  <c r="AL696" i="2" a="1"/>
  <c r="AK696" i="2"/>
  <c r="AJ696" i="2"/>
  <c r="AI696" i="2"/>
  <c r="AH696" i="2"/>
  <c r="AL692" i="2" a="1"/>
  <c r="AK692" i="2"/>
  <c r="AJ692" i="2"/>
  <c r="AI692" i="2"/>
  <c r="AH692" i="2"/>
  <c r="AL691" i="2" a="1"/>
  <c r="AK691" i="2"/>
  <c r="AJ691" i="2"/>
  <c r="AI691" i="2"/>
  <c r="AH691" i="2"/>
  <c r="AL690" i="2" a="1"/>
  <c r="AK690" i="2"/>
  <c r="AJ690" i="2"/>
  <c r="AI690" i="2"/>
  <c r="AH690" i="2"/>
  <c r="AL682" i="2" a="1"/>
  <c r="AJ682" i="2"/>
  <c r="AH682" i="2"/>
  <c r="AL678" i="2" a="1"/>
  <c r="AK678" i="2"/>
  <c r="AJ678" i="2"/>
  <c r="AI678" i="2"/>
  <c r="AH678" i="2"/>
  <c r="AL676" i="2" a="1"/>
  <c r="AK676" i="2"/>
  <c r="AJ676" i="2"/>
  <c r="AI676" i="2"/>
  <c r="AH676" i="2"/>
  <c r="AL668" i="2" a="1"/>
  <c r="AK668" i="2"/>
  <c r="AJ668" i="2"/>
  <c r="AI668" i="2"/>
  <c r="AH668" i="2"/>
  <c r="AL667" i="2" a="1"/>
  <c r="AK667" i="2"/>
  <c r="AJ667" i="2"/>
  <c r="AI667" i="2"/>
  <c r="AH667" i="2"/>
  <c r="AL666" i="2" a="1"/>
  <c r="AK666" i="2"/>
  <c r="AJ666" i="2"/>
  <c r="AI666" i="2"/>
  <c r="AH666" i="2"/>
  <c r="AL661" i="2" a="1"/>
  <c r="AK661" i="2"/>
  <c r="AJ661" i="2"/>
  <c r="AI661" i="2"/>
  <c r="AH661" i="2"/>
  <c r="AL660" i="2" a="1"/>
  <c r="AK660" i="2"/>
  <c r="AJ660" i="2"/>
  <c r="AI660" i="2"/>
  <c r="AH660" i="2"/>
  <c r="AL657" i="2" a="1"/>
  <c r="AK657" i="2"/>
  <c r="AJ657" i="2"/>
  <c r="AI657" i="2"/>
  <c r="AH657" i="2"/>
  <c r="AL655" i="2" a="1"/>
  <c r="AK655" i="2"/>
  <c r="AJ655" i="2"/>
  <c r="AI655" i="2"/>
  <c r="AH655" i="2"/>
  <c r="AL653" i="2" a="1"/>
  <c r="AK653" i="2"/>
  <c r="AJ653" i="2"/>
  <c r="AI653" i="2"/>
  <c r="AH653" i="2"/>
  <c r="AL649" i="2" a="1"/>
  <c r="AK649" i="2"/>
  <c r="AJ649" i="2"/>
  <c r="AI649" i="2"/>
  <c r="AH649" i="2"/>
  <c r="AL648" i="2" a="1"/>
  <c r="AK648" i="2"/>
  <c r="AJ648" i="2"/>
  <c r="AI648" i="2"/>
  <c r="AH648" i="2"/>
  <c r="AL643" i="2" a="1"/>
  <c r="AK643" i="2"/>
  <c r="AJ643" i="2"/>
  <c r="AI643" i="2"/>
  <c r="AH643" i="2"/>
  <c r="AL638" i="2" a="1"/>
  <c r="AK638" i="2"/>
  <c r="AJ638" i="2"/>
  <c r="AI638" i="2"/>
  <c r="AH638" i="2"/>
  <c r="AL637" i="2" a="1"/>
  <c r="AK637" i="2"/>
  <c r="AJ637" i="2"/>
  <c r="AI637" i="2"/>
  <c r="AH637" i="2"/>
  <c r="AL633" i="2" a="1"/>
  <c r="AK633" i="2"/>
  <c r="AJ633" i="2"/>
  <c r="AI633" i="2"/>
  <c r="AH633" i="2"/>
  <c r="AL630" i="2" a="1"/>
  <c r="AK630" i="2"/>
  <c r="AJ630" i="2"/>
  <c r="AI630" i="2"/>
  <c r="AH630" i="2"/>
  <c r="AL624" i="2" a="1"/>
  <c r="AK624" i="2"/>
  <c r="AJ624" i="2"/>
  <c r="AI624" i="2"/>
  <c r="AH624" i="2"/>
  <c r="AL623" i="2" a="1"/>
  <c r="AK623" i="2"/>
  <c r="AJ623" i="2"/>
  <c r="AH623" i="2"/>
  <c r="AK619" i="2"/>
  <c r="AJ619" i="2"/>
  <c r="AH619" i="2"/>
  <c r="AL618" i="2" a="1"/>
  <c r="AK618" i="2"/>
  <c r="AJ618" i="2"/>
  <c r="AI618" i="2"/>
  <c r="AH618" i="2"/>
  <c r="AH617" i="2"/>
  <c r="AL616" i="2" a="1"/>
  <c r="AK616" i="2"/>
  <c r="AJ616" i="2"/>
  <c r="AI616" i="2"/>
  <c r="AH616" i="2"/>
  <c r="AL614" i="2" a="1"/>
  <c r="AK614" i="2"/>
  <c r="AJ614" i="2"/>
  <c r="AI614" i="2"/>
  <c r="AH614" i="2"/>
  <c r="AI607" i="2"/>
  <c r="AH607" i="2"/>
  <c r="AL606" i="2" a="1"/>
  <c r="AK606" i="2"/>
  <c r="AJ606" i="2"/>
  <c r="AI606" i="2"/>
  <c r="AH606" i="2"/>
  <c r="AL605" i="2" a="1"/>
  <c r="AK605" i="2"/>
  <c r="AJ605" i="2"/>
  <c r="AI605" i="2"/>
  <c r="AH605" i="2"/>
  <c r="AL604" i="2" a="1"/>
  <c r="AK604" i="2"/>
  <c r="AJ604" i="2"/>
  <c r="AI604" i="2"/>
  <c r="AH604" i="2"/>
  <c r="AK599" i="2"/>
  <c r="AJ599" i="2"/>
  <c r="AH599" i="2"/>
  <c r="AL597" i="2" a="1"/>
  <c r="AK597" i="2"/>
  <c r="AJ597" i="2"/>
  <c r="AI597" i="2"/>
  <c r="AH597" i="2"/>
  <c r="AL593" i="2" a="1"/>
  <c r="AK593" i="2"/>
  <c r="AJ593" i="2"/>
  <c r="AI593" i="2"/>
  <c r="AH593" i="2"/>
  <c r="AL590" i="2" a="1"/>
  <c r="AK590" i="2"/>
  <c r="AJ590" i="2"/>
  <c r="AI590" i="2"/>
  <c r="AH590" i="2"/>
  <c r="AL589" i="2" a="1"/>
  <c r="AK589" i="2"/>
  <c r="AJ589" i="2"/>
  <c r="AI589" i="2"/>
  <c r="AH589" i="2"/>
  <c r="AL71" i="2" a="1"/>
  <c r="AK71" i="2"/>
  <c r="AJ71" i="2"/>
  <c r="AI71" i="2"/>
  <c r="AH71" i="2"/>
  <c r="AL52" i="2" a="1"/>
  <c r="AK52" i="2"/>
  <c r="AJ52" i="2"/>
  <c r="AI52" i="2"/>
  <c r="AH52" i="2"/>
  <c r="AK586" i="2"/>
  <c r="AJ586" i="2"/>
  <c r="AI586" i="2"/>
  <c r="AL583" i="2" a="1"/>
  <c r="AK583" i="2"/>
  <c r="AJ583" i="2"/>
  <c r="AI583" i="2"/>
  <c r="AH583" i="2"/>
  <c r="AL581" i="2" a="1"/>
  <c r="AK581" i="2"/>
  <c r="AJ581" i="2"/>
  <c r="AI581" i="2"/>
  <c r="AH581" i="2"/>
  <c r="AL574" i="2" a="1"/>
  <c r="AK574" i="2"/>
  <c r="AJ574" i="2"/>
  <c r="AI574" i="2"/>
  <c r="AH574" i="2"/>
  <c r="AL570" i="2" a="1"/>
  <c r="AK570" i="2"/>
  <c r="AJ570" i="2"/>
  <c r="AI570" i="2"/>
  <c r="AH570" i="2"/>
  <c r="AL568" i="2" a="1"/>
  <c r="AK568" i="2"/>
  <c r="AJ568" i="2"/>
  <c r="AI568" i="2"/>
  <c r="AH568" i="2"/>
  <c r="AL566" i="2" a="1"/>
  <c r="AK566" i="2"/>
  <c r="AJ566" i="2"/>
  <c r="AI566" i="2"/>
  <c r="AH566" i="2"/>
  <c r="AL565" i="2" a="1"/>
  <c r="AK565" i="2"/>
  <c r="AJ565" i="2"/>
  <c r="AI565" i="2"/>
  <c r="AH565" i="2"/>
  <c r="AL563" i="2" a="1"/>
  <c r="AK563" i="2"/>
  <c r="AJ563" i="2"/>
  <c r="AI563" i="2"/>
  <c r="AH563" i="2"/>
  <c r="AL559" i="2" a="1"/>
  <c r="AK559" i="2"/>
  <c r="AJ559" i="2"/>
  <c r="AI559" i="2"/>
  <c r="AH559" i="2"/>
  <c r="AL558" i="2" a="1"/>
  <c r="AK558" i="2"/>
  <c r="AJ558" i="2"/>
  <c r="AI558" i="2"/>
  <c r="AH558" i="2"/>
  <c r="AL555" i="2" a="1"/>
  <c r="AK555" i="2"/>
  <c r="AJ555" i="2"/>
  <c r="AI555" i="2"/>
  <c r="AH555" i="2"/>
  <c r="AL554" i="2" a="1"/>
  <c r="AK554" i="2"/>
  <c r="AJ554" i="2"/>
  <c r="AI554" i="2"/>
  <c r="AH554" i="2"/>
  <c r="AL553" i="2" a="1"/>
  <c r="AK553" i="2"/>
  <c r="AJ553" i="2"/>
  <c r="AI553" i="2"/>
  <c r="AH553" i="2"/>
  <c r="AL545" i="2" a="1"/>
  <c r="AK545" i="2"/>
  <c r="AJ545" i="2"/>
  <c r="AI545" i="2"/>
  <c r="AH545" i="2"/>
  <c r="AL541" i="2" a="1"/>
  <c r="AK541" i="2"/>
  <c r="AJ541" i="2"/>
  <c r="AI541" i="2"/>
  <c r="AH541" i="2"/>
  <c r="AL540" i="2" a="1"/>
  <c r="AK540" i="2"/>
  <c r="AJ540" i="2"/>
  <c r="AI540" i="2"/>
  <c r="AH540" i="2"/>
  <c r="AL539" i="2" a="1"/>
  <c r="AK539" i="2"/>
  <c r="AJ539" i="2"/>
  <c r="AI539" i="2"/>
  <c r="AH539" i="2"/>
  <c r="AL538" i="2" a="1"/>
  <c r="AK538" i="2"/>
  <c r="AJ538" i="2"/>
  <c r="AI538" i="2"/>
  <c r="AH538" i="2"/>
  <c r="AL535" i="2" a="1"/>
  <c r="AK535" i="2"/>
  <c r="AJ535" i="2"/>
  <c r="AI535" i="2"/>
  <c r="AH535" i="2"/>
  <c r="AL530" i="2" a="1"/>
  <c r="AK530" i="2"/>
  <c r="AJ530" i="2"/>
  <c r="AI530" i="2"/>
  <c r="AH530" i="2"/>
  <c r="AL528" i="2" a="1"/>
  <c r="AK528" i="2"/>
  <c r="AJ528" i="2"/>
  <c r="AI528" i="2"/>
  <c r="AH528" i="2"/>
  <c r="AL526" i="2" a="1"/>
  <c r="AK526" i="2"/>
  <c r="AJ526" i="2"/>
  <c r="AI526" i="2"/>
  <c r="AH526" i="2"/>
  <c r="AL525" i="2" a="1"/>
  <c r="AK525" i="2"/>
  <c r="AJ525" i="2"/>
  <c r="AI525" i="2"/>
  <c r="AH525" i="2"/>
  <c r="AL524" i="2" a="1"/>
  <c r="AK524" i="2"/>
  <c r="AJ524" i="2"/>
  <c r="AI524" i="2"/>
  <c r="AH524" i="2"/>
  <c r="AL522" i="2" a="1"/>
  <c r="AK522" i="2"/>
  <c r="AJ522" i="2"/>
  <c r="AI522" i="2"/>
  <c r="AH522" i="2"/>
  <c r="AL521" i="2" a="1"/>
  <c r="AK521" i="2"/>
  <c r="AJ521" i="2"/>
  <c r="AI521" i="2"/>
  <c r="AH521" i="2"/>
  <c r="AL519" i="2" a="1"/>
  <c r="AK519" i="2"/>
  <c r="AJ519" i="2"/>
  <c r="AI519" i="2"/>
  <c r="AH519" i="2"/>
  <c r="AL517" i="2" a="1"/>
  <c r="AK517" i="2"/>
  <c r="AJ517" i="2"/>
  <c r="AI517" i="2"/>
  <c r="AH517" i="2"/>
  <c r="AL515" i="2" a="1"/>
  <c r="AK515" i="2"/>
  <c r="AJ515" i="2"/>
  <c r="AI515" i="2"/>
  <c r="AH515" i="2"/>
  <c r="AL509" i="2" a="1"/>
  <c r="AK509" i="2"/>
  <c r="AJ509" i="2"/>
  <c r="AI509" i="2"/>
  <c r="AH509" i="2"/>
  <c r="AL504" i="2" a="1"/>
  <c r="AK504" i="2"/>
  <c r="AJ504" i="2"/>
  <c r="AI504" i="2"/>
  <c r="AH504" i="2"/>
  <c r="AL501" i="2" a="1"/>
  <c r="AK501" i="2"/>
  <c r="AJ501" i="2"/>
  <c r="AI501" i="2"/>
  <c r="AH501" i="2"/>
  <c r="AL494" i="2" a="1"/>
  <c r="AK494" i="2"/>
  <c r="AJ494" i="2"/>
  <c r="AI494" i="2"/>
  <c r="AH494" i="2"/>
  <c r="AL490" i="2" a="1"/>
  <c r="AK490" i="2"/>
  <c r="AJ490" i="2"/>
  <c r="AI490" i="2"/>
  <c r="AH490" i="2"/>
  <c r="AL488" i="2" a="1"/>
  <c r="AK488" i="2"/>
  <c r="AJ488" i="2"/>
  <c r="AI488" i="2"/>
  <c r="AH488" i="2"/>
  <c r="AL486" i="2" a="1"/>
  <c r="AK486" i="2"/>
  <c r="AJ486" i="2"/>
  <c r="AI486" i="2"/>
  <c r="AH486" i="2"/>
  <c r="AL484" i="2" a="1"/>
  <c r="AK484" i="2"/>
  <c r="AJ484" i="2"/>
  <c r="AI484" i="2"/>
  <c r="AH484" i="2"/>
  <c r="AL483" i="2" a="1"/>
  <c r="AK483" i="2"/>
  <c r="AJ483" i="2"/>
  <c r="AI483" i="2"/>
  <c r="AH483" i="2"/>
  <c r="AL482" i="2" a="1"/>
  <c r="AK482" i="2"/>
  <c r="AJ482" i="2"/>
  <c r="AI482" i="2"/>
  <c r="AH482" i="2"/>
  <c r="AL478" i="2" a="1"/>
  <c r="AK478" i="2"/>
  <c r="AJ478" i="2"/>
  <c r="AI478" i="2"/>
  <c r="AH478" i="2"/>
  <c r="AL475" i="2" a="1"/>
  <c r="AK475" i="2"/>
  <c r="AJ475" i="2"/>
  <c r="AI475" i="2"/>
  <c r="AH475" i="2"/>
  <c r="AL471" i="2" a="1"/>
  <c r="AK471" i="2"/>
  <c r="AJ471" i="2"/>
  <c r="AI471" i="2"/>
  <c r="AH471" i="2"/>
  <c r="AL470" i="2" a="1"/>
  <c r="AK470" i="2"/>
  <c r="AJ470" i="2"/>
  <c r="AI470" i="2"/>
  <c r="AH470" i="2"/>
  <c r="AL467" i="2" a="1"/>
  <c r="AK467" i="2"/>
  <c r="AJ467" i="2"/>
  <c r="AI467" i="2"/>
  <c r="AH467" i="2"/>
  <c r="AL463" i="2" a="1"/>
  <c r="AK463" i="2"/>
  <c r="AJ463" i="2"/>
  <c r="AI463" i="2"/>
  <c r="AH463" i="2"/>
  <c r="AK460" i="2"/>
  <c r="AJ460" i="2"/>
  <c r="AH460" i="2"/>
  <c r="AK458" i="2"/>
  <c r="AJ458" i="2"/>
  <c r="AH458" i="2"/>
  <c r="AK449" i="2"/>
  <c r="AJ449" i="2"/>
  <c r="AH449" i="2"/>
  <c r="AL443" i="2" a="1"/>
  <c r="AK443" i="2"/>
  <c r="AJ443" i="2"/>
  <c r="AI443" i="2"/>
  <c r="AH443" i="2"/>
  <c r="AK441" i="2"/>
  <c r="AI441" i="2"/>
  <c r="AL432" i="2" a="1"/>
  <c r="AK432" i="2"/>
  <c r="AJ432" i="2"/>
  <c r="AI432" i="2"/>
  <c r="AH432" i="2"/>
  <c r="AL428" i="2" a="1"/>
  <c r="AJ428" i="2"/>
  <c r="AI428" i="2"/>
  <c r="AJ417" i="2"/>
  <c r="AL415" i="2" a="1"/>
  <c r="AK415" i="2"/>
  <c r="AJ415" i="2"/>
  <c r="AI415" i="2"/>
  <c r="AH415" i="2"/>
  <c r="AL413" i="2" a="1"/>
  <c r="AK413" i="2"/>
  <c r="AJ413" i="2"/>
  <c r="AI413" i="2"/>
  <c r="AH413" i="2"/>
  <c r="AL407" i="2" a="1"/>
  <c r="AK407" i="2"/>
  <c r="AJ407" i="2"/>
  <c r="AI407" i="2"/>
  <c r="AH407" i="2"/>
  <c r="AK406" i="2"/>
  <c r="AI406" i="2"/>
  <c r="AL405" i="2" a="1"/>
  <c r="AI405" i="2"/>
  <c r="AL403" i="2" a="1"/>
  <c r="AK403" i="2"/>
  <c r="AJ403" i="2"/>
  <c r="AI403" i="2"/>
  <c r="AH403" i="2"/>
  <c r="AL399" i="2" a="1"/>
  <c r="AK399" i="2"/>
  <c r="AJ399" i="2"/>
  <c r="AI399" i="2"/>
  <c r="AH399" i="2"/>
  <c r="AK394" i="2"/>
  <c r="AJ394" i="2"/>
  <c r="AH394" i="2"/>
  <c r="AL386" i="2" a="1"/>
  <c r="AK386" i="2"/>
  <c r="AJ386" i="2"/>
  <c r="AH386" i="2"/>
  <c r="AK385" i="2"/>
  <c r="AI385" i="2"/>
  <c r="AL384" i="2" a="1"/>
  <c r="AK384" i="2"/>
  <c r="AJ384" i="2"/>
  <c r="AI384" i="2"/>
  <c r="AH384" i="2"/>
  <c r="AL379" i="2" a="1"/>
  <c r="AK379" i="2"/>
  <c r="AJ379" i="2"/>
  <c r="AI379" i="2"/>
  <c r="AH379" i="2"/>
  <c r="AL378" i="2" a="1"/>
  <c r="AK378" i="2"/>
  <c r="AJ378" i="2"/>
  <c r="AI378" i="2"/>
  <c r="AH378" i="2"/>
  <c r="AL352" i="2" a="1"/>
  <c r="AK352" i="2"/>
  <c r="AJ352" i="2"/>
  <c r="AI352" i="2"/>
  <c r="AH352" i="2"/>
  <c r="AL348" i="2" a="1"/>
  <c r="AK348" i="2"/>
  <c r="AJ348" i="2"/>
  <c r="AI348" i="2"/>
  <c r="AH348" i="2"/>
  <c r="AL347" i="2" a="1"/>
  <c r="AJ347" i="2"/>
  <c r="AH347" i="2"/>
  <c r="AL346" i="2" a="1"/>
  <c r="AK346" i="2"/>
  <c r="AJ346" i="2"/>
  <c r="AH346" i="2"/>
  <c r="AL341" i="2" a="1"/>
  <c r="AK341" i="2"/>
  <c r="AJ341" i="2"/>
  <c r="AI341" i="2"/>
  <c r="AH341" i="2"/>
  <c r="AL339" i="2" a="1"/>
  <c r="AJ339" i="2"/>
  <c r="AH339" i="2"/>
  <c r="AH334" i="2"/>
  <c r="AL315" i="2" a="1"/>
  <c r="AK315" i="2"/>
  <c r="AJ315" i="2"/>
  <c r="AI315" i="2"/>
  <c r="AH315" i="2"/>
  <c r="AL311" i="2" a="1"/>
  <c r="AK311" i="2"/>
  <c r="AJ311" i="2"/>
  <c r="AI311" i="2"/>
  <c r="AH311" i="2"/>
  <c r="AL306" i="2" a="1"/>
  <c r="AK306" i="2"/>
  <c r="AJ306" i="2"/>
  <c r="AI306" i="2"/>
  <c r="AH306" i="2"/>
  <c r="AL299" i="2" a="1"/>
  <c r="AK299" i="2"/>
  <c r="AJ299" i="2"/>
  <c r="AI299" i="2"/>
  <c r="AH299" i="2"/>
  <c r="AL283" i="2" a="1"/>
  <c r="AK283" i="2"/>
  <c r="AJ283" i="2"/>
  <c r="AI283" i="2"/>
  <c r="AH283" i="2"/>
  <c r="AL279" i="2" a="1"/>
  <c r="AK279" i="2"/>
  <c r="AJ279" i="2"/>
  <c r="AI279" i="2"/>
  <c r="AH279" i="2"/>
  <c r="AL274" i="2" a="1"/>
  <c r="AK274" i="2"/>
  <c r="AJ274" i="2"/>
  <c r="AI274" i="2"/>
  <c r="AH274" i="2"/>
  <c r="AL273" i="2" a="1"/>
  <c r="AK273" i="2"/>
  <c r="AJ273" i="2"/>
  <c r="AI273" i="2"/>
  <c r="AH273" i="2"/>
  <c r="AL266" i="2" a="1"/>
  <c r="AK266" i="2"/>
  <c r="AJ266" i="2"/>
  <c r="AI266" i="2"/>
  <c r="AH266" i="2"/>
  <c r="AL262" i="2" a="1"/>
  <c r="AH260" i="2"/>
  <c r="AK255" i="2"/>
  <c r="AJ255" i="2"/>
  <c r="AH255" i="2"/>
  <c r="AL254" i="2" a="1"/>
  <c r="AK254" i="2"/>
  <c r="AJ254" i="2"/>
  <c r="AI254" i="2"/>
  <c r="AH254" i="2"/>
  <c r="AI244" i="2"/>
  <c r="AH244" i="2"/>
  <c r="AJ216" i="2"/>
  <c r="AL240" i="2" a="1"/>
  <c r="AK240" i="2"/>
  <c r="AJ240" i="2"/>
  <c r="AI240" i="2"/>
  <c r="AH240" i="2"/>
  <c r="AI79" i="2"/>
  <c r="AK231" i="2"/>
  <c r="AI231" i="2"/>
  <c r="AL205" i="2" a="1"/>
  <c r="AK205" i="2"/>
  <c r="AJ205" i="2"/>
  <c r="AI205" i="2"/>
  <c r="AH205" i="2"/>
  <c r="AI438" i="2"/>
  <c r="AL183" i="2" a="1"/>
  <c r="AK183" i="2"/>
  <c r="AJ183" i="2"/>
  <c r="AI183" i="2"/>
  <c r="AH183" i="2"/>
  <c r="AL182" i="2" a="1"/>
  <c r="AK182" i="2"/>
  <c r="AJ182" i="2"/>
  <c r="AI182" i="2"/>
  <c r="AH182" i="2"/>
  <c r="AL168" i="2" a="1"/>
  <c r="AI168" i="2"/>
  <c r="AL2" i="2" a="1"/>
  <c r="AK2" i="2"/>
  <c r="AJ2" i="2"/>
  <c r="AI2" i="2"/>
  <c r="AH2" i="2"/>
  <c r="AL132" i="2" a="1"/>
  <c r="AK132" i="2"/>
  <c r="AJ132" i="2"/>
  <c r="AH132" i="2"/>
  <c r="AL119" i="2" a="1"/>
  <c r="AK119" i="2"/>
  <c r="AJ119" i="2"/>
  <c r="AI119" i="2"/>
  <c r="AH119" i="2"/>
  <c r="AL218" i="2" a="1"/>
  <c r="AK218" i="2"/>
  <c r="AJ218" i="2"/>
  <c r="AI218" i="2"/>
  <c r="AH218" i="2"/>
  <c r="AL25" i="2" a="1"/>
  <c r="AK25" i="2"/>
  <c r="AJ25" i="2"/>
  <c r="AI25" i="2"/>
  <c r="AH25" i="2"/>
  <c r="AI114" i="2"/>
  <c r="AL102" i="2" a="1"/>
  <c r="AK102" i="2"/>
  <c r="AJ102" i="2"/>
  <c r="AI102" i="2"/>
  <c r="AH102" i="2"/>
  <c r="AL143" i="2" a="1"/>
  <c r="AK143" i="2"/>
  <c r="AJ143" i="2"/>
  <c r="AI143" i="2"/>
  <c r="AH143" i="2"/>
  <c r="AL142" i="2" a="1"/>
  <c r="AK142" i="2"/>
  <c r="AJ142" i="2"/>
  <c r="AI142" i="2"/>
  <c r="AH142" i="2"/>
  <c r="AL7" i="2" a="1"/>
  <c r="AK7" i="2"/>
  <c r="AJ7" i="2"/>
  <c r="AI7" i="2"/>
  <c r="AL250" i="2" a="1"/>
  <c r="AK250" i="2"/>
  <c r="AJ250" i="2"/>
  <c r="AI250" i="2"/>
  <c r="AH250" i="2"/>
  <c r="AL560" i="2" a="1"/>
  <c r="AK560" i="2"/>
  <c r="AJ560" i="2"/>
  <c r="AI560" i="2"/>
  <c r="AH560" i="2"/>
  <c r="AL425" i="2" a="1"/>
  <c r="AK425" i="2"/>
  <c r="AI425" i="2"/>
  <c r="AL128" i="2" a="1"/>
  <c r="AK128" i="2"/>
  <c r="AJ128" i="2"/>
  <c r="AI128" i="2"/>
  <c r="AH128" i="2"/>
  <c r="AK658" i="2"/>
  <c r="AJ658" i="2"/>
  <c r="AI658" i="2"/>
  <c r="AK324" i="2"/>
  <c r="AJ324" i="2"/>
  <c r="AI324" i="2"/>
  <c r="AH324" i="2"/>
  <c r="AL271" i="2" a="1"/>
  <c r="AI271" i="2"/>
  <c r="AI157" i="2"/>
  <c r="AL167" i="2" a="1"/>
  <c r="AK167" i="2"/>
  <c r="AJ167" i="2"/>
  <c r="AI167" i="2"/>
  <c r="AH167" i="2"/>
  <c r="AL381" i="2" a="1"/>
  <c r="AK381" i="2"/>
  <c r="AJ381" i="2"/>
  <c r="AH381" i="2"/>
  <c r="AL575" i="2" a="1"/>
  <c r="AJ575" i="2"/>
  <c r="AH575" i="2"/>
  <c r="AL85" i="2" a="1"/>
  <c r="AK85" i="2"/>
  <c r="AJ85" i="2"/>
  <c r="AI85" i="2"/>
  <c r="AH85" i="2"/>
  <c r="AL96" i="2" a="1"/>
  <c r="AK96" i="2"/>
  <c r="AJ96" i="2"/>
  <c r="AI96" i="2"/>
  <c r="AH96" i="2"/>
  <c r="AL130" i="2" a="1"/>
  <c r="AK130" i="2"/>
  <c r="AJ130" i="2"/>
  <c r="AI130" i="2"/>
  <c r="AH130" i="2"/>
  <c r="AL69" i="2" a="1"/>
  <c r="AI69" i="2"/>
  <c r="AL387" i="2" a="1"/>
  <c r="AK387" i="2"/>
  <c r="AJ387" i="2"/>
  <c r="AI387" i="2"/>
  <c r="AH387" i="2"/>
  <c r="AH67" i="2"/>
  <c r="AL88" i="2" a="1"/>
  <c r="AK88" i="2"/>
  <c r="AJ88" i="2"/>
  <c r="AI88" i="2"/>
  <c r="AH88" i="2"/>
  <c r="AH86" i="2"/>
  <c r="AL197" i="2" a="1"/>
  <c r="AK197" i="2"/>
  <c r="AJ197" i="2"/>
  <c r="AI197" i="2"/>
  <c r="AH197" i="2"/>
  <c r="AL531" i="2" a="1"/>
  <c r="AJ531" i="2"/>
  <c r="AH531" i="2"/>
  <c r="AL508" i="2" a="1"/>
  <c r="AK508" i="2"/>
  <c r="AJ508" i="2"/>
  <c r="AI508" i="2"/>
  <c r="AH508" i="2"/>
  <c r="AL506" i="2" a="1"/>
  <c r="AK506" i="2"/>
  <c r="AJ506" i="2"/>
  <c r="AI506" i="2"/>
  <c r="AH506" i="2"/>
  <c r="AL370" i="2" a="1"/>
  <c r="AK370" i="2"/>
  <c r="AJ370" i="2"/>
  <c r="AI370" i="2"/>
  <c r="AH370" i="2"/>
  <c r="AL422" i="2" a="1"/>
  <c r="AK422" i="2"/>
  <c r="AJ422" i="2"/>
  <c r="AI422" i="2"/>
  <c r="AH422" i="2"/>
  <c r="AL686" i="2" a="1"/>
  <c r="AK686" i="2"/>
  <c r="AJ686" i="2"/>
  <c r="AI686" i="2"/>
  <c r="AH686" i="2"/>
  <c r="AL507" i="2" a="1"/>
  <c r="AK507" i="2"/>
  <c r="AJ507" i="2"/>
  <c r="AI507" i="2"/>
  <c r="AH507" i="2"/>
  <c r="AL1186" i="2" a="1"/>
  <c r="AK1186" i="2"/>
  <c r="AJ1186" i="2"/>
  <c r="AI1186" i="2"/>
  <c r="AH1186" i="2"/>
  <c r="AL444" i="2" a="1"/>
  <c r="AK444" i="2"/>
  <c r="AJ444" i="2"/>
  <c r="AI444" i="2"/>
  <c r="AH444" i="2"/>
  <c r="AL282" i="2" a="1"/>
  <c r="AL276" i="2" a="1"/>
  <c r="AK276" i="2"/>
  <c r="AJ276" i="2"/>
  <c r="AI276" i="2"/>
  <c r="AH276" i="2"/>
  <c r="AL275" i="2" a="1"/>
  <c r="AK275" i="2"/>
  <c r="AJ275" i="2"/>
  <c r="AI275" i="2"/>
  <c r="AH275" i="2"/>
  <c r="AH268" i="2"/>
  <c r="AL151" i="2" a="1"/>
  <c r="AK151" i="2"/>
  <c r="AJ151" i="2"/>
  <c r="AI151" i="2"/>
  <c r="AH151" i="2"/>
  <c r="AL14" i="2" a="1"/>
  <c r="AK14" i="2"/>
  <c r="AJ14" i="2"/>
  <c r="AI14" i="2"/>
  <c r="AH14" i="2"/>
  <c r="AL82" i="2" a="1"/>
  <c r="AK82" i="2"/>
  <c r="AJ82" i="2"/>
  <c r="AI82" i="2"/>
  <c r="AH82" i="2"/>
  <c r="AL148" i="2" a="1"/>
  <c r="AK148" i="2"/>
  <c r="AJ148" i="2"/>
  <c r="AI148" i="2"/>
  <c r="AH148" i="2"/>
  <c r="AL57" i="2" a="1"/>
  <c r="AK57" i="2"/>
  <c r="AJ57" i="2"/>
  <c r="AI57" i="2"/>
  <c r="AH57" i="2"/>
  <c r="AL764" i="2" a="1"/>
  <c r="AK764" i="2"/>
  <c r="AJ764" i="2"/>
  <c r="AI764" i="2"/>
  <c r="AH764" i="2"/>
  <c r="AL111" i="2" a="1"/>
  <c r="AK111" i="2"/>
  <c r="AJ111" i="2"/>
  <c r="AI111" i="2"/>
  <c r="AH111" i="2"/>
  <c r="AL147" i="2" a="1"/>
  <c r="AK147" i="2"/>
  <c r="AJ147" i="2"/>
  <c r="AI147" i="2"/>
  <c r="AH147" i="2"/>
  <c r="AL70" i="2" a="1"/>
  <c r="AK70" i="2"/>
  <c r="AJ70" i="2"/>
  <c r="AI70" i="2"/>
  <c r="AH70" i="2"/>
  <c r="AL303" i="2" a="1"/>
  <c r="AK303" i="2"/>
  <c r="AJ303" i="2"/>
  <c r="AI303" i="2"/>
  <c r="AH303" i="2"/>
  <c r="AL302" i="2" a="1"/>
  <c r="AK302" i="2"/>
  <c r="AJ302" i="2"/>
  <c r="AI302" i="2"/>
  <c r="AH302" i="2"/>
  <c r="AL278" i="2" a="1"/>
  <c r="AK278" i="2"/>
  <c r="AJ278" i="2"/>
  <c r="AH278" i="2"/>
  <c r="AL300" i="2" a="1"/>
  <c r="AK300" i="2"/>
  <c r="AJ300" i="2"/>
  <c r="AI300" i="2"/>
  <c r="AH300" i="2"/>
  <c r="AL3" i="2" a="1"/>
  <c r="AK3" i="2"/>
  <c r="AJ3" i="2"/>
  <c r="AI3" i="2"/>
  <c r="AH3" i="2"/>
  <c r="AL495" i="2" a="1"/>
  <c r="AK495" i="2"/>
  <c r="AJ495" i="2"/>
  <c r="AI495" i="2"/>
  <c r="AH495" i="2"/>
  <c r="AL50" i="2" a="1"/>
  <c r="AK50" i="2"/>
  <c r="AJ50" i="2"/>
  <c r="AI50" i="2"/>
  <c r="AH50" i="2"/>
  <c r="AL68" i="2" a="1"/>
  <c r="AK68" i="2"/>
  <c r="AJ68" i="2"/>
  <c r="AI68" i="2"/>
  <c r="AH68" i="2"/>
  <c r="AL628" i="2" a="1"/>
  <c r="AK628" i="2"/>
  <c r="AJ628" i="2"/>
  <c r="AI628" i="2"/>
  <c r="AH628" i="2"/>
  <c r="AL22" i="2" a="1"/>
  <c r="AK22" i="2"/>
  <c r="AJ22" i="2"/>
  <c r="AI22" i="2"/>
  <c r="AH22" i="2"/>
  <c r="AL21" i="2" a="1"/>
  <c r="AK21" i="2"/>
  <c r="AJ21" i="2"/>
  <c r="AI21" i="2"/>
  <c r="AH21" i="2"/>
  <c r="AL220" i="2" a="1"/>
  <c r="AK220" i="2"/>
  <c r="AJ220" i="2"/>
  <c r="AI220" i="2"/>
  <c r="AH220" i="2"/>
  <c r="AL123" i="2" a="1"/>
  <c r="AK123" i="2"/>
  <c r="AJ123" i="2"/>
  <c r="AI123" i="2"/>
  <c r="AH123" i="2"/>
  <c r="AL122" i="2" a="1"/>
  <c r="AK122" i="2"/>
  <c r="AJ122" i="2"/>
  <c r="AI122" i="2"/>
  <c r="AH122" i="2"/>
  <c r="AL511" i="2" a="1"/>
  <c r="AK511" i="2"/>
  <c r="AJ511" i="2"/>
  <c r="AI511" i="2"/>
  <c r="AH511" i="2"/>
  <c r="AL12" i="2" a="1"/>
  <c r="AK12" i="2"/>
  <c r="AJ12" i="2"/>
  <c r="AI12" i="2"/>
  <c r="AH12" i="2"/>
  <c r="AL62" i="2" a="1"/>
  <c r="AK62" i="2"/>
  <c r="AJ62" i="2"/>
  <c r="AI62" i="2"/>
  <c r="AH62" i="2"/>
  <c r="AL154" i="2" a="1"/>
  <c r="AK154" i="2"/>
  <c r="AJ154" i="2"/>
  <c r="AI154" i="2"/>
  <c r="AH154" i="2"/>
  <c r="AL11" i="2" a="1"/>
  <c r="AK11" i="2"/>
  <c r="AJ11" i="2"/>
  <c r="AI11" i="2"/>
  <c r="AH11" i="2"/>
  <c r="AL317" i="2" a="1"/>
  <c r="AK317" i="2"/>
  <c r="AJ317" i="2"/>
  <c r="AI317" i="2"/>
  <c r="AH317" i="2"/>
  <c r="AL316" i="2" a="1"/>
  <c r="AK316" i="2"/>
  <c r="AJ316" i="2"/>
  <c r="AI316" i="2"/>
  <c r="AH316" i="2"/>
  <c r="AL377" i="2" a="1"/>
  <c r="AK377" i="2"/>
  <c r="AJ377" i="2"/>
  <c r="AI377" i="2"/>
  <c r="AH377" i="2"/>
  <c r="AL91" i="2" a="1"/>
  <c r="AK91" i="2"/>
  <c r="AJ91" i="2"/>
  <c r="AI91" i="2"/>
  <c r="AH91" i="2"/>
  <c r="AL420" i="2" a="1"/>
  <c r="AK420" i="2"/>
  <c r="AJ420" i="2"/>
  <c r="AI420" i="2"/>
  <c r="AH420" i="2"/>
  <c r="AL307" i="2" a="1"/>
  <c r="AK307" i="2"/>
  <c r="AJ307" i="2"/>
  <c r="AI307" i="2"/>
  <c r="AH307" i="2"/>
  <c r="AL56" i="2" a="1"/>
  <c r="AK56" i="2"/>
  <c r="AJ56" i="2"/>
  <c r="AI56" i="2"/>
  <c r="AH56" i="2"/>
  <c r="AL149" i="2" a="1"/>
  <c r="AK149" i="2"/>
  <c r="AJ149" i="2"/>
  <c r="AI149" i="2"/>
  <c r="AH149" i="2"/>
  <c r="AL109" i="2" a="1"/>
  <c r="AK109" i="2"/>
  <c r="AJ109" i="2"/>
  <c r="AI109" i="2"/>
  <c r="AH109" i="2"/>
  <c r="AL1192" i="2" a="1"/>
  <c r="AK1192" i="2"/>
  <c r="AJ1192" i="2"/>
  <c r="AI1192" i="2"/>
  <c r="AH1192" i="2"/>
  <c r="AL1174" i="2" a="1"/>
  <c r="AK1174" i="2"/>
  <c r="AJ1174" i="2"/>
  <c r="AI1174" i="2"/>
  <c r="AH1174" i="2"/>
  <c r="AL1155" i="2" a="1"/>
  <c r="AK1155" i="2"/>
  <c r="AJ1155" i="2"/>
  <c r="AI1155" i="2"/>
  <c r="AH1155" i="2"/>
  <c r="AL791" i="2" a="1"/>
  <c r="AK791" i="2"/>
  <c r="AJ791" i="2"/>
  <c r="AI791" i="2"/>
  <c r="AH791" i="2"/>
  <c r="AL731" i="2" a="1"/>
  <c r="AK731" i="2"/>
  <c r="AJ731" i="2"/>
  <c r="AI731" i="2"/>
  <c r="AH731" i="2"/>
  <c r="AL652" i="2" a="1"/>
  <c r="AK652" i="2"/>
  <c r="AJ652" i="2"/>
  <c r="AI652" i="2"/>
  <c r="AH652" i="2"/>
  <c r="AL646" i="2" a="1"/>
  <c r="AK646" i="2"/>
  <c r="AJ646" i="2"/>
  <c r="AI646" i="2"/>
  <c r="AH646" i="2"/>
  <c r="AL645" i="2" a="1"/>
  <c r="AK645" i="2"/>
  <c r="AJ645" i="2"/>
  <c r="AI645" i="2"/>
  <c r="AH645" i="2"/>
  <c r="AL641" i="2" a="1"/>
  <c r="AK641" i="2"/>
  <c r="AJ641" i="2"/>
  <c r="AI641" i="2"/>
  <c r="AH641" i="2"/>
  <c r="AL640" i="2" a="1"/>
  <c r="AK640" i="2"/>
  <c r="AJ640" i="2"/>
  <c r="AI640" i="2"/>
  <c r="AH640" i="2"/>
  <c r="AL503" i="2" a="1"/>
  <c r="AK503" i="2"/>
  <c r="AJ503" i="2"/>
  <c r="AI503" i="2"/>
  <c r="AH503" i="2"/>
  <c r="AL126" i="2" a="1"/>
  <c r="AK126" i="2"/>
  <c r="AJ126" i="2"/>
  <c r="AI126" i="2"/>
  <c r="AH126" i="2"/>
  <c r="AL159" i="2" a="1"/>
  <c r="AK159" i="2"/>
  <c r="AJ159" i="2"/>
  <c r="AI159" i="2"/>
  <c r="AH159" i="2"/>
  <c r="AL83" i="2" a="1"/>
  <c r="AK83" i="2"/>
  <c r="AJ83" i="2"/>
  <c r="AI83" i="2"/>
  <c r="AH83" i="2"/>
  <c r="AL337" i="2" a="1"/>
  <c r="AK337" i="2"/>
  <c r="AJ337" i="2"/>
  <c r="AI337" i="2"/>
  <c r="AH337" i="2"/>
  <c r="AL190" i="2" a="1"/>
  <c r="AK190" i="2"/>
  <c r="AJ190" i="2"/>
  <c r="AI190" i="2"/>
  <c r="AH190" i="2"/>
  <c r="AL189" i="2" a="1"/>
  <c r="AK189" i="2"/>
  <c r="AJ189" i="2"/>
  <c r="AI189" i="2"/>
  <c r="AH189" i="2"/>
  <c r="AL188" i="2" a="1"/>
  <c r="AK188" i="2"/>
  <c r="AJ188" i="2"/>
  <c r="AI188" i="2"/>
  <c r="AH188" i="2"/>
  <c r="AL187" i="2" a="1"/>
  <c r="AK187" i="2"/>
  <c r="AJ187" i="2"/>
  <c r="AI187" i="2"/>
  <c r="AH187" i="2"/>
  <c r="AL10" i="2" a="1"/>
  <c r="AK10" i="2"/>
  <c r="AJ10" i="2"/>
  <c r="AI10" i="2"/>
  <c r="AH10" i="2"/>
  <c r="AL144" i="2" a="1"/>
  <c r="AK144" i="2"/>
  <c r="AJ144" i="2"/>
  <c r="AI144" i="2"/>
  <c r="AH144" i="2"/>
  <c r="AL105" i="2" a="1"/>
  <c r="AK105" i="2"/>
  <c r="AJ105" i="2"/>
  <c r="AI105" i="2"/>
  <c r="AH105" i="2"/>
  <c r="AL44" i="2" a="1"/>
  <c r="AK44" i="2"/>
  <c r="AJ44" i="2"/>
  <c r="AI44" i="2"/>
  <c r="AH44" i="2"/>
  <c r="AL43" i="2" a="1"/>
  <c r="AK43" i="2"/>
  <c r="AJ43" i="2"/>
  <c r="AI43" i="2"/>
  <c r="AH43" i="2"/>
  <c r="AL42" i="2" a="1"/>
  <c r="AK42" i="2"/>
  <c r="AJ42" i="2"/>
  <c r="AI42" i="2"/>
  <c r="AH42" i="2"/>
  <c r="AL41" i="2" a="1"/>
  <c r="AK41" i="2"/>
  <c r="AJ41" i="2"/>
  <c r="AI41" i="2"/>
  <c r="AH41" i="2"/>
  <c r="AL40" i="2" a="1"/>
  <c r="AK40" i="2"/>
  <c r="AJ40" i="2"/>
  <c r="AI40" i="2"/>
  <c r="AH40" i="2"/>
  <c r="AL38" i="2" a="1"/>
  <c r="AK38" i="2"/>
  <c r="AJ38" i="2"/>
  <c r="AI38" i="2"/>
  <c r="AH38" i="2"/>
  <c r="AL37" i="2" a="1"/>
  <c r="AK37" i="2"/>
  <c r="AJ37" i="2"/>
  <c r="AI37" i="2"/>
  <c r="AH37" i="2"/>
  <c r="AL36" i="2" a="1"/>
  <c r="AK36" i="2"/>
  <c r="AJ36" i="2"/>
  <c r="AI36" i="2"/>
  <c r="AH36" i="2"/>
  <c r="AL35" i="2" a="1"/>
  <c r="AK35" i="2"/>
  <c r="AJ35" i="2"/>
  <c r="AI35" i="2"/>
  <c r="AH35" i="2"/>
  <c r="AL34" i="2" a="1"/>
  <c r="AK34" i="2"/>
  <c r="AJ34" i="2"/>
  <c r="AI34" i="2"/>
  <c r="AH34" i="2"/>
  <c r="AL89" i="2" a="1"/>
  <c r="AK89" i="2"/>
  <c r="AJ89" i="2"/>
  <c r="AI89" i="2"/>
  <c r="AH89" i="2"/>
  <c r="AL398" i="2" a="1"/>
  <c r="AK398" i="2"/>
  <c r="AJ398" i="2"/>
  <c r="AI398" i="2"/>
  <c r="AH398" i="2"/>
  <c r="AL104" i="2" a="1"/>
  <c r="AK104" i="2"/>
  <c r="AJ104" i="2"/>
  <c r="AI104" i="2"/>
  <c r="AH104" i="2"/>
  <c r="AL814" i="2" a="1"/>
  <c r="AK814" i="2"/>
  <c r="AJ814" i="2"/>
  <c r="AI814" i="2"/>
  <c r="AH814" i="2"/>
  <c r="AL813" i="2" a="1"/>
  <c r="AK813" i="2"/>
  <c r="AJ813" i="2"/>
  <c r="AI813" i="2"/>
  <c r="AH813" i="2"/>
  <c r="AL737" i="2" a="1"/>
  <c r="AK737" i="2"/>
  <c r="AJ737" i="2"/>
  <c r="AI737" i="2"/>
  <c r="AH737" i="2"/>
  <c r="AL435" i="2" a="1"/>
  <c r="AK435" i="2"/>
  <c r="AJ435" i="2"/>
  <c r="AI435" i="2"/>
  <c r="AH435" i="2"/>
  <c r="AL434" i="2" a="1"/>
  <c r="AK434" i="2"/>
  <c r="AJ434" i="2"/>
  <c r="AI434" i="2"/>
  <c r="AH434" i="2"/>
  <c r="AL139" i="2" a="1"/>
  <c r="AK139" i="2"/>
  <c r="AJ139" i="2"/>
  <c r="AI139" i="2"/>
  <c r="AH139" i="2"/>
  <c r="AL5" i="2" a="1"/>
  <c r="AK5" i="2"/>
  <c r="AJ5" i="2"/>
  <c r="AI5" i="2"/>
  <c r="AH5" i="2"/>
  <c r="AL9" i="2" a="1"/>
  <c r="AK9" i="2"/>
  <c r="AJ9" i="2"/>
  <c r="AI9" i="2"/>
  <c r="AH9" i="2"/>
  <c r="AL453" i="2" a="1"/>
  <c r="AK453" i="2"/>
  <c r="AJ453" i="2"/>
  <c r="AI453" i="2"/>
  <c r="AH453" i="2"/>
  <c r="AL977" i="2" a="1"/>
  <c r="AK977" i="2"/>
  <c r="AJ977" i="2"/>
  <c r="AI977" i="2"/>
  <c r="AH977" i="2"/>
  <c r="AL556" i="2" a="1"/>
  <c r="AK556" i="2"/>
  <c r="AJ556" i="2"/>
  <c r="AI556" i="2"/>
  <c r="AH556" i="2"/>
  <c r="AL532" i="2" a="1"/>
  <c r="AK532" i="2"/>
  <c r="AJ532" i="2"/>
  <c r="AI532" i="2"/>
  <c r="AH532" i="2"/>
  <c r="AL448" i="2" a="1"/>
  <c r="AK448" i="2"/>
  <c r="AJ448" i="2"/>
  <c r="AI448" i="2"/>
  <c r="AH448" i="2"/>
  <c r="AL461" i="2" a="1"/>
  <c r="AK461" i="2"/>
  <c r="AJ461" i="2"/>
  <c r="AI461" i="2"/>
  <c r="AH461" i="2"/>
  <c r="AL117" i="2" a="1"/>
  <c r="AK117" i="2"/>
  <c r="AJ117" i="2"/>
  <c r="AI117" i="2"/>
  <c r="AH117" i="2"/>
  <c r="AL48" i="2" a="1"/>
  <c r="AK48" i="2"/>
  <c r="AJ48" i="2"/>
  <c r="AI48" i="2"/>
  <c r="AH48" i="2"/>
  <c r="AL47" i="2" a="1"/>
  <c r="AK47" i="2"/>
  <c r="AJ47" i="2"/>
  <c r="AI47" i="2"/>
  <c r="AH47" i="2"/>
  <c r="AL46" i="2" a="1"/>
  <c r="AK46" i="2"/>
  <c r="AJ46" i="2"/>
  <c r="AI46" i="2"/>
  <c r="AH46" i="2"/>
  <c r="AL295" i="2" a="1"/>
  <c r="AK295" i="2"/>
  <c r="AJ295" i="2"/>
  <c r="AI295" i="2"/>
  <c r="AH295" i="2"/>
  <c r="AL1128" i="2" a="1"/>
  <c r="AK1128" i="2"/>
  <c r="AJ1128" i="2"/>
  <c r="AI1128" i="2"/>
  <c r="AH1128" i="2"/>
  <c r="AL252" i="2" a="1"/>
  <c r="AK252" i="2"/>
  <c r="AJ252" i="2"/>
  <c r="AI252" i="2"/>
  <c r="AH252" i="2"/>
  <c r="AL203" i="2" a="1"/>
  <c r="AK203" i="2"/>
  <c r="AJ203" i="2"/>
  <c r="AI203" i="2"/>
  <c r="AH203" i="2"/>
  <c r="AL693" i="2" a="1"/>
  <c r="AK693" i="2"/>
  <c r="AJ693" i="2"/>
  <c r="AI693" i="2"/>
  <c r="AH693" i="2"/>
  <c r="AL287" i="2" a="1"/>
  <c r="AK287" i="2"/>
  <c r="AJ287" i="2"/>
  <c r="AI287" i="2"/>
  <c r="AH287" i="2"/>
  <c r="AL193" i="2" a="1"/>
  <c r="AK193" i="2"/>
  <c r="AJ193" i="2"/>
  <c r="AI193" i="2"/>
  <c r="AH193" i="2"/>
  <c r="AL223" i="2" a="1"/>
  <c r="AK223" i="2"/>
  <c r="AJ223" i="2"/>
  <c r="AI223" i="2"/>
  <c r="AH223" i="2"/>
  <c r="AL161" i="2" a="1"/>
  <c r="AK161" i="2"/>
  <c r="AJ161" i="2"/>
  <c r="AI161" i="2"/>
  <c r="AH161" i="2"/>
  <c r="AL368" i="2" a="1"/>
  <c r="AK368" i="2"/>
  <c r="AJ368" i="2"/>
  <c r="AI368" i="2"/>
  <c r="AH368" i="2"/>
  <c r="AL239" i="2" a="1"/>
  <c r="AK239" i="2"/>
  <c r="AJ239" i="2"/>
  <c r="AI239" i="2"/>
  <c r="AH239" i="2"/>
  <c r="AL868" i="2" a="1"/>
  <c r="AK868" i="2"/>
  <c r="AJ868" i="2"/>
  <c r="AI868" i="2"/>
  <c r="AH868" i="2"/>
  <c r="AL534" i="2" a="1"/>
  <c r="AK534" i="2"/>
  <c r="AJ534" i="2"/>
  <c r="AI534" i="2"/>
  <c r="AH534" i="2"/>
  <c r="AL615" i="2" a="1"/>
  <c r="AK615" i="2"/>
  <c r="AJ615" i="2"/>
  <c r="AI615" i="2"/>
  <c r="AH615" i="2"/>
  <c r="AL612" i="2" a="1"/>
  <c r="AK612" i="2"/>
  <c r="AJ612" i="2"/>
  <c r="AI612" i="2"/>
  <c r="AH612" i="2"/>
  <c r="AL186" i="2" a="1"/>
  <c r="AK186" i="2"/>
  <c r="AJ186" i="2"/>
  <c r="AI186" i="2"/>
  <c r="AH186" i="2"/>
  <c r="AL249" i="2" a="1"/>
  <c r="AK249" i="2"/>
  <c r="AJ249" i="2"/>
  <c r="AI249" i="2"/>
  <c r="AH249" i="2"/>
  <c r="AL173" i="2" a="1"/>
  <c r="AK173" i="2"/>
  <c r="AJ173" i="2"/>
  <c r="AI173" i="2"/>
  <c r="AH173" i="2"/>
  <c r="AL881" i="2" a="1"/>
  <c r="AK881" i="2"/>
  <c r="AJ881" i="2"/>
  <c r="AI881" i="2"/>
  <c r="AH881" i="2"/>
  <c r="AL411" i="2" a="1"/>
  <c r="AK411" i="2"/>
  <c r="AJ411" i="2"/>
  <c r="AI411" i="2"/>
  <c r="AH411" i="2"/>
  <c r="AL798" i="2" a="1"/>
  <c r="AK798" i="2"/>
  <c r="AJ798" i="2"/>
  <c r="AI798" i="2"/>
  <c r="AH798" i="2"/>
  <c r="AL439" i="2" a="1"/>
  <c r="AK439" i="2"/>
  <c r="AJ439" i="2"/>
  <c r="AI439" i="2"/>
  <c r="AH439" i="2"/>
  <c r="AL911" i="2" a="1"/>
  <c r="AK911" i="2"/>
  <c r="AJ911" i="2"/>
  <c r="AI911" i="2"/>
  <c r="AH911" i="2"/>
  <c r="AL1017" i="2" a="1"/>
  <c r="AK1017" i="2"/>
  <c r="AJ1017" i="2"/>
  <c r="AI1017" i="2"/>
  <c r="AH1017" i="2"/>
  <c r="AL537" i="2" a="1"/>
  <c r="AK537" i="2"/>
  <c r="AJ537" i="2"/>
  <c r="AI537" i="2"/>
  <c r="AH537" i="2"/>
  <c r="AL473" i="2" a="1"/>
  <c r="AK473" i="2"/>
  <c r="AJ473" i="2"/>
  <c r="AI473" i="2"/>
  <c r="AH473" i="2"/>
  <c r="AL635" i="2" a="1"/>
  <c r="AK635" i="2"/>
  <c r="AJ635" i="2"/>
  <c r="AI635" i="2"/>
  <c r="AH635" i="2"/>
  <c r="AL644" i="2" a="1"/>
  <c r="AK644" i="2"/>
  <c r="AJ644" i="2"/>
  <c r="AI644" i="2"/>
  <c r="AH644" i="2"/>
  <c r="AL557" i="2" a="1"/>
  <c r="AK557" i="2"/>
  <c r="AJ557" i="2"/>
  <c r="AI557" i="2"/>
  <c r="AH557" i="2"/>
  <c r="AL472" i="2" a="1"/>
  <c r="AK472" i="2"/>
  <c r="AJ472" i="2"/>
  <c r="AI472" i="2"/>
  <c r="AH472" i="2"/>
  <c r="AL761" i="2" a="1"/>
  <c r="AK761" i="2"/>
  <c r="AJ761" i="2"/>
  <c r="AI761" i="2"/>
  <c r="AH761" i="2"/>
  <c r="AL198" i="2" a="1"/>
  <c r="AK198" i="2"/>
  <c r="AJ198" i="2"/>
  <c r="AI198" i="2"/>
  <c r="AH198" i="2"/>
  <c r="AL319" i="2" a="1"/>
  <c r="AK319" i="2"/>
  <c r="AJ319" i="2"/>
  <c r="AI319" i="2"/>
  <c r="AH319" i="2"/>
  <c r="AL160" i="2" a="1"/>
  <c r="AK160" i="2"/>
  <c r="AJ160" i="2"/>
  <c r="AI160" i="2"/>
  <c r="AH160" i="2"/>
  <c r="AL757" i="2" a="1"/>
  <c r="AK757" i="2"/>
  <c r="AJ757" i="2"/>
  <c r="AI757" i="2"/>
  <c r="AH757" i="2"/>
  <c r="AL355" i="2" a="1"/>
  <c r="AK355" i="2"/>
  <c r="AJ355" i="2"/>
  <c r="AI355" i="2"/>
  <c r="AH355" i="2"/>
  <c r="AL427" i="2" a="1"/>
  <c r="AK427" i="2"/>
  <c r="AJ427" i="2"/>
  <c r="AI427" i="2"/>
  <c r="AH427" i="2"/>
  <c r="AL1064" i="2" a="1"/>
  <c r="AK1064" i="2"/>
  <c r="AJ1064" i="2"/>
  <c r="AI1064" i="2"/>
  <c r="AH1064" i="2"/>
  <c r="AL1061" i="2" a="1"/>
  <c r="AK1061" i="2"/>
  <c r="AJ1061" i="2"/>
  <c r="AI1061" i="2"/>
  <c r="AH1061" i="2"/>
  <c r="AL1059" i="2" a="1"/>
  <c r="AK1059" i="2"/>
  <c r="AJ1059" i="2"/>
  <c r="AI1059" i="2"/>
  <c r="AH1059" i="2"/>
  <c r="AL685" i="2" a="1"/>
  <c r="AK685" i="2"/>
  <c r="AJ685" i="2"/>
  <c r="AI685" i="2"/>
  <c r="AH685" i="2"/>
  <c r="AL395" i="2" a="1"/>
  <c r="AK395" i="2"/>
  <c r="AJ395" i="2"/>
  <c r="AI395" i="2"/>
  <c r="AH395" i="2"/>
  <c r="AL103" i="2" a="1"/>
  <c r="AK103" i="2"/>
  <c r="AJ103" i="2"/>
  <c r="AI103" i="2"/>
  <c r="AH103" i="2"/>
  <c r="AL390" i="2" a="1"/>
  <c r="AK390" i="2"/>
  <c r="AJ390" i="2"/>
  <c r="AI390" i="2"/>
  <c r="AH390" i="2"/>
  <c r="AL1089" i="2" a="1"/>
  <c r="AK1089" i="2"/>
  <c r="AJ1089" i="2"/>
  <c r="AI1089" i="2"/>
  <c r="AH1089" i="2"/>
  <c r="AL677" i="2" a="1"/>
  <c r="AK677" i="2"/>
  <c r="AJ677" i="2"/>
  <c r="AI677" i="2"/>
  <c r="AH677" i="2"/>
  <c r="AL548" i="2" a="1"/>
  <c r="AK548" i="2"/>
  <c r="AJ548" i="2"/>
  <c r="AI548" i="2"/>
  <c r="AH548" i="2"/>
  <c r="AL45" i="2" a="1"/>
  <c r="AK45" i="2"/>
  <c r="AJ45" i="2"/>
  <c r="AI45" i="2"/>
  <c r="AH45" i="2"/>
  <c r="AL409" i="2" a="1"/>
  <c r="AK409" i="2"/>
  <c r="AJ409" i="2"/>
  <c r="AI409" i="2"/>
  <c r="AH409" i="2"/>
  <c r="AL138" i="2" a="1"/>
  <c r="AK138" i="2"/>
  <c r="AJ138" i="2"/>
  <c r="AI138" i="2"/>
  <c r="AH138" i="2"/>
  <c r="AL222" i="2" a="1"/>
  <c r="AK222" i="2"/>
  <c r="AJ222" i="2"/>
  <c r="AI222" i="2"/>
  <c r="AH222" i="2"/>
  <c r="AL171" i="2" a="1"/>
  <c r="AK171" i="2"/>
  <c r="AJ171" i="2"/>
  <c r="AI171" i="2"/>
  <c r="AH171" i="2"/>
  <c r="AL1003" i="2" a="1"/>
  <c r="AK1003" i="2"/>
  <c r="AJ1003" i="2"/>
  <c r="AI1003" i="2"/>
  <c r="AH1003" i="2"/>
  <c r="AL129" i="2" a="1"/>
  <c r="AK129" i="2"/>
  <c r="AJ129" i="2"/>
  <c r="AI129" i="2"/>
  <c r="AH129" i="2"/>
  <c r="AL4" i="2" a="1"/>
  <c r="AK4" i="2"/>
  <c r="AJ4" i="2"/>
  <c r="AI4" i="2"/>
  <c r="AH4" i="2"/>
  <c r="AL454" i="2" a="1"/>
  <c r="AK454" i="2"/>
  <c r="AJ454" i="2"/>
  <c r="AI454" i="2"/>
  <c r="AH454" i="2"/>
  <c r="AL703" i="2" a="1"/>
  <c r="AK703" i="2"/>
  <c r="AJ703" i="2"/>
  <c r="AI703" i="2"/>
  <c r="AH703" i="2"/>
  <c r="AL80" i="2" a="1"/>
  <c r="AK80" i="2"/>
  <c r="AJ80" i="2"/>
  <c r="AI80" i="2"/>
  <c r="AH80" i="2"/>
  <c r="AL156" i="2" a="1"/>
  <c r="AK156" i="2"/>
  <c r="AJ156" i="2"/>
  <c r="AI156" i="2"/>
  <c r="AH156" i="2"/>
  <c r="AL152" i="2" a="1"/>
  <c r="AK152" i="2"/>
  <c r="AJ152" i="2"/>
  <c r="AI152" i="2"/>
  <c r="AH152" i="2"/>
  <c r="AL547" i="2" a="1"/>
  <c r="AK547" i="2"/>
  <c r="AJ547" i="2"/>
  <c r="AI547" i="2"/>
  <c r="AH547" i="2"/>
  <c r="AL481" i="2" a="1"/>
  <c r="AK481" i="2"/>
  <c r="AJ481" i="2"/>
  <c r="AI481" i="2"/>
  <c r="AH481" i="2"/>
  <c r="AL476" i="2" a="1"/>
  <c r="AK476" i="2"/>
  <c r="AJ476" i="2"/>
  <c r="AI476" i="2"/>
  <c r="AH476" i="2"/>
  <c r="AL383" i="2" a="1"/>
  <c r="AK383" i="2"/>
  <c r="AJ383" i="2"/>
  <c r="AI383" i="2"/>
  <c r="AH383" i="2"/>
  <c r="AL289" i="2" a="1"/>
  <c r="AK289" i="2"/>
  <c r="AJ289" i="2"/>
  <c r="AI289" i="2"/>
  <c r="AH289" i="2"/>
  <c r="AL145" i="2" a="1"/>
  <c r="AK145" i="2"/>
  <c r="AJ145" i="2"/>
  <c r="AI145" i="2"/>
  <c r="AH145" i="2"/>
  <c r="AL64" i="2" a="1"/>
  <c r="AK64" i="2"/>
  <c r="AJ64" i="2"/>
  <c r="AI64" i="2"/>
  <c r="AH64" i="2"/>
  <c r="AL172" i="2" a="1"/>
  <c r="AK172" i="2"/>
  <c r="AJ172" i="2"/>
  <c r="AI172" i="2"/>
  <c r="AH172" i="2"/>
  <c r="AL137" i="2" a="1"/>
  <c r="AK137" i="2"/>
  <c r="AJ137" i="2"/>
  <c r="AI137" i="2"/>
  <c r="AH137" i="2"/>
  <c r="AL305" i="2" a="1"/>
  <c r="AK305" i="2"/>
  <c r="AJ305" i="2"/>
  <c r="AI305" i="2"/>
  <c r="AH305" i="2"/>
  <c r="AL297" i="2" a="1"/>
  <c r="AK297" i="2"/>
  <c r="AJ297" i="2"/>
  <c r="AI297" i="2"/>
  <c r="AH297" i="2"/>
  <c r="AL707" i="2" a="1"/>
  <c r="AK707" i="2"/>
  <c r="AJ707" i="2"/>
  <c r="AI707" i="2"/>
  <c r="AH707" i="2"/>
  <c r="AL61" i="2" a="1"/>
  <c r="AK61" i="2"/>
  <c r="AJ61" i="2"/>
  <c r="AI61" i="2"/>
  <c r="AH61" i="2"/>
  <c r="AL55" i="2" a="1"/>
  <c r="AK55" i="2"/>
  <c r="AJ55" i="2"/>
  <c r="AI55" i="2"/>
  <c r="AH55" i="2"/>
  <c r="AL294" i="2" a="1"/>
  <c r="AK294" i="2"/>
  <c r="AJ294" i="2"/>
  <c r="AI294" i="2"/>
  <c r="AH294" i="2"/>
  <c r="AL293" i="2" a="1"/>
  <c r="AK293" i="2"/>
  <c r="AJ293" i="2"/>
  <c r="AI293" i="2"/>
  <c r="AH293" i="2"/>
  <c r="AL253" i="2" a="1"/>
  <c r="AK253" i="2"/>
  <c r="AJ253" i="2"/>
  <c r="AI253" i="2"/>
  <c r="AH253" i="2"/>
  <c r="AL310" i="2" a="1"/>
  <c r="AK310" i="2"/>
  <c r="AJ310" i="2"/>
  <c r="AI310" i="2"/>
  <c r="AH310" i="2"/>
  <c r="AL365" i="2" a="1"/>
  <c r="AK365" i="2"/>
  <c r="AJ365" i="2"/>
  <c r="AI365" i="2"/>
  <c r="AH365" i="2"/>
  <c r="AL1194" i="2" a="1"/>
  <c r="AK1194" i="2"/>
  <c r="AJ1194" i="2"/>
  <c r="AI1194" i="2"/>
  <c r="AH1194" i="2"/>
  <c r="AL1193" i="2" a="1"/>
  <c r="AK1193" i="2"/>
  <c r="AJ1193" i="2"/>
  <c r="AI1193" i="2"/>
  <c r="AH1193" i="2"/>
  <c r="AL1191" i="2" a="1"/>
  <c r="AK1191" i="2"/>
  <c r="AJ1191" i="2"/>
  <c r="AI1191" i="2"/>
  <c r="AH1191" i="2"/>
  <c r="AL656" i="2" a="1"/>
  <c r="AK656" i="2"/>
  <c r="AJ656" i="2"/>
  <c r="AI656" i="2"/>
  <c r="AH656" i="2"/>
  <c r="AL1190" i="2" a="1"/>
  <c r="AK1190" i="2"/>
  <c r="AJ1190" i="2"/>
  <c r="AI1190" i="2"/>
  <c r="AH1190" i="2"/>
  <c r="AL1189" i="2" a="1"/>
  <c r="AK1189" i="2"/>
  <c r="AJ1189" i="2"/>
  <c r="AI1189" i="2"/>
  <c r="AH1189" i="2"/>
  <c r="AL1181" i="2" a="1"/>
  <c r="AK1181" i="2"/>
  <c r="AJ1181" i="2"/>
  <c r="AI1181" i="2"/>
  <c r="AH1181" i="2"/>
  <c r="AL1180" i="2" a="1"/>
  <c r="AK1180" i="2"/>
  <c r="AJ1180" i="2"/>
  <c r="AI1180" i="2"/>
  <c r="AH1180" i="2"/>
  <c r="AL1179" i="2" a="1"/>
  <c r="AK1179" i="2"/>
  <c r="AJ1179" i="2"/>
  <c r="AI1179" i="2"/>
  <c r="AH1179" i="2"/>
  <c r="AL1178" i="2" a="1"/>
  <c r="AK1178" i="2"/>
  <c r="AJ1178" i="2"/>
  <c r="AI1178" i="2"/>
  <c r="AH1178" i="2"/>
  <c r="AL1177" i="2" a="1"/>
  <c r="AK1177" i="2"/>
  <c r="AJ1177" i="2"/>
  <c r="AI1177" i="2"/>
  <c r="AH1177" i="2"/>
  <c r="AL1176" i="2" a="1"/>
  <c r="AK1176" i="2"/>
  <c r="AJ1176" i="2"/>
  <c r="AI1176" i="2"/>
  <c r="AH1176" i="2"/>
  <c r="AL1175" i="2" a="1"/>
  <c r="AK1175" i="2"/>
  <c r="AJ1175" i="2"/>
  <c r="AI1175" i="2"/>
  <c r="AH1175" i="2"/>
  <c r="AL1173" i="2" a="1"/>
  <c r="AK1173" i="2"/>
  <c r="AJ1173" i="2"/>
  <c r="AI1173" i="2"/>
  <c r="AH1173" i="2"/>
  <c r="AL1172" i="2" a="1"/>
  <c r="AK1172" i="2"/>
  <c r="AJ1172" i="2"/>
  <c r="AI1172" i="2"/>
  <c r="AH1172" i="2"/>
  <c r="AL1171" i="2" a="1"/>
  <c r="AK1171" i="2"/>
  <c r="AJ1171" i="2"/>
  <c r="AI1171" i="2"/>
  <c r="AH1171" i="2"/>
  <c r="AL1170" i="2" a="1"/>
  <c r="AK1170" i="2"/>
  <c r="AJ1170" i="2"/>
  <c r="AI1170" i="2"/>
  <c r="AH1170" i="2"/>
  <c r="AL1168" i="2" a="1"/>
  <c r="AK1168" i="2"/>
  <c r="AJ1168" i="2"/>
  <c r="AI1168" i="2"/>
  <c r="AH1168" i="2"/>
  <c r="AL1167" i="2" a="1"/>
  <c r="AK1167" i="2"/>
  <c r="AJ1167" i="2"/>
  <c r="AI1167" i="2"/>
  <c r="AH1167" i="2"/>
  <c r="AL1166" i="2" a="1"/>
  <c r="AK1166" i="2"/>
  <c r="AJ1166" i="2"/>
  <c r="AI1166" i="2"/>
  <c r="AH1166" i="2"/>
  <c r="AL1165" i="2" a="1"/>
  <c r="AK1165" i="2"/>
  <c r="AJ1165" i="2"/>
  <c r="AI1165" i="2"/>
  <c r="AH1165" i="2"/>
  <c r="AL1164" i="2" a="1"/>
  <c r="AK1164" i="2"/>
  <c r="AJ1164" i="2"/>
  <c r="AI1164" i="2"/>
  <c r="AH1164" i="2"/>
  <c r="AL1163" i="2" a="1"/>
  <c r="AK1163" i="2"/>
  <c r="AJ1163" i="2"/>
  <c r="AI1163" i="2"/>
  <c r="AH1163" i="2"/>
  <c r="AL1162" i="2" a="1"/>
  <c r="AK1162" i="2"/>
  <c r="AJ1162" i="2"/>
  <c r="AI1162" i="2"/>
  <c r="AH1162" i="2"/>
  <c r="AL1161" i="2" a="1"/>
  <c r="AK1161" i="2"/>
  <c r="AJ1161" i="2"/>
  <c r="AI1161" i="2"/>
  <c r="AH1161" i="2"/>
  <c r="AL1159" i="2" a="1"/>
  <c r="AK1159" i="2"/>
  <c r="AJ1159" i="2"/>
  <c r="AI1159" i="2"/>
  <c r="AH1159" i="2"/>
  <c r="AL1158" i="2" a="1"/>
  <c r="AK1158" i="2"/>
  <c r="AJ1158" i="2"/>
  <c r="AI1158" i="2"/>
  <c r="AH1158" i="2"/>
  <c r="AL228" i="2" a="1"/>
  <c r="AK228" i="2"/>
  <c r="AJ228" i="2"/>
  <c r="AI228" i="2"/>
  <c r="AH228" i="2"/>
  <c r="AL162" i="2" a="1"/>
  <c r="AK162" i="2"/>
  <c r="AJ162" i="2"/>
  <c r="AI162" i="2"/>
  <c r="AH162" i="2"/>
  <c r="AL1157" i="2" a="1"/>
  <c r="AK1157" i="2"/>
  <c r="AJ1157" i="2"/>
  <c r="AI1157" i="2"/>
  <c r="AH1157" i="2"/>
  <c r="AL1156" i="2" a="1"/>
  <c r="AK1156" i="2"/>
  <c r="AJ1156" i="2"/>
  <c r="AI1156" i="2"/>
  <c r="AH1156" i="2"/>
  <c r="AL1154" i="2" a="1"/>
  <c r="AK1154" i="2"/>
  <c r="AJ1154" i="2"/>
  <c r="AI1154" i="2"/>
  <c r="AH1154" i="2"/>
  <c r="AL1153" i="2" a="1"/>
  <c r="AK1153" i="2"/>
  <c r="AJ1153" i="2"/>
  <c r="AI1153" i="2"/>
  <c r="AH1153" i="2"/>
  <c r="AL1152" i="2" a="1"/>
  <c r="AK1152" i="2"/>
  <c r="AJ1152" i="2"/>
  <c r="AI1152" i="2"/>
  <c r="AH1152" i="2"/>
  <c r="AL194" i="2" a="1"/>
  <c r="AK194" i="2"/>
  <c r="AJ194" i="2"/>
  <c r="AI194" i="2"/>
  <c r="AH194" i="2"/>
  <c r="AL1151" i="2" a="1"/>
  <c r="AK1151" i="2"/>
  <c r="AJ1151" i="2"/>
  <c r="AI1151" i="2"/>
  <c r="AH1151" i="2"/>
  <c r="AL1150" i="2" a="1"/>
  <c r="AK1150" i="2"/>
  <c r="AJ1150" i="2"/>
  <c r="AI1150" i="2"/>
  <c r="AH1150" i="2"/>
  <c r="AL1149" i="2" a="1"/>
  <c r="AK1149" i="2"/>
  <c r="AJ1149" i="2"/>
  <c r="AI1149" i="2"/>
  <c r="AH1149" i="2"/>
  <c r="AL1148" i="2" a="1"/>
  <c r="AK1148" i="2"/>
  <c r="AJ1148" i="2"/>
  <c r="AI1148" i="2"/>
  <c r="AH1148" i="2"/>
  <c r="AL1147" i="2" a="1"/>
  <c r="AK1147" i="2"/>
  <c r="AJ1147" i="2"/>
  <c r="AI1147" i="2"/>
  <c r="AH1147" i="2"/>
  <c r="AL1146" i="2" a="1"/>
  <c r="AK1146" i="2"/>
  <c r="AJ1146" i="2"/>
  <c r="AI1146" i="2"/>
  <c r="AH1146" i="2"/>
  <c r="AL1145" i="2" a="1"/>
  <c r="AK1145" i="2"/>
  <c r="AJ1145" i="2"/>
  <c r="AI1145" i="2"/>
  <c r="AH1145" i="2"/>
  <c r="AL1144" i="2" a="1"/>
  <c r="AK1144" i="2"/>
  <c r="AJ1144" i="2"/>
  <c r="AI1144" i="2"/>
  <c r="AH1144" i="2"/>
  <c r="AL1143" i="2" a="1"/>
  <c r="AK1143" i="2"/>
  <c r="AJ1143" i="2"/>
  <c r="AI1143" i="2"/>
  <c r="AH1143" i="2"/>
  <c r="AL1142" i="2" a="1"/>
  <c r="AK1142" i="2"/>
  <c r="AJ1142" i="2"/>
  <c r="AI1142" i="2"/>
  <c r="AH1142" i="2"/>
  <c r="AL1141" i="2" a="1"/>
  <c r="AK1141" i="2"/>
  <c r="AJ1141" i="2"/>
  <c r="AI1141" i="2"/>
  <c r="AH1141" i="2"/>
  <c r="AL1140" i="2" a="1"/>
  <c r="AK1140" i="2"/>
  <c r="AJ1140" i="2"/>
  <c r="AI1140" i="2"/>
  <c r="AH1140" i="2"/>
  <c r="AL8" i="2" a="1"/>
  <c r="AK8" i="2"/>
  <c r="AJ8" i="2"/>
  <c r="AI8" i="2"/>
  <c r="AH8" i="2"/>
  <c r="AL16" i="2" a="1"/>
  <c r="AK16" i="2"/>
  <c r="AJ16" i="2"/>
  <c r="AI16" i="2"/>
  <c r="AH16" i="2"/>
  <c r="AL15" i="2" a="1"/>
  <c r="AK15" i="2"/>
  <c r="AJ15" i="2"/>
  <c r="AI15" i="2"/>
  <c r="AH15" i="2"/>
  <c r="AL191" i="2" a="1"/>
  <c r="AK191" i="2"/>
  <c r="AJ191" i="2"/>
  <c r="AI191" i="2"/>
  <c r="AH191" i="2"/>
  <c r="AL1138" i="2" a="1"/>
  <c r="AK1138" i="2"/>
  <c r="AJ1138" i="2"/>
  <c r="AI1138" i="2"/>
  <c r="AH1138" i="2"/>
  <c r="AL1137" i="2" a="1"/>
  <c r="AK1137" i="2"/>
  <c r="AJ1137" i="2"/>
  <c r="AI1137" i="2"/>
  <c r="AH1137" i="2"/>
  <c r="AL1136" i="2" a="1"/>
  <c r="AK1136" i="2"/>
  <c r="AJ1136" i="2"/>
  <c r="AI1136" i="2"/>
  <c r="AH1136" i="2"/>
  <c r="AL33" i="2" a="1"/>
  <c r="AK33" i="2"/>
  <c r="AJ33" i="2"/>
  <c r="AI33" i="2"/>
  <c r="AH33" i="2"/>
  <c r="AL27" i="2" a="1"/>
  <c r="AK27" i="2"/>
  <c r="AJ27" i="2"/>
  <c r="AI27" i="2"/>
  <c r="AH27" i="2"/>
  <c r="AL225" i="2" a="1"/>
  <c r="AK225" i="2"/>
  <c r="AJ225" i="2"/>
  <c r="AI225" i="2"/>
  <c r="AH225" i="2"/>
  <c r="AL330" i="2" a="1"/>
  <c r="AK330" i="2"/>
  <c r="AJ330" i="2"/>
  <c r="AI330" i="2"/>
  <c r="AH330" i="2"/>
  <c r="AL291" i="2" a="1"/>
  <c r="AK291" i="2"/>
  <c r="AJ291" i="2"/>
  <c r="AI291" i="2"/>
  <c r="AH291" i="2"/>
  <c r="AL153" i="2" a="1"/>
  <c r="AK153" i="2"/>
  <c r="AJ153" i="2"/>
  <c r="AI153" i="2"/>
  <c r="AH153" i="2"/>
  <c r="AL150" i="2" a="1"/>
  <c r="AK150" i="2"/>
  <c r="AJ150" i="2"/>
  <c r="AI150" i="2"/>
  <c r="AH150" i="2"/>
  <c r="AL26" i="2" a="1"/>
  <c r="AK26" i="2"/>
  <c r="AJ26" i="2"/>
  <c r="AI26" i="2"/>
  <c r="AH26" i="2"/>
  <c r="AL362" i="2" a="1"/>
  <c r="AK362" i="2"/>
  <c r="AJ362" i="2"/>
  <c r="AI362" i="2"/>
  <c r="AH362" i="2"/>
  <c r="AL361" i="2" a="1"/>
  <c r="AK361" i="2"/>
  <c r="AJ361" i="2"/>
  <c r="AI361" i="2"/>
  <c r="AH361" i="2"/>
  <c r="AL360" i="2" a="1"/>
  <c r="AK360" i="2"/>
  <c r="AJ360" i="2"/>
  <c r="AI360" i="2"/>
  <c r="AH360" i="2"/>
  <c r="AL358" i="2" a="1"/>
  <c r="AK358" i="2"/>
  <c r="AJ358" i="2"/>
  <c r="AI358" i="2"/>
  <c r="AH358" i="2"/>
  <c r="AL1135" i="2" a="1"/>
  <c r="AK1135" i="2"/>
  <c r="AJ1135" i="2"/>
  <c r="AI1135" i="2"/>
  <c r="AH1135" i="2"/>
  <c r="AL1134" i="2" a="1"/>
  <c r="AK1134" i="2"/>
  <c r="AJ1134" i="2"/>
  <c r="AI1134" i="2"/>
  <c r="AH1134" i="2"/>
  <c r="AL28" i="2" a="1"/>
  <c r="AK28" i="2"/>
  <c r="AJ28" i="2"/>
  <c r="AI28" i="2"/>
  <c r="AH28" i="2"/>
  <c r="AL376" i="2" a="1"/>
  <c r="AK376" i="2"/>
  <c r="AJ376" i="2"/>
  <c r="AI376" i="2"/>
  <c r="AH376" i="2"/>
  <c r="AL375" i="2" a="1"/>
  <c r="AK375" i="2"/>
  <c r="AJ375" i="2"/>
  <c r="AI375" i="2"/>
  <c r="AH375" i="2"/>
  <c r="AL371" i="2" a="1"/>
  <c r="AK371" i="2"/>
  <c r="AJ371" i="2"/>
  <c r="AI371" i="2"/>
  <c r="AH371" i="2"/>
  <c r="AL1133" i="2" a="1"/>
  <c r="AK1133" i="2"/>
  <c r="AJ1133" i="2"/>
  <c r="AI1133" i="2"/>
  <c r="AH1133" i="2"/>
  <c r="AL1132" i="2" a="1"/>
  <c r="AK1132" i="2"/>
  <c r="AJ1132" i="2"/>
  <c r="AH1132" i="2"/>
  <c r="AL158" i="2" a="1"/>
  <c r="AK158" i="2"/>
  <c r="AJ158" i="2"/>
  <c r="AI158" i="2"/>
  <c r="AH158" i="2"/>
  <c r="AL1131" i="2" a="1"/>
  <c r="AK1131" i="2"/>
  <c r="AJ1131" i="2"/>
  <c r="AI1131" i="2"/>
  <c r="AH1131" i="2"/>
  <c r="AL30" i="2" a="1"/>
  <c r="AK30" i="2"/>
  <c r="AJ30" i="2"/>
  <c r="AI30" i="2"/>
  <c r="AH30" i="2"/>
  <c r="AL1130" i="2" a="1"/>
  <c r="AK1130" i="2"/>
  <c r="AJ1130" i="2"/>
  <c r="AI1130" i="2"/>
  <c r="AH1130" i="2"/>
  <c r="AL1082" i="2" a="1"/>
  <c r="AK1082" i="2"/>
  <c r="AJ1082" i="2"/>
  <c r="AI1082" i="2"/>
  <c r="AH1082" i="2"/>
  <c r="AL561" i="2" a="1"/>
  <c r="AK561" i="2"/>
  <c r="AJ561" i="2"/>
  <c r="AI561" i="2"/>
  <c r="AH561" i="2"/>
  <c r="AL29" i="2" a="1"/>
  <c r="AK29" i="2"/>
  <c r="AJ29" i="2"/>
  <c r="AI29" i="2"/>
  <c r="AH29" i="2"/>
  <c r="AL1129" i="2" a="1"/>
  <c r="AK1129" i="2"/>
  <c r="AJ1129" i="2"/>
  <c r="AI1129" i="2"/>
  <c r="AH1129" i="2"/>
  <c r="AL179" i="2" a="1"/>
  <c r="AK179" i="2"/>
  <c r="AJ179" i="2"/>
  <c r="AI179" i="2"/>
  <c r="AH179" i="2"/>
  <c r="AL1126" i="2" a="1"/>
  <c r="AK1126" i="2"/>
  <c r="AJ1126" i="2"/>
  <c r="AI1126" i="2"/>
  <c r="AH1126" i="2"/>
  <c r="AL1125" i="2" a="1"/>
  <c r="AK1125" i="2"/>
  <c r="AJ1125" i="2"/>
  <c r="AI1125" i="2"/>
  <c r="AH1125" i="2"/>
  <c r="AL202" i="2" a="1"/>
  <c r="AK202" i="2"/>
  <c r="AJ202" i="2"/>
  <c r="AI202" i="2"/>
  <c r="AH202" i="2"/>
  <c r="AL1124" i="2" a="1"/>
  <c r="AK1124" i="2"/>
  <c r="AJ1124" i="2"/>
  <c r="AI1124" i="2"/>
  <c r="AH1124" i="2"/>
  <c r="AL236" i="2" a="1"/>
  <c r="AK236" i="2"/>
  <c r="AJ236" i="2"/>
  <c r="AI236" i="2"/>
  <c r="AH236" i="2"/>
  <c r="AL342" i="2" a="1"/>
  <c r="AK342" i="2"/>
  <c r="AJ342" i="2"/>
  <c r="AI342" i="2"/>
  <c r="AH342" i="2"/>
  <c r="AL39" i="2" a="1"/>
  <c r="AK39" i="2"/>
  <c r="AJ39" i="2"/>
  <c r="AI39" i="2"/>
  <c r="AH39" i="2"/>
  <c r="AL440" i="2" a="1"/>
  <c r="AK440" i="2"/>
  <c r="AJ440" i="2"/>
  <c r="AI440" i="2"/>
  <c r="AH440" i="2"/>
  <c r="AL226" i="2" a="1"/>
  <c r="AK226" i="2"/>
  <c r="AJ226" i="2"/>
  <c r="AI226" i="2"/>
  <c r="AH226" i="2"/>
  <c r="AL263" i="2" a="1"/>
  <c r="AK263" i="2"/>
  <c r="AJ263" i="2"/>
  <c r="AI263" i="2"/>
  <c r="AH263" i="2"/>
  <c r="AL261" i="2" a="1"/>
  <c r="AK261" i="2"/>
  <c r="AJ261" i="2"/>
  <c r="AI261" i="2"/>
  <c r="AH261" i="2"/>
  <c r="AL258" i="2" a="1"/>
  <c r="AK258" i="2"/>
  <c r="AJ258" i="2"/>
  <c r="AI258" i="2"/>
  <c r="AH258" i="2"/>
  <c r="AL338" i="2" a="1"/>
  <c r="AK338" i="2"/>
  <c r="AJ338" i="2"/>
  <c r="AI338" i="2"/>
  <c r="AH338" i="2"/>
  <c r="AL1123" i="2" a="1"/>
  <c r="AK1123" i="2"/>
  <c r="AJ1123" i="2"/>
  <c r="AI1123" i="2"/>
  <c r="AH1123" i="2"/>
  <c r="AL1122" i="2" a="1"/>
  <c r="AK1122" i="2"/>
  <c r="AJ1122" i="2"/>
  <c r="AI1122" i="2"/>
  <c r="AH1122" i="2"/>
  <c r="AL1121" i="2" a="1"/>
  <c r="AK1121" i="2"/>
  <c r="AJ1121" i="2"/>
  <c r="AI1121" i="2"/>
  <c r="AH1121" i="2"/>
  <c r="AL326" i="2" a="1"/>
  <c r="AK326" i="2"/>
  <c r="AJ326" i="2"/>
  <c r="AI326" i="2"/>
  <c r="AH326" i="2"/>
  <c r="AL1120" i="2" a="1"/>
  <c r="AK1120" i="2"/>
  <c r="AJ1120" i="2"/>
  <c r="AI1120" i="2"/>
  <c r="AH1120" i="2"/>
  <c r="AL163" i="2" a="1"/>
  <c r="AK163" i="2"/>
  <c r="AJ163" i="2"/>
  <c r="AI163" i="2"/>
  <c r="AH163" i="2"/>
  <c r="AL1169" i="2" a="1"/>
  <c r="AK1169" i="2"/>
  <c r="AJ1169" i="2"/>
  <c r="AI1169" i="2"/>
  <c r="AH1169" i="2"/>
  <c r="AL237" i="2" a="1"/>
  <c r="AK237" i="2"/>
  <c r="AJ237" i="2"/>
  <c r="AI237" i="2"/>
  <c r="AH237" i="2"/>
  <c r="AL259" i="2" a="1"/>
  <c r="AK259" i="2"/>
  <c r="AJ259" i="2"/>
  <c r="AI259" i="2"/>
  <c r="AH259" i="2"/>
  <c r="AL1119" i="2" a="1"/>
  <c r="AK1119" i="2"/>
  <c r="AJ1119" i="2"/>
  <c r="AI1119" i="2"/>
  <c r="AH1119" i="2"/>
  <c r="AL1118" i="2" a="1"/>
  <c r="AK1118" i="2"/>
  <c r="AJ1118" i="2"/>
  <c r="AI1118" i="2"/>
  <c r="AH1118" i="2"/>
  <c r="AL206" i="2" a="1"/>
  <c r="AK206" i="2"/>
  <c r="AJ206" i="2"/>
  <c r="AI206" i="2"/>
  <c r="AH206" i="2"/>
  <c r="AL897" i="2" a="1"/>
  <c r="AK897" i="2"/>
  <c r="AJ897" i="2"/>
  <c r="AI897" i="2"/>
  <c r="AH897" i="2"/>
  <c r="AL353" i="2" a="1"/>
  <c r="AK353" i="2"/>
  <c r="AJ353" i="2"/>
  <c r="AI353" i="2"/>
  <c r="AH353" i="2"/>
  <c r="AL24" i="2" a="1"/>
  <c r="AK24" i="2"/>
  <c r="AJ24" i="2"/>
  <c r="AI24" i="2"/>
  <c r="AH24" i="2"/>
  <c r="AL450" i="2" a="1"/>
  <c r="AK450" i="2"/>
  <c r="AJ450" i="2"/>
  <c r="AI450" i="2"/>
  <c r="AH450" i="2"/>
  <c r="AL374" i="2" a="1"/>
  <c r="AK374" i="2"/>
  <c r="AJ374" i="2"/>
  <c r="AI374" i="2"/>
  <c r="AH374" i="2"/>
  <c r="AL373" i="2" a="1"/>
  <c r="AK373" i="2"/>
  <c r="AJ373" i="2"/>
  <c r="AI373" i="2"/>
  <c r="AH373" i="2"/>
  <c r="AL265" i="2" a="1"/>
  <c r="AK265" i="2"/>
  <c r="AJ265" i="2"/>
  <c r="AI265" i="2"/>
  <c r="AH265" i="2"/>
  <c r="AL20" i="2" a="1"/>
  <c r="AK20" i="2"/>
  <c r="AJ20" i="2"/>
  <c r="AI20" i="2"/>
  <c r="AH20" i="2"/>
  <c r="AL320" i="2" a="1"/>
  <c r="AK320" i="2"/>
  <c r="AJ320" i="2"/>
  <c r="AI320" i="2"/>
  <c r="AH320" i="2"/>
  <c r="AL1117" i="2" a="1"/>
  <c r="AK1117" i="2"/>
  <c r="AJ1117" i="2"/>
  <c r="AI1117" i="2"/>
  <c r="AH1117" i="2"/>
  <c r="AL1116" i="2" a="1"/>
  <c r="AK1116" i="2"/>
  <c r="AJ1116" i="2"/>
  <c r="AI1116" i="2"/>
  <c r="AH1116" i="2"/>
  <c r="AL1063" i="2" a="1"/>
  <c r="AK1063" i="2"/>
  <c r="AJ1063" i="2"/>
  <c r="AI1063" i="2"/>
  <c r="AH1063" i="2"/>
  <c r="AL1115" i="2" a="1"/>
  <c r="AK1115" i="2"/>
  <c r="AJ1115" i="2"/>
  <c r="AI1115" i="2"/>
  <c r="AH1115" i="2"/>
  <c r="AL429" i="2" a="1"/>
  <c r="AK429" i="2"/>
  <c r="AJ429" i="2"/>
  <c r="AI429" i="2"/>
  <c r="AH429" i="2"/>
  <c r="AL272" i="2" a="1"/>
  <c r="AK272" i="2"/>
  <c r="AJ272" i="2"/>
  <c r="AI272" i="2"/>
  <c r="AH272" i="2"/>
  <c r="AL397" i="2" a="1"/>
  <c r="AK397" i="2"/>
  <c r="AJ397" i="2"/>
  <c r="AI397" i="2"/>
  <c r="AH397" i="2"/>
  <c r="AL229" i="2" a="1"/>
  <c r="AK229" i="2"/>
  <c r="AJ229" i="2"/>
  <c r="AI229" i="2"/>
  <c r="AH229" i="2"/>
  <c r="AL238" i="2" a="1"/>
  <c r="AK238" i="2"/>
  <c r="AJ238" i="2"/>
  <c r="AI238" i="2"/>
  <c r="AH238" i="2"/>
  <c r="AL224" i="2" a="1"/>
  <c r="AK224" i="2"/>
  <c r="AJ224" i="2"/>
  <c r="AI224" i="2"/>
  <c r="AH224" i="2"/>
  <c r="AL281" i="2" a="1"/>
  <c r="AK281" i="2"/>
  <c r="AJ281" i="2"/>
  <c r="AI281" i="2"/>
  <c r="AH281" i="2"/>
  <c r="AL17" i="2" a="1"/>
  <c r="AK17" i="2"/>
  <c r="AJ17" i="2"/>
  <c r="AI17" i="2"/>
  <c r="AH17" i="2"/>
  <c r="AL245" i="2" a="1"/>
  <c r="AK245" i="2"/>
  <c r="AJ245" i="2"/>
  <c r="AI245" i="2"/>
  <c r="AH245" i="2"/>
  <c r="AL230" i="2" a="1"/>
  <c r="AK230" i="2"/>
  <c r="AJ230" i="2"/>
  <c r="AI230" i="2"/>
  <c r="AH230" i="2"/>
  <c r="AL344" i="2" a="1"/>
  <c r="AK344" i="2"/>
  <c r="AJ344" i="2"/>
  <c r="AI344" i="2"/>
  <c r="AH344" i="2"/>
  <c r="AL199" i="2" a="1"/>
  <c r="AK199" i="2"/>
  <c r="AJ199" i="2"/>
  <c r="AI199" i="2"/>
  <c r="AH199" i="2"/>
  <c r="AL248" i="2" a="1"/>
  <c r="AK248" i="2"/>
  <c r="AJ248" i="2"/>
  <c r="AI248" i="2"/>
  <c r="AH248" i="2"/>
  <c r="AL647" i="2" a="1"/>
  <c r="AK647" i="2"/>
  <c r="AJ647" i="2"/>
  <c r="AI647" i="2"/>
  <c r="AH647" i="2"/>
  <c r="AL23" i="2" a="1"/>
  <c r="AK23" i="2"/>
  <c r="AJ23" i="2"/>
  <c r="AI23" i="2"/>
  <c r="AH23" i="2"/>
  <c r="AL1114" i="2" a="1"/>
  <c r="AK1114" i="2"/>
  <c r="AJ1114" i="2"/>
  <c r="AI1114" i="2"/>
  <c r="AH1114" i="2"/>
  <c r="AL1113" i="2" a="1"/>
  <c r="AK1113" i="2"/>
  <c r="AJ1113" i="2"/>
  <c r="AI1113" i="2"/>
  <c r="AH1113" i="2"/>
  <c r="AL1112" i="2" a="1"/>
  <c r="AK1112" i="2"/>
  <c r="AJ1112" i="2"/>
  <c r="AI1112" i="2"/>
  <c r="AH1112" i="2"/>
  <c r="AL31" i="2" a="1"/>
  <c r="AK31" i="2"/>
  <c r="AJ31" i="2"/>
  <c r="AI31" i="2"/>
  <c r="AH31" i="2"/>
  <c r="AL393" i="2" a="1"/>
  <c r="AK393" i="2"/>
  <c r="AJ393" i="2"/>
  <c r="AI393" i="2"/>
  <c r="AH393" i="2"/>
  <c r="AL1111" i="2" a="1"/>
  <c r="AK1111" i="2"/>
  <c r="AJ1111" i="2"/>
  <c r="AI1111" i="2"/>
  <c r="AH1111" i="2"/>
  <c r="AL1110" i="2" a="1"/>
  <c r="AK1110" i="2"/>
  <c r="AJ1110" i="2"/>
  <c r="AI1110" i="2"/>
  <c r="AH1110" i="2"/>
  <c r="AL1109" i="2" a="1"/>
  <c r="AK1109" i="2"/>
  <c r="AJ1109" i="2"/>
  <c r="AI1109" i="2"/>
  <c r="AH1109" i="2"/>
  <c r="AL1108" i="2" a="1"/>
  <c r="AK1108" i="2"/>
  <c r="AJ1108" i="2"/>
  <c r="AI1108" i="2"/>
  <c r="AH1108" i="2"/>
  <c r="AL19" i="2" a="1"/>
  <c r="AK19" i="2"/>
  <c r="AJ19" i="2"/>
  <c r="AI19" i="2"/>
  <c r="AH19" i="2"/>
  <c r="AL288" i="2" a="1"/>
  <c r="AK288" i="2"/>
  <c r="AJ288" i="2"/>
  <c r="AI288" i="2"/>
  <c r="AH288" i="2"/>
  <c r="AL241" i="2" a="1"/>
  <c r="AK241" i="2"/>
  <c r="AJ241" i="2"/>
  <c r="AI241" i="2"/>
  <c r="AH241" i="2"/>
  <c r="AL184" i="2" a="1"/>
  <c r="AK184" i="2"/>
  <c r="AJ184" i="2"/>
  <c r="AI184" i="2"/>
  <c r="AH184" i="2"/>
  <c r="AL1107" i="2" a="1"/>
  <c r="AK1107" i="2"/>
  <c r="AJ1107" i="2"/>
  <c r="AI1107" i="2"/>
  <c r="AH1107" i="2"/>
  <c r="AL1106" i="2" a="1"/>
  <c r="AK1106" i="2"/>
  <c r="AJ1106" i="2"/>
  <c r="AI1106" i="2"/>
  <c r="AH1106" i="2"/>
  <c r="AL1105" i="2" a="1"/>
  <c r="AK1105" i="2"/>
  <c r="AJ1105" i="2"/>
  <c r="AI1105" i="2"/>
  <c r="AH1105" i="2"/>
  <c r="AL1104" i="2" a="1"/>
  <c r="AK1104" i="2"/>
  <c r="AJ1104" i="2"/>
  <c r="AI1104" i="2"/>
  <c r="AH1104" i="2"/>
  <c r="AL1103" i="2" a="1"/>
  <c r="AK1103" i="2"/>
  <c r="AJ1103" i="2"/>
  <c r="AI1103" i="2"/>
  <c r="AH1103" i="2"/>
  <c r="AL1102" i="2" a="1"/>
  <c r="AK1102" i="2"/>
  <c r="AJ1102" i="2"/>
  <c r="AI1102" i="2"/>
  <c r="AH1102" i="2"/>
  <c r="AL1099" i="2" a="1"/>
  <c r="AK1099" i="2"/>
  <c r="AJ1099" i="2"/>
  <c r="AI1099" i="2"/>
  <c r="AH1099" i="2"/>
  <c r="AL1098" i="2" a="1"/>
  <c r="AK1098" i="2"/>
  <c r="AJ1098" i="2"/>
  <c r="AI1098" i="2"/>
  <c r="AH1098" i="2"/>
  <c r="AL1097" i="2" a="1"/>
  <c r="AK1097" i="2"/>
  <c r="AJ1097" i="2"/>
  <c r="AI1097" i="2"/>
  <c r="AH1097" i="2"/>
  <c r="AL1096" i="2" a="1"/>
  <c r="AK1096" i="2"/>
  <c r="AJ1096" i="2"/>
  <c r="AI1096" i="2"/>
  <c r="AH1096" i="2"/>
  <c r="AL1095" i="2" a="1"/>
  <c r="AK1095" i="2"/>
  <c r="AJ1095" i="2"/>
  <c r="AI1095" i="2"/>
  <c r="AH1095" i="2"/>
  <c r="AL1094" i="2" a="1"/>
  <c r="AK1094" i="2"/>
  <c r="AJ1094" i="2"/>
  <c r="AI1094" i="2"/>
  <c r="AH1094" i="2"/>
  <c r="AL1093" i="2" a="1"/>
  <c r="AK1093" i="2"/>
  <c r="AJ1093" i="2"/>
  <c r="AI1093" i="2"/>
  <c r="AH1093" i="2"/>
  <c r="AL1092" i="2" a="1"/>
  <c r="AK1092" i="2"/>
  <c r="AJ1092" i="2"/>
  <c r="AI1092" i="2"/>
  <c r="AH1092" i="2"/>
  <c r="AL1091" i="2" a="1"/>
  <c r="AK1091" i="2"/>
  <c r="AJ1091" i="2"/>
  <c r="AI1091" i="2"/>
  <c r="AH1091" i="2"/>
  <c r="AL1090" i="2" a="1"/>
  <c r="AK1090" i="2"/>
  <c r="AJ1090" i="2"/>
  <c r="AI1090" i="2"/>
  <c r="AH1090" i="2"/>
  <c r="AL1087" i="2" a="1"/>
  <c r="AK1087" i="2"/>
  <c r="AJ1087" i="2"/>
  <c r="AI1087" i="2"/>
  <c r="AH1087" i="2"/>
  <c r="AL1086" i="2" a="1"/>
  <c r="AK1086" i="2"/>
  <c r="AJ1086" i="2"/>
  <c r="AI1086" i="2"/>
  <c r="AH1086" i="2"/>
  <c r="AL1085" i="2" a="1"/>
  <c r="AK1085" i="2"/>
  <c r="AJ1085" i="2"/>
  <c r="AI1085" i="2"/>
  <c r="AH1085" i="2"/>
  <c r="AL1084" i="2" a="1"/>
  <c r="AK1084" i="2"/>
  <c r="AJ1084" i="2"/>
  <c r="AI1084" i="2"/>
  <c r="AH1084" i="2"/>
  <c r="AL1083" i="2" a="1"/>
  <c r="AK1083" i="2"/>
  <c r="AJ1083" i="2"/>
  <c r="AI1083" i="2"/>
  <c r="AH1083" i="2"/>
  <c r="AL1081" i="2" a="1"/>
  <c r="AK1081" i="2"/>
  <c r="AJ1081" i="2"/>
  <c r="AI1081" i="2"/>
  <c r="AH1081" i="2"/>
  <c r="AL1080" i="2" a="1"/>
  <c r="AK1080" i="2"/>
  <c r="AJ1080" i="2"/>
  <c r="AI1080" i="2"/>
  <c r="AH1080" i="2"/>
  <c r="AL1079" i="2" a="1"/>
  <c r="AK1079" i="2"/>
  <c r="AJ1079" i="2"/>
  <c r="AI1079" i="2"/>
  <c r="AH1079" i="2"/>
  <c r="AL1078" i="2" a="1"/>
  <c r="AK1078" i="2"/>
  <c r="AJ1078" i="2"/>
  <c r="AI1078" i="2"/>
  <c r="AH1078" i="2"/>
  <c r="AL1077" i="2" a="1"/>
  <c r="AK1077" i="2"/>
  <c r="AJ1077" i="2"/>
  <c r="AI1077" i="2"/>
  <c r="AH1077" i="2"/>
  <c r="AL1076" i="2" a="1"/>
  <c r="AK1076" i="2"/>
  <c r="AJ1076" i="2"/>
  <c r="AI1076" i="2"/>
  <c r="AH1076" i="2"/>
  <c r="AL1075" i="2" a="1"/>
  <c r="AK1075" i="2"/>
  <c r="AJ1075" i="2"/>
  <c r="AI1075" i="2"/>
  <c r="AH1075" i="2"/>
  <c r="AL1074" i="2" a="1"/>
  <c r="AK1074" i="2"/>
  <c r="AJ1074" i="2"/>
  <c r="AI1074" i="2"/>
  <c r="AH1074" i="2"/>
  <c r="AL1073" i="2" a="1"/>
  <c r="AK1073" i="2"/>
  <c r="AJ1073" i="2"/>
  <c r="AI1073" i="2"/>
  <c r="AH1073" i="2"/>
  <c r="AL1072" i="2" a="1"/>
  <c r="AK1072" i="2"/>
  <c r="AJ1072" i="2"/>
  <c r="AI1072" i="2"/>
  <c r="AH1072" i="2"/>
  <c r="AL1071" i="2" a="1"/>
  <c r="AK1071" i="2"/>
  <c r="AJ1071" i="2"/>
  <c r="AI1071" i="2"/>
  <c r="AH1071" i="2"/>
  <c r="AL1070" i="2" a="1"/>
  <c r="AK1070" i="2"/>
  <c r="AJ1070" i="2"/>
  <c r="AI1070" i="2"/>
  <c r="AH1070" i="2"/>
  <c r="AL1069" i="2" a="1"/>
  <c r="AK1069" i="2"/>
  <c r="AJ1069" i="2"/>
  <c r="AI1069" i="2"/>
  <c r="AH1069" i="2"/>
  <c r="AL1066" i="2" a="1"/>
  <c r="AK1066" i="2"/>
  <c r="AJ1066" i="2"/>
  <c r="AI1066" i="2"/>
  <c r="AH1066" i="2"/>
  <c r="AL1065" i="2" a="1"/>
  <c r="AK1065" i="2"/>
  <c r="AJ1065" i="2"/>
  <c r="AI1065" i="2"/>
  <c r="AH1065" i="2"/>
  <c r="AL1060" i="2" a="1"/>
  <c r="AK1060" i="2"/>
  <c r="AJ1060" i="2"/>
  <c r="AI1060" i="2"/>
  <c r="AH1060" i="2"/>
  <c r="AL1057" i="2" a="1"/>
  <c r="AK1057" i="2"/>
  <c r="AJ1057" i="2"/>
  <c r="AI1057" i="2"/>
  <c r="AH1057" i="2"/>
  <c r="AL1054" i="2" a="1"/>
  <c r="AK1054" i="2"/>
  <c r="AJ1054" i="2"/>
  <c r="AI1054" i="2"/>
  <c r="AH1054" i="2"/>
  <c r="AL1053" i="2" a="1"/>
  <c r="AK1053" i="2"/>
  <c r="AJ1053" i="2"/>
  <c r="AI1053" i="2"/>
  <c r="AH1053" i="2"/>
  <c r="AL1052" i="2" a="1"/>
  <c r="AK1052" i="2"/>
  <c r="AJ1052" i="2"/>
  <c r="AI1052" i="2"/>
  <c r="AH1052" i="2"/>
  <c r="AL1050" i="2" a="1"/>
  <c r="AK1050" i="2"/>
  <c r="AJ1050" i="2"/>
  <c r="AI1050" i="2"/>
  <c r="AH1050" i="2"/>
  <c r="AL1049" i="2" a="1"/>
  <c r="AK1049" i="2"/>
  <c r="AJ1049" i="2"/>
  <c r="AI1049" i="2"/>
  <c r="AH1049" i="2"/>
  <c r="AL318" i="2" a="1"/>
  <c r="AK318" i="2"/>
  <c r="AJ318" i="2"/>
  <c r="AI318" i="2"/>
  <c r="AH318" i="2"/>
  <c r="AL125" i="2" a="1"/>
  <c r="AK125" i="2"/>
  <c r="AJ125" i="2"/>
  <c r="AI125" i="2"/>
  <c r="AH125" i="2"/>
  <c r="AL510" i="2" a="1"/>
  <c r="AK510" i="2"/>
  <c r="AJ510" i="2"/>
  <c r="AI510" i="2"/>
  <c r="AH510" i="2"/>
  <c r="AL572" i="2" a="1"/>
  <c r="AK572" i="2"/>
  <c r="AJ572" i="2"/>
  <c r="AI572" i="2"/>
  <c r="AH572" i="2"/>
  <c r="AL349" i="2" a="1"/>
  <c r="AK349" i="2"/>
  <c r="AJ349" i="2"/>
  <c r="AI349" i="2"/>
  <c r="AH349" i="2"/>
  <c r="AL1048" i="2" a="1"/>
  <c r="AK1048" i="2"/>
  <c r="AJ1048" i="2"/>
  <c r="AI1048" i="2"/>
  <c r="AH1048" i="2"/>
  <c r="AL1043" i="2" a="1"/>
  <c r="AK1043" i="2"/>
  <c r="AJ1043" i="2"/>
  <c r="AI1043" i="2"/>
  <c r="AH1043" i="2"/>
  <c r="AL1042" i="2" a="1"/>
  <c r="AK1042" i="2"/>
  <c r="AJ1042" i="2"/>
  <c r="AI1042" i="2"/>
  <c r="AH1042" i="2"/>
  <c r="AL1039" i="2" a="1"/>
  <c r="AK1039" i="2"/>
  <c r="AJ1039" i="2"/>
  <c r="AI1039" i="2"/>
  <c r="AH1039" i="2"/>
  <c r="AL1038" i="2" a="1"/>
  <c r="AK1038" i="2"/>
  <c r="AJ1038" i="2"/>
  <c r="AL404" i="2" a="1"/>
  <c r="AK404" i="2"/>
  <c r="AJ404" i="2"/>
  <c r="AI404" i="2"/>
  <c r="AH404" i="2"/>
  <c r="AL285" i="2" a="1"/>
  <c r="AK285" i="2"/>
  <c r="AJ285" i="2"/>
  <c r="AI285" i="2"/>
  <c r="AH285" i="2"/>
  <c r="AL932" i="2" a="1"/>
  <c r="AK932" i="2"/>
  <c r="AJ932" i="2"/>
  <c r="AI932" i="2"/>
  <c r="AH932" i="2"/>
  <c r="AL1036" i="2" a="1"/>
  <c r="AK1036" i="2"/>
  <c r="AJ1036" i="2"/>
  <c r="AI1036" i="2"/>
  <c r="AH1036" i="2"/>
  <c r="AL418" i="2" a="1"/>
  <c r="AK418" i="2"/>
  <c r="AJ418" i="2"/>
  <c r="AI418" i="2"/>
  <c r="AH418" i="2"/>
  <c r="AL979" i="2" a="1"/>
  <c r="AK979" i="2"/>
  <c r="AJ979" i="2"/>
  <c r="AI979" i="2"/>
  <c r="AH979" i="2"/>
  <c r="AL110" i="2" a="1"/>
  <c r="AK110" i="2"/>
  <c r="AJ110" i="2"/>
  <c r="AI110" i="2"/>
  <c r="AH110" i="2"/>
  <c r="AJ579" i="2"/>
  <c r="AH579" i="2"/>
  <c r="AL580" i="2" a="1"/>
  <c r="AK580" i="2"/>
  <c r="AJ580" i="2"/>
  <c r="AI580" i="2"/>
  <c r="AH580" i="2"/>
  <c r="AL625" i="2" a="1"/>
  <c r="AK625" i="2"/>
  <c r="AJ625" i="2"/>
  <c r="AI625" i="2"/>
  <c r="AH625" i="2"/>
  <c r="AL242" i="2" a="1"/>
  <c r="AK242" i="2"/>
  <c r="AJ242" i="2"/>
  <c r="AI242" i="2"/>
  <c r="AH242" i="2"/>
  <c r="AL1033" i="2" a="1"/>
  <c r="AK1033" i="2"/>
  <c r="AJ1033" i="2"/>
  <c r="AI1033" i="2"/>
  <c r="AH1033" i="2"/>
  <c r="AL1028" i="2" a="1"/>
  <c r="AK1028" i="2"/>
  <c r="AJ1028" i="2"/>
  <c r="AI1028" i="2"/>
  <c r="AH1028" i="2"/>
  <c r="AL1027" i="2" a="1"/>
  <c r="AK1027" i="2"/>
  <c r="AJ1027" i="2"/>
  <c r="AI1027" i="2"/>
  <c r="AH1027" i="2"/>
  <c r="AL1022" i="2" a="1"/>
  <c r="AK1022" i="2"/>
  <c r="AJ1022" i="2"/>
  <c r="AI1022" i="2"/>
  <c r="AH1022" i="2"/>
  <c r="AL1021" i="2" a="1"/>
  <c r="AK1021" i="2"/>
  <c r="AJ1021" i="2"/>
  <c r="AI1021" i="2"/>
  <c r="AH1021" i="2"/>
  <c r="AI1016" i="2"/>
  <c r="AH1016" i="2"/>
  <c r="AL1014" i="2" a="1"/>
  <c r="AK1014" i="2"/>
  <c r="AJ1014" i="2"/>
  <c r="AI1014" i="2"/>
  <c r="AH1014" i="2"/>
  <c r="AL1013" i="2" a="1"/>
  <c r="AK1013" i="2"/>
  <c r="AJ1013" i="2"/>
  <c r="AI1013" i="2"/>
  <c r="AH1013" i="2"/>
  <c r="AL1012" i="2" a="1"/>
  <c r="AK1012" i="2"/>
  <c r="AJ1012" i="2"/>
  <c r="AI1012" i="2"/>
  <c r="AH1012" i="2"/>
  <c r="AL1009" i="2" a="1"/>
  <c r="AK1009" i="2"/>
  <c r="AJ1009" i="2"/>
  <c r="AI1009" i="2"/>
  <c r="AH1009" i="2"/>
  <c r="AL1006" i="2" a="1"/>
  <c r="AK1006" i="2"/>
  <c r="AJ1006" i="2"/>
  <c r="AI1006" i="2"/>
  <c r="AH1006" i="2"/>
  <c r="AL998" i="2" a="1"/>
  <c r="AK998" i="2"/>
  <c r="AJ998" i="2"/>
  <c r="AI998" i="2"/>
  <c r="AH998" i="2"/>
  <c r="AL997" i="2" a="1"/>
  <c r="AK997" i="2"/>
  <c r="AJ997" i="2"/>
  <c r="AI997" i="2"/>
  <c r="AH997" i="2"/>
  <c r="AL991" i="2" a="1"/>
  <c r="AK991" i="2"/>
  <c r="AJ991" i="2"/>
  <c r="AI991" i="2"/>
  <c r="AH991" i="2"/>
  <c r="AL990" i="2" a="1"/>
  <c r="AK990" i="2"/>
  <c r="AJ990" i="2"/>
  <c r="AI990" i="2"/>
  <c r="AH990" i="2"/>
  <c r="AL983" i="2" a="1"/>
  <c r="AK983" i="2"/>
  <c r="AJ983" i="2"/>
  <c r="AI983" i="2"/>
  <c r="AH983" i="2"/>
  <c r="AL982" i="2" a="1"/>
  <c r="AK982" i="2"/>
  <c r="AJ982" i="2"/>
  <c r="AI982" i="2"/>
  <c r="AH982" i="2"/>
  <c r="AL976" i="2" a="1"/>
  <c r="AK976" i="2"/>
  <c r="AJ976" i="2"/>
  <c r="AI976" i="2"/>
  <c r="AH976" i="2"/>
  <c r="AL973" i="2" a="1"/>
  <c r="AK973" i="2"/>
  <c r="AJ973" i="2"/>
  <c r="AI973" i="2"/>
  <c r="AH973" i="2"/>
  <c r="AL972" i="2" a="1"/>
  <c r="AK972" i="2"/>
  <c r="AJ972" i="2"/>
  <c r="AI972" i="2"/>
  <c r="AH972" i="2"/>
  <c r="AL971" i="2" a="1"/>
  <c r="AK971" i="2"/>
  <c r="AJ971" i="2"/>
  <c r="AI971" i="2"/>
  <c r="AH971" i="2"/>
  <c r="AL967" i="2" a="1"/>
  <c r="AK967" i="2"/>
  <c r="AJ967" i="2"/>
  <c r="AI967" i="2"/>
  <c r="AH967" i="2"/>
  <c r="AL966" i="2" a="1"/>
  <c r="AK966" i="2"/>
  <c r="AJ966" i="2"/>
  <c r="AI966" i="2"/>
  <c r="AH966" i="2"/>
  <c r="AL964" i="2" a="1"/>
  <c r="AK964" i="2"/>
  <c r="AJ964" i="2"/>
  <c r="AI964" i="2"/>
  <c r="AH964" i="2"/>
  <c r="AL959" i="2" a="1"/>
  <c r="AK959" i="2"/>
  <c r="AJ959" i="2"/>
  <c r="AI959" i="2"/>
  <c r="AH959" i="2"/>
  <c r="AL955" i="2" a="1"/>
  <c r="AK955" i="2"/>
  <c r="AJ955" i="2"/>
  <c r="AI955" i="2"/>
  <c r="AH955" i="2"/>
  <c r="AL267" i="2" a="1"/>
  <c r="AK267" i="2"/>
  <c r="AJ267" i="2"/>
  <c r="AI267" i="2"/>
  <c r="AH267" i="2"/>
  <c r="AL952" i="2" a="1"/>
  <c r="AK952" i="2"/>
  <c r="AJ952" i="2"/>
  <c r="AI952" i="2"/>
  <c r="AH952" i="2"/>
  <c r="AL496" i="2" a="1"/>
  <c r="AK496" i="2"/>
  <c r="AJ496" i="2"/>
  <c r="AI496" i="2"/>
  <c r="AH496" i="2"/>
  <c r="AL280" i="2" a="1"/>
  <c r="AK280" i="2"/>
  <c r="AJ280" i="2"/>
  <c r="AI280" i="2"/>
  <c r="AH280" i="2"/>
  <c r="AL1001" i="2" a="1"/>
  <c r="AK1001" i="2"/>
  <c r="AJ1001" i="2"/>
  <c r="AI1001" i="2"/>
  <c r="AH1001" i="2"/>
  <c r="AL1160" i="2" a="1"/>
  <c r="AK1160" i="2"/>
  <c r="AJ1160" i="2"/>
  <c r="AI1160" i="2"/>
  <c r="AH1160" i="2"/>
  <c r="AL974" i="2" a="1"/>
  <c r="AK974" i="2"/>
  <c r="AJ974" i="2"/>
  <c r="AI974" i="2"/>
  <c r="AH974" i="2"/>
  <c r="AL479" i="2" a="1"/>
  <c r="AI479" i="2"/>
  <c r="AL951" i="2" a="1"/>
  <c r="AK951" i="2"/>
  <c r="AJ951" i="2"/>
  <c r="AI951" i="2"/>
  <c r="AH951" i="2"/>
  <c r="AL950" i="2" a="1"/>
  <c r="AK950" i="2"/>
  <c r="AJ950" i="2"/>
  <c r="AI950" i="2"/>
  <c r="AH950" i="2"/>
  <c r="AL948" i="2" a="1"/>
  <c r="AK948" i="2"/>
  <c r="AJ948" i="2"/>
  <c r="AI948" i="2"/>
  <c r="AH948" i="2"/>
  <c r="AL947" i="2" a="1"/>
  <c r="AK947" i="2"/>
  <c r="AJ947" i="2"/>
  <c r="AI947" i="2"/>
  <c r="AH947" i="2"/>
  <c r="AL943" i="2" a="1"/>
  <c r="AK943" i="2"/>
  <c r="AJ943" i="2"/>
  <c r="AI943" i="2"/>
  <c r="AH943" i="2"/>
  <c r="AL942" i="2" a="1"/>
  <c r="AK942" i="2"/>
  <c r="AJ942" i="2"/>
  <c r="AI942" i="2"/>
  <c r="AH942" i="2"/>
  <c r="AL941" i="2" a="1"/>
  <c r="AK941" i="2"/>
  <c r="AJ941" i="2"/>
  <c r="AI941" i="2"/>
  <c r="AH941" i="2"/>
  <c r="AL939" i="2" a="1"/>
  <c r="AK939" i="2"/>
  <c r="AJ939" i="2"/>
  <c r="AI939" i="2"/>
  <c r="AH939" i="2"/>
  <c r="AK937" i="2"/>
  <c r="AJ937" i="2"/>
  <c r="AH937" i="2"/>
  <c r="AL934" i="2" a="1"/>
  <c r="AK934" i="2"/>
  <c r="AJ934" i="2"/>
  <c r="AI934" i="2"/>
  <c r="AH934" i="2"/>
  <c r="AL204" i="2" a="1"/>
  <c r="AK204" i="2"/>
  <c r="AJ204" i="2"/>
  <c r="AI204" i="2"/>
  <c r="AH204" i="2"/>
  <c r="AL933" i="2" a="1"/>
  <c r="AK933" i="2"/>
  <c r="AJ933" i="2"/>
  <c r="AI933" i="2"/>
  <c r="AH933" i="2"/>
  <c r="AL185" i="2" a="1"/>
  <c r="AK185" i="2"/>
  <c r="AJ185" i="2"/>
  <c r="AI185" i="2"/>
  <c r="AH185" i="2"/>
  <c r="AL659" i="2" a="1"/>
  <c r="AK659" i="2"/>
  <c r="AJ659" i="2"/>
  <c r="AI659" i="2"/>
  <c r="AH659" i="2"/>
  <c r="AL585" i="2" a="1"/>
  <c r="AK585" i="2"/>
  <c r="AJ585" i="2"/>
  <c r="AI585" i="2"/>
  <c r="AH585" i="2"/>
  <c r="AL930" i="2" a="1"/>
  <c r="AK930" i="2"/>
  <c r="AJ930" i="2"/>
  <c r="AI930" i="2"/>
  <c r="AH930" i="2"/>
  <c r="AL928" i="2" a="1"/>
  <c r="AK928" i="2"/>
  <c r="AJ928" i="2"/>
  <c r="AI928" i="2"/>
  <c r="AH928" i="2"/>
  <c r="AL927" i="2" a="1"/>
  <c r="AK927" i="2"/>
  <c r="AJ927" i="2"/>
  <c r="AI927" i="2"/>
  <c r="AH927" i="2"/>
  <c r="AL926" i="2" a="1"/>
  <c r="AK926" i="2"/>
  <c r="AJ926" i="2"/>
  <c r="AI926" i="2"/>
  <c r="AH926" i="2"/>
  <c r="AL925" i="2" a="1"/>
  <c r="AK925" i="2"/>
  <c r="AJ925" i="2"/>
  <c r="AI925" i="2"/>
  <c r="AH925" i="2"/>
  <c r="AL923" i="2" a="1"/>
  <c r="AK923" i="2"/>
  <c r="AJ923" i="2"/>
  <c r="AI923" i="2"/>
  <c r="AH923" i="2"/>
  <c r="AL922" i="2" a="1"/>
  <c r="AK922" i="2"/>
  <c r="AJ922" i="2"/>
  <c r="AI922" i="2"/>
  <c r="AH922" i="2"/>
  <c r="AL60" i="2" a="1"/>
  <c r="AK60" i="2"/>
  <c r="AJ60" i="2"/>
  <c r="AI60" i="2"/>
  <c r="AH60" i="2"/>
  <c r="AL708" i="2" a="1"/>
  <c r="AK708" i="2"/>
  <c r="AJ708" i="2"/>
  <c r="AI708" i="2"/>
  <c r="AH708" i="2"/>
  <c r="AL921" i="2" a="1"/>
  <c r="AK921" i="2"/>
  <c r="AJ921" i="2"/>
  <c r="AI921" i="2"/>
  <c r="AH921" i="2"/>
  <c r="AL920" i="2" a="1"/>
  <c r="AK920" i="2"/>
  <c r="AJ920" i="2"/>
  <c r="AI920" i="2"/>
  <c r="AH920" i="2"/>
  <c r="AL918" i="2" a="1"/>
  <c r="AK918" i="2"/>
  <c r="AJ918" i="2"/>
  <c r="AI918" i="2"/>
  <c r="AH918" i="2"/>
  <c r="AL915" i="2" a="1"/>
  <c r="AK915" i="2"/>
  <c r="AJ915" i="2"/>
  <c r="AI915" i="2"/>
  <c r="AH915" i="2"/>
  <c r="AL914" i="2" a="1"/>
  <c r="AK914" i="2"/>
  <c r="AJ914" i="2"/>
  <c r="AI914" i="2"/>
  <c r="AH914" i="2"/>
  <c r="AL912" i="2" a="1"/>
  <c r="AK912" i="2"/>
  <c r="AJ912" i="2"/>
  <c r="AI912" i="2"/>
  <c r="AH912" i="2"/>
  <c r="AL910" i="2" a="1"/>
  <c r="AK910" i="2"/>
  <c r="AJ910" i="2"/>
  <c r="AI910" i="2"/>
  <c r="AH910" i="2"/>
  <c r="AL909" i="2" a="1"/>
  <c r="AK909" i="2"/>
  <c r="AJ909" i="2"/>
  <c r="AI909" i="2"/>
  <c r="AH909" i="2"/>
  <c r="AL436" i="2" a="1"/>
  <c r="AK436" i="2"/>
  <c r="AJ436" i="2"/>
  <c r="AI436" i="2"/>
  <c r="AH436" i="2"/>
  <c r="AL904" i="2" a="1"/>
  <c r="AK904" i="2"/>
  <c r="AJ904" i="2"/>
  <c r="AI904" i="2"/>
  <c r="AH904" i="2"/>
  <c r="AL543" i="2" a="1"/>
  <c r="AK543" i="2"/>
  <c r="AJ543" i="2"/>
  <c r="AI543" i="2"/>
  <c r="AH543" i="2"/>
  <c r="AL903" i="2" a="1"/>
  <c r="AK903" i="2"/>
  <c r="AJ903" i="2"/>
  <c r="AI903" i="2"/>
  <c r="AH903" i="2"/>
  <c r="AL901" i="2" a="1"/>
  <c r="AK901" i="2"/>
  <c r="AJ901" i="2"/>
  <c r="AI901" i="2"/>
  <c r="AH901" i="2"/>
  <c r="AL900" i="2" a="1"/>
  <c r="AK900" i="2"/>
  <c r="AJ900" i="2"/>
  <c r="AI900" i="2"/>
  <c r="AH900" i="2"/>
  <c r="AL899" i="2" a="1"/>
  <c r="AK899" i="2"/>
  <c r="AJ899" i="2"/>
  <c r="AI899" i="2"/>
  <c r="AH899" i="2"/>
  <c r="AL898" i="2" a="1"/>
  <c r="AK898" i="2"/>
  <c r="AJ898" i="2"/>
  <c r="AI898" i="2"/>
  <c r="AH898" i="2"/>
  <c r="AL896" i="2" a="1"/>
  <c r="AK896" i="2"/>
  <c r="AJ896" i="2"/>
  <c r="AI896" i="2"/>
  <c r="AH896" i="2"/>
  <c r="AL894" i="2" a="1"/>
  <c r="AK894" i="2"/>
  <c r="AJ894" i="2"/>
  <c r="AI894" i="2"/>
  <c r="AH894" i="2"/>
  <c r="AL893" i="2" a="1"/>
  <c r="AK893" i="2"/>
  <c r="AJ893" i="2"/>
  <c r="AI893" i="2"/>
  <c r="AH893" i="2"/>
  <c r="AL889" i="2" a="1"/>
  <c r="AK889" i="2"/>
  <c r="AJ889" i="2"/>
  <c r="AI889" i="2"/>
  <c r="AH889" i="2"/>
  <c r="AL887" i="2" a="1"/>
  <c r="AK887" i="2"/>
  <c r="AJ887" i="2"/>
  <c r="AI887" i="2"/>
  <c r="AH887" i="2"/>
  <c r="AL885" i="2" a="1"/>
  <c r="AK885" i="2"/>
  <c r="AJ885" i="2"/>
  <c r="AI885" i="2"/>
  <c r="AH885" i="2"/>
  <c r="AL883" i="2" a="1"/>
  <c r="AK883" i="2"/>
  <c r="AJ883" i="2"/>
  <c r="AI883" i="2"/>
  <c r="AH883" i="2"/>
  <c r="AL876" i="2" a="1"/>
  <c r="AK876" i="2"/>
  <c r="AJ876" i="2"/>
  <c r="AI876" i="2"/>
  <c r="AH876" i="2"/>
  <c r="AL875" i="2" a="1"/>
  <c r="AK875" i="2"/>
  <c r="AJ875" i="2"/>
  <c r="AI875" i="2"/>
  <c r="AH875" i="2"/>
  <c r="AL871" i="2" a="1"/>
  <c r="AK871" i="2"/>
  <c r="AJ871" i="2"/>
  <c r="AI871" i="2"/>
  <c r="AH871" i="2"/>
  <c r="AL870" i="2" a="1"/>
  <c r="AK870" i="2"/>
  <c r="AJ870" i="2"/>
  <c r="AI870" i="2"/>
  <c r="AH870" i="2"/>
  <c r="AL869" i="2" a="1"/>
  <c r="AK869" i="2"/>
  <c r="AJ869" i="2"/>
  <c r="AI869" i="2"/>
  <c r="AH869" i="2"/>
  <c r="AL864" i="2" a="1"/>
  <c r="AK864" i="2"/>
  <c r="AJ864" i="2"/>
  <c r="AI864" i="2"/>
  <c r="AH864" i="2"/>
  <c r="AK861" i="2"/>
  <c r="AI861" i="2"/>
  <c r="AH861" i="2"/>
  <c r="AL857" i="2" a="1"/>
  <c r="AK857" i="2"/>
  <c r="AJ857" i="2"/>
  <c r="AI857" i="2"/>
  <c r="AH857" i="2"/>
  <c r="AL852" i="2" a="1"/>
  <c r="AK852" i="2"/>
  <c r="AJ852" i="2"/>
  <c r="AI852" i="2"/>
  <c r="AH852" i="2"/>
  <c r="AL849" i="2" a="1"/>
  <c r="AK849" i="2"/>
  <c r="AJ849" i="2"/>
  <c r="AI849" i="2"/>
  <c r="AH849" i="2"/>
  <c r="AL848" i="2" a="1"/>
  <c r="AK848" i="2"/>
  <c r="AJ848" i="2"/>
  <c r="AI848" i="2"/>
  <c r="AH848" i="2"/>
  <c r="AK843" i="2"/>
  <c r="AJ843" i="2"/>
  <c r="AH843" i="2"/>
  <c r="AL839" i="2" a="1"/>
  <c r="AK839" i="2"/>
  <c r="AJ839" i="2"/>
  <c r="AI839" i="2"/>
  <c r="AH839" i="2"/>
  <c r="AL837" i="2" a="1"/>
  <c r="AK837" i="2"/>
  <c r="AJ837" i="2"/>
  <c r="AI837" i="2"/>
  <c r="AH837" i="2"/>
  <c r="AL835" i="2" a="1"/>
  <c r="AK835" i="2"/>
  <c r="AJ835" i="2"/>
  <c r="AI835" i="2"/>
  <c r="AH835" i="2"/>
  <c r="AL833" i="2" a="1"/>
  <c r="AK833" i="2"/>
  <c r="AJ833" i="2"/>
  <c r="AI833" i="2"/>
  <c r="AH833" i="2"/>
  <c r="AL832" i="2" a="1"/>
  <c r="AK832" i="2"/>
  <c r="AJ832" i="2"/>
  <c r="AI832" i="2"/>
  <c r="AH832" i="2"/>
  <c r="AL829" i="2" a="1"/>
  <c r="AK829" i="2"/>
  <c r="AJ829" i="2"/>
  <c r="AI829" i="2"/>
  <c r="AH829" i="2"/>
  <c r="AL828" i="2" a="1"/>
  <c r="AK828" i="2"/>
  <c r="AJ828" i="2"/>
  <c r="AI828" i="2"/>
  <c r="AH828" i="2"/>
  <c r="AL1088" i="2" a="1"/>
  <c r="AK1088" i="2"/>
  <c r="AJ1088" i="2"/>
  <c r="AI1088" i="2"/>
  <c r="AH1088" i="2"/>
  <c r="AL571" i="2" a="1"/>
  <c r="AK571" i="2"/>
  <c r="AJ571" i="2"/>
  <c r="AI571" i="2"/>
  <c r="AH571" i="2"/>
  <c r="AI825" i="2"/>
  <c r="AH825" i="2"/>
  <c r="AL824" i="2" a="1"/>
  <c r="AK824" i="2"/>
  <c r="AJ824" i="2"/>
  <c r="AI824" i="2"/>
  <c r="AH824" i="2"/>
  <c r="AL821" i="2" a="1"/>
  <c r="AK821" i="2"/>
  <c r="AJ821" i="2"/>
  <c r="AI821" i="2"/>
  <c r="AH821" i="2"/>
  <c r="AL820" i="2" a="1"/>
  <c r="AK820" i="2"/>
  <c r="AJ820" i="2"/>
  <c r="AI820" i="2"/>
  <c r="AH820" i="2"/>
  <c r="AL819" i="2" a="1"/>
  <c r="AK819" i="2"/>
  <c r="AJ819" i="2"/>
  <c r="AI819" i="2"/>
  <c r="AH819" i="2"/>
  <c r="AL815" i="2" a="1"/>
  <c r="AK815" i="2"/>
  <c r="AJ815" i="2"/>
  <c r="AI815" i="2"/>
  <c r="AH815" i="2"/>
  <c r="AL98" i="2" a="1"/>
  <c r="AK98" i="2"/>
  <c r="AJ98" i="2"/>
  <c r="AI98" i="2"/>
  <c r="AH98" i="2"/>
  <c r="AL812" i="2" a="1"/>
  <c r="AK812" i="2"/>
  <c r="AJ812" i="2"/>
  <c r="AI812" i="2"/>
  <c r="AH812" i="2"/>
  <c r="AL811" i="2" a="1"/>
  <c r="AK811" i="2"/>
  <c r="AJ811" i="2"/>
  <c r="AI811" i="2"/>
  <c r="AH811" i="2"/>
  <c r="AL810" i="2" a="1"/>
  <c r="AK810" i="2"/>
  <c r="AJ810" i="2"/>
  <c r="AI810" i="2"/>
  <c r="AH810" i="2"/>
  <c r="AK808" i="2"/>
  <c r="AJ808" i="2"/>
  <c r="AH808" i="2"/>
  <c r="AL807" i="2" a="1"/>
  <c r="AK807" i="2"/>
  <c r="AJ807" i="2"/>
  <c r="AI807" i="2"/>
  <c r="AH807" i="2"/>
  <c r="AL806" i="2" a="1"/>
  <c r="AK806" i="2"/>
  <c r="AJ806" i="2"/>
  <c r="AI806" i="2"/>
  <c r="AH806" i="2"/>
  <c r="AL805" i="2" a="1"/>
  <c r="AK805" i="2"/>
  <c r="AJ805" i="2"/>
  <c r="AI805" i="2"/>
  <c r="AH805" i="2"/>
  <c r="AL804" i="2" a="1"/>
  <c r="AK804" i="2"/>
  <c r="AJ804" i="2"/>
  <c r="AI804" i="2"/>
  <c r="AH804" i="2"/>
  <c r="AL803" i="2" a="1"/>
  <c r="AK803" i="2"/>
  <c r="AJ803" i="2"/>
  <c r="AI803" i="2"/>
  <c r="AH803" i="2"/>
  <c r="AL800" i="2" a="1"/>
  <c r="AK800" i="2"/>
  <c r="AJ800" i="2"/>
  <c r="AI800" i="2"/>
  <c r="AH800" i="2"/>
  <c r="AL797" i="2" a="1"/>
  <c r="AK797" i="2"/>
  <c r="AJ797" i="2"/>
  <c r="AI797" i="2"/>
  <c r="AH797" i="2"/>
  <c r="AL790" i="2" a="1"/>
  <c r="AK790" i="2"/>
  <c r="AJ790" i="2"/>
  <c r="AI790" i="2"/>
  <c r="AH790" i="2"/>
  <c r="AL789" i="2" a="1"/>
  <c r="AK789" i="2"/>
  <c r="AJ789" i="2"/>
  <c r="AI789" i="2"/>
  <c r="AH789" i="2"/>
  <c r="AL788" i="2" a="1"/>
  <c r="AK788" i="2"/>
  <c r="AJ788" i="2"/>
  <c r="AI788" i="2"/>
  <c r="AH788" i="2"/>
  <c r="AL787" i="2" a="1"/>
  <c r="AK787" i="2"/>
  <c r="AJ787" i="2"/>
  <c r="AI787" i="2"/>
  <c r="AH787" i="2"/>
  <c r="AL784" i="2" a="1"/>
  <c r="AK784" i="2"/>
  <c r="AJ784" i="2"/>
  <c r="AI784" i="2"/>
  <c r="AH784" i="2"/>
  <c r="AL74" i="2" a="1"/>
  <c r="AK74" i="2"/>
  <c r="AJ74" i="2"/>
  <c r="AI74" i="2"/>
  <c r="AH74" i="2"/>
  <c r="AL780" i="2" a="1"/>
  <c r="AK780" i="2"/>
  <c r="AJ780" i="2"/>
  <c r="AI780" i="2"/>
  <c r="AH780" i="2"/>
  <c r="AL776" i="2" a="1"/>
  <c r="AK776" i="2"/>
  <c r="AJ776" i="2"/>
  <c r="AI776" i="2"/>
  <c r="AH776" i="2"/>
  <c r="AL775" i="2" a="1"/>
  <c r="AK775" i="2"/>
  <c r="AJ775" i="2"/>
  <c r="AI775" i="2"/>
  <c r="AH775" i="2"/>
  <c r="AL73" i="2" a="1"/>
  <c r="AK73" i="2"/>
  <c r="AJ73" i="2"/>
  <c r="AI73" i="2"/>
  <c r="AH73" i="2"/>
  <c r="AL771" i="2" a="1"/>
  <c r="AK771" i="2"/>
  <c r="AJ771" i="2"/>
  <c r="AI771" i="2"/>
  <c r="AH771" i="2"/>
  <c r="AL755" i="2" a="1"/>
  <c r="AK755" i="2"/>
  <c r="AJ755" i="2"/>
  <c r="AI755" i="2"/>
  <c r="AH755" i="2"/>
  <c r="AL754" i="2" a="1"/>
  <c r="AK754" i="2"/>
  <c r="AJ754" i="2"/>
  <c r="AI754" i="2"/>
  <c r="AH754" i="2"/>
  <c r="AL751" i="2" a="1"/>
  <c r="AK751" i="2"/>
  <c r="AJ751" i="2"/>
  <c r="AI751" i="2"/>
  <c r="AH751" i="2"/>
  <c r="AL748" i="2" a="1"/>
  <c r="AK748" i="2"/>
  <c r="AJ748" i="2"/>
  <c r="AI748" i="2"/>
  <c r="AH748" i="2"/>
  <c r="AL746" i="2" a="1"/>
  <c r="AK746" i="2"/>
  <c r="AJ746" i="2"/>
  <c r="AI746" i="2"/>
  <c r="AH746" i="2"/>
  <c r="AK734" i="2"/>
  <c r="AJ734" i="2"/>
  <c r="AI734" i="2"/>
  <c r="AH734" i="2"/>
  <c r="AL726" i="2" a="1"/>
  <c r="AK726" i="2"/>
  <c r="AJ726" i="2"/>
  <c r="AI726" i="2"/>
  <c r="AH726" i="2"/>
  <c r="AL723" i="2" a="1"/>
  <c r="AK723" i="2"/>
  <c r="AJ723" i="2"/>
  <c r="AI723" i="2"/>
  <c r="AH723" i="2"/>
  <c r="AL722" i="2" a="1"/>
  <c r="AK722" i="2"/>
  <c r="AJ722" i="2"/>
  <c r="AI722" i="2"/>
  <c r="AH722" i="2"/>
  <c r="AL719" i="2" a="1"/>
  <c r="AK719" i="2"/>
  <c r="AJ719" i="2"/>
  <c r="AI719" i="2"/>
  <c r="AH719" i="2"/>
  <c r="AL718" i="2" a="1"/>
  <c r="AK718" i="2"/>
  <c r="AJ718" i="2"/>
  <c r="AI718" i="2"/>
  <c r="AH718" i="2"/>
  <c r="AL711" i="2" a="1"/>
  <c r="AK711" i="2"/>
  <c r="AJ711" i="2"/>
  <c r="AI711" i="2"/>
  <c r="AH711" i="2"/>
  <c r="AL710" i="2" a="1"/>
  <c r="AK710" i="2"/>
  <c r="AJ710" i="2"/>
  <c r="AI710" i="2"/>
  <c r="AH710" i="2"/>
  <c r="AL709" i="2" a="1"/>
  <c r="AK709" i="2"/>
  <c r="AJ709" i="2"/>
  <c r="AI709" i="2"/>
  <c r="AH709" i="2"/>
  <c r="AL706" i="2" a="1"/>
  <c r="AK706" i="2"/>
  <c r="AJ706" i="2"/>
  <c r="AI706" i="2"/>
  <c r="AH706" i="2"/>
  <c r="AL705" i="2" a="1"/>
  <c r="AK705" i="2"/>
  <c r="AJ705" i="2"/>
  <c r="AI705" i="2"/>
  <c r="AH705" i="2"/>
  <c r="AL704" i="2" a="1"/>
  <c r="AK704" i="2"/>
  <c r="AJ704" i="2"/>
  <c r="AI704" i="2"/>
  <c r="AH704" i="2"/>
  <c r="AL702" i="2" a="1"/>
  <c r="AK702" i="2"/>
  <c r="AJ702" i="2"/>
  <c r="AI702" i="2"/>
  <c r="AH702" i="2"/>
  <c r="AL701" i="2" a="1"/>
  <c r="AK701" i="2"/>
  <c r="AJ701" i="2"/>
  <c r="AI701" i="2"/>
  <c r="AH701" i="2"/>
  <c r="AL700" i="2" a="1"/>
  <c r="AK700" i="2"/>
  <c r="AJ700" i="2"/>
  <c r="AI700" i="2"/>
  <c r="AH700" i="2"/>
  <c r="AL695" i="2" a="1"/>
  <c r="AK695" i="2"/>
  <c r="AJ695" i="2"/>
  <c r="AI695" i="2"/>
  <c r="AH695" i="2"/>
  <c r="AL694" i="2" a="1"/>
  <c r="AK694" i="2"/>
  <c r="AJ694" i="2"/>
  <c r="AI694" i="2"/>
  <c r="AH694" i="2"/>
  <c r="AL689" i="2" a="1"/>
  <c r="AK689" i="2"/>
  <c r="AJ689" i="2"/>
  <c r="AI689" i="2"/>
  <c r="AH689" i="2"/>
  <c r="AL688" i="2" a="1"/>
  <c r="AK688" i="2"/>
  <c r="AJ688" i="2"/>
  <c r="AI688" i="2"/>
  <c r="AH688" i="2"/>
  <c r="AL687" i="2" a="1"/>
  <c r="AK687" i="2"/>
  <c r="AJ687" i="2"/>
  <c r="AI687" i="2"/>
  <c r="AH687" i="2"/>
  <c r="AL684" i="2" a="1"/>
  <c r="AK684" i="2"/>
  <c r="AJ684" i="2"/>
  <c r="AI684" i="2"/>
  <c r="AH684" i="2"/>
  <c r="AL681" i="2" a="1"/>
  <c r="AK681" i="2"/>
  <c r="AJ681" i="2"/>
  <c r="AI681" i="2"/>
  <c r="AH681" i="2"/>
  <c r="AL680" i="2" a="1"/>
  <c r="AK680" i="2"/>
  <c r="AJ680" i="2"/>
  <c r="AI680" i="2"/>
  <c r="AH680" i="2"/>
  <c r="AL675" i="2" a="1"/>
  <c r="AK675" i="2"/>
  <c r="AJ675" i="2"/>
  <c r="AI675" i="2"/>
  <c r="AH675" i="2"/>
  <c r="AL674" i="2" a="1"/>
  <c r="AK674" i="2"/>
  <c r="AJ674" i="2"/>
  <c r="AI674" i="2"/>
  <c r="AH674" i="2"/>
  <c r="AL673" i="2" a="1"/>
  <c r="AK673" i="2"/>
  <c r="AJ673" i="2"/>
  <c r="AI673" i="2"/>
  <c r="AH673" i="2"/>
  <c r="AL672" i="2" a="1"/>
  <c r="AK672" i="2"/>
  <c r="AJ672" i="2"/>
  <c r="AI672" i="2"/>
  <c r="AH672" i="2"/>
  <c r="AL671" i="2" a="1"/>
  <c r="AK671" i="2"/>
  <c r="AJ671" i="2"/>
  <c r="AI671" i="2"/>
  <c r="AH671" i="2"/>
  <c r="AL670" i="2" a="1"/>
  <c r="AK670" i="2"/>
  <c r="AJ670" i="2"/>
  <c r="AI670" i="2"/>
  <c r="AH670" i="2"/>
  <c r="AL664" i="2" a="1"/>
  <c r="AK664" i="2"/>
  <c r="AJ664" i="2"/>
  <c r="AI664" i="2"/>
  <c r="AH664" i="2"/>
  <c r="AL663" i="2" a="1"/>
  <c r="AK663" i="2"/>
  <c r="AJ663" i="2"/>
  <c r="AI663" i="2"/>
  <c r="AH663" i="2"/>
  <c r="AL662" i="2" a="1"/>
  <c r="AK662" i="2"/>
  <c r="AJ662" i="2"/>
  <c r="AI662" i="2"/>
  <c r="AH662" i="2"/>
  <c r="AL654" i="2" a="1"/>
  <c r="AK654" i="2"/>
  <c r="AJ654" i="2"/>
  <c r="AI654" i="2"/>
  <c r="AH654" i="2"/>
  <c r="AL651" i="2" a="1"/>
  <c r="AK651" i="2"/>
  <c r="AJ651" i="2"/>
  <c r="AI651" i="2"/>
  <c r="AH651" i="2"/>
  <c r="AL650" i="2" a="1"/>
  <c r="AK650" i="2"/>
  <c r="AJ650" i="2"/>
  <c r="AI650" i="2"/>
  <c r="AH650" i="2"/>
  <c r="AL72" i="2" a="1"/>
  <c r="AK72" i="2"/>
  <c r="AJ72" i="2"/>
  <c r="AI72" i="2"/>
  <c r="AH72" i="2"/>
  <c r="AL642" i="2" a="1"/>
  <c r="AK642" i="2"/>
  <c r="AJ642" i="2"/>
  <c r="AI642" i="2"/>
  <c r="AH642" i="2"/>
  <c r="AL639" i="2" a="1"/>
  <c r="AK639" i="2"/>
  <c r="AJ639" i="2"/>
  <c r="AI639" i="2"/>
  <c r="AH639" i="2"/>
  <c r="AL636" i="2" a="1"/>
  <c r="AK636" i="2"/>
  <c r="AJ636" i="2"/>
  <c r="AI636" i="2"/>
  <c r="AH636" i="2"/>
  <c r="AL634" i="2" a="1"/>
  <c r="AK634" i="2"/>
  <c r="AJ634" i="2"/>
  <c r="AI634" i="2"/>
  <c r="AH634" i="2"/>
  <c r="AL632" i="2" a="1"/>
  <c r="AK632" i="2"/>
  <c r="AJ632" i="2"/>
  <c r="AI632" i="2"/>
  <c r="AH632" i="2"/>
  <c r="AL631" i="2" a="1"/>
  <c r="AK631" i="2"/>
  <c r="AJ631" i="2"/>
  <c r="AI631" i="2"/>
  <c r="AH631" i="2"/>
  <c r="AL629" i="2" a="1"/>
  <c r="AK629" i="2"/>
  <c r="AJ629" i="2"/>
  <c r="AI629" i="2"/>
  <c r="AH629" i="2"/>
  <c r="AI623" i="2"/>
  <c r="AL613" i="2" a="1"/>
  <c r="AK613" i="2"/>
  <c r="AJ613" i="2"/>
  <c r="AI613" i="2"/>
  <c r="AH613" i="2"/>
  <c r="AL609" i="2" a="1"/>
  <c r="AK609" i="2"/>
  <c r="AJ609" i="2"/>
  <c r="AI609" i="2"/>
  <c r="AH609" i="2"/>
  <c r="AL169" i="2" a="1"/>
  <c r="AK169" i="2"/>
  <c r="AJ169" i="2"/>
  <c r="AH169" i="2"/>
  <c r="AL601" i="2" a="1"/>
  <c r="AK601" i="2"/>
  <c r="AJ601" i="2"/>
  <c r="AH601" i="2"/>
  <c r="AL180" i="2" a="1"/>
  <c r="AK180" i="2"/>
  <c r="AJ180" i="2"/>
  <c r="AI180" i="2"/>
  <c r="AH180" i="2"/>
  <c r="AL600" i="2" a="1"/>
  <c r="AK600" i="2"/>
  <c r="AJ600" i="2"/>
  <c r="AI600" i="2"/>
  <c r="AH600" i="2"/>
  <c r="AL599" i="2" a="1"/>
  <c r="AI599" i="2"/>
  <c r="AL598" i="2" a="1"/>
  <c r="AK598" i="2"/>
  <c r="AJ598" i="2"/>
  <c r="AI598" i="2"/>
  <c r="AH598" i="2"/>
  <c r="AL328" i="2" a="1"/>
  <c r="AK328" i="2"/>
  <c r="AJ328" i="2"/>
  <c r="AI328" i="2"/>
  <c r="AH328" i="2"/>
  <c r="AL596" i="2" a="1"/>
  <c r="AK596" i="2"/>
  <c r="AJ596" i="2"/>
  <c r="AI596" i="2"/>
  <c r="AH596" i="2"/>
  <c r="AL192" i="2" a="1"/>
  <c r="AK192" i="2"/>
  <c r="AJ192" i="2"/>
  <c r="AI192" i="2"/>
  <c r="AH192" i="2"/>
  <c r="AL595" i="2" a="1"/>
  <c r="AK595" i="2"/>
  <c r="AJ595" i="2"/>
  <c r="AI595" i="2"/>
  <c r="AH595" i="2"/>
  <c r="AL594" i="2" a="1"/>
  <c r="AK594" i="2"/>
  <c r="AJ594" i="2"/>
  <c r="AI594" i="2"/>
  <c r="AH594" i="2"/>
  <c r="AL592" i="2" a="1"/>
  <c r="AK592" i="2"/>
  <c r="AJ592" i="2"/>
  <c r="AI592" i="2"/>
  <c r="AH592" i="2"/>
  <c r="AL588" i="2" a="1"/>
  <c r="AK588" i="2"/>
  <c r="AJ588" i="2"/>
  <c r="AI588" i="2"/>
  <c r="AH588" i="2"/>
  <c r="AL587" i="2" a="1"/>
  <c r="AK587" i="2"/>
  <c r="AJ587" i="2"/>
  <c r="AI587" i="2"/>
  <c r="AH587" i="2"/>
  <c r="AL586" i="2" a="1"/>
  <c r="AH586" i="2"/>
  <c r="AL584" i="2" a="1"/>
  <c r="AK584" i="2"/>
  <c r="AJ584" i="2"/>
  <c r="AI584" i="2"/>
  <c r="AH584" i="2"/>
  <c r="AL582" i="2" a="1"/>
  <c r="AK582" i="2"/>
  <c r="AJ582" i="2"/>
  <c r="AI582" i="2"/>
  <c r="AH582" i="2"/>
  <c r="AL578" i="2" a="1"/>
  <c r="AK578" i="2"/>
  <c r="AJ578" i="2"/>
  <c r="AI578" i="2"/>
  <c r="AH578" i="2"/>
  <c r="AL577" i="2" a="1"/>
  <c r="AK577" i="2"/>
  <c r="AJ577" i="2"/>
  <c r="AI577" i="2"/>
  <c r="AH577" i="2"/>
  <c r="AL576" i="2" a="1"/>
  <c r="AK576" i="2"/>
  <c r="AJ576" i="2"/>
  <c r="AI576" i="2"/>
  <c r="AH576" i="2"/>
  <c r="AL573" i="2" a="1"/>
  <c r="AK573" i="2"/>
  <c r="AJ573" i="2"/>
  <c r="AI573" i="2"/>
  <c r="AH573" i="2"/>
  <c r="AL81" i="2" a="1"/>
  <c r="AK81" i="2"/>
  <c r="AJ81" i="2"/>
  <c r="AI81" i="2"/>
  <c r="AH81" i="2"/>
  <c r="AL569" i="2" a="1"/>
  <c r="AK569" i="2"/>
  <c r="AJ569" i="2"/>
  <c r="AI569" i="2"/>
  <c r="AH569" i="2"/>
  <c r="AL562" i="2" a="1"/>
  <c r="AK562" i="2"/>
  <c r="AJ562" i="2"/>
  <c r="AI562" i="2"/>
  <c r="AH562" i="2"/>
  <c r="AL552" i="2" a="1"/>
  <c r="AK552" i="2"/>
  <c r="AJ552" i="2"/>
  <c r="AI552" i="2"/>
  <c r="AH552" i="2"/>
  <c r="AL551" i="2" a="1"/>
  <c r="AK551" i="2"/>
  <c r="AJ551" i="2"/>
  <c r="AI551" i="2"/>
  <c r="AH551" i="2"/>
  <c r="AL549" i="2" a="1"/>
  <c r="AK549" i="2"/>
  <c r="AJ549" i="2"/>
  <c r="AI549" i="2"/>
  <c r="AH549" i="2"/>
  <c r="AL546" i="2" a="1"/>
  <c r="AK546" i="2"/>
  <c r="AJ546" i="2"/>
  <c r="AI546" i="2"/>
  <c r="AH546" i="2"/>
  <c r="AL544" i="2" a="1"/>
  <c r="AK544" i="2"/>
  <c r="AJ544" i="2"/>
  <c r="AI544" i="2"/>
  <c r="AH544" i="2"/>
  <c r="AL536" i="2" a="1"/>
  <c r="AK536" i="2"/>
  <c r="AJ536" i="2"/>
  <c r="AI536" i="2"/>
  <c r="AH536" i="2"/>
  <c r="AL533" i="2" a="1"/>
  <c r="AK533" i="2"/>
  <c r="AJ533" i="2"/>
  <c r="AI533" i="2"/>
  <c r="AH533" i="2"/>
  <c r="AL529" i="2" a="1"/>
  <c r="AK529" i="2"/>
  <c r="AJ529" i="2"/>
  <c r="AI529" i="2"/>
  <c r="AH529" i="2"/>
  <c r="AL527" i="2" a="1"/>
  <c r="AK527" i="2"/>
  <c r="AJ527" i="2"/>
  <c r="AI527" i="2"/>
  <c r="AH527" i="2"/>
  <c r="AL523" i="2" a="1"/>
  <c r="AK523" i="2"/>
  <c r="AJ523" i="2"/>
  <c r="AI523" i="2"/>
  <c r="AH523" i="2"/>
  <c r="AL520" i="2" a="1"/>
  <c r="AK520" i="2"/>
  <c r="AJ520" i="2"/>
  <c r="AI520" i="2"/>
  <c r="AH520" i="2"/>
  <c r="AL516" i="2" a="1"/>
  <c r="AK516" i="2"/>
  <c r="AJ516" i="2"/>
  <c r="AI516" i="2"/>
  <c r="AH516" i="2"/>
  <c r="AL514" i="2" a="1"/>
  <c r="AK514" i="2"/>
  <c r="AJ514" i="2"/>
  <c r="AI514" i="2"/>
  <c r="AH514" i="2"/>
  <c r="AL513" i="2" a="1"/>
  <c r="AK513" i="2"/>
  <c r="AJ513" i="2"/>
  <c r="AI513" i="2"/>
  <c r="AH513" i="2"/>
  <c r="AL512" i="2" a="1"/>
  <c r="AK512" i="2"/>
  <c r="AJ512" i="2"/>
  <c r="AI512" i="2"/>
  <c r="AH512" i="2"/>
  <c r="AL502" i="2" a="1"/>
  <c r="AK502" i="2"/>
  <c r="AJ502" i="2"/>
  <c r="AI502" i="2"/>
  <c r="AH502" i="2"/>
  <c r="AL500" i="2" a="1"/>
  <c r="AK500" i="2"/>
  <c r="AJ500" i="2"/>
  <c r="AI500" i="2"/>
  <c r="AH500" i="2"/>
  <c r="AL499" i="2" a="1"/>
  <c r="AK499" i="2"/>
  <c r="AJ499" i="2"/>
  <c r="AI499" i="2"/>
  <c r="AH499" i="2"/>
  <c r="AL497" i="2" a="1"/>
  <c r="AK497" i="2"/>
  <c r="AJ497" i="2"/>
  <c r="AI497" i="2"/>
  <c r="AH497" i="2"/>
  <c r="AL493" i="2" a="1"/>
  <c r="AK493" i="2"/>
  <c r="AJ493" i="2"/>
  <c r="AI493" i="2"/>
  <c r="AH493" i="2"/>
  <c r="AL491" i="2" a="1"/>
  <c r="AK491" i="2"/>
  <c r="AJ491" i="2"/>
  <c r="AI491" i="2"/>
  <c r="AH491" i="2"/>
  <c r="AL489" i="2" a="1"/>
  <c r="AK489" i="2"/>
  <c r="AJ489" i="2"/>
  <c r="AI489" i="2"/>
  <c r="AH489" i="2"/>
  <c r="AL487" i="2" a="1"/>
  <c r="AK487" i="2"/>
  <c r="AJ487" i="2"/>
  <c r="AI487" i="2"/>
  <c r="AH487" i="2"/>
  <c r="AL485" i="2" a="1"/>
  <c r="AK485" i="2"/>
  <c r="AJ485" i="2"/>
  <c r="AI485" i="2"/>
  <c r="AH485" i="2"/>
  <c r="AL480" i="2" a="1"/>
  <c r="AK480" i="2"/>
  <c r="AJ480" i="2"/>
  <c r="AI480" i="2"/>
  <c r="AH480" i="2"/>
  <c r="AL477" i="2" a="1"/>
  <c r="AK477" i="2"/>
  <c r="AJ477" i="2"/>
  <c r="AI477" i="2"/>
  <c r="AH477" i="2"/>
  <c r="AL474" i="2" a="1"/>
  <c r="AK474" i="2"/>
  <c r="AJ474" i="2"/>
  <c r="AI474" i="2"/>
  <c r="AH474" i="2"/>
  <c r="AL469" i="2" a="1"/>
  <c r="AK469" i="2"/>
  <c r="AJ469" i="2"/>
  <c r="AI469" i="2"/>
  <c r="AH469" i="2"/>
  <c r="AL465" i="2" a="1"/>
  <c r="AK465" i="2"/>
  <c r="AJ465" i="2"/>
  <c r="AI465" i="2"/>
  <c r="AH465" i="2"/>
  <c r="AL717" i="2" a="1"/>
  <c r="AH717" i="2"/>
  <c r="AL462" i="2" a="1"/>
  <c r="AK462" i="2"/>
  <c r="AJ462" i="2"/>
  <c r="AI462" i="2"/>
  <c r="AH462" i="2"/>
  <c r="AL460" i="2" a="1"/>
  <c r="AI460" i="2"/>
  <c r="AL457" i="2" a="1"/>
  <c r="AK457" i="2"/>
  <c r="AJ457" i="2"/>
  <c r="AI457" i="2"/>
  <c r="AH457" i="2"/>
  <c r="AL449" i="2" a="1"/>
  <c r="AI449" i="2"/>
  <c r="AL446" i="2" a="1"/>
  <c r="AK446" i="2"/>
  <c r="AJ446" i="2"/>
  <c r="AI446" i="2"/>
  <c r="AH446" i="2"/>
  <c r="AK445" i="2"/>
  <c r="AJ445" i="2"/>
  <c r="AL442" i="2" a="1"/>
  <c r="AK442" i="2"/>
  <c r="AJ442" i="2"/>
  <c r="AI442" i="2"/>
  <c r="AH442" i="2"/>
  <c r="AL437" i="2" a="1"/>
  <c r="AK437" i="2"/>
  <c r="AJ437" i="2"/>
  <c r="AI437" i="2"/>
  <c r="AH437" i="2"/>
  <c r="AL433" i="2" a="1"/>
  <c r="AK433" i="2"/>
  <c r="AJ433" i="2"/>
  <c r="AI433" i="2"/>
  <c r="AH433" i="2"/>
  <c r="AL430" i="2" a="1"/>
  <c r="AK430" i="2"/>
  <c r="AJ430" i="2"/>
  <c r="AI430" i="2"/>
  <c r="AH430" i="2"/>
  <c r="AL426" i="2" a="1"/>
  <c r="AK426" i="2"/>
  <c r="AJ426" i="2"/>
  <c r="AI426" i="2"/>
  <c r="AH426" i="2"/>
  <c r="AK424" i="2"/>
  <c r="AI424" i="2"/>
  <c r="AK421" i="2"/>
  <c r="AI421" i="2"/>
  <c r="AK417" i="2"/>
  <c r="AI417" i="2"/>
  <c r="AK412" i="2"/>
  <c r="AJ412" i="2"/>
  <c r="AH412" i="2"/>
  <c r="AL410" i="2" a="1"/>
  <c r="AK410" i="2"/>
  <c r="AJ410" i="2"/>
  <c r="AI410" i="2"/>
  <c r="AH410" i="2"/>
  <c r="AL406" i="2" a="1"/>
  <c r="AH406" i="2"/>
  <c r="AL402" i="2" a="1"/>
  <c r="AK402" i="2"/>
  <c r="AJ402" i="2"/>
  <c r="AI402" i="2"/>
  <c r="AH402" i="2"/>
  <c r="AL401" i="2" a="1"/>
  <c r="AK401" i="2"/>
  <c r="AJ401" i="2"/>
  <c r="AI401" i="2"/>
  <c r="AH401" i="2"/>
  <c r="AL396" i="2" a="1"/>
  <c r="AK396" i="2"/>
  <c r="AJ396" i="2"/>
  <c r="AI396" i="2"/>
  <c r="AH396" i="2"/>
  <c r="AL394" i="2" a="1"/>
  <c r="AI394" i="2"/>
  <c r="AI391" i="2"/>
  <c r="AL389" i="2" a="1"/>
  <c r="AJ389" i="2"/>
  <c r="AH389" i="2"/>
  <c r="AI386" i="2"/>
  <c r="AL385" i="2" a="1"/>
  <c r="AJ385" i="2"/>
  <c r="AH385" i="2"/>
  <c r="AL380" i="2" a="1"/>
  <c r="AK380" i="2"/>
  <c r="AJ380" i="2"/>
  <c r="AI380" i="2"/>
  <c r="AH380" i="2"/>
  <c r="AL372" i="2" a="1"/>
  <c r="AK372" i="2"/>
  <c r="AJ372" i="2"/>
  <c r="AI372" i="2"/>
  <c r="AH372" i="2"/>
  <c r="AL369" i="2" a="1"/>
  <c r="AK369" i="2"/>
  <c r="AJ369" i="2"/>
  <c r="AI369" i="2"/>
  <c r="AH369" i="2"/>
  <c r="AI364" i="2"/>
  <c r="AL356" i="2" a="1"/>
  <c r="AK356" i="2"/>
  <c r="AJ356" i="2"/>
  <c r="AI356" i="2"/>
  <c r="AH356" i="2"/>
  <c r="AL351" i="2" a="1"/>
  <c r="AK351" i="2"/>
  <c r="AJ351" i="2"/>
  <c r="AI351" i="2"/>
  <c r="AH351" i="2"/>
  <c r="AL350" i="2" a="1"/>
  <c r="AK350" i="2"/>
  <c r="AJ350" i="2"/>
  <c r="AI350" i="2"/>
  <c r="AH350" i="2"/>
  <c r="AI346" i="2"/>
  <c r="AJ343" i="2"/>
  <c r="AH343" i="2"/>
  <c r="AK339" i="2"/>
  <c r="AI339" i="2"/>
  <c r="AL336" i="2" a="1"/>
  <c r="AK336" i="2"/>
  <c r="AJ336" i="2"/>
  <c r="AI336" i="2"/>
  <c r="AH336" i="2"/>
  <c r="AL331" i="2" a="1"/>
  <c r="AK331" i="2"/>
  <c r="AJ331" i="2"/>
  <c r="AI331" i="2"/>
  <c r="AH331" i="2"/>
  <c r="AL327" i="2" a="1"/>
  <c r="AK327" i="2"/>
  <c r="AJ327" i="2"/>
  <c r="AI327" i="2"/>
  <c r="AH327" i="2"/>
  <c r="AL314" i="2" a="1"/>
  <c r="AJ314" i="2"/>
  <c r="AH314" i="2"/>
  <c r="AK290" i="2"/>
  <c r="AJ290" i="2"/>
  <c r="AH290" i="2"/>
  <c r="AK282" i="2"/>
  <c r="AJ282" i="2"/>
  <c r="AI282" i="2"/>
  <c r="AH282" i="2"/>
  <c r="AL277" i="2" a="1"/>
  <c r="AK277" i="2"/>
  <c r="AJ277" i="2"/>
  <c r="AI277" i="2"/>
  <c r="AH277" i="2"/>
  <c r="AK262" i="2"/>
  <c r="AJ262" i="2"/>
  <c r="AI262" i="2"/>
  <c r="AH262" i="2"/>
  <c r="AL260" i="2" a="1"/>
  <c r="AK260" i="2"/>
  <c r="AJ260" i="2"/>
  <c r="AI260" i="2"/>
  <c r="AL256" i="2" a="1"/>
  <c r="AK256" i="2"/>
  <c r="AJ256" i="2"/>
  <c r="AI256" i="2"/>
  <c r="AH256" i="2"/>
  <c r="AL255" i="2" a="1"/>
  <c r="AI255" i="2"/>
  <c r="AJ244" i="2"/>
  <c r="AI216" i="2"/>
  <c r="AL243" i="2" a="1"/>
  <c r="AK243" i="2"/>
  <c r="AJ243" i="2"/>
  <c r="AI243" i="2"/>
  <c r="AH243" i="2"/>
  <c r="AL170" i="2" a="1"/>
  <c r="AK170" i="2"/>
  <c r="AJ170" i="2"/>
  <c r="AI170" i="2"/>
  <c r="AH170" i="2"/>
  <c r="AK233" i="2"/>
  <c r="AI233" i="2"/>
  <c r="AL79" i="2" a="1"/>
  <c r="AK79" i="2"/>
  <c r="AJ79" i="2"/>
  <c r="AH79" i="2"/>
  <c r="AL232" i="2" a="1"/>
  <c r="AK232" i="2"/>
  <c r="AJ232" i="2"/>
  <c r="AI232" i="2"/>
  <c r="AH232" i="2"/>
  <c r="AL836" i="2" a="1"/>
  <c r="AK836" i="2"/>
  <c r="AJ836" i="2"/>
  <c r="AI836" i="2"/>
  <c r="AH836" i="2"/>
  <c r="AL121" i="2" a="1"/>
  <c r="AK121" i="2"/>
  <c r="AJ121" i="2"/>
  <c r="AI121" i="2"/>
  <c r="AH121" i="2"/>
  <c r="AL214" i="2" a="1"/>
  <c r="AK214" i="2"/>
  <c r="AJ214" i="2"/>
  <c r="AI214" i="2"/>
  <c r="AH214" i="2"/>
  <c r="AL201" i="2" a="1"/>
  <c r="AK201" i="2"/>
  <c r="AJ201" i="2"/>
  <c r="AI201" i="2"/>
  <c r="AH201" i="2"/>
  <c r="AL438" i="2" a="1"/>
  <c r="AK438" i="2"/>
  <c r="AJ438" i="2"/>
  <c r="AH94" i="2"/>
  <c r="AL392" i="2" a="1"/>
  <c r="AK392" i="2"/>
  <c r="AJ392" i="2"/>
  <c r="AI392" i="2"/>
  <c r="AH392" i="2"/>
  <c r="AL101" i="2" a="1"/>
  <c r="AK101" i="2"/>
  <c r="AJ101" i="2"/>
  <c r="AI101" i="2"/>
  <c r="AH101" i="2"/>
  <c r="AK168" i="2"/>
  <c r="AJ168" i="2"/>
  <c r="AH168" i="2"/>
  <c r="AL120" i="2" a="1"/>
  <c r="AK120" i="2"/>
  <c r="AJ120" i="2"/>
  <c r="AI120" i="2"/>
  <c r="AH120" i="2"/>
  <c r="AI247" i="2"/>
  <c r="AL115" i="2" a="1"/>
  <c r="AK115" i="2"/>
  <c r="AJ115" i="2"/>
  <c r="AI115" i="2"/>
  <c r="AH115" i="2"/>
  <c r="AL93" i="2" a="1"/>
  <c r="AK93" i="2"/>
  <c r="AJ93" i="2"/>
  <c r="AI93" i="2"/>
  <c r="AH93" i="2"/>
  <c r="AL196" i="2" a="1"/>
  <c r="AK196" i="2"/>
  <c r="AJ196" i="2"/>
  <c r="AI196" i="2"/>
  <c r="AH196" i="2"/>
  <c r="AI132" i="2"/>
  <c r="AK212" i="2"/>
  <c r="AI212" i="2"/>
  <c r="AL382" i="2" a="1"/>
  <c r="AK382" i="2"/>
  <c r="AJ382" i="2"/>
  <c r="AI382" i="2"/>
  <c r="AH382" i="2"/>
  <c r="AL329" i="2" a="1"/>
  <c r="AK329" i="2"/>
  <c r="AJ329" i="2"/>
  <c r="AI329" i="2"/>
  <c r="AH329" i="2"/>
  <c r="AI118" i="2"/>
  <c r="AL116" i="2" a="1"/>
  <c r="AK116" i="2"/>
  <c r="AJ116" i="2"/>
  <c r="AH116" i="2"/>
  <c r="AL92" i="2" a="1"/>
  <c r="AK92" i="2"/>
  <c r="AJ92" i="2"/>
  <c r="AI92" i="2"/>
  <c r="AH92" i="2"/>
  <c r="AK1040" i="2"/>
  <c r="AJ1040" i="2"/>
  <c r="AH1040" i="2"/>
  <c r="AI408" i="2"/>
  <c r="AH408" i="2"/>
  <c r="AL345" i="2" a="1"/>
  <c r="AK345" i="2"/>
  <c r="AJ345" i="2"/>
  <c r="AI345" i="2"/>
  <c r="AH345" i="2"/>
  <c r="AL492" i="2" a="1"/>
  <c r="AK492" i="2"/>
  <c r="AJ492" i="2"/>
  <c r="AI492" i="2"/>
  <c r="AH492" i="2"/>
  <c r="AL505" i="2" a="1"/>
  <c r="AK505" i="2"/>
  <c r="AJ505" i="2"/>
  <c r="AI505" i="2"/>
  <c r="AH505" i="2"/>
  <c r="AK296" i="2"/>
  <c r="AJ296" i="2"/>
  <c r="AI296" i="2"/>
  <c r="AL127" i="2" a="1"/>
  <c r="AK127" i="2"/>
  <c r="AJ127" i="2"/>
  <c r="AI127" i="2"/>
  <c r="AH127" i="2"/>
  <c r="AK340" i="2"/>
  <c r="AJ340" i="2"/>
  <c r="AH340" i="2"/>
  <c r="AK76" i="2"/>
  <c r="AI76" i="2"/>
  <c r="AL113" i="2" a="1"/>
  <c r="AK113" i="2"/>
  <c r="AJ113" i="2"/>
  <c r="AI113" i="2"/>
  <c r="AH113" i="2"/>
  <c r="AL217" i="2" a="1"/>
  <c r="AJ217" i="2"/>
  <c r="AH217" i="2"/>
  <c r="AK49" i="2"/>
  <c r="AI49" i="2"/>
  <c r="AL97" i="2" a="1"/>
  <c r="AJ97" i="2"/>
  <c r="AH97" i="2"/>
  <c r="AL67" i="2" a="1"/>
  <c r="AI67" i="2"/>
  <c r="AL65" i="2" a="1"/>
  <c r="AI65" i="2"/>
  <c r="AL357" i="2" a="1"/>
  <c r="AJ357" i="2"/>
  <c r="AH357" i="2"/>
  <c r="AK531" i="2"/>
  <c r="AI531" i="2"/>
  <c r="AL308" i="2" a="1"/>
  <c r="AK308" i="2"/>
  <c r="AJ308" i="2"/>
  <c r="AI308" i="2"/>
  <c r="AH308" i="2"/>
  <c r="AK271" i="2"/>
  <c r="AH271" i="2"/>
  <c r="AL100" i="2" a="1"/>
  <c r="AK100" i="2"/>
  <c r="AJ100" i="2"/>
  <c r="AI100" i="2"/>
  <c r="AH100" i="2"/>
  <c r="AL176" i="2" a="1"/>
  <c r="AK176" i="2"/>
  <c r="AJ176" i="2"/>
  <c r="AI176" i="2"/>
  <c r="AH176" i="2"/>
  <c r="AL452" i="2" a="1"/>
  <c r="AK452" i="2"/>
  <c r="AJ452" i="2"/>
  <c r="AI452" i="2"/>
  <c r="AH452" i="2"/>
  <c r="AL1067" i="2" a="1"/>
  <c r="AK1067" i="2"/>
  <c r="AJ1067" i="2"/>
  <c r="AI1067" i="2"/>
  <c r="AH1067" i="2"/>
  <c r="AK416" i="2"/>
  <c r="AI416" i="2"/>
  <c r="AL309" i="2" a="1"/>
  <c r="AK309" i="2"/>
  <c r="AJ309" i="2"/>
  <c r="AI309" i="2"/>
  <c r="AH309" i="2"/>
  <c r="AL13" i="2" a="1"/>
  <c r="AK13" i="2"/>
  <c r="AJ13" i="2"/>
  <c r="AI13" i="2"/>
  <c r="AH13" i="2"/>
  <c r="AL134" i="2" a="1"/>
  <c r="AK134" i="2"/>
  <c r="AJ134" i="2"/>
  <c r="AI134" i="2"/>
  <c r="AH134" i="2"/>
  <c r="AL135" i="2" a="1"/>
  <c r="AK135" i="2"/>
  <c r="AJ135" i="2"/>
  <c r="AI135" i="2"/>
  <c r="AH135" i="2"/>
  <c r="AL1188" i="2" a="1"/>
  <c r="AK1188" i="2"/>
  <c r="AJ1188" i="2"/>
  <c r="AI1188" i="2"/>
  <c r="AH1188" i="2"/>
  <c r="AL1184" i="2" a="1"/>
  <c r="AK1184" i="2"/>
  <c r="AJ1184" i="2"/>
  <c r="AI1184" i="2"/>
  <c r="AH1184" i="2"/>
  <c r="AL1183" i="2" a="1"/>
  <c r="AK1183" i="2"/>
  <c r="AJ1183" i="2"/>
  <c r="AI1183" i="2"/>
  <c r="AH1183" i="2"/>
  <c r="AL861" i="2" a="1"/>
  <c r="AJ861" i="2"/>
  <c r="AL850" i="2" a="1"/>
  <c r="AL627" i="2" a="1"/>
  <c r="AK627" i="2"/>
  <c r="AJ627" i="2"/>
  <c r="AI627" i="2"/>
  <c r="AH627" i="2"/>
  <c r="AL622" i="2" a="1"/>
  <c r="AK622" i="2"/>
  <c r="AJ622" i="2"/>
  <c r="AI622" i="2"/>
  <c r="AH622" i="2"/>
  <c r="AL620" i="2" a="1"/>
  <c r="AK620" i="2"/>
  <c r="AJ620" i="2"/>
  <c r="AI620" i="2"/>
  <c r="AH620" i="2"/>
  <c r="AL619" i="2" a="1"/>
  <c r="AI619" i="2"/>
  <c r="AL617" i="2" a="1"/>
  <c r="AK617" i="2"/>
  <c r="AJ617" i="2"/>
  <c r="AI617" i="2"/>
  <c r="AL611" i="2" a="1"/>
  <c r="AK611" i="2"/>
  <c r="AJ611" i="2"/>
  <c r="AI611" i="2"/>
  <c r="AH611" i="2"/>
  <c r="AL610" i="2" a="1"/>
  <c r="AK610" i="2"/>
  <c r="AJ610" i="2"/>
  <c r="AI610" i="2"/>
  <c r="AH610" i="2"/>
  <c r="AL608" i="2" a="1"/>
  <c r="AK608" i="2"/>
  <c r="AJ608" i="2"/>
  <c r="AI608" i="2"/>
  <c r="AH608" i="2"/>
  <c r="AL607" i="2" a="1"/>
  <c r="AK607" i="2"/>
  <c r="AJ607" i="2"/>
  <c r="AI169" i="2"/>
  <c r="AL219" i="2" a="1"/>
  <c r="AK219" i="2"/>
  <c r="AJ219" i="2"/>
  <c r="AI219" i="2"/>
  <c r="AH219" i="2"/>
  <c r="AL603" i="2" a="1"/>
  <c r="AK603" i="2"/>
  <c r="AJ603" i="2"/>
  <c r="AI603" i="2"/>
  <c r="AH603" i="2"/>
  <c r="AL602" i="2" a="1"/>
  <c r="AK602" i="2"/>
  <c r="AJ602" i="2"/>
  <c r="AI602" i="2"/>
  <c r="AH602" i="2"/>
  <c r="AI601" i="2"/>
  <c r="AL131" i="2" a="1"/>
  <c r="AK131" i="2"/>
  <c r="AJ131" i="2"/>
  <c r="AI131" i="2"/>
  <c r="AH131" i="2"/>
  <c r="AJ425" i="2"/>
  <c r="AH425" i="2"/>
  <c r="AL419" i="2" a="1"/>
  <c r="AK419" i="2"/>
  <c r="AJ419" i="2"/>
  <c r="AI419" i="2"/>
  <c r="AH419" i="2"/>
  <c r="AL456" i="2" a="1"/>
  <c r="AK456" i="2"/>
  <c r="AJ456" i="2"/>
  <c r="AI456" i="2"/>
  <c r="AH456" i="2"/>
  <c r="AL658" i="2" a="1"/>
  <c r="AH658" i="2"/>
  <c r="AL468" i="2" a="1"/>
  <c r="AK468" i="2"/>
  <c r="AJ468" i="2"/>
  <c r="AI468" i="2"/>
  <c r="AH468" i="2"/>
  <c r="AL324" i="2" a="1"/>
  <c r="AL66" i="2" a="1"/>
  <c r="AK66" i="2"/>
  <c r="AJ66" i="2"/>
  <c r="AI66" i="2"/>
  <c r="AH66" i="2"/>
  <c r="AJ271" i="2"/>
  <c r="AL257" i="2" a="1"/>
  <c r="AK257" i="2"/>
  <c r="AJ257" i="2"/>
  <c r="AI257" i="2"/>
  <c r="AH257" i="2"/>
  <c r="AL221" i="2" a="1"/>
  <c r="AK221" i="2"/>
  <c r="AJ221" i="2"/>
  <c r="AI221" i="2"/>
  <c r="AH221" i="2"/>
  <c r="AL157" i="2" a="1"/>
  <c r="AK157" i="2"/>
  <c r="AJ157" i="2"/>
  <c r="AH157" i="2"/>
  <c r="AL246" i="2" a="1"/>
  <c r="AK246" i="2"/>
  <c r="AJ246" i="2"/>
  <c r="AI246" i="2"/>
  <c r="AH246" i="2"/>
  <c r="AL340" i="2" a="1"/>
  <c r="AI340" i="2"/>
  <c r="AL366" i="2" a="1"/>
  <c r="AK366" i="2"/>
  <c r="AJ366" i="2"/>
  <c r="AI366" i="2"/>
  <c r="AH366" i="2"/>
  <c r="AK217" i="2"/>
  <c r="AI217" i="2"/>
  <c r="AK575" i="2"/>
  <c r="AI575" i="2"/>
  <c r="AK97" i="2"/>
  <c r="AI97" i="2"/>
  <c r="AI133" i="2"/>
  <c r="AH133" i="2"/>
  <c r="AJ69" i="2"/>
  <c r="AI931" i="2"/>
  <c r="AL90" i="2" a="1"/>
  <c r="AK90" i="2"/>
  <c r="AJ90" i="2"/>
  <c r="AI90" i="2"/>
  <c r="AH90" i="2"/>
  <c r="AK67" i="2"/>
  <c r="AJ67" i="2"/>
  <c r="AK65" i="2"/>
  <c r="AJ65" i="2"/>
  <c r="AH65" i="2"/>
  <c r="AL86" i="2" a="1"/>
  <c r="AK86" i="2"/>
  <c r="AJ86" i="2"/>
  <c r="AI86" i="2"/>
  <c r="AK357" i="2"/>
  <c r="AI357" i="2"/>
  <c r="AL166" i="2" a="1"/>
  <c r="AK166" i="2"/>
  <c r="AJ166" i="2"/>
  <c r="AI166" i="2"/>
  <c r="AH166" i="2"/>
  <c r="AL1062" i="2" a="1"/>
  <c r="AK1062" i="2"/>
  <c r="AJ1062" i="2"/>
  <c r="AI1062" i="2"/>
  <c r="AH1062" i="2"/>
  <c r="AL542" i="2" a="1"/>
  <c r="AK542" i="2"/>
  <c r="AJ542" i="2"/>
  <c r="AI542" i="2"/>
  <c r="AH542" i="2"/>
  <c r="AL59" i="2" a="1"/>
  <c r="AK59" i="2"/>
  <c r="AJ59" i="2"/>
  <c r="AI59" i="2"/>
  <c r="AH59" i="2"/>
  <c r="AL155" i="2" a="1"/>
  <c r="AK155" i="2"/>
  <c r="AJ155" i="2"/>
  <c r="AI155" i="2"/>
  <c r="AH155" i="2"/>
  <c r="AL95" i="2" a="1"/>
  <c r="AK95" i="2"/>
  <c r="AJ95" i="2"/>
  <c r="AI95" i="2"/>
  <c r="AH95" i="2"/>
  <c r="AL58" i="2" a="1"/>
  <c r="AK58" i="2"/>
  <c r="AJ58" i="2"/>
  <c r="AI58" i="2"/>
  <c r="AH58" i="2"/>
  <c r="AL1187" i="2" a="1"/>
  <c r="AK1187" i="2"/>
  <c r="AJ1187" i="2"/>
  <c r="AI1187" i="2"/>
  <c r="AH1187" i="2"/>
  <c r="AL1182" i="2" a="1"/>
  <c r="AK1182" i="2"/>
  <c r="AJ1182" i="2"/>
  <c r="AI1182" i="2"/>
  <c r="AH1182" i="2"/>
  <c r="AM323" i="2" l="1"/>
  <c r="AN323" i="2"/>
  <c r="AM32" i="2"/>
  <c r="AN32" i="2"/>
  <c r="AM1127" i="2"/>
  <c r="AN1127" i="2"/>
  <c r="AM1185" i="2"/>
  <c r="AN1185" i="2"/>
  <c r="AM591" i="2"/>
  <c r="AN591" i="2"/>
  <c r="AM1101" i="2"/>
  <c r="AN1101" i="2"/>
  <c r="AM1100" i="2"/>
  <c r="AN1100" i="2"/>
  <c r="AM795" i="2"/>
  <c r="AN795" i="2"/>
  <c r="AM794" i="2"/>
  <c r="AN794" i="2"/>
  <c r="AM793" i="2"/>
  <c r="AN793" i="2"/>
  <c r="AM325" i="2"/>
  <c r="AN325" i="2"/>
  <c r="AM322" i="2"/>
  <c r="AN322" i="2"/>
  <c r="AM321" i="2"/>
  <c r="AN321" i="2"/>
  <c r="AM108" i="2"/>
  <c r="AN108" i="2"/>
  <c r="AM423" i="2"/>
  <c r="AN423" i="2"/>
  <c r="AM146" i="2"/>
  <c r="AN146" i="2"/>
  <c r="AM124" i="2"/>
  <c r="AN124" i="2"/>
  <c r="AM304" i="2"/>
  <c r="AN304" i="2"/>
  <c r="AM732" i="2"/>
  <c r="AN732" i="2"/>
  <c r="AM729" i="2"/>
  <c r="AN729" i="2"/>
  <c r="AM727" i="2"/>
  <c r="AN727" i="2"/>
  <c r="AM451" i="2"/>
  <c r="AN451" i="2"/>
  <c r="AM417" i="2"/>
  <c r="AN417" i="2"/>
  <c r="AN438" i="2"/>
  <c r="AM438" i="2"/>
  <c r="AM455" i="2"/>
  <c r="AN455" i="2"/>
  <c r="AM301" i="2"/>
  <c r="AN301" i="2"/>
  <c r="AM112" i="2"/>
  <c r="AN112" i="2"/>
  <c r="AM107" i="2"/>
  <c r="AN107" i="2"/>
  <c r="AM1041" i="2"/>
  <c r="AN1041" i="2"/>
  <c r="AM878" i="2"/>
  <c r="AN878" i="2"/>
  <c r="AM877" i="2"/>
  <c r="AN877" i="2"/>
  <c r="AM846" i="2"/>
  <c r="AN846" i="2"/>
  <c r="AM844" i="2"/>
  <c r="AN844" i="2"/>
  <c r="AM827" i="2"/>
  <c r="AN827" i="2"/>
  <c r="AM826" i="2"/>
  <c r="AN826" i="2"/>
  <c r="AM809" i="2"/>
  <c r="AN809" i="2"/>
  <c r="AM802" i="2"/>
  <c r="AN802" i="2"/>
  <c r="AM801" i="2"/>
  <c r="AN801" i="2"/>
  <c r="AM796" i="2"/>
  <c r="AN796" i="2"/>
  <c r="AM741" i="2"/>
  <c r="AN741" i="2"/>
  <c r="AM466" i="2"/>
  <c r="AN466" i="2"/>
  <c r="AM464" i="2"/>
  <c r="AN464" i="2"/>
  <c r="AM459" i="2"/>
  <c r="AN459" i="2"/>
  <c r="AM447" i="2"/>
  <c r="AN447" i="2"/>
  <c r="AN445" i="2"/>
  <c r="AM445" i="2"/>
  <c r="AM441" i="2"/>
  <c r="AN441" i="2"/>
  <c r="AM428" i="2"/>
  <c r="AN428" i="2"/>
  <c r="AM424" i="2"/>
  <c r="AN424" i="2"/>
  <c r="AM421" i="2"/>
  <c r="AN421" i="2"/>
  <c r="AM416" i="2"/>
  <c r="AN416" i="2"/>
  <c r="AM414" i="2"/>
  <c r="AN414" i="2"/>
  <c r="AM405" i="2"/>
  <c r="AN405" i="2"/>
  <c r="AM391" i="2"/>
  <c r="AN391" i="2"/>
  <c r="AM388" i="2"/>
  <c r="AN388" i="2"/>
  <c r="AM364" i="2"/>
  <c r="AN364" i="2"/>
  <c r="AM363" i="2"/>
  <c r="AN363" i="2"/>
  <c r="AM359" i="2"/>
  <c r="AN359" i="2"/>
  <c r="AM354" i="2"/>
  <c r="AN354" i="2"/>
  <c r="AM335" i="2"/>
  <c r="AN335" i="2"/>
  <c r="AM333" i="2"/>
  <c r="AN333" i="2"/>
  <c r="AM332" i="2"/>
  <c r="AN332" i="2"/>
  <c r="AM313" i="2"/>
  <c r="AN313" i="2"/>
  <c r="AM312" i="2"/>
  <c r="AN312" i="2"/>
  <c r="AM298" i="2"/>
  <c r="AN298" i="2"/>
  <c r="AM292" i="2"/>
  <c r="AN292" i="2"/>
  <c r="AM286" i="2"/>
  <c r="AN286" i="2"/>
  <c r="AM78" i="2"/>
  <c r="AN78" i="2"/>
  <c r="AM270" i="2"/>
  <c r="AN270" i="2"/>
  <c r="AM269" i="2"/>
  <c r="AN269" i="2"/>
  <c r="AM216" i="2"/>
  <c r="AN216" i="2"/>
  <c r="AM235" i="2"/>
  <c r="AN235" i="2"/>
  <c r="AM234" i="2"/>
  <c r="AN234" i="2"/>
  <c r="AM233" i="2"/>
  <c r="AN233" i="2"/>
  <c r="AM231" i="2"/>
  <c r="AN231" i="2"/>
  <c r="AM211" i="2"/>
  <c r="AN211" i="2"/>
  <c r="AM210" i="2"/>
  <c r="AN210" i="2"/>
  <c r="AM175" i="2"/>
  <c r="AN175" i="2"/>
  <c r="AM498" i="2"/>
  <c r="AN498" i="2"/>
  <c r="AM669" i="2"/>
  <c r="AN669" i="2"/>
  <c r="AM178" i="2"/>
  <c r="AN178" i="2"/>
  <c r="AM177" i="2"/>
  <c r="AN177" i="2"/>
  <c r="AM6" i="2"/>
  <c r="AN6" i="2"/>
  <c r="AM247" i="2"/>
  <c r="AN247" i="2"/>
  <c r="AM51" i="2"/>
  <c r="AN51" i="2"/>
  <c r="AM213" i="2"/>
  <c r="AN213" i="2"/>
  <c r="AM212" i="2"/>
  <c r="AN212" i="2"/>
  <c r="AM77" i="2"/>
  <c r="AN77" i="2"/>
  <c r="AM118" i="2"/>
  <c r="AN118" i="2"/>
  <c r="AM114" i="2"/>
  <c r="AN114" i="2"/>
  <c r="AM251" i="2"/>
  <c r="AN251" i="2"/>
  <c r="AM136" i="2"/>
  <c r="AN136" i="2"/>
  <c r="AM141" i="2"/>
  <c r="AN141" i="2"/>
  <c r="AM7" i="2"/>
  <c r="AN7" i="2"/>
  <c r="AM296" i="2"/>
  <c r="AN296" i="2"/>
  <c r="AM84" i="2"/>
  <c r="AN84" i="2"/>
  <c r="AM76" i="2"/>
  <c r="AN76" i="2"/>
  <c r="AN49" i="2"/>
  <c r="AM49" i="2"/>
  <c r="AM69" i="2"/>
  <c r="AN69" i="2"/>
  <c r="AM931" i="2"/>
  <c r="AN931" i="2"/>
  <c r="AM63" i="2"/>
  <c r="AN63" i="2"/>
  <c r="AM140" i="2"/>
  <c r="AN140" i="2"/>
  <c r="AM75" i="2"/>
  <c r="AN75" i="2"/>
  <c r="AM53" i="2"/>
  <c r="AN53" i="2"/>
  <c r="AM165" i="2"/>
  <c r="AN165" i="2"/>
  <c r="AM106" i="2"/>
  <c r="AN106" i="2"/>
  <c r="AM830" i="2"/>
  <c r="AN830" i="2"/>
  <c r="AM195" i="2"/>
  <c r="AN195" i="2"/>
  <c r="AM1139" i="2"/>
  <c r="AN1139" i="2"/>
  <c r="AM227" i="2"/>
  <c r="AN227" i="2"/>
  <c r="AM1068" i="2"/>
  <c r="AN1068" i="2"/>
  <c r="AM1058" i="2"/>
  <c r="AN1058" i="2"/>
  <c r="AM1056" i="2"/>
  <c r="AN1056" i="2"/>
  <c r="AM1055" i="2"/>
  <c r="AN1055" i="2"/>
  <c r="AM1051" i="2"/>
  <c r="AN1051" i="2"/>
  <c r="AM728" i="2"/>
  <c r="AN728" i="2"/>
  <c r="AM207" i="2"/>
  <c r="AN207" i="2"/>
  <c r="AM209" i="2"/>
  <c r="AN209" i="2"/>
  <c r="AM215" i="2"/>
  <c r="AN215" i="2"/>
  <c r="AM174" i="2"/>
  <c r="AN174" i="2"/>
  <c r="AM1047" i="2"/>
  <c r="AN1047" i="2"/>
  <c r="AM1046" i="2"/>
  <c r="AN1046" i="2"/>
  <c r="AM1045" i="2"/>
  <c r="AN1045" i="2"/>
  <c r="AM1044" i="2"/>
  <c r="AN1044" i="2"/>
  <c r="AM1038" i="2"/>
  <c r="AN1038" i="2"/>
  <c r="AM200" i="2"/>
  <c r="AN200" i="2"/>
  <c r="AM284" i="2"/>
  <c r="AN284" i="2"/>
  <c r="AM1037" i="2"/>
  <c r="AN1037" i="2"/>
  <c r="AM431" i="2"/>
  <c r="AN431" i="2"/>
  <c r="AM621" i="2"/>
  <c r="AN621" i="2"/>
  <c r="AM264" i="2"/>
  <c r="AN264" i="2"/>
  <c r="AM208" i="2"/>
  <c r="AN208" i="2"/>
  <c r="AM164" i="2"/>
  <c r="AN164" i="2"/>
  <c r="AM679" i="2"/>
  <c r="AN679" i="2"/>
  <c r="AM550" i="2"/>
  <c r="AN550" i="2"/>
  <c r="AM626" i="2"/>
  <c r="AN626" i="2"/>
  <c r="AM890" i="2"/>
  <c r="AN890" i="2"/>
  <c r="AM1035" i="2"/>
  <c r="AN1035" i="2"/>
  <c r="AM1034" i="2"/>
  <c r="AN1034" i="2"/>
  <c r="AM1032" i="2"/>
  <c r="AN1032" i="2"/>
  <c r="AM1031" i="2"/>
  <c r="AN1031" i="2"/>
  <c r="AM1030" i="2"/>
  <c r="AN1030" i="2"/>
  <c r="AM1029" i="2"/>
  <c r="AN1029" i="2"/>
  <c r="AM1026" i="2"/>
  <c r="AN1026" i="2"/>
  <c r="AM1025" i="2"/>
  <c r="AN1025" i="2"/>
  <c r="AM1024" i="2"/>
  <c r="AN1024" i="2"/>
  <c r="AM1023" i="2"/>
  <c r="AN1023" i="2"/>
  <c r="AM1020" i="2"/>
  <c r="AN1020" i="2"/>
  <c r="AM1019" i="2"/>
  <c r="AN1019" i="2"/>
  <c r="AM1018" i="2"/>
  <c r="AN1018" i="2"/>
  <c r="AM1015" i="2"/>
  <c r="AN1015" i="2"/>
  <c r="AM1011" i="2"/>
  <c r="AN1011" i="2"/>
  <c r="AM1010" i="2"/>
  <c r="AN1010" i="2"/>
  <c r="AM1008" i="2"/>
  <c r="AN1008" i="2"/>
  <c r="AM1007" i="2"/>
  <c r="AN1007" i="2"/>
  <c r="AM1005" i="2"/>
  <c r="AN1005" i="2"/>
  <c r="AM1004" i="2"/>
  <c r="AN1004" i="2"/>
  <c r="AM1002" i="2"/>
  <c r="AN1002" i="2"/>
  <c r="AM1000" i="2"/>
  <c r="AN1000" i="2"/>
  <c r="AM999" i="2"/>
  <c r="AN999" i="2"/>
  <c r="AM996" i="2"/>
  <c r="AN996" i="2"/>
  <c r="AM995" i="2"/>
  <c r="AN995" i="2"/>
  <c r="AM993" i="2"/>
  <c r="AN993" i="2"/>
  <c r="AM992" i="2"/>
  <c r="AN992" i="2"/>
  <c r="AM989" i="2"/>
  <c r="AN989" i="2"/>
  <c r="AM988" i="2"/>
  <c r="AN988" i="2"/>
  <c r="AM987" i="2"/>
  <c r="AN987" i="2"/>
  <c r="AM986" i="2"/>
  <c r="AN986" i="2"/>
  <c r="AM985" i="2"/>
  <c r="AN985" i="2"/>
  <c r="AM984" i="2"/>
  <c r="AN984" i="2"/>
  <c r="AM981" i="2"/>
  <c r="AN981" i="2"/>
  <c r="AM980" i="2"/>
  <c r="AN980" i="2"/>
  <c r="AM978" i="2"/>
  <c r="AN978" i="2"/>
  <c r="AM975" i="2"/>
  <c r="AN975" i="2"/>
  <c r="AM970" i="2"/>
  <c r="AN970" i="2"/>
  <c r="AM969" i="2"/>
  <c r="AN969" i="2"/>
  <c r="AM968" i="2"/>
  <c r="AN968" i="2"/>
  <c r="AM965" i="2"/>
  <c r="AN965" i="2"/>
  <c r="AM963" i="2"/>
  <c r="AN963" i="2"/>
  <c r="AM962" i="2"/>
  <c r="AN962" i="2"/>
  <c r="AM961" i="2"/>
  <c r="AN961" i="2"/>
  <c r="AM960" i="2"/>
  <c r="AN960" i="2"/>
  <c r="AM957" i="2"/>
  <c r="AN957" i="2"/>
  <c r="AM956" i="2"/>
  <c r="AN956" i="2"/>
  <c r="AM994" i="2"/>
  <c r="AN994" i="2"/>
  <c r="AM665" i="2"/>
  <c r="AN665" i="2"/>
  <c r="AM683" i="2"/>
  <c r="AN683" i="2"/>
  <c r="AM18" i="2"/>
  <c r="AN18" i="2"/>
  <c r="AM954" i="2"/>
  <c r="AN954" i="2"/>
  <c r="AM953" i="2"/>
  <c r="AN953" i="2"/>
  <c r="AM564" i="2"/>
  <c r="AN564" i="2"/>
  <c r="AM958" i="2"/>
  <c r="AN958" i="2"/>
  <c r="AM479" i="2"/>
  <c r="AN479" i="2"/>
  <c r="AM949" i="2"/>
  <c r="AN949" i="2"/>
  <c r="AM946" i="2"/>
  <c r="AN946" i="2"/>
  <c r="AM945" i="2"/>
  <c r="AN945" i="2"/>
  <c r="AM944" i="2"/>
  <c r="AN944" i="2"/>
  <c r="AM940" i="2"/>
  <c r="AN940" i="2"/>
  <c r="AM938" i="2"/>
  <c r="AN938" i="2"/>
  <c r="AM936" i="2"/>
  <c r="AN936" i="2"/>
  <c r="AM935" i="2"/>
  <c r="AN935" i="2"/>
  <c r="AM873" i="2"/>
  <c r="AN873" i="2"/>
  <c r="AM929" i="2"/>
  <c r="AN929" i="2"/>
  <c r="AM924" i="2"/>
  <c r="AN924" i="2"/>
  <c r="AM87" i="2"/>
  <c r="AN87" i="2"/>
  <c r="AM919" i="2"/>
  <c r="AN919" i="2"/>
  <c r="AM917" i="2"/>
  <c r="AN917" i="2"/>
  <c r="AM916" i="2"/>
  <c r="AN916" i="2"/>
  <c r="AM913" i="2"/>
  <c r="AN913" i="2"/>
  <c r="AM908" i="2"/>
  <c r="AN908" i="2"/>
  <c r="AM907" i="2"/>
  <c r="AN907" i="2"/>
  <c r="AM906" i="2"/>
  <c r="AN906" i="2"/>
  <c r="AM905" i="2"/>
  <c r="AN905" i="2"/>
  <c r="AM567" i="2"/>
  <c r="AN567" i="2"/>
  <c r="AM518" i="2"/>
  <c r="AN518" i="2"/>
  <c r="AM902" i="2"/>
  <c r="AN902" i="2"/>
  <c r="AM895" i="2"/>
  <c r="AN895" i="2"/>
  <c r="AM367" i="2"/>
  <c r="AN367" i="2"/>
  <c r="AM892" i="2"/>
  <c r="AN892" i="2"/>
  <c r="AM891" i="2"/>
  <c r="AN891" i="2"/>
  <c r="AM888" i="2"/>
  <c r="AN888" i="2"/>
  <c r="AM886" i="2"/>
  <c r="AN886" i="2"/>
  <c r="AM884" i="2"/>
  <c r="AN884" i="2"/>
  <c r="AM882" i="2"/>
  <c r="AN882" i="2"/>
  <c r="AM880" i="2"/>
  <c r="AN880" i="2"/>
  <c r="AM879" i="2"/>
  <c r="AN879" i="2"/>
  <c r="AM874" i="2"/>
  <c r="AN874" i="2"/>
  <c r="AM872" i="2"/>
  <c r="AN872" i="2"/>
  <c r="AM867" i="2"/>
  <c r="AN867" i="2"/>
  <c r="AM866" i="2"/>
  <c r="AN866" i="2"/>
  <c r="AM865" i="2"/>
  <c r="AN865" i="2"/>
  <c r="AM863" i="2"/>
  <c r="AN863" i="2"/>
  <c r="AM862" i="2"/>
  <c r="AN862" i="2"/>
  <c r="AM860" i="2"/>
  <c r="AN860" i="2"/>
  <c r="AM859" i="2"/>
  <c r="AN859" i="2"/>
  <c r="AM858" i="2"/>
  <c r="AN858" i="2"/>
  <c r="AM856" i="2"/>
  <c r="AN856" i="2"/>
  <c r="AM855" i="2"/>
  <c r="AN855" i="2"/>
  <c r="AM854" i="2"/>
  <c r="AN854" i="2"/>
  <c r="AM853" i="2"/>
  <c r="AN853" i="2"/>
  <c r="AM851" i="2"/>
  <c r="AN851" i="2"/>
  <c r="AM850" i="2"/>
  <c r="AN850" i="2"/>
  <c r="AM845" i="2"/>
  <c r="AN845" i="2"/>
  <c r="AM400" i="2"/>
  <c r="AN400" i="2"/>
  <c r="AM842" i="2"/>
  <c r="AN842" i="2"/>
  <c r="AM841" i="2"/>
  <c r="AN841" i="2"/>
  <c r="AM840" i="2"/>
  <c r="AN840" i="2"/>
  <c r="AM838" i="2"/>
  <c r="AN838" i="2"/>
  <c r="AM834" i="2"/>
  <c r="AN834" i="2"/>
  <c r="AM831" i="2"/>
  <c r="AN831" i="2"/>
  <c r="AM847" i="2"/>
  <c r="AN847" i="2"/>
  <c r="AM823" i="2"/>
  <c r="AN823" i="2"/>
  <c r="AM822" i="2"/>
  <c r="AN822" i="2"/>
  <c r="AM54" i="2"/>
  <c r="AN54" i="2"/>
  <c r="AM818" i="2"/>
  <c r="AN818" i="2"/>
  <c r="AM817" i="2"/>
  <c r="AN817" i="2"/>
  <c r="AM816" i="2"/>
  <c r="AN816" i="2"/>
  <c r="AM99" i="2"/>
  <c r="AN99" i="2"/>
  <c r="AM749" i="2"/>
  <c r="AN749" i="2"/>
  <c r="AM799" i="2"/>
  <c r="AN799" i="2"/>
  <c r="AM792" i="2"/>
  <c r="AN792" i="2"/>
  <c r="AM786" i="2"/>
  <c r="AN786" i="2"/>
  <c r="AM785" i="2"/>
  <c r="AN785" i="2"/>
  <c r="AM783" i="2"/>
  <c r="AN783" i="2"/>
  <c r="AM782" i="2"/>
  <c r="AN782" i="2"/>
  <c r="AM781" i="2"/>
  <c r="AN781" i="2"/>
  <c r="AM779" i="2"/>
  <c r="AN779" i="2"/>
  <c r="AM778" i="2"/>
  <c r="AN778" i="2"/>
  <c r="AM777" i="2"/>
  <c r="AN777" i="2"/>
  <c r="AM774" i="2"/>
  <c r="AN774" i="2"/>
  <c r="AM773" i="2"/>
  <c r="AN773" i="2"/>
  <c r="AM772" i="2"/>
  <c r="AN772" i="2"/>
  <c r="AM770" i="2"/>
  <c r="AN770" i="2"/>
  <c r="AM769" i="2"/>
  <c r="AN769" i="2"/>
  <c r="AM768" i="2"/>
  <c r="AN768" i="2"/>
  <c r="AM767" i="2"/>
  <c r="AN767" i="2"/>
  <c r="AM766" i="2"/>
  <c r="AN766" i="2"/>
  <c r="AM765" i="2"/>
  <c r="AN765" i="2"/>
  <c r="AM763" i="2"/>
  <c r="AN763" i="2"/>
  <c r="AM762" i="2"/>
  <c r="AN762" i="2"/>
  <c r="AM760" i="2"/>
  <c r="AN760" i="2"/>
  <c r="AM759" i="2"/>
  <c r="AN759" i="2"/>
  <c r="AM758" i="2"/>
  <c r="AN758" i="2"/>
  <c r="AM756" i="2"/>
  <c r="AN756" i="2"/>
  <c r="AM753" i="2"/>
  <c r="AN753" i="2"/>
  <c r="AM752" i="2"/>
  <c r="AN752" i="2"/>
  <c r="AM750" i="2"/>
  <c r="AN750" i="2"/>
  <c r="AM747" i="2"/>
  <c r="AN747" i="2"/>
  <c r="AM745" i="2"/>
  <c r="AN745" i="2"/>
  <c r="AM744" i="2"/>
  <c r="AN744" i="2"/>
  <c r="AM743" i="2"/>
  <c r="AN743" i="2"/>
  <c r="AM742" i="2"/>
  <c r="AN742" i="2"/>
  <c r="AM740" i="2"/>
  <c r="AN740" i="2"/>
  <c r="AM739" i="2"/>
  <c r="AN739" i="2"/>
  <c r="AM738" i="2"/>
  <c r="AN738" i="2"/>
  <c r="AM736" i="2"/>
  <c r="AN736" i="2"/>
  <c r="AM735" i="2"/>
  <c r="AN735" i="2"/>
  <c r="AM733" i="2"/>
  <c r="AN733" i="2"/>
  <c r="AM730" i="2"/>
  <c r="AN730" i="2"/>
  <c r="AM725" i="2"/>
  <c r="AN725" i="2"/>
  <c r="AM724" i="2"/>
  <c r="AN724" i="2"/>
  <c r="AM721" i="2"/>
  <c r="AN721" i="2"/>
  <c r="AM720" i="2"/>
  <c r="AN720" i="2"/>
  <c r="AM716" i="2"/>
  <c r="AN716" i="2"/>
  <c r="AM715" i="2"/>
  <c r="AN715" i="2"/>
  <c r="AM181" i="2"/>
  <c r="AN181" i="2"/>
  <c r="AM714" i="2"/>
  <c r="AN714" i="2"/>
  <c r="AM713" i="2"/>
  <c r="AN713" i="2"/>
  <c r="AM712" i="2"/>
  <c r="AN712" i="2"/>
  <c r="AM699" i="2"/>
  <c r="AN699" i="2"/>
  <c r="AM698" i="2"/>
  <c r="AN698" i="2"/>
  <c r="AN697" i="2"/>
  <c r="AM697" i="2"/>
  <c r="AM696" i="2"/>
  <c r="AN696" i="2"/>
  <c r="AM692" i="2"/>
  <c r="AN692" i="2"/>
  <c r="AM691" i="2"/>
  <c r="AN691" i="2"/>
  <c r="AM690" i="2"/>
  <c r="AN690" i="2"/>
  <c r="AM682" i="2"/>
  <c r="AN682" i="2"/>
  <c r="AM678" i="2"/>
  <c r="AN678" i="2"/>
  <c r="AM676" i="2"/>
  <c r="AN676" i="2"/>
  <c r="AM668" i="2"/>
  <c r="AN668" i="2"/>
  <c r="AM667" i="2"/>
  <c r="AN667" i="2"/>
  <c r="AM666" i="2"/>
  <c r="AN666" i="2"/>
  <c r="AM661" i="2"/>
  <c r="AN661" i="2"/>
  <c r="AM660" i="2"/>
  <c r="AN660" i="2"/>
  <c r="AM657" i="2"/>
  <c r="AN657" i="2"/>
  <c r="AM655" i="2"/>
  <c r="AN655" i="2"/>
  <c r="AM653" i="2"/>
  <c r="AN653" i="2"/>
  <c r="AM649" i="2"/>
  <c r="AN649" i="2"/>
  <c r="AM648" i="2"/>
  <c r="AN648" i="2"/>
  <c r="AM643" i="2"/>
  <c r="AN643" i="2"/>
  <c r="AM638" i="2"/>
  <c r="AN638" i="2"/>
  <c r="AM637" i="2"/>
  <c r="AN637" i="2"/>
  <c r="AM633" i="2"/>
  <c r="AN633" i="2"/>
  <c r="AM630" i="2"/>
  <c r="AN630" i="2"/>
  <c r="AM624" i="2"/>
  <c r="AN624" i="2"/>
  <c r="AM623" i="2"/>
  <c r="AN623" i="2"/>
  <c r="AM619" i="2"/>
  <c r="AN619" i="2"/>
  <c r="AM618" i="2"/>
  <c r="AN618" i="2"/>
  <c r="AM617" i="2"/>
  <c r="AN617" i="2"/>
  <c r="AM616" i="2"/>
  <c r="AN616" i="2"/>
  <c r="AM614" i="2"/>
  <c r="AN614" i="2"/>
  <c r="AM607" i="2"/>
  <c r="AN607" i="2"/>
  <c r="AM606" i="2"/>
  <c r="AN606" i="2"/>
  <c r="AM605" i="2"/>
  <c r="AN605" i="2"/>
  <c r="AM604" i="2"/>
  <c r="AN604" i="2"/>
  <c r="AM599" i="2"/>
  <c r="AN599" i="2"/>
  <c r="AM597" i="2"/>
  <c r="AN597" i="2"/>
  <c r="AM593" i="2"/>
  <c r="AN593" i="2"/>
  <c r="AM590" i="2"/>
  <c r="AN590" i="2"/>
  <c r="AM589" i="2"/>
  <c r="AN589" i="2"/>
  <c r="AM71" i="2"/>
  <c r="AN71" i="2"/>
  <c r="AM52" i="2"/>
  <c r="AN52" i="2"/>
  <c r="AM583" i="2"/>
  <c r="AN583" i="2"/>
  <c r="AM581" i="2"/>
  <c r="AN581" i="2"/>
  <c r="AM574" i="2"/>
  <c r="AN574" i="2"/>
  <c r="AM570" i="2"/>
  <c r="AN570" i="2"/>
  <c r="AM568" i="2"/>
  <c r="AN568" i="2"/>
  <c r="AM566" i="2"/>
  <c r="AN566" i="2"/>
  <c r="AM565" i="2"/>
  <c r="AN565" i="2"/>
  <c r="AM563" i="2"/>
  <c r="AN563" i="2"/>
  <c r="AM559" i="2"/>
  <c r="AN559" i="2"/>
  <c r="AM558" i="2"/>
  <c r="AN558" i="2"/>
  <c r="AM555" i="2"/>
  <c r="AN555" i="2"/>
  <c r="AM554" i="2"/>
  <c r="AN554" i="2"/>
  <c r="AM553" i="2"/>
  <c r="AN553" i="2"/>
  <c r="AM545" i="2"/>
  <c r="AN545" i="2"/>
  <c r="AM541" i="2"/>
  <c r="AN541" i="2"/>
  <c r="AM540" i="2"/>
  <c r="AN540" i="2"/>
  <c r="AM539" i="2"/>
  <c r="AN539" i="2"/>
  <c r="AM538" i="2"/>
  <c r="AN538" i="2"/>
  <c r="AM535" i="2"/>
  <c r="AN535" i="2"/>
  <c r="AM530" i="2"/>
  <c r="AN530" i="2"/>
  <c r="AM528" i="2"/>
  <c r="AN528" i="2"/>
  <c r="AM526" i="2"/>
  <c r="AN526" i="2"/>
  <c r="AM525" i="2"/>
  <c r="AN525" i="2"/>
  <c r="AM524" i="2"/>
  <c r="AN524" i="2"/>
  <c r="AM522" i="2"/>
  <c r="AN522" i="2"/>
  <c r="AM521" i="2"/>
  <c r="AN521" i="2"/>
  <c r="AM519" i="2"/>
  <c r="AN519" i="2"/>
  <c r="AM517" i="2"/>
  <c r="AN517" i="2"/>
  <c r="AM515" i="2"/>
  <c r="AN515" i="2"/>
  <c r="AM509" i="2"/>
  <c r="AN509" i="2"/>
  <c r="AM504" i="2"/>
  <c r="AN504" i="2"/>
  <c r="AM501" i="2"/>
  <c r="AN501" i="2"/>
  <c r="AM494" i="2"/>
  <c r="AN494" i="2"/>
  <c r="AM490" i="2"/>
  <c r="AN490" i="2"/>
  <c r="AM488" i="2"/>
  <c r="AN488" i="2"/>
  <c r="AM486" i="2"/>
  <c r="AN486" i="2"/>
  <c r="AM484" i="2"/>
  <c r="AN484" i="2"/>
  <c r="AM483" i="2"/>
  <c r="AN483" i="2"/>
  <c r="AM482" i="2"/>
  <c r="AN482" i="2"/>
  <c r="AM478" i="2"/>
  <c r="AN478" i="2"/>
  <c r="AM475" i="2"/>
  <c r="AN475" i="2"/>
  <c r="AM471" i="2"/>
  <c r="AN471" i="2"/>
  <c r="AM470" i="2"/>
  <c r="AN470" i="2"/>
  <c r="AM467" i="2"/>
  <c r="AN467" i="2"/>
  <c r="AM463" i="2"/>
  <c r="AN463" i="2"/>
  <c r="AM460" i="2"/>
  <c r="AN460" i="2"/>
  <c r="AM458" i="2"/>
  <c r="AN458" i="2"/>
  <c r="AM449" i="2"/>
  <c r="AN449" i="2"/>
  <c r="AM443" i="2"/>
  <c r="AN443" i="2"/>
  <c r="AM432" i="2"/>
  <c r="AN432" i="2"/>
  <c r="AM415" i="2"/>
  <c r="AN415" i="2"/>
  <c r="AM413" i="2"/>
  <c r="AN413" i="2"/>
  <c r="AM407" i="2"/>
  <c r="AN407" i="2"/>
  <c r="AM403" i="2"/>
  <c r="AN403" i="2"/>
  <c r="AM399" i="2"/>
  <c r="AN399" i="2"/>
  <c r="AM394" i="2"/>
  <c r="AN394" i="2"/>
  <c r="AM386" i="2"/>
  <c r="AN386" i="2"/>
  <c r="AM384" i="2"/>
  <c r="AN384" i="2"/>
  <c r="AM379" i="2"/>
  <c r="AN379" i="2"/>
  <c r="AM378" i="2"/>
  <c r="AN378" i="2"/>
  <c r="AM352" i="2"/>
  <c r="AN352" i="2"/>
  <c r="AM348" i="2"/>
  <c r="AN348" i="2"/>
  <c r="AM347" i="2"/>
  <c r="AN347" i="2"/>
  <c r="AM346" i="2"/>
  <c r="AN346" i="2"/>
  <c r="AM341" i="2"/>
  <c r="AN341" i="2"/>
  <c r="AM339" i="2"/>
  <c r="AN339" i="2"/>
  <c r="AM334" i="2"/>
  <c r="AN334" i="2"/>
  <c r="AM315" i="2"/>
  <c r="AN315" i="2"/>
  <c r="AM311" i="2"/>
  <c r="AN311" i="2"/>
  <c r="AM306" i="2"/>
  <c r="AN306" i="2"/>
  <c r="AM299" i="2"/>
  <c r="AN299" i="2"/>
  <c r="AM283" i="2"/>
  <c r="AN283" i="2"/>
  <c r="AM279" i="2"/>
  <c r="AN279" i="2"/>
  <c r="AM274" i="2"/>
  <c r="AN274" i="2"/>
  <c r="AM273" i="2"/>
  <c r="AN273" i="2"/>
  <c r="AM266" i="2"/>
  <c r="AN266" i="2"/>
  <c r="AM260" i="2"/>
  <c r="AN260" i="2"/>
  <c r="AM255" i="2"/>
  <c r="AN255" i="2"/>
  <c r="AM254" i="2"/>
  <c r="AN254" i="2"/>
  <c r="AM244" i="2"/>
  <c r="AN244" i="2"/>
  <c r="AM240" i="2"/>
  <c r="AN240" i="2"/>
  <c r="AM205" i="2"/>
  <c r="AN205" i="2"/>
  <c r="AM183" i="2"/>
  <c r="AN183" i="2"/>
  <c r="AM182" i="2"/>
  <c r="AN182" i="2"/>
  <c r="AM2" i="2"/>
  <c r="AN2" i="2"/>
  <c r="AM132" i="2"/>
  <c r="AN132" i="2"/>
  <c r="AM119" i="2"/>
  <c r="AN119" i="2"/>
  <c r="AM218" i="2"/>
  <c r="AN218" i="2"/>
  <c r="AM25" i="2"/>
  <c r="AN25" i="2"/>
  <c r="AM102" i="2"/>
  <c r="AN102" i="2"/>
  <c r="AM143" i="2"/>
  <c r="AN143" i="2"/>
  <c r="AM142" i="2"/>
  <c r="AN142" i="2"/>
  <c r="AM250" i="2"/>
  <c r="AN250" i="2"/>
  <c r="AM560" i="2"/>
  <c r="AN560" i="2"/>
  <c r="AM128" i="2"/>
  <c r="AN128" i="2"/>
  <c r="AM324" i="2"/>
  <c r="AN324" i="2"/>
  <c r="AM167" i="2"/>
  <c r="AN167" i="2"/>
  <c r="AM381" i="2"/>
  <c r="AN381" i="2"/>
  <c r="AM575" i="2"/>
  <c r="AN575" i="2"/>
  <c r="AM85" i="2"/>
  <c r="AN85" i="2"/>
  <c r="AM96" i="2"/>
  <c r="AN96" i="2"/>
  <c r="AM130" i="2"/>
  <c r="AN130" i="2"/>
  <c r="AM387" i="2"/>
  <c r="AN387" i="2"/>
  <c r="AM67" i="2"/>
  <c r="AN67" i="2"/>
  <c r="AM88" i="2"/>
  <c r="AN88" i="2"/>
  <c r="AM86" i="2"/>
  <c r="AN86" i="2"/>
  <c r="AM197" i="2"/>
  <c r="AN197" i="2"/>
  <c r="AM531" i="2"/>
  <c r="AN531" i="2"/>
  <c r="AM508" i="2"/>
  <c r="AN508" i="2"/>
  <c r="AM506" i="2"/>
  <c r="AN506" i="2"/>
  <c r="AM370" i="2"/>
  <c r="AN370" i="2"/>
  <c r="AM422" i="2"/>
  <c r="AN422" i="2"/>
  <c r="AM686" i="2"/>
  <c r="AN686" i="2"/>
  <c r="AM507" i="2"/>
  <c r="AN507" i="2"/>
  <c r="AM1186" i="2"/>
  <c r="AN1186" i="2"/>
  <c r="AM444" i="2"/>
  <c r="AN444" i="2"/>
  <c r="AM276" i="2"/>
  <c r="AN276" i="2"/>
  <c r="AM275" i="2"/>
  <c r="AN275" i="2"/>
  <c r="AM268" i="2"/>
  <c r="AN268" i="2"/>
  <c r="AM151" i="2"/>
  <c r="AN151" i="2"/>
  <c r="AM14" i="2"/>
  <c r="AN14" i="2"/>
  <c r="AM82" i="2"/>
  <c r="AN82" i="2"/>
  <c r="AM148" i="2"/>
  <c r="AN148" i="2"/>
  <c r="AM57" i="2"/>
  <c r="AN57" i="2"/>
  <c r="AM764" i="2"/>
  <c r="AN764" i="2"/>
  <c r="AM111" i="2"/>
  <c r="AN111" i="2"/>
  <c r="AM147" i="2"/>
  <c r="AN147" i="2"/>
  <c r="AM70" i="2"/>
  <c r="AN70" i="2"/>
  <c r="AM303" i="2"/>
  <c r="AN303" i="2"/>
  <c r="AM302" i="2"/>
  <c r="AN302" i="2"/>
  <c r="AM278" i="2"/>
  <c r="AN278" i="2"/>
  <c r="AM300" i="2"/>
  <c r="AN300" i="2"/>
  <c r="AM3" i="2"/>
  <c r="AN3" i="2"/>
  <c r="AM495" i="2"/>
  <c r="AN495" i="2"/>
  <c r="AM50" i="2"/>
  <c r="AN50" i="2"/>
  <c r="AM68" i="2"/>
  <c r="AN68" i="2"/>
  <c r="AM628" i="2"/>
  <c r="AN628" i="2"/>
  <c r="AM22" i="2"/>
  <c r="AN22" i="2"/>
  <c r="AM21" i="2"/>
  <c r="AN21" i="2"/>
  <c r="AM220" i="2"/>
  <c r="AN220" i="2"/>
  <c r="AM123" i="2"/>
  <c r="AN123" i="2"/>
  <c r="AM122" i="2"/>
  <c r="AN122" i="2"/>
  <c r="AM511" i="2"/>
  <c r="AN511" i="2"/>
  <c r="AM12" i="2"/>
  <c r="AN12" i="2"/>
  <c r="AM62" i="2"/>
  <c r="AN62" i="2"/>
  <c r="AM154" i="2"/>
  <c r="AN154" i="2"/>
  <c r="AM11" i="2"/>
  <c r="AN11" i="2"/>
  <c r="AM317" i="2"/>
  <c r="AN317" i="2"/>
  <c r="AM316" i="2"/>
  <c r="AN316" i="2"/>
  <c r="AM377" i="2"/>
  <c r="AN377" i="2"/>
  <c r="AM91" i="2"/>
  <c r="AN91" i="2"/>
  <c r="AM420" i="2"/>
  <c r="AN420" i="2"/>
  <c r="AM307" i="2"/>
  <c r="AN307" i="2"/>
  <c r="AM56" i="2"/>
  <c r="AN56" i="2"/>
  <c r="AM149" i="2"/>
  <c r="AN149" i="2"/>
  <c r="AM109" i="2"/>
  <c r="AN109" i="2"/>
  <c r="AM1192" i="2"/>
  <c r="AN1192" i="2"/>
  <c r="AM1174" i="2"/>
  <c r="AN1174" i="2"/>
  <c r="AM1155" i="2"/>
  <c r="AN1155" i="2"/>
  <c r="AM791" i="2"/>
  <c r="AN791" i="2"/>
  <c r="AM731" i="2"/>
  <c r="AN731" i="2"/>
  <c r="AM652" i="2"/>
  <c r="AN652" i="2"/>
  <c r="AM646" i="2"/>
  <c r="AN646" i="2"/>
  <c r="AM645" i="2"/>
  <c r="AN645" i="2"/>
  <c r="AM641" i="2"/>
  <c r="AN641" i="2"/>
  <c r="AM640" i="2"/>
  <c r="AN640" i="2"/>
  <c r="AM503" i="2"/>
  <c r="AN503" i="2"/>
  <c r="AM126" i="2"/>
  <c r="AN126" i="2"/>
  <c r="AM159" i="2"/>
  <c r="AN159" i="2"/>
  <c r="AM83" i="2"/>
  <c r="AN83" i="2"/>
  <c r="AM337" i="2"/>
  <c r="AN337" i="2"/>
  <c r="AM190" i="2"/>
  <c r="AN190" i="2"/>
  <c r="AM189" i="2"/>
  <c r="AN189" i="2"/>
  <c r="AM188" i="2"/>
  <c r="AN188" i="2"/>
  <c r="AM187" i="2"/>
  <c r="AN187" i="2"/>
  <c r="AM10" i="2"/>
  <c r="AN10" i="2"/>
  <c r="AM144" i="2"/>
  <c r="AN144" i="2"/>
  <c r="AM105" i="2"/>
  <c r="AN105" i="2"/>
  <c r="AM44" i="2"/>
  <c r="AN44" i="2"/>
  <c r="AM43" i="2"/>
  <c r="AN43" i="2"/>
  <c r="AM42" i="2"/>
  <c r="AN42" i="2"/>
  <c r="AM41" i="2"/>
  <c r="AN41" i="2"/>
  <c r="AM40" i="2"/>
  <c r="AN40" i="2"/>
  <c r="AM38" i="2"/>
  <c r="AN38" i="2"/>
  <c r="AM37" i="2"/>
  <c r="AN37" i="2"/>
  <c r="AM36" i="2"/>
  <c r="AN36" i="2"/>
  <c r="AM35" i="2"/>
  <c r="AN35" i="2"/>
  <c r="AM34" i="2"/>
  <c r="AN34" i="2"/>
  <c r="AM89" i="2"/>
  <c r="AN89" i="2"/>
  <c r="AM398" i="2"/>
  <c r="AN398" i="2"/>
  <c r="AM104" i="2"/>
  <c r="AN104" i="2"/>
  <c r="AM814" i="2"/>
  <c r="AN814" i="2"/>
  <c r="AM813" i="2"/>
  <c r="AN813" i="2"/>
  <c r="AM737" i="2"/>
  <c r="AN737" i="2"/>
  <c r="AM435" i="2"/>
  <c r="AN435" i="2"/>
  <c r="AM434" i="2"/>
  <c r="AN434" i="2"/>
  <c r="AM139" i="2"/>
  <c r="AN139" i="2"/>
  <c r="AM5" i="2"/>
  <c r="AN5" i="2"/>
  <c r="AM9" i="2"/>
  <c r="AN9" i="2"/>
  <c r="AM453" i="2"/>
  <c r="AN453" i="2"/>
  <c r="AM977" i="2"/>
  <c r="AN977" i="2"/>
  <c r="AM556" i="2"/>
  <c r="AN556" i="2"/>
  <c r="AM532" i="2"/>
  <c r="AN532" i="2"/>
  <c r="AM448" i="2"/>
  <c r="AN448" i="2"/>
  <c r="AM461" i="2"/>
  <c r="AN461" i="2"/>
  <c r="AM117" i="2"/>
  <c r="AN117" i="2"/>
  <c r="AM48" i="2"/>
  <c r="AN48" i="2"/>
  <c r="AM47" i="2"/>
  <c r="AN47" i="2"/>
  <c r="AM46" i="2"/>
  <c r="AN46" i="2"/>
  <c r="AM295" i="2"/>
  <c r="AN295" i="2"/>
  <c r="AM1128" i="2"/>
  <c r="AN1128" i="2"/>
  <c r="AM252" i="2"/>
  <c r="AN252" i="2"/>
  <c r="AM203" i="2"/>
  <c r="AN203" i="2"/>
  <c r="AM693" i="2"/>
  <c r="AN693" i="2"/>
  <c r="AM287" i="2"/>
  <c r="AN287" i="2"/>
  <c r="AM193" i="2"/>
  <c r="AN193" i="2"/>
  <c r="AM223" i="2"/>
  <c r="AN223" i="2"/>
  <c r="AM161" i="2"/>
  <c r="AN161" i="2"/>
  <c r="AM368" i="2"/>
  <c r="AN368" i="2"/>
  <c r="AM239" i="2"/>
  <c r="AN239" i="2"/>
  <c r="AM868" i="2"/>
  <c r="AN868" i="2"/>
  <c r="AM534" i="2"/>
  <c r="AN534" i="2"/>
  <c r="AM615" i="2"/>
  <c r="AN615" i="2"/>
  <c r="AM612" i="2"/>
  <c r="AN612" i="2"/>
  <c r="AM186" i="2"/>
  <c r="AN186" i="2"/>
  <c r="AM249" i="2"/>
  <c r="AN249" i="2"/>
  <c r="AM173" i="2"/>
  <c r="AN173" i="2"/>
  <c r="AM881" i="2"/>
  <c r="AN881" i="2"/>
  <c r="AM411" i="2"/>
  <c r="AN411" i="2"/>
  <c r="AM798" i="2"/>
  <c r="AN798" i="2"/>
  <c r="AM439" i="2"/>
  <c r="AN439" i="2"/>
  <c r="AM911" i="2"/>
  <c r="AN911" i="2"/>
  <c r="AM1017" i="2"/>
  <c r="AN1017" i="2"/>
  <c r="AM537" i="2"/>
  <c r="AN537" i="2"/>
  <c r="AM473" i="2"/>
  <c r="AN473" i="2"/>
  <c r="AM635" i="2"/>
  <c r="AN635" i="2"/>
  <c r="AM644" i="2"/>
  <c r="AN644" i="2"/>
  <c r="AM557" i="2"/>
  <c r="AN557" i="2"/>
  <c r="AM472" i="2"/>
  <c r="AN472" i="2"/>
  <c r="AM761" i="2"/>
  <c r="AN761" i="2"/>
  <c r="AM198" i="2"/>
  <c r="AN198" i="2"/>
  <c r="AM319" i="2"/>
  <c r="AN319" i="2"/>
  <c r="AM160" i="2"/>
  <c r="AN160" i="2"/>
  <c r="AM757" i="2"/>
  <c r="AN757" i="2"/>
  <c r="AM355" i="2"/>
  <c r="AN355" i="2"/>
  <c r="AM427" i="2"/>
  <c r="AN427" i="2"/>
  <c r="AM1064" i="2"/>
  <c r="AN1064" i="2"/>
  <c r="AM1061" i="2"/>
  <c r="AN1061" i="2"/>
  <c r="AM1059" i="2"/>
  <c r="AN1059" i="2"/>
  <c r="AM685" i="2"/>
  <c r="AN685" i="2"/>
  <c r="AM395" i="2"/>
  <c r="AN395" i="2"/>
  <c r="AM103" i="2"/>
  <c r="AN103" i="2"/>
  <c r="AM390" i="2"/>
  <c r="AN390" i="2"/>
  <c r="AM1089" i="2"/>
  <c r="AN1089" i="2"/>
  <c r="AM677" i="2"/>
  <c r="AN677" i="2"/>
  <c r="AM548" i="2"/>
  <c r="AN548" i="2"/>
  <c r="AM45" i="2"/>
  <c r="AN45" i="2"/>
  <c r="AM409" i="2"/>
  <c r="AN409" i="2"/>
  <c r="AM138" i="2"/>
  <c r="AN138" i="2"/>
  <c r="AM222" i="2"/>
  <c r="AN222" i="2"/>
  <c r="AM171" i="2"/>
  <c r="AN171" i="2"/>
  <c r="AM1003" i="2"/>
  <c r="AN1003" i="2"/>
  <c r="AM129" i="2"/>
  <c r="AN129" i="2"/>
  <c r="AM4" i="2"/>
  <c r="AN4" i="2"/>
  <c r="AM454" i="2"/>
  <c r="AN454" i="2"/>
  <c r="AM703" i="2"/>
  <c r="AN703" i="2"/>
  <c r="AM80" i="2"/>
  <c r="AN80" i="2"/>
  <c r="AM156" i="2"/>
  <c r="AN156" i="2"/>
  <c r="AM152" i="2"/>
  <c r="AN152" i="2"/>
  <c r="AM547" i="2"/>
  <c r="AN547" i="2"/>
  <c r="AM481" i="2"/>
  <c r="AN481" i="2"/>
  <c r="AM476" i="2"/>
  <c r="AN476" i="2"/>
  <c r="AM383" i="2"/>
  <c r="AN383" i="2"/>
  <c r="AM289" i="2"/>
  <c r="AN289" i="2"/>
  <c r="AM145" i="2"/>
  <c r="AN145" i="2"/>
  <c r="AM64" i="2"/>
  <c r="AN64" i="2"/>
  <c r="AM172" i="2"/>
  <c r="AN172" i="2"/>
  <c r="AM137" i="2"/>
  <c r="AN137" i="2"/>
  <c r="AM305" i="2"/>
  <c r="AN305" i="2"/>
  <c r="AM297" i="2"/>
  <c r="AN297" i="2"/>
  <c r="AM707" i="2"/>
  <c r="AN707" i="2"/>
  <c r="AM61" i="2"/>
  <c r="AN61" i="2"/>
  <c r="AM55" i="2"/>
  <c r="AN55" i="2"/>
  <c r="AM294" i="2"/>
  <c r="AN294" i="2"/>
  <c r="AM293" i="2"/>
  <c r="AN293" i="2"/>
  <c r="AM253" i="2"/>
  <c r="AN253" i="2"/>
  <c r="AM310" i="2"/>
  <c r="AN310" i="2"/>
  <c r="AM365" i="2"/>
  <c r="AN365" i="2"/>
  <c r="AM1194" i="2"/>
  <c r="AN1194" i="2"/>
  <c r="AM1193" i="2"/>
  <c r="AN1193" i="2"/>
  <c r="AM1191" i="2"/>
  <c r="AN1191" i="2"/>
  <c r="AM656" i="2"/>
  <c r="AN656" i="2"/>
  <c r="AM1190" i="2"/>
  <c r="AN1190" i="2"/>
  <c r="AM1189" i="2"/>
  <c r="AN1189" i="2"/>
  <c r="AM1181" i="2"/>
  <c r="AN1181" i="2"/>
  <c r="AM1180" i="2"/>
  <c r="AN1180" i="2"/>
  <c r="AM1179" i="2"/>
  <c r="AN1179" i="2"/>
  <c r="AM1178" i="2"/>
  <c r="AN1178" i="2"/>
  <c r="AM1177" i="2"/>
  <c r="AN1177" i="2"/>
  <c r="AM1176" i="2"/>
  <c r="AN1176" i="2"/>
  <c r="AM1175" i="2"/>
  <c r="AN1175" i="2"/>
  <c r="AM1173" i="2"/>
  <c r="AN1173" i="2"/>
  <c r="AM1172" i="2"/>
  <c r="AN1172" i="2"/>
  <c r="AM1171" i="2"/>
  <c r="AN1171" i="2"/>
  <c r="AM1170" i="2"/>
  <c r="AN1170" i="2"/>
  <c r="AM1168" i="2"/>
  <c r="AN1168" i="2"/>
  <c r="AM1167" i="2"/>
  <c r="AN1167" i="2"/>
  <c r="AM1166" i="2"/>
  <c r="AN1166" i="2"/>
  <c r="AM1165" i="2"/>
  <c r="AN1165" i="2"/>
  <c r="AM1164" i="2"/>
  <c r="AN1164" i="2"/>
  <c r="AM1163" i="2"/>
  <c r="AN1163" i="2"/>
  <c r="AM1162" i="2"/>
  <c r="AN1162" i="2"/>
  <c r="AM1161" i="2"/>
  <c r="AN1161" i="2"/>
  <c r="AM1159" i="2"/>
  <c r="AN1159" i="2"/>
  <c r="AM1158" i="2"/>
  <c r="AN1158" i="2"/>
  <c r="AM228" i="2"/>
  <c r="AN228" i="2"/>
  <c r="AM162" i="2"/>
  <c r="AN162" i="2"/>
  <c r="AM1157" i="2"/>
  <c r="AN1157" i="2"/>
  <c r="AM1156" i="2"/>
  <c r="AN1156" i="2"/>
  <c r="AM1154" i="2"/>
  <c r="AN1154" i="2"/>
  <c r="AM1153" i="2"/>
  <c r="AN1153" i="2"/>
  <c r="AM1152" i="2"/>
  <c r="AN1152" i="2"/>
  <c r="AM194" i="2"/>
  <c r="AN194" i="2"/>
  <c r="AM1151" i="2"/>
  <c r="AN1151" i="2"/>
  <c r="AM1150" i="2"/>
  <c r="AN1150" i="2"/>
  <c r="AM1149" i="2"/>
  <c r="AN1149" i="2"/>
  <c r="AM1148" i="2"/>
  <c r="AN1148" i="2"/>
  <c r="AM1147" i="2"/>
  <c r="AN1147" i="2"/>
  <c r="AM1146" i="2"/>
  <c r="AN1146" i="2"/>
  <c r="AM1145" i="2"/>
  <c r="AN1145" i="2"/>
  <c r="AM1144" i="2"/>
  <c r="AN1144" i="2"/>
  <c r="AM1143" i="2"/>
  <c r="AN1143" i="2"/>
  <c r="AM1142" i="2"/>
  <c r="AN1142" i="2"/>
  <c r="AM1141" i="2"/>
  <c r="AN1141" i="2"/>
  <c r="AM1140" i="2"/>
  <c r="AN1140" i="2"/>
  <c r="AM8" i="2"/>
  <c r="AN8" i="2"/>
  <c r="AM16" i="2"/>
  <c r="AN16" i="2"/>
  <c r="AM15" i="2"/>
  <c r="AN15" i="2"/>
  <c r="AM191" i="2"/>
  <c r="AN191" i="2"/>
  <c r="AM1138" i="2"/>
  <c r="AN1138" i="2"/>
  <c r="AM1137" i="2"/>
  <c r="AN1137" i="2"/>
  <c r="AM1136" i="2"/>
  <c r="AN1136" i="2"/>
  <c r="AM33" i="2"/>
  <c r="AN33" i="2"/>
  <c r="AM27" i="2"/>
  <c r="AN27" i="2"/>
  <c r="AM225" i="2"/>
  <c r="AN225" i="2"/>
  <c r="AM330" i="2"/>
  <c r="AN330" i="2"/>
  <c r="AM291" i="2"/>
  <c r="AN291" i="2"/>
  <c r="AM153" i="2"/>
  <c r="AN153" i="2"/>
  <c r="AM150" i="2"/>
  <c r="AN150" i="2"/>
  <c r="AM26" i="2"/>
  <c r="AN26" i="2"/>
  <c r="AM362" i="2"/>
  <c r="AN362" i="2"/>
  <c r="AM361" i="2"/>
  <c r="AN361" i="2"/>
  <c r="AM360" i="2"/>
  <c r="AN360" i="2"/>
  <c r="AM358" i="2"/>
  <c r="AN358" i="2"/>
  <c r="AM1135" i="2"/>
  <c r="AN1135" i="2"/>
  <c r="AM1134" i="2"/>
  <c r="AN1134" i="2"/>
  <c r="AM28" i="2"/>
  <c r="AN28" i="2"/>
  <c r="AM376" i="2"/>
  <c r="AN376" i="2"/>
  <c r="AM375" i="2"/>
  <c r="AN375" i="2"/>
  <c r="AM371" i="2"/>
  <c r="AN371" i="2"/>
  <c r="AM1133" i="2"/>
  <c r="AN1133" i="2"/>
  <c r="AM1132" i="2"/>
  <c r="AN1132" i="2"/>
  <c r="AM158" i="2"/>
  <c r="AN158" i="2"/>
  <c r="AM1131" i="2"/>
  <c r="AN1131" i="2"/>
  <c r="AM30" i="2"/>
  <c r="AN30" i="2"/>
  <c r="AM1130" i="2"/>
  <c r="AN1130" i="2"/>
  <c r="AM1082" i="2"/>
  <c r="AN1082" i="2"/>
  <c r="AM561" i="2"/>
  <c r="AN561" i="2"/>
  <c r="AM29" i="2"/>
  <c r="AN29" i="2"/>
  <c r="AM1129" i="2"/>
  <c r="AN1129" i="2"/>
  <c r="AM179" i="2"/>
  <c r="AN179" i="2"/>
  <c r="AM1126" i="2"/>
  <c r="AN1126" i="2"/>
  <c r="AM1125" i="2"/>
  <c r="AN1125" i="2"/>
  <c r="AM202" i="2"/>
  <c r="AN202" i="2"/>
  <c r="AM1124" i="2"/>
  <c r="AN1124" i="2"/>
  <c r="AM236" i="2"/>
  <c r="AN236" i="2"/>
  <c r="AM342" i="2"/>
  <c r="AN342" i="2"/>
  <c r="AM39" i="2"/>
  <c r="AN39" i="2"/>
  <c r="AM440" i="2"/>
  <c r="AN440" i="2"/>
  <c r="AM226" i="2"/>
  <c r="AN226" i="2"/>
  <c r="AM263" i="2"/>
  <c r="AN263" i="2"/>
  <c r="AM261" i="2"/>
  <c r="AN261" i="2"/>
  <c r="AM258" i="2"/>
  <c r="AN258" i="2"/>
  <c r="AM338" i="2"/>
  <c r="AN338" i="2"/>
  <c r="AM1123" i="2"/>
  <c r="AN1123" i="2"/>
  <c r="AM1122" i="2"/>
  <c r="AN1122" i="2"/>
  <c r="AM1121" i="2"/>
  <c r="AN1121" i="2"/>
  <c r="AM326" i="2"/>
  <c r="AN326" i="2"/>
  <c r="AM1120" i="2"/>
  <c r="AN1120" i="2"/>
  <c r="AM163" i="2"/>
  <c r="AN163" i="2"/>
  <c r="AM1169" i="2"/>
  <c r="AN1169" i="2"/>
  <c r="AM237" i="2"/>
  <c r="AN237" i="2"/>
  <c r="AM259" i="2"/>
  <c r="AN259" i="2"/>
  <c r="AM1119" i="2"/>
  <c r="AN1119" i="2"/>
  <c r="AM1118" i="2"/>
  <c r="AN1118" i="2"/>
  <c r="AM206" i="2"/>
  <c r="AN206" i="2"/>
  <c r="AM897" i="2"/>
  <c r="AN897" i="2"/>
  <c r="AM353" i="2"/>
  <c r="AN353" i="2"/>
  <c r="AM24" i="2"/>
  <c r="AN24" i="2"/>
  <c r="AM450" i="2"/>
  <c r="AN450" i="2"/>
  <c r="AM374" i="2"/>
  <c r="AN374" i="2"/>
  <c r="AM373" i="2"/>
  <c r="AN373" i="2"/>
  <c r="AM265" i="2"/>
  <c r="AN265" i="2"/>
  <c r="AM20" i="2"/>
  <c r="AN20" i="2"/>
  <c r="AM320" i="2"/>
  <c r="AN320" i="2"/>
  <c r="AM1117" i="2"/>
  <c r="AN1117" i="2"/>
  <c r="AM1116" i="2"/>
  <c r="AN1116" i="2"/>
  <c r="AM1063" i="2"/>
  <c r="AN1063" i="2"/>
  <c r="AM1115" i="2"/>
  <c r="AN1115" i="2"/>
  <c r="AM429" i="2"/>
  <c r="AN429" i="2"/>
  <c r="AM272" i="2"/>
  <c r="AN272" i="2"/>
  <c r="AM397" i="2"/>
  <c r="AN397" i="2"/>
  <c r="AM229" i="2"/>
  <c r="AN229" i="2"/>
  <c r="AM238" i="2"/>
  <c r="AN238" i="2"/>
  <c r="AM224" i="2"/>
  <c r="AN224" i="2"/>
  <c r="AM281" i="2"/>
  <c r="AN281" i="2"/>
  <c r="AM17" i="2"/>
  <c r="AN17" i="2"/>
  <c r="AM245" i="2"/>
  <c r="AN245" i="2"/>
  <c r="AM230" i="2"/>
  <c r="AN230" i="2"/>
  <c r="AM344" i="2"/>
  <c r="AN344" i="2"/>
  <c r="AM199" i="2"/>
  <c r="AN199" i="2"/>
  <c r="AM248" i="2"/>
  <c r="AN248" i="2"/>
  <c r="AM647" i="2"/>
  <c r="AN647" i="2"/>
  <c r="AM23" i="2"/>
  <c r="AN23" i="2"/>
  <c r="AM1114" i="2"/>
  <c r="AN1114" i="2"/>
  <c r="AM1113" i="2"/>
  <c r="AN1113" i="2"/>
  <c r="AM1112" i="2"/>
  <c r="AN1112" i="2"/>
  <c r="AM31" i="2"/>
  <c r="AN31" i="2"/>
  <c r="AM393" i="2"/>
  <c r="AN393" i="2"/>
  <c r="AM1111" i="2"/>
  <c r="AN1111" i="2"/>
  <c r="AM1110" i="2"/>
  <c r="AN1110" i="2"/>
  <c r="AM1109" i="2"/>
  <c r="AN1109" i="2"/>
  <c r="AM1108" i="2"/>
  <c r="AN1108" i="2"/>
  <c r="AM19" i="2"/>
  <c r="AN19" i="2"/>
  <c r="AM288" i="2"/>
  <c r="AN288" i="2"/>
  <c r="AM241" i="2"/>
  <c r="AN241" i="2"/>
  <c r="AM184" i="2"/>
  <c r="AN184" i="2"/>
  <c r="AM1107" i="2"/>
  <c r="AN1107" i="2"/>
  <c r="AM1106" i="2"/>
  <c r="AN1106" i="2"/>
  <c r="AM1105" i="2"/>
  <c r="AN1105" i="2"/>
  <c r="AM1104" i="2"/>
  <c r="AN1104" i="2"/>
  <c r="AM1103" i="2"/>
  <c r="AN1103" i="2"/>
  <c r="AM1102" i="2"/>
  <c r="AN1102" i="2"/>
  <c r="AM1099" i="2"/>
  <c r="AN1099" i="2"/>
  <c r="AM1098" i="2"/>
  <c r="AN1098" i="2"/>
  <c r="AM1097" i="2"/>
  <c r="AN1097" i="2"/>
  <c r="AM1096" i="2"/>
  <c r="AN1096" i="2"/>
  <c r="AM1095" i="2"/>
  <c r="AN1095" i="2"/>
  <c r="AM1094" i="2"/>
  <c r="AN1094" i="2"/>
  <c r="AM1093" i="2"/>
  <c r="AN1093" i="2"/>
  <c r="AM1092" i="2"/>
  <c r="AN1092" i="2"/>
  <c r="AM1091" i="2"/>
  <c r="AN1091" i="2"/>
  <c r="AM1090" i="2"/>
  <c r="AN1090" i="2"/>
  <c r="AM1087" i="2"/>
  <c r="AN1087" i="2"/>
  <c r="AM1086" i="2"/>
  <c r="AN1086" i="2"/>
  <c r="AM1085" i="2"/>
  <c r="AN1085" i="2"/>
  <c r="AM1084" i="2"/>
  <c r="AN1084" i="2"/>
  <c r="AM1083" i="2"/>
  <c r="AN1083" i="2"/>
  <c r="AM1081" i="2"/>
  <c r="AN1081" i="2"/>
  <c r="AM1080" i="2"/>
  <c r="AN1080" i="2"/>
  <c r="AM1079" i="2"/>
  <c r="AN1079" i="2"/>
  <c r="AM1078" i="2"/>
  <c r="AN1078" i="2"/>
  <c r="AM1077" i="2"/>
  <c r="AN1077" i="2"/>
  <c r="AM1076" i="2"/>
  <c r="AN1076" i="2"/>
  <c r="AM1075" i="2"/>
  <c r="AN1075" i="2"/>
  <c r="AM1074" i="2"/>
  <c r="AN1074" i="2"/>
  <c r="AM1073" i="2"/>
  <c r="AN1073" i="2"/>
  <c r="AM1072" i="2"/>
  <c r="AN1072" i="2"/>
  <c r="AM1071" i="2"/>
  <c r="AN1071" i="2"/>
  <c r="AM1070" i="2"/>
  <c r="AN1070" i="2"/>
  <c r="AM1069" i="2"/>
  <c r="AN1069" i="2"/>
  <c r="AM1066" i="2"/>
  <c r="AN1066" i="2"/>
  <c r="AM1065" i="2"/>
  <c r="AN1065" i="2"/>
  <c r="AM1060" i="2"/>
  <c r="AN1060" i="2"/>
  <c r="AM1057" i="2"/>
  <c r="AN1057" i="2"/>
  <c r="AM1054" i="2"/>
  <c r="AN1054" i="2"/>
  <c r="AM1053" i="2"/>
  <c r="AN1053" i="2"/>
  <c r="AM1052" i="2"/>
  <c r="AN1052" i="2"/>
  <c r="AM1050" i="2"/>
  <c r="AN1050" i="2"/>
  <c r="AM1049" i="2"/>
  <c r="AN1049" i="2"/>
  <c r="AM318" i="2"/>
  <c r="AN318" i="2"/>
  <c r="AM125" i="2"/>
  <c r="AN125" i="2"/>
  <c r="AM510" i="2"/>
  <c r="AN510" i="2"/>
  <c r="AM572" i="2"/>
  <c r="AN572" i="2"/>
  <c r="AM349" i="2"/>
  <c r="AN349" i="2"/>
  <c r="AM1048" i="2"/>
  <c r="AN1048" i="2"/>
  <c r="AM1043" i="2"/>
  <c r="AN1043" i="2"/>
  <c r="AM1042" i="2"/>
  <c r="AN1042" i="2"/>
  <c r="AM1039" i="2"/>
  <c r="AN1039" i="2"/>
  <c r="AM404" i="2"/>
  <c r="AN404" i="2"/>
  <c r="AM285" i="2"/>
  <c r="AN285" i="2"/>
  <c r="AM932" i="2"/>
  <c r="AN932" i="2"/>
  <c r="AM1036" i="2"/>
  <c r="AN1036" i="2"/>
  <c r="AM418" i="2"/>
  <c r="AN418" i="2"/>
  <c r="AM979" i="2"/>
  <c r="AN979" i="2"/>
  <c r="AM110" i="2"/>
  <c r="AN110" i="2"/>
  <c r="AM579" i="2"/>
  <c r="AN579" i="2"/>
  <c r="AM580" i="2"/>
  <c r="AN580" i="2"/>
  <c r="AM625" i="2"/>
  <c r="AN625" i="2"/>
  <c r="AM242" i="2"/>
  <c r="AN242" i="2"/>
  <c r="AM1033" i="2"/>
  <c r="AN1033" i="2"/>
  <c r="AM1028" i="2"/>
  <c r="AN1028" i="2"/>
  <c r="AM1027" i="2"/>
  <c r="AN1027" i="2"/>
  <c r="AM1022" i="2"/>
  <c r="AN1022" i="2"/>
  <c r="AM1021" i="2"/>
  <c r="AN1021" i="2"/>
  <c r="AM1016" i="2"/>
  <c r="AN1016" i="2"/>
  <c r="AM1014" i="2"/>
  <c r="AN1014" i="2"/>
  <c r="AM1013" i="2"/>
  <c r="AN1013" i="2"/>
  <c r="AM1012" i="2"/>
  <c r="AN1012" i="2"/>
  <c r="AM1009" i="2"/>
  <c r="AN1009" i="2"/>
  <c r="AM1006" i="2"/>
  <c r="AN1006" i="2"/>
  <c r="AM998" i="2"/>
  <c r="AN998" i="2"/>
  <c r="AM997" i="2"/>
  <c r="AN997" i="2"/>
  <c r="AM991" i="2"/>
  <c r="AN991" i="2"/>
  <c r="AM990" i="2"/>
  <c r="AN990" i="2"/>
  <c r="AM983" i="2"/>
  <c r="AN983" i="2"/>
  <c r="AM982" i="2"/>
  <c r="AN982" i="2"/>
  <c r="AM976" i="2"/>
  <c r="AN976" i="2"/>
  <c r="AM973" i="2"/>
  <c r="AN973" i="2"/>
  <c r="AM972" i="2"/>
  <c r="AN972" i="2"/>
  <c r="AM971" i="2"/>
  <c r="AN971" i="2"/>
  <c r="AM967" i="2"/>
  <c r="AN967" i="2"/>
  <c r="AM966" i="2"/>
  <c r="AN966" i="2"/>
  <c r="AM964" i="2"/>
  <c r="AN964" i="2"/>
  <c r="AM959" i="2"/>
  <c r="AN959" i="2"/>
  <c r="AM955" i="2"/>
  <c r="AN955" i="2"/>
  <c r="AM267" i="2"/>
  <c r="AN267" i="2"/>
  <c r="AM952" i="2"/>
  <c r="AN952" i="2"/>
  <c r="AM496" i="2"/>
  <c r="AN496" i="2"/>
  <c r="AM280" i="2"/>
  <c r="AN280" i="2"/>
  <c r="AM1001" i="2"/>
  <c r="AN1001" i="2"/>
  <c r="AM1160" i="2"/>
  <c r="AN1160" i="2"/>
  <c r="AM974" i="2"/>
  <c r="AN974" i="2"/>
  <c r="AM951" i="2"/>
  <c r="AN951" i="2"/>
  <c r="AM950" i="2"/>
  <c r="AN950" i="2"/>
  <c r="AM948" i="2"/>
  <c r="AN948" i="2"/>
  <c r="AM947" i="2"/>
  <c r="AN947" i="2"/>
  <c r="AM943" i="2"/>
  <c r="AN943" i="2"/>
  <c r="AM942" i="2"/>
  <c r="AN942" i="2"/>
  <c r="AM941" i="2"/>
  <c r="AN941" i="2"/>
  <c r="AM939" i="2"/>
  <c r="AN939" i="2"/>
  <c r="AM937" i="2"/>
  <c r="AN937" i="2"/>
  <c r="AM934" i="2"/>
  <c r="AN934" i="2"/>
  <c r="AM204" i="2"/>
  <c r="AN204" i="2"/>
  <c r="AM933" i="2"/>
  <c r="AN933" i="2"/>
  <c r="AM185" i="2"/>
  <c r="AN185" i="2"/>
  <c r="AM659" i="2"/>
  <c r="AN659" i="2"/>
  <c r="AM585" i="2"/>
  <c r="AN585" i="2"/>
  <c r="AM930" i="2"/>
  <c r="AN930" i="2"/>
  <c r="AM928" i="2"/>
  <c r="AN928" i="2"/>
  <c r="AM927" i="2"/>
  <c r="AN927" i="2"/>
  <c r="AM926" i="2"/>
  <c r="AN926" i="2"/>
  <c r="AM925" i="2"/>
  <c r="AN925" i="2"/>
  <c r="AM923" i="2"/>
  <c r="AN923" i="2"/>
  <c r="AM922" i="2"/>
  <c r="AN922" i="2"/>
  <c r="AM60" i="2"/>
  <c r="AN60" i="2"/>
  <c r="AM708" i="2"/>
  <c r="AN708" i="2"/>
  <c r="AM921" i="2"/>
  <c r="AN921" i="2"/>
  <c r="AM920" i="2"/>
  <c r="AN920" i="2"/>
  <c r="AM918" i="2"/>
  <c r="AN918" i="2"/>
  <c r="AM915" i="2"/>
  <c r="AN915" i="2"/>
  <c r="AM914" i="2"/>
  <c r="AN914" i="2"/>
  <c r="AM912" i="2"/>
  <c r="AN912" i="2"/>
  <c r="AM910" i="2"/>
  <c r="AN910" i="2"/>
  <c r="AM909" i="2"/>
  <c r="AN909" i="2"/>
  <c r="AM436" i="2"/>
  <c r="AN436" i="2"/>
  <c r="AM904" i="2"/>
  <c r="AN904" i="2"/>
  <c r="AM543" i="2"/>
  <c r="AN543" i="2"/>
  <c r="AM903" i="2"/>
  <c r="AN903" i="2"/>
  <c r="AM901" i="2"/>
  <c r="AN901" i="2"/>
  <c r="AM900" i="2"/>
  <c r="AN900" i="2"/>
  <c r="AM899" i="2"/>
  <c r="AN899" i="2"/>
  <c r="AM898" i="2"/>
  <c r="AN898" i="2"/>
  <c r="AM896" i="2"/>
  <c r="AN896" i="2"/>
  <c r="AM894" i="2"/>
  <c r="AN894" i="2"/>
  <c r="AM893" i="2"/>
  <c r="AN893" i="2"/>
  <c r="AM889" i="2"/>
  <c r="AN889" i="2"/>
  <c r="AM887" i="2"/>
  <c r="AN887" i="2"/>
  <c r="AM885" i="2"/>
  <c r="AN885" i="2"/>
  <c r="AM883" i="2"/>
  <c r="AN883" i="2"/>
  <c r="AM876" i="2"/>
  <c r="AN876" i="2"/>
  <c r="AM875" i="2"/>
  <c r="AN875" i="2"/>
  <c r="AM871" i="2"/>
  <c r="AN871" i="2"/>
  <c r="AM870" i="2"/>
  <c r="AN870" i="2"/>
  <c r="AM869" i="2"/>
  <c r="AN869" i="2"/>
  <c r="AM864" i="2"/>
  <c r="AN864" i="2"/>
  <c r="AM861" i="2"/>
  <c r="AN861" i="2"/>
  <c r="AM857" i="2"/>
  <c r="AN857" i="2"/>
  <c r="AM852" i="2"/>
  <c r="AN852" i="2"/>
  <c r="AM849" i="2"/>
  <c r="AN849" i="2"/>
  <c r="AM848" i="2"/>
  <c r="AN848" i="2"/>
  <c r="AM843" i="2"/>
  <c r="AN843" i="2"/>
  <c r="AM839" i="2"/>
  <c r="AN839" i="2"/>
  <c r="AM837" i="2"/>
  <c r="AN837" i="2"/>
  <c r="AM835" i="2"/>
  <c r="AN835" i="2"/>
  <c r="AM833" i="2"/>
  <c r="AN833" i="2"/>
  <c r="AM832" i="2"/>
  <c r="AN832" i="2"/>
  <c r="AM829" i="2"/>
  <c r="AN829" i="2"/>
  <c r="AM828" i="2"/>
  <c r="AN828" i="2"/>
  <c r="AM1088" i="2"/>
  <c r="AN1088" i="2"/>
  <c r="AM571" i="2"/>
  <c r="AN571" i="2"/>
  <c r="AM825" i="2"/>
  <c r="AN825" i="2"/>
  <c r="AM824" i="2"/>
  <c r="AN824" i="2"/>
  <c r="AM821" i="2"/>
  <c r="AN821" i="2"/>
  <c r="AM820" i="2"/>
  <c r="AN820" i="2"/>
  <c r="AM819" i="2"/>
  <c r="AN819" i="2"/>
  <c r="AM815" i="2"/>
  <c r="AN815" i="2"/>
  <c r="AM98" i="2"/>
  <c r="AN98" i="2"/>
  <c r="AM812" i="2"/>
  <c r="AN812" i="2"/>
  <c r="AM811" i="2"/>
  <c r="AN811" i="2"/>
  <c r="AM810" i="2"/>
  <c r="AN810" i="2"/>
  <c r="AM808" i="2"/>
  <c r="AN808" i="2"/>
  <c r="AM807" i="2"/>
  <c r="AN807" i="2"/>
  <c r="AM806" i="2"/>
  <c r="AN806" i="2"/>
  <c r="AM805" i="2"/>
  <c r="AN805" i="2"/>
  <c r="AM804" i="2"/>
  <c r="AN804" i="2"/>
  <c r="AM803" i="2"/>
  <c r="AN803" i="2"/>
  <c r="AM800" i="2"/>
  <c r="AN800" i="2"/>
  <c r="AM797" i="2"/>
  <c r="AN797" i="2"/>
  <c r="AM790" i="2"/>
  <c r="AN790" i="2"/>
  <c r="AM789" i="2"/>
  <c r="AN789" i="2"/>
  <c r="AM788" i="2"/>
  <c r="AN788" i="2"/>
  <c r="AM787" i="2"/>
  <c r="AN787" i="2"/>
  <c r="AM784" i="2"/>
  <c r="AN784" i="2"/>
  <c r="AM74" i="2"/>
  <c r="AN74" i="2"/>
  <c r="AM780" i="2"/>
  <c r="AN780" i="2"/>
  <c r="AM776" i="2"/>
  <c r="AN776" i="2"/>
  <c r="AM775" i="2"/>
  <c r="AN775" i="2"/>
  <c r="AM73" i="2"/>
  <c r="AN73" i="2"/>
  <c r="AM771" i="2"/>
  <c r="AN771" i="2"/>
  <c r="AM755" i="2"/>
  <c r="AN755" i="2"/>
  <c r="AM754" i="2"/>
  <c r="AN754" i="2"/>
  <c r="AM751" i="2"/>
  <c r="AN751" i="2"/>
  <c r="AM748" i="2"/>
  <c r="AN748" i="2"/>
  <c r="AM746" i="2"/>
  <c r="AN746" i="2"/>
  <c r="AM734" i="2"/>
  <c r="AN734" i="2"/>
  <c r="AM726" i="2"/>
  <c r="AN726" i="2"/>
  <c r="AM723" i="2"/>
  <c r="AN723" i="2"/>
  <c r="AM722" i="2"/>
  <c r="AN722" i="2"/>
  <c r="AM719" i="2"/>
  <c r="AN719" i="2"/>
  <c r="AM718" i="2"/>
  <c r="AN718" i="2"/>
  <c r="AM711" i="2"/>
  <c r="AN711" i="2"/>
  <c r="AM710" i="2"/>
  <c r="AN710" i="2"/>
  <c r="AM709" i="2"/>
  <c r="AN709" i="2"/>
  <c r="AM706" i="2"/>
  <c r="AN706" i="2"/>
  <c r="AM705" i="2"/>
  <c r="AN705" i="2"/>
  <c r="AM704" i="2"/>
  <c r="AN704" i="2"/>
  <c r="AM702" i="2"/>
  <c r="AN702" i="2"/>
  <c r="AM701" i="2"/>
  <c r="AN701" i="2"/>
  <c r="AM700" i="2"/>
  <c r="AN700" i="2"/>
  <c r="AM695" i="2"/>
  <c r="AN695" i="2"/>
  <c r="AM694" i="2"/>
  <c r="AN694" i="2"/>
  <c r="AM689" i="2"/>
  <c r="AN689" i="2"/>
  <c r="AM688" i="2"/>
  <c r="AN688" i="2"/>
  <c r="AM687" i="2"/>
  <c r="AN687" i="2"/>
  <c r="AM684" i="2"/>
  <c r="AN684" i="2"/>
  <c r="AM681" i="2"/>
  <c r="AN681" i="2"/>
  <c r="AM680" i="2"/>
  <c r="AN680" i="2"/>
  <c r="AM675" i="2"/>
  <c r="AN675" i="2"/>
  <c r="AM674" i="2"/>
  <c r="AN674" i="2"/>
  <c r="AM673" i="2"/>
  <c r="AN673" i="2"/>
  <c r="AM672" i="2"/>
  <c r="AN672" i="2"/>
  <c r="AM671" i="2"/>
  <c r="AN671" i="2"/>
  <c r="AM670" i="2"/>
  <c r="AN670" i="2"/>
  <c r="AM664" i="2"/>
  <c r="AN664" i="2"/>
  <c r="AM663" i="2"/>
  <c r="AN663" i="2"/>
  <c r="AM662" i="2"/>
  <c r="AN662" i="2"/>
  <c r="AM654" i="2"/>
  <c r="AN654" i="2"/>
  <c r="AM651" i="2"/>
  <c r="AN651" i="2"/>
  <c r="AM650" i="2"/>
  <c r="AN650" i="2"/>
  <c r="AM72" i="2"/>
  <c r="AN72" i="2"/>
  <c r="AM642" i="2"/>
  <c r="AN642" i="2"/>
  <c r="AM639" i="2"/>
  <c r="AN639" i="2"/>
  <c r="AM636" i="2"/>
  <c r="AN636" i="2"/>
  <c r="AM634" i="2"/>
  <c r="AN634" i="2"/>
  <c r="AM632" i="2"/>
  <c r="AN632" i="2"/>
  <c r="AM631" i="2"/>
  <c r="AN631" i="2"/>
  <c r="AM629" i="2"/>
  <c r="AN629" i="2"/>
  <c r="AM613" i="2"/>
  <c r="AN613" i="2"/>
  <c r="AM609" i="2"/>
  <c r="AN609" i="2"/>
  <c r="AM169" i="2"/>
  <c r="AN169" i="2"/>
  <c r="AM601" i="2"/>
  <c r="AN601" i="2"/>
  <c r="AM180" i="2"/>
  <c r="AN180" i="2"/>
  <c r="AM600" i="2"/>
  <c r="AN600" i="2"/>
  <c r="AM598" i="2"/>
  <c r="AN598" i="2"/>
  <c r="AM328" i="2"/>
  <c r="AN328" i="2"/>
  <c r="AM596" i="2"/>
  <c r="AN596" i="2"/>
  <c r="AM192" i="2"/>
  <c r="AN192" i="2"/>
  <c r="AM595" i="2"/>
  <c r="AN595" i="2"/>
  <c r="AM594" i="2"/>
  <c r="AN594" i="2"/>
  <c r="AM592" i="2"/>
  <c r="AN592" i="2"/>
  <c r="AM588" i="2"/>
  <c r="AN588" i="2"/>
  <c r="AM587" i="2"/>
  <c r="AN587" i="2"/>
  <c r="AM586" i="2"/>
  <c r="AN586" i="2"/>
  <c r="AM584" i="2"/>
  <c r="AN584" i="2"/>
  <c r="AM582" i="2"/>
  <c r="AN582" i="2"/>
  <c r="AM578" i="2"/>
  <c r="AN578" i="2"/>
  <c r="AM577" i="2"/>
  <c r="AN577" i="2"/>
  <c r="AM576" i="2"/>
  <c r="AN576" i="2"/>
  <c r="AM573" i="2"/>
  <c r="AN573" i="2"/>
  <c r="AM81" i="2"/>
  <c r="AN81" i="2"/>
  <c r="AM569" i="2"/>
  <c r="AN569" i="2"/>
  <c r="AM562" i="2"/>
  <c r="AN562" i="2"/>
  <c r="AM552" i="2"/>
  <c r="AN552" i="2"/>
  <c r="AM551" i="2"/>
  <c r="AN551" i="2"/>
  <c r="AM549" i="2"/>
  <c r="AN549" i="2"/>
  <c r="AM546" i="2"/>
  <c r="AN546" i="2"/>
  <c r="AM544" i="2"/>
  <c r="AN544" i="2"/>
  <c r="AM536" i="2"/>
  <c r="AN536" i="2"/>
  <c r="AM533" i="2"/>
  <c r="AN533" i="2"/>
  <c r="AM529" i="2"/>
  <c r="AN529" i="2"/>
  <c r="AM527" i="2"/>
  <c r="AN527" i="2"/>
  <c r="AM523" i="2"/>
  <c r="AN523" i="2"/>
  <c r="AM520" i="2"/>
  <c r="AN520" i="2"/>
  <c r="AM516" i="2"/>
  <c r="AN516" i="2"/>
  <c r="AM514" i="2"/>
  <c r="AN514" i="2"/>
  <c r="AM513" i="2"/>
  <c r="AN513" i="2"/>
  <c r="AM512" i="2"/>
  <c r="AN512" i="2"/>
  <c r="AM502" i="2"/>
  <c r="AN502" i="2"/>
  <c r="AM500" i="2"/>
  <c r="AN500" i="2"/>
  <c r="AM499" i="2"/>
  <c r="AN499" i="2"/>
  <c r="AM497" i="2"/>
  <c r="AN497" i="2"/>
  <c r="AM493" i="2"/>
  <c r="AN493" i="2"/>
  <c r="AM491" i="2"/>
  <c r="AN491" i="2"/>
  <c r="AM489" i="2"/>
  <c r="AN489" i="2"/>
  <c r="AM487" i="2"/>
  <c r="AN487" i="2"/>
  <c r="AM485" i="2"/>
  <c r="AN485" i="2"/>
  <c r="AM480" i="2"/>
  <c r="AN480" i="2"/>
  <c r="AM477" i="2"/>
  <c r="AN477" i="2"/>
  <c r="AM474" i="2"/>
  <c r="AN474" i="2"/>
  <c r="AM469" i="2"/>
  <c r="AN469" i="2"/>
  <c r="AM465" i="2"/>
  <c r="AN465" i="2"/>
  <c r="AM717" i="2"/>
  <c r="AN717" i="2"/>
  <c r="AM462" i="2"/>
  <c r="AN462" i="2"/>
  <c r="AM457" i="2"/>
  <c r="AN457" i="2"/>
  <c r="AM446" i="2"/>
  <c r="AN446" i="2"/>
  <c r="AM442" i="2"/>
  <c r="AN442" i="2"/>
  <c r="AM437" i="2"/>
  <c r="AN437" i="2"/>
  <c r="AM433" i="2"/>
  <c r="AN433" i="2"/>
  <c r="AM430" i="2"/>
  <c r="AN430" i="2"/>
  <c r="AM426" i="2"/>
  <c r="AN426" i="2"/>
  <c r="AM412" i="2"/>
  <c r="AN412" i="2"/>
  <c r="AM410" i="2"/>
  <c r="AN410" i="2"/>
  <c r="AN406" i="2"/>
  <c r="AM406" i="2"/>
  <c r="AM402" i="2"/>
  <c r="AN402" i="2"/>
  <c r="AM401" i="2"/>
  <c r="AN401" i="2"/>
  <c r="AM396" i="2"/>
  <c r="AN396" i="2"/>
  <c r="AM389" i="2"/>
  <c r="AN389" i="2"/>
  <c r="AM385" i="2"/>
  <c r="AN385" i="2"/>
  <c r="AM380" i="2"/>
  <c r="AN380" i="2"/>
  <c r="AM372" i="2"/>
  <c r="AN372" i="2"/>
  <c r="AM369" i="2"/>
  <c r="AN369" i="2"/>
  <c r="AM356" i="2"/>
  <c r="AN356" i="2"/>
  <c r="AM351" i="2"/>
  <c r="AN351" i="2"/>
  <c r="AM350" i="2"/>
  <c r="AN350" i="2"/>
  <c r="AM343" i="2"/>
  <c r="AN343" i="2"/>
  <c r="AM336" i="2"/>
  <c r="AN336" i="2"/>
  <c r="AM331" i="2"/>
  <c r="AN331" i="2"/>
  <c r="AM327" i="2"/>
  <c r="AN327" i="2"/>
  <c r="AM314" i="2"/>
  <c r="AN314" i="2"/>
  <c r="AM290" i="2"/>
  <c r="AN290" i="2"/>
  <c r="AM282" i="2"/>
  <c r="AN282" i="2"/>
  <c r="AM277" i="2"/>
  <c r="AN277" i="2"/>
  <c r="AM262" i="2"/>
  <c r="AN262" i="2"/>
  <c r="AM256" i="2"/>
  <c r="AN256" i="2"/>
  <c r="AM243" i="2"/>
  <c r="AN243" i="2"/>
  <c r="AM170" i="2"/>
  <c r="AN170" i="2"/>
  <c r="AM79" i="2"/>
  <c r="AN79" i="2"/>
  <c r="AM232" i="2"/>
  <c r="AN232" i="2"/>
  <c r="AM836" i="2"/>
  <c r="AN836" i="2"/>
  <c r="AM121" i="2"/>
  <c r="AN121" i="2"/>
  <c r="AM214" i="2"/>
  <c r="AN214" i="2"/>
  <c r="AM201" i="2"/>
  <c r="AN201" i="2"/>
  <c r="AM94" i="2"/>
  <c r="AN94" i="2"/>
  <c r="AM392" i="2"/>
  <c r="AN392" i="2"/>
  <c r="AM101" i="2"/>
  <c r="AN101" i="2"/>
  <c r="AM168" i="2"/>
  <c r="AN168" i="2"/>
  <c r="AM120" i="2"/>
  <c r="AN120" i="2"/>
  <c r="AM115" i="2"/>
  <c r="AN115" i="2"/>
  <c r="AM93" i="2"/>
  <c r="AN93" i="2"/>
  <c r="AM196" i="2"/>
  <c r="AN196" i="2"/>
  <c r="AM382" i="2"/>
  <c r="AN382" i="2"/>
  <c r="AM329" i="2"/>
  <c r="AN329" i="2"/>
  <c r="AM116" i="2"/>
  <c r="AN116" i="2"/>
  <c r="AM92" i="2"/>
  <c r="AN92" i="2"/>
  <c r="AM1040" i="2"/>
  <c r="AN1040" i="2"/>
  <c r="AM408" i="2"/>
  <c r="AN408" i="2"/>
  <c r="AM345" i="2"/>
  <c r="AN345" i="2"/>
  <c r="AM492" i="2"/>
  <c r="AN492" i="2"/>
  <c r="AM505" i="2"/>
  <c r="AN505" i="2"/>
  <c r="AM127" i="2"/>
  <c r="AN127" i="2"/>
  <c r="AM340" i="2"/>
  <c r="AN340" i="2"/>
  <c r="AM113" i="2"/>
  <c r="AN113" i="2"/>
  <c r="AM217" i="2"/>
  <c r="AN217" i="2"/>
  <c r="AM97" i="2"/>
  <c r="AN97" i="2"/>
  <c r="AN357" i="2"/>
  <c r="AM357" i="2"/>
  <c r="AM308" i="2"/>
  <c r="AN308" i="2"/>
  <c r="AN271" i="2"/>
  <c r="AM271" i="2"/>
  <c r="AM100" i="2"/>
  <c r="AN100" i="2"/>
  <c r="AM176" i="2"/>
  <c r="AN176" i="2"/>
  <c r="AM452" i="2"/>
  <c r="AN452" i="2"/>
  <c r="AM1067" i="2"/>
  <c r="AN1067" i="2"/>
  <c r="AM309" i="2"/>
  <c r="AN309" i="2"/>
  <c r="AM13" i="2"/>
  <c r="AN13" i="2"/>
  <c r="AM134" i="2"/>
  <c r="AN134" i="2"/>
  <c r="AM135" i="2"/>
  <c r="AN135" i="2"/>
  <c r="AM1188" i="2"/>
  <c r="AN1188" i="2"/>
  <c r="AM1184" i="2"/>
  <c r="AN1184" i="2"/>
  <c r="AM1183" i="2"/>
  <c r="AN1183" i="2"/>
  <c r="AM627" i="2"/>
  <c r="AN627" i="2"/>
  <c r="AM622" i="2"/>
  <c r="AN622" i="2"/>
  <c r="AM620" i="2"/>
  <c r="AN620" i="2"/>
  <c r="AM611" i="2"/>
  <c r="AN611" i="2"/>
  <c r="AM610" i="2"/>
  <c r="AN610" i="2"/>
  <c r="AM608" i="2"/>
  <c r="AN608" i="2"/>
  <c r="AM219" i="2"/>
  <c r="AN219" i="2"/>
  <c r="AM603" i="2"/>
  <c r="AN603" i="2"/>
  <c r="AM602" i="2"/>
  <c r="AN602" i="2"/>
  <c r="AM131" i="2"/>
  <c r="AN131" i="2"/>
  <c r="AM425" i="2"/>
  <c r="AN425" i="2"/>
  <c r="AM419" i="2"/>
  <c r="AN419" i="2"/>
  <c r="AM456" i="2"/>
  <c r="AN456" i="2"/>
  <c r="AM658" i="2"/>
  <c r="AN658" i="2"/>
  <c r="AM468" i="2"/>
  <c r="AN468" i="2"/>
  <c r="AM66" i="2"/>
  <c r="AN66" i="2"/>
  <c r="AM257" i="2"/>
  <c r="AN257" i="2"/>
  <c r="AM221" i="2"/>
  <c r="AN221" i="2"/>
  <c r="AM157" i="2"/>
  <c r="AN157" i="2"/>
  <c r="AM246" i="2"/>
  <c r="AN246" i="2"/>
  <c r="AM366" i="2"/>
  <c r="AN366" i="2"/>
  <c r="AM133" i="2"/>
  <c r="AN133" i="2"/>
  <c r="AM90" i="2"/>
  <c r="AN90" i="2"/>
  <c r="AM65" i="2"/>
  <c r="AN65" i="2"/>
  <c r="AM166" i="2"/>
  <c r="AN166" i="2"/>
  <c r="AM1062" i="2"/>
  <c r="AN1062" i="2"/>
  <c r="AM542" i="2"/>
  <c r="AN542" i="2"/>
  <c r="AM59" i="2"/>
  <c r="AN59" i="2"/>
  <c r="AM155" i="2"/>
  <c r="AN155" i="2"/>
  <c r="AM95" i="2"/>
  <c r="AN95" i="2"/>
  <c r="AM58" i="2"/>
  <c r="AN58" i="2"/>
  <c r="AM1187" i="2"/>
  <c r="AN1187" i="2"/>
  <c r="AM1182" i="2"/>
  <c r="AN11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tc={F78E613D-2F4E-4214-8D57-17BB9F33843F}</author>
    <author>tc={66ACB76D-CA09-46C8-A8A2-14CCBE81185B}</author>
    <author>tc={3358D860-592B-47FE-A39E-2FE188F0F4AC}</author>
  </authors>
  <commentList>
    <comment ref="V935" authorId="0" shapeId="0" xr:uid="{F78E613D-2F4E-4214-8D57-17BB9F3384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Infotécnica indica 199,6 MW, pero para PSUF se considera 145 MW como máxima, indicando como referencia Infotécnica --&gt;&lt;--</t>
      </text>
    </comment>
    <comment ref="V993" authorId="1" shapeId="0" xr:uid="{66ACB76D-CA09-46C8-A8A2-14CCBE81185B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Infotécnica indica 45,7 MW, pero para PSUF se considera 34,7 MW como máxima, indicando como referencia Infotécnica --&gt;&lt;--</t>
      </text>
    </comment>
    <comment ref="V1134" authorId="2" shapeId="0" xr:uid="{3358D860-592B-47FE-A39E-2FE188F0F4A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Infotécnica indica 109 MW, pero para PSUF se considera 89,2 MW como máxima, indicando como referencia Infotécnica --&gt;&lt;--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<sst xmlns="http://schemas.openxmlformats.org/spreadsheetml/2006/main" count="51475" uniqueCount="6305">
  <si>
    <t>ID Central infotécnica</t>
  </si>
  <si>
    <t>Nemotécnico Central Infotécnica</t>
  </si>
  <si>
    <t>Nombre Central Infotécnica</t>
  </si>
  <si>
    <t>Coordinado</t>
  </si>
  <si>
    <t>RUT Coordinado</t>
  </si>
  <si>
    <t>Propietario</t>
  </si>
  <si>
    <t>N° Centrales del coordinado</t>
  </si>
  <si>
    <t>POI</t>
  </si>
  <si>
    <t>POI CMg</t>
  </si>
  <si>
    <t>BARRA_TRANSF</t>
  </si>
  <si>
    <t>Cantidad de unidades</t>
  </si>
  <si>
    <t>Año</t>
  </si>
  <si>
    <t>Tipo de central</t>
  </si>
  <si>
    <t>Tipo tecnología</t>
  </si>
  <si>
    <t>Medio de generación</t>
  </si>
  <si>
    <t>Región</t>
  </si>
  <si>
    <t>Provincia</t>
  </si>
  <si>
    <t>Comuna</t>
  </si>
  <si>
    <t>Estado</t>
  </si>
  <si>
    <t>Fecha EO</t>
  </si>
  <si>
    <t>Potencia máxima neta Central
[MW]</t>
  </si>
  <si>
    <t>Inyección energía [GWh]</t>
  </si>
  <si>
    <t>Retiros energía Bloque A [MWh]</t>
  </si>
  <si>
    <t>Retiros energía Bloque B [MWh]</t>
  </si>
  <si>
    <t>Retiros energía Bloque C [MWh]</t>
  </si>
  <si>
    <t>Retiros energía Total 2025 [MWh]</t>
  </si>
  <si>
    <t>CMg precio captura</t>
  </si>
  <si>
    <t>CMg promedio horario</t>
  </si>
  <si>
    <t>CMg promedio solar</t>
  </si>
  <si>
    <t>CMg promedio noche</t>
  </si>
  <si>
    <t>Porcentaje iny. costo cero</t>
  </si>
  <si>
    <t>Pagos laterales</t>
  </si>
  <si>
    <t>Ingresos Energía Coordinado (Balance)</t>
  </si>
  <si>
    <t>Ingresos Potencia Coordinado</t>
  </si>
  <si>
    <t>Ingresos SSCC Coordinado</t>
  </si>
  <si>
    <t>PPA mínimo</t>
  </si>
  <si>
    <t>Ingresos Estimados PPA</t>
  </si>
  <si>
    <t>Ingresos energía (balance + PPA)</t>
  </si>
  <si>
    <t>Ingresos Totales [USD/MWh]</t>
  </si>
  <si>
    <t>CE01G0430</t>
  </si>
  <si>
    <t>CSP CERRO DOMINADOR</t>
  </si>
  <si>
    <t>CERRO DOMINADOR CSP S.A.</t>
  </si>
  <si>
    <t>CERRO DOMINADOR PV S.A.</t>
  </si>
  <si>
    <t>ID 2811-BA S/E CERRO DOMINADOR 220KV BP</t>
  </si>
  <si>
    <t>S/E CERRO DOMINADOR 220KV</t>
  </si>
  <si>
    <t>Termoeléctrica</t>
  </si>
  <si>
    <t>Termosolar de concentración</t>
  </si>
  <si>
    <t>Instalaciones de generación</t>
  </si>
  <si>
    <t>Antofagasta</t>
  </si>
  <si>
    <t>Tocopilla</t>
  </si>
  <si>
    <t>María Elena</t>
  </si>
  <si>
    <t>Operativa</t>
  </si>
  <si>
    <t>30-09-2021</t>
  </si>
  <si>
    <t>CE23G0232</t>
  </si>
  <si>
    <t>GEO CERRO PABELLON</t>
  </si>
  <si>
    <t>GEOTÉRMICA DEL NORTE S.A.</t>
  </si>
  <si>
    <t>ID 2583 BA S/E CERRO PABELLÓN 200KV BP1</t>
  </si>
  <si>
    <t>S/E CERRO PABELLON 220KV</t>
  </si>
  <si>
    <t>Geotérmica</t>
  </si>
  <si>
    <t>El Loa</t>
  </si>
  <si>
    <t>Ollagüe</t>
  </si>
  <si>
    <t>31-05-2019</t>
  </si>
  <si>
    <t>CE15G0004</t>
  </si>
  <si>
    <t>HE ANGOSTURA</t>
  </si>
  <si>
    <t>COLBÚN S.A.</t>
  </si>
  <si>
    <t>S/E CENTRAL ANGOSTURA 220KV</t>
  </si>
  <si>
    <t>Hidroeléctrica</t>
  </si>
  <si>
    <t>Hidroeléctrica de embalse</t>
  </si>
  <si>
    <t>Biobío</t>
  </si>
  <si>
    <t>Santa Bárbara</t>
  </si>
  <si>
    <t>01-04-2014</t>
  </si>
  <si>
    <t>CE02G0021</t>
  </si>
  <si>
    <t>HE ANTUCO</t>
  </si>
  <si>
    <t>ENEL GENERACIÓN CHILE S.A.</t>
  </si>
  <si>
    <t>S/E ANTUCO 220KV</t>
  </si>
  <si>
    <t>S/E ANTUCO (TRANSELEC) 220KV</t>
  </si>
  <si>
    <t>Tucapel</t>
  </si>
  <si>
    <t>31-07-1981</t>
  </si>
  <si>
    <t>CE13G0004</t>
  </si>
  <si>
    <t>HE CANUTILLAR</t>
  </si>
  <si>
    <t>S/E CENTRAL CANUTILLAR 220KV</t>
  </si>
  <si>
    <t>S/E CANUTILLAR 220KV</t>
  </si>
  <si>
    <t>Los Lagos</t>
  </si>
  <si>
    <t>Llanquihue</t>
  </si>
  <si>
    <t>Cochamó</t>
  </si>
  <si>
    <t>31-07-1990</t>
  </si>
  <si>
    <t>CE04G0021</t>
  </si>
  <si>
    <t>HE CIPRESES</t>
  </si>
  <si>
    <t>S/E CIPRESES 154KV B1</t>
  </si>
  <si>
    <t>S/E CENTRAL CIPRESES 154KV</t>
  </si>
  <si>
    <t>Maule</t>
  </si>
  <si>
    <t>Talca</t>
  </si>
  <si>
    <t>San Clemente</t>
  </si>
  <si>
    <t>31-07-1955</t>
  </si>
  <si>
    <t>CE01G0004</t>
  </si>
  <si>
    <t>HE COLBUN</t>
  </si>
  <si>
    <t>S/E COLBUN 220KV</t>
  </si>
  <si>
    <t>Linares</t>
  </si>
  <si>
    <t>Colbún</t>
  </si>
  <si>
    <t>31-07-1985</t>
  </si>
  <si>
    <t>CE01G0311</t>
  </si>
  <si>
    <t>HE CONVENTO VIEJO</t>
  </si>
  <si>
    <t>SOCIEDAD CONCESIONARIA EMBALSE CONVENTO VIEJO S.A.</t>
  </si>
  <si>
    <t>ID2105-S/E SECCIONADORA CONVENTO VIEJO</t>
  </si>
  <si>
    <t>S/E SECCIONADORA CONVENTO VIEJO 154KV</t>
  </si>
  <si>
    <t>Hidroeléctrica de pasada</t>
  </si>
  <si>
    <t>Libertador General Bernardo O'Higgins</t>
  </si>
  <si>
    <t>Colchagua</t>
  </si>
  <si>
    <t>Chimbarongo</t>
  </si>
  <si>
    <t>21-02-2019</t>
  </si>
  <si>
    <t>CE07G0021</t>
  </si>
  <si>
    <t>HE EL TORO</t>
  </si>
  <si>
    <t>S/E CENTRAL EL TORO 220KV B1</t>
  </si>
  <si>
    <t>S/E CENTRAL EL TORO 220KV</t>
  </si>
  <si>
    <t>Antuco</t>
  </si>
  <si>
    <t>31-07-1973</t>
  </si>
  <si>
    <t>CE27G0021</t>
  </si>
  <si>
    <t>HE LOS CONDORES</t>
  </si>
  <si>
    <t>ID:2265 S/E CENTRAL LOS CONDORES</t>
  </si>
  <si>
    <t>S/E CENTRAL LOS CONDORES 13.8KV</t>
  </si>
  <si>
    <t>17-02-2025 0:00:00</t>
  </si>
  <si>
    <t>CE03G0004</t>
  </si>
  <si>
    <t>HE MACHICURA</t>
  </si>
  <si>
    <t>S/E MACHICURA 220KV</t>
  </si>
  <si>
    <t>S/E CENTRAL MACHICURA 220KV</t>
  </si>
  <si>
    <t>CE16G0021</t>
  </si>
  <si>
    <t>HE PANGUE</t>
  </si>
  <si>
    <t>S/E CENTRAL PANGUE 220KV</t>
  </si>
  <si>
    <t>Alto Biobío</t>
  </si>
  <si>
    <t>31-07-1996</t>
  </si>
  <si>
    <t>CE03G0017</t>
  </si>
  <si>
    <t>HE PEHUENCHE</t>
  </si>
  <si>
    <t>EMPRESA ELÉCTRICA PEHUENCHE S.A.</t>
  </si>
  <si>
    <t>S/E CENTRAL PEHUENCHE 220KV B1</t>
  </si>
  <si>
    <t>S/E CENTRAL PEHUENCHE 220KV</t>
  </si>
  <si>
    <t>31-07-1991</t>
  </si>
  <si>
    <t>CE11G0021</t>
  </si>
  <si>
    <t>HE RALCO</t>
  </si>
  <si>
    <t>S/E CENTRAL RALCO 220KV</t>
  </si>
  <si>
    <t>06-09-2004</t>
  </si>
  <si>
    <t>CE12G0021</t>
  </si>
  <si>
    <t>HE RAPEL</t>
  </si>
  <si>
    <t>S/E  RAPEL 220KV B1</t>
  </si>
  <si>
    <t>S/E RAPEL 220KV</t>
  </si>
  <si>
    <t>Cardenal Caro</t>
  </si>
  <si>
    <t>Litueche</t>
  </si>
  <si>
    <t>31-07-1968</t>
  </si>
  <si>
    <t>CE01G0021</t>
  </si>
  <si>
    <t>HP ABANICO</t>
  </si>
  <si>
    <t>S/E ABANICO 154KV</t>
  </si>
  <si>
    <t>S/E CHARRUA 154KV</t>
  </si>
  <si>
    <t>31-07-1948</t>
  </si>
  <si>
    <t>CE01G0583</t>
  </si>
  <si>
    <t>HP AILLIN</t>
  </si>
  <si>
    <t>HIDROELÉCTRICA LAS JUNTAS S.A.</t>
  </si>
  <si>
    <t>14724_IM S/E LAS JUNTAS E1</t>
  </si>
  <si>
    <t>S/E LAS JUNTAS 23KV</t>
  </si>
  <si>
    <t>Pequeños medio de generación o PMG</t>
  </si>
  <si>
    <t>Operativa – Autodespacho DS88</t>
  </si>
  <si>
    <t>20-06-2023</t>
  </si>
  <si>
    <t>CE01G0010</t>
  </si>
  <si>
    <t>HP ALFALFAL</t>
  </si>
  <si>
    <t>AES ANDES S.A.</t>
  </si>
  <si>
    <t>S/E CENTRAL ALFALFAL 220KV</t>
  </si>
  <si>
    <t>Metropolitana de Santiago</t>
  </si>
  <si>
    <t>Cordillera</t>
  </si>
  <si>
    <t>San José de Maipo</t>
  </si>
  <si>
    <t>CE08G0466</t>
  </si>
  <si>
    <t>HP ALFALFAL II</t>
  </si>
  <si>
    <t>ALTO MAIPO SPA</t>
  </si>
  <si>
    <t>SE ALFALFAL</t>
  </si>
  <si>
    <t>26-03-2022</t>
  </si>
  <si>
    <t>CE06G0042</t>
  </si>
  <si>
    <t>HP ALTO RENAICO</t>
  </si>
  <si>
    <t>ESPINOS S.A.</t>
  </si>
  <si>
    <t>TAP OFF ALTO RENAICO</t>
  </si>
  <si>
    <t>S/E ANGOL 23KV</t>
  </si>
  <si>
    <t>Minihidro de pasada</t>
  </si>
  <si>
    <t>Mulchén</t>
  </si>
  <si>
    <t>19-11-2018</t>
  </si>
  <si>
    <t>CE01G0298</t>
  </si>
  <si>
    <t>HP ANCOA</t>
  </si>
  <si>
    <t>HIDROELÉCTRICA EMBALSE ANCOA SPA</t>
  </si>
  <si>
    <t>TAP OFF PUTAGÁN 66 KV</t>
  </si>
  <si>
    <t>TAP OFF PUTAGAN 66KV</t>
  </si>
  <si>
    <t>16-02-2018</t>
  </si>
  <si>
    <t>CE18G0004</t>
  </si>
  <si>
    <t>HP BLANCO</t>
  </si>
  <si>
    <t>S/E ACONCAGUA 110KV</t>
  </si>
  <si>
    <t>Valparaíso</t>
  </si>
  <si>
    <t>Los Andes</t>
  </si>
  <si>
    <t>31-07-1993</t>
  </si>
  <si>
    <t>CE03G0476</t>
  </si>
  <si>
    <t>HP CALLAO</t>
  </si>
  <si>
    <t>HIDROENERSUR SPA</t>
  </si>
  <si>
    <t>Línea 23 kV SE Río Bonito - Central Nalcas</t>
  </si>
  <si>
    <t>S/E CENTRAL CALLAO 23KV</t>
  </si>
  <si>
    <t>Osorno</t>
  </si>
  <si>
    <t>Puerto Octay</t>
  </si>
  <si>
    <t>14-09-2012</t>
  </si>
  <si>
    <t>CE01G0005</t>
  </si>
  <si>
    <t>HP CAPULLO</t>
  </si>
  <si>
    <t>EMPRESA ELÉCTRICA CAPULLO S.A.</t>
  </si>
  <si>
    <t>S/E PULELFU 66KV</t>
  </si>
  <si>
    <t>Puyehue</t>
  </si>
  <si>
    <t>31-07-1995</t>
  </si>
  <si>
    <t>CE02G0053</t>
  </si>
  <si>
    <t>PMGD PE LEBU III</t>
  </si>
  <si>
    <t>PARQUE EÓLICO LEBU-TORO SPA</t>
  </si>
  <si>
    <t>BARRA LEBU 13.2KV</t>
  </si>
  <si>
    <t>S/E LEBU 13.2KV</t>
  </si>
  <si>
    <t>Eólica</t>
  </si>
  <si>
    <t>Parque eólico</t>
  </si>
  <si>
    <t>Pequeños medio de generación distribuida o PMGD</t>
  </si>
  <si>
    <t>Arauco</t>
  </si>
  <si>
    <t>Lebu</t>
  </si>
  <si>
    <t>14-12-2016</t>
  </si>
  <si>
    <t>CE10G1040</t>
  </si>
  <si>
    <t>HP CARENA</t>
  </si>
  <si>
    <t>NUEVA CARENA SPA</t>
  </si>
  <si>
    <t>S/E CARENA 44KV</t>
  </si>
  <si>
    <t>Melipilla</t>
  </si>
  <si>
    <t>Curacaví</t>
  </si>
  <si>
    <t>31-07-1943</t>
  </si>
  <si>
    <t>CE01G0177</t>
  </si>
  <si>
    <t>HP CARILAFQUEN</t>
  </si>
  <si>
    <t>EMPRESA ELÉCTRICA CARÉN S.A.</t>
  </si>
  <si>
    <t>SE MELIPEUCO 23KV</t>
  </si>
  <si>
    <t>S/E MELIPEUCO 23KV</t>
  </si>
  <si>
    <t>La Araucanía</t>
  </si>
  <si>
    <t>Cautín</t>
  </si>
  <si>
    <t>Melipeuco</t>
  </si>
  <si>
    <t>28-10-2016</t>
  </si>
  <si>
    <t>CE16G0004</t>
  </si>
  <si>
    <t>HP CHACABUQUITO</t>
  </si>
  <si>
    <t>S/E TOTORALILLO 110KV</t>
  </si>
  <si>
    <t>San Esteban</t>
  </si>
  <si>
    <t>31-07-2002</t>
  </si>
  <si>
    <t>CE03G0101</t>
  </si>
  <si>
    <t>HP CHACAYES</t>
  </si>
  <si>
    <t>PACIFIC HYDRO CHACAYES S.A.</t>
  </si>
  <si>
    <t>S/E CENTRAL CHACAYES 110 KV</t>
  </si>
  <si>
    <t>S/E CENTRAL CHACAYES 110KV</t>
  </si>
  <si>
    <t>Cachapoal</t>
  </si>
  <si>
    <t>Machalí</t>
  </si>
  <si>
    <t>31-12-2011</t>
  </si>
  <si>
    <t>CE01G0216</t>
  </si>
  <si>
    <t>HP CHAPIQUIÑA</t>
  </si>
  <si>
    <t>ENGIE ENERGÍA CHILE S.A.</t>
  </si>
  <si>
    <t>S/E CENTRAL CHAPIQUIÑA 66KV</t>
  </si>
  <si>
    <t>Arica y Parinacota</t>
  </si>
  <si>
    <t>Parinacota</t>
  </si>
  <si>
    <t>Putre</t>
  </si>
  <si>
    <t>31-07-1967</t>
  </si>
  <si>
    <t>CE01G0475</t>
  </si>
  <si>
    <t>PMGD PE EL NOGAL</t>
  </si>
  <si>
    <t>PARQUE EÓLICO EL NOGAL SPA</t>
  </si>
  <si>
    <t>ID 1078 BA S/E NEGRETE 23KV BP1</t>
  </si>
  <si>
    <t>S/E NEGRETE 23KV</t>
  </si>
  <si>
    <t>23-08-2019</t>
  </si>
  <si>
    <t>CE01G0170</t>
  </si>
  <si>
    <t>PMGD PE UCUQUER</t>
  </si>
  <si>
    <t>ENERGÍAS UCUQUER S.A.</t>
  </si>
  <si>
    <t>ALIMENTADOR LITUECHE</t>
  </si>
  <si>
    <t>S/E QUELENTARO 110KV</t>
  </si>
  <si>
    <t>03-01-2013</t>
  </si>
  <si>
    <t>CE10G0460</t>
  </si>
  <si>
    <t>PMGD PE EL ARREBOL</t>
  </si>
  <si>
    <t>EMPRESA ELÉCTRICAS AGUAS DEL MELADO SPA</t>
  </si>
  <si>
    <t>EMPRESA ELÉCTRICA EL ARREBOL SPA</t>
  </si>
  <si>
    <t>ID 3025 BA S/E LEBU 13,2KV BP1</t>
  </si>
  <si>
    <t>24-06-2020</t>
  </si>
  <si>
    <t>CE01G0182</t>
  </si>
  <si>
    <t>PMGD PE RAKI</t>
  </si>
  <si>
    <t>IEH SOLAR CHILE SPA</t>
  </si>
  <si>
    <t>RAKI SPA</t>
  </si>
  <si>
    <t>S/E TRES PINOS 23 KV</t>
  </si>
  <si>
    <t>S/E TRES PINOS 66KV</t>
  </si>
  <si>
    <t>30-07-2015</t>
  </si>
  <si>
    <t>CE01G0189</t>
  </si>
  <si>
    <t>PMGD PE HUAJACHE</t>
  </si>
  <si>
    <t>HUAJACHE SPA</t>
  </si>
  <si>
    <t>25-11-2015</t>
  </si>
  <si>
    <t>CE10G0004</t>
  </si>
  <si>
    <t>HP CHIBURGO</t>
  </si>
  <si>
    <t>S/E CENTRAL CHIBURGO 66KV</t>
  </si>
  <si>
    <t>19-07-2007</t>
  </si>
  <si>
    <t>CE01G0275</t>
  </si>
  <si>
    <t>PMGD PE LAS PEÑAS</t>
  </si>
  <si>
    <t>EÓLICO LAS PEÑAS SPA</t>
  </si>
  <si>
    <t>S/E CARAMPANGUE 23 KV</t>
  </si>
  <si>
    <t>S/E CARAMPANGUE 23KV</t>
  </si>
  <si>
    <t>28-12-2016</t>
  </si>
  <si>
    <t>CE01G0431</t>
  </si>
  <si>
    <t>HP CIPRESILLOS</t>
  </si>
  <si>
    <t>ELÉCTRICA CIPRESILLOS SPA</t>
  </si>
  <si>
    <t>BA S/E CIPRESILLOS 23KV BP1</t>
  </si>
  <si>
    <t>S/E CIPRESILLOS 23KV</t>
  </si>
  <si>
    <t>28-03-2023</t>
  </si>
  <si>
    <t>CE01G0655</t>
  </si>
  <si>
    <t>HP CORRALES</t>
  </si>
  <si>
    <t>HIDROELÉCTRICA LOS CORRALES SPA</t>
  </si>
  <si>
    <t>ID 1399 - BA S/E SAN ANDRES 220KV B1</t>
  </si>
  <si>
    <t>S/E CENTRAL CORRALES 23KV</t>
  </si>
  <si>
    <t>San Fernando</t>
  </si>
  <si>
    <t>06-01-2022</t>
  </si>
  <si>
    <t>CE02G0418</t>
  </si>
  <si>
    <t>HP CORRENTOSO</t>
  </si>
  <si>
    <t>HIDROPALMAR SPA</t>
  </si>
  <si>
    <t>SE Copihues</t>
  </si>
  <si>
    <t>S/E COPIHUES 110KV</t>
  </si>
  <si>
    <t>16-06-2020</t>
  </si>
  <si>
    <t>CE02G0030</t>
  </si>
  <si>
    <t>HP COYA</t>
  </si>
  <si>
    <t>PACIFIC HYDRO CHILE S.A.</t>
  </si>
  <si>
    <t>S/E CENTRAL COYA 69KV</t>
  </si>
  <si>
    <t>09-07-2008</t>
  </si>
  <si>
    <t>CE02G1072</t>
  </si>
  <si>
    <t>HP CUCHILDEO (SM)</t>
  </si>
  <si>
    <t>ENERGÍA DE LA PATAGONIA Y AYSÉN SPA</t>
  </si>
  <si>
    <t>Alimentador Hornopirén y Contao.</t>
  </si>
  <si>
    <t>ALIMENTADOR HORNOPIRÉN Y CONTAO.</t>
  </si>
  <si>
    <t>Palena</t>
  </si>
  <si>
    <t>Hualaihué</t>
  </si>
  <si>
    <t>31-07-2008</t>
  </si>
  <si>
    <t>Sin información</t>
  </si>
  <si>
    <t>CE01G0393</t>
  </si>
  <si>
    <t>HP CUMBRES</t>
  </si>
  <si>
    <t>CUMBRES SPA</t>
  </si>
  <si>
    <t>S/E Central Cumbres 23KV B1</t>
  </si>
  <si>
    <t>S/E MOCHO 110KV</t>
  </si>
  <si>
    <t>Los Ríos</t>
  </si>
  <si>
    <t>Ranco</t>
  </si>
  <si>
    <t>Río Bueno</t>
  </si>
  <si>
    <t>28-09-2019</t>
  </si>
  <si>
    <t>CE01G0017</t>
  </si>
  <si>
    <t>HP CURILLINQUE</t>
  </si>
  <si>
    <t>S/E CURILLINQUE 154KV</t>
  </si>
  <si>
    <t>CE01G0572</t>
  </si>
  <si>
    <t>HP DIGUA</t>
  </si>
  <si>
    <t>ELÉCTRICA DIGUA SPA</t>
  </si>
  <si>
    <t>ID2254 - S/E DIGUA</t>
  </si>
  <si>
    <t>S/E ANCOA 220KV</t>
  </si>
  <si>
    <t>Parral</t>
  </si>
  <si>
    <t>19-05-2021</t>
  </si>
  <si>
    <t>CE01G0253</t>
  </si>
  <si>
    <t>HP DOS VALLES</t>
  </si>
  <si>
    <t>HIDROELECTRICA DOS VALLES SPA</t>
  </si>
  <si>
    <t>S/E Elevadora Damas 46 kV</t>
  </si>
  <si>
    <t>TAP OFF PALACIOS 23KV</t>
  </si>
  <si>
    <t>14-09-2019</t>
  </si>
  <si>
    <t>CE01G0179</t>
  </si>
  <si>
    <t>HP EL PASO</t>
  </si>
  <si>
    <t>HIDROELÉCTRICA EL PASO SPA</t>
  </si>
  <si>
    <t>S/E CENTRAL EL PASO 154KV</t>
  </si>
  <si>
    <t>S/E CENTRAL EL PASO 220KV</t>
  </si>
  <si>
    <t>02-03-2016</t>
  </si>
  <si>
    <t>CE01G0807</t>
  </si>
  <si>
    <t>HP EL PINAR</t>
  </si>
  <si>
    <t>EMPRESA ELÉCTRICA EL PINAR SPA</t>
  </si>
  <si>
    <t>403 BA S/E CHOLGUAN 13.2KV</t>
  </si>
  <si>
    <t>S/E CHOLGUAN (STS) 13.2KV</t>
  </si>
  <si>
    <t>Ñuble</t>
  </si>
  <si>
    <t>Diguillín</t>
  </si>
  <si>
    <t>Yungay</t>
  </si>
  <si>
    <t>21-11-2022</t>
  </si>
  <si>
    <t>CE05G0012</t>
  </si>
  <si>
    <t>HP EL RINCON</t>
  </si>
  <si>
    <t>ASOC. DE CANAL. SOCIEDAD DEL CANAL DE MAIPO</t>
  </si>
  <si>
    <t>ID 1223 BA S/E CENTRAL FLORIDA 2 12KV BP1</t>
  </si>
  <si>
    <t>S/E FLORIDA 110KV</t>
  </si>
  <si>
    <t>Santiago</t>
  </si>
  <si>
    <t>La Florida</t>
  </si>
  <si>
    <t>13-04-2007</t>
  </si>
  <si>
    <t>CE06G0012</t>
  </si>
  <si>
    <t>HP FLORIDA</t>
  </si>
  <si>
    <t>ID 742 BA S/E FLORIDA 110KV BP1</t>
  </si>
  <si>
    <t>31-07-1909</t>
  </si>
  <si>
    <t>CE07G0012</t>
  </si>
  <si>
    <t>HP FLORIDA II</t>
  </si>
  <si>
    <t>CE08G0012</t>
  </si>
  <si>
    <t>HP FLORIDA III</t>
  </si>
  <si>
    <t>31-07-1999</t>
  </si>
  <si>
    <t>CE01G0065</t>
  </si>
  <si>
    <t>HP GUAYACAN</t>
  </si>
  <si>
    <t>INNERGEX ENERGÍA RENOVABLE SPA</t>
  </si>
  <si>
    <t>ENERGÍA COYANCO S.A.</t>
  </si>
  <si>
    <t>Tap La Laja 110 kV</t>
  </si>
  <si>
    <t>S/E TAP OFF LA LAJA 110KV</t>
  </si>
  <si>
    <t>30-03-2011</t>
  </si>
  <si>
    <t>CE01G0036</t>
  </si>
  <si>
    <t>HP HORNITOS</t>
  </si>
  <si>
    <t>RÍO TRANQUILO S.A.</t>
  </si>
  <si>
    <t>S/E LOS MAQUIS 220KV</t>
  </si>
  <si>
    <t>CE01G0945</t>
  </si>
  <si>
    <t>HP HORNOPIREN (SM)</t>
  </si>
  <si>
    <t>PEQUEÑO MEDIO DE GENERACIÓN DISTRIBUIDA HORNOPIRÉN LIMITADA</t>
  </si>
  <si>
    <t>no aplica</t>
  </si>
  <si>
    <t>NO APLICA</t>
  </si>
  <si>
    <t>15-03-2023</t>
  </si>
  <si>
    <t>CE09G0021</t>
  </si>
  <si>
    <t>HP ISLA</t>
  </si>
  <si>
    <t>S/E CENTRAL CIPRESES 154KV B2</t>
  </si>
  <si>
    <t>31-07-1963</t>
  </si>
  <si>
    <t>CE09G0019</t>
  </si>
  <si>
    <t>HP ITATA</t>
  </si>
  <si>
    <t>ELÉCTRICA PUNTILLA S.A.</t>
  </si>
  <si>
    <t>TAP SECCIONADORA ITATA 66KV</t>
  </si>
  <si>
    <t>09-09-2016</t>
  </si>
  <si>
    <t>CE19G0004</t>
  </si>
  <si>
    <t>HP JUNCAL</t>
  </si>
  <si>
    <t>31-07-1994</t>
  </si>
  <si>
    <t>CE17G0004</t>
  </si>
  <si>
    <t>HP JUNCALITO</t>
  </si>
  <si>
    <t>S/E HORNITOS 220KV</t>
  </si>
  <si>
    <t>CE01G0078</t>
  </si>
  <si>
    <t>HP LA CONFLUENCIA</t>
  </si>
  <si>
    <t>HIDROELÉCTRICA LA CONFLUENCIA S.A.</t>
  </si>
  <si>
    <t>S/E CENTRAL LA CONFLUENCIA 154KV</t>
  </si>
  <si>
    <t>S/E CENTRAL LA CONFLUENCIA 220KV</t>
  </si>
  <si>
    <t>01-05-2011</t>
  </si>
  <si>
    <t>CE02G0043</t>
  </si>
  <si>
    <t>HP LA HIGUERA</t>
  </si>
  <si>
    <t>HIDROELÉCTRICA LA HIGUERA S.A.</t>
  </si>
  <si>
    <t>S/E CENTRAL LA HIGUERA 154KV B1</t>
  </si>
  <si>
    <t>S/E CENTRAL LA HIGUERA 220KV</t>
  </si>
  <si>
    <t>02-05-2011</t>
  </si>
  <si>
    <t>CE20G0004</t>
  </si>
  <si>
    <t>HP LA MINA</t>
  </si>
  <si>
    <t>TAP RIO COLORADO 66KV</t>
  </si>
  <si>
    <t>S/E CENTRAL LA MINA 66KV</t>
  </si>
  <si>
    <t>21-02-2018</t>
  </si>
  <si>
    <t>CE02G0050</t>
  </si>
  <si>
    <t>HP LAJA I</t>
  </si>
  <si>
    <t>EÓLICA MONTE REDONDO SPA</t>
  </si>
  <si>
    <t>S/E BUCALEMU 66KV</t>
  </si>
  <si>
    <t>Laja</t>
  </si>
  <si>
    <t>28-05-2015</t>
  </si>
  <si>
    <t>CE11G0466</t>
  </si>
  <si>
    <t>HP LAS LAJAS</t>
  </si>
  <si>
    <t>SE ALTO MAIPO</t>
  </si>
  <si>
    <t>S/E ALTO MAIPO 220KV</t>
  </si>
  <si>
    <t>CE01G0082</t>
  </si>
  <si>
    <t>HP LICAN</t>
  </si>
  <si>
    <t>AELA GENERACIÓN S.A.</t>
  </si>
  <si>
    <t>LICÁN SPA</t>
  </si>
  <si>
    <t>S/E MANTILHUE 110KV</t>
  </si>
  <si>
    <t>04-06-2011</t>
  </si>
  <si>
    <t>CE02G0071</t>
  </si>
  <si>
    <t>HP LIRCAY</t>
  </si>
  <si>
    <t>HIDROELÉCTRICA RÍO LIRCAY S.A.</t>
  </si>
  <si>
    <t>S/E CENTRAL LIRCAY 66KV</t>
  </si>
  <si>
    <t>09-03-2009</t>
  </si>
  <si>
    <t>CE01G0147</t>
  </si>
  <si>
    <t>HP LLAUQUEREO</t>
  </si>
  <si>
    <t>HIDROELÉCTRICA LLEUQUEREO S.A.</t>
  </si>
  <si>
    <t>S/E PEUCHEN 220 KV</t>
  </si>
  <si>
    <t>S/E CENTRAL PEUCHEN 220KV</t>
  </si>
  <si>
    <t>07-08-2015</t>
  </si>
  <si>
    <t>CE02G0017</t>
  </si>
  <si>
    <t>HP LOMA ALTA</t>
  </si>
  <si>
    <t>TAP LOMA ALTA 220KV</t>
  </si>
  <si>
    <t>S/E LOMA ALTA 220KV</t>
  </si>
  <si>
    <t>31-07-1997</t>
  </si>
  <si>
    <t>CE01G0112</t>
  </si>
  <si>
    <t>HP LOS HIERROS</t>
  </si>
  <si>
    <t>12-04-2014</t>
  </si>
  <si>
    <t>CE01G0145</t>
  </si>
  <si>
    <t>HP LOS HIERROS II</t>
  </si>
  <si>
    <t>BESALCO ENERGÍA RENOVABLE S.A.</t>
  </si>
  <si>
    <t>EMPRESA ELÉCTRICA PORTEZUELO SPA</t>
  </si>
  <si>
    <t>S/E CENTRAL LOS HIERROS II 110KV</t>
  </si>
  <si>
    <t>21-09-2015</t>
  </si>
  <si>
    <t>CE10G0021</t>
  </si>
  <si>
    <t>HP LOS MOLLES</t>
  </si>
  <si>
    <t>S/E LOS MOLLES 66KV B1</t>
  </si>
  <si>
    <t xml:space="preserve">S/E LOS MOLLES 66KV </t>
  </si>
  <si>
    <t>Coquimbo</t>
  </si>
  <si>
    <t>Limarí</t>
  </si>
  <si>
    <t>Monte Patria</t>
  </si>
  <si>
    <t>31-07-1952</t>
  </si>
  <si>
    <t>CE21G0004</t>
  </si>
  <si>
    <t>HP LOS QUILOS</t>
  </si>
  <si>
    <t>S/E CENTRAL LOS QUILOS 66KV</t>
  </si>
  <si>
    <t>CE04G0010</t>
  </si>
  <si>
    <t>HP MAITENES</t>
  </si>
  <si>
    <t>S/E CENTRAL MAITENES 110KV</t>
  </si>
  <si>
    <t>31-07-1923</t>
  </si>
  <si>
    <t>CE02G0177</t>
  </si>
  <si>
    <t>HP MALALCAHUELLO</t>
  </si>
  <si>
    <t>CE05G0265</t>
  </si>
  <si>
    <t>PFV MALGARIDA</t>
  </si>
  <si>
    <t>ACCIONA ENERGÍA CHILE HOLDINGS S.A.</t>
  </si>
  <si>
    <t>ID2284-S/E MALGARIDA</t>
  </si>
  <si>
    <t>S/E MALGARIDA 220KV</t>
  </si>
  <si>
    <t>Fotovoltaica</t>
  </si>
  <si>
    <t>Parque fotovoltaico</t>
  </si>
  <si>
    <t>Atacama</t>
  </si>
  <si>
    <t>Chañaral</t>
  </si>
  <si>
    <t>Diego de Almagro</t>
  </si>
  <si>
    <t>19-06-2021</t>
  </si>
  <si>
    <t>CE01G0014</t>
  </si>
  <si>
    <t>HP MAMPIL</t>
  </si>
  <si>
    <t>DUQUECO SPA</t>
  </si>
  <si>
    <t>S/E CENTRAL MAMPIL 220KV</t>
  </si>
  <si>
    <t>31-07-2000</t>
  </si>
  <si>
    <t>CE01G0071</t>
  </si>
  <si>
    <t>HP MARIPOSAS</t>
  </si>
  <si>
    <t>ID 1174 BA S/E MARIPOSAS 66KV BP1</t>
  </si>
  <si>
    <t>26-03-2011</t>
  </si>
  <si>
    <t>CE01G0476</t>
  </si>
  <si>
    <t>HP MC1</t>
  </si>
  <si>
    <t>S/E RIO BONITO</t>
  </si>
  <si>
    <t>S/E RIO BONITO 23KV</t>
  </si>
  <si>
    <t>29-05-2013</t>
  </si>
  <si>
    <t>CE02G0476</t>
  </si>
  <si>
    <t>HP MC2</t>
  </si>
  <si>
    <t>CE05G0476</t>
  </si>
  <si>
    <t>HP MC3</t>
  </si>
  <si>
    <t>04-01-2023</t>
  </si>
  <si>
    <t>CE01G0465</t>
  </si>
  <si>
    <t>HP MOCHO</t>
  </si>
  <si>
    <t>HIDROMOCHO S.A.</t>
  </si>
  <si>
    <t>S/E Mocho</t>
  </si>
  <si>
    <t>S/E CENTRAL MOCHO 23KV</t>
  </si>
  <si>
    <t>06-01-2021</t>
  </si>
  <si>
    <t>CE04G0476</t>
  </si>
  <si>
    <t>HP NALCAS</t>
  </si>
  <si>
    <t>HIDRONALCAS S.A.</t>
  </si>
  <si>
    <t>CE06G0021</t>
  </si>
  <si>
    <t>HP OJOS DE AGUA</t>
  </si>
  <si>
    <t>S/E CIPRESES</t>
  </si>
  <si>
    <t>27-06-2008</t>
  </si>
  <si>
    <t>CE01G0322</t>
  </si>
  <si>
    <t>HP PALACIOS</t>
  </si>
  <si>
    <t>HIDROELÉCTRICA PALACIOS SPA</t>
  </si>
  <si>
    <t>S/E EL PASO 154 KV</t>
  </si>
  <si>
    <t>05-11-2019</t>
  </si>
  <si>
    <t>CE01G0418</t>
  </si>
  <si>
    <t>HP PALMAR</t>
  </si>
  <si>
    <t>CE19G0021</t>
  </si>
  <si>
    <t>HP PALMUCHO</t>
  </si>
  <si>
    <t>S/E ZONA DE CAIDA 66KV</t>
  </si>
  <si>
    <t>28-11-2007</t>
  </si>
  <si>
    <t>CE13G1034</t>
  </si>
  <si>
    <t>PFV SDGX01</t>
  </si>
  <si>
    <t>FLORIDA ENERGÍA SPA</t>
  </si>
  <si>
    <t>ID 1381 BA S/E SDGX01 23KV BP1</t>
  </si>
  <si>
    <t>S/E ANDACOLLO 66KV</t>
  </si>
  <si>
    <t>Elqui</t>
  </si>
  <si>
    <t>Andacollo</t>
  </si>
  <si>
    <t>08-08-2013</t>
  </si>
  <si>
    <t>CE01G0119</t>
  </si>
  <si>
    <t>PFV LLANO DE LLAMPOS</t>
  </si>
  <si>
    <t>AMANECER SOLAR SPA</t>
  </si>
  <si>
    <t>S/E LLANO DE LLAMPOS 220KV</t>
  </si>
  <si>
    <t>S/E SECCIONADORA LLANO DE LLAMPOS 220KV</t>
  </si>
  <si>
    <t>Copiapó</t>
  </si>
  <si>
    <t>30-04-2014</t>
  </si>
  <si>
    <t>CE01G0120</t>
  </si>
  <si>
    <t>PFV SAN ANDRES</t>
  </si>
  <si>
    <t>SAN ANDRÉS SPA</t>
  </si>
  <si>
    <t>S/E SECCIONADORA SAN ANDRÉS 220KV</t>
  </si>
  <si>
    <t>S/E CENTRAL SAN ANDRES (SAN ANDRES SPA) 23KV</t>
  </si>
  <si>
    <t>CE01G0030</t>
  </si>
  <si>
    <t>HP PANGAL</t>
  </si>
  <si>
    <t>S/E CENTRAL PANGAL 69KV</t>
  </si>
  <si>
    <t>01-01-1919</t>
  </si>
  <si>
    <t>CE12G0975</t>
  </si>
  <si>
    <t>PFV DIEGO DE ALMAGRO</t>
  </si>
  <si>
    <t>ARCADIA GENERACIÓN SOLAR S.A.</t>
  </si>
  <si>
    <t>S/E CENTRAL EMELDA 110KV</t>
  </si>
  <si>
    <t>S/E DIEGO DE ALMAGRO 110KV</t>
  </si>
  <si>
    <t>11-12-2014</t>
  </si>
  <si>
    <t>CE01G0140</t>
  </si>
  <si>
    <t>PMGD PFV SANTA CECILIA</t>
  </si>
  <si>
    <t>COMMONPLACE ENERGY SPA</t>
  </si>
  <si>
    <t>ALIMENTADOR DOMEYKO 23 KV</t>
  </si>
  <si>
    <t>ALIMENTADOR DOMEYKO 23KV</t>
  </si>
  <si>
    <t>Huasco</t>
  </si>
  <si>
    <t>Vallenar</t>
  </si>
  <si>
    <t>15-12-2013</t>
  </si>
  <si>
    <t>CE14G0292</t>
  </si>
  <si>
    <t>PFV LALACKAMA</t>
  </si>
  <si>
    <t>ENEL GREEN POWER CHILE S.A.</t>
  </si>
  <si>
    <t>TAP TALTAL 220KV</t>
  </si>
  <si>
    <t>S/E CENTRAL LALACKAMA 33KV</t>
  </si>
  <si>
    <t>Taltal</t>
  </si>
  <si>
    <t>02-06-2015</t>
  </si>
  <si>
    <t>CE15G0292</t>
  </si>
  <si>
    <t>PFV CHAÑARES</t>
  </si>
  <si>
    <t>S/E TAP CHAÑARES 110KV</t>
  </si>
  <si>
    <t>TAP OFF CHAÑARES 110KV</t>
  </si>
  <si>
    <t>CE01G0141</t>
  </si>
  <si>
    <t>PFV SALVADOR</t>
  </si>
  <si>
    <t>PV SALVADOR S.A.</t>
  </si>
  <si>
    <t>S/E PV SALVADOR 110KV</t>
  </si>
  <si>
    <t>07-07-2015</t>
  </si>
  <si>
    <t>CE02G0014</t>
  </si>
  <si>
    <t>HP PEUCHEN</t>
  </si>
  <si>
    <t>CE01G0516</t>
  </si>
  <si>
    <t>HP PIEDRAS NEGRAS</t>
  </si>
  <si>
    <t>HIDROELÉCTRICA PIEDRAS NEGRAS SPA</t>
  </si>
  <si>
    <t>ID3467: BA S/E CENTRAL CORRALES 23KV BP1</t>
  </si>
  <si>
    <t>02-10-2024</t>
  </si>
  <si>
    <t>CE03G0175</t>
  </si>
  <si>
    <t>PMGD PFV LAS TERRAZAS</t>
  </si>
  <si>
    <t>ENERGÍA ATACAMA S.A.</t>
  </si>
  <si>
    <t>ALIMENTADOR ALGARROBO DE S/E CERRILLOS, EMELAT</t>
  </si>
  <si>
    <t>S/E CERRILLOS. EMELAT</t>
  </si>
  <si>
    <t>Tierra Amarilla</t>
  </si>
  <si>
    <t>28-08-2014</t>
  </si>
  <si>
    <t>CE01G0164</t>
  </si>
  <si>
    <t>PMGD PFV PAMA</t>
  </si>
  <si>
    <t>PSF PAMA S.A.</t>
  </si>
  <si>
    <t>ALIMENTADOR CIUDAD 13.2 KV EN S/E COMBARBALA</t>
  </si>
  <si>
    <t>S/E COMBARBALA</t>
  </si>
  <si>
    <t>Combarbalá</t>
  </si>
  <si>
    <t>19-06-2014</t>
  </si>
  <si>
    <t>CE11G0292</t>
  </si>
  <si>
    <t>HP PILMAIQUEN</t>
  </si>
  <si>
    <t>S/E CENTRAL PILMAIQUEN 66KV</t>
  </si>
  <si>
    <t>31-07-1944</t>
  </si>
  <si>
    <t>CE01G0163</t>
  </si>
  <si>
    <t>PMGD PFV LOMAS COLORADAS</t>
  </si>
  <si>
    <t>PSF LOMAS COLORADAS S.A.</t>
  </si>
  <si>
    <t>CE01G0166</t>
  </si>
  <si>
    <t>PMGD PFV TECHOS DE ALTAMIRA</t>
  </si>
  <si>
    <t>EERM ENERGÍAS DEL FUTURO S.A.</t>
  </si>
  <si>
    <t>ALIMENTADOR ICTINOS 12 KV</t>
  </si>
  <si>
    <t>ALIMENTADOR ICTINOS 12KV</t>
  </si>
  <si>
    <t>Peñalolén</t>
  </si>
  <si>
    <t>28-03-2014</t>
  </si>
  <si>
    <t>CE01G0167</t>
  </si>
  <si>
    <t>PMGD PFV TAMBO REAL</t>
  </si>
  <si>
    <t>GENERADORA ELÉCTRICA KALTEMP LTDA.</t>
  </si>
  <si>
    <t>S/E VICUÑA</t>
  </si>
  <si>
    <t>Vicuña</t>
  </si>
  <si>
    <t>06-12-2012</t>
  </si>
  <si>
    <t>CE01G0168</t>
  </si>
  <si>
    <t>PFV JAVIERA</t>
  </si>
  <si>
    <t>JAVIERA SPA</t>
  </si>
  <si>
    <t>ID 1525 BA S/E CENTRAL JAVIERA 110KV BP1</t>
  </si>
  <si>
    <t>S/E CENTRAL JAVIERA 110KV</t>
  </si>
  <si>
    <t>19-05-2015</t>
  </si>
  <si>
    <t>CE03G0071</t>
  </si>
  <si>
    <t>HP PROVIDENCIA</t>
  </si>
  <si>
    <t>S/E LIRCAY 66 KV</t>
  </si>
  <si>
    <t>28-03-2013</t>
  </si>
  <si>
    <t>CE01G0171</t>
  </si>
  <si>
    <t>PFV LUZ DEL NORTE</t>
  </si>
  <si>
    <t>PARQUE SOLAR FOTOVOLTAICO LUZ DEL NORTE SPA</t>
  </si>
  <si>
    <t>S/E CENTRAL LUZ DEL NORTE</t>
  </si>
  <si>
    <t>S/E CARRERA PINTO 220KV</t>
  </si>
  <si>
    <t>24-02-2016</t>
  </si>
  <si>
    <t>CE01G0148</t>
  </si>
  <si>
    <t>HP PULELFU</t>
  </si>
  <si>
    <t>EMPRESA ELÉCTRICA LA LEONERA S.A.</t>
  </si>
  <si>
    <t>TAP-OOF LINEA CAPULLO-AIHUAPI 66 KV</t>
  </si>
  <si>
    <t>07-07-2016</t>
  </si>
  <si>
    <t>CE01G0851</t>
  </si>
  <si>
    <t>PMGD PFV HORNITOS</t>
  </si>
  <si>
    <t>SOLARITY SPA</t>
  </si>
  <si>
    <t>ALIMENTADOR HORNITOS</t>
  </si>
  <si>
    <t>10-06-2013</t>
  </si>
  <si>
    <t>CE01G0129</t>
  </si>
  <si>
    <t>PFV PILAR LOS AMARILLOS</t>
  </si>
  <si>
    <t>RTS ENERGÍA S.A.</t>
  </si>
  <si>
    <t>S/E EL SALVADOR 23KV</t>
  </si>
  <si>
    <t>S/E EL SALVADOR 110KV</t>
  </si>
  <si>
    <t>20-12-2021</t>
  </si>
  <si>
    <t>CE07G0975</t>
  </si>
  <si>
    <t>PFV PAMPA SOLAR NORTE</t>
  </si>
  <si>
    <t>S/E CACHIYUYAL 220KV</t>
  </si>
  <si>
    <t>19-10-2016</t>
  </si>
  <si>
    <t>CE08G0181</t>
  </si>
  <si>
    <t>PMGD PFV LUNA DEL NORTE</t>
  </si>
  <si>
    <t>TRALKA SPA</t>
  </si>
  <si>
    <t>PARQUE SOLAR LUNA DEL NORTE SPA</t>
  </si>
  <si>
    <t>S/E VICUÑA 23 KV</t>
  </si>
  <si>
    <t>S/E VICUÑA 23KV</t>
  </si>
  <si>
    <t>16-09-2015</t>
  </si>
  <si>
    <t>CE08G0975</t>
  </si>
  <si>
    <t>PFV CARRERA PINTO</t>
  </si>
  <si>
    <t>03-05-2016</t>
  </si>
  <si>
    <t>CE09G0638</t>
  </si>
  <si>
    <t>PMGD PFV SOL DEL NORTE</t>
  </si>
  <si>
    <t>PARQUE SOLAR SOL DEL NORTE SPA</t>
  </si>
  <si>
    <t>05-10-2015</t>
  </si>
  <si>
    <t>CE17G0292</t>
  </si>
  <si>
    <t>PFV LALACKAMA II</t>
  </si>
  <si>
    <t>31-08-2015</t>
  </si>
  <si>
    <t>CE02G0129</t>
  </si>
  <si>
    <t>PFV ESPERANZA</t>
  </si>
  <si>
    <t>S/E EL SALVADOR 12.5 KV</t>
  </si>
  <si>
    <t>S/E EL SALVADOR 12KV</t>
  </si>
  <si>
    <t>20-12-2013</t>
  </si>
  <si>
    <t>CE09G0292</t>
  </si>
  <si>
    <t>PFV LA SILLA</t>
  </si>
  <si>
    <t>S/E PAJONALES 23KV</t>
  </si>
  <si>
    <t>La Higuera</t>
  </si>
  <si>
    <t>12-08-2016</t>
  </si>
  <si>
    <t>CE01G0188</t>
  </si>
  <si>
    <t>PFV QUILAPILUN</t>
  </si>
  <si>
    <t>CHUNGUNGO S.A.</t>
  </si>
  <si>
    <t>ID 1605 BA S/E QUILAPILUN 220KV BP1</t>
  </si>
  <si>
    <t>S/E CENTRAL QUILAPILUN 220KV</t>
  </si>
  <si>
    <t>Chacabuco</t>
  </si>
  <si>
    <t>Colina</t>
  </si>
  <si>
    <t>09-03-2017</t>
  </si>
  <si>
    <t>CE01G0193</t>
  </si>
  <si>
    <t>PMGD PFV LA CHAPEANA</t>
  </si>
  <si>
    <t>LA CHAPEANA SPA</t>
  </si>
  <si>
    <t>SOTAQUI 23KV</t>
  </si>
  <si>
    <t>Ovalle</t>
  </si>
  <si>
    <t>15-01-2016</t>
  </si>
  <si>
    <t>CE01G0192</t>
  </si>
  <si>
    <t>PMGD PFV  LAS MOLLACAS</t>
  </si>
  <si>
    <t>LAS MOLLACAS SPA</t>
  </si>
  <si>
    <t>HOSPITAL 23KV</t>
  </si>
  <si>
    <t>14-01-2016</t>
  </si>
  <si>
    <t>CE10G0292</t>
  </si>
  <si>
    <t>HP PULLINQUE</t>
  </si>
  <si>
    <t>S/E PULLINQUE 66KV</t>
  </si>
  <si>
    <t>Valdivia</t>
  </si>
  <si>
    <t>Panguipulli</t>
  </si>
  <si>
    <t>31-07-1962</t>
  </si>
  <si>
    <t>CE01G0194</t>
  </si>
  <si>
    <t>PFV LOS LOROS</t>
  </si>
  <si>
    <t>SOLAR LOS LOROS SPA</t>
  </si>
  <si>
    <t>ID 1599 BA S/E PARQUE SOLAR LOS LOROS 23KV BP1 / ID 1600 BA S/E PARQUE SOLAR LOS LOROS 23KV BP2</t>
  </si>
  <si>
    <t>S/E LOS LOROS 110KV</t>
  </si>
  <si>
    <t>17-08-2016</t>
  </si>
  <si>
    <t>CE01G0195</t>
  </si>
  <si>
    <t>PFV CONEJO SOLAR</t>
  </si>
  <si>
    <t>CONEJO SOLAR SPA</t>
  </si>
  <si>
    <t>S/E CENTRAL CONEJO 220KV</t>
  </si>
  <si>
    <t>S/E SECCIONADORA FRANCISCO 220KV</t>
  </si>
  <si>
    <t>08-09-2016</t>
  </si>
  <si>
    <t>CE01G0196</t>
  </si>
  <si>
    <t>PMGD PFV LAGUNILLA</t>
  </si>
  <si>
    <t>GR PACIFIC PAN DE AZÚCAR SPA</t>
  </si>
  <si>
    <t>S/E OVALLE 23 KV</t>
  </si>
  <si>
    <t>S/E OVALLE 23KV</t>
  </si>
  <si>
    <t>05-02-2016</t>
  </si>
  <si>
    <t>CE01G0198</t>
  </si>
  <si>
    <t>PMGD PFV TILTIL</t>
  </si>
  <si>
    <t>TIL TIL SOLAR SPA</t>
  </si>
  <si>
    <t>S/E RUNGUE 23KV</t>
  </si>
  <si>
    <t>Tiltil</t>
  </si>
  <si>
    <t>19-05-2016</t>
  </si>
  <si>
    <t>CE02G0047</t>
  </si>
  <si>
    <t>PFV PILOTO SOLAR CARDONES</t>
  </si>
  <si>
    <t>CENTRAL CARDONES S.A.</t>
  </si>
  <si>
    <t>S/E CARDONES PAÑO 52J7</t>
  </si>
  <si>
    <t>S/E CARDONES 220KV</t>
  </si>
  <si>
    <t>21-02-2017</t>
  </si>
  <si>
    <t>CE01G0203</t>
  </si>
  <si>
    <t>PFV SANTIAGO SOLAR</t>
  </si>
  <si>
    <t>SANTIAGO SOLAR S.A.</t>
  </si>
  <si>
    <t>S/E CENTRAL SANTIAGO SOLAR 110KV</t>
  </si>
  <si>
    <t>31-01-2018</t>
  </si>
  <si>
    <t>CE01G0205</t>
  </si>
  <si>
    <t>PMGD PFV BELLAVISTA</t>
  </si>
  <si>
    <t>PARQUE SOLAR BELLAVISTA SPA</t>
  </si>
  <si>
    <t>S/E ILLAPEL 23KV</t>
  </si>
  <si>
    <t>Choapa</t>
  </si>
  <si>
    <t>Illapel</t>
  </si>
  <si>
    <t>23-03-2016</t>
  </si>
  <si>
    <t>CE02G0575</t>
  </si>
  <si>
    <t>PMGD PFV SANTA JULIA</t>
  </si>
  <si>
    <t>SPV P4 SPA</t>
  </si>
  <si>
    <t>S/E CABILDO 23KV</t>
  </si>
  <si>
    <t>Petorca</t>
  </si>
  <si>
    <t>17-03-2016</t>
  </si>
  <si>
    <t>CE12G1076</t>
  </si>
  <si>
    <t>PFV ANDES SOLAR</t>
  </si>
  <si>
    <t>ANDES SOLAR SPA</t>
  </si>
  <si>
    <t>S/E ANDES SOLAR</t>
  </si>
  <si>
    <t>S/E ANDES (AES ANDES) 23KV</t>
  </si>
  <si>
    <t>28-05-2016</t>
  </si>
  <si>
    <t>CE05G0216</t>
  </si>
  <si>
    <t>PFV PAMPA CAMARONES</t>
  </si>
  <si>
    <t>TAP OFF VITOR N°2 110KV</t>
  </si>
  <si>
    <t>S/E TAP OFF VITOR N°2 MOVIL 110KV</t>
  </si>
  <si>
    <t>Arica</t>
  </si>
  <si>
    <t>Camarones</t>
  </si>
  <si>
    <t>CE06G0216</t>
  </si>
  <si>
    <t>PFV EL AGUILA</t>
  </si>
  <si>
    <t>TAP OFF EL ÁGUILA</t>
  </si>
  <si>
    <t>04-10-2018</t>
  </si>
  <si>
    <t>CE01G0220</t>
  </si>
  <si>
    <t>PFV MARIA ELENA</t>
  </si>
  <si>
    <t>GENERACIÓN SOLAR SPA</t>
  </si>
  <si>
    <t>S/E MARÍA ELENA 220KV</t>
  </si>
  <si>
    <t>S/E MARIA ELENA 220KV</t>
  </si>
  <si>
    <t>21-01-2015</t>
  </si>
  <si>
    <t>CE02G0292</t>
  </si>
  <si>
    <t>PFV FINIS TERRAE</t>
  </si>
  <si>
    <t>ID 2262 – BA S/E RANDE 220KV</t>
  </si>
  <si>
    <t>S/E RANDE 220KV</t>
  </si>
  <si>
    <t>18-04-2017</t>
  </si>
  <si>
    <t>CE01G0222</t>
  </si>
  <si>
    <t>PFV JAMA</t>
  </si>
  <si>
    <t>PLANTA SOLAR SAN PEDRO III SPA</t>
  </si>
  <si>
    <t>S/E SOLAR JAMA</t>
  </si>
  <si>
    <t>S/E SOLAR JAMA 220KV</t>
  </si>
  <si>
    <t>Calama</t>
  </si>
  <si>
    <t>24-09-2016</t>
  </si>
  <si>
    <t>CE01G0223</t>
  </si>
  <si>
    <t>PFV POZO ALMONTE SOLAR II</t>
  </si>
  <si>
    <t>POZO ALMONTE SOLAR 2 S.A.</t>
  </si>
  <si>
    <t>CENTRAL SOLAR PAS2</t>
  </si>
  <si>
    <t>S/E POZO ALMONTE 110KV</t>
  </si>
  <si>
    <t>Tarapacá</t>
  </si>
  <si>
    <t>Tamarugal</t>
  </si>
  <si>
    <t>Pozo Almonte</t>
  </si>
  <si>
    <t>29-03-2014</t>
  </si>
  <si>
    <t>CE01G0224</t>
  </si>
  <si>
    <t>PFV POZO ALMONTE SOLAR III</t>
  </si>
  <si>
    <t>POZO ALMONTE SOLAR 3 S.A.</t>
  </si>
  <si>
    <t>07-06-2014</t>
  </si>
  <si>
    <t>CE01G1038</t>
  </si>
  <si>
    <t>PFV LA HUAYCA II</t>
  </si>
  <si>
    <t>ENLIGHT INVESTMENTS SPA</t>
  </si>
  <si>
    <t>S/E LA HUAYCA II 66KV</t>
  </si>
  <si>
    <t>04-06-2018</t>
  </si>
  <si>
    <t>CE01G0273</t>
  </si>
  <si>
    <t>PMGD PFV ALTOS DEL PAICO</t>
  </si>
  <si>
    <t>SUNENERGREEN S.A.</t>
  </si>
  <si>
    <t>EL PAICO 13.2KV</t>
  </si>
  <si>
    <t>Talagante</t>
  </si>
  <si>
    <t>El Monte</t>
  </si>
  <si>
    <t>31-07-2017</t>
  </si>
  <si>
    <t>CE04G0575</t>
  </si>
  <si>
    <t>PMGD PFV CHUCHIÑI</t>
  </si>
  <si>
    <t>ALIMENTADOR CUCUMÉN 23KV</t>
  </si>
  <si>
    <t>Salamanca</t>
  </si>
  <si>
    <t>09-06-2016</t>
  </si>
  <si>
    <t>CE01G0277</t>
  </si>
  <si>
    <t>PMGD PFV EL DIVISADERO</t>
  </si>
  <si>
    <t>DIVISADERO SPA.</t>
  </si>
  <si>
    <t>S/E PUNITAQUI 66 KV</t>
  </si>
  <si>
    <t>S/E PUNITAQUI 66KV</t>
  </si>
  <si>
    <t>Punitaqui</t>
  </si>
  <si>
    <t>10-08-2016</t>
  </si>
  <si>
    <t>CE01G0265</t>
  </si>
  <si>
    <t>PFV EL ROMERO</t>
  </si>
  <si>
    <t>S/E EL ROMERO 220KV</t>
  </si>
  <si>
    <t>S/E DON HECTOR 220KV</t>
  </si>
  <si>
    <t>03-03-2017</t>
  </si>
  <si>
    <t>CE01G0271</t>
  </si>
  <si>
    <t>PFV DOÑA CARMEN SOLAR</t>
  </si>
  <si>
    <t>ENERGÍA CERRO EL MORADO S.A.</t>
  </si>
  <si>
    <t>S/E DOÑA CARMEN 220KV</t>
  </si>
  <si>
    <t>La Ligua</t>
  </si>
  <si>
    <t>29-11-2017</t>
  </si>
  <si>
    <t>CE01G0246</t>
  </si>
  <si>
    <t>PFV EL PELICANO</t>
  </si>
  <si>
    <t>EL PELÍCANO SOLAR COMPANY SPA</t>
  </si>
  <si>
    <t>S/E EL PELÍCANO 220KV</t>
  </si>
  <si>
    <t>13-09-2018</t>
  </si>
  <si>
    <t>CE01G0102</t>
  </si>
  <si>
    <t>PMGD PFV CORDILLERILLA SOLAR</t>
  </si>
  <si>
    <t>NEOELECTRA ENERGÍA CHILE SPA</t>
  </si>
  <si>
    <t>TEATINOS ENERGÍA S.A.</t>
  </si>
  <si>
    <t>S/E TENO 13.2 KV</t>
  </si>
  <si>
    <t>S/E TENO 13.2KV</t>
  </si>
  <si>
    <t>Curicó</t>
  </si>
  <si>
    <t>27-03-2017</t>
  </si>
  <si>
    <t>CE01G0247</t>
  </si>
  <si>
    <t>PMGD PFV ALTURAS DE OVALLE</t>
  </si>
  <si>
    <t>GR HUINGÁN SPA</t>
  </si>
  <si>
    <t>04-10-2016</t>
  </si>
  <si>
    <t>CE01G0108</t>
  </si>
  <si>
    <t>PMGD PFV HORMIGA SOLAR</t>
  </si>
  <si>
    <t>HORMIGA SOLAR SPA</t>
  </si>
  <si>
    <t>ID 1041 BA S/E SAN FELIPE 12KV BP2</t>
  </si>
  <si>
    <t>S/E SAN FELIPE 12KV</t>
  </si>
  <si>
    <t>San Felipe de Aconcagua</t>
  </si>
  <si>
    <t>San Felipe</t>
  </si>
  <si>
    <t>27-10-2016</t>
  </si>
  <si>
    <t>CE01G0248</t>
  </si>
  <si>
    <t>PMGD PFV SAN PEDRO</t>
  </si>
  <si>
    <t>GR COIGÜE SPA</t>
  </si>
  <si>
    <t>S/E LAS ARAÑAS 23KV</t>
  </si>
  <si>
    <t>San Pedro</t>
  </si>
  <si>
    <t>26-10-2016</t>
  </si>
  <si>
    <t>CE01G0251</t>
  </si>
  <si>
    <t>PMGD PFV ÑILHUE</t>
  </si>
  <si>
    <t>GESTEL INGENIERÍA LIMITADA</t>
  </si>
  <si>
    <t>ID 996 BA S/E CATEMU 12KV BP1</t>
  </si>
  <si>
    <t>S/E CATEMU 12KV</t>
  </si>
  <si>
    <t>Catemu</t>
  </si>
  <si>
    <t>01-12-2016</t>
  </si>
  <si>
    <t>CE01G1078</t>
  </si>
  <si>
    <t>PMGD PFV EL BOCO</t>
  </si>
  <si>
    <t>GS INIMA CHILE S.A.</t>
  </si>
  <si>
    <t>ALIMENTADOR LA PALMILLA</t>
  </si>
  <si>
    <t>Quillota</t>
  </si>
  <si>
    <t>31-01-2017</t>
  </si>
  <si>
    <t>CE01G0254</t>
  </si>
  <si>
    <t>PMGD PFV EL SAUCE</t>
  </si>
  <si>
    <t>CHESTER SOLAR V SPA</t>
  </si>
  <si>
    <t>S/E PEUMO</t>
  </si>
  <si>
    <t>Las Cabras</t>
  </si>
  <si>
    <t>27-03-2018</t>
  </si>
  <si>
    <t>CE01G0256</t>
  </si>
  <si>
    <t>PMGD PFV EL ROBLE</t>
  </si>
  <si>
    <t>CHESTER SOLAR IV SPA</t>
  </si>
  <si>
    <t>19-10-2017</t>
  </si>
  <si>
    <t>CE01G0467</t>
  </si>
  <si>
    <t>PMGD PFV EL LAUREL</t>
  </si>
  <si>
    <t>LAUREL SPA</t>
  </si>
  <si>
    <t>ID 572 BA S/E EL PAICO 13,2KV BP1</t>
  </si>
  <si>
    <t>S/E EL PAICO 13.2KV</t>
  </si>
  <si>
    <t>29-05-2019</t>
  </si>
  <si>
    <t>CE01G0259</t>
  </si>
  <si>
    <t>PMGD PFV LIRIO DEL CAMPO</t>
  </si>
  <si>
    <t>LIRIO DE CAMPO SOLAR SPA</t>
  </si>
  <si>
    <t>Alimentador Mallarauco y SE Bollenar</t>
  </si>
  <si>
    <t>S/E BOLLENAR</t>
  </si>
  <si>
    <t>16-09-2020</t>
  </si>
  <si>
    <t>CE01G0261</t>
  </si>
  <si>
    <t>PFV URIBE SOLAR</t>
  </si>
  <si>
    <t>FOTOVOLTAICA NORTE GRANDE 5 SPA</t>
  </si>
  <si>
    <t>ID23189 S/E URIBE H3</t>
  </si>
  <si>
    <t>S/E URIBE SOLAR 110KV</t>
  </si>
  <si>
    <t>30-03-2017</t>
  </si>
  <si>
    <t>CE01G0233</t>
  </si>
  <si>
    <t>PFV BOLERO</t>
  </si>
  <si>
    <t>BOLERO SPA</t>
  </si>
  <si>
    <t>S/E BOLERO 220KV</t>
  </si>
  <si>
    <t>Sierra Gorda</t>
  </si>
  <si>
    <t>06-04-2018</t>
  </si>
  <si>
    <t>CE01G0262</t>
  </si>
  <si>
    <t>PMGD PFV LA ESPERANZA II</t>
  </si>
  <si>
    <t>GR ARAUCARIA SPA</t>
  </si>
  <si>
    <t>ALIMENTADOR CALLEUQUE 13.2KV</t>
  </si>
  <si>
    <t>Marchihue</t>
  </si>
  <si>
    <t>30-12-2016</t>
  </si>
  <si>
    <t>CE01G0296</t>
  </si>
  <si>
    <t>PMGD PFV CUZ CUZ</t>
  </si>
  <si>
    <t>PARQUE SOLAR CUZ CUZ SPA</t>
  </si>
  <si>
    <t>S/E ILLAPEL</t>
  </si>
  <si>
    <t>02-03-2017</t>
  </si>
  <si>
    <t>CE01G0105</t>
  </si>
  <si>
    <t>PMGD PFV MARCHIGUE II</t>
  </si>
  <si>
    <t>GR CANELO SPA</t>
  </si>
  <si>
    <t>ALIMENTADOR PEÑA BLANCA 23 KV</t>
  </si>
  <si>
    <t>ALIMENTADOR PEÑA BLANCA 23KV</t>
  </si>
  <si>
    <t>31-03-2017</t>
  </si>
  <si>
    <t>CE01G0237</t>
  </si>
  <si>
    <t>PMGD PFV LOS PUQUIOS</t>
  </si>
  <si>
    <t>PARQUE SOLAR LOS PUQUIOS SPA</t>
  </si>
  <si>
    <t>ID 2299 BA S/E TAMARUGAL 23 KV</t>
  </si>
  <si>
    <t>S/E TAMARUGAL 23KV</t>
  </si>
  <si>
    <t>11-08-2015</t>
  </si>
  <si>
    <t>CE01G0241</t>
  </si>
  <si>
    <t>PMGD PFV PAS1</t>
  </si>
  <si>
    <t>POZO ALMONTE SOLAR 1 SPA</t>
  </si>
  <si>
    <t>iD 2244 BA S/E POZO ALMONTE 23KV BP1</t>
  </si>
  <si>
    <t>S/E POZO ALMONTE 23KV</t>
  </si>
  <si>
    <t>04-11-2015</t>
  </si>
  <si>
    <t>CE02G0566</t>
  </si>
  <si>
    <t>PMGD PFV PICA</t>
  </si>
  <si>
    <t>ATACAMA SOLAR SPA</t>
  </si>
  <si>
    <t>ID 2298 BA S/E TAMARUGAL 23KV BP1</t>
  </si>
  <si>
    <t>Pica</t>
  </si>
  <si>
    <t>08-01-2016</t>
  </si>
  <si>
    <t>CE01G0300</t>
  </si>
  <si>
    <t>PMGD PFV CALAMA SOLAR</t>
  </si>
  <si>
    <t>CALAMA SOLAR 1 SPA</t>
  </si>
  <si>
    <t>ID 1912 BA S/E CALAMA 23KV BP2</t>
  </si>
  <si>
    <t>S/E CALAMA 23KV</t>
  </si>
  <si>
    <t>12-05-2017</t>
  </si>
  <si>
    <t>CE01G0303</t>
  </si>
  <si>
    <t>PMGD PFV LAS TURCAS</t>
  </si>
  <si>
    <t>PV LAS TURCAS SPA</t>
  </si>
  <si>
    <t>ID 595 BA S/E MANDINGA 13,8KV BP1</t>
  </si>
  <si>
    <t>S/E MANDINGA 13.8KV</t>
  </si>
  <si>
    <t>01-06-2017</t>
  </si>
  <si>
    <t>CE02G0052</t>
  </si>
  <si>
    <t>PFV ANTAY</t>
  </si>
  <si>
    <t>GENERADORA DEL PACÍFICO SPA</t>
  </si>
  <si>
    <t>S/E CENTRAL TERMOPACIFICO 220KV</t>
  </si>
  <si>
    <t>03-11-2017</t>
  </si>
  <si>
    <t>CE02G0430</t>
  </si>
  <si>
    <t>PFV CERRO DOMINADOR</t>
  </si>
  <si>
    <t>SE Cerro Dominador</t>
  </si>
  <si>
    <t>04-07-2018</t>
  </si>
  <si>
    <t>CE01G0305</t>
  </si>
  <si>
    <t>PFV PUERTO SECO SOLAR</t>
  </si>
  <si>
    <t>CALAMA SOLAR 2 SPA</t>
  </si>
  <si>
    <t>BARRA N°4 - 23 KV S/E CALAMA</t>
  </si>
  <si>
    <t>01-09-2017</t>
  </si>
  <si>
    <t>CE01G0334</t>
  </si>
  <si>
    <t>PMGD PFV SAN FRANCISCO</t>
  </si>
  <si>
    <t>SAN FRANCISCO SOLAR SPA</t>
  </si>
  <si>
    <t>ID 731 BA S/E EL MANZANO (ENEL DISTRIBUCIÓN) 23KV BP1</t>
  </si>
  <si>
    <t>S/E EL MANZANO (ENEL DISTRIBUCIÓN) 23KV</t>
  </si>
  <si>
    <t>08-11-2017</t>
  </si>
  <si>
    <t>CE02G0757</t>
  </si>
  <si>
    <t>PMGD PFV QUINTA SOLAR</t>
  </si>
  <si>
    <t>QUINTA SOLAR SPA</t>
  </si>
  <si>
    <t>ID 732 BA S/E EL MANZANO (ENEL DISTRIBUCIÓN) 23KV BP1</t>
  </si>
  <si>
    <t>CE04G0310</t>
  </si>
  <si>
    <t>PMGD PFV VALLE DE LA LUNA II</t>
  </si>
  <si>
    <t>VALLE DE LA LUNA II SPA</t>
  </si>
  <si>
    <t>ID 676 BA S/E BATUCO BP1</t>
  </si>
  <si>
    <t>S/E BATUCO BP1</t>
  </si>
  <si>
    <t>Lampa</t>
  </si>
  <si>
    <t>09-11-2017</t>
  </si>
  <si>
    <t>CE01G0318</t>
  </si>
  <si>
    <t>PMGD PFV FRANCISCO</t>
  </si>
  <si>
    <t>GR BOLDO SPA</t>
  </si>
  <si>
    <t>ALIMENTADOR CODEGUA SE GRANEROS 66KV</t>
  </si>
  <si>
    <t>S/E GRANEROS 66KV</t>
  </si>
  <si>
    <t>Mostazal</t>
  </si>
  <si>
    <t>11-10-2017</t>
  </si>
  <si>
    <t>CE01G0319</t>
  </si>
  <si>
    <t>PMGD PFV PANQUEHUE II</t>
  </si>
  <si>
    <t>GR LINGUE SPA</t>
  </si>
  <si>
    <t>ID 1020 BA S/E PANQUEHUE BARRA 12KV</t>
  </si>
  <si>
    <t>S/E PANQUEHUE BARRA 12KV</t>
  </si>
  <si>
    <t>Panquehue</t>
  </si>
  <si>
    <t>18-10-2017</t>
  </si>
  <si>
    <t>CE01G0321</t>
  </si>
  <si>
    <t>PMGD PFV EL QUELTEHUE</t>
  </si>
  <si>
    <t>PV EL QUELTEHUE SPA</t>
  </si>
  <si>
    <t>ID 557 BA S/E BOLLENAR 13.2KV BP1</t>
  </si>
  <si>
    <t>S/E BOLLENAR 13.2KV</t>
  </si>
  <si>
    <t>13-09-2017</t>
  </si>
  <si>
    <t>CE01G0324</t>
  </si>
  <si>
    <t>PMGD PFV SANTUARIO SOLAR</t>
  </si>
  <si>
    <t>PMGD SANTUARIO SPA</t>
  </si>
  <si>
    <t>S/E SAN FELIPE</t>
  </si>
  <si>
    <t>Rinconada</t>
  </si>
  <si>
    <t>17-11-2017</t>
  </si>
  <si>
    <t>CE01G0326</t>
  </si>
  <si>
    <t>PMGD PFV DON EUGENIO</t>
  </si>
  <si>
    <t>GR TIACA SPA</t>
  </si>
  <si>
    <t>ID 207 BA S/E EL MANZANO (CGE) 15KV BP1</t>
  </si>
  <si>
    <t xml:space="preserve">S/E EL MANZANO (CGE) 15KV </t>
  </si>
  <si>
    <t>26-09-2017</t>
  </si>
  <si>
    <t>CE01G0522</t>
  </si>
  <si>
    <t>PMGD PFV EL PILPEN</t>
  </si>
  <si>
    <t>PV EL PILPEN SPA</t>
  </si>
  <si>
    <t>María Pinto</t>
  </si>
  <si>
    <t>02-11-2017</t>
  </si>
  <si>
    <t>CE01G0329</t>
  </si>
  <si>
    <t>PMGD PFV LA MANGA</t>
  </si>
  <si>
    <t>LA MANGA ENERGY SPA</t>
  </si>
  <si>
    <t>ID 582 BA S/E LA MANGA 13.2KV</t>
  </si>
  <si>
    <t>S/E LA MANGA 13.2KV</t>
  </si>
  <si>
    <t>13-12-2017</t>
  </si>
  <si>
    <t>CE01G0330</t>
  </si>
  <si>
    <t>PMGD PFV LA FRONTERA</t>
  </si>
  <si>
    <t>PV LA FRONTERA SPA</t>
  </si>
  <si>
    <t>Alimentador Paredones 13,2kV S/E RANGUILI</t>
  </si>
  <si>
    <t>S/E RANGUILI</t>
  </si>
  <si>
    <t>Lolol</t>
  </si>
  <si>
    <t>22-12-2017</t>
  </si>
  <si>
    <t>CE01G0331</t>
  </si>
  <si>
    <t>PMGD PFV CHIMBARONGO</t>
  </si>
  <si>
    <t>GR TINEO SPA</t>
  </si>
  <si>
    <t>S/E CHIMBARONGO 13,2KV</t>
  </si>
  <si>
    <t>S/E CHIMBARONGO 13.2KV</t>
  </si>
  <si>
    <t>21-11-2017</t>
  </si>
  <si>
    <t>CE01G0333</t>
  </si>
  <si>
    <t>PFV HUATACONDO</t>
  </si>
  <si>
    <t>AUSTRIANSOLAR CHILE CUATRO SPA</t>
  </si>
  <si>
    <t>ID 2825 BA S/E SAN SIMON BP2</t>
  </si>
  <si>
    <t>S/E SAN SIMON 220KV</t>
  </si>
  <si>
    <t>05-09-2019</t>
  </si>
  <si>
    <t>CE01G0525</t>
  </si>
  <si>
    <t>PMGD PFV EL CERNICALO II</t>
  </si>
  <si>
    <t>PV EL CERNÍCALO SPA</t>
  </si>
  <si>
    <t>ID 578 BA S/E HUALTE 13.2KV</t>
  </si>
  <si>
    <t>S/E HUALTE 13.2KV</t>
  </si>
  <si>
    <t>Itata</t>
  </si>
  <si>
    <t>Ninhue</t>
  </si>
  <si>
    <t>21-12-2017</t>
  </si>
  <si>
    <t>CE01G0337</t>
  </si>
  <si>
    <t>PMGD PFV PORTEZUELO</t>
  </si>
  <si>
    <t>PV PORTEZUELO SPA</t>
  </si>
  <si>
    <t>SE PORTEZUELO</t>
  </si>
  <si>
    <t>S/E PORTEZUELO</t>
  </si>
  <si>
    <t>La Estrella</t>
  </si>
  <si>
    <t>16-01-2018</t>
  </si>
  <si>
    <t>CE01G0385</t>
  </si>
  <si>
    <t>PMGD PFV LOS GORRIONES</t>
  </si>
  <si>
    <t>PV LOS GORRIONES SPA</t>
  </si>
  <si>
    <t>ID 616 BA S/E RETIRO 13.2KV</t>
  </si>
  <si>
    <t>S/E RETIRO 13.2KV</t>
  </si>
  <si>
    <t>Retiro</t>
  </si>
  <si>
    <t>05-01-2018</t>
  </si>
  <si>
    <t>CE02G0525</t>
  </si>
  <si>
    <t>PMGD PFV EL CERNICALO</t>
  </si>
  <si>
    <t>CE01G0343</t>
  </si>
  <si>
    <t>PMGD PFV HOMERO SOLAR</t>
  </si>
  <si>
    <t>GR ESPINO SPA</t>
  </si>
  <si>
    <t>ID 343 BA S/E SAN FRANCISCO DE MOSTAZAL 15KV C2</t>
  </si>
  <si>
    <t>S/E SAN FRANCISCO DE MOSTAZAL 15KV</t>
  </si>
  <si>
    <t>18-08-2017</t>
  </si>
  <si>
    <t>CE01G0345</t>
  </si>
  <si>
    <t>PMGD PFV CABILSOL</t>
  </si>
  <si>
    <t>GR GUAYACÁN SPA</t>
  </si>
  <si>
    <t>ID 1812 BA S/E CABILDO 23KV BP2</t>
  </si>
  <si>
    <t xml:space="preserve">S/E CABILDO 23KV </t>
  </si>
  <si>
    <t>Cabildo</t>
  </si>
  <si>
    <t>28-07-2017</t>
  </si>
  <si>
    <t>CE01G0346</t>
  </si>
  <si>
    <t>PMGD PFV DIEGO DE ALMAGRO SOLAR</t>
  </si>
  <si>
    <t>DIEGO DE ALMAGRO SOLAR SPA</t>
  </si>
  <si>
    <t>S/E DIEGO DE ALMAGRO 23KV</t>
  </si>
  <si>
    <t>28-11-2018</t>
  </si>
  <si>
    <t>CE01G0521</t>
  </si>
  <si>
    <t>PMGD PFV EL PITIO</t>
  </si>
  <si>
    <t>PV EL PITIO SPA</t>
  </si>
  <si>
    <t>S/E LONGAVI 13.2 KV</t>
  </si>
  <si>
    <t>S/E LONGAVI 13.2KV</t>
  </si>
  <si>
    <t>Longaví</t>
  </si>
  <si>
    <t>13-03-2018</t>
  </si>
  <si>
    <t>CE01G0387</t>
  </si>
  <si>
    <t>PMGD PFV PERALILLO</t>
  </si>
  <si>
    <t>SONNEDIX METRO EXPANSION SPA</t>
  </si>
  <si>
    <t>PARRONAL ENERGY SPA</t>
  </si>
  <si>
    <t>SE PARRONAL</t>
  </si>
  <si>
    <t>S/E PARRONAL</t>
  </si>
  <si>
    <t>Hualañé</t>
  </si>
  <si>
    <t>12-06-2018</t>
  </si>
  <si>
    <t>CE01G0391</t>
  </si>
  <si>
    <t>PMGD PFV AMPARO DEL SOL</t>
  </si>
  <si>
    <t>SONNEDIX CHILE INVERSIONES 3 SPA</t>
  </si>
  <si>
    <t>SONNEDIX PARQUE SOLAR AMPARO DEL SOL SPA</t>
  </si>
  <si>
    <t>S/E OVALLE</t>
  </si>
  <si>
    <t>01-06-2018</t>
  </si>
  <si>
    <t>CE03G0743</t>
  </si>
  <si>
    <t>PMGD PFV MOSTAZAL</t>
  </si>
  <si>
    <t>GR LITRE SPA</t>
  </si>
  <si>
    <t>SAN FRANCISCO DE MOSTAZAL</t>
  </si>
  <si>
    <t>26-05-2018</t>
  </si>
  <si>
    <t>CE01G0394</t>
  </si>
  <si>
    <t>PMGD PFV CHANCON</t>
  </si>
  <si>
    <t>PV CHANCON SPA</t>
  </si>
  <si>
    <t>S/E TUNICHE</t>
  </si>
  <si>
    <t>Rancagua</t>
  </si>
  <si>
    <t>21-03-2018</t>
  </si>
  <si>
    <t>CE01G0396</t>
  </si>
  <si>
    <t>PMGD PFV LA ACACIA</t>
  </si>
  <si>
    <t>LA ACACIA SPA</t>
  </si>
  <si>
    <t>S/E SAN VICENTE DE TAGUA TAGUA</t>
  </si>
  <si>
    <t>San Vicente</t>
  </si>
  <si>
    <t>28-07-2018</t>
  </si>
  <si>
    <t>CE02G0257</t>
  </si>
  <si>
    <t>PMGD PFV LUDERS</t>
  </si>
  <si>
    <t>GR LAUREL SPA</t>
  </si>
  <si>
    <t>S/E GRANEROS</t>
  </si>
  <si>
    <t>23-05-2018</t>
  </si>
  <si>
    <t>CE23G0004</t>
  </si>
  <si>
    <t>PMGD PFV OVEJERIA</t>
  </si>
  <si>
    <t>S/E EL MANZANO</t>
  </si>
  <si>
    <t>25-05-2018</t>
  </si>
  <si>
    <t>CE01G0400</t>
  </si>
  <si>
    <t>PMGD PFV LOS PATOS</t>
  </si>
  <si>
    <t>PV LOS PATOS SPA</t>
  </si>
  <si>
    <t>S/E SAN RAFAEL</t>
  </si>
  <si>
    <t>San Rafael</t>
  </si>
  <si>
    <t>09-08-2018</t>
  </si>
  <si>
    <t>CE01G0403</t>
  </si>
  <si>
    <t>PMGD PFV OCOA</t>
  </si>
  <si>
    <t>PARQUE FOTOVOLTAICO OCOA SPA</t>
  </si>
  <si>
    <t>SE LAS VEGAS</t>
  </si>
  <si>
    <t>S/E LAS VEGAS</t>
  </si>
  <si>
    <t>Hijuelas</t>
  </si>
  <si>
    <t>01-09-2018</t>
  </si>
  <si>
    <t>CE01G0453</t>
  </si>
  <si>
    <t>PMGD PFV TALHUEN</t>
  </si>
  <si>
    <t>REDEN TALHUEN SOLAR SPA</t>
  </si>
  <si>
    <t>01-08-2018</t>
  </si>
  <si>
    <t>CE01G0519</t>
  </si>
  <si>
    <t>PMGD PFV LOS LIBERTADORES</t>
  </si>
  <si>
    <t>PV LIBERTADORES SPA</t>
  </si>
  <si>
    <t>Graneros</t>
  </si>
  <si>
    <t>08-08-2018</t>
  </si>
  <si>
    <t>CE01G0408</t>
  </si>
  <si>
    <t>PMGD PFV SANTA LAURA</t>
  </si>
  <si>
    <t>PARQUE SOLAR SANTA LAURA SPA</t>
  </si>
  <si>
    <t>S/E CABILDO</t>
  </si>
  <si>
    <t>17-08-2018</t>
  </si>
  <si>
    <t>CE01G0410</t>
  </si>
  <si>
    <t>PMGD PFV CATAN SOLAR</t>
  </si>
  <si>
    <t>PLANETA INVESTMENTS SPA</t>
  </si>
  <si>
    <t>23-10-2018</t>
  </si>
  <si>
    <t>CE01G0411</t>
  </si>
  <si>
    <t>PMGD PFV VILLA PRAT</t>
  </si>
  <si>
    <t>VILLA PRAT ENERGY SPA</t>
  </si>
  <si>
    <t>S/E VILLA PRAT</t>
  </si>
  <si>
    <t>Sagrada Familia</t>
  </si>
  <si>
    <t>22-08-2018</t>
  </si>
  <si>
    <t>CE01G0412</t>
  </si>
  <si>
    <t>PMGD PFV LAS PALOMAS</t>
  </si>
  <si>
    <t>PV LAS PALOMAS SPA</t>
  </si>
  <si>
    <t>S/E TRES ESQUINAS</t>
  </si>
  <si>
    <t>Bulnes</t>
  </si>
  <si>
    <t>31-10-2018</t>
  </si>
  <si>
    <t>CE01G0414</t>
  </si>
  <si>
    <t>PMGD PFV EL PICURIO</t>
  </si>
  <si>
    <t>PV EL PICURIO SPA</t>
  </si>
  <si>
    <t>S/E QUINTA</t>
  </si>
  <si>
    <t>04-09-2018</t>
  </si>
  <si>
    <t>CE01G0524</t>
  </si>
  <si>
    <t>PMGD PFV EL CHINCOL</t>
  </si>
  <si>
    <t>PV EL CHINCOL SPA</t>
  </si>
  <si>
    <t>S/E SAN GREGORIO 12KV</t>
  </si>
  <si>
    <t>Punilla</t>
  </si>
  <si>
    <t>Ñiquén</t>
  </si>
  <si>
    <t>07-09-2018</t>
  </si>
  <si>
    <t>CE01G0419</t>
  </si>
  <si>
    <t>PMGD PFV ALTO SOLAR</t>
  </si>
  <si>
    <t>ALTOS DE LA MANGA ENERGY SPA</t>
  </si>
  <si>
    <t>LA MANGA 13,2KV</t>
  </si>
  <si>
    <t>LA MANGA 13.2KV</t>
  </si>
  <si>
    <t>14-12-2018</t>
  </si>
  <si>
    <t>CE01G0420</t>
  </si>
  <si>
    <t>PMGD PFV ALICAHUE</t>
  </si>
  <si>
    <t>PARQUE FOTOVOLTAICO ALICAHUE SOLAR SPA</t>
  </si>
  <si>
    <t>19-01-2019</t>
  </si>
  <si>
    <t>CE01G0421</t>
  </si>
  <si>
    <t>PMGD PFV ENCON SOLAR</t>
  </si>
  <si>
    <t>CARBON FREE CHILE SPA</t>
  </si>
  <si>
    <t>LOA SOLAR SPA</t>
  </si>
  <si>
    <t>ID 1040 S/E SAN FELIPE BP1</t>
  </si>
  <si>
    <t>23-04-2019</t>
  </si>
  <si>
    <t>CE06G0341</t>
  </si>
  <si>
    <t>PMGD PFV CINTAC</t>
  </si>
  <si>
    <t>IMELSA ENERGÍA SPA</t>
  </si>
  <si>
    <t>S/E MAIPU</t>
  </si>
  <si>
    <t>Maipú</t>
  </si>
  <si>
    <t>CE02G0842</t>
  </si>
  <si>
    <t>PMGD PFV OLIVILLO</t>
  </si>
  <si>
    <t>ÁRBOL SPA</t>
  </si>
  <si>
    <t>S/E CASABLANCA 12KV</t>
  </si>
  <si>
    <t>Casablanca</t>
  </si>
  <si>
    <t>27-12-2018</t>
  </si>
  <si>
    <t>CE01G0424</t>
  </si>
  <si>
    <t>PMGD PFV PIQUERO</t>
  </si>
  <si>
    <t>PIQUERO SPA</t>
  </si>
  <si>
    <t>Alimentador Casablanca / SE Casablanca</t>
  </si>
  <si>
    <t>S/E CASABLANCA</t>
  </si>
  <si>
    <t>06-12-2018</t>
  </si>
  <si>
    <t>CE01G0425</t>
  </si>
  <si>
    <t>PMGD PFV VALLE SOLAR ESTE II</t>
  </si>
  <si>
    <t>SINERGIA SOLAR SPA</t>
  </si>
  <si>
    <t>S/E HERNAN FUENTES 23KV</t>
  </si>
  <si>
    <t>13-02-2019</t>
  </si>
  <si>
    <t>CE01G0698</t>
  </si>
  <si>
    <t>HP PUNTA DEL VIENTO</t>
  </si>
  <si>
    <t>HIDROELÉCTRICA PUNTA DEL VIENTO SPA</t>
  </si>
  <si>
    <t>ID 3532 – BA S/E CENTRAL PUNTA DEL VIENTO 23KV BP1</t>
  </si>
  <si>
    <t>30-08-2022</t>
  </si>
  <si>
    <t>CE01G0426</t>
  </si>
  <si>
    <t>PMGD PFV VALLE SOLAR OESTE II</t>
  </si>
  <si>
    <t>SOLAR BROTHERS SPA</t>
  </si>
  <si>
    <t>CE02G0452</t>
  </si>
  <si>
    <t>PMGD PFV EL QUEMADO</t>
  </si>
  <si>
    <t>REDEN CABILDO SOLAR SPA</t>
  </si>
  <si>
    <t>20-11-2018</t>
  </si>
  <si>
    <t>CE01G0428</t>
  </si>
  <si>
    <t>PMGD PFV RODEO</t>
  </si>
  <si>
    <t>PV RODEO SPA</t>
  </si>
  <si>
    <t>17-11-2018</t>
  </si>
  <si>
    <t>CE01G0433</t>
  </si>
  <si>
    <t>PMGD PFV EL QUEULE</t>
  </si>
  <si>
    <t>EL QUEULE SPA</t>
  </si>
  <si>
    <t>S/E EL MANZANO 15KV</t>
  </si>
  <si>
    <t>CE01G0435</t>
  </si>
  <si>
    <t>PMGD PFV LUNA</t>
  </si>
  <si>
    <t>LUNA ENERGY SPA</t>
  </si>
  <si>
    <t>S/E EL MANZANO 13KV</t>
  </si>
  <si>
    <t>14-06-2019</t>
  </si>
  <si>
    <t>CE01G0436</t>
  </si>
  <si>
    <t>PMGD PFV MALAQUITA SOLAR II</t>
  </si>
  <si>
    <t>APOLO DEL NORTE SPA</t>
  </si>
  <si>
    <t>S/E LOS LOROS 23KV BP1</t>
  </si>
  <si>
    <t>S/E LOS LOROS 23KV</t>
  </si>
  <si>
    <t>15-02-2019</t>
  </si>
  <si>
    <t>CE01G0439</t>
  </si>
  <si>
    <t>PMGD PFV PUNTA BAJA SOLAR</t>
  </si>
  <si>
    <t>SONNEDIX PARQUE SOLAR PUNTA COLORADA SPA</t>
  </si>
  <si>
    <t>S/E INCAHUASI 23KV</t>
  </si>
  <si>
    <t>18-01-2019</t>
  </si>
  <si>
    <t>CE01G0440</t>
  </si>
  <si>
    <t>PMGD PFV CACHIYUYO SOLAR II</t>
  </si>
  <si>
    <t>NUOVOSOL SPA</t>
  </si>
  <si>
    <t>CE03G0600</t>
  </si>
  <si>
    <t>PMGD PFV LA BLANQUINA</t>
  </si>
  <si>
    <t>CHUNGUNGO SOLAR SPA</t>
  </si>
  <si>
    <t>S/E GRANEROS 15KV</t>
  </si>
  <si>
    <t>Codegua</t>
  </si>
  <si>
    <t>CE01G0443</t>
  </si>
  <si>
    <t>PMGD PFV CALLE LARGA</t>
  </si>
  <si>
    <t>PMGD CALLE LARGA SPA</t>
  </si>
  <si>
    <t>Calle Larga</t>
  </si>
  <si>
    <t>19-02-2019</t>
  </si>
  <si>
    <t>CE01G0448</t>
  </si>
  <si>
    <t>PMGD PFV MARIN</t>
  </si>
  <si>
    <t>ANTU ENERGY SPA</t>
  </si>
  <si>
    <t>PMGD MAUCO SPA</t>
  </si>
  <si>
    <t>ALIMENTADOR BUCALEMU</t>
  </si>
  <si>
    <t>27-02-2019</t>
  </si>
  <si>
    <t>CE01G0450</t>
  </si>
  <si>
    <t>PMGD PFV VITUCO 2B</t>
  </si>
  <si>
    <t>VITUCO SPA</t>
  </si>
  <si>
    <t>ID 1189 BA S/E PORTEZUELO 23KV BP1</t>
  </si>
  <si>
    <t>S/E PORTEZUELO 23KV</t>
  </si>
  <si>
    <t>14-08-2019</t>
  </si>
  <si>
    <t>CE01G0451</t>
  </si>
  <si>
    <t>PMGD PFV ARIZTIA</t>
  </si>
  <si>
    <t>FOTOVOLTAICA ARIZTÍA SPA</t>
  </si>
  <si>
    <t>S/E QUINQUIMO 23KV</t>
  </si>
  <si>
    <t>20-08-2019</t>
  </si>
  <si>
    <t>CE02G0651</t>
  </si>
  <si>
    <t>PFV ALMEYDA</t>
  </si>
  <si>
    <t>ALMEYDA SPA</t>
  </si>
  <si>
    <t>ID 2748 BA S/E CUMBRES 220 KV BP2</t>
  </si>
  <si>
    <t>S/E ALMEYDA 220KV</t>
  </si>
  <si>
    <t>05-05-2020</t>
  </si>
  <si>
    <t>CE03G0454</t>
  </si>
  <si>
    <t>PMGD PFV LO SIERRA</t>
  </si>
  <si>
    <t>PARQUE SOLAR H6 SPA</t>
  </si>
  <si>
    <t>ID 624 S/E SANTA ROSA (CGE) 23KV</t>
  </si>
  <si>
    <t>S/E SANTA ROSA (CGE) 23KV</t>
  </si>
  <si>
    <t>12-07-2019</t>
  </si>
  <si>
    <t>CE04G0455</t>
  </si>
  <si>
    <t>PMGD PFV CRUCERO</t>
  </si>
  <si>
    <t>CRUCERO SPA</t>
  </si>
  <si>
    <t>ID 1435 BA S/E LIHUEIMO 13,2KV BP1</t>
  </si>
  <si>
    <t>S/E LIHUEIMO 13.2KV</t>
  </si>
  <si>
    <t>Peralillo</t>
  </si>
  <si>
    <t>01-08-2019</t>
  </si>
  <si>
    <t>CE05G0456</t>
  </si>
  <si>
    <t>PMGD PFV PIRQUE</t>
  </si>
  <si>
    <t>SOLAR TI CUATRO SPA</t>
  </si>
  <si>
    <t>ID 208 BA S/E PIRQUE 13,2KV BP1</t>
  </si>
  <si>
    <t>S/E PIRQUE 13.2KV</t>
  </si>
  <si>
    <t>Pirque</t>
  </si>
  <si>
    <t>11-04-2019</t>
  </si>
  <si>
    <t>CE06G0457</t>
  </si>
  <si>
    <t>PMGD PFV POBLACION</t>
  </si>
  <si>
    <t>POBLACIÓN SOLAR SPA</t>
  </si>
  <si>
    <t>ID 597 S/E MARCHIGUE 13,2KV BP1</t>
  </si>
  <si>
    <t>S/E MARCHIGUE 13.2KV</t>
  </si>
  <si>
    <t>30-08-2019</t>
  </si>
  <si>
    <t>CE07G0406</t>
  </si>
  <si>
    <t>PMGD PFV LA LAJUELA</t>
  </si>
  <si>
    <t>RIGEL SPA</t>
  </si>
  <si>
    <t>ID 602 S/E PANIAHUE 13,2KV BP1</t>
  </si>
  <si>
    <t>S/E PANIAHUE 13.2KV</t>
  </si>
  <si>
    <t>Santa Cruz</t>
  </si>
  <si>
    <t>18-06-2019</t>
  </si>
  <si>
    <t>CE08G0458</t>
  </si>
  <si>
    <t>PMGD PFV GR SANTA ROSA</t>
  </si>
  <si>
    <t>GR CHAQUIHUE SPA</t>
  </si>
  <si>
    <t>ID 624 BA S/E SANTA ROSA (TRANSNET) 23KV</t>
  </si>
  <si>
    <t>S/E SANTA ROSA (TRANSNET) 23KV</t>
  </si>
  <si>
    <t>12-04-2019</t>
  </si>
  <si>
    <t>CE09G0520</t>
  </si>
  <si>
    <t>PMGD PFV PEDREROS SOLAR</t>
  </si>
  <si>
    <t>ISABEL SOLAR SPA</t>
  </si>
  <si>
    <t>ID 996 BA S/E CATEMU 12KV BP2</t>
  </si>
  <si>
    <t>S/E CATEMU 12KV BP2</t>
  </si>
  <si>
    <t>23-05-2019</t>
  </si>
  <si>
    <t>CE11G0461</t>
  </si>
  <si>
    <t>PMGD PFV SANTA CLARA</t>
  </si>
  <si>
    <t>IMPULSO SOLAR LAS LLOYSAS SPA</t>
  </si>
  <si>
    <t>ID 351 BA S/E OVALLE 23KV BP1</t>
  </si>
  <si>
    <t>05-06-2019</t>
  </si>
  <si>
    <t>CE07G0042</t>
  </si>
  <si>
    <t>PMGD PFV LIPANGUE</t>
  </si>
  <si>
    <t>ID 791 BA S/E LO BOZA 12KV BP1</t>
  </si>
  <si>
    <t>S/E LO BOZA 12KV</t>
  </si>
  <si>
    <t>26-06-2019</t>
  </si>
  <si>
    <t>CE01R0033</t>
  </si>
  <si>
    <t>PMGD PFV ALTOS DE TILTIL</t>
  </si>
  <si>
    <t>EVOL SPA</t>
  </si>
  <si>
    <t>ELÉCTRICA ALTOS DE TIL TIL SPA</t>
  </si>
  <si>
    <t>ID 1241 S/E POLPAICO (ENEL DISTRIBUCIÓN) 23KV BP1</t>
  </si>
  <si>
    <t>S/E POLPAICO (ENEL DISTRIBUCIÓN) 23KV</t>
  </si>
  <si>
    <t>CE01G0468</t>
  </si>
  <si>
    <t>PMGD PFV LOS PERALES</t>
  </si>
  <si>
    <t>PMGD SOLAR LOS PERALES I SPA</t>
  </si>
  <si>
    <t>ID 1024 BA S/E QUILPUE 12KV BP1</t>
  </si>
  <si>
    <t>S/E QUILPUE 12KV</t>
  </si>
  <si>
    <t>Marga Marga</t>
  </si>
  <si>
    <t>Quilpué</t>
  </si>
  <si>
    <t>30-07-2020</t>
  </si>
  <si>
    <t>CE01G0469</t>
  </si>
  <si>
    <t>PMGD PFV SANTA ADRIANA</t>
  </si>
  <si>
    <t>PARQUE FOTOVOLTAICO SANTA ADRIANA SPA</t>
  </si>
  <si>
    <t>ID 571 BA S/E EL MONTE 13,2KV  BP1</t>
  </si>
  <si>
    <t>S/E EL MONTE 13.2KV</t>
  </si>
  <si>
    <t>06-08-2019</t>
  </si>
  <si>
    <t>CE01G0470</t>
  </si>
  <si>
    <t>PMGD PFV TRICAHUE II</t>
  </si>
  <si>
    <t>TRICAHUE SOLAR SPA</t>
  </si>
  <si>
    <t>ID 318 BA S/E ROSARIO 15KV BP1</t>
  </si>
  <si>
    <t>S/E ROSARIO 15KV</t>
  </si>
  <si>
    <t>Rengo</t>
  </si>
  <si>
    <t>01-10-2019</t>
  </si>
  <si>
    <t>CE01G0471</t>
  </si>
  <si>
    <t>PMGD PFV CASUTO</t>
  </si>
  <si>
    <t>SOLAR TI DIEZ SPA</t>
  </si>
  <si>
    <t>ID 1521 BA S/E SAN RAFAEL (CHILQUINTA) 23KV BP1</t>
  </si>
  <si>
    <t>S/E SAN RAFAEL (CHILQUINTA) 23KV</t>
  </si>
  <si>
    <t>29-06-2019</t>
  </si>
  <si>
    <t>CE01G0473</t>
  </si>
  <si>
    <t>PMGD PFV ROVIAN</t>
  </si>
  <si>
    <t>PV ROVIAN SPA</t>
  </si>
  <si>
    <t>ID 600 S/E NANCAGUA 13,2KV BP1</t>
  </si>
  <si>
    <t>S/E NANCAGUA 13.2KV</t>
  </si>
  <si>
    <t>Nancagua</t>
  </si>
  <si>
    <t>CE01G0474</t>
  </si>
  <si>
    <t>PMGD PFV NORTE CHICO</t>
  </si>
  <si>
    <t>ACOTANGO DE VERANO SPA</t>
  </si>
  <si>
    <t>ID 364 BA S/E QUEREO 23KV BP1</t>
  </si>
  <si>
    <t>S/E QUEREO 23KV BP1</t>
  </si>
  <si>
    <t>Los Vilos</t>
  </si>
  <si>
    <t>CE01G0528</t>
  </si>
  <si>
    <t>PMGD PFV RANGUIL</t>
  </si>
  <si>
    <t>RANGUIL SUR SPA</t>
  </si>
  <si>
    <t>ID 633 BA S/E RANGUILI 13,8KV BP1</t>
  </si>
  <si>
    <t>S/E RANGUILI 13.8KV</t>
  </si>
  <si>
    <t>19-07-2019</t>
  </si>
  <si>
    <t>CE01G0529</t>
  </si>
  <si>
    <t>PMGD PFV CHALINGA SOLAR</t>
  </si>
  <si>
    <t>SONNEDIX JOAQUÍN SOLAR SPA</t>
  </si>
  <si>
    <t>ID 2469 BA S/E SALAMANCA 23KV BP1</t>
  </si>
  <si>
    <t>S/E SALAMANCA 23KV</t>
  </si>
  <si>
    <t>CE01G0530</t>
  </si>
  <si>
    <t>PMGD PFV CRUZ SOLAR</t>
  </si>
  <si>
    <t>PMGD CRUZ SPA</t>
  </si>
  <si>
    <t>ID 1020 BA S/E PANQUEHUE 12KV BP1</t>
  </si>
  <si>
    <t>S/E PANQUEHUE 12KV</t>
  </si>
  <si>
    <t>CE01G0531</t>
  </si>
  <si>
    <t>PMGD PFV ILLAPEL 5X</t>
  </si>
  <si>
    <t>SONNEDIX PARSOSY ILLAPEL 5 SPA</t>
  </si>
  <si>
    <t>ID 324 BA S/E ILLAPEL 23KV BP1</t>
  </si>
  <si>
    <t>20-07-2019</t>
  </si>
  <si>
    <t>CE01G0532</t>
  </si>
  <si>
    <t>PMGD PFV LAS CODORNICES</t>
  </si>
  <si>
    <t>SONNEDIX LAS CODORNICES SPA</t>
  </si>
  <si>
    <t>ID 618 BA S/E SAN CARLOS 13,8KV BP1</t>
  </si>
  <si>
    <t>S/E SAN CARLOS 13.8KV</t>
  </si>
  <si>
    <t>San Carlos</t>
  </si>
  <si>
    <t>CE01G0534</t>
  </si>
  <si>
    <t>PMGD PFV EL CONDOR</t>
  </si>
  <si>
    <t>PFV EL CÓNDOR SPA</t>
  </si>
  <si>
    <t>ID 1093 BA S/E QUINTA 13,2KV BP1</t>
  </si>
  <si>
    <t>S/E QUINTA 13.2KV</t>
  </si>
  <si>
    <t>Teno</t>
  </si>
  <si>
    <t>12-08-2020</t>
  </si>
  <si>
    <t>CE01G0536</t>
  </si>
  <si>
    <t>PMGD PFV TALCA</t>
  </si>
  <si>
    <t>SANTA CATALINA SOLAR SPA</t>
  </si>
  <si>
    <t>ID 168 BA S/E SAN MIGUEL 15KV BP1</t>
  </si>
  <si>
    <t>S/E SAN MIGUEL 15KV</t>
  </si>
  <si>
    <t>30-07-2019</t>
  </si>
  <si>
    <t>CE01G0537</t>
  </si>
  <si>
    <t>PMGD PFV MONTT SOLAR</t>
  </si>
  <si>
    <t>CANENCIA ENERGÍA SPA</t>
  </si>
  <si>
    <t>ID 250 BA S/E CABILDO 23KV BP1</t>
  </si>
  <si>
    <t>S/E CABILDO 23KV BP1</t>
  </si>
  <si>
    <t>CE01G0884</t>
  </si>
  <si>
    <t>PFV GRANJA SOLAR</t>
  </si>
  <si>
    <t>COPEC RENOVABLES SPA</t>
  </si>
  <si>
    <t>PAÑO J11 S/E LAGUNAS 220KV</t>
  </si>
  <si>
    <t>S/E LAGUNAS 220KV</t>
  </si>
  <si>
    <t>30-06-2020</t>
  </si>
  <si>
    <t>CE01G0538</t>
  </si>
  <si>
    <t>PMGD PFV RLA SOLAR</t>
  </si>
  <si>
    <t>RLA SOLAR SPA</t>
  </si>
  <si>
    <t>ID 588 BA S/E LAS ARAÑAS 66KV BP1</t>
  </si>
  <si>
    <t>S/E LAS ARAÑAS 66KV</t>
  </si>
  <si>
    <t>CE01G0539</t>
  </si>
  <si>
    <t>PMGD PFV CANESA SOLAR</t>
  </si>
  <si>
    <t>SONNEDIX ÁNGELA SOLAR SPA</t>
  </si>
  <si>
    <t>S/E ILLAPEL 23KV BP1</t>
  </si>
  <si>
    <t>13-08-2019</t>
  </si>
  <si>
    <t>CE01G0540</t>
  </si>
  <si>
    <t>PMGD PFV LAS PERDICES</t>
  </si>
  <si>
    <t>SONNEDIX LAS PERDICES SPA</t>
  </si>
  <si>
    <t>ID 196 BA S/E PANGUILEMO 15KV</t>
  </si>
  <si>
    <t>S/E PANGUILEMO 15KV</t>
  </si>
  <si>
    <t>21-08-2019</t>
  </si>
  <si>
    <t>CE14G0770</t>
  </si>
  <si>
    <t>PFV ANDES SOLAR II</t>
  </si>
  <si>
    <t>ANDES SOLAR II SPA</t>
  </si>
  <si>
    <t>ID 266 (TERCIARIO ATR3 DE LA S/E ANDES)</t>
  </si>
  <si>
    <t>S/E ANDES (AES ANDES) 220KV</t>
  </si>
  <si>
    <t>13-08-2020</t>
  </si>
  <si>
    <t>CE01G0541</t>
  </si>
  <si>
    <t>PMGD PFV MARCHIHUE VII</t>
  </si>
  <si>
    <t>MARCHIHUE VII SPA</t>
  </si>
  <si>
    <t>ID 597 BA S/E MARCHIGÜE 13.2KV BP1</t>
  </si>
  <si>
    <t>S/E MARCHIGÜE 13.2KV</t>
  </si>
  <si>
    <t>CE01G0542</t>
  </si>
  <si>
    <t>PMGD PFV DOÑIHUE</t>
  </si>
  <si>
    <t>PV DOÑIHUE SPA</t>
  </si>
  <si>
    <t>ID 352 BA S/E LO MIRANDA 15KV BP2</t>
  </si>
  <si>
    <t>S/E LO MIRANDA 15KV</t>
  </si>
  <si>
    <t>Coinco</t>
  </si>
  <si>
    <t>27-08-2019</t>
  </si>
  <si>
    <t>CE01G0543</t>
  </si>
  <si>
    <t>PMGD PFV JAURURO SOLAR</t>
  </si>
  <si>
    <t>PINGÜINO EMPERADOR SPA</t>
  </si>
  <si>
    <t>FOTOVOLTAICA JAURURO SPA</t>
  </si>
  <si>
    <t>ID 162 BA S/E QUINQUIMO 23KV</t>
  </si>
  <si>
    <t>15-08-2019</t>
  </si>
  <si>
    <t>CE01G0544</t>
  </si>
  <si>
    <t>PMGD PFV TUCUQUERE</t>
  </si>
  <si>
    <t>TUCUQUERE SPA</t>
  </si>
  <si>
    <t>CE01G0545</t>
  </si>
  <si>
    <t>PMGD PFV JOSE SOLER MALLAFRE</t>
  </si>
  <si>
    <t>FV SANTA LAURA SPA</t>
  </si>
  <si>
    <t>ID 2455 BA S/E TENO 13.2KV BP2</t>
  </si>
  <si>
    <t>CE01G0546</t>
  </si>
  <si>
    <t>PMGD PFV LAS LECHUZAS</t>
  </si>
  <si>
    <t>PFV LAS LECHUZAS SPA</t>
  </si>
  <si>
    <t>ID 1055 BA S/E COCHARCAS 13.8KV</t>
  </si>
  <si>
    <t>S/E COCHARCAS 13.8KV</t>
  </si>
  <si>
    <t>06-09-2019</t>
  </si>
  <si>
    <t>CE01G0548</t>
  </si>
  <si>
    <t>PMGD PFV PLACILLA SOLAR</t>
  </si>
  <si>
    <t>GR LILEN SPA</t>
  </si>
  <si>
    <t>ID 607 BA S/E PLACILLA 13.2KV</t>
  </si>
  <si>
    <t>S/E PLACILLA 13.2KV</t>
  </si>
  <si>
    <t>Placilla</t>
  </si>
  <si>
    <t>CE01G0549</t>
  </si>
  <si>
    <t>PFV SANTA ISABEL</t>
  </si>
  <si>
    <t>TSGF SPA</t>
  </si>
  <si>
    <t>ID 3246 BA S/E ANA MARÍA 220KV BP1 / ID 3247 BA S/E ANA MARÍA 220KV BP2</t>
  </si>
  <si>
    <t>S/E ANA MARIA 220KV</t>
  </si>
  <si>
    <t>16-08-2021</t>
  </si>
  <si>
    <t>CE01G0551</t>
  </si>
  <si>
    <t>PMGD PFV VILLA SECA</t>
  </si>
  <si>
    <t>PARQUE SOLAR VILLA SECA SPA</t>
  </si>
  <si>
    <t>ID 1090 BA S/E LONGAVI BL2 13.2KV</t>
  </si>
  <si>
    <t>S/E LONGAVI BL2 13.2KV</t>
  </si>
  <si>
    <t>17-09-2019</t>
  </si>
  <si>
    <t>CE01G0552</t>
  </si>
  <si>
    <t>PMGD PFV LUCE SOLAR</t>
  </si>
  <si>
    <t>LUCE SOLAR SPA</t>
  </si>
  <si>
    <t>07-11-2019</t>
  </si>
  <si>
    <t>CE01G0553</t>
  </si>
  <si>
    <t>PMGD PFV LA LIGUA</t>
  </si>
  <si>
    <t>ILLALOLEN S.A.</t>
  </si>
  <si>
    <t>18-09-2019</t>
  </si>
  <si>
    <t>CE04G0265</t>
  </si>
  <si>
    <t>PFV USYA</t>
  </si>
  <si>
    <t>ID3254-BA S/E CHIU CHIU</t>
  </si>
  <si>
    <t>S/E CHIU CHIU 110KV</t>
  </si>
  <si>
    <t>07-12-2020</t>
  </si>
  <si>
    <t>CE01G0556</t>
  </si>
  <si>
    <t>PMGD PFV SAN ISIDRO</t>
  </si>
  <si>
    <t>FOTOVOLTAICA SAN ISIDRO SPA</t>
  </si>
  <si>
    <t>ID 152 BA S/E CHUMAQUITO 15KV</t>
  </si>
  <si>
    <t>S/E CHUMAQUITO 15KV</t>
  </si>
  <si>
    <t>Requínoa</t>
  </si>
  <si>
    <t>12-10-2019</t>
  </si>
  <si>
    <t>CE01G0557</t>
  </si>
  <si>
    <t>PMGD PFV LAS MERCEDES</t>
  </si>
  <si>
    <t>SONNEDIX FOTOVOLTAICA ALGARROBO SPA</t>
  </si>
  <si>
    <t>18-12-2019</t>
  </si>
  <si>
    <t>CE01G0558</t>
  </si>
  <si>
    <t>PMGD PFV BELLAVISTA 1</t>
  </si>
  <si>
    <t>TAMARUGAL SOLAR 1 S.A.</t>
  </si>
  <si>
    <t>ID 2163 BA S/E LAGUNAS 23KV BP1</t>
  </si>
  <si>
    <t xml:space="preserve">S/E LAGUNAS 23KV </t>
  </si>
  <si>
    <t>24-10-2019</t>
  </si>
  <si>
    <t>CE01G0221</t>
  </si>
  <si>
    <t>PFV NUEVO QUILLAGUA</t>
  </si>
  <si>
    <t>PARQUE FOTOVOLTAICO NUEVO QUILLAGUA SPA</t>
  </si>
  <si>
    <t>PAÑO J1 S/E TAP OFF QUILLAGUA 220KV</t>
  </si>
  <si>
    <t>S/E PEQ 220KV</t>
  </si>
  <si>
    <t>21-04-2021</t>
  </si>
  <si>
    <t>CE01G0563</t>
  </si>
  <si>
    <t>PMGD PFV CITRINO</t>
  </si>
  <si>
    <t>SOLAR TI ONCE SPA</t>
  </si>
  <si>
    <t>ID 2795 BA S/E PADRE HURTADO 23kV B1</t>
  </si>
  <si>
    <t>S/E PADRE HURTADO 23KV</t>
  </si>
  <si>
    <t>Padre Hurtado</t>
  </si>
  <si>
    <t>03-12-2019</t>
  </si>
  <si>
    <t>CE01G0564</t>
  </si>
  <si>
    <t>PMGD PFV ECLIPSE SOLAR</t>
  </si>
  <si>
    <t>ECLIPSE SOLAR SPA</t>
  </si>
  <si>
    <t>ID 3317 BA S/E LAS ARANAS 66KV BP5</t>
  </si>
  <si>
    <t>S/E LAS ARANAS 66KV</t>
  </si>
  <si>
    <t>10-01-2020</t>
  </si>
  <si>
    <t>CE01G0565</t>
  </si>
  <si>
    <t>PMGD PFV PILPILEN</t>
  </si>
  <si>
    <t>PILPILÉN SPA</t>
  </si>
  <si>
    <t>ID 611 BA S/E QUELENTARO 13.2KV</t>
  </si>
  <si>
    <t>S/E QUELENTARO 13.2KV</t>
  </si>
  <si>
    <t>CE01G0566</t>
  </si>
  <si>
    <t>PFV ATACAMA SOLAR II</t>
  </si>
  <si>
    <t>ID 2252 - S/E Matilla 33kV</t>
  </si>
  <si>
    <t>S/E MATILLA 220KV</t>
  </si>
  <si>
    <t>29-04-2021</t>
  </si>
  <si>
    <t>CE02G0568</t>
  </si>
  <si>
    <t>PFV SAN PEDRO</t>
  </si>
  <si>
    <t>IBEREÓLICA CABO LEONES II S.A.</t>
  </si>
  <si>
    <t>GPG SOLAR CHILE 2017 SPA</t>
  </si>
  <si>
    <t>ID2253 - S/E LASANA</t>
  </si>
  <si>
    <t>S/E LASANA 220KV</t>
  </si>
  <si>
    <t>18-02-2021</t>
  </si>
  <si>
    <t>CE01G0570</t>
  </si>
  <si>
    <t>PMGD PFV LORETO SOLAR</t>
  </si>
  <si>
    <t>FOTOVOLTAICA ACACIA SPA</t>
  </si>
  <si>
    <t>ID 185 BA S/E LORETO 15KV</t>
  </si>
  <si>
    <t>S/E LORETO 15KV</t>
  </si>
  <si>
    <t>Coltauco</t>
  </si>
  <si>
    <t>27-12-2019</t>
  </si>
  <si>
    <t>CE01G0571</t>
  </si>
  <si>
    <t>PMGD PFV EL ESTERO</t>
  </si>
  <si>
    <t>FOTOVOLTAICA EL MANZANO SPA</t>
  </si>
  <si>
    <t>S/E EL MANZANO (CGE) 15KV</t>
  </si>
  <si>
    <t>20-12-2019</t>
  </si>
  <si>
    <t>CE01G0574</t>
  </si>
  <si>
    <t>PMGD PFV RINCONADA</t>
  </si>
  <si>
    <t>GR TAMARUGO SPA</t>
  </si>
  <si>
    <t>ID 163 BA S/E RENGO 15KV</t>
  </si>
  <si>
    <t>S/E RENGO 15KV</t>
  </si>
  <si>
    <t>19-12-2019</t>
  </si>
  <si>
    <t>CE01G1014</t>
  </si>
  <si>
    <t>PMGD PFV LO MIRANDA</t>
  </si>
  <si>
    <t>PFV DOÑIHUE SPA</t>
  </si>
  <si>
    <t>ID 183 BA S/E LO MIRANDA 15KV BP1</t>
  </si>
  <si>
    <t>Doñihue</t>
  </si>
  <si>
    <t>31-10-2019</t>
  </si>
  <si>
    <t>CE01G0578</t>
  </si>
  <si>
    <t>PMGD PFV KONDA</t>
  </si>
  <si>
    <t>KONDA SOLAR SPA</t>
  </si>
  <si>
    <t>ID 1040 BA S/E SAN FELIPE 12KV BP1</t>
  </si>
  <si>
    <t>04-01-2020</t>
  </si>
  <si>
    <t>CE01G0579</t>
  </si>
  <si>
    <t>PMGD PFV LOS PALTOS</t>
  </si>
  <si>
    <t>PARQUE SOLAR LOS PALTOS SPA</t>
  </si>
  <si>
    <t>S/E CABILDO 23KV BP2</t>
  </si>
  <si>
    <t>14-01-2020</t>
  </si>
  <si>
    <t>CE02G0606</t>
  </si>
  <si>
    <t>PMGD PFV LAS ROJAS</t>
  </si>
  <si>
    <t>SONNEDIX LA SERENA SPA</t>
  </si>
  <si>
    <t>MARQUESA SOLAR SPA</t>
  </si>
  <si>
    <t>ID 190 BA S/E MARQUESA 23KV</t>
  </si>
  <si>
    <t>S/E MARQUESA 23KV</t>
  </si>
  <si>
    <t>La Serena</t>
  </si>
  <si>
    <t>31-12-2019</t>
  </si>
  <si>
    <t>CE01G0577</t>
  </si>
  <si>
    <t>PFV LA HUELLA</t>
  </si>
  <si>
    <t>AUSTRIANSOLAR CHILE SEIS SPA</t>
  </si>
  <si>
    <t>ID2261 - S/E CENTRAL LA HUELLA</t>
  </si>
  <si>
    <t>23-07-2021</t>
  </si>
  <si>
    <t>CE01G0019</t>
  </si>
  <si>
    <t>HP PUNTILLA</t>
  </si>
  <si>
    <t>S/E PUENTE ALTO 110KV</t>
  </si>
  <si>
    <t>31-07-1926</t>
  </si>
  <si>
    <t>CE01G0582</t>
  </si>
  <si>
    <t>PMGD PFV GUADALAO</t>
  </si>
  <si>
    <t>FOTOVOLTAICA MAÑIO SPA</t>
  </si>
  <si>
    <t>14-02-2020</t>
  </si>
  <si>
    <t>CE01G0581</t>
  </si>
  <si>
    <t>PFV RIO ESCONDIDO</t>
  </si>
  <si>
    <t>CÓNDOR ENERGÍA SPA</t>
  </si>
  <si>
    <t>AR ESCONDIDO SPA</t>
  </si>
  <si>
    <t>S/E Cardones 220kV</t>
  </si>
  <si>
    <t>01-12-2021</t>
  </si>
  <si>
    <t>CE36G0292</t>
  </si>
  <si>
    <t>PFV AZABACHE</t>
  </si>
  <si>
    <t>ID 2247 - S/E CHIU CHIU</t>
  </si>
  <si>
    <t>09-08-2022</t>
  </si>
  <si>
    <t>CE03G1013</t>
  </si>
  <si>
    <t>PMGD PFV PARAGUAY</t>
  </si>
  <si>
    <t>PFV LA MOLINA SPA</t>
  </si>
  <si>
    <t>ID 2467 BA S/E MOLINA 15KV BP2</t>
  </si>
  <si>
    <t>S/E MOLINA 15KV</t>
  </si>
  <si>
    <t>Molina</t>
  </si>
  <si>
    <t>28-02-2020</t>
  </si>
  <si>
    <t>CE27G0292</t>
  </si>
  <si>
    <t>PFV CAMPOS DEL SOL</t>
  </si>
  <si>
    <t>ID563-S/E CARRERA PINTO</t>
  </si>
  <si>
    <t>18-01-2023</t>
  </si>
  <si>
    <t>CE15G0216</t>
  </si>
  <si>
    <t>PFV CAPRICORNIO</t>
  </si>
  <si>
    <t>ID 2272 S/E ELEVADORA CAPRICORNIO</t>
  </si>
  <si>
    <t>S/E CAPRICORNIO 110KV</t>
  </si>
  <si>
    <t>CE01G0585</t>
  </si>
  <si>
    <t>PMGD PFV RAUQUEN</t>
  </si>
  <si>
    <t>GR PALMA SPA</t>
  </si>
  <si>
    <t>ID 120 BA S/E RAUQUEN 13.2KV BP1</t>
  </si>
  <si>
    <t>S/E RAUQUEN 13.2KV</t>
  </si>
  <si>
    <t>Romeral</t>
  </si>
  <si>
    <t>01-02-2020</t>
  </si>
  <si>
    <t>CE01G0586</t>
  </si>
  <si>
    <t>PMGD PFV LA ESTANCIA</t>
  </si>
  <si>
    <t>GR MELI SPA</t>
  </si>
  <si>
    <t>ID 390 BA S/E ALHUE 23KV</t>
  </si>
  <si>
    <t>S/E ALHUE 23KV</t>
  </si>
  <si>
    <t>Alhué</t>
  </si>
  <si>
    <t>CE01G0587</t>
  </si>
  <si>
    <t>PMGD PFV LAS CHACRAS</t>
  </si>
  <si>
    <t>LAS CHACRAS ENERGY SPA</t>
  </si>
  <si>
    <t>ID 580 BA S/E LA ESPERANZA (TRANSNET) 13.2KV</t>
  </si>
  <si>
    <t>S/E LA ESPERANZA (TRANSNET) 13.2KV</t>
  </si>
  <si>
    <t>22-02-2020</t>
  </si>
  <si>
    <t>CE02G0600</t>
  </si>
  <si>
    <t>PMGD PFV CHACABUCO</t>
  </si>
  <si>
    <t>ID 1521 BA S/E SAN RAFAEL (CHILQUINTA) 23KV</t>
  </si>
  <si>
    <t>25-04-2020</t>
  </si>
  <si>
    <t>CE01G0589</t>
  </si>
  <si>
    <t>PMGD PFV VILLA CRUZ</t>
  </si>
  <si>
    <t>VILLA CRUZ SPA</t>
  </si>
  <si>
    <t>ID 6531 IM S/E NIRIVILO E1</t>
  </si>
  <si>
    <t>S/E NIRIVILO E1</t>
  </si>
  <si>
    <t>San Javier</t>
  </si>
  <si>
    <t>21-02-2020</t>
  </si>
  <si>
    <t>CE05G0010</t>
  </si>
  <si>
    <t>HP QUELTEHUES</t>
  </si>
  <si>
    <t>S/E CENTRAL QUELTEHUES 110KV</t>
  </si>
  <si>
    <t>14-02-2024</t>
  </si>
  <si>
    <t>CE09G0004</t>
  </si>
  <si>
    <t>HP QUILLECO</t>
  </si>
  <si>
    <t>S/E CENTRAL QUILLECO 220KV</t>
  </si>
  <si>
    <t>Quilleco</t>
  </si>
  <si>
    <t>30-04-2007</t>
  </si>
  <si>
    <t>CE01G0591</t>
  </si>
  <si>
    <t>PMGD PFV PULLALLI SOLAR</t>
  </si>
  <si>
    <t>FOTOVOLTAICA LA LIGUA SPA</t>
  </si>
  <si>
    <t>ID 1328 IM S/E QUINQUIMO E3</t>
  </si>
  <si>
    <t>S/E QUINQUIMO E3</t>
  </si>
  <si>
    <t>10-03-2020</t>
  </si>
  <si>
    <t>CE01G0592</t>
  </si>
  <si>
    <t>PMGD PFV MARIA PINTO</t>
  </si>
  <si>
    <t>PFV MARÍA PINTO SPA</t>
  </si>
  <si>
    <t>28-08-2020</t>
  </si>
  <si>
    <t>CE01G0593</t>
  </si>
  <si>
    <t>PMGD PFV TRICA-DOS</t>
  </si>
  <si>
    <t>TRICAHUE SPA</t>
  </si>
  <si>
    <t>ID 122 BA S/E LA PALMA 15KV BP1</t>
  </si>
  <si>
    <t>S/E LA PALMA 15KV</t>
  </si>
  <si>
    <t>Yerbas Buenas</t>
  </si>
  <si>
    <t>06-02-2020</t>
  </si>
  <si>
    <t>CE04G0605</t>
  </si>
  <si>
    <t>PMGD PFV LLANOS DE POTROSO</t>
  </si>
  <si>
    <t>LLANOS DE POTROSO SPA</t>
  </si>
  <si>
    <t>ID 190 BA S/E MARQUESA 23KV BP1</t>
  </si>
  <si>
    <t>07-05-2020</t>
  </si>
  <si>
    <t>CE01G0594</t>
  </si>
  <si>
    <t>PMGD PFV CATEMU</t>
  </si>
  <si>
    <t>PARQUE SOLAR CATEMU SPA</t>
  </si>
  <si>
    <t>20-05-2020</t>
  </si>
  <si>
    <t>CE01G0595</t>
  </si>
  <si>
    <t>PMGD PFV EL CHUCAO</t>
  </si>
  <si>
    <t>PFV EL CHUCAO SPA</t>
  </si>
  <si>
    <t>ID 2566 BA S/E PASO HONDO 13.2KV BP1</t>
  </si>
  <si>
    <t>S/E PASO HONDO 13.2KV</t>
  </si>
  <si>
    <t>12-09-2020</t>
  </si>
  <si>
    <t>CE01G0596</t>
  </si>
  <si>
    <t>PMGD PFV JAHUEL</t>
  </si>
  <si>
    <t>CHESTER SOLAR I SPA</t>
  </si>
  <si>
    <t>ID_4285 IM S/E SAN FELIPE C4</t>
  </si>
  <si>
    <t>Santa María</t>
  </si>
  <si>
    <t>18-04-2020</t>
  </si>
  <si>
    <t>CE01G0597</t>
  </si>
  <si>
    <t>PMGD PFV DARLIN SOLAR</t>
  </si>
  <si>
    <t>PMGD DARLIN SPA</t>
  </si>
  <si>
    <t>ID_851 IM S/E ISLA DE MAIPO C3</t>
  </si>
  <si>
    <t>S/E ISLA DE MAIPO C3</t>
  </si>
  <si>
    <t>Isla de Maipo</t>
  </si>
  <si>
    <t>28-03-2020</t>
  </si>
  <si>
    <t>CE08G0042</t>
  </si>
  <si>
    <t>HP RENAICO</t>
  </si>
  <si>
    <t>S/E ANGOL 23 KV</t>
  </si>
  <si>
    <t>03-09-2013</t>
  </si>
  <si>
    <t>CE01G0599</t>
  </si>
  <si>
    <t>PMGD PFV UTFSM VALPARAISO VALDES</t>
  </si>
  <si>
    <t>MGM INNOVA CAPITAL CHILE SPA</t>
  </si>
  <si>
    <t>5761_IM S/E LOS PLACERES C1</t>
  </si>
  <si>
    <t>S/E LOS PLACERES</t>
  </si>
  <si>
    <t>31-03-2020</t>
  </si>
  <si>
    <t>CE02G0599</t>
  </si>
  <si>
    <t>PMGD PFV UTFSM VIÑA DEL MAR</t>
  </si>
  <si>
    <t>ID 5780_IM S/E MIRAFLORES C2</t>
  </si>
  <si>
    <t>S/E MIRAFLORES</t>
  </si>
  <si>
    <t>Viña del Mar</t>
  </si>
  <si>
    <t>CE01G0291</t>
  </si>
  <si>
    <t>HP RIO COLORADO</t>
  </si>
  <si>
    <t>HIDROELÉCTRICA RÍO COLORADO S.A.</t>
  </si>
  <si>
    <t>TAP OFF RÍO COLORADO 66KV</t>
  </si>
  <si>
    <t>TAP OFF RIO COLORADO 66KV</t>
  </si>
  <si>
    <t>CE01G0600</t>
  </si>
  <si>
    <t>PMGD PFV COVADONGA</t>
  </si>
  <si>
    <t>ID 488 BA S/E EL SALADO 23KV</t>
  </si>
  <si>
    <t>S/E EL SALADO 23KV</t>
  </si>
  <si>
    <t>10-06-2020</t>
  </si>
  <si>
    <t>CE10G0752</t>
  </si>
  <si>
    <t>PMGD PFV GIRASOLES</t>
  </si>
  <si>
    <t>LOS GIRASOLES SPA</t>
  </si>
  <si>
    <t>S/E CURACAVÍ</t>
  </si>
  <si>
    <t>10-04-2020</t>
  </si>
  <si>
    <t>CE01G0604</t>
  </si>
  <si>
    <t>PMGD PFV ANTONIA SOLAR</t>
  </si>
  <si>
    <t>FOTOVOLTAICA DELTA SPA</t>
  </si>
  <si>
    <t>S/E MALLOA</t>
  </si>
  <si>
    <t>CE01G0117</t>
  </si>
  <si>
    <t>HP RIO HUASCO</t>
  </si>
  <si>
    <t>HIDROELÉCTRICA RÍO HUASCO S.A.</t>
  </si>
  <si>
    <t>S/E EL EDEN</t>
  </si>
  <si>
    <t>TAP RIO HUASCO 110KV</t>
  </si>
  <si>
    <t>09-10-2013</t>
  </si>
  <si>
    <t>CE01G0603</t>
  </si>
  <si>
    <t>PMGD PFV PARQUE SOLAR SANTA FE</t>
  </si>
  <si>
    <t>PARQUE SOLAR SANTA FE SPA</t>
  </si>
  <si>
    <t>S/E LA PALMA</t>
  </si>
  <si>
    <t>06-03-2020</t>
  </si>
  <si>
    <t>CE01G0602</t>
  </si>
  <si>
    <t>PMGD PFV ÑIQUEN</t>
  </si>
  <si>
    <t>MAITÉN SPA</t>
  </si>
  <si>
    <t>S/E SAN GREGORIO</t>
  </si>
  <si>
    <t>21-04-2020</t>
  </si>
  <si>
    <t>CE01G0601</t>
  </si>
  <si>
    <t>PMGD PFV DON MARIANO</t>
  </si>
  <si>
    <t>DON MARIANO ENERGY SPA</t>
  </si>
  <si>
    <t>S/E PELEQUÉN</t>
  </si>
  <si>
    <t>Malloa</t>
  </si>
  <si>
    <t>24-04-2020</t>
  </si>
  <si>
    <t>CE01G0150</t>
  </si>
  <si>
    <t>HP RIO PICOIQUEN</t>
  </si>
  <si>
    <t>HIDROANGOL SPA</t>
  </si>
  <si>
    <t>SE PICOIQUEN 66KV</t>
  </si>
  <si>
    <t>S/E DEUCO 66KV</t>
  </si>
  <si>
    <t>Malleco</t>
  </si>
  <si>
    <t>Angol</t>
  </si>
  <si>
    <t>13-08-2015</t>
  </si>
  <si>
    <t>CE01G0609</t>
  </si>
  <si>
    <t>PMGD PFV VILLA ALEGRE</t>
  </si>
  <si>
    <t>PARQUE SOLAR VILLA ALEGRE SPA</t>
  </si>
  <si>
    <t>S/E VILLA ALEGRE 15KV</t>
  </si>
  <si>
    <t>Villa Alegre</t>
  </si>
  <si>
    <t>CE01G0610</t>
  </si>
  <si>
    <t>PMGD PFV QUELTEHUE SOLAR</t>
  </si>
  <si>
    <t>FOTOVOLTAICA EL MANZANAR SPA</t>
  </si>
  <si>
    <t>30-04-2020</t>
  </si>
  <si>
    <t>CE01G0611</t>
  </si>
  <si>
    <t>PMGD PFV PITOTOY</t>
  </si>
  <si>
    <t>FOTOVOLTAICA EL ALERCE SPA</t>
  </si>
  <si>
    <t>CE01G0093</t>
  </si>
  <si>
    <t>HP RUCATAYO</t>
  </si>
  <si>
    <t>EMPRESA ELÉCTRICA RUCATAYO S.A.</t>
  </si>
  <si>
    <t>S/E CENTRAL RUCATAYO 220KV</t>
  </si>
  <si>
    <t>S/E RUCATAYO 220KV</t>
  </si>
  <si>
    <t>13-12-2012</t>
  </si>
  <si>
    <t>CE01G0614</t>
  </si>
  <si>
    <t>PMGD PFV GR LEMU</t>
  </si>
  <si>
    <t>GR ALERCE SPA</t>
  </si>
  <si>
    <t>S/E SAN JAVIER 23KV</t>
  </si>
  <si>
    <t>01-05-2020</t>
  </si>
  <si>
    <t>CE01G0613</t>
  </si>
  <si>
    <t>PMGD PFV LA CHIMBA BIS</t>
  </si>
  <si>
    <t>LA CHIMBA BIS SPA</t>
  </si>
  <si>
    <t>15-05-2020</t>
  </si>
  <si>
    <t>CE01G0590</t>
  </si>
  <si>
    <t>PFV SOL DEL DESIERTO</t>
  </si>
  <si>
    <t>PARQUE SOLAR FOTOVOLTAICO SOL DEL DESIERTO SPA</t>
  </si>
  <si>
    <t>ID 3370 – BA S/E SOL DEL DESIERTO 220KV BP1</t>
  </si>
  <si>
    <t>S/E SOL DEL DESIERTO 220KV</t>
  </si>
  <si>
    <t>28-01-2022</t>
  </si>
  <si>
    <t>CE01G0615</t>
  </si>
  <si>
    <t>PFV LA CRUZ SOLAR</t>
  </si>
  <si>
    <t>FOTOVOLTAICA NORTE GRANDE 1 SPA</t>
  </si>
  <si>
    <t>ID1965-TAP OFF LA CRUZ</t>
  </si>
  <si>
    <t>S/E TAP OFF LA CRUZ 220KV</t>
  </si>
  <si>
    <t>07-04-2022</t>
  </si>
  <si>
    <t>CE28G0292</t>
  </si>
  <si>
    <t>PFV SOL DE LILA</t>
  </si>
  <si>
    <t>ID1814-S/E ANDES (AES GENER)</t>
  </si>
  <si>
    <t>San Pedro de Atacama</t>
  </si>
  <si>
    <t>01-09-2022</t>
  </si>
  <si>
    <t>CE01G0616</t>
  </si>
  <si>
    <t>PMGD PFV EL RESPLANDOR</t>
  </si>
  <si>
    <t>IMPULSO SOLAR EL RESPLANDOR SPA</t>
  </si>
  <si>
    <t>S/E CABRERO 23KV</t>
  </si>
  <si>
    <t>Cabrero</t>
  </si>
  <si>
    <t>19-05-2020</t>
  </si>
  <si>
    <t>CE01G0618</t>
  </si>
  <si>
    <t>PMGD PFV SANTA AMELIA</t>
  </si>
  <si>
    <t>BETEL SPA</t>
  </si>
  <si>
    <t>S/E SAN VICENTE DE TAGUA TAGUA 15KV</t>
  </si>
  <si>
    <t>Pichidegua</t>
  </si>
  <si>
    <t>11-06-2020</t>
  </si>
  <si>
    <t>CE01G1012</t>
  </si>
  <si>
    <t>PMGD PFV EL LITRE SOLAR</t>
  </si>
  <si>
    <t>DIANA SOLAR SPA</t>
  </si>
  <si>
    <t>S/E EL MANZANO 23KV</t>
  </si>
  <si>
    <t>20-06-2020</t>
  </si>
  <si>
    <t>CE01G0619</t>
  </si>
  <si>
    <t>PMGD PFV SOL DE SEPTIEMBRE</t>
  </si>
  <si>
    <t>NEXTPOWER III CHILE HOLDCO II SPA</t>
  </si>
  <si>
    <t>SOL DE SEPTIEMBRE SPA</t>
  </si>
  <si>
    <t>S/E LO BOZA 23KV</t>
  </si>
  <si>
    <t>10-07-2020</t>
  </si>
  <si>
    <t>CE01G0621</t>
  </si>
  <si>
    <t>PMGD PFV TREBAL SOLAR</t>
  </si>
  <si>
    <t>LINXERGY SPA</t>
  </si>
  <si>
    <t>EL ROBLE SOLAR SPA</t>
  </si>
  <si>
    <t>S/E PAJARITOS 12KV</t>
  </si>
  <si>
    <t>27-06-2020</t>
  </si>
  <si>
    <t>CE01G0623</t>
  </si>
  <si>
    <t>PMGD PFV GRANADA</t>
  </si>
  <si>
    <t>GRANADA SPA</t>
  </si>
  <si>
    <t>S/E LINARES NORTE</t>
  </si>
  <si>
    <t>11-07-2020</t>
  </si>
  <si>
    <t>CE01G0622</t>
  </si>
  <si>
    <t>PMGD PFV  ARGOMEDO</t>
  </si>
  <si>
    <t>GR GUINDO SPA</t>
  </si>
  <si>
    <t>S/E QUINTA DE TILCOCO</t>
  </si>
  <si>
    <t>19-06-2020</t>
  </si>
  <si>
    <t>CE01G0625</t>
  </si>
  <si>
    <t>PMGD PFV COCHARCAS</t>
  </si>
  <si>
    <t>FOTOVOLTAICA ALFA SPA</t>
  </si>
  <si>
    <t>S/E COCHARCAS</t>
  </si>
  <si>
    <t>San Nicolás</t>
  </si>
  <si>
    <t>07-07-2020</t>
  </si>
  <si>
    <t>CE01G0624</t>
  </si>
  <si>
    <t>PMGD PFV VICTORIA</t>
  </si>
  <si>
    <t>SONNEDIX VICTORIA SOLAR SPA</t>
  </si>
  <si>
    <t>S/E CALAMA</t>
  </si>
  <si>
    <t>CE01G0626</t>
  </si>
  <si>
    <t>PFV SOL DE LOS ANDES</t>
  </si>
  <si>
    <t>OPDENERGY GENERACIÓN SPA</t>
  </si>
  <si>
    <t>SOL DE LOS ANDES SPA</t>
  </si>
  <si>
    <t>ID2298 - S/E SOL DE LOS ANDES</t>
  </si>
  <si>
    <t>S/E RIO SALADO 110KV</t>
  </si>
  <si>
    <t>31-01-2022</t>
  </si>
  <si>
    <t>CE01G0629</t>
  </si>
  <si>
    <t>PMGD PFV PLAYERO</t>
  </si>
  <si>
    <t>PLAYERO SPA</t>
  </si>
  <si>
    <t>SE LA VEGA 23KV</t>
  </si>
  <si>
    <t>S/E LA VEGA 23KV</t>
  </si>
  <si>
    <t>Cauquenes</t>
  </si>
  <si>
    <t>Chanco</t>
  </si>
  <si>
    <t>30-09-2020</t>
  </si>
  <si>
    <t>CE01G0630</t>
  </si>
  <si>
    <t>PMGD PFV SAN RAMIRO</t>
  </si>
  <si>
    <t>PELEQUÉN SUR SPA</t>
  </si>
  <si>
    <t>El Peumo</t>
  </si>
  <si>
    <t>EL PEUMO</t>
  </si>
  <si>
    <t>27-01-2021</t>
  </si>
  <si>
    <t>CE01G0631</t>
  </si>
  <si>
    <t>PMGD PFV FILOMENA SOLAR</t>
  </si>
  <si>
    <t>PARINI DE VERANO SPA</t>
  </si>
  <si>
    <t>Barra 12kV SE San Felipe</t>
  </si>
  <si>
    <t>16-07-2020</t>
  </si>
  <si>
    <t>CE01G0632</t>
  </si>
  <si>
    <t>PMGD PFV PUENTE SOLAR</t>
  </si>
  <si>
    <t>PMGD PUENTE SPA</t>
  </si>
  <si>
    <t>SE Santa Marta</t>
  </si>
  <si>
    <t>S/E SANTA MARTA</t>
  </si>
  <si>
    <t>24-10-2020</t>
  </si>
  <si>
    <t>CE01G0633</t>
  </si>
  <si>
    <t>PMGD PFV PEPA SOLAR</t>
  </si>
  <si>
    <t>PMGD PEPA SPA</t>
  </si>
  <si>
    <t>SE Isla de Maipo</t>
  </si>
  <si>
    <t>S/E ISLA DE MAIPO</t>
  </si>
  <si>
    <t>CE01G0634</t>
  </si>
  <si>
    <t>PMGD PFV EL GUANACO SOLAR</t>
  </si>
  <si>
    <t>INCAHUASI ENERGY SPA</t>
  </si>
  <si>
    <t>Alimentador Malloco / SE Malloco</t>
  </si>
  <si>
    <t>S/E MALLOCO</t>
  </si>
  <si>
    <t>09-09-2020</t>
  </si>
  <si>
    <t>CE01G0635</t>
  </si>
  <si>
    <t>PMGD PFV CIPRES</t>
  </si>
  <si>
    <t>CIPRÉS SPA</t>
  </si>
  <si>
    <t>Cunaco 15kV , S/E Chacahuín 15kV</t>
  </si>
  <si>
    <t>S/E CHACAHUÍN 15KV</t>
  </si>
  <si>
    <t>19-01-2021</t>
  </si>
  <si>
    <t>CE01G0637</t>
  </si>
  <si>
    <t>PFV DE LOS ANDES</t>
  </si>
  <si>
    <t>FOTOVOLTAICA DE LOS ANDES SPA</t>
  </si>
  <si>
    <t>BA ID: 3459 - BA S/E ANDES (AES GENER) 23KV BP2</t>
  </si>
  <si>
    <t>02-05-2022</t>
  </si>
  <si>
    <t>CE01G0639</t>
  </si>
  <si>
    <t>PMGD PFV LAS TORCAZAS</t>
  </si>
  <si>
    <t>PFV LAS TORCAZAS SPA</t>
  </si>
  <si>
    <t>ID597 - BA S/E MARCHIGÜE 13.2KV BP1</t>
  </si>
  <si>
    <t>24-04-2021</t>
  </si>
  <si>
    <t>CE01G0780</t>
  </si>
  <si>
    <t>PFV SOL DEL NORTE</t>
  </si>
  <si>
    <t>FOTOVOLTAICA SOL DEL NORTE SPA</t>
  </si>
  <si>
    <t>ID 263 ANDES 345/220/23 kV N°1</t>
  </si>
  <si>
    <t>CE01G0640</t>
  </si>
  <si>
    <t>PFV DEL DESIERTO</t>
  </si>
  <si>
    <t>FOTOVOLTAICA DEL DESIERTO SPA</t>
  </si>
  <si>
    <t>CE01G0642</t>
  </si>
  <si>
    <t>PMGD PFV LOS TILOS</t>
  </si>
  <si>
    <t>PARQUE FOTOVOLTAICO OCOA II SPA</t>
  </si>
  <si>
    <t>SE Las Vegas</t>
  </si>
  <si>
    <t>10-10-2020</t>
  </si>
  <si>
    <t>CE02G0755</t>
  </si>
  <si>
    <t>PMGD PFV LAS TORTOLAS</t>
  </si>
  <si>
    <t>PFV LAS TORTOLAS SPA</t>
  </si>
  <si>
    <t>ID1053 - BA S/E TRES ESQUINAS 13.8KV BP1</t>
  </si>
  <si>
    <t>S/E TRES ESQUINAS 13.8KV</t>
  </si>
  <si>
    <t>29-01-2021</t>
  </si>
  <si>
    <t>CE01G0645</t>
  </si>
  <si>
    <t>PMGD PFV LAS TENCAS</t>
  </si>
  <si>
    <t>PFV LAS TENCAS SPA</t>
  </si>
  <si>
    <t>La Fontecilla / SE San Vicente de Tagua Tagua</t>
  </si>
  <si>
    <t>22-12-2021</t>
  </si>
  <si>
    <t>CE07G0004</t>
  </si>
  <si>
    <t>HP RUCUE</t>
  </si>
  <si>
    <t>S/E CENTRAL RUCUE 220KV B2</t>
  </si>
  <si>
    <t>S/E CENTRAL RUCUE 220KV</t>
  </si>
  <si>
    <t>31-07-1998</t>
  </si>
  <si>
    <t>CE01G0646</t>
  </si>
  <si>
    <t>PMGD PFV PARQUE SOLAR BICENTENARIO</t>
  </si>
  <si>
    <t>FOTOVOLTAICA SOLAR LAUREL SPA</t>
  </si>
  <si>
    <t>El Ajial / SE Parral</t>
  </si>
  <si>
    <t>S/E PARRAL</t>
  </si>
  <si>
    <t>27-09-2020</t>
  </si>
  <si>
    <t>CE02G0648</t>
  </si>
  <si>
    <t>PMGD PFV  COCINILLAS</t>
  </si>
  <si>
    <t>AGROSOLAR IV SPA</t>
  </si>
  <si>
    <t>Alimentador Los Cristales y SE Illapel</t>
  </si>
  <si>
    <t>11-11-2020</t>
  </si>
  <si>
    <t>CE01G0647</t>
  </si>
  <si>
    <t>PMGD PFV CANELILLO</t>
  </si>
  <si>
    <t>AGROSOLAR V SPA</t>
  </si>
  <si>
    <t>12-11-2020</t>
  </si>
  <si>
    <t>CE01G0708</t>
  </si>
  <si>
    <t>PMGD PFV CAIMI</t>
  </si>
  <si>
    <t>FARO CORONA SPA</t>
  </si>
  <si>
    <t>SOLCOR SPA</t>
  </si>
  <si>
    <t>Poste ID 9261471, Alimentador Casablanca SE Casablanca</t>
  </si>
  <si>
    <t>31-12-2020</t>
  </si>
  <si>
    <t>CE01G0258</t>
  </si>
  <si>
    <t>PMGD PFV QUILLAY</t>
  </si>
  <si>
    <t>QUILLAY SOLAR SPA</t>
  </si>
  <si>
    <t>Alimentador  Pomaire/ SE El Maitén</t>
  </si>
  <si>
    <t>S/E EL MAITÉN</t>
  </si>
  <si>
    <t>CE01G0650</t>
  </si>
  <si>
    <t>PMGD PFV  SANTA CAROLINA</t>
  </si>
  <si>
    <t>GR ROBLE SPA</t>
  </si>
  <si>
    <t>Alimentador Tinguiririca SE Colchagua</t>
  </si>
  <si>
    <t>S/E COLCHAGUA</t>
  </si>
  <si>
    <t>CE01G0654</t>
  </si>
  <si>
    <t>PMGD PFV CANDELARIA SOLAR</t>
  </si>
  <si>
    <t>CANDELARIA SOLAR SPA</t>
  </si>
  <si>
    <t>Alimentador Codegua/ SE Graneros</t>
  </si>
  <si>
    <t>CE03G0975</t>
  </si>
  <si>
    <t>PFV DOMEYKO</t>
  </si>
  <si>
    <t>ID1922-S/E PURI</t>
  </si>
  <si>
    <t>S/E PURI 220KV</t>
  </si>
  <si>
    <t>29-12-2022</t>
  </si>
  <si>
    <t>CE02G0618</t>
  </si>
  <si>
    <t>PMGD PFV DON JORGE (EX PERALILLO)</t>
  </si>
  <si>
    <t>Alimentador Molineros, S/E Lihueimo</t>
  </si>
  <si>
    <t>S/E LIHUEIMO</t>
  </si>
  <si>
    <t>CE01G0658</t>
  </si>
  <si>
    <t>PMGD PFV PITRA</t>
  </si>
  <si>
    <t>PITRA SPA</t>
  </si>
  <si>
    <t>Alimentador San Jerónimo, S/E San Jerónimo</t>
  </si>
  <si>
    <t>S/E SAN JERÓNIMO</t>
  </si>
  <si>
    <t>San Antonio</t>
  </si>
  <si>
    <t>Algarrobo</t>
  </si>
  <si>
    <t>19-11-2020</t>
  </si>
  <si>
    <t>CE01G0656</t>
  </si>
  <si>
    <t>PMGD PFV PARQUE SOLAR SAN JAVIER</t>
  </si>
  <si>
    <t>PARQUE SOLAR EL PASO SPA</t>
  </si>
  <si>
    <t>Alimentador Orilla de Maule 15 kV, S/E La Palma</t>
  </si>
  <si>
    <t>11-02-2021</t>
  </si>
  <si>
    <t>CE01G0657</t>
  </si>
  <si>
    <t>PMGD PFV EL ROMERAL</t>
  </si>
  <si>
    <t>GR ULMO SPA</t>
  </si>
  <si>
    <t>Alimentador San Enrique, S/E Chimbarongo</t>
  </si>
  <si>
    <t>S/E CHIMBARONGO</t>
  </si>
  <si>
    <t>29-12-2020</t>
  </si>
  <si>
    <t>CE02G0629</t>
  </si>
  <si>
    <t>PMGD PFV PLAYERITO</t>
  </si>
  <si>
    <t>Alimentador Los Ruiles, SE La Vega</t>
  </si>
  <si>
    <t>S/E LA VEGA</t>
  </si>
  <si>
    <t>CE01G0660</t>
  </si>
  <si>
    <t>PMGD PFV GR RAULI</t>
  </si>
  <si>
    <t>GR RAULÍ SPA</t>
  </si>
  <si>
    <t>Alimentador Casablanca /  SE Molina</t>
  </si>
  <si>
    <t>S/E MOLINA</t>
  </si>
  <si>
    <t>CE01G0661</t>
  </si>
  <si>
    <t>PMGD PFV SANTA INES SOLAR</t>
  </si>
  <si>
    <t>CVE PROYECTO SEIS SPA</t>
  </si>
  <si>
    <t>Alimentador Polpaico 23 kV S/E Punta Peuco 110/23 kV</t>
  </si>
  <si>
    <t>S/E PUNTA PEUCO 110/23KV</t>
  </si>
  <si>
    <t>14-11-2020</t>
  </si>
  <si>
    <t>CE01G0662</t>
  </si>
  <si>
    <t>PMGD PFV PARQUE SOLAR MECO CHILLAN</t>
  </si>
  <si>
    <t>PARQUE SOLAR MECO CHILLAN SPA</t>
  </si>
  <si>
    <t>Alimentador Cantarrana, SE Tres Esquinas</t>
  </si>
  <si>
    <t>01-05-2021</t>
  </si>
  <si>
    <t>CE01G0663</t>
  </si>
  <si>
    <t>PMGD PFV QUINANTU SOLAR</t>
  </si>
  <si>
    <t>TALTAL SOLAR S.A.</t>
  </si>
  <si>
    <t>Alimentador El Canelo / SE San Clemente</t>
  </si>
  <si>
    <t>S/E SAN CLEMENTE</t>
  </si>
  <si>
    <t>15-01-2021</t>
  </si>
  <si>
    <t>CE01G0664</t>
  </si>
  <si>
    <t>PMGD PFV MERCURIO SUR</t>
  </si>
  <si>
    <t>LOS LIBERTADORES SOLAR SPA</t>
  </si>
  <si>
    <t>Alimentador Panimávida / SE Panimávida</t>
  </si>
  <si>
    <t>S/E PANIMÁVIDA</t>
  </si>
  <si>
    <t>09-04-2021</t>
  </si>
  <si>
    <t>CE02G0664</t>
  </si>
  <si>
    <t>PMGD PFV SATURNO NORTE</t>
  </si>
  <si>
    <t>Alimentador Colbún / SE Panimávida</t>
  </si>
  <si>
    <t>04-06-2021</t>
  </si>
  <si>
    <t>CE01G0666</t>
  </si>
  <si>
    <t>PFV VALLE ESCONDIDO</t>
  </si>
  <si>
    <t>HUEMUL ENERGÍA SPA</t>
  </si>
  <si>
    <t>AR VALLE ESCONDIDO SPA</t>
  </si>
  <si>
    <t>21-09-2022</t>
  </si>
  <si>
    <t>CE01G0665</t>
  </si>
  <si>
    <t>PFV PAMPA TIGRE</t>
  </si>
  <si>
    <t>AR PAMPA SPA</t>
  </si>
  <si>
    <t>ID2318-S/E PAMPA TIGRE 220KV</t>
  </si>
  <si>
    <t>S/E TIGRE 220KV</t>
  </si>
  <si>
    <t>CE01G0667</t>
  </si>
  <si>
    <t>PMGD PFV MALINKE</t>
  </si>
  <si>
    <t>MALINKE SOLAR SPA</t>
  </si>
  <si>
    <t>Alimentador San Manuel 13,2 kV, S/E Mandinga</t>
  </si>
  <si>
    <t>S/E MANDINGA</t>
  </si>
  <si>
    <t>07-05-2021</t>
  </si>
  <si>
    <t>CE01G0668</t>
  </si>
  <si>
    <t>PMGD PFV DON ANDRONICO</t>
  </si>
  <si>
    <t>PARQUE SOLAR CANCHA SPA</t>
  </si>
  <si>
    <t>Alimentador Lo Sierra 23 kV / S/E Santa Rosa</t>
  </si>
  <si>
    <t>S/E SANTA ROSA</t>
  </si>
  <si>
    <t>24-02-2021</t>
  </si>
  <si>
    <t>CE01G0669</t>
  </si>
  <si>
    <t>PMGD PFV EL SALITRAL</t>
  </si>
  <si>
    <t>PSF EL SALITRAL S.A.</t>
  </si>
  <si>
    <t>Alimentador Industrial / SE Combarbalá</t>
  </si>
  <si>
    <t>S/E COMBARBALÁ</t>
  </si>
  <si>
    <t>08-12-2020</t>
  </si>
  <si>
    <t>CE01G0670</t>
  </si>
  <si>
    <t>PMGD PFV PAINE</t>
  </si>
  <si>
    <t>SONNEDIX PAINE ENERGY SPA</t>
  </si>
  <si>
    <t>Alimentador Florida / SE Calama</t>
  </si>
  <si>
    <t>25-06-2021</t>
  </si>
  <si>
    <t>CE01G0671</t>
  </si>
  <si>
    <t>PMGD PFV PARQUE SOLAR OVALLE NORTE</t>
  </si>
  <si>
    <t>PARQUE SOLAR OVALLE NORTE SPA</t>
  </si>
  <si>
    <t>Alimentador San Luis / SE Ovalle</t>
  </si>
  <si>
    <t>CE05G0575</t>
  </si>
  <si>
    <t>PMGD PFV TRINIDAD</t>
  </si>
  <si>
    <t>Alimentador Los Olivos 13,2 kV, S/E La Esperanza</t>
  </si>
  <si>
    <t>S/E LA ESPERANZA</t>
  </si>
  <si>
    <t>03-06-2021</t>
  </si>
  <si>
    <t>CE01G0675</t>
  </si>
  <si>
    <t>PMGD PFV PARQUE SOLAR LA MURALLA</t>
  </si>
  <si>
    <t>PARQUE SOLAR LA MURALLA SPA</t>
  </si>
  <si>
    <t>Alimentador Pencahue, subestación San Vicente de Tagua Tagua</t>
  </si>
  <si>
    <t>29-07-2021</t>
  </si>
  <si>
    <t>CE03G0618</t>
  </si>
  <si>
    <t>PMGD PFV LUMBRERAS</t>
  </si>
  <si>
    <t>Alimentador Lumbreras / SE El Maiten</t>
  </si>
  <si>
    <t>S/E EL MAITEN</t>
  </si>
  <si>
    <t>16-01-2021</t>
  </si>
  <si>
    <t>CE17G0216</t>
  </si>
  <si>
    <t>PFV TAMAYA SOLAR</t>
  </si>
  <si>
    <t>ID 1956 BA S/E CENTRAL DIESEL TAMAYA 110KV - BP</t>
  </si>
  <si>
    <t>S/E CENTRAL DIESEL TAMAYA 110KV</t>
  </si>
  <si>
    <t>14-01-2022</t>
  </si>
  <si>
    <t>CE01G0677</t>
  </si>
  <si>
    <t>PMGD PFV LINGUE</t>
  </si>
  <si>
    <t>LINGUE SPA</t>
  </si>
  <si>
    <t>Alimentador Cooperativa, S/E Casablanca</t>
  </si>
  <si>
    <t>CE01G0678</t>
  </si>
  <si>
    <t>PMGD PFV EL PIUQUEN</t>
  </si>
  <si>
    <t>PFV EL PIUQUEN SPA</t>
  </si>
  <si>
    <t>ALIMENTADOR LAS BRISAS – SE TRES ESQUINAS</t>
  </si>
  <si>
    <t>03-07-2021</t>
  </si>
  <si>
    <t>CE01G0679</t>
  </si>
  <si>
    <t>PMGD PFV LA FORESTA</t>
  </si>
  <si>
    <t>SOCIEDAD DE ENERGÍAS RENOVABLES LOS LIRIOS SPA</t>
  </si>
  <si>
    <t>Alimentador Docamávida, SE Hualañé</t>
  </si>
  <si>
    <t>S/E HUALAÑÉ</t>
  </si>
  <si>
    <t>05-08-2021</t>
  </si>
  <si>
    <t>CE01G0681</t>
  </si>
  <si>
    <t>PMGD PFV LAS MAJADAS</t>
  </si>
  <si>
    <t>SONNEDIX DON PEDRO SPA</t>
  </si>
  <si>
    <t>Alimentador San Lorenzo, S/E Monte Patria</t>
  </si>
  <si>
    <t>S/E MONTE PATRIA</t>
  </si>
  <si>
    <t>28-05-2021</t>
  </si>
  <si>
    <t>CE01G0682</t>
  </si>
  <si>
    <t>PMGD PFV VENTURADA</t>
  </si>
  <si>
    <t>VENTURADA ENERGÍA SPA</t>
  </si>
  <si>
    <t>Alimentador Bulnes / SE Chillan</t>
  </si>
  <si>
    <t>S/E CHILLAN</t>
  </si>
  <si>
    <t>Chillán Viejo</t>
  </si>
  <si>
    <t>13-02-2021</t>
  </si>
  <si>
    <t>CE01G0683</t>
  </si>
  <si>
    <t>PMGD PFV VILLA SOLAR</t>
  </si>
  <si>
    <t>VILLAPRAT SPA</t>
  </si>
  <si>
    <t>Alimentador Peteroa / SE Villaprat</t>
  </si>
  <si>
    <t>S/E VILLAPRAT</t>
  </si>
  <si>
    <t>26-01-2021</t>
  </si>
  <si>
    <t>CE01G0684</t>
  </si>
  <si>
    <t>PMGD PFV PARQUE ROMERIA</t>
  </si>
  <si>
    <t>PARQUE SOLAR EL SAUCE SPA</t>
  </si>
  <si>
    <t>Alimentador Quilvo, subestación Rauquén</t>
  </si>
  <si>
    <t>SUBESTACIÓN RAUQUÉN</t>
  </si>
  <si>
    <t>03-10-2022</t>
  </si>
  <si>
    <t>CE01G0685</t>
  </si>
  <si>
    <t>PMGD PFV PARQUE SOLAR MEMBRILLO</t>
  </si>
  <si>
    <t>FOTOVOLTAICA AVELLANO SPA</t>
  </si>
  <si>
    <t>Alimentador Huemul, SE Chimbarongo</t>
  </si>
  <si>
    <t>02-06-2021</t>
  </si>
  <si>
    <t>CE01G0686</t>
  </si>
  <si>
    <t>PMGD PFV BERRUECO</t>
  </si>
  <si>
    <t>BERRUECO ENERGÍA SPA</t>
  </si>
  <si>
    <t>Alimentador Limarí / SE Chillán</t>
  </si>
  <si>
    <t>S/E CHILLÁN</t>
  </si>
  <si>
    <t>06-02-2021</t>
  </si>
  <si>
    <t>CE01G0687</t>
  </si>
  <si>
    <t>PMGD PFV TAMARUGO</t>
  </si>
  <si>
    <t>LOS LAGOS SPA</t>
  </si>
  <si>
    <t>BAOBAB ENERGÍAS RENOVABLES SPA</t>
  </si>
  <si>
    <t>Alimentador Pampino / SE Pozo Almonte</t>
  </si>
  <si>
    <t>S/E POZO ALMONTE</t>
  </si>
  <si>
    <t>30-06-2021</t>
  </si>
  <si>
    <t>CE01G0688</t>
  </si>
  <si>
    <t>PMGD PFV CASABERMEJA</t>
  </si>
  <si>
    <t>CASA BERMEJA SPA</t>
  </si>
  <si>
    <t>Alimentador Lolenco / SE Curacavi</t>
  </si>
  <si>
    <t>S/E CURACAVI</t>
  </si>
  <si>
    <t>28-01-2021</t>
  </si>
  <si>
    <t>CE29G0292</t>
  </si>
  <si>
    <t>PFV VALLE DEL SOL</t>
  </si>
  <si>
    <t>S/E Miraje 220 kV</t>
  </si>
  <si>
    <t>S/E MIRAJE 220KV</t>
  </si>
  <si>
    <t>17-04-2023</t>
  </si>
  <si>
    <t>CE01G0690</t>
  </si>
  <si>
    <t>PFV WILLKA</t>
  </si>
  <si>
    <t>INVERSIONES FOTOVOLTAICAS SPA</t>
  </si>
  <si>
    <t>ID2324-S/E WILLKA</t>
  </si>
  <si>
    <t>S/E PARINACOTA 220KV</t>
  </si>
  <si>
    <t>06-02-2024</t>
  </si>
  <si>
    <t>CE19G0292</t>
  </si>
  <si>
    <t>PMGD PFV SAN CAMILO</t>
  </si>
  <si>
    <t>Alimentador Pulmodón, SE Itahué</t>
  </si>
  <si>
    <t>S/E ITAHUÉ</t>
  </si>
  <si>
    <t>CE20G0292</t>
  </si>
  <si>
    <t>PMGD PFV DADINCO</t>
  </si>
  <si>
    <t>Alimentado Río Ñuble / SE Cocharcas</t>
  </si>
  <si>
    <t>CE15G0010</t>
  </si>
  <si>
    <t>PMGD PFV KAUFMANN</t>
  </si>
  <si>
    <t>Alimentador La Montaña / SE Batuco</t>
  </si>
  <si>
    <t>S/E BATUCO</t>
  </si>
  <si>
    <t>CE01G0694</t>
  </si>
  <si>
    <t>PMGD PFV CURACAVI</t>
  </si>
  <si>
    <t>TOESCA RENOVABLES SPA</t>
  </si>
  <si>
    <t>PARQUE FOTOVOLTAICO CURACAVÍ SPA</t>
  </si>
  <si>
    <t>Alimentador Curacaví / SE Curacaví</t>
  </si>
  <si>
    <t>24-06-2021</t>
  </si>
  <si>
    <t>CE01G0695</t>
  </si>
  <si>
    <t>PMGD PFV EL FLAMENCO</t>
  </si>
  <si>
    <t>PFV EL FLAMENCO SPA</t>
  </si>
  <si>
    <t>Alimentador Llanos Blancos / SE Yerbas Buenas</t>
  </si>
  <si>
    <t>S/E YERBAS BUENAS</t>
  </si>
  <si>
    <t>02-08-2022</t>
  </si>
  <si>
    <t>CE01G0696</t>
  </si>
  <si>
    <t>PMGD PFV PARQUE SOLAR ALCALDESA</t>
  </si>
  <si>
    <t>PARQUE SOLAR ALCALDESA SPA</t>
  </si>
  <si>
    <t>Alimentador Vegas Verdes / SE Quirihue</t>
  </si>
  <si>
    <t>S/E QUIRIHUE</t>
  </si>
  <si>
    <t>Quirihue</t>
  </si>
  <si>
    <t>08-01-2023</t>
  </si>
  <si>
    <t>CE16G0770</t>
  </si>
  <si>
    <t>PFV ANDES SOLAR II-B</t>
  </si>
  <si>
    <t>ID 266 (TERCIARIO TR1 DE LA S/E FUTURO)</t>
  </si>
  <si>
    <t>S/E FUTURO 33KV</t>
  </si>
  <si>
    <t>17-07-2023</t>
  </si>
  <si>
    <t>CE05G0041</t>
  </si>
  <si>
    <t>PFV TENO SOLAR</t>
  </si>
  <si>
    <t>ENLASA GENERACIÓN CHILE S.A.</t>
  </si>
  <si>
    <t>ID266 S/E AGUAS NEGRAS 14.4kV</t>
  </si>
  <si>
    <t>S/E AGUAS NEGRAS 66KV</t>
  </si>
  <si>
    <t>CE01G0118</t>
  </si>
  <si>
    <t>HP SAN ANDRES</t>
  </si>
  <si>
    <t>HIDROELÉCTRICA SAN ANDRÉS SPA</t>
  </si>
  <si>
    <t>S/E CENTRAL SAN ANDRÉS 154KV</t>
  </si>
  <si>
    <t>S/E CENTRAL SAN ANDRES (HSA) 220KV</t>
  </si>
  <si>
    <t>23-06-2014</t>
  </si>
  <si>
    <t>CE24G0004</t>
  </si>
  <si>
    <t>PFV MACHICURA</t>
  </si>
  <si>
    <t>ID 247 Tap PFV Machicura</t>
  </si>
  <si>
    <t>S/E COLBUN 13.8KV</t>
  </si>
  <si>
    <t>20-12-2022</t>
  </si>
  <si>
    <t>CE01G0697</t>
  </si>
  <si>
    <t>PFV CARACAS II</t>
  </si>
  <si>
    <t>ENFRAGEN CHILE SOLAR SPA</t>
  </si>
  <si>
    <t>GENERADORA SOL SOLIV SPA</t>
  </si>
  <si>
    <t>ID3038 - BA S/E CENTRAL CHAGUAL BP 23KV</t>
  </si>
  <si>
    <t>S/E CENTRAL CHAGUAL 23KV</t>
  </si>
  <si>
    <t>09-08-2023</t>
  </si>
  <si>
    <t>CE01G0699</t>
  </si>
  <si>
    <t>PMGD PFV SANTA RITA</t>
  </si>
  <si>
    <t>PARQUE FOTOVOLTAICO SANTA RITA SOLAR SPA</t>
  </si>
  <si>
    <t>Alimentador Cato / SE Cocharcas</t>
  </si>
  <si>
    <t>Chillán</t>
  </si>
  <si>
    <t>CE01G0700</t>
  </si>
  <si>
    <t>PMGD PFV SDSI</t>
  </si>
  <si>
    <t>SANBAR SOLAR SPA</t>
  </si>
  <si>
    <t>Alimentador Delicias / SE Duqueco</t>
  </si>
  <si>
    <t>S/E DUQUECO</t>
  </si>
  <si>
    <t>Los Angeles</t>
  </si>
  <si>
    <t>25-03-2021</t>
  </si>
  <si>
    <t>CE01G0701</t>
  </si>
  <si>
    <t>PMGD PFV NAHUEN</t>
  </si>
  <si>
    <t>GR PILO SPA</t>
  </si>
  <si>
    <t>Alimentador Pabellon / SE Chocalan</t>
  </si>
  <si>
    <t>S/E CHOCALAN</t>
  </si>
  <si>
    <t>15-04-2021</t>
  </si>
  <si>
    <t>CE01G0702</t>
  </si>
  <si>
    <t>PMGD PFV PRETTY FIELD</t>
  </si>
  <si>
    <t>CAMPO LINDO SPA</t>
  </si>
  <si>
    <t>Alimentador Socos / SE Ovalle</t>
  </si>
  <si>
    <t>CE01G0703</t>
  </si>
  <si>
    <t>PMGD PFV PARQUE PENCAHUE ESTE</t>
  </si>
  <si>
    <t>PARQUE SOLAR PORVENIR SPA</t>
  </si>
  <si>
    <t>Alimentador Plaza / SE Piduco</t>
  </si>
  <si>
    <t>S/E PIDUCO</t>
  </si>
  <si>
    <t>Pencahue</t>
  </si>
  <si>
    <t>30-10-2021</t>
  </si>
  <si>
    <t>CE01G0705</t>
  </si>
  <si>
    <t>PMGD PFV PARQUE CURICURA</t>
  </si>
  <si>
    <t>PARQUE SOLAR AURORA SPA</t>
  </si>
  <si>
    <t>Alimentador Romeral, SE Rauquén</t>
  </si>
  <si>
    <t>S/E RAUQUÉN</t>
  </si>
  <si>
    <t>CE01G0706</t>
  </si>
  <si>
    <t>PMGD PFV PARQUE ALHUE</t>
  </si>
  <si>
    <t>MEMBRILLO SOLAR SPA</t>
  </si>
  <si>
    <t>Alimentador El Membrillo, S/E Santa Rosa</t>
  </si>
  <si>
    <t>29-12-2021</t>
  </si>
  <si>
    <t>CE25G0004</t>
  </si>
  <si>
    <t>PFV DIEGO DE ALMAGRO SUR</t>
  </si>
  <si>
    <t>ID 2337 – S/E INCA DE ORO</t>
  </si>
  <si>
    <t>S/E INCA DE ORO 33KV</t>
  </si>
  <si>
    <t>CE01G0707</t>
  </si>
  <si>
    <t>PMGD PFV LO BOZA</t>
  </si>
  <si>
    <t>RIZOMA IC ENERGY SPA</t>
  </si>
  <si>
    <t>Alimentador Parinacota / SE Lo Boza</t>
  </si>
  <si>
    <t>S/E LO BOZA</t>
  </si>
  <si>
    <t>Pudahuel</t>
  </si>
  <si>
    <t>28-02-2022</t>
  </si>
  <si>
    <t>CE14G0216</t>
  </si>
  <si>
    <t>PFV COYA</t>
  </si>
  <si>
    <t>ID:2339-S/E PALPANA</t>
  </si>
  <si>
    <t>S/E PALPANA 220KV</t>
  </si>
  <si>
    <t>24-03-2023</t>
  </si>
  <si>
    <t>CE01G0712</t>
  </si>
  <si>
    <t>PMGD PFV GR PITAO</t>
  </si>
  <si>
    <t>GR PITAO SPA</t>
  </si>
  <si>
    <t>Alimentador El Quelmén / SE Teno</t>
  </si>
  <si>
    <t>S/E TENO</t>
  </si>
  <si>
    <t>CE02G0673</t>
  </si>
  <si>
    <t>PMGD PFV LLAY LLAY</t>
  </si>
  <si>
    <t>XUE SOLAR SPA</t>
  </si>
  <si>
    <t>Alimentador Porvenir / SE Las Vegas</t>
  </si>
  <si>
    <t>Llaillay</t>
  </si>
  <si>
    <t>17-04-2021</t>
  </si>
  <si>
    <t>CE01G0714</t>
  </si>
  <si>
    <t>PMGD PFV LINARES SOLAR</t>
  </si>
  <si>
    <t>LINARES GENERACIÓN SPA</t>
  </si>
  <si>
    <t>Alimentador San Gabriel /</t>
  </si>
  <si>
    <t>ALIMENTADOR SAN GABRIEL /</t>
  </si>
  <si>
    <t>CE01G0715</t>
  </si>
  <si>
    <t>PMGD PFV LOS LAGOS</t>
  </si>
  <si>
    <t>Alimentador El Carmen / SE Las Cabras</t>
  </si>
  <si>
    <t>S/E LAS CABRAS</t>
  </si>
  <si>
    <t>12-06-2021</t>
  </si>
  <si>
    <t>CE01G0716</t>
  </si>
  <si>
    <t>PMGD PFV RINCONADA NORTE (SLK 808)</t>
  </si>
  <si>
    <t>FV RINCONADA SPA</t>
  </si>
  <si>
    <t>Alimentador Putaendo / SE San Felipe</t>
  </si>
  <si>
    <t>Putaendo</t>
  </si>
  <si>
    <t>CE01G0717</t>
  </si>
  <si>
    <t>PMGD PFV AVILES</t>
  </si>
  <si>
    <t>AVILÉS SPA</t>
  </si>
  <si>
    <t>Alimentador El Prado / SE La Manga</t>
  </si>
  <si>
    <t>S/E LA MANGA</t>
  </si>
  <si>
    <t>23-08-2022</t>
  </si>
  <si>
    <t>CE01G0718</t>
  </si>
  <si>
    <t>PMGD PFV PEÑAFLOR SOLAR</t>
  </si>
  <si>
    <t>PETEROA ENERGY SPA</t>
  </si>
  <si>
    <t>Alimentador Peñaflor / SE Malloco</t>
  </si>
  <si>
    <t>Peñaflor</t>
  </si>
  <si>
    <t>09-03-2022</t>
  </si>
  <si>
    <t>CE01G0719</t>
  </si>
  <si>
    <t>PMGD PFV SALERNO SOLAR</t>
  </si>
  <si>
    <t>PMGD SALERNO SPA</t>
  </si>
  <si>
    <t>Alimentador ENTEL-Ariztia ; SE Las Arañas</t>
  </si>
  <si>
    <t>S/E LAS ARAÑAS</t>
  </si>
  <si>
    <t>13-01-2022</t>
  </si>
  <si>
    <t>CE01G0720</t>
  </si>
  <si>
    <t>PMGD PFV LAS CABRAS</t>
  </si>
  <si>
    <t>RCL SOLAR SPA</t>
  </si>
  <si>
    <t>CE01G0723</t>
  </si>
  <si>
    <t>PMGD PFV ESFENA</t>
  </si>
  <si>
    <t>CVE PROYECTO NUEVE SPA</t>
  </si>
  <si>
    <t>Alimentador Alicahue / SE Cabildo</t>
  </si>
  <si>
    <t>CE01G0724</t>
  </si>
  <si>
    <t>PMGD PFV VICENTE SOLAR</t>
  </si>
  <si>
    <t>SOLAR TI DOS SPA</t>
  </si>
  <si>
    <t>Alimentador San Vicente / SE Pirque</t>
  </si>
  <si>
    <t>S/E PIRQUE</t>
  </si>
  <si>
    <t>09-07-2021</t>
  </si>
  <si>
    <t>CE01G0725</t>
  </si>
  <si>
    <t>PMGD PFV MUTUPIN</t>
  </si>
  <si>
    <t>MONTEJO ENERGÍA SPA</t>
  </si>
  <si>
    <t>Alimentador Alico /  SE San Carlos</t>
  </si>
  <si>
    <t>S/E SAN CARLOS</t>
  </si>
  <si>
    <t>08-07-2021</t>
  </si>
  <si>
    <t>CE01G0726</t>
  </si>
  <si>
    <t>PMGD PFV ORION SOLAR</t>
  </si>
  <si>
    <t>ORION SOLAR SPA</t>
  </si>
  <si>
    <t>Alimentador San Carlos / SE Chillán</t>
  </si>
  <si>
    <t>09-06-2021</t>
  </si>
  <si>
    <t>CE01G0729</t>
  </si>
  <si>
    <t>PMGD PFV QUETENA</t>
  </si>
  <si>
    <t>PARQUE SOLAR QUETENA S.A.</t>
  </si>
  <si>
    <t>Alimentador Grecia / SE Calama</t>
  </si>
  <si>
    <t>23-09-2021</t>
  </si>
  <si>
    <t>CE01G0727</t>
  </si>
  <si>
    <t>PMGD PFV HUAPE</t>
  </si>
  <si>
    <t>FARMDO ENERGY CHILE SPA</t>
  </si>
  <si>
    <t>Alimentador Confluencia / SE Santa Elisa</t>
  </si>
  <si>
    <t>S/E SANTA ELISA</t>
  </si>
  <si>
    <t>05-06-2021</t>
  </si>
  <si>
    <t>CE01G0728</t>
  </si>
  <si>
    <t>PMGD PFV SANTA ESTER</t>
  </si>
  <si>
    <t>IMPULSO SOLAR SAN JOSÉ SPA</t>
  </si>
  <si>
    <t>Alimentador Ninquihue / SE Cocharcas</t>
  </si>
  <si>
    <t>26-06-2021</t>
  </si>
  <si>
    <t>CE01G0731</t>
  </si>
  <si>
    <t>PMGD PFV PARQUE PANGUILEMO AEROPUERTO</t>
  </si>
  <si>
    <t>PARQUE SOLAR RETIRO SPA</t>
  </si>
  <si>
    <t>Alimentador Aeródromo, SE Panguilemo</t>
  </si>
  <si>
    <t>S/E PANGUILEMO</t>
  </si>
  <si>
    <t>31-03-2022</t>
  </si>
  <si>
    <t>CE01G0732</t>
  </si>
  <si>
    <t>PFV ELENA</t>
  </si>
  <si>
    <t>SOLAR ELENA SPA</t>
  </si>
  <si>
    <t>ID 2057 S/E  Kimal 220 kV</t>
  </si>
  <si>
    <t>S/E KIMAL 220KV</t>
  </si>
  <si>
    <t>22-11-2023</t>
  </si>
  <si>
    <t>CE01G0734</t>
  </si>
  <si>
    <t>PMGD PFV PARQUE SANTA CRUZ</t>
  </si>
  <si>
    <t>PARQUE SOLAR LO CHACÓN SPA</t>
  </si>
  <si>
    <t>Alimentador Cunaco, S/E Paniahue</t>
  </si>
  <si>
    <t>S/E PANIAHUE</t>
  </si>
  <si>
    <t>30-11-2022</t>
  </si>
  <si>
    <t>CE01G0735</t>
  </si>
  <si>
    <t>PMGD PFV MOYA</t>
  </si>
  <si>
    <t>SUVAN SOLAR SPA</t>
  </si>
  <si>
    <t>Alimentador Cabrero Salto del Laja – Subestación Cabrero</t>
  </si>
  <si>
    <t>ALIMENTADOR CABRERO SALTO DEL LAJA – SUBESTACIÓN CABRERO</t>
  </si>
  <si>
    <t>CE01G0736</t>
  </si>
  <si>
    <t>PMGD PFV CORTIJO</t>
  </si>
  <si>
    <t>APOLO SOLAR SPA</t>
  </si>
  <si>
    <t>Alimentador Cabrero – Subestación Cabrero</t>
  </si>
  <si>
    <t>ALIMENTADOR CABRERO – SUBESTACIÓN CABRERO</t>
  </si>
  <si>
    <t>09-09-2021</t>
  </si>
  <si>
    <t>CE01G0739</t>
  </si>
  <si>
    <t>PMGD PFV PEGASUS SOLAR</t>
  </si>
  <si>
    <t>PEGASUS SOLAR SPA</t>
  </si>
  <si>
    <t>Alimentador Vicente Mendez / SE Santa Elvira</t>
  </si>
  <si>
    <t>S/E SANTA ELVIRA</t>
  </si>
  <si>
    <t>Coihueco</t>
  </si>
  <si>
    <t>28-07-2021</t>
  </si>
  <si>
    <t>CE01G0738</t>
  </si>
  <si>
    <t>PMGD PFV LOS MOLINOS</t>
  </si>
  <si>
    <t>LOS MOLINOS SPA</t>
  </si>
  <si>
    <t>Alimentador San José / SE Bollenar</t>
  </si>
  <si>
    <t>04-08-2021</t>
  </si>
  <si>
    <t>CE01G0737</t>
  </si>
  <si>
    <t>PMGD PFV GR PEUMO</t>
  </si>
  <si>
    <t>GR CIPRÉS SPA</t>
  </si>
  <si>
    <t>Alimentador Peumo / SE San Vicente de Tagua Tagua</t>
  </si>
  <si>
    <t>29-09-2021</t>
  </si>
  <si>
    <t>CE01G0740</t>
  </si>
  <si>
    <t>PMGD PFV LA PALMA SOLAR</t>
  </si>
  <si>
    <t>SANTA ELVIRA ENERGY SPA</t>
  </si>
  <si>
    <t>Alimentador Almagro / SE Santa Elvira</t>
  </si>
  <si>
    <t>24-12-2021</t>
  </si>
  <si>
    <t>CE01G0741</t>
  </si>
  <si>
    <t>PFV CASTILLA</t>
  </si>
  <si>
    <t>SANTA ESTER SOLAR SPA</t>
  </si>
  <si>
    <t>ID564 -S/E Castilla 23 kV</t>
  </si>
  <si>
    <t>S/E CASTILLA 23KV</t>
  </si>
  <si>
    <t>19-12-2022</t>
  </si>
  <si>
    <t>CE30G0292</t>
  </si>
  <si>
    <t>PFV GUANCHOI</t>
  </si>
  <si>
    <t>ID 3596 – BA S/E BELLA MONICA 220 KV BP1</t>
  </si>
  <si>
    <t>S/E ILLAPA 220KV</t>
  </si>
  <si>
    <t>26-06-2023</t>
  </si>
  <si>
    <t>CE01G0799</t>
  </si>
  <si>
    <t>PMGD PFV LOS MAGNOLIOS SOLAR</t>
  </si>
  <si>
    <t>LITRE SPA</t>
  </si>
  <si>
    <t>Alimentador Corpora / SE Casablanca</t>
  </si>
  <si>
    <t>02-09-2021</t>
  </si>
  <si>
    <t>CE08G0745</t>
  </si>
  <si>
    <t>PMGD PFV PARQUE SOLAR MARAMBIO</t>
  </si>
  <si>
    <t>PARQUE SOLAR COLINA SPA</t>
  </si>
  <si>
    <t>Alimentador PUENTE MARAMBIO / SE CHOCALAN</t>
  </si>
  <si>
    <t>30-11-2021</t>
  </si>
  <si>
    <t>CE09G0744</t>
  </si>
  <si>
    <t>PMGD PFV SANTA LUISA</t>
  </si>
  <si>
    <t>SANTA LUISA ENERGY SPA</t>
  </si>
  <si>
    <t>Alimentador San Carlos / SE San Carlos</t>
  </si>
  <si>
    <t>31-07-2021</t>
  </si>
  <si>
    <t>CE01G0747</t>
  </si>
  <si>
    <t>PMGD PFV PARQUE LA TRAVESIA</t>
  </si>
  <si>
    <t>PARQUE SOLAR TABOLANGO SPA.</t>
  </si>
  <si>
    <t>Alimentador Bramador, S/E Copiapo</t>
  </si>
  <si>
    <t>S/E COPIAPO</t>
  </si>
  <si>
    <t>CE01G0748</t>
  </si>
  <si>
    <t>PMGD PFV ERINOME</t>
  </si>
  <si>
    <t>LUCIANO SOLAR SPA</t>
  </si>
  <si>
    <t>Alimentador Arenal, SE Piduco</t>
  </si>
  <si>
    <t>06-10-2021</t>
  </si>
  <si>
    <t>CE01G0749</t>
  </si>
  <si>
    <t>PMGD PFV PACHIRA</t>
  </si>
  <si>
    <t>EL NARANJAL SPA</t>
  </si>
  <si>
    <t>Alimentador Barrio Industrial / SE Linares Norte</t>
  </si>
  <si>
    <t>08-10-2021</t>
  </si>
  <si>
    <t>CE01G0750</t>
  </si>
  <si>
    <t>PMGD PFV CONDOR PELVIN</t>
  </si>
  <si>
    <t>ENERGÍAS RENOVABLES HOLDING S.A.</t>
  </si>
  <si>
    <t>PARQUE FOTOVOLTAICO PEÑAFLOR SPA</t>
  </si>
  <si>
    <t>Alimentador Loreto / SE Malloco</t>
  </si>
  <si>
    <t>18-03-2022</t>
  </si>
  <si>
    <t>CE02G0697</t>
  </si>
  <si>
    <t>PMGD PFV FLORENCIA SOLAR</t>
  </si>
  <si>
    <t>Alimentador Quilimarí / SE Quereo</t>
  </si>
  <si>
    <t>S/E QUEREO</t>
  </si>
  <si>
    <t>09-06-2022</t>
  </si>
  <si>
    <t>CE01G0753</t>
  </si>
  <si>
    <t>PFV MESETA DE LOS ANDES</t>
  </si>
  <si>
    <t>SONNEDIX COX ENERGY CHILE SPA</t>
  </si>
  <si>
    <t>TERCERA REGIÓN SOLAR SPA</t>
  </si>
  <si>
    <t>ID2358 - S/E MESETA DE LOS ANDES</t>
  </si>
  <si>
    <t>07-12-2023</t>
  </si>
  <si>
    <t>CE01G0758</t>
  </si>
  <si>
    <t>PMGD PFV EL CASTAÑO</t>
  </si>
  <si>
    <t>EL CASTAÑO SPA</t>
  </si>
  <si>
    <t>Alimentador La Rosa / SE Las Cabras</t>
  </si>
  <si>
    <t>03-09-2021</t>
  </si>
  <si>
    <t>CE01G0759</t>
  </si>
  <si>
    <t>PMGD PFV SANTA MARGARITA</t>
  </si>
  <si>
    <t>FOTOVOLTAICA PEUMO SPA</t>
  </si>
  <si>
    <t>Alimentador Peralillo / SE Marchigüe</t>
  </si>
  <si>
    <t>S/E MARCHIGÜE</t>
  </si>
  <si>
    <t>10-09-2021</t>
  </si>
  <si>
    <t>CE01G0760</t>
  </si>
  <si>
    <t>PMGD PFV GRANATE</t>
  </si>
  <si>
    <t>GRANATE SPA</t>
  </si>
  <si>
    <t>Alimentador Quebrada Seca / SE Ovalle</t>
  </si>
  <si>
    <t>28-06-2022</t>
  </si>
  <si>
    <t>CE12G0004</t>
  </si>
  <si>
    <t>HP SAN CLEMENTE</t>
  </si>
  <si>
    <t>16-09-2010</t>
  </si>
  <si>
    <t>CE01G0763</t>
  </si>
  <si>
    <t>PMGD PFV COLCHAGUA</t>
  </si>
  <si>
    <t>PARQUE SOLAR LO PRADO SPA</t>
  </si>
  <si>
    <t>Alimentador El Barco / SE Lihueimo</t>
  </si>
  <si>
    <t>Palmilla</t>
  </si>
  <si>
    <t>21-05-2023</t>
  </si>
  <si>
    <t>CE01G0764</t>
  </si>
  <si>
    <t>PMGD PFV SAN ANTONIO</t>
  </si>
  <si>
    <t>CUENCA SOLAR SPA</t>
  </si>
  <si>
    <t>Alimentador Yerbas Buenas / SE Chacahuin</t>
  </si>
  <si>
    <t>S/E CHACAHUIN</t>
  </si>
  <si>
    <t>15-12-2021</t>
  </si>
  <si>
    <t>CE01G0765</t>
  </si>
  <si>
    <t>PMGD PFV RECOLETA</t>
  </si>
  <si>
    <t>DIEGO DE ALMAGRO SOLAR 3 S.A.</t>
  </si>
  <si>
    <t>Alimentador Recoleta / SE Ovalle</t>
  </si>
  <si>
    <t>29-06-2022</t>
  </si>
  <si>
    <t>CE01G0766</t>
  </si>
  <si>
    <t>PMGD PFV MELI</t>
  </si>
  <si>
    <t>MELI SPA</t>
  </si>
  <si>
    <t>Alimentador Santa Julia / SE Graneros</t>
  </si>
  <si>
    <t>31-08-2022</t>
  </si>
  <si>
    <t>CE01G0769</t>
  </si>
  <si>
    <t>PMGD PFV ASTILLAS</t>
  </si>
  <si>
    <t>GR CARZA SPA</t>
  </si>
  <si>
    <t>Alimentador Astillas / SE Vallenar</t>
  </si>
  <si>
    <t>S/E VALLENAR</t>
  </si>
  <si>
    <t>10-11-2022</t>
  </si>
  <si>
    <t>CE01G0771</t>
  </si>
  <si>
    <t>PMGD PFV GUADALUPE</t>
  </si>
  <si>
    <t>GUADALUPE SOLAR SPA</t>
  </si>
  <si>
    <t>Alimentador San Vicente / SE San Rafael</t>
  </si>
  <si>
    <t>05-11-2021</t>
  </si>
  <si>
    <t>CE01G0772</t>
  </si>
  <si>
    <t>PMGD PFV SOLARPARK VILLA ALEMANA</t>
  </si>
  <si>
    <t>ANUMAR ENERGÍA DEL SOL 1 SPA</t>
  </si>
  <si>
    <t>ALIMENTADOR PANGAL</t>
  </si>
  <si>
    <t>Villa Alemana</t>
  </si>
  <si>
    <t>CE01G0775</t>
  </si>
  <si>
    <t>PMGD PFV SANTA FRANCISCA</t>
  </si>
  <si>
    <t>CVE PROYECTO DIECISIETE SPA</t>
  </si>
  <si>
    <t>Alimentador Rivadavia / SE Vicuña</t>
  </si>
  <si>
    <t>23-12-2021</t>
  </si>
  <si>
    <t>CE01G0776</t>
  </si>
  <si>
    <t>PMGD PFV ESCORIAL DEL VERANO SOLAR</t>
  </si>
  <si>
    <t>CORCOVADO DE VERANO SPA</t>
  </si>
  <si>
    <t>Alimentador Palomar / SE San Felipe</t>
  </si>
  <si>
    <t>CE08G0004</t>
  </si>
  <si>
    <t>HP SAN IGNACIO</t>
  </si>
  <si>
    <t>TAP SAN CLEMENTE 66KV</t>
  </si>
  <si>
    <t>S/E CENTRAL SAN IGNACIO 66KV</t>
  </si>
  <si>
    <t>CE03G0808</t>
  </si>
  <si>
    <t>PMG PFV SOLAR PALERMO</t>
  </si>
  <si>
    <t>GPG GENERACIÓN DISTRIBUIDA SPA</t>
  </si>
  <si>
    <t>BA: ID575 - BA S/E EL PEUMO 66KV B2</t>
  </si>
  <si>
    <t>S/E EL PEUMO 66KV</t>
  </si>
  <si>
    <t>29-01-2025 0:00:00</t>
  </si>
  <si>
    <t>CE01G0777</t>
  </si>
  <si>
    <t>PMGD PFV PARQUE SOLAR NANCAGUA</t>
  </si>
  <si>
    <t>PARQUE SOLAR LA MURALLA II SPA</t>
  </si>
  <si>
    <t>Alimentador Nancagua / SE Nancagua</t>
  </si>
  <si>
    <t>S/E NANCAGUA</t>
  </si>
  <si>
    <t>26-02-2023</t>
  </si>
  <si>
    <t>CE02G0778</t>
  </si>
  <si>
    <t>PMGD PFV LOS TAURETES</t>
  </si>
  <si>
    <t>CVE PROYECTO OCHO SPA</t>
  </si>
  <si>
    <t>Alimentador Huechun / SE El Manzano (Enel Distribucion)</t>
  </si>
  <si>
    <t>S/E EL MANZANO (ENEL DISTRIBUCION)</t>
  </si>
  <si>
    <t>08-03-2023</t>
  </si>
  <si>
    <t>CE01G0779</t>
  </si>
  <si>
    <t>PMGD PFV LAS CATITAS</t>
  </si>
  <si>
    <t>PFV LAS CATITAS SPA</t>
  </si>
  <si>
    <t>Alimentador Presidente Ibañez / SE Chacahuín</t>
  </si>
  <si>
    <t>S/E CHACAHUÍN</t>
  </si>
  <si>
    <t>08-06-2022</t>
  </si>
  <si>
    <t>CE01G0781</t>
  </si>
  <si>
    <t>PMGD PFV EL ZORZAL</t>
  </si>
  <si>
    <t>PFV EL ZORZAL SPA</t>
  </si>
  <si>
    <t>Alimentador Los Robles / SE Los Maquis (CGE)</t>
  </si>
  <si>
    <t>S/E LOS MAQUIS (CGE)</t>
  </si>
  <si>
    <t>20-05-2022</t>
  </si>
  <si>
    <t>CE01G0782</t>
  </si>
  <si>
    <t>PMGD PFV TARANTO</t>
  </si>
  <si>
    <t>SONNEDIX TARANTO SPA</t>
  </si>
  <si>
    <t>12-01-2022</t>
  </si>
  <si>
    <t>CE01G0783</t>
  </si>
  <si>
    <t>PMGD PFV PUELCHE SOLAR</t>
  </si>
  <si>
    <t>EMOAC SPA</t>
  </si>
  <si>
    <t>PUELCHE FLUX SPHERA SPA</t>
  </si>
  <si>
    <t>Alimentador Licura / SE Duqueco</t>
  </si>
  <si>
    <t>20-01-2022</t>
  </si>
  <si>
    <t>CE01G0784</t>
  </si>
  <si>
    <t>PMGD PFV NAZARINO DEL VERANO SOLAR</t>
  </si>
  <si>
    <t>SOCOMPA DE VERANO SPA</t>
  </si>
  <si>
    <t>Alimentador Nazarino / SE El Paico</t>
  </si>
  <si>
    <t>S/E EL PAICO</t>
  </si>
  <si>
    <t>CE01G0786</t>
  </si>
  <si>
    <t>PMGD PFV FARAMALLA</t>
  </si>
  <si>
    <t>PARQUE FOTOVOLTAICO FARAMALLA SPA</t>
  </si>
  <si>
    <t>Alimentador Minera Florida / SE Alhue</t>
  </si>
  <si>
    <t>S/E ALHUE</t>
  </si>
  <si>
    <t>11-03-2022</t>
  </si>
  <si>
    <t>CE01G0787</t>
  </si>
  <si>
    <t>PMGD PFV LOS TORDOS</t>
  </si>
  <si>
    <t>PFV LOS TORDOS SPA</t>
  </si>
  <si>
    <t>Alimentador San Clemente / SE San Miguel</t>
  </si>
  <si>
    <t>S/E SAN MIGUEL</t>
  </si>
  <si>
    <t>13-04-2022</t>
  </si>
  <si>
    <t>CE01G0788</t>
  </si>
  <si>
    <t>PMGD PFV LOICA</t>
  </si>
  <si>
    <t>LOICA SPA</t>
  </si>
  <si>
    <t>Alimentador Los Naranjos / SE Nirvilo</t>
  </si>
  <si>
    <t>S/E NIRVILO</t>
  </si>
  <si>
    <t>16-08-2022</t>
  </si>
  <si>
    <t>CE01G0789</t>
  </si>
  <si>
    <t>PMGD PFV PARQUE SOLAR EL PALQUI</t>
  </si>
  <si>
    <t>FÉNIX SOLAR SPA</t>
  </si>
  <si>
    <t>Alimentador El Palqui / SE Monte Patria</t>
  </si>
  <si>
    <t>29-09-2024</t>
  </si>
  <si>
    <t>CE01G0790</t>
  </si>
  <si>
    <t>PMGD PFV ICB</t>
  </si>
  <si>
    <t>ICB INMOBILIARIA S.A.</t>
  </si>
  <si>
    <t>Alimentador Maulén / SE Chacabuco</t>
  </si>
  <si>
    <t>S/E CHACABUCO</t>
  </si>
  <si>
    <t>Quilicura</t>
  </si>
  <si>
    <t>13-06-2022</t>
  </si>
  <si>
    <t>CE01G0791</t>
  </si>
  <si>
    <t>PMGD PFV ANAKENA</t>
  </si>
  <si>
    <t>ANAKENA SPA</t>
  </si>
  <si>
    <t>Alimentador Sotaqui / SE Ovalle</t>
  </si>
  <si>
    <t>10-05-2022</t>
  </si>
  <si>
    <t>CE01G0793</t>
  </si>
  <si>
    <t>PMGD PFV PASTRAN</t>
  </si>
  <si>
    <t>PASTRAN SPA</t>
  </si>
  <si>
    <t>Alimentador Hospital / SE Ovalle</t>
  </si>
  <si>
    <t>CE01G0794</t>
  </si>
  <si>
    <t>PMGD PFV SUNHUNTER</t>
  </si>
  <si>
    <t>SUNHUNTER SPA</t>
  </si>
  <si>
    <t>Alimentador Delta / SE Ovalle</t>
  </si>
  <si>
    <t>10-08-2022</t>
  </si>
  <si>
    <t>CE01G0795</t>
  </si>
  <si>
    <t>PMGD PFV HUAQUELON</t>
  </si>
  <si>
    <t>NUEVA GALES SPA</t>
  </si>
  <si>
    <t>Alimentador Huaquelón / SE Punitaqui</t>
  </si>
  <si>
    <t>S/E PUNITAQUI</t>
  </si>
  <si>
    <t>16-12-2022</t>
  </si>
  <si>
    <t>CE01G0796</t>
  </si>
  <si>
    <t>PMGD PFV TAMARAMA</t>
  </si>
  <si>
    <t>TAMARAMA SPA</t>
  </si>
  <si>
    <t>ALIMENTADOR VALLENAR SUR / TORREBLANCA</t>
  </si>
  <si>
    <t>03-02-2023</t>
  </si>
  <si>
    <t>CE01G0733</t>
  </si>
  <si>
    <t>HP SAN VICTOR (SM)</t>
  </si>
  <si>
    <t>EMPRESA ELÉCTRICA SAN VÍCTOR SPA</t>
  </si>
  <si>
    <t>Alimentador MT 33 KV, Aysén – Mañihales</t>
  </si>
  <si>
    <t>ALIMENTADOR MT 33KV. AYSÉN – MAÑIHALES</t>
  </si>
  <si>
    <t>Aysén del General Carlos Ibáñez del Campo</t>
  </si>
  <si>
    <t>Aysén</t>
  </si>
  <si>
    <t>10-06-2022</t>
  </si>
  <si>
    <t>CE01G0797</t>
  </si>
  <si>
    <t>PMGD PFV GABRIELA</t>
  </si>
  <si>
    <t>BRONTE SPA</t>
  </si>
  <si>
    <t>Alimentador Gabriela Mistral / SE Vicuña</t>
  </si>
  <si>
    <t>08-11-2022</t>
  </si>
  <si>
    <t>CE01G0798</t>
  </si>
  <si>
    <t>PMGD PFV DON ENRIQUE</t>
  </si>
  <si>
    <t>DON ENRIQUE SPA</t>
  </si>
  <si>
    <t>Alimentador El Hinojo / SE Punitaqui</t>
  </si>
  <si>
    <t>24-08-2022</t>
  </si>
  <si>
    <t>CE01G0800</t>
  </si>
  <si>
    <t>PMGD PFV MITCHI</t>
  </si>
  <si>
    <t>GR RUIL SPA</t>
  </si>
  <si>
    <t>Alimentador Pueblo Baquedano / SE Mantos Blancos</t>
  </si>
  <si>
    <t>S/E MANTOS BLANCOS</t>
  </si>
  <si>
    <t>04-05-2022</t>
  </si>
  <si>
    <t>CE01G0801</t>
  </si>
  <si>
    <t>PMGD PFV PARQUE VALPARAISO</t>
  </si>
  <si>
    <t>PARQUE SOLAR LA ROSA SPA</t>
  </si>
  <si>
    <t>Alimentador Llay Llay / SE Las Vegas</t>
  </si>
  <si>
    <t>CE01G0802</t>
  </si>
  <si>
    <t>PMGD PFV PARQUE PVP ITIHUE</t>
  </si>
  <si>
    <t>PARQUE SOLAR ITIHUE SPA</t>
  </si>
  <si>
    <t>Alimentador Monte Blanco / SE San Carlos</t>
  </si>
  <si>
    <t>28-07-2023</t>
  </si>
  <si>
    <t>CE01G0803</t>
  </si>
  <si>
    <t>PMGD PFV EL MONTE</t>
  </si>
  <si>
    <t>CALLAQUI DE VERANO SPA</t>
  </si>
  <si>
    <t>Alimentador Santa Cecilia / SE El Monte</t>
  </si>
  <si>
    <t>S/E EL MONTE</t>
  </si>
  <si>
    <t>04-02-2022</t>
  </si>
  <si>
    <t>CE01G0804</t>
  </si>
  <si>
    <t>PMGD PFV REXNER</t>
  </si>
  <si>
    <t>ENERGÍA FIRST SPA</t>
  </si>
  <si>
    <t>Alimentador Centenario / SE San Rafael</t>
  </si>
  <si>
    <t>CE03G0629</t>
  </si>
  <si>
    <t>PMGD PFV PLAYERON</t>
  </si>
  <si>
    <t>Alimentador Los Ruiles / SE La Vega</t>
  </si>
  <si>
    <t>02-06-2022</t>
  </si>
  <si>
    <t>CE01G0805</t>
  </si>
  <si>
    <t>PMGD PFV LAS TORTOLAS DEL VERANO</t>
  </si>
  <si>
    <t>CALBUCO DE VERANO SPA</t>
  </si>
  <si>
    <t>19-01-2022</t>
  </si>
  <si>
    <t>CE01G0806</t>
  </si>
  <si>
    <t>PMGD PFV FARDELA NEGRA</t>
  </si>
  <si>
    <t>PFV EL CUERVO SPA</t>
  </si>
  <si>
    <t>FARDELA NEGRA SPA</t>
  </si>
  <si>
    <t>Alimentador San Jerónimo / SE San Jerónimo</t>
  </si>
  <si>
    <t>CE13G0021</t>
  </si>
  <si>
    <t>HP SAUZAL</t>
  </si>
  <si>
    <t>S/E SAUZAL 110KV</t>
  </si>
  <si>
    <t>CE15G0021</t>
  </si>
  <si>
    <t>HP SAUZALITO</t>
  </si>
  <si>
    <t>31-07-1959</t>
  </si>
  <si>
    <t>CE01G0810</t>
  </si>
  <si>
    <t>PMGD PFV SAN CARLOS SOLAR</t>
  </si>
  <si>
    <t>SAN CARLOS SOLAR SPA</t>
  </si>
  <si>
    <t>23-02-2022</t>
  </si>
  <si>
    <t>CE01G0811</t>
  </si>
  <si>
    <t>PMGD PFV ENCINO</t>
  </si>
  <si>
    <t>ENERGÍA RENOVABLE ENCINO SPA</t>
  </si>
  <si>
    <t>Alimentador San Isidro / SE Chumaquito</t>
  </si>
  <si>
    <t>S/E CHUMAQUITO</t>
  </si>
  <si>
    <t>22-03-2022</t>
  </si>
  <si>
    <t>CE21G0292</t>
  </si>
  <si>
    <t>PMGD PFV PIDUCO</t>
  </si>
  <si>
    <t>19-08-2022</t>
  </si>
  <si>
    <t>CE01G0812</t>
  </si>
  <si>
    <t>PMGD PFV FULGOR</t>
  </si>
  <si>
    <t>PARQUE FULGOR SPA</t>
  </si>
  <si>
    <t>Alimentado Renaico / SE Negrete</t>
  </si>
  <si>
    <t>S/E NEGRETE</t>
  </si>
  <si>
    <t>Negrete</t>
  </si>
  <si>
    <t>29-04-2022</t>
  </si>
  <si>
    <t>CE01G0813</t>
  </si>
  <si>
    <t>PMGD PFV GABARDO DEL VERANO SOLAR</t>
  </si>
  <si>
    <t>SALADO ENERGY SPA</t>
  </si>
  <si>
    <t>Alimentador Paine / SE Fátima</t>
  </si>
  <si>
    <t>S/E FÁTIMA</t>
  </si>
  <si>
    <t>Maipo</t>
  </si>
  <si>
    <t>Paine</t>
  </si>
  <si>
    <t>01-03-2022</t>
  </si>
  <si>
    <t>CE01G0814</t>
  </si>
  <si>
    <t>PMGD PFV GUARANA</t>
  </si>
  <si>
    <t>SOLAR TI DIECISÉIS SPA</t>
  </si>
  <si>
    <t>Alimentador Los Quillales / SE Quelentaro</t>
  </si>
  <si>
    <t>S/E QUELENTARO</t>
  </si>
  <si>
    <t>10-03-2022</t>
  </si>
  <si>
    <t>CE24G0292</t>
  </si>
  <si>
    <t>PMGD PFV PARQUE FOTOVOLTAICO EL SHARON</t>
  </si>
  <si>
    <t>Alimentador Loyca / SE El Peumo</t>
  </si>
  <si>
    <t>S/E EL PEUMO</t>
  </si>
  <si>
    <t>10-05-2023</t>
  </si>
  <si>
    <t>CE02G0010</t>
  </si>
  <si>
    <t>HP VOLCAN</t>
  </si>
  <si>
    <t>CE23G0292</t>
  </si>
  <si>
    <t>PMGD PFV RINCONADA ALCONES</t>
  </si>
  <si>
    <t>Alimentador Pichilemu / SE Alcones</t>
  </si>
  <si>
    <t>S/E ALCONES</t>
  </si>
  <si>
    <t>04-07-2023</t>
  </si>
  <si>
    <t>CE22G0292</t>
  </si>
  <si>
    <t>PMGD PFV CARACOLES</t>
  </si>
  <si>
    <t>Alimentador Llano Blanco / SE Yerbas Buenas</t>
  </si>
  <si>
    <t>30-07-2023</t>
  </si>
  <si>
    <t>CE01G0818</t>
  </si>
  <si>
    <t>PMGD PFV EL TRILE</t>
  </si>
  <si>
    <t>PFV EL TRILE SPA</t>
  </si>
  <si>
    <t>Alimentador Peñuelas / SE Yerbas Buenas</t>
  </si>
  <si>
    <t>20-04-2024</t>
  </si>
  <si>
    <t>CE01G0819</t>
  </si>
  <si>
    <t>PMGD PFV SAN EMILIO SOLAR I</t>
  </si>
  <si>
    <t>SAN EMILIO SOLAR SPA</t>
  </si>
  <si>
    <t>Alimentador Los Niches / SE Curicó</t>
  </si>
  <si>
    <t>S/E CURICÓ</t>
  </si>
  <si>
    <t>06-05-2022</t>
  </si>
  <si>
    <t>CE01G0820</t>
  </si>
  <si>
    <t>PMGD PFV NEWENTUN</t>
  </si>
  <si>
    <t>NEWENTUN SPA</t>
  </si>
  <si>
    <t>16-03-2023</t>
  </si>
  <si>
    <t>CE01G1112</t>
  </si>
  <si>
    <t>PMGD PFV SANTA ELIZABETH</t>
  </si>
  <si>
    <t>PSF SANTA ELIZABETH SPA</t>
  </si>
  <si>
    <t>Alimentador Lecaros/ S/E Rosario</t>
  </si>
  <si>
    <t>S/E ROSARIO</t>
  </si>
  <si>
    <t>24-01-2023</t>
  </si>
  <si>
    <t>CE01G0580</t>
  </si>
  <si>
    <t>PE ALENA</t>
  </si>
  <si>
    <t>AR ALENA SPA</t>
  </si>
  <si>
    <t>ID2263 S/E CENTRAL EOLICA ALENA</t>
  </si>
  <si>
    <t>S/E SANTA LUISA 154KV</t>
  </si>
  <si>
    <t>13-12-2021</t>
  </si>
  <si>
    <t>CE01G0990</t>
  </si>
  <si>
    <t>PE ANTOFAGASTA</t>
  </si>
  <si>
    <t>PARQUE EÓLICO ANTOFAGASTA SPA</t>
  </si>
  <si>
    <t>ID4443-BA S/E IBERTALTAL 500kV BP1;
ID4444-BA S/E IBERTALTAL 500kV BT1</t>
  </si>
  <si>
    <t>S/E IBERTALTAL 500KV</t>
  </si>
  <si>
    <t>24-04-2026</t>
  </si>
  <si>
    <t>CE01G0098</t>
  </si>
  <si>
    <t>PE ATACAMA</t>
  </si>
  <si>
    <t>PARQUE EÓLICO ATACAMA SPA</t>
  </si>
  <si>
    <t>ID 3765-BA S/E IBERATACAMA 220kV BP1</t>
  </si>
  <si>
    <t>S/E IBERATACAMA 220KV</t>
  </si>
  <si>
    <t>Freirina</t>
  </si>
  <si>
    <t>15-09-2023</t>
  </si>
  <si>
    <t>CE01G0016</t>
  </si>
  <si>
    <t>PMGD PFV TREBO</t>
  </si>
  <si>
    <t>SOLAR TI DIECISIETE SPA</t>
  </si>
  <si>
    <t>Alimentador El Turco / SE Leyda</t>
  </si>
  <si>
    <t>S/E LEYDA</t>
  </si>
  <si>
    <t>02-03-2022</t>
  </si>
  <si>
    <t>CE01G0020</t>
  </si>
  <si>
    <t>PMGD PFV EL HUASO</t>
  </si>
  <si>
    <t>PARQUE SOLAR SALAMANCA SPA</t>
  </si>
  <si>
    <t>Alimentador Enami / SE Catemu</t>
  </si>
  <si>
    <t>S/E CATEMU</t>
  </si>
  <si>
    <t>15-07-2022</t>
  </si>
  <si>
    <t>CE01G0024</t>
  </si>
  <si>
    <t>PMGD PFV PARQUE SOLAR CANTILLANA</t>
  </si>
  <si>
    <t>PARQUE SOLAR CANTILLANA SPA</t>
  </si>
  <si>
    <t>Alimentador Champa / SE Hospital</t>
  </si>
  <si>
    <t>S/E HOSPITAL</t>
  </si>
  <si>
    <t>30-06-2023</t>
  </si>
  <si>
    <t>CE01G0523</t>
  </si>
  <si>
    <t>PMGD PFV MANAO</t>
  </si>
  <si>
    <t>SOLAR TI DOCE SPA</t>
  </si>
  <si>
    <t>Alimentador Santa Terasa / SE Las Vegas (Chilquinta)</t>
  </si>
  <si>
    <t>S/E LAS VEGAS (CHILQUINTA)</t>
  </si>
  <si>
    <t>15-03-2022</t>
  </si>
  <si>
    <t>CE01G0026</t>
  </si>
  <si>
    <t>PMGD PFV CENTRAL LLIU LLIU (FOSTER)</t>
  </si>
  <si>
    <t>ANDINA SOLAR 6 SPA</t>
  </si>
  <si>
    <t>Alimentador Tabolango / SE Concon</t>
  </si>
  <si>
    <t>S/E CONCON</t>
  </si>
  <si>
    <t>07-05-2022</t>
  </si>
  <si>
    <t>CE25G0292</t>
  </si>
  <si>
    <t>PMGD PFV LA COLONIA</t>
  </si>
  <si>
    <t>Alimentador Viluco / SE Fátima</t>
  </si>
  <si>
    <t>Buin</t>
  </si>
  <si>
    <t>18-10-2022</t>
  </si>
  <si>
    <t>CE31G0292</t>
  </si>
  <si>
    <t>PFV LAS SALINAS</t>
  </si>
  <si>
    <t>BA: ID3680 - BA S/E LAS SALINAS 220KV BP1</t>
  </si>
  <si>
    <t>S/E CENTINELA 220KV</t>
  </si>
  <si>
    <t>12-02-2024</t>
  </si>
  <si>
    <t>CE01G0502</t>
  </si>
  <si>
    <t>PMGD PFV VENTISQUERO SOLAR</t>
  </si>
  <si>
    <t>CHIMBARONGO SOLAR SPA</t>
  </si>
  <si>
    <t>Alimentador Niebla / SE Chimbarongo</t>
  </si>
  <si>
    <t>05-05-2022</t>
  </si>
  <si>
    <t>CE01G0090</t>
  </si>
  <si>
    <t>PMGD PFV PSF PUANGUE</t>
  </si>
  <si>
    <t>CFC HOLDINGS SPA</t>
  </si>
  <si>
    <t>PSF PUANGUE SPA</t>
  </si>
  <si>
    <t>Alimentador Lumbreras / SE El Maitén</t>
  </si>
  <si>
    <t>14-09-2022</t>
  </si>
  <si>
    <t>CE01G0091</t>
  </si>
  <si>
    <t>PMGD PFV MANDINGA</t>
  </si>
  <si>
    <t>MANDINGA SOLAR SPA</t>
  </si>
  <si>
    <t>Alimentador Tentehue / SE Mandinga</t>
  </si>
  <si>
    <t>30-09-2022</t>
  </si>
  <si>
    <t>CE01G0094</t>
  </si>
  <si>
    <t>PMGD PFV LAS CACHAÑAS</t>
  </si>
  <si>
    <t>PFV LAS CACHAÑAS SPA</t>
  </si>
  <si>
    <t>Alimentador Maggi / SE Colchagua</t>
  </si>
  <si>
    <t>05-09-2022</t>
  </si>
  <si>
    <t>CE01G0095</t>
  </si>
  <si>
    <t>PMGD PFV LAS GOLONDRINAS</t>
  </si>
  <si>
    <t>PFV LAS GOLONDRINAS SPA</t>
  </si>
  <si>
    <t>Alimentador Colbún / SE Colbún</t>
  </si>
  <si>
    <t>S/E COLBÚN</t>
  </si>
  <si>
    <t>22-06-2023</t>
  </si>
  <si>
    <t>CE01G0505</t>
  </si>
  <si>
    <t>PMGD PFV EL TIUQUE</t>
  </si>
  <si>
    <t>PFV EL TIUQUE SPA</t>
  </si>
  <si>
    <t>Alimentador Centenario / SE La Palma</t>
  </si>
  <si>
    <t>29-07-2022</t>
  </si>
  <si>
    <t>CE01G0278</t>
  </si>
  <si>
    <t>PE AURORA</t>
  </si>
  <si>
    <t>AELA EÓLICA LLANQUIHUE SPA</t>
  </si>
  <si>
    <t>S/E CENTRAL PARQUE EOLICO AURORA</t>
  </si>
  <si>
    <t>S/E CENTRAL PARQUE EOLICO AURORA 220KV</t>
  </si>
  <si>
    <t>CE01G0096</t>
  </si>
  <si>
    <t>PMGD PFV IDAHUE DEL VERANO SOLAR</t>
  </si>
  <si>
    <t>PALPANA DE VERANO SPA</t>
  </si>
  <si>
    <t>19-10-2022</t>
  </si>
  <si>
    <t>CE04G0808</t>
  </si>
  <si>
    <t>PMGD PFV CANTERA</t>
  </si>
  <si>
    <t>17-06-2022</t>
  </si>
  <si>
    <t>CE33G0018</t>
  </si>
  <si>
    <t>PMGD PFV PARANAL</t>
  </si>
  <si>
    <t>SOCIEDAD GENERADORA AUSTRAL S.A.</t>
  </si>
  <si>
    <t>SAGESA S.A.</t>
  </si>
  <si>
    <t>Alimentador Paranal / SE Armazones</t>
  </si>
  <si>
    <t>S/E ARMAZONES</t>
  </si>
  <si>
    <t>20-07-2022</t>
  </si>
  <si>
    <t>CE34G0018</t>
  </si>
  <si>
    <t>PMGD PFV ARMAZONES</t>
  </si>
  <si>
    <t>Alimentador Armazones / SE Armazones</t>
  </si>
  <si>
    <t>CE01G0116</t>
  </si>
  <si>
    <t>PMGD PFV CABILDO SUNLIGHT</t>
  </si>
  <si>
    <t>CABILDO SUNLIGHT SPA</t>
  </si>
  <si>
    <t>Alimentador Monte Grande / SE Cabildo</t>
  </si>
  <si>
    <t>CE01G0165</t>
  </si>
  <si>
    <t>PMGD PFV DUQUECO SOLAR</t>
  </si>
  <si>
    <t>COCHARCAS SOLAR SPA</t>
  </si>
  <si>
    <t>CE01G0172</t>
  </si>
  <si>
    <t>PMGD PFV PLOMO DE VERANO</t>
  </si>
  <si>
    <t>LINZOR DE VERANO SPA</t>
  </si>
  <si>
    <t>Alimentador Chena / SE Santa Marta</t>
  </si>
  <si>
    <t>29-11-2023</t>
  </si>
  <si>
    <t>CE01G0206</t>
  </si>
  <si>
    <t>PMGD PFV HELIOS</t>
  </si>
  <si>
    <t>PARSOSY HELIOS SPA</t>
  </si>
  <si>
    <t>Alimentaador Santa Teresa / SE Las Vegas</t>
  </si>
  <si>
    <t>24-05-2022</t>
  </si>
  <si>
    <t>CE01G0208</t>
  </si>
  <si>
    <t>PMGD PFV PSF HORIZONTE</t>
  </si>
  <si>
    <t>PSF PAINE SPA</t>
  </si>
  <si>
    <t>Alimentador La Colonia / SE Fátima</t>
  </si>
  <si>
    <t>29-09-2022</t>
  </si>
  <si>
    <t>CE01G0211</t>
  </si>
  <si>
    <t>PMGD PFV GR ALCON SOLAR</t>
  </si>
  <si>
    <t>GR LLEUQUE SPA</t>
  </si>
  <si>
    <t>Alimentador Mallermo / SE Alcones</t>
  </si>
  <si>
    <t>CE01G0227</t>
  </si>
  <si>
    <t>PMGD PFV LOCKMA</t>
  </si>
  <si>
    <t>CE CENTINELA SOLAR SPA</t>
  </si>
  <si>
    <t>Alimentador Minsal / SE Uribe</t>
  </si>
  <si>
    <t>S/E URIBE</t>
  </si>
  <si>
    <t>15-04-2023</t>
  </si>
  <si>
    <t>CE01G0238</t>
  </si>
  <si>
    <t>PMGD PFV CKILIR</t>
  </si>
  <si>
    <t>CE URIBE DE ANTOFAGASTA SOLAR SPA</t>
  </si>
  <si>
    <t>Alimentador Los Morros / SE Uribe</t>
  </si>
  <si>
    <t>18-08-2022</t>
  </si>
  <si>
    <t>CE02G0286</t>
  </si>
  <si>
    <t>PMGD PFV SAN JOSE II</t>
  </si>
  <si>
    <t>IMPULSO SOLAR SAN JOSÉ II SPA</t>
  </si>
  <si>
    <t>CE01G0240</t>
  </si>
  <si>
    <t>PMGD PFV AVEL SOLAR</t>
  </si>
  <si>
    <t>SANTA LAURA ENERGY SPA</t>
  </si>
  <si>
    <t>Alimentador La Mona / SE El Avellano</t>
  </si>
  <si>
    <t>S/E EL AVELLANO</t>
  </si>
  <si>
    <t>04-07-2022</t>
  </si>
  <si>
    <t>CE01G0239</t>
  </si>
  <si>
    <t>PMGD PFV PALTO SUNLIGHT</t>
  </si>
  <si>
    <t>PALTO SUNLIGHT SPA</t>
  </si>
  <si>
    <t>Alimentador Olmué / SE San Pedro</t>
  </si>
  <si>
    <t>S/E SAN PEDRO</t>
  </si>
  <si>
    <t>CE01G0518</t>
  </si>
  <si>
    <t>PFV PATAGUILLA</t>
  </si>
  <si>
    <t>PATAGUILLA SOLAR SPA</t>
  </si>
  <si>
    <t>ID430-TAP PATAQUILLA</t>
  </si>
  <si>
    <t>05-02-2025</t>
  </si>
  <si>
    <t>CE01G0242</t>
  </si>
  <si>
    <t>PMGD PFV NIHUE</t>
  </si>
  <si>
    <t>NIHUE SOLAR SPA</t>
  </si>
  <si>
    <t>Alimentador Corneche / SE La Manga</t>
  </si>
  <si>
    <t>03-08-2022</t>
  </si>
  <si>
    <t>CE01G0517</t>
  </si>
  <si>
    <t>PFV CEME 1</t>
  </si>
  <si>
    <t>GM HOLDINGS S.A.</t>
  </si>
  <si>
    <t>CEME 1 SPA</t>
  </si>
  <si>
    <t>ID3785-BA S/E CEME 1 220KV BP1</t>
  </si>
  <si>
    <t>S/E CEME 1 220KV</t>
  </si>
  <si>
    <t>05-07-2024 0:00:00</t>
  </si>
  <si>
    <t>CE01G0268</t>
  </si>
  <si>
    <t>PMGD PFV COLTAUCO ALMENDRO</t>
  </si>
  <si>
    <t>ACUARIO SOLAR SPA</t>
  </si>
  <si>
    <t>Alimentador Coltauco / SE Loreto</t>
  </si>
  <si>
    <t>S/E LORETO</t>
  </si>
  <si>
    <t>14-02-2023</t>
  </si>
  <si>
    <t>CE01G0279</t>
  </si>
  <si>
    <t>PMGD PFV PEQUEN</t>
  </si>
  <si>
    <t>PEQUEN SPA</t>
  </si>
  <si>
    <t>Alimentador Comalle / SE Teno</t>
  </si>
  <si>
    <t>17-11-2022</t>
  </si>
  <si>
    <t>CE01G0280</t>
  </si>
  <si>
    <t>PMGD PFV SLK CB NUEVE</t>
  </si>
  <si>
    <t>SLK CB NUEVE SPA</t>
  </si>
  <si>
    <t>25-07-2022</t>
  </si>
  <si>
    <t>CE01G0281</t>
  </si>
  <si>
    <t>PMGD PFV ITAHUE SOLAR</t>
  </si>
  <si>
    <t>COBENA ENERGÍA SPA</t>
  </si>
  <si>
    <t>Alimenrador Pulmodon / SE Itahue</t>
  </si>
  <si>
    <t>S/E ITAHUE</t>
  </si>
  <si>
    <t>Río Claro</t>
  </si>
  <si>
    <t>18-11-2022</t>
  </si>
  <si>
    <t>CE01G0282</t>
  </si>
  <si>
    <t>PMGD PFV JAVIERA CARRERA</t>
  </si>
  <si>
    <t>GR TORRES DEL PAINE SPA</t>
  </si>
  <si>
    <t>Alimentador Javiera Carrera / SE Buin</t>
  </si>
  <si>
    <t>S/E BUIN</t>
  </si>
  <si>
    <t>13-12-2022</t>
  </si>
  <si>
    <t>CE05G0808</t>
  </si>
  <si>
    <t>PMGD PFV MILAN A</t>
  </si>
  <si>
    <t>CE32G0292</t>
  </si>
  <si>
    <t>PFV MANZANO</t>
  </si>
  <si>
    <t>ID730 BA S/E EL MANZANO (ENEL TRANSMISION) 220KV BP1-1</t>
  </si>
  <si>
    <t>S/E EL MANZANO (ENEL TRANSMISION) 220KV</t>
  </si>
  <si>
    <t>04-01-2024</t>
  </si>
  <si>
    <t>CE07G0292</t>
  </si>
  <si>
    <t>PMGD PFV COINCO</t>
  </si>
  <si>
    <t>Alimentador Doñihue / SE Lo Miranda</t>
  </si>
  <si>
    <t>S/E LO MIRANDA</t>
  </si>
  <si>
    <t>02-12-2023</t>
  </si>
  <si>
    <t>CE26G0292</t>
  </si>
  <si>
    <t>PMGD PFV DON RODRIGO</t>
  </si>
  <si>
    <t>05-04-2023</t>
  </si>
  <si>
    <t>CE02G0727</t>
  </si>
  <si>
    <t>PMGD PFV MALVILLA</t>
  </si>
  <si>
    <t>Alimentador Malvilla / SE Leyda</t>
  </si>
  <si>
    <t>20-11-2023</t>
  </si>
  <si>
    <t>CE01G0285</t>
  </si>
  <si>
    <t>PFV PMG PARQUE CAUQUENES</t>
  </si>
  <si>
    <t>PARQUE SOLAR VIVEROS SPA</t>
  </si>
  <si>
    <t>ID3180 - BA S/E CAUQUENES 15KV BP2</t>
  </si>
  <si>
    <t>S/E CAUQUENES 13.2KV</t>
  </si>
  <si>
    <t>25-04-2025</t>
  </si>
  <si>
    <t>CE06G0808</t>
  </si>
  <si>
    <t>PMGD PFV SOLAR TORINO</t>
  </si>
  <si>
    <t>Alimentador Vista Hermosa / SE Teno</t>
  </si>
  <si>
    <t>26-08-2022</t>
  </si>
  <si>
    <t>CE01G0287</t>
  </si>
  <si>
    <t>PMGD PFV SANTA EMILIA</t>
  </si>
  <si>
    <t>GR PATAGONIA SPA</t>
  </si>
  <si>
    <t>Alimentador Chacón / SE Tuniche</t>
  </si>
  <si>
    <t>CE01G0370</t>
  </si>
  <si>
    <t>PMGD PFV LITORAL SUNLIGHT</t>
  </si>
  <si>
    <t>LITORAL SOLAR SPA</t>
  </si>
  <si>
    <t>Alimentador Esmeralda / SE El Totoral</t>
  </si>
  <si>
    <t>S/E EL TOTORAL</t>
  </si>
  <si>
    <t>El Quisco</t>
  </si>
  <si>
    <t>05-11-2022</t>
  </si>
  <si>
    <t>CE01G0371</t>
  </si>
  <si>
    <t>PMGD PFV CONDOR CHEPICA</t>
  </si>
  <si>
    <t>PARQUE FOTOVOLTAICO CHEPICA SPA</t>
  </si>
  <si>
    <t>Alimentador Colchagua / SE Paniahue</t>
  </si>
  <si>
    <t>Chépica</t>
  </si>
  <si>
    <t>22-09-2022</t>
  </si>
  <si>
    <t>CE02G0371</t>
  </si>
  <si>
    <t>PMGD PFV LIMA</t>
  </si>
  <si>
    <t>CE01G0372</t>
  </si>
  <si>
    <t>PMGD PFV PICUNCHE</t>
  </si>
  <si>
    <t>GR TOLHUACA SPA</t>
  </si>
  <si>
    <t>Alimentador Santa Blanca / SE San Francisco de Mostazal</t>
  </si>
  <si>
    <t>S/E SAN FRANCISCO DE MOSTAZAL</t>
  </si>
  <si>
    <t>CE01G0374</t>
  </si>
  <si>
    <t>PMGD PFV NAN</t>
  </si>
  <si>
    <t>GR HORNOPIREN SPA</t>
  </si>
  <si>
    <t>02-11-2022</t>
  </si>
  <si>
    <t>CE01G0376</t>
  </si>
  <si>
    <t>PMGD PFV LOS JOTES</t>
  </si>
  <si>
    <t>PFV LOS JOTES SPA</t>
  </si>
  <si>
    <t>06-03-2023</t>
  </si>
  <si>
    <t>CE07G0808</t>
  </si>
  <si>
    <t>PMGD PFV BERGAMO</t>
  </si>
  <si>
    <t>03-11-2022</t>
  </si>
  <si>
    <t>CE01G0377</t>
  </si>
  <si>
    <t>PFV VILLA LONGAVI</t>
  </si>
  <si>
    <t>PARQUE SOLAR VILLA LONGAVÍ SPA</t>
  </si>
  <si>
    <t>CD: ID439 - TAP LONGAVI</t>
  </si>
  <si>
    <t>02-07-2025</t>
  </si>
  <si>
    <t>CE01G0378</t>
  </si>
  <si>
    <t>PFV QUILMO</t>
  </si>
  <si>
    <t>PMGD HOLDCO SPA</t>
  </si>
  <si>
    <t>PARQUE SOLAR QUILMO SPA</t>
  </si>
  <si>
    <t>BA: ID3839 - BA S/E QUELVO 33KV BP1; ID3840 - BA S/E QUELVO 33KV BP2</t>
  </si>
  <si>
    <t>S/E QUILMO 33KV</t>
  </si>
  <si>
    <t>15-02-2024</t>
  </si>
  <si>
    <t>CE01G0381</t>
  </si>
  <si>
    <t>PMGD PFV LAS PALMAS DEL VERANO SOLAR</t>
  </si>
  <si>
    <t>CAPURATA DEL VERANO SPA</t>
  </si>
  <si>
    <t>Alimentador Huinca / SE Leyda</t>
  </si>
  <si>
    <t>24-10-2022</t>
  </si>
  <si>
    <t>CE01G0380</t>
  </si>
  <si>
    <t>PMGD PFV AÑUÑUCA DEL VERANO SOLAR</t>
  </si>
  <si>
    <t>PACANA DEL VERANO SPA</t>
  </si>
  <si>
    <t>25-10-2023</t>
  </si>
  <si>
    <t>CE01G0379</t>
  </si>
  <si>
    <t>PMGD PFV VILLA MOSCOSO</t>
  </si>
  <si>
    <t>CFT VILLA ALEMANA SPA</t>
  </si>
  <si>
    <t>Alimentador Marga Marga / SE Quilpué</t>
  </si>
  <si>
    <t>S/E QUILPUÉ</t>
  </si>
  <si>
    <t>15-11-2022</t>
  </si>
  <si>
    <t>CE02G0821</t>
  </si>
  <si>
    <t>PMGD PFV MARAÑON</t>
  </si>
  <si>
    <t>PSF SANTA ISABEL SPA</t>
  </si>
  <si>
    <t>Alimentador Valle / SE Vallenar</t>
  </si>
  <si>
    <t>26-01-2023</t>
  </si>
  <si>
    <t>CE01G0382</t>
  </si>
  <si>
    <t>PMGD PFV PARQUE EL INGENIO</t>
  </si>
  <si>
    <t>PARQUE SOLAR ALTOS LAO SPA</t>
  </si>
  <si>
    <t>Alimentador La Ligua / SE Quinquimo</t>
  </si>
  <si>
    <t>S/E QUINQUIMO</t>
  </si>
  <si>
    <t>14-07-2023</t>
  </si>
  <si>
    <t>CE01G0299</t>
  </si>
  <si>
    <t>PE CABO LEONES</t>
  </si>
  <si>
    <t>PARQUE EÓLICO CABO LEONES I S.A.</t>
  </si>
  <si>
    <t>ID2721-BA S/E CENTRAL PARQUE EOLICO CABO LEONES I 220KV BP1</t>
  </si>
  <si>
    <t>S/E CENTRAL PARQUE EOLICO CABO LEONES I 220KV</t>
  </si>
  <si>
    <t>CE01G0383</t>
  </si>
  <si>
    <t>PMGD PFV RDCL SAN</t>
  </si>
  <si>
    <t>SAN ALFONSO SOLAR SPA</t>
  </si>
  <si>
    <t>Alimentador Pangal / SE Peñablanca</t>
  </si>
  <si>
    <t>S/E PEÑABLANCA</t>
  </si>
  <si>
    <t>Limache</t>
  </si>
  <si>
    <t>CE01G0386</t>
  </si>
  <si>
    <t>PMGD PFV CAÑONES SUNLIGHT</t>
  </si>
  <si>
    <t>LOS CAÑONES SUNLIGHT SPA</t>
  </si>
  <si>
    <t>Alimentador Hijuelas / SE La Calera</t>
  </si>
  <si>
    <t>S/E LA CALERA</t>
  </si>
  <si>
    <t>Calera</t>
  </si>
  <si>
    <t>15-12-2022</t>
  </si>
  <si>
    <t>CE01G0415</t>
  </si>
  <si>
    <t>PMGD PFV TIERRA</t>
  </si>
  <si>
    <t>GR ALERCE ANDINO SPA</t>
  </si>
  <si>
    <t>Alimentador Algorrobo / SE Cerrillos</t>
  </si>
  <si>
    <t>S/E CERRILLOS</t>
  </si>
  <si>
    <t>CE01G0416</t>
  </si>
  <si>
    <t>PMGD PFV SAMO BAJO</t>
  </si>
  <si>
    <t>SAMO BAJO SPA</t>
  </si>
  <si>
    <t>12-01-2023</t>
  </si>
  <si>
    <t>CE01G0478</t>
  </si>
  <si>
    <t>PMGD PFV PARQUE SOLAR FOTOVOLTAICO LA VICTORIA</t>
  </si>
  <si>
    <t>MAGDALENA SOLAR SPA</t>
  </si>
  <si>
    <t>Alimentador Los Puelches / SE Chillan</t>
  </si>
  <si>
    <t>21-12-2022</t>
  </si>
  <si>
    <t>CE01G0479</t>
  </si>
  <si>
    <t>PMGD PFV CONDOR PETORCA</t>
  </si>
  <si>
    <t>PARQUE FOTOVOLTAICO LOS BOLDOS SPA</t>
  </si>
  <si>
    <t>Alimentador Petorca / SE Cabildo</t>
  </si>
  <si>
    <t>CE01G0480</t>
  </si>
  <si>
    <t>PMGD PFV SAN EUGENIO SOLAR</t>
  </si>
  <si>
    <t>SAN EUGENIO SOLAR SPA</t>
  </si>
  <si>
    <t>Alimentador Santa Bárbara / SE Duqueco</t>
  </si>
  <si>
    <t>20-10-2023</t>
  </si>
  <si>
    <t>CE01G0481</t>
  </si>
  <si>
    <t>PMGD PFV AROMO DEL VERANO SOLAR</t>
  </si>
  <si>
    <t>PACIFIC SPA</t>
  </si>
  <si>
    <t>MISCANTI DE VERANO SPA</t>
  </si>
  <si>
    <t>Alimentador El Milagro / SE Lo Miranda</t>
  </si>
  <si>
    <t>04-11-2022</t>
  </si>
  <si>
    <t>CE01G0482</t>
  </si>
  <si>
    <t>PMGD PFV LO CHACON</t>
  </si>
  <si>
    <t>PFV LO CHACÓN SPA</t>
  </si>
  <si>
    <t>Alimentador Lo Sierra / SE Santa Rosa (CGE)</t>
  </si>
  <si>
    <t>S/E SANTA ROSA (CGE)</t>
  </si>
  <si>
    <t>CE01G0483</t>
  </si>
  <si>
    <t>PMGD PFV PARQUE SOLAR RIO PEUCO</t>
  </si>
  <si>
    <t>NUEVA ESPERANZA SOLAR SPA</t>
  </si>
  <si>
    <t>Alimentador Rio Peuco / SE San Francisco de Mostazal</t>
  </si>
  <si>
    <t>CE01G0555</t>
  </si>
  <si>
    <t>PE CABO LEONES II</t>
  </si>
  <si>
    <t>ID 3256 BA S/E CENTRAL CABO LEONES II 220KV</t>
  </si>
  <si>
    <t>23-02-2021</t>
  </si>
  <si>
    <t>CE01G0484</t>
  </si>
  <si>
    <t>PMGD PFV LIQUIDAMBAR</t>
  </si>
  <si>
    <t>CVE PROYECTO SIETE SPA</t>
  </si>
  <si>
    <t>Alimentador San Esteban / SE San Rafael</t>
  </si>
  <si>
    <t>CE01G0535</t>
  </si>
  <si>
    <t>PE CABO LEONES III</t>
  </si>
  <si>
    <t>PE CABO LEONES III SPA</t>
  </si>
  <si>
    <t>ID 2721 - BA S/E CENTRAL PARQUE EOLICO CABO LEONES I 220KV BP1</t>
  </si>
  <si>
    <t>CE01G0389</t>
  </si>
  <si>
    <t>PE CABO NEGRO (SM)</t>
  </si>
  <si>
    <t>PECKET ENERGY S.A.</t>
  </si>
  <si>
    <t>Alimentador N°6 de S/E Tres Puentes - SM Punta Arenas</t>
  </si>
  <si>
    <t>S/E TRES PUENTES - SM PUNTA ARENAS</t>
  </si>
  <si>
    <t>Magallanes y de la Antártica Chilena</t>
  </si>
  <si>
    <t>Magallanes</t>
  </si>
  <si>
    <t>Punta Arenas</t>
  </si>
  <si>
    <t>12-07-2015</t>
  </si>
  <si>
    <t>CE12G0216</t>
  </si>
  <si>
    <t>PE CALAMA</t>
  </si>
  <si>
    <t>ID 224 TAP OASIS 220kV</t>
  </si>
  <si>
    <t>S/E OASIS 220KV</t>
  </si>
  <si>
    <t>29-10-2021</t>
  </si>
  <si>
    <t>CE01G0349</t>
  </si>
  <si>
    <t>PMGD PFV BULNES LOS BARONES</t>
  </si>
  <si>
    <t>MERCURIO SOLAR SPA</t>
  </si>
  <si>
    <t>Alimentador Los Barones / SE LOS TILOS BULNES</t>
  </si>
  <si>
    <t>S/E LOS TILOS BULNES</t>
  </si>
  <si>
    <t>28-10-2022</t>
  </si>
  <si>
    <t>CE01G0350</t>
  </si>
  <si>
    <t>PMGD PFV PARQUE SOLAR EL OLIVAR</t>
  </si>
  <si>
    <t>EL OLIVAR SOLAR SPA</t>
  </si>
  <si>
    <t>Alimentador Padre Hurtado / S/E Los Ángeles</t>
  </si>
  <si>
    <t>S/E LOS ÁNGELES</t>
  </si>
  <si>
    <t>CE01G0351</t>
  </si>
  <si>
    <t>PMGD PFV PSF CHAMPA</t>
  </si>
  <si>
    <t>ENERGÍA RENOVABLE CHAMPA SPA</t>
  </si>
  <si>
    <t>17-01-2023</t>
  </si>
  <si>
    <t>CE01G0352</t>
  </si>
  <si>
    <t>PMGD PFV CLEMENTINA</t>
  </si>
  <si>
    <t>CVE PROYECTO VEINTIUNO SPA</t>
  </si>
  <si>
    <t>Alimentador Polpaico / SE Punta Peuco</t>
  </si>
  <si>
    <t>S/E PUNTA PEUCO</t>
  </si>
  <si>
    <t>14-04-2023</t>
  </si>
  <si>
    <t>CE01G0353</t>
  </si>
  <si>
    <t>PMGD PFV EL CUERVO</t>
  </si>
  <si>
    <t>Alimentador Paraguay / SE Licantén</t>
  </si>
  <si>
    <t>S/E LICANTÉN</t>
  </si>
  <si>
    <t>Licantén</t>
  </si>
  <si>
    <t>26-10-2023</t>
  </si>
  <si>
    <t>CE01G0354</t>
  </si>
  <si>
    <t>PMGD PFV PARQUE SOLAR JOTABECHE</t>
  </si>
  <si>
    <t>PARQUE SOLAR JOTABECHE SPA</t>
  </si>
  <si>
    <t>Alimentador Elibor / SE Cerrillos</t>
  </si>
  <si>
    <t>CE08G0808</t>
  </si>
  <si>
    <t>PMGD PFV CAUQUENES</t>
  </si>
  <si>
    <t>Alimentador Quella / SE Cauquenes</t>
  </si>
  <si>
    <t>S/E CAUQUENES</t>
  </si>
  <si>
    <t>11-11-2022</t>
  </si>
  <si>
    <t>CE01G0307</t>
  </si>
  <si>
    <t>PMGD PFV LOS LIRIOS</t>
  </si>
  <si>
    <t>PLANTA SOLAR LOS LIRIOS II SPA</t>
  </si>
  <si>
    <t>Alimentador El Olivar / SE Cachapoal</t>
  </si>
  <si>
    <t>S/E CACHAPOAL</t>
  </si>
  <si>
    <t>28-11-2022</t>
  </si>
  <si>
    <t>CE01G0506</t>
  </si>
  <si>
    <t>PMGD PFV PELUMPEN SOLAR</t>
  </si>
  <si>
    <t>CVE PROYECTO DIECIOCHO SPA</t>
  </si>
  <si>
    <t>Alimentador Olmué / SE San Pedro (Chilquinta)</t>
  </si>
  <si>
    <t>S/E SAN PEDRO (CHILQUINTA)</t>
  </si>
  <si>
    <t>Olmué</t>
  </si>
  <si>
    <t>CE01G0507</t>
  </si>
  <si>
    <t>PMGD PFV PARQUE SOLAR EL RECONQUISTADOR</t>
  </si>
  <si>
    <t>PARQUE SOLAR EL CONQUISTADOR SPA</t>
  </si>
  <si>
    <t>Alimentador Cobquecura / SE Quirihue</t>
  </si>
  <si>
    <t>03-05-2023</t>
  </si>
  <si>
    <t>CE09G0808</t>
  </si>
  <si>
    <t>PMGD PFV RATULEMUS</t>
  </si>
  <si>
    <t>Allimentador Tabolguen / SE Cauquenes</t>
  </si>
  <si>
    <t>23-12-2022</t>
  </si>
  <si>
    <t>CE01G0508</t>
  </si>
  <si>
    <t>PMGD PFV DON MARTIN</t>
  </si>
  <si>
    <t>PARQUE SOLAR ALBOR SPA</t>
  </si>
  <si>
    <t>Alimentador Santa Barbara / SE Picoltue</t>
  </si>
  <si>
    <t>S/E PICOLTUE</t>
  </si>
  <si>
    <t>CE01G0407</t>
  </si>
  <si>
    <t>PMGD PFV MAIKONO</t>
  </si>
  <si>
    <t>TÓRTOLA SPA</t>
  </si>
  <si>
    <t>Alimentador Loncura, S/E Quintero</t>
  </si>
  <si>
    <t>S/E QUINTERO</t>
  </si>
  <si>
    <t>Quintero</t>
  </si>
  <si>
    <t>13-01-2023</t>
  </si>
  <si>
    <t>CE02G0508</t>
  </si>
  <si>
    <t>PMGD PFV ALBOR SOLAR</t>
  </si>
  <si>
    <t>Alimentador Santa Bárbara / S/E Picoltué</t>
  </si>
  <si>
    <t>S/E PICOLTUÉ</t>
  </si>
  <si>
    <t>31-01-2023</t>
  </si>
  <si>
    <t>CE01G0335</t>
  </si>
  <si>
    <t>PMGD PFV VIOLETA</t>
  </si>
  <si>
    <t>GR QUEULAT SPA</t>
  </si>
  <si>
    <t>11-07-2023</t>
  </si>
  <si>
    <t>CE17G0730</t>
  </si>
  <si>
    <t>PFV ANDES SOLAR IV</t>
  </si>
  <si>
    <t>ANDES SOLAR IV SPA</t>
  </si>
  <si>
    <t>ID3530-BA S/E FUTURO 220KV BP</t>
  </si>
  <si>
    <t>S/E FUTURO 220KV</t>
  </si>
  <si>
    <t>30-09-2024</t>
  </si>
  <si>
    <t>CE01G0693</t>
  </si>
  <si>
    <t>PE CAMPO LINDO</t>
  </si>
  <si>
    <t>PARQUE EÓLICO CAMPO LINDO SPA</t>
  </si>
  <si>
    <t>ID 2330 - S/E CAMPO LINDO</t>
  </si>
  <si>
    <t>S/E CAMPO LINDO 220KV</t>
  </si>
  <si>
    <t>03-04-2023</t>
  </si>
  <si>
    <t>CE20G0021</t>
  </si>
  <si>
    <t>PE CANELA</t>
  </si>
  <si>
    <t>S/E LAS PALMAS 220KV BA-B</t>
  </si>
  <si>
    <t>S/E LAS PALMAS 220KV</t>
  </si>
  <si>
    <t>Canela</t>
  </si>
  <si>
    <t>27-12-2007</t>
  </si>
  <si>
    <t>CE25G0021</t>
  </si>
  <si>
    <t>PE CANELA II</t>
  </si>
  <si>
    <t>S/E LAS PALMAS 220KV BA-A</t>
  </si>
  <si>
    <t>11-12-2009</t>
  </si>
  <si>
    <t>CE01G0312</t>
  </si>
  <si>
    <t>PFV VENEZIA SOLAR</t>
  </si>
  <si>
    <t>VENEZIA SOLAR SPA</t>
  </si>
  <si>
    <t>ID 470 SE TENO</t>
  </si>
  <si>
    <t>12-06-2025</t>
  </si>
  <si>
    <t>CE02G0161</t>
  </si>
  <si>
    <t>PMGD PFV CONCON</t>
  </si>
  <si>
    <t>ABASTIBLE S.A.</t>
  </si>
  <si>
    <t>Alimentador Expreso RPC / SE Concon</t>
  </si>
  <si>
    <t>Concón</t>
  </si>
  <si>
    <t>19-01-2023</t>
  </si>
  <si>
    <t>CE01G0358</t>
  </si>
  <si>
    <t>PMGD PFV CABRERO SOLAR</t>
  </si>
  <si>
    <t>CABRERO SOLAR SPA</t>
  </si>
  <si>
    <t>Alimentador Yumbel / SE Cabrero</t>
  </si>
  <si>
    <t>S/E CABRERO</t>
  </si>
  <si>
    <t>23-03-2023</t>
  </si>
  <si>
    <t>CE01G0359</t>
  </si>
  <si>
    <t>PMGD PFV ROSARIO</t>
  </si>
  <si>
    <t>GR PUMALIN SPA</t>
  </si>
  <si>
    <t>Alimentador Lecaros / S/E Rosario</t>
  </si>
  <si>
    <t>15-02-2023</t>
  </si>
  <si>
    <t>CE01G0360</t>
  </si>
  <si>
    <t>PMGD PFV COLINA</t>
  </si>
  <si>
    <t>CHACABUCO SOLAR SPA</t>
  </si>
  <si>
    <t>Alimentador Huechun / S/E El Manzano (Enel Transmisión)</t>
  </si>
  <si>
    <t>S/E EL MANZANO (ENEL TRANSMISIÓN)</t>
  </si>
  <si>
    <t>04-02-2023</t>
  </si>
  <si>
    <t>CE01G0361</t>
  </si>
  <si>
    <t>PMGD PFV QUEBRADA DE TALCA</t>
  </si>
  <si>
    <t>QUEBRADA DE TALCA SOLAR SPA</t>
  </si>
  <si>
    <t>Alimentador Las Rojas / S/E Marquesa</t>
  </si>
  <si>
    <t>S/E MARQUESA</t>
  </si>
  <si>
    <t>19-02-2024</t>
  </si>
  <si>
    <t>CE01G0362</t>
  </si>
  <si>
    <t>PFV DOÑA ANTONIA</t>
  </si>
  <si>
    <t>DOÑA ANTONIA SOLAR SPA</t>
  </si>
  <si>
    <t>ID3911-BA S/E DOÑA ANTONIA 110 KV BP1</t>
  </si>
  <si>
    <t>S/E LA RUCA 110KV</t>
  </si>
  <si>
    <t>28-08-2024 0:00:00</t>
  </si>
  <si>
    <t>CE01G0363</t>
  </si>
  <si>
    <t>PMGD PFV TALLADO</t>
  </si>
  <si>
    <t>ANGAMOS SOLAR SPA</t>
  </si>
  <si>
    <t>Alimentador Punta Angamos / S/E Mejillones</t>
  </si>
  <si>
    <t>S/E MEJILLONES</t>
  </si>
  <si>
    <t>Mejillones</t>
  </si>
  <si>
    <t>20-04-2023</t>
  </si>
  <si>
    <t>CE01G0364</t>
  </si>
  <si>
    <t>PMGD PFV BLU</t>
  </si>
  <si>
    <t>BLU SOLAR SPA</t>
  </si>
  <si>
    <t>Alimentador Limarí / S/E Chillán</t>
  </si>
  <si>
    <t>06-10-2023</t>
  </si>
  <si>
    <t>CE01G0348</t>
  </si>
  <si>
    <t>PE CARDONAL</t>
  </si>
  <si>
    <t>STATKRAFT EOLICO S.A.</t>
  </si>
  <si>
    <t>ID3976 - BA S/E CARDONAL 110kV BP1</t>
  </si>
  <si>
    <t>S/E CARDONAL 110KV</t>
  </si>
  <si>
    <t>12-06-2024</t>
  </si>
  <si>
    <t>CE01G0560</t>
  </si>
  <si>
    <t>PE CERRO TIGRE</t>
  </si>
  <si>
    <t>AR CERRO TIGRE SPA</t>
  </si>
  <si>
    <t>ID2282 - S/E CENTRAL CERRO TIGRE</t>
  </si>
  <si>
    <t>S/E CENTRAL CERRO TIGRE 220KV</t>
  </si>
  <si>
    <t>08-03-2022</t>
  </si>
  <si>
    <t>CE01G0676</t>
  </si>
  <si>
    <t>PE CKHURI</t>
  </si>
  <si>
    <t>S/E EL ABRA</t>
  </si>
  <si>
    <t>S/E EL ABRA 220KV</t>
  </si>
  <si>
    <t>28-04-2026</t>
  </si>
  <si>
    <t>CE01G0122</t>
  </si>
  <si>
    <t>PE CUEL</t>
  </si>
  <si>
    <t>AELA EÓLICA NEGRETE SPA</t>
  </si>
  <si>
    <t>S/E CENTRAL CUEL 154KV</t>
  </si>
  <si>
    <t>05-02-2014</t>
  </si>
  <si>
    <t>CE01G0485</t>
  </si>
  <si>
    <t>PMGD PFV AVELLANO SOLAR</t>
  </si>
  <si>
    <t>SANTA CECILIA SOLAR SPA</t>
  </si>
  <si>
    <t>Alimentador La Mona / S/E EL AVELLANO</t>
  </si>
  <si>
    <t>23-09-2023</t>
  </si>
  <si>
    <t>CE01G0130</t>
  </si>
  <si>
    <t>PE EL ARRAYAN</t>
  </si>
  <si>
    <t>PARQUE EÓLICO EL ARRAYÁN SPA</t>
  </si>
  <si>
    <t>S/E DON GOYO 220KV</t>
  </si>
  <si>
    <t>06-06-2014</t>
  </si>
  <si>
    <t>CE01G0365</t>
  </si>
  <si>
    <t>PFV TAIRA</t>
  </si>
  <si>
    <t>PLANTA SOLAR TOCOPILLA SPA</t>
  </si>
  <si>
    <t>ID1901-S/E MARIA ELENA</t>
  </si>
  <si>
    <t>15-01-2024 0:00:00</t>
  </si>
  <si>
    <t>CE01G0328</t>
  </si>
  <si>
    <t>PFV GRAN TENO</t>
  </si>
  <si>
    <t>GR ALGARROBO SPA</t>
  </si>
  <si>
    <t>S/E Seccionadora SOLIS</t>
  </si>
  <si>
    <t>S/E SOLIS 154KV</t>
  </si>
  <si>
    <t>09-08-2024</t>
  </si>
  <si>
    <t>CE01G0504</t>
  </si>
  <si>
    <t>PFV EMILIA SOLAR</t>
  </si>
  <si>
    <t>ID3034 - BA S/E CENTRAL COMBARBALA BP 23KV</t>
  </si>
  <si>
    <t>S/E CENTRAL COMBARBALA 23KV</t>
  </si>
  <si>
    <t>16-05-2024</t>
  </si>
  <si>
    <t>CE01G0486</t>
  </si>
  <si>
    <t>PMGD PFV SANTA LUCIA</t>
  </si>
  <si>
    <t>SANTA LUCÍA SOLAR SPA</t>
  </si>
  <si>
    <t>Alimentador Hospital / S/E Ovalle</t>
  </si>
  <si>
    <t>07-08-2023</t>
  </si>
  <si>
    <t>CE01G0487</t>
  </si>
  <si>
    <t>PMGD PFV PSF LA GAMBOINA</t>
  </si>
  <si>
    <t>PSF LA GAMBOINA SPA</t>
  </si>
  <si>
    <t>Alimentador Tuncahue / S/E Alameda</t>
  </si>
  <si>
    <t>S/E ALAMEDA</t>
  </si>
  <si>
    <t>02-03-2023</t>
  </si>
  <si>
    <t>CE01G0316</t>
  </si>
  <si>
    <t>PFV LUCAS SOLAR</t>
  </si>
  <si>
    <t>DON ARTURO SPA</t>
  </si>
  <si>
    <t>ID3198 - BA S/E C.R. LLANOS BLANCOS 23KV B1</t>
  </si>
  <si>
    <t>S/E C.R. LLANOS BLANCOS 23KV</t>
  </si>
  <si>
    <t>08-04-2024</t>
  </si>
  <si>
    <t>CE06G0041</t>
  </si>
  <si>
    <t>PFV CHERCAN SOLAR</t>
  </si>
  <si>
    <t>ID267-S/E CENTRAL LAS PIEDRAS</t>
  </si>
  <si>
    <t>S/E CENTRAL LAS PIEDRAS 23KV</t>
  </si>
  <si>
    <t>28-12-2023</t>
  </si>
  <si>
    <t>CE01G0488</t>
  </si>
  <si>
    <t>PMGD PFV PATRICIA DEL VERANO SOLAR</t>
  </si>
  <si>
    <t>POMERAPE SPA</t>
  </si>
  <si>
    <t>Alimentador Carampangue / S/E Isla de Maipo</t>
  </si>
  <si>
    <t>CE01G0317</t>
  </si>
  <si>
    <t>PFV PMG NORTH WEST</t>
  </si>
  <si>
    <t>GENERADORA NORTH WEST SPA</t>
  </si>
  <si>
    <t>ID3029 - BA S/E CENTRAL PAJONALES 23KV BP1</t>
  </si>
  <si>
    <t>S/E CENTRAL PAJONALES 23KV</t>
  </si>
  <si>
    <t>CE01G0489</t>
  </si>
  <si>
    <t>PMGD PFV FV CHICAUMA DEL VERANO</t>
  </si>
  <si>
    <t>PUNTIAGUDO ENERGY SPA</t>
  </si>
  <si>
    <t>Alimentador Liray / S/E Batuco</t>
  </si>
  <si>
    <t>03-06-2024</t>
  </si>
  <si>
    <t>CE01G0490</t>
  </si>
  <si>
    <t>PMGD PFV FUSTER DEL VERANO</t>
  </si>
  <si>
    <t>LASCAR ENERGY SPA</t>
  </si>
  <si>
    <t>Alimentador Portezuelo / S/E Batuco</t>
  </si>
  <si>
    <t>15-11-2023</t>
  </si>
  <si>
    <t>CE01G0491</t>
  </si>
  <si>
    <t>PMGD PFV PSF COYUNCHE</t>
  </si>
  <si>
    <t>PER PARINACOTA SPA</t>
  </si>
  <si>
    <t>Alimentador Sor Vicenta/ S/E El Avellano</t>
  </si>
  <si>
    <t>18-05-2023</t>
  </si>
  <si>
    <t>CE01G0492</t>
  </si>
  <si>
    <t>PMGD PFV MAITENLAHUE</t>
  </si>
  <si>
    <t>FOTOVOLTAICA SANTA ROSARIO SPA</t>
  </si>
  <si>
    <t>Alimentador Maitenlahue / S/E La Manga</t>
  </si>
  <si>
    <t>07-07-2023</t>
  </si>
  <si>
    <t>CE01G0342</t>
  </si>
  <si>
    <t>PFV DON OSCAR</t>
  </si>
  <si>
    <t>DON ESTEBAN SPA</t>
  </si>
  <si>
    <t>ID3197	-BA S/E C.R. LLANOS BLANCOS 220KV BP</t>
  </si>
  <si>
    <t>S/E C.R. LLANOS BLANCOS 220KV</t>
  </si>
  <si>
    <t>02-09-2024</t>
  </si>
  <si>
    <t>CE01G0493</t>
  </si>
  <si>
    <t>PMGD PFV LOS MORROS I</t>
  </si>
  <si>
    <t>CIA ELÉCTRICA LOS MORROS S.A.</t>
  </si>
  <si>
    <t>Alimentador Eyzaguirre / S/E San Bernardo</t>
  </si>
  <si>
    <t>S/E SAN BERNARDO</t>
  </si>
  <si>
    <t>No apica</t>
  </si>
  <si>
    <t>San Bernardo</t>
  </si>
  <si>
    <t>26-02-2025</t>
  </si>
  <si>
    <t>CE01G0494</t>
  </si>
  <si>
    <t>PMGD PFV EL PICHON</t>
  </si>
  <si>
    <t>PFV EL PICHÓN SPA</t>
  </si>
  <si>
    <t>Alimentador Copihue / S/E Retiro</t>
  </si>
  <si>
    <t>S/E RETIRO</t>
  </si>
  <si>
    <t>CE01G0495</t>
  </si>
  <si>
    <t>PMGD PFV AYLA SOLAR</t>
  </si>
  <si>
    <t>PFV AYLA SOLAR SPA</t>
  </si>
  <si>
    <t>Alimentador Las Coloradoras / S/E Tuniche</t>
  </si>
  <si>
    <t>13-04-2023</t>
  </si>
  <si>
    <t>CE01G0496</t>
  </si>
  <si>
    <t>PMGD PFV LAS BANDURRIAS</t>
  </si>
  <si>
    <t>PFV LAS BANDURRIAS SPA</t>
  </si>
  <si>
    <t>Alimentador Los Niches / S/E Curicó</t>
  </si>
  <si>
    <t>CE01G0447</t>
  </si>
  <si>
    <t>PE EL MAITEN</t>
  </si>
  <si>
    <t>PARQUE EÓLICO EL MAITÉN SPA</t>
  </si>
  <si>
    <t>ID 208 TAP PARQUE EOLICO EL MAITEN 220KV</t>
  </si>
  <si>
    <t>S/E PARQUE EOLICO EL MAITEN 23KV</t>
  </si>
  <si>
    <t>26-06-2020</t>
  </si>
  <si>
    <t>CE26G0004</t>
  </si>
  <si>
    <t>PE HORIZONTE NORTE</t>
  </si>
  <si>
    <t>ID3956 - BA S/E HORIZONTE NORTE 220 KV BP1 ID3957 - BA S/E HORIZONTE NORTE 220KV BP2</t>
  </si>
  <si>
    <t>S/E JADRESIC 220KV</t>
  </si>
  <si>
    <t>02-06-2025 0:00:00</t>
  </si>
  <si>
    <t>CE27G0004</t>
  </si>
  <si>
    <t>PE HORIZONTE SUR</t>
  </si>
  <si>
    <t>ID 2431 – S/E HORIZONTE SUR</t>
  </si>
  <si>
    <t>28-07-2025</t>
  </si>
  <si>
    <t>CE18G0216</t>
  </si>
  <si>
    <t>PE KALLPA</t>
  </si>
  <si>
    <t>ID2382-S/E PARINAS</t>
  </si>
  <si>
    <t>07-03-2025</t>
  </si>
  <si>
    <t>CE33G0292</t>
  </si>
  <si>
    <t>PE LA CABAÑA</t>
  </si>
  <si>
    <t>ID2418-S/E LA CABAÑA</t>
  </si>
  <si>
    <t>S/E LA CABAÑA 220KV</t>
  </si>
  <si>
    <t>Renaico</t>
  </si>
  <si>
    <t>08-02-2024</t>
  </si>
  <si>
    <t>CE01G0200</t>
  </si>
  <si>
    <t>PE LA ESPERANZA</t>
  </si>
  <si>
    <t>EÓLICA LA ESPERANZA S.A.</t>
  </si>
  <si>
    <t>S/E CENTRAL PE LA ESPERANZA 23KV</t>
  </si>
  <si>
    <t>S/E CENTRAL PARQUE EOLICO LA ESPERANZA 23KV</t>
  </si>
  <si>
    <t>13-02-2017</t>
  </si>
  <si>
    <t>CE01G0576</t>
  </si>
  <si>
    <t>PE LA ESTRELLA</t>
  </si>
  <si>
    <t>EÓLICA LA ESTRELLA SPA</t>
  </si>
  <si>
    <t>ID 3330 BA S/E LA ESTRELLA 110KV B1</t>
  </si>
  <si>
    <t>S/E LA ESTRELLA 110KV</t>
  </si>
  <si>
    <t>CE01G0463</t>
  </si>
  <si>
    <t>PE LA FLOR</t>
  </si>
  <si>
    <t>VIENTOS DE RENAICO SPA</t>
  </si>
  <si>
    <t>ID 3147 BA S/E NAHUELBUTA 23KV BP1</t>
  </si>
  <si>
    <t>S/E NAHUELBUTA 23KV</t>
  </si>
  <si>
    <t>CE01G0497</t>
  </si>
  <si>
    <t>PMGD PFV ORQUIDEA SOLAR</t>
  </si>
  <si>
    <t>CVE PROYECTO QUINCE SPA</t>
  </si>
  <si>
    <t>Alimentador Delta / S/E Ovalle</t>
  </si>
  <si>
    <t>27-09-2023</t>
  </si>
  <si>
    <t>CE01G0498</t>
  </si>
  <si>
    <t>PMGD PFV DON MATIAS</t>
  </si>
  <si>
    <t>PARQUE FOTOVOLTAICO DON MATÍAS SPA</t>
  </si>
  <si>
    <t>Alimentador ENAP / S/E Colchagua</t>
  </si>
  <si>
    <t>17-11-2023</t>
  </si>
  <si>
    <t>CE01G0499</t>
  </si>
  <si>
    <t>PMGD PFV PARQUE EL TRIGAL</t>
  </si>
  <si>
    <t>PARQUE SOLAR EL TRIGAL SPA</t>
  </si>
  <si>
    <t>Alimentador Quiriquina / S/E Pueblo Seco</t>
  </si>
  <si>
    <t>S/E PUEBLO SECO</t>
  </si>
  <si>
    <t>San Ignacio</t>
  </si>
  <si>
    <t>08-08-2023</t>
  </si>
  <si>
    <t>CE01G0053</t>
  </si>
  <si>
    <t>PE LEBU</t>
  </si>
  <si>
    <t>S/E LEBU 66 KV</t>
  </si>
  <si>
    <t>S/E LEBU 66KV</t>
  </si>
  <si>
    <t>25-03-2014</t>
  </si>
  <si>
    <t>CE01G0653</t>
  </si>
  <si>
    <t>PE LLANOS DEL  VIENTO</t>
  </si>
  <si>
    <t>AR LLANOS DEL VIENTO SPA</t>
  </si>
  <si>
    <t>S/E O'Higgins 220 kV</t>
  </si>
  <si>
    <t>S/E O'HIGGINS 220KV</t>
  </si>
  <si>
    <t>31-03-2023</t>
  </si>
  <si>
    <t>CE01G0659</t>
  </si>
  <si>
    <t>PE LOMAS DE DUQUECO</t>
  </si>
  <si>
    <t>WPD DUQUECO SPA</t>
  </si>
  <si>
    <t>ID2311 - S/E LOS ANGELES SUR</t>
  </si>
  <si>
    <t>S/E DUQUECO 66KV</t>
  </si>
  <si>
    <t>CE05G0292</t>
  </si>
  <si>
    <t>PE LOS BUENOS AIRES</t>
  </si>
  <si>
    <t>S/E CENTRAL PE BUENOS AIRES 66KV</t>
  </si>
  <si>
    <t>S/E CENTRAL PARQUE EOLICO LOS BUENOS AIRES 66KV</t>
  </si>
  <si>
    <t>30-08-2016</t>
  </si>
  <si>
    <t>CE03G0348</t>
  </si>
  <si>
    <t>PE LOS CERRILLOS</t>
  </si>
  <si>
    <t>06-08-2024</t>
  </si>
  <si>
    <t>CE01G0442</t>
  </si>
  <si>
    <t>PFV TUTUVEN</t>
  </si>
  <si>
    <t>PARQUE SOLAR TANGUA SPA</t>
  </si>
  <si>
    <t>BA: ID4070-BA S/E CAUQUENES 13.8 kV BP1-S1</t>
  </si>
  <si>
    <t>08-09-2025</t>
  </si>
  <si>
    <t>CE01G0500</t>
  </si>
  <si>
    <t>PMGD PFV PARQUE PUEBLO SECO</t>
  </si>
  <si>
    <t>PARQUE SOLAR PUEBLO SECO SPA</t>
  </si>
  <si>
    <t>Alimentador El Carmen / S/E Pueblo Seco</t>
  </si>
  <si>
    <t>15-07-2023</t>
  </si>
  <si>
    <t>CE01G0501</t>
  </si>
  <si>
    <t>PMGD PFV MALLOCO</t>
  </si>
  <si>
    <t>PLANTA SOLAR PEÑAFLOR II SPA</t>
  </si>
  <si>
    <t>Alimentador Talagante / S/E Malloco</t>
  </si>
  <si>
    <t>20-03-2023</t>
  </si>
  <si>
    <t>CE01G0503</t>
  </si>
  <si>
    <t>PMGD PFV DOÑA IGNA</t>
  </si>
  <si>
    <t>PARQUE FOTOVOLTAICO DOÑA IGNA SPA</t>
  </si>
  <si>
    <t>Alimentador San José / S/E Bollenar</t>
  </si>
  <si>
    <t>04-08-2023</t>
  </si>
  <si>
    <t>CE01G0509</t>
  </si>
  <si>
    <t>PMGD PFV INDEPENDENCIA</t>
  </si>
  <si>
    <t>LA INDEPENDENCIA SOLAR SPA</t>
  </si>
  <si>
    <t>Alimentador Polpaico / S/E Punta Peuco</t>
  </si>
  <si>
    <t>28-06-2023</t>
  </si>
  <si>
    <t>CE01G0510</t>
  </si>
  <si>
    <t>PMGD PFV LA PAZ</t>
  </si>
  <si>
    <t>PLANTA SOLAR LA PAZ II SPA.</t>
  </si>
  <si>
    <t>Alimentador Noviciado / S/E Lo Boza</t>
  </si>
  <si>
    <t>07-11-2023</t>
  </si>
  <si>
    <t>CE01G0511</t>
  </si>
  <si>
    <t>PMGD PFV CARA DE GALLO</t>
  </si>
  <si>
    <t>PARQUE FOTOVOLTAICO EL LORETO SPA</t>
  </si>
  <si>
    <t>Alimentador El Almendro 1 / S/E Loreto</t>
  </si>
  <si>
    <t>16-10-2023</t>
  </si>
  <si>
    <t>CE01G0512</t>
  </si>
  <si>
    <t>PMGD PFV SANTA TERESITA</t>
  </si>
  <si>
    <t>PLANTA SOLAR SANTA TERESITA II SPA</t>
  </si>
  <si>
    <t>Alimentador Lo Pinto / S/E Batuco</t>
  </si>
  <si>
    <t>03-04-2024</t>
  </si>
  <si>
    <t>CE01G0514</t>
  </si>
  <si>
    <t>PMGD PFV MAIMALICAN</t>
  </si>
  <si>
    <t>PS MAIMALICAN SPA</t>
  </si>
  <si>
    <t>Alimentador Quilimarí / S/E Quereo</t>
  </si>
  <si>
    <t>16-11-2023</t>
  </si>
  <si>
    <t>CE10G0808</t>
  </si>
  <si>
    <t>PMGD PFV OLIVIER</t>
  </si>
  <si>
    <t>Alimentador Rivadavia / S/E Vicuña</t>
  </si>
  <si>
    <t>24-05-2023</t>
  </si>
  <si>
    <t>CE01G0513</t>
  </si>
  <si>
    <t>PMGD PFV LO MIGUEL</t>
  </si>
  <si>
    <t>PLANTA SOLAR LO MIGUEL II SPA.</t>
  </si>
  <si>
    <t>Alimentador Esmeralda / S/E Rengo</t>
  </si>
  <si>
    <t>S/E RENGO</t>
  </si>
  <si>
    <t>31-05-2023</t>
  </si>
  <si>
    <t>CE11G0808</t>
  </si>
  <si>
    <t>PMGD PFV OLIVIA</t>
  </si>
  <si>
    <t>Alimentador Gabriela Mistral / S/E Vicuña</t>
  </si>
  <si>
    <t>05-06-2023</t>
  </si>
  <si>
    <t>CE12G0808</t>
  </si>
  <si>
    <t>PMGD PFV LOS NOGALES</t>
  </si>
  <si>
    <t>Alimentador Socos / S/E Ovallle</t>
  </si>
  <si>
    <t>S/E OVALLLE</t>
  </si>
  <si>
    <t>14-06-2023</t>
  </si>
  <si>
    <t>CE01G0515</t>
  </si>
  <si>
    <t>PMGD PFV EL GAVIOTIN</t>
  </si>
  <si>
    <t>PFV EL GAVIOTÍN SPA</t>
  </si>
  <si>
    <t>Alimentador Alemania / SE Las Compañias</t>
  </si>
  <si>
    <t>S/E LAS COMPAÑIAS</t>
  </si>
  <si>
    <t>29-03-2023</t>
  </si>
  <si>
    <t>CE01G0368</t>
  </si>
  <si>
    <t>PMGD PFV REN</t>
  </si>
  <si>
    <t>MILLARAY FOTOVOLTAICA SPA</t>
  </si>
  <si>
    <t>Alimentador Parronal / SE Nahuelbuta</t>
  </si>
  <si>
    <t>S/E NAHUELBUTA</t>
  </si>
  <si>
    <t>25-05-2023</t>
  </si>
  <si>
    <t>CE01G0367</t>
  </si>
  <si>
    <t>PFV CALEU</t>
  </si>
  <si>
    <t>GR PIÑOL SPA</t>
  </si>
  <si>
    <t>BA: ID4670-BA S/E CRISTALERIAS 12KV BP3</t>
  </si>
  <si>
    <t>S/E LAS VEGAS (CHILQUINTA) 110KV</t>
  </si>
  <si>
    <t>19-12-2025 0:00:00</t>
  </si>
  <si>
    <t>CE02G0368</t>
  </si>
  <si>
    <t>PMGD PFV REN - AMPLIACION</t>
  </si>
  <si>
    <t>CE01G0612</t>
  </si>
  <si>
    <t>PMGD PFV FOTOVOLT LIN</t>
  </si>
  <si>
    <t>AILIN FOTOVOLTAICA SPA</t>
  </si>
  <si>
    <t>31-08-2023</t>
  </si>
  <si>
    <t>CE01G0822</t>
  </si>
  <si>
    <t>PMGD PFV RIMINI</t>
  </si>
  <si>
    <t>RIMINI SOLAR SPA</t>
  </si>
  <si>
    <t>Alimentador Llolleo / S/E San Antonio</t>
  </si>
  <si>
    <t>S/E SAN ANTONIO</t>
  </si>
  <si>
    <t>28-04-2023</t>
  </si>
  <si>
    <t>CE01G0857</t>
  </si>
  <si>
    <t>PMGD PFV PELLIN</t>
  </si>
  <si>
    <t>SOLAR TI QUINCE SPA</t>
  </si>
  <si>
    <t>Alimentador Yungay / S/E Cholguán</t>
  </si>
  <si>
    <t>S/E CHOLGUÁN</t>
  </si>
  <si>
    <t>23-08-2023</t>
  </si>
  <si>
    <t>CE01G0859</t>
  </si>
  <si>
    <t>PFV TAMARICO</t>
  </si>
  <si>
    <t>TAMARICO SOLAR DOS SPA</t>
  </si>
  <si>
    <t>ID 3983 – BA S/E VERBENAS 220kV BP2</t>
  </si>
  <si>
    <t>S/E VERBENAS 220KV</t>
  </si>
  <si>
    <t>15-01-2025</t>
  </si>
  <si>
    <t>CE01G0860</t>
  </si>
  <si>
    <t>PMGD PFV YAHUTELA</t>
  </si>
  <si>
    <t>CATEMU SOLAR SPA</t>
  </si>
  <si>
    <t>Alimentador Catemu / SE Catemu</t>
  </si>
  <si>
    <t>13-08-2023</t>
  </si>
  <si>
    <t>CE01G0861</t>
  </si>
  <si>
    <t>PMGD PFV QUEMADOS</t>
  </si>
  <si>
    <t>PSF QUEMADOS SPA</t>
  </si>
  <si>
    <t>CE01G0862</t>
  </si>
  <si>
    <t>PMGD PFV ALIANZA</t>
  </si>
  <si>
    <t>PARQUE SOLAR ALIANZA SPA</t>
  </si>
  <si>
    <t>Alimentador El Yeso / S/E Cerrillos</t>
  </si>
  <si>
    <t>11-09-2024</t>
  </si>
  <si>
    <t>CE01G0863</t>
  </si>
  <si>
    <t>PMGD PFV PSF EL PERAL</t>
  </si>
  <si>
    <t>PSF EL PERAL SPA</t>
  </si>
  <si>
    <t>Alimentador Alto Jahuel / SE Buin</t>
  </si>
  <si>
    <t>CE01G0864</t>
  </si>
  <si>
    <t>PMGD PFV LOS CORRALES DEL VERANO</t>
  </si>
  <si>
    <t>LICANCABUR DE VERANO SPA</t>
  </si>
  <si>
    <t>ALIMENTADOR LORETO</t>
  </si>
  <si>
    <t>24-07-2025</t>
  </si>
  <si>
    <t>CE13G0808</t>
  </si>
  <si>
    <t>PMGD PFV SOFIA</t>
  </si>
  <si>
    <t>CE14G0808</t>
  </si>
  <si>
    <t>PMGD PFV SOY SOLAR</t>
  </si>
  <si>
    <t>Alimentador Guanaqueros / S/E El Peñón</t>
  </si>
  <si>
    <t>S/E EL PEÑÓN</t>
  </si>
  <si>
    <t>CE01G0865</t>
  </si>
  <si>
    <t>PMGD PFV EL CHERCAN</t>
  </si>
  <si>
    <t>PFV EL CHERCAN SPA</t>
  </si>
  <si>
    <t>Alimentador Tutuquén / S/E Curicó</t>
  </si>
  <si>
    <t>21-07-2023</t>
  </si>
  <si>
    <t>CE01G0866</t>
  </si>
  <si>
    <t>PMGD PFV BELENOS TIL TIL</t>
  </si>
  <si>
    <t>PARSOSY BELENOS SPA</t>
  </si>
  <si>
    <t>Alimentador Proacer 2 /  SE El Manzano (STM II)</t>
  </si>
  <si>
    <t>S/E EL MANZANO (STM II)</t>
  </si>
  <si>
    <t>30-08-2024</t>
  </si>
  <si>
    <t>CE01G0867</t>
  </si>
  <si>
    <t>PMGD PFV RENGO SOLAR</t>
  </si>
  <si>
    <t>SETF ENERGÍAS RENOVABLES SPA</t>
  </si>
  <si>
    <t>RENGO SOLAR SPA</t>
  </si>
  <si>
    <t>Allimentador Rengo / SE Rengo</t>
  </si>
  <si>
    <t>31-07-2024</t>
  </si>
  <si>
    <t>CE01G0868</t>
  </si>
  <si>
    <t>PFV LEYDA</t>
  </si>
  <si>
    <t>PARQUE SOLAR LEYDA SPA</t>
  </si>
  <si>
    <t>ID4017-BA S/E SANTO DOMINGO 110 KV BP1</t>
  </si>
  <si>
    <t>S/E LEYDA 110KV</t>
  </si>
  <si>
    <t>28-08-2025</t>
  </si>
  <si>
    <t>CE03G0727</t>
  </si>
  <si>
    <t>PMGD PFV POCILLAS</t>
  </si>
  <si>
    <t>Alimentador Pillén / S/E Cauquenes</t>
  </si>
  <si>
    <t>19-10-2023</t>
  </si>
  <si>
    <t>CE01G0870</t>
  </si>
  <si>
    <t>PMGD PFV SIETE COLORES</t>
  </si>
  <si>
    <t>SIETE COLORES SPA</t>
  </si>
  <si>
    <t>Alimentador Independencia / S/E Illapel</t>
  </si>
  <si>
    <t>CE01G0897</t>
  </si>
  <si>
    <t>PFV TAMANGO</t>
  </si>
  <si>
    <t>GR LIUN SPA</t>
  </si>
  <si>
    <t>ID 4312 BA S/E Paso Hondo 66kV BP1</t>
  </si>
  <si>
    <t>S/E PASO HONDO 66KV</t>
  </si>
  <si>
    <t>28 Inversores (1637kW)</t>
  </si>
  <si>
    <t>14-08-2024</t>
  </si>
  <si>
    <t>CE01G0826</t>
  </si>
  <si>
    <t>PMGD PFV CENTAURO SOLAR</t>
  </si>
  <si>
    <t>CENTAURO SOLAR SPA</t>
  </si>
  <si>
    <t>S/E Santa Elvira, alimentador O'Higgins 15 kV</t>
  </si>
  <si>
    <t>27-12-2023</t>
  </si>
  <si>
    <t>CE01G0827</t>
  </si>
  <si>
    <t>PMGD PFV ARICA</t>
  </si>
  <si>
    <t>CHAPIQUINA SOLAR SPA</t>
  </si>
  <si>
    <t>S/E QUIANI, Alimentador Lluta</t>
  </si>
  <si>
    <t>S/E QUIANI. ALIMENTADOR LLUTA</t>
  </si>
  <si>
    <t>CE01G0898</t>
  </si>
  <si>
    <t>PFV ALTO DEL SOL</t>
  </si>
  <si>
    <t>LARQUI SOLAR SPA</t>
  </si>
  <si>
    <t>ID3260-BA S/E LARQUI 66KV BP1</t>
  </si>
  <si>
    <t>S/E LARQUI 66KV</t>
  </si>
  <si>
    <t>02-06-2025</t>
  </si>
  <si>
    <t>CE01G0849</t>
  </si>
  <si>
    <t>PFV RUCASOL</t>
  </si>
  <si>
    <t>RUCASOL SPA</t>
  </si>
  <si>
    <t>S/E RUCASOL</t>
  </si>
  <si>
    <t>S/E RUCASOL 23KV</t>
  </si>
  <si>
    <t>27-05-2025</t>
  </si>
  <si>
    <t>CE01G0828</t>
  </si>
  <si>
    <t>PMGD PFV CHILENER</t>
  </si>
  <si>
    <t>CHILENER II SPA</t>
  </si>
  <si>
    <t>Barrio Industrial / SE Linares Norte</t>
  </si>
  <si>
    <t>CE03G0292</t>
  </si>
  <si>
    <t>PMGD PFV PATAGUA</t>
  </si>
  <si>
    <t>Alimentador Puangue 13,2kV / S/E Bajo Melipilla</t>
  </si>
  <si>
    <t>S/E BAJO MELIPILLA</t>
  </si>
  <si>
    <t>11-04-2024</t>
  </si>
  <si>
    <t>CE01G0904</t>
  </si>
  <si>
    <t>PMGD PFV PENCAHUE</t>
  </si>
  <si>
    <t>HIRUELA ENERGÍA SPA</t>
  </si>
  <si>
    <t>Alimentador Gualleco / SE Talca</t>
  </si>
  <si>
    <t>S/E TALCA</t>
  </si>
  <si>
    <t>CE01G0906</t>
  </si>
  <si>
    <t>PMGD PFV SAN ANTONIO DEL MONTE SUNLIGHT</t>
  </si>
  <si>
    <t>SAN ANTONIO SPA</t>
  </si>
  <si>
    <t>SE El Monte</t>
  </si>
  <si>
    <t>25-09-2023</t>
  </si>
  <si>
    <t>CE01G0907</t>
  </si>
  <si>
    <t>PMGD PFV TIJERAL</t>
  </si>
  <si>
    <t>TIJERAL SPA</t>
  </si>
  <si>
    <t>SE Cabildo</t>
  </si>
  <si>
    <t>11-10-2023</t>
  </si>
  <si>
    <t>CE01G0908</t>
  </si>
  <si>
    <t>PMGD PFV PAILLIHUE</t>
  </si>
  <si>
    <t>ANDINA SOLAR 17 ESTE SPA</t>
  </si>
  <si>
    <t>SE Los Angeles</t>
  </si>
  <si>
    <t>S/E LOS ANGELES</t>
  </si>
  <si>
    <t>08-09-2023</t>
  </si>
  <si>
    <t>CE01G0909</t>
  </si>
  <si>
    <t>PMGD PFV JARDIN SOLAR PETORCA</t>
  </si>
  <si>
    <t>PSF PETORCA SPA</t>
  </si>
  <si>
    <t>S/E Cabildo</t>
  </si>
  <si>
    <t>14-09-2023</t>
  </si>
  <si>
    <t>CE01G0910</t>
  </si>
  <si>
    <t>PMGD PFV AXEL SOLAR</t>
  </si>
  <si>
    <t>QUEBRADA DEL SOL SPA</t>
  </si>
  <si>
    <t>Tambillos – SE El Peñón</t>
  </si>
  <si>
    <t>15-01-2024</t>
  </si>
  <si>
    <t>CE01G0911</t>
  </si>
  <si>
    <t>PMGD PFV LONCURA</t>
  </si>
  <si>
    <t>TEDLAR DIEMOS SPA</t>
  </si>
  <si>
    <t>S/E QUINTERO C4</t>
  </si>
  <si>
    <t>01-06-2024</t>
  </si>
  <si>
    <t>CE01G0912</t>
  </si>
  <si>
    <t>PMGD PFV MACARENA SOLAR</t>
  </si>
  <si>
    <t>CVE PROYECTO VEINTISÉIS SPA</t>
  </si>
  <si>
    <t>S/E POZO ALMONTE E1</t>
  </si>
  <si>
    <t>05-12-2023</t>
  </si>
  <si>
    <t>CE01G0914</t>
  </si>
  <si>
    <t>PMGD PFV EL INTERLOCUTOR</t>
  </si>
  <si>
    <t>PARQUE FOTOVOLTAICO IDAHUILLO SPA</t>
  </si>
  <si>
    <t>Almendro / Loreto</t>
  </si>
  <si>
    <t>ALMENDRO / LORETO</t>
  </si>
  <si>
    <t>21-07-2024</t>
  </si>
  <si>
    <t>CE01G0915</t>
  </si>
  <si>
    <t>PMGD PFV TALAGANTE</t>
  </si>
  <si>
    <t>TEDLAR JUPITER SPA</t>
  </si>
  <si>
    <t>S/E Malloco E52-2</t>
  </si>
  <si>
    <t>11-03-2024</t>
  </si>
  <si>
    <t>CE01G0916</t>
  </si>
  <si>
    <t>PMGD PFV EL RAYADOR</t>
  </si>
  <si>
    <t>PFV EL RAYADOR SPA</t>
  </si>
  <si>
    <t>S/E LAS COMPAÑIAS C2</t>
  </si>
  <si>
    <t>01-10-2023</t>
  </si>
  <si>
    <t>CE01G0917</t>
  </si>
  <si>
    <t>PMGD PFV LOS CISNES</t>
  </si>
  <si>
    <t>PFV LOS CISNES SPA</t>
  </si>
  <si>
    <t>S/E BOLLENAR C3</t>
  </si>
  <si>
    <t>27-07-2023</t>
  </si>
  <si>
    <t>CE01G0918</t>
  </si>
  <si>
    <t>PMGD PFV VERONA SOLAR</t>
  </si>
  <si>
    <t>VERONA SOLAR SPA</t>
  </si>
  <si>
    <t>Alimentador Comalle, SE Teno</t>
  </si>
  <si>
    <t>30-05-2024</t>
  </si>
  <si>
    <t>CE01G0919</t>
  </si>
  <si>
    <t>PMGD PFV LAJA ANDINO</t>
  </si>
  <si>
    <t>ANDINA SOLAR 10 SPA</t>
  </si>
  <si>
    <t>S/E LAJA</t>
  </si>
  <si>
    <t>CE01G0921</t>
  </si>
  <si>
    <t>PMGD PFV LAS ARBOLEDAS</t>
  </si>
  <si>
    <t>TENO III SPA</t>
  </si>
  <si>
    <t>S/E TENO C1</t>
  </si>
  <si>
    <t>21-09-2023</t>
  </si>
  <si>
    <t>CE01G0922</t>
  </si>
  <si>
    <t>PMGD PFV SOL DEL MAULE</t>
  </si>
  <si>
    <t>COX ENERGY COMERCIALIZADORA SPA</t>
  </si>
  <si>
    <t>SAN JAVIER I SPA</t>
  </si>
  <si>
    <t>Alimentador Alimentador Las Rosas  / S/E La Palma</t>
  </si>
  <si>
    <t>30-11-2023</t>
  </si>
  <si>
    <t>CE01G0923</t>
  </si>
  <si>
    <t>PMGD PFV EL LORO CHOROY</t>
  </si>
  <si>
    <t>PFV EL LORO CHOROY SPA</t>
  </si>
  <si>
    <t>S/E CURICO C4</t>
  </si>
  <si>
    <t>24-05-2024</t>
  </si>
  <si>
    <t>CE01G0925</t>
  </si>
  <si>
    <t>PMGD PFV TRANQUE DEL SOL</t>
  </si>
  <si>
    <t>ANDINA SOLAR 13 SPA</t>
  </si>
  <si>
    <t>Alimentador Nogales / S/E El Melón</t>
  </si>
  <si>
    <t>S/E EL MELÓN</t>
  </si>
  <si>
    <t>Nogales</t>
  </si>
  <si>
    <t>CE01G0927</t>
  </si>
  <si>
    <t>PMGD PFV CASA DE LATA</t>
  </si>
  <si>
    <t>TEDLAR MERCURIO SPA</t>
  </si>
  <si>
    <t>ALIMENTADOR O'HIGGINS / ID399_S/E SANTA ELVIRA</t>
  </si>
  <si>
    <t>26-08-2025</t>
  </si>
  <si>
    <t>CE01G0928</t>
  </si>
  <si>
    <t>PMGD PFV ALDEBARAN</t>
  </si>
  <si>
    <t>SOLAR TI TREINTA Y SIETE SPA</t>
  </si>
  <si>
    <t>Alimentador Quilapán / S/E La Ronda</t>
  </si>
  <si>
    <t>S/E LA RONDA</t>
  </si>
  <si>
    <t>25-01-2024</t>
  </si>
  <si>
    <t>CE01G0929</t>
  </si>
  <si>
    <t>PMGD PFV CORSO</t>
  </si>
  <si>
    <t>CORSO SOLAR SPA</t>
  </si>
  <si>
    <t>Alimentador La Chimba / S/E Copiapó</t>
  </si>
  <si>
    <t>S/E COPIAPÓ</t>
  </si>
  <si>
    <t>13-11-2023</t>
  </si>
  <si>
    <t>CE01G0930</t>
  </si>
  <si>
    <t>PMGD PFV LAS TAGUAS</t>
  </si>
  <si>
    <t>PFV LAS TAGUAS SPA</t>
  </si>
  <si>
    <t>Alimentador Baquedano / S/E Las Compañías</t>
  </si>
  <si>
    <t>S/E LAS COMPAÑÍAS</t>
  </si>
  <si>
    <t>13-09-2023</t>
  </si>
  <si>
    <t>CE01G0932</t>
  </si>
  <si>
    <t>PMGD PFV ENAMI SOLAR</t>
  </si>
  <si>
    <t>ENAMI SOLAR SPA</t>
  </si>
  <si>
    <t>S/E CATEMU C1</t>
  </si>
  <si>
    <t>10-01-2024</t>
  </si>
  <si>
    <t>CE34G0292</t>
  </si>
  <si>
    <t>PFV DON HUMBERTO</t>
  </si>
  <si>
    <t>ID14147-BA S/E PUNTA PEUCO 110KV BP1</t>
  </si>
  <si>
    <t>S/E PUNTA PEUCO 110KV</t>
  </si>
  <si>
    <t>07-11-2024 0:00:00</t>
  </si>
  <si>
    <t>CE02G1101</t>
  </si>
  <si>
    <t>PMGD PFV LINCE SOLAR</t>
  </si>
  <si>
    <t>ORIÓN SOLAR SPA</t>
  </si>
  <si>
    <t>Alimentador Industrial</t>
  </si>
  <si>
    <t>ALIMENTADOR INDUSTRIAL</t>
  </si>
  <si>
    <t>17-12-2025</t>
  </si>
  <si>
    <t>CE01G0934</t>
  </si>
  <si>
    <t>PMGD PFV EL CARDENAL</t>
  </si>
  <si>
    <t>PFV EL CARDENAL SPA</t>
  </si>
  <si>
    <t>Alimentador La Fontecilla / S/E San Vicente de Tagua Tagua</t>
  </si>
  <si>
    <t>CE01G0935</t>
  </si>
  <si>
    <t>PMGD PFV SAN ALBERTO</t>
  </si>
  <si>
    <t>DRACO SOLAR SPA</t>
  </si>
  <si>
    <t>Alimentador San Alberto / S/E Santa Elvira</t>
  </si>
  <si>
    <t>10-04-2024</t>
  </si>
  <si>
    <t>CE01G0936</t>
  </si>
  <si>
    <t>PMGD PFV PARQUE FAROL SOLAR</t>
  </si>
  <si>
    <t>FAROL SOLAR SPA</t>
  </si>
  <si>
    <t>Alimentador Punga Angamos / S/E Mejillones</t>
  </si>
  <si>
    <t>CE01G0937</t>
  </si>
  <si>
    <t>PMGD PFV HUINGAN</t>
  </si>
  <si>
    <t>MALLOCO SOLAR SPA</t>
  </si>
  <si>
    <t>Alimentador Malloco / S/E Malloco</t>
  </si>
  <si>
    <t>20-03-2024</t>
  </si>
  <si>
    <t>CE01G0938</t>
  </si>
  <si>
    <t>PMGD PFV RUCAPAINE</t>
  </si>
  <si>
    <t>ENERGÍA RENOVABLE RUCAPAINE SPA</t>
  </si>
  <si>
    <t>S/E FATIMA C1</t>
  </si>
  <si>
    <t>13-12-2023</t>
  </si>
  <si>
    <t>CE01G0939</t>
  </si>
  <si>
    <t>PMGD PFV CHEQUEN SOLAR</t>
  </si>
  <si>
    <t>CHEQUEN SOLAR SPA</t>
  </si>
  <si>
    <t>13-03-2024</t>
  </si>
  <si>
    <t>CE08G0292</t>
  </si>
  <si>
    <t>PMGD PFV EA SF GRANEROS</t>
  </si>
  <si>
    <t>S/E TUNICHE C4</t>
  </si>
  <si>
    <t>14-12-2023</t>
  </si>
  <si>
    <t>CE15G0132</t>
  </si>
  <si>
    <t>PE LOS CURUROS</t>
  </si>
  <si>
    <t>PARQUE EÓLICO LOS CURUROS SPA</t>
  </si>
  <si>
    <t>S/E LA CEBADA 220KV</t>
  </si>
  <si>
    <t>S/E CENTRAL LA CEBADA 220KV</t>
  </si>
  <si>
    <t>23-07-2014</t>
  </si>
  <si>
    <t>CE01G0628</t>
  </si>
  <si>
    <t>PE LOS OLMOS</t>
  </si>
  <si>
    <t>ENERGÍA EÓLICA LOS OLMOS SPA</t>
  </si>
  <si>
    <t>Subestación Seccionadora Los Olmos 220kV</t>
  </si>
  <si>
    <t>S/E LOS OLMOS 220KV</t>
  </si>
  <si>
    <t>CE02G0584</t>
  </si>
  <si>
    <t>PE MALLECO NORTE</t>
  </si>
  <si>
    <t>WPD MALLECO SPA</t>
  </si>
  <si>
    <t>S/E SECCIONADORA RIO MALLECO</t>
  </si>
  <si>
    <t>S/E SECCIONADORA RIO MALLECO 220KV</t>
  </si>
  <si>
    <t>Collipulli</t>
  </si>
  <si>
    <t>03-02-2022</t>
  </si>
  <si>
    <t>CE01G0584</t>
  </si>
  <si>
    <t>PE MALLECO SUR</t>
  </si>
  <si>
    <t>28-09-2021</t>
  </si>
  <si>
    <t>CE02G0348</t>
  </si>
  <si>
    <t>PE MANANTIALES</t>
  </si>
  <si>
    <t>ID610 - BA S/E QUELENTARO 110KV BP1</t>
  </si>
  <si>
    <t>CE15G0689</t>
  </si>
  <si>
    <t>PE MESAMAVIDA</t>
  </si>
  <si>
    <t>ENERGÍA EÓLICA MESAMÁVIDA SPA</t>
  </si>
  <si>
    <t>2119 -  S/E SANTA LUISA</t>
  </si>
  <si>
    <t>CE01G0050</t>
  </si>
  <si>
    <t>PE MONTE REDONDO</t>
  </si>
  <si>
    <t>TAP OFF MONTE REDONDO 220KV</t>
  </si>
  <si>
    <t>S/E CENTRAL MONTE REDONDO 220KV</t>
  </si>
  <si>
    <t>06-01-2010</t>
  </si>
  <si>
    <t>CE01G0561</t>
  </si>
  <si>
    <t>PE NEGRETE</t>
  </si>
  <si>
    <t>WPD NEGRETE SPA</t>
  </si>
  <si>
    <t>ID 1077 BA S/E NEGRETE 66KV B1</t>
  </si>
  <si>
    <t>S/E NEGRETE 66KV</t>
  </si>
  <si>
    <t>15-06-2021</t>
  </si>
  <si>
    <t>CE01G0627</t>
  </si>
  <si>
    <t>PE PUELCHE SUR</t>
  </si>
  <si>
    <t>AR PUELCHE SUR SPA</t>
  </si>
  <si>
    <t>ID:2301 S/E PUELCHE SUR</t>
  </si>
  <si>
    <t>S/E FRUTILLAR NORTE 220KV</t>
  </si>
  <si>
    <t>Frutillar</t>
  </si>
  <si>
    <t>10-01-2023</t>
  </si>
  <si>
    <t>CE01G0062</t>
  </si>
  <si>
    <t>PE PUNTA COLORADA</t>
  </si>
  <si>
    <t>COMPAÑÍA BARRICK CHILE GENERACIÓN SPA</t>
  </si>
  <si>
    <t>S/E PUNTA COLORADA 220KV</t>
  </si>
  <si>
    <t>15-12-2011</t>
  </si>
  <si>
    <t>CE01G0823</t>
  </si>
  <si>
    <t>PE PUNTA DE TALCA</t>
  </si>
  <si>
    <t>PARQUE EÓLICO PUNTA DE TALCA SPA</t>
  </si>
  <si>
    <t>ID1517 - BA S/E CENTRAL TALINAY ORIENTE 220KV BP1</t>
  </si>
  <si>
    <t>S/E CENTRAL TALINAY ORIENTE 220KV</t>
  </si>
  <si>
    <t>31-07-2025 0:00:00</t>
  </si>
  <si>
    <t>CE01G0144</t>
  </si>
  <si>
    <t>PE PUNTA PALMERAS</t>
  </si>
  <si>
    <t>PUNTA PALMERAS S.A.</t>
  </si>
  <si>
    <t>19-11-2014</t>
  </si>
  <si>
    <t>CE04G0444</t>
  </si>
  <si>
    <t>PE PUNTA SIERRA</t>
  </si>
  <si>
    <t>PACIFIC HYDRO PUNTA SIERRA SPA</t>
  </si>
  <si>
    <t>ID 2772 BA S/E PUNTA SIERRA 220KV BP1</t>
  </si>
  <si>
    <t>S/E PUNTA SIERRA 220KV</t>
  </si>
  <si>
    <t>CE04G0292</t>
  </si>
  <si>
    <t>PE RENAICO I</t>
  </si>
  <si>
    <t>S/E PARQUE EÓLICO RENAICO 220KV</t>
  </si>
  <si>
    <t>S/E PARQUE EOLICO RENAICO 220KV</t>
  </si>
  <si>
    <t>12-09-2016</t>
  </si>
  <si>
    <t>CE06G0292</t>
  </si>
  <si>
    <t>PE RENAICO II</t>
  </si>
  <si>
    <t>1774 S/E PARQUE EOLICO RENAICO</t>
  </si>
  <si>
    <t>CE01G0399</t>
  </si>
  <si>
    <t>PE SAN GABRIEL</t>
  </si>
  <si>
    <t>PARQUE EÓLICO SAN GABRIEL SPA</t>
  </si>
  <si>
    <t>ID: 3024 – BA S/E MULCHEN GIS 220KV BP1</t>
  </si>
  <si>
    <t>S/E MULCHEN 220KV</t>
  </si>
  <si>
    <t>13-03-2020</t>
  </si>
  <si>
    <t>CE01G0941</t>
  </si>
  <si>
    <t>PMGD PFV CE CALDERA</t>
  </si>
  <si>
    <t>CALDERA SOLAR SPA</t>
  </si>
  <si>
    <t>Alimentador Rodillo / S/E Caldera</t>
  </si>
  <si>
    <t>S/E CALDERA</t>
  </si>
  <si>
    <t>Caldera</t>
  </si>
  <si>
    <t>05-03-2024</t>
  </si>
  <si>
    <t>CE01G0942</t>
  </si>
  <si>
    <t>PMGD PFV PARQUE PVP UNIHUE</t>
  </si>
  <si>
    <t>PARQUE SOLAR UNIHUE SPA</t>
  </si>
  <si>
    <t>SE Piduco C5</t>
  </si>
  <si>
    <t>S/E PIDUCO C5</t>
  </si>
  <si>
    <t>26-04-2024</t>
  </si>
  <si>
    <t>CE01G0204</t>
  </si>
  <si>
    <t>PE SAN JUAN</t>
  </si>
  <si>
    <t>SAN JUAN S.A.</t>
  </si>
  <si>
    <t>S/E EÓLICA SAN JUAN 220KV</t>
  </si>
  <si>
    <t>16-03-2017</t>
  </si>
  <si>
    <t>CE01G0315</t>
  </si>
  <si>
    <t>PE SAN MATIAS</t>
  </si>
  <si>
    <t>ENERGÍA EÓLICA SAN MATÍAS SPA</t>
  </si>
  <si>
    <t>13-06-2024</t>
  </si>
  <si>
    <t>CE01G0136</t>
  </si>
  <si>
    <t>PE SAN PEDRO</t>
  </si>
  <si>
    <t>ALBA SPA</t>
  </si>
  <si>
    <t>S/E CENTRAL SAN PEDRO DALCAHUE 110KV</t>
  </si>
  <si>
    <t>Chiloé</t>
  </si>
  <si>
    <t>Dalcahue</t>
  </si>
  <si>
    <t>27-06-2014</t>
  </si>
  <si>
    <t>CE01G0199</t>
  </si>
  <si>
    <t>PE SAN PEDRO II</t>
  </si>
  <si>
    <t>RÍO ALTO SPA</t>
  </si>
  <si>
    <t>20-05-2017</t>
  </si>
  <si>
    <t>CE01G0332</t>
  </si>
  <si>
    <t>PE SARCO</t>
  </si>
  <si>
    <t>AELA EÓLICA SARCO SPA</t>
  </si>
  <si>
    <t>S/E SARCO</t>
  </si>
  <si>
    <t>S/E SARCO 220KV</t>
  </si>
  <si>
    <t>15-07-2020</t>
  </si>
  <si>
    <t>CE01G0943</t>
  </si>
  <si>
    <t>PMGD PFV HURTADO</t>
  </si>
  <si>
    <t>PATRICIA SOLAR SPA</t>
  </si>
  <si>
    <t>CE01G0944</t>
  </si>
  <si>
    <t>PMGD PFV POMUYETO</t>
  </si>
  <si>
    <t>ESTREMERA ENERGÍA SPA</t>
  </si>
  <si>
    <t>Alimentador Alico / S/E San Carlos</t>
  </si>
  <si>
    <t>CE01G0946</t>
  </si>
  <si>
    <t>PMGD PFV PARQUE SAN FRANCISCO PARRAL</t>
  </si>
  <si>
    <t>PARQUE SOLAR DON FLAVIO SPA</t>
  </si>
  <si>
    <t>S/E PARRAL C1</t>
  </si>
  <si>
    <t>CE01G0948</t>
  </si>
  <si>
    <t>PMGD PFV PVP MAYOS</t>
  </si>
  <si>
    <t>PARQUE SOLAR SANTA CRUZ SPA</t>
  </si>
  <si>
    <t>Alimentador Los Maitenes / S/E San Vicente de Tagua Tagua</t>
  </si>
  <si>
    <t>28-03-2024</t>
  </si>
  <si>
    <t>CE01G0949</t>
  </si>
  <si>
    <t>PMGD PFV TURQUÍA</t>
  </si>
  <si>
    <t>TEDLAR LUNA SPA</t>
  </si>
  <si>
    <t>Alimentador San Rosendo / S/E Laja</t>
  </si>
  <si>
    <t>San Rosendo</t>
  </si>
  <si>
    <t>07-05-2024</t>
  </si>
  <si>
    <t>CE01G0947</t>
  </si>
  <si>
    <t>PMGD PFV PLAZA SUNLIGHT</t>
  </si>
  <si>
    <t>PLAZA SUNLIGHT SPA</t>
  </si>
  <si>
    <t>S/E SALAMANCA E6</t>
  </si>
  <si>
    <t xml:space="preserve">S/E SALAMANCA </t>
  </si>
  <si>
    <t>25-04-2024</t>
  </si>
  <si>
    <t>CE01G0950</t>
  </si>
  <si>
    <t>PMGD PFV CAUCE SOLAR</t>
  </si>
  <si>
    <t>CAUCE SOLAR SPA</t>
  </si>
  <si>
    <t>S/E CALAMA E32</t>
  </si>
  <si>
    <t xml:space="preserve">S/E CALAMA </t>
  </si>
  <si>
    <t>03-04-2025</t>
  </si>
  <si>
    <t>CE01G0952</t>
  </si>
  <si>
    <t>PMGD PFV DON SIMON</t>
  </si>
  <si>
    <t>SOLAR TI TREINTA Y SEIS SPA</t>
  </si>
  <si>
    <t>S/E Machalí C3</t>
  </si>
  <si>
    <t>S/E MACHALÍ</t>
  </si>
  <si>
    <t>20-02-2024</t>
  </si>
  <si>
    <t>CE01G0953</t>
  </si>
  <si>
    <t>PMGD PFV SGT CATAPILCO</t>
  </si>
  <si>
    <t>SAN MARINO SOLAR SPA</t>
  </si>
  <si>
    <t>S/E CASAS VIEJAS C1</t>
  </si>
  <si>
    <t>S/E CASAS VIEJAS</t>
  </si>
  <si>
    <t>Zapallar</t>
  </si>
  <si>
    <t>19-01-2024</t>
  </si>
  <si>
    <t>CE01G0292</t>
  </si>
  <si>
    <t>PE SIERRA GORDA ESTE</t>
  </si>
  <si>
    <t>S/E El ARRIERO</t>
  </si>
  <si>
    <t>S/E EL ARRIERO 220KV</t>
  </si>
  <si>
    <t>04-04-2018</t>
  </si>
  <si>
    <t>CE01G0104</t>
  </si>
  <si>
    <t>PE TALINAY ORIENTE</t>
  </si>
  <si>
    <t>PARQUE TALINAY ORIENTE S.A.</t>
  </si>
  <si>
    <t>13-04-2013</t>
  </si>
  <si>
    <t>CE16G0292</t>
  </si>
  <si>
    <t>PE TALINAY PONIENTE</t>
  </si>
  <si>
    <t>26-05-2015</t>
  </si>
  <si>
    <t>CE13G0292</t>
  </si>
  <si>
    <t>PE TALTAL</t>
  </si>
  <si>
    <t>S/E CENTRAL PARQUE EÓLICO TALTAL 220KV</t>
  </si>
  <si>
    <t>09-02-2015</t>
  </si>
  <si>
    <t>CE01G0554</t>
  </si>
  <si>
    <t>PE TCHAMMA</t>
  </si>
  <si>
    <t>AR TCHAMMA SPA</t>
  </si>
  <si>
    <t>S/E TCHAMMA</t>
  </si>
  <si>
    <t>S/E PALLATA 220KV</t>
  </si>
  <si>
    <t>21-02-2022</t>
  </si>
  <si>
    <t>CE03G0265</t>
  </si>
  <si>
    <t>PE TOLPAN SUR</t>
  </si>
  <si>
    <t>ID1391 BA S/E MULCHEN 220KV B1</t>
  </si>
  <si>
    <t>24-11-2020</t>
  </si>
  <si>
    <t>CE01G0051</t>
  </si>
  <si>
    <t>PE TOTORAL</t>
  </si>
  <si>
    <t>NORVIND S.A.</t>
  </si>
  <si>
    <t>25-01-2010</t>
  </si>
  <si>
    <t>CE01G0142</t>
  </si>
  <si>
    <t>PE UCUQUER II</t>
  </si>
  <si>
    <t>ENERGÍAS UCUQUER DOS S.A.</t>
  </si>
  <si>
    <t>S/E MATANCILLA 13.2 KV</t>
  </si>
  <si>
    <t>22-10-2014</t>
  </si>
  <si>
    <t>CE18G0292</t>
  </si>
  <si>
    <t>PE VALLE DE LOS VIENTOS</t>
  </si>
  <si>
    <t>BA Valle de los Vientos 110KV</t>
  </si>
  <si>
    <t>S/E CALAMA 110KV</t>
  </si>
  <si>
    <t>21-03-2014</t>
  </si>
  <si>
    <t>CE35G0292</t>
  </si>
  <si>
    <t>PMGD PFV MORA</t>
  </si>
  <si>
    <t>ALIMENTADOR LO SIERRA / ID661_S/E SANTA ROSA</t>
  </si>
  <si>
    <t>01-02-2024</t>
  </si>
  <si>
    <t>CE01G0710</t>
  </si>
  <si>
    <t>PE VIENTOS PATAGONICOS (SM)</t>
  </si>
  <si>
    <t>VIENTOS PATAGÓNICOS SPA</t>
  </si>
  <si>
    <t>Barra Cabo Negro Sistema Mediano de Punta Arenas</t>
  </si>
  <si>
    <t>BARRA CABO NEGRO SISTEMA MEDIANO DE PUNTA ARENAS</t>
  </si>
  <si>
    <t>16-10-2020</t>
  </si>
  <si>
    <t>CE01G0955</t>
  </si>
  <si>
    <t>PMGD PFV LAS CHILCAS</t>
  </si>
  <si>
    <t>LAS CHILCAS SOLAR SPA</t>
  </si>
  <si>
    <t>Alimentador Livilcar / SE Pukara</t>
  </si>
  <si>
    <t>S/E PUKARA</t>
  </si>
  <si>
    <t>23-05-2024</t>
  </si>
  <si>
    <t>CE01G0956</t>
  </si>
  <si>
    <t>PMGD PFV CHAMONATE SOLAR</t>
  </si>
  <si>
    <t>TOLEDO SOLAR SPA</t>
  </si>
  <si>
    <t>ALIMENTADOR OJANCO</t>
  </si>
  <si>
    <t>16-05-2025</t>
  </si>
  <si>
    <t>CE01G0958</t>
  </si>
  <si>
    <t>PMGD PFV SAN EDUARDO</t>
  </si>
  <si>
    <t>JOEL SOLAR SPA</t>
  </si>
  <si>
    <t>S/E Cocharcas CT1</t>
  </si>
  <si>
    <t>CE01G1095</t>
  </si>
  <si>
    <t>PMGD PFV AHE BUENAS YERBAS</t>
  </si>
  <si>
    <t>ALHUÉ SUNLIGHT SPA</t>
  </si>
  <si>
    <t>Alimentador Polulo / S/E Alhue</t>
  </si>
  <si>
    <t>10-06-2024</t>
  </si>
  <si>
    <t>CE01G0961</t>
  </si>
  <si>
    <t>PMGD PFV LA VENDIMIA</t>
  </si>
  <si>
    <t>ENERGÍAS RENOVABLES EL BOLDO SPA</t>
  </si>
  <si>
    <t>Alimentador Pocillas / SE Cauquenes</t>
  </si>
  <si>
    <t>27-02-2024</t>
  </si>
  <si>
    <t>CE01G0962</t>
  </si>
  <si>
    <t>PMGD PFV ALAMEDA</t>
  </si>
  <si>
    <t>SAO PAULO SOLAR SPA</t>
  </si>
  <si>
    <t>Alimentador La Palma / S/E Alameda</t>
  </si>
  <si>
    <t>26-12-2023</t>
  </si>
  <si>
    <t>CE01R0663</t>
  </si>
  <si>
    <t>PFV ESPIGA DE ORO</t>
  </si>
  <si>
    <t>SOCIEDAD CONSTRUCTORA DE OBRAS HIDRÁULICAS SpA</t>
  </si>
  <si>
    <t>ENERBLAN SPA</t>
  </si>
  <si>
    <t>ID4488-BA S/E NEGRETE 23KV BP1-EXT 1</t>
  </si>
  <si>
    <t>14-01-2025 0:00:00</t>
  </si>
  <si>
    <t>CE01G0963</t>
  </si>
  <si>
    <t>PMGD PFV EL MIRLO</t>
  </si>
  <si>
    <t>PFV EL MIRLO SPA</t>
  </si>
  <si>
    <t>Alimentador Condell / S/E Rengo</t>
  </si>
  <si>
    <t>29-12-2023</t>
  </si>
  <si>
    <t>CE01G0964</t>
  </si>
  <si>
    <t>PMGD PFV ALTO BELLAVISTA SUNLIGHT</t>
  </si>
  <si>
    <t>ALTO BELLAVISTA SPA</t>
  </si>
  <si>
    <t>21-03-2024</t>
  </si>
  <si>
    <t>CE01G0965</t>
  </si>
  <si>
    <t>PMGD PFV LOS ROBLES</t>
  </si>
  <si>
    <t>PANGUILEMO SPA</t>
  </si>
  <si>
    <t>Alimentador Aerodromo / SE Panguilemo</t>
  </si>
  <si>
    <t>17-01-2024</t>
  </si>
  <si>
    <t>CE01G0968</t>
  </si>
  <si>
    <t>PMGD PFV SANTA PAMELA</t>
  </si>
  <si>
    <t>RUBÉN SOLAR SPA</t>
  </si>
  <si>
    <t>Alimentador Molino Bío Bío / SE Duqueco</t>
  </si>
  <si>
    <t>CE01G0969</t>
  </si>
  <si>
    <t>PMGD PFV LA GONZALINA DE TUNICHE SUNLIGHT</t>
  </si>
  <si>
    <t>EL PARRAL SOLAR SPA</t>
  </si>
  <si>
    <t>ALIMENTADOR LA GONZALINA</t>
  </si>
  <si>
    <t>22-01-2025</t>
  </si>
  <si>
    <t>CE01G0970</t>
  </si>
  <si>
    <t>PMGD PFV EL CARPINTERO</t>
  </si>
  <si>
    <t>PFV EL CARPINTERO SPA</t>
  </si>
  <si>
    <t>Alimentador Purapel / S/E Constitución</t>
  </si>
  <si>
    <t>S/E CONSTITUCIÓN</t>
  </si>
  <si>
    <t>Constitución</t>
  </si>
  <si>
    <t>02-01-2024</t>
  </si>
  <si>
    <t>CE01G0971</t>
  </si>
  <si>
    <t>PMGD PFV CHACAICO</t>
  </si>
  <si>
    <t>SOL DEL SUR 15 SPA</t>
  </si>
  <si>
    <t>Alimentador Santa Fe / S/E Los Ángeles</t>
  </si>
  <si>
    <t>22-11-2024</t>
  </si>
  <si>
    <t>CE01G0972</t>
  </si>
  <si>
    <t>PMGD PFV LOMA TENDIDA DEL VERANO SOLAR</t>
  </si>
  <si>
    <t>PARUMA DEL VERANO SPA</t>
  </si>
  <si>
    <t>La Principal / S/E Pirque</t>
  </si>
  <si>
    <t>29-02-2024</t>
  </si>
  <si>
    <t>CE01G0976</t>
  </si>
  <si>
    <t>PMGD PFV LA PERLA</t>
  </si>
  <si>
    <t>MVC SOLAR 38 SPA</t>
  </si>
  <si>
    <t>Alimentador Canteras / SE Los Ángeles (CGE)</t>
  </si>
  <si>
    <t>S/E LOS ÁNGELES (CGE)</t>
  </si>
  <si>
    <t>25-10-2024</t>
  </si>
  <si>
    <t>CE01G0977</t>
  </si>
  <si>
    <t>PMGD PFV PUEBLO HUNDIDO</t>
  </si>
  <si>
    <t>FOTOVOLTAICA PUEBLO HUNDIDO SPA</t>
  </si>
  <si>
    <t>Alimentador Panquehue / S/E Rengo</t>
  </si>
  <si>
    <t>29-04-2024</t>
  </si>
  <si>
    <t>CE01G0978</t>
  </si>
  <si>
    <t>PMGD PFV YUNGAY II TRILALEO</t>
  </si>
  <si>
    <t>MVC SOLAR 17 SPA</t>
  </si>
  <si>
    <t>Alimentador Yungay</t>
  </si>
  <si>
    <t>ALIMENTADOR YUNGAY</t>
  </si>
  <si>
    <t>25-09-2025</t>
  </si>
  <si>
    <t>CE01G0980</t>
  </si>
  <si>
    <t>PMGD PFV LA HUERTA</t>
  </si>
  <si>
    <t>LA HUERTA SPA</t>
  </si>
  <si>
    <t>S/E Parronal CT</t>
  </si>
  <si>
    <t>17-06-2024</t>
  </si>
  <si>
    <t>CE01G0981</t>
  </si>
  <si>
    <t>PMGD PFV CHILOE</t>
  </si>
  <si>
    <t>MIGUEL SOLAR SPA</t>
  </si>
  <si>
    <t>ALIMENTADOR RAUCO</t>
  </si>
  <si>
    <t>27-11-2025</t>
  </si>
  <si>
    <t>CE01G0982</t>
  </si>
  <si>
    <t>PMGD PFV EL CAIQUEN</t>
  </si>
  <si>
    <t>PFV EL CAIQUÉN SPA</t>
  </si>
  <si>
    <t>S/E Longaví C3</t>
  </si>
  <si>
    <t>S/E LONGAVÍ</t>
  </si>
  <si>
    <t>21-02-2024</t>
  </si>
  <si>
    <t>CE01G0983</t>
  </si>
  <si>
    <t>PMGD PFV SAN CLEMENTE FLOR DEL LLANO</t>
  </si>
  <si>
    <t>VESPA SOLAR SPA</t>
  </si>
  <si>
    <t>Alimentador Flor de Llano, S/E Maule</t>
  </si>
  <si>
    <t>S/E MAULE</t>
  </si>
  <si>
    <t>04-06-2024</t>
  </si>
  <si>
    <t>CE01G0984</t>
  </si>
  <si>
    <t>PMGD PFV DOÑA REGINA SOLAR</t>
  </si>
  <si>
    <t>YANQUI SOLAR SPA</t>
  </si>
  <si>
    <t>S/E Duqueco E2</t>
  </si>
  <si>
    <t>CE01G0985</t>
  </si>
  <si>
    <t>PMGD PFV LIEBRE DE VERANO</t>
  </si>
  <si>
    <t>GUALLATIRI SPA</t>
  </si>
  <si>
    <t>Alimentador Las Parcelas / S/E Isla de Maipo</t>
  </si>
  <si>
    <t>14-11-2024</t>
  </si>
  <si>
    <t>CE01G0986</t>
  </si>
  <si>
    <t>PMGD PFV MACAO</t>
  </si>
  <si>
    <t>MACAO SOLAR SPA</t>
  </si>
  <si>
    <t>CE01G0987</t>
  </si>
  <si>
    <t>PMGD PFV COLLANCO</t>
  </si>
  <si>
    <t>BLUE SOLAR UNO SPA</t>
  </si>
  <si>
    <t>Alimentador Falucho / S/E Constitución</t>
  </si>
  <si>
    <t>25-03-2025</t>
  </si>
  <si>
    <t>1,15 (DE04500-25)</t>
  </si>
  <si>
    <t>CE01G0988</t>
  </si>
  <si>
    <t>PMGD PFV QUINTACABRERO</t>
  </si>
  <si>
    <t>SOL DEL SUR 9 SPA</t>
  </si>
  <si>
    <t>S/E Cabrero</t>
  </si>
  <si>
    <t>23-10-2024</t>
  </si>
  <si>
    <t>CE01G0829</t>
  </si>
  <si>
    <t>PFV DESIERTO DE ATACAMA</t>
  </si>
  <si>
    <t>COPIAPÓ SOLAR SPA</t>
  </si>
  <si>
    <t>ID 4439 - BA S/E DESIERTO DE ATACAMA 33KV BP1 ; ID 4440 - BA S/E DESIERTO DE ATACAMA 33KV BP2 ; ID 4441 - BA S/E DESIERTO DE ATACAMA 33KV BP3 ; ID 4442 - BA S/E DESIERTO DE ATACAMA 33KV BP4</t>
  </si>
  <si>
    <t>S/E DESIERTO DE ATACAMA 220KV</t>
  </si>
  <si>
    <t>17-09-2025</t>
  </si>
  <si>
    <t>CE01G0991</t>
  </si>
  <si>
    <t>PMGD PFV ROMA</t>
  </si>
  <si>
    <t>PARQUE SOLAR ROMA SPA</t>
  </si>
  <si>
    <t>Alimentador Maggi / S/E Colchagua</t>
  </si>
  <si>
    <t>22-04-2024</t>
  </si>
  <si>
    <t>CE01G0992</t>
  </si>
  <si>
    <t>PMGD PFV PESARO SOLAR</t>
  </si>
  <si>
    <t>PESARO SOLAR SPA</t>
  </si>
  <si>
    <t>Alimentador Las Brisas / S/E San Antonio</t>
  </si>
  <si>
    <t>CE01G0993</t>
  </si>
  <si>
    <t>PMGD PFV COLIBRI</t>
  </si>
  <si>
    <t>ZORZAL SPA</t>
  </si>
  <si>
    <t>S/E Los Angeles (CGE) C2</t>
  </si>
  <si>
    <t>S/E LOS ANGELES (CGE)</t>
  </si>
  <si>
    <t>23-07-2024</t>
  </si>
  <si>
    <t>CE01G0994</t>
  </si>
  <si>
    <t>PMGD PFV CANQUEN</t>
  </si>
  <si>
    <t>CANQUÉN SPA</t>
  </si>
  <si>
    <t>ALIMENTADOR HUAQUI</t>
  </si>
  <si>
    <t>14-01-2025</t>
  </si>
  <si>
    <t>CE01G0996</t>
  </si>
  <si>
    <t>PMGD PFV ALBATROS</t>
  </si>
  <si>
    <t>PFV ALBATROS SPA</t>
  </si>
  <si>
    <t>Alimentador Tutuquen S/E Curicó</t>
  </si>
  <si>
    <t>07-06-2024</t>
  </si>
  <si>
    <t>CE01G0997</t>
  </si>
  <si>
    <t>PMGD PFV CHAÑAR DEL VERANO</t>
  </si>
  <si>
    <t>ISLUGA DE VERANO SPA</t>
  </si>
  <si>
    <t>Alimentador Florida / S/E Calama</t>
  </si>
  <si>
    <t>17-04-2024</t>
  </si>
  <si>
    <t>CE01G0998</t>
  </si>
  <si>
    <t>PMGD PFV QUILMO SOLAR</t>
  </si>
  <si>
    <t>QUILMO SOLAR SPA</t>
  </si>
  <si>
    <t>Bulnes / SE Chillán</t>
  </si>
  <si>
    <t>28-05-2024</t>
  </si>
  <si>
    <t>CE01G0831</t>
  </si>
  <si>
    <t>PMGD PFV RCU (RTN)</t>
  </si>
  <si>
    <t>RTN SOLAR SPA</t>
  </si>
  <si>
    <t>Alimentador Agrozzi / S/E Teno</t>
  </si>
  <si>
    <t>16-04-2024</t>
  </si>
  <si>
    <t>CE01G0832</t>
  </si>
  <si>
    <t>PMGD PFV SOLARPARK MALLOA</t>
  </si>
  <si>
    <t>CHRONOS SOLAR SPA</t>
  </si>
  <si>
    <t>Alimentador Santa Inés / S/E Malloa</t>
  </si>
  <si>
    <t>12-04-2023</t>
  </si>
  <si>
    <t>CE01G0001</t>
  </si>
  <si>
    <t>PMGD PFV VIÑAS DEL SOL</t>
  </si>
  <si>
    <t>ANDINA SOLAR 1 SPA</t>
  </si>
  <si>
    <t>03-05-2024</t>
  </si>
  <si>
    <t>CE02G0833</t>
  </si>
  <si>
    <t>PMGD PFV PVP LA ROSA</t>
  </si>
  <si>
    <t>PARQUE SOLAR LA ROSA II SPA</t>
  </si>
  <si>
    <t>SE San Vicente de Tagua Tagua 15 kV</t>
  </si>
  <si>
    <t>CE01G0836</t>
  </si>
  <si>
    <t>PMGD PFV VELASCO SOLAR</t>
  </si>
  <si>
    <t>SANTA BARBARA ENERGY SPA</t>
  </si>
  <si>
    <t>Alimentador Huaqui / S/E Los Angeles</t>
  </si>
  <si>
    <t>CE01G0838</t>
  </si>
  <si>
    <t>PMGD PFV CHOLGUAN</t>
  </si>
  <si>
    <t>RAVENNA SOLAR SPA</t>
  </si>
  <si>
    <t>Cholguán Huepil / SE Cholguán</t>
  </si>
  <si>
    <t>10-09-2024</t>
  </si>
  <si>
    <t>CE01G0839</t>
  </si>
  <si>
    <t>PMGD PFV FENIX</t>
  </si>
  <si>
    <t>FÉNIX SPA</t>
  </si>
  <si>
    <t>Alimentador Las Lomas / SE Lo Aguirre</t>
  </si>
  <si>
    <t>S/E LO AGUIRRE</t>
  </si>
  <si>
    <t>En Pruebas</t>
  </si>
  <si>
    <t>CE02G0836</t>
  </si>
  <si>
    <t>PMGD PFV LENGA SOLAR</t>
  </si>
  <si>
    <t>Alimentador SANTA FE / S/E LOS ANGELES</t>
  </si>
  <si>
    <t>19-07-2024</t>
  </si>
  <si>
    <t>CE01G0840</t>
  </si>
  <si>
    <t>PMGD PFV SAN RAFAEL</t>
  </si>
  <si>
    <t>SAN RAFAEL II SPA</t>
  </si>
  <si>
    <t>Botalcura 13.2kV S/E Primaria San Rafael</t>
  </si>
  <si>
    <t>S/E PRIMARIA SAN RAFAEL</t>
  </si>
  <si>
    <t>CE16G0216</t>
  </si>
  <si>
    <t>PMGD HP COSAPILLA</t>
  </si>
  <si>
    <t>ID 1928 BA S/E CENTRAL CHAPIQUIÑA 23KV</t>
  </si>
  <si>
    <t>S/E CENTRAL CHAPIQUIÑA 23KV</t>
  </si>
  <si>
    <t>26-03-2020</t>
  </si>
  <si>
    <t>CE01G0841</t>
  </si>
  <si>
    <t>PMGD PFV SAN RAMON</t>
  </si>
  <si>
    <t>SAN RAMON SOLAR SPA</t>
  </si>
  <si>
    <t>ALIMENTADOR LINDEROS</t>
  </si>
  <si>
    <t>03-06-2025</t>
  </si>
  <si>
    <t>CE01G0843</t>
  </si>
  <si>
    <t>PMGD PFV JILGUERO</t>
  </si>
  <si>
    <t>PFV JILGUERO SPA</t>
  </si>
  <si>
    <t>Alimentador Los Niches S/E Curicó</t>
  </si>
  <si>
    <t>CE02G0838</t>
  </si>
  <si>
    <t>PMGD PFV SGT TUCAPEL</t>
  </si>
  <si>
    <t>Alimentador Tucapel / S/E CHOLGUAN</t>
  </si>
  <si>
    <t>S/E CHOLGUAN</t>
  </si>
  <si>
    <t>22-08-2024</t>
  </si>
  <si>
    <t>CE01G0844</t>
  </si>
  <si>
    <t>PMGD PFV ANCAHUAL SOLAR</t>
  </si>
  <si>
    <t>CANELILLO SOLAR SPA</t>
  </si>
  <si>
    <t>Alimentador Huiscapi / S/E Loncoche</t>
  </si>
  <si>
    <t>S/E LONCOCHE</t>
  </si>
  <si>
    <t>Loncoche</t>
  </si>
  <si>
    <t>18-07-2024</t>
  </si>
  <si>
    <t>CE01G0845</t>
  </si>
  <si>
    <t>PMGD PFV SUNRAY</t>
  </si>
  <si>
    <t>SANTA INÉS SPA</t>
  </si>
  <si>
    <t>ALIMENTADOR SANTA INES</t>
  </si>
  <si>
    <t>24-01-2025</t>
  </si>
  <si>
    <t>CE01G0846</t>
  </si>
  <si>
    <t>PMGD PFV CEFALU SOLAR</t>
  </si>
  <si>
    <t>CEFALÚ SOLAR SPA</t>
  </si>
  <si>
    <t>Alimentador San Pedro / S/E Las Arañas</t>
  </si>
  <si>
    <t>CE01G0754</t>
  </si>
  <si>
    <t>PMGD HP CONTRA</t>
  </si>
  <si>
    <t>GR POWER CHILE SPA</t>
  </si>
  <si>
    <t>EMPRESA ELÉCTRICA CONTRA SPA</t>
  </si>
  <si>
    <t>ALIMENTADOR N°1 SUR (COOPREL)</t>
  </si>
  <si>
    <t>28-06-2013</t>
  </si>
  <si>
    <t>CE01G0169</t>
  </si>
  <si>
    <t>PMGD HP EL ARRAYAN</t>
  </si>
  <si>
    <t>SAFIRA ENERGÍA CHILE SPA</t>
  </si>
  <si>
    <t>ENERGÍAS RENOVABLES EL ARRAYAN LTDA</t>
  </si>
  <si>
    <t>ID 48 BA S/E CENTRAL PILMAIQUEN 13.2KV</t>
  </si>
  <si>
    <t>S/E CENTRAL PILMAIQUEN 13.2KV</t>
  </si>
  <si>
    <t>22-05-2013</t>
  </si>
  <si>
    <t>CE01G0209</t>
  </si>
  <si>
    <t>PMGD HP CUMPEO</t>
  </si>
  <si>
    <t>ACIERTA ENERGÍA SPA</t>
  </si>
  <si>
    <t>HIDROELÉCTRICA CUMPEO S.A.</t>
  </si>
  <si>
    <t>S/E MOLINA 13.2 KV</t>
  </si>
  <si>
    <t>S/E MOLINA 13.2KV</t>
  </si>
  <si>
    <t>CE01G0080</t>
  </si>
  <si>
    <t>PMGD HP DONGUIL</t>
  </si>
  <si>
    <t>ENERGY ASSET SPA</t>
  </si>
  <si>
    <t>DONGUIL ENERGÍA S.A.</t>
  </si>
  <si>
    <t>S/E PITRUFQUEN</t>
  </si>
  <si>
    <t>Gorbea</t>
  </si>
  <si>
    <t>28-05-2011</t>
  </si>
  <si>
    <t>CE01G0847</t>
  </si>
  <si>
    <t>PMGD PFV AMANECER</t>
  </si>
  <si>
    <t>AMANECER SOLAR SPA (PMGD AMANECER)</t>
  </si>
  <si>
    <t>ALIMENTADOR SIERRA GORDA</t>
  </si>
  <si>
    <t>25-06-2025</t>
  </si>
  <si>
    <t>CE01G0848</t>
  </si>
  <si>
    <t>PMGD PFV LLUTA SOLAR</t>
  </si>
  <si>
    <t>EL PERAL SPA</t>
  </si>
  <si>
    <t>Alimentador Lluta / SE Quiani</t>
  </si>
  <si>
    <t>S/E QUIANI</t>
  </si>
  <si>
    <t>CE04G0727</t>
  </si>
  <si>
    <t>PMGD PFV SAGRADA FAMILIA LA FORTUNA 15</t>
  </si>
  <si>
    <t>Alimentador La Fortuna 15 kV / S/E Molina</t>
  </si>
  <si>
    <t>CE01G0853</t>
  </si>
  <si>
    <t>PMGD PFV CURACO</t>
  </si>
  <si>
    <t>SOLAR TI TREINTA Y OCHO SPA</t>
  </si>
  <si>
    <t>Alimentador Berríos / SE Graneros</t>
  </si>
  <si>
    <t>02-07-2024</t>
  </si>
  <si>
    <t>CE01G0323</t>
  </si>
  <si>
    <t>PMGD HP ARRAYAN</t>
  </si>
  <si>
    <t>HIDROELÉCTRICA ARRAYÁN SPA</t>
  </si>
  <si>
    <t>ID 828 BA S/E LOS DOMINICOS 12KV BP3</t>
  </si>
  <si>
    <t>S/E LOS DOMINICOS 12KV</t>
  </si>
  <si>
    <t>Lo Barnechea</t>
  </si>
  <si>
    <t>20-12-2017</t>
  </si>
  <si>
    <t>CE01G0109</t>
  </si>
  <si>
    <t>PMGD HP EL TARTARO</t>
  </si>
  <si>
    <t>ON-GROUP S.A.</t>
  </si>
  <si>
    <t>WENKE Y CIA LTDA</t>
  </si>
  <si>
    <t>ALIMENTADOR PUTAENDO 12 KV</t>
  </si>
  <si>
    <t>ALIMENTADOR PUTAENDO 12KV</t>
  </si>
  <si>
    <t>01-09-2010</t>
  </si>
  <si>
    <t>CE01G0855</t>
  </si>
  <si>
    <t>PMGD PFV LLOICA</t>
  </si>
  <si>
    <t>PFV LAS LOICAS SPA</t>
  </si>
  <si>
    <t>Alimentador Alicanto / S/E Plantas</t>
  </si>
  <si>
    <t>S/E PLANTAS</t>
  </si>
  <si>
    <t>11-07-2024</t>
  </si>
  <si>
    <t>CE01G0871</t>
  </si>
  <si>
    <t>PMGD PFV EL TURPIAL</t>
  </si>
  <si>
    <t>PFV EL TURPIAL SPA</t>
  </si>
  <si>
    <t>Alimentador El Yeso / SE Cerrillos</t>
  </si>
  <si>
    <t>CE01G0872</t>
  </si>
  <si>
    <t>PMGD PFV VILLA CVE</t>
  </si>
  <si>
    <t>SOLAR TI VEINTICUATRO SPA</t>
  </si>
  <si>
    <t>ALIMENTADOR CORNECHE / ID640_S/E LA MANGA</t>
  </si>
  <si>
    <t>29-11-2024</t>
  </si>
  <si>
    <t>CE01G0644</t>
  </si>
  <si>
    <t>PMGD HP DOÑA HILDA</t>
  </si>
  <si>
    <t>SONNEDIX ENERGY CHILE SPA</t>
  </si>
  <si>
    <t>GANADERA Y FORESTAL CARRAN LIMITADA</t>
  </si>
  <si>
    <t>S/E PICHIRROPULLI 23KV</t>
  </si>
  <si>
    <t>Lago Ranco</t>
  </si>
  <si>
    <t>20-11-2010</t>
  </si>
  <si>
    <t>CE02G0644</t>
  </si>
  <si>
    <t>PMGD HP CENTRAL HIDROELECTRICA CHILCO</t>
  </si>
  <si>
    <t>SE PICHIRROPULLI</t>
  </si>
  <si>
    <t>S/E PICHIRROPULLI</t>
  </si>
  <si>
    <t>27-11-2020</t>
  </si>
  <si>
    <t>CE01G0178</t>
  </si>
  <si>
    <t>PMGD HP DOSAL</t>
  </si>
  <si>
    <t>DOSAL HNOS Y CIA LTDA</t>
  </si>
  <si>
    <t>S/E CURICO 13.2 KV</t>
  </si>
  <si>
    <t>S/E CURICO 13.2KV</t>
  </si>
  <si>
    <t>17-06-2015</t>
  </si>
  <si>
    <t>CE01G0880</t>
  </si>
  <si>
    <t>PMGD HP QUILLAILEO</t>
  </si>
  <si>
    <t>COPIAPÓ ENERGÍA SOLAR SPA</t>
  </si>
  <si>
    <t>CENTRAL HIDROELÉCTRICA QUILLAILEO SPA</t>
  </si>
  <si>
    <t>ALIMENTADOR 23KV LAGO RANCO - RIÑIHUE</t>
  </si>
  <si>
    <t>09-05-2014</t>
  </si>
  <si>
    <t>CE01G0255</t>
  </si>
  <si>
    <t>PMGD HP PIUTEL</t>
  </si>
  <si>
    <t>PIUTEL GENERACIÓN ELÉCTRICA LIMITADA</t>
  </si>
  <si>
    <t>ALIMENTADOR PANGUIPULLI</t>
  </si>
  <si>
    <t>10-02-2017</t>
  </si>
  <si>
    <t>CE01G0162</t>
  </si>
  <si>
    <t>PMGD HP MARIA ELENA</t>
  </si>
  <si>
    <t>GENERADORA ELÉCTRICA MARÍA ELENA LTDA</t>
  </si>
  <si>
    <t>ALIMENTADOR AIHUAPI - FUTACUIN 23 KV</t>
  </si>
  <si>
    <t>ALIMENTADOR AIHUAPI - FUTACUIN 23KV</t>
  </si>
  <si>
    <t>14-11-2014</t>
  </si>
  <si>
    <t>CE01G0173</t>
  </si>
  <si>
    <t>PMGD HP CURILEUFU</t>
  </si>
  <si>
    <t>SOCIEDAD AGRÍCOLA Y GANADERA CURILEUFU LTDA.</t>
  </si>
  <si>
    <t>ALIMENTADOR N°1 LA UNION</t>
  </si>
  <si>
    <t>31-07-2015</t>
  </si>
  <si>
    <t>CE01G0023</t>
  </si>
  <si>
    <t>PMGD HP LOS MORROS</t>
  </si>
  <si>
    <t>CIA MOLINERA VILLARRICA LTDA</t>
  </si>
  <si>
    <t>S/E LOS MORROS</t>
  </si>
  <si>
    <t>31-07-1930</t>
  </si>
  <si>
    <t>CE02G0023</t>
  </si>
  <si>
    <t>PMGD HP MOLINERA VILLARRICA</t>
  </si>
  <si>
    <t>ALIMENTADOR 23KV CORRENTOSO, S/E VLLARRICA</t>
  </si>
  <si>
    <t>S/E VLLARRICA</t>
  </si>
  <si>
    <t>Villarrica</t>
  </si>
  <si>
    <t>03-03-2016</t>
  </si>
  <si>
    <t>CE01G0154</t>
  </si>
  <si>
    <t>PMGD HP BOQUIAMARGO</t>
  </si>
  <si>
    <t>GESTIÓN DE PROYECTOS ELÉCTRICOS S.A</t>
  </si>
  <si>
    <t>ELÉCTRICA SAN MIGUEL SPA</t>
  </si>
  <si>
    <t>ALIMENTADOR 23KV QUEUCO</t>
  </si>
  <si>
    <t>19-05-2014</t>
  </si>
  <si>
    <t>CE01G0761</t>
  </si>
  <si>
    <t>PMGD HP MAISAN</t>
  </si>
  <si>
    <t>HIDROELÉCTRICA MAISÁN SPA</t>
  </si>
  <si>
    <t>ALIMENTADOR COMUY</t>
  </si>
  <si>
    <t>Pitrufquén</t>
  </si>
  <si>
    <t>10-12-2013</t>
  </si>
  <si>
    <t>CE01G0160</t>
  </si>
  <si>
    <t>PMGD HP LOS PADRES</t>
  </si>
  <si>
    <t>LOS PADRES HIDRO SPA</t>
  </si>
  <si>
    <t>ALIMENTADOR 23KV MAMPIL (COOPELAN)</t>
  </si>
  <si>
    <t>22-05-2014</t>
  </si>
  <si>
    <t>CE01G0327</t>
  </si>
  <si>
    <t>PMGD HP LA MONTAÑA II</t>
  </si>
  <si>
    <t>HIDROELÉCTRICA RÍO CLARO S.A.</t>
  </si>
  <si>
    <t>ID 2455 BA S/E TENO 13,2KV BP2</t>
  </si>
  <si>
    <t>CE01G0191</t>
  </si>
  <si>
    <t>PMGD HP RIO MULCHEN</t>
  </si>
  <si>
    <t>CENTRAL HIDROELÉCTRICA RÍO MULCHÉN S.A.</t>
  </si>
  <si>
    <t>S/E PICOLTUE 23 KV</t>
  </si>
  <si>
    <t>S/E PICOLTUE 23KV</t>
  </si>
  <si>
    <t>01-04-2016</t>
  </si>
  <si>
    <t>CE01G0397</t>
  </si>
  <si>
    <t>PMGD HP SANTA ELENA</t>
  </si>
  <si>
    <t>CENTRAL HIDROELÉCTRICA SANTA ELENA S.A.</t>
  </si>
  <si>
    <t>ID 203 BA S/E VILLARRICA 23KV</t>
  </si>
  <si>
    <t>S/E VILLARRICA 23KV</t>
  </si>
  <si>
    <t>Cunco</t>
  </si>
  <si>
    <t>30-05-2018</t>
  </si>
  <si>
    <t>CE01G0873</t>
  </si>
  <si>
    <t>PFV ANDES SOLAR III</t>
  </si>
  <si>
    <t>ANDES SOLAR III SPA</t>
  </si>
  <si>
    <t>BA: ID 4589-BA S/E FUTURO 220kV BP2</t>
  </si>
  <si>
    <t>31-03-2026 0:00:00</t>
  </si>
  <si>
    <t>CE01G0966</t>
  </si>
  <si>
    <t>PMGD HP TRANCA DEL TORO</t>
  </si>
  <si>
    <t>FORESTAL NELTUME CARRANCO S.A.</t>
  </si>
  <si>
    <t>Alimentado Pullinque / SE Panguipulli</t>
  </si>
  <si>
    <t>S/E PANGUIPULLI</t>
  </si>
  <si>
    <t>CE01G0874</t>
  </si>
  <si>
    <t>PMGD PFV BULNES SOLAR</t>
  </si>
  <si>
    <t>BULNES SOLAR SPA</t>
  </si>
  <si>
    <t>Alimentador Larqui Bulnes Ciudad / S/E Larqui</t>
  </si>
  <si>
    <t>S/E LARQUI</t>
  </si>
  <si>
    <t>15-10-2024</t>
  </si>
  <si>
    <t>CE01G0876</t>
  </si>
  <si>
    <t>PMGD PFV SANTA BLANCA DE ISLA DE MAIPO SUNLIGHT</t>
  </si>
  <si>
    <t>SANTA BLANCA SPA</t>
  </si>
  <si>
    <t>Alimentador Santa Blanca / S/E Isla de Maipo</t>
  </si>
  <si>
    <t>09-07-2024</t>
  </si>
  <si>
    <t>CE01G0272</t>
  </si>
  <si>
    <t>PMGD HP EL AGRIO</t>
  </si>
  <si>
    <t>EL AGRIO HIDRO SPA</t>
  </si>
  <si>
    <t>S/E LONQUIMAY 23KV</t>
  </si>
  <si>
    <t>Curacautín</t>
  </si>
  <si>
    <t>18-07-2016</t>
  </si>
  <si>
    <t>CE01G0044</t>
  </si>
  <si>
    <t>PMGD HP EL MANZANO (MELIPEUCO)</t>
  </si>
  <si>
    <t>HIDROELÉCTRICA EL MANZANO S.A.</t>
  </si>
  <si>
    <t>S/E LICANCO</t>
  </si>
  <si>
    <t>CE01G1018</t>
  </si>
  <si>
    <t>PMGD HP EL MIRADOR</t>
  </si>
  <si>
    <t>EL MIRADOR SPA</t>
  </si>
  <si>
    <t>S/E FAENAS PANGUE 13.2KV</t>
  </si>
  <si>
    <t>02-11-2015</t>
  </si>
  <si>
    <t>CE01G0768</t>
  </si>
  <si>
    <t>PMGD HP LA BIFURCADA</t>
  </si>
  <si>
    <t>HIDRO MUNILQUE SPA</t>
  </si>
  <si>
    <t>ID 1405 BA S/E PICOLTUE 23KV B. PRINCIPAL</t>
  </si>
  <si>
    <t>09-09-2017</t>
  </si>
  <si>
    <t>CE02G0768</t>
  </si>
  <si>
    <t>PMGD HP LA VIÑA - ALTO LA VIÑA</t>
  </si>
  <si>
    <t>28-08-2017</t>
  </si>
  <si>
    <t>CE03G0768</t>
  </si>
  <si>
    <t>PMGD HP EL BRINCO</t>
  </si>
  <si>
    <t>12-05-2022</t>
  </si>
  <si>
    <t>CE01G0137</t>
  </si>
  <si>
    <t>PMGD HP PEHUI</t>
  </si>
  <si>
    <t>GENERADORA ELÉCTRICA PEHUI LTDA</t>
  </si>
  <si>
    <t>ALIMENTADOR PILMAIQUEN - MANTIHUE 23 KV</t>
  </si>
  <si>
    <t>ALIMENTADOR PILMAIQUEN - MANTIHUE 23KV</t>
  </si>
  <si>
    <t>31-07-2001</t>
  </si>
  <si>
    <t>CE01G0607</t>
  </si>
  <si>
    <t>PMGD HP LOS PORTONES</t>
  </si>
  <si>
    <t>LOS PORTONES S.A.</t>
  </si>
  <si>
    <t>FUTAHUENTE</t>
  </si>
  <si>
    <t>23-08-2017</t>
  </si>
  <si>
    <t>CE02G0607</t>
  </si>
  <si>
    <t>PMGD HP LOS PORTONES - AMPLIACION II</t>
  </si>
  <si>
    <t>Alimentador Futahuente / SE Chirre</t>
  </si>
  <si>
    <t>S/E CHIRRE</t>
  </si>
  <si>
    <t>23-11-2022</t>
  </si>
  <si>
    <t>CE02G0174</t>
  </si>
  <si>
    <t>PMGD HP PICHILONCO</t>
  </si>
  <si>
    <t>HIDROELÉCTRICA PICHILONCO S.A.</t>
  </si>
  <si>
    <t>ALIMENTADOR 23KV PILMAIQUEN - MANTILHUE</t>
  </si>
  <si>
    <t>18-08-2014</t>
  </si>
  <si>
    <t>CE01G0877</t>
  </si>
  <si>
    <t>PMGD PFV TABOLANGO</t>
  </si>
  <si>
    <t>ANDINA SOLAR 2 SPA</t>
  </si>
  <si>
    <t>Alimentador Refinería / S/E Concón</t>
  </si>
  <si>
    <t>S/E CONCÓN</t>
  </si>
  <si>
    <t>CE01G0879</t>
  </si>
  <si>
    <t>PMGD PFV CARANCA SOLAR</t>
  </si>
  <si>
    <t>PFV EL PELÍCANO SPA</t>
  </si>
  <si>
    <t>04-08-2024</t>
  </si>
  <si>
    <t>CE03G0186</t>
  </si>
  <si>
    <t>PMGD HP TRAILELFU</t>
  </si>
  <si>
    <t>HIDROELÉCTRICA TRAILELFU SPA</t>
  </si>
  <si>
    <t>S/E VILLARRICA 66 KV</t>
  </si>
  <si>
    <t>S/E VILLARRICA 66KV</t>
  </si>
  <si>
    <t>Pucón</t>
  </si>
  <si>
    <t>16-10-2015</t>
  </si>
  <si>
    <t>CE01G0156</t>
  </si>
  <si>
    <t>PMGD HP ENSENADA</t>
  </si>
  <si>
    <t>HIDROELÉCTRICA ENSENADA S.A.</t>
  </si>
  <si>
    <t>ALIMENTADOR PUERTO ROSALES</t>
  </si>
  <si>
    <t>Puerto Varas</t>
  </si>
  <si>
    <t>23-05-2013</t>
  </si>
  <si>
    <t>CE01G1029</t>
  </si>
  <si>
    <t>PMGD HP DON TITO</t>
  </si>
  <si>
    <t>ENERGIAS PUDIDI SPA</t>
  </si>
  <si>
    <t>ALIMENTADOR PIRUQUINA INDUSTRIAL</t>
  </si>
  <si>
    <t>19-05-2025</t>
  </si>
  <si>
    <t>CE01G1072</t>
  </si>
  <si>
    <t>PMGD HP LA ARENA</t>
  </si>
  <si>
    <t>ALIMENTADOR ANTIHUAL 23 KV</t>
  </si>
  <si>
    <t>ALIMENTADOR ANTIHUAL 23KV</t>
  </si>
  <si>
    <t>Puerto Montt</t>
  </si>
  <si>
    <t>11-11-2011</t>
  </si>
  <si>
    <t>CE01G0881</t>
  </si>
  <si>
    <t>PMGD PFV LOS BANOS</t>
  </si>
  <si>
    <t>PARQUE SOLAR ESMERALDA SPA</t>
  </si>
  <si>
    <t>S/E CHOLGUAN C1</t>
  </si>
  <si>
    <t>10-12-2024</t>
  </si>
  <si>
    <t>CE01G0289</t>
  </si>
  <si>
    <t>PMGD HP LA MONTAÑA</t>
  </si>
  <si>
    <t>HIDROELÉCTRICA PUMA S.A.</t>
  </si>
  <si>
    <t>16-11-2016</t>
  </si>
  <si>
    <t>CE01G0882</t>
  </si>
  <si>
    <t>PMGD PFV TES SOLAR</t>
  </si>
  <si>
    <t>TES SOLAR SPA</t>
  </si>
  <si>
    <t>Las Brisas / SE Tres Esquinas</t>
  </si>
  <si>
    <t>CE01G0885</t>
  </si>
  <si>
    <t>PMGD PFV CATO SOLAR</t>
  </si>
  <si>
    <t>CATO SOLAR SPA</t>
  </si>
  <si>
    <t>Alimentador Cato / S/E Cocharcas</t>
  </si>
  <si>
    <t>07-11-2024</t>
  </si>
  <si>
    <t>CE01G0887</t>
  </si>
  <si>
    <t>PMGD PFV MARIA DOLORES</t>
  </si>
  <si>
    <t>PEDRO SOLAR SPA</t>
  </si>
  <si>
    <t>Alimentador Villagrán / S/E Manso de Velasco</t>
  </si>
  <si>
    <t>S/E MANSO DE VELASCO</t>
  </si>
  <si>
    <t>CE01G0250</t>
  </si>
  <si>
    <t>PMGD HP TRANQUIL</t>
  </si>
  <si>
    <t>EMPRESA ELÉCTRICA TRANQUIL SPA</t>
  </si>
  <si>
    <t>ID 438 BA S/E PANGUIPULLI 23KV</t>
  </si>
  <si>
    <t>S/E PANGUIPULLI 23KV</t>
  </si>
  <si>
    <t>23-11-2016</t>
  </si>
  <si>
    <t>CE01G0183</t>
  </si>
  <si>
    <t>PMGD HP BUREO</t>
  </si>
  <si>
    <t>PMGD BIO BIO NEGRETE S.A.</t>
  </si>
  <si>
    <t>FRONTEL</t>
  </si>
  <si>
    <t>13-07-2015</t>
  </si>
  <si>
    <t>CE02G0183</t>
  </si>
  <si>
    <t>PMGD HP MUNILQUE</t>
  </si>
  <si>
    <t>S/E NEGRETE 23 KV</t>
  </si>
  <si>
    <t>CE03G0183</t>
  </si>
  <si>
    <t>PMGD HP MUNILQUE II</t>
  </si>
  <si>
    <t>CE01G0069</t>
  </si>
  <si>
    <t>PMGD HP DON WALTERIO</t>
  </si>
  <si>
    <t>GENERADORA ELÉCTRICA RHOM LTDA</t>
  </si>
  <si>
    <t>ALIMENTADOR PILMAIQUEN RUCATAYO</t>
  </si>
  <si>
    <t>25-04-2013</t>
  </si>
  <si>
    <t>CE01G0405</t>
  </si>
  <si>
    <t>PMGD HP MSA-I</t>
  </si>
  <si>
    <t>MINICENTRALES ARAUCANÍA S.A.</t>
  </si>
  <si>
    <t>S/E VILLARRICA</t>
  </si>
  <si>
    <t>31-07-2018</t>
  </si>
  <si>
    <t>CE02G0125</t>
  </si>
  <si>
    <t>PMGD HP LOS CORRALES</t>
  </si>
  <si>
    <t>LÁGRIMAS DEL SUR SPA</t>
  </si>
  <si>
    <t>18-09-2010</t>
  </si>
  <si>
    <t>CE01G0125</t>
  </si>
  <si>
    <t>PMGD HP CHANLEUFU II</t>
  </si>
  <si>
    <t>SE AIHUAPI 23KV</t>
  </si>
  <si>
    <t>S/E AIHUAPI 23KV</t>
  </si>
  <si>
    <t>CE02G0176</t>
  </si>
  <si>
    <t>PMGD HP EL CANELO</t>
  </si>
  <si>
    <t>HIDROELÉCTRICA EL CANELO S.A.</t>
  </si>
  <si>
    <t>07-05-2012</t>
  </si>
  <si>
    <t>CE02G0881</t>
  </si>
  <si>
    <t>PMGD PFV TOPACIO</t>
  </si>
  <si>
    <t>Alimentador Yungay / S/E Cholguan</t>
  </si>
  <si>
    <t>CE01G0092</t>
  </si>
  <si>
    <t>PMGD HP ALLIPEN</t>
  </si>
  <si>
    <t>HIDROELECTRICA ALLIPÉN S.A.</t>
  </si>
  <si>
    <t>S/E PITRUFQUEN 13 KV</t>
  </si>
  <si>
    <t>S/E PITRUFQUEN 13KV</t>
  </si>
  <si>
    <t>03-05-2012</t>
  </si>
  <si>
    <t>CE01G0888</t>
  </si>
  <si>
    <t>PMGD PFV BELEN</t>
  </si>
  <si>
    <t>GR VILLARRICA SPA</t>
  </si>
  <si>
    <t>Alimentador Aguas Claras / S/E LO BOZA</t>
  </si>
  <si>
    <t>28-09-2024</t>
  </si>
  <si>
    <t>CE01G1060</t>
  </si>
  <si>
    <t>PMGD PFV SAN VICENTE TT</t>
  </si>
  <si>
    <t>BLUE SOLAR DOCE SPA</t>
  </si>
  <si>
    <t>Alimentador Requegua / S/E SAN VICENTE DE TAGUA TAGUA</t>
  </si>
  <si>
    <t>23-12-2024</t>
  </si>
  <si>
    <t>CE01G0115</t>
  </si>
  <si>
    <t>PMGD HP ROBLERIA</t>
  </si>
  <si>
    <t>HIDROELÉCTRICA ROBLERIA SPA</t>
  </si>
  <si>
    <t>ALIMENTADOR PANIMAVIDA 13.2 KV</t>
  </si>
  <si>
    <t>ALIMENTADOR PANIMAVIDA 13.2KV</t>
  </si>
  <si>
    <t>24-04-2013</t>
  </si>
  <si>
    <t>CE01G1000</t>
  </si>
  <si>
    <t>PMGD PFV SOLAR DEL BUENO</t>
  </si>
  <si>
    <t>ATRIA ENERGÍA SPA</t>
  </si>
  <si>
    <t>SOLAR DEL BUENO SPA</t>
  </si>
  <si>
    <t>Río Bueno / SE Los Tambores</t>
  </si>
  <si>
    <t>S/E LOS TAMBORES</t>
  </si>
  <si>
    <t>La Unión</t>
  </si>
  <si>
    <t>CE01G0063</t>
  </si>
  <si>
    <t>PMGD HP RIO TRUENO</t>
  </si>
  <si>
    <t>HIDROELÉCTRICA TRUENO S.A.</t>
  </si>
  <si>
    <t>S/E LAUTARO 13.2KV</t>
  </si>
  <si>
    <t>Vilcún</t>
  </si>
  <si>
    <t>06-06-2010</t>
  </si>
  <si>
    <t>CE01G0573</t>
  </si>
  <si>
    <t>PMGD HP LA COMPAÑIA II</t>
  </si>
  <si>
    <t>EMPRESA ELÉCTRICA LA COMPAÑÍA SPA</t>
  </si>
  <si>
    <t>ID 1829 BA S/E MACHALI 15KV</t>
  </si>
  <si>
    <t>S/E MACHALI 15KV</t>
  </si>
  <si>
    <t>14-05-2020</t>
  </si>
  <si>
    <t>CE01G0158</t>
  </si>
  <si>
    <t>PMGD HP LAS FLORES</t>
  </si>
  <si>
    <t>HIDROELÉCTRICA LAS FLORES S.A.</t>
  </si>
  <si>
    <t>ALIMENTADOR PICHIRROPULLI - FUTRONO 23 KV</t>
  </si>
  <si>
    <t>ALIMENTADOR PICHIRROPULLI - FUTRONO 23KV</t>
  </si>
  <si>
    <t>Futrono</t>
  </si>
  <si>
    <t>08-01-2015</t>
  </si>
  <si>
    <t>CE03G0852</t>
  </si>
  <si>
    <t>PMGD HP EL PORTAL</t>
  </si>
  <si>
    <t>BTG PACTUAL CHILE SPA</t>
  </si>
  <si>
    <t>CENTRAL EL PORTAL SPA</t>
  </si>
  <si>
    <t>Alimentador Picoltue / S/E Mulchen</t>
  </si>
  <si>
    <t>S/E MULCHEN</t>
  </si>
  <si>
    <t>CE01G0890</t>
  </si>
  <si>
    <t>PMGD PFV GENOVA</t>
  </si>
  <si>
    <t>GÉNOVA SOLAR SPA</t>
  </si>
  <si>
    <t>ID26608 S/E LINARES NORTE C1</t>
  </si>
  <si>
    <t>CE01G0060</t>
  </si>
  <si>
    <t>PMGD HP LA PALOMA</t>
  </si>
  <si>
    <t>HIDROPALOMA S.A.</t>
  </si>
  <si>
    <t>S/E MONTE PATRIA 13.2KV</t>
  </si>
  <si>
    <t>29-03-2010</t>
  </si>
  <si>
    <t>CE01G0891</t>
  </si>
  <si>
    <t>PMGD PFV PERLA DEL NORTE</t>
  </si>
  <si>
    <t>SOLAR TI TREINTA Y UNO SPA</t>
  </si>
  <si>
    <t>11-04-2025</t>
  </si>
  <si>
    <t>CE01G0084</t>
  </si>
  <si>
    <t>PMGD HP EL DIUTO</t>
  </si>
  <si>
    <t>MINICENTRAL HIDROELÉCTRICA EL DIUTO S.A.</t>
  </si>
  <si>
    <t>MANZANAR 23 KV</t>
  </si>
  <si>
    <t>MANZANAR 23KV</t>
  </si>
  <si>
    <t>20-04-2011</t>
  </si>
  <si>
    <t>CE01G0893</t>
  </si>
  <si>
    <t>PMGD PFV BARCELONA</t>
  </si>
  <si>
    <t>BELÉN SOLAR SPA</t>
  </si>
  <si>
    <t>Los Vidales / SE Rauquén</t>
  </si>
  <si>
    <t>18-10-2024</t>
  </si>
  <si>
    <t>CE01G0894</t>
  </si>
  <si>
    <t>PMGD PFV TORTUGA SOLAR</t>
  </si>
  <si>
    <t>TORTUGA SOLAR SPA</t>
  </si>
  <si>
    <t>Alimentador San Carlos / S/E Chillán</t>
  </si>
  <si>
    <t>03-10-2024</t>
  </si>
  <si>
    <t>CE01G0302</t>
  </si>
  <si>
    <t>PMGD HP CALIBORO</t>
  </si>
  <si>
    <t>SOCER S.A.</t>
  </si>
  <si>
    <t>ID 227 BA S/E EL AVELLANO 23KV</t>
  </si>
  <si>
    <t>S/E EL AVELLANO 23KV</t>
  </si>
  <si>
    <t>12-07-2017</t>
  </si>
  <si>
    <t>CE02G0302</t>
  </si>
  <si>
    <t>PMGD HP MELO</t>
  </si>
  <si>
    <t>07-11-2017</t>
  </si>
  <si>
    <t>CE03G0302</t>
  </si>
  <si>
    <t>PMGD HP SANTA ISABEL</t>
  </si>
  <si>
    <t>CE01G0083</t>
  </si>
  <si>
    <t>PMGD HP MALLARAUCO</t>
  </si>
  <si>
    <t>HIDROELÉCTRICA MALLARAUCO S.A.</t>
  </si>
  <si>
    <t>24-06-2011</t>
  </si>
  <si>
    <t>CE02G0221</t>
  </si>
  <si>
    <t>PFV NUEVO QUILLAGUA II</t>
  </si>
  <si>
    <t>ID 4630 BA S/E PEQ 220kV</t>
  </si>
  <si>
    <t>CE01G0896</t>
  </si>
  <si>
    <t>PMGD PFV CHILLAN HUAMBALI HIPER</t>
  </si>
  <si>
    <t>TAURO SOLAR SPA</t>
  </si>
  <si>
    <t>S/E CHILLAN C5</t>
  </si>
  <si>
    <t>17-12-2024</t>
  </si>
  <si>
    <t>CE04G0231</t>
  </si>
  <si>
    <t>PMGD HP CAVANCHA</t>
  </si>
  <si>
    <t>ENERNUEVAS S.A.</t>
  </si>
  <si>
    <t>CERRO DRAGÓN 13,8 KV</t>
  </si>
  <si>
    <t>CERRO DRAGÓN 13.8KV</t>
  </si>
  <si>
    <t>Iquique</t>
  </si>
  <si>
    <t>04-11-2010</t>
  </si>
  <si>
    <t>CE02G0231</t>
  </si>
  <si>
    <t>PMGD HP ALTO HOSPICIO</t>
  </si>
  <si>
    <t>ID 10870 BA S/E ALTO HOSPICIO 13.8KV</t>
  </si>
  <si>
    <t>S/E ALTO HOSPICIO 13.8KV</t>
  </si>
  <si>
    <t>Alto Hospicio</t>
  </si>
  <si>
    <t>26-11-2010</t>
  </si>
  <si>
    <t>CE03G0231</t>
  </si>
  <si>
    <t>PMGD HP EL TORO Nº2</t>
  </si>
  <si>
    <t>CE01G0231</t>
  </si>
  <si>
    <t>PMGD HP SANTA ROSA</t>
  </si>
  <si>
    <t>ID 1870 BA S/E ALTO HOSPICIO 13.8KV</t>
  </si>
  <si>
    <t>CE04G0054</t>
  </si>
  <si>
    <t>PMGD HP TRUFULTRUFUL</t>
  </si>
  <si>
    <t>ENERBOSCH S.A.</t>
  </si>
  <si>
    <t>ID 1075 BA S/E LICANCO 23KV</t>
  </si>
  <si>
    <t>S/E LICANCO 23KV</t>
  </si>
  <si>
    <t>16-09-2009</t>
  </si>
  <si>
    <t>CE02G0054</t>
  </si>
  <si>
    <t>PMGD HP PURISIMA</t>
  </si>
  <si>
    <t>31-01-2012</t>
  </si>
  <si>
    <t>CE01G0054</t>
  </si>
  <si>
    <t>PMGD HP RECA</t>
  </si>
  <si>
    <t>20-08-2011</t>
  </si>
  <si>
    <t>CE05G0054</t>
  </si>
  <si>
    <t>PMGD HP EL GALPON</t>
  </si>
  <si>
    <t>S/E MOLINA 66 KV</t>
  </si>
  <si>
    <t>S/E MOLINA 66KV</t>
  </si>
  <si>
    <t>28-06-2016</t>
  </si>
  <si>
    <t>CE04G0384</t>
  </si>
  <si>
    <t>PMGD HP EL COLORADO</t>
  </si>
  <si>
    <t>DESARROLLO DE ENERGÍA SPA</t>
  </si>
  <si>
    <t>S/E PUERTO MONTT</t>
  </si>
  <si>
    <t>29-08-2016</t>
  </si>
  <si>
    <t>CE01G0155</t>
  </si>
  <si>
    <t>PMGD HP COLLIL</t>
  </si>
  <si>
    <t>ENERGÍA COLLIL S.A.</t>
  </si>
  <si>
    <t>ALIMENTADOR CHONCHI CENTRO 23KV</t>
  </si>
  <si>
    <t>Chonchi</t>
  </si>
  <si>
    <t>11-11-2014</t>
  </si>
  <si>
    <t>CE01G1002</t>
  </si>
  <si>
    <t>PMGD HP DONGO</t>
  </si>
  <si>
    <t>DONGO ENERGÍA SPA</t>
  </si>
  <si>
    <t>S/E CENTRAL EL DONGO</t>
  </si>
  <si>
    <t>14-12-2010</t>
  </si>
  <si>
    <t>CE01G0040</t>
  </si>
  <si>
    <t>PMGD HP PUCLARO</t>
  </si>
  <si>
    <t>HIDROELECTRICA PUCLARO S.A.</t>
  </si>
  <si>
    <t>MARQUESA 23 KV</t>
  </si>
  <si>
    <t>MARQUESA 23KV</t>
  </si>
  <si>
    <t>01-05-2008</t>
  </si>
  <si>
    <t>CE01G0899</t>
  </si>
  <si>
    <t>PMGD PFV PERSEFONE</t>
  </si>
  <si>
    <t>CVE PROYECTO TREINTA Y UNO SPA</t>
  </si>
  <si>
    <t>Alimentador Camisa / S/E Salamanca</t>
  </si>
  <si>
    <t>S/E SALAMANCA</t>
  </si>
  <si>
    <t>17-01-2025</t>
  </si>
  <si>
    <t>CE01T0837</t>
  </si>
  <si>
    <t>PFV VICTOR JARA</t>
  </si>
  <si>
    <t>GR CHAÑAR SPA</t>
  </si>
  <si>
    <t>ID 4694 - BA S/E VICTOR JARA 220KV BP1</t>
  </si>
  <si>
    <t>S/E POZO ALMONTE 220KV</t>
  </si>
  <si>
    <t>23-03-2026</t>
  </si>
  <si>
    <t>CE01G0900</t>
  </si>
  <si>
    <t>PMGD PFV MARGARITA X</t>
  </si>
  <si>
    <t>MARGARITA SOLAR SPA</t>
  </si>
  <si>
    <t>Alimentador EL CARMEN / S/E LAS CABRAS</t>
  </si>
  <si>
    <t>04-02-2025</t>
  </si>
  <si>
    <t>CE03G0125</t>
  </si>
  <si>
    <t>PMGD HP LOS CORRALES II</t>
  </si>
  <si>
    <t>06-02-2013</t>
  </si>
  <si>
    <t>CE01G0022</t>
  </si>
  <si>
    <t>PMGD HP AUXILIAR DEL MAIPO</t>
  </si>
  <si>
    <t>CARBOMET ENERGÍA S.A.</t>
  </si>
  <si>
    <t>Alimentador El Mariscal / SE La Pintana</t>
  </si>
  <si>
    <t>S/E LA PINTANA</t>
  </si>
  <si>
    <t>CE02G0022</t>
  </si>
  <si>
    <t>PMGD HP LOS BAJOS</t>
  </si>
  <si>
    <t>S/E CARBOMET 12 KV</t>
  </si>
  <si>
    <t>S/E CARBOMET 12KV</t>
  </si>
  <si>
    <t>Puente Alto</t>
  </si>
  <si>
    <t>CE41G0292</t>
  </si>
  <si>
    <t>PMGD PFV CUARZO</t>
  </si>
  <si>
    <t>ALIMENTADOR CANTILLANA</t>
  </si>
  <si>
    <t>05-12-2024</t>
  </si>
  <si>
    <t>CE04G0012</t>
  </si>
  <si>
    <t>PMGD HP EYZAGUIRRE</t>
  </si>
  <si>
    <t>ID 1064 BA S/E PUENTE ALTO 12KV BP1</t>
  </si>
  <si>
    <t>S/E PUENTE ALTO 12KV</t>
  </si>
  <si>
    <t>01-01-2003</t>
  </si>
  <si>
    <t>CE38G0292</t>
  </si>
  <si>
    <t>PMGD PFV LAS TACAS</t>
  </si>
  <si>
    <t>Alimentador Guanaqueros / S/E El Peñon</t>
  </si>
  <si>
    <t>S/E EL PEÑON</t>
  </si>
  <si>
    <t>CE39G0292</t>
  </si>
  <si>
    <t>PMGD PFV BOIX</t>
  </si>
  <si>
    <t>Alimentador Pillen / S/E Cauquenes</t>
  </si>
  <si>
    <t>15-05-2025</t>
  </si>
  <si>
    <t>CE01G1005</t>
  </si>
  <si>
    <t>PMGD PFV CONDOR LA LIGUA</t>
  </si>
  <si>
    <t>PARQUE FOTOVOLTAICO LA LIGUA SPA</t>
  </si>
  <si>
    <t>SE Quinquimo / Alimentador Placilla</t>
  </si>
  <si>
    <t>S/E QUINQUIMO / ALIMENTADOR PLACILLA</t>
  </si>
  <si>
    <t>27-11-2024</t>
  </si>
  <si>
    <t>CE37G0292</t>
  </si>
  <si>
    <t>PMGD PFV SOLARIS</t>
  </si>
  <si>
    <t>ALIMENTADOR LAS TACAS</t>
  </si>
  <si>
    <t>CE01G1063</t>
  </si>
  <si>
    <t>PMGD PFV EL TRIUNFO</t>
  </si>
  <si>
    <t>BLUE SOLAR OCHO SPA</t>
  </si>
  <si>
    <t>Alimentador Las Juntas / SE San Rafael</t>
  </si>
  <si>
    <t>13-12-2024</t>
  </si>
  <si>
    <t>CE01G1026</t>
  </si>
  <si>
    <t>PMGD PFV EL TREBOL</t>
  </si>
  <si>
    <t>PORTEZUELO SPA</t>
  </si>
  <si>
    <t>Alimentador Las chacras / S/E La Esperanza</t>
  </si>
  <si>
    <t>29-01-2025</t>
  </si>
  <si>
    <t>CE01G1008</t>
  </si>
  <si>
    <t>PMGD PFV ISIDRO</t>
  </si>
  <si>
    <t>PARQUE SOLAR SAN ISIDRO SPA</t>
  </si>
  <si>
    <t>ALIMENTADOR SAID</t>
  </si>
  <si>
    <t>04-03-2025</t>
  </si>
  <si>
    <t>CE01G1033</t>
  </si>
  <si>
    <t>PMGD PFV TARUCA</t>
  </si>
  <si>
    <t>TARUCA SOLAR SPA</t>
  </si>
  <si>
    <t>Alimentador Azapa / SE Pukara</t>
  </si>
  <si>
    <t>CE05G0727</t>
  </si>
  <si>
    <t>PMGD PFV CHILLAN VICENTE MENDEZ</t>
  </si>
  <si>
    <t>Alimentador Vicente Méndez</t>
  </si>
  <si>
    <t>ALIMENTADOR VICENTE MÉNDEZ</t>
  </si>
  <si>
    <t>30-05-2025</t>
  </si>
  <si>
    <t>CE01G1009</t>
  </si>
  <si>
    <t>PMGD PFV PIRINCHO SOLAR</t>
  </si>
  <si>
    <t>CVE PROYECTO VEINTIOCHO SPA</t>
  </si>
  <si>
    <t>Alimentador Challay</t>
  </si>
  <si>
    <t>ALIMENTADOR CHALLAY</t>
  </si>
  <si>
    <t>29-08-2025</t>
  </si>
  <si>
    <t>CE01G1065</t>
  </si>
  <si>
    <t>PMGD PFV SIRIMAVO</t>
  </si>
  <si>
    <t>RAUQUEN SPA</t>
  </si>
  <si>
    <t>Alimentador El Palqui / S/E Monte Patria</t>
  </si>
  <si>
    <t>16-01-2025</t>
  </si>
  <si>
    <t>CE01G1066</t>
  </si>
  <si>
    <t>PMGD PFV BELLOTO B XXVII</t>
  </si>
  <si>
    <t>BELLOTO SPA</t>
  </si>
  <si>
    <t>16-04-2025</t>
  </si>
  <si>
    <t>CE02G0019</t>
  </si>
  <si>
    <t>PMGD HP LAS VERTIENTES</t>
  </si>
  <si>
    <t>ALIMENTADOR CASAS VIEJAS</t>
  </si>
  <si>
    <t>23-12-2013</t>
  </si>
  <si>
    <t>CE03G0019</t>
  </si>
  <si>
    <t>PMGD HP EL LLANO</t>
  </si>
  <si>
    <t>ALIMENTADOR CERRO LA BALLENA</t>
  </si>
  <si>
    <t>CE01G1010</t>
  </si>
  <si>
    <t>PMGD PFV ALGARROBO</t>
  </si>
  <si>
    <t>ALGARROBO SPA</t>
  </si>
  <si>
    <t>ALIMENTADOR ROMERAL</t>
  </si>
  <si>
    <t>08-05-2025</t>
  </si>
  <si>
    <t>CE01G1054</t>
  </si>
  <si>
    <t>PMGD PFV FRAGATA</t>
  </si>
  <si>
    <t>PFV FRAGATA SPA</t>
  </si>
  <si>
    <t>ALIMENTADOR QUEBRADILLA</t>
  </si>
  <si>
    <t>CE01G1067</t>
  </si>
  <si>
    <t>PMGD PFV PVP CHINCHORRO</t>
  </si>
  <si>
    <t>PARQUE SOLAR BENAVENTE SPA</t>
  </si>
  <si>
    <t>ALIMENTADOR CHUNGARA</t>
  </si>
  <si>
    <t>28-02-2025</t>
  </si>
  <si>
    <t>CE01G1019</t>
  </si>
  <si>
    <t>PMGD PFV EL ÑANDU</t>
  </si>
  <si>
    <t>PFV EL ÑANDÚ SPA</t>
  </si>
  <si>
    <t>Alimentador UDA / S/E HERNAN FUENTES</t>
  </si>
  <si>
    <t>S/E HERNAN FUENTES</t>
  </si>
  <si>
    <t>21-01-2025</t>
  </si>
  <si>
    <t>CE01G1068</t>
  </si>
  <si>
    <t>PMGD PFV MILLAHUE</t>
  </si>
  <si>
    <t>BLUE SOLAR CINCO SPA</t>
  </si>
  <si>
    <t>ALIMENTADOR VAQUERÍA</t>
  </si>
  <si>
    <t>31-03-2025</t>
  </si>
  <si>
    <t>CE01G0085</t>
  </si>
  <si>
    <t>PMGD HP MUCHI</t>
  </si>
  <si>
    <t>ENERGY PARTNERS SPA</t>
  </si>
  <si>
    <t>HIDROMUCHI S.A.</t>
  </si>
  <si>
    <t>ALIMENTAQOR PICHIROPULLI - FUTRONO 23 KV</t>
  </si>
  <si>
    <t>ALIMENTAQOR PICHIROPULLI - FUTRONO 23KV</t>
  </si>
  <si>
    <t>22-09-2011</t>
  </si>
  <si>
    <t>CE01G0159</t>
  </si>
  <si>
    <t>PMGD HP LOS COLONOS</t>
  </si>
  <si>
    <t>EMPRESA ELÉCTRICA RÍO PUMA S.A.</t>
  </si>
  <si>
    <t>ESTRUCTURA N° 510649 LINEA DE MEDIA TENSION 13.2 KV DE LUZOSORNO</t>
  </si>
  <si>
    <t>ESTRUCTURA N° 510649 LINEA DE MEDIA TENSION 13.2KV DE LUZOSORNO</t>
  </si>
  <si>
    <t>11-07-2014</t>
  </si>
  <si>
    <t>CE01G1069</t>
  </si>
  <si>
    <t>PMGD PFV SAND SOLAR</t>
  </si>
  <si>
    <t>COPAHUE DE VERANO SPA</t>
  </si>
  <si>
    <t>ALIMENTADOR HUECHUN</t>
  </si>
  <si>
    <t>CE01L0661</t>
  </si>
  <si>
    <t>PMGD PFV CHILLAN CONFLUENCIA</t>
  </si>
  <si>
    <t>OSA MAYOR SOLAR SPA</t>
  </si>
  <si>
    <t>Alimentador Confluencia</t>
  </si>
  <si>
    <t>ALIMENTADOR CONFLUENCIA</t>
  </si>
  <si>
    <t>04-09-2025</t>
  </si>
  <si>
    <t>CE01G1016</t>
  </si>
  <si>
    <t>PMGD PFV PUIG SUNLIGHT</t>
  </si>
  <si>
    <t>MALLOA SOLAR SPA</t>
  </si>
  <si>
    <t>ALIMENTADOR SANTA ROSA</t>
  </si>
  <si>
    <t>CE01G1017</t>
  </si>
  <si>
    <t>PMGD PFV RAMIREZ DEL VERANO SOLAR</t>
  </si>
  <si>
    <t>POIKE DEL VERANO SPA</t>
  </si>
  <si>
    <t>Alimentador Cerrillos</t>
  </si>
  <si>
    <t>ALIMENTADOR CERRILLOS</t>
  </si>
  <si>
    <t>CE01G1020</t>
  </si>
  <si>
    <t>PMGD PFV FALCON</t>
  </si>
  <si>
    <t>ENERGÍA RENOVABLE ROBLE SPA</t>
  </si>
  <si>
    <t>Alimentador Chorombo 13,2 kV / SE Bollenar</t>
  </si>
  <si>
    <t>29-05-2025</t>
  </si>
  <si>
    <t>CE01G1022</t>
  </si>
  <si>
    <t>PMGD PFV RANGUIL SOLAR NORTE</t>
  </si>
  <si>
    <t>RANGUIL SPA</t>
  </si>
  <si>
    <t>ALIMENTADOR PATACÓN</t>
  </si>
  <si>
    <t>CE01G1023</t>
  </si>
  <si>
    <t>PMGD PFV LUMILLA</t>
  </si>
  <si>
    <t>GR LUMILLA SPA</t>
  </si>
  <si>
    <t>ALIMENTADOR GRECIA</t>
  </si>
  <si>
    <t>25-08-2025</t>
  </si>
  <si>
    <t>CE01G1025</t>
  </si>
  <si>
    <t>PMGD PFV DINAMO</t>
  </si>
  <si>
    <t>SOLAR TI TRECE SPA</t>
  </si>
  <si>
    <t>ALIMENTADOR CHOROMBO</t>
  </si>
  <si>
    <t>24-06-2025</t>
  </si>
  <si>
    <t>CE01G1028</t>
  </si>
  <si>
    <t>PMGD PFV ESMERALDA</t>
  </si>
  <si>
    <t>FOTOVOLTAICA CIPRES SPA</t>
  </si>
  <si>
    <t>Alimentador El Ajial</t>
  </si>
  <si>
    <t>ALIMENTADOR EL AJIAL</t>
  </si>
  <si>
    <t>28-05-2025</t>
  </si>
  <si>
    <t>CE10G0042</t>
  </si>
  <si>
    <t>PMGD PFV PUMAS</t>
  </si>
  <si>
    <t>ALIMENTADOR QUILAPAN</t>
  </si>
  <si>
    <t>CE01G1030</t>
  </si>
  <si>
    <t>PMGD PFV VALLE ALEGRE</t>
  </si>
  <si>
    <t>FOTOVOLTAICA VALLE ALEGRE SPA</t>
  </si>
  <si>
    <t>ALIMENTADOR LONCURA</t>
  </si>
  <si>
    <t>Puchuncaví</t>
  </si>
  <si>
    <t>CE01G1031</t>
  </si>
  <si>
    <t>PMGD PFV PARQUE DOÑA BERTA</t>
  </si>
  <si>
    <t>PARQUE SOLAR DOÑA BERTA SPA</t>
  </si>
  <si>
    <t>ALIMENTADOR LIMACHE</t>
  </si>
  <si>
    <t>30-07-2025</t>
  </si>
  <si>
    <t>CE01G1032</t>
  </si>
  <si>
    <t>PMGD PFV ENCINA lll</t>
  </si>
  <si>
    <t>ENCINA SPA</t>
  </si>
  <si>
    <t>ALIMENTADOR MORZA</t>
  </si>
  <si>
    <t>23-04-2025</t>
  </si>
  <si>
    <t>CE01G1035</t>
  </si>
  <si>
    <t>PMGD PFV LAS GUINDILLAS</t>
  </si>
  <si>
    <t>SUR SOLAR SPA</t>
  </si>
  <si>
    <t>ALIMENTADOR ANTIVERO</t>
  </si>
  <si>
    <t>27-06-2025</t>
  </si>
  <si>
    <t>CE01G1045</t>
  </si>
  <si>
    <t>PMGD PFV HORTENSIAS</t>
  </si>
  <si>
    <t>AURORA SOLAR SPA</t>
  </si>
  <si>
    <t>Alimentador El Bajo</t>
  </si>
  <si>
    <t>ALIMENTADOR EL BAJO</t>
  </si>
  <si>
    <t>07-11-2025</t>
  </si>
  <si>
    <t>CE01G1048</t>
  </si>
  <si>
    <t>PMGD PFV BALLOTA</t>
  </si>
  <si>
    <t>MANZANARES ENERGÍA SPA</t>
  </si>
  <si>
    <t>Longaví Oriente / S/E LONGAVI</t>
  </si>
  <si>
    <t>S/E LONGAVI</t>
  </si>
  <si>
    <t>09-04-2026</t>
  </si>
  <si>
    <t>CE01G1046</t>
  </si>
  <si>
    <t>PMGD PFV HERGO LOS SAUCES</t>
  </si>
  <si>
    <t>LOS SAUCES SOLAR II SPA</t>
  </si>
  <si>
    <t>ALIMENTADOR LOS SAUCES-PURÉN (CONTULMO)</t>
  </si>
  <si>
    <t>Los Sauces</t>
  </si>
  <si>
    <t>CE01G1049</t>
  </si>
  <si>
    <t>PMGD PFV ARTEMISA</t>
  </si>
  <si>
    <t>CVE PROYECTO TREINTA Y TRES SPA</t>
  </si>
  <si>
    <t>ALIMENTADOR SANTA BLANCA / ID405_S/E SAN FRANCISCO DE MOSTAZAL</t>
  </si>
  <si>
    <t>12-12-2025</t>
  </si>
  <si>
    <t>CE01G1050</t>
  </si>
  <si>
    <t>PMGD PFV LOS EUCALIPTOS</t>
  </si>
  <si>
    <t>LOS SAUCES SOLAR I SPA</t>
  </si>
  <si>
    <t>Alimentador Los Sauces Purén</t>
  </si>
  <si>
    <t>ALIMENTADOR LOS SAUCES PURÉN</t>
  </si>
  <si>
    <t>22-10-2025</t>
  </si>
  <si>
    <t>CE01G1051</t>
  </si>
  <si>
    <t>PMGD PFV LA ROSA DE SHARON</t>
  </si>
  <si>
    <t>PMGD LA ROSA DE SHARON SPA</t>
  </si>
  <si>
    <t>ALIMENTADOR LOLENCO</t>
  </si>
  <si>
    <t>22-09-2025</t>
  </si>
  <si>
    <t>CE01G1052</t>
  </si>
  <si>
    <t>PMGD PFV ALCAZAR</t>
  </si>
  <si>
    <t>JUAN SOLAR SPA</t>
  </si>
  <si>
    <t>ALCAZAR-ID1103 PA S/E LOS ANGELES (CGE) C4 / ID426 S/E LOS SAUCES (CGE)</t>
  </si>
  <si>
    <t>03-09-2025</t>
  </si>
  <si>
    <t>CE01G1055</t>
  </si>
  <si>
    <t>PMGD PFV LA COSECHA</t>
  </si>
  <si>
    <t>SOCIEDAD ENERGÍAS RENOVABLES EL ÁLAMO SPA</t>
  </si>
  <si>
    <t>ALIMENTADOR VIOLETA PARRA</t>
  </si>
  <si>
    <t>06-08-2025</t>
  </si>
  <si>
    <t>CE01G1058</t>
  </si>
  <si>
    <t>PMGD PFV QUILVO</t>
  </si>
  <si>
    <t>NICOLAS SOLAR SPA</t>
  </si>
  <si>
    <t>ALIMENTADOR GUAICO</t>
  </si>
  <si>
    <t>25-11-2025</t>
  </si>
  <si>
    <t>CE01G1057</t>
  </si>
  <si>
    <t>PMGD PFV ANGOL SOLAR I</t>
  </si>
  <si>
    <t>ANGOL SOLAR I SPA</t>
  </si>
  <si>
    <t>ALIMENTADOR ANGOL DEUCO</t>
  </si>
  <si>
    <t>CE01G1073</t>
  </si>
  <si>
    <t>PMGD PFV LO CONTY</t>
  </si>
  <si>
    <t>MAUI SOLAR SPA</t>
  </si>
  <si>
    <t>ID 564 PA S/E CACHAPOAL C4</t>
  </si>
  <si>
    <t>04-03-2026</t>
  </si>
  <si>
    <t>1,65 (DE02146-26)</t>
  </si>
  <si>
    <t>CE01G1077</t>
  </si>
  <si>
    <t>PMGD PFV MAULE X</t>
  </si>
  <si>
    <t>TIELMES ENERGIA SPA</t>
  </si>
  <si>
    <t>ALIMENTADOR DUAO</t>
  </si>
  <si>
    <t>09/12/2025</t>
  </si>
  <si>
    <t>CE01G1080</t>
  </si>
  <si>
    <t>PMGD PFV JACARANDA</t>
  </si>
  <si>
    <t>JACARANDA SPA</t>
  </si>
  <si>
    <t>ALIMENTADOR INDUSTRIAL / S/E COMBARBALA</t>
  </si>
  <si>
    <t>30-12-2025</t>
  </si>
  <si>
    <t>CE01G1081</t>
  </si>
  <si>
    <t>PMGD PFV CONCORDE</t>
  </si>
  <si>
    <t>EL CONDOR SOLAR SPA</t>
  </si>
  <si>
    <t>ALIMENTADOR EL SALADO / S/E EL SALADO</t>
  </si>
  <si>
    <t>S/E EL SALADO</t>
  </si>
  <si>
    <t>29-10-2025</t>
  </si>
  <si>
    <t>CE01G1083</t>
  </si>
  <si>
    <t>PMGD PFV DRUX</t>
  </si>
  <si>
    <t>NAIN SOLAR SPA</t>
  </si>
  <si>
    <t>ALIMENTADOR RUCATREMO</t>
  </si>
  <si>
    <t>04-02-2026</t>
  </si>
  <si>
    <t>CE01G1084</t>
  </si>
  <si>
    <t>PMGD PFV EL CATURRO</t>
  </si>
  <si>
    <t>LA SIERRA SPA</t>
  </si>
  <si>
    <t>04-12-2025</t>
  </si>
  <si>
    <t>CE01G0649</t>
  </si>
  <si>
    <t>PMGD HP CENTRAL EL ATAJO</t>
  </si>
  <si>
    <t>CI GMF II ARENA PROJECTCO SPA</t>
  </si>
  <si>
    <t>CENTRAL EL ATAJO SPA</t>
  </si>
  <si>
    <t>Barra 23 KV alimentador picoltue mulchen</t>
  </si>
  <si>
    <t>BARRA 23KV ALIMENTADOR PICOLTUE MULCHEN</t>
  </si>
  <si>
    <t>13-11-2020</t>
  </si>
  <si>
    <t>CE01G1085</t>
  </si>
  <si>
    <t>PMGD PFV LILIUM</t>
  </si>
  <si>
    <t>LIRIOS DE CHUMAQUITO SPA</t>
  </si>
  <si>
    <t>ALIMENTADOR LOS LIRIOS</t>
  </si>
  <si>
    <t>CE02G0803</t>
  </si>
  <si>
    <t>PMGD PFV EL MONTE AMPLIACIÓN</t>
  </si>
  <si>
    <t>ALIMENTADOR Naltagua</t>
  </si>
  <si>
    <t>ALIMENTADOR NALTAGUA</t>
  </si>
  <si>
    <t>06-02-2026</t>
  </si>
  <si>
    <t>2,4 (DE01863-26)</t>
  </si>
  <si>
    <t>CE01G1094</t>
  </si>
  <si>
    <t>PMGD PFV SALAMANCA</t>
  </si>
  <si>
    <t>MAITE SOLAR SPA</t>
  </si>
  <si>
    <t>ALIMENTADOR VAROLI</t>
  </si>
  <si>
    <t>12-03-2026</t>
  </si>
  <si>
    <t>CE01L0002</t>
  </si>
  <si>
    <t>TER ACONCAGUA</t>
  </si>
  <si>
    <t>ENAP REFINERÍAS S.A.</t>
  </si>
  <si>
    <t>ENAP REFINERIAS S.A. - ACONCAGUA</t>
  </si>
  <si>
    <t>ID 3224 BA S/E MAUCO 110KV BP1</t>
  </si>
  <si>
    <t>S/E TORQUEMADA 110KV</t>
  </si>
  <si>
    <t>Termoeléctrica de turbina a gas</t>
  </si>
  <si>
    <t>02-10-2020</t>
  </si>
  <si>
    <t>CE01G0064</t>
  </si>
  <si>
    <t>TER AGUAS BLANCAS</t>
  </si>
  <si>
    <t>AGUAS BLANCAS</t>
  </si>
  <si>
    <t>S/E AGUAS BLANCAS 13.8KV</t>
  </si>
  <si>
    <t>Motor de combustión interna</t>
  </si>
  <si>
    <t>04-06-2013</t>
  </si>
  <si>
    <t>CE01G0146</t>
  </si>
  <si>
    <t>TER ANDES GENERACION</t>
  </si>
  <si>
    <t>ANDES GENERACIÓN SPA</t>
  </si>
  <si>
    <t>17-05-2016</t>
  </si>
  <si>
    <t>CE13G0216</t>
  </si>
  <si>
    <t>TER ANDINA</t>
  </si>
  <si>
    <t>S/E CHACAYA 220KV</t>
  </si>
  <si>
    <t>Termoeléctrica de turbina a vapor</t>
  </si>
  <si>
    <t>15-07-2011</t>
  </si>
  <si>
    <t>CE01G0213</t>
  </si>
  <si>
    <t>TER ANGAMOS</t>
  </si>
  <si>
    <t>EMPRESA ELÉCTRICA ANGAMOS SPA</t>
  </si>
  <si>
    <t>S/E ANGAMOS 220KV</t>
  </si>
  <si>
    <t>11-04-2011</t>
  </si>
  <si>
    <t>CE22G0003</t>
  </si>
  <si>
    <t>TER ANTILHUE</t>
  </si>
  <si>
    <t>GENERADORA ANTILHUE SPA</t>
  </si>
  <si>
    <t>S/E ANTILHUE 220KV</t>
  </si>
  <si>
    <t>S/E VALDIVIA 220KV</t>
  </si>
  <si>
    <t>07-01-2005</t>
  </si>
  <si>
    <t>CE07L0089</t>
  </si>
  <si>
    <t>TER ARAUCO</t>
  </si>
  <si>
    <t>ARAUCO BIOENERGÍA SPA</t>
  </si>
  <si>
    <t>CELULOSA ARAUCO Y CONSTITUCIÓN S.A.</t>
  </si>
  <si>
    <t>S/E PLANTA ARAUCO 66KV</t>
  </si>
  <si>
    <t>10-04-1996</t>
  </si>
  <si>
    <t>CE08L0089</t>
  </si>
  <si>
    <t>TER ARAUCO MAPA</t>
  </si>
  <si>
    <t>S/E PLANTA ARAUCO 220 kV</t>
  </si>
  <si>
    <t>S/E PLANTA ARAUCO 220KV</t>
  </si>
  <si>
    <t>16-09-2025 0:00:00</t>
  </si>
  <si>
    <t>CE02G0216</t>
  </si>
  <si>
    <t>TER ARICA</t>
  </si>
  <si>
    <t>S/E CENTRAL DIESEL ARICA 66KV</t>
  </si>
  <si>
    <t>31-07-1953</t>
  </si>
  <si>
    <t>CE23G0021</t>
  </si>
  <si>
    <t>TER ATACAMA</t>
  </si>
  <si>
    <t>S/E ATACAMA 220 KV</t>
  </si>
  <si>
    <t>S/E ATACAMA 220KV</t>
  </si>
  <si>
    <t>Termoeléctrica de ciclo combinado</t>
  </si>
  <si>
    <t>15-09-1999</t>
  </si>
  <si>
    <t>CE14G0018</t>
  </si>
  <si>
    <t>TER CALLE CALLE</t>
  </si>
  <si>
    <t>S/E CENTRAL CALLE CALLE 0.4 KV</t>
  </si>
  <si>
    <t>S/E VALDIVIA (STS) 23KV</t>
  </si>
  <si>
    <t>28-04-2011</t>
  </si>
  <si>
    <t>CE10G0049</t>
  </si>
  <si>
    <t>TER CAMPICHE</t>
  </si>
  <si>
    <t>EMPRESA ELÉCTRICA VENTANAS SPA</t>
  </si>
  <si>
    <t>S/E VENTANAS 220 KV</t>
  </si>
  <si>
    <t>S/E VENTANAS 220KV</t>
  </si>
  <si>
    <t>15-03-2013</t>
  </si>
  <si>
    <t>CE02G0004</t>
  </si>
  <si>
    <t>TER CANDELARIA</t>
  </si>
  <si>
    <t>S/E CANDELARIA 220KV</t>
  </si>
  <si>
    <t>02-05-2005</t>
  </si>
  <si>
    <t>239,4 (DIESEL) / 249,71 (GN)</t>
  </si>
  <si>
    <t>237,61 (DIESEL) / 247,9 (GN)</t>
  </si>
  <si>
    <t>CE01G0047</t>
  </si>
  <si>
    <t>TER CARDONES</t>
  </si>
  <si>
    <t>CENTRAL CARDONES</t>
  </si>
  <si>
    <t>04-07-2009</t>
  </si>
  <si>
    <t>CE01G0210</t>
  </si>
  <si>
    <t>PMGD TER EL CANELO</t>
  </si>
  <si>
    <t>CENTRAL ELÉCTRICA EL CANELO SPA</t>
  </si>
  <si>
    <t>ID 448 BA S/E PUERTO VARAS 13.8KV</t>
  </si>
  <si>
    <t>S/E PUERTO VARAS 13.8KV</t>
  </si>
  <si>
    <t>21-12-2015</t>
  </si>
  <si>
    <t>CE05G0210</t>
  </si>
  <si>
    <t>PMGD TER EL CANELO II</t>
  </si>
  <si>
    <t>ID 432 BA S/E MELIPULLI 23KV</t>
  </si>
  <si>
    <t>S/E MELIPULLI 23KV</t>
  </si>
  <si>
    <t>11-07-2017</t>
  </si>
  <si>
    <t>CE01G0527</t>
  </si>
  <si>
    <t>PMGD TER ALMENDRADO</t>
  </si>
  <si>
    <t>CENTRAL ELÉCTRICA ALMENDRADO SPA</t>
  </si>
  <si>
    <t>ID 406 BA S/E CHONCHI 23KV BP1</t>
  </si>
  <si>
    <t>S/E CHONCHI 23KV</t>
  </si>
  <si>
    <t>11-06-2019</t>
  </si>
  <si>
    <t>CE01G0449</t>
  </si>
  <si>
    <t>PMGD TER CHORRILLOS</t>
  </si>
  <si>
    <t>GENERADORA CHORRILLOS SPA</t>
  </si>
  <si>
    <t>S/E LAMPA 23KV</t>
  </si>
  <si>
    <t>12-09-2019</t>
  </si>
  <si>
    <t>CE01G0341</t>
  </si>
  <si>
    <t>PMGD TER CIRUELILLO</t>
  </si>
  <si>
    <t>ID 396 BA S/E ANCUD 23KV B1</t>
  </si>
  <si>
    <t>S/E ANCUD 23KV</t>
  </si>
  <si>
    <t>Ancud</t>
  </si>
  <si>
    <t>15-11-2019</t>
  </si>
  <si>
    <t>CE02L0089</t>
  </si>
  <si>
    <t>TER CELCO</t>
  </si>
  <si>
    <t>S/E CONSTITUCION 66KV</t>
  </si>
  <si>
    <t>CE01G1089</t>
  </si>
  <si>
    <t>TER CEMENTOS BIO BIO CENTRO</t>
  </si>
  <si>
    <t>NUEVO AMANECER FZ SPA</t>
  </si>
  <si>
    <t>S/E CEMENTOS BIO BIO CENTRO 13,2KV</t>
  </si>
  <si>
    <t>12,46 diesel/12,35 Fuel Oil</t>
  </si>
  <si>
    <t>12,08 diesel/12,09 Fuel Oil</t>
  </si>
  <si>
    <t>CE01G0039</t>
  </si>
  <si>
    <t>TER CENIZAS</t>
  </si>
  <si>
    <t>ELÉCTRICA CENIZAS S.A.</t>
  </si>
  <si>
    <t>S/E CARDONES 110KV B1</t>
  </si>
  <si>
    <t>S/E CARDONES 110KV</t>
  </si>
  <si>
    <t>31-07-2009</t>
  </si>
  <si>
    <t>CE02G0649</t>
  </si>
  <si>
    <t>PMGD TER CENTRAL QUITRALMAN</t>
  </si>
  <si>
    <t>CINERGIA CHILE SPA</t>
  </si>
  <si>
    <t>Barra 23 KV Alimentador Picoltue - SE Mulchen</t>
  </si>
  <si>
    <t>CE03G0417</t>
  </si>
  <si>
    <t>TER CHAGUAL</t>
  </si>
  <si>
    <t>PRIME ENERGÍA QUICKSTART SPA</t>
  </si>
  <si>
    <t>LOS CONDORES - LOS VILOS 220KV C1</t>
  </si>
  <si>
    <t>27-08-2021</t>
  </si>
  <si>
    <t>CE05G0035</t>
  </si>
  <si>
    <t>TER CHILOE</t>
  </si>
  <si>
    <t>ELEKTRA GENERACIÓN S.A.</t>
  </si>
  <si>
    <t>S/E QUELLON 23KV</t>
  </si>
  <si>
    <t>S/E QUELLON 110KV</t>
  </si>
  <si>
    <t>Quellón</t>
  </si>
  <si>
    <t>16-07-2008</t>
  </si>
  <si>
    <t>CE02L0003</t>
  </si>
  <si>
    <t>TER CHOLGUAN</t>
  </si>
  <si>
    <t>MADERAS ARAUCO S.A.</t>
  </si>
  <si>
    <t>S/E CHARRUA 66KV</t>
  </si>
  <si>
    <t>06-06-2003</t>
  </si>
  <si>
    <t>CE01G0905</t>
  </si>
  <si>
    <t>PMGD TER DIESEL COYA</t>
  </si>
  <si>
    <t>FACTOR LUZ SPA</t>
  </si>
  <si>
    <t>INMOBILIARIA, INVERSIONES Y SERVICIOS POWER CHILE LTDA.</t>
  </si>
  <si>
    <t>Nogales/SE Machli</t>
  </si>
  <si>
    <t>S/E MACHLI</t>
  </si>
  <si>
    <t>20-09-2023</t>
  </si>
  <si>
    <t>CE01G0128</t>
  </si>
  <si>
    <t>PMGD TER TAMM</t>
  </si>
  <si>
    <t>ROBERTO TAMM Y CIA LTDA.</t>
  </si>
  <si>
    <t>ALIMENTADOR TINGUIRIRICA</t>
  </si>
  <si>
    <t>11-03-2013</t>
  </si>
  <si>
    <t>CE01G0152</t>
  </si>
  <si>
    <t>PMGD TER ANCALI</t>
  </si>
  <si>
    <t>AGRÍCOLA ANCALÍ LIMITADA</t>
  </si>
  <si>
    <t>ALIMENTADOR 23 KV LICURA</t>
  </si>
  <si>
    <t>ALIMENTADOR 23KV LICURA</t>
  </si>
  <si>
    <t>06-05-2013</t>
  </si>
  <si>
    <t>CE10G0018</t>
  </si>
  <si>
    <t>TER CHUYACA</t>
  </si>
  <si>
    <t>S/E CENTRAL CHUYACA 66KV</t>
  </si>
  <si>
    <t>S/E BARRO BLANCO 66KV</t>
  </si>
  <si>
    <t>11-05-2009</t>
  </si>
  <si>
    <t>CE01G0338</t>
  </si>
  <si>
    <t>PMGD TER EL CAMPESINO</t>
  </si>
  <si>
    <t>AASA ENERGÍA S.A.</t>
  </si>
  <si>
    <t>24-01-2018</t>
  </si>
  <si>
    <t>CE04G0031</t>
  </si>
  <si>
    <t>PMGD TER CASABLANCA</t>
  </si>
  <si>
    <t>FENSTER ENERGY TRADING SPA</t>
  </si>
  <si>
    <t>TECNORED S.A.</t>
  </si>
  <si>
    <t>CE01G0559</t>
  </si>
  <si>
    <t>PMGD TER COPIULEMU</t>
  </si>
  <si>
    <t>DUERO ENERGÍA COPIULEMU SPA</t>
  </si>
  <si>
    <t>ID 330 BA S/E ANDALIEN 15KV C2</t>
  </si>
  <si>
    <t>S/E ANDALIEN 15KV</t>
  </si>
  <si>
    <t>Concepción</t>
  </si>
  <si>
    <t>Florida</t>
  </si>
  <si>
    <t>CE05G1041</t>
  </si>
  <si>
    <t>PMGD TER DON PEDRO</t>
  </si>
  <si>
    <t>GM ENERGY SPA</t>
  </si>
  <si>
    <t>RESPALDO Y POTENCIA SPA</t>
  </si>
  <si>
    <t>Alimentador Las Industrias; SE Loma Colorada</t>
  </si>
  <si>
    <t>S/E LOMA COLORADA</t>
  </si>
  <si>
    <t>San Pedro de la Paz</t>
  </si>
  <si>
    <t>CE01G0995</t>
  </si>
  <si>
    <t>PMGD TER MAYOR POWER</t>
  </si>
  <si>
    <t>FIRME ENERGÍA SPA</t>
  </si>
  <si>
    <t>Los Guindos, S/E Buin</t>
  </si>
  <si>
    <t>30-12-2024</t>
  </si>
  <si>
    <t>CE01G0320</t>
  </si>
  <si>
    <t>PMGD TER CHILE</t>
  </si>
  <si>
    <t>PMGD CHILE GENERACIÓN LTDA.</t>
  </si>
  <si>
    <t>CE07L0096</t>
  </si>
  <si>
    <t>TER CMPC BUCALEMU</t>
  </si>
  <si>
    <t>BIOENERGÍAS FORESTALES SPA</t>
  </si>
  <si>
    <t>CMPC MADERAS SPA</t>
  </si>
  <si>
    <t>CE01G0325</t>
  </si>
  <si>
    <t>PMGD TER LIPIGAS CONCON</t>
  </si>
  <si>
    <t>EMPRESAS LIPIGAS S.A.</t>
  </si>
  <si>
    <t>ID 2917 BA S/E CONCON BP1</t>
  </si>
  <si>
    <t>23-11-2017</t>
  </si>
  <si>
    <t>CE01G0672</t>
  </si>
  <si>
    <t>PMGD TER ETERSOL</t>
  </si>
  <si>
    <t>ENERGÍA MORRO GUAYACÁN SPA</t>
  </si>
  <si>
    <t>Alimentador Palmilla, Subestación Quilicura</t>
  </si>
  <si>
    <t>ALIMENTADOR PALMILLA. SUBESTACIÓN QUILICURA</t>
  </si>
  <si>
    <t>07-03-2021</t>
  </si>
  <si>
    <t>CE02G0672</t>
  </si>
  <si>
    <t>PMGD TER HOLLEY</t>
  </si>
  <si>
    <t>Los Leones / SE Vitacura</t>
  </si>
  <si>
    <t>S/E VITACURA</t>
  </si>
  <si>
    <t>Vitacura</t>
  </si>
  <si>
    <t>12-01-2025</t>
  </si>
  <si>
    <t>CE03G0672</t>
  </si>
  <si>
    <t>PMGD TER EXEQUIEL FERNANDEZ</t>
  </si>
  <si>
    <t>Alimentador Roa / SE Macul</t>
  </si>
  <si>
    <t>S/E MACUL</t>
  </si>
  <si>
    <t>21-10-2024</t>
  </si>
  <si>
    <t>CE04G0672</t>
  </si>
  <si>
    <t>PMGD TER BELLET</t>
  </si>
  <si>
    <t>S/E Vitacura E4</t>
  </si>
  <si>
    <t>30-06-2024</t>
  </si>
  <si>
    <t>CE01G0395</t>
  </si>
  <si>
    <t>PMGD TER ERMITAÑO</t>
  </si>
  <si>
    <t>GENERADORA ERMITAÑO SPA</t>
  </si>
  <si>
    <t>05-06-2018</t>
  </si>
  <si>
    <t>CE01G0294</t>
  </si>
  <si>
    <t>PMGD TER LOS PINOS</t>
  </si>
  <si>
    <t>BIO ENERGÍA LOS PINOS SPA</t>
  </si>
  <si>
    <t>ID 198 BA S/E PENCO 15KV</t>
  </si>
  <si>
    <t>S/E PENCO 15KV</t>
  </si>
  <si>
    <t>Penco</t>
  </si>
  <si>
    <t>05-12-2017</t>
  </si>
  <si>
    <t>CE06G1041</t>
  </si>
  <si>
    <t>PMGD TER DAGOBERTO</t>
  </si>
  <si>
    <t>Alimentador Las Quilas / SE Padre las Casas</t>
  </si>
  <si>
    <t>S/E PADRE LAS CASAS</t>
  </si>
  <si>
    <t>Padre Las Casas</t>
  </si>
  <si>
    <t>CE02G0126</t>
  </si>
  <si>
    <t>PMGD TER HBS</t>
  </si>
  <si>
    <t>HBS ENERGÍA S.A.</t>
  </si>
  <si>
    <t>EL AVELLANO 23 KV</t>
  </si>
  <si>
    <t>EL AVELLANO 23KV</t>
  </si>
  <si>
    <t>15-06-2011</t>
  </si>
  <si>
    <t>CE01G0126</t>
  </si>
  <si>
    <t>PMGD TER HBS GNL</t>
  </si>
  <si>
    <t>01-09-2016</t>
  </si>
  <si>
    <t>CE01G0133</t>
  </si>
  <si>
    <t>PMGD TER COELEMU</t>
  </si>
  <si>
    <t>ENERGÍA LEÓN S.A.</t>
  </si>
  <si>
    <t>ALIMENTADOR COELEMU 23 KV</t>
  </si>
  <si>
    <t>ALIMENTADOR COELEMU 23KV</t>
  </si>
  <si>
    <t>Coelemu</t>
  </si>
  <si>
    <t>04-03-2014</t>
  </si>
  <si>
    <t>CE07G0721</t>
  </si>
  <si>
    <t>PMGD TER DIESEL CEREZO</t>
  </si>
  <si>
    <t>MYTILINEOS ENERGY TRADING CHILE SPA</t>
  </si>
  <si>
    <t>BEPATAGONIA GENERACIÓN S.A.</t>
  </si>
  <si>
    <t>Alimentador La Laguna / SE Teno</t>
  </si>
  <si>
    <t>18-08-2021</t>
  </si>
  <si>
    <t>CE01G0437</t>
  </si>
  <si>
    <t>PMGD TER ZAPALLAR</t>
  </si>
  <si>
    <t>GENERADORA ZAPALLAR SPA</t>
  </si>
  <si>
    <t>Alimentador Zapallar S/E CURICO</t>
  </si>
  <si>
    <t>S/E CURICO</t>
  </si>
  <si>
    <t>CE01G0569</t>
  </si>
  <si>
    <t>PMGD TER CALAFATE</t>
  </si>
  <si>
    <t>GENERADORA CALAFATE SPA</t>
  </si>
  <si>
    <t>ID 3124 BA S/E PUERTO MONTT B2 23KV</t>
  </si>
  <si>
    <t>S/E PUERTO MONTT B2 23KV</t>
  </si>
  <si>
    <t>CE01G0643</t>
  </si>
  <si>
    <t>PMGD TER BLUEGATE</t>
  </si>
  <si>
    <t>BLUEGATE ENERGÍA SPA</t>
  </si>
  <si>
    <t>ID1744 - BA S/E ALTO BONITO 23KV</t>
  </si>
  <si>
    <t>S/E ALTO BONITO 23KV</t>
  </si>
  <si>
    <t>07-10-2020</t>
  </si>
  <si>
    <t>CE01G0742</t>
  </si>
  <si>
    <t>PMGD TER EL FARO</t>
  </si>
  <si>
    <t>SCL III SPA</t>
  </si>
  <si>
    <t>ID364 BA S/E QUEREO 23KV</t>
  </si>
  <si>
    <t>S/E QUEREO 23KV</t>
  </si>
  <si>
    <t>01-10-2020</t>
  </si>
  <si>
    <t>CE01G0438</t>
  </si>
  <si>
    <t>PMGD TER MIMBRE</t>
  </si>
  <si>
    <t>GENERADORA MIMBRE SPA</t>
  </si>
  <si>
    <t>ID 153 BA S/E COLCHAGUA 15KV C1</t>
  </si>
  <si>
    <t>S/E COLCHAGUA 15KV</t>
  </si>
  <si>
    <t>CE01G0550</t>
  </si>
  <si>
    <t>PMGD TER DOÑA JAVIERA</t>
  </si>
  <si>
    <t>DOÑA JAVIERA VALLEDOR SPA</t>
  </si>
  <si>
    <t>28-10-2019</t>
  </si>
  <si>
    <t>CE01G0920</t>
  </si>
  <si>
    <t>PMGD TER LOS ARRAYANES</t>
  </si>
  <si>
    <t>INMOBILIARIA AGUA MARINA S.A.</t>
  </si>
  <si>
    <t>S/E CHACABUCO D15</t>
  </si>
  <si>
    <t>05-10-2023</t>
  </si>
  <si>
    <t>CE01G0355</t>
  </si>
  <si>
    <t>PMGD TER MERCED</t>
  </si>
  <si>
    <t>GENERADORA LOS HIBISCOS SPA</t>
  </si>
  <si>
    <t>Alimentador La Capilla / SE San Bernardo</t>
  </si>
  <si>
    <t>CE01G0404</t>
  </si>
  <si>
    <t>PMGD TER SEPULTURA</t>
  </si>
  <si>
    <t>ENERGÍA GENERACIÓN SPA</t>
  </si>
  <si>
    <t>SE LEYDA</t>
  </si>
  <si>
    <t>CE01G0792</t>
  </si>
  <si>
    <t>PMGD TER AGGREKO 01</t>
  </si>
  <si>
    <t>AGGREKO CHILE LIMITADA</t>
  </si>
  <si>
    <t>Alimentador Libertadores / SE Chacabuco</t>
  </si>
  <si>
    <t>CE01G0340</t>
  </si>
  <si>
    <t>PMGD TER CONCHALI</t>
  </si>
  <si>
    <t>QUEMCHI GENERADORA DE ELECTRICIDAD S.A.</t>
  </si>
  <si>
    <t>13-03-2019</t>
  </si>
  <si>
    <t>CE01G0375</t>
  </si>
  <si>
    <t>PMGD TER BERLIOZ</t>
  </si>
  <si>
    <t>AS ENERGÍA LTDA.</t>
  </si>
  <si>
    <t>Alimentador Los Copihues / SE San Joaquín</t>
  </si>
  <si>
    <t>S/E SAN JOAQUÍN</t>
  </si>
  <si>
    <t>San Joaquín</t>
  </si>
  <si>
    <t>07-10-2022</t>
  </si>
  <si>
    <t>CE02G0652</t>
  </si>
  <si>
    <t>PMGD TER TREBAL MAPOCHO</t>
  </si>
  <si>
    <t>AGUAS ANDINAS S.A.</t>
  </si>
  <si>
    <t>ALIMENTADOR SANTA MARTA</t>
  </si>
  <si>
    <t>01-12-2012</t>
  </si>
  <si>
    <t>CE01L0079</t>
  </si>
  <si>
    <t>TER CMPC CORDILLERA</t>
  </si>
  <si>
    <t>PAPELES CORDILLERA SPA</t>
  </si>
  <si>
    <t>S/E PUENTE ALTO CMPC 110KV</t>
  </si>
  <si>
    <t>S/E PUENTE ALTO (CMPC) 110KV</t>
  </si>
  <si>
    <t>25-04-2016</t>
  </si>
  <si>
    <t>CE02A0021</t>
  </si>
  <si>
    <t>TER CMPC LAJA</t>
  </si>
  <si>
    <t>CMPC PULP SPA.</t>
  </si>
  <si>
    <t>S/E  CELULOSA LAJA 220KV</t>
  </si>
  <si>
    <t>S/E CELULOSA LAJA 220KV</t>
  </si>
  <si>
    <t>01-05-2013</t>
  </si>
  <si>
    <t>CE01G0617</t>
  </si>
  <si>
    <t>PMGD TER AROMOS</t>
  </si>
  <si>
    <t>ALTO CAUTÍN SPA</t>
  </si>
  <si>
    <t>S/E LOS SAUCES 23KV</t>
  </si>
  <si>
    <t>CE02G0617</t>
  </si>
  <si>
    <t>PMGD TER BOLDOS</t>
  </si>
  <si>
    <t>S/E PICOLTUÉ 23KV</t>
  </si>
  <si>
    <t>21-05-2020</t>
  </si>
  <si>
    <t>CE01G0547</t>
  </si>
  <si>
    <t>PMGD TER CALFUCO</t>
  </si>
  <si>
    <t>GENERADORA AZUL SPA</t>
  </si>
  <si>
    <t>ID 1744 BA S/E ALTO BONITO 23KV</t>
  </si>
  <si>
    <t>04-09-2019</t>
  </si>
  <si>
    <t>CE02G0547</t>
  </si>
  <si>
    <t>PMGD TER LAS DALIAS</t>
  </si>
  <si>
    <t>Alimentador Misquihue / SE El Empalme</t>
  </si>
  <si>
    <t>S/E EL EMPALME</t>
  </si>
  <si>
    <t>Maullín</t>
  </si>
  <si>
    <t>15-06-2023</t>
  </si>
  <si>
    <t>CE01G0157</t>
  </si>
  <si>
    <t>PMGD TER ESTANCILLA</t>
  </si>
  <si>
    <t>GENERADORA ESTANCILLA SPA</t>
  </si>
  <si>
    <t>ALIMENTADOR LA CAPILLA 12 KV</t>
  </si>
  <si>
    <t>ALIMENTADOR LA CAPILLA 12KV</t>
  </si>
  <si>
    <t>10-01-2013</t>
  </si>
  <si>
    <t>CE02G0157</t>
  </si>
  <si>
    <t>PMGD TER EL NOGAL</t>
  </si>
  <si>
    <t>ID 904 BA S/E SAN BERNARDO 12KV BP3</t>
  </si>
  <si>
    <t>S/E SAN BERNARDO 12KV</t>
  </si>
  <si>
    <t>20-04-2017</t>
  </si>
  <si>
    <t>CE03G0153</t>
  </si>
  <si>
    <t>PMGD TER TOMAVAL</t>
  </si>
  <si>
    <t>BIOCRUZ GENERACIÓN S.A.</t>
  </si>
  <si>
    <t>TOMAVAL GENERACIÓN S.A.</t>
  </si>
  <si>
    <t>La Cruz</t>
  </si>
  <si>
    <t>01-04-2011</t>
  </si>
  <si>
    <t>CE01G0153</t>
  </si>
  <si>
    <t>PMGD TER BIO CRUZ</t>
  </si>
  <si>
    <t>29-08-2012</t>
  </si>
  <si>
    <t>CE01A0021</t>
  </si>
  <si>
    <t>TER CMPC PACIFICO</t>
  </si>
  <si>
    <t>S/E CELULOSA PACIFICO 220KV</t>
  </si>
  <si>
    <t>01-01-2014</t>
  </si>
  <si>
    <t>CE01G0207</t>
  </si>
  <si>
    <t>PMGD TER RASO POWER</t>
  </si>
  <si>
    <t>ELÉCTRICA RASO POWER LTDA.</t>
  </si>
  <si>
    <t>ID 565 BA S/E CONSTITUCIÓN 23KV BP1</t>
  </si>
  <si>
    <t>S/E CONSTITUCIÓN 23KV</t>
  </si>
  <si>
    <t>CE01G0680</t>
  </si>
  <si>
    <t>PMGD TER ELECTRICA PINARES LIMITADA</t>
  </si>
  <si>
    <t>ELÉCTRICA PINARES LIMITADA</t>
  </si>
  <si>
    <t>Alimentador Purapel / SE Constitución</t>
  </si>
  <si>
    <t>10-02-2021</t>
  </si>
  <si>
    <t>CE03A0021</t>
  </si>
  <si>
    <t>TER CMPC SANTA FE</t>
  </si>
  <si>
    <t>S/E NACIMIENTO 220 KV</t>
  </si>
  <si>
    <t>S/E NACIMIENTO 220KV</t>
  </si>
  <si>
    <t>Nacimiento</t>
  </si>
  <si>
    <t>10-04-2015</t>
  </si>
  <si>
    <t>CE01L0103</t>
  </si>
  <si>
    <t>TER CMPC TISSUE</t>
  </si>
  <si>
    <t>CMPC TISSUE S.A.</t>
  </si>
  <si>
    <t>S/E ISLA DE MAIPO 66 KV</t>
  </si>
  <si>
    <t>S/E ISLA DE MAIPO 66KV</t>
  </si>
  <si>
    <t>16-06-2016</t>
  </si>
  <si>
    <t>CE36G0018</t>
  </si>
  <si>
    <t>TER COCHAMO (SM)</t>
  </si>
  <si>
    <t>Alimentador Cochamó-Puelo</t>
  </si>
  <si>
    <t>ALIMENTADOR COCHAMÓ-PUELO</t>
  </si>
  <si>
    <t>01-03-1910</t>
  </si>
  <si>
    <t>CE07G0010</t>
  </si>
  <si>
    <t>TER COCHRANE</t>
  </si>
  <si>
    <t>S/E COCHRANE 220KV</t>
  </si>
  <si>
    <t>09-07-2016</t>
  </si>
  <si>
    <t>CE11G0031</t>
  </si>
  <si>
    <t>PMGD TER CASABLANCA II</t>
  </si>
  <si>
    <t>CE03G0031</t>
  </si>
  <si>
    <t>PMGD TER CURAUMA</t>
  </si>
  <si>
    <t>S/E CURAUMA</t>
  </si>
  <si>
    <t>14-04-2007</t>
  </si>
  <si>
    <t>CE10G0031</t>
  </si>
  <si>
    <t>PMGD TER TAPIHUE</t>
  </si>
  <si>
    <t>27-08-2009</t>
  </si>
  <si>
    <t>CE01G0123</t>
  </si>
  <si>
    <t>TER COLMITO</t>
  </si>
  <si>
    <t>CENTRAL COLMITO S.A.</t>
  </si>
  <si>
    <t>S/E COLMITO 110KV</t>
  </si>
  <si>
    <t>18-08-2008</t>
  </si>
  <si>
    <t>57,587 Diesel / 57,982 GN</t>
  </si>
  <si>
    <t>57,259 Diesel / 57,724 GN</t>
  </si>
  <si>
    <t>CE02G0032</t>
  </si>
  <si>
    <t>PMGD TER LOMAS COLORADAS</t>
  </si>
  <si>
    <t>ELÉCTRICA NUEVA ENERGÍA S.A.</t>
  </si>
  <si>
    <t>Alimentador Lagunillas / SE Loma Colorada</t>
  </si>
  <si>
    <t>Coronel</t>
  </si>
  <si>
    <t>17-09-2021</t>
  </si>
  <si>
    <t>CE01G0413</t>
  </si>
  <si>
    <t>PMGD TER RAMADILLA</t>
  </si>
  <si>
    <t>GENERADORA LA CALERA SPA</t>
  </si>
  <si>
    <t>CE02G0413</t>
  </si>
  <si>
    <t>PMGD TER RIO AZUL</t>
  </si>
  <si>
    <t>CE03G0413</t>
  </si>
  <si>
    <t>PMGD TER ALERCE</t>
  </si>
  <si>
    <t>S/E PUERTO MONTT 23KV</t>
  </si>
  <si>
    <t>CE04G0413</t>
  </si>
  <si>
    <t>PMGD TER EL JARDIN</t>
  </si>
  <si>
    <t>Alimentador Misquihue / S/E Empalme</t>
  </si>
  <si>
    <t>S/E EMPALME</t>
  </si>
  <si>
    <t>CE02G0417</t>
  </si>
  <si>
    <t>TER COMBARBALA</t>
  </si>
  <si>
    <t>ID201 - TAP ESTRUCTURA N°248</t>
  </si>
  <si>
    <t>15-09-2021</t>
  </si>
  <si>
    <t>CE01G0031</t>
  </si>
  <si>
    <t>TER CONCON</t>
  </si>
  <si>
    <t>S/E CONCON 12kV</t>
  </si>
  <si>
    <t>S/E CONCON 12KV</t>
  </si>
  <si>
    <t>23-04-2007</t>
  </si>
  <si>
    <t>CE01G0035</t>
  </si>
  <si>
    <t>TER CONSTITUCION</t>
  </si>
  <si>
    <t>S/E CONSTITUCION 23KV</t>
  </si>
  <si>
    <t>06-06-2007</t>
  </si>
  <si>
    <t>CE05G0018</t>
  </si>
  <si>
    <t>TER CORONEL</t>
  </si>
  <si>
    <t>S/E CENTRAL CORONEL 66KV</t>
  </si>
  <si>
    <t>S/E ESCUADRON (CGE) 66KV</t>
  </si>
  <si>
    <t>01-05-2005</t>
  </si>
  <si>
    <t>41,701 (DIESEL) / 45,4 (GN)</t>
  </si>
  <si>
    <t>41,132 (DIESEL) / 44,765 (GN)</t>
  </si>
  <si>
    <t>CE01G0401</t>
  </si>
  <si>
    <t>PMGD TER CORTES</t>
  </si>
  <si>
    <t>TACORA ENERGY SPA</t>
  </si>
  <si>
    <t>MOCHO ENERGY SPA</t>
  </si>
  <si>
    <t>CE01G0398</t>
  </si>
  <si>
    <t>PMGD TER AGNI</t>
  </si>
  <si>
    <t>LO BOZA 12KV</t>
  </si>
  <si>
    <t>19-12-2018</t>
  </si>
  <si>
    <t>CE02G0398</t>
  </si>
  <si>
    <t>PMGD TER CAMPING DIESEL</t>
  </si>
  <si>
    <t>Alimentador Santa Blanca / SE Isla de Maipo</t>
  </si>
  <si>
    <t>CE03G0398</t>
  </si>
  <si>
    <t>PMGD TER CENTRAL DE RESPALDO EGIDO</t>
  </si>
  <si>
    <t>Alimentador Placilla / SE Los Placeres</t>
  </si>
  <si>
    <t>CE04G0398</t>
  </si>
  <si>
    <t>PMGD TER CENTRAL DE RESPALDO TIGRE</t>
  </si>
  <si>
    <t>06-02-2023</t>
  </si>
  <si>
    <t>CE01G0033</t>
  </si>
  <si>
    <t>TER DEGAÑ</t>
  </si>
  <si>
    <t>GENERACIÓN DE ENERGÍA NUEVA DEGAN SPA</t>
  </si>
  <si>
    <t>S/E DEGAÑ 110KV</t>
  </si>
  <si>
    <t>04-07-2007</t>
  </si>
  <si>
    <t>CE02G0033</t>
  </si>
  <si>
    <t>TER DEGAÑ 2</t>
  </si>
  <si>
    <t>ID2078 - S/E CENTRAL DEGAÑ 2</t>
  </si>
  <si>
    <t>S/E DEGAÑ 23KV</t>
  </si>
  <si>
    <t>CE05G0477</t>
  </si>
  <si>
    <t>TER DIEGO DE ALMAGRO</t>
  </si>
  <si>
    <t>ELÉCTRICA MOKA SPA</t>
  </si>
  <si>
    <t>S/E DIEGO DE ALMAGRO 110 KV B2</t>
  </si>
  <si>
    <t>CE02G0018</t>
  </si>
  <si>
    <t>PMGD TER CAÑETE</t>
  </si>
  <si>
    <t>S/E TRES PINOS 23KV</t>
  </si>
  <si>
    <t>Cañete</t>
  </si>
  <si>
    <t>29-05-2007</t>
  </si>
  <si>
    <t>CE03G0018</t>
  </si>
  <si>
    <t>PMGD TER CHUFKEN</t>
  </si>
  <si>
    <t>S/E TRAIGUEN 13.2KV</t>
  </si>
  <si>
    <t>Traiguén</t>
  </si>
  <si>
    <t>CE06G0018</t>
  </si>
  <si>
    <t>PMGD TER CURACAUTIN</t>
  </si>
  <si>
    <t>S/E CURACAUTIN 13.2KV</t>
  </si>
  <si>
    <t>CE12G0018</t>
  </si>
  <si>
    <t>PMGD TER LONQUIMAY</t>
  </si>
  <si>
    <t>Lonquimay</t>
  </si>
  <si>
    <t>21-07-2011</t>
  </si>
  <si>
    <t>CE13G0018</t>
  </si>
  <si>
    <t>PMGD TER TIRUA</t>
  </si>
  <si>
    <t>S/E TRES PINOS 13.2KV</t>
  </si>
  <si>
    <t>Tirúa</t>
  </si>
  <si>
    <t>CE32G0018</t>
  </si>
  <si>
    <t>PMGD TER LOUSIANA PACIFIC</t>
  </si>
  <si>
    <t>15-06-2009</t>
  </si>
  <si>
    <t>CE23G0018</t>
  </si>
  <si>
    <t>PMGD TER LOUSIANA PACIFIC II</t>
  </si>
  <si>
    <t>S/E LAUTARO</t>
  </si>
  <si>
    <t>Lautaro</t>
  </si>
  <si>
    <t>21-02-2011</t>
  </si>
  <si>
    <t>CE24G0018</t>
  </si>
  <si>
    <t>PMGD TER MULTIEXPORT</t>
  </si>
  <si>
    <t>CE25G0018</t>
  </si>
  <si>
    <t>PMGD TER MULTIEXPORT II</t>
  </si>
  <si>
    <t>CE06G0124</t>
  </si>
  <si>
    <t>PMGD TER SALMOFOOD</t>
  </si>
  <si>
    <t>SALMOFOOD S.A.</t>
  </si>
  <si>
    <t>S/E OSORNO 23 KV</t>
  </si>
  <si>
    <t>S/E OSORNO 23KV</t>
  </si>
  <si>
    <t>Castro</t>
  </si>
  <si>
    <t>CE04G0041</t>
  </si>
  <si>
    <t>TER EL PEÑON</t>
  </si>
  <si>
    <t>23-07-2009</t>
  </si>
  <si>
    <t>CE01G0886</t>
  </si>
  <si>
    <t>TER EL SALVADOR</t>
  </si>
  <si>
    <t>ASESORÍAS G-51 SPA</t>
  </si>
  <si>
    <t>S/E DIEGO DE ALMAGRO 110 B1</t>
  </si>
  <si>
    <t>06-08-2010</t>
  </si>
  <si>
    <t>CE07G0031</t>
  </si>
  <si>
    <t>TER EL TOTORAL</t>
  </si>
  <si>
    <t>ID 1079 BA S/E EL TOTORAL 12KV BP1</t>
  </si>
  <si>
    <t>S/E EL TOTORAL 12KV</t>
  </si>
  <si>
    <t>PMG</t>
  </si>
  <si>
    <t>07-04-2008</t>
  </si>
  <si>
    <t>CE16G0018</t>
  </si>
  <si>
    <t>PMGD TER LOS ALAMOS</t>
  </si>
  <si>
    <t>ALIMENTADOR TRES PINOS</t>
  </si>
  <si>
    <t>Los Alamos</t>
  </si>
  <si>
    <t>27-07-2013</t>
  </si>
  <si>
    <t>CE17G0018</t>
  </si>
  <si>
    <t>PMGD TER CONTULMO</t>
  </si>
  <si>
    <t>S/E ANGOL</t>
  </si>
  <si>
    <t>Contulmo</t>
  </si>
  <si>
    <t>01-06-2012</t>
  </si>
  <si>
    <t>CE18G0018</t>
  </si>
  <si>
    <t>PMGD TER TRONGOL-CURANILAHUE</t>
  </si>
  <si>
    <t>S/E CURANILAHUE</t>
  </si>
  <si>
    <t>Curanilahue</t>
  </si>
  <si>
    <t>01-08-2012</t>
  </si>
  <si>
    <t>CE19G0018</t>
  </si>
  <si>
    <t>PMGD TER LEBU</t>
  </si>
  <si>
    <t>S/E LEBU</t>
  </si>
  <si>
    <t>CE04G0018</t>
  </si>
  <si>
    <t>PMGD TER REY</t>
  </si>
  <si>
    <t>ID 411 BA S/E CORRAL 13.2KV</t>
  </si>
  <si>
    <t>S/E CORRAL 13.2KV</t>
  </si>
  <si>
    <t>Corral</t>
  </si>
  <si>
    <t>04-09-2016</t>
  </si>
  <si>
    <t>CE01G0061</t>
  </si>
  <si>
    <t>TER EMELDA</t>
  </si>
  <si>
    <t>EMPRESA ELÉCTRICA DIEGO DE ALMAGRO SPA</t>
  </si>
  <si>
    <t>ID 1777 BA S/E CENTRAL EMELDA 110KV BP1</t>
  </si>
  <si>
    <t>25-06-2010</t>
  </si>
  <si>
    <t>CE01G0087</t>
  </si>
  <si>
    <t>TER ENERGIA PACIFICO</t>
  </si>
  <si>
    <t>ENERGÍA PACÍFICO S.A.</t>
  </si>
  <si>
    <t>S/E MOSTAZAL 66KV</t>
  </si>
  <si>
    <t>S/E SAN FRANCISCO DE MOSTAZAL 66KV</t>
  </si>
  <si>
    <t>CE01G0032</t>
  </si>
  <si>
    <t>TER ESCUADRON</t>
  </si>
  <si>
    <t>S/E FPC 6KV</t>
  </si>
  <si>
    <t>S/E FPC 154KV</t>
  </si>
  <si>
    <t>06-03-2008</t>
  </si>
  <si>
    <t>CE01G0472</t>
  </si>
  <si>
    <t>PMGD TER GAMI</t>
  </si>
  <si>
    <t>GENERADORA ELÉCTRICA GAMI LTDA</t>
  </si>
  <si>
    <t>ID 3188 BA S/E OSORNO 23KV BP2</t>
  </si>
  <si>
    <t>San Pablo</t>
  </si>
  <si>
    <t>CE01G0641</t>
  </si>
  <si>
    <t>PMGD TER PRP LOS NEGROS</t>
  </si>
  <si>
    <t>LLONQUÉN ENERGÍAS SPA</t>
  </si>
  <si>
    <t>52E1/A424 LOSNEGROS</t>
  </si>
  <si>
    <t>Termoeléctrica de turbina a gas / Motor de combustión interna</t>
  </si>
  <si>
    <t>20-10-2020</t>
  </si>
  <si>
    <t>CE02G0641</t>
  </si>
  <si>
    <t>PMGD TER PRP CAMPESINA (EX ALDEA)</t>
  </si>
  <si>
    <t>52E4/A402 Aldea Campesina</t>
  </si>
  <si>
    <t>52E4/A402 ALDEA CAMPESINA</t>
  </si>
  <si>
    <t>21-10-2020</t>
  </si>
  <si>
    <t>CE04G0641</t>
  </si>
  <si>
    <t>PMGD TER PRP TAMBORES</t>
  </si>
  <si>
    <t>52E2/Alimentador Rio Bueno / SE Tambores</t>
  </si>
  <si>
    <t>S/E TAMBORES</t>
  </si>
  <si>
    <t>08-10-2020</t>
  </si>
  <si>
    <t>CE03G0641</t>
  </si>
  <si>
    <t>PMGD TER PRP CHIFIN</t>
  </si>
  <si>
    <t>52E1/A475 Chifin - SE Rio Negro</t>
  </si>
  <si>
    <t>S/E RIO NEGRO</t>
  </si>
  <si>
    <t>Río Negro</t>
  </si>
  <si>
    <t>CE07G0641</t>
  </si>
  <si>
    <t>PMGD TER PRP RAPACO</t>
  </si>
  <si>
    <t>S/E RAPACO</t>
  </si>
  <si>
    <t>CE01G0713</t>
  </si>
  <si>
    <t>PMGD TER PRP LAS QUEMAS</t>
  </si>
  <si>
    <t>GENERSUR SPA</t>
  </si>
  <si>
    <t>Alimentador Con Con / SE Barro Blanco</t>
  </si>
  <si>
    <t>S/E BARRO BLANCO</t>
  </si>
  <si>
    <t>CE01G0785</t>
  </si>
  <si>
    <t>PMGD TER GENERADORA LAGUNITAS</t>
  </si>
  <si>
    <t>EMPRESA ELÉCTRICA LAGUNITAS SPA</t>
  </si>
  <si>
    <t>Alimetnador El Tepual / SE Melipulli</t>
  </si>
  <si>
    <t>S/E MELIPULLI</t>
  </si>
  <si>
    <t>09-05-2022</t>
  </si>
  <si>
    <t>CE08G0721</t>
  </si>
  <si>
    <t>PMGD TER DIESEL COLACO PARGUA</t>
  </si>
  <si>
    <t>ALIMENTADOR PARGUA / S/E COLACO</t>
  </si>
  <si>
    <t>S/E COLACO</t>
  </si>
  <si>
    <t>Calbuco</t>
  </si>
  <si>
    <t>18-12-2024</t>
  </si>
  <si>
    <t>CE01G1044</t>
  </si>
  <si>
    <t>PMGD TER PRP MARVER</t>
  </si>
  <si>
    <t>MARVER SPA</t>
  </si>
  <si>
    <t>ALIMENTADOR CAÑAL BAJO</t>
  </si>
  <si>
    <t>23-07-2025</t>
  </si>
  <si>
    <t>CE05G0641</t>
  </si>
  <si>
    <t>PMGD TER PRP MELIPULLI</t>
  </si>
  <si>
    <t>ALIMENTADOR A561 SANGRA</t>
  </si>
  <si>
    <t>15-01-2026</t>
  </si>
  <si>
    <t>CE01G0034</t>
  </si>
  <si>
    <t>TER ESPERANZA</t>
  </si>
  <si>
    <t>ENORCHILE S.A.</t>
  </si>
  <si>
    <t>S/E MINERA VALLE CENTRAL 4,16KV B1</t>
  </si>
  <si>
    <t>S/E MINERA VALLE CENTRAL 154KV</t>
  </si>
  <si>
    <t>27-06-2007</t>
  </si>
  <si>
    <t>CE01G0011</t>
  </si>
  <si>
    <t>TER GUACOLDA</t>
  </si>
  <si>
    <t>GUACOLDA ENERGÍA SPA</t>
  </si>
  <si>
    <t>S/E GUACOLDA 220KV</t>
  </si>
  <si>
    <t>S/E CENTRAL GUACOLDA 220KV</t>
  </si>
  <si>
    <t>CE01G0002</t>
  </si>
  <si>
    <t>TER HORCONES</t>
  </si>
  <si>
    <t>S/E CENTRAL HORCONES 66KV</t>
  </si>
  <si>
    <t>S/E HORCONES 66KV</t>
  </si>
  <si>
    <t>22-09-2004</t>
  </si>
  <si>
    <t>CE01G0234</t>
  </si>
  <si>
    <t>TER HORNITOS</t>
  </si>
  <si>
    <t>INVERSIONES HORNITOS SPA</t>
  </si>
  <si>
    <t>05-08-2011</t>
  </si>
  <si>
    <t>CE07G0018</t>
  </si>
  <si>
    <t>TER HORNOPIREN (SM)</t>
  </si>
  <si>
    <t>Alimentador Hornopirén-Contao</t>
  </si>
  <si>
    <t>ALIMENTADOR HORNOPIRÉN-CONTAO</t>
  </si>
  <si>
    <t>01-01-1995</t>
  </si>
  <si>
    <t>CE08G0011</t>
  </si>
  <si>
    <t>TER HUASCO</t>
  </si>
  <si>
    <t>S/E HUASCO 110KV</t>
  </si>
  <si>
    <t>31-07-1977</t>
  </si>
  <si>
    <t>CE10G0216</t>
  </si>
  <si>
    <t>TER IEM</t>
  </si>
  <si>
    <t>ID 2565 BA S/E TEN 220KV BP1</t>
  </si>
  <si>
    <t>S/E IEM 20KV</t>
  </si>
  <si>
    <t>16-05-2019</t>
  </si>
  <si>
    <t>CE01G0226</t>
  </si>
  <si>
    <t>TER KELAR</t>
  </si>
  <si>
    <t>TAMAKAYA ENERGÍA SPA</t>
  </si>
  <si>
    <t>S/E KELAR 220KV</t>
  </si>
  <si>
    <t>27-12-2016</t>
  </si>
  <si>
    <t>528,01 (GNL) / 473,64 (Diesel)</t>
  </si>
  <si>
    <t>517,41 (GNL) / 462,67 (Diesel)</t>
  </si>
  <si>
    <t>CE01G0243</t>
  </si>
  <si>
    <t>TER LA PORTADA</t>
  </si>
  <si>
    <t>TECNET S.A.</t>
  </si>
  <si>
    <t>LA PORTADA</t>
  </si>
  <si>
    <t>S/E LA PORTADA 23KV</t>
  </si>
  <si>
    <t>09-08-2014</t>
  </si>
  <si>
    <t>CE02G0031</t>
  </si>
  <si>
    <t>TER LAS VEGAS</t>
  </si>
  <si>
    <t>S/E LAS VEGAS 110kv</t>
  </si>
  <si>
    <t>20-04-2007</t>
  </si>
  <si>
    <t>CE01G0067</t>
  </si>
  <si>
    <t>TER LAUTARO</t>
  </si>
  <si>
    <t>COMASA SPA</t>
  </si>
  <si>
    <t>S/E Central Lautaro 66KV</t>
  </si>
  <si>
    <t>S/E LAUTARO 66KV</t>
  </si>
  <si>
    <t>26-03-2012</t>
  </si>
  <si>
    <t>CE04L0089</t>
  </si>
  <si>
    <t>TER LICANTEN</t>
  </si>
  <si>
    <t>S/E Licanten 66KV</t>
  </si>
  <si>
    <t>S/E LICANTEN 66KV</t>
  </si>
  <si>
    <t>28-04-2004</t>
  </si>
  <si>
    <t>CE09G0031</t>
  </si>
  <si>
    <t>TER LINARES NORTE</t>
  </si>
  <si>
    <t>CGE COMERCIALIZADORA SPA</t>
  </si>
  <si>
    <t>S/E LINARES NORTE 13.2kV</t>
  </si>
  <si>
    <t>S/E LINARES NORTE 13.2KV</t>
  </si>
  <si>
    <t>20-03-2009</t>
  </si>
  <si>
    <t>CE35G0018</t>
  </si>
  <si>
    <t>TER LLAGUEPE (SM)</t>
  </si>
  <si>
    <t>Alimentador Puelo</t>
  </si>
  <si>
    <t>ALIMENTADOR PUELO</t>
  </si>
  <si>
    <t>01-01-2021</t>
  </si>
  <si>
    <t>CE04G0417</t>
  </si>
  <si>
    <t>TER LLANOS BLANCOS</t>
  </si>
  <si>
    <t>3197-BA S/E C.R. LLANOS BLANCOS 220kV BP</t>
  </si>
  <si>
    <t>08-01-2022</t>
  </si>
  <si>
    <t>CE02G0059</t>
  </si>
  <si>
    <t>TER LOMA LOS COLORADOS II</t>
  </si>
  <si>
    <t>KDM ENERGÍA S.A.</t>
  </si>
  <si>
    <t>S/E LOMA LOS COLORADOS 23KV</t>
  </si>
  <si>
    <t>S/E CENTRAL LOMA LOS COLORADOS 23KV</t>
  </si>
  <si>
    <t>20-09-2011</t>
  </si>
  <si>
    <t>CE01G0042</t>
  </si>
  <si>
    <t>TER LOS ESPINOS</t>
  </si>
  <si>
    <t>S/E CENTRAL LOS ESPINOS 23KV B1</t>
  </si>
  <si>
    <t>S/E LOS VILOS 220KV</t>
  </si>
  <si>
    <t>25-03-2009</t>
  </si>
  <si>
    <t>CE01G0149</t>
  </si>
  <si>
    <t>TER LOS GUINDOS</t>
  </si>
  <si>
    <t>LOS GUINDOS GENERACIÓN SPA</t>
  </si>
  <si>
    <t>1527 BA S/E CENTRAL LOS GUINDOS 220KV BP1 /  2972 BA S/E CENTRAL LOS GUINDOS 220KV BP2</t>
  </si>
  <si>
    <t>S/E CHARRUA 220KV</t>
  </si>
  <si>
    <t>CE04G0035</t>
  </si>
  <si>
    <t>PMGD TER MONTE PATRIA</t>
  </si>
  <si>
    <t>S/E CENTRAL MONTE PATRIA</t>
  </si>
  <si>
    <t>12-07-2007</t>
  </si>
  <si>
    <t>CE03G0035</t>
  </si>
  <si>
    <t>PMGD TER PUNITAQUI</t>
  </si>
  <si>
    <t>06-07-2007</t>
  </si>
  <si>
    <t>CE04G1041</t>
  </si>
  <si>
    <t>PMGD TER DEUCO</t>
  </si>
  <si>
    <t>BESS DEL DESIERTO SPA</t>
  </si>
  <si>
    <t>SE Deuco</t>
  </si>
  <si>
    <t>S/E DEUCO</t>
  </si>
  <si>
    <t>19-08-2020</t>
  </si>
  <si>
    <t>CE11G0004</t>
  </si>
  <si>
    <t>TER LOS PINOS</t>
  </si>
  <si>
    <t>S/E CENTRAL LOS PINOS 220KV</t>
  </si>
  <si>
    <t>07-04-2009</t>
  </si>
  <si>
    <t>CE07G0434</t>
  </si>
  <si>
    <t>TER LOS VIENTOS</t>
  </si>
  <si>
    <t>GENERADORA METROPOLITANA SPA</t>
  </si>
  <si>
    <t>S/E LAS VEGAS 110KV</t>
  </si>
  <si>
    <t>03-01-2007</t>
  </si>
  <si>
    <t>129,378 (Diesel) / 134,971 (GNL)</t>
  </si>
  <si>
    <t>127,762 (Diesel) / 133,704 (GNL)</t>
  </si>
  <si>
    <t>CE01G0462</t>
  </si>
  <si>
    <t>TER MAITENCILLO</t>
  </si>
  <si>
    <t>EMPRESA ELÉCTRICA VALLENAR S.A.</t>
  </si>
  <si>
    <t>ID 26172 S/E MAITENCILLO HT1</t>
  </si>
  <si>
    <t>S/E MAITENCILLO 110KV</t>
  </si>
  <si>
    <t>03-11-2023</t>
  </si>
  <si>
    <t>CE01L0123</t>
  </si>
  <si>
    <t>TER MANTOS BLANCOS</t>
  </si>
  <si>
    <t>MANTOS COPPER S.A.</t>
  </si>
  <si>
    <t>S/E MANTOS BLANCOS 23KV</t>
  </si>
  <si>
    <t>01-10-1995</t>
  </si>
  <si>
    <t>CE01G0079</t>
  </si>
  <si>
    <t>TER MASISA</t>
  </si>
  <si>
    <t>NEOMAS SPA</t>
  </si>
  <si>
    <t>S/E MASISA 66KV</t>
  </si>
  <si>
    <t>08-01-2011</t>
  </si>
  <si>
    <t>CE06G0035</t>
  </si>
  <si>
    <t>TER MAULE</t>
  </si>
  <si>
    <t>07-06-2007</t>
  </si>
  <si>
    <t>CE07G0216</t>
  </si>
  <si>
    <t>TER MEJILLONES</t>
  </si>
  <si>
    <t>Termoeléctrica de ciclo combinado / Termoeléctrica de turbina a vapor</t>
  </si>
  <si>
    <t>CE04G0004</t>
  </si>
  <si>
    <t>TER NEHUENCO</t>
  </si>
  <si>
    <t>S/E SAN LUIS 220KV</t>
  </si>
  <si>
    <t>CE04G0197</t>
  </si>
  <si>
    <t>PMGD TER EL MOLLE</t>
  </si>
  <si>
    <t>STERICYCLE URBANO SPA</t>
  </si>
  <si>
    <t>S/E VALPARAISO 12 KV</t>
  </si>
  <si>
    <t>S/E VALPARAISO 12KV</t>
  </si>
  <si>
    <t>18-12-2015</t>
  </si>
  <si>
    <t>CE02G0034</t>
  </si>
  <si>
    <t>PMGD TER ZOFRI</t>
  </si>
  <si>
    <t>S/E PALAFITOS 13,2KV</t>
  </si>
  <si>
    <t>S/E PALAFITOS 13.2KV</t>
  </si>
  <si>
    <t>14-09-2018</t>
  </si>
  <si>
    <t>CE03G0034</t>
  </si>
  <si>
    <t>PMGD TER ESTANDARTES</t>
  </si>
  <si>
    <t>CE06G0004</t>
  </si>
  <si>
    <t>TER NEHUENCO 9B</t>
  </si>
  <si>
    <t>15-05-2002</t>
  </si>
  <si>
    <t>CE05G0004</t>
  </si>
  <si>
    <t>TER NEHUENCO II</t>
  </si>
  <si>
    <t>30-04-2004</t>
  </si>
  <si>
    <t>CE01G0048</t>
  </si>
  <si>
    <t>TER NEWEN</t>
  </si>
  <si>
    <t>GAS SUR S.A.</t>
  </si>
  <si>
    <t>S/E NEWEN 66KV</t>
  </si>
  <si>
    <t>S/E SAN VICENTE 66KV</t>
  </si>
  <si>
    <t>Hualpén</t>
  </si>
  <si>
    <t>30-05-2009</t>
  </si>
  <si>
    <t>14,622 (GN) / 13,35 (DIESEL) / 13,67 (GP)</t>
  </si>
  <si>
    <t>14,461 (GN) / 13,22 (DIESEL) / 13,53 (GP)</t>
  </si>
  <si>
    <t>CE01L0089</t>
  </si>
  <si>
    <t>TER NUEVA ALDEA</t>
  </si>
  <si>
    <t>S/E Nueva Aldea 66kV</t>
  </si>
  <si>
    <t>S/E NUEVA ALDEA 15KV</t>
  </si>
  <si>
    <t>Ranquil</t>
  </si>
  <si>
    <t>CE02G0002</t>
  </si>
  <si>
    <t>TER NUEVA ALDEA II</t>
  </si>
  <si>
    <t>01-05-2006</t>
  </si>
  <si>
    <t>CE01G0434</t>
  </si>
  <si>
    <t>TER NUEVA RENCA</t>
  </si>
  <si>
    <t>S/E RENCA 110KV B2</t>
  </si>
  <si>
    <t>S/E RENCA 110KV</t>
  </si>
  <si>
    <t>Renca</t>
  </si>
  <si>
    <t>CE01G0049</t>
  </si>
  <si>
    <t>TER NUEVA VENTANAS</t>
  </si>
  <si>
    <t>BA S/E CENTRAL NUEVA VENTANAS 220kV BP1</t>
  </si>
  <si>
    <t>11-02-2010</t>
  </si>
  <si>
    <t>CE02G0042</t>
  </si>
  <si>
    <t>TER OLIVOS</t>
  </si>
  <si>
    <t>S/E CENTRAL OLIVOS 23KV B1</t>
  </si>
  <si>
    <t>S/E CHOAPA 110KV</t>
  </si>
  <si>
    <t>11-07-2008</t>
  </si>
  <si>
    <t>CE01G0417</t>
  </si>
  <si>
    <t>TER PAJONALES</t>
  </si>
  <si>
    <t>DON HECTOR - CENTRAL PAJONALES 220kV C1</t>
  </si>
  <si>
    <t>09-01-2021</t>
  </si>
  <si>
    <t>CE01L0034</t>
  </si>
  <si>
    <t>TER PETROPOWER</t>
  </si>
  <si>
    <t>S/E PETROPOWER 66KV</t>
  </si>
  <si>
    <t>CE06G0031</t>
  </si>
  <si>
    <t>TER PLACILLA</t>
  </si>
  <si>
    <t>ENERQUINTA S.A.</t>
  </si>
  <si>
    <t>ID 3162 BA S/E PLACILLA (CHILQUINTA) 12KV BP1</t>
  </si>
  <si>
    <t>S/E PLACILLA (CHILQUINTA) 12KV</t>
  </si>
  <si>
    <t>02-05-2008</t>
  </si>
  <si>
    <t>CE01G0235</t>
  </si>
  <si>
    <t>TER PLANTA DE ACIDO SULFURICO MEJILLONES</t>
  </si>
  <si>
    <t>NORACID S.A.</t>
  </si>
  <si>
    <t>S/E MEJILLONES 13.8KV</t>
  </si>
  <si>
    <t>27-10-2012</t>
  </si>
  <si>
    <t>CE02T0041</t>
  </si>
  <si>
    <t>TER PUNTA ARENAS (SM)</t>
  </si>
  <si>
    <t>EMPRESA ELÉCTRICA DE MAGALLANES S.A.</t>
  </si>
  <si>
    <t>SIN INFORMACIÓN</t>
  </si>
  <si>
    <t>CE02G0062</t>
  </si>
  <si>
    <t>TER PUNTA COLORADA</t>
  </si>
  <si>
    <t>03-12-2010</t>
  </si>
  <si>
    <t>CE22G0021</t>
  </si>
  <si>
    <t>TER QUINTERO</t>
  </si>
  <si>
    <t>S/E QUINTERO 220KV</t>
  </si>
  <si>
    <t>S/E CENTRAL QUINTERO 220KV</t>
  </si>
  <si>
    <t>22-07-2009</t>
  </si>
  <si>
    <t>CE08G0031</t>
  </si>
  <si>
    <t>TER SAN GREGORIO</t>
  </si>
  <si>
    <t>S/E SAN GREGORIO 13.2kV</t>
  </si>
  <si>
    <t>S/E SAN GREGORIO 13.2KV</t>
  </si>
  <si>
    <t>CE17G0021</t>
  </si>
  <si>
    <t>TER SAN ISIDRO</t>
  </si>
  <si>
    <t>CE18G0021</t>
  </si>
  <si>
    <t>TER SAN ISIDRO II</t>
  </si>
  <si>
    <t>390,67 (GNL) / 300,05 (Diésel)</t>
  </si>
  <si>
    <t>370 (DE01072-24) (GNL) / 291,330 (Diésel)</t>
  </si>
  <si>
    <t>CE03G0042</t>
  </si>
  <si>
    <t>PMGD TER PICOLTUE</t>
  </si>
  <si>
    <t>ID 1405 BA S/E PICOLTUE 23KV BP1</t>
  </si>
  <si>
    <t>27-06-2019</t>
  </si>
  <si>
    <t>CE04G0042</t>
  </si>
  <si>
    <t>PMGD TER YUMBEL</t>
  </si>
  <si>
    <t>ID 1207 BA S/E CABRERO 23KV BP1</t>
  </si>
  <si>
    <t>Yumbel</t>
  </si>
  <si>
    <t>CE05G0042</t>
  </si>
  <si>
    <t>PMGD TER LOS SAUCES</t>
  </si>
  <si>
    <t>ID 1411 BA S/E LOS SAUCES 23KV BP1</t>
  </si>
  <si>
    <t>CE09G0042</t>
  </si>
  <si>
    <t>PMGD TER CHILLAN</t>
  </si>
  <si>
    <t>Alimentador Huambalí SE Chillán</t>
  </si>
  <si>
    <t>CE05G0417</t>
  </si>
  <si>
    <t>TER SAN JAVIER I</t>
  </si>
  <si>
    <t>3217-CENTRAL SAN JAVIER 66/23KV 37,5/50/58MVA T1</t>
  </si>
  <si>
    <t>TAP CENTRAL SAN JAVIER 66KV</t>
  </si>
  <si>
    <t>CE06G0417</t>
  </si>
  <si>
    <t>TER SAN JAVIER II</t>
  </si>
  <si>
    <t>06-11-2022</t>
  </si>
  <si>
    <t>CE02G0041</t>
  </si>
  <si>
    <t>TER SAN LORENZO DE D. DE ALMAGRO</t>
  </si>
  <si>
    <t>S/E SAN LORENZO (ENLASA) 11,5KV</t>
  </si>
  <si>
    <t>S/E DIEGO DE ALMAGRO 220KV</t>
  </si>
  <si>
    <t>17-09-2009</t>
  </si>
  <si>
    <t>CE01G0088</t>
  </si>
  <si>
    <t>TER SANTA FE</t>
  </si>
  <si>
    <t>S/E CELULOSA SANTA FE 220KV</t>
  </si>
  <si>
    <t>09-05-2012</t>
  </si>
  <si>
    <t>CE08G0434</t>
  </si>
  <si>
    <t>TER SANTA LIDIA</t>
  </si>
  <si>
    <t>S/E CHARRUA 220KV B2</t>
  </si>
  <si>
    <t>24-04-2009</t>
  </si>
  <si>
    <t>CE14G0004</t>
  </si>
  <si>
    <t>TER SANTA MARIA</t>
  </si>
  <si>
    <t>S/E SANTA MARIA 220KV</t>
  </si>
  <si>
    <t>15-08-2012</t>
  </si>
  <si>
    <t>CE01G0111</t>
  </si>
  <si>
    <t>TER SANTA MARTA</t>
  </si>
  <si>
    <t>CONSORCIO SANTA MARTA S.A.</t>
  </si>
  <si>
    <t>S/E SANTA MARTA 23 KV</t>
  </si>
  <si>
    <t>S/E SANTA MARTA 23KV</t>
  </si>
  <si>
    <t>31-03-2014</t>
  </si>
  <si>
    <t>CE14G0021</t>
  </si>
  <si>
    <t>TER TALTAL</t>
  </si>
  <si>
    <t>S/E PAPOSO 220 KV B1</t>
  </si>
  <si>
    <t>S/E PAPOSO 220KV</t>
  </si>
  <si>
    <t>238,8497 (GNL) / 242,3773 (DIESEL)</t>
  </si>
  <si>
    <t>238,0084 (GNL) / 241,3456 (DIESEL)</t>
  </si>
  <si>
    <t>CE10G0913</t>
  </si>
  <si>
    <t>TER TEHUELCHE (SM)</t>
  </si>
  <si>
    <t>EMPRESA ELÉCTRICA DE AYSÉN S.A.</t>
  </si>
  <si>
    <t>Barra Central Tehuelche</t>
  </si>
  <si>
    <t>BARRA CENTRAL TEHUELCHE</t>
  </si>
  <si>
    <t>Coyhaique</t>
  </si>
  <si>
    <t>01-01-1993 0:00:00</t>
  </si>
  <si>
    <t>CE03G0041</t>
  </si>
  <si>
    <t>TER TENO</t>
  </si>
  <si>
    <t>S/E AGUAS NEGRAS 14,4KV</t>
  </si>
  <si>
    <t>07-05-2009</t>
  </si>
  <si>
    <t>CE01G0409</t>
  </si>
  <si>
    <t>TER TENO GAS</t>
  </si>
  <si>
    <t>INNOVACIÓN ENERGÍA S.A.</t>
  </si>
  <si>
    <t>ID 361 BA S/E TENO 66KV BP1</t>
  </si>
  <si>
    <t>S/E TENO 66KV</t>
  </si>
  <si>
    <t>13-02-2020</t>
  </si>
  <si>
    <t>CE01G0052</t>
  </si>
  <si>
    <t>TER TERMOPACIFICO</t>
  </si>
  <si>
    <t>S/E CENTRAL TERMOPACIFICO 23KV B1</t>
  </si>
  <si>
    <t>15-11-2009</t>
  </si>
  <si>
    <t>CE08G0216</t>
  </si>
  <si>
    <t>TER TOCOPILLA</t>
  </si>
  <si>
    <t>GIS de 110 kV y de 220 kV</t>
  </si>
  <si>
    <t>S/E CENTRAL TOCOPILLA 220KV</t>
  </si>
  <si>
    <t>Termoeléctrica de ciclo combinado / Termoeléctrica de turbina a vapor/ Termoeléctrica de turbina a gas</t>
  </si>
  <si>
    <t>31-07-1960</t>
  </si>
  <si>
    <t>CE01G0041</t>
  </si>
  <si>
    <t>TER TRAPEN</t>
  </si>
  <si>
    <t>S/E MOLINOS (ENLASA) 23KV</t>
  </si>
  <si>
    <t>S/E ALTO BONITO 110KV</t>
  </si>
  <si>
    <t>CE01T0041</t>
  </si>
  <si>
    <t>TER TRES PUENTES (SM)</t>
  </si>
  <si>
    <t>CE11G0402</t>
  </si>
  <si>
    <t>TER TRINCAO</t>
  </si>
  <si>
    <t>ENERGÍA SIETE SPA</t>
  </si>
  <si>
    <t>S/E CENTRAL QUELLON II 23KV</t>
  </si>
  <si>
    <t>21-05-2019</t>
  </si>
  <si>
    <t>CE01L0117</t>
  </si>
  <si>
    <t>TER UJINA</t>
  </si>
  <si>
    <t>COMPAÑÍA DOÑA INÉS DE COLLAHUASI SCM</t>
  </si>
  <si>
    <t>ID 2046 BA S/E COLLAHUASI SALA ELECTRICA 3502 23KV BP1 / ID 2047 BA S/E COLLAHUASI SALA ELECTRICA 3502 23KV  BP2</t>
  </si>
  <si>
    <t>S/E COLLAHUASI 220KV</t>
  </si>
  <si>
    <t>30-03-2016</t>
  </si>
  <si>
    <t>CE05L0089</t>
  </si>
  <si>
    <t>TER VALDIVIA</t>
  </si>
  <si>
    <t>S/E CIRUELOS 220KV</t>
  </si>
  <si>
    <t>Mariquina</t>
  </si>
  <si>
    <t>12-05-2004</t>
  </si>
  <si>
    <t>CE01G0301</t>
  </si>
  <si>
    <t>PMGD TER LEPANTO</t>
  </si>
  <si>
    <t>ENERKEY SPA</t>
  </si>
  <si>
    <t>CE01L0101</t>
  </si>
  <si>
    <t>TER VELADERO</t>
  </si>
  <si>
    <t>COMPAÑÍA MINERA NEVADA SPA</t>
  </si>
  <si>
    <t/>
  </si>
  <si>
    <t>CE01L0003</t>
  </si>
  <si>
    <t>TER VIÑALES</t>
  </si>
  <si>
    <t>S/E Planta Viñales 66KV</t>
  </si>
  <si>
    <t>01-07-2013</t>
  </si>
  <si>
    <t>CE01G0598</t>
  </si>
  <si>
    <t>TER YUNGAY</t>
  </si>
  <si>
    <t>CENTRAL YUNGAY S.A.</t>
  </si>
  <si>
    <t>S/E YUNGAY 154KV</t>
  </si>
  <si>
    <t>21-03-2007</t>
  </si>
  <si>
    <t>CE01G0056</t>
  </si>
  <si>
    <t>PMGD TER ORAFTI</t>
  </si>
  <si>
    <t>ORAFTI CHILE S.A.</t>
  </si>
  <si>
    <t>Alimentador Bulnes / SE Cabrero</t>
  </si>
  <si>
    <t>Pemuco</t>
  </si>
  <si>
    <t>27-02-2009</t>
  </si>
  <si>
    <t>CE01G0274</t>
  </si>
  <si>
    <t>PMGD TER MOLINA</t>
  </si>
  <si>
    <t>BIO ENERGÍA MOLINA SPA</t>
  </si>
  <si>
    <t>ID 2467 BA S/E MOLINA 13,2KV BP2</t>
  </si>
  <si>
    <t xml:space="preserve">  </t>
  </si>
  <si>
    <t>Rut</t>
  </si>
  <si>
    <t>Consumos propios Central Infotécnica
[%]</t>
  </si>
  <si>
    <t>Potencia mínimo técnico Central
[MW]</t>
  </si>
  <si>
    <t>Retiros energía [GWh]</t>
  </si>
  <si>
    <t>Vertimientos [GWh]</t>
  </si>
  <si>
    <t>Vertimientos [%]</t>
  </si>
  <si>
    <t>Ingresos energía</t>
  </si>
  <si>
    <t>Potencia máxima verificada [MW]</t>
  </si>
  <si>
    <t>EO disponibles</t>
  </si>
  <si>
    <t>EO deteriorados</t>
  </si>
  <si>
    <t>EO deteriorado %</t>
  </si>
  <si>
    <t>FP 2020</t>
  </si>
  <si>
    <t>FP 2021</t>
  </si>
  <si>
    <t>FP 2022</t>
  </si>
  <si>
    <t>FP 2023</t>
  </si>
  <si>
    <t>FP 2024</t>
  </si>
  <si>
    <t>FP 2025</t>
  </si>
  <si>
    <t>Potencia Inicial</t>
  </si>
  <si>
    <t>PEQ [MW]</t>
  </si>
  <si>
    <t>IFOR representativo Central</t>
  </si>
  <si>
    <t>FMM representativo Central</t>
  </si>
  <si>
    <t>FMMM x
(1-IFOR)</t>
  </si>
  <si>
    <t>CCPP</t>
  </si>
  <si>
    <t>PSUF pre</t>
  </si>
  <si>
    <t>PSUF def</t>
  </si>
  <si>
    <t>Ingresos PSUF</t>
  </si>
  <si>
    <t>1,520%</t>
  </si>
  <si>
    <t>1,18 (Caída Baja) / 2,45 (Caída Alta)</t>
  </si>
  <si>
    <t>U1 0,091</t>
  </si>
  <si>
    <t>PFV:2,652/BESS:0,320</t>
  </si>
  <si>
    <t>2,3%</t>
  </si>
  <si>
    <t>2.8 MW</t>
  </si>
  <si>
    <t>Información se actualizará en etapa E.O.</t>
  </si>
  <si>
    <t>136 Inversores</t>
  </si>
  <si>
    <t>PFV  DON OSCAR</t>
  </si>
  <si>
    <t>1,3%</t>
  </si>
  <si>
    <t>No aplica.</t>
  </si>
  <si>
    <t>Dato ingresado por el coordinador</t>
  </si>
  <si>
    <t>2,37 (DE07753-25)</t>
  </si>
  <si>
    <t>1,249 (Diesel) / 0,939 (GNL)</t>
  </si>
  <si>
    <t>0.74  (DIESEL) / 0.72 (GN)</t>
  </si>
  <si>
    <t>0,352 (GNL) / 0,4256 (DIESEL)</t>
  </si>
  <si>
    <t>1,98 (GN) / 0,99(DIESEL) / 1 (GP)</t>
  </si>
  <si>
    <t>0,57 Diesel / 0,445GN</t>
  </si>
  <si>
    <t>11%</t>
  </si>
  <si>
    <t>1,3645 (DIESEL) / 1,3987 (GN)</t>
  </si>
  <si>
    <t>2,309 (GNL) / 2,906 (Diésel)</t>
  </si>
  <si>
    <t>3,06 diesel/2,08 Fuel Oil</t>
  </si>
  <si>
    <t>2,007 (GNL) / 2,316 (Diesel)</t>
  </si>
  <si>
    <t>Potencia máxima bruta Central [MW]</t>
  </si>
  <si>
    <t>Potencia máxima neta Central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</si>
</sst>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164" formatCode="#,##0.0"/>
    <numFmt numFmtId="165" formatCode="0.0"/>
    <numFmt numFmtId="166" formatCode="0.000"/>
    <numFmt numFmtId="167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9"/>
      <name val="Arial Narrow"/>
      <family val="2"/>
    </font>
    <font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2" fillId="0" borderId="0" xfId="2"/>
    <xf numFmtId="0" fontId="4" fillId="0" borderId="0" xfId="3" applyFont="1" applyAlignment="1">
      <alignment horizontal="left" vertical="center" wrapText="1"/>
    </xf>
    <xf numFmtId="0" fontId="4" fillId="0" borderId="0" xfId="3" applyFont="1" applyAlignment="1">
      <alignment horizontal="left" vertical="center"/>
    </xf>
    <xf numFmtId="14" fontId="5" fillId="0" borderId="0" xfId="3" applyNumberFormat="1" applyFont="1" applyAlignment="1">
      <alignment horizontal="left" vertical="center" wrapText="1"/>
    </xf>
    <xf numFmtId="164" fontId="2" fillId="0" borderId="0" xfId="2" applyNumberFormat="1"/>
    <xf numFmtId="3" fontId="2" fillId="0" borderId="0" xfId="2" applyNumberFormat="1" applyAlignment="1">
      <alignment horizontal="right"/>
    </xf>
    <xf numFmtId="42" fontId="0" fillId="0" borderId="0" xfId="4" applyFont="1"/>
    <xf numFmtId="0" fontId="2" fillId="5" borderId="0" xfId="2" applyFill="1"/>
    <xf numFmtId="10" fontId="0" fillId="0" borderId="0" xfId="5" applyNumberFormat="1" applyFont="1"/>
    <xf numFmtId="164" fontId="2" fillId="3" borderId="0" xfId="2" applyNumberFormat="1" applyFill="1"/>
    <xf numFmtId="0" fontId="3" fillId="2" borderId="1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2" borderId="1" xfId="6" applyFont="1" applyFill="1" applyBorder="1" applyAlignment="1">
      <alignment horizontal="center" vertical="center"/>
    </xf>
    <xf numFmtId="0" fontId="2" fillId="0" borderId="0" xfId="6"/>
    <xf numFmtId="164" fontId="2" fillId="0" borderId="0" xfId="6" applyNumberFormat="1"/>
    <xf numFmtId="164" fontId="2" fillId="0" borderId="0" xfId="6" applyNumberFormat="1" applyAlignment="1">
      <alignment horizontal="right"/>
    </xf>
    <xf numFmtId="3" fontId="2" fillId="0" borderId="0" xfId="6" applyNumberFormat="1" applyAlignment="1">
      <alignment horizontal="right"/>
    </xf>
    <xf numFmtId="9" fontId="0" fillId="0" borderId="0" xfId="7" applyFont="1" applyBorder="1" applyAlignment="1">
      <alignment horizontal="right"/>
    </xf>
    <xf numFmtId="10" fontId="2" fillId="0" borderId="0" xfId="1" applyNumberFormat="1" applyFont="1"/>
    <xf numFmtId="165" fontId="2" fillId="0" borderId="0" xfId="6" applyNumberFormat="1"/>
    <xf numFmtId="10" fontId="0" fillId="0" borderId="0" xfId="7" applyNumberFormat="1" applyFont="1" applyBorder="1"/>
    <xf numFmtId="2" fontId="2" fillId="0" borderId="0" xfId="6" applyNumberFormat="1"/>
    <xf numFmtId="166" fontId="2" fillId="0" borderId="0" xfId="6" applyNumberFormat="1"/>
    <xf numFmtId="166" fontId="0" fillId="0" borderId="0" xfId="0" applyNumberFormat="1"/>
    <xf numFmtId="167" fontId="2" fillId="0" borderId="0" xfId="6" applyNumberFormat="1"/>
  </cellXfs>
  <cellStyles count="8">
    <cellStyle name="Currency [0] 2" xfId="4" xr:uid="{196E2E30-9F6C-42A1-8C17-95095BEFC8F6}"/>
    <cellStyle name="Normal" xfId="0" builtinId="0"/>
    <cellStyle name="Normal 2" xfId="2" xr:uid="{D62048FC-45C0-415F-A247-8EB587E978C2}"/>
    <cellStyle name="Normal 2 2" xfId="3" xr:uid="{C1EF310E-EFAF-4FDD-A5C4-CE7268CB4738}"/>
    <cellStyle name="Normal 3" xfId="6" xr:uid="{2133DBA8-8206-4672-95E8-DEF29EEDE8E5}"/>
    <cellStyle name="Percent" xfId="1" builtinId="5"/>
    <cellStyle name="Percent 2" xfId="5" xr:uid="{58112C72-130C-42B0-8A4E-D34DD169EBC9}"/>
    <cellStyle name="Porcentaje 2" xfId="7" xr:uid="{A0B6DF69-C992-4E48-8547-728BBDA495E4}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uthenergycl.sharepoint.com/sites/ActivosPVPE/Documentos%20compartidos/Base%20de%20Datos/2026.06.10%20Centrales%20Candidatas%20PFV%202023.xlsx" TargetMode="External"/><Relationship Id="rId1" Type="http://schemas.openxmlformats.org/officeDocument/2006/relationships/externalLinkPath" Target="https://southenergycl.sharepoint.com/sites/ActivosPVPE/Documentos%20compartidos/Base%20de%20Datos/2026.06.10%20Centrales%20Candidatas%20PFV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uthenergycl.sharepoint.com/sites/ActivosPVPE/Documentos%20compartidos/Base%20de%20Datos/2026.06.22%20Centrales%20Candidatas%20PFV%202025%20-%20Comercial.xlsx" TargetMode="External"/><Relationship Id="rId1" Type="http://schemas.openxmlformats.org/officeDocument/2006/relationships/externalLinkPath" Target="https://southenergycl.sharepoint.com/sites/ActivosPVPE/Documentos%20compartidos/Base%20de%20Datos/2026.06.22%20Centrales%20Candidatas%20PFV%202025%20-%20Comercia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id_11358078367047008256/WOPIServiceId_TP_DROPBOX_PLUS/WOPIUserId_-/Base_Datos_Dashboard_PFV.xlsx" TargetMode="External"/><Relationship Id="rId2" Type="http://schemas.openxmlformats.org/officeDocument/2006/relationships/externalLinkPath" Target="https://wopi.dropbox.com/wopi/files/oid_11358078367047008256/WOPIServiceId_TP_DROPBOX_PLUS/WOPIUserId_-/Base_Datos_Dashboard_PFV.xlsx" TargetMode="External"/><Relationship Id="rId1" Type="http://schemas.openxmlformats.org/officeDocument/2006/relationships/externalLinkPath" Target="/wopi/files/oid_11358078367047008256/WOPIServiceId_TP_DROPBOX_PLUS/WOPIUserId_-/Base_Datos_Dashboard_PFV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uthenergycl.sharepoint.com/sites/ActivosPVPE/Documentos%20compartidos/Base%20de%20Datos/2026.06.10%20Centrales%20Candidatas%20PFV%202024.xlsx" TargetMode="External"/><Relationship Id="rId1" Type="http://schemas.openxmlformats.org/officeDocument/2006/relationships/externalLinkPath" Target="https://southenergycl.sharepoint.com/sites/ActivosPVPE/Documentos%20compartidos/Base%20de%20Datos/2026.06.10%20Centrales%20Candidatas%20PF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trales IT v2"/>
      <sheetName val="BD Centrales"/>
      <sheetName val="BD Unidades"/>
      <sheetName val="BD Centrales v0"/>
      <sheetName val="BD Unidades v0"/>
      <sheetName val="base CNE"/>
      <sheetName val="Cmg"/>
      <sheetName val="FP_central"/>
      <sheetName val="Pmax PSUF"/>
      <sheetName val="Unidades IT"/>
      <sheetName val="Centrales IT"/>
      <sheetName val="PEQ"/>
      <sheetName val="Factores PSUF"/>
      <sheetName val="PSUF pre y def"/>
      <sheetName val="Vertimiento"/>
      <sheetName val="Gen. Real"/>
      <sheetName val="match unidad-central"/>
      <sheetName val="Emp. Balance"/>
      <sheetName val="Balance económico"/>
      <sheetName val="Balance Energía"/>
      <sheetName val="Balance Potencia"/>
      <sheetName val="Balance SSCC"/>
    </sheetNames>
    <sheetDataSet>
      <sheetData sheetId="0"/>
      <sheetData sheetId="1"/>
      <sheetData sheetId="2">
        <row r="1">
          <cell r="A1" t="str">
            <v>PEQ</v>
          </cell>
          <cell r="AH1" t="str">
            <v>Pmax Verif</v>
          </cell>
        </row>
        <row r="2">
          <cell r="A2" t="str">
            <v>ID Central infotécnica</v>
          </cell>
          <cell r="AH2" t="str">
            <v>Potencia máxima verificada [MW]</v>
          </cell>
        </row>
        <row r="3">
          <cell r="A3">
            <v>521</v>
          </cell>
          <cell r="AH3">
            <v>9.1999999999999971E-2</v>
          </cell>
          <cell r="AJ3">
            <v>7092.3</v>
          </cell>
          <cell r="AL3">
            <v>0</v>
          </cell>
          <cell r="AO3" t="str">
            <v>-</v>
          </cell>
          <cell r="AQ3" t="str">
            <v>-</v>
          </cell>
          <cell r="AS3" t="str">
            <v>-</v>
          </cell>
          <cell r="AU3" t="str">
            <v>-</v>
          </cell>
          <cell r="AZ3">
            <v>3.1952526691878959E-2</v>
          </cell>
          <cell r="BA3">
            <v>1</v>
          </cell>
          <cell r="BC3">
            <v>0.26967996327389099</v>
          </cell>
          <cell r="BE3">
            <v>0.96615677321156801</v>
          </cell>
          <cell r="BI3">
            <v>2.2433090366231572E-2</v>
          </cell>
          <cell r="BJ3">
            <v>1.4430704088959983E-2</v>
          </cell>
        </row>
        <row r="4">
          <cell r="A4">
            <v>2082</v>
          </cell>
          <cell r="AH4">
            <v>0.1</v>
          </cell>
          <cell r="AJ4">
            <v>8322.5833333333303</v>
          </cell>
          <cell r="AL4">
            <v>1</v>
          </cell>
          <cell r="AO4">
            <v>0</v>
          </cell>
          <cell r="AQ4">
            <v>0</v>
          </cell>
          <cell r="AS4">
            <v>0</v>
          </cell>
          <cell r="AU4">
            <v>0</v>
          </cell>
          <cell r="AZ4">
            <v>2.2047240036438067E-2</v>
          </cell>
          <cell r="BA4">
            <v>9.9987985943554097E-2</v>
          </cell>
          <cell r="BC4">
            <v>9.4059999999999994E-3</v>
          </cell>
          <cell r="BE4">
            <v>1</v>
          </cell>
          <cell r="BI4">
            <v>2.0762829322573652E-2</v>
          </cell>
          <cell r="BJ4">
            <v>1.3356262606362154E-2</v>
          </cell>
        </row>
        <row r="5">
          <cell r="A5">
            <v>626</v>
          </cell>
          <cell r="AH5">
            <v>83.53</v>
          </cell>
          <cell r="AJ5">
            <v>8619.4666666666708</v>
          </cell>
          <cell r="AL5">
            <v>140.53333333333299</v>
          </cell>
          <cell r="AO5">
            <v>0</v>
          </cell>
          <cell r="AQ5">
            <v>0.36934453675008755</v>
          </cell>
          <cell r="AS5">
            <v>0.34224321743533648</v>
          </cell>
          <cell r="AU5">
            <v>0.38957199999999997</v>
          </cell>
          <cell r="AZ5">
            <v>27.958503956078353</v>
          </cell>
          <cell r="BA5">
            <v>83.071460711567994</v>
          </cell>
          <cell r="BC5">
            <v>2.89542582010826E-3</v>
          </cell>
          <cell r="BE5">
            <v>1</v>
          </cell>
          <cell r="BI5">
            <v>27.069894139451932</v>
          </cell>
          <cell r="BJ5">
            <v>17.413456000423729</v>
          </cell>
        </row>
        <row r="6">
          <cell r="A6">
            <v>418</v>
          </cell>
          <cell r="AH6">
            <v>196</v>
          </cell>
          <cell r="AJ6">
            <v>8759.6770867346913</v>
          </cell>
          <cell r="AL6">
            <v>1.216790816326534</v>
          </cell>
          <cell r="AO6">
            <v>0.26438273452258293</v>
          </cell>
          <cell r="AQ6">
            <v>0.307153665030445</v>
          </cell>
          <cell r="AS6">
            <v>0.28402013307085433</v>
          </cell>
          <cell r="AU6">
            <v>0.25978250571428568</v>
          </cell>
          <cell r="AZ6">
            <v>49.283132497620016</v>
          </cell>
          <cell r="BA6">
            <v>196.02</v>
          </cell>
          <cell r="BC6">
            <v>4.1301740296309942E-3</v>
          </cell>
          <cell r="BE6">
            <v>1.0001020408163266</v>
          </cell>
          <cell r="BI6">
            <v>49.079605351755589</v>
          </cell>
          <cell r="BJ6">
            <v>31.571809771704569</v>
          </cell>
        </row>
        <row r="7">
          <cell r="A7">
            <v>1714</v>
          </cell>
          <cell r="AH7">
            <v>204.32</v>
          </cell>
          <cell r="AJ7">
            <v>6300.5166666666701</v>
          </cell>
          <cell r="AL7">
            <v>2368.13333333333</v>
          </cell>
          <cell r="AO7">
            <v>0</v>
          </cell>
          <cell r="AQ7">
            <v>0</v>
          </cell>
          <cell r="AS7">
            <v>0.36031545321159497</v>
          </cell>
          <cell r="AU7">
            <v>0.32127600000000001</v>
          </cell>
          <cell r="AZ7">
            <v>63.049836018235752</v>
          </cell>
          <cell r="BA7">
            <v>204.20780613667301</v>
          </cell>
          <cell r="BC7">
            <v>2.24072700730124E-3</v>
          </cell>
          <cell r="BE7">
            <v>1</v>
          </cell>
          <cell r="BI7">
            <v>61.957479175534424</v>
          </cell>
          <cell r="BJ7">
            <v>39.855857284197775</v>
          </cell>
        </row>
        <row r="8">
          <cell r="A8">
            <v>1656</v>
          </cell>
          <cell r="AH8">
            <v>55.924999999999997</v>
          </cell>
          <cell r="AJ8">
            <v>8658.1</v>
          </cell>
          <cell r="AL8">
            <v>12.133333333333301</v>
          </cell>
          <cell r="AO8">
            <v>0</v>
          </cell>
          <cell r="AQ8">
            <v>0.26256400337240332</v>
          </cell>
          <cell r="AS8">
            <v>0.28729923295183518</v>
          </cell>
          <cell r="AU8">
            <v>0.27811000000000002</v>
          </cell>
          <cell r="AZ8">
            <v>13.323040957455069</v>
          </cell>
          <cell r="BA8">
            <v>55.925000000000097</v>
          </cell>
          <cell r="BC8">
            <v>1.35553150684932E-3</v>
          </cell>
          <cell r="BE8">
            <v>1</v>
          </cell>
          <cell r="BI8">
            <v>13.121372415721941</v>
          </cell>
          <cell r="BJ8">
            <v>8.4406846975196075</v>
          </cell>
        </row>
        <row r="9">
          <cell r="A9">
            <v>625</v>
          </cell>
          <cell r="AH9">
            <v>1.95</v>
          </cell>
          <cell r="AJ9">
            <v>7008.25</v>
          </cell>
          <cell r="AL9">
            <v>1216</v>
          </cell>
          <cell r="AO9">
            <v>0.31363167250944468</v>
          </cell>
          <cell r="AQ9">
            <v>0.36361872470907669</v>
          </cell>
          <cell r="AS9">
            <v>0.30118919018696538</v>
          </cell>
          <cell r="AU9">
            <v>0.25278200000000001</v>
          </cell>
          <cell r="AZ9">
            <v>0.58731892086458248</v>
          </cell>
          <cell r="BA9">
            <v>1.7791599396094799</v>
          </cell>
          <cell r="BC9">
            <v>2.0009145483833599E-3</v>
          </cell>
          <cell r="BE9">
            <v>1</v>
          </cell>
          <cell r="BI9">
            <v>0.58554257281857447</v>
          </cell>
          <cell r="BJ9">
            <v>0.37666640939282192</v>
          </cell>
        </row>
        <row r="10">
          <cell r="A10">
            <v>2011</v>
          </cell>
          <cell r="AH10">
            <v>2.9</v>
          </cell>
          <cell r="AJ10">
            <v>6160.4542326221599</v>
          </cell>
          <cell r="AL10">
            <v>0</v>
          </cell>
          <cell r="AO10">
            <v>0</v>
          </cell>
          <cell r="AQ10">
            <v>0</v>
          </cell>
          <cell r="AS10">
            <v>0</v>
          </cell>
          <cell r="AU10">
            <v>0</v>
          </cell>
          <cell r="AZ10">
            <v>0.69408110666508471</v>
          </cell>
          <cell r="BA10">
            <v>2.9</v>
          </cell>
          <cell r="BC10">
            <v>9.3865794907088771E-3</v>
          </cell>
          <cell r="BE10">
            <v>0.99793530626290428</v>
          </cell>
          <cell r="BI10">
            <v>0.60466952906309501</v>
          </cell>
          <cell r="BJ10">
            <v>0.3889703515238912</v>
          </cell>
        </row>
        <row r="11">
          <cell r="A11">
            <v>512</v>
          </cell>
          <cell r="AH11">
            <v>129.07</v>
          </cell>
          <cell r="AJ11">
            <v>8671.85</v>
          </cell>
          <cell r="AL11">
            <v>3.93333333333333</v>
          </cell>
          <cell r="AO11">
            <v>0</v>
          </cell>
          <cell r="AQ11">
            <v>0.24822181057084514</v>
          </cell>
          <cell r="AS11">
            <v>0.25681425951260695</v>
          </cell>
          <cell r="AU11">
            <v>0.26402900000000001</v>
          </cell>
          <cell r="AZ11" t="str">
            <v>-</v>
          </cell>
          <cell r="BA11">
            <v>129.06323087060301</v>
          </cell>
          <cell r="BC11" t="str">
            <v>-</v>
          </cell>
          <cell r="BE11" t="str">
            <v>-</v>
          </cell>
          <cell r="BI11">
            <v>31.188486043997759</v>
          </cell>
          <cell r="BJ11">
            <v>18.742807704036277</v>
          </cell>
        </row>
        <row r="12">
          <cell r="A12">
            <v>251</v>
          </cell>
          <cell r="AH12">
            <v>33</v>
          </cell>
          <cell r="AJ12">
            <v>8617.1333333333296</v>
          </cell>
          <cell r="AL12">
            <v>31.783333333333296</v>
          </cell>
          <cell r="AO12">
            <v>0.3232674179451302</v>
          </cell>
          <cell r="AQ12">
            <v>0.30961982077434902</v>
          </cell>
          <cell r="AS12">
            <v>0.28997870092154715</v>
          </cell>
          <cell r="AU12">
            <v>0.30681199999999997</v>
          </cell>
          <cell r="AZ12">
            <v>9.5692971304110568</v>
          </cell>
          <cell r="BA12">
            <v>32.939154229971003</v>
          </cell>
          <cell r="BC12">
            <v>6.8615769380620997E-3</v>
          </cell>
          <cell r="BE12">
            <v>0.99595509893455092</v>
          </cell>
          <cell r="BI12">
            <v>9.3203779023528845</v>
          </cell>
          <cell r="BJ12">
            <v>5.9955901443074335</v>
          </cell>
        </row>
        <row r="13">
          <cell r="A13">
            <v>516</v>
          </cell>
          <cell r="AH13">
            <v>170.2</v>
          </cell>
          <cell r="AJ13">
            <v>7866.2500000000009</v>
          </cell>
          <cell r="AL13">
            <v>841.83333333333303</v>
          </cell>
          <cell r="AO13">
            <v>0</v>
          </cell>
          <cell r="AQ13">
            <v>0.30538830073086942</v>
          </cell>
          <cell r="AS13">
            <v>0.29044708710553058</v>
          </cell>
          <cell r="AU13">
            <v>0.30109200000000003</v>
          </cell>
          <cell r="AZ13">
            <v>26.689913000000001</v>
          </cell>
          <cell r="BA13">
            <v>168.30824195909901</v>
          </cell>
          <cell r="BC13">
            <v>1.02353779575902E-2</v>
          </cell>
          <cell r="BE13">
            <v>0.99466514459665101</v>
          </cell>
          <cell r="BI13">
            <v>25.948512545952891</v>
          </cell>
          <cell r="BJ13">
            <v>16.692096362388735</v>
          </cell>
        </row>
        <row r="14">
          <cell r="A14">
            <v>69</v>
          </cell>
          <cell r="AH14" t="str">
            <v>-</v>
          </cell>
          <cell r="AJ14">
            <v>2895.0364892509551</v>
          </cell>
          <cell r="AL14">
            <v>963.45846631139182</v>
          </cell>
          <cell r="AO14" t="str">
            <v>-</v>
          </cell>
          <cell r="AQ14" t="str">
            <v>-</v>
          </cell>
          <cell r="AS14" t="str">
            <v>-</v>
          </cell>
          <cell r="AU14" t="str">
            <v>-</v>
          </cell>
          <cell r="AZ14" t="str">
            <v>-</v>
          </cell>
          <cell r="BA14">
            <v>88.993966126487393</v>
          </cell>
          <cell r="BC14" t="str">
            <v>-</v>
          </cell>
          <cell r="BE14" t="str">
            <v>-</v>
          </cell>
          <cell r="BI14" t="str">
            <v>-</v>
          </cell>
          <cell r="BJ14" t="str">
            <v>-</v>
          </cell>
        </row>
        <row r="15">
          <cell r="A15">
            <v>69</v>
          </cell>
          <cell r="AH15" t="str">
            <v>-</v>
          </cell>
          <cell r="AJ15">
            <v>2477.0127872700182</v>
          </cell>
          <cell r="AL15">
            <v>1088.9036266225446</v>
          </cell>
          <cell r="AO15" t="str">
            <v>-</v>
          </cell>
          <cell r="AQ15" t="str">
            <v>-</v>
          </cell>
          <cell r="AS15" t="str">
            <v>-</v>
          </cell>
          <cell r="AU15" t="str">
            <v>-</v>
          </cell>
          <cell r="AZ15" t="str">
            <v>-</v>
          </cell>
          <cell r="BA15">
            <v>87.532174558679401</v>
          </cell>
          <cell r="BC15" t="str">
            <v>-</v>
          </cell>
          <cell r="BE15" t="str">
            <v>-</v>
          </cell>
          <cell r="BI15" t="str">
            <v>-</v>
          </cell>
          <cell r="BJ15" t="str">
            <v>-</v>
          </cell>
        </row>
        <row r="16">
          <cell r="A16">
            <v>73</v>
          </cell>
          <cell r="AH16" t="str">
            <v>-</v>
          </cell>
          <cell r="AJ16">
            <v>0</v>
          </cell>
          <cell r="AL16">
            <v>0</v>
          </cell>
          <cell r="AO16" t="str">
            <v>-</v>
          </cell>
          <cell r="AQ16" t="str">
            <v>-</v>
          </cell>
          <cell r="AS16" t="str">
            <v>-</v>
          </cell>
          <cell r="AU16" t="str">
            <v>-</v>
          </cell>
          <cell r="AZ16" t="str">
            <v>-</v>
          </cell>
          <cell r="BA16">
            <v>0</v>
          </cell>
          <cell r="BC16" t="str">
            <v>-</v>
          </cell>
          <cell r="BE16" t="str">
            <v>-</v>
          </cell>
          <cell r="BI16" t="str">
            <v>-</v>
          </cell>
          <cell r="BJ16" t="str">
            <v>-</v>
          </cell>
        </row>
        <row r="17">
          <cell r="A17">
            <v>73</v>
          </cell>
          <cell r="AH17" t="str">
            <v>-</v>
          </cell>
          <cell r="AJ17">
            <v>0</v>
          </cell>
          <cell r="AL17">
            <v>0</v>
          </cell>
          <cell r="AO17" t="str">
            <v>-</v>
          </cell>
          <cell r="AQ17" t="str">
            <v>-</v>
          </cell>
          <cell r="AS17" t="str">
            <v>-</v>
          </cell>
          <cell r="AU17" t="str">
            <v>-</v>
          </cell>
          <cell r="AZ17" t="str">
            <v>-</v>
          </cell>
          <cell r="BA17">
            <v>0</v>
          </cell>
          <cell r="BC17" t="str">
            <v>-</v>
          </cell>
          <cell r="BE17" t="str">
            <v>-</v>
          </cell>
          <cell r="BI17" t="str">
            <v>-</v>
          </cell>
          <cell r="BJ17" t="str">
            <v>-</v>
          </cell>
        </row>
        <row r="18">
          <cell r="A18">
            <v>73</v>
          </cell>
          <cell r="AH18" t="str">
            <v>-</v>
          </cell>
          <cell r="AJ18">
            <v>0</v>
          </cell>
          <cell r="AL18">
            <v>0</v>
          </cell>
          <cell r="AO18" t="str">
            <v>-</v>
          </cell>
          <cell r="AQ18" t="str">
            <v>-</v>
          </cell>
          <cell r="AS18" t="str">
            <v>-</v>
          </cell>
          <cell r="AU18" t="str">
            <v>-</v>
          </cell>
          <cell r="AZ18" t="str">
            <v>-</v>
          </cell>
          <cell r="BA18">
            <v>0</v>
          </cell>
          <cell r="BC18" t="str">
            <v>-</v>
          </cell>
          <cell r="BE18" t="str">
            <v>-</v>
          </cell>
          <cell r="BI18" t="str">
            <v>-</v>
          </cell>
          <cell r="BJ18" t="str">
            <v>-</v>
          </cell>
        </row>
        <row r="19">
          <cell r="A19">
            <v>74</v>
          </cell>
          <cell r="AH19" t="str">
            <v>-</v>
          </cell>
          <cell r="AJ19">
            <v>0</v>
          </cell>
          <cell r="AL19">
            <v>814.81114863945459</v>
          </cell>
          <cell r="AO19" t="str">
            <v>-</v>
          </cell>
          <cell r="AQ19" t="str">
            <v>-</v>
          </cell>
          <cell r="AS19" t="str">
            <v>-</v>
          </cell>
          <cell r="AU19" t="str">
            <v>-</v>
          </cell>
          <cell r="AZ19" t="str">
            <v>-</v>
          </cell>
          <cell r="BA19">
            <v>16.332999999999998</v>
          </cell>
          <cell r="BC19" t="str">
            <v>-</v>
          </cell>
          <cell r="BE19" t="str">
            <v>-</v>
          </cell>
          <cell r="BI19" t="str">
            <v>-</v>
          </cell>
          <cell r="BJ19" t="str">
            <v>-</v>
          </cell>
        </row>
        <row r="20">
          <cell r="A20">
            <v>74</v>
          </cell>
          <cell r="AH20" t="str">
            <v>-</v>
          </cell>
          <cell r="AJ20">
            <v>0</v>
          </cell>
          <cell r="AL20">
            <v>2131.0120646258511</v>
          </cell>
          <cell r="AO20" t="str">
            <v>-</v>
          </cell>
          <cell r="AQ20" t="str">
            <v>-</v>
          </cell>
          <cell r="AS20" t="str">
            <v>-</v>
          </cell>
          <cell r="AU20" t="str">
            <v>-</v>
          </cell>
          <cell r="AZ20" t="str">
            <v>-</v>
          </cell>
          <cell r="BA20">
            <v>16.327549847493401</v>
          </cell>
          <cell r="BC20" t="str">
            <v>-</v>
          </cell>
          <cell r="BE20" t="str">
            <v>-</v>
          </cell>
          <cell r="BI20" t="str">
            <v>-</v>
          </cell>
          <cell r="BJ20" t="str">
            <v>-</v>
          </cell>
        </row>
        <row r="21">
          <cell r="A21">
            <v>74</v>
          </cell>
          <cell r="AH21" t="str">
            <v>-</v>
          </cell>
          <cell r="AJ21">
            <v>0</v>
          </cell>
          <cell r="AL21">
            <v>0</v>
          </cell>
          <cell r="AO21" t="str">
            <v>-</v>
          </cell>
          <cell r="AQ21" t="str">
            <v>-</v>
          </cell>
          <cell r="AS21" t="str">
            <v>-</v>
          </cell>
          <cell r="AU21" t="str">
            <v>-</v>
          </cell>
          <cell r="AZ21" t="str">
            <v>-</v>
          </cell>
          <cell r="BA21">
            <v>0</v>
          </cell>
          <cell r="BC21" t="str">
            <v>-</v>
          </cell>
          <cell r="BE21" t="str">
            <v>-</v>
          </cell>
          <cell r="BI21" t="str">
            <v>-</v>
          </cell>
          <cell r="BJ21" t="str">
            <v>-</v>
          </cell>
        </row>
        <row r="22">
          <cell r="A22">
            <v>77</v>
          </cell>
          <cell r="AH22" t="str">
            <v>-</v>
          </cell>
          <cell r="AJ22">
            <v>0</v>
          </cell>
          <cell r="AL22">
            <v>6434.4499999999989</v>
          </cell>
          <cell r="AO22" t="str">
            <v>-</v>
          </cell>
          <cell r="AQ22" t="str">
            <v>-</v>
          </cell>
          <cell r="AS22" t="str">
            <v>-</v>
          </cell>
          <cell r="AU22" t="str">
            <v>-</v>
          </cell>
          <cell r="AZ22" t="str">
            <v>-</v>
          </cell>
          <cell r="BA22">
            <v>12.6119196926958</v>
          </cell>
          <cell r="BC22" t="str">
            <v>-</v>
          </cell>
          <cell r="BE22" t="str">
            <v>-</v>
          </cell>
          <cell r="BI22" t="str">
            <v>-</v>
          </cell>
          <cell r="BJ22" t="str">
            <v>-</v>
          </cell>
        </row>
        <row r="23">
          <cell r="A23">
            <v>374</v>
          </cell>
          <cell r="AH23">
            <v>21.795000000000002</v>
          </cell>
          <cell r="AJ23">
            <v>7741.7</v>
          </cell>
          <cell r="AL23">
            <v>971.21666666666704</v>
          </cell>
          <cell r="AO23">
            <v>0.33474633236788542</v>
          </cell>
          <cell r="AQ23">
            <v>0.33986579170164827</v>
          </cell>
          <cell r="AS23">
            <v>0.32007792859232009</v>
          </cell>
          <cell r="AU23">
            <v>0.29345500000000002</v>
          </cell>
          <cell r="AZ23">
            <v>6.9760984536696169</v>
          </cell>
          <cell r="BA23">
            <v>21.585365577925501</v>
          </cell>
          <cell r="BC23">
            <v>1.0000000000000002E-4</v>
          </cell>
          <cell r="BE23">
            <v>0.99462519025875196</v>
          </cell>
          <cell r="BI23">
            <v>6.8201288695190909</v>
          </cell>
          <cell r="BJ23">
            <v>4.3872359963722714</v>
          </cell>
        </row>
        <row r="24">
          <cell r="A24">
            <v>1846</v>
          </cell>
          <cell r="AH24">
            <v>0.81399999999999995</v>
          </cell>
          <cell r="AJ24">
            <v>23.257142857142856</v>
          </cell>
          <cell r="AL24">
            <v>6640.608769841273</v>
          </cell>
          <cell r="AO24">
            <v>0</v>
          </cell>
          <cell r="AQ24">
            <v>0</v>
          </cell>
          <cell r="AS24">
            <v>9.4943057481892256E-3</v>
          </cell>
          <cell r="AU24">
            <v>2.9643166666666666E-3</v>
          </cell>
          <cell r="AZ24">
            <v>4.7301539999999994E-3</v>
          </cell>
          <cell r="BA24">
            <v>0.65492319285123901</v>
          </cell>
          <cell r="BC24">
            <v>0.41047158332191475</v>
          </cell>
          <cell r="BE24">
            <v>0.96904761904761905</v>
          </cell>
          <cell r="BI24">
            <v>2.7265436886257373E-3</v>
          </cell>
          <cell r="BJ24">
            <v>1.7539244265429757E-3</v>
          </cell>
        </row>
        <row r="25">
          <cell r="A25">
            <v>90199</v>
          </cell>
          <cell r="AH25" t="str">
            <v>-</v>
          </cell>
          <cell r="AJ25" t="str">
            <v>-</v>
          </cell>
          <cell r="AL25" t="str">
            <v>-</v>
          </cell>
          <cell r="AO25" t="str">
            <v>-</v>
          </cell>
          <cell r="AQ25" t="str">
            <v>-</v>
          </cell>
          <cell r="AS25" t="str">
            <v>-</v>
          </cell>
          <cell r="AU25" t="str">
            <v>-</v>
          </cell>
          <cell r="AZ25" t="str">
            <v>-</v>
          </cell>
          <cell r="BA25">
            <v>9.8092515738458008</v>
          </cell>
          <cell r="BC25" t="str">
            <v>-</v>
          </cell>
          <cell r="BE25" t="str">
            <v>-</v>
          </cell>
          <cell r="BI25" t="str">
            <v>-</v>
          </cell>
          <cell r="BJ25" t="str">
            <v>-</v>
          </cell>
        </row>
        <row r="26">
          <cell r="A26">
            <v>90199</v>
          </cell>
          <cell r="AH26" t="str">
            <v>-</v>
          </cell>
          <cell r="AJ26" t="str">
            <v>-</v>
          </cell>
          <cell r="AL26" t="str">
            <v>-</v>
          </cell>
          <cell r="AO26" t="str">
            <v>-</v>
          </cell>
          <cell r="AQ26" t="str">
            <v>-</v>
          </cell>
          <cell r="AS26" t="str">
            <v>-</v>
          </cell>
          <cell r="AU26" t="str">
            <v>-</v>
          </cell>
          <cell r="AZ26" t="str">
            <v>-</v>
          </cell>
          <cell r="BA26">
            <v>48.648358646953398</v>
          </cell>
          <cell r="BC26" t="str">
            <v>-</v>
          </cell>
          <cell r="BE26" t="str">
            <v>-</v>
          </cell>
          <cell r="BI26" t="str">
            <v>-</v>
          </cell>
          <cell r="BJ26" t="str">
            <v>-</v>
          </cell>
        </row>
        <row r="27">
          <cell r="A27">
            <v>375</v>
          </cell>
          <cell r="AH27">
            <v>139.26</v>
          </cell>
          <cell r="AJ27" t="str">
            <v>-</v>
          </cell>
          <cell r="AL27" t="str">
            <v>-</v>
          </cell>
          <cell r="AO27" t="str">
            <v>-</v>
          </cell>
          <cell r="AQ27" t="str">
            <v>-</v>
          </cell>
          <cell r="AS27" t="str">
            <v>-</v>
          </cell>
          <cell r="AU27" t="str">
            <v>-</v>
          </cell>
          <cell r="AZ27">
            <v>138.622925730091</v>
          </cell>
          <cell r="BA27">
            <v>138.622925730091</v>
          </cell>
          <cell r="BC27" t="str">
            <v>-</v>
          </cell>
          <cell r="BE27" t="str">
            <v>-</v>
          </cell>
          <cell r="BI27">
            <v>123.80025360251501</v>
          </cell>
          <cell r="BJ27">
            <v>79.637927575299372</v>
          </cell>
        </row>
        <row r="28">
          <cell r="A28">
            <v>375</v>
          </cell>
          <cell r="AH28">
            <v>133.58799999999999</v>
          </cell>
          <cell r="AJ28" t="str">
            <v>-</v>
          </cell>
          <cell r="AL28" t="str">
            <v>-</v>
          </cell>
          <cell r="AO28" t="str">
            <v>-</v>
          </cell>
          <cell r="AQ28" t="str">
            <v>-</v>
          </cell>
          <cell r="AS28" t="str">
            <v>-</v>
          </cell>
          <cell r="AU28" t="str">
            <v>-</v>
          </cell>
          <cell r="AZ28">
            <v>133.58799999999999</v>
          </cell>
          <cell r="BA28">
            <v>133.859798680864</v>
          </cell>
          <cell r="BC28" t="str">
            <v>-</v>
          </cell>
          <cell r="BE28" t="str">
            <v>-</v>
          </cell>
          <cell r="BI28">
            <v>44.717782976013218</v>
          </cell>
          <cell r="BJ28">
            <v>28.76594722823209</v>
          </cell>
        </row>
        <row r="29">
          <cell r="A29">
            <v>347</v>
          </cell>
          <cell r="AH29">
            <v>206.6</v>
          </cell>
          <cell r="AJ29" t="str">
            <v>-</v>
          </cell>
          <cell r="AL29" t="str">
            <v>-</v>
          </cell>
          <cell r="AO29" t="str">
            <v>-</v>
          </cell>
          <cell r="AQ29" t="str">
            <v>-</v>
          </cell>
          <cell r="AS29" t="str">
            <v>-</v>
          </cell>
          <cell r="AU29" t="str">
            <v>-</v>
          </cell>
          <cell r="AZ29">
            <v>195.19002888161299</v>
          </cell>
          <cell r="BA29">
            <v>195.19002888161299</v>
          </cell>
          <cell r="BC29" t="str">
            <v>-</v>
          </cell>
          <cell r="BE29" t="str">
            <v>-</v>
          </cell>
          <cell r="BI29">
            <v>140.62993110850169</v>
          </cell>
          <cell r="BJ29">
            <v>90.464081798219198</v>
          </cell>
        </row>
        <row r="30">
          <cell r="A30">
            <v>1944</v>
          </cell>
          <cell r="AH30">
            <v>3</v>
          </cell>
          <cell r="AJ30">
            <v>8733.7986041874374</v>
          </cell>
          <cell r="AL30">
            <v>0</v>
          </cell>
          <cell r="AO30" t="str">
            <v>-</v>
          </cell>
          <cell r="AQ30" t="str">
            <v>-</v>
          </cell>
          <cell r="AS30" t="str">
            <v>-</v>
          </cell>
          <cell r="AU30" t="str">
            <v>-</v>
          </cell>
          <cell r="AZ30">
            <v>3</v>
          </cell>
          <cell r="BA30">
            <v>3</v>
          </cell>
          <cell r="BC30">
            <v>5.9978235157541072E-3</v>
          </cell>
          <cell r="BE30">
            <v>0.99700897308075775</v>
          </cell>
          <cell r="BI30">
            <v>2.9819525490410941</v>
          </cell>
          <cell r="BJ30">
            <v>1.9182232202526739</v>
          </cell>
        </row>
        <row r="31">
          <cell r="A31">
            <v>296</v>
          </cell>
          <cell r="AH31">
            <v>1.56</v>
          </cell>
          <cell r="AJ31">
            <v>0</v>
          </cell>
          <cell r="AL31">
            <v>0</v>
          </cell>
          <cell r="AO31" t="str">
            <v>-</v>
          </cell>
          <cell r="AQ31" t="str">
            <v>-</v>
          </cell>
          <cell r="AS31" t="str">
            <v>-</v>
          </cell>
          <cell r="AU31" t="str">
            <v>-</v>
          </cell>
          <cell r="AZ31">
            <v>0</v>
          </cell>
          <cell r="BA31">
            <v>0</v>
          </cell>
          <cell r="BC31">
            <v>0.62453856248642803</v>
          </cell>
          <cell r="BE31">
            <v>1</v>
          </cell>
          <cell r="BI31">
            <v>0</v>
          </cell>
          <cell r="BJ31">
            <v>0</v>
          </cell>
        </row>
        <row r="32">
          <cell r="A32">
            <v>1783</v>
          </cell>
          <cell r="AH32">
            <v>2.7789999999999999</v>
          </cell>
          <cell r="AJ32">
            <v>8199.7802203065094</v>
          </cell>
          <cell r="AL32">
            <v>0</v>
          </cell>
          <cell r="AO32">
            <v>0</v>
          </cell>
          <cell r="AQ32">
            <v>0.29084276091178646</v>
          </cell>
          <cell r="AS32">
            <v>0.28202081137852802</v>
          </cell>
          <cell r="AU32">
            <v>0.26266441199712648</v>
          </cell>
          <cell r="AZ32">
            <v>0.78514593887782202</v>
          </cell>
          <cell r="BA32">
            <v>2.7790000000000101</v>
          </cell>
          <cell r="BC32">
            <v>4.3972706526190161E-3</v>
          </cell>
          <cell r="BE32">
            <v>0.99820402298850575</v>
          </cell>
          <cell r="BI32">
            <v>0.78028080973114855</v>
          </cell>
          <cell r="BJ32">
            <v>0.50193715122165772</v>
          </cell>
        </row>
        <row r="33">
          <cell r="A33">
            <v>1784</v>
          </cell>
          <cell r="AH33">
            <v>2.7789999999999999</v>
          </cell>
          <cell r="AJ33">
            <v>8278.754795258621</v>
          </cell>
          <cell r="AL33">
            <v>0</v>
          </cell>
          <cell r="AO33">
            <v>0</v>
          </cell>
          <cell r="AQ33">
            <v>0.28182007309538798</v>
          </cell>
          <cell r="AS33">
            <v>0.27367170978877037</v>
          </cell>
          <cell r="AU33">
            <v>0.26139968749999998</v>
          </cell>
          <cell r="AZ33">
            <v>0.76190204005193662</v>
          </cell>
          <cell r="BA33">
            <v>2.7790000000000101</v>
          </cell>
          <cell r="BC33">
            <v>1.0290496876005462E-2</v>
          </cell>
          <cell r="BE33">
            <v>0.99820402298850575</v>
          </cell>
          <cell r="BI33">
            <v>0.75269089435828795</v>
          </cell>
          <cell r="BJ33">
            <v>0.48418917722051347</v>
          </cell>
        </row>
        <row r="34">
          <cell r="A34">
            <v>237</v>
          </cell>
          <cell r="AH34">
            <v>5.484</v>
          </cell>
          <cell r="AJ34">
            <v>2488.377854373115</v>
          </cell>
          <cell r="AL34">
            <v>6003.6514433433858</v>
          </cell>
          <cell r="AO34" t="str">
            <v>-</v>
          </cell>
          <cell r="AQ34" t="str">
            <v>-</v>
          </cell>
          <cell r="AS34" t="str">
            <v>-</v>
          </cell>
          <cell r="AU34" t="str">
            <v>-</v>
          </cell>
          <cell r="AZ34">
            <v>3.0859364224022023</v>
          </cell>
          <cell r="BA34">
            <v>6.6854691674467199</v>
          </cell>
          <cell r="BC34">
            <v>2.4917234742500793E-2</v>
          </cell>
          <cell r="BE34">
            <v>0.96940973718224899</v>
          </cell>
          <cell r="BI34">
            <v>3.006617018760835</v>
          </cell>
          <cell r="BJ34">
            <v>1.9340893206528429</v>
          </cell>
        </row>
        <row r="35">
          <cell r="A35">
            <v>2137</v>
          </cell>
          <cell r="AH35">
            <v>0.3</v>
          </cell>
          <cell r="AJ35">
            <v>142.60495156081808</v>
          </cell>
          <cell r="AL35">
            <v>0</v>
          </cell>
          <cell r="AO35">
            <v>0</v>
          </cell>
          <cell r="AQ35">
            <v>0</v>
          </cell>
          <cell r="AS35">
            <v>0</v>
          </cell>
          <cell r="AU35">
            <v>0</v>
          </cell>
          <cell r="AZ35">
            <v>7.1801493792939805E-2</v>
          </cell>
          <cell r="BA35">
            <v>0.3</v>
          </cell>
          <cell r="BC35">
            <v>6.0749192680301404E-4</v>
          </cell>
          <cell r="BE35">
            <v>6.4585575888051666E-2</v>
          </cell>
          <cell r="BI35">
            <v>2.3968531123029522E-2</v>
          </cell>
          <cell r="BJ35">
            <v>1.5418418703654067E-2</v>
          </cell>
        </row>
        <row r="36">
          <cell r="A36">
            <v>268</v>
          </cell>
          <cell r="AH36">
            <v>36</v>
          </cell>
          <cell r="AJ36">
            <v>6083.25</v>
          </cell>
          <cell r="AL36">
            <v>663.3</v>
          </cell>
          <cell r="AO36">
            <v>0.3488628074504464</v>
          </cell>
          <cell r="AQ36">
            <v>0.26045501678461686</v>
          </cell>
          <cell r="AS36">
            <v>0.28327110445293197</v>
          </cell>
          <cell r="AU36">
            <v>0.30942500000000001</v>
          </cell>
          <cell r="AZ36" t="str">
            <v>-</v>
          </cell>
          <cell r="BA36">
            <v>35.165667390493397</v>
          </cell>
          <cell r="BC36" t="str">
            <v>-</v>
          </cell>
          <cell r="BE36" t="str">
            <v>-</v>
          </cell>
          <cell r="BI36">
            <v>7.5537194297642678</v>
          </cell>
          <cell r="BJ36">
            <v>4.5394287661988324</v>
          </cell>
        </row>
        <row r="37">
          <cell r="A37">
            <v>599</v>
          </cell>
          <cell r="AH37">
            <v>56.8</v>
          </cell>
          <cell r="AJ37">
            <v>11.999999999999998</v>
          </cell>
          <cell r="AL37">
            <v>8748</v>
          </cell>
          <cell r="AO37">
            <v>0</v>
          </cell>
          <cell r="AQ37">
            <v>0.34222950833976112</v>
          </cell>
          <cell r="AS37">
            <v>0.36759126984121326</v>
          </cell>
          <cell r="AU37">
            <v>0.31170700000000001</v>
          </cell>
          <cell r="AZ37">
            <v>17.527558172649719</v>
          </cell>
          <cell r="BA37">
            <v>55.837794520547803</v>
          </cell>
          <cell r="BC37">
            <v>2.28622098568503E-3</v>
          </cell>
          <cell r="BE37">
            <v>1</v>
          </cell>
          <cell r="BI37">
            <v>17.303190362947738</v>
          </cell>
          <cell r="BJ37">
            <v>11.130754427776521</v>
          </cell>
        </row>
        <row r="38">
          <cell r="A38">
            <v>1743</v>
          </cell>
          <cell r="AH38">
            <v>3</v>
          </cell>
          <cell r="AJ38">
            <v>7798.1499999999987</v>
          </cell>
          <cell r="AL38">
            <v>0</v>
          </cell>
          <cell r="AO38" t="str">
            <v>-</v>
          </cell>
          <cell r="AQ38" t="str">
            <v>-</v>
          </cell>
          <cell r="AS38" t="str">
            <v>-</v>
          </cell>
          <cell r="AU38" t="str">
            <v>-</v>
          </cell>
          <cell r="AZ38">
            <v>3</v>
          </cell>
          <cell r="BA38">
            <v>3</v>
          </cell>
          <cell r="BC38">
            <v>2.6296372602739701E-3</v>
          </cell>
          <cell r="BE38">
            <v>1</v>
          </cell>
          <cell r="BI38">
            <v>2.9831347549545195</v>
          </cell>
          <cell r="BJ38">
            <v>1.9189837068120532</v>
          </cell>
        </row>
        <row r="39">
          <cell r="A39">
            <v>1746</v>
          </cell>
          <cell r="AH39">
            <v>3</v>
          </cell>
          <cell r="AJ39">
            <v>8167.1833333333298</v>
          </cell>
          <cell r="AL39">
            <v>0</v>
          </cell>
          <cell r="AO39" t="str">
            <v>-</v>
          </cell>
          <cell r="AQ39" t="str">
            <v>-</v>
          </cell>
          <cell r="AS39" t="str">
            <v>-</v>
          </cell>
          <cell r="AU39" t="str">
            <v>-</v>
          </cell>
          <cell r="AZ39">
            <v>3</v>
          </cell>
          <cell r="BA39">
            <v>3</v>
          </cell>
          <cell r="BC39">
            <v>2.6348547945205399E-3</v>
          </cell>
          <cell r="BE39">
            <v>1</v>
          </cell>
          <cell r="BI39">
            <v>2.9831191493095948</v>
          </cell>
          <cell r="BJ39">
            <v>1.9189736680505471</v>
          </cell>
        </row>
        <row r="40">
          <cell r="A40">
            <v>492</v>
          </cell>
          <cell r="AH40" t="str">
            <v>-</v>
          </cell>
          <cell r="AJ40">
            <v>0</v>
          </cell>
          <cell r="AL40">
            <v>0</v>
          </cell>
          <cell r="AO40" t="str">
            <v>-</v>
          </cell>
          <cell r="AQ40" t="str">
            <v>-</v>
          </cell>
          <cell r="AS40" t="str">
            <v>-</v>
          </cell>
          <cell r="AU40" t="str">
            <v>-</v>
          </cell>
          <cell r="AZ40" t="str">
            <v>-</v>
          </cell>
          <cell r="BA40">
            <v>0</v>
          </cell>
          <cell r="BC40" t="str">
            <v>-</v>
          </cell>
          <cell r="BE40" t="str">
            <v>-</v>
          </cell>
          <cell r="BI40" t="str">
            <v>-</v>
          </cell>
          <cell r="BJ40" t="str">
            <v>-</v>
          </cell>
        </row>
        <row r="41">
          <cell r="A41">
            <v>492</v>
          </cell>
          <cell r="AH41" t="str">
            <v>-</v>
          </cell>
          <cell r="AJ41">
            <v>0</v>
          </cell>
          <cell r="AL41">
            <v>0</v>
          </cell>
          <cell r="AO41" t="str">
            <v>-</v>
          </cell>
          <cell r="AQ41" t="str">
            <v>-</v>
          </cell>
          <cell r="AS41" t="str">
            <v>-</v>
          </cell>
          <cell r="AU41" t="str">
            <v>-</v>
          </cell>
          <cell r="AZ41" t="str">
            <v>-</v>
          </cell>
          <cell r="BA41">
            <v>0</v>
          </cell>
          <cell r="BC41" t="str">
            <v>-</v>
          </cell>
          <cell r="BE41" t="str">
            <v>-</v>
          </cell>
          <cell r="BI41" t="str">
            <v>-</v>
          </cell>
          <cell r="BJ41" t="str">
            <v>-</v>
          </cell>
        </row>
        <row r="42">
          <cell r="A42">
            <v>493</v>
          </cell>
          <cell r="AH42" t="str">
            <v>-</v>
          </cell>
          <cell r="AJ42">
            <v>0</v>
          </cell>
          <cell r="AL42">
            <v>0</v>
          </cell>
          <cell r="AO42" t="str">
            <v>-</v>
          </cell>
          <cell r="AQ42" t="str">
            <v>-</v>
          </cell>
          <cell r="AS42" t="str">
            <v>-</v>
          </cell>
          <cell r="AU42" t="str">
            <v>-</v>
          </cell>
          <cell r="AZ42" t="str">
            <v>-</v>
          </cell>
          <cell r="BA42">
            <v>0</v>
          </cell>
          <cell r="BC42" t="str">
            <v>-</v>
          </cell>
          <cell r="BE42" t="str">
            <v>-</v>
          </cell>
          <cell r="BI42" t="str">
            <v>-</v>
          </cell>
          <cell r="BJ42" t="str">
            <v>-</v>
          </cell>
        </row>
        <row r="43">
          <cell r="A43">
            <v>493</v>
          </cell>
          <cell r="AH43" t="str">
            <v>-</v>
          </cell>
          <cell r="AJ43">
            <v>0</v>
          </cell>
          <cell r="AL43">
            <v>0</v>
          </cell>
          <cell r="AO43" t="str">
            <v>-</v>
          </cell>
          <cell r="AQ43" t="str">
            <v>-</v>
          </cell>
          <cell r="AS43" t="str">
            <v>-</v>
          </cell>
          <cell r="AU43" t="str">
            <v>-</v>
          </cell>
          <cell r="AZ43" t="str">
            <v>-</v>
          </cell>
          <cell r="BA43">
            <v>0</v>
          </cell>
          <cell r="BC43" t="str">
            <v>-</v>
          </cell>
          <cell r="BE43" t="str">
            <v>-</v>
          </cell>
          <cell r="BI43" t="str">
            <v>-</v>
          </cell>
          <cell r="BJ43" t="str">
            <v>-</v>
          </cell>
        </row>
        <row r="44">
          <cell r="A44">
            <v>571</v>
          </cell>
          <cell r="AH44">
            <v>2.96</v>
          </cell>
          <cell r="AJ44">
            <v>8126.15</v>
          </cell>
          <cell r="AL44">
            <v>0</v>
          </cell>
          <cell r="AO44">
            <v>0.23542391864544673</v>
          </cell>
          <cell r="AQ44">
            <v>0.21570458012136304</v>
          </cell>
          <cell r="AS44">
            <v>0.17531573992790594</v>
          </cell>
          <cell r="AU44">
            <v>8.4147E-2</v>
          </cell>
          <cell r="AZ44">
            <v>0.5189345901866016</v>
          </cell>
          <cell r="BA44">
            <v>2.96</v>
          </cell>
          <cell r="BC44">
            <v>2.3496767199713702E-2</v>
          </cell>
          <cell r="BE44">
            <v>0.99852739726027384</v>
          </cell>
          <cell r="BI44">
            <v>0.50531198294213808</v>
          </cell>
          <cell r="BJ44">
            <v>0.32505586967278544</v>
          </cell>
        </row>
        <row r="45">
          <cell r="A45">
            <v>247</v>
          </cell>
          <cell r="AH45">
            <v>101.02</v>
          </cell>
          <cell r="AJ45">
            <v>8732.9333333333307</v>
          </cell>
          <cell r="AL45">
            <v>0</v>
          </cell>
          <cell r="AO45">
            <v>0.30035764051761848</v>
          </cell>
          <cell r="AQ45">
            <v>0.29560675032215583</v>
          </cell>
          <cell r="AS45">
            <v>0.28495518772581202</v>
          </cell>
          <cell r="AU45">
            <v>0.24318799999999999</v>
          </cell>
          <cell r="AZ45">
            <v>28.786173064061529</v>
          </cell>
          <cell r="BA45">
            <v>101.02</v>
          </cell>
          <cell r="BC45">
            <v>1.2379941275763198E-3</v>
          </cell>
          <cell r="BE45">
            <v>0.99857305936073115</v>
          </cell>
          <cell r="BI45">
            <v>28.709510642703819</v>
          </cell>
          <cell r="BJ45">
            <v>18.468184537220417</v>
          </cell>
        </row>
        <row r="46">
          <cell r="A46">
            <v>1943</v>
          </cell>
          <cell r="AH46">
            <v>9</v>
          </cell>
          <cell r="AJ46">
            <v>7720.8449197860973</v>
          </cell>
          <cell r="AL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0.29162213903743317</v>
          </cell>
          <cell r="AZ46">
            <v>2.6516741482625816</v>
          </cell>
          <cell r="BA46">
            <v>9</v>
          </cell>
          <cell r="BC46">
            <v>3.5804650571654537E-2</v>
          </cell>
          <cell r="BE46">
            <v>0.96239103362391076</v>
          </cell>
          <cell r="BI46">
            <v>2.552573374090978</v>
          </cell>
          <cell r="BJ46">
            <v>1.6420132235687535</v>
          </cell>
        </row>
        <row r="47">
          <cell r="A47">
            <v>330</v>
          </cell>
          <cell r="AH47">
            <v>7.3099561643835624</v>
          </cell>
          <cell r="AJ47">
            <v>1799.4534361571962</v>
          </cell>
          <cell r="AL47">
            <v>19.425333655843612</v>
          </cell>
          <cell r="AO47" t="str">
            <v>-</v>
          </cell>
          <cell r="AQ47" t="str">
            <v>-</v>
          </cell>
          <cell r="AS47" t="str">
            <v>-</v>
          </cell>
          <cell r="AU47" t="str">
            <v>-</v>
          </cell>
          <cell r="AZ47">
            <v>7.3099561643835615</v>
          </cell>
          <cell r="BA47">
            <v>7.3230000000000004</v>
          </cell>
          <cell r="BC47">
            <v>2.0838906121055182E-5</v>
          </cell>
          <cell r="BE47">
            <v>0.20779910131123416</v>
          </cell>
          <cell r="BI47">
            <v>7.07279182658284</v>
          </cell>
          <cell r="BJ47">
            <v>4.5497684120182686</v>
          </cell>
        </row>
        <row r="48">
          <cell r="A48">
            <v>330</v>
          </cell>
          <cell r="AH48">
            <v>7.3878082191780816</v>
          </cell>
          <cell r="AJ48">
            <v>1813.5427164850182</v>
          </cell>
          <cell r="AL48">
            <v>29.180428843800765</v>
          </cell>
          <cell r="AO48" t="str">
            <v>-</v>
          </cell>
          <cell r="AQ48" t="str">
            <v>-</v>
          </cell>
          <cell r="AS48" t="str">
            <v>-</v>
          </cell>
          <cell r="AU48" t="str">
            <v>-</v>
          </cell>
          <cell r="AZ48">
            <v>7.3878082191780816</v>
          </cell>
          <cell r="BA48">
            <v>7.4189999999999996</v>
          </cell>
          <cell r="BC48">
            <v>2.1112091289377083E-5</v>
          </cell>
          <cell r="BE48">
            <v>0.21052321898512166</v>
          </cell>
          <cell r="BI48">
            <v>7.1481180480335649</v>
          </cell>
          <cell r="BJ48">
            <v>4.5982240814846191</v>
          </cell>
        </row>
        <row r="49">
          <cell r="A49">
            <v>330</v>
          </cell>
          <cell r="AH49">
            <v>7.4403698630136983</v>
          </cell>
          <cell r="AJ49">
            <v>1832.9220113258025</v>
          </cell>
          <cell r="AL49">
            <v>20.97818502603797</v>
          </cell>
          <cell r="AO49" t="str">
            <v>-</v>
          </cell>
          <cell r="AQ49" t="str">
            <v>-</v>
          </cell>
          <cell r="AS49" t="str">
            <v>-</v>
          </cell>
          <cell r="AU49" t="str">
            <v>-</v>
          </cell>
          <cell r="AZ49">
            <v>7.4403698630136992</v>
          </cell>
          <cell r="BA49">
            <v>7.4640000000000004</v>
          </cell>
          <cell r="BC49">
            <v>2.1240146837027976E-5</v>
          </cell>
          <cell r="BE49">
            <v>0.21180014914475651</v>
          </cell>
          <cell r="BI49">
            <v>7.1982325246465528</v>
          </cell>
          <cell r="BJ49">
            <v>4.6304616007371484</v>
          </cell>
        </row>
        <row r="50">
          <cell r="A50">
            <v>330</v>
          </cell>
          <cell r="AH50">
            <v>13.264805479452054</v>
          </cell>
          <cell r="AJ50">
            <v>3262.4416465097752</v>
          </cell>
          <cell r="AL50">
            <v>39.507604602411114</v>
          </cell>
          <cell r="AO50" t="str">
            <v>-</v>
          </cell>
          <cell r="AQ50" t="str">
            <v>-</v>
          </cell>
          <cell r="AS50" t="str">
            <v>-</v>
          </cell>
          <cell r="AU50" t="str">
            <v>-</v>
          </cell>
          <cell r="AZ50">
            <v>13.2647279209161</v>
          </cell>
          <cell r="BA50">
            <v>13.2647279209161</v>
          </cell>
          <cell r="BC50">
            <v>3.7830454454910222E-5</v>
          </cell>
          <cell r="BE50">
            <v>0.37723354538188542</v>
          </cell>
          <cell r="BI50">
            <v>12.833044285281083</v>
          </cell>
          <cell r="BJ50">
            <v>8.2552096754433677</v>
          </cell>
        </row>
        <row r="51">
          <cell r="A51">
            <v>643</v>
          </cell>
          <cell r="AH51">
            <v>86.75</v>
          </cell>
          <cell r="AJ51">
            <v>6223.85</v>
          </cell>
          <cell r="AL51">
            <v>2536.15</v>
          </cell>
          <cell r="AO51">
            <v>0</v>
          </cell>
          <cell r="AQ51">
            <v>0.32044664711098103</v>
          </cell>
          <cell r="AS51">
            <v>0.28914495038953253</v>
          </cell>
          <cell r="AU51">
            <v>0.26774100000000001</v>
          </cell>
          <cell r="AZ51">
            <v>25.083324446291947</v>
          </cell>
          <cell r="BA51">
            <v>85.832551940639306</v>
          </cell>
          <cell r="BC51">
            <v>9.0693408346342805E-3</v>
          </cell>
          <cell r="BE51">
            <v>1</v>
          </cell>
          <cell r="BI51">
            <v>24.734041635007486</v>
          </cell>
          <cell r="BJ51">
            <v>15.910854453477063</v>
          </cell>
        </row>
        <row r="52">
          <cell r="A52">
            <v>1850</v>
          </cell>
          <cell r="AH52">
            <v>112.5</v>
          </cell>
          <cell r="AJ52">
            <v>242.13288965616249</v>
          </cell>
          <cell r="AL52">
            <v>3163.5909384827401</v>
          </cell>
          <cell r="AO52">
            <v>0</v>
          </cell>
          <cell r="AQ52">
            <v>0</v>
          </cell>
          <cell r="AS52">
            <v>0</v>
          </cell>
          <cell r="AU52">
            <v>0</v>
          </cell>
          <cell r="AZ52">
            <v>102.4672835378792</v>
          </cell>
          <cell r="BA52">
            <v>112.48196233211701</v>
          </cell>
          <cell r="BC52">
            <v>1.4752056362706085E-2</v>
          </cell>
          <cell r="BE52">
            <v>0.8692594191406029</v>
          </cell>
          <cell r="BI52">
            <v>45.781700703273344</v>
          </cell>
          <cell r="BJ52">
            <v>29.450341649439459</v>
          </cell>
        </row>
        <row r="53">
          <cell r="A53">
            <v>92333</v>
          </cell>
          <cell r="AH53" t="str">
            <v>-</v>
          </cell>
          <cell r="AJ53" t="str">
            <v>-</v>
          </cell>
          <cell r="AL53" t="str">
            <v>-</v>
          </cell>
          <cell r="AO53" t="str">
            <v>-</v>
          </cell>
          <cell r="AQ53" t="str">
            <v>-</v>
          </cell>
          <cell r="AS53" t="str">
            <v>-</v>
          </cell>
          <cell r="AU53" t="str">
            <v>-</v>
          </cell>
          <cell r="AZ53" t="str">
            <v>-</v>
          </cell>
          <cell r="BA53">
            <v>111.122768148858</v>
          </cell>
          <cell r="BC53" t="str">
            <v>-</v>
          </cell>
          <cell r="BE53" t="str">
            <v>-</v>
          </cell>
          <cell r="BI53" t="str">
            <v>-</v>
          </cell>
          <cell r="BJ53" t="str">
            <v>-</v>
          </cell>
        </row>
        <row r="54">
          <cell r="A54">
            <v>2195</v>
          </cell>
          <cell r="AH54">
            <v>9</v>
          </cell>
          <cell r="AJ54">
            <v>810.293137908061</v>
          </cell>
          <cell r="AL54">
            <v>4.9133910726182579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Z54">
            <v>2.154044813788194</v>
          </cell>
          <cell r="BA54">
            <v>8.94657326591072</v>
          </cell>
          <cell r="BC54">
            <v>9.3997335109926704E-3</v>
          </cell>
          <cell r="BE54">
            <v>0.99933377748167884</v>
          </cell>
          <cell r="BI54">
            <v>0.39168087444950689</v>
          </cell>
          <cell r="BJ54">
            <v>0.25195952515727377</v>
          </cell>
        </row>
        <row r="55">
          <cell r="A55">
            <v>2201</v>
          </cell>
          <cell r="AH55">
            <v>9</v>
          </cell>
          <cell r="AJ55">
            <v>1122.5055432372505</v>
          </cell>
          <cell r="AL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Z55">
            <v>2.154044813788194</v>
          </cell>
          <cell r="BA55">
            <v>9</v>
          </cell>
          <cell r="BC55">
            <v>9.3851441241685138E-3</v>
          </cell>
          <cell r="BE55">
            <v>0.99778270509977829</v>
          </cell>
          <cell r="BI55">
            <v>0.27476121043472873</v>
          </cell>
          <cell r="BJ55">
            <v>0.17674772660286373</v>
          </cell>
        </row>
        <row r="56">
          <cell r="A56">
            <v>2175</v>
          </cell>
          <cell r="AH56">
            <v>9</v>
          </cell>
          <cell r="AJ56">
            <v>2689</v>
          </cell>
          <cell r="AL56">
            <v>71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Z56">
            <v>2.154044813788194</v>
          </cell>
          <cell r="BA56">
            <v>8.7684808333333297</v>
          </cell>
          <cell r="BC56">
            <v>9.4059999999999994E-3</v>
          </cell>
          <cell r="BE56">
            <v>1</v>
          </cell>
          <cell r="BI56">
            <v>0.67228806808497488</v>
          </cell>
          <cell r="BJ56">
            <v>0.43246784168785829</v>
          </cell>
        </row>
        <row r="57">
          <cell r="A57">
            <v>1981</v>
          </cell>
          <cell r="AH57">
            <v>3</v>
          </cell>
          <cell r="AJ57">
            <v>8685.960836375707</v>
          </cell>
          <cell r="AL57">
            <v>0</v>
          </cell>
          <cell r="AO57">
            <v>0</v>
          </cell>
          <cell r="AQ57">
            <v>0</v>
          </cell>
          <cell r="AS57">
            <v>0</v>
          </cell>
          <cell r="AU57">
            <v>0.21504912047792898</v>
          </cell>
          <cell r="AZ57">
            <v>0.71801493792939808</v>
          </cell>
          <cell r="BA57">
            <v>3</v>
          </cell>
          <cell r="BC57">
            <v>8.8233776798369839E-3</v>
          </cell>
          <cell r="BE57">
            <v>0.99568536342515768</v>
          </cell>
          <cell r="BI57">
            <v>0.71165216791204677</v>
          </cell>
          <cell r="BJ57">
            <v>0.45778988457446124</v>
          </cell>
        </row>
        <row r="58">
          <cell r="A58">
            <v>2088</v>
          </cell>
          <cell r="AH58">
            <v>9</v>
          </cell>
          <cell r="AJ58">
            <v>6004.5974458634046</v>
          </cell>
          <cell r="AL58">
            <v>0</v>
          </cell>
          <cell r="AO58">
            <v>0</v>
          </cell>
          <cell r="AQ58">
            <v>0</v>
          </cell>
          <cell r="AS58">
            <v>0</v>
          </cell>
          <cell r="AU58">
            <v>0</v>
          </cell>
          <cell r="AZ58">
            <v>2.9358067322730301</v>
          </cell>
          <cell r="BA58">
            <v>9</v>
          </cell>
          <cell r="BC58">
            <v>9.4007773459189332E-3</v>
          </cell>
          <cell r="BE58">
            <v>0.99944475291504709</v>
          </cell>
          <cell r="BI58">
            <v>2.0397185992937343</v>
          </cell>
          <cell r="BJ58">
            <v>1.3121052450028707</v>
          </cell>
        </row>
        <row r="59">
          <cell r="A59">
            <v>1925</v>
          </cell>
          <cell r="AH59">
            <v>2.7</v>
          </cell>
          <cell r="AJ59">
            <v>1.5000000000000032E-2</v>
          </cell>
          <cell r="AL59">
            <v>216</v>
          </cell>
          <cell r="AO59">
            <v>0</v>
          </cell>
          <cell r="AQ59">
            <v>0</v>
          </cell>
          <cell r="AS59">
            <v>0.18170383699809492</v>
          </cell>
          <cell r="AU59">
            <v>0.15245549999999999</v>
          </cell>
          <cell r="AZ59">
            <v>0.54175123455664875</v>
          </cell>
          <cell r="BA59">
            <v>2.0250468717450198</v>
          </cell>
          <cell r="BC59">
            <v>4.9308055890410971E-3</v>
          </cell>
          <cell r="BE59">
            <v>0.9</v>
          </cell>
          <cell r="BI59">
            <v>1.476118237703994E-2</v>
          </cell>
          <cell r="BJ59">
            <v>9.4955376815529461E-3</v>
          </cell>
        </row>
        <row r="60">
          <cell r="A60">
            <v>586</v>
          </cell>
          <cell r="AH60">
            <v>9</v>
          </cell>
          <cell r="AJ60">
            <v>8222.7166666666708</v>
          </cell>
          <cell r="AL60">
            <v>5.5</v>
          </cell>
          <cell r="AO60">
            <v>0.37125769259864599</v>
          </cell>
          <cell r="AQ60">
            <v>0.35683025060444779</v>
          </cell>
          <cell r="AS60">
            <v>0.33366608336871934</v>
          </cell>
          <cell r="AU60">
            <v>0.31415700000000002</v>
          </cell>
          <cell r="AZ60">
            <v>2.7772539358071739</v>
          </cell>
          <cell r="BA60">
            <v>9</v>
          </cell>
          <cell r="BC60">
            <v>2.7601127063598799E-2</v>
          </cell>
          <cell r="BE60">
            <v>0.99319444444444416</v>
          </cell>
          <cell r="BI60">
            <v>2.6777482633064258</v>
          </cell>
          <cell r="BJ60">
            <v>1.7225354234149053</v>
          </cell>
        </row>
        <row r="61">
          <cell r="A61">
            <v>1893</v>
          </cell>
          <cell r="AH61">
            <v>9</v>
          </cell>
          <cell r="AJ61">
            <v>7987.3344370860887</v>
          </cell>
          <cell r="AL61">
            <v>0</v>
          </cell>
          <cell r="AO61">
            <v>0</v>
          </cell>
          <cell r="AQ61">
            <v>0</v>
          </cell>
          <cell r="AS61">
            <v>0.23203408016714547</v>
          </cell>
          <cell r="AU61">
            <v>0.24730529801324502</v>
          </cell>
          <cell r="AZ61">
            <v>2.0137944143119091</v>
          </cell>
          <cell r="BA61">
            <v>9</v>
          </cell>
          <cell r="BC61">
            <v>5.4196179381252518E-3</v>
          </cell>
          <cell r="BE61">
            <v>0.99337748344370858</v>
          </cell>
          <cell r="BI61">
            <v>2.0028076580048668</v>
          </cell>
          <cell r="BJ61">
            <v>1.2883612640047639</v>
          </cell>
        </row>
        <row r="62">
          <cell r="A62">
            <v>1690</v>
          </cell>
          <cell r="AH62">
            <v>86.2</v>
          </cell>
          <cell r="AJ62">
            <v>8260.4500000000007</v>
          </cell>
          <cell r="AL62">
            <v>71.95</v>
          </cell>
          <cell r="AO62">
            <v>0</v>
          </cell>
          <cell r="AQ62">
            <v>0</v>
          </cell>
          <cell r="AS62">
            <v>0.31389769190869693</v>
          </cell>
          <cell r="AU62">
            <v>0.30021900000000001</v>
          </cell>
          <cell r="AZ62">
            <v>27.057981042529676</v>
          </cell>
          <cell r="BA62">
            <v>85.9902509081018</v>
          </cell>
          <cell r="BC62">
            <v>1.3203055855260602E-2</v>
          </cell>
          <cell r="BE62">
            <v>0.99839802130898003</v>
          </cell>
          <cell r="BI62">
            <v>26.039494353331339</v>
          </cell>
          <cell r="BJ62">
            <v>16.750622919288514</v>
          </cell>
        </row>
        <row r="63">
          <cell r="A63">
            <v>79</v>
          </cell>
          <cell r="AH63">
            <v>24.3</v>
          </cell>
          <cell r="AJ63">
            <v>8195.1833333333307</v>
          </cell>
          <cell r="AL63">
            <v>342.03333333333302</v>
          </cell>
          <cell r="AO63" t="str">
            <v>-</v>
          </cell>
          <cell r="AQ63" t="str">
            <v>-</v>
          </cell>
          <cell r="AS63" t="str">
            <v>-</v>
          </cell>
          <cell r="AU63" t="str">
            <v>-</v>
          </cell>
          <cell r="AZ63">
            <v>23.741186920795801</v>
          </cell>
          <cell r="BA63">
            <v>23.741186920795801</v>
          </cell>
          <cell r="BC63">
            <v>0.14060846560846599</v>
          </cell>
          <cell r="BE63">
            <v>0.97483828006088302</v>
          </cell>
          <cell r="BI63">
            <v>19.889601111851555</v>
          </cell>
          <cell r="BJ63">
            <v>12.794534475937857</v>
          </cell>
        </row>
        <row r="64">
          <cell r="A64">
            <v>80</v>
          </cell>
          <cell r="AH64">
            <v>10.313879999999999</v>
          </cell>
          <cell r="AJ64">
            <v>7027.2666666666692</v>
          </cell>
          <cell r="AL64">
            <v>0</v>
          </cell>
          <cell r="AO64" t="str">
            <v>-</v>
          </cell>
          <cell r="AQ64" t="str">
            <v>-</v>
          </cell>
          <cell r="AS64" t="str">
            <v>-</v>
          </cell>
          <cell r="AU64" t="str">
            <v>-</v>
          </cell>
          <cell r="AZ64">
            <v>10.313879999999999</v>
          </cell>
          <cell r="BA64">
            <v>10.313879999999999</v>
          </cell>
          <cell r="BC64">
            <v>9.5602947635547303E-2</v>
          </cell>
          <cell r="BE64">
            <v>0.9180955098934549</v>
          </cell>
          <cell r="BI64">
            <v>7.2639166274747291</v>
          </cell>
          <cell r="BJ64">
            <v>4.6727147114672265</v>
          </cell>
        </row>
        <row r="65">
          <cell r="A65">
            <v>576</v>
          </cell>
          <cell r="AH65">
            <v>9</v>
          </cell>
          <cell r="AJ65">
            <v>8605.35</v>
          </cell>
          <cell r="AL65">
            <v>49.383333333333297</v>
          </cell>
          <cell r="AO65">
            <v>0.2610944835569573</v>
          </cell>
          <cell r="AQ65">
            <v>0.24220165473132738</v>
          </cell>
          <cell r="AS65">
            <v>0.22598915587272397</v>
          </cell>
          <cell r="AU65">
            <v>0.218278</v>
          </cell>
          <cell r="AZ65">
            <v>2.0339024028545158</v>
          </cell>
          <cell r="BA65">
            <v>8.9745168347185693</v>
          </cell>
          <cell r="BC65">
            <v>3.8514001444275004E-3</v>
          </cell>
          <cell r="BE65">
            <v>1</v>
          </cell>
          <cell r="BI65">
            <v>1.9922336780312773</v>
          </cell>
          <cell r="BJ65">
            <v>1.2815592597534391</v>
          </cell>
        </row>
        <row r="66">
          <cell r="A66">
            <v>337</v>
          </cell>
          <cell r="AH66">
            <v>93</v>
          </cell>
          <cell r="AJ66">
            <v>8747.35</v>
          </cell>
          <cell r="AL66">
            <v>0</v>
          </cell>
          <cell r="AO66">
            <v>0.30590676623847662</v>
          </cell>
          <cell r="AQ66">
            <v>0.31071052534218868</v>
          </cell>
          <cell r="AS66">
            <v>0.29323102247678173</v>
          </cell>
          <cell r="AU66">
            <v>0.28571200000000002</v>
          </cell>
          <cell r="AZ66">
            <v>27.270485090340703</v>
          </cell>
          <cell r="BA66">
            <v>93</v>
          </cell>
          <cell r="BC66">
            <v>1.1555018985272101E-3</v>
          </cell>
          <cell r="BE66">
            <v>0.99855593607305915</v>
          </cell>
          <cell r="BI66">
            <v>26.519648193962492</v>
          </cell>
          <cell r="BJ66">
            <v>17.059495120051185</v>
          </cell>
        </row>
        <row r="67">
          <cell r="A67">
            <v>269</v>
          </cell>
          <cell r="AH67">
            <v>32.01</v>
          </cell>
          <cell r="AJ67">
            <v>8718.82536707279</v>
          </cell>
          <cell r="AL67">
            <v>15.261897323753027</v>
          </cell>
          <cell r="AO67">
            <v>0.27265117324822796</v>
          </cell>
          <cell r="AQ67">
            <v>0.27256958984169805</v>
          </cell>
          <cell r="AS67">
            <v>0.24451880523341754</v>
          </cell>
          <cell r="AU67">
            <v>0.21113801936894722</v>
          </cell>
          <cell r="AZ67">
            <v>7.829492907695295</v>
          </cell>
          <cell r="BA67">
            <v>32</v>
          </cell>
          <cell r="BC67">
            <v>2.1665429706039363E-4</v>
          </cell>
          <cell r="BE67">
            <v>0.99860916751186457</v>
          </cell>
          <cell r="BI67">
            <v>7.7958936601120365</v>
          </cell>
          <cell r="BJ67">
            <v>5.0149236097859289</v>
          </cell>
        </row>
        <row r="68">
          <cell r="A68">
            <v>1794</v>
          </cell>
          <cell r="AH68">
            <v>197.80405479452054</v>
          </cell>
          <cell r="AJ68">
            <v>8141.5382137745855</v>
          </cell>
          <cell r="AL68">
            <v>583.71550967243957</v>
          </cell>
          <cell r="AO68">
            <v>0</v>
          </cell>
          <cell r="AQ68">
            <v>0</v>
          </cell>
          <cell r="AS68">
            <v>0</v>
          </cell>
          <cell r="AU68">
            <v>0.27246856133918662</v>
          </cell>
          <cell r="AZ68">
            <v>64.523830637406306</v>
          </cell>
          <cell r="BA68">
            <v>197.77416714572999</v>
          </cell>
          <cell r="BC68">
            <v>3.0716796554739793E-3</v>
          </cell>
          <cell r="BE68">
            <v>0.9976714208500459</v>
          </cell>
          <cell r="BI68">
            <v>62.330157721868801</v>
          </cell>
          <cell r="BJ68">
            <v>40.095593037705491</v>
          </cell>
        </row>
        <row r="69">
          <cell r="A69">
            <v>332</v>
          </cell>
          <cell r="AH69">
            <v>69.39</v>
          </cell>
          <cell r="AJ69">
            <v>6978.15</v>
          </cell>
          <cell r="AL69">
            <v>1781.11666666667</v>
          </cell>
          <cell r="AO69">
            <v>0.36764360242209582</v>
          </cell>
          <cell r="AQ69">
            <v>0.37762885857968109</v>
          </cell>
          <cell r="AS69">
            <v>0.30194950907432166</v>
          </cell>
          <cell r="AU69">
            <v>0.27690399999999998</v>
          </cell>
          <cell r="AZ69">
            <v>20.95227643466718</v>
          </cell>
          <cell r="BA69">
            <v>69.3900000000001</v>
          </cell>
          <cell r="BC69">
            <v>2.1550105652209102E-3</v>
          </cell>
          <cell r="BE69">
            <v>0.99991628614916295</v>
          </cell>
          <cell r="BI69">
            <v>19.843450765993165</v>
          </cell>
          <cell r="BJ69">
            <v>12.764846993125051</v>
          </cell>
        </row>
        <row r="70">
          <cell r="A70">
            <v>1712</v>
          </cell>
          <cell r="AH70">
            <v>184.8</v>
          </cell>
          <cell r="AJ70">
            <v>8542.5666666666693</v>
          </cell>
          <cell r="AL70">
            <v>124.883333333333</v>
          </cell>
          <cell r="AO70">
            <v>0</v>
          </cell>
          <cell r="AQ70">
            <v>0</v>
          </cell>
          <cell r="AS70">
            <v>0</v>
          </cell>
          <cell r="AU70">
            <v>0.21237800000000001</v>
          </cell>
          <cell r="AZ70">
            <v>52.4603494698529</v>
          </cell>
          <cell r="BA70">
            <v>184.8</v>
          </cell>
          <cell r="BC70">
            <v>6.2652984438440499E-3</v>
          </cell>
          <cell r="BE70">
            <v>0.99398782343987802</v>
          </cell>
          <cell r="BI70">
            <v>51.186062333162937</v>
          </cell>
          <cell r="BJ70">
            <v>32.926846321665195</v>
          </cell>
        </row>
        <row r="71">
          <cell r="A71">
            <v>1694</v>
          </cell>
          <cell r="AH71">
            <v>160.65</v>
          </cell>
          <cell r="AJ71">
            <v>7832.45</v>
          </cell>
          <cell r="AL71">
            <v>640.28333333333296</v>
          </cell>
          <cell r="AO71">
            <v>0</v>
          </cell>
          <cell r="AQ71">
            <v>0</v>
          </cell>
          <cell r="AS71">
            <v>0.30878037067988934</v>
          </cell>
          <cell r="AU71">
            <v>0.27459499999999998</v>
          </cell>
          <cell r="AZ71">
            <v>49.57398275415806</v>
          </cell>
          <cell r="BA71">
            <v>159.767408589122</v>
          </cell>
          <cell r="BC71">
            <v>1.6298369036231601E-2</v>
          </cell>
          <cell r="BE71">
            <v>1</v>
          </cell>
          <cell r="BI71">
            <v>48.106107833207595</v>
          </cell>
          <cell r="BJ71">
            <v>30.945580643565822</v>
          </cell>
        </row>
        <row r="72">
          <cell r="A72">
            <v>1819</v>
          </cell>
          <cell r="AH72">
            <v>160</v>
          </cell>
          <cell r="AJ72">
            <v>6126.25</v>
          </cell>
          <cell r="AL72">
            <v>220.55</v>
          </cell>
          <cell r="AO72">
            <v>0</v>
          </cell>
          <cell r="AQ72">
            <v>0</v>
          </cell>
          <cell r="AS72">
            <v>0</v>
          </cell>
          <cell r="AU72">
            <v>0</v>
          </cell>
          <cell r="AZ72">
            <v>45.420215991214626</v>
          </cell>
          <cell r="BA72">
            <v>159.80679239931899</v>
          </cell>
          <cell r="BC72">
            <v>5.3359999999999996E-3</v>
          </cell>
          <cell r="BE72">
            <v>0.99888318112633212</v>
          </cell>
          <cell r="BI72">
            <v>33.574339197654574</v>
          </cell>
          <cell r="BJ72">
            <v>21.597619678519237</v>
          </cell>
        </row>
        <row r="73">
          <cell r="A73">
            <v>1810</v>
          </cell>
          <cell r="AH73">
            <v>103.65</v>
          </cell>
          <cell r="AJ73">
            <v>6307.4</v>
          </cell>
          <cell r="AL73">
            <v>2357.7333333333299</v>
          </cell>
          <cell r="AO73">
            <v>0</v>
          </cell>
          <cell r="AQ73">
            <v>0</v>
          </cell>
          <cell r="AS73">
            <v>0</v>
          </cell>
          <cell r="AU73">
            <v>0.32213600000000003</v>
          </cell>
          <cell r="AZ73">
            <v>33.810707533344399</v>
          </cell>
          <cell r="BA73">
            <v>95.449524658209199</v>
          </cell>
          <cell r="BC73">
            <v>2.9030011104833101E-3</v>
          </cell>
          <cell r="BE73">
            <v>0.99145738203957401</v>
          </cell>
          <cell r="BI73">
            <v>32.959960128571822</v>
          </cell>
          <cell r="BJ73">
            <v>21.202403397585879</v>
          </cell>
        </row>
        <row r="74">
          <cell r="A74">
            <v>1815</v>
          </cell>
          <cell r="AH74">
            <v>160</v>
          </cell>
          <cell r="AJ74">
            <v>4831.9833333333299</v>
          </cell>
          <cell r="AL74">
            <v>3558.2166666666699</v>
          </cell>
          <cell r="AO74">
            <v>0</v>
          </cell>
          <cell r="AQ74">
            <v>0</v>
          </cell>
          <cell r="AS74">
            <v>0</v>
          </cell>
          <cell r="AU74">
            <v>0</v>
          </cell>
          <cell r="AZ74" t="str">
            <v>-</v>
          </cell>
          <cell r="BA74">
            <v>149.80681926533299</v>
          </cell>
          <cell r="BC74" t="str">
            <v>-</v>
          </cell>
          <cell r="BE74" t="str">
            <v>-</v>
          </cell>
          <cell r="BI74">
            <v>40.769970844993075</v>
          </cell>
          <cell r="BJ74">
            <v>24.500827727543076</v>
          </cell>
        </row>
        <row r="75">
          <cell r="A75">
            <v>1691</v>
          </cell>
          <cell r="AH75">
            <v>157.5</v>
          </cell>
          <cell r="AJ75">
            <v>5072.4159762110248</v>
          </cell>
          <cell r="AL75">
            <v>2717.749181621914</v>
          </cell>
          <cell r="AO75">
            <v>0</v>
          </cell>
          <cell r="AQ75">
            <v>0</v>
          </cell>
          <cell r="AS75">
            <v>0</v>
          </cell>
          <cell r="AU75">
            <v>0.27214258507512767</v>
          </cell>
          <cell r="AZ75">
            <v>25.191495</v>
          </cell>
          <cell r="BA75">
            <v>155.839657255801</v>
          </cell>
          <cell r="BC75">
            <v>4.6122561329677734E-3</v>
          </cell>
          <cell r="BE75">
            <v>0.89360932167731211</v>
          </cell>
          <cell r="BI75">
            <v>24.502764362601138</v>
          </cell>
          <cell r="BJ75">
            <v>15.762078969310076</v>
          </cell>
        </row>
        <row r="76">
          <cell r="A76">
            <v>1809</v>
          </cell>
          <cell r="AH76">
            <v>107.66</v>
          </cell>
          <cell r="AJ76">
            <v>8501.7999999999993</v>
          </cell>
          <cell r="AL76">
            <v>62.316666666666698</v>
          </cell>
          <cell r="AO76">
            <v>0</v>
          </cell>
          <cell r="AQ76">
            <v>0</v>
          </cell>
          <cell r="AS76">
            <v>0</v>
          </cell>
          <cell r="AU76">
            <v>0.31453400000000004</v>
          </cell>
          <cell r="AZ76">
            <v>31.719915422438834</v>
          </cell>
          <cell r="BA76">
            <v>107.60958005009201</v>
          </cell>
          <cell r="BC76">
            <v>2.64154678826962E-3</v>
          </cell>
          <cell r="BE76">
            <v>0.97771689497716885</v>
          </cell>
          <cell r="BI76">
            <v>30.624956039203379</v>
          </cell>
          <cell r="BJ76">
            <v>19.700347617036382</v>
          </cell>
        </row>
        <row r="77">
          <cell r="A77">
            <v>2033</v>
          </cell>
          <cell r="AH77">
            <v>3</v>
          </cell>
          <cell r="AJ77">
            <v>8760</v>
          </cell>
          <cell r="AL77">
            <v>0</v>
          </cell>
          <cell r="AO77" t="str">
            <v>-</v>
          </cell>
          <cell r="AQ77" t="str">
            <v>-</v>
          </cell>
          <cell r="AS77" t="str">
            <v>-</v>
          </cell>
          <cell r="AU77" t="str">
            <v>-</v>
          </cell>
          <cell r="AZ77">
            <v>3</v>
          </cell>
          <cell r="BA77">
            <v>3</v>
          </cell>
          <cell r="BC77">
            <v>7.1688920547945201E-3</v>
          </cell>
          <cell r="BE77">
            <v>1</v>
          </cell>
          <cell r="BI77">
            <v>2.9784933238356159</v>
          </cell>
          <cell r="BJ77">
            <v>1.9159979782328551</v>
          </cell>
        </row>
        <row r="78">
          <cell r="A78">
            <v>194</v>
          </cell>
          <cell r="AH78">
            <v>17.753</v>
          </cell>
          <cell r="AJ78">
            <v>8685.5333333333292</v>
          </cell>
          <cell r="AL78">
            <v>0</v>
          </cell>
          <cell r="AO78" t="str">
            <v>-</v>
          </cell>
          <cell r="AQ78" t="str">
            <v>-</v>
          </cell>
          <cell r="AS78" t="str">
            <v>-</v>
          </cell>
          <cell r="AU78" t="str">
            <v>-</v>
          </cell>
          <cell r="AZ78">
            <v>17.753</v>
          </cell>
          <cell r="BA78">
            <v>17.753</v>
          </cell>
          <cell r="BC78">
            <v>0.15983389291394201</v>
          </cell>
          <cell r="BE78">
            <v>0.99297564687975615</v>
          </cell>
          <cell r="BI78">
            <v>14.768149889941432</v>
          </cell>
          <cell r="BJ78">
            <v>9.5000197263927788</v>
          </cell>
        </row>
        <row r="79">
          <cell r="A79">
            <v>6</v>
          </cell>
          <cell r="AH79" t="str">
            <v>-</v>
          </cell>
          <cell r="AJ79">
            <v>44.844290657439451</v>
          </cell>
          <cell r="AL79">
            <v>7724.6937716262946</v>
          </cell>
          <cell r="AO79" t="str">
            <v>-</v>
          </cell>
          <cell r="AQ79" t="str">
            <v>-</v>
          </cell>
          <cell r="AS79" t="str">
            <v>-</v>
          </cell>
          <cell r="AU79" t="str">
            <v>-</v>
          </cell>
          <cell r="AZ79" t="str">
            <v>-</v>
          </cell>
          <cell r="BA79">
            <v>0.26997003869917902</v>
          </cell>
          <cell r="BC79" t="str">
            <v>-</v>
          </cell>
          <cell r="BE79" t="str">
            <v>-</v>
          </cell>
          <cell r="BI79" t="str">
            <v>-</v>
          </cell>
          <cell r="BJ79" t="str">
            <v>-</v>
          </cell>
        </row>
        <row r="80">
          <cell r="A80">
            <v>191</v>
          </cell>
          <cell r="AH80" t="str">
            <v>-</v>
          </cell>
          <cell r="AJ80">
            <v>3942</v>
          </cell>
          <cell r="AL80">
            <v>0</v>
          </cell>
          <cell r="AO80" t="str">
            <v>-</v>
          </cell>
          <cell r="AQ80" t="str">
            <v>-</v>
          </cell>
          <cell r="AS80" t="str">
            <v>-</v>
          </cell>
          <cell r="AU80" t="str">
            <v>-</v>
          </cell>
          <cell r="AZ80" t="str">
            <v>-</v>
          </cell>
          <cell r="BA80">
            <v>2.7</v>
          </cell>
          <cell r="BC80" t="str">
            <v>-</v>
          </cell>
          <cell r="BE80" t="str">
            <v>-</v>
          </cell>
          <cell r="BI80" t="str">
            <v>-</v>
          </cell>
          <cell r="BJ80" t="str">
            <v>-</v>
          </cell>
        </row>
        <row r="81">
          <cell r="A81">
            <v>191</v>
          </cell>
          <cell r="AH81" t="str">
            <v>-</v>
          </cell>
          <cell r="AJ81">
            <v>3942</v>
          </cell>
          <cell r="AL81">
            <v>0</v>
          </cell>
          <cell r="AO81" t="str">
            <v>-</v>
          </cell>
          <cell r="AQ81" t="str">
            <v>-</v>
          </cell>
          <cell r="AS81" t="str">
            <v>-</v>
          </cell>
          <cell r="AU81" t="str">
            <v>-</v>
          </cell>
          <cell r="AZ81" t="str">
            <v>-</v>
          </cell>
          <cell r="BA81">
            <v>2.7</v>
          </cell>
          <cell r="BC81" t="str">
            <v>-</v>
          </cell>
          <cell r="BE81" t="str">
            <v>-</v>
          </cell>
          <cell r="BI81" t="str">
            <v>-</v>
          </cell>
          <cell r="BJ81" t="str">
            <v>-</v>
          </cell>
        </row>
        <row r="82">
          <cell r="A82">
            <v>192</v>
          </cell>
          <cell r="AH82" t="str">
            <v>-</v>
          </cell>
          <cell r="AJ82">
            <v>4189.1262857573784</v>
          </cell>
          <cell r="AL82">
            <v>8.7407688569369597</v>
          </cell>
          <cell r="AO82" t="str">
            <v>-</v>
          </cell>
          <cell r="AQ82" t="str">
            <v>-</v>
          </cell>
          <cell r="AS82" t="str">
            <v>-</v>
          </cell>
          <cell r="AU82" t="str">
            <v>-</v>
          </cell>
          <cell r="AZ82" t="str">
            <v>-</v>
          </cell>
          <cell r="BA82">
            <v>9.9647469518567409</v>
          </cell>
          <cell r="BC82" t="str">
            <v>-</v>
          </cell>
          <cell r="BE82" t="str">
            <v>-</v>
          </cell>
          <cell r="BI82" t="str">
            <v>-</v>
          </cell>
          <cell r="BJ82" t="str">
            <v>-</v>
          </cell>
        </row>
        <row r="83">
          <cell r="A83">
            <v>192</v>
          </cell>
          <cell r="AH83" t="str">
            <v>-</v>
          </cell>
          <cell r="AJ83">
            <v>4046.5051078377151</v>
          </cell>
          <cell r="AL83">
            <v>8.8421497159519209</v>
          </cell>
          <cell r="AO83" t="str">
            <v>-</v>
          </cell>
          <cell r="AQ83" t="str">
            <v>-</v>
          </cell>
          <cell r="AS83" t="str">
            <v>-</v>
          </cell>
          <cell r="AU83" t="str">
            <v>-</v>
          </cell>
          <cell r="AZ83" t="str">
            <v>-</v>
          </cell>
          <cell r="BA83">
            <v>9.9092705685145805</v>
          </cell>
          <cell r="BC83" t="str">
            <v>-</v>
          </cell>
          <cell r="BE83" t="str">
            <v>-</v>
          </cell>
          <cell r="BI83" t="str">
            <v>-</v>
          </cell>
          <cell r="BJ83" t="str">
            <v>-</v>
          </cell>
        </row>
        <row r="84">
          <cell r="A84">
            <v>193</v>
          </cell>
          <cell r="AH84" t="str">
            <v>-</v>
          </cell>
          <cell r="AJ84">
            <v>0</v>
          </cell>
          <cell r="AL84">
            <v>4412.1439999999984</v>
          </cell>
          <cell r="AO84" t="str">
            <v>-</v>
          </cell>
          <cell r="AQ84" t="str">
            <v>-</v>
          </cell>
          <cell r="AS84" t="str">
            <v>-</v>
          </cell>
          <cell r="AU84" t="str">
            <v>-</v>
          </cell>
          <cell r="AZ84" t="str">
            <v>-</v>
          </cell>
          <cell r="BA84">
            <v>1.32</v>
          </cell>
          <cell r="BC84" t="str">
            <v>-</v>
          </cell>
          <cell r="BE84" t="str">
            <v>-</v>
          </cell>
          <cell r="BI84" t="str">
            <v>-</v>
          </cell>
          <cell r="BJ84" t="str">
            <v>-</v>
          </cell>
        </row>
        <row r="85">
          <cell r="A85">
            <v>193</v>
          </cell>
          <cell r="AH85" t="str">
            <v>-</v>
          </cell>
          <cell r="AJ85">
            <v>0</v>
          </cell>
          <cell r="AL85">
            <v>4401.4080000000004</v>
          </cell>
          <cell r="AO85" t="str">
            <v>-</v>
          </cell>
          <cell r="AQ85" t="str">
            <v>-</v>
          </cell>
          <cell r="AS85" t="str">
            <v>-</v>
          </cell>
          <cell r="AU85" t="str">
            <v>-</v>
          </cell>
          <cell r="AZ85" t="str">
            <v>-</v>
          </cell>
          <cell r="BA85">
            <v>1.31959620921305</v>
          </cell>
          <cell r="BC85" t="str">
            <v>-</v>
          </cell>
          <cell r="BE85" t="str">
            <v>-</v>
          </cell>
          <cell r="BI85" t="str">
            <v>-</v>
          </cell>
          <cell r="BJ85" t="str">
            <v>-</v>
          </cell>
        </row>
        <row r="86">
          <cell r="A86">
            <v>7</v>
          </cell>
          <cell r="AH86">
            <v>1.9</v>
          </cell>
          <cell r="AJ86">
            <v>4054.5500000000006</v>
          </cell>
          <cell r="AL86">
            <v>0</v>
          </cell>
          <cell r="AO86" t="str">
            <v>-</v>
          </cell>
          <cell r="AQ86" t="str">
            <v>-</v>
          </cell>
          <cell r="AS86" t="str">
            <v>-</v>
          </cell>
          <cell r="AU86" t="str">
            <v>-</v>
          </cell>
          <cell r="AZ86">
            <v>0.30909020784132268</v>
          </cell>
          <cell r="BA86">
            <v>1.9</v>
          </cell>
          <cell r="BC86">
            <v>8.6157464857581995E-2</v>
          </cell>
          <cell r="BE86">
            <v>1</v>
          </cell>
          <cell r="BI86">
            <v>0.17608078312983649</v>
          </cell>
          <cell r="BJ86">
            <v>0.11326882010531716</v>
          </cell>
        </row>
        <row r="87">
          <cell r="A87">
            <v>1671</v>
          </cell>
          <cell r="AH87">
            <v>170.65</v>
          </cell>
          <cell r="AJ87">
            <v>9172.1413868644759</v>
          </cell>
          <cell r="AL87">
            <v>522.51013469547104</v>
          </cell>
          <cell r="AO87">
            <v>0</v>
          </cell>
          <cell r="AQ87">
            <v>0</v>
          </cell>
          <cell r="AS87">
            <v>0.32150026405757792</v>
          </cell>
          <cell r="AU87">
            <v>0.30900997299583549</v>
          </cell>
          <cell r="AZ87">
            <v>49.40816058036858</v>
          </cell>
          <cell r="BA87">
            <v>168.21202344249599</v>
          </cell>
          <cell r="BC87">
            <v>2.6853242789097332E-3</v>
          </cell>
          <cell r="BE87">
            <v>1.1096235527310894</v>
          </cell>
          <cell r="BI87">
            <v>49.174331349165953</v>
          </cell>
          <cell r="BJ87">
            <v>31.632744882108184</v>
          </cell>
        </row>
        <row r="88">
          <cell r="A88">
            <v>475</v>
          </cell>
          <cell r="AH88">
            <v>0.63</v>
          </cell>
          <cell r="AJ88">
            <v>8606</v>
          </cell>
          <cell r="AL88">
            <v>0</v>
          </cell>
          <cell r="AO88">
            <v>0.17976268454006891</v>
          </cell>
          <cell r="AQ88">
            <v>0.17374639486843729</v>
          </cell>
          <cell r="AS88">
            <v>0.16308714213233813</v>
          </cell>
          <cell r="AU88">
            <v>0.14279800000000001</v>
          </cell>
          <cell r="AZ88">
            <v>0.10274489954337303</v>
          </cell>
          <cell r="BA88">
            <v>0.63</v>
          </cell>
          <cell r="BC88">
            <v>4.6408971605822E-3</v>
          </cell>
          <cell r="BE88">
            <v>0.99800228310502292</v>
          </cell>
          <cell r="BI88">
            <v>0.10206376837750311</v>
          </cell>
          <cell r="BJ88">
            <v>6.5655333955992795E-2</v>
          </cell>
        </row>
        <row r="89">
          <cell r="A89">
            <v>517</v>
          </cell>
          <cell r="AH89">
            <v>89.465000000000003</v>
          </cell>
          <cell r="AJ89">
            <v>7737.4000000000005</v>
          </cell>
          <cell r="AL89">
            <v>1022.5999999999999</v>
          </cell>
          <cell r="AO89">
            <v>0.2965221952867399</v>
          </cell>
          <cell r="AQ89">
            <v>0.30968039723910046</v>
          </cell>
          <cell r="AS89">
            <v>0.28910848637477154</v>
          </cell>
          <cell r="AU89">
            <v>0.261519</v>
          </cell>
          <cell r="AZ89">
            <v>25.865090733518937</v>
          </cell>
          <cell r="BA89">
            <v>89.464999999999705</v>
          </cell>
          <cell r="BC89">
            <v>1.81162269987668E-3</v>
          </cell>
          <cell r="BE89">
            <v>1</v>
          </cell>
          <cell r="BI89">
            <v>25.481454567076891</v>
          </cell>
          <cell r="BJ89">
            <v>16.391648435887582</v>
          </cell>
        </row>
        <row r="90">
          <cell r="A90">
            <v>1688</v>
          </cell>
          <cell r="AH90">
            <v>85.204999999999998</v>
          </cell>
          <cell r="AJ90">
            <v>8682.4</v>
          </cell>
          <cell r="AL90">
            <v>10</v>
          </cell>
          <cell r="AO90">
            <v>0</v>
          </cell>
          <cell r="AQ90">
            <v>0</v>
          </cell>
          <cell r="AS90">
            <v>0.29479288961665268</v>
          </cell>
          <cell r="AU90">
            <v>0.26358599999999999</v>
          </cell>
          <cell r="AZ90">
            <v>25.117828159786892</v>
          </cell>
          <cell r="BA90">
            <v>85.179454696056595</v>
          </cell>
          <cell r="BC90">
            <v>3.7778713836551601E-3</v>
          </cell>
          <cell r="BE90">
            <v>0.99340182648401798</v>
          </cell>
          <cell r="BI90">
            <v>24.580092696502025</v>
          </cell>
          <cell r="BJ90">
            <v>15.811822552828815</v>
          </cell>
        </row>
        <row r="91">
          <cell r="A91">
            <v>1756</v>
          </cell>
          <cell r="AH91">
            <v>82.36</v>
          </cell>
          <cell r="AJ91">
            <v>7926.3319814873885</v>
          </cell>
          <cell r="AL91">
            <v>0</v>
          </cell>
          <cell r="AO91">
            <v>0</v>
          </cell>
          <cell r="AQ91">
            <v>0</v>
          </cell>
          <cell r="AS91">
            <v>0</v>
          </cell>
          <cell r="AU91">
            <v>0.28284995616831371</v>
          </cell>
          <cell r="AZ91">
            <v>24.265764761211802</v>
          </cell>
          <cell r="BA91">
            <v>82.3599999999998</v>
          </cell>
          <cell r="BC91">
            <v>1.9718884961201027E-3</v>
          </cell>
          <cell r="BE91">
            <v>0.90483241797801206</v>
          </cell>
          <cell r="BI91">
            <v>23.802072976162211</v>
          </cell>
          <cell r="BJ91">
            <v>15.311339909719608</v>
          </cell>
        </row>
        <row r="92">
          <cell r="A92">
            <v>1872</v>
          </cell>
          <cell r="AH92">
            <v>8.3000000000000007</v>
          </cell>
          <cell r="AJ92">
            <v>8696.6608573717986</v>
          </cell>
          <cell r="AL92">
            <v>0</v>
          </cell>
          <cell r="AO92">
            <v>0</v>
          </cell>
          <cell r="AQ92">
            <v>0</v>
          </cell>
          <cell r="AS92">
            <v>0</v>
          </cell>
          <cell r="AU92">
            <v>0.18910432692307694</v>
          </cell>
          <cell r="AZ92">
            <v>1.9865079949380013</v>
          </cell>
          <cell r="BA92">
            <v>8.2999999999999705</v>
          </cell>
          <cell r="BC92">
            <v>7.0950164038831422E-3</v>
          </cell>
          <cell r="BE92">
            <v>0.99719567289398248</v>
          </cell>
          <cell r="BI92">
            <v>1.9715879220569741</v>
          </cell>
          <cell r="BJ92">
            <v>1.2682783078072672</v>
          </cell>
        </row>
        <row r="93">
          <cell r="A93">
            <v>1837</v>
          </cell>
          <cell r="AH93">
            <v>2.95</v>
          </cell>
          <cell r="AJ93">
            <v>8341.8366552042626</v>
          </cell>
          <cell r="AL93">
            <v>0</v>
          </cell>
          <cell r="AO93">
            <v>0</v>
          </cell>
          <cell r="AQ93">
            <v>0</v>
          </cell>
          <cell r="AS93">
            <v>0.26760502865056907</v>
          </cell>
          <cell r="AU93">
            <v>0.28376748572764005</v>
          </cell>
          <cell r="AZ93">
            <v>0.80155734231704956</v>
          </cell>
          <cell r="BA93">
            <v>2.9500000000000099</v>
          </cell>
          <cell r="BC93">
            <v>1.0450131163987379E-2</v>
          </cell>
          <cell r="BE93">
            <v>0.98487630621306721</v>
          </cell>
          <cell r="BI93">
            <v>0.79305233584077506</v>
          </cell>
          <cell r="BJ93">
            <v>0.51015278763392291</v>
          </cell>
        </row>
        <row r="94">
          <cell r="A94">
            <v>1904</v>
          </cell>
          <cell r="AH94">
            <v>2.9545570192000001</v>
          </cell>
          <cell r="AJ94">
            <v>8760</v>
          </cell>
          <cell r="AL94">
            <v>0</v>
          </cell>
          <cell r="AO94" t="str">
            <v>-</v>
          </cell>
          <cell r="AQ94" t="str">
            <v>-</v>
          </cell>
          <cell r="AS94" t="str">
            <v>-</v>
          </cell>
          <cell r="AU94" t="str">
            <v>-</v>
          </cell>
          <cell r="AZ94">
            <v>2.9545570192000001</v>
          </cell>
          <cell r="BA94">
            <v>3</v>
          </cell>
          <cell r="BC94">
            <v>5.0036153424657601E-3</v>
          </cell>
          <cell r="BE94">
            <v>1</v>
          </cell>
          <cell r="BI94">
            <v>2.9397735523685373</v>
          </cell>
          <cell r="BJ94">
            <v>1.8910904173345735</v>
          </cell>
        </row>
        <row r="95">
          <cell r="A95">
            <v>1836</v>
          </cell>
          <cell r="AH95">
            <v>8.98</v>
          </cell>
          <cell r="AJ95">
            <v>8153.4582685329142</v>
          </cell>
          <cell r="AL95">
            <v>10.474339035769828</v>
          </cell>
          <cell r="AO95">
            <v>0</v>
          </cell>
          <cell r="AQ95">
            <v>0</v>
          </cell>
          <cell r="AS95">
            <v>0.25834086016766855</v>
          </cell>
          <cell r="AU95">
            <v>0.24320517440568762</v>
          </cell>
          <cell r="AZ95">
            <v>2.2225128695103753</v>
          </cell>
          <cell r="BA95">
            <v>8.9688860287229595</v>
          </cell>
          <cell r="BC95">
            <v>2.4493183360051261E-2</v>
          </cell>
          <cell r="BE95">
            <v>0.98514738142073643</v>
          </cell>
          <cell r="BI95">
            <v>2.1409757929299529</v>
          </cell>
          <cell r="BJ95">
            <v>1.3772417275109765</v>
          </cell>
        </row>
        <row r="96">
          <cell r="A96">
            <v>1796</v>
          </cell>
          <cell r="AH96">
            <v>3</v>
          </cell>
          <cell r="AJ96">
            <v>8685.6146179402022</v>
          </cell>
          <cell r="AL96">
            <v>0</v>
          </cell>
          <cell r="AO96">
            <v>0</v>
          </cell>
          <cell r="AQ96">
            <v>0.1822853438401425</v>
          </cell>
          <cell r="AS96">
            <v>0.26024249823519152</v>
          </cell>
          <cell r="AU96">
            <v>0.26941694352159473</v>
          </cell>
          <cell r="AZ96">
            <v>0.54867888495882888</v>
          </cell>
          <cell r="BA96">
            <v>3</v>
          </cell>
          <cell r="BC96">
            <v>3.9811511362414492E-3</v>
          </cell>
          <cell r="BE96">
            <v>0.99589458274549048</v>
          </cell>
          <cell r="BI96">
            <v>0.54423762489139338</v>
          </cell>
          <cell r="BJ96">
            <v>0.3500958624366925</v>
          </cell>
        </row>
        <row r="97">
          <cell r="A97">
            <v>1825</v>
          </cell>
          <cell r="AH97">
            <v>3</v>
          </cell>
          <cell r="AJ97">
            <v>8656.976744186044</v>
          </cell>
          <cell r="AL97">
            <v>0</v>
          </cell>
          <cell r="AO97">
            <v>0</v>
          </cell>
          <cell r="AQ97">
            <v>0</v>
          </cell>
          <cell r="AS97">
            <v>0.28244575697813329</v>
          </cell>
          <cell r="AU97">
            <v>0.26451827242524917</v>
          </cell>
          <cell r="AZ97">
            <v>0.74248759560480238</v>
          </cell>
          <cell r="BA97">
            <v>3</v>
          </cell>
          <cell r="BC97">
            <v>5.1395528265958008E-3</v>
          </cell>
          <cell r="BE97">
            <v>0.99637244193631591</v>
          </cell>
          <cell r="BI97">
            <v>0.7384325577516625</v>
          </cell>
          <cell r="BJ97">
            <v>0.47501710894940607</v>
          </cell>
        </row>
        <row r="98">
          <cell r="A98">
            <v>1745</v>
          </cell>
          <cell r="AH98">
            <v>3</v>
          </cell>
          <cell r="AJ98">
            <v>8640.6333333333296</v>
          </cell>
          <cell r="AL98">
            <v>0</v>
          </cell>
          <cell r="AO98">
            <v>0</v>
          </cell>
          <cell r="AQ98">
            <v>0.22771500744922754</v>
          </cell>
          <cell r="AS98">
            <v>0.25812451161546734</v>
          </cell>
          <cell r="AU98">
            <v>0.24382800000000002</v>
          </cell>
          <cell r="AZ98">
            <v>0.6831450223476826</v>
          </cell>
          <cell r="BA98">
            <v>3</v>
          </cell>
          <cell r="BC98">
            <v>1.24501456781056E-2</v>
          </cell>
          <cell r="BE98">
            <v>0.99928272450532696</v>
          </cell>
          <cell r="BI98">
            <v>0.674155864727364</v>
          </cell>
          <cell r="BJ98">
            <v>0.43366935339242679</v>
          </cell>
        </row>
        <row r="99">
          <cell r="A99">
            <v>461</v>
          </cell>
          <cell r="AH99">
            <v>2.6264341431</v>
          </cell>
          <cell r="AJ99">
            <v>8003</v>
          </cell>
          <cell r="AL99">
            <v>0</v>
          </cell>
          <cell r="AO99" t="str">
            <v>-</v>
          </cell>
          <cell r="AQ99" t="str">
            <v>-</v>
          </cell>
          <cell r="AS99" t="str">
            <v>-</v>
          </cell>
          <cell r="AU99" t="str">
            <v>-</v>
          </cell>
          <cell r="AZ99">
            <v>2.6264341431</v>
          </cell>
          <cell r="BA99">
            <v>3</v>
          </cell>
          <cell r="BC99">
            <v>1.8505893456327201E-2</v>
          </cell>
          <cell r="BE99">
            <v>0.99794520547945209</v>
          </cell>
          <cell r="BI99">
            <v>2.5725327224735954</v>
          </cell>
          <cell r="BJ99">
            <v>1.6548526249002606</v>
          </cell>
        </row>
        <row r="100">
          <cell r="A100">
            <v>226</v>
          </cell>
          <cell r="AH100">
            <v>68.784999999999997</v>
          </cell>
          <cell r="AJ100">
            <v>7875.6166666666704</v>
          </cell>
          <cell r="AL100">
            <v>0</v>
          </cell>
          <cell r="AO100" t="str">
            <v>-</v>
          </cell>
          <cell r="AQ100" t="str">
            <v>-</v>
          </cell>
          <cell r="AS100" t="str">
            <v>-</v>
          </cell>
          <cell r="AU100" t="str">
            <v>-</v>
          </cell>
          <cell r="AZ100">
            <v>68.457032066394973</v>
          </cell>
          <cell r="BA100">
            <v>68.784999999999997</v>
          </cell>
          <cell r="BC100">
            <v>4.19551769356259E-2</v>
          </cell>
          <cell r="BE100">
            <v>0.97369672754946701</v>
          </cell>
          <cell r="BI100">
            <v>55.599340519777577</v>
          </cell>
          <cell r="BJ100">
            <v>35.765809234646866</v>
          </cell>
        </row>
        <row r="101">
          <cell r="A101">
            <v>1776</v>
          </cell>
          <cell r="AH101">
            <v>3</v>
          </cell>
          <cell r="AJ101">
            <v>8730.8970099667786</v>
          </cell>
          <cell r="AL101">
            <v>0</v>
          </cell>
          <cell r="AO101" t="str">
            <v>-</v>
          </cell>
          <cell r="AQ101" t="str">
            <v>-</v>
          </cell>
          <cell r="AS101" t="str">
            <v>-</v>
          </cell>
          <cell r="AU101" t="str">
            <v>-</v>
          </cell>
          <cell r="AZ101" t="str">
            <v>-</v>
          </cell>
          <cell r="BA101">
            <v>3</v>
          </cell>
          <cell r="BC101" t="str">
            <v>-</v>
          </cell>
          <cell r="BE101" t="str">
            <v>-</v>
          </cell>
          <cell r="BI101">
            <v>2.9799533247561647</v>
          </cell>
          <cell r="BJ101">
            <v>1.7908112645838814</v>
          </cell>
        </row>
        <row r="102">
          <cell r="A102">
            <v>2089</v>
          </cell>
          <cell r="AH102">
            <v>2.2999999999999998</v>
          </cell>
          <cell r="AJ102">
            <v>2077.1626297577855</v>
          </cell>
          <cell r="AL102">
            <v>0</v>
          </cell>
          <cell r="AO102">
            <v>0</v>
          </cell>
          <cell r="AQ102">
            <v>0</v>
          </cell>
          <cell r="AS102">
            <v>0</v>
          </cell>
          <cell r="AU102">
            <v>0</v>
          </cell>
          <cell r="AZ102">
            <v>0.55047811907920507</v>
          </cell>
          <cell r="BA102">
            <v>2.2999999999999998</v>
          </cell>
          <cell r="BC102">
            <v>9.3571799307958468E-3</v>
          </cell>
          <cell r="BE102">
            <v>0.99480968858131491</v>
          </cell>
          <cell r="BI102">
            <v>0.12997569316309507</v>
          </cell>
          <cell r="BJ102">
            <v>8.3610449392985883E-2</v>
          </cell>
        </row>
        <row r="103">
          <cell r="A103">
            <v>456</v>
          </cell>
          <cell r="AH103">
            <v>138.19999999999999</v>
          </cell>
          <cell r="AJ103">
            <v>8715</v>
          </cell>
          <cell r="AL103">
            <v>7</v>
          </cell>
          <cell r="AO103">
            <v>0.30959158202310183</v>
          </cell>
          <cell r="AQ103">
            <v>0.30691077971633984</v>
          </cell>
          <cell r="AS103">
            <v>0.29786431638958211</v>
          </cell>
          <cell r="AU103">
            <v>0.26414300000000002</v>
          </cell>
          <cell r="AZ103">
            <v>41.164848525040242</v>
          </cell>
          <cell r="BA103">
            <v>138.19999999999899</v>
          </cell>
          <cell r="BC103">
            <v>1.54703976831995E-4</v>
          </cell>
          <cell r="BE103">
            <v>0.99695015220700189</v>
          </cell>
          <cell r="BI103">
            <v>40.378741707935959</v>
          </cell>
          <cell r="BJ103">
            <v>25.974739260574481</v>
          </cell>
        </row>
        <row r="104">
          <cell r="A104">
            <v>1949</v>
          </cell>
          <cell r="AH104">
            <v>9</v>
          </cell>
          <cell r="AJ104">
            <v>7810.98360655738</v>
          </cell>
          <cell r="AL104">
            <v>0</v>
          </cell>
          <cell r="AO104">
            <v>0</v>
          </cell>
          <cell r="AQ104">
            <v>0</v>
          </cell>
          <cell r="AS104">
            <v>0</v>
          </cell>
          <cell r="AU104">
            <v>0.3408796721311475</v>
          </cell>
          <cell r="AZ104">
            <v>2.6516741482625816</v>
          </cell>
          <cell r="BA104">
            <v>9</v>
          </cell>
          <cell r="BC104">
            <v>7.4007771335823829E-3</v>
          </cell>
          <cell r="BE104">
            <v>0.98358035781121378</v>
          </cell>
          <cell r="BI104">
            <v>2.6316525255470333</v>
          </cell>
          <cell r="BJ104">
            <v>1.6928830687678875</v>
          </cell>
        </row>
        <row r="105">
          <cell r="A105">
            <v>1996</v>
          </cell>
          <cell r="AH105">
            <v>9</v>
          </cell>
          <cell r="AJ105">
            <v>8360.6109717381187</v>
          </cell>
          <cell r="AL105">
            <v>241.38600892480551</v>
          </cell>
          <cell r="AO105">
            <v>0</v>
          </cell>
          <cell r="AQ105">
            <v>0</v>
          </cell>
          <cell r="AS105">
            <v>0</v>
          </cell>
          <cell r="AU105">
            <v>0.24896909619696739</v>
          </cell>
          <cell r="AZ105">
            <v>2.154044813788194</v>
          </cell>
          <cell r="BA105">
            <v>9</v>
          </cell>
          <cell r="BC105">
            <v>6.353930658040915E-3</v>
          </cell>
          <cell r="BE105">
            <v>0.99904535665919236</v>
          </cell>
          <cell r="BI105">
            <v>2.1403450840513112</v>
          </cell>
          <cell r="BJ105">
            <v>1.3768360066296634</v>
          </cell>
        </row>
        <row r="106">
          <cell r="A106">
            <v>2083</v>
          </cell>
          <cell r="AH106">
            <v>9</v>
          </cell>
          <cell r="AJ106">
            <v>6397.5899810566152</v>
          </cell>
          <cell r="AL106">
            <v>19.985266259734793</v>
          </cell>
          <cell r="AO106">
            <v>0</v>
          </cell>
          <cell r="AQ106">
            <v>0</v>
          </cell>
          <cell r="AS106">
            <v>0</v>
          </cell>
          <cell r="AU106">
            <v>0</v>
          </cell>
          <cell r="AZ106">
            <v>2.154044813788194</v>
          </cell>
          <cell r="BA106">
            <v>9</v>
          </cell>
          <cell r="BC106">
            <v>8.9090717743632898E-3</v>
          </cell>
          <cell r="BE106">
            <v>0.94716901704904222</v>
          </cell>
          <cell r="BI106">
            <v>1.6602592290098521</v>
          </cell>
          <cell r="BJ106">
            <v>1.0680075394726245</v>
          </cell>
        </row>
        <row r="107">
          <cell r="A107">
            <v>480</v>
          </cell>
          <cell r="AH107">
            <v>9</v>
          </cell>
          <cell r="AJ107">
            <v>8491.25</v>
          </cell>
          <cell r="AL107">
            <v>130.25</v>
          </cell>
          <cell r="AO107">
            <v>0.39250355728603259</v>
          </cell>
          <cell r="AQ107">
            <v>0.368578575137891</v>
          </cell>
          <cell r="AS107">
            <v>0.38694891579265706</v>
          </cell>
          <cell r="AU107">
            <v>0.38115300000000002</v>
          </cell>
          <cell r="AZ107">
            <v>3.2562547709901897</v>
          </cell>
          <cell r="BA107">
            <v>8.98308815171373</v>
          </cell>
          <cell r="BC107">
            <v>2.5505866349260298E-3</v>
          </cell>
          <cell r="BE107">
            <v>1</v>
          </cell>
          <cell r="BI107">
            <v>3.247949411091386</v>
          </cell>
          <cell r="BJ107">
            <v>2.0893330380340784</v>
          </cell>
        </row>
        <row r="108">
          <cell r="A108">
            <v>491</v>
          </cell>
          <cell r="AH108">
            <v>8.9990000000000006</v>
          </cell>
          <cell r="AJ108">
            <v>8751.7000000000007</v>
          </cell>
          <cell r="AL108">
            <v>4.0166666666666702</v>
          </cell>
          <cell r="AO108">
            <v>0.38410979885674945</v>
          </cell>
          <cell r="AQ108">
            <v>0.35783628340928353</v>
          </cell>
          <cell r="AS108">
            <v>0.37648995836466276</v>
          </cell>
          <cell r="AU108">
            <v>0.38194800000000001</v>
          </cell>
          <cell r="AZ108">
            <v>3.2201687144001427</v>
          </cell>
          <cell r="BA108">
            <v>8.9967076291108405</v>
          </cell>
          <cell r="BC108">
            <v>2.8156020253454301E-3</v>
          </cell>
          <cell r="BE108">
            <v>0.99992770167427691</v>
          </cell>
          <cell r="BI108">
            <v>3.1965977251186057</v>
          </cell>
          <cell r="BJ108">
            <v>2.0562996497382833</v>
          </cell>
        </row>
        <row r="109">
          <cell r="A109">
            <v>1958</v>
          </cell>
          <cell r="AH109">
            <v>3</v>
          </cell>
          <cell r="AJ109">
            <v>8737.2255489021973</v>
          </cell>
          <cell r="AL109">
            <v>0</v>
          </cell>
          <cell r="AO109">
            <v>0</v>
          </cell>
          <cell r="AQ109">
            <v>0</v>
          </cell>
          <cell r="AS109">
            <v>0</v>
          </cell>
          <cell r="AU109">
            <v>0.22403892215568863</v>
          </cell>
          <cell r="AZ109">
            <v>0.71801493792939808</v>
          </cell>
          <cell r="BA109">
            <v>3</v>
          </cell>
          <cell r="BC109">
            <v>5.7249216635222658E-3</v>
          </cell>
          <cell r="BE109">
            <v>0.99800399201596812</v>
          </cell>
          <cell r="BI109">
            <v>0.7138961374979671</v>
          </cell>
          <cell r="BJ109">
            <v>0.45923337989991075</v>
          </cell>
        </row>
        <row r="110">
          <cell r="A110">
            <v>1954</v>
          </cell>
          <cell r="AH110">
            <v>3</v>
          </cell>
          <cell r="AJ110">
            <v>8684.713905522287</v>
          </cell>
          <cell r="AL110">
            <v>0</v>
          </cell>
          <cell r="AO110">
            <v>0</v>
          </cell>
          <cell r="AQ110">
            <v>0</v>
          </cell>
          <cell r="AS110">
            <v>0</v>
          </cell>
          <cell r="AU110">
            <v>0.22280239520958087</v>
          </cell>
          <cell r="AZ110">
            <v>0.71801493792939808</v>
          </cell>
          <cell r="BA110">
            <v>3</v>
          </cell>
          <cell r="BC110">
            <v>6.7735562818277547E-3</v>
          </cell>
          <cell r="BE110">
            <v>0.99800399201596812</v>
          </cell>
          <cell r="BI110">
            <v>0.71314169630695345</v>
          </cell>
          <cell r="BJ110">
            <v>0.45874806479609304</v>
          </cell>
        </row>
        <row r="111">
          <cell r="A111">
            <v>1858</v>
          </cell>
          <cell r="AH111">
            <v>2.78</v>
          </cell>
          <cell r="AJ111">
            <v>8592.3677380952358</v>
          </cell>
          <cell r="AL111">
            <v>0</v>
          </cell>
          <cell r="AO111">
            <v>0</v>
          </cell>
          <cell r="AQ111">
            <v>0</v>
          </cell>
          <cell r="AS111">
            <v>0.25382756747444679</v>
          </cell>
          <cell r="AU111">
            <v>0.22782100000000002</v>
          </cell>
          <cell r="AZ111">
            <v>0.71071718892845093</v>
          </cell>
          <cell r="BA111">
            <v>2.77999999999999</v>
          </cell>
          <cell r="BC111">
            <v>4.2677101996086092E-3</v>
          </cell>
          <cell r="BE111">
            <v>0.99285714285714288</v>
          </cell>
          <cell r="BI111">
            <v>0.7076622328171438</v>
          </cell>
          <cell r="BJ111">
            <v>0.45522324878114351</v>
          </cell>
        </row>
        <row r="112">
          <cell r="A112">
            <v>1791</v>
          </cell>
          <cell r="AH112">
            <v>2.75</v>
          </cell>
          <cell r="AJ112">
            <v>8185.8166969147023</v>
          </cell>
          <cell r="AL112">
            <v>0</v>
          </cell>
          <cell r="AO112">
            <v>0</v>
          </cell>
          <cell r="AQ112">
            <v>0.24645825062913637</v>
          </cell>
          <cell r="AS112">
            <v>0.26801214320271993</v>
          </cell>
          <cell r="AU112">
            <v>0.2670993647912886</v>
          </cell>
          <cell r="AZ112">
            <v>0.67899248048327066</v>
          </cell>
          <cell r="BA112">
            <v>2.75</v>
          </cell>
          <cell r="BC112">
            <v>5.7051364380505303E-3</v>
          </cell>
          <cell r="BE112">
            <v>0.99757739491225339</v>
          </cell>
          <cell r="BI112">
            <v>0.67470066566377318</v>
          </cell>
          <cell r="BJ112">
            <v>0.4340198116205336</v>
          </cell>
        </row>
        <row r="113">
          <cell r="A113">
            <v>638</v>
          </cell>
          <cell r="AH113">
            <v>3</v>
          </cell>
          <cell r="AJ113">
            <v>8053.3166666666702</v>
          </cell>
          <cell r="AL113">
            <v>0</v>
          </cell>
          <cell r="AO113">
            <v>0.28183985064490619</v>
          </cell>
          <cell r="AQ113">
            <v>0.29359659104477609</v>
          </cell>
          <cell r="AS113">
            <v>0.19216819247761183</v>
          </cell>
          <cell r="AU113">
            <v>0.26354</v>
          </cell>
          <cell r="AZ113">
            <v>0.57650457743283545</v>
          </cell>
          <cell r="BA113">
            <v>3</v>
          </cell>
          <cell r="BC113">
            <v>2.35949159463071E-2</v>
          </cell>
          <cell r="BE113">
            <v>0.99247146118721508</v>
          </cell>
          <cell r="BI113">
            <v>0.55866417082794928</v>
          </cell>
          <cell r="BJ113">
            <v>0.35937613599853785</v>
          </cell>
        </row>
        <row r="114">
          <cell r="A114">
            <v>2039</v>
          </cell>
          <cell r="AH114">
            <v>2.8</v>
          </cell>
          <cell r="AJ114">
            <v>8688.8572242804221</v>
          </cell>
          <cell r="AL114">
            <v>0</v>
          </cell>
          <cell r="AO114">
            <v>0</v>
          </cell>
          <cell r="AQ114">
            <v>0</v>
          </cell>
          <cell r="AS114">
            <v>0</v>
          </cell>
          <cell r="AU114">
            <v>0.2071902251353662</v>
          </cell>
          <cell r="AZ114">
            <v>0.67014727540077146</v>
          </cell>
          <cell r="BA114">
            <v>2.8</v>
          </cell>
          <cell r="BC114">
            <v>7.360203005619635E-3</v>
          </cell>
          <cell r="BE114">
            <v>0.99743516671416355</v>
          </cell>
          <cell r="BI114">
            <v>0.66520217204446963</v>
          </cell>
          <cell r="BJ114">
            <v>0.42790964362881656</v>
          </cell>
        </row>
        <row r="115">
          <cell r="A115">
            <v>15</v>
          </cell>
          <cell r="AH115">
            <v>4.9022603270999996</v>
          </cell>
          <cell r="AJ115">
            <v>8194.962890625</v>
          </cell>
          <cell r="AL115">
            <v>26.894531249999996</v>
          </cell>
          <cell r="AO115" t="str">
            <v>-</v>
          </cell>
          <cell r="AQ115" t="str">
            <v>-</v>
          </cell>
          <cell r="AS115" t="str">
            <v>-</v>
          </cell>
          <cell r="AU115" t="str">
            <v>-</v>
          </cell>
          <cell r="AZ115">
            <v>3.78236216627521</v>
          </cell>
          <cell r="BA115">
            <v>5.0833177087750396</v>
          </cell>
          <cell r="BC115">
            <v>4.6771449641574793E-2</v>
          </cell>
          <cell r="BE115">
            <v>0.99609374999999989</v>
          </cell>
          <cell r="BI115">
            <v>3.5867380441998282</v>
          </cell>
          <cell r="BJ115">
            <v>2.3072681701659619</v>
          </cell>
        </row>
        <row r="116">
          <cell r="A116">
            <v>16</v>
          </cell>
          <cell r="AH116">
            <v>5.5</v>
          </cell>
          <cell r="AJ116">
            <v>8206.1833333333307</v>
          </cell>
          <cell r="AL116">
            <v>27.5</v>
          </cell>
          <cell r="AO116" t="str">
            <v>-</v>
          </cell>
          <cell r="AQ116" t="str">
            <v>-</v>
          </cell>
          <cell r="AS116" t="str">
            <v>-</v>
          </cell>
          <cell r="AU116" t="str">
            <v>-</v>
          </cell>
          <cell r="AZ116">
            <v>4.2376949200036691</v>
          </cell>
          <cell r="BA116">
            <v>5.4816306695464396</v>
          </cell>
          <cell r="BC116">
            <v>3.6664560657074997E-2</v>
          </cell>
          <cell r="BE116">
            <v>1</v>
          </cell>
          <cell r="BI116">
            <v>4.0619100890751962</v>
          </cell>
          <cell r="BJ116">
            <v>2.6129356934094097</v>
          </cell>
        </row>
        <row r="117">
          <cell r="A117">
            <v>1838</v>
          </cell>
          <cell r="AH117">
            <v>6.87</v>
          </cell>
          <cell r="AJ117">
            <v>8327.0688229148527</v>
          </cell>
          <cell r="AL117">
            <v>0</v>
          </cell>
          <cell r="AO117">
            <v>0</v>
          </cell>
          <cell r="AQ117">
            <v>0</v>
          </cell>
          <cell r="AS117">
            <v>0.2099179032541364</v>
          </cell>
          <cell r="AU117">
            <v>0.22697636252829531</v>
          </cell>
          <cell r="AZ117">
            <v>1.4466702220662064</v>
          </cell>
          <cell r="BA117">
            <v>6.87</v>
          </cell>
          <cell r="BC117">
            <v>1.3499916653145682E-2</v>
          </cell>
          <cell r="BE117">
            <v>0.98448837920878318</v>
          </cell>
          <cell r="BI117">
            <v>1.4093598706431605</v>
          </cell>
          <cell r="BJ117">
            <v>0.90660960732905305</v>
          </cell>
        </row>
        <row r="118">
          <cell r="A118">
            <v>2145</v>
          </cell>
          <cell r="AH118">
            <v>6</v>
          </cell>
          <cell r="AJ118">
            <v>3371.4285714285752</v>
          </cell>
          <cell r="AL118">
            <v>0</v>
          </cell>
          <cell r="AO118">
            <v>0</v>
          </cell>
          <cell r="AQ118">
            <v>0</v>
          </cell>
          <cell r="AS118">
            <v>0</v>
          </cell>
          <cell r="AU118">
            <v>0</v>
          </cell>
          <cell r="AZ118">
            <v>1.4360298758587962</v>
          </cell>
          <cell r="BA118">
            <v>6</v>
          </cell>
          <cell r="BC118">
            <v>9.3747508305647848E-3</v>
          </cell>
          <cell r="BE118">
            <v>0.99667774086378746</v>
          </cell>
          <cell r="BI118">
            <v>0.54952242086945757</v>
          </cell>
          <cell r="BJ118">
            <v>0.35349545320572751</v>
          </cell>
        </row>
        <row r="119">
          <cell r="A119">
            <v>214</v>
          </cell>
          <cell r="AH119" t="str">
            <v>-</v>
          </cell>
          <cell r="AJ119" t="str">
            <v>-</v>
          </cell>
          <cell r="AL119" t="str">
            <v>-</v>
          </cell>
          <cell r="AO119" t="str">
            <v>-</v>
          </cell>
          <cell r="AQ119" t="str">
            <v>-</v>
          </cell>
          <cell r="AS119" t="str">
            <v>-</v>
          </cell>
          <cell r="AU119" t="str">
            <v>-</v>
          </cell>
          <cell r="AZ119" t="str">
            <v>-</v>
          </cell>
          <cell r="BA119">
            <v>1.5019743298925801</v>
          </cell>
          <cell r="BC119" t="str">
            <v>-</v>
          </cell>
          <cell r="BE119" t="str">
            <v>-</v>
          </cell>
          <cell r="BI119" t="str">
            <v>-</v>
          </cell>
          <cell r="BJ119" t="str">
            <v>-</v>
          </cell>
        </row>
        <row r="120">
          <cell r="A120">
            <v>214</v>
          </cell>
          <cell r="AH120" t="str">
            <v>-</v>
          </cell>
          <cell r="AJ120" t="str">
            <v>-</v>
          </cell>
          <cell r="AL120" t="str">
            <v>-</v>
          </cell>
          <cell r="AO120" t="str">
            <v>-</v>
          </cell>
          <cell r="AQ120" t="str">
            <v>-</v>
          </cell>
          <cell r="AS120" t="str">
            <v>-</v>
          </cell>
          <cell r="AU120" t="str">
            <v>-</v>
          </cell>
          <cell r="AZ120" t="str">
            <v>-</v>
          </cell>
          <cell r="BA120">
            <v>1.5479633775755399</v>
          </cell>
          <cell r="BC120" t="str">
            <v>-</v>
          </cell>
          <cell r="BE120" t="str">
            <v>-</v>
          </cell>
          <cell r="BI120" t="str">
            <v>-</v>
          </cell>
          <cell r="BJ120" t="str">
            <v>-</v>
          </cell>
        </row>
        <row r="121">
          <cell r="A121">
            <v>214</v>
          </cell>
          <cell r="AH121" t="str">
            <v>-</v>
          </cell>
          <cell r="AJ121" t="str">
            <v>-</v>
          </cell>
          <cell r="AL121" t="str">
            <v>-</v>
          </cell>
          <cell r="AO121" t="str">
            <v>-</v>
          </cell>
          <cell r="AQ121" t="str">
            <v>-</v>
          </cell>
          <cell r="AS121" t="str">
            <v>-</v>
          </cell>
          <cell r="AU121" t="str">
            <v>-</v>
          </cell>
          <cell r="AZ121" t="str">
            <v>-</v>
          </cell>
          <cell r="BA121">
            <v>1.7</v>
          </cell>
          <cell r="BC121" t="str">
            <v>-</v>
          </cell>
          <cell r="BE121" t="str">
            <v>-</v>
          </cell>
          <cell r="BI121" t="str">
            <v>-</v>
          </cell>
          <cell r="BJ121" t="str">
            <v>-</v>
          </cell>
        </row>
        <row r="122">
          <cell r="A122">
            <v>214</v>
          </cell>
          <cell r="AH122" t="str">
            <v>-</v>
          </cell>
          <cell r="AJ122" t="str">
            <v>-</v>
          </cell>
          <cell r="AL122" t="str">
            <v>-</v>
          </cell>
          <cell r="AO122" t="str">
            <v>-</v>
          </cell>
          <cell r="AQ122" t="str">
            <v>-</v>
          </cell>
          <cell r="AS122" t="str">
            <v>-</v>
          </cell>
          <cell r="AU122" t="str">
            <v>-</v>
          </cell>
          <cell r="AZ122" t="str">
            <v>-</v>
          </cell>
          <cell r="BA122">
            <v>1.50212519225041</v>
          </cell>
          <cell r="BC122" t="str">
            <v>-</v>
          </cell>
          <cell r="BE122" t="str">
            <v>-</v>
          </cell>
          <cell r="BI122" t="str">
            <v>-</v>
          </cell>
          <cell r="BJ122" t="str">
            <v>-</v>
          </cell>
        </row>
        <row r="123">
          <cell r="A123">
            <v>214</v>
          </cell>
          <cell r="AH123" t="str">
            <v>-</v>
          </cell>
          <cell r="AJ123" t="str">
            <v>-</v>
          </cell>
          <cell r="AL123" t="str">
            <v>-</v>
          </cell>
          <cell r="AO123" t="str">
            <v>-</v>
          </cell>
          <cell r="AQ123" t="str">
            <v>-</v>
          </cell>
          <cell r="AS123" t="str">
            <v>-</v>
          </cell>
          <cell r="AU123" t="str">
            <v>-</v>
          </cell>
          <cell r="AZ123" t="str">
            <v>-</v>
          </cell>
          <cell r="BA123">
            <v>1.5019336889916399</v>
          </cell>
          <cell r="BC123" t="str">
            <v>-</v>
          </cell>
          <cell r="BE123" t="str">
            <v>-</v>
          </cell>
          <cell r="BI123" t="str">
            <v>-</v>
          </cell>
          <cell r="BJ123" t="str">
            <v>-</v>
          </cell>
        </row>
        <row r="124">
          <cell r="A124">
            <v>214</v>
          </cell>
          <cell r="AH124" t="str">
            <v>-</v>
          </cell>
          <cell r="AJ124" t="str">
            <v>-</v>
          </cell>
          <cell r="AL124" t="str">
            <v>-</v>
          </cell>
          <cell r="AO124" t="str">
            <v>-</v>
          </cell>
          <cell r="AQ124" t="str">
            <v>-</v>
          </cell>
          <cell r="AS124" t="str">
            <v>-</v>
          </cell>
          <cell r="AU124" t="str">
            <v>-</v>
          </cell>
          <cell r="AZ124" t="str">
            <v>-</v>
          </cell>
          <cell r="BA124">
            <v>0</v>
          </cell>
          <cell r="BC124" t="str">
            <v>-</v>
          </cell>
          <cell r="BE124" t="str">
            <v>-</v>
          </cell>
          <cell r="BI124" t="str">
            <v>-</v>
          </cell>
          <cell r="BJ124" t="str">
            <v>-</v>
          </cell>
        </row>
        <row r="125">
          <cell r="A125">
            <v>214</v>
          </cell>
          <cell r="AH125" t="str">
            <v>-</v>
          </cell>
          <cell r="AJ125" t="str">
            <v>-</v>
          </cell>
          <cell r="AL125" t="str">
            <v>-</v>
          </cell>
          <cell r="AO125" t="str">
            <v>-</v>
          </cell>
          <cell r="AQ125" t="str">
            <v>-</v>
          </cell>
          <cell r="AS125" t="str">
            <v>-</v>
          </cell>
          <cell r="AU125" t="str">
            <v>-</v>
          </cell>
          <cell r="AZ125" t="str">
            <v>-</v>
          </cell>
          <cell r="BA125">
            <v>1.5019336889916399</v>
          </cell>
          <cell r="BC125" t="str">
            <v>-</v>
          </cell>
          <cell r="BE125" t="str">
            <v>-</v>
          </cell>
          <cell r="BI125" t="str">
            <v>-</v>
          </cell>
          <cell r="BJ125" t="str">
            <v>-</v>
          </cell>
        </row>
        <row r="126">
          <cell r="A126">
            <v>214</v>
          </cell>
          <cell r="AH126" t="str">
            <v>-</v>
          </cell>
          <cell r="AJ126" t="str">
            <v>-</v>
          </cell>
          <cell r="AL126" t="str">
            <v>-</v>
          </cell>
          <cell r="AO126" t="str">
            <v>-</v>
          </cell>
          <cell r="AQ126" t="str">
            <v>-</v>
          </cell>
          <cell r="AS126" t="str">
            <v>-</v>
          </cell>
          <cell r="AU126" t="str">
            <v>-</v>
          </cell>
          <cell r="AZ126" t="str">
            <v>-</v>
          </cell>
          <cell r="BA126">
            <v>0</v>
          </cell>
          <cell r="BC126" t="str">
            <v>-</v>
          </cell>
          <cell r="BE126" t="str">
            <v>-</v>
          </cell>
          <cell r="BI126" t="str">
            <v>-</v>
          </cell>
          <cell r="BJ126" t="str">
            <v>-</v>
          </cell>
        </row>
        <row r="127">
          <cell r="A127">
            <v>2003</v>
          </cell>
          <cell r="AH127">
            <v>9</v>
          </cell>
          <cell r="AJ127">
            <v>5972.0008732671076</v>
          </cell>
          <cell r="AL127">
            <v>0</v>
          </cell>
          <cell r="AO127">
            <v>0</v>
          </cell>
          <cell r="AQ127">
            <v>0</v>
          </cell>
          <cell r="AS127">
            <v>0</v>
          </cell>
          <cell r="AU127">
            <v>0</v>
          </cell>
          <cell r="AZ127">
            <v>2.9358067322730301</v>
          </cell>
          <cell r="BA127">
            <v>9</v>
          </cell>
          <cell r="BC127">
            <v>9.2406942473529079E-3</v>
          </cell>
          <cell r="BE127">
            <v>0.97754888576200827</v>
          </cell>
          <cell r="BI127">
            <v>2.0692342431596282</v>
          </cell>
          <cell r="BJ127">
            <v>1.3310919969692874</v>
          </cell>
        </row>
        <row r="128">
          <cell r="A128">
            <v>84</v>
          </cell>
          <cell r="AH128" t="str">
            <v>-</v>
          </cell>
          <cell r="AJ128">
            <v>737.9619402985079</v>
          </cell>
          <cell r="AL128">
            <v>388.2470149253727</v>
          </cell>
          <cell r="AO128" t="str">
            <v>-</v>
          </cell>
          <cell r="AQ128" t="str">
            <v>-</v>
          </cell>
          <cell r="AS128" t="str">
            <v>-</v>
          </cell>
          <cell r="AU128" t="str">
            <v>-</v>
          </cell>
          <cell r="AZ128" t="str">
            <v>-</v>
          </cell>
          <cell r="BA128">
            <v>6.2556659077608199</v>
          </cell>
          <cell r="BC128" t="str">
            <v>-</v>
          </cell>
          <cell r="BE128" t="str">
            <v>-</v>
          </cell>
          <cell r="BI128" t="str">
            <v>-</v>
          </cell>
          <cell r="BJ128" t="str">
            <v>-</v>
          </cell>
        </row>
        <row r="129">
          <cell r="A129">
            <v>84</v>
          </cell>
          <cell r="AH129" t="str">
            <v>-</v>
          </cell>
          <cell r="AJ129">
            <v>1257.6641791044785</v>
          </cell>
          <cell r="AL129">
            <v>231.88805970149329</v>
          </cell>
          <cell r="AO129" t="str">
            <v>-</v>
          </cell>
          <cell r="AQ129" t="str">
            <v>-</v>
          </cell>
          <cell r="AS129" t="str">
            <v>-</v>
          </cell>
          <cell r="AU129" t="str">
            <v>-</v>
          </cell>
          <cell r="AZ129" t="str">
            <v>-</v>
          </cell>
          <cell r="BA129">
            <v>13.414120145516</v>
          </cell>
          <cell r="BC129" t="str">
            <v>-</v>
          </cell>
          <cell r="BE129" t="str">
            <v>-</v>
          </cell>
          <cell r="BI129" t="str">
            <v>-</v>
          </cell>
          <cell r="BJ129" t="str">
            <v>-</v>
          </cell>
        </row>
        <row r="130">
          <cell r="A130">
            <v>208</v>
          </cell>
          <cell r="AH130" t="str">
            <v>-</v>
          </cell>
          <cell r="AJ130">
            <v>6512.6</v>
          </cell>
          <cell r="AL130">
            <v>906.55</v>
          </cell>
          <cell r="AO130" t="str">
            <v>-</v>
          </cell>
          <cell r="AQ130" t="str">
            <v>-</v>
          </cell>
          <cell r="AS130" t="str">
            <v>-</v>
          </cell>
          <cell r="AU130" t="str">
            <v>-</v>
          </cell>
          <cell r="AZ130" t="str">
            <v>-</v>
          </cell>
          <cell r="BA130">
            <v>7.0905014792799701</v>
          </cell>
          <cell r="BC130" t="str">
            <v>-</v>
          </cell>
          <cell r="BE130" t="str">
            <v>-</v>
          </cell>
          <cell r="BI130" t="str">
            <v>-</v>
          </cell>
          <cell r="BJ130" t="str">
            <v>-</v>
          </cell>
        </row>
        <row r="131">
          <cell r="A131">
            <v>86</v>
          </cell>
          <cell r="AH131" t="str">
            <v>-</v>
          </cell>
          <cell r="AJ131">
            <v>5017.4166666666697</v>
          </cell>
          <cell r="AL131">
            <v>225.833333333333</v>
          </cell>
          <cell r="AO131" t="str">
            <v>-</v>
          </cell>
          <cell r="AQ131" t="str">
            <v>-</v>
          </cell>
          <cell r="AS131" t="str">
            <v>-</v>
          </cell>
          <cell r="AU131" t="str">
            <v>-</v>
          </cell>
          <cell r="AZ131" t="str">
            <v>-</v>
          </cell>
          <cell r="BA131">
            <v>5.8488501088701303</v>
          </cell>
          <cell r="BC131" t="str">
            <v>-</v>
          </cell>
          <cell r="BE131" t="str">
            <v>-</v>
          </cell>
          <cell r="BI131" t="str">
            <v>-</v>
          </cell>
          <cell r="BJ131" t="str">
            <v>-</v>
          </cell>
        </row>
        <row r="132">
          <cell r="A132">
            <v>1907</v>
          </cell>
          <cell r="AH132" t="str">
            <v>-</v>
          </cell>
          <cell r="AJ132">
            <v>1772.3267973856202</v>
          </cell>
          <cell r="AL132">
            <v>83.203921568627464</v>
          </cell>
          <cell r="AO132" t="str">
            <v>-</v>
          </cell>
          <cell r="AQ132" t="str">
            <v>-</v>
          </cell>
          <cell r="AS132" t="str">
            <v>-</v>
          </cell>
          <cell r="AU132" t="str">
            <v>-</v>
          </cell>
          <cell r="AZ132" t="str">
            <v>-</v>
          </cell>
          <cell r="BA132">
            <v>13.5594039376459</v>
          </cell>
          <cell r="BC132" t="str">
            <v>-</v>
          </cell>
          <cell r="BE132" t="str">
            <v>-</v>
          </cell>
          <cell r="BI132" t="str">
            <v>-</v>
          </cell>
          <cell r="BJ132" t="str">
            <v>-</v>
          </cell>
        </row>
        <row r="133">
          <cell r="A133">
            <v>1907</v>
          </cell>
          <cell r="AH133" t="str">
            <v>-</v>
          </cell>
          <cell r="AJ133">
            <v>4789.7346405228782</v>
          </cell>
          <cell r="AL133">
            <v>1114.0385620915058</v>
          </cell>
          <cell r="AO133" t="str">
            <v>-</v>
          </cell>
          <cell r="AQ133" t="str">
            <v>-</v>
          </cell>
          <cell r="AS133" t="str">
            <v>-</v>
          </cell>
          <cell r="AU133" t="str">
            <v>-</v>
          </cell>
          <cell r="AZ133" t="str">
            <v>-</v>
          </cell>
          <cell r="BA133">
            <v>36.4625769214596</v>
          </cell>
          <cell r="BC133" t="str">
            <v>-</v>
          </cell>
          <cell r="BE133" t="str">
            <v>-</v>
          </cell>
          <cell r="BI133" t="str">
            <v>-</v>
          </cell>
          <cell r="BJ133" t="str">
            <v>-</v>
          </cell>
        </row>
        <row r="134">
          <cell r="A134">
            <v>88</v>
          </cell>
          <cell r="AH134" t="str">
            <v>-</v>
          </cell>
          <cell r="AJ134">
            <v>4461.75</v>
          </cell>
          <cell r="AL134">
            <v>2551.9333333333302</v>
          </cell>
          <cell r="AO134" t="str">
            <v>-</v>
          </cell>
          <cell r="AQ134" t="str">
            <v>-</v>
          </cell>
          <cell r="AS134" t="str">
            <v>-</v>
          </cell>
          <cell r="AU134" t="str">
            <v>-</v>
          </cell>
          <cell r="AZ134" t="str">
            <v>-</v>
          </cell>
          <cell r="BA134">
            <v>41.174703005292102</v>
          </cell>
          <cell r="BC134" t="str">
            <v>-</v>
          </cell>
          <cell r="BE134" t="str">
            <v>-</v>
          </cell>
          <cell r="BI134" t="str">
            <v>-</v>
          </cell>
          <cell r="BJ134" t="str">
            <v>-</v>
          </cell>
        </row>
        <row r="135">
          <cell r="A135">
            <v>2162</v>
          </cell>
          <cell r="AH135">
            <v>7.88</v>
          </cell>
          <cell r="AJ135">
            <v>112.81317108088763</v>
          </cell>
          <cell r="AL135">
            <v>0</v>
          </cell>
          <cell r="AO135">
            <v>0</v>
          </cell>
          <cell r="AQ135">
            <v>0</v>
          </cell>
          <cell r="AS135">
            <v>0</v>
          </cell>
          <cell r="AU135">
            <v>0</v>
          </cell>
          <cell r="AZ135">
            <v>1.8859859036278854</v>
          </cell>
          <cell r="BA135">
            <v>7.88</v>
          </cell>
          <cell r="BC135">
            <v>8.8426723932235746E-3</v>
          </cell>
          <cell r="BE135">
            <v>0.94010975900739679</v>
          </cell>
          <cell r="BI135">
            <v>2.5592415345457004E-2</v>
          </cell>
          <cell r="BJ135">
            <v>1.6463027016909767E-2</v>
          </cell>
        </row>
        <row r="136">
          <cell r="A136">
            <v>362</v>
          </cell>
          <cell r="AH136">
            <v>0.4</v>
          </cell>
          <cell r="AJ136">
            <v>9583.4399999999987</v>
          </cell>
          <cell r="AL136">
            <v>0</v>
          </cell>
          <cell r="AO136">
            <v>0.17208038842955384</v>
          </cell>
          <cell r="AQ136">
            <v>0.3032673672300909</v>
          </cell>
          <cell r="AS136">
            <v>0.29607271461815482</v>
          </cell>
          <cell r="AU136">
            <v>0.27316523599999998</v>
          </cell>
          <cell r="AZ136">
            <v>4.7141232874324181E-2</v>
          </cell>
          <cell r="BA136">
            <v>0.43759999999999899</v>
          </cell>
          <cell r="BC136">
            <v>1.094E-4</v>
          </cell>
          <cell r="BE136">
            <v>1.0939999999999999</v>
          </cell>
          <cell r="BI136">
            <v>4.5736210835672364E-2</v>
          </cell>
          <cell r="BJ136">
            <v>2.9421079037481906E-2</v>
          </cell>
        </row>
        <row r="137">
          <cell r="A137">
            <v>195</v>
          </cell>
          <cell r="AH137">
            <v>151.202</v>
          </cell>
          <cell r="AJ137">
            <v>1.71887237446114E-2</v>
          </cell>
          <cell r="AL137">
            <v>8856.5758530297244</v>
          </cell>
          <cell r="AO137" t="str">
            <v>-</v>
          </cell>
          <cell r="AQ137" t="str">
            <v>-</v>
          </cell>
          <cell r="AS137" t="str">
            <v>-</v>
          </cell>
          <cell r="AU137" t="str">
            <v>-</v>
          </cell>
          <cell r="AZ137">
            <v>149.9421783726543</v>
          </cell>
          <cell r="BA137">
            <v>154.94499999999999</v>
          </cell>
          <cell r="BC137">
            <v>8.693980397695953E-3</v>
          </cell>
          <cell r="BE137">
            <v>1.0113248547674258</v>
          </cell>
          <cell r="BI137">
            <v>145.06966213735816</v>
          </cell>
          <cell r="BJ137">
            <v>93.320061231549687</v>
          </cell>
        </row>
        <row r="138">
          <cell r="A138">
            <v>161</v>
          </cell>
          <cell r="AH138">
            <v>57.97408767123288</v>
          </cell>
          <cell r="AJ138" t="str">
            <v>-</v>
          </cell>
          <cell r="AL138" t="str">
            <v>-</v>
          </cell>
          <cell r="AO138" t="str">
            <v>-</v>
          </cell>
          <cell r="AQ138" t="str">
            <v>-</v>
          </cell>
          <cell r="AS138" t="str">
            <v>-</v>
          </cell>
          <cell r="AU138" t="str">
            <v>-</v>
          </cell>
          <cell r="AZ138">
            <v>57.492008195840135</v>
          </cell>
          <cell r="BA138">
            <v>58.069935610551497</v>
          </cell>
          <cell r="BC138" t="str">
            <v>-</v>
          </cell>
          <cell r="BE138" t="str">
            <v>-</v>
          </cell>
          <cell r="BI138">
            <v>53.825511257850252</v>
          </cell>
          <cell r="BJ138">
            <v>34.624744639206924</v>
          </cell>
        </row>
        <row r="139">
          <cell r="A139">
            <v>1789</v>
          </cell>
          <cell r="AH139">
            <v>1.0413927001800001</v>
          </cell>
          <cell r="AJ139">
            <v>6746.7692307692296</v>
          </cell>
          <cell r="AL139">
            <v>0</v>
          </cell>
          <cell r="AO139" t="str">
            <v>-</v>
          </cell>
          <cell r="AQ139" t="str">
            <v>-</v>
          </cell>
          <cell r="AS139" t="str">
            <v>-</v>
          </cell>
          <cell r="AU139" t="str">
            <v>-</v>
          </cell>
          <cell r="AZ139">
            <v>0.97862382510065826</v>
          </cell>
          <cell r="BA139">
            <v>1.2</v>
          </cell>
          <cell r="BC139">
            <v>4.6486051818791625E-2</v>
          </cell>
          <cell r="BE139">
            <v>0.92307692307692302</v>
          </cell>
          <cell r="BI139">
            <v>0.92934043743553052</v>
          </cell>
          <cell r="BJ139">
            <v>0.59782386784855734</v>
          </cell>
        </row>
        <row r="140">
          <cell r="A140">
            <v>1840</v>
          </cell>
          <cell r="AH140">
            <v>2.4</v>
          </cell>
          <cell r="AJ140">
            <v>8669.6907216494856</v>
          </cell>
          <cell r="AL140">
            <v>0</v>
          </cell>
          <cell r="AO140" t="str">
            <v>-</v>
          </cell>
          <cell r="AQ140" t="str">
            <v>-</v>
          </cell>
          <cell r="AS140" t="str">
            <v>-</v>
          </cell>
          <cell r="AU140" t="str">
            <v>-</v>
          </cell>
          <cell r="AZ140">
            <v>2.3999999999999995</v>
          </cell>
          <cell r="BA140">
            <v>2.4</v>
          </cell>
          <cell r="BC140">
            <v>3.9141188871628305E-3</v>
          </cell>
          <cell r="BE140">
            <v>0.98969072164948457</v>
          </cell>
          <cell r="BI140">
            <v>2.3905082616986268</v>
          </cell>
          <cell r="BJ140">
            <v>1.5377603702214271</v>
          </cell>
        </row>
        <row r="141">
          <cell r="A141">
            <v>591</v>
          </cell>
          <cell r="AH141">
            <v>2.9707840453999999</v>
          </cell>
          <cell r="AJ141">
            <v>8760</v>
          </cell>
          <cell r="AL141">
            <v>0</v>
          </cell>
          <cell r="AO141" t="str">
            <v>-</v>
          </cell>
          <cell r="AQ141" t="str">
            <v>-</v>
          </cell>
          <cell r="AS141" t="str">
            <v>-</v>
          </cell>
          <cell r="AU141" t="str">
            <v>-</v>
          </cell>
          <cell r="AZ141" t="str">
            <v>-</v>
          </cell>
          <cell r="BA141">
            <v>3</v>
          </cell>
          <cell r="BC141" t="str">
            <v>-</v>
          </cell>
          <cell r="BE141" t="str">
            <v>-</v>
          </cell>
          <cell r="BI141">
            <v>2.9237794583216212</v>
          </cell>
          <cell r="BJ141">
            <v>1.7570534228249195</v>
          </cell>
        </row>
        <row r="142">
          <cell r="A142">
            <v>371</v>
          </cell>
          <cell r="AH142">
            <v>2.4759754884</v>
          </cell>
          <cell r="AJ142">
            <v>8760</v>
          </cell>
          <cell r="AL142">
            <v>0</v>
          </cell>
          <cell r="AO142" t="str">
            <v>-</v>
          </cell>
          <cell r="AQ142" t="str">
            <v>-</v>
          </cell>
          <cell r="AS142" t="str">
            <v>-</v>
          </cell>
          <cell r="AU142" t="str">
            <v>-</v>
          </cell>
          <cell r="AZ142" t="str">
            <v>-</v>
          </cell>
          <cell r="BA142">
            <v>3</v>
          </cell>
          <cell r="BC142" t="str">
            <v>-</v>
          </cell>
          <cell r="BE142" t="str">
            <v>-</v>
          </cell>
          <cell r="BI142">
            <v>2.47572789085116</v>
          </cell>
          <cell r="BJ142">
            <v>1.4877955832893885</v>
          </cell>
        </row>
        <row r="143">
          <cell r="A143">
            <v>494</v>
          </cell>
          <cell r="AH143">
            <v>2.9831608520400001</v>
          </cell>
          <cell r="AJ143">
            <v>8760</v>
          </cell>
          <cell r="AL143">
            <v>0</v>
          </cell>
          <cell r="AO143" t="str">
            <v>-</v>
          </cell>
          <cell r="AQ143" t="str">
            <v>-</v>
          </cell>
          <cell r="AS143" t="str">
            <v>-</v>
          </cell>
          <cell r="AU143" t="str">
            <v>-</v>
          </cell>
          <cell r="AZ143" t="str">
            <v>-</v>
          </cell>
          <cell r="BA143">
            <v>3</v>
          </cell>
          <cell r="BC143" t="str">
            <v>-</v>
          </cell>
          <cell r="BE143" t="str">
            <v>-</v>
          </cell>
          <cell r="BI143">
            <v>2.9828625359547956</v>
          </cell>
          <cell r="BJ143">
            <v>1.7925595631703997</v>
          </cell>
        </row>
        <row r="144">
          <cell r="A144">
            <v>267</v>
          </cell>
          <cell r="AH144">
            <v>0.83</v>
          </cell>
          <cell r="AJ144">
            <v>5060.7666666666701</v>
          </cell>
          <cell r="AL144">
            <v>6.7833333333333297</v>
          </cell>
          <cell r="AO144" t="str">
            <v>-</v>
          </cell>
          <cell r="AQ144" t="str">
            <v>-</v>
          </cell>
          <cell r="AS144" t="str">
            <v>-</v>
          </cell>
          <cell r="AU144" t="str">
            <v>-</v>
          </cell>
          <cell r="AZ144">
            <v>0.46690379714611874</v>
          </cell>
          <cell r="BA144">
            <v>0.82946552081380598</v>
          </cell>
          <cell r="BC144">
            <v>8.6479232466147984E-2</v>
          </cell>
          <cell r="BE144">
            <v>0.694767884322679</v>
          </cell>
          <cell r="BI144">
            <v>0.29138796125410299</v>
          </cell>
          <cell r="BJ144">
            <v>0.18744334263784557</v>
          </cell>
        </row>
        <row r="145">
          <cell r="A145">
            <v>352</v>
          </cell>
          <cell r="AH145">
            <v>3</v>
          </cell>
          <cell r="AJ145">
            <v>5916.0666666666702</v>
          </cell>
          <cell r="AL145">
            <v>1.81666666666667</v>
          </cell>
          <cell r="AO145" t="str">
            <v>-</v>
          </cell>
          <cell r="AQ145" t="str">
            <v>-</v>
          </cell>
          <cell r="AS145" t="str">
            <v>-</v>
          </cell>
          <cell r="AU145" t="str">
            <v>-</v>
          </cell>
          <cell r="AZ145">
            <v>0.52577769816805564</v>
          </cell>
          <cell r="BA145">
            <v>2.9990790933132101</v>
          </cell>
          <cell r="BC145">
            <v>0.125833290749369</v>
          </cell>
          <cell r="BE145">
            <v>0.84783105022831096</v>
          </cell>
          <cell r="BI145">
            <v>0.38644354289131172</v>
          </cell>
          <cell r="BJ145">
            <v>0.24859046718540143</v>
          </cell>
        </row>
        <row r="146">
          <cell r="A146">
            <v>542</v>
          </cell>
          <cell r="AH146">
            <v>2.75</v>
          </cell>
          <cell r="AJ146">
            <v>8602</v>
          </cell>
          <cell r="AL146">
            <v>0</v>
          </cell>
          <cell r="AO146" t="str">
            <v>-</v>
          </cell>
          <cell r="AQ146" t="str">
            <v>-</v>
          </cell>
          <cell r="AS146" t="str">
            <v>-</v>
          </cell>
          <cell r="AU146" t="str">
            <v>-</v>
          </cell>
          <cell r="AZ146">
            <v>0.66774041456243238</v>
          </cell>
          <cell r="BA146">
            <v>2.75</v>
          </cell>
          <cell r="BC146">
            <v>1E-4</v>
          </cell>
          <cell r="BE146">
            <v>0.98196347031963505</v>
          </cell>
          <cell r="BI146">
            <v>0.65563112508692112</v>
          </cell>
          <cell r="BJ146">
            <v>0.42175280370123214</v>
          </cell>
        </row>
        <row r="147">
          <cell r="A147">
            <v>82</v>
          </cell>
          <cell r="AH147">
            <v>52.45</v>
          </cell>
          <cell r="AJ147">
            <v>0</v>
          </cell>
          <cell r="AL147">
            <v>2223.327379464361</v>
          </cell>
          <cell r="AO147" t="str">
            <v>-</v>
          </cell>
          <cell r="AQ147" t="str">
            <v>-</v>
          </cell>
          <cell r="AS147" t="str">
            <v>-</v>
          </cell>
          <cell r="AU147" t="str">
            <v>-</v>
          </cell>
          <cell r="AZ147">
            <v>47.090419776724602</v>
          </cell>
          <cell r="BA147">
            <v>47.090419776724602</v>
          </cell>
          <cell r="BC147">
            <v>1.9156915530846822E-3</v>
          </cell>
          <cell r="BE147">
            <v>0.25381497287388288</v>
          </cell>
          <cell r="BI147">
            <v>45.081221956231964</v>
          </cell>
          <cell r="BJ147">
            <v>28.999739376006112</v>
          </cell>
        </row>
        <row r="148">
          <cell r="A148">
            <v>82</v>
          </cell>
          <cell r="AH148">
            <v>53.351999999999997</v>
          </cell>
          <cell r="AJ148">
            <v>1367.5182774194616</v>
          </cell>
          <cell r="AL148">
            <v>763.92844857757109</v>
          </cell>
          <cell r="AO148" t="str">
            <v>-</v>
          </cell>
          <cell r="AQ148" t="str">
            <v>-</v>
          </cell>
          <cell r="AS148" t="str">
            <v>-</v>
          </cell>
          <cell r="AU148" t="str">
            <v>-</v>
          </cell>
          <cell r="AZ148">
            <v>52.980203542939691</v>
          </cell>
          <cell r="BA148">
            <v>54.857058463967</v>
          </cell>
          <cell r="BC148">
            <v>9.1333712620042719E-3</v>
          </cell>
          <cell r="BE148">
            <v>0.25143274818755262</v>
          </cell>
          <cell r="BI148">
            <v>45.412742493331287</v>
          </cell>
          <cell r="BJ148">
            <v>29.21299910492402</v>
          </cell>
        </row>
        <row r="149">
          <cell r="A149">
            <v>82</v>
          </cell>
          <cell r="AH149">
            <v>51.564</v>
          </cell>
          <cell r="AJ149">
            <v>2290.9390447144319</v>
          </cell>
          <cell r="AL149">
            <v>27.074775427895279</v>
          </cell>
          <cell r="AO149" t="str">
            <v>-</v>
          </cell>
          <cell r="AQ149" t="str">
            <v>-</v>
          </cell>
          <cell r="AS149" t="str">
            <v>-</v>
          </cell>
          <cell r="AU149" t="str">
            <v>-</v>
          </cell>
          <cell r="AZ149">
            <v>51.204663658122328</v>
          </cell>
          <cell r="BA149">
            <v>54.470000000000098</v>
          </cell>
          <cell r="BC149">
            <v>5.8304331998791344E-3</v>
          </cell>
          <cell r="BE149">
            <v>0.26465697386744069</v>
          </cell>
          <cell r="BI149">
            <v>48.418320314630407</v>
          </cell>
          <cell r="BJ149">
            <v>31.146419933148259</v>
          </cell>
        </row>
        <row r="150">
          <cell r="A150">
            <v>82</v>
          </cell>
          <cell r="AH150">
            <v>36.9</v>
          </cell>
          <cell r="AJ150">
            <v>1509.5188990550466</v>
          </cell>
          <cell r="AL150">
            <v>3.0840707964601837</v>
          </cell>
          <cell r="AO150" t="str">
            <v>-</v>
          </cell>
          <cell r="AQ150" t="str">
            <v>-</v>
          </cell>
          <cell r="AS150" t="str">
            <v>-</v>
          </cell>
          <cell r="AU150" t="str">
            <v>-</v>
          </cell>
          <cell r="AZ150">
            <v>36.642853327606737</v>
          </cell>
          <cell r="BA150">
            <v>36.9</v>
          </cell>
          <cell r="BC150">
            <v>3.1611810338208743E-2</v>
          </cell>
          <cell r="BE150">
            <v>0.17267157190085705</v>
          </cell>
          <cell r="BI150">
            <v>28.18879028583558</v>
          </cell>
          <cell r="BJ150">
            <v>18.133216806052417</v>
          </cell>
        </row>
        <row r="151">
          <cell r="A151">
            <v>649</v>
          </cell>
          <cell r="AH151">
            <v>114.4</v>
          </cell>
          <cell r="AJ151">
            <v>0</v>
          </cell>
          <cell r="AL151">
            <v>2553.15</v>
          </cell>
          <cell r="AO151" t="str">
            <v>-</v>
          </cell>
          <cell r="AQ151" t="str">
            <v>-</v>
          </cell>
          <cell r="AS151" t="str">
            <v>-</v>
          </cell>
          <cell r="AU151" t="str">
            <v>-</v>
          </cell>
          <cell r="AZ151">
            <v>108.03142915981141</v>
          </cell>
          <cell r="BA151">
            <v>113.698910496184</v>
          </cell>
          <cell r="BC151">
            <v>8.3656607926406307E-2</v>
          </cell>
          <cell r="BE151">
            <v>1</v>
          </cell>
          <cell r="BI151">
            <v>31.318139798859288</v>
          </cell>
          <cell r="BJ151">
            <v>20.146257188636234</v>
          </cell>
        </row>
        <row r="152">
          <cell r="A152">
            <v>490</v>
          </cell>
          <cell r="AH152">
            <v>100.22</v>
          </cell>
          <cell r="AJ152">
            <v>8566.6833333333307</v>
          </cell>
          <cell r="AL152">
            <v>124.45</v>
          </cell>
          <cell r="AO152">
            <v>0.34716216693456181</v>
          </cell>
          <cell r="AQ152">
            <v>0.34724239330323736</v>
          </cell>
          <cell r="AS152">
            <v>0.35002141025405742</v>
          </cell>
          <cell r="AU152">
            <v>0.33163499999999996</v>
          </cell>
          <cell r="AZ152">
            <v>33.717793645753559</v>
          </cell>
          <cell r="BA152">
            <v>100.188709489364</v>
          </cell>
          <cell r="BC152">
            <v>1.56708344827686E-4</v>
          </cell>
          <cell r="BE152">
            <v>0.99222031963470303</v>
          </cell>
          <cell r="BI152">
            <v>33.370463326255866</v>
          </cell>
          <cell r="BJ152">
            <v>21.466470901288691</v>
          </cell>
        </row>
        <row r="153">
          <cell r="A153">
            <v>2004</v>
          </cell>
          <cell r="AH153">
            <v>9</v>
          </cell>
          <cell r="AJ153">
            <v>7830.6937172774915</v>
          </cell>
          <cell r="AL153">
            <v>0</v>
          </cell>
          <cell r="AO153">
            <v>0</v>
          </cell>
          <cell r="AQ153">
            <v>0</v>
          </cell>
          <cell r="AS153">
            <v>0</v>
          </cell>
          <cell r="AU153">
            <v>0.32288187172774874</v>
          </cell>
          <cell r="AZ153">
            <v>2.9358067322730301</v>
          </cell>
          <cell r="BA153">
            <v>9</v>
          </cell>
          <cell r="BC153">
            <v>9.1464928965876643E-3</v>
          </cell>
          <cell r="BE153">
            <v>0.97889622032561097</v>
          </cell>
          <cell r="BI153">
            <v>2.9002191762924339</v>
          </cell>
          <cell r="BJ153">
            <v>1.8656459740029092</v>
          </cell>
        </row>
        <row r="154">
          <cell r="A154">
            <v>2041</v>
          </cell>
          <cell r="AH154">
            <v>3</v>
          </cell>
          <cell r="AJ154">
            <v>8268.4975713620297</v>
          </cell>
          <cell r="AL154">
            <v>0</v>
          </cell>
          <cell r="AO154">
            <v>0</v>
          </cell>
          <cell r="AQ154">
            <v>0</v>
          </cell>
          <cell r="AS154">
            <v>0</v>
          </cell>
          <cell r="AU154">
            <v>0.21180351320779831</v>
          </cell>
          <cell r="AZ154">
            <v>0.71801493792939808</v>
          </cell>
          <cell r="BA154">
            <v>3</v>
          </cell>
          <cell r="BC154">
            <v>2.3514664889999599E-2</v>
          </cell>
          <cell r="BE154">
            <v>0.99493148861971858</v>
          </cell>
          <cell r="BI154">
            <v>0.69889347660001266</v>
          </cell>
          <cell r="BJ154">
            <v>0.44958250449973469</v>
          </cell>
        </row>
        <row r="155">
          <cell r="A155">
            <v>2085</v>
          </cell>
          <cell r="AH155">
            <v>9</v>
          </cell>
          <cell r="AJ155">
            <v>7905.4742096505806</v>
          </cell>
          <cell r="AL155">
            <v>0</v>
          </cell>
          <cell r="AO155">
            <v>0</v>
          </cell>
          <cell r="AQ155">
            <v>0</v>
          </cell>
          <cell r="AS155">
            <v>0</v>
          </cell>
          <cell r="AU155">
            <v>0</v>
          </cell>
          <cell r="AZ155">
            <v>2.154044813788194</v>
          </cell>
          <cell r="BA155">
            <v>9</v>
          </cell>
          <cell r="BC155">
            <v>9.3903494176372695E-3</v>
          </cell>
          <cell r="BE155">
            <v>0.99783465912976066</v>
          </cell>
          <cell r="BI155">
            <v>1.9340485113699735</v>
          </cell>
          <cell r="BJ155">
            <v>1.2441300465354501</v>
          </cell>
        </row>
        <row r="156">
          <cell r="A156">
            <v>2163</v>
          </cell>
          <cell r="AH156">
            <v>3.85</v>
          </cell>
          <cell r="AJ156">
            <v>2241.114160263447</v>
          </cell>
          <cell r="AL156">
            <v>0</v>
          </cell>
          <cell r="AO156">
            <v>0</v>
          </cell>
          <cell r="AQ156">
            <v>0</v>
          </cell>
          <cell r="AS156">
            <v>0</v>
          </cell>
          <cell r="AU156">
            <v>0</v>
          </cell>
          <cell r="AZ156">
            <v>1.2558728799167962</v>
          </cell>
          <cell r="BA156">
            <v>3.8500000000000099</v>
          </cell>
          <cell r="BC156">
            <v>3.9750933040614712E-3</v>
          </cell>
          <cell r="BE156">
            <v>0.42261251372118552</v>
          </cell>
          <cell r="BI156">
            <v>0.75325285165324485</v>
          </cell>
          <cell r="BJ156">
            <v>0.48455067174943323</v>
          </cell>
        </row>
        <row r="157">
          <cell r="A157">
            <v>1725</v>
          </cell>
          <cell r="AH157">
            <v>6</v>
          </cell>
          <cell r="AJ157">
            <v>8570.9333333333307</v>
          </cell>
          <cell r="AL157">
            <v>8.0166666666666693</v>
          </cell>
          <cell r="AO157">
            <v>0</v>
          </cell>
          <cell r="AQ157">
            <v>0.27094098274275275</v>
          </cell>
          <cell r="AS157">
            <v>0.25505120984376223</v>
          </cell>
          <cell r="AU157">
            <v>0.236125</v>
          </cell>
          <cell r="AZ157">
            <v>1.5303072590625733</v>
          </cell>
          <cell r="BA157">
            <v>5.9978668718199799</v>
          </cell>
          <cell r="BC157">
            <v>1.0122377935806301E-2</v>
          </cell>
          <cell r="BE157">
            <v>0.99888127853881292</v>
          </cell>
          <cell r="BI157">
            <v>1.4122474356113617</v>
          </cell>
          <cell r="BJ157">
            <v>0.90846711313469464</v>
          </cell>
        </row>
        <row r="158">
          <cell r="A158">
            <v>442</v>
          </cell>
          <cell r="AH158">
            <v>9</v>
          </cell>
          <cell r="AJ158">
            <v>7951.3333333333303</v>
          </cell>
          <cell r="AL158">
            <v>4.06666666666667</v>
          </cell>
          <cell r="AO158">
            <v>0.25022570692843205</v>
          </cell>
          <cell r="AQ158">
            <v>0.2297609903766126</v>
          </cell>
          <cell r="AS158">
            <v>0.23056399012000167</v>
          </cell>
          <cell r="AU158">
            <v>0.22473500000000002</v>
          </cell>
          <cell r="AZ158">
            <v>2.0148923680690816</v>
          </cell>
          <cell r="BA158">
            <v>8.9983218945621903</v>
          </cell>
          <cell r="BC158">
            <v>6.7646101564772104E-2</v>
          </cell>
          <cell r="BE158">
            <v>0.99799277016742804</v>
          </cell>
          <cell r="BI158">
            <v>1.8498243603852287</v>
          </cell>
          <cell r="BJ158">
            <v>1.1899505384889664</v>
          </cell>
        </row>
        <row r="159">
          <cell r="A159">
            <v>439</v>
          </cell>
          <cell r="AH159">
            <v>2.98</v>
          </cell>
          <cell r="AJ159">
            <v>8572.1166666666704</v>
          </cell>
          <cell r="AL159">
            <v>0</v>
          </cell>
          <cell r="AO159">
            <v>0.25400400273940243</v>
          </cell>
          <cell r="AQ159">
            <v>0.2216771319823026</v>
          </cell>
          <cell r="AS159">
            <v>0.23807696443458498</v>
          </cell>
          <cell r="AU159">
            <v>0.231632</v>
          </cell>
          <cell r="AZ159">
            <v>0.66059785330726173</v>
          </cell>
          <cell r="BA159">
            <v>2.98</v>
          </cell>
          <cell r="BC159">
            <v>1.5306793611570399E-2</v>
          </cell>
          <cell r="BE159">
            <v>0.99796613394216116</v>
          </cell>
          <cell r="BI159">
            <v>0.64916321646593489</v>
          </cell>
          <cell r="BJ159">
            <v>0.41759214309406123</v>
          </cell>
        </row>
        <row r="160">
          <cell r="A160">
            <v>1985</v>
          </cell>
          <cell r="AH160">
            <v>9</v>
          </cell>
          <cell r="AJ160">
            <v>8670.0372745224249</v>
          </cell>
          <cell r="AL160">
            <v>0</v>
          </cell>
          <cell r="AO160">
            <v>0</v>
          </cell>
          <cell r="AQ160">
            <v>0</v>
          </cell>
          <cell r="AS160">
            <v>0</v>
          </cell>
          <cell r="AU160">
            <v>0.23283863238002259</v>
          </cell>
          <cell r="AZ160">
            <v>2.154044813788194</v>
          </cell>
          <cell r="BA160">
            <v>9</v>
          </cell>
          <cell r="BC160">
            <v>8.1136542118327559E-3</v>
          </cell>
          <cell r="BE160">
            <v>0.99803909083476516</v>
          </cell>
          <cell r="BI160">
            <v>2.1357148781590651</v>
          </cell>
          <cell r="BJ160">
            <v>1.373857498987108</v>
          </cell>
        </row>
        <row r="161">
          <cell r="A161">
            <v>349</v>
          </cell>
          <cell r="AH161">
            <v>113.905</v>
          </cell>
          <cell r="AJ161">
            <v>8750.2666666666701</v>
          </cell>
          <cell r="AL161">
            <v>9.7333333333333307</v>
          </cell>
          <cell r="AO161">
            <v>0.28319037288700272</v>
          </cell>
          <cell r="AQ161">
            <v>0.27551439133359645</v>
          </cell>
          <cell r="AS161">
            <v>0.24710452024251248</v>
          </cell>
          <cell r="AU161">
            <v>0.20321600000000001</v>
          </cell>
          <cell r="AZ161">
            <v>26.242607466754727</v>
          </cell>
          <cell r="BA161">
            <v>113.905</v>
          </cell>
          <cell r="BC161">
            <v>1E-4</v>
          </cell>
          <cell r="BE161">
            <v>1</v>
          </cell>
          <cell r="BI161">
            <v>25.987731057693303</v>
          </cell>
          <cell r="BJ161">
            <v>16.717324751723236</v>
          </cell>
        </row>
        <row r="162">
          <cell r="A162">
            <v>1729</v>
          </cell>
          <cell r="AH162">
            <v>9</v>
          </cell>
          <cell r="AJ162">
            <v>8711</v>
          </cell>
          <cell r="AL162">
            <v>0</v>
          </cell>
          <cell r="AO162">
            <v>0</v>
          </cell>
          <cell r="AQ162">
            <v>0.34317519774248012</v>
          </cell>
          <cell r="AS162">
            <v>0.33931242751456575</v>
          </cell>
          <cell r="AU162">
            <v>0.33003300000000002</v>
          </cell>
          <cell r="AZ162">
            <v>2.7772539358071739</v>
          </cell>
          <cell r="BA162">
            <v>9</v>
          </cell>
          <cell r="BC162">
            <v>3.1827026886512102E-3</v>
          </cell>
          <cell r="BE162">
            <v>0.999033485540335</v>
          </cell>
          <cell r="BI162">
            <v>2.7654317450017416</v>
          </cell>
          <cell r="BJ162">
            <v>1.7789402413502684</v>
          </cell>
        </row>
        <row r="163">
          <cell r="A163">
            <v>17</v>
          </cell>
          <cell r="AH163">
            <v>3.1</v>
          </cell>
          <cell r="AJ163">
            <v>6252</v>
          </cell>
          <cell r="AL163">
            <v>2506.5</v>
          </cell>
          <cell r="AO163" t="str">
            <v>-</v>
          </cell>
          <cell r="AQ163" t="str">
            <v>-</v>
          </cell>
          <cell r="AS163" t="str">
            <v>-</v>
          </cell>
          <cell r="AU163" t="str">
            <v>-</v>
          </cell>
          <cell r="AZ163">
            <v>1.6639273080691188</v>
          </cell>
          <cell r="BA163">
            <v>2.2128732830964202</v>
          </cell>
          <cell r="BC163">
            <v>7.3817983732187703E-3</v>
          </cell>
          <cell r="BE163">
            <v>1</v>
          </cell>
          <cell r="BI163">
            <v>1.6268698641906634</v>
          </cell>
          <cell r="BJ163">
            <v>1.0465289096646984</v>
          </cell>
        </row>
        <row r="164">
          <cell r="A164">
            <v>361</v>
          </cell>
          <cell r="AH164">
            <v>0.6</v>
          </cell>
          <cell r="AJ164">
            <v>8760</v>
          </cell>
          <cell r="AL164">
            <v>0</v>
          </cell>
          <cell r="AO164" t="str">
            <v>-</v>
          </cell>
          <cell r="AQ164" t="str">
            <v>-</v>
          </cell>
          <cell r="AS164" t="str">
            <v>-</v>
          </cell>
          <cell r="AU164" t="str">
            <v>-</v>
          </cell>
          <cell r="AZ164">
            <v>0.2504216319344269</v>
          </cell>
          <cell r="BA164">
            <v>0.60000000000000198</v>
          </cell>
          <cell r="BC164">
            <v>2.7276798398138E-2</v>
          </cell>
          <cell r="BE164">
            <v>1</v>
          </cell>
          <cell r="BI164">
            <v>0.24220895984297028</v>
          </cell>
          <cell r="BJ164">
            <v>0.15580759360957563</v>
          </cell>
        </row>
        <row r="165">
          <cell r="A165">
            <v>1766</v>
          </cell>
          <cell r="AH165">
            <v>9</v>
          </cell>
          <cell r="AJ165">
            <v>8656.7993366500796</v>
          </cell>
          <cell r="AL165">
            <v>0</v>
          </cell>
          <cell r="AO165">
            <v>0</v>
          </cell>
          <cell r="AQ165">
            <v>0</v>
          </cell>
          <cell r="AS165">
            <v>0.18501525787987946</v>
          </cell>
          <cell r="AU165">
            <v>0.15893830845771148</v>
          </cell>
          <cell r="AZ165">
            <v>1.6734630075235097</v>
          </cell>
          <cell r="BA165">
            <v>9</v>
          </cell>
          <cell r="BC165">
            <v>6.5243994123065474E-2</v>
          </cell>
          <cell r="BE165">
            <v>0.99434335173447863</v>
          </cell>
          <cell r="BI165">
            <v>1.5626626293766959</v>
          </cell>
          <cell r="BJ165">
            <v>1.0052258350171914</v>
          </cell>
        </row>
        <row r="166">
          <cell r="A166">
            <v>137</v>
          </cell>
          <cell r="AH166" t="str">
            <v>-</v>
          </cell>
          <cell r="AJ166">
            <v>0</v>
          </cell>
          <cell r="AL166">
            <v>5727.2123015872994</v>
          </cell>
          <cell r="AO166" t="str">
            <v>-</v>
          </cell>
          <cell r="AQ166" t="str">
            <v>-</v>
          </cell>
          <cell r="AS166" t="str">
            <v>-</v>
          </cell>
          <cell r="AU166" t="str">
            <v>-</v>
          </cell>
          <cell r="AZ166" t="str">
            <v>-</v>
          </cell>
          <cell r="BA166">
            <v>8.6732011855126299</v>
          </cell>
          <cell r="BC166" t="str">
            <v>-</v>
          </cell>
          <cell r="BE166" t="str">
            <v>-</v>
          </cell>
          <cell r="BI166" t="str">
            <v>-</v>
          </cell>
          <cell r="BJ166" t="str">
            <v>-</v>
          </cell>
        </row>
        <row r="167">
          <cell r="A167">
            <v>137</v>
          </cell>
          <cell r="AH167" t="str">
            <v>-</v>
          </cell>
          <cell r="AJ167">
            <v>2468.4988095238095</v>
          </cell>
          <cell r="AL167">
            <v>63.039682539682644</v>
          </cell>
          <cell r="AO167" t="str">
            <v>-</v>
          </cell>
          <cell r="AQ167" t="str">
            <v>-</v>
          </cell>
          <cell r="AS167" t="str">
            <v>-</v>
          </cell>
          <cell r="AU167" t="str">
            <v>-</v>
          </cell>
          <cell r="AZ167" t="str">
            <v>-</v>
          </cell>
          <cell r="BA167">
            <v>3.8273213932740902</v>
          </cell>
          <cell r="BC167" t="str">
            <v>-</v>
          </cell>
          <cell r="BE167" t="str">
            <v>-</v>
          </cell>
          <cell r="BI167" t="str">
            <v>-</v>
          </cell>
          <cell r="BJ167" t="str">
            <v>-</v>
          </cell>
        </row>
        <row r="168">
          <cell r="A168">
            <v>252</v>
          </cell>
          <cell r="AH168" t="str">
            <v>-</v>
          </cell>
          <cell r="AJ168">
            <v>1568.4722845261842</v>
          </cell>
          <cell r="AL168">
            <v>68.618051049731235</v>
          </cell>
          <cell r="AO168" t="str">
            <v>-</v>
          </cell>
          <cell r="AQ168" t="str">
            <v>-</v>
          </cell>
          <cell r="AS168" t="str">
            <v>-</v>
          </cell>
          <cell r="AU168" t="str">
            <v>-</v>
          </cell>
          <cell r="AZ168" t="str">
            <v>-</v>
          </cell>
          <cell r="BA168">
            <v>16.264430024574899</v>
          </cell>
          <cell r="BC168" t="str">
            <v>-</v>
          </cell>
          <cell r="BE168" t="str">
            <v>-</v>
          </cell>
          <cell r="BI168" t="str">
            <v>-</v>
          </cell>
          <cell r="BJ168" t="str">
            <v>-</v>
          </cell>
        </row>
        <row r="169">
          <cell r="A169">
            <v>252</v>
          </cell>
          <cell r="AH169" t="str">
            <v>-</v>
          </cell>
          <cell r="AJ169">
            <v>2212.1017629774874</v>
          </cell>
          <cell r="AL169">
            <v>67.637408491760226</v>
          </cell>
          <cell r="AO169" t="str">
            <v>-</v>
          </cell>
          <cell r="AQ169" t="str">
            <v>-</v>
          </cell>
          <cell r="AS169" t="str">
            <v>-</v>
          </cell>
          <cell r="AU169" t="str">
            <v>-</v>
          </cell>
          <cell r="AZ169" t="str">
            <v>-</v>
          </cell>
          <cell r="BA169">
            <v>23.046243682538801</v>
          </cell>
          <cell r="BC169" t="str">
            <v>-</v>
          </cell>
          <cell r="BE169" t="str">
            <v>-</v>
          </cell>
          <cell r="BI169" t="str">
            <v>-</v>
          </cell>
          <cell r="BJ169" t="str">
            <v>-</v>
          </cell>
        </row>
        <row r="170">
          <cell r="A170">
            <v>259</v>
          </cell>
          <cell r="AH170" t="str">
            <v>-</v>
          </cell>
          <cell r="AJ170">
            <v>3428.0287121212104</v>
          </cell>
          <cell r="AL170">
            <v>158.74098484848469</v>
          </cell>
          <cell r="AO170" t="str">
            <v>-</v>
          </cell>
          <cell r="AQ170" t="str">
            <v>-</v>
          </cell>
          <cell r="AS170" t="str">
            <v>-</v>
          </cell>
          <cell r="AU170" t="str">
            <v>-</v>
          </cell>
          <cell r="AZ170" t="str">
            <v>-</v>
          </cell>
          <cell r="BA170">
            <v>15.5691341079823</v>
          </cell>
          <cell r="BC170" t="str">
            <v>-</v>
          </cell>
          <cell r="BE170" t="str">
            <v>-</v>
          </cell>
          <cell r="BI170" t="str">
            <v>-</v>
          </cell>
          <cell r="BJ170" t="str">
            <v>-</v>
          </cell>
        </row>
        <row r="171">
          <cell r="A171">
            <v>259</v>
          </cell>
          <cell r="AH171" t="str">
            <v>-</v>
          </cell>
          <cell r="AJ171">
            <v>2798.1891666666666</v>
          </cell>
          <cell r="AL171">
            <v>107.2367676767678</v>
          </cell>
          <cell r="AO171" t="str">
            <v>-</v>
          </cell>
          <cell r="AQ171" t="str">
            <v>-</v>
          </cell>
          <cell r="AS171" t="str">
            <v>-</v>
          </cell>
          <cell r="AU171" t="str">
            <v>-</v>
          </cell>
          <cell r="AZ171" t="str">
            <v>-</v>
          </cell>
          <cell r="BA171">
            <v>11.148565073852099</v>
          </cell>
          <cell r="BC171" t="str">
            <v>-</v>
          </cell>
          <cell r="BE171" t="str">
            <v>-</v>
          </cell>
          <cell r="BI171" t="str">
            <v>-</v>
          </cell>
          <cell r="BJ171" t="str">
            <v>-</v>
          </cell>
        </row>
        <row r="172">
          <cell r="A172">
            <v>259</v>
          </cell>
          <cell r="AH172" t="str">
            <v>-</v>
          </cell>
          <cell r="AJ172">
            <v>1398.3916666666667</v>
          </cell>
          <cell r="AL172">
            <v>51.51111111111117</v>
          </cell>
          <cell r="AO172" t="str">
            <v>-</v>
          </cell>
          <cell r="AQ172" t="str">
            <v>-</v>
          </cell>
          <cell r="AS172" t="str">
            <v>-</v>
          </cell>
          <cell r="AU172" t="str">
            <v>-</v>
          </cell>
          <cell r="AZ172" t="str">
            <v>-</v>
          </cell>
          <cell r="BA172">
            <v>5.3606282223903898</v>
          </cell>
          <cell r="BC172" t="str">
            <v>-</v>
          </cell>
          <cell r="BE172" t="str">
            <v>-</v>
          </cell>
          <cell r="BI172" t="str">
            <v>-</v>
          </cell>
          <cell r="BJ172" t="str">
            <v>-</v>
          </cell>
        </row>
        <row r="173">
          <cell r="A173">
            <v>275</v>
          </cell>
          <cell r="AH173" t="str">
            <v>-</v>
          </cell>
          <cell r="AJ173">
            <v>905.31053333333273</v>
          </cell>
          <cell r="AL173">
            <v>0</v>
          </cell>
          <cell r="AO173" t="str">
            <v>-</v>
          </cell>
          <cell r="AQ173" t="str">
            <v>-</v>
          </cell>
          <cell r="AS173" t="str">
            <v>-</v>
          </cell>
          <cell r="AU173" t="str">
            <v>-</v>
          </cell>
          <cell r="AZ173" t="str">
            <v>-</v>
          </cell>
          <cell r="BA173">
            <v>0.86</v>
          </cell>
          <cell r="BC173" t="str">
            <v>-</v>
          </cell>
          <cell r="BE173" t="str">
            <v>-</v>
          </cell>
          <cell r="BI173" t="str">
            <v>-</v>
          </cell>
          <cell r="BJ173" t="str">
            <v>-</v>
          </cell>
        </row>
        <row r="174">
          <cell r="A174">
            <v>275</v>
          </cell>
          <cell r="AH174" t="str">
            <v>-</v>
          </cell>
          <cell r="AJ174">
            <v>2179.0613999999982</v>
          </cell>
          <cell r="AL174">
            <v>0</v>
          </cell>
          <cell r="AO174" t="str">
            <v>-</v>
          </cell>
          <cell r="AQ174" t="str">
            <v>-</v>
          </cell>
          <cell r="AS174" t="str">
            <v>-</v>
          </cell>
          <cell r="AU174" t="str">
            <v>-</v>
          </cell>
          <cell r="AZ174" t="str">
            <v>-</v>
          </cell>
          <cell r="BA174">
            <v>2.0699999999999998</v>
          </cell>
          <cell r="BC174" t="str">
            <v>-</v>
          </cell>
          <cell r="BE174" t="str">
            <v>-</v>
          </cell>
          <cell r="BI174" t="str">
            <v>-</v>
          </cell>
          <cell r="BJ174" t="str">
            <v>-</v>
          </cell>
        </row>
        <row r="175">
          <cell r="A175">
            <v>275</v>
          </cell>
          <cell r="AH175" t="str">
            <v>-</v>
          </cell>
          <cell r="AJ175">
            <v>2179.0613999999982</v>
          </cell>
          <cell r="AL175">
            <v>0</v>
          </cell>
          <cell r="AO175" t="str">
            <v>-</v>
          </cell>
          <cell r="AQ175" t="str">
            <v>-</v>
          </cell>
          <cell r="AS175" t="str">
            <v>-</v>
          </cell>
          <cell r="AU175" t="str">
            <v>-</v>
          </cell>
          <cell r="AZ175" t="str">
            <v>-</v>
          </cell>
          <cell r="BA175">
            <v>2.0699999999999998</v>
          </cell>
          <cell r="BC175" t="str">
            <v>-</v>
          </cell>
          <cell r="BE175" t="str">
            <v>-</v>
          </cell>
          <cell r="BI175" t="str">
            <v>-</v>
          </cell>
          <cell r="BJ175" t="str">
            <v>-</v>
          </cell>
        </row>
        <row r="176">
          <cell r="A176">
            <v>329</v>
          </cell>
          <cell r="AH176" t="str">
            <v>-</v>
          </cell>
          <cell r="AJ176">
            <v>7744.0666666666702</v>
          </cell>
          <cell r="AL176">
            <v>305.10000000000002</v>
          </cell>
          <cell r="AO176" t="str">
            <v>-</v>
          </cell>
          <cell r="AQ176" t="str">
            <v>-</v>
          </cell>
          <cell r="AS176" t="str">
            <v>-</v>
          </cell>
          <cell r="AU176" t="str">
            <v>-</v>
          </cell>
          <cell r="AZ176" t="str">
            <v>-</v>
          </cell>
          <cell r="BA176">
            <v>3.9000000000000101</v>
          </cell>
          <cell r="BC176" t="str">
            <v>-</v>
          </cell>
          <cell r="BE176" t="str">
            <v>-</v>
          </cell>
          <cell r="BI176" t="str">
            <v>-</v>
          </cell>
          <cell r="BJ176" t="str">
            <v>-</v>
          </cell>
        </row>
        <row r="177">
          <cell r="A177">
            <v>2014</v>
          </cell>
          <cell r="AH177">
            <v>2.2799999999999998</v>
          </cell>
          <cell r="AJ177">
            <v>3900.0616000000009</v>
          </cell>
          <cell r="AL177">
            <v>0</v>
          </cell>
          <cell r="AO177">
            <v>0</v>
          </cell>
          <cell r="AQ177">
            <v>0</v>
          </cell>
          <cell r="AS177">
            <v>0</v>
          </cell>
          <cell r="AU177">
            <v>0.11676974399999999</v>
          </cell>
          <cell r="AZ177">
            <v>0.54569135282634251</v>
          </cell>
          <cell r="BA177">
            <v>2.28000000000001</v>
          </cell>
          <cell r="BC177">
            <v>3.3278994936986285E-3</v>
          </cell>
          <cell r="BE177">
            <v>0.45599999999999996</v>
          </cell>
          <cell r="BI177">
            <v>0.54170888357900315</v>
          </cell>
          <cell r="BJ177">
            <v>0.34846917984410763</v>
          </cell>
        </row>
        <row r="178">
          <cell r="A178">
            <v>1998</v>
          </cell>
          <cell r="AH178">
            <v>9</v>
          </cell>
          <cell r="AJ178">
            <v>8695.3052164261971</v>
          </cell>
          <cell r="AL178">
            <v>0</v>
          </cell>
          <cell r="AO178">
            <v>0</v>
          </cell>
          <cell r="AQ178">
            <v>0</v>
          </cell>
          <cell r="AS178">
            <v>0</v>
          </cell>
          <cell r="AU178">
            <v>0.25354128745837962</v>
          </cell>
          <cell r="AZ178">
            <v>2.154044813788194</v>
          </cell>
          <cell r="BA178">
            <v>9</v>
          </cell>
          <cell r="BC178">
            <v>6.8059895701883784E-3</v>
          </cell>
          <cell r="BE178">
            <v>0.99889012208657046</v>
          </cell>
          <cell r="BI178">
            <v>2.1393681179112334</v>
          </cell>
          <cell r="BJ178">
            <v>1.37620754621506</v>
          </cell>
        </row>
        <row r="179">
          <cell r="A179">
            <v>264</v>
          </cell>
          <cell r="AH179" t="str">
            <v>-</v>
          </cell>
          <cell r="AJ179">
            <v>2304.2455836936383</v>
          </cell>
          <cell r="AL179">
            <v>1255.651210623842</v>
          </cell>
          <cell r="AO179" t="str">
            <v>-</v>
          </cell>
          <cell r="AQ179" t="str">
            <v>-</v>
          </cell>
          <cell r="AS179" t="str">
            <v>-</v>
          </cell>
          <cell r="AU179" t="str">
            <v>-</v>
          </cell>
          <cell r="AZ179" t="str">
            <v>-</v>
          </cell>
          <cell r="BA179">
            <v>138.37536792138999</v>
          </cell>
          <cell r="BC179" t="str">
            <v>-</v>
          </cell>
          <cell r="BE179" t="str">
            <v>-</v>
          </cell>
          <cell r="BI179" t="str">
            <v>-</v>
          </cell>
          <cell r="BJ179" t="str">
            <v>-</v>
          </cell>
        </row>
        <row r="180">
          <cell r="A180">
            <v>264</v>
          </cell>
          <cell r="AH180" t="str">
            <v>-</v>
          </cell>
          <cell r="AJ180">
            <v>2305.4225293390982</v>
          </cell>
          <cell r="AL180">
            <v>1151.523619518221</v>
          </cell>
          <cell r="AO180" t="str">
            <v>-</v>
          </cell>
          <cell r="AQ180" t="str">
            <v>-</v>
          </cell>
          <cell r="AS180" t="str">
            <v>-</v>
          </cell>
          <cell r="AU180" t="str">
            <v>-</v>
          </cell>
          <cell r="AZ180" t="str">
            <v>-</v>
          </cell>
          <cell r="BA180">
            <v>138.38271316293901</v>
          </cell>
          <cell r="BC180" t="str">
            <v>-</v>
          </cell>
          <cell r="BE180" t="str">
            <v>-</v>
          </cell>
          <cell r="BI180" t="str">
            <v>-</v>
          </cell>
          <cell r="BJ180" t="str">
            <v>-</v>
          </cell>
        </row>
        <row r="181">
          <cell r="A181">
            <v>264</v>
          </cell>
          <cell r="AH181" t="str">
            <v>-</v>
          </cell>
          <cell r="AJ181">
            <v>263.23798229359733</v>
          </cell>
          <cell r="AL181">
            <v>903.79060634136249</v>
          </cell>
          <cell r="AO181" t="str">
            <v>-</v>
          </cell>
          <cell r="AQ181" t="str">
            <v>-</v>
          </cell>
          <cell r="AS181" t="str">
            <v>-</v>
          </cell>
          <cell r="AU181" t="str">
            <v>-</v>
          </cell>
          <cell r="AZ181" t="str">
            <v>-</v>
          </cell>
          <cell r="BA181">
            <v>46.468473478620503</v>
          </cell>
          <cell r="BC181" t="str">
            <v>-</v>
          </cell>
          <cell r="BE181" t="str">
            <v>-</v>
          </cell>
          <cell r="BI181" t="str">
            <v>-</v>
          </cell>
          <cell r="BJ181" t="str">
            <v>-</v>
          </cell>
        </row>
        <row r="182">
          <cell r="A182">
            <v>90</v>
          </cell>
          <cell r="AH182" t="str">
            <v>-</v>
          </cell>
          <cell r="AJ182">
            <v>3406.2666666666646</v>
          </cell>
          <cell r="AL182">
            <v>670.93333333333499</v>
          </cell>
          <cell r="AO182" t="str">
            <v>-</v>
          </cell>
          <cell r="AQ182" t="str">
            <v>-</v>
          </cell>
          <cell r="AS182" t="str">
            <v>-</v>
          </cell>
          <cell r="AU182" t="str">
            <v>-</v>
          </cell>
          <cell r="AZ182" t="str">
            <v>-</v>
          </cell>
          <cell r="BA182">
            <v>85.9667786716373</v>
          </cell>
          <cell r="BC182" t="str">
            <v>-</v>
          </cell>
          <cell r="BE182" t="str">
            <v>-</v>
          </cell>
          <cell r="BI182" t="str">
            <v>-</v>
          </cell>
          <cell r="BJ182" t="str">
            <v>-</v>
          </cell>
        </row>
        <row r="183">
          <cell r="A183">
            <v>90</v>
          </cell>
          <cell r="AH183" t="str">
            <v>-</v>
          </cell>
          <cell r="AJ183">
            <v>3699.3416666666649</v>
          </cell>
          <cell r="AL183">
            <v>365.05</v>
          </cell>
          <cell r="AO183" t="str">
            <v>-</v>
          </cell>
          <cell r="AQ183" t="str">
            <v>-</v>
          </cell>
          <cell r="AS183" t="str">
            <v>-</v>
          </cell>
          <cell r="AU183" t="str">
            <v>-</v>
          </cell>
          <cell r="AZ183" t="str">
            <v>-</v>
          </cell>
          <cell r="BA183">
            <v>85.995952653841201</v>
          </cell>
          <cell r="BC183" t="str">
            <v>-</v>
          </cell>
          <cell r="BE183" t="str">
            <v>-</v>
          </cell>
          <cell r="BI183" t="str">
            <v>-</v>
          </cell>
          <cell r="BJ183" t="str">
            <v>-</v>
          </cell>
        </row>
        <row r="184">
          <cell r="A184">
            <v>92</v>
          </cell>
          <cell r="AH184" t="str">
            <v>-</v>
          </cell>
          <cell r="AJ184">
            <v>2551.8994792781205</v>
          </cell>
          <cell r="AL184">
            <v>1435.8428703901864</v>
          </cell>
          <cell r="AO184" t="str">
            <v>-</v>
          </cell>
          <cell r="AQ184" t="str">
            <v>-</v>
          </cell>
          <cell r="AS184" t="str">
            <v>-</v>
          </cell>
          <cell r="AU184" t="str">
            <v>-</v>
          </cell>
          <cell r="AZ184" t="str">
            <v>-</v>
          </cell>
          <cell r="BA184">
            <v>231.2</v>
          </cell>
          <cell r="BC184" t="str">
            <v>-</v>
          </cell>
          <cell r="BE184" t="str">
            <v>-</v>
          </cell>
          <cell r="BI184" t="str">
            <v>-</v>
          </cell>
          <cell r="BJ184" t="str">
            <v>-</v>
          </cell>
        </row>
        <row r="185">
          <cell r="A185">
            <v>92</v>
          </cell>
          <cell r="AH185" t="str">
            <v>-</v>
          </cell>
          <cell r="AJ185">
            <v>2674.8429987873583</v>
          </cell>
          <cell r="AL185">
            <v>1340.4996076752993</v>
          </cell>
          <cell r="AO185" t="str">
            <v>-</v>
          </cell>
          <cell r="AQ185" t="str">
            <v>-</v>
          </cell>
          <cell r="AS185" t="str">
            <v>-</v>
          </cell>
          <cell r="AU185" t="str">
            <v>-</v>
          </cell>
          <cell r="AZ185" t="str">
            <v>-</v>
          </cell>
          <cell r="BA185">
            <v>232</v>
          </cell>
          <cell r="BC185" t="str">
            <v>-</v>
          </cell>
          <cell r="BE185" t="str">
            <v>-</v>
          </cell>
          <cell r="BI185" t="str">
            <v>-</v>
          </cell>
          <cell r="BJ185" t="str">
            <v>-</v>
          </cell>
        </row>
        <row r="186">
          <cell r="A186">
            <v>94</v>
          </cell>
          <cell r="AH186" t="str">
            <v>-</v>
          </cell>
          <cell r="AJ186">
            <v>0</v>
          </cell>
          <cell r="AL186">
            <v>4228.2250000000004</v>
          </cell>
          <cell r="AO186" t="str">
            <v>-</v>
          </cell>
          <cell r="AQ186" t="str">
            <v>-</v>
          </cell>
          <cell r="AS186" t="str">
            <v>-</v>
          </cell>
          <cell r="AU186" t="str">
            <v>-</v>
          </cell>
          <cell r="AZ186" t="str">
            <v>-</v>
          </cell>
          <cell r="BA186">
            <v>47.485139548313299</v>
          </cell>
          <cell r="BC186" t="str">
            <v>-</v>
          </cell>
          <cell r="BE186" t="str">
            <v>-</v>
          </cell>
          <cell r="BI186" t="str">
            <v>-</v>
          </cell>
          <cell r="BJ186" t="str">
            <v>-</v>
          </cell>
        </row>
        <row r="187">
          <cell r="A187">
            <v>94</v>
          </cell>
          <cell r="AH187" t="str">
            <v>-</v>
          </cell>
          <cell r="AJ187">
            <v>0</v>
          </cell>
          <cell r="AL187">
            <v>4215.0666666666648</v>
          </cell>
          <cell r="AO187" t="str">
            <v>-</v>
          </cell>
          <cell r="AQ187" t="str">
            <v>-</v>
          </cell>
          <cell r="AS187" t="str">
            <v>-</v>
          </cell>
          <cell r="AU187" t="str">
            <v>-</v>
          </cell>
          <cell r="AZ187" t="str">
            <v>-</v>
          </cell>
          <cell r="BA187">
            <v>47.386666482143397</v>
          </cell>
          <cell r="BC187" t="str">
            <v>-</v>
          </cell>
          <cell r="BE187" t="str">
            <v>-</v>
          </cell>
          <cell r="BI187" t="str">
            <v>-</v>
          </cell>
          <cell r="BJ187" t="str">
            <v>-</v>
          </cell>
        </row>
        <row r="188">
          <cell r="A188">
            <v>157</v>
          </cell>
          <cell r="AH188" t="str">
            <v>-</v>
          </cell>
          <cell r="AJ188">
            <v>1367.4666666666701</v>
          </cell>
          <cell r="AL188">
            <v>6668.8166666666702</v>
          </cell>
          <cell r="AO188" t="str">
            <v>-</v>
          </cell>
          <cell r="AQ188" t="str">
            <v>-</v>
          </cell>
          <cell r="AS188" t="str">
            <v>-</v>
          </cell>
          <cell r="AU188" t="str">
            <v>-</v>
          </cell>
          <cell r="AZ188" t="str">
            <v>-</v>
          </cell>
          <cell r="BA188">
            <v>52.9352841383973</v>
          </cell>
          <cell r="BC188" t="str">
            <v>-</v>
          </cell>
          <cell r="BE188" t="str">
            <v>-</v>
          </cell>
          <cell r="BI188" t="str">
            <v>-</v>
          </cell>
          <cell r="BJ188" t="str">
            <v>-</v>
          </cell>
        </row>
        <row r="189">
          <cell r="A189">
            <v>173</v>
          </cell>
          <cell r="AH189" t="str">
            <v>-</v>
          </cell>
          <cell r="AJ189">
            <v>1460.0541666666675</v>
          </cell>
          <cell r="AL189">
            <v>576.14166666666745</v>
          </cell>
          <cell r="AO189" t="str">
            <v>-</v>
          </cell>
          <cell r="AQ189" t="str">
            <v>-</v>
          </cell>
          <cell r="AS189" t="str">
            <v>-</v>
          </cell>
          <cell r="AU189" t="str">
            <v>-</v>
          </cell>
          <cell r="AZ189" t="str">
            <v>-</v>
          </cell>
          <cell r="BA189">
            <v>6.4148281568775101</v>
          </cell>
          <cell r="BC189" t="str">
            <v>-</v>
          </cell>
          <cell r="BE189" t="str">
            <v>-</v>
          </cell>
          <cell r="BI189" t="str">
            <v>-</v>
          </cell>
          <cell r="BJ189" t="str">
            <v>-</v>
          </cell>
        </row>
        <row r="190">
          <cell r="A190">
            <v>173</v>
          </cell>
          <cell r="AH190" t="str">
            <v>-</v>
          </cell>
          <cell r="AJ190">
            <v>1391.2125000000003</v>
          </cell>
          <cell r="AL190">
            <v>598.16666666666754</v>
          </cell>
          <cell r="AO190" t="str">
            <v>-</v>
          </cell>
          <cell r="AQ190" t="str">
            <v>-</v>
          </cell>
          <cell r="AS190" t="str">
            <v>-</v>
          </cell>
          <cell r="AU190" t="str">
            <v>-</v>
          </cell>
          <cell r="AZ190" t="str">
            <v>-</v>
          </cell>
          <cell r="BA190">
            <v>6.4209942538606102</v>
          </cell>
          <cell r="BC190" t="str">
            <v>-</v>
          </cell>
          <cell r="BE190" t="str">
            <v>-</v>
          </cell>
          <cell r="BI190" t="str">
            <v>-</v>
          </cell>
          <cell r="BJ190" t="str">
            <v>-</v>
          </cell>
        </row>
        <row r="191">
          <cell r="A191">
            <v>173</v>
          </cell>
          <cell r="AH191" t="str">
            <v>-</v>
          </cell>
          <cell r="AJ191">
            <v>1446.3875</v>
          </cell>
          <cell r="AL191">
            <v>631.1875</v>
          </cell>
          <cell r="AO191" t="str">
            <v>-</v>
          </cell>
          <cell r="AQ191" t="str">
            <v>-</v>
          </cell>
          <cell r="AS191" t="str">
            <v>-</v>
          </cell>
          <cell r="AU191" t="str">
            <v>-</v>
          </cell>
          <cell r="AZ191" t="str">
            <v>-</v>
          </cell>
          <cell r="BA191">
            <v>6.4158812006385704</v>
          </cell>
          <cell r="BC191" t="str">
            <v>-</v>
          </cell>
          <cell r="BE191" t="str">
            <v>-</v>
          </cell>
          <cell r="BI191" t="str">
            <v>-</v>
          </cell>
          <cell r="BJ191" t="str">
            <v>-</v>
          </cell>
        </row>
        <row r="192">
          <cell r="A192">
            <v>173</v>
          </cell>
          <cell r="AH192" t="str">
            <v>-</v>
          </cell>
          <cell r="AJ192">
            <v>1446.4833333333324</v>
          </cell>
          <cell r="AL192">
            <v>621.11249999999995</v>
          </cell>
          <cell r="AO192" t="str">
            <v>-</v>
          </cell>
          <cell r="AQ192" t="str">
            <v>-</v>
          </cell>
          <cell r="AS192" t="str">
            <v>-</v>
          </cell>
          <cell r="AU192" t="str">
            <v>-</v>
          </cell>
          <cell r="AZ192" t="str">
            <v>-</v>
          </cell>
          <cell r="BA192">
            <v>6.4211457902999296</v>
          </cell>
          <cell r="BC192" t="str">
            <v>-</v>
          </cell>
          <cell r="BE192" t="str">
            <v>-</v>
          </cell>
          <cell r="BI192" t="str">
            <v>-</v>
          </cell>
          <cell r="BJ192" t="str">
            <v>-</v>
          </cell>
        </row>
        <row r="193">
          <cell r="A193">
            <v>91</v>
          </cell>
          <cell r="AH193" t="str">
            <v>-</v>
          </cell>
          <cell r="AJ193">
            <v>0</v>
          </cell>
          <cell r="AL193">
            <v>4184.4333333333352</v>
          </cell>
          <cell r="AO193" t="str">
            <v>-</v>
          </cell>
          <cell r="AQ193" t="str">
            <v>-</v>
          </cell>
          <cell r="AS193" t="str">
            <v>-</v>
          </cell>
          <cell r="AU193" t="str">
            <v>-</v>
          </cell>
          <cell r="AZ193" t="str">
            <v>-</v>
          </cell>
          <cell r="BA193">
            <v>9.6999999999999797</v>
          </cell>
          <cell r="BC193" t="str">
            <v>-</v>
          </cell>
          <cell r="BE193" t="str">
            <v>-</v>
          </cell>
          <cell r="BI193" t="str">
            <v>-</v>
          </cell>
          <cell r="BJ193" t="str">
            <v>-</v>
          </cell>
        </row>
        <row r="194">
          <cell r="A194">
            <v>91</v>
          </cell>
          <cell r="AH194" t="str">
            <v>-</v>
          </cell>
          <cell r="AJ194">
            <v>0</v>
          </cell>
          <cell r="AL194">
            <v>4115.1083333333354</v>
          </cell>
          <cell r="AO194" t="str">
            <v>-</v>
          </cell>
          <cell r="AQ194" t="str">
            <v>-</v>
          </cell>
          <cell r="AS194" t="str">
            <v>-</v>
          </cell>
          <cell r="AU194" t="str">
            <v>-</v>
          </cell>
          <cell r="AZ194" t="str">
            <v>-</v>
          </cell>
          <cell r="BA194">
            <v>9.6999999999999993</v>
          </cell>
          <cell r="BC194" t="str">
            <v>-</v>
          </cell>
          <cell r="BE194" t="str">
            <v>-</v>
          </cell>
          <cell r="BI194" t="str">
            <v>-</v>
          </cell>
          <cell r="BJ194" t="str">
            <v>-</v>
          </cell>
        </row>
        <row r="195">
          <cell r="A195">
            <v>158</v>
          </cell>
          <cell r="AH195" t="str">
            <v>-</v>
          </cell>
          <cell r="AJ195">
            <v>1040.68333333333</v>
          </cell>
          <cell r="AL195">
            <v>7141.75</v>
          </cell>
          <cell r="AO195" t="str">
            <v>-</v>
          </cell>
          <cell r="AQ195" t="str">
            <v>-</v>
          </cell>
          <cell r="AS195" t="str">
            <v>-</v>
          </cell>
          <cell r="AU195" t="str">
            <v>-</v>
          </cell>
          <cell r="AZ195" t="str">
            <v>-</v>
          </cell>
          <cell r="BA195">
            <v>29.0399188505457</v>
          </cell>
          <cell r="BC195" t="str">
            <v>-</v>
          </cell>
          <cell r="BE195" t="str">
            <v>-</v>
          </cell>
          <cell r="BI195" t="str">
            <v>-</v>
          </cell>
          <cell r="BJ195" t="str">
            <v>-</v>
          </cell>
        </row>
        <row r="196">
          <cell r="A196">
            <v>27</v>
          </cell>
          <cell r="AH196" t="str">
            <v>-</v>
          </cell>
          <cell r="AJ196">
            <v>7626.5</v>
          </cell>
          <cell r="AL196">
            <v>913</v>
          </cell>
          <cell r="AO196" t="str">
            <v>-</v>
          </cell>
          <cell r="AQ196" t="str">
            <v>-</v>
          </cell>
          <cell r="AS196" t="str">
            <v>-</v>
          </cell>
          <cell r="AU196" t="str">
            <v>-</v>
          </cell>
          <cell r="AZ196" t="str">
            <v>-</v>
          </cell>
          <cell r="BA196">
            <v>1.52</v>
          </cell>
          <cell r="BC196" t="str">
            <v>-</v>
          </cell>
          <cell r="BE196" t="str">
            <v>-</v>
          </cell>
          <cell r="BI196" t="str">
            <v>-</v>
          </cell>
          <cell r="BJ196" t="str">
            <v>-</v>
          </cell>
        </row>
        <row r="197">
          <cell r="A197">
            <v>420</v>
          </cell>
          <cell r="AH197" t="str">
            <v>-</v>
          </cell>
          <cell r="AJ197">
            <v>3187.4671126572139</v>
          </cell>
          <cell r="AL197">
            <v>64.685389349745961</v>
          </cell>
          <cell r="AO197" t="str">
            <v>-</v>
          </cell>
          <cell r="AQ197" t="str">
            <v>-</v>
          </cell>
          <cell r="AS197" t="str">
            <v>-</v>
          </cell>
          <cell r="AU197" t="str">
            <v>-</v>
          </cell>
          <cell r="AZ197" t="str">
            <v>-</v>
          </cell>
          <cell r="BA197">
            <v>19.741541197650101</v>
          </cell>
          <cell r="BC197" t="str">
            <v>-</v>
          </cell>
          <cell r="BE197" t="str">
            <v>-</v>
          </cell>
          <cell r="BI197" t="str">
            <v>-</v>
          </cell>
          <cell r="BJ197" t="str">
            <v>-</v>
          </cell>
        </row>
        <row r="198">
          <cell r="A198">
            <v>420</v>
          </cell>
          <cell r="AH198" t="str">
            <v>-</v>
          </cell>
          <cell r="AJ198">
            <v>3675.7031843724931</v>
          </cell>
          <cell r="AL198">
            <v>61.25758629917064</v>
          </cell>
          <cell r="AO198" t="str">
            <v>-</v>
          </cell>
          <cell r="AQ198" t="str">
            <v>-</v>
          </cell>
          <cell r="AS198" t="str">
            <v>-</v>
          </cell>
          <cell r="AU198" t="str">
            <v>-</v>
          </cell>
          <cell r="AZ198" t="str">
            <v>-</v>
          </cell>
          <cell r="BA198">
            <v>19.765061009139501</v>
          </cell>
          <cell r="BC198" t="str">
            <v>-</v>
          </cell>
          <cell r="BE198" t="str">
            <v>-</v>
          </cell>
          <cell r="BI198" t="str">
            <v>-</v>
          </cell>
          <cell r="BJ198" t="str">
            <v>-</v>
          </cell>
        </row>
        <row r="199">
          <cell r="A199">
            <v>159</v>
          </cell>
          <cell r="AH199" t="str">
            <v>-</v>
          </cell>
          <cell r="AJ199">
            <v>63.603984379633587</v>
          </cell>
          <cell r="AL199">
            <v>3392.9321275725688</v>
          </cell>
          <cell r="AO199" t="str">
            <v>-</v>
          </cell>
          <cell r="AQ199" t="str">
            <v>-</v>
          </cell>
          <cell r="AS199" t="str">
            <v>-</v>
          </cell>
          <cell r="AU199" t="str">
            <v>-</v>
          </cell>
          <cell r="AZ199" t="str">
            <v>-</v>
          </cell>
          <cell r="BA199">
            <v>13.282887319432399</v>
          </cell>
          <cell r="BC199" t="str">
            <v>-</v>
          </cell>
          <cell r="BE199" t="str">
            <v>-</v>
          </cell>
          <cell r="BI199" t="str">
            <v>-</v>
          </cell>
          <cell r="BJ199" t="str">
            <v>-</v>
          </cell>
        </row>
        <row r="200">
          <cell r="A200">
            <v>159</v>
          </cell>
          <cell r="AH200" t="str">
            <v>-</v>
          </cell>
          <cell r="AJ200">
            <v>68.586019709630989</v>
          </cell>
          <cell r="AL200">
            <v>3414.5693837904896</v>
          </cell>
          <cell r="AO200" t="str">
            <v>-</v>
          </cell>
          <cell r="AQ200" t="str">
            <v>-</v>
          </cell>
          <cell r="AS200" t="str">
            <v>-</v>
          </cell>
          <cell r="AU200" t="str">
            <v>-</v>
          </cell>
          <cell r="AZ200" t="str">
            <v>-</v>
          </cell>
          <cell r="BA200">
            <v>13.291073198737299</v>
          </cell>
          <cell r="BC200" t="str">
            <v>-</v>
          </cell>
          <cell r="BE200" t="str">
            <v>-</v>
          </cell>
          <cell r="BI200" t="str">
            <v>-</v>
          </cell>
          <cell r="BJ200" t="str">
            <v>-</v>
          </cell>
        </row>
        <row r="201">
          <cell r="A201">
            <v>159</v>
          </cell>
          <cell r="AH201" t="str">
            <v>-</v>
          </cell>
          <cell r="AJ201">
            <v>64.766459289966321</v>
          </cell>
          <cell r="AL201">
            <v>3400.979498529216</v>
          </cell>
          <cell r="AO201" t="str">
            <v>-</v>
          </cell>
          <cell r="AQ201" t="str">
            <v>-</v>
          </cell>
          <cell r="AS201" t="str">
            <v>-</v>
          </cell>
          <cell r="AU201" t="str">
            <v>-</v>
          </cell>
          <cell r="AZ201" t="str">
            <v>-</v>
          </cell>
          <cell r="BA201">
            <v>13.2800979102237</v>
          </cell>
          <cell r="BC201" t="str">
            <v>-</v>
          </cell>
          <cell r="BE201" t="str">
            <v>-</v>
          </cell>
          <cell r="BI201" t="str">
            <v>-</v>
          </cell>
          <cell r="BJ201" t="str">
            <v>-</v>
          </cell>
        </row>
        <row r="202">
          <cell r="A202">
            <v>100</v>
          </cell>
          <cell r="AH202" t="str">
            <v>-</v>
          </cell>
          <cell r="AJ202">
            <v>1938.1083333333347</v>
          </cell>
          <cell r="AL202">
            <v>2269.4583333333348</v>
          </cell>
          <cell r="AO202" t="str">
            <v>-</v>
          </cell>
          <cell r="AQ202" t="str">
            <v>-</v>
          </cell>
          <cell r="AS202" t="str">
            <v>-</v>
          </cell>
          <cell r="AU202" t="str">
            <v>-</v>
          </cell>
          <cell r="AZ202" t="str">
            <v>-</v>
          </cell>
          <cell r="BA202">
            <v>33.692796707519001</v>
          </cell>
          <cell r="BC202" t="str">
            <v>-</v>
          </cell>
          <cell r="BE202" t="str">
            <v>-</v>
          </cell>
          <cell r="BI202" t="str">
            <v>-</v>
          </cell>
          <cell r="BJ202" t="str">
            <v>-</v>
          </cell>
        </row>
        <row r="203">
          <cell r="A203">
            <v>100</v>
          </cell>
          <cell r="AH203" t="str">
            <v>-</v>
          </cell>
          <cell r="AJ203">
            <v>2162.6833333333352</v>
          </cell>
          <cell r="AL203">
            <v>2029.2666666666648</v>
          </cell>
          <cell r="AO203" t="str">
            <v>-</v>
          </cell>
          <cell r="AQ203" t="str">
            <v>-</v>
          </cell>
          <cell r="AS203" t="str">
            <v>-</v>
          </cell>
          <cell r="AU203" t="str">
            <v>-</v>
          </cell>
          <cell r="AZ203" t="str">
            <v>-</v>
          </cell>
          <cell r="BA203">
            <v>34.393013991102002</v>
          </cell>
          <cell r="BC203" t="str">
            <v>-</v>
          </cell>
          <cell r="BE203" t="str">
            <v>-</v>
          </cell>
          <cell r="BI203" t="str">
            <v>-</v>
          </cell>
          <cell r="BJ203" t="str">
            <v>-</v>
          </cell>
        </row>
        <row r="204">
          <cell r="A204">
            <v>101</v>
          </cell>
          <cell r="AH204" t="str">
            <v>-</v>
          </cell>
          <cell r="AJ204">
            <v>1358.6666666666649</v>
          </cell>
          <cell r="AL204">
            <v>2646.5166666666651</v>
          </cell>
          <cell r="AO204" t="str">
            <v>-</v>
          </cell>
          <cell r="AQ204" t="str">
            <v>-</v>
          </cell>
          <cell r="AS204" t="str">
            <v>-</v>
          </cell>
          <cell r="AU204" t="str">
            <v>-</v>
          </cell>
          <cell r="AZ204" t="str">
            <v>-</v>
          </cell>
          <cell r="BA204">
            <v>85.526483182209802</v>
          </cell>
          <cell r="BC204" t="str">
            <v>-</v>
          </cell>
          <cell r="BE204" t="str">
            <v>-</v>
          </cell>
          <cell r="BI204" t="str">
            <v>-</v>
          </cell>
          <cell r="BJ204" t="str">
            <v>-</v>
          </cell>
        </row>
        <row r="205">
          <cell r="A205">
            <v>101</v>
          </cell>
          <cell r="AH205" t="str">
            <v>-</v>
          </cell>
          <cell r="AJ205">
            <v>1305.491666666665</v>
          </cell>
          <cell r="AL205">
            <v>2781.7750000000001</v>
          </cell>
          <cell r="AO205" t="str">
            <v>-</v>
          </cell>
          <cell r="AQ205" t="str">
            <v>-</v>
          </cell>
          <cell r="AS205" t="str">
            <v>-</v>
          </cell>
          <cell r="AU205" t="str">
            <v>-</v>
          </cell>
          <cell r="AZ205" t="str">
            <v>-</v>
          </cell>
          <cell r="BA205">
            <v>85.714967215253907</v>
          </cell>
          <cell r="BC205" t="str">
            <v>-</v>
          </cell>
          <cell r="BE205" t="str">
            <v>-</v>
          </cell>
          <cell r="BI205" t="str">
            <v>-</v>
          </cell>
          <cell r="BJ205" t="str">
            <v>-</v>
          </cell>
        </row>
        <row r="206">
          <cell r="A206">
            <v>102</v>
          </cell>
          <cell r="AH206" t="str">
            <v>-</v>
          </cell>
          <cell r="AJ206">
            <v>6953.95</v>
          </cell>
          <cell r="AL206">
            <v>130.86666666666699</v>
          </cell>
          <cell r="AO206" t="str">
            <v>-</v>
          </cell>
          <cell r="AQ206" t="str">
            <v>-</v>
          </cell>
          <cell r="AS206" t="str">
            <v>-</v>
          </cell>
          <cell r="AU206" t="str">
            <v>-</v>
          </cell>
          <cell r="AZ206" t="str">
            <v>-</v>
          </cell>
          <cell r="BA206">
            <v>5.8885042896899202</v>
          </cell>
          <cell r="BC206" t="str">
            <v>-</v>
          </cell>
          <cell r="BE206" t="str">
            <v>-</v>
          </cell>
          <cell r="BI206" t="str">
            <v>-</v>
          </cell>
          <cell r="BJ206" t="str">
            <v>-</v>
          </cell>
        </row>
        <row r="207">
          <cell r="A207">
            <v>103</v>
          </cell>
          <cell r="AH207" t="str">
            <v>-</v>
          </cell>
          <cell r="AJ207">
            <v>6533.3935629587795</v>
          </cell>
          <cell r="AL207">
            <v>5.7453416149068319</v>
          </cell>
          <cell r="AO207" t="str">
            <v>-</v>
          </cell>
          <cell r="AQ207" t="str">
            <v>-</v>
          </cell>
          <cell r="AS207" t="str">
            <v>-</v>
          </cell>
          <cell r="AU207" t="str">
            <v>-</v>
          </cell>
          <cell r="AZ207" t="str">
            <v>-</v>
          </cell>
          <cell r="BA207">
            <v>36.985420427376397</v>
          </cell>
          <cell r="BC207" t="str">
            <v>-</v>
          </cell>
          <cell r="BE207" t="str">
            <v>-</v>
          </cell>
          <cell r="BI207" t="str">
            <v>-</v>
          </cell>
          <cell r="BJ207" t="str">
            <v>-</v>
          </cell>
        </row>
        <row r="208">
          <cell r="A208">
            <v>1862</v>
          </cell>
          <cell r="AH208">
            <v>211.6</v>
          </cell>
          <cell r="AJ208">
            <v>2281.3000000000002</v>
          </cell>
          <cell r="AL208">
            <v>6384.7666666666701</v>
          </cell>
          <cell r="AO208">
            <v>0</v>
          </cell>
          <cell r="AQ208">
            <v>0</v>
          </cell>
          <cell r="AS208">
            <v>0</v>
          </cell>
          <cell r="AU208">
            <v>0.26946799999999999</v>
          </cell>
          <cell r="AZ208">
            <v>62.343805530262472</v>
          </cell>
          <cell r="BA208">
            <v>210.30248863382801</v>
          </cell>
          <cell r="BC208">
            <v>1.2900636711413001E-2</v>
          </cell>
          <cell r="BE208">
            <v>0.99544710806697101</v>
          </cell>
          <cell r="BI208">
            <v>60.673095951316583</v>
          </cell>
          <cell r="BJ208">
            <v>39.029642351572534</v>
          </cell>
        </row>
        <row r="209">
          <cell r="A209">
            <v>1852</v>
          </cell>
          <cell r="AH209">
            <v>9.2249999999999996</v>
          </cell>
          <cell r="AJ209">
            <v>8332.9666666666708</v>
          </cell>
          <cell r="AL209">
            <v>425.98333333333301</v>
          </cell>
          <cell r="AO209">
            <v>0</v>
          </cell>
          <cell r="AQ209">
            <v>0</v>
          </cell>
          <cell r="AS209">
            <v>0</v>
          </cell>
          <cell r="AU209">
            <v>0.21786399999999997</v>
          </cell>
          <cell r="AZ209">
            <v>2.0338578933614113</v>
          </cell>
          <cell r="BA209">
            <v>9.1768194722731202</v>
          </cell>
          <cell r="BC209">
            <v>2.78412712328767E-3</v>
          </cell>
          <cell r="BE209">
            <v>1</v>
          </cell>
          <cell r="BI209">
            <v>2.0194741343255149</v>
          </cell>
          <cell r="BJ209">
            <v>1.2990824345640803</v>
          </cell>
        </row>
        <row r="210">
          <cell r="A210">
            <v>545</v>
          </cell>
          <cell r="AH210">
            <v>9</v>
          </cell>
          <cell r="AJ210">
            <v>8534.3833333333296</v>
          </cell>
          <cell r="AL210">
            <v>1.6666666666666701E-2</v>
          </cell>
          <cell r="AO210">
            <v>0.28139293582527503</v>
          </cell>
          <cell r="AQ210">
            <v>0.25818507376909916</v>
          </cell>
          <cell r="AS210">
            <v>0.24362091380471382</v>
          </cell>
          <cell r="AU210">
            <v>0.22742999999999997</v>
          </cell>
          <cell r="AZ210">
            <v>2.1925882242424244</v>
          </cell>
          <cell r="BA210">
            <v>8.9999824240719892</v>
          </cell>
          <cell r="BC210">
            <v>3.0947764635003202E-3</v>
          </cell>
          <cell r="BE210">
            <v>0.99227359208523602</v>
          </cell>
          <cell r="BI210">
            <v>2.1689142508873642</v>
          </cell>
          <cell r="BJ210">
            <v>1.3952139111425346</v>
          </cell>
        </row>
        <row r="211">
          <cell r="A211">
            <v>89</v>
          </cell>
          <cell r="AH211">
            <v>123.4</v>
          </cell>
          <cell r="AJ211" t="str">
            <v>-</v>
          </cell>
          <cell r="AL211" t="str">
            <v>-</v>
          </cell>
          <cell r="AO211" t="str">
            <v>-</v>
          </cell>
          <cell r="AQ211" t="str">
            <v>-</v>
          </cell>
          <cell r="AS211" t="str">
            <v>-</v>
          </cell>
          <cell r="AU211" t="str">
            <v>-</v>
          </cell>
          <cell r="AZ211">
            <v>122.97122210935972</v>
          </cell>
          <cell r="BA211">
            <v>125.02327374133399</v>
          </cell>
          <cell r="BC211" t="str">
            <v>-</v>
          </cell>
          <cell r="BE211" t="str">
            <v>-</v>
          </cell>
          <cell r="BI211">
            <v>98.961357794139388</v>
          </cell>
          <cell r="BJ211">
            <v>63.659622782895958</v>
          </cell>
        </row>
        <row r="212">
          <cell r="A212">
            <v>89</v>
          </cell>
          <cell r="AH212">
            <v>124.66</v>
          </cell>
          <cell r="AJ212" t="str">
            <v>-</v>
          </cell>
          <cell r="AL212" t="str">
            <v>-</v>
          </cell>
          <cell r="AO212" t="str">
            <v>-</v>
          </cell>
          <cell r="AQ212" t="str">
            <v>-</v>
          </cell>
          <cell r="AS212" t="str">
            <v>-</v>
          </cell>
          <cell r="AU212" t="str">
            <v>-</v>
          </cell>
          <cell r="AZ212">
            <v>124.25736842379062</v>
          </cell>
          <cell r="BA212">
            <v>124.580302611777</v>
          </cell>
          <cell r="BC212" t="str">
            <v>-</v>
          </cell>
          <cell r="BE212" t="str">
            <v>-</v>
          </cell>
          <cell r="BI212">
            <v>109.82520262402859</v>
          </cell>
          <cell r="BJ212">
            <v>70.648090597588947</v>
          </cell>
        </row>
        <row r="213">
          <cell r="A213">
            <v>93</v>
          </cell>
          <cell r="AH213">
            <v>104</v>
          </cell>
          <cell r="AJ213">
            <v>0</v>
          </cell>
          <cell r="AL213">
            <v>8306.7666666666701</v>
          </cell>
          <cell r="AO213" t="str">
            <v>-</v>
          </cell>
          <cell r="AQ213" t="str">
            <v>-</v>
          </cell>
          <cell r="AS213" t="str">
            <v>-</v>
          </cell>
          <cell r="AU213" t="str">
            <v>-</v>
          </cell>
          <cell r="AZ213">
            <v>103.9948221767348</v>
          </cell>
          <cell r="BA213">
            <v>107.674933688599</v>
          </cell>
          <cell r="BC213">
            <v>2.4218281690344699E-2</v>
          </cell>
          <cell r="BE213">
            <v>0.95341894977168995</v>
          </cell>
          <cell r="BI213">
            <v>95.590539615130197</v>
          </cell>
          <cell r="BJ213">
            <v>61.491251021143903</v>
          </cell>
        </row>
        <row r="214">
          <cell r="A214">
            <v>197</v>
          </cell>
          <cell r="AH214">
            <v>335.37</v>
          </cell>
          <cell r="AJ214">
            <v>0</v>
          </cell>
          <cell r="AL214">
            <v>4040.3500000000004</v>
          </cell>
          <cell r="AO214" t="str">
            <v>-</v>
          </cell>
          <cell r="AQ214" t="str">
            <v>-</v>
          </cell>
          <cell r="AS214" t="str">
            <v>-</v>
          </cell>
          <cell r="AU214" t="str">
            <v>-</v>
          </cell>
          <cell r="AZ214">
            <v>333.158458631884</v>
          </cell>
          <cell r="BA214">
            <v>333.158458631884</v>
          </cell>
          <cell r="BC214">
            <v>2.17347380741983E-2</v>
          </cell>
          <cell r="BE214">
            <v>0.71244482496194805</v>
          </cell>
          <cell r="BI214">
            <v>169.94175823339472</v>
          </cell>
          <cell r="BJ214">
            <v>109.31972302466419</v>
          </cell>
        </row>
        <row r="215">
          <cell r="A215">
            <v>99</v>
          </cell>
          <cell r="AH215">
            <v>95.6</v>
          </cell>
          <cell r="AJ215">
            <v>1784.7692587087099</v>
          </cell>
          <cell r="AL215">
            <v>8183.7186308206556</v>
          </cell>
          <cell r="AO215" t="str">
            <v>-</v>
          </cell>
          <cell r="AQ215" t="str">
            <v>-</v>
          </cell>
          <cell r="AS215" t="str">
            <v>-</v>
          </cell>
          <cell r="AU215" t="str">
            <v>-</v>
          </cell>
          <cell r="AZ215">
            <v>90.060439444030621</v>
          </cell>
          <cell r="BA215">
            <v>107.610815597705</v>
          </cell>
          <cell r="BC215">
            <v>0.17219211150380004</v>
          </cell>
          <cell r="BE215">
            <v>1.1593499902194104</v>
          </cell>
          <cell r="BI215">
            <v>73.234768973206826</v>
          </cell>
          <cell r="BJ215">
            <v>47.110284977344705</v>
          </cell>
        </row>
        <row r="216">
          <cell r="A216">
            <v>198</v>
          </cell>
          <cell r="AH216">
            <v>383.6</v>
          </cell>
          <cell r="AJ216">
            <v>0</v>
          </cell>
          <cell r="AL216">
            <v>7748.0666666666702</v>
          </cell>
          <cell r="AO216" t="str">
            <v>-</v>
          </cell>
          <cell r="AQ216" t="str">
            <v>-</v>
          </cell>
          <cell r="AS216" t="str">
            <v>-</v>
          </cell>
          <cell r="AU216" t="str">
            <v>-</v>
          </cell>
          <cell r="AZ216">
            <v>376.91768154397698</v>
          </cell>
          <cell r="BA216">
            <v>376.91768154397698</v>
          </cell>
          <cell r="BC216">
            <v>3.4125920454271798E-2</v>
          </cell>
          <cell r="BE216">
            <v>0.90951674277016703</v>
          </cell>
          <cell r="BI216">
            <v>326.54561066181157</v>
          </cell>
          <cell r="BJ216">
            <v>210.05947027711869</v>
          </cell>
        </row>
        <row r="217">
          <cell r="A217">
            <v>104</v>
          </cell>
          <cell r="AH217">
            <v>369</v>
          </cell>
          <cell r="AJ217">
            <v>1646.4639583058452</v>
          </cell>
          <cell r="AL217">
            <v>5282.2283779742247</v>
          </cell>
          <cell r="AO217" t="str">
            <v>-</v>
          </cell>
          <cell r="AQ217" t="str">
            <v>-</v>
          </cell>
          <cell r="AS217" t="str">
            <v>-</v>
          </cell>
          <cell r="AU217" t="str">
            <v>-</v>
          </cell>
          <cell r="AZ217">
            <v>368.98374496421201</v>
          </cell>
          <cell r="BA217">
            <v>368.98374496421201</v>
          </cell>
          <cell r="BC217">
            <v>3.8001876826409112E-2</v>
          </cell>
          <cell r="BE217">
            <v>0.80194045902691546</v>
          </cell>
          <cell r="BI217">
            <v>265.56593470062944</v>
          </cell>
          <cell r="BJ217">
            <v>170.83261187863806</v>
          </cell>
        </row>
        <row r="218">
          <cell r="A218">
            <v>169</v>
          </cell>
          <cell r="AH218" t="str">
            <v>-</v>
          </cell>
          <cell r="AJ218" t="str">
            <v>-</v>
          </cell>
          <cell r="AL218" t="str">
            <v>-</v>
          </cell>
          <cell r="AO218" t="str">
            <v>-</v>
          </cell>
          <cell r="AQ218" t="str">
            <v>-</v>
          </cell>
          <cell r="AS218" t="str">
            <v>-</v>
          </cell>
          <cell r="AU218" t="str">
            <v>-</v>
          </cell>
          <cell r="AZ218" t="str">
            <v>-</v>
          </cell>
          <cell r="BA218">
            <v>11</v>
          </cell>
          <cell r="BC218" t="str">
            <v>-</v>
          </cell>
          <cell r="BE218" t="str">
            <v>-</v>
          </cell>
          <cell r="BI218" t="str">
            <v>-</v>
          </cell>
          <cell r="BJ218" t="str">
            <v>-</v>
          </cell>
        </row>
        <row r="219">
          <cell r="A219">
            <v>169</v>
          </cell>
          <cell r="AH219" t="str">
            <v>-</v>
          </cell>
          <cell r="AJ219" t="str">
            <v>-</v>
          </cell>
          <cell r="AL219" t="str">
            <v>-</v>
          </cell>
          <cell r="AO219" t="str">
            <v>-</v>
          </cell>
          <cell r="AQ219" t="str">
            <v>-</v>
          </cell>
          <cell r="AS219" t="str">
            <v>-</v>
          </cell>
          <cell r="AU219" t="str">
            <v>-</v>
          </cell>
          <cell r="AZ219" t="str">
            <v>-</v>
          </cell>
          <cell r="BA219">
            <v>0</v>
          </cell>
          <cell r="BC219" t="str">
            <v>-</v>
          </cell>
          <cell r="BE219" t="str">
            <v>-</v>
          </cell>
          <cell r="BI219" t="str">
            <v>-</v>
          </cell>
          <cell r="BJ219" t="str">
            <v>-</v>
          </cell>
        </row>
        <row r="220">
          <cell r="A220">
            <v>211</v>
          </cell>
          <cell r="AH220">
            <v>25.891999999999999</v>
          </cell>
          <cell r="AJ220">
            <v>2723.4047903438741</v>
          </cell>
          <cell r="AL220">
            <v>592.40655756026536</v>
          </cell>
          <cell r="AO220" t="str">
            <v>-</v>
          </cell>
          <cell r="AQ220" t="str">
            <v>-</v>
          </cell>
          <cell r="AS220" t="str">
            <v>-</v>
          </cell>
          <cell r="AU220" t="str">
            <v>-</v>
          </cell>
          <cell r="AZ220">
            <v>24.8360175815749</v>
          </cell>
          <cell r="BA220">
            <v>24.8360175815749</v>
          </cell>
          <cell r="BC220">
            <v>6.0560593215518085E-2</v>
          </cell>
          <cell r="BE220">
            <v>0.46811108467000473</v>
          </cell>
          <cell r="BI220">
            <v>17.507790293515807</v>
          </cell>
          <cell r="BJ220">
            <v>11.262368976037513</v>
          </cell>
        </row>
        <row r="221">
          <cell r="A221">
            <v>211</v>
          </cell>
          <cell r="AH221">
            <v>20.706</v>
          </cell>
          <cell r="AJ221">
            <v>3304.0492305972903</v>
          </cell>
          <cell r="AL221">
            <v>25.079105634835816</v>
          </cell>
          <cell r="AO221" t="str">
            <v>-</v>
          </cell>
          <cell r="AQ221" t="str">
            <v>-</v>
          </cell>
          <cell r="AS221" t="str">
            <v>-</v>
          </cell>
          <cell r="AU221" t="str">
            <v>-</v>
          </cell>
          <cell r="AZ221">
            <v>20.315381289095296</v>
          </cell>
          <cell r="BA221">
            <v>21.834268833087101</v>
          </cell>
          <cell r="BC221">
            <v>5.4192726411202451E-2</v>
          </cell>
          <cell r="BE221">
            <v>0.42012438355781651</v>
          </cell>
          <cell r="BI221">
            <v>15.223352827930372</v>
          </cell>
          <cell r="BJ221">
            <v>9.7928415708780001</v>
          </cell>
        </row>
        <row r="222">
          <cell r="A222">
            <v>278</v>
          </cell>
          <cell r="AH222">
            <v>2.96</v>
          </cell>
          <cell r="AJ222">
            <v>8760</v>
          </cell>
          <cell r="AL222">
            <v>0</v>
          </cell>
          <cell r="AO222">
            <v>0.21532994147311643</v>
          </cell>
          <cell r="AQ222">
            <v>0.18592102168950214</v>
          </cell>
          <cell r="AS222">
            <v>0.18316949563433238</v>
          </cell>
          <cell r="AU222">
            <v>0.17949800000000002</v>
          </cell>
          <cell r="AZ222">
            <v>0.54218170707762381</v>
          </cell>
          <cell r="BA222">
            <v>2.96</v>
          </cell>
          <cell r="BC222">
            <v>9.9999999999999991E-5</v>
          </cell>
          <cell r="BE222">
            <v>1</v>
          </cell>
          <cell r="BI222">
            <v>0.53941685146238094</v>
          </cell>
          <cell r="BJ222">
            <v>0.34699476697020615</v>
          </cell>
        </row>
        <row r="223">
          <cell r="A223">
            <v>223</v>
          </cell>
          <cell r="AH223">
            <v>20</v>
          </cell>
          <cell r="AJ223">
            <v>0</v>
          </cell>
          <cell r="AL223">
            <v>8755.0333333333292</v>
          </cell>
          <cell r="AO223">
            <v>9.6484592985873072E-2</v>
          </cell>
          <cell r="AQ223">
            <v>8.2498481643401386E-2</v>
          </cell>
          <cell r="AS223">
            <v>5.0086787728630497E-2</v>
          </cell>
          <cell r="AU223">
            <v>1.4615E-2</v>
          </cell>
          <cell r="AZ223">
            <v>0.85211999999999999</v>
          </cell>
          <cell r="BA223">
            <v>18</v>
          </cell>
          <cell r="BC223">
            <v>2.38108422393267E-3</v>
          </cell>
          <cell r="BE223">
            <v>1</v>
          </cell>
          <cell r="BI223">
            <v>0.85000602140805037</v>
          </cell>
          <cell r="BJ223">
            <v>0.54678981667358639</v>
          </cell>
        </row>
        <row r="224">
          <cell r="A224">
            <v>81</v>
          </cell>
          <cell r="AH224">
            <v>16.056000000000001</v>
          </cell>
          <cell r="AJ224">
            <v>8753.4166666666697</v>
          </cell>
          <cell r="AL224">
            <v>6.5833333333333304</v>
          </cell>
          <cell r="AO224" t="str">
            <v>-</v>
          </cell>
          <cell r="AQ224" t="str">
            <v>-</v>
          </cell>
          <cell r="AS224" t="str">
            <v>-</v>
          </cell>
          <cell r="AU224" t="str">
            <v>-</v>
          </cell>
          <cell r="AZ224">
            <v>16.021716001456902</v>
          </cell>
          <cell r="BA224">
            <v>16.056000000000001</v>
          </cell>
          <cell r="BC224">
            <v>0.127406931964056</v>
          </cell>
          <cell r="BE224">
            <v>1</v>
          </cell>
          <cell r="BI224">
            <v>13.80629235278888</v>
          </cell>
          <cell r="BJ224">
            <v>8.8812783373205786</v>
          </cell>
        </row>
        <row r="225">
          <cell r="A225">
            <v>396</v>
          </cell>
          <cell r="AH225">
            <v>6.97</v>
          </cell>
          <cell r="AJ225">
            <v>1646.3004587155961</v>
          </cell>
          <cell r="AL225">
            <v>0.54854740061162144</v>
          </cell>
          <cell r="AO225" t="str">
            <v>-</v>
          </cell>
          <cell r="AQ225" t="str">
            <v>-</v>
          </cell>
          <cell r="AS225" t="str">
            <v>-</v>
          </cell>
          <cell r="AU225" t="str">
            <v>-</v>
          </cell>
          <cell r="AZ225">
            <v>6.9602350036574148</v>
          </cell>
          <cell r="BA225">
            <v>6.9692040122957497</v>
          </cell>
          <cell r="BC225">
            <v>2.9607956477934762E-2</v>
          </cell>
          <cell r="BE225">
            <v>0.18807339449541283</v>
          </cell>
          <cell r="BI225">
            <v>5.6457395279090337</v>
          </cell>
          <cell r="BJ225">
            <v>3.6317776623964084</v>
          </cell>
        </row>
        <row r="226">
          <cell r="A226">
            <v>396</v>
          </cell>
          <cell r="AH226">
            <v>7.06</v>
          </cell>
          <cell r="AJ226">
            <v>1564.3888109372183</v>
          </cell>
          <cell r="AL226">
            <v>0.41275409246267375</v>
          </cell>
          <cell r="AO226" t="str">
            <v>-</v>
          </cell>
          <cell r="AQ226" t="str">
            <v>-</v>
          </cell>
          <cell r="AS226" t="str">
            <v>-</v>
          </cell>
          <cell r="AU226" t="str">
            <v>-</v>
          </cell>
          <cell r="AZ226">
            <v>7.0597851255767496</v>
          </cell>
          <cell r="BA226">
            <v>7.0597851255767496</v>
          </cell>
          <cell r="BC226">
            <v>1.0822918279660686E-2</v>
          </cell>
          <cell r="BE226">
            <v>0.17874158672308088</v>
          </cell>
          <cell r="BI226">
            <v>6.0352524910471006</v>
          </cell>
          <cell r="BJ226">
            <v>3.8823426188110006</v>
          </cell>
        </row>
        <row r="227">
          <cell r="A227">
            <v>396</v>
          </cell>
          <cell r="AH227">
            <v>7.06</v>
          </cell>
          <cell r="AJ227">
            <v>1668.1393146249322</v>
          </cell>
          <cell r="AL227">
            <v>0.36512862025544224</v>
          </cell>
          <cell r="AO227" t="str">
            <v>-</v>
          </cell>
          <cell r="AQ227" t="str">
            <v>-</v>
          </cell>
          <cell r="AS227" t="str">
            <v>-</v>
          </cell>
          <cell r="AU227" t="str">
            <v>-</v>
          </cell>
          <cell r="AZ227">
            <v>7.0509537840308312</v>
          </cell>
          <cell r="BA227">
            <v>7.06</v>
          </cell>
          <cell r="BC227">
            <v>4.9166170071295902E-3</v>
          </cell>
          <cell r="BE227">
            <v>0.19050188882892605</v>
          </cell>
          <cell r="BI227">
            <v>6.4116942293685755</v>
          </cell>
          <cell r="BJ227">
            <v>4.1244991493542988</v>
          </cell>
        </row>
        <row r="228">
          <cell r="A228">
            <v>396</v>
          </cell>
          <cell r="AH228">
            <v>7.07</v>
          </cell>
          <cell r="AJ228">
            <v>1669.6023115668279</v>
          </cell>
          <cell r="AL228">
            <v>0.36564579960424604</v>
          </cell>
          <cell r="AO228" t="str">
            <v>-</v>
          </cell>
          <cell r="AQ228" t="str">
            <v>-</v>
          </cell>
          <cell r="AS228" t="str">
            <v>-</v>
          </cell>
          <cell r="AU228" t="str">
            <v>-</v>
          </cell>
          <cell r="AZ228">
            <v>7.0605671914821997</v>
          </cell>
          <cell r="BA228">
            <v>7.07</v>
          </cell>
          <cell r="BC228">
            <v>6.8640051302472586E-3</v>
          </cell>
          <cell r="BE228">
            <v>0.19077172153264976</v>
          </cell>
          <cell r="BI228">
            <v>6.3732964354774113</v>
          </cell>
          <cell r="BJ228">
            <v>4.0997987094119548</v>
          </cell>
        </row>
        <row r="229">
          <cell r="A229">
            <v>396</v>
          </cell>
          <cell r="AH229">
            <v>8.9</v>
          </cell>
          <cell r="AJ229">
            <v>2096.1068987227909</v>
          </cell>
          <cell r="AL229">
            <v>7.5327397013851494</v>
          </cell>
          <cell r="AO229" t="str">
            <v>-</v>
          </cell>
          <cell r="AQ229" t="str">
            <v>-</v>
          </cell>
          <cell r="AS229" t="str">
            <v>-</v>
          </cell>
          <cell r="AU229" t="str">
            <v>-</v>
          </cell>
          <cell r="AZ229">
            <v>8.8845123407560305</v>
          </cell>
          <cell r="BA229">
            <v>8.9</v>
          </cell>
          <cell r="BC229">
            <v>2.8454734938000097E-2</v>
          </cell>
          <cell r="BE229">
            <v>0.24015110631408526</v>
          </cell>
          <cell r="BI229">
            <v>7.6518000960398549</v>
          </cell>
          <cell r="BJ229">
            <v>4.9222314505558602</v>
          </cell>
        </row>
        <row r="230">
          <cell r="A230">
            <v>356</v>
          </cell>
          <cell r="AH230">
            <v>104</v>
          </cell>
          <cell r="AJ230">
            <v>8177.8000000000011</v>
          </cell>
          <cell r="AL230">
            <v>494.683333333333</v>
          </cell>
          <cell r="AO230">
            <v>0.35145409920705456</v>
          </cell>
          <cell r="AQ230">
            <v>0.4419564145022799</v>
          </cell>
          <cell r="AS230">
            <v>0.32490870798981913</v>
          </cell>
          <cell r="AU230">
            <v>0.28873500000000002</v>
          </cell>
          <cell r="AZ230">
            <v>33.79050563094119</v>
          </cell>
          <cell r="BA230">
            <v>103.888255766803</v>
          </cell>
          <cell r="BC230">
            <v>1.0000000000000002E-4</v>
          </cell>
          <cell r="BE230">
            <v>0.99000951293759498</v>
          </cell>
          <cell r="BI230">
            <v>33.449576729401002</v>
          </cell>
          <cell r="BJ230">
            <v>21.517362779831497</v>
          </cell>
        </row>
        <row r="231">
          <cell r="A231">
            <v>240</v>
          </cell>
          <cell r="AH231" t="str">
            <v>-</v>
          </cell>
          <cell r="AJ231">
            <v>874.37333333333299</v>
          </cell>
          <cell r="AL231">
            <v>0</v>
          </cell>
          <cell r="AO231" t="str">
            <v>-</v>
          </cell>
          <cell r="AQ231" t="str">
            <v>-</v>
          </cell>
          <cell r="AS231" t="str">
            <v>-</v>
          </cell>
          <cell r="AU231" t="str">
            <v>-</v>
          </cell>
          <cell r="AZ231" t="str">
            <v>-</v>
          </cell>
          <cell r="BA231">
            <v>1.5009999999999999</v>
          </cell>
          <cell r="BC231" t="str">
            <v>-</v>
          </cell>
          <cell r="BE231" t="str">
            <v>-</v>
          </cell>
          <cell r="BI231" t="str">
            <v>-</v>
          </cell>
          <cell r="BJ231" t="str">
            <v>-</v>
          </cell>
        </row>
        <row r="232">
          <cell r="A232">
            <v>240</v>
          </cell>
          <cell r="AH232" t="str">
            <v>-</v>
          </cell>
          <cell r="AJ232">
            <v>875.21333333333291</v>
          </cell>
          <cell r="AL232">
            <v>0</v>
          </cell>
          <cell r="AO232" t="str">
            <v>-</v>
          </cell>
          <cell r="AQ232" t="str">
            <v>-</v>
          </cell>
          <cell r="AS232" t="str">
            <v>-</v>
          </cell>
          <cell r="AU232" t="str">
            <v>-</v>
          </cell>
          <cell r="AZ232" t="str">
            <v>-</v>
          </cell>
          <cell r="BA232">
            <v>1.5009999999999999</v>
          </cell>
          <cell r="BC232" t="str">
            <v>-</v>
          </cell>
          <cell r="BE232" t="str">
            <v>-</v>
          </cell>
          <cell r="BI232" t="str">
            <v>-</v>
          </cell>
          <cell r="BJ232" t="str">
            <v>-</v>
          </cell>
        </row>
        <row r="233">
          <cell r="A233">
            <v>240</v>
          </cell>
          <cell r="AH233" t="str">
            <v>-</v>
          </cell>
          <cell r="AJ233">
            <v>874.37333333333299</v>
          </cell>
          <cell r="AL233">
            <v>0</v>
          </cell>
          <cell r="AO233" t="str">
            <v>-</v>
          </cell>
          <cell r="AQ233" t="str">
            <v>-</v>
          </cell>
          <cell r="AS233" t="str">
            <v>-</v>
          </cell>
          <cell r="AU233" t="str">
            <v>-</v>
          </cell>
          <cell r="AZ233" t="str">
            <v>-</v>
          </cell>
          <cell r="BA233">
            <v>1.5009999999999999</v>
          </cell>
          <cell r="BC233" t="str">
            <v>-</v>
          </cell>
          <cell r="BE233" t="str">
            <v>-</v>
          </cell>
          <cell r="BI233" t="str">
            <v>-</v>
          </cell>
          <cell r="BJ233" t="str">
            <v>-</v>
          </cell>
        </row>
        <row r="234">
          <cell r="A234">
            <v>240</v>
          </cell>
          <cell r="AH234" t="str">
            <v>-</v>
          </cell>
          <cell r="AJ234">
            <v>874.37333333333299</v>
          </cell>
          <cell r="AL234">
            <v>0</v>
          </cell>
          <cell r="AO234" t="str">
            <v>-</v>
          </cell>
          <cell r="AQ234" t="str">
            <v>-</v>
          </cell>
          <cell r="AS234" t="str">
            <v>-</v>
          </cell>
          <cell r="AU234" t="str">
            <v>-</v>
          </cell>
          <cell r="AZ234" t="str">
            <v>-</v>
          </cell>
          <cell r="BA234">
            <v>1.5009999999999999</v>
          </cell>
          <cell r="BC234" t="str">
            <v>-</v>
          </cell>
          <cell r="BE234" t="str">
            <v>-</v>
          </cell>
          <cell r="BI234" t="str">
            <v>-</v>
          </cell>
          <cell r="BJ234" t="str">
            <v>-</v>
          </cell>
        </row>
        <row r="235">
          <cell r="A235">
            <v>240</v>
          </cell>
          <cell r="AH235" t="str">
            <v>-</v>
          </cell>
          <cell r="AJ235">
            <v>875.21333333333291</v>
          </cell>
          <cell r="AL235">
            <v>0</v>
          </cell>
          <cell r="AO235" t="str">
            <v>-</v>
          </cell>
          <cell r="AQ235" t="str">
            <v>-</v>
          </cell>
          <cell r="AS235" t="str">
            <v>-</v>
          </cell>
          <cell r="AU235" t="str">
            <v>-</v>
          </cell>
          <cell r="AZ235" t="str">
            <v>-</v>
          </cell>
          <cell r="BA235">
            <v>1.5009999999999999</v>
          </cell>
          <cell r="BC235" t="str">
            <v>-</v>
          </cell>
          <cell r="BE235" t="str">
            <v>-</v>
          </cell>
          <cell r="BI235" t="str">
            <v>-</v>
          </cell>
          <cell r="BJ235" t="str">
            <v>-</v>
          </cell>
        </row>
        <row r="236">
          <cell r="A236">
            <v>240</v>
          </cell>
          <cell r="AH236" t="str">
            <v>-</v>
          </cell>
          <cell r="AJ236">
            <v>874.37333333333299</v>
          </cell>
          <cell r="AL236">
            <v>0</v>
          </cell>
          <cell r="AO236" t="str">
            <v>-</v>
          </cell>
          <cell r="AQ236" t="str">
            <v>-</v>
          </cell>
          <cell r="AS236" t="str">
            <v>-</v>
          </cell>
          <cell r="AU236" t="str">
            <v>-</v>
          </cell>
          <cell r="AZ236" t="str">
            <v>-</v>
          </cell>
          <cell r="BA236">
            <v>1.5009999999999999</v>
          </cell>
          <cell r="BC236" t="str">
            <v>-</v>
          </cell>
          <cell r="BE236" t="str">
            <v>-</v>
          </cell>
          <cell r="BI236" t="str">
            <v>-</v>
          </cell>
          <cell r="BJ236" t="str">
            <v>-</v>
          </cell>
        </row>
        <row r="237">
          <cell r="A237">
            <v>240</v>
          </cell>
          <cell r="AH237" t="str">
            <v>-</v>
          </cell>
          <cell r="AJ237">
            <v>874.37333333333299</v>
          </cell>
          <cell r="AL237">
            <v>0</v>
          </cell>
          <cell r="AO237" t="str">
            <v>-</v>
          </cell>
          <cell r="AQ237" t="str">
            <v>-</v>
          </cell>
          <cell r="AS237" t="str">
            <v>-</v>
          </cell>
          <cell r="AU237" t="str">
            <v>-</v>
          </cell>
          <cell r="AZ237" t="str">
            <v>-</v>
          </cell>
          <cell r="BA237">
            <v>1.5009999999999999</v>
          </cell>
          <cell r="BC237" t="str">
            <v>-</v>
          </cell>
          <cell r="BE237" t="str">
            <v>-</v>
          </cell>
          <cell r="BI237" t="str">
            <v>-</v>
          </cell>
          <cell r="BJ237" t="str">
            <v>-</v>
          </cell>
        </row>
        <row r="238">
          <cell r="A238">
            <v>240</v>
          </cell>
          <cell r="AH238" t="str">
            <v>-</v>
          </cell>
          <cell r="AJ238">
            <v>874.37333333333299</v>
          </cell>
          <cell r="AL238">
            <v>0</v>
          </cell>
          <cell r="AO238" t="str">
            <v>-</v>
          </cell>
          <cell r="AQ238" t="str">
            <v>-</v>
          </cell>
          <cell r="AS238" t="str">
            <v>-</v>
          </cell>
          <cell r="AU238" t="str">
            <v>-</v>
          </cell>
          <cell r="AZ238" t="str">
            <v>-</v>
          </cell>
          <cell r="BA238">
            <v>1.5009999999999999</v>
          </cell>
          <cell r="BC238" t="str">
            <v>-</v>
          </cell>
          <cell r="BE238" t="str">
            <v>-</v>
          </cell>
          <cell r="BI238" t="str">
            <v>-</v>
          </cell>
          <cell r="BJ238" t="str">
            <v>-</v>
          </cell>
        </row>
        <row r="239">
          <cell r="A239">
            <v>240</v>
          </cell>
          <cell r="AH239" t="str">
            <v>-</v>
          </cell>
          <cell r="AJ239">
            <v>875.21333333333291</v>
          </cell>
          <cell r="AL239">
            <v>0</v>
          </cell>
          <cell r="AO239" t="str">
            <v>-</v>
          </cell>
          <cell r="AQ239" t="str">
            <v>-</v>
          </cell>
          <cell r="AS239" t="str">
            <v>-</v>
          </cell>
          <cell r="AU239" t="str">
            <v>-</v>
          </cell>
          <cell r="AZ239" t="str">
            <v>-</v>
          </cell>
          <cell r="BA239">
            <v>1.5009999999999999</v>
          </cell>
          <cell r="BC239" t="str">
            <v>-</v>
          </cell>
          <cell r="BE239" t="str">
            <v>-</v>
          </cell>
          <cell r="BI239" t="str">
            <v>-</v>
          </cell>
          <cell r="BJ239" t="str">
            <v>-</v>
          </cell>
        </row>
        <row r="240">
          <cell r="A240">
            <v>240</v>
          </cell>
          <cell r="AH240" t="str">
            <v>-</v>
          </cell>
          <cell r="AJ240">
            <v>875.21333333333291</v>
          </cell>
          <cell r="AL240">
            <v>0</v>
          </cell>
          <cell r="AO240" t="str">
            <v>-</v>
          </cell>
          <cell r="AQ240" t="str">
            <v>-</v>
          </cell>
          <cell r="AS240" t="str">
            <v>-</v>
          </cell>
          <cell r="AU240" t="str">
            <v>-</v>
          </cell>
          <cell r="AZ240" t="str">
            <v>-</v>
          </cell>
          <cell r="BA240">
            <v>1.5009999999999999</v>
          </cell>
          <cell r="BC240" t="str">
            <v>-</v>
          </cell>
          <cell r="BE240" t="str">
            <v>-</v>
          </cell>
          <cell r="BI240" t="str">
            <v>-</v>
          </cell>
          <cell r="BJ240" t="str">
            <v>-</v>
          </cell>
        </row>
        <row r="241">
          <cell r="A241">
            <v>639</v>
          </cell>
          <cell r="AH241">
            <v>105</v>
          </cell>
          <cell r="AJ241">
            <v>8121.0991787744824</v>
          </cell>
          <cell r="AL241">
            <v>179.56411876184458</v>
          </cell>
          <cell r="AO241">
            <v>0</v>
          </cell>
          <cell r="AQ241">
            <v>0.36472533125838635</v>
          </cell>
          <cell r="AS241">
            <v>0.33566921345299078</v>
          </cell>
          <cell r="AU241">
            <v>0.2919883133291219</v>
          </cell>
          <cell r="AZ241">
            <v>34.871578192182135</v>
          </cell>
          <cell r="BA241">
            <v>105</v>
          </cell>
          <cell r="BC241">
            <v>1.2528679695463361E-2</v>
          </cell>
          <cell r="BE241">
            <v>0.94756790903348076</v>
          </cell>
          <cell r="BI241">
            <v>33.481424781276303</v>
          </cell>
          <cell r="BJ241">
            <v>21.537849917578427</v>
          </cell>
        </row>
        <row r="242">
          <cell r="A242">
            <v>1928</v>
          </cell>
          <cell r="AH242">
            <v>3</v>
          </cell>
          <cell r="AJ242">
            <v>8739.8702594810402</v>
          </cell>
          <cell r="AL242">
            <v>0</v>
          </cell>
          <cell r="AO242">
            <v>0</v>
          </cell>
          <cell r="AQ242">
            <v>0</v>
          </cell>
          <cell r="AS242">
            <v>0.24478306186783988</v>
          </cell>
          <cell r="AU242">
            <v>0.23941417165668663</v>
          </cell>
          <cell r="AZ242">
            <v>0.73581788397472658</v>
          </cell>
          <cell r="BA242">
            <v>3</v>
          </cell>
          <cell r="BC242">
            <v>1.1637696794155491E-2</v>
          </cell>
          <cell r="BE242">
            <v>0.99800399201596812</v>
          </cell>
          <cell r="BI242">
            <v>0.72723753209445263</v>
          </cell>
          <cell r="BJ242">
            <v>0.4678155999334796</v>
          </cell>
        </row>
        <row r="243">
          <cell r="A243">
            <v>2205</v>
          </cell>
          <cell r="AH243">
            <v>2.2000000000000002</v>
          </cell>
          <cell r="AJ243">
            <v>64.852607709750558</v>
          </cell>
          <cell r="AL243">
            <v>0</v>
          </cell>
          <cell r="AO243">
            <v>0</v>
          </cell>
          <cell r="AQ243">
            <v>0</v>
          </cell>
          <cell r="AS243">
            <v>0</v>
          </cell>
          <cell r="AU243">
            <v>0</v>
          </cell>
          <cell r="AZ243">
            <v>0.64818701401974221</v>
          </cell>
          <cell r="BA243">
            <v>2.2000000000000002</v>
          </cell>
          <cell r="BC243">
            <v>9.3846712018140592E-3</v>
          </cell>
          <cell r="BE243">
            <v>0.99773242630385495</v>
          </cell>
          <cell r="BI243">
            <v>8.6198405976240414E-2</v>
          </cell>
          <cell r="BJ243">
            <v>5.5449502020265905E-2</v>
          </cell>
        </row>
        <row r="244">
          <cell r="A244">
            <v>601</v>
          </cell>
          <cell r="AH244">
            <v>2.95</v>
          </cell>
          <cell r="AJ244">
            <v>7320.4</v>
          </cell>
          <cell r="AL244">
            <v>0</v>
          </cell>
          <cell r="AO244">
            <v>0.24095130943649459</v>
          </cell>
          <cell r="AQ244">
            <v>0.20410393088068507</v>
          </cell>
          <cell r="AS244">
            <v>0.20511342810662078</v>
          </cell>
          <cell r="AU244">
            <v>0.19553500000000001</v>
          </cell>
          <cell r="AZ244">
            <v>0.60210659609802097</v>
          </cell>
          <cell r="BA244">
            <v>2.95</v>
          </cell>
          <cell r="BC244">
            <v>5.9064105713201601E-2</v>
          </cell>
          <cell r="BE244">
            <v>0.99968607305936097</v>
          </cell>
          <cell r="BI244">
            <v>0.56636585512233717</v>
          </cell>
          <cell r="BJ244">
            <v>0.36433045683550114</v>
          </cell>
        </row>
        <row r="245">
          <cell r="A245">
            <v>1918</v>
          </cell>
          <cell r="AH245">
            <v>9</v>
          </cell>
          <cell r="AJ245">
            <v>8617.3723192571342</v>
          </cell>
          <cell r="AL245">
            <v>0</v>
          </cell>
          <cell r="AO245">
            <v>0</v>
          </cell>
          <cell r="AQ245">
            <v>0</v>
          </cell>
          <cell r="AS245">
            <v>0.20922228322477351</v>
          </cell>
          <cell r="AU245">
            <v>0.16959518019013931</v>
          </cell>
          <cell r="AZ245">
            <v>1.8926247740513011</v>
          </cell>
          <cell r="BA245">
            <v>9</v>
          </cell>
          <cell r="BC245">
            <v>5.527729625445588E-3</v>
          </cell>
          <cell r="BE245">
            <v>0.99491487950475355</v>
          </cell>
          <cell r="BI245">
            <v>1.8821093839924234</v>
          </cell>
          <cell r="BJ245">
            <v>1.2107187703542392</v>
          </cell>
        </row>
        <row r="246">
          <cell r="A246">
            <v>538</v>
          </cell>
          <cell r="AH246" t="str">
            <v>-</v>
          </cell>
          <cell r="AJ246">
            <v>4309.050668151448</v>
          </cell>
          <cell r="AL246">
            <v>13.422661469933185</v>
          </cell>
          <cell r="AO246" t="str">
            <v>-</v>
          </cell>
          <cell r="AQ246" t="str">
            <v>-</v>
          </cell>
          <cell r="AS246" t="str">
            <v>-</v>
          </cell>
          <cell r="AU246" t="str">
            <v>-</v>
          </cell>
          <cell r="AZ246" t="str">
            <v>-</v>
          </cell>
          <cell r="BA246">
            <v>9.0100297065908208</v>
          </cell>
          <cell r="BC246" t="str">
            <v>-</v>
          </cell>
          <cell r="BE246" t="str">
            <v>-</v>
          </cell>
          <cell r="BI246" t="str">
            <v>-</v>
          </cell>
          <cell r="BJ246" t="str">
            <v>-</v>
          </cell>
        </row>
        <row r="247">
          <cell r="A247">
            <v>538</v>
          </cell>
          <cell r="AH247" t="str">
            <v>-</v>
          </cell>
          <cell r="AJ247">
            <v>4264.9019376391961</v>
          </cell>
          <cell r="AL247">
            <v>13.009309576837415</v>
          </cell>
          <cell r="AO247" t="str">
            <v>-</v>
          </cell>
          <cell r="AQ247" t="str">
            <v>-</v>
          </cell>
          <cell r="AS247" t="str">
            <v>-</v>
          </cell>
          <cell r="AU247" t="str">
            <v>-</v>
          </cell>
          <cell r="AZ247" t="str">
            <v>-</v>
          </cell>
          <cell r="BA247">
            <v>8.9498096105484901</v>
          </cell>
          <cell r="BC247" t="str">
            <v>-</v>
          </cell>
          <cell r="BE247" t="str">
            <v>-</v>
          </cell>
          <cell r="BI247" t="str">
            <v>-</v>
          </cell>
          <cell r="BJ247" t="str">
            <v>-</v>
          </cell>
        </row>
        <row r="248">
          <cell r="A248">
            <v>2069</v>
          </cell>
          <cell r="AH248">
            <v>2.9</v>
          </cell>
          <cell r="AJ248">
            <v>6573.9965694682678</v>
          </cell>
          <cell r="AL248">
            <v>0</v>
          </cell>
          <cell r="AO248">
            <v>0</v>
          </cell>
          <cell r="AQ248">
            <v>0</v>
          </cell>
          <cell r="AS248">
            <v>0</v>
          </cell>
          <cell r="AU248">
            <v>0</v>
          </cell>
          <cell r="AZ248">
            <v>0.69408110666508471</v>
          </cell>
          <cell r="BA248">
            <v>2.9</v>
          </cell>
          <cell r="BC248">
            <v>9.3575986277873065E-3</v>
          </cell>
          <cell r="BE248">
            <v>0.99485420240137212</v>
          </cell>
          <cell r="BI248">
            <v>0.56322800370674586</v>
          </cell>
          <cell r="BJ248">
            <v>0.36231194736960581</v>
          </cell>
        </row>
        <row r="249">
          <cell r="A249">
            <v>1927</v>
          </cell>
          <cell r="AH249">
            <v>6</v>
          </cell>
          <cell r="AJ249">
            <v>8644.0392940392903</v>
          </cell>
          <cell r="AL249">
            <v>0</v>
          </cell>
          <cell r="AO249">
            <v>0</v>
          </cell>
          <cell r="AQ249">
            <v>0</v>
          </cell>
          <cell r="AS249">
            <v>0.23660221664902292</v>
          </cell>
          <cell r="AU249">
            <v>0.24071128871128869</v>
          </cell>
          <cell r="AZ249">
            <v>1.4210329131940318</v>
          </cell>
          <cell r="BA249">
            <v>6</v>
          </cell>
          <cell r="BC249">
            <v>9.4364605984704301E-3</v>
          </cell>
          <cell r="BE249">
            <v>0.99900099900099892</v>
          </cell>
          <cell r="BI249">
            <v>1.4076099825784509</v>
          </cell>
          <cell r="BJ249">
            <v>0.90548394356902828</v>
          </cell>
        </row>
        <row r="250">
          <cell r="A250">
            <v>1877</v>
          </cell>
          <cell r="AH250">
            <v>6</v>
          </cell>
          <cell r="AJ250">
            <v>6966.2736373748621</v>
          </cell>
          <cell r="AL250">
            <v>0</v>
          </cell>
          <cell r="AO250">
            <v>0</v>
          </cell>
          <cell r="AQ250">
            <v>0</v>
          </cell>
          <cell r="AS250">
            <v>7.1859038198659714E-2</v>
          </cell>
          <cell r="AU250">
            <v>6.8075639599555052E-2</v>
          </cell>
          <cell r="AZ250">
            <v>0.48450956505446308</v>
          </cell>
          <cell r="BA250">
            <v>6</v>
          </cell>
          <cell r="BC250">
            <v>6.8643667586732286E-3</v>
          </cell>
          <cell r="BE250">
            <v>0.88987764182424922</v>
          </cell>
          <cell r="BI250">
            <v>0.4807721395969568</v>
          </cell>
          <cell r="BJ250">
            <v>0.30926993862528201</v>
          </cell>
        </row>
        <row r="251">
          <cell r="A251">
            <v>1931</v>
          </cell>
          <cell r="AH251">
            <v>3</v>
          </cell>
          <cell r="AJ251">
            <v>8767.6172478955505</v>
          </cell>
          <cell r="AL251">
            <v>0</v>
          </cell>
          <cell r="AO251">
            <v>0</v>
          </cell>
          <cell r="AQ251">
            <v>0</v>
          </cell>
          <cell r="AS251">
            <v>0</v>
          </cell>
          <cell r="AU251">
            <v>0.21970245662257346</v>
          </cell>
          <cell r="AZ251">
            <v>0.71801493792939808</v>
          </cell>
          <cell r="BA251">
            <v>3</v>
          </cell>
          <cell r="BC251">
            <v>1.6659100939503249E-2</v>
          </cell>
          <cell r="BE251">
            <v>1.0304134220375138</v>
          </cell>
          <cell r="BI251">
            <v>0.70617913624355633</v>
          </cell>
          <cell r="BJ251">
            <v>0.45426920600596671</v>
          </cell>
        </row>
        <row r="252">
          <cell r="A252">
            <v>2113</v>
          </cell>
          <cell r="AH252">
            <v>3</v>
          </cell>
          <cell r="AJ252">
            <v>2300.9320905459385</v>
          </cell>
          <cell r="AL252">
            <v>0</v>
          </cell>
          <cell r="AO252">
            <v>0</v>
          </cell>
          <cell r="AQ252">
            <v>0</v>
          </cell>
          <cell r="AS252">
            <v>0</v>
          </cell>
          <cell r="AU252">
            <v>0</v>
          </cell>
          <cell r="AZ252">
            <v>0.88389138275419388</v>
          </cell>
          <cell r="BA252">
            <v>3</v>
          </cell>
          <cell r="BC252">
            <v>9.3934753661784279E-3</v>
          </cell>
          <cell r="BE252">
            <v>0.99866844207723038</v>
          </cell>
          <cell r="BI252">
            <v>0.2302888768196403</v>
          </cell>
          <cell r="BJ252">
            <v>0.14813967144560827</v>
          </cell>
        </row>
        <row r="253">
          <cell r="A253">
            <v>1803</v>
          </cell>
          <cell r="AH253">
            <v>2.95</v>
          </cell>
          <cell r="AJ253">
            <v>8583.9088320989285</v>
          </cell>
          <cell r="AL253">
            <v>0</v>
          </cell>
          <cell r="AO253">
            <v>0</v>
          </cell>
          <cell r="AQ253">
            <v>0.25726099622381643</v>
          </cell>
          <cell r="AS253">
            <v>0.24490988304851649</v>
          </cell>
          <cell r="AU253">
            <v>0.22379904250350308</v>
          </cell>
          <cell r="AZ253">
            <v>0.73409288344962331</v>
          </cell>
          <cell r="BA253">
            <v>2.9500000000000099</v>
          </cell>
          <cell r="BC253">
            <v>3.490559185477676E-3</v>
          </cell>
          <cell r="BE253">
            <v>0.98418629478881714</v>
          </cell>
          <cell r="BI253">
            <v>0.73148931675611462</v>
          </cell>
          <cell r="BJ253">
            <v>0.47055067768249903</v>
          </cell>
        </row>
        <row r="254">
          <cell r="A254">
            <v>2057</v>
          </cell>
          <cell r="AH254">
            <v>9</v>
          </cell>
          <cell r="AJ254">
            <v>8726.1252771618656</v>
          </cell>
          <cell r="AL254">
            <v>0.56541019955654137</v>
          </cell>
          <cell r="AO254">
            <v>0</v>
          </cell>
          <cell r="AQ254">
            <v>0</v>
          </cell>
          <cell r="AS254">
            <v>0</v>
          </cell>
          <cell r="AU254">
            <v>0.18222705099778269</v>
          </cell>
          <cell r="AZ254">
            <v>2.154044813788194</v>
          </cell>
          <cell r="BA254">
            <v>8.9994168818423503</v>
          </cell>
          <cell r="BC254">
            <v>7.4412622179023755E-3</v>
          </cell>
          <cell r="BE254">
            <v>0.99778270509977829</v>
          </cell>
          <cell r="BI254">
            <v>2.1379803819168179</v>
          </cell>
          <cell r="BJ254">
            <v>1.3753148467625071</v>
          </cell>
        </row>
        <row r="255">
          <cell r="A255">
            <v>2180</v>
          </cell>
          <cell r="AH255">
            <v>0.79</v>
          </cell>
          <cell r="AJ255">
            <v>641.66457758836805</v>
          </cell>
          <cell r="AL255">
            <v>0</v>
          </cell>
          <cell r="AO255">
            <v>0</v>
          </cell>
          <cell r="AQ255">
            <v>0</v>
          </cell>
          <cell r="AS255">
            <v>0</v>
          </cell>
          <cell r="AU255">
            <v>0</v>
          </cell>
          <cell r="AZ255">
            <v>0.25769859094396597</v>
          </cell>
          <cell r="BA255">
            <v>0.79</v>
          </cell>
          <cell r="BC255">
            <v>9.3140386061669588E-3</v>
          </cell>
          <cell r="BE255">
            <v>0.99022311356229642</v>
          </cell>
          <cell r="BI255">
            <v>1.8883332345024022E-2</v>
          </cell>
          <cell r="BJ255">
            <v>1.2147224338503139E-2</v>
          </cell>
        </row>
        <row r="256">
          <cell r="A256">
            <v>2061</v>
          </cell>
          <cell r="AH256">
            <v>6</v>
          </cell>
          <cell r="AJ256">
            <v>5107.8903654485084</v>
          </cell>
          <cell r="AL256">
            <v>0</v>
          </cell>
          <cell r="AO256">
            <v>0</v>
          </cell>
          <cell r="AQ256">
            <v>0</v>
          </cell>
          <cell r="AS256">
            <v>0</v>
          </cell>
          <cell r="AU256">
            <v>0</v>
          </cell>
          <cell r="AZ256">
            <v>1.4360298758587962</v>
          </cell>
          <cell r="BA256">
            <v>6</v>
          </cell>
          <cell r="BC256">
            <v>9.3747508305647848E-3</v>
          </cell>
          <cell r="BE256">
            <v>0.99667774086378746</v>
          </cell>
          <cell r="BI256">
            <v>1.0210983990623972</v>
          </cell>
          <cell r="BJ256">
            <v>0.65684970737518211</v>
          </cell>
        </row>
        <row r="257">
          <cell r="A257">
            <v>423</v>
          </cell>
          <cell r="AH257">
            <v>2</v>
          </cell>
          <cell r="AJ257">
            <v>8624.3833333333296</v>
          </cell>
          <cell r="AL257">
            <v>0</v>
          </cell>
          <cell r="AO257" t="str">
            <v>-</v>
          </cell>
          <cell r="AQ257" t="str">
            <v>-</v>
          </cell>
          <cell r="AS257" t="str">
            <v>-</v>
          </cell>
          <cell r="AU257" t="str">
            <v>-</v>
          </cell>
          <cell r="AZ257" t="str">
            <v>-</v>
          </cell>
          <cell r="BA257">
            <v>2</v>
          </cell>
          <cell r="BC257" t="str">
            <v>-</v>
          </cell>
          <cell r="BE257" t="str">
            <v>-</v>
          </cell>
          <cell r="BI257">
            <v>1.2999688923667296</v>
          </cell>
          <cell r="BJ257">
            <v>0.78121993278181945</v>
          </cell>
        </row>
        <row r="258">
          <cell r="A258">
            <v>1747</v>
          </cell>
          <cell r="AH258">
            <v>9</v>
          </cell>
          <cell r="AJ258">
            <v>7273.95</v>
          </cell>
          <cell r="AL258">
            <v>1433.88333333333</v>
          </cell>
          <cell r="AO258">
            <v>0</v>
          </cell>
          <cell r="AQ258">
            <v>0.28608574921111396</v>
          </cell>
          <cell r="AS258">
            <v>0.26047541008872599</v>
          </cell>
          <cell r="AU258">
            <v>0.248582</v>
          </cell>
          <cell r="AZ258">
            <v>2.3073283188479534</v>
          </cell>
          <cell r="BA258">
            <v>8.6944848508048302</v>
          </cell>
          <cell r="BC258">
            <v>3.67089801228942E-3</v>
          </cell>
          <cell r="BE258">
            <v>1</v>
          </cell>
          <cell r="BI258">
            <v>2.2970703509682235</v>
          </cell>
          <cell r="BJ258">
            <v>1.477653857100488</v>
          </cell>
        </row>
        <row r="259">
          <cell r="A259">
            <v>1919</v>
          </cell>
          <cell r="AH259" t="str">
            <v>-</v>
          </cell>
          <cell r="AJ259">
            <v>8698.0974814277961</v>
          </cell>
          <cell r="AL259">
            <v>0</v>
          </cell>
          <cell r="AO259">
            <v>0</v>
          </cell>
          <cell r="AQ259">
            <v>0</v>
          </cell>
          <cell r="AS259">
            <v>0</v>
          </cell>
          <cell r="AU259">
            <v>0.37630094582351881</v>
          </cell>
          <cell r="AZ259">
            <v>1.6145749258309943</v>
          </cell>
          <cell r="BA259">
            <v>5.4799999999999702</v>
          </cell>
          <cell r="BC259">
            <v>6.519761334567757E-3</v>
          </cell>
          <cell r="BE259">
            <v>0.99293350244609535</v>
          </cell>
          <cell r="BI259">
            <v>1.6039733667666047</v>
          </cell>
          <cell r="BJ259">
            <v>1.0318001062048954</v>
          </cell>
        </row>
        <row r="260">
          <cell r="A260">
            <v>528</v>
          </cell>
          <cell r="AH260">
            <v>8</v>
          </cell>
          <cell r="AJ260">
            <v>8103.2333333333299</v>
          </cell>
          <cell r="AL260">
            <v>4.75</v>
          </cell>
          <cell r="AO260">
            <v>0.37854363299007532</v>
          </cell>
          <cell r="AQ260">
            <v>0.34817095451672242</v>
          </cell>
          <cell r="AS260">
            <v>0.34417306564019479</v>
          </cell>
          <cell r="AU260">
            <v>0.34507300000000002</v>
          </cell>
          <cell r="AZ260">
            <v>2.4686701651619325</v>
          </cell>
          <cell r="BA260">
            <v>7.9988283153024096</v>
          </cell>
          <cell r="BC260">
            <v>3.3182222418013302E-2</v>
          </cell>
          <cell r="BE260">
            <v>0.99927701674277003</v>
          </cell>
          <cell r="BI260">
            <v>2.3580777959386552</v>
          </cell>
          <cell r="BJ260">
            <v>1.5168985786800457</v>
          </cell>
        </row>
        <row r="261">
          <cell r="A261">
            <v>415</v>
          </cell>
          <cell r="AH261">
            <v>3</v>
          </cell>
          <cell r="AJ261">
            <v>8661.6</v>
          </cell>
          <cell r="AL261">
            <v>0</v>
          </cell>
          <cell r="AO261">
            <v>0.38053284582040031</v>
          </cell>
          <cell r="AQ261">
            <v>0.34649534172771651</v>
          </cell>
          <cell r="AS261">
            <v>0.33329512191749255</v>
          </cell>
          <cell r="AU261">
            <v>0.278505</v>
          </cell>
          <cell r="AZ261">
            <v>0.99988536575247766</v>
          </cell>
          <cell r="BA261">
            <v>3</v>
          </cell>
          <cell r="BC261">
            <v>1E-4</v>
          </cell>
          <cell r="BE261">
            <v>1</v>
          </cell>
          <cell r="BI261">
            <v>0.99811873499208437</v>
          </cell>
          <cell r="BJ261">
            <v>0.64206740467641699</v>
          </cell>
        </row>
        <row r="262">
          <cell r="A262">
            <v>1652</v>
          </cell>
          <cell r="AH262">
            <v>2.9</v>
          </cell>
          <cell r="AJ262">
            <v>12564.25</v>
          </cell>
          <cell r="AL262">
            <v>0</v>
          </cell>
          <cell r="AO262" t="str">
            <v>-</v>
          </cell>
          <cell r="AQ262" t="str">
            <v>-</v>
          </cell>
          <cell r="AS262" t="str">
            <v>-</v>
          </cell>
          <cell r="AU262" t="str">
            <v>-</v>
          </cell>
          <cell r="AZ262">
            <v>2.9</v>
          </cell>
          <cell r="BA262">
            <v>2.9</v>
          </cell>
          <cell r="BC262">
            <v>2.4965901369862968E-3</v>
          </cell>
          <cell r="BE262">
            <v>1.4342751141552519</v>
          </cell>
          <cell r="BI262">
            <v>2.8636111978226024</v>
          </cell>
          <cell r="BJ262">
            <v>1.8420968821939459</v>
          </cell>
        </row>
        <row r="263">
          <cell r="A263">
            <v>1950</v>
          </cell>
          <cell r="AH263">
            <v>9</v>
          </cell>
          <cell r="AJ263">
            <v>7693.868852459017</v>
          </cell>
          <cell r="AL263">
            <v>0</v>
          </cell>
          <cell r="AO263">
            <v>0</v>
          </cell>
          <cell r="AQ263">
            <v>0</v>
          </cell>
          <cell r="AS263">
            <v>0</v>
          </cell>
          <cell r="AU263">
            <v>0.29430196721311475</v>
          </cell>
          <cell r="AZ263">
            <v>2.6516741482625816</v>
          </cell>
          <cell r="BA263">
            <v>9</v>
          </cell>
          <cell r="BC263">
            <v>1.108730049425046E-2</v>
          </cell>
          <cell r="BE263">
            <v>0.98341941762107898</v>
          </cell>
          <cell r="BI263">
            <v>2.6212854243021346</v>
          </cell>
          <cell r="BJ263">
            <v>1.6862141449645662</v>
          </cell>
        </row>
        <row r="264">
          <cell r="A264">
            <v>29</v>
          </cell>
          <cell r="AH264">
            <v>6</v>
          </cell>
          <cell r="AJ264">
            <v>8509.6666666666697</v>
          </cell>
          <cell r="AL264">
            <v>0</v>
          </cell>
          <cell r="AO264" t="str">
            <v>-</v>
          </cell>
          <cell r="AQ264" t="str">
            <v>-</v>
          </cell>
          <cell r="AS264" t="str">
            <v>-</v>
          </cell>
          <cell r="AU264" t="str">
            <v>-</v>
          </cell>
          <cell r="AZ264" t="str">
            <v>-</v>
          </cell>
          <cell r="BA264">
            <v>6</v>
          </cell>
          <cell r="BC264" t="str">
            <v>-</v>
          </cell>
          <cell r="BE264" t="str">
            <v>-</v>
          </cell>
          <cell r="BI264">
            <v>4.3317700528475438</v>
          </cell>
          <cell r="BJ264">
            <v>2.6031892988999235</v>
          </cell>
        </row>
        <row r="265">
          <cell r="A265">
            <v>20</v>
          </cell>
          <cell r="AH265">
            <v>0.25</v>
          </cell>
          <cell r="AJ265">
            <v>7639</v>
          </cell>
          <cell r="AL265">
            <v>1090.75</v>
          </cell>
          <cell r="AO265" t="str">
            <v>-</v>
          </cell>
          <cell r="AQ265" t="str">
            <v>-</v>
          </cell>
          <cell r="AS265" t="str">
            <v>-</v>
          </cell>
          <cell r="AU265" t="str">
            <v>-</v>
          </cell>
          <cell r="AZ265">
            <v>0.227362181047567</v>
          </cell>
          <cell r="BA265">
            <v>0.227362181047567</v>
          </cell>
          <cell r="BC265">
            <v>4.2084552878809599E-2</v>
          </cell>
          <cell r="BE265">
            <v>1</v>
          </cell>
          <cell r="BI265">
            <v>0.2172492609533381</v>
          </cell>
          <cell r="BJ265">
            <v>0.13975157890337131</v>
          </cell>
        </row>
        <row r="266">
          <cell r="A266">
            <v>1734</v>
          </cell>
          <cell r="AH266">
            <v>3</v>
          </cell>
          <cell r="AJ266">
            <v>8524.4500000000007</v>
          </cell>
          <cell r="AL266">
            <v>1.6000000000000003</v>
          </cell>
          <cell r="AO266">
            <v>0</v>
          </cell>
          <cell r="AQ266">
            <v>0.22713857821089412</v>
          </cell>
          <cell r="AS266">
            <v>0.22215636429722174</v>
          </cell>
          <cell r="AU266">
            <v>0.20533000000000001</v>
          </cell>
          <cell r="AZ266">
            <v>0.66646909289166523</v>
          </cell>
          <cell r="BA266">
            <v>3</v>
          </cell>
          <cell r="BC266">
            <v>2.4672259648260198E-3</v>
          </cell>
          <cell r="BE266">
            <v>0.99350646879756488</v>
          </cell>
          <cell r="BI266">
            <v>0.65718314726105753</v>
          </cell>
          <cell r="BJ266">
            <v>0.42275118476994933</v>
          </cell>
        </row>
        <row r="267">
          <cell r="A267">
            <v>325</v>
          </cell>
          <cell r="AH267">
            <v>0.27</v>
          </cell>
          <cell r="AJ267">
            <v>8760</v>
          </cell>
          <cell r="AL267">
            <v>0</v>
          </cell>
          <cell r="AO267" t="str">
            <v>-</v>
          </cell>
          <cell r="AQ267" t="str">
            <v>-</v>
          </cell>
          <cell r="AS267" t="str">
            <v>-</v>
          </cell>
          <cell r="AU267" t="str">
            <v>-</v>
          </cell>
          <cell r="AZ267">
            <v>8.867780017123289E-2</v>
          </cell>
          <cell r="BA267">
            <v>0.26999999999999902</v>
          </cell>
          <cell r="BC267">
            <v>2.2906854805586001E-2</v>
          </cell>
          <cell r="BE267">
            <v>1</v>
          </cell>
          <cell r="BI267">
            <v>8.6518105536486034E-2</v>
          </cell>
          <cell r="BJ267">
            <v>5.5655157579796832E-2</v>
          </cell>
        </row>
        <row r="268">
          <cell r="A268">
            <v>1664</v>
          </cell>
          <cell r="AH268">
            <v>0.80880714720000013</v>
          </cell>
          <cell r="AJ268">
            <v>8688</v>
          </cell>
          <cell r="AL268">
            <v>72</v>
          </cell>
          <cell r="AO268" t="str">
            <v>-</v>
          </cell>
          <cell r="AQ268" t="str">
            <v>-</v>
          </cell>
          <cell r="AS268" t="str">
            <v>-</v>
          </cell>
          <cell r="AU268" t="str">
            <v>-</v>
          </cell>
          <cell r="AZ268">
            <v>0.80880714720000013</v>
          </cell>
          <cell r="BA268">
            <v>1</v>
          </cell>
          <cell r="BC268">
            <v>0.14843110483890801</v>
          </cell>
          <cell r="BE268">
            <v>1</v>
          </cell>
          <cell r="BI268">
            <v>0.65431725830252463</v>
          </cell>
          <cell r="BJ268">
            <v>0.42090762265535719</v>
          </cell>
        </row>
        <row r="269">
          <cell r="A269">
            <v>164</v>
          </cell>
          <cell r="AH269" t="str">
            <v>-</v>
          </cell>
          <cell r="AJ269">
            <v>4254.383333333335</v>
          </cell>
          <cell r="AL269">
            <v>47.483333333333341</v>
          </cell>
          <cell r="AO269" t="str">
            <v>-</v>
          </cell>
          <cell r="AQ269" t="str">
            <v>-</v>
          </cell>
          <cell r="AS269" t="str">
            <v>-</v>
          </cell>
          <cell r="AU269" t="str">
            <v>-</v>
          </cell>
          <cell r="AZ269" t="str">
            <v>-</v>
          </cell>
          <cell r="BA269">
            <v>27.4460360231217</v>
          </cell>
          <cell r="BC269" t="str">
            <v>-</v>
          </cell>
          <cell r="BE269" t="str">
            <v>-</v>
          </cell>
          <cell r="BI269" t="str">
            <v>-</v>
          </cell>
          <cell r="BJ269" t="str">
            <v>-</v>
          </cell>
        </row>
        <row r="270">
          <cell r="A270">
            <v>164</v>
          </cell>
          <cell r="AH270" t="str">
            <v>-</v>
          </cell>
          <cell r="AJ270">
            <v>4229.1666666666652</v>
          </cell>
          <cell r="AL270">
            <v>73.825000000000003</v>
          </cell>
          <cell r="AO270" t="str">
            <v>-</v>
          </cell>
          <cell r="AQ270" t="str">
            <v>-</v>
          </cell>
          <cell r="AS270" t="str">
            <v>-</v>
          </cell>
          <cell r="AU270" t="str">
            <v>-</v>
          </cell>
          <cell r="AZ270" t="str">
            <v>-</v>
          </cell>
          <cell r="BA270">
            <v>27.382421919633401</v>
          </cell>
          <cell r="BC270" t="str">
            <v>-</v>
          </cell>
          <cell r="BE270" t="str">
            <v>-</v>
          </cell>
          <cell r="BI270" t="str">
            <v>-</v>
          </cell>
          <cell r="BJ270" t="str">
            <v>-</v>
          </cell>
        </row>
        <row r="271">
          <cell r="A271">
            <v>165</v>
          </cell>
          <cell r="AH271" t="str">
            <v>-</v>
          </cell>
          <cell r="AJ271">
            <v>4271.9416666666648</v>
          </cell>
          <cell r="AL271">
            <v>40.716666666666647</v>
          </cell>
          <cell r="AO271" t="str">
            <v>-</v>
          </cell>
          <cell r="AQ271" t="str">
            <v>-</v>
          </cell>
          <cell r="AS271" t="str">
            <v>-</v>
          </cell>
          <cell r="AU271" t="str">
            <v>-</v>
          </cell>
          <cell r="AZ271" t="str">
            <v>-</v>
          </cell>
          <cell r="BA271">
            <v>42.457132008679899</v>
          </cell>
          <cell r="BC271" t="str">
            <v>-</v>
          </cell>
          <cell r="BE271" t="str">
            <v>-</v>
          </cell>
          <cell r="BI271" t="str">
            <v>-</v>
          </cell>
          <cell r="BJ271" t="str">
            <v>-</v>
          </cell>
        </row>
        <row r="272">
          <cell r="A272">
            <v>165</v>
          </cell>
          <cell r="AH272" t="str">
            <v>-</v>
          </cell>
          <cell r="AJ272">
            <v>1235.2249999999999</v>
          </cell>
          <cell r="AL272">
            <v>3.625</v>
          </cell>
          <cell r="AO272" t="str">
            <v>-</v>
          </cell>
          <cell r="AQ272" t="str">
            <v>-</v>
          </cell>
          <cell r="AS272" t="str">
            <v>-</v>
          </cell>
          <cell r="AU272" t="str">
            <v>-</v>
          </cell>
          <cell r="AZ272" t="str">
            <v>-</v>
          </cell>
          <cell r="BA272">
            <v>42.409660841371696</v>
          </cell>
          <cell r="BC272" t="str">
            <v>-</v>
          </cell>
          <cell r="BE272" t="str">
            <v>-</v>
          </cell>
          <cell r="BI272" t="str">
            <v>-</v>
          </cell>
          <cell r="BJ272" t="str">
            <v>-</v>
          </cell>
        </row>
        <row r="273">
          <cell r="A273">
            <v>1669</v>
          </cell>
          <cell r="AH273">
            <v>9</v>
          </cell>
          <cell r="AJ273">
            <v>7812.3999999999987</v>
          </cell>
          <cell r="AL273">
            <v>95.5</v>
          </cell>
          <cell r="AO273">
            <v>0</v>
          </cell>
          <cell r="AQ273">
            <v>0.2066649421039097</v>
          </cell>
          <cell r="AS273">
            <v>0.19323494020639706</v>
          </cell>
          <cell r="AU273">
            <v>0.17866599999999999</v>
          </cell>
          <cell r="AZ273">
            <v>1.7391144618575736</v>
          </cell>
          <cell r="BA273">
            <v>9</v>
          </cell>
          <cell r="BC273">
            <v>4.1823059761758298E-2</v>
          </cell>
          <cell r="BE273">
            <v>0.99991438356164386</v>
          </cell>
          <cell r="BI273">
            <v>1.66438533020392</v>
          </cell>
          <cell r="BJ273">
            <v>1.0706617678647292</v>
          </cell>
        </row>
        <row r="274">
          <cell r="A274">
            <v>308</v>
          </cell>
          <cell r="AH274">
            <v>0.15</v>
          </cell>
          <cell r="AJ274">
            <v>1416</v>
          </cell>
          <cell r="AL274">
            <v>0</v>
          </cell>
          <cell r="AO274">
            <v>6.475614670057904E-2</v>
          </cell>
          <cell r="AQ274">
            <v>8.7917351598177498E-2</v>
          </cell>
          <cell r="AS274">
            <v>7.7500913242011735E-2</v>
          </cell>
          <cell r="AU274">
            <v>0.11972299999999998</v>
          </cell>
          <cell r="AZ274">
            <v>9.7134220050868556E-3</v>
          </cell>
          <cell r="BA274">
            <v>0.15</v>
          </cell>
          <cell r="BC274">
            <v>7.5373993095512098E-2</v>
          </cell>
          <cell r="BE274">
            <v>1</v>
          </cell>
          <cell r="BI274">
            <v>2.9281441907700154E-3</v>
          </cell>
          <cell r="BJ274">
            <v>1.8836095097452918E-3</v>
          </cell>
        </row>
        <row r="275">
          <cell r="A275">
            <v>410</v>
          </cell>
          <cell r="AH275">
            <v>2.5099999999999998</v>
          </cell>
          <cell r="AJ275">
            <v>8088.9666666666708</v>
          </cell>
          <cell r="AL275">
            <v>0</v>
          </cell>
          <cell r="AO275" t="str">
            <v>-</v>
          </cell>
          <cell r="AQ275" t="str">
            <v>-</v>
          </cell>
          <cell r="AS275" t="str">
            <v>-</v>
          </cell>
          <cell r="AU275" t="str">
            <v>-</v>
          </cell>
          <cell r="AZ275">
            <v>0.75289897260273941</v>
          </cell>
          <cell r="BA275">
            <v>2.5099999999999998</v>
          </cell>
          <cell r="BC275">
            <v>8.7704944727178599E-3</v>
          </cell>
          <cell r="BE275">
            <v>0.99992579908675805</v>
          </cell>
          <cell r="BI275">
            <v>0.74249562521855594</v>
          </cell>
          <cell r="BJ275">
            <v>0.47763078915801788</v>
          </cell>
        </row>
        <row r="276">
          <cell r="A276">
            <v>1914</v>
          </cell>
          <cell r="AH276">
            <v>8.6</v>
          </cell>
          <cell r="AJ276">
            <v>6494.9343252353829</v>
          </cell>
          <cell r="AL276">
            <v>0</v>
          </cell>
          <cell r="AO276">
            <v>0</v>
          </cell>
          <cell r="AQ276">
            <v>0</v>
          </cell>
          <cell r="AS276">
            <v>0.17293487925364628</v>
          </cell>
          <cell r="AU276">
            <v>0.23472411949320002</v>
          </cell>
          <cell r="AZ276">
            <v>1.487758766219119</v>
          </cell>
          <cell r="BA276">
            <v>8.6</v>
          </cell>
          <cell r="BC276">
            <v>3.8818959258726166E-2</v>
          </cell>
          <cell r="BE276">
            <v>0.99965128443566198</v>
          </cell>
          <cell r="BI276">
            <v>1.4299853728049607</v>
          </cell>
          <cell r="BJ276">
            <v>0.91987753045172638</v>
          </cell>
        </row>
        <row r="277">
          <cell r="A277">
            <v>612</v>
          </cell>
          <cell r="AH277">
            <v>3</v>
          </cell>
          <cell r="AJ277">
            <v>8302.6</v>
          </cell>
          <cell r="AL277">
            <v>0</v>
          </cell>
          <cell r="AO277">
            <v>0.16807178410790855</v>
          </cell>
          <cell r="AQ277">
            <v>0.15442110701673548</v>
          </cell>
          <cell r="AS277">
            <v>0.1442406474521557</v>
          </cell>
          <cell r="AU277">
            <v>0.13623299999999999</v>
          </cell>
          <cell r="AZ277">
            <v>0.4327219423564671</v>
          </cell>
          <cell r="BA277">
            <v>3</v>
          </cell>
          <cell r="BC277">
            <v>5.5509442746354103E-3</v>
          </cell>
          <cell r="BE277">
            <v>0.99987252663622483</v>
          </cell>
          <cell r="BI277">
            <v>0.24381701791737598</v>
          </cell>
          <cell r="BJ277">
            <v>0.15684202131662675</v>
          </cell>
        </row>
        <row r="278">
          <cell r="A278">
            <v>110</v>
          </cell>
          <cell r="AH278" t="str">
            <v>-</v>
          </cell>
          <cell r="AJ278">
            <v>0</v>
          </cell>
          <cell r="AL278">
            <v>0</v>
          </cell>
          <cell r="AO278" t="str">
            <v>-</v>
          </cell>
          <cell r="AQ278" t="str">
            <v>-</v>
          </cell>
          <cell r="AS278" t="str">
            <v>-</v>
          </cell>
          <cell r="AU278" t="str">
            <v>-</v>
          </cell>
          <cell r="AZ278" t="str">
            <v>-</v>
          </cell>
          <cell r="BA278">
            <v>0</v>
          </cell>
          <cell r="BC278" t="str">
            <v>-</v>
          </cell>
          <cell r="BE278" t="str">
            <v>-</v>
          </cell>
          <cell r="BI278" t="str">
            <v>-</v>
          </cell>
          <cell r="BJ278" t="str">
            <v>-</v>
          </cell>
        </row>
        <row r="279">
          <cell r="A279">
            <v>110</v>
          </cell>
          <cell r="AH279" t="str">
            <v>-</v>
          </cell>
          <cell r="AJ279">
            <v>3037.8183486839948</v>
          </cell>
          <cell r="AL279">
            <v>0</v>
          </cell>
          <cell r="AO279" t="str">
            <v>-</v>
          </cell>
          <cell r="AQ279" t="str">
            <v>-</v>
          </cell>
          <cell r="AS279" t="str">
            <v>-</v>
          </cell>
          <cell r="AU279" t="str">
            <v>-</v>
          </cell>
          <cell r="AZ279" t="str">
            <v>-</v>
          </cell>
          <cell r="BA279">
            <v>5.29</v>
          </cell>
          <cell r="BC279" t="str">
            <v>-</v>
          </cell>
          <cell r="BE279" t="str">
            <v>-</v>
          </cell>
          <cell r="BI279" t="str">
            <v>-</v>
          </cell>
          <cell r="BJ279" t="str">
            <v>-</v>
          </cell>
        </row>
        <row r="280">
          <cell r="A280">
            <v>110</v>
          </cell>
          <cell r="AH280" t="str">
            <v>-</v>
          </cell>
          <cell r="AJ280">
            <v>0</v>
          </cell>
          <cell r="AL280">
            <v>0</v>
          </cell>
          <cell r="AO280" t="str">
            <v>-</v>
          </cell>
          <cell r="AQ280" t="str">
            <v>-</v>
          </cell>
          <cell r="AS280" t="str">
            <v>-</v>
          </cell>
          <cell r="AU280" t="str">
            <v>-</v>
          </cell>
          <cell r="AZ280" t="str">
            <v>-</v>
          </cell>
          <cell r="BA280">
            <v>0</v>
          </cell>
          <cell r="BC280" t="str">
            <v>-</v>
          </cell>
          <cell r="BE280" t="str">
            <v>-</v>
          </cell>
          <cell r="BI280" t="str">
            <v>-</v>
          </cell>
          <cell r="BJ280" t="str">
            <v>-</v>
          </cell>
        </row>
        <row r="281">
          <cell r="A281">
            <v>583</v>
          </cell>
          <cell r="AH281" t="str">
            <v>-</v>
          </cell>
          <cell r="AJ281">
            <v>2511</v>
          </cell>
          <cell r="AL281">
            <v>0</v>
          </cell>
          <cell r="AO281" t="str">
            <v>-</v>
          </cell>
          <cell r="AQ281" t="str">
            <v>-</v>
          </cell>
          <cell r="AS281" t="str">
            <v>-</v>
          </cell>
          <cell r="AU281" t="str">
            <v>-</v>
          </cell>
          <cell r="AZ281" t="str">
            <v>-</v>
          </cell>
          <cell r="BA281">
            <v>4.5</v>
          </cell>
          <cell r="BC281" t="str">
            <v>-</v>
          </cell>
          <cell r="BE281" t="str">
            <v>-</v>
          </cell>
          <cell r="BI281" t="str">
            <v>-</v>
          </cell>
          <cell r="BJ281" t="str">
            <v>-</v>
          </cell>
        </row>
        <row r="282">
          <cell r="A282">
            <v>583</v>
          </cell>
          <cell r="AH282" t="str">
            <v>-</v>
          </cell>
          <cell r="AJ282">
            <v>2511</v>
          </cell>
          <cell r="AL282">
            <v>0</v>
          </cell>
          <cell r="AO282" t="str">
            <v>-</v>
          </cell>
          <cell r="AQ282" t="str">
            <v>-</v>
          </cell>
          <cell r="AS282" t="str">
            <v>-</v>
          </cell>
          <cell r="AU282" t="str">
            <v>-</v>
          </cell>
          <cell r="AZ282" t="str">
            <v>-</v>
          </cell>
          <cell r="BA282">
            <v>4.5</v>
          </cell>
          <cell r="BC282" t="str">
            <v>-</v>
          </cell>
          <cell r="BE282" t="str">
            <v>-</v>
          </cell>
          <cell r="BI282" t="str">
            <v>-</v>
          </cell>
          <cell r="BJ282" t="str">
            <v>-</v>
          </cell>
        </row>
        <row r="283">
          <cell r="A283">
            <v>1677</v>
          </cell>
          <cell r="AH283" t="str">
            <v>-</v>
          </cell>
          <cell r="AJ283">
            <v>3836.6154666666671</v>
          </cell>
          <cell r="AL283">
            <v>4.1761777777777791</v>
          </cell>
          <cell r="AO283" t="str">
            <v>-</v>
          </cell>
          <cell r="AQ283" t="str">
            <v>-</v>
          </cell>
          <cell r="AS283" t="str">
            <v>-</v>
          </cell>
          <cell r="AU283" t="str">
            <v>-</v>
          </cell>
          <cell r="AZ283" t="str">
            <v>-</v>
          </cell>
          <cell r="BA283">
            <v>10.14</v>
          </cell>
          <cell r="BC283" t="str">
            <v>-</v>
          </cell>
          <cell r="BE283" t="str">
            <v>-</v>
          </cell>
          <cell r="BI283" t="str">
            <v>-</v>
          </cell>
          <cell r="BJ283" t="str">
            <v>-</v>
          </cell>
        </row>
        <row r="284">
          <cell r="A284">
            <v>1677</v>
          </cell>
          <cell r="AH284" t="str">
            <v>-</v>
          </cell>
          <cell r="AJ284">
            <v>3892.5131555555545</v>
          </cell>
          <cell r="AL284">
            <v>4.3564444444444463</v>
          </cell>
          <cell r="AO284" t="str">
            <v>-</v>
          </cell>
          <cell r="AQ284" t="str">
            <v>-</v>
          </cell>
          <cell r="AS284" t="str">
            <v>-</v>
          </cell>
          <cell r="AU284" t="str">
            <v>-</v>
          </cell>
          <cell r="AZ284" t="str">
            <v>-</v>
          </cell>
          <cell r="BA284">
            <v>10.14</v>
          </cell>
          <cell r="BC284" t="str">
            <v>-</v>
          </cell>
          <cell r="BE284" t="str">
            <v>-</v>
          </cell>
          <cell r="BI284" t="str">
            <v>-</v>
          </cell>
          <cell r="BJ284" t="str">
            <v>-</v>
          </cell>
        </row>
        <row r="285">
          <cell r="A285">
            <v>120</v>
          </cell>
          <cell r="AH285">
            <v>23.8</v>
          </cell>
          <cell r="AJ285">
            <v>8674.25</v>
          </cell>
          <cell r="AL285">
            <v>0</v>
          </cell>
          <cell r="AO285" t="str">
            <v>-</v>
          </cell>
          <cell r="AQ285" t="str">
            <v>-</v>
          </cell>
          <cell r="AS285" t="str">
            <v>-</v>
          </cell>
          <cell r="AU285" t="str">
            <v>-</v>
          </cell>
          <cell r="AZ285">
            <v>23.8</v>
          </cell>
          <cell r="BA285">
            <v>23.8</v>
          </cell>
          <cell r="BC285">
            <v>1.47383079958222E-2</v>
          </cell>
          <cell r="BE285">
            <v>0.99021118721461199</v>
          </cell>
          <cell r="BI285">
            <v>23.0919798793024</v>
          </cell>
          <cell r="BJ285">
            <v>14.854552940599111</v>
          </cell>
        </row>
        <row r="286">
          <cell r="A286">
            <v>575</v>
          </cell>
          <cell r="AH286">
            <v>3</v>
          </cell>
          <cell r="AJ286">
            <v>2386.2499999999964</v>
          </cell>
          <cell r="AL286">
            <v>157.5</v>
          </cell>
          <cell r="AO286" t="str">
            <v>-</v>
          </cell>
          <cell r="AQ286" t="str">
            <v>-</v>
          </cell>
          <cell r="AS286" t="str">
            <v>-</v>
          </cell>
          <cell r="AU286" t="str">
            <v>-</v>
          </cell>
          <cell r="AZ286">
            <v>3</v>
          </cell>
          <cell r="BA286">
            <v>3</v>
          </cell>
          <cell r="BC286">
            <v>7.5132458285841003E-2</v>
          </cell>
          <cell r="BE286">
            <v>0.93346889269406341</v>
          </cell>
          <cell r="BI286">
            <v>1.2872834912866313</v>
          </cell>
          <cell r="BJ286">
            <v>0.82808060940741601</v>
          </cell>
        </row>
        <row r="287">
          <cell r="A287">
            <v>171</v>
          </cell>
          <cell r="AH287" t="str">
            <v>-</v>
          </cell>
          <cell r="AJ287">
            <v>389.72793427230079</v>
          </cell>
          <cell r="AL287">
            <v>5794.8916666666701</v>
          </cell>
          <cell r="AO287" t="str">
            <v>-</v>
          </cell>
          <cell r="AQ287" t="str">
            <v>-</v>
          </cell>
          <cell r="AS287" t="str">
            <v>-</v>
          </cell>
          <cell r="AU287" t="str">
            <v>-</v>
          </cell>
          <cell r="AZ287" t="str">
            <v>-</v>
          </cell>
          <cell r="BA287">
            <v>7.8141596058133702</v>
          </cell>
          <cell r="BC287" t="str">
            <v>-</v>
          </cell>
          <cell r="BE287" t="str">
            <v>-</v>
          </cell>
          <cell r="BI287" t="str">
            <v>-</v>
          </cell>
          <cell r="BJ287" t="str">
            <v>-</v>
          </cell>
        </row>
        <row r="288">
          <cell r="A288">
            <v>171</v>
          </cell>
          <cell r="AH288" t="str">
            <v>-</v>
          </cell>
          <cell r="AJ288">
            <v>1284.2510563380279</v>
          </cell>
          <cell r="AL288">
            <v>0.92676056338028223</v>
          </cell>
          <cell r="AO288" t="str">
            <v>-</v>
          </cell>
          <cell r="AQ288" t="str">
            <v>-</v>
          </cell>
          <cell r="AS288" t="str">
            <v>-</v>
          </cell>
          <cell r="AU288" t="str">
            <v>-</v>
          </cell>
          <cell r="AZ288" t="str">
            <v>-</v>
          </cell>
          <cell r="BA288">
            <v>2.0994670061659102</v>
          </cell>
          <cell r="BC288" t="str">
            <v>-</v>
          </cell>
          <cell r="BE288" t="str">
            <v>-</v>
          </cell>
          <cell r="BI288" t="str">
            <v>-</v>
          </cell>
          <cell r="BJ288" t="str">
            <v>-</v>
          </cell>
        </row>
        <row r="289">
          <cell r="A289">
            <v>1830</v>
          </cell>
          <cell r="AH289">
            <v>8.6</v>
          </cell>
          <cell r="AJ289">
            <v>8760</v>
          </cell>
          <cell r="AL289">
            <v>0</v>
          </cell>
          <cell r="AO289" t="str">
            <v>-</v>
          </cell>
          <cell r="AQ289" t="str">
            <v>-</v>
          </cell>
          <cell r="AS289" t="str">
            <v>-</v>
          </cell>
          <cell r="AU289" t="str">
            <v>-</v>
          </cell>
          <cell r="AZ289">
            <v>8.5999999999999979</v>
          </cell>
          <cell r="BA289">
            <v>8.6</v>
          </cell>
          <cell r="BC289">
            <v>4.0175013698630097E-3</v>
          </cell>
          <cell r="BE289">
            <v>1</v>
          </cell>
          <cell r="BI289">
            <v>8.5654494882191781</v>
          </cell>
          <cell r="BJ289">
            <v>5.5099616207799631</v>
          </cell>
        </row>
        <row r="290">
          <cell r="A290">
            <v>328</v>
          </cell>
          <cell r="AH290" t="str">
            <v>-</v>
          </cell>
          <cell r="AJ290">
            <v>2616.1214999999997</v>
          </cell>
          <cell r="AL290">
            <v>1043.4599999999998</v>
          </cell>
          <cell r="AO290" t="str">
            <v>-</v>
          </cell>
          <cell r="AQ290" t="str">
            <v>-</v>
          </cell>
          <cell r="AS290" t="str">
            <v>-</v>
          </cell>
          <cell r="AU290" t="str">
            <v>-</v>
          </cell>
          <cell r="AZ290" t="str">
            <v>-</v>
          </cell>
          <cell r="BA290">
            <v>10.190628955797299</v>
          </cell>
          <cell r="BC290" t="str">
            <v>-</v>
          </cell>
          <cell r="BE290" t="str">
            <v>-</v>
          </cell>
          <cell r="BI290" t="str">
            <v>-</v>
          </cell>
          <cell r="BJ290" t="str">
            <v>-</v>
          </cell>
        </row>
        <row r="291">
          <cell r="A291">
            <v>328</v>
          </cell>
          <cell r="AH291" t="str">
            <v>-</v>
          </cell>
          <cell r="AJ291">
            <v>2596.2060000000001</v>
          </cell>
          <cell r="AL291">
            <v>992.45149999999808</v>
          </cell>
          <cell r="AO291" t="str">
            <v>-</v>
          </cell>
          <cell r="AQ291" t="str">
            <v>-</v>
          </cell>
          <cell r="AS291" t="str">
            <v>-</v>
          </cell>
          <cell r="AU291" t="str">
            <v>-</v>
          </cell>
          <cell r="AZ291" t="str">
            <v>-</v>
          </cell>
          <cell r="BA291">
            <v>10.1858051374365</v>
          </cell>
          <cell r="BC291" t="str">
            <v>-</v>
          </cell>
          <cell r="BE291" t="str">
            <v>-</v>
          </cell>
          <cell r="BI291" t="str">
            <v>-</v>
          </cell>
          <cell r="BJ291" t="str">
            <v>-</v>
          </cell>
        </row>
        <row r="292">
          <cell r="A292">
            <v>111</v>
          </cell>
          <cell r="AH292" t="str">
            <v>-</v>
          </cell>
          <cell r="AJ292">
            <v>1.5033939261642149</v>
          </cell>
          <cell r="AL292">
            <v>1536.5771898437497</v>
          </cell>
          <cell r="AO292" t="str">
            <v>-</v>
          </cell>
          <cell r="AQ292" t="str">
            <v>-</v>
          </cell>
          <cell r="AS292" t="str">
            <v>-</v>
          </cell>
          <cell r="AU292" t="str">
            <v>-</v>
          </cell>
          <cell r="AZ292" t="str">
            <v>-</v>
          </cell>
          <cell r="BA292">
            <v>4.4278566984098298</v>
          </cell>
          <cell r="BC292" t="str">
            <v>-</v>
          </cell>
          <cell r="BE292" t="str">
            <v>-</v>
          </cell>
          <cell r="BI292" t="str">
            <v>-</v>
          </cell>
          <cell r="BJ292" t="str">
            <v>-</v>
          </cell>
        </row>
        <row r="293">
          <cell r="A293">
            <v>111</v>
          </cell>
          <cell r="AH293" t="str">
            <v>-</v>
          </cell>
          <cell r="AJ293">
            <v>61.900477941176462</v>
          </cell>
          <cell r="AL293">
            <v>3371.6774798942997</v>
          </cell>
          <cell r="AO293" t="str">
            <v>-</v>
          </cell>
          <cell r="AQ293" t="str">
            <v>-</v>
          </cell>
          <cell r="AS293" t="str">
            <v>-</v>
          </cell>
          <cell r="AU293" t="str">
            <v>-</v>
          </cell>
          <cell r="AZ293" t="str">
            <v>-</v>
          </cell>
          <cell r="BA293">
            <v>9.3538500000000102</v>
          </cell>
          <cell r="BC293" t="str">
            <v>-</v>
          </cell>
          <cell r="BE293" t="str">
            <v>-</v>
          </cell>
          <cell r="BI293" t="str">
            <v>-</v>
          </cell>
          <cell r="BJ293" t="str">
            <v>-</v>
          </cell>
        </row>
        <row r="294">
          <cell r="A294">
            <v>111</v>
          </cell>
          <cell r="AH294" t="str">
            <v>-</v>
          </cell>
          <cell r="AJ294">
            <v>0</v>
          </cell>
          <cell r="AL294">
            <v>2878.3449406250011</v>
          </cell>
          <cell r="AO294" t="str">
            <v>-</v>
          </cell>
          <cell r="AQ294" t="str">
            <v>-</v>
          </cell>
          <cell r="AS294" t="str">
            <v>-</v>
          </cell>
          <cell r="AU294" t="str">
            <v>-</v>
          </cell>
          <cell r="AZ294" t="str">
            <v>-</v>
          </cell>
          <cell r="BA294">
            <v>7.9753800000000004</v>
          </cell>
          <cell r="BC294" t="str">
            <v>-</v>
          </cell>
          <cell r="BE294" t="str">
            <v>-</v>
          </cell>
          <cell r="BI294" t="str">
            <v>-</v>
          </cell>
          <cell r="BJ294" t="str">
            <v>-</v>
          </cell>
        </row>
        <row r="295">
          <cell r="A295">
            <v>262</v>
          </cell>
          <cell r="AH295">
            <v>1.919</v>
          </cell>
          <cell r="AJ295">
            <v>8684.15</v>
          </cell>
          <cell r="AL295">
            <v>0</v>
          </cell>
          <cell r="AO295" t="str">
            <v>-</v>
          </cell>
          <cell r="AQ295" t="str">
            <v>-</v>
          </cell>
          <cell r="AS295" t="str">
            <v>-</v>
          </cell>
          <cell r="AU295" t="str">
            <v>-</v>
          </cell>
          <cell r="AZ295">
            <v>0.47949965378732451</v>
          </cell>
          <cell r="BA295">
            <v>1.919</v>
          </cell>
          <cell r="BC295">
            <v>8.1687334901050915E-2</v>
          </cell>
          <cell r="BE295">
            <v>0.99964992389649898</v>
          </cell>
          <cell r="BI295">
            <v>0.4376234323176032</v>
          </cell>
          <cell r="BJ295">
            <v>0.28151334261447108</v>
          </cell>
        </row>
        <row r="296">
          <cell r="A296">
            <v>261</v>
          </cell>
          <cell r="AH296">
            <v>1.9</v>
          </cell>
          <cell r="AJ296">
            <v>4896.4833333333299</v>
          </cell>
          <cell r="AL296">
            <v>0</v>
          </cell>
          <cell r="AO296" t="str">
            <v>-</v>
          </cell>
          <cell r="AQ296" t="str">
            <v>-</v>
          </cell>
          <cell r="AS296" t="str">
            <v>-</v>
          </cell>
          <cell r="AU296" t="str">
            <v>-</v>
          </cell>
          <cell r="AZ296">
            <v>1.6517479143627052</v>
          </cell>
          <cell r="BA296">
            <v>1.9</v>
          </cell>
          <cell r="BC296">
            <v>0.118262094735124</v>
          </cell>
          <cell r="BE296">
            <v>1</v>
          </cell>
          <cell r="BI296">
            <v>0.80664704854110836</v>
          </cell>
          <cell r="BJ296">
            <v>0.51889796152437573</v>
          </cell>
        </row>
        <row r="297">
          <cell r="A297">
            <v>369</v>
          </cell>
          <cell r="AH297">
            <v>8.48</v>
          </cell>
          <cell r="AJ297">
            <v>8760</v>
          </cell>
          <cell r="AL297">
            <v>0</v>
          </cell>
          <cell r="AO297" t="str">
            <v>-</v>
          </cell>
          <cell r="AQ297" t="str">
            <v>-</v>
          </cell>
          <cell r="AS297" t="str">
            <v>-</v>
          </cell>
          <cell r="AU297" t="str">
            <v>-</v>
          </cell>
          <cell r="AZ297">
            <v>8.4799999999999986</v>
          </cell>
          <cell r="BA297">
            <v>8.48</v>
          </cell>
          <cell r="BC297">
            <v>1E-4</v>
          </cell>
          <cell r="BE297">
            <v>1</v>
          </cell>
          <cell r="BI297">
            <v>8.4791520000000151</v>
          </cell>
          <cell r="BJ297">
            <v>5.4544483813742213</v>
          </cell>
        </row>
        <row r="298">
          <cell r="A298">
            <v>298</v>
          </cell>
          <cell r="AH298">
            <v>1.1000000000000001</v>
          </cell>
          <cell r="AJ298">
            <v>8608</v>
          </cell>
          <cell r="AL298">
            <v>0</v>
          </cell>
          <cell r="AO298" t="str">
            <v>-</v>
          </cell>
          <cell r="AQ298" t="str">
            <v>-</v>
          </cell>
          <cell r="AS298" t="str">
            <v>-</v>
          </cell>
          <cell r="AU298" t="str">
            <v>-</v>
          </cell>
          <cell r="AZ298">
            <v>0.2638909769977168</v>
          </cell>
          <cell r="BA298">
            <v>1.1000000000000001</v>
          </cell>
          <cell r="BC298">
            <v>1.4613357623865401E-2</v>
          </cell>
          <cell r="BE298">
            <v>0.99914383561643805</v>
          </cell>
          <cell r="BI298">
            <v>0.25734379726856538</v>
          </cell>
          <cell r="BJ298">
            <v>0.16554349520662204</v>
          </cell>
        </row>
        <row r="299">
          <cell r="A299">
            <v>22</v>
          </cell>
          <cell r="AH299">
            <v>9</v>
          </cell>
          <cell r="AJ299">
            <v>8760</v>
          </cell>
          <cell r="AL299">
            <v>0</v>
          </cell>
          <cell r="AO299" t="str">
            <v>-</v>
          </cell>
          <cell r="AQ299" t="str">
            <v>-</v>
          </cell>
          <cell r="AS299" t="str">
            <v>-</v>
          </cell>
          <cell r="AU299" t="str">
            <v>-</v>
          </cell>
          <cell r="AZ299">
            <v>9</v>
          </cell>
          <cell r="BA299">
            <v>9</v>
          </cell>
          <cell r="BC299">
            <v>1E-4</v>
          </cell>
          <cell r="BE299">
            <v>1</v>
          </cell>
          <cell r="BI299">
            <v>8.9990999999999968</v>
          </cell>
          <cell r="BJ299">
            <v>5.7889192726848915</v>
          </cell>
        </row>
        <row r="300">
          <cell r="A300">
            <v>23</v>
          </cell>
          <cell r="AH300">
            <v>9</v>
          </cell>
          <cell r="AJ300">
            <v>8760</v>
          </cell>
          <cell r="AL300">
            <v>0</v>
          </cell>
          <cell r="AO300" t="str">
            <v>-</v>
          </cell>
          <cell r="AQ300" t="str">
            <v>-</v>
          </cell>
          <cell r="AS300" t="str">
            <v>-</v>
          </cell>
          <cell r="AU300" t="str">
            <v>-</v>
          </cell>
          <cell r="AZ300">
            <v>9</v>
          </cell>
          <cell r="BA300">
            <v>9</v>
          </cell>
          <cell r="BC300">
            <v>1E-4</v>
          </cell>
          <cell r="BE300">
            <v>1</v>
          </cell>
          <cell r="BI300">
            <v>8.9990999999999968</v>
          </cell>
          <cell r="BJ300">
            <v>5.7889192726848915</v>
          </cell>
        </row>
        <row r="301">
          <cell r="A301">
            <v>3</v>
          </cell>
          <cell r="AH301" t="str">
            <v>-</v>
          </cell>
          <cell r="AJ301">
            <v>0</v>
          </cell>
          <cell r="AL301">
            <v>936.01003395831106</v>
          </cell>
          <cell r="AO301" t="str">
            <v>-</v>
          </cell>
          <cell r="AQ301" t="str">
            <v>-</v>
          </cell>
          <cell r="AS301" t="str">
            <v>-</v>
          </cell>
          <cell r="AU301" t="str">
            <v>-</v>
          </cell>
          <cell r="AZ301" t="str">
            <v>-</v>
          </cell>
          <cell r="BA301">
            <v>1</v>
          </cell>
          <cell r="BC301" t="str">
            <v>-</v>
          </cell>
          <cell r="BE301" t="str">
            <v>-</v>
          </cell>
          <cell r="BI301" t="str">
            <v>-</v>
          </cell>
          <cell r="BJ301" t="str">
            <v>-</v>
          </cell>
        </row>
        <row r="302">
          <cell r="A302">
            <v>3</v>
          </cell>
          <cell r="AH302" t="str">
            <v>-</v>
          </cell>
          <cell r="AJ302">
            <v>0</v>
          </cell>
          <cell r="AL302">
            <v>934.95285574943091</v>
          </cell>
          <cell r="AO302" t="str">
            <v>-</v>
          </cell>
          <cell r="AQ302" t="str">
            <v>-</v>
          </cell>
          <cell r="AS302" t="str">
            <v>-</v>
          </cell>
          <cell r="AU302" t="str">
            <v>-</v>
          </cell>
          <cell r="AZ302" t="str">
            <v>-</v>
          </cell>
          <cell r="BA302">
            <v>1</v>
          </cell>
          <cell r="BC302" t="str">
            <v>-</v>
          </cell>
          <cell r="BE302" t="str">
            <v>-</v>
          </cell>
          <cell r="BI302" t="str">
            <v>-</v>
          </cell>
          <cell r="BJ302" t="str">
            <v>-</v>
          </cell>
        </row>
        <row r="303">
          <cell r="A303">
            <v>3</v>
          </cell>
          <cell r="AH303" t="str">
            <v>-</v>
          </cell>
          <cell r="AJ303">
            <v>0</v>
          </cell>
          <cell r="AL303">
            <v>932.25529243885728</v>
          </cell>
          <cell r="AO303" t="str">
            <v>-</v>
          </cell>
          <cell r="AQ303" t="str">
            <v>-</v>
          </cell>
          <cell r="AS303" t="str">
            <v>-</v>
          </cell>
          <cell r="AU303" t="str">
            <v>-</v>
          </cell>
          <cell r="AZ303" t="str">
            <v>-</v>
          </cell>
          <cell r="BA303">
            <v>1</v>
          </cell>
          <cell r="BC303" t="str">
            <v>-</v>
          </cell>
          <cell r="BE303" t="str">
            <v>-</v>
          </cell>
          <cell r="BI303" t="str">
            <v>-</v>
          </cell>
          <cell r="BJ303" t="str">
            <v>-</v>
          </cell>
        </row>
        <row r="304">
          <cell r="A304">
            <v>3</v>
          </cell>
          <cell r="AH304" t="str">
            <v>-</v>
          </cell>
          <cell r="AJ304">
            <v>0</v>
          </cell>
          <cell r="AL304">
            <v>935.20835591199727</v>
          </cell>
          <cell r="AO304" t="str">
            <v>-</v>
          </cell>
          <cell r="AQ304" t="str">
            <v>-</v>
          </cell>
          <cell r="AS304" t="str">
            <v>-</v>
          </cell>
          <cell r="AU304" t="str">
            <v>-</v>
          </cell>
          <cell r="AZ304" t="str">
            <v>-</v>
          </cell>
          <cell r="BA304">
            <v>1</v>
          </cell>
          <cell r="BC304" t="str">
            <v>-</v>
          </cell>
          <cell r="BE304" t="str">
            <v>-</v>
          </cell>
          <cell r="BI304" t="str">
            <v>-</v>
          </cell>
          <cell r="BJ304" t="str">
            <v>-</v>
          </cell>
        </row>
        <row r="305">
          <cell r="A305">
            <v>3</v>
          </cell>
          <cell r="AH305" t="str">
            <v>-</v>
          </cell>
          <cell r="AJ305">
            <v>0</v>
          </cell>
          <cell r="AL305">
            <v>972.24662223185601</v>
          </cell>
          <cell r="AO305" t="str">
            <v>-</v>
          </cell>
          <cell r="AQ305" t="str">
            <v>-</v>
          </cell>
          <cell r="AS305" t="str">
            <v>-</v>
          </cell>
          <cell r="AU305" t="str">
            <v>-</v>
          </cell>
          <cell r="AZ305" t="str">
            <v>-</v>
          </cell>
          <cell r="BA305">
            <v>1</v>
          </cell>
          <cell r="BC305" t="str">
            <v>-</v>
          </cell>
          <cell r="BE305" t="str">
            <v>-</v>
          </cell>
          <cell r="BI305" t="str">
            <v>-</v>
          </cell>
          <cell r="BJ305" t="str">
            <v>-</v>
          </cell>
        </row>
        <row r="306">
          <cell r="A306">
            <v>3</v>
          </cell>
          <cell r="AH306" t="str">
            <v>-</v>
          </cell>
          <cell r="AJ306">
            <v>0</v>
          </cell>
          <cell r="AL306">
            <v>972.24662223185601</v>
          </cell>
          <cell r="AO306" t="str">
            <v>-</v>
          </cell>
          <cell r="AQ306" t="str">
            <v>-</v>
          </cell>
          <cell r="AS306" t="str">
            <v>-</v>
          </cell>
          <cell r="AU306" t="str">
            <v>-</v>
          </cell>
          <cell r="AZ306" t="str">
            <v>-</v>
          </cell>
          <cell r="BA306">
            <v>1</v>
          </cell>
          <cell r="BC306" t="str">
            <v>-</v>
          </cell>
          <cell r="BE306" t="str">
            <v>-</v>
          </cell>
          <cell r="BI306" t="str">
            <v>-</v>
          </cell>
          <cell r="BJ306" t="str">
            <v>-</v>
          </cell>
        </row>
        <row r="307">
          <cell r="A307">
            <v>3</v>
          </cell>
          <cell r="AH307" t="str">
            <v>-</v>
          </cell>
          <cell r="AJ307">
            <v>0</v>
          </cell>
          <cell r="AL307">
            <v>972.24662223185601</v>
          </cell>
          <cell r="AO307" t="str">
            <v>-</v>
          </cell>
          <cell r="AQ307" t="str">
            <v>-</v>
          </cell>
          <cell r="AS307" t="str">
            <v>-</v>
          </cell>
          <cell r="AU307" t="str">
            <v>-</v>
          </cell>
          <cell r="AZ307" t="str">
            <v>-</v>
          </cell>
          <cell r="BA307">
            <v>1</v>
          </cell>
          <cell r="BC307" t="str">
            <v>-</v>
          </cell>
          <cell r="BE307" t="str">
            <v>-</v>
          </cell>
          <cell r="BI307" t="str">
            <v>-</v>
          </cell>
          <cell r="BJ307" t="str">
            <v>-</v>
          </cell>
        </row>
        <row r="308">
          <cell r="A308">
            <v>3</v>
          </cell>
          <cell r="AH308" t="str">
            <v>-</v>
          </cell>
          <cell r="AJ308">
            <v>0</v>
          </cell>
          <cell r="AL308">
            <v>972.24662223185601</v>
          </cell>
          <cell r="AO308" t="str">
            <v>-</v>
          </cell>
          <cell r="AQ308" t="str">
            <v>-</v>
          </cell>
          <cell r="AS308" t="str">
            <v>-</v>
          </cell>
          <cell r="AU308" t="str">
            <v>-</v>
          </cell>
          <cell r="AZ308" t="str">
            <v>-</v>
          </cell>
          <cell r="BA308">
            <v>1</v>
          </cell>
          <cell r="BC308" t="str">
            <v>-</v>
          </cell>
          <cell r="BE308" t="str">
            <v>-</v>
          </cell>
          <cell r="BI308" t="str">
            <v>-</v>
          </cell>
          <cell r="BJ308" t="str">
            <v>-</v>
          </cell>
        </row>
        <row r="309">
          <cell r="A309">
            <v>3</v>
          </cell>
          <cell r="AH309" t="str">
            <v>-</v>
          </cell>
          <cell r="AJ309">
            <v>0</v>
          </cell>
          <cell r="AL309">
            <v>972.24662223185601</v>
          </cell>
          <cell r="AO309" t="str">
            <v>-</v>
          </cell>
          <cell r="AQ309" t="str">
            <v>-</v>
          </cell>
          <cell r="AS309" t="str">
            <v>-</v>
          </cell>
          <cell r="AU309" t="str">
            <v>-</v>
          </cell>
          <cell r="AZ309" t="str">
            <v>-</v>
          </cell>
          <cell r="BA309">
            <v>1</v>
          </cell>
          <cell r="BC309" t="str">
            <v>-</v>
          </cell>
          <cell r="BE309" t="str">
            <v>-</v>
          </cell>
          <cell r="BI309" t="str">
            <v>-</v>
          </cell>
          <cell r="BJ309" t="str">
            <v>-</v>
          </cell>
        </row>
        <row r="310">
          <cell r="A310">
            <v>4</v>
          </cell>
          <cell r="AH310" t="str">
            <v>-</v>
          </cell>
          <cell r="AJ310">
            <v>1457.9807137148621</v>
          </cell>
          <cell r="AL310">
            <v>0</v>
          </cell>
          <cell r="AO310" t="str">
            <v>-</v>
          </cell>
          <cell r="AQ310" t="str">
            <v>-</v>
          </cell>
          <cell r="AS310" t="str">
            <v>-</v>
          </cell>
          <cell r="AU310" t="str">
            <v>-</v>
          </cell>
          <cell r="AZ310" t="str">
            <v>-</v>
          </cell>
          <cell r="BA310">
            <v>1.5988</v>
          </cell>
          <cell r="BC310" t="str">
            <v>-</v>
          </cell>
          <cell r="BE310" t="str">
            <v>-</v>
          </cell>
          <cell r="BI310" t="str">
            <v>-</v>
          </cell>
          <cell r="BJ310" t="str">
            <v>-</v>
          </cell>
        </row>
        <row r="311">
          <cell r="A311">
            <v>4</v>
          </cell>
          <cell r="AH311" t="str">
            <v>-</v>
          </cell>
          <cell r="AJ311">
            <v>1457.9612696758054</v>
          </cell>
          <cell r="AL311">
            <v>0</v>
          </cell>
          <cell r="AO311" t="str">
            <v>-</v>
          </cell>
          <cell r="AQ311" t="str">
            <v>-</v>
          </cell>
          <cell r="AS311" t="str">
            <v>-</v>
          </cell>
          <cell r="AU311" t="str">
            <v>-</v>
          </cell>
          <cell r="AZ311" t="str">
            <v>-</v>
          </cell>
          <cell r="BA311">
            <v>1.5988</v>
          </cell>
          <cell r="BC311" t="str">
            <v>-</v>
          </cell>
          <cell r="BE311" t="str">
            <v>-</v>
          </cell>
          <cell r="BI311" t="str">
            <v>-</v>
          </cell>
          <cell r="BJ311" t="str">
            <v>-</v>
          </cell>
        </row>
        <row r="312">
          <cell r="A312">
            <v>4</v>
          </cell>
          <cell r="AH312" t="str">
            <v>-</v>
          </cell>
          <cell r="AJ312">
            <v>1457.9612696758054</v>
          </cell>
          <cell r="AL312">
            <v>0</v>
          </cell>
          <cell r="AO312" t="str">
            <v>-</v>
          </cell>
          <cell r="AQ312" t="str">
            <v>-</v>
          </cell>
          <cell r="AS312" t="str">
            <v>-</v>
          </cell>
          <cell r="AU312" t="str">
            <v>-</v>
          </cell>
          <cell r="AZ312" t="str">
            <v>-</v>
          </cell>
          <cell r="BA312">
            <v>1.5988</v>
          </cell>
          <cell r="BC312" t="str">
            <v>-</v>
          </cell>
          <cell r="BE312" t="str">
            <v>-</v>
          </cell>
          <cell r="BI312" t="str">
            <v>-</v>
          </cell>
          <cell r="BJ312" t="str">
            <v>-</v>
          </cell>
        </row>
        <row r="313">
          <cell r="A313">
            <v>4</v>
          </cell>
          <cell r="AH313" t="str">
            <v>-</v>
          </cell>
          <cell r="AJ313">
            <v>1457.9612696758054</v>
          </cell>
          <cell r="AL313">
            <v>0</v>
          </cell>
          <cell r="AO313" t="str">
            <v>-</v>
          </cell>
          <cell r="AQ313" t="str">
            <v>-</v>
          </cell>
          <cell r="AS313" t="str">
            <v>-</v>
          </cell>
          <cell r="AU313" t="str">
            <v>-</v>
          </cell>
          <cell r="AZ313" t="str">
            <v>-</v>
          </cell>
          <cell r="BA313">
            <v>1.5988</v>
          </cell>
          <cell r="BC313" t="str">
            <v>-</v>
          </cell>
          <cell r="BE313" t="str">
            <v>-</v>
          </cell>
          <cell r="BI313" t="str">
            <v>-</v>
          </cell>
          <cell r="BJ313" t="str">
            <v>-</v>
          </cell>
        </row>
        <row r="314">
          <cell r="A314">
            <v>4</v>
          </cell>
          <cell r="AH314" t="str">
            <v>-</v>
          </cell>
          <cell r="AJ314">
            <v>1457.9612696758054</v>
          </cell>
          <cell r="AL314">
            <v>0</v>
          </cell>
          <cell r="AO314" t="str">
            <v>-</v>
          </cell>
          <cell r="AQ314" t="str">
            <v>-</v>
          </cell>
          <cell r="AS314" t="str">
            <v>-</v>
          </cell>
          <cell r="AU314" t="str">
            <v>-</v>
          </cell>
          <cell r="AZ314" t="str">
            <v>-</v>
          </cell>
          <cell r="BA314">
            <v>1.5988</v>
          </cell>
          <cell r="BC314" t="str">
            <v>-</v>
          </cell>
          <cell r="BE314" t="str">
            <v>-</v>
          </cell>
          <cell r="BI314" t="str">
            <v>-</v>
          </cell>
          <cell r="BJ314" t="str">
            <v>-</v>
          </cell>
        </row>
        <row r="315">
          <cell r="A315">
            <v>4</v>
          </cell>
          <cell r="AH315" t="str">
            <v>-</v>
          </cell>
          <cell r="AJ315">
            <v>1457.9807137148621</v>
          </cell>
          <cell r="AL315">
            <v>0</v>
          </cell>
          <cell r="AO315" t="str">
            <v>-</v>
          </cell>
          <cell r="AQ315" t="str">
            <v>-</v>
          </cell>
          <cell r="AS315" t="str">
            <v>-</v>
          </cell>
          <cell r="AU315" t="str">
            <v>-</v>
          </cell>
          <cell r="AZ315" t="str">
            <v>-</v>
          </cell>
          <cell r="BA315">
            <v>1.5988</v>
          </cell>
          <cell r="BC315" t="str">
            <v>-</v>
          </cell>
          <cell r="BE315" t="str">
            <v>-</v>
          </cell>
          <cell r="BI315" t="str">
            <v>-</v>
          </cell>
          <cell r="BJ315" t="str">
            <v>-</v>
          </cell>
        </row>
        <row r="316">
          <cell r="A316">
            <v>2</v>
          </cell>
          <cell r="AH316" t="str">
            <v>-</v>
          </cell>
          <cell r="AJ316">
            <v>2150.5126009728378</v>
          </cell>
          <cell r="AL316">
            <v>0</v>
          </cell>
          <cell r="AO316" t="str">
            <v>-</v>
          </cell>
          <cell r="AQ316" t="str">
            <v>-</v>
          </cell>
          <cell r="AS316" t="str">
            <v>-</v>
          </cell>
          <cell r="AU316" t="str">
            <v>-</v>
          </cell>
          <cell r="AZ316" t="str">
            <v>-</v>
          </cell>
          <cell r="BA316">
            <v>1.4993000000000001</v>
          </cell>
          <cell r="BC316" t="str">
            <v>-</v>
          </cell>
          <cell r="BE316" t="str">
            <v>-</v>
          </cell>
          <cell r="BI316" t="str">
            <v>-</v>
          </cell>
          <cell r="BJ316" t="str">
            <v>-</v>
          </cell>
        </row>
        <row r="317">
          <cell r="A317">
            <v>2</v>
          </cell>
          <cell r="AH317" t="str">
            <v>-</v>
          </cell>
          <cell r="AJ317">
            <v>2150.5126009728378</v>
          </cell>
          <cell r="AL317">
            <v>0</v>
          </cell>
          <cell r="AO317" t="str">
            <v>-</v>
          </cell>
          <cell r="AQ317" t="str">
            <v>-</v>
          </cell>
          <cell r="AS317" t="str">
            <v>-</v>
          </cell>
          <cell r="AU317" t="str">
            <v>-</v>
          </cell>
          <cell r="AZ317" t="str">
            <v>-</v>
          </cell>
          <cell r="BA317">
            <v>1.4993000000000001</v>
          </cell>
          <cell r="BC317" t="str">
            <v>-</v>
          </cell>
          <cell r="BE317" t="str">
            <v>-</v>
          </cell>
          <cell r="BI317" t="str">
            <v>-</v>
          </cell>
          <cell r="BJ317" t="str">
            <v>-</v>
          </cell>
        </row>
        <row r="318">
          <cell r="A318">
            <v>2</v>
          </cell>
          <cell r="AH318" t="str">
            <v>-</v>
          </cell>
          <cell r="AJ318">
            <v>1099.9987418702524</v>
          </cell>
          <cell r="AL318">
            <v>0</v>
          </cell>
          <cell r="AO318" t="str">
            <v>-</v>
          </cell>
          <cell r="AQ318" t="str">
            <v>-</v>
          </cell>
          <cell r="AS318" t="str">
            <v>-</v>
          </cell>
          <cell r="AU318" t="str">
            <v>-</v>
          </cell>
          <cell r="AZ318" t="str">
            <v>-</v>
          </cell>
          <cell r="BA318">
            <v>0.76690000000000003</v>
          </cell>
          <cell r="BC318" t="str">
            <v>-</v>
          </cell>
          <cell r="BE318" t="str">
            <v>-</v>
          </cell>
          <cell r="BI318" t="str">
            <v>-</v>
          </cell>
          <cell r="BJ318" t="str">
            <v>-</v>
          </cell>
        </row>
        <row r="319">
          <cell r="A319">
            <v>2</v>
          </cell>
          <cell r="AH319" t="str">
            <v>-</v>
          </cell>
          <cell r="AJ319">
            <v>1099.9987418702524</v>
          </cell>
          <cell r="AL319">
            <v>0</v>
          </cell>
          <cell r="AO319" t="str">
            <v>-</v>
          </cell>
          <cell r="AQ319" t="str">
            <v>-</v>
          </cell>
          <cell r="AS319" t="str">
            <v>-</v>
          </cell>
          <cell r="AU319" t="str">
            <v>-</v>
          </cell>
          <cell r="AZ319" t="str">
            <v>-</v>
          </cell>
          <cell r="BA319">
            <v>0.76690000000000003</v>
          </cell>
          <cell r="BC319" t="str">
            <v>-</v>
          </cell>
          <cell r="BE319" t="str">
            <v>-</v>
          </cell>
          <cell r="BI319" t="str">
            <v>-</v>
          </cell>
          <cell r="BJ319" t="str">
            <v>-</v>
          </cell>
        </row>
        <row r="320">
          <cell r="A320">
            <v>2</v>
          </cell>
          <cell r="AH320" t="str">
            <v>-</v>
          </cell>
          <cell r="AJ320">
            <v>1099.9987418702524</v>
          </cell>
          <cell r="AL320">
            <v>0</v>
          </cell>
          <cell r="AO320" t="str">
            <v>-</v>
          </cell>
          <cell r="AQ320" t="str">
            <v>-</v>
          </cell>
          <cell r="AS320" t="str">
            <v>-</v>
          </cell>
          <cell r="AU320" t="str">
            <v>-</v>
          </cell>
          <cell r="AZ320" t="str">
            <v>-</v>
          </cell>
          <cell r="BA320">
            <v>0.76690000000000003</v>
          </cell>
          <cell r="BC320" t="str">
            <v>-</v>
          </cell>
          <cell r="BE320" t="str">
            <v>-</v>
          </cell>
          <cell r="BI320" t="str">
            <v>-</v>
          </cell>
          <cell r="BJ320" t="str">
            <v>-</v>
          </cell>
        </row>
        <row r="321">
          <cell r="A321">
            <v>2</v>
          </cell>
          <cell r="AH321" t="str">
            <v>-</v>
          </cell>
          <cell r="AJ321">
            <v>1146.7583702246272</v>
          </cell>
          <cell r="AL321">
            <v>0</v>
          </cell>
          <cell r="AO321" t="str">
            <v>-</v>
          </cell>
          <cell r="AQ321" t="str">
            <v>-</v>
          </cell>
          <cell r="AS321" t="str">
            <v>-</v>
          </cell>
          <cell r="AU321" t="str">
            <v>-</v>
          </cell>
          <cell r="AZ321" t="str">
            <v>-</v>
          </cell>
          <cell r="BA321">
            <v>0.79949999999999999</v>
          </cell>
          <cell r="BC321" t="str">
            <v>-</v>
          </cell>
          <cell r="BE321" t="str">
            <v>-</v>
          </cell>
          <cell r="BI321" t="str">
            <v>-</v>
          </cell>
          <cell r="BJ321" t="str">
            <v>-</v>
          </cell>
        </row>
        <row r="322">
          <cell r="A322">
            <v>343</v>
          </cell>
          <cell r="AH322">
            <v>3</v>
          </cell>
          <cell r="AJ322">
            <v>3563.5</v>
          </cell>
          <cell r="AL322">
            <v>68.5</v>
          </cell>
          <cell r="AO322" t="str">
            <v>-</v>
          </cell>
          <cell r="AQ322" t="str">
            <v>-</v>
          </cell>
          <cell r="AS322" t="str">
            <v>-</v>
          </cell>
          <cell r="AU322" t="str">
            <v>-</v>
          </cell>
          <cell r="AZ322">
            <v>0.90983186583561659</v>
          </cell>
          <cell r="BA322">
            <v>2.9434201679515399</v>
          </cell>
          <cell r="BC322">
            <v>0.106536937284731</v>
          </cell>
          <cell r="BE322">
            <v>1</v>
          </cell>
          <cell r="BI322">
            <v>0.7059073144561574</v>
          </cell>
          <cell r="BJ322">
            <v>0.45409434914430169</v>
          </cell>
        </row>
        <row r="323">
          <cell r="A323">
            <v>1910</v>
          </cell>
          <cell r="AH323">
            <v>9</v>
          </cell>
          <cell r="AJ323">
            <v>7914.9689647528303</v>
          </cell>
          <cell r="AL323">
            <v>0</v>
          </cell>
          <cell r="AO323">
            <v>0</v>
          </cell>
          <cell r="AQ323">
            <v>0</v>
          </cell>
          <cell r="AS323">
            <v>0.11393021407065738</v>
          </cell>
          <cell r="AU323">
            <v>0.25021336732431831</v>
          </cell>
          <cell r="AZ323">
            <v>1.027878391345471</v>
          </cell>
          <cell r="BA323">
            <v>9</v>
          </cell>
          <cell r="BC323">
            <v>1.7151393327862825E-2</v>
          </cell>
          <cell r="BE323">
            <v>0.9796866411784888</v>
          </cell>
          <cell r="BI323">
            <v>0.94589671068150305</v>
          </cell>
          <cell r="BJ323">
            <v>0.6084741472406574</v>
          </cell>
        </row>
        <row r="324">
          <cell r="A324">
            <v>2059</v>
          </cell>
          <cell r="AH324">
            <v>9</v>
          </cell>
          <cell r="AJ324">
            <v>8506.4435840707974</v>
          </cell>
          <cell r="AL324">
            <v>20.608407079646017</v>
          </cell>
          <cell r="AO324">
            <v>0</v>
          </cell>
          <cell r="AQ324">
            <v>0</v>
          </cell>
          <cell r="AS324">
            <v>0</v>
          </cell>
          <cell r="AU324">
            <v>0.23378893805309739</v>
          </cell>
          <cell r="AZ324">
            <v>2.154044813788194</v>
          </cell>
          <cell r="BA324">
            <v>9</v>
          </cell>
          <cell r="BC324">
            <v>7.476110922536066E-3</v>
          </cell>
          <cell r="BE324">
            <v>0.99557522123893816</v>
          </cell>
          <cell r="BI324">
            <v>2.1378693630372676</v>
          </cell>
          <cell r="BJ324">
            <v>1.3752434308063048</v>
          </cell>
        </row>
        <row r="325">
          <cell r="A325">
            <v>426</v>
          </cell>
          <cell r="AH325">
            <v>108.10299999999999</v>
          </cell>
          <cell r="AJ325">
            <v>7560.1666666666697</v>
          </cell>
          <cell r="AL325">
            <v>1098.11666666667</v>
          </cell>
          <cell r="AO325">
            <v>0.31285164709543006</v>
          </cell>
          <cell r="AQ325">
            <v>0.31406580925337091</v>
          </cell>
          <cell r="AS325">
            <v>0.29477407460827193</v>
          </cell>
          <cell r="AU325">
            <v>0.268488</v>
          </cell>
          <cell r="AZ325">
            <v>31.865961787378019</v>
          </cell>
          <cell r="BA325">
            <v>108.103000000001</v>
          </cell>
          <cell r="BC325">
            <v>5.40146791015948E-3</v>
          </cell>
          <cell r="BE325">
            <v>0.99261225266362296</v>
          </cell>
          <cell r="BI325">
            <v>31.046450154149142</v>
          </cell>
          <cell r="BJ325">
            <v>19.971485331400348</v>
          </cell>
        </row>
        <row r="326">
          <cell r="A326">
            <v>584</v>
          </cell>
          <cell r="AH326">
            <v>7</v>
          </cell>
          <cell r="AJ326">
            <v>8552.75</v>
          </cell>
          <cell r="AL326">
            <v>0</v>
          </cell>
          <cell r="AO326">
            <v>0.23804525285627415</v>
          </cell>
          <cell r="AQ326">
            <v>0.1947894378788875</v>
          </cell>
          <cell r="AS326">
            <v>0.18098621867109663</v>
          </cell>
          <cell r="AU326">
            <v>0.117287</v>
          </cell>
          <cell r="AZ326">
            <v>1.2669035306976764</v>
          </cell>
          <cell r="BA326">
            <v>7</v>
          </cell>
          <cell r="BC326">
            <v>3.2219243687679498E-2</v>
          </cell>
          <cell r="BE326">
            <v>0.999235159817352</v>
          </cell>
          <cell r="BI326">
            <v>1.2023961165346968</v>
          </cell>
          <cell r="BJ326">
            <v>0.77347446438079126</v>
          </cell>
        </row>
        <row r="327">
          <cell r="A327">
            <v>1749</v>
          </cell>
          <cell r="AH327">
            <v>3</v>
          </cell>
          <cell r="AJ327">
            <v>8632.4333333333307</v>
          </cell>
          <cell r="AL327">
            <v>0</v>
          </cell>
          <cell r="AO327">
            <v>0</v>
          </cell>
          <cell r="AQ327">
            <v>0.21181527816645609</v>
          </cell>
          <cell r="AS327">
            <v>0.20459881009357264</v>
          </cell>
          <cell r="AU327">
            <v>0.189272</v>
          </cell>
          <cell r="AZ327">
            <v>0.61379643028071795</v>
          </cell>
          <cell r="BA327">
            <v>3</v>
          </cell>
          <cell r="BC327">
            <v>3.8157831106931301E-3</v>
          </cell>
          <cell r="BE327">
            <v>0.99287671232876695</v>
          </cell>
          <cell r="BI327">
            <v>0.58686212619512368</v>
          </cell>
          <cell r="BJ327">
            <v>0.37751524849593693</v>
          </cell>
        </row>
        <row r="328">
          <cell r="A328">
            <v>377</v>
          </cell>
          <cell r="AH328">
            <v>276.89999999999998</v>
          </cell>
          <cell r="AJ328">
            <v>1.653603260626146E-2</v>
          </cell>
          <cell r="AL328">
            <v>4238.4166614413043</v>
          </cell>
          <cell r="AO328" t="str">
            <v>-</v>
          </cell>
          <cell r="AQ328" t="str">
            <v>-</v>
          </cell>
          <cell r="AS328" t="str">
            <v>-</v>
          </cell>
          <cell r="AU328" t="str">
            <v>-</v>
          </cell>
          <cell r="AZ328">
            <v>274.33818524081698</v>
          </cell>
          <cell r="BA328">
            <v>274.33818524081698</v>
          </cell>
          <cell r="BC328">
            <v>3.0442833748488714E-2</v>
          </cell>
          <cell r="BE328">
            <v>0.49430845140504964</v>
          </cell>
          <cell r="BI328">
            <v>230.33619597140822</v>
          </cell>
          <cell r="BJ328">
            <v>148.17011079505838</v>
          </cell>
        </row>
        <row r="329">
          <cell r="A329">
            <v>377</v>
          </cell>
          <cell r="AH329">
            <v>280.5</v>
          </cell>
          <cell r="AJ329">
            <v>0</v>
          </cell>
          <cell r="AL329">
            <v>4247.6589779191127</v>
          </cell>
          <cell r="AO329" t="str">
            <v>-</v>
          </cell>
          <cell r="AQ329" t="str">
            <v>-</v>
          </cell>
          <cell r="AS329" t="str">
            <v>-</v>
          </cell>
          <cell r="AU329" t="str">
            <v>-</v>
          </cell>
          <cell r="AZ329">
            <v>274.04656008384302</v>
          </cell>
          <cell r="BA329">
            <v>274.04656008384302</v>
          </cell>
          <cell r="BC329">
            <v>3.7124945787051847E-2</v>
          </cell>
          <cell r="BE329">
            <v>0.50244309791661101</v>
          </cell>
          <cell r="BI329">
            <v>227.6079432105972</v>
          </cell>
          <cell r="BJ329">
            <v>146.4150869606955</v>
          </cell>
        </row>
        <row r="330">
          <cell r="A330">
            <v>106</v>
          </cell>
          <cell r="AH330" t="str">
            <v>-</v>
          </cell>
          <cell r="AJ330">
            <v>8529.0833333333303</v>
          </cell>
          <cell r="AL330">
            <v>0.133333333333333</v>
          </cell>
          <cell r="AO330" t="str">
            <v>-</v>
          </cell>
          <cell r="AQ330" t="str">
            <v>-</v>
          </cell>
          <cell r="AS330" t="str">
            <v>-</v>
          </cell>
          <cell r="AU330" t="str">
            <v>-</v>
          </cell>
          <cell r="AZ330" t="str">
            <v>-</v>
          </cell>
          <cell r="BA330">
            <v>11.9998124095022</v>
          </cell>
          <cell r="BC330" t="str">
            <v>-</v>
          </cell>
          <cell r="BE330" t="str">
            <v>-</v>
          </cell>
          <cell r="BI330" t="str">
            <v>-</v>
          </cell>
          <cell r="BJ330" t="str">
            <v>-</v>
          </cell>
        </row>
        <row r="331">
          <cell r="A331">
            <v>323</v>
          </cell>
          <cell r="AH331" t="str">
            <v>-</v>
          </cell>
          <cell r="AJ331">
            <v>4355.1360757575776</v>
          </cell>
          <cell r="AL331">
            <v>3.1029090909090904</v>
          </cell>
          <cell r="AO331" t="str">
            <v>-</v>
          </cell>
          <cell r="AQ331" t="str">
            <v>-</v>
          </cell>
          <cell r="AS331" t="str">
            <v>-</v>
          </cell>
          <cell r="AU331" t="str">
            <v>-</v>
          </cell>
          <cell r="AZ331" t="str">
            <v>-</v>
          </cell>
          <cell r="BA331">
            <v>10.967536212690799</v>
          </cell>
          <cell r="BC331" t="str">
            <v>-</v>
          </cell>
          <cell r="BE331" t="str">
            <v>-</v>
          </cell>
          <cell r="BI331" t="str">
            <v>-</v>
          </cell>
          <cell r="BJ331" t="str">
            <v>-</v>
          </cell>
        </row>
        <row r="332">
          <cell r="A332">
            <v>323</v>
          </cell>
          <cell r="AH332" t="str">
            <v>-</v>
          </cell>
          <cell r="AJ332">
            <v>4701.2027878787858</v>
          </cell>
          <cell r="AL332">
            <v>21.20321212121214</v>
          </cell>
          <cell r="AO332" t="str">
            <v>-</v>
          </cell>
          <cell r="AQ332" t="str">
            <v>-</v>
          </cell>
          <cell r="AS332" t="str">
            <v>-</v>
          </cell>
          <cell r="AU332" t="str">
            <v>-</v>
          </cell>
          <cell r="AZ332" t="str">
            <v>-</v>
          </cell>
          <cell r="BA332">
            <v>10.942809158961801</v>
          </cell>
          <cell r="BC332" t="str">
            <v>-</v>
          </cell>
          <cell r="BE332" t="str">
            <v>-</v>
          </cell>
          <cell r="BI332" t="str">
            <v>-</v>
          </cell>
          <cell r="BJ332" t="str">
            <v>-</v>
          </cell>
        </row>
        <row r="333">
          <cell r="A333">
            <v>324</v>
          </cell>
          <cell r="AH333" t="str">
            <v>-</v>
          </cell>
          <cell r="AJ333">
            <v>4672.6152862318831</v>
          </cell>
          <cell r="AL333">
            <v>2.6088858695652175</v>
          </cell>
          <cell r="AO333" t="str">
            <v>-</v>
          </cell>
          <cell r="AQ333" t="str">
            <v>-</v>
          </cell>
          <cell r="AS333" t="str">
            <v>-</v>
          </cell>
          <cell r="AU333" t="str">
            <v>-</v>
          </cell>
          <cell r="AZ333" t="str">
            <v>-</v>
          </cell>
          <cell r="BA333">
            <v>5.0517632922223203</v>
          </cell>
          <cell r="BC333" t="str">
            <v>-</v>
          </cell>
          <cell r="BE333" t="str">
            <v>-</v>
          </cell>
          <cell r="BI333" t="str">
            <v>-</v>
          </cell>
          <cell r="BJ333" t="str">
            <v>-</v>
          </cell>
        </row>
        <row r="334">
          <cell r="A334">
            <v>324</v>
          </cell>
          <cell r="AH334" t="str">
            <v>-</v>
          </cell>
          <cell r="AJ334">
            <v>4666.7109655797085</v>
          </cell>
          <cell r="AL334">
            <v>2.6088858695652175</v>
          </cell>
          <cell r="AO334" t="str">
            <v>-</v>
          </cell>
          <cell r="AQ334" t="str">
            <v>-</v>
          </cell>
          <cell r="AS334" t="str">
            <v>-</v>
          </cell>
          <cell r="AU334" t="str">
            <v>-</v>
          </cell>
          <cell r="AZ334" t="str">
            <v>-</v>
          </cell>
          <cell r="BA334">
            <v>5.0513456691616696</v>
          </cell>
          <cell r="BC334" t="str">
            <v>-</v>
          </cell>
          <cell r="BE334" t="str">
            <v>-</v>
          </cell>
          <cell r="BI334" t="str">
            <v>-</v>
          </cell>
          <cell r="BJ334" t="str">
            <v>-</v>
          </cell>
        </row>
        <row r="335">
          <cell r="A335">
            <v>379</v>
          </cell>
          <cell r="AH335">
            <v>274.91800000000001</v>
          </cell>
          <cell r="AJ335">
            <v>0</v>
          </cell>
          <cell r="AL335">
            <v>3596.6986774455086</v>
          </cell>
          <cell r="AO335" t="str">
            <v>-</v>
          </cell>
          <cell r="AQ335" t="str">
            <v>-</v>
          </cell>
          <cell r="AS335" t="str">
            <v>-</v>
          </cell>
          <cell r="AU335" t="str">
            <v>-</v>
          </cell>
          <cell r="AZ335">
            <v>272.93996820018901</v>
          </cell>
          <cell r="BA335">
            <v>272.93996820018901</v>
          </cell>
          <cell r="BC335">
            <v>1.5989680129341391E-2</v>
          </cell>
          <cell r="BE335">
            <v>0.50010641800629041</v>
          </cell>
          <cell r="BI335">
            <v>201.7999012004355</v>
          </cell>
          <cell r="BJ335">
            <v>129.81335214467097</v>
          </cell>
        </row>
        <row r="336">
          <cell r="A336">
            <v>379</v>
          </cell>
          <cell r="AH336">
            <v>274.80099999999999</v>
          </cell>
          <cell r="AJ336">
            <v>3.1659926859601581</v>
          </cell>
          <cell r="AL336">
            <v>3639.7918229737957</v>
          </cell>
          <cell r="AO336" t="str">
            <v>-</v>
          </cell>
          <cell r="AQ336" t="str">
            <v>-</v>
          </cell>
          <cell r="AS336" t="str">
            <v>-</v>
          </cell>
          <cell r="AU336" t="str">
            <v>-</v>
          </cell>
          <cell r="AZ336">
            <v>269.48228269311699</v>
          </cell>
          <cell r="BA336">
            <v>269.48228269311699</v>
          </cell>
          <cell r="BC336">
            <v>1.0126531653584609E-2</v>
          </cell>
          <cell r="BE336">
            <v>0.43178022817319678</v>
          </cell>
          <cell r="BI336">
            <v>203.10442316730044</v>
          </cell>
          <cell r="BJ336">
            <v>130.65252187893608</v>
          </cell>
        </row>
        <row r="337">
          <cell r="A337">
            <v>249</v>
          </cell>
          <cell r="AH337">
            <v>0.33</v>
          </cell>
          <cell r="AJ337">
            <v>8760</v>
          </cell>
          <cell r="AL337">
            <v>0</v>
          </cell>
          <cell r="AO337" t="str">
            <v>-</v>
          </cell>
          <cell r="AQ337" t="str">
            <v>-</v>
          </cell>
          <cell r="AS337" t="str">
            <v>-</v>
          </cell>
          <cell r="AU337" t="str">
            <v>-</v>
          </cell>
          <cell r="AZ337" t="str">
            <v>-</v>
          </cell>
          <cell r="BA337">
            <v>0.33</v>
          </cell>
          <cell r="BC337" t="str">
            <v>-</v>
          </cell>
          <cell r="BE337" t="str">
            <v>-</v>
          </cell>
          <cell r="BI337">
            <v>0.2994461961465204</v>
          </cell>
          <cell r="BJ337">
            <v>0.17995302702932844</v>
          </cell>
        </row>
        <row r="338">
          <cell r="A338">
            <v>113</v>
          </cell>
          <cell r="AH338">
            <v>35.479999999999997</v>
          </cell>
          <cell r="AJ338">
            <v>4302.8784065307591</v>
          </cell>
          <cell r="AL338">
            <v>31.383674921329867</v>
          </cell>
          <cell r="AO338" t="str">
            <v>-</v>
          </cell>
          <cell r="AQ338" t="str">
            <v>-</v>
          </cell>
          <cell r="AS338" t="str">
            <v>-</v>
          </cell>
          <cell r="AU338" t="str">
            <v>-</v>
          </cell>
          <cell r="AZ338">
            <v>35.479999999999997</v>
          </cell>
          <cell r="BA338">
            <v>36.526000000000003</v>
          </cell>
          <cell r="BC338">
            <v>4.9974004651799155E-5</v>
          </cell>
          <cell r="BE338">
            <v>0.49539109109034091</v>
          </cell>
          <cell r="BI338">
            <v>34.895244292938187</v>
          </cell>
          <cell r="BJ338">
            <v>22.447328311990915</v>
          </cell>
        </row>
        <row r="339">
          <cell r="A339">
            <v>113</v>
          </cell>
          <cell r="AH339">
            <v>35.426000000000002</v>
          </cell>
          <cell r="AJ339">
            <v>4114.7847507638999</v>
          </cell>
          <cell r="AL339">
            <v>30.503164135540644</v>
          </cell>
          <cell r="AO339" t="str">
            <v>-</v>
          </cell>
          <cell r="AQ339" t="str">
            <v>-</v>
          </cell>
          <cell r="AS339" t="str">
            <v>-</v>
          </cell>
          <cell r="AU339" t="str">
            <v>-</v>
          </cell>
          <cell r="AZ339">
            <v>35.426000000000002</v>
          </cell>
          <cell r="BA339">
            <v>35.426000000000002</v>
          </cell>
          <cell r="BC339">
            <v>4.8469010808592146E-5</v>
          </cell>
          <cell r="BE339">
            <v>0.48047212377392579</v>
          </cell>
          <cell r="BI339">
            <v>34.839633789407635</v>
          </cell>
          <cell r="BJ339">
            <v>22.411555321841707</v>
          </cell>
        </row>
        <row r="340">
          <cell r="A340">
            <v>607</v>
          </cell>
          <cell r="AH340">
            <v>9</v>
          </cell>
          <cell r="AJ340">
            <v>7802.9399999999978</v>
          </cell>
          <cell r="AL340">
            <v>0</v>
          </cell>
          <cell r="AO340">
            <v>0</v>
          </cell>
          <cell r="AQ340">
            <v>0.30667708660364362</v>
          </cell>
          <cell r="AS340">
            <v>0.33887619096916366</v>
          </cell>
          <cell r="AU340">
            <v>0.31294440000000001</v>
          </cell>
          <cell r="AZ340">
            <v>2.958703663516705</v>
          </cell>
          <cell r="BA340">
            <v>9</v>
          </cell>
          <cell r="BC340">
            <v>1.6394517404140143E-3</v>
          </cell>
          <cell r="BE340">
            <v>0.9</v>
          </cell>
          <cell r="BI340">
            <v>2.6579826452945161</v>
          </cell>
          <cell r="BJ340">
            <v>1.7098206444874935</v>
          </cell>
        </row>
        <row r="341">
          <cell r="A341">
            <v>520</v>
          </cell>
          <cell r="AH341" t="str">
            <v>-</v>
          </cell>
          <cell r="AJ341">
            <v>2605.7367527993115</v>
          </cell>
          <cell r="AL341">
            <v>495.55747631352284</v>
          </cell>
          <cell r="AO341" t="str">
            <v>-</v>
          </cell>
          <cell r="AQ341" t="str">
            <v>-</v>
          </cell>
          <cell r="AS341" t="str">
            <v>-</v>
          </cell>
          <cell r="AU341" t="str">
            <v>-</v>
          </cell>
          <cell r="AZ341" t="str">
            <v>-</v>
          </cell>
          <cell r="BA341">
            <v>8.4734021934572805</v>
          </cell>
          <cell r="BC341" t="str">
            <v>-</v>
          </cell>
          <cell r="BE341" t="str">
            <v>-</v>
          </cell>
          <cell r="BI341" t="str">
            <v>-</v>
          </cell>
          <cell r="BJ341" t="str">
            <v>-</v>
          </cell>
        </row>
        <row r="342">
          <cell r="A342">
            <v>520</v>
          </cell>
          <cell r="AH342" t="str">
            <v>-</v>
          </cell>
          <cell r="AJ342">
            <v>971.64409704278</v>
          </cell>
          <cell r="AL342">
            <v>115.67536893482622</v>
          </cell>
          <cell r="AO342" t="str">
            <v>-</v>
          </cell>
          <cell r="AQ342" t="str">
            <v>-</v>
          </cell>
          <cell r="AS342" t="str">
            <v>-</v>
          </cell>
          <cell r="AU342" t="str">
            <v>-</v>
          </cell>
          <cell r="AZ342" t="str">
            <v>-</v>
          </cell>
          <cell r="BA342">
            <v>2.9710000000000001</v>
          </cell>
          <cell r="BC342" t="str">
            <v>-</v>
          </cell>
          <cell r="BE342" t="str">
            <v>-</v>
          </cell>
          <cell r="BI342" t="str">
            <v>-</v>
          </cell>
          <cell r="BJ342" t="str">
            <v>-</v>
          </cell>
        </row>
        <row r="343">
          <cell r="A343">
            <v>222</v>
          </cell>
          <cell r="AH343">
            <v>6.8</v>
          </cell>
          <cell r="AJ343">
            <v>7930</v>
          </cell>
          <cell r="AL343">
            <v>1.81666666666667</v>
          </cell>
          <cell r="AO343" t="str">
            <v>-</v>
          </cell>
          <cell r="AQ343" t="str">
            <v>-</v>
          </cell>
          <cell r="AS343" t="str">
            <v>-</v>
          </cell>
          <cell r="AU343" t="str">
            <v>-</v>
          </cell>
          <cell r="AZ343" t="str">
            <v>-</v>
          </cell>
          <cell r="BA343">
            <v>6.7989774725840402</v>
          </cell>
          <cell r="BC343" t="str">
            <v>-</v>
          </cell>
          <cell r="BE343" t="str">
            <v>-</v>
          </cell>
          <cell r="BI343">
            <v>2.4980495627054862</v>
          </cell>
          <cell r="BJ343">
            <v>1.5012098542677246</v>
          </cell>
        </row>
        <row r="344">
          <cell r="A344">
            <v>1679</v>
          </cell>
          <cell r="AH344">
            <v>2.56</v>
          </cell>
          <cell r="AJ344">
            <v>8739.0166666666701</v>
          </cell>
          <cell r="AL344">
            <v>4.2666666666666702</v>
          </cell>
          <cell r="AO344" t="str">
            <v>-</v>
          </cell>
          <cell r="AQ344" t="str">
            <v>-</v>
          </cell>
          <cell r="AS344" t="str">
            <v>-</v>
          </cell>
          <cell r="AU344" t="str">
            <v>-</v>
          </cell>
          <cell r="AZ344">
            <v>2.0355343349548005</v>
          </cell>
          <cell r="BA344">
            <v>2.5587507850788298</v>
          </cell>
          <cell r="BC344">
            <v>7.9759134246575308E-3</v>
          </cell>
          <cell r="BE344">
            <v>1</v>
          </cell>
          <cell r="BI344">
            <v>2.0192990893262834</v>
          </cell>
          <cell r="BJ344">
            <v>1.298969832040535</v>
          </cell>
        </row>
        <row r="345">
          <cell r="A345">
            <v>1937</v>
          </cell>
          <cell r="AH345">
            <v>2.3703810000000001</v>
          </cell>
          <cell r="AJ345">
            <v>8605.1080550098231</v>
          </cell>
          <cell r="AL345">
            <v>0</v>
          </cell>
          <cell r="AO345" t="str">
            <v>-</v>
          </cell>
          <cell r="AQ345" t="str">
            <v>-</v>
          </cell>
          <cell r="AS345" t="str">
            <v>-</v>
          </cell>
          <cell r="AU345" t="str">
            <v>-</v>
          </cell>
          <cell r="AZ345" t="str">
            <v>-</v>
          </cell>
          <cell r="BA345">
            <v>2.5</v>
          </cell>
          <cell r="BC345" t="str">
            <v>-</v>
          </cell>
          <cell r="BE345" t="str">
            <v>-</v>
          </cell>
          <cell r="BI345">
            <v>2.3552554936330488</v>
          </cell>
          <cell r="BJ345">
            <v>1.4153973600631002</v>
          </cell>
        </row>
        <row r="346">
          <cell r="A346">
            <v>290</v>
          </cell>
          <cell r="AH346" t="str">
            <v>-</v>
          </cell>
          <cell r="AJ346">
            <v>4293.6750000000002</v>
          </cell>
          <cell r="AL346">
            <v>8.3333333333333506E-3</v>
          </cell>
          <cell r="AO346" t="str">
            <v>-</v>
          </cell>
          <cell r="AQ346" t="str">
            <v>-</v>
          </cell>
          <cell r="AS346" t="str">
            <v>-</v>
          </cell>
          <cell r="AU346" t="str">
            <v>-</v>
          </cell>
          <cell r="AZ346" t="str">
            <v>-</v>
          </cell>
          <cell r="BA346">
            <v>4.4999912662399399</v>
          </cell>
          <cell r="BC346" t="str">
            <v>-</v>
          </cell>
          <cell r="BE346" t="str">
            <v>-</v>
          </cell>
          <cell r="BI346" t="str">
            <v>-</v>
          </cell>
          <cell r="BJ346" t="str">
            <v>-</v>
          </cell>
        </row>
        <row r="347">
          <cell r="A347">
            <v>290</v>
          </cell>
          <cell r="AH347" t="str">
            <v>-</v>
          </cell>
          <cell r="AJ347">
            <v>4294.5249999999996</v>
          </cell>
          <cell r="AL347">
            <v>0.2666666666666665</v>
          </cell>
          <cell r="AO347" t="str">
            <v>-</v>
          </cell>
          <cell r="AQ347" t="str">
            <v>-</v>
          </cell>
          <cell r="AS347" t="str">
            <v>-</v>
          </cell>
          <cell r="AU347" t="str">
            <v>-</v>
          </cell>
          <cell r="AZ347" t="str">
            <v>-</v>
          </cell>
          <cell r="BA347">
            <v>4.4997205918020899</v>
          </cell>
          <cell r="BC347" t="str">
            <v>-</v>
          </cell>
          <cell r="BE347" t="str">
            <v>-</v>
          </cell>
          <cell r="BI347" t="str">
            <v>-</v>
          </cell>
          <cell r="BJ347" t="str">
            <v>-</v>
          </cell>
        </row>
        <row r="348">
          <cell r="A348">
            <v>181</v>
          </cell>
          <cell r="AH348" t="str">
            <v>-</v>
          </cell>
          <cell r="AJ348">
            <v>0</v>
          </cell>
          <cell r="AL348">
            <v>4358.3208567980701</v>
          </cell>
          <cell r="AO348" t="str">
            <v>-</v>
          </cell>
          <cell r="AQ348" t="str">
            <v>-</v>
          </cell>
          <cell r="AS348" t="str">
            <v>-</v>
          </cell>
          <cell r="AU348" t="str">
            <v>-</v>
          </cell>
          <cell r="AZ348" t="str">
            <v>-</v>
          </cell>
          <cell r="BA348">
            <v>280.66818915523902</v>
          </cell>
          <cell r="BC348" t="str">
            <v>-</v>
          </cell>
          <cell r="BE348" t="str">
            <v>-</v>
          </cell>
          <cell r="BI348" t="str">
            <v>-</v>
          </cell>
          <cell r="BJ348" t="str">
            <v>-</v>
          </cell>
        </row>
        <row r="349">
          <cell r="A349">
            <v>181</v>
          </cell>
          <cell r="AH349" t="str">
            <v>-</v>
          </cell>
          <cell r="AJ349">
            <v>0</v>
          </cell>
          <cell r="AL349">
            <v>4382.6718386601351</v>
          </cell>
          <cell r="AO349" t="str">
            <v>-</v>
          </cell>
          <cell r="AQ349" t="str">
            <v>-</v>
          </cell>
          <cell r="AS349" t="str">
            <v>-</v>
          </cell>
          <cell r="AU349" t="str">
            <v>-</v>
          </cell>
          <cell r="AZ349" t="str">
            <v>-</v>
          </cell>
          <cell r="BA349">
            <v>279.15668904222002</v>
          </cell>
          <cell r="BC349" t="str">
            <v>-</v>
          </cell>
          <cell r="BE349" t="str">
            <v>-</v>
          </cell>
          <cell r="BI349" t="str">
            <v>-</v>
          </cell>
          <cell r="BJ349" t="str">
            <v>-</v>
          </cell>
        </row>
        <row r="350">
          <cell r="A350">
            <v>179</v>
          </cell>
          <cell r="AH350" t="str">
            <v>-</v>
          </cell>
          <cell r="AJ350">
            <v>5973.0091163470934</v>
          </cell>
          <cell r="AL350">
            <v>3.98798504760593</v>
          </cell>
          <cell r="AO350" t="str">
            <v>-</v>
          </cell>
          <cell r="AQ350" t="str">
            <v>-</v>
          </cell>
          <cell r="AS350" t="str">
            <v>-</v>
          </cell>
          <cell r="AU350" t="str">
            <v>-</v>
          </cell>
          <cell r="AZ350" t="str">
            <v>-</v>
          </cell>
          <cell r="BA350">
            <v>91.980279206820796</v>
          </cell>
          <cell r="BC350" t="str">
            <v>-</v>
          </cell>
          <cell r="BE350" t="str">
            <v>-</v>
          </cell>
          <cell r="BI350" t="str">
            <v>-</v>
          </cell>
          <cell r="BJ350" t="str">
            <v>-</v>
          </cell>
        </row>
        <row r="351">
          <cell r="A351">
            <v>180</v>
          </cell>
          <cell r="AH351" t="str">
            <v>-</v>
          </cell>
          <cell r="AJ351">
            <v>5208.9041689591295</v>
          </cell>
          <cell r="AL351">
            <v>4.8358502565281736</v>
          </cell>
          <cell r="AO351" t="str">
            <v>-</v>
          </cell>
          <cell r="AQ351" t="str">
            <v>-</v>
          </cell>
          <cell r="AS351" t="str">
            <v>-</v>
          </cell>
          <cell r="AU351" t="str">
            <v>-</v>
          </cell>
          <cell r="AZ351" t="str">
            <v>-</v>
          </cell>
          <cell r="BA351">
            <v>39.999719993839904</v>
          </cell>
          <cell r="BC351" t="str">
            <v>-</v>
          </cell>
          <cell r="BE351" t="str">
            <v>-</v>
          </cell>
          <cell r="BI351" t="str">
            <v>-</v>
          </cell>
          <cell r="BJ351" t="str">
            <v>-</v>
          </cell>
        </row>
        <row r="352">
          <cell r="A352">
            <v>287</v>
          </cell>
          <cell r="AH352" t="str">
            <v>-</v>
          </cell>
          <cell r="AJ352">
            <v>3976.1359867330048</v>
          </cell>
          <cell r="AL352">
            <v>24.693200663349948</v>
          </cell>
          <cell r="AO352" t="str">
            <v>-</v>
          </cell>
          <cell r="AQ352" t="str">
            <v>-</v>
          </cell>
          <cell r="AS352" t="str">
            <v>-</v>
          </cell>
          <cell r="AU352" t="str">
            <v>-</v>
          </cell>
          <cell r="AZ352" t="str">
            <v>-</v>
          </cell>
          <cell r="BA352">
            <v>5.9987813471502598</v>
          </cell>
          <cell r="BC352" t="str">
            <v>-</v>
          </cell>
          <cell r="BE352" t="str">
            <v>-</v>
          </cell>
          <cell r="BI352" t="str">
            <v>-</v>
          </cell>
          <cell r="BJ352" t="str">
            <v>-</v>
          </cell>
        </row>
        <row r="353">
          <cell r="A353">
            <v>302</v>
          </cell>
          <cell r="AH353">
            <v>0.64200000000000002</v>
          </cell>
          <cell r="AJ353">
            <v>8760</v>
          </cell>
          <cell r="AL353">
            <v>0</v>
          </cell>
          <cell r="AO353" t="str">
            <v>-</v>
          </cell>
          <cell r="AQ353" t="str">
            <v>-</v>
          </cell>
          <cell r="AS353" t="str">
            <v>-</v>
          </cell>
          <cell r="AU353" t="str">
            <v>-</v>
          </cell>
          <cell r="AZ353" t="str">
            <v>-</v>
          </cell>
          <cell r="BA353">
            <v>0.64200000000000002</v>
          </cell>
          <cell r="BC353" t="str">
            <v>-</v>
          </cell>
          <cell r="BE353" t="str">
            <v>-</v>
          </cell>
          <cell r="BI353">
            <v>0.18693928697973566</v>
          </cell>
          <cell r="BJ353">
            <v>0.11234168607120128</v>
          </cell>
        </row>
        <row r="354">
          <cell r="A354">
            <v>231</v>
          </cell>
          <cell r="AH354" t="str">
            <v>-</v>
          </cell>
          <cell r="AJ354">
            <v>6000.6666666666697</v>
          </cell>
          <cell r="AL354">
            <v>320.96666666666698</v>
          </cell>
          <cell r="AO354" t="str">
            <v>-</v>
          </cell>
          <cell r="AQ354" t="str">
            <v>-</v>
          </cell>
          <cell r="AS354" t="str">
            <v>-</v>
          </cell>
          <cell r="AU354" t="str">
            <v>-</v>
          </cell>
          <cell r="AZ354" t="str">
            <v>-</v>
          </cell>
          <cell r="BA354">
            <v>58.984350036119402</v>
          </cell>
          <cell r="BC354" t="str">
            <v>-</v>
          </cell>
          <cell r="BE354" t="str">
            <v>-</v>
          </cell>
          <cell r="BI354" t="str">
            <v>-</v>
          </cell>
          <cell r="BJ354" t="str">
            <v>-</v>
          </cell>
        </row>
        <row r="355">
          <cell r="A355">
            <v>263</v>
          </cell>
          <cell r="AH355" t="str">
            <v>-</v>
          </cell>
          <cell r="AJ355">
            <v>2967.45</v>
          </cell>
          <cell r="AL355">
            <v>0.63333333333333497</v>
          </cell>
          <cell r="AO355" t="str">
            <v>-</v>
          </cell>
          <cell r="AQ355" t="str">
            <v>-</v>
          </cell>
          <cell r="AS355" t="str">
            <v>-</v>
          </cell>
          <cell r="AU355" t="str">
            <v>-</v>
          </cell>
          <cell r="AZ355" t="str">
            <v>-</v>
          </cell>
          <cell r="BA355">
            <v>12.527326332930899</v>
          </cell>
          <cell r="BC355" t="str">
            <v>-</v>
          </cell>
          <cell r="BE355" t="str">
            <v>-</v>
          </cell>
          <cell r="BI355" t="str">
            <v>-</v>
          </cell>
          <cell r="BJ355" t="str">
            <v>-</v>
          </cell>
        </row>
        <row r="356">
          <cell r="A356">
            <v>263</v>
          </cell>
          <cell r="AH356" t="str">
            <v>-</v>
          </cell>
          <cell r="AJ356">
            <v>2955.2166666666649</v>
          </cell>
          <cell r="AL356">
            <v>1</v>
          </cell>
          <cell r="AO356" t="str">
            <v>-</v>
          </cell>
          <cell r="AQ356" t="str">
            <v>-</v>
          </cell>
          <cell r="AS356" t="str">
            <v>-</v>
          </cell>
          <cell r="AU356" t="str">
            <v>-</v>
          </cell>
          <cell r="AZ356" t="str">
            <v>-</v>
          </cell>
          <cell r="BA356">
            <v>12.525761474407</v>
          </cell>
          <cell r="BC356" t="str">
            <v>-</v>
          </cell>
          <cell r="BE356" t="str">
            <v>-</v>
          </cell>
          <cell r="BI356" t="str">
            <v>-</v>
          </cell>
          <cell r="BJ356" t="str">
            <v>-</v>
          </cell>
        </row>
        <row r="357">
          <cell r="A357">
            <v>432</v>
          </cell>
          <cell r="AH357">
            <v>3</v>
          </cell>
          <cell r="AJ357">
            <v>7901.2</v>
          </cell>
          <cell r="AL357">
            <v>0.81666666666666698</v>
          </cell>
          <cell r="AO357" t="str">
            <v>-</v>
          </cell>
          <cell r="AQ357" t="str">
            <v>-</v>
          </cell>
          <cell r="AS357" t="str">
            <v>-</v>
          </cell>
          <cell r="AU357" t="str">
            <v>-</v>
          </cell>
          <cell r="AZ357" t="str">
            <v>-</v>
          </cell>
          <cell r="BA357">
            <v>2.99991204987756</v>
          </cell>
          <cell r="BC357" t="str">
            <v>-</v>
          </cell>
          <cell r="BE357" t="str">
            <v>-</v>
          </cell>
          <cell r="BI357">
            <v>1.4559729556380301</v>
          </cell>
          <cell r="BJ357">
            <v>0.87497100985614296</v>
          </cell>
        </row>
        <row r="358">
          <cell r="A358">
            <v>610</v>
          </cell>
          <cell r="AH358">
            <v>69.16</v>
          </cell>
          <cell r="AJ358">
            <v>1400.9730234602494</v>
          </cell>
          <cell r="AL358">
            <v>0</v>
          </cell>
          <cell r="AO358" t="str">
            <v>-</v>
          </cell>
          <cell r="AQ358" t="str">
            <v>-</v>
          </cell>
          <cell r="AS358" t="str">
            <v>-</v>
          </cell>
          <cell r="AU358" t="str">
            <v>-</v>
          </cell>
          <cell r="AZ358">
            <v>69.16</v>
          </cell>
          <cell r="BA358">
            <v>69.16</v>
          </cell>
          <cell r="BC358">
            <v>8.9005109609362112E-3</v>
          </cell>
          <cell r="BE358">
            <v>0.99823853072451518</v>
          </cell>
          <cell r="BI358">
            <v>10.845959105029992</v>
          </cell>
          <cell r="BJ358">
            <v>6.9769623288840359</v>
          </cell>
        </row>
        <row r="359">
          <cell r="A359">
            <v>236</v>
          </cell>
          <cell r="AH359">
            <v>269.26</v>
          </cell>
          <cell r="AJ359">
            <v>4371.5833333333303</v>
          </cell>
          <cell r="AL359">
            <v>4362.6666666666697</v>
          </cell>
          <cell r="AO359" t="str">
            <v>-</v>
          </cell>
          <cell r="AQ359" t="str">
            <v>-</v>
          </cell>
          <cell r="AS359" t="str">
            <v>-</v>
          </cell>
          <cell r="AU359" t="str">
            <v>-</v>
          </cell>
          <cell r="AZ359">
            <v>265.39312996765602</v>
          </cell>
          <cell r="BA359">
            <v>265.39312996765602</v>
          </cell>
          <cell r="BC359">
            <v>6.06826393383713E-2</v>
          </cell>
          <cell r="BE359">
            <v>1</v>
          </cell>
          <cell r="BI359">
            <v>229.81012010258323</v>
          </cell>
          <cell r="BJ359">
            <v>147.83169798311769</v>
          </cell>
        </row>
        <row r="360">
          <cell r="A360">
            <v>112</v>
          </cell>
          <cell r="AH360">
            <v>267</v>
          </cell>
          <cell r="AJ360">
            <v>0</v>
          </cell>
          <cell r="AL360">
            <v>7955.4709208174881</v>
          </cell>
          <cell r="AO360" t="str">
            <v>-</v>
          </cell>
          <cell r="AQ360" t="str">
            <v>-</v>
          </cell>
          <cell r="AS360" t="str">
            <v>-</v>
          </cell>
          <cell r="AU360" t="str">
            <v>-</v>
          </cell>
          <cell r="AZ360">
            <v>245.85587827402199</v>
          </cell>
          <cell r="BA360">
            <v>245.85587827402199</v>
          </cell>
          <cell r="BC360">
            <v>9.1509122324834338E-2</v>
          </cell>
          <cell r="BE360">
            <v>0.94513470299119817</v>
          </cell>
          <cell r="BI360">
            <v>192.15943458030824</v>
          </cell>
          <cell r="BJ360">
            <v>123.61185610451916</v>
          </cell>
        </row>
        <row r="361">
          <cell r="A361">
            <v>507</v>
          </cell>
          <cell r="AH361">
            <v>5.8445570312599999</v>
          </cell>
          <cell r="AJ361">
            <v>8190.4666666666699</v>
          </cell>
          <cell r="AL361">
            <v>0.483333333333333</v>
          </cell>
          <cell r="AO361" t="str">
            <v>-</v>
          </cell>
          <cell r="AQ361" t="str">
            <v>-</v>
          </cell>
          <cell r="AS361" t="str">
            <v>-</v>
          </cell>
          <cell r="AU361" t="str">
            <v>-</v>
          </cell>
          <cell r="AZ361">
            <v>5.8445570312600008</v>
          </cell>
          <cell r="BA361">
            <v>5.9996459507138997</v>
          </cell>
          <cell r="BC361">
            <v>1E-4</v>
          </cell>
          <cell r="BE361">
            <v>1</v>
          </cell>
          <cell r="BI361">
            <v>5.843972575556883</v>
          </cell>
          <cell r="BJ361">
            <v>3.7592965376185639</v>
          </cell>
        </row>
        <row r="362">
          <cell r="A362">
            <v>182</v>
          </cell>
          <cell r="AH362" t="str">
            <v>-</v>
          </cell>
          <cell r="AJ362">
            <v>8056.7000000000007</v>
          </cell>
          <cell r="AL362">
            <v>34.383333333333297</v>
          </cell>
          <cell r="AO362" t="str">
            <v>-</v>
          </cell>
          <cell r="AQ362" t="str">
            <v>-</v>
          </cell>
          <cell r="AS362" t="str">
            <v>-</v>
          </cell>
          <cell r="AU362" t="str">
            <v>-</v>
          </cell>
          <cell r="AZ362" t="str">
            <v>-</v>
          </cell>
          <cell r="BA362">
            <v>20.4155871175059</v>
          </cell>
          <cell r="BC362" t="str">
            <v>-</v>
          </cell>
          <cell r="BE362" t="str">
            <v>-</v>
          </cell>
          <cell r="BI362" t="str">
            <v>-</v>
          </cell>
          <cell r="BJ362" t="str">
            <v>-</v>
          </cell>
        </row>
        <row r="363">
          <cell r="A363">
            <v>476</v>
          </cell>
          <cell r="AH363" t="str">
            <v>-</v>
          </cell>
          <cell r="AJ363">
            <v>3452.4833333333299</v>
          </cell>
          <cell r="AL363">
            <v>3408.9833333333299</v>
          </cell>
          <cell r="AO363" t="str">
            <v>-</v>
          </cell>
          <cell r="AQ363" t="str">
            <v>-</v>
          </cell>
          <cell r="AS363" t="str">
            <v>-</v>
          </cell>
          <cell r="AU363" t="str">
            <v>-</v>
          </cell>
          <cell r="AZ363" t="str">
            <v>-</v>
          </cell>
          <cell r="BA363">
            <v>27.31</v>
          </cell>
          <cell r="BC363" t="str">
            <v>-</v>
          </cell>
          <cell r="BE363" t="str">
            <v>-</v>
          </cell>
          <cell r="BI363" t="str">
            <v>-</v>
          </cell>
          <cell r="BJ363" t="str">
            <v>-</v>
          </cell>
        </row>
        <row r="364">
          <cell r="A364">
            <v>116</v>
          </cell>
          <cell r="AH364" t="str">
            <v>-</v>
          </cell>
          <cell r="AJ364">
            <v>0</v>
          </cell>
          <cell r="AL364">
            <v>4239.0561997214818</v>
          </cell>
          <cell r="AO364" t="str">
            <v>-</v>
          </cell>
          <cell r="AQ364" t="str">
            <v>-</v>
          </cell>
          <cell r="AS364" t="str">
            <v>-</v>
          </cell>
          <cell r="AU364" t="str">
            <v>-</v>
          </cell>
          <cell r="AZ364" t="str">
            <v>-</v>
          </cell>
          <cell r="BA364">
            <v>162.91012758224699</v>
          </cell>
          <cell r="BC364" t="str">
            <v>-</v>
          </cell>
          <cell r="BE364" t="str">
            <v>-</v>
          </cell>
          <cell r="BI364" t="str">
            <v>-</v>
          </cell>
          <cell r="BJ364" t="str">
            <v>-</v>
          </cell>
        </row>
        <row r="365">
          <cell r="A365">
            <v>116</v>
          </cell>
          <cell r="AH365" t="str">
            <v>-</v>
          </cell>
          <cell r="AJ365">
            <v>0</v>
          </cell>
          <cell r="AL365">
            <v>3975.4536628940386</v>
          </cell>
          <cell r="AO365" t="str">
            <v>-</v>
          </cell>
          <cell r="AQ365" t="str">
            <v>-</v>
          </cell>
          <cell r="AS365" t="str">
            <v>-</v>
          </cell>
          <cell r="AU365" t="str">
            <v>-</v>
          </cell>
          <cell r="AZ365" t="str">
            <v>-</v>
          </cell>
          <cell r="BA365">
            <v>163.68629060713701</v>
          </cell>
          <cell r="BC365" t="str">
            <v>-</v>
          </cell>
          <cell r="BE365" t="str">
            <v>-</v>
          </cell>
          <cell r="BI365" t="str">
            <v>-</v>
          </cell>
          <cell r="BJ365" t="str">
            <v>-</v>
          </cell>
        </row>
        <row r="366">
          <cell r="A366">
            <v>119</v>
          </cell>
          <cell r="AH366" t="str">
            <v>-</v>
          </cell>
          <cell r="AJ366">
            <v>0</v>
          </cell>
          <cell r="AL366">
            <v>2892.7717310143721</v>
          </cell>
          <cell r="AO366" t="str">
            <v>-</v>
          </cell>
          <cell r="AQ366" t="str">
            <v>-</v>
          </cell>
          <cell r="AS366" t="str">
            <v>-</v>
          </cell>
          <cell r="AU366" t="str">
            <v>-</v>
          </cell>
          <cell r="AZ366" t="str">
            <v>-</v>
          </cell>
          <cell r="BA366">
            <v>33.628123157480402</v>
          </cell>
          <cell r="BC366" t="str">
            <v>-</v>
          </cell>
          <cell r="BE366" t="str">
            <v>-</v>
          </cell>
          <cell r="BI366" t="str">
            <v>-</v>
          </cell>
          <cell r="BJ366" t="str">
            <v>-</v>
          </cell>
        </row>
        <row r="367">
          <cell r="A367">
            <v>119</v>
          </cell>
          <cell r="AH367" t="str">
            <v>-</v>
          </cell>
          <cell r="AJ367">
            <v>0</v>
          </cell>
          <cell r="AL367">
            <v>2648.2035949256683</v>
          </cell>
          <cell r="AO367" t="str">
            <v>-</v>
          </cell>
          <cell r="AQ367" t="str">
            <v>-</v>
          </cell>
          <cell r="AS367" t="str">
            <v>-</v>
          </cell>
          <cell r="AU367" t="str">
            <v>-</v>
          </cell>
          <cell r="AZ367" t="str">
            <v>-</v>
          </cell>
          <cell r="BA367">
            <v>33.3781981070493</v>
          </cell>
          <cell r="BC367" t="str">
            <v>-</v>
          </cell>
          <cell r="BE367" t="str">
            <v>-</v>
          </cell>
          <cell r="BI367" t="str">
            <v>-</v>
          </cell>
          <cell r="BJ367" t="str">
            <v>-</v>
          </cell>
        </row>
        <row r="368">
          <cell r="A368">
            <v>119</v>
          </cell>
          <cell r="AH368" t="str">
            <v>-</v>
          </cell>
          <cell r="AJ368">
            <v>0</v>
          </cell>
          <cell r="AL368">
            <v>2557.0587738197419</v>
          </cell>
          <cell r="AO368" t="str">
            <v>-</v>
          </cell>
          <cell r="AQ368" t="str">
            <v>-</v>
          </cell>
          <cell r="AS368" t="str">
            <v>-</v>
          </cell>
          <cell r="AU368" t="str">
            <v>-</v>
          </cell>
          <cell r="AZ368" t="str">
            <v>-</v>
          </cell>
          <cell r="BA368">
            <v>30.855923137573701</v>
          </cell>
          <cell r="BC368" t="str">
            <v>-</v>
          </cell>
          <cell r="BE368" t="str">
            <v>-</v>
          </cell>
          <cell r="BI368" t="str">
            <v>-</v>
          </cell>
          <cell r="BJ368" t="str">
            <v>-</v>
          </cell>
        </row>
        <row r="369">
          <cell r="A369">
            <v>121</v>
          </cell>
          <cell r="AH369" t="str">
            <v>-</v>
          </cell>
          <cell r="AJ369">
            <v>0</v>
          </cell>
          <cell r="AL369">
            <v>2212.8309659283982</v>
          </cell>
          <cell r="AO369" t="str">
            <v>-</v>
          </cell>
          <cell r="AQ369" t="str">
            <v>-</v>
          </cell>
          <cell r="AS369" t="str">
            <v>-</v>
          </cell>
          <cell r="AU369" t="str">
            <v>-</v>
          </cell>
          <cell r="AZ369" t="str">
            <v>-</v>
          </cell>
          <cell r="BA369">
            <v>113.328058844249</v>
          </cell>
          <cell r="BC369" t="str">
            <v>-</v>
          </cell>
          <cell r="BE369" t="str">
            <v>-</v>
          </cell>
          <cell r="BI369" t="str">
            <v>-</v>
          </cell>
          <cell r="BJ369" t="str">
            <v>-</v>
          </cell>
        </row>
        <row r="370">
          <cell r="A370">
            <v>121</v>
          </cell>
          <cell r="AH370" t="str">
            <v>-</v>
          </cell>
          <cell r="AJ370">
            <v>0</v>
          </cell>
          <cell r="AL370">
            <v>2119.9396494219181</v>
          </cell>
          <cell r="AO370" t="str">
            <v>-</v>
          </cell>
          <cell r="AQ370" t="str">
            <v>-</v>
          </cell>
          <cell r="AS370" t="str">
            <v>-</v>
          </cell>
          <cell r="AU370" t="str">
            <v>-</v>
          </cell>
          <cell r="AZ370" t="str">
            <v>-</v>
          </cell>
          <cell r="BA370">
            <v>112.258835332163</v>
          </cell>
          <cell r="BC370" t="str">
            <v>-</v>
          </cell>
          <cell r="BE370" t="str">
            <v>-</v>
          </cell>
          <cell r="BI370" t="str">
            <v>-</v>
          </cell>
          <cell r="BJ370" t="str">
            <v>-</v>
          </cell>
        </row>
        <row r="371">
          <cell r="A371">
            <v>121</v>
          </cell>
          <cell r="AH371" t="str">
            <v>-</v>
          </cell>
          <cell r="AJ371">
            <v>0</v>
          </cell>
          <cell r="AL371">
            <v>2210.4716208403415</v>
          </cell>
          <cell r="AO371" t="str">
            <v>-</v>
          </cell>
          <cell r="AQ371" t="str">
            <v>-</v>
          </cell>
          <cell r="AS371" t="str">
            <v>-</v>
          </cell>
          <cell r="AU371" t="str">
            <v>-</v>
          </cell>
          <cell r="AZ371" t="str">
            <v>-</v>
          </cell>
          <cell r="BA371">
            <v>113.23318535492</v>
          </cell>
          <cell r="BC371" t="str">
            <v>-</v>
          </cell>
          <cell r="BE371" t="str">
            <v>-</v>
          </cell>
          <cell r="BI371" t="str">
            <v>-</v>
          </cell>
          <cell r="BJ371" t="str">
            <v>-</v>
          </cell>
        </row>
        <row r="372">
          <cell r="A372">
            <v>121</v>
          </cell>
          <cell r="AH372" t="str">
            <v>-</v>
          </cell>
          <cell r="AJ372">
            <v>0</v>
          </cell>
          <cell r="AL372">
            <v>2214.1862623004458</v>
          </cell>
          <cell r="AO372" t="str">
            <v>-</v>
          </cell>
          <cell r="AQ372" t="str">
            <v>-</v>
          </cell>
          <cell r="AS372" t="str">
            <v>-</v>
          </cell>
          <cell r="AU372" t="str">
            <v>-</v>
          </cell>
          <cell r="AZ372" t="str">
            <v>-</v>
          </cell>
          <cell r="BA372">
            <v>113.129646270321</v>
          </cell>
          <cell r="BC372" t="str">
            <v>-</v>
          </cell>
          <cell r="BE372" t="str">
            <v>-</v>
          </cell>
          <cell r="BI372" t="str">
            <v>-</v>
          </cell>
          <cell r="BJ372" t="str">
            <v>-</v>
          </cell>
        </row>
        <row r="373">
          <cell r="A373">
            <v>178</v>
          </cell>
          <cell r="AH373" t="str">
            <v>-</v>
          </cell>
          <cell r="AJ373">
            <v>0.20833333333333351</v>
          </cell>
          <cell r="AL373">
            <v>4059.9583333333348</v>
          </cell>
          <cell r="AO373" t="str">
            <v>-</v>
          </cell>
          <cell r="AQ373" t="str">
            <v>-</v>
          </cell>
          <cell r="AS373" t="str">
            <v>-</v>
          </cell>
          <cell r="AU373" t="str">
            <v>-</v>
          </cell>
          <cell r="AZ373" t="str">
            <v>-</v>
          </cell>
          <cell r="BA373">
            <v>233.373398054267</v>
          </cell>
          <cell r="BC373" t="str">
            <v>-</v>
          </cell>
          <cell r="BE373" t="str">
            <v>-</v>
          </cell>
          <cell r="BI373" t="str">
            <v>-</v>
          </cell>
          <cell r="BJ373" t="str">
            <v>-</v>
          </cell>
        </row>
        <row r="374">
          <cell r="A374">
            <v>178</v>
          </cell>
          <cell r="AH374" t="str">
            <v>-</v>
          </cell>
          <cell r="AJ374">
            <v>0</v>
          </cell>
          <cell r="AL374">
            <v>4104.616666666665</v>
          </cell>
          <cell r="AO374" t="str">
            <v>-</v>
          </cell>
          <cell r="AQ374" t="str">
            <v>-</v>
          </cell>
          <cell r="AS374" t="str">
            <v>-</v>
          </cell>
          <cell r="AU374" t="str">
            <v>-</v>
          </cell>
          <cell r="AZ374" t="str">
            <v>-</v>
          </cell>
          <cell r="BA374">
            <v>232.94165817352001</v>
          </cell>
          <cell r="BC374" t="str">
            <v>-</v>
          </cell>
          <cell r="BE374" t="str">
            <v>-</v>
          </cell>
          <cell r="BI374" t="str">
            <v>-</v>
          </cell>
          <cell r="BJ374" t="str">
            <v>-</v>
          </cell>
        </row>
        <row r="375">
          <cell r="A375">
            <v>127</v>
          </cell>
          <cell r="AH375" t="str">
            <v>-</v>
          </cell>
          <cell r="AJ375">
            <v>0</v>
          </cell>
          <cell r="AL375">
            <v>4830.1876183852064</v>
          </cell>
          <cell r="AO375" t="str">
            <v>-</v>
          </cell>
          <cell r="AQ375" t="str">
            <v>-</v>
          </cell>
          <cell r="AS375" t="str">
            <v>-</v>
          </cell>
          <cell r="AU375" t="str">
            <v>-</v>
          </cell>
          <cell r="AZ375" t="str">
            <v>-</v>
          </cell>
          <cell r="BA375">
            <v>389.41259950101301</v>
          </cell>
          <cell r="BC375" t="str">
            <v>-</v>
          </cell>
          <cell r="BE375" t="str">
            <v>-</v>
          </cell>
          <cell r="BI375" t="str">
            <v>-</v>
          </cell>
          <cell r="BJ375" t="str">
            <v>-</v>
          </cell>
        </row>
        <row r="376">
          <cell r="A376">
            <v>127</v>
          </cell>
          <cell r="AH376" t="str">
            <v>-</v>
          </cell>
          <cell r="AJ376">
            <v>0</v>
          </cell>
          <cell r="AL376">
            <v>4876.5531875326033</v>
          </cell>
          <cell r="AO376" t="str">
            <v>-</v>
          </cell>
          <cell r="AQ376" t="str">
            <v>-</v>
          </cell>
          <cell r="AS376" t="str">
            <v>-</v>
          </cell>
          <cell r="AU376" t="str">
            <v>-</v>
          </cell>
          <cell r="AZ376" t="str">
            <v>-</v>
          </cell>
          <cell r="BA376">
            <v>390.87262243519399</v>
          </cell>
          <cell r="BC376" t="str">
            <v>-</v>
          </cell>
          <cell r="BE376" t="str">
            <v>-</v>
          </cell>
          <cell r="BI376" t="str">
            <v>-</v>
          </cell>
          <cell r="BJ376" t="str">
            <v>-</v>
          </cell>
        </row>
        <row r="377">
          <cell r="A377">
            <v>128</v>
          </cell>
          <cell r="AH377" t="str">
            <v>-</v>
          </cell>
          <cell r="AJ377">
            <v>0</v>
          </cell>
          <cell r="AL377">
            <v>1728.7315843088056</v>
          </cell>
          <cell r="AO377" t="str">
            <v>-</v>
          </cell>
          <cell r="AQ377" t="str">
            <v>-</v>
          </cell>
          <cell r="AS377" t="str">
            <v>-</v>
          </cell>
          <cell r="AU377" t="str">
            <v>-</v>
          </cell>
          <cell r="AZ377" t="str">
            <v>-</v>
          </cell>
          <cell r="BA377">
            <v>75.596364991405295</v>
          </cell>
          <cell r="BC377" t="str">
            <v>-</v>
          </cell>
          <cell r="BE377" t="str">
            <v>-</v>
          </cell>
          <cell r="BI377" t="str">
            <v>-</v>
          </cell>
          <cell r="BJ377" t="str">
            <v>-</v>
          </cell>
        </row>
        <row r="378">
          <cell r="A378">
            <v>128</v>
          </cell>
          <cell r="AH378" t="str">
            <v>-</v>
          </cell>
          <cell r="AJ378">
            <v>0</v>
          </cell>
          <cell r="AL378">
            <v>1749.4425884522168</v>
          </cell>
          <cell r="AO378" t="str">
            <v>-</v>
          </cell>
          <cell r="AQ378" t="str">
            <v>-</v>
          </cell>
          <cell r="AS378" t="str">
            <v>-</v>
          </cell>
          <cell r="AU378" t="str">
            <v>-</v>
          </cell>
          <cell r="AZ378" t="str">
            <v>-</v>
          </cell>
          <cell r="BA378">
            <v>75.548776344912</v>
          </cell>
          <cell r="BC378" t="str">
            <v>-</v>
          </cell>
          <cell r="BE378" t="str">
            <v>-</v>
          </cell>
          <cell r="BI378" t="str">
            <v>-</v>
          </cell>
          <cell r="BJ378" t="str">
            <v>-</v>
          </cell>
        </row>
        <row r="379">
          <cell r="A379">
            <v>128</v>
          </cell>
          <cell r="AH379" t="str">
            <v>-</v>
          </cell>
          <cell r="AJ379">
            <v>0</v>
          </cell>
          <cell r="AL379">
            <v>1512.9076822685458</v>
          </cell>
          <cell r="AO379" t="str">
            <v>-</v>
          </cell>
          <cell r="AQ379" t="str">
            <v>-</v>
          </cell>
          <cell r="AS379" t="str">
            <v>-</v>
          </cell>
          <cell r="AU379" t="str">
            <v>-</v>
          </cell>
          <cell r="AZ379" t="str">
            <v>-</v>
          </cell>
          <cell r="BA379">
            <v>75.415813474349306</v>
          </cell>
          <cell r="BC379" t="str">
            <v>-</v>
          </cell>
          <cell r="BE379" t="str">
            <v>-</v>
          </cell>
          <cell r="BI379" t="str">
            <v>-</v>
          </cell>
          <cell r="BJ379" t="str">
            <v>-</v>
          </cell>
        </row>
        <row r="380">
          <cell r="A380">
            <v>128</v>
          </cell>
          <cell r="AH380" t="str">
            <v>-</v>
          </cell>
          <cell r="AJ380">
            <v>0</v>
          </cell>
          <cell r="AL380">
            <v>1778.9055503665954</v>
          </cell>
          <cell r="AO380" t="str">
            <v>-</v>
          </cell>
          <cell r="AQ380" t="str">
            <v>-</v>
          </cell>
          <cell r="AS380" t="str">
            <v>-</v>
          </cell>
          <cell r="AU380" t="str">
            <v>-</v>
          </cell>
          <cell r="AZ380" t="str">
            <v>-</v>
          </cell>
          <cell r="BA380">
            <v>75.260140216847404</v>
          </cell>
          <cell r="BC380" t="str">
            <v>-</v>
          </cell>
          <cell r="BE380" t="str">
            <v>-</v>
          </cell>
          <cell r="BI380" t="str">
            <v>-</v>
          </cell>
          <cell r="BJ380" t="str">
            <v>-</v>
          </cell>
        </row>
        <row r="381">
          <cell r="A381">
            <v>128</v>
          </cell>
          <cell r="AH381" t="str">
            <v>-</v>
          </cell>
          <cell r="AJ381">
            <v>0</v>
          </cell>
          <cell r="AL381">
            <v>1794.3764626590062</v>
          </cell>
          <cell r="AO381" t="str">
            <v>-</v>
          </cell>
          <cell r="AQ381" t="str">
            <v>-</v>
          </cell>
          <cell r="AS381" t="str">
            <v>-</v>
          </cell>
          <cell r="AU381" t="str">
            <v>-</v>
          </cell>
          <cell r="AZ381" t="str">
            <v>-</v>
          </cell>
          <cell r="BA381">
            <v>75.555349160393803</v>
          </cell>
          <cell r="BC381" t="str">
            <v>-</v>
          </cell>
          <cell r="BE381" t="str">
            <v>-</v>
          </cell>
          <cell r="BI381" t="str">
            <v>-</v>
          </cell>
          <cell r="BJ381" t="str">
            <v>-</v>
          </cell>
        </row>
        <row r="382">
          <cell r="A382">
            <v>115</v>
          </cell>
          <cell r="AH382" t="str">
            <v>-</v>
          </cell>
          <cell r="AJ382">
            <v>0</v>
          </cell>
          <cell r="AL382">
            <v>1044.025666666666</v>
          </cell>
          <cell r="AO382" t="str">
            <v>-</v>
          </cell>
          <cell r="AQ382" t="str">
            <v>-</v>
          </cell>
          <cell r="AS382" t="str">
            <v>-</v>
          </cell>
          <cell r="AU382" t="str">
            <v>-</v>
          </cell>
          <cell r="AZ382" t="str">
            <v>-</v>
          </cell>
          <cell r="BA382">
            <v>21.325184653825598</v>
          </cell>
          <cell r="BC382" t="str">
            <v>-</v>
          </cell>
          <cell r="BE382" t="str">
            <v>-</v>
          </cell>
          <cell r="BI382" t="str">
            <v>-</v>
          </cell>
          <cell r="BJ382" t="str">
            <v>-</v>
          </cell>
        </row>
        <row r="383">
          <cell r="A383">
            <v>115</v>
          </cell>
          <cell r="AH383" t="str">
            <v>-</v>
          </cell>
          <cell r="AJ383">
            <v>0</v>
          </cell>
          <cell r="AL383">
            <v>1039.5429166666661</v>
          </cell>
          <cell r="AO383" t="str">
            <v>-</v>
          </cell>
          <cell r="AQ383" t="str">
            <v>-</v>
          </cell>
          <cell r="AS383" t="str">
            <v>-</v>
          </cell>
          <cell r="AU383" t="str">
            <v>-</v>
          </cell>
          <cell r="AZ383" t="str">
            <v>-</v>
          </cell>
          <cell r="BA383">
            <v>21.499851777804601</v>
          </cell>
          <cell r="BC383" t="str">
            <v>-</v>
          </cell>
          <cell r="BE383" t="str">
            <v>-</v>
          </cell>
          <cell r="BI383" t="str">
            <v>-</v>
          </cell>
          <cell r="BJ383" t="str">
            <v>-</v>
          </cell>
        </row>
        <row r="384">
          <cell r="A384">
            <v>115</v>
          </cell>
          <cell r="AH384" t="str">
            <v>-</v>
          </cell>
          <cell r="AJ384">
            <v>0</v>
          </cell>
          <cell r="AL384">
            <v>1205.7166666666676</v>
          </cell>
          <cell r="AO384" t="str">
            <v>-</v>
          </cell>
          <cell r="AQ384" t="str">
            <v>-</v>
          </cell>
          <cell r="AS384" t="str">
            <v>-</v>
          </cell>
          <cell r="AU384" t="str">
            <v>-</v>
          </cell>
          <cell r="AZ384" t="str">
            <v>-</v>
          </cell>
          <cell r="BA384">
            <v>24.971489985209299</v>
          </cell>
          <cell r="BC384" t="str">
            <v>-</v>
          </cell>
          <cell r="BE384" t="str">
            <v>-</v>
          </cell>
          <cell r="BI384" t="str">
            <v>-</v>
          </cell>
          <cell r="BJ384" t="str">
            <v>-</v>
          </cell>
        </row>
        <row r="385">
          <cell r="A385">
            <v>115</v>
          </cell>
          <cell r="AH385" t="str">
            <v>-</v>
          </cell>
          <cell r="AJ385">
            <v>0</v>
          </cell>
          <cell r="AL385">
            <v>1150.4625000000001</v>
          </cell>
          <cell r="AO385" t="str">
            <v>-</v>
          </cell>
          <cell r="AQ385" t="str">
            <v>-</v>
          </cell>
          <cell r="AS385" t="str">
            <v>-</v>
          </cell>
          <cell r="AU385" t="str">
            <v>-</v>
          </cell>
          <cell r="AZ385" t="str">
            <v>-</v>
          </cell>
          <cell r="BA385">
            <v>24.967404413442399</v>
          </cell>
          <cell r="BC385" t="str">
            <v>-</v>
          </cell>
          <cell r="BE385" t="str">
            <v>-</v>
          </cell>
          <cell r="BI385" t="str">
            <v>-</v>
          </cell>
          <cell r="BJ385" t="str">
            <v>-</v>
          </cell>
        </row>
        <row r="386">
          <cell r="A386">
            <v>123</v>
          </cell>
          <cell r="AH386" t="str">
            <v>-</v>
          </cell>
          <cell r="AJ386">
            <v>3208.758333333335</v>
          </cell>
          <cell r="AL386">
            <v>1020.0916666666651</v>
          </cell>
          <cell r="AO386" t="str">
            <v>-</v>
          </cell>
          <cell r="AQ386" t="str">
            <v>-</v>
          </cell>
          <cell r="AS386" t="str">
            <v>-</v>
          </cell>
          <cell r="AU386" t="str">
            <v>-</v>
          </cell>
          <cell r="AZ386" t="str">
            <v>-</v>
          </cell>
          <cell r="BA386">
            <v>34.806645620755802</v>
          </cell>
          <cell r="BC386" t="str">
            <v>-</v>
          </cell>
          <cell r="BE386" t="str">
            <v>-</v>
          </cell>
          <cell r="BI386" t="str">
            <v>-</v>
          </cell>
          <cell r="BJ386" t="str">
            <v>-</v>
          </cell>
        </row>
        <row r="387">
          <cell r="A387">
            <v>123</v>
          </cell>
          <cell r="AH387" t="str">
            <v>-</v>
          </cell>
          <cell r="AJ387">
            <v>3294.2166666666649</v>
          </cell>
          <cell r="AL387">
            <v>963.34166666666511</v>
          </cell>
          <cell r="AO387" t="str">
            <v>-</v>
          </cell>
          <cell r="AQ387" t="str">
            <v>-</v>
          </cell>
          <cell r="AS387" t="str">
            <v>-</v>
          </cell>
          <cell r="AU387" t="str">
            <v>-</v>
          </cell>
          <cell r="AZ387" t="str">
            <v>-</v>
          </cell>
          <cell r="BA387">
            <v>34.784246447983698</v>
          </cell>
          <cell r="BC387" t="str">
            <v>-</v>
          </cell>
          <cell r="BE387" t="str">
            <v>-</v>
          </cell>
          <cell r="BI387" t="str">
            <v>-</v>
          </cell>
          <cell r="BJ387" t="str">
            <v>-</v>
          </cell>
        </row>
        <row r="388">
          <cell r="A388">
            <v>124</v>
          </cell>
          <cell r="AH388" t="str">
            <v>-</v>
          </cell>
          <cell r="AJ388">
            <v>2010.116666666665</v>
          </cell>
          <cell r="AL388">
            <v>2337.4583333333348</v>
          </cell>
          <cell r="AO388" t="str">
            <v>-</v>
          </cell>
          <cell r="AQ388" t="str">
            <v>-</v>
          </cell>
          <cell r="AS388" t="str">
            <v>-</v>
          </cell>
          <cell r="AU388" t="str">
            <v>-</v>
          </cell>
          <cell r="AZ388" t="str">
            <v>-</v>
          </cell>
          <cell r="BA388">
            <v>8.9996032270863608</v>
          </cell>
          <cell r="BC388" t="str">
            <v>-</v>
          </cell>
          <cell r="BE388" t="str">
            <v>-</v>
          </cell>
          <cell r="BI388" t="str">
            <v>-</v>
          </cell>
          <cell r="BJ388" t="str">
            <v>-</v>
          </cell>
        </row>
        <row r="389">
          <cell r="A389">
            <v>124</v>
          </cell>
          <cell r="AH389" t="str">
            <v>-</v>
          </cell>
          <cell r="AJ389">
            <v>1976.625</v>
          </cell>
          <cell r="AL389">
            <v>2357.1416666666651</v>
          </cell>
          <cell r="AO389" t="str">
            <v>-</v>
          </cell>
          <cell r="AQ389" t="str">
            <v>-</v>
          </cell>
          <cell r="AS389" t="str">
            <v>-</v>
          </cell>
          <cell r="AU389" t="str">
            <v>-</v>
          </cell>
          <cell r="AZ389" t="str">
            <v>-</v>
          </cell>
          <cell r="BA389">
            <v>9</v>
          </cell>
          <cell r="BC389" t="str">
            <v>-</v>
          </cell>
          <cell r="BE389" t="str">
            <v>-</v>
          </cell>
          <cell r="BI389" t="str">
            <v>-</v>
          </cell>
          <cell r="BJ389" t="str">
            <v>-</v>
          </cell>
        </row>
        <row r="390">
          <cell r="A390">
            <v>134</v>
          </cell>
          <cell r="AH390" t="str">
            <v>-</v>
          </cell>
          <cell r="AJ390">
            <v>8557.65</v>
          </cell>
          <cell r="AL390">
            <v>47</v>
          </cell>
          <cell r="AO390" t="str">
            <v>-</v>
          </cell>
          <cell r="AQ390" t="str">
            <v>-</v>
          </cell>
          <cell r="AS390" t="str">
            <v>-</v>
          </cell>
          <cell r="AU390" t="str">
            <v>-</v>
          </cell>
          <cell r="AZ390" t="str">
            <v>-</v>
          </cell>
          <cell r="BA390">
            <v>8.9551114804204701</v>
          </cell>
          <cell r="BC390" t="str">
            <v>-</v>
          </cell>
          <cell r="BE390" t="str">
            <v>-</v>
          </cell>
          <cell r="BI390" t="str">
            <v>-</v>
          </cell>
          <cell r="BJ390" t="str">
            <v>-</v>
          </cell>
        </row>
        <row r="391">
          <cell r="A391">
            <v>125</v>
          </cell>
          <cell r="AH391" t="str">
            <v>-</v>
          </cell>
          <cell r="AJ391">
            <v>8438.2000000000007</v>
          </cell>
          <cell r="AL391">
            <v>10.8166666666667</v>
          </cell>
          <cell r="AO391" t="str">
            <v>-</v>
          </cell>
          <cell r="AQ391" t="str">
            <v>-</v>
          </cell>
          <cell r="AS391" t="str">
            <v>-</v>
          </cell>
          <cell r="AU391" t="str">
            <v>-</v>
          </cell>
          <cell r="AZ391" t="str">
            <v>-</v>
          </cell>
          <cell r="BA391">
            <v>32</v>
          </cell>
          <cell r="BC391" t="str">
            <v>-</v>
          </cell>
          <cell r="BE391" t="str">
            <v>-</v>
          </cell>
          <cell r="BI391" t="str">
            <v>-</v>
          </cell>
          <cell r="BJ391" t="str">
            <v>-</v>
          </cell>
        </row>
        <row r="392">
          <cell r="A392">
            <v>131</v>
          </cell>
          <cell r="AH392" t="str">
            <v>-</v>
          </cell>
          <cell r="AJ392">
            <v>0</v>
          </cell>
          <cell r="AL392">
            <v>2724.4099480433847</v>
          </cell>
          <cell r="AO392" t="str">
            <v>-</v>
          </cell>
          <cell r="AQ392" t="str">
            <v>-</v>
          </cell>
          <cell r="AS392" t="str">
            <v>-</v>
          </cell>
          <cell r="AU392" t="str">
            <v>-</v>
          </cell>
          <cell r="AZ392" t="str">
            <v>-</v>
          </cell>
          <cell r="BA392">
            <v>27.966745461995799</v>
          </cell>
          <cell r="BC392" t="str">
            <v>-</v>
          </cell>
          <cell r="BE392" t="str">
            <v>-</v>
          </cell>
          <cell r="BI392" t="str">
            <v>-</v>
          </cell>
          <cell r="BJ392" t="str">
            <v>-</v>
          </cell>
        </row>
        <row r="393">
          <cell r="A393">
            <v>131</v>
          </cell>
          <cell r="AH393" t="str">
            <v>-</v>
          </cell>
          <cell r="AJ393">
            <v>0</v>
          </cell>
          <cell r="AL393">
            <v>2864.0193242591763</v>
          </cell>
          <cell r="AO393" t="str">
            <v>-</v>
          </cell>
          <cell r="AQ393" t="str">
            <v>-</v>
          </cell>
          <cell r="AS393" t="str">
            <v>-</v>
          </cell>
          <cell r="AU393" t="str">
            <v>-</v>
          </cell>
          <cell r="AZ393" t="str">
            <v>-</v>
          </cell>
          <cell r="BA393">
            <v>28.009259774847401</v>
          </cell>
          <cell r="BC393" t="str">
            <v>-</v>
          </cell>
          <cell r="BE393" t="str">
            <v>-</v>
          </cell>
          <cell r="BI393" t="str">
            <v>-</v>
          </cell>
          <cell r="BJ393" t="str">
            <v>-</v>
          </cell>
        </row>
        <row r="394">
          <cell r="A394">
            <v>131</v>
          </cell>
          <cell r="AH394" t="str">
            <v>-</v>
          </cell>
          <cell r="AJ394">
            <v>0</v>
          </cell>
          <cell r="AL394">
            <v>2739.1130092081221</v>
          </cell>
          <cell r="AO394" t="str">
            <v>-</v>
          </cell>
          <cell r="AQ394" t="str">
            <v>-</v>
          </cell>
          <cell r="AS394" t="str">
            <v>-</v>
          </cell>
          <cell r="AU394" t="str">
            <v>-</v>
          </cell>
          <cell r="AZ394" t="str">
            <v>-</v>
          </cell>
          <cell r="BA394">
            <v>26.980876792614801</v>
          </cell>
          <cell r="BC394" t="str">
            <v>-</v>
          </cell>
          <cell r="BE394" t="str">
            <v>-</v>
          </cell>
          <cell r="BI394" t="str">
            <v>-</v>
          </cell>
          <cell r="BJ394" t="str">
            <v>-</v>
          </cell>
        </row>
        <row r="395">
          <cell r="A395">
            <v>132</v>
          </cell>
          <cell r="AH395" t="str">
            <v>-</v>
          </cell>
          <cell r="AJ395">
            <v>48.016666666666694</v>
          </cell>
          <cell r="AL395">
            <v>6481.4833333333308</v>
          </cell>
          <cell r="AO395" t="str">
            <v>-</v>
          </cell>
          <cell r="AQ395" t="str">
            <v>-</v>
          </cell>
          <cell r="AS395" t="str">
            <v>-</v>
          </cell>
          <cell r="AU395" t="str">
            <v>-</v>
          </cell>
          <cell r="AZ395" t="str">
            <v>-</v>
          </cell>
          <cell r="BA395">
            <v>11.200715035607599</v>
          </cell>
          <cell r="BC395" t="str">
            <v>-</v>
          </cell>
          <cell r="BE395" t="str">
            <v>-</v>
          </cell>
          <cell r="BI395" t="str">
            <v>-</v>
          </cell>
          <cell r="BJ395" t="str">
            <v>-</v>
          </cell>
        </row>
        <row r="396">
          <cell r="A396">
            <v>118</v>
          </cell>
          <cell r="AH396">
            <v>18.149999999999999</v>
          </cell>
          <cell r="AJ396">
            <v>7475.783333333331</v>
          </cell>
          <cell r="AL396">
            <v>1258</v>
          </cell>
          <cell r="AO396">
            <v>0.16088188747535326</v>
          </cell>
          <cell r="AQ396">
            <v>0.14717698093569331</v>
          </cell>
          <cell r="AS396">
            <v>0.18270701126210886</v>
          </cell>
          <cell r="AU396">
            <v>0.168075</v>
          </cell>
          <cell r="AZ396">
            <v>1.7426903999999999</v>
          </cell>
          <cell r="BA396">
            <v>18.149999999999999</v>
          </cell>
          <cell r="BC396">
            <v>2.4544709278827401E-3</v>
          </cell>
          <cell r="BE396">
            <v>0.99737442922374397</v>
          </cell>
          <cell r="BI396">
            <v>1.7165102037555753</v>
          </cell>
          <cell r="BJ396">
            <v>1.1041925303953646</v>
          </cell>
        </row>
        <row r="397">
          <cell r="A397">
            <v>83</v>
          </cell>
          <cell r="AH397">
            <v>60</v>
          </cell>
          <cell r="AJ397">
            <v>2039.2666666666701</v>
          </cell>
          <cell r="AL397">
            <v>6691.3</v>
          </cell>
          <cell r="AO397">
            <v>0.22871273478227183</v>
          </cell>
          <cell r="AQ397">
            <v>0.20608863519071693</v>
          </cell>
          <cell r="AS397">
            <v>0.23854670221277602</v>
          </cell>
          <cell r="AU397">
            <v>0.22400500000000001</v>
          </cell>
          <cell r="AZ397">
            <v>7.7459999999999996</v>
          </cell>
          <cell r="BA397">
            <v>58.5436474150208</v>
          </cell>
          <cell r="BC397">
            <v>2.9677862089637E-4</v>
          </cell>
          <cell r="BE397">
            <v>0.99732305936073096</v>
          </cell>
          <cell r="BI397">
            <v>7.64574200724336</v>
          </cell>
          <cell r="BJ397">
            <v>4.918334417853738</v>
          </cell>
        </row>
        <row r="398">
          <cell r="A398">
            <v>393</v>
          </cell>
          <cell r="AH398">
            <v>355.02</v>
          </cell>
          <cell r="AJ398">
            <v>44.700464885981042</v>
          </cell>
          <cell r="AL398">
            <v>4090.8718458848666</v>
          </cell>
          <cell r="AO398" t="str">
            <v>-</v>
          </cell>
          <cell r="AQ398" t="str">
            <v>-</v>
          </cell>
          <cell r="AS398" t="str">
            <v>-</v>
          </cell>
          <cell r="AU398" t="str">
            <v>-</v>
          </cell>
          <cell r="AZ398">
            <v>276.802900126515</v>
          </cell>
          <cell r="BA398">
            <v>276.802900126515</v>
          </cell>
          <cell r="BC398">
            <v>8.1401104293408605E-3</v>
          </cell>
          <cell r="BE398">
            <v>0.47798649467825405</v>
          </cell>
          <cell r="BI398">
            <v>246.84383815851879</v>
          </cell>
          <cell r="BJ398">
            <v>158.78910691728731</v>
          </cell>
        </row>
        <row r="399">
          <cell r="A399">
            <v>393</v>
          </cell>
          <cell r="AH399">
            <v>337.78</v>
          </cell>
          <cell r="AJ399">
            <v>0</v>
          </cell>
          <cell r="AL399">
            <v>4175.0549296672407</v>
          </cell>
          <cell r="AO399" t="str">
            <v>-</v>
          </cell>
          <cell r="AQ399" t="str">
            <v>-</v>
          </cell>
          <cell r="AS399" t="str">
            <v>-</v>
          </cell>
          <cell r="AU399" t="str">
            <v>-</v>
          </cell>
          <cell r="AZ399">
            <v>310.19955737804497</v>
          </cell>
          <cell r="BA399">
            <v>310.19955737804497</v>
          </cell>
          <cell r="BC399">
            <v>2.3610326302527084E-2</v>
          </cell>
          <cell r="BE399">
            <v>0.48273436332493058</v>
          </cell>
          <cell r="BI399">
            <v>288.08330687147486</v>
          </cell>
          <cell r="BJ399">
            <v>185.31753256293155</v>
          </cell>
        </row>
        <row r="400">
          <cell r="A400">
            <v>126</v>
          </cell>
          <cell r="AH400">
            <v>114.8</v>
          </cell>
          <cell r="AJ400">
            <v>0</v>
          </cell>
          <cell r="AL400">
            <v>4588.311296257737</v>
          </cell>
          <cell r="AO400" t="str">
            <v>-</v>
          </cell>
          <cell r="AQ400" t="str">
            <v>-</v>
          </cell>
          <cell r="AS400" t="str">
            <v>-</v>
          </cell>
          <cell r="AU400" t="str">
            <v>-</v>
          </cell>
          <cell r="AZ400">
            <v>113.7741189067826</v>
          </cell>
          <cell r="BA400">
            <v>127.955476540156</v>
          </cell>
          <cell r="BC400">
            <v>2.9353082854549238E-3</v>
          </cell>
          <cell r="BE400">
            <v>0.52478086847718175</v>
          </cell>
          <cell r="BI400">
            <v>110.8299935391195</v>
          </cell>
          <cell r="BJ400">
            <v>71.29445006613453</v>
          </cell>
        </row>
        <row r="401">
          <cell r="A401">
            <v>126</v>
          </cell>
          <cell r="AH401">
            <v>121.38393424657534</v>
          </cell>
          <cell r="AJ401">
            <v>0</v>
          </cell>
          <cell r="AL401">
            <v>4336.9029303290936</v>
          </cell>
          <cell r="AO401" t="str">
            <v>-</v>
          </cell>
          <cell r="AQ401" t="str">
            <v>-</v>
          </cell>
          <cell r="AS401" t="str">
            <v>-</v>
          </cell>
          <cell r="AU401" t="str">
            <v>-</v>
          </cell>
          <cell r="AZ401">
            <v>120.2992564202027</v>
          </cell>
          <cell r="BA401">
            <v>122.928527829494</v>
          </cell>
          <cell r="BC401">
            <v>1.5708294475176118E-2</v>
          </cell>
          <cell r="BE401">
            <v>0.50398618028917441</v>
          </cell>
          <cell r="BI401">
            <v>115.12025258692867</v>
          </cell>
          <cell r="BJ401">
            <v>74.054277525177454</v>
          </cell>
        </row>
        <row r="402">
          <cell r="A402">
            <v>212</v>
          </cell>
          <cell r="AH402">
            <v>378.9</v>
          </cell>
          <cell r="AJ402">
            <v>53.61666666666671</v>
          </cell>
          <cell r="AL402">
            <v>7911.0666666666702</v>
          </cell>
          <cell r="AO402" t="str">
            <v>-</v>
          </cell>
          <cell r="AQ402" t="str">
            <v>-</v>
          </cell>
          <cell r="AS402" t="str">
            <v>-</v>
          </cell>
          <cell r="AU402" t="str">
            <v>-</v>
          </cell>
          <cell r="AZ402">
            <v>355.48408235142199</v>
          </cell>
          <cell r="BA402">
            <v>355.48408235142199</v>
          </cell>
          <cell r="BC402">
            <v>2.9751033928451499E-2</v>
          </cell>
          <cell r="BE402">
            <v>0.95902397260274008</v>
          </cell>
          <cell r="BI402">
            <v>326.70656735917089</v>
          </cell>
          <cell r="BJ402">
            <v>210.16301011192564</v>
          </cell>
        </row>
        <row r="403">
          <cell r="A403">
            <v>206</v>
          </cell>
          <cell r="AH403">
            <v>375.8</v>
          </cell>
          <cell r="AJ403" t="str">
            <v>-</v>
          </cell>
          <cell r="AL403" t="str">
            <v>-</v>
          </cell>
          <cell r="AO403" t="str">
            <v>-</v>
          </cell>
          <cell r="AQ403" t="str">
            <v>-</v>
          </cell>
          <cell r="AS403" t="str">
            <v>-</v>
          </cell>
          <cell r="AU403" t="str">
            <v>-</v>
          </cell>
          <cell r="AZ403">
            <v>371.70758196741002</v>
          </cell>
          <cell r="BA403">
            <v>371.70758196741002</v>
          </cell>
          <cell r="BC403" t="str">
            <v>-</v>
          </cell>
          <cell r="BE403" t="str">
            <v>-</v>
          </cell>
          <cell r="BI403">
            <v>357.95285118431633</v>
          </cell>
          <cell r="BJ403">
            <v>230.26304396366268</v>
          </cell>
        </row>
        <row r="404">
          <cell r="A404">
            <v>133</v>
          </cell>
          <cell r="AH404">
            <v>112.4</v>
          </cell>
          <cell r="AJ404" t="str">
            <v>-</v>
          </cell>
          <cell r="AL404" t="str">
            <v>-</v>
          </cell>
          <cell r="AO404" t="str">
            <v>-</v>
          </cell>
          <cell r="AQ404" t="str">
            <v>-</v>
          </cell>
          <cell r="AS404" t="str">
            <v>-</v>
          </cell>
          <cell r="AU404" t="str">
            <v>-</v>
          </cell>
          <cell r="AZ404">
            <v>114.70563731801842</v>
          </cell>
          <cell r="BA404">
            <v>121.242214547115</v>
          </cell>
          <cell r="BC404" t="str">
            <v>-</v>
          </cell>
          <cell r="BE404" t="str">
            <v>-</v>
          </cell>
          <cell r="BI404">
            <v>92.251364599764017</v>
          </cell>
          <cell r="BJ404">
            <v>59.343234597132479</v>
          </cell>
        </row>
        <row r="405">
          <cell r="A405">
            <v>133</v>
          </cell>
          <cell r="AH405">
            <v>116.2</v>
          </cell>
          <cell r="AJ405" t="str">
            <v>-</v>
          </cell>
          <cell r="AL405" t="str">
            <v>-</v>
          </cell>
          <cell r="AO405" t="str">
            <v>-</v>
          </cell>
          <cell r="AQ405" t="str">
            <v>-</v>
          </cell>
          <cell r="AS405" t="str">
            <v>-</v>
          </cell>
          <cell r="AU405" t="str">
            <v>-</v>
          </cell>
          <cell r="AZ405">
            <v>116.6659191098549</v>
          </cell>
          <cell r="BA405">
            <v>119.135672024499</v>
          </cell>
          <cell r="BC405" t="str">
            <v>-</v>
          </cell>
          <cell r="BE405" t="str">
            <v>-</v>
          </cell>
          <cell r="BI405">
            <v>96.480074015569897</v>
          </cell>
          <cell r="BJ405">
            <v>62.063468557833303</v>
          </cell>
        </row>
        <row r="406">
          <cell r="A406">
            <v>378</v>
          </cell>
          <cell r="AH406">
            <v>20.044</v>
          </cell>
          <cell r="AJ406" t="str">
            <v>-</v>
          </cell>
          <cell r="AL406" t="str">
            <v>-</v>
          </cell>
          <cell r="AO406" t="str">
            <v>-</v>
          </cell>
          <cell r="AQ406" t="str">
            <v>-</v>
          </cell>
          <cell r="AS406" t="str">
            <v>-</v>
          </cell>
          <cell r="AU406" t="str">
            <v>-</v>
          </cell>
          <cell r="AZ406">
            <v>20.043999999999997</v>
          </cell>
          <cell r="BA406">
            <v>20.044</v>
          </cell>
          <cell r="BC406" t="str">
            <v>-</v>
          </cell>
          <cell r="BE406" t="str">
            <v>-</v>
          </cell>
          <cell r="BI406">
            <v>7.0567117028419721</v>
          </cell>
          <cell r="BJ406">
            <v>4.5394244289276635</v>
          </cell>
        </row>
        <row r="407">
          <cell r="A407">
            <v>109</v>
          </cell>
          <cell r="AH407" t="str">
            <v>-</v>
          </cell>
          <cell r="AJ407">
            <v>11.707843137254901</v>
          </cell>
          <cell r="AL407">
            <v>1169.4964052287587</v>
          </cell>
          <cell r="AO407" t="str">
            <v>-</v>
          </cell>
          <cell r="AQ407" t="str">
            <v>-</v>
          </cell>
          <cell r="AS407" t="str">
            <v>-</v>
          </cell>
          <cell r="AU407" t="str">
            <v>-</v>
          </cell>
          <cell r="AZ407" t="str">
            <v>-</v>
          </cell>
          <cell r="BA407">
            <v>5.5993601301430198</v>
          </cell>
          <cell r="BC407" t="str">
            <v>-</v>
          </cell>
          <cell r="BE407" t="str">
            <v>-</v>
          </cell>
          <cell r="BI407" t="str">
            <v>-</v>
          </cell>
          <cell r="BJ407" t="str">
            <v>-</v>
          </cell>
        </row>
        <row r="408">
          <cell r="A408">
            <v>109</v>
          </cell>
          <cell r="AH408" t="str">
            <v>-</v>
          </cell>
          <cell r="AJ408">
            <v>0</v>
          </cell>
          <cell r="AL408">
            <v>1179.3856209150331</v>
          </cell>
          <cell r="AO408" t="str">
            <v>-</v>
          </cell>
          <cell r="AQ408" t="str">
            <v>-</v>
          </cell>
          <cell r="AS408" t="str">
            <v>-</v>
          </cell>
          <cell r="AU408" t="str">
            <v>-</v>
          </cell>
          <cell r="AZ408" t="str">
            <v>-</v>
          </cell>
          <cell r="BA408">
            <v>5.5960338272945904</v>
          </cell>
          <cell r="BC408" t="str">
            <v>-</v>
          </cell>
          <cell r="BE408" t="str">
            <v>-</v>
          </cell>
          <cell r="BI408" t="str">
            <v>-</v>
          </cell>
          <cell r="BJ408" t="str">
            <v>-</v>
          </cell>
        </row>
        <row r="409">
          <cell r="A409">
            <v>109</v>
          </cell>
          <cell r="AH409" t="str">
            <v>-</v>
          </cell>
          <cell r="AJ409">
            <v>0</v>
          </cell>
          <cell r="AL409">
            <v>1187.399019607843</v>
          </cell>
          <cell r="AO409" t="str">
            <v>-</v>
          </cell>
          <cell r="AQ409" t="str">
            <v>-</v>
          </cell>
          <cell r="AS409" t="str">
            <v>-</v>
          </cell>
          <cell r="AU409" t="str">
            <v>-</v>
          </cell>
          <cell r="AZ409" t="str">
            <v>-</v>
          </cell>
          <cell r="BA409">
            <v>5.6</v>
          </cell>
          <cell r="BC409" t="str">
            <v>-</v>
          </cell>
          <cell r="BE409" t="str">
            <v>-</v>
          </cell>
          <cell r="BI409" t="str">
            <v>-</v>
          </cell>
          <cell r="BJ409" t="str">
            <v>-</v>
          </cell>
        </row>
        <row r="410">
          <cell r="A410">
            <v>109</v>
          </cell>
          <cell r="AH410" t="str">
            <v>-</v>
          </cell>
          <cell r="AJ410">
            <v>0</v>
          </cell>
          <cell r="AL410">
            <v>2544.8186274509794</v>
          </cell>
          <cell r="AO410" t="str">
            <v>-</v>
          </cell>
          <cell r="AQ410" t="str">
            <v>-</v>
          </cell>
          <cell r="AS410" t="str">
            <v>-</v>
          </cell>
          <cell r="AU410" t="str">
            <v>-</v>
          </cell>
          <cell r="AZ410" t="str">
            <v>-</v>
          </cell>
          <cell r="BA410">
            <v>12</v>
          </cell>
          <cell r="BC410" t="str">
            <v>-</v>
          </cell>
          <cell r="BE410" t="str">
            <v>-</v>
          </cell>
          <cell r="BI410" t="str">
            <v>-</v>
          </cell>
          <cell r="BJ410" t="str">
            <v>-</v>
          </cell>
        </row>
        <row r="411">
          <cell r="A411">
            <v>109</v>
          </cell>
          <cell r="AH411" t="str">
            <v>-</v>
          </cell>
          <cell r="AJ411">
            <v>0</v>
          </cell>
          <cell r="AL411">
            <v>2518.5098039215682</v>
          </cell>
          <cell r="AO411" t="str">
            <v>-</v>
          </cell>
          <cell r="AQ411" t="str">
            <v>-</v>
          </cell>
          <cell r="AS411" t="str">
            <v>-</v>
          </cell>
          <cell r="AU411" t="str">
            <v>-</v>
          </cell>
          <cell r="AZ411" t="str">
            <v>-</v>
          </cell>
          <cell r="BA411">
            <v>11.9745180779172</v>
          </cell>
          <cell r="BC411" t="str">
            <v>-</v>
          </cell>
          <cell r="BE411" t="str">
            <v>-</v>
          </cell>
          <cell r="BI411" t="str">
            <v>-</v>
          </cell>
          <cell r="BJ411" t="str">
            <v>-</v>
          </cell>
        </row>
        <row r="412">
          <cell r="A412">
            <v>108</v>
          </cell>
          <cell r="AH412" t="str">
            <v>-</v>
          </cell>
          <cell r="AJ412">
            <v>2851.8334046692617</v>
          </cell>
          <cell r="AL412">
            <v>32.171596303501957</v>
          </cell>
          <cell r="AO412" t="str">
            <v>-</v>
          </cell>
          <cell r="AQ412" t="str">
            <v>-</v>
          </cell>
          <cell r="AS412" t="str">
            <v>-</v>
          </cell>
          <cell r="AU412" t="str">
            <v>-</v>
          </cell>
          <cell r="AZ412" t="str">
            <v>-</v>
          </cell>
          <cell r="BA412">
            <v>17.132999999999999</v>
          </cell>
          <cell r="BC412" t="str">
            <v>-</v>
          </cell>
          <cell r="BE412" t="str">
            <v>-</v>
          </cell>
          <cell r="BI412" t="str">
            <v>-</v>
          </cell>
          <cell r="BJ412" t="str">
            <v>-</v>
          </cell>
        </row>
        <row r="413">
          <cell r="A413">
            <v>108</v>
          </cell>
          <cell r="AH413" t="str">
            <v>-</v>
          </cell>
          <cell r="AJ413">
            <v>2848.7279095330741</v>
          </cell>
          <cell r="AL413">
            <v>34.971541828793882</v>
          </cell>
          <cell r="AO413" t="str">
            <v>-</v>
          </cell>
          <cell r="AQ413" t="str">
            <v>-</v>
          </cell>
          <cell r="AS413" t="str">
            <v>-</v>
          </cell>
          <cell r="AU413" t="str">
            <v>-</v>
          </cell>
          <cell r="AZ413" t="str">
            <v>-</v>
          </cell>
          <cell r="BA413">
            <v>17.132999999999999</v>
          </cell>
          <cell r="BC413" t="str">
            <v>-</v>
          </cell>
          <cell r="BE413" t="str">
            <v>-</v>
          </cell>
          <cell r="BI413" t="str">
            <v>-</v>
          </cell>
          <cell r="BJ413" t="str">
            <v>-</v>
          </cell>
        </row>
        <row r="414">
          <cell r="A414">
            <v>108</v>
          </cell>
          <cell r="AH414" t="str">
            <v>-</v>
          </cell>
          <cell r="AJ414">
            <v>2844.9279834630352</v>
          </cell>
          <cell r="AL414">
            <v>41.121422178988439</v>
          </cell>
          <cell r="AO414" t="str">
            <v>-</v>
          </cell>
          <cell r="AQ414" t="str">
            <v>-</v>
          </cell>
          <cell r="AS414" t="str">
            <v>-</v>
          </cell>
          <cell r="AU414" t="str">
            <v>-</v>
          </cell>
          <cell r="AZ414" t="str">
            <v>-</v>
          </cell>
          <cell r="BA414">
            <v>17.132999999999999</v>
          </cell>
          <cell r="BC414" t="str">
            <v>-</v>
          </cell>
          <cell r="BE414" t="str">
            <v>-</v>
          </cell>
          <cell r="BI414" t="str">
            <v>-</v>
          </cell>
          <cell r="BJ414" t="str">
            <v>-</v>
          </cell>
        </row>
        <row r="415">
          <cell r="A415">
            <v>345</v>
          </cell>
          <cell r="AH415">
            <v>24</v>
          </cell>
          <cell r="AJ415">
            <v>8730.7833333333292</v>
          </cell>
          <cell r="AL415">
            <v>0.69999999999999984</v>
          </cell>
          <cell r="AO415">
            <v>0.38746977495906837</v>
          </cell>
          <cell r="AQ415">
            <v>0.3635688426683838</v>
          </cell>
          <cell r="AS415">
            <v>0.36413601056364903</v>
          </cell>
          <cell r="AU415">
            <v>0.36573499999999998</v>
          </cell>
          <cell r="AZ415">
            <v>8.5133352753007543</v>
          </cell>
          <cell r="BA415">
            <v>23.998075928297801</v>
          </cell>
          <cell r="BC415">
            <v>4.1726633649639901E-4</v>
          </cell>
          <cell r="BE415">
            <v>0.99838660578386607</v>
          </cell>
          <cell r="BI415">
            <v>8.44295297928862</v>
          </cell>
          <cell r="BJ415">
            <v>5.4311623629225414</v>
          </cell>
        </row>
        <row r="416">
          <cell r="A416">
            <v>342</v>
          </cell>
          <cell r="AH416">
            <v>88</v>
          </cell>
          <cell r="AJ416">
            <v>8285.8166666666693</v>
          </cell>
          <cell r="AL416">
            <v>25.233333333333295</v>
          </cell>
          <cell r="AO416">
            <v>0.38324621236520612</v>
          </cell>
          <cell r="AQ416">
            <v>0.35158481001403685</v>
          </cell>
          <cell r="AS416">
            <v>0.38177079446941298</v>
          </cell>
          <cell r="AU416">
            <v>0.34931299999999998</v>
          </cell>
          <cell r="AZ416">
            <v>29.99176372039194</v>
          </cell>
          <cell r="BA416">
            <v>87.799920988723898</v>
          </cell>
          <cell r="BC416">
            <v>6.5980292930350494E-3</v>
          </cell>
          <cell r="BE416">
            <v>0.99103691019786888</v>
          </cell>
          <cell r="BI416">
            <v>29.359065897212634</v>
          </cell>
          <cell r="BJ416">
            <v>18.886028869598078</v>
          </cell>
        </row>
        <row r="417">
          <cell r="A417">
            <v>1753</v>
          </cell>
          <cell r="AH417">
            <v>144.96487671232879</v>
          </cell>
          <cell r="AJ417">
            <v>381.28333333333302</v>
          </cell>
          <cell r="AL417">
            <v>3059.95</v>
          </cell>
          <cell r="AO417">
            <v>0</v>
          </cell>
          <cell r="AQ417">
            <v>0</v>
          </cell>
          <cell r="AS417">
            <v>0</v>
          </cell>
          <cell r="AU417">
            <v>0</v>
          </cell>
          <cell r="AZ417">
            <v>48.521502203448527</v>
          </cell>
          <cell r="BA417">
            <v>140.96658809341599</v>
          </cell>
          <cell r="BC417">
            <v>5.3359999999999996E-3</v>
          </cell>
          <cell r="BE417">
            <v>0.99504756468797595</v>
          </cell>
          <cell r="BI417">
            <v>19.256137501929004</v>
          </cell>
          <cell r="BJ417">
            <v>12.387041537752349</v>
          </cell>
        </row>
        <row r="418">
          <cell r="A418">
            <v>454</v>
          </cell>
          <cell r="AH418">
            <v>112</v>
          </cell>
          <cell r="AJ418">
            <v>0</v>
          </cell>
          <cell r="AL418">
            <v>8728.5499999999993</v>
          </cell>
          <cell r="AO418">
            <v>0.36007949834519898</v>
          </cell>
          <cell r="AQ418">
            <v>0.35941114710884309</v>
          </cell>
          <cell r="AS418">
            <v>0.33812490973113568</v>
          </cell>
          <cell r="AU418">
            <v>0.33630199999999999</v>
          </cell>
          <cell r="AZ418">
            <v>34.079746523997798</v>
          </cell>
          <cell r="BA418">
            <v>111.154126401292</v>
          </cell>
          <cell r="BC418">
            <v>1.4208831752931599E-3</v>
          </cell>
          <cell r="BE418">
            <v>0.99735350076103502</v>
          </cell>
          <cell r="BI418">
            <v>33.825798423570653</v>
          </cell>
          <cell r="BJ418">
            <v>21.759377760905252</v>
          </cell>
        </row>
        <row r="419">
          <cell r="A419">
            <v>289</v>
          </cell>
          <cell r="AH419">
            <v>60.4</v>
          </cell>
          <cell r="AJ419">
            <v>8520.4870860927185</v>
          </cell>
          <cell r="AL419">
            <v>154.94470198675464</v>
          </cell>
          <cell r="AO419">
            <v>0.36974103211949538</v>
          </cell>
          <cell r="AQ419">
            <v>0.34354015289928214</v>
          </cell>
          <cell r="AS419">
            <v>0.3729854290035573</v>
          </cell>
          <cell r="AU419">
            <v>0.36584942384105962</v>
          </cell>
          <cell r="AZ419">
            <v>12.9193788</v>
          </cell>
          <cell r="BA419">
            <v>60.5605715119273</v>
          </cell>
          <cell r="BC419">
            <v>1.2271343868704699E-3</v>
          </cell>
          <cell r="BE419">
            <v>0.9931197080347155</v>
          </cell>
          <cell r="BI419">
            <v>12.708641351029176</v>
          </cell>
          <cell r="BJ419">
            <v>8.1751840569182459</v>
          </cell>
        </row>
        <row r="420">
          <cell r="A420">
            <v>283</v>
          </cell>
          <cell r="AH420">
            <v>99</v>
          </cell>
          <cell r="AJ420">
            <v>8677.0185227272741</v>
          </cell>
          <cell r="AL420">
            <v>16.362386363636364</v>
          </cell>
          <cell r="AO420">
            <v>0.33610158128129891</v>
          </cell>
          <cell r="AQ420">
            <v>0.40924059798858381</v>
          </cell>
          <cell r="AS420">
            <v>0.40095097227572124</v>
          </cell>
          <cell r="AU420">
            <v>0.27578176742424243</v>
          </cell>
          <cell r="AZ420">
            <v>31.850002095797652</v>
          </cell>
          <cell r="BA420">
            <v>99.050036118017999</v>
          </cell>
          <cell r="BC420">
            <v>2.3693958302392856E-3</v>
          </cell>
          <cell r="BE420">
            <v>1.0007575757575757</v>
          </cell>
          <cell r="BI420">
            <v>31.488622615364431</v>
          </cell>
          <cell r="BJ420">
            <v>20.25592496231674</v>
          </cell>
        </row>
        <row r="421">
          <cell r="A421">
            <v>406</v>
          </cell>
          <cell r="AH421">
            <v>90</v>
          </cell>
          <cell r="AJ421">
            <v>8731.0833333333303</v>
          </cell>
          <cell r="AL421">
            <v>9.9833333333333307</v>
          </cell>
          <cell r="AO421">
            <v>0.31400946809076247</v>
          </cell>
          <cell r="AQ421">
            <v>0.28371405541800404</v>
          </cell>
          <cell r="AS421">
            <v>0.25312953231368024</v>
          </cell>
          <cell r="AU421">
            <v>0.22695599999999999</v>
          </cell>
          <cell r="AZ421">
            <v>22.781657908231221</v>
          </cell>
          <cell r="BA421">
            <v>90</v>
          </cell>
          <cell r="BC421">
            <v>2.07791033512607E-4</v>
          </cell>
          <cell r="BE421">
            <v>0.99893835616438398</v>
          </cell>
          <cell r="BI421">
            <v>22.474654020571972</v>
          </cell>
          <cell r="BJ421">
            <v>14.457441055951611</v>
          </cell>
        </row>
        <row r="422">
          <cell r="A422">
            <v>1696</v>
          </cell>
          <cell r="AH422">
            <v>58.99</v>
          </cell>
          <cell r="AJ422">
            <v>1477.13333333333</v>
          </cell>
          <cell r="AL422">
            <v>7231.6166666666704</v>
          </cell>
          <cell r="AO422">
            <v>0</v>
          </cell>
          <cell r="AQ422">
            <v>0</v>
          </cell>
          <cell r="AS422">
            <v>0</v>
          </cell>
          <cell r="AU422">
            <v>0.33440199999999998</v>
          </cell>
          <cell r="AZ422">
            <v>19.242582126309561</v>
          </cell>
          <cell r="BA422">
            <v>52.192443844792102</v>
          </cell>
          <cell r="BC422">
            <v>2.9648771704527299E-3</v>
          </cell>
          <cell r="BE422">
            <v>0.99557838660578402</v>
          </cell>
          <cell r="BI422">
            <v>18.867479698729046</v>
          </cell>
          <cell r="BJ422">
            <v>12.137026686553495</v>
          </cell>
        </row>
        <row r="423">
          <cell r="A423">
            <v>1704</v>
          </cell>
          <cell r="AH423">
            <v>362.3</v>
          </cell>
          <cell r="AJ423">
            <v>6579.3523899286392</v>
          </cell>
          <cell r="AL423">
            <v>1441.0534940083478</v>
          </cell>
          <cell r="AO423">
            <v>0</v>
          </cell>
          <cell r="AQ423">
            <v>0</v>
          </cell>
          <cell r="AS423">
            <v>0</v>
          </cell>
          <cell r="AU423">
            <v>0</v>
          </cell>
          <cell r="AZ423">
            <v>106.7446159906148</v>
          </cell>
          <cell r="BA423">
            <v>349.78968494358799</v>
          </cell>
          <cell r="BC423">
            <v>3.42348377541403E-3</v>
          </cell>
          <cell r="BE423">
            <v>0.96747693993223505</v>
          </cell>
          <cell r="BI423">
            <v>99.572753374191606</v>
          </cell>
          <cell r="BJ423">
            <v>64.05291985222496</v>
          </cell>
        </row>
        <row r="424">
          <cell r="A424">
            <v>285</v>
          </cell>
          <cell r="AH424">
            <v>36</v>
          </cell>
          <cell r="AJ424">
            <v>8728.0166666666701</v>
          </cell>
          <cell r="AL424">
            <v>31.399999999999995</v>
          </cell>
          <cell r="AO424">
            <v>0.30343607039806725</v>
          </cell>
          <cell r="AQ424">
            <v>0.31901144316332947</v>
          </cell>
          <cell r="AS424">
            <v>0.2787413086012957</v>
          </cell>
          <cell r="AU424">
            <v>0.24393899999999999</v>
          </cell>
          <cell r="AZ424">
            <v>10.034687109646645</v>
          </cell>
          <cell r="BA424">
            <v>36</v>
          </cell>
          <cell r="BC424">
            <v>3.9206772694137901E-4</v>
          </cell>
          <cell r="BE424">
            <v>1</v>
          </cell>
          <cell r="BI424">
            <v>10.000660574182955</v>
          </cell>
          <cell r="BJ424">
            <v>6.4332007353477225</v>
          </cell>
        </row>
        <row r="425">
          <cell r="A425">
            <v>399</v>
          </cell>
          <cell r="AH425">
            <v>138</v>
          </cell>
          <cell r="AJ425">
            <v>7043.95</v>
          </cell>
          <cell r="AL425">
            <v>1678.5333333333299</v>
          </cell>
          <cell r="AO425">
            <v>0.30377878629651273</v>
          </cell>
          <cell r="AQ425">
            <v>0.35603541325571525</v>
          </cell>
          <cell r="AS425">
            <v>0.348983400404835</v>
          </cell>
          <cell r="AU425">
            <v>0.321934</v>
          </cell>
          <cell r="AZ425">
            <v>41.921472508918754</v>
          </cell>
          <cell r="BA425">
            <v>204.97440893170699</v>
          </cell>
          <cell r="BC425">
            <v>6.5610866221273304E-3</v>
          </cell>
          <cell r="BE425">
            <v>0.99666095890410999</v>
          </cell>
          <cell r="BI425">
            <v>60.149806611160564</v>
          </cell>
          <cell r="BJ425">
            <v>38.6930220510514</v>
          </cell>
        </row>
        <row r="426">
          <cell r="A426">
            <v>1900</v>
          </cell>
          <cell r="AH426">
            <v>366.47</v>
          </cell>
          <cell r="AJ426">
            <v>4297.3140714843948</v>
          </cell>
          <cell r="AL426">
            <v>183.80060185205403</v>
          </cell>
          <cell r="AO426">
            <v>0</v>
          </cell>
          <cell r="AQ426">
            <v>0</v>
          </cell>
          <cell r="AS426">
            <v>0</v>
          </cell>
          <cell r="AU426">
            <v>0</v>
          </cell>
          <cell r="AZ426">
            <v>107.97322501264314</v>
          </cell>
          <cell r="BA426">
            <v>366.47</v>
          </cell>
          <cell r="BC426">
            <v>3.5090114902005302E-3</v>
          </cell>
          <cell r="BE426">
            <v>0.99772206458921264</v>
          </cell>
          <cell r="BI426">
            <v>54.558312104773741</v>
          </cell>
          <cell r="BJ426">
            <v>35.096138994841958</v>
          </cell>
        </row>
        <row r="427">
          <cell r="A427">
            <v>284</v>
          </cell>
          <cell r="AH427">
            <v>55</v>
          </cell>
          <cell r="AJ427">
            <v>4721.8666666666704</v>
          </cell>
          <cell r="AL427">
            <v>3857.2</v>
          </cell>
          <cell r="AO427">
            <v>0.35807384404057258</v>
          </cell>
          <cell r="AQ427">
            <v>0.37446970084095421</v>
          </cell>
          <cell r="AS427">
            <v>0.34014026032100442</v>
          </cell>
          <cell r="AU427">
            <v>0.31347199999999997</v>
          </cell>
          <cell r="AZ427">
            <v>18.149981113800663</v>
          </cell>
          <cell r="BA427">
            <v>54.939241642447499</v>
          </cell>
          <cell r="BC427">
            <v>1.7134890023975801E-3</v>
          </cell>
          <cell r="BE427">
            <v>0.99828767123287698</v>
          </cell>
          <cell r="BI427">
            <v>18.033592271537636</v>
          </cell>
          <cell r="BJ427">
            <v>11.60060560016508</v>
          </cell>
        </row>
        <row r="428">
          <cell r="A428">
            <v>344</v>
          </cell>
          <cell r="AH428">
            <v>16.5</v>
          </cell>
          <cell r="AJ428">
            <v>8740.5333333333292</v>
          </cell>
          <cell r="AL428">
            <v>0</v>
          </cell>
          <cell r="AO428">
            <v>0.26898994860486303</v>
          </cell>
          <cell r="AQ428">
            <v>0.28809848802879606</v>
          </cell>
          <cell r="AS428">
            <v>0.2556742977514877</v>
          </cell>
          <cell r="AU428">
            <v>0.25431500000000001</v>
          </cell>
          <cell r="AZ428">
            <v>4.2186259128995474</v>
          </cell>
          <cell r="BA428">
            <v>16.5</v>
          </cell>
          <cell r="BC428">
            <v>1E-4</v>
          </cell>
          <cell r="BE428">
            <v>1</v>
          </cell>
          <cell r="BI428">
            <v>4.2055494381573251</v>
          </cell>
          <cell r="BJ428">
            <v>2.7053356663197508</v>
          </cell>
        </row>
        <row r="429">
          <cell r="A429">
            <v>348</v>
          </cell>
          <cell r="AH429">
            <v>1.53</v>
          </cell>
          <cell r="AJ429">
            <v>8463.0666666666693</v>
          </cell>
          <cell r="AL429">
            <v>226.05</v>
          </cell>
          <cell r="AO429">
            <v>0.33812546228926599</v>
          </cell>
          <cell r="AQ429">
            <v>0.33481942560013456</v>
          </cell>
          <cell r="AS429">
            <v>0.33655395375746383</v>
          </cell>
          <cell r="AU429">
            <v>0.31462600000000002</v>
          </cell>
          <cell r="AZ429">
            <v>0.51227372116820591</v>
          </cell>
          <cell r="BA429">
            <v>1.5264783531889501</v>
          </cell>
          <cell r="BC429">
            <v>3.45622030716974E-3</v>
          </cell>
          <cell r="BE429">
            <v>0.99885083713850797</v>
          </cell>
          <cell r="BI429">
            <v>0.50991653902327361</v>
          </cell>
          <cell r="BJ429">
            <v>0.32801787736691529</v>
          </cell>
        </row>
        <row r="430">
          <cell r="A430">
            <v>1742</v>
          </cell>
          <cell r="AH430">
            <v>152.28</v>
          </cell>
          <cell r="AJ430">
            <v>8700.1</v>
          </cell>
          <cell r="AL430">
            <v>19.516666666666701</v>
          </cell>
          <cell r="AO430">
            <v>0</v>
          </cell>
          <cell r="AQ430">
            <v>0</v>
          </cell>
          <cell r="AS430">
            <v>0</v>
          </cell>
          <cell r="AU430">
            <v>0.32209599999999999</v>
          </cell>
          <cell r="AZ430">
            <v>49.673849910059666</v>
          </cell>
          <cell r="BA430">
            <v>152.23377742140801</v>
          </cell>
          <cell r="BC430">
            <v>3.81247002467791E-3</v>
          </cell>
          <cell r="BE430">
            <v>0.99804984779299799</v>
          </cell>
          <cell r="BI430">
            <v>48.528616961975871</v>
          </cell>
          <cell r="BJ430">
            <v>31.217371293565488</v>
          </cell>
        </row>
        <row r="431">
          <cell r="A431">
            <v>1839</v>
          </cell>
          <cell r="AH431">
            <v>153.24</v>
          </cell>
          <cell r="AJ431">
            <v>424.02884186181313</v>
          </cell>
          <cell r="AL431">
            <v>5740.5814967279175</v>
          </cell>
          <cell r="AO431">
            <v>0</v>
          </cell>
          <cell r="AQ431">
            <v>0</v>
          </cell>
          <cell r="AS431">
            <v>0</v>
          </cell>
          <cell r="AU431">
            <v>0</v>
          </cell>
          <cell r="AZ431">
            <v>43.320733867984508</v>
          </cell>
          <cell r="BA431">
            <v>144.34948062271201</v>
          </cell>
          <cell r="BC431">
            <v>3.5091007572652828E-3</v>
          </cell>
          <cell r="BE431">
            <v>0.99613590811563268</v>
          </cell>
          <cell r="BI431">
            <v>30.210733603889125</v>
          </cell>
          <cell r="BJ431">
            <v>19.433887611150329</v>
          </cell>
        </row>
        <row r="432">
          <cell r="A432">
            <v>1971</v>
          </cell>
          <cell r="AH432">
            <v>2.7</v>
          </cell>
          <cell r="AJ432">
            <v>7976.6075388026584</v>
          </cell>
          <cell r="AL432">
            <v>0</v>
          </cell>
          <cell r="AO432">
            <v>0</v>
          </cell>
          <cell r="AQ432">
            <v>0</v>
          </cell>
          <cell r="AS432">
            <v>0</v>
          </cell>
          <cell r="AU432">
            <v>0.23277671840354769</v>
          </cell>
          <cell r="AZ432">
            <v>0.64621344413645831</v>
          </cell>
          <cell r="BA432">
            <v>2.7</v>
          </cell>
          <cell r="BC432">
            <v>6.7110208668711823E-3</v>
          </cell>
          <cell r="BE432">
            <v>0.99773524587674245</v>
          </cell>
          <cell r="BI432">
            <v>0.64183652479574993</v>
          </cell>
          <cell r="BJ432">
            <v>0.41287904660501751</v>
          </cell>
        </row>
        <row r="433">
          <cell r="A433">
            <v>2020</v>
          </cell>
          <cell r="AH433" t="str">
            <v>-</v>
          </cell>
          <cell r="AJ433">
            <v>718.46044191019234</v>
          </cell>
          <cell r="AL433">
            <v>0</v>
          </cell>
          <cell r="AO433">
            <v>0</v>
          </cell>
          <cell r="AQ433">
            <v>0</v>
          </cell>
          <cell r="AS433">
            <v>0</v>
          </cell>
          <cell r="AU433">
            <v>0</v>
          </cell>
          <cell r="AZ433">
            <v>0.67014727540077146</v>
          </cell>
          <cell r="BA433">
            <v>2.8</v>
          </cell>
          <cell r="BC433">
            <v>9.3858873841767623E-3</v>
          </cell>
          <cell r="BE433">
            <v>0.99786172487526725</v>
          </cell>
          <cell r="BI433">
            <v>5.4562509873563168E-2</v>
          </cell>
          <cell r="BJ433">
            <v>3.5098839325391387E-2</v>
          </cell>
        </row>
        <row r="434">
          <cell r="A434">
            <v>1843</v>
          </cell>
          <cell r="AH434">
            <v>3</v>
          </cell>
          <cell r="AJ434">
            <v>8534.1982701264187</v>
          </cell>
          <cell r="AL434">
            <v>0</v>
          </cell>
          <cell r="AO434">
            <v>0</v>
          </cell>
          <cell r="AQ434">
            <v>0</v>
          </cell>
          <cell r="AS434">
            <v>0.2283175533127067</v>
          </cell>
          <cell r="AU434">
            <v>0.22983333333333336</v>
          </cell>
          <cell r="AZ434">
            <v>0.68632256525799629</v>
          </cell>
          <cell r="BA434">
            <v>3</v>
          </cell>
          <cell r="BC434">
            <v>7.5481088177188436E-3</v>
          </cell>
          <cell r="BE434">
            <v>0.99695965754943727</v>
          </cell>
          <cell r="BI434">
            <v>0.68041901493729517</v>
          </cell>
          <cell r="BJ434">
            <v>0.43769829750439254</v>
          </cell>
        </row>
        <row r="435">
          <cell r="A435">
            <v>2021</v>
          </cell>
          <cell r="AH435">
            <v>4.5</v>
          </cell>
          <cell r="AJ435">
            <v>5910.5359520639176</v>
          </cell>
          <cell r="AL435">
            <v>0</v>
          </cell>
          <cell r="AO435">
            <v>0</v>
          </cell>
          <cell r="AQ435">
            <v>0</v>
          </cell>
          <cell r="AS435">
            <v>0</v>
          </cell>
          <cell r="AU435">
            <v>0</v>
          </cell>
          <cell r="AZ435">
            <v>1.077022406894097</v>
          </cell>
          <cell r="BA435">
            <v>4.5</v>
          </cell>
          <cell r="BC435">
            <v>9.3934753661784279E-3</v>
          </cell>
          <cell r="BE435">
            <v>0.99863044099495901</v>
          </cell>
          <cell r="BI435">
            <v>0.79210058173955622</v>
          </cell>
          <cell r="BJ435">
            <v>0.50954054555867079</v>
          </cell>
        </row>
        <row r="436">
          <cell r="A436">
            <v>2218</v>
          </cell>
          <cell r="AH436" t="str">
            <v>-</v>
          </cell>
          <cell r="AJ436">
            <v>431.13772455089821</v>
          </cell>
          <cell r="AL436">
            <v>0</v>
          </cell>
          <cell r="AO436">
            <v>0</v>
          </cell>
          <cell r="AQ436">
            <v>0</v>
          </cell>
          <cell r="AS436">
            <v>0</v>
          </cell>
          <cell r="AU436">
            <v>0</v>
          </cell>
          <cell r="AZ436">
            <v>0.71801493792939808</v>
          </cell>
          <cell r="BA436">
            <v>3</v>
          </cell>
          <cell r="BC436">
            <v>9.387225548902197E-3</v>
          </cell>
          <cell r="BE436">
            <v>0.99800399201596812</v>
          </cell>
          <cell r="BI436">
            <v>3.5075899204433464E-2</v>
          </cell>
          <cell r="BJ436">
            <v>2.2563539566323038E-2</v>
          </cell>
        </row>
        <row r="437">
          <cell r="A437">
            <v>1982</v>
          </cell>
          <cell r="AH437">
            <v>9</v>
          </cell>
          <cell r="AJ437">
            <v>8712.7748167888039</v>
          </cell>
          <cell r="AL437">
            <v>0</v>
          </cell>
          <cell r="AO437">
            <v>0</v>
          </cell>
          <cell r="AQ437">
            <v>0</v>
          </cell>
          <cell r="AS437">
            <v>0</v>
          </cell>
          <cell r="AU437">
            <v>0.24202065289806796</v>
          </cell>
          <cell r="AZ437">
            <v>2.154044813788194</v>
          </cell>
          <cell r="BA437">
            <v>9</v>
          </cell>
          <cell r="BC437">
            <v>8.2663582987678973E-3</v>
          </cell>
          <cell r="BE437">
            <v>0.99933377748167884</v>
          </cell>
          <cell r="BI437">
            <v>2.1362268368283361</v>
          </cell>
          <cell r="BJ437">
            <v>1.3741868305210792</v>
          </cell>
        </row>
        <row r="438">
          <cell r="A438">
            <v>1969</v>
          </cell>
          <cell r="AH438">
            <v>3</v>
          </cell>
          <cell r="AJ438">
            <v>8608.9487691284121</v>
          </cell>
          <cell r="AL438">
            <v>0</v>
          </cell>
          <cell r="AO438">
            <v>0</v>
          </cell>
          <cell r="AQ438">
            <v>0</v>
          </cell>
          <cell r="AS438">
            <v>0</v>
          </cell>
          <cell r="AU438">
            <v>0.20745908183632736</v>
          </cell>
          <cell r="AZ438">
            <v>0.71801493792939808</v>
          </cell>
          <cell r="BA438">
            <v>3</v>
          </cell>
          <cell r="BC438">
            <v>7.8411980397943733E-3</v>
          </cell>
          <cell r="BE438">
            <v>0.99782360697174954</v>
          </cell>
          <cell r="BI438">
            <v>0.71224482186803317</v>
          </cell>
          <cell r="BJ438">
            <v>0.45817112557721068</v>
          </cell>
        </row>
        <row r="439">
          <cell r="A439">
            <v>1965</v>
          </cell>
          <cell r="AH439">
            <v>3</v>
          </cell>
          <cell r="AJ439">
            <v>8241.2341982701309</v>
          </cell>
          <cell r="AL439">
            <v>0</v>
          </cell>
          <cell r="AO439">
            <v>0</v>
          </cell>
          <cell r="AQ439">
            <v>0</v>
          </cell>
          <cell r="AS439">
            <v>0</v>
          </cell>
          <cell r="AU439">
            <v>0.23223752495009981</v>
          </cell>
          <cell r="AZ439">
            <v>0.71801493792939808</v>
          </cell>
          <cell r="BA439">
            <v>3</v>
          </cell>
          <cell r="BC439">
            <v>7.9854085339633347E-3</v>
          </cell>
          <cell r="BE439">
            <v>0.99480453096850407</v>
          </cell>
          <cell r="BI439">
            <v>0.70998639070210667</v>
          </cell>
          <cell r="BJ439">
            <v>0.45671832744156776</v>
          </cell>
        </row>
        <row r="440">
          <cell r="A440">
            <v>1970</v>
          </cell>
          <cell r="AH440">
            <v>9</v>
          </cell>
          <cell r="AJ440">
            <v>8125.8813079442616</v>
          </cell>
          <cell r="AL440">
            <v>0</v>
          </cell>
          <cell r="AO440">
            <v>0</v>
          </cell>
          <cell r="AQ440">
            <v>0</v>
          </cell>
          <cell r="AS440">
            <v>0</v>
          </cell>
          <cell r="AU440">
            <v>0.24638305668128571</v>
          </cell>
          <cell r="AZ440">
            <v>2.154044813788194</v>
          </cell>
          <cell r="BA440">
            <v>9</v>
          </cell>
          <cell r="BC440">
            <v>6.5871735557804902E-3</v>
          </cell>
          <cell r="BE440">
            <v>0.99911669578059692</v>
          </cell>
          <cell r="BI440">
            <v>2.1394994434094841</v>
          </cell>
          <cell r="BJ440">
            <v>1.3762920249638038</v>
          </cell>
        </row>
        <row r="441">
          <cell r="A441">
            <v>1842</v>
          </cell>
          <cell r="AH441">
            <v>3</v>
          </cell>
          <cell r="AJ441">
            <v>8044.4111776447107</v>
          </cell>
          <cell r="AL441">
            <v>0</v>
          </cell>
          <cell r="AO441">
            <v>0</v>
          </cell>
          <cell r="AQ441">
            <v>0</v>
          </cell>
          <cell r="AS441">
            <v>0.22717902355444916</v>
          </cell>
          <cell r="AU441">
            <v>0.22563772455089823</v>
          </cell>
          <cell r="AZ441">
            <v>0.68290014480467409</v>
          </cell>
          <cell r="BA441">
            <v>3</v>
          </cell>
          <cell r="BC441">
            <v>4.4113396744385929E-3</v>
          </cell>
          <cell r="BE441">
            <v>0.99778563117296604</v>
          </cell>
          <cell r="BI441">
            <v>0.67973285885151102</v>
          </cell>
          <cell r="BJ441">
            <v>0.4372569086778359</v>
          </cell>
        </row>
        <row r="442">
          <cell r="A442">
            <v>373</v>
          </cell>
          <cell r="AH442">
            <v>1.3</v>
          </cell>
          <cell r="AJ442">
            <v>7613.6333333333287</v>
          </cell>
          <cell r="AL442">
            <v>0</v>
          </cell>
          <cell r="AO442" t="str">
            <v>-</v>
          </cell>
          <cell r="AQ442" t="str">
            <v>-</v>
          </cell>
          <cell r="AS442" t="str">
            <v>-</v>
          </cell>
          <cell r="AU442" t="str">
            <v>-</v>
          </cell>
          <cell r="AZ442">
            <v>1.0548463561643837</v>
          </cell>
          <cell r="BA442">
            <v>1.3</v>
          </cell>
          <cell r="BC442">
            <v>5.0075061765341997E-3</v>
          </cell>
          <cell r="BE442">
            <v>0.99718797564688011</v>
          </cell>
          <cell r="BI442">
            <v>1.0466128064116986</v>
          </cell>
          <cell r="BJ442">
            <v>0.67326255359708265</v>
          </cell>
        </row>
        <row r="443">
          <cell r="A443">
            <v>205</v>
          </cell>
          <cell r="AH443">
            <v>0.43</v>
          </cell>
          <cell r="AJ443">
            <v>7276</v>
          </cell>
          <cell r="AL443">
            <v>4.8833333333333302</v>
          </cell>
          <cell r="AO443" t="str">
            <v>-</v>
          </cell>
          <cell r="AQ443" t="str">
            <v>-</v>
          </cell>
          <cell r="AS443" t="str">
            <v>-</v>
          </cell>
          <cell r="AU443" t="str">
            <v>-</v>
          </cell>
          <cell r="AZ443">
            <v>0.28592774235616436</v>
          </cell>
          <cell r="BA443">
            <v>0.42993957235042501</v>
          </cell>
          <cell r="BC443">
            <v>2.8266110318081999E-2</v>
          </cell>
          <cell r="BE443">
            <v>0.999174277016743</v>
          </cell>
          <cell r="BI443">
            <v>0.27761625368622289</v>
          </cell>
          <cell r="BJ443">
            <v>0.17858431191727556</v>
          </cell>
        </row>
        <row r="444">
          <cell r="A444">
            <v>209</v>
          </cell>
          <cell r="AH444">
            <v>1.7</v>
          </cell>
          <cell r="AJ444">
            <v>8022.8666666666713</v>
          </cell>
          <cell r="AL444">
            <v>0</v>
          </cell>
          <cell r="AO444" t="str">
            <v>-</v>
          </cell>
          <cell r="AQ444" t="str">
            <v>-</v>
          </cell>
          <cell r="AS444" t="str">
            <v>-</v>
          </cell>
          <cell r="AU444" t="str">
            <v>-</v>
          </cell>
          <cell r="AZ444" t="str">
            <v>-</v>
          </cell>
          <cell r="BA444">
            <v>1.7</v>
          </cell>
          <cell r="BC444" t="str">
            <v>-</v>
          </cell>
          <cell r="BE444" t="str">
            <v>-</v>
          </cell>
          <cell r="BI444">
            <v>1.0565044245315713</v>
          </cell>
          <cell r="BJ444">
            <v>0.63490928157026161</v>
          </cell>
        </row>
        <row r="445">
          <cell r="A445">
            <v>28</v>
          </cell>
          <cell r="AH445">
            <v>0.83599999999999997</v>
          </cell>
          <cell r="AJ445">
            <v>8221.65</v>
          </cell>
          <cell r="AL445">
            <v>1.25</v>
          </cell>
          <cell r="AO445" t="str">
            <v>-</v>
          </cell>
          <cell r="AQ445" t="str">
            <v>-</v>
          </cell>
          <cell r="AS445" t="str">
            <v>-</v>
          </cell>
          <cell r="AU445" t="str">
            <v>-</v>
          </cell>
          <cell r="AZ445">
            <v>0.72330743370887796</v>
          </cell>
          <cell r="BA445">
            <v>0.83599695971007804</v>
          </cell>
          <cell r="BC445">
            <v>6.0449145431259099E-4</v>
          </cell>
          <cell r="BE445">
            <v>0.99887747336377497</v>
          </cell>
          <cell r="BI445">
            <v>0.72205875949171439</v>
          </cell>
          <cell r="BJ445">
            <v>0.46448421162477721</v>
          </cell>
        </row>
        <row r="446">
          <cell r="A446">
            <v>305</v>
          </cell>
          <cell r="AH446">
            <v>3</v>
          </cell>
          <cell r="AJ446">
            <v>8760</v>
          </cell>
          <cell r="AL446">
            <v>0</v>
          </cell>
          <cell r="AO446">
            <v>4.8772423439752403E-2</v>
          </cell>
          <cell r="AQ446">
            <v>6.9293740308734642E-2</v>
          </cell>
          <cell r="AS446">
            <v>6.9922561596276328E-2</v>
          </cell>
          <cell r="AU446">
            <v>0.101284</v>
          </cell>
          <cell r="AZ446">
            <v>0.14575847875528447</v>
          </cell>
          <cell r="BA446">
            <v>3</v>
          </cell>
          <cell r="BC446">
            <v>6.3257125472920698E-4</v>
          </cell>
          <cell r="BE446">
            <v>1</v>
          </cell>
          <cell r="BI446">
            <v>0.14518072187771927</v>
          </cell>
          <cell r="BJ446">
            <v>9.3391503472595533E-2</v>
          </cell>
        </row>
        <row r="447">
          <cell r="A447">
            <v>425</v>
          </cell>
          <cell r="AH447">
            <v>34.616999999999997</v>
          </cell>
          <cell r="AJ447">
            <v>8688.7833333333292</v>
          </cell>
          <cell r="AL447">
            <v>35.049999999999997</v>
          </cell>
          <cell r="AO447">
            <v>0.20814108086868277</v>
          </cell>
          <cell r="AQ447">
            <v>0.20984547693538774</v>
          </cell>
          <cell r="AS447">
            <v>0.19311898700132465</v>
          </cell>
          <cell r="AU447">
            <v>0.15496499999999999</v>
          </cell>
          <cell r="AZ447">
            <v>6.6851999730248552</v>
          </cell>
          <cell r="BA447">
            <v>34.567791660776102</v>
          </cell>
          <cell r="BC447">
            <v>3.9951824156634497E-3</v>
          </cell>
          <cell r="BE447">
            <v>0.99619292237442902</v>
          </cell>
          <cell r="BI447">
            <v>6.6188143994059621</v>
          </cell>
          <cell r="BJ447">
            <v>4.2577349111628351</v>
          </cell>
        </row>
        <row r="448">
          <cell r="A448">
            <v>299</v>
          </cell>
          <cell r="AH448">
            <v>6.7742924000000002</v>
          </cell>
          <cell r="AJ448">
            <v>8579.5166666666701</v>
          </cell>
          <cell r="AL448">
            <v>163.51666666666702</v>
          </cell>
          <cell r="AO448" t="str">
            <v>-</v>
          </cell>
          <cell r="AQ448" t="str">
            <v>-</v>
          </cell>
          <cell r="AS448" t="str">
            <v>-</v>
          </cell>
          <cell r="AU448" t="str">
            <v>-</v>
          </cell>
          <cell r="AZ448" t="str">
            <v>-</v>
          </cell>
          <cell r="BA448">
            <v>6.9047545306548903</v>
          </cell>
          <cell r="BC448" t="str">
            <v>-</v>
          </cell>
          <cell r="BE448" t="str">
            <v>-</v>
          </cell>
          <cell r="BI448">
            <v>4.0647548509047153</v>
          </cell>
          <cell r="BJ448">
            <v>2.4427257683197978</v>
          </cell>
        </row>
        <row r="449">
          <cell r="A449">
            <v>135</v>
          </cell>
          <cell r="AH449" t="str">
            <v>-</v>
          </cell>
          <cell r="AJ449">
            <v>4840.2180555555578</v>
          </cell>
          <cell r="AL449">
            <v>58.236111111111093</v>
          </cell>
          <cell r="AO449" t="str">
            <v>-</v>
          </cell>
          <cell r="AQ449" t="str">
            <v>-</v>
          </cell>
          <cell r="AS449" t="str">
            <v>-</v>
          </cell>
          <cell r="AU449" t="str">
            <v>-</v>
          </cell>
          <cell r="AZ449" t="str">
            <v>-</v>
          </cell>
          <cell r="BA449">
            <v>6.9664060685811604</v>
          </cell>
          <cell r="BC449" t="str">
            <v>-</v>
          </cell>
          <cell r="BE449" t="str">
            <v>-</v>
          </cell>
          <cell r="BI449" t="str">
            <v>-</v>
          </cell>
          <cell r="BJ449" t="str">
            <v>-</v>
          </cell>
        </row>
        <row r="450">
          <cell r="A450">
            <v>135</v>
          </cell>
          <cell r="AH450" t="str">
            <v>-</v>
          </cell>
          <cell r="AJ450">
            <v>4844.8458333333338</v>
          </cell>
          <cell r="AL450">
            <v>54.327777777777754</v>
          </cell>
          <cell r="AO450" t="str">
            <v>-</v>
          </cell>
          <cell r="AQ450" t="str">
            <v>-</v>
          </cell>
          <cell r="AS450" t="str">
            <v>-</v>
          </cell>
          <cell r="AU450" t="str">
            <v>-</v>
          </cell>
          <cell r="AZ450" t="str">
            <v>-</v>
          </cell>
          <cell r="BA450">
            <v>6.9719952769812403</v>
          </cell>
          <cell r="BC450" t="str">
            <v>-</v>
          </cell>
          <cell r="BE450" t="str">
            <v>-</v>
          </cell>
          <cell r="BI450" t="str">
            <v>-</v>
          </cell>
          <cell r="BJ450" t="str">
            <v>-</v>
          </cell>
        </row>
        <row r="451">
          <cell r="A451">
            <v>1757</v>
          </cell>
          <cell r="AH451">
            <v>110.4</v>
          </cell>
          <cell r="AJ451">
            <v>1485.415168581982</v>
          </cell>
          <cell r="AL451">
            <v>7137.3890672943362</v>
          </cell>
          <cell r="AO451">
            <v>0</v>
          </cell>
          <cell r="AQ451">
            <v>0</v>
          </cell>
          <cell r="AS451">
            <v>0</v>
          </cell>
          <cell r="AU451">
            <v>0.34060064404614626</v>
          </cell>
          <cell r="AZ451">
            <v>36.952218804633667</v>
          </cell>
          <cell r="BA451">
            <v>97.063472461281904</v>
          </cell>
          <cell r="BC451">
            <v>3.6555800267576545E-3</v>
          </cell>
          <cell r="BE451">
            <v>0.98504573704930287</v>
          </cell>
          <cell r="BI451">
            <v>35.912123879719182</v>
          </cell>
          <cell r="BJ451">
            <v>23.101464152010067</v>
          </cell>
        </row>
        <row r="452">
          <cell r="A452">
            <v>1758</v>
          </cell>
          <cell r="AH452">
            <v>62.4</v>
          </cell>
          <cell r="AJ452">
            <v>7598.8337129840584</v>
          </cell>
          <cell r="AL452">
            <v>1959.0341685649203</v>
          </cell>
          <cell r="AO452">
            <v>0</v>
          </cell>
          <cell r="AQ452">
            <v>0</v>
          </cell>
          <cell r="AS452">
            <v>0</v>
          </cell>
          <cell r="AU452">
            <v>0.31385658314350801</v>
          </cell>
          <cell r="AZ452">
            <v>17.029708799999998</v>
          </cell>
          <cell r="BA452">
            <v>58.357720386357698</v>
          </cell>
          <cell r="BC452">
            <v>4.4241455404942474E-3</v>
          </cell>
          <cell r="BE452">
            <v>1.0933940774487472</v>
          </cell>
          <cell r="BI452">
            <v>16.790862129621566</v>
          </cell>
          <cell r="BJ452">
            <v>10.801185161534065</v>
          </cell>
        </row>
        <row r="453">
          <cell r="A453">
            <v>1955</v>
          </cell>
          <cell r="AH453">
            <v>3</v>
          </cell>
          <cell r="AJ453">
            <v>8725.7152361942808</v>
          </cell>
          <cell r="AL453">
            <v>0</v>
          </cell>
          <cell r="AO453">
            <v>0</v>
          </cell>
          <cell r="AQ453">
            <v>0</v>
          </cell>
          <cell r="AS453">
            <v>0.21490520545108688</v>
          </cell>
          <cell r="AU453">
            <v>0.22083333333333335</v>
          </cell>
          <cell r="AZ453">
            <v>0.64600504758596711</v>
          </cell>
          <cell r="BA453">
            <v>3</v>
          </cell>
          <cell r="BC453">
            <v>9.8353491651107985E-3</v>
          </cell>
          <cell r="BE453">
            <v>0.99800399201596812</v>
          </cell>
          <cell r="BI453">
            <v>0.63963865501012573</v>
          </cell>
          <cell r="BJ453">
            <v>0.41146520624755378</v>
          </cell>
        </row>
        <row r="454">
          <cell r="A454">
            <v>552</v>
          </cell>
          <cell r="AH454">
            <v>3</v>
          </cell>
          <cell r="AJ454">
            <v>8760</v>
          </cell>
          <cell r="AL454">
            <v>0</v>
          </cell>
          <cell r="AO454" t="str">
            <v>-</v>
          </cell>
          <cell r="AQ454" t="str">
            <v>-</v>
          </cell>
          <cell r="AS454" t="str">
            <v>-</v>
          </cell>
          <cell r="AU454" t="str">
            <v>-</v>
          </cell>
          <cell r="AZ454">
            <v>3</v>
          </cell>
          <cell r="BA454">
            <v>3</v>
          </cell>
          <cell r="BC454">
            <v>1E-4</v>
          </cell>
          <cell r="BE454">
            <v>1</v>
          </cell>
          <cell r="BI454">
            <v>2.9997000000000034</v>
          </cell>
          <cell r="BJ454">
            <v>1.9296397575616335</v>
          </cell>
        </row>
        <row r="455">
          <cell r="A455">
            <v>265</v>
          </cell>
          <cell r="AH455">
            <v>7.1</v>
          </cell>
          <cell r="AJ455">
            <v>6783.8166666666702</v>
          </cell>
          <cell r="AL455">
            <v>0</v>
          </cell>
          <cell r="AO455" t="str">
            <v>-</v>
          </cell>
          <cell r="AQ455" t="str">
            <v>-</v>
          </cell>
          <cell r="AS455" t="str">
            <v>-</v>
          </cell>
          <cell r="AU455" t="str">
            <v>-</v>
          </cell>
          <cell r="AZ455">
            <v>7.0814821816219444</v>
          </cell>
          <cell r="BA455">
            <v>7.1</v>
          </cell>
          <cell r="BC455">
            <v>6.65322772065291E-2</v>
          </cell>
          <cell r="BE455">
            <v>0.86014649923896502</v>
          </cell>
          <cell r="BI455">
            <v>4.7169865927877197</v>
          </cell>
          <cell r="BJ455">
            <v>3.0343317216149486</v>
          </cell>
        </row>
        <row r="456">
          <cell r="A456">
            <v>1821</v>
          </cell>
          <cell r="AH456">
            <v>0.73</v>
          </cell>
          <cell r="AJ456">
            <v>0</v>
          </cell>
          <cell r="AL456">
            <v>0</v>
          </cell>
          <cell r="AO456" t="str">
            <v>-</v>
          </cell>
          <cell r="AQ456" t="str">
            <v>-</v>
          </cell>
          <cell r="AS456" t="str">
            <v>-</v>
          </cell>
          <cell r="AU456" t="str">
            <v>-</v>
          </cell>
          <cell r="AZ456">
            <v>0</v>
          </cell>
          <cell r="BA456">
            <v>0</v>
          </cell>
          <cell r="BC456">
            <v>0.56853150136986297</v>
          </cell>
          <cell r="BE456">
            <v>1</v>
          </cell>
          <cell r="BI456">
            <v>0</v>
          </cell>
          <cell r="BJ456">
            <v>0</v>
          </cell>
        </row>
        <row r="457">
          <cell r="A457">
            <v>218</v>
          </cell>
          <cell r="AH457">
            <v>15.6</v>
          </cell>
          <cell r="AJ457">
            <v>377.4</v>
          </cell>
          <cell r="AL457">
            <v>7125.3166666666712</v>
          </cell>
          <cell r="AO457" t="str">
            <v>-</v>
          </cell>
          <cell r="AQ457" t="str">
            <v>-</v>
          </cell>
          <cell r="AS457" t="str">
            <v>-</v>
          </cell>
          <cell r="AU457" t="str">
            <v>-</v>
          </cell>
          <cell r="AZ457">
            <v>15.162561116751</v>
          </cell>
          <cell r="BA457">
            <v>15.162561116751</v>
          </cell>
          <cell r="BC457">
            <v>9.4350992178432694E-2</v>
          </cell>
          <cell r="BE457">
            <v>1</v>
          </cell>
          <cell r="BI457">
            <v>12.5922058816116</v>
          </cell>
          <cell r="BJ457">
            <v>8.1002837298927091</v>
          </cell>
        </row>
        <row r="458">
          <cell r="A458">
            <v>2060</v>
          </cell>
          <cell r="AH458">
            <v>1.75</v>
          </cell>
          <cell r="AJ458">
            <v>6501.2483574244416</v>
          </cell>
          <cell r="AL458">
            <v>0</v>
          </cell>
          <cell r="AO458">
            <v>0</v>
          </cell>
          <cell r="AQ458">
            <v>0</v>
          </cell>
          <cell r="AS458">
            <v>0</v>
          </cell>
          <cell r="AU458">
            <v>0</v>
          </cell>
          <cell r="AZ458">
            <v>0.95491172468206198</v>
          </cell>
          <cell r="BA458">
            <v>3.9828661229522302</v>
          </cell>
          <cell r="BC458">
            <v>7.4160315374507228E-3</v>
          </cell>
          <cell r="BE458">
            <v>0.78843626806833111</v>
          </cell>
          <cell r="BI458">
            <v>0.90446440801341366</v>
          </cell>
          <cell r="BJ458">
            <v>0.58182167583495947</v>
          </cell>
        </row>
        <row r="459">
          <cell r="A459">
            <v>1964</v>
          </cell>
          <cell r="AH459" t="str">
            <v>-</v>
          </cell>
          <cell r="AJ459">
            <v>8714.1361256544515</v>
          </cell>
          <cell r="AL459">
            <v>0</v>
          </cell>
          <cell r="AO459">
            <v>0</v>
          </cell>
          <cell r="AQ459">
            <v>0</v>
          </cell>
          <cell r="AS459">
            <v>0</v>
          </cell>
          <cell r="AU459">
            <v>0.22134999999999999</v>
          </cell>
          <cell r="AZ459">
            <v>0.45474279402195206</v>
          </cell>
          <cell r="BA459">
            <v>1.9</v>
          </cell>
          <cell r="BC459">
            <v>6.0242114322599178E-3</v>
          </cell>
          <cell r="BE459">
            <v>0.99476439790575921</v>
          </cell>
          <cell r="BI459">
            <v>0.45198890903747607</v>
          </cell>
          <cell r="BJ459">
            <v>0.29075433171837906</v>
          </cell>
        </row>
        <row r="460">
          <cell r="A460">
            <v>2216</v>
          </cell>
          <cell r="AH460">
            <v>9</v>
          </cell>
          <cell r="AJ460">
            <v>455.49389567147614</v>
          </cell>
          <cell r="AL460">
            <v>0</v>
          </cell>
          <cell r="AO460">
            <v>0</v>
          </cell>
          <cell r="AQ460">
            <v>0</v>
          </cell>
          <cell r="AS460">
            <v>0</v>
          </cell>
          <cell r="AU460">
            <v>0</v>
          </cell>
          <cell r="AZ460">
            <v>2.154044813788194</v>
          </cell>
          <cell r="BA460">
            <v>9</v>
          </cell>
          <cell r="BC460">
            <v>9.3955604883462808E-3</v>
          </cell>
          <cell r="BE460">
            <v>0.99889012208657046</v>
          </cell>
          <cell r="BI460">
            <v>0.11107368081403929</v>
          </cell>
          <cell r="BJ460">
            <v>7.1451208626689605E-2</v>
          </cell>
        </row>
        <row r="461">
          <cell r="A461">
            <v>188</v>
          </cell>
          <cell r="AH461" t="str">
            <v>-</v>
          </cell>
          <cell r="AJ461">
            <v>71.839999999999989</v>
          </cell>
          <cell r="AL461">
            <v>767.33499999999992</v>
          </cell>
          <cell r="AO461" t="str">
            <v>-</v>
          </cell>
          <cell r="AQ461" t="str">
            <v>-</v>
          </cell>
          <cell r="AS461" t="str">
            <v>-</v>
          </cell>
          <cell r="AU461" t="str">
            <v>-</v>
          </cell>
          <cell r="AZ461" t="str">
            <v>-</v>
          </cell>
          <cell r="BA461">
            <v>1.52113314501346</v>
          </cell>
          <cell r="BC461" t="str">
            <v>-</v>
          </cell>
          <cell r="BE461" t="str">
            <v>-</v>
          </cell>
          <cell r="BI461" t="str">
            <v>-</v>
          </cell>
          <cell r="BJ461" t="str">
            <v>-</v>
          </cell>
        </row>
        <row r="462">
          <cell r="A462">
            <v>188</v>
          </cell>
          <cell r="AH462" t="str">
            <v>-</v>
          </cell>
          <cell r="AJ462">
            <v>71.871666666666698</v>
          </cell>
          <cell r="AL462">
            <v>769.8666666666669</v>
          </cell>
          <cell r="AO462" t="str">
            <v>-</v>
          </cell>
          <cell r="AQ462" t="str">
            <v>-</v>
          </cell>
          <cell r="AS462" t="str">
            <v>-</v>
          </cell>
          <cell r="AU462" t="str">
            <v>-</v>
          </cell>
          <cell r="AZ462" t="str">
            <v>-</v>
          </cell>
          <cell r="BA462">
            <v>1.5215819468441301</v>
          </cell>
          <cell r="BC462" t="str">
            <v>-</v>
          </cell>
          <cell r="BE462" t="str">
            <v>-</v>
          </cell>
          <cell r="BI462" t="str">
            <v>-</v>
          </cell>
          <cell r="BJ462" t="str">
            <v>-</v>
          </cell>
        </row>
        <row r="463">
          <cell r="A463">
            <v>188</v>
          </cell>
          <cell r="AH463" t="str">
            <v>-</v>
          </cell>
          <cell r="AJ463">
            <v>49.616666666666696</v>
          </cell>
          <cell r="AL463">
            <v>760.8399999999998</v>
          </cell>
          <cell r="AO463" t="str">
            <v>-</v>
          </cell>
          <cell r="AQ463" t="str">
            <v>-</v>
          </cell>
          <cell r="AS463" t="str">
            <v>-</v>
          </cell>
          <cell r="AU463" t="str">
            <v>-</v>
          </cell>
          <cell r="AZ463" t="str">
            <v>-</v>
          </cell>
          <cell r="BA463">
            <v>1.5089967635119299</v>
          </cell>
          <cell r="BC463" t="str">
            <v>-</v>
          </cell>
          <cell r="BE463" t="str">
            <v>-</v>
          </cell>
          <cell r="BI463" t="str">
            <v>-</v>
          </cell>
          <cell r="BJ463" t="str">
            <v>-</v>
          </cell>
        </row>
        <row r="464">
          <cell r="A464">
            <v>188</v>
          </cell>
          <cell r="AH464" t="str">
            <v>-</v>
          </cell>
          <cell r="AJ464">
            <v>71.884999999999991</v>
          </cell>
          <cell r="AL464">
            <v>736.8649999999999</v>
          </cell>
          <cell r="AO464" t="str">
            <v>-</v>
          </cell>
          <cell r="AQ464" t="str">
            <v>-</v>
          </cell>
          <cell r="AS464" t="str">
            <v>-</v>
          </cell>
          <cell r="AU464" t="str">
            <v>-</v>
          </cell>
          <cell r="AZ464" t="str">
            <v>-</v>
          </cell>
          <cell r="BA464">
            <v>1.5189972698196801</v>
          </cell>
          <cell r="BC464" t="str">
            <v>-</v>
          </cell>
          <cell r="BE464" t="str">
            <v>-</v>
          </cell>
          <cell r="BI464" t="str">
            <v>-</v>
          </cell>
          <cell r="BJ464" t="str">
            <v>-</v>
          </cell>
        </row>
        <row r="465">
          <cell r="A465">
            <v>188</v>
          </cell>
          <cell r="AH465" t="str">
            <v>-</v>
          </cell>
          <cell r="AJ465">
            <v>71.788333333333298</v>
          </cell>
          <cell r="AL465">
            <v>754.3483333333329</v>
          </cell>
          <cell r="AO465" t="str">
            <v>-</v>
          </cell>
          <cell r="AQ465" t="str">
            <v>-</v>
          </cell>
          <cell r="AS465" t="str">
            <v>-</v>
          </cell>
          <cell r="AU465" t="str">
            <v>-</v>
          </cell>
          <cell r="AZ465" t="str">
            <v>-</v>
          </cell>
          <cell r="BA465">
            <v>1.52361759959006</v>
          </cell>
          <cell r="BC465" t="str">
            <v>-</v>
          </cell>
          <cell r="BE465" t="str">
            <v>-</v>
          </cell>
          <cell r="BI465" t="str">
            <v>-</v>
          </cell>
          <cell r="BJ465" t="str">
            <v>-</v>
          </cell>
        </row>
        <row r="466">
          <cell r="A466">
            <v>188</v>
          </cell>
          <cell r="AH466" t="str">
            <v>-</v>
          </cell>
          <cell r="AJ466">
            <v>66.598333333333301</v>
          </cell>
          <cell r="AL466">
            <v>763.15333333333297</v>
          </cell>
          <cell r="AO466" t="str">
            <v>-</v>
          </cell>
          <cell r="AQ466" t="str">
            <v>-</v>
          </cell>
          <cell r="AS466" t="str">
            <v>-</v>
          </cell>
          <cell r="AU466" t="str">
            <v>-</v>
          </cell>
          <cell r="AZ466" t="str">
            <v>-</v>
          </cell>
          <cell r="BA466">
            <v>1.5186133184024899</v>
          </cell>
          <cell r="BC466" t="str">
            <v>-</v>
          </cell>
          <cell r="BE466" t="str">
            <v>-</v>
          </cell>
          <cell r="BI466" t="str">
            <v>-</v>
          </cell>
          <cell r="BJ466" t="str">
            <v>-</v>
          </cell>
        </row>
        <row r="467">
          <cell r="A467">
            <v>188</v>
          </cell>
          <cell r="AH467" t="str">
            <v>-</v>
          </cell>
          <cell r="AJ467">
            <v>67.643333333333302</v>
          </cell>
          <cell r="AL467">
            <v>586.03333333333308</v>
          </cell>
          <cell r="AO467" t="str">
            <v>-</v>
          </cell>
          <cell r="AQ467" t="str">
            <v>-</v>
          </cell>
          <cell r="AS467" t="str">
            <v>-</v>
          </cell>
          <cell r="AU467" t="str">
            <v>-</v>
          </cell>
          <cell r="AZ467" t="str">
            <v>-</v>
          </cell>
          <cell r="BA467">
            <v>1.5212258103649601</v>
          </cell>
          <cell r="BC467" t="str">
            <v>-</v>
          </cell>
          <cell r="BE467" t="str">
            <v>-</v>
          </cell>
          <cell r="BI467" t="str">
            <v>-</v>
          </cell>
          <cell r="BJ467" t="str">
            <v>-</v>
          </cell>
        </row>
        <row r="468">
          <cell r="A468">
            <v>188</v>
          </cell>
          <cell r="AH468" t="str">
            <v>-</v>
          </cell>
          <cell r="AJ468">
            <v>69.774999999999991</v>
          </cell>
          <cell r="AL468">
            <v>782.37333333333299</v>
          </cell>
          <cell r="AO468" t="str">
            <v>-</v>
          </cell>
          <cell r="AQ468" t="str">
            <v>-</v>
          </cell>
          <cell r="AS468" t="str">
            <v>-</v>
          </cell>
          <cell r="AU468" t="str">
            <v>-</v>
          </cell>
          <cell r="AZ468" t="str">
            <v>-</v>
          </cell>
          <cell r="BA468">
            <v>1.51736867442875</v>
          </cell>
          <cell r="BC468" t="str">
            <v>-</v>
          </cell>
          <cell r="BE468" t="str">
            <v>-</v>
          </cell>
          <cell r="BI468" t="str">
            <v>-</v>
          </cell>
          <cell r="BJ468" t="str">
            <v>-</v>
          </cell>
        </row>
        <row r="469">
          <cell r="A469">
            <v>188</v>
          </cell>
          <cell r="AH469" t="str">
            <v>-</v>
          </cell>
          <cell r="AJ469">
            <v>72.078333333333291</v>
          </cell>
          <cell r="AL469">
            <v>782.88833333333287</v>
          </cell>
          <cell r="AO469" t="str">
            <v>-</v>
          </cell>
          <cell r="AQ469" t="str">
            <v>-</v>
          </cell>
          <cell r="AS469" t="str">
            <v>-</v>
          </cell>
          <cell r="AU469" t="str">
            <v>-</v>
          </cell>
          <cell r="AZ469" t="str">
            <v>-</v>
          </cell>
          <cell r="BA469">
            <v>1.5227807383913601</v>
          </cell>
          <cell r="BC469" t="str">
            <v>-</v>
          </cell>
          <cell r="BE469" t="str">
            <v>-</v>
          </cell>
          <cell r="BI469" t="str">
            <v>-</v>
          </cell>
          <cell r="BJ469" t="str">
            <v>-</v>
          </cell>
        </row>
        <row r="470">
          <cell r="A470">
            <v>188</v>
          </cell>
          <cell r="AH470" t="str">
            <v>-</v>
          </cell>
          <cell r="AJ470">
            <v>68.4583333333333</v>
          </cell>
          <cell r="AL470">
            <v>772.76166666666688</v>
          </cell>
          <cell r="AO470" t="str">
            <v>-</v>
          </cell>
          <cell r="AQ470" t="str">
            <v>-</v>
          </cell>
          <cell r="AS470" t="str">
            <v>-</v>
          </cell>
          <cell r="AU470" t="str">
            <v>-</v>
          </cell>
          <cell r="AZ470" t="str">
            <v>-</v>
          </cell>
          <cell r="BA470">
            <v>1.52012744819033</v>
          </cell>
          <cell r="BC470" t="str">
            <v>-</v>
          </cell>
          <cell r="BE470" t="str">
            <v>-</v>
          </cell>
          <cell r="BI470" t="str">
            <v>-</v>
          </cell>
          <cell r="BJ470" t="str">
            <v>-</v>
          </cell>
        </row>
        <row r="471">
          <cell r="A471">
            <v>315</v>
          </cell>
          <cell r="AH471">
            <v>0.15</v>
          </cell>
          <cell r="AJ471">
            <v>8749.4666666666708</v>
          </cell>
          <cell r="AL471">
            <v>1.8666666666666698</v>
          </cell>
          <cell r="AO471" t="str">
            <v>-</v>
          </cell>
          <cell r="AQ471" t="str">
            <v>-</v>
          </cell>
          <cell r="AS471" t="str">
            <v>-</v>
          </cell>
          <cell r="AU471" t="str">
            <v>-</v>
          </cell>
          <cell r="AZ471" t="str">
            <v>-</v>
          </cell>
          <cell r="BA471">
            <v>0.15</v>
          </cell>
          <cell r="BC471" t="str">
            <v>-</v>
          </cell>
          <cell r="BE471" t="str">
            <v>-</v>
          </cell>
          <cell r="BI471">
            <v>0.10506134566804894</v>
          </cell>
          <cell r="BJ471">
            <v>6.3136908800434988E-2</v>
          </cell>
        </row>
        <row r="472">
          <cell r="A472">
            <v>281</v>
          </cell>
          <cell r="AH472">
            <v>10.75</v>
          </cell>
          <cell r="AJ472">
            <v>7101.4333333333298</v>
          </cell>
          <cell r="AL472">
            <v>958.56666666666683</v>
          </cell>
          <cell r="AO472">
            <v>0.25526419249347182</v>
          </cell>
          <cell r="AQ472">
            <v>0.18789209748837246</v>
          </cell>
          <cell r="AS472">
            <v>0.18598979952214115</v>
          </cell>
          <cell r="AU472">
            <v>0.161436</v>
          </cell>
          <cell r="AZ472">
            <v>1.2775945</v>
          </cell>
          <cell r="BA472">
            <v>9.9127057485525203</v>
          </cell>
          <cell r="BC472">
            <v>3.5283109965453301E-2</v>
          </cell>
          <cell r="BE472">
            <v>1</v>
          </cell>
          <cell r="BI472">
            <v>1.2041691019316427</v>
          </cell>
          <cell r="BJ472">
            <v>0.7746149861368079</v>
          </cell>
        </row>
        <row r="473">
          <cell r="A473">
            <v>295</v>
          </cell>
          <cell r="AH473">
            <v>7.2</v>
          </cell>
          <cell r="AJ473">
            <v>8760</v>
          </cell>
          <cell r="AL473">
            <v>0</v>
          </cell>
          <cell r="AO473">
            <v>0.31223252340041929</v>
          </cell>
          <cell r="AQ473">
            <v>0.28112666839483597</v>
          </cell>
          <cell r="AS473">
            <v>0.21131250816526237</v>
          </cell>
          <cell r="AU473">
            <v>0.24990299999999999</v>
          </cell>
          <cell r="AZ473">
            <v>1.3078296</v>
          </cell>
          <cell r="BA473">
            <v>7.1999999999999797</v>
          </cell>
          <cell r="BC473">
            <v>1E-4</v>
          </cell>
          <cell r="BE473">
            <v>1</v>
          </cell>
          <cell r="BI473">
            <v>1.2845168834651994</v>
          </cell>
          <cell r="BJ473">
            <v>0.82630091262246552</v>
          </cell>
        </row>
        <row r="474">
          <cell r="A474">
            <v>471</v>
          </cell>
          <cell r="AH474">
            <v>1.1000000000000001</v>
          </cell>
          <cell r="AJ474">
            <v>7720.7666666666701</v>
          </cell>
          <cell r="AL474">
            <v>23.516666666666701</v>
          </cell>
          <cell r="AO474" t="str">
            <v>-</v>
          </cell>
          <cell r="AQ474" t="str">
            <v>-</v>
          </cell>
          <cell r="AS474" t="str">
            <v>-</v>
          </cell>
          <cell r="AU474" t="str">
            <v>-</v>
          </cell>
          <cell r="AZ474">
            <v>0.97829543908071614</v>
          </cell>
          <cell r="BA474">
            <v>1.0966599902723899</v>
          </cell>
          <cell r="BC474">
            <v>1.0728817895280501E-2</v>
          </cell>
          <cell r="BE474">
            <v>0.99983257229832589</v>
          </cell>
          <cell r="BI474">
            <v>0.96763744902350135</v>
          </cell>
          <cell r="BJ474">
            <v>0.62245947679476765</v>
          </cell>
        </row>
        <row r="475">
          <cell r="A475">
            <v>468</v>
          </cell>
          <cell r="AH475">
            <v>2.6019999999999999</v>
          </cell>
          <cell r="AJ475">
            <v>1475.9666666666701</v>
          </cell>
          <cell r="AL475">
            <v>0</v>
          </cell>
          <cell r="AO475" t="str">
            <v>-</v>
          </cell>
          <cell r="AQ475" t="str">
            <v>-</v>
          </cell>
          <cell r="AS475" t="str">
            <v>-</v>
          </cell>
          <cell r="AU475" t="str">
            <v>-</v>
          </cell>
          <cell r="AZ475">
            <v>1.7761456290740236</v>
          </cell>
          <cell r="BA475">
            <v>2.6019999999999999</v>
          </cell>
          <cell r="BC475">
            <v>4.4632590896304399E-2</v>
          </cell>
          <cell r="BE475">
            <v>1</v>
          </cell>
          <cell r="BI475">
            <v>0.56499377714333099</v>
          </cell>
          <cell r="BJ475">
            <v>0.36344782983321255</v>
          </cell>
        </row>
        <row r="476">
          <cell r="A476">
            <v>472</v>
          </cell>
          <cell r="AH476">
            <v>1.1000000000000001</v>
          </cell>
          <cell r="AJ476">
            <v>7523.716666666669</v>
          </cell>
          <cell r="AL476">
            <v>0</v>
          </cell>
          <cell r="AO476" t="str">
            <v>-</v>
          </cell>
          <cell r="AQ476" t="str">
            <v>-</v>
          </cell>
          <cell r="AS476" t="str">
            <v>-</v>
          </cell>
          <cell r="AU476" t="str">
            <v>-</v>
          </cell>
          <cell r="AZ476">
            <v>1.0346614447119629</v>
          </cell>
          <cell r="BA476">
            <v>1.1000000000000001</v>
          </cell>
          <cell r="BC476">
            <v>1.4139154578692701E-2</v>
          </cell>
          <cell r="BE476">
            <v>0.99839421613394197</v>
          </cell>
          <cell r="BI476">
            <v>1.0183942553483343</v>
          </cell>
          <cell r="BJ476">
            <v>0.65511019235007428</v>
          </cell>
        </row>
        <row r="477">
          <cell r="A477">
            <v>473</v>
          </cell>
          <cell r="AH477">
            <v>1.25</v>
          </cell>
          <cell r="AJ477">
            <v>7005.3833333333296</v>
          </cell>
          <cell r="AL477">
            <v>0</v>
          </cell>
          <cell r="AO477" t="str">
            <v>-</v>
          </cell>
          <cell r="AQ477" t="str">
            <v>-</v>
          </cell>
          <cell r="AS477" t="str">
            <v>-</v>
          </cell>
          <cell r="AU477" t="str">
            <v>-</v>
          </cell>
          <cell r="AZ477">
            <v>0.50927959655207722</v>
          </cell>
          <cell r="BA477">
            <v>1.25</v>
          </cell>
          <cell r="BC477">
            <v>2.86298016163045E-2</v>
          </cell>
          <cell r="BE477">
            <v>0.99832762557077603</v>
          </cell>
          <cell r="BI477">
            <v>0.49387170073977527</v>
          </cell>
          <cell r="BJ477">
            <v>0.31769659261994554</v>
          </cell>
        </row>
        <row r="478">
          <cell r="A478">
            <v>380</v>
          </cell>
          <cell r="AH478" t="str">
            <v>-</v>
          </cell>
          <cell r="AJ478">
            <v>4166.1750000000002</v>
          </cell>
          <cell r="AL478">
            <v>32.391666666666652</v>
          </cell>
          <cell r="AO478" t="str">
            <v>-</v>
          </cell>
          <cell r="AQ478" t="str">
            <v>-</v>
          </cell>
          <cell r="AS478" t="str">
            <v>-</v>
          </cell>
          <cell r="AU478" t="str">
            <v>-</v>
          </cell>
          <cell r="AZ478" t="str">
            <v>-</v>
          </cell>
          <cell r="BA478">
            <v>5.4440810534547497</v>
          </cell>
          <cell r="BC478" t="str">
            <v>-</v>
          </cell>
          <cell r="BE478" t="str">
            <v>-</v>
          </cell>
          <cell r="BI478" t="str">
            <v>-</v>
          </cell>
          <cell r="BJ478" t="str">
            <v>-</v>
          </cell>
        </row>
        <row r="479">
          <cell r="A479">
            <v>380</v>
          </cell>
          <cell r="AH479" t="str">
            <v>-</v>
          </cell>
          <cell r="AJ479">
            <v>4311.008333333335</v>
          </cell>
          <cell r="AL479">
            <v>25.83333333333335</v>
          </cell>
          <cell r="AO479" t="str">
            <v>-</v>
          </cell>
          <cell r="AQ479" t="str">
            <v>-</v>
          </cell>
          <cell r="AS479" t="str">
            <v>-</v>
          </cell>
          <cell r="AU479" t="str">
            <v>-</v>
          </cell>
          <cell r="AZ479" t="str">
            <v>-</v>
          </cell>
          <cell r="BA479">
            <v>5.4441741205677703</v>
          </cell>
          <cell r="BC479" t="str">
            <v>-</v>
          </cell>
          <cell r="BE479" t="str">
            <v>-</v>
          </cell>
          <cell r="BI479" t="str">
            <v>-</v>
          </cell>
          <cell r="BJ479" t="str">
            <v>-</v>
          </cell>
        </row>
        <row r="480">
          <cell r="A480">
            <v>1685</v>
          </cell>
          <cell r="AH480">
            <v>152.63999999999999</v>
          </cell>
          <cell r="AJ480">
            <v>785.57886724130208</v>
          </cell>
          <cell r="AL480">
            <v>7876.0515863771452</v>
          </cell>
          <cell r="AO480">
            <v>0</v>
          </cell>
          <cell r="AQ480">
            <v>0</v>
          </cell>
          <cell r="AS480">
            <v>0.25989892985717361</v>
          </cell>
          <cell r="AU480">
            <v>0.25660435194153924</v>
          </cell>
          <cell r="AZ480">
            <v>39.743580133135573</v>
          </cell>
          <cell r="BA480">
            <v>152.239974339718</v>
          </cell>
          <cell r="BC480">
            <v>4.7804121797991985E-3</v>
          </cell>
          <cell r="BE480">
            <v>0.99642971715408279</v>
          </cell>
          <cell r="BI480">
            <v>39.113173372506353</v>
          </cell>
          <cell r="BJ480">
            <v>25.160627524082145</v>
          </cell>
        </row>
        <row r="481">
          <cell r="A481">
            <v>1705</v>
          </cell>
          <cell r="AH481">
            <v>90.37</v>
          </cell>
          <cell r="AJ481">
            <v>8461.5166666666701</v>
          </cell>
          <cell r="AL481">
            <v>84.1</v>
          </cell>
          <cell r="AO481">
            <v>0</v>
          </cell>
          <cell r="AQ481">
            <v>0</v>
          </cell>
          <cell r="AS481">
            <v>0</v>
          </cell>
          <cell r="AU481">
            <v>0.23275000000000001</v>
          </cell>
          <cell r="AZ481">
            <v>29.478761599501524</v>
          </cell>
          <cell r="BA481">
            <v>90.324351197591994</v>
          </cell>
          <cell r="BC481">
            <v>1.2088246860377501E-2</v>
          </cell>
          <cell r="BE481">
            <v>0.99913051750380499</v>
          </cell>
          <cell r="BI481">
            <v>28.614081867888313</v>
          </cell>
          <cell r="BJ481">
            <v>18.406797345868146</v>
          </cell>
        </row>
        <row r="482">
          <cell r="A482">
            <v>1864</v>
          </cell>
          <cell r="AH482">
            <v>179.04</v>
          </cell>
          <cell r="AJ482">
            <v>4371.2542925954185</v>
          </cell>
          <cell r="AL482">
            <v>2193.1899258438589</v>
          </cell>
          <cell r="AO482">
            <v>0</v>
          </cell>
          <cell r="AQ482">
            <v>0</v>
          </cell>
          <cell r="AS482">
            <v>0</v>
          </cell>
          <cell r="AU482">
            <v>0</v>
          </cell>
          <cell r="AZ482">
            <v>58.402981927351476</v>
          </cell>
          <cell r="BA482">
            <v>178.73175271421701</v>
          </cell>
          <cell r="BC482">
            <v>3.3986501721365928E-3</v>
          </cell>
          <cell r="BE482">
            <v>0.96855234315662375</v>
          </cell>
          <cell r="BI482">
            <v>44.879749933581969</v>
          </cell>
          <cell r="BJ482">
            <v>28.870136940781993</v>
          </cell>
        </row>
        <row r="483">
          <cell r="A483">
            <v>385</v>
          </cell>
          <cell r="AH483">
            <v>2.02</v>
          </cell>
          <cell r="AJ483">
            <v>8113.6999999999989</v>
          </cell>
          <cell r="AL483">
            <v>598.43333333333305</v>
          </cell>
          <cell r="AO483">
            <v>0.2688654305004316</v>
          </cell>
          <cell r="AQ483">
            <v>0.29057104853964905</v>
          </cell>
          <cell r="AS483">
            <v>0.28095994901387722</v>
          </cell>
          <cell r="AU483">
            <v>0.27915499999999999</v>
          </cell>
          <cell r="AZ483">
            <v>0.44087047359160997</v>
          </cell>
          <cell r="BA483">
            <v>2.017885995776</v>
          </cell>
          <cell r="BC483">
            <v>1E-4</v>
          </cell>
          <cell r="BE483">
            <v>0.99492389649923896</v>
          </cell>
          <cell r="BI483">
            <v>0.43424667798910194</v>
          </cell>
          <cell r="BJ483">
            <v>0.27934115226083756</v>
          </cell>
        </row>
        <row r="484">
          <cell r="A484">
            <v>384</v>
          </cell>
          <cell r="AH484">
            <v>6.24</v>
          </cell>
          <cell r="AJ484">
            <v>8543.7833333333292</v>
          </cell>
          <cell r="AL484">
            <v>97.216666666666697</v>
          </cell>
          <cell r="AO484">
            <v>0.3027560047131872</v>
          </cell>
          <cell r="AQ484">
            <v>0.32053070674096162</v>
          </cell>
          <cell r="AS484">
            <v>0.3053394026957531</v>
          </cell>
          <cell r="AU484">
            <v>0.31517899999999999</v>
          </cell>
          <cell r="AZ484">
            <v>1.546144886207121</v>
          </cell>
          <cell r="BA484">
            <v>6.2285068857771</v>
          </cell>
          <cell r="BC484">
            <v>2.0543807546683501E-3</v>
          </cell>
          <cell r="BE484">
            <v>0.99311073059360699</v>
          </cell>
          <cell r="BI484">
            <v>1.5109742540050775</v>
          </cell>
          <cell r="BJ484">
            <v>0.97197586197960617</v>
          </cell>
        </row>
        <row r="485">
          <cell r="A485">
            <v>1826</v>
          </cell>
          <cell r="AH485">
            <v>115.03</v>
          </cell>
          <cell r="AJ485">
            <v>8429.5499999999993</v>
          </cell>
          <cell r="AL485">
            <v>194.75</v>
          </cell>
          <cell r="AO485">
            <v>0</v>
          </cell>
          <cell r="AQ485">
            <v>0</v>
          </cell>
          <cell r="AS485">
            <v>0</v>
          </cell>
          <cell r="AU485">
            <v>0.29125800000000002</v>
          </cell>
          <cell r="AZ485">
            <v>37.522872045929624</v>
          </cell>
          <cell r="BA485">
            <v>114.861739310243</v>
          </cell>
          <cell r="BC485">
            <v>4.3801799877335196E-3</v>
          </cell>
          <cell r="BE485">
            <v>0.988611111111111</v>
          </cell>
          <cell r="BI485">
            <v>36.231315315473417</v>
          </cell>
          <cell r="BJ485">
            <v>23.306792846447696</v>
          </cell>
        </row>
        <row r="486">
          <cell r="A486">
            <v>1722</v>
          </cell>
          <cell r="AH486">
            <v>0.5</v>
          </cell>
          <cell r="AJ486">
            <v>8420.9333333333307</v>
          </cell>
          <cell r="AL486">
            <v>0.2</v>
          </cell>
          <cell r="AO486" t="str">
            <v>-</v>
          </cell>
          <cell r="AQ486" t="str">
            <v>-</v>
          </cell>
          <cell r="AS486" t="str">
            <v>-</v>
          </cell>
          <cell r="AU486" t="str">
            <v>-</v>
          </cell>
          <cell r="AZ486">
            <v>0.32027931735159809</v>
          </cell>
          <cell r="BA486">
            <v>0.49998812511380097</v>
          </cell>
          <cell r="BC486">
            <v>1.17678441178127E-2</v>
          </cell>
          <cell r="BE486">
            <v>0.99173515981735205</v>
          </cell>
          <cell r="BI486">
            <v>0.31389441305764737</v>
          </cell>
          <cell r="BJ486">
            <v>0.20192123849468588</v>
          </cell>
        </row>
        <row r="487">
          <cell r="A487">
            <v>91819</v>
          </cell>
          <cell r="AH487" t="str">
            <v>-</v>
          </cell>
          <cell r="AJ487" t="str">
            <v>-</v>
          </cell>
          <cell r="AL487" t="str">
            <v>-</v>
          </cell>
          <cell r="AO487" t="str">
            <v>-</v>
          </cell>
          <cell r="AQ487" t="str">
            <v>-</v>
          </cell>
          <cell r="AS487" t="str">
            <v>-</v>
          </cell>
          <cell r="AU487" t="str">
            <v>-</v>
          </cell>
          <cell r="AZ487">
            <v>0.33427188691621268</v>
          </cell>
          <cell r="BA487">
            <v>2</v>
          </cell>
          <cell r="BC487" t="str">
            <v>-</v>
          </cell>
          <cell r="BE487" t="str">
            <v>-</v>
          </cell>
          <cell r="BI487">
            <v>0.26743818066566027</v>
          </cell>
          <cell r="BJ487">
            <v>0.17203698573270942</v>
          </cell>
        </row>
        <row r="488">
          <cell r="A488">
            <v>376</v>
          </cell>
          <cell r="AH488">
            <v>176.6</v>
          </cell>
          <cell r="AJ488">
            <v>6939.85</v>
          </cell>
          <cell r="AL488">
            <v>683.96666666666704</v>
          </cell>
          <cell r="AO488" t="str">
            <v>-</v>
          </cell>
          <cell r="AQ488" t="str">
            <v>-</v>
          </cell>
          <cell r="AS488" t="str">
            <v>-</v>
          </cell>
          <cell r="AU488" t="str">
            <v>-</v>
          </cell>
          <cell r="AZ488">
            <v>174.05009345712699</v>
          </cell>
          <cell r="BA488">
            <v>174.05009345712699</v>
          </cell>
          <cell r="BC488">
            <v>8.9278325408516199E-2</v>
          </cell>
          <cell r="BE488">
            <v>0.93486111111111092</v>
          </cell>
          <cell r="BI488">
            <v>128.18084641716555</v>
          </cell>
          <cell r="BJ488">
            <v>82.45586472129348</v>
          </cell>
        </row>
        <row r="489">
          <cell r="A489">
            <v>381</v>
          </cell>
          <cell r="AH489">
            <v>2.1213077260273971</v>
          </cell>
          <cell r="AJ489">
            <v>1591.3444950130727</v>
          </cell>
          <cell r="AL489">
            <v>1.6912365643458893</v>
          </cell>
          <cell r="AO489" t="str">
            <v>-</v>
          </cell>
          <cell r="AQ489" t="str">
            <v>-</v>
          </cell>
          <cell r="AS489" t="str">
            <v>-</v>
          </cell>
          <cell r="AU489" t="str">
            <v>-</v>
          </cell>
          <cell r="AZ489">
            <v>2.1213077260273971</v>
          </cell>
          <cell r="BA489">
            <v>2.1253164726027398</v>
          </cell>
          <cell r="BC489">
            <v>7.6587097980997013E-2</v>
          </cell>
          <cell r="BE489">
            <v>0.18185339401568704</v>
          </cell>
          <cell r="BI489">
            <v>1.2161362567791181</v>
          </cell>
          <cell r="BJ489">
            <v>0.78231318854991072</v>
          </cell>
        </row>
        <row r="490">
          <cell r="A490">
            <v>381</v>
          </cell>
          <cell r="AH490">
            <v>2.1805371506849314</v>
          </cell>
          <cell r="AJ490">
            <v>1626.7494222265252</v>
          </cell>
          <cell r="AL490">
            <v>1.7839934153190666</v>
          </cell>
          <cell r="AO490" t="str">
            <v>-</v>
          </cell>
          <cell r="AQ490" t="str">
            <v>-</v>
          </cell>
          <cell r="AS490" t="str">
            <v>-</v>
          </cell>
          <cell r="AU490" t="str">
            <v>-</v>
          </cell>
          <cell r="AZ490">
            <v>2.1805371506849318</v>
          </cell>
          <cell r="BA490">
            <v>2.1827039838036799</v>
          </cell>
          <cell r="BC490">
            <v>2.8357679581710135E-2</v>
          </cell>
          <cell r="BE490">
            <v>0.18624542638373581</v>
          </cell>
          <cell r="BI490">
            <v>1.7868004786979406</v>
          </cell>
          <cell r="BJ490">
            <v>1.1494086883774048</v>
          </cell>
        </row>
        <row r="491">
          <cell r="A491">
            <v>381</v>
          </cell>
          <cell r="AH491">
            <v>2.180297205479452</v>
          </cell>
          <cell r="AJ491">
            <v>1739.5174655433966</v>
          </cell>
          <cell r="AL491">
            <v>3.0569445789354694</v>
          </cell>
          <cell r="AO491" t="str">
            <v>-</v>
          </cell>
          <cell r="AQ491" t="str">
            <v>-</v>
          </cell>
          <cell r="AS491" t="str">
            <v>-</v>
          </cell>
          <cell r="AU491" t="str">
            <v>-</v>
          </cell>
          <cell r="AZ491">
            <v>2.180297205479452</v>
          </cell>
          <cell r="BA491">
            <v>2.1806175287516099</v>
          </cell>
          <cell r="BC491">
            <v>0.10250612046629273</v>
          </cell>
          <cell r="BE491">
            <v>0.19892401942035767</v>
          </cell>
          <cell r="BI491">
            <v>1.0477234014119103</v>
          </cell>
          <cell r="BJ491">
            <v>0.6739769744614883</v>
          </cell>
        </row>
        <row r="492">
          <cell r="A492">
            <v>381</v>
          </cell>
          <cell r="AH492">
            <v>2.0292109589041094</v>
          </cell>
          <cell r="AJ492">
            <v>842.33255059552619</v>
          </cell>
          <cell r="AL492">
            <v>1.1841612601271752</v>
          </cell>
          <cell r="AO492" t="str">
            <v>-</v>
          </cell>
          <cell r="AQ492" t="str">
            <v>-</v>
          </cell>
          <cell r="AS492" t="str">
            <v>-</v>
          </cell>
          <cell r="AU492" t="str">
            <v>-</v>
          </cell>
          <cell r="AZ492">
            <v>1.9899777603195301</v>
          </cell>
          <cell r="BA492">
            <v>1.9899777603195301</v>
          </cell>
          <cell r="BC492">
            <v>1.64301303633607E-3</v>
          </cell>
          <cell r="BE492">
            <v>0.14863948871889221</v>
          </cell>
          <cell r="BI492">
            <v>1.2705394378272761</v>
          </cell>
          <cell r="BJ492">
            <v>0.81730953521402683</v>
          </cell>
        </row>
        <row r="493">
          <cell r="A493">
            <v>381</v>
          </cell>
          <cell r="AH493">
            <v>0.90110526027397264</v>
          </cell>
          <cell r="AJ493">
            <v>295.34439495174439</v>
          </cell>
          <cell r="AL493">
            <v>347.55597624350384</v>
          </cell>
          <cell r="AO493" t="str">
            <v>-</v>
          </cell>
          <cell r="AQ493" t="str">
            <v>-</v>
          </cell>
          <cell r="AS493" t="str">
            <v>-</v>
          </cell>
          <cell r="AU493" t="str">
            <v>-</v>
          </cell>
          <cell r="AZ493">
            <v>0.78943469590874804</v>
          </cell>
          <cell r="BA493">
            <v>0.78943469590874804</v>
          </cell>
          <cell r="BC493">
            <v>1.3589581034325407E-3</v>
          </cell>
          <cell r="BE493">
            <v>7.3523142922035462E-2</v>
          </cell>
          <cell r="BI493">
            <v>0.73738064921198532</v>
          </cell>
          <cell r="BJ493">
            <v>0.47434043976932816</v>
          </cell>
        </row>
        <row r="494">
          <cell r="A494">
            <v>381</v>
          </cell>
          <cell r="AH494">
            <v>0.82867999999999997</v>
          </cell>
          <cell r="AJ494">
            <v>312.97441586778967</v>
          </cell>
          <cell r="AL494">
            <v>389.96320396371993</v>
          </cell>
          <cell r="AO494" t="str">
            <v>-</v>
          </cell>
          <cell r="AQ494" t="str">
            <v>-</v>
          </cell>
          <cell r="AS494" t="str">
            <v>-</v>
          </cell>
          <cell r="AU494" t="str">
            <v>-</v>
          </cell>
          <cell r="AZ494">
            <v>0.71669853963127805</v>
          </cell>
          <cell r="BA494">
            <v>0.71669853963127805</v>
          </cell>
          <cell r="BC494">
            <v>1.2880400417928125E-2</v>
          </cell>
          <cell r="BE494">
            <v>8.0244020528711144E-2</v>
          </cell>
          <cell r="BI494">
            <v>0.56373616162251328</v>
          </cell>
          <cell r="BJ494">
            <v>0.36263883396406016</v>
          </cell>
        </row>
        <row r="495">
          <cell r="A495">
            <v>381</v>
          </cell>
          <cell r="AH495">
            <v>0.88820153424657522</v>
          </cell>
          <cell r="AJ495">
            <v>298.39413672896262</v>
          </cell>
          <cell r="AL495">
            <v>399.52546238016873</v>
          </cell>
          <cell r="AO495" t="str">
            <v>-</v>
          </cell>
          <cell r="AQ495" t="str">
            <v>-</v>
          </cell>
          <cell r="AS495" t="str">
            <v>-</v>
          </cell>
          <cell r="AU495" t="str">
            <v>-</v>
          </cell>
          <cell r="AZ495">
            <v>0.768597347546087</v>
          </cell>
          <cell r="BA495">
            <v>0.768597347546087</v>
          </cell>
          <cell r="BC495">
            <v>9.4047199724040069E-3</v>
          </cell>
          <cell r="BE495">
            <v>7.9821032599299735E-2</v>
          </cell>
          <cell r="BI495">
            <v>0.63596405410179935</v>
          </cell>
          <cell r="BJ495">
            <v>0.40910141786675608</v>
          </cell>
        </row>
        <row r="496">
          <cell r="A496">
            <v>381</v>
          </cell>
          <cell r="AH496">
            <v>1.04278</v>
          </cell>
          <cell r="AJ496">
            <v>572.73755043413666</v>
          </cell>
          <cell r="AL496">
            <v>0.64230818888996499</v>
          </cell>
          <cell r="AO496" t="str">
            <v>-</v>
          </cell>
          <cell r="AQ496" t="str">
            <v>-</v>
          </cell>
          <cell r="AS496" t="str">
            <v>-</v>
          </cell>
          <cell r="AU496" t="str">
            <v>-</v>
          </cell>
          <cell r="AZ496">
            <v>1.04278</v>
          </cell>
          <cell r="BA496">
            <v>1.04657800456718</v>
          </cell>
          <cell r="BC496">
            <v>1.7536940900814055E-3</v>
          </cell>
          <cell r="BE496">
            <v>6.5530341250544077E-2</v>
          </cell>
          <cell r="BI496">
            <v>0.9507470415882765</v>
          </cell>
          <cell r="BJ496">
            <v>0.61159425636991704</v>
          </cell>
        </row>
        <row r="497">
          <cell r="A497">
            <v>381</v>
          </cell>
          <cell r="AH497">
            <v>1.0654544109589041</v>
          </cell>
          <cell r="AJ497">
            <v>566.87558503599007</v>
          </cell>
          <cell r="AL497">
            <v>0.92863367870630387</v>
          </cell>
          <cell r="AO497" t="str">
            <v>-</v>
          </cell>
          <cell r="AQ497" t="str">
            <v>-</v>
          </cell>
          <cell r="AS497" t="str">
            <v>-</v>
          </cell>
          <cell r="AU497" t="str">
            <v>-</v>
          </cell>
          <cell r="AZ497">
            <v>1.0654544109589041</v>
          </cell>
          <cell r="BA497">
            <v>1.06980638463036</v>
          </cell>
          <cell r="BC497">
            <v>5.3127436489472455E-4</v>
          </cell>
          <cell r="BE497">
            <v>6.4817833186609164E-2</v>
          </cell>
          <cell r="BI497">
            <v>0.99304701749171531</v>
          </cell>
          <cell r="BJ497">
            <v>0.63880488251492307</v>
          </cell>
        </row>
        <row r="498">
          <cell r="A498">
            <v>488</v>
          </cell>
          <cell r="AH498">
            <v>375.96</v>
          </cell>
          <cell r="AJ498">
            <v>5041.3500000000004</v>
          </cell>
          <cell r="AL498">
            <v>335.83333333333297</v>
          </cell>
          <cell r="AO498" t="str">
            <v>-</v>
          </cell>
          <cell r="AQ498" t="str">
            <v>-</v>
          </cell>
          <cell r="AS498" t="str">
            <v>-</v>
          </cell>
          <cell r="AU498" t="str">
            <v>-</v>
          </cell>
          <cell r="AZ498">
            <v>375.26080928367099</v>
          </cell>
          <cell r="BA498">
            <v>375.26080928367099</v>
          </cell>
          <cell r="BC498">
            <v>3.7471034130438202E-2</v>
          </cell>
          <cell r="BE498">
            <v>0.95412861491628598</v>
          </cell>
          <cell r="BI498">
            <v>221.36877596166332</v>
          </cell>
          <cell r="BJ498">
            <v>142.401570549848</v>
          </cell>
        </row>
        <row r="499">
          <cell r="A499">
            <v>386</v>
          </cell>
          <cell r="AH499">
            <v>161.77000000000001</v>
          </cell>
          <cell r="AJ499">
            <v>1972.3655613068556</v>
          </cell>
          <cell r="AL499">
            <v>417.62998143439501</v>
          </cell>
          <cell r="AO499" t="str">
            <v>-</v>
          </cell>
          <cell r="AQ499" t="str">
            <v>-</v>
          </cell>
          <cell r="AS499" t="str">
            <v>-</v>
          </cell>
          <cell r="AU499" t="str">
            <v>-</v>
          </cell>
          <cell r="AZ499">
            <v>156.64963192132399</v>
          </cell>
          <cell r="BA499">
            <v>156.64963192132399</v>
          </cell>
          <cell r="BC499">
            <v>0.14015022443952629</v>
          </cell>
          <cell r="BE499">
            <v>0.30114167696630212</v>
          </cell>
          <cell r="BI499">
            <v>62.277342569688003</v>
          </cell>
          <cell r="BJ499">
            <v>40.061618234408577</v>
          </cell>
        </row>
        <row r="500">
          <cell r="A500">
            <v>386</v>
          </cell>
          <cell r="AH500">
            <v>151.434</v>
          </cell>
          <cell r="AJ500">
            <v>271.49855763409613</v>
          </cell>
          <cell r="AL500">
            <v>3926.2995150240154</v>
          </cell>
          <cell r="AO500" t="str">
            <v>-</v>
          </cell>
          <cell r="AQ500" t="str">
            <v>-</v>
          </cell>
          <cell r="AS500" t="str">
            <v>-</v>
          </cell>
          <cell r="AU500" t="str">
            <v>-</v>
          </cell>
          <cell r="AZ500">
            <v>138.29833527149</v>
          </cell>
          <cell r="BA500">
            <v>138.29833527149</v>
          </cell>
          <cell r="BC500">
            <v>0.15660932579875605</v>
          </cell>
          <cell r="BE500">
            <v>0.50240333617189514</v>
          </cell>
          <cell r="BI500">
            <v>84.967720183469638</v>
          </cell>
          <cell r="BJ500">
            <v>54.657829441409106</v>
          </cell>
        </row>
        <row r="501">
          <cell r="A501">
            <v>386</v>
          </cell>
          <cell r="AH501">
            <v>245.84399999999999</v>
          </cell>
          <cell r="AJ501">
            <v>3257.9886469306239</v>
          </cell>
          <cell r="AL501">
            <v>793.14878496186225</v>
          </cell>
          <cell r="AO501" t="str">
            <v>-</v>
          </cell>
          <cell r="AQ501" t="str">
            <v>-</v>
          </cell>
          <cell r="AS501" t="str">
            <v>-</v>
          </cell>
          <cell r="AU501" t="str">
            <v>-</v>
          </cell>
          <cell r="AZ501">
            <v>245.368551584362</v>
          </cell>
          <cell r="BA501">
            <v>245.368551584362</v>
          </cell>
          <cell r="BC501">
            <v>3.1367190156465462E-2</v>
          </cell>
          <cell r="BE501">
            <v>0.56127634444449992</v>
          </cell>
          <cell r="BI501">
            <v>147.89039722424843</v>
          </cell>
          <cell r="BJ501">
            <v>95.134576872851326</v>
          </cell>
        </row>
        <row r="502">
          <cell r="A502">
            <v>387</v>
          </cell>
          <cell r="AH502">
            <v>20.388745205479452</v>
          </cell>
          <cell r="AJ502">
            <v>344.07794513440962</v>
          </cell>
          <cell r="AL502">
            <v>0.70392409304190928</v>
          </cell>
          <cell r="AO502" t="str">
            <v>-</v>
          </cell>
          <cell r="AQ502" t="str">
            <v>-</v>
          </cell>
          <cell r="AS502" t="str">
            <v>-</v>
          </cell>
          <cell r="AU502" t="str">
            <v>-</v>
          </cell>
          <cell r="AZ502">
            <v>20.3820065403144</v>
          </cell>
          <cell r="BA502">
            <v>20.3820065403144</v>
          </cell>
          <cell r="BC502">
            <v>2.4280717067122176E-2</v>
          </cell>
          <cell r="BE502">
            <v>3.9385042757307698E-2</v>
          </cell>
          <cell r="BI502">
            <v>8.1692948161166132</v>
          </cell>
          <cell r="BJ502">
            <v>5.255124201893774</v>
          </cell>
        </row>
        <row r="503">
          <cell r="A503">
            <v>387</v>
          </cell>
          <cell r="AH503">
            <v>20.435136986301369</v>
          </cell>
          <cell r="AJ503">
            <v>348.19993663090963</v>
          </cell>
          <cell r="AL503">
            <v>0.80719464091733162</v>
          </cell>
          <cell r="AO503" t="str">
            <v>-</v>
          </cell>
          <cell r="AQ503" t="str">
            <v>-</v>
          </cell>
          <cell r="AS503" t="str">
            <v>-</v>
          </cell>
          <cell r="AU503" t="str">
            <v>-</v>
          </cell>
          <cell r="AZ503">
            <v>20.431742354991002</v>
          </cell>
          <cell r="BA503">
            <v>20.431742354991002</v>
          </cell>
          <cell r="BC503">
            <v>4.4312939433824305E-2</v>
          </cell>
          <cell r="BE503">
            <v>3.9846086662817116E-2</v>
          </cell>
          <cell r="BI503">
            <v>0.6887698275031654</v>
          </cell>
          <cell r="BJ503">
            <v>0.44307018800512543</v>
          </cell>
        </row>
        <row r="504">
          <cell r="A504">
            <v>387</v>
          </cell>
          <cell r="AH504">
            <v>36.4</v>
          </cell>
          <cell r="AJ504">
            <v>454.46948937093248</v>
          </cell>
          <cell r="AL504">
            <v>120.49865114804447</v>
          </cell>
          <cell r="AO504" t="str">
            <v>-</v>
          </cell>
          <cell r="AQ504" t="str">
            <v>-</v>
          </cell>
          <cell r="AS504" t="str">
            <v>-</v>
          </cell>
          <cell r="AU504" t="str">
            <v>-</v>
          </cell>
          <cell r="AZ504">
            <v>36.154696939456102</v>
          </cell>
          <cell r="BA504">
            <v>36.154696939456102</v>
          </cell>
          <cell r="BC504">
            <v>4.6172917921714136E-2</v>
          </cell>
          <cell r="BE504">
            <v>8.0299095628467612E-2</v>
          </cell>
          <cell r="BI504">
            <v>14.461839251630535</v>
          </cell>
          <cell r="BJ504">
            <v>9.3029769601665588</v>
          </cell>
        </row>
        <row r="505">
          <cell r="A505">
            <v>387</v>
          </cell>
          <cell r="AH505">
            <v>357.49</v>
          </cell>
          <cell r="AJ505">
            <v>4599.4723667782364</v>
          </cell>
          <cell r="AL505">
            <v>1630.6706662012987</v>
          </cell>
          <cell r="AO505" t="str">
            <v>-</v>
          </cell>
          <cell r="AQ505" t="str">
            <v>-</v>
          </cell>
          <cell r="AS505" t="str">
            <v>-</v>
          </cell>
          <cell r="AU505" t="str">
            <v>-</v>
          </cell>
          <cell r="AZ505">
            <v>355.03813629544601</v>
          </cell>
          <cell r="BA505">
            <v>355.03813629544601</v>
          </cell>
          <cell r="BC505">
            <v>6.8865283784953796E-2</v>
          </cell>
          <cell r="BE505">
            <v>0.74535474339769103</v>
          </cell>
          <cell r="BI505">
            <v>289.18181823972247</v>
          </cell>
          <cell r="BJ505">
            <v>186.0241802978064</v>
          </cell>
        </row>
        <row r="506">
          <cell r="A506">
            <v>2099</v>
          </cell>
          <cell r="AH506">
            <v>9.1199999999999992</v>
          </cell>
          <cell r="AJ506">
            <v>37.081318681318685</v>
          </cell>
          <cell r="AL506">
            <v>59.129670329670326</v>
          </cell>
          <cell r="AO506">
            <v>0</v>
          </cell>
          <cell r="AQ506">
            <v>0</v>
          </cell>
          <cell r="AS506">
            <v>0</v>
          </cell>
          <cell r="AU506">
            <v>0</v>
          </cell>
          <cell r="AZ506">
            <v>2.1827654113053701</v>
          </cell>
          <cell r="BA506">
            <v>9.1199999999999992</v>
          </cell>
          <cell r="BC506">
            <v>3.5167120879120877E-3</v>
          </cell>
          <cell r="BE506">
            <v>1.0021978021978022</v>
          </cell>
          <cell r="BI506">
            <v>2.3503064134273097E-2</v>
          </cell>
          <cell r="BJ506">
            <v>1.5118994225427281E-2</v>
          </cell>
        </row>
        <row r="507">
          <cell r="A507">
            <v>1851</v>
          </cell>
          <cell r="AH507">
            <v>7.8440000000000003</v>
          </cell>
          <cell r="AJ507">
            <v>9139.526938202247</v>
          </cell>
          <cell r="AL507">
            <v>0.84462546816479445</v>
          </cell>
          <cell r="AO507">
            <v>0</v>
          </cell>
          <cell r="AQ507">
            <v>0</v>
          </cell>
          <cell r="AS507">
            <v>0</v>
          </cell>
          <cell r="AU507">
            <v>0</v>
          </cell>
          <cell r="AZ507">
            <v>1.8773697243727328</v>
          </cell>
          <cell r="BA507">
            <v>7.8432751670841601</v>
          </cell>
          <cell r="BC507">
            <v>3.8658140449438203E-3</v>
          </cell>
          <cell r="BE507">
            <v>1.0996962390761544</v>
          </cell>
          <cell r="BI507">
            <v>1.7604884339317504</v>
          </cell>
          <cell r="BJ507">
            <v>1.1324827398880286</v>
          </cell>
        </row>
        <row r="508">
          <cell r="A508">
            <v>140</v>
          </cell>
          <cell r="AH508">
            <v>81</v>
          </cell>
          <cell r="AJ508">
            <v>8551.3166666666693</v>
          </cell>
          <cell r="AL508">
            <v>50.800000000000004</v>
          </cell>
          <cell r="AO508" t="str">
            <v>-</v>
          </cell>
          <cell r="AQ508" t="str">
            <v>-</v>
          </cell>
          <cell r="AS508" t="str">
            <v>-</v>
          </cell>
          <cell r="AU508" t="str">
            <v>-</v>
          </cell>
          <cell r="AZ508">
            <v>80.897257459185582</v>
          </cell>
          <cell r="BA508">
            <v>80.948315046490507</v>
          </cell>
          <cell r="BC508">
            <v>6.4860146263445099E-4</v>
          </cell>
          <cell r="BE508">
            <v>0.99303843226788402</v>
          </cell>
          <cell r="BI508">
            <v>80.121416954709204</v>
          </cell>
          <cell r="BJ508">
            <v>51.540311227115865</v>
          </cell>
        </row>
        <row r="509">
          <cell r="A509">
            <v>141</v>
          </cell>
          <cell r="AH509">
            <v>28.14</v>
          </cell>
          <cell r="AJ509">
            <v>3644.8185461668768</v>
          </cell>
          <cell r="AL509">
            <v>3.7656766200762388</v>
          </cell>
          <cell r="AO509" t="str">
            <v>-</v>
          </cell>
          <cell r="AQ509" t="str">
            <v>-</v>
          </cell>
          <cell r="AS509" t="str">
            <v>-</v>
          </cell>
          <cell r="AU509" t="str">
            <v>-</v>
          </cell>
          <cell r="AZ509">
            <v>28.14</v>
          </cell>
          <cell r="BA509">
            <v>29.27</v>
          </cell>
          <cell r="BC509">
            <v>4.6489834815756035E-5</v>
          </cell>
          <cell r="BE509">
            <v>0.46489834815756037</v>
          </cell>
          <cell r="BI509">
            <v>27.944926444140815</v>
          </cell>
          <cell r="BJ509">
            <v>17.976344664049574</v>
          </cell>
        </row>
        <row r="510">
          <cell r="A510">
            <v>141</v>
          </cell>
          <cell r="AH510">
            <v>25.803999999999998</v>
          </cell>
          <cell r="AJ510">
            <v>3248.2464263024162</v>
          </cell>
          <cell r="AL510">
            <v>5.1887706480305091</v>
          </cell>
          <cell r="AO510" t="str">
            <v>-</v>
          </cell>
          <cell r="AQ510" t="str">
            <v>-</v>
          </cell>
          <cell r="AS510" t="str">
            <v>-</v>
          </cell>
          <cell r="AU510" t="str">
            <v>-</v>
          </cell>
          <cell r="AZ510">
            <v>25.803999999999998</v>
          </cell>
          <cell r="BA510">
            <v>26.1</v>
          </cell>
          <cell r="BC510">
            <v>4.1454891994917416E-5</v>
          </cell>
          <cell r="BE510">
            <v>0.41454891994917409</v>
          </cell>
          <cell r="BI510">
            <v>25.593821971034433</v>
          </cell>
          <cell r="BJ510">
            <v>16.463931867607574</v>
          </cell>
        </row>
        <row r="511">
          <cell r="A511">
            <v>141</v>
          </cell>
          <cell r="AH511" t="str">
            <v>-</v>
          </cell>
          <cell r="AJ511">
            <v>279.92773189326556</v>
          </cell>
          <cell r="AL511">
            <v>0.54081956797966846</v>
          </cell>
          <cell r="AO511" t="str">
            <v>-</v>
          </cell>
          <cell r="AQ511" t="str">
            <v>-</v>
          </cell>
          <cell r="AS511" t="str">
            <v>-</v>
          </cell>
          <cell r="AU511" t="str">
            <v>-</v>
          </cell>
          <cell r="AZ511" t="str">
            <v>-</v>
          </cell>
          <cell r="BA511">
            <v>2.25</v>
          </cell>
          <cell r="BC511" t="str">
            <v>-</v>
          </cell>
          <cell r="BE511" t="str">
            <v>-</v>
          </cell>
          <cell r="BI511" t="str">
            <v>-</v>
          </cell>
          <cell r="BJ511" t="str">
            <v>-</v>
          </cell>
        </row>
        <row r="512">
          <cell r="A512">
            <v>141</v>
          </cell>
          <cell r="AH512" t="str">
            <v>-</v>
          </cell>
          <cell r="AJ512">
            <v>277.43948538754762</v>
          </cell>
          <cell r="AL512">
            <v>0.53601228293096026</v>
          </cell>
          <cell r="AO512" t="str">
            <v>-</v>
          </cell>
          <cell r="AQ512" t="str">
            <v>-</v>
          </cell>
          <cell r="AS512" t="str">
            <v>-</v>
          </cell>
          <cell r="AU512" t="str">
            <v>-</v>
          </cell>
          <cell r="AZ512" t="str">
            <v>-</v>
          </cell>
          <cell r="BA512">
            <v>2.23</v>
          </cell>
          <cell r="BC512" t="str">
            <v>-</v>
          </cell>
          <cell r="BE512" t="str">
            <v>-</v>
          </cell>
          <cell r="BI512" t="str">
            <v>-</v>
          </cell>
          <cell r="BJ512" t="str">
            <v>-</v>
          </cell>
        </row>
        <row r="513">
          <cell r="A513">
            <v>141</v>
          </cell>
          <cell r="AH513" t="str">
            <v>-</v>
          </cell>
          <cell r="AJ513">
            <v>276.19536213468871</v>
          </cell>
          <cell r="AL513">
            <v>0.53360864040660627</v>
          </cell>
          <cell r="AO513" t="str">
            <v>-</v>
          </cell>
          <cell r="AQ513" t="str">
            <v>-</v>
          </cell>
          <cell r="AS513" t="str">
            <v>-</v>
          </cell>
          <cell r="AU513" t="str">
            <v>-</v>
          </cell>
          <cell r="AZ513" t="str">
            <v>-</v>
          </cell>
          <cell r="BA513">
            <v>2.2200000000000002</v>
          </cell>
          <cell r="BC513" t="str">
            <v>-</v>
          </cell>
          <cell r="BE513" t="str">
            <v>-</v>
          </cell>
          <cell r="BI513" t="str">
            <v>-</v>
          </cell>
          <cell r="BJ513" t="str">
            <v>-</v>
          </cell>
        </row>
        <row r="514">
          <cell r="A514">
            <v>141</v>
          </cell>
          <cell r="AH514" t="str">
            <v>-</v>
          </cell>
          <cell r="AJ514">
            <v>110.72696950444727</v>
          </cell>
          <cell r="AL514">
            <v>0.21392418466751328</v>
          </cell>
          <cell r="AO514" t="str">
            <v>-</v>
          </cell>
          <cell r="AQ514" t="str">
            <v>-</v>
          </cell>
          <cell r="AS514" t="str">
            <v>-</v>
          </cell>
          <cell r="AU514" t="str">
            <v>-</v>
          </cell>
          <cell r="AZ514" t="str">
            <v>-</v>
          </cell>
          <cell r="BA514">
            <v>0.89</v>
          </cell>
          <cell r="BC514" t="str">
            <v>-</v>
          </cell>
          <cell r="BE514" t="str">
            <v>-</v>
          </cell>
          <cell r="BI514" t="str">
            <v>-</v>
          </cell>
          <cell r="BJ514" t="str">
            <v>-</v>
          </cell>
        </row>
        <row r="515">
          <cell r="A515">
            <v>142</v>
          </cell>
          <cell r="AH515">
            <v>57.21</v>
          </cell>
          <cell r="AJ515">
            <v>1489.0666666666702</v>
          </cell>
          <cell r="AL515">
            <v>7270.9333333333298</v>
          </cell>
          <cell r="AO515" t="str">
            <v>-</v>
          </cell>
          <cell r="AQ515" t="str">
            <v>-</v>
          </cell>
          <cell r="AS515" t="str">
            <v>-</v>
          </cell>
          <cell r="AU515" t="str">
            <v>-</v>
          </cell>
          <cell r="AZ515">
            <v>57.21</v>
          </cell>
          <cell r="BA515">
            <v>57.755079908675803</v>
          </cell>
          <cell r="BC515">
            <v>4.70904974129024E-3</v>
          </cell>
          <cell r="BE515">
            <v>1</v>
          </cell>
          <cell r="BI515">
            <v>56.826714073772322</v>
          </cell>
          <cell r="BJ515">
            <v>36.555351124558513</v>
          </cell>
        </row>
        <row r="516">
          <cell r="A516">
            <v>143</v>
          </cell>
          <cell r="AH516">
            <v>79.759999999999991</v>
          </cell>
          <cell r="AJ516">
            <v>5970.05</v>
          </cell>
          <cell r="AL516">
            <v>2787.5833333333298</v>
          </cell>
          <cell r="AO516" t="str">
            <v>-</v>
          </cell>
          <cell r="AQ516" t="str">
            <v>-</v>
          </cell>
          <cell r="AS516" t="str">
            <v>-</v>
          </cell>
          <cell r="AU516" t="str">
            <v>-</v>
          </cell>
          <cell r="AZ516" t="str">
            <v>-</v>
          </cell>
          <cell r="BA516">
            <v>79.974814352431594</v>
          </cell>
          <cell r="BC516" t="str">
            <v>-</v>
          </cell>
          <cell r="BE516" t="str">
            <v>-</v>
          </cell>
          <cell r="BI516">
            <v>79.507165461745316</v>
          </cell>
          <cell r="BJ516">
            <v>47.780052909277863</v>
          </cell>
        </row>
        <row r="517">
          <cell r="A517">
            <v>403</v>
          </cell>
          <cell r="AH517">
            <v>26.731999999999999</v>
          </cell>
          <cell r="AJ517">
            <v>7230.9</v>
          </cell>
          <cell r="AL517">
            <v>1381.9833333333299</v>
          </cell>
          <cell r="AO517">
            <v>0.25611949089658559</v>
          </cell>
          <cell r="AQ517">
            <v>0.24461864257623447</v>
          </cell>
          <cell r="AS517">
            <v>0.23311822067422913</v>
          </cell>
          <cell r="AU517">
            <v>0.241592</v>
          </cell>
          <cell r="AZ517">
            <v>6.2317162750634933</v>
          </cell>
          <cell r="BA517">
            <v>26.209271115964</v>
          </cell>
          <cell r="BC517">
            <v>8.9527586805464195E-3</v>
          </cell>
          <cell r="BE517">
            <v>0.99886035007610396</v>
          </cell>
          <cell r="BI517">
            <v>5.91077296236175</v>
          </cell>
          <cell r="BJ517">
            <v>3.8022677288040718</v>
          </cell>
        </row>
        <row r="518">
          <cell r="A518">
            <v>390</v>
          </cell>
          <cell r="AH518">
            <v>6.25</v>
          </cell>
          <cell r="AJ518">
            <v>7886.3166666666693</v>
          </cell>
          <cell r="AL518">
            <v>0</v>
          </cell>
          <cell r="AO518" t="str">
            <v>-</v>
          </cell>
          <cell r="AQ518" t="str">
            <v>-</v>
          </cell>
          <cell r="AS518" t="str">
            <v>-</v>
          </cell>
          <cell r="AU518" t="str">
            <v>-</v>
          </cell>
          <cell r="AZ518">
            <v>6.25</v>
          </cell>
          <cell r="BA518">
            <v>6.25</v>
          </cell>
          <cell r="BC518">
            <v>1E-4</v>
          </cell>
          <cell r="BE518">
            <v>1</v>
          </cell>
          <cell r="BI518">
            <v>6.0993899999999899</v>
          </cell>
          <cell r="BJ518">
            <v>3.9236008403753106</v>
          </cell>
        </row>
        <row r="519">
          <cell r="A519">
            <v>389</v>
          </cell>
          <cell r="AH519">
            <v>5.83</v>
          </cell>
          <cell r="AJ519">
            <v>7874.0333333333301</v>
          </cell>
          <cell r="AL519">
            <v>0</v>
          </cell>
          <cell r="AO519" t="str">
            <v>-</v>
          </cell>
          <cell r="AQ519" t="str">
            <v>-</v>
          </cell>
          <cell r="AS519" t="str">
            <v>-</v>
          </cell>
          <cell r="AU519" t="str">
            <v>-</v>
          </cell>
          <cell r="AZ519">
            <v>5.8299999999999992</v>
          </cell>
          <cell r="BA519">
            <v>5.83</v>
          </cell>
          <cell r="BC519">
            <v>1.0000000000000002E-4</v>
          </cell>
          <cell r="BE519">
            <v>1</v>
          </cell>
          <cell r="BI519">
            <v>5.8294169999999905</v>
          </cell>
          <cell r="BJ519">
            <v>3.7499332621947645</v>
          </cell>
        </row>
        <row r="520">
          <cell r="A520">
            <v>144</v>
          </cell>
          <cell r="AH520">
            <v>16.408745205479452</v>
          </cell>
          <cell r="AJ520">
            <v>7215.4466017915429</v>
          </cell>
          <cell r="AL520">
            <v>0.91551794379895923</v>
          </cell>
          <cell r="AO520" t="str">
            <v>-</v>
          </cell>
          <cell r="AQ520" t="str">
            <v>-</v>
          </cell>
          <cell r="AS520" t="str">
            <v>-</v>
          </cell>
          <cell r="AU520" t="str">
            <v>-</v>
          </cell>
          <cell r="AZ520">
            <v>16.408745205479452</v>
          </cell>
          <cell r="BA520">
            <v>16.411529611902399</v>
          </cell>
          <cell r="BC520">
            <v>8.3228903981723566E-5</v>
          </cell>
          <cell r="BE520">
            <v>0.83228903981723568</v>
          </cell>
          <cell r="BI520">
            <v>16.285691758909824</v>
          </cell>
          <cell r="BJ520">
            <v>10.476220387834186</v>
          </cell>
        </row>
        <row r="521">
          <cell r="A521">
            <v>144</v>
          </cell>
          <cell r="AH521">
            <v>1.5283243835616438</v>
          </cell>
          <cell r="AJ521">
            <v>689.24134439682825</v>
          </cell>
          <cell r="AL521">
            <v>0.55693591389864416</v>
          </cell>
          <cell r="AO521" t="str">
            <v>-</v>
          </cell>
          <cell r="AQ521" t="str">
            <v>-</v>
          </cell>
          <cell r="AS521" t="str">
            <v>-</v>
          </cell>
          <cell r="AU521" t="str">
            <v>-</v>
          </cell>
          <cell r="AZ521">
            <v>1.5282143710264549</v>
          </cell>
          <cell r="BA521">
            <v>1.54865860302387</v>
          </cell>
          <cell r="BC521">
            <v>5.4027141649018451E-4</v>
          </cell>
          <cell r="BE521">
            <v>7.9562273414092027E-2</v>
          </cell>
          <cell r="BI521">
            <v>1.5143459333678615</v>
          </cell>
          <cell r="BJ521">
            <v>0.97414478772157309</v>
          </cell>
        </row>
        <row r="522">
          <cell r="A522">
            <v>144</v>
          </cell>
          <cell r="AH522">
            <v>1.7184942465753426</v>
          </cell>
          <cell r="AJ522">
            <v>762.97977319491929</v>
          </cell>
          <cell r="AL522">
            <v>0.12634645103509656</v>
          </cell>
          <cell r="AO522" t="str">
            <v>-</v>
          </cell>
          <cell r="AQ522" t="str">
            <v>-</v>
          </cell>
          <cell r="AS522" t="str">
            <v>-</v>
          </cell>
          <cell r="AU522" t="str">
            <v>-</v>
          </cell>
          <cell r="AZ522">
            <v>1.7183705451472902</v>
          </cell>
          <cell r="BA522">
            <v>1.71860360285086</v>
          </cell>
          <cell r="BC522">
            <v>2.0128527643744525E-4</v>
          </cell>
          <cell r="BE522">
            <v>8.8148686768672227E-2</v>
          </cell>
          <cell r="BI522">
            <v>1.7009025610150947</v>
          </cell>
          <cell r="BJ522">
            <v>1.0941524837394156</v>
          </cell>
        </row>
        <row r="523">
          <cell r="A523">
            <v>360</v>
          </cell>
          <cell r="AH523">
            <v>9</v>
          </cell>
          <cell r="AJ523">
            <v>7485.4000000000042</v>
          </cell>
          <cell r="AL523">
            <v>2.5285714285714285</v>
          </cell>
          <cell r="AO523">
            <v>0.35191596530650326</v>
          </cell>
          <cell r="AQ523">
            <v>0.33448613933484556</v>
          </cell>
          <cell r="AS523">
            <v>0.31336414648985661</v>
          </cell>
          <cell r="AU523">
            <v>0.25020857142857145</v>
          </cell>
          <cell r="AZ523">
            <v>2.9274594294994998</v>
          </cell>
          <cell r="BA523">
            <v>9.0000000000000107</v>
          </cell>
          <cell r="BC523">
            <v>5.7896650957664313E-4</v>
          </cell>
          <cell r="BE523">
            <v>0.85633887801695996</v>
          </cell>
          <cell r="BI523">
            <v>2.9227380141234107</v>
          </cell>
          <cell r="BJ523">
            <v>1.8801318375135054</v>
          </cell>
        </row>
        <row r="524">
          <cell r="A524">
            <v>1682</v>
          </cell>
          <cell r="AH524">
            <v>49.92</v>
          </cell>
          <cell r="AJ524">
            <v>8719.4333333333307</v>
          </cell>
          <cell r="AL524">
            <v>17.383333333333301</v>
          </cell>
          <cell r="AO524">
            <v>0</v>
          </cell>
          <cell r="AQ524">
            <v>0</v>
          </cell>
          <cell r="AS524">
            <v>0.2026</v>
          </cell>
          <cell r="AU524">
            <v>0.21929899999999999</v>
          </cell>
          <cell r="AZ524">
            <v>8.9007859199999988</v>
          </cell>
          <cell r="BA524">
            <v>49.916121394329402</v>
          </cell>
          <cell r="BC524">
            <v>3.3284101112213298E-2</v>
          </cell>
          <cell r="BE524">
            <v>0.997697869101979</v>
          </cell>
          <cell r="BI524">
            <v>8.4793051384942029</v>
          </cell>
          <cell r="BJ524">
            <v>5.4545468919342097</v>
          </cell>
        </row>
        <row r="525">
          <cell r="A525">
            <v>292</v>
          </cell>
          <cell r="AH525" t="str">
            <v>-</v>
          </cell>
          <cell r="AJ525">
            <v>4254.383333333335</v>
          </cell>
          <cell r="AL525">
            <v>19.8</v>
          </cell>
          <cell r="AO525" t="str">
            <v>-</v>
          </cell>
          <cell r="AQ525" t="str">
            <v>-</v>
          </cell>
          <cell r="AS525" t="str">
            <v>-</v>
          </cell>
          <cell r="AU525" t="str">
            <v>-</v>
          </cell>
          <cell r="AZ525" t="str">
            <v>-</v>
          </cell>
          <cell r="BA525">
            <v>17.198457405118301</v>
          </cell>
          <cell r="BC525" t="str">
            <v>-</v>
          </cell>
          <cell r="BE525" t="str">
            <v>-</v>
          </cell>
          <cell r="BI525" t="str">
            <v>-</v>
          </cell>
          <cell r="BJ525" t="str">
            <v>-</v>
          </cell>
        </row>
        <row r="526">
          <cell r="A526">
            <v>292</v>
          </cell>
          <cell r="AH526" t="str">
            <v>-</v>
          </cell>
          <cell r="AJ526">
            <v>4274.9666666666653</v>
          </cell>
          <cell r="AL526">
            <v>48.45</v>
          </cell>
          <cell r="AO526" t="str">
            <v>-</v>
          </cell>
          <cell r="AQ526" t="str">
            <v>-</v>
          </cell>
          <cell r="AS526" t="str">
            <v>-</v>
          </cell>
          <cell r="AU526" t="str">
            <v>-</v>
          </cell>
          <cell r="AZ526" t="str">
            <v>-</v>
          </cell>
          <cell r="BA526">
            <v>17.126102426707298</v>
          </cell>
          <cell r="BC526" t="str">
            <v>-</v>
          </cell>
          <cell r="BE526" t="str">
            <v>-</v>
          </cell>
          <cell r="BI526" t="str">
            <v>-</v>
          </cell>
          <cell r="BJ526" t="str">
            <v>-</v>
          </cell>
        </row>
        <row r="527">
          <cell r="A527">
            <v>145</v>
          </cell>
          <cell r="AH527">
            <v>48</v>
          </cell>
          <cell r="AJ527">
            <v>8050.8833333333287</v>
          </cell>
          <cell r="AL527">
            <v>680.9</v>
          </cell>
          <cell r="AO527">
            <v>0.21434247420665301</v>
          </cell>
          <cell r="AQ527">
            <v>0.20478079700830165</v>
          </cell>
          <cell r="AS527">
            <v>0.22678624719829307</v>
          </cell>
          <cell r="AU527">
            <v>0.19301199999999999</v>
          </cell>
          <cell r="AZ527">
            <v>5.7552000000000003</v>
          </cell>
          <cell r="BA527">
            <v>48</v>
          </cell>
          <cell r="BC527">
            <v>4.2816828004754699E-4</v>
          </cell>
          <cell r="BE527">
            <v>1</v>
          </cell>
          <cell r="BI527">
            <v>5.6952084478555314</v>
          </cell>
          <cell r="BJ527">
            <v>3.6635999095185863</v>
          </cell>
        </row>
        <row r="528">
          <cell r="A528">
            <v>414</v>
          </cell>
          <cell r="AH528">
            <v>8.4</v>
          </cell>
          <cell r="AJ528">
            <v>8560.8666666666704</v>
          </cell>
          <cell r="AL528">
            <v>1.68333333333333</v>
          </cell>
          <cell r="AO528">
            <v>0.49807921275868311</v>
          </cell>
          <cell r="AQ528">
            <v>0.4427958033897515</v>
          </cell>
          <cell r="AS528">
            <v>0.3570607548637495</v>
          </cell>
          <cell r="AU528">
            <v>0.43107499999999999</v>
          </cell>
          <cell r="AZ528">
            <v>2.9993103408554957</v>
          </cell>
          <cell r="BA528">
            <v>8.3983690606186308</v>
          </cell>
          <cell r="BC528">
            <v>1.7260912695517001E-2</v>
          </cell>
          <cell r="BE528">
            <v>0.99927130898021299</v>
          </cell>
          <cell r="BI528">
            <v>2.9277193113779942</v>
          </cell>
          <cell r="BJ528">
            <v>1.8833361943580822</v>
          </cell>
        </row>
        <row r="529">
          <cell r="A529">
            <v>291</v>
          </cell>
          <cell r="AH529" t="str">
            <v>-</v>
          </cell>
          <cell r="AJ529">
            <v>8615.8333333333303</v>
          </cell>
          <cell r="AL529">
            <v>6.6000000000000005</v>
          </cell>
          <cell r="AO529" t="str">
            <v>-</v>
          </cell>
          <cell r="AQ529" t="str">
            <v>-</v>
          </cell>
          <cell r="AS529" t="str">
            <v>-</v>
          </cell>
          <cell r="AU529" t="str">
            <v>-</v>
          </cell>
          <cell r="AZ529" t="str">
            <v>-</v>
          </cell>
          <cell r="BA529">
            <v>1.40130895377562</v>
          </cell>
          <cell r="BC529" t="str">
            <v>-</v>
          </cell>
          <cell r="BE529" t="str">
            <v>-</v>
          </cell>
          <cell r="BI529" t="str">
            <v>-</v>
          </cell>
          <cell r="BJ529" t="str">
            <v>-</v>
          </cell>
        </row>
        <row r="530">
          <cell r="A530">
            <v>258</v>
          </cell>
          <cell r="AH530" t="str">
            <v>-</v>
          </cell>
          <cell r="AJ530">
            <v>8655.3166666666693</v>
          </cell>
          <cell r="AL530">
            <v>4.18333333333333</v>
          </cell>
          <cell r="AO530" t="str">
            <v>-</v>
          </cell>
          <cell r="AQ530" t="str">
            <v>-</v>
          </cell>
          <cell r="AS530" t="str">
            <v>-</v>
          </cell>
          <cell r="AU530" t="str">
            <v>-</v>
          </cell>
          <cell r="AZ530" t="str">
            <v>-</v>
          </cell>
          <cell r="BA530">
            <v>6.3</v>
          </cell>
          <cell r="BC530" t="str">
            <v>-</v>
          </cell>
          <cell r="BE530" t="str">
            <v>-</v>
          </cell>
          <cell r="BI530" t="str">
            <v>-</v>
          </cell>
          <cell r="BJ530" t="str">
            <v>-</v>
          </cell>
        </row>
        <row r="531">
          <cell r="A531">
            <v>609</v>
          </cell>
          <cell r="AH531">
            <v>3</v>
          </cell>
          <cell r="AJ531">
            <v>8669.1833333333307</v>
          </cell>
          <cell r="AL531">
            <v>0</v>
          </cell>
          <cell r="AO531">
            <v>0.22288434403773164</v>
          </cell>
          <cell r="AQ531">
            <v>0.18951204126984103</v>
          </cell>
          <cell r="AS531">
            <v>0.21207058530510584</v>
          </cell>
          <cell r="AU531">
            <v>0.22475999999999999</v>
          </cell>
          <cell r="AZ531">
            <v>0.56853612380952312</v>
          </cell>
          <cell r="BA531">
            <v>3</v>
          </cell>
          <cell r="BC531">
            <v>9.0194520547945097E-4</v>
          </cell>
          <cell r="BE531">
            <v>1</v>
          </cell>
          <cell r="BI531">
            <v>0.56613181767170029</v>
          </cell>
          <cell r="BJ531">
            <v>0.36417990579056086</v>
          </cell>
        </row>
        <row r="532">
          <cell r="A532">
            <v>1822</v>
          </cell>
          <cell r="AH532">
            <v>2.9</v>
          </cell>
          <cell r="AJ532">
            <v>8061.8976404120931</v>
          </cell>
          <cell r="AL532">
            <v>671.90096377534098</v>
          </cell>
          <cell r="AO532" t="str">
            <v>-</v>
          </cell>
          <cell r="AQ532" t="str">
            <v>-</v>
          </cell>
          <cell r="AS532" t="str">
            <v>-</v>
          </cell>
          <cell r="AU532" t="str">
            <v>-</v>
          </cell>
          <cell r="AZ532">
            <v>2.9</v>
          </cell>
          <cell r="BA532">
            <v>2.9</v>
          </cell>
          <cell r="BC532">
            <v>3.9326579166609772E-3</v>
          </cell>
          <cell r="BE532">
            <v>0.99700897308075764</v>
          </cell>
          <cell r="BI532">
            <v>2.8885610779178039</v>
          </cell>
          <cell r="BJ532">
            <v>1.8581465806898276</v>
          </cell>
        </row>
        <row r="533">
          <cell r="A533">
            <v>624</v>
          </cell>
          <cell r="AH533">
            <v>3</v>
          </cell>
          <cell r="AJ533">
            <v>7974.5666666666702</v>
          </cell>
          <cell r="AL533">
            <v>785.43333333333305</v>
          </cell>
          <cell r="AO533" t="str">
            <v>-</v>
          </cell>
          <cell r="AQ533" t="str">
            <v>-</v>
          </cell>
          <cell r="AS533" t="str">
            <v>-</v>
          </cell>
          <cell r="AU533" t="str">
            <v>-</v>
          </cell>
          <cell r="AZ533">
            <v>3</v>
          </cell>
          <cell r="BA533">
            <v>3</v>
          </cell>
          <cell r="BC533">
            <v>9.1828602739726397E-4</v>
          </cell>
          <cell r="BE533">
            <v>1</v>
          </cell>
          <cell r="BI533">
            <v>2.9972451419178139</v>
          </cell>
          <cell r="BJ533">
            <v>1.9280606023945954</v>
          </cell>
        </row>
        <row r="534">
          <cell r="A534">
            <v>622</v>
          </cell>
          <cell r="AH534">
            <v>3</v>
          </cell>
          <cell r="AJ534">
            <v>4326.508333333335</v>
          </cell>
          <cell r="AL534">
            <v>53.491666666666497</v>
          </cell>
          <cell r="AO534" t="str">
            <v>-</v>
          </cell>
          <cell r="AQ534" t="str">
            <v>-</v>
          </cell>
          <cell r="AS534" t="str">
            <v>-</v>
          </cell>
          <cell r="AU534" t="str">
            <v>-</v>
          </cell>
          <cell r="AZ534">
            <v>3</v>
          </cell>
          <cell r="BA534">
            <v>3</v>
          </cell>
          <cell r="BC534">
            <v>4.5914301369863198E-4</v>
          </cell>
          <cell r="BE534">
            <v>0.5</v>
          </cell>
          <cell r="BI534">
            <v>2.9822589162082225</v>
          </cell>
          <cell r="BJ534">
            <v>1.9184202993826209</v>
          </cell>
        </row>
        <row r="535">
          <cell r="A535">
            <v>623</v>
          </cell>
          <cell r="AH535">
            <v>3</v>
          </cell>
          <cell r="AJ535">
            <v>8713.4500000000007</v>
          </cell>
          <cell r="AL535">
            <v>46.54999999999999</v>
          </cell>
          <cell r="AO535" t="str">
            <v>-</v>
          </cell>
          <cell r="AQ535" t="str">
            <v>-</v>
          </cell>
          <cell r="AS535" t="str">
            <v>-</v>
          </cell>
          <cell r="AU535" t="str">
            <v>-</v>
          </cell>
          <cell r="AZ535">
            <v>3</v>
          </cell>
          <cell r="BA535">
            <v>3</v>
          </cell>
          <cell r="BC535">
            <v>9.1828602739726397E-4</v>
          </cell>
          <cell r="BE535">
            <v>1</v>
          </cell>
          <cell r="BI535">
            <v>2.9822589162082225</v>
          </cell>
          <cell r="BJ535">
            <v>1.9184202993826209</v>
          </cell>
        </row>
        <row r="536">
          <cell r="A536">
            <v>167</v>
          </cell>
          <cell r="AH536" t="str">
            <v>-</v>
          </cell>
          <cell r="AJ536">
            <v>2400.4759106750694</v>
          </cell>
          <cell r="AL536">
            <v>66.319549078583023</v>
          </cell>
          <cell r="AO536" t="str">
            <v>-</v>
          </cell>
          <cell r="AQ536" t="str">
            <v>-</v>
          </cell>
          <cell r="AS536" t="str">
            <v>-</v>
          </cell>
          <cell r="AU536" t="str">
            <v>-</v>
          </cell>
          <cell r="AZ536" t="str">
            <v>-</v>
          </cell>
          <cell r="BA536">
            <v>35.8552800718168</v>
          </cell>
          <cell r="BC536" t="str">
            <v>-</v>
          </cell>
          <cell r="BE536" t="str">
            <v>-</v>
          </cell>
          <cell r="BI536" t="str">
            <v>-</v>
          </cell>
          <cell r="BJ536" t="str">
            <v>-</v>
          </cell>
        </row>
        <row r="537">
          <cell r="A537">
            <v>167</v>
          </cell>
          <cell r="AH537" t="str">
            <v>-</v>
          </cell>
          <cell r="AJ537">
            <v>5997.6913849899765</v>
          </cell>
          <cell r="AL537">
            <v>162.60688198223983</v>
          </cell>
          <cell r="AO537" t="str">
            <v>-</v>
          </cell>
          <cell r="AQ537" t="str">
            <v>-</v>
          </cell>
          <cell r="AS537" t="str">
            <v>-</v>
          </cell>
          <cell r="AU537" t="str">
            <v>-</v>
          </cell>
          <cell r="AZ537" t="str">
            <v>-</v>
          </cell>
          <cell r="BA537">
            <v>89.318042898722098</v>
          </cell>
          <cell r="BC537" t="str">
            <v>-</v>
          </cell>
          <cell r="BE537" t="str">
            <v>-</v>
          </cell>
          <cell r="BI537" t="str">
            <v>-</v>
          </cell>
          <cell r="BJ537" t="str">
            <v>-</v>
          </cell>
        </row>
        <row r="538">
          <cell r="A538">
            <v>183</v>
          </cell>
          <cell r="AH538" t="str">
            <v>-</v>
          </cell>
          <cell r="AJ538">
            <v>7021.5734726123592</v>
          </cell>
          <cell r="AL538">
            <v>43.648174157303394</v>
          </cell>
          <cell r="AO538" t="str">
            <v>-</v>
          </cell>
          <cell r="AQ538" t="str">
            <v>-</v>
          </cell>
          <cell r="AS538" t="str">
            <v>-</v>
          </cell>
          <cell r="AU538" t="str">
            <v>-</v>
          </cell>
          <cell r="AZ538" t="str">
            <v>-</v>
          </cell>
          <cell r="BA538">
            <v>87.578198089244296</v>
          </cell>
          <cell r="BC538" t="str">
            <v>-</v>
          </cell>
          <cell r="BE538" t="str">
            <v>-</v>
          </cell>
          <cell r="BI538" t="str">
            <v>-</v>
          </cell>
          <cell r="BJ538" t="str">
            <v>-</v>
          </cell>
        </row>
        <row r="539">
          <cell r="A539">
            <v>183</v>
          </cell>
          <cell r="AH539" t="str">
            <v>-</v>
          </cell>
          <cell r="AJ539">
            <v>1579.4765273876401</v>
          </cell>
          <cell r="AL539">
            <v>9.8184925093633009</v>
          </cell>
          <cell r="AO539" t="str">
            <v>-</v>
          </cell>
          <cell r="AQ539" t="str">
            <v>-</v>
          </cell>
          <cell r="AS539" t="str">
            <v>-</v>
          </cell>
          <cell r="AU539" t="str">
            <v>-</v>
          </cell>
          <cell r="AZ539" t="str">
            <v>-</v>
          </cell>
          <cell r="BA539">
            <v>18.939330677045302</v>
          </cell>
          <cell r="BC539" t="str">
            <v>-</v>
          </cell>
          <cell r="BE539" t="str">
            <v>-</v>
          </cell>
          <cell r="BI539" t="str">
            <v>-</v>
          </cell>
          <cell r="BJ539" t="str">
            <v>-</v>
          </cell>
        </row>
        <row r="540">
          <cell r="A540">
            <v>2223</v>
          </cell>
          <cell r="AH540" t="str">
            <v>-</v>
          </cell>
          <cell r="AJ540">
            <v>117.91680314444808</v>
          </cell>
          <cell r="AL540">
            <v>0</v>
          </cell>
          <cell r="AO540">
            <v>0</v>
          </cell>
          <cell r="AQ540">
            <v>0</v>
          </cell>
          <cell r="AS540">
            <v>0</v>
          </cell>
          <cell r="AU540">
            <v>0</v>
          </cell>
          <cell r="AZ540">
            <v>0.71801493792939808</v>
          </cell>
          <cell r="BA540">
            <v>3</v>
          </cell>
          <cell r="BC540">
            <v>9.2427120864723225E-3</v>
          </cell>
          <cell r="BE540">
            <v>0.98264002620373403</v>
          </cell>
          <cell r="BI540">
            <v>9.7433053345648522E-3</v>
          </cell>
          <cell r="BJ540">
            <v>6.2676498795341774E-3</v>
          </cell>
        </row>
        <row r="541">
          <cell r="A541">
            <v>1960</v>
          </cell>
          <cell r="AH541">
            <v>3</v>
          </cell>
          <cell r="AJ541">
            <v>8679.7304043934091</v>
          </cell>
          <cell r="AL541">
            <v>62.905641537693455</v>
          </cell>
          <cell r="AO541">
            <v>0</v>
          </cell>
          <cell r="AQ541">
            <v>0</v>
          </cell>
          <cell r="AS541">
            <v>0</v>
          </cell>
          <cell r="AU541">
            <v>0.21313429855217172</v>
          </cell>
          <cell r="AZ541">
            <v>0.71801493792939808</v>
          </cell>
          <cell r="BA541">
            <v>2.9928047283213899</v>
          </cell>
          <cell r="BC541">
            <v>5.7948289283815679E-3</v>
          </cell>
          <cell r="BE541">
            <v>0.99850224663005482</v>
          </cell>
          <cell r="BI541">
            <v>0.71384792303547551</v>
          </cell>
          <cell r="BJ541">
            <v>0.45920236461714475</v>
          </cell>
        </row>
        <row r="542">
          <cell r="A542">
            <v>1886</v>
          </cell>
          <cell r="AH542">
            <v>2.97</v>
          </cell>
          <cell r="AJ542">
            <v>7742.9503860355853</v>
          </cell>
          <cell r="AL542">
            <v>0</v>
          </cell>
          <cell r="AO542">
            <v>0</v>
          </cell>
          <cell r="AQ542">
            <v>0</v>
          </cell>
          <cell r="AS542">
            <v>0.20858038717642124</v>
          </cell>
          <cell r="AU542">
            <v>0.20625779254783486</v>
          </cell>
          <cell r="AZ542">
            <v>0.6219892453635727</v>
          </cell>
          <cell r="BA542">
            <v>2.9669999999999801</v>
          </cell>
          <cell r="BC542">
            <v>4.5428920746596055E-3</v>
          </cell>
          <cell r="BE542">
            <v>0.99491064544658836</v>
          </cell>
          <cell r="BI542">
            <v>0.6184925120344853</v>
          </cell>
          <cell r="BJ542">
            <v>0.39786236656195906</v>
          </cell>
        </row>
        <row r="543">
          <cell r="A543">
            <v>2022</v>
          </cell>
          <cell r="AH543">
            <v>3</v>
          </cell>
          <cell r="AJ543">
            <v>955.62913907284769</v>
          </cell>
          <cell r="AL543">
            <v>0</v>
          </cell>
          <cell r="AO543">
            <v>0</v>
          </cell>
          <cell r="AQ543">
            <v>0</v>
          </cell>
          <cell r="AS543">
            <v>0</v>
          </cell>
          <cell r="AU543">
            <v>0</v>
          </cell>
          <cell r="AZ543">
            <v>0.71801493792939808</v>
          </cell>
          <cell r="BA543">
            <v>3</v>
          </cell>
          <cell r="BC543">
            <v>9.343708609271523E-3</v>
          </cell>
          <cell r="BE543">
            <v>0.99337748344370858</v>
          </cell>
          <cell r="BI543">
            <v>8.1843764810344749E-2</v>
          </cell>
          <cell r="BJ543">
            <v>5.2648258988087088E-2</v>
          </cell>
        </row>
        <row r="544">
          <cell r="A544">
            <v>2158</v>
          </cell>
          <cell r="AH544">
            <v>1.63</v>
          </cell>
          <cell r="AJ544">
            <v>958.56953642384099</v>
          </cell>
          <cell r="AL544">
            <v>0</v>
          </cell>
          <cell r="AO544">
            <v>0</v>
          </cell>
          <cell r="AQ544">
            <v>0</v>
          </cell>
          <cell r="AS544">
            <v>0</v>
          </cell>
          <cell r="AU544">
            <v>0</v>
          </cell>
          <cell r="AZ544">
            <v>0.39012144960830625</v>
          </cell>
          <cell r="BA544">
            <v>1.63</v>
          </cell>
          <cell r="BC544">
            <v>5.0767483443708598E-3</v>
          </cell>
          <cell r="BE544">
            <v>0.53973509933774833</v>
          </cell>
          <cell r="BI544">
            <v>7.83491659636808E-2</v>
          </cell>
          <cell r="BJ544">
            <v>5.0400261897960812E-2</v>
          </cell>
        </row>
        <row r="545">
          <cell r="A545">
            <v>2214</v>
          </cell>
          <cell r="AH545" t="str">
            <v>-</v>
          </cell>
          <cell r="AJ545">
            <v>0</v>
          </cell>
          <cell r="AL545">
            <v>0</v>
          </cell>
          <cell r="AO545">
            <v>0</v>
          </cell>
          <cell r="AQ545">
            <v>0</v>
          </cell>
          <cell r="AS545">
            <v>0</v>
          </cell>
          <cell r="AU545">
            <v>0</v>
          </cell>
          <cell r="AZ545">
            <v>1.1580126555076951</v>
          </cell>
          <cell r="BA545">
            <v>0</v>
          </cell>
          <cell r="BC545">
            <v>3.7047930766670365E-3</v>
          </cell>
          <cell r="BE545">
            <v>0.39387551314767555</v>
          </cell>
          <cell r="BI545">
            <v>1.2571182339397148E-2</v>
          </cell>
          <cell r="BJ545">
            <v>8.0867597565281116E-3</v>
          </cell>
        </row>
        <row r="546">
          <cell r="A546">
            <v>239</v>
          </cell>
          <cell r="AH546">
            <v>1.28</v>
          </cell>
          <cell r="AJ546">
            <v>8435.4666666666708</v>
          </cell>
          <cell r="AL546">
            <v>0.38333333333333303</v>
          </cell>
          <cell r="AO546">
            <v>0.17466395260674691</v>
          </cell>
          <cell r="AQ546">
            <v>0.20386735118791302</v>
          </cell>
          <cell r="AS546">
            <v>0.19825917781463057</v>
          </cell>
          <cell r="AU546">
            <v>0.171405</v>
          </cell>
          <cell r="AZ546">
            <v>0.18411963470214104</v>
          </cell>
          <cell r="BA546">
            <v>1.2799418355392</v>
          </cell>
          <cell r="BC546">
            <v>1.7213520522573401E-2</v>
          </cell>
          <cell r="BE546">
            <v>1</v>
          </cell>
          <cell r="BI546">
            <v>0.17670926522615893</v>
          </cell>
          <cell r="BJ546">
            <v>0.11367310854748787</v>
          </cell>
        </row>
        <row r="547">
          <cell r="A547">
            <v>1767</v>
          </cell>
          <cell r="AH547">
            <v>3</v>
          </cell>
          <cell r="AJ547">
            <v>8334.7176079734218</v>
          </cell>
          <cell r="AL547">
            <v>0</v>
          </cell>
          <cell r="AO547" t="str">
            <v>-</v>
          </cell>
          <cell r="AQ547" t="str">
            <v>-</v>
          </cell>
          <cell r="AS547" t="str">
            <v>-</v>
          </cell>
          <cell r="AU547" t="str">
            <v>-</v>
          </cell>
          <cell r="AZ547">
            <v>3</v>
          </cell>
          <cell r="BA547">
            <v>3</v>
          </cell>
          <cell r="BC547">
            <v>3.317727756792419E-3</v>
          </cell>
          <cell r="BE547">
            <v>0.99667774086378746</v>
          </cell>
          <cell r="BI547">
            <v>2.980046927320549</v>
          </cell>
          <cell r="BJ547">
            <v>1.9169973765233552</v>
          </cell>
        </row>
        <row r="548">
          <cell r="A548">
            <v>2259</v>
          </cell>
          <cell r="AH548">
            <v>1.9</v>
          </cell>
          <cell r="AJ548">
            <v>91.199999999999989</v>
          </cell>
          <cell r="AL548">
            <v>0</v>
          </cell>
          <cell r="AO548" t="str">
            <v>-</v>
          </cell>
          <cell r="AQ548" t="str">
            <v>-</v>
          </cell>
          <cell r="AS548" t="str">
            <v>-</v>
          </cell>
          <cell r="AU548" t="str">
            <v>-</v>
          </cell>
          <cell r="AZ548" t="str">
            <v>-</v>
          </cell>
          <cell r="BA548">
            <v>1.9</v>
          </cell>
          <cell r="BC548" t="str">
            <v>-</v>
          </cell>
          <cell r="BE548" t="str">
            <v>-</v>
          </cell>
          <cell r="BI548">
            <v>5.6068968812025798E-3</v>
          </cell>
          <cell r="BJ548">
            <v>3.3694803240045417E-3</v>
          </cell>
        </row>
        <row r="549">
          <cell r="A549">
            <v>1675</v>
          </cell>
          <cell r="AH549">
            <v>3</v>
          </cell>
          <cell r="AJ549">
            <v>7575.3333333333312</v>
          </cell>
          <cell r="AL549">
            <v>0</v>
          </cell>
          <cell r="AO549">
            <v>0.20106152783839659</v>
          </cell>
          <cell r="AQ549">
            <v>0.21169069615309477</v>
          </cell>
          <cell r="AS549">
            <v>0.21029379999999989</v>
          </cell>
          <cell r="AU549">
            <v>0.195661</v>
          </cell>
          <cell r="AZ549">
            <v>0.60318458351518978</v>
          </cell>
          <cell r="BA549">
            <v>3</v>
          </cell>
          <cell r="BC549">
            <v>6.2390867297504411E-3</v>
          </cell>
          <cell r="BE549">
            <v>0.95241628614916296</v>
          </cell>
          <cell r="BI549">
            <v>0.56518958702215982</v>
          </cell>
          <cell r="BJ549">
            <v>0.36357378993826017</v>
          </cell>
        </row>
        <row r="550">
          <cell r="A550">
            <v>1754</v>
          </cell>
          <cell r="AH550">
            <v>2.8</v>
          </cell>
          <cell r="AJ550">
            <v>8680.1833333333307</v>
          </cell>
          <cell r="AL550">
            <v>0</v>
          </cell>
          <cell r="AO550">
            <v>0</v>
          </cell>
          <cell r="AQ550">
            <v>0.22238460593835166</v>
          </cell>
          <cell r="AS550">
            <v>0.23220472561883956</v>
          </cell>
          <cell r="AU550">
            <v>0.22164300000000001</v>
          </cell>
          <cell r="AZ550">
            <v>0.62267689662738457</v>
          </cell>
          <cell r="BA550">
            <v>2.8</v>
          </cell>
          <cell r="BC550">
            <v>4.0639191470167903E-3</v>
          </cell>
          <cell r="BE550">
            <v>1</v>
          </cell>
          <cell r="BI550">
            <v>0.62014638806477462</v>
          </cell>
          <cell r="BJ550">
            <v>0.39892626793280428</v>
          </cell>
        </row>
        <row r="551">
          <cell r="A551">
            <v>598</v>
          </cell>
          <cell r="AH551">
            <v>2.7</v>
          </cell>
          <cell r="AJ551">
            <v>7084.185000000004</v>
          </cell>
          <cell r="AL551">
            <v>1.1999999999999971</v>
          </cell>
          <cell r="AO551">
            <v>0.1874108306660254</v>
          </cell>
          <cell r="AQ551">
            <v>0.21252375033699641</v>
          </cell>
          <cell r="AS551">
            <v>0.18331843410663931</v>
          </cell>
          <cell r="AU551">
            <v>0.19458540000000002</v>
          </cell>
          <cell r="AZ551">
            <v>0.54995530231991796</v>
          </cell>
          <cell r="BA551">
            <v>2.7000000000000099</v>
          </cell>
          <cell r="BC551">
            <v>0.11729514633387932</v>
          </cell>
          <cell r="BE551">
            <v>0.89994178082191778</v>
          </cell>
          <cell r="BI551">
            <v>0.47824982145827999</v>
          </cell>
          <cell r="BJ551">
            <v>0.30764738791634128</v>
          </cell>
        </row>
        <row r="552">
          <cell r="A552">
            <v>1835</v>
          </cell>
          <cell r="AH552">
            <v>2.99</v>
          </cell>
          <cell r="AJ552">
            <v>7607.8888888888869</v>
          </cell>
          <cell r="AL552">
            <v>740.63961111111155</v>
          </cell>
          <cell r="AO552">
            <v>0</v>
          </cell>
          <cell r="AQ552">
            <v>0</v>
          </cell>
          <cell r="AS552">
            <v>0.19117362143879765</v>
          </cell>
          <cell r="AU552">
            <v>0.15521987000000001</v>
          </cell>
          <cell r="AZ552">
            <v>0.57352086431639293</v>
          </cell>
          <cell r="BA552">
            <v>2.7868426759944001</v>
          </cell>
          <cell r="BC552">
            <v>2.0731212773102043E-2</v>
          </cell>
          <cell r="BE552">
            <v>0.99602952815829504</v>
          </cell>
          <cell r="BI552">
            <v>0.56123230794040324</v>
          </cell>
          <cell r="BJ552">
            <v>0.36102816102606078</v>
          </cell>
        </row>
        <row r="553">
          <cell r="A553">
            <v>1771</v>
          </cell>
          <cell r="AH553">
            <v>8.4499999999999993</v>
          </cell>
          <cell r="AJ553">
            <v>8535.0333333333292</v>
          </cell>
          <cell r="AL553">
            <v>4.2166666666666703</v>
          </cell>
          <cell r="AO553">
            <v>0</v>
          </cell>
          <cell r="AQ553">
            <v>0</v>
          </cell>
          <cell r="AS553">
            <v>0</v>
          </cell>
          <cell r="AU553">
            <v>0.28409699999999999</v>
          </cell>
          <cell r="AZ553">
            <v>2.7563963208563447</v>
          </cell>
          <cell r="BA553">
            <v>8.4492578388031596</v>
          </cell>
          <cell r="BC553">
            <v>2.9620893054214802E-2</v>
          </cell>
          <cell r="BE553">
            <v>1</v>
          </cell>
          <cell r="BI553">
            <v>2.2759175171542436</v>
          </cell>
          <cell r="BJ553">
            <v>1.4640467133485964</v>
          </cell>
        </row>
        <row r="554">
          <cell r="A554">
            <v>1768</v>
          </cell>
          <cell r="AH554">
            <v>8.2799999999999994</v>
          </cell>
          <cell r="AJ554">
            <v>6015.7142857142826</v>
          </cell>
          <cell r="AL554">
            <v>1466.3999999999999</v>
          </cell>
          <cell r="AO554">
            <v>0</v>
          </cell>
          <cell r="AQ554">
            <v>0</v>
          </cell>
          <cell r="AS554">
            <v>0</v>
          </cell>
          <cell r="AU554">
            <v>0.35416799999999998</v>
          </cell>
          <cell r="AZ554">
            <v>2.7009421936911875</v>
          </cell>
          <cell r="BA554">
            <v>8.2800000000000207</v>
          </cell>
          <cell r="BC554">
            <v>2.8229103025591711E-2</v>
          </cell>
          <cell r="BE554">
            <v>0.8571428571428571</v>
          </cell>
          <cell r="BI554">
            <v>2.1608727843526063</v>
          </cell>
          <cell r="BJ554">
            <v>1.3900410160081644</v>
          </cell>
        </row>
        <row r="555">
          <cell r="A555">
            <v>1731</v>
          </cell>
          <cell r="AH555">
            <v>3</v>
          </cell>
          <cell r="AJ555">
            <v>7409.2833333333301</v>
          </cell>
          <cell r="AL555">
            <v>0</v>
          </cell>
          <cell r="AO555">
            <v>0</v>
          </cell>
          <cell r="AQ555">
            <v>0.22541068384326335</v>
          </cell>
          <cell r="AS555">
            <v>0.23218516710743139</v>
          </cell>
          <cell r="AU555">
            <v>0.20374700000000001</v>
          </cell>
          <cell r="AZ555">
            <v>0.67623205152979005</v>
          </cell>
          <cell r="BA555">
            <v>3</v>
          </cell>
          <cell r="BC555">
            <v>1.48052750504032E-2</v>
          </cell>
          <cell r="BE555">
            <v>0.993611111111111</v>
          </cell>
          <cell r="BI555">
            <v>0.65810238710616353</v>
          </cell>
          <cell r="BJ555">
            <v>0.42334251115320476</v>
          </cell>
        </row>
        <row r="556">
          <cell r="A556">
            <v>1737</v>
          </cell>
          <cell r="AH556">
            <v>3</v>
          </cell>
          <cell r="AJ556">
            <v>8066.75</v>
          </cell>
          <cell r="AL556">
            <v>0</v>
          </cell>
          <cell r="AO556">
            <v>0</v>
          </cell>
          <cell r="AQ556">
            <v>0.22981460421273078</v>
          </cell>
          <cell r="AS556">
            <v>0.21565342925859646</v>
          </cell>
          <cell r="AU556">
            <v>0.19076799999999997</v>
          </cell>
          <cell r="AZ556">
            <v>0.6469602877757894</v>
          </cell>
          <cell r="BA556">
            <v>3</v>
          </cell>
          <cell r="BC556">
            <v>6.4500300064063197E-3</v>
          </cell>
          <cell r="BE556">
            <v>0.99236111111111092</v>
          </cell>
          <cell r="BI556">
            <v>0.63470906978088226</v>
          </cell>
          <cell r="BJ556">
            <v>0.40829411458950904</v>
          </cell>
        </row>
        <row r="557">
          <cell r="A557">
            <v>1736</v>
          </cell>
          <cell r="AH557">
            <v>3</v>
          </cell>
          <cell r="AJ557">
            <v>7861.3833333333287</v>
          </cell>
          <cell r="AL557">
            <v>0</v>
          </cell>
          <cell r="AO557">
            <v>0</v>
          </cell>
          <cell r="AQ557">
            <v>0.23887383325670486</v>
          </cell>
          <cell r="AS557">
            <v>0.23649110726817024</v>
          </cell>
          <cell r="AU557">
            <v>0.20955799999999999</v>
          </cell>
          <cell r="AZ557">
            <v>0.70947332180451073</v>
          </cell>
          <cell r="BA557">
            <v>3</v>
          </cell>
          <cell r="BC557">
            <v>2.8532442529107301E-2</v>
          </cell>
          <cell r="BE557">
            <v>0.99290144596651386</v>
          </cell>
          <cell r="BI557">
            <v>0.68132669017535108</v>
          </cell>
          <cell r="BJ557">
            <v>0.43828218463520791</v>
          </cell>
        </row>
        <row r="558">
          <cell r="A558">
            <v>1676</v>
          </cell>
          <cell r="AH558">
            <v>2.7</v>
          </cell>
          <cell r="AJ558">
            <v>8144.8</v>
          </cell>
          <cell r="AL558">
            <v>0</v>
          </cell>
          <cell r="AO558">
            <v>0.12558431480855808</v>
          </cell>
          <cell r="AQ558">
            <v>0.20208546672793196</v>
          </cell>
          <cell r="AS558">
            <v>0.15407610062202276</v>
          </cell>
          <cell r="AU558">
            <v>0.16782</v>
          </cell>
          <cell r="AZ558">
            <v>0.33907764998310685</v>
          </cell>
          <cell r="BA558">
            <v>2.69999999999999</v>
          </cell>
          <cell r="BC558">
            <v>3.6895287889088899E-2</v>
          </cell>
          <cell r="BE558">
            <v>0.95099315068493206</v>
          </cell>
          <cell r="BI558">
            <v>0.30841231081000758</v>
          </cell>
          <cell r="BJ558">
            <v>0.19839472502598446</v>
          </cell>
        </row>
        <row r="559">
          <cell r="A559">
            <v>646</v>
          </cell>
          <cell r="AH559">
            <v>2.73</v>
          </cell>
          <cell r="AJ559">
            <v>8724.4666666666708</v>
          </cell>
          <cell r="AL559">
            <v>0</v>
          </cell>
          <cell r="AO559">
            <v>0.2449667726770422</v>
          </cell>
          <cell r="AQ559">
            <v>0.23660768463362589</v>
          </cell>
          <cell r="AS559">
            <v>0.19772802023293506</v>
          </cell>
          <cell r="AU559">
            <v>0.20677300000000001</v>
          </cell>
          <cell r="AZ559">
            <v>0.53979749523591269</v>
          </cell>
          <cell r="BA559">
            <v>2.73</v>
          </cell>
          <cell r="BC559">
            <v>5.8860974645536704E-2</v>
          </cell>
          <cell r="BE559">
            <v>0.99938165905631715</v>
          </cell>
          <cell r="BI559">
            <v>0.50633414499146912</v>
          </cell>
          <cell r="BJ559">
            <v>0.3257134036025317</v>
          </cell>
        </row>
        <row r="560">
          <cell r="A560">
            <v>1718</v>
          </cell>
          <cell r="AH560">
            <v>3</v>
          </cell>
          <cell r="AJ560">
            <v>8048.7833333333301</v>
          </cell>
          <cell r="AL560">
            <v>1.1499999999999999</v>
          </cell>
          <cell r="AO560">
            <v>0</v>
          </cell>
          <cell r="AQ560">
            <v>0.20485381009483486</v>
          </cell>
          <cell r="AS560">
            <v>0.19859613372254606</v>
          </cell>
          <cell r="AU560">
            <v>0.203766</v>
          </cell>
          <cell r="AZ560">
            <v>0.5957884011676382</v>
          </cell>
          <cell r="BA560">
            <v>3</v>
          </cell>
          <cell r="BC560">
            <v>4.4981698977056596E-2</v>
          </cell>
          <cell r="BE560">
            <v>0.92032914764079099</v>
          </cell>
          <cell r="BI560">
            <v>0.52171423437317477</v>
          </cell>
          <cell r="BJ560">
            <v>0.33560707028446346</v>
          </cell>
        </row>
        <row r="561">
          <cell r="A561">
            <v>1689</v>
          </cell>
          <cell r="AH561">
            <v>3</v>
          </cell>
          <cell r="AJ561">
            <v>8729.5166666666701</v>
          </cell>
          <cell r="AL561">
            <v>0</v>
          </cell>
          <cell r="AO561">
            <v>0</v>
          </cell>
          <cell r="AQ561">
            <v>0.23135928223984051</v>
          </cell>
          <cell r="AS561">
            <v>0.23822861238189949</v>
          </cell>
          <cell r="AU561">
            <v>0.26832699999999998</v>
          </cell>
          <cell r="AZ561">
            <v>0.69407784671952155</v>
          </cell>
          <cell r="BA561">
            <v>3</v>
          </cell>
          <cell r="BC561">
            <v>2.1756369483516801E-3</v>
          </cell>
          <cell r="BE561">
            <v>0.99922754946727599</v>
          </cell>
          <cell r="BI561">
            <v>0.68972603491993434</v>
          </cell>
          <cell r="BJ561">
            <v>0.443685294798429</v>
          </cell>
        </row>
        <row r="562">
          <cell r="A562">
            <v>1741</v>
          </cell>
          <cell r="AH562">
            <v>52.812311232876709</v>
          </cell>
          <cell r="AJ562">
            <v>8494.5</v>
          </cell>
          <cell r="AL562">
            <v>159.80000000000001</v>
          </cell>
          <cell r="AO562">
            <v>0</v>
          </cell>
          <cell r="AQ562">
            <v>0</v>
          </cell>
          <cell r="AS562">
            <v>0</v>
          </cell>
          <cell r="AU562">
            <v>0.32625500000000002</v>
          </cell>
          <cell r="AZ562">
            <v>17.227415429375334</v>
          </cell>
          <cell r="BA562">
            <v>52.573941014870798</v>
          </cell>
          <cell r="BC562">
            <v>2.2899830136986301E-3</v>
          </cell>
          <cell r="BE562">
            <v>1</v>
          </cell>
          <cell r="BI562">
            <v>17.005772512301007</v>
          </cell>
          <cell r="BJ562">
            <v>10.939432192480838</v>
          </cell>
        </row>
        <row r="563">
          <cell r="A563">
            <v>455</v>
          </cell>
          <cell r="AH563">
            <v>52.8</v>
          </cell>
          <cell r="AJ563">
            <v>4213.1000000000004</v>
          </cell>
          <cell r="AL563">
            <v>4482.8999999999996</v>
          </cell>
          <cell r="AO563">
            <v>0.3406909976488538</v>
          </cell>
          <cell r="AQ563">
            <v>0.33607250425346119</v>
          </cell>
          <cell r="AS563">
            <v>0.3103829982610099</v>
          </cell>
          <cell r="AU563">
            <v>0.33197500000000002</v>
          </cell>
          <cell r="AZ563">
            <v>16.388222308181323</v>
          </cell>
          <cell r="BA563">
            <v>45.054798758049699</v>
          </cell>
          <cell r="BC563">
            <v>1.41337366428777E-2</v>
          </cell>
          <cell r="BE563">
            <v>0.99422374429223703</v>
          </cell>
          <cell r="BI563">
            <v>16.04805943237367</v>
          </cell>
          <cell r="BJ563">
            <v>10.323356839824044</v>
          </cell>
        </row>
        <row r="564">
          <cell r="A564">
            <v>1915</v>
          </cell>
          <cell r="AH564">
            <v>3</v>
          </cell>
          <cell r="AJ564">
            <v>6804.7420965058218</v>
          </cell>
          <cell r="AL564">
            <v>1916.4392678868521</v>
          </cell>
          <cell r="AO564">
            <v>0</v>
          </cell>
          <cell r="AQ564">
            <v>0</v>
          </cell>
          <cell r="AS564">
            <v>0.26864649699418369</v>
          </cell>
          <cell r="AU564">
            <v>0.24322861896838602</v>
          </cell>
          <cell r="AZ564">
            <v>0.74248759560480238</v>
          </cell>
          <cell r="BA564">
            <v>2.50557290663044</v>
          </cell>
          <cell r="BC564">
            <v>5.0630921042209825E-3</v>
          </cell>
          <cell r="BE564">
            <v>0.99833610648918469</v>
          </cell>
          <cell r="BI564">
            <v>0.73872204705020783</v>
          </cell>
          <cell r="BJ564">
            <v>0.47520333092489087</v>
          </cell>
        </row>
        <row r="565">
          <cell r="A565">
            <v>1659</v>
          </cell>
          <cell r="AH565">
            <v>2.73</v>
          </cell>
          <cell r="AJ565">
            <v>8738.5166666666701</v>
          </cell>
          <cell r="AL565">
            <v>0</v>
          </cell>
          <cell r="AO565">
            <v>0.25696415622527569</v>
          </cell>
          <cell r="AQ565">
            <v>0.24804278956868453</v>
          </cell>
          <cell r="AS565">
            <v>0.22215534072484466</v>
          </cell>
          <cell r="AU565">
            <v>0.20989600000000003</v>
          </cell>
          <cell r="AZ565">
            <v>0.60648408017882594</v>
          </cell>
          <cell r="BA565">
            <v>2.73</v>
          </cell>
          <cell r="BC565">
            <v>5.4009664180603198E-2</v>
          </cell>
          <cell r="BE565">
            <v>0.99959855403348596</v>
          </cell>
          <cell r="BI565">
            <v>0.5719432218074928</v>
          </cell>
          <cell r="BJ565">
            <v>0.36791825178105436</v>
          </cell>
        </row>
        <row r="566">
          <cell r="A566">
            <v>2107</v>
          </cell>
          <cell r="AH566">
            <v>2.9</v>
          </cell>
          <cell r="AJ566">
            <v>4251.9395811877794</v>
          </cell>
          <cell r="AL566">
            <v>0</v>
          </cell>
          <cell r="AO566">
            <v>0</v>
          </cell>
          <cell r="AQ566">
            <v>0</v>
          </cell>
          <cell r="AS566">
            <v>0</v>
          </cell>
          <cell r="AU566">
            <v>0</v>
          </cell>
          <cell r="AZ566">
            <v>0.69408110666508471</v>
          </cell>
          <cell r="BA566">
            <v>2.9</v>
          </cell>
          <cell r="BC566">
            <v>9.3640233436319935E-3</v>
          </cell>
          <cell r="BE566">
            <v>0.99553724682457956</v>
          </cell>
          <cell r="BI566">
            <v>0.33529961424682531</v>
          </cell>
          <cell r="BJ566">
            <v>0.21569072452103627</v>
          </cell>
        </row>
        <row r="567">
          <cell r="A567">
            <v>1782</v>
          </cell>
          <cell r="AH567">
            <v>2.8</v>
          </cell>
          <cell r="AJ567">
            <v>8088.2654197283473</v>
          </cell>
          <cell r="AL567">
            <v>0</v>
          </cell>
          <cell r="AO567">
            <v>0</v>
          </cell>
          <cell r="AQ567">
            <v>0.21729735156495034</v>
          </cell>
          <cell r="AS567">
            <v>0.22123640628530022</v>
          </cell>
          <cell r="AU567">
            <v>0.21681202404809619</v>
          </cell>
          <cell r="AZ567">
            <v>0.65058827058546131</v>
          </cell>
          <cell r="BA567">
            <v>2.8</v>
          </cell>
          <cell r="BC567">
            <v>9.8826209296557482E-3</v>
          </cell>
          <cell r="BE567">
            <v>0.93520374081496316</v>
          </cell>
          <cell r="BI567">
            <v>0.64348338203028288</v>
          </cell>
          <cell r="BJ567">
            <v>0.41393843294191213</v>
          </cell>
        </row>
        <row r="568">
          <cell r="A568">
            <v>1770</v>
          </cell>
          <cell r="AH568">
            <v>7.88</v>
          </cell>
          <cell r="AJ568">
            <v>8542.4500000000007</v>
          </cell>
          <cell r="AL568">
            <v>198.96666666666701</v>
          </cell>
          <cell r="AO568">
            <v>0</v>
          </cell>
          <cell r="AQ568">
            <v>0</v>
          </cell>
          <cell r="AS568">
            <v>0</v>
          </cell>
          <cell r="AU568">
            <v>0.19830600000000001</v>
          </cell>
          <cell r="AZ568">
            <v>2.5704618944790529</v>
          </cell>
          <cell r="BA568">
            <v>7.8800000000000203</v>
          </cell>
          <cell r="BC568">
            <v>1.5036649657828201E-2</v>
          </cell>
          <cell r="BE568">
            <v>0.99974124809741205</v>
          </cell>
          <cell r="BI568">
            <v>2.2998839570437162</v>
          </cell>
          <cell r="BJ568">
            <v>1.4794637868085883</v>
          </cell>
        </row>
        <row r="569">
          <cell r="A569">
            <v>1871</v>
          </cell>
          <cell r="AH569">
            <v>2.97</v>
          </cell>
          <cell r="AJ569">
            <v>8652.9299999999985</v>
          </cell>
          <cell r="AL569">
            <v>0</v>
          </cell>
          <cell r="AO569">
            <v>0</v>
          </cell>
          <cell r="AQ569">
            <v>0</v>
          </cell>
          <cell r="AS569">
            <v>0.26179716184904905</v>
          </cell>
          <cell r="AU569">
            <v>0.27347364000000002</v>
          </cell>
          <cell r="AZ569">
            <v>0.73506271964875447</v>
          </cell>
          <cell r="BA569">
            <v>2.97</v>
          </cell>
          <cell r="BC569">
            <v>4.3370679452054721E-3</v>
          </cell>
          <cell r="BE569">
            <v>0.98944811643835584</v>
          </cell>
          <cell r="BI569">
            <v>0.73143452893679228</v>
          </cell>
          <cell r="BJ569">
            <v>0.47051543390665662</v>
          </cell>
        </row>
        <row r="570">
          <cell r="A570">
            <v>648</v>
          </cell>
          <cell r="AH570">
            <v>1.33</v>
          </cell>
          <cell r="AJ570">
            <v>8669.4166666666697</v>
          </cell>
          <cell r="AL570">
            <v>0</v>
          </cell>
          <cell r="AO570">
            <v>0.29764423581188865</v>
          </cell>
          <cell r="AQ570">
            <v>0.2648665319366218</v>
          </cell>
          <cell r="AS570">
            <v>0.25738354295489907</v>
          </cell>
          <cell r="AU570">
            <v>0.24515200000000001</v>
          </cell>
          <cell r="AZ570">
            <v>0.34097185156308646</v>
          </cell>
          <cell r="BA570">
            <v>1.33</v>
          </cell>
          <cell r="BC570">
            <v>7.36044611531544E-3</v>
          </cell>
          <cell r="BE570">
            <v>1</v>
          </cell>
          <cell r="BI570">
            <v>0.33846214662281693</v>
          </cell>
          <cell r="BJ570">
            <v>0.21772511069541681</v>
          </cell>
        </row>
        <row r="571">
          <cell r="A571">
            <v>1779</v>
          </cell>
          <cell r="AH571">
            <v>0.2</v>
          </cell>
          <cell r="AJ571">
            <v>8716.4179104477607</v>
          </cell>
          <cell r="AL571">
            <v>0</v>
          </cell>
          <cell r="AO571" t="str">
            <v>-</v>
          </cell>
          <cell r="AQ571" t="str">
            <v>-</v>
          </cell>
          <cell r="AS571" t="str">
            <v>-</v>
          </cell>
          <cell r="AU571" t="str">
            <v>-</v>
          </cell>
          <cell r="AZ571" t="str">
            <v>-</v>
          </cell>
          <cell r="BA571">
            <v>0.2</v>
          </cell>
          <cell r="BC571" t="str">
            <v>-</v>
          </cell>
          <cell r="BE571" t="str">
            <v>-</v>
          </cell>
          <cell r="BI571">
            <v>0.16935678678406829</v>
          </cell>
          <cell r="BJ571">
            <v>0.10177543352342827</v>
          </cell>
        </row>
        <row r="572">
          <cell r="A572">
            <v>24</v>
          </cell>
          <cell r="AH572">
            <v>0.42</v>
          </cell>
          <cell r="AJ572">
            <v>8422.7333333333299</v>
          </cell>
          <cell r="AL572">
            <v>0</v>
          </cell>
          <cell r="AO572" t="str">
            <v>-</v>
          </cell>
          <cell r="AQ572" t="str">
            <v>-</v>
          </cell>
          <cell r="AS572" t="str">
            <v>-</v>
          </cell>
          <cell r="AU572" t="str">
            <v>-</v>
          </cell>
          <cell r="AZ572" t="str">
            <v>-</v>
          </cell>
          <cell r="BA572">
            <v>0.42</v>
          </cell>
          <cell r="BC572" t="str">
            <v>-</v>
          </cell>
          <cell r="BE572" t="str">
            <v>-</v>
          </cell>
          <cell r="BI572">
            <v>0.33502978068967243</v>
          </cell>
          <cell r="BJ572">
            <v>0.20133708143875906</v>
          </cell>
        </row>
        <row r="573">
          <cell r="A573">
            <v>154</v>
          </cell>
          <cell r="AH573">
            <v>14.48</v>
          </cell>
          <cell r="AJ573" t="str">
            <v>-</v>
          </cell>
          <cell r="AL573" t="str">
            <v>-</v>
          </cell>
          <cell r="AO573" t="str">
            <v>-</v>
          </cell>
          <cell r="AQ573" t="str">
            <v>-</v>
          </cell>
          <cell r="AS573" t="str">
            <v>-</v>
          </cell>
          <cell r="AU573" t="str">
            <v>-</v>
          </cell>
          <cell r="AZ573">
            <v>14.380860824024316</v>
          </cell>
          <cell r="BA573">
            <v>14.611623577308499</v>
          </cell>
          <cell r="BC573" t="str">
            <v>-</v>
          </cell>
          <cell r="BE573" t="str">
            <v>-</v>
          </cell>
          <cell r="BI573">
            <v>8.8633037033650606</v>
          </cell>
          <cell r="BJ573">
            <v>5.7015645595747788</v>
          </cell>
        </row>
        <row r="574">
          <cell r="A574">
            <v>139</v>
          </cell>
          <cell r="AH574" t="str">
            <v>-</v>
          </cell>
          <cell r="AJ574">
            <v>6023.6936339131289</v>
          </cell>
          <cell r="AL574">
            <v>42.332213406571022</v>
          </cell>
          <cell r="AO574" t="str">
            <v>-</v>
          </cell>
          <cell r="AQ574" t="str">
            <v>-</v>
          </cell>
          <cell r="AS574" t="str">
            <v>-</v>
          </cell>
          <cell r="AU574" t="str">
            <v>-</v>
          </cell>
          <cell r="AZ574" t="str">
            <v>-</v>
          </cell>
          <cell r="BA574">
            <v>26.960824203571601</v>
          </cell>
          <cell r="BC574" t="str">
            <v>-</v>
          </cell>
          <cell r="BE574" t="str">
            <v>-</v>
          </cell>
          <cell r="BI574" t="str">
            <v>-</v>
          </cell>
          <cell r="BJ574" t="str">
            <v>-</v>
          </cell>
        </row>
        <row r="575">
          <cell r="A575">
            <v>139</v>
          </cell>
          <cell r="AH575" t="str">
            <v>-</v>
          </cell>
          <cell r="AJ575">
            <v>1268.9441928593226</v>
          </cell>
          <cell r="AL575">
            <v>8.9004882514495005</v>
          </cell>
          <cell r="AO575" t="str">
            <v>-</v>
          </cell>
          <cell r="AQ575" t="str">
            <v>-</v>
          </cell>
          <cell r="AS575" t="str">
            <v>-</v>
          </cell>
          <cell r="AU575" t="str">
            <v>-</v>
          </cell>
          <cell r="AZ575" t="str">
            <v>-</v>
          </cell>
          <cell r="BA575">
            <v>5.0775365746290104</v>
          </cell>
          <cell r="BC575" t="str">
            <v>-</v>
          </cell>
          <cell r="BE575" t="str">
            <v>-</v>
          </cell>
          <cell r="BI575" t="str">
            <v>-</v>
          </cell>
          <cell r="BJ575" t="str">
            <v>-</v>
          </cell>
        </row>
        <row r="576">
          <cell r="A576">
            <v>139</v>
          </cell>
          <cell r="AH576" t="str">
            <v>-</v>
          </cell>
          <cell r="AJ576">
            <v>1405.9226182483976</v>
          </cell>
          <cell r="AL576">
            <v>2.6792798291119975E-2</v>
          </cell>
          <cell r="AO576" t="str">
            <v>-</v>
          </cell>
          <cell r="AQ576" t="str">
            <v>-</v>
          </cell>
          <cell r="AS576" t="str">
            <v>-</v>
          </cell>
          <cell r="AU576" t="str">
            <v>-</v>
          </cell>
          <cell r="AZ576" t="str">
            <v>-</v>
          </cell>
          <cell r="BA576">
            <v>5.2679999999999998</v>
          </cell>
          <cell r="BC576" t="str">
            <v>-</v>
          </cell>
          <cell r="BE576" t="str">
            <v>-</v>
          </cell>
          <cell r="BI576" t="str">
            <v>-</v>
          </cell>
          <cell r="BJ576" t="str">
            <v>-</v>
          </cell>
        </row>
        <row r="577">
          <cell r="A577">
            <v>510</v>
          </cell>
          <cell r="AH577" t="str">
            <v>-</v>
          </cell>
          <cell r="AJ577">
            <v>8733.9</v>
          </cell>
          <cell r="AL577">
            <v>11.9166666666667</v>
          </cell>
          <cell r="AO577" t="str">
            <v>-</v>
          </cell>
          <cell r="AQ577" t="str">
            <v>-</v>
          </cell>
          <cell r="AS577" t="str">
            <v>-</v>
          </cell>
          <cell r="AU577" t="str">
            <v>-</v>
          </cell>
          <cell r="AZ577" t="str">
            <v>-</v>
          </cell>
          <cell r="BA577">
            <v>19.421091870589599</v>
          </cell>
          <cell r="BC577" t="str">
            <v>-</v>
          </cell>
          <cell r="BE577" t="str">
            <v>-</v>
          </cell>
          <cell r="BI577" t="str">
            <v>-</v>
          </cell>
          <cell r="BJ577" t="str">
            <v>-</v>
          </cell>
        </row>
        <row r="578">
          <cell r="A578">
            <v>394</v>
          </cell>
          <cell r="AH578">
            <v>68</v>
          </cell>
          <cell r="AJ578">
            <v>8698.9166666666697</v>
          </cell>
          <cell r="AL578">
            <v>8.56666666666667</v>
          </cell>
          <cell r="AO578">
            <v>0.30841091287681666</v>
          </cell>
          <cell r="AQ578">
            <v>0.30701944350769433</v>
          </cell>
          <cell r="AS578">
            <v>0.28963287291440792</v>
          </cell>
          <cell r="AU578">
            <v>0.28106999999999999</v>
          </cell>
          <cell r="AZ578">
            <v>19.695035358179737</v>
          </cell>
          <cell r="BA578">
            <v>67.982587391305202</v>
          </cell>
          <cell r="BC578">
            <v>3.1975428949291797E-4</v>
          </cell>
          <cell r="BE578">
            <v>0.99544140030441397</v>
          </cell>
          <cell r="BI578">
            <v>19.541340639381328</v>
          </cell>
          <cell r="BJ578">
            <v>12.570506321900536</v>
          </cell>
        </row>
        <row r="579">
          <cell r="A579">
            <v>78</v>
          </cell>
          <cell r="AH579">
            <v>47.198</v>
          </cell>
          <cell r="AJ579">
            <v>3918.594067463835</v>
          </cell>
          <cell r="AL579">
            <v>302.7033099465196</v>
          </cell>
          <cell r="AO579" t="str">
            <v>-</v>
          </cell>
          <cell r="AQ579" t="str">
            <v>-</v>
          </cell>
          <cell r="AS579" t="str">
            <v>-</v>
          </cell>
          <cell r="AU579" t="str">
            <v>-</v>
          </cell>
          <cell r="AZ579" t="str">
            <v>-</v>
          </cell>
          <cell r="BA579">
            <v>47.197396266148601</v>
          </cell>
          <cell r="BC579" t="str">
            <v>-</v>
          </cell>
          <cell r="BE579" t="str">
            <v>-</v>
          </cell>
          <cell r="BI579">
            <v>41.943816090169143</v>
          </cell>
          <cell r="BJ579">
            <v>25.206253302660613</v>
          </cell>
        </row>
        <row r="580">
          <cell r="A580">
            <v>78</v>
          </cell>
          <cell r="AH580">
            <v>48.725000000000001</v>
          </cell>
          <cell r="AJ580">
            <v>4184.9006103854135</v>
          </cell>
          <cell r="AL580">
            <v>1.0667149692982913</v>
          </cell>
          <cell r="AO580" t="str">
            <v>-</v>
          </cell>
          <cell r="AQ580" t="str">
            <v>-</v>
          </cell>
          <cell r="AS580" t="str">
            <v>-</v>
          </cell>
          <cell r="AU580" t="str">
            <v>-</v>
          </cell>
          <cell r="AZ580" t="str">
            <v>-</v>
          </cell>
          <cell r="BA580">
            <v>48.725000000000001</v>
          </cell>
          <cell r="BC580" t="str">
            <v>-</v>
          </cell>
          <cell r="BE580" t="str">
            <v>-</v>
          </cell>
          <cell r="BI580">
            <v>44.229926721910992</v>
          </cell>
          <cell r="BJ580">
            <v>26.580097865055993</v>
          </cell>
        </row>
        <row r="581">
          <cell r="A581">
            <v>652</v>
          </cell>
          <cell r="AH581">
            <v>3</v>
          </cell>
          <cell r="AJ581">
            <v>8760</v>
          </cell>
          <cell r="AL581">
            <v>0</v>
          </cell>
          <cell r="AO581" t="str">
            <v>-</v>
          </cell>
          <cell r="AQ581" t="str">
            <v>-</v>
          </cell>
          <cell r="AS581" t="str">
            <v>-</v>
          </cell>
          <cell r="AU581" t="str">
            <v>-</v>
          </cell>
          <cell r="AZ581" t="str">
            <v>-</v>
          </cell>
          <cell r="BA581">
            <v>3</v>
          </cell>
          <cell r="BC581" t="str">
            <v>-</v>
          </cell>
          <cell r="BE581" t="str">
            <v>-</v>
          </cell>
          <cell r="BI581">
            <v>2.9861778952876707</v>
          </cell>
          <cell r="BJ581">
            <v>1.7945519376113457</v>
          </cell>
        </row>
        <row r="582">
          <cell r="A582">
            <v>2017</v>
          </cell>
          <cell r="AH582">
            <v>3</v>
          </cell>
          <cell r="AJ582">
            <v>4783.0564784053158</v>
          </cell>
          <cell r="AL582">
            <v>0</v>
          </cell>
          <cell r="AO582" t="str">
            <v>-</v>
          </cell>
          <cell r="AQ582" t="str">
            <v>-</v>
          </cell>
          <cell r="AS582" t="str">
            <v>-</v>
          </cell>
          <cell r="AU582" t="str">
            <v>-</v>
          </cell>
          <cell r="AZ582" t="str">
            <v>-</v>
          </cell>
          <cell r="BA582">
            <v>3</v>
          </cell>
          <cell r="BC582" t="str">
            <v>-</v>
          </cell>
          <cell r="BE582" t="str">
            <v>-</v>
          </cell>
          <cell r="BI582">
            <v>1.6281830136986299</v>
          </cell>
          <cell r="BJ582">
            <v>0.97846112471383151</v>
          </cell>
        </row>
        <row r="583">
          <cell r="A583">
            <v>1674</v>
          </cell>
          <cell r="AH583">
            <v>3</v>
          </cell>
          <cell r="AJ583">
            <v>8760</v>
          </cell>
          <cell r="AL583">
            <v>0</v>
          </cell>
          <cell r="AO583" t="str">
            <v>-</v>
          </cell>
          <cell r="AQ583" t="str">
            <v>-</v>
          </cell>
          <cell r="AS583" t="str">
            <v>-</v>
          </cell>
          <cell r="AU583" t="str">
            <v>-</v>
          </cell>
          <cell r="AZ583" t="str">
            <v>-</v>
          </cell>
          <cell r="BA583">
            <v>3</v>
          </cell>
          <cell r="BC583" t="str">
            <v>-</v>
          </cell>
          <cell r="BE583" t="str">
            <v>-</v>
          </cell>
          <cell r="BI583">
            <v>2.9843994465643835</v>
          </cell>
          <cell r="BJ583">
            <v>1.7934831738892132</v>
          </cell>
        </row>
        <row r="584">
          <cell r="A584">
            <v>596</v>
          </cell>
          <cell r="AH584">
            <v>3</v>
          </cell>
          <cell r="AJ584">
            <v>8760</v>
          </cell>
          <cell r="AL584">
            <v>0</v>
          </cell>
          <cell r="AO584" t="str">
            <v>-</v>
          </cell>
          <cell r="AQ584" t="str">
            <v>-</v>
          </cell>
          <cell r="AS584" t="str">
            <v>-</v>
          </cell>
          <cell r="AU584" t="str">
            <v>-</v>
          </cell>
          <cell r="AZ584">
            <v>3</v>
          </cell>
          <cell r="BA584">
            <v>3</v>
          </cell>
          <cell r="BC584">
            <v>1.3200361643835601E-3</v>
          </cell>
          <cell r="BE584">
            <v>1</v>
          </cell>
          <cell r="BI584">
            <v>2.9700742124471198</v>
          </cell>
          <cell r="BJ584">
            <v>1.9105821526307676</v>
          </cell>
        </row>
        <row r="585">
          <cell r="A585">
            <v>489</v>
          </cell>
          <cell r="AH585">
            <v>9</v>
          </cell>
          <cell r="AJ585">
            <v>8760</v>
          </cell>
          <cell r="AL585">
            <v>0</v>
          </cell>
          <cell r="AO585">
            <v>0.31101367110638622</v>
          </cell>
          <cell r="AQ585">
            <v>0.30616525073566808</v>
          </cell>
          <cell r="AS585">
            <v>0.29219867639745306</v>
          </cell>
          <cell r="AU585">
            <v>0.278808</v>
          </cell>
          <cell r="AZ585">
            <v>2.6297880875770776</v>
          </cell>
          <cell r="BA585">
            <v>9</v>
          </cell>
          <cell r="BC585">
            <v>1E-4</v>
          </cell>
          <cell r="BE585">
            <v>1</v>
          </cell>
          <cell r="BI585">
            <v>2.6295251087683233</v>
          </cell>
          <cell r="BJ585">
            <v>1.6915145492502348</v>
          </cell>
        </row>
        <row r="586">
          <cell r="A586">
            <v>155</v>
          </cell>
          <cell r="AH586">
            <v>95.610600000000005</v>
          </cell>
          <cell r="AJ586">
            <v>8706.8819594664546</v>
          </cell>
          <cell r="AL586">
            <v>29.183608043953665</v>
          </cell>
          <cell r="AO586" t="str">
            <v>-</v>
          </cell>
          <cell r="AQ586" t="str">
            <v>-</v>
          </cell>
          <cell r="AS586" t="str">
            <v>-</v>
          </cell>
          <cell r="AU586" t="str">
            <v>-</v>
          </cell>
          <cell r="AZ586">
            <v>95.608092819819348</v>
          </cell>
          <cell r="BA586">
            <v>95.610600000000005</v>
          </cell>
          <cell r="BC586">
            <v>1.0000094132708294E-4</v>
          </cell>
          <cell r="BE586">
            <v>0.9972677588482205</v>
          </cell>
          <cell r="BI586">
            <v>95.288485733540298</v>
          </cell>
          <cell r="BJ586">
            <v>61.296946531080998</v>
          </cell>
        </row>
        <row r="587">
          <cell r="A587">
            <v>618</v>
          </cell>
          <cell r="AH587">
            <v>2.88</v>
          </cell>
          <cell r="AJ587">
            <v>8760</v>
          </cell>
          <cell r="AL587">
            <v>0</v>
          </cell>
          <cell r="AO587" t="str">
            <v>-</v>
          </cell>
          <cell r="AQ587" t="str">
            <v>-</v>
          </cell>
          <cell r="AS587" t="str">
            <v>-</v>
          </cell>
          <cell r="AU587" t="str">
            <v>-</v>
          </cell>
          <cell r="AZ587" t="str">
            <v>-</v>
          </cell>
          <cell r="BA587">
            <v>2.88</v>
          </cell>
          <cell r="BC587" t="str">
            <v>-</v>
          </cell>
          <cell r="BE587" t="str">
            <v>-</v>
          </cell>
          <cell r="BI587">
            <v>2.8673345704547946</v>
          </cell>
          <cell r="BJ587">
            <v>1.7231327099800771</v>
          </cell>
        </row>
        <row r="588">
          <cell r="A588">
            <v>309</v>
          </cell>
          <cell r="AH588">
            <v>2.94</v>
          </cell>
          <cell r="AJ588">
            <v>8760</v>
          </cell>
          <cell r="AL588">
            <v>0</v>
          </cell>
          <cell r="AO588">
            <v>0.23978511077396336</v>
          </cell>
          <cell r="AQ588">
            <v>0.22791269985286491</v>
          </cell>
          <cell r="AS588">
            <v>0.2131051195215497</v>
          </cell>
          <cell r="AU588">
            <v>0.21498900000000001</v>
          </cell>
          <cell r="AZ588">
            <v>0.62652905139335613</v>
          </cell>
          <cell r="BA588">
            <v>2.9399999999999902</v>
          </cell>
          <cell r="BC588">
            <v>1.08258929376927E-4</v>
          </cell>
          <cell r="BE588">
            <v>1</v>
          </cell>
          <cell r="BI588">
            <v>0.62356094058444944</v>
          </cell>
          <cell r="BJ588">
            <v>0.40112277301539484</v>
          </cell>
        </row>
        <row r="589">
          <cell r="A589">
            <v>304</v>
          </cell>
          <cell r="AH589">
            <v>0.27459318527999999</v>
          </cell>
          <cell r="AJ589">
            <v>8169.4</v>
          </cell>
          <cell r="AL589">
            <v>0</v>
          </cell>
          <cell r="AO589" t="str">
            <v>-</v>
          </cell>
          <cell r="AQ589" t="str">
            <v>-</v>
          </cell>
          <cell r="AS589" t="str">
            <v>-</v>
          </cell>
          <cell r="AU589" t="str">
            <v>-</v>
          </cell>
          <cell r="AZ589" t="str">
            <v>-</v>
          </cell>
          <cell r="BA589">
            <v>0.30499999999999999</v>
          </cell>
          <cell r="BC589" t="str">
            <v>-</v>
          </cell>
          <cell r="BE589" t="str">
            <v>-</v>
          </cell>
          <cell r="BI589">
            <v>0.19491548665009209</v>
          </cell>
          <cell r="BJ589">
            <v>0.1171350055167041</v>
          </cell>
        </row>
        <row r="590">
          <cell r="A590">
            <v>25</v>
          </cell>
          <cell r="AH590">
            <v>1.0611316</v>
          </cell>
          <cell r="AJ590">
            <v>8303.9500000000007</v>
          </cell>
          <cell r="AL590">
            <v>0</v>
          </cell>
          <cell r="AO590" t="str">
            <v>-</v>
          </cell>
          <cell r="AQ590" t="str">
            <v>-</v>
          </cell>
          <cell r="AS590" t="str">
            <v>-</v>
          </cell>
          <cell r="AU590" t="str">
            <v>-</v>
          </cell>
          <cell r="AZ590" t="str">
            <v>-</v>
          </cell>
          <cell r="BA590">
            <v>1.1000000000000001</v>
          </cell>
          <cell r="BC590" t="str">
            <v>-</v>
          </cell>
          <cell r="BE590" t="str">
            <v>-</v>
          </cell>
          <cell r="BI590">
            <v>0.79140370788940062</v>
          </cell>
          <cell r="BJ590">
            <v>0.47559626627298174</v>
          </cell>
        </row>
        <row r="591">
          <cell r="A591">
            <v>300</v>
          </cell>
          <cell r="AH591">
            <v>2.95</v>
          </cell>
          <cell r="AJ591">
            <v>8291.2000000000007</v>
          </cell>
          <cell r="AL591">
            <v>0</v>
          </cell>
          <cell r="AO591" t="str">
            <v>-</v>
          </cell>
          <cell r="AQ591" t="str">
            <v>-</v>
          </cell>
          <cell r="AS591" t="str">
            <v>-</v>
          </cell>
          <cell r="AU591" t="str">
            <v>-</v>
          </cell>
          <cell r="AZ591" t="str">
            <v>-</v>
          </cell>
          <cell r="BA591">
            <v>2.95</v>
          </cell>
          <cell r="BC591" t="str">
            <v>-</v>
          </cell>
          <cell r="BE591" t="str">
            <v>-</v>
          </cell>
          <cell r="BI591">
            <v>1.731865588162554</v>
          </cell>
          <cell r="BJ591">
            <v>1.0407694571123751</v>
          </cell>
        </row>
        <row r="592">
          <cell r="A592">
            <v>26</v>
          </cell>
          <cell r="AH592">
            <v>1.4</v>
          </cell>
          <cell r="AJ592" t="str">
            <v>-</v>
          </cell>
          <cell r="AL592" t="str">
            <v>-</v>
          </cell>
          <cell r="AO592" t="str">
            <v>-</v>
          </cell>
          <cell r="AQ592" t="str">
            <v>-</v>
          </cell>
          <cell r="AS592" t="str">
            <v>-</v>
          </cell>
          <cell r="AU592" t="str">
            <v>-</v>
          </cell>
          <cell r="AZ592">
            <v>0.68007616438356155</v>
          </cell>
          <cell r="BA592">
            <v>1.4</v>
          </cell>
          <cell r="BC592" t="str">
            <v>-</v>
          </cell>
          <cell r="BE592" t="str">
            <v>-</v>
          </cell>
          <cell r="BI592">
            <v>0.57739531406948552</v>
          </cell>
          <cell r="BJ592">
            <v>0.37142546049880459</v>
          </cell>
        </row>
        <row r="593">
          <cell r="A593">
            <v>540</v>
          </cell>
          <cell r="AH593">
            <v>2.9958964721400001</v>
          </cell>
          <cell r="AJ593">
            <v>8760</v>
          </cell>
          <cell r="AL593">
            <v>0</v>
          </cell>
          <cell r="AO593" t="str">
            <v>-</v>
          </cell>
          <cell r="AQ593" t="str">
            <v>-</v>
          </cell>
          <cell r="AS593" t="str">
            <v>-</v>
          </cell>
          <cell r="AU593" t="str">
            <v>-</v>
          </cell>
          <cell r="AZ593">
            <v>2.9958964721400001</v>
          </cell>
          <cell r="BA593">
            <v>3</v>
          </cell>
          <cell r="BC593">
            <v>1E-4</v>
          </cell>
          <cell r="BE593">
            <v>1</v>
          </cell>
          <cell r="BI593">
            <v>2.9955968824927859</v>
          </cell>
          <cell r="BJ593">
            <v>1.9270003140599921</v>
          </cell>
        </row>
        <row r="594">
          <cell r="A594">
            <v>479</v>
          </cell>
          <cell r="AH594">
            <v>3</v>
          </cell>
          <cell r="AJ594">
            <v>8760</v>
          </cell>
          <cell r="AL594">
            <v>0</v>
          </cell>
          <cell r="AO594" t="str">
            <v>-</v>
          </cell>
          <cell r="AQ594" t="str">
            <v>-</v>
          </cell>
          <cell r="AS594" t="str">
            <v>-</v>
          </cell>
          <cell r="AU594" t="str">
            <v>-</v>
          </cell>
          <cell r="AZ594">
            <v>3</v>
          </cell>
          <cell r="BA594">
            <v>3</v>
          </cell>
          <cell r="BC594">
            <v>1E-4</v>
          </cell>
          <cell r="BE594">
            <v>1</v>
          </cell>
          <cell r="BI594">
            <v>2.9997000000000034</v>
          </cell>
          <cell r="BJ594">
            <v>1.9296397575616335</v>
          </cell>
        </row>
        <row r="595">
          <cell r="A595">
            <v>313</v>
          </cell>
          <cell r="AH595">
            <v>3</v>
          </cell>
          <cell r="AJ595">
            <v>8760</v>
          </cell>
          <cell r="AL595">
            <v>0</v>
          </cell>
          <cell r="AO595" t="str">
            <v>-</v>
          </cell>
          <cell r="AQ595" t="str">
            <v>-</v>
          </cell>
          <cell r="AS595" t="str">
            <v>-</v>
          </cell>
          <cell r="AU595" t="str">
            <v>-</v>
          </cell>
          <cell r="AZ595">
            <v>3</v>
          </cell>
          <cell r="BA595">
            <v>3</v>
          </cell>
          <cell r="BC595">
            <v>1E-4</v>
          </cell>
          <cell r="BE595">
            <v>1</v>
          </cell>
          <cell r="BI595">
            <v>2.9997000000000034</v>
          </cell>
          <cell r="BJ595">
            <v>1.9296397575616335</v>
          </cell>
        </row>
        <row r="596">
          <cell r="A596">
            <v>1673</v>
          </cell>
          <cell r="AH596">
            <v>3</v>
          </cell>
          <cell r="AJ596">
            <v>8760</v>
          </cell>
          <cell r="AL596">
            <v>0</v>
          </cell>
          <cell r="AO596" t="str">
            <v>-</v>
          </cell>
          <cell r="AQ596" t="str">
            <v>-</v>
          </cell>
          <cell r="AS596" t="str">
            <v>-</v>
          </cell>
          <cell r="AU596" t="str">
            <v>-</v>
          </cell>
          <cell r="AZ596" t="str">
            <v>-</v>
          </cell>
          <cell r="BA596">
            <v>3</v>
          </cell>
          <cell r="BC596" t="str">
            <v>-</v>
          </cell>
          <cell r="BE596" t="str">
            <v>-</v>
          </cell>
          <cell r="BI596">
            <v>2.9845086495561648</v>
          </cell>
          <cell r="BJ596">
            <v>1.7935487997318005</v>
          </cell>
        </row>
        <row r="597">
          <cell r="A597">
            <v>2142</v>
          </cell>
          <cell r="AH597">
            <v>3</v>
          </cell>
          <cell r="AJ597">
            <v>4783.0564784053158</v>
          </cell>
          <cell r="AL597">
            <v>0</v>
          </cell>
          <cell r="AO597" t="str">
            <v>-</v>
          </cell>
          <cell r="AQ597" t="str">
            <v>-</v>
          </cell>
          <cell r="AS597" t="str">
            <v>-</v>
          </cell>
          <cell r="AU597" t="str">
            <v>-</v>
          </cell>
          <cell r="AZ597" t="str">
            <v>-</v>
          </cell>
          <cell r="BA597">
            <v>3</v>
          </cell>
          <cell r="BC597" t="str">
            <v>-</v>
          </cell>
          <cell r="BE597" t="str">
            <v>-</v>
          </cell>
          <cell r="BI597">
            <v>1.6281830136986299</v>
          </cell>
          <cell r="BJ597">
            <v>0.97846112471383151</v>
          </cell>
        </row>
        <row r="598">
          <cell r="A598">
            <v>561</v>
          </cell>
          <cell r="AH598">
            <v>3</v>
          </cell>
          <cell r="AJ598">
            <v>8760</v>
          </cell>
          <cell r="AL598">
            <v>0</v>
          </cell>
          <cell r="AO598" t="str">
            <v>-</v>
          </cell>
          <cell r="AQ598" t="str">
            <v>-</v>
          </cell>
          <cell r="AS598" t="str">
            <v>-</v>
          </cell>
          <cell r="AU598" t="str">
            <v>-</v>
          </cell>
          <cell r="AZ598">
            <v>3</v>
          </cell>
          <cell r="BA598">
            <v>3</v>
          </cell>
          <cell r="BC598">
            <v>1E-4</v>
          </cell>
          <cell r="BE598">
            <v>1</v>
          </cell>
          <cell r="BI598">
            <v>2.9997000000000034</v>
          </cell>
          <cell r="BJ598">
            <v>1.9296397575616335</v>
          </cell>
        </row>
        <row r="599">
          <cell r="A599">
            <v>650</v>
          </cell>
          <cell r="AH599">
            <v>2.9925281372199999</v>
          </cell>
          <cell r="AJ599">
            <v>8760</v>
          </cell>
          <cell r="AL599">
            <v>0</v>
          </cell>
          <cell r="AO599" t="str">
            <v>-</v>
          </cell>
          <cell r="AQ599" t="str">
            <v>-</v>
          </cell>
          <cell r="AS599" t="str">
            <v>-</v>
          </cell>
          <cell r="AU599" t="str">
            <v>-</v>
          </cell>
          <cell r="AZ599" t="str">
            <v>-</v>
          </cell>
          <cell r="BA599">
            <v>3</v>
          </cell>
          <cell r="BC599" t="str">
            <v>-</v>
          </cell>
          <cell r="BE599" t="str">
            <v>-</v>
          </cell>
          <cell r="BI599">
            <v>2.9788182659941498</v>
          </cell>
          <cell r="BJ599">
            <v>1.790129147854034</v>
          </cell>
        </row>
        <row r="600">
          <cell r="A600">
            <v>2065</v>
          </cell>
          <cell r="AH600">
            <v>3</v>
          </cell>
          <cell r="AJ600">
            <v>6769.4352159468444</v>
          </cell>
          <cell r="AL600">
            <v>0</v>
          </cell>
          <cell r="AO600" t="str">
            <v>-</v>
          </cell>
          <cell r="AQ600" t="str">
            <v>-</v>
          </cell>
          <cell r="AS600" t="str">
            <v>-</v>
          </cell>
          <cell r="AU600" t="str">
            <v>-</v>
          </cell>
          <cell r="AZ600">
            <v>3</v>
          </cell>
          <cell r="BA600">
            <v>3</v>
          </cell>
          <cell r="BC600">
            <v>9.4903654485049838E-3</v>
          </cell>
          <cell r="BE600">
            <v>0.99667774086378746</v>
          </cell>
          <cell r="BI600">
            <v>2.303878964383562</v>
          </cell>
          <cell r="BJ600">
            <v>1.4820336854633593</v>
          </cell>
        </row>
        <row r="601">
          <cell r="A601">
            <v>72</v>
          </cell>
          <cell r="AH601">
            <v>131.03778630136986</v>
          </cell>
          <cell r="AJ601" t="str">
            <v>-</v>
          </cell>
          <cell r="AL601" t="str">
            <v>-</v>
          </cell>
          <cell r="AO601" t="str">
            <v>-</v>
          </cell>
          <cell r="AQ601" t="str">
            <v>-</v>
          </cell>
          <cell r="AS601" t="str">
            <v>-</v>
          </cell>
          <cell r="AU601" t="str">
            <v>-</v>
          </cell>
          <cell r="AZ601">
            <v>128.44051231364267</v>
          </cell>
          <cell r="BA601">
            <v>130.37496062281099</v>
          </cell>
          <cell r="BC601" t="str">
            <v>-</v>
          </cell>
          <cell r="BE601" t="str">
            <v>-</v>
          </cell>
          <cell r="BI601">
            <v>63.067606569031327</v>
          </cell>
          <cell r="BJ601">
            <v>40.569977347687427</v>
          </cell>
        </row>
        <row r="602">
          <cell r="A602">
            <v>199</v>
          </cell>
          <cell r="AH602">
            <v>380.81</v>
          </cell>
          <cell r="AJ602">
            <v>0</v>
          </cell>
          <cell r="AL602">
            <v>8074.266666666671</v>
          </cell>
          <cell r="AO602" t="str">
            <v>-</v>
          </cell>
          <cell r="AQ602" t="str">
            <v>-</v>
          </cell>
          <cell r="AS602" t="str">
            <v>-</v>
          </cell>
          <cell r="AU602" t="str">
            <v>-</v>
          </cell>
          <cell r="AZ602">
            <v>364.83251265336702</v>
          </cell>
          <cell r="BA602">
            <v>364.83251265336702</v>
          </cell>
          <cell r="BC602">
            <v>4.2110049069690098E-2</v>
          </cell>
          <cell r="BE602">
            <v>0.957307838660578</v>
          </cell>
          <cell r="BI602">
            <v>325.14082787130064</v>
          </cell>
          <cell r="BJ602">
            <v>209.15580500282186</v>
          </cell>
        </row>
        <row r="603">
          <cell r="A603">
            <v>200</v>
          </cell>
          <cell r="AH603">
            <v>52.115000000000002</v>
          </cell>
          <cell r="AJ603" t="str">
            <v>-</v>
          </cell>
          <cell r="AL603" t="str">
            <v>-</v>
          </cell>
          <cell r="AO603" t="str">
            <v>-</v>
          </cell>
          <cell r="AQ603" t="str">
            <v>-</v>
          </cell>
          <cell r="AS603" t="str">
            <v>-</v>
          </cell>
          <cell r="AU603" t="str">
            <v>-</v>
          </cell>
          <cell r="AZ603">
            <v>0</v>
          </cell>
          <cell r="BA603">
            <v>0</v>
          </cell>
          <cell r="BC603" t="str">
            <v>-</v>
          </cell>
          <cell r="BE603" t="str">
            <v>-</v>
          </cell>
          <cell r="BI603">
            <v>0</v>
          </cell>
          <cell r="BJ603">
            <v>0</v>
          </cell>
        </row>
        <row r="604">
          <cell r="A604">
            <v>200</v>
          </cell>
          <cell r="AH604">
            <v>51.722000000000001</v>
          </cell>
          <cell r="AJ604" t="str">
            <v>-</v>
          </cell>
          <cell r="AL604" t="str">
            <v>-</v>
          </cell>
          <cell r="AO604" t="str">
            <v>-</v>
          </cell>
          <cell r="AQ604" t="str">
            <v>-</v>
          </cell>
          <cell r="AS604" t="str">
            <v>-</v>
          </cell>
          <cell r="AU604" t="str">
            <v>-</v>
          </cell>
          <cell r="AZ604">
            <v>0</v>
          </cell>
          <cell r="BA604">
            <v>0</v>
          </cell>
          <cell r="BC604" t="str">
            <v>-</v>
          </cell>
          <cell r="BE604" t="str">
            <v>-</v>
          </cell>
          <cell r="BI604">
            <v>0</v>
          </cell>
          <cell r="BJ604">
            <v>0</v>
          </cell>
        </row>
        <row r="605">
          <cell r="A605">
            <v>75</v>
          </cell>
          <cell r="AH605">
            <v>137.19999999999999</v>
          </cell>
          <cell r="AJ605">
            <v>8465.0499999999993</v>
          </cell>
          <cell r="AL605">
            <v>25.566666666666698</v>
          </cell>
          <cell r="AO605" t="str">
            <v>-</v>
          </cell>
          <cell r="AQ605" t="str">
            <v>-</v>
          </cell>
          <cell r="AS605" t="str">
            <v>-</v>
          </cell>
          <cell r="AU605" t="str">
            <v>-</v>
          </cell>
          <cell r="AZ605">
            <v>137.19534798463658</v>
          </cell>
          <cell r="BA605">
            <v>142.36000000000001</v>
          </cell>
          <cell r="BC605">
            <v>2.2019418346525599E-2</v>
          </cell>
          <cell r="BE605">
            <v>0.972467656012177</v>
          </cell>
          <cell r="BI605">
            <v>129.12375486126922</v>
          </cell>
          <cell r="BJ605">
            <v>83.062416583640712</v>
          </cell>
        </row>
        <row r="606">
          <cell r="A606">
            <v>588</v>
          </cell>
          <cell r="AH606">
            <v>3</v>
          </cell>
          <cell r="AJ606">
            <v>8760</v>
          </cell>
          <cell r="AL606">
            <v>0</v>
          </cell>
          <cell r="AO606" t="str">
            <v>-</v>
          </cell>
          <cell r="AQ606" t="str">
            <v>-</v>
          </cell>
          <cell r="AS606" t="str">
            <v>-</v>
          </cell>
          <cell r="AU606" t="str">
            <v>-</v>
          </cell>
          <cell r="AZ606">
            <v>3</v>
          </cell>
          <cell r="BA606">
            <v>3</v>
          </cell>
          <cell r="BC606">
            <v>2.2957150684931599E-4</v>
          </cell>
          <cell r="BE606">
            <v>1</v>
          </cell>
          <cell r="BI606">
            <v>2.9843147290520529</v>
          </cell>
          <cell r="BJ606">
            <v>1.9197427576943058</v>
          </cell>
        </row>
        <row r="607">
          <cell r="A607">
            <v>1853</v>
          </cell>
          <cell r="AH607">
            <v>9</v>
          </cell>
          <cell r="AJ607">
            <v>3339.84</v>
          </cell>
          <cell r="AL607">
            <v>0</v>
          </cell>
          <cell r="AO607">
            <v>0</v>
          </cell>
          <cell r="AQ607">
            <v>0</v>
          </cell>
          <cell r="AS607">
            <v>0</v>
          </cell>
          <cell r="AU607">
            <v>0</v>
          </cell>
          <cell r="AZ607">
            <v>2.6516741482625816</v>
          </cell>
          <cell r="BA607">
            <v>9</v>
          </cell>
          <cell r="BC607">
            <v>3.3686399999999996E-3</v>
          </cell>
          <cell r="BE607">
            <v>0.96</v>
          </cell>
          <cell r="BI607">
            <v>1.0497084011864868</v>
          </cell>
          <cell r="BJ607">
            <v>0.67525388031333133</v>
          </cell>
        </row>
        <row r="608">
          <cell r="A608">
            <v>1912</v>
          </cell>
          <cell r="AH608">
            <v>9</v>
          </cell>
          <cell r="AJ608">
            <v>7767.3789473684201</v>
          </cell>
          <cell r="AL608">
            <v>0</v>
          </cell>
          <cell r="AO608">
            <v>0</v>
          </cell>
          <cell r="AQ608">
            <v>0</v>
          </cell>
          <cell r="AS608">
            <v>0</v>
          </cell>
          <cell r="AU608">
            <v>0.24121326315789476</v>
          </cell>
          <cell r="AZ608">
            <v>2.6516741482625816</v>
          </cell>
          <cell r="BA608">
            <v>9</v>
          </cell>
          <cell r="BC608">
            <v>8.2491496628768722E-3</v>
          </cell>
          <cell r="BE608">
            <v>0.94676820475847112</v>
          </cell>
          <cell r="BI608">
            <v>2.6269194954240569</v>
          </cell>
          <cell r="BJ608">
            <v>1.6898384166029938</v>
          </cell>
        </row>
        <row r="609">
          <cell r="A609">
            <v>587</v>
          </cell>
          <cell r="AH609">
            <v>3</v>
          </cell>
          <cell r="AJ609">
            <v>8760</v>
          </cell>
          <cell r="AL609">
            <v>0</v>
          </cell>
          <cell r="AO609" t="str">
            <v>-</v>
          </cell>
          <cell r="AQ609" t="str">
            <v>-</v>
          </cell>
          <cell r="AS609" t="str">
            <v>-</v>
          </cell>
          <cell r="AU609" t="str">
            <v>-</v>
          </cell>
          <cell r="AZ609">
            <v>3</v>
          </cell>
          <cell r="BA609">
            <v>3</v>
          </cell>
          <cell r="BC609">
            <v>2.2957150684931599E-4</v>
          </cell>
          <cell r="BE609">
            <v>1</v>
          </cell>
          <cell r="BI609">
            <v>2.9993112854794499</v>
          </cell>
          <cell r="BJ609">
            <v>1.9293897062254328</v>
          </cell>
        </row>
        <row r="610">
          <cell r="A610">
            <v>1868</v>
          </cell>
          <cell r="AH610">
            <v>8.9949714843799988</v>
          </cell>
          <cell r="AJ610">
            <v>8760</v>
          </cell>
          <cell r="AL610">
            <v>0</v>
          </cell>
          <cell r="AO610" t="str">
            <v>-</v>
          </cell>
          <cell r="AQ610" t="str">
            <v>-</v>
          </cell>
          <cell r="AS610" t="str">
            <v>-</v>
          </cell>
          <cell r="AU610" t="str">
            <v>-</v>
          </cell>
          <cell r="AZ610" t="str">
            <v>-</v>
          </cell>
          <cell r="BA610">
            <v>9</v>
          </cell>
          <cell r="BC610" t="str">
            <v>-</v>
          </cell>
          <cell r="BE610" t="str">
            <v>-</v>
          </cell>
          <cell r="BI610">
            <v>8.953437043366451</v>
          </cell>
          <cell r="BJ610">
            <v>5.3805929713060925</v>
          </cell>
        </row>
        <row r="611">
          <cell r="A611">
            <v>464</v>
          </cell>
          <cell r="AH611">
            <v>24.402000000000001</v>
          </cell>
          <cell r="AJ611">
            <v>2614.6156390528377</v>
          </cell>
          <cell r="AL611">
            <v>91.086089446318255</v>
          </cell>
          <cell r="AO611" t="str">
            <v>-</v>
          </cell>
          <cell r="AQ611" t="str">
            <v>-</v>
          </cell>
          <cell r="AS611" t="str">
            <v>-</v>
          </cell>
          <cell r="AU611" t="str">
            <v>-</v>
          </cell>
          <cell r="AZ611">
            <v>24.401999999999997</v>
          </cell>
          <cell r="BA611">
            <v>29.6799106824696</v>
          </cell>
          <cell r="BC611">
            <v>5.3440409096530261E-3</v>
          </cell>
          <cell r="BE611">
            <v>0.3114188544417878</v>
          </cell>
          <cell r="BI611">
            <v>21.466032397084629</v>
          </cell>
          <cell r="BJ611">
            <v>13.808617378578026</v>
          </cell>
        </row>
        <row r="612">
          <cell r="A612">
            <v>464</v>
          </cell>
          <cell r="AH612">
            <v>28.29</v>
          </cell>
          <cell r="AJ612">
            <v>2501.3452677065766</v>
          </cell>
          <cell r="AL612">
            <v>74.606128794266539</v>
          </cell>
          <cell r="AO612" t="str">
            <v>-</v>
          </cell>
          <cell r="AQ612" t="str">
            <v>-</v>
          </cell>
          <cell r="AS612" t="str">
            <v>-</v>
          </cell>
          <cell r="AU612" t="str">
            <v>-</v>
          </cell>
          <cell r="AZ612">
            <v>28.197984736447101</v>
          </cell>
          <cell r="BA612">
            <v>28.197984736447101</v>
          </cell>
          <cell r="BC612">
            <v>5.4234002814517656E-3</v>
          </cell>
          <cell r="BE612">
            <v>0.29574775960694416</v>
          </cell>
          <cell r="BI612">
            <v>23.734144657460206</v>
          </cell>
          <cell r="BJ612">
            <v>15.26764314523259</v>
          </cell>
        </row>
        <row r="613">
          <cell r="A613">
            <v>464</v>
          </cell>
          <cell r="AH613">
            <v>36.72</v>
          </cell>
          <cell r="AJ613">
            <v>6.4438026981450252</v>
          </cell>
          <cell r="AL613">
            <v>3300.5621838111297</v>
          </cell>
          <cell r="AO613" t="str">
            <v>-</v>
          </cell>
          <cell r="AQ613" t="str">
            <v>-</v>
          </cell>
          <cell r="AS613" t="str">
            <v>-</v>
          </cell>
          <cell r="AU613" t="str">
            <v>-</v>
          </cell>
          <cell r="AZ613">
            <v>36.378453502479097</v>
          </cell>
          <cell r="BA613">
            <v>36.378453502479097</v>
          </cell>
          <cell r="BC613">
            <v>2.0125360826424896E-2</v>
          </cell>
          <cell r="BE613">
            <v>0.38401904929658814</v>
          </cell>
          <cell r="BI613">
            <v>30.691681944661752</v>
          </cell>
          <cell r="BJ613">
            <v>19.74327089604154</v>
          </cell>
        </row>
        <row r="614">
          <cell r="A614">
            <v>435</v>
          </cell>
          <cell r="AH614">
            <v>1.1000000000000001</v>
          </cell>
          <cell r="AJ614">
            <v>8401.5</v>
          </cell>
          <cell r="AL614">
            <v>0</v>
          </cell>
          <cell r="AO614">
            <v>0.19620151763474014</v>
          </cell>
          <cell r="AQ614">
            <v>0.19351897947952024</v>
          </cell>
          <cell r="AS614">
            <v>0.18609978710698841</v>
          </cell>
          <cell r="AU614">
            <v>0.17708599999999999</v>
          </cell>
          <cell r="AZ614">
            <v>0.20470976581768727</v>
          </cell>
          <cell r="BA614">
            <v>1.1000000000000101</v>
          </cell>
          <cell r="BC614">
            <v>1.5201333213224E-2</v>
          </cell>
          <cell r="BE614">
            <v>1</v>
          </cell>
          <cell r="BI614">
            <v>0.20159790445549167</v>
          </cell>
          <cell r="BJ614">
            <v>0.12968341216735937</v>
          </cell>
        </row>
        <row r="615">
          <cell r="A615">
            <v>2036</v>
          </cell>
          <cell r="AH615">
            <v>3.8</v>
          </cell>
          <cell r="AJ615">
            <v>7889.0084388185678</v>
          </cell>
          <cell r="AL615">
            <v>0</v>
          </cell>
          <cell r="AO615">
            <v>0</v>
          </cell>
          <cell r="AQ615">
            <v>0</v>
          </cell>
          <cell r="AS615">
            <v>0</v>
          </cell>
          <cell r="AU615">
            <v>0.13706744303797466</v>
          </cell>
          <cell r="AZ615">
            <v>0.90948558804390411</v>
          </cell>
          <cell r="BA615">
            <v>3.7999999999999901</v>
          </cell>
          <cell r="BC615">
            <v>1.4313999053705843E-2</v>
          </cell>
          <cell r="BE615">
            <v>0.96202531645569611</v>
          </cell>
          <cell r="BI615">
            <v>0.89595332894018198</v>
          </cell>
          <cell r="BJ615">
            <v>0.57634668948317147</v>
          </cell>
        </row>
        <row r="616">
          <cell r="A616">
            <v>1992</v>
          </cell>
          <cell r="AH616">
            <v>2.9</v>
          </cell>
          <cell r="AJ616">
            <v>7226.3404371584738</v>
          </cell>
          <cell r="AL616">
            <v>73.926229508196727</v>
          </cell>
          <cell r="AO616">
            <v>0</v>
          </cell>
          <cell r="AQ616">
            <v>0</v>
          </cell>
          <cell r="AS616">
            <v>0</v>
          </cell>
          <cell r="AU616">
            <v>0.17437462295081965</v>
          </cell>
          <cell r="AZ616">
            <v>0.69408110666508471</v>
          </cell>
          <cell r="BA616">
            <v>2.8706341312256898</v>
          </cell>
          <cell r="BC616">
            <v>1.3841860946808098E-2</v>
          </cell>
          <cell r="BE616">
            <v>0.94996038875165334</v>
          </cell>
          <cell r="BI616">
            <v>0.68335866963655989</v>
          </cell>
          <cell r="BJ616">
            <v>0.43958931146619007</v>
          </cell>
        </row>
        <row r="617">
          <cell r="A617">
            <v>2066</v>
          </cell>
          <cell r="AH617">
            <v>3</v>
          </cell>
          <cell r="AJ617">
            <v>7562.0634920634948</v>
          </cell>
          <cell r="AL617">
            <v>0.87301587301587336</v>
          </cell>
          <cell r="AO617">
            <v>0</v>
          </cell>
          <cell r="AQ617">
            <v>0</v>
          </cell>
          <cell r="AS617">
            <v>0</v>
          </cell>
          <cell r="AU617">
            <v>0.19770952380952383</v>
          </cell>
          <cell r="AZ617">
            <v>0.71801493792939808</v>
          </cell>
          <cell r="BA617">
            <v>2.9996536996421601</v>
          </cell>
          <cell r="BC617">
            <v>1.6532314268209621E-2</v>
          </cell>
          <cell r="BE617">
            <v>0.9517376966007105</v>
          </cell>
          <cell r="BI617">
            <v>0.70507442467152859</v>
          </cell>
          <cell r="BJ617">
            <v>0.45355856981900694</v>
          </cell>
        </row>
        <row r="618">
          <cell r="A618">
            <v>2132</v>
          </cell>
          <cell r="AH618">
            <v>2</v>
          </cell>
          <cell r="AJ618">
            <v>4202.7906976744189</v>
          </cell>
          <cell r="AL618">
            <v>48.6666666666667</v>
          </cell>
          <cell r="AO618">
            <v>0</v>
          </cell>
          <cell r="AQ618">
            <v>0</v>
          </cell>
          <cell r="AS618">
            <v>0</v>
          </cell>
          <cell r="AU618">
            <v>0</v>
          </cell>
          <cell r="AZ618">
            <v>0.58926092183612921</v>
          </cell>
          <cell r="BA618">
            <v>1.9771069338740199</v>
          </cell>
          <cell r="BC618">
            <v>8.7497674418604652E-3</v>
          </cell>
          <cell r="BE618">
            <v>0.93023255813953487</v>
          </cell>
          <cell r="BI618">
            <v>0.32144489056074799</v>
          </cell>
          <cell r="BJ618">
            <v>0.20677829139282825</v>
          </cell>
        </row>
        <row r="619">
          <cell r="A619">
            <v>2016</v>
          </cell>
          <cell r="AH619">
            <v>3</v>
          </cell>
          <cell r="AJ619">
            <v>6292.1746031746006</v>
          </cell>
          <cell r="AL619">
            <v>0</v>
          </cell>
          <cell r="AO619">
            <v>0</v>
          </cell>
          <cell r="AQ619">
            <v>0</v>
          </cell>
          <cell r="AS619">
            <v>0</v>
          </cell>
          <cell r="AU619">
            <v>0.13954095238095238</v>
          </cell>
          <cell r="AZ619">
            <v>0.71801493792939808</v>
          </cell>
          <cell r="BA619">
            <v>3</v>
          </cell>
          <cell r="BC619">
            <v>6.206052531223915E-2</v>
          </cell>
          <cell r="BE619">
            <v>0.94431760527650954</v>
          </cell>
          <cell r="BI619">
            <v>0.66554358532801627</v>
          </cell>
          <cell r="BJ619">
            <v>0.42812926713973143</v>
          </cell>
        </row>
        <row r="620">
          <cell r="A620">
            <v>2131</v>
          </cell>
          <cell r="AH620">
            <v>3</v>
          </cell>
          <cell r="AJ620">
            <v>4302.7936507936474</v>
          </cell>
          <cell r="AL620">
            <v>9.0952380952380967</v>
          </cell>
          <cell r="AO620">
            <v>0</v>
          </cell>
          <cell r="AQ620">
            <v>0</v>
          </cell>
          <cell r="AS620">
            <v>0</v>
          </cell>
          <cell r="AU620">
            <v>0</v>
          </cell>
          <cell r="AZ620">
            <v>0.88389138275419388</v>
          </cell>
          <cell r="BA620">
            <v>2.99367212800342</v>
          </cell>
          <cell r="BC620">
            <v>8.958095238095239E-3</v>
          </cell>
          <cell r="BE620">
            <v>0.95238095238095244</v>
          </cell>
          <cell r="BI620">
            <v>0.50375691804296374</v>
          </cell>
          <cell r="BJ620">
            <v>0.32405553128726849</v>
          </cell>
        </row>
        <row r="621">
          <cell r="A621">
            <v>2129</v>
          </cell>
          <cell r="AH621">
            <v>2.4</v>
          </cell>
          <cell r="AJ621">
            <v>4869.7725490196044</v>
          </cell>
          <cell r="AL621">
            <v>1.1137254901960754</v>
          </cell>
          <cell r="AO621">
            <v>0</v>
          </cell>
          <cell r="AQ621">
            <v>0</v>
          </cell>
          <cell r="AS621">
            <v>0</v>
          </cell>
          <cell r="AU621">
            <v>0</v>
          </cell>
          <cell r="AZ621">
            <v>0.70711310620335499</v>
          </cell>
          <cell r="BA621">
            <v>2.3994512413089</v>
          </cell>
          <cell r="BC621">
            <v>8.8527058823529414E-3</v>
          </cell>
          <cell r="BE621">
            <v>0.94117647058823528</v>
          </cell>
          <cell r="BI621">
            <v>0.42603442211633435</v>
          </cell>
          <cell r="BJ621">
            <v>0.27405839217437511</v>
          </cell>
        </row>
        <row r="622">
          <cell r="A622">
            <v>2071</v>
          </cell>
          <cell r="AH622">
            <v>3</v>
          </cell>
          <cell r="AJ622">
            <v>6927.2380952380963</v>
          </cell>
          <cell r="AL622">
            <v>0.79365079365079338</v>
          </cell>
          <cell r="AO622">
            <v>0</v>
          </cell>
          <cell r="AQ622">
            <v>0</v>
          </cell>
          <cell r="AS622">
            <v>0</v>
          </cell>
          <cell r="AU622">
            <v>0.19991142857142857</v>
          </cell>
          <cell r="AZ622">
            <v>0.71801493792939808</v>
          </cell>
          <cell r="BA622">
            <v>2.9996563306191102</v>
          </cell>
          <cell r="BC622">
            <v>1.4992843415683334E-2</v>
          </cell>
          <cell r="BE622">
            <v>0.95202399072262101</v>
          </cell>
          <cell r="BI622">
            <v>0.70644671572694939</v>
          </cell>
          <cell r="BJ622">
            <v>0.45444133388857599</v>
          </cell>
        </row>
        <row r="623">
          <cell r="A623">
            <v>2025</v>
          </cell>
          <cell r="AH623">
            <v>8</v>
          </cell>
          <cell r="AJ623">
            <v>8366.7901539474715</v>
          </cell>
          <cell r="AL623">
            <v>0</v>
          </cell>
          <cell r="AO623">
            <v>0</v>
          </cell>
          <cell r="AQ623">
            <v>0</v>
          </cell>
          <cell r="AS623">
            <v>0</v>
          </cell>
          <cell r="AU623">
            <v>0.1545517411706594</v>
          </cell>
          <cell r="AZ623">
            <v>1.9147065011450615</v>
          </cell>
          <cell r="BA623">
            <v>8</v>
          </cell>
          <cell r="BC623">
            <v>1.3099100513903679E-2</v>
          </cell>
          <cell r="BE623">
            <v>0.98754112953458628</v>
          </cell>
          <cell r="BI623">
            <v>1.8886353540448209</v>
          </cell>
          <cell r="BJ623">
            <v>1.2149167805785159</v>
          </cell>
        </row>
        <row r="624">
          <cell r="A624">
            <v>2151</v>
          </cell>
          <cell r="AH624">
            <v>3</v>
          </cell>
          <cell r="AJ624">
            <v>1428.7777777777812</v>
          </cell>
          <cell r="AL624">
            <v>2.9047619047619042</v>
          </cell>
          <cell r="AO624">
            <v>0</v>
          </cell>
          <cell r="AQ624">
            <v>0</v>
          </cell>
          <cell r="AS624">
            <v>0</v>
          </cell>
          <cell r="AU624">
            <v>0</v>
          </cell>
          <cell r="AZ624">
            <v>0.88389138275419388</v>
          </cell>
          <cell r="BA624">
            <v>2.9939132555767398</v>
          </cell>
          <cell r="BC624">
            <v>8.958095238095239E-3</v>
          </cell>
          <cell r="BE624">
            <v>0.95231390882075817</v>
          </cell>
          <cell r="BI624">
            <v>0.16071113110519264</v>
          </cell>
          <cell r="BJ624">
            <v>0.1033818675411806</v>
          </cell>
        </row>
        <row r="625">
          <cell r="A625">
            <v>1672</v>
          </cell>
          <cell r="AH625">
            <v>104.49</v>
          </cell>
          <cell r="AJ625">
            <v>8064.2666666666701</v>
          </cell>
          <cell r="AL625">
            <v>540.51666666666699</v>
          </cell>
          <cell r="AO625">
            <v>0</v>
          </cell>
          <cell r="AQ625">
            <v>0</v>
          </cell>
          <cell r="AS625">
            <v>0.3053139974784424</v>
          </cell>
          <cell r="AU625">
            <v>0.300423</v>
          </cell>
          <cell r="AZ625">
            <v>31.902259596522445</v>
          </cell>
          <cell r="BA625">
            <v>103.596149893374</v>
          </cell>
          <cell r="BC625">
            <v>2.75153401091508E-3</v>
          </cell>
          <cell r="BE625">
            <v>0.98446537290715397</v>
          </cell>
          <cell r="BI625">
            <v>30.727959172760883</v>
          </cell>
          <cell r="BJ625">
            <v>19.766607223552363</v>
          </cell>
        </row>
        <row r="626">
          <cell r="A626">
            <v>2047</v>
          </cell>
          <cell r="AH626">
            <v>3.9</v>
          </cell>
          <cell r="AJ626">
            <v>2442.1508551741126</v>
          </cell>
          <cell r="AL626">
            <v>1740.2196382428938</v>
          </cell>
          <cell r="AO626">
            <v>0</v>
          </cell>
          <cell r="AQ626">
            <v>0</v>
          </cell>
          <cell r="AS626">
            <v>0</v>
          </cell>
          <cell r="AU626">
            <v>0.14824222960502029</v>
          </cell>
          <cell r="AZ626">
            <v>0.93341941930821748</v>
          </cell>
          <cell r="BA626">
            <v>3.8999999999999901</v>
          </cell>
          <cell r="BC626">
            <v>3.4403575701492236E-3</v>
          </cell>
          <cell r="BE626">
            <v>0.47988187523071241</v>
          </cell>
          <cell r="BI626">
            <v>0.92672757131167072</v>
          </cell>
          <cell r="BJ626">
            <v>0.59614306965080899</v>
          </cell>
        </row>
        <row r="627">
          <cell r="A627">
            <v>1738</v>
          </cell>
          <cell r="AH627">
            <v>5</v>
          </cell>
          <cell r="AJ627">
            <v>8034.35</v>
          </cell>
          <cell r="AL627">
            <v>0</v>
          </cell>
          <cell r="AO627">
            <v>0</v>
          </cell>
          <cell r="AQ627">
            <v>0.26731137972814561</v>
          </cell>
          <cell r="AS627">
            <v>0.2574591418219942</v>
          </cell>
          <cell r="AU627">
            <v>0.23187199999999999</v>
          </cell>
          <cell r="AZ627">
            <v>1.2818490660266408</v>
          </cell>
          <cell r="BA627">
            <v>5</v>
          </cell>
          <cell r="BC627">
            <v>1.54949569135658E-2</v>
          </cell>
          <cell r="BE627">
            <v>0.98625761035007609</v>
          </cell>
          <cell r="BI627">
            <v>1.2371762897504526</v>
          </cell>
          <cell r="BJ627">
            <v>0.79584777004869223</v>
          </cell>
        </row>
        <row r="628">
          <cell r="A628">
            <v>1750</v>
          </cell>
          <cell r="AH628">
            <v>9</v>
          </cell>
          <cell r="AJ628">
            <v>8580.8554310440468</v>
          </cell>
          <cell r="AL628">
            <v>0</v>
          </cell>
          <cell r="AO628">
            <v>0</v>
          </cell>
          <cell r="AQ628">
            <v>0.23880241730515897</v>
          </cell>
          <cell r="AS628">
            <v>0.24082566875401967</v>
          </cell>
          <cell r="AU628">
            <v>0.19191379119050261</v>
          </cell>
          <cell r="AZ628">
            <v>2.1523261871713979</v>
          </cell>
          <cell r="BA628">
            <v>9</v>
          </cell>
          <cell r="BC628">
            <v>1.2595189608861156E-2</v>
          </cell>
          <cell r="BE628">
            <v>0.9862181567264332</v>
          </cell>
          <cell r="BI628">
            <v>2.0958848293222196</v>
          </cell>
          <cell r="BJ628">
            <v>1.3482357215489646</v>
          </cell>
        </row>
        <row r="629">
          <cell r="A629">
            <v>1916</v>
          </cell>
          <cell r="AH629">
            <v>9</v>
          </cell>
          <cell r="AJ629">
            <v>7909.4426229508217</v>
          </cell>
          <cell r="AL629">
            <v>0</v>
          </cell>
          <cell r="AO629">
            <v>0</v>
          </cell>
          <cell r="AQ629">
            <v>0</v>
          </cell>
          <cell r="AS629">
            <v>0</v>
          </cell>
          <cell r="AU629">
            <v>0.3119380327868852</v>
          </cell>
          <cell r="AZ629">
            <v>2.6516741482625816</v>
          </cell>
          <cell r="BA629">
            <v>9</v>
          </cell>
          <cell r="BC629">
            <v>6.7859787410602035E-3</v>
          </cell>
          <cell r="BE629">
            <v>0.97174002545100679</v>
          </cell>
          <cell r="BI629">
            <v>2.601610133995401</v>
          </cell>
          <cell r="BJ629">
            <v>1.6735574718247721</v>
          </cell>
        </row>
        <row r="630">
          <cell r="A630">
            <v>457</v>
          </cell>
          <cell r="AH630">
            <v>9</v>
          </cell>
          <cell r="AJ630">
            <v>8032.9500000000007</v>
          </cell>
          <cell r="AL630">
            <v>0</v>
          </cell>
          <cell r="AO630">
            <v>0.28548405106682484</v>
          </cell>
          <cell r="AQ630">
            <v>0.26312176328000836</v>
          </cell>
          <cell r="AS630">
            <v>0.26126777168052995</v>
          </cell>
          <cell r="AU630">
            <v>0.24829500000000002</v>
          </cell>
          <cell r="AZ630">
            <v>2.3514099451247694</v>
          </cell>
          <cell r="BA630">
            <v>9</v>
          </cell>
          <cell r="BC630">
            <v>1.4127323426948399E-4</v>
          </cell>
          <cell r="BE630">
            <v>0.92834665144596706</v>
          </cell>
          <cell r="BI630">
            <v>2.1801900321078111</v>
          </cell>
          <cell r="BJ630">
            <v>1.4024673684017743</v>
          </cell>
        </row>
        <row r="631">
          <cell r="A631">
            <v>500</v>
          </cell>
          <cell r="AH631">
            <v>3</v>
          </cell>
          <cell r="AJ631">
            <v>8089.2833333333301</v>
          </cell>
          <cell r="AL631">
            <v>0</v>
          </cell>
          <cell r="AO631">
            <v>0.28713332657452684</v>
          </cell>
          <cell r="AQ631">
            <v>0.27345084568118655</v>
          </cell>
          <cell r="AS631">
            <v>0.27022158987803896</v>
          </cell>
          <cell r="AU631">
            <v>0.24817700000000001</v>
          </cell>
          <cell r="AZ631">
            <v>0.79324564834725975</v>
          </cell>
          <cell r="BA631">
            <v>3</v>
          </cell>
          <cell r="BC631">
            <v>1E-4</v>
          </cell>
          <cell r="BE631">
            <v>1</v>
          </cell>
          <cell r="BI631">
            <v>0.79316632378242635</v>
          </cell>
          <cell r="BJ631">
            <v>0.51022611352120928</v>
          </cell>
        </row>
        <row r="632">
          <cell r="A632">
            <v>462</v>
          </cell>
          <cell r="AH632">
            <v>9</v>
          </cell>
          <cell r="AJ632">
            <v>7941.7333333333308</v>
          </cell>
          <cell r="AL632">
            <v>0</v>
          </cell>
          <cell r="AO632">
            <v>0.30171949765626804</v>
          </cell>
          <cell r="AQ632">
            <v>0.26201498359898379</v>
          </cell>
          <cell r="AS632">
            <v>0.25839792197485051</v>
          </cell>
          <cell r="AU632">
            <v>0.24601700000000001</v>
          </cell>
          <cell r="AZ632">
            <v>2.3255812977736547</v>
          </cell>
          <cell r="BA632">
            <v>9</v>
          </cell>
          <cell r="BC632">
            <v>1.2490696268147299E-4</v>
          </cell>
          <cell r="BE632">
            <v>0.93121194824961995</v>
          </cell>
          <cell r="BI632">
            <v>2.1483294426870518</v>
          </cell>
          <cell r="BJ632">
            <v>1.3819721655329391</v>
          </cell>
        </row>
        <row r="633">
          <cell r="A633">
            <v>1923</v>
          </cell>
          <cell r="AH633">
            <v>9</v>
          </cell>
          <cell r="AJ633">
            <v>7709.9344262295044</v>
          </cell>
          <cell r="AL633">
            <v>0</v>
          </cell>
          <cell r="AO633">
            <v>0</v>
          </cell>
          <cell r="AQ633">
            <v>0</v>
          </cell>
          <cell r="AS633">
            <v>0</v>
          </cell>
          <cell r="AU633">
            <v>0.3144639344262295</v>
          </cell>
          <cell r="AZ633">
            <v>2.6516741482625816</v>
          </cell>
          <cell r="BA633">
            <v>9</v>
          </cell>
          <cell r="BC633">
            <v>1.0634706256357967E-2</v>
          </cell>
          <cell r="BE633">
            <v>0.98313122239688555</v>
          </cell>
          <cell r="BI633">
            <v>2.6217367905185758</v>
          </cell>
          <cell r="BJ633">
            <v>1.6865044987320981</v>
          </cell>
        </row>
        <row r="634">
          <cell r="A634">
            <v>605</v>
          </cell>
          <cell r="AH634">
            <v>9</v>
          </cell>
          <cell r="AJ634">
            <v>8022.1166666666704</v>
          </cell>
          <cell r="AL634">
            <v>0</v>
          </cell>
          <cell r="AO634">
            <v>0.28877699251598515</v>
          </cell>
          <cell r="AQ634">
            <v>0.25780674519092761</v>
          </cell>
          <cell r="AS634">
            <v>0.25890001149063019</v>
          </cell>
          <cell r="AU634">
            <v>0.23181899999999997</v>
          </cell>
          <cell r="AZ634">
            <v>2.0402673240045086</v>
          </cell>
          <cell r="BA634">
            <v>9</v>
          </cell>
          <cell r="BC634">
            <v>2.5684880814173399E-2</v>
          </cell>
          <cell r="BE634">
            <v>1</v>
          </cell>
          <cell r="BI634">
            <v>1.9631342814944814</v>
          </cell>
          <cell r="BJ634">
            <v>1.2628402703616826</v>
          </cell>
        </row>
        <row r="635">
          <cell r="A635">
            <v>1896</v>
          </cell>
          <cell r="AH635">
            <v>8</v>
          </cell>
          <cell r="AJ635">
            <v>8357.2476308199457</v>
          </cell>
          <cell r="AL635">
            <v>0</v>
          </cell>
          <cell r="AO635">
            <v>0</v>
          </cell>
          <cell r="AQ635">
            <v>0</v>
          </cell>
          <cell r="AS635">
            <v>0.27731741354994099</v>
          </cell>
          <cell r="AU635">
            <v>0.2643105067985167</v>
          </cell>
          <cell r="AZ635">
            <v>1.9799669216128064</v>
          </cell>
          <cell r="BA635">
            <v>8</v>
          </cell>
          <cell r="BC635">
            <v>5.1017320893374145E-3</v>
          </cell>
          <cell r="BE635">
            <v>0.98829003241689306</v>
          </cell>
          <cell r="BI635">
            <v>1.9685865100838915</v>
          </cell>
          <cell r="BJ635">
            <v>1.2663475667758037</v>
          </cell>
        </row>
        <row r="636">
          <cell r="A636">
            <v>430</v>
          </cell>
          <cell r="AH636">
            <v>3</v>
          </cell>
          <cell r="AJ636">
            <v>8729.1</v>
          </cell>
          <cell r="AL636">
            <v>0</v>
          </cell>
          <cell r="AO636">
            <v>0.22012503555892934</v>
          </cell>
          <cell r="AQ636">
            <v>0.21181591197425875</v>
          </cell>
          <cell r="AS636">
            <v>0.20804664853492449</v>
          </cell>
          <cell r="AU636">
            <v>0.20152600000000001</v>
          </cell>
          <cell r="AZ636">
            <v>0.62413994560477348</v>
          </cell>
          <cell r="BA636">
            <v>3</v>
          </cell>
          <cell r="BC636">
            <v>1E-4</v>
          </cell>
          <cell r="BE636">
            <v>1</v>
          </cell>
          <cell r="BI636">
            <v>0.62407753161021329</v>
          </cell>
          <cell r="BJ636">
            <v>0.40145508444044181</v>
          </cell>
        </row>
        <row r="637">
          <cell r="A637">
            <v>526</v>
          </cell>
          <cell r="AH637">
            <v>3</v>
          </cell>
          <cell r="AJ637">
            <v>8623.1333333333296</v>
          </cell>
          <cell r="AL637">
            <v>0</v>
          </cell>
          <cell r="AO637">
            <v>0.28381494412064667</v>
          </cell>
          <cell r="AQ637">
            <v>0.25640423868791445</v>
          </cell>
          <cell r="AS637">
            <v>0.24455460868234855</v>
          </cell>
          <cell r="AU637">
            <v>0.220666</v>
          </cell>
          <cell r="AZ637">
            <v>0.73366382604704561</v>
          </cell>
          <cell r="BA637">
            <v>3</v>
          </cell>
          <cell r="BC637">
            <v>1E-4</v>
          </cell>
          <cell r="BE637">
            <v>1</v>
          </cell>
          <cell r="BI637">
            <v>0.73116961114754919</v>
          </cell>
          <cell r="BJ637">
            <v>0.47034501823221958</v>
          </cell>
        </row>
        <row r="638">
          <cell r="A638">
            <v>527</v>
          </cell>
          <cell r="AH638">
            <v>3</v>
          </cell>
          <cell r="AJ638">
            <v>8650.65</v>
          </cell>
          <cell r="AL638">
            <v>0</v>
          </cell>
          <cell r="AO638">
            <v>0.22465206188664988</v>
          </cell>
          <cell r="AQ638">
            <v>0.21375971750373526</v>
          </cell>
          <cell r="AS638">
            <v>0.20583041622676149</v>
          </cell>
          <cell r="AU638">
            <v>0.19665299999999999</v>
          </cell>
          <cell r="AZ638">
            <v>0.60368664339665745</v>
          </cell>
          <cell r="BA638">
            <v>3</v>
          </cell>
          <cell r="BC638">
            <v>1E-4</v>
          </cell>
          <cell r="BE638">
            <v>0.99907914764079198</v>
          </cell>
          <cell r="BI638">
            <v>0.60307042405314948</v>
          </cell>
          <cell r="BJ638">
            <v>0.38794168312248212</v>
          </cell>
        </row>
        <row r="639">
          <cell r="A639">
            <v>1751</v>
          </cell>
          <cell r="AH639">
            <v>8</v>
          </cell>
          <cell r="AJ639">
            <v>8718.7333333333299</v>
          </cell>
          <cell r="AL639">
            <v>0</v>
          </cell>
          <cell r="AO639">
            <v>0</v>
          </cell>
          <cell r="AQ639">
            <v>0.20727083023599682</v>
          </cell>
          <cell r="AS639">
            <v>0.19824193988006925</v>
          </cell>
          <cell r="AU639">
            <v>0.19611799999999999</v>
          </cell>
          <cell r="AZ639">
            <v>1.585935519040554</v>
          </cell>
          <cell r="BA639">
            <v>8</v>
          </cell>
          <cell r="BC639">
            <v>2.5472957386013E-2</v>
          </cell>
          <cell r="BE639">
            <v>1</v>
          </cell>
          <cell r="BI639">
            <v>1.5397412872052709</v>
          </cell>
          <cell r="BJ639">
            <v>0.99048104948841997</v>
          </cell>
        </row>
        <row r="640">
          <cell r="A640">
            <v>2034</v>
          </cell>
          <cell r="AH640">
            <v>1.4</v>
          </cell>
          <cell r="AJ640">
            <v>8580.5261295821438</v>
          </cell>
          <cell r="AL640">
            <v>0</v>
          </cell>
          <cell r="AO640">
            <v>0</v>
          </cell>
          <cell r="AQ640">
            <v>0</v>
          </cell>
          <cell r="AS640">
            <v>0</v>
          </cell>
          <cell r="AU640">
            <v>0.27457879517085909</v>
          </cell>
          <cell r="AZ640">
            <v>0.76253842129506566</v>
          </cell>
          <cell r="BA640">
            <v>3.19449771689498</v>
          </cell>
          <cell r="BC640">
            <v>7.067730048463723E-3</v>
          </cell>
          <cell r="BE640">
            <v>0.97951211524910309</v>
          </cell>
          <cell r="BI640">
            <v>0.75703627831041886</v>
          </cell>
          <cell r="BJ640">
            <v>0.48698446529462158</v>
          </cell>
        </row>
        <row r="641">
          <cell r="A641">
            <v>428</v>
          </cell>
          <cell r="AH641">
            <v>6</v>
          </cell>
          <cell r="AJ641">
            <v>8050.8500000000013</v>
          </cell>
          <cell r="AL641">
            <v>0</v>
          </cell>
          <cell r="AO641">
            <v>0.24944846438354942</v>
          </cell>
          <cell r="AQ641">
            <v>0.23663326298900988</v>
          </cell>
          <cell r="AS641">
            <v>0.21783864375120357</v>
          </cell>
          <cell r="AU641">
            <v>0.17108599999999999</v>
          </cell>
          <cell r="AZ641">
            <v>1.3070318625072215</v>
          </cell>
          <cell r="BA641">
            <v>6</v>
          </cell>
          <cell r="BC641">
            <v>1.1145901314776401E-4</v>
          </cell>
          <cell r="BE641">
            <v>0.92726598173515995</v>
          </cell>
          <cell r="BI641">
            <v>1.2118310985921521</v>
          </cell>
          <cell r="BJ641">
            <v>0.77954377680868281</v>
          </cell>
        </row>
        <row r="642">
          <cell r="A642">
            <v>543</v>
          </cell>
          <cell r="AH642">
            <v>3</v>
          </cell>
          <cell r="AJ642">
            <v>8685.4500000000007</v>
          </cell>
          <cell r="AL642">
            <v>0</v>
          </cell>
          <cell r="AO642">
            <v>0.2960588733526599</v>
          </cell>
          <cell r="AQ642">
            <v>0.28428558159600226</v>
          </cell>
          <cell r="AS642">
            <v>0.26039196320396585</v>
          </cell>
          <cell r="AU642">
            <v>0.247251</v>
          </cell>
          <cell r="AZ642">
            <v>0.76910943961598444</v>
          </cell>
          <cell r="BA642">
            <v>3</v>
          </cell>
          <cell r="BC642">
            <v>1E-4</v>
          </cell>
          <cell r="BE642">
            <v>0.99937975646879795</v>
          </cell>
          <cell r="BI642">
            <v>0.75725777476488421</v>
          </cell>
          <cell r="BJ642">
            <v>0.48712694899789033</v>
          </cell>
        </row>
        <row r="643">
          <cell r="A643">
            <v>653</v>
          </cell>
          <cell r="AH643">
            <v>9</v>
          </cell>
          <cell r="AJ643">
            <v>6779.6166666666704</v>
          </cell>
          <cell r="AL643">
            <v>94.4</v>
          </cell>
          <cell r="AO643">
            <v>0.35783083905428537</v>
          </cell>
          <cell r="AQ643">
            <v>0.25854653135014483</v>
          </cell>
          <cell r="AS643">
            <v>0.22490766839453416</v>
          </cell>
          <cell r="AU643">
            <v>0.19813800000000001</v>
          </cell>
          <cell r="AZ643">
            <v>2.0241690155508074</v>
          </cell>
          <cell r="BA643">
            <v>9</v>
          </cell>
          <cell r="BC643">
            <v>5.0408126082022699E-2</v>
          </cell>
          <cell r="BE643">
            <v>0.96904490106544905</v>
          </cell>
          <cell r="BI643">
            <v>1.7656755259101988</v>
          </cell>
          <cell r="BJ643">
            <v>1.1358194798646073</v>
          </cell>
        </row>
        <row r="644">
          <cell r="A644">
            <v>501</v>
          </cell>
          <cell r="AH644">
            <v>6</v>
          </cell>
          <cell r="AJ644">
            <v>8122.1333333333287</v>
          </cell>
          <cell r="AL644">
            <v>0</v>
          </cell>
          <cell r="AO644">
            <v>0.25277305673450906</v>
          </cell>
          <cell r="AQ644">
            <v>0.24548402137150016</v>
          </cell>
          <cell r="AS644">
            <v>0.22371070028901771</v>
          </cell>
          <cell r="AU644">
            <v>0.196766</v>
          </cell>
          <cell r="AZ644">
            <v>1.3422642017341062</v>
          </cell>
          <cell r="BA644">
            <v>6</v>
          </cell>
          <cell r="BC644">
            <v>1E-4</v>
          </cell>
          <cell r="BE644">
            <v>0.98528348554033496</v>
          </cell>
          <cell r="BI644">
            <v>1.322378500125474</v>
          </cell>
          <cell r="BJ644">
            <v>0.85065644177312183</v>
          </cell>
        </row>
        <row r="645">
          <cell r="A645">
            <v>537</v>
          </cell>
          <cell r="AH645">
            <v>9</v>
          </cell>
          <cell r="AJ645">
            <v>8201.1833333333307</v>
          </cell>
          <cell r="AL645">
            <v>0</v>
          </cell>
          <cell r="AO645">
            <v>0.29512471036112931</v>
          </cell>
          <cell r="AQ645">
            <v>0.26592313572908577</v>
          </cell>
          <cell r="AS645">
            <v>0.25272236763412492</v>
          </cell>
          <cell r="AU645">
            <v>0.223473</v>
          </cell>
          <cell r="AZ645">
            <v>2.2745013087071242</v>
          </cell>
          <cell r="BA645">
            <v>9</v>
          </cell>
          <cell r="BC645">
            <v>1.5779930281936399E-2</v>
          </cell>
          <cell r="BE645">
            <v>0.99799467275494691</v>
          </cell>
          <cell r="BI645">
            <v>2.2341206913331111</v>
          </cell>
          <cell r="BJ645">
            <v>1.4371597523710533</v>
          </cell>
        </row>
        <row r="646">
          <cell r="A646">
            <v>2002</v>
          </cell>
          <cell r="AH646">
            <v>9</v>
          </cell>
          <cell r="AJ646">
            <v>7856.9140795802396</v>
          </cell>
          <cell r="AL646">
            <v>18.823786620026205</v>
          </cell>
          <cell r="AO646">
            <v>0</v>
          </cell>
          <cell r="AQ646">
            <v>0</v>
          </cell>
          <cell r="AS646">
            <v>0</v>
          </cell>
          <cell r="AU646">
            <v>0.2620408832531701</v>
          </cell>
          <cell r="AZ646">
            <v>2.154044813788194</v>
          </cell>
          <cell r="BA646">
            <v>8.9946222791293202</v>
          </cell>
          <cell r="BC646">
            <v>9.3441445431896499E-3</v>
          </cell>
          <cell r="BE646">
            <v>0.98222682104330017</v>
          </cell>
          <cell r="BI646">
            <v>2.1301275659101204</v>
          </cell>
          <cell r="BJ646">
            <v>1.370263306283346</v>
          </cell>
        </row>
        <row r="647">
          <cell r="A647">
            <v>1709</v>
          </cell>
          <cell r="AH647">
            <v>3</v>
          </cell>
          <cell r="AJ647">
            <v>6764.8886673313355</v>
          </cell>
          <cell r="AL647">
            <v>0</v>
          </cell>
          <cell r="AO647">
            <v>0</v>
          </cell>
          <cell r="AQ647">
            <v>0.24427597108539556</v>
          </cell>
          <cell r="AS647">
            <v>0.23599507782536561</v>
          </cell>
          <cell r="AU647">
            <v>0.1924775672981057</v>
          </cell>
          <cell r="AZ647">
            <v>0.7101091891765251</v>
          </cell>
          <cell r="BA647">
            <v>3</v>
          </cell>
          <cell r="BC647">
            <v>6.7176486844090735E-2</v>
          </cell>
          <cell r="BE647">
            <v>0.99386012434538096</v>
          </cell>
          <cell r="BI647">
            <v>0.65357009897885165</v>
          </cell>
          <cell r="BJ647">
            <v>0.42042699181354226</v>
          </cell>
        </row>
        <row r="648">
          <cell r="A648">
            <v>357</v>
          </cell>
          <cell r="AH648">
            <v>3</v>
          </cell>
          <cell r="AJ648">
            <v>7770.2166666666699</v>
          </cell>
          <cell r="AL648">
            <v>0</v>
          </cell>
          <cell r="AO648">
            <v>0.28581062573698107</v>
          </cell>
          <cell r="AQ648">
            <v>0.2779150920268969</v>
          </cell>
          <cell r="AS648">
            <v>0.23232469962555577</v>
          </cell>
          <cell r="AU648">
            <v>0.169045</v>
          </cell>
          <cell r="AZ648">
            <v>0.69697409887666728</v>
          </cell>
          <cell r="BA648">
            <v>3</v>
          </cell>
          <cell r="BC648">
            <v>8.5218083188018899E-3</v>
          </cell>
          <cell r="BE648">
            <v>1</v>
          </cell>
          <cell r="BI648">
            <v>0.69103461920286902</v>
          </cell>
          <cell r="BJ648">
            <v>0.44452707772954575</v>
          </cell>
        </row>
        <row r="649">
          <cell r="A649">
            <v>1708</v>
          </cell>
          <cell r="AH649">
            <v>9</v>
          </cell>
          <cell r="AJ649">
            <v>7734.7009966777387</v>
          </cell>
          <cell r="AL649">
            <v>1.8438538205980071</v>
          </cell>
          <cell r="AO649">
            <v>0</v>
          </cell>
          <cell r="AQ649">
            <v>0.25399745860709599</v>
          </cell>
          <cell r="AS649">
            <v>0.23747899830334693</v>
          </cell>
          <cell r="AU649">
            <v>0.21280963455149501</v>
          </cell>
          <cell r="AZ649">
            <v>2.1444353546792225</v>
          </cell>
          <cell r="BA649">
            <v>9</v>
          </cell>
          <cell r="BC649">
            <v>2.9693174369794989E-2</v>
          </cell>
          <cell r="BE649">
            <v>0.98674509625449369</v>
          </cell>
          <cell r="BI649">
            <v>2.0529477370446276</v>
          </cell>
          <cell r="BJ649">
            <v>1.3206152527244375</v>
          </cell>
        </row>
        <row r="650">
          <cell r="A650">
            <v>2027</v>
          </cell>
          <cell r="AH650">
            <v>9</v>
          </cell>
          <cell r="AJ650">
            <v>8448.310106441344</v>
          </cell>
          <cell r="AL650">
            <v>0</v>
          </cell>
          <cell r="AO650">
            <v>0</v>
          </cell>
          <cell r="AQ650">
            <v>0</v>
          </cell>
          <cell r="AS650">
            <v>0</v>
          </cell>
          <cell r="AU650">
            <v>0.23940217272028974</v>
          </cell>
          <cell r="AZ650">
            <v>2.154044813788194</v>
          </cell>
          <cell r="BA650">
            <v>9</v>
          </cell>
          <cell r="BC650">
            <v>5.7723167878381713E-2</v>
          </cell>
          <cell r="BE650">
            <v>0.98046370607096012</v>
          </cell>
          <cell r="BI650">
            <v>2.0134899529388846</v>
          </cell>
          <cell r="BJ650">
            <v>1.2952329448417408</v>
          </cell>
        </row>
        <row r="651">
          <cell r="A651">
            <v>1857</v>
          </cell>
          <cell r="AH651">
            <v>9</v>
          </cell>
          <cell r="AJ651">
            <v>7787.1260100458585</v>
          </cell>
          <cell r="AL651">
            <v>0</v>
          </cell>
          <cell r="AO651">
            <v>0</v>
          </cell>
          <cell r="AQ651">
            <v>0</v>
          </cell>
          <cell r="AS651">
            <v>0.2655163187508649</v>
          </cell>
          <cell r="AU651">
            <v>0.24968661279755408</v>
          </cell>
          <cell r="AZ651">
            <v>2.227462786814407</v>
          </cell>
          <cell r="BA651">
            <v>9</v>
          </cell>
          <cell r="BC651">
            <v>5.3374076675583903E-3</v>
          </cell>
          <cell r="BE651">
            <v>0.98056344179951982</v>
          </cell>
          <cell r="BI651">
            <v>2.2104421602524615</v>
          </cell>
          <cell r="BJ651">
            <v>1.4219278841929421</v>
          </cell>
        </row>
        <row r="652">
          <cell r="A652">
            <v>1866</v>
          </cell>
          <cell r="AH652">
            <v>9</v>
          </cell>
          <cell r="AJ652">
            <v>7918.4652541442565</v>
          </cell>
          <cell r="AL652">
            <v>0</v>
          </cell>
          <cell r="AO652">
            <v>0</v>
          </cell>
          <cell r="AQ652">
            <v>0</v>
          </cell>
          <cell r="AS652">
            <v>0.27042427604437674</v>
          </cell>
          <cell r="AU652">
            <v>0.26126676912943247</v>
          </cell>
          <cell r="AZ652">
            <v>2.227462786814407</v>
          </cell>
          <cell r="BA652">
            <v>9</v>
          </cell>
          <cell r="BC652">
            <v>4.4914078955481341E-3</v>
          </cell>
          <cell r="BE652">
            <v>0.9879792979094888</v>
          </cell>
          <cell r="BI652">
            <v>2.2172148362712458</v>
          </cell>
          <cell r="BJ652">
            <v>1.4262845948343166</v>
          </cell>
        </row>
        <row r="653">
          <cell r="A653">
            <v>2084</v>
          </cell>
          <cell r="AH653">
            <v>0.8</v>
          </cell>
          <cell r="AJ653">
            <v>1109.0252707581228</v>
          </cell>
          <cell r="AL653">
            <v>0</v>
          </cell>
          <cell r="AO653">
            <v>0</v>
          </cell>
          <cell r="AQ653">
            <v>0</v>
          </cell>
          <cell r="AS653">
            <v>0</v>
          </cell>
          <cell r="AU653">
            <v>0</v>
          </cell>
          <cell r="AZ653">
            <v>0.19147065011450615</v>
          </cell>
          <cell r="BA653">
            <v>0.8</v>
          </cell>
          <cell r="BC653">
            <v>1.3582671480144404E-3</v>
          </cell>
          <cell r="BE653">
            <v>0.1444043321299639</v>
          </cell>
          <cell r="BI653">
            <v>0.16628574437657323</v>
          </cell>
          <cell r="BJ653">
            <v>0.10696789127738313</v>
          </cell>
        </row>
        <row r="654">
          <cell r="A654">
            <v>2075</v>
          </cell>
          <cell r="AH654">
            <v>7.3</v>
          </cell>
          <cell r="AJ654">
            <v>3435.0719748088131</v>
          </cell>
          <cell r="AL654">
            <v>0</v>
          </cell>
          <cell r="AO654">
            <v>0</v>
          </cell>
          <cell r="AQ654">
            <v>0</v>
          </cell>
          <cell r="AS654">
            <v>0</v>
          </cell>
          <cell r="AU654">
            <v>0</v>
          </cell>
          <cell r="AZ654">
            <v>1.7471696822948686</v>
          </cell>
          <cell r="BA654">
            <v>7.3</v>
          </cell>
          <cell r="BC654">
            <v>9.2663697705802957E-3</v>
          </cell>
          <cell r="BE654">
            <v>0.98515519568151144</v>
          </cell>
          <cell r="BI654">
            <v>0.82506309573095094</v>
          </cell>
          <cell r="BJ654">
            <v>0.53074459179895361</v>
          </cell>
        </row>
        <row r="655">
          <cell r="A655">
            <v>1802</v>
          </cell>
          <cell r="AH655">
            <v>9</v>
          </cell>
          <cell r="AJ655">
            <v>7251.3840262582016</v>
          </cell>
          <cell r="AL655">
            <v>22.188183807439792</v>
          </cell>
          <cell r="AO655">
            <v>0</v>
          </cell>
          <cell r="AQ655">
            <v>0.23415835816054156</v>
          </cell>
          <cell r="AS655">
            <v>0.25615924118491928</v>
          </cell>
          <cell r="AU655">
            <v>0.22339004376367613</v>
          </cell>
          <cell r="AZ655">
            <v>2.14020739358735</v>
          </cell>
          <cell r="BA655">
            <v>9</v>
          </cell>
          <cell r="BC655">
            <v>5.256865980892398E-2</v>
          </cell>
          <cell r="BE655">
            <v>0.97684421929798282</v>
          </cell>
          <cell r="BI655">
            <v>2.0098220163855238</v>
          </cell>
          <cell r="BJ655">
            <v>1.2928734434910796</v>
          </cell>
        </row>
        <row r="656">
          <cell r="A656">
            <v>1788</v>
          </cell>
          <cell r="AH656">
            <v>3</v>
          </cell>
          <cell r="AJ656">
            <v>8358.4293710898946</v>
          </cell>
          <cell r="AL656">
            <v>0</v>
          </cell>
          <cell r="AO656">
            <v>0</v>
          </cell>
          <cell r="AQ656">
            <v>0.19945565720525157</v>
          </cell>
          <cell r="AS656">
            <v>0.2336083311692379</v>
          </cell>
          <cell r="AU656">
            <v>0.19912216002634178</v>
          </cell>
          <cell r="AZ656">
            <v>0.60574683093234905</v>
          </cell>
          <cell r="BA656">
            <v>3</v>
          </cell>
          <cell r="BC656">
            <v>4.264801077883444E-3</v>
          </cell>
          <cell r="BE656">
            <v>0.98020156276546622</v>
          </cell>
          <cell r="BI656">
            <v>0.59848186637501088</v>
          </cell>
          <cell r="BJ656">
            <v>0.38498996684232045</v>
          </cell>
        </row>
        <row r="657">
          <cell r="A657">
            <v>1951</v>
          </cell>
          <cell r="AH657">
            <v>2.1</v>
          </cell>
          <cell r="AJ657">
            <v>5157.3055859802844</v>
          </cell>
          <cell r="AL657">
            <v>2767.7710843373493</v>
          </cell>
          <cell r="AO657">
            <v>0</v>
          </cell>
          <cell r="AQ657">
            <v>0</v>
          </cell>
          <cell r="AS657">
            <v>0</v>
          </cell>
          <cell r="AU657">
            <v>0.36338313253012045</v>
          </cell>
          <cell r="AZ657">
            <v>1.7888312801575943</v>
          </cell>
          <cell r="BA657">
            <v>5.3571777441938098</v>
          </cell>
          <cell r="BC657">
            <v>3.6188457249760872E-2</v>
          </cell>
          <cell r="BE657">
            <v>0.98537112334768739</v>
          </cell>
          <cell r="BI657">
            <v>1.7224792533892817</v>
          </cell>
          <cell r="BJ657">
            <v>1.1080322862002978</v>
          </cell>
        </row>
        <row r="658">
          <cell r="A658">
            <v>1680</v>
          </cell>
          <cell r="AH658">
            <v>8</v>
          </cell>
          <cell r="AJ658">
            <v>7966.9833333333299</v>
          </cell>
          <cell r="AL658">
            <v>0</v>
          </cell>
          <cell r="AO658">
            <v>0.27665285005061918</v>
          </cell>
          <cell r="AQ658">
            <v>0.27853630363951487</v>
          </cell>
          <cell r="AS658">
            <v>0.27464388206149071</v>
          </cell>
          <cell r="AU658">
            <v>0.25221100000000002</v>
          </cell>
          <cell r="AZ658">
            <v>2.0509585056426252</v>
          </cell>
          <cell r="BA658">
            <v>8</v>
          </cell>
          <cell r="BC658">
            <v>1.07325706135238E-2</v>
          </cell>
          <cell r="BE658">
            <v>0.998409436834094</v>
          </cell>
          <cell r="BI658">
            <v>2.0181228338642017</v>
          </cell>
          <cell r="BJ658">
            <v>1.2982131732730975</v>
          </cell>
        </row>
        <row r="659">
          <cell r="A659">
            <v>508</v>
          </cell>
          <cell r="AH659">
            <v>3</v>
          </cell>
          <cell r="AJ659">
            <v>8171.0666666666702</v>
          </cell>
          <cell r="AL659">
            <v>0</v>
          </cell>
          <cell r="AO659">
            <v>0.26771173560894035</v>
          </cell>
          <cell r="AQ659">
            <v>0.21594689086264837</v>
          </cell>
          <cell r="AS659">
            <v>0.18059610725747124</v>
          </cell>
          <cell r="AU659">
            <v>0.155056</v>
          </cell>
          <cell r="AZ659">
            <v>0.54178832177241376</v>
          </cell>
          <cell r="BA659">
            <v>3</v>
          </cell>
          <cell r="BC659">
            <v>1.4918210725973E-4</v>
          </cell>
          <cell r="BE659">
            <v>1</v>
          </cell>
          <cell r="BI659">
            <v>0.53266098145484753</v>
          </cell>
          <cell r="BJ659">
            <v>0.3426488672590835</v>
          </cell>
        </row>
        <row r="660">
          <cell r="A660">
            <v>515</v>
          </cell>
          <cell r="AH660">
            <v>3</v>
          </cell>
          <cell r="AJ660">
            <v>7883.3333333333312</v>
          </cell>
          <cell r="AL660">
            <v>0</v>
          </cell>
          <cell r="AO660">
            <v>0.22561352384684583</v>
          </cell>
          <cell r="AQ660">
            <v>0.19908814014270168</v>
          </cell>
          <cell r="AS660">
            <v>0.18574707720517272</v>
          </cell>
          <cell r="AU660">
            <v>0.153033</v>
          </cell>
          <cell r="AZ660">
            <v>0.4610314008447165</v>
          </cell>
          <cell r="BA660">
            <v>3</v>
          </cell>
          <cell r="BC660">
            <v>1E-4</v>
          </cell>
          <cell r="BE660">
            <v>1</v>
          </cell>
          <cell r="BI660">
            <v>0.46098529770463226</v>
          </cell>
          <cell r="BJ660">
            <v>0.29654150685143282</v>
          </cell>
        </row>
        <row r="661">
          <cell r="A661">
            <v>2031</v>
          </cell>
          <cell r="AH661">
            <v>9</v>
          </cell>
          <cell r="AJ661">
            <v>8032.105435494429</v>
          </cell>
          <cell r="AL661">
            <v>0</v>
          </cell>
          <cell r="AO661">
            <v>0</v>
          </cell>
          <cell r="AQ661">
            <v>0</v>
          </cell>
          <cell r="AS661">
            <v>0</v>
          </cell>
          <cell r="AU661">
            <v>0.21761689587426325</v>
          </cell>
          <cell r="AZ661">
            <v>1.984251603279426</v>
          </cell>
          <cell r="BA661">
            <v>9</v>
          </cell>
          <cell r="BC661">
            <v>6.8804015394138308E-3</v>
          </cell>
          <cell r="BE661">
            <v>0.98159872672414039</v>
          </cell>
          <cell r="BI661">
            <v>1.9689101350571563</v>
          </cell>
          <cell r="BJ661">
            <v>1.2665557474655234</v>
          </cell>
        </row>
        <row r="662">
          <cell r="A662">
            <v>2015</v>
          </cell>
          <cell r="AH662">
            <v>9</v>
          </cell>
          <cell r="AJ662">
            <v>8569.0515260912362</v>
          </cell>
          <cell r="AL662">
            <v>0</v>
          </cell>
          <cell r="AO662">
            <v>0</v>
          </cell>
          <cell r="AQ662">
            <v>0</v>
          </cell>
          <cell r="AS662">
            <v>0</v>
          </cell>
          <cell r="AU662">
            <v>0.2518158844765343</v>
          </cell>
          <cell r="AZ662">
            <v>2.154044813788194</v>
          </cell>
          <cell r="BA662">
            <v>9</v>
          </cell>
          <cell r="BC662">
            <v>7.3123149201325304E-3</v>
          </cell>
          <cell r="BE662">
            <v>0.98374327319483301</v>
          </cell>
          <cell r="BI662">
            <v>2.1362408804877071</v>
          </cell>
          <cell r="BJ662">
            <v>1.3741958644922976</v>
          </cell>
        </row>
        <row r="663">
          <cell r="A663">
            <v>1799</v>
          </cell>
          <cell r="AH663">
            <v>8</v>
          </cell>
          <cell r="AJ663">
            <v>7489.9975302543835</v>
          </cell>
          <cell r="AL663">
            <v>492.41788095826126</v>
          </cell>
          <cell r="AO663">
            <v>0</v>
          </cell>
          <cell r="AQ663">
            <v>0.24915545199532943</v>
          </cell>
          <cell r="AS663">
            <v>0.22046091774143675</v>
          </cell>
          <cell r="AU663">
            <v>0.22673746604099776</v>
          </cell>
          <cell r="AZ663">
            <v>1.785292511870155</v>
          </cell>
          <cell r="BA663">
            <v>7.93653003638524</v>
          </cell>
          <cell r="BC663">
            <v>2.5191713597109901E-2</v>
          </cell>
          <cell r="BE663">
            <v>0.96753882143137759</v>
          </cell>
          <cell r="BI663">
            <v>1.7039124368639167</v>
          </cell>
          <cell r="BJ663">
            <v>1.096088669392385</v>
          </cell>
        </row>
        <row r="664">
          <cell r="A664">
            <v>201</v>
          </cell>
          <cell r="AH664">
            <v>151.988</v>
          </cell>
          <cell r="AJ664">
            <v>0</v>
          </cell>
          <cell r="AL664">
            <v>1655.8192268884395</v>
          </cell>
          <cell r="AO664" t="str">
            <v>-</v>
          </cell>
          <cell r="AQ664" t="str">
            <v>-</v>
          </cell>
          <cell r="AS664" t="str">
            <v>-</v>
          </cell>
          <cell r="AU664" t="str">
            <v>-</v>
          </cell>
          <cell r="AZ664">
            <v>147.639858786622</v>
          </cell>
          <cell r="BA664">
            <v>147.639858786622</v>
          </cell>
          <cell r="BC664">
            <v>4.3447259804856647E-3</v>
          </cell>
          <cell r="BE664">
            <v>0.2015101132181211</v>
          </cell>
          <cell r="BI664">
            <v>126.17880054563287</v>
          </cell>
          <cell r="BJ664">
            <v>81.167993497447227</v>
          </cell>
        </row>
        <row r="665">
          <cell r="A665">
            <v>201</v>
          </cell>
          <cell r="AH665">
            <v>145.02799999999999</v>
          </cell>
          <cell r="AJ665">
            <v>0</v>
          </cell>
          <cell r="AL665">
            <v>1456.0710681498001</v>
          </cell>
          <cell r="AO665" t="str">
            <v>-</v>
          </cell>
          <cell r="AQ665" t="str">
            <v>-</v>
          </cell>
          <cell r="AS665" t="str">
            <v>-</v>
          </cell>
          <cell r="AU665" t="str">
            <v>-</v>
          </cell>
          <cell r="AZ665">
            <v>140.14886943389999</v>
          </cell>
          <cell r="BA665">
            <v>140.14886943389999</v>
          </cell>
          <cell r="BC665">
            <v>8.8752503752832154E-3</v>
          </cell>
          <cell r="BE665">
            <v>0.17206068178377346</v>
          </cell>
          <cell r="BI665">
            <v>111.1413520256442</v>
          </cell>
          <cell r="BJ665">
            <v>71.494739999945324</v>
          </cell>
        </row>
        <row r="666">
          <cell r="A666">
            <v>201</v>
          </cell>
          <cell r="AH666">
            <v>153.93</v>
          </cell>
          <cell r="AJ666">
            <v>0</v>
          </cell>
          <cell r="AL666">
            <v>1365.0232970405393</v>
          </cell>
          <cell r="AO666" t="str">
            <v>-</v>
          </cell>
          <cell r="AQ666" t="str">
            <v>-</v>
          </cell>
          <cell r="AS666" t="str">
            <v>-</v>
          </cell>
          <cell r="AU666" t="str">
            <v>-</v>
          </cell>
          <cell r="AZ666">
            <v>151.99604727501799</v>
          </cell>
          <cell r="BA666">
            <v>151.99604727501799</v>
          </cell>
          <cell r="BC666">
            <v>9.7136256190679393E-3</v>
          </cell>
          <cell r="BE666">
            <v>0.17950033628949563</v>
          </cell>
          <cell r="BI666">
            <v>106.40860883914932</v>
          </cell>
          <cell r="BJ666">
            <v>68.450272414857011</v>
          </cell>
        </row>
        <row r="667">
          <cell r="A667">
            <v>201</v>
          </cell>
          <cell r="AH667">
            <v>153.88</v>
          </cell>
          <cell r="AJ667">
            <v>0</v>
          </cell>
          <cell r="AL667">
            <v>1584.8834659181177</v>
          </cell>
          <cell r="AO667" t="str">
            <v>-</v>
          </cell>
          <cell r="AQ667" t="str">
            <v>-</v>
          </cell>
          <cell r="AS667" t="str">
            <v>-</v>
          </cell>
          <cell r="AU667" t="str">
            <v>-</v>
          </cell>
          <cell r="AZ667">
            <v>152.57101574798099</v>
          </cell>
          <cell r="BA667">
            <v>152.57101574798099</v>
          </cell>
          <cell r="BC667">
            <v>8.5147807596323496E-3</v>
          </cell>
          <cell r="BE667">
            <v>0.19036416218804769</v>
          </cell>
          <cell r="BI667">
            <v>127.68715823254247</v>
          </cell>
          <cell r="BJ667">
            <v>82.138286180477024</v>
          </cell>
        </row>
        <row r="668">
          <cell r="A668">
            <v>201</v>
          </cell>
          <cell r="AH668">
            <v>155.20599999999999</v>
          </cell>
          <cell r="AJ668">
            <v>0</v>
          </cell>
          <cell r="AL668">
            <v>1671.5826651723594</v>
          </cell>
          <cell r="AO668" t="str">
            <v>-</v>
          </cell>
          <cell r="AQ668" t="str">
            <v>-</v>
          </cell>
          <cell r="AS668" t="str">
            <v>-</v>
          </cell>
          <cell r="AU668" t="str">
            <v>-</v>
          </cell>
          <cell r="AZ668">
            <v>154.45634961743599</v>
          </cell>
          <cell r="BA668">
            <v>154.45634961743599</v>
          </cell>
          <cell r="BC668">
            <v>3.3922950727910176E-3</v>
          </cell>
          <cell r="BE668">
            <v>0.19202896538817793</v>
          </cell>
          <cell r="BI668">
            <v>130.25008589969744</v>
          </cell>
          <cell r="BJ668">
            <v>83.786960088633464</v>
          </cell>
        </row>
        <row r="669">
          <cell r="A669">
            <v>122</v>
          </cell>
          <cell r="AH669" t="str">
            <v>-</v>
          </cell>
          <cell r="AJ669">
            <v>2892.92172344253</v>
          </cell>
          <cell r="AL669">
            <v>8.1111097126436675</v>
          </cell>
          <cell r="AO669" t="str">
            <v>-</v>
          </cell>
          <cell r="AQ669" t="str">
            <v>-</v>
          </cell>
          <cell r="AS669" t="str">
            <v>-</v>
          </cell>
          <cell r="AU669" t="str">
            <v>-</v>
          </cell>
          <cell r="AZ669" t="str">
            <v>-</v>
          </cell>
          <cell r="BA669">
            <v>19.33333</v>
          </cell>
          <cell r="BC669" t="str">
            <v>-</v>
          </cell>
          <cell r="BE669" t="str">
            <v>-</v>
          </cell>
          <cell r="BI669" t="str">
            <v>-</v>
          </cell>
          <cell r="BJ669" t="str">
            <v>-</v>
          </cell>
        </row>
        <row r="670">
          <cell r="A670">
            <v>122</v>
          </cell>
          <cell r="AH670" t="str">
            <v>-</v>
          </cell>
          <cell r="AJ670">
            <v>2862.4106175919528</v>
          </cell>
          <cell r="AL670">
            <v>4.027777083333322</v>
          </cell>
          <cell r="AO670" t="str">
            <v>-</v>
          </cell>
          <cell r="AQ670" t="str">
            <v>-</v>
          </cell>
          <cell r="AS670" t="str">
            <v>-</v>
          </cell>
          <cell r="AU670" t="str">
            <v>-</v>
          </cell>
          <cell r="AZ670" t="str">
            <v>-</v>
          </cell>
          <cell r="BA670">
            <v>19.33333</v>
          </cell>
          <cell r="BC670" t="str">
            <v>-</v>
          </cell>
          <cell r="BE670" t="str">
            <v>-</v>
          </cell>
          <cell r="BI670" t="str">
            <v>-</v>
          </cell>
          <cell r="BJ670" t="str">
            <v>-</v>
          </cell>
        </row>
        <row r="671">
          <cell r="A671">
            <v>122</v>
          </cell>
          <cell r="AH671" t="str">
            <v>-</v>
          </cell>
          <cell r="AJ671">
            <v>2897.6883892873575</v>
          </cell>
          <cell r="AL671">
            <v>0</v>
          </cell>
          <cell r="AO671" t="str">
            <v>-</v>
          </cell>
          <cell r="AQ671" t="str">
            <v>-</v>
          </cell>
          <cell r="AS671" t="str">
            <v>-</v>
          </cell>
          <cell r="AU671" t="str">
            <v>-</v>
          </cell>
          <cell r="AZ671" t="str">
            <v>-</v>
          </cell>
          <cell r="BA671">
            <v>19.33333</v>
          </cell>
          <cell r="BC671" t="str">
            <v>-</v>
          </cell>
          <cell r="BE671" t="str">
            <v>-</v>
          </cell>
          <cell r="BI671" t="str">
            <v>-</v>
          </cell>
          <cell r="BJ671" t="str">
            <v>-</v>
          </cell>
        </row>
        <row r="672">
          <cell r="A672">
            <v>1924</v>
          </cell>
          <cell r="AH672">
            <v>5.6</v>
          </cell>
          <cell r="AJ672">
            <v>7396.4333333333334</v>
          </cell>
          <cell r="AL672">
            <v>1.6333333333333331</v>
          </cell>
          <cell r="AO672">
            <v>0</v>
          </cell>
          <cell r="AQ672">
            <v>0</v>
          </cell>
          <cell r="AS672">
            <v>0.2115166444914546</v>
          </cell>
          <cell r="AU672">
            <v>0.26369093333333332</v>
          </cell>
          <cell r="AZ672">
            <v>1.2690998669487277</v>
          </cell>
          <cell r="BA672">
            <v>5.5993818204756201</v>
          </cell>
          <cell r="BC672">
            <v>5.8004605264721822E-3</v>
          </cell>
          <cell r="BE672">
            <v>0.93265854895991873</v>
          </cell>
          <cell r="BI672">
            <v>1.2603008559149287</v>
          </cell>
          <cell r="BJ672">
            <v>0.81072328501596813</v>
          </cell>
        </row>
        <row r="673">
          <cell r="A673">
            <v>359</v>
          </cell>
          <cell r="AH673">
            <v>3</v>
          </cell>
          <cell r="AJ673">
            <v>4104.5</v>
          </cell>
          <cell r="AL673">
            <v>46.9166666666667</v>
          </cell>
          <cell r="AO673">
            <v>0.18330051563093336</v>
          </cell>
          <cell r="AQ673">
            <v>0.14603530662753694</v>
          </cell>
          <cell r="AS673">
            <v>0.14681311641081854</v>
          </cell>
          <cell r="AU673">
            <v>0.131274</v>
          </cell>
          <cell r="AZ673">
            <v>0.43810591988261083</v>
          </cell>
          <cell r="BA673">
            <v>2.4717477226649498</v>
          </cell>
          <cell r="BC673">
            <v>0.39307264880924397</v>
          </cell>
          <cell r="BE673">
            <v>0.98005136986301411</v>
          </cell>
          <cell r="BI673">
            <v>0.25876999626571212</v>
          </cell>
          <cell r="BJ673">
            <v>0.16646093704650231</v>
          </cell>
        </row>
        <row r="674">
          <cell r="A674">
            <v>219</v>
          </cell>
          <cell r="AH674">
            <v>0.97938300480000007</v>
          </cell>
          <cell r="AJ674">
            <v>8760</v>
          </cell>
          <cell r="AL674">
            <v>0</v>
          </cell>
          <cell r="AO674" t="str">
            <v>-</v>
          </cell>
          <cell r="AQ674" t="str">
            <v>-</v>
          </cell>
          <cell r="AS674" t="str">
            <v>-</v>
          </cell>
          <cell r="AU674" t="str">
            <v>-</v>
          </cell>
          <cell r="AZ674">
            <v>0.97929512273561892</v>
          </cell>
          <cell r="BA674">
            <v>1.1000000000000001</v>
          </cell>
          <cell r="BC674">
            <v>1E-4</v>
          </cell>
          <cell r="BE674">
            <v>1</v>
          </cell>
          <cell r="BI674">
            <v>0.97919719322334542</v>
          </cell>
          <cell r="BJ674">
            <v>0.6298956010722826</v>
          </cell>
        </row>
        <row r="675">
          <cell r="A675">
            <v>408</v>
          </cell>
          <cell r="AH675">
            <v>2.9926364624000001</v>
          </cell>
          <cell r="AJ675">
            <v>8760</v>
          </cell>
          <cell r="AL675">
            <v>0</v>
          </cell>
          <cell r="AO675" t="str">
            <v>-</v>
          </cell>
          <cell r="AQ675" t="str">
            <v>-</v>
          </cell>
          <cell r="AS675" t="str">
            <v>-</v>
          </cell>
          <cell r="AU675" t="str">
            <v>-</v>
          </cell>
          <cell r="AZ675">
            <v>2.9923679269353571</v>
          </cell>
          <cell r="BA675">
            <v>3.5</v>
          </cell>
          <cell r="BC675">
            <v>1E-4</v>
          </cell>
          <cell r="BE675">
            <v>1</v>
          </cell>
          <cell r="BI675">
            <v>2.992068690142657</v>
          </cell>
          <cell r="BJ675">
            <v>1.9247307070222439</v>
          </cell>
        </row>
        <row r="676">
          <cell r="A676">
            <v>293</v>
          </cell>
          <cell r="AH676" t="str">
            <v>-</v>
          </cell>
          <cell r="AJ676">
            <v>4336.8083333333352</v>
          </cell>
          <cell r="AL676">
            <v>2.3583333333333352</v>
          </cell>
          <cell r="AO676" t="str">
            <v>-</v>
          </cell>
          <cell r="AQ676" t="str">
            <v>-</v>
          </cell>
          <cell r="AS676" t="str">
            <v>-</v>
          </cell>
          <cell r="AU676" t="str">
            <v>-</v>
          </cell>
          <cell r="AZ676" t="str">
            <v>-</v>
          </cell>
          <cell r="BA676">
            <v>9.7999435375456105</v>
          </cell>
          <cell r="BC676" t="str">
            <v>-</v>
          </cell>
          <cell r="BE676" t="str">
            <v>-</v>
          </cell>
          <cell r="BI676" t="str">
            <v>-</v>
          </cell>
          <cell r="BJ676" t="str">
            <v>-</v>
          </cell>
        </row>
        <row r="677">
          <cell r="A677">
            <v>293</v>
          </cell>
          <cell r="AH677" t="str">
            <v>-</v>
          </cell>
          <cell r="AJ677">
            <v>4337.3249999999998</v>
          </cell>
          <cell r="AL677">
            <v>2.4333333333333349</v>
          </cell>
          <cell r="AO677" t="str">
            <v>-</v>
          </cell>
          <cell r="AQ677" t="str">
            <v>-</v>
          </cell>
          <cell r="AS677" t="str">
            <v>-</v>
          </cell>
          <cell r="AU677" t="str">
            <v>-</v>
          </cell>
          <cell r="AZ677" t="str">
            <v>-</v>
          </cell>
          <cell r="BA677">
            <v>9.7999435452435009</v>
          </cell>
          <cell r="BC677" t="str">
            <v>-</v>
          </cell>
          <cell r="BE677" t="str">
            <v>-</v>
          </cell>
          <cell r="BI677" t="str">
            <v>-</v>
          </cell>
          <cell r="BJ677" t="str">
            <v>-</v>
          </cell>
        </row>
        <row r="678">
          <cell r="A678">
            <v>270</v>
          </cell>
          <cell r="AH678">
            <v>2.6739999999999999</v>
          </cell>
          <cell r="AJ678">
            <v>7948.393168785843</v>
          </cell>
          <cell r="AL678">
            <v>255.20319122413397</v>
          </cell>
          <cell r="AO678" t="str">
            <v>-</v>
          </cell>
          <cell r="AQ678" t="str">
            <v>-</v>
          </cell>
          <cell r="AS678" t="str">
            <v>-</v>
          </cell>
          <cell r="AU678" t="str">
            <v>-</v>
          </cell>
          <cell r="AZ678">
            <v>2.5601595140500701</v>
          </cell>
          <cell r="BA678">
            <v>2.5601595140500701</v>
          </cell>
          <cell r="BC678">
            <v>1.5716002368161151E-2</v>
          </cell>
          <cell r="BE678">
            <v>0.960399568993487</v>
          </cell>
          <cell r="BI678">
            <v>2.4841619908973147</v>
          </cell>
          <cell r="BJ678">
            <v>1.5980057145244237</v>
          </cell>
        </row>
        <row r="679">
          <cell r="A679">
            <v>505</v>
          </cell>
          <cell r="AH679">
            <v>1.17155294798</v>
          </cell>
          <cell r="AJ679">
            <v>5562.0166666666701</v>
          </cell>
          <cell r="AL679">
            <v>11.8166666666667</v>
          </cell>
          <cell r="AO679" t="str">
            <v>-</v>
          </cell>
          <cell r="AQ679" t="str">
            <v>-</v>
          </cell>
          <cell r="AS679" t="str">
            <v>-</v>
          </cell>
          <cell r="AU679" t="str">
            <v>-</v>
          </cell>
          <cell r="AZ679">
            <v>0.76222389179317618</v>
          </cell>
          <cell r="BA679">
            <v>1.19745596985916</v>
          </cell>
          <cell r="BC679">
            <v>0.111926461314764</v>
          </cell>
          <cell r="BE679">
            <v>0.95156392694063896</v>
          </cell>
          <cell r="BI679">
            <v>0.64412396455665377</v>
          </cell>
          <cell r="BJ679">
            <v>0.41435050531944473</v>
          </cell>
        </row>
        <row r="680">
          <cell r="A680">
            <v>370</v>
          </cell>
          <cell r="AH680">
            <v>5.76</v>
          </cell>
          <cell r="AJ680">
            <v>7193.75</v>
          </cell>
          <cell r="AL680">
            <v>0</v>
          </cell>
          <cell r="AO680" t="str">
            <v>-</v>
          </cell>
          <cell r="AQ680" t="str">
            <v>-</v>
          </cell>
          <cell r="AS680" t="str">
            <v>-</v>
          </cell>
          <cell r="AU680" t="str">
            <v>-</v>
          </cell>
          <cell r="AZ680">
            <v>1.5401440055912849</v>
          </cell>
          <cell r="BA680">
            <v>5.76</v>
          </cell>
          <cell r="BC680">
            <v>4.5030649420862892E-2</v>
          </cell>
          <cell r="BE680">
            <v>0.98296232876712297</v>
          </cell>
          <cell r="BI680">
            <v>1.4432215283951004</v>
          </cell>
          <cell r="BJ680">
            <v>0.92839205259194213</v>
          </cell>
        </row>
        <row r="681">
          <cell r="A681">
            <v>441</v>
          </cell>
          <cell r="AH681" t="str">
            <v>-</v>
          </cell>
          <cell r="AJ681">
            <v>922.4883566200931</v>
          </cell>
          <cell r="AL681">
            <v>0</v>
          </cell>
          <cell r="AO681" t="str">
            <v>-</v>
          </cell>
          <cell r="AQ681" t="str">
            <v>-</v>
          </cell>
          <cell r="AS681" t="str">
            <v>-</v>
          </cell>
          <cell r="AU681" t="str">
            <v>-</v>
          </cell>
          <cell r="AZ681" t="str">
            <v>-</v>
          </cell>
          <cell r="BA681">
            <v>2.95</v>
          </cell>
          <cell r="BC681" t="str">
            <v>-</v>
          </cell>
          <cell r="BE681" t="str">
            <v>-</v>
          </cell>
          <cell r="BI681" t="str">
            <v>-</v>
          </cell>
          <cell r="BJ681" t="str">
            <v>-</v>
          </cell>
        </row>
        <row r="682">
          <cell r="A682">
            <v>310</v>
          </cell>
          <cell r="AH682">
            <v>6.04</v>
          </cell>
          <cell r="AJ682">
            <v>8233.7833333333292</v>
          </cell>
          <cell r="AL682">
            <v>0</v>
          </cell>
          <cell r="AO682" t="str">
            <v>-</v>
          </cell>
          <cell r="AQ682" t="str">
            <v>-</v>
          </cell>
          <cell r="AS682" t="str">
            <v>-</v>
          </cell>
          <cell r="AU682" t="str">
            <v>-</v>
          </cell>
          <cell r="AZ682">
            <v>2.2566428082191776</v>
          </cell>
          <cell r="BA682">
            <v>6.04</v>
          </cell>
          <cell r="BC682">
            <v>1.9421211367452299E-3</v>
          </cell>
          <cell r="BE682">
            <v>0.99932838660578405</v>
          </cell>
          <cell r="BI682">
            <v>2.2507474864496433</v>
          </cell>
          <cell r="BJ682">
            <v>1.4478553969014039</v>
          </cell>
        </row>
        <row r="683">
          <cell r="A683">
            <v>21</v>
          </cell>
          <cell r="AH683">
            <v>4.8499999999999996</v>
          </cell>
          <cell r="AJ683">
            <v>8078.0999999999995</v>
          </cell>
          <cell r="AL683">
            <v>0</v>
          </cell>
          <cell r="AO683" t="str">
            <v>-</v>
          </cell>
          <cell r="AQ683" t="str">
            <v>-</v>
          </cell>
          <cell r="AS683" t="str">
            <v>-</v>
          </cell>
          <cell r="AU683" t="str">
            <v>-</v>
          </cell>
          <cell r="AZ683">
            <v>3.3023341424657535</v>
          </cell>
          <cell r="BA683">
            <v>4.8499999999999996</v>
          </cell>
          <cell r="BC683">
            <v>3.2136447794958701E-3</v>
          </cell>
          <cell r="BE683">
            <v>0.93419140030441405</v>
          </cell>
          <cell r="BI683">
            <v>3.0750980236107028</v>
          </cell>
          <cell r="BJ683">
            <v>1.978141615747711</v>
          </cell>
        </row>
        <row r="684">
          <cell r="A684">
            <v>327</v>
          </cell>
          <cell r="AH684" t="str">
            <v>-</v>
          </cell>
          <cell r="AJ684">
            <v>2676.2901388888904</v>
          </cell>
          <cell r="AL684">
            <v>462.70986111110989</v>
          </cell>
          <cell r="AO684" t="str">
            <v>-</v>
          </cell>
          <cell r="AQ684" t="str">
            <v>-</v>
          </cell>
          <cell r="AS684" t="str">
            <v>-</v>
          </cell>
          <cell r="AU684" t="str">
            <v>-</v>
          </cell>
          <cell r="AZ684" t="str">
            <v>-</v>
          </cell>
          <cell r="BA684">
            <v>21.5</v>
          </cell>
          <cell r="BC684" t="str">
            <v>-</v>
          </cell>
          <cell r="BE684" t="str">
            <v>-</v>
          </cell>
          <cell r="BI684" t="str">
            <v>-</v>
          </cell>
          <cell r="BJ684" t="str">
            <v>-</v>
          </cell>
        </row>
        <row r="685">
          <cell r="A685">
            <v>327</v>
          </cell>
          <cell r="AH685" t="str">
            <v>-</v>
          </cell>
          <cell r="AJ685">
            <v>2508.2440138888901</v>
          </cell>
          <cell r="AL685">
            <v>433.65598611110994</v>
          </cell>
          <cell r="AO685" t="str">
            <v>-</v>
          </cell>
          <cell r="AQ685" t="str">
            <v>-</v>
          </cell>
          <cell r="AS685" t="str">
            <v>-</v>
          </cell>
          <cell r="AU685" t="str">
            <v>-</v>
          </cell>
          <cell r="AZ685" t="str">
            <v>-</v>
          </cell>
          <cell r="BA685">
            <v>20.149999999999999</v>
          </cell>
          <cell r="BC685" t="str">
            <v>-</v>
          </cell>
          <cell r="BE685" t="str">
            <v>-</v>
          </cell>
          <cell r="BI685" t="str">
            <v>-</v>
          </cell>
          <cell r="BJ685" t="str">
            <v>-</v>
          </cell>
        </row>
        <row r="686">
          <cell r="A686">
            <v>327</v>
          </cell>
          <cell r="AH686" t="str">
            <v>-</v>
          </cell>
          <cell r="AJ686">
            <v>2508.2440138888901</v>
          </cell>
          <cell r="AL686">
            <v>433.65598611110994</v>
          </cell>
          <cell r="AO686" t="str">
            <v>-</v>
          </cell>
          <cell r="AQ686" t="str">
            <v>-</v>
          </cell>
          <cell r="AS686" t="str">
            <v>-</v>
          </cell>
          <cell r="AU686" t="str">
            <v>-</v>
          </cell>
          <cell r="AZ686" t="str">
            <v>-</v>
          </cell>
          <cell r="BA686">
            <v>20.149999999999899</v>
          </cell>
          <cell r="BC686" t="str">
            <v>-</v>
          </cell>
          <cell r="BE686" t="str">
            <v>-</v>
          </cell>
          <cell r="BI686" t="str">
            <v>-</v>
          </cell>
          <cell r="BJ686" t="str">
            <v>-</v>
          </cell>
        </row>
        <row r="687">
          <cell r="A687">
            <v>477</v>
          </cell>
          <cell r="AH687" t="str">
            <v>-</v>
          </cell>
          <cell r="AJ687">
            <v>1689.332248448954</v>
          </cell>
          <cell r="AL687">
            <v>2919.6068206889531</v>
          </cell>
          <cell r="AO687" t="str">
            <v>-</v>
          </cell>
          <cell r="AQ687" t="str">
            <v>-</v>
          </cell>
          <cell r="AS687" t="str">
            <v>-</v>
          </cell>
          <cell r="AU687" t="str">
            <v>-</v>
          </cell>
          <cell r="AZ687" t="str">
            <v>-</v>
          </cell>
          <cell r="BA687">
            <v>12.8696088451183</v>
          </cell>
          <cell r="BC687" t="str">
            <v>-</v>
          </cell>
          <cell r="BE687" t="str">
            <v>-</v>
          </cell>
          <cell r="BI687" t="str">
            <v>-</v>
          </cell>
          <cell r="BJ687" t="str">
            <v>-</v>
          </cell>
        </row>
        <row r="688">
          <cell r="A688">
            <v>477</v>
          </cell>
          <cell r="AH688" t="str">
            <v>-</v>
          </cell>
          <cell r="AJ688">
            <v>1592.8469100354428</v>
          </cell>
          <cell r="AL688">
            <v>2860.103749892422</v>
          </cell>
          <cell r="AO688" t="str">
            <v>-</v>
          </cell>
          <cell r="AQ688" t="str">
            <v>-</v>
          </cell>
          <cell r="AS688" t="str">
            <v>-</v>
          </cell>
          <cell r="AU688" t="str">
            <v>-</v>
          </cell>
          <cell r="AZ688" t="str">
            <v>-</v>
          </cell>
          <cell r="BA688">
            <v>12.704204243788601</v>
          </cell>
          <cell r="BC688" t="str">
            <v>-</v>
          </cell>
          <cell r="BE688" t="str">
            <v>-</v>
          </cell>
          <cell r="BI688" t="str">
            <v>-</v>
          </cell>
          <cell r="BJ688" t="str">
            <v>-</v>
          </cell>
        </row>
        <row r="689">
          <cell r="A689">
            <v>311</v>
          </cell>
          <cell r="AH689">
            <v>1.2</v>
          </cell>
          <cell r="AJ689">
            <v>7539.966666666669</v>
          </cell>
          <cell r="AL689">
            <v>0</v>
          </cell>
          <cell r="AO689" t="str">
            <v>-</v>
          </cell>
          <cell r="AQ689" t="str">
            <v>-</v>
          </cell>
          <cell r="AS689" t="str">
            <v>-</v>
          </cell>
          <cell r="AU689" t="str">
            <v>-</v>
          </cell>
          <cell r="AZ689" t="str">
            <v>-</v>
          </cell>
          <cell r="BA689">
            <v>1.2</v>
          </cell>
          <cell r="BC689" t="str">
            <v>-</v>
          </cell>
          <cell r="BE689" t="str">
            <v>-</v>
          </cell>
          <cell r="BI689">
            <v>1.0978147659285842</v>
          </cell>
          <cell r="BJ689">
            <v>0.6597348464886752</v>
          </cell>
        </row>
        <row r="690">
          <cell r="A690">
            <v>160</v>
          </cell>
          <cell r="AH690" t="str">
            <v>-</v>
          </cell>
          <cell r="AJ690">
            <v>483.52760225276683</v>
          </cell>
          <cell r="AL690">
            <v>1465.9746402033875</v>
          </cell>
          <cell r="AO690" t="str">
            <v>-</v>
          </cell>
          <cell r="AQ690" t="str">
            <v>-</v>
          </cell>
          <cell r="AS690" t="str">
            <v>-</v>
          </cell>
          <cell r="AU690" t="str">
            <v>-</v>
          </cell>
          <cell r="AZ690" t="str">
            <v>-</v>
          </cell>
          <cell r="BA690">
            <v>81.579508918880904</v>
          </cell>
          <cell r="BC690" t="str">
            <v>-</v>
          </cell>
          <cell r="BE690" t="str">
            <v>-</v>
          </cell>
          <cell r="BI690" t="str">
            <v>-</v>
          </cell>
          <cell r="BJ690" t="str">
            <v>-</v>
          </cell>
        </row>
        <row r="691">
          <cell r="A691">
            <v>160</v>
          </cell>
          <cell r="AH691" t="str">
            <v>-</v>
          </cell>
          <cell r="AJ691">
            <v>862.31605971992167</v>
          </cell>
          <cell r="AL691">
            <v>1467.3935100250098</v>
          </cell>
          <cell r="AO691" t="str">
            <v>-</v>
          </cell>
          <cell r="AQ691" t="str">
            <v>-</v>
          </cell>
          <cell r="AS691" t="str">
            <v>-</v>
          </cell>
          <cell r="AU691" t="str">
            <v>-</v>
          </cell>
          <cell r="AZ691" t="str">
            <v>-</v>
          </cell>
          <cell r="BA691">
            <v>81.5811092946971</v>
          </cell>
          <cell r="BC691" t="str">
            <v>-</v>
          </cell>
          <cell r="BE691" t="str">
            <v>-</v>
          </cell>
          <cell r="BI691" t="str">
            <v>-</v>
          </cell>
          <cell r="BJ691" t="str">
            <v>-</v>
          </cell>
        </row>
        <row r="692">
          <cell r="A692">
            <v>162</v>
          </cell>
          <cell r="AH692" t="str">
            <v>-</v>
          </cell>
          <cell r="AJ692">
            <v>576.60118933925912</v>
          </cell>
          <cell r="AL692">
            <v>1152.7792115151742</v>
          </cell>
          <cell r="AO692" t="str">
            <v>-</v>
          </cell>
          <cell r="AQ692" t="str">
            <v>-</v>
          </cell>
          <cell r="AS692" t="str">
            <v>-</v>
          </cell>
          <cell r="AU692" t="str">
            <v>-</v>
          </cell>
          <cell r="AZ692" t="str">
            <v>-</v>
          </cell>
          <cell r="BA692">
            <v>77.465650652360594</v>
          </cell>
          <cell r="BC692" t="str">
            <v>-</v>
          </cell>
          <cell r="BE692" t="str">
            <v>-</v>
          </cell>
          <cell r="BI692" t="str">
            <v>-</v>
          </cell>
          <cell r="BJ692" t="str">
            <v>-</v>
          </cell>
        </row>
        <row r="693">
          <cell r="A693">
            <v>162</v>
          </cell>
          <cell r="AH693" t="str">
            <v>-</v>
          </cell>
          <cell r="AJ693">
            <v>576.60118933925912</v>
          </cell>
          <cell r="AL693">
            <v>1088.1384312433477</v>
          </cell>
          <cell r="AO693" t="str">
            <v>-</v>
          </cell>
          <cell r="AQ693" t="str">
            <v>-</v>
          </cell>
          <cell r="AS693" t="str">
            <v>-</v>
          </cell>
          <cell r="AU693" t="str">
            <v>-</v>
          </cell>
          <cell r="AZ693" t="str">
            <v>-</v>
          </cell>
          <cell r="BA693">
            <v>77.5</v>
          </cell>
          <cell r="BC693" t="str">
            <v>-</v>
          </cell>
          <cell r="BE693" t="str">
            <v>-</v>
          </cell>
          <cell r="BI693" t="str">
            <v>-</v>
          </cell>
          <cell r="BJ693" t="str">
            <v>-</v>
          </cell>
        </row>
        <row r="694">
          <cell r="A694">
            <v>301</v>
          </cell>
          <cell r="AH694">
            <v>1.4</v>
          </cell>
          <cell r="AJ694">
            <v>3814.2567901234579</v>
          </cell>
          <cell r="AL694">
            <v>61.496296296296286</v>
          </cell>
          <cell r="AO694" t="str">
            <v>-</v>
          </cell>
          <cell r="AQ694" t="str">
            <v>-</v>
          </cell>
          <cell r="AS694" t="str">
            <v>-</v>
          </cell>
          <cell r="AU694" t="str">
            <v>-</v>
          </cell>
          <cell r="AZ694" t="str">
            <v>-</v>
          </cell>
          <cell r="BA694">
            <v>1.3980679183018201</v>
          </cell>
          <cell r="BC694" t="str">
            <v>-</v>
          </cell>
          <cell r="BE694" t="str">
            <v>-</v>
          </cell>
          <cell r="BI694">
            <v>1.3000392497900288</v>
          </cell>
          <cell r="BJ694">
            <v>0.78126221427164844</v>
          </cell>
        </row>
        <row r="695">
          <cell r="A695">
            <v>1697</v>
          </cell>
          <cell r="AH695" t="str">
            <v>-</v>
          </cell>
          <cell r="AJ695">
            <v>4550.8035476190444</v>
          </cell>
          <cell r="AL695">
            <v>26.74747619047616</v>
          </cell>
          <cell r="AO695" t="str">
            <v>-</v>
          </cell>
          <cell r="AQ695" t="str">
            <v>-</v>
          </cell>
          <cell r="AS695" t="str">
            <v>-</v>
          </cell>
          <cell r="AU695" t="str">
            <v>-</v>
          </cell>
          <cell r="AZ695" t="str">
            <v>-</v>
          </cell>
          <cell r="BA695">
            <v>7.0104380194602198</v>
          </cell>
          <cell r="BC695" t="str">
            <v>-</v>
          </cell>
          <cell r="BE695" t="str">
            <v>-</v>
          </cell>
          <cell r="BI695" t="str">
            <v>-</v>
          </cell>
          <cell r="BJ695" t="str">
            <v>-</v>
          </cell>
        </row>
        <row r="696">
          <cell r="A696">
            <v>286</v>
          </cell>
          <cell r="AH696" t="str">
            <v>-</v>
          </cell>
          <cell r="AJ696">
            <v>8519.7833333333292</v>
          </cell>
          <cell r="AL696">
            <v>14.266666666666699</v>
          </cell>
          <cell r="AO696" t="str">
            <v>-</v>
          </cell>
          <cell r="AQ696" t="str">
            <v>-</v>
          </cell>
          <cell r="AS696" t="str">
            <v>-</v>
          </cell>
          <cell r="AU696" t="str">
            <v>-</v>
          </cell>
          <cell r="AZ696" t="str">
            <v>-</v>
          </cell>
          <cell r="BA696">
            <v>1.79743380926992</v>
          </cell>
          <cell r="BC696" t="str">
            <v>-</v>
          </cell>
          <cell r="BE696" t="str">
            <v>-</v>
          </cell>
          <cell r="BI696" t="str">
            <v>-</v>
          </cell>
          <cell r="BJ696" t="str">
            <v>-</v>
          </cell>
        </row>
        <row r="697">
          <cell r="A697">
            <v>1792</v>
          </cell>
          <cell r="AH697" t="str">
            <v>-</v>
          </cell>
          <cell r="AJ697">
            <v>5092.1666666666697</v>
          </cell>
          <cell r="AL697">
            <v>0</v>
          </cell>
          <cell r="AO697" t="str">
            <v>-</v>
          </cell>
          <cell r="AQ697" t="str">
            <v>-</v>
          </cell>
          <cell r="AS697" t="str">
            <v>-</v>
          </cell>
          <cell r="AU697" t="str">
            <v>-</v>
          </cell>
          <cell r="AZ697" t="str">
            <v>-</v>
          </cell>
          <cell r="BA697">
            <v>2.9990000000000001</v>
          </cell>
          <cell r="BC697" t="str">
            <v>-</v>
          </cell>
          <cell r="BE697" t="str">
            <v>-</v>
          </cell>
          <cell r="BI697" t="str">
            <v>-</v>
          </cell>
          <cell r="BJ697" t="str">
            <v>-</v>
          </cell>
        </row>
        <row r="698">
          <cell r="A698">
            <v>312</v>
          </cell>
          <cell r="AH698">
            <v>0.5916185730400001</v>
          </cell>
          <cell r="AJ698">
            <v>8457.0333333333292</v>
          </cell>
          <cell r="AL698">
            <v>302.96666666666698</v>
          </cell>
          <cell r="AO698" t="str">
            <v>-</v>
          </cell>
          <cell r="AQ698" t="str">
            <v>-</v>
          </cell>
          <cell r="AS698" t="str">
            <v>-</v>
          </cell>
          <cell r="AU698" t="str">
            <v>-</v>
          </cell>
          <cell r="AZ698">
            <v>0.28800085900210048</v>
          </cell>
          <cell r="BA698">
            <v>0.58330979452054799</v>
          </cell>
          <cell r="BC698">
            <v>1E-4</v>
          </cell>
          <cell r="BE698">
            <v>1</v>
          </cell>
          <cell r="BI698">
            <v>0.28797205891620065</v>
          </cell>
          <cell r="BJ698">
            <v>0.18524596924745182</v>
          </cell>
        </row>
        <row r="699">
          <cell r="A699">
            <v>30</v>
          </cell>
          <cell r="AH699">
            <v>3.4</v>
          </cell>
          <cell r="AJ699">
            <v>7860.6</v>
          </cell>
          <cell r="AL699">
            <v>0</v>
          </cell>
          <cell r="AO699" t="str">
            <v>-</v>
          </cell>
          <cell r="AQ699" t="str">
            <v>-</v>
          </cell>
          <cell r="AS699" t="str">
            <v>-</v>
          </cell>
          <cell r="AU699" t="str">
            <v>-</v>
          </cell>
          <cell r="AZ699">
            <v>3.1367543190198499</v>
          </cell>
          <cell r="BA699">
            <v>3.4</v>
          </cell>
          <cell r="BC699">
            <v>8.9895626816401102E-3</v>
          </cell>
          <cell r="BE699">
            <v>0.98539003044140017</v>
          </cell>
          <cell r="BI699">
            <v>3.0554825060917699</v>
          </cell>
          <cell r="BJ699">
            <v>1.9655233931022198</v>
          </cell>
        </row>
        <row r="700">
          <cell r="A700">
            <v>504</v>
          </cell>
          <cell r="AH700" t="str">
            <v>-</v>
          </cell>
          <cell r="AJ700">
            <v>5285.9666666666699</v>
          </cell>
          <cell r="AL700">
            <v>0</v>
          </cell>
          <cell r="AO700" t="str">
            <v>-</v>
          </cell>
          <cell r="AQ700" t="str">
            <v>-</v>
          </cell>
          <cell r="AS700" t="str">
            <v>-</v>
          </cell>
          <cell r="AU700" t="str">
            <v>-</v>
          </cell>
          <cell r="AZ700" t="str">
            <v>-</v>
          </cell>
          <cell r="BA700">
            <v>3.044</v>
          </cell>
          <cell r="BC700" t="str">
            <v>-</v>
          </cell>
          <cell r="BE700" t="str">
            <v>-</v>
          </cell>
          <cell r="BI700" t="str">
            <v>-</v>
          </cell>
          <cell r="BJ700" t="str">
            <v>-</v>
          </cell>
        </row>
        <row r="701">
          <cell r="A701">
            <v>280</v>
          </cell>
          <cell r="AH701">
            <v>1.2</v>
          </cell>
          <cell r="AJ701">
            <v>6242.8833333333296</v>
          </cell>
          <cell r="AL701">
            <v>0</v>
          </cell>
          <cell r="AO701" t="str">
            <v>-</v>
          </cell>
          <cell r="AQ701" t="str">
            <v>-</v>
          </cell>
          <cell r="AS701" t="str">
            <v>-</v>
          </cell>
          <cell r="AU701" t="str">
            <v>-</v>
          </cell>
          <cell r="AZ701" t="str">
            <v>-</v>
          </cell>
          <cell r="BA701">
            <v>1.2</v>
          </cell>
          <cell r="BC701" t="str">
            <v>-</v>
          </cell>
          <cell r="BE701" t="str">
            <v>-</v>
          </cell>
          <cell r="BI701">
            <v>0.75926894620037166</v>
          </cell>
          <cell r="BJ701">
            <v>0.45628479157995427</v>
          </cell>
        </row>
        <row r="702">
          <cell r="A702">
            <v>37</v>
          </cell>
          <cell r="AH702">
            <v>5.6</v>
          </cell>
          <cell r="AJ702">
            <v>7982.6666666666697</v>
          </cell>
          <cell r="AL702">
            <v>0</v>
          </cell>
          <cell r="AO702" t="str">
            <v>-</v>
          </cell>
          <cell r="AQ702" t="str">
            <v>-</v>
          </cell>
          <cell r="AS702" t="str">
            <v>-</v>
          </cell>
          <cell r="AU702" t="str">
            <v>-</v>
          </cell>
          <cell r="AZ702">
            <v>4.3791666666666664</v>
          </cell>
          <cell r="BA702">
            <v>5.6</v>
          </cell>
          <cell r="BC702">
            <v>1.1055776809635301E-4</v>
          </cell>
          <cell r="BE702">
            <v>1</v>
          </cell>
          <cell r="BI702">
            <v>4.2035352151429093</v>
          </cell>
          <cell r="BJ702">
            <v>2.7040399618128959</v>
          </cell>
        </row>
        <row r="703">
          <cell r="A703">
            <v>417</v>
          </cell>
          <cell r="AH703">
            <v>3</v>
          </cell>
          <cell r="AJ703">
            <v>6031</v>
          </cell>
          <cell r="AL703">
            <v>0</v>
          </cell>
          <cell r="AO703" t="str">
            <v>-</v>
          </cell>
          <cell r="AQ703" t="str">
            <v>-</v>
          </cell>
          <cell r="AS703" t="str">
            <v>-</v>
          </cell>
          <cell r="AU703" t="str">
            <v>-</v>
          </cell>
          <cell r="AZ703">
            <v>1.4229116270991782</v>
          </cell>
          <cell r="BA703">
            <v>3</v>
          </cell>
          <cell r="BC703">
            <v>7.0157875534370806E-2</v>
          </cell>
          <cell r="BE703">
            <v>1</v>
          </cell>
          <cell r="BI703">
            <v>1.1179448641204561</v>
          </cell>
          <cell r="BJ703">
            <v>0.71914886707626358</v>
          </cell>
        </row>
        <row r="704">
          <cell r="A704">
            <v>1854</v>
          </cell>
          <cell r="AH704" t="str">
            <v>-</v>
          </cell>
          <cell r="AJ704">
            <v>6563.2610314549329</v>
          </cell>
          <cell r="AL704">
            <v>0</v>
          </cell>
          <cell r="AO704" t="str">
            <v>-</v>
          </cell>
          <cell r="AQ704" t="str">
            <v>-</v>
          </cell>
          <cell r="AS704" t="str">
            <v>-</v>
          </cell>
          <cell r="AU704" t="str">
            <v>-</v>
          </cell>
          <cell r="AZ704" t="str">
            <v>-</v>
          </cell>
          <cell r="BA704">
            <v>2.99</v>
          </cell>
          <cell r="BC704" t="str">
            <v>-</v>
          </cell>
          <cell r="BE704" t="str">
            <v>-</v>
          </cell>
          <cell r="BI704" t="str">
            <v>-</v>
          </cell>
          <cell r="BJ704" t="str">
            <v>-</v>
          </cell>
        </row>
        <row r="705">
          <cell r="A705">
            <v>509</v>
          </cell>
          <cell r="AH705">
            <v>1.89915475458</v>
          </cell>
          <cell r="AJ705">
            <v>6013.5</v>
          </cell>
          <cell r="AL705">
            <v>0</v>
          </cell>
          <cell r="AO705" t="str">
            <v>-</v>
          </cell>
          <cell r="AQ705" t="str">
            <v>-</v>
          </cell>
          <cell r="AS705" t="str">
            <v>-</v>
          </cell>
          <cell r="AU705" t="str">
            <v>-</v>
          </cell>
          <cell r="AZ705">
            <v>0.36349826581050232</v>
          </cell>
          <cell r="BA705">
            <v>1.9</v>
          </cell>
          <cell r="BC705">
            <v>7.6504615727418804E-2</v>
          </cell>
          <cell r="BE705">
            <v>1</v>
          </cell>
          <cell r="BI705">
            <v>0.28364185195018743</v>
          </cell>
          <cell r="BJ705">
            <v>0.18246044418824944</v>
          </cell>
        </row>
        <row r="706">
          <cell r="A706">
            <v>419</v>
          </cell>
          <cell r="AH706" t="str">
            <v>-</v>
          </cell>
          <cell r="AJ706">
            <v>4267.8249999999998</v>
          </cell>
          <cell r="AL706">
            <v>0</v>
          </cell>
          <cell r="AO706" t="str">
            <v>-</v>
          </cell>
          <cell r="AQ706" t="str">
            <v>-</v>
          </cell>
          <cell r="AS706" t="str">
            <v>-</v>
          </cell>
          <cell r="AU706" t="str">
            <v>-</v>
          </cell>
          <cell r="AZ706" t="str">
            <v>-</v>
          </cell>
          <cell r="BA706">
            <v>8.25</v>
          </cell>
          <cell r="BC706" t="str">
            <v>-</v>
          </cell>
          <cell r="BE706" t="str">
            <v>-</v>
          </cell>
          <cell r="BI706" t="str">
            <v>-</v>
          </cell>
          <cell r="BJ706" t="str">
            <v>-</v>
          </cell>
        </row>
        <row r="707">
          <cell r="A707">
            <v>419</v>
          </cell>
          <cell r="AH707" t="str">
            <v>-</v>
          </cell>
          <cell r="AJ707">
            <v>4271.2250000000004</v>
          </cell>
          <cell r="AL707">
            <v>0</v>
          </cell>
          <cell r="AO707" t="str">
            <v>-</v>
          </cell>
          <cell r="AQ707" t="str">
            <v>-</v>
          </cell>
          <cell r="AS707" t="str">
            <v>-</v>
          </cell>
          <cell r="AU707" t="str">
            <v>-</v>
          </cell>
          <cell r="AZ707" t="str">
            <v>-</v>
          </cell>
          <cell r="BA707">
            <v>8.2499999999999893</v>
          </cell>
          <cell r="BC707" t="str">
            <v>-</v>
          </cell>
          <cell r="BE707" t="str">
            <v>-</v>
          </cell>
          <cell r="BI707" t="str">
            <v>-</v>
          </cell>
          <cell r="BJ707" t="str">
            <v>-</v>
          </cell>
        </row>
        <row r="708">
          <cell r="A708">
            <v>244</v>
          </cell>
          <cell r="AH708" t="str">
            <v>-</v>
          </cell>
          <cell r="AJ708">
            <v>4341.383333333335</v>
          </cell>
          <cell r="AL708">
            <v>1.05</v>
          </cell>
          <cell r="AO708" t="str">
            <v>-</v>
          </cell>
          <cell r="AQ708" t="str">
            <v>-</v>
          </cell>
          <cell r="AS708" t="str">
            <v>-</v>
          </cell>
          <cell r="AU708" t="str">
            <v>-</v>
          </cell>
          <cell r="AZ708" t="str">
            <v>-</v>
          </cell>
          <cell r="BA708">
            <v>2.56</v>
          </cell>
          <cell r="BC708" t="str">
            <v>-</v>
          </cell>
          <cell r="BE708" t="str">
            <v>-</v>
          </cell>
          <cell r="BI708" t="str">
            <v>-</v>
          </cell>
          <cell r="BJ708" t="str">
            <v>-</v>
          </cell>
        </row>
        <row r="709">
          <cell r="A709">
            <v>244</v>
          </cell>
          <cell r="AH709" t="str">
            <v>-</v>
          </cell>
          <cell r="AJ709">
            <v>4360.133333333335</v>
          </cell>
          <cell r="AL709">
            <v>4.166666666666665E-2</v>
          </cell>
          <cell r="AO709" t="str">
            <v>-</v>
          </cell>
          <cell r="AQ709" t="str">
            <v>-</v>
          </cell>
          <cell r="AS709" t="str">
            <v>-</v>
          </cell>
          <cell r="AU709" t="str">
            <v>-</v>
          </cell>
          <cell r="AZ709" t="str">
            <v>-</v>
          </cell>
          <cell r="BA709">
            <v>2.56</v>
          </cell>
          <cell r="BC709" t="str">
            <v>-</v>
          </cell>
          <cell r="BE709" t="str">
            <v>-</v>
          </cell>
          <cell r="BI709" t="str">
            <v>-</v>
          </cell>
          <cell r="BJ709" t="str">
            <v>-</v>
          </cell>
        </row>
        <row r="710">
          <cell r="A710">
            <v>163</v>
          </cell>
          <cell r="AH710" t="str">
            <v>-</v>
          </cell>
          <cell r="AJ710">
            <v>3955.758333333335</v>
          </cell>
          <cell r="AL710">
            <v>164.70833333333351</v>
          </cell>
          <cell r="AO710" t="str">
            <v>-</v>
          </cell>
          <cell r="AQ710" t="str">
            <v>-</v>
          </cell>
          <cell r="AS710" t="str">
            <v>-</v>
          </cell>
          <cell r="AU710" t="str">
            <v>-</v>
          </cell>
          <cell r="AZ710" t="str">
            <v>-</v>
          </cell>
          <cell r="BA710">
            <v>9.4995004611128202</v>
          </cell>
          <cell r="BC710" t="str">
            <v>-</v>
          </cell>
          <cell r="BE710" t="str">
            <v>-</v>
          </cell>
          <cell r="BI710" t="str">
            <v>-</v>
          </cell>
          <cell r="BJ710" t="str">
            <v>-</v>
          </cell>
        </row>
        <row r="711">
          <cell r="A711">
            <v>163</v>
          </cell>
          <cell r="AH711" t="str">
            <v>-</v>
          </cell>
          <cell r="AJ711">
            <v>4054.6</v>
          </cell>
          <cell r="AL711">
            <v>83.5</v>
          </cell>
          <cell r="AO711" t="str">
            <v>-</v>
          </cell>
          <cell r="AQ711" t="str">
            <v>-</v>
          </cell>
          <cell r="AS711" t="str">
            <v>-</v>
          </cell>
          <cell r="AU711" t="str">
            <v>-</v>
          </cell>
          <cell r="AZ711" t="str">
            <v>-</v>
          </cell>
          <cell r="BA711">
            <v>9.5</v>
          </cell>
          <cell r="BC711" t="str">
            <v>-</v>
          </cell>
          <cell r="BE711" t="str">
            <v>-</v>
          </cell>
          <cell r="BI711" t="str">
            <v>-</v>
          </cell>
          <cell r="BJ711" t="str">
            <v>-</v>
          </cell>
        </row>
        <row r="712">
          <cell r="A712">
            <v>5</v>
          </cell>
          <cell r="AH712" t="str">
            <v>-</v>
          </cell>
          <cell r="AJ712">
            <v>6879.2999999999993</v>
          </cell>
          <cell r="AL712">
            <v>365.66666666666703</v>
          </cell>
          <cell r="AO712" t="str">
            <v>-</v>
          </cell>
          <cell r="AQ712" t="str">
            <v>-</v>
          </cell>
          <cell r="AS712" t="str">
            <v>-</v>
          </cell>
          <cell r="AU712" t="str">
            <v>-</v>
          </cell>
          <cell r="AZ712" t="str">
            <v>-</v>
          </cell>
          <cell r="BA712">
            <v>6.1928722929482101</v>
          </cell>
          <cell r="BC712" t="str">
            <v>-</v>
          </cell>
          <cell r="BE712" t="str">
            <v>-</v>
          </cell>
          <cell r="BI712" t="str">
            <v>-</v>
          </cell>
          <cell r="BJ712" t="str">
            <v>-</v>
          </cell>
        </row>
        <row r="713">
          <cell r="A713">
            <v>234</v>
          </cell>
          <cell r="AH713" t="str">
            <v>-</v>
          </cell>
          <cell r="AJ713">
            <v>2535.4916666666645</v>
          </cell>
          <cell r="AL713">
            <v>245.4916666666665</v>
          </cell>
          <cell r="AO713" t="str">
            <v>-</v>
          </cell>
          <cell r="AQ713" t="str">
            <v>-</v>
          </cell>
          <cell r="AS713" t="str">
            <v>-</v>
          </cell>
          <cell r="AU713" t="str">
            <v>-</v>
          </cell>
          <cell r="AZ713" t="str">
            <v>-</v>
          </cell>
          <cell r="BA713">
            <v>6.9678818643285698</v>
          </cell>
          <cell r="BC713" t="str">
            <v>-</v>
          </cell>
          <cell r="BE713" t="str">
            <v>-</v>
          </cell>
          <cell r="BI713" t="str">
            <v>-</v>
          </cell>
          <cell r="BJ713" t="str">
            <v>-</v>
          </cell>
        </row>
        <row r="714">
          <cell r="A714">
            <v>234</v>
          </cell>
          <cell r="AH714" t="str">
            <v>-</v>
          </cell>
          <cell r="AJ714">
            <v>2382.8416666666649</v>
          </cell>
          <cell r="AL714">
            <v>238</v>
          </cell>
          <cell r="AO714" t="str">
            <v>-</v>
          </cell>
          <cell r="AQ714" t="str">
            <v>-</v>
          </cell>
          <cell r="AS714" t="str">
            <v>-</v>
          </cell>
          <cell r="AU714" t="str">
            <v>-</v>
          </cell>
          <cell r="AZ714" t="str">
            <v>-</v>
          </cell>
          <cell r="BA714">
            <v>6.8894083007685198</v>
          </cell>
          <cell r="BC714" t="str">
            <v>-</v>
          </cell>
          <cell r="BE714" t="str">
            <v>-</v>
          </cell>
          <cell r="BI714" t="str">
            <v>-</v>
          </cell>
          <cell r="BJ714" t="str">
            <v>-</v>
          </cell>
        </row>
        <row r="715">
          <cell r="A715">
            <v>243</v>
          </cell>
          <cell r="AH715">
            <v>4</v>
          </cell>
          <cell r="AJ715">
            <v>5377.2333333333299</v>
          </cell>
          <cell r="AL715">
            <v>186.6</v>
          </cell>
          <cell r="AO715" t="str">
            <v>-</v>
          </cell>
          <cell r="AQ715" t="str">
            <v>-</v>
          </cell>
          <cell r="AS715" t="str">
            <v>-</v>
          </cell>
          <cell r="AU715" t="str">
            <v>-</v>
          </cell>
          <cell r="AZ715">
            <v>2.9599927595894653</v>
          </cell>
          <cell r="BA715">
            <v>3.8882907467872898</v>
          </cell>
          <cell r="BC715">
            <v>8.1544014681151702E-2</v>
          </cell>
          <cell r="BE715">
            <v>1</v>
          </cell>
          <cell r="BI715">
            <v>2.3482438185851509</v>
          </cell>
          <cell r="BJ715">
            <v>1.510572601523569</v>
          </cell>
        </row>
        <row r="716">
          <cell r="A716">
            <v>246</v>
          </cell>
          <cell r="AH716" t="str">
            <v>-</v>
          </cell>
          <cell r="AJ716">
            <v>3822.7086465645261</v>
          </cell>
          <cell r="AL716">
            <v>0</v>
          </cell>
          <cell r="AO716" t="str">
            <v>-</v>
          </cell>
          <cell r="AQ716" t="str">
            <v>-</v>
          </cell>
          <cell r="AS716" t="str">
            <v>-</v>
          </cell>
          <cell r="AU716" t="str">
            <v>-</v>
          </cell>
          <cell r="AZ716" t="str">
            <v>-</v>
          </cell>
          <cell r="BA716">
            <v>21.5</v>
          </cell>
          <cell r="BC716" t="str">
            <v>-</v>
          </cell>
          <cell r="BE716" t="str">
            <v>-</v>
          </cell>
          <cell r="BI716" t="str">
            <v>-</v>
          </cell>
          <cell r="BJ716" t="str">
            <v>-</v>
          </cell>
        </row>
        <row r="717">
          <cell r="A717">
            <v>246</v>
          </cell>
          <cell r="AH717" t="str">
            <v>-</v>
          </cell>
          <cell r="AJ717">
            <v>3582.6781036407069</v>
          </cell>
          <cell r="AL717">
            <v>0</v>
          </cell>
          <cell r="AO717" t="str">
            <v>-</v>
          </cell>
          <cell r="AQ717" t="str">
            <v>-</v>
          </cell>
          <cell r="AS717" t="str">
            <v>-</v>
          </cell>
          <cell r="AU717" t="str">
            <v>-</v>
          </cell>
          <cell r="AZ717" t="str">
            <v>-</v>
          </cell>
          <cell r="BA717">
            <v>20.149999999999999</v>
          </cell>
          <cell r="BC717" t="str">
            <v>-</v>
          </cell>
          <cell r="BE717" t="str">
            <v>-</v>
          </cell>
          <cell r="BI717" t="str">
            <v>-</v>
          </cell>
          <cell r="BJ717" t="str">
            <v>-</v>
          </cell>
        </row>
        <row r="718">
          <cell r="A718">
            <v>336</v>
          </cell>
          <cell r="AH718">
            <v>2.5</v>
          </cell>
          <cell r="AJ718">
            <v>8521</v>
          </cell>
          <cell r="AL718">
            <v>14.85</v>
          </cell>
          <cell r="AO718" t="str">
            <v>-</v>
          </cell>
          <cell r="AQ718" t="str">
            <v>-</v>
          </cell>
          <cell r="AS718" t="str">
            <v>-</v>
          </cell>
          <cell r="AU718" t="str">
            <v>-</v>
          </cell>
          <cell r="AZ718">
            <v>1.3349659114581218</v>
          </cell>
          <cell r="BA718">
            <v>2.5</v>
          </cell>
          <cell r="BC718">
            <v>1.7628216785845099E-3</v>
          </cell>
          <cell r="BE718">
            <v>0.99762176560121796</v>
          </cell>
          <cell r="BI718">
            <v>1.3294433394726979</v>
          </cell>
          <cell r="BJ718">
            <v>0.85520109453346083</v>
          </cell>
        </row>
        <row r="719">
          <cell r="A719">
            <v>31</v>
          </cell>
          <cell r="AH719">
            <v>5.6</v>
          </cell>
          <cell r="AJ719">
            <v>5215.7166666666699</v>
          </cell>
          <cell r="AL719">
            <v>29.683333333333305</v>
          </cell>
          <cell r="AO719" t="str">
            <v>-</v>
          </cell>
          <cell r="AQ719" t="str">
            <v>-</v>
          </cell>
          <cell r="AS719" t="str">
            <v>-</v>
          </cell>
          <cell r="AU719" t="str">
            <v>-</v>
          </cell>
          <cell r="AZ719">
            <v>2.6349212972786908</v>
          </cell>
          <cell r="BA719">
            <v>5.5703578373431997</v>
          </cell>
          <cell r="BC719">
            <v>9.9999999999999991E-5</v>
          </cell>
          <cell r="BE719">
            <v>1</v>
          </cell>
          <cell r="BI719">
            <v>1.6284092913683421</v>
          </cell>
          <cell r="BJ719">
            <v>1.0475191886545707</v>
          </cell>
        </row>
        <row r="720">
          <cell r="A720">
            <v>229</v>
          </cell>
          <cell r="AH720" t="str">
            <v>-</v>
          </cell>
          <cell r="AJ720">
            <v>4363.4750000000004</v>
          </cell>
          <cell r="AL720">
            <v>0.8</v>
          </cell>
          <cell r="AO720" t="str">
            <v>-</v>
          </cell>
          <cell r="AQ720" t="str">
            <v>-</v>
          </cell>
          <cell r="AS720" t="str">
            <v>-</v>
          </cell>
          <cell r="AU720" t="str">
            <v>-</v>
          </cell>
          <cell r="AZ720" t="str">
            <v>-</v>
          </cell>
          <cell r="BA720">
            <v>1.6496975442656601</v>
          </cell>
          <cell r="BC720" t="str">
            <v>-</v>
          </cell>
          <cell r="BE720" t="str">
            <v>-</v>
          </cell>
          <cell r="BI720" t="str">
            <v>-</v>
          </cell>
          <cell r="BJ720" t="str">
            <v>-</v>
          </cell>
        </row>
        <row r="721">
          <cell r="A721">
            <v>229</v>
          </cell>
          <cell r="AH721" t="str">
            <v>-</v>
          </cell>
          <cell r="AJ721">
            <v>4351.633333333335</v>
          </cell>
          <cell r="AL721">
            <v>0.98333333333333495</v>
          </cell>
          <cell r="AO721" t="str">
            <v>-</v>
          </cell>
          <cell r="AQ721" t="str">
            <v>-</v>
          </cell>
          <cell r="AS721" t="str">
            <v>-</v>
          </cell>
          <cell r="AU721" t="str">
            <v>-</v>
          </cell>
          <cell r="AZ721" t="str">
            <v>-</v>
          </cell>
          <cell r="BA721">
            <v>1.6496272357241</v>
          </cell>
          <cell r="BC721" t="str">
            <v>-</v>
          </cell>
          <cell r="BE721" t="str">
            <v>-</v>
          </cell>
          <cell r="BI721" t="str">
            <v>-</v>
          </cell>
          <cell r="BJ721" t="str">
            <v>-</v>
          </cell>
        </row>
        <row r="722">
          <cell r="A722">
            <v>241</v>
          </cell>
          <cell r="AH722" t="str">
            <v>-</v>
          </cell>
          <cell r="AJ722">
            <v>8581.7166666666708</v>
          </cell>
          <cell r="AL722">
            <v>30.883333333333301</v>
          </cell>
          <cell r="AO722" t="str">
            <v>-</v>
          </cell>
          <cell r="AQ722" t="str">
            <v>-</v>
          </cell>
          <cell r="AS722" t="str">
            <v>-</v>
          </cell>
          <cell r="AU722" t="str">
            <v>-</v>
          </cell>
          <cell r="AZ722" t="str">
            <v>-</v>
          </cell>
          <cell r="BA722">
            <v>8.9967953927965993</v>
          </cell>
          <cell r="BC722" t="str">
            <v>-</v>
          </cell>
          <cell r="BE722" t="str">
            <v>-</v>
          </cell>
          <cell r="BI722" t="str">
            <v>-</v>
          </cell>
          <cell r="BJ722" t="str">
            <v>-</v>
          </cell>
        </row>
        <row r="723">
          <cell r="A723">
            <v>242</v>
          </cell>
          <cell r="AH723" t="str">
            <v>-</v>
          </cell>
          <cell r="AJ723">
            <v>8529.4</v>
          </cell>
          <cell r="AL723">
            <v>29.666666666666703</v>
          </cell>
          <cell r="AO723" t="str">
            <v>-</v>
          </cell>
          <cell r="AQ723" t="str">
            <v>-</v>
          </cell>
          <cell r="AS723" t="str">
            <v>-</v>
          </cell>
          <cell r="AU723" t="str">
            <v>-</v>
          </cell>
          <cell r="AZ723" t="str">
            <v>-</v>
          </cell>
          <cell r="BA723">
            <v>3.1994703472341199</v>
          </cell>
          <cell r="BC723" t="str">
            <v>-</v>
          </cell>
          <cell r="BE723" t="str">
            <v>-</v>
          </cell>
          <cell r="BI723" t="str">
            <v>-</v>
          </cell>
          <cell r="BJ723" t="str">
            <v>-</v>
          </cell>
        </row>
        <row r="724">
          <cell r="A724">
            <v>1804</v>
          </cell>
          <cell r="AH724" t="str">
            <v>-</v>
          </cell>
          <cell r="AJ724">
            <v>7558.0166666666701</v>
          </cell>
          <cell r="AL724">
            <v>401.58333333333297</v>
          </cell>
          <cell r="AO724" t="str">
            <v>-</v>
          </cell>
          <cell r="AQ724" t="str">
            <v>-</v>
          </cell>
          <cell r="AS724" t="str">
            <v>-</v>
          </cell>
          <cell r="AU724" t="str">
            <v>-</v>
          </cell>
          <cell r="AZ724" t="str">
            <v>-</v>
          </cell>
          <cell r="BA724">
            <v>2.29894048277133</v>
          </cell>
          <cell r="BC724" t="str">
            <v>-</v>
          </cell>
          <cell r="BE724" t="str">
            <v>-</v>
          </cell>
          <cell r="BI724" t="str">
            <v>-</v>
          </cell>
          <cell r="BJ724" t="str">
            <v>-</v>
          </cell>
        </row>
        <row r="725">
          <cell r="A725">
            <v>230</v>
          </cell>
          <cell r="AH725" t="str">
            <v>-</v>
          </cell>
          <cell r="AJ725">
            <v>4183.319207044311</v>
          </cell>
          <cell r="AL725">
            <v>4.6508452229599264</v>
          </cell>
          <cell r="AO725" t="str">
            <v>-</v>
          </cell>
          <cell r="AQ725" t="str">
            <v>-</v>
          </cell>
          <cell r="AS725" t="str">
            <v>-</v>
          </cell>
          <cell r="AU725" t="str">
            <v>-</v>
          </cell>
          <cell r="AZ725" t="str">
            <v>-</v>
          </cell>
          <cell r="BA725">
            <v>3.4</v>
          </cell>
          <cell r="BC725" t="str">
            <v>-</v>
          </cell>
          <cell r="BE725" t="str">
            <v>-</v>
          </cell>
          <cell r="BI725" t="str">
            <v>-</v>
          </cell>
          <cell r="BJ725" t="str">
            <v>-</v>
          </cell>
        </row>
        <row r="726">
          <cell r="A726">
            <v>230</v>
          </cell>
          <cell r="AH726" t="str">
            <v>-</v>
          </cell>
          <cell r="AJ726">
            <v>2715.7004284974328</v>
          </cell>
          <cell r="AL726">
            <v>3.0093704383858353</v>
          </cell>
          <cell r="AO726" t="str">
            <v>-</v>
          </cell>
          <cell r="AQ726" t="str">
            <v>-</v>
          </cell>
          <cell r="AS726" t="str">
            <v>-</v>
          </cell>
          <cell r="AU726" t="str">
            <v>-</v>
          </cell>
          <cell r="AZ726" t="str">
            <v>-</v>
          </cell>
          <cell r="BA726">
            <v>2.2000000000000002</v>
          </cell>
          <cell r="BC726" t="str">
            <v>-</v>
          </cell>
          <cell r="BE726" t="str">
            <v>-</v>
          </cell>
          <cell r="BI726" t="str">
            <v>-</v>
          </cell>
          <cell r="BJ726" t="str">
            <v>-</v>
          </cell>
        </row>
        <row r="727">
          <cell r="A727">
            <v>230</v>
          </cell>
          <cell r="AH727" t="str">
            <v>-</v>
          </cell>
          <cell r="AJ727">
            <v>0</v>
          </cell>
          <cell r="AL727">
            <v>0</v>
          </cell>
          <cell r="AO727" t="str">
            <v>-</v>
          </cell>
          <cell r="AQ727" t="str">
            <v>-</v>
          </cell>
          <cell r="AS727" t="str">
            <v>-</v>
          </cell>
          <cell r="AU727" t="str">
            <v>-</v>
          </cell>
          <cell r="AZ727" t="str">
            <v>-</v>
          </cell>
          <cell r="BA727">
            <v>0</v>
          </cell>
          <cell r="BC727" t="str">
            <v>-</v>
          </cell>
          <cell r="BE727" t="str">
            <v>-</v>
          </cell>
          <cell r="BI727" t="str">
            <v>-</v>
          </cell>
          <cell r="BJ727" t="str">
            <v>-</v>
          </cell>
        </row>
        <row r="728">
          <cell r="A728">
            <v>613</v>
          </cell>
          <cell r="AH728" t="str">
            <v>-</v>
          </cell>
          <cell r="AJ728">
            <v>8595.2833333333292</v>
          </cell>
          <cell r="AL728">
            <v>0.86666666666666703</v>
          </cell>
          <cell r="AO728" t="str">
            <v>-</v>
          </cell>
          <cell r="AQ728" t="str">
            <v>-</v>
          </cell>
          <cell r="AS728" t="str">
            <v>-</v>
          </cell>
          <cell r="AU728" t="str">
            <v>-</v>
          </cell>
          <cell r="AZ728" t="str">
            <v>-</v>
          </cell>
          <cell r="BA728">
            <v>14.9</v>
          </cell>
          <cell r="BC728" t="str">
            <v>-</v>
          </cell>
          <cell r="BE728" t="str">
            <v>-</v>
          </cell>
          <cell r="BI728" t="str">
            <v>-</v>
          </cell>
          <cell r="BJ728" t="str">
            <v>-</v>
          </cell>
        </row>
        <row r="729">
          <cell r="A729">
            <v>221</v>
          </cell>
          <cell r="AH729">
            <v>1</v>
          </cell>
          <cell r="AJ729">
            <v>7603.35</v>
          </cell>
          <cell r="AL729">
            <v>0</v>
          </cell>
          <cell r="AO729" t="str">
            <v>-</v>
          </cell>
          <cell r="AQ729" t="str">
            <v>-</v>
          </cell>
          <cell r="AS729" t="str">
            <v>-</v>
          </cell>
          <cell r="AU729" t="str">
            <v>-</v>
          </cell>
          <cell r="AZ729" t="str">
            <v>-</v>
          </cell>
          <cell r="BA729">
            <v>0.999999999999999</v>
          </cell>
          <cell r="BC729" t="str">
            <v>-</v>
          </cell>
          <cell r="BE729" t="str">
            <v>-</v>
          </cell>
          <cell r="BI729">
            <v>0.13915935998523296</v>
          </cell>
          <cell r="BJ729">
            <v>8.3628205637828273E-2</v>
          </cell>
        </row>
        <row r="730">
          <cell r="A730">
            <v>563</v>
          </cell>
          <cell r="AH730">
            <v>0.19</v>
          </cell>
          <cell r="AJ730">
            <v>6657.6</v>
          </cell>
          <cell r="AL730">
            <v>0</v>
          </cell>
          <cell r="AO730" t="str">
            <v>-</v>
          </cell>
          <cell r="AQ730" t="str">
            <v>-</v>
          </cell>
          <cell r="AS730" t="str">
            <v>-</v>
          </cell>
          <cell r="AU730" t="str">
            <v>-</v>
          </cell>
          <cell r="AZ730">
            <v>0.17854794520547956</v>
          </cell>
          <cell r="BA730">
            <v>0.19</v>
          </cell>
          <cell r="BC730">
            <v>1.4922966049315055E-2</v>
          </cell>
          <cell r="BE730">
            <v>0.76</v>
          </cell>
          <cell r="BI730">
            <v>0.17504207030485278</v>
          </cell>
          <cell r="BJ730">
            <v>0.11260063943265732</v>
          </cell>
        </row>
        <row r="731">
          <cell r="A731">
            <v>484</v>
          </cell>
          <cell r="AH731">
            <v>0.22600000000000001</v>
          </cell>
          <cell r="AJ731">
            <v>4096.1166666666704</v>
          </cell>
          <cell r="AL731">
            <v>0</v>
          </cell>
          <cell r="AO731" t="str">
            <v>-</v>
          </cell>
          <cell r="AQ731" t="str">
            <v>-</v>
          </cell>
          <cell r="AS731" t="str">
            <v>-</v>
          </cell>
          <cell r="AU731" t="str">
            <v>-</v>
          </cell>
          <cell r="AZ731">
            <v>0.21237808219178084</v>
          </cell>
          <cell r="BA731">
            <v>0.22600000000000001</v>
          </cell>
          <cell r="BC731">
            <v>6.9497261795343102E-2</v>
          </cell>
          <cell r="BE731">
            <v>1</v>
          </cell>
          <cell r="BI731">
            <v>0.15484618818091567</v>
          </cell>
          <cell r="BJ731">
            <v>9.9609081248379791E-2</v>
          </cell>
        </row>
        <row r="732">
          <cell r="A732">
            <v>485</v>
          </cell>
          <cell r="AH732">
            <v>0.52965626219999995</v>
          </cell>
          <cell r="AJ732">
            <v>5791.1833333333298</v>
          </cell>
          <cell r="AL732">
            <v>1416.6666666666699</v>
          </cell>
          <cell r="AO732" t="str">
            <v>-</v>
          </cell>
          <cell r="AQ732" t="str">
            <v>-</v>
          </cell>
          <cell r="AS732" t="str">
            <v>-</v>
          </cell>
          <cell r="AU732" t="str">
            <v>-</v>
          </cell>
          <cell r="AZ732">
            <v>0.44352683070078702</v>
          </cell>
          <cell r="BA732">
            <v>0.44352683070078702</v>
          </cell>
          <cell r="BC732">
            <v>4.0366019387058701E-2</v>
          </cell>
          <cell r="BE732">
            <v>1</v>
          </cell>
          <cell r="BI732">
            <v>0.41796219652906491</v>
          </cell>
          <cell r="BJ732">
            <v>0.26886571043113372</v>
          </cell>
        </row>
        <row r="733">
          <cell r="A733">
            <v>570</v>
          </cell>
          <cell r="AH733" t="str">
            <v>-</v>
          </cell>
          <cell r="AJ733">
            <v>8623.7166666666708</v>
          </cell>
          <cell r="AL733">
            <v>0.68333333333333302</v>
          </cell>
          <cell r="AO733" t="str">
            <v>-</v>
          </cell>
          <cell r="AQ733" t="str">
            <v>-</v>
          </cell>
          <cell r="AS733" t="str">
            <v>-</v>
          </cell>
          <cell r="AU733" t="str">
            <v>-</v>
          </cell>
          <cell r="AZ733" t="str">
            <v>-</v>
          </cell>
          <cell r="BA733">
            <v>8.48</v>
          </cell>
          <cell r="BC733" t="str">
            <v>-</v>
          </cell>
          <cell r="BE733" t="str">
            <v>-</v>
          </cell>
          <cell r="BI733" t="str">
            <v>-</v>
          </cell>
          <cell r="BJ733" t="str">
            <v>-</v>
          </cell>
        </row>
        <row r="734">
          <cell r="A734">
            <v>569</v>
          </cell>
          <cell r="AH734" t="str">
            <v>-</v>
          </cell>
          <cell r="AJ734">
            <v>4207.2333333333354</v>
          </cell>
          <cell r="AL734">
            <v>1.9833333333333352</v>
          </cell>
          <cell r="AO734" t="str">
            <v>-</v>
          </cell>
          <cell r="AQ734" t="str">
            <v>-</v>
          </cell>
          <cell r="AS734" t="str">
            <v>-</v>
          </cell>
          <cell r="AU734" t="str">
            <v>-</v>
          </cell>
          <cell r="AZ734" t="str">
            <v>-</v>
          </cell>
          <cell r="BA734">
            <v>4.32805405202076</v>
          </cell>
          <cell r="BC734" t="str">
            <v>-</v>
          </cell>
          <cell r="BE734" t="str">
            <v>-</v>
          </cell>
          <cell r="BI734" t="str">
            <v>-</v>
          </cell>
          <cell r="BJ734" t="str">
            <v>-</v>
          </cell>
        </row>
        <row r="735">
          <cell r="A735">
            <v>569</v>
          </cell>
          <cell r="AH735" t="str">
            <v>-</v>
          </cell>
          <cell r="AJ735">
            <v>4332.375</v>
          </cell>
          <cell r="AL735">
            <v>0.94166666666666488</v>
          </cell>
          <cell r="AO735" t="str">
            <v>-</v>
          </cell>
          <cell r="AQ735" t="str">
            <v>-</v>
          </cell>
          <cell r="AS735" t="str">
            <v>-</v>
          </cell>
          <cell r="AU735" t="str">
            <v>-</v>
          </cell>
          <cell r="AZ735" t="str">
            <v>-</v>
          </cell>
          <cell r="BA735">
            <v>4.3290590540732801</v>
          </cell>
          <cell r="BC735" t="str">
            <v>-</v>
          </cell>
          <cell r="BE735" t="str">
            <v>-</v>
          </cell>
          <cell r="BI735" t="str">
            <v>-</v>
          </cell>
          <cell r="BJ735" t="str">
            <v>-</v>
          </cell>
        </row>
        <row r="736">
          <cell r="A736">
            <v>32</v>
          </cell>
          <cell r="AH736">
            <v>4.5999999999999996</v>
          </cell>
          <cell r="AJ736">
            <v>8760</v>
          </cell>
          <cell r="AL736">
            <v>0</v>
          </cell>
          <cell r="AO736" t="str">
            <v>-</v>
          </cell>
          <cell r="AQ736" t="str">
            <v>-</v>
          </cell>
          <cell r="AS736" t="str">
            <v>-</v>
          </cell>
          <cell r="AU736" t="str">
            <v>-</v>
          </cell>
          <cell r="AZ736">
            <v>2.5567877192895763</v>
          </cell>
          <cell r="BA736">
            <v>4.5999999999999996</v>
          </cell>
          <cell r="BC736">
            <v>4.7496644279778802E-2</v>
          </cell>
          <cell r="BE736">
            <v>1</v>
          </cell>
          <cell r="BI736">
            <v>2.3379349271880683</v>
          </cell>
          <cell r="BJ736">
            <v>1.5039411228102992</v>
          </cell>
        </row>
        <row r="737">
          <cell r="A737">
            <v>2171</v>
          </cell>
          <cell r="AH737">
            <v>4</v>
          </cell>
          <cell r="AJ737">
            <v>1749.3759360958561</v>
          </cell>
          <cell r="AL737">
            <v>0</v>
          </cell>
          <cell r="AO737">
            <v>0</v>
          </cell>
          <cell r="AQ737">
            <v>0</v>
          </cell>
          <cell r="AS737">
            <v>0</v>
          </cell>
          <cell r="AU737">
            <v>0</v>
          </cell>
          <cell r="AZ737">
            <v>0.95735325057253073</v>
          </cell>
          <cell r="BA737">
            <v>4</v>
          </cell>
          <cell r="BC737">
            <v>9.3919121318022953E-3</v>
          </cell>
          <cell r="BE737">
            <v>0.99850224663005482</v>
          </cell>
          <cell r="BI737">
            <v>0.18966967717952898</v>
          </cell>
          <cell r="BJ737">
            <v>0.12201025098826522</v>
          </cell>
        </row>
        <row r="738">
          <cell r="A738">
            <v>429</v>
          </cell>
          <cell r="AH738">
            <v>2.5409999999999999</v>
          </cell>
          <cell r="AJ738">
            <v>8757.8666666666704</v>
          </cell>
          <cell r="AL738">
            <v>0</v>
          </cell>
          <cell r="AO738">
            <v>0.20470794890771413</v>
          </cell>
          <cell r="AQ738">
            <v>0.22408911311117968</v>
          </cell>
          <cell r="AS738">
            <v>0.18763344964499246</v>
          </cell>
          <cell r="AU738">
            <v>0.155724</v>
          </cell>
          <cell r="AZ738">
            <v>0.47677659554792584</v>
          </cell>
          <cell r="BA738">
            <v>2.5409999999999999</v>
          </cell>
          <cell r="BC738">
            <v>1.8257681086129201E-3</v>
          </cell>
          <cell r="BE738">
            <v>0.9999923896499241</v>
          </cell>
          <cell r="BI738">
            <v>0.47590249023272568</v>
          </cell>
          <cell r="BJ738">
            <v>0.30613740236545439</v>
          </cell>
        </row>
        <row r="739">
          <cell r="A739">
            <v>350</v>
          </cell>
          <cell r="AH739">
            <v>6</v>
          </cell>
          <cell r="AJ739">
            <v>8546.5833333333303</v>
          </cell>
          <cell r="AL739">
            <v>0</v>
          </cell>
          <cell r="AO739">
            <v>0.40079487744644998</v>
          </cell>
          <cell r="AQ739">
            <v>0.35217164521662081</v>
          </cell>
          <cell r="AS739">
            <v>0.2915029969036565</v>
          </cell>
          <cell r="AU739">
            <v>0.35235600000000006</v>
          </cell>
          <cell r="AZ739">
            <v>1.7490179814219391</v>
          </cell>
          <cell r="BA739">
            <v>6</v>
          </cell>
          <cell r="BC739">
            <v>8.8316044531598307E-3</v>
          </cell>
          <cell r="BE739">
            <v>1</v>
          </cell>
          <cell r="BI739">
            <v>1.729718965658718</v>
          </cell>
          <cell r="BJ739">
            <v>1.1126894307908939</v>
          </cell>
        </row>
        <row r="740">
          <cell r="A740">
            <v>1658</v>
          </cell>
          <cell r="AH740">
            <v>207.23</v>
          </cell>
          <cell r="AJ740">
            <v>8584.9166666666697</v>
          </cell>
          <cell r="AL740">
            <v>89.8333333333333</v>
          </cell>
          <cell r="AO740">
            <v>0</v>
          </cell>
          <cell r="AQ740">
            <v>0</v>
          </cell>
          <cell r="AS740">
            <v>0.19222693997619245</v>
          </cell>
          <cell r="AU740">
            <v>0.196302</v>
          </cell>
          <cell r="AZ740">
            <v>38.658342039999994</v>
          </cell>
          <cell r="BA740">
            <v>206.95711005312199</v>
          </cell>
          <cell r="BC740">
            <v>2.3948000035397998E-3</v>
          </cell>
          <cell r="BE740">
            <v>1</v>
          </cell>
          <cell r="BI740">
            <v>38.345938193004379</v>
          </cell>
          <cell r="BJ740">
            <v>24.667082334307523</v>
          </cell>
        </row>
        <row r="741">
          <cell r="A741">
            <v>1942</v>
          </cell>
          <cell r="AH741">
            <v>0.3</v>
          </cell>
          <cell r="AJ741">
            <v>0</v>
          </cell>
          <cell r="AL741">
            <v>10.76923076923077</v>
          </cell>
          <cell r="AO741">
            <v>0</v>
          </cell>
          <cell r="AQ741">
            <v>0</v>
          </cell>
          <cell r="AS741">
            <v>0</v>
          </cell>
          <cell r="AU741">
            <v>0</v>
          </cell>
          <cell r="AZ741">
            <v>0</v>
          </cell>
          <cell r="BA741">
            <v>0</v>
          </cell>
          <cell r="BC741">
            <v>0.22773090475423</v>
          </cell>
          <cell r="BE741">
            <v>0.76923076923076916</v>
          </cell>
          <cell r="BI741">
            <v>0</v>
          </cell>
          <cell r="BJ741">
            <v>0</v>
          </cell>
        </row>
        <row r="742">
          <cell r="A742">
            <v>1655</v>
          </cell>
          <cell r="AH742">
            <v>3</v>
          </cell>
          <cell r="AJ742">
            <v>8672.6833333333307</v>
          </cell>
          <cell r="AL742">
            <v>0</v>
          </cell>
          <cell r="AO742">
            <v>0.22277796208073922</v>
          </cell>
          <cell r="AQ742">
            <v>0.21332407748036278</v>
          </cell>
          <cell r="AS742">
            <v>0.20930017579569279</v>
          </cell>
          <cell r="AU742">
            <v>0.20925800000000003</v>
          </cell>
          <cell r="AZ742">
            <v>0.62790052738707836</v>
          </cell>
          <cell r="BA742">
            <v>3</v>
          </cell>
          <cell r="BC742">
            <v>2.5071556790523101E-3</v>
          </cell>
          <cell r="BE742">
            <v>0.99878614916286101</v>
          </cell>
          <cell r="BI742">
            <v>0.62348079627656539</v>
          </cell>
          <cell r="BJ742">
            <v>0.40107121797894607</v>
          </cell>
        </row>
        <row r="743">
          <cell r="A743">
            <v>1663</v>
          </cell>
          <cell r="AH743">
            <v>2.9548377196</v>
          </cell>
          <cell r="AJ743">
            <v>8760</v>
          </cell>
          <cell r="AL743">
            <v>0</v>
          </cell>
          <cell r="AO743" t="str">
            <v>-</v>
          </cell>
          <cell r="AQ743" t="str">
            <v>-</v>
          </cell>
          <cell r="AS743" t="str">
            <v>-</v>
          </cell>
          <cell r="AU743" t="str">
            <v>-</v>
          </cell>
          <cell r="AZ743" t="str">
            <v>-</v>
          </cell>
          <cell r="BA743">
            <v>3</v>
          </cell>
          <cell r="BC743" t="str">
            <v>-</v>
          </cell>
          <cell r="BE743" t="str">
            <v>-</v>
          </cell>
          <cell r="BI743">
            <v>2.9057012829466191</v>
          </cell>
          <cell r="BJ743">
            <v>1.7461892928951912</v>
          </cell>
        </row>
        <row r="744">
          <cell r="A744">
            <v>1744</v>
          </cell>
          <cell r="AH744">
            <v>2.63</v>
          </cell>
          <cell r="AJ744">
            <v>8760</v>
          </cell>
          <cell r="AL744">
            <v>0</v>
          </cell>
          <cell r="AO744">
            <v>0</v>
          </cell>
          <cell r="AQ744">
            <v>0.26030569885722515</v>
          </cell>
          <cell r="AS744">
            <v>0.25038527494336948</v>
          </cell>
          <cell r="AU744">
            <v>0.24501999999999999</v>
          </cell>
          <cell r="AZ744">
            <v>0.65851327310106167</v>
          </cell>
          <cell r="BA744">
            <v>2.6300000000000101</v>
          </cell>
          <cell r="BC744">
            <v>5.8230519585678901E-3</v>
          </cell>
          <cell r="BE744">
            <v>1</v>
          </cell>
          <cell r="BI744">
            <v>0.65393193429095398</v>
          </cell>
          <cell r="BJ744">
            <v>0.4206597523575708</v>
          </cell>
        </row>
        <row r="745">
          <cell r="A745">
            <v>608</v>
          </cell>
          <cell r="AH745">
            <v>2.75</v>
          </cell>
          <cell r="AJ745">
            <v>8028.75</v>
          </cell>
          <cell r="AL745">
            <v>6.6666666666666693E-2</v>
          </cell>
          <cell r="AO745">
            <v>0.3000471004772351</v>
          </cell>
          <cell r="AQ745">
            <v>0.2951032738528131</v>
          </cell>
          <cell r="AS745">
            <v>0.27009274859060095</v>
          </cell>
          <cell r="AU745">
            <v>0.24273400000000001</v>
          </cell>
          <cell r="AZ745">
            <v>0.74275505862415259</v>
          </cell>
          <cell r="BA745">
            <v>2.75</v>
          </cell>
          <cell r="BC745">
            <v>3.2490984730199401E-2</v>
          </cell>
          <cell r="BE745">
            <v>0.95102168949771704</v>
          </cell>
          <cell r="BI745">
            <v>0.67845544447982298</v>
          </cell>
          <cell r="BJ745">
            <v>0.43643517665180331</v>
          </cell>
        </row>
        <row r="746">
          <cell r="A746">
            <v>2005</v>
          </cell>
          <cell r="AH746">
            <v>3</v>
          </cell>
          <cell r="AJ746">
            <v>8660.15625</v>
          </cell>
          <cell r="AL746">
            <v>0</v>
          </cell>
          <cell r="AO746">
            <v>0</v>
          </cell>
          <cell r="AQ746">
            <v>0</v>
          </cell>
          <cell r="AS746">
            <v>0</v>
          </cell>
          <cell r="AU746">
            <v>0.26563464095744682</v>
          </cell>
          <cell r="AZ746">
            <v>0.71801493792939808</v>
          </cell>
          <cell r="BA746">
            <v>3</v>
          </cell>
          <cell r="BC746">
            <v>6.3430872923345948E-3</v>
          </cell>
          <cell r="BE746">
            <v>0.99734042553191493</v>
          </cell>
          <cell r="BI746">
            <v>0.71344836135043499</v>
          </cell>
          <cell r="BJ746">
            <v>0.45894533554321981</v>
          </cell>
        </row>
        <row r="747">
          <cell r="A747">
            <v>1887</v>
          </cell>
          <cell r="AH747">
            <v>2.99</v>
          </cell>
          <cell r="AJ747">
            <v>8575.2287671171871</v>
          </cell>
          <cell r="AL747">
            <v>0</v>
          </cell>
          <cell r="AO747">
            <v>0</v>
          </cell>
          <cell r="AQ747">
            <v>0</v>
          </cell>
          <cell r="AS747">
            <v>0.22772164379549875</v>
          </cell>
          <cell r="AU747">
            <v>0.21432173526897808</v>
          </cell>
          <cell r="AZ747">
            <v>0.68203543203327055</v>
          </cell>
          <cell r="BA747">
            <v>2.99</v>
          </cell>
          <cell r="BC747">
            <v>4.6616414279828577E-3</v>
          </cell>
          <cell r="BE747">
            <v>0.9983172178000963</v>
          </cell>
          <cell r="BI747">
            <v>0.67885066814396966</v>
          </cell>
          <cell r="BJ747">
            <v>0.4366894151741445</v>
          </cell>
        </row>
        <row r="748">
          <cell r="A748">
            <v>392</v>
          </cell>
          <cell r="AH748">
            <v>1.5730999999999999</v>
          </cell>
          <cell r="AJ748" t="str">
            <v>-</v>
          </cell>
          <cell r="AL748" t="str">
            <v>-</v>
          </cell>
          <cell r="AO748" t="str">
            <v>-</v>
          </cell>
          <cell r="AQ748" t="str">
            <v>-</v>
          </cell>
          <cell r="AS748" t="str">
            <v>-</v>
          </cell>
          <cell r="AU748" t="str">
            <v>-</v>
          </cell>
          <cell r="AZ748">
            <v>0</v>
          </cell>
          <cell r="BA748">
            <v>0</v>
          </cell>
          <cell r="BC748" t="str">
            <v>-</v>
          </cell>
          <cell r="BE748" t="str">
            <v>-</v>
          </cell>
          <cell r="BI748">
            <v>0</v>
          </cell>
          <cell r="BJ748">
            <v>0</v>
          </cell>
        </row>
        <row r="749">
          <cell r="A749">
            <v>392</v>
          </cell>
          <cell r="AH749">
            <v>1.4739</v>
          </cell>
          <cell r="AJ749" t="str">
            <v>-</v>
          </cell>
          <cell r="AL749" t="str">
            <v>-</v>
          </cell>
          <cell r="AO749" t="str">
            <v>-</v>
          </cell>
          <cell r="AQ749" t="str">
            <v>-</v>
          </cell>
          <cell r="AS749" t="str">
            <v>-</v>
          </cell>
          <cell r="AU749" t="str">
            <v>-</v>
          </cell>
          <cell r="AZ749">
            <v>0</v>
          </cell>
          <cell r="BA749">
            <v>0</v>
          </cell>
          <cell r="BC749" t="str">
            <v>-</v>
          </cell>
          <cell r="BE749" t="str">
            <v>-</v>
          </cell>
          <cell r="BI749">
            <v>0</v>
          </cell>
          <cell r="BJ749">
            <v>0</v>
          </cell>
        </row>
        <row r="750">
          <cell r="A750">
            <v>392</v>
          </cell>
          <cell r="AH750">
            <v>1.5789</v>
          </cell>
          <cell r="AJ750" t="str">
            <v>-</v>
          </cell>
          <cell r="AL750" t="str">
            <v>-</v>
          </cell>
          <cell r="AO750" t="str">
            <v>-</v>
          </cell>
          <cell r="AQ750" t="str">
            <v>-</v>
          </cell>
          <cell r="AS750" t="str">
            <v>-</v>
          </cell>
          <cell r="AU750" t="str">
            <v>-</v>
          </cell>
          <cell r="AZ750">
            <v>0</v>
          </cell>
          <cell r="BA750">
            <v>0</v>
          </cell>
          <cell r="BC750" t="str">
            <v>-</v>
          </cell>
          <cell r="BE750" t="str">
            <v>-</v>
          </cell>
          <cell r="BI750">
            <v>0</v>
          </cell>
          <cell r="BJ750">
            <v>0</v>
          </cell>
        </row>
        <row r="751">
          <cell r="A751">
            <v>392</v>
          </cell>
          <cell r="AH751">
            <v>1.5765</v>
          </cell>
          <cell r="AJ751" t="str">
            <v>-</v>
          </cell>
          <cell r="AL751" t="str">
            <v>-</v>
          </cell>
          <cell r="AO751" t="str">
            <v>-</v>
          </cell>
          <cell r="AQ751" t="str">
            <v>-</v>
          </cell>
          <cell r="AS751" t="str">
            <v>-</v>
          </cell>
          <cell r="AU751" t="str">
            <v>-</v>
          </cell>
          <cell r="AZ751">
            <v>1.4209282490272399</v>
          </cell>
          <cell r="BA751">
            <v>1.4209282490272399</v>
          </cell>
          <cell r="BC751" t="str">
            <v>-</v>
          </cell>
          <cell r="BE751" t="str">
            <v>-</v>
          </cell>
          <cell r="BI751">
            <v>1.8654813657702017E-2</v>
          </cell>
          <cell r="BJ751">
            <v>1.2000223390274204E-2</v>
          </cell>
        </row>
        <row r="752">
          <cell r="A752">
            <v>1765</v>
          </cell>
          <cell r="AH752">
            <v>9</v>
          </cell>
          <cell r="AJ752">
            <v>8120.5317495559511</v>
          </cell>
          <cell r="AL752">
            <v>0</v>
          </cell>
          <cell r="AO752">
            <v>0</v>
          </cell>
          <cell r="AQ752">
            <v>0.25437882048053723</v>
          </cell>
          <cell r="AS752">
            <v>0.26397989184259202</v>
          </cell>
          <cell r="AU752">
            <v>0.25327786412078152</v>
          </cell>
          <cell r="AZ752">
            <v>2.2914444148886792</v>
          </cell>
          <cell r="BA752">
            <v>9.0000000000000107</v>
          </cell>
          <cell r="BC752">
            <v>3.3830498919295575E-3</v>
          </cell>
          <cell r="BE752">
            <v>0.99911190053285981</v>
          </cell>
          <cell r="BI752">
            <v>2.2783568539877228</v>
          </cell>
          <cell r="BJ752">
            <v>1.4656158840443214</v>
          </cell>
        </row>
        <row r="753">
          <cell r="A753">
            <v>2196</v>
          </cell>
          <cell r="AH753">
            <v>3</v>
          </cell>
          <cell r="AJ753">
            <v>2101.4925373134329</v>
          </cell>
          <cell r="AL753">
            <v>0</v>
          </cell>
          <cell r="AO753" t="str">
            <v>-</v>
          </cell>
          <cell r="AQ753" t="str">
            <v>-</v>
          </cell>
          <cell r="AS753" t="str">
            <v>-</v>
          </cell>
          <cell r="AU753" t="str">
            <v>-</v>
          </cell>
          <cell r="AZ753">
            <v>3</v>
          </cell>
          <cell r="BA753">
            <v>3</v>
          </cell>
          <cell r="BC753">
            <v>9.4746268656716402E-3</v>
          </cell>
          <cell r="BE753">
            <v>0.99502487562189046</v>
          </cell>
          <cell r="BI753">
            <v>0.7164005260273969</v>
          </cell>
          <cell r="BJ753">
            <v>0.46084439689319978</v>
          </cell>
        </row>
        <row r="754">
          <cell r="A754">
            <v>2172</v>
          </cell>
          <cell r="AH754">
            <v>3</v>
          </cell>
          <cell r="AJ754">
            <v>2472</v>
          </cell>
          <cell r="AL754">
            <v>0</v>
          </cell>
          <cell r="AO754" t="str">
            <v>-</v>
          </cell>
          <cell r="AQ754" t="str">
            <v>-</v>
          </cell>
          <cell r="AS754" t="str">
            <v>-</v>
          </cell>
          <cell r="AU754" t="str">
            <v>-</v>
          </cell>
          <cell r="AZ754">
            <v>3</v>
          </cell>
          <cell r="BA754">
            <v>3</v>
          </cell>
          <cell r="BC754">
            <v>9.5219999999999992E-3</v>
          </cell>
          <cell r="BE754">
            <v>1</v>
          </cell>
          <cell r="BI754">
            <v>0.83851425205479402</v>
          </cell>
          <cell r="BJ754">
            <v>0.53939741909090422</v>
          </cell>
        </row>
        <row r="755">
          <cell r="A755">
            <v>557</v>
          </cell>
          <cell r="AH755">
            <v>41.535999999999987</v>
          </cell>
          <cell r="AJ755">
            <v>4865.8999999999996</v>
          </cell>
          <cell r="AL755">
            <v>3879.2166666666699</v>
          </cell>
          <cell r="AO755" t="str">
            <v>-</v>
          </cell>
          <cell r="AQ755" t="str">
            <v>-</v>
          </cell>
          <cell r="AS755" t="str">
            <v>-</v>
          </cell>
          <cell r="AU755" t="str">
            <v>-</v>
          </cell>
          <cell r="AZ755">
            <v>41.332498861269201</v>
          </cell>
          <cell r="BA755">
            <v>41.332498861269201</v>
          </cell>
          <cell r="BC755">
            <v>4.9670248427455699E-3</v>
          </cell>
          <cell r="BE755">
            <v>0.99973934550989307</v>
          </cell>
          <cell r="BI755">
            <v>40.395137580929521</v>
          </cell>
          <cell r="BJ755">
            <v>25.985286358080337</v>
          </cell>
        </row>
        <row r="756">
          <cell r="A756">
            <v>1711</v>
          </cell>
          <cell r="AH756">
            <v>9</v>
          </cell>
          <cell r="AJ756">
            <v>8614.5166666666701</v>
          </cell>
          <cell r="AL756">
            <v>1.3</v>
          </cell>
          <cell r="AO756">
            <v>0</v>
          </cell>
          <cell r="AQ756">
            <v>0.30790936325766294</v>
          </cell>
          <cell r="AS756">
            <v>0.30693775570688403</v>
          </cell>
          <cell r="AU756">
            <v>0.28859200000000002</v>
          </cell>
          <cell r="AZ756">
            <v>2.3073283188479534</v>
          </cell>
          <cell r="BA756">
            <v>8.9995473441287306</v>
          </cell>
          <cell r="BC756">
            <v>5.2451945447709496E-3</v>
          </cell>
          <cell r="BE756">
            <v>0.99982686453576897</v>
          </cell>
          <cell r="BI756">
            <v>2.29457356697975</v>
          </cell>
          <cell r="BJ756">
            <v>1.4760477319379048</v>
          </cell>
        </row>
        <row r="757">
          <cell r="A757">
            <v>395</v>
          </cell>
          <cell r="AH757">
            <v>170.1</v>
          </cell>
          <cell r="AJ757">
            <v>2554.0333333333301</v>
          </cell>
          <cell r="AL757">
            <v>6067.7166666666708</v>
          </cell>
          <cell r="AO757" t="str">
            <v>-</v>
          </cell>
          <cell r="AQ757" t="str">
            <v>-</v>
          </cell>
          <cell r="AS757" t="str">
            <v>-</v>
          </cell>
          <cell r="AU757" t="str">
            <v>-</v>
          </cell>
          <cell r="AZ757">
            <v>170.09999999999997</v>
          </cell>
          <cell r="BA757">
            <v>172.84977373116399</v>
          </cell>
          <cell r="BC757">
            <v>0.159300034139052</v>
          </cell>
          <cell r="BE757">
            <v>1</v>
          </cell>
          <cell r="BI757">
            <v>129.34627156252068</v>
          </cell>
          <cell r="BJ757">
            <v>83.205556588793328</v>
          </cell>
        </row>
        <row r="758">
          <cell r="A758">
            <v>606</v>
          </cell>
          <cell r="AH758">
            <v>3</v>
          </cell>
          <cell r="AJ758">
            <v>7253.2666666666701</v>
          </cell>
          <cell r="AL758">
            <v>2.1</v>
          </cell>
          <cell r="AO758">
            <v>0.29228701844810512</v>
          </cell>
          <cell r="AQ758">
            <v>0.27980719773946355</v>
          </cell>
          <cell r="AS758">
            <v>0.25099457052848134</v>
          </cell>
          <cell r="AU758">
            <v>0.25636300000000001</v>
          </cell>
          <cell r="AZ758">
            <v>0.75298371158544408</v>
          </cell>
          <cell r="BA758">
            <v>3</v>
          </cell>
          <cell r="BC758">
            <v>9.0910209325848299E-2</v>
          </cell>
          <cell r="BE758">
            <v>0.99734018264840196</v>
          </cell>
          <cell r="BI758">
            <v>0.67975090204812572</v>
          </cell>
          <cell r="BJ758">
            <v>0.43726851546169471</v>
          </cell>
        </row>
        <row r="759">
          <cell r="A759">
            <v>314</v>
          </cell>
          <cell r="AH759">
            <v>69.018000000000001</v>
          </cell>
          <cell r="AJ759">
            <v>8664</v>
          </cell>
          <cell r="AL759">
            <v>96</v>
          </cell>
          <cell r="AO759">
            <v>0.30791452227176525</v>
          </cell>
          <cell r="AQ759">
            <v>0.31457318305098031</v>
          </cell>
          <cell r="AS759">
            <v>0.30115099453389388</v>
          </cell>
          <cell r="AU759">
            <v>0.276364</v>
          </cell>
          <cell r="AZ759">
            <v>19.514632416125266</v>
          </cell>
          <cell r="BA759">
            <v>68.952049315068393</v>
          </cell>
          <cell r="BC759">
            <v>1.9716837010401699E-4</v>
          </cell>
          <cell r="BE759">
            <v>1</v>
          </cell>
          <cell r="BI759">
            <v>17.894356175772231</v>
          </cell>
          <cell r="BJ759">
            <v>11.511038141393676</v>
          </cell>
        </row>
        <row r="760">
          <cell r="A760">
            <v>166</v>
          </cell>
          <cell r="AH760" t="str">
            <v>-</v>
          </cell>
          <cell r="AJ760">
            <v>502.84042712066883</v>
          </cell>
          <cell r="AL760">
            <v>3.6285842293906807</v>
          </cell>
          <cell r="AO760" t="str">
            <v>-</v>
          </cell>
          <cell r="AQ760" t="str">
            <v>-</v>
          </cell>
          <cell r="AS760" t="str">
            <v>-</v>
          </cell>
          <cell r="AU760" t="str">
            <v>-</v>
          </cell>
          <cell r="AZ760" t="str">
            <v>-</v>
          </cell>
          <cell r="BA760">
            <v>1.29177767152388</v>
          </cell>
          <cell r="BC760" t="str">
            <v>-</v>
          </cell>
          <cell r="BE760" t="str">
            <v>-</v>
          </cell>
          <cell r="BI760" t="str">
            <v>-</v>
          </cell>
          <cell r="BJ760" t="str">
            <v>-</v>
          </cell>
        </row>
        <row r="761">
          <cell r="A761">
            <v>166</v>
          </cell>
          <cell r="AH761" t="str">
            <v>-</v>
          </cell>
          <cell r="AJ761">
            <v>507.20870669056131</v>
          </cell>
          <cell r="AL761">
            <v>1.5968488649940282</v>
          </cell>
          <cell r="AO761" t="str">
            <v>-</v>
          </cell>
          <cell r="AQ761" t="str">
            <v>-</v>
          </cell>
          <cell r="AS761" t="str">
            <v>-</v>
          </cell>
          <cell r="AU761" t="str">
            <v>-</v>
          </cell>
          <cell r="AZ761" t="str">
            <v>-</v>
          </cell>
          <cell r="BA761">
            <v>1.2970065212851001</v>
          </cell>
          <cell r="BC761" t="str">
            <v>-</v>
          </cell>
          <cell r="BE761" t="str">
            <v>-</v>
          </cell>
          <cell r="BI761" t="str">
            <v>-</v>
          </cell>
          <cell r="BJ761" t="str">
            <v>-</v>
          </cell>
        </row>
        <row r="762">
          <cell r="A762">
            <v>166</v>
          </cell>
          <cell r="AH762" t="str">
            <v>-</v>
          </cell>
          <cell r="AJ762">
            <v>507.20870669056131</v>
          </cell>
          <cell r="AL762">
            <v>1.5968488649940282</v>
          </cell>
          <cell r="AO762" t="str">
            <v>-</v>
          </cell>
          <cell r="AQ762" t="str">
            <v>-</v>
          </cell>
          <cell r="AS762" t="str">
            <v>-</v>
          </cell>
          <cell r="AU762" t="str">
            <v>-</v>
          </cell>
          <cell r="AZ762" t="str">
            <v>-</v>
          </cell>
          <cell r="BA762">
            <v>1.2970065212850901</v>
          </cell>
          <cell r="BC762" t="str">
            <v>-</v>
          </cell>
          <cell r="BE762" t="str">
            <v>-</v>
          </cell>
          <cell r="BI762" t="str">
            <v>-</v>
          </cell>
          <cell r="BJ762" t="str">
            <v>-</v>
          </cell>
        </row>
        <row r="763">
          <cell r="A763">
            <v>166</v>
          </cell>
          <cell r="AH763" t="str">
            <v>-</v>
          </cell>
          <cell r="AJ763">
            <v>507.20870669056131</v>
          </cell>
          <cell r="AL763">
            <v>1.5968488649940282</v>
          </cell>
          <cell r="AO763" t="str">
            <v>-</v>
          </cell>
          <cell r="AQ763" t="str">
            <v>-</v>
          </cell>
          <cell r="AS763" t="str">
            <v>-</v>
          </cell>
          <cell r="AU763" t="str">
            <v>-</v>
          </cell>
          <cell r="AZ763" t="str">
            <v>-</v>
          </cell>
          <cell r="BA763">
            <v>1.2970065212850901</v>
          </cell>
          <cell r="BC763" t="str">
            <v>-</v>
          </cell>
          <cell r="BE763" t="str">
            <v>-</v>
          </cell>
          <cell r="BI763" t="str">
            <v>-</v>
          </cell>
          <cell r="BJ763" t="str">
            <v>-</v>
          </cell>
        </row>
        <row r="764">
          <cell r="A764">
            <v>166</v>
          </cell>
          <cell r="AH764" t="str">
            <v>-</v>
          </cell>
          <cell r="AJ764">
            <v>503.00545101553189</v>
          </cell>
          <cell r="AL764">
            <v>3.6285842293906807</v>
          </cell>
          <cell r="AO764" t="str">
            <v>-</v>
          </cell>
          <cell r="AQ764" t="str">
            <v>-</v>
          </cell>
          <cell r="AS764" t="str">
            <v>-</v>
          </cell>
          <cell r="AU764" t="str">
            <v>-</v>
          </cell>
          <cell r="AZ764" t="str">
            <v>-</v>
          </cell>
          <cell r="BA764">
            <v>1.29178034975032</v>
          </cell>
          <cell r="BC764" t="str">
            <v>-</v>
          </cell>
          <cell r="BE764" t="str">
            <v>-</v>
          </cell>
          <cell r="BI764" t="str">
            <v>-</v>
          </cell>
          <cell r="BJ764" t="str">
            <v>-</v>
          </cell>
        </row>
        <row r="765">
          <cell r="A765">
            <v>166</v>
          </cell>
          <cell r="AH765" t="str">
            <v>-</v>
          </cell>
          <cell r="AJ765">
            <v>503.00545101553189</v>
          </cell>
          <cell r="AL765">
            <v>3.6285842293906807</v>
          </cell>
          <cell r="AO765" t="str">
            <v>-</v>
          </cell>
          <cell r="AQ765" t="str">
            <v>-</v>
          </cell>
          <cell r="AS765" t="str">
            <v>-</v>
          </cell>
          <cell r="AU765" t="str">
            <v>-</v>
          </cell>
          <cell r="AZ765" t="str">
            <v>-</v>
          </cell>
          <cell r="BA765">
            <v>1.29178034975032</v>
          </cell>
          <cell r="BC765" t="str">
            <v>-</v>
          </cell>
          <cell r="BE765" t="str">
            <v>-</v>
          </cell>
          <cell r="BI765" t="str">
            <v>-</v>
          </cell>
          <cell r="BJ765" t="str">
            <v>-</v>
          </cell>
        </row>
        <row r="766">
          <cell r="A766">
            <v>166</v>
          </cell>
          <cell r="AH766" t="str">
            <v>-</v>
          </cell>
          <cell r="AJ766">
            <v>503.00545101553189</v>
          </cell>
          <cell r="AL766">
            <v>3.6285842293906807</v>
          </cell>
          <cell r="AO766" t="str">
            <v>-</v>
          </cell>
          <cell r="AQ766" t="str">
            <v>-</v>
          </cell>
          <cell r="AS766" t="str">
            <v>-</v>
          </cell>
          <cell r="AU766" t="str">
            <v>-</v>
          </cell>
          <cell r="AZ766" t="str">
            <v>-</v>
          </cell>
          <cell r="BA766">
            <v>1.29178034975032</v>
          </cell>
          <cell r="BC766" t="str">
            <v>-</v>
          </cell>
          <cell r="BE766" t="str">
            <v>-</v>
          </cell>
          <cell r="BI766" t="str">
            <v>-</v>
          </cell>
          <cell r="BJ766" t="str">
            <v>-</v>
          </cell>
        </row>
        <row r="767">
          <cell r="A767">
            <v>166</v>
          </cell>
          <cell r="AH767" t="str">
            <v>-</v>
          </cell>
          <cell r="AJ767">
            <v>507.20870669056131</v>
          </cell>
          <cell r="AL767">
            <v>1.5968488649940282</v>
          </cell>
          <cell r="AO767" t="str">
            <v>-</v>
          </cell>
          <cell r="AQ767" t="str">
            <v>-</v>
          </cell>
          <cell r="AS767" t="str">
            <v>-</v>
          </cell>
          <cell r="AU767" t="str">
            <v>-</v>
          </cell>
          <cell r="AZ767" t="str">
            <v>-</v>
          </cell>
          <cell r="BA767">
            <v>1.2970065212851001</v>
          </cell>
          <cell r="BC767" t="str">
            <v>-</v>
          </cell>
          <cell r="BE767" t="str">
            <v>-</v>
          </cell>
          <cell r="BI767" t="str">
            <v>-</v>
          </cell>
          <cell r="BJ767" t="str">
            <v>-</v>
          </cell>
        </row>
        <row r="768">
          <cell r="A768">
            <v>166</v>
          </cell>
          <cell r="AH768" t="str">
            <v>-</v>
          </cell>
          <cell r="AJ768">
            <v>503.00545101553189</v>
          </cell>
          <cell r="AL768">
            <v>3.6285842293906807</v>
          </cell>
          <cell r="AO768" t="str">
            <v>-</v>
          </cell>
          <cell r="AQ768" t="str">
            <v>-</v>
          </cell>
          <cell r="AS768" t="str">
            <v>-</v>
          </cell>
          <cell r="AU768" t="str">
            <v>-</v>
          </cell>
          <cell r="AZ768" t="str">
            <v>-</v>
          </cell>
          <cell r="BA768">
            <v>1.29178034975032</v>
          </cell>
          <cell r="BC768" t="str">
            <v>-</v>
          </cell>
          <cell r="BE768" t="str">
            <v>-</v>
          </cell>
          <cell r="BI768" t="str">
            <v>-</v>
          </cell>
          <cell r="BJ768" t="str">
            <v>-</v>
          </cell>
        </row>
        <row r="769">
          <cell r="A769">
            <v>166</v>
          </cell>
          <cell r="AH769" t="str">
            <v>-</v>
          </cell>
          <cell r="AJ769">
            <v>507.20870669056131</v>
          </cell>
          <cell r="AL769">
            <v>1.5968488649940282</v>
          </cell>
          <cell r="AO769" t="str">
            <v>-</v>
          </cell>
          <cell r="AQ769" t="str">
            <v>-</v>
          </cell>
          <cell r="AS769" t="str">
            <v>-</v>
          </cell>
          <cell r="AU769" t="str">
            <v>-</v>
          </cell>
          <cell r="AZ769" t="str">
            <v>-</v>
          </cell>
          <cell r="BA769">
            <v>1.2970065212851001</v>
          </cell>
          <cell r="BC769" t="str">
            <v>-</v>
          </cell>
          <cell r="BE769" t="str">
            <v>-</v>
          </cell>
          <cell r="BI769" t="str">
            <v>-</v>
          </cell>
          <cell r="BJ769" t="str">
            <v>-</v>
          </cell>
        </row>
        <row r="770">
          <cell r="A770">
            <v>166</v>
          </cell>
          <cell r="AH770" t="str">
            <v>-</v>
          </cell>
          <cell r="AJ770">
            <v>507.20870669056131</v>
          </cell>
          <cell r="AL770">
            <v>1.5968488649940282</v>
          </cell>
          <cell r="AO770" t="str">
            <v>-</v>
          </cell>
          <cell r="AQ770" t="str">
            <v>-</v>
          </cell>
          <cell r="AS770" t="str">
            <v>-</v>
          </cell>
          <cell r="AU770" t="str">
            <v>-</v>
          </cell>
          <cell r="AZ770" t="str">
            <v>-</v>
          </cell>
          <cell r="BA770">
            <v>1.2970065212851001</v>
          </cell>
          <cell r="BC770" t="str">
            <v>-</v>
          </cell>
          <cell r="BE770" t="str">
            <v>-</v>
          </cell>
          <cell r="BI770" t="str">
            <v>-</v>
          </cell>
          <cell r="BJ770" t="str">
            <v>-</v>
          </cell>
        </row>
        <row r="771">
          <cell r="A771">
            <v>166</v>
          </cell>
          <cell r="AH771" t="str">
            <v>-</v>
          </cell>
          <cell r="AJ771">
            <v>507.20870669056131</v>
          </cell>
          <cell r="AL771">
            <v>1.5968488649940282</v>
          </cell>
          <cell r="AO771" t="str">
            <v>-</v>
          </cell>
          <cell r="AQ771" t="str">
            <v>-</v>
          </cell>
          <cell r="AS771" t="str">
            <v>-</v>
          </cell>
          <cell r="AU771" t="str">
            <v>-</v>
          </cell>
          <cell r="AZ771" t="str">
            <v>-</v>
          </cell>
          <cell r="BA771">
            <v>1.2970065212850901</v>
          </cell>
          <cell r="BC771" t="str">
            <v>-</v>
          </cell>
          <cell r="BE771" t="str">
            <v>-</v>
          </cell>
          <cell r="BI771" t="str">
            <v>-</v>
          </cell>
          <cell r="BJ771" t="str">
            <v>-</v>
          </cell>
        </row>
        <row r="772">
          <cell r="A772">
            <v>166</v>
          </cell>
          <cell r="AH772" t="str">
            <v>-</v>
          </cell>
          <cell r="AJ772">
            <v>503.00545101553189</v>
          </cell>
          <cell r="AL772">
            <v>3.6285842293906807</v>
          </cell>
          <cell r="AO772" t="str">
            <v>-</v>
          </cell>
          <cell r="AQ772" t="str">
            <v>-</v>
          </cell>
          <cell r="AS772" t="str">
            <v>-</v>
          </cell>
          <cell r="AU772" t="str">
            <v>-</v>
          </cell>
          <cell r="AZ772" t="str">
            <v>-</v>
          </cell>
          <cell r="BA772">
            <v>1.29178034975032</v>
          </cell>
          <cell r="BC772" t="str">
            <v>-</v>
          </cell>
          <cell r="BE772" t="str">
            <v>-</v>
          </cell>
          <cell r="BI772" t="str">
            <v>-</v>
          </cell>
          <cell r="BJ772" t="str">
            <v>-</v>
          </cell>
        </row>
        <row r="773">
          <cell r="A773">
            <v>166</v>
          </cell>
          <cell r="AH773" t="str">
            <v>-</v>
          </cell>
          <cell r="AJ773">
            <v>507.20870669056131</v>
          </cell>
          <cell r="AL773">
            <v>1.5968488649940282</v>
          </cell>
          <cell r="AO773" t="str">
            <v>-</v>
          </cell>
          <cell r="AQ773" t="str">
            <v>-</v>
          </cell>
          <cell r="AS773" t="str">
            <v>-</v>
          </cell>
          <cell r="AU773" t="str">
            <v>-</v>
          </cell>
          <cell r="AZ773" t="str">
            <v>-</v>
          </cell>
          <cell r="BA773">
            <v>1.2970065212851001</v>
          </cell>
          <cell r="BC773" t="str">
            <v>-</v>
          </cell>
          <cell r="BE773" t="str">
            <v>-</v>
          </cell>
          <cell r="BI773" t="str">
            <v>-</v>
          </cell>
          <cell r="BJ773" t="str">
            <v>-</v>
          </cell>
        </row>
        <row r="774">
          <cell r="A774">
            <v>33</v>
          </cell>
          <cell r="AH774" t="str">
            <v>-</v>
          </cell>
          <cell r="AJ774" t="str">
            <v>-</v>
          </cell>
          <cell r="AL774" t="str">
            <v>-</v>
          </cell>
          <cell r="AO774" t="str">
            <v>-</v>
          </cell>
          <cell r="AQ774" t="str">
            <v>-</v>
          </cell>
          <cell r="AS774" t="str">
            <v>-</v>
          </cell>
          <cell r="AU774" t="str">
            <v>-</v>
          </cell>
          <cell r="AZ774" t="str">
            <v>-</v>
          </cell>
          <cell r="BA774">
            <v>0</v>
          </cell>
          <cell r="BC774" t="str">
            <v>-</v>
          </cell>
          <cell r="BE774" t="str">
            <v>-</v>
          </cell>
          <cell r="BI774" t="str">
            <v>-</v>
          </cell>
          <cell r="BJ774" t="str">
            <v>-</v>
          </cell>
        </row>
        <row r="775">
          <cell r="A775">
            <v>33</v>
          </cell>
          <cell r="AH775" t="str">
            <v>-</v>
          </cell>
          <cell r="AJ775" t="str">
            <v>-</v>
          </cell>
          <cell r="AL775" t="str">
            <v>-</v>
          </cell>
          <cell r="AO775" t="str">
            <v>-</v>
          </cell>
          <cell r="AQ775" t="str">
            <v>-</v>
          </cell>
          <cell r="AS775" t="str">
            <v>-</v>
          </cell>
          <cell r="AU775" t="str">
            <v>-</v>
          </cell>
          <cell r="AZ775" t="str">
            <v>-</v>
          </cell>
          <cell r="BA775">
            <v>1</v>
          </cell>
          <cell r="BC775" t="str">
            <v>-</v>
          </cell>
          <cell r="BE775" t="str">
            <v>-</v>
          </cell>
          <cell r="BI775" t="str">
            <v>-</v>
          </cell>
          <cell r="BJ775" t="str">
            <v>-</v>
          </cell>
        </row>
        <row r="776">
          <cell r="A776">
            <v>1683</v>
          </cell>
          <cell r="AH776">
            <v>3</v>
          </cell>
          <cell r="AJ776">
            <v>8297.0666666666693</v>
          </cell>
          <cell r="AL776">
            <v>0</v>
          </cell>
          <cell r="AO776">
            <v>0</v>
          </cell>
          <cell r="AQ776">
            <v>0.24609128296946578</v>
          </cell>
          <cell r="AS776">
            <v>0.2276193303182964</v>
          </cell>
          <cell r="AU776">
            <v>0.19710799999999998</v>
          </cell>
          <cell r="AZ776">
            <v>0.68285799095488919</v>
          </cell>
          <cell r="BA776">
            <v>3</v>
          </cell>
          <cell r="BC776">
            <v>3.3869490091912299E-2</v>
          </cell>
          <cell r="BE776">
            <v>0.99948059360730601</v>
          </cell>
          <cell r="BI776">
            <v>0.65828829226321317</v>
          </cell>
          <cell r="BJ776">
            <v>0.42346209977279292</v>
          </cell>
        </row>
        <row r="777">
          <cell r="A777">
            <v>541</v>
          </cell>
          <cell r="AH777">
            <v>8.57</v>
          </cell>
          <cell r="AJ777">
            <v>5944.5666666666702</v>
          </cell>
          <cell r="AL777">
            <v>2253.0333333333301</v>
          </cell>
          <cell r="AO777">
            <v>0.23953495686819118</v>
          </cell>
          <cell r="AQ777">
            <v>0.22113658075812426</v>
          </cell>
          <cell r="AS777">
            <v>0.21749186923173469</v>
          </cell>
          <cell r="AU777">
            <v>0.189835</v>
          </cell>
          <cell r="AZ777">
            <v>1.6048477208410554</v>
          </cell>
          <cell r="BA777">
            <v>7.7825142724699896</v>
          </cell>
          <cell r="BC777">
            <v>2.5094491364383301E-2</v>
          </cell>
          <cell r="BE777">
            <v>0.99908675799086799</v>
          </cell>
          <cell r="BI777">
            <v>1.5393862281286499</v>
          </cell>
          <cell r="BJ777">
            <v>0.9902526479447552</v>
          </cell>
        </row>
        <row r="778">
          <cell r="A778">
            <v>353</v>
          </cell>
          <cell r="AH778">
            <v>2.9279999999999999</v>
          </cell>
          <cell r="AJ778">
            <v>8301.9166666666697</v>
          </cell>
          <cell r="AL778">
            <v>0</v>
          </cell>
          <cell r="AO778">
            <v>0.26000048925844493</v>
          </cell>
          <cell r="AQ778">
            <v>0.22576159259987452</v>
          </cell>
          <cell r="AS778">
            <v>0.19339455126333349</v>
          </cell>
          <cell r="AU778">
            <v>0.16219500000000001</v>
          </cell>
          <cell r="AZ778">
            <v>0.56625924609904044</v>
          </cell>
          <cell r="BA778">
            <v>2.92799999999998</v>
          </cell>
          <cell r="BC778">
            <v>1.1853875677511601E-3</v>
          </cell>
          <cell r="BE778">
            <v>0.95817161339421586</v>
          </cell>
          <cell r="BI778">
            <v>0.53767340876309389</v>
          </cell>
          <cell r="BJ778">
            <v>0.3458732493692544</v>
          </cell>
        </row>
        <row r="779">
          <cell r="A779">
            <v>1739</v>
          </cell>
          <cell r="AH779">
            <v>2.78</v>
          </cell>
          <cell r="AJ779">
            <v>8604.7833333333292</v>
          </cell>
          <cell r="AL779">
            <v>0</v>
          </cell>
          <cell r="AO779">
            <v>0</v>
          </cell>
          <cell r="AQ779">
            <v>0.2534984748316591</v>
          </cell>
          <cell r="AS779">
            <v>0.24688176799280648</v>
          </cell>
          <cell r="AU779">
            <v>0.228522</v>
          </cell>
          <cell r="AZ779">
            <v>0.686331315020002</v>
          </cell>
          <cell r="BA779">
            <v>2.78000000000001</v>
          </cell>
          <cell r="BC779">
            <v>2.5853700394037199E-3</v>
          </cell>
          <cell r="BE779">
            <v>1</v>
          </cell>
          <cell r="BI779">
            <v>0.6796320248557125</v>
          </cell>
          <cell r="BJ779">
            <v>0.43719204442900877</v>
          </cell>
        </row>
        <row r="780">
          <cell r="A780">
            <v>438</v>
          </cell>
          <cell r="AH780">
            <v>3.4</v>
          </cell>
          <cell r="AJ780">
            <v>8069.6993502085188</v>
          </cell>
          <cell r="AL780">
            <v>0</v>
          </cell>
          <cell r="AO780" t="str">
            <v>-</v>
          </cell>
          <cell r="AQ780" t="str">
            <v>-</v>
          </cell>
          <cell r="AS780" t="str">
            <v>-</v>
          </cell>
          <cell r="AU780" t="str">
            <v>-</v>
          </cell>
          <cell r="AZ780" t="str">
            <v>-</v>
          </cell>
          <cell r="BA780">
            <v>3.4</v>
          </cell>
          <cell r="BC780" t="str">
            <v>-</v>
          </cell>
          <cell r="BE780" t="str">
            <v>-</v>
          </cell>
          <cell r="BI780">
            <v>1.5328460447443351</v>
          </cell>
          <cell r="BJ780">
            <v>0.9211681072305441</v>
          </cell>
        </row>
        <row r="781">
          <cell r="A781">
            <v>52</v>
          </cell>
          <cell r="AH781">
            <v>0.8</v>
          </cell>
          <cell r="AJ781">
            <v>8284.35</v>
          </cell>
          <cell r="AL781">
            <v>137.833333333333</v>
          </cell>
          <cell r="AO781" t="str">
            <v>-</v>
          </cell>
          <cell r="AQ781" t="str">
            <v>-</v>
          </cell>
          <cell r="AS781" t="str">
            <v>-</v>
          </cell>
          <cell r="AU781" t="str">
            <v>-</v>
          </cell>
          <cell r="AZ781" t="str">
            <v>-</v>
          </cell>
          <cell r="BA781">
            <v>0.78690922781305706</v>
          </cell>
          <cell r="BC781" t="str">
            <v>-</v>
          </cell>
          <cell r="BE781" t="str">
            <v>-</v>
          </cell>
          <cell r="BI781">
            <v>0.39211733236653712</v>
          </cell>
          <cell r="BJ781">
            <v>0.23564400489327625</v>
          </cell>
        </row>
        <row r="782">
          <cell r="A782">
            <v>257</v>
          </cell>
          <cell r="AH782">
            <v>1.01658412474</v>
          </cell>
          <cell r="AJ782">
            <v>8350.2666666666701</v>
          </cell>
          <cell r="AL782">
            <v>121.51666666666701</v>
          </cell>
          <cell r="AO782" t="str">
            <v>-</v>
          </cell>
          <cell r="AQ782" t="str">
            <v>-</v>
          </cell>
          <cell r="AS782" t="str">
            <v>-</v>
          </cell>
          <cell r="AU782" t="str">
            <v>-</v>
          </cell>
          <cell r="AZ782" t="str">
            <v>-</v>
          </cell>
          <cell r="BA782">
            <v>1.0201557112138899</v>
          </cell>
          <cell r="BC782" t="str">
            <v>-</v>
          </cell>
          <cell r="BE782" t="str">
            <v>-</v>
          </cell>
          <cell r="BI782">
            <v>0.36015483619394228</v>
          </cell>
          <cell r="BJ782">
            <v>0.21643605364297078</v>
          </cell>
        </row>
        <row r="783">
          <cell r="A783">
            <v>2124</v>
          </cell>
          <cell r="AH783">
            <v>2.7</v>
          </cell>
          <cell r="AJ783">
            <v>3977.9635090305969</v>
          </cell>
          <cell r="AL783">
            <v>0</v>
          </cell>
          <cell r="AO783">
            <v>0</v>
          </cell>
          <cell r="AQ783">
            <v>0</v>
          </cell>
          <cell r="AS783">
            <v>0</v>
          </cell>
          <cell r="AU783">
            <v>0</v>
          </cell>
          <cell r="AZ783">
            <v>0.64621344413645831</v>
          </cell>
          <cell r="BA783">
            <v>2.7</v>
          </cell>
          <cell r="BC783">
            <v>9.3609288610394404E-3</v>
          </cell>
          <cell r="BE783">
            <v>0.99520825654257283</v>
          </cell>
          <cell r="BI783">
            <v>0.32795965756145296</v>
          </cell>
          <cell r="BJ783">
            <v>0.21096909494512045</v>
          </cell>
        </row>
        <row r="784">
          <cell r="A784">
            <v>513</v>
          </cell>
          <cell r="AH784">
            <v>2.96</v>
          </cell>
          <cell r="AJ784">
            <v>7667.2500000000009</v>
          </cell>
          <cell r="AL784">
            <v>0</v>
          </cell>
          <cell r="AO784">
            <v>0.1840462162788418</v>
          </cell>
          <cell r="AQ784">
            <v>0.15930982552001621</v>
          </cell>
          <cell r="AS784">
            <v>0.1524104092171171</v>
          </cell>
          <cell r="AU784">
            <v>0.16611999999999999</v>
          </cell>
          <cell r="AZ784">
            <v>0.45113481128266658</v>
          </cell>
          <cell r="BA784">
            <v>2.9600000000000102</v>
          </cell>
          <cell r="BC784">
            <v>1.88725526632673E-3</v>
          </cell>
          <cell r="BE784">
            <v>0.99979071537290698</v>
          </cell>
          <cell r="BI784">
            <v>0.4501891673398043</v>
          </cell>
          <cell r="BJ784">
            <v>0.28959659823397427</v>
          </cell>
        </row>
        <row r="785">
          <cell r="A785">
            <v>2104</v>
          </cell>
          <cell r="AH785" t="str">
            <v>-</v>
          </cell>
          <cell r="AJ785">
            <v>27.956512092300866</v>
          </cell>
          <cell r="AL785">
            <v>0</v>
          </cell>
          <cell r="AO785">
            <v>0</v>
          </cell>
          <cell r="AQ785">
            <v>0</v>
          </cell>
          <cell r="AS785">
            <v>0</v>
          </cell>
          <cell r="AU785">
            <v>0</v>
          </cell>
          <cell r="AZ785">
            <v>2.154044813788194</v>
          </cell>
          <cell r="BA785">
            <v>9</v>
          </cell>
          <cell r="BC785">
            <v>9.3913911692922129E-3</v>
          </cell>
          <cell r="BE785">
            <v>0.99844686043931674</v>
          </cell>
          <cell r="BI785">
            <v>0.27476121043472873</v>
          </cell>
          <cell r="BJ785">
            <v>0.17674772660286373</v>
          </cell>
        </row>
        <row r="786">
          <cell r="A786">
            <v>1710</v>
          </cell>
          <cell r="AH786">
            <v>3</v>
          </cell>
          <cell r="AJ786">
            <v>7486.4333333333298</v>
          </cell>
          <cell r="AL786">
            <v>8.8666666666666707</v>
          </cell>
          <cell r="AO786">
            <v>0</v>
          </cell>
          <cell r="AQ786">
            <v>0.22511461328268603</v>
          </cell>
          <cell r="AS786">
            <v>0.22367875085221148</v>
          </cell>
          <cell r="AU786">
            <v>0.21536999999999998</v>
          </cell>
          <cell r="AZ786">
            <v>0.67103625255663446</v>
          </cell>
          <cell r="BA786">
            <v>3</v>
          </cell>
          <cell r="BC786">
            <v>1.4666306132684099E-2</v>
          </cell>
          <cell r="BE786">
            <v>0.99968607305936097</v>
          </cell>
          <cell r="BI786">
            <v>0.65437719201688538</v>
          </cell>
          <cell r="BJ786">
            <v>0.42094617667010831</v>
          </cell>
        </row>
        <row r="787">
          <cell r="A787">
            <v>354</v>
          </cell>
          <cell r="AH787">
            <v>2.9279999999999999</v>
          </cell>
          <cell r="AJ787">
            <v>7750.8833333333296</v>
          </cell>
          <cell r="AL787">
            <v>22.5</v>
          </cell>
          <cell r="AO787">
            <v>0.21101501558961983</v>
          </cell>
          <cell r="AQ787">
            <v>0.19004150502870423</v>
          </cell>
          <cell r="AS787">
            <v>0.16006144958871929</v>
          </cell>
          <cell r="AU787">
            <v>0.12475799999999999</v>
          </cell>
          <cell r="AZ787">
            <v>0.46865992439577009</v>
          </cell>
          <cell r="BA787">
            <v>2.9224194183999499</v>
          </cell>
          <cell r="BC787">
            <v>7.9129560197757996E-3</v>
          </cell>
          <cell r="BE787">
            <v>0.96928843226788397</v>
          </cell>
          <cell r="BI787">
            <v>0.4471319362560448</v>
          </cell>
          <cell r="BJ787">
            <v>0.28762995002006103</v>
          </cell>
        </row>
        <row r="788">
          <cell r="A788">
            <v>443</v>
          </cell>
          <cell r="AH788">
            <v>7.5</v>
          </cell>
          <cell r="AJ788">
            <v>8209.9833333333299</v>
          </cell>
          <cell r="AL788">
            <v>142.26666666666699</v>
          </cell>
          <cell r="AO788">
            <v>0.25308167613001031</v>
          </cell>
          <cell r="AQ788">
            <v>0.23348216635773883</v>
          </cell>
          <cell r="AS788">
            <v>0.22756339191080571</v>
          </cell>
          <cell r="AU788">
            <v>0.20235600000000001</v>
          </cell>
          <cell r="AZ788">
            <v>1.7067254393310429</v>
          </cell>
          <cell r="BA788">
            <v>7.4636545042752998</v>
          </cell>
          <cell r="BC788">
            <v>1.86978866493825E-2</v>
          </cell>
          <cell r="BE788">
            <v>0.99599885844748903</v>
          </cell>
          <cell r="BI788">
            <v>1.6258538312930542</v>
          </cell>
          <cell r="BJ788">
            <v>1.0458753184808409</v>
          </cell>
        </row>
        <row r="789">
          <cell r="A789">
            <v>107</v>
          </cell>
          <cell r="AH789" t="str">
            <v>-</v>
          </cell>
          <cell r="AJ789">
            <v>4261.241666666665</v>
          </cell>
          <cell r="AL789">
            <v>45.33333333333335</v>
          </cell>
          <cell r="AO789" t="str">
            <v>-</v>
          </cell>
          <cell r="AQ789" t="str">
            <v>-</v>
          </cell>
          <cell r="AS789" t="str">
            <v>-</v>
          </cell>
          <cell r="AU789" t="str">
            <v>-</v>
          </cell>
          <cell r="AZ789" t="str">
            <v>-</v>
          </cell>
          <cell r="BA789">
            <v>8.9983455530206804</v>
          </cell>
          <cell r="BC789" t="str">
            <v>-</v>
          </cell>
          <cell r="BE789" t="str">
            <v>-</v>
          </cell>
          <cell r="BI789" t="str">
            <v>-</v>
          </cell>
          <cell r="BJ789" t="str">
            <v>-</v>
          </cell>
        </row>
        <row r="790">
          <cell r="A790">
            <v>107</v>
          </cell>
          <cell r="AH790" t="str">
            <v>-</v>
          </cell>
          <cell r="AJ790">
            <v>4242.4333333333352</v>
          </cell>
          <cell r="AL790">
            <v>44.566666666666649</v>
          </cell>
          <cell r="AO790" t="str">
            <v>-</v>
          </cell>
          <cell r="AQ790" t="str">
            <v>-</v>
          </cell>
          <cell r="AS790" t="str">
            <v>-</v>
          </cell>
          <cell r="AU790" t="str">
            <v>-</v>
          </cell>
          <cell r="AZ790" t="str">
            <v>-</v>
          </cell>
          <cell r="BA790">
            <v>8.9986179146256102</v>
          </cell>
          <cell r="BC790" t="str">
            <v>-</v>
          </cell>
          <cell r="BE790" t="str">
            <v>-</v>
          </cell>
          <cell r="BI790" t="str">
            <v>-</v>
          </cell>
          <cell r="BJ790" t="str">
            <v>-</v>
          </cell>
        </row>
        <row r="791">
          <cell r="A791">
            <v>1869</v>
          </cell>
          <cell r="AH791">
            <v>8.98</v>
          </cell>
          <cell r="AJ791">
            <v>5503.0514700436906</v>
          </cell>
          <cell r="AL791">
            <v>0</v>
          </cell>
          <cell r="AO791">
            <v>0</v>
          </cell>
          <cell r="AQ791">
            <v>0</v>
          </cell>
          <cell r="AS791">
            <v>0.18900566766433727</v>
          </cell>
          <cell r="AU791">
            <v>0.11877401688513664</v>
          </cell>
          <cell r="AZ791">
            <v>1.0956228600000002</v>
          </cell>
          <cell r="BA791">
            <v>8.9799999999999898</v>
          </cell>
          <cell r="BC791">
            <v>4.6009110355865274E-2</v>
          </cell>
          <cell r="BE791">
            <v>0.96952735346821295</v>
          </cell>
          <cell r="BI791">
            <v>0.96563576973110554</v>
          </cell>
          <cell r="BJ791">
            <v>0.62117184138306158</v>
          </cell>
        </row>
        <row r="792">
          <cell r="A792">
            <v>1827</v>
          </cell>
          <cell r="AH792">
            <v>3</v>
          </cell>
          <cell r="AJ792">
            <v>8001.2794280078997</v>
          </cell>
          <cell r="AL792">
            <v>98.866402845596895</v>
          </cell>
          <cell r="AO792">
            <v>0</v>
          </cell>
          <cell r="AQ792">
            <v>0</v>
          </cell>
          <cell r="AS792">
            <v>0.23404140642561894</v>
          </cell>
          <cell r="AU792">
            <v>0.22756196481306987</v>
          </cell>
          <cell r="AZ792">
            <v>0.70390152971725295</v>
          </cell>
          <cell r="BA792">
            <v>2.99796678837285</v>
          </cell>
          <cell r="BC792">
            <v>4.2516727972011885E-3</v>
          </cell>
          <cell r="BE792">
            <v>0.9949415170353112</v>
          </cell>
          <cell r="BI792">
            <v>0.69912093803003228</v>
          </cell>
          <cell r="BJ792">
            <v>0.44972882533804437</v>
          </cell>
        </row>
        <row r="793">
          <cell r="A793">
            <v>1999</v>
          </cell>
          <cell r="AH793" t="str">
            <v>-</v>
          </cell>
          <cell r="AJ793">
            <v>790.0249376558603</v>
          </cell>
          <cell r="AL793">
            <v>0</v>
          </cell>
          <cell r="AO793">
            <v>0</v>
          </cell>
          <cell r="AQ793">
            <v>0</v>
          </cell>
          <cell r="AS793">
            <v>0</v>
          </cell>
          <cell r="AU793">
            <v>0</v>
          </cell>
          <cell r="AZ793">
            <v>0.57441195034351844</v>
          </cell>
          <cell r="BA793">
            <v>2.4</v>
          </cell>
          <cell r="BC793">
            <v>9.3825436408977534E-3</v>
          </cell>
          <cell r="BE793">
            <v>0.99750623441396502</v>
          </cell>
          <cell r="BI793">
            <v>5.1444652166502423E-2</v>
          </cell>
          <cell r="BJ793">
            <v>3.3093191363940462E-2</v>
          </cell>
        </row>
        <row r="794">
          <cell r="A794">
            <v>445</v>
          </cell>
          <cell r="AH794">
            <v>2.7789999999999999</v>
          </cell>
          <cell r="AJ794">
            <v>7921.813673371651</v>
          </cell>
          <cell r="AL794">
            <v>0</v>
          </cell>
          <cell r="AO794">
            <v>0</v>
          </cell>
          <cell r="AQ794">
            <v>0.15085652670146896</v>
          </cell>
          <cell r="AS794">
            <v>0.25118026423670886</v>
          </cell>
          <cell r="AU794">
            <v>0.24387122485632187</v>
          </cell>
          <cell r="AZ794">
            <v>0.41998457033688957</v>
          </cell>
          <cell r="BA794">
            <v>2.7790000000000101</v>
          </cell>
          <cell r="BC794">
            <v>3.2051581841442303E-3</v>
          </cell>
          <cell r="BE794">
            <v>0.99820402298850575</v>
          </cell>
          <cell r="BI794">
            <v>0.41788281796652438</v>
          </cell>
          <cell r="BJ794">
            <v>0.26881464798149668</v>
          </cell>
        </row>
        <row r="795">
          <cell r="A795">
            <v>2028</v>
          </cell>
          <cell r="AH795">
            <v>9</v>
          </cell>
          <cell r="AJ795">
            <v>8559.2678868552357</v>
          </cell>
          <cell r="AL795">
            <v>0</v>
          </cell>
          <cell r="AO795">
            <v>0</v>
          </cell>
          <cell r="AQ795">
            <v>0</v>
          </cell>
          <cell r="AS795">
            <v>0</v>
          </cell>
          <cell r="AU795">
            <v>0.23908252911813643</v>
          </cell>
          <cell r="AZ795">
            <v>2.154044813788194</v>
          </cell>
          <cell r="BA795">
            <v>9</v>
          </cell>
          <cell r="BC795">
            <v>7.2189919084630584E-3</v>
          </cell>
          <cell r="BE795">
            <v>0.99828102325652046</v>
          </cell>
          <cell r="BI795">
            <v>2.138350874885854</v>
          </cell>
          <cell r="BJ795">
            <v>1.3755531765831388</v>
          </cell>
        </row>
        <row r="796">
          <cell r="A796">
            <v>1901</v>
          </cell>
          <cell r="AH796">
            <v>2.99</v>
          </cell>
          <cell r="AJ796">
            <v>8026.5475133279087</v>
          </cell>
          <cell r="AL796">
            <v>103.38741670819999</v>
          </cell>
          <cell r="AO796">
            <v>0</v>
          </cell>
          <cell r="AQ796">
            <v>0</v>
          </cell>
          <cell r="AS796">
            <v>0.24092169334369717</v>
          </cell>
          <cell r="AU796">
            <v>0.23474479532585135</v>
          </cell>
          <cell r="AZ796">
            <v>0.72218542243690653</v>
          </cell>
          <cell r="BA796">
            <v>2.98833240974573</v>
          </cell>
          <cell r="BC796">
            <v>5.0610642827798539E-3</v>
          </cell>
          <cell r="BE796">
            <v>0.99664110601481726</v>
          </cell>
          <cell r="BI796">
            <v>0.71792644610923362</v>
          </cell>
          <cell r="BJ796">
            <v>0.4618259870711422</v>
          </cell>
        </row>
        <row r="797">
          <cell r="A797">
            <v>1721</v>
          </cell>
          <cell r="AH797">
            <v>9</v>
          </cell>
          <cell r="AJ797">
            <v>8546.1021654636315</v>
          </cell>
          <cell r="AL797">
            <v>0</v>
          </cell>
          <cell r="AO797">
            <v>0</v>
          </cell>
          <cell r="AQ797">
            <v>0.25098323526889127</v>
          </cell>
          <cell r="AS797">
            <v>0.15301877000035655</v>
          </cell>
          <cell r="AU797">
            <v>0.12040410882842864</v>
          </cell>
          <cell r="AZ797">
            <v>1.3779340238532107</v>
          </cell>
          <cell r="BA797">
            <v>9</v>
          </cell>
          <cell r="BC797">
            <v>1.8054627992381441E-2</v>
          </cell>
          <cell r="BE797">
            <v>0.99829242506065852</v>
          </cell>
          <cell r="BI797">
            <v>1.3514821021830963</v>
          </cell>
          <cell r="BJ797">
            <v>0.86937813648213957</v>
          </cell>
        </row>
        <row r="798">
          <cell r="A798">
            <v>1773</v>
          </cell>
          <cell r="AH798">
            <v>2.9836164795000002</v>
          </cell>
          <cell r="AJ798">
            <v>8760</v>
          </cell>
          <cell r="AL798">
            <v>0</v>
          </cell>
          <cell r="AO798" t="str">
            <v>-</v>
          </cell>
          <cell r="AQ798" t="str">
            <v>-</v>
          </cell>
          <cell r="AS798" t="str">
            <v>-</v>
          </cell>
          <cell r="AU798" t="str">
            <v>-</v>
          </cell>
          <cell r="AZ798" t="str">
            <v>-</v>
          </cell>
          <cell r="BA798">
            <v>2.99</v>
          </cell>
          <cell r="BC798" t="str">
            <v>-</v>
          </cell>
          <cell r="BE798" t="str">
            <v>-</v>
          </cell>
          <cell r="BI798">
            <v>2.9733733137764315</v>
          </cell>
          <cell r="BJ798">
            <v>1.786856988627376</v>
          </cell>
        </row>
        <row r="799">
          <cell r="A799">
            <v>1778</v>
          </cell>
          <cell r="AH799">
            <v>2.99</v>
          </cell>
          <cell r="AJ799">
            <v>8760</v>
          </cell>
          <cell r="AL799">
            <v>0</v>
          </cell>
          <cell r="AO799" t="str">
            <v>-</v>
          </cell>
          <cell r="AQ799" t="str">
            <v>-</v>
          </cell>
          <cell r="AS799" t="str">
            <v>-</v>
          </cell>
          <cell r="AU799" t="str">
            <v>-</v>
          </cell>
          <cell r="AZ799" t="str">
            <v>-</v>
          </cell>
          <cell r="BA799">
            <v>2.99</v>
          </cell>
          <cell r="BC799" t="str">
            <v>-</v>
          </cell>
          <cell r="BE799" t="str">
            <v>-</v>
          </cell>
          <cell r="BI799">
            <v>2.9799533247561647</v>
          </cell>
          <cell r="BJ799">
            <v>1.7908112645838814</v>
          </cell>
        </row>
        <row r="800">
          <cell r="A800">
            <v>1772</v>
          </cell>
          <cell r="AH800">
            <v>2.99</v>
          </cell>
          <cell r="AJ800">
            <v>8760</v>
          </cell>
          <cell r="AL800">
            <v>0</v>
          </cell>
          <cell r="AO800" t="str">
            <v>-</v>
          </cell>
          <cell r="AQ800" t="str">
            <v>-</v>
          </cell>
          <cell r="AS800" t="str">
            <v>-</v>
          </cell>
          <cell r="AU800" t="str">
            <v>-</v>
          </cell>
          <cell r="AZ800" t="str">
            <v>-</v>
          </cell>
          <cell r="BA800">
            <v>2.99</v>
          </cell>
          <cell r="BC800" t="str">
            <v>-</v>
          </cell>
          <cell r="BE800" t="str">
            <v>-</v>
          </cell>
          <cell r="BI800">
            <v>2.9797505191999996</v>
          </cell>
          <cell r="BJ800">
            <v>1.7906893880190764</v>
          </cell>
        </row>
        <row r="801">
          <cell r="A801">
            <v>1785</v>
          </cell>
          <cell r="AH801">
            <v>2.9566716431</v>
          </cell>
          <cell r="AJ801">
            <v>8760</v>
          </cell>
          <cell r="AL801">
            <v>0</v>
          </cell>
          <cell r="AO801" t="str">
            <v>-</v>
          </cell>
          <cell r="AQ801" t="str">
            <v>-</v>
          </cell>
          <cell r="AS801" t="str">
            <v>-</v>
          </cell>
          <cell r="AU801" t="str">
            <v>-</v>
          </cell>
          <cell r="AZ801" t="str">
            <v>-</v>
          </cell>
          <cell r="BA801">
            <v>2.99</v>
          </cell>
          <cell r="BC801" t="str">
            <v>-</v>
          </cell>
          <cell r="BE801" t="str">
            <v>-</v>
          </cell>
          <cell r="BI801">
            <v>2.9464747030989691</v>
          </cell>
          <cell r="BJ801">
            <v>1.770692193493614</v>
          </cell>
        </row>
        <row r="802">
          <cell r="A802">
            <v>1777</v>
          </cell>
          <cell r="AH802">
            <v>2.99</v>
          </cell>
          <cell r="AJ802">
            <v>8760</v>
          </cell>
          <cell r="AL802">
            <v>0</v>
          </cell>
          <cell r="AO802" t="str">
            <v>-</v>
          </cell>
          <cell r="AQ802" t="str">
            <v>-</v>
          </cell>
          <cell r="AS802" t="str">
            <v>-</v>
          </cell>
          <cell r="AU802" t="str">
            <v>-</v>
          </cell>
          <cell r="AZ802" t="str">
            <v>-</v>
          </cell>
          <cell r="BA802">
            <v>2.99</v>
          </cell>
          <cell r="BC802" t="str">
            <v>-</v>
          </cell>
          <cell r="BE802" t="str">
            <v>-</v>
          </cell>
          <cell r="BI802">
            <v>2.9799377243287672</v>
          </cell>
          <cell r="BJ802">
            <v>1.7908018894635118</v>
          </cell>
        </row>
        <row r="803">
          <cell r="A803">
            <v>573</v>
          </cell>
          <cell r="AH803">
            <v>8.64</v>
          </cell>
          <cell r="AJ803">
            <v>7739.266666666671</v>
          </cell>
          <cell r="AL803">
            <v>0</v>
          </cell>
          <cell r="AO803">
            <v>0.27102284065695792</v>
          </cell>
          <cell r="AQ803">
            <v>0.2649252580001345</v>
          </cell>
          <cell r="AS803">
            <v>0.24755153836608948</v>
          </cell>
          <cell r="AU803">
            <v>0.22539000000000001</v>
          </cell>
          <cell r="AZ803">
            <v>2.1388452914830132</v>
          </cell>
          <cell r="BA803">
            <v>8.6400000000000201</v>
          </cell>
          <cell r="BC803">
            <v>8.8481547865262196E-3</v>
          </cell>
          <cell r="BE803">
            <v>0.99903729071537284</v>
          </cell>
          <cell r="BI803">
            <v>2.0821086038946262</v>
          </cell>
          <cell r="BJ803">
            <v>1.33937378459053</v>
          </cell>
        </row>
        <row r="804">
          <cell r="A804">
            <v>1940</v>
          </cell>
          <cell r="AH804">
            <v>3</v>
          </cell>
          <cell r="AJ804">
            <v>8370.7142857142899</v>
          </cell>
          <cell r="AL804">
            <v>0</v>
          </cell>
          <cell r="AO804">
            <v>0</v>
          </cell>
          <cell r="AQ804">
            <v>0</v>
          </cell>
          <cell r="AS804">
            <v>0</v>
          </cell>
          <cell r="AU804">
            <v>0.21306179401993358</v>
          </cell>
          <cell r="AZ804">
            <v>0.71801493792939808</v>
          </cell>
          <cell r="BA804">
            <v>3</v>
          </cell>
          <cell r="BC804">
            <v>6.790915396168027E-3</v>
          </cell>
          <cell r="BE804">
            <v>0.99667774086378746</v>
          </cell>
          <cell r="BI804">
            <v>0.71312270597041327</v>
          </cell>
          <cell r="BJ804">
            <v>0.45873584873835477</v>
          </cell>
        </row>
        <row r="805">
          <cell r="A805">
            <v>2046</v>
          </cell>
          <cell r="AH805">
            <v>9</v>
          </cell>
          <cell r="AJ805">
            <v>8552.527584752348</v>
          </cell>
          <cell r="AL805">
            <v>0</v>
          </cell>
          <cell r="AO805">
            <v>0</v>
          </cell>
          <cell r="AQ805">
            <v>0</v>
          </cell>
          <cell r="AS805">
            <v>0</v>
          </cell>
          <cell r="AU805">
            <v>0.23883977532579981</v>
          </cell>
          <cell r="AZ805">
            <v>2.154044813788194</v>
          </cell>
          <cell r="BA805">
            <v>9</v>
          </cell>
          <cell r="BC805">
            <v>7.430082609038117E-3</v>
          </cell>
          <cell r="BE805">
            <v>0.99904535665919236</v>
          </cell>
          <cell r="BI805">
            <v>2.1380247894686391</v>
          </cell>
          <cell r="BJ805">
            <v>1.3753434131449886</v>
          </cell>
        </row>
        <row r="806">
          <cell r="A806">
            <v>1730</v>
          </cell>
          <cell r="AH806">
            <v>2.63</v>
          </cell>
          <cell r="AJ806">
            <v>8488.4500000000007</v>
          </cell>
          <cell r="AL806">
            <v>0</v>
          </cell>
          <cell r="AO806">
            <v>0</v>
          </cell>
          <cell r="AQ806">
            <v>0.31731053119202007</v>
          </cell>
          <cell r="AS806">
            <v>0.25278506300626336</v>
          </cell>
          <cell r="AU806">
            <v>0.226606</v>
          </cell>
          <cell r="AZ806">
            <v>0.66482471570647261</v>
          </cell>
          <cell r="BA806">
            <v>2.63</v>
          </cell>
          <cell r="BC806">
            <v>6.0378591414907302E-3</v>
          </cell>
          <cell r="BE806">
            <v>1</v>
          </cell>
          <cell r="BI806">
            <v>0.66000656961556525</v>
          </cell>
          <cell r="BJ806">
            <v>0.42456742907026146</v>
          </cell>
        </row>
        <row r="807">
          <cell r="A807">
            <v>294</v>
          </cell>
          <cell r="AH807">
            <v>134.298</v>
          </cell>
          <cell r="AJ807">
            <v>4320.3873664457533</v>
          </cell>
          <cell r="AL807">
            <v>11.05110157079565</v>
          </cell>
          <cell r="AO807" t="str">
            <v>-</v>
          </cell>
          <cell r="AQ807" t="str">
            <v>-</v>
          </cell>
          <cell r="AS807" t="str">
            <v>-</v>
          </cell>
          <cell r="AU807" t="str">
            <v>-</v>
          </cell>
          <cell r="AZ807">
            <v>134.29779944735415</v>
          </cell>
          <cell r="BA807">
            <v>135.041</v>
          </cell>
          <cell r="BC807">
            <v>4.6846020382390391E-3</v>
          </cell>
          <cell r="BE807">
            <v>0.49445644612061068</v>
          </cell>
          <cell r="BI807">
            <v>132.04232482057819</v>
          </cell>
          <cell r="BJ807">
            <v>84.939867204938722</v>
          </cell>
        </row>
        <row r="808">
          <cell r="A808">
            <v>294</v>
          </cell>
          <cell r="AH808">
            <v>137.63399999999999</v>
          </cell>
          <cell r="AJ808">
            <v>4375.0393052860272</v>
          </cell>
          <cell r="AL808">
            <v>11.897211135928119</v>
          </cell>
          <cell r="AO808" t="str">
            <v>-</v>
          </cell>
          <cell r="AQ808" t="str">
            <v>-</v>
          </cell>
          <cell r="AS808" t="str">
            <v>-</v>
          </cell>
          <cell r="AU808" t="str">
            <v>-</v>
          </cell>
          <cell r="AZ808">
            <v>137.62044166925656</v>
          </cell>
          <cell r="BA808">
            <v>138.06621450631499</v>
          </cell>
          <cell r="BC808">
            <v>2.5477716828256537E-2</v>
          </cell>
          <cell r="BE808">
            <v>0.50079183977419572</v>
          </cell>
          <cell r="BI808">
            <v>128.33985111140572</v>
          </cell>
          <cell r="BJ808">
            <v>82.558148876257235</v>
          </cell>
        </row>
        <row r="809">
          <cell r="A809">
            <v>1870</v>
          </cell>
          <cell r="AH809">
            <v>2.2000000000000002</v>
          </cell>
          <cell r="AJ809">
            <v>8211.1872353297076</v>
          </cell>
          <cell r="AL809">
            <v>0</v>
          </cell>
          <cell r="AO809">
            <v>0</v>
          </cell>
          <cell r="AQ809">
            <v>0</v>
          </cell>
          <cell r="AS809">
            <v>0.21876598669662306</v>
          </cell>
          <cell r="AU809">
            <v>0.20828330308529946</v>
          </cell>
          <cell r="AZ809">
            <v>0.48216023467935726</v>
          </cell>
          <cell r="BA809">
            <v>2.2000000000000099</v>
          </cell>
          <cell r="BC809">
            <v>1.9065221770337169E-2</v>
          </cell>
          <cell r="BE809">
            <v>0.99818511796733211</v>
          </cell>
          <cell r="BI809">
            <v>0.47295102925489801</v>
          </cell>
          <cell r="BJ809">
            <v>0.30423879368935075</v>
          </cell>
        </row>
        <row r="810">
          <cell r="A810">
            <v>1807</v>
          </cell>
          <cell r="AH810">
            <v>3</v>
          </cell>
          <cell r="AJ810">
            <v>8385.1476625612522</v>
          </cell>
          <cell r="AL810">
            <v>0</v>
          </cell>
          <cell r="AO810">
            <v>0</v>
          </cell>
          <cell r="AQ810">
            <v>0</v>
          </cell>
          <cell r="AS810">
            <v>0.23946229281073653</v>
          </cell>
          <cell r="AU810">
            <v>0.19742749304727852</v>
          </cell>
          <cell r="AZ810">
            <v>0.72327190920554862</v>
          </cell>
          <cell r="BA810">
            <v>3</v>
          </cell>
          <cell r="BC810">
            <v>1.9652493368215236E-2</v>
          </cell>
          <cell r="BE810">
            <v>0.99324592769169651</v>
          </cell>
          <cell r="BI810">
            <v>0.70896115695095641</v>
          </cell>
          <cell r="BJ810">
            <v>0.4560588175549079</v>
          </cell>
        </row>
        <row r="811">
          <cell r="A811">
            <v>1808</v>
          </cell>
          <cell r="AH811">
            <v>4.5</v>
          </cell>
          <cell r="AJ811">
            <v>8010.2800953516098</v>
          </cell>
          <cell r="AL811">
            <v>0</v>
          </cell>
          <cell r="AO811">
            <v>0</v>
          </cell>
          <cell r="AQ811">
            <v>0</v>
          </cell>
          <cell r="AS811">
            <v>0.23655824901025629</v>
          </cell>
          <cell r="AU811">
            <v>0.18637763210170841</v>
          </cell>
          <cell r="AZ811">
            <v>1.0717508029658671</v>
          </cell>
          <cell r="BA811">
            <v>4.5</v>
          </cell>
          <cell r="BC811">
            <v>4.5253394724095357E-3</v>
          </cell>
          <cell r="BE811">
            <v>0.99324592769169651</v>
          </cell>
          <cell r="BI811">
            <v>1.066867786506368</v>
          </cell>
          <cell r="BJ811">
            <v>0.68629212818097218</v>
          </cell>
        </row>
        <row r="812">
          <cell r="A812">
            <v>1895</v>
          </cell>
          <cell r="AH812">
            <v>9</v>
          </cell>
          <cell r="AJ812">
            <v>8271.2195121951227</v>
          </cell>
          <cell r="AL812">
            <v>0</v>
          </cell>
          <cell r="AO812">
            <v>0</v>
          </cell>
          <cell r="AQ812">
            <v>0</v>
          </cell>
          <cell r="AS812">
            <v>0.30846194180059766</v>
          </cell>
          <cell r="AU812">
            <v>0.29126674057649671</v>
          </cell>
          <cell r="AZ812">
            <v>2.227462786814407</v>
          </cell>
          <cell r="BA812">
            <v>9</v>
          </cell>
          <cell r="BC812">
            <v>5.7869046583107304E-3</v>
          </cell>
          <cell r="BE812">
            <v>0.99760805515900774</v>
          </cell>
          <cell r="BI812">
            <v>2.2141563978656125</v>
          </cell>
          <cell r="BJ812">
            <v>1.4243171699773096</v>
          </cell>
        </row>
        <row r="813">
          <cell r="A813">
            <v>303</v>
          </cell>
          <cell r="AH813">
            <v>2.2000000000000002</v>
          </cell>
          <cell r="AJ813">
            <v>7217.8</v>
          </cell>
          <cell r="AL813">
            <v>0</v>
          </cell>
          <cell r="AO813" t="str">
            <v>-</v>
          </cell>
          <cell r="AQ813" t="str">
            <v>-</v>
          </cell>
          <cell r="AS813" t="str">
            <v>-</v>
          </cell>
          <cell r="AU813" t="str">
            <v>-</v>
          </cell>
          <cell r="AZ813">
            <v>0.33932246575342456</v>
          </cell>
          <cell r="BA813">
            <v>2.2000000000000002</v>
          </cell>
          <cell r="BC813">
            <v>4.0878224634067602E-2</v>
          </cell>
          <cell r="BE813">
            <v>1</v>
          </cell>
          <cell r="BI813">
            <v>0.32263640973101648</v>
          </cell>
          <cell r="BJ813">
            <v>0.20754476896153412</v>
          </cell>
        </row>
        <row r="814">
          <cell r="A814">
            <v>458</v>
          </cell>
          <cell r="AH814">
            <v>2.1949999999999998</v>
          </cell>
          <cell r="AJ814">
            <v>7765.8935580524303</v>
          </cell>
          <cell r="AL814">
            <v>0</v>
          </cell>
          <cell r="AO814" t="str">
            <v>-</v>
          </cell>
          <cell r="AQ814" t="str">
            <v>-</v>
          </cell>
          <cell r="AS814" t="str">
            <v>-</v>
          </cell>
          <cell r="AU814" t="str">
            <v>-</v>
          </cell>
          <cell r="AZ814" t="str">
            <v>-</v>
          </cell>
          <cell r="BA814">
            <v>2.1949999999999998</v>
          </cell>
          <cell r="BC814" t="str">
            <v>-</v>
          </cell>
          <cell r="BE814" t="str">
            <v>-</v>
          </cell>
          <cell r="BI814">
            <v>0.81279452704909072</v>
          </cell>
          <cell r="BJ814">
            <v>0.48845113872739654</v>
          </cell>
        </row>
        <row r="815">
          <cell r="A815">
            <v>1654</v>
          </cell>
          <cell r="AH815">
            <v>2.9</v>
          </cell>
          <cell r="AJ815">
            <v>8442.633950617279</v>
          </cell>
          <cell r="AL815">
            <v>311.21296296296293</v>
          </cell>
          <cell r="AO815">
            <v>0.25507833590937107</v>
          </cell>
          <cell r="AQ815">
            <v>0.22319752884939895</v>
          </cell>
          <cell r="AS815">
            <v>0.23158538368856585</v>
          </cell>
          <cell r="AU815">
            <v>0.21968681481481478</v>
          </cell>
          <cell r="AZ815">
            <v>0.6026333278933772</v>
          </cell>
          <cell r="BA815">
            <v>2.9</v>
          </cell>
          <cell r="BC815">
            <v>1.8824519438119081E-2</v>
          </cell>
          <cell r="BE815">
            <v>1.0420418992051406</v>
          </cell>
          <cell r="BI815">
            <v>0.57362173342796574</v>
          </cell>
          <cell r="BJ815">
            <v>0.3689980006747417</v>
          </cell>
        </row>
        <row r="816">
          <cell r="A816">
            <v>1909</v>
          </cell>
          <cell r="AH816">
            <v>2.75</v>
          </cell>
          <cell r="AJ816">
            <v>8143.1551932367192</v>
          </cell>
          <cell r="AL816">
            <v>0</v>
          </cell>
          <cell r="AO816">
            <v>0</v>
          </cell>
          <cell r="AQ816">
            <v>0</v>
          </cell>
          <cell r="AS816">
            <v>0.17719344861584321</v>
          </cell>
          <cell r="AU816">
            <v>0.22780163043478263</v>
          </cell>
          <cell r="AZ816">
            <v>0.48905391817972726</v>
          </cell>
          <cell r="BA816">
            <v>2.75</v>
          </cell>
          <cell r="BC816">
            <v>8.4585436565789637E-3</v>
          </cell>
          <cell r="BE816">
            <v>0.99637302020603113</v>
          </cell>
          <cell r="BI816">
            <v>0.48490034663769399</v>
          </cell>
          <cell r="BJ816">
            <v>0.31192552166133641</v>
          </cell>
        </row>
        <row r="817">
          <cell r="A817">
            <v>585</v>
          </cell>
          <cell r="AH817">
            <v>2.7</v>
          </cell>
          <cell r="AJ817">
            <v>7771.7128378378393</v>
          </cell>
          <cell r="AL817">
            <v>60.278716216216189</v>
          </cell>
          <cell r="AO817">
            <v>0.18240672315574086</v>
          </cell>
          <cell r="AQ817">
            <v>0.24453116755835178</v>
          </cell>
          <cell r="AS817">
            <v>0.17735516156872641</v>
          </cell>
          <cell r="AU817">
            <v>0.17307912162162165</v>
          </cell>
          <cell r="AZ817">
            <v>0.52497127824343015</v>
          </cell>
          <cell r="BA817">
            <v>2.6998846984787601</v>
          </cell>
          <cell r="BC817">
            <v>3.7620601397891938E-2</v>
          </cell>
          <cell r="BE817">
            <v>0.90261708626434689</v>
          </cell>
          <cell r="BI817">
            <v>0.49456649268646319</v>
          </cell>
          <cell r="BJ817">
            <v>0.31814353670220796</v>
          </cell>
        </row>
        <row r="818">
          <cell r="A818">
            <v>176</v>
          </cell>
          <cell r="AH818" t="str">
            <v>-</v>
          </cell>
          <cell r="AJ818">
            <v>8244.2666666666701</v>
          </cell>
          <cell r="AL818">
            <v>67.783333333333303</v>
          </cell>
          <cell r="AO818" t="str">
            <v>-</v>
          </cell>
          <cell r="AQ818" t="str">
            <v>-</v>
          </cell>
          <cell r="AS818" t="str">
            <v>-</v>
          </cell>
          <cell r="AU818" t="str">
            <v>-</v>
          </cell>
          <cell r="AZ818" t="str">
            <v>-</v>
          </cell>
          <cell r="BA818">
            <v>12.9519332374885</v>
          </cell>
          <cell r="BC818" t="str">
            <v>-</v>
          </cell>
          <cell r="BE818" t="str">
            <v>-</v>
          </cell>
          <cell r="BI818" t="str">
            <v>-</v>
          </cell>
          <cell r="BJ818" t="str">
            <v>-</v>
          </cell>
        </row>
        <row r="819">
          <cell r="A819">
            <v>227</v>
          </cell>
          <cell r="AH819" t="str">
            <v>-</v>
          </cell>
          <cell r="AJ819">
            <v>7404.2</v>
          </cell>
          <cell r="AL819">
            <v>189.38333333333301</v>
          </cell>
          <cell r="AO819" t="str">
            <v>-</v>
          </cell>
          <cell r="AQ819" t="str">
            <v>-</v>
          </cell>
          <cell r="AS819" t="str">
            <v>-</v>
          </cell>
          <cell r="AU819" t="str">
            <v>-</v>
          </cell>
          <cell r="AZ819" t="str">
            <v>-</v>
          </cell>
          <cell r="BA819">
            <v>21.732291518057998</v>
          </cell>
          <cell r="BC819" t="str">
            <v>-</v>
          </cell>
          <cell r="BE819" t="str">
            <v>-</v>
          </cell>
          <cell r="BI819" t="str">
            <v>-</v>
          </cell>
          <cell r="BJ819" t="str">
            <v>-</v>
          </cell>
        </row>
        <row r="820">
          <cell r="A820">
            <v>2050</v>
          </cell>
          <cell r="AH820">
            <v>9</v>
          </cell>
          <cell r="AJ820">
            <v>8733.6272878535747</v>
          </cell>
          <cell r="AL820">
            <v>0</v>
          </cell>
          <cell r="AO820">
            <v>0</v>
          </cell>
          <cell r="AQ820">
            <v>0</v>
          </cell>
          <cell r="AS820">
            <v>0</v>
          </cell>
          <cell r="AU820">
            <v>0.23018336106489182</v>
          </cell>
          <cell r="AZ820">
            <v>2.154044813788194</v>
          </cell>
          <cell r="BA820">
            <v>9</v>
          </cell>
          <cell r="BC820">
            <v>7.4556801677569317E-3</v>
          </cell>
          <cell r="BE820">
            <v>0.99833610648918458</v>
          </cell>
          <cell r="BI820">
            <v>2.1379581781409054</v>
          </cell>
          <cell r="BJ820">
            <v>1.3753005635712652</v>
          </cell>
        </row>
        <row r="821">
          <cell r="A821">
            <v>1733</v>
          </cell>
          <cell r="AH821">
            <v>3</v>
          </cell>
          <cell r="AJ821">
            <v>8186</v>
          </cell>
          <cell r="AL821">
            <v>0</v>
          </cell>
          <cell r="AO821">
            <v>0</v>
          </cell>
          <cell r="AQ821">
            <v>0.20467379680785713</v>
          </cell>
          <cell r="AS821">
            <v>0.18279820397870541</v>
          </cell>
          <cell r="AU821">
            <v>0.210226</v>
          </cell>
          <cell r="AZ821">
            <v>0.54839461193611627</v>
          </cell>
          <cell r="BA821">
            <v>3</v>
          </cell>
          <cell r="BC821">
            <v>8.9006794277676406E-3</v>
          </cell>
          <cell r="BE821">
            <v>0.99310312024353087</v>
          </cell>
          <cell r="BI821">
            <v>0.53868544989188394</v>
          </cell>
          <cell r="BJ821">
            <v>0.34652427273772485</v>
          </cell>
        </row>
        <row r="822">
          <cell r="A822">
            <v>1811</v>
          </cell>
          <cell r="AH822">
            <v>3</v>
          </cell>
          <cell r="AJ822">
            <v>8724.7420965058191</v>
          </cell>
          <cell r="AL822">
            <v>0</v>
          </cell>
          <cell r="AO822">
            <v>0</v>
          </cell>
          <cell r="AQ822">
            <v>0</v>
          </cell>
          <cell r="AS822">
            <v>0.19429550844576346</v>
          </cell>
          <cell r="AU822">
            <v>0.14345790349417639</v>
          </cell>
          <cell r="AZ822">
            <v>0.58385800287951917</v>
          </cell>
          <cell r="BA822">
            <v>3</v>
          </cell>
          <cell r="BC822">
            <v>4.4044597816424724E-3</v>
          </cell>
          <cell r="BE822">
            <v>0.99824873308564888</v>
          </cell>
          <cell r="BI822">
            <v>0.58123126457603314</v>
          </cell>
          <cell r="BJ822">
            <v>0.37389304145872487</v>
          </cell>
        </row>
        <row r="823">
          <cell r="A823">
            <v>1987</v>
          </cell>
          <cell r="AH823">
            <v>9</v>
          </cell>
          <cell r="AJ823">
            <v>8368.0532445923454</v>
          </cell>
          <cell r="AL823">
            <v>0</v>
          </cell>
          <cell r="AO823">
            <v>0</v>
          </cell>
          <cell r="AQ823">
            <v>0</v>
          </cell>
          <cell r="AS823">
            <v>0</v>
          </cell>
          <cell r="AU823">
            <v>0.14555540765391017</v>
          </cell>
          <cell r="AZ823">
            <v>2.154044813788194</v>
          </cell>
          <cell r="BA823">
            <v>9</v>
          </cell>
          <cell r="BC823">
            <v>7.0337576185809077E-3</v>
          </cell>
          <cell r="BE823">
            <v>0.99833610648918458</v>
          </cell>
          <cell r="BI823">
            <v>2.1388685329532504</v>
          </cell>
          <cell r="BJ823">
            <v>1.3758861744121453</v>
          </cell>
        </row>
        <row r="824">
          <cell r="A824">
            <v>391</v>
          </cell>
          <cell r="AH824">
            <v>0</v>
          </cell>
          <cell r="AJ824">
            <v>0</v>
          </cell>
          <cell r="AL824">
            <v>0</v>
          </cell>
          <cell r="AO824" t="str">
            <v>-</v>
          </cell>
          <cell r="AQ824" t="str">
            <v>-</v>
          </cell>
          <cell r="AS824" t="str">
            <v>-</v>
          </cell>
          <cell r="AU824" t="str">
            <v>-</v>
          </cell>
          <cell r="AZ824">
            <v>0</v>
          </cell>
          <cell r="BA824">
            <v>0</v>
          </cell>
          <cell r="BC824">
            <v>1.0000000000000001E-5</v>
          </cell>
          <cell r="BE824">
            <v>9.9999999999999992E-2</v>
          </cell>
          <cell r="BI824">
            <v>0</v>
          </cell>
          <cell r="BJ824">
            <v>0</v>
          </cell>
        </row>
        <row r="825">
          <cell r="A825">
            <v>391</v>
          </cell>
          <cell r="AH825">
            <v>0</v>
          </cell>
          <cell r="AJ825">
            <v>0</v>
          </cell>
          <cell r="AL825">
            <v>0</v>
          </cell>
          <cell r="AO825" t="str">
            <v>-</v>
          </cell>
          <cell r="AQ825" t="str">
            <v>-</v>
          </cell>
          <cell r="AS825" t="str">
            <v>-</v>
          </cell>
          <cell r="AU825" t="str">
            <v>-</v>
          </cell>
          <cell r="AZ825">
            <v>0</v>
          </cell>
          <cell r="BA825">
            <v>0</v>
          </cell>
          <cell r="BC825">
            <v>1.0000000000000001E-5</v>
          </cell>
          <cell r="BE825">
            <v>9.9999999999999992E-2</v>
          </cell>
          <cell r="BI825">
            <v>0</v>
          </cell>
          <cell r="BJ825">
            <v>0</v>
          </cell>
        </row>
        <row r="826">
          <cell r="A826">
            <v>391</v>
          </cell>
          <cell r="AH826">
            <v>2.327</v>
          </cell>
          <cell r="AJ826">
            <v>705.84854166666685</v>
          </cell>
          <cell r="AL826">
            <v>4.3807291666666694</v>
          </cell>
          <cell r="AO826" t="str">
            <v>-</v>
          </cell>
          <cell r="AQ826" t="str">
            <v>-</v>
          </cell>
          <cell r="AS826" t="str">
            <v>-</v>
          </cell>
          <cell r="AU826" t="str">
            <v>-</v>
          </cell>
          <cell r="AZ826">
            <v>2.3240215894744485</v>
          </cell>
          <cell r="BA826">
            <v>2.327</v>
          </cell>
          <cell r="BC826">
            <v>8.125000000000001E-6</v>
          </cell>
          <cell r="BE826">
            <v>8.112416761796043E-2</v>
          </cell>
          <cell r="BI826">
            <v>2.2693395657313866</v>
          </cell>
          <cell r="BJ826">
            <v>1.4598152646741112</v>
          </cell>
        </row>
        <row r="827">
          <cell r="A827">
            <v>391</v>
          </cell>
          <cell r="AH827">
            <v>2.3420000000000001</v>
          </cell>
          <cell r="AJ827">
            <v>710.3984892923653</v>
          </cell>
          <cell r="AL827">
            <v>4.4089676443203007</v>
          </cell>
          <cell r="AO827" t="str">
            <v>-</v>
          </cell>
          <cell r="AQ827" t="str">
            <v>-</v>
          </cell>
          <cell r="AS827" t="str">
            <v>-</v>
          </cell>
          <cell r="AU827" t="str">
            <v>-</v>
          </cell>
          <cell r="AZ827">
            <v>2.3390023904379711</v>
          </cell>
          <cell r="BA827">
            <v>2.3420000000000001</v>
          </cell>
          <cell r="BC827">
            <v>8.1773743016759777E-6</v>
          </cell>
          <cell r="BE827">
            <v>8.1647099510641738E-2</v>
          </cell>
          <cell r="BI827">
            <v>2.2852927436978612</v>
          </cell>
          <cell r="BJ827">
            <v>1.4700775863941382</v>
          </cell>
        </row>
        <row r="828">
          <cell r="A828">
            <v>391</v>
          </cell>
          <cell r="AH828">
            <v>2.3380000000000001</v>
          </cell>
          <cell r="AJ828">
            <v>709.27360684357552</v>
          </cell>
          <cell r="AL828">
            <v>4.3130004655493455</v>
          </cell>
          <cell r="AO828" t="str">
            <v>-</v>
          </cell>
          <cell r="AQ828" t="str">
            <v>-</v>
          </cell>
          <cell r="AS828" t="str">
            <v>-</v>
          </cell>
          <cell r="AU828" t="str">
            <v>-</v>
          </cell>
          <cell r="AZ828">
            <v>2.3350075101810317</v>
          </cell>
          <cell r="BA828">
            <v>2.3380000000000001</v>
          </cell>
          <cell r="BC828">
            <v>8.1634078212290504E-6</v>
          </cell>
          <cell r="BE828">
            <v>8.1507651005926718E-2</v>
          </cell>
          <cell r="BI828">
            <v>2.2803073755833365</v>
          </cell>
          <cell r="BJ828">
            <v>1.4668706108566287</v>
          </cell>
        </row>
        <row r="829">
          <cell r="A829">
            <v>391</v>
          </cell>
          <cell r="AH829">
            <v>0</v>
          </cell>
          <cell r="AJ829">
            <v>0</v>
          </cell>
          <cell r="AL829">
            <v>0</v>
          </cell>
          <cell r="AO829" t="str">
            <v>-</v>
          </cell>
          <cell r="AQ829" t="str">
            <v>-</v>
          </cell>
          <cell r="AS829" t="str">
            <v>-</v>
          </cell>
          <cell r="AU829" t="str">
            <v>-</v>
          </cell>
          <cell r="AZ829">
            <v>0</v>
          </cell>
          <cell r="BA829">
            <v>0</v>
          </cell>
          <cell r="BC829">
            <v>1.0000000000000001E-5</v>
          </cell>
          <cell r="BE829">
            <v>9.9999999999999992E-2</v>
          </cell>
          <cell r="BI829">
            <v>0</v>
          </cell>
          <cell r="BJ829">
            <v>0</v>
          </cell>
        </row>
        <row r="830">
          <cell r="A830">
            <v>391</v>
          </cell>
          <cell r="AH830">
            <v>2.3420000000000001</v>
          </cell>
          <cell r="AJ830">
            <v>710.97090549348263</v>
          </cell>
          <cell r="AL830">
            <v>3.8365514432029824</v>
          </cell>
          <cell r="AO830" t="str">
            <v>-</v>
          </cell>
          <cell r="AQ830" t="str">
            <v>-</v>
          </cell>
          <cell r="AS830" t="str">
            <v>-</v>
          </cell>
          <cell r="AU830" t="str">
            <v>-</v>
          </cell>
          <cell r="AZ830">
            <v>2.3390023904379711</v>
          </cell>
          <cell r="BA830">
            <v>2.3420000000000001</v>
          </cell>
          <cell r="BC830">
            <v>8.1773743016759777E-6</v>
          </cell>
          <cell r="BE830">
            <v>8.1647099510641738E-2</v>
          </cell>
          <cell r="BI830">
            <v>2.2942664063040032</v>
          </cell>
          <cell r="BJ830">
            <v>1.4758501423616535</v>
          </cell>
        </row>
        <row r="831">
          <cell r="A831">
            <v>391</v>
          </cell>
          <cell r="AH831">
            <v>0</v>
          </cell>
          <cell r="AJ831">
            <v>0</v>
          </cell>
          <cell r="AL831">
            <v>0</v>
          </cell>
          <cell r="AO831" t="str">
            <v>-</v>
          </cell>
          <cell r="AQ831" t="str">
            <v>-</v>
          </cell>
          <cell r="AS831" t="str">
            <v>-</v>
          </cell>
          <cell r="AU831" t="str">
            <v>-</v>
          </cell>
          <cell r="AZ831">
            <v>0</v>
          </cell>
          <cell r="BA831">
            <v>0</v>
          </cell>
          <cell r="BC831">
            <v>1.0000000000000001E-5</v>
          </cell>
          <cell r="BE831">
            <v>9.9999999999999992E-2</v>
          </cell>
          <cell r="BI831">
            <v>0</v>
          </cell>
          <cell r="BJ831">
            <v>0</v>
          </cell>
        </row>
        <row r="832">
          <cell r="A832">
            <v>391</v>
          </cell>
          <cell r="AH832">
            <v>2.355</v>
          </cell>
          <cell r="AJ832">
            <v>713.84978177374273</v>
          </cell>
          <cell r="AL832">
            <v>4.9254364525139671</v>
          </cell>
          <cell r="AO832" t="str">
            <v>-</v>
          </cell>
          <cell r="AQ832" t="str">
            <v>-</v>
          </cell>
          <cell r="AS832" t="str">
            <v>-</v>
          </cell>
          <cell r="AU832" t="str">
            <v>-</v>
          </cell>
          <cell r="AZ832">
            <v>2.3519857512730238</v>
          </cell>
          <cell r="BA832">
            <v>2.355</v>
          </cell>
          <cell r="BC832">
            <v>8.2227653631284925E-6</v>
          </cell>
          <cell r="BE832">
            <v>8.2100307150965543E-2</v>
          </cell>
          <cell r="BI832">
            <v>2.3072283634017663</v>
          </cell>
          <cell r="BJ832">
            <v>1.4841882787591774</v>
          </cell>
        </row>
        <row r="833">
          <cell r="A833">
            <v>391</v>
          </cell>
          <cell r="AH833">
            <v>2.367</v>
          </cell>
          <cell r="AJ833">
            <v>718.34951291899461</v>
          </cell>
          <cell r="AL833">
            <v>4.3664979050279298</v>
          </cell>
          <cell r="AO833" t="str">
            <v>-</v>
          </cell>
          <cell r="AQ833" t="str">
            <v>-</v>
          </cell>
          <cell r="AS833" t="str">
            <v>-</v>
          </cell>
          <cell r="AU833" t="str">
            <v>-</v>
          </cell>
          <cell r="AZ833">
            <v>2.363970392043842</v>
          </cell>
          <cell r="BA833">
            <v>2.367</v>
          </cell>
          <cell r="BC833">
            <v>8.2646648044692745E-6</v>
          </cell>
          <cell r="BE833">
            <v>8.2518652665110589E-2</v>
          </cell>
          <cell r="BI833">
            <v>2.3181961732537228</v>
          </cell>
          <cell r="BJ833">
            <v>1.4912436249416994</v>
          </cell>
        </row>
        <row r="834">
          <cell r="A834">
            <v>644</v>
          </cell>
          <cell r="AH834">
            <v>2.95</v>
          </cell>
          <cell r="AJ834">
            <v>8400.25</v>
          </cell>
          <cell r="AL834">
            <v>0</v>
          </cell>
          <cell r="AO834">
            <v>0.24444254314070768</v>
          </cell>
          <cell r="AQ834">
            <v>0.25674970787522883</v>
          </cell>
          <cell r="AS834">
            <v>0.24346225790026552</v>
          </cell>
          <cell r="AU834">
            <v>0.22833800000000001</v>
          </cell>
          <cell r="AZ834">
            <v>0.7182136608057833</v>
          </cell>
          <cell r="BA834">
            <v>2.95</v>
          </cell>
          <cell r="BC834">
            <v>1.93260713862328E-3</v>
          </cell>
          <cell r="BE834">
            <v>0.99518645357686497</v>
          </cell>
          <cell r="BI834">
            <v>0.71337516248187594</v>
          </cell>
          <cell r="BJ834">
            <v>0.45889824835217402</v>
          </cell>
        </row>
        <row r="835">
          <cell r="A835">
            <v>1687</v>
          </cell>
          <cell r="AH835">
            <v>3</v>
          </cell>
          <cell r="AJ835">
            <v>8511.75</v>
          </cell>
          <cell r="AL835">
            <v>0</v>
          </cell>
          <cell r="AO835">
            <v>0.17474863834717744</v>
          </cell>
          <cell r="AQ835">
            <v>0.20637631082667909</v>
          </cell>
          <cell r="AS835">
            <v>0.18421112864192504</v>
          </cell>
          <cell r="AU835">
            <v>0.17824699999999996</v>
          </cell>
          <cell r="AZ835">
            <v>0.52424591504153228</v>
          </cell>
          <cell r="BA835">
            <v>3</v>
          </cell>
          <cell r="BC835">
            <v>1.8708920547945197E-3</v>
          </cell>
          <cell r="BE835">
            <v>0.99990867579908704</v>
          </cell>
          <cell r="BI835">
            <v>0.52321732075651139</v>
          </cell>
          <cell r="BJ835">
            <v>0.33657397205608597</v>
          </cell>
        </row>
        <row r="836">
          <cell r="A836">
            <v>1920</v>
          </cell>
          <cell r="AH836">
            <v>9</v>
          </cell>
          <cell r="AJ836">
            <v>8085.133037694015</v>
          </cell>
          <cell r="AL836">
            <v>0</v>
          </cell>
          <cell r="AO836">
            <v>0</v>
          </cell>
          <cell r="AQ836">
            <v>0</v>
          </cell>
          <cell r="AS836">
            <v>0</v>
          </cell>
          <cell r="AU836">
            <v>0.23657128603104213</v>
          </cell>
          <cell r="AZ836">
            <v>2.154044813788194</v>
          </cell>
          <cell r="BA836">
            <v>9</v>
          </cell>
          <cell r="BC836">
            <v>7.6668518241984115E-3</v>
          </cell>
          <cell r="BE836">
            <v>0.99733658840324402</v>
          </cell>
          <cell r="BI836">
            <v>2.1365376814209247</v>
          </cell>
          <cell r="BJ836">
            <v>1.3743867898784423</v>
          </cell>
        </row>
        <row r="837">
          <cell r="A837">
            <v>1861</v>
          </cell>
          <cell r="AH837">
            <v>6</v>
          </cell>
          <cell r="AJ837">
            <v>7340.3826955074919</v>
          </cell>
          <cell r="AL837">
            <v>0</v>
          </cell>
          <cell r="AO837">
            <v>0</v>
          </cell>
          <cell r="AQ837">
            <v>0</v>
          </cell>
          <cell r="AS837">
            <v>0.15582491344653326</v>
          </cell>
          <cell r="AU837">
            <v>0.16624792013311149</v>
          </cell>
          <cell r="AZ837">
            <v>0.93650772981366492</v>
          </cell>
          <cell r="BA837">
            <v>6</v>
          </cell>
          <cell r="BC837">
            <v>4.8049860405614875E-2</v>
          </cell>
          <cell r="BE837">
            <v>0.97614896025649811</v>
          </cell>
          <cell r="BI837">
            <v>0.87162233263875022</v>
          </cell>
          <cell r="BJ837">
            <v>0.56069510505661946</v>
          </cell>
        </row>
        <row r="838">
          <cell r="A838">
            <v>2058</v>
          </cell>
          <cell r="AH838">
            <v>2.9</v>
          </cell>
          <cell r="AJ838">
            <v>7428.0150263821934</v>
          </cell>
          <cell r="AL838">
            <v>0</v>
          </cell>
          <cell r="AO838">
            <v>0</v>
          </cell>
          <cell r="AQ838">
            <v>0</v>
          </cell>
          <cell r="AS838">
            <v>0</v>
          </cell>
          <cell r="AU838">
            <v>0.19190495526496901</v>
          </cell>
          <cell r="AZ838">
            <v>0.69408110666508471</v>
          </cell>
          <cell r="BA838">
            <v>2.9</v>
          </cell>
          <cell r="BC838">
            <v>8.1978480351183533E-3</v>
          </cell>
          <cell r="BE838">
            <v>0.99788783978144158</v>
          </cell>
          <cell r="BI838">
            <v>0.68834662032429572</v>
          </cell>
          <cell r="BJ838">
            <v>0.44279794831514563</v>
          </cell>
        </row>
        <row r="839">
          <cell r="A839">
            <v>1727</v>
          </cell>
          <cell r="AH839">
            <v>0.215</v>
          </cell>
          <cell r="AJ839">
            <v>8511.8333333333303</v>
          </cell>
          <cell r="AL839">
            <v>0</v>
          </cell>
          <cell r="AO839">
            <v>0</v>
          </cell>
          <cell r="AQ839">
            <v>5.8586260465720706E-2</v>
          </cell>
          <cell r="AS839">
            <v>4.2424826904056509E-2</v>
          </cell>
          <cell r="AU839">
            <v>2.9466000000000003E-2</v>
          </cell>
          <cell r="AZ839">
            <v>9.121337784372149E-3</v>
          </cell>
          <cell r="BA839">
            <v>0.215</v>
          </cell>
          <cell r="BC839">
            <v>2.3399035616438299E-3</v>
          </cell>
          <cell r="BE839">
            <v>1</v>
          </cell>
          <cell r="BI839">
            <v>9.0999947336035374E-3</v>
          </cell>
          <cell r="BJ839">
            <v>5.8538225927802293E-3</v>
          </cell>
        </row>
        <row r="840">
          <cell r="A840">
            <v>1728</v>
          </cell>
          <cell r="AH840">
            <v>0.499</v>
          </cell>
          <cell r="AJ840">
            <v>8471.0166666666701</v>
          </cell>
          <cell r="AL840">
            <v>0</v>
          </cell>
          <cell r="AO840">
            <v>0</v>
          </cell>
          <cell r="AQ840">
            <v>0.13197015153755959</v>
          </cell>
          <cell r="AS840">
            <v>0.10620749244107316</v>
          </cell>
          <cell r="AU840">
            <v>6.5884999999999999E-2</v>
          </cell>
          <cell r="AZ840">
            <v>5.2997538728095511E-2</v>
          </cell>
          <cell r="BA840">
            <v>0.498999999999999</v>
          </cell>
          <cell r="BC840">
            <v>2.4508322891336001E-2</v>
          </cell>
          <cell r="BE840">
            <v>1</v>
          </cell>
          <cell r="BI840">
            <v>5.1698657936501288E-2</v>
          </cell>
          <cell r="BJ840">
            <v>3.3256587581042121E-2</v>
          </cell>
        </row>
        <row r="841">
          <cell r="A841">
            <v>2134</v>
          </cell>
          <cell r="AH841">
            <v>3</v>
          </cell>
          <cell r="AJ841">
            <v>3934.2192691029868</v>
          </cell>
          <cell r="AL841">
            <v>704.76744186046562</v>
          </cell>
          <cell r="AO841">
            <v>0</v>
          </cell>
          <cell r="AQ841">
            <v>0</v>
          </cell>
          <cell r="AS841">
            <v>0</v>
          </cell>
          <cell r="AU841">
            <v>0</v>
          </cell>
          <cell r="AZ841">
            <v>0.71801493792939808</v>
          </cell>
          <cell r="BA841">
            <v>3</v>
          </cell>
          <cell r="BC841">
            <v>9.3747508305647848E-3</v>
          </cell>
          <cell r="BE841">
            <v>0.99667774086378746</v>
          </cell>
          <cell r="BI841">
            <v>0.43065409578776676</v>
          </cell>
          <cell r="BJ841">
            <v>0.27703012467541083</v>
          </cell>
        </row>
        <row r="842">
          <cell r="A842">
            <v>553</v>
          </cell>
          <cell r="AH842">
            <v>2.96873901368</v>
          </cell>
          <cell r="AJ842">
            <v>8154.3333333333312</v>
          </cell>
          <cell r="AL842">
            <v>0</v>
          </cell>
          <cell r="AO842" t="str">
            <v>-</v>
          </cell>
          <cell r="AQ842" t="str">
            <v>-</v>
          </cell>
          <cell r="AS842" t="str">
            <v>-</v>
          </cell>
          <cell r="AU842" t="str">
            <v>-</v>
          </cell>
          <cell r="AZ842">
            <v>2.0898823677147611</v>
          </cell>
          <cell r="BA842">
            <v>3</v>
          </cell>
          <cell r="BC842">
            <v>2.1096182205472699E-3</v>
          </cell>
          <cell r="BE842">
            <v>0.99607686453576905</v>
          </cell>
          <cell r="BI842">
            <v>2.0704368553596719</v>
          </cell>
          <cell r="BJ842">
            <v>1.331865610435345</v>
          </cell>
        </row>
        <row r="843">
          <cell r="A843">
            <v>217</v>
          </cell>
          <cell r="AH843">
            <v>3.1528047851999998</v>
          </cell>
          <cell r="AJ843">
            <v>8588.6666666666697</v>
          </cell>
          <cell r="AL843">
            <v>80.95</v>
          </cell>
          <cell r="AO843" t="str">
            <v>-</v>
          </cell>
          <cell r="AQ843" t="str">
            <v>-</v>
          </cell>
          <cell r="AS843" t="str">
            <v>-</v>
          </cell>
          <cell r="AU843" t="str">
            <v>-</v>
          </cell>
          <cell r="AZ843">
            <v>3.1528047852000007</v>
          </cell>
          <cell r="BA843">
            <v>3.2691881526864899</v>
          </cell>
          <cell r="BC843">
            <v>2.4209295595499199E-3</v>
          </cell>
          <cell r="BE843">
            <v>1</v>
          </cell>
          <cell r="BI843">
            <v>3.1373091367327741</v>
          </cell>
          <cell r="BJ843">
            <v>2.0181606300633135</v>
          </cell>
        </row>
        <row r="844">
          <cell r="A844">
            <v>2053</v>
          </cell>
          <cell r="AH844">
            <v>3</v>
          </cell>
          <cell r="AJ844">
            <v>8660.7878989361652</v>
          </cell>
          <cell r="AL844">
            <v>0</v>
          </cell>
          <cell r="AO844">
            <v>0</v>
          </cell>
          <cell r="AQ844">
            <v>0</v>
          </cell>
          <cell r="AS844">
            <v>0</v>
          </cell>
          <cell r="AU844">
            <v>0.17932579787234043</v>
          </cell>
          <cell r="AZ844">
            <v>0.71801493792939808</v>
          </cell>
          <cell r="BA844">
            <v>3</v>
          </cell>
          <cell r="BC844">
            <v>7.2066518507723732E-3</v>
          </cell>
          <cell r="BE844">
            <v>0.99734042553191493</v>
          </cell>
          <cell r="BI844">
            <v>0.71282665562493697</v>
          </cell>
          <cell r="BJ844">
            <v>0.45854540618847611</v>
          </cell>
        </row>
        <row r="845">
          <cell r="A845">
            <v>547</v>
          </cell>
          <cell r="AH845">
            <v>3</v>
          </cell>
          <cell r="AJ845">
            <v>8701.5333333333292</v>
          </cell>
          <cell r="AL845">
            <v>0</v>
          </cell>
          <cell r="AO845" t="str">
            <v>-</v>
          </cell>
          <cell r="AQ845" t="str">
            <v>-</v>
          </cell>
          <cell r="AS845" t="str">
            <v>-</v>
          </cell>
          <cell r="AU845" t="str">
            <v>-</v>
          </cell>
          <cell r="AZ845">
            <v>3</v>
          </cell>
          <cell r="BA845">
            <v>3</v>
          </cell>
          <cell r="BC845">
            <v>1E-4</v>
          </cell>
          <cell r="BE845">
            <v>0.99748858447488598</v>
          </cell>
          <cell r="BI845">
            <v>2.9622448417808251</v>
          </cell>
          <cell r="BJ845">
            <v>1.9055456940134496</v>
          </cell>
        </row>
        <row r="846">
          <cell r="A846">
            <v>1879</v>
          </cell>
          <cell r="AH846">
            <v>9</v>
          </cell>
          <cell r="AJ846">
            <v>6427.8088205946915</v>
          </cell>
          <cell r="AL846">
            <v>13.270804230692477</v>
          </cell>
          <cell r="AO846">
            <v>0</v>
          </cell>
          <cell r="AQ846">
            <v>0</v>
          </cell>
          <cell r="AS846">
            <v>0.25206752484967426</v>
          </cell>
          <cell r="AU846">
            <v>0.20849032129315506</v>
          </cell>
          <cell r="AZ846">
            <v>2.227462786814407</v>
          </cell>
          <cell r="BA846">
            <v>9</v>
          </cell>
          <cell r="BC846">
            <v>5.3522186319968572E-2</v>
          </cell>
          <cell r="BE846">
            <v>0.97756397113564752</v>
          </cell>
          <cell r="BI846">
            <v>2.0652205978896871</v>
          </cell>
          <cell r="BJ846">
            <v>1.3285101089519431</v>
          </cell>
        </row>
        <row r="847">
          <cell r="A847">
            <v>168</v>
          </cell>
          <cell r="AH847">
            <v>9.7319999999999993</v>
          </cell>
          <cell r="AJ847">
            <v>1682.9166666666699</v>
          </cell>
          <cell r="AL847">
            <v>5086.1333333333296</v>
          </cell>
          <cell r="AO847" t="str">
            <v>-</v>
          </cell>
          <cell r="AQ847" t="str">
            <v>-</v>
          </cell>
          <cell r="AS847" t="str">
            <v>-</v>
          </cell>
          <cell r="AU847" t="str">
            <v>-</v>
          </cell>
          <cell r="AZ847">
            <v>8.1653998714738396</v>
          </cell>
          <cell r="BA847">
            <v>8.1653998714738396</v>
          </cell>
          <cell r="BC847">
            <v>0.102647755949292</v>
          </cell>
          <cell r="BE847">
            <v>0.86700152207001502</v>
          </cell>
          <cell r="BI847">
            <v>6.3527281443448391</v>
          </cell>
          <cell r="BJ847">
            <v>4.0865675888617288</v>
          </cell>
        </row>
        <row r="848">
          <cell r="A848">
            <v>1974</v>
          </cell>
          <cell r="AH848">
            <v>6</v>
          </cell>
          <cell r="AJ848">
            <v>6425.9616985845169</v>
          </cell>
          <cell r="AL848">
            <v>0</v>
          </cell>
          <cell r="AO848">
            <v>0</v>
          </cell>
          <cell r="AQ848">
            <v>0</v>
          </cell>
          <cell r="AS848">
            <v>0</v>
          </cell>
          <cell r="AU848">
            <v>0</v>
          </cell>
          <cell r="AZ848">
            <v>1.4360298758587962</v>
          </cell>
          <cell r="BA848">
            <v>6</v>
          </cell>
          <cell r="BC848">
            <v>9.3981681931723567E-3</v>
          </cell>
          <cell r="BE848">
            <v>0.99916736053288924</v>
          </cell>
          <cell r="BI848">
            <v>1.1341207409433494</v>
          </cell>
          <cell r="BJ848">
            <v>0.72955444597777863</v>
          </cell>
        </row>
        <row r="849">
          <cell r="A849">
            <v>2009</v>
          </cell>
          <cell r="AH849">
            <v>2.9</v>
          </cell>
          <cell r="AJ849">
            <v>7995.1097804391211</v>
          </cell>
          <cell r="AL849">
            <v>0</v>
          </cell>
          <cell r="AO849">
            <v>0</v>
          </cell>
          <cell r="AQ849">
            <v>0</v>
          </cell>
          <cell r="AS849">
            <v>0</v>
          </cell>
          <cell r="AU849">
            <v>0.23642814371257481</v>
          </cell>
          <cell r="AZ849">
            <v>0.69408110666508471</v>
          </cell>
          <cell r="BA849">
            <v>2.9</v>
          </cell>
          <cell r="BC849">
            <v>2.4782628632015264E-2</v>
          </cell>
          <cell r="BE849">
            <v>0.99475326364014749</v>
          </cell>
          <cell r="BI849">
            <v>0.67464090853182668</v>
          </cell>
          <cell r="BJ849">
            <v>0.43398137119729063</v>
          </cell>
        </row>
        <row r="850">
          <cell r="A850">
            <v>397</v>
          </cell>
          <cell r="AH850" t="str">
            <v>-</v>
          </cell>
          <cell r="AJ850">
            <v>0</v>
          </cell>
          <cell r="AL850">
            <v>7256.2604777950255</v>
          </cell>
          <cell r="AO850" t="str">
            <v>-</v>
          </cell>
          <cell r="AQ850" t="str">
            <v>-</v>
          </cell>
          <cell r="AS850" t="str">
            <v>-</v>
          </cell>
          <cell r="AU850" t="str">
            <v>-</v>
          </cell>
          <cell r="AZ850" t="str">
            <v>-</v>
          </cell>
          <cell r="BA850">
            <v>23.885976172924199</v>
          </cell>
          <cell r="BC850" t="str">
            <v>-</v>
          </cell>
          <cell r="BE850" t="str">
            <v>-</v>
          </cell>
          <cell r="BI850" t="str">
            <v>-</v>
          </cell>
          <cell r="BJ850" t="str">
            <v>-</v>
          </cell>
        </row>
        <row r="851">
          <cell r="A851">
            <v>170</v>
          </cell>
          <cell r="AH851">
            <v>46</v>
          </cell>
          <cell r="AJ851">
            <v>8628.6333333333296</v>
          </cell>
          <cell r="AL851">
            <v>87.1</v>
          </cell>
          <cell r="AO851">
            <v>0.20237502056175313</v>
          </cell>
          <cell r="AQ851">
            <v>0.18256323751874495</v>
          </cell>
          <cell r="AS851">
            <v>0.21820039077158487</v>
          </cell>
          <cell r="AU851">
            <v>0.20213900000000001</v>
          </cell>
          <cell r="AZ851">
            <v>3.9009840000000002</v>
          </cell>
          <cell r="BA851">
            <v>46</v>
          </cell>
          <cell r="BC851">
            <v>1E-4</v>
          </cell>
          <cell r="BE851">
            <v>0.99628614916286207</v>
          </cell>
          <cell r="BI851">
            <v>3.847246600896471</v>
          </cell>
          <cell r="BJ851">
            <v>2.4748474841596413</v>
          </cell>
        </row>
        <row r="852">
          <cell r="A852">
            <v>114</v>
          </cell>
          <cell r="AH852" t="str">
            <v>-</v>
          </cell>
          <cell r="AJ852">
            <v>0</v>
          </cell>
          <cell r="AL852">
            <v>1726.4708333333324</v>
          </cell>
          <cell r="AO852" t="str">
            <v>-</v>
          </cell>
          <cell r="AQ852" t="str">
            <v>-</v>
          </cell>
          <cell r="AS852" t="str">
            <v>-</v>
          </cell>
          <cell r="AU852" t="str">
            <v>-</v>
          </cell>
          <cell r="AZ852" t="str">
            <v>-</v>
          </cell>
          <cell r="BA852">
            <v>1.7308316821647201</v>
          </cell>
          <cell r="BC852" t="str">
            <v>-</v>
          </cell>
          <cell r="BE852" t="str">
            <v>-</v>
          </cell>
          <cell r="BI852" t="str">
            <v>-</v>
          </cell>
          <cell r="BJ852" t="str">
            <v>-</v>
          </cell>
        </row>
        <row r="853">
          <cell r="A853">
            <v>114</v>
          </cell>
          <cell r="AH853" t="str">
            <v>-</v>
          </cell>
          <cell r="AJ853">
            <v>0</v>
          </cell>
          <cell r="AL853">
            <v>1771.7916666666674</v>
          </cell>
          <cell r="AO853" t="str">
            <v>-</v>
          </cell>
          <cell r="AQ853" t="str">
            <v>-</v>
          </cell>
          <cell r="AS853" t="str">
            <v>-</v>
          </cell>
          <cell r="AU853" t="str">
            <v>-</v>
          </cell>
          <cell r="AZ853" t="str">
            <v>-</v>
          </cell>
          <cell r="BA853">
            <v>1.8761660748300899</v>
          </cell>
          <cell r="BC853" t="str">
            <v>-</v>
          </cell>
          <cell r="BE853" t="str">
            <v>-</v>
          </cell>
          <cell r="BI853" t="str">
            <v>-</v>
          </cell>
          <cell r="BJ853" t="str">
            <v>-</v>
          </cell>
        </row>
        <row r="854">
          <cell r="A854">
            <v>114</v>
          </cell>
          <cell r="AH854" t="str">
            <v>-</v>
          </cell>
          <cell r="AJ854">
            <v>0</v>
          </cell>
          <cell r="AL854">
            <v>1724.125</v>
          </cell>
          <cell r="AO854" t="str">
            <v>-</v>
          </cell>
          <cell r="AQ854" t="str">
            <v>-</v>
          </cell>
          <cell r="AS854" t="str">
            <v>-</v>
          </cell>
          <cell r="AU854" t="str">
            <v>-</v>
          </cell>
          <cell r="AZ854" t="str">
            <v>-</v>
          </cell>
          <cell r="BA854">
            <v>1.9281392735445499</v>
          </cell>
          <cell r="BC854" t="str">
            <v>-</v>
          </cell>
          <cell r="BE854" t="str">
            <v>-</v>
          </cell>
          <cell r="BI854" t="str">
            <v>-</v>
          </cell>
          <cell r="BJ854" t="str">
            <v>-</v>
          </cell>
        </row>
        <row r="855">
          <cell r="A855">
            <v>114</v>
          </cell>
          <cell r="AH855" t="str">
            <v>-</v>
          </cell>
          <cell r="AJ855">
            <v>0</v>
          </cell>
          <cell r="AL855">
            <v>1217.425</v>
          </cell>
          <cell r="AO855" t="str">
            <v>-</v>
          </cell>
          <cell r="AQ855" t="str">
            <v>-</v>
          </cell>
          <cell r="AS855" t="str">
            <v>-</v>
          </cell>
          <cell r="AU855" t="str">
            <v>-</v>
          </cell>
          <cell r="AZ855" t="str">
            <v>-</v>
          </cell>
          <cell r="BA855">
            <v>1.93139669794854</v>
          </cell>
          <cell r="BC855" t="str">
            <v>-</v>
          </cell>
          <cell r="BE855" t="str">
            <v>-</v>
          </cell>
          <cell r="BI855" t="str">
            <v>-</v>
          </cell>
          <cell r="BJ855" t="str">
            <v>-</v>
          </cell>
        </row>
        <row r="856">
          <cell r="A856">
            <v>2055</v>
          </cell>
          <cell r="AH856">
            <v>2.75</v>
          </cell>
          <cell r="AJ856">
            <v>7954.0276770606752</v>
          </cell>
          <cell r="AL856">
            <v>0</v>
          </cell>
          <cell r="AO856">
            <v>0</v>
          </cell>
          <cell r="AQ856">
            <v>0</v>
          </cell>
          <cell r="AS856">
            <v>0</v>
          </cell>
          <cell r="AU856">
            <v>0.22077275199419868</v>
          </cell>
          <cell r="AZ856">
            <v>0.65818035976861489</v>
          </cell>
          <cell r="BA856">
            <v>2.75</v>
          </cell>
          <cell r="BC856">
            <v>7.3638446942067455E-3</v>
          </cell>
          <cell r="BE856">
            <v>0.99709934735315442</v>
          </cell>
          <cell r="BI856">
            <v>0.65331952221719181</v>
          </cell>
          <cell r="BJ856">
            <v>0.42026580140062769</v>
          </cell>
        </row>
        <row r="857">
          <cell r="A857">
            <v>1947</v>
          </cell>
          <cell r="AH857">
            <v>9</v>
          </cell>
          <cell r="AJ857">
            <v>7994.6065573770502</v>
          </cell>
          <cell r="AL857">
            <v>0</v>
          </cell>
          <cell r="AO857">
            <v>0</v>
          </cell>
          <cell r="AQ857">
            <v>0</v>
          </cell>
          <cell r="AS857">
            <v>0</v>
          </cell>
          <cell r="AU857">
            <v>0.20025540983606555</v>
          </cell>
          <cell r="AZ857">
            <v>2.6516741482625816</v>
          </cell>
          <cell r="BA857">
            <v>9</v>
          </cell>
          <cell r="BC857">
            <v>7.332028195045092E-3</v>
          </cell>
          <cell r="BE857">
            <v>0.9834156748259596</v>
          </cell>
          <cell r="BI857">
            <v>2.6313972044218468</v>
          </cell>
          <cell r="BJ857">
            <v>1.6927188264122837</v>
          </cell>
        </row>
        <row r="858">
          <cell r="A858">
            <v>590</v>
          </cell>
          <cell r="AH858">
            <v>9</v>
          </cell>
          <cell r="AJ858">
            <v>8416.6833333333307</v>
          </cell>
          <cell r="AL858">
            <v>7.25</v>
          </cell>
          <cell r="AO858">
            <v>0.37694511073449677</v>
          </cell>
          <cell r="AQ858">
            <v>0.34086746526331863</v>
          </cell>
          <cell r="AS858">
            <v>0.30642255732105161</v>
          </cell>
          <cell r="AU858">
            <v>0.33429900000000001</v>
          </cell>
          <cell r="AZ858">
            <v>2.7578030158894644</v>
          </cell>
          <cell r="BA858">
            <v>8.9998231230066708</v>
          </cell>
          <cell r="BC858">
            <v>1.79972072899134E-2</v>
          </cell>
          <cell r="BE858">
            <v>0.98745243531202398</v>
          </cell>
          <cell r="BI858">
            <v>2.6718119674752758</v>
          </cell>
          <cell r="BJ858">
            <v>1.7187167373968253</v>
          </cell>
        </row>
        <row r="859">
          <cell r="A859">
            <v>398</v>
          </cell>
          <cell r="AH859">
            <v>0.91400000000000003</v>
          </cell>
          <cell r="AJ859">
            <v>4364.9044699872265</v>
          </cell>
          <cell r="AL859">
            <v>0</v>
          </cell>
          <cell r="AO859" t="str">
            <v>-</v>
          </cell>
          <cell r="AQ859" t="str">
            <v>-</v>
          </cell>
          <cell r="AS859" t="str">
            <v>-</v>
          </cell>
          <cell r="AU859" t="str">
            <v>-</v>
          </cell>
          <cell r="AZ859">
            <v>0.91399339885716901</v>
          </cell>
          <cell r="BA859">
            <v>0.91400000000000003</v>
          </cell>
          <cell r="BC859">
            <v>2.5070675796366449E-2</v>
          </cell>
          <cell r="BE859">
            <v>0.49827676598027743</v>
          </cell>
          <cell r="BI859">
            <v>0.86472411451592923</v>
          </cell>
          <cell r="BJ859">
            <v>0.55625763599433753</v>
          </cell>
        </row>
        <row r="860">
          <cell r="A860">
            <v>398</v>
          </cell>
          <cell r="AH860">
            <v>0.91300000000000003</v>
          </cell>
          <cell r="AJ860">
            <v>4356.2976281700439</v>
          </cell>
          <cell r="AL860">
            <v>0</v>
          </cell>
          <cell r="AO860" t="str">
            <v>-</v>
          </cell>
          <cell r="AQ860" t="str">
            <v>-</v>
          </cell>
          <cell r="AS860" t="str">
            <v>-</v>
          </cell>
          <cell r="AU860" t="str">
            <v>-</v>
          </cell>
          <cell r="AZ860">
            <v>0.91299321881850615</v>
          </cell>
          <cell r="BA860">
            <v>0.91300000000000003</v>
          </cell>
          <cell r="BC860">
            <v>9.9927145393831143E-2</v>
          </cell>
          <cell r="BE860">
            <v>0.49729424979110082</v>
          </cell>
          <cell r="BI860">
            <v>0.72687282095466677</v>
          </cell>
          <cell r="BJ860">
            <v>0.46758098943397747</v>
          </cell>
        </row>
        <row r="861">
          <cell r="A861">
            <v>1880</v>
          </cell>
          <cell r="AH861">
            <v>2.98</v>
          </cell>
          <cell r="AJ861">
            <v>8459.6841577540108</v>
          </cell>
          <cell r="AL861">
            <v>91.763814616755766</v>
          </cell>
          <cell r="AO861">
            <v>0</v>
          </cell>
          <cell r="AQ861">
            <v>0</v>
          </cell>
          <cell r="AS861">
            <v>0.21486585279841083</v>
          </cell>
          <cell r="AU861">
            <v>0.22254584224598928</v>
          </cell>
          <cell r="AZ861">
            <v>0.64287863157284519</v>
          </cell>
          <cell r="BA861">
            <v>2.9799999999999902</v>
          </cell>
          <cell r="BC861">
            <v>6.1151997143501849E-3</v>
          </cell>
          <cell r="BE861">
            <v>0.99272050429760916</v>
          </cell>
          <cell r="BI861">
            <v>0.63683451974181327</v>
          </cell>
          <cell r="BJ861">
            <v>0.40966136889737992</v>
          </cell>
        </row>
        <row r="862">
          <cell r="A862">
            <v>2040</v>
          </cell>
          <cell r="AH862">
            <v>3</v>
          </cell>
          <cell r="AJ862">
            <v>1411.4498487316766</v>
          </cell>
          <cell r="AL862">
            <v>0</v>
          </cell>
          <cell r="AO862">
            <v>0</v>
          </cell>
          <cell r="AQ862">
            <v>0</v>
          </cell>
          <cell r="AS862">
            <v>0</v>
          </cell>
          <cell r="AU862">
            <v>0</v>
          </cell>
          <cell r="AZ862">
            <v>0.71801493792939808</v>
          </cell>
          <cell r="BA862">
            <v>3</v>
          </cell>
          <cell r="BC862">
            <v>9.3812959207420464E-3</v>
          </cell>
          <cell r="BE862">
            <v>0.99737358289836775</v>
          </cell>
          <cell r="BI862">
            <v>0.13250895255008197</v>
          </cell>
          <cell r="BJ862">
            <v>8.5240038361664799E-2</v>
          </cell>
        </row>
        <row r="863">
          <cell r="A863">
            <v>216</v>
          </cell>
          <cell r="AH863" t="str">
            <v>-</v>
          </cell>
          <cell r="AJ863">
            <v>41.633333333333347</v>
          </cell>
          <cell r="AL863">
            <v>4152.25</v>
          </cell>
          <cell r="AO863" t="str">
            <v>-</v>
          </cell>
          <cell r="AQ863" t="str">
            <v>-</v>
          </cell>
          <cell r="AS863" t="str">
            <v>-</v>
          </cell>
          <cell r="AU863" t="str">
            <v>-</v>
          </cell>
          <cell r="AZ863" t="str">
            <v>-</v>
          </cell>
          <cell r="BA863">
            <v>55.881398703667699</v>
          </cell>
          <cell r="BC863" t="str">
            <v>-</v>
          </cell>
          <cell r="BE863" t="str">
            <v>-</v>
          </cell>
          <cell r="BI863" t="str">
            <v>-</v>
          </cell>
          <cell r="BJ863" t="str">
            <v>-</v>
          </cell>
        </row>
        <row r="864">
          <cell r="A864">
            <v>216</v>
          </cell>
          <cell r="AH864" t="str">
            <v>-</v>
          </cell>
          <cell r="AJ864">
            <v>41.633333333333347</v>
          </cell>
          <cell r="AL864">
            <v>4222.633333333335</v>
          </cell>
          <cell r="AO864" t="str">
            <v>-</v>
          </cell>
          <cell r="AQ864" t="str">
            <v>-</v>
          </cell>
          <cell r="AS864" t="str">
            <v>-</v>
          </cell>
          <cell r="AU864" t="str">
            <v>-</v>
          </cell>
          <cell r="AZ864" t="str">
            <v>-</v>
          </cell>
          <cell r="BA864">
            <v>55.867597398536702</v>
          </cell>
          <cell r="BC864" t="str">
            <v>-</v>
          </cell>
          <cell r="BE864" t="str">
            <v>-</v>
          </cell>
          <cell r="BI864" t="str">
            <v>-</v>
          </cell>
          <cell r="BJ864" t="str">
            <v>-</v>
          </cell>
        </row>
        <row r="865">
          <cell r="A865">
            <v>174</v>
          </cell>
          <cell r="AH865" t="str">
            <v>-</v>
          </cell>
          <cell r="AJ865">
            <v>0</v>
          </cell>
          <cell r="AL865">
            <v>8760</v>
          </cell>
          <cell r="AO865" t="str">
            <v>-</v>
          </cell>
          <cell r="AQ865" t="str">
            <v>-</v>
          </cell>
          <cell r="AS865" t="str">
            <v>-</v>
          </cell>
          <cell r="AU865" t="str">
            <v>-</v>
          </cell>
          <cell r="AZ865" t="str">
            <v>-</v>
          </cell>
          <cell r="BA865">
            <v>1E-4</v>
          </cell>
          <cell r="BC865" t="str">
            <v>-</v>
          </cell>
          <cell r="BE865" t="str">
            <v>-</v>
          </cell>
          <cell r="BI865" t="str">
            <v>-</v>
          </cell>
          <cell r="BJ865" t="str">
            <v>-</v>
          </cell>
        </row>
        <row r="866">
          <cell r="A866">
            <v>531</v>
          </cell>
          <cell r="AH866">
            <v>82.622</v>
          </cell>
          <cell r="AJ866">
            <v>0</v>
          </cell>
          <cell r="AL866">
            <v>8735</v>
          </cell>
          <cell r="AO866">
            <v>0.35299784562535491</v>
          </cell>
          <cell r="AQ866">
            <v>0.32074296723891377</v>
          </cell>
          <cell r="AS866">
            <v>0.34114546183351085</v>
          </cell>
          <cell r="AU866">
            <v>0.338889</v>
          </cell>
          <cell r="AZ866">
            <v>17.390195938000002</v>
          </cell>
          <cell r="BA866">
            <v>82.6219999999999</v>
          </cell>
          <cell r="BC866">
            <v>1.59547888258398E-2</v>
          </cell>
          <cell r="BE866">
            <v>0.99887937595129395</v>
          </cell>
          <cell r="BI866">
            <v>16.833314663032663</v>
          </cell>
          <cell r="BJ866">
            <v>10.828493924503451</v>
          </cell>
        </row>
        <row r="867">
          <cell r="A867">
            <v>1817</v>
          </cell>
          <cell r="AH867">
            <v>9</v>
          </cell>
          <cell r="AJ867">
            <v>7947.1153846153884</v>
          </cell>
          <cell r="AL867">
            <v>0</v>
          </cell>
          <cell r="AO867">
            <v>0</v>
          </cell>
          <cell r="AQ867">
            <v>0</v>
          </cell>
          <cell r="AS867">
            <v>0.36850045537814924</v>
          </cell>
          <cell r="AU867">
            <v>0.36846989010989012</v>
          </cell>
          <cell r="AZ867">
            <v>2.9889924164727546</v>
          </cell>
          <cell r="BA867">
            <v>9</v>
          </cell>
          <cell r="BC867">
            <v>1.4089337792186339E-2</v>
          </cell>
          <cell r="BE867">
            <v>0.98901098901098905</v>
          </cell>
          <cell r="BI867">
            <v>2.9464115712830723</v>
          </cell>
          <cell r="BJ867">
            <v>1.8953605060797591</v>
          </cell>
        </row>
        <row r="868">
          <cell r="A868">
            <v>1991</v>
          </cell>
          <cell r="AH868">
            <v>3</v>
          </cell>
          <cell r="AJ868">
            <v>8410.7748586631187</v>
          </cell>
          <cell r="AL868">
            <v>0</v>
          </cell>
          <cell r="AO868">
            <v>0</v>
          </cell>
          <cell r="AQ868">
            <v>0</v>
          </cell>
          <cell r="AS868">
            <v>0</v>
          </cell>
          <cell r="AU868">
            <v>0.18822081809112068</v>
          </cell>
          <cell r="AZ868">
            <v>0.71801493792939808</v>
          </cell>
          <cell r="BA868">
            <v>3</v>
          </cell>
          <cell r="BC868">
            <v>9.522683790868014E-3</v>
          </cell>
          <cell r="BE868">
            <v>0.99767209843698035</v>
          </cell>
          <cell r="BI868">
            <v>0.71116155471688469</v>
          </cell>
          <cell r="BJ868">
            <v>0.45747428410542462</v>
          </cell>
        </row>
        <row r="869">
          <cell r="A869">
            <v>2007</v>
          </cell>
          <cell r="AH869">
            <v>9</v>
          </cell>
          <cell r="AJ869">
            <v>8697.0552351375354</v>
          </cell>
          <cell r="AL869">
            <v>0</v>
          </cell>
          <cell r="AO869">
            <v>0</v>
          </cell>
          <cell r="AQ869">
            <v>0</v>
          </cell>
          <cell r="AS869">
            <v>0</v>
          </cell>
          <cell r="AU869">
            <v>0.22585048802129551</v>
          </cell>
          <cell r="AZ869">
            <v>2.154044813788194</v>
          </cell>
          <cell r="BA869">
            <v>9</v>
          </cell>
          <cell r="BC869">
            <v>6.6625499872372956E-3</v>
          </cell>
          <cell r="BE869">
            <v>0.99821398184050281</v>
          </cell>
          <cell r="BI869">
            <v>2.1396434434537417</v>
          </cell>
          <cell r="BJ869">
            <v>1.3763846569638338</v>
          </cell>
        </row>
        <row r="870">
          <cell r="A870">
            <v>326</v>
          </cell>
          <cell r="AH870">
            <v>50.4</v>
          </cell>
          <cell r="AJ870">
            <v>0</v>
          </cell>
          <cell r="AL870">
            <v>7071.1</v>
          </cell>
          <cell r="AO870" t="str">
            <v>-</v>
          </cell>
          <cell r="AQ870" t="str">
            <v>-</v>
          </cell>
          <cell r="AS870" t="str">
            <v>-</v>
          </cell>
          <cell r="AU870" t="str">
            <v>-</v>
          </cell>
          <cell r="AZ870">
            <v>42.736717874771223</v>
          </cell>
          <cell r="BA870">
            <v>49.737113097443597</v>
          </cell>
          <cell r="BC870">
            <v>0.17282519990381101</v>
          </cell>
          <cell r="BE870">
            <v>0.89634512937595101</v>
          </cell>
          <cell r="BI870">
            <v>29.727976421249039</v>
          </cell>
          <cell r="BJ870">
            <v>19.123340738839516</v>
          </cell>
        </row>
        <row r="871">
          <cell r="A871">
            <v>1762</v>
          </cell>
          <cell r="AH871">
            <v>3</v>
          </cell>
          <cell r="AJ871">
            <v>8692.25</v>
          </cell>
          <cell r="AL871">
            <v>0</v>
          </cell>
          <cell r="AO871">
            <v>0</v>
          </cell>
          <cell r="AQ871">
            <v>0.23029965121160054</v>
          </cell>
          <cell r="AS871">
            <v>0.2253962055295321</v>
          </cell>
          <cell r="AU871">
            <v>0.208035</v>
          </cell>
          <cell r="AZ871">
            <v>0.6761886165885963</v>
          </cell>
          <cell r="BA871">
            <v>3</v>
          </cell>
          <cell r="BC871">
            <v>3.0139805454039298E-3</v>
          </cell>
          <cell r="BE871">
            <v>0.99948249619482488</v>
          </cell>
          <cell r="BI871">
            <v>0.67222951773641004</v>
          </cell>
          <cell r="BJ871">
            <v>0.43243017756130903</v>
          </cell>
        </row>
        <row r="872">
          <cell r="A872">
            <v>1995</v>
          </cell>
          <cell r="AH872">
            <v>161.56812499999998</v>
          </cell>
          <cell r="AJ872">
            <v>2159</v>
          </cell>
          <cell r="AL872">
            <v>429.43333333333294</v>
          </cell>
          <cell r="AO872">
            <v>0</v>
          </cell>
          <cell r="AQ872">
            <v>0</v>
          </cell>
          <cell r="AS872">
            <v>0</v>
          </cell>
          <cell r="AU872">
            <v>0</v>
          </cell>
          <cell r="AZ872">
            <v>43.977575570468431</v>
          </cell>
          <cell r="BA872">
            <v>161.56988616022599</v>
          </cell>
          <cell r="BC872">
            <v>5.3359999999999996E-3</v>
          </cell>
          <cell r="BE872">
            <v>1</v>
          </cell>
          <cell r="BI872">
            <v>12.645416496032359</v>
          </cell>
          <cell r="BJ872">
            <v>8.1345129251824293</v>
          </cell>
        </row>
        <row r="873">
          <cell r="A873">
            <v>478</v>
          </cell>
          <cell r="AH873">
            <v>190.22550000000001</v>
          </cell>
          <cell r="AJ873">
            <v>8732.2666666666701</v>
          </cell>
          <cell r="AL873">
            <v>5.25</v>
          </cell>
          <cell r="AO873">
            <v>0.31580780077528298</v>
          </cell>
          <cell r="AQ873">
            <v>0.29605618076081641</v>
          </cell>
          <cell r="AS873">
            <v>0.21737163964436429</v>
          </cell>
          <cell r="AU873">
            <v>0.22373100000000001</v>
          </cell>
          <cell r="AZ873">
            <v>29.569983298500002</v>
          </cell>
          <cell r="BA873">
            <v>190.20945893474499</v>
          </cell>
          <cell r="BC873">
            <v>2.47454204990104E-3</v>
          </cell>
          <cell r="BE873">
            <v>0.99803272450532698</v>
          </cell>
          <cell r="BI873">
            <v>27.173174055131096</v>
          </cell>
          <cell r="BJ873">
            <v>17.479893654673194</v>
          </cell>
        </row>
        <row r="874">
          <cell r="A874">
            <v>1845</v>
          </cell>
          <cell r="AH874">
            <v>65.709999999999994</v>
          </cell>
          <cell r="AJ874">
            <v>4920.25</v>
          </cell>
          <cell r="AL874">
            <v>1422.68333333333</v>
          </cell>
          <cell r="AO874">
            <v>0</v>
          </cell>
          <cell r="AQ874">
            <v>0</v>
          </cell>
          <cell r="AS874">
            <v>0</v>
          </cell>
          <cell r="AU874">
            <v>0</v>
          </cell>
          <cell r="AZ874">
            <v>21.993933855547809</v>
          </cell>
          <cell r="BA874">
            <v>64.645569794206594</v>
          </cell>
          <cell r="BC874">
            <v>5.3359999999999996E-3</v>
          </cell>
          <cell r="BE874">
            <v>0.98874809741248093</v>
          </cell>
          <cell r="BI874">
            <v>15.497260417950459</v>
          </cell>
          <cell r="BJ874">
            <v>9.9690401826060562</v>
          </cell>
        </row>
        <row r="875">
          <cell r="A875">
            <v>276</v>
          </cell>
          <cell r="AH875">
            <v>115</v>
          </cell>
          <cell r="AJ875">
            <v>8495.0666666666693</v>
          </cell>
          <cell r="AL875">
            <v>258.96666666666698</v>
          </cell>
          <cell r="AO875">
            <v>0.30344971103403362</v>
          </cell>
          <cell r="AQ875">
            <v>0.26910147986225291</v>
          </cell>
          <cell r="AS875">
            <v>0.29776947584041547</v>
          </cell>
          <cell r="AU875">
            <v>0.29432199999999997</v>
          </cell>
          <cell r="AZ875">
            <v>20.488515000000003</v>
          </cell>
          <cell r="BA875">
            <v>114.53768167816</v>
          </cell>
          <cell r="BC875">
            <v>1.6099429789275502E-3</v>
          </cell>
          <cell r="BE875">
            <v>0.99931887366818883</v>
          </cell>
          <cell r="BI875">
            <v>20.439552699559208</v>
          </cell>
          <cell r="BJ875">
            <v>13.148306002548793</v>
          </cell>
        </row>
        <row r="876">
          <cell r="A876">
            <v>594</v>
          </cell>
          <cell r="AH876">
            <v>9</v>
          </cell>
          <cell r="AJ876">
            <v>6863.7303664921483</v>
          </cell>
          <cell r="AL876">
            <v>0</v>
          </cell>
          <cell r="AO876">
            <v>0</v>
          </cell>
          <cell r="AQ876">
            <v>0.25543921594784846</v>
          </cell>
          <cell r="AS876">
            <v>0.31600563606777365</v>
          </cell>
          <cell r="AU876">
            <v>0.2346376963350785</v>
          </cell>
          <cell r="AZ876">
            <v>1.519668</v>
          </cell>
          <cell r="BA876">
            <v>9</v>
          </cell>
          <cell r="BC876">
            <v>1.3827890023250732E-3</v>
          </cell>
          <cell r="BE876">
            <v>0.78410612254655876</v>
          </cell>
          <cell r="BI876">
            <v>1.51460823266952</v>
          </cell>
          <cell r="BJ876">
            <v>0.97431351898165264</v>
          </cell>
        </row>
        <row r="877">
          <cell r="A877">
            <v>621</v>
          </cell>
          <cell r="AH877">
            <v>9</v>
          </cell>
          <cell r="AJ877">
            <v>8357.6833333333307</v>
          </cell>
          <cell r="AL877">
            <v>393.76666666666699</v>
          </cell>
          <cell r="AO877">
            <v>0.33279622750096427</v>
          </cell>
          <cell r="AQ877">
            <v>0.35974968071959118</v>
          </cell>
          <cell r="AS877">
            <v>0.3251018565178333</v>
          </cell>
          <cell r="AU877">
            <v>0.27265099999999998</v>
          </cell>
          <cell r="AZ877">
            <v>2.4902820000000001</v>
          </cell>
          <cell r="BA877">
            <v>8.8650414121850307</v>
          </cell>
          <cell r="BC877">
            <v>6.6228391188978102E-3</v>
          </cell>
          <cell r="BE877">
            <v>1</v>
          </cell>
          <cell r="BI877">
            <v>2.4463027155871622</v>
          </cell>
          <cell r="BJ877">
            <v>1.5736516915118086</v>
          </cell>
        </row>
        <row r="878">
          <cell r="A878">
            <v>19</v>
          </cell>
          <cell r="AH878">
            <v>10.045</v>
          </cell>
          <cell r="AJ878">
            <v>8706.85</v>
          </cell>
          <cell r="AL878">
            <v>0.53333333333333299</v>
          </cell>
          <cell r="AO878">
            <v>0.25948928067604077</v>
          </cell>
          <cell r="AQ878">
            <v>0.18240496734089187</v>
          </cell>
          <cell r="AS878">
            <v>0.13282963345067803</v>
          </cell>
          <cell r="AU878">
            <v>6.3215999999999994E-2</v>
          </cell>
          <cell r="AZ878">
            <v>0.95467679999999999</v>
          </cell>
          <cell r="BA878">
            <v>10.045</v>
          </cell>
          <cell r="BC878">
            <v>2.1783376789230001E-3</v>
          </cell>
          <cell r="BE878">
            <v>1</v>
          </cell>
          <cell r="BI878">
            <v>0.94688160840603264</v>
          </cell>
          <cell r="BJ878">
            <v>0.60910770986571472</v>
          </cell>
        </row>
        <row r="879">
          <cell r="A879">
            <v>436</v>
          </cell>
          <cell r="AH879">
            <v>5.25</v>
          </cell>
          <cell r="AJ879">
            <v>8376</v>
          </cell>
          <cell r="AL879">
            <v>0</v>
          </cell>
          <cell r="AO879">
            <v>0.10264022975082961</v>
          </cell>
          <cell r="AQ879">
            <v>9.1130877175659916E-2</v>
          </cell>
          <cell r="AS879">
            <v>8.6739917244991388E-2</v>
          </cell>
          <cell r="AU879">
            <v>9.2841000000000007E-2</v>
          </cell>
          <cell r="AZ879">
            <v>0.45538456553620477</v>
          </cell>
          <cell r="BA879">
            <v>5.25</v>
          </cell>
          <cell r="BC879">
            <v>1.0000000000000002E-4</v>
          </cell>
          <cell r="BE879">
            <v>1</v>
          </cell>
          <cell r="BI879">
            <v>0.44666590275432438</v>
          </cell>
          <cell r="BJ879">
            <v>0.28733016111674559</v>
          </cell>
        </row>
        <row r="880">
          <cell r="A880">
            <v>318</v>
          </cell>
          <cell r="AH880">
            <v>109.4</v>
          </cell>
          <cell r="AJ880">
            <v>7340.5166666666701</v>
          </cell>
          <cell r="AL880">
            <v>1407.6</v>
          </cell>
          <cell r="AO880">
            <v>0.25014935651350517</v>
          </cell>
          <cell r="AQ880">
            <v>0.27675675628787733</v>
          </cell>
          <cell r="AS880">
            <v>0.26062239975339435</v>
          </cell>
          <cell r="AU880">
            <v>0.22936100000000001</v>
          </cell>
          <cell r="AZ880">
            <v>17.211902000000002</v>
          </cell>
          <cell r="BA880">
            <v>109.136003939896</v>
          </cell>
          <cell r="BC880">
            <v>5.1340545179825595E-3</v>
          </cell>
          <cell r="BE880">
            <v>0.99864345509893504</v>
          </cell>
          <cell r="BI880">
            <v>16.91367225637098</v>
          </cell>
          <cell r="BJ880">
            <v>10.880186162703135</v>
          </cell>
        </row>
        <row r="881">
          <cell r="A881">
            <v>544</v>
          </cell>
          <cell r="AH881">
            <v>183</v>
          </cell>
          <cell r="AJ881">
            <v>8410.7166666666708</v>
          </cell>
          <cell r="AL881">
            <v>349.28333333333302</v>
          </cell>
          <cell r="AO881">
            <v>0</v>
          </cell>
          <cell r="AQ881">
            <v>0.30930491468610144</v>
          </cell>
          <cell r="AS881">
            <v>0.29465138981208633</v>
          </cell>
          <cell r="AU881">
            <v>0.310359</v>
          </cell>
          <cell r="AZ881">
            <v>53.921204335611797</v>
          </cell>
          <cell r="BA881">
            <v>182.19170281582899</v>
          </cell>
          <cell r="BC881">
            <v>1.42686556588948E-2</v>
          </cell>
          <cell r="BE881">
            <v>1</v>
          </cell>
          <cell r="BI881">
            <v>52.40679535485593</v>
          </cell>
          <cell r="BJ881">
            <v>33.712116506026014</v>
          </cell>
        </row>
        <row r="882">
          <cell r="A882">
            <v>572</v>
          </cell>
          <cell r="AH882">
            <v>3</v>
          </cell>
          <cell r="AJ882">
            <v>7844.5833333333312</v>
          </cell>
          <cell r="AL882">
            <v>0</v>
          </cell>
          <cell r="AO882">
            <v>0.22282263937263366</v>
          </cell>
          <cell r="AQ882">
            <v>0.24446331837705157</v>
          </cell>
          <cell r="AS882">
            <v>0.22700256450007647</v>
          </cell>
          <cell r="AU882">
            <v>0.22017</v>
          </cell>
          <cell r="AZ882">
            <v>0.66846791811790096</v>
          </cell>
          <cell r="BA882">
            <v>3</v>
          </cell>
          <cell r="BC882">
            <v>4.7360651283485898E-2</v>
          </cell>
          <cell r="BE882">
            <v>1</v>
          </cell>
          <cell r="BI882">
            <v>0.63636307596421282</v>
          </cell>
          <cell r="BJ882">
            <v>0.40935809968488773</v>
          </cell>
        </row>
        <row r="883">
          <cell r="A883">
            <v>2029</v>
          </cell>
          <cell r="AH883">
            <v>1.07</v>
          </cell>
          <cell r="AJ883">
            <v>1959.3598673300166</v>
          </cell>
          <cell r="AL883">
            <v>0</v>
          </cell>
          <cell r="AO883">
            <v>0</v>
          </cell>
          <cell r="AQ883">
            <v>0</v>
          </cell>
          <cell r="AS883">
            <v>0</v>
          </cell>
          <cell r="AU883">
            <v>6.9141519071310123E-2</v>
          </cell>
          <cell r="AZ883">
            <v>0.25609199452815201</v>
          </cell>
          <cell r="BA883">
            <v>1.07</v>
          </cell>
          <cell r="BC883">
            <v>2.4857532938049451E-3</v>
          </cell>
          <cell r="BE883">
            <v>0.35489220563847429</v>
          </cell>
          <cell r="BI883">
            <v>0.16024274074788461</v>
          </cell>
          <cell r="BJ883">
            <v>0.10308056252550568</v>
          </cell>
        </row>
        <row r="884">
          <cell r="A884">
            <v>2030</v>
          </cell>
          <cell r="AH884">
            <v>1.07</v>
          </cell>
          <cell r="AJ884">
            <v>1959.3598673300166</v>
          </cell>
          <cell r="AL884">
            <v>0</v>
          </cell>
          <cell r="AO884">
            <v>0</v>
          </cell>
          <cell r="AQ884">
            <v>0</v>
          </cell>
          <cell r="AS884">
            <v>0</v>
          </cell>
          <cell r="AU884">
            <v>6.4529694859038131E-2</v>
          </cell>
          <cell r="AZ884">
            <v>0.25609199452815201</v>
          </cell>
          <cell r="BA884">
            <v>1.07</v>
          </cell>
          <cell r="BC884">
            <v>2.4857532938049451E-3</v>
          </cell>
          <cell r="BE884">
            <v>0.35489220563847429</v>
          </cell>
          <cell r="BI884">
            <v>0.16024274074788461</v>
          </cell>
          <cell r="BJ884">
            <v>0.10308056252550568</v>
          </cell>
        </row>
        <row r="885">
          <cell r="A885">
            <v>1847</v>
          </cell>
          <cell r="AH885">
            <v>2.7</v>
          </cell>
          <cell r="AJ885">
            <v>8547.7198223532196</v>
          </cell>
          <cell r="AL885">
            <v>0</v>
          </cell>
          <cell r="AO885">
            <v>0</v>
          </cell>
          <cell r="AQ885">
            <v>0</v>
          </cell>
          <cell r="AS885">
            <v>0.253492354954857</v>
          </cell>
          <cell r="AU885">
            <v>0.26486615455980039</v>
          </cell>
          <cell r="AZ885">
            <v>0.66823883604432222</v>
          </cell>
          <cell r="BA885">
            <v>2.7</v>
          </cell>
          <cell r="BC885">
            <v>4.6534313189996474E-3</v>
          </cell>
          <cell r="BE885">
            <v>0.9987637524220021</v>
          </cell>
          <cell r="BI885">
            <v>0.6651253835179578</v>
          </cell>
          <cell r="BJ885">
            <v>0.42786024729128885</v>
          </cell>
        </row>
        <row r="886">
          <cell r="A886">
            <v>2123</v>
          </cell>
          <cell r="AH886">
            <v>2.2000000000000002</v>
          </cell>
          <cell r="AJ886">
            <v>2779.6607142857142</v>
          </cell>
          <cell r="AL886">
            <v>0</v>
          </cell>
          <cell r="AO886">
            <v>0</v>
          </cell>
          <cell r="AQ886">
            <v>0</v>
          </cell>
          <cell r="AS886">
            <v>0</v>
          </cell>
          <cell r="AU886">
            <v>0</v>
          </cell>
          <cell r="AZ886">
            <v>0.52654428781489193</v>
          </cell>
          <cell r="BA886">
            <v>2.2000000000000002</v>
          </cell>
          <cell r="BC886">
            <v>9.2380357142857143E-3</v>
          </cell>
          <cell r="BE886">
            <v>0.9124903171885197</v>
          </cell>
          <cell r="BI886">
            <v>0.19915104776451756</v>
          </cell>
          <cell r="BJ886">
            <v>0.1281094041159011</v>
          </cell>
        </row>
        <row r="887">
          <cell r="A887">
            <v>2114</v>
          </cell>
          <cell r="AH887">
            <v>2.7</v>
          </cell>
          <cell r="AJ887">
            <v>1064.2335766423357</v>
          </cell>
          <cell r="AL887">
            <v>0</v>
          </cell>
          <cell r="AO887">
            <v>0</v>
          </cell>
          <cell r="AQ887">
            <v>0</v>
          </cell>
          <cell r="AS887">
            <v>0</v>
          </cell>
          <cell r="AU887">
            <v>0</v>
          </cell>
          <cell r="AZ887">
            <v>0.64621344413645831</v>
          </cell>
          <cell r="BA887">
            <v>2.7</v>
          </cell>
          <cell r="BC887">
            <v>9.2686861313868614E-3</v>
          </cell>
          <cell r="BE887">
            <v>0.98540145985401462</v>
          </cell>
          <cell r="BI887">
            <v>7.8920773209975301E-2</v>
          </cell>
          <cell r="BJ887">
            <v>5.0767964024226835E-2</v>
          </cell>
        </row>
        <row r="888">
          <cell r="A888">
            <v>2126</v>
          </cell>
          <cell r="AH888">
            <v>1.06</v>
          </cell>
          <cell r="AJ888">
            <v>1792.1003649635036</v>
          </cell>
          <cell r="AL888">
            <v>0</v>
          </cell>
          <cell r="AO888">
            <v>0</v>
          </cell>
          <cell r="AQ888">
            <v>0</v>
          </cell>
          <cell r="AS888">
            <v>0</v>
          </cell>
          <cell r="AU888">
            <v>0</v>
          </cell>
          <cell r="AZ888">
            <v>0.25369861140172068</v>
          </cell>
          <cell r="BA888">
            <v>2.7</v>
          </cell>
          <cell r="BC888">
            <v>9.2686861313868614E-3</v>
          </cell>
          <cell r="BE888">
            <v>0.98540145985401462</v>
          </cell>
          <cell r="BI888">
            <v>5.3016572093812199E-2</v>
          </cell>
          <cell r="BJ888">
            <v>3.4104372211171956E-2</v>
          </cell>
        </row>
        <row r="889">
          <cell r="A889">
            <v>1938</v>
          </cell>
          <cell r="AH889">
            <v>3</v>
          </cell>
          <cell r="AJ889">
            <v>8407.4754098360663</v>
          </cell>
          <cell r="AL889">
            <v>0</v>
          </cell>
          <cell r="AO889">
            <v>0</v>
          </cell>
          <cell r="AQ889">
            <v>0</v>
          </cell>
          <cell r="AS889">
            <v>0</v>
          </cell>
          <cell r="AU889">
            <v>0.21667967213114753</v>
          </cell>
          <cell r="AZ889">
            <v>0.71801493792939808</v>
          </cell>
          <cell r="BA889">
            <v>3</v>
          </cell>
          <cell r="BC889">
            <v>9.9450518093353781E-3</v>
          </cell>
          <cell r="BE889">
            <v>0.98341380342840012</v>
          </cell>
          <cell r="BI889">
            <v>0.71061594635068426</v>
          </cell>
          <cell r="BJ889">
            <v>0.45712330647583543</v>
          </cell>
        </row>
        <row r="890">
          <cell r="A890">
            <v>2051</v>
          </cell>
          <cell r="AH890">
            <v>0.9</v>
          </cell>
          <cell r="AJ890">
            <v>8616.3934426229498</v>
          </cell>
          <cell r="AL890">
            <v>0</v>
          </cell>
          <cell r="AO890">
            <v>0</v>
          </cell>
          <cell r="AQ890">
            <v>0</v>
          </cell>
          <cell r="AS890">
            <v>0</v>
          </cell>
          <cell r="AU890">
            <v>0.32839475409836066</v>
          </cell>
          <cell r="AZ890">
            <v>0.21540448137881943</v>
          </cell>
          <cell r="BA890">
            <v>0.90000000000000502</v>
          </cell>
          <cell r="BC890">
            <v>7.3456783292162563E-3</v>
          </cell>
          <cell r="BE890">
            <v>0.98360655737704916</v>
          </cell>
          <cell r="BI890">
            <v>0.21379581781409107</v>
          </cell>
          <cell r="BJ890">
            <v>0.13753005635712687</v>
          </cell>
        </row>
        <row r="891">
          <cell r="A891">
            <v>1665</v>
          </cell>
          <cell r="AH891">
            <v>96.52</v>
          </cell>
          <cell r="AJ891">
            <v>8667.4500000000007</v>
          </cell>
          <cell r="AL891">
            <v>11.950000000000001</v>
          </cell>
          <cell r="AO891">
            <v>0</v>
          </cell>
          <cell r="AQ891">
            <v>0</v>
          </cell>
          <cell r="AS891">
            <v>0.34407674927596205</v>
          </cell>
          <cell r="AU891">
            <v>0.31775999999999999</v>
          </cell>
          <cell r="AZ891">
            <v>32.055283115327804</v>
          </cell>
          <cell r="BA891">
            <v>96.491747586238304</v>
          </cell>
          <cell r="BC891">
            <v>3.5278209952370001E-3</v>
          </cell>
          <cell r="BE891">
            <v>0.99555175038051702</v>
          </cell>
          <cell r="BI891">
            <v>31.517758116012047</v>
          </cell>
          <cell r="BJ891">
            <v>20.274667176673542</v>
          </cell>
        </row>
        <row r="892">
          <cell r="A892">
            <v>1774</v>
          </cell>
          <cell r="AH892">
            <v>3.5</v>
          </cell>
          <cell r="AJ892">
            <v>8026.6018518518486</v>
          </cell>
          <cell r="AL892">
            <v>0</v>
          </cell>
          <cell r="AO892">
            <v>0</v>
          </cell>
          <cell r="AQ892">
            <v>0.27390457281869074</v>
          </cell>
          <cell r="AS892">
            <v>0.27595152859075422</v>
          </cell>
          <cell r="AU892">
            <v>0.26029694444444446</v>
          </cell>
          <cell r="AZ892">
            <v>0.89729434621864845</v>
          </cell>
          <cell r="BA892">
            <v>3.5</v>
          </cell>
          <cell r="BC892">
            <v>6.6082440981288766E-3</v>
          </cell>
          <cell r="BE892">
            <v>0.97222222222222221</v>
          </cell>
          <cell r="BI892">
            <v>0.89119539072045995</v>
          </cell>
          <cell r="BJ892">
            <v>0.5732860144980737</v>
          </cell>
        </row>
        <row r="893">
          <cell r="A893">
            <v>550</v>
          </cell>
          <cell r="AH893">
            <v>3</v>
          </cell>
          <cell r="AJ893">
            <v>7682.25</v>
          </cell>
          <cell r="AL893">
            <v>0</v>
          </cell>
          <cell r="AO893">
            <v>0.30479121087859024</v>
          </cell>
          <cell r="AQ893">
            <v>0.27041147018765721</v>
          </cell>
          <cell r="AS893">
            <v>0.27952116768609298</v>
          </cell>
          <cell r="AU893">
            <v>0.26292900000000002</v>
          </cell>
          <cell r="AZ893">
            <v>0.76910943961598444</v>
          </cell>
          <cell r="BA893">
            <v>3</v>
          </cell>
          <cell r="BC893">
            <v>1.4730862986186701E-2</v>
          </cell>
          <cell r="BE893">
            <v>1</v>
          </cell>
          <cell r="BI893">
            <v>0.75777979383961869</v>
          </cell>
          <cell r="BJ893">
            <v>0.48746275216514479</v>
          </cell>
        </row>
        <row r="894">
          <cell r="A894">
            <v>1911</v>
          </cell>
          <cell r="AH894">
            <v>3</v>
          </cell>
          <cell r="AJ894">
            <v>7955.107794361521</v>
          </cell>
          <cell r="AL894">
            <v>0.84577114427860689</v>
          </cell>
          <cell r="AO894">
            <v>0</v>
          </cell>
          <cell r="AQ894">
            <v>0</v>
          </cell>
          <cell r="AS894">
            <v>0</v>
          </cell>
          <cell r="AU894">
            <v>0.21214427860696519</v>
          </cell>
          <cell r="AZ894">
            <v>0.71801493792939808</v>
          </cell>
          <cell r="BA894">
            <v>3</v>
          </cell>
          <cell r="BC894">
            <v>6.7749492954240695E-3</v>
          </cell>
          <cell r="BE894">
            <v>0.99114208258555014</v>
          </cell>
          <cell r="BI894">
            <v>0.71034333489501544</v>
          </cell>
          <cell r="BJ894">
            <v>0.45694794163827657</v>
          </cell>
        </row>
        <row r="895">
          <cell r="A895">
            <v>615</v>
          </cell>
          <cell r="AH895">
            <v>3</v>
          </cell>
          <cell r="AJ895">
            <v>7556.8333333333312</v>
          </cell>
          <cell r="AL895">
            <v>0</v>
          </cell>
          <cell r="AO895">
            <v>0.22417275206207296</v>
          </cell>
          <cell r="AQ895">
            <v>0.21745125456873493</v>
          </cell>
          <cell r="AS895">
            <v>0.20838969846905644</v>
          </cell>
          <cell r="AU895">
            <v>0.17723700000000001</v>
          </cell>
          <cell r="AZ895">
            <v>0.62516909540716936</v>
          </cell>
          <cell r="BA895">
            <v>3</v>
          </cell>
          <cell r="BC895">
            <v>9.2476236219903016E-2</v>
          </cell>
          <cell r="BE895">
            <v>0.99983828006088304</v>
          </cell>
          <cell r="BI895">
            <v>0.56650789472685237</v>
          </cell>
          <cell r="BJ895">
            <v>0.36442182772859738</v>
          </cell>
        </row>
        <row r="896">
          <cell r="A896">
            <v>1855</v>
          </cell>
          <cell r="AH896">
            <v>2.7</v>
          </cell>
          <cell r="AJ896">
            <v>8388.2755023912869</v>
          </cell>
          <cell r="AL896">
            <v>0</v>
          </cell>
          <cell r="AO896">
            <v>0</v>
          </cell>
          <cell r="AQ896">
            <v>0</v>
          </cell>
          <cell r="AS896">
            <v>0.23497472089853766</v>
          </cell>
          <cell r="AU896">
            <v>0.24293578490662349</v>
          </cell>
          <cell r="AZ896">
            <v>0.63527060617965947</v>
          </cell>
          <cell r="BA896">
            <v>2.69999999999999</v>
          </cell>
          <cell r="BC896">
            <v>1.1161333215056525E-2</v>
          </cell>
          <cell r="BE896">
            <v>0.99867952374083158</v>
          </cell>
          <cell r="BI896">
            <v>0.62817076408943351</v>
          </cell>
          <cell r="BJ896">
            <v>0.4040881691251923</v>
          </cell>
        </row>
        <row r="897">
          <cell r="A897">
            <v>1966</v>
          </cell>
          <cell r="AH897">
            <v>1.94</v>
          </cell>
          <cell r="AJ897">
            <v>6388.872180451127</v>
          </cell>
          <cell r="AL897">
            <v>0</v>
          </cell>
          <cell r="AO897">
            <v>0</v>
          </cell>
          <cell r="AQ897">
            <v>0</v>
          </cell>
          <cell r="AS897">
            <v>0</v>
          </cell>
          <cell r="AU897">
            <v>0.12512562406015038</v>
          </cell>
          <cell r="AZ897">
            <v>0.4643163265276774</v>
          </cell>
          <cell r="BA897">
            <v>1.94</v>
          </cell>
          <cell r="BC897">
            <v>6.6500308971668047E-3</v>
          </cell>
          <cell r="BE897">
            <v>0.7293233082706766</v>
          </cell>
          <cell r="BI897">
            <v>0.46008265144496374</v>
          </cell>
          <cell r="BJ897">
            <v>0.29596085474966571</v>
          </cell>
        </row>
        <row r="898">
          <cell r="A898">
            <v>2074</v>
          </cell>
          <cell r="AH898">
            <v>5.2</v>
          </cell>
          <cell r="AJ898">
            <v>7757.3280159521437</v>
          </cell>
          <cell r="AL898">
            <v>2.0771020272515752</v>
          </cell>
          <cell r="AO898">
            <v>0</v>
          </cell>
          <cell r="AQ898">
            <v>0</v>
          </cell>
          <cell r="AS898">
            <v>0</v>
          </cell>
          <cell r="AU898">
            <v>0</v>
          </cell>
          <cell r="AZ898">
            <v>1.2445592257442899</v>
          </cell>
          <cell r="BA898">
            <v>5.1999999999999904</v>
          </cell>
          <cell r="BC898">
            <v>9.3778664007976072E-3</v>
          </cell>
          <cell r="BE898">
            <v>0.99700897308075775</v>
          </cell>
          <cell r="BI898">
            <v>1.1315225261874662</v>
          </cell>
          <cell r="BJ898">
            <v>0.72788307267657004</v>
          </cell>
        </row>
        <row r="899">
          <cell r="A899">
            <v>2072</v>
          </cell>
          <cell r="AH899">
            <v>2.75</v>
          </cell>
          <cell r="AJ899">
            <v>8439.465751434589</v>
          </cell>
          <cell r="AL899">
            <v>2.0807607563981465</v>
          </cell>
          <cell r="AO899">
            <v>0</v>
          </cell>
          <cell r="AQ899">
            <v>0</v>
          </cell>
          <cell r="AS899">
            <v>0</v>
          </cell>
          <cell r="AU899">
            <v>0.20966877315319241</v>
          </cell>
          <cell r="AZ899">
            <v>0.65818035976861489</v>
          </cell>
          <cell r="BA899">
            <v>2.75</v>
          </cell>
          <cell r="BC899">
            <v>7.252980076438491E-3</v>
          </cell>
          <cell r="BE899">
            <v>0.99876516307111207</v>
          </cell>
          <cell r="BI899">
            <v>0.65340068861806599</v>
          </cell>
          <cell r="BJ899">
            <v>0.42031801392658191</v>
          </cell>
        </row>
        <row r="900">
          <cell r="A900">
            <v>1849</v>
          </cell>
          <cell r="AH900">
            <v>6</v>
          </cell>
          <cell r="AJ900">
            <v>8331.0482529118108</v>
          </cell>
          <cell r="AL900">
            <v>0</v>
          </cell>
          <cell r="AO900">
            <v>0</v>
          </cell>
          <cell r="AQ900">
            <v>0</v>
          </cell>
          <cell r="AS900">
            <v>0</v>
          </cell>
          <cell r="AU900">
            <v>0</v>
          </cell>
          <cell r="AZ900">
            <v>1.4360298758587962</v>
          </cell>
          <cell r="BA900">
            <v>6</v>
          </cell>
          <cell r="BC900">
            <v>9.3903494176372712E-3</v>
          </cell>
          <cell r="BE900">
            <v>0.99785555276973636</v>
          </cell>
          <cell r="BI900">
            <v>1.3945697180212777</v>
          </cell>
          <cell r="BJ900">
            <v>0.89709543373849754</v>
          </cell>
        </row>
        <row r="901">
          <cell r="A901">
            <v>2044</v>
          </cell>
          <cell r="AH901">
            <v>9</v>
          </cell>
          <cell r="AJ901">
            <v>3890.1942286348535</v>
          </cell>
          <cell r="AL901">
            <v>121.11542730299668</v>
          </cell>
          <cell r="AO901">
            <v>0</v>
          </cell>
          <cell r="AQ901">
            <v>0</v>
          </cell>
          <cell r="AS901">
            <v>0</v>
          </cell>
          <cell r="AU901">
            <v>0</v>
          </cell>
          <cell r="AZ901">
            <v>2.154044813788194</v>
          </cell>
          <cell r="BA901">
            <v>8.8641293069816491</v>
          </cell>
          <cell r="BC901">
            <v>9.3955604883462808E-3</v>
          </cell>
          <cell r="BE901">
            <v>0.99889012208657046</v>
          </cell>
          <cell r="BI901">
            <v>0.9996631273263541</v>
          </cell>
          <cell r="BJ901">
            <v>0.64306087764020681</v>
          </cell>
        </row>
        <row r="902">
          <cell r="A902">
            <v>1860</v>
          </cell>
          <cell r="AH902">
            <v>9</v>
          </cell>
          <cell r="AJ902">
            <v>7899.2230854605996</v>
          </cell>
          <cell r="AL902">
            <v>26.587125416204252</v>
          </cell>
          <cell r="AO902">
            <v>0</v>
          </cell>
          <cell r="AQ902">
            <v>0</v>
          </cell>
          <cell r="AS902">
            <v>0</v>
          </cell>
          <cell r="AU902">
            <v>0.21665227524972253</v>
          </cell>
          <cell r="AZ902">
            <v>2.154044813788194</v>
          </cell>
          <cell r="BA902">
            <v>8.9798730037367793</v>
          </cell>
          <cell r="BC902">
            <v>8.335836070567193E-2</v>
          </cell>
          <cell r="BE902">
            <v>0.99759209706110374</v>
          </cell>
          <cell r="BI902">
            <v>1.9393102677525214</v>
          </cell>
          <cell r="BJ902">
            <v>1.2475148164492309</v>
          </cell>
        </row>
        <row r="903">
          <cell r="A903">
            <v>367</v>
          </cell>
          <cell r="AH903">
            <v>3</v>
          </cell>
          <cell r="AJ903">
            <v>6624.8333333333312</v>
          </cell>
          <cell r="AL903">
            <v>3</v>
          </cell>
          <cell r="AO903">
            <v>0.1746900237872806</v>
          </cell>
          <cell r="AQ903">
            <v>0.1684210844087326</v>
          </cell>
          <cell r="AS903">
            <v>9.9838732319741899E-2</v>
          </cell>
          <cell r="AU903">
            <v>0.18684700000000001</v>
          </cell>
          <cell r="AZ903">
            <v>0.29951619695922571</v>
          </cell>
          <cell r="BA903">
            <v>2.9986420901752702</v>
          </cell>
          <cell r="BC903">
            <v>0.12160873789373</v>
          </cell>
          <cell r="BE903">
            <v>0.99920091324200888</v>
          </cell>
          <cell r="BI903">
            <v>0.24171475970167849</v>
          </cell>
          <cell r="BJ903">
            <v>0.15548968573851216</v>
          </cell>
        </row>
        <row r="904">
          <cell r="A904">
            <v>1814</v>
          </cell>
          <cell r="AH904">
            <v>2.7</v>
          </cell>
          <cell r="AJ904">
            <v>7917.3654909090874</v>
          </cell>
          <cell r="AL904">
            <v>0</v>
          </cell>
          <cell r="AO904">
            <v>0</v>
          </cell>
          <cell r="AQ904">
            <v>0</v>
          </cell>
          <cell r="AS904">
            <v>0.23943930187176921</v>
          </cell>
          <cell r="AU904">
            <v>0.22453575272727272</v>
          </cell>
          <cell r="AZ904">
            <v>0.65772727206729065</v>
          </cell>
          <cell r="BA904">
            <v>2.7029999999999998</v>
          </cell>
          <cell r="BC904">
            <v>4.1050637733008218E-3</v>
          </cell>
          <cell r="BE904">
            <v>0.97998991075134956</v>
          </cell>
          <cell r="BI904">
            <v>0.65303505997024036</v>
          </cell>
          <cell r="BJ904">
            <v>0.42008281321472818</v>
          </cell>
        </row>
        <row r="905">
          <cell r="A905">
            <v>1979</v>
          </cell>
          <cell r="AH905">
            <v>4</v>
          </cell>
          <cell r="AJ905">
            <v>3831.4909359970393</v>
          </cell>
          <cell r="AL905">
            <v>0</v>
          </cell>
          <cell r="AO905">
            <v>0</v>
          </cell>
          <cell r="AQ905">
            <v>0</v>
          </cell>
          <cell r="AS905">
            <v>0</v>
          </cell>
          <cell r="AU905">
            <v>0.13663485016648169</v>
          </cell>
          <cell r="AZ905">
            <v>0.95735325057253073</v>
          </cell>
          <cell r="BA905">
            <v>4</v>
          </cell>
          <cell r="BC905">
            <v>2.9226091303058781E-3</v>
          </cell>
          <cell r="BE905">
            <v>0.44349420650486437</v>
          </cell>
          <cell r="BI905">
            <v>0.95007190814027387</v>
          </cell>
          <cell r="BJ905">
            <v>0.61115995815912083</v>
          </cell>
        </row>
        <row r="906">
          <cell r="A906">
            <v>1723</v>
          </cell>
          <cell r="AH906">
            <v>2</v>
          </cell>
          <cell r="AJ906">
            <v>8710.75</v>
          </cell>
          <cell r="AL906">
            <v>0</v>
          </cell>
          <cell r="AO906">
            <v>0</v>
          </cell>
          <cell r="AQ906">
            <v>0.27277477481980822</v>
          </cell>
          <cell r="AS906">
            <v>0.26333506035973675</v>
          </cell>
          <cell r="AU906">
            <v>0.25142799999999998</v>
          </cell>
          <cell r="AZ906">
            <v>0.51273962641065629</v>
          </cell>
          <cell r="BA906">
            <v>2</v>
          </cell>
          <cell r="BC906">
            <v>5.2243309675400499E-3</v>
          </cell>
          <cell r="BE906">
            <v>0.99853500761034997</v>
          </cell>
          <cell r="BI906">
            <v>0.50676710121038415</v>
          </cell>
          <cell r="BJ906">
            <v>0.32599191463140192</v>
          </cell>
        </row>
        <row r="907">
          <cell r="A907">
            <v>1905</v>
          </cell>
          <cell r="AH907">
            <v>2.7</v>
          </cell>
          <cell r="AJ907">
            <v>8053.9870848708533</v>
          </cell>
          <cell r="AL907">
            <v>0</v>
          </cell>
          <cell r="AO907">
            <v>0</v>
          </cell>
          <cell r="AQ907">
            <v>0</v>
          </cell>
          <cell r="AS907">
            <v>0.20593238556531077</v>
          </cell>
          <cell r="AU907">
            <v>0.21973715867158675</v>
          </cell>
          <cell r="AZ907">
            <v>0.5580767648819922</v>
          </cell>
          <cell r="BA907">
            <v>2.69999999999999</v>
          </cell>
          <cell r="BC907">
            <v>5.4767977204565098E-3</v>
          </cell>
          <cell r="BE907">
            <v>0.99630048526512682</v>
          </cell>
          <cell r="BI907">
            <v>0.55500369129011839</v>
          </cell>
          <cell r="BJ907">
            <v>0.35702143157878274</v>
          </cell>
        </row>
        <row r="908">
          <cell r="A908">
            <v>459</v>
          </cell>
          <cell r="AH908">
            <v>3</v>
          </cell>
          <cell r="AJ908">
            <v>8395.5166666666701</v>
          </cell>
          <cell r="AL908">
            <v>276</v>
          </cell>
          <cell r="AO908">
            <v>0.22119112151367024</v>
          </cell>
          <cell r="AQ908">
            <v>0.21525611440547573</v>
          </cell>
          <cell r="AS908">
            <v>0.20409158807115449</v>
          </cell>
          <cell r="AU908">
            <v>0.20862</v>
          </cell>
          <cell r="AZ908">
            <v>0.6104322661184064</v>
          </cell>
          <cell r="BA908">
            <v>2.9880643716689299</v>
          </cell>
          <cell r="BC908">
            <v>1.0102015045879999E-3</v>
          </cell>
          <cell r="BE908">
            <v>0.99728881278538795</v>
          </cell>
          <cell r="BI908">
            <v>0.60816228224904256</v>
          </cell>
          <cell r="BJ908">
            <v>0.39121716134185786</v>
          </cell>
        </row>
        <row r="909">
          <cell r="A909">
            <v>2070</v>
          </cell>
          <cell r="AH909">
            <v>2.5</v>
          </cell>
          <cell r="AJ909">
            <v>5757.9936051159075</v>
          </cell>
          <cell r="AL909">
            <v>0</v>
          </cell>
          <cell r="AO909">
            <v>0</v>
          </cell>
          <cell r="AQ909">
            <v>0</v>
          </cell>
          <cell r="AS909">
            <v>0</v>
          </cell>
          <cell r="AU909">
            <v>0</v>
          </cell>
          <cell r="AZ909">
            <v>0.59834578160783169</v>
          </cell>
          <cell r="BA909">
            <v>2.5</v>
          </cell>
          <cell r="BC909">
            <v>9.3984812150279783E-3</v>
          </cell>
          <cell r="BE909">
            <v>0.99920063948840931</v>
          </cell>
          <cell r="BI909">
            <v>0.39460386604987685</v>
          </cell>
          <cell r="BJ909">
            <v>0.25383982012113437</v>
          </cell>
        </row>
        <row r="910">
          <cell r="A910">
            <v>1798</v>
          </cell>
          <cell r="AH910">
            <v>6</v>
          </cell>
          <cell r="AJ910">
            <v>8249.0848585690492</v>
          </cell>
          <cell r="AL910">
            <v>83.377703826955099</v>
          </cell>
          <cell r="AO910">
            <v>0</v>
          </cell>
          <cell r="AQ910">
            <v>0</v>
          </cell>
          <cell r="AS910">
            <v>0.21120485602969841</v>
          </cell>
          <cell r="AU910">
            <v>0.21586921797004993</v>
          </cell>
          <cell r="AZ910">
            <v>1.2693411847384874</v>
          </cell>
          <cell r="BA910">
            <v>6</v>
          </cell>
          <cell r="BC910">
            <v>1.8589044601183425E-2</v>
          </cell>
          <cell r="BE910">
            <v>0.99742058517387266</v>
          </cell>
          <cell r="BI910">
            <v>1.24456364724492</v>
          </cell>
          <cell r="BJ910">
            <v>0.80059989150238597</v>
          </cell>
        </row>
        <row r="911">
          <cell r="A911">
            <v>1834</v>
          </cell>
          <cell r="AH911">
            <v>9</v>
          </cell>
          <cell r="AJ911">
            <v>8453.4905660377317</v>
          </cell>
          <cell r="AL911">
            <v>0</v>
          </cell>
          <cell r="AO911">
            <v>0</v>
          </cell>
          <cell r="AQ911">
            <v>0</v>
          </cell>
          <cell r="AS911">
            <v>0</v>
          </cell>
          <cell r="AU911">
            <v>0.22374439511653721</v>
          </cell>
          <cell r="AZ911">
            <v>2.154044813788194</v>
          </cell>
          <cell r="BA911">
            <v>9</v>
          </cell>
          <cell r="BC911">
            <v>1.2119377981911043E-2</v>
          </cell>
          <cell r="BE911">
            <v>0.99371322579173871</v>
          </cell>
          <cell r="BI911">
            <v>2.116881914180814</v>
          </cell>
          <cell r="BJ911">
            <v>1.3617426754897051</v>
          </cell>
        </row>
        <row r="912">
          <cell r="A912">
            <v>2115</v>
          </cell>
          <cell r="AH912">
            <v>9</v>
          </cell>
          <cell r="AJ912">
            <v>3441.7924528301919</v>
          </cell>
          <cell r="AL912">
            <v>5.3274139844617059</v>
          </cell>
          <cell r="AO912">
            <v>0</v>
          </cell>
          <cell r="AQ912">
            <v>0</v>
          </cell>
          <cell r="AS912">
            <v>0</v>
          </cell>
          <cell r="AU912">
            <v>0</v>
          </cell>
          <cell r="AZ912">
            <v>2.154044813788194</v>
          </cell>
          <cell r="BA912">
            <v>8.9953635955316695</v>
          </cell>
          <cell r="BC912">
            <v>9.3955604883462808E-3</v>
          </cell>
          <cell r="BE912">
            <v>0.99855183738007947</v>
          </cell>
          <cell r="BI912">
            <v>0.85322449591628768</v>
          </cell>
          <cell r="BJ912">
            <v>0.54886018916743351</v>
          </cell>
        </row>
        <row r="913">
          <cell r="A913">
            <v>319</v>
          </cell>
          <cell r="AH913">
            <v>141.04</v>
          </cell>
          <cell r="AJ913">
            <v>4.9985819625638125E-2</v>
          </cell>
          <cell r="AL913">
            <v>8672.3397617697101</v>
          </cell>
          <cell r="AO913">
            <v>0.3171582566311324</v>
          </cell>
          <cell r="AQ913">
            <v>0.31628560356516805</v>
          </cell>
          <cell r="AS913">
            <v>0.29966174972054088</v>
          </cell>
          <cell r="AU913">
            <v>0.27309852524106637</v>
          </cell>
          <cell r="AZ913">
            <v>42.276283050990919</v>
          </cell>
          <cell r="BA913">
            <v>139.73138179142299</v>
          </cell>
          <cell r="BC913">
            <v>3.433678915682377E-3</v>
          </cell>
          <cell r="BE913">
            <v>0.99735214693457896</v>
          </cell>
          <cell r="BI913">
            <v>42.031442214058153</v>
          </cell>
          <cell r="BJ913">
            <v>27.037884443077939</v>
          </cell>
        </row>
        <row r="914">
          <cell r="A914">
            <v>1740</v>
          </cell>
          <cell r="AH914">
            <v>230.48</v>
          </cell>
          <cell r="AJ914">
            <v>7548.8666666666704</v>
          </cell>
          <cell r="AL914">
            <v>1193.2333333333299</v>
          </cell>
          <cell r="AO914">
            <v>0</v>
          </cell>
          <cell r="AQ914">
            <v>0</v>
          </cell>
          <cell r="AS914">
            <v>0</v>
          </cell>
          <cell r="AU914">
            <v>0.32729799999999998</v>
          </cell>
          <cell r="AZ914">
            <v>75.18274840603199</v>
          </cell>
          <cell r="BA914">
            <v>229.98024434710601</v>
          </cell>
          <cell r="BC914">
            <v>2.73614881774709E-3</v>
          </cell>
          <cell r="BE914">
            <v>1</v>
          </cell>
          <cell r="BI914">
            <v>73.552473510726429</v>
          </cell>
          <cell r="BJ914">
            <v>47.314657183483831</v>
          </cell>
        </row>
        <row r="915">
          <cell r="A915">
            <v>600</v>
          </cell>
          <cell r="AH915">
            <v>2.97</v>
          </cell>
          <cell r="AJ915">
            <v>7869.8333333333303</v>
          </cell>
          <cell r="AL915">
            <v>0</v>
          </cell>
          <cell r="AO915">
            <v>0.21056853835399006</v>
          </cell>
          <cell r="AQ915">
            <v>0.19408050867519536</v>
          </cell>
          <cell r="AS915">
            <v>0.19374461600406184</v>
          </cell>
          <cell r="AU915">
            <v>0.19222700000000001</v>
          </cell>
          <cell r="AZ915">
            <v>0.57542150953206372</v>
          </cell>
          <cell r="BA915">
            <v>2.97</v>
          </cell>
          <cell r="BC915">
            <v>2.08186381252541E-3</v>
          </cell>
          <cell r="BE915">
            <v>1</v>
          </cell>
          <cell r="BI915">
            <v>0.57325685398392401</v>
          </cell>
          <cell r="BJ915">
            <v>0.36876328190888513</v>
          </cell>
        </row>
        <row r="916">
          <cell r="A916">
            <v>1953</v>
          </cell>
          <cell r="AH916">
            <v>9</v>
          </cell>
          <cell r="AJ916">
            <v>3204.7724750277434</v>
          </cell>
          <cell r="AL916">
            <v>0</v>
          </cell>
          <cell r="AO916">
            <v>0</v>
          </cell>
          <cell r="AQ916">
            <v>0</v>
          </cell>
          <cell r="AS916">
            <v>0</v>
          </cell>
          <cell r="AU916">
            <v>0</v>
          </cell>
          <cell r="AZ916">
            <v>2.154044813788194</v>
          </cell>
          <cell r="BA916">
            <v>9</v>
          </cell>
          <cell r="BC916">
            <v>9.3955604883462808E-3</v>
          </cell>
          <cell r="BE916">
            <v>0.93591595335472044</v>
          </cell>
          <cell r="BI916">
            <v>0.85995623010290023</v>
          </cell>
          <cell r="BJ916">
            <v>0.55319056284607626</v>
          </cell>
        </row>
        <row r="917">
          <cell r="A917">
            <v>2063</v>
          </cell>
          <cell r="AH917">
            <v>3.62</v>
          </cell>
          <cell r="AJ917">
            <v>3487.313540510544</v>
          </cell>
          <cell r="AL917">
            <v>0</v>
          </cell>
          <cell r="AO917">
            <v>0</v>
          </cell>
          <cell r="AQ917">
            <v>0</v>
          </cell>
          <cell r="AS917">
            <v>0</v>
          </cell>
          <cell r="AU917">
            <v>6.621184905660378E-2</v>
          </cell>
          <cell r="AZ917">
            <v>1.066562268523394</v>
          </cell>
          <cell r="BA917">
            <v>3.62</v>
          </cell>
          <cell r="BC917">
            <v>2.9839384866130461E-3</v>
          </cell>
          <cell r="BE917">
            <v>0.40177580466148727</v>
          </cell>
          <cell r="BI917">
            <v>1.0586410443867185</v>
          </cell>
          <cell r="BJ917">
            <v>0.68100004941666825</v>
          </cell>
        </row>
        <row r="918">
          <cell r="A918">
            <v>1930</v>
          </cell>
          <cell r="AH918">
            <v>6</v>
          </cell>
          <cell r="AJ918">
            <v>6096.9217970049895</v>
          </cell>
          <cell r="AL918">
            <v>1263.6938435940099</v>
          </cell>
          <cell r="AO918">
            <v>0</v>
          </cell>
          <cell r="AQ918">
            <v>0</v>
          </cell>
          <cell r="AS918">
            <v>0</v>
          </cell>
          <cell r="AU918">
            <v>0</v>
          </cell>
          <cell r="AZ918">
            <v>1.4360298758587962</v>
          </cell>
          <cell r="BA918">
            <v>5.8306517187983999</v>
          </cell>
          <cell r="BC918">
            <v>9.3903494176372712E-3</v>
          </cell>
          <cell r="BE918">
            <v>0.99833610648918469</v>
          </cell>
          <cell r="BI918">
            <v>1.2042725393522165</v>
          </cell>
          <cell r="BJ918">
            <v>0.77468152511042476</v>
          </cell>
        </row>
        <row r="919">
          <cell r="A919">
            <v>1824</v>
          </cell>
          <cell r="AH919">
            <v>2.99</v>
          </cell>
          <cell r="AJ919">
            <v>5756.82972222222</v>
          </cell>
          <cell r="AL919">
            <v>2917.2433333333338</v>
          </cell>
          <cell r="AO919">
            <v>0</v>
          </cell>
          <cell r="AQ919">
            <v>0</v>
          </cell>
          <cell r="AS919">
            <v>0.2022701777578432</v>
          </cell>
          <cell r="AU919">
            <v>0.21436306666666669</v>
          </cell>
          <cell r="AZ919">
            <v>0.57965460122141144</v>
          </cell>
          <cell r="BA919">
            <v>2.74112498444038</v>
          </cell>
          <cell r="BC919">
            <v>4.2074588670665047E-2</v>
          </cell>
          <cell r="BE919">
            <v>0.99622863394216132</v>
          </cell>
          <cell r="BI919">
            <v>0.55494030241437098</v>
          </cell>
          <cell r="BJ919">
            <v>0.35698065493617537</v>
          </cell>
        </row>
        <row r="920">
          <cell r="A920">
            <v>1952</v>
          </cell>
          <cell r="AH920">
            <v>6</v>
          </cell>
          <cell r="AJ920">
            <v>8721.7470881863519</v>
          </cell>
          <cell r="AL920">
            <v>0</v>
          </cell>
          <cell r="AO920">
            <v>0</v>
          </cell>
          <cell r="AQ920">
            <v>0</v>
          </cell>
          <cell r="AS920">
            <v>0</v>
          </cell>
          <cell r="AU920">
            <v>0.2653098169717138</v>
          </cell>
          <cell r="AZ920">
            <v>1.4360298758587962</v>
          </cell>
          <cell r="BA920">
            <v>6</v>
          </cell>
          <cell r="BC920">
            <v>7.7825772019158466E-3</v>
          </cell>
          <cell r="BE920">
            <v>0.99827342556925669</v>
          </cell>
          <cell r="BI920">
            <v>1.4247457769634162</v>
          </cell>
          <cell r="BJ920">
            <v>0.9165070159171399</v>
          </cell>
        </row>
        <row r="921">
          <cell r="A921">
            <v>1891</v>
          </cell>
          <cell r="AH921">
            <v>9</v>
          </cell>
          <cell r="AJ921">
            <v>7174.9278579356269</v>
          </cell>
          <cell r="AL921">
            <v>0</v>
          </cell>
          <cell r="AO921">
            <v>0</v>
          </cell>
          <cell r="AQ921">
            <v>0</v>
          </cell>
          <cell r="AS921">
            <v>0</v>
          </cell>
          <cell r="AU921">
            <v>0.22799267480577137</v>
          </cell>
          <cell r="AZ921">
            <v>2.154044813788194</v>
          </cell>
          <cell r="BA921">
            <v>9</v>
          </cell>
          <cell r="BC921">
            <v>7.5170251625358439E-2</v>
          </cell>
          <cell r="BE921">
            <v>0.99816033934897297</v>
          </cell>
          <cell r="BI921">
            <v>1.9904895097658972</v>
          </cell>
          <cell r="BJ921">
            <v>1.2804372754120867</v>
          </cell>
        </row>
        <row r="922">
          <cell r="A922">
            <v>1917</v>
          </cell>
          <cell r="AH922">
            <v>2.7</v>
          </cell>
          <cell r="AJ922">
            <v>5365.1623616236138</v>
          </cell>
          <cell r="AL922">
            <v>0</v>
          </cell>
          <cell r="AO922">
            <v>0</v>
          </cell>
          <cell r="AQ922">
            <v>0</v>
          </cell>
          <cell r="AS922">
            <v>0</v>
          </cell>
          <cell r="AU922">
            <v>0</v>
          </cell>
          <cell r="AZ922">
            <v>0.64621344413645831</v>
          </cell>
          <cell r="BA922">
            <v>2.7</v>
          </cell>
          <cell r="BC922">
            <v>9.3712915129151291E-3</v>
          </cell>
          <cell r="BE922">
            <v>0.99630996309963105</v>
          </cell>
          <cell r="BI922">
            <v>0.39460386604987635</v>
          </cell>
          <cell r="BJ922">
            <v>0.25383982012113404</v>
          </cell>
        </row>
        <row r="923">
          <cell r="A923">
            <v>1684</v>
          </cell>
          <cell r="AH923">
            <v>2.71</v>
          </cell>
          <cell r="AJ923">
            <v>8616.6791975308606</v>
          </cell>
          <cell r="AL923">
            <v>0</v>
          </cell>
          <cell r="AO923">
            <v>0</v>
          </cell>
          <cell r="AQ923">
            <v>0.25961487691515578</v>
          </cell>
          <cell r="AS923">
            <v>0.24193491730508498</v>
          </cell>
          <cell r="AU923">
            <v>0.24061989629629629</v>
          </cell>
          <cell r="AZ923">
            <v>0.65322427672372951</v>
          </cell>
          <cell r="BA923">
            <v>2.71</v>
          </cell>
          <cell r="BC923">
            <v>2.296469244291026E-3</v>
          </cell>
          <cell r="BE923">
            <v>0.9939741177631205</v>
          </cell>
          <cell r="BI923">
            <v>0.64429269201841766</v>
          </cell>
          <cell r="BJ923">
            <v>0.41445904391277472</v>
          </cell>
        </row>
        <row r="924">
          <cell r="A924">
            <v>470</v>
          </cell>
          <cell r="AH924">
            <v>3</v>
          </cell>
          <cell r="AJ924">
            <v>0</v>
          </cell>
          <cell r="AL924">
            <v>0</v>
          </cell>
          <cell r="AO924">
            <v>1.5256328779468134E-2</v>
          </cell>
          <cell r="AQ924">
            <v>9.339222900834955E-2</v>
          </cell>
          <cell r="AS924">
            <v>0</v>
          </cell>
          <cell r="AU924">
            <v>0</v>
          </cell>
          <cell r="AZ924">
            <v>0</v>
          </cell>
          <cell r="BA924">
            <v>0</v>
          </cell>
          <cell r="BC924">
            <v>0.24161995195057803</v>
          </cell>
          <cell r="BE924">
            <v>1</v>
          </cell>
          <cell r="BI924">
            <v>0</v>
          </cell>
          <cell r="BJ924">
            <v>0</v>
          </cell>
        </row>
        <row r="925">
          <cell r="A925">
            <v>333</v>
          </cell>
          <cell r="AH925">
            <v>2.96</v>
          </cell>
          <cell r="AJ925">
            <v>8560.3333333333303</v>
          </cell>
          <cell r="AL925">
            <v>0</v>
          </cell>
          <cell r="AO925">
            <v>0.25928017175178414</v>
          </cell>
          <cell r="AQ925">
            <v>0.25871493478638552</v>
          </cell>
          <cell r="AS925">
            <v>0.25361750072577677</v>
          </cell>
          <cell r="AU925">
            <v>0.24718599999999999</v>
          </cell>
          <cell r="AZ925">
            <v>0.72874611220556951</v>
          </cell>
          <cell r="BA925">
            <v>2.9599999999999902</v>
          </cell>
          <cell r="BC925">
            <v>9.9999999999999991E-5</v>
          </cell>
          <cell r="BE925">
            <v>1</v>
          </cell>
          <cell r="BI925">
            <v>0.72867323759434888</v>
          </cell>
          <cell r="BJ925">
            <v>0.46873915709344549</v>
          </cell>
        </row>
        <row r="926">
          <cell r="A926">
            <v>1805</v>
          </cell>
          <cell r="AH926">
            <v>6</v>
          </cell>
          <cell r="AJ926">
            <v>8259.6672212978337</v>
          </cell>
          <cell r="AL926">
            <v>0</v>
          </cell>
          <cell r="AO926">
            <v>0</v>
          </cell>
          <cell r="AQ926">
            <v>0</v>
          </cell>
          <cell r="AS926">
            <v>0.26211726255511525</v>
          </cell>
          <cell r="AU926">
            <v>0.2588046589018303</v>
          </cell>
          <cell r="AZ926">
            <v>1.4849751912096048</v>
          </cell>
          <cell r="BA926">
            <v>6</v>
          </cell>
          <cell r="BC926">
            <v>1.3061519244616274E-2</v>
          </cell>
          <cell r="BE926">
            <v>0.94627105509083065</v>
          </cell>
          <cell r="BI926">
            <v>1.3891158883415513</v>
          </cell>
          <cell r="BJ926">
            <v>0.89358710737887159</v>
          </cell>
        </row>
        <row r="927">
          <cell r="A927">
            <v>1818</v>
          </cell>
          <cell r="AH927">
            <v>9</v>
          </cell>
          <cell r="AJ927">
            <v>6659.667036625975</v>
          </cell>
          <cell r="AL927">
            <v>0</v>
          </cell>
          <cell r="AO927">
            <v>0</v>
          </cell>
          <cell r="AQ927">
            <v>0</v>
          </cell>
          <cell r="AS927">
            <v>0.29002494623488673</v>
          </cell>
          <cell r="AU927">
            <v>0.25128179800221978</v>
          </cell>
          <cell r="AZ927">
            <v>2.6131247655763294</v>
          </cell>
          <cell r="BA927">
            <v>9</v>
          </cell>
          <cell r="BC927">
            <v>9.4777614695232312E-2</v>
          </cell>
          <cell r="BE927">
            <v>0.90839896310036039</v>
          </cell>
          <cell r="BI927">
            <v>2.1509178123713375</v>
          </cell>
          <cell r="BJ927">
            <v>1.3836372057203128</v>
          </cell>
        </row>
        <row r="928">
          <cell r="A928">
            <v>1859</v>
          </cell>
          <cell r="AH928">
            <v>2.99</v>
          </cell>
          <cell r="AJ928">
            <v>7878.3177777777819</v>
          </cell>
          <cell r="AL928">
            <v>783.82850000000008</v>
          </cell>
          <cell r="AO928">
            <v>0</v>
          </cell>
          <cell r="AQ928">
            <v>0</v>
          </cell>
          <cell r="AS928">
            <v>0.17368258774074355</v>
          </cell>
          <cell r="AU928">
            <v>0.20861030666666669</v>
          </cell>
          <cell r="AZ928">
            <v>0.48642423842370031</v>
          </cell>
          <cell r="BA928">
            <v>2.79168518813271</v>
          </cell>
          <cell r="BC928">
            <v>5.4127692231139349E-3</v>
          </cell>
          <cell r="BE928">
            <v>0.99666097792998487</v>
          </cell>
          <cell r="BI928">
            <v>0.48377976926797106</v>
          </cell>
          <cell r="BJ928">
            <v>0.31120467936242613</v>
          </cell>
        </row>
        <row r="929">
          <cell r="A929">
            <v>2117</v>
          </cell>
          <cell r="AH929">
            <v>9</v>
          </cell>
          <cell r="AJ929">
            <v>3542.8634850166482</v>
          </cell>
          <cell r="AL929">
            <v>0</v>
          </cell>
          <cell r="AO929">
            <v>0</v>
          </cell>
          <cell r="AQ929">
            <v>0</v>
          </cell>
          <cell r="AS929">
            <v>0</v>
          </cell>
          <cell r="AU929">
            <v>0</v>
          </cell>
          <cell r="AZ929">
            <v>2.154044813788194</v>
          </cell>
          <cell r="BA929">
            <v>9</v>
          </cell>
          <cell r="BC929">
            <v>9.3955604883462808E-3</v>
          </cell>
          <cell r="BE929">
            <v>0.99889012208657046</v>
          </cell>
          <cell r="BI929">
            <v>0.99381714412561517</v>
          </cell>
          <cell r="BJ929">
            <v>0.63930028771248626</v>
          </cell>
        </row>
        <row r="930">
          <cell r="A930">
            <v>1885</v>
          </cell>
          <cell r="AH930">
            <v>9</v>
          </cell>
          <cell r="AJ930">
            <v>8438.4105960264933</v>
          </cell>
          <cell r="AL930">
            <v>0</v>
          </cell>
          <cell r="AO930">
            <v>0</v>
          </cell>
          <cell r="AQ930">
            <v>0</v>
          </cell>
          <cell r="AS930">
            <v>0.34063509547461446</v>
          </cell>
          <cell r="AU930">
            <v>0.33324039735099337</v>
          </cell>
          <cell r="AZ930">
            <v>2.9889924164727546</v>
          </cell>
          <cell r="BA930">
            <v>9</v>
          </cell>
          <cell r="BC930">
            <v>7.4779348668295416E-3</v>
          </cell>
          <cell r="BE930">
            <v>0.98322447004747648</v>
          </cell>
          <cell r="BI930">
            <v>2.9361722915509008</v>
          </cell>
          <cell r="BJ930">
            <v>1.8887738069898523</v>
          </cell>
        </row>
        <row r="931">
          <cell r="A931">
            <v>1888</v>
          </cell>
          <cell r="AH931">
            <v>5.5</v>
          </cell>
          <cell r="AJ931">
            <v>7942.8251663641904</v>
          </cell>
          <cell r="AL931">
            <v>760.70024198427086</v>
          </cell>
          <cell r="AO931">
            <v>0</v>
          </cell>
          <cell r="AQ931">
            <v>0</v>
          </cell>
          <cell r="AS931">
            <v>0</v>
          </cell>
          <cell r="AU931">
            <v>0.23113575317604357</v>
          </cell>
          <cell r="AZ931">
            <v>1.2848860921211467</v>
          </cell>
          <cell r="BA931">
            <v>5.3688979109681298</v>
          </cell>
          <cell r="BC931">
            <v>8.4323945754894609E-3</v>
          </cell>
          <cell r="BE931">
            <v>0.99818511796733211</v>
          </cell>
          <cell r="BI931">
            <v>1.2740317262141589</v>
          </cell>
          <cell r="BJ931">
            <v>0.81955604603717591</v>
          </cell>
        </row>
        <row r="932">
          <cell r="A932">
            <v>1977</v>
          </cell>
          <cell r="AH932">
            <v>2.7</v>
          </cell>
          <cell r="AJ932">
            <v>8357.7121771217753</v>
          </cell>
          <cell r="AL932">
            <v>0</v>
          </cell>
          <cell r="AO932">
            <v>0</v>
          </cell>
          <cell r="AQ932">
            <v>0</v>
          </cell>
          <cell r="AS932">
            <v>0</v>
          </cell>
          <cell r="AU932">
            <v>0.21532151291512916</v>
          </cell>
          <cell r="AZ932">
            <v>0.64621344413645831</v>
          </cell>
          <cell r="BA932">
            <v>2.69999999999999</v>
          </cell>
          <cell r="BC932">
            <v>6.6240909872112364E-3</v>
          </cell>
          <cell r="BE932">
            <v>0.9953508062477886</v>
          </cell>
          <cell r="BI932">
            <v>0.64129903402888755</v>
          </cell>
          <cell r="BJ932">
            <v>0.41253329084508822</v>
          </cell>
        </row>
        <row r="933">
          <cell r="A933">
            <v>1732</v>
          </cell>
          <cell r="AH933">
            <v>9</v>
          </cell>
          <cell r="AJ933">
            <v>7715.5666666666702</v>
          </cell>
          <cell r="AL933">
            <v>0.2</v>
          </cell>
          <cell r="AO933">
            <v>0</v>
          </cell>
          <cell r="AQ933">
            <v>0.22757150781854799</v>
          </cell>
          <cell r="AS933">
            <v>0.20204707837278507</v>
          </cell>
          <cell r="AU933">
            <v>0.19728299999999999</v>
          </cell>
          <cell r="AZ933">
            <v>1.8184237053550656</v>
          </cell>
          <cell r="BA933">
            <v>8.9998475410090997</v>
          </cell>
          <cell r="BC933">
            <v>2.52936077438746E-2</v>
          </cell>
          <cell r="BE933">
            <v>0.98190639269406388</v>
          </cell>
          <cell r="BI933">
            <v>1.7401661980607726</v>
          </cell>
          <cell r="BJ933">
            <v>1.1194099011710954</v>
          </cell>
        </row>
        <row r="934">
          <cell r="A934">
            <v>556</v>
          </cell>
          <cell r="AH934">
            <v>3</v>
          </cell>
          <cell r="AJ934">
            <v>8432.4500000000007</v>
          </cell>
          <cell r="AL934">
            <v>0.133333333333333</v>
          </cell>
          <cell r="AO934">
            <v>0.23050569226802675</v>
          </cell>
          <cell r="AQ934">
            <v>0.21741649843880892</v>
          </cell>
          <cell r="AS934">
            <v>0.20835412251984123</v>
          </cell>
          <cell r="AU934">
            <v>0.19465499999999999</v>
          </cell>
          <cell r="AZ934">
            <v>0.62506236755952371</v>
          </cell>
          <cell r="BA934">
            <v>2.99995256495143</v>
          </cell>
          <cell r="BC934">
            <v>1E-4</v>
          </cell>
          <cell r="BE934">
            <v>1</v>
          </cell>
          <cell r="BI934">
            <v>0.61874986270954091</v>
          </cell>
          <cell r="BJ934">
            <v>0.39802791448149194</v>
          </cell>
        </row>
        <row r="935">
          <cell r="A935">
            <v>339</v>
          </cell>
          <cell r="AH935">
            <v>2.96</v>
          </cell>
          <cell r="AJ935">
            <v>8567.0833333333303</v>
          </cell>
          <cell r="AL935">
            <v>0</v>
          </cell>
          <cell r="AO935">
            <v>0.26282076783043856</v>
          </cell>
          <cell r="AQ935">
            <v>0.26182637035884931</v>
          </cell>
          <cell r="AS935">
            <v>0.25455428862029689</v>
          </cell>
          <cell r="AU935">
            <v>0.24804500000000002</v>
          </cell>
          <cell r="AZ935">
            <v>0.73550744565304826</v>
          </cell>
          <cell r="BA935">
            <v>2.9599999999999902</v>
          </cell>
          <cell r="BC935">
            <v>9.9999999999999991E-5</v>
          </cell>
          <cell r="BE935">
            <v>1</v>
          </cell>
          <cell r="BI935">
            <v>0.7354338949084821</v>
          </cell>
          <cell r="BJ935">
            <v>0.47308813637157371</v>
          </cell>
        </row>
        <row r="936">
          <cell r="A936">
            <v>1908</v>
          </cell>
          <cell r="AH936">
            <v>1.4</v>
          </cell>
          <cell r="AJ936">
            <v>1358.227894931558</v>
          </cell>
          <cell r="AL936">
            <v>0</v>
          </cell>
          <cell r="AO936">
            <v>0</v>
          </cell>
          <cell r="AQ936">
            <v>0</v>
          </cell>
          <cell r="AS936">
            <v>0</v>
          </cell>
          <cell r="AU936">
            <v>4.2630077691453945E-2</v>
          </cell>
          <cell r="AZ936">
            <v>0.41248264528529044</v>
          </cell>
          <cell r="BA936">
            <v>1.4000000000000099</v>
          </cell>
          <cell r="BC936">
            <v>9.4819367217551193E-4</v>
          </cell>
          <cell r="BE936">
            <v>0.15538290788013318</v>
          </cell>
          <cell r="BI936">
            <v>0.4099655509698496</v>
          </cell>
          <cell r="BJ936">
            <v>0.2637216476254563</v>
          </cell>
        </row>
        <row r="937">
          <cell r="A937">
            <v>1735</v>
          </cell>
          <cell r="AH937">
            <v>9</v>
          </cell>
          <cell r="AJ937">
            <v>8186.9833333333308</v>
          </cell>
          <cell r="AL937">
            <v>0</v>
          </cell>
          <cell r="AO937">
            <v>0</v>
          </cell>
          <cell r="AQ937">
            <v>0.23092176474694609</v>
          </cell>
          <cell r="AS937">
            <v>0.20675000770243068</v>
          </cell>
          <cell r="AU937">
            <v>0.15642300000000001</v>
          </cell>
          <cell r="AZ937">
            <v>1.8607500693218761</v>
          </cell>
          <cell r="BA937">
            <v>9</v>
          </cell>
          <cell r="BC937">
            <v>1.6301498889824202E-2</v>
          </cell>
          <cell r="BE937">
            <v>0.9766514459665141</v>
          </cell>
          <cell r="BI937">
            <v>1.7874808315889523</v>
          </cell>
          <cell r="BJ937">
            <v>1.1498463441388704</v>
          </cell>
        </row>
        <row r="938">
          <cell r="A938">
            <v>1653</v>
          </cell>
          <cell r="AH938">
            <v>2.52</v>
          </cell>
          <cell r="AJ938">
            <v>5509.377999999997</v>
          </cell>
          <cell r="AL938">
            <v>10.71</v>
          </cell>
          <cell r="AO938">
            <v>0.23835473061779522</v>
          </cell>
          <cell r="AQ938">
            <v>0.22288888135384624</v>
          </cell>
          <cell r="AS938">
            <v>0.21578123644250499</v>
          </cell>
          <cell r="AU938">
            <v>0.18493607999999997</v>
          </cell>
          <cell r="AZ938">
            <v>0.64605192927742694</v>
          </cell>
          <cell r="BA938">
            <v>2.5199999999999898</v>
          </cell>
          <cell r="BC938">
            <v>1.116968942465754E-3</v>
          </cell>
          <cell r="BE938">
            <v>0.82177922374429224</v>
          </cell>
          <cell r="BI938">
            <v>0.6002233298566042</v>
          </cell>
          <cell r="BJ938">
            <v>0.38611021125690331</v>
          </cell>
        </row>
        <row r="939">
          <cell r="A939">
            <v>238</v>
          </cell>
          <cell r="AH939">
            <v>90</v>
          </cell>
          <cell r="AJ939">
            <v>8559.3666666666704</v>
          </cell>
          <cell r="AL939">
            <v>92.05</v>
          </cell>
          <cell r="AO939">
            <v>0.27692983551496647</v>
          </cell>
          <cell r="AQ939">
            <v>0.27869105052059051</v>
          </cell>
          <cell r="AS939">
            <v>0.27555593280202229</v>
          </cell>
          <cell r="AU939">
            <v>0.26682400000000001</v>
          </cell>
          <cell r="AZ939">
            <v>23.571269999999998</v>
          </cell>
          <cell r="BA939">
            <v>89.866110588901606</v>
          </cell>
          <cell r="BC939">
            <v>3.2401289590171497E-3</v>
          </cell>
          <cell r="BE939">
            <v>0.99036910197869099</v>
          </cell>
          <cell r="BI939">
            <v>23.15227600214876</v>
          </cell>
          <cell r="BJ939">
            <v>14.893340084603896</v>
          </cell>
        </row>
        <row r="940">
          <cell r="A940">
            <v>530</v>
          </cell>
          <cell r="AH940">
            <v>2.96</v>
          </cell>
          <cell r="AJ940">
            <v>8604.0666666666693</v>
          </cell>
          <cell r="AL940">
            <v>0</v>
          </cell>
          <cell r="AO940">
            <v>0.28833673073713306</v>
          </cell>
          <cell r="AQ940">
            <v>0.24736419546697988</v>
          </cell>
          <cell r="AS940">
            <v>0.19883340527192242</v>
          </cell>
          <cell r="AU940">
            <v>0.12304199999999998</v>
          </cell>
          <cell r="AZ940">
            <v>0.58854687960489038</v>
          </cell>
          <cell r="BA940">
            <v>2.9600000000000102</v>
          </cell>
          <cell r="BC940">
            <v>3.02934675303458E-3</v>
          </cell>
          <cell r="BE940">
            <v>1</v>
          </cell>
          <cell r="BI940">
            <v>0.5859424974723132</v>
          </cell>
          <cell r="BJ940">
            <v>0.37692367195637272</v>
          </cell>
        </row>
        <row r="941">
          <cell r="A941">
            <v>2000</v>
          </cell>
          <cell r="AH941">
            <v>3</v>
          </cell>
          <cell r="AJ941">
            <v>8140.411870383924</v>
          </cell>
          <cell r="AL941">
            <v>25.700312728724466</v>
          </cell>
          <cell r="AO941">
            <v>0</v>
          </cell>
          <cell r="AQ941">
            <v>0</v>
          </cell>
          <cell r="AS941">
            <v>0</v>
          </cell>
          <cell r="AU941">
            <v>0.208627653203806</v>
          </cell>
          <cell r="AZ941">
            <v>0.71801493792939808</v>
          </cell>
          <cell r="BA941">
            <v>3</v>
          </cell>
          <cell r="BC941">
            <v>6.6461792601022664E-3</v>
          </cell>
          <cell r="BE941">
            <v>0.99744565377560723</v>
          </cell>
          <cell r="BI941">
            <v>0.71278720643587146</v>
          </cell>
          <cell r="BJ941">
            <v>0.45852002940959014</v>
          </cell>
        </row>
        <row r="942">
          <cell r="A942">
            <v>1945</v>
          </cell>
          <cell r="AH942">
            <v>9</v>
          </cell>
          <cell r="AJ942">
            <v>7872.7213114754059</v>
          </cell>
          <cell r="AL942">
            <v>0</v>
          </cell>
          <cell r="AO942">
            <v>0</v>
          </cell>
          <cell r="AQ942">
            <v>0</v>
          </cell>
          <cell r="AS942">
            <v>0</v>
          </cell>
          <cell r="AU942">
            <v>0.29346393442622948</v>
          </cell>
          <cell r="AZ942">
            <v>2.6516741482625816</v>
          </cell>
          <cell r="BA942">
            <v>9</v>
          </cell>
          <cell r="BC942">
            <v>3.618834697250331E-2</v>
          </cell>
          <cell r="BE942">
            <v>0.9835055019088258</v>
          </cell>
          <cell r="BI942">
            <v>2.5538527066377519</v>
          </cell>
          <cell r="BJ942">
            <v>1.6428361895138139</v>
          </cell>
        </row>
        <row r="943">
          <cell r="A943">
            <v>636</v>
          </cell>
          <cell r="AH943">
            <v>190.22499999999999</v>
          </cell>
          <cell r="AJ943">
            <v>8722.4</v>
          </cell>
          <cell r="AL943">
            <v>13.016666666666699</v>
          </cell>
          <cell r="AO943">
            <v>0</v>
          </cell>
          <cell r="AQ943">
            <v>0.27405830057257352</v>
          </cell>
          <cell r="AS943">
            <v>0.2678987469725313</v>
          </cell>
          <cell r="AU943">
            <v>0.24386499999999997</v>
          </cell>
          <cell r="AZ943">
            <v>28.829740099999999</v>
          </cell>
          <cell r="BA943">
            <v>190.07982191080399</v>
          </cell>
          <cell r="BC943">
            <v>2.7163761689091002E-3</v>
          </cell>
          <cell r="BE943">
            <v>1</v>
          </cell>
          <cell r="BI943">
            <v>28.515665974052059</v>
          </cell>
          <cell r="BJ943">
            <v>18.343488607820206</v>
          </cell>
        </row>
        <row r="944">
          <cell r="A944">
            <v>1894</v>
          </cell>
          <cell r="AH944">
            <v>2.98</v>
          </cell>
          <cell r="AJ944">
            <v>8479.3549465240649</v>
          </cell>
          <cell r="AL944">
            <v>0</v>
          </cell>
          <cell r="AO944">
            <v>0</v>
          </cell>
          <cell r="AQ944">
            <v>0</v>
          </cell>
          <cell r="AS944">
            <v>0.2263702638926087</v>
          </cell>
          <cell r="AU944">
            <v>0.22586945855614973</v>
          </cell>
          <cell r="AZ944">
            <v>0.67729982956668522</v>
          </cell>
          <cell r="BA944">
            <v>2.98</v>
          </cell>
          <cell r="BC944">
            <v>7.2580978482287631E-3</v>
          </cell>
          <cell r="BE944">
            <v>0.99325109220732744</v>
          </cell>
          <cell r="BI944">
            <v>0.67051563587410312</v>
          </cell>
          <cell r="BJ944">
            <v>0.43132767578404091</v>
          </cell>
        </row>
        <row r="945">
          <cell r="A945">
            <v>1761</v>
          </cell>
          <cell r="AH945">
            <v>9</v>
          </cell>
          <cell r="AJ945">
            <v>7766.1983562860942</v>
          </cell>
          <cell r="AL945">
            <v>0</v>
          </cell>
          <cell r="AO945">
            <v>0</v>
          </cell>
          <cell r="AQ945">
            <v>0</v>
          </cell>
          <cell r="AS945">
            <v>0.24165123226082838</v>
          </cell>
          <cell r="AU945">
            <v>0.23104631274988893</v>
          </cell>
          <cell r="AZ945">
            <v>2.1758276952764986</v>
          </cell>
          <cell r="BA945">
            <v>9</v>
          </cell>
          <cell r="BC945">
            <v>3.8946723221947089E-3</v>
          </cell>
          <cell r="BE945">
            <v>0.99955575299866728</v>
          </cell>
          <cell r="BI945">
            <v>2.1673497930912182</v>
          </cell>
          <cell r="BJ945">
            <v>1.3942075305169819</v>
          </cell>
        </row>
        <row r="946">
          <cell r="A946">
            <v>2012</v>
          </cell>
          <cell r="AH946">
            <v>2.9</v>
          </cell>
          <cell r="AJ946">
            <v>7934.7166781371834</v>
          </cell>
          <cell r="AL946">
            <v>1.0977288368891946</v>
          </cell>
          <cell r="AO946">
            <v>0</v>
          </cell>
          <cell r="AQ946">
            <v>0</v>
          </cell>
          <cell r="AS946">
            <v>0</v>
          </cell>
          <cell r="AU946">
            <v>0.18237966276668957</v>
          </cell>
          <cell r="AZ946">
            <v>0.69408110666508471</v>
          </cell>
          <cell r="BA946">
            <v>2.8996914912791798</v>
          </cell>
          <cell r="BC946">
            <v>8.9821152683332104E-3</v>
          </cell>
          <cell r="BE946">
            <v>0.99128240422115121</v>
          </cell>
          <cell r="BI946">
            <v>0.68324833229641424</v>
          </cell>
          <cell r="BJ946">
            <v>0.4395183339290068</v>
          </cell>
        </row>
        <row r="947">
          <cell r="A947">
            <v>2105</v>
          </cell>
          <cell r="AH947">
            <v>2.7</v>
          </cell>
          <cell r="AJ947">
            <v>5148.671010254322</v>
          </cell>
          <cell r="AL947">
            <v>0</v>
          </cell>
          <cell r="AO947">
            <v>0</v>
          </cell>
          <cell r="AQ947">
            <v>0</v>
          </cell>
          <cell r="AS947">
            <v>0</v>
          </cell>
          <cell r="AU947">
            <v>0</v>
          </cell>
          <cell r="AZ947">
            <v>0.64621344413645831</v>
          </cell>
          <cell r="BA947">
            <v>2.69999999999999</v>
          </cell>
          <cell r="BC947">
            <v>9.4014733646762671E-3</v>
          </cell>
          <cell r="BE947">
            <v>0.99951875023137027</v>
          </cell>
          <cell r="BI947">
            <v>0.39986525093054137</v>
          </cell>
          <cell r="BJ947">
            <v>0.25722435105608255</v>
          </cell>
        </row>
        <row r="948">
          <cell r="A948">
            <v>1873</v>
          </cell>
          <cell r="AH948">
            <v>9</v>
          </cell>
          <cell r="AJ948">
            <v>8050.9513274336268</v>
          </cell>
          <cell r="AL948">
            <v>428.06415929203575</v>
          </cell>
          <cell r="AO948">
            <v>0</v>
          </cell>
          <cell r="AQ948">
            <v>0</v>
          </cell>
          <cell r="AS948">
            <v>0</v>
          </cell>
          <cell r="AU948">
            <v>0.24830442477876108</v>
          </cell>
          <cell r="AZ948">
            <v>2.154044813788194</v>
          </cell>
          <cell r="BA948">
            <v>8.7732132163866208</v>
          </cell>
          <cell r="BC948">
            <v>5.9624165353376153E-3</v>
          </cell>
          <cell r="BE948">
            <v>0.99557522123893816</v>
          </cell>
          <cell r="BI948">
            <v>2.1411444199840957</v>
          </cell>
          <cell r="BJ948">
            <v>1.3773502015143348</v>
          </cell>
        </row>
        <row r="949">
          <cell r="A949">
            <v>2111</v>
          </cell>
          <cell r="AH949">
            <v>9</v>
          </cell>
          <cell r="AJ949">
            <v>5174.5590682196298</v>
          </cell>
          <cell r="AL949">
            <v>1091.1647254575673</v>
          </cell>
          <cell r="AO949">
            <v>0</v>
          </cell>
          <cell r="AQ949">
            <v>0</v>
          </cell>
          <cell r="AS949">
            <v>0</v>
          </cell>
          <cell r="AU949">
            <v>0</v>
          </cell>
          <cell r="AZ949">
            <v>2.1120235833241328</v>
          </cell>
          <cell r="BA949">
            <v>8.8258517672677108</v>
          </cell>
          <cell r="BC949">
            <v>9.3903494176372695E-3</v>
          </cell>
          <cell r="BE949">
            <v>0.99761622562092078</v>
          </cell>
          <cell r="BI949">
            <v>1.506413039165357</v>
          </cell>
          <cell r="BJ949">
            <v>0.96904173473438004</v>
          </cell>
        </row>
        <row r="950">
          <cell r="A950">
            <v>1681</v>
          </cell>
          <cell r="AH950">
            <v>6</v>
          </cell>
          <cell r="AJ950">
            <v>7971.3500000000013</v>
          </cell>
          <cell r="AL950">
            <v>0</v>
          </cell>
          <cell r="AO950">
            <v>0.28085467353189053</v>
          </cell>
          <cell r="AQ950">
            <v>0.26703297581475072</v>
          </cell>
          <cell r="AS950">
            <v>0.26495037774725244</v>
          </cell>
          <cell r="AU950">
            <v>0.22437099999999999</v>
          </cell>
          <cell r="AZ950">
            <v>1.5382188792319689</v>
          </cell>
          <cell r="BA950">
            <v>6</v>
          </cell>
          <cell r="BC950">
            <v>3.2503319473061502E-2</v>
          </cell>
          <cell r="BE950">
            <v>0.99976978691019802</v>
          </cell>
          <cell r="BI950">
            <v>1.4878790514742377</v>
          </cell>
          <cell r="BJ950">
            <v>0.95711923597952397</v>
          </cell>
        </row>
        <row r="951">
          <cell r="A951">
            <v>2212</v>
          </cell>
          <cell r="AH951" t="str">
            <v>-</v>
          </cell>
          <cell r="AJ951">
            <v>119.82026959560659</v>
          </cell>
          <cell r="AL951">
            <v>0</v>
          </cell>
          <cell r="AO951">
            <v>0</v>
          </cell>
          <cell r="AQ951">
            <v>0</v>
          </cell>
          <cell r="AS951">
            <v>0</v>
          </cell>
          <cell r="AU951">
            <v>0</v>
          </cell>
          <cell r="AZ951">
            <v>0.71801493792939808</v>
          </cell>
          <cell r="BA951">
            <v>3</v>
          </cell>
          <cell r="BC951">
            <v>9.3919121318022953E-3</v>
          </cell>
          <cell r="BE951">
            <v>0.99850224663005482</v>
          </cell>
          <cell r="BI951">
            <v>9.7433053345648522E-3</v>
          </cell>
          <cell r="BJ951">
            <v>6.2676498795341774E-3</v>
          </cell>
        </row>
        <row r="952">
          <cell r="A952">
            <v>2152</v>
          </cell>
          <cell r="AH952">
            <v>9</v>
          </cell>
          <cell r="AJ952">
            <v>2870.3327787021663</v>
          </cell>
          <cell r="AL952">
            <v>0</v>
          </cell>
          <cell r="AO952">
            <v>0</v>
          </cell>
          <cell r="AQ952">
            <v>0</v>
          </cell>
          <cell r="AS952">
            <v>0</v>
          </cell>
          <cell r="AU952">
            <v>0</v>
          </cell>
          <cell r="AZ952">
            <v>2.154044813788194</v>
          </cell>
          <cell r="BA952">
            <v>9</v>
          </cell>
          <cell r="BC952">
            <v>9.3903494176372695E-3</v>
          </cell>
          <cell r="BE952">
            <v>0.99820314696206447</v>
          </cell>
          <cell r="BI952">
            <v>0.70142455513340574</v>
          </cell>
          <cell r="BJ952">
            <v>0.45121069057419083</v>
          </cell>
        </row>
        <row r="953">
          <cell r="A953">
            <v>1724</v>
          </cell>
          <cell r="AH953">
            <v>3</v>
          </cell>
          <cell r="AJ953">
            <v>8042.6578073089731</v>
          </cell>
          <cell r="AL953">
            <v>0</v>
          </cell>
          <cell r="AO953">
            <v>0</v>
          </cell>
          <cell r="AQ953">
            <v>0.21588209013102505</v>
          </cell>
          <cell r="AS953">
            <v>0.21519718680160496</v>
          </cell>
          <cell r="AU953">
            <v>0.20328837209302328</v>
          </cell>
          <cell r="AZ953">
            <v>0.64774353227283088</v>
          </cell>
          <cell r="BA953">
            <v>3</v>
          </cell>
          <cell r="BC953">
            <v>3.1797100077367675E-3</v>
          </cell>
          <cell r="BE953">
            <v>0.99667774086378746</v>
          </cell>
          <cell r="BI953">
            <v>0.64352477345809034</v>
          </cell>
          <cell r="BJ953">
            <v>0.41396505911943632</v>
          </cell>
        </row>
        <row r="954">
          <cell r="A954">
            <v>635</v>
          </cell>
          <cell r="AH954">
            <v>1.33</v>
          </cell>
          <cell r="AJ954">
            <v>8435.1798902195569</v>
          </cell>
          <cell r="AL954">
            <v>0</v>
          </cell>
          <cell r="AO954">
            <v>0</v>
          </cell>
          <cell r="AQ954">
            <v>0.20837173115450153</v>
          </cell>
          <cell r="AS954">
            <v>0.19695679572883651</v>
          </cell>
          <cell r="AU954">
            <v>0.19271361526946107</v>
          </cell>
          <cell r="AZ954">
            <v>0.26313427909372561</v>
          </cell>
          <cell r="BA954">
            <v>1.33</v>
          </cell>
          <cell r="BC954">
            <v>3.0169256992863599E-3</v>
          </cell>
          <cell r="BE954">
            <v>0.99537261094249829</v>
          </cell>
          <cell r="BI954">
            <v>0.26230090466334283</v>
          </cell>
          <cell r="BJ954">
            <v>0.16873229125671549</v>
          </cell>
        </row>
        <row r="955">
          <cell r="A955">
            <v>2062</v>
          </cell>
          <cell r="AH955">
            <v>3</v>
          </cell>
          <cell r="AJ955">
            <v>1602.6578073089702</v>
          </cell>
          <cell r="AL955">
            <v>0</v>
          </cell>
          <cell r="AO955">
            <v>0</v>
          </cell>
          <cell r="AQ955">
            <v>0</v>
          </cell>
          <cell r="AS955">
            <v>0</v>
          </cell>
          <cell r="AU955">
            <v>0</v>
          </cell>
          <cell r="AZ955">
            <v>0.66141720109314195</v>
          </cell>
          <cell r="BA955">
            <v>3</v>
          </cell>
          <cell r="BC955">
            <v>9.3747508305647848E-3</v>
          </cell>
          <cell r="BE955">
            <v>0.99667774086378746</v>
          </cell>
          <cell r="BI955">
            <v>0.12026883843911568</v>
          </cell>
          <cell r="BJ955">
            <v>7.7366247374028793E-2</v>
          </cell>
        </row>
        <row r="956">
          <cell r="A956">
            <v>1848</v>
          </cell>
          <cell r="AH956">
            <v>9</v>
          </cell>
          <cell r="AJ956">
            <v>8700.7325194228633</v>
          </cell>
          <cell r="AL956">
            <v>0</v>
          </cell>
          <cell r="AO956">
            <v>0</v>
          </cell>
          <cell r="AQ956">
            <v>0</v>
          </cell>
          <cell r="AS956">
            <v>0</v>
          </cell>
          <cell r="AU956">
            <v>0.21371154273029966</v>
          </cell>
          <cell r="AZ956">
            <v>2.154044813788194</v>
          </cell>
          <cell r="BA956">
            <v>9</v>
          </cell>
          <cell r="BC956">
            <v>7.0413472748289962E-3</v>
          </cell>
          <cell r="BE956">
            <v>0.99887871923129568</v>
          </cell>
          <cell r="BI956">
            <v>2.1388361673503051</v>
          </cell>
          <cell r="BJ956">
            <v>1.3758653543453983</v>
          </cell>
        </row>
        <row r="957">
          <cell r="A957">
            <v>2133</v>
          </cell>
          <cell r="AH957">
            <v>9</v>
          </cell>
          <cell r="AJ957">
            <v>4673.4442595673836</v>
          </cell>
          <cell r="AL957">
            <v>1388.1697171380997</v>
          </cell>
          <cell r="AO957">
            <v>0</v>
          </cell>
          <cell r="AQ957">
            <v>0</v>
          </cell>
          <cell r="AS957">
            <v>0</v>
          </cell>
          <cell r="AU957">
            <v>0</v>
          </cell>
          <cell r="AZ957">
            <v>2.6516741482625816</v>
          </cell>
          <cell r="BA957">
            <v>8.6564851236470695</v>
          </cell>
          <cell r="BC957">
            <v>9.3903494176372695E-3</v>
          </cell>
          <cell r="BE957">
            <v>0.93008798121851688</v>
          </cell>
          <cell r="BI957">
            <v>1.8638674894468346</v>
          </cell>
          <cell r="BJ957">
            <v>1.1989841685712559</v>
          </cell>
        </row>
        <row r="958">
          <cell r="A958">
            <v>2253</v>
          </cell>
          <cell r="AH958">
            <v>6.22</v>
          </cell>
          <cell r="AJ958">
            <v>71.826784282277458</v>
          </cell>
          <cell r="AL958">
            <v>0</v>
          </cell>
          <cell r="AO958">
            <v>0</v>
          </cell>
          <cell r="AQ958">
            <v>0</v>
          </cell>
          <cell r="AS958">
            <v>0</v>
          </cell>
          <cell r="AU958">
            <v>0</v>
          </cell>
          <cell r="AZ958">
            <v>1.4886843046402853</v>
          </cell>
          <cell r="BA958">
            <v>6.22</v>
          </cell>
          <cell r="BC958">
            <v>9.3833712910986345E-3</v>
          </cell>
          <cell r="BE958">
            <v>0.99759422614274251</v>
          </cell>
          <cell r="BI958">
            <v>1.2120671836198674E-2</v>
          </cell>
          <cell r="BJ958">
            <v>7.7969564501405159E-3</v>
          </cell>
        </row>
        <row r="959">
          <cell r="A959">
            <v>2110</v>
          </cell>
          <cell r="AH959">
            <v>3</v>
          </cell>
          <cell r="AJ959">
            <v>2107.088186356073</v>
          </cell>
          <cell r="AL959">
            <v>1914.6755407653943</v>
          </cell>
          <cell r="AO959">
            <v>0</v>
          </cell>
          <cell r="AQ959">
            <v>0</v>
          </cell>
          <cell r="AS959">
            <v>0</v>
          </cell>
          <cell r="AU959">
            <v>0</v>
          </cell>
          <cell r="AZ959">
            <v>0.71801493792939808</v>
          </cell>
          <cell r="BA959">
            <v>2.0478428517053602</v>
          </cell>
          <cell r="BC959">
            <v>9.3903494176372712E-3</v>
          </cell>
          <cell r="BE959">
            <v>0.99829052036560051</v>
          </cell>
          <cell r="BI959">
            <v>0.32736011060853665</v>
          </cell>
          <cell r="BJ959">
            <v>0.21058341983198503</v>
          </cell>
        </row>
        <row r="960">
          <cell r="A960">
            <v>1828</v>
          </cell>
          <cell r="AH960">
            <v>3</v>
          </cell>
          <cell r="AJ960">
            <v>8646.9102990033189</v>
          </cell>
          <cell r="AL960">
            <v>0</v>
          </cell>
          <cell r="AO960">
            <v>0</v>
          </cell>
          <cell r="AQ960">
            <v>0</v>
          </cell>
          <cell r="AS960">
            <v>0.20851643036239564</v>
          </cell>
          <cell r="AU960">
            <v>0.23513720930232557</v>
          </cell>
          <cell r="AZ960">
            <v>0.62763445539081086</v>
          </cell>
          <cell r="BA960">
            <v>3</v>
          </cell>
          <cell r="BC960">
            <v>6.3318897076003848E-3</v>
          </cell>
          <cell r="BE960">
            <v>0.99667774086378746</v>
          </cell>
          <cell r="BI960">
            <v>0.62364709620209169</v>
          </cell>
          <cell r="BJ960">
            <v>0.40117819499263913</v>
          </cell>
        </row>
        <row r="961">
          <cell r="A961">
            <v>2183</v>
          </cell>
          <cell r="AH961">
            <v>9</v>
          </cell>
          <cell r="AJ961">
            <v>2199.4841930116472</v>
          </cell>
          <cell r="AL961">
            <v>0</v>
          </cell>
          <cell r="AO961">
            <v>0</v>
          </cell>
          <cell r="AQ961">
            <v>0</v>
          </cell>
          <cell r="AS961">
            <v>0</v>
          </cell>
          <cell r="AU961">
            <v>0</v>
          </cell>
          <cell r="AZ961">
            <v>2.154044813788194</v>
          </cell>
          <cell r="BA961">
            <v>9</v>
          </cell>
          <cell r="BC961">
            <v>9.3903494176372695E-3</v>
          </cell>
          <cell r="BE961">
            <v>0.99831141400557688</v>
          </cell>
          <cell r="BI961">
            <v>0.53781715196434965</v>
          </cell>
          <cell r="BJ961">
            <v>0.34596571614793969</v>
          </cell>
        </row>
        <row r="962">
          <cell r="A962">
            <v>1990</v>
          </cell>
          <cell r="AH962">
            <v>1.5</v>
          </cell>
          <cell r="AJ962">
            <v>8612.6994680851094</v>
          </cell>
          <cell r="AL962">
            <v>1.6622340425531949E-2</v>
          </cell>
          <cell r="AO962">
            <v>0</v>
          </cell>
          <cell r="AQ962">
            <v>0</v>
          </cell>
          <cell r="AS962">
            <v>0</v>
          </cell>
          <cell r="AU962">
            <v>0.15300897606382977</v>
          </cell>
          <cell r="AZ962">
            <v>0.35900746896469904</v>
          </cell>
          <cell r="BA962">
            <v>1.5</v>
          </cell>
          <cell r="BC962">
            <v>6.7029058583503321E-3</v>
          </cell>
          <cell r="BE962">
            <v>0.99694763735062697</v>
          </cell>
          <cell r="BI962">
            <v>0.3564542189718648</v>
          </cell>
          <cell r="BJ962">
            <v>0.22929900746030932</v>
          </cell>
        </row>
        <row r="963">
          <cell r="A963">
            <v>1933</v>
          </cell>
          <cell r="AH963">
            <v>3</v>
          </cell>
          <cell r="AJ963">
            <v>8599.7540983606541</v>
          </cell>
          <cell r="AL963">
            <v>0</v>
          </cell>
          <cell r="AO963">
            <v>0</v>
          </cell>
          <cell r="AQ963">
            <v>0</v>
          </cell>
          <cell r="AS963">
            <v>0</v>
          </cell>
          <cell r="AU963">
            <v>0.20290426229508199</v>
          </cell>
          <cell r="AZ963">
            <v>0.71801493792939808</v>
          </cell>
          <cell r="BA963">
            <v>3</v>
          </cell>
          <cell r="BC963">
            <v>6.2557398607680208E-3</v>
          </cell>
          <cell r="BE963">
            <v>0.98348678793322819</v>
          </cell>
          <cell r="BI963">
            <v>0.71336148788177878</v>
          </cell>
          <cell r="BJ963">
            <v>0.45888945178851226</v>
          </cell>
        </row>
        <row r="964">
          <cell r="A964">
            <v>1698</v>
          </cell>
          <cell r="AH964">
            <v>9</v>
          </cell>
          <cell r="AJ964">
            <v>8704.65</v>
          </cell>
          <cell r="AL964">
            <v>0</v>
          </cell>
          <cell r="AO964">
            <v>0</v>
          </cell>
          <cell r="AQ964">
            <v>0.26032645254176567</v>
          </cell>
          <cell r="AS964">
            <v>0.22521119907834125</v>
          </cell>
          <cell r="AU964">
            <v>0.22503600000000004</v>
          </cell>
          <cell r="AZ964">
            <v>2.0269007917050712</v>
          </cell>
          <cell r="BA964">
            <v>9</v>
          </cell>
          <cell r="BC964">
            <v>2.5472940271938E-3</v>
          </cell>
          <cell r="BE964">
            <v>0.99990106544901103</v>
          </cell>
          <cell r="BI964">
            <v>2.0215376597151145</v>
          </cell>
          <cell r="BJ964">
            <v>1.3004098541835454</v>
          </cell>
        </row>
        <row r="965">
          <cell r="A965">
            <v>2112</v>
          </cell>
          <cell r="AH965">
            <v>3</v>
          </cell>
          <cell r="AJ965">
            <v>5206.4559068219596</v>
          </cell>
          <cell r="AL965">
            <v>0</v>
          </cell>
          <cell r="AO965">
            <v>0</v>
          </cell>
          <cell r="AQ965">
            <v>0</v>
          </cell>
          <cell r="AS965">
            <v>0</v>
          </cell>
          <cell r="AU965">
            <v>0</v>
          </cell>
          <cell r="AZ965">
            <v>0.71801493792939808</v>
          </cell>
          <cell r="BA965">
            <v>3</v>
          </cell>
          <cell r="BC965">
            <v>9.3903494176372712E-3</v>
          </cell>
          <cell r="BE965">
            <v>0.99635121069146559</v>
          </cell>
          <cell r="BI965">
            <v>0.43563222780406247</v>
          </cell>
          <cell r="BJ965">
            <v>0.28023244539316078</v>
          </cell>
        </row>
        <row r="966">
          <cell r="A966">
            <v>1988</v>
          </cell>
          <cell r="AH966">
            <v>9</v>
          </cell>
          <cell r="AJ966">
            <v>8709.0465631929037</v>
          </cell>
          <cell r="AL966">
            <v>0</v>
          </cell>
          <cell r="AO966">
            <v>0</v>
          </cell>
          <cell r="AQ966">
            <v>0</v>
          </cell>
          <cell r="AS966">
            <v>0</v>
          </cell>
          <cell r="AU966">
            <v>0.20402361419068737</v>
          </cell>
          <cell r="AZ966">
            <v>1.984251603279426</v>
          </cell>
          <cell r="BA966">
            <v>9</v>
          </cell>
          <cell r="BC966">
            <v>7.0224362239122446E-3</v>
          </cell>
          <cell r="BE966">
            <v>0.99734797861677238</v>
          </cell>
          <cell r="BI966">
            <v>1.9694279188043355</v>
          </cell>
          <cell r="BJ966">
            <v>1.2668888261415163</v>
          </cell>
        </row>
        <row r="967">
          <cell r="A967">
            <v>1932</v>
          </cell>
          <cell r="AH967">
            <v>9</v>
          </cell>
          <cell r="AJ967">
            <v>6803.6141906873581</v>
          </cell>
          <cell r="AL967">
            <v>1905.1662971175169</v>
          </cell>
          <cell r="AO967">
            <v>0</v>
          </cell>
          <cell r="AQ967">
            <v>0</v>
          </cell>
          <cell r="AS967">
            <v>0</v>
          </cell>
          <cell r="AU967">
            <v>0.17874578713968958</v>
          </cell>
          <cell r="AZ967">
            <v>1.984251603279426</v>
          </cell>
          <cell r="BA967">
            <v>7.9131912130887097</v>
          </cell>
          <cell r="BC967">
            <v>7.8217375253961836E-3</v>
          </cell>
          <cell r="BE967">
            <v>0.99756629104273598</v>
          </cell>
          <cell r="BI967">
            <v>1.9682698180577778</v>
          </cell>
          <cell r="BJ967">
            <v>1.2661438458955516</v>
          </cell>
        </row>
        <row r="968">
          <cell r="A968">
            <v>633</v>
          </cell>
          <cell r="AH968">
            <v>3</v>
          </cell>
          <cell r="AJ968">
            <v>8247.9500000000007</v>
          </cell>
          <cell r="AL968">
            <v>0</v>
          </cell>
          <cell r="AO968">
            <v>0.29192290046486252</v>
          </cell>
          <cell r="AQ968">
            <v>0.26244053092626418</v>
          </cell>
          <cell r="AS968">
            <v>0.26435852670940158</v>
          </cell>
          <cell r="AU968">
            <v>0.25259700000000002</v>
          </cell>
          <cell r="AZ968">
            <v>0.76910943961598444</v>
          </cell>
          <cell r="BA968">
            <v>3</v>
          </cell>
          <cell r="BC968">
            <v>1.02048657534246E-3</v>
          </cell>
          <cell r="BE968">
            <v>0.94837899543379001</v>
          </cell>
          <cell r="BI968">
            <v>0.72380513484474829</v>
          </cell>
          <cell r="BJ968">
            <v>0.46560761573613496</v>
          </cell>
        </row>
        <row r="969">
          <cell r="A969">
            <v>1989</v>
          </cell>
          <cell r="AH969">
            <v>9</v>
          </cell>
          <cell r="AJ969">
            <v>4620.7317073170734</v>
          </cell>
          <cell r="AL969">
            <v>0</v>
          </cell>
          <cell r="AO969">
            <v>0</v>
          </cell>
          <cell r="AQ969">
            <v>0</v>
          </cell>
          <cell r="AS969">
            <v>0</v>
          </cell>
          <cell r="AU969">
            <v>0</v>
          </cell>
          <cell r="AZ969">
            <v>1.984251603279426</v>
          </cell>
          <cell r="BA969">
            <v>9</v>
          </cell>
          <cell r="BC969">
            <v>9.3851441241685138E-3</v>
          </cell>
          <cell r="BE969">
            <v>0.99778270509977829</v>
          </cell>
          <cell r="BI969">
            <v>1.0393381709887761</v>
          </cell>
          <cell r="BJ969">
            <v>0.6685829437248163</v>
          </cell>
        </row>
        <row r="970">
          <cell r="A970">
            <v>651</v>
          </cell>
          <cell r="AH970">
            <v>3</v>
          </cell>
          <cell r="AJ970">
            <v>8729.7833333333292</v>
          </cell>
          <cell r="AL970">
            <v>0</v>
          </cell>
          <cell r="AO970">
            <v>0.28483135079853095</v>
          </cell>
          <cell r="AQ970">
            <v>0.2555655354496143</v>
          </cell>
          <cell r="AS970">
            <v>0.25522090804597702</v>
          </cell>
          <cell r="AU970">
            <v>0.245389</v>
          </cell>
          <cell r="AZ970">
            <v>0.76566272413793102</v>
          </cell>
          <cell r="BA970">
            <v>3</v>
          </cell>
          <cell r="BC970">
            <v>1.2730312328767201E-3</v>
          </cell>
          <cell r="BE970">
            <v>0.99990487062404887</v>
          </cell>
          <cell r="BI970">
            <v>0.76461526728291629</v>
          </cell>
          <cell r="BJ970">
            <v>0.49185985898180773</v>
          </cell>
        </row>
        <row r="971">
          <cell r="A971">
            <v>2206</v>
          </cell>
          <cell r="AH971">
            <v>9</v>
          </cell>
          <cell r="AJ971">
            <v>2627.6206322795338</v>
          </cell>
          <cell r="AL971">
            <v>0</v>
          </cell>
          <cell r="AO971">
            <v>0</v>
          </cell>
          <cell r="AQ971">
            <v>0</v>
          </cell>
          <cell r="AS971">
            <v>0</v>
          </cell>
          <cell r="AU971">
            <v>0</v>
          </cell>
          <cell r="AZ971">
            <v>2.6516741482625816</v>
          </cell>
          <cell r="BA971">
            <v>9</v>
          </cell>
          <cell r="BC971">
            <v>9.3903494176372695E-3</v>
          </cell>
          <cell r="BE971">
            <v>0.99815376199484918</v>
          </cell>
          <cell r="BI971">
            <v>0.79147342630238826</v>
          </cell>
          <cell r="BJ971">
            <v>0.50913711052659072</v>
          </cell>
        </row>
        <row r="972">
          <cell r="A972">
            <v>1781</v>
          </cell>
          <cell r="AH972">
            <v>9</v>
          </cell>
          <cell r="AJ972">
            <v>5996.8885191347717</v>
          </cell>
          <cell r="AL972">
            <v>2663.0282861896872</v>
          </cell>
          <cell r="AO972">
            <v>0</v>
          </cell>
          <cell r="AQ972">
            <v>0</v>
          </cell>
          <cell r="AS972">
            <v>0.22447785684680926</v>
          </cell>
          <cell r="AU972">
            <v>0.21319168053244589</v>
          </cell>
          <cell r="AZ972">
            <v>1.9445223385684554</v>
          </cell>
          <cell r="BA972">
            <v>8.6924880058256004</v>
          </cell>
          <cell r="BC972">
            <v>5.6627527422427378E-3</v>
          </cell>
          <cell r="BE972">
            <v>0.99632841762967383</v>
          </cell>
          <cell r="BI972">
            <v>1.9296043157345011</v>
          </cell>
          <cell r="BJ972">
            <v>1.2412711951207789</v>
          </cell>
        </row>
        <row r="973">
          <cell r="A973">
            <v>1769</v>
          </cell>
          <cell r="AH973">
            <v>3</v>
          </cell>
          <cell r="AJ973">
            <v>8618.5215946843855</v>
          </cell>
          <cell r="AL973">
            <v>0</v>
          </cell>
          <cell r="AO973">
            <v>0</v>
          </cell>
          <cell r="AQ973">
            <v>0</v>
          </cell>
          <cell r="AS973">
            <v>0.23193965398716737</v>
          </cell>
          <cell r="AU973">
            <v>0.23076578073089699</v>
          </cell>
          <cell r="AZ973">
            <v>0.69813835850137373</v>
          </cell>
          <cell r="BA973">
            <v>3</v>
          </cell>
          <cell r="BC973">
            <v>4.3303643562554051E-3</v>
          </cell>
          <cell r="BE973">
            <v>0.99667774086378746</v>
          </cell>
          <cell r="BI973">
            <v>0.69510508772644097</v>
          </cell>
          <cell r="BJ973">
            <v>0.44714551887198928</v>
          </cell>
        </row>
        <row r="974">
          <cell r="A974">
            <v>1775</v>
          </cell>
          <cell r="AH974">
            <v>3</v>
          </cell>
          <cell r="AJ974">
            <v>7188.0232558139505</v>
          </cell>
          <cell r="AL974">
            <v>1474.6677740863756</v>
          </cell>
          <cell r="AO974">
            <v>0</v>
          </cell>
          <cell r="AQ974">
            <v>0</v>
          </cell>
          <cell r="AS974">
            <v>0.24426240250388576</v>
          </cell>
          <cell r="AU974">
            <v>0.23335016611295684</v>
          </cell>
          <cell r="AZ974">
            <v>0.6929289371195162</v>
          </cell>
          <cell r="BA974">
            <v>2.8297679359685799</v>
          </cell>
          <cell r="BC974">
            <v>3.8937321257907511E-3</v>
          </cell>
          <cell r="BE974">
            <v>0.9959761222105914</v>
          </cell>
          <cell r="BI974">
            <v>0.68973597708097811</v>
          </cell>
          <cell r="BJ974">
            <v>0.44369169036772799</v>
          </cell>
        </row>
        <row r="975">
          <cell r="A975">
            <v>2054</v>
          </cell>
          <cell r="AH975">
            <v>2.99</v>
          </cell>
          <cell r="AJ975">
            <v>8728.1304758728002</v>
          </cell>
          <cell r="AL975">
            <v>0</v>
          </cell>
          <cell r="AO975">
            <v>0</v>
          </cell>
          <cell r="AQ975">
            <v>0</v>
          </cell>
          <cell r="AS975">
            <v>0</v>
          </cell>
          <cell r="AU975">
            <v>0.20104309206137427</v>
          </cell>
          <cell r="AZ975">
            <v>0.71562155480296674</v>
          </cell>
          <cell r="BA975">
            <v>2.99</v>
          </cell>
          <cell r="BC975">
            <v>7.2631301634879849E-3</v>
          </cell>
          <cell r="BE975">
            <v>0.99733155436957976</v>
          </cell>
          <cell r="BI975">
            <v>0.71040999554009332</v>
          </cell>
          <cell r="BJ975">
            <v>0.45699082293674209</v>
          </cell>
        </row>
        <row r="976">
          <cell r="A976">
            <v>2184</v>
          </cell>
          <cell r="AH976">
            <v>6</v>
          </cell>
          <cell r="AJ976">
            <v>3772.1297836938475</v>
          </cell>
          <cell r="AL976">
            <v>0</v>
          </cell>
          <cell r="AO976">
            <v>0</v>
          </cell>
          <cell r="AQ976">
            <v>0</v>
          </cell>
          <cell r="AS976">
            <v>0</v>
          </cell>
          <cell r="AU976">
            <v>0</v>
          </cell>
          <cell r="AZ976">
            <v>1.4360298758587962</v>
          </cell>
          <cell r="BA976">
            <v>6</v>
          </cell>
          <cell r="BC976">
            <v>9.3903494176372712E-3</v>
          </cell>
          <cell r="BE976">
            <v>0.99784985450428865</v>
          </cell>
          <cell r="BI976">
            <v>0.61547697536811175</v>
          </cell>
          <cell r="BJ976">
            <v>0.39592253943197298</v>
          </cell>
        </row>
        <row r="977">
          <cell r="A977">
            <v>2035</v>
          </cell>
          <cell r="AH977">
            <v>3</v>
          </cell>
          <cell r="AJ977">
            <v>7185.574043261232</v>
          </cell>
          <cell r="AL977">
            <v>0</v>
          </cell>
          <cell r="AO977">
            <v>0</v>
          </cell>
          <cell r="AQ977">
            <v>0</v>
          </cell>
          <cell r="AS977">
            <v>0</v>
          </cell>
          <cell r="AU977">
            <v>0</v>
          </cell>
          <cell r="AZ977">
            <v>0.71801493792939808</v>
          </cell>
          <cell r="BA977">
            <v>3</v>
          </cell>
          <cell r="BC977">
            <v>9.3903494176372712E-3</v>
          </cell>
          <cell r="BE977">
            <v>0.99833610648918469</v>
          </cell>
          <cell r="BI977">
            <v>0.58654698114080439</v>
          </cell>
          <cell r="BJ977">
            <v>0.37731252274795768</v>
          </cell>
        </row>
        <row r="978">
          <cell r="A978">
            <v>1939</v>
          </cell>
          <cell r="AH978">
            <v>5</v>
          </cell>
          <cell r="AJ978">
            <v>8720.8749168330032</v>
          </cell>
          <cell r="AL978">
            <v>0</v>
          </cell>
          <cell r="AO978">
            <v>0</v>
          </cell>
          <cell r="AQ978">
            <v>0</v>
          </cell>
          <cell r="AS978">
            <v>0</v>
          </cell>
          <cell r="AU978">
            <v>0.25422255489021955</v>
          </cell>
          <cell r="AZ978">
            <v>1.1966915632156634</v>
          </cell>
          <cell r="BA978">
            <v>5</v>
          </cell>
          <cell r="BC978">
            <v>6.156991223033384E-3</v>
          </cell>
          <cell r="BE978">
            <v>0.99800399201596812</v>
          </cell>
          <cell r="BI978">
            <v>1.1893088077253657</v>
          </cell>
          <cell r="BJ978">
            <v>0.7650556920375664</v>
          </cell>
        </row>
        <row r="979">
          <cell r="A979">
            <v>1719</v>
          </cell>
          <cell r="AH979">
            <v>3</v>
          </cell>
          <cell r="AJ979">
            <v>8159.4333333333298</v>
          </cell>
          <cell r="AL979">
            <v>0</v>
          </cell>
          <cell r="AO979">
            <v>0</v>
          </cell>
          <cell r="AQ979">
            <v>0.20103265784873528</v>
          </cell>
          <cell r="AS979">
            <v>0.2214254035087718</v>
          </cell>
          <cell r="AU979">
            <v>0.21071200000000001</v>
          </cell>
          <cell r="AZ979">
            <v>0.60309797354620587</v>
          </cell>
          <cell r="BA979">
            <v>3</v>
          </cell>
          <cell r="BC979">
            <v>3.1129994520547898E-3</v>
          </cell>
          <cell r="BE979">
            <v>1</v>
          </cell>
          <cell r="BI979">
            <v>0.5992164614520703</v>
          </cell>
          <cell r="BJ979">
            <v>0.38546251538597581</v>
          </cell>
        </row>
        <row r="980">
          <cell r="A980">
            <v>1670</v>
          </cell>
          <cell r="AH980">
            <v>2.75</v>
          </cell>
          <cell r="AJ980">
            <v>8673.4500000000007</v>
          </cell>
          <cell r="AL980">
            <v>0</v>
          </cell>
          <cell r="AO980">
            <v>0.27766219726642122</v>
          </cell>
          <cell r="AQ980">
            <v>0.26090253603650515</v>
          </cell>
          <cell r="AS980">
            <v>0.26059405875356562</v>
          </cell>
          <cell r="AU980">
            <v>0.24768200000000001</v>
          </cell>
          <cell r="AZ980">
            <v>0.70501698631465237</v>
          </cell>
          <cell r="BA980">
            <v>2.75</v>
          </cell>
          <cell r="BC980">
            <v>2.5996801426651302E-3</v>
          </cell>
          <cell r="BE980">
            <v>1</v>
          </cell>
          <cell r="BI980">
            <v>0.70318416765508729</v>
          </cell>
          <cell r="BJ980">
            <v>0.45234260985936597</v>
          </cell>
        </row>
        <row r="981">
          <cell r="A981">
            <v>577</v>
          </cell>
          <cell r="AH981">
            <v>9</v>
          </cell>
          <cell r="AJ981">
            <v>8424.5675675675648</v>
          </cell>
          <cell r="AL981">
            <v>0</v>
          </cell>
          <cell r="AO981">
            <v>0.26394529496541974</v>
          </cell>
          <cell r="AQ981">
            <v>0.24577104761021751</v>
          </cell>
          <cell r="AS981">
            <v>0.25263438720224085</v>
          </cell>
          <cell r="AU981">
            <v>0.25678216216216215</v>
          </cell>
          <cell r="AZ981">
            <v>2.2733821903945119</v>
          </cell>
          <cell r="BA981">
            <v>9</v>
          </cell>
          <cell r="BC981">
            <v>6.3312967864583413E-3</v>
          </cell>
          <cell r="BE981">
            <v>0.97162347278785621</v>
          </cell>
          <cell r="BI981">
            <v>2.2554562828929536</v>
          </cell>
          <cell r="BJ981">
            <v>1.4508844600834807</v>
          </cell>
        </row>
        <row r="982">
          <cell r="A982">
            <v>1797</v>
          </cell>
          <cell r="AH982">
            <v>3</v>
          </cell>
          <cell r="AJ982">
            <v>8323.1780366056573</v>
          </cell>
          <cell r="AL982">
            <v>0</v>
          </cell>
          <cell r="AO982">
            <v>0</v>
          </cell>
          <cell r="AQ982">
            <v>0.2191102723079876</v>
          </cell>
          <cell r="AS982">
            <v>0.22253449456739602</v>
          </cell>
          <cell r="AU982">
            <v>0.22338968386023295</v>
          </cell>
          <cell r="AZ982">
            <v>0.65842636828550272</v>
          </cell>
          <cell r="BA982">
            <v>3</v>
          </cell>
          <cell r="BC982">
            <v>3.5752846726814975E-3</v>
          </cell>
          <cell r="BE982">
            <v>0.9975136568428572</v>
          </cell>
          <cell r="BI982">
            <v>0.65552790063167443</v>
          </cell>
          <cell r="BJ982">
            <v>0.42168640172343547</v>
          </cell>
        </row>
        <row r="983">
          <cell r="A983">
            <v>440</v>
          </cell>
          <cell r="AH983">
            <v>0.56000000000000005</v>
          </cell>
          <cell r="AJ983">
            <v>8760</v>
          </cell>
          <cell r="AL983">
            <v>0</v>
          </cell>
          <cell r="AO983" t="str">
            <v>-</v>
          </cell>
          <cell r="AQ983" t="str">
            <v>-</v>
          </cell>
          <cell r="AS983" t="str">
            <v>-</v>
          </cell>
          <cell r="AU983" t="str">
            <v>-</v>
          </cell>
          <cell r="AZ983" t="str">
            <v>-</v>
          </cell>
          <cell r="BA983">
            <v>0.56000000000000005</v>
          </cell>
          <cell r="BC983" t="str">
            <v>-</v>
          </cell>
          <cell r="BE983" t="str">
            <v>-</v>
          </cell>
          <cell r="BI983">
            <v>0.1516901185263661</v>
          </cell>
          <cell r="BJ983">
            <v>9.1158599943946511E-2</v>
          </cell>
        </row>
        <row r="984">
          <cell r="A984">
            <v>558</v>
          </cell>
          <cell r="AH984">
            <v>3</v>
          </cell>
          <cell r="AJ984">
            <v>8723.6666666666697</v>
          </cell>
          <cell r="AL984">
            <v>0</v>
          </cell>
          <cell r="AO984">
            <v>0.26420406918937506</v>
          </cell>
          <cell r="AQ984">
            <v>0.26425368001579752</v>
          </cell>
          <cell r="AS984">
            <v>0.26453355863416883</v>
          </cell>
          <cell r="AU984">
            <v>0.24714700000000001</v>
          </cell>
          <cell r="AZ984">
            <v>0.76910943961598444</v>
          </cell>
          <cell r="BA984">
            <v>3</v>
          </cell>
          <cell r="BC984">
            <v>1.5515936453553E-2</v>
          </cell>
          <cell r="BE984">
            <v>0.99897260273972599</v>
          </cell>
          <cell r="BI984">
            <v>0.75518782898565173</v>
          </cell>
          <cell r="BJ984">
            <v>0.48579539928571785</v>
          </cell>
        </row>
        <row r="985">
          <cell r="A985">
            <v>2125</v>
          </cell>
          <cell r="AH985">
            <v>9</v>
          </cell>
          <cell r="AJ985">
            <v>1298.9284933304175</v>
          </cell>
          <cell r="AL985">
            <v>0</v>
          </cell>
          <cell r="AO985">
            <v>0</v>
          </cell>
          <cell r="AQ985">
            <v>0</v>
          </cell>
          <cell r="AS985">
            <v>0</v>
          </cell>
          <cell r="AU985">
            <v>0</v>
          </cell>
          <cell r="AZ985">
            <v>2.154044813788194</v>
          </cell>
          <cell r="BA985">
            <v>9</v>
          </cell>
          <cell r="BC985">
            <v>9.255849551716596E-3</v>
          </cell>
          <cell r="BE985">
            <v>0.98403673737152841</v>
          </cell>
          <cell r="BI985">
            <v>0.32152907604063991</v>
          </cell>
          <cell r="BJ985">
            <v>0.20683244602462769</v>
          </cell>
        </row>
        <row r="986">
          <cell r="A986">
            <v>2130</v>
          </cell>
          <cell r="AH986" t="str">
            <v>-</v>
          </cell>
          <cell r="AJ986">
            <v>1449.5505864299025</v>
          </cell>
          <cell r="AL986">
            <v>0</v>
          </cell>
          <cell r="AO986">
            <v>0</v>
          </cell>
          <cell r="AQ986">
            <v>0</v>
          </cell>
          <cell r="AS986">
            <v>0</v>
          </cell>
          <cell r="AU986">
            <v>0</v>
          </cell>
          <cell r="AZ986">
            <v>0.77784951609018127</v>
          </cell>
          <cell r="BA986">
            <v>3.25</v>
          </cell>
          <cell r="BC986">
            <v>3.3508166173407874E-3</v>
          </cell>
          <cell r="BE986">
            <v>0.35624246410172095</v>
          </cell>
          <cell r="BI986">
            <v>0.45387564016847876</v>
          </cell>
          <cell r="BJ986">
            <v>0.2919680235549667</v>
          </cell>
        </row>
        <row r="987">
          <cell r="A987">
            <v>2068</v>
          </cell>
          <cell r="AH987">
            <v>4.75</v>
          </cell>
          <cell r="AJ987">
            <v>8668.708464498075</v>
          </cell>
          <cell r="AL987">
            <v>0</v>
          </cell>
          <cell r="AO987">
            <v>0</v>
          </cell>
          <cell r="AQ987">
            <v>0</v>
          </cell>
          <cell r="AS987">
            <v>0</v>
          </cell>
          <cell r="AU987">
            <v>9.9505771248688368E-2</v>
          </cell>
          <cell r="AZ987">
            <v>1.1368569850548802</v>
          </cell>
          <cell r="BA987">
            <v>4.75</v>
          </cell>
          <cell r="BC987">
            <v>9.9732449895145771E-3</v>
          </cell>
          <cell r="BE987">
            <v>0.99685204616998957</v>
          </cell>
          <cell r="BI987">
            <v>1.1254830271304779</v>
          </cell>
          <cell r="BJ987">
            <v>0.72399799833709588</v>
          </cell>
        </row>
        <row r="988">
          <cell r="A988">
            <v>2118</v>
          </cell>
          <cell r="AH988">
            <v>2.5</v>
          </cell>
          <cell r="AJ988">
            <v>6145.3685583822598</v>
          </cell>
          <cell r="AL988">
            <v>0</v>
          </cell>
          <cell r="AO988">
            <v>0</v>
          </cell>
          <cell r="AQ988">
            <v>0</v>
          </cell>
          <cell r="AS988">
            <v>0</v>
          </cell>
          <cell r="AU988">
            <v>0</v>
          </cell>
          <cell r="AZ988">
            <v>0.59834578160783169</v>
          </cell>
          <cell r="BA988">
            <v>2.5</v>
          </cell>
          <cell r="BC988">
            <v>9.2035225048923662E-3</v>
          </cell>
          <cell r="BE988">
            <v>0.97847358121330719</v>
          </cell>
          <cell r="BI988">
            <v>0.46605477183668587</v>
          </cell>
          <cell r="BJ988">
            <v>0.29980258590438508</v>
          </cell>
        </row>
        <row r="989">
          <cell r="A989">
            <v>400</v>
          </cell>
          <cell r="AH989" t="str">
            <v>-</v>
          </cell>
          <cell r="AJ989">
            <v>4993.6970940170922</v>
          </cell>
          <cell r="AL989">
            <v>0</v>
          </cell>
          <cell r="AO989">
            <v>0.20334670930818494</v>
          </cell>
          <cell r="AQ989">
            <v>0.18965612886636291</v>
          </cell>
          <cell r="AS989">
            <v>0.19528776685024607</v>
          </cell>
          <cell r="AU989">
            <v>0.20396693333333332</v>
          </cell>
          <cell r="AZ989" t="str">
            <v>-</v>
          </cell>
          <cell r="BA989">
            <v>30.240000000000101</v>
          </cell>
          <cell r="BC989" t="str">
            <v>-</v>
          </cell>
          <cell r="BE989" t="str">
            <v>-</v>
          </cell>
          <cell r="BI989" t="str">
            <v>-</v>
          </cell>
          <cell r="BJ989" t="str">
            <v>-</v>
          </cell>
        </row>
        <row r="990">
          <cell r="A990">
            <v>400</v>
          </cell>
          <cell r="AH990" t="str">
            <v>-</v>
          </cell>
          <cell r="AJ990">
            <v>3640.450940170942</v>
          </cell>
          <cell r="AL990">
            <v>1.4188034188034174E-2</v>
          </cell>
          <cell r="AO990">
            <v>0.15069443636231561</v>
          </cell>
          <cell r="AQ990">
            <v>0.14054873835632251</v>
          </cell>
          <cell r="AS990">
            <v>0.14472218436223594</v>
          </cell>
          <cell r="AU990">
            <v>0.14670015897435898</v>
          </cell>
          <cell r="AZ990" t="str">
            <v>-</v>
          </cell>
          <cell r="BA990">
            <v>22.409912661202601</v>
          </cell>
          <cell r="BC990" t="str">
            <v>-</v>
          </cell>
          <cell r="BE990" t="str">
            <v>-</v>
          </cell>
          <cell r="BI990" t="str">
            <v>-</v>
          </cell>
          <cell r="BJ990" t="str">
            <v>-</v>
          </cell>
        </row>
        <row r="991">
          <cell r="A991">
            <v>1801</v>
          </cell>
          <cell r="AH991">
            <v>3</v>
          </cell>
          <cell r="AJ991">
            <v>8216.6056572379366</v>
          </cell>
          <cell r="AL991">
            <v>0</v>
          </cell>
          <cell r="AO991">
            <v>0</v>
          </cell>
          <cell r="AQ991">
            <v>0.25510701123390472</v>
          </cell>
          <cell r="AS991">
            <v>0.23949691386910962</v>
          </cell>
          <cell r="AU991">
            <v>0.24014276206322799</v>
          </cell>
          <cell r="AZ991">
            <v>0.71968822617667438</v>
          </cell>
          <cell r="BA991">
            <v>3</v>
          </cell>
          <cell r="BC991">
            <v>3.498869919996349E-3</v>
          </cell>
          <cell r="BE991">
            <v>0.99807018743494458</v>
          </cell>
          <cell r="BI991">
            <v>0.70980515885153272</v>
          </cell>
          <cell r="BJ991">
            <v>0.45660174505526113</v>
          </cell>
        </row>
        <row r="992">
          <cell r="A992">
            <v>1759</v>
          </cell>
          <cell r="AH992">
            <v>3</v>
          </cell>
          <cell r="AJ992">
            <v>7906.3711001642068</v>
          </cell>
          <cell r="AL992">
            <v>0</v>
          </cell>
          <cell r="AO992">
            <v>0</v>
          </cell>
          <cell r="AQ992">
            <v>0.24950285298608901</v>
          </cell>
          <cell r="AS992">
            <v>0.2284884439484226</v>
          </cell>
          <cell r="AU992">
            <v>0.23658620689655172</v>
          </cell>
          <cell r="AZ992">
            <v>0.6957473118229468</v>
          </cell>
          <cell r="BA992">
            <v>3</v>
          </cell>
          <cell r="BC992">
            <v>3.2518178112197734E-3</v>
          </cell>
          <cell r="BE992">
            <v>0.98522167487684731</v>
          </cell>
          <cell r="BI992">
            <v>0.68651642235304533</v>
          </cell>
          <cell r="BJ992">
            <v>0.44162062299276889</v>
          </cell>
        </row>
        <row r="993">
          <cell r="A993">
            <v>1957</v>
          </cell>
          <cell r="AH993">
            <v>3</v>
          </cell>
          <cell r="AJ993">
            <v>8097.9508196721345</v>
          </cell>
          <cell r="AL993">
            <v>0</v>
          </cell>
          <cell r="AO993">
            <v>0</v>
          </cell>
          <cell r="AQ993">
            <v>0</v>
          </cell>
          <cell r="AS993">
            <v>0</v>
          </cell>
          <cell r="AU993">
            <v>0.24305213114754098</v>
          </cell>
          <cell r="AZ993">
            <v>0.71801493792939808</v>
          </cell>
          <cell r="BA993">
            <v>3</v>
          </cell>
          <cell r="BC993">
            <v>6.3216431169997771E-3</v>
          </cell>
          <cell r="BE993">
            <v>0.98360655737704927</v>
          </cell>
          <cell r="BI993">
            <v>0.71340025316929478</v>
          </cell>
          <cell r="BJ993">
            <v>0.45891438862886441</v>
          </cell>
        </row>
        <row r="994">
          <cell r="A994">
            <v>335</v>
          </cell>
          <cell r="AH994">
            <v>2.2000000000000002</v>
          </cell>
          <cell r="AJ994">
            <v>5583.35</v>
          </cell>
          <cell r="AL994">
            <v>282.66666666666703</v>
          </cell>
          <cell r="AO994" t="str">
            <v>-</v>
          </cell>
          <cell r="AQ994" t="str">
            <v>-</v>
          </cell>
          <cell r="AS994" t="str">
            <v>-</v>
          </cell>
          <cell r="AU994" t="str">
            <v>-</v>
          </cell>
          <cell r="AZ994">
            <v>1.0011917204132443</v>
          </cell>
          <cell r="BA994">
            <v>2.0939930730961702</v>
          </cell>
          <cell r="BC994">
            <v>5.4635388902243599E-2</v>
          </cell>
          <cell r="BE994">
            <v>1</v>
          </cell>
          <cell r="BI994">
            <v>0.63023349712253907</v>
          </cell>
          <cell r="BJ994">
            <v>0.40541507903948909</v>
          </cell>
        </row>
        <row r="995">
          <cell r="A995">
            <v>338</v>
          </cell>
          <cell r="AH995">
            <v>0.55000000000000004</v>
          </cell>
          <cell r="AJ995">
            <v>7712.4499999999989</v>
          </cell>
          <cell r="AL995">
            <v>258.46666666666698</v>
          </cell>
          <cell r="AO995" t="str">
            <v>-</v>
          </cell>
          <cell r="AQ995" t="str">
            <v>-</v>
          </cell>
          <cell r="AS995" t="str">
            <v>-</v>
          </cell>
          <cell r="AU995" t="str">
            <v>-</v>
          </cell>
          <cell r="AZ995">
            <v>0.51902043574219225</v>
          </cell>
          <cell r="BA995">
            <v>0.53216882374465502</v>
          </cell>
          <cell r="BC995">
            <v>1.7138179218346102E-2</v>
          </cell>
          <cell r="BE995">
            <v>0.99986111111111098</v>
          </cell>
          <cell r="BI995">
            <v>0.50716081217788878</v>
          </cell>
          <cell r="BJ995">
            <v>0.32624518006990749</v>
          </cell>
        </row>
        <row r="996">
          <cell r="A996">
            <v>341</v>
          </cell>
          <cell r="AH996">
            <v>0.55000000000000004</v>
          </cell>
          <cell r="AJ996">
            <v>7978.25</v>
          </cell>
          <cell r="AL996">
            <v>235.11666666666702</v>
          </cell>
          <cell r="AO996" t="str">
            <v>-</v>
          </cell>
          <cell r="AQ996" t="str">
            <v>-</v>
          </cell>
          <cell r="AS996" t="str">
            <v>-</v>
          </cell>
          <cell r="AU996" t="str">
            <v>-</v>
          </cell>
          <cell r="AZ996">
            <v>0.51902043574219225</v>
          </cell>
          <cell r="BA996">
            <v>0.53425850686482701</v>
          </cell>
          <cell r="BC996">
            <v>1.41059895472676E-2</v>
          </cell>
          <cell r="BE996">
            <v>0.99964802130898001</v>
          </cell>
          <cell r="BI996">
            <v>0.50861701547550209</v>
          </cell>
          <cell r="BJ996">
            <v>0.32718192300358984</v>
          </cell>
        </row>
        <row r="997">
          <cell r="A997">
            <v>593</v>
          </cell>
          <cell r="AH997">
            <v>3</v>
          </cell>
          <cell r="AJ997">
            <v>8660.4333333333307</v>
          </cell>
          <cell r="AL997">
            <v>0</v>
          </cell>
          <cell r="AO997">
            <v>0.30709427089975594</v>
          </cell>
          <cell r="AQ997">
            <v>0.30732760248592889</v>
          </cell>
          <cell r="AS997">
            <v>0.27964672272779717</v>
          </cell>
          <cell r="AU997">
            <v>0.25081399999999998</v>
          </cell>
          <cell r="AZ997">
            <v>0.76910943961598444</v>
          </cell>
          <cell r="BA997">
            <v>3</v>
          </cell>
          <cell r="BC997">
            <v>1.62440724763533E-3</v>
          </cell>
          <cell r="BE997">
            <v>0.99926179604261789</v>
          </cell>
          <cell r="BI997">
            <v>0.75962032275583602</v>
          </cell>
          <cell r="BJ997">
            <v>0.48864672315280178</v>
          </cell>
        </row>
        <row r="998">
          <cell r="A998">
            <v>502</v>
          </cell>
          <cell r="AH998">
            <v>1.2</v>
          </cell>
          <cell r="AJ998">
            <v>8668</v>
          </cell>
          <cell r="AL998">
            <v>0</v>
          </cell>
          <cell r="AO998" t="str">
            <v>-</v>
          </cell>
          <cell r="AQ998" t="str">
            <v>-</v>
          </cell>
          <cell r="AS998" t="str">
            <v>-</v>
          </cell>
          <cell r="AU998" t="str">
            <v>-</v>
          </cell>
          <cell r="AZ998">
            <v>1.1999999999999997</v>
          </cell>
          <cell r="BA998">
            <v>1.2</v>
          </cell>
          <cell r="BC998">
            <v>7.1798962903869201E-3</v>
          </cell>
          <cell r="BE998">
            <v>0.99052511415525113</v>
          </cell>
          <cell r="BI998">
            <v>1.0821479365174782</v>
          </cell>
          <cell r="BJ998">
            <v>0.69612150610641277</v>
          </cell>
        </row>
        <row r="999">
          <cell r="A999">
            <v>631</v>
          </cell>
          <cell r="AH999">
            <v>3</v>
          </cell>
          <cell r="AJ999">
            <v>8552.2999999999993</v>
          </cell>
          <cell r="AL999">
            <v>0</v>
          </cell>
          <cell r="AO999">
            <v>0.31998496246723973</v>
          </cell>
          <cell r="AQ999">
            <v>0.2955511740727983</v>
          </cell>
          <cell r="AS999">
            <v>0.29985278632380591</v>
          </cell>
          <cell r="AU999">
            <v>0.27718399999999999</v>
          </cell>
          <cell r="AZ999">
            <v>0.76910943961598444</v>
          </cell>
          <cell r="BA999">
            <v>3</v>
          </cell>
          <cell r="BC999">
            <v>5.5164496300362702E-3</v>
          </cell>
          <cell r="BE999">
            <v>1</v>
          </cell>
          <cell r="BI999">
            <v>0.75364864140241605</v>
          </cell>
          <cell r="BJ999">
            <v>0.48480527442157917</v>
          </cell>
        </row>
        <row r="1000">
          <cell r="A1000">
            <v>1726</v>
          </cell>
          <cell r="AH1000">
            <v>9</v>
          </cell>
          <cell r="AJ1000">
            <v>8518.7000000000007</v>
          </cell>
          <cell r="AL1000">
            <v>116.23333333333299</v>
          </cell>
          <cell r="AO1000">
            <v>0</v>
          </cell>
          <cell r="AQ1000">
            <v>0.23579062799301553</v>
          </cell>
          <cell r="AS1000">
            <v>0.25713803588969647</v>
          </cell>
          <cell r="AU1000">
            <v>0.24306499999999998</v>
          </cell>
          <cell r="AZ1000">
            <v>2.1221156519371398</v>
          </cell>
          <cell r="BA1000">
            <v>8.95961752262129</v>
          </cell>
          <cell r="BC1000">
            <v>7.1049993175759003E-3</v>
          </cell>
          <cell r="BE1000">
            <v>1</v>
          </cell>
          <cell r="BI1000">
            <v>2.0719207213170052</v>
          </cell>
          <cell r="BJ1000">
            <v>1.3328201481378359</v>
          </cell>
        </row>
        <row r="1001">
          <cell r="A1001">
            <v>595</v>
          </cell>
          <cell r="AH1001">
            <v>3</v>
          </cell>
          <cell r="AJ1001">
            <v>4304.9250000000002</v>
          </cell>
          <cell r="AL1001">
            <v>0</v>
          </cell>
          <cell r="AO1001">
            <v>0.15472667412850497</v>
          </cell>
          <cell r="AQ1001">
            <v>0.14954854402190557</v>
          </cell>
          <cell r="AS1001">
            <v>0.1431567435229161</v>
          </cell>
          <cell r="AU1001">
            <v>0.134853</v>
          </cell>
          <cell r="AZ1001">
            <v>0.76910943961598444</v>
          </cell>
          <cell r="BA1001">
            <v>3</v>
          </cell>
          <cell r="BC1001">
            <v>1.4431123287671099E-4</v>
          </cell>
          <cell r="BE1001">
            <v>0.5</v>
          </cell>
          <cell r="BI1001">
            <v>0.75755918214808693</v>
          </cell>
          <cell r="BJ1001">
            <v>0.48732083761003508</v>
          </cell>
        </row>
        <row r="1002">
          <cell r="A1002">
            <v>1764</v>
          </cell>
          <cell r="AH1002">
            <v>9</v>
          </cell>
          <cell r="AJ1002">
            <v>8056.2866108786629</v>
          </cell>
          <cell r="AL1002">
            <v>68.912133891213387</v>
          </cell>
          <cell r="AO1002">
            <v>0</v>
          </cell>
          <cell r="AQ1002">
            <v>0.2470728925853892</v>
          </cell>
          <cell r="AS1002">
            <v>0.24272123211178762</v>
          </cell>
          <cell r="AU1002">
            <v>0.23602499999999998</v>
          </cell>
          <cell r="AZ1002">
            <v>2.3073283188479534</v>
          </cell>
          <cell r="BA1002">
            <v>8.9745561421735403</v>
          </cell>
          <cell r="BC1002">
            <v>3.2267970642435723E-3</v>
          </cell>
          <cell r="BE1002">
            <v>0.94142259414225937</v>
          </cell>
          <cell r="BI1002">
            <v>2.2866452224053959</v>
          </cell>
          <cell r="BJ1002">
            <v>1.4709476056244992</v>
          </cell>
        </row>
        <row r="1003">
          <cell r="A1003">
            <v>1763</v>
          </cell>
          <cell r="AH1003">
            <v>3</v>
          </cell>
          <cell r="AJ1003">
            <v>8381.6501650165064</v>
          </cell>
          <cell r="AL1003">
            <v>0</v>
          </cell>
          <cell r="AO1003">
            <v>0</v>
          </cell>
          <cell r="AQ1003">
            <v>0.24126315554111616</v>
          </cell>
          <cell r="AS1003">
            <v>0.21743098837176872</v>
          </cell>
          <cell r="AU1003">
            <v>0.2092990099009901</v>
          </cell>
          <cell r="AZ1003">
            <v>0.65881589476645919</v>
          </cell>
          <cell r="BA1003">
            <v>3</v>
          </cell>
          <cell r="BC1003">
            <v>6.206672697455367E-2</v>
          </cell>
          <cell r="BE1003">
            <v>0.97675829226758315</v>
          </cell>
          <cell r="BI1003">
            <v>0.60310398991716463</v>
          </cell>
          <cell r="BJ1003">
            <v>0.38796327529026575</v>
          </cell>
        </row>
        <row r="1004">
          <cell r="A1004">
            <v>1875</v>
          </cell>
          <cell r="AH1004">
            <v>2.8</v>
          </cell>
          <cell r="AJ1004">
            <v>8477.3572097378255</v>
          </cell>
          <cell r="AL1004">
            <v>0</v>
          </cell>
          <cell r="AO1004">
            <v>0</v>
          </cell>
          <cell r="AQ1004">
            <v>0</v>
          </cell>
          <cell r="AS1004">
            <v>0</v>
          </cell>
          <cell r="AU1004">
            <v>0.2238800561797753</v>
          </cell>
          <cell r="AZ1004">
            <v>0.67014727540077146</v>
          </cell>
          <cell r="BA1004">
            <v>2.8</v>
          </cell>
          <cell r="BC1004">
            <v>6.0238025211018778E-3</v>
          </cell>
          <cell r="BE1004">
            <v>0.98272520009234998</v>
          </cell>
          <cell r="BI1004">
            <v>0.66575611727777029</v>
          </cell>
          <cell r="BJ1004">
            <v>0.42826598417810102</v>
          </cell>
        </row>
        <row r="1005">
          <cell r="A1005">
            <v>506</v>
          </cell>
          <cell r="AH1005">
            <v>3</v>
          </cell>
          <cell r="AJ1005">
            <v>8525.4</v>
          </cell>
          <cell r="AL1005">
            <v>120.933333333333</v>
          </cell>
          <cell r="AO1005">
            <v>0.31404784326764434</v>
          </cell>
          <cell r="AQ1005">
            <v>0.2928501036067348</v>
          </cell>
          <cell r="AS1005">
            <v>0.28137280707605072</v>
          </cell>
          <cell r="AU1005">
            <v>0.25700800000000001</v>
          </cell>
          <cell r="AZ1005">
            <v>0.84411842122815217</v>
          </cell>
          <cell r="BA1005">
            <v>2.9832954238790999</v>
          </cell>
          <cell r="BC1005">
            <v>1E-4</v>
          </cell>
          <cell r="BE1005">
            <v>1</v>
          </cell>
          <cell r="BI1005">
            <v>0.84403400938602846</v>
          </cell>
          <cell r="BJ1005">
            <v>0.54294815523066564</v>
          </cell>
        </row>
        <row r="1006">
          <cell r="A1006">
            <v>614</v>
          </cell>
          <cell r="AH1006">
            <v>3</v>
          </cell>
          <cell r="AJ1006">
            <v>8692.9666666666708</v>
          </cell>
          <cell r="AL1006">
            <v>1.06666666666667</v>
          </cell>
          <cell r="AO1006">
            <v>0</v>
          </cell>
          <cell r="AQ1006">
            <v>0.21772677473505042</v>
          </cell>
          <cell r="AS1006">
            <v>0.21735358621351794</v>
          </cell>
          <cell r="AU1006">
            <v>0.19703899999999999</v>
          </cell>
          <cell r="AZ1006">
            <v>0.65206075864055379</v>
          </cell>
          <cell r="BA1006">
            <v>3</v>
          </cell>
          <cell r="BC1006">
            <v>8.2460759583234105E-3</v>
          </cell>
          <cell r="BE1006">
            <v>0.99943302891932995</v>
          </cell>
          <cell r="BI1006">
            <v>0.64554158447520948</v>
          </cell>
          <cell r="BJ1006">
            <v>0.41526242843040789</v>
          </cell>
        </row>
        <row r="1007">
          <cell r="A1007">
            <v>603</v>
          </cell>
          <cell r="AH1007">
            <v>2.95</v>
          </cell>
          <cell r="AJ1007">
            <v>8465.9500000000007</v>
          </cell>
          <cell r="AL1007">
            <v>7.93333333333333</v>
          </cell>
          <cell r="AO1007">
            <v>0.23653009430679359</v>
          </cell>
          <cell r="AQ1007">
            <v>0.24939635011593761</v>
          </cell>
          <cell r="AS1007">
            <v>0.22511281182595458</v>
          </cell>
          <cell r="AU1007">
            <v>0.22173499999999999</v>
          </cell>
          <cell r="AZ1007">
            <v>0.66408279488656607</v>
          </cell>
          <cell r="BA1007">
            <v>2.95</v>
          </cell>
          <cell r="BC1007">
            <v>1.3363619977158001E-2</v>
          </cell>
          <cell r="BE1007">
            <v>0.99945776255707797</v>
          </cell>
          <cell r="BI1007">
            <v>0.6548529663391004</v>
          </cell>
          <cell r="BJ1007">
            <v>0.42125223162486147</v>
          </cell>
        </row>
        <row r="1008">
          <cell r="A1008">
            <v>2101</v>
          </cell>
          <cell r="AH1008">
            <v>9</v>
          </cell>
          <cell r="AJ1008">
            <v>5757.9791366108129</v>
          </cell>
          <cell r="AL1008">
            <v>0</v>
          </cell>
          <cell r="AO1008">
            <v>0</v>
          </cell>
          <cell r="AQ1008">
            <v>0</v>
          </cell>
          <cell r="AS1008">
            <v>0</v>
          </cell>
          <cell r="AU1008">
            <v>0</v>
          </cell>
          <cell r="AZ1008">
            <v>2.154044813788194</v>
          </cell>
          <cell r="BA1008">
            <v>9</v>
          </cell>
          <cell r="BC1008">
            <v>9.3945178115636442E-3</v>
          </cell>
          <cell r="BE1008">
            <v>0.99877926978137843</v>
          </cell>
          <cell r="BI1008">
            <v>1.7070270946157633</v>
          </cell>
          <cell r="BJ1008">
            <v>1.0980922588943887</v>
          </cell>
        </row>
        <row r="1009">
          <cell r="A1009">
            <v>474</v>
          </cell>
          <cell r="AH1009">
            <v>9</v>
          </cell>
          <cell r="AJ1009">
            <v>6605</v>
          </cell>
          <cell r="AL1009">
            <v>2104.75</v>
          </cell>
          <cell r="AO1009">
            <v>0.38186553682306562</v>
          </cell>
          <cell r="AQ1009">
            <v>0.3627053609201773</v>
          </cell>
          <cell r="AS1009">
            <v>0.27410733870335191</v>
          </cell>
          <cell r="AU1009">
            <v>0.35733300000000001</v>
          </cell>
          <cell r="AZ1009">
            <v>2.4669660483301672</v>
          </cell>
          <cell r="BA1009">
            <v>8.9116621889262007</v>
          </cell>
          <cell r="BC1009">
            <v>1.05915647637754E-2</v>
          </cell>
          <cell r="BE1009">
            <v>1</v>
          </cell>
          <cell r="BI1009">
            <v>2.4327008942670485</v>
          </cell>
          <cell r="BJ1009">
            <v>1.5649019448056245</v>
          </cell>
        </row>
        <row r="1010">
          <cell r="A1010">
            <v>401</v>
          </cell>
          <cell r="AH1010">
            <v>7.516</v>
          </cell>
          <cell r="AJ1010">
            <v>8748.0166666666701</v>
          </cell>
          <cell r="AL1010">
            <v>3.0333333333333301</v>
          </cell>
          <cell r="AO1010">
            <v>0.32219780772173112</v>
          </cell>
          <cell r="AQ1010">
            <v>0.32680798201954192</v>
          </cell>
          <cell r="AS1010">
            <v>0.33679386026515701</v>
          </cell>
          <cell r="AU1010">
            <v>0.333976</v>
          </cell>
          <cell r="AZ1010">
            <v>2.4216387228365313</v>
          </cell>
          <cell r="BA1010">
            <v>7.5160000000000098</v>
          </cell>
          <cell r="BC1010">
            <v>1.66129611834869E-4</v>
          </cell>
          <cell r="BE1010">
            <v>0.99910958904109604</v>
          </cell>
          <cell r="BI1010">
            <v>2.4126433726892289</v>
          </cell>
          <cell r="BJ1010">
            <v>1.5519993908586593</v>
          </cell>
        </row>
        <row r="1011">
          <cell r="A1011">
            <v>402</v>
          </cell>
          <cell r="AH1011">
            <v>16.038</v>
          </cell>
          <cell r="AJ1011">
            <v>8403</v>
          </cell>
          <cell r="AL1011">
            <v>16.25</v>
          </cell>
          <cell r="AO1011">
            <v>0.32496966325132653</v>
          </cell>
          <cell r="AQ1011">
            <v>0.3269986707154095</v>
          </cell>
          <cell r="AS1011">
            <v>0.33423903124056864</v>
          </cell>
          <cell r="AU1011">
            <v>0.31484000000000001</v>
          </cell>
          <cell r="AZ1011">
            <v>5.0873766716900661</v>
          </cell>
          <cell r="BA1011">
            <v>16.0184356088727</v>
          </cell>
          <cell r="BC1011">
            <v>1.5372902500333701E-2</v>
          </cell>
          <cell r="BE1011">
            <v>0.99956811263318091</v>
          </cell>
          <cell r="BI1011">
            <v>4.9945176741888648</v>
          </cell>
          <cell r="BJ1011">
            <v>3.2128612441107727</v>
          </cell>
        </row>
        <row r="1012">
          <cell r="A1012">
            <v>568</v>
          </cell>
          <cell r="AH1012">
            <v>102.25572534</v>
          </cell>
          <cell r="AJ1012">
            <v>8750.4333333333307</v>
          </cell>
          <cell r="AL1012">
            <v>9.56666666666667</v>
          </cell>
          <cell r="AO1012" t="str">
            <v>-</v>
          </cell>
          <cell r="AQ1012" t="str">
            <v>-</v>
          </cell>
          <cell r="AS1012" t="str">
            <v>-</v>
          </cell>
          <cell r="AU1012" t="str">
            <v>-</v>
          </cell>
          <cell r="AZ1012">
            <v>102.25572534</v>
          </cell>
          <cell r="BA1012">
            <v>103.250864523592</v>
          </cell>
          <cell r="BC1012">
            <v>1E-4</v>
          </cell>
          <cell r="BE1012">
            <v>1</v>
          </cell>
          <cell r="BI1012">
            <v>101.19188184108552</v>
          </cell>
          <cell r="BJ1012">
            <v>65.094468894568635</v>
          </cell>
        </row>
        <row r="1013">
          <cell r="A1013">
            <v>567</v>
          </cell>
          <cell r="AH1013">
            <v>77.72</v>
          </cell>
          <cell r="AJ1013">
            <v>8682.2166666666708</v>
          </cell>
          <cell r="AL1013">
            <v>3.25</v>
          </cell>
          <cell r="AO1013" t="str">
            <v>-</v>
          </cell>
          <cell r="AQ1013" t="str">
            <v>-</v>
          </cell>
          <cell r="AS1013" t="str">
            <v>-</v>
          </cell>
          <cell r="AU1013" t="str">
            <v>-</v>
          </cell>
          <cell r="AZ1013">
            <v>77.72</v>
          </cell>
          <cell r="BA1013">
            <v>77.72</v>
          </cell>
          <cell r="BC1013">
            <v>1E-4</v>
          </cell>
          <cell r="BE1013">
            <v>1</v>
          </cell>
          <cell r="BI1013">
            <v>75.962403000000194</v>
          </cell>
          <cell r="BJ1013">
            <v>48.864910793985835</v>
          </cell>
        </row>
        <row r="1014">
          <cell r="A1014">
            <v>628</v>
          </cell>
          <cell r="AH1014">
            <v>153.667</v>
          </cell>
          <cell r="AJ1014">
            <v>8490.3666666666704</v>
          </cell>
          <cell r="AL1014">
            <v>133.19999999999999</v>
          </cell>
          <cell r="AO1014" t="str">
            <v>-</v>
          </cell>
          <cell r="AQ1014" t="str">
            <v>-</v>
          </cell>
          <cell r="AS1014" t="str">
            <v>-</v>
          </cell>
          <cell r="AU1014" t="str">
            <v>-</v>
          </cell>
          <cell r="AZ1014">
            <v>153.10486838547101</v>
          </cell>
          <cell r="BA1014">
            <v>153.10486838547101</v>
          </cell>
          <cell r="BC1014">
            <v>1E-4</v>
          </cell>
          <cell r="BE1014">
            <v>0.99605403348554</v>
          </cell>
          <cell r="BI1014">
            <v>148.71908048020367</v>
          </cell>
          <cell r="BJ1014">
            <v>95.667650232559581</v>
          </cell>
        </row>
        <row r="1015">
          <cell r="A1015">
            <v>566</v>
          </cell>
          <cell r="AH1015">
            <v>104.16</v>
          </cell>
          <cell r="AJ1015">
            <v>8602.4</v>
          </cell>
          <cell r="AL1015">
            <v>15.616666666666699</v>
          </cell>
          <cell r="AO1015" t="str">
            <v>-</v>
          </cell>
          <cell r="AQ1015" t="str">
            <v>-</v>
          </cell>
          <cell r="AS1015" t="str">
            <v>-</v>
          </cell>
          <cell r="AU1015" t="str">
            <v>-</v>
          </cell>
          <cell r="AZ1015">
            <v>104.0152840850262</v>
          </cell>
          <cell r="BA1015">
            <v>104.16</v>
          </cell>
          <cell r="BC1015">
            <v>1E-4</v>
          </cell>
          <cell r="BE1015">
            <v>0.992846270928463</v>
          </cell>
          <cell r="BI1015">
            <v>100.48503024004827</v>
          </cell>
          <cell r="BJ1015">
            <v>64.639767107037358</v>
          </cell>
        </row>
        <row r="1016">
          <cell r="A1016">
            <v>1657</v>
          </cell>
          <cell r="AH1016">
            <v>25.994</v>
          </cell>
          <cell r="AJ1016">
            <v>8661.0166666666701</v>
          </cell>
          <cell r="AL1016">
            <v>73.383333333333297</v>
          </cell>
          <cell r="AO1016" t="str">
            <v>-</v>
          </cell>
          <cell r="AQ1016" t="str">
            <v>-</v>
          </cell>
          <cell r="AS1016" t="str">
            <v>-</v>
          </cell>
          <cell r="AU1016" t="str">
            <v>-</v>
          </cell>
          <cell r="AZ1016">
            <v>25.9938</v>
          </cell>
          <cell r="BA1016">
            <v>25.9938</v>
          </cell>
          <cell r="BC1016">
            <v>1E-4</v>
          </cell>
          <cell r="BE1016">
            <v>1</v>
          </cell>
          <cell r="BI1016">
            <v>25.507764288468032</v>
          </cell>
          <cell r="BJ1016">
            <v>16.408572889801878</v>
          </cell>
        </row>
        <row r="1017">
          <cell r="A1017">
            <v>1978</v>
          </cell>
          <cell r="AH1017">
            <v>26.000800000000002</v>
          </cell>
          <cell r="AJ1017">
            <v>8663.2665538461551</v>
          </cell>
          <cell r="AL1017">
            <v>2.4000738461538464</v>
          </cell>
          <cell r="AO1017" t="str">
            <v>-</v>
          </cell>
          <cell r="AQ1017" t="str">
            <v>-</v>
          </cell>
          <cell r="AS1017" t="str">
            <v>-</v>
          </cell>
          <cell r="AU1017" t="str">
            <v>-</v>
          </cell>
          <cell r="AZ1017">
            <v>26.000800000000002</v>
          </cell>
          <cell r="BA1017">
            <v>26.000800000000002</v>
          </cell>
          <cell r="BC1017">
            <v>1.0000307692307693E-4</v>
          </cell>
          <cell r="BE1017">
            <v>1.0000307692307693</v>
          </cell>
          <cell r="BI1017">
            <v>25.431439161743999</v>
          </cell>
          <cell r="BJ1017">
            <v>16.359474646968383</v>
          </cell>
        </row>
        <row r="1018">
          <cell r="A1018">
            <v>2148</v>
          </cell>
          <cell r="AH1018">
            <v>9</v>
          </cell>
          <cell r="AJ1018">
            <v>3155.0110987791377</v>
          </cell>
          <cell r="AL1018">
            <v>0</v>
          </cell>
          <cell r="AO1018">
            <v>0</v>
          </cell>
          <cell r="AQ1018">
            <v>0</v>
          </cell>
          <cell r="AS1018">
            <v>0</v>
          </cell>
          <cell r="AU1018">
            <v>0</v>
          </cell>
          <cell r="AZ1018">
            <v>2.154044813788194</v>
          </cell>
          <cell r="BA1018">
            <v>9</v>
          </cell>
          <cell r="BC1018">
            <v>9.3955604883462808E-3</v>
          </cell>
          <cell r="BE1018">
            <v>0.99889012208657046</v>
          </cell>
          <cell r="BI1018">
            <v>0.91781936251600926</v>
          </cell>
          <cell r="BJ1018">
            <v>0.59041261865211958</v>
          </cell>
        </row>
        <row r="1019">
          <cell r="A1019">
            <v>1816</v>
          </cell>
          <cell r="AH1019">
            <v>2.97</v>
          </cell>
          <cell r="AJ1019">
            <v>8624.0880000000016</v>
          </cell>
          <cell r="AL1019">
            <v>0</v>
          </cell>
          <cell r="AO1019">
            <v>0</v>
          </cell>
          <cell r="AQ1019">
            <v>0.35158161164676799</v>
          </cell>
          <cell r="AS1019">
            <v>0.34069656940923704</v>
          </cell>
          <cell r="AU1019">
            <v>0.31184703000000008</v>
          </cell>
          <cell r="AZ1019">
            <v>0.9164937988163675</v>
          </cell>
          <cell r="BA1019">
            <v>2.96999999999999</v>
          </cell>
          <cell r="BC1019">
            <v>3.6023176109588983E-3</v>
          </cell>
          <cell r="BE1019">
            <v>0.9900000000000001</v>
          </cell>
          <cell r="BI1019">
            <v>0.9131589485620133</v>
          </cell>
          <cell r="BJ1019">
            <v>0.58741467884069654</v>
          </cell>
        </row>
        <row r="1020">
          <cell r="A1020">
            <v>2097</v>
          </cell>
          <cell r="AH1020">
            <v>5</v>
          </cell>
          <cell r="AJ1020">
            <v>5979.8735861610085</v>
          </cell>
          <cell r="AL1020">
            <v>0</v>
          </cell>
          <cell r="AO1020">
            <v>0</v>
          </cell>
          <cell r="AQ1020">
            <v>0</v>
          </cell>
          <cell r="AS1020">
            <v>0</v>
          </cell>
          <cell r="AU1020">
            <v>0</v>
          </cell>
          <cell r="AZ1020">
            <v>1.1966915632156634</v>
          </cell>
          <cell r="BA1020">
            <v>5</v>
          </cell>
          <cell r="BC1020">
            <v>9.3872255489021953E-3</v>
          </cell>
          <cell r="BE1020">
            <v>0.99800399201596812</v>
          </cell>
          <cell r="BI1020">
            <v>0.99056937568076087</v>
          </cell>
          <cell r="BJ1020">
            <v>0.6372110710859753</v>
          </cell>
        </row>
        <row r="1021">
          <cell r="A1021">
            <v>307</v>
          </cell>
          <cell r="AH1021">
            <v>2</v>
          </cell>
          <cell r="AJ1021">
            <v>8760</v>
          </cell>
          <cell r="AL1021">
            <v>0</v>
          </cell>
          <cell r="AO1021">
            <v>0.27099600377695876</v>
          </cell>
          <cell r="AQ1021">
            <v>0.25559935318638632</v>
          </cell>
          <cell r="AS1021">
            <v>0.23830486060052486</v>
          </cell>
          <cell r="AU1021">
            <v>0.19251199999999999</v>
          </cell>
          <cell r="AZ1021">
            <v>0.47660972120104972</v>
          </cell>
          <cell r="BA1021">
            <v>2</v>
          </cell>
          <cell r="BC1021">
            <v>1E-4</v>
          </cell>
          <cell r="BE1021">
            <v>1</v>
          </cell>
          <cell r="BI1021">
            <v>0.47417924992778621</v>
          </cell>
          <cell r="BJ1021">
            <v>0.30502888051185434</v>
          </cell>
        </row>
        <row r="1022">
          <cell r="A1022">
            <v>2001</v>
          </cell>
          <cell r="AH1022">
            <v>6</v>
          </cell>
          <cell r="AJ1022">
            <v>7186.5890183028323</v>
          </cell>
          <cell r="AL1022">
            <v>0</v>
          </cell>
          <cell r="AO1022">
            <v>0</v>
          </cell>
          <cell r="AQ1022">
            <v>0</v>
          </cell>
          <cell r="AS1022">
            <v>0</v>
          </cell>
          <cell r="AU1022">
            <v>0.23493044925124792</v>
          </cell>
          <cell r="AZ1022">
            <v>1.4360298758587962</v>
          </cell>
          <cell r="BA1022">
            <v>6</v>
          </cell>
          <cell r="BC1022">
            <v>4.0597298607804165E-2</v>
          </cell>
          <cell r="BE1022">
            <v>0.91605125399828291</v>
          </cell>
          <cell r="BI1022">
            <v>1.2640864544850396</v>
          </cell>
          <cell r="BJ1022">
            <v>0.81315847570405508</v>
          </cell>
        </row>
        <row r="1023">
          <cell r="A1023">
            <v>306</v>
          </cell>
          <cell r="AH1023">
            <v>2</v>
          </cell>
          <cell r="AJ1023">
            <v>8760</v>
          </cell>
          <cell r="AL1023">
            <v>0</v>
          </cell>
          <cell r="AO1023">
            <v>0.23543744836656444</v>
          </cell>
          <cell r="AQ1023">
            <v>0.25617057049086672</v>
          </cell>
          <cell r="AS1023">
            <v>0.24105338641552512</v>
          </cell>
          <cell r="AU1023">
            <v>0.207674</v>
          </cell>
          <cell r="AZ1023">
            <v>0.47087489673312888</v>
          </cell>
          <cell r="BA1023">
            <v>2</v>
          </cell>
          <cell r="BC1023">
            <v>1E-4</v>
          </cell>
          <cell r="BE1023">
            <v>1</v>
          </cell>
          <cell r="BI1023">
            <v>0.46847367019723857</v>
          </cell>
          <cell r="BJ1023">
            <v>0.3013586089887012</v>
          </cell>
        </row>
        <row r="1024">
          <cell r="A1024">
            <v>2177</v>
          </cell>
          <cell r="AH1024">
            <v>0.2</v>
          </cell>
          <cell r="AJ1024">
            <v>2491.4285714285716</v>
          </cell>
          <cell r="AL1024">
            <v>0</v>
          </cell>
          <cell r="AO1024">
            <v>0</v>
          </cell>
          <cell r="AQ1024">
            <v>0</v>
          </cell>
          <cell r="AS1024">
            <v>0</v>
          </cell>
          <cell r="AU1024">
            <v>0</v>
          </cell>
          <cell r="AZ1024">
            <v>4.7867662528626537E-2</v>
          </cell>
          <cell r="BA1024">
            <v>0.2</v>
          </cell>
          <cell r="BC1024">
            <v>8.958095238095239E-3</v>
          </cell>
          <cell r="BE1024">
            <v>0.95238095238095244</v>
          </cell>
          <cell r="BI1024">
            <v>1.4160270419567573E-2</v>
          </cell>
          <cell r="BJ1024">
            <v>9.1089844915896619E-3</v>
          </cell>
        </row>
        <row r="1025">
          <cell r="A1025">
            <v>1986</v>
          </cell>
          <cell r="AH1025">
            <v>4</v>
          </cell>
          <cell r="AJ1025">
            <v>7401.7123857024144</v>
          </cell>
          <cell r="AL1025">
            <v>150.88944305901944</v>
          </cell>
          <cell r="AO1025">
            <v>0</v>
          </cell>
          <cell r="AQ1025">
            <v>0</v>
          </cell>
          <cell r="AS1025">
            <v>0</v>
          </cell>
          <cell r="AU1025">
            <v>0.22486982543640899</v>
          </cell>
          <cell r="AZ1025">
            <v>0.95735325057253073</v>
          </cell>
          <cell r="BA1025">
            <v>3.9799295162330601</v>
          </cell>
          <cell r="BC1025">
            <v>6.9886040644263547E-3</v>
          </cell>
          <cell r="BE1025">
            <v>0.99729177816493775</v>
          </cell>
          <cell r="BI1025">
            <v>0.95044157970050014</v>
          </cell>
          <cell r="BJ1025">
            <v>0.61139775958588094</v>
          </cell>
        </row>
        <row r="1026">
          <cell r="A1026">
            <v>2146</v>
          </cell>
          <cell r="AH1026">
            <v>7</v>
          </cell>
          <cell r="AJ1026">
            <v>6246.3599619591023</v>
          </cell>
          <cell r="AL1026">
            <v>0</v>
          </cell>
          <cell r="AO1026">
            <v>0</v>
          </cell>
          <cell r="AQ1026">
            <v>0</v>
          </cell>
          <cell r="AS1026">
            <v>0</v>
          </cell>
          <cell r="AU1026">
            <v>0</v>
          </cell>
          <cell r="AZ1026">
            <v>1.6753681885019287</v>
          </cell>
          <cell r="BA1026">
            <v>7</v>
          </cell>
          <cell r="BC1026">
            <v>9.3925820256776042E-3</v>
          </cell>
          <cell r="BE1026">
            <v>0.99857346647646228</v>
          </cell>
          <cell r="BI1026">
            <v>1.3322346160794993</v>
          </cell>
          <cell r="BJ1026">
            <v>0.85699666019497223</v>
          </cell>
        </row>
        <row r="1027">
          <cell r="A1027">
            <v>2043</v>
          </cell>
          <cell r="AH1027">
            <v>1</v>
          </cell>
          <cell r="AJ1027">
            <v>901.55567887532413</v>
          </cell>
          <cell r="AL1027">
            <v>0</v>
          </cell>
          <cell r="AO1027">
            <v>0</v>
          </cell>
          <cell r="AQ1027">
            <v>0</v>
          </cell>
          <cell r="AS1027">
            <v>0</v>
          </cell>
          <cell r="AU1027">
            <v>0</v>
          </cell>
          <cell r="AZ1027">
            <v>0.29463046091806461</v>
          </cell>
          <cell r="BA1027">
            <v>1</v>
          </cell>
          <cell r="BC1027">
            <v>1.0439511653718091E-3</v>
          </cell>
          <cell r="BE1027">
            <v>0.11098779134295228</v>
          </cell>
          <cell r="BI1027">
            <v>0.27186881291207515</v>
          </cell>
          <cell r="BJ1027">
            <v>0.17488711212328739</v>
          </cell>
        </row>
        <row r="1028">
          <cell r="A1028">
            <v>1975</v>
          </cell>
          <cell r="AH1028">
            <v>9</v>
          </cell>
          <cell r="AJ1028">
            <v>7249.5283018867894</v>
          </cell>
          <cell r="AL1028">
            <v>0</v>
          </cell>
          <cell r="AO1028">
            <v>0</v>
          </cell>
          <cell r="AQ1028">
            <v>0</v>
          </cell>
          <cell r="AS1028">
            <v>0</v>
          </cell>
          <cell r="AU1028">
            <v>0</v>
          </cell>
          <cell r="AZ1028">
            <v>2.154044813788194</v>
          </cell>
          <cell r="BA1028">
            <v>9</v>
          </cell>
          <cell r="BC1028">
            <v>9.3955604883462808E-3</v>
          </cell>
          <cell r="BE1028">
            <v>0.99889012208657046</v>
          </cell>
          <cell r="BI1028">
            <v>1.9993262546527093</v>
          </cell>
          <cell r="BJ1028">
            <v>1.2861217552804143</v>
          </cell>
        </row>
        <row r="1029">
          <cell r="A1029">
            <v>2128</v>
          </cell>
          <cell r="AH1029">
            <v>9</v>
          </cell>
          <cell r="AJ1029">
            <v>1103.3870072182119</v>
          </cell>
          <cell r="AL1029">
            <v>0</v>
          </cell>
          <cell r="AO1029">
            <v>0</v>
          </cell>
          <cell r="AQ1029">
            <v>0</v>
          </cell>
          <cell r="AS1029">
            <v>0</v>
          </cell>
          <cell r="AU1029">
            <v>0</v>
          </cell>
          <cell r="AZ1029">
            <v>2.6516741482625816</v>
          </cell>
          <cell r="BA1029">
            <v>9</v>
          </cell>
          <cell r="BC1029">
            <v>9.4007773459189332E-3</v>
          </cell>
          <cell r="BE1029">
            <v>0.99944475291504709</v>
          </cell>
          <cell r="BI1029">
            <v>0.3310402604282332</v>
          </cell>
          <cell r="BJ1029">
            <v>0.21295077770306206</v>
          </cell>
        </row>
        <row r="1030">
          <cell r="A1030">
            <v>1935</v>
          </cell>
          <cell r="AH1030">
            <v>2.6</v>
          </cell>
          <cell r="AJ1030">
            <v>8087.3588272785246</v>
          </cell>
          <cell r="AL1030">
            <v>0</v>
          </cell>
          <cell r="AO1030">
            <v>0</v>
          </cell>
          <cell r="AQ1030">
            <v>0</v>
          </cell>
          <cell r="AS1030">
            <v>0</v>
          </cell>
          <cell r="AU1030">
            <v>0.24459089866156786</v>
          </cell>
          <cell r="AZ1030">
            <v>0.62227961287214495</v>
          </cell>
          <cell r="BA1030">
            <v>2.6</v>
          </cell>
          <cell r="BC1030">
            <v>5.7085912988815886E-3</v>
          </cell>
          <cell r="BE1030">
            <v>0.99426386233269592</v>
          </cell>
          <cell r="BI1030">
            <v>0.61870677861949608</v>
          </cell>
          <cell r="BJ1030">
            <v>0.39800019945229936</v>
          </cell>
        </row>
        <row r="1031">
          <cell r="A1031">
            <v>282</v>
          </cell>
          <cell r="AH1031">
            <v>45</v>
          </cell>
          <cell r="AJ1031">
            <v>8660.65</v>
          </cell>
          <cell r="AL1031">
            <v>99.35</v>
          </cell>
          <cell r="AO1031">
            <v>0.28784353722034534</v>
          </cell>
          <cell r="AQ1031">
            <v>0.25763189389073227</v>
          </cell>
          <cell r="AS1031">
            <v>0.29178582833146605</v>
          </cell>
          <cell r="AU1031">
            <v>0.26814399999999999</v>
          </cell>
          <cell r="AZ1031">
            <v>7.1933850000000001</v>
          </cell>
          <cell r="BA1031">
            <v>44.933961187214599</v>
          </cell>
          <cell r="BC1031">
            <v>1.6661338819813801E-3</v>
          </cell>
          <cell r="BE1031">
            <v>1</v>
          </cell>
          <cell r="BI1031">
            <v>7.134289874459987</v>
          </cell>
          <cell r="BJ1031">
            <v>4.5893287274485353</v>
          </cell>
        </row>
        <row r="1032">
          <cell r="A1032">
            <v>539</v>
          </cell>
          <cell r="AH1032">
            <v>3</v>
          </cell>
          <cell r="AJ1032">
            <v>5505.5</v>
          </cell>
          <cell r="AL1032">
            <v>2910.3333333333298</v>
          </cell>
          <cell r="AO1032">
            <v>0.23831741214284122</v>
          </cell>
          <cell r="AQ1032">
            <v>0.218890894451543</v>
          </cell>
          <cell r="AS1032">
            <v>0.21543369662790698</v>
          </cell>
          <cell r="AU1032">
            <v>0.19734499999999999</v>
          </cell>
          <cell r="AZ1032">
            <v>0.62275094058110858</v>
          </cell>
          <cell r="BA1032">
            <v>2.8028662243786502</v>
          </cell>
          <cell r="BC1032">
            <v>4.4865977459216403E-4</v>
          </cell>
          <cell r="BE1032">
            <v>1</v>
          </cell>
          <cell r="BI1032">
            <v>0.62247153728447957</v>
          </cell>
          <cell r="BJ1032">
            <v>0.40042198429664272</v>
          </cell>
        </row>
        <row r="1033">
          <cell r="A1033">
            <v>645</v>
          </cell>
          <cell r="AH1033">
            <v>7.5</v>
          </cell>
          <cell r="AJ1033">
            <v>8416.3333333333303</v>
          </cell>
          <cell r="AL1033">
            <v>24.9166666666667</v>
          </cell>
          <cell r="AO1033">
            <v>0.29762318575282365</v>
          </cell>
          <cell r="AQ1033">
            <v>0.27645649688794199</v>
          </cell>
          <cell r="AS1033">
            <v>0.27083767590575453</v>
          </cell>
          <cell r="AU1033">
            <v>0.25042300000000001</v>
          </cell>
          <cell r="AZ1033">
            <v>1.922773599039961</v>
          </cell>
          <cell r="BA1033">
            <v>7.4955723382200503</v>
          </cell>
          <cell r="BC1033">
            <v>1.63663768460061E-3</v>
          </cell>
          <cell r="BE1033">
            <v>0.99946727549467296</v>
          </cell>
          <cell r="BI1033">
            <v>1.9186040831164941</v>
          </cell>
          <cell r="BJ1033">
            <v>1.2341949920997659</v>
          </cell>
        </row>
        <row r="1034">
          <cell r="A1034">
            <v>524</v>
          </cell>
          <cell r="AH1034">
            <v>1.5</v>
          </cell>
          <cell r="AJ1034">
            <v>8621.9166666666697</v>
          </cell>
          <cell r="AL1034">
            <v>0</v>
          </cell>
          <cell r="AO1034">
            <v>0.30019036175008879</v>
          </cell>
          <cell r="AQ1034">
            <v>0.27271296245473631</v>
          </cell>
          <cell r="AS1034">
            <v>0.26597647414880271</v>
          </cell>
          <cell r="AU1034">
            <v>0.26468999999999998</v>
          </cell>
          <cell r="AZ1034">
            <v>0.38910811110501575</v>
          </cell>
          <cell r="BA1034">
            <v>1.5</v>
          </cell>
          <cell r="BC1034">
            <v>1E-4</v>
          </cell>
          <cell r="BE1034">
            <v>1</v>
          </cell>
          <cell r="BI1034">
            <v>0.38880982082704202</v>
          </cell>
          <cell r="BJ1034">
            <v>0.25011264073016454</v>
          </cell>
        </row>
        <row r="1035">
          <cell r="A1035">
            <v>518</v>
          </cell>
          <cell r="AH1035">
            <v>1.5</v>
          </cell>
          <cell r="AJ1035">
            <v>8739.9333333333307</v>
          </cell>
          <cell r="AL1035">
            <v>0</v>
          </cell>
          <cell r="AO1035">
            <v>0.27574206327945222</v>
          </cell>
          <cell r="AQ1035">
            <v>0.25195533638199813</v>
          </cell>
          <cell r="AS1035">
            <v>0.24744705853583929</v>
          </cell>
          <cell r="AU1035">
            <v>0.244231</v>
          </cell>
          <cell r="AZ1035">
            <v>0.36951123257914587</v>
          </cell>
          <cell r="BA1035">
            <v>1.5</v>
          </cell>
          <cell r="BC1035">
            <v>1E-4</v>
          </cell>
          <cell r="BE1035">
            <v>1</v>
          </cell>
          <cell r="BI1035">
            <v>0.36947428145588801</v>
          </cell>
          <cell r="BJ1035">
            <v>0.23767452175010759</v>
          </cell>
        </row>
        <row r="1036">
          <cell r="A1036">
            <v>564</v>
          </cell>
          <cell r="AH1036">
            <v>3</v>
          </cell>
          <cell r="AJ1036">
            <v>8524.25</v>
          </cell>
          <cell r="AL1036">
            <v>0</v>
          </cell>
          <cell r="AO1036">
            <v>0.28685207095651932</v>
          </cell>
          <cell r="AQ1036">
            <v>0.25000353751382637</v>
          </cell>
          <cell r="AS1036">
            <v>0.25065840931916372</v>
          </cell>
          <cell r="AU1036">
            <v>0.243923</v>
          </cell>
          <cell r="AZ1036">
            <v>0.75001061254147916</v>
          </cell>
          <cell r="BA1036">
            <v>3</v>
          </cell>
          <cell r="BC1036">
            <v>1E-4</v>
          </cell>
          <cell r="BE1036">
            <v>0.99655441400304401</v>
          </cell>
          <cell r="BI1036">
            <v>0.74735164383869102</v>
          </cell>
          <cell r="BJ1036">
            <v>0.48075455706576609</v>
          </cell>
        </row>
        <row r="1037">
          <cell r="A1037">
            <v>562</v>
          </cell>
          <cell r="AH1037">
            <v>3</v>
          </cell>
          <cell r="AJ1037">
            <v>8522.7166666666708</v>
          </cell>
          <cell r="AL1037">
            <v>0</v>
          </cell>
          <cell r="AO1037">
            <v>0.26951328768286265</v>
          </cell>
          <cell r="AQ1037">
            <v>0.25149057653922896</v>
          </cell>
          <cell r="AS1037">
            <v>0.24693208183701651</v>
          </cell>
          <cell r="AU1037">
            <v>0.229073</v>
          </cell>
          <cell r="AZ1037">
            <v>0.73242230444172784</v>
          </cell>
          <cell r="BA1037">
            <v>3</v>
          </cell>
          <cell r="BC1037">
            <v>1E-4</v>
          </cell>
          <cell r="BE1037">
            <v>1</v>
          </cell>
          <cell r="BI1037">
            <v>0.73234906221128449</v>
          </cell>
          <cell r="BJ1037">
            <v>0.47110373265855621</v>
          </cell>
        </row>
        <row r="1038">
          <cell r="A1038">
            <v>511</v>
          </cell>
          <cell r="AH1038">
            <v>3</v>
          </cell>
          <cell r="AJ1038">
            <v>8066.1333333333287</v>
          </cell>
          <cell r="AL1038">
            <v>0</v>
          </cell>
          <cell r="AO1038">
            <v>0.28983287292155613</v>
          </cell>
          <cell r="AQ1038">
            <v>0.26660521603240078</v>
          </cell>
          <cell r="AS1038">
            <v>0.28064778055708389</v>
          </cell>
          <cell r="AU1038">
            <v>0.25783899999999998</v>
          </cell>
          <cell r="AZ1038">
            <v>0.79510597348081213</v>
          </cell>
          <cell r="BA1038">
            <v>3</v>
          </cell>
          <cell r="BC1038">
            <v>7.2421235650693596E-4</v>
          </cell>
          <cell r="BE1038">
            <v>0.92985540334855399</v>
          </cell>
          <cell r="BI1038">
            <v>0.7363601172586991</v>
          </cell>
          <cell r="BJ1038">
            <v>0.47368395444382122</v>
          </cell>
        </row>
        <row r="1039">
          <cell r="A1039">
            <v>529</v>
          </cell>
          <cell r="AH1039">
            <v>3</v>
          </cell>
          <cell r="AJ1039">
            <v>6340.3166666666702</v>
          </cell>
          <cell r="AL1039">
            <v>2054.4166666666702</v>
          </cell>
          <cell r="AO1039">
            <v>0.27473235788168104</v>
          </cell>
          <cell r="AQ1039">
            <v>0.24869606171838807</v>
          </cell>
          <cell r="AS1039">
            <v>0.23854424926304485</v>
          </cell>
          <cell r="AU1039">
            <v>0.231737</v>
          </cell>
          <cell r="AZ1039">
            <v>0.71563274778913455</v>
          </cell>
          <cell r="BA1039">
            <v>2.8863000611494498</v>
          </cell>
          <cell r="BC1039">
            <v>8.3783122614655605E-4</v>
          </cell>
          <cell r="BE1039">
            <v>0.97139649923896487</v>
          </cell>
          <cell r="BI1039">
            <v>0.69228860018756577</v>
          </cell>
          <cell r="BJ1039">
            <v>0.44533373558309686</v>
          </cell>
        </row>
        <row r="1040">
          <cell r="A1040">
            <v>503</v>
          </cell>
          <cell r="AH1040">
            <v>3</v>
          </cell>
          <cell r="AJ1040">
            <v>8236.1666666666697</v>
          </cell>
          <cell r="AL1040">
            <v>488.26666666666705</v>
          </cell>
          <cell r="AO1040">
            <v>0.28596631164284586</v>
          </cell>
          <cell r="AQ1040">
            <v>0.26582319918233205</v>
          </cell>
          <cell r="AS1040">
            <v>0.2766609736622217</v>
          </cell>
          <cell r="AU1040">
            <v>0.24510799999999999</v>
          </cell>
          <cell r="AZ1040">
            <v>0.7920876371109562</v>
          </cell>
          <cell r="BA1040">
            <v>2.9160518543706799</v>
          </cell>
          <cell r="BC1040">
            <v>1E-4</v>
          </cell>
          <cell r="BE1040">
            <v>0.99961757990867595</v>
          </cell>
          <cell r="BI1040">
            <v>0.78906679381889167</v>
          </cell>
          <cell r="BJ1040">
            <v>0.50758897780598722</v>
          </cell>
        </row>
        <row r="1041">
          <cell r="A1041">
            <v>514</v>
          </cell>
          <cell r="AH1041">
            <v>4.8</v>
          </cell>
          <cell r="AJ1041">
            <v>8172.7333333333299</v>
          </cell>
          <cell r="AL1041">
            <v>405.83333333333297</v>
          </cell>
          <cell r="AO1041">
            <v>0.24373695082758995</v>
          </cell>
          <cell r="AQ1041">
            <v>0.22552840156185067</v>
          </cell>
          <cell r="AS1041">
            <v>0.22666542103966875</v>
          </cell>
          <cell r="AU1041">
            <v>0.21466099999999999</v>
          </cell>
          <cell r="AZ1041">
            <v>1.0475690722245177</v>
          </cell>
          <cell r="BA1041">
            <v>4.7621461704946997</v>
          </cell>
          <cell r="BC1041">
            <v>1E-4</v>
          </cell>
          <cell r="BE1041">
            <v>0.9991552511415519</v>
          </cell>
          <cell r="BI1041">
            <v>1.0465794710326672</v>
          </cell>
          <cell r="BJ1041">
            <v>0.67324110969512163</v>
          </cell>
        </row>
        <row r="1042">
          <cell r="A1042">
            <v>560</v>
          </cell>
          <cell r="AH1042">
            <v>3</v>
          </cell>
          <cell r="AJ1042">
            <v>8728.2999999999993</v>
          </cell>
          <cell r="AL1042">
            <v>0</v>
          </cell>
          <cell r="AO1042">
            <v>0.2815357744917919</v>
          </cell>
          <cell r="AQ1042">
            <v>0.2538039246463028</v>
          </cell>
          <cell r="AS1042">
            <v>0.24683054846335675</v>
          </cell>
          <cell r="AU1042">
            <v>0.24560400000000002</v>
          </cell>
          <cell r="AZ1042">
            <v>0.74049164539007029</v>
          </cell>
          <cell r="BA1042">
            <v>3</v>
          </cell>
          <cell r="BC1042">
            <v>1E-4</v>
          </cell>
          <cell r="BE1042">
            <v>1</v>
          </cell>
          <cell r="BI1042">
            <v>0.73797421815798758</v>
          </cell>
          <cell r="BJ1042">
            <v>0.47472226936464101</v>
          </cell>
        </row>
        <row r="1043">
          <cell r="A1043">
            <v>483</v>
          </cell>
          <cell r="AH1043">
            <v>3</v>
          </cell>
          <cell r="AJ1043">
            <v>0</v>
          </cell>
          <cell r="AL1043">
            <v>8733.1666666666697</v>
          </cell>
          <cell r="AO1043">
            <v>0.27626538424890323</v>
          </cell>
          <cell r="AQ1043">
            <v>0.25540763143042355</v>
          </cell>
          <cell r="AS1043">
            <v>0.23593428114595871</v>
          </cell>
          <cell r="AU1043">
            <v>0.33860600000000002</v>
          </cell>
          <cell r="AZ1043">
            <v>0.70780284343787614</v>
          </cell>
          <cell r="BA1043">
            <v>1.3525319090059</v>
          </cell>
          <cell r="BC1043">
            <v>2.1153204918067398E-3</v>
          </cell>
          <cell r="BE1043">
            <v>1</v>
          </cell>
          <cell r="BI1043">
            <v>0.70397480505418319</v>
          </cell>
          <cell r="BJ1043">
            <v>0.45285120917233418</v>
          </cell>
        </row>
        <row r="1044">
          <cell r="A1044">
            <v>555</v>
          </cell>
          <cell r="AH1044">
            <v>8</v>
          </cell>
          <cell r="AJ1044">
            <v>6734.8333333333303</v>
          </cell>
          <cell r="AL1044">
            <v>1894.43333333333</v>
          </cell>
          <cell r="AO1044">
            <v>0.23824828092512895</v>
          </cell>
          <cell r="AQ1044">
            <v>0.16584969043565079</v>
          </cell>
          <cell r="AS1044">
            <v>0.18891461527794129</v>
          </cell>
          <cell r="AU1044">
            <v>0.189466</v>
          </cell>
          <cell r="AZ1044">
            <v>1.2928096965137359</v>
          </cell>
          <cell r="BA1044">
            <v>7.6606705668307002</v>
          </cell>
          <cell r="BC1044">
            <v>5.4371861080054699E-2</v>
          </cell>
          <cell r="BE1044">
            <v>0.99883371385083697</v>
          </cell>
          <cell r="BI1044">
            <v>1.2180386938266838</v>
          </cell>
          <cell r="BJ1044">
            <v>0.78353698365050117</v>
          </cell>
        </row>
        <row r="1045">
          <cell r="A1045">
            <v>522</v>
          </cell>
          <cell r="AH1045">
            <v>3</v>
          </cell>
          <cell r="AJ1045">
            <v>8658.9666666666708</v>
          </cell>
          <cell r="AL1045">
            <v>0</v>
          </cell>
          <cell r="AO1045">
            <v>0.27963809969065229</v>
          </cell>
          <cell r="AQ1045">
            <v>0.22341376549501288</v>
          </cell>
          <cell r="AS1045">
            <v>0.21638663762747487</v>
          </cell>
          <cell r="AU1045">
            <v>0.229349</v>
          </cell>
          <cell r="AZ1045">
            <v>0.64915991288242458</v>
          </cell>
          <cell r="BA1045">
            <v>3</v>
          </cell>
          <cell r="BC1045">
            <v>1E-4</v>
          </cell>
          <cell r="BE1045">
            <v>1</v>
          </cell>
          <cell r="BI1045">
            <v>0.64909499689113681</v>
          </cell>
          <cell r="BJ1045">
            <v>0.41754825897105752</v>
          </cell>
        </row>
        <row r="1046">
          <cell r="A1046">
            <v>546</v>
          </cell>
          <cell r="AH1046">
            <v>3</v>
          </cell>
          <cell r="AJ1046">
            <v>7928.6666666666688</v>
          </cell>
          <cell r="AL1046">
            <v>0</v>
          </cell>
          <cell r="AO1046">
            <v>0.28366538585286266</v>
          </cell>
          <cell r="AQ1046">
            <v>0.26628513813192278</v>
          </cell>
          <cell r="AS1046">
            <v>0.26815336426876163</v>
          </cell>
          <cell r="AU1046">
            <v>0.25594099999999997</v>
          </cell>
          <cell r="AZ1046">
            <v>0.76910943961598444</v>
          </cell>
          <cell r="BA1046">
            <v>3</v>
          </cell>
          <cell r="BC1046">
            <v>1E-4</v>
          </cell>
          <cell r="BE1046">
            <v>0.99830289193302901</v>
          </cell>
          <cell r="BI1046">
            <v>0.76519389695254947</v>
          </cell>
          <cell r="BJ1046">
            <v>0.49223207847556677</v>
          </cell>
        </row>
        <row r="1047">
          <cell r="A1047">
            <v>519</v>
          </cell>
          <cell r="AH1047">
            <v>3</v>
          </cell>
          <cell r="AJ1047">
            <v>8623.6833333333307</v>
          </cell>
          <cell r="AL1047">
            <v>0</v>
          </cell>
          <cell r="AO1047">
            <v>0.24789580271289516</v>
          </cell>
          <cell r="AQ1047">
            <v>0.22897174059155223</v>
          </cell>
          <cell r="AS1047">
            <v>0.22526023977552265</v>
          </cell>
          <cell r="AU1047">
            <v>0.21127599999999999</v>
          </cell>
          <cell r="AZ1047">
            <v>0.67578071932656791</v>
          </cell>
          <cell r="BA1047">
            <v>3</v>
          </cell>
          <cell r="BC1047">
            <v>1E-4</v>
          </cell>
          <cell r="BE1047">
            <v>1</v>
          </cell>
          <cell r="BI1047">
            <v>0.67571314125463489</v>
          </cell>
          <cell r="BJ1047">
            <v>0.4346711144687142</v>
          </cell>
        </row>
        <row r="1048">
          <cell r="A1048">
            <v>582</v>
          </cell>
          <cell r="AH1048">
            <v>3</v>
          </cell>
          <cell r="AJ1048">
            <v>8616.1166666666704</v>
          </cell>
          <cell r="AL1048">
            <v>0</v>
          </cell>
          <cell r="AO1048">
            <v>0.24331107559674611</v>
          </cell>
          <cell r="AQ1048">
            <v>0.19473810498808716</v>
          </cell>
          <cell r="AS1048">
            <v>0.22594467612101554</v>
          </cell>
          <cell r="AU1048">
            <v>0.20647499999999999</v>
          </cell>
          <cell r="AZ1048">
            <v>0.58421431496426146</v>
          </cell>
          <cell r="BA1048">
            <v>3</v>
          </cell>
          <cell r="BC1048">
            <v>1.5294136541962901E-3</v>
          </cell>
          <cell r="BE1048">
            <v>1</v>
          </cell>
          <cell r="BI1048">
            <v>0.57554319881912419</v>
          </cell>
          <cell r="BJ1048">
            <v>0.37023403628215512</v>
          </cell>
        </row>
        <row r="1049">
          <cell r="A1049">
            <v>619</v>
          </cell>
          <cell r="AH1049">
            <v>7</v>
          </cell>
          <cell r="AJ1049">
            <v>5402.45</v>
          </cell>
          <cell r="AL1049">
            <v>3265.2</v>
          </cell>
          <cell r="AO1049">
            <v>0.28766816099724818</v>
          </cell>
          <cell r="AQ1049">
            <v>0.24742982980083636</v>
          </cell>
          <cell r="AS1049">
            <v>0.25343877245636792</v>
          </cell>
          <cell r="AU1049">
            <v>0.23470099999999999</v>
          </cell>
          <cell r="AZ1049">
            <v>1.7320088086058545</v>
          </cell>
          <cell r="BA1049">
            <v>5.85507990439545</v>
          </cell>
          <cell r="BC1049">
            <v>1.3891777454511001E-3</v>
          </cell>
          <cell r="BE1049">
            <v>1</v>
          </cell>
          <cell r="BI1049">
            <v>1.7259013906493141</v>
          </cell>
          <cell r="BJ1049">
            <v>1.1102336703763127</v>
          </cell>
        </row>
        <row r="1050">
          <cell r="A1050">
            <v>288</v>
          </cell>
          <cell r="AH1050">
            <v>57</v>
          </cell>
          <cell r="AJ1050">
            <v>0</v>
          </cell>
          <cell r="AL1050">
            <v>8744</v>
          </cell>
          <cell r="AO1050">
            <v>0.31882200890536677</v>
          </cell>
          <cell r="AQ1050">
            <v>0.29702139532644645</v>
          </cell>
          <cell r="AS1050">
            <v>0.28126709480998224</v>
          </cell>
          <cell r="AU1050">
            <v>0.29860100000000001</v>
          </cell>
          <cell r="AZ1050">
            <v>16.032224404168989</v>
          </cell>
          <cell r="BA1050">
            <v>56.259225373589601</v>
          </cell>
          <cell r="BC1050">
            <v>6.8803979755381103E-3</v>
          </cell>
          <cell r="BE1050">
            <v>0.998734779299848</v>
          </cell>
          <cell r="BI1050">
            <v>15.854066266976075</v>
          </cell>
          <cell r="BJ1050">
            <v>10.198565385796497</v>
          </cell>
        </row>
        <row r="1051">
          <cell r="A1051">
            <v>523</v>
          </cell>
          <cell r="AH1051">
            <v>3</v>
          </cell>
          <cell r="AJ1051">
            <v>8760</v>
          </cell>
          <cell r="AL1051">
            <v>0</v>
          </cell>
          <cell r="AO1051" t="str">
            <v>-</v>
          </cell>
          <cell r="AQ1051" t="str">
            <v>-</v>
          </cell>
          <cell r="AS1051" t="str">
            <v>-</v>
          </cell>
          <cell r="AU1051" t="str">
            <v>-</v>
          </cell>
          <cell r="AZ1051">
            <v>3</v>
          </cell>
          <cell r="BA1051">
            <v>3</v>
          </cell>
          <cell r="BC1051">
            <v>1E-4</v>
          </cell>
          <cell r="BE1051">
            <v>1</v>
          </cell>
          <cell r="BI1051">
            <v>2.9997000000000034</v>
          </cell>
          <cell r="BJ1051">
            <v>1.9296397575616335</v>
          </cell>
        </row>
        <row r="1052">
          <cell r="A1052">
            <v>1787</v>
          </cell>
          <cell r="AH1052">
            <v>2.9990000000000001</v>
          </cell>
          <cell r="AJ1052">
            <v>8616.8333333333303</v>
          </cell>
          <cell r="AL1052">
            <v>0</v>
          </cell>
          <cell r="AO1052">
            <v>0</v>
          </cell>
          <cell r="AQ1052">
            <v>0.22285693151794439</v>
          </cell>
          <cell r="AS1052">
            <v>0.21735543401900451</v>
          </cell>
          <cell r="AU1052">
            <v>0.20572199999999999</v>
          </cell>
          <cell r="AZ1052">
            <v>0.65184894662299453</v>
          </cell>
          <cell r="BA1052">
            <v>2.9990000000000099</v>
          </cell>
          <cell r="BC1052">
            <v>3.3442571435952501E-3</v>
          </cell>
          <cell r="BE1052">
            <v>1</v>
          </cell>
          <cell r="BI1052">
            <v>0.64858585341892538</v>
          </cell>
          <cell r="BJ1052">
            <v>0.41722073839023865</v>
          </cell>
        </row>
        <row r="1053">
          <cell r="A1053">
            <v>496</v>
          </cell>
          <cell r="AH1053">
            <v>3</v>
          </cell>
          <cell r="AJ1053">
            <v>8720.9666666666708</v>
          </cell>
          <cell r="AL1053">
            <v>0</v>
          </cell>
          <cell r="AO1053">
            <v>0.29841180034570813</v>
          </cell>
          <cell r="AQ1053">
            <v>0.26648841172257359</v>
          </cell>
          <cell r="AS1053">
            <v>0.25973662029585348</v>
          </cell>
          <cell r="AU1053">
            <v>0.26750400000000002</v>
          </cell>
          <cell r="AZ1053">
            <v>0.77920986088756039</v>
          </cell>
          <cell r="BA1053">
            <v>3</v>
          </cell>
          <cell r="BC1053">
            <v>1.3943743759032699E-2</v>
          </cell>
          <cell r="BE1053">
            <v>0.99967846270928495</v>
          </cell>
          <cell r="BI1053">
            <v>0.76543240771846732</v>
          </cell>
          <cell r="BJ1053">
            <v>0.49238550710393675</v>
          </cell>
        </row>
        <row r="1054">
          <cell r="A1054">
            <v>334</v>
          </cell>
          <cell r="AH1054">
            <v>9</v>
          </cell>
          <cell r="AJ1054">
            <v>8294.9333333333307</v>
          </cell>
          <cell r="AL1054">
            <v>0</v>
          </cell>
          <cell r="AO1054">
            <v>0.35815494202887632</v>
          </cell>
          <cell r="AQ1054">
            <v>0.29945862211946067</v>
          </cell>
          <cell r="AS1054">
            <v>0.3003258214059697</v>
          </cell>
          <cell r="AU1054">
            <v>0.31013099999999999</v>
          </cell>
          <cell r="AZ1054">
            <v>2.6951275990751462</v>
          </cell>
          <cell r="BA1054">
            <v>9</v>
          </cell>
          <cell r="BC1054">
            <v>1E-4</v>
          </cell>
          <cell r="BE1054">
            <v>1</v>
          </cell>
          <cell r="BI1054">
            <v>2.6888695127900926</v>
          </cell>
          <cell r="BJ1054">
            <v>1.7296894738724327</v>
          </cell>
        </row>
        <row r="1055">
          <cell r="A1055">
            <v>629</v>
          </cell>
          <cell r="AH1055">
            <v>2.95</v>
          </cell>
          <cell r="AJ1055">
            <v>7555.4666666666699</v>
          </cell>
          <cell r="AL1055">
            <v>11.4166666666667</v>
          </cell>
          <cell r="AO1055">
            <v>0.2543708073705791</v>
          </cell>
          <cell r="AQ1055">
            <v>0.22780253877084622</v>
          </cell>
          <cell r="AS1055">
            <v>0.20930023595248132</v>
          </cell>
          <cell r="AU1055">
            <v>0.19894400000000001</v>
          </cell>
          <cell r="AZ1055">
            <v>0.61743569605981996</v>
          </cell>
          <cell r="BA1055">
            <v>2.95</v>
          </cell>
          <cell r="BC1055">
            <v>2.5732044729032698E-2</v>
          </cell>
          <cell r="BE1055">
            <v>0.99735159817351604</v>
          </cell>
          <cell r="BI1055">
            <v>0.5999546727845454</v>
          </cell>
          <cell r="BJ1055">
            <v>0.38593739018566459</v>
          </cell>
        </row>
        <row r="1056">
          <cell r="A1056">
            <v>1876</v>
          </cell>
          <cell r="AH1056">
            <v>2.99</v>
          </cell>
          <cell r="AJ1056">
            <v>7616.9792431830865</v>
          </cell>
          <cell r="AL1056">
            <v>0</v>
          </cell>
          <cell r="AO1056">
            <v>0</v>
          </cell>
          <cell r="AQ1056">
            <v>0</v>
          </cell>
          <cell r="AS1056">
            <v>0.22375697629822075</v>
          </cell>
          <cell r="AU1056">
            <v>0.20815491485809684</v>
          </cell>
          <cell r="AZ1056">
            <v>0.67015214401317114</v>
          </cell>
          <cell r="BA1056">
            <v>2.99000000000001</v>
          </cell>
          <cell r="BC1056">
            <v>4.6906737551674401E-3</v>
          </cell>
          <cell r="BE1056">
            <v>0.99744732468878883</v>
          </cell>
          <cell r="BI1056">
            <v>0.66641332224902983</v>
          </cell>
          <cell r="BJ1056">
            <v>0.42868874940175994</v>
          </cell>
        </row>
        <row r="1057">
          <cell r="A1057">
            <v>580</v>
          </cell>
          <cell r="AH1057">
            <v>3</v>
          </cell>
          <cell r="AJ1057">
            <v>8608.5</v>
          </cell>
          <cell r="AL1057">
            <v>0</v>
          </cell>
          <cell r="AO1057">
            <v>0.31447529230714544</v>
          </cell>
          <cell r="AQ1057">
            <v>0.29181136689549914</v>
          </cell>
          <cell r="AS1057">
            <v>0.27166539932783357</v>
          </cell>
          <cell r="AU1057">
            <v>0.24518799999999999</v>
          </cell>
          <cell r="AZ1057">
            <v>0.76910943961598444</v>
          </cell>
          <cell r="BA1057">
            <v>3</v>
          </cell>
          <cell r="BC1057">
            <v>1.8299498661700101E-3</v>
          </cell>
          <cell r="BE1057">
            <v>0.99997716894977196</v>
          </cell>
          <cell r="BI1057">
            <v>0.76256402497213882</v>
          </cell>
          <cell r="BJ1057">
            <v>0.49054034079156572</v>
          </cell>
        </row>
        <row r="1058">
          <cell r="A1058">
            <v>554</v>
          </cell>
          <cell r="AH1058">
            <v>3</v>
          </cell>
          <cell r="AJ1058">
            <v>8650.1</v>
          </cell>
          <cell r="AL1058">
            <v>0</v>
          </cell>
          <cell r="AO1058">
            <v>0.32694006504995377</v>
          </cell>
          <cell r="AQ1058">
            <v>0.2903642900541944</v>
          </cell>
          <cell r="AS1058">
            <v>0.25340581586206901</v>
          </cell>
          <cell r="AU1058">
            <v>0.257913</v>
          </cell>
          <cell r="AZ1058">
            <v>0.76021744758620702</v>
          </cell>
          <cell r="BA1058">
            <v>3</v>
          </cell>
          <cell r="BC1058">
            <v>4.0845536901050099E-3</v>
          </cell>
          <cell r="BE1058">
            <v>1</v>
          </cell>
          <cell r="BI1058">
            <v>0.75711229860538609</v>
          </cell>
          <cell r="BJ1058">
            <v>0.48703336744602016</v>
          </cell>
        </row>
        <row r="1059">
          <cell r="A1059">
            <v>1898</v>
          </cell>
          <cell r="AH1059">
            <v>2.88</v>
          </cell>
          <cell r="AJ1059">
            <v>8716.8696553511272</v>
          </cell>
          <cell r="AL1059">
            <v>0</v>
          </cell>
          <cell r="AO1059" t="str">
            <v>-</v>
          </cell>
          <cell r="AQ1059" t="str">
            <v>-</v>
          </cell>
          <cell r="AS1059" t="str">
            <v>-</v>
          </cell>
          <cell r="AU1059" t="str">
            <v>-</v>
          </cell>
          <cell r="AZ1059">
            <v>2.8799999999999901</v>
          </cell>
          <cell r="BA1059">
            <v>2.8799999999999901</v>
          </cell>
          <cell r="BC1059">
            <v>5.2022291189072305E-3</v>
          </cell>
          <cell r="BE1059">
            <v>0.99507644467478618</v>
          </cell>
          <cell r="BI1059">
            <v>2.86494344837259</v>
          </cell>
          <cell r="BJ1059">
            <v>1.8429538891040667</v>
          </cell>
        </row>
        <row r="1060">
          <cell r="A1060">
            <v>1760</v>
          </cell>
          <cell r="AH1060">
            <v>2.3592521726000002</v>
          </cell>
          <cell r="AJ1060">
            <v>8716.8696553511272</v>
          </cell>
          <cell r="AL1060">
            <v>0</v>
          </cell>
          <cell r="AO1060" t="str">
            <v>-</v>
          </cell>
          <cell r="AQ1060" t="str">
            <v>-</v>
          </cell>
          <cell r="AS1060" t="str">
            <v>-</v>
          </cell>
          <cell r="AU1060" t="str">
            <v>-</v>
          </cell>
          <cell r="AZ1060">
            <v>2.3592521726000002</v>
          </cell>
          <cell r="BA1060">
            <v>2.88</v>
          </cell>
          <cell r="BC1060">
            <v>3.0891480296904241E-3</v>
          </cell>
          <cell r="BE1060">
            <v>0.99507644467478618</v>
          </cell>
          <cell r="BI1060">
            <v>2.3394742470016872</v>
          </cell>
          <cell r="BJ1060">
            <v>1.5049313327352789</v>
          </cell>
        </row>
        <row r="1061">
          <cell r="A1061">
            <v>1812</v>
          </cell>
          <cell r="AH1061">
            <v>2.7669252566</v>
          </cell>
          <cell r="AJ1061">
            <v>8716.8696553511272</v>
          </cell>
          <cell r="AL1061">
            <v>0</v>
          </cell>
          <cell r="AO1061" t="str">
            <v>-</v>
          </cell>
          <cell r="AQ1061" t="str">
            <v>-</v>
          </cell>
          <cell r="AS1061" t="str">
            <v>-</v>
          </cell>
          <cell r="AU1061" t="str">
            <v>-</v>
          </cell>
          <cell r="AZ1061">
            <v>2.7669252566</v>
          </cell>
          <cell r="BA1061">
            <v>2.88</v>
          </cell>
          <cell r="BC1061">
            <v>4.5065218315483747E-3</v>
          </cell>
          <cell r="BE1061">
            <v>0.99507644467478618</v>
          </cell>
          <cell r="BI1061">
            <v>2.7543943509174618</v>
          </cell>
          <cell r="BJ1061">
            <v>1.7718401331911517</v>
          </cell>
        </row>
        <row r="1062">
          <cell r="A1062">
            <v>604</v>
          </cell>
          <cell r="AH1062">
            <v>6.9</v>
          </cell>
          <cell r="AJ1062">
            <v>8662.4833333333299</v>
          </cell>
          <cell r="AL1062">
            <v>0</v>
          </cell>
          <cell r="AO1062">
            <v>0.31883059400537217</v>
          </cell>
          <cell r="AQ1062">
            <v>0.24292643418842411</v>
          </cell>
          <cell r="AS1062">
            <v>0.27617735029875379</v>
          </cell>
          <cell r="AU1062">
            <v>0.23735400000000001</v>
          </cell>
          <cell r="AZ1062">
            <v>1.6761923959001264</v>
          </cell>
          <cell r="BA1062">
            <v>6.9</v>
          </cell>
          <cell r="BC1062">
            <v>1.9572070546937702E-3</v>
          </cell>
          <cell r="BE1062">
            <v>0.99998668188736695</v>
          </cell>
          <cell r="BI1062">
            <v>1.6680397537454823</v>
          </cell>
          <cell r="BJ1062">
            <v>1.0730125765978584</v>
          </cell>
        </row>
        <row r="1063">
          <cell r="A1063">
            <v>2139</v>
          </cell>
          <cell r="AH1063">
            <v>9</v>
          </cell>
          <cell r="AJ1063">
            <v>4591.7994687915043</v>
          </cell>
          <cell r="AL1063">
            <v>0</v>
          </cell>
          <cell r="AO1063">
            <v>0</v>
          </cell>
          <cell r="AQ1063">
            <v>0</v>
          </cell>
          <cell r="AS1063">
            <v>0</v>
          </cell>
          <cell r="AU1063">
            <v>0</v>
          </cell>
          <cell r="AZ1063">
            <v>2.154044813788194</v>
          </cell>
          <cell r="BA1063">
            <v>9</v>
          </cell>
          <cell r="BC1063">
            <v>9.3685258964143429E-3</v>
          </cell>
          <cell r="BE1063">
            <v>0.99601593625498008</v>
          </cell>
          <cell r="BI1063">
            <v>1.4498038337832508</v>
          </cell>
          <cell r="BJ1063">
            <v>0.93262630207468611</v>
          </cell>
        </row>
        <row r="1064">
          <cell r="A1064">
            <v>366</v>
          </cell>
          <cell r="AH1064">
            <v>65</v>
          </cell>
          <cell r="AJ1064">
            <v>8392.1833333333307</v>
          </cell>
          <cell r="AL1064">
            <v>319.566666666667</v>
          </cell>
          <cell r="AO1064">
            <v>0.25513009039911055</v>
          </cell>
          <cell r="AQ1064">
            <v>0.29118478068594311</v>
          </cell>
          <cell r="AS1064">
            <v>0.25391995836491787</v>
          </cell>
          <cell r="AU1064">
            <v>0.23660100000000001</v>
          </cell>
          <cell r="AZ1064" t="str">
            <v>-</v>
          </cell>
          <cell r="BA1064">
            <v>64.819764494313205</v>
          </cell>
          <cell r="BC1064" t="str">
            <v>-</v>
          </cell>
          <cell r="BE1064" t="str">
            <v>-</v>
          </cell>
          <cell r="BI1064">
            <v>16.3902921835688</v>
          </cell>
          <cell r="BJ1064">
            <v>9.8497918166412468</v>
          </cell>
        </row>
        <row r="1065">
          <cell r="A1065">
            <v>184</v>
          </cell>
          <cell r="AH1065" t="str">
            <v>-</v>
          </cell>
          <cell r="AJ1065">
            <v>216.97983732266886</v>
          </cell>
          <cell r="AL1065">
            <v>8346.420426972978</v>
          </cell>
          <cell r="AO1065" t="str">
            <v>-</v>
          </cell>
          <cell r="AQ1065" t="str">
            <v>-</v>
          </cell>
          <cell r="AS1065" t="str">
            <v>-</v>
          </cell>
          <cell r="AU1065" t="str">
            <v>-</v>
          </cell>
          <cell r="AZ1065" t="str">
            <v>-</v>
          </cell>
          <cell r="BA1065">
            <v>59.690924091047798</v>
          </cell>
          <cell r="BC1065" t="str">
            <v>-</v>
          </cell>
          <cell r="BE1065" t="str">
            <v>-</v>
          </cell>
          <cell r="BI1065" t="str">
            <v>-</v>
          </cell>
          <cell r="BJ1065" t="str">
            <v>-</v>
          </cell>
        </row>
        <row r="1066">
          <cell r="A1066">
            <v>1863</v>
          </cell>
          <cell r="AH1066">
            <v>0.76800000000000002</v>
          </cell>
          <cell r="AJ1066">
            <v>8443.3099148349793</v>
          </cell>
          <cell r="AL1066">
            <v>0</v>
          </cell>
          <cell r="AO1066">
            <v>0</v>
          </cell>
          <cell r="AQ1066">
            <v>0</v>
          </cell>
          <cell r="AS1066">
            <v>0</v>
          </cell>
          <cell r="AU1066">
            <v>8.4447556870806698E-2</v>
          </cell>
          <cell r="AZ1066">
            <v>0.16932280347984435</v>
          </cell>
          <cell r="BA1066">
            <v>0.76800000000000301</v>
          </cell>
          <cell r="BC1066">
            <v>5.727697024892427E-3</v>
          </cell>
          <cell r="BE1066">
            <v>0.96384816379394733</v>
          </cell>
          <cell r="BI1066">
            <v>0.16831659757089629</v>
          </cell>
          <cell r="BJ1066">
            <v>0.10827429360612828</v>
          </cell>
        </row>
        <row r="1067">
          <cell r="A1067">
            <v>640</v>
          </cell>
          <cell r="AH1067">
            <v>2.7</v>
          </cell>
          <cell r="AJ1067">
            <v>8507.1166666666704</v>
          </cell>
          <cell r="AL1067">
            <v>0</v>
          </cell>
          <cell r="AO1067">
            <v>0.25423788163851718</v>
          </cell>
          <cell r="AQ1067">
            <v>0.2326758843973756</v>
          </cell>
          <cell r="AS1067">
            <v>0.23009085074291144</v>
          </cell>
          <cell r="AU1067">
            <v>0.21396499999999999</v>
          </cell>
          <cell r="AZ1067">
            <v>0.62124529700586095</v>
          </cell>
          <cell r="BA1067">
            <v>2.7</v>
          </cell>
          <cell r="BC1067">
            <v>1.1746256372416299E-2</v>
          </cell>
          <cell r="BE1067">
            <v>0.99994292237442906</v>
          </cell>
          <cell r="BI1067">
            <v>0.61300344712016885</v>
          </cell>
          <cell r="BJ1067">
            <v>0.3943313741658856</v>
          </cell>
        </row>
        <row r="1068">
          <cell r="A1068">
            <v>235</v>
          </cell>
          <cell r="AH1068">
            <v>0.191</v>
          </cell>
          <cell r="AJ1068">
            <v>0</v>
          </cell>
          <cell r="AL1068">
            <v>0</v>
          </cell>
          <cell r="AO1068" t="str">
            <v>-</v>
          </cell>
          <cell r="AQ1068" t="str">
            <v>-</v>
          </cell>
          <cell r="AS1068" t="str">
            <v>-</v>
          </cell>
          <cell r="AU1068" t="str">
            <v>-</v>
          </cell>
          <cell r="AZ1068">
            <v>0</v>
          </cell>
          <cell r="BA1068">
            <v>0</v>
          </cell>
          <cell r="BC1068">
            <v>9.2041219879518098E-3</v>
          </cell>
          <cell r="BE1068">
            <v>1</v>
          </cell>
          <cell r="BI1068">
            <v>0</v>
          </cell>
          <cell r="BJ1068">
            <v>0</v>
          </cell>
        </row>
        <row r="1069">
          <cell r="A1069">
            <v>346</v>
          </cell>
          <cell r="AH1069">
            <v>2.88</v>
          </cell>
          <cell r="AJ1069">
            <v>8760</v>
          </cell>
          <cell r="AL1069">
            <v>0</v>
          </cell>
          <cell r="AO1069">
            <v>0.18104083632092716</v>
          </cell>
          <cell r="AQ1069">
            <v>0.17989781242072508</v>
          </cell>
          <cell r="AS1069">
            <v>0.20260474588564861</v>
          </cell>
          <cell r="AU1069">
            <v>0.161688</v>
          </cell>
          <cell r="AZ1069">
            <v>0.49788576000000001</v>
          </cell>
          <cell r="BA1069">
            <v>2.88</v>
          </cell>
          <cell r="BC1069">
            <v>1E-4</v>
          </cell>
          <cell r="BE1069">
            <v>1</v>
          </cell>
          <cell r="BI1069">
            <v>0.49534679156688011</v>
          </cell>
          <cell r="BJ1069">
            <v>0.31864548547789662</v>
          </cell>
        </row>
        <row r="1070">
          <cell r="A1070">
            <v>331</v>
          </cell>
          <cell r="AH1070">
            <v>2.5920000000000001</v>
          </cell>
          <cell r="AJ1070">
            <v>7568.64</v>
          </cell>
          <cell r="AL1070">
            <v>0</v>
          </cell>
          <cell r="AO1070">
            <v>0</v>
          </cell>
          <cell r="AQ1070">
            <v>0</v>
          </cell>
          <cell r="AS1070">
            <v>0.19167323843227432</v>
          </cell>
          <cell r="AU1070">
            <v>0.16769721599999998</v>
          </cell>
          <cell r="AZ1070">
            <v>0.57501971529682294</v>
          </cell>
          <cell r="BA1070">
            <v>2.5919999999999899</v>
          </cell>
          <cell r="BC1070">
            <v>1.7991306345205469E-3</v>
          </cell>
          <cell r="BE1070">
            <v>0.86399999999999999</v>
          </cell>
          <cell r="BI1070">
            <v>0.5659609701420184</v>
          </cell>
          <cell r="BJ1070">
            <v>0.36407000340507056</v>
          </cell>
        </row>
        <row r="1071">
          <cell r="A1071">
            <v>1994</v>
          </cell>
          <cell r="AH1071">
            <v>5</v>
          </cell>
          <cell r="AJ1071">
            <v>8733.7986041874374</v>
          </cell>
          <cell r="AL1071">
            <v>0</v>
          </cell>
          <cell r="AO1071">
            <v>0</v>
          </cell>
          <cell r="AQ1071">
            <v>0</v>
          </cell>
          <cell r="AS1071">
            <v>0</v>
          </cell>
          <cell r="AU1071">
            <v>0.31861216350947164</v>
          </cell>
          <cell r="AZ1071">
            <v>1.473152304590323</v>
          </cell>
          <cell r="BA1071">
            <v>5</v>
          </cell>
          <cell r="BC1071">
            <v>6.654431226867338E-3</v>
          </cell>
          <cell r="BE1071">
            <v>0.99700897308075775</v>
          </cell>
          <cell r="BI1071">
            <v>1.4633199049206322</v>
          </cell>
          <cell r="BJ1071">
            <v>0.94132088761081389</v>
          </cell>
        </row>
        <row r="1072">
          <cell r="A1072">
            <v>1993</v>
          </cell>
          <cell r="AH1072">
            <v>4</v>
          </cell>
          <cell r="AJ1072">
            <v>8727.2727272727279</v>
          </cell>
          <cell r="AL1072">
            <v>0</v>
          </cell>
          <cell r="AO1072">
            <v>0</v>
          </cell>
          <cell r="AQ1072">
            <v>0</v>
          </cell>
          <cell r="AS1072">
            <v>0</v>
          </cell>
          <cell r="AU1072">
            <v>0.17937833125778332</v>
          </cell>
          <cell r="AZ1072">
            <v>1.1785218436722584</v>
          </cell>
          <cell r="BA1072">
            <v>4</v>
          </cell>
          <cell r="BC1072">
            <v>6.6494590491137642E-3</v>
          </cell>
          <cell r="BE1072">
            <v>0.9962640099626402</v>
          </cell>
          <cell r="BI1072">
            <v>1.170655923936506</v>
          </cell>
          <cell r="BJ1072">
            <v>0.75305671008865116</v>
          </cell>
        </row>
        <row r="1073">
          <cell r="A1073">
            <v>39</v>
          </cell>
          <cell r="AH1073">
            <v>4.4000000000000004</v>
          </cell>
          <cell r="AJ1073">
            <v>8760</v>
          </cell>
          <cell r="AL1073">
            <v>0</v>
          </cell>
          <cell r="AO1073" t="str">
            <v>-</v>
          </cell>
          <cell r="AQ1073" t="str">
            <v>-</v>
          </cell>
          <cell r="AS1073" t="str">
            <v>-</v>
          </cell>
          <cell r="AU1073" t="str">
            <v>-</v>
          </cell>
          <cell r="AZ1073">
            <v>4.4000000000000004</v>
          </cell>
          <cell r="BA1073">
            <v>4.4000000000000004</v>
          </cell>
          <cell r="BC1073">
            <v>1E-4</v>
          </cell>
          <cell r="BE1073">
            <v>1</v>
          </cell>
          <cell r="BI1073">
            <v>4.3995599999999975</v>
          </cell>
          <cell r="BJ1073">
            <v>2.830138311090391</v>
          </cell>
        </row>
        <row r="1074">
          <cell r="A1074">
            <v>40</v>
          </cell>
          <cell r="AH1074">
            <v>2.4</v>
          </cell>
          <cell r="AJ1074">
            <v>8760</v>
          </cell>
          <cell r="AL1074">
            <v>0</v>
          </cell>
          <cell r="AO1074" t="str">
            <v>-</v>
          </cell>
          <cell r="AQ1074" t="str">
            <v>-</v>
          </cell>
          <cell r="AS1074" t="str">
            <v>-</v>
          </cell>
          <cell r="AU1074" t="str">
            <v>-</v>
          </cell>
          <cell r="AZ1074">
            <v>2.3999999999999995</v>
          </cell>
          <cell r="BA1074">
            <v>2.4</v>
          </cell>
          <cell r="BC1074">
            <v>1E-4</v>
          </cell>
          <cell r="BE1074">
            <v>1</v>
          </cell>
          <cell r="BI1074">
            <v>2.3997600000000006</v>
          </cell>
          <cell r="BJ1074">
            <v>1.5437118060493056</v>
          </cell>
        </row>
        <row r="1075">
          <cell r="A1075">
            <v>42</v>
          </cell>
          <cell r="AH1075">
            <v>3.2</v>
          </cell>
          <cell r="AJ1075">
            <v>11680</v>
          </cell>
          <cell r="AL1075">
            <v>0</v>
          </cell>
          <cell r="AO1075" t="str">
            <v>-</v>
          </cell>
          <cell r="AQ1075" t="str">
            <v>-</v>
          </cell>
          <cell r="AS1075" t="str">
            <v>-</v>
          </cell>
          <cell r="AU1075" t="str">
            <v>-</v>
          </cell>
          <cell r="AZ1075">
            <v>3.2</v>
          </cell>
          <cell r="BA1075">
            <v>3.2</v>
          </cell>
          <cell r="BC1075">
            <v>1.3333333333333334E-4</v>
          </cell>
          <cell r="BE1075">
            <v>1.3333333333333335</v>
          </cell>
          <cell r="BI1075">
            <v>3.199679999999995</v>
          </cell>
          <cell r="BJ1075">
            <v>2.0582824080657369</v>
          </cell>
        </row>
        <row r="1076">
          <cell r="A1076">
            <v>256</v>
          </cell>
          <cell r="AH1076">
            <v>3.4</v>
          </cell>
          <cell r="AJ1076">
            <v>8760</v>
          </cell>
          <cell r="AL1076">
            <v>0</v>
          </cell>
          <cell r="AO1076" t="str">
            <v>-</v>
          </cell>
          <cell r="AQ1076" t="str">
            <v>-</v>
          </cell>
          <cell r="AS1076" t="str">
            <v>-</v>
          </cell>
          <cell r="AU1076" t="str">
            <v>-</v>
          </cell>
          <cell r="AZ1076">
            <v>3.4</v>
          </cell>
          <cell r="BA1076">
            <v>3.4</v>
          </cell>
          <cell r="BC1076">
            <v>1E-4</v>
          </cell>
          <cell r="BE1076">
            <v>1</v>
          </cell>
          <cell r="BI1076">
            <v>3.3996599999999981</v>
          </cell>
          <cell r="BJ1076">
            <v>2.1869250585698476</v>
          </cell>
        </row>
        <row r="1077">
          <cell r="A1077">
            <v>43</v>
          </cell>
          <cell r="AH1077">
            <v>1.1253352724000001</v>
          </cell>
          <cell r="AJ1077">
            <v>8760</v>
          </cell>
          <cell r="AL1077">
            <v>0</v>
          </cell>
          <cell r="AO1077" t="str">
            <v>-</v>
          </cell>
          <cell r="AQ1077" t="str">
            <v>-</v>
          </cell>
          <cell r="AS1077" t="str">
            <v>-</v>
          </cell>
          <cell r="AU1077" t="str">
            <v>-</v>
          </cell>
          <cell r="AZ1077">
            <v>1.1253352724000001</v>
          </cell>
          <cell r="BA1077">
            <v>1.2</v>
          </cell>
          <cell r="BC1077">
            <v>1E-4</v>
          </cell>
          <cell r="BE1077">
            <v>1</v>
          </cell>
          <cell r="BI1077">
            <v>1.1252227388727591</v>
          </cell>
          <cell r="BJ1077">
            <v>0.72383056073649554</v>
          </cell>
        </row>
        <row r="1078">
          <cell r="A1078">
            <v>253</v>
          </cell>
          <cell r="AH1078">
            <v>0.78600000000000014</v>
          </cell>
          <cell r="AJ1078">
            <v>8760</v>
          </cell>
          <cell r="AL1078">
            <v>0</v>
          </cell>
          <cell r="AO1078" t="str">
            <v>-</v>
          </cell>
          <cell r="AQ1078" t="str">
            <v>-</v>
          </cell>
          <cell r="AS1078" t="str">
            <v>-</v>
          </cell>
          <cell r="AU1078" t="str">
            <v>-</v>
          </cell>
          <cell r="AZ1078">
            <v>0.78600000000000014</v>
          </cell>
          <cell r="BA1078">
            <v>0.8</v>
          </cell>
          <cell r="BC1078">
            <v>1E-4</v>
          </cell>
          <cell r="BE1078">
            <v>1</v>
          </cell>
          <cell r="BI1078">
            <v>0.78592139999999999</v>
          </cell>
          <cell r="BJ1078">
            <v>0.5055656164811474</v>
          </cell>
        </row>
        <row r="1079">
          <cell r="A1079">
            <v>53</v>
          </cell>
          <cell r="AH1079">
            <v>2.9700531126</v>
          </cell>
          <cell r="AJ1079">
            <v>8468</v>
          </cell>
          <cell r="AL1079">
            <v>0</v>
          </cell>
          <cell r="AO1079" t="str">
            <v>-</v>
          </cell>
          <cell r="AQ1079" t="str">
            <v>-</v>
          </cell>
          <cell r="AS1079" t="str">
            <v>-</v>
          </cell>
          <cell r="AU1079" t="str">
            <v>-</v>
          </cell>
          <cell r="AZ1079" t="str">
            <v>-</v>
          </cell>
          <cell r="BA1079">
            <v>2.9</v>
          </cell>
          <cell r="BC1079" t="str">
            <v>-</v>
          </cell>
          <cell r="BE1079" t="str">
            <v>-</v>
          </cell>
          <cell r="BI1079">
            <v>2.8997099999999998</v>
          </cell>
          <cell r="BJ1079">
            <v>1.7425888146927371</v>
          </cell>
        </row>
        <row r="1080">
          <cell r="A1080">
            <v>54</v>
          </cell>
          <cell r="AH1080">
            <v>3</v>
          </cell>
          <cell r="AJ1080">
            <v>9344</v>
          </cell>
          <cell r="AL1080">
            <v>0</v>
          </cell>
          <cell r="AO1080" t="str">
            <v>-</v>
          </cell>
          <cell r="AQ1080" t="str">
            <v>-</v>
          </cell>
          <cell r="AS1080" t="str">
            <v>-</v>
          </cell>
          <cell r="AU1080" t="str">
            <v>-</v>
          </cell>
          <cell r="AZ1080">
            <v>3</v>
          </cell>
          <cell r="BA1080">
            <v>3.2</v>
          </cell>
          <cell r="BC1080">
            <v>1.0666666666666668E-4</v>
          </cell>
          <cell r="BE1080">
            <v>1.0666666666666667</v>
          </cell>
          <cell r="BI1080">
            <v>2.9997000000000034</v>
          </cell>
          <cell r="BJ1080">
            <v>1.9296397575616335</v>
          </cell>
        </row>
        <row r="1081">
          <cell r="A1081">
            <v>55</v>
          </cell>
          <cell r="AH1081">
            <v>0.8</v>
          </cell>
          <cell r="AJ1081">
            <v>8760</v>
          </cell>
          <cell r="AL1081">
            <v>0</v>
          </cell>
          <cell r="AO1081" t="str">
            <v>-</v>
          </cell>
          <cell r="AQ1081" t="str">
            <v>-</v>
          </cell>
          <cell r="AS1081" t="str">
            <v>-</v>
          </cell>
          <cell r="AU1081" t="str">
            <v>-</v>
          </cell>
          <cell r="AZ1081" t="str">
            <v>-</v>
          </cell>
          <cell r="BA1081">
            <v>0.8</v>
          </cell>
          <cell r="BC1081" t="str">
            <v>-</v>
          </cell>
          <cell r="BE1081" t="str">
            <v>-</v>
          </cell>
          <cell r="BI1081">
            <v>0.26785512522754329</v>
          </cell>
          <cell r="BJ1081">
            <v>0.16096828482146125</v>
          </cell>
        </row>
        <row r="1082">
          <cell r="A1082">
            <v>56</v>
          </cell>
          <cell r="AH1082">
            <v>1.6</v>
          </cell>
          <cell r="AJ1082">
            <v>8760</v>
          </cell>
          <cell r="AL1082">
            <v>0</v>
          </cell>
          <cell r="AO1082" t="str">
            <v>-</v>
          </cell>
          <cell r="AQ1082" t="str">
            <v>-</v>
          </cell>
          <cell r="AS1082" t="str">
            <v>-</v>
          </cell>
          <cell r="AU1082" t="str">
            <v>-</v>
          </cell>
          <cell r="AZ1082" t="str">
            <v>-</v>
          </cell>
          <cell r="BA1082">
            <v>1.6</v>
          </cell>
          <cell r="BC1082" t="str">
            <v>-</v>
          </cell>
          <cell r="BE1082" t="str">
            <v>-</v>
          </cell>
          <cell r="BI1082">
            <v>1.5998399999999999</v>
          </cell>
          <cell r="BJ1082">
            <v>0.96142831155461361</v>
          </cell>
        </row>
        <row r="1083">
          <cell r="A1083">
            <v>431</v>
          </cell>
          <cell r="AH1083">
            <v>0.8</v>
          </cell>
          <cell r="AJ1083">
            <v>8760</v>
          </cell>
          <cell r="AL1083">
            <v>0</v>
          </cell>
          <cell r="AO1083" t="str">
            <v>-</v>
          </cell>
          <cell r="AQ1083" t="str">
            <v>-</v>
          </cell>
          <cell r="AS1083" t="str">
            <v>-</v>
          </cell>
          <cell r="AU1083" t="str">
            <v>-</v>
          </cell>
          <cell r="AZ1083" t="str">
            <v>-</v>
          </cell>
          <cell r="BA1083">
            <v>0.8</v>
          </cell>
          <cell r="BC1083" t="str">
            <v>-</v>
          </cell>
          <cell r="BE1083" t="str">
            <v>-</v>
          </cell>
          <cell r="BI1083">
            <v>0.79991999999999996</v>
          </cell>
          <cell r="BJ1083">
            <v>0.48071415577730681</v>
          </cell>
        </row>
        <row r="1084">
          <cell r="A1084">
            <v>47</v>
          </cell>
          <cell r="AH1084">
            <v>1.9</v>
          </cell>
          <cell r="AJ1084">
            <v>8760</v>
          </cell>
          <cell r="AL1084">
            <v>0</v>
          </cell>
          <cell r="AO1084" t="str">
            <v>-</v>
          </cell>
          <cell r="AQ1084" t="str">
            <v>-</v>
          </cell>
          <cell r="AS1084" t="str">
            <v>-</v>
          </cell>
          <cell r="AU1084" t="str">
            <v>-</v>
          </cell>
          <cell r="AZ1084">
            <v>1.8999999999999997</v>
          </cell>
          <cell r="BA1084">
            <v>1.9</v>
          </cell>
          <cell r="BC1084">
            <v>1E-4</v>
          </cell>
          <cell r="BE1084">
            <v>1</v>
          </cell>
          <cell r="BI1084">
            <v>1.8998100000000007</v>
          </cell>
          <cell r="BJ1084">
            <v>1.2221051797890337</v>
          </cell>
        </row>
        <row r="1085">
          <cell r="A1085">
            <v>255</v>
          </cell>
          <cell r="AH1085">
            <v>2.4</v>
          </cell>
          <cell r="AJ1085">
            <v>8760</v>
          </cell>
          <cell r="AL1085">
            <v>0</v>
          </cell>
          <cell r="AO1085" t="str">
            <v>-</v>
          </cell>
          <cell r="AQ1085" t="str">
            <v>-</v>
          </cell>
          <cell r="AS1085" t="str">
            <v>-</v>
          </cell>
          <cell r="AU1085" t="str">
            <v>-</v>
          </cell>
          <cell r="AZ1085">
            <v>2.3999999999999995</v>
          </cell>
          <cell r="BA1085">
            <v>2.4</v>
          </cell>
          <cell r="BC1085">
            <v>1E-4</v>
          </cell>
          <cell r="BE1085">
            <v>1</v>
          </cell>
          <cell r="BI1085">
            <v>2.3997600000000006</v>
          </cell>
          <cell r="BJ1085">
            <v>1.5437118060493056</v>
          </cell>
        </row>
        <row r="1086">
          <cell r="A1086">
            <v>185</v>
          </cell>
          <cell r="AH1086" t="str">
            <v>-</v>
          </cell>
          <cell r="AJ1086">
            <v>0</v>
          </cell>
          <cell r="AL1086">
            <v>0</v>
          </cell>
          <cell r="AO1086" t="str">
            <v>-</v>
          </cell>
          <cell r="AQ1086" t="str">
            <v>-</v>
          </cell>
          <cell r="AS1086" t="str">
            <v>-</v>
          </cell>
          <cell r="AU1086" t="str">
            <v>-</v>
          </cell>
          <cell r="AZ1086" t="str">
            <v>-</v>
          </cell>
          <cell r="BA1086">
            <v>0</v>
          </cell>
          <cell r="BC1086" t="str">
            <v>-</v>
          </cell>
          <cell r="BE1086" t="str">
            <v>-</v>
          </cell>
          <cell r="BI1086" t="str">
            <v>-</v>
          </cell>
          <cell r="BJ1086" t="str">
            <v>-</v>
          </cell>
        </row>
        <row r="1087">
          <cell r="A1087">
            <v>185</v>
          </cell>
          <cell r="AH1087" t="str">
            <v>-</v>
          </cell>
          <cell r="AJ1087">
            <v>0</v>
          </cell>
          <cell r="AL1087">
            <v>0</v>
          </cell>
          <cell r="AO1087" t="str">
            <v>-</v>
          </cell>
          <cell r="AQ1087" t="str">
            <v>-</v>
          </cell>
          <cell r="AS1087" t="str">
            <v>-</v>
          </cell>
          <cell r="AU1087" t="str">
            <v>-</v>
          </cell>
          <cell r="AZ1087" t="str">
            <v>-</v>
          </cell>
          <cell r="BA1087">
            <v>0</v>
          </cell>
          <cell r="BC1087" t="str">
            <v>-</v>
          </cell>
          <cell r="BE1087" t="str">
            <v>-</v>
          </cell>
          <cell r="BI1087" t="str">
            <v>-</v>
          </cell>
          <cell r="BJ1087" t="str">
            <v>-</v>
          </cell>
        </row>
        <row r="1088">
          <cell r="A1088">
            <v>185</v>
          </cell>
          <cell r="AH1088" t="str">
            <v>-</v>
          </cell>
          <cell r="AJ1088">
            <v>0</v>
          </cell>
          <cell r="AL1088">
            <v>0</v>
          </cell>
          <cell r="AO1088" t="str">
            <v>-</v>
          </cell>
          <cell r="AQ1088" t="str">
            <v>-</v>
          </cell>
          <cell r="AS1088" t="str">
            <v>-</v>
          </cell>
          <cell r="AU1088" t="str">
            <v>-</v>
          </cell>
          <cell r="AZ1088" t="str">
            <v>-</v>
          </cell>
          <cell r="BA1088">
            <v>0</v>
          </cell>
          <cell r="BC1088" t="str">
            <v>-</v>
          </cell>
          <cell r="BE1088" t="str">
            <v>-</v>
          </cell>
          <cell r="BI1088" t="str">
            <v>-</v>
          </cell>
          <cell r="BJ1088" t="str">
            <v>-</v>
          </cell>
        </row>
        <row r="1089">
          <cell r="A1089">
            <v>185</v>
          </cell>
          <cell r="AH1089" t="str">
            <v>-</v>
          </cell>
          <cell r="AJ1089">
            <v>0</v>
          </cell>
          <cell r="AL1089">
            <v>0</v>
          </cell>
          <cell r="AO1089" t="str">
            <v>-</v>
          </cell>
          <cell r="AQ1089" t="str">
            <v>-</v>
          </cell>
          <cell r="AS1089" t="str">
            <v>-</v>
          </cell>
          <cell r="AU1089" t="str">
            <v>-</v>
          </cell>
          <cell r="AZ1089" t="str">
            <v>-</v>
          </cell>
          <cell r="BA1089">
            <v>0</v>
          </cell>
          <cell r="BC1089" t="str">
            <v>-</v>
          </cell>
          <cell r="BE1089" t="str">
            <v>-</v>
          </cell>
          <cell r="BI1089" t="str">
            <v>-</v>
          </cell>
          <cell r="BJ1089" t="str">
            <v>-</v>
          </cell>
        </row>
        <row r="1090">
          <cell r="A1090">
            <v>185</v>
          </cell>
          <cell r="AH1090" t="str">
            <v>-</v>
          </cell>
          <cell r="AJ1090">
            <v>0</v>
          </cell>
          <cell r="AL1090">
            <v>0</v>
          </cell>
          <cell r="AO1090" t="str">
            <v>-</v>
          </cell>
          <cell r="AQ1090" t="str">
            <v>-</v>
          </cell>
          <cell r="AS1090" t="str">
            <v>-</v>
          </cell>
          <cell r="AU1090" t="str">
            <v>-</v>
          </cell>
          <cell r="AZ1090" t="str">
            <v>-</v>
          </cell>
          <cell r="BA1090">
            <v>0</v>
          </cell>
          <cell r="BC1090" t="str">
            <v>-</v>
          </cell>
          <cell r="BE1090" t="str">
            <v>-</v>
          </cell>
          <cell r="BI1090" t="str">
            <v>-</v>
          </cell>
          <cell r="BJ1090" t="str">
            <v>-</v>
          </cell>
        </row>
        <row r="1091">
          <cell r="A1091">
            <v>186</v>
          </cell>
          <cell r="AH1091" t="str">
            <v>-</v>
          </cell>
          <cell r="AJ1091">
            <v>0</v>
          </cell>
          <cell r="AL1091">
            <v>954.57347612359547</v>
          </cell>
          <cell r="AO1091" t="str">
            <v>-</v>
          </cell>
          <cell r="AQ1091" t="str">
            <v>-</v>
          </cell>
          <cell r="AS1091" t="str">
            <v>-</v>
          </cell>
          <cell r="AU1091" t="str">
            <v>-</v>
          </cell>
          <cell r="AZ1091" t="str">
            <v>-</v>
          </cell>
          <cell r="BA1091">
            <v>0.51235386652778503</v>
          </cell>
          <cell r="BC1091" t="str">
            <v>-</v>
          </cell>
          <cell r="BE1091" t="str">
            <v>-</v>
          </cell>
          <cell r="BI1091" t="str">
            <v>-</v>
          </cell>
          <cell r="BJ1091" t="str">
            <v>-</v>
          </cell>
        </row>
        <row r="1092">
          <cell r="A1092">
            <v>186</v>
          </cell>
          <cell r="AH1092" t="str">
            <v>-</v>
          </cell>
          <cell r="AJ1092">
            <v>0</v>
          </cell>
          <cell r="AL1092">
            <v>954.57347612359547</v>
          </cell>
          <cell r="AO1092" t="str">
            <v>-</v>
          </cell>
          <cell r="AQ1092" t="str">
            <v>-</v>
          </cell>
          <cell r="AS1092" t="str">
            <v>-</v>
          </cell>
          <cell r="AU1092" t="str">
            <v>-</v>
          </cell>
          <cell r="AZ1092" t="str">
            <v>-</v>
          </cell>
          <cell r="BA1092">
            <v>0.51188223936428201</v>
          </cell>
          <cell r="BC1092" t="str">
            <v>-</v>
          </cell>
          <cell r="BE1092" t="str">
            <v>-</v>
          </cell>
          <cell r="BI1092" t="str">
            <v>-</v>
          </cell>
          <cell r="BJ1092" t="str">
            <v>-</v>
          </cell>
        </row>
        <row r="1093">
          <cell r="A1093">
            <v>186</v>
          </cell>
          <cell r="AH1093" t="str">
            <v>-</v>
          </cell>
          <cell r="AJ1093">
            <v>0</v>
          </cell>
          <cell r="AL1093">
            <v>954.57347612359547</v>
          </cell>
          <cell r="AO1093" t="str">
            <v>-</v>
          </cell>
          <cell r="AQ1093" t="str">
            <v>-</v>
          </cell>
          <cell r="AS1093" t="str">
            <v>-</v>
          </cell>
          <cell r="AU1093" t="str">
            <v>-</v>
          </cell>
          <cell r="AZ1093" t="str">
            <v>-</v>
          </cell>
          <cell r="BA1093">
            <v>0.51188223936428201</v>
          </cell>
          <cell r="BC1093" t="str">
            <v>-</v>
          </cell>
          <cell r="BE1093" t="str">
            <v>-</v>
          </cell>
          <cell r="BI1093" t="str">
            <v>-</v>
          </cell>
          <cell r="BJ1093" t="str">
            <v>-</v>
          </cell>
        </row>
        <row r="1094">
          <cell r="A1094">
            <v>186</v>
          </cell>
          <cell r="AH1094" t="str">
            <v>-</v>
          </cell>
          <cell r="AJ1094">
            <v>0</v>
          </cell>
          <cell r="AL1094">
            <v>954.57347612359547</v>
          </cell>
          <cell r="AO1094" t="str">
            <v>-</v>
          </cell>
          <cell r="AQ1094" t="str">
            <v>-</v>
          </cell>
          <cell r="AS1094" t="str">
            <v>-</v>
          </cell>
          <cell r="AU1094" t="str">
            <v>-</v>
          </cell>
          <cell r="AZ1094" t="str">
            <v>-</v>
          </cell>
          <cell r="BA1094">
            <v>0.51188223936428201</v>
          </cell>
          <cell r="BC1094" t="str">
            <v>-</v>
          </cell>
          <cell r="BE1094" t="str">
            <v>-</v>
          </cell>
          <cell r="BI1094" t="str">
            <v>-</v>
          </cell>
          <cell r="BJ1094" t="str">
            <v>-</v>
          </cell>
        </row>
        <row r="1095">
          <cell r="A1095">
            <v>186</v>
          </cell>
          <cell r="AH1095" t="str">
            <v>-</v>
          </cell>
          <cell r="AJ1095">
            <v>0</v>
          </cell>
          <cell r="AL1095">
            <v>954.57347612359547</v>
          </cell>
          <cell r="AO1095" t="str">
            <v>-</v>
          </cell>
          <cell r="AQ1095" t="str">
            <v>-</v>
          </cell>
          <cell r="AS1095" t="str">
            <v>-</v>
          </cell>
          <cell r="AU1095" t="str">
            <v>-</v>
          </cell>
          <cell r="AZ1095" t="str">
            <v>-</v>
          </cell>
          <cell r="BA1095">
            <v>0.51188223936428201</v>
          </cell>
          <cell r="BC1095" t="str">
            <v>-</v>
          </cell>
          <cell r="BE1095" t="str">
            <v>-</v>
          </cell>
          <cell r="BI1095" t="str">
            <v>-</v>
          </cell>
          <cell r="BJ1095" t="str">
            <v>-</v>
          </cell>
        </row>
        <row r="1096">
          <cell r="A1096">
            <v>186</v>
          </cell>
          <cell r="AH1096" t="str">
            <v>-</v>
          </cell>
          <cell r="AJ1096">
            <v>0</v>
          </cell>
          <cell r="AL1096">
            <v>954.57347612359547</v>
          </cell>
          <cell r="AO1096" t="str">
            <v>-</v>
          </cell>
          <cell r="AQ1096" t="str">
            <v>-</v>
          </cell>
          <cell r="AS1096" t="str">
            <v>-</v>
          </cell>
          <cell r="AU1096" t="str">
            <v>-</v>
          </cell>
          <cell r="AZ1096" t="str">
            <v>-</v>
          </cell>
          <cell r="BA1096">
            <v>0.51188223936428201</v>
          </cell>
          <cell r="BC1096" t="str">
            <v>-</v>
          </cell>
          <cell r="BE1096" t="str">
            <v>-</v>
          </cell>
          <cell r="BI1096" t="str">
            <v>-</v>
          </cell>
          <cell r="BJ1096" t="str">
            <v>-</v>
          </cell>
        </row>
        <row r="1097">
          <cell r="A1097">
            <v>186</v>
          </cell>
          <cell r="AH1097" t="str">
            <v>-</v>
          </cell>
          <cell r="AJ1097">
            <v>0</v>
          </cell>
          <cell r="AL1097">
            <v>954.57347612359547</v>
          </cell>
          <cell r="AO1097" t="str">
            <v>-</v>
          </cell>
          <cell r="AQ1097" t="str">
            <v>-</v>
          </cell>
          <cell r="AS1097" t="str">
            <v>-</v>
          </cell>
          <cell r="AU1097" t="str">
            <v>-</v>
          </cell>
          <cell r="AZ1097" t="str">
            <v>-</v>
          </cell>
          <cell r="BA1097">
            <v>0.51188223936428201</v>
          </cell>
          <cell r="BC1097" t="str">
            <v>-</v>
          </cell>
          <cell r="BE1097" t="str">
            <v>-</v>
          </cell>
          <cell r="BI1097" t="str">
            <v>-</v>
          </cell>
          <cell r="BJ1097" t="str">
            <v>-</v>
          </cell>
        </row>
        <row r="1098">
          <cell r="A1098">
            <v>186</v>
          </cell>
          <cell r="AH1098" t="str">
            <v>-</v>
          </cell>
          <cell r="AJ1098">
            <v>0</v>
          </cell>
          <cell r="AL1098">
            <v>954.57347612359547</v>
          </cell>
          <cell r="AO1098" t="str">
            <v>-</v>
          </cell>
          <cell r="AQ1098" t="str">
            <v>-</v>
          </cell>
          <cell r="AS1098" t="str">
            <v>-</v>
          </cell>
          <cell r="AU1098" t="str">
            <v>-</v>
          </cell>
          <cell r="AZ1098" t="str">
            <v>-</v>
          </cell>
          <cell r="BA1098">
            <v>0.51004287043224295</v>
          </cell>
          <cell r="BC1098" t="str">
            <v>-</v>
          </cell>
          <cell r="BE1098" t="str">
            <v>-</v>
          </cell>
          <cell r="BI1098" t="str">
            <v>-</v>
          </cell>
          <cell r="BJ1098" t="str">
            <v>-</v>
          </cell>
        </row>
        <row r="1099">
          <cell r="A1099">
            <v>187</v>
          </cell>
          <cell r="AH1099">
            <v>41.862000000000002</v>
          </cell>
          <cell r="AJ1099" t="str">
            <v>-</v>
          </cell>
          <cell r="AL1099" t="str">
            <v>-</v>
          </cell>
          <cell r="AO1099" t="str">
            <v>-</v>
          </cell>
          <cell r="AQ1099" t="str">
            <v>-</v>
          </cell>
          <cell r="AS1099" t="str">
            <v>-</v>
          </cell>
          <cell r="AU1099" t="str">
            <v>-</v>
          </cell>
          <cell r="AZ1099">
            <v>41.765739726027391</v>
          </cell>
          <cell r="BA1099">
            <v>45.5915925700629</v>
          </cell>
          <cell r="BC1099" t="str">
            <v>-</v>
          </cell>
          <cell r="BE1099" t="str">
            <v>-</v>
          </cell>
          <cell r="BI1099">
            <v>35.228027214510931</v>
          </cell>
          <cell r="BJ1099">
            <v>22.661400104538263</v>
          </cell>
        </row>
        <row r="1100">
          <cell r="A1100">
            <v>1967</v>
          </cell>
          <cell r="AH1100">
            <v>3</v>
          </cell>
          <cell r="AJ1100">
            <v>4331.8812868900159</v>
          </cell>
          <cell r="AL1100">
            <v>0</v>
          </cell>
          <cell r="AO1100">
            <v>0</v>
          </cell>
          <cell r="AQ1100">
            <v>0</v>
          </cell>
          <cell r="AS1100">
            <v>0</v>
          </cell>
          <cell r="AU1100">
            <v>0.10363754260537035</v>
          </cell>
          <cell r="AZ1100">
            <v>0.71801493792939808</v>
          </cell>
          <cell r="BA1100">
            <v>3</v>
          </cell>
          <cell r="BC1100">
            <v>3.8326099746203561E-3</v>
          </cell>
          <cell r="BE1100">
            <v>0.49851557366501248</v>
          </cell>
          <cell r="BI1100">
            <v>0.71209935144948733</v>
          </cell>
          <cell r="BJ1100">
            <v>0.4580775477183664</v>
          </cell>
        </row>
        <row r="1101">
          <cell r="A1101">
            <v>2048</v>
          </cell>
          <cell r="AH1101">
            <v>2.78</v>
          </cell>
          <cell r="AJ1101">
            <v>8438.313022700122</v>
          </cell>
          <cell r="AL1101">
            <v>0</v>
          </cell>
          <cell r="AO1101">
            <v>0</v>
          </cell>
          <cell r="AQ1101">
            <v>0</v>
          </cell>
          <cell r="AS1101">
            <v>0</v>
          </cell>
          <cell r="AU1101">
            <v>0</v>
          </cell>
          <cell r="AZ1101">
            <v>0.81907268135221956</v>
          </cell>
          <cell r="BA1101">
            <v>2.7800000000000198</v>
          </cell>
          <cell r="BC1101">
            <v>9.3722867383512539E-3</v>
          </cell>
          <cell r="BE1101">
            <v>0.99641577060931896</v>
          </cell>
          <cell r="BI1101">
            <v>0.78691628283244719</v>
          </cell>
          <cell r="BJ1101">
            <v>0.50620560230226475</v>
          </cell>
        </row>
        <row r="1102">
          <cell r="A1102">
            <v>2045</v>
          </cell>
          <cell r="AH1102">
            <v>7.5</v>
          </cell>
          <cell r="AJ1102">
            <v>8746.8187874750165</v>
          </cell>
          <cell r="AL1102">
            <v>0</v>
          </cell>
          <cell r="AO1102">
            <v>0</v>
          </cell>
          <cell r="AQ1102">
            <v>0</v>
          </cell>
          <cell r="AS1102">
            <v>0</v>
          </cell>
          <cell r="AU1102">
            <v>0.25582045303131251</v>
          </cell>
          <cell r="AZ1102">
            <v>1.7950373448234951</v>
          </cell>
          <cell r="BA1102">
            <v>7.5</v>
          </cell>
          <cell r="BC1102">
            <v>7.3086147134786839E-3</v>
          </cell>
          <cell r="BE1102">
            <v>0.99933377748167884</v>
          </cell>
          <cell r="BI1102">
            <v>1.7819093623163098</v>
          </cell>
          <cell r="BJ1102">
            <v>1.1462623428665684</v>
          </cell>
        </row>
        <row r="1103">
          <cell r="A1103">
            <v>248</v>
          </cell>
          <cell r="AH1103">
            <v>50.6</v>
          </cell>
          <cell r="AJ1103">
            <v>7713.0833333333303</v>
          </cell>
          <cell r="AL1103">
            <v>1046.9166666666699</v>
          </cell>
          <cell r="AO1103">
            <v>0.27218767059834159</v>
          </cell>
          <cell r="AQ1103">
            <v>0.26524518929539803</v>
          </cell>
          <cell r="AS1103">
            <v>0.26279935850795449</v>
          </cell>
          <cell r="AU1103">
            <v>0.26678600000000002</v>
          </cell>
          <cell r="AZ1103">
            <v>13.297647540502497</v>
          </cell>
          <cell r="BA1103">
            <v>49.441591514459702</v>
          </cell>
          <cell r="BC1103">
            <v>1.83914413528953E-4</v>
          </cell>
          <cell r="BE1103">
            <v>1</v>
          </cell>
          <cell r="BI1103">
            <v>13.29520191145375</v>
          </cell>
          <cell r="BJ1103">
            <v>8.5525053149150096</v>
          </cell>
        </row>
        <row r="1104">
          <cell r="A1104">
            <v>2173</v>
          </cell>
          <cell r="AH1104" t="str">
            <v>-</v>
          </cell>
          <cell r="AJ1104">
            <v>97.660899653979243</v>
          </cell>
          <cell r="AL1104">
            <v>0</v>
          </cell>
          <cell r="AO1104">
            <v>0</v>
          </cell>
          <cell r="AQ1104">
            <v>0</v>
          </cell>
          <cell r="AS1104">
            <v>0</v>
          </cell>
          <cell r="AU1104">
            <v>0</v>
          </cell>
          <cell r="AZ1104">
            <v>7.1801493792939805E-2</v>
          </cell>
          <cell r="BA1104">
            <v>0.3</v>
          </cell>
          <cell r="BC1104">
            <v>3.9056055363321797E-4</v>
          </cell>
          <cell r="BE1104">
            <v>4.1522491349480967E-2</v>
          </cell>
          <cell r="BI1104">
            <v>1.9096878455747108E-2</v>
          </cell>
          <cell r="BJ1104">
            <v>1.2284593763886987E-2</v>
          </cell>
        </row>
        <row r="1105">
          <cell r="A1105">
            <v>1856</v>
          </cell>
          <cell r="AH1105">
            <v>2.6</v>
          </cell>
          <cell r="AJ1105">
            <v>8719.1873877673588</v>
          </cell>
          <cell r="AL1105">
            <v>0</v>
          </cell>
          <cell r="AO1105">
            <v>0</v>
          </cell>
          <cell r="AQ1105">
            <v>0</v>
          </cell>
          <cell r="AS1105">
            <v>0.24904638152593961</v>
          </cell>
          <cell r="AU1105">
            <v>0.23961710856770382</v>
          </cell>
          <cell r="AZ1105">
            <v>0.64348924952416209</v>
          </cell>
          <cell r="BA1105">
            <v>2.6000000000000099</v>
          </cell>
          <cell r="BC1105">
            <v>4.1772463287403387E-3</v>
          </cell>
          <cell r="BE1105">
            <v>0.99668579693413262</v>
          </cell>
          <cell r="BI1105">
            <v>0.64064661416485347</v>
          </cell>
          <cell r="BJ1105">
            <v>0.41211360377362666</v>
          </cell>
        </row>
        <row r="1106">
          <cell r="A1106">
            <v>1963</v>
          </cell>
          <cell r="AH1106">
            <v>2.6</v>
          </cell>
          <cell r="AJ1106">
            <v>8701.8296344564169</v>
          </cell>
          <cell r="AL1106">
            <v>0.24914715013990568</v>
          </cell>
          <cell r="AO1106">
            <v>0</v>
          </cell>
          <cell r="AQ1106">
            <v>0</v>
          </cell>
          <cell r="AS1106">
            <v>0</v>
          </cell>
          <cell r="AU1106">
            <v>0.24073095940817968</v>
          </cell>
          <cell r="AZ1106">
            <v>0.62227961287214495</v>
          </cell>
          <cell r="BA1106">
            <v>2.5999999999999899</v>
          </cell>
          <cell r="BC1106">
            <v>6.2080964860970261E-3</v>
          </cell>
          <cell r="BE1106">
            <v>0.99658860055962273</v>
          </cell>
          <cell r="BI1106">
            <v>0.61840321705959822</v>
          </cell>
          <cell r="BJ1106">
            <v>0.39780492510658266</v>
          </cell>
        </row>
        <row r="1107">
          <cell r="A1107">
            <v>1973</v>
          </cell>
          <cell r="AH1107">
            <v>3</v>
          </cell>
          <cell r="AJ1107">
            <v>8173.3441485047179</v>
          </cell>
          <cell r="AL1107">
            <v>0</v>
          </cell>
          <cell r="AO1107">
            <v>0</v>
          </cell>
          <cell r="AQ1107">
            <v>0</v>
          </cell>
          <cell r="AS1107">
            <v>0</v>
          </cell>
          <cell r="AU1107">
            <v>0.20053222610800103</v>
          </cell>
          <cell r="AZ1107">
            <v>0.71801493792939808</v>
          </cell>
          <cell r="BA1107">
            <v>3</v>
          </cell>
          <cell r="BC1107">
            <v>6.2708734113091835E-3</v>
          </cell>
          <cell r="BE1107">
            <v>0.99730063960214355</v>
          </cell>
          <cell r="BI1107">
            <v>0.71350017016089495</v>
          </cell>
          <cell r="BJ1107">
            <v>0.45897866298944962</v>
          </cell>
        </row>
        <row r="1108">
          <cell r="A1108">
            <v>2052</v>
          </cell>
          <cell r="AH1108" t="str">
            <v>-</v>
          </cell>
          <cell r="AJ1108">
            <v>1748.8463426607755</v>
          </cell>
          <cell r="AL1108">
            <v>0</v>
          </cell>
          <cell r="AO1108">
            <v>0</v>
          </cell>
          <cell r="AQ1108">
            <v>0</v>
          </cell>
          <cell r="AS1108">
            <v>0</v>
          </cell>
          <cell r="AU1108">
            <v>0</v>
          </cell>
          <cell r="AZ1108">
            <v>1.4599637071231093</v>
          </cell>
          <cell r="BA1108">
            <v>6.1</v>
          </cell>
          <cell r="BC1108">
            <v>9.3890688921616748E-3</v>
          </cell>
          <cell r="BE1108">
            <v>0.99819996727213223</v>
          </cell>
          <cell r="BI1108">
            <v>0.28924625769878193</v>
          </cell>
          <cell r="BJ1108">
            <v>0.18606563275710461</v>
          </cell>
        </row>
        <row r="1109">
          <cell r="A1109">
            <v>495</v>
          </cell>
          <cell r="AH1109">
            <v>3</v>
          </cell>
          <cell r="AJ1109">
            <v>8696.9</v>
          </cell>
          <cell r="AL1109">
            <v>0</v>
          </cell>
          <cell r="AO1109">
            <v>0.29016007124749521</v>
          </cell>
          <cell r="AQ1109">
            <v>0.26789380419016884</v>
          </cell>
          <cell r="AS1109">
            <v>0.24643496888070268</v>
          </cell>
          <cell r="AU1109">
            <v>0.25625599999999998</v>
          </cell>
          <cell r="AZ1109">
            <v>0.73930490664210802</v>
          </cell>
          <cell r="BA1109">
            <v>3</v>
          </cell>
          <cell r="BC1109">
            <v>2.03221875796986E-2</v>
          </cell>
          <cell r="BE1109">
            <v>0.99981164383561605</v>
          </cell>
          <cell r="BI1109">
            <v>0.72414419093241156</v>
          </cell>
          <cell r="BJ1109">
            <v>0.46582572291578572</v>
          </cell>
        </row>
        <row r="1110">
          <cell r="A1110">
            <v>2198</v>
          </cell>
          <cell r="AH1110">
            <v>2.5</v>
          </cell>
          <cell r="AJ1110">
            <v>766.46706586826349</v>
          </cell>
          <cell r="AL1110">
            <v>0</v>
          </cell>
          <cell r="AO1110">
            <v>0</v>
          </cell>
          <cell r="AQ1110">
            <v>0</v>
          </cell>
          <cell r="AS1110">
            <v>0</v>
          </cell>
          <cell r="AU1110">
            <v>0</v>
          </cell>
          <cell r="AZ1110">
            <v>0.59834578160783169</v>
          </cell>
          <cell r="BA1110">
            <v>2.5</v>
          </cell>
          <cell r="BC1110">
            <v>9.3872255489021953E-3</v>
          </cell>
          <cell r="BE1110">
            <v>0.99800399201596812</v>
          </cell>
          <cell r="BI1110">
            <v>5.1964295117679207E-2</v>
          </cell>
          <cell r="BJ1110">
            <v>3.3427466024182277E-2</v>
          </cell>
        </row>
        <row r="1111">
          <cell r="A1111">
            <v>365</v>
          </cell>
          <cell r="AH1111">
            <v>193.2</v>
          </cell>
          <cell r="AJ1111">
            <v>8641.4</v>
          </cell>
          <cell r="AL1111">
            <v>23.4</v>
          </cell>
          <cell r="AO1111">
            <v>0.31631923153862584</v>
          </cell>
          <cell r="AQ1111">
            <v>0.31250853423767821</v>
          </cell>
          <cell r="AS1111">
            <v>0.28383229255388015</v>
          </cell>
          <cell r="AU1111">
            <v>0.31526199999999999</v>
          </cell>
          <cell r="AZ1111">
            <v>33.242957999999994</v>
          </cell>
          <cell r="BA1111">
            <v>193.126560336072</v>
          </cell>
          <cell r="BC1111">
            <v>1.9687359253652702E-3</v>
          </cell>
          <cell r="BE1111">
            <v>0.98995433789954312</v>
          </cell>
          <cell r="BI1111">
            <v>32.555219378037258</v>
          </cell>
          <cell r="BJ1111">
            <v>20.942042746941873</v>
          </cell>
        </row>
        <row r="1112">
          <cell r="A1112">
            <v>637</v>
          </cell>
          <cell r="AH1112">
            <v>9</v>
          </cell>
          <cell r="AJ1112">
            <v>8278.8333333333303</v>
          </cell>
          <cell r="AL1112">
            <v>106.433333333333</v>
          </cell>
          <cell r="AO1112">
            <v>0.23036350515912116</v>
          </cell>
          <cell r="AQ1112">
            <v>0.21472332787792539</v>
          </cell>
          <cell r="AS1112">
            <v>0.1933615198123888</v>
          </cell>
          <cell r="AU1112">
            <v>0.207958</v>
          </cell>
          <cell r="AZ1112">
            <v>1.7402536783114992</v>
          </cell>
          <cell r="BA1112">
            <v>8.9789153992319903</v>
          </cell>
          <cell r="BC1112">
            <v>4.6257785265044003E-2</v>
          </cell>
          <cell r="BE1112">
            <v>0.99391933028919288</v>
          </cell>
          <cell r="BI1112">
            <v>1.6496609851427673</v>
          </cell>
          <cell r="BJ1112">
            <v>1.0611899268026042</v>
          </cell>
        </row>
        <row r="1113">
          <cell r="A1113">
            <v>2092</v>
          </cell>
          <cell r="AH1113" t="str">
            <v>-</v>
          </cell>
          <cell r="AJ1113">
            <v>2372.0465890183027</v>
          </cell>
          <cell r="AL1113">
            <v>0</v>
          </cell>
          <cell r="AO1113">
            <v>0</v>
          </cell>
          <cell r="AQ1113">
            <v>0</v>
          </cell>
          <cell r="AS1113">
            <v>0</v>
          </cell>
          <cell r="AU1113">
            <v>0</v>
          </cell>
          <cell r="AZ1113">
            <v>1.4360298758587962</v>
          </cell>
          <cell r="BA1113">
            <v>6</v>
          </cell>
          <cell r="BC1113">
            <v>9.3903494176372712E-3</v>
          </cell>
          <cell r="BE1113">
            <v>0.99833610648918469</v>
          </cell>
          <cell r="BI1113">
            <v>0.38583489124876796</v>
          </cell>
          <cell r="BJ1113">
            <v>0.2481989352295533</v>
          </cell>
        </row>
        <row r="1114">
          <cell r="A1114">
            <v>1897</v>
          </cell>
          <cell r="AH1114">
            <v>9</v>
          </cell>
          <cell r="AJ1114">
            <v>8707.4071853095556</v>
          </cell>
          <cell r="AL1114">
            <v>0</v>
          </cell>
          <cell r="AO1114">
            <v>0</v>
          </cell>
          <cell r="AQ1114">
            <v>0</v>
          </cell>
          <cell r="AS1114">
            <v>0.24579800354487255</v>
          </cell>
          <cell r="AU1114">
            <v>0.26057707683697129</v>
          </cell>
          <cell r="AZ1114">
            <v>2.2134208538417188</v>
          </cell>
          <cell r="BA1114">
            <v>9</v>
          </cell>
          <cell r="BC1114">
            <v>5.6131026500475531E-3</v>
          </cell>
          <cell r="BE1114">
            <v>0.99736575219551349</v>
          </cell>
          <cell r="BI1114">
            <v>2.1964210928678369</v>
          </cell>
          <cell r="BJ1114">
            <v>1.412908445892838</v>
          </cell>
        </row>
        <row r="1115">
          <cell r="A1115">
            <v>1899</v>
          </cell>
          <cell r="AH1115">
            <v>2.75</v>
          </cell>
          <cell r="AJ1115">
            <v>8383.1833333333307</v>
          </cell>
          <cell r="AL1115">
            <v>375.13333333333298</v>
          </cell>
          <cell r="AO1115">
            <v>0</v>
          </cell>
          <cell r="AQ1115">
            <v>0</v>
          </cell>
          <cell r="AS1115">
            <v>0</v>
          </cell>
          <cell r="AU1115">
            <v>0.28009600000000001</v>
          </cell>
          <cell r="AZ1115">
            <v>0.81023376752467768</v>
          </cell>
          <cell r="BA1115">
            <v>2.75</v>
          </cell>
          <cell r="BC1115">
            <v>2.8595692210423903E-3</v>
          </cell>
          <cell r="BE1115">
            <v>1</v>
          </cell>
          <cell r="BI1115">
            <v>0.80201905499095139</v>
          </cell>
          <cell r="BJ1115">
            <v>0.51592087703188594</v>
          </cell>
        </row>
        <row r="1116">
          <cell r="A1116">
            <v>2006</v>
          </cell>
          <cell r="AH1116">
            <v>9</v>
          </cell>
          <cell r="AJ1116">
            <v>8588.0935994494157</v>
          </cell>
          <cell r="AL1116">
            <v>0</v>
          </cell>
          <cell r="AO1116">
            <v>0</v>
          </cell>
          <cell r="AQ1116">
            <v>0</v>
          </cell>
          <cell r="AS1116">
            <v>0</v>
          </cell>
          <cell r="AU1116">
            <v>0.24081588704127171</v>
          </cell>
          <cell r="AZ1116">
            <v>2.154044813788194</v>
          </cell>
          <cell r="BA1116">
            <v>9</v>
          </cell>
          <cell r="BC1116">
            <v>7.4762299772387387E-3</v>
          </cell>
          <cell r="BE1116">
            <v>0.99647931550338953</v>
          </cell>
          <cell r="BI1116">
            <v>2.1324340445173688</v>
          </cell>
          <cell r="BJ1116">
            <v>1.3717470122607811</v>
          </cell>
        </row>
        <row r="1117">
          <cell r="A1117">
            <v>2096</v>
          </cell>
          <cell r="AH1117">
            <v>6.9</v>
          </cell>
          <cell r="AJ1117">
            <v>3524.4460535843596</v>
          </cell>
          <cell r="AL1117">
            <v>0</v>
          </cell>
          <cell r="AO1117">
            <v>0</v>
          </cell>
          <cell r="AQ1117">
            <v>0</v>
          </cell>
          <cell r="AS1117">
            <v>0</v>
          </cell>
          <cell r="AU1117">
            <v>0</v>
          </cell>
          <cell r="AZ1117">
            <v>2.0329501803346459</v>
          </cell>
          <cell r="BA1117">
            <v>6.9000000000000101</v>
          </cell>
          <cell r="BC1117">
            <v>9.3991889934829827E-3</v>
          </cell>
          <cell r="BE1117">
            <v>0.999275887038378</v>
          </cell>
          <cell r="BI1117">
            <v>0.81104863804917193</v>
          </cell>
          <cell r="BJ1117">
            <v>0.52172940537250245</v>
          </cell>
        </row>
        <row r="1118">
          <cell r="A1118">
            <v>1906</v>
          </cell>
          <cell r="AH1118">
            <v>2.6</v>
          </cell>
          <cell r="AJ1118">
            <v>8192.9183429045224</v>
          </cell>
          <cell r="AL1118">
            <v>0</v>
          </cell>
          <cell r="AO1118">
            <v>0</v>
          </cell>
          <cell r="AQ1118">
            <v>0</v>
          </cell>
          <cell r="AS1118">
            <v>0.2314496526231381</v>
          </cell>
          <cell r="AU1118">
            <v>0.25396769339434333</v>
          </cell>
          <cell r="AZ1118">
            <v>0.60293560306937966</v>
          </cell>
          <cell r="BA1118">
            <v>2.6000000000000099</v>
          </cell>
          <cell r="BC1118">
            <v>4.8405050862416737E-3</v>
          </cell>
          <cell r="BE1118">
            <v>0.99806528882473988</v>
          </cell>
          <cell r="BI1118">
            <v>0.60001143279113078</v>
          </cell>
          <cell r="BJ1118">
            <v>0.38597390262535747</v>
          </cell>
        </row>
        <row r="1119">
          <cell r="A1119">
            <v>364</v>
          </cell>
          <cell r="AH1119">
            <v>92.73</v>
          </cell>
          <cell r="AJ1119">
            <v>8742.9</v>
          </cell>
          <cell r="AL1119">
            <v>17.100000000000001</v>
          </cell>
          <cell r="AO1119">
            <v>0.24500518818100819</v>
          </cell>
          <cell r="AQ1119">
            <v>0.24210671658552216</v>
          </cell>
          <cell r="AS1119">
            <v>0.23264148536103166</v>
          </cell>
          <cell r="AU1119">
            <v>0.21605099999999999</v>
          </cell>
          <cell r="AZ1119">
            <v>21.021554328326452</v>
          </cell>
          <cell r="BA1119">
            <v>92.730000000000302</v>
          </cell>
          <cell r="BC1119">
            <v>2.5513744174482199E-4</v>
          </cell>
          <cell r="BE1119">
            <v>1</v>
          </cell>
          <cell r="BI1119">
            <v>20.96515421202734</v>
          </cell>
          <cell r="BJ1119">
            <v>13.486413671680051</v>
          </cell>
        </row>
        <row r="1120">
          <cell r="A1120">
            <v>2251</v>
          </cell>
          <cell r="AH1120" t="str">
            <v>-</v>
          </cell>
          <cell r="AJ1120">
            <v>143.84017758046616</v>
          </cell>
          <cell r="AL1120">
            <v>0</v>
          </cell>
          <cell r="AO1120">
            <v>0</v>
          </cell>
          <cell r="AQ1120">
            <v>0</v>
          </cell>
          <cell r="AS1120">
            <v>0</v>
          </cell>
          <cell r="AU1120">
            <v>0</v>
          </cell>
          <cell r="AZ1120">
            <v>2.154044813788194</v>
          </cell>
          <cell r="BA1120">
            <v>9</v>
          </cell>
          <cell r="BC1120">
            <v>9.3955604883462808E-3</v>
          </cell>
          <cell r="BE1120">
            <v>0.99889012208657046</v>
          </cell>
          <cell r="BI1120">
            <v>3.5075899204433457E-2</v>
          </cell>
          <cell r="BJ1120">
            <v>2.2563539566323031E-2</v>
          </cell>
        </row>
        <row r="1121">
          <cell r="A1121">
            <v>2159</v>
          </cell>
          <cell r="AH1121">
            <v>9</v>
          </cell>
          <cell r="AJ1121">
            <v>23.988005997001498</v>
          </cell>
          <cell r="AL1121">
            <v>2837.7977677827785</v>
          </cell>
          <cell r="AO1121">
            <v>0</v>
          </cell>
          <cell r="AQ1121">
            <v>0</v>
          </cell>
          <cell r="AS1121">
            <v>0</v>
          </cell>
          <cell r="AU1121">
            <v>0</v>
          </cell>
          <cell r="AZ1121">
            <v>2.6516741482625816</v>
          </cell>
          <cell r="BA1121">
            <v>4.1899553532448897</v>
          </cell>
          <cell r="BC1121">
            <v>9.401299350324837E-3</v>
          </cell>
          <cell r="BE1121">
            <v>0.99950024987506247</v>
          </cell>
          <cell r="BI1121">
            <v>0.88517287027549252</v>
          </cell>
          <cell r="BJ1121">
            <v>0.56941186211905692</v>
          </cell>
        </row>
        <row r="1122">
          <cell r="A1122">
            <v>578</v>
          </cell>
          <cell r="AH1122">
            <v>9</v>
          </cell>
          <cell r="AJ1122">
            <v>8357.2999999999993</v>
          </cell>
          <cell r="AL1122">
            <v>11.75</v>
          </cell>
          <cell r="AO1122">
            <v>0.31963791053965046</v>
          </cell>
          <cell r="AQ1122">
            <v>0.30724925949079523</v>
          </cell>
          <cell r="AS1122">
            <v>0.27646849076855934</v>
          </cell>
          <cell r="AU1122">
            <v>0.27682899999999999</v>
          </cell>
          <cell r="AZ1122">
            <v>2.4882164169170342</v>
          </cell>
          <cell r="BA1122">
            <v>8.9954536855039304</v>
          </cell>
          <cell r="BC1122">
            <v>4.0061718104764298E-2</v>
          </cell>
          <cell r="BE1122">
            <v>0.98643645357686394</v>
          </cell>
          <cell r="BI1122">
            <v>2.3540425918703018</v>
          </cell>
          <cell r="BJ1122">
            <v>1.5143028223710249</v>
          </cell>
        </row>
        <row r="1123">
          <cell r="A1123">
            <v>2013</v>
          </cell>
          <cell r="AH1123">
            <v>3</v>
          </cell>
          <cell r="AJ1123">
            <v>8643.0528052805257</v>
          </cell>
          <cell r="AL1123">
            <v>0</v>
          </cell>
          <cell r="AO1123">
            <v>0</v>
          </cell>
          <cell r="AQ1123">
            <v>0</v>
          </cell>
          <cell r="AS1123">
            <v>0</v>
          </cell>
          <cell r="AU1123">
            <v>0.23183762376237624</v>
          </cell>
          <cell r="AZ1123">
            <v>0.71801493792939808</v>
          </cell>
          <cell r="BA1123">
            <v>3</v>
          </cell>
          <cell r="BC1123">
            <v>6.8366332395174657E-3</v>
          </cell>
          <cell r="BE1123">
            <v>0.98894992238949897</v>
          </cell>
          <cell r="BI1123">
            <v>0.71222948649541795</v>
          </cell>
          <cell r="BJ1123">
            <v>0.45816126067582208</v>
          </cell>
        </row>
        <row r="1124">
          <cell r="A1124">
            <v>482</v>
          </cell>
          <cell r="AH1124">
            <v>1.4</v>
          </cell>
          <cell r="AJ1124">
            <v>8170.0232142857194</v>
          </cell>
          <cell r="AL1124">
            <v>241.21607142857147</v>
          </cell>
          <cell r="AO1124" t="str">
            <v>-</v>
          </cell>
          <cell r="AQ1124" t="str">
            <v>-</v>
          </cell>
          <cell r="AS1124" t="str">
            <v>-</v>
          </cell>
          <cell r="AU1124" t="str">
            <v>-</v>
          </cell>
          <cell r="AZ1124">
            <v>1.0188705882352949</v>
          </cell>
          <cell r="BA1124">
            <v>1.3112878003156501</v>
          </cell>
          <cell r="BC1124">
            <v>1.791127669914148E-3</v>
          </cell>
          <cell r="BE1124">
            <v>0.96428571428571441</v>
          </cell>
          <cell r="BI1124">
            <v>1.0169780710325462</v>
          </cell>
          <cell r="BJ1124">
            <v>0.65419919273018567</v>
          </cell>
        </row>
        <row r="1125">
          <cell r="A1125">
            <v>486</v>
          </cell>
          <cell r="AH1125">
            <v>2.97</v>
          </cell>
          <cell r="AJ1125">
            <v>8479.5333333333292</v>
          </cell>
          <cell r="AL1125">
            <v>256.933333333333</v>
          </cell>
          <cell r="AO1125" t="str">
            <v>-</v>
          </cell>
          <cell r="AQ1125" t="str">
            <v>-</v>
          </cell>
          <cell r="AS1125" t="str">
            <v>-</v>
          </cell>
          <cell r="AU1125" t="str">
            <v>-</v>
          </cell>
          <cell r="AZ1125">
            <v>2.2341668009669626</v>
          </cell>
          <cell r="BA1125">
            <v>2.88265733210222</v>
          </cell>
          <cell r="BC1125">
            <v>1.1516381358724901E-3</v>
          </cell>
          <cell r="BE1125">
            <v>1</v>
          </cell>
          <cell r="BI1125">
            <v>2.2315938492770711</v>
          </cell>
          <cell r="BJ1125">
            <v>1.4355342915274978</v>
          </cell>
        </row>
        <row r="1126">
          <cell r="A1126">
            <v>487</v>
          </cell>
          <cell r="AH1126">
            <v>1.45</v>
          </cell>
          <cell r="AJ1126">
            <v>6915.491379310346</v>
          </cell>
          <cell r="AL1126">
            <v>1083.2896551724107</v>
          </cell>
          <cell r="AO1126" t="str">
            <v>-</v>
          </cell>
          <cell r="AQ1126" t="str">
            <v>-</v>
          </cell>
          <cell r="AS1126" t="str">
            <v>-</v>
          </cell>
          <cell r="AU1126" t="str">
            <v>-</v>
          </cell>
          <cell r="AZ1126">
            <v>0.7095705882352944</v>
          </cell>
          <cell r="BA1126">
            <v>1.1671805554854999</v>
          </cell>
          <cell r="BC1126">
            <v>3.3900048623598739E-3</v>
          </cell>
          <cell r="BE1126">
            <v>0.93103448275862077</v>
          </cell>
          <cell r="BI1126">
            <v>0.70698695917659538</v>
          </cell>
          <cell r="BJ1126">
            <v>0.45478886038762562</v>
          </cell>
        </row>
        <row r="1127">
          <cell r="A1127">
            <v>321</v>
          </cell>
          <cell r="AH1127">
            <v>0.221</v>
          </cell>
          <cell r="AJ1127">
            <v>8760</v>
          </cell>
          <cell r="AL1127">
            <v>0</v>
          </cell>
          <cell r="AO1127" t="str">
            <v>-</v>
          </cell>
          <cell r="AQ1127" t="str">
            <v>-</v>
          </cell>
          <cell r="AS1127" t="str">
            <v>-</v>
          </cell>
          <cell r="AU1127" t="str">
            <v>-</v>
          </cell>
          <cell r="AZ1127" t="str">
            <v>-</v>
          </cell>
          <cell r="BA1127">
            <v>0.221</v>
          </cell>
          <cell r="BC1127" t="str">
            <v>-</v>
          </cell>
          <cell r="BE1127" t="str">
            <v>-</v>
          </cell>
          <cell r="BI1127">
            <v>0.20091688564958587</v>
          </cell>
          <cell r="BJ1127">
            <v>0.1207415629893569</v>
          </cell>
        </row>
        <row r="1128">
          <cell r="A1128">
            <v>437</v>
          </cell>
          <cell r="AH1128">
            <v>7.67</v>
          </cell>
          <cell r="AJ1128">
            <v>8690.0172711571704</v>
          </cell>
          <cell r="AL1128">
            <v>0</v>
          </cell>
          <cell r="AO1128">
            <v>0.23154703836532997</v>
          </cell>
          <cell r="AQ1128">
            <v>0.19954820487112376</v>
          </cell>
          <cell r="AS1128">
            <v>0.21783808914165484</v>
          </cell>
          <cell r="AU1128">
            <v>0.20796529404145078</v>
          </cell>
          <cell r="AZ1128">
            <v>1.5405121416050753</v>
          </cell>
          <cell r="BA1128">
            <v>7.67</v>
          </cell>
          <cell r="BC1128">
            <v>9.9352331606217617E-5</v>
          </cell>
          <cell r="BE1128">
            <v>0.99304129847162059</v>
          </cell>
          <cell r="BI1128">
            <v>1.5396107705411264</v>
          </cell>
          <cell r="BJ1128">
            <v>0.990397091044523</v>
          </cell>
        </row>
        <row r="1129">
          <cell r="A1129">
            <v>499</v>
          </cell>
          <cell r="AH1129" t="str">
            <v>-</v>
          </cell>
          <cell r="AJ1129">
            <v>3326.866666666665</v>
          </cell>
          <cell r="AL1129">
            <v>0</v>
          </cell>
          <cell r="AO1129" t="str">
            <v>-</v>
          </cell>
          <cell r="AQ1129" t="str">
            <v>-</v>
          </cell>
          <cell r="AS1129" t="str">
            <v>-</v>
          </cell>
          <cell r="AU1129" t="str">
            <v>-</v>
          </cell>
          <cell r="AZ1129" t="str">
            <v>-</v>
          </cell>
          <cell r="BA1129">
            <v>8.52</v>
          </cell>
          <cell r="BC1129" t="str">
            <v>-</v>
          </cell>
          <cell r="BE1129" t="str">
            <v>-</v>
          </cell>
          <cell r="BI1129" t="str">
            <v>-</v>
          </cell>
          <cell r="BJ1129" t="str">
            <v>-</v>
          </cell>
        </row>
        <row r="1130">
          <cell r="A1130">
            <v>499</v>
          </cell>
          <cell r="AH1130" t="str">
            <v>-</v>
          </cell>
          <cell r="AJ1130">
            <v>3821.7833333333351</v>
          </cell>
          <cell r="AL1130">
            <v>1.6333333333333351</v>
          </cell>
          <cell r="AO1130" t="str">
            <v>-</v>
          </cell>
          <cell r="AQ1130" t="str">
            <v>-</v>
          </cell>
          <cell r="AS1130" t="str">
            <v>-</v>
          </cell>
          <cell r="AU1130" t="str">
            <v>-</v>
          </cell>
          <cell r="AZ1130" t="str">
            <v>-</v>
          </cell>
          <cell r="BA1130">
            <v>8.5163603234454293</v>
          </cell>
          <cell r="BC1130" t="str">
            <v>-</v>
          </cell>
          <cell r="BE1130" t="str">
            <v>-</v>
          </cell>
          <cell r="BI1130" t="str">
            <v>-</v>
          </cell>
          <cell r="BJ1130" t="str">
            <v>-</v>
          </cell>
        </row>
        <row r="1131">
          <cell r="A1131">
            <v>1829</v>
          </cell>
          <cell r="AH1131">
            <v>2.7389999999999999</v>
          </cell>
          <cell r="AJ1131">
            <v>8360.8721999999998</v>
          </cell>
          <cell r="AL1131">
            <v>0</v>
          </cell>
          <cell r="AO1131">
            <v>0</v>
          </cell>
          <cell r="AQ1131">
            <v>0</v>
          </cell>
          <cell r="AS1131">
            <v>0.20918715690362485</v>
          </cell>
          <cell r="AU1131">
            <v>0.22401135599999999</v>
          </cell>
          <cell r="AZ1131">
            <v>0.57526468148496834</v>
          </cell>
          <cell r="BA1131">
            <v>2.7389999999999999</v>
          </cell>
          <cell r="BC1131">
            <v>8.758550170739168E-3</v>
          </cell>
          <cell r="BE1131">
            <v>0.996</v>
          </cell>
          <cell r="BI1131">
            <v>0.57020596203292018</v>
          </cell>
          <cell r="BJ1131">
            <v>0.36680071151695198</v>
          </cell>
        </row>
        <row r="1132">
          <cell r="A1132">
            <v>1936</v>
          </cell>
          <cell r="AH1132">
            <v>3</v>
          </cell>
          <cell r="AJ1132">
            <v>8510.0632069194926</v>
          </cell>
          <cell r="AL1132">
            <v>0</v>
          </cell>
          <cell r="AO1132">
            <v>0</v>
          </cell>
          <cell r="AQ1132">
            <v>0</v>
          </cell>
          <cell r="AS1132">
            <v>0.21609460886030238</v>
          </cell>
          <cell r="AU1132">
            <v>0.23186127744510981</v>
          </cell>
          <cell r="AZ1132">
            <v>0.64958039423406888</v>
          </cell>
          <cell r="BA1132">
            <v>3</v>
          </cell>
          <cell r="BC1132">
            <v>1.3145764323921956E-2</v>
          </cell>
          <cell r="BE1132">
            <v>0.99800399201596812</v>
          </cell>
          <cell r="BI1132">
            <v>0.64102408500048413</v>
          </cell>
          <cell r="BJ1132">
            <v>0.4123564222993969</v>
          </cell>
        </row>
        <row r="1133">
          <cell r="A1133">
            <v>579</v>
          </cell>
          <cell r="AH1133">
            <v>9</v>
          </cell>
          <cell r="AJ1133">
            <v>8405.8333333333303</v>
          </cell>
          <cell r="AL1133">
            <v>58.900000000000006</v>
          </cell>
          <cell r="AO1133">
            <v>0.32249942147128374</v>
          </cell>
          <cell r="AQ1133">
            <v>0.31210030659577953</v>
          </cell>
          <cell r="AS1133">
            <v>0.27529699316061679</v>
          </cell>
          <cell r="AU1133">
            <v>0.266233</v>
          </cell>
          <cell r="AZ1133">
            <v>2.4776729384455511</v>
          </cell>
          <cell r="BA1133">
            <v>8.9974609162722192</v>
          </cell>
          <cell r="BC1133">
            <v>3.1468541848432299E-2</v>
          </cell>
          <cell r="BE1133">
            <v>0.99675038051750398</v>
          </cell>
          <cell r="BI1133">
            <v>2.3897796539411944</v>
          </cell>
          <cell r="BJ1133">
            <v>1.5372916731862538</v>
          </cell>
        </row>
        <row r="1134">
          <cell r="A1134">
            <v>1889</v>
          </cell>
          <cell r="AH1134">
            <v>67.497</v>
          </cell>
          <cell r="AJ1134">
            <v>822.91666666666697</v>
          </cell>
          <cell r="AL1134">
            <v>137.083333333333</v>
          </cell>
          <cell r="AO1134">
            <v>0</v>
          </cell>
          <cell r="AQ1134">
            <v>0</v>
          </cell>
          <cell r="AS1134">
            <v>0</v>
          </cell>
          <cell r="AU1134">
            <v>0</v>
          </cell>
          <cell r="AZ1134">
            <v>22.017571889803634</v>
          </cell>
          <cell r="BA1134">
            <v>67.497</v>
          </cell>
          <cell r="BC1134">
            <v>3.509E-3</v>
          </cell>
          <cell r="BE1134">
            <v>1</v>
          </cell>
          <cell r="BI1134">
            <v>2.3725111547122908</v>
          </cell>
          <cell r="BJ1134">
            <v>1.5261832347872424</v>
          </cell>
        </row>
        <row r="1135">
          <cell r="A1135">
            <v>320</v>
          </cell>
          <cell r="AH1135">
            <v>0.32300000000000001</v>
          </cell>
          <cell r="AJ1135">
            <v>6424.0000000000009</v>
          </cell>
          <cell r="AL1135">
            <v>0</v>
          </cell>
          <cell r="AO1135">
            <v>9.411715613545607E-2</v>
          </cell>
          <cell r="AQ1135">
            <v>8.7004454022295716E-2</v>
          </cell>
          <cell r="AS1135">
            <v>7.9102371739601399E-2</v>
          </cell>
          <cell r="AU1135">
            <v>6.171299999999999E-2</v>
          </cell>
          <cell r="AZ1135">
            <v>8.1641552506189624E-3</v>
          </cell>
          <cell r="BA1135">
            <v>0.32300000000000101</v>
          </cell>
          <cell r="BC1135">
            <v>0.135679807433773</v>
          </cell>
          <cell r="BE1135">
            <v>1</v>
          </cell>
          <cell r="BI1135">
            <v>6.4248441472128911E-3</v>
          </cell>
          <cell r="BJ1135">
            <v>4.1329581966860519E-3</v>
          </cell>
        </row>
        <row r="1136">
          <cell r="A1136">
            <v>592</v>
          </cell>
          <cell r="AH1136">
            <v>9</v>
          </cell>
          <cell r="AJ1136">
            <v>8717.65</v>
          </cell>
          <cell r="AL1136">
            <v>0</v>
          </cell>
          <cell r="AO1136">
            <v>0.24316706873300889</v>
          </cell>
          <cell r="AQ1136">
            <v>0.23486523168152404</v>
          </cell>
          <cell r="AS1136">
            <v>0.24888218062018627</v>
          </cell>
          <cell r="AU1136">
            <v>0.22273999999999999</v>
          </cell>
          <cell r="AZ1136">
            <v>2.1137870851337164</v>
          </cell>
          <cell r="BA1136">
            <v>9</v>
          </cell>
          <cell r="BC1136">
            <v>3.6179194283610296E-3</v>
          </cell>
          <cell r="BE1136">
            <v>0.99872146118721494</v>
          </cell>
          <cell r="BI1136">
            <v>2.1034467925807858</v>
          </cell>
          <cell r="BJ1136">
            <v>1.3531001629760904</v>
          </cell>
        </row>
        <row r="1137">
          <cell r="A1137">
            <v>355</v>
          </cell>
          <cell r="AH1137">
            <v>46</v>
          </cell>
          <cell r="AJ1137">
            <v>8132.7666666666701</v>
          </cell>
          <cell r="AL1137">
            <v>611.23333333333301</v>
          </cell>
          <cell r="AO1137">
            <v>0.27273049497978152</v>
          </cell>
          <cell r="AQ1137">
            <v>0.26612810624345717</v>
          </cell>
          <cell r="AS1137">
            <v>0.27069493236507219</v>
          </cell>
          <cell r="AU1137">
            <v>0.24974499999999999</v>
          </cell>
          <cell r="AZ1137">
            <v>11.96825921363309</v>
          </cell>
          <cell r="BA1137">
            <v>45.860193656602597</v>
          </cell>
          <cell r="BC1137">
            <v>5.1659628325367102E-3</v>
          </cell>
          <cell r="BE1137">
            <v>1</v>
          </cell>
          <cell r="BI1137">
            <v>11.866743525927415</v>
          </cell>
          <cell r="BJ1137">
            <v>7.6336100611449931</v>
          </cell>
        </row>
        <row r="1138">
          <cell r="A1138">
            <v>602</v>
          </cell>
          <cell r="AH1138">
            <v>2.8</v>
          </cell>
          <cell r="AJ1138">
            <v>8655.6166666666704</v>
          </cell>
          <cell r="AL1138">
            <v>0</v>
          </cell>
          <cell r="AO1138">
            <v>0.27500631777957385</v>
          </cell>
          <cell r="AQ1138">
            <v>0.24746119972380654</v>
          </cell>
          <cell r="AS1138">
            <v>0.24175881912112704</v>
          </cell>
          <cell r="AU1138">
            <v>0.216699</v>
          </cell>
          <cell r="AZ1138">
            <v>0.67692469353915563</v>
          </cell>
          <cell r="BA1138">
            <v>2.7999999999999901</v>
          </cell>
          <cell r="BC1138">
            <v>2.9693395299860499E-3</v>
          </cell>
          <cell r="BE1138">
            <v>0.99976027397260314</v>
          </cell>
          <cell r="BI1138">
            <v>0.66029292546269236</v>
          </cell>
          <cell r="BJ1138">
            <v>0.42475163536670002</v>
          </cell>
        </row>
        <row r="1139">
          <cell r="A1139">
            <v>1968</v>
          </cell>
          <cell r="AH1139">
            <v>1.1000000000000001</v>
          </cell>
          <cell r="AJ1139">
            <v>8616.3525698827798</v>
          </cell>
          <cell r="AL1139">
            <v>0</v>
          </cell>
          <cell r="AO1139">
            <v>0</v>
          </cell>
          <cell r="AQ1139">
            <v>0</v>
          </cell>
          <cell r="AS1139">
            <v>0</v>
          </cell>
          <cell r="AU1139">
            <v>0.34809693417493243</v>
          </cell>
          <cell r="AZ1139">
            <v>0.26327214390744597</v>
          </cell>
          <cell r="BA1139">
            <v>1.1000000000000001</v>
          </cell>
          <cell r="BC1139">
            <v>5.945425744531046E-3</v>
          </cell>
          <cell r="BE1139">
            <v>0.9918845807033364</v>
          </cell>
          <cell r="BI1139">
            <v>0.26169407221175017</v>
          </cell>
          <cell r="BJ1139">
            <v>0.16834192954562044</v>
          </cell>
        </row>
        <row r="1140">
          <cell r="A1140">
            <v>1976</v>
          </cell>
          <cell r="AH1140">
            <v>2.97</v>
          </cell>
          <cell r="AJ1140">
            <v>8569.0996978851999</v>
          </cell>
          <cell r="AL1140">
            <v>0</v>
          </cell>
          <cell r="AO1140">
            <v>0</v>
          </cell>
          <cell r="AQ1140">
            <v>0</v>
          </cell>
          <cell r="AS1140">
            <v>0</v>
          </cell>
          <cell r="AU1140">
            <v>0.22815561933534742</v>
          </cell>
          <cell r="AZ1140">
            <v>0.71083478855010407</v>
          </cell>
          <cell r="BA1140">
            <v>2.97</v>
          </cell>
          <cell r="BC1140">
            <v>9.4182159812713148E-2</v>
          </cell>
          <cell r="BE1140">
            <v>0.99697885196374625</v>
          </cell>
          <cell r="BI1140">
            <v>0.64368396030154529</v>
          </cell>
          <cell r="BJ1140">
            <v>0.41406746044690623</v>
          </cell>
        </row>
        <row r="1141">
          <cell r="A1141">
            <v>617</v>
          </cell>
          <cell r="AH1141">
            <v>2.8</v>
          </cell>
          <cell r="AJ1141">
            <v>8665.4</v>
          </cell>
          <cell r="AL1141">
            <v>0</v>
          </cell>
          <cell r="AO1141">
            <v>0.26546601658356889</v>
          </cell>
          <cell r="AQ1141">
            <v>0.24692346887162231</v>
          </cell>
          <cell r="AS1141">
            <v>0.20713476312686227</v>
          </cell>
          <cell r="AU1141">
            <v>0.21237300000000001</v>
          </cell>
          <cell r="AZ1141">
            <v>0.57997733675521435</v>
          </cell>
          <cell r="BA1141">
            <v>2.7999999999999901</v>
          </cell>
          <cell r="BC1141">
            <v>2.4170642746649401E-3</v>
          </cell>
          <cell r="BE1141">
            <v>0.99945776255707797</v>
          </cell>
          <cell r="BI1141">
            <v>0.56587044533735997</v>
          </cell>
          <cell r="BJ1141">
            <v>0.36401177082777464</v>
          </cell>
        </row>
        <row r="1142">
          <cell r="A1142">
            <v>1980</v>
          </cell>
          <cell r="AH1142">
            <v>3</v>
          </cell>
          <cell r="AJ1142">
            <v>8695.81256231306</v>
          </cell>
          <cell r="AL1142">
            <v>0</v>
          </cell>
          <cell r="AO1142">
            <v>0</v>
          </cell>
          <cell r="AQ1142">
            <v>0</v>
          </cell>
          <cell r="AS1142">
            <v>0</v>
          </cell>
          <cell r="AU1142">
            <v>0.24458025922233301</v>
          </cell>
          <cell r="AZ1142">
            <v>0.71801493792939808</v>
          </cell>
          <cell r="BA1142">
            <v>3</v>
          </cell>
          <cell r="BC1142">
            <v>6.0018344965104701E-3</v>
          </cell>
          <cell r="BE1142">
            <v>0.99700897308075775</v>
          </cell>
          <cell r="BI1142">
            <v>0.71369260288545444</v>
          </cell>
          <cell r="BJ1142">
            <v>0.45910245064687066</v>
          </cell>
        </row>
        <row r="1143">
          <cell r="A1143">
            <v>1878</v>
          </cell>
          <cell r="AH1143">
            <v>2.6949999999999998</v>
          </cell>
          <cell r="AJ1143">
            <v>8545.1916666666639</v>
          </cell>
          <cell r="AL1143">
            <v>0</v>
          </cell>
          <cell r="AO1143">
            <v>0</v>
          </cell>
          <cell r="AQ1143">
            <v>0</v>
          </cell>
          <cell r="AS1143">
            <v>0.20498504656835009</v>
          </cell>
          <cell r="AU1143">
            <v>0.20256991999999999</v>
          </cell>
          <cell r="AZ1143">
            <v>0.56370887806296277</v>
          </cell>
          <cell r="BA1143">
            <v>2.6949999999999998</v>
          </cell>
          <cell r="BC1143">
            <v>7.9488670103839768E-3</v>
          </cell>
          <cell r="BE1143">
            <v>0.97978184931506851</v>
          </cell>
          <cell r="BI1143">
            <v>0.55901211996770839</v>
          </cell>
          <cell r="BJ1143">
            <v>0.35959996387922211</v>
          </cell>
        </row>
        <row r="1144">
          <cell r="A1144">
            <v>1668</v>
          </cell>
          <cell r="AH1144">
            <v>2.8</v>
          </cell>
          <cell r="AJ1144">
            <v>8332.8666666666704</v>
          </cell>
          <cell r="AL1144">
            <v>0</v>
          </cell>
          <cell r="AO1144">
            <v>0.2660932822426339</v>
          </cell>
          <cell r="AQ1144">
            <v>0.24180086803311193</v>
          </cell>
          <cell r="AS1144">
            <v>0.2107405087515607</v>
          </cell>
          <cell r="AU1144">
            <v>0.191659</v>
          </cell>
          <cell r="AZ1144">
            <v>0.59007342450436995</v>
          </cell>
          <cell r="BA1144">
            <v>2.80000000000001</v>
          </cell>
          <cell r="BC1144">
            <v>2.93181652437072E-2</v>
          </cell>
          <cell r="BE1144">
            <v>1</v>
          </cell>
          <cell r="BI1144">
            <v>0.57277355433883093</v>
          </cell>
          <cell r="BJ1144">
            <v>0.36845238608264014</v>
          </cell>
        </row>
        <row r="1145">
          <cell r="A1145">
            <v>2140</v>
          </cell>
          <cell r="AH1145">
            <v>9</v>
          </cell>
          <cell r="AJ1145">
            <v>3138.8149134487348</v>
          </cell>
          <cell r="AL1145">
            <v>0</v>
          </cell>
          <cell r="AO1145">
            <v>0</v>
          </cell>
          <cell r="AQ1145">
            <v>0</v>
          </cell>
          <cell r="AS1145">
            <v>0</v>
          </cell>
          <cell r="AU1145">
            <v>0</v>
          </cell>
          <cell r="AZ1145">
            <v>2.154044813788194</v>
          </cell>
          <cell r="BA1145">
            <v>9</v>
          </cell>
          <cell r="BC1145">
            <v>9.3934753661784279E-3</v>
          </cell>
          <cell r="BE1145">
            <v>0.99866844207723027</v>
          </cell>
          <cell r="BI1145">
            <v>0.76582379929679745</v>
          </cell>
          <cell r="BJ1145">
            <v>0.49263728053138639</v>
          </cell>
        </row>
        <row r="1146">
          <cell r="A1146">
            <v>1786</v>
          </cell>
          <cell r="AH1146">
            <v>0</v>
          </cell>
          <cell r="AJ1146">
            <v>4.38</v>
          </cell>
          <cell r="AL1146">
            <v>0</v>
          </cell>
          <cell r="AO1146" t="str">
            <v>-</v>
          </cell>
          <cell r="AQ1146" t="str">
            <v>-</v>
          </cell>
          <cell r="AS1146" t="str">
            <v>-</v>
          </cell>
          <cell r="AU1146" t="str">
            <v>-</v>
          </cell>
          <cell r="AZ1146">
            <v>0</v>
          </cell>
          <cell r="BA1146">
            <v>9.9999999999999503E-5</v>
          </cell>
          <cell r="BC1146">
            <v>4.7457266815911145E-6</v>
          </cell>
          <cell r="BE1146">
            <v>5.0000000000000001E-4</v>
          </cell>
          <cell r="BI1146">
            <v>0</v>
          </cell>
          <cell r="BJ1146">
            <v>0</v>
          </cell>
        </row>
        <row r="1147">
          <cell r="A1147">
            <v>1748</v>
          </cell>
          <cell r="AH1147">
            <v>9</v>
          </cell>
          <cell r="AJ1147">
            <v>8669.15</v>
          </cell>
          <cell r="AL1147">
            <v>0</v>
          </cell>
          <cell r="AO1147">
            <v>0</v>
          </cell>
          <cell r="AQ1147">
            <v>0.25081502740791795</v>
          </cell>
          <cell r="AS1147">
            <v>0.23709638419830675</v>
          </cell>
          <cell r="AU1147">
            <v>0.235983</v>
          </cell>
          <cell r="AZ1147">
            <v>2.0402673240045086</v>
          </cell>
          <cell r="BA1147">
            <v>9</v>
          </cell>
          <cell r="BC1147">
            <v>2.1438902920793701E-2</v>
          </cell>
          <cell r="BE1147">
            <v>1</v>
          </cell>
          <cell r="BI1147">
            <v>1.9898711434763354</v>
          </cell>
          <cell r="BJ1147">
            <v>1.2800394942416116</v>
          </cell>
        </row>
        <row r="1148">
          <cell r="A1148">
            <v>641</v>
          </cell>
          <cell r="AH1148">
            <v>3</v>
          </cell>
          <cell r="AJ1148">
            <v>8624.6666666666697</v>
          </cell>
          <cell r="AL1148">
            <v>0</v>
          </cell>
          <cell r="AO1148">
            <v>0.29065397143916322</v>
          </cell>
          <cell r="AQ1148">
            <v>0.28416060027502005</v>
          </cell>
          <cell r="AS1148">
            <v>0.28645880442450733</v>
          </cell>
          <cell r="AU1148">
            <v>0.27436300000000002</v>
          </cell>
          <cell r="AZ1148">
            <v>0.85248180082506009</v>
          </cell>
          <cell r="BA1148">
            <v>3</v>
          </cell>
          <cell r="BC1148">
            <v>1.1493358904109601E-3</v>
          </cell>
          <cell r="BE1148">
            <v>0.99953576864535798</v>
          </cell>
          <cell r="BI1148">
            <v>0.84146084281428146</v>
          </cell>
          <cell r="BJ1148">
            <v>0.54129289486473842</v>
          </cell>
        </row>
        <row r="1149">
          <cell r="A1149">
            <v>1831</v>
          </cell>
          <cell r="AH1149">
            <v>9</v>
          </cell>
          <cell r="AJ1149">
            <v>8059.4029850746274</v>
          </cell>
          <cell r="AL1149">
            <v>0</v>
          </cell>
          <cell r="AO1149">
            <v>0</v>
          </cell>
          <cell r="AQ1149">
            <v>0</v>
          </cell>
          <cell r="AS1149">
            <v>0.29492334298714401</v>
          </cell>
          <cell r="AU1149">
            <v>0.28972238805970146</v>
          </cell>
          <cell r="AZ1149">
            <v>2.6675816373187176</v>
          </cell>
          <cell r="BA1149">
            <v>9</v>
          </cell>
          <cell r="BC1149">
            <v>5.0272003704882086E-3</v>
          </cell>
          <cell r="BE1149">
            <v>0.99502487562189057</v>
          </cell>
          <cell r="BI1149">
            <v>2.6541041175863076</v>
          </cell>
          <cell r="BJ1149">
            <v>1.7073256745683136</v>
          </cell>
        </row>
        <row r="1150">
          <cell r="A1150">
            <v>1660</v>
          </cell>
          <cell r="AH1150">
            <v>3</v>
          </cell>
          <cell r="AJ1150">
            <v>7436.7333333333299</v>
          </cell>
          <cell r="AL1150">
            <v>694.56666666666695</v>
          </cell>
          <cell r="AO1150">
            <v>0.24657671889947472</v>
          </cell>
          <cell r="AQ1150">
            <v>0.22906288491292226</v>
          </cell>
          <cell r="AS1150">
            <v>0.215154835972764</v>
          </cell>
          <cell r="AU1150">
            <v>0.17843500000000001</v>
          </cell>
          <cell r="AZ1150">
            <v>0.64546450791829202</v>
          </cell>
          <cell r="BA1150">
            <v>2.90146302969185</v>
          </cell>
          <cell r="BC1150">
            <v>1.942586848059E-3</v>
          </cell>
          <cell r="BE1150">
            <v>0.93027016742770197</v>
          </cell>
          <cell r="BI1150">
            <v>0.59249798456973046</v>
          </cell>
          <cell r="BJ1150">
            <v>0.38114066983394668</v>
          </cell>
        </row>
        <row r="1151">
          <cell r="A1151">
            <v>630</v>
          </cell>
          <cell r="AH1151">
            <v>3</v>
          </cell>
          <cell r="AJ1151">
            <v>8070.1333333333287</v>
          </cell>
          <cell r="AL1151">
            <v>0</v>
          </cell>
          <cell r="AO1151">
            <v>0.26167042134704849</v>
          </cell>
          <cell r="AQ1151">
            <v>0.26899612851635457</v>
          </cell>
          <cell r="AS1151">
            <v>0.23054125811559759</v>
          </cell>
          <cell r="AU1151">
            <v>0.25324600000000003</v>
          </cell>
          <cell r="AZ1151">
            <v>0.69162377434679279</v>
          </cell>
          <cell r="BA1151">
            <v>3</v>
          </cell>
          <cell r="BC1151">
            <v>1.0388970676954001E-3</v>
          </cell>
          <cell r="BE1151">
            <v>0.99967275494672803</v>
          </cell>
          <cell r="BI1151">
            <v>0.68285145604225461</v>
          </cell>
          <cell r="BJ1151">
            <v>0.43926303233256098</v>
          </cell>
        </row>
        <row r="1152">
          <cell r="A1152">
            <v>642</v>
          </cell>
          <cell r="AH1152">
            <v>3</v>
          </cell>
          <cell r="AJ1152">
            <v>8283.1666666666697</v>
          </cell>
          <cell r="AL1152">
            <v>0</v>
          </cell>
          <cell r="AO1152">
            <v>0.23816099026909879</v>
          </cell>
          <cell r="AQ1152">
            <v>0.21180483312219245</v>
          </cell>
          <cell r="AS1152">
            <v>0.21538876608792309</v>
          </cell>
          <cell r="AU1152">
            <v>0.20800099999999999</v>
          </cell>
          <cell r="AZ1152">
            <v>0.63541449936657735</v>
          </cell>
          <cell r="BA1152">
            <v>3</v>
          </cell>
          <cell r="BC1152">
            <v>2.09830732354793E-3</v>
          </cell>
          <cell r="BE1152">
            <v>0.95164573820395704</v>
          </cell>
          <cell r="BI1152">
            <v>0.5965819082479259</v>
          </cell>
          <cell r="BJ1152">
            <v>0.38376776637569865</v>
          </cell>
        </row>
        <row r="1153">
          <cell r="A1153">
            <v>534</v>
          </cell>
          <cell r="AH1153">
            <v>3</v>
          </cell>
          <cell r="AJ1153">
            <v>8637.4833333333299</v>
          </cell>
          <cell r="AL1153">
            <v>0</v>
          </cell>
          <cell r="AO1153">
            <v>0.24561311280064593</v>
          </cell>
          <cell r="AQ1153">
            <v>0.26723057330273448</v>
          </cell>
          <cell r="AS1153">
            <v>0.27092937391768734</v>
          </cell>
          <cell r="AU1153">
            <v>0.26105899999999999</v>
          </cell>
          <cell r="AZ1153">
            <v>0.73480439819379095</v>
          </cell>
          <cell r="BA1153">
            <v>3</v>
          </cell>
          <cell r="BC1153">
            <v>1E-4</v>
          </cell>
          <cell r="BE1153">
            <v>0.99944444444444402</v>
          </cell>
          <cell r="BI1153">
            <v>0.72330789290211173</v>
          </cell>
          <cell r="BJ1153">
            <v>0.46528775114246268</v>
          </cell>
        </row>
        <row r="1154">
          <cell r="A1154">
            <v>589</v>
          </cell>
          <cell r="AH1154">
            <v>2</v>
          </cell>
          <cell r="AJ1154">
            <v>7981.9333333333298</v>
          </cell>
          <cell r="AL1154">
            <v>0</v>
          </cell>
          <cell r="AO1154">
            <v>0.31851805006633988</v>
          </cell>
          <cell r="AQ1154">
            <v>0.34481656723073395</v>
          </cell>
          <cell r="AS1154">
            <v>0.32791653126450132</v>
          </cell>
          <cell r="AU1154">
            <v>0.31018200000000001</v>
          </cell>
          <cell r="AZ1154">
            <v>0.61716754129048312</v>
          </cell>
          <cell r="BA1154">
            <v>2</v>
          </cell>
          <cell r="BC1154">
            <v>3.2676554905202097E-2</v>
          </cell>
          <cell r="BE1154">
            <v>0.99964611872146103</v>
          </cell>
          <cell r="BI1154">
            <v>0.59231344465805891</v>
          </cell>
          <cell r="BJ1154">
            <v>0.38102195944610179</v>
          </cell>
        </row>
        <row r="1155">
          <cell r="A1155">
            <v>632</v>
          </cell>
          <cell r="AH1155">
            <v>3</v>
          </cell>
          <cell r="AJ1155">
            <v>8144.25</v>
          </cell>
          <cell r="AL1155">
            <v>0</v>
          </cell>
          <cell r="AO1155">
            <v>0.27331525051151101</v>
          </cell>
          <cell r="AQ1155">
            <v>0.29054053254776313</v>
          </cell>
          <cell r="AS1155">
            <v>0.25307556886266802</v>
          </cell>
          <cell r="AU1155">
            <v>0.26092799999999999</v>
          </cell>
          <cell r="AZ1155">
            <v>0.75922670658800406</v>
          </cell>
          <cell r="BA1155">
            <v>3</v>
          </cell>
          <cell r="BC1155">
            <v>1.3027859018135402E-3</v>
          </cell>
          <cell r="BE1155">
            <v>0.99969748858447505</v>
          </cell>
          <cell r="BI1155">
            <v>0.74941746136931164</v>
          </cell>
          <cell r="BJ1155">
            <v>0.48208345116816076</v>
          </cell>
        </row>
        <row r="1156">
          <cell r="A1156">
            <v>1934</v>
          </cell>
          <cell r="AH1156">
            <v>9</v>
          </cell>
          <cell r="AJ1156">
            <v>8353.126041088286</v>
          </cell>
          <cell r="AL1156">
            <v>0</v>
          </cell>
          <cell r="AO1156">
            <v>0</v>
          </cell>
          <cell r="AQ1156">
            <v>0</v>
          </cell>
          <cell r="AS1156">
            <v>0</v>
          </cell>
          <cell r="AU1156">
            <v>0.22444830649639089</v>
          </cell>
          <cell r="AZ1156">
            <v>2.154044813788194</v>
          </cell>
          <cell r="BA1156">
            <v>9</v>
          </cell>
          <cell r="BC1156">
            <v>7.2970818743629132E-3</v>
          </cell>
          <cell r="BE1156">
            <v>0.99494192723981367</v>
          </cell>
          <cell r="BI1156">
            <v>2.1286840184411888</v>
          </cell>
          <cell r="BJ1156">
            <v>1.3693347045605142</v>
          </cell>
        </row>
        <row r="1157">
          <cell r="A1157">
            <v>412</v>
          </cell>
          <cell r="AH1157">
            <v>2.88</v>
          </cell>
          <cell r="AJ1157">
            <v>8660.0166666666701</v>
          </cell>
          <cell r="AL1157">
            <v>0</v>
          </cell>
          <cell r="AO1157">
            <v>0.23728322492906362</v>
          </cell>
          <cell r="AQ1157">
            <v>0.24656640268674956</v>
          </cell>
          <cell r="AS1157">
            <v>0.22958846496550755</v>
          </cell>
          <cell r="AU1157">
            <v>0.22156500000000001</v>
          </cell>
          <cell r="AZ1157">
            <v>0.66121477910066173</v>
          </cell>
          <cell r="BA1157">
            <v>2.8799999999999901</v>
          </cell>
          <cell r="BC1157">
            <v>1.76046733477926E-3</v>
          </cell>
          <cell r="BE1157">
            <v>0.99880898021308995</v>
          </cell>
          <cell r="BI1157">
            <v>0.65926459859850894</v>
          </cell>
          <cell r="BJ1157">
            <v>0.42409013574977267</v>
          </cell>
        </row>
        <row r="1158">
          <cell r="A1158">
            <v>372</v>
          </cell>
          <cell r="AH1158">
            <v>3</v>
          </cell>
          <cell r="AJ1158">
            <v>7465.5666666666702</v>
          </cell>
          <cell r="AL1158">
            <v>190.06666666666698</v>
          </cell>
          <cell r="AO1158">
            <v>0.30677635166299899</v>
          </cell>
          <cell r="AQ1158">
            <v>0.31238292767727621</v>
          </cell>
          <cell r="AS1158">
            <v>0.30658018668651466</v>
          </cell>
          <cell r="AU1158">
            <v>0.227274</v>
          </cell>
          <cell r="AZ1158">
            <v>0.8574842541577411</v>
          </cell>
          <cell r="BA1158">
            <v>2.9751729663124098</v>
          </cell>
          <cell r="BC1158">
            <v>1.45390413642694E-2</v>
          </cell>
          <cell r="BE1158">
            <v>0.99938736681887397</v>
          </cell>
          <cell r="BI1158">
            <v>0.8444995695082218</v>
          </cell>
          <cell r="BJ1158">
            <v>0.54324763961954436</v>
          </cell>
        </row>
        <row r="1159">
          <cell r="A1159">
            <v>1820</v>
          </cell>
          <cell r="AH1159">
            <v>2.99</v>
          </cell>
          <cell r="AJ1159">
            <v>8261.102114635507</v>
          </cell>
          <cell r="AL1159">
            <v>0</v>
          </cell>
          <cell r="AO1159">
            <v>0</v>
          </cell>
          <cell r="AQ1159">
            <v>0</v>
          </cell>
          <cell r="AS1159">
            <v>0.20684323353334777</v>
          </cell>
          <cell r="AU1159">
            <v>0.24007553589315525</v>
          </cell>
          <cell r="AZ1159">
            <v>0.61949548443237656</v>
          </cell>
          <cell r="BA1159">
            <v>2.98999999999999</v>
          </cell>
          <cell r="BC1159">
            <v>2.2719048289150428E-2</v>
          </cell>
          <cell r="BE1159">
            <v>0.99343006990341565</v>
          </cell>
          <cell r="BI1159">
            <v>0.60242590035553911</v>
          </cell>
          <cell r="BJ1159">
            <v>0.38752707547785115</v>
          </cell>
        </row>
        <row r="1160">
          <cell r="A1160">
            <v>358</v>
          </cell>
          <cell r="AH1160">
            <v>4.5</v>
          </cell>
          <cell r="AJ1160">
            <v>8710.7999999999993</v>
          </cell>
          <cell r="AL1160">
            <v>0</v>
          </cell>
          <cell r="AO1160" t="str">
            <v>-</v>
          </cell>
          <cell r="AQ1160" t="str">
            <v>-</v>
          </cell>
          <cell r="AS1160" t="str">
            <v>-</v>
          </cell>
          <cell r="AU1160" t="str">
            <v>-</v>
          </cell>
          <cell r="AZ1160">
            <v>4.5</v>
          </cell>
          <cell r="BA1160">
            <v>4.5</v>
          </cell>
          <cell r="BC1160">
            <v>2.8592640824323098E-4</v>
          </cell>
          <cell r="BE1160">
            <v>1</v>
          </cell>
          <cell r="BI1160">
            <v>4.1444396563338319</v>
          </cell>
          <cell r="BJ1160">
            <v>2.6660251137369824</v>
          </cell>
        </row>
        <row r="1161">
          <cell r="A1161">
            <v>1946</v>
          </cell>
          <cell r="AH1161">
            <v>9</v>
          </cell>
          <cell r="AJ1161">
            <v>7891.4590163934399</v>
          </cell>
          <cell r="AL1161">
            <v>0</v>
          </cell>
          <cell r="AO1161">
            <v>0</v>
          </cell>
          <cell r="AQ1161">
            <v>0</v>
          </cell>
          <cell r="AS1161">
            <v>0</v>
          </cell>
          <cell r="AU1161">
            <v>0.29187147540983605</v>
          </cell>
          <cell r="AZ1161">
            <v>2.6516741482625816</v>
          </cell>
          <cell r="BA1161">
            <v>9</v>
          </cell>
          <cell r="BC1161">
            <v>6.744168340577548E-3</v>
          </cell>
          <cell r="BE1161">
            <v>0.98359345759413142</v>
          </cell>
          <cell r="BI1161">
            <v>2.6334576826551976</v>
          </cell>
          <cell r="BJ1161">
            <v>1.69404428586445</v>
          </cell>
        </row>
        <row r="1162">
          <cell r="A1162">
            <v>1892</v>
          </cell>
          <cell r="AH1162">
            <v>9</v>
          </cell>
          <cell r="AJ1162">
            <v>8495.9050259226224</v>
          </cell>
          <cell r="AL1162">
            <v>0</v>
          </cell>
          <cell r="AO1162">
            <v>0</v>
          </cell>
          <cell r="AQ1162">
            <v>0</v>
          </cell>
          <cell r="AS1162">
            <v>0.22871767036286697</v>
          </cell>
          <cell r="AU1162">
            <v>0.24306853167357495</v>
          </cell>
          <cell r="AZ1162">
            <v>2.0137944143119091</v>
          </cell>
          <cell r="BA1162">
            <v>9</v>
          </cell>
          <cell r="BC1162">
            <v>5.2702052438936215E-3</v>
          </cell>
          <cell r="BE1162">
            <v>0.99958683744052468</v>
          </cell>
          <cell r="BI1162">
            <v>2.0031769176773961</v>
          </cell>
          <cell r="BJ1162">
            <v>1.288598800473403</v>
          </cell>
        </row>
        <row r="1163">
          <cell r="A1163">
            <v>548</v>
          </cell>
          <cell r="AH1163">
            <v>3</v>
          </cell>
          <cell r="AJ1163">
            <v>8738</v>
          </cell>
          <cell r="AL1163">
            <v>0</v>
          </cell>
          <cell r="AO1163" t="str">
            <v>-</v>
          </cell>
          <cell r="AQ1163" t="str">
            <v>-</v>
          </cell>
          <cell r="AS1163" t="str">
            <v>-</v>
          </cell>
          <cell r="AU1163" t="str">
            <v>-</v>
          </cell>
          <cell r="AZ1163">
            <v>3</v>
          </cell>
          <cell r="BA1163">
            <v>3</v>
          </cell>
          <cell r="BC1163">
            <v>1E-4</v>
          </cell>
          <cell r="BE1163">
            <v>0.99748858447488598</v>
          </cell>
          <cell r="BI1163">
            <v>2.9921665068493088</v>
          </cell>
          <cell r="BJ1163">
            <v>1.9247936303166095</v>
          </cell>
        </row>
        <row r="1164">
          <cell r="A1164">
            <v>1874</v>
          </cell>
          <cell r="AH1164">
            <v>3</v>
          </cell>
          <cell r="AJ1164">
            <v>8637.2322899505762</v>
          </cell>
          <cell r="AL1164">
            <v>0</v>
          </cell>
          <cell r="AO1164" t="str">
            <v>-</v>
          </cell>
          <cell r="AQ1164" t="str">
            <v>-</v>
          </cell>
          <cell r="AS1164" t="str">
            <v>-</v>
          </cell>
          <cell r="AU1164" t="str">
            <v>-</v>
          </cell>
          <cell r="AZ1164">
            <v>3</v>
          </cell>
          <cell r="BA1164">
            <v>3</v>
          </cell>
          <cell r="BC1164">
            <v>4.7086742343887544E-3</v>
          </cell>
          <cell r="BE1164">
            <v>0.98598542122723487</v>
          </cell>
          <cell r="BI1164">
            <v>2.9782108173263313</v>
          </cell>
          <cell r="BJ1164">
            <v>1.9158162481291496</v>
          </cell>
        </row>
        <row r="1165">
          <cell r="A1165">
            <v>1961</v>
          </cell>
          <cell r="AH1165">
            <v>3</v>
          </cell>
          <cell r="AJ1165">
            <v>8585.8813838550232</v>
          </cell>
          <cell r="AL1165">
            <v>0</v>
          </cell>
          <cell r="AO1165" t="str">
            <v>-</v>
          </cell>
          <cell r="AQ1165" t="str">
            <v>-</v>
          </cell>
          <cell r="AS1165" t="str">
            <v>-</v>
          </cell>
          <cell r="AU1165" t="str">
            <v>-</v>
          </cell>
          <cell r="AZ1165">
            <v>3</v>
          </cell>
          <cell r="BA1165">
            <v>3</v>
          </cell>
          <cell r="BC1165">
            <v>6.2558837309020319E-3</v>
          </cell>
          <cell r="BE1165">
            <v>0.98621109882421976</v>
          </cell>
          <cell r="BI1165">
            <v>2.9742074262263132</v>
          </cell>
          <cell r="BJ1165">
            <v>1.9132409563894213</v>
          </cell>
        </row>
        <row r="1166">
          <cell r="A1166">
            <v>1962</v>
          </cell>
          <cell r="AH1166">
            <v>3</v>
          </cell>
          <cell r="AJ1166">
            <v>7724.4151565074098</v>
          </cell>
          <cell r="AL1166">
            <v>0</v>
          </cell>
          <cell r="AO1166" t="str">
            <v>-</v>
          </cell>
          <cell r="AQ1166" t="str">
            <v>-</v>
          </cell>
          <cell r="AS1166" t="str">
            <v>-</v>
          </cell>
          <cell r="AU1166" t="str">
            <v>-</v>
          </cell>
          <cell r="AZ1166">
            <v>3</v>
          </cell>
          <cell r="BA1166">
            <v>3</v>
          </cell>
          <cell r="BC1166">
            <v>9.4121911037891252E-3</v>
          </cell>
          <cell r="BE1166">
            <v>0.98054847178653903</v>
          </cell>
          <cell r="BI1166">
            <v>2.6569025750127917</v>
          </cell>
          <cell r="BJ1166">
            <v>1.7091258594901348</v>
          </cell>
        </row>
        <row r="1167">
          <cell r="A1167">
            <v>1806</v>
          </cell>
          <cell r="AH1167">
            <v>9</v>
          </cell>
          <cell r="AJ1167">
            <v>8587.5368137746973</v>
          </cell>
          <cell r="AL1167">
            <v>0</v>
          </cell>
          <cell r="AO1167">
            <v>0</v>
          </cell>
          <cell r="AQ1167">
            <v>0</v>
          </cell>
          <cell r="AS1167">
            <v>0.26336208705753916</v>
          </cell>
          <cell r="AU1167">
            <v>0.23990933056839367</v>
          </cell>
          <cell r="AZ1167">
            <v>2.227462786814407</v>
          </cell>
          <cell r="BA1167">
            <v>9</v>
          </cell>
          <cell r="BC1167">
            <v>5.715954028610617E-3</v>
          </cell>
          <cell r="BE1167">
            <v>0.99273100298922345</v>
          </cell>
          <cell r="BI1167">
            <v>2.2146374848428447</v>
          </cell>
          <cell r="BJ1167">
            <v>1.4246266424439271</v>
          </cell>
        </row>
        <row r="1168">
          <cell r="A1168">
            <v>404</v>
          </cell>
          <cell r="AH1168">
            <v>528.01</v>
          </cell>
          <cell r="AJ1168" t="str">
            <v>-</v>
          </cell>
          <cell r="AL1168" t="str">
            <v>-</v>
          </cell>
          <cell r="AO1168" t="str">
            <v>-</v>
          </cell>
          <cell r="AQ1168" t="str">
            <v>-</v>
          </cell>
          <cell r="AS1168" t="str">
            <v>-</v>
          </cell>
          <cell r="AU1168" t="str">
            <v>-</v>
          </cell>
          <cell r="AZ1168">
            <v>496.24374663242003</v>
          </cell>
          <cell r="BA1168">
            <v>496.24374663242003</v>
          </cell>
          <cell r="BC1168" t="str">
            <v>-</v>
          </cell>
          <cell r="BE1168" t="str">
            <v>-</v>
          </cell>
          <cell r="BI1168">
            <v>480.05574897028663</v>
          </cell>
          <cell r="BJ1168">
            <v>308.80910059642338</v>
          </cell>
        </row>
        <row r="1169">
          <cell r="A1169">
            <v>1948</v>
          </cell>
          <cell r="AH1169" t="str">
            <v>-</v>
          </cell>
          <cell r="AJ1169">
            <v>1445.5606557377048</v>
          </cell>
          <cell r="AL1169">
            <v>0</v>
          </cell>
          <cell r="AO1169">
            <v>0</v>
          </cell>
          <cell r="AQ1169">
            <v>0</v>
          </cell>
          <cell r="AS1169">
            <v>0</v>
          </cell>
          <cell r="AU1169">
            <v>0</v>
          </cell>
          <cell r="AZ1169">
            <v>0.48908656512398724</v>
          </cell>
          <cell r="BA1169">
            <v>1.66</v>
          </cell>
          <cell r="BC1169">
            <v>1.7064437158469943E-3</v>
          </cell>
          <cell r="BE1169">
            <v>0.18142076502732238</v>
          </cell>
          <cell r="BI1169">
            <v>0.44068335344736109</v>
          </cell>
          <cell r="BJ1169">
            <v>0.28348172127466503</v>
          </cell>
        </row>
        <row r="1170">
          <cell r="A1170">
            <v>1662</v>
          </cell>
          <cell r="AH1170">
            <v>9</v>
          </cell>
          <cell r="AJ1170">
            <v>8624.6666666666697</v>
          </cell>
          <cell r="AL1170">
            <v>0</v>
          </cell>
          <cell r="AO1170">
            <v>0.25371085214745664</v>
          </cell>
          <cell r="AQ1170">
            <v>0.37699779108610076</v>
          </cell>
          <cell r="AS1170">
            <v>0.34634260296266728</v>
          </cell>
          <cell r="AU1170">
            <v>0.29066399999999998</v>
          </cell>
          <cell r="AZ1170">
            <v>2.2833976693271096</v>
          </cell>
          <cell r="BA1170">
            <v>9</v>
          </cell>
          <cell r="BC1170">
            <v>2.4150971798794301E-3</v>
          </cell>
          <cell r="BE1170">
            <v>0.99974315068493114</v>
          </cell>
          <cell r="BI1170">
            <v>2.2750459746976301</v>
          </cell>
          <cell r="BJ1170">
            <v>1.4634860696259961</v>
          </cell>
        </row>
        <row r="1171">
          <cell r="A1171">
            <v>427</v>
          </cell>
          <cell r="AH1171">
            <v>1.33</v>
          </cell>
          <cell r="AJ1171">
            <v>8760</v>
          </cell>
          <cell r="AL1171">
            <v>0</v>
          </cell>
          <cell r="AO1171">
            <v>8.2763196547255558E-2</v>
          </cell>
          <cell r="AQ1171">
            <v>2.7736986644694855E-2</v>
          </cell>
          <cell r="AS1171">
            <v>3.18668057129134E-2</v>
          </cell>
          <cell r="AU1171">
            <v>0.16126099999999999</v>
          </cell>
          <cell r="AZ1171">
            <v>3.6890192237444157E-2</v>
          </cell>
          <cell r="BA1171">
            <v>1.33</v>
          </cell>
          <cell r="BC1171">
            <v>6.7372750091274202E-3</v>
          </cell>
          <cell r="BE1171">
            <v>1</v>
          </cell>
          <cell r="BI1171">
            <v>3.6353825675962639E-2</v>
          </cell>
          <cell r="BJ1171">
            <v>2.3385601014702259E-2</v>
          </cell>
        </row>
        <row r="1172">
          <cell r="A1172">
            <v>405</v>
          </cell>
          <cell r="AH1172">
            <v>1.0032700000000001</v>
          </cell>
          <cell r="AJ1172">
            <v>0</v>
          </cell>
          <cell r="AL1172">
            <v>0</v>
          </cell>
          <cell r="AO1172" t="str">
            <v>-</v>
          </cell>
          <cell r="AQ1172" t="str">
            <v>-</v>
          </cell>
          <cell r="AS1172" t="str">
            <v>-</v>
          </cell>
          <cell r="AU1172" t="str">
            <v>-</v>
          </cell>
          <cell r="AZ1172">
            <v>0</v>
          </cell>
          <cell r="BA1172">
            <v>0</v>
          </cell>
          <cell r="BC1172">
            <v>0.15031816131856041</v>
          </cell>
          <cell r="BE1172">
            <v>0.33589005323244842</v>
          </cell>
          <cell r="BI1172">
            <v>0</v>
          </cell>
          <cell r="BJ1172">
            <v>0</v>
          </cell>
        </row>
        <row r="1173">
          <cell r="A1173">
            <v>405</v>
          </cell>
          <cell r="AH1173">
            <v>0.99534999999999996</v>
          </cell>
          <cell r="AJ1173">
            <v>0</v>
          </cell>
          <cell r="AL1173">
            <v>0</v>
          </cell>
          <cell r="AO1173" t="str">
            <v>-</v>
          </cell>
          <cell r="AQ1173" t="str">
            <v>-</v>
          </cell>
          <cell r="AS1173" t="str">
            <v>-</v>
          </cell>
          <cell r="AU1173" t="str">
            <v>-</v>
          </cell>
          <cell r="AZ1173">
            <v>0</v>
          </cell>
          <cell r="BA1173">
            <v>0</v>
          </cell>
          <cell r="BC1173">
            <v>0.16250667965945845</v>
          </cell>
          <cell r="BE1173">
            <v>0.33323847467273759</v>
          </cell>
          <cell r="BI1173">
            <v>0</v>
          </cell>
          <cell r="BJ1173">
            <v>0</v>
          </cell>
        </row>
        <row r="1174">
          <cell r="A1174">
            <v>405</v>
          </cell>
          <cell r="AH1174">
            <v>0.98824000000000001</v>
          </cell>
          <cell r="AJ1174">
            <v>0</v>
          </cell>
          <cell r="AL1174">
            <v>0</v>
          </cell>
          <cell r="AO1174" t="str">
            <v>-</v>
          </cell>
          <cell r="AQ1174" t="str">
            <v>-</v>
          </cell>
          <cell r="AS1174" t="str">
            <v>-</v>
          </cell>
          <cell r="AU1174" t="str">
            <v>-</v>
          </cell>
          <cell r="AZ1174">
            <v>0</v>
          </cell>
          <cell r="BA1174">
            <v>0</v>
          </cell>
          <cell r="BC1174">
            <v>0.14698663497460054</v>
          </cell>
          <cell r="BE1174">
            <v>0.3308580802839064</v>
          </cell>
          <cell r="BI1174">
            <v>0</v>
          </cell>
          <cell r="BJ1174">
            <v>0</v>
          </cell>
        </row>
        <row r="1175">
          <cell r="A1175">
            <v>65</v>
          </cell>
          <cell r="AH1175">
            <v>1.1832337708</v>
          </cell>
          <cell r="AJ1175">
            <v>8760</v>
          </cell>
          <cell r="AL1175">
            <v>0</v>
          </cell>
          <cell r="AO1175" t="str">
            <v>-</v>
          </cell>
          <cell r="AQ1175" t="str">
            <v>-</v>
          </cell>
          <cell r="AS1175" t="str">
            <v>-</v>
          </cell>
          <cell r="AU1175" t="str">
            <v>-</v>
          </cell>
          <cell r="AZ1175">
            <v>1.1832337708</v>
          </cell>
          <cell r="BA1175">
            <v>1.6</v>
          </cell>
          <cell r="BC1175">
            <v>1E-4</v>
          </cell>
          <cell r="BE1175">
            <v>1</v>
          </cell>
          <cell r="BI1175">
            <v>1.1831154474229202</v>
          </cell>
          <cell r="BJ1175">
            <v>0.76107164220841572</v>
          </cell>
        </row>
        <row r="1176">
          <cell r="A1176">
            <v>66</v>
          </cell>
          <cell r="AH1176" t="str">
            <v>-</v>
          </cell>
          <cell r="AJ1176">
            <v>0</v>
          </cell>
          <cell r="AL1176">
            <v>0</v>
          </cell>
          <cell r="AO1176" t="str">
            <v>-</v>
          </cell>
          <cell r="AQ1176" t="str">
            <v>-</v>
          </cell>
          <cell r="AS1176" t="str">
            <v>-</v>
          </cell>
          <cell r="AU1176" t="str">
            <v>-</v>
          </cell>
          <cell r="AZ1176" t="str">
            <v>-</v>
          </cell>
          <cell r="BA1176">
            <v>0</v>
          </cell>
          <cell r="BC1176" t="str">
            <v>-</v>
          </cell>
          <cell r="BE1176" t="str">
            <v>-</v>
          </cell>
          <cell r="BI1176" t="str">
            <v>-</v>
          </cell>
          <cell r="BJ1176" t="str">
            <v>-</v>
          </cell>
        </row>
        <row r="1177">
          <cell r="A1177">
            <v>67</v>
          </cell>
          <cell r="AH1177">
            <v>2.0276709289400001</v>
          </cell>
          <cell r="AJ1177">
            <v>8760</v>
          </cell>
          <cell r="AL1177">
            <v>0</v>
          </cell>
          <cell r="AO1177" t="str">
            <v>-</v>
          </cell>
          <cell r="AQ1177" t="str">
            <v>-</v>
          </cell>
          <cell r="AS1177" t="str">
            <v>-</v>
          </cell>
          <cell r="AU1177" t="str">
            <v>-</v>
          </cell>
          <cell r="AZ1177">
            <v>2.0276709289400006</v>
          </cell>
          <cell r="BA1177">
            <v>2.5</v>
          </cell>
          <cell r="BC1177">
            <v>1E-4</v>
          </cell>
          <cell r="BE1177">
            <v>1</v>
          </cell>
          <cell r="BI1177">
            <v>2.027468161847104</v>
          </cell>
          <cell r="BJ1177">
            <v>1.3042248132448486</v>
          </cell>
        </row>
        <row r="1178">
          <cell r="A1178">
            <v>68</v>
          </cell>
          <cell r="AH1178">
            <v>6.1727292236799993</v>
          </cell>
          <cell r="AJ1178">
            <v>8760</v>
          </cell>
          <cell r="AL1178">
            <v>0</v>
          </cell>
          <cell r="AO1178" t="str">
            <v>-</v>
          </cell>
          <cell r="AQ1178" t="str">
            <v>-</v>
          </cell>
          <cell r="AS1178" t="str">
            <v>-</v>
          </cell>
          <cell r="AU1178" t="str">
            <v>-</v>
          </cell>
          <cell r="AZ1178">
            <v>6.1727292236799993</v>
          </cell>
          <cell r="BA1178">
            <v>6.4</v>
          </cell>
          <cell r="BC1178">
            <v>1E-4</v>
          </cell>
          <cell r="BE1178">
            <v>1</v>
          </cell>
          <cell r="BI1178">
            <v>6.1721119507576274</v>
          </cell>
          <cell r="BJ1178">
            <v>3.9703812408918213</v>
          </cell>
        </row>
        <row r="1179">
          <cell r="A1179">
            <v>8</v>
          </cell>
          <cell r="AH1179" t="str">
            <v>-</v>
          </cell>
          <cell r="AJ1179">
            <v>3082.3556984063198</v>
          </cell>
          <cell r="AL1179">
            <v>2.6516673362796301</v>
          </cell>
          <cell r="AO1179" t="str">
            <v>-</v>
          </cell>
          <cell r="AQ1179" t="str">
            <v>-</v>
          </cell>
          <cell r="AS1179" t="str">
            <v>-</v>
          </cell>
          <cell r="AU1179" t="str">
            <v>-</v>
          </cell>
          <cell r="AZ1179" t="str">
            <v>-</v>
          </cell>
          <cell r="BA1179">
            <v>1</v>
          </cell>
          <cell r="BC1179" t="str">
            <v>-</v>
          </cell>
          <cell r="BE1179" t="str">
            <v>-</v>
          </cell>
          <cell r="BI1179" t="str">
            <v>-</v>
          </cell>
          <cell r="BJ1179" t="str">
            <v>-</v>
          </cell>
        </row>
        <row r="1180">
          <cell r="A1180">
            <v>8</v>
          </cell>
          <cell r="AH1180" t="str">
            <v>-</v>
          </cell>
          <cell r="AJ1180">
            <v>2773.5923664122156</v>
          </cell>
          <cell r="AL1180">
            <v>34.679389312977207</v>
          </cell>
          <cell r="AO1180" t="str">
            <v>-</v>
          </cell>
          <cell r="AQ1180" t="str">
            <v>-</v>
          </cell>
          <cell r="AS1180" t="str">
            <v>-</v>
          </cell>
          <cell r="AU1180" t="str">
            <v>-</v>
          </cell>
          <cell r="AZ1180" t="str">
            <v>-</v>
          </cell>
          <cell r="BA1180">
            <v>0.79800000000000004</v>
          </cell>
          <cell r="BC1180" t="str">
            <v>-</v>
          </cell>
          <cell r="BE1180" t="str">
            <v>-</v>
          </cell>
          <cell r="BI1180" t="str">
            <v>-</v>
          </cell>
          <cell r="BJ1180" t="str">
            <v>-</v>
          </cell>
        </row>
        <row r="1181">
          <cell r="A1181">
            <v>8</v>
          </cell>
          <cell r="AH1181" t="str">
            <v>-</v>
          </cell>
          <cell r="AJ1181">
            <v>2430.002785589928</v>
          </cell>
          <cell r="AL1181">
            <v>1.7212535154680597</v>
          </cell>
          <cell r="AO1181" t="str">
            <v>-</v>
          </cell>
          <cell r="AQ1181" t="str">
            <v>-</v>
          </cell>
          <cell r="AS1181" t="str">
            <v>-</v>
          </cell>
          <cell r="AU1181" t="str">
            <v>-</v>
          </cell>
          <cell r="AZ1181" t="str">
            <v>-</v>
          </cell>
          <cell r="BA1181">
            <v>0.69099999999999995</v>
          </cell>
          <cell r="BC1181" t="str">
            <v>-</v>
          </cell>
          <cell r="BE1181" t="str">
            <v>-</v>
          </cell>
          <cell r="BI1181" t="str">
            <v>-</v>
          </cell>
          <cell r="BJ1181" t="str">
            <v>-</v>
          </cell>
        </row>
        <row r="1182">
          <cell r="A1182">
            <v>9</v>
          </cell>
          <cell r="AH1182" t="str">
            <v>-</v>
          </cell>
          <cell r="AJ1182">
            <v>3313.7549683102361</v>
          </cell>
          <cell r="AL1182">
            <v>2.612794070254592</v>
          </cell>
          <cell r="AO1182" t="str">
            <v>-</v>
          </cell>
          <cell r="AQ1182" t="str">
            <v>-</v>
          </cell>
          <cell r="AS1182" t="str">
            <v>-</v>
          </cell>
          <cell r="AU1182" t="str">
            <v>-</v>
          </cell>
          <cell r="AZ1182" t="str">
            <v>-</v>
          </cell>
          <cell r="BA1182">
            <v>1.175</v>
          </cell>
          <cell r="BC1182" t="str">
            <v>-</v>
          </cell>
          <cell r="BE1182" t="str">
            <v>-</v>
          </cell>
          <cell r="BI1182" t="str">
            <v>-</v>
          </cell>
          <cell r="BJ1182" t="str">
            <v>-</v>
          </cell>
        </row>
        <row r="1183">
          <cell r="A1183">
            <v>9</v>
          </cell>
          <cell r="AH1183" t="str">
            <v>-</v>
          </cell>
          <cell r="AJ1183">
            <v>3313.3321248254392</v>
          </cell>
          <cell r="AL1183">
            <v>3.0356375550542496</v>
          </cell>
          <cell r="AO1183" t="str">
            <v>-</v>
          </cell>
          <cell r="AQ1183" t="str">
            <v>-</v>
          </cell>
          <cell r="AS1183" t="str">
            <v>-</v>
          </cell>
          <cell r="AU1183" t="str">
            <v>-</v>
          </cell>
          <cell r="AZ1183" t="str">
            <v>-</v>
          </cell>
          <cell r="BA1183">
            <v>1.175</v>
          </cell>
          <cell r="BC1183" t="str">
            <v>-</v>
          </cell>
          <cell r="BE1183" t="str">
            <v>-</v>
          </cell>
          <cell r="BI1183" t="str">
            <v>-</v>
          </cell>
          <cell r="BJ1183" t="str">
            <v>-</v>
          </cell>
        </row>
        <row r="1184">
          <cell r="A1184">
            <v>9</v>
          </cell>
          <cell r="AH1184" t="str">
            <v>-</v>
          </cell>
          <cell r="AJ1184">
            <v>1988.667418627135</v>
          </cell>
          <cell r="AL1184">
            <v>1.9453915565581701</v>
          </cell>
          <cell r="AO1184" t="str">
            <v>-</v>
          </cell>
          <cell r="AQ1184" t="str">
            <v>-</v>
          </cell>
          <cell r="AS1184" t="str">
            <v>-</v>
          </cell>
          <cell r="AU1184" t="str">
            <v>-</v>
          </cell>
          <cell r="AZ1184" t="str">
            <v>-</v>
          </cell>
          <cell r="BA1184">
            <v>0.753</v>
          </cell>
          <cell r="BC1184" t="str">
            <v>-</v>
          </cell>
          <cell r="BE1184" t="str">
            <v>-</v>
          </cell>
          <cell r="BI1184" t="str">
            <v>-</v>
          </cell>
          <cell r="BJ1184" t="str">
            <v>-</v>
          </cell>
        </row>
        <row r="1185">
          <cell r="A1185">
            <v>10</v>
          </cell>
          <cell r="AH1185" t="str">
            <v>-</v>
          </cell>
          <cell r="AJ1185">
            <v>3968.0454956994122</v>
          </cell>
          <cell r="AL1185">
            <v>5.4809868718877164</v>
          </cell>
          <cell r="AO1185" t="str">
            <v>-</v>
          </cell>
          <cell r="AQ1185" t="str">
            <v>-</v>
          </cell>
          <cell r="AS1185" t="str">
            <v>-</v>
          </cell>
          <cell r="AU1185" t="str">
            <v>-</v>
          </cell>
          <cell r="AZ1185" t="str">
            <v>-</v>
          </cell>
          <cell r="BA1185">
            <v>1.002</v>
          </cell>
          <cell r="BC1185" t="str">
            <v>-</v>
          </cell>
          <cell r="BE1185" t="str">
            <v>-</v>
          </cell>
          <cell r="BI1185" t="str">
            <v>-</v>
          </cell>
          <cell r="BJ1185" t="str">
            <v>-</v>
          </cell>
        </row>
        <row r="1186">
          <cell r="A1186">
            <v>10</v>
          </cell>
          <cell r="AH1186" t="str">
            <v>-</v>
          </cell>
          <cell r="AJ1186">
            <v>4779.8984910215804</v>
          </cell>
          <cell r="AL1186">
            <v>6.5750264071223601</v>
          </cell>
          <cell r="AO1186" t="str">
            <v>-</v>
          </cell>
          <cell r="AQ1186" t="str">
            <v>-</v>
          </cell>
          <cell r="AS1186" t="str">
            <v>-</v>
          </cell>
          <cell r="AU1186" t="str">
            <v>-</v>
          </cell>
          <cell r="AZ1186" t="str">
            <v>-</v>
          </cell>
          <cell r="BA1186">
            <v>1.2070000000000001</v>
          </cell>
          <cell r="BC1186" t="str">
            <v>-</v>
          </cell>
          <cell r="BE1186" t="str">
            <v>-</v>
          </cell>
          <cell r="BI1186" t="str">
            <v>-</v>
          </cell>
          <cell r="BJ1186" t="str">
            <v>-</v>
          </cell>
        </row>
        <row r="1187">
          <cell r="A1187">
            <v>11</v>
          </cell>
          <cell r="AH1187">
            <v>0.46700000000000003</v>
          </cell>
          <cell r="AJ1187">
            <v>8754.3833333333296</v>
          </cell>
          <cell r="AL1187">
            <v>5.6166666666666698</v>
          </cell>
          <cell r="AO1187" t="str">
            <v>-</v>
          </cell>
          <cell r="AQ1187" t="str">
            <v>-</v>
          </cell>
          <cell r="AS1187" t="str">
            <v>-</v>
          </cell>
          <cell r="AU1187" t="str">
            <v>-</v>
          </cell>
          <cell r="AZ1187">
            <v>0.46700000000000003</v>
          </cell>
          <cell r="BA1187">
            <v>0.46700000000000003</v>
          </cell>
          <cell r="BC1187">
            <v>5.1798941798941803E-2</v>
          </cell>
          <cell r="BE1187">
            <v>1</v>
          </cell>
          <cell r="BI1187">
            <v>0.43997591085714277</v>
          </cell>
          <cell r="BJ1187">
            <v>0.28302663931704336</v>
          </cell>
        </row>
        <row r="1188">
          <cell r="A1188">
            <v>12</v>
          </cell>
          <cell r="AH1188" t="str">
            <v>-</v>
          </cell>
          <cell r="AJ1188">
            <v>3651.7600786627349</v>
          </cell>
          <cell r="AL1188">
            <v>2.666666666666667</v>
          </cell>
          <cell r="AO1188" t="str">
            <v>-</v>
          </cell>
          <cell r="AQ1188" t="str">
            <v>-</v>
          </cell>
          <cell r="AS1188" t="str">
            <v>-</v>
          </cell>
          <cell r="AU1188" t="str">
            <v>-</v>
          </cell>
          <cell r="AZ1188" t="str">
            <v>-</v>
          </cell>
          <cell r="BA1188">
            <v>1.1200000000000001</v>
          </cell>
          <cell r="BC1188" t="str">
            <v>-</v>
          </cell>
          <cell r="BE1188" t="str">
            <v>-</v>
          </cell>
          <cell r="BI1188" t="str">
            <v>-</v>
          </cell>
          <cell r="BJ1188" t="str">
            <v>-</v>
          </cell>
        </row>
        <row r="1189">
          <cell r="A1189">
            <v>12</v>
          </cell>
          <cell r="AH1189" t="str">
            <v>-</v>
          </cell>
          <cell r="AJ1189">
            <v>3857.2123893805301</v>
          </cell>
          <cell r="AL1189">
            <v>2.9833333333333329</v>
          </cell>
          <cell r="AO1189" t="str">
            <v>-</v>
          </cell>
          <cell r="AQ1189" t="str">
            <v>-</v>
          </cell>
          <cell r="AS1189" t="str">
            <v>-</v>
          </cell>
          <cell r="AU1189" t="str">
            <v>-</v>
          </cell>
          <cell r="AZ1189" t="str">
            <v>-</v>
          </cell>
          <cell r="BA1189">
            <v>1.2529999999999999</v>
          </cell>
          <cell r="BC1189" t="str">
            <v>-</v>
          </cell>
          <cell r="BE1189" t="str">
            <v>-</v>
          </cell>
          <cell r="BI1189" t="str">
            <v>-</v>
          </cell>
          <cell r="BJ1189" t="str">
            <v>-</v>
          </cell>
        </row>
        <row r="1190">
          <cell r="A1190">
            <v>12</v>
          </cell>
          <cell r="AH1190" t="str">
            <v>-</v>
          </cell>
          <cell r="AJ1190">
            <v>0</v>
          </cell>
          <cell r="AL1190">
            <v>0</v>
          </cell>
          <cell r="AO1190" t="str">
            <v>-</v>
          </cell>
          <cell r="AQ1190" t="str">
            <v>-</v>
          </cell>
          <cell r="AS1190" t="str">
            <v>-</v>
          </cell>
          <cell r="AU1190" t="str">
            <v>-</v>
          </cell>
          <cell r="AZ1190" t="str">
            <v>-</v>
          </cell>
          <cell r="BA1190">
            <v>0</v>
          </cell>
          <cell r="BC1190" t="str">
            <v>-</v>
          </cell>
          <cell r="BE1190" t="str">
            <v>-</v>
          </cell>
          <cell r="BI1190" t="str">
            <v>-</v>
          </cell>
          <cell r="BJ1190" t="str">
            <v>-</v>
          </cell>
        </row>
        <row r="1191">
          <cell r="A1191">
            <v>13</v>
          </cell>
          <cell r="AH1191" t="str">
            <v>-</v>
          </cell>
          <cell r="AJ1191" t="str">
            <v>-</v>
          </cell>
          <cell r="AL1191" t="str">
            <v>-</v>
          </cell>
          <cell r="AO1191" t="str">
            <v>-</v>
          </cell>
          <cell r="AQ1191" t="str">
            <v>-</v>
          </cell>
          <cell r="AS1191" t="str">
            <v>-</v>
          </cell>
          <cell r="AU1191" t="str">
            <v>-</v>
          </cell>
          <cell r="AZ1191" t="str">
            <v>-</v>
          </cell>
          <cell r="BA1191">
            <v>1.141</v>
          </cell>
          <cell r="BC1191" t="str">
            <v>-</v>
          </cell>
          <cell r="BE1191" t="str">
            <v>-</v>
          </cell>
          <cell r="BI1191" t="str">
            <v>-</v>
          </cell>
          <cell r="BJ1191" t="str">
            <v>-</v>
          </cell>
        </row>
        <row r="1192">
          <cell r="A1192">
            <v>13</v>
          </cell>
          <cell r="AH1192" t="str">
            <v>-</v>
          </cell>
          <cell r="AJ1192" t="str">
            <v>-</v>
          </cell>
          <cell r="AL1192" t="str">
            <v>-</v>
          </cell>
          <cell r="AO1192" t="str">
            <v>-</v>
          </cell>
          <cell r="AQ1192" t="str">
            <v>-</v>
          </cell>
          <cell r="AS1192" t="str">
            <v>-</v>
          </cell>
          <cell r="AU1192" t="str">
            <v>-</v>
          </cell>
          <cell r="AZ1192" t="str">
            <v>-</v>
          </cell>
          <cell r="BA1192">
            <v>1.1970000000000001</v>
          </cell>
          <cell r="BC1192" t="str">
            <v>-</v>
          </cell>
          <cell r="BE1192" t="str">
            <v>-</v>
          </cell>
          <cell r="BI1192" t="str">
            <v>-</v>
          </cell>
          <cell r="BJ1192" t="str">
            <v>-</v>
          </cell>
        </row>
        <row r="1193">
          <cell r="A1193">
            <v>13</v>
          </cell>
          <cell r="AH1193" t="str">
            <v>-</v>
          </cell>
          <cell r="AJ1193" t="str">
            <v>-</v>
          </cell>
          <cell r="AL1193" t="str">
            <v>-</v>
          </cell>
          <cell r="AO1193" t="str">
            <v>-</v>
          </cell>
          <cell r="AQ1193" t="str">
            <v>-</v>
          </cell>
          <cell r="AS1193" t="str">
            <v>-</v>
          </cell>
          <cell r="AU1193" t="str">
            <v>-</v>
          </cell>
          <cell r="AZ1193" t="str">
            <v>-</v>
          </cell>
          <cell r="BA1193">
            <v>0.749</v>
          </cell>
          <cell r="BC1193" t="str">
            <v>-</v>
          </cell>
          <cell r="BE1193" t="str">
            <v>-</v>
          </cell>
          <cell r="BI1193" t="str">
            <v>-</v>
          </cell>
          <cell r="BJ1193" t="str">
            <v>-</v>
          </cell>
        </row>
        <row r="1194">
          <cell r="A1194">
            <v>14</v>
          </cell>
          <cell r="AH1194">
            <v>0.42499999999999999</v>
          </cell>
          <cell r="AJ1194">
            <v>8695.2333333333299</v>
          </cell>
          <cell r="AL1194">
            <v>2.25</v>
          </cell>
          <cell r="AO1194" t="str">
            <v>-</v>
          </cell>
          <cell r="AQ1194" t="str">
            <v>-</v>
          </cell>
          <cell r="AS1194" t="str">
            <v>-</v>
          </cell>
          <cell r="AU1194" t="str">
            <v>-</v>
          </cell>
          <cell r="AZ1194">
            <v>0.42499999999999999</v>
          </cell>
          <cell r="BA1194">
            <v>0.42499999999999999</v>
          </cell>
          <cell r="BC1194">
            <v>0.20179745502115101</v>
          </cell>
          <cell r="BE1194">
            <v>1</v>
          </cell>
          <cell r="BI1194">
            <v>0.33682750543653678</v>
          </cell>
          <cell r="BJ1194">
            <v>0.21667358266848283</v>
          </cell>
        </row>
        <row r="1195">
          <cell r="A1195">
            <v>2197</v>
          </cell>
          <cell r="AH1195">
            <v>3</v>
          </cell>
          <cell r="AJ1195">
            <v>2376.75</v>
          </cell>
          <cell r="AL1195">
            <v>8.9166666666666696</v>
          </cell>
          <cell r="AO1195">
            <v>0</v>
          </cell>
          <cell r="AQ1195">
            <v>0</v>
          </cell>
          <cell r="AS1195">
            <v>0</v>
          </cell>
          <cell r="AU1195">
            <v>0</v>
          </cell>
          <cell r="AZ1195">
            <v>0.66141720109314195</v>
          </cell>
          <cell r="BA1195">
            <v>2.9887872013413399</v>
          </cell>
          <cell r="BC1195">
            <v>9.4059999999999994E-3</v>
          </cell>
          <cell r="BE1195">
            <v>1</v>
          </cell>
          <cell r="BI1195">
            <v>0.18309584359387748</v>
          </cell>
          <cell r="BJ1195">
            <v>0.11778145122613333</v>
          </cell>
        </row>
        <row r="1196">
          <cell r="A1196">
            <v>1913</v>
          </cell>
          <cell r="AH1196">
            <v>152.46</v>
          </cell>
          <cell r="AJ1196">
            <v>368.4</v>
          </cell>
          <cell r="AL1196">
            <v>219.61666666666699</v>
          </cell>
          <cell r="AO1196">
            <v>0</v>
          </cell>
          <cell r="AQ1196">
            <v>0</v>
          </cell>
          <cell r="AS1196">
            <v>0</v>
          </cell>
          <cell r="AU1196">
            <v>0</v>
          </cell>
          <cell r="AZ1196">
            <v>36.489519145572011</v>
          </cell>
          <cell r="BA1196">
            <v>152.46</v>
          </cell>
          <cell r="BC1196">
            <v>3.509E-3</v>
          </cell>
          <cell r="BE1196">
            <v>1</v>
          </cell>
          <cell r="BI1196">
            <v>2.476415853471003</v>
          </cell>
          <cell r="BJ1196">
            <v>1.5930227979843208</v>
          </cell>
        </row>
        <row r="1197">
          <cell r="A1197">
            <v>2174</v>
          </cell>
          <cell r="AH1197">
            <v>3</v>
          </cell>
          <cell r="AJ1197">
            <v>1965.052421367948</v>
          </cell>
          <cell r="AL1197">
            <v>0</v>
          </cell>
          <cell r="AO1197">
            <v>0</v>
          </cell>
          <cell r="AQ1197">
            <v>0</v>
          </cell>
          <cell r="AS1197">
            <v>0</v>
          </cell>
          <cell r="AU1197">
            <v>0</v>
          </cell>
          <cell r="AZ1197">
            <v>0.71801493792939808</v>
          </cell>
          <cell r="BA1197">
            <v>3</v>
          </cell>
          <cell r="BC1197">
            <v>9.3919121318022953E-3</v>
          </cell>
          <cell r="BE1197">
            <v>0.99850224663005482</v>
          </cell>
          <cell r="BI1197">
            <v>0.15979020748686348</v>
          </cell>
          <cell r="BJ1197">
            <v>0.10278945802436046</v>
          </cell>
        </row>
        <row r="1198">
          <cell r="A1198">
            <v>297</v>
          </cell>
          <cell r="AH1198">
            <v>4.1672403564400007</v>
          </cell>
          <cell r="AJ1198">
            <v>8760</v>
          </cell>
          <cell r="AL1198">
            <v>0</v>
          </cell>
          <cell r="AO1198" t="str">
            <v>-</v>
          </cell>
          <cell r="AQ1198" t="str">
            <v>-</v>
          </cell>
          <cell r="AS1198" t="str">
            <v>-</v>
          </cell>
          <cell r="AU1198" t="str">
            <v>-</v>
          </cell>
          <cell r="AZ1198">
            <v>4.1672403564400007</v>
          </cell>
          <cell r="BA1198">
            <v>5.3</v>
          </cell>
          <cell r="BC1198">
            <v>1E-4</v>
          </cell>
          <cell r="BE1198">
            <v>1</v>
          </cell>
          <cell r="BI1198">
            <v>4.1668236324043564</v>
          </cell>
          <cell r="BJ1198">
            <v>2.6804242237006428</v>
          </cell>
        </row>
        <row r="1199">
          <cell r="A1199">
            <v>220</v>
          </cell>
          <cell r="AH1199">
            <v>2.783758899</v>
          </cell>
          <cell r="AJ1199">
            <v>8760</v>
          </cell>
          <cell r="AL1199">
            <v>0</v>
          </cell>
          <cell r="AO1199" t="str">
            <v>-</v>
          </cell>
          <cell r="AQ1199" t="str">
            <v>-</v>
          </cell>
          <cell r="AS1199" t="str">
            <v>-</v>
          </cell>
          <cell r="AU1199" t="str">
            <v>-</v>
          </cell>
          <cell r="AZ1199">
            <v>2.783758899</v>
          </cell>
          <cell r="BA1199">
            <v>2.9</v>
          </cell>
          <cell r="BC1199">
            <v>2.4187139352475702E-3</v>
          </cell>
          <cell r="BE1199">
            <v>1</v>
          </cell>
          <cell r="BI1199">
            <v>2.7770257825586127</v>
          </cell>
          <cell r="BJ1199">
            <v>1.7863984257755112</v>
          </cell>
        </row>
        <row r="1200">
          <cell r="A1200">
            <v>2073</v>
          </cell>
          <cell r="AH1200">
            <v>3</v>
          </cell>
          <cell r="AJ1200">
            <v>7946.9129638874992</v>
          </cell>
          <cell r="AL1200">
            <v>0</v>
          </cell>
          <cell r="AO1200">
            <v>0</v>
          </cell>
          <cell r="AQ1200">
            <v>0</v>
          </cell>
          <cell r="AS1200">
            <v>0</v>
          </cell>
          <cell r="AU1200">
            <v>0</v>
          </cell>
          <cell r="AZ1200">
            <v>0.71801493792939808</v>
          </cell>
          <cell r="BA1200">
            <v>3</v>
          </cell>
          <cell r="BC1200">
            <v>9.3919121318022953E-3</v>
          </cell>
          <cell r="BE1200">
            <v>0.99850224663005482</v>
          </cell>
          <cell r="BI1200">
            <v>0.6878773566202786</v>
          </cell>
          <cell r="BJ1200">
            <v>0.44249608149511294</v>
          </cell>
        </row>
        <row r="1201">
          <cell r="A1201">
            <v>616</v>
          </cell>
          <cell r="AH1201">
            <v>9</v>
          </cell>
          <cell r="AJ1201">
            <v>8538.3333333333303</v>
          </cell>
          <cell r="AL1201">
            <v>0</v>
          </cell>
          <cell r="AO1201">
            <v>0.28855201099330013</v>
          </cell>
          <cell r="AQ1201">
            <v>0.26134951048387123</v>
          </cell>
          <cell r="AS1201">
            <v>0.24491370879768415</v>
          </cell>
          <cell r="AU1201">
            <v>0.18651899999999999</v>
          </cell>
          <cell r="AZ1201">
            <v>2.2042233791791572</v>
          </cell>
          <cell r="BA1201">
            <v>9</v>
          </cell>
          <cell r="BC1201">
            <v>9.6169215970121295E-3</v>
          </cell>
          <cell r="BE1201">
            <v>1</v>
          </cell>
          <cell r="BI1201">
            <v>2.1784169262949122</v>
          </cell>
          <cell r="BJ1201">
            <v>1.4013267691848748</v>
          </cell>
        </row>
        <row r="1202">
          <cell r="A1202">
            <v>1720</v>
          </cell>
          <cell r="AH1202">
            <v>2.8</v>
          </cell>
          <cell r="AJ1202">
            <v>8732.4166666666697</v>
          </cell>
          <cell r="AL1202">
            <v>0</v>
          </cell>
          <cell r="AO1202">
            <v>0</v>
          </cell>
          <cell r="AQ1202">
            <v>0.18597150545205635</v>
          </cell>
          <cell r="AS1202">
            <v>0.19921793653994208</v>
          </cell>
          <cell r="AU1202">
            <v>0.19032299999999999</v>
          </cell>
          <cell r="AZ1202">
            <v>0.52072021526575774</v>
          </cell>
          <cell r="BA1202">
            <v>2.80000000000001</v>
          </cell>
          <cell r="BC1202">
            <v>1.2946352889484999E-2</v>
          </cell>
          <cell r="BE1202">
            <v>0.99976217656012201</v>
          </cell>
          <cell r="BI1202">
            <v>0.51385655139894681</v>
          </cell>
          <cell r="BJ1202">
            <v>0.33055239899420602</v>
          </cell>
        </row>
        <row r="1203">
          <cell r="A1203">
            <v>1651</v>
          </cell>
          <cell r="AH1203">
            <v>170.19</v>
          </cell>
          <cell r="AJ1203">
            <v>143.083333333333</v>
          </cell>
          <cell r="AL1203">
            <v>3418.45</v>
          </cell>
          <cell r="AO1203">
            <v>0</v>
          </cell>
          <cell r="AQ1203">
            <v>0</v>
          </cell>
          <cell r="AS1203">
            <v>0.28122869405050682</v>
          </cell>
          <cell r="AU1203">
            <v>0.34457700000000002</v>
          </cell>
          <cell r="AZ1203">
            <v>47.862311440455755</v>
          </cell>
          <cell r="BA1203">
            <v>116.230022836606</v>
          </cell>
          <cell r="BC1203">
            <v>0.103489798109808</v>
          </cell>
          <cell r="BE1203">
            <v>0.99681506849315105</v>
          </cell>
          <cell r="BI1203">
            <v>17.307360530726154</v>
          </cell>
          <cell r="BJ1203">
            <v>11.133437003214377</v>
          </cell>
        </row>
        <row r="1204">
          <cell r="A1204">
            <v>647</v>
          </cell>
          <cell r="AH1204">
            <v>3</v>
          </cell>
          <cell r="AJ1204">
            <v>8730.7666666666701</v>
          </cell>
          <cell r="AL1204">
            <v>0</v>
          </cell>
          <cell r="AO1204">
            <v>0.2858948009932849</v>
          </cell>
          <cell r="AQ1204">
            <v>0.27812288181818084</v>
          </cell>
          <cell r="AS1204">
            <v>0.27521675700320758</v>
          </cell>
          <cell r="AU1204">
            <v>0.23489400000000002</v>
          </cell>
          <cell r="AZ1204">
            <v>0.76910943961598444</v>
          </cell>
          <cell r="BA1204">
            <v>3</v>
          </cell>
          <cell r="BC1204">
            <v>1.20589488069119E-3</v>
          </cell>
          <cell r="BE1204">
            <v>0.99998097412481002</v>
          </cell>
          <cell r="BI1204">
            <v>0.76176596448614287</v>
          </cell>
          <cell r="BJ1204">
            <v>0.49002696637321835</v>
          </cell>
        </row>
        <row r="1205">
          <cell r="A1205">
            <v>498</v>
          </cell>
          <cell r="AH1205">
            <v>3</v>
          </cell>
          <cell r="AJ1205">
            <v>8477.7000000000007</v>
          </cell>
          <cell r="AL1205">
            <v>0</v>
          </cell>
          <cell r="AO1205">
            <v>0.25756031797128615</v>
          </cell>
          <cell r="AQ1205">
            <v>0.24535973665659608</v>
          </cell>
          <cell r="AS1205">
            <v>0.24739208825581402</v>
          </cell>
          <cell r="AU1205">
            <v>0.22245300000000001</v>
          </cell>
          <cell r="AZ1205">
            <v>0.70940531429858944</v>
          </cell>
          <cell r="BA1205">
            <v>3</v>
          </cell>
          <cell r="BC1205">
            <v>2.7062290898698999E-4</v>
          </cell>
          <cell r="BE1205">
            <v>1</v>
          </cell>
          <cell r="BI1205">
            <v>0.70680200763668888</v>
          </cell>
          <cell r="BJ1205">
            <v>0.45466988520856572</v>
          </cell>
        </row>
        <row r="1206">
          <cell r="A1206">
            <v>1832</v>
          </cell>
          <cell r="AH1206">
            <v>8.98</v>
          </cell>
          <cell r="AJ1206">
            <v>7539.4292379471217</v>
          </cell>
          <cell r="AL1206">
            <v>0</v>
          </cell>
          <cell r="AO1206">
            <v>0</v>
          </cell>
          <cell r="AQ1206">
            <v>0</v>
          </cell>
          <cell r="AS1206">
            <v>0.22022250246562897</v>
          </cell>
          <cell r="AU1206">
            <v>0.24137066874027993</v>
          </cell>
          <cell r="AZ1206">
            <v>1.9824429671955921</v>
          </cell>
          <cell r="BA1206">
            <v>8.98</v>
          </cell>
          <cell r="BC1206">
            <v>3.805544069181957E-2</v>
          </cell>
          <cell r="BE1206">
            <v>0.97903981763565529</v>
          </cell>
          <cell r="BI1206">
            <v>1.8714217718016148</v>
          </cell>
          <cell r="BJ1206">
            <v>1.2038436690451801</v>
          </cell>
        </row>
        <row r="1207">
          <cell r="A1207">
            <v>1755</v>
          </cell>
          <cell r="AH1207">
            <v>9</v>
          </cell>
          <cell r="AJ1207">
            <v>8662.9666666666708</v>
          </cell>
          <cell r="AL1207">
            <v>0</v>
          </cell>
          <cell r="AO1207">
            <v>0</v>
          </cell>
          <cell r="AQ1207">
            <v>0.34426488541947836</v>
          </cell>
          <cell r="AS1207">
            <v>0.36984210719721711</v>
          </cell>
          <cell r="AU1207">
            <v>0.34567500000000001</v>
          </cell>
          <cell r="AZ1207">
            <v>2.9889924164727546</v>
          </cell>
          <cell r="BA1207">
            <v>9</v>
          </cell>
          <cell r="BC1207">
            <v>4.50467161722939E-3</v>
          </cell>
          <cell r="BE1207">
            <v>0.99631278538812795</v>
          </cell>
          <cell r="BI1207">
            <v>2.9645565768978304</v>
          </cell>
          <cell r="BJ1207">
            <v>1.9070327813857617</v>
          </cell>
        </row>
        <row r="1208">
          <cell r="A1208">
            <v>611</v>
          </cell>
          <cell r="AH1208">
            <v>32.4</v>
          </cell>
          <cell r="AJ1208">
            <v>8722.5833333333303</v>
          </cell>
          <cell r="AL1208">
            <v>21.2</v>
          </cell>
          <cell r="AO1208">
            <v>0</v>
          </cell>
          <cell r="AQ1208">
            <v>0.35606610708827108</v>
          </cell>
          <cell r="AS1208">
            <v>0.35097882414155479</v>
          </cell>
          <cell r="AU1208">
            <v>0.391231</v>
          </cell>
          <cell r="AZ1208">
            <v>10.844672910055532</v>
          </cell>
          <cell r="BA1208">
            <v>32.4</v>
          </cell>
          <cell r="BC1208">
            <v>4.72168401263763E-3</v>
          </cell>
          <cell r="BE1208">
            <v>1</v>
          </cell>
          <cell r="BI1208">
            <v>10.574700189545762</v>
          </cell>
          <cell r="BJ1208">
            <v>6.8024675501023504</v>
          </cell>
        </row>
        <row r="1209">
          <cell r="A1209">
            <v>1713</v>
          </cell>
          <cell r="AH1209">
            <v>2.95</v>
          </cell>
          <cell r="AJ1209">
            <v>7602.4000000000005</v>
          </cell>
          <cell r="AL1209">
            <v>0</v>
          </cell>
          <cell r="AO1209">
            <v>0</v>
          </cell>
          <cell r="AQ1209">
            <v>0.2201389191709654</v>
          </cell>
          <cell r="AS1209">
            <v>0.22980955831345679</v>
          </cell>
          <cell r="AU1209">
            <v>0.208978</v>
          </cell>
          <cell r="AZ1209">
            <v>0.64940981155434796</v>
          </cell>
          <cell r="BA1209">
            <v>2.95</v>
          </cell>
          <cell r="BC1209">
            <v>8.1916406830938107E-3</v>
          </cell>
          <cell r="BE1209">
            <v>0.99234398782344002</v>
          </cell>
          <cell r="BI1209">
            <v>0.63536729752750765</v>
          </cell>
          <cell r="BJ1209">
            <v>0.40871753774163039</v>
          </cell>
        </row>
        <row r="1210">
          <cell r="A1210">
            <v>559</v>
          </cell>
          <cell r="AH1210">
            <v>2.96</v>
          </cell>
          <cell r="AJ1210">
            <v>8411.15</v>
          </cell>
          <cell r="AL1210">
            <v>0</v>
          </cell>
          <cell r="AO1210">
            <v>0.27337691493881272</v>
          </cell>
          <cell r="AQ1210">
            <v>0.22163607373713895</v>
          </cell>
          <cell r="AS1210">
            <v>0.20125762602264446</v>
          </cell>
          <cell r="AU1210">
            <v>0.155997</v>
          </cell>
          <cell r="AZ1210">
            <v>0.59572257302702758</v>
          </cell>
          <cell r="BA1210">
            <v>2.9600000000000102</v>
          </cell>
          <cell r="BC1210">
            <v>9.6846912359289106E-3</v>
          </cell>
          <cell r="BE1210">
            <v>0.99928652968036502</v>
          </cell>
          <cell r="BI1210">
            <v>0.58953226975833928</v>
          </cell>
          <cell r="BJ1210">
            <v>0.37923289198627863</v>
          </cell>
        </row>
        <row r="1211">
          <cell r="A1211">
            <v>1833</v>
          </cell>
          <cell r="AH1211">
            <v>2.7389999999999999</v>
          </cell>
          <cell r="AJ1211">
            <v>8629.2775999999976</v>
          </cell>
          <cell r="AL1211">
            <v>0</v>
          </cell>
          <cell r="AO1211">
            <v>0</v>
          </cell>
          <cell r="AQ1211">
            <v>0</v>
          </cell>
          <cell r="AS1211">
            <v>0.22444219945183067</v>
          </cell>
          <cell r="AU1211">
            <v>0.21690888</v>
          </cell>
          <cell r="AZ1211">
            <v>0.61721604849253431</v>
          </cell>
          <cell r="BA1211">
            <v>2.7389999999999901</v>
          </cell>
          <cell r="BC1211">
            <v>3.8756843178082158E-3</v>
          </cell>
          <cell r="BE1211">
            <v>0.99588630136986256</v>
          </cell>
          <cell r="BI1211">
            <v>0.61474412268497003</v>
          </cell>
          <cell r="BJ1211">
            <v>0.39545111173126091</v>
          </cell>
        </row>
        <row r="1212">
          <cell r="A1212">
            <v>597</v>
          </cell>
          <cell r="AH1212">
            <v>2.95</v>
          </cell>
          <cell r="AJ1212">
            <v>8435.7666666666701</v>
          </cell>
          <cell r="AL1212">
            <v>0</v>
          </cell>
          <cell r="AO1212">
            <v>0.26343309595491726</v>
          </cell>
          <cell r="AQ1212">
            <v>0.23778639184076808</v>
          </cell>
          <cell r="AS1212">
            <v>0.22455962253149012</v>
          </cell>
          <cell r="AU1212">
            <v>0.22128500000000001</v>
          </cell>
          <cell r="AZ1212">
            <v>0.66245088646789585</v>
          </cell>
          <cell r="BA1212">
            <v>2.95</v>
          </cell>
          <cell r="BC1212">
            <v>1.27974723664031E-2</v>
          </cell>
          <cell r="BE1212">
            <v>0.99853691019786894</v>
          </cell>
          <cell r="BI1212">
            <v>0.65301636804972041</v>
          </cell>
          <cell r="BJ1212">
            <v>0.42007078912132534</v>
          </cell>
        </row>
        <row r="1213">
          <cell r="A1213">
            <v>35</v>
          </cell>
          <cell r="AH1213">
            <v>0.104</v>
          </cell>
          <cell r="AJ1213">
            <v>8760</v>
          </cell>
          <cell r="AL1213">
            <v>0</v>
          </cell>
          <cell r="AO1213" t="str">
            <v>-</v>
          </cell>
          <cell r="AQ1213" t="str">
            <v>-</v>
          </cell>
          <cell r="AS1213" t="str">
            <v>-</v>
          </cell>
          <cell r="AU1213" t="str">
            <v>-</v>
          </cell>
          <cell r="AZ1213">
            <v>2.6579756506849288E-2</v>
          </cell>
          <cell r="BA1213">
            <v>0.104</v>
          </cell>
          <cell r="BC1213">
            <v>0.35050325636471302</v>
          </cell>
          <cell r="BE1213">
            <v>1</v>
          </cell>
          <cell r="BI1213">
            <v>1.7220306634572902E-2</v>
          </cell>
          <cell r="BJ1213">
            <v>1.1077437183543091E-2</v>
          </cell>
        </row>
        <row r="1214">
          <cell r="A1214">
            <v>1800</v>
          </cell>
          <cell r="AH1214">
            <v>58.79999999999999</v>
          </cell>
          <cell r="AJ1214">
            <v>8495.1333333333296</v>
          </cell>
          <cell r="AL1214">
            <v>248.6</v>
          </cell>
          <cell r="AO1214">
            <v>0</v>
          </cell>
          <cell r="AQ1214">
            <v>0</v>
          </cell>
          <cell r="AS1214">
            <v>0</v>
          </cell>
          <cell r="AU1214">
            <v>0.35984500000000003</v>
          </cell>
          <cell r="AZ1214">
            <v>19.681073058989668</v>
          </cell>
          <cell r="BA1214">
            <v>57.776209058677999</v>
          </cell>
          <cell r="BC1214">
            <v>4.3608688350444402E-3</v>
          </cell>
          <cell r="BE1214">
            <v>0.99872907153729096</v>
          </cell>
          <cell r="BI1214">
            <v>19.413779585765315</v>
          </cell>
          <cell r="BJ1214">
            <v>12.488449155992642</v>
          </cell>
        </row>
        <row r="1215">
          <cell r="A1215">
            <v>1707</v>
          </cell>
          <cell r="AH1215">
            <v>137.85</v>
          </cell>
          <cell r="AJ1215">
            <v>8550.8166666666693</v>
          </cell>
          <cell r="AL1215">
            <v>114.133333333333</v>
          </cell>
          <cell r="AO1215">
            <v>0</v>
          </cell>
          <cell r="AQ1215">
            <v>0</v>
          </cell>
          <cell r="AS1215">
            <v>0</v>
          </cell>
          <cell r="AU1215">
            <v>0.310637</v>
          </cell>
          <cell r="AZ1215">
            <v>46.140066686764051</v>
          </cell>
          <cell r="BA1215">
            <v>137.20629475723101</v>
          </cell>
          <cell r="BC1215">
            <v>5.8031397681927704E-3</v>
          </cell>
          <cell r="BE1215">
            <v>1</v>
          </cell>
          <cell r="BI1215">
            <v>45.193126380098782</v>
          </cell>
          <cell r="BJ1215">
            <v>29.071724983013631</v>
          </cell>
        </row>
        <row r="1216">
          <cell r="A1216">
            <v>1706</v>
          </cell>
          <cell r="AH1216">
            <v>135.15</v>
          </cell>
          <cell r="AJ1216">
            <v>8373.2666666666701</v>
          </cell>
          <cell r="AL1216">
            <v>260.51666666666699</v>
          </cell>
          <cell r="AO1216">
            <v>0</v>
          </cell>
          <cell r="AQ1216">
            <v>0</v>
          </cell>
          <cell r="AS1216">
            <v>0.33096122460522892</v>
          </cell>
          <cell r="AU1216">
            <v>0.34823199999999999</v>
          </cell>
          <cell r="AZ1216">
            <v>44.729409505396688</v>
          </cell>
          <cell r="BA1216">
            <v>133.825766456189</v>
          </cell>
          <cell r="BC1216">
            <v>6.5422015710851203E-3</v>
          </cell>
          <cell r="BE1216">
            <v>1</v>
          </cell>
          <cell r="BI1216">
            <v>43.440528783285025</v>
          </cell>
          <cell r="BJ1216">
            <v>27.944318241733235</v>
          </cell>
        </row>
        <row r="1217">
          <cell r="A1217">
            <v>1667</v>
          </cell>
          <cell r="AH1217">
            <v>36</v>
          </cell>
          <cell r="AJ1217">
            <v>8620.5666666666693</v>
          </cell>
          <cell r="AL1217">
            <v>112.76666666666701</v>
          </cell>
          <cell r="AO1217">
            <v>0</v>
          </cell>
          <cell r="AQ1217">
            <v>0</v>
          </cell>
          <cell r="AS1217">
            <v>0.32560512682698201</v>
          </cell>
          <cell r="AU1217">
            <v>0.28362100000000001</v>
          </cell>
          <cell r="AZ1217">
            <v>11.721784565771353</v>
          </cell>
          <cell r="BA1217">
            <v>35.718324823816801</v>
          </cell>
          <cell r="BC1217">
            <v>2.9682818995612498E-3</v>
          </cell>
          <cell r="BE1217">
            <v>0.99701864535768592</v>
          </cell>
          <cell r="BI1217">
            <v>11.475488430326978</v>
          </cell>
          <cell r="BJ1217">
            <v>7.3819244299754825</v>
          </cell>
        </row>
        <row r="1218">
          <cell r="A1218">
            <v>1867</v>
          </cell>
          <cell r="AH1218">
            <v>9</v>
          </cell>
          <cell r="AJ1218">
            <v>7424.5207005368848</v>
          </cell>
          <cell r="AL1218">
            <v>1295.9719284347379</v>
          </cell>
          <cell r="AO1218">
            <v>0</v>
          </cell>
          <cell r="AQ1218">
            <v>0</v>
          </cell>
          <cell r="AS1218">
            <v>0.30644068026648591</v>
          </cell>
          <cell r="AU1218">
            <v>0.293719333637809</v>
          </cell>
          <cell r="AZ1218">
            <v>2.227462786814407</v>
          </cell>
          <cell r="BA1218">
            <v>8.8554014340682006</v>
          </cell>
          <cell r="BC1218">
            <v>1.4402474148141891E-2</v>
          </cell>
          <cell r="BE1218">
            <v>0.99632643659784725</v>
          </cell>
          <cell r="BI1218">
            <v>2.1891930288697465</v>
          </cell>
          <cell r="BJ1218">
            <v>1.4082587943740479</v>
          </cell>
        </row>
        <row r="1219">
          <cell r="AH1219" t="str">
            <v>-</v>
          </cell>
          <cell r="AJ1219" t="str">
            <v>-</v>
          </cell>
          <cell r="AL1219" t="str">
            <v>-</v>
          </cell>
          <cell r="AO1219" t="str">
            <v>-</v>
          </cell>
          <cell r="AQ1219" t="str">
            <v>-</v>
          </cell>
          <cell r="AS1219" t="str">
            <v>-</v>
          </cell>
          <cell r="AU1219" t="str">
            <v>-</v>
          </cell>
          <cell r="AZ1219" t="str">
            <v>-</v>
          </cell>
          <cell r="BC1219" t="str">
            <v>-</v>
          </cell>
          <cell r="BE1219" t="str">
            <v>-</v>
          </cell>
          <cell r="BI1219" t="str">
            <v>-</v>
          </cell>
          <cell r="BJ1219" t="str">
            <v>-</v>
          </cell>
        </row>
        <row r="1220">
          <cell r="AH1220" t="str">
            <v>-</v>
          </cell>
          <cell r="AJ1220" t="str">
            <v>-</v>
          </cell>
          <cell r="AL1220" t="str">
            <v>-</v>
          </cell>
          <cell r="AO1220" t="str">
            <v>-</v>
          </cell>
          <cell r="AQ1220" t="str">
            <v>-</v>
          </cell>
          <cell r="AS1220" t="str">
            <v>-</v>
          </cell>
          <cell r="AU1220" t="str">
            <v>-</v>
          </cell>
          <cell r="AZ1220" t="str">
            <v>-</v>
          </cell>
          <cell r="BC1220" t="str">
            <v>-</v>
          </cell>
          <cell r="BE1220" t="str">
            <v>-</v>
          </cell>
          <cell r="BI1220" t="str">
            <v>-</v>
          </cell>
          <cell r="BJ1220" t="str">
            <v>-</v>
          </cell>
        </row>
        <row r="1221">
          <cell r="AH1221" t="str">
            <v>-</v>
          </cell>
          <cell r="AJ1221" t="str">
            <v>-</v>
          </cell>
          <cell r="AL1221" t="str">
            <v>-</v>
          </cell>
          <cell r="AO1221" t="str">
            <v>-</v>
          </cell>
          <cell r="AQ1221" t="str">
            <v>-</v>
          </cell>
          <cell r="AS1221" t="str">
            <v>-</v>
          </cell>
          <cell r="AU1221" t="str">
            <v>-</v>
          </cell>
          <cell r="AZ1221" t="str">
            <v>-</v>
          </cell>
          <cell r="BC1221" t="str">
            <v>-</v>
          </cell>
          <cell r="BE1221" t="str">
            <v>-</v>
          </cell>
          <cell r="BI1221" t="str">
            <v>-</v>
          </cell>
          <cell r="BJ1221" t="str">
            <v>-</v>
          </cell>
        </row>
        <row r="1222">
          <cell r="AH1222" t="str">
            <v>-</v>
          </cell>
          <cell r="AJ1222" t="str">
            <v>-</v>
          </cell>
          <cell r="AL1222" t="str">
            <v>-</v>
          </cell>
          <cell r="AO1222" t="str">
            <v>-</v>
          </cell>
          <cell r="AQ1222" t="str">
            <v>-</v>
          </cell>
          <cell r="AS1222" t="str">
            <v>-</v>
          </cell>
          <cell r="AU1222" t="str">
            <v>-</v>
          </cell>
          <cell r="AZ1222" t="str">
            <v>-</v>
          </cell>
          <cell r="BC1222" t="str">
            <v>-</v>
          </cell>
          <cell r="BE1222" t="str">
            <v>-</v>
          </cell>
          <cell r="BI1222" t="str">
            <v>-</v>
          </cell>
          <cell r="BJ1222" t="str">
            <v>-</v>
          </cell>
        </row>
        <row r="1223">
          <cell r="AH1223" t="str">
            <v>-</v>
          </cell>
          <cell r="AJ1223" t="str">
            <v>-</v>
          </cell>
          <cell r="AL1223" t="str">
            <v>-</v>
          </cell>
          <cell r="AO1223" t="str">
            <v>-</v>
          </cell>
          <cell r="AQ1223" t="str">
            <v>-</v>
          </cell>
          <cell r="AS1223" t="str">
            <v>-</v>
          </cell>
          <cell r="AU1223" t="str">
            <v>-</v>
          </cell>
          <cell r="AZ1223" t="str">
            <v>-</v>
          </cell>
          <cell r="BC1223" t="str">
            <v>-</v>
          </cell>
          <cell r="BE1223" t="str">
            <v>-</v>
          </cell>
          <cell r="BI1223" t="str">
            <v>-</v>
          </cell>
          <cell r="BJ1223" t="str">
            <v>-</v>
          </cell>
        </row>
        <row r="1224">
          <cell r="AH1224" t="str">
            <v>-</v>
          </cell>
          <cell r="AJ1224" t="str">
            <v>-</v>
          </cell>
          <cell r="AL1224" t="str">
            <v>-</v>
          </cell>
          <cell r="AO1224" t="str">
            <v>-</v>
          </cell>
          <cell r="AQ1224" t="str">
            <v>-</v>
          </cell>
          <cell r="AS1224" t="str">
            <v>-</v>
          </cell>
          <cell r="AU1224" t="str">
            <v>-</v>
          </cell>
          <cell r="AZ1224" t="str">
            <v>-</v>
          </cell>
          <cell r="BC1224" t="str">
            <v>-</v>
          </cell>
          <cell r="BE1224" t="str">
            <v>-</v>
          </cell>
          <cell r="BI1224" t="str">
            <v>-</v>
          </cell>
          <cell r="BJ1224" t="str">
            <v>-</v>
          </cell>
        </row>
        <row r="1225">
          <cell r="AH1225" t="str">
            <v>-</v>
          </cell>
          <cell r="AJ1225" t="str">
            <v>-</v>
          </cell>
          <cell r="AL1225" t="str">
            <v>-</v>
          </cell>
          <cell r="AO1225" t="str">
            <v>-</v>
          </cell>
          <cell r="AQ1225" t="str">
            <v>-</v>
          </cell>
          <cell r="AS1225" t="str">
            <v>-</v>
          </cell>
          <cell r="AU1225" t="str">
            <v>-</v>
          </cell>
          <cell r="AZ1225" t="str">
            <v>-</v>
          </cell>
          <cell r="BC1225" t="str">
            <v>-</v>
          </cell>
          <cell r="BE1225" t="str">
            <v>-</v>
          </cell>
          <cell r="BI1225" t="str">
            <v>-</v>
          </cell>
          <cell r="BJ1225" t="str">
            <v>-</v>
          </cell>
        </row>
        <row r="1226">
          <cell r="AH1226" t="str">
            <v>-</v>
          </cell>
          <cell r="AJ1226" t="str">
            <v>-</v>
          </cell>
          <cell r="AL1226" t="str">
            <v>-</v>
          </cell>
          <cell r="AO1226" t="str">
            <v>-</v>
          </cell>
          <cell r="AQ1226" t="str">
            <v>-</v>
          </cell>
          <cell r="AS1226" t="str">
            <v>-</v>
          </cell>
          <cell r="AU1226" t="str">
            <v>-</v>
          </cell>
          <cell r="AZ1226" t="str">
            <v>-</v>
          </cell>
          <cell r="BC1226" t="str">
            <v>-</v>
          </cell>
          <cell r="BE1226" t="str">
            <v>-</v>
          </cell>
          <cell r="BI1226" t="str">
            <v>-</v>
          </cell>
          <cell r="BJ1226" t="str">
            <v>-</v>
          </cell>
        </row>
        <row r="1227">
          <cell r="AH1227" t="str">
            <v>-</v>
          </cell>
          <cell r="AJ1227" t="str">
            <v>-</v>
          </cell>
          <cell r="AL1227" t="str">
            <v>-</v>
          </cell>
          <cell r="AO1227" t="str">
            <v>-</v>
          </cell>
          <cell r="AQ1227" t="str">
            <v>-</v>
          </cell>
          <cell r="AS1227" t="str">
            <v>-</v>
          </cell>
          <cell r="AU1227" t="str">
            <v>-</v>
          </cell>
          <cell r="AZ1227" t="str">
            <v>-</v>
          </cell>
          <cell r="BC1227" t="str">
            <v>-</v>
          </cell>
          <cell r="BE1227" t="str">
            <v>-</v>
          </cell>
          <cell r="BI1227" t="str">
            <v>-</v>
          </cell>
          <cell r="BJ1227" t="str">
            <v>-</v>
          </cell>
        </row>
        <row r="1228">
          <cell r="AH1228" t="str">
            <v>-</v>
          </cell>
          <cell r="AJ1228" t="str">
            <v>-</v>
          </cell>
          <cell r="AL1228" t="str">
            <v>-</v>
          </cell>
          <cell r="AO1228" t="str">
            <v>-</v>
          </cell>
          <cell r="AQ1228" t="str">
            <v>-</v>
          </cell>
          <cell r="AS1228" t="str">
            <v>-</v>
          </cell>
          <cell r="AU1228" t="str">
            <v>-</v>
          </cell>
          <cell r="AZ1228" t="str">
            <v>-</v>
          </cell>
          <cell r="BC1228" t="str">
            <v>-</v>
          </cell>
          <cell r="BE1228" t="str">
            <v>-</v>
          </cell>
          <cell r="BI1228" t="str">
            <v>-</v>
          </cell>
          <cell r="BJ1228" t="str">
            <v>-</v>
          </cell>
        </row>
        <row r="1229">
          <cell r="AH1229" t="str">
            <v>-</v>
          </cell>
          <cell r="AJ1229" t="str">
            <v>-</v>
          </cell>
          <cell r="AL1229" t="str">
            <v>-</v>
          </cell>
          <cell r="AO1229" t="str">
            <v>-</v>
          </cell>
          <cell r="AQ1229" t="str">
            <v>-</v>
          </cell>
          <cell r="AS1229" t="str">
            <v>-</v>
          </cell>
          <cell r="AU1229" t="str">
            <v>-</v>
          </cell>
          <cell r="AZ1229" t="str">
            <v>-</v>
          </cell>
          <cell r="BC1229" t="str">
            <v>-</v>
          </cell>
          <cell r="BE1229" t="str">
            <v>-</v>
          </cell>
          <cell r="BI1229" t="str">
            <v>-</v>
          </cell>
          <cell r="BJ1229" t="str">
            <v>-</v>
          </cell>
        </row>
        <row r="1230">
          <cell r="AH1230" t="str">
            <v>-</v>
          </cell>
          <cell r="AJ1230" t="str">
            <v>-</v>
          </cell>
          <cell r="AL1230" t="str">
            <v>-</v>
          </cell>
          <cell r="AO1230" t="str">
            <v>-</v>
          </cell>
          <cell r="AQ1230" t="str">
            <v>-</v>
          </cell>
          <cell r="AS1230" t="str">
            <v>-</v>
          </cell>
          <cell r="AU1230" t="str">
            <v>-</v>
          </cell>
          <cell r="AZ1230" t="str">
            <v>-</v>
          </cell>
          <cell r="BC1230" t="str">
            <v>-</v>
          </cell>
          <cell r="BE1230" t="str">
            <v>-</v>
          </cell>
          <cell r="BI1230" t="str">
            <v>-</v>
          </cell>
          <cell r="BJ1230" t="str">
            <v>-</v>
          </cell>
        </row>
        <row r="1231">
          <cell r="AH1231" t="str">
            <v>-</v>
          </cell>
          <cell r="AJ1231" t="str">
            <v>-</v>
          </cell>
          <cell r="AL1231" t="str">
            <v>-</v>
          </cell>
          <cell r="AO1231" t="str">
            <v>-</v>
          </cell>
          <cell r="AQ1231" t="str">
            <v>-</v>
          </cell>
          <cell r="AS1231" t="str">
            <v>-</v>
          </cell>
          <cell r="AU1231" t="str">
            <v>-</v>
          </cell>
          <cell r="AZ1231" t="str">
            <v>-</v>
          </cell>
          <cell r="BC1231" t="str">
            <v>-</v>
          </cell>
          <cell r="BE1231" t="str">
            <v>-</v>
          </cell>
          <cell r="BI1231" t="str">
            <v>-</v>
          </cell>
          <cell r="BJ1231" t="str">
            <v>-</v>
          </cell>
        </row>
        <row r="1232">
          <cell r="AH1232" t="str">
            <v>-</v>
          </cell>
          <cell r="AJ1232" t="str">
            <v>-</v>
          </cell>
          <cell r="AL1232" t="str">
            <v>-</v>
          </cell>
          <cell r="AO1232" t="str">
            <v>-</v>
          </cell>
          <cell r="AQ1232" t="str">
            <v>-</v>
          </cell>
          <cell r="AS1232" t="str">
            <v>-</v>
          </cell>
          <cell r="AU1232" t="str">
            <v>-</v>
          </cell>
          <cell r="AZ1232" t="str">
            <v>-</v>
          </cell>
          <cell r="BC1232" t="str">
            <v>-</v>
          </cell>
          <cell r="BE1232" t="str">
            <v>-</v>
          </cell>
          <cell r="BI1232" t="str">
            <v>-</v>
          </cell>
          <cell r="BJ1232" t="str">
            <v>-</v>
          </cell>
        </row>
        <row r="1233">
          <cell r="AH1233" t="str">
            <v>-</v>
          </cell>
          <cell r="AJ1233" t="str">
            <v>-</v>
          </cell>
          <cell r="AL1233" t="str">
            <v>-</v>
          </cell>
          <cell r="AO1233" t="str">
            <v>-</v>
          </cell>
          <cell r="AQ1233" t="str">
            <v>-</v>
          </cell>
          <cell r="AS1233" t="str">
            <v>-</v>
          </cell>
          <cell r="AU1233" t="str">
            <v>-</v>
          </cell>
          <cell r="AZ1233" t="str">
            <v>-</v>
          </cell>
          <cell r="BC1233" t="str">
            <v>-</v>
          </cell>
          <cell r="BE1233" t="str">
            <v>-</v>
          </cell>
          <cell r="BI1233" t="str">
            <v>-</v>
          </cell>
          <cell r="BJ1233" t="str">
            <v>-</v>
          </cell>
        </row>
        <row r="1234">
          <cell r="AH1234" t="str">
            <v>-</v>
          </cell>
          <cell r="AJ1234" t="str">
            <v>-</v>
          </cell>
          <cell r="AL1234" t="str">
            <v>-</v>
          </cell>
          <cell r="AO1234" t="str">
            <v>-</v>
          </cell>
          <cell r="AQ1234" t="str">
            <v>-</v>
          </cell>
          <cell r="AS1234" t="str">
            <v>-</v>
          </cell>
          <cell r="AU1234" t="str">
            <v>-</v>
          </cell>
          <cell r="AZ1234" t="str">
            <v>-</v>
          </cell>
          <cell r="BC1234" t="str">
            <v>-</v>
          </cell>
          <cell r="BE1234" t="str">
            <v>-</v>
          </cell>
          <cell r="BI1234" t="str">
            <v>-</v>
          </cell>
          <cell r="BJ1234" t="str">
            <v>-</v>
          </cell>
        </row>
        <row r="1235">
          <cell r="AH1235" t="str">
            <v>-</v>
          </cell>
          <cell r="AJ1235" t="str">
            <v>-</v>
          </cell>
          <cell r="AL1235" t="str">
            <v>-</v>
          </cell>
          <cell r="AO1235" t="str">
            <v>-</v>
          </cell>
          <cell r="AQ1235" t="str">
            <v>-</v>
          </cell>
          <cell r="AS1235" t="str">
            <v>-</v>
          </cell>
          <cell r="AU1235" t="str">
            <v>-</v>
          </cell>
          <cell r="AZ1235" t="str">
            <v>-</v>
          </cell>
          <cell r="BC1235" t="str">
            <v>-</v>
          </cell>
          <cell r="BE1235" t="str">
            <v>-</v>
          </cell>
          <cell r="BI1235" t="str">
            <v>-</v>
          </cell>
          <cell r="BJ1235" t="str">
            <v>-</v>
          </cell>
        </row>
        <row r="1236">
          <cell r="AH1236" t="str">
            <v>-</v>
          </cell>
          <cell r="AJ1236" t="str">
            <v>-</v>
          </cell>
          <cell r="AL1236" t="str">
            <v>-</v>
          </cell>
          <cell r="AO1236" t="str">
            <v>-</v>
          </cell>
          <cell r="AQ1236" t="str">
            <v>-</v>
          </cell>
          <cell r="AS1236" t="str">
            <v>-</v>
          </cell>
          <cell r="AU1236" t="str">
            <v>-</v>
          </cell>
          <cell r="AZ1236" t="str">
            <v>-</v>
          </cell>
          <cell r="BC1236" t="str">
            <v>-</v>
          </cell>
          <cell r="BE1236" t="str">
            <v>-</v>
          </cell>
          <cell r="BI1236" t="str">
            <v>-</v>
          </cell>
          <cell r="BJ1236" t="str">
            <v>-</v>
          </cell>
        </row>
        <row r="1237">
          <cell r="AH1237" t="str">
            <v>-</v>
          </cell>
          <cell r="AJ1237" t="str">
            <v>-</v>
          </cell>
          <cell r="AL1237" t="str">
            <v>-</v>
          </cell>
          <cell r="AO1237" t="str">
            <v>-</v>
          </cell>
          <cell r="AQ1237" t="str">
            <v>-</v>
          </cell>
          <cell r="AS1237" t="str">
            <v>-</v>
          </cell>
          <cell r="AU1237" t="str">
            <v>-</v>
          </cell>
          <cell r="AZ1237" t="str">
            <v>-</v>
          </cell>
          <cell r="BC1237" t="str">
            <v>-</v>
          </cell>
          <cell r="BE1237" t="str">
            <v>-</v>
          </cell>
          <cell r="BI1237" t="str">
            <v>-</v>
          </cell>
          <cell r="BJ1237" t="str">
            <v>-</v>
          </cell>
        </row>
        <row r="1238">
          <cell r="AH1238" t="str">
            <v>-</v>
          </cell>
          <cell r="AJ1238" t="str">
            <v>-</v>
          </cell>
          <cell r="AL1238" t="str">
            <v>-</v>
          </cell>
          <cell r="AO1238" t="str">
            <v>-</v>
          </cell>
          <cell r="AQ1238" t="str">
            <v>-</v>
          </cell>
          <cell r="AS1238" t="str">
            <v>-</v>
          </cell>
          <cell r="AU1238" t="str">
            <v>-</v>
          </cell>
          <cell r="AZ1238" t="str">
            <v>-</v>
          </cell>
          <cell r="BC1238" t="str">
            <v>-</v>
          </cell>
          <cell r="BE1238" t="str">
            <v>-</v>
          </cell>
          <cell r="BI1238" t="str">
            <v>-</v>
          </cell>
          <cell r="BJ1238" t="str">
            <v>-</v>
          </cell>
        </row>
        <row r="1239">
          <cell r="AH1239" t="str">
            <v>-</v>
          </cell>
          <cell r="AJ1239" t="str">
            <v>-</v>
          </cell>
          <cell r="AL1239" t="str">
            <v>-</v>
          </cell>
          <cell r="AO1239" t="str">
            <v>-</v>
          </cell>
          <cell r="AQ1239" t="str">
            <v>-</v>
          </cell>
          <cell r="AS1239" t="str">
            <v>-</v>
          </cell>
          <cell r="AU1239" t="str">
            <v>-</v>
          </cell>
          <cell r="AZ1239" t="str">
            <v>-</v>
          </cell>
          <cell r="BC1239" t="str">
            <v>-</v>
          </cell>
          <cell r="BE1239" t="str">
            <v>-</v>
          </cell>
          <cell r="BI1239" t="str">
            <v>-</v>
          </cell>
          <cell r="BJ1239" t="str">
            <v>-</v>
          </cell>
        </row>
        <row r="1240">
          <cell r="AH1240" t="str">
            <v>-</v>
          </cell>
          <cell r="AJ1240" t="str">
            <v>-</v>
          </cell>
          <cell r="AL1240" t="str">
            <v>-</v>
          </cell>
          <cell r="AO1240" t="str">
            <v>-</v>
          </cell>
          <cell r="AQ1240" t="str">
            <v>-</v>
          </cell>
          <cell r="AS1240" t="str">
            <v>-</v>
          </cell>
          <cell r="AU1240" t="str">
            <v>-</v>
          </cell>
          <cell r="AZ1240" t="str">
            <v>-</v>
          </cell>
          <cell r="BC1240" t="str">
            <v>-</v>
          </cell>
          <cell r="BE1240" t="str">
            <v>-</v>
          </cell>
          <cell r="BI1240" t="str">
            <v>-</v>
          </cell>
          <cell r="BJ1240" t="str">
            <v>-</v>
          </cell>
        </row>
        <row r="1241">
          <cell r="AH1241" t="str">
            <v>-</v>
          </cell>
          <cell r="AJ1241" t="str">
            <v>-</v>
          </cell>
          <cell r="AL1241" t="str">
            <v>-</v>
          </cell>
          <cell r="AO1241" t="str">
            <v>-</v>
          </cell>
          <cell r="AQ1241" t="str">
            <v>-</v>
          </cell>
          <cell r="AS1241" t="str">
            <v>-</v>
          </cell>
          <cell r="AU1241" t="str">
            <v>-</v>
          </cell>
          <cell r="AZ1241" t="str">
            <v>-</v>
          </cell>
          <cell r="BC1241" t="str">
            <v>-</v>
          </cell>
          <cell r="BE1241" t="str">
            <v>-</v>
          </cell>
          <cell r="BI1241" t="str">
            <v>-</v>
          </cell>
          <cell r="BJ1241" t="str">
            <v>-</v>
          </cell>
        </row>
        <row r="1242">
          <cell r="AH1242" t="str">
            <v>-</v>
          </cell>
          <cell r="AJ1242" t="str">
            <v>-</v>
          </cell>
          <cell r="AL1242" t="str">
            <v>-</v>
          </cell>
          <cell r="AO1242" t="str">
            <v>-</v>
          </cell>
          <cell r="AQ1242" t="str">
            <v>-</v>
          </cell>
          <cell r="AS1242" t="str">
            <v>-</v>
          </cell>
          <cell r="AU1242" t="str">
            <v>-</v>
          </cell>
          <cell r="AZ1242" t="str">
            <v>-</v>
          </cell>
          <cell r="BC1242" t="str">
            <v>-</v>
          </cell>
          <cell r="BE1242" t="str">
            <v>-</v>
          </cell>
          <cell r="BI1242" t="str">
            <v>-</v>
          </cell>
          <cell r="BJ1242" t="str">
            <v>-</v>
          </cell>
        </row>
        <row r="1243">
          <cell r="AH1243" t="str">
            <v>-</v>
          </cell>
          <cell r="AJ1243" t="str">
            <v>-</v>
          </cell>
          <cell r="AL1243" t="str">
            <v>-</v>
          </cell>
          <cell r="AO1243" t="str">
            <v>-</v>
          </cell>
          <cell r="AQ1243" t="str">
            <v>-</v>
          </cell>
          <cell r="AS1243" t="str">
            <v>-</v>
          </cell>
          <cell r="AU1243" t="str">
            <v>-</v>
          </cell>
          <cell r="AZ1243" t="str">
            <v>-</v>
          </cell>
          <cell r="BC1243" t="str">
            <v>-</v>
          </cell>
          <cell r="BE1243" t="str">
            <v>-</v>
          </cell>
          <cell r="BI1243" t="str">
            <v>-</v>
          </cell>
          <cell r="BJ1243" t="str">
            <v>-</v>
          </cell>
        </row>
        <row r="1244">
          <cell r="AH1244" t="str">
            <v>-</v>
          </cell>
          <cell r="AJ1244" t="str">
            <v>-</v>
          </cell>
          <cell r="AL1244" t="str">
            <v>-</v>
          </cell>
          <cell r="AO1244" t="str">
            <v>-</v>
          </cell>
          <cell r="AQ1244" t="str">
            <v>-</v>
          </cell>
          <cell r="AS1244" t="str">
            <v>-</v>
          </cell>
          <cell r="AU1244" t="str">
            <v>-</v>
          </cell>
          <cell r="AZ1244" t="str">
            <v>-</v>
          </cell>
          <cell r="BC1244" t="str">
            <v>-</v>
          </cell>
          <cell r="BE1244" t="str">
            <v>-</v>
          </cell>
          <cell r="BI1244" t="str">
            <v>-</v>
          </cell>
          <cell r="BJ1244" t="str">
            <v>-</v>
          </cell>
        </row>
        <row r="1245">
          <cell r="AH1245" t="str">
            <v>-</v>
          </cell>
          <cell r="AJ1245" t="str">
            <v>-</v>
          </cell>
          <cell r="AL1245" t="str">
            <v>-</v>
          </cell>
          <cell r="AO1245" t="str">
            <v>-</v>
          </cell>
          <cell r="AQ1245" t="str">
            <v>-</v>
          </cell>
          <cell r="AS1245" t="str">
            <v>-</v>
          </cell>
          <cell r="AU1245" t="str">
            <v>-</v>
          </cell>
          <cell r="AZ1245" t="str">
            <v>-</v>
          </cell>
          <cell r="BC1245" t="str">
            <v>-</v>
          </cell>
          <cell r="BE1245" t="str">
            <v>-</v>
          </cell>
          <cell r="BI1245" t="str">
            <v>-</v>
          </cell>
          <cell r="BJ1245" t="str">
            <v>-</v>
          </cell>
        </row>
        <row r="1246">
          <cell r="AH1246" t="str">
            <v>-</v>
          </cell>
          <cell r="AJ1246" t="str">
            <v>-</v>
          </cell>
          <cell r="AL1246" t="str">
            <v>-</v>
          </cell>
          <cell r="AO1246" t="str">
            <v>-</v>
          </cell>
          <cell r="AQ1246" t="str">
            <v>-</v>
          </cell>
          <cell r="AS1246" t="str">
            <v>-</v>
          </cell>
          <cell r="AU1246" t="str">
            <v>-</v>
          </cell>
          <cell r="AZ1246" t="str">
            <v>-</v>
          </cell>
          <cell r="BC1246" t="str">
            <v>-</v>
          </cell>
          <cell r="BE1246" t="str">
            <v>-</v>
          </cell>
          <cell r="BI1246" t="str">
            <v>-</v>
          </cell>
          <cell r="BJ1246" t="str">
            <v>-</v>
          </cell>
        </row>
        <row r="1247">
          <cell r="AH1247" t="str">
            <v>-</v>
          </cell>
          <cell r="AJ1247" t="str">
            <v>-</v>
          </cell>
          <cell r="AL1247" t="str">
            <v>-</v>
          </cell>
          <cell r="AO1247" t="str">
            <v>-</v>
          </cell>
          <cell r="AQ1247" t="str">
            <v>-</v>
          </cell>
          <cell r="AS1247" t="str">
            <v>-</v>
          </cell>
          <cell r="AU1247" t="str">
            <v>-</v>
          </cell>
          <cell r="AZ1247" t="str">
            <v>-</v>
          </cell>
          <cell r="BC1247" t="str">
            <v>-</v>
          </cell>
          <cell r="BE1247" t="str">
            <v>-</v>
          </cell>
          <cell r="BI1247" t="str">
            <v>-</v>
          </cell>
          <cell r="BJ1247" t="str">
            <v>-</v>
          </cell>
        </row>
        <row r="1248">
          <cell r="AH1248" t="str">
            <v>-</v>
          </cell>
          <cell r="AJ1248" t="str">
            <v>-</v>
          </cell>
          <cell r="AL1248" t="str">
            <v>-</v>
          </cell>
          <cell r="AO1248" t="str">
            <v>-</v>
          </cell>
          <cell r="AQ1248" t="str">
            <v>-</v>
          </cell>
          <cell r="AS1248" t="str">
            <v>-</v>
          </cell>
          <cell r="AU1248" t="str">
            <v>-</v>
          </cell>
          <cell r="AZ1248" t="str">
            <v>-</v>
          </cell>
          <cell r="BC1248" t="str">
            <v>-</v>
          </cell>
          <cell r="BE1248" t="str">
            <v>-</v>
          </cell>
          <cell r="BI1248" t="str">
            <v>-</v>
          </cell>
          <cell r="BJ1248" t="str">
            <v>-</v>
          </cell>
        </row>
        <row r="1249">
          <cell r="AH1249" t="str">
            <v>-</v>
          </cell>
          <cell r="AJ1249" t="str">
            <v>-</v>
          </cell>
          <cell r="AL1249" t="str">
            <v>-</v>
          </cell>
          <cell r="AO1249" t="str">
            <v>-</v>
          </cell>
          <cell r="AQ1249" t="str">
            <v>-</v>
          </cell>
          <cell r="AS1249" t="str">
            <v>-</v>
          </cell>
          <cell r="AU1249" t="str">
            <v>-</v>
          </cell>
          <cell r="AZ1249" t="str">
            <v>-</v>
          </cell>
          <cell r="BC1249" t="str">
            <v>-</v>
          </cell>
          <cell r="BE1249" t="str">
            <v>-</v>
          </cell>
          <cell r="BI1249" t="str">
            <v>-</v>
          </cell>
          <cell r="BJ1249" t="str">
            <v>-</v>
          </cell>
        </row>
        <row r="1250">
          <cell r="AH1250" t="str">
            <v>-</v>
          </cell>
          <cell r="AJ1250" t="str">
            <v>-</v>
          </cell>
          <cell r="AL1250" t="str">
            <v>-</v>
          </cell>
          <cell r="AO1250" t="str">
            <v>-</v>
          </cell>
          <cell r="AQ1250" t="str">
            <v>-</v>
          </cell>
          <cell r="AS1250" t="str">
            <v>-</v>
          </cell>
          <cell r="AU1250" t="str">
            <v>-</v>
          </cell>
          <cell r="AZ1250" t="str">
            <v>-</v>
          </cell>
          <cell r="BC1250" t="str">
            <v>-</v>
          </cell>
          <cell r="BE1250" t="str">
            <v>-</v>
          </cell>
          <cell r="BI1250" t="str">
            <v>-</v>
          </cell>
          <cell r="BJ1250" t="str">
            <v>-</v>
          </cell>
        </row>
        <row r="1251">
          <cell r="AH1251" t="str">
            <v>-</v>
          </cell>
          <cell r="AJ1251" t="str">
            <v>-</v>
          </cell>
          <cell r="AL1251" t="str">
            <v>-</v>
          </cell>
          <cell r="AO1251" t="str">
            <v>-</v>
          </cell>
          <cell r="AQ1251" t="str">
            <v>-</v>
          </cell>
          <cell r="AS1251" t="str">
            <v>-</v>
          </cell>
          <cell r="AU1251" t="str">
            <v>-</v>
          </cell>
          <cell r="AZ1251" t="str">
            <v>-</v>
          </cell>
          <cell r="BC1251" t="str">
            <v>-</v>
          </cell>
          <cell r="BE1251" t="str">
            <v>-</v>
          </cell>
          <cell r="BI1251" t="str">
            <v>-</v>
          </cell>
          <cell r="BJ1251" t="str">
            <v>-</v>
          </cell>
        </row>
        <row r="1252">
          <cell r="AH1252" t="str">
            <v>-</v>
          </cell>
          <cell r="AJ1252" t="str">
            <v>-</v>
          </cell>
          <cell r="AL1252" t="str">
            <v>-</v>
          </cell>
          <cell r="AO1252" t="str">
            <v>-</v>
          </cell>
          <cell r="AQ1252" t="str">
            <v>-</v>
          </cell>
          <cell r="AS1252" t="str">
            <v>-</v>
          </cell>
          <cell r="AU1252" t="str">
            <v>-</v>
          </cell>
          <cell r="AZ1252" t="str">
            <v>-</v>
          </cell>
          <cell r="BC1252" t="str">
            <v>-</v>
          </cell>
          <cell r="BE1252" t="str">
            <v>-</v>
          </cell>
          <cell r="BI1252" t="str">
            <v>-</v>
          </cell>
          <cell r="BJ1252" t="str">
            <v>-</v>
          </cell>
        </row>
        <row r="1253">
          <cell r="AH1253" t="str">
            <v>-</v>
          </cell>
          <cell r="AJ1253" t="str">
            <v>-</v>
          </cell>
          <cell r="AL1253" t="str">
            <v>-</v>
          </cell>
          <cell r="AO1253" t="str">
            <v>-</v>
          </cell>
          <cell r="AQ1253" t="str">
            <v>-</v>
          </cell>
          <cell r="AS1253" t="str">
            <v>-</v>
          </cell>
          <cell r="AU1253" t="str">
            <v>-</v>
          </cell>
          <cell r="AZ1253" t="str">
            <v>-</v>
          </cell>
          <cell r="BC1253" t="str">
            <v>-</v>
          </cell>
          <cell r="BE1253" t="str">
            <v>-</v>
          </cell>
          <cell r="BI1253" t="str">
            <v>-</v>
          </cell>
          <cell r="BJ1253" t="str">
            <v>-</v>
          </cell>
        </row>
        <row r="1254">
          <cell r="AH1254" t="str">
            <v>-</v>
          </cell>
          <cell r="AJ1254" t="str">
            <v>-</v>
          </cell>
          <cell r="AL1254" t="str">
            <v>-</v>
          </cell>
          <cell r="AO1254" t="str">
            <v>-</v>
          </cell>
          <cell r="AQ1254" t="str">
            <v>-</v>
          </cell>
          <cell r="AS1254" t="str">
            <v>-</v>
          </cell>
          <cell r="AU1254" t="str">
            <v>-</v>
          </cell>
          <cell r="AZ1254" t="str">
            <v>-</v>
          </cell>
          <cell r="BC1254" t="str">
            <v>-</v>
          </cell>
          <cell r="BE1254" t="str">
            <v>-</v>
          </cell>
          <cell r="BI1254" t="str">
            <v>-</v>
          </cell>
          <cell r="BJ1254" t="str">
            <v>-</v>
          </cell>
        </row>
        <row r="1255">
          <cell r="AH1255" t="str">
            <v>-</v>
          </cell>
          <cell r="AJ1255" t="str">
            <v>-</v>
          </cell>
          <cell r="AL1255" t="str">
            <v>-</v>
          </cell>
          <cell r="AO1255" t="str">
            <v>-</v>
          </cell>
          <cell r="AQ1255" t="str">
            <v>-</v>
          </cell>
          <cell r="AS1255" t="str">
            <v>-</v>
          </cell>
          <cell r="AU1255" t="str">
            <v>-</v>
          </cell>
          <cell r="AZ1255" t="str">
            <v>-</v>
          </cell>
          <cell r="BC1255" t="str">
            <v>-</v>
          </cell>
          <cell r="BE1255" t="str">
            <v>-</v>
          </cell>
          <cell r="BI1255" t="str">
            <v>-</v>
          </cell>
          <cell r="BJ1255" t="str">
            <v>-</v>
          </cell>
        </row>
        <row r="1256">
          <cell r="AH1256" t="str">
            <v>-</v>
          </cell>
          <cell r="AJ1256" t="str">
            <v>-</v>
          </cell>
          <cell r="AL1256" t="str">
            <v>-</v>
          </cell>
          <cell r="AO1256" t="str">
            <v>-</v>
          </cell>
          <cell r="AQ1256" t="str">
            <v>-</v>
          </cell>
          <cell r="AS1256" t="str">
            <v>-</v>
          </cell>
          <cell r="AU1256" t="str">
            <v>-</v>
          </cell>
          <cell r="AZ1256" t="str">
            <v>-</v>
          </cell>
          <cell r="BC1256" t="str">
            <v>-</v>
          </cell>
          <cell r="BE1256" t="str">
            <v>-</v>
          </cell>
          <cell r="BI1256" t="str">
            <v>-</v>
          </cell>
          <cell r="BJ1256" t="str">
            <v>-</v>
          </cell>
        </row>
        <row r="1257">
          <cell r="AH1257" t="str">
            <v>-</v>
          </cell>
          <cell r="AJ1257" t="str">
            <v>-</v>
          </cell>
          <cell r="AL1257" t="str">
            <v>-</v>
          </cell>
          <cell r="AO1257" t="str">
            <v>-</v>
          </cell>
          <cell r="AQ1257" t="str">
            <v>-</v>
          </cell>
          <cell r="AS1257" t="str">
            <v>-</v>
          </cell>
          <cell r="AU1257" t="str">
            <v>-</v>
          </cell>
          <cell r="AZ1257" t="str">
            <v>-</v>
          </cell>
          <cell r="BC1257" t="str">
            <v>-</v>
          </cell>
          <cell r="BE1257" t="str">
            <v>-</v>
          </cell>
          <cell r="BI1257" t="str">
            <v>-</v>
          </cell>
          <cell r="BJ1257" t="str">
            <v>-</v>
          </cell>
        </row>
        <row r="1258">
          <cell r="AH1258" t="str">
            <v>-</v>
          </cell>
          <cell r="AJ1258" t="str">
            <v>-</v>
          </cell>
          <cell r="AL1258" t="str">
            <v>-</v>
          </cell>
          <cell r="AO1258" t="str">
            <v>-</v>
          </cell>
          <cell r="AQ1258" t="str">
            <v>-</v>
          </cell>
          <cell r="AS1258" t="str">
            <v>-</v>
          </cell>
          <cell r="AU1258" t="str">
            <v>-</v>
          </cell>
          <cell r="AZ1258" t="str">
            <v>-</v>
          </cell>
          <cell r="BC1258" t="str">
            <v>-</v>
          </cell>
          <cell r="BE1258" t="str">
            <v>-</v>
          </cell>
          <cell r="BI1258" t="str">
            <v>-</v>
          </cell>
          <cell r="BJ1258" t="str">
            <v>-</v>
          </cell>
        </row>
        <row r="1259">
          <cell r="AH1259" t="str">
            <v>-</v>
          </cell>
          <cell r="AJ1259" t="str">
            <v>-</v>
          </cell>
          <cell r="AL1259" t="str">
            <v>-</v>
          </cell>
          <cell r="AO1259" t="str">
            <v>-</v>
          </cell>
          <cell r="AQ1259" t="str">
            <v>-</v>
          </cell>
          <cell r="AS1259" t="str">
            <v>-</v>
          </cell>
          <cell r="AU1259" t="str">
            <v>-</v>
          </cell>
          <cell r="AZ1259" t="str">
            <v>-</v>
          </cell>
          <cell r="BC1259" t="str">
            <v>-</v>
          </cell>
          <cell r="BE1259" t="str">
            <v>-</v>
          </cell>
          <cell r="BI1259" t="str">
            <v>-</v>
          </cell>
          <cell r="BJ1259" t="str">
            <v>-</v>
          </cell>
        </row>
        <row r="1260">
          <cell r="AH1260" t="str">
            <v>-</v>
          </cell>
          <cell r="AJ1260" t="str">
            <v>-</v>
          </cell>
          <cell r="AL1260" t="str">
            <v>-</v>
          </cell>
          <cell r="AO1260" t="str">
            <v>-</v>
          </cell>
          <cell r="AQ1260" t="str">
            <v>-</v>
          </cell>
          <cell r="AS1260" t="str">
            <v>-</v>
          </cell>
          <cell r="AU1260" t="str">
            <v>-</v>
          </cell>
          <cell r="AZ1260" t="str">
            <v>-</v>
          </cell>
          <cell r="BC1260" t="str">
            <v>-</v>
          </cell>
          <cell r="BE1260" t="str">
            <v>-</v>
          </cell>
          <cell r="BI1260" t="str">
            <v>-</v>
          </cell>
          <cell r="BJ1260" t="str">
            <v>-</v>
          </cell>
        </row>
        <row r="1261">
          <cell r="AH1261" t="str">
            <v>-</v>
          </cell>
          <cell r="AJ1261" t="str">
            <v>-</v>
          </cell>
          <cell r="AL1261" t="str">
            <v>-</v>
          </cell>
          <cell r="AO1261" t="str">
            <v>-</v>
          </cell>
          <cell r="AQ1261" t="str">
            <v>-</v>
          </cell>
          <cell r="AS1261" t="str">
            <v>-</v>
          </cell>
          <cell r="AU1261" t="str">
            <v>-</v>
          </cell>
          <cell r="AZ1261" t="str">
            <v>-</v>
          </cell>
          <cell r="BC1261" t="str">
            <v>-</v>
          </cell>
          <cell r="BE1261" t="str">
            <v>-</v>
          </cell>
          <cell r="BI1261" t="str">
            <v>-</v>
          </cell>
          <cell r="BJ1261" t="str">
            <v>-</v>
          </cell>
        </row>
        <row r="1262">
          <cell r="AH1262" t="str">
            <v>-</v>
          </cell>
          <cell r="AJ1262" t="str">
            <v>-</v>
          </cell>
          <cell r="AL1262" t="str">
            <v>-</v>
          </cell>
          <cell r="AO1262" t="str">
            <v>-</v>
          </cell>
          <cell r="AQ1262" t="str">
            <v>-</v>
          </cell>
          <cell r="AS1262" t="str">
            <v>-</v>
          </cell>
          <cell r="AU1262" t="str">
            <v>-</v>
          </cell>
          <cell r="AZ1262" t="str">
            <v>-</v>
          </cell>
          <cell r="BC1262" t="str">
            <v>-</v>
          </cell>
          <cell r="BE1262" t="str">
            <v>-</v>
          </cell>
          <cell r="BI1262" t="str">
            <v>-</v>
          </cell>
          <cell r="BJ1262" t="str">
            <v>-</v>
          </cell>
        </row>
        <row r="1263">
          <cell r="AH1263" t="str">
            <v>-</v>
          </cell>
          <cell r="AJ1263" t="str">
            <v>-</v>
          </cell>
          <cell r="AL1263" t="str">
            <v>-</v>
          </cell>
          <cell r="AO1263" t="str">
            <v>-</v>
          </cell>
          <cell r="AQ1263" t="str">
            <v>-</v>
          </cell>
          <cell r="AS1263" t="str">
            <v>-</v>
          </cell>
          <cell r="AU1263" t="str">
            <v>-</v>
          </cell>
          <cell r="AZ1263" t="str">
            <v>-</v>
          </cell>
          <cell r="BC1263" t="str">
            <v>-</v>
          </cell>
          <cell r="BE1263" t="str">
            <v>-</v>
          </cell>
          <cell r="BI1263" t="str">
            <v>-</v>
          </cell>
          <cell r="BJ1263" t="str">
            <v>-</v>
          </cell>
        </row>
        <row r="1264">
          <cell r="AH1264" t="str">
            <v>-</v>
          </cell>
          <cell r="AJ1264" t="str">
            <v>-</v>
          </cell>
          <cell r="AL1264" t="str">
            <v>-</v>
          </cell>
          <cell r="AO1264" t="str">
            <v>-</v>
          </cell>
          <cell r="AQ1264" t="str">
            <v>-</v>
          </cell>
          <cell r="AS1264" t="str">
            <v>-</v>
          </cell>
          <cell r="AU1264" t="str">
            <v>-</v>
          </cell>
          <cell r="AZ1264" t="str">
            <v>-</v>
          </cell>
          <cell r="BC1264" t="str">
            <v>-</v>
          </cell>
          <cell r="BE1264" t="str">
            <v>-</v>
          </cell>
          <cell r="BI1264" t="str">
            <v>-</v>
          </cell>
          <cell r="BJ1264" t="str">
            <v>-</v>
          </cell>
        </row>
        <row r="1265">
          <cell r="AH1265" t="str">
            <v>-</v>
          </cell>
          <cell r="AJ1265" t="str">
            <v>-</v>
          </cell>
          <cell r="AL1265" t="str">
            <v>-</v>
          </cell>
          <cell r="AO1265" t="str">
            <v>-</v>
          </cell>
          <cell r="AQ1265" t="str">
            <v>-</v>
          </cell>
          <cell r="AS1265" t="str">
            <v>-</v>
          </cell>
          <cell r="AU1265" t="str">
            <v>-</v>
          </cell>
          <cell r="AZ1265" t="str">
            <v>-</v>
          </cell>
          <cell r="BC1265" t="str">
            <v>-</v>
          </cell>
          <cell r="BE1265" t="str">
            <v>-</v>
          </cell>
          <cell r="BI1265" t="str">
            <v>-</v>
          </cell>
          <cell r="BJ1265" t="str">
            <v>-</v>
          </cell>
        </row>
        <row r="1266">
          <cell r="AH1266" t="str">
            <v>-</v>
          </cell>
          <cell r="AJ1266" t="str">
            <v>-</v>
          </cell>
          <cell r="AL1266" t="str">
            <v>-</v>
          </cell>
          <cell r="AO1266" t="str">
            <v>-</v>
          </cell>
          <cell r="AQ1266" t="str">
            <v>-</v>
          </cell>
          <cell r="AS1266" t="str">
            <v>-</v>
          </cell>
          <cell r="AU1266" t="str">
            <v>-</v>
          </cell>
          <cell r="AZ1266" t="str">
            <v>-</v>
          </cell>
          <cell r="BC1266" t="str">
            <v>-</v>
          </cell>
          <cell r="BE1266" t="str">
            <v>-</v>
          </cell>
          <cell r="BI1266" t="str">
            <v>-</v>
          </cell>
          <cell r="BJ1266" t="str">
            <v>-</v>
          </cell>
        </row>
        <row r="1267">
          <cell r="AH1267" t="str">
            <v>-</v>
          </cell>
          <cell r="AJ1267" t="str">
            <v>-</v>
          </cell>
          <cell r="AL1267" t="str">
            <v>-</v>
          </cell>
          <cell r="AO1267" t="str">
            <v>-</v>
          </cell>
          <cell r="AQ1267" t="str">
            <v>-</v>
          </cell>
          <cell r="AS1267" t="str">
            <v>-</v>
          </cell>
          <cell r="AU1267" t="str">
            <v>-</v>
          </cell>
          <cell r="AZ1267" t="str">
            <v>-</v>
          </cell>
          <cell r="BC1267" t="str">
            <v>-</v>
          </cell>
          <cell r="BE1267" t="str">
            <v>-</v>
          </cell>
          <cell r="BI1267" t="str">
            <v>-</v>
          </cell>
          <cell r="BJ1267" t="str">
            <v>-</v>
          </cell>
        </row>
        <row r="1268">
          <cell r="AH1268" t="str">
            <v>-</v>
          </cell>
          <cell r="AJ1268" t="str">
            <v>-</v>
          </cell>
          <cell r="AL1268" t="str">
            <v>-</v>
          </cell>
          <cell r="AO1268" t="str">
            <v>-</v>
          </cell>
          <cell r="AQ1268" t="str">
            <v>-</v>
          </cell>
          <cell r="AS1268" t="str">
            <v>-</v>
          </cell>
          <cell r="AU1268" t="str">
            <v>-</v>
          </cell>
          <cell r="AZ1268" t="str">
            <v>-</v>
          </cell>
          <cell r="BC1268" t="str">
            <v>-</v>
          </cell>
          <cell r="BE1268" t="str">
            <v>-</v>
          </cell>
          <cell r="BI1268" t="str">
            <v>-</v>
          </cell>
          <cell r="BJ1268" t="str">
            <v>-</v>
          </cell>
        </row>
        <row r="1269">
          <cell r="AH1269" t="str">
            <v>-</v>
          </cell>
          <cell r="AJ1269" t="str">
            <v>-</v>
          </cell>
          <cell r="AL1269" t="str">
            <v>-</v>
          </cell>
          <cell r="AO1269" t="str">
            <v>-</v>
          </cell>
          <cell r="AQ1269" t="str">
            <v>-</v>
          </cell>
          <cell r="AS1269" t="str">
            <v>-</v>
          </cell>
          <cell r="AU1269" t="str">
            <v>-</v>
          </cell>
          <cell r="AZ1269" t="str">
            <v>-</v>
          </cell>
          <cell r="BC1269" t="str">
            <v>-</v>
          </cell>
          <cell r="BE1269" t="str">
            <v>-</v>
          </cell>
          <cell r="BI1269" t="str">
            <v>-</v>
          </cell>
          <cell r="BJ1269" t="str">
            <v>-</v>
          </cell>
        </row>
        <row r="1270">
          <cell r="AH1270" t="str">
            <v>-</v>
          </cell>
          <cell r="AJ1270" t="str">
            <v>-</v>
          </cell>
          <cell r="AL1270" t="str">
            <v>-</v>
          </cell>
          <cell r="AO1270" t="str">
            <v>-</v>
          </cell>
          <cell r="AQ1270" t="str">
            <v>-</v>
          </cell>
          <cell r="AS1270" t="str">
            <v>-</v>
          </cell>
          <cell r="AU1270" t="str">
            <v>-</v>
          </cell>
          <cell r="AZ1270" t="str">
            <v>-</v>
          </cell>
          <cell r="BC1270" t="str">
            <v>-</v>
          </cell>
          <cell r="BE1270" t="str">
            <v>-</v>
          </cell>
          <cell r="BI1270" t="str">
            <v>-</v>
          </cell>
          <cell r="BJ1270" t="str">
            <v>-</v>
          </cell>
        </row>
        <row r="1271">
          <cell r="AH1271" t="str">
            <v>-</v>
          </cell>
          <cell r="AJ1271" t="str">
            <v>-</v>
          </cell>
          <cell r="AL1271" t="str">
            <v>-</v>
          </cell>
          <cell r="AO1271" t="str">
            <v>-</v>
          </cell>
          <cell r="AQ1271" t="str">
            <v>-</v>
          </cell>
          <cell r="AS1271" t="str">
            <v>-</v>
          </cell>
          <cell r="AU1271" t="str">
            <v>-</v>
          </cell>
          <cell r="AZ1271" t="str">
            <v>-</v>
          </cell>
          <cell r="BC1271" t="str">
            <v>-</v>
          </cell>
          <cell r="BE1271" t="str">
            <v>-</v>
          </cell>
          <cell r="BI1271" t="str">
            <v>-</v>
          </cell>
          <cell r="BJ1271" t="str">
            <v>-</v>
          </cell>
        </row>
        <row r="1272">
          <cell r="AH1272" t="str">
            <v>-</v>
          </cell>
          <cell r="AJ1272" t="str">
            <v>-</v>
          </cell>
          <cell r="AL1272" t="str">
            <v>-</v>
          </cell>
          <cell r="AO1272" t="str">
            <v>-</v>
          </cell>
          <cell r="AQ1272" t="str">
            <v>-</v>
          </cell>
          <cell r="AS1272" t="str">
            <v>-</v>
          </cell>
          <cell r="AU1272" t="str">
            <v>-</v>
          </cell>
          <cell r="AZ1272" t="str">
            <v>-</v>
          </cell>
          <cell r="BC1272" t="str">
            <v>-</v>
          </cell>
          <cell r="BE1272" t="str">
            <v>-</v>
          </cell>
          <cell r="BI1272" t="str">
            <v>-</v>
          </cell>
          <cell r="BJ1272" t="str">
            <v>-</v>
          </cell>
        </row>
        <row r="1273">
          <cell r="AH1273" t="str">
            <v>-</v>
          </cell>
          <cell r="AJ1273" t="str">
            <v>-</v>
          </cell>
          <cell r="AL1273" t="str">
            <v>-</v>
          </cell>
          <cell r="AO1273" t="str">
            <v>-</v>
          </cell>
          <cell r="AQ1273" t="str">
            <v>-</v>
          </cell>
          <cell r="AS1273" t="str">
            <v>-</v>
          </cell>
          <cell r="AU1273" t="str">
            <v>-</v>
          </cell>
          <cell r="AZ1273" t="str">
            <v>-</v>
          </cell>
          <cell r="BC1273" t="str">
            <v>-</v>
          </cell>
          <cell r="BE1273" t="str">
            <v>-</v>
          </cell>
          <cell r="BI1273" t="str">
            <v>-</v>
          </cell>
          <cell r="BJ1273" t="str">
            <v>-</v>
          </cell>
        </row>
        <row r="1274">
          <cell r="AH1274" t="str">
            <v>-</v>
          </cell>
          <cell r="AJ1274" t="str">
            <v>-</v>
          </cell>
          <cell r="AL1274" t="str">
            <v>-</v>
          </cell>
          <cell r="AO1274" t="str">
            <v>-</v>
          </cell>
          <cell r="AQ1274" t="str">
            <v>-</v>
          </cell>
          <cell r="AS1274" t="str">
            <v>-</v>
          </cell>
          <cell r="AU1274" t="str">
            <v>-</v>
          </cell>
          <cell r="AZ1274" t="str">
            <v>-</v>
          </cell>
          <cell r="BC1274" t="str">
            <v>-</v>
          </cell>
          <cell r="BE1274" t="str">
            <v>-</v>
          </cell>
          <cell r="BI1274" t="str">
            <v>-</v>
          </cell>
          <cell r="BJ1274" t="str">
            <v>-</v>
          </cell>
        </row>
        <row r="1275">
          <cell r="AH1275" t="str">
            <v>-</v>
          </cell>
          <cell r="AJ1275" t="str">
            <v>-</v>
          </cell>
          <cell r="AL1275" t="str">
            <v>-</v>
          </cell>
          <cell r="AO1275" t="str">
            <v>-</v>
          </cell>
          <cell r="AQ1275" t="str">
            <v>-</v>
          </cell>
          <cell r="AS1275" t="str">
            <v>-</v>
          </cell>
          <cell r="AU1275" t="str">
            <v>-</v>
          </cell>
          <cell r="AZ1275" t="str">
            <v>-</v>
          </cell>
          <cell r="BC1275" t="str">
            <v>-</v>
          </cell>
          <cell r="BE1275" t="str">
            <v>-</v>
          </cell>
          <cell r="BI1275" t="str">
            <v>-</v>
          </cell>
          <cell r="BJ1275" t="str">
            <v>-</v>
          </cell>
        </row>
        <row r="1276">
          <cell r="AH1276" t="str">
            <v>-</v>
          </cell>
          <cell r="AJ1276" t="str">
            <v>-</v>
          </cell>
          <cell r="AL1276" t="str">
            <v>-</v>
          </cell>
          <cell r="AO1276" t="str">
            <v>-</v>
          </cell>
          <cell r="AQ1276" t="str">
            <v>-</v>
          </cell>
          <cell r="AS1276" t="str">
            <v>-</v>
          </cell>
          <cell r="AU1276" t="str">
            <v>-</v>
          </cell>
          <cell r="AZ1276" t="str">
            <v>-</v>
          </cell>
          <cell r="BC1276" t="str">
            <v>-</v>
          </cell>
          <cell r="BE1276" t="str">
            <v>-</v>
          </cell>
          <cell r="BI1276" t="str">
            <v>-</v>
          </cell>
          <cell r="BJ1276" t="str">
            <v>-</v>
          </cell>
        </row>
        <row r="1277">
          <cell r="AH1277" t="str">
            <v>-</v>
          </cell>
          <cell r="AJ1277" t="str">
            <v>-</v>
          </cell>
          <cell r="AL1277" t="str">
            <v>-</v>
          </cell>
          <cell r="AO1277" t="str">
            <v>-</v>
          </cell>
          <cell r="AQ1277" t="str">
            <v>-</v>
          </cell>
          <cell r="AS1277" t="str">
            <v>-</v>
          </cell>
          <cell r="AU1277" t="str">
            <v>-</v>
          </cell>
          <cell r="AZ1277" t="str">
            <v>-</v>
          </cell>
          <cell r="BC1277" t="str">
            <v>-</v>
          </cell>
          <cell r="BE1277" t="str">
            <v>-</v>
          </cell>
          <cell r="BI1277" t="str">
            <v>-</v>
          </cell>
          <cell r="BJ1277" t="str">
            <v>-</v>
          </cell>
        </row>
        <row r="1278">
          <cell r="AH1278" t="str">
            <v>-</v>
          </cell>
          <cell r="AJ1278" t="str">
            <v>-</v>
          </cell>
          <cell r="AL1278" t="str">
            <v>-</v>
          </cell>
          <cell r="AO1278" t="str">
            <v>-</v>
          </cell>
          <cell r="AQ1278" t="str">
            <v>-</v>
          </cell>
          <cell r="AS1278" t="str">
            <v>-</v>
          </cell>
          <cell r="AU1278" t="str">
            <v>-</v>
          </cell>
          <cell r="AZ1278" t="str">
            <v>-</v>
          </cell>
          <cell r="BC1278" t="str">
            <v>-</v>
          </cell>
          <cell r="BE1278" t="str">
            <v>-</v>
          </cell>
          <cell r="BI1278" t="str">
            <v>-</v>
          </cell>
          <cell r="BJ1278" t="str">
            <v>-</v>
          </cell>
        </row>
        <row r="1279">
          <cell r="AH1279" t="str">
            <v>-</v>
          </cell>
          <cell r="AJ1279" t="str">
            <v>-</v>
          </cell>
          <cell r="AL1279" t="str">
            <v>-</v>
          </cell>
          <cell r="AO1279" t="str">
            <v>-</v>
          </cell>
          <cell r="AQ1279" t="str">
            <v>-</v>
          </cell>
          <cell r="AS1279" t="str">
            <v>-</v>
          </cell>
          <cell r="AU1279" t="str">
            <v>-</v>
          </cell>
          <cell r="AZ1279" t="str">
            <v>-</v>
          </cell>
          <cell r="BC1279" t="str">
            <v>-</v>
          </cell>
          <cell r="BE1279" t="str">
            <v>-</v>
          </cell>
          <cell r="BI1279" t="str">
            <v>-</v>
          </cell>
          <cell r="BJ1279" t="str">
            <v>-</v>
          </cell>
        </row>
        <row r="1280">
          <cell r="AH1280" t="str">
            <v>-</v>
          </cell>
          <cell r="AJ1280" t="str">
            <v>-</v>
          </cell>
          <cell r="AL1280" t="str">
            <v>-</v>
          </cell>
          <cell r="AO1280" t="str">
            <v>-</v>
          </cell>
          <cell r="AQ1280" t="str">
            <v>-</v>
          </cell>
          <cell r="AS1280" t="str">
            <v>-</v>
          </cell>
          <cell r="AU1280" t="str">
            <v>-</v>
          </cell>
          <cell r="AZ1280" t="str">
            <v>-</v>
          </cell>
          <cell r="BC1280" t="str">
            <v>-</v>
          </cell>
          <cell r="BE1280" t="str">
            <v>-</v>
          </cell>
          <cell r="BI1280" t="str">
            <v>-</v>
          </cell>
          <cell r="BJ1280" t="str">
            <v>-</v>
          </cell>
        </row>
        <row r="1281">
          <cell r="AH1281" t="str">
            <v>-</v>
          </cell>
          <cell r="AJ1281" t="str">
            <v>-</v>
          </cell>
          <cell r="AL1281" t="str">
            <v>-</v>
          </cell>
          <cell r="AO1281" t="str">
            <v>-</v>
          </cell>
          <cell r="AQ1281" t="str">
            <v>-</v>
          </cell>
          <cell r="AS1281" t="str">
            <v>-</v>
          </cell>
          <cell r="AU1281" t="str">
            <v>-</v>
          </cell>
          <cell r="AZ1281" t="str">
            <v>-</v>
          </cell>
          <cell r="BC1281" t="str">
            <v>-</v>
          </cell>
          <cell r="BE1281" t="str">
            <v>-</v>
          </cell>
          <cell r="BI1281" t="str">
            <v>-</v>
          </cell>
          <cell r="BJ1281" t="str">
            <v>-</v>
          </cell>
        </row>
        <row r="1282">
          <cell r="AH1282" t="str">
            <v>-</v>
          </cell>
          <cell r="AJ1282" t="str">
            <v>-</v>
          </cell>
          <cell r="AL1282" t="str">
            <v>-</v>
          </cell>
          <cell r="AO1282" t="str">
            <v>-</v>
          </cell>
          <cell r="AQ1282" t="str">
            <v>-</v>
          </cell>
          <cell r="AS1282" t="str">
            <v>-</v>
          </cell>
          <cell r="AU1282" t="str">
            <v>-</v>
          </cell>
          <cell r="AZ1282" t="str">
            <v>-</v>
          </cell>
          <cell r="BC1282" t="str">
            <v>-</v>
          </cell>
          <cell r="BE1282" t="str">
            <v>-</v>
          </cell>
          <cell r="BI1282" t="str">
            <v>-</v>
          </cell>
          <cell r="BJ1282" t="str">
            <v>-</v>
          </cell>
        </row>
        <row r="1283">
          <cell r="AH1283" t="str">
            <v>-</v>
          </cell>
          <cell r="AJ1283" t="str">
            <v>-</v>
          </cell>
          <cell r="AL1283" t="str">
            <v>-</v>
          </cell>
          <cell r="AO1283" t="str">
            <v>-</v>
          </cell>
          <cell r="AQ1283" t="str">
            <v>-</v>
          </cell>
          <cell r="AS1283" t="str">
            <v>-</v>
          </cell>
          <cell r="AU1283" t="str">
            <v>-</v>
          </cell>
          <cell r="AZ1283" t="str">
            <v>-</v>
          </cell>
          <cell r="BC1283" t="str">
            <v>-</v>
          </cell>
          <cell r="BE1283" t="str">
            <v>-</v>
          </cell>
          <cell r="BI1283" t="str">
            <v>-</v>
          </cell>
          <cell r="BJ1283" t="str">
            <v>-</v>
          </cell>
        </row>
        <row r="1284">
          <cell r="AH1284" t="str">
            <v>-</v>
          </cell>
          <cell r="AJ1284" t="str">
            <v>-</v>
          </cell>
          <cell r="AL1284" t="str">
            <v>-</v>
          </cell>
          <cell r="AO1284" t="str">
            <v>-</v>
          </cell>
          <cell r="AQ1284" t="str">
            <v>-</v>
          </cell>
          <cell r="AS1284" t="str">
            <v>-</v>
          </cell>
          <cell r="AU1284" t="str">
            <v>-</v>
          </cell>
          <cell r="AZ1284" t="str">
            <v>-</v>
          </cell>
          <cell r="BC1284" t="str">
            <v>-</v>
          </cell>
          <cell r="BE1284" t="str">
            <v>-</v>
          </cell>
          <cell r="BI1284" t="str">
            <v>-</v>
          </cell>
          <cell r="BJ1284" t="str">
            <v>-</v>
          </cell>
        </row>
        <row r="1285">
          <cell r="AH1285" t="str">
            <v>-</v>
          </cell>
          <cell r="AJ1285" t="str">
            <v>-</v>
          </cell>
          <cell r="AL1285" t="str">
            <v>-</v>
          </cell>
          <cell r="AO1285" t="str">
            <v>-</v>
          </cell>
          <cell r="AQ1285" t="str">
            <v>-</v>
          </cell>
          <cell r="AS1285" t="str">
            <v>-</v>
          </cell>
          <cell r="AU1285" t="str">
            <v>-</v>
          </cell>
          <cell r="AZ1285" t="str">
            <v>-</v>
          </cell>
          <cell r="BC1285" t="str">
            <v>-</v>
          </cell>
          <cell r="BE1285" t="str">
            <v>-</v>
          </cell>
          <cell r="BI1285" t="str">
            <v>-</v>
          </cell>
          <cell r="BJ1285" t="str">
            <v>-</v>
          </cell>
        </row>
        <row r="1286">
          <cell r="AH1286" t="str">
            <v>-</v>
          </cell>
          <cell r="AJ1286" t="str">
            <v>-</v>
          </cell>
          <cell r="AL1286" t="str">
            <v>-</v>
          </cell>
          <cell r="AO1286" t="str">
            <v>-</v>
          </cell>
          <cell r="AQ1286" t="str">
            <v>-</v>
          </cell>
          <cell r="AS1286" t="str">
            <v>-</v>
          </cell>
          <cell r="AU1286" t="str">
            <v>-</v>
          </cell>
          <cell r="AZ1286" t="str">
            <v>-</v>
          </cell>
          <cell r="BC1286" t="str">
            <v>-</v>
          </cell>
          <cell r="BE1286" t="str">
            <v>-</v>
          </cell>
          <cell r="BI1286" t="str">
            <v>-</v>
          </cell>
          <cell r="BJ1286" t="str">
            <v>-</v>
          </cell>
        </row>
        <row r="1287">
          <cell r="AH1287" t="str">
            <v>-</v>
          </cell>
          <cell r="AJ1287" t="str">
            <v>-</v>
          </cell>
          <cell r="AL1287" t="str">
            <v>-</v>
          </cell>
          <cell r="AO1287" t="str">
            <v>-</v>
          </cell>
          <cell r="AQ1287" t="str">
            <v>-</v>
          </cell>
          <cell r="AS1287" t="str">
            <v>-</v>
          </cell>
          <cell r="AU1287" t="str">
            <v>-</v>
          </cell>
          <cell r="AZ1287" t="str">
            <v>-</v>
          </cell>
          <cell r="BC1287" t="str">
            <v>-</v>
          </cell>
          <cell r="BE1287" t="str">
            <v>-</v>
          </cell>
          <cell r="BI1287" t="str">
            <v>-</v>
          </cell>
          <cell r="BJ1287" t="str">
            <v>-</v>
          </cell>
        </row>
        <row r="1288">
          <cell r="AH1288" t="str">
            <v>-</v>
          </cell>
          <cell r="AJ1288" t="str">
            <v>-</v>
          </cell>
          <cell r="AL1288" t="str">
            <v>-</v>
          </cell>
          <cell r="AO1288" t="str">
            <v>-</v>
          </cell>
          <cell r="AQ1288" t="str">
            <v>-</v>
          </cell>
          <cell r="AS1288" t="str">
            <v>-</v>
          </cell>
          <cell r="AU1288" t="str">
            <v>-</v>
          </cell>
          <cell r="AZ1288" t="str">
            <v>-</v>
          </cell>
          <cell r="BC1288" t="str">
            <v>-</v>
          </cell>
          <cell r="BE1288" t="str">
            <v>-</v>
          </cell>
          <cell r="BI1288" t="str">
            <v>-</v>
          </cell>
          <cell r="BJ1288" t="str">
            <v>-</v>
          </cell>
        </row>
        <row r="1289">
          <cell r="AH1289" t="str">
            <v>-</v>
          </cell>
          <cell r="AJ1289" t="str">
            <v>-</v>
          </cell>
          <cell r="AL1289" t="str">
            <v>-</v>
          </cell>
          <cell r="AO1289" t="str">
            <v>-</v>
          </cell>
          <cell r="AQ1289" t="str">
            <v>-</v>
          </cell>
          <cell r="AS1289" t="str">
            <v>-</v>
          </cell>
          <cell r="AU1289" t="str">
            <v>-</v>
          </cell>
          <cell r="AZ1289" t="str">
            <v>-</v>
          </cell>
          <cell r="BC1289" t="str">
            <v>-</v>
          </cell>
          <cell r="BE1289" t="str">
            <v>-</v>
          </cell>
          <cell r="BI1289" t="str">
            <v>-</v>
          </cell>
          <cell r="BJ1289" t="str">
            <v>-</v>
          </cell>
        </row>
        <row r="1290">
          <cell r="AH1290" t="str">
            <v>-</v>
          </cell>
          <cell r="AJ1290" t="str">
            <v>-</v>
          </cell>
          <cell r="AL1290" t="str">
            <v>-</v>
          </cell>
          <cell r="AO1290" t="str">
            <v>-</v>
          </cell>
          <cell r="AQ1290" t="str">
            <v>-</v>
          </cell>
          <cell r="AS1290" t="str">
            <v>-</v>
          </cell>
          <cell r="AU1290" t="str">
            <v>-</v>
          </cell>
          <cell r="AZ1290" t="str">
            <v>-</v>
          </cell>
          <cell r="BC1290" t="str">
            <v>-</v>
          </cell>
          <cell r="BE1290" t="str">
            <v>-</v>
          </cell>
          <cell r="BI1290" t="str">
            <v>-</v>
          </cell>
          <cell r="BJ1290" t="str">
            <v>-</v>
          </cell>
        </row>
        <row r="1291">
          <cell r="AH1291" t="str">
            <v>-</v>
          </cell>
          <cell r="AJ1291" t="str">
            <v>-</v>
          </cell>
          <cell r="AL1291" t="str">
            <v>-</v>
          </cell>
          <cell r="AO1291" t="str">
            <v>-</v>
          </cell>
          <cell r="AQ1291" t="str">
            <v>-</v>
          </cell>
          <cell r="AS1291" t="str">
            <v>-</v>
          </cell>
          <cell r="AU1291" t="str">
            <v>-</v>
          </cell>
          <cell r="AZ1291" t="str">
            <v>-</v>
          </cell>
          <cell r="BC1291" t="str">
            <v>-</v>
          </cell>
          <cell r="BE1291" t="str">
            <v>-</v>
          </cell>
          <cell r="BI1291" t="str">
            <v>-</v>
          </cell>
          <cell r="BJ1291" t="str">
            <v>-</v>
          </cell>
        </row>
        <row r="1292">
          <cell r="AH1292" t="str">
            <v>-</v>
          </cell>
          <cell r="AJ1292" t="str">
            <v>-</v>
          </cell>
          <cell r="AL1292" t="str">
            <v>-</v>
          </cell>
          <cell r="AO1292" t="str">
            <v>-</v>
          </cell>
          <cell r="AQ1292" t="str">
            <v>-</v>
          </cell>
          <cell r="AS1292" t="str">
            <v>-</v>
          </cell>
          <cell r="AU1292" t="str">
            <v>-</v>
          </cell>
          <cell r="AZ1292" t="str">
            <v>-</v>
          </cell>
          <cell r="BC1292" t="str">
            <v>-</v>
          </cell>
          <cell r="BE1292" t="str">
            <v>-</v>
          </cell>
          <cell r="BI1292" t="str">
            <v>-</v>
          </cell>
          <cell r="BJ1292" t="str">
            <v>-</v>
          </cell>
        </row>
        <row r="1293">
          <cell r="AH1293" t="str">
            <v>-</v>
          </cell>
          <cell r="AJ1293" t="str">
            <v>-</v>
          </cell>
          <cell r="AL1293" t="str">
            <v>-</v>
          </cell>
          <cell r="AO1293" t="str">
            <v>-</v>
          </cell>
          <cell r="AQ1293" t="str">
            <v>-</v>
          </cell>
          <cell r="AS1293" t="str">
            <v>-</v>
          </cell>
          <cell r="AU1293" t="str">
            <v>-</v>
          </cell>
          <cell r="AZ1293" t="str">
            <v>-</v>
          </cell>
          <cell r="BC1293" t="str">
            <v>-</v>
          </cell>
          <cell r="BE1293" t="str">
            <v>-</v>
          </cell>
          <cell r="BI1293" t="str">
            <v>-</v>
          </cell>
          <cell r="BJ1293" t="str">
            <v>-</v>
          </cell>
        </row>
        <row r="1294">
          <cell r="AH1294" t="str">
            <v>-</v>
          </cell>
          <cell r="AJ1294" t="str">
            <v>-</v>
          </cell>
          <cell r="AL1294" t="str">
            <v>-</v>
          </cell>
          <cell r="AO1294" t="str">
            <v>-</v>
          </cell>
          <cell r="AQ1294" t="str">
            <v>-</v>
          </cell>
          <cell r="AS1294" t="str">
            <v>-</v>
          </cell>
          <cell r="AU1294" t="str">
            <v>-</v>
          </cell>
          <cell r="AZ1294" t="str">
            <v>-</v>
          </cell>
          <cell r="BC1294" t="str">
            <v>-</v>
          </cell>
          <cell r="BE1294" t="str">
            <v>-</v>
          </cell>
          <cell r="BI1294" t="str">
            <v>-</v>
          </cell>
          <cell r="BJ1294" t="str">
            <v>-</v>
          </cell>
        </row>
        <row r="1295">
          <cell r="AH1295" t="str">
            <v>-</v>
          </cell>
          <cell r="AJ1295" t="str">
            <v>-</v>
          </cell>
          <cell r="AL1295" t="str">
            <v>-</v>
          </cell>
          <cell r="AO1295" t="str">
            <v>-</v>
          </cell>
          <cell r="AQ1295" t="str">
            <v>-</v>
          </cell>
          <cell r="AS1295" t="str">
            <v>-</v>
          </cell>
          <cell r="AU1295" t="str">
            <v>-</v>
          </cell>
          <cell r="AZ1295" t="str">
            <v>-</v>
          </cell>
          <cell r="BC1295" t="str">
            <v>-</v>
          </cell>
          <cell r="BE1295" t="str">
            <v>-</v>
          </cell>
          <cell r="BI1295" t="str">
            <v>-</v>
          </cell>
          <cell r="BJ1295" t="str">
            <v>-</v>
          </cell>
        </row>
        <row r="1296">
          <cell r="AH1296" t="str">
            <v>-</v>
          </cell>
          <cell r="AJ1296" t="str">
            <v>-</v>
          </cell>
          <cell r="AL1296" t="str">
            <v>-</v>
          </cell>
          <cell r="AO1296" t="str">
            <v>-</v>
          </cell>
          <cell r="AQ1296" t="str">
            <v>-</v>
          </cell>
          <cell r="AS1296" t="str">
            <v>-</v>
          </cell>
          <cell r="AU1296" t="str">
            <v>-</v>
          </cell>
          <cell r="AZ1296" t="str">
            <v>-</v>
          </cell>
          <cell r="BC1296" t="str">
            <v>-</v>
          </cell>
          <cell r="BE1296" t="str">
            <v>-</v>
          </cell>
          <cell r="BI1296" t="str">
            <v>-</v>
          </cell>
          <cell r="BJ1296" t="str">
            <v>-</v>
          </cell>
        </row>
        <row r="1297">
          <cell r="AH1297" t="str">
            <v>-</v>
          </cell>
          <cell r="AJ1297" t="str">
            <v>-</v>
          </cell>
          <cell r="AL1297" t="str">
            <v>-</v>
          </cell>
          <cell r="AO1297" t="str">
            <v>-</v>
          </cell>
          <cell r="AQ1297" t="str">
            <v>-</v>
          </cell>
          <cell r="AS1297" t="str">
            <v>-</v>
          </cell>
          <cell r="AU1297" t="str">
            <v>-</v>
          </cell>
          <cell r="AZ1297" t="str">
            <v>-</v>
          </cell>
          <cell r="BC1297" t="str">
            <v>-</v>
          </cell>
          <cell r="BE1297" t="str">
            <v>-</v>
          </cell>
          <cell r="BI1297" t="str">
            <v>-</v>
          </cell>
          <cell r="BJ1297" t="str">
            <v>-</v>
          </cell>
        </row>
        <row r="1298">
          <cell r="AH1298" t="str">
            <v>-</v>
          </cell>
          <cell r="AJ1298" t="str">
            <v>-</v>
          </cell>
          <cell r="AL1298" t="str">
            <v>-</v>
          </cell>
          <cell r="AO1298" t="str">
            <v>-</v>
          </cell>
          <cell r="AQ1298" t="str">
            <v>-</v>
          </cell>
          <cell r="AS1298" t="str">
            <v>-</v>
          </cell>
          <cell r="AU1298" t="str">
            <v>-</v>
          </cell>
          <cell r="AZ1298" t="str">
            <v>-</v>
          </cell>
          <cell r="BC1298" t="str">
            <v>-</v>
          </cell>
          <cell r="BE1298" t="str">
            <v>-</v>
          </cell>
          <cell r="BI1298" t="str">
            <v>-</v>
          </cell>
          <cell r="BJ1298" t="str">
            <v>-</v>
          </cell>
        </row>
        <row r="1299">
          <cell r="AH1299" t="str">
            <v>-</v>
          </cell>
          <cell r="AJ1299" t="str">
            <v>-</v>
          </cell>
          <cell r="AL1299" t="str">
            <v>-</v>
          </cell>
          <cell r="AO1299" t="str">
            <v>-</v>
          </cell>
          <cell r="AQ1299" t="str">
            <v>-</v>
          </cell>
          <cell r="AS1299" t="str">
            <v>-</v>
          </cell>
          <cell r="AU1299" t="str">
            <v>-</v>
          </cell>
          <cell r="AZ1299" t="str">
            <v>-</v>
          </cell>
          <cell r="BC1299" t="str">
            <v>-</v>
          </cell>
          <cell r="BE1299" t="str">
            <v>-</v>
          </cell>
          <cell r="BI1299" t="str">
            <v>-</v>
          </cell>
          <cell r="BJ1299" t="str">
            <v>-</v>
          </cell>
        </row>
        <row r="1300">
          <cell r="AH1300" t="str">
            <v>-</v>
          </cell>
          <cell r="AJ1300" t="str">
            <v>-</v>
          </cell>
          <cell r="AL1300" t="str">
            <v>-</v>
          </cell>
          <cell r="AO1300" t="str">
            <v>-</v>
          </cell>
          <cell r="AQ1300" t="str">
            <v>-</v>
          </cell>
          <cell r="AS1300" t="str">
            <v>-</v>
          </cell>
          <cell r="AU1300" t="str">
            <v>-</v>
          </cell>
          <cell r="AZ1300" t="str">
            <v>-</v>
          </cell>
          <cell r="BC1300" t="str">
            <v>-</v>
          </cell>
          <cell r="BE1300" t="str">
            <v>-</v>
          </cell>
          <cell r="BI1300" t="str">
            <v>-</v>
          </cell>
          <cell r="BJ1300" t="str">
            <v>-</v>
          </cell>
        </row>
        <row r="1301">
          <cell r="AH1301" t="str">
            <v>-</v>
          </cell>
          <cell r="AJ1301" t="str">
            <v>-</v>
          </cell>
          <cell r="AL1301" t="str">
            <v>-</v>
          </cell>
          <cell r="AO1301" t="str">
            <v>-</v>
          </cell>
          <cell r="AQ1301" t="str">
            <v>-</v>
          </cell>
          <cell r="AS1301" t="str">
            <v>-</v>
          </cell>
          <cell r="AU1301" t="str">
            <v>-</v>
          </cell>
          <cell r="AZ1301" t="str">
            <v>-</v>
          </cell>
          <cell r="BC1301" t="str">
            <v>-</v>
          </cell>
          <cell r="BE1301" t="str">
            <v>-</v>
          </cell>
          <cell r="BI1301" t="str">
            <v>-</v>
          </cell>
          <cell r="BJ1301" t="str">
            <v>-</v>
          </cell>
        </row>
        <row r="1302">
          <cell r="AH1302" t="str">
            <v>-</v>
          </cell>
          <cell r="AJ1302" t="str">
            <v>-</v>
          </cell>
          <cell r="AL1302" t="str">
            <v>-</v>
          </cell>
          <cell r="AO1302" t="str">
            <v>-</v>
          </cell>
          <cell r="AQ1302" t="str">
            <v>-</v>
          </cell>
          <cell r="AS1302" t="str">
            <v>-</v>
          </cell>
          <cell r="AU1302" t="str">
            <v>-</v>
          </cell>
          <cell r="AZ1302" t="str">
            <v>-</v>
          </cell>
          <cell r="BC1302" t="str">
            <v>-</v>
          </cell>
          <cell r="BE1302" t="str">
            <v>-</v>
          </cell>
          <cell r="BI1302" t="str">
            <v>-</v>
          </cell>
          <cell r="BJ1302" t="str">
            <v>-</v>
          </cell>
        </row>
        <row r="1303">
          <cell r="AH1303" t="str">
            <v>-</v>
          </cell>
          <cell r="AJ1303" t="str">
            <v>-</v>
          </cell>
          <cell r="AL1303" t="str">
            <v>-</v>
          </cell>
          <cell r="AO1303" t="str">
            <v>-</v>
          </cell>
          <cell r="AQ1303" t="str">
            <v>-</v>
          </cell>
          <cell r="AS1303" t="str">
            <v>-</v>
          </cell>
          <cell r="AU1303" t="str">
            <v>-</v>
          </cell>
          <cell r="AZ1303" t="str">
            <v>-</v>
          </cell>
          <cell r="BC1303" t="str">
            <v>-</v>
          </cell>
          <cell r="BE1303" t="str">
            <v>-</v>
          </cell>
          <cell r="BI1303" t="str">
            <v>-</v>
          </cell>
          <cell r="BJ1303" t="str">
            <v>-</v>
          </cell>
        </row>
        <row r="1304">
          <cell r="AH1304" t="str">
            <v>-</v>
          </cell>
          <cell r="AJ1304" t="str">
            <v>-</v>
          </cell>
          <cell r="AL1304" t="str">
            <v>-</v>
          </cell>
          <cell r="AO1304" t="str">
            <v>-</v>
          </cell>
          <cell r="AQ1304" t="str">
            <v>-</v>
          </cell>
          <cell r="AS1304" t="str">
            <v>-</v>
          </cell>
          <cell r="AU1304" t="str">
            <v>-</v>
          </cell>
          <cell r="AZ1304" t="str">
            <v>-</v>
          </cell>
          <cell r="BC1304" t="str">
            <v>-</v>
          </cell>
          <cell r="BE1304" t="str">
            <v>-</v>
          </cell>
          <cell r="BI1304" t="str">
            <v>-</v>
          </cell>
          <cell r="BJ1304" t="str">
            <v>-</v>
          </cell>
        </row>
        <row r="1305">
          <cell r="AH1305" t="str">
            <v>-</v>
          </cell>
          <cell r="AJ1305" t="str">
            <v>-</v>
          </cell>
          <cell r="AL1305" t="str">
            <v>-</v>
          </cell>
          <cell r="AO1305" t="str">
            <v>-</v>
          </cell>
          <cell r="AQ1305" t="str">
            <v>-</v>
          </cell>
          <cell r="AS1305" t="str">
            <v>-</v>
          </cell>
          <cell r="AU1305" t="str">
            <v>-</v>
          </cell>
          <cell r="AZ1305" t="str">
            <v>-</v>
          </cell>
          <cell r="BC1305" t="str">
            <v>-</v>
          </cell>
          <cell r="BE1305" t="str">
            <v>-</v>
          </cell>
          <cell r="BI1305" t="str">
            <v>-</v>
          </cell>
          <cell r="BJ1305" t="str">
            <v>-</v>
          </cell>
        </row>
        <row r="1306">
          <cell r="AH1306" t="str">
            <v>-</v>
          </cell>
          <cell r="AJ1306" t="str">
            <v>-</v>
          </cell>
          <cell r="AL1306" t="str">
            <v>-</v>
          </cell>
          <cell r="AO1306" t="str">
            <v>-</v>
          </cell>
          <cell r="AQ1306" t="str">
            <v>-</v>
          </cell>
          <cell r="AS1306" t="str">
            <v>-</v>
          </cell>
          <cell r="AU1306" t="str">
            <v>-</v>
          </cell>
          <cell r="AZ1306" t="str">
            <v>-</v>
          </cell>
          <cell r="BC1306" t="str">
            <v>-</v>
          </cell>
          <cell r="BE1306" t="str">
            <v>-</v>
          </cell>
          <cell r="BI1306" t="str">
            <v>-</v>
          </cell>
          <cell r="BJ1306" t="str">
            <v>-</v>
          </cell>
        </row>
        <row r="1307">
          <cell r="AH1307" t="str">
            <v>-</v>
          </cell>
          <cell r="AJ1307" t="str">
            <v>-</v>
          </cell>
          <cell r="AL1307" t="str">
            <v>-</v>
          </cell>
          <cell r="AO1307" t="str">
            <v>-</v>
          </cell>
          <cell r="AQ1307" t="str">
            <v>-</v>
          </cell>
          <cell r="AS1307" t="str">
            <v>-</v>
          </cell>
          <cell r="AU1307" t="str">
            <v>-</v>
          </cell>
          <cell r="AZ1307" t="str">
            <v>-</v>
          </cell>
          <cell r="BC1307" t="str">
            <v>-</v>
          </cell>
          <cell r="BE1307" t="str">
            <v>-</v>
          </cell>
          <cell r="BI1307" t="str">
            <v>-</v>
          </cell>
          <cell r="BJ1307" t="str">
            <v>-</v>
          </cell>
        </row>
        <row r="1308">
          <cell r="AH1308" t="str">
            <v>-</v>
          </cell>
          <cell r="AJ1308" t="str">
            <v>-</v>
          </cell>
          <cell r="AL1308" t="str">
            <v>-</v>
          </cell>
          <cell r="AO1308" t="str">
            <v>-</v>
          </cell>
          <cell r="AQ1308" t="str">
            <v>-</v>
          </cell>
          <cell r="AS1308" t="str">
            <v>-</v>
          </cell>
          <cell r="AU1308" t="str">
            <v>-</v>
          </cell>
          <cell r="AZ1308" t="str">
            <v>-</v>
          </cell>
          <cell r="BC1308" t="str">
            <v>-</v>
          </cell>
          <cell r="BE1308" t="str">
            <v>-</v>
          </cell>
          <cell r="BI1308" t="str">
            <v>-</v>
          </cell>
          <cell r="BJ1308" t="str">
            <v>-</v>
          </cell>
        </row>
        <row r="1309">
          <cell r="AH1309" t="str">
            <v>-</v>
          </cell>
          <cell r="AJ1309" t="str">
            <v>-</v>
          </cell>
          <cell r="AL1309" t="str">
            <v>-</v>
          </cell>
          <cell r="AO1309" t="str">
            <v>-</v>
          </cell>
          <cell r="AQ1309" t="str">
            <v>-</v>
          </cell>
          <cell r="AS1309" t="str">
            <v>-</v>
          </cell>
          <cell r="AU1309" t="str">
            <v>-</v>
          </cell>
          <cell r="AZ1309" t="str">
            <v>-</v>
          </cell>
          <cell r="BC1309" t="str">
            <v>-</v>
          </cell>
          <cell r="BE1309" t="str">
            <v>-</v>
          </cell>
          <cell r="BI1309" t="str">
            <v>-</v>
          </cell>
          <cell r="BJ1309" t="str">
            <v>-</v>
          </cell>
        </row>
        <row r="1310">
          <cell r="AH1310" t="str">
            <v>-</v>
          </cell>
          <cell r="AJ1310" t="str">
            <v>-</v>
          </cell>
          <cell r="AL1310" t="str">
            <v>-</v>
          </cell>
          <cell r="AO1310" t="str">
            <v>-</v>
          </cell>
          <cell r="AQ1310" t="str">
            <v>-</v>
          </cell>
          <cell r="AS1310" t="str">
            <v>-</v>
          </cell>
          <cell r="AU1310" t="str">
            <v>-</v>
          </cell>
          <cell r="AZ1310" t="str">
            <v>-</v>
          </cell>
          <cell r="BC1310" t="str">
            <v>-</v>
          </cell>
          <cell r="BE1310" t="str">
            <v>-</v>
          </cell>
          <cell r="BI1310" t="str">
            <v>-</v>
          </cell>
          <cell r="BJ1310" t="str">
            <v>-</v>
          </cell>
        </row>
        <row r="1311">
          <cell r="AH1311" t="str">
            <v>-</v>
          </cell>
          <cell r="AJ1311" t="str">
            <v>-</v>
          </cell>
          <cell r="AL1311" t="str">
            <v>-</v>
          </cell>
          <cell r="AO1311" t="str">
            <v>-</v>
          </cell>
          <cell r="AQ1311" t="str">
            <v>-</v>
          </cell>
          <cell r="AS1311" t="str">
            <v>-</v>
          </cell>
          <cell r="AU1311" t="str">
            <v>-</v>
          </cell>
          <cell r="AZ1311" t="str">
            <v>-</v>
          </cell>
          <cell r="BC1311" t="str">
            <v>-</v>
          </cell>
          <cell r="BE1311" t="str">
            <v>-</v>
          </cell>
          <cell r="BI1311" t="str">
            <v>-</v>
          </cell>
          <cell r="BJ1311" t="str">
            <v>-</v>
          </cell>
        </row>
        <row r="1312">
          <cell r="AH1312" t="str">
            <v>-</v>
          </cell>
          <cell r="AJ1312" t="str">
            <v>-</v>
          </cell>
          <cell r="AL1312" t="str">
            <v>-</v>
          </cell>
          <cell r="AO1312" t="str">
            <v>-</v>
          </cell>
          <cell r="AQ1312" t="str">
            <v>-</v>
          </cell>
          <cell r="AS1312" t="str">
            <v>-</v>
          </cell>
          <cell r="AU1312" t="str">
            <v>-</v>
          </cell>
          <cell r="AZ1312" t="str">
            <v>-</v>
          </cell>
          <cell r="BC1312" t="str">
            <v>-</v>
          </cell>
          <cell r="BE1312" t="str">
            <v>-</v>
          </cell>
          <cell r="BI1312" t="str">
            <v>-</v>
          </cell>
          <cell r="BJ1312" t="str">
            <v>-</v>
          </cell>
        </row>
        <row r="1313">
          <cell r="AH1313" t="str">
            <v>-</v>
          </cell>
          <cell r="AJ1313" t="str">
            <v>-</v>
          </cell>
          <cell r="AL1313" t="str">
            <v>-</v>
          </cell>
          <cell r="AO1313" t="str">
            <v>-</v>
          </cell>
          <cell r="AQ1313" t="str">
            <v>-</v>
          </cell>
          <cell r="AS1313" t="str">
            <v>-</v>
          </cell>
          <cell r="AU1313" t="str">
            <v>-</v>
          </cell>
          <cell r="AZ1313" t="str">
            <v>-</v>
          </cell>
          <cell r="BC1313" t="str">
            <v>-</v>
          </cell>
          <cell r="BE1313" t="str">
            <v>-</v>
          </cell>
          <cell r="BI1313" t="str">
            <v>-</v>
          </cell>
          <cell r="BJ1313" t="str">
            <v>-</v>
          </cell>
        </row>
        <row r="1314">
          <cell r="AH1314" t="str">
            <v>-</v>
          </cell>
          <cell r="AJ1314" t="str">
            <v>-</v>
          </cell>
          <cell r="AL1314" t="str">
            <v>-</v>
          </cell>
          <cell r="AO1314" t="str">
            <v>-</v>
          </cell>
          <cell r="AQ1314" t="str">
            <v>-</v>
          </cell>
          <cell r="AS1314" t="str">
            <v>-</v>
          </cell>
          <cell r="AU1314" t="str">
            <v>-</v>
          </cell>
          <cell r="AZ1314" t="str">
            <v>-</v>
          </cell>
          <cell r="BC1314" t="str">
            <v>-</v>
          </cell>
          <cell r="BE1314" t="str">
            <v>-</v>
          </cell>
          <cell r="BI1314" t="str">
            <v>-</v>
          </cell>
          <cell r="BJ1314" t="str">
            <v>-</v>
          </cell>
        </row>
        <row r="1315">
          <cell r="AH1315" t="str">
            <v>-</v>
          </cell>
          <cell r="AJ1315" t="str">
            <v>-</v>
          </cell>
          <cell r="AL1315" t="str">
            <v>-</v>
          </cell>
          <cell r="AO1315" t="str">
            <v>-</v>
          </cell>
          <cell r="AQ1315" t="str">
            <v>-</v>
          </cell>
          <cell r="AS1315" t="str">
            <v>-</v>
          </cell>
          <cell r="AU1315" t="str">
            <v>-</v>
          </cell>
          <cell r="AZ1315" t="str">
            <v>-</v>
          </cell>
          <cell r="BC1315" t="str">
            <v>-</v>
          </cell>
          <cell r="BE1315" t="str">
            <v>-</v>
          </cell>
          <cell r="BI1315" t="str">
            <v>-</v>
          </cell>
          <cell r="BJ1315" t="str">
            <v>-</v>
          </cell>
        </row>
        <row r="1316">
          <cell r="AH1316" t="str">
            <v>-</v>
          </cell>
          <cell r="AJ1316" t="str">
            <v>-</v>
          </cell>
          <cell r="AL1316" t="str">
            <v>-</v>
          </cell>
          <cell r="AO1316" t="str">
            <v>-</v>
          </cell>
          <cell r="AQ1316" t="str">
            <v>-</v>
          </cell>
          <cell r="AS1316" t="str">
            <v>-</v>
          </cell>
          <cell r="AU1316" t="str">
            <v>-</v>
          </cell>
          <cell r="AZ1316" t="str">
            <v>-</v>
          </cell>
          <cell r="BC1316" t="str">
            <v>-</v>
          </cell>
          <cell r="BE1316" t="str">
            <v>-</v>
          </cell>
          <cell r="BI1316" t="str">
            <v>-</v>
          </cell>
          <cell r="BJ1316" t="str">
            <v>-</v>
          </cell>
        </row>
        <row r="1317">
          <cell r="AH1317" t="str">
            <v>-</v>
          </cell>
          <cell r="AJ1317" t="str">
            <v>-</v>
          </cell>
          <cell r="AL1317" t="str">
            <v>-</v>
          </cell>
          <cell r="AO1317" t="str">
            <v>-</v>
          </cell>
          <cell r="AQ1317" t="str">
            <v>-</v>
          </cell>
          <cell r="AS1317" t="str">
            <v>-</v>
          </cell>
          <cell r="AU1317" t="str">
            <v>-</v>
          </cell>
          <cell r="AZ1317" t="str">
            <v>-</v>
          </cell>
          <cell r="BC1317" t="str">
            <v>-</v>
          </cell>
          <cell r="BE1317" t="str">
            <v>-</v>
          </cell>
          <cell r="BI1317" t="str">
            <v>-</v>
          </cell>
          <cell r="BJ1317" t="str">
            <v>-</v>
          </cell>
        </row>
        <row r="1318">
          <cell r="AH1318" t="str">
            <v>-</v>
          </cell>
          <cell r="AJ1318" t="str">
            <v>-</v>
          </cell>
          <cell r="AL1318" t="str">
            <v>-</v>
          </cell>
          <cell r="AO1318" t="str">
            <v>-</v>
          </cell>
          <cell r="AQ1318" t="str">
            <v>-</v>
          </cell>
          <cell r="AS1318" t="str">
            <v>-</v>
          </cell>
          <cell r="AU1318" t="str">
            <v>-</v>
          </cell>
          <cell r="AZ1318" t="str">
            <v>-</v>
          </cell>
          <cell r="BC1318" t="str">
            <v>-</v>
          </cell>
          <cell r="BE1318" t="str">
            <v>-</v>
          </cell>
          <cell r="BI1318" t="str">
            <v>-</v>
          </cell>
          <cell r="BJ1318" t="str">
            <v>-</v>
          </cell>
        </row>
        <row r="1319">
          <cell r="AH1319" t="str">
            <v>-</v>
          </cell>
          <cell r="AJ1319" t="str">
            <v>-</v>
          </cell>
          <cell r="AL1319" t="str">
            <v>-</v>
          </cell>
          <cell r="AO1319" t="str">
            <v>-</v>
          </cell>
          <cell r="AQ1319" t="str">
            <v>-</v>
          </cell>
          <cell r="AS1319" t="str">
            <v>-</v>
          </cell>
          <cell r="AU1319" t="str">
            <v>-</v>
          </cell>
          <cell r="AZ1319" t="str">
            <v>-</v>
          </cell>
          <cell r="BC1319" t="str">
            <v>-</v>
          </cell>
          <cell r="BE1319" t="str">
            <v>-</v>
          </cell>
          <cell r="BI1319" t="str">
            <v>-</v>
          </cell>
          <cell r="BJ1319" t="str">
            <v>-</v>
          </cell>
        </row>
        <row r="1320">
          <cell r="AH1320" t="str">
            <v>-</v>
          </cell>
          <cell r="AJ1320" t="str">
            <v>-</v>
          </cell>
          <cell r="AL1320" t="str">
            <v>-</v>
          </cell>
          <cell r="AO1320" t="str">
            <v>-</v>
          </cell>
          <cell r="AQ1320" t="str">
            <v>-</v>
          </cell>
          <cell r="AS1320" t="str">
            <v>-</v>
          </cell>
          <cell r="AU1320" t="str">
            <v>-</v>
          </cell>
          <cell r="AZ1320" t="str">
            <v>-</v>
          </cell>
          <cell r="BC1320" t="str">
            <v>-</v>
          </cell>
          <cell r="BE1320" t="str">
            <v>-</v>
          </cell>
          <cell r="BI1320" t="str">
            <v>-</v>
          </cell>
          <cell r="BJ1320" t="str">
            <v>-</v>
          </cell>
        </row>
        <row r="1321">
          <cell r="AH1321" t="str">
            <v>-</v>
          </cell>
          <cell r="AJ1321" t="str">
            <v>-</v>
          </cell>
          <cell r="AL1321" t="str">
            <v>-</v>
          </cell>
          <cell r="AO1321" t="str">
            <v>-</v>
          </cell>
          <cell r="AQ1321" t="str">
            <v>-</v>
          </cell>
          <cell r="AS1321" t="str">
            <v>-</v>
          </cell>
          <cell r="AU1321" t="str">
            <v>-</v>
          </cell>
          <cell r="AZ1321" t="str">
            <v>-</v>
          </cell>
          <cell r="BC1321" t="str">
            <v>-</v>
          </cell>
          <cell r="BE1321" t="str">
            <v>-</v>
          </cell>
          <cell r="BI1321" t="str">
            <v>-</v>
          </cell>
          <cell r="BJ1321" t="str">
            <v>-</v>
          </cell>
        </row>
        <row r="1322">
          <cell r="AH1322" t="str">
            <v>-</v>
          </cell>
          <cell r="AJ1322" t="str">
            <v>-</v>
          </cell>
          <cell r="AL1322" t="str">
            <v>-</v>
          </cell>
          <cell r="AO1322" t="str">
            <v>-</v>
          </cell>
          <cell r="AQ1322" t="str">
            <v>-</v>
          </cell>
          <cell r="AS1322" t="str">
            <v>-</v>
          </cell>
          <cell r="AU1322" t="str">
            <v>-</v>
          </cell>
          <cell r="AZ1322" t="str">
            <v>-</v>
          </cell>
          <cell r="BC1322" t="str">
            <v>-</v>
          </cell>
          <cell r="BE1322" t="str">
            <v>-</v>
          </cell>
          <cell r="BI1322" t="str">
            <v>-</v>
          </cell>
          <cell r="BJ1322" t="str">
            <v>-</v>
          </cell>
        </row>
        <row r="1323">
          <cell r="AH1323" t="str">
            <v>-</v>
          </cell>
          <cell r="AJ1323" t="str">
            <v>-</v>
          </cell>
          <cell r="AL1323" t="str">
            <v>-</v>
          </cell>
          <cell r="AO1323" t="str">
            <v>-</v>
          </cell>
          <cell r="AQ1323" t="str">
            <v>-</v>
          </cell>
          <cell r="AS1323" t="str">
            <v>-</v>
          </cell>
          <cell r="AU1323" t="str">
            <v>-</v>
          </cell>
          <cell r="AZ1323" t="str">
            <v>-</v>
          </cell>
          <cell r="BC1323" t="str">
            <v>-</v>
          </cell>
          <cell r="BE1323" t="str">
            <v>-</v>
          </cell>
          <cell r="BI1323" t="str">
            <v>-</v>
          </cell>
          <cell r="BJ1323" t="str">
            <v>-</v>
          </cell>
        </row>
        <row r="1324">
          <cell r="AH1324" t="str">
            <v>-</v>
          </cell>
          <cell r="AJ1324" t="str">
            <v>-</v>
          </cell>
          <cell r="AL1324" t="str">
            <v>-</v>
          </cell>
          <cell r="AO1324" t="str">
            <v>-</v>
          </cell>
          <cell r="AQ1324" t="str">
            <v>-</v>
          </cell>
          <cell r="AS1324" t="str">
            <v>-</v>
          </cell>
          <cell r="AU1324" t="str">
            <v>-</v>
          </cell>
          <cell r="AZ1324" t="str">
            <v>-</v>
          </cell>
          <cell r="BC1324" t="str">
            <v>-</v>
          </cell>
          <cell r="BE1324" t="str">
            <v>-</v>
          </cell>
          <cell r="BI1324" t="str">
            <v>-</v>
          </cell>
          <cell r="BJ1324" t="str">
            <v>-</v>
          </cell>
        </row>
        <row r="1325">
          <cell r="AH1325" t="str">
            <v>-</v>
          </cell>
          <cell r="AJ1325" t="str">
            <v>-</v>
          </cell>
          <cell r="AL1325" t="str">
            <v>-</v>
          </cell>
          <cell r="AO1325" t="str">
            <v>-</v>
          </cell>
          <cell r="AQ1325" t="str">
            <v>-</v>
          </cell>
          <cell r="AS1325" t="str">
            <v>-</v>
          </cell>
          <cell r="AU1325" t="str">
            <v>-</v>
          </cell>
          <cell r="AZ1325" t="str">
            <v>-</v>
          </cell>
          <cell r="BC1325" t="str">
            <v>-</v>
          </cell>
          <cell r="BE1325" t="str">
            <v>-</v>
          </cell>
          <cell r="BI1325" t="str">
            <v>-</v>
          </cell>
          <cell r="BJ1325" t="str">
            <v>-</v>
          </cell>
        </row>
        <row r="1326">
          <cell r="AH1326" t="str">
            <v>-</v>
          </cell>
          <cell r="AJ1326" t="str">
            <v>-</v>
          </cell>
          <cell r="AL1326" t="str">
            <v>-</v>
          </cell>
          <cell r="AO1326" t="str">
            <v>-</v>
          </cell>
          <cell r="AQ1326" t="str">
            <v>-</v>
          </cell>
          <cell r="AS1326" t="str">
            <v>-</v>
          </cell>
          <cell r="AU1326" t="str">
            <v>-</v>
          </cell>
          <cell r="AZ1326" t="str">
            <v>-</v>
          </cell>
          <cell r="BC1326" t="str">
            <v>-</v>
          </cell>
          <cell r="BE1326" t="str">
            <v>-</v>
          </cell>
          <cell r="BI1326" t="str">
            <v>-</v>
          </cell>
          <cell r="BJ1326" t="str">
            <v>-</v>
          </cell>
        </row>
        <row r="1327">
          <cell r="AH1327" t="str">
            <v>-</v>
          </cell>
          <cell r="AJ1327" t="str">
            <v>-</v>
          </cell>
          <cell r="AL1327" t="str">
            <v>-</v>
          </cell>
          <cell r="AO1327" t="str">
            <v>-</v>
          </cell>
          <cell r="AQ1327" t="str">
            <v>-</v>
          </cell>
          <cell r="AS1327" t="str">
            <v>-</v>
          </cell>
          <cell r="AU1327" t="str">
            <v>-</v>
          </cell>
          <cell r="AZ1327" t="str">
            <v>-</v>
          </cell>
          <cell r="BC1327" t="str">
            <v>-</v>
          </cell>
          <cell r="BE1327" t="str">
            <v>-</v>
          </cell>
          <cell r="BI1327" t="str">
            <v>-</v>
          </cell>
          <cell r="BJ1327" t="str">
            <v>-</v>
          </cell>
        </row>
        <row r="1328">
          <cell r="AH1328" t="str">
            <v>-</v>
          </cell>
          <cell r="AJ1328" t="str">
            <v>-</v>
          </cell>
          <cell r="AL1328" t="str">
            <v>-</v>
          </cell>
          <cell r="AO1328" t="str">
            <v>-</v>
          </cell>
          <cell r="AQ1328" t="str">
            <v>-</v>
          </cell>
          <cell r="AS1328" t="str">
            <v>-</v>
          </cell>
          <cell r="AU1328" t="str">
            <v>-</v>
          </cell>
          <cell r="AZ1328" t="str">
            <v>-</v>
          </cell>
          <cell r="BC1328" t="str">
            <v>-</v>
          </cell>
          <cell r="BE1328" t="str">
            <v>-</v>
          </cell>
          <cell r="BI1328" t="str">
            <v>-</v>
          </cell>
          <cell r="BJ1328" t="str">
            <v>-</v>
          </cell>
        </row>
        <row r="1329">
          <cell r="AH1329" t="str">
            <v>-</v>
          </cell>
          <cell r="AJ1329" t="str">
            <v>-</v>
          </cell>
          <cell r="AL1329" t="str">
            <v>-</v>
          </cell>
          <cell r="AO1329" t="str">
            <v>-</v>
          </cell>
          <cell r="AQ1329" t="str">
            <v>-</v>
          </cell>
          <cell r="AS1329" t="str">
            <v>-</v>
          </cell>
          <cell r="AU1329" t="str">
            <v>-</v>
          </cell>
          <cell r="AZ1329" t="str">
            <v>-</v>
          </cell>
          <cell r="BC1329" t="str">
            <v>-</v>
          </cell>
          <cell r="BE1329" t="str">
            <v>-</v>
          </cell>
          <cell r="BI1329" t="str">
            <v>-</v>
          </cell>
          <cell r="BJ1329" t="str">
            <v>-</v>
          </cell>
        </row>
        <row r="1330">
          <cell r="AH1330" t="str">
            <v>-</v>
          </cell>
          <cell r="AJ1330" t="str">
            <v>-</v>
          </cell>
          <cell r="AL1330" t="str">
            <v>-</v>
          </cell>
          <cell r="AO1330" t="str">
            <v>-</v>
          </cell>
          <cell r="AQ1330" t="str">
            <v>-</v>
          </cell>
          <cell r="AS1330" t="str">
            <v>-</v>
          </cell>
          <cell r="AU1330" t="str">
            <v>-</v>
          </cell>
          <cell r="AZ1330" t="str">
            <v>-</v>
          </cell>
          <cell r="BC1330" t="str">
            <v>-</v>
          </cell>
          <cell r="BE1330" t="str">
            <v>-</v>
          </cell>
          <cell r="BI1330" t="str">
            <v>-</v>
          </cell>
          <cell r="BJ1330" t="str">
            <v>-</v>
          </cell>
        </row>
        <row r="1331">
          <cell r="AH1331" t="str">
            <v>-</v>
          </cell>
          <cell r="AJ1331" t="str">
            <v>-</v>
          </cell>
          <cell r="AL1331" t="str">
            <v>-</v>
          </cell>
          <cell r="AO1331" t="str">
            <v>-</v>
          </cell>
          <cell r="AQ1331" t="str">
            <v>-</v>
          </cell>
          <cell r="AS1331" t="str">
            <v>-</v>
          </cell>
          <cell r="AU1331" t="str">
            <v>-</v>
          </cell>
          <cell r="AZ1331" t="str">
            <v>-</v>
          </cell>
          <cell r="BC1331" t="str">
            <v>-</v>
          </cell>
          <cell r="BE1331" t="str">
            <v>-</v>
          </cell>
          <cell r="BI1331" t="str">
            <v>-</v>
          </cell>
          <cell r="BJ1331" t="str">
            <v>-</v>
          </cell>
        </row>
        <row r="1332">
          <cell r="AH1332" t="str">
            <v>-</v>
          </cell>
          <cell r="AJ1332" t="str">
            <v>-</v>
          </cell>
          <cell r="AL1332" t="str">
            <v>-</v>
          </cell>
          <cell r="AO1332" t="str">
            <v>-</v>
          </cell>
          <cell r="AQ1332" t="str">
            <v>-</v>
          </cell>
          <cell r="AS1332" t="str">
            <v>-</v>
          </cell>
          <cell r="AU1332" t="str">
            <v>-</v>
          </cell>
          <cell r="AZ1332" t="str">
            <v>-</v>
          </cell>
          <cell r="BC1332" t="str">
            <v>-</v>
          </cell>
          <cell r="BE1332" t="str">
            <v>-</v>
          </cell>
          <cell r="BI1332" t="str">
            <v>-</v>
          </cell>
          <cell r="BJ1332" t="str">
            <v>-</v>
          </cell>
        </row>
        <row r="1333">
          <cell r="AH1333" t="str">
            <v>-</v>
          </cell>
          <cell r="AJ1333" t="str">
            <v>-</v>
          </cell>
          <cell r="AL1333" t="str">
            <v>-</v>
          </cell>
          <cell r="AO1333" t="str">
            <v>-</v>
          </cell>
          <cell r="AQ1333" t="str">
            <v>-</v>
          </cell>
          <cell r="AS1333" t="str">
            <v>-</v>
          </cell>
          <cell r="AU1333" t="str">
            <v>-</v>
          </cell>
          <cell r="AZ1333" t="str">
            <v>-</v>
          </cell>
          <cell r="BC1333" t="str">
            <v>-</v>
          </cell>
          <cell r="BE1333" t="str">
            <v>-</v>
          </cell>
          <cell r="BI1333" t="str">
            <v>-</v>
          </cell>
          <cell r="BJ1333" t="str">
            <v>-</v>
          </cell>
        </row>
        <row r="1334">
          <cell r="AH1334" t="str">
            <v>-</v>
          </cell>
          <cell r="AJ1334" t="str">
            <v>-</v>
          </cell>
          <cell r="AL1334" t="str">
            <v>-</v>
          </cell>
          <cell r="AO1334" t="str">
            <v>-</v>
          </cell>
          <cell r="AQ1334" t="str">
            <v>-</v>
          </cell>
          <cell r="AS1334" t="str">
            <v>-</v>
          </cell>
          <cell r="AU1334" t="str">
            <v>-</v>
          </cell>
          <cell r="AZ1334" t="str">
            <v>-</v>
          </cell>
          <cell r="BC1334" t="str">
            <v>-</v>
          </cell>
          <cell r="BE1334" t="str">
            <v>-</v>
          </cell>
          <cell r="BI1334" t="str">
            <v>-</v>
          </cell>
          <cell r="BJ1334" t="str">
            <v>-</v>
          </cell>
        </row>
        <row r="1335">
          <cell r="AH1335" t="str">
            <v>-</v>
          </cell>
          <cell r="AJ1335" t="str">
            <v>-</v>
          </cell>
          <cell r="AL1335" t="str">
            <v>-</v>
          </cell>
          <cell r="AO1335" t="str">
            <v>-</v>
          </cell>
          <cell r="AQ1335" t="str">
            <v>-</v>
          </cell>
          <cell r="AS1335" t="str">
            <v>-</v>
          </cell>
          <cell r="AU1335" t="str">
            <v>-</v>
          </cell>
          <cell r="AZ1335" t="str">
            <v>-</v>
          </cell>
          <cell r="BC1335" t="str">
            <v>-</v>
          </cell>
          <cell r="BE1335" t="str">
            <v>-</v>
          </cell>
          <cell r="BI1335" t="str">
            <v>-</v>
          </cell>
          <cell r="BJ1335" t="str">
            <v>-</v>
          </cell>
        </row>
        <row r="1336">
          <cell r="AH1336" t="str">
            <v>-</v>
          </cell>
          <cell r="AJ1336" t="str">
            <v>-</v>
          </cell>
          <cell r="AL1336" t="str">
            <v>-</v>
          </cell>
          <cell r="AO1336" t="str">
            <v>-</v>
          </cell>
          <cell r="AQ1336" t="str">
            <v>-</v>
          </cell>
          <cell r="AS1336" t="str">
            <v>-</v>
          </cell>
          <cell r="AU1336" t="str">
            <v>-</v>
          </cell>
          <cell r="AZ1336" t="str">
            <v>-</v>
          </cell>
          <cell r="BC1336" t="str">
            <v>-</v>
          </cell>
          <cell r="BE1336" t="str">
            <v>-</v>
          </cell>
          <cell r="BI1336" t="str">
            <v>-</v>
          </cell>
          <cell r="BJ1336" t="str">
            <v>-</v>
          </cell>
        </row>
        <row r="1337">
          <cell r="AH1337" t="str">
            <v>-</v>
          </cell>
          <cell r="AJ1337" t="str">
            <v>-</v>
          </cell>
          <cell r="AL1337" t="str">
            <v>-</v>
          </cell>
          <cell r="AO1337" t="str">
            <v>-</v>
          </cell>
          <cell r="AQ1337" t="str">
            <v>-</v>
          </cell>
          <cell r="AS1337" t="str">
            <v>-</v>
          </cell>
          <cell r="AU1337" t="str">
            <v>-</v>
          </cell>
          <cell r="AZ1337" t="str">
            <v>-</v>
          </cell>
          <cell r="BC1337" t="str">
            <v>-</v>
          </cell>
          <cell r="BE1337" t="str">
            <v>-</v>
          </cell>
          <cell r="BI1337" t="str">
            <v>-</v>
          </cell>
          <cell r="BJ1337" t="str">
            <v>-</v>
          </cell>
        </row>
        <row r="1338">
          <cell r="AH1338" t="str">
            <v>-</v>
          </cell>
          <cell r="AJ1338" t="str">
            <v>-</v>
          </cell>
          <cell r="AL1338" t="str">
            <v>-</v>
          </cell>
          <cell r="AO1338" t="str">
            <v>-</v>
          </cell>
          <cell r="AQ1338" t="str">
            <v>-</v>
          </cell>
          <cell r="AS1338" t="str">
            <v>-</v>
          </cell>
          <cell r="AU1338" t="str">
            <v>-</v>
          </cell>
          <cell r="AZ1338" t="str">
            <v>-</v>
          </cell>
          <cell r="BC1338" t="str">
            <v>-</v>
          </cell>
          <cell r="BE1338" t="str">
            <v>-</v>
          </cell>
          <cell r="BI1338" t="str">
            <v>-</v>
          </cell>
          <cell r="BJ1338" t="str">
            <v>-</v>
          </cell>
        </row>
        <row r="1339">
          <cell r="AH1339" t="str">
            <v>-</v>
          </cell>
          <cell r="AJ1339" t="str">
            <v>-</v>
          </cell>
          <cell r="AL1339" t="str">
            <v>-</v>
          </cell>
          <cell r="AO1339" t="str">
            <v>-</v>
          </cell>
          <cell r="AQ1339" t="str">
            <v>-</v>
          </cell>
          <cell r="AS1339" t="str">
            <v>-</v>
          </cell>
          <cell r="AU1339" t="str">
            <v>-</v>
          </cell>
          <cell r="AZ1339" t="str">
            <v>-</v>
          </cell>
          <cell r="BC1339" t="str">
            <v>-</v>
          </cell>
          <cell r="BE1339" t="str">
            <v>-</v>
          </cell>
          <cell r="BI1339" t="str">
            <v>-</v>
          </cell>
          <cell r="BJ1339" t="str">
            <v>-</v>
          </cell>
        </row>
        <row r="1340">
          <cell r="AH1340" t="str">
            <v>-</v>
          </cell>
          <cell r="AJ1340" t="str">
            <v>-</v>
          </cell>
          <cell r="AL1340" t="str">
            <v>-</v>
          </cell>
          <cell r="AO1340" t="str">
            <v>-</v>
          </cell>
          <cell r="AQ1340" t="str">
            <v>-</v>
          </cell>
          <cell r="AS1340" t="str">
            <v>-</v>
          </cell>
          <cell r="AU1340" t="str">
            <v>-</v>
          </cell>
          <cell r="AZ1340" t="str">
            <v>-</v>
          </cell>
          <cell r="BC1340" t="str">
            <v>-</v>
          </cell>
          <cell r="BE1340" t="str">
            <v>-</v>
          </cell>
          <cell r="BI1340" t="str">
            <v>-</v>
          </cell>
          <cell r="BJ1340" t="str">
            <v>-</v>
          </cell>
        </row>
        <row r="1341">
          <cell r="AH1341" t="str">
            <v>-</v>
          </cell>
          <cell r="AJ1341" t="str">
            <v>-</v>
          </cell>
          <cell r="AL1341" t="str">
            <v>-</v>
          </cell>
          <cell r="AO1341" t="str">
            <v>-</v>
          </cell>
          <cell r="AQ1341" t="str">
            <v>-</v>
          </cell>
          <cell r="AS1341" t="str">
            <v>-</v>
          </cell>
          <cell r="AU1341" t="str">
            <v>-</v>
          </cell>
          <cell r="AZ1341" t="str">
            <v>-</v>
          </cell>
          <cell r="BC1341" t="str">
            <v>-</v>
          </cell>
          <cell r="BE1341" t="str">
            <v>-</v>
          </cell>
          <cell r="BI1341" t="str">
            <v>-</v>
          </cell>
          <cell r="BJ1341" t="str">
            <v>-</v>
          </cell>
        </row>
        <row r="1342">
          <cell r="AH1342" t="str">
            <v>-</v>
          </cell>
          <cell r="AJ1342" t="str">
            <v>-</v>
          </cell>
          <cell r="AL1342" t="str">
            <v>-</v>
          </cell>
          <cell r="AO1342" t="str">
            <v>-</v>
          </cell>
          <cell r="AQ1342" t="str">
            <v>-</v>
          </cell>
          <cell r="AS1342" t="str">
            <v>-</v>
          </cell>
          <cell r="AU1342" t="str">
            <v>-</v>
          </cell>
          <cell r="AZ1342" t="str">
            <v>-</v>
          </cell>
          <cell r="BC1342" t="str">
            <v>-</v>
          </cell>
          <cell r="BE1342" t="str">
            <v>-</v>
          </cell>
          <cell r="BI1342" t="str">
            <v>-</v>
          </cell>
          <cell r="BJ1342" t="str">
            <v>-</v>
          </cell>
        </row>
        <row r="1343">
          <cell r="AH1343" t="str">
            <v>-</v>
          </cell>
          <cell r="AJ1343" t="str">
            <v>-</v>
          </cell>
          <cell r="AL1343" t="str">
            <v>-</v>
          </cell>
          <cell r="AO1343" t="str">
            <v>-</v>
          </cell>
          <cell r="AQ1343" t="str">
            <v>-</v>
          </cell>
          <cell r="AS1343" t="str">
            <v>-</v>
          </cell>
          <cell r="AU1343" t="str">
            <v>-</v>
          </cell>
          <cell r="AZ1343" t="str">
            <v>-</v>
          </cell>
          <cell r="BC1343" t="str">
            <v>-</v>
          </cell>
          <cell r="BE1343" t="str">
            <v>-</v>
          </cell>
          <cell r="BI1343" t="str">
            <v>-</v>
          </cell>
          <cell r="BJ1343" t="str">
            <v>-</v>
          </cell>
        </row>
        <row r="1344">
          <cell r="AH1344" t="str">
            <v>-</v>
          </cell>
          <cell r="AJ1344" t="str">
            <v>-</v>
          </cell>
          <cell r="AL1344" t="str">
            <v>-</v>
          </cell>
          <cell r="AO1344" t="str">
            <v>-</v>
          </cell>
          <cell r="AQ1344" t="str">
            <v>-</v>
          </cell>
          <cell r="AS1344" t="str">
            <v>-</v>
          </cell>
          <cell r="AU1344" t="str">
            <v>-</v>
          </cell>
          <cell r="AZ1344" t="str">
            <v>-</v>
          </cell>
          <cell r="BC1344" t="str">
            <v>-</v>
          </cell>
          <cell r="BE1344" t="str">
            <v>-</v>
          </cell>
          <cell r="BI1344" t="str">
            <v>-</v>
          </cell>
          <cell r="BJ1344" t="str">
            <v>-</v>
          </cell>
        </row>
        <row r="1345">
          <cell r="AH1345" t="str">
            <v>-</v>
          </cell>
          <cell r="AJ1345" t="str">
            <v>-</v>
          </cell>
          <cell r="AL1345" t="str">
            <v>-</v>
          </cell>
          <cell r="AO1345" t="str">
            <v>-</v>
          </cell>
          <cell r="AQ1345" t="str">
            <v>-</v>
          </cell>
          <cell r="AS1345" t="str">
            <v>-</v>
          </cell>
          <cell r="AU1345" t="str">
            <v>-</v>
          </cell>
          <cell r="AZ1345" t="str">
            <v>-</v>
          </cell>
          <cell r="BC1345" t="str">
            <v>-</v>
          </cell>
          <cell r="BE1345" t="str">
            <v>-</v>
          </cell>
          <cell r="BI1345" t="str">
            <v>-</v>
          </cell>
          <cell r="BJ1345" t="str">
            <v>-</v>
          </cell>
        </row>
        <row r="1346">
          <cell r="AH1346" t="str">
            <v>-</v>
          </cell>
          <cell r="AJ1346" t="str">
            <v>-</v>
          </cell>
          <cell r="AL1346" t="str">
            <v>-</v>
          </cell>
          <cell r="AO1346" t="str">
            <v>-</v>
          </cell>
          <cell r="AQ1346" t="str">
            <v>-</v>
          </cell>
          <cell r="AS1346" t="str">
            <v>-</v>
          </cell>
          <cell r="AU1346" t="str">
            <v>-</v>
          </cell>
          <cell r="AZ1346" t="str">
            <v>-</v>
          </cell>
          <cell r="BC1346" t="str">
            <v>-</v>
          </cell>
          <cell r="BE1346" t="str">
            <v>-</v>
          </cell>
          <cell r="BI1346" t="str">
            <v>-</v>
          </cell>
          <cell r="BJ1346" t="str">
            <v>-</v>
          </cell>
        </row>
        <row r="1347">
          <cell r="AH1347" t="str">
            <v>-</v>
          </cell>
          <cell r="AJ1347" t="str">
            <v>-</v>
          </cell>
          <cell r="AL1347" t="str">
            <v>-</v>
          </cell>
          <cell r="AO1347" t="str">
            <v>-</v>
          </cell>
          <cell r="AQ1347" t="str">
            <v>-</v>
          </cell>
          <cell r="AS1347" t="str">
            <v>-</v>
          </cell>
          <cell r="AU1347" t="str">
            <v>-</v>
          </cell>
          <cell r="AZ1347" t="str">
            <v>-</v>
          </cell>
          <cell r="BC1347" t="str">
            <v>-</v>
          </cell>
          <cell r="BE1347" t="str">
            <v>-</v>
          </cell>
          <cell r="BI1347" t="str">
            <v>-</v>
          </cell>
          <cell r="BJ1347" t="str">
            <v>-</v>
          </cell>
        </row>
        <row r="1348">
          <cell r="AH1348" t="str">
            <v>-</v>
          </cell>
          <cell r="AJ1348" t="str">
            <v>-</v>
          </cell>
          <cell r="AL1348" t="str">
            <v>-</v>
          </cell>
          <cell r="AO1348" t="str">
            <v>-</v>
          </cell>
          <cell r="AQ1348" t="str">
            <v>-</v>
          </cell>
          <cell r="AS1348" t="str">
            <v>-</v>
          </cell>
          <cell r="AU1348" t="str">
            <v>-</v>
          </cell>
          <cell r="AZ1348" t="str">
            <v>-</v>
          </cell>
          <cell r="BC1348" t="str">
            <v>-</v>
          </cell>
          <cell r="BE1348" t="str">
            <v>-</v>
          </cell>
          <cell r="BI1348" t="str">
            <v>-</v>
          </cell>
          <cell r="BJ1348" t="str">
            <v>-</v>
          </cell>
        </row>
        <row r="1349">
          <cell r="AH1349" t="str">
            <v>-</v>
          </cell>
          <cell r="AJ1349" t="str">
            <v>-</v>
          </cell>
          <cell r="AL1349" t="str">
            <v>-</v>
          </cell>
          <cell r="AO1349" t="str">
            <v>-</v>
          </cell>
          <cell r="AQ1349" t="str">
            <v>-</v>
          </cell>
          <cell r="AS1349" t="str">
            <v>-</v>
          </cell>
          <cell r="AU1349" t="str">
            <v>-</v>
          </cell>
          <cell r="AZ1349" t="str">
            <v>-</v>
          </cell>
          <cell r="BC1349" t="str">
            <v>-</v>
          </cell>
          <cell r="BE1349" t="str">
            <v>-</v>
          </cell>
          <cell r="BI1349" t="str">
            <v>-</v>
          </cell>
          <cell r="BJ1349" t="str">
            <v>-</v>
          </cell>
        </row>
        <row r="1350">
          <cell r="AH1350" t="str">
            <v>-</v>
          </cell>
          <cell r="AJ1350" t="str">
            <v>-</v>
          </cell>
          <cell r="AL1350" t="str">
            <v>-</v>
          </cell>
          <cell r="AO1350" t="str">
            <v>-</v>
          </cell>
          <cell r="AQ1350" t="str">
            <v>-</v>
          </cell>
          <cell r="AS1350" t="str">
            <v>-</v>
          </cell>
          <cell r="AU1350" t="str">
            <v>-</v>
          </cell>
          <cell r="AZ1350" t="str">
            <v>-</v>
          </cell>
          <cell r="BC1350" t="str">
            <v>-</v>
          </cell>
          <cell r="BE1350" t="str">
            <v>-</v>
          </cell>
          <cell r="BI1350" t="str">
            <v>-</v>
          </cell>
          <cell r="BJ1350" t="str">
            <v>-</v>
          </cell>
        </row>
        <row r="1351">
          <cell r="AH1351" t="str">
            <v>-</v>
          </cell>
          <cell r="AJ1351" t="str">
            <v>-</v>
          </cell>
          <cell r="AL1351" t="str">
            <v>-</v>
          </cell>
          <cell r="AO1351" t="str">
            <v>-</v>
          </cell>
          <cell r="AQ1351" t="str">
            <v>-</v>
          </cell>
          <cell r="AS1351" t="str">
            <v>-</v>
          </cell>
          <cell r="AU1351" t="str">
            <v>-</v>
          </cell>
          <cell r="AZ1351" t="str">
            <v>-</v>
          </cell>
          <cell r="BC1351" t="str">
            <v>-</v>
          </cell>
          <cell r="BE1351" t="str">
            <v>-</v>
          </cell>
          <cell r="BI1351" t="str">
            <v>-</v>
          </cell>
          <cell r="BJ1351" t="str">
            <v>-</v>
          </cell>
        </row>
        <row r="1352">
          <cell r="AH1352" t="str">
            <v>-</v>
          </cell>
          <cell r="AJ1352" t="str">
            <v>-</v>
          </cell>
          <cell r="AL1352" t="str">
            <v>-</v>
          </cell>
          <cell r="AO1352" t="str">
            <v>-</v>
          </cell>
          <cell r="AQ1352" t="str">
            <v>-</v>
          </cell>
          <cell r="AS1352" t="str">
            <v>-</v>
          </cell>
          <cell r="AU1352" t="str">
            <v>-</v>
          </cell>
          <cell r="AZ1352" t="str">
            <v>-</v>
          </cell>
          <cell r="BC1352" t="str">
            <v>-</v>
          </cell>
          <cell r="BE1352" t="str">
            <v>-</v>
          </cell>
          <cell r="BI1352" t="str">
            <v>-</v>
          </cell>
          <cell r="BJ1352" t="str">
            <v>-</v>
          </cell>
        </row>
        <row r="1353">
          <cell r="AH1353" t="str">
            <v>-</v>
          </cell>
          <cell r="AJ1353" t="str">
            <v>-</v>
          </cell>
          <cell r="AL1353" t="str">
            <v>-</v>
          </cell>
          <cell r="AO1353" t="str">
            <v>-</v>
          </cell>
          <cell r="AQ1353" t="str">
            <v>-</v>
          </cell>
          <cell r="AS1353" t="str">
            <v>-</v>
          </cell>
          <cell r="AU1353" t="str">
            <v>-</v>
          </cell>
          <cell r="AZ1353" t="str">
            <v>-</v>
          </cell>
          <cell r="BC1353" t="str">
            <v>-</v>
          </cell>
          <cell r="BE1353" t="str">
            <v>-</v>
          </cell>
          <cell r="BI1353" t="str">
            <v>-</v>
          </cell>
          <cell r="BJ1353" t="str">
            <v>-</v>
          </cell>
        </row>
        <row r="1354">
          <cell r="AH1354" t="str">
            <v>-</v>
          </cell>
          <cell r="AJ1354" t="str">
            <v>-</v>
          </cell>
          <cell r="AL1354" t="str">
            <v>-</v>
          </cell>
          <cell r="AO1354" t="str">
            <v>-</v>
          </cell>
          <cell r="AQ1354" t="str">
            <v>-</v>
          </cell>
          <cell r="AS1354" t="str">
            <v>-</v>
          </cell>
          <cell r="AU1354" t="str">
            <v>-</v>
          </cell>
          <cell r="AZ1354" t="str">
            <v>-</v>
          </cell>
          <cell r="BC1354" t="str">
            <v>-</v>
          </cell>
          <cell r="BE1354" t="str">
            <v>-</v>
          </cell>
          <cell r="BI1354" t="str">
            <v>-</v>
          </cell>
          <cell r="BJ1354" t="str">
            <v>-</v>
          </cell>
        </row>
        <row r="1355">
          <cell r="AH1355" t="str">
            <v>-</v>
          </cell>
          <cell r="AJ1355" t="str">
            <v>-</v>
          </cell>
          <cell r="AL1355" t="str">
            <v>-</v>
          </cell>
          <cell r="AO1355" t="str">
            <v>-</v>
          </cell>
          <cell r="AQ1355" t="str">
            <v>-</v>
          </cell>
          <cell r="AS1355" t="str">
            <v>-</v>
          </cell>
          <cell r="AU1355" t="str">
            <v>-</v>
          </cell>
          <cell r="AZ1355" t="str">
            <v>-</v>
          </cell>
          <cell r="BC1355" t="str">
            <v>-</v>
          </cell>
          <cell r="BE1355" t="str">
            <v>-</v>
          </cell>
          <cell r="BI1355" t="str">
            <v>-</v>
          </cell>
          <cell r="BJ1355" t="str">
            <v>-</v>
          </cell>
        </row>
        <row r="1356">
          <cell r="AH1356" t="str">
            <v>-</v>
          </cell>
          <cell r="AJ1356" t="str">
            <v>-</v>
          </cell>
          <cell r="AL1356" t="str">
            <v>-</v>
          </cell>
          <cell r="AO1356" t="str">
            <v>-</v>
          </cell>
          <cell r="AQ1356" t="str">
            <v>-</v>
          </cell>
          <cell r="AS1356" t="str">
            <v>-</v>
          </cell>
          <cell r="AU1356" t="str">
            <v>-</v>
          </cell>
          <cell r="AZ1356" t="str">
            <v>-</v>
          </cell>
          <cell r="BC1356" t="str">
            <v>-</v>
          </cell>
          <cell r="BE1356" t="str">
            <v>-</v>
          </cell>
          <cell r="BI1356" t="str">
            <v>-</v>
          </cell>
          <cell r="BJ1356" t="str">
            <v>-</v>
          </cell>
        </row>
        <row r="1357">
          <cell r="AH1357" t="str">
            <v>-</v>
          </cell>
          <cell r="AJ1357" t="str">
            <v>-</v>
          </cell>
          <cell r="AL1357" t="str">
            <v>-</v>
          </cell>
          <cell r="AO1357" t="str">
            <v>-</v>
          </cell>
          <cell r="AQ1357" t="str">
            <v>-</v>
          </cell>
          <cell r="AS1357" t="str">
            <v>-</v>
          </cell>
          <cell r="AU1357" t="str">
            <v>-</v>
          </cell>
          <cell r="AZ1357" t="str">
            <v>-</v>
          </cell>
          <cell r="BC1357" t="str">
            <v>-</v>
          </cell>
          <cell r="BE1357" t="str">
            <v>-</v>
          </cell>
          <cell r="BI1357" t="str">
            <v>-</v>
          </cell>
          <cell r="BJ1357" t="str">
            <v>-</v>
          </cell>
        </row>
        <row r="1358">
          <cell r="AH1358" t="str">
            <v>-</v>
          </cell>
          <cell r="AJ1358" t="str">
            <v>-</v>
          </cell>
          <cell r="AL1358" t="str">
            <v>-</v>
          </cell>
          <cell r="AO1358" t="str">
            <v>-</v>
          </cell>
          <cell r="AQ1358" t="str">
            <v>-</v>
          </cell>
          <cell r="AS1358" t="str">
            <v>-</v>
          </cell>
          <cell r="AU1358" t="str">
            <v>-</v>
          </cell>
          <cell r="AZ1358" t="str">
            <v>-</v>
          </cell>
          <cell r="BC1358" t="str">
            <v>-</v>
          </cell>
          <cell r="BE1358" t="str">
            <v>-</v>
          </cell>
          <cell r="BI1358" t="str">
            <v>-</v>
          </cell>
          <cell r="BJ1358" t="str">
            <v>-</v>
          </cell>
        </row>
        <row r="1359">
          <cell r="AH1359" t="str">
            <v>-</v>
          </cell>
          <cell r="AJ1359" t="str">
            <v>-</v>
          </cell>
          <cell r="AL1359" t="str">
            <v>-</v>
          </cell>
          <cell r="AO1359" t="str">
            <v>-</v>
          </cell>
          <cell r="AQ1359" t="str">
            <v>-</v>
          </cell>
          <cell r="AS1359" t="str">
            <v>-</v>
          </cell>
          <cell r="AU1359" t="str">
            <v>-</v>
          </cell>
          <cell r="AZ1359" t="str">
            <v>-</v>
          </cell>
          <cell r="BC1359" t="str">
            <v>-</v>
          </cell>
          <cell r="BE1359" t="str">
            <v>-</v>
          </cell>
          <cell r="BI1359" t="str">
            <v>-</v>
          </cell>
          <cell r="BJ1359" t="str">
            <v>-</v>
          </cell>
        </row>
        <row r="1360">
          <cell r="AH1360" t="str">
            <v>-</v>
          </cell>
          <cell r="AJ1360" t="str">
            <v>-</v>
          </cell>
          <cell r="AL1360" t="str">
            <v>-</v>
          </cell>
          <cell r="AO1360" t="str">
            <v>-</v>
          </cell>
          <cell r="AQ1360" t="str">
            <v>-</v>
          </cell>
          <cell r="AS1360" t="str">
            <v>-</v>
          </cell>
          <cell r="AU1360" t="str">
            <v>-</v>
          </cell>
          <cell r="AZ1360" t="str">
            <v>-</v>
          </cell>
          <cell r="BC1360" t="str">
            <v>-</v>
          </cell>
          <cell r="BE1360" t="str">
            <v>-</v>
          </cell>
          <cell r="BI1360" t="str">
            <v>-</v>
          </cell>
          <cell r="BJ1360" t="str">
            <v>-</v>
          </cell>
        </row>
        <row r="1361">
          <cell r="AH1361" t="str">
            <v>-</v>
          </cell>
          <cell r="AJ1361" t="str">
            <v>-</v>
          </cell>
          <cell r="AL1361" t="str">
            <v>-</v>
          </cell>
          <cell r="AO1361" t="str">
            <v>-</v>
          </cell>
          <cell r="AQ1361" t="str">
            <v>-</v>
          </cell>
          <cell r="AS1361" t="str">
            <v>-</v>
          </cell>
          <cell r="AU1361" t="str">
            <v>-</v>
          </cell>
          <cell r="AZ1361" t="str">
            <v>-</v>
          </cell>
          <cell r="BC1361" t="str">
            <v>-</v>
          </cell>
          <cell r="BE1361" t="str">
            <v>-</v>
          </cell>
          <cell r="BI1361" t="str">
            <v>-</v>
          </cell>
          <cell r="BJ1361" t="str">
            <v>-</v>
          </cell>
        </row>
        <row r="1362">
          <cell r="AH1362" t="str">
            <v>-</v>
          </cell>
          <cell r="AJ1362" t="str">
            <v>-</v>
          </cell>
          <cell r="AL1362" t="str">
            <v>-</v>
          </cell>
          <cell r="AO1362" t="str">
            <v>-</v>
          </cell>
          <cell r="AQ1362" t="str">
            <v>-</v>
          </cell>
          <cell r="AS1362" t="str">
            <v>-</v>
          </cell>
          <cell r="AU1362" t="str">
            <v>-</v>
          </cell>
          <cell r="AZ1362" t="str">
            <v>-</v>
          </cell>
          <cell r="BC1362" t="str">
            <v>-</v>
          </cell>
          <cell r="BE1362" t="str">
            <v>-</v>
          </cell>
          <cell r="BI1362" t="str">
            <v>-</v>
          </cell>
          <cell r="BJ1362" t="str">
            <v>-</v>
          </cell>
        </row>
        <row r="1363">
          <cell r="AH1363" t="str">
            <v>-</v>
          </cell>
          <cell r="AJ1363" t="str">
            <v>-</v>
          </cell>
          <cell r="AL1363" t="str">
            <v>-</v>
          </cell>
          <cell r="AO1363" t="str">
            <v>-</v>
          </cell>
          <cell r="AQ1363" t="str">
            <v>-</v>
          </cell>
          <cell r="AS1363" t="str">
            <v>-</v>
          </cell>
          <cell r="AU1363" t="str">
            <v>-</v>
          </cell>
          <cell r="AZ1363" t="str">
            <v>-</v>
          </cell>
          <cell r="BC1363" t="str">
            <v>-</v>
          </cell>
          <cell r="BE1363" t="str">
            <v>-</v>
          </cell>
          <cell r="BI1363" t="str">
            <v>-</v>
          </cell>
          <cell r="BJ1363" t="str">
            <v>-</v>
          </cell>
        </row>
        <row r="1364">
          <cell r="AH1364" t="str">
            <v>-</v>
          </cell>
          <cell r="AJ1364" t="str">
            <v>-</v>
          </cell>
          <cell r="AL1364" t="str">
            <v>-</v>
          </cell>
          <cell r="AO1364" t="str">
            <v>-</v>
          </cell>
          <cell r="AQ1364" t="str">
            <v>-</v>
          </cell>
          <cell r="AS1364" t="str">
            <v>-</v>
          </cell>
          <cell r="AU1364" t="str">
            <v>-</v>
          </cell>
          <cell r="AZ1364" t="str">
            <v>-</v>
          </cell>
          <cell r="BC1364" t="str">
            <v>-</v>
          </cell>
          <cell r="BE1364" t="str">
            <v>-</v>
          </cell>
          <cell r="BI1364" t="str">
            <v>-</v>
          </cell>
          <cell r="BJ1364" t="str">
            <v>-</v>
          </cell>
        </row>
        <row r="1365">
          <cell r="AH1365" t="str">
            <v>-</v>
          </cell>
          <cell r="AJ1365" t="str">
            <v>-</v>
          </cell>
          <cell r="AL1365" t="str">
            <v>-</v>
          </cell>
          <cell r="AO1365" t="str">
            <v>-</v>
          </cell>
          <cell r="AQ1365" t="str">
            <v>-</v>
          </cell>
          <cell r="AS1365" t="str">
            <v>-</v>
          </cell>
          <cell r="AU1365" t="str">
            <v>-</v>
          </cell>
          <cell r="AZ1365" t="str">
            <v>-</v>
          </cell>
          <cell r="BC1365" t="str">
            <v>-</v>
          </cell>
          <cell r="BE1365" t="str">
            <v>-</v>
          </cell>
          <cell r="BI1365" t="str">
            <v>-</v>
          </cell>
          <cell r="BJ1365" t="str">
            <v>-</v>
          </cell>
        </row>
        <row r="1366">
          <cell r="AH1366" t="str">
            <v>-</v>
          </cell>
          <cell r="AJ1366" t="str">
            <v>-</v>
          </cell>
          <cell r="AL1366" t="str">
            <v>-</v>
          </cell>
          <cell r="AO1366" t="str">
            <v>-</v>
          </cell>
          <cell r="AQ1366" t="str">
            <v>-</v>
          </cell>
          <cell r="AS1366" t="str">
            <v>-</v>
          </cell>
          <cell r="AU1366" t="str">
            <v>-</v>
          </cell>
          <cell r="AZ1366" t="str">
            <v>-</v>
          </cell>
          <cell r="BC1366" t="str">
            <v>-</v>
          </cell>
          <cell r="BE1366" t="str">
            <v>-</v>
          </cell>
          <cell r="BI1366" t="str">
            <v>-</v>
          </cell>
          <cell r="BJ1366" t="str">
            <v>-</v>
          </cell>
        </row>
        <row r="1367">
          <cell r="AH1367" t="str">
            <v>-</v>
          </cell>
          <cell r="AJ1367" t="str">
            <v>-</v>
          </cell>
          <cell r="AL1367" t="str">
            <v>-</v>
          </cell>
          <cell r="AO1367" t="str">
            <v>-</v>
          </cell>
          <cell r="AQ1367" t="str">
            <v>-</v>
          </cell>
          <cell r="AS1367" t="str">
            <v>-</v>
          </cell>
          <cell r="AU1367" t="str">
            <v>-</v>
          </cell>
          <cell r="AZ1367" t="str">
            <v>-</v>
          </cell>
          <cell r="BC1367" t="str">
            <v>-</v>
          </cell>
          <cell r="BE1367" t="str">
            <v>-</v>
          </cell>
          <cell r="BI1367" t="str">
            <v>-</v>
          </cell>
          <cell r="BJ1367" t="str">
            <v>-</v>
          </cell>
        </row>
        <row r="1368">
          <cell r="AH1368" t="str">
            <v>-</v>
          </cell>
          <cell r="AJ1368" t="str">
            <v>-</v>
          </cell>
          <cell r="AL1368" t="str">
            <v>-</v>
          </cell>
          <cell r="AO1368" t="str">
            <v>-</v>
          </cell>
          <cell r="AQ1368" t="str">
            <v>-</v>
          </cell>
          <cell r="AS1368" t="str">
            <v>-</v>
          </cell>
          <cell r="AU1368" t="str">
            <v>-</v>
          </cell>
          <cell r="AZ1368" t="str">
            <v>-</v>
          </cell>
          <cell r="BC1368" t="str">
            <v>-</v>
          </cell>
          <cell r="BE1368" t="str">
            <v>-</v>
          </cell>
          <cell r="BI1368" t="str">
            <v>-</v>
          </cell>
          <cell r="BJ1368" t="str">
            <v>-</v>
          </cell>
        </row>
        <row r="1369">
          <cell r="AH1369" t="str">
            <v>-</v>
          </cell>
          <cell r="AJ1369" t="str">
            <v>-</v>
          </cell>
          <cell r="AL1369" t="str">
            <v>-</v>
          </cell>
          <cell r="AO1369" t="str">
            <v>-</v>
          </cell>
          <cell r="AQ1369" t="str">
            <v>-</v>
          </cell>
          <cell r="AS1369" t="str">
            <v>-</v>
          </cell>
          <cell r="AU1369" t="str">
            <v>-</v>
          </cell>
          <cell r="AZ1369" t="str">
            <v>-</v>
          </cell>
          <cell r="BC1369" t="str">
            <v>-</v>
          </cell>
          <cell r="BE1369" t="str">
            <v>-</v>
          </cell>
          <cell r="BI1369" t="str">
            <v>-</v>
          </cell>
          <cell r="BJ1369" t="str">
            <v>-</v>
          </cell>
        </row>
        <row r="1370">
          <cell r="AH1370" t="str">
            <v>-</v>
          </cell>
          <cell r="AJ1370" t="str">
            <v>-</v>
          </cell>
          <cell r="AL1370" t="str">
            <v>-</v>
          </cell>
          <cell r="AO1370" t="str">
            <v>-</v>
          </cell>
          <cell r="AQ1370" t="str">
            <v>-</v>
          </cell>
          <cell r="AS1370" t="str">
            <v>-</v>
          </cell>
          <cell r="AU1370" t="str">
            <v>-</v>
          </cell>
          <cell r="AZ1370" t="str">
            <v>-</v>
          </cell>
          <cell r="BC1370" t="str">
            <v>-</v>
          </cell>
          <cell r="BE1370" t="str">
            <v>-</v>
          </cell>
          <cell r="BI1370" t="str">
            <v>-</v>
          </cell>
          <cell r="BJ1370" t="str">
            <v>-</v>
          </cell>
        </row>
        <row r="1371">
          <cell r="AH1371" t="str">
            <v>-</v>
          </cell>
          <cell r="AJ1371" t="str">
            <v>-</v>
          </cell>
          <cell r="AL1371" t="str">
            <v>-</v>
          </cell>
          <cell r="AO1371" t="str">
            <v>-</v>
          </cell>
          <cell r="AQ1371" t="str">
            <v>-</v>
          </cell>
          <cell r="AS1371" t="str">
            <v>-</v>
          </cell>
          <cell r="AU1371" t="str">
            <v>-</v>
          </cell>
          <cell r="AZ1371" t="str">
            <v>-</v>
          </cell>
          <cell r="BC1371" t="str">
            <v>-</v>
          </cell>
          <cell r="BE1371" t="str">
            <v>-</v>
          </cell>
          <cell r="BI1371" t="str">
            <v>-</v>
          </cell>
          <cell r="BJ1371" t="str">
            <v>-</v>
          </cell>
        </row>
        <row r="1372">
          <cell r="AH1372" t="str">
            <v>-</v>
          </cell>
          <cell r="AJ1372" t="str">
            <v>-</v>
          </cell>
          <cell r="AL1372" t="str">
            <v>-</v>
          </cell>
          <cell r="AO1372" t="str">
            <v>-</v>
          </cell>
          <cell r="AQ1372" t="str">
            <v>-</v>
          </cell>
          <cell r="AS1372" t="str">
            <v>-</v>
          </cell>
          <cell r="AU1372" t="str">
            <v>-</v>
          </cell>
          <cell r="AZ1372" t="str">
            <v>-</v>
          </cell>
          <cell r="BC1372" t="str">
            <v>-</v>
          </cell>
          <cell r="BE1372" t="str">
            <v>-</v>
          </cell>
          <cell r="BI1372" t="str">
            <v>-</v>
          </cell>
          <cell r="BJ1372" t="str">
            <v>-</v>
          </cell>
        </row>
        <row r="1373">
          <cell r="AH1373" t="str">
            <v>-</v>
          </cell>
          <cell r="AJ1373" t="str">
            <v>-</v>
          </cell>
          <cell r="AL1373" t="str">
            <v>-</v>
          </cell>
          <cell r="AO1373" t="str">
            <v>-</v>
          </cell>
          <cell r="AQ1373" t="str">
            <v>-</v>
          </cell>
          <cell r="AS1373" t="str">
            <v>-</v>
          </cell>
          <cell r="AU1373" t="str">
            <v>-</v>
          </cell>
          <cell r="AZ1373" t="str">
            <v>-</v>
          </cell>
          <cell r="BC1373" t="str">
            <v>-</v>
          </cell>
          <cell r="BE1373" t="str">
            <v>-</v>
          </cell>
          <cell r="BI1373" t="str">
            <v>-</v>
          </cell>
          <cell r="BJ1373" t="str">
            <v>-</v>
          </cell>
        </row>
        <row r="1374">
          <cell r="AH1374" t="str">
            <v>-</v>
          </cell>
          <cell r="AJ1374" t="str">
            <v>-</v>
          </cell>
          <cell r="AL1374" t="str">
            <v>-</v>
          </cell>
          <cell r="AO1374" t="str">
            <v>-</v>
          </cell>
          <cell r="AQ1374" t="str">
            <v>-</v>
          </cell>
          <cell r="AS1374" t="str">
            <v>-</v>
          </cell>
          <cell r="AU1374" t="str">
            <v>-</v>
          </cell>
          <cell r="AZ1374" t="str">
            <v>-</v>
          </cell>
          <cell r="BC1374" t="str">
            <v>-</v>
          </cell>
          <cell r="BE1374" t="str">
            <v>-</v>
          </cell>
          <cell r="BI1374" t="str">
            <v>-</v>
          </cell>
          <cell r="BJ1374" t="str">
            <v>-</v>
          </cell>
        </row>
        <row r="1375">
          <cell r="AH1375" t="str">
            <v>-</v>
          </cell>
          <cell r="AJ1375" t="str">
            <v>-</v>
          </cell>
          <cell r="AL1375" t="str">
            <v>-</v>
          </cell>
          <cell r="AO1375" t="str">
            <v>-</v>
          </cell>
          <cell r="AQ1375" t="str">
            <v>-</v>
          </cell>
          <cell r="AS1375" t="str">
            <v>-</v>
          </cell>
          <cell r="AU1375" t="str">
            <v>-</v>
          </cell>
          <cell r="AZ1375" t="str">
            <v>-</v>
          </cell>
          <cell r="BC1375" t="str">
            <v>-</v>
          </cell>
          <cell r="BE1375" t="str">
            <v>-</v>
          </cell>
          <cell r="BI1375" t="str">
            <v>-</v>
          </cell>
          <cell r="BJ1375" t="str">
            <v>-</v>
          </cell>
        </row>
        <row r="1376">
          <cell r="AH1376" t="str">
            <v>-</v>
          </cell>
          <cell r="AJ1376" t="str">
            <v>-</v>
          </cell>
          <cell r="AL1376" t="str">
            <v>-</v>
          </cell>
          <cell r="AO1376" t="str">
            <v>-</v>
          </cell>
          <cell r="AQ1376" t="str">
            <v>-</v>
          </cell>
          <cell r="AS1376" t="str">
            <v>-</v>
          </cell>
          <cell r="AU1376" t="str">
            <v>-</v>
          </cell>
          <cell r="AZ1376" t="str">
            <v>-</v>
          </cell>
          <cell r="BC1376" t="str">
            <v>-</v>
          </cell>
          <cell r="BE1376" t="str">
            <v>-</v>
          </cell>
          <cell r="BI1376" t="str">
            <v>-</v>
          </cell>
          <cell r="BJ1376" t="str">
            <v>-</v>
          </cell>
        </row>
        <row r="1377">
          <cell r="AH1377" t="str">
            <v>-</v>
          </cell>
          <cell r="AJ1377" t="str">
            <v>-</v>
          </cell>
          <cell r="AL1377" t="str">
            <v>-</v>
          </cell>
          <cell r="AO1377" t="str">
            <v>-</v>
          </cell>
          <cell r="AQ1377" t="str">
            <v>-</v>
          </cell>
          <cell r="AS1377" t="str">
            <v>-</v>
          </cell>
          <cell r="AU1377" t="str">
            <v>-</v>
          </cell>
          <cell r="AZ1377" t="str">
            <v>-</v>
          </cell>
          <cell r="BC1377" t="str">
            <v>-</v>
          </cell>
          <cell r="BE1377" t="str">
            <v>-</v>
          </cell>
          <cell r="BI1377" t="str">
            <v>-</v>
          </cell>
          <cell r="BJ1377" t="str">
            <v>-</v>
          </cell>
        </row>
        <row r="1378">
          <cell r="AH1378" t="str">
            <v>-</v>
          </cell>
          <cell r="AJ1378" t="str">
            <v>-</v>
          </cell>
          <cell r="AL1378" t="str">
            <v>-</v>
          </cell>
          <cell r="AO1378" t="str">
            <v>-</v>
          </cell>
          <cell r="AQ1378" t="str">
            <v>-</v>
          </cell>
          <cell r="AS1378" t="str">
            <v>-</v>
          </cell>
          <cell r="AU1378" t="str">
            <v>-</v>
          </cell>
          <cell r="AZ1378" t="str">
            <v>-</v>
          </cell>
          <cell r="BC1378" t="str">
            <v>-</v>
          </cell>
          <cell r="BE1378" t="str">
            <v>-</v>
          </cell>
          <cell r="BI1378" t="str">
            <v>-</v>
          </cell>
          <cell r="BJ1378" t="str">
            <v>-</v>
          </cell>
        </row>
        <row r="1379">
          <cell r="AH1379" t="str">
            <v>-</v>
          </cell>
          <cell r="AJ1379" t="str">
            <v>-</v>
          </cell>
          <cell r="AL1379" t="str">
            <v>-</v>
          </cell>
          <cell r="AO1379" t="str">
            <v>-</v>
          </cell>
          <cell r="AQ1379" t="str">
            <v>-</v>
          </cell>
          <cell r="AS1379" t="str">
            <v>-</v>
          </cell>
          <cell r="AU1379" t="str">
            <v>-</v>
          </cell>
          <cell r="AZ1379" t="str">
            <v>-</v>
          </cell>
          <cell r="BC1379" t="str">
            <v>-</v>
          </cell>
          <cell r="BE1379" t="str">
            <v>-</v>
          </cell>
          <cell r="BI1379" t="str">
            <v>-</v>
          </cell>
          <cell r="BJ1379" t="str">
            <v>-</v>
          </cell>
        </row>
        <row r="1380">
          <cell r="AH1380" t="str">
            <v>-</v>
          </cell>
          <cell r="AJ1380" t="str">
            <v>-</v>
          </cell>
          <cell r="AL1380" t="str">
            <v>-</v>
          </cell>
          <cell r="AO1380" t="str">
            <v>-</v>
          </cell>
          <cell r="AQ1380" t="str">
            <v>-</v>
          </cell>
          <cell r="AS1380" t="str">
            <v>-</v>
          </cell>
          <cell r="AU1380" t="str">
            <v>-</v>
          </cell>
          <cell r="AZ1380" t="str">
            <v>-</v>
          </cell>
          <cell r="BC1380" t="str">
            <v>-</v>
          </cell>
          <cell r="BE1380" t="str">
            <v>-</v>
          </cell>
          <cell r="BI1380" t="str">
            <v>-</v>
          </cell>
          <cell r="BJ1380" t="str">
            <v>-</v>
          </cell>
        </row>
        <row r="1381">
          <cell r="AH1381" t="str">
            <v>-</v>
          </cell>
          <cell r="AJ1381" t="str">
            <v>-</v>
          </cell>
          <cell r="AL1381" t="str">
            <v>-</v>
          </cell>
          <cell r="AO1381" t="str">
            <v>-</v>
          </cell>
          <cell r="AQ1381" t="str">
            <v>-</v>
          </cell>
          <cell r="AS1381" t="str">
            <v>-</v>
          </cell>
          <cell r="AU1381" t="str">
            <v>-</v>
          </cell>
          <cell r="AZ1381" t="str">
            <v>-</v>
          </cell>
          <cell r="BC1381" t="str">
            <v>-</v>
          </cell>
          <cell r="BE1381" t="str">
            <v>-</v>
          </cell>
          <cell r="BI1381" t="str">
            <v>-</v>
          </cell>
          <cell r="BJ1381" t="str">
            <v>-</v>
          </cell>
        </row>
        <row r="1382">
          <cell r="AH1382" t="str">
            <v>-</v>
          </cell>
          <cell r="AJ1382" t="str">
            <v>-</v>
          </cell>
          <cell r="AL1382" t="str">
            <v>-</v>
          </cell>
          <cell r="AO1382" t="str">
            <v>-</v>
          </cell>
          <cell r="AQ1382" t="str">
            <v>-</v>
          </cell>
          <cell r="AS1382" t="str">
            <v>-</v>
          </cell>
          <cell r="AU1382" t="str">
            <v>-</v>
          </cell>
          <cell r="AZ1382" t="str">
            <v>-</v>
          </cell>
          <cell r="BC1382" t="str">
            <v>-</v>
          </cell>
          <cell r="BE1382" t="str">
            <v>-</v>
          </cell>
          <cell r="BI1382" t="str">
            <v>-</v>
          </cell>
          <cell r="BJ1382" t="str">
            <v>-</v>
          </cell>
        </row>
        <row r="1383">
          <cell r="AH1383" t="str">
            <v>-</v>
          </cell>
          <cell r="AJ1383" t="str">
            <v>-</v>
          </cell>
          <cell r="AL1383" t="str">
            <v>-</v>
          </cell>
          <cell r="AO1383" t="str">
            <v>-</v>
          </cell>
          <cell r="AQ1383" t="str">
            <v>-</v>
          </cell>
          <cell r="AS1383" t="str">
            <v>-</v>
          </cell>
          <cell r="AU1383" t="str">
            <v>-</v>
          </cell>
          <cell r="AZ1383" t="str">
            <v>-</v>
          </cell>
          <cell r="BC1383" t="str">
            <v>-</v>
          </cell>
          <cell r="BE1383" t="str">
            <v>-</v>
          </cell>
          <cell r="BI1383" t="str">
            <v>-</v>
          </cell>
          <cell r="BJ1383" t="str">
            <v>-</v>
          </cell>
        </row>
        <row r="1384">
          <cell r="AH1384" t="str">
            <v>-</v>
          </cell>
          <cell r="AJ1384" t="str">
            <v>-</v>
          </cell>
          <cell r="AL1384" t="str">
            <v>-</v>
          </cell>
          <cell r="AO1384" t="str">
            <v>-</v>
          </cell>
          <cell r="AQ1384" t="str">
            <v>-</v>
          </cell>
          <cell r="AS1384" t="str">
            <v>-</v>
          </cell>
          <cell r="AU1384" t="str">
            <v>-</v>
          </cell>
          <cell r="AZ1384" t="str">
            <v>-</v>
          </cell>
          <cell r="BC1384" t="str">
            <v>-</v>
          </cell>
          <cell r="BE1384" t="str">
            <v>-</v>
          </cell>
          <cell r="BI1384" t="str">
            <v>-</v>
          </cell>
          <cell r="BJ1384" t="str">
            <v>-</v>
          </cell>
        </row>
        <row r="1385">
          <cell r="AH1385" t="str">
            <v>-</v>
          </cell>
          <cell r="AJ1385" t="str">
            <v>-</v>
          </cell>
          <cell r="AL1385" t="str">
            <v>-</v>
          </cell>
          <cell r="AO1385" t="str">
            <v>-</v>
          </cell>
          <cell r="AQ1385" t="str">
            <v>-</v>
          </cell>
          <cell r="AS1385" t="str">
            <v>-</v>
          </cell>
          <cell r="AU1385" t="str">
            <v>-</v>
          </cell>
          <cell r="AZ1385" t="str">
            <v>-</v>
          </cell>
          <cell r="BC1385" t="str">
            <v>-</v>
          </cell>
          <cell r="BE1385" t="str">
            <v>-</v>
          </cell>
          <cell r="BI1385" t="str">
            <v>-</v>
          </cell>
          <cell r="BJ1385" t="str">
            <v>-</v>
          </cell>
        </row>
        <row r="1386">
          <cell r="AH1386" t="str">
            <v>-</v>
          </cell>
          <cell r="AJ1386" t="str">
            <v>-</v>
          </cell>
          <cell r="AL1386" t="str">
            <v>-</v>
          </cell>
          <cell r="AO1386" t="str">
            <v>-</v>
          </cell>
          <cell r="AQ1386" t="str">
            <v>-</v>
          </cell>
          <cell r="AS1386" t="str">
            <v>-</v>
          </cell>
          <cell r="AU1386" t="str">
            <v>-</v>
          </cell>
          <cell r="AZ1386" t="str">
            <v>-</v>
          </cell>
          <cell r="BC1386" t="str">
            <v>-</v>
          </cell>
          <cell r="BE1386" t="str">
            <v>-</v>
          </cell>
          <cell r="BI1386" t="str">
            <v>-</v>
          </cell>
          <cell r="BJ1386" t="str">
            <v>-</v>
          </cell>
        </row>
        <row r="1387">
          <cell r="AH1387" t="str">
            <v>-</v>
          </cell>
          <cell r="AJ1387" t="str">
            <v>-</v>
          </cell>
          <cell r="AL1387" t="str">
            <v>-</v>
          </cell>
          <cell r="AO1387" t="str">
            <v>-</v>
          </cell>
          <cell r="AQ1387" t="str">
            <v>-</v>
          </cell>
          <cell r="AS1387" t="str">
            <v>-</v>
          </cell>
          <cell r="AU1387" t="str">
            <v>-</v>
          </cell>
          <cell r="AZ1387" t="str">
            <v>-</v>
          </cell>
          <cell r="BC1387" t="str">
            <v>-</v>
          </cell>
          <cell r="BE1387" t="str">
            <v>-</v>
          </cell>
          <cell r="BI1387" t="str">
            <v>-</v>
          </cell>
          <cell r="BJ1387" t="str">
            <v>-</v>
          </cell>
        </row>
        <row r="1388">
          <cell r="AH1388" t="str">
            <v>-</v>
          </cell>
          <cell r="AJ1388" t="str">
            <v>-</v>
          </cell>
          <cell r="AL1388" t="str">
            <v>-</v>
          </cell>
          <cell r="AO1388" t="str">
            <v>-</v>
          </cell>
          <cell r="AQ1388" t="str">
            <v>-</v>
          </cell>
          <cell r="AS1388" t="str">
            <v>-</v>
          </cell>
          <cell r="AU1388" t="str">
            <v>-</v>
          </cell>
          <cell r="AZ1388" t="str">
            <v>-</v>
          </cell>
          <cell r="BC1388" t="str">
            <v>-</v>
          </cell>
          <cell r="BE1388" t="str">
            <v>-</v>
          </cell>
          <cell r="BI1388" t="str">
            <v>-</v>
          </cell>
          <cell r="BJ1388" t="str">
            <v>-</v>
          </cell>
        </row>
        <row r="1389">
          <cell r="AH1389" t="str">
            <v>-</v>
          </cell>
          <cell r="AJ1389" t="str">
            <v>-</v>
          </cell>
          <cell r="AL1389" t="str">
            <v>-</v>
          </cell>
          <cell r="AO1389" t="str">
            <v>-</v>
          </cell>
          <cell r="AQ1389" t="str">
            <v>-</v>
          </cell>
          <cell r="AS1389" t="str">
            <v>-</v>
          </cell>
          <cell r="AU1389" t="str">
            <v>-</v>
          </cell>
          <cell r="AZ1389" t="str">
            <v>-</v>
          </cell>
          <cell r="BC1389" t="str">
            <v>-</v>
          </cell>
          <cell r="BE1389" t="str">
            <v>-</v>
          </cell>
          <cell r="BI1389" t="str">
            <v>-</v>
          </cell>
          <cell r="BJ1389" t="str">
            <v>-</v>
          </cell>
        </row>
        <row r="1390">
          <cell r="AH1390" t="str">
            <v>-</v>
          </cell>
          <cell r="AJ1390" t="str">
            <v>-</v>
          </cell>
          <cell r="AL1390" t="str">
            <v>-</v>
          </cell>
          <cell r="AO1390" t="str">
            <v>-</v>
          </cell>
          <cell r="AQ1390" t="str">
            <v>-</v>
          </cell>
          <cell r="AS1390" t="str">
            <v>-</v>
          </cell>
          <cell r="AU1390" t="str">
            <v>-</v>
          </cell>
          <cell r="AZ1390" t="str">
            <v>-</v>
          </cell>
          <cell r="BC1390" t="str">
            <v>-</v>
          </cell>
          <cell r="BE1390" t="str">
            <v>-</v>
          </cell>
          <cell r="BI1390" t="str">
            <v>-</v>
          </cell>
          <cell r="BJ1390" t="str">
            <v>-</v>
          </cell>
        </row>
        <row r="1391">
          <cell r="AH1391" t="str">
            <v>-</v>
          </cell>
          <cell r="AJ1391" t="str">
            <v>-</v>
          </cell>
          <cell r="AL1391" t="str">
            <v>-</v>
          </cell>
          <cell r="AO1391" t="str">
            <v>-</v>
          </cell>
          <cell r="AQ1391" t="str">
            <v>-</v>
          </cell>
          <cell r="AS1391" t="str">
            <v>-</v>
          </cell>
          <cell r="AU1391" t="str">
            <v>-</v>
          </cell>
          <cell r="AZ1391" t="str">
            <v>-</v>
          </cell>
          <cell r="BC1391" t="str">
            <v>-</v>
          </cell>
          <cell r="BE1391" t="str">
            <v>-</v>
          </cell>
          <cell r="BI1391" t="str">
            <v>-</v>
          </cell>
          <cell r="BJ1391" t="str">
            <v>-</v>
          </cell>
        </row>
        <row r="1392">
          <cell r="AH1392" t="str">
            <v>-</v>
          </cell>
          <cell r="AJ1392" t="str">
            <v>-</v>
          </cell>
          <cell r="AL1392" t="str">
            <v>-</v>
          </cell>
          <cell r="AO1392" t="str">
            <v>-</v>
          </cell>
          <cell r="AQ1392" t="str">
            <v>-</v>
          </cell>
          <cell r="AS1392" t="str">
            <v>-</v>
          </cell>
          <cell r="AU1392" t="str">
            <v>-</v>
          </cell>
          <cell r="AZ1392" t="str">
            <v>-</v>
          </cell>
          <cell r="BC1392" t="str">
            <v>-</v>
          </cell>
          <cell r="BE1392" t="str">
            <v>-</v>
          </cell>
          <cell r="BI1392" t="str">
            <v>-</v>
          </cell>
          <cell r="BJ1392" t="str">
            <v>-</v>
          </cell>
        </row>
        <row r="1393">
          <cell r="AH1393" t="str">
            <v>-</v>
          </cell>
          <cell r="AJ1393" t="str">
            <v>-</v>
          </cell>
          <cell r="AL1393" t="str">
            <v>-</v>
          </cell>
          <cell r="AO1393" t="str">
            <v>-</v>
          </cell>
          <cell r="AQ1393" t="str">
            <v>-</v>
          </cell>
          <cell r="AS1393" t="str">
            <v>-</v>
          </cell>
          <cell r="AU1393" t="str">
            <v>-</v>
          </cell>
          <cell r="AZ1393" t="str">
            <v>-</v>
          </cell>
          <cell r="BC1393" t="str">
            <v>-</v>
          </cell>
          <cell r="BE1393" t="str">
            <v>-</v>
          </cell>
          <cell r="BI1393" t="str">
            <v>-</v>
          </cell>
          <cell r="BJ1393" t="str">
            <v>-</v>
          </cell>
        </row>
        <row r="1394">
          <cell r="AH1394" t="str">
            <v>-</v>
          </cell>
          <cell r="AJ1394" t="str">
            <v>-</v>
          </cell>
          <cell r="AL1394" t="str">
            <v>-</v>
          </cell>
          <cell r="AO1394" t="str">
            <v>-</v>
          </cell>
          <cell r="AQ1394" t="str">
            <v>-</v>
          </cell>
          <cell r="AS1394" t="str">
            <v>-</v>
          </cell>
          <cell r="AU1394" t="str">
            <v>-</v>
          </cell>
          <cell r="AZ1394" t="str">
            <v>-</v>
          </cell>
          <cell r="BC1394" t="str">
            <v>-</v>
          </cell>
          <cell r="BE1394" t="str">
            <v>-</v>
          </cell>
          <cell r="BI1394" t="str">
            <v>-</v>
          </cell>
          <cell r="BJ1394" t="str">
            <v>-</v>
          </cell>
        </row>
        <row r="1395">
          <cell r="AH1395" t="str">
            <v>-</v>
          </cell>
          <cell r="AJ1395" t="str">
            <v>-</v>
          </cell>
          <cell r="AL1395" t="str">
            <v>-</v>
          </cell>
          <cell r="AO1395" t="str">
            <v>-</v>
          </cell>
          <cell r="AQ1395" t="str">
            <v>-</v>
          </cell>
          <cell r="AS1395" t="str">
            <v>-</v>
          </cell>
          <cell r="AU1395" t="str">
            <v>-</v>
          </cell>
          <cell r="AZ1395" t="str">
            <v>-</v>
          </cell>
          <cell r="BC1395" t="str">
            <v>-</v>
          </cell>
          <cell r="BE1395" t="str">
            <v>-</v>
          </cell>
          <cell r="BI1395" t="str">
            <v>-</v>
          </cell>
          <cell r="BJ1395" t="str">
            <v>-</v>
          </cell>
        </row>
        <row r="1396">
          <cell r="AH1396" t="str">
            <v>-</v>
          </cell>
          <cell r="AJ1396" t="str">
            <v>-</v>
          </cell>
          <cell r="AL1396" t="str">
            <v>-</v>
          </cell>
          <cell r="AO1396" t="str">
            <v>-</v>
          </cell>
          <cell r="AQ1396" t="str">
            <v>-</v>
          </cell>
          <cell r="AS1396" t="str">
            <v>-</v>
          </cell>
          <cell r="AU1396" t="str">
            <v>-</v>
          </cell>
          <cell r="AZ1396" t="str">
            <v>-</v>
          </cell>
          <cell r="BC1396" t="str">
            <v>-</v>
          </cell>
          <cell r="BE1396" t="str">
            <v>-</v>
          </cell>
          <cell r="BI1396" t="str">
            <v>-</v>
          </cell>
          <cell r="BJ1396" t="str">
            <v>-</v>
          </cell>
        </row>
        <row r="1397">
          <cell r="AH1397" t="str">
            <v>-</v>
          </cell>
          <cell r="AJ1397" t="str">
            <v>-</v>
          </cell>
          <cell r="AL1397" t="str">
            <v>-</v>
          </cell>
          <cell r="AO1397" t="str">
            <v>-</v>
          </cell>
          <cell r="AQ1397" t="str">
            <v>-</v>
          </cell>
          <cell r="AS1397" t="str">
            <v>-</v>
          </cell>
          <cell r="AU1397" t="str">
            <v>-</v>
          </cell>
          <cell r="AZ1397" t="str">
            <v>-</v>
          </cell>
          <cell r="BC1397" t="str">
            <v>-</v>
          </cell>
          <cell r="BE1397" t="str">
            <v>-</v>
          </cell>
          <cell r="BI1397" t="str">
            <v>-</v>
          </cell>
          <cell r="BJ1397" t="str">
            <v>-</v>
          </cell>
        </row>
        <row r="1398">
          <cell r="AH1398" t="str">
            <v>-</v>
          </cell>
          <cell r="AJ1398" t="str">
            <v>-</v>
          </cell>
          <cell r="AL1398" t="str">
            <v>-</v>
          </cell>
          <cell r="AO1398" t="str">
            <v>-</v>
          </cell>
          <cell r="AQ1398" t="str">
            <v>-</v>
          </cell>
          <cell r="AS1398" t="str">
            <v>-</v>
          </cell>
          <cell r="AU1398" t="str">
            <v>-</v>
          </cell>
          <cell r="AZ1398" t="str">
            <v>-</v>
          </cell>
          <cell r="BC1398" t="str">
            <v>-</v>
          </cell>
          <cell r="BE1398" t="str">
            <v>-</v>
          </cell>
          <cell r="BI1398" t="str">
            <v>-</v>
          </cell>
          <cell r="BJ1398" t="str">
            <v>-</v>
          </cell>
        </row>
        <row r="1399">
          <cell r="AH1399" t="str">
            <v>-</v>
          </cell>
          <cell r="AJ1399" t="str">
            <v>-</v>
          </cell>
          <cell r="AL1399" t="str">
            <v>-</v>
          </cell>
          <cell r="AO1399" t="str">
            <v>-</v>
          </cell>
          <cell r="AQ1399" t="str">
            <v>-</v>
          </cell>
          <cell r="AS1399" t="str">
            <v>-</v>
          </cell>
          <cell r="AU1399" t="str">
            <v>-</v>
          </cell>
          <cell r="AZ1399" t="str">
            <v>-</v>
          </cell>
          <cell r="BC1399" t="str">
            <v>-</v>
          </cell>
          <cell r="BE1399" t="str">
            <v>-</v>
          </cell>
          <cell r="BI1399" t="str">
            <v>-</v>
          </cell>
          <cell r="BJ1399" t="str">
            <v>-</v>
          </cell>
        </row>
        <row r="1400">
          <cell r="AH1400" t="str">
            <v>-</v>
          </cell>
          <cell r="AJ1400" t="str">
            <v>-</v>
          </cell>
          <cell r="AL1400" t="str">
            <v>-</v>
          </cell>
          <cell r="AO1400" t="str">
            <v>-</v>
          </cell>
          <cell r="AQ1400" t="str">
            <v>-</v>
          </cell>
          <cell r="AS1400" t="str">
            <v>-</v>
          </cell>
          <cell r="AU1400" t="str">
            <v>-</v>
          </cell>
          <cell r="AZ1400" t="str">
            <v>-</v>
          </cell>
          <cell r="BC1400" t="str">
            <v>-</v>
          </cell>
          <cell r="BE1400" t="str">
            <v>-</v>
          </cell>
          <cell r="BI1400" t="str">
            <v>-</v>
          </cell>
          <cell r="BJ1400" t="str">
            <v>-</v>
          </cell>
        </row>
        <row r="1401">
          <cell r="AH1401" t="str">
            <v>-</v>
          </cell>
          <cell r="AJ1401" t="str">
            <v>-</v>
          </cell>
          <cell r="AL1401" t="str">
            <v>-</v>
          </cell>
          <cell r="AO1401" t="str">
            <v>-</v>
          </cell>
          <cell r="AQ1401" t="str">
            <v>-</v>
          </cell>
          <cell r="AS1401" t="str">
            <v>-</v>
          </cell>
          <cell r="AU1401" t="str">
            <v>-</v>
          </cell>
          <cell r="AZ1401" t="str">
            <v>-</v>
          </cell>
          <cell r="BC1401" t="str">
            <v>-</v>
          </cell>
          <cell r="BE1401" t="str">
            <v>-</v>
          </cell>
          <cell r="BI1401" t="str">
            <v>-</v>
          </cell>
          <cell r="BJ1401" t="str">
            <v>-</v>
          </cell>
        </row>
        <row r="1402">
          <cell r="AH1402" t="str">
            <v>-</v>
          </cell>
          <cell r="AJ1402" t="str">
            <v>-</v>
          </cell>
          <cell r="AL1402" t="str">
            <v>-</v>
          </cell>
          <cell r="AO1402" t="str">
            <v>-</v>
          </cell>
          <cell r="AQ1402" t="str">
            <v>-</v>
          </cell>
          <cell r="AS1402" t="str">
            <v>-</v>
          </cell>
          <cell r="AU1402" t="str">
            <v>-</v>
          </cell>
          <cell r="AZ1402" t="str">
            <v>-</v>
          </cell>
          <cell r="BC1402" t="str">
            <v>-</v>
          </cell>
          <cell r="BE1402" t="str">
            <v>-</v>
          </cell>
          <cell r="BI1402" t="str">
            <v>-</v>
          </cell>
          <cell r="BJ1402" t="str">
            <v>-</v>
          </cell>
        </row>
        <row r="1403">
          <cell r="AH1403" t="str">
            <v>-</v>
          </cell>
          <cell r="AJ1403" t="str">
            <v>-</v>
          </cell>
          <cell r="AL1403" t="str">
            <v>-</v>
          </cell>
          <cell r="AO1403" t="str">
            <v>-</v>
          </cell>
          <cell r="AQ1403" t="str">
            <v>-</v>
          </cell>
          <cell r="AS1403" t="str">
            <v>-</v>
          </cell>
          <cell r="AU1403" t="str">
            <v>-</v>
          </cell>
          <cell r="AZ1403" t="str">
            <v>-</v>
          </cell>
          <cell r="BC1403" t="str">
            <v>-</v>
          </cell>
          <cell r="BE1403" t="str">
            <v>-</v>
          </cell>
          <cell r="BI1403" t="str">
            <v>-</v>
          </cell>
          <cell r="BJ1403" t="str">
            <v>-</v>
          </cell>
        </row>
        <row r="1404">
          <cell r="AH1404" t="str">
            <v>-</v>
          </cell>
          <cell r="AJ1404" t="str">
            <v>-</v>
          </cell>
          <cell r="AL1404" t="str">
            <v>-</v>
          </cell>
          <cell r="AO1404" t="str">
            <v>-</v>
          </cell>
          <cell r="AQ1404" t="str">
            <v>-</v>
          </cell>
          <cell r="AS1404" t="str">
            <v>-</v>
          </cell>
          <cell r="AU1404" t="str">
            <v>-</v>
          </cell>
          <cell r="AZ1404" t="str">
            <v>-</v>
          </cell>
          <cell r="BC1404" t="str">
            <v>-</v>
          </cell>
          <cell r="BE1404" t="str">
            <v>-</v>
          </cell>
          <cell r="BI1404" t="str">
            <v>-</v>
          </cell>
          <cell r="BJ1404" t="str">
            <v>-</v>
          </cell>
        </row>
        <row r="1405">
          <cell r="AH1405" t="str">
            <v>-</v>
          </cell>
          <cell r="AJ1405" t="str">
            <v>-</v>
          </cell>
          <cell r="AL1405" t="str">
            <v>-</v>
          </cell>
          <cell r="AO1405" t="str">
            <v>-</v>
          </cell>
          <cell r="AQ1405" t="str">
            <v>-</v>
          </cell>
          <cell r="AS1405" t="str">
            <v>-</v>
          </cell>
          <cell r="AU1405" t="str">
            <v>-</v>
          </cell>
          <cell r="AZ1405" t="str">
            <v>-</v>
          </cell>
          <cell r="BC1405" t="str">
            <v>-</v>
          </cell>
          <cell r="BE1405" t="str">
            <v>-</v>
          </cell>
          <cell r="BI1405" t="str">
            <v>-</v>
          </cell>
          <cell r="BJ1405" t="str">
            <v>-</v>
          </cell>
        </row>
        <row r="1406">
          <cell r="AH1406" t="str">
            <v>-</v>
          </cell>
          <cell r="AJ1406" t="str">
            <v>-</v>
          </cell>
          <cell r="AL1406" t="str">
            <v>-</v>
          </cell>
          <cell r="AO1406" t="str">
            <v>-</v>
          </cell>
          <cell r="AQ1406" t="str">
            <v>-</v>
          </cell>
          <cell r="AS1406" t="str">
            <v>-</v>
          </cell>
          <cell r="AU1406" t="str">
            <v>-</v>
          </cell>
          <cell r="AZ1406" t="str">
            <v>-</v>
          </cell>
          <cell r="BC1406" t="str">
            <v>-</v>
          </cell>
          <cell r="BE1406" t="str">
            <v>-</v>
          </cell>
          <cell r="BI1406" t="str">
            <v>-</v>
          </cell>
          <cell r="BJ1406" t="str">
            <v>-</v>
          </cell>
        </row>
        <row r="1407">
          <cell r="AH1407" t="str">
            <v>-</v>
          </cell>
          <cell r="AJ1407" t="str">
            <v>-</v>
          </cell>
          <cell r="AL1407" t="str">
            <v>-</v>
          </cell>
          <cell r="AO1407" t="str">
            <v>-</v>
          </cell>
          <cell r="AQ1407" t="str">
            <v>-</v>
          </cell>
          <cell r="AS1407" t="str">
            <v>-</v>
          </cell>
          <cell r="AU1407" t="str">
            <v>-</v>
          </cell>
          <cell r="AZ1407" t="str">
            <v>-</v>
          </cell>
          <cell r="BC1407" t="str">
            <v>-</v>
          </cell>
          <cell r="BE1407" t="str">
            <v>-</v>
          </cell>
          <cell r="BI1407" t="str">
            <v>-</v>
          </cell>
          <cell r="BJ1407" t="str">
            <v>-</v>
          </cell>
        </row>
        <row r="1408">
          <cell r="AH1408" t="str">
            <v>-</v>
          </cell>
          <cell r="AJ1408" t="str">
            <v>-</v>
          </cell>
          <cell r="AL1408" t="str">
            <v>-</v>
          </cell>
          <cell r="AO1408" t="str">
            <v>-</v>
          </cell>
          <cell r="AQ1408" t="str">
            <v>-</v>
          </cell>
          <cell r="AS1408" t="str">
            <v>-</v>
          </cell>
          <cell r="AU1408" t="str">
            <v>-</v>
          </cell>
          <cell r="AZ1408" t="str">
            <v>-</v>
          </cell>
          <cell r="BC1408" t="str">
            <v>-</v>
          </cell>
          <cell r="BE1408" t="str">
            <v>-</v>
          </cell>
          <cell r="BI1408" t="str">
            <v>-</v>
          </cell>
          <cell r="BJ1408" t="str">
            <v>-</v>
          </cell>
        </row>
        <row r="1409">
          <cell r="AH1409" t="str">
            <v>-</v>
          </cell>
          <cell r="AJ1409" t="str">
            <v>-</v>
          </cell>
          <cell r="AL1409" t="str">
            <v>-</v>
          </cell>
          <cell r="AO1409" t="str">
            <v>-</v>
          </cell>
          <cell r="AQ1409" t="str">
            <v>-</v>
          </cell>
          <cell r="AS1409" t="str">
            <v>-</v>
          </cell>
          <cell r="AU1409" t="str">
            <v>-</v>
          </cell>
          <cell r="AZ1409" t="str">
            <v>-</v>
          </cell>
          <cell r="BC1409" t="str">
            <v>-</v>
          </cell>
          <cell r="BE1409" t="str">
            <v>-</v>
          </cell>
          <cell r="BI1409" t="str">
            <v>-</v>
          </cell>
          <cell r="BJ1409" t="str">
            <v>-</v>
          </cell>
        </row>
        <row r="1410">
          <cell r="AH1410" t="str">
            <v>-</v>
          </cell>
          <cell r="AJ1410" t="str">
            <v>-</v>
          </cell>
          <cell r="AL1410" t="str">
            <v>-</v>
          </cell>
          <cell r="AO1410" t="str">
            <v>-</v>
          </cell>
          <cell r="AQ1410" t="str">
            <v>-</v>
          </cell>
          <cell r="AS1410" t="str">
            <v>-</v>
          </cell>
          <cell r="AU1410" t="str">
            <v>-</v>
          </cell>
          <cell r="AZ1410" t="str">
            <v>-</v>
          </cell>
          <cell r="BC1410" t="str">
            <v>-</v>
          </cell>
          <cell r="BE1410" t="str">
            <v>-</v>
          </cell>
          <cell r="BI1410" t="str">
            <v>-</v>
          </cell>
          <cell r="BJ1410" t="str">
            <v>-</v>
          </cell>
        </row>
        <row r="1411">
          <cell r="AH1411" t="str">
            <v>-</v>
          </cell>
          <cell r="AJ1411" t="str">
            <v>-</v>
          </cell>
          <cell r="AL1411" t="str">
            <v>-</v>
          </cell>
          <cell r="AO1411" t="str">
            <v>-</v>
          </cell>
          <cell r="AQ1411" t="str">
            <v>-</v>
          </cell>
          <cell r="AS1411" t="str">
            <v>-</v>
          </cell>
          <cell r="AU1411" t="str">
            <v>-</v>
          </cell>
          <cell r="AZ1411" t="str">
            <v>-</v>
          </cell>
          <cell r="BC1411" t="str">
            <v>-</v>
          </cell>
          <cell r="BE1411" t="str">
            <v>-</v>
          </cell>
          <cell r="BI1411" t="str">
            <v>-</v>
          </cell>
          <cell r="BJ1411" t="str">
            <v>-</v>
          </cell>
        </row>
        <row r="1412">
          <cell r="AH1412" t="str">
            <v>-</v>
          </cell>
          <cell r="AJ1412" t="str">
            <v>-</v>
          </cell>
          <cell r="AL1412" t="str">
            <v>-</v>
          </cell>
          <cell r="AO1412" t="str">
            <v>-</v>
          </cell>
          <cell r="AQ1412" t="str">
            <v>-</v>
          </cell>
          <cell r="AS1412" t="str">
            <v>-</v>
          </cell>
          <cell r="AU1412" t="str">
            <v>-</v>
          </cell>
          <cell r="AZ1412" t="str">
            <v>-</v>
          </cell>
          <cell r="BC1412" t="str">
            <v>-</v>
          </cell>
          <cell r="BE1412" t="str">
            <v>-</v>
          </cell>
          <cell r="BI1412" t="str">
            <v>-</v>
          </cell>
          <cell r="BJ1412" t="str">
            <v>-</v>
          </cell>
        </row>
        <row r="1413">
          <cell r="AH1413" t="str">
            <v>-</v>
          </cell>
          <cell r="AJ1413" t="str">
            <v>-</v>
          </cell>
          <cell r="AL1413" t="str">
            <v>-</v>
          </cell>
          <cell r="AO1413" t="str">
            <v>-</v>
          </cell>
          <cell r="AQ1413" t="str">
            <v>-</v>
          </cell>
          <cell r="AS1413" t="str">
            <v>-</v>
          </cell>
          <cell r="AU1413" t="str">
            <v>-</v>
          </cell>
          <cell r="AZ1413" t="str">
            <v>-</v>
          </cell>
          <cell r="BC1413" t="str">
            <v>-</v>
          </cell>
          <cell r="BE1413" t="str">
            <v>-</v>
          </cell>
          <cell r="BI1413" t="str">
            <v>-</v>
          </cell>
          <cell r="BJ1413" t="str">
            <v>-</v>
          </cell>
        </row>
        <row r="1414">
          <cell r="AH1414" t="str">
            <v>-</v>
          </cell>
          <cell r="AJ1414" t="str">
            <v>-</v>
          </cell>
          <cell r="AL1414" t="str">
            <v>-</v>
          </cell>
          <cell r="AO1414" t="str">
            <v>-</v>
          </cell>
          <cell r="AQ1414" t="str">
            <v>-</v>
          </cell>
          <cell r="AS1414" t="str">
            <v>-</v>
          </cell>
          <cell r="AU1414" t="str">
            <v>-</v>
          </cell>
          <cell r="AZ1414" t="str">
            <v>-</v>
          </cell>
          <cell r="BC1414" t="str">
            <v>-</v>
          </cell>
          <cell r="BE1414" t="str">
            <v>-</v>
          </cell>
          <cell r="BI1414" t="str">
            <v>-</v>
          </cell>
          <cell r="BJ1414" t="str">
            <v>-</v>
          </cell>
        </row>
        <row r="1415">
          <cell r="AH1415" t="str">
            <v>-</v>
          </cell>
          <cell r="AJ1415" t="str">
            <v>-</v>
          </cell>
          <cell r="AL1415" t="str">
            <v>-</v>
          </cell>
          <cell r="AO1415" t="str">
            <v>-</v>
          </cell>
          <cell r="AQ1415" t="str">
            <v>-</v>
          </cell>
          <cell r="AS1415" t="str">
            <v>-</v>
          </cell>
          <cell r="AU1415" t="str">
            <v>-</v>
          </cell>
          <cell r="AZ1415" t="str">
            <v>-</v>
          </cell>
          <cell r="BC1415" t="str">
            <v>-</v>
          </cell>
          <cell r="BE1415" t="str">
            <v>-</v>
          </cell>
          <cell r="BI1415" t="str">
            <v>-</v>
          </cell>
          <cell r="BJ1415" t="str">
            <v>-</v>
          </cell>
        </row>
        <row r="1416">
          <cell r="AH1416" t="str">
            <v>-</v>
          </cell>
          <cell r="AJ1416" t="str">
            <v>-</v>
          </cell>
          <cell r="AL1416" t="str">
            <v>-</v>
          </cell>
          <cell r="AO1416" t="str">
            <v>-</v>
          </cell>
          <cell r="AQ1416" t="str">
            <v>-</v>
          </cell>
          <cell r="AS1416" t="str">
            <v>-</v>
          </cell>
          <cell r="AU1416" t="str">
            <v>-</v>
          </cell>
          <cell r="AZ1416" t="str">
            <v>-</v>
          </cell>
          <cell r="BC1416" t="str">
            <v>-</v>
          </cell>
          <cell r="BE1416" t="str">
            <v>-</v>
          </cell>
          <cell r="BI1416" t="str">
            <v>-</v>
          </cell>
          <cell r="BJ1416" t="str">
            <v>-</v>
          </cell>
        </row>
        <row r="1417">
          <cell r="AH1417" t="str">
            <v>-</v>
          </cell>
          <cell r="AJ1417" t="str">
            <v>-</v>
          </cell>
          <cell r="AL1417" t="str">
            <v>-</v>
          </cell>
          <cell r="AO1417" t="str">
            <v>-</v>
          </cell>
          <cell r="AQ1417" t="str">
            <v>-</v>
          </cell>
          <cell r="AS1417" t="str">
            <v>-</v>
          </cell>
          <cell r="AU1417" t="str">
            <v>-</v>
          </cell>
          <cell r="AZ1417" t="str">
            <v>-</v>
          </cell>
          <cell r="BC1417" t="str">
            <v>-</v>
          </cell>
          <cell r="BE1417" t="str">
            <v>-</v>
          </cell>
          <cell r="BI1417" t="str">
            <v>-</v>
          </cell>
          <cell r="BJ1417" t="str">
            <v>-</v>
          </cell>
        </row>
        <row r="1418">
          <cell r="AH1418" t="str">
            <v>-</v>
          </cell>
          <cell r="AJ1418" t="str">
            <v>-</v>
          </cell>
          <cell r="AL1418" t="str">
            <v>-</v>
          </cell>
          <cell r="AO1418" t="str">
            <v>-</v>
          </cell>
          <cell r="AQ1418" t="str">
            <v>-</v>
          </cell>
          <cell r="AS1418" t="str">
            <v>-</v>
          </cell>
          <cell r="AU1418" t="str">
            <v>-</v>
          </cell>
          <cell r="AZ1418" t="str">
            <v>-</v>
          </cell>
          <cell r="BC1418" t="str">
            <v>-</v>
          </cell>
          <cell r="BE1418" t="str">
            <v>-</v>
          </cell>
          <cell r="BI1418" t="str">
            <v>-</v>
          </cell>
          <cell r="BJ1418" t="str">
            <v>-</v>
          </cell>
        </row>
        <row r="1419">
          <cell r="AH1419" t="str">
            <v>-</v>
          </cell>
          <cell r="AJ1419" t="str">
            <v>-</v>
          </cell>
          <cell r="AL1419" t="str">
            <v>-</v>
          </cell>
          <cell r="AO1419" t="str">
            <v>-</v>
          </cell>
          <cell r="AQ1419" t="str">
            <v>-</v>
          </cell>
          <cell r="AS1419" t="str">
            <v>-</v>
          </cell>
          <cell r="AU1419" t="str">
            <v>-</v>
          </cell>
          <cell r="AZ1419" t="str">
            <v>-</v>
          </cell>
          <cell r="BC1419" t="str">
            <v>-</v>
          </cell>
          <cell r="BE1419" t="str">
            <v>-</v>
          </cell>
          <cell r="BI1419" t="str">
            <v>-</v>
          </cell>
          <cell r="BJ1419" t="str">
            <v>-</v>
          </cell>
        </row>
        <row r="1420">
          <cell r="AH1420" t="str">
            <v>-</v>
          </cell>
          <cell r="AJ1420" t="str">
            <v>-</v>
          </cell>
          <cell r="AL1420" t="str">
            <v>-</v>
          </cell>
          <cell r="AO1420" t="str">
            <v>-</v>
          </cell>
          <cell r="AQ1420" t="str">
            <v>-</v>
          </cell>
          <cell r="AS1420" t="str">
            <v>-</v>
          </cell>
          <cell r="AU1420" t="str">
            <v>-</v>
          </cell>
          <cell r="AZ1420" t="str">
            <v>-</v>
          </cell>
          <cell r="BC1420" t="str">
            <v>-</v>
          </cell>
          <cell r="BE1420" t="str">
            <v>-</v>
          </cell>
          <cell r="BI1420" t="str">
            <v>-</v>
          </cell>
          <cell r="BJ1420" t="str">
            <v>-</v>
          </cell>
        </row>
        <row r="1421">
          <cell r="AH1421" t="str">
            <v>-</v>
          </cell>
          <cell r="AJ1421" t="str">
            <v>-</v>
          </cell>
          <cell r="AL1421" t="str">
            <v>-</v>
          </cell>
          <cell r="AO1421" t="str">
            <v>-</v>
          </cell>
          <cell r="AQ1421" t="str">
            <v>-</v>
          </cell>
          <cell r="AS1421" t="str">
            <v>-</v>
          </cell>
          <cell r="AU1421" t="str">
            <v>-</v>
          </cell>
          <cell r="AZ1421" t="str">
            <v>-</v>
          </cell>
          <cell r="BC1421" t="str">
            <v>-</v>
          </cell>
          <cell r="BE1421" t="str">
            <v>-</v>
          </cell>
          <cell r="BI1421" t="str">
            <v>-</v>
          </cell>
          <cell r="BJ1421" t="str">
            <v>-</v>
          </cell>
        </row>
        <row r="1422">
          <cell r="AH1422" t="str">
            <v>-</v>
          </cell>
          <cell r="AJ1422" t="str">
            <v>-</v>
          </cell>
          <cell r="AL1422" t="str">
            <v>-</v>
          </cell>
          <cell r="AO1422" t="str">
            <v>-</v>
          </cell>
          <cell r="AQ1422" t="str">
            <v>-</v>
          </cell>
          <cell r="AS1422" t="str">
            <v>-</v>
          </cell>
          <cell r="AU1422" t="str">
            <v>-</v>
          </cell>
          <cell r="AZ1422" t="str">
            <v>-</v>
          </cell>
          <cell r="BC1422" t="str">
            <v>-</v>
          </cell>
          <cell r="BE1422" t="str">
            <v>-</v>
          </cell>
          <cell r="BI1422" t="str">
            <v>-</v>
          </cell>
          <cell r="BJ1422" t="str">
            <v>-</v>
          </cell>
        </row>
        <row r="1423">
          <cell r="AH1423" t="str">
            <v>-</v>
          </cell>
          <cell r="AJ1423" t="str">
            <v>-</v>
          </cell>
          <cell r="AL1423" t="str">
            <v>-</v>
          </cell>
          <cell r="AO1423" t="str">
            <v>-</v>
          </cell>
          <cell r="AQ1423" t="str">
            <v>-</v>
          </cell>
          <cell r="AS1423" t="str">
            <v>-</v>
          </cell>
          <cell r="AU1423" t="str">
            <v>-</v>
          </cell>
          <cell r="AZ1423" t="str">
            <v>-</v>
          </cell>
          <cell r="BC1423" t="str">
            <v>-</v>
          </cell>
          <cell r="BE1423" t="str">
            <v>-</v>
          </cell>
          <cell r="BI1423" t="str">
            <v>-</v>
          </cell>
          <cell r="BJ1423" t="str">
            <v>-</v>
          </cell>
        </row>
        <row r="1424">
          <cell r="AH1424" t="str">
            <v>-</v>
          </cell>
          <cell r="AJ1424" t="str">
            <v>-</v>
          </cell>
          <cell r="AL1424" t="str">
            <v>-</v>
          </cell>
          <cell r="AO1424" t="str">
            <v>-</v>
          </cell>
          <cell r="AQ1424" t="str">
            <v>-</v>
          </cell>
          <cell r="AS1424" t="str">
            <v>-</v>
          </cell>
          <cell r="AU1424" t="str">
            <v>-</v>
          </cell>
          <cell r="AZ1424" t="str">
            <v>-</v>
          </cell>
          <cell r="BC1424" t="str">
            <v>-</v>
          </cell>
          <cell r="BE1424" t="str">
            <v>-</v>
          </cell>
          <cell r="BI1424" t="str">
            <v>-</v>
          </cell>
          <cell r="BJ1424" t="str">
            <v>-</v>
          </cell>
        </row>
      </sheetData>
      <sheetData sheetId="3"/>
      <sheetData sheetId="4"/>
      <sheetData sheetId="5"/>
      <sheetData sheetId="6">
        <row r="4">
          <cell r="A4" t="str">
            <v>PFV ALMEYDA</v>
          </cell>
          <cell r="B4">
            <v>60.958355773619274</v>
          </cell>
          <cell r="E4" t="str">
            <v>PFV ALMEYDA</v>
          </cell>
          <cell r="F4">
            <v>13.936832876712325</v>
          </cell>
          <cell r="I4" t="str">
            <v>PFV ALMEYDA</v>
          </cell>
          <cell r="M4">
            <v>13.605632452879178</v>
          </cell>
          <cell r="O4" t="str">
            <v>PFV ALMEYDA</v>
          </cell>
          <cell r="P4">
            <v>94.518887368009359</v>
          </cell>
          <cell r="S4" t="str">
            <v>PFV ALMEYDA</v>
          </cell>
          <cell r="U4">
            <v>0.47364217252396168</v>
          </cell>
        </row>
        <row r="5">
          <cell r="A5" t="str">
            <v>PFV ANDES SOLAR</v>
          </cell>
          <cell r="B5">
            <v>64.524810588772041</v>
          </cell>
          <cell r="E5" t="str">
            <v>PFV ANDES SOLAR</v>
          </cell>
          <cell r="F5">
            <v>13.817405479452061</v>
          </cell>
          <cell r="I5" t="str">
            <v>PFV ANDES SOLAR</v>
          </cell>
          <cell r="M5">
            <v>15.37412211810337</v>
          </cell>
          <cell r="O5" t="str">
            <v>PFV ANDES SOLAR</v>
          </cell>
          <cell r="P5">
            <v>100.71605592491204</v>
          </cell>
          <cell r="S5" t="str">
            <v>PFV ANDES SOLAR</v>
          </cell>
          <cell r="U5">
            <v>0.48562300319488816</v>
          </cell>
        </row>
        <row r="6">
          <cell r="A6" t="str">
            <v>PFV ANDES SOLAR II</v>
          </cell>
          <cell r="B6">
            <v>64.524785486079224</v>
          </cell>
          <cell r="E6" t="str">
            <v>PFV ANDES SOLAR II</v>
          </cell>
          <cell r="F6">
            <v>13.81736438356165</v>
          </cell>
          <cell r="I6" t="str">
            <v>PFV ANDES SOLAR II</v>
          </cell>
          <cell r="M6">
            <v>18.698300346195587</v>
          </cell>
          <cell r="O6" t="str">
            <v>PFV ANDES SOLAR II</v>
          </cell>
          <cell r="P6">
            <v>100.71604223699653</v>
          </cell>
          <cell r="S6" t="str">
            <v>PFV ANDES SOLAR II</v>
          </cell>
          <cell r="U6">
            <v>0.55031948881789139</v>
          </cell>
        </row>
        <row r="7">
          <cell r="A7" t="str">
            <v>PFV ANDES SOLAR II-B</v>
          </cell>
          <cell r="B7">
            <v>0</v>
          </cell>
          <cell r="E7" t="str">
            <v>PFV ANDES SOLAR II-B</v>
          </cell>
          <cell r="F7">
            <v>0</v>
          </cell>
          <cell r="I7" t="str">
            <v>PFV ANDES SOLAR II-B</v>
          </cell>
          <cell r="M7">
            <v>0</v>
          </cell>
          <cell r="O7" t="str">
            <v>PFV ANDES SOLAR II-B</v>
          </cell>
          <cell r="P7">
            <v>0</v>
          </cell>
          <cell r="S7" t="str">
            <v>PFV ANDES SOLAR II-B</v>
          </cell>
          <cell r="U7">
            <v>0.36421725239616615</v>
          </cell>
        </row>
        <row r="8">
          <cell r="A8" t="str">
            <v>PFV ANDES SOLAR IV</v>
          </cell>
          <cell r="B8">
            <v>0</v>
          </cell>
          <cell r="E8" t="str">
            <v>PFV ANDES SOLAR IV</v>
          </cell>
          <cell r="F8">
            <v>0</v>
          </cell>
          <cell r="I8" t="str">
            <v>PFV ANDES SOLAR IV</v>
          </cell>
          <cell r="M8">
            <v>0</v>
          </cell>
          <cell r="O8" t="str">
            <v>PFV ANDES SOLAR IV</v>
          </cell>
          <cell r="P8">
            <v>0</v>
          </cell>
          <cell r="S8" t="str">
            <v>PFV ANDES SOLAR IV</v>
          </cell>
          <cell r="U8">
            <v>0.99942948425376543</v>
          </cell>
        </row>
        <row r="9">
          <cell r="A9" t="str">
            <v>PFV ANTAY</v>
          </cell>
          <cell r="B9">
            <v>0</v>
          </cell>
          <cell r="E9" t="str">
            <v>PFV ANTAY</v>
          </cell>
          <cell r="F9">
            <v>0</v>
          </cell>
          <cell r="I9" t="str">
            <v>PFV ANTAY</v>
          </cell>
          <cell r="M9">
            <v>0</v>
          </cell>
          <cell r="O9" t="str">
            <v>PFV ANTAY</v>
          </cell>
          <cell r="P9">
            <v>0</v>
          </cell>
          <cell r="S9" t="str">
            <v>PFV ANTAY</v>
          </cell>
          <cell r="U9">
            <v>0.47056138749429482</v>
          </cell>
        </row>
        <row r="10">
          <cell r="A10" t="str">
            <v>PFV ATACAMA SOLAR II</v>
          </cell>
          <cell r="B10">
            <v>65.433989046097821</v>
          </cell>
          <cell r="E10" t="str">
            <v>PFV ATACAMA SOLAR II</v>
          </cell>
          <cell r="F10">
            <v>13.049871232876727</v>
          </cell>
          <cell r="I10" t="str">
            <v>PFV ATACAMA SOLAR II</v>
          </cell>
          <cell r="M10">
            <v>14.163335995620294</v>
          </cell>
          <cell r="O10" t="str">
            <v>PFV ATACAMA SOLAR II</v>
          </cell>
          <cell r="P10">
            <v>102.8219495502544</v>
          </cell>
          <cell r="S10" t="str">
            <v>PFV ATACAMA SOLAR II</v>
          </cell>
          <cell r="U10">
            <v>0.50330899132816065</v>
          </cell>
        </row>
        <row r="11">
          <cell r="A11" t="str">
            <v>PFV AZABACHE</v>
          </cell>
          <cell r="B11">
            <v>63.99931309904165</v>
          </cell>
          <cell r="E11" t="str">
            <v>PFV AZABACHE</v>
          </cell>
          <cell r="F11">
            <v>12.180399999999995</v>
          </cell>
          <cell r="I11" t="str">
            <v>PFV AZABACHE</v>
          </cell>
          <cell r="M11">
            <v>14.466673426143753</v>
          </cell>
          <cell r="O11" t="str">
            <v>PFV AZABACHE</v>
          </cell>
          <cell r="P11">
            <v>100.98387172467741</v>
          </cell>
          <cell r="S11" t="str">
            <v>PFV AZABACHE</v>
          </cell>
          <cell r="U11">
            <v>0.45401643085349158</v>
          </cell>
        </row>
        <row r="12">
          <cell r="A12" t="str">
            <v>PFV BOLERO</v>
          </cell>
          <cell r="B12">
            <v>63.232627795526973</v>
          </cell>
          <cell r="E12" t="str">
            <v>PFV BOLERO</v>
          </cell>
          <cell r="F12">
            <v>13.685035616438366</v>
          </cell>
          <cell r="I12" t="str">
            <v>PFV BOLERO</v>
          </cell>
          <cell r="M12">
            <v>14.799691412468622</v>
          </cell>
          <cell r="O12" t="str">
            <v>PFV BOLERO</v>
          </cell>
          <cell r="P12">
            <v>98.596083300742791</v>
          </cell>
          <cell r="S12" t="str">
            <v>PFV BOLERO</v>
          </cell>
          <cell r="U12">
            <v>0.47101780009128252</v>
          </cell>
        </row>
        <row r="13">
          <cell r="A13" t="str">
            <v>PFV CAMPOS DEL SOL</v>
          </cell>
          <cell r="B13">
            <v>60.767339114559242</v>
          </cell>
          <cell r="E13" t="str">
            <v>PFV CAMPOS DEL SOL</v>
          </cell>
          <cell r="F13">
            <v>13.467610958904102</v>
          </cell>
          <cell r="I13" t="str">
            <v>PFV CAMPOS DEL SOL</v>
          </cell>
          <cell r="M13">
            <v>16.058707655751938</v>
          </cell>
          <cell r="O13" t="str">
            <v>PFV CAMPOS DEL SOL</v>
          </cell>
          <cell r="P13">
            <v>94.526433320296903</v>
          </cell>
          <cell r="S13" t="str">
            <v>PFV CAMPOS DEL SOL</v>
          </cell>
          <cell r="U13">
            <v>0.45732542218165223</v>
          </cell>
        </row>
        <row r="14">
          <cell r="A14" t="str">
            <v>PFV CAPRICORNIO</v>
          </cell>
          <cell r="B14">
            <v>64.430981287083398</v>
          </cell>
          <cell r="E14" t="str">
            <v>PFV CAPRICORNIO</v>
          </cell>
          <cell r="F14">
            <v>13.987106849315076</v>
          </cell>
          <cell r="I14" t="str">
            <v>PFV CAPRICORNIO</v>
          </cell>
          <cell r="M14">
            <v>14.217238311610364</v>
          </cell>
          <cell r="O14" t="str">
            <v>PFV CAPRICORNIO</v>
          </cell>
          <cell r="P14">
            <v>100.43413766132208</v>
          </cell>
          <cell r="S14" t="str">
            <v>PFV CAPRICORNIO</v>
          </cell>
          <cell r="U14">
            <v>0.48208580556823366</v>
          </cell>
        </row>
        <row r="15">
          <cell r="A15" t="str">
            <v>PFV CARACAS II</v>
          </cell>
          <cell r="B15">
            <v>48.25103833865824</v>
          </cell>
          <cell r="E15" t="str">
            <v>PFV CARACAS II</v>
          </cell>
          <cell r="F15">
            <v>15.467786301369829</v>
          </cell>
          <cell r="I15" t="str">
            <v>PFV CARACAS II</v>
          </cell>
          <cell r="M15">
            <v>3.7395138575914024</v>
          </cell>
          <cell r="O15" t="str">
            <v>PFV CARACAS II</v>
          </cell>
          <cell r="P15">
            <v>71.649331247555921</v>
          </cell>
          <cell r="S15" t="str">
            <v>PFV CARACAS II</v>
          </cell>
          <cell r="U15">
            <v>0.7821770880876312</v>
          </cell>
        </row>
        <row r="16">
          <cell r="A16" t="str">
            <v>PFV CARRERA PINTO</v>
          </cell>
          <cell r="B16">
            <v>60.767339114559242</v>
          </cell>
          <cell r="E16" t="str">
            <v>PFV CARRERA PINTO</v>
          </cell>
          <cell r="F16">
            <v>13.467610958904102</v>
          </cell>
          <cell r="I16" t="str">
            <v>PFV CARRERA PINTO</v>
          </cell>
          <cell r="M16">
            <v>13.542508641166554</v>
          </cell>
          <cell r="O16" t="str">
            <v>PFV CARRERA PINTO</v>
          </cell>
          <cell r="P16">
            <v>94.526433320296903</v>
          </cell>
          <cell r="S16" t="str">
            <v>PFV CARRERA PINTO</v>
          </cell>
          <cell r="U16">
            <v>0.47284345047923321</v>
          </cell>
        </row>
        <row r="17">
          <cell r="A17" t="str">
            <v>PFV CASTILLA</v>
          </cell>
          <cell r="B17">
            <v>61.400702875399176</v>
          </cell>
          <cell r="E17" t="str">
            <v>PFV CASTILLA</v>
          </cell>
          <cell r="F17">
            <v>15.086975342465747</v>
          </cell>
          <cell r="I17" t="str">
            <v>PFV CASTILLA</v>
          </cell>
          <cell r="M17">
            <v>11.190439895424396</v>
          </cell>
          <cell r="O17" t="str">
            <v>PFV CASTILLA</v>
          </cell>
          <cell r="P17">
            <v>94.456061791161133</v>
          </cell>
          <cell r="S17" t="str">
            <v>PFV CASTILLA</v>
          </cell>
          <cell r="U17">
            <v>0.50057051574623457</v>
          </cell>
        </row>
        <row r="18">
          <cell r="A18" t="str">
            <v>PFV CEME 1</v>
          </cell>
          <cell r="B18">
            <v>0</v>
          </cell>
          <cell r="E18" t="str">
            <v>PFV CEME 1</v>
          </cell>
          <cell r="F18">
            <v>0</v>
          </cell>
          <cell r="I18" t="str">
            <v>PFV CERRO DOMINADOR</v>
          </cell>
          <cell r="M18">
            <v>14.754814462499786</v>
          </cell>
          <cell r="O18" t="str">
            <v>PFV CEME 1</v>
          </cell>
          <cell r="P18">
            <v>0</v>
          </cell>
          <cell r="S18" t="str">
            <v>PFV CEME 1</v>
          </cell>
          <cell r="U18">
            <v>0.9995435874030123</v>
          </cell>
        </row>
        <row r="19">
          <cell r="A19" t="str">
            <v>PFV CERRO DOMINADOR</v>
          </cell>
          <cell r="B19">
            <v>64.204944089457229</v>
          </cell>
          <cell r="E19" t="str">
            <v>PFV CERRO DOMINADOR</v>
          </cell>
          <cell r="F19">
            <v>13.076180821917816</v>
          </cell>
          <cell r="I19" t="str">
            <v>PFV CHAÑARES</v>
          </cell>
          <cell r="M19">
            <v>3.4853899282462</v>
          </cell>
          <cell r="O19" t="str">
            <v>PFV CERRO DOMINADOR</v>
          </cell>
          <cell r="P19">
            <v>100.69692412983996</v>
          </cell>
          <cell r="S19" t="str">
            <v>PFV CERRO DOMINADOR</v>
          </cell>
          <cell r="U19">
            <v>0.46919214970333178</v>
          </cell>
        </row>
        <row r="20">
          <cell r="A20" t="str">
            <v>PFV CHAÑARES</v>
          </cell>
          <cell r="B20">
            <v>26.018900045641193</v>
          </cell>
          <cell r="E20" t="str">
            <v>PFV CHAÑARES</v>
          </cell>
          <cell r="F20">
            <v>4.2183369863013711</v>
          </cell>
          <cell r="I20" t="str">
            <v>PFV CHERCAN SOLAR</v>
          </cell>
          <cell r="M20">
            <v>0</v>
          </cell>
          <cell r="O20" t="str">
            <v>PFV CHAÑARES</v>
          </cell>
          <cell r="P20">
            <v>41.578551036370655</v>
          </cell>
          <cell r="S20" t="str">
            <v>PFV CHAÑARES</v>
          </cell>
          <cell r="U20">
            <v>0.47581013235965314</v>
          </cell>
        </row>
        <row r="21">
          <cell r="A21" t="str">
            <v>PFV CHERCAN SOLAR</v>
          </cell>
          <cell r="B21">
            <v>0</v>
          </cell>
          <cell r="E21" t="str">
            <v>PFV CHERCAN SOLAR</v>
          </cell>
          <cell r="F21">
            <v>0</v>
          </cell>
          <cell r="I21" t="str">
            <v>PFV CONEJO SOLAR</v>
          </cell>
          <cell r="M21">
            <v>12.196911848720871</v>
          </cell>
          <cell r="O21" t="str">
            <v>PFV CHERCAN SOLAR</v>
          </cell>
          <cell r="P21">
            <v>0</v>
          </cell>
          <cell r="S21" t="str">
            <v>PFV CHERCAN SOLAR</v>
          </cell>
          <cell r="U21">
            <v>0.88464171611136466</v>
          </cell>
        </row>
        <row r="22">
          <cell r="A22" t="str">
            <v>PFV CONEJO SOLAR</v>
          </cell>
          <cell r="B22">
            <v>59.619839114559738</v>
          </cell>
          <cell r="E22" t="str">
            <v>PFV CONEJO SOLAR</v>
          </cell>
          <cell r="F22">
            <v>11.601852054794533</v>
          </cell>
          <cell r="I22" t="str">
            <v>PFV COYA</v>
          </cell>
          <cell r="M22">
            <v>18.312427835350135</v>
          </cell>
          <cell r="O22" t="str">
            <v>PFV CONEJO SOLAR</v>
          </cell>
          <cell r="P22">
            <v>93.891574110285646</v>
          </cell>
          <cell r="S22" t="str">
            <v>PFV CONEJO SOLAR</v>
          </cell>
          <cell r="U22">
            <v>0.46462802373345502</v>
          </cell>
        </row>
        <row r="23">
          <cell r="A23" t="str">
            <v>PFV COYA</v>
          </cell>
          <cell r="B23">
            <v>63.777667731629215</v>
          </cell>
          <cell r="E23" t="str">
            <v>PFV COYA</v>
          </cell>
          <cell r="F23">
            <v>13.05241643835617</v>
          </cell>
          <cell r="I23" t="str">
            <v>PFV DE LOS ANDES</v>
          </cell>
          <cell r="M23">
            <v>12.919133720977221</v>
          </cell>
          <cell r="O23" t="str">
            <v>PFV COYA</v>
          </cell>
          <cell r="P23">
            <v>99.9816503715289</v>
          </cell>
          <cell r="S23" t="str">
            <v>PFV COYA</v>
          </cell>
          <cell r="U23">
            <v>0.42469192149703333</v>
          </cell>
        </row>
        <row r="24">
          <cell r="A24" t="str">
            <v>PFV DE LOS ANDES</v>
          </cell>
          <cell r="B24">
            <v>64.524810588772041</v>
          </cell>
          <cell r="E24" t="str">
            <v>PFV DE LOS ANDES</v>
          </cell>
          <cell r="F24">
            <v>13.817405479452061</v>
          </cell>
          <cell r="I24" t="str">
            <v>PFV DEL DESIERTO</v>
          </cell>
          <cell r="M24">
            <v>15.151838829226991</v>
          </cell>
          <cell r="O24" t="str">
            <v>PFV DE LOS ANDES</v>
          </cell>
          <cell r="P24">
            <v>100.71605592491204</v>
          </cell>
          <cell r="S24" t="str">
            <v>PFV DE LOS ANDES</v>
          </cell>
          <cell r="U24">
            <v>0.48881789137380194</v>
          </cell>
        </row>
        <row r="25">
          <cell r="A25" t="str">
            <v>PFV DEL DESIERTO</v>
          </cell>
          <cell r="B25">
            <v>64.524810588772041</v>
          </cell>
          <cell r="E25" t="str">
            <v>PFV DEL DESIERTO</v>
          </cell>
          <cell r="F25">
            <v>13.817405479452061</v>
          </cell>
          <cell r="I25" t="str">
            <v>PFV DIEGO DE ALMAGRO</v>
          </cell>
          <cell r="M25">
            <v>7.6116881785049477</v>
          </cell>
          <cell r="O25" t="str">
            <v>PFV DEL DESIERTO</v>
          </cell>
          <cell r="P25">
            <v>100.71605592491204</v>
          </cell>
          <cell r="S25" t="str">
            <v>PFV DEL DESIERTO</v>
          </cell>
          <cell r="U25">
            <v>0.50114103149246925</v>
          </cell>
        </row>
        <row r="26">
          <cell r="A26" t="str">
            <v>PFV DIEGO DE ALMAGRO</v>
          </cell>
          <cell r="B26">
            <v>59.013178913737882</v>
          </cell>
          <cell r="E26" t="str">
            <v>PFV DIEGO DE ALMAGRO</v>
          </cell>
          <cell r="F26">
            <v>8.7662191780821939</v>
          </cell>
          <cell r="I26" t="str">
            <v>PFV DIEGO DE ALMAGRO SUR</v>
          </cell>
          <cell r="M26">
            <v>11.388343645993945</v>
          </cell>
          <cell r="O26" t="str">
            <v>PFV DIEGO DE ALMAGRO</v>
          </cell>
          <cell r="P26">
            <v>94.875791943683765</v>
          </cell>
          <cell r="S26" t="str">
            <v>PFV DIEGO DE ALMAGRO</v>
          </cell>
          <cell r="U26">
            <v>0.5004564125969877</v>
          </cell>
        </row>
        <row r="27">
          <cell r="A27" t="str">
            <v>PFV DIEGO DE ALMAGRO SUR</v>
          </cell>
          <cell r="B27">
            <v>47.519602921040565</v>
          </cell>
          <cell r="E27" t="str">
            <v>PFV DIEGO DE ALMAGRO SUR</v>
          </cell>
          <cell r="F27">
            <v>11.40912054794522</v>
          </cell>
          <cell r="I27" t="str">
            <v>PFV DOMEYKO</v>
          </cell>
          <cell r="M27">
            <v>15.714568402014146</v>
          </cell>
          <cell r="O27" t="str">
            <v>PFV DIEGO DE ALMAGRO SUR</v>
          </cell>
          <cell r="P27">
            <v>73.292630035197462</v>
          </cell>
          <cell r="S27" t="str">
            <v>PFV DIEGO DE ALMAGRO SUR</v>
          </cell>
          <cell r="U27">
            <v>0.47774988589685075</v>
          </cell>
        </row>
        <row r="28">
          <cell r="A28" t="str">
            <v>PFV DOMEYKO</v>
          </cell>
          <cell r="B28">
            <v>64.497800091282485</v>
          </cell>
          <cell r="E28" t="str">
            <v>PFV DOMEYKO</v>
          </cell>
          <cell r="F28">
            <v>13.939304109589045</v>
          </cell>
          <cell r="I28" t="str">
            <v>PFV DON OSCAR</v>
          </cell>
          <cell r="M28">
            <v>0</v>
          </cell>
          <cell r="O28" t="str">
            <v>PFV DOMEYKO</v>
          </cell>
          <cell r="P28">
            <v>100.58276495893591</v>
          </cell>
          <cell r="S28" t="str">
            <v>PFV DOMEYKO</v>
          </cell>
          <cell r="U28">
            <v>0.48071656777727068</v>
          </cell>
        </row>
        <row r="29">
          <cell r="A29" t="str">
            <v>PFV DON OSCAR</v>
          </cell>
          <cell r="B29">
            <v>0</v>
          </cell>
          <cell r="E29" t="str">
            <v>PFV DON OSCAR</v>
          </cell>
          <cell r="F29">
            <v>0</v>
          </cell>
          <cell r="I29" t="str">
            <v>PFV DOÑA CARMEN SOLAR</v>
          </cell>
          <cell r="M29">
            <v>15.635979701564402</v>
          </cell>
          <cell r="O29" t="str">
            <v>PFV DON OSCAR</v>
          </cell>
          <cell r="P29">
            <v>0</v>
          </cell>
          <cell r="S29" t="str">
            <v>PFV DON OSCAR</v>
          </cell>
          <cell r="U29">
            <v>0.99931538110451845</v>
          </cell>
        </row>
        <row r="30">
          <cell r="A30" t="str">
            <v>PFV DOÑA ANTONIA</v>
          </cell>
          <cell r="B30">
            <v>64.659055225924376</v>
          </cell>
          <cell r="E30" t="str">
            <v>PFV DOÑA ANTONIA</v>
          </cell>
          <cell r="F30">
            <v>17.983394520547968</v>
          </cell>
          <cell r="I30" t="str">
            <v>PFV EL AGUILA</v>
          </cell>
          <cell r="M30">
            <v>4.1421219760113415</v>
          </cell>
          <cell r="O30" t="str">
            <v>PFV DOÑA ANTONIA</v>
          </cell>
          <cell r="P30">
            <v>97.972735627689161</v>
          </cell>
          <cell r="S30" t="str">
            <v>PFV DOÑA ANTONIA</v>
          </cell>
          <cell r="U30">
            <v>1</v>
          </cell>
        </row>
        <row r="31">
          <cell r="A31" t="str">
            <v>PFV DOÑA CARMEN SOLAR</v>
          </cell>
          <cell r="B31">
            <v>61.239850524874448</v>
          </cell>
          <cell r="E31" t="str">
            <v>PFV DOÑA CARMEN SOLAR</v>
          </cell>
          <cell r="F31">
            <v>18.817652054794582</v>
          </cell>
          <cell r="I31" t="str">
            <v>PFV EL PELICANO</v>
          </cell>
          <cell r="M31">
            <v>15.296439883223314</v>
          </cell>
          <cell r="O31" t="str">
            <v>PFV DOÑA CARMEN SOLAR</v>
          </cell>
          <cell r="P31">
            <v>91.517719984356177</v>
          </cell>
          <cell r="S31" t="str">
            <v>PFV DOÑA CARMEN SOLAR</v>
          </cell>
          <cell r="U31">
            <v>0.47877681424007301</v>
          </cell>
        </row>
        <row r="32">
          <cell r="A32" t="str">
            <v>PFV EL AGUILA</v>
          </cell>
          <cell r="B32">
            <v>26.884329073482434</v>
          </cell>
          <cell r="E32" t="str">
            <v>PFV EL AGUILA</v>
          </cell>
          <cell r="F32">
            <v>4.7115863013698656</v>
          </cell>
          <cell r="I32" t="str">
            <v>PFV EL ROMERO</v>
          </cell>
          <cell r="M32">
            <v>13.438462082222204</v>
          </cell>
          <cell r="O32" t="str">
            <v>PFV EL AGUILA</v>
          </cell>
          <cell r="P32">
            <v>42.709614782948897</v>
          </cell>
          <cell r="S32" t="str">
            <v>PFV EL AGUILA</v>
          </cell>
          <cell r="U32">
            <v>0.52407576449109994</v>
          </cell>
        </row>
        <row r="33">
          <cell r="A33" t="str">
            <v>PFV EL PELICANO</v>
          </cell>
          <cell r="B33">
            <v>60.30823938840723</v>
          </cell>
          <cell r="E33" t="str">
            <v>PFV EL PELICANO</v>
          </cell>
          <cell r="F33">
            <v>15.082172602739723</v>
          </cell>
          <cell r="I33" t="str">
            <v>PFV ELENA</v>
          </cell>
          <cell r="M33">
            <v>20.161624533016642</v>
          </cell>
          <cell r="O33" t="str">
            <v>PFV EL PELICANO</v>
          </cell>
          <cell r="P33">
            <v>92.587305436057633</v>
          </cell>
          <cell r="S33" t="str">
            <v>PFV EL PELICANO</v>
          </cell>
          <cell r="U33">
            <v>0.47946143313555456</v>
          </cell>
        </row>
        <row r="34">
          <cell r="A34" t="str">
            <v>PFV EL ROMERO</v>
          </cell>
          <cell r="B34">
            <v>60.30823938840723</v>
          </cell>
          <cell r="E34" t="str">
            <v>PFV EL ROMERO</v>
          </cell>
          <cell r="F34">
            <v>15.082172602739723</v>
          </cell>
          <cell r="I34" t="str">
            <v>PFV EMILIA SOLAR</v>
          </cell>
          <cell r="M34">
            <v>0</v>
          </cell>
          <cell r="O34" t="str">
            <v>PFV EL ROMERO</v>
          </cell>
          <cell r="P34">
            <v>92.587305436057633</v>
          </cell>
          <cell r="S34" t="str">
            <v>PFV EL ROMERO</v>
          </cell>
          <cell r="U34">
            <v>0.4633728890917389</v>
          </cell>
        </row>
        <row r="35">
          <cell r="A35" t="str">
            <v>PFV ELENA</v>
          </cell>
          <cell r="B35">
            <v>63.666631675034417</v>
          </cell>
          <cell r="E35" t="str">
            <v>PFV ELENA</v>
          </cell>
          <cell r="F35">
            <v>13.058928767123289</v>
          </cell>
          <cell r="I35" t="str">
            <v>PFV FINIS TERRAE</v>
          </cell>
          <cell r="M35">
            <v>15.449268973408678</v>
          </cell>
          <cell r="O35" t="str">
            <v>PFV ELENA</v>
          </cell>
          <cell r="P35">
            <v>99.786716855690401</v>
          </cell>
          <cell r="S35" t="str">
            <v>PFV ELENA</v>
          </cell>
          <cell r="U35">
            <v>0.7209036969420356</v>
          </cell>
        </row>
        <row r="36">
          <cell r="A36" t="str">
            <v>PFV EMILIA SOLAR</v>
          </cell>
          <cell r="B36">
            <v>0</v>
          </cell>
          <cell r="E36" t="str">
            <v>PFV EMILIA SOLAR</v>
          </cell>
          <cell r="F36">
            <v>0</v>
          </cell>
          <cell r="I36" t="str">
            <v>PFV GRANJA SOLAR</v>
          </cell>
          <cell r="M36">
            <v>15.341565230107511</v>
          </cell>
          <cell r="O36" t="str">
            <v>PFV EMILIA SOLAR</v>
          </cell>
          <cell r="P36">
            <v>0</v>
          </cell>
          <cell r="S36" t="str">
            <v>PFV EMILIA SOLAR</v>
          </cell>
          <cell r="U36">
            <v>0.99942948425376543</v>
          </cell>
        </row>
        <row r="37">
          <cell r="A37" t="str">
            <v>PFV ESPERANZA</v>
          </cell>
          <cell r="B37">
            <v>58.816621405750908</v>
          </cell>
          <cell r="E37" t="str">
            <v>PFV ESPERANZA</v>
          </cell>
          <cell r="F37">
            <v>8.6211671232876856</v>
          </cell>
          <cell r="I37" t="str">
            <v>PFV GUANCHOI</v>
          </cell>
          <cell r="M37">
            <v>13.221355065878736</v>
          </cell>
          <cell r="O37" t="str">
            <v>PFV ESPERANZA</v>
          </cell>
          <cell r="P37">
            <v>94.642473601877413</v>
          </cell>
          <cell r="S37" t="str">
            <v>PFV ESPERANZA</v>
          </cell>
          <cell r="U37">
            <v>1</v>
          </cell>
        </row>
        <row r="38">
          <cell r="A38" t="str">
            <v>PFV FINIS TERRAE</v>
          </cell>
          <cell r="B38">
            <v>63.652352806937373</v>
          </cell>
          <cell r="E38" t="str">
            <v>PFV FINIS TERRAE</v>
          </cell>
          <cell r="F38">
            <v>13.0271589041096</v>
          </cell>
          <cell r="I38" t="str">
            <v>PFV HUATACONDO</v>
          </cell>
          <cell r="M38">
            <v>12.659592344907129</v>
          </cell>
          <cell r="O38" t="str">
            <v>PFV FINIS TERRAE</v>
          </cell>
          <cell r="P38">
            <v>99.784921783339897</v>
          </cell>
          <cell r="S38" t="str">
            <v>PFV FINIS TERRAE</v>
          </cell>
          <cell r="U38">
            <v>0.45241898676403469</v>
          </cell>
        </row>
        <row r="39">
          <cell r="A39" t="str">
            <v>PFV GRANJA SOLAR</v>
          </cell>
          <cell r="B39">
            <v>65.431614559561936</v>
          </cell>
          <cell r="E39" t="str">
            <v>PFV GRANJA SOLAR</v>
          </cell>
          <cell r="F39">
            <v>13.049854794520567</v>
          </cell>
          <cell r="I39" t="str">
            <v>PFV JAMA</v>
          </cell>
          <cell r="M39">
            <v>16.33189463044814</v>
          </cell>
          <cell r="O39" t="str">
            <v>PFV GRANJA SOLAR</v>
          </cell>
          <cell r="P39">
            <v>102.81789206100922</v>
          </cell>
          <cell r="S39" t="str">
            <v>PFV GRANJA SOLAR</v>
          </cell>
          <cell r="U39">
            <v>0.46611136467366499</v>
          </cell>
        </row>
        <row r="40">
          <cell r="A40" t="str">
            <v>PFV GUANCHOI</v>
          </cell>
          <cell r="B40">
            <v>60.682635782747575</v>
          </cell>
          <cell r="E40" t="str">
            <v>PFV GUANCHOI</v>
          </cell>
          <cell r="F40">
            <v>13.027493150684927</v>
          </cell>
          <cell r="I40" t="str">
            <v>PFV JAVIERA</v>
          </cell>
          <cell r="M40">
            <v>9.0463027768159119</v>
          </cell>
          <cell r="O40" t="str">
            <v>PFV GUANCHOI</v>
          </cell>
          <cell r="P40">
            <v>94.695398904966709</v>
          </cell>
          <cell r="S40" t="str">
            <v>PFV GUANCHOI</v>
          </cell>
          <cell r="U40">
            <v>0.48117298037425832</v>
          </cell>
        </row>
        <row r="41">
          <cell r="A41" t="str">
            <v>PFV HUATACONDO</v>
          </cell>
          <cell r="B41">
            <v>63.850890004564278</v>
          </cell>
          <cell r="E41" t="str">
            <v>PFV HUATACONDO</v>
          </cell>
          <cell r="F41">
            <v>11.95621095890411</v>
          </cell>
          <cell r="I41" t="str">
            <v>PFV LA CRUZ SOLAR</v>
          </cell>
          <cell r="M41">
            <v>14.970293056098678</v>
          </cell>
          <cell r="O41" t="str">
            <v>PFV HUATACONDO</v>
          </cell>
          <cell r="P41">
            <v>100.88952483379015</v>
          </cell>
          <cell r="S41" t="str">
            <v>PFV HUATACONDO</v>
          </cell>
          <cell r="U41">
            <v>0.48277042446371521</v>
          </cell>
        </row>
        <row r="42">
          <cell r="A42" t="str">
            <v>PFV JAMA</v>
          </cell>
          <cell r="B42">
            <v>64.210948197170481</v>
          </cell>
          <cell r="E42" t="str">
            <v>PFV JAMA</v>
          </cell>
          <cell r="F42">
            <v>12.898846575342459</v>
          </cell>
          <cell r="I42" t="str">
            <v>PFV LA HUAYCA II</v>
          </cell>
          <cell r="M42">
            <v>13.632628808268594</v>
          </cell>
          <cell r="O42" t="str">
            <v>PFV JAMA</v>
          </cell>
          <cell r="P42">
            <v>100.83378177551837</v>
          </cell>
          <cell r="S42" t="str">
            <v>PFV JAMA</v>
          </cell>
          <cell r="U42">
            <v>0.45903696942035599</v>
          </cell>
        </row>
        <row r="43">
          <cell r="A43" t="str">
            <v>PFV JAVIERA</v>
          </cell>
          <cell r="B43">
            <v>59.748591967138339</v>
          </cell>
          <cell r="E43" t="str">
            <v>PFV JAVIERA</v>
          </cell>
          <cell r="F43">
            <v>8.5225315068493153</v>
          </cell>
          <cell r="I43" t="str">
            <v>PFV LA HUELLA</v>
          </cell>
          <cell r="M43">
            <v>14.94189923224101</v>
          </cell>
          <cell r="O43" t="str">
            <v>PFV JAVIERA</v>
          </cell>
          <cell r="P43">
            <v>96.310015643332022</v>
          </cell>
          <cell r="S43" t="str">
            <v>PFV JAVIERA</v>
          </cell>
          <cell r="U43">
            <v>0.48505248744865359</v>
          </cell>
        </row>
        <row r="44">
          <cell r="A44" t="str">
            <v>PFV LA CRUZ SOLAR</v>
          </cell>
          <cell r="B44">
            <v>63.631870150616045</v>
          </cell>
          <cell r="E44" t="str">
            <v>PFV LA CRUZ SOLAR</v>
          </cell>
          <cell r="F44">
            <v>13.052942465753432</v>
          </cell>
          <cell r="I44" t="str">
            <v>PFV LA SILLA</v>
          </cell>
          <cell r="M44">
            <v>13.135608534592038</v>
          </cell>
          <cell r="O44" t="str">
            <v>PFV LA CRUZ SOLAR</v>
          </cell>
          <cell r="P44">
            <v>99.731417676965208</v>
          </cell>
          <cell r="S44" t="str">
            <v>PFV LA CRUZ SOLAR</v>
          </cell>
          <cell r="U44">
            <v>0.47603833865814699</v>
          </cell>
        </row>
        <row r="45">
          <cell r="A45" t="str">
            <v>PFV LA HUAYCA II</v>
          </cell>
          <cell r="B45">
            <v>67.600947056139219</v>
          </cell>
          <cell r="E45" t="str">
            <v>PFV LA HUAYCA II</v>
          </cell>
          <cell r="F45">
            <v>12.80723561643835</v>
          </cell>
          <cell r="I45" t="str">
            <v>PFV LALACKAMA</v>
          </cell>
          <cell r="M45">
            <v>0.17892396819251474</v>
          </cell>
          <cell r="O45" t="str">
            <v>PFV LA HUAYCA II</v>
          </cell>
          <cell r="P45">
            <v>106.7086996480254</v>
          </cell>
          <cell r="S45" t="str">
            <v>PFV LA HUAYCA II</v>
          </cell>
          <cell r="U45">
            <v>0.4874486535828389</v>
          </cell>
        </row>
        <row r="46">
          <cell r="A46" t="str">
            <v>PFV LA HUELLA</v>
          </cell>
          <cell r="B46">
            <v>60.30823938840723</v>
          </cell>
          <cell r="E46" t="str">
            <v>PFV LA HUELLA</v>
          </cell>
          <cell r="F46">
            <v>15.082172602739712</v>
          </cell>
          <cell r="I46" t="str">
            <v>PFV LALACKAMA II</v>
          </cell>
          <cell r="M46">
            <v>0.17346226891434446</v>
          </cell>
          <cell r="O46" t="str">
            <v>PFV LA HUELLA</v>
          </cell>
          <cell r="P46">
            <v>92.587305436057633</v>
          </cell>
          <cell r="S46" t="str">
            <v>PFV LA HUELLA</v>
          </cell>
          <cell r="U46">
            <v>0.47432679141944317</v>
          </cell>
        </row>
        <row r="47">
          <cell r="A47" t="str">
            <v>PFV LA SILLA</v>
          </cell>
          <cell r="B47">
            <v>61.442929027841046</v>
          </cell>
          <cell r="E47" t="str">
            <v>PFV LA SILLA</v>
          </cell>
          <cell r="F47">
            <v>15.520216438356163</v>
          </cell>
          <cell r="I47" t="str">
            <v>PFV LAS SALINAS</v>
          </cell>
          <cell r="M47">
            <v>3.4768089105627382</v>
          </cell>
          <cell r="O47" t="str">
            <v>PFV LA SILLA</v>
          </cell>
          <cell r="P47">
            <v>94.219210011732159</v>
          </cell>
          <cell r="S47" t="str">
            <v>PFV LA SILLA</v>
          </cell>
          <cell r="U47">
            <v>0.50034230944774072</v>
          </cell>
        </row>
        <row r="48">
          <cell r="A48" t="str">
            <v>PFV LALACKAMA</v>
          </cell>
          <cell r="B48">
            <v>3.3563509812870822</v>
          </cell>
          <cell r="E48" t="str">
            <v>PFV LALACKAMA</v>
          </cell>
          <cell r="F48">
            <v>2.1863013698630137E-2</v>
          </cell>
          <cell r="I48" t="str">
            <v>PFV LLANO DE LLAMPOS</v>
          </cell>
          <cell r="M48">
            <v>14.755814424689893</v>
          </cell>
          <cell r="O48" t="str">
            <v>PFV LALACKAMA</v>
          </cell>
          <cell r="P48">
            <v>5.7362651544779011</v>
          </cell>
          <cell r="S48" t="str">
            <v>PFV LALACKAMA</v>
          </cell>
          <cell r="U48">
            <v>0.47740757644910997</v>
          </cell>
        </row>
        <row r="49">
          <cell r="A49" t="str">
            <v>PFV LALACKAMA II</v>
          </cell>
          <cell r="B49">
            <v>3.3563509812870822</v>
          </cell>
          <cell r="E49" t="str">
            <v>PFV LALACKAMA II</v>
          </cell>
          <cell r="F49">
            <v>2.1863013698630137E-2</v>
          </cell>
          <cell r="I49" t="str">
            <v>PFV LOS LOROS</v>
          </cell>
          <cell r="M49">
            <v>13.125652668983408</v>
          </cell>
          <cell r="O49" t="str">
            <v>PFV LALACKAMA II</v>
          </cell>
          <cell r="P49">
            <v>5.7362651544779011</v>
          </cell>
          <cell r="S49" t="str">
            <v>PFV LALACKAMA II</v>
          </cell>
          <cell r="U49">
            <v>0.48094477407576447</v>
          </cell>
        </row>
        <row r="50">
          <cell r="A50" t="str">
            <v>PFV LAS SALINAS</v>
          </cell>
          <cell r="B50">
            <v>64.320896850753016</v>
          </cell>
          <cell r="E50" t="str">
            <v>PFV LAS SALINAS</v>
          </cell>
          <cell r="F50">
            <v>13.331139726027386</v>
          </cell>
          <cell r="I50" t="str">
            <v>PFV LUCAS SOLAR</v>
          </cell>
          <cell r="M50">
            <v>0</v>
          </cell>
          <cell r="O50" t="str">
            <v>PFV LAS SALINAS</v>
          </cell>
          <cell r="P50">
            <v>100.7136644505276</v>
          </cell>
          <cell r="S50" t="str">
            <v>PFV LAS SALINAS</v>
          </cell>
          <cell r="U50">
            <v>0.91054313099041528</v>
          </cell>
        </row>
        <row r="51">
          <cell r="A51" t="str">
            <v>PFV LLANO DE LLAMPOS</v>
          </cell>
          <cell r="B51">
            <v>61.402155408489207</v>
          </cell>
          <cell r="E51" t="str">
            <v>PFV LLANO DE LLAMPOS</v>
          </cell>
          <cell r="F51">
            <v>14.475106849315056</v>
          </cell>
          <cell r="I51" t="str">
            <v>PFV LUZ DEL NORTE</v>
          </cell>
          <cell r="M51">
            <v>14.983244436184908</v>
          </cell>
          <cell r="O51" t="str">
            <v>PFV LLANO DE LLAMPOS</v>
          </cell>
          <cell r="P51">
            <v>94.895258114978333</v>
          </cell>
          <cell r="S51" t="str">
            <v>PFV LLANO DE LLAMPOS</v>
          </cell>
          <cell r="U51">
            <v>0.47261524418073941</v>
          </cell>
        </row>
        <row r="52">
          <cell r="A52" t="str">
            <v>PFV LOS LOROS</v>
          </cell>
          <cell r="B52">
            <v>62.445402784116965</v>
          </cell>
          <cell r="E52" t="str">
            <v>PFV LOS LOROS</v>
          </cell>
          <cell r="F52">
            <v>13.56764657534247</v>
          </cell>
          <cell r="I52" t="str">
            <v>PFV MACHICURA</v>
          </cell>
          <cell r="M52">
            <v>23.711713559360611</v>
          </cell>
          <cell r="O52" t="str">
            <v>PFV LOS LOROS</v>
          </cell>
          <cell r="P52">
            <v>97.330778255768706</v>
          </cell>
          <cell r="S52" t="str">
            <v>PFV LOS LOROS</v>
          </cell>
          <cell r="U52">
            <v>0.48277042446371521</v>
          </cell>
        </row>
        <row r="53">
          <cell r="A53" t="str">
            <v>PFV LUCAS SOLAR</v>
          </cell>
          <cell r="B53">
            <v>0</v>
          </cell>
          <cell r="E53" t="str">
            <v>PFV LUCAS SOLAR</v>
          </cell>
          <cell r="F53">
            <v>0</v>
          </cell>
          <cell r="I53" t="str">
            <v>PFV MALGARIDA</v>
          </cell>
          <cell r="M53">
            <v>14.341649632955574</v>
          </cell>
          <cell r="O53" t="str">
            <v>PFV LUCAS SOLAR</v>
          </cell>
          <cell r="P53">
            <v>0</v>
          </cell>
          <cell r="S53" t="str">
            <v>PFV LUCAS SOLAR</v>
          </cell>
          <cell r="U53">
            <v>0.98779096303057967</v>
          </cell>
        </row>
        <row r="54">
          <cell r="A54" t="str">
            <v>PFV LUZ DEL NORTE</v>
          </cell>
          <cell r="B54">
            <v>60.767339114559242</v>
          </cell>
          <cell r="E54" t="str">
            <v>PFV LUZ DEL NORTE</v>
          </cell>
          <cell r="F54">
            <v>13.467610958904082</v>
          </cell>
          <cell r="I54" t="str">
            <v>PFV MANZANO</v>
          </cell>
          <cell r="M54">
            <v>2.3843675874123562</v>
          </cell>
          <cell r="O54" t="str">
            <v>PFV LUZ DEL NORTE</v>
          </cell>
          <cell r="P54">
            <v>94.526433320297471</v>
          </cell>
          <cell r="S54" t="str">
            <v>PFV LUZ DEL NORTE</v>
          </cell>
          <cell r="U54">
            <v>0.46131903240529437</v>
          </cell>
        </row>
        <row r="55">
          <cell r="A55" t="str">
            <v>PFV MACHICURA</v>
          </cell>
          <cell r="B55">
            <v>64.314860794157539</v>
          </cell>
          <cell r="E55" t="str">
            <v>PFV MACHICURA</v>
          </cell>
          <cell r="F55">
            <v>30.939139726027378</v>
          </cell>
          <cell r="I55" t="str">
            <v>PFV MARIA ELENA</v>
          </cell>
          <cell r="M55">
            <v>14.213625289836155</v>
          </cell>
          <cell r="O55" t="str">
            <v>PFV MACHICURA</v>
          </cell>
          <cell r="P55">
            <v>88.136014861165563</v>
          </cell>
          <cell r="S55" t="str">
            <v>PFV MACHICURA</v>
          </cell>
          <cell r="U55">
            <v>0.50479233226837061</v>
          </cell>
        </row>
        <row r="56">
          <cell r="A56" t="str">
            <v>PFV MALGARIDA</v>
          </cell>
          <cell r="B56">
            <v>61.464278868096564</v>
          </cell>
          <cell r="E56" t="str">
            <v>PFV MALGARIDA</v>
          </cell>
          <cell r="F56">
            <v>13.665690410958883</v>
          </cell>
          <cell r="I56" t="str">
            <v>PFV MESETA DE LOS ANDES</v>
          </cell>
          <cell r="M56">
            <v>39.227044697294595</v>
          </cell>
          <cell r="O56" t="str">
            <v>PFV MALGARIDA</v>
          </cell>
          <cell r="P56">
            <v>95.579423152131582</v>
          </cell>
          <cell r="S56" t="str">
            <v>PFV MALGARIDA</v>
          </cell>
          <cell r="U56">
            <v>0.46405750798722045</v>
          </cell>
        </row>
        <row r="57">
          <cell r="A57" t="str">
            <v>PFV MANZANO</v>
          </cell>
          <cell r="B57">
            <v>67.143789365586102</v>
          </cell>
          <cell r="E57" t="str">
            <v>PFV MANZANO</v>
          </cell>
          <cell r="F57">
            <v>30.929104109589108</v>
          </cell>
          <cell r="I57" t="str">
            <v>PFV NUEVO QUILLAGUA</v>
          </cell>
          <cell r="M57">
            <v>14.521450586384832</v>
          </cell>
          <cell r="O57" t="str">
            <v>PFV MANZANO</v>
          </cell>
          <cell r="P57">
            <v>92.99118889323401</v>
          </cell>
          <cell r="S57" t="str">
            <v>PFV MANZANO</v>
          </cell>
          <cell r="U57">
            <v>0.85349155636695573</v>
          </cell>
        </row>
        <row r="58">
          <cell r="A58" t="str">
            <v>PFV MARIA ELENA</v>
          </cell>
          <cell r="B58">
            <v>63.310964171611019</v>
          </cell>
          <cell r="E58" t="str">
            <v>PFV MARIA ELENA</v>
          </cell>
          <cell r="F58">
            <v>12.025547945205485</v>
          </cell>
          <cell r="I58" t="str">
            <v>PFV PAMPA CAMARONES</v>
          </cell>
          <cell r="M58">
            <v>11.049628794889003</v>
          </cell>
          <cell r="O58" t="str">
            <v>PFV MARIA ELENA</v>
          </cell>
          <cell r="P58">
            <v>99.914751662103711</v>
          </cell>
          <cell r="S58" t="str">
            <v>PFV MARIA ELENA</v>
          </cell>
          <cell r="U58">
            <v>0.47695116385212233</v>
          </cell>
        </row>
        <row r="59">
          <cell r="A59" t="str">
            <v>PFV MESETA DE LOS ANDES</v>
          </cell>
          <cell r="B59">
            <v>67.346223185759726</v>
          </cell>
          <cell r="E59" t="str">
            <v>PFV MESETA DE LOS ANDES</v>
          </cell>
          <cell r="F59">
            <v>30.8356328767123</v>
          </cell>
          <cell r="I59" t="str">
            <v>PFV PAMPA SOLAR NORTE</v>
          </cell>
          <cell r="M59">
            <v>12.406097548121753</v>
          </cell>
          <cell r="O59" t="str">
            <v>PFV MESETA DE LOS ANDES</v>
          </cell>
          <cell r="P59">
            <v>93.404818146265086</v>
          </cell>
          <cell r="S59" t="str">
            <v>PFV MESETA DE LOS ANDES</v>
          </cell>
          <cell r="U59">
            <v>0.7504564125969877</v>
          </cell>
        </row>
        <row r="60">
          <cell r="A60" t="str">
            <v>PFV NUEVO QUILLAGUA</v>
          </cell>
          <cell r="B60">
            <v>64.033522364217404</v>
          </cell>
          <cell r="E60" t="str">
            <v>PFV NUEVO QUILLAGUA</v>
          </cell>
          <cell r="F60">
            <v>12.951684931506856</v>
          </cell>
          <cell r="I60" t="str">
            <v>PFV PAMPA TIGRE</v>
          </cell>
          <cell r="M60">
            <v>15.711477708592659</v>
          </cell>
          <cell r="O60" t="str">
            <v>PFV NUEVO QUILLAGUA</v>
          </cell>
          <cell r="P60">
            <v>100.49201016816583</v>
          </cell>
          <cell r="S60" t="str">
            <v>PFV NUEVO QUILLAGUA</v>
          </cell>
          <cell r="U60">
            <v>0.45846645367412142</v>
          </cell>
        </row>
        <row r="61">
          <cell r="A61" t="str">
            <v>PFV PAMPA CAMARONES</v>
          </cell>
          <cell r="B61">
            <v>62.716385212231771</v>
          </cell>
          <cell r="E61" t="str">
            <v>PFV PAMPA CAMARONES</v>
          </cell>
          <cell r="F61">
            <v>12.225243835616425</v>
          </cell>
          <cell r="I61" t="str">
            <v>PFV PILAR LOS AMARILLOS</v>
          </cell>
          <cell r="M61">
            <v>8.0788760271492706</v>
          </cell>
          <cell r="O61" t="str">
            <v>PFV PAMPA CAMARONES</v>
          </cell>
          <cell r="P61">
            <v>98.753277278060381</v>
          </cell>
          <cell r="S61" t="str">
            <v>PFV PAMPA CAMARONES</v>
          </cell>
          <cell r="U61">
            <v>0.49817434961204932</v>
          </cell>
        </row>
        <row r="62">
          <cell r="A62" t="str">
            <v>PFV PAMPA SOLAR NORTE</v>
          </cell>
          <cell r="B62">
            <v>59.580264719306015</v>
          </cell>
          <cell r="E62" t="str">
            <v>PFV PAMPA SOLAR NORTE</v>
          </cell>
          <cell r="F62">
            <v>11.66220273972602</v>
          </cell>
          <cell r="I62" t="str">
            <v>PFV PILOTO SOLAR CARDONES</v>
          </cell>
          <cell r="M62">
            <v>8.0345320837868819</v>
          </cell>
          <cell r="O62" t="str">
            <v>PFV PAMPA SOLAR NORTE</v>
          </cell>
          <cell r="P62">
            <v>93.780680484943218</v>
          </cell>
          <cell r="S62" t="str">
            <v>PFV PAMPA SOLAR NORTE</v>
          </cell>
          <cell r="U62">
            <v>0.48299863076220906</v>
          </cell>
        </row>
        <row r="63">
          <cell r="A63" t="str">
            <v>PFV PAMPA TIGRE</v>
          </cell>
          <cell r="B63">
            <v>63.025049064353858</v>
          </cell>
          <cell r="E63" t="str">
            <v>PFV PAMPA TIGRE</v>
          </cell>
          <cell r="F63">
            <v>13.748835616438356</v>
          </cell>
          <cell r="I63" t="str">
            <v>PFV POZO ALMONTE SOLAR II</v>
          </cell>
          <cell r="M63">
            <v>13.972517935640639</v>
          </cell>
          <cell r="O63" t="str">
            <v>PFV PAMPA TIGRE</v>
          </cell>
          <cell r="P63">
            <v>98.194814235432077</v>
          </cell>
          <cell r="S63" t="str">
            <v>PFV PAMPA TIGRE</v>
          </cell>
          <cell r="U63">
            <v>0.47809219534459152</v>
          </cell>
        </row>
        <row r="64">
          <cell r="A64" t="str">
            <v>PFV PILAR LOS AMARILLOS</v>
          </cell>
          <cell r="B64">
            <v>58.818332952989621</v>
          </cell>
          <cell r="E64" t="str">
            <v>PFV PILAR LOS AMARILLOS</v>
          </cell>
          <cell r="F64">
            <v>8.6248082191780959</v>
          </cell>
          <cell r="I64" t="str">
            <v>PFV POZO ALMONTE SOLAR III</v>
          </cell>
          <cell r="M64">
            <v>14.876672310447164</v>
          </cell>
          <cell r="O64" t="str">
            <v>PFV PILAR LOS AMARILLOS</v>
          </cell>
          <cell r="P64">
            <v>94.642807978099228</v>
          </cell>
          <cell r="S64" t="str">
            <v>PFV PILAR LOS AMARILLOS</v>
          </cell>
          <cell r="U64">
            <v>0.52088087631218627</v>
          </cell>
        </row>
        <row r="65">
          <cell r="A65" t="str">
            <v>PFV PILOTO SOLAR CARDONES</v>
          </cell>
          <cell r="B65">
            <v>61.191704701049787</v>
          </cell>
          <cell r="E65" t="str">
            <v>PFV PILOTO SOLAR CARDONES</v>
          </cell>
          <cell r="F65">
            <v>14.531150684931513</v>
          </cell>
          <cell r="I65" t="str">
            <v>PFV PUERTO SECO SOLAR</v>
          </cell>
          <cell r="M65">
            <v>13.789690019920153</v>
          </cell>
          <cell r="O65" t="str">
            <v>PFV PILOTO SOLAR CARDONES</v>
          </cell>
          <cell r="P65">
            <v>94.494603050449555</v>
          </cell>
          <cell r="S65" t="str">
            <v>PFV PILOTO SOLAR CARDONES</v>
          </cell>
          <cell r="U65">
            <v>0.66054313099041528</v>
          </cell>
        </row>
        <row r="66">
          <cell r="A66" t="str">
            <v>PFV POZO ALMONTE SOLAR II</v>
          </cell>
          <cell r="B66">
            <v>66.599634869922426</v>
          </cell>
          <cell r="E66" t="str">
            <v>PFV POZO ALMONTE SOLAR II</v>
          </cell>
          <cell r="F66">
            <v>13.245830136986289</v>
          </cell>
          <cell r="I66" t="str">
            <v>PFV QUILAPILUN</v>
          </cell>
          <cell r="M66">
            <v>33.955323200061919</v>
          </cell>
          <cell r="O66" t="str">
            <v>PFV POZO ALMONTE SOLAR II</v>
          </cell>
          <cell r="P66">
            <v>104.67968713335952</v>
          </cell>
          <cell r="S66" t="str">
            <v>PFV POZO ALMONTE SOLAR II</v>
          </cell>
          <cell r="U66">
            <v>0.47786398904609767</v>
          </cell>
        </row>
        <row r="67">
          <cell r="A67" t="str">
            <v>PFV POZO ALMONTE SOLAR III</v>
          </cell>
          <cell r="B67">
            <v>66.599634869922426</v>
          </cell>
          <cell r="E67" t="str">
            <v>PFV POZO ALMONTE SOLAR III</v>
          </cell>
          <cell r="F67">
            <v>13.245830136986289</v>
          </cell>
          <cell r="I67" t="str">
            <v>PFV QUILMO</v>
          </cell>
          <cell r="M67">
            <v>1.9454379211291508</v>
          </cell>
          <cell r="O67" t="str">
            <v>PFV POZO ALMONTE SOLAR III</v>
          </cell>
          <cell r="P67">
            <v>104.67968713335952</v>
          </cell>
          <cell r="S67" t="str">
            <v>PFV POZO ALMONTE SOLAR III</v>
          </cell>
          <cell r="U67">
            <v>0.49486535828388861</v>
          </cell>
        </row>
        <row r="68">
          <cell r="A68" t="str">
            <v>PFV PUERTO SECO SOLAR</v>
          </cell>
          <cell r="B68">
            <v>64.32240301232352</v>
          </cell>
          <cell r="E68" t="str">
            <v>PFV PUERTO SECO SOLAR</v>
          </cell>
          <cell r="F68">
            <v>12.305827397260266</v>
          </cell>
          <cell r="I68" t="str">
            <v>PFV RIO ESCONDIDO</v>
          </cell>
          <cell r="M68">
            <v>14.997609496749195</v>
          </cell>
          <cell r="O68" t="str">
            <v>PFV PUERTO SECO SOLAR</v>
          </cell>
          <cell r="P68">
            <v>101.4480387172467</v>
          </cell>
          <cell r="S68" t="str">
            <v>PFV PUERTO SECO SOLAR</v>
          </cell>
          <cell r="U68">
            <v>0.4678229119123688</v>
          </cell>
        </row>
        <row r="69">
          <cell r="A69" t="str">
            <v>PFV QUILAPILUN</v>
          </cell>
          <cell r="B69">
            <v>67.143885212231851</v>
          </cell>
          <cell r="E69" t="str">
            <v>PFV QUILAPILUN</v>
          </cell>
          <cell r="F69">
            <v>30.807641095890364</v>
          </cell>
          <cell r="I69" t="str">
            <v>PFV SALVADOR</v>
          </cell>
          <cell r="M69">
            <v>10.995062995178371</v>
          </cell>
          <cell r="O69" t="str">
            <v>PFV QUILAPILUN</v>
          </cell>
          <cell r="P69">
            <v>93.078044583496251</v>
          </cell>
          <cell r="S69" t="str">
            <v>PFV QUILAPILUN</v>
          </cell>
          <cell r="U69">
            <v>0.48938840712003651</v>
          </cell>
        </row>
        <row r="70">
          <cell r="A70" t="str">
            <v>PFV QUILMO</v>
          </cell>
          <cell r="B70">
            <v>66.672728206298544</v>
          </cell>
          <cell r="E70" t="str">
            <v>PFV QUILMO</v>
          </cell>
          <cell r="F70">
            <v>32.182624657534241</v>
          </cell>
          <cell r="I70" t="str">
            <v>PFV SAN ANDRES</v>
          </cell>
          <cell r="M70">
            <v>31.862990521012378</v>
          </cell>
          <cell r="O70" t="str">
            <v>PFV QUILMO</v>
          </cell>
          <cell r="P70">
            <v>91.289247164646383</v>
          </cell>
          <cell r="S70" t="str">
            <v>PFV QUILMO</v>
          </cell>
          <cell r="U70">
            <v>0.87357371063441347</v>
          </cell>
        </row>
        <row r="71">
          <cell r="A71" t="str">
            <v>PFV RIO ESCONDIDO</v>
          </cell>
          <cell r="B71">
            <v>61.191704701049787</v>
          </cell>
          <cell r="E71" t="str">
            <v>PFV RIO ESCONDIDO</v>
          </cell>
          <cell r="F71">
            <v>14.531150684931513</v>
          </cell>
          <cell r="I71" t="str">
            <v>PFV SAN PEDRO</v>
          </cell>
          <cell r="M71">
            <v>14.388540817821781</v>
          </cell>
          <cell r="O71" t="str">
            <v>PFV RIO ESCONDIDO</v>
          </cell>
          <cell r="P71">
            <v>94.494603050449555</v>
          </cell>
          <cell r="S71" t="str">
            <v>PFV RIO ESCONDIDO</v>
          </cell>
          <cell r="U71">
            <v>0.47900502053856686</v>
          </cell>
        </row>
        <row r="72">
          <cell r="A72" t="str">
            <v>PFV SALVADOR</v>
          </cell>
          <cell r="B72">
            <v>58.753500684618956</v>
          </cell>
          <cell r="E72" t="str">
            <v>PFV SALVADOR</v>
          </cell>
          <cell r="F72">
            <v>8.5729452054794475</v>
          </cell>
          <cell r="I72" t="str">
            <v>PFV SANTA ISABEL</v>
          </cell>
          <cell r="M72">
            <v>2.6857898327524867</v>
          </cell>
          <cell r="O72" t="str">
            <v>PFV SALVADOR</v>
          </cell>
          <cell r="P72">
            <v>94.568719202190195</v>
          </cell>
          <cell r="S72" t="str">
            <v>PFV SALVADOR</v>
          </cell>
          <cell r="U72">
            <v>0.47021907804655411</v>
          </cell>
        </row>
        <row r="73">
          <cell r="A73" t="str">
            <v>PFV SAN ANDRES</v>
          </cell>
          <cell r="B73">
            <v>65.03887608397963</v>
          </cell>
          <cell r="E73" t="str">
            <v>PFV SAN ANDRES</v>
          </cell>
          <cell r="F73">
            <v>31.275421917808217</v>
          </cell>
          <cell r="I73" t="str">
            <v>PFV SANTIAGO SOLAR</v>
          </cell>
          <cell r="M73">
            <v>32.313448906336269</v>
          </cell>
          <cell r="O73" t="str">
            <v>PFV SAN ANDRES</v>
          </cell>
          <cell r="P73">
            <v>89.136765741102892</v>
          </cell>
          <cell r="S73" t="str">
            <v>PFV SAN ANDRES</v>
          </cell>
          <cell r="U73">
            <v>0.48242811501597443</v>
          </cell>
        </row>
        <row r="74">
          <cell r="A74" t="str">
            <v>PFV SAN PEDRO</v>
          </cell>
          <cell r="B74">
            <v>64.212130305796549</v>
          </cell>
          <cell r="E74" t="str">
            <v>PFV SAN PEDRO</v>
          </cell>
          <cell r="F74">
            <v>12.900054794520543</v>
          </cell>
          <cell r="I74" t="str">
            <v>PFV SDGX01</v>
          </cell>
          <cell r="M74">
            <v>14.57775416716251</v>
          </cell>
          <cell r="O74" t="str">
            <v>PFV SAN PEDRO</v>
          </cell>
          <cell r="P74">
            <v>100.83494524833785</v>
          </cell>
          <cell r="S74" t="str">
            <v>PFV SAN PEDRO</v>
          </cell>
          <cell r="U74">
            <v>0.45994979461433133</v>
          </cell>
        </row>
        <row r="75">
          <cell r="A75" t="str">
            <v>PFV SANTA ISABEL</v>
          </cell>
          <cell r="B75">
            <v>63.908860109538786</v>
          </cell>
          <cell r="E75" t="str">
            <v>PFV SANTA ISABEL</v>
          </cell>
          <cell r="F75">
            <v>13.063060273972606</v>
          </cell>
          <cell r="I75" t="str">
            <v>PFV SOL DE LILA</v>
          </cell>
          <cell r="M75">
            <v>15.110702800799613</v>
          </cell>
          <cell r="O75" t="str">
            <v>PFV SANTA ISABEL</v>
          </cell>
          <cell r="P75">
            <v>100.19888150176013</v>
          </cell>
          <cell r="S75" t="str">
            <v>PFV SANTA ISABEL</v>
          </cell>
          <cell r="U75">
            <v>0.78731172980374253</v>
          </cell>
        </row>
        <row r="76">
          <cell r="A76" t="str">
            <v>PFV SANTIAGO SOLAR</v>
          </cell>
          <cell r="B76">
            <v>68.276609995436047</v>
          </cell>
          <cell r="E76" t="str">
            <v>PFV SANTIAGO SOLAR</v>
          </cell>
          <cell r="F76">
            <v>32.209917808219195</v>
          </cell>
          <cell r="I76" t="str">
            <v>PFV SOL DE LOS ANDES</v>
          </cell>
          <cell r="M76">
            <v>9.0416728628788707</v>
          </cell>
          <cell r="O76" t="str">
            <v>PFV SANTIAGO SOLAR</v>
          </cell>
          <cell r="P76">
            <v>94.018382870551264</v>
          </cell>
          <cell r="S76" t="str">
            <v>PFV SANTIAGO SOLAR</v>
          </cell>
          <cell r="U76">
            <v>0.47387037882245547</v>
          </cell>
        </row>
        <row r="77">
          <cell r="A77" t="str">
            <v>PFV SDGX01</v>
          </cell>
          <cell r="B77">
            <v>63.991330442720276</v>
          </cell>
          <cell r="E77" t="str">
            <v>PFV SDGX01</v>
          </cell>
          <cell r="F77">
            <v>18.223901369863018</v>
          </cell>
          <cell r="I77" t="str">
            <v>PFV SOL DEL DESIERTO</v>
          </cell>
          <cell r="M77">
            <v>0</v>
          </cell>
          <cell r="O77" t="str">
            <v>PFV SDGX01</v>
          </cell>
          <cell r="P77">
            <v>96.656781384434893</v>
          </cell>
          <cell r="S77" t="str">
            <v>PFV SDGX01</v>
          </cell>
          <cell r="U77">
            <v>0.58922866271109087</v>
          </cell>
        </row>
        <row r="78">
          <cell r="A78" t="str">
            <v>PFV SOL DE LILA</v>
          </cell>
          <cell r="B78">
            <v>64.524785486079224</v>
          </cell>
          <cell r="E78" t="str">
            <v>PFV SOL DE LILA</v>
          </cell>
          <cell r="F78">
            <v>13.817364383561637</v>
          </cell>
          <cell r="I78" t="str">
            <v>PFV SOL DEL NORTE</v>
          </cell>
          <cell r="M78">
            <v>12.887823308750281</v>
          </cell>
          <cell r="O78" t="str">
            <v>PFV SOL DE LILA</v>
          </cell>
          <cell r="P78">
            <v>100.7160422369961</v>
          </cell>
          <cell r="S78" t="str">
            <v>PFV SOL DE LILA</v>
          </cell>
          <cell r="U78">
            <v>0.45584208124144227</v>
          </cell>
        </row>
        <row r="79">
          <cell r="A79" t="str">
            <v>PFV SOL DE LOS ANDES</v>
          </cell>
          <cell r="B79">
            <v>57.348483569146751</v>
          </cell>
          <cell r="E79" t="str">
            <v>PFV SOL DE LOS ANDES</v>
          </cell>
          <cell r="F79">
            <v>8.6012493150684932</v>
          </cell>
          <cell r="I79" t="str">
            <v>PFV TAMAYA SOLAR</v>
          </cell>
          <cell r="M79">
            <v>14.225770321961225</v>
          </cell>
          <cell r="O79" t="str">
            <v>PFV SOL DE LOS ANDES</v>
          </cell>
          <cell r="P79">
            <v>92.140701994524932</v>
          </cell>
          <cell r="S79" t="str">
            <v>PFV SOL DE LOS ANDES</v>
          </cell>
          <cell r="U79">
            <v>0.46211775445002284</v>
          </cell>
        </row>
        <row r="80">
          <cell r="A80" t="str">
            <v>PFV SOL DEL DESIERTO</v>
          </cell>
          <cell r="B80">
            <v>0</v>
          </cell>
          <cell r="E80" t="str">
            <v>PFV SOL DEL DESIERTO</v>
          </cell>
          <cell r="F80">
            <v>0</v>
          </cell>
          <cell r="I80" t="str">
            <v>PFV TENO SOLAR</v>
          </cell>
          <cell r="M80">
            <v>25.399218116153822</v>
          </cell>
          <cell r="O80" t="str">
            <v>PFV SOL DEL DESIERTO</v>
          </cell>
          <cell r="P80">
            <v>0</v>
          </cell>
          <cell r="S80" t="str">
            <v>PFV SOL DEL DESIERTO</v>
          </cell>
          <cell r="U80">
            <v>0.45116385212231858</v>
          </cell>
        </row>
        <row r="81">
          <cell r="A81" t="str">
            <v>PFV SOL DEL NORTE</v>
          </cell>
          <cell r="B81">
            <v>64.524810588772041</v>
          </cell>
          <cell r="E81" t="str">
            <v>PFV SOL DEL NORTE</v>
          </cell>
          <cell r="F81">
            <v>13.81740547945205</v>
          </cell>
          <cell r="I81" t="str">
            <v>PFV URIBE SOLAR</v>
          </cell>
          <cell r="M81">
            <v>14.820049967118013</v>
          </cell>
          <cell r="O81" t="str">
            <v>PFV SOL DEL NORTE</v>
          </cell>
          <cell r="P81">
            <v>100.71605592491164</v>
          </cell>
          <cell r="S81" t="str">
            <v>PFV SOL DEL NORTE</v>
          </cell>
          <cell r="U81">
            <v>0.48425376540392517</v>
          </cell>
        </row>
        <row r="82">
          <cell r="A82" t="str">
            <v>PFV TAMAYA SOLAR</v>
          </cell>
          <cell r="B82">
            <v>62.722584436330351</v>
          </cell>
          <cell r="E82" t="str">
            <v>PFV TAMAYA SOLAR</v>
          </cell>
          <cell r="F82">
            <v>12.797172602739705</v>
          </cell>
          <cell r="I82" t="str">
            <v>PFV USYA</v>
          </cell>
          <cell r="M82">
            <v>10.712076126215846</v>
          </cell>
          <cell r="O82" t="str">
            <v>PFV TAMAYA SOLAR</v>
          </cell>
          <cell r="P82">
            <v>98.355700039108541</v>
          </cell>
          <cell r="S82" t="str">
            <v>PFV TAMAYA SOLAR</v>
          </cell>
          <cell r="U82">
            <v>0.4669100867183934</v>
          </cell>
        </row>
        <row r="83">
          <cell r="A83" t="str">
            <v>PFV TENO SOLAR</v>
          </cell>
          <cell r="B83">
            <v>68.565858055682526</v>
          </cell>
          <cell r="E83" t="str">
            <v>PFV TENO SOLAR</v>
          </cell>
          <cell r="F83">
            <v>33.044389041095869</v>
          </cell>
          <cell r="I83" t="str">
            <v>PFV VALLE DEL SOL</v>
          </cell>
          <cell r="M83">
            <v>16.768074085412255</v>
          </cell>
          <cell r="O83" t="str">
            <v>PFV TENO SOLAR</v>
          </cell>
          <cell r="P83">
            <v>93.9184904184592</v>
          </cell>
          <cell r="S83" t="str">
            <v>PFV TENO SOLAR</v>
          </cell>
          <cell r="U83">
            <v>0.47569602921040621</v>
          </cell>
        </row>
        <row r="84">
          <cell r="A84" t="str">
            <v>PFV URIBE SOLAR</v>
          </cell>
          <cell r="B84">
            <v>62.170510041077371</v>
          </cell>
          <cell r="E84" t="str">
            <v>PFV URIBE SOLAR</v>
          </cell>
          <cell r="F84">
            <v>13.95187671232876</v>
          </cell>
          <cell r="I84" t="str">
            <v>PFV VALLE ESCONDIDO</v>
          </cell>
          <cell r="M84">
            <v>15.465821444135774</v>
          </cell>
          <cell r="O84" t="str">
            <v>PFV URIBE SOLAR</v>
          </cell>
          <cell r="P84">
            <v>96.585451701212776</v>
          </cell>
          <cell r="S84" t="str">
            <v>PFV URIBE SOLAR</v>
          </cell>
          <cell r="U84">
            <v>0.4739844819717024</v>
          </cell>
        </row>
        <row r="85">
          <cell r="A85" t="str">
            <v>PFV USYA</v>
          </cell>
          <cell r="B85">
            <v>63.99931309904165</v>
          </cell>
          <cell r="E85" t="str">
            <v>PFV USYA</v>
          </cell>
          <cell r="F85">
            <v>12.180400000000009</v>
          </cell>
          <cell r="I85" t="str">
            <v>PFV WILLKA</v>
          </cell>
          <cell r="M85">
            <v>5.7772658706489732</v>
          </cell>
          <cell r="O85" t="str">
            <v>PFV USYA</v>
          </cell>
          <cell r="P85">
            <v>100.98387172467751</v>
          </cell>
          <cell r="S85" t="str">
            <v>PFV USYA</v>
          </cell>
          <cell r="U85">
            <v>0.46622546782291191</v>
          </cell>
        </row>
        <row r="86">
          <cell r="A86" t="str">
            <v>PFV VALLE DEL SOL</v>
          </cell>
          <cell r="B86">
            <v>63.786258557736517</v>
          </cell>
          <cell r="E86" t="str">
            <v>PFV VALLE DEL SOL</v>
          </cell>
          <cell r="F86">
            <v>13.020402739726027</v>
          </cell>
          <cell r="O86" t="str">
            <v>PFV VALLE DEL SOL</v>
          </cell>
          <cell r="P86">
            <v>100.01922174423167</v>
          </cell>
          <cell r="S86" t="str">
            <v>PFV VALLE DEL SOL</v>
          </cell>
          <cell r="U86">
            <v>0.4669100867183934</v>
          </cell>
        </row>
        <row r="87">
          <cell r="A87" t="str">
            <v>PFV VALLE ESCONDIDO</v>
          </cell>
          <cell r="B87">
            <v>61.191704701049787</v>
          </cell>
          <cell r="E87" t="str">
            <v>PFV VALLE ESCONDIDO</v>
          </cell>
          <cell r="F87">
            <v>14.531150684931513</v>
          </cell>
          <cell r="O87" t="str">
            <v>PFV VALLE ESCONDIDO</v>
          </cell>
          <cell r="P87">
            <v>94.494603050449555</v>
          </cell>
          <cell r="S87" t="str">
            <v>PFV VALLE ESCONDIDO</v>
          </cell>
          <cell r="U87">
            <v>0.46576905522592421</v>
          </cell>
        </row>
        <row r="88">
          <cell r="A88" t="str">
            <v>PFV VENEZIA SOLAR</v>
          </cell>
          <cell r="B88">
            <v>68.57275216795982</v>
          </cell>
          <cell r="E88" t="str">
            <v>PFV VENEZIA SOLAR</v>
          </cell>
          <cell r="F88">
            <v>33.029605479452023</v>
          </cell>
          <cell r="O88" t="str">
            <v>PFV VENEZIA SOLAR</v>
          </cell>
          <cell r="P88">
            <v>93.94085647242872</v>
          </cell>
          <cell r="S88" t="str">
            <v>PFV VENEZIA SOLAR</v>
          </cell>
          <cell r="U88">
            <v>1</v>
          </cell>
        </row>
        <row r="89">
          <cell r="A89" t="str">
            <v>PFV WILLKA</v>
          </cell>
          <cell r="B89">
            <v>69.001190095846454</v>
          </cell>
          <cell r="E89" t="str">
            <v>PFV WILLKA</v>
          </cell>
          <cell r="F89">
            <v>13.742567123287657</v>
          </cell>
          <cell r="O89" t="str">
            <v>PFV WILLKA</v>
          </cell>
          <cell r="P89">
            <v>108.44076261243632</v>
          </cell>
          <cell r="S89" t="str">
            <v>PFV WILLKA</v>
          </cell>
          <cell r="U89">
            <v>0.83603377453217709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Central</v>
          </cell>
          <cell r="E1" t="str">
            <v>Vertimiento [GW]</v>
          </cell>
        </row>
        <row r="2">
          <cell r="A2" t="str">
            <v>PE ALENA</v>
          </cell>
          <cell r="E2">
            <v>22.2167785</v>
          </cell>
        </row>
        <row r="3">
          <cell r="A3" t="str">
            <v>PE ATACAMA</v>
          </cell>
          <cell r="E3">
            <v>79.304668049999975</v>
          </cell>
        </row>
        <row r="4">
          <cell r="A4" t="str">
            <v>PE AURORA</v>
          </cell>
          <cell r="E4">
            <v>26.100169742592591</v>
          </cell>
        </row>
        <row r="5">
          <cell r="A5" t="str">
            <v>PE CABO LEONES</v>
          </cell>
          <cell r="E5">
            <v>28.678747653999999</v>
          </cell>
        </row>
        <row r="6">
          <cell r="A6" t="str">
            <v>PE CABO LEONES II</v>
          </cell>
          <cell r="E6">
            <v>35.705537226666671</v>
          </cell>
        </row>
        <row r="7">
          <cell r="A7" t="str">
            <v>PE CABO LEONES III</v>
          </cell>
          <cell r="E7">
            <v>32.926185050000001</v>
          </cell>
        </row>
        <row r="8">
          <cell r="A8" t="str">
            <v>PE CALAMA</v>
          </cell>
          <cell r="E8">
            <v>92.925376654333348</v>
          </cell>
        </row>
        <row r="9">
          <cell r="A9" t="str">
            <v>PE CAMPO LINDO</v>
          </cell>
          <cell r="E9">
            <v>39.968653103333338</v>
          </cell>
        </row>
        <row r="10">
          <cell r="A10" t="str">
            <v>PE CANELA</v>
          </cell>
          <cell r="E10">
            <v>2.3633840016666667</v>
          </cell>
        </row>
        <row r="11">
          <cell r="A11" t="str">
            <v>PE CANELA II</v>
          </cell>
          <cell r="E11">
            <v>18.366594595000002</v>
          </cell>
        </row>
        <row r="12">
          <cell r="A12" t="str">
            <v>S/I</v>
          </cell>
          <cell r="E12">
            <v>0.71784678666666646</v>
          </cell>
        </row>
        <row r="13">
          <cell r="A13" t="str">
            <v>S/I</v>
          </cell>
          <cell r="E13">
            <v>1.8003979999999996E-2</v>
          </cell>
        </row>
        <row r="14">
          <cell r="A14" t="str">
            <v>PE CERRO TIGRE</v>
          </cell>
          <cell r="E14">
            <v>101.96660484050003</v>
          </cell>
        </row>
        <row r="15">
          <cell r="A15" t="str">
            <v>PE CUEL</v>
          </cell>
          <cell r="E15">
            <v>7.5889550124999996</v>
          </cell>
        </row>
        <row r="16">
          <cell r="A16" t="str">
            <v>PE EL ARRAYAN</v>
          </cell>
          <cell r="E16">
            <v>30.588608816666671</v>
          </cell>
        </row>
        <row r="17">
          <cell r="A17" t="str">
            <v>S/I</v>
          </cell>
          <cell r="E17">
            <v>17.615399631666666</v>
          </cell>
        </row>
        <row r="18">
          <cell r="A18" t="str">
            <v>PE LA ESPERANZA</v>
          </cell>
          <cell r="E18">
            <v>1.8947276166666667</v>
          </cell>
        </row>
        <row r="19">
          <cell r="A19" t="str">
            <v>PE LA ESTRELLA</v>
          </cell>
          <cell r="E19">
            <v>7.8816197288333338</v>
          </cell>
        </row>
        <row r="20">
          <cell r="A20" t="str">
            <v>PE LA FLOR</v>
          </cell>
          <cell r="E20">
            <v>19.669622756666662</v>
          </cell>
        </row>
        <row r="21">
          <cell r="A21" t="str">
            <v>PE LLANOS DEL  VIENTO</v>
          </cell>
          <cell r="E21">
            <v>89.719018533333326</v>
          </cell>
        </row>
        <row r="22">
          <cell r="A22" t="str">
            <v>PE LOMAS DE DUQUECO</v>
          </cell>
          <cell r="E22">
            <v>13.672825037333334</v>
          </cell>
        </row>
        <row r="23">
          <cell r="A23" t="str">
            <v>PE LOS BUENOS AIRES</v>
          </cell>
          <cell r="E23">
            <v>7.8405065233333326</v>
          </cell>
        </row>
        <row r="24">
          <cell r="A24" t="str">
            <v>PE LOS CURUROS</v>
          </cell>
          <cell r="E24">
            <v>26.764168251666664</v>
          </cell>
        </row>
        <row r="25">
          <cell r="A25" t="str">
            <v>PE LOS OLMOS</v>
          </cell>
          <cell r="E25">
            <v>25.182552446666666</v>
          </cell>
        </row>
        <row r="26">
          <cell r="A26" t="str">
            <v>PE MALLECO NORTE</v>
          </cell>
          <cell r="E26">
            <v>19.565036631666668</v>
          </cell>
        </row>
        <row r="27">
          <cell r="A27" t="str">
            <v>PE MALLECO SUR</v>
          </cell>
          <cell r="E27">
            <v>22.922279166666666</v>
          </cell>
        </row>
        <row r="28">
          <cell r="A28" t="str">
            <v>S/I</v>
          </cell>
          <cell r="E28">
            <v>1.071699166666667E-2</v>
          </cell>
        </row>
        <row r="29">
          <cell r="A29" t="str">
            <v>PE MESAMAVIDA</v>
          </cell>
          <cell r="E29">
            <v>11.584738658333332</v>
          </cell>
        </row>
        <row r="30">
          <cell r="A30" t="str">
            <v>PE MONTE REDONDO</v>
          </cell>
          <cell r="E30">
            <v>10.678594381666667</v>
          </cell>
        </row>
        <row r="31">
          <cell r="A31" t="str">
            <v>PE NEGRETE</v>
          </cell>
          <cell r="E31">
            <v>8.2289319566666652</v>
          </cell>
        </row>
        <row r="32">
          <cell r="A32" t="str">
            <v>PE PUELCHE SUR</v>
          </cell>
          <cell r="E32">
            <v>51.615909466666658</v>
          </cell>
        </row>
        <row r="33">
          <cell r="A33" t="str">
            <v>PE PUNTA COLORADA</v>
          </cell>
          <cell r="E33">
            <v>9.9400000000000009E-3</v>
          </cell>
        </row>
        <row r="34">
          <cell r="A34" t="str">
            <v>PE PUNTA PALMERAS</v>
          </cell>
          <cell r="E34">
            <v>7.8458488691666659</v>
          </cell>
        </row>
        <row r="35">
          <cell r="A35" t="str">
            <v>PE PUNTA SIERRA</v>
          </cell>
          <cell r="E35">
            <v>40.491058883333324</v>
          </cell>
        </row>
        <row r="36">
          <cell r="A36" t="str">
            <v>PE RENAICO I</v>
          </cell>
          <cell r="E36">
            <v>35.34538316883333</v>
          </cell>
        </row>
        <row r="37">
          <cell r="A37" t="str">
            <v>PE RENAICO II</v>
          </cell>
          <cell r="E37">
            <v>37.090657463333322</v>
          </cell>
        </row>
        <row r="38">
          <cell r="A38" t="str">
            <v>PE SAN GABRIEL</v>
          </cell>
          <cell r="E38">
            <v>60.250661951666672</v>
          </cell>
        </row>
        <row r="39">
          <cell r="A39" t="str">
            <v>PE SAN JUAN</v>
          </cell>
          <cell r="E39">
            <v>77.240120181666668</v>
          </cell>
        </row>
        <row r="40">
          <cell r="A40" t="str">
            <v>S/I</v>
          </cell>
          <cell r="E40">
            <v>12.757911768333333</v>
          </cell>
        </row>
        <row r="41">
          <cell r="A41" t="str">
            <v>PE SAN PEDRO</v>
          </cell>
          <cell r="E41">
            <v>6.6881548740000003</v>
          </cell>
        </row>
        <row r="42">
          <cell r="A42" t="str">
            <v>PE SAN PEDRO II</v>
          </cell>
          <cell r="E42">
            <v>10.360761699999999</v>
          </cell>
        </row>
        <row r="43">
          <cell r="A43" t="str">
            <v>PE SARCO</v>
          </cell>
          <cell r="E43">
            <v>37.677960009499991</v>
          </cell>
        </row>
        <row r="44">
          <cell r="A44" t="str">
            <v>PE SIERRA GORDA ESTE</v>
          </cell>
          <cell r="E44">
            <v>49.405425420000007</v>
          </cell>
        </row>
        <row r="45">
          <cell r="A45" t="str">
            <v>PE TALINAY ORIENTE</v>
          </cell>
          <cell r="E45">
            <v>43.700618060000004</v>
          </cell>
        </row>
        <row r="46">
          <cell r="A46" t="str">
            <v>PE TALINAY PONIENTE</v>
          </cell>
          <cell r="E46">
            <v>23.151781018333331</v>
          </cell>
        </row>
        <row r="47">
          <cell r="A47" t="str">
            <v>PE TALTAL</v>
          </cell>
          <cell r="E47">
            <v>39.013747264676148</v>
          </cell>
        </row>
        <row r="48">
          <cell r="A48" t="str">
            <v>PE TCHAMMA</v>
          </cell>
          <cell r="E48">
            <v>22.975792187833331</v>
          </cell>
        </row>
        <row r="49">
          <cell r="A49" t="str">
            <v>PE TOLPAN SUR</v>
          </cell>
          <cell r="E49">
            <v>25.350427798400002</v>
          </cell>
        </row>
        <row r="50">
          <cell r="A50" t="str">
            <v>PE TOTORAL</v>
          </cell>
          <cell r="E50">
            <v>9.3173123766666652</v>
          </cell>
        </row>
        <row r="51">
          <cell r="A51" t="str">
            <v>PE VALLE DE LOS VIENTOS</v>
          </cell>
          <cell r="E51">
            <v>60.043391616833325</v>
          </cell>
        </row>
        <row r="52">
          <cell r="A52" t="str">
            <v>S/I</v>
          </cell>
          <cell r="E52">
            <v>10.311654166666667</v>
          </cell>
        </row>
        <row r="53">
          <cell r="A53" t="str">
            <v>PFV ALMEYDA</v>
          </cell>
          <cell r="E53">
            <v>39.273297666666664</v>
          </cell>
        </row>
        <row r="54">
          <cell r="A54" t="str">
            <v>PFV ANDES SOLAR</v>
          </cell>
          <cell r="E54">
            <v>11.201698321805669</v>
          </cell>
        </row>
        <row r="55">
          <cell r="A55" t="str">
            <v>PFV ANDES SOLAR II</v>
          </cell>
          <cell r="E55">
            <v>14.263204162039667</v>
          </cell>
        </row>
        <row r="56">
          <cell r="A56" t="str">
            <v>PFV ANDES SOLAR II-B</v>
          </cell>
          <cell r="E56">
            <v>68.206676431119661</v>
          </cell>
        </row>
        <row r="57">
          <cell r="A57" t="str">
            <v>S/I</v>
          </cell>
          <cell r="E57">
            <v>0</v>
          </cell>
        </row>
        <row r="58">
          <cell r="A58" t="str">
            <v>PFV ATACAMA SOLAR II</v>
          </cell>
          <cell r="E58">
            <v>76.672794999999994</v>
          </cell>
        </row>
        <row r="59">
          <cell r="A59" t="str">
            <v>PFV AZABACHE</v>
          </cell>
          <cell r="E59">
            <v>19.795608833333333</v>
          </cell>
        </row>
        <row r="60">
          <cell r="A60" t="str">
            <v>PFV BOLERO</v>
          </cell>
          <cell r="E60">
            <v>68.768294451656686</v>
          </cell>
        </row>
        <row r="61">
          <cell r="A61" t="str">
            <v>PFV CAMPOS DEL SOL</v>
          </cell>
          <cell r="E61">
            <v>280.21704574916663</v>
          </cell>
        </row>
        <row r="62">
          <cell r="A62" t="str">
            <v>PFV CAPRICORNIO</v>
          </cell>
          <cell r="E62">
            <v>58.761042760000002</v>
          </cell>
        </row>
        <row r="63">
          <cell r="A63" t="str">
            <v>PFV CARRERA PINTO</v>
          </cell>
          <cell r="E63">
            <v>40.627468213333344</v>
          </cell>
        </row>
        <row r="64">
          <cell r="A64" t="str">
            <v>S/I</v>
          </cell>
          <cell r="E64">
            <v>138.69175499999997</v>
          </cell>
        </row>
        <row r="65">
          <cell r="A65" t="str">
            <v>PFV CERRO DOMINADOR</v>
          </cell>
          <cell r="E65">
            <v>48.660759033333342</v>
          </cell>
        </row>
        <row r="66">
          <cell r="A66" t="str">
            <v>PFV CHAÑARES</v>
          </cell>
          <cell r="E66">
            <v>37.456206033333331</v>
          </cell>
        </row>
        <row r="67">
          <cell r="A67" t="str">
            <v>PFV CONEJO SOLAR</v>
          </cell>
          <cell r="E67">
            <v>45.71939669999999</v>
          </cell>
        </row>
        <row r="68">
          <cell r="A68" t="str">
            <v>PFV COYA</v>
          </cell>
          <cell r="E68">
            <v>68.614538333333329</v>
          </cell>
        </row>
        <row r="69">
          <cell r="A69" t="str">
            <v>PFV DIEGO DE ALMAGRO SUR</v>
          </cell>
          <cell r="E69">
            <v>116.08552955555555</v>
          </cell>
        </row>
        <row r="70">
          <cell r="A70" t="str">
            <v>PFV DIEGO DE ALMAGRO</v>
          </cell>
          <cell r="E70">
            <v>14.931967993033334</v>
          </cell>
        </row>
        <row r="71">
          <cell r="A71" t="str">
            <v>PFV DOMEYKO</v>
          </cell>
          <cell r="E71">
            <v>106.91095152483334</v>
          </cell>
        </row>
        <row r="72">
          <cell r="A72" t="str">
            <v>S/I</v>
          </cell>
          <cell r="E72">
            <v>56.319025333333343</v>
          </cell>
        </row>
        <row r="73">
          <cell r="A73" t="str">
            <v>PFV DOÑA CARMEN SOLAR</v>
          </cell>
          <cell r="E73">
            <v>8.7749547666666672</v>
          </cell>
        </row>
        <row r="74">
          <cell r="A74" t="str">
            <v>S/I</v>
          </cell>
          <cell r="E74">
            <v>0</v>
          </cell>
        </row>
        <row r="75">
          <cell r="A75" t="str">
            <v>PFV ELENA</v>
          </cell>
          <cell r="E75">
            <v>64.380764733333322</v>
          </cell>
        </row>
        <row r="76">
          <cell r="A76" t="str">
            <v>PFV EL PELICANO</v>
          </cell>
          <cell r="E76">
            <v>99.427107773333333</v>
          </cell>
        </row>
        <row r="77">
          <cell r="A77" t="str">
            <v>PFV EL ROMERO</v>
          </cell>
          <cell r="E77">
            <v>128.53193794999999</v>
          </cell>
        </row>
        <row r="78">
          <cell r="A78" t="str">
            <v>PFV FINIS TERRAE</v>
          </cell>
          <cell r="E78">
            <v>208.55877236666663</v>
          </cell>
        </row>
        <row r="79">
          <cell r="A79" t="str">
            <v>PFV GRANJA SOLAR</v>
          </cell>
          <cell r="E79">
            <v>69.673715999999985</v>
          </cell>
        </row>
        <row r="80">
          <cell r="A80" t="str">
            <v>S/I</v>
          </cell>
          <cell r="E80">
            <v>0</v>
          </cell>
        </row>
        <row r="81">
          <cell r="A81" t="str">
            <v>PFV GUANCHOI</v>
          </cell>
          <cell r="E81">
            <v>243.47395255333333</v>
          </cell>
        </row>
        <row r="82">
          <cell r="A82" t="str">
            <v>PFV HUATACONDO</v>
          </cell>
          <cell r="E82">
            <v>25.187494170000001</v>
          </cell>
        </row>
        <row r="83">
          <cell r="A83" t="str">
            <v>PFV JAMA</v>
          </cell>
          <cell r="E83">
            <v>28.208096903999998</v>
          </cell>
        </row>
        <row r="84">
          <cell r="A84" t="str">
            <v>PFV JAMA</v>
          </cell>
          <cell r="E84">
            <v>23.119453866666664</v>
          </cell>
        </row>
        <row r="85">
          <cell r="A85" t="str">
            <v>PFV JAVIERA</v>
          </cell>
          <cell r="E85">
            <v>59.754275758333343</v>
          </cell>
        </row>
        <row r="86">
          <cell r="A86" t="str">
            <v>PFV LA CRUZ SOLAR</v>
          </cell>
          <cell r="E86">
            <v>42.219743333333341</v>
          </cell>
        </row>
        <row r="87">
          <cell r="A87" t="str">
            <v>PFV LA HUAYCA II</v>
          </cell>
          <cell r="E87">
            <v>23.296697166666664</v>
          </cell>
        </row>
        <row r="88">
          <cell r="A88" t="str">
            <v>PFV LA HUELLA</v>
          </cell>
          <cell r="E88">
            <v>51.622520655000002</v>
          </cell>
        </row>
        <row r="89">
          <cell r="A89" t="str">
            <v>PFV LALACKAMA</v>
          </cell>
          <cell r="E89">
            <v>33.950760951666666</v>
          </cell>
        </row>
        <row r="90">
          <cell r="A90" t="str">
            <v>PFV LALACKAMA II</v>
          </cell>
          <cell r="E90">
            <v>12.3412475051637</v>
          </cell>
        </row>
        <row r="91">
          <cell r="A91" t="str">
            <v>S/I</v>
          </cell>
          <cell r="E91">
            <v>132.83723126666666</v>
          </cell>
        </row>
        <row r="92">
          <cell r="A92" t="str">
            <v>PFV LLANO DE LLAMPOS</v>
          </cell>
          <cell r="E92">
            <v>45.652923333333334</v>
          </cell>
        </row>
        <row r="93">
          <cell r="A93" t="str">
            <v>PFV LOS LOROS</v>
          </cell>
          <cell r="E93">
            <v>20.462735040000002</v>
          </cell>
        </row>
        <row r="94">
          <cell r="A94" t="str">
            <v>PFV LUZ DEL NORTE</v>
          </cell>
          <cell r="E94">
            <v>154.58607115000001</v>
          </cell>
        </row>
        <row r="95">
          <cell r="A95" t="str">
            <v>PFV MALGARIDA</v>
          </cell>
          <cell r="E95">
            <v>126.33246549999998</v>
          </cell>
        </row>
        <row r="96">
          <cell r="A96" t="str">
            <v>PMGD HP EL MANZANO (MELIPEUCO)</v>
          </cell>
          <cell r="E96">
            <v>34.934936999999998</v>
          </cell>
        </row>
        <row r="97">
          <cell r="A97" t="str">
            <v>PFV MARIA ELENA</v>
          </cell>
          <cell r="E97">
            <v>25.572724633333333</v>
          </cell>
        </row>
        <row r="98">
          <cell r="A98" t="str">
            <v>PFV MESETA DE LOS ANDES</v>
          </cell>
          <cell r="E98">
            <v>88.136630233333335</v>
          </cell>
        </row>
        <row r="99">
          <cell r="A99" t="str">
            <v>PFV NUEVO QUILLAGUA</v>
          </cell>
          <cell r="E99">
            <v>51.944575033333336</v>
          </cell>
        </row>
        <row r="100">
          <cell r="A100" t="str">
            <v>PFV PAMPA SOLAR NORTE</v>
          </cell>
          <cell r="E100">
            <v>26.589705328333331</v>
          </cell>
        </row>
        <row r="101">
          <cell r="A101" t="str">
            <v>PFV PAMPA TIGRE</v>
          </cell>
          <cell r="E101">
            <v>97.027201099999999</v>
          </cell>
        </row>
        <row r="102">
          <cell r="A102" t="str">
            <v>PFV POZO ALMONTE SOLAR II</v>
          </cell>
          <cell r="E102">
            <v>1.1483883333333336</v>
          </cell>
        </row>
        <row r="103">
          <cell r="A103" t="str">
            <v>PFV POZO ALMONTE SOLAR III</v>
          </cell>
          <cell r="E103">
            <v>8.1510476000000001</v>
          </cell>
        </row>
        <row r="104">
          <cell r="A104" t="str">
            <v>PFV PUERTO SECO SOLAR</v>
          </cell>
          <cell r="E104">
            <v>0.37256661666666663</v>
          </cell>
        </row>
        <row r="105">
          <cell r="A105" t="str">
            <v>PFV QUILAPILUN</v>
          </cell>
          <cell r="E105">
            <v>63.551031699999989</v>
          </cell>
        </row>
        <row r="106">
          <cell r="A106" t="str">
            <v>PFV RIO ESCONDIDO</v>
          </cell>
          <cell r="E106">
            <v>93.089007166666676</v>
          </cell>
        </row>
        <row r="107">
          <cell r="A107" t="str">
            <v>PFV SALVADOR</v>
          </cell>
          <cell r="E107">
            <v>30.394052166666675</v>
          </cell>
        </row>
        <row r="108">
          <cell r="A108" t="str">
            <v>PFV SAN ANDRES</v>
          </cell>
          <cell r="E108">
            <v>6.8379096666666674</v>
          </cell>
        </row>
        <row r="109">
          <cell r="A109" t="str">
            <v>PFV SAN PEDRO</v>
          </cell>
          <cell r="E109">
            <v>79.661574026666671</v>
          </cell>
        </row>
        <row r="110">
          <cell r="A110" t="str">
            <v>PFV SANTA ISABEL</v>
          </cell>
          <cell r="E110">
            <v>142.50722830000001</v>
          </cell>
        </row>
        <row r="111">
          <cell r="A111" t="str">
            <v>PFV SANTIAGO SOLAR</v>
          </cell>
          <cell r="E111">
            <v>40.620622516666664</v>
          </cell>
        </row>
        <row r="112">
          <cell r="A112" t="str">
            <v>PFV SOL DEL DESIERTO</v>
          </cell>
          <cell r="E112">
            <v>191.69157211133336</v>
          </cell>
        </row>
        <row r="113">
          <cell r="A113" t="str">
            <v>PFV SOL DE LILA</v>
          </cell>
          <cell r="E113">
            <v>134.92483590000001</v>
          </cell>
        </row>
        <row r="114">
          <cell r="A114" t="str">
            <v>PFV SOL DE LOS ANDES</v>
          </cell>
          <cell r="E114">
            <v>46.572725833333337</v>
          </cell>
        </row>
        <row r="115">
          <cell r="A115" t="str">
            <v>PFV TAMAYA SOLAR</v>
          </cell>
          <cell r="E115">
            <v>78.288755225555548</v>
          </cell>
        </row>
        <row r="116">
          <cell r="A116" t="str">
            <v>PFV URIBE SOLAR</v>
          </cell>
          <cell r="E116">
            <v>45.583310833333329</v>
          </cell>
        </row>
        <row r="117">
          <cell r="A117" t="str">
            <v>PFV USYA</v>
          </cell>
          <cell r="E117">
            <v>22.437158288666669</v>
          </cell>
        </row>
        <row r="118">
          <cell r="A118" t="str">
            <v>PFV VALLE DEL SOL</v>
          </cell>
          <cell r="E118">
            <v>144.561981</v>
          </cell>
        </row>
        <row r="119">
          <cell r="A119" t="str">
            <v>PFV VALLE ESCONDIDO</v>
          </cell>
          <cell r="E119">
            <v>112.26441580000002</v>
          </cell>
        </row>
        <row r="120">
          <cell r="A120" t="str">
            <v>S/I</v>
          </cell>
          <cell r="E120">
            <v>73.528770500000007</v>
          </cell>
        </row>
      </sheetData>
      <sheetData sheetId="15">
        <row r="1">
          <cell r="A1" t="str">
            <v>Central</v>
          </cell>
          <cell r="C1" t="str">
            <v>Ineycción [GW]</v>
          </cell>
        </row>
        <row r="2">
          <cell r="A2" t="str">
            <v>BESS Andes</v>
          </cell>
          <cell r="C2">
            <v>0.7184399999999983</v>
          </cell>
        </row>
        <row r="3">
          <cell r="A3" t="str">
            <v>BESS Andes IV</v>
          </cell>
          <cell r="C3">
            <v>1.0000000000000001E-5</v>
          </cell>
        </row>
        <row r="4">
          <cell r="A4" t="str">
            <v>BESS Angamos</v>
          </cell>
          <cell r="C4">
            <v>2.3244000000000025</v>
          </cell>
        </row>
        <row r="5">
          <cell r="A5" t="str">
            <v>BESS Arica</v>
          </cell>
          <cell r="C5">
            <v>-0.12144000000000008</v>
          </cell>
        </row>
        <row r="6">
          <cell r="A6" t="str">
            <v>BESS Cochrane</v>
          </cell>
          <cell r="C6">
            <v>2.3759999999999993E-2</v>
          </cell>
        </row>
        <row r="7">
          <cell r="A7" t="str">
            <v>BESS Diego de Almagro Sur</v>
          </cell>
          <cell r="C7">
            <v>-2.4710200000000002</v>
          </cell>
        </row>
        <row r="8">
          <cell r="A8" t="str">
            <v>BESS Salvador</v>
          </cell>
          <cell r="C8">
            <v>16.964469999999999</v>
          </cell>
        </row>
        <row r="9">
          <cell r="A9" t="str">
            <v>BESS Uribe Solar</v>
          </cell>
          <cell r="C9">
            <v>0</v>
          </cell>
        </row>
        <row r="10">
          <cell r="A10" t="str">
            <v>Central</v>
          </cell>
          <cell r="C10">
            <v>0</v>
          </cell>
        </row>
        <row r="11">
          <cell r="A11" t="str">
            <v>CSP CERRO DOMINADOR</v>
          </cell>
          <cell r="C11">
            <v>131.51499999999999</v>
          </cell>
        </row>
        <row r="12">
          <cell r="A12" t="str">
            <v>GEO CERRO PABELLON</v>
          </cell>
          <cell r="C12">
            <v>437.84480999999977</v>
          </cell>
        </row>
        <row r="13">
          <cell r="A13" t="str">
            <v>HE ANGOSTURA</v>
          </cell>
          <cell r="C13">
            <v>1307.0519999999999</v>
          </cell>
        </row>
        <row r="14">
          <cell r="A14" t="str">
            <v>HE ANTUCO</v>
          </cell>
          <cell r="C14">
            <v>1397.4440299999999</v>
          </cell>
        </row>
        <row r="15">
          <cell r="A15" t="str">
            <v>HE CANUTILLAR</v>
          </cell>
          <cell r="C15">
            <v>824.45500000000004</v>
          </cell>
        </row>
        <row r="16">
          <cell r="A16" t="str">
            <v>HE CIPRESES</v>
          </cell>
          <cell r="C16">
            <v>309.51319000000024</v>
          </cell>
        </row>
        <row r="17">
          <cell r="A17" t="str">
            <v>HE COLBUN</v>
          </cell>
          <cell r="C17">
            <v>2274.9569999999999</v>
          </cell>
        </row>
        <row r="18">
          <cell r="A18" t="str">
            <v>HE CONVENTO VIEJO</v>
          </cell>
          <cell r="C18">
            <v>54.24918000000001</v>
          </cell>
        </row>
        <row r="19">
          <cell r="A19" t="str">
            <v>HE EL TORO</v>
          </cell>
          <cell r="C19">
            <v>662.42564000000016</v>
          </cell>
        </row>
        <row r="20">
          <cell r="A20" t="str">
            <v>HE MACHICURA</v>
          </cell>
          <cell r="C20">
            <v>468.55799999999999</v>
          </cell>
        </row>
        <row r="21">
          <cell r="A21" t="str">
            <v>HE PANGUE</v>
          </cell>
          <cell r="C21">
            <v>1893.5109600000012</v>
          </cell>
        </row>
        <row r="22">
          <cell r="A22" t="str">
            <v>HE PEHUENCHE</v>
          </cell>
          <cell r="C22">
            <v>2377.2149400000012</v>
          </cell>
        </row>
        <row r="23">
          <cell r="A23" t="str">
            <v>HE RALCO</v>
          </cell>
          <cell r="C23">
            <v>2716.33149</v>
          </cell>
        </row>
        <row r="24">
          <cell r="A24" t="str">
            <v>HE RAPEL</v>
          </cell>
          <cell r="C24">
            <v>916.54489000000024</v>
          </cell>
        </row>
        <row r="25">
          <cell r="A25" t="str">
            <v>HP ABANICO</v>
          </cell>
          <cell r="C25">
            <v>147.05645999999987</v>
          </cell>
        </row>
        <row r="26">
          <cell r="A26" t="str">
            <v>HP AILLIN</v>
          </cell>
          <cell r="C26">
            <v>22.970290000000006</v>
          </cell>
        </row>
        <row r="27">
          <cell r="A27" t="str">
            <v>HP ALFALFAL</v>
          </cell>
          <cell r="C27">
            <v>561.58556999999973</v>
          </cell>
        </row>
        <row r="28">
          <cell r="A28" t="str">
            <v>HP ALFALFAL II</v>
          </cell>
          <cell r="C28">
            <v>0</v>
          </cell>
        </row>
        <row r="29">
          <cell r="A29" t="str">
            <v>HP ALTO RENAICO</v>
          </cell>
          <cell r="C29">
            <v>7.514400000000002</v>
          </cell>
        </row>
        <row r="30">
          <cell r="A30" t="str">
            <v>HP ANCOA</v>
          </cell>
          <cell r="C30">
            <v>115.87512999999997</v>
          </cell>
        </row>
        <row r="31">
          <cell r="A31" t="str">
            <v>HP BLANCO</v>
          </cell>
          <cell r="C31">
            <v>168.73519999999994</v>
          </cell>
        </row>
        <row r="32">
          <cell r="A32" t="str">
            <v>HP CALLAO</v>
          </cell>
          <cell r="C32">
            <v>10.45762</v>
          </cell>
        </row>
        <row r="33">
          <cell r="A33" t="str">
            <v>HP CAPULLO</v>
          </cell>
          <cell r="C33">
            <v>66.653749999999988</v>
          </cell>
        </row>
        <row r="34">
          <cell r="A34" t="str">
            <v>HP CARENA</v>
          </cell>
          <cell r="C34">
            <v>44.900960000000005</v>
          </cell>
        </row>
        <row r="35">
          <cell r="A35" t="str">
            <v>HP CARILAFQUEN</v>
          </cell>
          <cell r="C35">
            <v>83.832550000000055</v>
          </cell>
        </row>
        <row r="36">
          <cell r="A36" t="str">
            <v>HP CHACABUQUITO</v>
          </cell>
          <cell r="C36">
            <v>95.137200000000021</v>
          </cell>
        </row>
        <row r="37">
          <cell r="A37" t="str">
            <v>HP CHACAYES</v>
          </cell>
          <cell r="C37">
            <v>505.15789000000001</v>
          </cell>
        </row>
        <row r="38">
          <cell r="A38" t="str">
            <v>HP CHAPIQUIÑA</v>
          </cell>
          <cell r="C38">
            <v>44.686999999999998</v>
          </cell>
        </row>
        <row r="39">
          <cell r="A39" t="str">
            <v>HP CHIBURGO</v>
          </cell>
          <cell r="C39">
            <v>63.737000000000002</v>
          </cell>
        </row>
        <row r="40">
          <cell r="A40" t="str">
            <v>HP CIPRESILLOS</v>
          </cell>
          <cell r="C40">
            <v>15.11400000000001</v>
          </cell>
        </row>
        <row r="41">
          <cell r="A41" t="str">
            <v>HP CORRALES</v>
          </cell>
          <cell r="C41">
            <v>13.881530000000007</v>
          </cell>
        </row>
        <row r="42">
          <cell r="A42" t="str">
            <v>HP CORRENTOSO</v>
          </cell>
          <cell r="C42">
            <v>26.662079999999982</v>
          </cell>
        </row>
        <row r="43">
          <cell r="A43" t="str">
            <v>HP COYA</v>
          </cell>
          <cell r="C43">
            <v>0</v>
          </cell>
        </row>
        <row r="44">
          <cell r="A44" t="str">
            <v>HP CUMBRES</v>
          </cell>
          <cell r="C44">
            <v>78.280370000000048</v>
          </cell>
        </row>
        <row r="45">
          <cell r="A45" t="str">
            <v>HP CURILLINQUE</v>
          </cell>
          <cell r="C45">
            <v>253.67704000000012</v>
          </cell>
        </row>
        <row r="46">
          <cell r="A46" t="str">
            <v>HP DIGUA</v>
          </cell>
          <cell r="C46">
            <v>60.101139999999994</v>
          </cell>
        </row>
        <row r="47">
          <cell r="A47" t="str">
            <v>HP DOS VALLES</v>
          </cell>
          <cell r="C47">
            <v>0.33565000000000006</v>
          </cell>
        </row>
        <row r="48">
          <cell r="A48" t="str">
            <v>HP EL PASO</v>
          </cell>
          <cell r="C48">
            <v>115.77219999999998</v>
          </cell>
        </row>
        <row r="49">
          <cell r="A49" t="str">
            <v>HP EL PINAR</v>
          </cell>
          <cell r="C49">
            <v>3.8948400000000016</v>
          </cell>
        </row>
        <row r="50">
          <cell r="A50" t="str">
            <v>HP EL RINCON</v>
          </cell>
          <cell r="C50">
            <v>2.1218900000000045</v>
          </cell>
        </row>
        <row r="51">
          <cell r="A51" t="str">
            <v>HP FLORIDA</v>
          </cell>
          <cell r="C51">
            <v>0</v>
          </cell>
        </row>
        <row r="52">
          <cell r="A52" t="str">
            <v>HP FLORIDA II</v>
          </cell>
          <cell r="C52">
            <v>53.684000000000005</v>
          </cell>
        </row>
        <row r="53">
          <cell r="A53" t="str">
            <v>HP FLORIDA III</v>
          </cell>
          <cell r="C53">
            <v>18.238399999999881</v>
          </cell>
        </row>
        <row r="54">
          <cell r="A54" t="str">
            <v>HP GUAYACAN</v>
          </cell>
          <cell r="C54">
            <v>51.120250000000027</v>
          </cell>
        </row>
        <row r="55">
          <cell r="A55" t="str">
            <v>HP HORNITOS</v>
          </cell>
          <cell r="C55">
            <v>119.86780000000005</v>
          </cell>
        </row>
        <row r="56">
          <cell r="A56" t="str">
            <v>HP ISLA</v>
          </cell>
          <cell r="C56">
            <v>342.79791999999986</v>
          </cell>
        </row>
        <row r="57">
          <cell r="A57" t="str">
            <v>HP ITATA</v>
          </cell>
          <cell r="C57">
            <v>48.358499999999964</v>
          </cell>
        </row>
        <row r="58">
          <cell r="A58" t="str">
            <v>HP JUNCAL</v>
          </cell>
          <cell r="C58">
            <v>89.176599999999937</v>
          </cell>
        </row>
        <row r="59">
          <cell r="A59" t="str">
            <v>HP JUNCALITO</v>
          </cell>
          <cell r="C59">
            <v>1.7743999999999993</v>
          </cell>
        </row>
        <row r="60">
          <cell r="A60" t="str">
            <v>HP LA CONFIANZA  [EN_REVISION]</v>
          </cell>
          <cell r="C60">
            <v>0.7589600000000003</v>
          </cell>
        </row>
        <row r="61">
          <cell r="A61" t="str">
            <v>HP LA CONFLUENCIA</v>
          </cell>
          <cell r="C61">
            <v>242.23234000000008</v>
          </cell>
        </row>
        <row r="62">
          <cell r="A62" t="str">
            <v>HP LA HIGUERA</v>
          </cell>
          <cell r="C62">
            <v>212.56573999999989</v>
          </cell>
        </row>
        <row r="63">
          <cell r="A63" t="str">
            <v>HP LA MINA</v>
          </cell>
          <cell r="C63">
            <v>59.496000000000016</v>
          </cell>
        </row>
        <row r="64">
          <cell r="A64" t="str">
            <v>HP LAJA I</v>
          </cell>
          <cell r="C64">
            <v>113.56149999999992</v>
          </cell>
        </row>
        <row r="65">
          <cell r="A65" t="str">
            <v>HP LAS LAJAS</v>
          </cell>
          <cell r="C65">
            <v>0</v>
          </cell>
        </row>
        <row r="66">
          <cell r="A66" t="str">
            <v>HP LICAN</v>
          </cell>
          <cell r="C66">
            <v>72.404609999999991</v>
          </cell>
        </row>
        <row r="67">
          <cell r="A67" t="str">
            <v>HP LIRCAY</v>
          </cell>
          <cell r="C67">
            <v>115.15010000000001</v>
          </cell>
        </row>
        <row r="68">
          <cell r="A68" t="str">
            <v>HP LLAUQUEREO</v>
          </cell>
          <cell r="C68">
            <v>7.8595100000000047</v>
          </cell>
        </row>
        <row r="69">
          <cell r="A69" t="str">
            <v>HP LOMA ALTA</v>
          </cell>
          <cell r="C69">
            <v>81.658200000000022</v>
          </cell>
        </row>
        <row r="70">
          <cell r="A70" t="str">
            <v>HP LOS HIERROS</v>
          </cell>
          <cell r="C70">
            <v>62.375019999999964</v>
          </cell>
        </row>
        <row r="71">
          <cell r="A71" t="str">
            <v>HP LOS HIERROS II</v>
          </cell>
          <cell r="C71">
            <v>4.3464999999999998</v>
          </cell>
        </row>
        <row r="72">
          <cell r="A72" t="str">
            <v>HP LOS MOLLES</v>
          </cell>
          <cell r="C72">
            <v>17.284390000000002</v>
          </cell>
        </row>
        <row r="73">
          <cell r="A73" t="str">
            <v>HP LOS QUILOS</v>
          </cell>
          <cell r="C73">
            <v>161.85800000000009</v>
          </cell>
        </row>
        <row r="74">
          <cell r="A74" t="str">
            <v>HP MAITENES</v>
          </cell>
          <cell r="C74">
            <v>2E-3</v>
          </cell>
        </row>
        <row r="75">
          <cell r="A75" t="str">
            <v>HP MALALCAHUELLO</v>
          </cell>
          <cell r="C75">
            <v>31.268759999999975</v>
          </cell>
        </row>
        <row r="76">
          <cell r="A76" t="str">
            <v>HP MAMPIL</v>
          </cell>
          <cell r="C76">
            <v>164.43736000000007</v>
          </cell>
        </row>
        <row r="77">
          <cell r="A77" t="str">
            <v>HP MARIPOSAS</v>
          </cell>
          <cell r="C77">
            <v>19.798299999999998</v>
          </cell>
        </row>
        <row r="78">
          <cell r="A78" t="str">
            <v>HP MC1</v>
          </cell>
          <cell r="C78">
            <v>40.324250000000013</v>
          </cell>
        </row>
        <row r="79">
          <cell r="A79" t="str">
            <v>HP MC2</v>
          </cell>
          <cell r="C79">
            <v>11.084519999999996</v>
          </cell>
        </row>
        <row r="80">
          <cell r="A80" t="str">
            <v>HP MC3</v>
          </cell>
          <cell r="C80">
            <v>11.461940000000004</v>
          </cell>
        </row>
        <row r="81">
          <cell r="A81" t="str">
            <v>HP MOCHO</v>
          </cell>
          <cell r="C81">
            <v>69.427389999999974</v>
          </cell>
        </row>
        <row r="82">
          <cell r="A82" t="str">
            <v>HP NALCAS</v>
          </cell>
          <cell r="C82">
            <v>29.169279999999951</v>
          </cell>
        </row>
        <row r="83">
          <cell r="A83" t="str">
            <v>HP OJOS DE AGUA</v>
          </cell>
          <cell r="C83">
            <v>49.391539999999985</v>
          </cell>
        </row>
        <row r="84">
          <cell r="A84" t="str">
            <v>HP PALACIOS</v>
          </cell>
          <cell r="C84">
            <v>3.1367199999999995</v>
          </cell>
        </row>
        <row r="85">
          <cell r="A85" t="str">
            <v>HP PALMAR</v>
          </cell>
          <cell r="C85">
            <v>26.662569999999992</v>
          </cell>
        </row>
        <row r="86">
          <cell r="A86" t="str">
            <v>HP PALMUCHO</v>
          </cell>
          <cell r="C86">
            <v>248.24151999999995</v>
          </cell>
        </row>
        <row r="87">
          <cell r="A87" t="str">
            <v>HP PEUCHEN</v>
          </cell>
          <cell r="C87">
            <v>201.65099000000012</v>
          </cell>
        </row>
        <row r="88">
          <cell r="A88" t="str">
            <v>HP PIEDRAS NEGRAS</v>
          </cell>
          <cell r="C88">
            <v>12.904210000000012</v>
          </cell>
        </row>
        <row r="89">
          <cell r="A89" t="str">
            <v>HP PILMAIQUEN</v>
          </cell>
          <cell r="C89">
            <v>229.22997999999984</v>
          </cell>
        </row>
        <row r="90">
          <cell r="A90" t="str">
            <v>HP PROVIDENCIA</v>
          </cell>
          <cell r="C90">
            <v>22.224599999999999</v>
          </cell>
        </row>
        <row r="91">
          <cell r="A91" t="str">
            <v>HP PULELFU</v>
          </cell>
          <cell r="C91">
            <v>52.766069999999999</v>
          </cell>
        </row>
        <row r="92">
          <cell r="A92" t="str">
            <v>HP PULLINQUE</v>
          </cell>
          <cell r="C92">
            <v>200.95429000000013</v>
          </cell>
        </row>
        <row r="93">
          <cell r="A93" t="str">
            <v>HP PUNTA DEL VIENTO</v>
          </cell>
          <cell r="C93">
            <v>14.42299</v>
          </cell>
        </row>
        <row r="94">
          <cell r="A94" t="str">
            <v>HP PUNTILLA</v>
          </cell>
          <cell r="C94">
            <v>63.628900000000002</v>
          </cell>
        </row>
        <row r="95">
          <cell r="A95" t="str">
            <v>HP QUELTEHUES</v>
          </cell>
          <cell r="C95">
            <v>140.3694399999998</v>
          </cell>
        </row>
        <row r="96">
          <cell r="A96" t="str">
            <v>HP QUILLECO</v>
          </cell>
          <cell r="C96">
            <v>299.35599999999999</v>
          </cell>
        </row>
        <row r="97">
          <cell r="A97" t="str">
            <v>HP RENAICO</v>
          </cell>
          <cell r="C97">
            <v>36.843099999999993</v>
          </cell>
        </row>
        <row r="98">
          <cell r="A98" t="str">
            <v>HP RIO COLORADO</v>
          </cell>
          <cell r="C98">
            <v>61.293280000000038</v>
          </cell>
        </row>
        <row r="99">
          <cell r="A99" t="str">
            <v>HP RIO HUASCO</v>
          </cell>
          <cell r="C99">
            <v>8.1741799999999945</v>
          </cell>
        </row>
        <row r="100">
          <cell r="A100" t="str">
            <v>HP RIO PICOIQUEN</v>
          </cell>
          <cell r="C100">
            <v>70.556889999999996</v>
          </cell>
        </row>
        <row r="101">
          <cell r="A101" t="str">
            <v>HP RUCATAYO</v>
          </cell>
          <cell r="C101">
            <v>217.23062000000004</v>
          </cell>
        </row>
        <row r="102">
          <cell r="A102" t="str">
            <v>HP RUCUE</v>
          </cell>
          <cell r="C102">
            <v>761.80200000000002</v>
          </cell>
        </row>
        <row r="103">
          <cell r="A103" t="str">
            <v>HP SAN ANDRES</v>
          </cell>
          <cell r="C103">
            <v>126.40900999999995</v>
          </cell>
        </row>
        <row r="104">
          <cell r="A104" t="str">
            <v>HP SAN CLEMENTE</v>
          </cell>
          <cell r="C104">
            <v>14.317599999999995</v>
          </cell>
        </row>
        <row r="105">
          <cell r="A105" t="str">
            <v>HP SAN IGNACIO</v>
          </cell>
          <cell r="C105">
            <v>113.642</v>
          </cell>
        </row>
        <row r="106">
          <cell r="A106" t="str">
            <v>HP SAUZAL</v>
          </cell>
          <cell r="C106">
            <v>354.1986799999998</v>
          </cell>
        </row>
        <row r="107">
          <cell r="A107" t="str">
            <v>HP SAUZALITO</v>
          </cell>
          <cell r="C107">
            <v>40.728550000000034</v>
          </cell>
        </row>
        <row r="108">
          <cell r="A108" t="str">
            <v>HP VOLCAN</v>
          </cell>
          <cell r="C108">
            <v>37.475139999999996</v>
          </cell>
        </row>
        <row r="109">
          <cell r="A109" t="str">
            <v>PE ALENA</v>
          </cell>
          <cell r="C109">
            <v>205.02669000000003</v>
          </cell>
        </row>
        <row r="110">
          <cell r="A110" t="str">
            <v>PE ATACAMA</v>
          </cell>
          <cell r="C110">
            <v>220.08207999999996</v>
          </cell>
        </row>
        <row r="111">
          <cell r="A111" t="str">
            <v>PE AURORA</v>
          </cell>
          <cell r="C111">
            <v>274.51047999999992</v>
          </cell>
        </row>
        <row r="112">
          <cell r="A112" t="str">
            <v>PE CABO LEONES</v>
          </cell>
          <cell r="C112">
            <v>345.96607000000034</v>
          </cell>
        </row>
        <row r="113">
          <cell r="A113" t="str">
            <v>PE CABO LEONES II</v>
          </cell>
          <cell r="C113">
            <v>300.20291999999989</v>
          </cell>
        </row>
        <row r="114">
          <cell r="A114" t="str">
            <v>PE CABO LEONES III</v>
          </cell>
          <cell r="C114">
            <v>376.14282999999995</v>
          </cell>
        </row>
        <row r="115">
          <cell r="A115" t="str">
            <v>PE CALAMA</v>
          </cell>
          <cell r="C115">
            <v>315.20610000000022</v>
          </cell>
        </row>
        <row r="116">
          <cell r="A116" t="str">
            <v>PE CAMPO LINDO</v>
          </cell>
          <cell r="C116">
            <v>153.49010999999999</v>
          </cell>
        </row>
        <row r="117">
          <cell r="A117" t="str">
            <v>PE CANELA</v>
          </cell>
          <cell r="C117">
            <v>25.028969999999994</v>
          </cell>
        </row>
        <row r="118">
          <cell r="A118" t="str">
            <v>PE CANELA II</v>
          </cell>
          <cell r="C118">
            <v>103.43610999999996</v>
          </cell>
        </row>
        <row r="119">
          <cell r="A119" t="str">
            <v>PE CARDONAL</v>
          </cell>
          <cell r="C119">
            <v>0</v>
          </cell>
        </row>
        <row r="120">
          <cell r="A120" t="str">
            <v>PE CERRO TIGRE</v>
          </cell>
          <cell r="C120">
            <v>302.99350000000021</v>
          </cell>
        </row>
        <row r="121">
          <cell r="A121" t="str">
            <v>PE CUEL</v>
          </cell>
          <cell r="C121">
            <v>78.622460000000046</v>
          </cell>
        </row>
        <row r="122">
          <cell r="A122" t="str">
            <v>PE EL ARRAYAN</v>
          </cell>
          <cell r="C122">
            <v>277.31781999999993</v>
          </cell>
        </row>
        <row r="123">
          <cell r="A123" t="str">
            <v>PE EL MAITEN</v>
          </cell>
          <cell r="C123">
            <v>23.400200000000019</v>
          </cell>
        </row>
        <row r="124">
          <cell r="A124" t="str">
            <v>PE LA CABAÑA</v>
          </cell>
          <cell r="C124">
            <v>53.184530000000002</v>
          </cell>
        </row>
        <row r="125">
          <cell r="A125" t="str">
            <v>PE LA ESPERANZA</v>
          </cell>
          <cell r="C125">
            <v>18.492550000000005</v>
          </cell>
        </row>
        <row r="126">
          <cell r="A126" t="str">
            <v>PE LA ESTRELLA</v>
          </cell>
          <cell r="C126">
            <v>89.436479999999975</v>
          </cell>
        </row>
        <row r="127">
          <cell r="A127" t="str">
            <v>PE LA FLOR</v>
          </cell>
          <cell r="C127">
            <v>92.332970000000032</v>
          </cell>
        </row>
        <row r="128">
          <cell r="A128" t="str">
            <v>PE LEBU</v>
          </cell>
          <cell r="C128">
            <v>4.8274500000000007</v>
          </cell>
        </row>
        <row r="129">
          <cell r="A129" t="str">
            <v>PE LLANOS DEL  VIENTO</v>
          </cell>
          <cell r="C129">
            <v>293.28734999999995</v>
          </cell>
        </row>
        <row r="130">
          <cell r="A130" t="str">
            <v>PE LOMAS DE DUQUECO</v>
          </cell>
          <cell r="C130">
            <v>168.38845000000006</v>
          </cell>
        </row>
        <row r="131">
          <cell r="A131" t="str">
            <v>PE LOS BUENOS AIRES</v>
          </cell>
          <cell r="C131">
            <v>72.900990000000007</v>
          </cell>
        </row>
        <row r="132">
          <cell r="A132" t="str">
            <v>PE LOS CERRILLOS</v>
          </cell>
          <cell r="C132">
            <v>0</v>
          </cell>
        </row>
        <row r="133">
          <cell r="A133" t="str">
            <v>PE LOS CURUROS</v>
          </cell>
          <cell r="C133">
            <v>200.66879999999995</v>
          </cell>
        </row>
        <row r="134">
          <cell r="A134" t="str">
            <v>PE LOS OLMOS</v>
          </cell>
          <cell r="C134">
            <v>279.70130000000017</v>
          </cell>
        </row>
        <row r="135">
          <cell r="A135" t="str">
            <v>PE MALLECO NORTE</v>
          </cell>
          <cell r="C135">
            <v>325.34520000000026</v>
          </cell>
        </row>
        <row r="136">
          <cell r="A136" t="str">
            <v>PE MALLECO SUR</v>
          </cell>
          <cell r="C136">
            <v>361.09469999999993</v>
          </cell>
        </row>
        <row r="137">
          <cell r="A137" t="str">
            <v>PE MANANTIALES</v>
          </cell>
          <cell r="C137">
            <v>0</v>
          </cell>
        </row>
        <row r="138">
          <cell r="A138" t="str">
            <v>PE MESAMAVIDA</v>
          </cell>
          <cell r="C138">
            <v>137.54406999999992</v>
          </cell>
        </row>
        <row r="139">
          <cell r="A139" t="str">
            <v>PE MONTE REDONDO</v>
          </cell>
          <cell r="C139">
            <v>77.666399999999996</v>
          </cell>
        </row>
        <row r="140">
          <cell r="A140" t="str">
            <v>PE NEGRETE</v>
          </cell>
          <cell r="C140">
            <v>102.27898999999998</v>
          </cell>
        </row>
        <row r="141">
          <cell r="A141" t="str">
            <v>PE PUELCHE SUR</v>
          </cell>
          <cell r="C141">
            <v>332.16395000000034</v>
          </cell>
        </row>
        <row r="142">
          <cell r="A142" t="str">
            <v>PE PUNTA COLORADA</v>
          </cell>
          <cell r="C142">
            <v>0.33819999999999967</v>
          </cell>
        </row>
        <row r="143">
          <cell r="A143" t="str">
            <v>PE PUNTA PALMERAS</v>
          </cell>
          <cell r="C143">
            <v>100.86071</v>
          </cell>
        </row>
        <row r="144">
          <cell r="A144" t="str">
            <v>PE PUNTA SIERRA</v>
          </cell>
          <cell r="C144">
            <v>236.69325999999987</v>
          </cell>
        </row>
        <row r="145">
          <cell r="A145" t="str">
            <v>PE RENAICO I</v>
          </cell>
          <cell r="C145">
            <v>226.62584000000007</v>
          </cell>
        </row>
        <row r="146">
          <cell r="A146" t="str">
            <v>PE RENAICO II</v>
          </cell>
          <cell r="C146">
            <v>283.65368000000001</v>
          </cell>
        </row>
        <row r="147">
          <cell r="A147" t="str">
            <v>PE SAN GABRIEL</v>
          </cell>
          <cell r="C147">
            <v>472.06221999999991</v>
          </cell>
        </row>
        <row r="148">
          <cell r="A148" t="str">
            <v>PE SAN JUAN</v>
          </cell>
          <cell r="C148">
            <v>477.93813000000011</v>
          </cell>
        </row>
        <row r="149">
          <cell r="A149" t="str">
            <v>PE SAN MATIAS</v>
          </cell>
          <cell r="C149">
            <v>0.72538999999999998</v>
          </cell>
        </row>
        <row r="150">
          <cell r="A150" t="str">
            <v>PE SAN PEDRO</v>
          </cell>
          <cell r="C150">
            <v>67.241600000000005</v>
          </cell>
        </row>
        <row r="151">
          <cell r="A151" t="str">
            <v>PE SAN PEDRO II</v>
          </cell>
          <cell r="C151">
            <v>123.25359999999995</v>
          </cell>
        </row>
        <row r="152">
          <cell r="A152" t="str">
            <v>PE SARCO</v>
          </cell>
          <cell r="C152">
            <v>411.69429000000014</v>
          </cell>
        </row>
        <row r="153">
          <cell r="A153" t="str">
            <v>PE SIERRA GORDA ESTE</v>
          </cell>
          <cell r="C153">
            <v>292.0432999999997</v>
          </cell>
        </row>
        <row r="154">
          <cell r="A154" t="str">
            <v>PE TALINAY ORIENTE</v>
          </cell>
          <cell r="C154">
            <v>176.49077999999997</v>
          </cell>
        </row>
        <row r="155">
          <cell r="A155" t="str">
            <v>PE TALINAY PONIENTE</v>
          </cell>
          <cell r="C155">
            <v>179.21321</v>
          </cell>
        </row>
        <row r="156">
          <cell r="A156" t="str">
            <v>PE TALTAL</v>
          </cell>
          <cell r="C156">
            <v>221.63758000000004</v>
          </cell>
        </row>
        <row r="157">
          <cell r="A157" t="str">
            <v>PE TCHAMMA</v>
          </cell>
          <cell r="C157">
            <v>393.48759000000007</v>
          </cell>
        </row>
        <row r="158">
          <cell r="A158" t="str">
            <v>PE TOLPAN SUR</v>
          </cell>
          <cell r="C158">
            <v>272.83661999999993</v>
          </cell>
        </row>
        <row r="159">
          <cell r="A159" t="str">
            <v>PE TOTORAL</v>
          </cell>
          <cell r="C159">
            <v>72.885409999999979</v>
          </cell>
        </row>
        <row r="160">
          <cell r="A160" t="str">
            <v>PE UCUQUER II</v>
          </cell>
          <cell r="C160">
            <v>11.189249999999998</v>
          </cell>
        </row>
        <row r="161">
          <cell r="A161" t="str">
            <v>PE VALLE DE LOS VIENTOS</v>
          </cell>
          <cell r="C161">
            <v>155.53605000000007</v>
          </cell>
        </row>
        <row r="162">
          <cell r="A162" t="str">
            <v>PFV  DON OSCAR</v>
          </cell>
          <cell r="C162">
            <v>5.4000000000000001E-4</v>
          </cell>
        </row>
        <row r="163">
          <cell r="A163" t="str">
            <v>PFV ALMEYDA</v>
          </cell>
          <cell r="C163">
            <v>141.86882999999989</v>
          </cell>
        </row>
        <row r="164">
          <cell r="A164" t="str">
            <v>PFV ANDES SOLAR</v>
          </cell>
          <cell r="C164">
            <v>49.990949999999991</v>
          </cell>
        </row>
        <row r="165">
          <cell r="A165" t="str">
            <v>PFV ANDES SOLAR II</v>
          </cell>
          <cell r="C165">
            <v>127.37893999999994</v>
          </cell>
        </row>
        <row r="166">
          <cell r="A166" t="str">
            <v>PFV ANDES SOLAR II-B</v>
          </cell>
          <cell r="C166">
            <v>173.41969000000003</v>
          </cell>
        </row>
        <row r="167">
          <cell r="A167" t="str">
            <v>PFV ANDES SOLAR IV</v>
          </cell>
          <cell r="C167">
            <v>1.0000000000000001E-5</v>
          </cell>
        </row>
        <row r="168">
          <cell r="A168" t="str">
            <v>PFV ANTAY</v>
          </cell>
          <cell r="C168">
            <v>22.111149999999988</v>
          </cell>
        </row>
        <row r="169">
          <cell r="A169" t="str">
            <v>PFV ATACAMA SOLAR II</v>
          </cell>
          <cell r="C169">
            <v>353.63080000000042</v>
          </cell>
        </row>
        <row r="170">
          <cell r="A170" t="str">
            <v>PFV AZABACHE</v>
          </cell>
          <cell r="C170">
            <v>137.95938999999996</v>
          </cell>
        </row>
        <row r="171">
          <cell r="A171" t="str">
            <v>PFV BOLERO</v>
          </cell>
          <cell r="C171">
            <v>281.89603000000017</v>
          </cell>
        </row>
        <row r="172">
          <cell r="A172" t="str">
            <v>PFV CAMPOS DEL SOL</v>
          </cell>
          <cell r="C172">
            <v>793.48586999999964</v>
          </cell>
        </row>
        <row r="173">
          <cell r="A173" t="str">
            <v>PFV CAPRICORNIO</v>
          </cell>
          <cell r="C173">
            <v>172.49809999999982</v>
          </cell>
        </row>
        <row r="174">
          <cell r="A174" t="str">
            <v>PFV CARACAS II</v>
          </cell>
          <cell r="C174">
            <v>8.0544300000000053</v>
          </cell>
        </row>
        <row r="175">
          <cell r="A175" t="str">
            <v>PFV CARRERA PINTO</v>
          </cell>
          <cell r="C175">
            <v>178.21667999999983</v>
          </cell>
        </row>
        <row r="176">
          <cell r="A176" t="str">
            <v>PFV CASTILLA</v>
          </cell>
          <cell r="C176">
            <v>6.6363500000000029</v>
          </cell>
        </row>
        <row r="177">
          <cell r="A177" t="str">
            <v>PFV CEME 1</v>
          </cell>
          <cell r="C177">
            <v>0</v>
          </cell>
        </row>
        <row r="178">
          <cell r="A178" t="str">
            <v>PFV CERRO DOMINADOR</v>
          </cell>
          <cell r="C178">
            <v>231.48474000000016</v>
          </cell>
        </row>
        <row r="179">
          <cell r="A179" t="str">
            <v>PFV CHAÑARES</v>
          </cell>
          <cell r="C179">
            <v>66.664059999999978</v>
          </cell>
        </row>
        <row r="180">
          <cell r="A180" t="str">
            <v>PFV CHERCAN SOLAR</v>
          </cell>
          <cell r="C180">
            <v>3.8568899999999999</v>
          </cell>
        </row>
        <row r="181">
          <cell r="A181" t="str">
            <v>PFV CONEJO SOLAR</v>
          </cell>
          <cell r="C181">
            <v>244.17909999999983</v>
          </cell>
        </row>
        <row r="182">
          <cell r="A182" t="str">
            <v>PFV COYA</v>
          </cell>
          <cell r="C182">
            <v>385.29345999999993</v>
          </cell>
        </row>
        <row r="183">
          <cell r="A183" t="str">
            <v>PFV DE LOS ANDES</v>
          </cell>
          <cell r="C183">
            <v>24.747800000000005</v>
          </cell>
        </row>
        <row r="184">
          <cell r="A184" t="str">
            <v>PFV DEL DESIERTO</v>
          </cell>
          <cell r="C184">
            <v>20.318200000000004</v>
          </cell>
        </row>
        <row r="185">
          <cell r="A185" t="str">
            <v>PFV DIEGO DE ALMAGRO</v>
          </cell>
          <cell r="C185">
            <v>47.956540000000004</v>
          </cell>
        </row>
        <row r="186">
          <cell r="A186" t="str">
            <v>PFV DIEGO DE ALMAGRO SUR</v>
          </cell>
          <cell r="C186">
            <v>475.69359999999955</v>
          </cell>
        </row>
        <row r="187">
          <cell r="A187" t="str">
            <v>PFV DOMEYKO</v>
          </cell>
          <cell r="C187">
            <v>362.56564000000026</v>
          </cell>
        </row>
        <row r="188">
          <cell r="A188" t="str">
            <v>PFV DOÑA ANTONIA</v>
          </cell>
          <cell r="C188">
            <v>0</v>
          </cell>
        </row>
        <row r="189">
          <cell r="A189" t="str">
            <v>PFV DOÑA CARMEN SOLAR</v>
          </cell>
          <cell r="C189">
            <v>46.863709999999941</v>
          </cell>
        </row>
        <row r="190">
          <cell r="A190" t="str">
            <v>PFV EL AGUILA</v>
          </cell>
          <cell r="C190">
            <v>4.9189999999999987</v>
          </cell>
        </row>
        <row r="191">
          <cell r="A191" t="str">
            <v>PFV EL PELICANO</v>
          </cell>
          <cell r="C191">
            <v>225.62037999999998</v>
          </cell>
        </row>
        <row r="192">
          <cell r="A192" t="str">
            <v>PFV EL ROMERO</v>
          </cell>
          <cell r="C192">
            <v>412.46931999999998</v>
          </cell>
        </row>
        <row r="193">
          <cell r="A193" t="str">
            <v>PFV ELENA</v>
          </cell>
          <cell r="C193">
            <v>31.301979999999983</v>
          </cell>
        </row>
        <row r="194">
          <cell r="A194" t="str">
            <v>PFV EMILIA SOLAR</v>
          </cell>
          <cell r="C194">
            <v>1.4000000000000001E-4</v>
          </cell>
        </row>
        <row r="195">
          <cell r="A195" t="str">
            <v>PFV ESPERANZA</v>
          </cell>
          <cell r="C195">
            <v>0</v>
          </cell>
        </row>
        <row r="196">
          <cell r="A196" t="str">
            <v>PFV FINIS TERRAE</v>
          </cell>
          <cell r="C196">
            <v>546.13157000000001</v>
          </cell>
        </row>
        <row r="197">
          <cell r="A197" t="str">
            <v>PFV GRANJA SOLAR</v>
          </cell>
          <cell r="C197">
            <v>261.97458000000023</v>
          </cell>
        </row>
        <row r="198">
          <cell r="A198" t="str">
            <v>PFV GUANCHOI</v>
          </cell>
          <cell r="C198">
            <v>491.79512999999974</v>
          </cell>
        </row>
        <row r="199">
          <cell r="A199" t="str">
            <v>PFV HUATACONDO</v>
          </cell>
          <cell r="C199">
            <v>169.45477000000008</v>
          </cell>
        </row>
        <row r="200">
          <cell r="A200" t="str">
            <v>PFV JAMA</v>
          </cell>
          <cell r="C200">
            <v>129.59778000000003</v>
          </cell>
        </row>
        <row r="201">
          <cell r="A201" t="str">
            <v>PFV JAVIERA</v>
          </cell>
          <cell r="C201">
            <v>118.86564000000001</v>
          </cell>
        </row>
        <row r="202">
          <cell r="A202" t="str">
            <v>PFV LA CRUZ SOLAR</v>
          </cell>
          <cell r="C202">
            <v>126.49114000000003</v>
          </cell>
        </row>
        <row r="203">
          <cell r="A203" t="str">
            <v>PFV LA HUAYCA II</v>
          </cell>
          <cell r="C203">
            <v>41.148949999999971</v>
          </cell>
        </row>
        <row r="204">
          <cell r="A204" t="str">
            <v>PFV LA HUELLA</v>
          </cell>
          <cell r="C204">
            <v>176.67654999999999</v>
          </cell>
        </row>
        <row r="205">
          <cell r="A205" t="str">
            <v>PFV LA SILLA</v>
          </cell>
          <cell r="C205">
            <v>4.2031300000000007</v>
          </cell>
        </row>
        <row r="206">
          <cell r="A206" t="str">
            <v>PFV LALACKAMA</v>
          </cell>
          <cell r="C206">
            <v>120.49364999999997</v>
          </cell>
        </row>
        <row r="207">
          <cell r="A207" t="str">
            <v>PFV LALACKAMA II</v>
          </cell>
          <cell r="C207">
            <v>36.679040000000001</v>
          </cell>
        </row>
        <row r="208">
          <cell r="A208" t="str">
            <v>PFV LAS SALINAS</v>
          </cell>
          <cell r="C208">
            <v>8.9857400000000016</v>
          </cell>
        </row>
        <row r="209">
          <cell r="A209" t="str">
            <v>PFV LLANO DE LLAMPOS</v>
          </cell>
          <cell r="C209">
            <v>204.49950999999996</v>
          </cell>
        </row>
        <row r="210">
          <cell r="A210" t="str">
            <v>PFV LOMA LOS COLORADOS [EN_REVISION]</v>
          </cell>
          <cell r="C210">
            <v>1.3895</v>
          </cell>
        </row>
        <row r="211">
          <cell r="A211" t="str">
            <v>PFV LOS LOROS</v>
          </cell>
          <cell r="C211">
            <v>89.4909999999999</v>
          </cell>
        </row>
        <row r="212">
          <cell r="A212" t="str">
            <v>PFV LUCAS SOLAR</v>
          </cell>
          <cell r="C212">
            <v>9.2219999999999996E-2</v>
          </cell>
        </row>
        <row r="213">
          <cell r="A213" t="str">
            <v>PFV LUZ DEL NORTE</v>
          </cell>
          <cell r="C213">
            <v>300.85066999999992</v>
          </cell>
        </row>
        <row r="214">
          <cell r="A214" t="str">
            <v>PFV MACHICURA</v>
          </cell>
          <cell r="C214">
            <v>17.543600000000012</v>
          </cell>
        </row>
        <row r="215">
          <cell r="A215" t="str">
            <v>PFV MALGARIDA</v>
          </cell>
          <cell r="C215">
            <v>521.39743999999973</v>
          </cell>
        </row>
        <row r="216">
          <cell r="A216" t="str">
            <v>PFV MANZANO</v>
          </cell>
          <cell r="C216">
            <v>29.635400000000001</v>
          </cell>
        </row>
        <row r="217">
          <cell r="A217" t="str">
            <v>PFV MARIA ELENA</v>
          </cell>
          <cell r="C217">
            <v>140.76057999999998</v>
          </cell>
        </row>
        <row r="218">
          <cell r="A218" t="str">
            <v>PFV MESETA DE LOS ANDES</v>
          </cell>
          <cell r="C218">
            <v>105.97845000000005</v>
          </cell>
        </row>
        <row r="219">
          <cell r="A219" t="str">
            <v>PFV NUEVO QUILLAGUA</v>
          </cell>
          <cell r="C219">
            <v>226.53300999999982</v>
          </cell>
        </row>
        <row r="220">
          <cell r="A220" t="str">
            <v>PFV PAMPA CAMARONES</v>
          </cell>
          <cell r="C220">
            <v>17.117759999999997</v>
          </cell>
        </row>
        <row r="221">
          <cell r="A221" t="str">
            <v>PFV PAMPA SOLAR NORTE</v>
          </cell>
          <cell r="C221">
            <v>141.93363999999994</v>
          </cell>
        </row>
        <row r="222">
          <cell r="A222" t="str">
            <v>PFV PAMPA TIGRE</v>
          </cell>
          <cell r="C222">
            <v>224.93913999999987</v>
          </cell>
        </row>
        <row r="223">
          <cell r="A223" t="str">
            <v>PFV PILAR LOS AMARILLOS</v>
          </cell>
          <cell r="C223">
            <v>4.3920100000000017</v>
          </cell>
        </row>
        <row r="224">
          <cell r="A224" t="str">
            <v>PFV PILOTO SOLAR CARDONES</v>
          </cell>
          <cell r="C224">
            <v>0.37667000000000012</v>
          </cell>
        </row>
        <row r="225">
          <cell r="A225" t="str">
            <v>PFV PMG NORTH WEST</v>
          </cell>
          <cell r="C225">
            <v>0</v>
          </cell>
        </row>
        <row r="226">
          <cell r="A226" t="str">
            <v>PFV POZO ALMONTE SOLAR II</v>
          </cell>
          <cell r="C226">
            <v>19.622940000000003</v>
          </cell>
        </row>
        <row r="227">
          <cell r="A227" t="str">
            <v>PFV POZO ALMONTE SOLAR III</v>
          </cell>
          <cell r="C227">
            <v>39.063649999999974</v>
          </cell>
        </row>
        <row r="228">
          <cell r="A228" t="str">
            <v>PFV PUERTO SECO SOLAR</v>
          </cell>
          <cell r="C228">
            <v>26.651389999999989</v>
          </cell>
        </row>
        <row r="229">
          <cell r="A229" t="str">
            <v>PFV QUILAPILUN</v>
          </cell>
          <cell r="C229">
            <v>170.82407000000023</v>
          </cell>
        </row>
        <row r="230">
          <cell r="A230" t="str">
            <v>PFV QUILMO</v>
          </cell>
          <cell r="C230">
            <v>5.6395999999999988</v>
          </cell>
        </row>
        <row r="231">
          <cell r="A231" t="str">
            <v>PFV RIO ESCONDIDO</v>
          </cell>
          <cell r="C231">
            <v>323.54818999999975</v>
          </cell>
        </row>
        <row r="232">
          <cell r="A232" t="str">
            <v>PFV SALVADOR</v>
          </cell>
          <cell r="C232">
            <v>106.30892999999998</v>
          </cell>
        </row>
        <row r="233">
          <cell r="A233" t="str">
            <v>PFV SAN ANDRES</v>
          </cell>
          <cell r="C233">
            <v>72.349500000000006</v>
          </cell>
        </row>
        <row r="234">
          <cell r="A234" t="str">
            <v>PFV SAN PEDRO</v>
          </cell>
          <cell r="C234">
            <v>233.12072000000006</v>
          </cell>
        </row>
        <row r="235">
          <cell r="A235" t="str">
            <v>PFV SANTA ISABEL</v>
          </cell>
          <cell r="C235">
            <v>84.956720000000004</v>
          </cell>
        </row>
        <row r="236">
          <cell r="A236" t="str">
            <v>PFV SANTIAGO SOLAR</v>
          </cell>
          <cell r="C236">
            <v>155.59718000000015</v>
          </cell>
        </row>
        <row r="237">
          <cell r="A237" t="str">
            <v>PFV SDGX01</v>
          </cell>
          <cell r="C237">
            <v>1.8489800000000003</v>
          </cell>
        </row>
        <row r="238">
          <cell r="A238" t="str">
            <v>PFV SOL DE LILA</v>
          </cell>
          <cell r="C238">
            <v>367.66178999999931</v>
          </cell>
        </row>
        <row r="239">
          <cell r="A239" t="str">
            <v>PFV SOL DE LOS ANDES</v>
          </cell>
          <cell r="C239">
            <v>200.97224000000003</v>
          </cell>
        </row>
        <row r="240">
          <cell r="A240" t="str">
            <v>PFV SOL DEL DESIERTO</v>
          </cell>
          <cell r="C240">
            <v>563.75433000000044</v>
          </cell>
        </row>
        <row r="241">
          <cell r="A241" t="str">
            <v>PFV SOL DEL NORTE</v>
          </cell>
          <cell r="C241">
            <v>22.181969999999989</v>
          </cell>
        </row>
        <row r="242">
          <cell r="A242" t="str">
            <v>PFV TAMAYA SOLAR</v>
          </cell>
          <cell r="C242">
            <v>266.18739999999997</v>
          </cell>
        </row>
        <row r="243">
          <cell r="A243" t="str">
            <v>PFV TENO SOLAR</v>
          </cell>
          <cell r="C243">
            <v>16.491580000000006</v>
          </cell>
        </row>
        <row r="244">
          <cell r="A244" t="str">
            <v>PFV URIBE SOLAR</v>
          </cell>
          <cell r="C244">
            <v>109.22383000000005</v>
          </cell>
        </row>
        <row r="245">
          <cell r="A245" t="str">
            <v>PFV USYA</v>
          </cell>
          <cell r="C245">
            <v>125.11301000000007</v>
          </cell>
        </row>
        <row r="246">
          <cell r="A246" t="str">
            <v>PFV VALLE DEL SOL</v>
          </cell>
          <cell r="C246">
            <v>287.58751999999981</v>
          </cell>
        </row>
        <row r="247">
          <cell r="A247" t="str">
            <v>PFV VALLE ESCONDIDO</v>
          </cell>
          <cell r="C247">
            <v>237.12421999999972</v>
          </cell>
        </row>
        <row r="248">
          <cell r="A248" t="str">
            <v>PFV VENEZIA SOLAR</v>
          </cell>
          <cell r="C248">
            <v>0</v>
          </cell>
        </row>
        <row r="249">
          <cell r="A249" t="str">
            <v>PFV WILLKA</v>
          </cell>
          <cell r="C249">
            <v>73.081289999999981</v>
          </cell>
        </row>
        <row r="250">
          <cell r="A250" t="str">
            <v>PMG PFV SOLAR PALERMO</v>
          </cell>
          <cell r="C250">
            <v>0</v>
          </cell>
        </row>
        <row r="251">
          <cell r="A251" t="str">
            <v>PMGD HP ALLIPEN</v>
          </cell>
          <cell r="C251">
            <v>20.64461</v>
          </cell>
        </row>
        <row r="252">
          <cell r="A252" t="str">
            <v>PMGD HP ALTO HOSPICIO</v>
          </cell>
          <cell r="C252">
            <v>7.6575300000000102</v>
          </cell>
        </row>
        <row r="253">
          <cell r="A253" t="str">
            <v>PMGD HP ARRAYAN</v>
          </cell>
          <cell r="C253">
            <v>1.9620000000000005E-2</v>
          </cell>
        </row>
        <row r="254">
          <cell r="A254" t="str">
            <v>PMGD HP AUXILIAR DEL MAIPO</v>
          </cell>
          <cell r="C254">
            <v>18.95347000000001</v>
          </cell>
        </row>
        <row r="255">
          <cell r="A255" t="str">
            <v>PMGD HP BOQUIAMARGO</v>
          </cell>
          <cell r="C255">
            <v>0</v>
          </cell>
        </row>
        <row r="256">
          <cell r="A256" t="str">
            <v>PMGD HP BUREO</v>
          </cell>
          <cell r="C256">
            <v>6.7643300000000002</v>
          </cell>
        </row>
        <row r="257">
          <cell r="A257" t="str">
            <v>PMGD HP CALIBORO</v>
          </cell>
          <cell r="C257">
            <v>7.0983800000000068</v>
          </cell>
        </row>
        <row r="258">
          <cell r="A258" t="str">
            <v>PMGD HP CAVANCHA</v>
          </cell>
          <cell r="C258">
            <v>2.6213999999999995</v>
          </cell>
        </row>
        <row r="259">
          <cell r="A259" t="str">
            <v>PMGD HP CENTRAL EL ATAJO</v>
          </cell>
          <cell r="C259">
            <v>5.5477399999999992</v>
          </cell>
        </row>
        <row r="260">
          <cell r="A260" t="str">
            <v>PMGD HP CENTRAL HIDROELECTRICA CHILCO</v>
          </cell>
          <cell r="C260">
            <v>0</v>
          </cell>
        </row>
        <row r="261">
          <cell r="A261" t="str">
            <v>PMGD HP CHANLEUFU II</v>
          </cell>
          <cell r="C261">
            <v>16.807560000000006</v>
          </cell>
        </row>
        <row r="262">
          <cell r="A262" t="str">
            <v>PMGD HP COLLIL</v>
          </cell>
          <cell r="C262">
            <v>26.314989999999991</v>
          </cell>
        </row>
        <row r="263">
          <cell r="A263" t="str">
            <v>PMGD HP CONTRA</v>
          </cell>
          <cell r="C263">
            <v>0</v>
          </cell>
        </row>
        <row r="264">
          <cell r="A264" t="str">
            <v>PMGD HP COSAPILLA</v>
          </cell>
          <cell r="C264">
            <v>3.6157000000000021</v>
          </cell>
        </row>
        <row r="265">
          <cell r="A265" t="str">
            <v>PMGD HP CUMPEO</v>
          </cell>
          <cell r="C265">
            <v>16.714399999999998</v>
          </cell>
        </row>
        <row r="266">
          <cell r="A266" t="str">
            <v>PMGD HP CURILEUFU</v>
          </cell>
          <cell r="C266">
            <v>0</v>
          </cell>
        </row>
        <row r="267">
          <cell r="A267" t="str">
            <v>PMGD HP DON WALTERIO</v>
          </cell>
          <cell r="C267">
            <v>20.257560000000009</v>
          </cell>
        </row>
        <row r="268">
          <cell r="A268" t="str">
            <v>PMGD HP DONGO</v>
          </cell>
          <cell r="C268">
            <v>16.050520000000002</v>
          </cell>
        </row>
        <row r="269">
          <cell r="A269" t="str">
            <v>PMGD HP DONGUIL</v>
          </cell>
          <cell r="C269">
            <v>1.0560699999999998</v>
          </cell>
        </row>
        <row r="270">
          <cell r="A270" t="str">
            <v>PMGD HP DOÑA HILDA</v>
          </cell>
          <cell r="C270">
            <v>3.031849999999999</v>
          </cell>
        </row>
        <row r="271">
          <cell r="A271" t="str">
            <v>PMGD HP DOSAL</v>
          </cell>
          <cell r="C271">
            <v>0</v>
          </cell>
        </row>
        <row r="272">
          <cell r="A272" t="str">
            <v>PMGD HP EL AGRIO</v>
          </cell>
          <cell r="C272">
            <v>9.3304100000000023</v>
          </cell>
        </row>
        <row r="273">
          <cell r="A273" t="str">
            <v>PMGD HP EL ARRAYAN</v>
          </cell>
          <cell r="C273">
            <v>1.2860900000000006</v>
          </cell>
        </row>
        <row r="274">
          <cell r="A274" t="str">
            <v>PMGD HP EL BRINCO</v>
          </cell>
          <cell r="C274">
            <v>0.56574999999999931</v>
          </cell>
        </row>
        <row r="275">
          <cell r="A275" t="str">
            <v>PMGD HP EL CANELO</v>
          </cell>
          <cell r="C275">
            <v>24.806379999999976</v>
          </cell>
        </row>
        <row r="276">
          <cell r="A276" t="str">
            <v>PMGD HP EL COLORADO</v>
          </cell>
          <cell r="C276">
            <v>7.2313500000000008</v>
          </cell>
        </row>
        <row r="277">
          <cell r="A277" t="str">
            <v>PMGD HP EL DIUTO</v>
          </cell>
          <cell r="C277">
            <v>19.689170000000001</v>
          </cell>
        </row>
        <row r="278">
          <cell r="A278" t="str">
            <v>PMGD HP EL GALPON</v>
          </cell>
          <cell r="C278">
            <v>6.4617599999999999</v>
          </cell>
        </row>
        <row r="279">
          <cell r="A279" t="str">
            <v>PMGD HP EL LLANO</v>
          </cell>
          <cell r="C279">
            <v>1.5082000000000007</v>
          </cell>
        </row>
        <row r="280">
          <cell r="A280" t="str">
            <v>PMGD HP EL MANZANO (MELIPEUCO)</v>
          </cell>
          <cell r="C280">
            <v>27.293539999999975</v>
          </cell>
        </row>
        <row r="281">
          <cell r="A281" t="str">
            <v>PMGD HP EL MIRADOR</v>
          </cell>
          <cell r="C281">
            <v>0.55068999999999979</v>
          </cell>
        </row>
        <row r="282">
          <cell r="A282" t="str">
            <v>PMGD HP EL TARTARO</v>
          </cell>
          <cell r="C282">
            <v>0</v>
          </cell>
        </row>
        <row r="283">
          <cell r="A283" t="str">
            <v>PMGD HP EL TORO Nº2</v>
          </cell>
          <cell r="C283">
            <v>7.8736400000000062</v>
          </cell>
        </row>
        <row r="284">
          <cell r="A284" t="str">
            <v>PMGD HP ENSENADA</v>
          </cell>
          <cell r="C284">
            <v>7.6028499999999992</v>
          </cell>
        </row>
        <row r="285">
          <cell r="A285" t="str">
            <v>PMGD HP EYZAGUIRRE</v>
          </cell>
          <cell r="C285">
            <v>1.9697000000000007</v>
          </cell>
        </row>
        <row r="286">
          <cell r="A286" t="str">
            <v>PMGD HP LA ARENA</v>
          </cell>
          <cell r="C286">
            <v>22.696359999999999</v>
          </cell>
        </row>
        <row r="287">
          <cell r="A287" t="str">
            <v>PMGD HP LA BIFURCADA</v>
          </cell>
          <cell r="C287">
            <v>0.77642999999999951</v>
          </cell>
        </row>
        <row r="288">
          <cell r="A288" t="str">
            <v>PMGD HP LA COMPAÑIA II</v>
          </cell>
          <cell r="C288">
            <v>10.431319999999996</v>
          </cell>
        </row>
        <row r="289">
          <cell r="A289" t="str">
            <v>PMGD HP LA MONTAÑA</v>
          </cell>
          <cell r="C289">
            <v>2.4489699999999988</v>
          </cell>
        </row>
        <row r="290">
          <cell r="A290" t="str">
            <v>PMGD HP LA MONTAÑA II</v>
          </cell>
          <cell r="C290">
            <v>1.7491300000000003</v>
          </cell>
        </row>
        <row r="291">
          <cell r="A291" t="str">
            <v>PMGD HP LA PALOMA</v>
          </cell>
          <cell r="C291">
            <v>3.7000000000000015E-3</v>
          </cell>
        </row>
        <row r="292">
          <cell r="A292" t="str">
            <v>PMGD HP LA VIÑA - ALTO LA VIÑA</v>
          </cell>
          <cell r="C292">
            <v>2.7875599999999987</v>
          </cell>
        </row>
        <row r="293">
          <cell r="A293" t="str">
            <v>PMGD HP LAS FLORES</v>
          </cell>
          <cell r="C293">
            <v>7.9372300000000013</v>
          </cell>
        </row>
        <row r="294">
          <cell r="A294" t="str">
            <v>PMGD HP LAS VERTIENTES</v>
          </cell>
          <cell r="C294">
            <v>2.9552900000000011</v>
          </cell>
        </row>
        <row r="295">
          <cell r="A295" t="str">
            <v>PMGD HP LOS BAJOS</v>
          </cell>
          <cell r="C295">
            <v>24.815489999999976</v>
          </cell>
        </row>
        <row r="296">
          <cell r="A296" t="str">
            <v>PMGD HP LOS COLONOS</v>
          </cell>
          <cell r="C296">
            <v>0</v>
          </cell>
        </row>
        <row r="297">
          <cell r="A297" t="str">
            <v>PMGD HP LOS CORRALES</v>
          </cell>
          <cell r="C297">
            <v>13.053410000000008</v>
          </cell>
        </row>
        <row r="298">
          <cell r="A298" t="str">
            <v>PMGD HP LOS CORRALES II</v>
          </cell>
          <cell r="C298">
            <v>4.2380900000000041</v>
          </cell>
        </row>
        <row r="299">
          <cell r="A299" t="str">
            <v>PMGD HP LOS MORROS</v>
          </cell>
          <cell r="C299">
            <v>7.7847300000000033</v>
          </cell>
        </row>
        <row r="300">
          <cell r="A300" t="str">
            <v>PMGD HP LOS PADRES</v>
          </cell>
          <cell r="C300">
            <v>6.2435</v>
          </cell>
        </row>
        <row r="301">
          <cell r="A301" t="str">
            <v>PMGD HP LOS PORTONES</v>
          </cell>
          <cell r="C301">
            <v>12.814169999999997</v>
          </cell>
        </row>
        <row r="302">
          <cell r="A302" t="str">
            <v>PMGD HP MAISAN</v>
          </cell>
          <cell r="C302">
            <v>2.1770299999999994</v>
          </cell>
        </row>
        <row r="303">
          <cell r="A303" t="str">
            <v>PMGD HP MALLARAUCO</v>
          </cell>
          <cell r="C303">
            <v>22.798459999999995</v>
          </cell>
        </row>
        <row r="304">
          <cell r="A304" t="str">
            <v>PMGD HP MARIA ELENA</v>
          </cell>
          <cell r="C304">
            <v>0.95465999999999962</v>
          </cell>
        </row>
        <row r="305">
          <cell r="A305" t="str">
            <v>PMGD HP MELO</v>
          </cell>
          <cell r="C305">
            <v>13.955749999999997</v>
          </cell>
        </row>
        <row r="306">
          <cell r="A306" t="str">
            <v>PMGD HP MOLINERA VILLARRICA</v>
          </cell>
          <cell r="C306">
            <v>1.485719999999999</v>
          </cell>
        </row>
        <row r="307">
          <cell r="A307" t="str">
            <v>PMGD HP MSA-I</v>
          </cell>
          <cell r="C307">
            <v>12.054830000000008</v>
          </cell>
        </row>
        <row r="308">
          <cell r="A308" t="str">
            <v>PMGD HP MUCHI</v>
          </cell>
          <cell r="C308">
            <v>1.9331200000000008</v>
          </cell>
        </row>
        <row r="309">
          <cell r="A309" t="str">
            <v>PMGD HP MUNILQUE</v>
          </cell>
          <cell r="C309">
            <v>2.6777100000000007</v>
          </cell>
        </row>
        <row r="310">
          <cell r="A310" t="str">
            <v>PMGD HP MUNILQUE II</v>
          </cell>
          <cell r="C310">
            <v>2.8998100000000013</v>
          </cell>
        </row>
        <row r="311">
          <cell r="A311" t="str">
            <v>PMGD HP PANGUIPULLI [En_Revision]</v>
          </cell>
          <cell r="C311">
            <v>0</v>
          </cell>
        </row>
        <row r="312">
          <cell r="A312" t="str">
            <v>PMGD HP PEHUI</v>
          </cell>
          <cell r="C312">
            <v>4.4859299999999953</v>
          </cell>
        </row>
        <row r="313">
          <cell r="A313" t="str">
            <v>PMGD HP PICHILONCO</v>
          </cell>
          <cell r="C313">
            <v>5.1561500000000002</v>
          </cell>
        </row>
        <row r="314">
          <cell r="A314" t="str">
            <v>PMGD HP PIUTEL</v>
          </cell>
          <cell r="C314">
            <v>1.6952700000000009</v>
          </cell>
        </row>
        <row r="315">
          <cell r="A315" t="str">
            <v>PMGD HP PUCLARO</v>
          </cell>
          <cell r="C315">
            <v>5.3143800000000034</v>
          </cell>
        </row>
        <row r="316">
          <cell r="A316" t="str">
            <v>PMGD HP PURISIMA</v>
          </cell>
          <cell r="C316">
            <v>2.0030799999999989</v>
          </cell>
        </row>
        <row r="317">
          <cell r="A317" t="str">
            <v>PMGD HP QUILLAILEO</v>
          </cell>
          <cell r="C317">
            <v>0.68418000000000023</v>
          </cell>
        </row>
        <row r="318">
          <cell r="A318" t="str">
            <v>PMGD HP RECA</v>
          </cell>
          <cell r="C318">
            <v>7.9386100000000024</v>
          </cell>
        </row>
        <row r="319">
          <cell r="A319" t="str">
            <v>PMGD HP RIO MULCHEN</v>
          </cell>
          <cell r="C319">
            <v>8.0481999999999996</v>
          </cell>
        </row>
        <row r="320">
          <cell r="A320" t="str">
            <v>PMGD HP RIO TRUENO</v>
          </cell>
          <cell r="C320">
            <v>18.539769999999994</v>
          </cell>
        </row>
        <row r="321">
          <cell r="A321" t="str">
            <v>PMGD HP ROBLERIA</v>
          </cell>
          <cell r="C321">
            <v>9.2085599999999985</v>
          </cell>
        </row>
        <row r="322">
          <cell r="A322" t="str">
            <v>PMGD HP SANTA ELENA</v>
          </cell>
          <cell r="C322">
            <v>7.8965100000000037</v>
          </cell>
        </row>
        <row r="323">
          <cell r="A323" t="str">
            <v>PMGD HP SANTA ISABEL</v>
          </cell>
          <cell r="C323">
            <v>3.9031399999999992</v>
          </cell>
        </row>
        <row r="324">
          <cell r="A324" t="str">
            <v>PMGD HP SANTA ROSA</v>
          </cell>
          <cell r="C324">
            <v>3.6030900000000008</v>
          </cell>
        </row>
        <row r="325">
          <cell r="A325" t="str">
            <v>PMGD HP SAUCE ANDES [NO_MOSTRAR]</v>
          </cell>
          <cell r="C325">
            <v>2.8836700000000017</v>
          </cell>
        </row>
        <row r="326">
          <cell r="A326" t="str">
            <v>PMGD HP TRAILELFU</v>
          </cell>
          <cell r="C326">
            <v>9.2132099999999948</v>
          </cell>
        </row>
        <row r="327">
          <cell r="A327" t="str">
            <v>PMGD HP TRANCA DEL TORO</v>
          </cell>
          <cell r="C327">
            <v>4.9800000000000004E-2</v>
          </cell>
        </row>
        <row r="328">
          <cell r="A328" t="str">
            <v>PMGD HP TRANQUIL</v>
          </cell>
          <cell r="C328">
            <v>13.856229999999995</v>
          </cell>
        </row>
        <row r="329">
          <cell r="A329" t="str">
            <v>PMGD HP TRUFULTRUFUL</v>
          </cell>
          <cell r="C329">
            <v>6.758709999999998</v>
          </cell>
        </row>
        <row r="330">
          <cell r="A330" t="str">
            <v>PMGD PE EL ARREBOL</v>
          </cell>
          <cell r="C330">
            <v>29.677079999999986</v>
          </cell>
        </row>
        <row r="331">
          <cell r="A331" t="str">
            <v>PMGD PE EL NOGAL</v>
          </cell>
          <cell r="C331">
            <v>21.829339999999998</v>
          </cell>
        </row>
        <row r="332">
          <cell r="A332" t="str">
            <v>PMGD PE HUAJACHE</v>
          </cell>
          <cell r="C332">
            <v>19.220380000000013</v>
          </cell>
        </row>
        <row r="333">
          <cell r="A333" t="str">
            <v>PMGD PE LAS PEÑAS</v>
          </cell>
          <cell r="C333">
            <v>32.648849999999989</v>
          </cell>
        </row>
        <row r="334">
          <cell r="A334" t="str">
            <v>PMGD PE LEBU III</v>
          </cell>
          <cell r="C334">
            <v>4.2572299999999998</v>
          </cell>
        </row>
        <row r="335">
          <cell r="A335" t="str">
            <v>PMGD PE RAKI</v>
          </cell>
          <cell r="C335">
            <v>25.475329999999992</v>
          </cell>
        </row>
        <row r="336">
          <cell r="A336" t="str">
            <v>PMGD PE UCUQUER</v>
          </cell>
          <cell r="C336">
            <v>15.254739999999993</v>
          </cell>
        </row>
        <row r="337">
          <cell r="A337" t="str">
            <v>PMGD PFV  ARGOMEDO</v>
          </cell>
          <cell r="C337">
            <v>13.08878</v>
          </cell>
        </row>
        <row r="338">
          <cell r="A338" t="str">
            <v>PMGD PFV  COCINILLAS</v>
          </cell>
          <cell r="C338">
            <v>6.0583199999999975</v>
          </cell>
        </row>
        <row r="339">
          <cell r="A339" t="str">
            <v>PMGD PFV  LAS MOLLACAS</v>
          </cell>
          <cell r="C339">
            <v>2.9278400000000038</v>
          </cell>
        </row>
        <row r="340">
          <cell r="A340" t="str">
            <v>PMGD PFV  SANTA CAROLINA</v>
          </cell>
          <cell r="C340">
            <v>5.2276200000000008</v>
          </cell>
        </row>
        <row r="341">
          <cell r="A341" t="str">
            <v>PMGD PFV ALBOR SOLAR</v>
          </cell>
          <cell r="C341">
            <v>9.3329499999999967</v>
          </cell>
        </row>
        <row r="342">
          <cell r="A342" t="str">
            <v>PMGD PFV ALICAHUE</v>
          </cell>
          <cell r="C342">
            <v>5.395920000000002</v>
          </cell>
        </row>
        <row r="343">
          <cell r="A343" t="str">
            <v>PMGD PFV ALTO SOLAR</v>
          </cell>
          <cell r="C343">
            <v>1.9972799999999973</v>
          </cell>
        </row>
        <row r="344">
          <cell r="A344" t="str">
            <v>PMGD PFV ALTOS DE TILTIL</v>
          </cell>
          <cell r="C344">
            <v>3.5546299999999991</v>
          </cell>
        </row>
        <row r="345">
          <cell r="A345" t="str">
            <v>PMGD PFV ALTURAS DE OVALLE</v>
          </cell>
          <cell r="C345">
            <v>9.1073999999999966</v>
          </cell>
        </row>
        <row r="346">
          <cell r="A346" t="str">
            <v>PMGD PFV AMPARO DEL SOL</v>
          </cell>
          <cell r="C346">
            <v>6.5425799999999956</v>
          </cell>
        </row>
        <row r="347">
          <cell r="A347" t="str">
            <v>PMGD PFV ANAKENA</v>
          </cell>
          <cell r="C347">
            <v>23.804219999999994</v>
          </cell>
        </row>
        <row r="348">
          <cell r="A348" t="str">
            <v>PMGD PFV ANTONIA SOLAR</v>
          </cell>
          <cell r="C348">
            <v>4.9662499999999978</v>
          </cell>
        </row>
        <row r="349">
          <cell r="A349" t="str">
            <v>PMGD PFV AÑUÑUCA DEL VERANO SOLAR</v>
          </cell>
          <cell r="C349">
            <v>0</v>
          </cell>
        </row>
        <row r="350">
          <cell r="A350" t="str">
            <v>PMGD PFV ARICA</v>
          </cell>
          <cell r="C350">
            <v>4.6309100000000001</v>
          </cell>
        </row>
        <row r="351">
          <cell r="A351" t="str">
            <v>PMGD PFV ARIZTIA</v>
          </cell>
          <cell r="C351">
            <v>4.8201099999999988</v>
          </cell>
        </row>
        <row r="352">
          <cell r="A352" t="str">
            <v>PMGD PFV ARMAZONES</v>
          </cell>
          <cell r="C352">
            <v>9.5673199999999916</v>
          </cell>
        </row>
        <row r="353">
          <cell r="A353" t="str">
            <v>PMGD PFV AROMO DEL VERANO SOLAR</v>
          </cell>
          <cell r="C353">
            <v>4.7132399999999981</v>
          </cell>
        </row>
        <row r="354">
          <cell r="A354" t="str">
            <v>PMGD PFV ASTILLAS</v>
          </cell>
          <cell r="C354">
            <v>24.524639999999994</v>
          </cell>
        </row>
        <row r="355">
          <cell r="A355" t="str">
            <v>PMGD PFV AVEL SOLAR</v>
          </cell>
          <cell r="C355">
            <v>18.718170000000008</v>
          </cell>
        </row>
        <row r="356">
          <cell r="A356" t="str">
            <v>PMGD PFV AVELLANO SOLAR</v>
          </cell>
          <cell r="C356">
            <v>0.84900999999999993</v>
          </cell>
        </row>
        <row r="357">
          <cell r="A357" t="str">
            <v>PMGD PFV AVILES</v>
          </cell>
          <cell r="C357">
            <v>14.104889999999996</v>
          </cell>
        </row>
        <row r="358">
          <cell r="A358" t="str">
            <v>PMGD PFV AYLA SOLAR</v>
          </cell>
          <cell r="C358">
            <v>10.708080000000008</v>
          </cell>
        </row>
        <row r="359">
          <cell r="A359" t="str">
            <v>PMGD PFV BELLAVISTA</v>
          </cell>
          <cell r="C359">
            <v>3.7673099999999993</v>
          </cell>
        </row>
        <row r="360">
          <cell r="A360" t="str">
            <v>PMGD PFV BELLAVISTA 1</v>
          </cell>
          <cell r="C360">
            <v>22.66951999999997</v>
          </cell>
        </row>
        <row r="361">
          <cell r="A361" t="str">
            <v>PMGD PFV BERGAMO</v>
          </cell>
          <cell r="C361">
            <v>4.4901499999999999</v>
          </cell>
        </row>
        <row r="362">
          <cell r="A362" t="str">
            <v>PMGD PFV BERRUECO</v>
          </cell>
          <cell r="C362">
            <v>18.699470000000009</v>
          </cell>
        </row>
        <row r="363">
          <cell r="A363" t="str">
            <v>PMGD PFV BLU</v>
          </cell>
          <cell r="C363">
            <v>1.4952499999999997</v>
          </cell>
        </row>
        <row r="364">
          <cell r="A364" t="str">
            <v>PMGD PFV BULNES LOS BARONES</v>
          </cell>
          <cell r="C364">
            <v>4.2857700000000003</v>
          </cell>
        </row>
        <row r="365">
          <cell r="A365" t="str">
            <v>PMGD PFV CABILDO SUNLIGHT</v>
          </cell>
          <cell r="C365">
            <v>19.268700000000013</v>
          </cell>
        </row>
        <row r="366">
          <cell r="A366" t="str">
            <v>PMGD PFV CABILSOL</v>
          </cell>
          <cell r="C366">
            <v>5.2001300000000032</v>
          </cell>
        </row>
        <row r="367">
          <cell r="A367" t="str">
            <v>PMGD PFV CABRERO SOLAR</v>
          </cell>
          <cell r="C367">
            <v>11.281099999999995</v>
          </cell>
        </row>
        <row r="368">
          <cell r="A368" t="str">
            <v>PMGD PFV CACHIYUYO SOLAR II</v>
          </cell>
          <cell r="C368">
            <v>26.333130000000004</v>
          </cell>
        </row>
        <row r="369">
          <cell r="A369" t="str">
            <v>PMGD PFV CAIMI</v>
          </cell>
          <cell r="C369">
            <v>0.13169999999999998</v>
          </cell>
        </row>
        <row r="370">
          <cell r="A370" t="str">
            <v>PMGD PFV CALAMA SOLAR</v>
          </cell>
          <cell r="C370">
            <v>29.781999999999996</v>
          </cell>
        </row>
        <row r="371">
          <cell r="A371" t="str">
            <v>PMGD PFV CALLE LARGA</v>
          </cell>
          <cell r="C371">
            <v>6.6644800000000028</v>
          </cell>
        </row>
        <row r="372">
          <cell r="A372" t="str">
            <v>PMGD PFV CANDELARIA SOLAR</v>
          </cell>
          <cell r="C372">
            <v>5.7314000000000025</v>
          </cell>
        </row>
        <row r="373">
          <cell r="A373" t="str">
            <v>PMGD PFV CANELILLO</v>
          </cell>
          <cell r="C373">
            <v>6.1264999999999983</v>
          </cell>
        </row>
        <row r="374">
          <cell r="A374" t="str">
            <v>PMGD PFV CANESA SOLAR</v>
          </cell>
          <cell r="C374">
            <v>7.1452399999999976</v>
          </cell>
        </row>
        <row r="375">
          <cell r="A375" t="str">
            <v>PMGD PFV CANTERA</v>
          </cell>
          <cell r="C375">
            <v>4.150170000000001</v>
          </cell>
        </row>
        <row r="376">
          <cell r="A376" t="str">
            <v>PMGD PFV CAÑONES SUNLIGHT</v>
          </cell>
          <cell r="C376">
            <v>18.60766000000001</v>
          </cell>
        </row>
        <row r="377">
          <cell r="A377" t="str">
            <v>PMGD PFV CARA DE GALLO</v>
          </cell>
          <cell r="C377">
            <v>0.41182000000000007</v>
          </cell>
        </row>
        <row r="378">
          <cell r="A378" t="str">
            <v>PMGD PFV CARACOLES</v>
          </cell>
          <cell r="C378">
            <v>5.3930099999999994</v>
          </cell>
        </row>
        <row r="379">
          <cell r="A379" t="str">
            <v>PMGD PFV CASABERMEJA</v>
          </cell>
          <cell r="C379">
            <v>13.628829999999986</v>
          </cell>
        </row>
        <row r="380">
          <cell r="A380" t="str">
            <v>PMGD PFV CASUTO</v>
          </cell>
          <cell r="C380">
            <v>5.1748799999999999</v>
          </cell>
        </row>
        <row r="381">
          <cell r="A381" t="str">
            <v>PMGD PFV CATAN SOLAR</v>
          </cell>
          <cell r="C381">
            <v>6.5166799999999991</v>
          </cell>
        </row>
        <row r="382">
          <cell r="A382" t="str">
            <v>PMGD PFV CATEMU</v>
          </cell>
          <cell r="C382">
            <v>4.4194799999999974</v>
          </cell>
        </row>
        <row r="383">
          <cell r="A383" t="str">
            <v>PMGD PFV CAUQUENES</v>
          </cell>
          <cell r="C383">
            <v>4.4106900000000016</v>
          </cell>
        </row>
        <row r="384">
          <cell r="A384" t="str">
            <v>PMGD PFV CENTAURO SOLAR</v>
          </cell>
          <cell r="C384">
            <v>0</v>
          </cell>
        </row>
        <row r="385">
          <cell r="A385" t="str">
            <v>PMGD PFV CENTRAL LLIU LLIU (FOSTER)</v>
          </cell>
          <cell r="C385">
            <v>5.6673199999999966</v>
          </cell>
        </row>
        <row r="386">
          <cell r="A386" t="str">
            <v>PMGD PFV CHACABUCO</v>
          </cell>
          <cell r="C386">
            <v>22.974330000000005</v>
          </cell>
        </row>
        <row r="387">
          <cell r="A387" t="str">
            <v>PMGD PFV CHALINGA SOLAR</v>
          </cell>
          <cell r="C387">
            <v>6.5691799999999994</v>
          </cell>
        </row>
        <row r="388">
          <cell r="A388" t="str">
            <v>PMGD PFV CHANCON</v>
          </cell>
          <cell r="C388">
            <v>4.7252500000000017</v>
          </cell>
        </row>
        <row r="389">
          <cell r="A389" t="str">
            <v>PMGD PFV CHILENER</v>
          </cell>
          <cell r="C389">
            <v>0.11299000000000003</v>
          </cell>
        </row>
        <row r="390">
          <cell r="A390" t="str">
            <v>PMGD PFV CHIMBARONGO</v>
          </cell>
          <cell r="C390">
            <v>4.0071900000000005</v>
          </cell>
        </row>
        <row r="391">
          <cell r="A391" t="str">
            <v>PMGD PFV CHUCHIÑI</v>
          </cell>
          <cell r="C391">
            <v>5.4452599999999993</v>
          </cell>
        </row>
        <row r="392">
          <cell r="A392" t="str">
            <v>PMGD PFV CIPRES</v>
          </cell>
          <cell r="C392">
            <v>12.559710000000001</v>
          </cell>
        </row>
        <row r="393">
          <cell r="A393" t="str">
            <v>PMGD PFV CITRINO</v>
          </cell>
          <cell r="C393">
            <v>4.5196800000000001</v>
          </cell>
        </row>
        <row r="394">
          <cell r="A394" t="str">
            <v>PMGD PFV CKILIR</v>
          </cell>
          <cell r="C394">
            <v>24.177460000000004</v>
          </cell>
        </row>
        <row r="395">
          <cell r="A395" t="str">
            <v>PMGD PFV CLEMENTINA</v>
          </cell>
          <cell r="C395">
            <v>5.6919799999999956</v>
          </cell>
        </row>
        <row r="396">
          <cell r="A396" t="str">
            <v>PMGD PFV COCHARCAS</v>
          </cell>
          <cell r="C396">
            <v>5.41812</v>
          </cell>
        </row>
        <row r="397">
          <cell r="A397" t="str">
            <v>PMGD PFV COINCO</v>
          </cell>
          <cell r="C397">
            <v>0.78887000000000018</v>
          </cell>
        </row>
        <row r="398">
          <cell r="A398" t="str">
            <v>PMGD PFV COLCHAGUA</v>
          </cell>
          <cell r="C398">
            <v>4.3798700000000004</v>
          </cell>
        </row>
        <row r="399">
          <cell r="A399" t="str">
            <v>PMGD PFV COLINA</v>
          </cell>
          <cell r="C399">
            <v>17.132689999999993</v>
          </cell>
        </row>
        <row r="400">
          <cell r="A400" t="str">
            <v>PMGD PFV COLTAUCO ALMENDRO</v>
          </cell>
          <cell r="C400">
            <v>2.5992100000000002</v>
          </cell>
        </row>
        <row r="401">
          <cell r="A401" t="str">
            <v>PMGD PFV CONCON</v>
          </cell>
          <cell r="C401">
            <v>0</v>
          </cell>
        </row>
        <row r="402">
          <cell r="A402" t="str">
            <v>PMGD PFV CONDOR CHEPICA</v>
          </cell>
          <cell r="C402">
            <v>1.1667599999999996</v>
          </cell>
        </row>
        <row r="403">
          <cell r="A403" t="str">
            <v>PMGD PFV CONDOR PELVIN</v>
          </cell>
          <cell r="C403">
            <v>5.445619999999999</v>
          </cell>
        </row>
        <row r="404">
          <cell r="A404" t="str">
            <v>PMGD PFV CONDOR PETORCA</v>
          </cell>
          <cell r="C404">
            <v>2.8887600000000009</v>
          </cell>
        </row>
        <row r="405">
          <cell r="A405" t="str">
            <v>PMGD PFV CORDILLERILLA SOLAR</v>
          </cell>
          <cell r="C405">
            <v>0.30981999999999993</v>
          </cell>
        </row>
        <row r="406">
          <cell r="A406" t="str">
            <v>PMGD PFV CORSO</v>
          </cell>
          <cell r="C406">
            <v>5.3310000000000003E-2</v>
          </cell>
        </row>
        <row r="407">
          <cell r="A407" t="str">
            <v>PMGD PFV CORTIJO</v>
          </cell>
          <cell r="C407">
            <v>19.822639999999996</v>
          </cell>
        </row>
        <row r="408">
          <cell r="A408" t="str">
            <v>PMGD PFV COVADONGA</v>
          </cell>
          <cell r="C408">
            <v>25.915929999999978</v>
          </cell>
        </row>
        <row r="409">
          <cell r="A409" t="str">
            <v>PMGD PFV CRUCERO</v>
          </cell>
          <cell r="C409">
            <v>4.8084899999999964</v>
          </cell>
        </row>
        <row r="410">
          <cell r="A410" t="str">
            <v>PMGD PFV CRUZ SOLAR</v>
          </cell>
          <cell r="C410">
            <v>7.1838000000000024</v>
          </cell>
        </row>
        <row r="411">
          <cell r="A411" t="str">
            <v>PMGD PFV CURACAVI</v>
          </cell>
          <cell r="C411">
            <v>6.179190000000002</v>
          </cell>
        </row>
        <row r="412">
          <cell r="A412" t="str">
            <v>PMGD PFV CUZ CUZ</v>
          </cell>
          <cell r="C412">
            <v>5.3840599999999981</v>
          </cell>
        </row>
        <row r="413">
          <cell r="A413" t="str">
            <v>PMGD PFV DADINCO</v>
          </cell>
          <cell r="C413">
            <v>6.0459599999999982</v>
          </cell>
        </row>
        <row r="414">
          <cell r="A414" t="str">
            <v>PMGD PFV DARLIN SOLAR</v>
          </cell>
          <cell r="C414">
            <v>18.873020000000015</v>
          </cell>
        </row>
        <row r="415">
          <cell r="A415" t="str">
            <v>PMGD PFV DIEGO DE ALMAGRO SOLAR</v>
          </cell>
          <cell r="C415">
            <v>24.876409999999982</v>
          </cell>
        </row>
        <row r="416">
          <cell r="A416" t="str">
            <v>PMGD PFV DON ANDRONICO</v>
          </cell>
          <cell r="C416">
            <v>5.2942999999999998</v>
          </cell>
        </row>
        <row r="417">
          <cell r="A417" t="str">
            <v>PMGD PFV DON ENRIQUE</v>
          </cell>
          <cell r="C417">
            <v>22.783669999999979</v>
          </cell>
        </row>
        <row r="418">
          <cell r="A418" t="str">
            <v>PMGD PFV DON EUGENIO</v>
          </cell>
          <cell r="C418">
            <v>4.1022300000000032</v>
          </cell>
        </row>
        <row r="419">
          <cell r="A419" t="str">
            <v>PMGD PFV DON JORGE (EX PERALILLO)</v>
          </cell>
          <cell r="C419">
            <v>7.0959300000000018</v>
          </cell>
        </row>
        <row r="420">
          <cell r="A420" t="str">
            <v>PMGD PFV DON MARIANO</v>
          </cell>
          <cell r="C420">
            <v>5.2999199999999984</v>
          </cell>
        </row>
        <row r="421">
          <cell r="A421" t="str">
            <v>PMGD PFV DON MARTIN</v>
          </cell>
          <cell r="C421">
            <v>4.9457399999999963</v>
          </cell>
        </row>
        <row r="422">
          <cell r="A422" t="str">
            <v>PMGD PFV DON MATIAS</v>
          </cell>
          <cell r="C422">
            <v>0.78226000000000007</v>
          </cell>
        </row>
        <row r="423">
          <cell r="A423" t="str">
            <v>PMGD PFV DON RODRIGO</v>
          </cell>
          <cell r="C423">
            <v>6.0820199999999991</v>
          </cell>
        </row>
        <row r="424">
          <cell r="A424" t="str">
            <v>PMGD PFV DOÑA IGNA</v>
          </cell>
          <cell r="C424">
            <v>1.8798599999999999</v>
          </cell>
        </row>
        <row r="425">
          <cell r="A425" t="str">
            <v>PMGD PFV DOÑIHUE</v>
          </cell>
          <cell r="C425">
            <v>16.024269999999994</v>
          </cell>
        </row>
        <row r="426">
          <cell r="A426" t="str">
            <v>PMGD PFV DUQUECO SOLAR</v>
          </cell>
          <cell r="C426">
            <v>19.966900000000006</v>
          </cell>
        </row>
        <row r="427">
          <cell r="A427" t="str">
            <v>PMGD PFV EA SF GRANEROS</v>
          </cell>
          <cell r="C427">
            <v>0</v>
          </cell>
        </row>
        <row r="428">
          <cell r="A428" t="str">
            <v>PMGD PFV ECLIPSE SOLAR</v>
          </cell>
          <cell r="C428">
            <v>14.107619999999997</v>
          </cell>
        </row>
        <row r="429">
          <cell r="A429" t="str">
            <v>PMGD PFV EL BOCO</v>
          </cell>
          <cell r="C429">
            <v>14.062510000000009</v>
          </cell>
        </row>
        <row r="430">
          <cell r="A430" t="str">
            <v>PMGD PFV EL CARDENAL</v>
          </cell>
          <cell r="C430">
            <v>0</v>
          </cell>
        </row>
        <row r="431">
          <cell r="A431" t="str">
            <v>PMGD PFV EL CASTAÑO</v>
          </cell>
          <cell r="C431">
            <v>11.779440000000001</v>
          </cell>
        </row>
        <row r="432">
          <cell r="A432" t="str">
            <v>PMGD PFV EL CERNICALO</v>
          </cell>
          <cell r="C432">
            <v>3.4531500000000004</v>
          </cell>
        </row>
        <row r="433">
          <cell r="A433" t="str">
            <v>PMGD PFV EL CERNICALO II</v>
          </cell>
          <cell r="C433">
            <v>3.2258399999999972</v>
          </cell>
        </row>
        <row r="434">
          <cell r="A434" t="str">
            <v>PMGD PFV EL CHERCAN</v>
          </cell>
          <cell r="C434">
            <v>6.8465299999999996</v>
          </cell>
        </row>
        <row r="435">
          <cell r="A435" t="str">
            <v>PMGD PFV EL CHINCOL</v>
          </cell>
          <cell r="C435">
            <v>6.3319800000000024</v>
          </cell>
        </row>
        <row r="436">
          <cell r="A436" t="str">
            <v>PMGD PFV EL CHUCAO</v>
          </cell>
          <cell r="C436">
            <v>5.3277400000000048</v>
          </cell>
        </row>
        <row r="437">
          <cell r="A437" t="str">
            <v>PMGD PFV EL CONDOR</v>
          </cell>
          <cell r="C437">
            <v>2.2269499999999991</v>
          </cell>
        </row>
        <row r="438">
          <cell r="A438" t="str">
            <v>PMGD PFV EL CUERVO</v>
          </cell>
          <cell r="C438">
            <v>1.1713600000000002</v>
          </cell>
        </row>
        <row r="439">
          <cell r="A439" t="str">
            <v>PMGD PFV EL DIVISADERO</v>
          </cell>
          <cell r="C439">
            <v>7.1150099999999989</v>
          </cell>
        </row>
        <row r="440">
          <cell r="A440" t="str">
            <v>PMGD PFV EL ESTERO</v>
          </cell>
          <cell r="C440">
            <v>3.9244399999999993</v>
          </cell>
        </row>
        <row r="441">
          <cell r="A441" t="str">
            <v>PMGD PFV EL FLAMENCO</v>
          </cell>
          <cell r="C441">
            <v>16.980890000000002</v>
          </cell>
        </row>
        <row r="442">
          <cell r="A442" t="str">
            <v>PMGD PFV EL GAVIOTIN</v>
          </cell>
          <cell r="C442">
            <v>9.9984599999999997</v>
          </cell>
        </row>
        <row r="443">
          <cell r="A443" t="str">
            <v>PMGD PFV EL GUANACO SOLAR</v>
          </cell>
          <cell r="C443">
            <v>19.632179999999977</v>
          </cell>
        </row>
        <row r="444">
          <cell r="A444" t="str">
            <v>PMGD PFV EL HUASO</v>
          </cell>
          <cell r="C444">
            <v>5.1320600000000018</v>
          </cell>
        </row>
        <row r="445">
          <cell r="A445" t="str">
            <v>PMGD PFV EL LAUREL</v>
          </cell>
          <cell r="C445">
            <v>13.435109999999998</v>
          </cell>
        </row>
        <row r="446">
          <cell r="A446" t="str">
            <v>PMGD PFV EL LITRE SOLAR</v>
          </cell>
          <cell r="C446">
            <v>19.013840000000005</v>
          </cell>
        </row>
        <row r="447">
          <cell r="A447" t="str">
            <v>PMGD PFV EL MIRLO</v>
          </cell>
          <cell r="C447">
            <v>2.3280000000000002E-2</v>
          </cell>
        </row>
        <row r="448">
          <cell r="A448" t="str">
            <v>PMGD PFV EL MONTE</v>
          </cell>
          <cell r="C448">
            <v>5.8306000000000049</v>
          </cell>
        </row>
        <row r="449">
          <cell r="A449" t="str">
            <v>PMGD PFV EL PICHON</v>
          </cell>
          <cell r="C449">
            <v>1.2006999999999994</v>
          </cell>
        </row>
        <row r="450">
          <cell r="A450" t="str">
            <v>PMGD PFV EL PICURIO</v>
          </cell>
          <cell r="C450">
            <v>5.9906900000000007</v>
          </cell>
        </row>
        <row r="451">
          <cell r="A451" t="str">
            <v>PMGD PFV EL PILPEN</v>
          </cell>
          <cell r="C451">
            <v>6.6751400000000016</v>
          </cell>
        </row>
        <row r="452">
          <cell r="A452" t="str">
            <v>PMGD PFV EL PITIO</v>
          </cell>
          <cell r="C452">
            <v>5.6673299999999971</v>
          </cell>
        </row>
        <row r="453">
          <cell r="A453" t="str">
            <v>PMGD PFV EL PIUQUEN</v>
          </cell>
          <cell r="C453">
            <v>6.1527999999999947</v>
          </cell>
        </row>
        <row r="454">
          <cell r="A454" t="str">
            <v>PMGD PFV EL QUELTEHUE</v>
          </cell>
          <cell r="C454">
            <v>6.2588200000000009</v>
          </cell>
        </row>
        <row r="455">
          <cell r="A455" t="str">
            <v>PMGD PFV EL QUEMADO</v>
          </cell>
          <cell r="C455">
            <v>6.2566599999999983</v>
          </cell>
        </row>
        <row r="456">
          <cell r="A456" t="str">
            <v>PMGD PFV EL QUEULE</v>
          </cell>
          <cell r="C456">
            <v>7.12927</v>
          </cell>
        </row>
        <row r="457">
          <cell r="A457" t="str">
            <v>PMGD PFV EL RAYADOR</v>
          </cell>
          <cell r="C457">
            <v>5.760259999999997</v>
          </cell>
        </row>
        <row r="458">
          <cell r="A458" t="str">
            <v>PMGD PFV EL RESPLANDOR</v>
          </cell>
          <cell r="C458">
            <v>5.6334700000000044</v>
          </cell>
        </row>
        <row r="459">
          <cell r="A459" t="str">
            <v>PMGD PFV EL ROBLE</v>
          </cell>
          <cell r="C459">
            <v>17.724780000000013</v>
          </cell>
        </row>
        <row r="460">
          <cell r="A460" t="str">
            <v>PMGD PFV EL ROMERAL</v>
          </cell>
          <cell r="C460">
            <v>14.897640000000001</v>
          </cell>
        </row>
        <row r="461">
          <cell r="A461" t="str">
            <v>PMGD PFV EL SALITRAL</v>
          </cell>
          <cell r="C461">
            <v>8.1772399999999994</v>
          </cell>
        </row>
        <row r="462">
          <cell r="A462" t="str">
            <v>PMGD PFV EL SAUCE</v>
          </cell>
          <cell r="C462">
            <v>5.9338200000000025</v>
          </cell>
        </row>
        <row r="463">
          <cell r="A463" t="str">
            <v>PMGD PFV EL TIUQUE</v>
          </cell>
          <cell r="C463">
            <v>2.0123000000000006</v>
          </cell>
        </row>
        <row r="464">
          <cell r="A464" t="str">
            <v>PMGD PFV EL ZORZAL</v>
          </cell>
          <cell r="C464">
            <v>5.4340099999999989</v>
          </cell>
        </row>
        <row r="465">
          <cell r="A465" t="str">
            <v>PMGD PFV ENCINO</v>
          </cell>
          <cell r="C465">
            <v>3.7279300000000006</v>
          </cell>
        </row>
        <row r="466">
          <cell r="A466" t="str">
            <v>PMGD PFV ENCON SOLAR</v>
          </cell>
          <cell r="C466">
            <v>17.538710000000005</v>
          </cell>
        </row>
        <row r="467">
          <cell r="A467" t="str">
            <v>PMGD PFV ERINOME</v>
          </cell>
          <cell r="C467">
            <v>5.4442500000000003</v>
          </cell>
        </row>
        <row r="468">
          <cell r="A468" t="str">
            <v>PMGD PFV ESCORIAL DEL VERANO SOLAR</v>
          </cell>
          <cell r="C468">
            <v>6.3146999999999984</v>
          </cell>
        </row>
        <row r="469">
          <cell r="A469" t="str">
            <v>PMGD PFV ESFENA</v>
          </cell>
          <cell r="C469">
            <v>3.6274199999999954</v>
          </cell>
        </row>
        <row r="470">
          <cell r="A470" t="str">
            <v>PMGD PFV FARAMALLA</v>
          </cell>
          <cell r="C470">
            <v>5.6777000000000015</v>
          </cell>
        </row>
        <row r="471">
          <cell r="A471" t="str">
            <v>PMGD PFV FARDELA NEGRA</v>
          </cell>
          <cell r="C471">
            <v>5.6163199999999991</v>
          </cell>
        </row>
        <row r="472">
          <cell r="A472" t="str">
            <v>PMGD PFV FILOMENA SOLAR</v>
          </cell>
          <cell r="C472">
            <v>5.7504399999999958</v>
          </cell>
        </row>
        <row r="473">
          <cell r="A473" t="str">
            <v>PMGD PFV FLORENCIA SOLAR</v>
          </cell>
          <cell r="C473">
            <v>19.128200000000014</v>
          </cell>
        </row>
        <row r="474">
          <cell r="A474" t="str">
            <v>PMGD PFV FOTOVOLT LIN</v>
          </cell>
          <cell r="C474">
            <v>0.27517000000000003</v>
          </cell>
        </row>
        <row r="475">
          <cell r="A475" t="str">
            <v>PMGD PFV FOTOVOLT SOLAR [NO_MOSTRAR]</v>
          </cell>
          <cell r="C475">
            <v>0</v>
          </cell>
        </row>
        <row r="476">
          <cell r="A476" t="str">
            <v>PMGD PFV FRANCISCO</v>
          </cell>
          <cell r="C476">
            <v>6.24831</v>
          </cell>
        </row>
        <row r="477">
          <cell r="A477" t="str">
            <v>PMGD PFV FULGOR</v>
          </cell>
          <cell r="C477">
            <v>3.0950000000000011</v>
          </cell>
        </row>
        <row r="478">
          <cell r="A478" t="str">
            <v>PMGD PFV FUSTER DEL VERANO</v>
          </cell>
          <cell r="C478">
            <v>3.0900000000000003E-3</v>
          </cell>
        </row>
        <row r="479">
          <cell r="A479" t="str">
            <v>PMGD PFV GABARDO DEL VERANO SOLAR</v>
          </cell>
          <cell r="C479">
            <v>5.4476400000000007</v>
          </cell>
        </row>
        <row r="480">
          <cell r="A480" t="str">
            <v>PMGD PFV GABRIELA</v>
          </cell>
          <cell r="C480">
            <v>26.83275999999999</v>
          </cell>
        </row>
        <row r="481">
          <cell r="A481" t="str">
            <v>PMGD PFV GIRASOLES</v>
          </cell>
          <cell r="C481">
            <v>5.0824099999999977</v>
          </cell>
        </row>
        <row r="482">
          <cell r="A482" t="str">
            <v>PMGD PFV GR ALCON SOLAR</v>
          </cell>
          <cell r="C482">
            <v>20.432989999999997</v>
          </cell>
        </row>
        <row r="483">
          <cell r="A483" t="str">
            <v>PMGD PFV GR LEMU</v>
          </cell>
          <cell r="C483">
            <v>9.9423600000000043</v>
          </cell>
        </row>
        <row r="484">
          <cell r="A484" t="str">
            <v>PMGD PFV GR PEUMO</v>
          </cell>
          <cell r="C484">
            <v>18.60745</v>
          </cell>
        </row>
        <row r="485">
          <cell r="A485" t="str">
            <v>PMGD PFV GR PITAO</v>
          </cell>
          <cell r="C485">
            <v>20.341809999999995</v>
          </cell>
        </row>
        <row r="486">
          <cell r="A486" t="str">
            <v>PMGD PFV GR RAULI</v>
          </cell>
          <cell r="C486">
            <v>16.734830000000017</v>
          </cell>
        </row>
        <row r="487">
          <cell r="A487" t="str">
            <v>PMGD PFV GR SANTA ROSA</v>
          </cell>
          <cell r="C487">
            <v>17.922499999999989</v>
          </cell>
        </row>
        <row r="488">
          <cell r="A488" t="str">
            <v>PMGD PFV GRANADA</v>
          </cell>
          <cell r="C488">
            <v>15.06672</v>
          </cell>
        </row>
        <row r="489">
          <cell r="A489" t="str">
            <v>PMGD PFV GRANATE</v>
          </cell>
          <cell r="C489">
            <v>24.259980000000002</v>
          </cell>
        </row>
        <row r="490">
          <cell r="A490" t="str">
            <v>PMGD PFV GUADALAO</v>
          </cell>
          <cell r="C490">
            <v>6.9256100000000025</v>
          </cell>
        </row>
        <row r="491">
          <cell r="A491" t="str">
            <v>PMGD PFV GUADALUPE</v>
          </cell>
          <cell r="C491">
            <v>12.377940000000002</v>
          </cell>
        </row>
        <row r="492">
          <cell r="A492" t="str">
            <v>PMGD PFV GUARANA</v>
          </cell>
          <cell r="C492">
            <v>3.3751099999999981</v>
          </cell>
        </row>
        <row r="493">
          <cell r="A493" t="str">
            <v>PMGD PFV HELIOS</v>
          </cell>
          <cell r="C493">
            <v>5.3926800000000004</v>
          </cell>
        </row>
        <row r="494">
          <cell r="A494" t="str">
            <v>PMGD PFV HOMERO SOLAR</v>
          </cell>
          <cell r="C494">
            <v>6.0668899999999981</v>
          </cell>
        </row>
        <row r="495">
          <cell r="A495" t="str">
            <v>PMGD PFV HORMIGA SOLAR</v>
          </cell>
          <cell r="C495">
            <v>3.4594100000000019</v>
          </cell>
        </row>
        <row r="496">
          <cell r="A496" t="str">
            <v>PMGD PFV HORNITOS</v>
          </cell>
          <cell r="C496">
            <v>0.14460000000000006</v>
          </cell>
        </row>
        <row r="497">
          <cell r="A497" t="str">
            <v>PMGD PFV HUAPE</v>
          </cell>
          <cell r="C497">
            <v>5.2135999999999987</v>
          </cell>
        </row>
        <row r="498">
          <cell r="A498" t="str">
            <v>PMGD PFV HUAQUELON</v>
          </cell>
          <cell r="C498">
            <v>15.781600000000003</v>
          </cell>
        </row>
        <row r="499">
          <cell r="A499" t="str">
            <v>PMGD PFV ICB</v>
          </cell>
          <cell r="C499">
            <v>3.46E-3</v>
          </cell>
        </row>
        <row r="500">
          <cell r="A500" t="str">
            <v>PMGD PFV IDAHUE DEL VERANO SOLAR</v>
          </cell>
          <cell r="C500">
            <v>4.8249399999999998</v>
          </cell>
        </row>
        <row r="501">
          <cell r="A501" t="str">
            <v>PMGD PFV ILLAPEL 5X</v>
          </cell>
          <cell r="C501">
            <v>6.8223399999999961</v>
          </cell>
        </row>
        <row r="502">
          <cell r="A502" t="str">
            <v>PMGD PFV INDEPENDENCIA</v>
          </cell>
          <cell r="C502">
            <v>2.4610499999999997</v>
          </cell>
        </row>
        <row r="503">
          <cell r="A503" t="str">
            <v>PMGD PFV ITAHUE SOLAR</v>
          </cell>
          <cell r="C503">
            <v>4.8730400000000014</v>
          </cell>
        </row>
        <row r="504">
          <cell r="A504" t="str">
            <v>PMGD PFV JAHUEL</v>
          </cell>
          <cell r="C504">
            <v>12.788119999999989</v>
          </cell>
        </row>
        <row r="505">
          <cell r="A505" t="str">
            <v>PMGD PFV JARDIN SOLAR PETORCA</v>
          </cell>
          <cell r="C505">
            <v>1.1720000000000001E-2</v>
          </cell>
        </row>
        <row r="506">
          <cell r="A506" t="str">
            <v>PMGD PFV JAURURO SOLAR</v>
          </cell>
          <cell r="C506">
            <v>4.9531699999999983</v>
          </cell>
        </row>
        <row r="507">
          <cell r="A507" t="str">
            <v>PMGD PFV JAVIERA CARRERA</v>
          </cell>
          <cell r="C507">
            <v>20.126140000000003</v>
          </cell>
        </row>
        <row r="508">
          <cell r="A508" t="str">
            <v>PMGD PFV JOSE SOLER MALLAFRE</v>
          </cell>
          <cell r="C508">
            <v>2.9326500000000002</v>
          </cell>
        </row>
        <row r="509">
          <cell r="A509" t="str">
            <v>PMGD PFV KAUFMANN</v>
          </cell>
          <cell r="C509">
            <v>1.4479999999999998E-2</v>
          </cell>
        </row>
        <row r="510">
          <cell r="A510" t="str">
            <v>PMGD PFV KONDA</v>
          </cell>
          <cell r="C510">
            <v>5.0569800000000011</v>
          </cell>
        </row>
        <row r="511">
          <cell r="A511" t="str">
            <v>PMGD PFV LA ACACIA</v>
          </cell>
          <cell r="C511">
            <v>11.917210000000003</v>
          </cell>
        </row>
        <row r="512">
          <cell r="A512" t="str">
            <v>PMGD PFV LA BLANQUINA</v>
          </cell>
          <cell r="C512">
            <v>18.018439999999998</v>
          </cell>
        </row>
        <row r="513">
          <cell r="A513" t="str">
            <v>PMGD PFV LA CHAPEANA</v>
          </cell>
          <cell r="C513">
            <v>4.0213699999999966</v>
          </cell>
        </row>
        <row r="514">
          <cell r="A514" t="str">
            <v>PMGD PFV LA CHIMBA BIS</v>
          </cell>
          <cell r="C514">
            <v>5.5277200000000004</v>
          </cell>
        </row>
        <row r="515">
          <cell r="A515" t="str">
            <v>PMGD PFV LA COLONIA</v>
          </cell>
          <cell r="C515">
            <v>19.14385</v>
          </cell>
        </row>
        <row r="516">
          <cell r="A516" t="str">
            <v>PMGD PFV LA ESPERANZA II</v>
          </cell>
          <cell r="C516">
            <v>17.592370000000006</v>
          </cell>
        </row>
        <row r="517">
          <cell r="A517" t="str">
            <v>PMGD PFV LA ESTANCIA</v>
          </cell>
          <cell r="C517">
            <v>4.2129000000000012</v>
          </cell>
        </row>
        <row r="518">
          <cell r="A518" t="str">
            <v>PMGD PFV LA FORESTA</v>
          </cell>
          <cell r="C518">
            <v>5.3468299999999989</v>
          </cell>
        </row>
        <row r="519">
          <cell r="A519" t="str">
            <v>PMGD PFV LA FRONTERA</v>
          </cell>
          <cell r="C519">
            <v>8.7355799999999952</v>
          </cell>
        </row>
        <row r="520">
          <cell r="A520" t="str">
            <v>PMGD PFV LA LAJUELA</v>
          </cell>
          <cell r="C520">
            <v>14.561450000000002</v>
          </cell>
        </row>
        <row r="521">
          <cell r="A521" t="str">
            <v>PMGD PFV LA LIGUA</v>
          </cell>
          <cell r="C521">
            <v>5.4808400000000015</v>
          </cell>
        </row>
        <row r="522">
          <cell r="A522" t="str">
            <v>PMGD PFV LA MANGA</v>
          </cell>
          <cell r="C522">
            <v>4.1821200000000038</v>
          </cell>
        </row>
        <row r="523">
          <cell r="A523" t="str">
            <v>PMGD PFV LA PALMA SOLAR</v>
          </cell>
          <cell r="C523">
            <v>20.545130000000025</v>
          </cell>
        </row>
        <row r="524">
          <cell r="A524" t="str">
            <v>PMGD PFV LA PAZ</v>
          </cell>
          <cell r="C524">
            <v>2.3488000000000002</v>
          </cell>
        </row>
        <row r="525">
          <cell r="A525" t="str">
            <v>PMGD PFV LAGUNILLA</v>
          </cell>
          <cell r="C525">
            <v>4.2029900000000007</v>
          </cell>
        </row>
        <row r="526">
          <cell r="A526" t="str">
            <v>PMGD PFV LAJA ANDINO</v>
          </cell>
          <cell r="C526">
            <v>5.2899100000000017</v>
          </cell>
        </row>
        <row r="527">
          <cell r="A527" t="str">
            <v>PMGD PFV LAS ARBOLEDAS</v>
          </cell>
          <cell r="C527">
            <v>1.0577999999999996</v>
          </cell>
        </row>
        <row r="528">
          <cell r="A528" t="str">
            <v>PMGD PFV LAS BANDURRIAS</v>
          </cell>
          <cell r="C528">
            <v>2.8107600000000006</v>
          </cell>
        </row>
        <row r="529">
          <cell r="A529" t="str">
            <v>PMGD PFV LAS CABRAS</v>
          </cell>
          <cell r="C529">
            <v>5.1010400000000011</v>
          </cell>
        </row>
        <row r="530">
          <cell r="A530" t="str">
            <v>PMGD PFV LAS CACHAÑAS</v>
          </cell>
          <cell r="C530">
            <v>16.105269999999987</v>
          </cell>
        </row>
        <row r="531">
          <cell r="A531" t="str">
            <v>PMGD PFV LAS CATITAS</v>
          </cell>
          <cell r="C531">
            <v>12.418389999999997</v>
          </cell>
        </row>
        <row r="532">
          <cell r="A532" t="str">
            <v>PMGD PFV LAS CHACRAS</v>
          </cell>
          <cell r="C532">
            <v>5.2084300000000008</v>
          </cell>
        </row>
        <row r="533">
          <cell r="A533" t="str">
            <v>PMGD PFV LAS CODORNICES</v>
          </cell>
          <cell r="C533">
            <v>6.7585399999999929</v>
          </cell>
        </row>
        <row r="534">
          <cell r="A534" t="str">
            <v>PMGD PFV LAS GOLONDRINAS</v>
          </cell>
          <cell r="C534">
            <v>5.164819999999998</v>
          </cell>
        </row>
        <row r="535">
          <cell r="A535" t="str">
            <v>PMGD PFV LAS LECHUZAS</v>
          </cell>
          <cell r="C535">
            <v>6.4320399999999998</v>
          </cell>
        </row>
        <row r="536">
          <cell r="A536" t="str">
            <v>PMGD PFV LAS MAJADAS</v>
          </cell>
          <cell r="C536">
            <v>22.814870000000006</v>
          </cell>
        </row>
        <row r="537">
          <cell r="A537" t="str">
            <v>PMGD PFV LAS MERCEDES</v>
          </cell>
          <cell r="C537">
            <v>4.4685400000000053</v>
          </cell>
        </row>
        <row r="538">
          <cell r="A538" t="str">
            <v>PMGD PFV LAS PALMAS DEL VERANO SOLAR</v>
          </cell>
          <cell r="C538">
            <v>5.1139899999999958</v>
          </cell>
        </row>
        <row r="539">
          <cell r="A539" t="str">
            <v>PMGD PFV LAS PALOMAS</v>
          </cell>
          <cell r="C539">
            <v>6.4273900000000017</v>
          </cell>
        </row>
        <row r="540">
          <cell r="A540" t="str">
            <v>PMGD PFV LAS PERDICES</v>
          </cell>
          <cell r="C540">
            <v>5.4505399999999993</v>
          </cell>
        </row>
        <row r="541">
          <cell r="A541" t="str">
            <v>PMGD PFV LAS ROJAS</v>
          </cell>
          <cell r="C541">
            <v>4.6126899999999971</v>
          </cell>
        </row>
        <row r="542">
          <cell r="A542" t="str">
            <v>PMGD PFV LAS TAGUAS</v>
          </cell>
          <cell r="C542">
            <v>2.9160900000000005</v>
          </cell>
        </row>
        <row r="543">
          <cell r="A543" t="str">
            <v>PMGD PFV LAS TENCAS</v>
          </cell>
          <cell r="C543">
            <v>16.143000000000015</v>
          </cell>
        </row>
        <row r="544">
          <cell r="A544" t="str">
            <v>PMGD PFV LAS TERRAZAS</v>
          </cell>
          <cell r="C544">
            <v>2.5857600000000023</v>
          </cell>
        </row>
        <row r="545">
          <cell r="A545" t="str">
            <v>PMGD PFV LAS TORCAZAS</v>
          </cell>
          <cell r="C545">
            <v>6.0705999999999998</v>
          </cell>
        </row>
        <row r="546">
          <cell r="A546" t="str">
            <v>PMGD PFV LAS TORTOLAS</v>
          </cell>
          <cell r="C546">
            <v>5.7204100000000011</v>
          </cell>
        </row>
        <row r="547">
          <cell r="A547" t="str">
            <v>PMGD PFV LAS TORTOLAS DEL VERANO</v>
          </cell>
          <cell r="C547">
            <v>6.0249200000000052</v>
          </cell>
        </row>
        <row r="548">
          <cell r="A548" t="str">
            <v>PMGD PFV LAS TURCAS</v>
          </cell>
          <cell r="C548">
            <v>3.9916300000000033</v>
          </cell>
        </row>
        <row r="549">
          <cell r="A549" t="str">
            <v>PMGD PFV LIMA</v>
          </cell>
          <cell r="C549">
            <v>1.0869799999999998</v>
          </cell>
        </row>
        <row r="550">
          <cell r="A550" t="str">
            <v>PMGD PFV LINARES SOLAR</v>
          </cell>
          <cell r="C550">
            <v>12.33691</v>
          </cell>
        </row>
        <row r="551">
          <cell r="A551" t="str">
            <v>PMGD PFV LINGUE</v>
          </cell>
          <cell r="C551">
            <v>6.0775099999999984</v>
          </cell>
        </row>
        <row r="552">
          <cell r="A552" t="str">
            <v>PMGD PFV LIPANGUE</v>
          </cell>
          <cell r="C552">
            <v>5.4356900000000081</v>
          </cell>
        </row>
        <row r="553">
          <cell r="A553" t="str">
            <v>PMGD PFV LIQUIDAMBAR</v>
          </cell>
          <cell r="C553">
            <v>8.4038299999999975</v>
          </cell>
        </row>
        <row r="554">
          <cell r="A554" t="str">
            <v>PMGD PFV LIRIO DEL CAMPO</v>
          </cell>
          <cell r="C554">
            <v>5.6392500000000005</v>
          </cell>
        </row>
        <row r="555">
          <cell r="A555" t="str">
            <v>PMGD PFV LITORAL SUNLIGHT</v>
          </cell>
          <cell r="C555">
            <v>19.033000000000012</v>
          </cell>
        </row>
        <row r="556">
          <cell r="A556" t="str">
            <v>PMGD PFV LLANOS DE POTROSO</v>
          </cell>
          <cell r="C556">
            <v>9.3284699999999994</v>
          </cell>
        </row>
        <row r="557">
          <cell r="A557" t="str">
            <v>PMGD PFV LLAY LLAY</v>
          </cell>
          <cell r="C557">
            <v>22.747489999999988</v>
          </cell>
        </row>
        <row r="558">
          <cell r="A558" t="str">
            <v>PMGD PFV LO BOZA</v>
          </cell>
          <cell r="C558">
            <v>0.58799000000000035</v>
          </cell>
        </row>
        <row r="559">
          <cell r="A559" t="str">
            <v>PMGD PFV LO CHACON</v>
          </cell>
          <cell r="C559">
            <v>5.2961999999999962</v>
          </cell>
        </row>
        <row r="560">
          <cell r="A560" t="str">
            <v>PMGD PFV LO MIGUEL</v>
          </cell>
          <cell r="C560">
            <v>1.9505399999999997</v>
          </cell>
        </row>
        <row r="561">
          <cell r="A561" t="str">
            <v>PMGD PFV LO MIRANDA</v>
          </cell>
          <cell r="C561">
            <v>11.523589999999992</v>
          </cell>
        </row>
        <row r="562">
          <cell r="A562" t="str">
            <v>PMGD PFV LO SIERRA</v>
          </cell>
          <cell r="C562">
            <v>4.8773799999999952</v>
          </cell>
        </row>
        <row r="563">
          <cell r="A563" t="str">
            <v>PMGD PFV LOCKMA</v>
          </cell>
          <cell r="C563">
            <v>20.318149999999996</v>
          </cell>
        </row>
        <row r="564">
          <cell r="A564" t="str">
            <v>PMGD PFV LOICA</v>
          </cell>
          <cell r="C564">
            <v>5.6195999999999993</v>
          </cell>
        </row>
        <row r="565">
          <cell r="A565" t="str">
            <v>PMGD PFV LOMAS COLORADAS</v>
          </cell>
          <cell r="C565">
            <v>3.5507000000000013</v>
          </cell>
        </row>
        <row r="566">
          <cell r="A566" t="str">
            <v>PMGD PFV LORETO SOLAR</v>
          </cell>
          <cell r="C566">
            <v>4.7619400000000027</v>
          </cell>
        </row>
        <row r="567">
          <cell r="A567" t="str">
            <v>PMGD PFV LOS CISNES</v>
          </cell>
          <cell r="C567">
            <v>6.3719399999999995</v>
          </cell>
        </row>
        <row r="568">
          <cell r="A568" t="str">
            <v>PMGD PFV LOS GORRIONES</v>
          </cell>
          <cell r="C568">
            <v>6.0191000000000034</v>
          </cell>
        </row>
        <row r="569">
          <cell r="A569" t="str">
            <v>PMGD PFV LOS JOTES</v>
          </cell>
          <cell r="C569">
            <v>4.3532899999999985</v>
          </cell>
        </row>
        <row r="570">
          <cell r="A570" t="str">
            <v>PMGD PFV LOS LAGOS</v>
          </cell>
          <cell r="C570">
            <v>4.0067500000000029</v>
          </cell>
        </row>
        <row r="571">
          <cell r="A571" t="str">
            <v>PMGD PFV LOS LIBERTADORES</v>
          </cell>
          <cell r="C571">
            <v>12.934049999999999</v>
          </cell>
        </row>
        <row r="572">
          <cell r="A572" t="str">
            <v>PMGD PFV LOS LIRIOS</v>
          </cell>
          <cell r="C572">
            <v>4.1439800000000009</v>
          </cell>
        </row>
        <row r="573">
          <cell r="A573" t="str">
            <v>PMGD PFV LOS MAGNOLIOS SOLAR</v>
          </cell>
          <cell r="C573">
            <v>6.0844200000000006</v>
          </cell>
        </row>
        <row r="574">
          <cell r="A574" t="str">
            <v>PMGD PFV LOS MOLINOS</v>
          </cell>
          <cell r="C574">
            <v>23.046780000000016</v>
          </cell>
        </row>
        <row r="575">
          <cell r="A575" t="str">
            <v>PMGD PFV LOS NOGALES</v>
          </cell>
          <cell r="C575">
            <v>2.0596400000000008</v>
          </cell>
        </row>
        <row r="576">
          <cell r="A576" t="str">
            <v>PMGD PFV LOS PALTOS</v>
          </cell>
          <cell r="C576">
            <v>5.6640000000000015</v>
          </cell>
        </row>
        <row r="577">
          <cell r="A577" t="str">
            <v>PMGD PFV LOS PATOS</v>
          </cell>
          <cell r="C577">
            <v>6.2963500000000003</v>
          </cell>
        </row>
        <row r="578">
          <cell r="A578" t="str">
            <v>PMGD PFV LOS PERALES</v>
          </cell>
          <cell r="C578">
            <v>5.1318900000000003</v>
          </cell>
        </row>
        <row r="579">
          <cell r="A579" t="str">
            <v>PMGD PFV LOS PUQUIOS</v>
          </cell>
          <cell r="C579">
            <v>0</v>
          </cell>
        </row>
        <row r="580">
          <cell r="A580" t="str">
            <v>PMGD PFV LOS TAURETES</v>
          </cell>
          <cell r="C580">
            <v>5.4039699999999993</v>
          </cell>
        </row>
        <row r="581">
          <cell r="A581" t="str">
            <v>PMGD PFV LOS TILOS</v>
          </cell>
          <cell r="C581">
            <v>8.3503599999999967</v>
          </cell>
        </row>
        <row r="582">
          <cell r="A582" t="str">
            <v>PMGD PFV LOS TORDOS</v>
          </cell>
          <cell r="C582">
            <v>11.156410000000008</v>
          </cell>
        </row>
        <row r="583">
          <cell r="A583" t="str">
            <v>PMGD PFV LUCE SOLAR</v>
          </cell>
          <cell r="C583">
            <v>5.0731400000000013</v>
          </cell>
        </row>
        <row r="584">
          <cell r="A584" t="str">
            <v>PMGD PFV LUDERS</v>
          </cell>
          <cell r="C584">
            <v>6.3448999999999938</v>
          </cell>
        </row>
        <row r="585">
          <cell r="A585" t="str">
            <v>PMGD PFV LUMBRERAS</v>
          </cell>
          <cell r="C585">
            <v>6.9524399999999966</v>
          </cell>
        </row>
        <row r="586">
          <cell r="A586" t="str">
            <v>PMGD PFV LUNA</v>
          </cell>
          <cell r="C586">
            <v>4.4228099999999957</v>
          </cell>
        </row>
        <row r="587">
          <cell r="A587" t="str">
            <v>PMGD PFV LUNA DEL NORTE</v>
          </cell>
          <cell r="C587">
            <v>6.2273599999999982</v>
          </cell>
        </row>
        <row r="588">
          <cell r="A588" t="str">
            <v>PMGD PFV MACARENA SOLAR</v>
          </cell>
          <cell r="C588">
            <v>3.4599999999999995E-3</v>
          </cell>
        </row>
        <row r="589">
          <cell r="A589" t="str">
            <v>PMGD PFV MAIKONO</v>
          </cell>
          <cell r="C589">
            <v>3.068109999999999</v>
          </cell>
        </row>
        <row r="590">
          <cell r="A590" t="str">
            <v>PMGD PFV MAIMALICAN</v>
          </cell>
          <cell r="C590">
            <v>1.0755700000000001</v>
          </cell>
        </row>
        <row r="591">
          <cell r="A591" t="str">
            <v>PMGD PFV MAITENLAHUE</v>
          </cell>
          <cell r="C591">
            <v>1.5133500000000006</v>
          </cell>
        </row>
        <row r="592">
          <cell r="A592" t="str">
            <v>PMGD PFV MALAQUITA SOLAR II</v>
          </cell>
          <cell r="C592">
            <v>25.260619999999992</v>
          </cell>
        </row>
        <row r="593">
          <cell r="A593" t="str">
            <v>PMGD PFV MALINKE</v>
          </cell>
          <cell r="C593">
            <v>3.7926400000000036</v>
          </cell>
        </row>
        <row r="594">
          <cell r="A594" t="str">
            <v>PMGD PFV MALLOCO</v>
          </cell>
          <cell r="C594">
            <v>2.8056299999999998</v>
          </cell>
        </row>
        <row r="595">
          <cell r="A595" t="str">
            <v>PMGD PFV MALVILLA</v>
          </cell>
          <cell r="C595">
            <v>0.69731999999999994</v>
          </cell>
        </row>
        <row r="596">
          <cell r="A596" t="str">
            <v>PMGD PFV MANAO</v>
          </cell>
          <cell r="C596">
            <v>6.3650800000000025</v>
          </cell>
        </row>
        <row r="597">
          <cell r="A597" t="str">
            <v>PMGD PFV MANDINGA</v>
          </cell>
          <cell r="C597">
            <v>11.135910000000001</v>
          </cell>
        </row>
        <row r="598">
          <cell r="A598" t="str">
            <v>PMGD PFV MARAÑON</v>
          </cell>
          <cell r="C598">
            <v>2.6387799999999983</v>
          </cell>
        </row>
        <row r="599">
          <cell r="A599" t="str">
            <v>PMGD PFV MARCHIGUE II</v>
          </cell>
          <cell r="C599">
            <v>17.609499999999993</v>
          </cell>
        </row>
        <row r="600">
          <cell r="A600" t="str">
            <v>PMGD PFV MARCHIHUE VII</v>
          </cell>
          <cell r="C600">
            <v>5.2802000000000016</v>
          </cell>
        </row>
        <row r="601">
          <cell r="A601" t="str">
            <v>PMGD PFV MARIA PINTO</v>
          </cell>
          <cell r="C601">
            <v>5.5340500000000006</v>
          </cell>
        </row>
        <row r="602">
          <cell r="A602" t="str">
            <v>PMGD PFV MARIN</v>
          </cell>
          <cell r="C602">
            <v>7.0198099999999988</v>
          </cell>
        </row>
        <row r="603">
          <cell r="A603" t="str">
            <v>PMGD PFV MELI</v>
          </cell>
          <cell r="C603">
            <v>18.212119999999999</v>
          </cell>
        </row>
        <row r="604">
          <cell r="A604" t="str">
            <v>PMGD PFV MERCURIO SUR</v>
          </cell>
          <cell r="C604">
            <v>5.3138900000000024</v>
          </cell>
        </row>
        <row r="605">
          <cell r="A605" t="str">
            <v>PMGD PFV MILAN A</v>
          </cell>
          <cell r="C605">
            <v>2.9604200000000014</v>
          </cell>
        </row>
        <row r="606">
          <cell r="A606" t="str">
            <v>PMGD PFV MITCHI</v>
          </cell>
          <cell r="C606">
            <v>12.218420000000002</v>
          </cell>
        </row>
        <row r="607">
          <cell r="A607" t="str">
            <v>PMGD PFV MONTT SOLAR</v>
          </cell>
          <cell r="C607">
            <v>6.275750000000003</v>
          </cell>
        </row>
        <row r="608">
          <cell r="A608" t="str">
            <v>PMGD PFV MOSTAZAL</v>
          </cell>
          <cell r="C608">
            <v>17.820609999999999</v>
          </cell>
        </row>
        <row r="609">
          <cell r="A609" t="str">
            <v>PMGD PFV MOYA</v>
          </cell>
          <cell r="C609">
            <v>18.42935000000001</v>
          </cell>
        </row>
        <row r="610">
          <cell r="A610" t="str">
            <v>PMGD PFV MUTUPIN</v>
          </cell>
          <cell r="C610">
            <v>16.801789999999997</v>
          </cell>
        </row>
        <row r="611">
          <cell r="A611" t="str">
            <v>PMGD PFV NAHUEN</v>
          </cell>
          <cell r="C611">
            <v>19.514350000000011</v>
          </cell>
        </row>
        <row r="612">
          <cell r="A612" t="str">
            <v>PMGD PFV NAN</v>
          </cell>
          <cell r="C612">
            <v>7.9694799999999981</v>
          </cell>
        </row>
        <row r="613">
          <cell r="A613" t="str">
            <v>PMGD PFV NAZARINO DEL VERANO SOLAR</v>
          </cell>
          <cell r="C613">
            <v>5.9709999999999992</v>
          </cell>
        </row>
        <row r="614">
          <cell r="A614" t="str">
            <v>PMGD PFV NEWENTUN</v>
          </cell>
          <cell r="C614">
            <v>5.989869999999998</v>
          </cell>
        </row>
        <row r="615">
          <cell r="A615" t="str">
            <v>PMGD PFV NIHUE</v>
          </cell>
          <cell r="C615">
            <v>6.0105199999999979</v>
          </cell>
        </row>
        <row r="616">
          <cell r="A616" t="str">
            <v>PMGD PFV NORTE CHICO</v>
          </cell>
          <cell r="C616">
            <v>3.7289599999999989</v>
          </cell>
        </row>
        <row r="617">
          <cell r="A617" t="str">
            <v>PMGD PFV ÑILHUE</v>
          </cell>
          <cell r="C617">
            <v>1.65787</v>
          </cell>
        </row>
        <row r="618">
          <cell r="A618" t="str">
            <v>PMGD PFV ÑIQUEN</v>
          </cell>
          <cell r="C618">
            <v>5.5035399999999974</v>
          </cell>
        </row>
        <row r="619">
          <cell r="A619" t="str">
            <v>PMGD PFV OCOA</v>
          </cell>
          <cell r="C619">
            <v>6.5337500000000004</v>
          </cell>
        </row>
        <row r="620">
          <cell r="A620" t="str">
            <v>PMGD PFV OLIVIA</v>
          </cell>
          <cell r="C620">
            <v>2.5797200000000009</v>
          </cell>
        </row>
        <row r="621">
          <cell r="A621" t="str">
            <v>PMGD PFV OLIVIER</v>
          </cell>
          <cell r="C621">
            <v>2.1295500000000001</v>
          </cell>
        </row>
        <row r="622">
          <cell r="A622" t="str">
            <v>PMGD PFV OLIVILLO</v>
          </cell>
          <cell r="C622">
            <v>17.66435000000002</v>
          </cell>
        </row>
        <row r="623">
          <cell r="A623" t="str">
            <v>PMGD PFV ORION SOLAR</v>
          </cell>
          <cell r="C623">
            <v>5.7507700000000002</v>
          </cell>
        </row>
        <row r="624">
          <cell r="A624" t="str">
            <v>PMGD PFV ORQUIDEA SOLAR</v>
          </cell>
          <cell r="C624">
            <v>1.3715300000000001</v>
          </cell>
        </row>
        <row r="625">
          <cell r="A625" t="str">
            <v>PMGD PFV OVEJERIA</v>
          </cell>
          <cell r="C625">
            <v>17.705109999999994</v>
          </cell>
        </row>
        <row r="626">
          <cell r="A626" t="str">
            <v>PMGD PFV PACHIRA</v>
          </cell>
          <cell r="C626">
            <v>18.987700000000011</v>
          </cell>
        </row>
        <row r="627">
          <cell r="A627" t="str">
            <v>PMGD PFV PAILLIHUE</v>
          </cell>
          <cell r="C627">
            <v>7.5046099999999978</v>
          </cell>
        </row>
        <row r="628">
          <cell r="A628" t="str">
            <v>PMGD PFV PAINE</v>
          </cell>
          <cell r="C628">
            <v>28.832499999999985</v>
          </cell>
        </row>
        <row r="629">
          <cell r="A629" t="str">
            <v>PMGD PFV PALTO SUNLIGHT</v>
          </cell>
          <cell r="C629">
            <v>17.636230000000001</v>
          </cell>
        </row>
        <row r="630">
          <cell r="A630" t="str">
            <v>PMGD PFV PAMA</v>
          </cell>
          <cell r="C630">
            <v>3.7040299999999977</v>
          </cell>
        </row>
        <row r="631">
          <cell r="A631" t="str">
            <v>PMGD PFV PANQUEHUE II</v>
          </cell>
          <cell r="C631">
            <v>10.180919999999993</v>
          </cell>
        </row>
        <row r="632">
          <cell r="A632" t="str">
            <v>PMGD PFV PARAGUAY</v>
          </cell>
          <cell r="C632">
            <v>17.373470000000012</v>
          </cell>
        </row>
        <row r="633">
          <cell r="A633" t="str">
            <v>PMGD PFV PARANAL</v>
          </cell>
          <cell r="C633">
            <v>4.1421200000000038</v>
          </cell>
        </row>
        <row r="634">
          <cell r="A634" t="str">
            <v>PMGD PFV PARQUE ALHUE</v>
          </cell>
          <cell r="C634">
            <v>7.8974199999999986</v>
          </cell>
        </row>
        <row r="635">
          <cell r="A635" t="str">
            <v>PMGD PFV PARQUE CURICURA</v>
          </cell>
          <cell r="C635">
            <v>15.62997000000002</v>
          </cell>
        </row>
        <row r="636">
          <cell r="A636" t="str">
            <v>PMGD PFV PARQUE EL INGENIO</v>
          </cell>
          <cell r="C636">
            <v>2.7017699999999989</v>
          </cell>
        </row>
        <row r="637">
          <cell r="A637" t="str">
            <v>PMGD PFV PARQUE EL TRIGAL</v>
          </cell>
          <cell r="C637">
            <v>8.7665799999999994</v>
          </cell>
        </row>
        <row r="638">
          <cell r="A638" t="str">
            <v>PMGD PFV PARQUE FOTOVOLTAICO EL SHARON</v>
          </cell>
          <cell r="C638">
            <v>5.41303</v>
          </cell>
        </row>
        <row r="639">
          <cell r="A639" t="str">
            <v>PMGD PFV PARQUE LA TRAVESIA</v>
          </cell>
          <cell r="C639">
            <v>1.5658899999999991</v>
          </cell>
        </row>
        <row r="640">
          <cell r="A640" t="str">
            <v>PMGD PFV PARQUE PANGUILEMO AEROPUERTO</v>
          </cell>
          <cell r="C640">
            <v>10.874549999999997</v>
          </cell>
        </row>
        <row r="641">
          <cell r="A641" t="str">
            <v>PMGD PFV PARQUE PENCAHUE ESTE</v>
          </cell>
          <cell r="C641">
            <v>5.1321000000000012</v>
          </cell>
        </row>
        <row r="642">
          <cell r="A642" t="str">
            <v>PMGD PFV PARQUE PUEBLO SECO</v>
          </cell>
          <cell r="C642">
            <v>9.1953199999999988</v>
          </cell>
        </row>
        <row r="643">
          <cell r="A643" t="str">
            <v>PMGD PFV PARQUE PVP ITIHUE</v>
          </cell>
          <cell r="C643">
            <v>14.166400000000001</v>
          </cell>
        </row>
        <row r="644">
          <cell r="A644" t="str">
            <v>PMGD PFV PARQUE ROMERIA</v>
          </cell>
          <cell r="C644">
            <v>17.230689999999989</v>
          </cell>
        </row>
        <row r="645">
          <cell r="A645" t="str">
            <v>PMGD PFV PARQUE SANTA CRUZ</v>
          </cell>
          <cell r="C645">
            <v>16.290899999999997</v>
          </cell>
        </row>
        <row r="646">
          <cell r="A646" t="str">
            <v>PMGD PFV PARQUE SOLAR ALCALDESA</v>
          </cell>
          <cell r="C646">
            <v>13.070460000000008</v>
          </cell>
        </row>
        <row r="647">
          <cell r="A647" t="str">
            <v>PMGD PFV PARQUE SOLAR BICENTENARIO</v>
          </cell>
          <cell r="C647">
            <v>5.6484299999999976</v>
          </cell>
        </row>
        <row r="648">
          <cell r="A648" t="str">
            <v>PMGD PFV PARQUE SOLAR CANTILLANA</v>
          </cell>
          <cell r="C648">
            <v>12.942269999999994</v>
          </cell>
        </row>
        <row r="649">
          <cell r="A649" t="str">
            <v>PMGD PFV PARQUE SOLAR EL OLIVAR</v>
          </cell>
          <cell r="C649">
            <v>18.219660000000012</v>
          </cell>
        </row>
        <row r="650">
          <cell r="A650" t="str">
            <v>PMGD PFV PARQUE SOLAR EL PALQUI</v>
          </cell>
          <cell r="C650">
            <v>7.8240000000000004E-2</v>
          </cell>
        </row>
        <row r="651">
          <cell r="A651" t="str">
            <v>PMGD PFV PARQUE SOLAR EL RECONQUISTADOR</v>
          </cell>
          <cell r="C651">
            <v>1.7222299999999999</v>
          </cell>
        </row>
        <row r="652">
          <cell r="A652" t="str">
            <v>PMGD PFV PARQUE SOLAR FOTOVOLTAICO LA VICTORIA</v>
          </cell>
          <cell r="C652">
            <v>18.183880000000006</v>
          </cell>
        </row>
        <row r="653">
          <cell r="A653" t="str">
            <v>PMGD PFV PARQUE SOLAR JOTABECHE</v>
          </cell>
          <cell r="C653">
            <v>5.175650000000001</v>
          </cell>
        </row>
        <row r="654">
          <cell r="A654" t="str">
            <v>PMGD PFV PARQUE SOLAR LA MURALLA</v>
          </cell>
          <cell r="C654">
            <v>5.167799999999998</v>
          </cell>
        </row>
        <row r="655">
          <cell r="A655" t="str">
            <v>PMGD PFV PARQUE SOLAR MARAMBIO</v>
          </cell>
          <cell r="C655">
            <v>5.1738899999999974</v>
          </cell>
        </row>
        <row r="656">
          <cell r="A656" t="str">
            <v>PMGD PFV PARQUE SOLAR MECO CHILLAN</v>
          </cell>
          <cell r="C656">
            <v>13.621210000000001</v>
          </cell>
        </row>
        <row r="657">
          <cell r="A657" t="str">
            <v>PMGD PFV PARQUE SOLAR MEMBRILLO</v>
          </cell>
          <cell r="C657">
            <v>3.9384000000000019</v>
          </cell>
        </row>
        <row r="658">
          <cell r="A658" t="str">
            <v>PMGD PFV PARQUE SOLAR NANCAGUA</v>
          </cell>
          <cell r="C658">
            <v>10.189229999999995</v>
          </cell>
        </row>
        <row r="659">
          <cell r="A659" t="str">
            <v>PMGD PFV PARQUE SOLAR OVALLE NORTE</v>
          </cell>
          <cell r="C659">
            <v>18.003019999999992</v>
          </cell>
        </row>
        <row r="660">
          <cell r="A660" t="str">
            <v>PMGD PFV PARQUE SOLAR RIO PEUCO</v>
          </cell>
          <cell r="C660">
            <v>5.2033899999999909</v>
          </cell>
        </row>
        <row r="661">
          <cell r="A661" t="str">
            <v>PMGD PFV PARQUE SOLAR SAN JAVIER</v>
          </cell>
          <cell r="C661">
            <v>11.465289999999996</v>
          </cell>
        </row>
        <row r="662">
          <cell r="A662" t="str">
            <v>PMGD PFV PARQUE SOLAR SANTA FE</v>
          </cell>
          <cell r="C662">
            <v>15.952670000000008</v>
          </cell>
        </row>
        <row r="663">
          <cell r="A663" t="str">
            <v>PMGD PFV PARQUE VALPARAISO</v>
          </cell>
          <cell r="C663">
            <v>13.981539999999999</v>
          </cell>
        </row>
        <row r="664">
          <cell r="A664" t="str">
            <v>PMGD PFV PAS1</v>
          </cell>
          <cell r="C664">
            <v>28.175769999999986</v>
          </cell>
        </row>
        <row r="665">
          <cell r="A665" t="str">
            <v>PMGD PFV PASTRAN</v>
          </cell>
          <cell r="C665">
            <v>23.004220000000011</v>
          </cell>
        </row>
        <row r="666">
          <cell r="A666" t="str">
            <v>PMGD PFV PATAGUA</v>
          </cell>
          <cell r="C666">
            <v>0</v>
          </cell>
        </row>
        <row r="667">
          <cell r="A667" t="str">
            <v>PMGD PFV PATRICIA DEL VERANO SOLAR</v>
          </cell>
          <cell r="C667">
            <v>8.0613699999999984</v>
          </cell>
        </row>
        <row r="668">
          <cell r="A668" t="str">
            <v>PMGD PFV PEDREROS SOLAR</v>
          </cell>
          <cell r="C668">
            <v>6.3270899999999966</v>
          </cell>
        </row>
        <row r="669">
          <cell r="A669" t="str">
            <v>PMGD PFV PEGASUS SOLAR</v>
          </cell>
          <cell r="C669">
            <v>5.8016300000000021</v>
          </cell>
        </row>
        <row r="670">
          <cell r="A670" t="str">
            <v>PMGD PFV PELLIN</v>
          </cell>
          <cell r="C670">
            <v>1.48054</v>
          </cell>
        </row>
        <row r="671">
          <cell r="A671" t="str">
            <v>PMGD PFV PELUMPEN SOLAR</v>
          </cell>
          <cell r="C671">
            <v>1.5405999999999991</v>
          </cell>
        </row>
        <row r="672">
          <cell r="A672" t="str">
            <v>PMGD PFV PENCAHUE</v>
          </cell>
          <cell r="C672">
            <v>0.16551999999999997</v>
          </cell>
        </row>
        <row r="673">
          <cell r="A673" t="str">
            <v>PMGD PFV PEÑAFLOR SOLAR</v>
          </cell>
          <cell r="C673">
            <v>18.731130000000011</v>
          </cell>
        </row>
        <row r="674">
          <cell r="A674" t="str">
            <v>PMGD PFV PEPA SOLAR</v>
          </cell>
          <cell r="C674">
            <v>19.564619999999998</v>
          </cell>
        </row>
        <row r="675">
          <cell r="A675" t="str">
            <v>PMGD PFV PEQUEN</v>
          </cell>
          <cell r="C675">
            <v>4.4552800000000037</v>
          </cell>
        </row>
        <row r="676">
          <cell r="A676" t="str">
            <v>PMGD PFV PERALILLO</v>
          </cell>
          <cell r="C676">
            <v>3.2000799999999989</v>
          </cell>
        </row>
        <row r="677">
          <cell r="A677" t="str">
            <v>PMGD PFV PICA</v>
          </cell>
          <cell r="C677">
            <v>0.77797000000000016</v>
          </cell>
        </row>
        <row r="678">
          <cell r="A678" t="str">
            <v>PMGD PFV PICUNCHE</v>
          </cell>
          <cell r="C678">
            <v>17.237899999999993</v>
          </cell>
        </row>
        <row r="679">
          <cell r="A679" t="str">
            <v>PMGD PFV PIDUCO</v>
          </cell>
          <cell r="C679">
            <v>6.0547499999999994</v>
          </cell>
        </row>
        <row r="680">
          <cell r="A680" t="str">
            <v>PMGD PFV PILPILEN</v>
          </cell>
          <cell r="C680">
            <v>5.9379800000000014</v>
          </cell>
        </row>
        <row r="681">
          <cell r="A681" t="str">
            <v>PMGD PFV PIQUERO</v>
          </cell>
          <cell r="C681">
            <v>21.142339999999994</v>
          </cell>
        </row>
        <row r="682">
          <cell r="A682" t="str">
            <v>PMGD PFV PIRQUE</v>
          </cell>
          <cell r="C682">
            <v>5.3981600000000043</v>
          </cell>
        </row>
        <row r="683">
          <cell r="A683" t="str">
            <v>PMGD PFV PITOTOY</v>
          </cell>
          <cell r="C683">
            <v>4.7435599999999996</v>
          </cell>
        </row>
        <row r="684">
          <cell r="A684" t="str">
            <v>PMGD PFV PITRA</v>
          </cell>
          <cell r="C684">
            <v>5.9031900000000004</v>
          </cell>
        </row>
        <row r="685">
          <cell r="A685" t="str">
            <v>PMGD PFV PLACILLA SOLAR</v>
          </cell>
          <cell r="C685">
            <v>15.198700000000008</v>
          </cell>
        </row>
        <row r="686">
          <cell r="A686" t="str">
            <v>PMGD PFV PLAYERITO</v>
          </cell>
          <cell r="C686">
            <v>6.326360000000002</v>
          </cell>
        </row>
        <row r="687">
          <cell r="A687" t="str">
            <v>PMGD PFV PLAYERO</v>
          </cell>
          <cell r="C687">
            <v>6.2433099999999975</v>
          </cell>
        </row>
        <row r="688">
          <cell r="A688" t="str">
            <v>PMGD PFV PLAYERON</v>
          </cell>
          <cell r="C688">
            <v>6.50345</v>
          </cell>
        </row>
        <row r="689">
          <cell r="A689" t="str">
            <v>PMGD PFV PLOMO DE VERANO</v>
          </cell>
          <cell r="C689">
            <v>3.2137799999999981</v>
          </cell>
        </row>
        <row r="690">
          <cell r="A690" t="str">
            <v>PMGD PFV POBLACION</v>
          </cell>
          <cell r="C690">
            <v>5.2614199999999958</v>
          </cell>
        </row>
        <row r="691">
          <cell r="A691" t="str">
            <v>PMGD PFV POCILLAS</v>
          </cell>
          <cell r="C691">
            <v>0.9507000000000001</v>
          </cell>
        </row>
        <row r="692">
          <cell r="A692" t="str">
            <v>PMGD PFV POMUYETO</v>
          </cell>
          <cell r="C692">
            <v>0</v>
          </cell>
        </row>
        <row r="693">
          <cell r="A693" t="str">
            <v>PMGD PFV PORTEZUELO</v>
          </cell>
          <cell r="C693">
            <v>5.3843099999999993</v>
          </cell>
        </row>
        <row r="694">
          <cell r="A694" t="str">
            <v>PMGD PFV PRETTY FIELD</v>
          </cell>
          <cell r="C694">
            <v>5.5571000000000055</v>
          </cell>
        </row>
        <row r="695">
          <cell r="A695" t="str">
            <v>PMGD PFV PSF CHAMPA</v>
          </cell>
          <cell r="C695">
            <v>6.0603200000000008</v>
          </cell>
        </row>
        <row r="696">
          <cell r="A696" t="str">
            <v>PMGD PFV PSF COYUNCHE</v>
          </cell>
          <cell r="C696">
            <v>2.984929999999999</v>
          </cell>
        </row>
        <row r="697">
          <cell r="A697" t="str">
            <v>PMGD PFV PSF EL PERAL</v>
          </cell>
          <cell r="C697">
            <v>3.6198700000000001</v>
          </cell>
        </row>
        <row r="698">
          <cell r="A698" t="str">
            <v>PMGD PFV PSF HORIZONTE</v>
          </cell>
          <cell r="C698">
            <v>11.651039999999995</v>
          </cell>
        </row>
        <row r="699">
          <cell r="A699" t="str">
            <v>PMGD PFV PSF LA GAMBOINA</v>
          </cell>
          <cell r="C699">
            <v>3.8685200000000006</v>
          </cell>
        </row>
        <row r="700">
          <cell r="A700" t="str">
            <v>PMGD PFV PSF PUANGUE</v>
          </cell>
          <cell r="C700">
            <v>7.6669900000000037</v>
          </cell>
        </row>
        <row r="701">
          <cell r="A701" t="str">
            <v>PMGD PFV PUELCHE SOLAR</v>
          </cell>
          <cell r="C701">
            <v>5.5503100000000032</v>
          </cell>
        </row>
        <row r="702">
          <cell r="A702" t="str">
            <v>PMGD PFV PUENTE SOLAR</v>
          </cell>
          <cell r="C702">
            <v>5.4951300000000032</v>
          </cell>
        </row>
        <row r="703">
          <cell r="A703" t="str">
            <v>PMGD PFV PULLALLI SOLAR</v>
          </cell>
          <cell r="C703">
            <v>5.15944</v>
          </cell>
        </row>
        <row r="704">
          <cell r="A704" t="str">
            <v>PMGD PFV PUNTA BAJA SOLAR</v>
          </cell>
          <cell r="C704">
            <v>5.0425500000000012</v>
          </cell>
        </row>
        <row r="705">
          <cell r="A705" t="str">
            <v>PMGD PFV QUELTEHUE SOLAR</v>
          </cell>
          <cell r="C705">
            <v>5.2897400000000019</v>
          </cell>
        </row>
        <row r="706">
          <cell r="A706" t="str">
            <v>PMGD PFV QUEMADOS</v>
          </cell>
          <cell r="C706">
            <v>6.772520000000001</v>
          </cell>
        </row>
        <row r="707">
          <cell r="A707" t="str">
            <v>PMGD PFV QUETENA</v>
          </cell>
          <cell r="C707">
            <v>25.866390000000017</v>
          </cell>
        </row>
        <row r="708">
          <cell r="A708" t="str">
            <v>PMGD PFV QUILLAY</v>
          </cell>
          <cell r="C708">
            <v>5.3605599999999995</v>
          </cell>
        </row>
        <row r="709">
          <cell r="A709" t="str">
            <v>PMGD PFV QUINANTU SOLAR</v>
          </cell>
          <cell r="C709">
            <v>18.863900000000001</v>
          </cell>
        </row>
        <row r="710">
          <cell r="A710" t="str">
            <v>PMGD PFV QUINTA SOLAR</v>
          </cell>
          <cell r="C710">
            <v>6.7854900000000038</v>
          </cell>
        </row>
        <row r="711">
          <cell r="A711" t="str">
            <v>PMGD PFV RANGUIL</v>
          </cell>
          <cell r="C711">
            <v>4.78329</v>
          </cell>
        </row>
        <row r="712">
          <cell r="A712" t="str">
            <v>PMGD PFV RATULEMUS</v>
          </cell>
          <cell r="C712">
            <v>4.6476100000000029</v>
          </cell>
        </row>
        <row r="713">
          <cell r="A713" t="str">
            <v>PMGD PFV RAUQUEN</v>
          </cell>
          <cell r="C713">
            <v>15.881980000000008</v>
          </cell>
        </row>
        <row r="714">
          <cell r="A714" t="str">
            <v>PMGD PFV RDCL SAN</v>
          </cell>
          <cell r="C714">
            <v>16.633620000000001</v>
          </cell>
        </row>
        <row r="715">
          <cell r="A715" t="str">
            <v>PMGD PFV RECOLETA</v>
          </cell>
          <cell r="C715">
            <v>18.371120000000008</v>
          </cell>
        </row>
        <row r="716">
          <cell r="A716" t="str">
            <v>PMGD PFV REN</v>
          </cell>
          <cell r="C716">
            <v>2.4034500000000003</v>
          </cell>
        </row>
        <row r="717">
          <cell r="A717" t="str">
            <v>PMGD PFV RENGO SOLAR</v>
          </cell>
          <cell r="C717">
            <v>0.57774000000000003</v>
          </cell>
        </row>
        <row r="718">
          <cell r="A718" t="str">
            <v>PMGD PFV REXNER</v>
          </cell>
          <cell r="C718">
            <v>5.9316599999999982</v>
          </cell>
        </row>
        <row r="719">
          <cell r="A719" t="str">
            <v>PMGD PFV RIMINI</v>
          </cell>
          <cell r="C719">
            <v>6.1687699999999976</v>
          </cell>
        </row>
        <row r="720">
          <cell r="A720" t="str">
            <v>PMGD PFV RINCONADA</v>
          </cell>
          <cell r="C720">
            <v>16.731560000000012</v>
          </cell>
        </row>
        <row r="721">
          <cell r="A721" t="str">
            <v>PMGD PFV RINCONADA ALCONES</v>
          </cell>
          <cell r="C721">
            <v>19.438009999999995</v>
          </cell>
        </row>
        <row r="722">
          <cell r="A722" t="str">
            <v>PMGD PFV RINCONADA NORTE (SLK 808)</v>
          </cell>
          <cell r="C722">
            <v>7.2011699999999985</v>
          </cell>
        </row>
        <row r="723">
          <cell r="A723" t="str">
            <v>PMGD PFV RLA SOLAR</v>
          </cell>
          <cell r="C723">
            <v>4.7446499999999983</v>
          </cell>
        </row>
        <row r="724">
          <cell r="A724" t="str">
            <v>PMGD PFV RODEO</v>
          </cell>
          <cell r="C724">
            <v>5.402339999999997</v>
          </cell>
        </row>
        <row r="725">
          <cell r="A725" t="str">
            <v>PMGD PFV ROSARIO</v>
          </cell>
          <cell r="C725">
            <v>1.5949099999999996</v>
          </cell>
        </row>
        <row r="726">
          <cell r="A726" t="str">
            <v>PMGD PFV ROVIAN</v>
          </cell>
          <cell r="C726">
            <v>12.188439999999996</v>
          </cell>
        </row>
        <row r="727">
          <cell r="A727" t="str">
            <v>PMGD PFV RUCAPAINE</v>
          </cell>
          <cell r="C727">
            <v>0</v>
          </cell>
        </row>
        <row r="728">
          <cell r="A728" t="str">
            <v>PMGD PFV SALERNO SOLAR</v>
          </cell>
          <cell r="C728">
            <v>5.5337200000000015</v>
          </cell>
        </row>
        <row r="729">
          <cell r="A729" t="str">
            <v>PMGD PFV SAMO BAJO</v>
          </cell>
          <cell r="C729">
            <v>4.3394999999999984</v>
          </cell>
        </row>
        <row r="730">
          <cell r="A730" t="str">
            <v>PMGD PFV SAN ANTONIO</v>
          </cell>
          <cell r="C730">
            <v>13.329029999999994</v>
          </cell>
        </row>
        <row r="731">
          <cell r="A731" t="str">
            <v>PMGD PFV SAN ANTONIO DEL MONTE SUNLIGHT</v>
          </cell>
          <cell r="C731">
            <v>4.5639999999999993E-2</v>
          </cell>
        </row>
        <row r="732">
          <cell r="A732" t="str">
            <v>PMGD PFV SAN CAMILO</v>
          </cell>
          <cell r="C732">
            <v>5.8228500000000007</v>
          </cell>
        </row>
        <row r="733">
          <cell r="A733" t="str">
            <v>PMGD PFV SAN CARLOS SOLAR</v>
          </cell>
          <cell r="C733">
            <v>5.4637500000000019</v>
          </cell>
        </row>
        <row r="734">
          <cell r="A734" t="str">
            <v>PMGD PFV SAN EMILIO SOLAR I</v>
          </cell>
          <cell r="C734">
            <v>4.8247599999999968</v>
          </cell>
        </row>
        <row r="735">
          <cell r="A735" t="str">
            <v>PMGD PFV SAN EUGENIO SOLAR</v>
          </cell>
          <cell r="C735">
            <v>1.3970600000000004</v>
          </cell>
        </row>
        <row r="736">
          <cell r="A736" t="str">
            <v>PMGD PFV SAN FRANCISCO</v>
          </cell>
          <cell r="C736">
            <v>6.7376000000000031</v>
          </cell>
        </row>
        <row r="737">
          <cell r="A737" t="str">
            <v>PMGD PFV SAN ISIDRO</v>
          </cell>
          <cell r="C737">
            <v>5.0351500000000042</v>
          </cell>
        </row>
        <row r="738">
          <cell r="A738" t="str">
            <v>PMGD PFV SAN JOSE II</v>
          </cell>
          <cell r="C738">
            <v>6.9926900000000005</v>
          </cell>
        </row>
        <row r="739">
          <cell r="A739" t="str">
            <v>PMGD PFV SAN PEDRO</v>
          </cell>
          <cell r="C739">
            <v>5.2747699999999984</v>
          </cell>
        </row>
        <row r="740">
          <cell r="A740" t="str">
            <v>PMGD PFV SAN RAMIRO</v>
          </cell>
          <cell r="C740">
            <v>17.16889999999999</v>
          </cell>
        </row>
        <row r="741">
          <cell r="A741" t="str">
            <v>PMGD PFV SANTA ADRIANA</v>
          </cell>
          <cell r="C741">
            <v>4.026589999999997</v>
          </cell>
        </row>
        <row r="742">
          <cell r="A742" t="str">
            <v>PMGD PFV SANTA AMELIA</v>
          </cell>
          <cell r="C742">
            <v>6.3978500000000009</v>
          </cell>
        </row>
        <row r="743">
          <cell r="A743" t="str">
            <v>PMGD PFV SANTA CECILIA</v>
          </cell>
          <cell r="C743">
            <v>4.65564</v>
          </cell>
        </row>
        <row r="744">
          <cell r="A744" t="str">
            <v>PMGD PFV SANTA CLARA</v>
          </cell>
          <cell r="C744">
            <v>5.2500499999999972</v>
          </cell>
        </row>
        <row r="745">
          <cell r="A745" t="str">
            <v>PMGD PFV SANTA ELIZABETH</v>
          </cell>
          <cell r="C745">
            <v>17.219249999999988</v>
          </cell>
        </row>
        <row r="746">
          <cell r="A746" t="str">
            <v>PMGD PFV SANTA EMILIA</v>
          </cell>
          <cell r="C746">
            <v>18.376519999999989</v>
          </cell>
        </row>
        <row r="747">
          <cell r="A747" t="str">
            <v>PMGD PFV SANTA ESTER</v>
          </cell>
          <cell r="C747">
            <v>5.5872799999999971</v>
          </cell>
        </row>
        <row r="748">
          <cell r="A748" t="str">
            <v>PMGD PFV SANTA FRANCISCA</v>
          </cell>
          <cell r="C748">
            <v>12.453870000000009</v>
          </cell>
        </row>
        <row r="749">
          <cell r="A749" t="str">
            <v>PMGD PFV SANTA INES SOLAR</v>
          </cell>
          <cell r="C749">
            <v>5.8203199999999988</v>
          </cell>
        </row>
        <row r="750">
          <cell r="A750" t="str">
            <v>PMGD PFV SANTA JULIA</v>
          </cell>
          <cell r="C750">
            <v>5.7277200000000033</v>
          </cell>
        </row>
        <row r="751">
          <cell r="A751" t="str">
            <v>PMGD PFV SANTA LAURA</v>
          </cell>
          <cell r="C751">
            <v>5.089909999999997</v>
          </cell>
        </row>
        <row r="752">
          <cell r="A752" t="str">
            <v>PMGD PFV SANTA LUCIA</v>
          </cell>
          <cell r="C752">
            <v>5.6318999999999981</v>
          </cell>
        </row>
        <row r="753">
          <cell r="A753" t="str">
            <v>PMGD PFV SANTA LUISA</v>
          </cell>
          <cell r="C753">
            <v>5.4312500000000039</v>
          </cell>
        </row>
        <row r="754">
          <cell r="A754" t="str">
            <v>PMGD PFV SANTA MARGARITA</v>
          </cell>
          <cell r="C754">
            <v>5.0691300000000012</v>
          </cell>
        </row>
        <row r="755">
          <cell r="A755" t="str">
            <v>PMGD PFV SANTA RITA</v>
          </cell>
          <cell r="C755">
            <v>5.5669099999999965</v>
          </cell>
        </row>
        <row r="756">
          <cell r="A756" t="str">
            <v>PMGD PFV SANTUARIO SOLAR</v>
          </cell>
          <cell r="C756">
            <v>6.7967500000000012</v>
          </cell>
        </row>
        <row r="757">
          <cell r="A757" t="str">
            <v>PMGD PFV SATURNO NORTE</v>
          </cell>
          <cell r="C757">
            <v>7.4196500000000043</v>
          </cell>
        </row>
        <row r="758">
          <cell r="A758" t="str">
            <v>PMGD PFV SDSI</v>
          </cell>
          <cell r="C758">
            <v>5.5037199999999995</v>
          </cell>
        </row>
        <row r="759">
          <cell r="A759" t="str">
            <v>PMGD PFV SIETE COLORES</v>
          </cell>
          <cell r="C759">
            <v>4.5002700000000022</v>
          </cell>
        </row>
        <row r="760">
          <cell r="A760" t="str">
            <v>PMGD PFV SLK CB NUEVE</v>
          </cell>
          <cell r="C760">
            <v>6.1544300000000076</v>
          </cell>
        </row>
        <row r="761">
          <cell r="A761" t="str">
            <v>PMGD PFV SOL DE SEPTIEMBRE</v>
          </cell>
          <cell r="C761">
            <v>17.309319999999982</v>
          </cell>
        </row>
        <row r="762">
          <cell r="A762" t="str">
            <v>PMGD PFV SOL DEL MAULE</v>
          </cell>
          <cell r="C762">
            <v>5.6970000000000007E-2</v>
          </cell>
        </row>
        <row r="763">
          <cell r="A763" t="str">
            <v>PMGD PFV SOL DEL NORTE</v>
          </cell>
          <cell r="C763">
            <v>6.2539100000000065</v>
          </cell>
        </row>
        <row r="764">
          <cell r="A764" t="str">
            <v>PMGD PFV SOLAR TORINO</v>
          </cell>
          <cell r="C764">
            <v>10.642880000000002</v>
          </cell>
        </row>
        <row r="765">
          <cell r="A765" t="str">
            <v>PMGD PFV SOLARPARK VILLA ALEMANA</v>
          </cell>
          <cell r="C765">
            <v>8.5089999999999999E-2</v>
          </cell>
        </row>
        <row r="766">
          <cell r="A766" t="str">
            <v>PMGD PFV SOY SOLAR</v>
          </cell>
          <cell r="C766">
            <v>0.51303999999999994</v>
          </cell>
        </row>
        <row r="767">
          <cell r="A767" t="str">
            <v>PMGD PFV SUNHUNTER</v>
          </cell>
          <cell r="C767">
            <v>23.094999999999999</v>
          </cell>
        </row>
        <row r="768">
          <cell r="A768" t="str">
            <v>PMGD PFV TALCA</v>
          </cell>
          <cell r="C768">
            <v>16.448890000000002</v>
          </cell>
        </row>
        <row r="769">
          <cell r="A769" t="str">
            <v>PMGD PFV TALHUEN</v>
          </cell>
          <cell r="C769">
            <v>6.7428400000000011</v>
          </cell>
        </row>
        <row r="770">
          <cell r="A770" t="str">
            <v>PMGD PFV TALLADO</v>
          </cell>
          <cell r="C770">
            <v>12.302090000000002</v>
          </cell>
        </row>
        <row r="771">
          <cell r="A771" t="str">
            <v>PMGD PFV TAMARUGO</v>
          </cell>
          <cell r="C771">
            <v>7.3867499999999993</v>
          </cell>
        </row>
        <row r="772">
          <cell r="A772" t="str">
            <v>PMGD PFV TAMBO REAL</v>
          </cell>
          <cell r="C772">
            <v>5.4958300000000069</v>
          </cell>
        </row>
        <row r="773">
          <cell r="A773" t="str">
            <v>PMGD PFV TARANTO</v>
          </cell>
          <cell r="C773">
            <v>16.965429999999994</v>
          </cell>
        </row>
        <row r="774">
          <cell r="A774" t="str">
            <v>PMGD PFV TECHOS DE ALTAMIRA</v>
          </cell>
          <cell r="C774">
            <v>0</v>
          </cell>
        </row>
        <row r="775">
          <cell r="A775" t="str">
            <v>PMGD PFV TIERRA</v>
          </cell>
          <cell r="C775">
            <v>10.553599999999994</v>
          </cell>
        </row>
        <row r="776">
          <cell r="A776" t="str">
            <v>PMGD PFV TIJERAL</v>
          </cell>
          <cell r="C776">
            <v>1.2860200000000002</v>
          </cell>
        </row>
        <row r="777">
          <cell r="A777" t="str">
            <v>PMGD PFV TILTIL</v>
          </cell>
          <cell r="C777">
            <v>3.4102400000000008</v>
          </cell>
        </row>
        <row r="778">
          <cell r="A778" t="str">
            <v>PMGD PFV TRANQUE DEL SOL</v>
          </cell>
          <cell r="C778">
            <v>3.4790299999999998</v>
          </cell>
        </row>
        <row r="779">
          <cell r="A779" t="str">
            <v>PMGD PFV TREBAL SOLAR</v>
          </cell>
          <cell r="C779">
            <v>4.9436</v>
          </cell>
        </row>
        <row r="780">
          <cell r="A780" t="str">
            <v>PMGD PFV TREBO</v>
          </cell>
          <cell r="C780">
            <v>5.8841599999999996</v>
          </cell>
        </row>
        <row r="781">
          <cell r="A781" t="str">
            <v>PMGD PFV TRICA-DOS</v>
          </cell>
          <cell r="C781">
            <v>4.6831699999999987</v>
          </cell>
        </row>
        <row r="782">
          <cell r="A782" t="str">
            <v>PMGD PFV TRICAHUE II</v>
          </cell>
          <cell r="C782">
            <v>13.513869999999994</v>
          </cell>
        </row>
        <row r="783">
          <cell r="A783" t="str">
            <v>PMGD PFV TRINIDAD</v>
          </cell>
          <cell r="C783">
            <v>5.9864100000000038</v>
          </cell>
        </row>
        <row r="784">
          <cell r="A784" t="str">
            <v>PMGD PFV TUCUQUERE</v>
          </cell>
          <cell r="C784">
            <v>6.1860200000000063</v>
          </cell>
        </row>
        <row r="785">
          <cell r="A785" t="str">
            <v>PMGD PFV UTFSM VALPARAISO VALDES</v>
          </cell>
          <cell r="C785">
            <v>5.8480000000000025E-2</v>
          </cell>
        </row>
        <row r="786">
          <cell r="A786" t="str">
            <v>PMGD PFV UTFSM VIÑA DEL MAR</v>
          </cell>
          <cell r="C786">
            <v>0.28199000000000002</v>
          </cell>
        </row>
        <row r="787">
          <cell r="A787" t="str">
            <v>PMGD PFV UTFSM VITACURA [EN_REVISION]</v>
          </cell>
          <cell r="C787">
            <v>1.0519999999999996E-2</v>
          </cell>
        </row>
        <row r="788">
          <cell r="A788" t="str">
            <v>PMGD PFV VALLE DE LA LUNA II</v>
          </cell>
          <cell r="C788">
            <v>5.5689500000000027</v>
          </cell>
        </row>
        <row r="789">
          <cell r="A789" t="str">
            <v>PMGD PFV VALLE SOLAR ESTE II</v>
          </cell>
          <cell r="C789">
            <v>21.608639999999991</v>
          </cell>
        </row>
        <row r="790">
          <cell r="A790" t="str">
            <v>PMGD PFV VALLE SOLAR OESTE II</v>
          </cell>
          <cell r="C790">
            <v>20.827500000000015</v>
          </cell>
        </row>
        <row r="791">
          <cell r="A791" t="str">
            <v>PMGD PFV VENTISQUERO SOLAR</v>
          </cell>
          <cell r="C791">
            <v>18.288889999999995</v>
          </cell>
        </row>
        <row r="792">
          <cell r="A792" t="str">
            <v>PMGD PFV VENTURADA</v>
          </cell>
          <cell r="C792">
            <v>17.458100000000002</v>
          </cell>
        </row>
        <row r="793">
          <cell r="A793" t="str">
            <v>PMGD PFV VICENTE SOLAR</v>
          </cell>
          <cell r="C793">
            <v>4.8873200000000008</v>
          </cell>
        </row>
        <row r="794">
          <cell r="A794" t="str">
            <v>PMGD PFV VICTORIA</v>
          </cell>
          <cell r="C794">
            <v>27.311060000000005</v>
          </cell>
        </row>
        <row r="795">
          <cell r="A795" t="str">
            <v>PMGD PFV VILLA ALEGRE</v>
          </cell>
          <cell r="C795">
            <v>12.067410000000004</v>
          </cell>
        </row>
        <row r="796">
          <cell r="A796" t="str">
            <v>PMGD PFV VILLA CRUZ</v>
          </cell>
          <cell r="C796">
            <v>5.2354399999999996</v>
          </cell>
        </row>
        <row r="797">
          <cell r="A797" t="str">
            <v>PMGD PFV VILLA MOSCOSO</v>
          </cell>
          <cell r="C797">
            <v>5.3999899999999954</v>
          </cell>
        </row>
        <row r="798">
          <cell r="A798" t="str">
            <v>PMGD PFV VILLA PRAT</v>
          </cell>
          <cell r="C798">
            <v>3.8824200000000011</v>
          </cell>
        </row>
        <row r="799">
          <cell r="A799" t="str">
            <v>PMGD PFV VILLA SECA</v>
          </cell>
          <cell r="C799">
            <v>4.3197400000000004</v>
          </cell>
        </row>
        <row r="800">
          <cell r="A800" t="str">
            <v>PMGD PFV VILLA SOLAR</v>
          </cell>
          <cell r="C800">
            <v>5.2133800000000017</v>
          </cell>
        </row>
        <row r="801">
          <cell r="A801" t="str">
            <v>PMGD PFV VIOLETA</v>
          </cell>
          <cell r="C801">
            <v>6.2806299999999995</v>
          </cell>
        </row>
        <row r="802">
          <cell r="A802" t="str">
            <v>PMGD PFV VITUCO 2B</v>
          </cell>
          <cell r="C802">
            <v>5.4724699999999995</v>
          </cell>
        </row>
        <row r="803">
          <cell r="A803" t="str">
            <v>PMGD PFV YAHUTELA</v>
          </cell>
          <cell r="C803">
            <v>6.0053799999999988</v>
          </cell>
        </row>
        <row r="804">
          <cell r="A804" t="str">
            <v>PMGD TER AGGREKO 01</v>
          </cell>
          <cell r="C804">
            <v>8.7000000000000001E-4</v>
          </cell>
        </row>
        <row r="805">
          <cell r="A805" t="str">
            <v>PMGD TER AGNI</v>
          </cell>
          <cell r="C805">
            <v>8.9000000000000006E-4</v>
          </cell>
        </row>
        <row r="806">
          <cell r="A806" t="str">
            <v>PMGD TER ALERCE</v>
          </cell>
          <cell r="C806">
            <v>2.5499999999999998E-2</v>
          </cell>
        </row>
        <row r="807">
          <cell r="A807" t="str">
            <v>PMGD TER ALMENDRADO</v>
          </cell>
          <cell r="C807">
            <v>0</v>
          </cell>
        </row>
        <row r="808">
          <cell r="A808" t="str">
            <v>PMGD TER ANCALI</v>
          </cell>
          <cell r="C808">
            <v>0</v>
          </cell>
        </row>
        <row r="809">
          <cell r="A809" t="str">
            <v>PMGD TER AROMOS</v>
          </cell>
          <cell r="C809">
            <v>4.5499999999999992E-2</v>
          </cell>
        </row>
        <row r="810">
          <cell r="A810" t="str">
            <v>PMGD TER BERLIOZ</v>
          </cell>
          <cell r="C810">
            <v>0</v>
          </cell>
        </row>
        <row r="811">
          <cell r="A811" t="str">
            <v>PMGD TER BIO CRUZ</v>
          </cell>
          <cell r="C811">
            <v>5.564859999999995</v>
          </cell>
        </row>
        <row r="812">
          <cell r="A812" t="str">
            <v>PMGD TER BLUEGATE</v>
          </cell>
          <cell r="C812">
            <v>2.249E-2</v>
          </cell>
        </row>
        <row r="813">
          <cell r="A813" t="str">
            <v>PMGD TER BOLDOS</v>
          </cell>
          <cell r="C813">
            <v>1.4219999999999998E-2</v>
          </cell>
        </row>
        <row r="814">
          <cell r="A814" t="str">
            <v>PMGD TER CALAFATE</v>
          </cell>
          <cell r="C814">
            <v>2.7E-2</v>
          </cell>
        </row>
        <row r="815">
          <cell r="A815" t="str">
            <v>PMGD TER CALFUCO</v>
          </cell>
          <cell r="C815">
            <v>2.775E-2</v>
          </cell>
        </row>
        <row r="816">
          <cell r="A816" t="str">
            <v>PMGD TER CAMPING DIESEL</v>
          </cell>
          <cell r="C816">
            <v>6.9999999999999999E-4</v>
          </cell>
        </row>
        <row r="817">
          <cell r="A817" t="str">
            <v>PMGD TER CAÑETE</v>
          </cell>
          <cell r="C817">
            <v>0.35331000000000001</v>
          </cell>
        </row>
        <row r="818">
          <cell r="A818" t="str">
            <v>PMGD TER CASABLANCA</v>
          </cell>
          <cell r="C818">
            <v>1.8169999999999999E-2</v>
          </cell>
        </row>
        <row r="819">
          <cell r="A819" t="str">
            <v>PMGD TER CASABLANCA II</v>
          </cell>
          <cell r="C819">
            <v>0</v>
          </cell>
        </row>
        <row r="820">
          <cell r="A820" t="str">
            <v>PMGD TER CENTRAL DE RESPALDO EGIDO</v>
          </cell>
          <cell r="C820">
            <v>4.0000000000000003E-5</v>
          </cell>
        </row>
        <row r="821">
          <cell r="A821" t="str">
            <v>PMGD TER CENTRAL DE RESPALDO TIGRE</v>
          </cell>
          <cell r="C821">
            <v>2.5699999999999998E-3</v>
          </cell>
        </row>
        <row r="822">
          <cell r="A822" t="str">
            <v>PMGD TER CENTRAL LA GLORIA 21 [EN_REVISION]</v>
          </cell>
          <cell r="C822">
            <v>0</v>
          </cell>
        </row>
        <row r="823">
          <cell r="A823" t="str">
            <v>PMGD TER CENTRAL QUITRALMAN</v>
          </cell>
          <cell r="C823">
            <v>0</v>
          </cell>
        </row>
        <row r="824">
          <cell r="A824" t="str">
            <v>PMGD TER CHILE</v>
          </cell>
          <cell r="C824">
            <v>0</v>
          </cell>
        </row>
        <row r="825">
          <cell r="A825" t="str">
            <v>PMGD TER CHILLAN</v>
          </cell>
          <cell r="C825">
            <v>4.1800000000000006E-3</v>
          </cell>
        </row>
        <row r="826">
          <cell r="A826" t="str">
            <v>PMGD TER CHORRILLOS</v>
          </cell>
          <cell r="C826">
            <v>0</v>
          </cell>
        </row>
        <row r="827">
          <cell r="A827" t="str">
            <v>PMGD TER CHUFKEN</v>
          </cell>
          <cell r="C827">
            <v>3.356E-2</v>
          </cell>
        </row>
        <row r="828">
          <cell r="A828" t="str">
            <v>PMGD TER CIRUELILLO</v>
          </cell>
          <cell r="C828">
            <v>0.78760000000000008</v>
          </cell>
        </row>
        <row r="829">
          <cell r="A829" t="str">
            <v>PMGD TER COELEMU</v>
          </cell>
          <cell r="C829">
            <v>18.113150000000001</v>
          </cell>
        </row>
        <row r="830">
          <cell r="A830" t="str">
            <v>PMGD TER CONCHALI</v>
          </cell>
          <cell r="C830">
            <v>1.8719999999999994E-2</v>
          </cell>
        </row>
        <row r="831">
          <cell r="A831" t="str">
            <v>PMGD TER CONTULMO</v>
          </cell>
          <cell r="C831">
            <v>0</v>
          </cell>
        </row>
        <row r="832">
          <cell r="A832" t="str">
            <v>PMGD TER COPIULEMU</v>
          </cell>
          <cell r="C832">
            <v>0.11073999999999999</v>
          </cell>
        </row>
        <row r="833">
          <cell r="A833" t="str">
            <v>PMGD TER CORTES</v>
          </cell>
          <cell r="C833">
            <v>3.7199999999999998E-3</v>
          </cell>
        </row>
        <row r="834">
          <cell r="A834" t="str">
            <v>PMGD TER CURACAUTIN</v>
          </cell>
          <cell r="C834">
            <v>0.14937000000000003</v>
          </cell>
        </row>
        <row r="835">
          <cell r="A835" t="str">
            <v>PMGD TER CURAUMA</v>
          </cell>
          <cell r="C835">
            <v>2.2460000000000001E-2</v>
          </cell>
        </row>
        <row r="836">
          <cell r="A836" t="str">
            <v>PMGD TER DAGOBERTO</v>
          </cell>
          <cell r="C836">
            <v>0</v>
          </cell>
        </row>
        <row r="837">
          <cell r="A837" t="str">
            <v>PMGD TER DEUCO</v>
          </cell>
          <cell r="C837">
            <v>0</v>
          </cell>
        </row>
        <row r="838">
          <cell r="A838" t="str">
            <v>PMGD TER DIESEL CEREZO</v>
          </cell>
          <cell r="C838">
            <v>7.2999999999999996E-4</v>
          </cell>
        </row>
        <row r="839">
          <cell r="A839" t="str">
            <v>PMGD TER DIESEL COYA</v>
          </cell>
          <cell r="C839">
            <v>2.9999999999999997E-5</v>
          </cell>
        </row>
        <row r="840">
          <cell r="A840" t="str">
            <v>PMGD TER DON PEDRO</v>
          </cell>
          <cell r="C840">
            <v>1.07E-3</v>
          </cell>
        </row>
        <row r="841">
          <cell r="A841" t="str">
            <v>PMGD TER DOÑA JAVIERA</v>
          </cell>
          <cell r="C841">
            <v>0.30921000000000026</v>
          </cell>
        </row>
        <row r="842">
          <cell r="A842" t="str">
            <v>PMGD TER EL CAMPESINO</v>
          </cell>
          <cell r="C842">
            <v>0.23979000000000014</v>
          </cell>
        </row>
        <row r="843">
          <cell r="A843" t="str">
            <v>PMGD TER EL CANELO</v>
          </cell>
          <cell r="C843">
            <v>0.22825999999999999</v>
          </cell>
        </row>
        <row r="844">
          <cell r="A844" t="str">
            <v>PMGD TER EL FARO</v>
          </cell>
          <cell r="C844">
            <v>4.8700000000000011E-3</v>
          </cell>
        </row>
        <row r="845">
          <cell r="A845" t="str">
            <v>PMGD TER EL JARDIN</v>
          </cell>
          <cell r="C845">
            <v>3.8349999999999995E-2</v>
          </cell>
        </row>
        <row r="846">
          <cell r="A846" t="str">
            <v>PMGD TER EL MOLLE</v>
          </cell>
          <cell r="C846">
            <v>20.066890000000001</v>
          </cell>
        </row>
        <row r="847">
          <cell r="A847" t="str">
            <v>PMGD TER EL NOGAL</v>
          </cell>
          <cell r="C847">
            <v>3.2829999999999984E-2</v>
          </cell>
        </row>
        <row r="848">
          <cell r="A848" t="str">
            <v>PMGD TER ELECTRICA PINARES LIMITADA</v>
          </cell>
          <cell r="C848">
            <v>0.58072999999999997</v>
          </cell>
        </row>
        <row r="849">
          <cell r="A849" t="str">
            <v>PMGD TER ERMITAÑO</v>
          </cell>
          <cell r="C849">
            <v>1.6629999999999999E-2</v>
          </cell>
        </row>
        <row r="850">
          <cell r="A850" t="str">
            <v>PMGD TER ESTANCILLA</v>
          </cell>
          <cell r="C850">
            <v>2.102E-2</v>
          </cell>
        </row>
        <row r="851">
          <cell r="A851" t="str">
            <v>PMGD TER ESTANDARTES</v>
          </cell>
          <cell r="C851">
            <v>7.8439999999999996E-2</v>
          </cell>
        </row>
        <row r="852">
          <cell r="A852" t="str">
            <v>PMGD TER ETERSOL</v>
          </cell>
          <cell r="C852">
            <v>0</v>
          </cell>
        </row>
        <row r="853">
          <cell r="A853" t="str">
            <v>PMGD TER GAMI</v>
          </cell>
          <cell r="C853">
            <v>0.64381000000000033</v>
          </cell>
        </row>
        <row r="854">
          <cell r="A854" t="str">
            <v>PMGD TER GENERADORA LAGUNITAS</v>
          </cell>
          <cell r="C854">
            <v>0.51791999999999994</v>
          </cell>
        </row>
        <row r="855">
          <cell r="A855" t="str">
            <v>PMGD TER HBS</v>
          </cell>
          <cell r="C855">
            <v>1.2165800000000002</v>
          </cell>
        </row>
        <row r="856">
          <cell r="A856" t="str">
            <v>PMGD TER HBS GNL</v>
          </cell>
          <cell r="C856">
            <v>7.7859999999999999E-2</v>
          </cell>
        </row>
        <row r="857">
          <cell r="A857" t="str">
            <v>PMGD TER LAS DALIAS</v>
          </cell>
          <cell r="C857">
            <v>1.5769999999999999E-2</v>
          </cell>
        </row>
        <row r="858">
          <cell r="A858" t="str">
            <v>PMGD TER LAS PAMPAS [No_Mostrar]</v>
          </cell>
          <cell r="C858">
            <v>0</v>
          </cell>
        </row>
        <row r="859">
          <cell r="A859" t="str">
            <v>PMGD TER LEBU</v>
          </cell>
          <cell r="C859">
            <v>0</v>
          </cell>
        </row>
        <row r="860">
          <cell r="A860" t="str">
            <v>PMGD TER LEPANTO</v>
          </cell>
          <cell r="C860">
            <v>0</v>
          </cell>
        </row>
        <row r="861">
          <cell r="A861" t="str">
            <v>PMGD TER LIPIGAS CONCON</v>
          </cell>
          <cell r="C861">
            <v>1.31E-3</v>
          </cell>
        </row>
        <row r="862">
          <cell r="A862" t="str">
            <v>PMGD TER LOMAS COLORADAS</v>
          </cell>
          <cell r="C862">
            <v>2.5402399999999998</v>
          </cell>
        </row>
        <row r="863">
          <cell r="A863" t="str">
            <v>PMGD TER LONQUIMAY</v>
          </cell>
          <cell r="C863">
            <v>9.7649999999999973E-2</v>
          </cell>
        </row>
        <row r="864">
          <cell r="A864" t="str">
            <v>PMGD TER LOS ALAMOS</v>
          </cell>
          <cell r="C864">
            <v>1.4200000000000001E-2</v>
          </cell>
        </row>
        <row r="865">
          <cell r="A865" t="str">
            <v>PMGD TER LOS PINOS</v>
          </cell>
          <cell r="C865">
            <v>7.6714199999999995</v>
          </cell>
        </row>
        <row r="866">
          <cell r="A866" t="str">
            <v>PMGD TER LOS SAUCES</v>
          </cell>
          <cell r="C866">
            <v>0.10579999999999999</v>
          </cell>
        </row>
        <row r="867">
          <cell r="A867" t="str">
            <v>PMGD TER LOUSIANA PACIFIC</v>
          </cell>
          <cell r="C867">
            <v>4.8280000000000003E-2</v>
          </cell>
        </row>
        <row r="868">
          <cell r="A868" t="str">
            <v>PMGD TER LOUSIANA PACIFIC II</v>
          </cell>
          <cell r="C868">
            <v>1.2289999999999997E-2</v>
          </cell>
        </row>
        <row r="869">
          <cell r="A869" t="str">
            <v>PMGD TER MIMBRE</v>
          </cell>
          <cell r="C869">
            <v>1.8800000000000001E-2</v>
          </cell>
        </row>
        <row r="870">
          <cell r="A870" t="str">
            <v>PMGD TER MONTE PATRIA</v>
          </cell>
          <cell r="C870">
            <v>1.8900000000000002E-3</v>
          </cell>
        </row>
        <row r="871">
          <cell r="A871" t="str">
            <v>PMGD TER MULTIEXPORT</v>
          </cell>
          <cell r="C871">
            <v>2.4299999999999999E-3</v>
          </cell>
        </row>
        <row r="872">
          <cell r="A872" t="str">
            <v>PMGD TER MULTIEXPORT II</v>
          </cell>
          <cell r="C872">
            <v>4.9899999999999996E-3</v>
          </cell>
        </row>
        <row r="873">
          <cell r="A873" t="str">
            <v>PMGD TER ORAFTI</v>
          </cell>
          <cell r="C873">
            <v>3.3937499999999998</v>
          </cell>
        </row>
        <row r="874">
          <cell r="A874" t="str">
            <v>PMGD TER PICOLTUE</v>
          </cell>
          <cell r="C874">
            <v>4.0420000000000005E-2</v>
          </cell>
        </row>
        <row r="875">
          <cell r="A875" t="str">
            <v>PMGD TER PRP CAMPESINA (EX ALDEA)</v>
          </cell>
          <cell r="C875">
            <v>0.81194000000000022</v>
          </cell>
        </row>
        <row r="876">
          <cell r="A876" t="str">
            <v>PMGD TER PRP CHIFIN</v>
          </cell>
          <cell r="C876">
            <v>0.72718999999999978</v>
          </cell>
        </row>
        <row r="877">
          <cell r="A877" t="str">
            <v>PMGD TER PRP LAS QUEMAS</v>
          </cell>
          <cell r="C877">
            <v>2.7541199999999999</v>
          </cell>
        </row>
        <row r="878">
          <cell r="A878" t="str">
            <v>PMGD TER PRP LOS NEGROS</v>
          </cell>
          <cell r="C878">
            <v>0.78949000000000014</v>
          </cell>
        </row>
        <row r="879">
          <cell r="A879" t="str">
            <v>PMGD TER PRP RAPACO</v>
          </cell>
          <cell r="C879">
            <v>0.8117700000000001</v>
          </cell>
        </row>
        <row r="880">
          <cell r="A880" t="str">
            <v>PMGD TER PRP TAMBORES</v>
          </cell>
          <cell r="C880">
            <v>0.58900999999999992</v>
          </cell>
        </row>
        <row r="881">
          <cell r="A881" t="str">
            <v>PMGD TER PUNITAQUI</v>
          </cell>
          <cell r="C881">
            <v>1.3700000000000001E-3</v>
          </cell>
        </row>
        <row r="882">
          <cell r="A882" t="str">
            <v>PMGD TER RAMADILLA</v>
          </cell>
          <cell r="C882">
            <v>1.5980000000000001E-2</v>
          </cell>
        </row>
        <row r="883">
          <cell r="A883" t="str">
            <v>PMGD TER RASO POWER</v>
          </cell>
          <cell r="C883">
            <v>0.39212000000000002</v>
          </cell>
        </row>
        <row r="884">
          <cell r="A884" t="str">
            <v>PMGD TER REY</v>
          </cell>
          <cell r="C884">
            <v>3.2299999999999995E-2</v>
          </cell>
        </row>
        <row r="885">
          <cell r="A885" t="str">
            <v>PMGD TER RIO AZUL</v>
          </cell>
          <cell r="C885">
            <v>2.3710000000000002E-2</v>
          </cell>
        </row>
        <row r="886">
          <cell r="A886" t="str">
            <v>PMGD TER SALMOFOOD</v>
          </cell>
          <cell r="C886">
            <v>0</v>
          </cell>
        </row>
        <row r="887">
          <cell r="A887" t="str">
            <v>PMGD TER SANTA IRENE [No_Mostrar]</v>
          </cell>
          <cell r="C887">
            <v>0</v>
          </cell>
        </row>
        <row r="888">
          <cell r="A888" t="str">
            <v>PMGD TER SEPULTURA</v>
          </cell>
          <cell r="C888">
            <v>1.7549999999999993E-2</v>
          </cell>
        </row>
        <row r="889">
          <cell r="A889" t="str">
            <v>PMGD TER TAMM</v>
          </cell>
          <cell r="C889">
            <v>0</v>
          </cell>
        </row>
        <row r="890">
          <cell r="A890" t="str">
            <v>PMGD TER TAPIHUE</v>
          </cell>
          <cell r="C890">
            <v>2.3449999999999999E-2</v>
          </cell>
        </row>
        <row r="891">
          <cell r="A891" t="str">
            <v>PMGD TER TIRUA</v>
          </cell>
          <cell r="C891">
            <v>0.19569999999999996</v>
          </cell>
        </row>
        <row r="892">
          <cell r="A892" t="str">
            <v>PMGD TER TOMAVAL</v>
          </cell>
          <cell r="C892">
            <v>4.3599900000000016</v>
          </cell>
        </row>
        <row r="893">
          <cell r="A893" t="str">
            <v>PMGD TER TREBAL MAPOCHO</v>
          </cell>
          <cell r="C893">
            <v>5.5262300000000044</v>
          </cell>
        </row>
        <row r="894">
          <cell r="A894" t="str">
            <v>PMGD TER TRONGOL-CURANILAHUE</v>
          </cell>
          <cell r="C894">
            <v>9.1800000000000007E-2</v>
          </cell>
        </row>
        <row r="895">
          <cell r="A895" t="str">
            <v>PMGD TER YUMBEL</v>
          </cell>
          <cell r="C895">
            <v>1.2799999999999997E-2</v>
          </cell>
        </row>
        <row r="896">
          <cell r="A896" t="str">
            <v>PMGD TER ZAPALLAR</v>
          </cell>
          <cell r="C896">
            <v>1.6449999999999996E-2</v>
          </cell>
        </row>
        <row r="897">
          <cell r="A897" t="str">
            <v>PMGD TER ZOFRI</v>
          </cell>
          <cell r="C897">
            <v>5.1470000000000002E-2</v>
          </cell>
        </row>
        <row r="898">
          <cell r="A898" t="str">
            <v>TER ACONCAGUA</v>
          </cell>
          <cell r="C898">
            <v>58.527000000000001</v>
          </cell>
        </row>
        <row r="899">
          <cell r="A899" t="str">
            <v>TER AGUAS BLANCAS</v>
          </cell>
          <cell r="C899">
            <v>0.34244000000000002</v>
          </cell>
        </row>
        <row r="900">
          <cell r="A900" t="str">
            <v>TER ANDES GENERACION</v>
          </cell>
          <cell r="C900">
            <v>0.93753999999999971</v>
          </cell>
        </row>
        <row r="901">
          <cell r="A901" t="str">
            <v>TER ANDINA</v>
          </cell>
          <cell r="C901">
            <v>229.74620000000004</v>
          </cell>
        </row>
        <row r="902">
          <cell r="A902" t="str">
            <v>TER ANGAMOS</v>
          </cell>
          <cell r="C902">
            <v>3201.7482000000023</v>
          </cell>
        </row>
        <row r="903">
          <cell r="A903" t="str">
            <v>TER ANTILHUE</v>
          </cell>
          <cell r="C903">
            <v>29.493970000000004</v>
          </cell>
        </row>
        <row r="904">
          <cell r="A904" t="str">
            <v>TER ARAUCO</v>
          </cell>
          <cell r="C904">
            <v>36.547249999999991</v>
          </cell>
        </row>
        <row r="905">
          <cell r="A905" t="str">
            <v>TER ARAUCO MAPA</v>
          </cell>
          <cell r="C905">
            <v>171.21578</v>
          </cell>
        </row>
        <row r="906">
          <cell r="A906" t="str">
            <v>TER ARICA</v>
          </cell>
          <cell r="C906">
            <v>1.0288999999999995</v>
          </cell>
        </row>
        <row r="907">
          <cell r="A907" t="str">
            <v>TER ATACAMA</v>
          </cell>
          <cell r="C907">
            <v>1649.3497999999997</v>
          </cell>
        </row>
        <row r="908">
          <cell r="A908" t="str">
            <v>TER CALLE CALLE</v>
          </cell>
          <cell r="C908">
            <v>0</v>
          </cell>
        </row>
        <row r="909">
          <cell r="A909" t="str">
            <v>TER CAMPICHE</v>
          </cell>
          <cell r="C909">
            <v>394.98200000000003</v>
          </cell>
        </row>
        <row r="910">
          <cell r="A910" t="str">
            <v>TER CANDELARIA</v>
          </cell>
          <cell r="C910">
            <v>628.255</v>
          </cell>
        </row>
        <row r="911">
          <cell r="A911" t="str">
            <v>TER CARDONES</v>
          </cell>
          <cell r="C911">
            <v>6.2257400000000001</v>
          </cell>
        </row>
        <row r="912">
          <cell r="A912" t="str">
            <v>TER CELCO</v>
          </cell>
          <cell r="C912">
            <v>57.5416600000001</v>
          </cell>
        </row>
        <row r="913">
          <cell r="A913" t="str">
            <v>TER CEMENTOS BIO BIO CENTRO</v>
          </cell>
          <cell r="C913">
            <v>0.16424</v>
          </cell>
        </row>
        <row r="914">
          <cell r="A914" t="str">
            <v>TER CENIZAS</v>
          </cell>
          <cell r="C914">
            <v>0</v>
          </cell>
        </row>
        <row r="915">
          <cell r="A915" t="str">
            <v>TER CHAGUAL</v>
          </cell>
          <cell r="C915">
            <v>0.63066000000000011</v>
          </cell>
        </row>
        <row r="916">
          <cell r="A916" t="str">
            <v>TER CHILOE</v>
          </cell>
          <cell r="C916">
            <v>1.1642300000000003</v>
          </cell>
        </row>
        <row r="917">
          <cell r="A917" t="str">
            <v>TER CHOLGUAN</v>
          </cell>
          <cell r="C917">
            <v>120.26929999999987</v>
          </cell>
        </row>
        <row r="918">
          <cell r="A918" t="str">
            <v>TER CHUYACA</v>
          </cell>
          <cell r="C918">
            <v>1.853430000000001</v>
          </cell>
        </row>
        <row r="919">
          <cell r="A919" t="str">
            <v>TER CMPC BUCALEMU</v>
          </cell>
          <cell r="C919">
            <v>38.128</v>
          </cell>
        </row>
        <row r="920">
          <cell r="A920" t="str">
            <v>TER CMPC CORDILLERA</v>
          </cell>
          <cell r="C920">
            <v>137.0133999999999</v>
          </cell>
        </row>
        <row r="921">
          <cell r="A921" t="str">
            <v>TER CMPC LAJA</v>
          </cell>
          <cell r="C921">
            <v>126.53979999999997</v>
          </cell>
        </row>
        <row r="922">
          <cell r="A922" t="str">
            <v>TER CMPC PACIFICO</v>
          </cell>
          <cell r="C922">
            <v>152.12679999999997</v>
          </cell>
        </row>
        <row r="923">
          <cell r="A923" t="str">
            <v>TER CMPC SANTA FE</v>
          </cell>
          <cell r="C923">
            <v>27.642599999999998</v>
          </cell>
        </row>
        <row r="924">
          <cell r="A924" t="str">
            <v>TER CMPC TISSUE</v>
          </cell>
          <cell r="C924">
            <v>7.8442000000000007</v>
          </cell>
        </row>
        <row r="925">
          <cell r="A925" t="str">
            <v>TER COCHRANE</v>
          </cell>
          <cell r="C925">
            <v>2598.7134700000011</v>
          </cell>
        </row>
        <row r="926">
          <cell r="A926" t="str">
            <v>TER COLIHUES [NO_MOSTRAR]</v>
          </cell>
          <cell r="C926">
            <v>0</v>
          </cell>
        </row>
        <row r="927">
          <cell r="A927" t="str">
            <v>TER COLMITO</v>
          </cell>
          <cell r="C927">
            <v>88.511370000000042</v>
          </cell>
        </row>
        <row r="928">
          <cell r="A928" t="str">
            <v>TER COMBARBALA</v>
          </cell>
          <cell r="C928">
            <v>0.85647999999999991</v>
          </cell>
        </row>
        <row r="929">
          <cell r="A929" t="str">
            <v>TER CONCON</v>
          </cell>
          <cell r="C929">
            <v>5.7489999999999992E-2</v>
          </cell>
        </row>
        <row r="930">
          <cell r="A930" t="str">
            <v>TER CONSTITUCION</v>
          </cell>
          <cell r="C930">
            <v>3.9814900000000004</v>
          </cell>
        </row>
        <row r="931">
          <cell r="A931" t="str">
            <v>TER CORONEL</v>
          </cell>
          <cell r="C931">
            <v>34.803879999999992</v>
          </cell>
        </row>
        <row r="932">
          <cell r="A932" t="str">
            <v>TER DEGAÑ</v>
          </cell>
          <cell r="C932">
            <v>1.0430299999999999</v>
          </cell>
        </row>
        <row r="933">
          <cell r="A933" t="str">
            <v>TER DEGAÑ 2</v>
          </cell>
          <cell r="C933">
            <v>1.3709799999999999</v>
          </cell>
        </row>
        <row r="934">
          <cell r="A934" t="str">
            <v>TER DIEGO DE ALMAGRO</v>
          </cell>
          <cell r="C934">
            <v>0</v>
          </cell>
        </row>
        <row r="935">
          <cell r="A935" t="str">
            <v>TER EL PEÑON</v>
          </cell>
          <cell r="C935">
            <v>7.4320299999999992</v>
          </cell>
        </row>
        <row r="936">
          <cell r="A936" t="str">
            <v>TER EL SALVADOR</v>
          </cell>
          <cell r="C936">
            <v>0</v>
          </cell>
        </row>
        <row r="937">
          <cell r="A937" t="str">
            <v>TER EL TOTORAL</v>
          </cell>
          <cell r="C937">
            <v>0.17631999999999995</v>
          </cell>
        </row>
        <row r="938">
          <cell r="A938" t="str">
            <v>TER EMELDA</v>
          </cell>
          <cell r="C938">
            <v>0.20216999999999999</v>
          </cell>
        </row>
        <row r="939">
          <cell r="A939" t="str">
            <v>TER ENERGIA PACIFICO</v>
          </cell>
          <cell r="C939">
            <v>105.82903000000003</v>
          </cell>
        </row>
        <row r="940">
          <cell r="A940" t="str">
            <v>TER ESCUADRON</v>
          </cell>
          <cell r="C940">
            <v>21.455550000000031</v>
          </cell>
        </row>
        <row r="941">
          <cell r="A941" t="str">
            <v>TER ESPERANZA</v>
          </cell>
          <cell r="C941">
            <v>5.7427199999999985</v>
          </cell>
        </row>
        <row r="942">
          <cell r="A942" t="str">
            <v>TER GUACOLDA</v>
          </cell>
          <cell r="C942">
            <v>2744.3752300000019</v>
          </cell>
        </row>
        <row r="943">
          <cell r="A943" t="str">
            <v>TER HORCONES</v>
          </cell>
          <cell r="C943">
            <v>0.52218999999999982</v>
          </cell>
        </row>
        <row r="944">
          <cell r="A944" t="str">
            <v>TER HORNITOS</v>
          </cell>
          <cell r="C944">
            <v>182.41370000000003</v>
          </cell>
        </row>
        <row r="945">
          <cell r="A945" t="str">
            <v>TER HUASCO</v>
          </cell>
          <cell r="C945">
            <v>8.9999999999999993E-3</v>
          </cell>
        </row>
        <row r="946">
          <cell r="A946" t="str">
            <v>TER IEM</v>
          </cell>
          <cell r="C946">
            <v>820.17009999999993</v>
          </cell>
        </row>
        <row r="947">
          <cell r="A947" t="str">
            <v>TER INACAL [No_Mostrar]</v>
          </cell>
          <cell r="C947">
            <v>1.5469999999999999E-2</v>
          </cell>
        </row>
        <row r="948">
          <cell r="A948" t="str">
            <v>TER KELAR</v>
          </cell>
          <cell r="C948">
            <v>1642.4304200000015</v>
          </cell>
        </row>
        <row r="949">
          <cell r="A949" t="str">
            <v>TER LA PORTADA</v>
          </cell>
          <cell r="C949">
            <v>0</v>
          </cell>
        </row>
        <row r="950">
          <cell r="A950" t="str">
            <v>TER LAS VEGAS</v>
          </cell>
          <cell r="C950">
            <v>6.2960000000000002E-2</v>
          </cell>
        </row>
        <row r="951">
          <cell r="A951" t="str">
            <v>TER LAUTARO</v>
          </cell>
          <cell r="C951">
            <v>257.33065000000005</v>
          </cell>
        </row>
        <row r="952">
          <cell r="A952" t="str">
            <v>TER LICANTEN</v>
          </cell>
          <cell r="C952">
            <v>28.461909999999968</v>
          </cell>
        </row>
        <row r="953">
          <cell r="A953" t="str">
            <v>TER LINARES NORTE</v>
          </cell>
          <cell r="C953">
            <v>8.5299999999999994E-3</v>
          </cell>
        </row>
        <row r="954">
          <cell r="A954" t="str">
            <v>TER LLANOS BLANCOS</v>
          </cell>
          <cell r="C954">
            <v>1.0593400000000002</v>
          </cell>
        </row>
        <row r="955">
          <cell r="A955" t="str">
            <v>TER LOMA LOS COLORADOS [NO_MOSTRAR]</v>
          </cell>
          <cell r="C955">
            <v>0</v>
          </cell>
        </row>
        <row r="956">
          <cell r="A956" t="str">
            <v>TER LOMA LOS COLORADOS II</v>
          </cell>
          <cell r="C956">
            <v>90.866300000000052</v>
          </cell>
        </row>
        <row r="957">
          <cell r="A957" t="str">
            <v>TER LOS ESPINOS</v>
          </cell>
          <cell r="C957">
            <v>4.76227</v>
          </cell>
        </row>
        <row r="958">
          <cell r="A958" t="str">
            <v>TER LOS GUINDOS</v>
          </cell>
          <cell r="C958">
            <v>7.3512899999999997</v>
          </cell>
        </row>
        <row r="959">
          <cell r="A959" t="str">
            <v>TER LOS PINOS</v>
          </cell>
          <cell r="C959">
            <v>55.788199999999996</v>
          </cell>
        </row>
        <row r="960">
          <cell r="A960" t="str">
            <v>TER LOS VIENTOS</v>
          </cell>
          <cell r="C960">
            <v>74.47972</v>
          </cell>
        </row>
        <row r="961">
          <cell r="A961" t="str">
            <v>TER MAITENCILLO</v>
          </cell>
          <cell r="C961">
            <v>1.1428999999999998</v>
          </cell>
        </row>
        <row r="962">
          <cell r="A962" t="str">
            <v>TER MANTOS BLANCOS</v>
          </cell>
          <cell r="C962">
            <v>1.63551</v>
          </cell>
        </row>
        <row r="963">
          <cell r="A963" t="str">
            <v>TER MASISA</v>
          </cell>
          <cell r="C963">
            <v>44.528520000000007</v>
          </cell>
        </row>
        <row r="964">
          <cell r="A964" t="str">
            <v>TER MAULE</v>
          </cell>
          <cell r="C964">
            <v>1.41655</v>
          </cell>
        </row>
        <row r="965">
          <cell r="A965" t="str">
            <v>TER MEJILLONES</v>
          </cell>
          <cell r="C965">
            <v>468.76610000000005</v>
          </cell>
        </row>
        <row r="966">
          <cell r="A966" t="str">
            <v>TER NEHUENCO</v>
          </cell>
          <cell r="C966">
            <v>1194.42</v>
          </cell>
        </row>
        <row r="967">
          <cell r="A967" t="str">
            <v>TER NEHUENCO 9B</v>
          </cell>
          <cell r="C967">
            <v>105.134</v>
          </cell>
        </row>
        <row r="968">
          <cell r="A968" t="str">
            <v>TER NEHUENCO II</v>
          </cell>
          <cell r="C968">
            <v>1829.771</v>
          </cell>
        </row>
        <row r="969">
          <cell r="A969" t="str">
            <v>TER NEWEN</v>
          </cell>
          <cell r="C969">
            <v>19.38636</v>
          </cell>
        </row>
        <row r="970">
          <cell r="A970" t="str">
            <v>TER NORGENER [No_Mostrar]</v>
          </cell>
          <cell r="C970">
            <v>896.17836999999918</v>
          </cell>
        </row>
        <row r="971">
          <cell r="A971" t="str">
            <v>TER NUEVA ALDEA</v>
          </cell>
          <cell r="C971">
            <v>290.28703000000019</v>
          </cell>
        </row>
        <row r="972">
          <cell r="A972" t="str">
            <v>TER NUEVA ALDEA II</v>
          </cell>
          <cell r="C972">
            <v>8.490000000000001E-3</v>
          </cell>
        </row>
        <row r="973">
          <cell r="A973" t="str">
            <v>TER NUEVA RENCA</v>
          </cell>
          <cell r="C973">
            <v>1791.702</v>
          </cell>
        </row>
        <row r="974">
          <cell r="A974" t="str">
            <v>TER NUEVA VENTANAS</v>
          </cell>
          <cell r="C974">
            <v>816.00444000000005</v>
          </cell>
        </row>
        <row r="975">
          <cell r="A975" t="str">
            <v>TER OLIVOS</v>
          </cell>
          <cell r="C975">
            <v>1.3256999999999999</v>
          </cell>
        </row>
        <row r="976">
          <cell r="A976" t="str">
            <v>TER PAJONALES</v>
          </cell>
          <cell r="C976">
            <v>0.11436999999999997</v>
          </cell>
        </row>
        <row r="977">
          <cell r="A977" t="str">
            <v>TER PETROPOWER</v>
          </cell>
          <cell r="C977">
            <v>383.09724999999997</v>
          </cell>
        </row>
        <row r="978">
          <cell r="A978" t="str">
            <v>TER PLACILLA</v>
          </cell>
          <cell r="C978">
            <v>8.8110000000000008E-2</v>
          </cell>
        </row>
        <row r="979">
          <cell r="A979" t="str">
            <v>TER PLANTA DE ACIDO SULFURICO MEJILLONES</v>
          </cell>
          <cell r="C979">
            <v>170.17528000000004</v>
          </cell>
        </row>
        <row r="980">
          <cell r="A980" t="str">
            <v>TER PUNTA COLORADA</v>
          </cell>
          <cell r="C980">
            <v>0.17058999999999999</v>
          </cell>
        </row>
        <row r="981">
          <cell r="A981" t="str">
            <v>TER QUINTAY [NO_MOSTRAR]</v>
          </cell>
          <cell r="C981">
            <v>6.7510000000000001E-2</v>
          </cell>
        </row>
        <row r="982">
          <cell r="A982" t="str">
            <v>TER QUINTERO</v>
          </cell>
          <cell r="C982">
            <v>860.76300000000003</v>
          </cell>
        </row>
        <row r="983">
          <cell r="A983" t="str">
            <v>TER RENCA [No_Mostrar]</v>
          </cell>
          <cell r="C983">
            <v>0</v>
          </cell>
        </row>
        <row r="984">
          <cell r="A984" t="str">
            <v>TER SAN GREGORIO</v>
          </cell>
          <cell r="C984">
            <v>6.5299999999999993E-3</v>
          </cell>
        </row>
        <row r="985">
          <cell r="A985" t="str">
            <v>TER SAN ISIDRO</v>
          </cell>
          <cell r="C985">
            <v>1564.4643400000007</v>
          </cell>
        </row>
        <row r="986">
          <cell r="A986" t="str">
            <v>TER SAN ISIDRO II</v>
          </cell>
          <cell r="C986">
            <v>2092.8247100000003</v>
          </cell>
        </row>
        <row r="987">
          <cell r="A987" t="str">
            <v>TER SAN JAVIER I</v>
          </cell>
          <cell r="C987">
            <v>1.7782399999999998</v>
          </cell>
        </row>
        <row r="988">
          <cell r="A988" t="str">
            <v>TER SAN JAVIER II</v>
          </cell>
          <cell r="C988">
            <v>3.4970000000000001E-2</v>
          </cell>
        </row>
        <row r="989">
          <cell r="A989" t="str">
            <v>TER SAN LORENZO DE D. DE ALMAGRO</v>
          </cell>
          <cell r="C989">
            <v>9.6530000000000005E-2</v>
          </cell>
        </row>
        <row r="990">
          <cell r="A990" t="str">
            <v>TER SANTA FE</v>
          </cell>
          <cell r="C990">
            <v>312.73099999999999</v>
          </cell>
        </row>
        <row r="991">
          <cell r="A991" t="str">
            <v>TER SANTA LIDIA</v>
          </cell>
          <cell r="C991">
            <v>7.4588000000000001</v>
          </cell>
        </row>
        <row r="992">
          <cell r="A992" t="str">
            <v>TER SANTA MARIA</v>
          </cell>
          <cell r="C992">
            <v>1551.075</v>
          </cell>
        </row>
        <row r="993">
          <cell r="A993" t="str">
            <v>TER SANTA MARTA</v>
          </cell>
          <cell r="C993">
            <v>42.431959999999997</v>
          </cell>
        </row>
        <row r="994">
          <cell r="A994" t="str">
            <v>TER TALTAL</v>
          </cell>
          <cell r="C994">
            <v>199.358</v>
          </cell>
        </row>
        <row r="995">
          <cell r="A995" t="str">
            <v>TER TARAPACA</v>
          </cell>
          <cell r="C995">
            <v>0.10854999999999999</v>
          </cell>
        </row>
        <row r="996">
          <cell r="A996" t="str">
            <v>TER TENO</v>
          </cell>
          <cell r="C996">
            <v>5.9378699999999993</v>
          </cell>
        </row>
        <row r="997">
          <cell r="A997" t="str">
            <v>TER TENO GAS</v>
          </cell>
          <cell r="C997">
            <v>82.796600000000012</v>
          </cell>
        </row>
        <row r="998">
          <cell r="A998" t="str">
            <v>TER TERMOPACIFICO</v>
          </cell>
          <cell r="C998">
            <v>0.57856999999999992</v>
          </cell>
        </row>
        <row r="999">
          <cell r="A999" t="str">
            <v>TER TOCOPILLA</v>
          </cell>
          <cell r="C999">
            <v>1213.1088200000008</v>
          </cell>
        </row>
        <row r="1000">
          <cell r="A1000" t="str">
            <v>TER TRAPEN</v>
          </cell>
          <cell r="C1000">
            <v>67.499979999999979</v>
          </cell>
        </row>
        <row r="1001">
          <cell r="A1001" t="str">
            <v>TER TRINCAO</v>
          </cell>
          <cell r="C1001">
            <v>16.586759999999998</v>
          </cell>
        </row>
        <row r="1002">
          <cell r="A1002" t="str">
            <v>TER UJINA</v>
          </cell>
          <cell r="C1002">
            <v>2.7737399999999988</v>
          </cell>
        </row>
        <row r="1003">
          <cell r="A1003" t="str">
            <v>TER VALDIVIA</v>
          </cell>
          <cell r="C1003">
            <v>209.46003999999971</v>
          </cell>
        </row>
        <row r="1004">
          <cell r="A1004" t="str">
            <v>TER VENTANAS II [No_Mostrar]</v>
          </cell>
          <cell r="C1004">
            <v>453.21420000000001</v>
          </cell>
        </row>
        <row r="1005">
          <cell r="A1005" t="str">
            <v>TER VIÑALES</v>
          </cell>
          <cell r="C1005">
            <v>163.68313000000003</v>
          </cell>
        </row>
        <row r="1006">
          <cell r="A1006" t="str">
            <v>TER YUNGAY</v>
          </cell>
          <cell r="C1006">
            <v>37.519769999999966</v>
          </cell>
        </row>
        <row r="1007">
          <cell r="A1007" t="str">
            <v>Total general</v>
          </cell>
          <cell r="C1007">
            <v>83940.267790000013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tos"/>
      <sheetName val="Resultados Técnicos FV"/>
      <sheetName val="BD Centrales"/>
      <sheetName val="BD Unidades"/>
      <sheetName val="PP Comercial"/>
      <sheetName val="Precio PPA"/>
      <sheetName val="CMg"/>
      <sheetName val="Barras CMg"/>
      <sheetName val="Coordinados_2_Retiros"/>
      <sheetName val="Retiros_dinamica"/>
      <sheetName val="Retiros_x_coordinado"/>
      <sheetName val="Retiros"/>
      <sheetName val="Cen. por Cor."/>
      <sheetName val="Cen. por Cor. PFV"/>
      <sheetName val="Coordinados SEN"/>
      <sheetName val="Balance económico"/>
      <sheetName val="base CNE"/>
      <sheetName val="Centrales IT"/>
      <sheetName val="Diccionario Empresas"/>
      <sheetName val="Precio CL concesion dist"/>
      <sheetName val="Precios Energía"/>
      <sheetName val="PMM-PNCP-PEP"/>
      <sheetName val="BESS"/>
      <sheetName val="BESS En operación"/>
      <sheetName val="BESS En pruebas"/>
      <sheetName val="BESS En construcción"/>
      <sheetName val="2026.06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I4" t="str">
            <v>PFV ALMEYDA</v>
          </cell>
          <cell r="M4">
            <v>8.275433926412644</v>
          </cell>
          <cell r="O4" t="str">
            <v>PFV ALMEYDA</v>
          </cell>
          <cell r="P4">
            <v>76.775967521033223</v>
          </cell>
          <cell r="S4" t="str">
            <v>PFV ALMEYDA</v>
          </cell>
          <cell r="U4">
            <v>0.47437507133888823</v>
          </cell>
        </row>
        <row r="5">
          <cell r="I5" t="str">
            <v>PFV ALTO DEL SOL</v>
          </cell>
          <cell r="M5">
            <v>20.318647205890827</v>
          </cell>
          <cell r="O5" t="str">
            <v>PFV ALTO DEL SOL</v>
          </cell>
          <cell r="P5">
            <v>82.973830952846498</v>
          </cell>
          <cell r="S5" t="str">
            <v>PFV ALTO DEL SOL</v>
          </cell>
          <cell r="U5">
            <v>0.48133774683255337</v>
          </cell>
        </row>
        <row r="6">
          <cell r="I6" t="str">
            <v>PFV ANDES SOLAR</v>
          </cell>
          <cell r="M6">
            <v>6.844523937768284</v>
          </cell>
          <cell r="O6" t="str">
            <v>PFV ANDES SOLAR</v>
          </cell>
          <cell r="P6">
            <v>78.446141655253214</v>
          </cell>
          <cell r="S6" t="str">
            <v>PFV ANDES SOLAR</v>
          </cell>
          <cell r="U6">
            <v>0.4718639424723205</v>
          </cell>
        </row>
        <row r="7">
          <cell r="I7" t="str">
            <v>PFV ANDES SOLAR II</v>
          </cell>
          <cell r="M7">
            <v>5.9934326613331645</v>
          </cell>
          <cell r="O7" t="str">
            <v>PFV ANDES SOLAR II</v>
          </cell>
          <cell r="P7">
            <v>78.440471531989601</v>
          </cell>
          <cell r="S7" t="str">
            <v>PFV ANDES SOLAR II</v>
          </cell>
          <cell r="U7">
            <v>0.53429973747289117</v>
          </cell>
        </row>
        <row r="8">
          <cell r="I8" t="str">
            <v>PFV ANDES SOLAR II-B</v>
          </cell>
          <cell r="M8">
            <v>3.7279199091623845</v>
          </cell>
          <cell r="O8" t="str">
            <v>PFV ANDES SOLAR II-B</v>
          </cell>
          <cell r="P8">
            <v>78.438640187829932</v>
          </cell>
          <cell r="S8" t="str">
            <v>PFV ANDES SOLAR II-B</v>
          </cell>
          <cell r="U8">
            <v>0.50896016436479852</v>
          </cell>
        </row>
        <row r="9">
          <cell r="I9" t="str">
            <v>PFV ANDES SOLAR III</v>
          </cell>
          <cell r="M9">
            <v>0.66744629451028903</v>
          </cell>
          <cell r="O9" t="str">
            <v>PFV ANDES SOLAR III</v>
          </cell>
          <cell r="P9">
            <v>78.438640187829932</v>
          </cell>
          <cell r="S9" t="str">
            <v>PFV ANDES SOLAR III</v>
          </cell>
          <cell r="U9">
            <v>0.96164821367423814</v>
          </cell>
        </row>
        <row r="10">
          <cell r="I10" t="str">
            <v>PFV ANDES SOLAR IV</v>
          </cell>
          <cell r="M10">
            <v>4.9383796214823921</v>
          </cell>
          <cell r="O10" t="str">
            <v>PFV ANDES SOLAR IV</v>
          </cell>
          <cell r="P10">
            <v>78.438640187829932</v>
          </cell>
          <cell r="S10" t="str">
            <v>PFV ANDES SOLAR IV</v>
          </cell>
          <cell r="U10">
            <v>0.52436936422782787</v>
          </cell>
        </row>
        <row r="11">
          <cell r="I11" t="str">
            <v>PFV ANTAY</v>
          </cell>
          <cell r="M11">
            <v>3.177351013850731</v>
          </cell>
          <cell r="O11" t="str">
            <v>PFV ANTAY</v>
          </cell>
          <cell r="P11">
            <v>44.695259244766262</v>
          </cell>
          <cell r="S11" t="str">
            <v>PFV ANTAY</v>
          </cell>
          <cell r="U11">
            <v>0.47448921356009588</v>
          </cell>
        </row>
        <row r="12">
          <cell r="I12" t="str">
            <v>PFV ATACAMA SOLAR II</v>
          </cell>
          <cell r="M12">
            <v>6.1636532989321386</v>
          </cell>
          <cell r="O12" t="str">
            <v>PFV ATACAMA SOLAR II</v>
          </cell>
          <cell r="P12">
            <v>83.580205439248843</v>
          </cell>
          <cell r="S12" t="str">
            <v>PFV ATACAMA SOLAR II</v>
          </cell>
          <cell r="U12">
            <v>0.50747631548909944</v>
          </cell>
        </row>
        <row r="13">
          <cell r="I13" t="str">
            <v>PFV AZABACHE</v>
          </cell>
          <cell r="M13">
            <v>7.7104574628693268</v>
          </cell>
          <cell r="O13" t="str">
            <v>PFV AZABACHE</v>
          </cell>
          <cell r="P13">
            <v>79.770250440227059</v>
          </cell>
          <cell r="S13" t="str">
            <v>PFV AZABACHE</v>
          </cell>
          <cell r="U13">
            <v>0.45771030704257504</v>
          </cell>
        </row>
        <row r="14">
          <cell r="I14" t="str">
            <v>PFV BOLERO</v>
          </cell>
          <cell r="M14">
            <v>7.076140399803255</v>
          </cell>
          <cell r="O14" t="str">
            <v>PFV BOLERO</v>
          </cell>
          <cell r="P14">
            <v>79.145002934846573</v>
          </cell>
          <cell r="S14" t="str">
            <v>PFV BOLERO</v>
          </cell>
          <cell r="U14">
            <v>0.49834493779248945</v>
          </cell>
        </row>
        <row r="15">
          <cell r="I15" t="str">
            <v>PFV CALEU</v>
          </cell>
          <cell r="M15">
            <v>6.7146621248665532</v>
          </cell>
          <cell r="O15" t="str">
            <v>PFV CALEU</v>
          </cell>
          <cell r="P15">
            <v>77.08809626296221</v>
          </cell>
          <cell r="S15" t="str">
            <v>PFV CALEU</v>
          </cell>
          <cell r="U15">
            <v>0.81965529049195296</v>
          </cell>
        </row>
        <row r="16">
          <cell r="I16" t="str">
            <v>PFV CAMPOS DEL SOL</v>
          </cell>
          <cell r="M16">
            <v>8.7649491882732899</v>
          </cell>
          <cell r="O16" t="str">
            <v>PFV CAMPOS DEL SOL</v>
          </cell>
          <cell r="P16">
            <v>76.987384073566858</v>
          </cell>
          <cell r="S16" t="str">
            <v>PFV CAMPOS DEL SOL</v>
          </cell>
          <cell r="U16">
            <v>0.46821139139367651</v>
          </cell>
        </row>
        <row r="17">
          <cell r="I17" t="str">
            <v>PFV CAPRICORNIO</v>
          </cell>
          <cell r="M17">
            <v>4.9998581015207382</v>
          </cell>
          <cell r="O17" t="str">
            <v>PFV CAPRICORNIO</v>
          </cell>
          <cell r="P17">
            <v>78.656711015456693</v>
          </cell>
          <cell r="S17" t="str">
            <v>PFV CAPRICORNIO</v>
          </cell>
          <cell r="U17">
            <v>0.49537724004109118</v>
          </cell>
        </row>
        <row r="18">
          <cell r="I18" t="str">
            <v>PFV CARACAS II</v>
          </cell>
          <cell r="M18">
            <v>9.8575616049967554</v>
          </cell>
          <cell r="O18" t="str">
            <v>PFV CARACAS II</v>
          </cell>
          <cell r="P18">
            <v>76.458919976521116</v>
          </cell>
          <cell r="S18" t="str">
            <v>PFV CARACAS II</v>
          </cell>
          <cell r="U18">
            <v>0.4740326446752654</v>
          </cell>
        </row>
        <row r="19">
          <cell r="I19" t="str">
            <v>PFV CARRERA PINTO</v>
          </cell>
          <cell r="M19">
            <v>7.1675237786704278</v>
          </cell>
          <cell r="O19" t="str">
            <v>PFV CARRERA PINTO</v>
          </cell>
          <cell r="P19">
            <v>76.987384073566858</v>
          </cell>
          <cell r="S19" t="str">
            <v>PFV CARRERA PINTO</v>
          </cell>
          <cell r="U19">
            <v>0.47072252026024425</v>
          </cell>
        </row>
        <row r="20">
          <cell r="I20" t="str">
            <v>PFV CASTILLA</v>
          </cell>
          <cell r="M20">
            <v>6.0870422562416886</v>
          </cell>
          <cell r="O20" t="str">
            <v>PFV CASTILLA</v>
          </cell>
          <cell r="P20">
            <v>77.992414400313052</v>
          </cell>
          <cell r="S20" t="str">
            <v>PFV CASTILLA</v>
          </cell>
          <cell r="U20">
            <v>0.48601757790206596</v>
          </cell>
        </row>
        <row r="21">
          <cell r="I21" t="str">
            <v>PFV CEME 1</v>
          </cell>
          <cell r="M21">
            <v>5.7662439476605396</v>
          </cell>
          <cell r="O21" t="str">
            <v>PFV CEME 1</v>
          </cell>
          <cell r="P21">
            <v>78.759821952651293</v>
          </cell>
          <cell r="S21" t="str">
            <v>PFV CEME 1</v>
          </cell>
          <cell r="U21">
            <v>0.47985389795685424</v>
          </cell>
        </row>
        <row r="22">
          <cell r="I22" t="str">
            <v>PFV CERRO DOMINADOR</v>
          </cell>
          <cell r="M22">
            <v>7.1216511854284166</v>
          </cell>
          <cell r="O22" t="str">
            <v>PFV CERRO DOMINADOR</v>
          </cell>
          <cell r="P22">
            <v>79.413474858149399</v>
          </cell>
          <cell r="S22" t="str">
            <v>PFV CERRO DOMINADOR</v>
          </cell>
          <cell r="U22">
            <v>0.46821139139367651</v>
          </cell>
        </row>
        <row r="23">
          <cell r="I23" t="str">
            <v>PFV CHAÑARES</v>
          </cell>
          <cell r="M23">
            <v>8.1721585969280675</v>
          </cell>
          <cell r="O23" t="str">
            <v>PFV CHAÑARES</v>
          </cell>
          <cell r="P23">
            <v>84.554055957738456</v>
          </cell>
          <cell r="S23" t="str">
            <v>PFV CHAÑARES</v>
          </cell>
          <cell r="U23">
            <v>0.48396301792032875</v>
          </cell>
        </row>
        <row r="24">
          <cell r="I24" t="str">
            <v>PFV CHERCAN SOLAR</v>
          </cell>
          <cell r="M24">
            <v>9.5966882776771882</v>
          </cell>
          <cell r="O24" t="str">
            <v>PFV CHERCAN SOLAR</v>
          </cell>
          <cell r="P24">
            <v>78.492901584817233</v>
          </cell>
          <cell r="S24" t="str">
            <v>PFV CHERCAN SOLAR</v>
          </cell>
          <cell r="U24">
            <v>0.47460335578130353</v>
          </cell>
        </row>
        <row r="25">
          <cell r="I25" t="str">
            <v>PFV CONEJO SOLAR</v>
          </cell>
          <cell r="M25">
            <v>5.8925234846081453</v>
          </cell>
          <cell r="O25" t="str">
            <v>PFV CONEJO SOLAR</v>
          </cell>
          <cell r="P25">
            <v>76.552672666797122</v>
          </cell>
          <cell r="S25" t="str">
            <v>PFV CONEJO SOLAR</v>
          </cell>
          <cell r="U25">
            <v>0.47574477799337977</v>
          </cell>
        </row>
        <row r="26">
          <cell r="I26" t="str">
            <v>PFV COYA</v>
          </cell>
          <cell r="M26">
            <v>5.6139387082029115</v>
          </cell>
          <cell r="O26" t="str">
            <v>PFV COYA</v>
          </cell>
          <cell r="P26">
            <v>78.793752690275596</v>
          </cell>
          <cell r="S26" t="str">
            <v>PFV COYA</v>
          </cell>
          <cell r="U26">
            <v>0.49686108891679032</v>
          </cell>
        </row>
        <row r="27">
          <cell r="I27" t="str">
            <v>PFV DE LOS ANDES</v>
          </cell>
          <cell r="M27">
            <v>5.7731463497955442</v>
          </cell>
          <cell r="O27" t="str">
            <v>PFV DE LOS ANDES</v>
          </cell>
          <cell r="P27">
            <v>78.446141655253214</v>
          </cell>
          <cell r="S27" t="str">
            <v>PFV DE LOS ANDES</v>
          </cell>
          <cell r="U27">
            <v>0.4917246889624472</v>
          </cell>
        </row>
        <row r="28">
          <cell r="I28" t="str">
            <v>PFV DEL DESIERTO</v>
          </cell>
          <cell r="M28">
            <v>6.7938359683829885</v>
          </cell>
          <cell r="O28" t="str">
            <v>PFV DEL DESIERTO</v>
          </cell>
          <cell r="P28">
            <v>78.446141655253214</v>
          </cell>
          <cell r="S28" t="str">
            <v>PFV DEL DESIERTO</v>
          </cell>
          <cell r="U28">
            <v>0.52802191530647191</v>
          </cell>
        </row>
        <row r="29">
          <cell r="I29" t="str">
            <v>PFV DESIERTO DE ATACAMA</v>
          </cell>
          <cell r="M29">
            <v>9.5822612611137359</v>
          </cell>
          <cell r="O29" t="str">
            <v>PFV DESIERTO DE ATACAMA</v>
          </cell>
          <cell r="P29">
            <v>77.212343963999317</v>
          </cell>
          <cell r="S29" t="str">
            <v>PFV DESIERTO DE ATACAMA</v>
          </cell>
          <cell r="U29">
            <v>0.63828330099303732</v>
          </cell>
        </row>
        <row r="30">
          <cell r="I30" t="str">
            <v>PFV DIEGO DE ALMAGRO</v>
          </cell>
          <cell r="M30">
            <v>5.7071859774713083</v>
          </cell>
          <cell r="O30" t="str">
            <v>PFV DIEGO DE ALMAGRO</v>
          </cell>
          <cell r="P30">
            <v>84.627468205830212</v>
          </cell>
          <cell r="S30" t="str">
            <v>PFV DIEGO DE ALMAGRO</v>
          </cell>
          <cell r="U30">
            <v>0.49960050222577329</v>
          </cell>
        </row>
        <row r="31">
          <cell r="I31" t="str">
            <v>PFV DIEGO DE ALMAGRO SUR</v>
          </cell>
          <cell r="M31">
            <v>7.039842723923412</v>
          </cell>
          <cell r="O31" t="str">
            <v>PFV DIEGO DE ALMAGRO SUR</v>
          </cell>
          <cell r="P31">
            <v>76.938061044805309</v>
          </cell>
          <cell r="S31" t="str">
            <v>PFV DIEGO DE ALMAGRO SUR</v>
          </cell>
          <cell r="U31">
            <v>0.47700034242666361</v>
          </cell>
        </row>
        <row r="32">
          <cell r="I32" t="str">
            <v>PFV DOMEYKO</v>
          </cell>
          <cell r="M32">
            <v>5.7152617652616957</v>
          </cell>
          <cell r="O32" t="str">
            <v>PFV DOMEYKO</v>
          </cell>
          <cell r="P32">
            <v>81.269565642731138</v>
          </cell>
          <cell r="S32" t="str">
            <v>PFV DOMEYKO</v>
          </cell>
          <cell r="U32">
            <v>0.47311950690560439</v>
          </cell>
        </row>
        <row r="33">
          <cell r="I33" t="str">
            <v>PFV DON HUMBERTO</v>
          </cell>
          <cell r="M33">
            <v>26.861584312949621</v>
          </cell>
          <cell r="O33" t="str">
            <v>PFV DON HUMBERTO</v>
          </cell>
          <cell r="P33">
            <v>78.94377616904724</v>
          </cell>
          <cell r="S33" t="str">
            <v>PFV DON HUMBERTO</v>
          </cell>
          <cell r="U33">
            <v>0.50793288437392992</v>
          </cell>
        </row>
        <row r="34">
          <cell r="I34" t="str">
            <v>PFV DON OSCAR</v>
          </cell>
          <cell r="M34">
            <v>9.4515077170396999</v>
          </cell>
          <cell r="O34" t="str">
            <v>PFV DON OSCAR</v>
          </cell>
          <cell r="P34">
            <v>77.133453335941809</v>
          </cell>
          <cell r="S34" t="str">
            <v>PFV DON OSCAR</v>
          </cell>
          <cell r="U34">
            <v>0.47905490240840087</v>
          </cell>
        </row>
        <row r="35">
          <cell r="I35" t="str">
            <v>PFV DOÑA ANTONIA</v>
          </cell>
          <cell r="M35">
            <v>12.664457381241151</v>
          </cell>
          <cell r="O35" t="str">
            <v>PFV DOÑA ANTONIA</v>
          </cell>
          <cell r="P35">
            <v>80.770704363138393</v>
          </cell>
          <cell r="S35" t="str">
            <v>PFV DOÑA ANTONIA</v>
          </cell>
          <cell r="U35">
            <v>0.49343682228056157</v>
          </cell>
        </row>
        <row r="36">
          <cell r="I36" t="str">
            <v>PFV DOÑA CARMEN SOLAR</v>
          </cell>
          <cell r="M36">
            <v>11.550070054492396</v>
          </cell>
          <cell r="O36" t="str">
            <v>PFV DOÑA CARMEN SOLAR</v>
          </cell>
          <cell r="P36">
            <v>76.294905106632925</v>
          </cell>
          <cell r="S36" t="str">
            <v>PFV DOÑA CARMEN SOLAR</v>
          </cell>
          <cell r="U36">
            <v>0.49503481337746835</v>
          </cell>
        </row>
        <row r="37">
          <cell r="I37" t="str">
            <v>PFV EL AGUILA</v>
          </cell>
          <cell r="M37">
            <v>3.9869578531160794</v>
          </cell>
          <cell r="O37" t="str">
            <v>PFV EL AGUILA</v>
          </cell>
          <cell r="P37">
            <v>83.403566816669723</v>
          </cell>
          <cell r="S37" t="str">
            <v>PFV EL AGUILA</v>
          </cell>
          <cell r="U37">
            <v>0.49263782673210821</v>
          </cell>
        </row>
        <row r="38">
          <cell r="I38" t="str">
            <v>PFV EL PELICANO</v>
          </cell>
          <cell r="M38">
            <v>8.7086662117952987</v>
          </cell>
          <cell r="O38" t="str">
            <v>PFV EL PELICANO</v>
          </cell>
          <cell r="P38">
            <v>75.670428487575464</v>
          </cell>
          <cell r="S38" t="str">
            <v>PFV EL PELICANO</v>
          </cell>
          <cell r="U38">
            <v>0.47791348019632462</v>
          </cell>
        </row>
        <row r="39">
          <cell r="I39" t="str">
            <v>PFV EL ROMERO</v>
          </cell>
          <cell r="M39">
            <v>8.0953401347284633</v>
          </cell>
          <cell r="O39" t="str">
            <v>PFV EL ROMERO</v>
          </cell>
          <cell r="P39">
            <v>75.670428487575464</v>
          </cell>
          <cell r="S39" t="str">
            <v>PFV EL ROMERO</v>
          </cell>
          <cell r="U39">
            <v>0.47003766693299853</v>
          </cell>
        </row>
        <row r="40">
          <cell r="I40" t="str">
            <v>PFV ELENA</v>
          </cell>
          <cell r="M40">
            <v>8.6806081009180396</v>
          </cell>
          <cell r="O40" t="str">
            <v>PFV ELENA</v>
          </cell>
          <cell r="P40">
            <v>78.684314224222149</v>
          </cell>
          <cell r="S40" t="str">
            <v>PFV ELENA</v>
          </cell>
          <cell r="U40">
            <v>0.62024883004223264</v>
          </cell>
        </row>
        <row r="41">
          <cell r="I41" t="str">
            <v>PFV EMILIA SOLAR</v>
          </cell>
          <cell r="M41">
            <v>4.1646744717255686</v>
          </cell>
          <cell r="O41" t="str">
            <v>PFV EMILIA SOLAR</v>
          </cell>
          <cell r="P41">
            <v>82.054057914302476</v>
          </cell>
          <cell r="S41" t="str">
            <v>PFV EMILIA SOLAR</v>
          </cell>
          <cell r="U41">
            <v>0.4763154890994179</v>
          </cell>
        </row>
        <row r="42">
          <cell r="I42" t="str">
            <v>PFV ESPERANZA</v>
          </cell>
          <cell r="M42">
            <v>4.6468126000934129</v>
          </cell>
          <cell r="O42" t="str">
            <v>PFV ESPERANZA</v>
          </cell>
          <cell r="P42">
            <v>85.913445509684976</v>
          </cell>
          <cell r="S42" t="str">
            <v>PFV ESPERANZA</v>
          </cell>
          <cell r="U42">
            <v>0.60324163908229655</v>
          </cell>
        </row>
        <row r="43">
          <cell r="I43" t="str">
            <v>PFV ESPIGA DE ORO</v>
          </cell>
          <cell r="M43">
            <v>21.355714519073839</v>
          </cell>
          <cell r="O43" t="str">
            <v>PFV ESPIGA DE ORO</v>
          </cell>
          <cell r="P43">
            <v>67.540633926824228</v>
          </cell>
          <cell r="S43" t="str">
            <v>PFV ESPIGA DE ORO</v>
          </cell>
          <cell r="U43">
            <v>0.55416048396301787</v>
          </cell>
        </row>
        <row r="44">
          <cell r="I44" t="str">
            <v>PFV FINIS TERRAE</v>
          </cell>
          <cell r="M44">
            <v>7.9374264663948484</v>
          </cell>
          <cell r="O44" t="str">
            <v>PFV FINIS TERRAE</v>
          </cell>
          <cell r="P44">
            <v>78.83341224809233</v>
          </cell>
          <cell r="S44" t="str">
            <v>PFV FINIS TERRAE</v>
          </cell>
          <cell r="U44">
            <v>0.45839516036982081</v>
          </cell>
        </row>
        <row r="45">
          <cell r="I45" t="str">
            <v>PFV GRAN TENO</v>
          </cell>
          <cell r="M45">
            <v>10.741871932332668</v>
          </cell>
          <cell r="O45" t="str">
            <v>PFV GRAN TENO</v>
          </cell>
          <cell r="P45">
            <v>78.94084132263751</v>
          </cell>
          <cell r="S45" t="str">
            <v>PFV GRAN TENO</v>
          </cell>
          <cell r="U45">
            <v>0.90366396530076476</v>
          </cell>
        </row>
        <row r="46">
          <cell r="I46" t="str">
            <v>PFV GRANJA SOLAR</v>
          </cell>
          <cell r="M46">
            <v>6.6664515913740443</v>
          </cell>
          <cell r="O46" t="str">
            <v>PFV GRANJA SOLAR</v>
          </cell>
          <cell r="P46">
            <v>83.588309528468031</v>
          </cell>
          <cell r="S46" t="str">
            <v>PFV GRANJA SOLAR</v>
          </cell>
          <cell r="U46">
            <v>0.47894076018719323</v>
          </cell>
        </row>
        <row r="47">
          <cell r="I47" t="str">
            <v>PFV GUANCHOI</v>
          </cell>
          <cell r="M47">
            <v>5.2824023795270634</v>
          </cell>
          <cell r="O47" t="str">
            <v>PFV GUANCHOI</v>
          </cell>
          <cell r="P47">
            <v>76.937675601643505</v>
          </cell>
          <cell r="S47" t="str">
            <v>PFV GUANCHOI</v>
          </cell>
          <cell r="U47">
            <v>0.46478712475744777</v>
          </cell>
        </row>
        <row r="48">
          <cell r="I48" t="str">
            <v>PFV HUATACONDO</v>
          </cell>
          <cell r="M48">
            <v>6.6755177458247443</v>
          </cell>
          <cell r="O48" t="str">
            <v>PFV HUATACONDO</v>
          </cell>
          <cell r="P48">
            <v>82.562387008413481</v>
          </cell>
          <cell r="S48" t="str">
            <v>PFV HUATACONDO</v>
          </cell>
          <cell r="U48">
            <v>0.58920214587375874</v>
          </cell>
        </row>
        <row r="49">
          <cell r="I49" t="str">
            <v>PFV JAMA</v>
          </cell>
          <cell r="M49">
            <v>7.1898206231461064</v>
          </cell>
          <cell r="O49" t="str">
            <v>PFV JAMA</v>
          </cell>
          <cell r="P49">
            <v>79.554678145176823</v>
          </cell>
          <cell r="S49" t="str">
            <v>PFV JAMA</v>
          </cell>
          <cell r="U49">
            <v>0.46832553361488416</v>
          </cell>
        </row>
        <row r="50">
          <cell r="I50" t="str">
            <v>PFV JAVIERA</v>
          </cell>
          <cell r="M50">
            <v>6.4897012468205011</v>
          </cell>
          <cell r="O50" t="str">
            <v>PFV JAVIERA</v>
          </cell>
          <cell r="P50">
            <v>85.754865975347158</v>
          </cell>
          <cell r="S50" t="str">
            <v>PFV JAVIERA</v>
          </cell>
          <cell r="U50">
            <v>0.47334779134801963</v>
          </cell>
        </row>
        <row r="51">
          <cell r="I51" t="str">
            <v>PFV LA CRUZ SOLAR</v>
          </cell>
          <cell r="M51">
            <v>7.3419147042531874</v>
          </cell>
          <cell r="O51" t="str">
            <v>PFV LA CRUZ SOLAR</v>
          </cell>
          <cell r="P51">
            <v>78.760768929759379</v>
          </cell>
          <cell r="S51" t="str">
            <v>PFV LA CRUZ SOLAR</v>
          </cell>
          <cell r="U51">
            <v>0.48270745348704486</v>
          </cell>
        </row>
        <row r="52">
          <cell r="I52" t="str">
            <v>PFV LA HUAYCA II</v>
          </cell>
          <cell r="M52">
            <v>3.5944785349044288</v>
          </cell>
          <cell r="O52" t="str">
            <v>PFV LA HUAYCA II</v>
          </cell>
          <cell r="P52">
            <v>85.925844257483831</v>
          </cell>
          <cell r="S52" t="str">
            <v>PFV LA HUAYCA II</v>
          </cell>
          <cell r="U52">
            <v>0.53133203972149301</v>
          </cell>
        </row>
        <row r="53">
          <cell r="I53" t="str">
            <v>PFV LA HUELLA</v>
          </cell>
          <cell r="M53">
            <v>8.5662968341293251</v>
          </cell>
          <cell r="O53" t="str">
            <v>PFV LA HUELLA</v>
          </cell>
          <cell r="P53">
            <v>75.670428487575464</v>
          </cell>
          <cell r="S53" t="str">
            <v>PFV LA HUELLA</v>
          </cell>
          <cell r="U53">
            <v>0.4740326446752654</v>
          </cell>
        </row>
        <row r="54">
          <cell r="I54" t="str">
            <v>PFV LA SILLA</v>
          </cell>
          <cell r="M54">
            <v>6.6658468625093956</v>
          </cell>
          <cell r="O54" t="str">
            <v>PFV LA SILLA</v>
          </cell>
          <cell r="P54">
            <v>78.733230287615029</v>
          </cell>
          <cell r="S54" t="str">
            <v>PFV LA SILLA</v>
          </cell>
          <cell r="U54">
            <v>0.51238443100102726</v>
          </cell>
        </row>
        <row r="55">
          <cell r="I55" t="str">
            <v>PFV LALACKAMA</v>
          </cell>
          <cell r="M55">
            <v>6.2632402452441367</v>
          </cell>
          <cell r="O55" t="str">
            <v>PFV LALACKAMA</v>
          </cell>
          <cell r="P55">
            <v>68.528139307376392</v>
          </cell>
          <cell r="S55" t="str">
            <v>PFV LALACKAMA</v>
          </cell>
          <cell r="U55">
            <v>0.48419130236274399</v>
          </cell>
        </row>
        <row r="56">
          <cell r="I56" t="str">
            <v>PFV LALACKAMA II</v>
          </cell>
          <cell r="M56">
            <v>6.2967735777191098</v>
          </cell>
          <cell r="O56" t="str">
            <v>PFV LALACKAMA II</v>
          </cell>
          <cell r="P56">
            <v>68.528139307376392</v>
          </cell>
          <cell r="S56" t="str">
            <v>PFV LALACKAMA II</v>
          </cell>
          <cell r="U56">
            <v>0.48556100901723548</v>
          </cell>
        </row>
        <row r="57">
          <cell r="I57" t="str">
            <v>PFV LAS SALINAS</v>
          </cell>
          <cell r="M57">
            <v>7.5947775274753466</v>
          </cell>
          <cell r="O57" t="str">
            <v>PFV LAS SALINAS</v>
          </cell>
          <cell r="P57">
            <v>80.2180258266484</v>
          </cell>
          <cell r="S57" t="str">
            <v>PFV LAS SALINAS</v>
          </cell>
          <cell r="U57">
            <v>0.45702545371532932</v>
          </cell>
        </row>
        <row r="58">
          <cell r="I58" t="str">
            <v>PFV LEYDA</v>
          </cell>
          <cell r="M58">
            <v>30.273174477867844</v>
          </cell>
          <cell r="O58" t="str">
            <v>PFV LEYDA</v>
          </cell>
          <cell r="P58">
            <v>80.265231852866194</v>
          </cell>
          <cell r="S58" t="str">
            <v>PFV LEYDA</v>
          </cell>
          <cell r="U58">
            <v>0.4685538180572994</v>
          </cell>
        </row>
        <row r="59">
          <cell r="I59" t="str">
            <v>PFV LLANO DE LLAMPOS</v>
          </cell>
          <cell r="M59">
            <v>8.1338280260465456</v>
          </cell>
          <cell r="O59" t="str">
            <v>PFV LLANO DE LLAMPOS</v>
          </cell>
          <cell r="P59">
            <v>77.281856779495115</v>
          </cell>
          <cell r="S59" t="str">
            <v>PFV LLANO DE LLAMPOS</v>
          </cell>
          <cell r="U59">
            <v>0.47574477799337977</v>
          </cell>
        </row>
        <row r="60">
          <cell r="I60" t="str">
            <v>PFV LOS LOROS</v>
          </cell>
          <cell r="M60">
            <v>6.5343285513731795</v>
          </cell>
          <cell r="O60" t="str">
            <v>PFV LOS LOROS</v>
          </cell>
          <cell r="P60">
            <v>79.511023283114724</v>
          </cell>
          <cell r="S60" t="str">
            <v>PFV LOS LOROS</v>
          </cell>
          <cell r="U60">
            <v>0.50405204885287069</v>
          </cell>
        </row>
        <row r="61">
          <cell r="I61" t="str">
            <v>PFV LUCAS SOLAR</v>
          </cell>
          <cell r="M61">
            <v>9.6676073243813647</v>
          </cell>
          <cell r="O61" t="str">
            <v>PFV LUCAS SOLAR</v>
          </cell>
          <cell r="P61">
            <v>77.140538055174872</v>
          </cell>
          <cell r="S61" t="str">
            <v>PFV LUCAS SOLAR</v>
          </cell>
          <cell r="U61">
            <v>0.48042460906289236</v>
          </cell>
        </row>
        <row r="62">
          <cell r="I62" t="str">
            <v>PFV LUZ DEL NORTE</v>
          </cell>
          <cell r="M62">
            <v>8.867825656399102</v>
          </cell>
          <cell r="O62" t="str">
            <v>PFV LUZ DEL NORTE</v>
          </cell>
          <cell r="P62">
            <v>76.987384073566858</v>
          </cell>
          <cell r="S62" t="str">
            <v>PFV LUZ DEL NORTE</v>
          </cell>
          <cell r="U62">
            <v>0.47026595137541377</v>
          </cell>
        </row>
        <row r="63">
          <cell r="I63" t="str">
            <v>PFV MACHICURA</v>
          </cell>
          <cell r="M63">
            <v>21.964915124431791</v>
          </cell>
          <cell r="O63" t="str">
            <v>PFV MACHICURA</v>
          </cell>
          <cell r="P63">
            <v>76.49168655840333</v>
          </cell>
          <cell r="S63" t="str">
            <v>PFV MACHICURA</v>
          </cell>
          <cell r="U63">
            <v>0.49001255564433283</v>
          </cell>
        </row>
        <row r="64">
          <cell r="I64" t="str">
            <v>PFV MALGARIDA</v>
          </cell>
          <cell r="M64">
            <v>7.48446581630611</v>
          </cell>
          <cell r="O64" t="str">
            <v>PFV MALGARIDA</v>
          </cell>
          <cell r="P64">
            <v>77.330802191351964</v>
          </cell>
          <cell r="S64" t="str">
            <v>PFV MALGARIDA</v>
          </cell>
          <cell r="U64">
            <v>0.46124871590001143</v>
          </cell>
        </row>
        <row r="65">
          <cell r="I65" t="str">
            <v>PFV MANZANO</v>
          </cell>
          <cell r="M65">
            <v>27.537871255567683</v>
          </cell>
          <cell r="O65" t="str">
            <v>PFV MANZANO</v>
          </cell>
          <cell r="P65">
            <v>78.934257483858701</v>
          </cell>
          <cell r="S65" t="str">
            <v>PFV MANZANO</v>
          </cell>
          <cell r="U65">
            <v>0.50496518662253165</v>
          </cell>
        </row>
        <row r="66">
          <cell r="I66" t="str">
            <v>PFV MARIA ELENA</v>
          </cell>
          <cell r="M66">
            <v>2.7726409910880188</v>
          </cell>
          <cell r="O66" t="str">
            <v>PFV MARIA ELENA</v>
          </cell>
          <cell r="P66">
            <v>78.909714341615995</v>
          </cell>
          <cell r="S66" t="str">
            <v>PFV MARIA ELENA</v>
          </cell>
          <cell r="U66">
            <v>0.66544914964045199</v>
          </cell>
        </row>
        <row r="67">
          <cell r="I67" t="str">
            <v>PFV MESETA DE LOS ANDES</v>
          </cell>
          <cell r="M67">
            <v>28.450123926595502</v>
          </cell>
          <cell r="O67" t="str">
            <v>PFV MESETA DE LOS ANDES</v>
          </cell>
          <cell r="P67">
            <v>79.201500684797352</v>
          </cell>
          <cell r="S67" t="str">
            <v>PFV MESETA DE LOS ANDES</v>
          </cell>
          <cell r="U67">
            <v>0.48887113343225658</v>
          </cell>
        </row>
        <row r="68">
          <cell r="I68" t="str">
            <v>PFV NUEVO QUILLAGUA</v>
          </cell>
          <cell r="M68">
            <v>4.1845965802913332</v>
          </cell>
          <cell r="O68" t="str">
            <v>PFV NUEVO QUILLAGUA</v>
          </cell>
          <cell r="P68">
            <v>80.688278223439681</v>
          </cell>
          <cell r="S68" t="str">
            <v>PFV NUEVO QUILLAGUA</v>
          </cell>
          <cell r="U68">
            <v>0.56329186165962786</v>
          </cell>
        </row>
        <row r="69">
          <cell r="I69" t="str">
            <v>PFV NUEVO QUILLAGUA II</v>
          </cell>
          <cell r="M69">
            <v>2.9397047702228329</v>
          </cell>
          <cell r="O69" t="str">
            <v>PFV NUEVO QUILLAGUA II</v>
          </cell>
          <cell r="P69">
            <v>80.688278223439681</v>
          </cell>
          <cell r="S69" t="str">
            <v>PFV NUEVO QUILLAGUA II</v>
          </cell>
          <cell r="U69">
            <v>0.67275425179773995</v>
          </cell>
        </row>
        <row r="70">
          <cell r="I70" t="str">
            <v>PFV PAMPA CAMARONES</v>
          </cell>
          <cell r="M70">
            <v>4.8793299812359914</v>
          </cell>
          <cell r="O70" t="str">
            <v>PFV PAMPA CAMARONES</v>
          </cell>
          <cell r="P70">
            <v>86.147507337116011</v>
          </cell>
          <cell r="S70" t="str">
            <v>PFV PAMPA CAMARONES</v>
          </cell>
          <cell r="U70">
            <v>0.4861317201232736</v>
          </cell>
        </row>
        <row r="71">
          <cell r="I71" t="str">
            <v>PFV PAMPA SOLAR NORTE</v>
          </cell>
          <cell r="M71">
            <v>6.4436894233794844</v>
          </cell>
          <cell r="O71" t="str">
            <v>PFV PAMPA SOLAR NORTE</v>
          </cell>
          <cell r="P71">
            <v>76.537450596751896</v>
          </cell>
          <cell r="S71" t="str">
            <v>PFV PAMPA SOLAR NORTE</v>
          </cell>
          <cell r="U71">
            <v>0.49663280447437508</v>
          </cell>
        </row>
        <row r="72">
          <cell r="I72" t="str">
            <v>PFV PAMPA TIGRE</v>
          </cell>
          <cell r="M72">
            <v>8.0013845489396882</v>
          </cell>
          <cell r="O72" t="str">
            <v>PFV PAMPA TIGRE</v>
          </cell>
          <cell r="P72">
            <v>79.689839561729585</v>
          </cell>
          <cell r="S72" t="str">
            <v>PFV PAMPA TIGRE</v>
          </cell>
          <cell r="U72">
            <v>0.4828215957082525</v>
          </cell>
        </row>
        <row r="73">
          <cell r="I73" t="str">
            <v>PFV PATAGUILLA</v>
          </cell>
          <cell r="M73">
            <v>25.199694553432522</v>
          </cell>
          <cell r="O73" t="str">
            <v>PFV PATAGUILLA</v>
          </cell>
          <cell r="P73">
            <v>81.260187830170295</v>
          </cell>
          <cell r="S73" t="str">
            <v>PFV PATAGUILLA</v>
          </cell>
          <cell r="U73">
            <v>0.54206140851500972</v>
          </cell>
        </row>
        <row r="74">
          <cell r="I74" t="str">
            <v>PFV PILAR LOS AMARILLOS</v>
          </cell>
          <cell r="M74">
            <v>26.81515335928432</v>
          </cell>
          <cell r="O74" t="str">
            <v>PFV PILAR LOS AMARILLOS</v>
          </cell>
          <cell r="P74">
            <v>85.830641753081693</v>
          </cell>
          <cell r="S74" t="str">
            <v>PFV PILAR LOS AMARILLOS</v>
          </cell>
          <cell r="U74">
            <v>0.49971464444698094</v>
          </cell>
        </row>
        <row r="75">
          <cell r="I75" t="str">
            <v>PFV PILOTO SOLAR CARDONES</v>
          </cell>
          <cell r="M75">
            <v>4.2640496164371058</v>
          </cell>
          <cell r="O75" t="str">
            <v>PFV PILOTO SOLAR CARDONES</v>
          </cell>
          <cell r="P75">
            <v>76.875425552729283</v>
          </cell>
          <cell r="S75" t="str">
            <v>PFV PILOTO SOLAR CARDONES</v>
          </cell>
          <cell r="U75">
            <v>0.74660426891907317</v>
          </cell>
        </row>
        <row r="76">
          <cell r="I76" t="str">
            <v>PFV POZO ALMONTE SOLAR II</v>
          </cell>
          <cell r="M76">
            <v>4.2781969941085451</v>
          </cell>
          <cell r="O76" t="str">
            <v>PFV POZO ALMONTE SOLAR II</v>
          </cell>
          <cell r="P76">
            <v>84.599589121502646</v>
          </cell>
          <cell r="S76" t="str">
            <v>PFV POZO ALMONTE SOLAR II</v>
          </cell>
          <cell r="U76">
            <v>0.50964501769204429</v>
          </cell>
        </row>
        <row r="77">
          <cell r="I77" t="str">
            <v>PFV POZO ALMONTE SOLAR III</v>
          </cell>
          <cell r="M77">
            <v>5.072455324531667</v>
          </cell>
          <cell r="O77" t="str">
            <v>PFV POZO ALMONTE SOLAR III</v>
          </cell>
          <cell r="P77">
            <v>84.599589121502646</v>
          </cell>
          <cell r="S77" t="str">
            <v>PFV POZO ALMONTE SOLAR III</v>
          </cell>
          <cell r="U77">
            <v>0.50975915991325194</v>
          </cell>
        </row>
        <row r="78">
          <cell r="I78" t="str">
            <v>PFV PUERTO SECO SOLAR</v>
          </cell>
          <cell r="M78">
            <v>6.1467035412616378</v>
          </cell>
          <cell r="O78" t="str">
            <v>PFV PUERTO SECO SOLAR</v>
          </cell>
          <cell r="P78">
            <v>79.941852866366759</v>
          </cell>
          <cell r="S78" t="str">
            <v>PFV PUERTO SECO SOLAR</v>
          </cell>
          <cell r="U78">
            <v>0.47152151580869761</v>
          </cell>
        </row>
        <row r="79">
          <cell r="I79" t="str">
            <v>PFV QUILAPILUN</v>
          </cell>
          <cell r="M79">
            <v>18.381200254189402</v>
          </cell>
          <cell r="O79" t="str">
            <v>PFV QUILAPILUN</v>
          </cell>
          <cell r="P79">
            <v>78.941960477401821</v>
          </cell>
          <cell r="S79" t="str">
            <v>PFV QUILAPILUN</v>
          </cell>
          <cell r="U79">
            <v>0.58338089259216985</v>
          </cell>
        </row>
        <row r="80">
          <cell r="I80" t="str">
            <v>PFV QUILMO</v>
          </cell>
          <cell r="M80">
            <v>20.50394027434449</v>
          </cell>
          <cell r="O80" t="str">
            <v>PFV QUILMO</v>
          </cell>
          <cell r="P80">
            <v>82.882124828800755</v>
          </cell>
          <cell r="S80" t="str">
            <v>PFV QUILMO</v>
          </cell>
          <cell r="U80">
            <v>0.49412167560780734</v>
          </cell>
        </row>
        <row r="81">
          <cell r="I81" t="str">
            <v>PFV RIO ESCONDIDO</v>
          </cell>
          <cell r="M81">
            <v>8.5273344741441726</v>
          </cell>
          <cell r="O81" t="str">
            <v>PFV RIO ESCONDIDO</v>
          </cell>
          <cell r="P81">
            <v>76.875425552729283</v>
          </cell>
          <cell r="S81" t="str">
            <v>PFV RIO ESCONDIDO</v>
          </cell>
          <cell r="U81">
            <v>0.45953658258189706</v>
          </cell>
        </row>
        <row r="82">
          <cell r="I82" t="str">
            <v>PFV RUCASOL</v>
          </cell>
          <cell r="M82">
            <v>1.6228783471331085</v>
          </cell>
          <cell r="O82" t="str">
            <v>PFV RUCASOL</v>
          </cell>
          <cell r="P82">
            <v>22.369293680297417</v>
          </cell>
          <cell r="S82" t="str">
            <v>PFV RUCASOL</v>
          </cell>
          <cell r="U82">
            <v>0.62572765666019858</v>
          </cell>
        </row>
        <row r="83">
          <cell r="I83" t="str">
            <v>PFV SALVADOR</v>
          </cell>
          <cell r="M83">
            <v>3.2304585340196819</v>
          </cell>
          <cell r="O83" t="str">
            <v>PFV SALVADOR</v>
          </cell>
          <cell r="P83">
            <v>84.397178634318024</v>
          </cell>
          <cell r="S83" t="str">
            <v>PFV SALVADOR</v>
          </cell>
          <cell r="U83">
            <v>0.51820568428261615</v>
          </cell>
        </row>
        <row r="84">
          <cell r="I84" t="str">
            <v>PFV SAN ANDRES</v>
          </cell>
          <cell r="M84">
            <v>12.75442251417412</v>
          </cell>
          <cell r="O84" t="str">
            <v>PFV SAN ANDRES</v>
          </cell>
          <cell r="P84">
            <v>77.474102915280824</v>
          </cell>
          <cell r="S84" t="str">
            <v>PFV SAN ANDRES</v>
          </cell>
          <cell r="U84">
            <v>0.59593653692500859</v>
          </cell>
        </row>
        <row r="85">
          <cell r="I85" t="str">
            <v>PFV SAN PEDRO</v>
          </cell>
          <cell r="M85">
            <v>6.1943345428486616</v>
          </cell>
          <cell r="O85" t="str">
            <v>PFV SAN PEDRO</v>
          </cell>
          <cell r="P85">
            <v>79.558569751516274</v>
          </cell>
          <cell r="S85" t="str">
            <v>PFV SAN PEDRO</v>
          </cell>
          <cell r="U85">
            <v>0.46684168473918503</v>
          </cell>
        </row>
        <row r="86">
          <cell r="I86" t="str">
            <v>PFV SANTA ISABEL</v>
          </cell>
          <cell r="M86">
            <v>8.4489422926588418</v>
          </cell>
          <cell r="O86" t="str">
            <v>PFV SANTA ISABEL</v>
          </cell>
          <cell r="P86">
            <v>79.599506945803242</v>
          </cell>
          <cell r="S86" t="str">
            <v>PFV SANTA ISABEL</v>
          </cell>
          <cell r="U86">
            <v>0.56888483049880145</v>
          </cell>
        </row>
        <row r="87">
          <cell r="I87" t="str">
            <v>PFV SANTIAGO SOLAR</v>
          </cell>
          <cell r="M87">
            <v>29.458209125554628</v>
          </cell>
          <cell r="O87" t="str">
            <v>PFV SANTIAGO SOLAR</v>
          </cell>
          <cell r="P87">
            <v>79.842934846409591</v>
          </cell>
          <cell r="S87" t="str">
            <v>PFV SANTIAGO SOLAR</v>
          </cell>
          <cell r="U87">
            <v>0.49355096450176922</v>
          </cell>
        </row>
        <row r="88">
          <cell r="I88" t="str">
            <v>PFV SDGX01</v>
          </cell>
          <cell r="M88">
            <v>7.7574588900308319</v>
          </cell>
          <cell r="O88" t="str">
            <v>PFV SDGX01</v>
          </cell>
          <cell r="P88">
            <v>81.073508119741604</v>
          </cell>
          <cell r="S88" t="str">
            <v>PFV SDGX01</v>
          </cell>
          <cell r="U88">
            <v>0.97956854240383517</v>
          </cell>
        </row>
        <row r="89">
          <cell r="I89" t="str">
            <v>PFV SOL DE LILA</v>
          </cell>
          <cell r="M89">
            <v>3.5684943306424555</v>
          </cell>
          <cell r="O89" t="str">
            <v>PFV SOL DE LILA</v>
          </cell>
          <cell r="P89">
            <v>78.440471531989857</v>
          </cell>
          <cell r="S89" t="str">
            <v>PFV SOL DE LILA</v>
          </cell>
          <cell r="U89">
            <v>0.47642963132062549</v>
          </cell>
        </row>
        <row r="90">
          <cell r="I90" t="str">
            <v>PFV SOL DE LOS ANDES</v>
          </cell>
          <cell r="M90">
            <v>7.1483576534357489</v>
          </cell>
          <cell r="O90" t="str">
            <v>PFV SOL DE LOS ANDES</v>
          </cell>
          <cell r="P90">
            <v>84.958121698297845</v>
          </cell>
          <cell r="S90" t="str">
            <v>PFV SOL DE LOS ANDES</v>
          </cell>
          <cell r="U90">
            <v>0.48727314233534985</v>
          </cell>
        </row>
        <row r="91">
          <cell r="I91" t="str">
            <v>PFV SOL DEL DESIERTO</v>
          </cell>
          <cell r="M91">
            <v>3.514561010709353</v>
          </cell>
          <cell r="O91" t="str">
            <v>PFV SOL DEL DESIERTO</v>
          </cell>
          <cell r="P91">
            <v>45.504594012913351</v>
          </cell>
          <cell r="S91" t="str">
            <v>PFV SOL DEL DESIERTO</v>
          </cell>
          <cell r="U91">
            <v>0.4629608492181258</v>
          </cell>
        </row>
        <row r="92">
          <cell r="I92" t="str">
            <v>PFV SOL DEL NORTE</v>
          </cell>
          <cell r="M92">
            <v>5.473551081892631</v>
          </cell>
          <cell r="O92" t="str">
            <v>PFV SOL DEL NORTE</v>
          </cell>
          <cell r="P92">
            <v>78.446141655253385</v>
          </cell>
          <cell r="S92" t="str">
            <v>PFV SOL DEL NORTE</v>
          </cell>
          <cell r="U92">
            <v>0.49138226229882431</v>
          </cell>
        </row>
        <row r="93">
          <cell r="I93" t="str">
            <v>PFV TAIRA</v>
          </cell>
          <cell r="M93">
            <v>4.7701692077166493</v>
          </cell>
          <cell r="O93" t="str">
            <v>PFV TAIRA</v>
          </cell>
          <cell r="P93">
            <v>78.909714341615995</v>
          </cell>
          <cell r="S93" t="str">
            <v>PFV TAIRA</v>
          </cell>
          <cell r="U93">
            <v>0.49560552448350648</v>
          </cell>
        </row>
        <row r="94">
          <cell r="I94" t="str">
            <v>PFV TAMANGO</v>
          </cell>
          <cell r="M94">
            <v>12.116727300579075</v>
          </cell>
          <cell r="O94" t="str">
            <v>PFV TAMANGO</v>
          </cell>
          <cell r="P94">
            <v>87.880430444140003</v>
          </cell>
          <cell r="S94" t="str">
            <v>PFV TAMANGO</v>
          </cell>
          <cell r="U94">
            <v>0.46923867138454517</v>
          </cell>
        </row>
        <row r="95">
          <cell r="I95" t="str">
            <v>PFV TAMARICO</v>
          </cell>
          <cell r="M95">
            <v>8.4001949853535418</v>
          </cell>
          <cell r="O95" t="str">
            <v>PFV TAMARICO</v>
          </cell>
          <cell r="P95">
            <v>74.341453727254944</v>
          </cell>
          <cell r="S95" t="str">
            <v>PFV TAMARICO</v>
          </cell>
          <cell r="U95">
            <v>0.475059924666134</v>
          </cell>
        </row>
        <row r="96">
          <cell r="I96" t="str">
            <v>PFV TAMAYA SOLAR</v>
          </cell>
          <cell r="M96">
            <v>5.6780722220561071</v>
          </cell>
          <cell r="O96" t="str">
            <v>PFV TAMAYA SOLAR</v>
          </cell>
          <cell r="P96">
            <v>75.556955585991147</v>
          </cell>
          <cell r="S96" t="str">
            <v>PFV TAMAYA SOLAR</v>
          </cell>
          <cell r="U96">
            <v>0.50428033329528588</v>
          </cell>
        </row>
        <row r="97">
          <cell r="I97" t="str">
            <v>PFV TENO SOLAR</v>
          </cell>
          <cell r="M97">
            <v>21.329959453240782</v>
          </cell>
          <cell r="O97" t="str">
            <v>PFV TENO SOLAR</v>
          </cell>
          <cell r="P97">
            <v>80.196785364899185</v>
          </cell>
          <cell r="S97" t="str">
            <v>PFV TENO SOLAR</v>
          </cell>
          <cell r="U97">
            <v>0.47722862686907885</v>
          </cell>
        </row>
        <row r="98">
          <cell r="I98" t="str">
            <v>PFV TUTUVEN</v>
          </cell>
          <cell r="M98">
            <v>8.1362139789463583</v>
          </cell>
          <cell r="O98" t="str">
            <v>PFV TUTUVEN</v>
          </cell>
          <cell r="P98">
            <v>99.754404226178934</v>
          </cell>
          <cell r="S98" t="str">
            <v>PFV TUTUVEN</v>
          </cell>
          <cell r="U98">
            <v>0.671841114028079</v>
          </cell>
        </row>
        <row r="99">
          <cell r="I99" t="str">
            <v>PFV URIBE SOLAR</v>
          </cell>
          <cell r="M99">
            <v>6.5595779043803715</v>
          </cell>
          <cell r="O99" t="str">
            <v>PFV URIBE SOLAR</v>
          </cell>
          <cell r="P99">
            <v>80.36113480727856</v>
          </cell>
          <cell r="S99" t="str">
            <v>PFV URIBE SOLAR</v>
          </cell>
          <cell r="U99">
            <v>0.49377924894418446</v>
          </cell>
        </row>
        <row r="100">
          <cell r="I100" t="str">
            <v>PFV USYA</v>
          </cell>
          <cell r="M100">
            <v>6.0186318056863115</v>
          </cell>
          <cell r="O100" t="str">
            <v>PFV USYA</v>
          </cell>
          <cell r="P100">
            <v>79.770250440226789</v>
          </cell>
          <cell r="S100" t="str">
            <v>PFV USYA</v>
          </cell>
          <cell r="U100">
            <v>0.46455884031503253</v>
          </cell>
        </row>
        <row r="101">
          <cell r="I101" t="str">
            <v>PFV VALLE DEL SOL</v>
          </cell>
          <cell r="M101">
            <v>7.2783040456054433</v>
          </cell>
          <cell r="O101" t="str">
            <v>PFV VALLE DEL SOL</v>
          </cell>
          <cell r="P101">
            <v>78.794738798669499</v>
          </cell>
          <cell r="S101" t="str">
            <v>PFV VALLE DEL SOL</v>
          </cell>
          <cell r="U101">
            <v>0.46433055587261729</v>
          </cell>
        </row>
        <row r="102">
          <cell r="I102" t="str">
            <v>PFV VALLE ESCONDIDO</v>
          </cell>
          <cell r="M102">
            <v>8.2294897616765237</v>
          </cell>
          <cell r="O102" t="str">
            <v>PFV VALLE ESCONDIDO</v>
          </cell>
          <cell r="P102">
            <v>76.875425552729283</v>
          </cell>
          <cell r="S102" t="str">
            <v>PFV VALLE ESCONDIDO</v>
          </cell>
          <cell r="U102">
            <v>0.46512955142107065</v>
          </cell>
        </row>
        <row r="103">
          <cell r="I103" t="str">
            <v>PFV VENEZIA SOLAR</v>
          </cell>
          <cell r="M103">
            <v>24.772032570337689</v>
          </cell>
          <cell r="O103" t="str">
            <v>PFV VENEZIA SOLAR</v>
          </cell>
          <cell r="P103">
            <v>83.979133242027046</v>
          </cell>
          <cell r="S103" t="str">
            <v>PFV VENEZIA SOLAR</v>
          </cell>
          <cell r="U103">
            <v>0.50587832439219271</v>
          </cell>
        </row>
        <row r="104">
          <cell r="I104" t="str">
            <v>PFV VICTOR JARA</v>
          </cell>
          <cell r="M104">
            <v>0.62748752401782726</v>
          </cell>
          <cell r="O104" t="str">
            <v>PFV VICTOR JARA</v>
          </cell>
          <cell r="P104">
            <v>84.509264331833336</v>
          </cell>
          <cell r="S104" t="str">
            <v>PFV VICTOR JARA</v>
          </cell>
          <cell r="U104">
            <v>0.92261157402123051</v>
          </cell>
        </row>
        <row r="105">
          <cell r="I105" t="str">
            <v>PFV VILLA LONGAVI</v>
          </cell>
          <cell r="M105">
            <v>22.44859770195993</v>
          </cell>
          <cell r="O105" t="str">
            <v>PFV VILLA LONGAVI</v>
          </cell>
          <cell r="P105">
            <v>84.985114459010234</v>
          </cell>
          <cell r="S105" t="str">
            <v>PFV VILLA LONGAVI</v>
          </cell>
          <cell r="U105">
            <v>0.49606209336833695</v>
          </cell>
        </row>
        <row r="106">
          <cell r="I106" t="str">
            <v>PFV WILLKA</v>
          </cell>
          <cell r="M106">
            <v>4.0565446406232395</v>
          </cell>
          <cell r="O106" t="str">
            <v>PFV WILLKA</v>
          </cell>
          <cell r="P106">
            <v>87.565693602034912</v>
          </cell>
          <cell r="S106" t="str">
            <v>PFV WILLKA</v>
          </cell>
          <cell r="U106">
            <v>0.47528820910854924</v>
          </cell>
        </row>
      </sheetData>
      <sheetData sheetId="7">
        <row r="2">
          <cell r="A2" t="str">
            <v>A.BLANCAS_____013</v>
          </cell>
          <cell r="E2" t="str">
            <v>S/E ARENAS BLANCAS 15KV</v>
          </cell>
        </row>
        <row r="3">
          <cell r="A3" t="str">
            <v>A.BLANCAS_____066</v>
          </cell>
          <cell r="E3" t="str">
            <v>S/E ARENAS BLANCAS 66KV</v>
          </cell>
        </row>
        <row r="4">
          <cell r="A4" t="str">
            <v>A.CLARAS______066</v>
          </cell>
          <cell r="E4" t="str">
            <v>S/E AGUAS CLARAS 12KV</v>
          </cell>
        </row>
        <row r="5">
          <cell r="A5" t="str">
            <v>A.DERIBERA____066</v>
          </cell>
          <cell r="E5" t="str">
            <v>S/E ALONSO DE RIBERA 66KV</v>
          </cell>
        </row>
        <row r="6">
          <cell r="A6" t="str">
            <v>A.DERIBERA____154</v>
          </cell>
          <cell r="E6" t="str">
            <v>S/E ALONSO DE RIBERA 154KV</v>
          </cell>
        </row>
        <row r="7">
          <cell r="A7" t="str">
            <v>A.HOSPICIO____013</v>
          </cell>
          <cell r="E7" t="str">
            <v>S/E ALTO HOSPICIO 13.8KV</v>
          </cell>
        </row>
        <row r="8">
          <cell r="A8" t="str">
            <v>A.HOSPICIO____110</v>
          </cell>
          <cell r="E8" t="str">
            <v>S/E ALTO HOSPICIO 110KV</v>
          </cell>
        </row>
        <row r="9">
          <cell r="A9" t="str">
            <v>A.JAHUEL______066</v>
          </cell>
          <cell r="E9" t="str">
            <v>S/E ALTO JAHUEL 66KV</v>
          </cell>
        </row>
        <row r="10">
          <cell r="A10" t="str">
            <v>A.JAHUEL______110</v>
          </cell>
          <cell r="E10" t="str">
            <v>S/E ALTO JAHUEL 110KV</v>
          </cell>
        </row>
        <row r="11">
          <cell r="A11" t="str">
            <v>A.JAHUEL______154</v>
          </cell>
          <cell r="E11" t="str">
            <v>S/E ALTO JAHUEL 154KV</v>
          </cell>
        </row>
        <row r="12">
          <cell r="A12" t="str">
            <v>A.JAHUEL______220</v>
          </cell>
          <cell r="E12" t="str">
            <v>S/E ALTO JAHUEL 220KV</v>
          </cell>
        </row>
        <row r="13">
          <cell r="A13" t="str">
            <v>A.MELIP_______110</v>
          </cell>
          <cell r="E13" t="str">
            <v>S/E ALTO MELIPILLA 110KV</v>
          </cell>
        </row>
        <row r="14">
          <cell r="A14" t="str">
            <v>A.MELIP_______220</v>
          </cell>
          <cell r="E14" t="str">
            <v>S/E ALTO MELIPILLA 220KV</v>
          </cell>
        </row>
        <row r="15">
          <cell r="A15" t="str">
            <v>A.NEGRAS______066</v>
          </cell>
          <cell r="E15" t="str">
            <v>S/E AGUAS NEGRAS 66KV</v>
          </cell>
        </row>
        <row r="16">
          <cell r="A16" t="str">
            <v>A.SANTA_______110</v>
          </cell>
          <cell r="E16" t="str">
            <v>S/E AGUA SANTA 110KV</v>
          </cell>
        </row>
        <row r="17">
          <cell r="A17" t="str">
            <v>A.SANTA_______220</v>
          </cell>
          <cell r="E17" t="str">
            <v>S/E AGUA SANTA 220KV</v>
          </cell>
        </row>
        <row r="18">
          <cell r="A18" t="str">
            <v>ACHUPALLAS____110</v>
          </cell>
          <cell r="E18" t="str">
            <v>S/E TAP OFF ACHUPALLAS 110KV</v>
          </cell>
        </row>
        <row r="19">
          <cell r="A19" t="str">
            <v>ACONCAGUA_1___012</v>
          </cell>
          <cell r="E19" t="str">
            <v>S/E ACONCAGUA 12KV</v>
          </cell>
        </row>
        <row r="20">
          <cell r="A20" t="str">
            <v>ACONCAGUA_2___012</v>
          </cell>
          <cell r="E20" t="str">
            <v>S/E ACONCAGUA 12KV</v>
          </cell>
        </row>
        <row r="21">
          <cell r="A21" t="str">
            <v>ACONCAGUA_____066</v>
          </cell>
          <cell r="E21" t="str">
            <v>S/E ACONCAGUA 66KV</v>
          </cell>
        </row>
        <row r="22">
          <cell r="A22" t="str">
            <v>ACONCAGUA_____110</v>
          </cell>
          <cell r="E22" t="str">
            <v>S/E ACONCAGUA 110KV</v>
          </cell>
        </row>
        <row r="23">
          <cell r="A23" t="str">
            <v>AG.BLANCAS____013</v>
          </cell>
          <cell r="E23" t="str">
            <v>S/E AGUAS BLANCAS 13.8KV</v>
          </cell>
        </row>
        <row r="24">
          <cell r="A24" t="str">
            <v>AG.BLANCAS____066</v>
          </cell>
          <cell r="E24" t="str">
            <v>S/E AGUAS BLANCAS 66KV</v>
          </cell>
        </row>
        <row r="25">
          <cell r="A25" t="str">
            <v>AGUILA________066</v>
          </cell>
          <cell r="E25" t="str">
            <v>S/E MONTE AGUILA (FFCC) 66KV</v>
          </cell>
        </row>
        <row r="26">
          <cell r="A26" t="str">
            <v>AIHUAPI_______013</v>
          </cell>
          <cell r="E26" t="str">
            <v>S/E AIHUAPI 13.8KV</v>
          </cell>
        </row>
        <row r="27">
          <cell r="A27" t="str">
            <v>AIHUAPI_______066</v>
          </cell>
          <cell r="E27" t="str">
            <v>S/E AIHUAPI 66KV</v>
          </cell>
        </row>
        <row r="28">
          <cell r="A28" t="str">
            <v>AIHUAPI_______110</v>
          </cell>
          <cell r="E28" t="str">
            <v>S/E AIHUAPI 110KV</v>
          </cell>
        </row>
        <row r="29">
          <cell r="A29" t="str">
            <v>AJAHUEL_______500</v>
          </cell>
          <cell r="E29" t="str">
            <v>S/E ALTO JAHUEL 500KV</v>
          </cell>
        </row>
        <row r="30">
          <cell r="A30" t="str">
            <v>ALAMEDA_______015</v>
          </cell>
          <cell r="E30" t="str">
            <v>S/E ALAMEDA 15KV</v>
          </cell>
        </row>
        <row r="31">
          <cell r="A31" t="str">
            <v>ALAMEDA_______066</v>
          </cell>
          <cell r="E31" t="str">
            <v>S/E ALAMEDA 66KV</v>
          </cell>
        </row>
        <row r="32">
          <cell r="A32" t="str">
            <v>ALCONES_______023</v>
          </cell>
          <cell r="E32" t="str">
            <v>S/E ALCONES 23KV</v>
          </cell>
        </row>
        <row r="33">
          <cell r="A33" t="str">
            <v>ALCONES_______066</v>
          </cell>
          <cell r="E33" t="str">
            <v xml:space="preserve">S/E ALCONES 66KV </v>
          </cell>
        </row>
        <row r="34">
          <cell r="A34" t="str">
            <v>ALFALFAL______110</v>
          </cell>
          <cell r="E34" t="str">
            <v>S/E CENTRAL ALFALFAL 110KV</v>
          </cell>
        </row>
        <row r="35">
          <cell r="A35" t="str">
            <v>ALFALFAL______220</v>
          </cell>
          <cell r="E35" t="str">
            <v>S/E CENTRAL ALFALFAL 220KV</v>
          </cell>
        </row>
        <row r="36">
          <cell r="A36" t="str">
            <v>ALGARR.NORTE__013</v>
          </cell>
          <cell r="E36" t="str">
            <v>S/E ALGARROBO NORTE 12KV</v>
          </cell>
        </row>
        <row r="37">
          <cell r="A37" t="str">
            <v>ALGARR.NORTE__066</v>
          </cell>
          <cell r="E37" t="str">
            <v>S/E ALGARROBO NORTE 66KV</v>
          </cell>
        </row>
        <row r="38">
          <cell r="A38" t="str">
            <v>ALGARROBAL____220</v>
          </cell>
          <cell r="E38" t="str">
            <v>S/E ALGARROBAL 220KV</v>
          </cell>
        </row>
        <row r="39">
          <cell r="A39" t="str">
            <v>ALGARROBO_____110</v>
          </cell>
          <cell r="E39" t="str">
            <v>S/E ALGARROBO 110KV</v>
          </cell>
        </row>
        <row r="40">
          <cell r="A40" t="str">
            <v>ALHUE_________023</v>
          </cell>
          <cell r="E40" t="str">
            <v>S/E ALHUE 23KV</v>
          </cell>
        </row>
        <row r="41">
          <cell r="A41" t="str">
            <v>ALHUE_________066</v>
          </cell>
          <cell r="E41" t="str">
            <v>S/E ALHUE 66KV</v>
          </cell>
        </row>
        <row r="42">
          <cell r="A42" t="str">
            <v>ALMEYDA_______220</v>
          </cell>
          <cell r="E42" t="str">
            <v>S/E ALMEYDA 220KV</v>
          </cell>
        </row>
        <row r="43">
          <cell r="A43" t="str">
            <v>ALTAMIRANO____013</v>
          </cell>
          <cell r="E43" t="str">
            <v>S/E ALTAMIRANO 12KV</v>
          </cell>
        </row>
        <row r="44">
          <cell r="A44" t="str">
            <v>ALTAMIRANO____110</v>
          </cell>
          <cell r="E44" t="str">
            <v>S/E ALTAMIRANO 110KV</v>
          </cell>
        </row>
        <row r="45">
          <cell r="A45" t="str">
            <v>ALTODCARMEN___013</v>
          </cell>
          <cell r="E45" t="str">
            <v>S/E ALTO DEL CARMEN 13.8KV</v>
          </cell>
        </row>
        <row r="46">
          <cell r="A46" t="str">
            <v>ALTODCARMEN___110</v>
          </cell>
          <cell r="E46" t="str">
            <v>S/E ALTO DEL CARMEN 110KV</v>
          </cell>
        </row>
        <row r="47">
          <cell r="A47" t="str">
            <v>ALTONORTE_____110</v>
          </cell>
          <cell r="E47" t="str">
            <v>S/E ALTO NORTE 110KV</v>
          </cell>
        </row>
        <row r="48">
          <cell r="A48" t="str">
            <v>ALTO_BONITO___023</v>
          </cell>
          <cell r="E48" t="str">
            <v>S/E ALTO BONITO 23KV</v>
          </cell>
        </row>
        <row r="49">
          <cell r="A49" t="str">
            <v>ALTO_BONITO___110</v>
          </cell>
          <cell r="E49" t="str">
            <v>S/E ALTO BONITO 110KV</v>
          </cell>
        </row>
        <row r="50">
          <cell r="A50" t="str">
            <v>ALTO_MAIPO____110</v>
          </cell>
          <cell r="E50" t="str">
            <v>S/E ALTO MAIPO 220KV</v>
          </cell>
        </row>
        <row r="51">
          <cell r="A51" t="str">
            <v>AMARGA________220</v>
          </cell>
          <cell r="E51" t="str">
            <v>S/E AGUA AMARGA 220KV</v>
          </cell>
        </row>
        <row r="52">
          <cell r="A52" t="str">
            <v>ANA_MARIA_____220</v>
          </cell>
          <cell r="E52" t="str">
            <v>S/E ANA MARIA 220KV</v>
          </cell>
        </row>
        <row r="53">
          <cell r="A53" t="str">
            <v>ANCOA_________013</v>
          </cell>
          <cell r="E53" t="str">
            <v>S/E ANCOA 13.8KV</v>
          </cell>
        </row>
        <row r="54">
          <cell r="A54" t="str">
            <v>ANCOA_________220</v>
          </cell>
          <cell r="E54" t="str">
            <v>S/E ANCOA 220KV</v>
          </cell>
        </row>
        <row r="55">
          <cell r="A55" t="str">
            <v>ANCOA_________500</v>
          </cell>
          <cell r="E55" t="str">
            <v>S/E ANCOA 500KV</v>
          </cell>
        </row>
        <row r="56">
          <cell r="A56" t="str">
            <v>ANCUD_________013</v>
          </cell>
          <cell r="E56" t="str">
            <v>S/E ANCUD 23KV</v>
          </cell>
        </row>
        <row r="57">
          <cell r="A57" t="str">
            <v>ANCUD_________110</v>
          </cell>
          <cell r="E57" t="str">
            <v>S/E ANCUD 110KV</v>
          </cell>
        </row>
        <row r="58">
          <cell r="A58" t="str">
            <v>ANDACOLLO_____013</v>
          </cell>
          <cell r="E58" t="str">
            <v>S/E ANDACOLLO 13.8KV</v>
          </cell>
        </row>
        <row r="59">
          <cell r="A59" t="str">
            <v>ANDACOLLO_____066</v>
          </cell>
          <cell r="E59" t="str">
            <v>S/E ANDACOLLO 66KV</v>
          </cell>
        </row>
        <row r="60">
          <cell r="A60" t="str">
            <v>ANDALIEN______013</v>
          </cell>
          <cell r="E60" t="str">
            <v>S/E ANDALIEN 15KV</v>
          </cell>
        </row>
        <row r="61">
          <cell r="A61" t="str">
            <v>ANDALIEN______066</v>
          </cell>
          <cell r="E61" t="str">
            <v>S/E ANDALIEN 66KV</v>
          </cell>
        </row>
        <row r="62">
          <cell r="A62" t="str">
            <v>ANDES_SNG_____023</v>
          </cell>
          <cell r="E62" t="str">
            <v>S/E ANDES (AES ANDES) 23KV</v>
          </cell>
        </row>
        <row r="63">
          <cell r="A63" t="str">
            <v>ANDES_SNG_____220</v>
          </cell>
          <cell r="E63" t="str">
            <v>S/E ANDES (AES ANDES) 220KV</v>
          </cell>
        </row>
        <row r="64">
          <cell r="A64" t="str">
            <v>ANDES_SNG_____345</v>
          </cell>
          <cell r="E64" t="str">
            <v>S/E ANDES (AES ANDES) 345KV</v>
          </cell>
        </row>
        <row r="65">
          <cell r="A65" t="str">
            <v>ANDES_________013</v>
          </cell>
          <cell r="E65" t="str">
            <v>S/E ANDES 12KV</v>
          </cell>
        </row>
        <row r="66">
          <cell r="A66" t="str">
            <v>ANDES_________110</v>
          </cell>
          <cell r="E66" t="str">
            <v>S/E ANDES 110KV</v>
          </cell>
        </row>
        <row r="67">
          <cell r="A67" t="str">
            <v>ANGAMOS_______220</v>
          </cell>
          <cell r="E67" t="str">
            <v>S/E ANGAMOS 220KV</v>
          </cell>
        </row>
        <row r="68">
          <cell r="A68" t="str">
            <v>ANGOL_________013</v>
          </cell>
          <cell r="E68" t="str">
            <v>S/E ANGOL 13.2KV</v>
          </cell>
        </row>
        <row r="69">
          <cell r="A69" t="str">
            <v>ANGOL_________023</v>
          </cell>
          <cell r="E69" t="str">
            <v>S/E ANGOL 23KV</v>
          </cell>
        </row>
        <row r="70">
          <cell r="A70" t="str">
            <v>ANGOL_________066</v>
          </cell>
          <cell r="E70" t="str">
            <v>S/E ANGOL 66KV</v>
          </cell>
        </row>
        <row r="71">
          <cell r="A71" t="str">
            <v>ANGOSTURA_____013</v>
          </cell>
          <cell r="E71" t="str">
            <v>S/E CENTRAL ANGOSTURA 13KV</v>
          </cell>
        </row>
        <row r="72">
          <cell r="A72" t="str">
            <v>ANGOSTURA_____220</v>
          </cell>
          <cell r="E72" t="str">
            <v>S/E CENTRAL ANGOSTURA 220KV</v>
          </cell>
        </row>
        <row r="73">
          <cell r="A73" t="str">
            <v>ANTILLANCA____110</v>
          </cell>
          <cell r="E73" t="str">
            <v>S/E ANTILLANCA 110KV</v>
          </cell>
        </row>
        <row r="74">
          <cell r="A74" t="str">
            <v>ANTILLANCA____220</v>
          </cell>
          <cell r="E74" t="str">
            <v>S/E ANTILLANCA 220KV</v>
          </cell>
        </row>
        <row r="75">
          <cell r="A75" t="str">
            <v>ANTOFAGASTA___013</v>
          </cell>
          <cell r="E75" t="str">
            <v>S/E ANTOFAGASTA 13.8KV</v>
          </cell>
        </row>
        <row r="76">
          <cell r="A76" t="str">
            <v>ANTOFAGASTA___110</v>
          </cell>
          <cell r="E76" t="str">
            <v>S/E ANTOFAGASTA 110KV</v>
          </cell>
        </row>
        <row r="77">
          <cell r="A77" t="str">
            <v>ANTUCOYA______220</v>
          </cell>
          <cell r="E77" t="str">
            <v>S/E ANTUCOYA 220KV</v>
          </cell>
        </row>
        <row r="78">
          <cell r="A78" t="str">
            <v>ANTUCO________013</v>
          </cell>
          <cell r="E78" t="str">
            <v>S/E ANTUCO 13.8KV</v>
          </cell>
        </row>
        <row r="79">
          <cell r="A79" t="str">
            <v>ANTUCO________220</v>
          </cell>
          <cell r="E79" t="str">
            <v>S/E ANTUCO (TRANSELEC) 220KV</v>
          </cell>
        </row>
        <row r="80">
          <cell r="A80" t="str">
            <v>APOQUINDO_____013</v>
          </cell>
          <cell r="E80" t="str">
            <v>S/E APOQUINDO 12.5KV</v>
          </cell>
        </row>
        <row r="81">
          <cell r="A81" t="str">
            <v>APOQUINDO_____110</v>
          </cell>
          <cell r="E81" t="str">
            <v>S/E APOQUINDO 110KV</v>
          </cell>
        </row>
        <row r="82">
          <cell r="A82" t="str">
            <v>ARICA_________013</v>
          </cell>
          <cell r="E82" t="str">
            <v>S/E ARICA 13.8KV</v>
          </cell>
        </row>
        <row r="83">
          <cell r="A83" t="str">
            <v>ARICA_________066</v>
          </cell>
          <cell r="E83" t="str">
            <v>S/E ARICA 66KV</v>
          </cell>
        </row>
        <row r="84">
          <cell r="A84" t="str">
            <v>ARICA_________110</v>
          </cell>
          <cell r="E84" t="str">
            <v>S/E ARICA 110KV</v>
          </cell>
        </row>
        <row r="85">
          <cell r="A85" t="str">
            <v>ARMAZONES_____023</v>
          </cell>
          <cell r="E85" t="str">
            <v>S/E ARMAZONES 23KV</v>
          </cell>
        </row>
        <row r="86">
          <cell r="A86" t="str">
            <v>ARMAZONES_____066</v>
          </cell>
          <cell r="E86" t="str">
            <v>S/E ARMAZONES 66KV</v>
          </cell>
        </row>
        <row r="87">
          <cell r="A87" t="str">
            <v>ARMERILLO_____066</v>
          </cell>
          <cell r="E87" t="str">
            <v>S/E ARMERILLO 66KV</v>
          </cell>
        </row>
        <row r="88">
          <cell r="A88" t="str">
            <v>ARMERILLO_____220</v>
          </cell>
          <cell r="E88" t="str">
            <v>S/E ARMERILLO 220KV</v>
          </cell>
        </row>
        <row r="89">
          <cell r="A89" t="str">
            <v>ARR.PETROQ.___154</v>
          </cell>
          <cell r="E89" t="str">
            <v>S/E PETROQUIM 154KV</v>
          </cell>
        </row>
        <row r="90">
          <cell r="A90" t="str">
            <v>ARRIERO_______220</v>
          </cell>
          <cell r="E90" t="str">
            <v>S/E EL ARRIERO 220KV</v>
          </cell>
        </row>
        <row r="91">
          <cell r="A91" t="str">
            <v>ATACAMA_______023</v>
          </cell>
          <cell r="E91" t="str">
            <v>S/E ATACAMA 23KV</v>
          </cell>
        </row>
        <row r="92">
          <cell r="A92" t="str">
            <v>ATACAMA_______220</v>
          </cell>
          <cell r="E92" t="str">
            <v>S/E ATACAMA 220KV</v>
          </cell>
        </row>
        <row r="93">
          <cell r="A93" t="str">
            <v>AURORA________220</v>
          </cell>
          <cell r="E93" t="str">
            <v>S/E CENTRAL PARQUE EOLICO AURORA 220KV</v>
          </cell>
        </row>
        <row r="94">
          <cell r="A94" t="str">
            <v>A_DE_CORDOVA__013</v>
          </cell>
          <cell r="E94" t="str">
            <v>S/E ALONSO DE CORDOVA 17.5KV</v>
          </cell>
        </row>
        <row r="95">
          <cell r="A95" t="str">
            <v>A_DE_CORDOVA__110</v>
          </cell>
          <cell r="E95" t="str">
            <v>S/E ALONSO DE CORDOVA 110KV</v>
          </cell>
        </row>
        <row r="96">
          <cell r="A96" t="str">
            <v>A_____________100</v>
          </cell>
          <cell r="E96" t="str">
            <v>S/E A 100KV</v>
          </cell>
        </row>
        <row r="97">
          <cell r="A97" t="str">
            <v>B.BLANCO______023</v>
          </cell>
          <cell r="E97" t="str">
            <v>S/E BARRO BLANCO 23KV</v>
          </cell>
        </row>
        <row r="98">
          <cell r="A98" t="str">
            <v>B.BLANCO______066</v>
          </cell>
          <cell r="E98" t="str">
            <v>S/E BARRO BLANCO 66KV</v>
          </cell>
        </row>
        <row r="99">
          <cell r="A99" t="str">
            <v>BALANDRAS_____013</v>
          </cell>
          <cell r="E99" t="str">
            <v>S/E LAS BALANDRAS 12KV</v>
          </cell>
        </row>
        <row r="100">
          <cell r="A100" t="str">
            <v>BALANDRAS_____066</v>
          </cell>
          <cell r="E100" t="str">
            <v>S/E LAS BALANDRAS 66KV</v>
          </cell>
        </row>
        <row r="101">
          <cell r="A101" t="str">
            <v>BARRILES______220</v>
          </cell>
          <cell r="E101" t="str">
            <v>S/E TAP OFF BARRILES 220KV</v>
          </cell>
        </row>
        <row r="102">
          <cell r="A102" t="str">
            <v>BATUCO________013</v>
          </cell>
          <cell r="E102" t="str">
            <v>S/E BATUCO 23KV</v>
          </cell>
        </row>
        <row r="103">
          <cell r="A103" t="str">
            <v>BATUCO________110</v>
          </cell>
          <cell r="E103" t="str">
            <v>S/E BATUCO 110KV</v>
          </cell>
        </row>
        <row r="104">
          <cell r="A104" t="str">
            <v>BELLAVISTA____066</v>
          </cell>
          <cell r="E104" t="str">
            <v>S/E BELLAVISTA 66KV</v>
          </cell>
        </row>
        <row r="105">
          <cell r="A105" t="str">
            <v>BICENTENARIO__013</v>
          </cell>
          <cell r="E105" t="str">
            <v>S/E BICENTENARIO 13.2KV</v>
          </cell>
        </row>
        <row r="106">
          <cell r="A106" t="str">
            <v>BICENTENARIO__110</v>
          </cell>
          <cell r="E106" t="str">
            <v>S/E BICENTENARIO 110KV</v>
          </cell>
        </row>
        <row r="107">
          <cell r="A107" t="str">
            <v>BJOSDMNA______012</v>
          </cell>
          <cell r="E107" t="str">
            <v>S/E BAJOS DE MENA 15KV</v>
          </cell>
        </row>
        <row r="108">
          <cell r="A108" t="str">
            <v>BJOSDMNA______110</v>
          </cell>
          <cell r="E108" t="str">
            <v>S/E BAJOS DE MENA 110KV</v>
          </cell>
        </row>
        <row r="109">
          <cell r="A109" t="str">
            <v>BOCAMINA_II___220</v>
          </cell>
          <cell r="E109" t="str">
            <v>S/E CENTRAL BOCAMINA II 220KV</v>
          </cell>
        </row>
        <row r="110">
          <cell r="A110" t="str">
            <v>BOCAMINA______004</v>
          </cell>
          <cell r="E110" t="str">
            <v>S/E CENTRAL BOCAMINA I 4KV</v>
          </cell>
        </row>
        <row r="111">
          <cell r="A111" t="str">
            <v>BOCAMINA______066</v>
          </cell>
          <cell r="E111" t="str">
            <v>S/E CENTRAL BOCAMINA I 66KV</v>
          </cell>
        </row>
        <row r="112">
          <cell r="A112" t="str">
            <v>BOCAMINA______154</v>
          </cell>
          <cell r="E112" t="str">
            <v>S/E CENTRAL BOCAMINA I 154KV</v>
          </cell>
        </row>
        <row r="113">
          <cell r="A113" t="str">
            <v>BOLERO________220</v>
          </cell>
          <cell r="E113" t="str">
            <v>S/E BOLERO 220KV</v>
          </cell>
        </row>
        <row r="114">
          <cell r="A114" t="str">
            <v>BOLLENAR______013</v>
          </cell>
          <cell r="E114" t="str">
            <v>S/E BOLLENAR 13.2KV</v>
          </cell>
        </row>
        <row r="115">
          <cell r="A115" t="str">
            <v>BOLLENAR______110</v>
          </cell>
          <cell r="E115" t="str">
            <v>S/E BOLLENAR 110KV</v>
          </cell>
        </row>
        <row r="116">
          <cell r="A116" t="str">
            <v>BOMBEO2_______004</v>
          </cell>
          <cell r="E116" t="str">
            <v>S/E TAP OFF ESTACION DE BOMBEO N°2 4.16KV</v>
          </cell>
        </row>
        <row r="117">
          <cell r="A117" t="str">
            <v>BOMBEO2_______220</v>
          </cell>
          <cell r="E117" t="str">
            <v>S/E TAP OFF ESTACION DE BOMBEO N°2 220KV</v>
          </cell>
        </row>
        <row r="118">
          <cell r="A118" t="str">
            <v>BOMBEO3_______004</v>
          </cell>
          <cell r="E118" t="str">
            <v>S/E TAP OFF ESTACION DE BOMBEO N°3 4.16KV</v>
          </cell>
        </row>
        <row r="119">
          <cell r="A119" t="str">
            <v>BOMBEO3_______220</v>
          </cell>
          <cell r="E119" t="str">
            <v>S/E TAP OFF ESTACION DE BOMBEO N°3 220KV</v>
          </cell>
        </row>
        <row r="120">
          <cell r="A120" t="str">
            <v>BOMBEO4_______004</v>
          </cell>
          <cell r="E120" t="str">
            <v>S/E TAP OFF ESTACION DE BOMBEO N°4 4.16KV</v>
          </cell>
        </row>
        <row r="121">
          <cell r="A121" t="str">
            <v>BOMBEO4_______220</v>
          </cell>
          <cell r="E121" t="str">
            <v>S/E TAP OFF ESTACION DE BOMBEO N°4 220KV</v>
          </cell>
        </row>
        <row r="122">
          <cell r="A122" t="str">
            <v>BOSQUEMAR_____012</v>
          </cell>
          <cell r="E122" t="str">
            <v>S/E BOSQUEMAR 12KV</v>
          </cell>
        </row>
        <row r="123">
          <cell r="A123" t="str">
            <v>BOSQUEMAR_____110</v>
          </cell>
          <cell r="E123" t="str">
            <v>S/E BOSQUEMAR 110KV</v>
          </cell>
        </row>
        <row r="124">
          <cell r="A124" t="str">
            <v>BRASIL________013</v>
          </cell>
          <cell r="E124" t="str">
            <v>S/E BRASIL 12.5KV</v>
          </cell>
        </row>
        <row r="125">
          <cell r="A125" t="str">
            <v>BRASIL________110</v>
          </cell>
          <cell r="E125" t="str">
            <v>S/E BRASIL 110KV</v>
          </cell>
        </row>
        <row r="126">
          <cell r="A126" t="str">
            <v>BUCALEMU______066</v>
          </cell>
          <cell r="E126" t="str">
            <v>S/E BUCALEMU 66KV</v>
          </cell>
        </row>
        <row r="127">
          <cell r="A127" t="str">
            <v>BUIN__________013</v>
          </cell>
          <cell r="E127" t="str">
            <v>S/E BUIN (ENEL TRANSMISION) 13.2KV</v>
          </cell>
        </row>
        <row r="128">
          <cell r="A128" t="str">
            <v>BUIN__________066</v>
          </cell>
          <cell r="E128" t="str">
            <v>S/E BUIN (CGE) 66KV</v>
          </cell>
        </row>
        <row r="129">
          <cell r="A129" t="str">
            <v>BUIN__________110</v>
          </cell>
          <cell r="E129" t="str">
            <v>S/E BUIN (ENEL TRANSMISION) 110KV</v>
          </cell>
        </row>
        <row r="130">
          <cell r="A130" t="str">
            <v>BUIN__________220</v>
          </cell>
          <cell r="E130" t="str">
            <v>S/E BUIN (ENEL TRANSMISION) 220KV</v>
          </cell>
        </row>
        <row r="131">
          <cell r="A131" t="str">
            <v>C.A_RENAICO___023</v>
          </cell>
          <cell r="E131" t="str">
            <v>S/E PARQUE EOLICO RENAICO 33KV</v>
          </cell>
        </row>
        <row r="132">
          <cell r="A132" t="str">
            <v>C.BIOBIO______066</v>
          </cell>
          <cell r="E132" t="str">
            <v>S/E CEMENTOS BIO BIO 66KV</v>
          </cell>
        </row>
        <row r="133">
          <cell r="A133" t="str">
            <v>C.CALERA1_____062</v>
          </cell>
          <cell r="E133" t="str">
            <v>S/E CERRO CALERA 60KV</v>
          </cell>
        </row>
        <row r="134">
          <cell r="A134" t="str">
            <v>C.CALERA1_____110</v>
          </cell>
          <cell r="E134" t="str">
            <v>S/E CERRO CALERA 110KV</v>
          </cell>
        </row>
        <row r="135">
          <cell r="A135" t="str">
            <v>C.CHENA_______110</v>
          </cell>
          <cell r="E135" t="str">
            <v>S/E CHENA 110KV</v>
          </cell>
        </row>
        <row r="136">
          <cell r="A136" t="str">
            <v>C.CHENA_______220</v>
          </cell>
          <cell r="E136" t="str">
            <v>S/E CHENA 220KV</v>
          </cell>
        </row>
        <row r="137">
          <cell r="A137" t="str">
            <v>C.COMBARBALA__023</v>
          </cell>
          <cell r="E137" t="str">
            <v>S/E CENTRAL COMBARBALA 23KV</v>
          </cell>
        </row>
        <row r="138">
          <cell r="A138" t="str">
            <v>C.COMBARBALA__110</v>
          </cell>
          <cell r="E138" t="str">
            <v>S/E CENTRAL COMBARBALA 110KV</v>
          </cell>
        </row>
        <row r="139">
          <cell r="A139" t="str">
            <v>C.CONSTIT1____023</v>
          </cell>
          <cell r="E139" t="str">
            <v>S/E CENTRAL CONSTITUCION 23KV</v>
          </cell>
        </row>
        <row r="140">
          <cell r="A140" t="str">
            <v>C.CORRENTOSO__013</v>
          </cell>
          <cell r="E140" t="str">
            <v>S/E CENTRAL CORRENTOSO 13.2KV</v>
          </cell>
        </row>
        <row r="141">
          <cell r="A141" t="str">
            <v>C.DOMINADOR___220</v>
          </cell>
          <cell r="E141" t="str">
            <v>S/E CERRO DOMINADOR 220KV</v>
          </cell>
        </row>
        <row r="142">
          <cell r="A142" t="str">
            <v>C.DRAGON______013</v>
          </cell>
          <cell r="E142" t="str">
            <v>S/E CERRO DRAGON 13.8KV</v>
          </cell>
        </row>
        <row r="143">
          <cell r="A143" t="str">
            <v>C.DRAGON______110</v>
          </cell>
          <cell r="E143" t="str">
            <v>S/E CERRO DRAGON 110KV</v>
          </cell>
        </row>
        <row r="144">
          <cell r="A144" t="str">
            <v>C.HUICHAHUE___220</v>
          </cell>
          <cell r="E144" t="str">
            <v>S/E CERROS DE HUICHAHUE 220KV</v>
          </cell>
        </row>
        <row r="145">
          <cell r="A145" t="str">
            <v>C.NAVIA_______110</v>
          </cell>
          <cell r="E145" t="str">
            <v>S/E CERRO NAVIA 110KV</v>
          </cell>
        </row>
        <row r="146">
          <cell r="A146" t="str">
            <v>C.NAVIA_______220</v>
          </cell>
          <cell r="E146" t="str">
            <v>S/E CERRO NAVIA 220KV</v>
          </cell>
        </row>
        <row r="147">
          <cell r="A147" t="str">
            <v>C.PABELLON____220</v>
          </cell>
          <cell r="E147" t="str">
            <v>S/E CERRO PABELLON 220KV</v>
          </cell>
        </row>
        <row r="148">
          <cell r="A148" t="str">
            <v>C.PALMAR______013</v>
          </cell>
          <cell r="E148" t="str">
            <v>S/E CENTRAL PALMAR 13.2KV</v>
          </cell>
        </row>
        <row r="149">
          <cell r="A149" t="str">
            <v>C.PINTO_______220</v>
          </cell>
          <cell r="E149" t="str">
            <v>S/E CARRERA PINTO 220KV</v>
          </cell>
        </row>
        <row r="150">
          <cell r="A150" t="str">
            <v>C.RENAICO_____023</v>
          </cell>
          <cell r="E150" t="str">
            <v>S/E PARQUE EOLICO RENAICO 33KV</v>
          </cell>
        </row>
        <row r="151">
          <cell r="A151" t="str">
            <v>C.SAN_ANDRES__023</v>
          </cell>
          <cell r="E151" t="str">
            <v>S/E CENTRAL SAN ANDRES (SAN ANDRES SPA) 23KV</v>
          </cell>
        </row>
        <row r="152">
          <cell r="A152" t="str">
            <v>C.SAN_ANDRES__220</v>
          </cell>
          <cell r="E152" t="str">
            <v>S/E CENTRAL SAN ANDRES (HSA) 220KV</v>
          </cell>
        </row>
        <row r="153">
          <cell r="A153" t="str">
            <v>CABILDO_______023</v>
          </cell>
          <cell r="E153" t="str">
            <v>S/E CABILDO 23KV</v>
          </cell>
        </row>
        <row r="154">
          <cell r="A154" t="str">
            <v>CABILDO_______110</v>
          </cell>
          <cell r="E154" t="str">
            <v>S/E CABILDO 110KV</v>
          </cell>
        </row>
        <row r="155">
          <cell r="A155" t="str">
            <v>CABRERO_______013</v>
          </cell>
          <cell r="E155" t="str">
            <v>S/E CABRERO 13.2KV</v>
          </cell>
        </row>
        <row r="156">
          <cell r="A156" t="str">
            <v>CABRERO_______023</v>
          </cell>
          <cell r="E156" t="str">
            <v>S/E CABRERO 23KV</v>
          </cell>
        </row>
        <row r="157">
          <cell r="A157" t="str">
            <v>CABRERO_______066</v>
          </cell>
          <cell r="E157" t="str">
            <v>S/E CABRERO 66KV</v>
          </cell>
        </row>
        <row r="158">
          <cell r="A158" t="str">
            <v>CACHAPOAL_____013</v>
          </cell>
          <cell r="E158" t="str">
            <v>S/E CACHAPOAL 15KV</v>
          </cell>
        </row>
        <row r="159">
          <cell r="A159" t="str">
            <v>CACHAPOAL_____066</v>
          </cell>
          <cell r="E159" t="str">
            <v>S/E CACHAPOAL 15KV</v>
          </cell>
        </row>
        <row r="160">
          <cell r="A160" t="str">
            <v>CACHIYUYAL____220</v>
          </cell>
          <cell r="E160" t="str">
            <v>S/E CACHIYUYAL 220KV</v>
          </cell>
        </row>
        <row r="161">
          <cell r="A161" t="str">
            <v>CAHUIZA_______220</v>
          </cell>
          <cell r="E161" t="str">
            <v>S/E CAHUIZA 220KV BP1</v>
          </cell>
        </row>
        <row r="162">
          <cell r="A162" t="str">
            <v>CAITAN________066</v>
          </cell>
          <cell r="E162" t="str">
            <v>S/E CAITAN 66KV</v>
          </cell>
        </row>
        <row r="163">
          <cell r="A163" t="str">
            <v>CAITAN________220</v>
          </cell>
          <cell r="E163" t="str">
            <v>S/E CAITAN 220KV</v>
          </cell>
        </row>
        <row r="164">
          <cell r="A164" t="str">
            <v>CALAMA________023</v>
          </cell>
          <cell r="E164" t="str">
            <v>S/E CALAMA 23KV</v>
          </cell>
        </row>
        <row r="165">
          <cell r="A165" t="str">
            <v>CALAMA________110</v>
          </cell>
          <cell r="E165" t="str">
            <v>S/E CALAMA 110KV</v>
          </cell>
        </row>
        <row r="166">
          <cell r="A166" t="str">
            <v>CALAMA________220</v>
          </cell>
          <cell r="E166" t="str">
            <v>S/E CALAMA NUEVA 220KV</v>
          </cell>
        </row>
        <row r="167">
          <cell r="A167" t="str">
            <v>CALBUCO_______013</v>
          </cell>
          <cell r="E167" t="str">
            <v>S/E CALBUCO 23KV</v>
          </cell>
        </row>
        <row r="168">
          <cell r="A168" t="str">
            <v>CALBUCO_______110</v>
          </cell>
          <cell r="E168" t="str">
            <v>S/E CALBUCO 110KV</v>
          </cell>
        </row>
        <row r="169">
          <cell r="A169" t="str">
            <v>CALDERA_______013</v>
          </cell>
          <cell r="E169" t="str">
            <v>S/E CALDERA 23KV</v>
          </cell>
        </row>
        <row r="170">
          <cell r="A170" t="str">
            <v>CALDERA_______110</v>
          </cell>
          <cell r="E170" t="str">
            <v>S/E CALDERA 110KV</v>
          </cell>
        </row>
        <row r="171">
          <cell r="A171" t="str">
            <v>CALERA.C______062</v>
          </cell>
          <cell r="E171" t="str">
            <v>S/E CALERA CENTRO 62KV</v>
          </cell>
        </row>
        <row r="172">
          <cell r="A172" t="str">
            <v>CALEU_________013</v>
          </cell>
          <cell r="E172" t="str">
            <v>S/E CALEU 12KV</v>
          </cell>
        </row>
        <row r="173">
          <cell r="A173" t="str">
            <v>CALEU_________044</v>
          </cell>
          <cell r="E173" t="str">
            <v>S/E CALEU 44KV</v>
          </cell>
        </row>
        <row r="174">
          <cell r="A174" t="str">
            <v>CALICHE_______220</v>
          </cell>
          <cell r="E174" t="str">
            <v xml:space="preserve">S/E CALICHE 220KV </v>
          </cell>
        </row>
        <row r="175">
          <cell r="A175" t="str">
            <v>CALLAO________023</v>
          </cell>
          <cell r="E175" t="str">
            <v>S/E CENTRAL CALLAO 23KV</v>
          </cell>
        </row>
        <row r="176">
          <cell r="A176" t="str">
            <v>CAMPO_LINDO1__033</v>
          </cell>
          <cell r="E176" t="str">
            <v>S/E CAMPO LINDO 33KV</v>
          </cell>
        </row>
        <row r="177">
          <cell r="A177" t="str">
            <v>CAMPO_LINDO2__033</v>
          </cell>
          <cell r="E177" t="str">
            <v>S/E CAMPO LINDO 33KV</v>
          </cell>
        </row>
        <row r="178">
          <cell r="A178" t="str">
            <v>CAMPO_LINDO___220</v>
          </cell>
          <cell r="E178" t="str">
            <v>S/E CAMPO LINDO 220KV</v>
          </cell>
        </row>
        <row r="179">
          <cell r="A179" t="str">
            <v>CANAL_MELADO__110</v>
          </cell>
          <cell r="E179" t="str">
            <v>S/E CANAL MELADO 110KV</v>
          </cell>
        </row>
        <row r="180">
          <cell r="A180" t="str">
            <v>CANAL_MELADO__220</v>
          </cell>
          <cell r="E180" t="str">
            <v>S/E CANAL MELADO 220KV</v>
          </cell>
        </row>
        <row r="181">
          <cell r="A181" t="str">
            <v>CANDELARIA____220</v>
          </cell>
          <cell r="E181" t="str">
            <v>S/E CANDELARIA 220KV</v>
          </cell>
        </row>
        <row r="182">
          <cell r="A182" t="str">
            <v>CANETE________023</v>
          </cell>
          <cell r="E182" t="str">
            <v>S/E CANETE 23KV</v>
          </cell>
        </row>
        <row r="183">
          <cell r="A183" t="str">
            <v>CANETE________066</v>
          </cell>
          <cell r="E183" t="str">
            <v>S/E CANETE 66KV</v>
          </cell>
        </row>
        <row r="184">
          <cell r="A184" t="str">
            <v>CANTERAS______023</v>
          </cell>
          <cell r="E184" t="str">
            <v>S/E LAS CANTERAS 23KV</v>
          </cell>
        </row>
        <row r="185">
          <cell r="A185" t="str">
            <v>CANTERAS______110</v>
          </cell>
          <cell r="E185" t="str">
            <v>S/E LAS CANTERAS 110KV</v>
          </cell>
        </row>
        <row r="186">
          <cell r="A186" t="str">
            <v>CANUTILLAR____013</v>
          </cell>
          <cell r="E186" t="str">
            <v>S/E CENTRAL CANUTILLAR 13.8KV</v>
          </cell>
        </row>
        <row r="187">
          <cell r="A187" t="str">
            <v>CANUTILLAR____220</v>
          </cell>
          <cell r="E187" t="str">
            <v>S/E CANUTILLAR 220KV</v>
          </cell>
        </row>
        <row r="188">
          <cell r="A188" t="str">
            <v>CAPRICORNIO___110</v>
          </cell>
          <cell r="E188" t="str">
            <v>S/E CAPRICORNIO 110KV</v>
          </cell>
        </row>
        <row r="189">
          <cell r="A189" t="str">
            <v>CAPRICORNIO___220</v>
          </cell>
          <cell r="E189" t="str">
            <v>S/E CAPRICORNIO 220KV</v>
          </cell>
        </row>
        <row r="190">
          <cell r="A190" t="str">
            <v>CAPULLO_______066</v>
          </cell>
          <cell r="E190" t="str">
            <v>S/E CAPULLO 66KV</v>
          </cell>
        </row>
        <row r="191">
          <cell r="A191" t="str">
            <v>CARAMPANGUE___013</v>
          </cell>
          <cell r="E191" t="str">
            <v>S/E CARAMPANGUE 13.2KV</v>
          </cell>
        </row>
        <row r="192">
          <cell r="A192" t="str">
            <v>CARAMPANGUE___023</v>
          </cell>
          <cell r="E192" t="str">
            <v>S/E CARAMPANGUE 23KV</v>
          </cell>
        </row>
        <row r="193">
          <cell r="A193" t="str">
            <v>CARAMPANGUE___066</v>
          </cell>
          <cell r="E193" t="str">
            <v>S/E CARAMPANGUE 66KV</v>
          </cell>
        </row>
        <row r="194">
          <cell r="A194" t="str">
            <v>CARDONAL______023</v>
          </cell>
          <cell r="E194" t="str">
            <v>S/E CARDONAL 23KV</v>
          </cell>
        </row>
        <row r="195">
          <cell r="A195" t="str">
            <v>CARDONAL______110</v>
          </cell>
          <cell r="E195" t="str">
            <v>S/E CARDONAL 110KV</v>
          </cell>
        </row>
        <row r="196">
          <cell r="A196" t="str">
            <v>CARDONES______110</v>
          </cell>
          <cell r="E196" t="str">
            <v>S/E CARDONES 110KV</v>
          </cell>
        </row>
        <row r="197">
          <cell r="A197" t="str">
            <v>CARDONES______220</v>
          </cell>
          <cell r="E197" t="str">
            <v>S/E CARDONES 220KV</v>
          </cell>
        </row>
        <row r="198">
          <cell r="A198" t="str">
            <v>CARENA________044</v>
          </cell>
          <cell r="E198" t="str">
            <v>S/E CARENA 44KV</v>
          </cell>
        </row>
        <row r="199">
          <cell r="A199" t="str">
            <v>CARRASCAL_____012</v>
          </cell>
          <cell r="E199" t="str">
            <v>S/E CARRASCAL 12KV</v>
          </cell>
        </row>
        <row r="200">
          <cell r="A200" t="str">
            <v>CARRASCAL_____110</v>
          </cell>
          <cell r="E200" t="str">
            <v>S/E CARRASCAL 110KV</v>
          </cell>
        </row>
        <row r="201">
          <cell r="A201" t="str">
            <v>CASABLANCA____013</v>
          </cell>
          <cell r="E201" t="str">
            <v>S/E CASABLANCA 12KV</v>
          </cell>
        </row>
        <row r="202">
          <cell r="A202" t="str">
            <v>CASABLANCA____066</v>
          </cell>
          <cell r="E202" t="str">
            <v>S/E CASABLANCA 66KV</v>
          </cell>
        </row>
        <row r="203">
          <cell r="A203" t="str">
            <v>CASASVIEJAS___023</v>
          </cell>
          <cell r="E203" t="str">
            <v>S/E CASAS VIEJAS 13.2KV</v>
          </cell>
        </row>
        <row r="204">
          <cell r="A204" t="str">
            <v>CASASVIEJAS___110</v>
          </cell>
          <cell r="E204" t="str">
            <v>S/E CASAS VIEJAS 110KV</v>
          </cell>
        </row>
        <row r="205">
          <cell r="A205" t="str">
            <v>CASERONES_____220</v>
          </cell>
          <cell r="E205" t="str">
            <v>S/E CASERONES 220KV</v>
          </cell>
        </row>
        <row r="206">
          <cell r="A206" t="str">
            <v>CASTILLA______023</v>
          </cell>
          <cell r="E206" t="str">
            <v>S/E CASTILLA 23KV</v>
          </cell>
        </row>
        <row r="207">
          <cell r="A207" t="str">
            <v>CASTILLA______110</v>
          </cell>
          <cell r="E207" t="str">
            <v>S/E CASTILLA 110KV</v>
          </cell>
        </row>
        <row r="208">
          <cell r="A208" t="str">
            <v>CASTRO________023</v>
          </cell>
          <cell r="E208" t="str">
            <v>S/E CASTRO 23KV</v>
          </cell>
        </row>
        <row r="209">
          <cell r="A209" t="str">
            <v>CASTRO________110</v>
          </cell>
          <cell r="E209" t="str">
            <v>S/E CASTRO 110KV</v>
          </cell>
        </row>
        <row r="210">
          <cell r="A210" t="str">
            <v>CATEMU________013</v>
          </cell>
          <cell r="E210" t="str">
            <v>S/E CATEMU 12KV</v>
          </cell>
        </row>
        <row r="211">
          <cell r="A211" t="str">
            <v>CATEMU________044</v>
          </cell>
          <cell r="E211" t="str">
            <v>S/E CATEMU 44KV</v>
          </cell>
        </row>
        <row r="212">
          <cell r="A212" t="str">
            <v>CAUQUENES_____013</v>
          </cell>
          <cell r="E212" t="str">
            <v>S/E CAUQUENES 13.2KV</v>
          </cell>
        </row>
        <row r="213">
          <cell r="A213" t="str">
            <v>CAUQUENES_____066</v>
          </cell>
          <cell r="E213" t="str">
            <v>S/E CAUQUENES 66KV</v>
          </cell>
        </row>
        <row r="214">
          <cell r="A214" t="str">
            <v>CAUTIN________220</v>
          </cell>
          <cell r="E214" t="str">
            <v>S/E CAUTIN 220KV</v>
          </cell>
        </row>
        <row r="215">
          <cell r="A215" t="str">
            <v>CD.ARICA______013</v>
          </cell>
          <cell r="E215" t="str">
            <v>S/E CENTRAL DIESEL ARICA 13.8KV</v>
          </cell>
        </row>
        <row r="216">
          <cell r="A216" t="str">
            <v>CD.ARICA______066</v>
          </cell>
          <cell r="E216" t="str">
            <v>S/E CENTRAL DIESEL ARICA 66KV</v>
          </cell>
        </row>
        <row r="217">
          <cell r="A217" t="str">
            <v>CD.IQUIQUE____013</v>
          </cell>
          <cell r="E217" t="str">
            <v>S/E CENTRAL DIESEL IQUIQUE 13.8KV</v>
          </cell>
        </row>
        <row r="218">
          <cell r="A218" t="str">
            <v>CD.IQUIQUE____066</v>
          </cell>
          <cell r="E218" t="str">
            <v>S/E CENTRAL DIESEL IQUIQUE 66KV</v>
          </cell>
        </row>
        <row r="219">
          <cell r="A219" t="str">
            <v>CD.TAMAYA_____110</v>
          </cell>
          <cell r="E219" t="str">
            <v>S/E CENTRAL DIESEL TAMAYA 110KV</v>
          </cell>
        </row>
        <row r="220">
          <cell r="A220" t="str">
            <v>CELPACIFICO___013</v>
          </cell>
          <cell r="E220" t="str">
            <v>S/E CELULOSA PACIFICO 13.2KV</v>
          </cell>
        </row>
        <row r="221">
          <cell r="A221" t="str">
            <v>CELPACIFICO___220</v>
          </cell>
          <cell r="E221" t="str">
            <v>S/E CELULOSA PACIFICO 220KV</v>
          </cell>
        </row>
        <row r="222">
          <cell r="A222" t="str">
            <v>CENTELLA______220</v>
          </cell>
          <cell r="E222" t="str">
            <v>S/E CENTELLA 220KV</v>
          </cell>
        </row>
        <row r="223">
          <cell r="A223" t="str">
            <v>CENTINELA_____220</v>
          </cell>
          <cell r="E223" t="str">
            <v>S/E CENTINELA 220KV</v>
          </cell>
        </row>
        <row r="224">
          <cell r="A224" t="str">
            <v>CENTRAL_ELEC__013</v>
          </cell>
          <cell r="E224" t="e">
            <v>#N/A</v>
          </cell>
        </row>
        <row r="225">
          <cell r="A225" t="str">
            <v>CENTRAL_ELEC__023</v>
          </cell>
          <cell r="E225" t="e">
            <v>#N/A</v>
          </cell>
        </row>
        <row r="226">
          <cell r="A226" t="str">
            <v>CENTRO________023</v>
          </cell>
          <cell r="E226" t="str">
            <v>S/E CENTRO 23KV</v>
          </cell>
        </row>
        <row r="227">
          <cell r="A227" t="str">
            <v>CENTRO________110</v>
          </cell>
          <cell r="E227" t="str">
            <v>S/E CENTRO 110KV</v>
          </cell>
        </row>
        <row r="228">
          <cell r="A228" t="str">
            <v>CERRILLOS_____013</v>
          </cell>
          <cell r="E228" t="str">
            <v>S/E CERRILLOS 23KV</v>
          </cell>
        </row>
        <row r="229">
          <cell r="A229" t="str">
            <v>CERRILLOS_____110</v>
          </cell>
          <cell r="E229" t="str">
            <v>S/E CERRILLOS 110KV</v>
          </cell>
        </row>
        <row r="230">
          <cell r="A230" t="str">
            <v>CERROCOLORADO_110</v>
          </cell>
          <cell r="E230" t="str">
            <v>S/E CERRO COLORADO 110KV</v>
          </cell>
        </row>
        <row r="231">
          <cell r="A231" t="str">
            <v>CERRONEGRONOR_220</v>
          </cell>
          <cell r="E231" t="str">
            <v>S/E CERRO NEGRO NORTE 220KV</v>
          </cell>
        </row>
        <row r="232">
          <cell r="A232" t="str">
            <v>CERRO_CHEPE1__066</v>
          </cell>
          <cell r="E232" t="str">
            <v>S/E TAP OFF CERRO CHEPE 66 KV</v>
          </cell>
        </row>
        <row r="233">
          <cell r="A233" t="str">
            <v>CERRO_CHEPE2__066</v>
          </cell>
          <cell r="E233" t="str">
            <v>S/E TAP OFF CERRO CHEPE 66 KV</v>
          </cell>
        </row>
        <row r="234">
          <cell r="A234" t="str">
            <v>CHACABUCO_____013</v>
          </cell>
          <cell r="E234" t="str">
            <v>S/E CHACABUCO 12.5KV</v>
          </cell>
        </row>
        <row r="235">
          <cell r="A235" t="str">
            <v>CHACABUCO_____023</v>
          </cell>
          <cell r="E235" t="str">
            <v>S/E CHACABUCO 23KV</v>
          </cell>
        </row>
        <row r="236">
          <cell r="A236" t="str">
            <v>CHACABUCO_____110</v>
          </cell>
          <cell r="E236" t="str">
            <v>S/E CHACABUCO 110KV</v>
          </cell>
        </row>
        <row r="237">
          <cell r="A237" t="str">
            <v>CHACAHUIN_____013</v>
          </cell>
          <cell r="E237" t="str">
            <v>S/E CHACAHUIN 15KV</v>
          </cell>
        </row>
        <row r="238">
          <cell r="A238" t="str">
            <v>CHACAHUIN_____066</v>
          </cell>
          <cell r="E238" t="str">
            <v>S/E CHACAHUIN 66KV</v>
          </cell>
        </row>
        <row r="239">
          <cell r="A239" t="str">
            <v>CHACAYA2______110</v>
          </cell>
          <cell r="E239" t="str">
            <v>S/E CHACAYA 110KV</v>
          </cell>
        </row>
        <row r="240">
          <cell r="A240" t="str">
            <v>CHACAYA_______004</v>
          </cell>
          <cell r="E240" t="str">
            <v>S/E CHACAYA 4KV</v>
          </cell>
        </row>
        <row r="241">
          <cell r="A241" t="str">
            <v>CHACAYA_______110</v>
          </cell>
          <cell r="E241" t="str">
            <v>S/E CHACAYA 110KV</v>
          </cell>
        </row>
        <row r="242">
          <cell r="A242" t="str">
            <v>CHACAYA_______220</v>
          </cell>
          <cell r="E242" t="str">
            <v>S/E CHACAYA 220KV</v>
          </cell>
        </row>
        <row r="243">
          <cell r="A243" t="str">
            <v>CHAGRES_______110</v>
          </cell>
          <cell r="E243" t="str">
            <v>S/E FUNDICION CHAGRES 110KV</v>
          </cell>
        </row>
        <row r="244">
          <cell r="A244" t="str">
            <v>CHAGUAL_______023</v>
          </cell>
          <cell r="E244" t="str">
            <v>S/E CENTRAL CHAGUAL 23KV</v>
          </cell>
        </row>
        <row r="245">
          <cell r="A245" t="str">
            <v>CHAGUAL_______220</v>
          </cell>
          <cell r="E245" t="str">
            <v>S/E CENTRAL CHAGUAL 220KV</v>
          </cell>
        </row>
        <row r="246">
          <cell r="A246" t="str">
            <v>CHAPIQUINA____013</v>
          </cell>
          <cell r="E246" t="str">
            <v>S/E CENTRAL CHAPIQUIÑA 13.2KV</v>
          </cell>
        </row>
        <row r="247">
          <cell r="A247" t="str">
            <v>CHAPIQUINA____066</v>
          </cell>
          <cell r="E247" t="str">
            <v>S/E CENTRAL CHAPIQUIÑA 66KV</v>
          </cell>
        </row>
        <row r="248">
          <cell r="A248" t="str">
            <v>CHARRUA_______013</v>
          </cell>
          <cell r="E248" t="str">
            <v>S/E CHARRUA 13.2KV</v>
          </cell>
        </row>
        <row r="249">
          <cell r="A249" t="str">
            <v>CHARRUA_______066</v>
          </cell>
          <cell r="E249" t="str">
            <v>S/E CHARRUA 66KV</v>
          </cell>
        </row>
        <row r="250">
          <cell r="A250" t="str">
            <v>CHARRUA_______154</v>
          </cell>
          <cell r="E250" t="str">
            <v>S/E CHARRUA 154KV</v>
          </cell>
        </row>
        <row r="251">
          <cell r="A251" t="str">
            <v>CHARRUA_______220</v>
          </cell>
          <cell r="E251" t="str">
            <v>S/E CHARRUA 220KV</v>
          </cell>
        </row>
        <row r="252">
          <cell r="A252" t="str">
            <v>CHARRUA_______500</v>
          </cell>
          <cell r="E252" t="str">
            <v>S/E CHARRUA 500KV</v>
          </cell>
        </row>
        <row r="253">
          <cell r="A253" t="str">
            <v>CHCONDORES____013</v>
          </cell>
          <cell r="E253" t="str">
            <v>S/E CENTRAL LOS CONDORES 13.8KV</v>
          </cell>
        </row>
        <row r="254">
          <cell r="A254" t="str">
            <v>CHCONDORES____220</v>
          </cell>
          <cell r="E254" t="str">
            <v>S/E CENTRAL LOS CONDORES 220KV</v>
          </cell>
        </row>
        <row r="255">
          <cell r="A255" t="str">
            <v>CHICUREO______023</v>
          </cell>
          <cell r="E255" t="str">
            <v>S/E CHICUREO 23KV</v>
          </cell>
        </row>
        <row r="256">
          <cell r="A256" t="str">
            <v>CHICUREO______220</v>
          </cell>
          <cell r="E256" t="str">
            <v>S/E CHICUREO 220KV</v>
          </cell>
        </row>
        <row r="257">
          <cell r="A257" t="str">
            <v>CHIGUAYANTE___015</v>
          </cell>
          <cell r="E257" t="str">
            <v>S/E CHIGUAYANTE 15KV</v>
          </cell>
        </row>
        <row r="258">
          <cell r="A258" t="str">
            <v>CHIGUAYANTE___066</v>
          </cell>
          <cell r="E258" t="str">
            <v>S/E CHIGUAYANTE 66KV</v>
          </cell>
        </row>
        <row r="259">
          <cell r="A259" t="str">
            <v>CHILLAN_______013</v>
          </cell>
          <cell r="E259" t="str">
            <v>S/E CHILLAN 13.2KV</v>
          </cell>
        </row>
        <row r="260">
          <cell r="A260" t="str">
            <v>CHILLAN_______066</v>
          </cell>
          <cell r="E260" t="str">
            <v>S/E CHILLAN 66KV</v>
          </cell>
        </row>
        <row r="261">
          <cell r="A261" t="str">
            <v>CHILLAN_______154</v>
          </cell>
          <cell r="E261" t="str">
            <v>S/E CHILLAN 154 KV</v>
          </cell>
        </row>
        <row r="262">
          <cell r="A262" t="str">
            <v>CHILOE________110</v>
          </cell>
          <cell r="E262" t="str">
            <v>S/E CHILOE 110KV</v>
          </cell>
        </row>
        <row r="263">
          <cell r="A263" t="str">
            <v>CHILOE________220</v>
          </cell>
          <cell r="E263" t="str">
            <v>S/E CHILOE 220KV</v>
          </cell>
        </row>
        <row r="264">
          <cell r="A264" t="str">
            <v>CHIMBARONGO___013</v>
          </cell>
          <cell r="E264" t="str">
            <v>S/E CHIMBARONGO 15KV</v>
          </cell>
        </row>
        <row r="265">
          <cell r="A265" t="str">
            <v>CHIMBARONGO___066</v>
          </cell>
          <cell r="E265" t="str">
            <v>S/E CHIMBARONGO 66KV</v>
          </cell>
        </row>
        <row r="266">
          <cell r="A266" t="str">
            <v>CHIMBORAZO____220</v>
          </cell>
          <cell r="E266" t="str">
            <v>S/E CHIMBORAZO 220KV</v>
          </cell>
        </row>
        <row r="267">
          <cell r="A267" t="str">
            <v>CHINCHORRO____013</v>
          </cell>
          <cell r="E267" t="str">
            <v>S/E CHINCHORRO 13.8KV</v>
          </cell>
        </row>
        <row r="268">
          <cell r="A268" t="str">
            <v>CHINCHORRO____066</v>
          </cell>
          <cell r="E268" t="str">
            <v>S/E CHINCHORRO 66KV</v>
          </cell>
        </row>
        <row r="269">
          <cell r="A269" t="str">
            <v>CHIRRE________023</v>
          </cell>
          <cell r="E269" t="str">
            <v>S/E CHIRRE 24KV</v>
          </cell>
        </row>
        <row r="270">
          <cell r="A270" t="str">
            <v>CHIRRE________110</v>
          </cell>
          <cell r="E270" t="str">
            <v>S/E CHIRRE 110KV</v>
          </cell>
        </row>
        <row r="271">
          <cell r="A271" t="str">
            <v>CHIU_CHIU_____110</v>
          </cell>
          <cell r="E271" t="str">
            <v>S/E CHIU CHIU 110KV</v>
          </cell>
        </row>
        <row r="272">
          <cell r="A272" t="str">
            <v>CHIVILCAN_____013</v>
          </cell>
          <cell r="E272" t="str">
            <v>S/E CHIVILCAN 15KV</v>
          </cell>
        </row>
        <row r="273">
          <cell r="A273" t="str">
            <v>CHIVILCAN_____066</v>
          </cell>
          <cell r="E273" t="str">
            <v>S/E CHIVILCAN 66KV</v>
          </cell>
        </row>
        <row r="274">
          <cell r="A274" t="str">
            <v>CHOAPA________110</v>
          </cell>
          <cell r="E274" t="str">
            <v>S/E CHOAPA 110KV</v>
          </cell>
        </row>
        <row r="275">
          <cell r="A275" t="str">
            <v>CHOCALAN______013</v>
          </cell>
          <cell r="E275" t="str">
            <v>S/E CHOCALAN 13.2KV</v>
          </cell>
        </row>
        <row r="276">
          <cell r="A276" t="str">
            <v>CHOCALAN______066</v>
          </cell>
          <cell r="E276" t="str">
            <v>S/E CHOCALAN 66KV</v>
          </cell>
        </row>
        <row r="277">
          <cell r="A277" t="str">
            <v>CHOLGUAN______013</v>
          </cell>
          <cell r="E277" t="str">
            <v>S/E CHOLGUAN (STS) 13.2KV</v>
          </cell>
        </row>
        <row r="278">
          <cell r="A278" t="str">
            <v>CHOLGUAN______066</v>
          </cell>
          <cell r="E278" t="str">
            <v>S/E CENTRAL CHOLGUAN 66KV</v>
          </cell>
        </row>
        <row r="279">
          <cell r="A279" t="str">
            <v>CHOLGUAN______220</v>
          </cell>
          <cell r="E279" t="str">
            <v>S/E CHOLGUAN (STS) 220KV</v>
          </cell>
        </row>
        <row r="280">
          <cell r="A280" t="str">
            <v>CHONCHI_______013</v>
          </cell>
          <cell r="E280" t="str">
            <v>S/E CHONCHI 23KV</v>
          </cell>
        </row>
        <row r="281">
          <cell r="A281" t="str">
            <v>CHONCHI_______110</v>
          </cell>
          <cell r="E281" t="str">
            <v>S/E CHONCHI 110KV</v>
          </cell>
        </row>
        <row r="282">
          <cell r="A282" t="str">
            <v>CHUMAQUITO____013</v>
          </cell>
          <cell r="E282" t="str">
            <v>S/E CHUMAQUITO 15KV</v>
          </cell>
        </row>
        <row r="283">
          <cell r="A283" t="str">
            <v>CHUMAQUITO____066</v>
          </cell>
          <cell r="E283" t="str">
            <v>S/E CHUMAQUITO 66KV</v>
          </cell>
        </row>
        <row r="284">
          <cell r="A284" t="str">
            <v>CHUMPULLO_____066</v>
          </cell>
          <cell r="E284" t="str">
            <v>S/E CHUMPULLO 66KV</v>
          </cell>
        </row>
        <row r="285">
          <cell r="A285" t="str">
            <v>CHUQUICAMATA__100</v>
          </cell>
          <cell r="E285" t="str">
            <v>S/E CHUQUICAMATA 100KV</v>
          </cell>
        </row>
        <row r="286">
          <cell r="A286" t="str">
            <v>CHUQUICAMATA__220</v>
          </cell>
          <cell r="E286" t="str">
            <v>S/E CHUQUICAMATA 220KV</v>
          </cell>
        </row>
        <row r="287">
          <cell r="A287" t="str">
            <v>CHUSCHA_______110</v>
          </cell>
          <cell r="E287" t="str">
            <v>S/E CHUSCHA 110KV</v>
          </cell>
        </row>
        <row r="288">
          <cell r="A288" t="str">
            <v>CIPRESES______154</v>
          </cell>
          <cell r="E288" t="str">
            <v>S/E CENTRAL CIPRESES 154KV</v>
          </cell>
        </row>
        <row r="289">
          <cell r="A289" t="str">
            <v>CIRUELITOS____013</v>
          </cell>
          <cell r="E289" t="str">
            <v>S/E CIRUELITO 13.2KV</v>
          </cell>
        </row>
        <row r="290">
          <cell r="A290" t="str">
            <v>CIRUELITOS____033</v>
          </cell>
          <cell r="E290" t="str">
            <v>S/E CIRUELITOS 33KV</v>
          </cell>
        </row>
        <row r="291">
          <cell r="A291" t="str">
            <v>CIRUELOS______220</v>
          </cell>
          <cell r="E291" t="str">
            <v>S/E CIRUELOS 220KV</v>
          </cell>
        </row>
        <row r="292">
          <cell r="A292" t="str">
            <v>CKHURI________220</v>
          </cell>
          <cell r="E292" t="str">
            <v>S/E CKHURI 220KV</v>
          </cell>
        </row>
        <row r="293">
          <cell r="A293" t="str">
            <v>CLEONES_1_____220</v>
          </cell>
          <cell r="E293" t="str">
            <v>S/E CENTRAL PARQUE EOLICO CABO LEONES I 220KV</v>
          </cell>
        </row>
        <row r="294">
          <cell r="A294" t="str">
            <v>CLUB_HIPICO___013</v>
          </cell>
          <cell r="E294" t="str">
            <v>S/E CLUB HIPICO 12KV</v>
          </cell>
        </row>
        <row r="295">
          <cell r="A295" t="str">
            <v>CLUB_HIPICO___110</v>
          </cell>
          <cell r="E295" t="str">
            <v>S/E CLUB HIPICO 110KV</v>
          </cell>
        </row>
        <row r="296">
          <cell r="A296" t="str">
            <v>CNTALTAL______015</v>
          </cell>
          <cell r="E296" t="str">
            <v>S/E CENTRAL TALTAL (ENEL GENERACION) 15KV</v>
          </cell>
        </row>
        <row r="297">
          <cell r="A297" t="str">
            <v>CNTALTAL______220</v>
          </cell>
          <cell r="E297" t="str">
            <v>S/E CENTRAL TALTAL (ENEL GENERACION) 220KV</v>
          </cell>
        </row>
        <row r="298">
          <cell r="A298" t="str">
            <v>COCHARCAS2____013</v>
          </cell>
          <cell r="E298" t="str">
            <v>S/E COCHARCAS (CGE) 15KV</v>
          </cell>
        </row>
        <row r="299">
          <cell r="A299" t="str">
            <v>COCHARCAS_____013</v>
          </cell>
          <cell r="E299" t="str">
            <v>S/E COCHARCAS 13.8KV</v>
          </cell>
        </row>
        <row r="300">
          <cell r="A300" t="str">
            <v>COCHARCAS_____066</v>
          </cell>
          <cell r="E300" t="str">
            <v>S/E COCHARCAS (FFCC) 66KV</v>
          </cell>
        </row>
        <row r="301">
          <cell r="A301" t="str">
            <v>COCHRANE______220</v>
          </cell>
          <cell r="E301" t="str">
            <v>S/E COCHRANE 220KV</v>
          </cell>
        </row>
        <row r="302">
          <cell r="A302" t="str">
            <v>CODEGUA_______066</v>
          </cell>
          <cell r="E302" t="str">
            <v>S/E CODEGUA 66KV</v>
          </cell>
        </row>
        <row r="303">
          <cell r="A303" t="str">
            <v>CODEGUA_______110</v>
          </cell>
          <cell r="E303" t="str">
            <v>S/E CODEGUA 110KV</v>
          </cell>
        </row>
        <row r="304">
          <cell r="A304" t="str">
            <v>COLACO________013</v>
          </cell>
          <cell r="E304" t="str">
            <v>S/E COLACO 23KV</v>
          </cell>
        </row>
        <row r="305">
          <cell r="A305" t="str">
            <v>COLACO________110</v>
          </cell>
          <cell r="E305" t="str">
            <v>S/E COLACO 110KV</v>
          </cell>
        </row>
        <row r="306">
          <cell r="A306" t="str">
            <v>COLBUN________013</v>
          </cell>
          <cell r="E306" t="str">
            <v>S/E COLBUN 13.8KV</v>
          </cell>
        </row>
        <row r="307">
          <cell r="A307" t="str">
            <v>COLBUN________220</v>
          </cell>
          <cell r="E307" t="str">
            <v>S/E COLBUN 220KV</v>
          </cell>
        </row>
        <row r="308">
          <cell r="A308" t="str">
            <v>COLCHAGUA_____015</v>
          </cell>
          <cell r="E308" t="str">
            <v>S/E COLCHAGUA 15KV</v>
          </cell>
        </row>
        <row r="309">
          <cell r="A309" t="str">
            <v>COLCHAGUA_____066</v>
          </cell>
          <cell r="E309" t="str">
            <v>S/E COLCHAGUA 66KV</v>
          </cell>
        </row>
        <row r="310">
          <cell r="A310" t="str">
            <v>COLCURA_______015</v>
          </cell>
          <cell r="E310" t="str">
            <v>S/E COLCURA 110KV</v>
          </cell>
        </row>
        <row r="311">
          <cell r="A311" t="str">
            <v>COLCURA_______066</v>
          </cell>
          <cell r="E311" t="str">
            <v>S/E COLCURA 66KV</v>
          </cell>
        </row>
        <row r="312">
          <cell r="A312" t="str">
            <v>COLLAHUASI____220</v>
          </cell>
          <cell r="E312" t="str">
            <v>S/E COLLAHUASI 220KV</v>
          </cell>
        </row>
        <row r="313">
          <cell r="A313" t="str">
            <v>COLLIPULLI____013</v>
          </cell>
          <cell r="E313" t="str">
            <v>S/E COLLIPULLI 13.2KV</v>
          </cell>
        </row>
        <row r="314">
          <cell r="A314" t="str">
            <v>COLLIPULLI____066</v>
          </cell>
          <cell r="E314" t="str">
            <v>S/E COLLIPULLI 66KV</v>
          </cell>
        </row>
        <row r="315">
          <cell r="A315" t="str">
            <v>COLOCOLO______013</v>
          </cell>
          <cell r="E315" t="str">
            <v>S/E COLO COLO 15KV</v>
          </cell>
        </row>
        <row r="316">
          <cell r="A316" t="str">
            <v>COLOCOLO______066</v>
          </cell>
          <cell r="E316" t="str">
            <v>S/E COLO COLO 66KV</v>
          </cell>
        </row>
        <row r="317">
          <cell r="A317" t="str">
            <v>COLOSO________220</v>
          </cell>
          <cell r="E317" t="str">
            <v>S/E COLOSO 220KV</v>
          </cell>
        </row>
        <row r="318">
          <cell r="A318" t="str">
            <v>COMBARBALA____013</v>
          </cell>
          <cell r="E318" t="str">
            <v>S/E COMBARBALA 13.2KV</v>
          </cell>
        </row>
        <row r="319">
          <cell r="A319" t="str">
            <v>COMBARBALA____066</v>
          </cell>
          <cell r="E319" t="str">
            <v>S/E COMBARBALA 66KV</v>
          </cell>
        </row>
        <row r="320">
          <cell r="A320" t="str">
            <v>COMPANIA______013</v>
          </cell>
          <cell r="E320" t="str">
            <v>S/E LAS COMPAÑIAS 13.2KV</v>
          </cell>
        </row>
        <row r="321">
          <cell r="A321" t="str">
            <v>COMPANIA______110</v>
          </cell>
          <cell r="E321" t="str">
            <v>S/E LAS COMPAÑIAS 110KV</v>
          </cell>
        </row>
        <row r="322">
          <cell r="A322" t="str">
            <v>CONCEPCION____066</v>
          </cell>
          <cell r="E322" t="str">
            <v>S/E CONCEPCION (FFCC) 66KV</v>
          </cell>
        </row>
        <row r="323">
          <cell r="A323" t="str">
            <v>CONCEPCION____154</v>
          </cell>
          <cell r="E323" t="str">
            <v>S/E CONCEPCION 154KV</v>
          </cell>
        </row>
        <row r="324">
          <cell r="A324" t="str">
            <v>CONCEPCION____220</v>
          </cell>
          <cell r="E324" t="str">
            <v>S/E CONCEPCION 220KV</v>
          </cell>
        </row>
        <row r="325">
          <cell r="A325" t="str">
            <v>CONCHI________220</v>
          </cell>
          <cell r="E325" t="str">
            <v>S/E CONCHI 220KV</v>
          </cell>
        </row>
        <row r="326">
          <cell r="A326" t="str">
            <v>CONCON________013</v>
          </cell>
          <cell r="E326" t="str">
            <v>S/E CONCON 12KV</v>
          </cell>
        </row>
        <row r="327">
          <cell r="A327" t="str">
            <v>CONCON________110</v>
          </cell>
          <cell r="E327" t="str">
            <v>S/E CONCON 110KV</v>
          </cell>
        </row>
        <row r="328">
          <cell r="A328" t="str">
            <v>CONDORES______110</v>
          </cell>
          <cell r="E328" t="str">
            <v>S/E CONDORES 110KV</v>
          </cell>
        </row>
        <row r="329">
          <cell r="A329" t="str">
            <v>CONDORES______220</v>
          </cell>
          <cell r="E329" t="str">
            <v>S/E CONDORES 220KV</v>
          </cell>
        </row>
        <row r="330">
          <cell r="A330" t="str">
            <v>CONSTIT.______066</v>
          </cell>
          <cell r="E330" t="str">
            <v>S/E CONSTITUCION 66KV</v>
          </cell>
        </row>
        <row r="331">
          <cell r="A331" t="str">
            <v>CONSTIT1______023</v>
          </cell>
          <cell r="E331" t="str">
            <v>S/E CONSTITUCION 23KV</v>
          </cell>
        </row>
        <row r="332">
          <cell r="A332" t="str">
            <v>CONSTIT2______023</v>
          </cell>
          <cell r="E332" t="str">
            <v>S/E CONSTITUCION 23KV</v>
          </cell>
        </row>
        <row r="333">
          <cell r="A333" t="str">
            <v>CONVENTOVIEJO_154</v>
          </cell>
          <cell r="E333" t="str">
            <v>S/E SECCIONADORA CONVENTO VIEJO 154KV</v>
          </cell>
        </row>
        <row r="334">
          <cell r="A334" t="str">
            <v>COPAYAPU______110</v>
          </cell>
          <cell r="E334" t="str">
            <v>S/E COPAYAPU 110KV</v>
          </cell>
        </row>
        <row r="335">
          <cell r="A335" t="str">
            <v>COPIAPO_______013</v>
          </cell>
          <cell r="E335" t="str">
            <v>S/E COPIAPO 13.8KV</v>
          </cell>
        </row>
        <row r="336">
          <cell r="A336" t="str">
            <v>COPIAPO_______110</v>
          </cell>
          <cell r="E336" t="str">
            <v>S/E COPIAPO 110KV</v>
          </cell>
        </row>
        <row r="337">
          <cell r="A337" t="str">
            <v>COPIHUES______066</v>
          </cell>
          <cell r="E337" t="str">
            <v>S/E COPIHUES 66KV</v>
          </cell>
        </row>
        <row r="338">
          <cell r="A338" t="str">
            <v>COPIHUES______110</v>
          </cell>
          <cell r="E338" t="str">
            <v>S/E COPIHUES 110KV</v>
          </cell>
        </row>
        <row r="339">
          <cell r="A339" t="str">
            <v>CORONEL_______015</v>
          </cell>
          <cell r="E339" t="str">
            <v>S/E CORONEL 15KV</v>
          </cell>
        </row>
        <row r="340">
          <cell r="A340" t="str">
            <v>CORONEL_______066</v>
          </cell>
          <cell r="E340" t="str">
            <v>S/E CORONEL 66KV</v>
          </cell>
        </row>
        <row r="341">
          <cell r="A341" t="str">
            <v>CORONEL_______154</v>
          </cell>
          <cell r="E341" t="str">
            <v>S/E CORONEL 154KV</v>
          </cell>
        </row>
        <row r="342">
          <cell r="A342" t="str">
            <v>CORRALES______023</v>
          </cell>
          <cell r="E342" t="str">
            <v>S/E CENTRAL CORRALES 23KV</v>
          </cell>
        </row>
        <row r="343">
          <cell r="A343" t="str">
            <v>CORRAL________023</v>
          </cell>
          <cell r="E343" t="str">
            <v>S/E CORRAL 13.2KV</v>
          </cell>
        </row>
        <row r="344">
          <cell r="A344" t="str">
            <v>CORRAL________066</v>
          </cell>
          <cell r="E344" t="str">
            <v>S/E CORRAL 66KV</v>
          </cell>
        </row>
        <row r="345">
          <cell r="A345" t="str">
            <v>COSTANERA_____012</v>
          </cell>
          <cell r="E345" t="str">
            <v>S/E COSTANERA 12KV</v>
          </cell>
        </row>
        <row r="346">
          <cell r="A346" t="str">
            <v>COSTANERA_____110</v>
          </cell>
          <cell r="E346" t="str">
            <v>S/E COSTANERA 110KV</v>
          </cell>
        </row>
        <row r="347">
          <cell r="A347" t="str">
            <v>CRUCERO_______220</v>
          </cell>
          <cell r="E347" t="str">
            <v>S/E CRUCERO 220KV</v>
          </cell>
        </row>
        <row r="348">
          <cell r="A348" t="str">
            <v>CSP.C.DOMINAD_220</v>
          </cell>
          <cell r="E348" t="str">
            <v>S/E CSP CERRO DOMINADOR 220KV</v>
          </cell>
        </row>
        <row r="349">
          <cell r="A349" t="str">
            <v>CTIGRE________220</v>
          </cell>
          <cell r="E349" t="str">
            <v>S/E CENTRAL CERRO TIGRE 220KV</v>
          </cell>
        </row>
        <row r="350">
          <cell r="A350" t="str">
            <v>CTR_MACHICURA_220</v>
          </cell>
          <cell r="E350" t="str">
            <v>S/E CENTRAL MACHICURA 220KV</v>
          </cell>
        </row>
        <row r="351">
          <cell r="A351" t="str">
            <v>CUMBRES_______220</v>
          </cell>
          <cell r="E351" t="str">
            <v>S/E CUMBRE 220KV</v>
          </cell>
        </row>
        <row r="352">
          <cell r="A352" t="str">
            <v>CUMBRES_______500</v>
          </cell>
          <cell r="E352" t="str">
            <v>S/E CUMBRE 500KV</v>
          </cell>
        </row>
        <row r="353">
          <cell r="A353" t="str">
            <v>CUNCO_________023</v>
          </cell>
          <cell r="E353" t="str">
            <v>S/E CUNCO 23KV</v>
          </cell>
        </row>
        <row r="354">
          <cell r="A354" t="str">
            <v>CUNCO_________110</v>
          </cell>
          <cell r="E354" t="str">
            <v>S/E CUNCO 110KV</v>
          </cell>
        </row>
        <row r="355">
          <cell r="A355" t="str">
            <v>CURACAUTIN____013</v>
          </cell>
          <cell r="E355" t="str">
            <v>S/E CURACAUTIN 13.2KV</v>
          </cell>
        </row>
        <row r="356">
          <cell r="A356" t="str">
            <v>CURACAUTIN____066</v>
          </cell>
          <cell r="E356" t="str">
            <v>S/E CURACAUTIN 66KV</v>
          </cell>
        </row>
        <row r="357">
          <cell r="A357" t="str">
            <v>CURACAVI______012</v>
          </cell>
          <cell r="E357" t="str">
            <v>S/E CURACAVI 12KV</v>
          </cell>
        </row>
        <row r="358">
          <cell r="A358" t="str">
            <v>CURACAVI______044</v>
          </cell>
          <cell r="E358" t="str">
            <v>S/E CURACAVI 44KV</v>
          </cell>
        </row>
        <row r="359">
          <cell r="A359" t="str">
            <v>CURANILAHUEN__066</v>
          </cell>
          <cell r="E359" t="str">
            <v>S/E CURANILAHUE NORTE 66KV</v>
          </cell>
        </row>
        <row r="360">
          <cell r="A360" t="str">
            <v>CURANILAHUE___013</v>
          </cell>
          <cell r="E360" t="str">
            <v>S/E CURANILAHUE 13.2KV</v>
          </cell>
        </row>
        <row r="361">
          <cell r="A361" t="str">
            <v>CURANILAHUE___066</v>
          </cell>
          <cell r="E361" t="str">
            <v>S/E CURANILAHUE 66KV</v>
          </cell>
        </row>
        <row r="362">
          <cell r="A362" t="str">
            <v>CURICO2_______013</v>
          </cell>
          <cell r="E362" t="str">
            <v>S/E CURICO 13.2KV</v>
          </cell>
        </row>
        <row r="363">
          <cell r="A363" t="str">
            <v>CURICO________013</v>
          </cell>
          <cell r="E363" t="str">
            <v>S/E CURICO 13.8KV</v>
          </cell>
        </row>
        <row r="364">
          <cell r="A364" t="str">
            <v>CURICO________066</v>
          </cell>
          <cell r="E364" t="str">
            <v>S/E CURICO 66KV</v>
          </cell>
        </row>
        <row r="365">
          <cell r="A365" t="str">
            <v>CURILLINQUE___154</v>
          </cell>
          <cell r="E365" t="str">
            <v>S/E CURILLINQUE 154KV</v>
          </cell>
        </row>
        <row r="366">
          <cell r="A366" t="str">
            <v>C_LAJA________220</v>
          </cell>
          <cell r="E366" t="str">
            <v>S/E CENTRAL LAJA 1 220KV</v>
          </cell>
        </row>
        <row r="367">
          <cell r="A367" t="str">
            <v>D.ALMAGRO_____023</v>
          </cell>
          <cell r="E367" t="str">
            <v>S/E DIEGO DE ALMAGRO 23KV</v>
          </cell>
        </row>
        <row r="368">
          <cell r="A368" t="str">
            <v>D.ALMAGRO_____110</v>
          </cell>
          <cell r="E368" t="str">
            <v>S/E DIEGO DE ALMAGRO 110KV</v>
          </cell>
        </row>
        <row r="369">
          <cell r="A369" t="str">
            <v>D.ALMAGRO_____220</v>
          </cell>
          <cell r="E369" t="str">
            <v>S/E DIEGO DE ALMAGRO 220KV</v>
          </cell>
        </row>
        <row r="370">
          <cell r="A370" t="str">
            <v>D.AMIGOS______023</v>
          </cell>
          <cell r="E370" t="str">
            <v>S/E DOS AMIGOS 23KV</v>
          </cell>
        </row>
        <row r="371">
          <cell r="A371" t="str">
            <v>D.AMIGOS______110</v>
          </cell>
          <cell r="E371" t="str">
            <v>S/E DOS AMIGOS 110KV</v>
          </cell>
        </row>
        <row r="372">
          <cell r="A372" t="str">
            <v>DALCAHUE______023</v>
          </cell>
          <cell r="E372" t="str">
            <v>S/E DALCAHUE 23KV</v>
          </cell>
        </row>
        <row r="373">
          <cell r="A373" t="str">
            <v>DALCAHUE______110</v>
          </cell>
          <cell r="E373" t="str">
            <v>S/E DALCAHUE 110KV</v>
          </cell>
        </row>
        <row r="374">
          <cell r="A374" t="str">
            <v>DAMASCAL______023</v>
          </cell>
          <cell r="E374" t="str">
            <v>S/E DAMASCAL 23KV</v>
          </cell>
        </row>
        <row r="375">
          <cell r="A375" t="str">
            <v>DAMASCAL______110</v>
          </cell>
          <cell r="E375" t="str">
            <v>S/E DAMASCAL 110KV</v>
          </cell>
        </row>
        <row r="376">
          <cell r="A376" t="str">
            <v>DEGAN_________013</v>
          </cell>
          <cell r="E376" t="str">
            <v>S/E DEGAÑ 23KV</v>
          </cell>
        </row>
        <row r="377">
          <cell r="A377" t="str">
            <v>DEGAN_________110</v>
          </cell>
          <cell r="E377" t="str">
            <v>S/E DEGAÑ 110KV</v>
          </cell>
        </row>
        <row r="378">
          <cell r="A378" t="str">
            <v>DESALANT______110</v>
          </cell>
          <cell r="E378" t="str">
            <v>S/E DESALANT 110KV</v>
          </cell>
        </row>
        <row r="379">
          <cell r="A379" t="str">
            <v>DEUCO_________013</v>
          </cell>
          <cell r="E379" t="str">
            <v>S/E DEUCO 13.8KV</v>
          </cell>
        </row>
        <row r="380">
          <cell r="A380" t="str">
            <v>DEUCO_________066</v>
          </cell>
          <cell r="E380" t="str">
            <v>S/E DEUCO 66KV</v>
          </cell>
        </row>
        <row r="381">
          <cell r="A381" t="str">
            <v>DICHAS________066</v>
          </cell>
          <cell r="E381" t="str">
            <v>S/E LAS DICHAS 66KV BP1</v>
          </cell>
        </row>
        <row r="382">
          <cell r="A382" t="str">
            <v>DICHAS________220</v>
          </cell>
          <cell r="E382" t="str">
            <v>S/E LAS DICHAS 220KV BP1</v>
          </cell>
        </row>
        <row r="383">
          <cell r="A383" t="str">
            <v>DOLE__________066</v>
          </cell>
          <cell r="E383" t="str">
            <v>S/E DOLE 66KV</v>
          </cell>
        </row>
        <row r="384">
          <cell r="A384" t="str">
            <v>DOMEYKO_______220</v>
          </cell>
          <cell r="E384" t="str">
            <v>S/E DOMEYKO 220KV</v>
          </cell>
        </row>
        <row r="385">
          <cell r="A385" t="str">
            <v>DONA_CARMEN___220</v>
          </cell>
          <cell r="E385" t="str">
            <v>S/E DOÑA CARMEN 220KV</v>
          </cell>
        </row>
        <row r="386">
          <cell r="A386" t="str">
            <v>DONHUMBERTO___033</v>
          </cell>
          <cell r="E386" t="str">
            <v>S/E DON HUMBERTO 36KV</v>
          </cell>
        </row>
        <row r="387">
          <cell r="A387" t="str">
            <v>DONHUMBERTO___110</v>
          </cell>
          <cell r="E387" t="str">
            <v>S/E DON HUMBERTO 110KV</v>
          </cell>
        </row>
        <row r="388">
          <cell r="A388" t="str">
            <v>DON_GOYO______220</v>
          </cell>
          <cell r="E388" t="str">
            <v>S/E DON GOYO 220KV</v>
          </cell>
        </row>
        <row r="389">
          <cell r="A389" t="str">
            <v>DON_HECTOR____220</v>
          </cell>
          <cell r="E389" t="str">
            <v>S/E DON HECTOR 220KV</v>
          </cell>
        </row>
        <row r="390">
          <cell r="A390" t="str">
            <v>DUNAS_________007</v>
          </cell>
          <cell r="E390" t="str">
            <v>S/E LAS DUNAS 6.9KV</v>
          </cell>
        </row>
        <row r="391">
          <cell r="A391" t="str">
            <v>DUNAS_________220</v>
          </cell>
          <cell r="E391" t="str">
            <v>S/E LAS DUNAS 220KV</v>
          </cell>
        </row>
        <row r="392">
          <cell r="A392" t="str">
            <v>DUQUECO_______023</v>
          </cell>
          <cell r="E392" t="str">
            <v>S/E DUQUECO 23KV</v>
          </cell>
        </row>
        <row r="393">
          <cell r="A393" t="str">
            <v>DUQUECO_______066</v>
          </cell>
          <cell r="E393" t="str">
            <v>S/E DUQUECO 66KV</v>
          </cell>
        </row>
        <row r="394">
          <cell r="A394" t="str">
            <v>DUQUECO_______220</v>
          </cell>
          <cell r="E394" t="str">
            <v>S/E DUQUECO 220KV</v>
          </cell>
        </row>
        <row r="395">
          <cell r="A395" t="str">
            <v>E.PENON_______013</v>
          </cell>
          <cell r="E395" t="str">
            <v>S/E EL PEÑON 13.2KV</v>
          </cell>
        </row>
        <row r="396">
          <cell r="A396" t="str">
            <v>E.PENON_______023</v>
          </cell>
          <cell r="E396" t="str">
            <v>S/E EL PEÑON 23KV</v>
          </cell>
        </row>
        <row r="397">
          <cell r="A397" t="str">
            <v>E.PENON_______066</v>
          </cell>
          <cell r="E397" t="str">
            <v>S/E EL PEÑON 66KV</v>
          </cell>
        </row>
        <row r="398">
          <cell r="A398" t="str">
            <v>E.PENON_______110</v>
          </cell>
          <cell r="E398" t="str">
            <v>S/E EL PEÑON 110KV</v>
          </cell>
        </row>
        <row r="399">
          <cell r="A399" t="str">
            <v>E.SAUCE_______013</v>
          </cell>
          <cell r="E399" t="str">
            <v>S/E EL SAUCE 13.2KV</v>
          </cell>
        </row>
        <row r="400">
          <cell r="A400" t="str">
            <v>E.SAUCE_______066</v>
          </cell>
          <cell r="E400" t="str">
            <v>S/E EL SAUCE 66KV</v>
          </cell>
        </row>
        <row r="401">
          <cell r="A401" t="str">
            <v>EJERCITO______013</v>
          </cell>
          <cell r="E401" t="str">
            <v>S/E EJERCITO 15KV</v>
          </cell>
        </row>
        <row r="402">
          <cell r="A402" t="str">
            <v>EJERCITO______066</v>
          </cell>
          <cell r="E402" t="str">
            <v>S/E EJERCITO 66KV</v>
          </cell>
        </row>
        <row r="403">
          <cell r="A403" t="str">
            <v>EKA.CHILE_____154</v>
          </cell>
          <cell r="E403" t="str">
            <v>S/E EKA CHILE 154KV</v>
          </cell>
        </row>
        <row r="404">
          <cell r="A404" t="str">
            <v>EL.LLANO______220</v>
          </cell>
          <cell r="E404" t="str">
            <v>S/E EL LLANO 220KV</v>
          </cell>
        </row>
        <row r="405">
          <cell r="A405" t="str">
            <v>ELABRA________220</v>
          </cell>
          <cell r="E405" t="str">
            <v>S/E EL ABRA 220KV</v>
          </cell>
        </row>
        <row r="406">
          <cell r="A406" t="str">
            <v>ELAVELLANO____023</v>
          </cell>
          <cell r="E406" t="str">
            <v>S/E EL AVELLANO 23KV</v>
          </cell>
        </row>
        <row r="407">
          <cell r="A407" t="str">
            <v>ELAVELLANO____066</v>
          </cell>
          <cell r="E407" t="str">
            <v>S/E EL AVELLANO 66KV</v>
          </cell>
        </row>
        <row r="408">
          <cell r="A408" t="str">
            <v>ELCOBRE_______220</v>
          </cell>
          <cell r="E408" t="str">
            <v>S/E EL COBRE (ENGIE) 220KV</v>
          </cell>
        </row>
        <row r="409">
          <cell r="A409" t="str">
            <v>ELLAUREL______023</v>
          </cell>
          <cell r="E409" t="str">
            <v>S/E EL LAUREL 23KV</v>
          </cell>
        </row>
        <row r="410">
          <cell r="A410" t="str">
            <v>ELLAUREL______066</v>
          </cell>
          <cell r="E410" t="str">
            <v>S/E EL LAUREL 66KV</v>
          </cell>
        </row>
        <row r="411">
          <cell r="A411" t="str">
            <v>ELLAUREL______220</v>
          </cell>
          <cell r="E411" t="str">
            <v>S/E EL LAUREL 220KV</v>
          </cell>
        </row>
        <row r="412">
          <cell r="A412" t="str">
            <v>ELMAITEN______013</v>
          </cell>
          <cell r="E412" t="str">
            <v>S/E EL MAITEN 13.2KV</v>
          </cell>
        </row>
        <row r="413">
          <cell r="A413" t="str">
            <v>ELMAITEN______066</v>
          </cell>
          <cell r="E413" t="str">
            <v>S/E EL MAITEN 66KV</v>
          </cell>
        </row>
        <row r="414">
          <cell r="A414" t="str">
            <v>ELMANZANO_____015</v>
          </cell>
          <cell r="E414" t="str">
            <v>S/E EL MANZANO (CGE) 15KV</v>
          </cell>
        </row>
        <row r="415">
          <cell r="A415" t="str">
            <v>ELMANZANO_____066</v>
          </cell>
          <cell r="E415" t="str">
            <v>S/E EL MANZANO (CGE) 66KV</v>
          </cell>
        </row>
        <row r="416">
          <cell r="A416" t="str">
            <v>ELMONTE_______013</v>
          </cell>
          <cell r="E416" t="str">
            <v>S/E EL MONTE 13.2KV</v>
          </cell>
        </row>
        <row r="417">
          <cell r="A417" t="str">
            <v>ELMONTE_______066</v>
          </cell>
          <cell r="E417" t="str">
            <v>S/E EL MONTE 66KV</v>
          </cell>
        </row>
        <row r="418">
          <cell r="A418" t="str">
            <v>ELPAICO_______013</v>
          </cell>
          <cell r="E418" t="str">
            <v>S/E EL PAICO 13.2KV</v>
          </cell>
        </row>
        <row r="419">
          <cell r="A419" t="str">
            <v>ELPAICO_______066</v>
          </cell>
          <cell r="E419" t="str">
            <v>S/E EL PAICO 66KV</v>
          </cell>
        </row>
        <row r="420">
          <cell r="A420" t="str">
            <v>ELPEUMO_______023</v>
          </cell>
          <cell r="E420" t="str">
            <v>S/E EL PEUMO 23KV</v>
          </cell>
        </row>
        <row r="421">
          <cell r="A421" t="str">
            <v>ELPEUMO_______066</v>
          </cell>
          <cell r="E421" t="str">
            <v>S/E EL PEUMO 66KV</v>
          </cell>
        </row>
        <row r="422">
          <cell r="A422" t="str">
            <v>ELSALADO______023</v>
          </cell>
          <cell r="E422" t="str">
            <v>S/E EL SALADO 23KV</v>
          </cell>
        </row>
        <row r="423">
          <cell r="A423" t="str">
            <v>ELSALADO______110</v>
          </cell>
          <cell r="E423" t="str">
            <v>S/E EL SALADO 110KV</v>
          </cell>
        </row>
        <row r="424">
          <cell r="A424" t="str">
            <v>ELSALVADOR____012</v>
          </cell>
          <cell r="E424" t="str">
            <v>S/E EL SALVADOR 12KV</v>
          </cell>
        </row>
        <row r="425">
          <cell r="A425" t="str">
            <v>ELSALVADOR____110</v>
          </cell>
          <cell r="E425" t="str">
            <v>S/E EL SALVADOR 110KV</v>
          </cell>
        </row>
        <row r="426">
          <cell r="A426" t="str">
            <v>ELVCAPRI______110</v>
          </cell>
          <cell r="E426" t="str">
            <v>S/E ELEVADORA CAPRICORNIO 110KV</v>
          </cell>
        </row>
        <row r="427">
          <cell r="A427" t="str">
            <v>EL_LINCE______023</v>
          </cell>
          <cell r="E427" t="str">
            <v>S/E EL LINCE 23KV</v>
          </cell>
        </row>
        <row r="428">
          <cell r="A428" t="str">
            <v>EL_LINCE______110</v>
          </cell>
          <cell r="E428" t="str">
            <v>S/E EL LINCE 110KV</v>
          </cell>
        </row>
        <row r="429">
          <cell r="A429" t="str">
            <v>EL_MANZANO____023</v>
          </cell>
          <cell r="E429" t="str">
            <v>S/E EL MANZANO (ENEL TRANSMISION) 23KV</v>
          </cell>
        </row>
        <row r="430">
          <cell r="A430" t="str">
            <v>EL_MANZANO____033</v>
          </cell>
          <cell r="E430" t="str">
            <v>S/E EL MANZANO (ENEL TRANSMISION) 33KV</v>
          </cell>
        </row>
        <row r="431">
          <cell r="A431" t="str">
            <v>EL_MANZANO____220</v>
          </cell>
          <cell r="E431" t="str">
            <v>S/E EL MANZANO (ENEL TRANSMISION) 220KV</v>
          </cell>
        </row>
        <row r="432">
          <cell r="A432" t="str">
            <v>EL_MELON______013</v>
          </cell>
          <cell r="E432" t="str">
            <v>S/E EL MELON 12KV</v>
          </cell>
        </row>
        <row r="433">
          <cell r="A433" t="str">
            <v>EL_MELON______044</v>
          </cell>
          <cell r="E433" t="str">
            <v>S/E EL MELON 44KV</v>
          </cell>
        </row>
        <row r="434">
          <cell r="A434" t="str">
            <v>EL_NEGRO______110</v>
          </cell>
          <cell r="E434" t="str">
            <v>S/E TAP OFF EL NEGRO 110KV</v>
          </cell>
        </row>
        <row r="435">
          <cell r="A435" t="str">
            <v>EL_PASO_______023</v>
          </cell>
          <cell r="E435" t="str">
            <v>S/E CENTRAL EL PASO 23KV</v>
          </cell>
        </row>
        <row r="436">
          <cell r="A436" t="str">
            <v>EL_PASO_______220</v>
          </cell>
          <cell r="E436" t="str">
            <v>S/E CENTRAL EL PASO 220KV</v>
          </cell>
        </row>
        <row r="437">
          <cell r="A437" t="str">
            <v>EL_SALTO______110</v>
          </cell>
          <cell r="E437" t="str">
            <v>S/E EL SALTO 110KV</v>
          </cell>
        </row>
        <row r="438">
          <cell r="A438" t="str">
            <v>EL_SALTO______220</v>
          </cell>
          <cell r="E438" t="str">
            <v>S/E EL SALTO 220KV</v>
          </cell>
        </row>
        <row r="439">
          <cell r="A439" t="str">
            <v>EL_TORO_______220</v>
          </cell>
          <cell r="E439" t="str">
            <v>S/E CENTRAL EL TORO 220KV</v>
          </cell>
        </row>
        <row r="440">
          <cell r="A440" t="str">
            <v>EMPALME_______013</v>
          </cell>
          <cell r="E440" t="str">
            <v>S/E EL EMPALME 23KV</v>
          </cell>
        </row>
        <row r="441">
          <cell r="A441" t="str">
            <v>EMPALME_______110</v>
          </cell>
          <cell r="E441" t="str">
            <v>S/E EL EMPALME 110KV</v>
          </cell>
        </row>
        <row r="442">
          <cell r="A442" t="str">
            <v>ENACAR________013</v>
          </cell>
          <cell r="E442" t="str">
            <v>S/E ENACAR 13.2KV</v>
          </cell>
        </row>
        <row r="443">
          <cell r="A443" t="str">
            <v>ENACAR________066</v>
          </cell>
          <cell r="E443" t="str">
            <v>S/E ENACAR 66KV</v>
          </cell>
        </row>
        <row r="444">
          <cell r="A444" t="str">
            <v>ENAEX_________110</v>
          </cell>
          <cell r="E444" t="str">
            <v>S/E CENTRAL DIESEL ENAEX 110KV</v>
          </cell>
        </row>
        <row r="445">
          <cell r="A445" t="str">
            <v>ENCUENTRO_____220</v>
          </cell>
          <cell r="E445" t="str">
            <v>S/E ENCUENTRO 220KV</v>
          </cell>
        </row>
        <row r="446">
          <cell r="A446" t="str">
            <v>ENL.MAITENES__110</v>
          </cell>
          <cell r="E446" t="str">
            <v>S/E CENTRAL MAITENES 110KV</v>
          </cell>
        </row>
        <row r="447">
          <cell r="A447" t="str">
            <v>ENLACE_SNG____220</v>
          </cell>
          <cell r="E447" t="str">
            <v>TAP OFF ENLACE 220KV LADO</v>
          </cell>
        </row>
        <row r="448">
          <cell r="A448" t="str">
            <v>ENLACE________066</v>
          </cell>
          <cell r="E448" t="str">
            <v>S/E ENLACE 66KV</v>
          </cell>
        </row>
        <row r="449">
          <cell r="A449" t="str">
            <v>ENTRERIOS_____220</v>
          </cell>
          <cell r="E449" t="str">
            <v>S/E ENTRE RIOS 220KV</v>
          </cell>
        </row>
        <row r="450">
          <cell r="A450" t="str">
            <v>ENTRERIOS_____500</v>
          </cell>
          <cell r="E450" t="str">
            <v>S/E ENTRE RIOS 500KV</v>
          </cell>
        </row>
        <row r="451">
          <cell r="A451" t="str">
            <v>EPULEUFU______066</v>
          </cell>
          <cell r="E451" t="str">
            <v>S/E EPULEUFU 66KV</v>
          </cell>
        </row>
        <row r="452">
          <cell r="A452" t="str">
            <v>EPULEUFU______220</v>
          </cell>
          <cell r="E452" t="str">
            <v>S/E EPULEUFU 220KV</v>
          </cell>
        </row>
        <row r="453">
          <cell r="A453" t="str">
            <v>ESCONDIDA_____220</v>
          </cell>
          <cell r="E453" t="str">
            <v>S/E ESCONDIDA 220KV</v>
          </cell>
        </row>
        <row r="454">
          <cell r="A454" t="str">
            <v>ESCUADRON_____015</v>
          </cell>
          <cell r="E454" t="str">
            <v>S/E ESCUADRON (CGE) 15KV</v>
          </cell>
        </row>
        <row r="455">
          <cell r="A455" t="str">
            <v>ESCUADRON_____066</v>
          </cell>
          <cell r="E455" t="str">
            <v>S/E ESCUADRON (CGE) 66KV</v>
          </cell>
        </row>
        <row r="456">
          <cell r="A456" t="str">
            <v>ESMERALDA_____110</v>
          </cell>
          <cell r="E456" t="str">
            <v>S/E ESMERALDA 110KV</v>
          </cell>
        </row>
        <row r="457">
          <cell r="A457" t="str">
            <v>ESMERALDA_____220</v>
          </cell>
          <cell r="E457" t="str">
            <v>S/E ESMERALDA 220KV</v>
          </cell>
        </row>
        <row r="458">
          <cell r="A458" t="str">
            <v>ESPERANZA_SNG_023</v>
          </cell>
          <cell r="E458" t="str">
            <v>S/E CENTRAL PARQUE EOLICO LA ESPERANZA 23KV</v>
          </cell>
        </row>
        <row r="459">
          <cell r="A459" t="str">
            <v>ESPERANZA_SNG_220</v>
          </cell>
          <cell r="E459" t="str">
            <v>S/E CENTRAL PARQUE EOLICO LA ESPERANZA 220KV</v>
          </cell>
        </row>
        <row r="460">
          <cell r="A460" t="str">
            <v>ESPERANZA_____013</v>
          </cell>
          <cell r="E460" t="str">
            <v>S/E LA ESPERANZA 13.2KV</v>
          </cell>
        </row>
        <row r="461">
          <cell r="A461" t="str">
            <v>ESPERANZA_____062</v>
          </cell>
          <cell r="E461" t="str">
            <v>S/E ESPERANZA (COLBUN) 66KV</v>
          </cell>
        </row>
        <row r="462">
          <cell r="A462" t="str">
            <v>ESPERANZA_____066</v>
          </cell>
          <cell r="E462" t="str">
            <v>S/E LA ESPERANZA (CGE) 66KV</v>
          </cell>
        </row>
        <row r="463">
          <cell r="A463" t="str">
            <v>ESPERANZA_____110</v>
          </cell>
          <cell r="E463" t="str">
            <v>S/E ESPERANZA 110KV</v>
          </cell>
        </row>
        <row r="464">
          <cell r="A464" t="str">
            <v>ESPIGA________023</v>
          </cell>
          <cell r="E464" t="str">
            <v>S/E ESPIGA 23KV</v>
          </cell>
        </row>
        <row r="465">
          <cell r="A465" t="str">
            <v>ESPINO________013</v>
          </cell>
          <cell r="E465" t="str">
            <v>S/E EL ESPINO 13.2KV</v>
          </cell>
        </row>
        <row r="466">
          <cell r="A466" t="str">
            <v>ESPINO________066</v>
          </cell>
          <cell r="E466" t="str">
            <v>S/E EL ESPINO 66KV</v>
          </cell>
        </row>
        <row r="467">
          <cell r="A467" t="str">
            <v>EST1_IBRTACAM_220</v>
          </cell>
          <cell r="E467" t="e">
            <v>#N/A</v>
          </cell>
        </row>
        <row r="468">
          <cell r="A468" t="str">
            <v>ESTANCILLA____044</v>
          </cell>
          <cell r="E468" t="str">
            <v>S/E ESTANCILLA 44KV</v>
          </cell>
        </row>
        <row r="469">
          <cell r="A469" t="str">
            <v>ESTN6_________066</v>
          </cell>
          <cell r="E469" t="e">
            <v>#N/A</v>
          </cell>
        </row>
        <row r="470">
          <cell r="A470" t="str">
            <v>EST_248_______110</v>
          </cell>
          <cell r="E470" t="e">
            <v>#N/A</v>
          </cell>
        </row>
        <row r="471">
          <cell r="A471" t="str">
            <v>EST_66________110</v>
          </cell>
          <cell r="E471" t="e">
            <v>#N/A</v>
          </cell>
        </row>
        <row r="472">
          <cell r="A472" t="str">
            <v>EST_68________110</v>
          </cell>
          <cell r="E472" t="e">
            <v>#N/A</v>
          </cell>
        </row>
        <row r="473">
          <cell r="A473" t="str">
            <v>EST_L1A2______220</v>
          </cell>
          <cell r="E473" t="e">
            <v>#N/A</v>
          </cell>
        </row>
        <row r="474">
          <cell r="A474" t="str">
            <v>EST_L1A_______220</v>
          </cell>
          <cell r="E474" t="e">
            <v>#N/A</v>
          </cell>
        </row>
        <row r="475">
          <cell r="A475" t="str">
            <v>EST_L1B2______220</v>
          </cell>
          <cell r="E475" t="e">
            <v>#N/A</v>
          </cell>
        </row>
        <row r="476">
          <cell r="A476" t="str">
            <v>EST_L1B_______220</v>
          </cell>
          <cell r="E476" t="e">
            <v>#N/A</v>
          </cell>
        </row>
        <row r="477">
          <cell r="A477" t="str">
            <v>EST_N4________220</v>
          </cell>
          <cell r="E477" t="e">
            <v>#N/A</v>
          </cell>
        </row>
        <row r="478">
          <cell r="A478" t="str">
            <v>EUGENIO_______023</v>
          </cell>
          <cell r="E478" t="str">
            <v>S/E DON EUGENIO 23KV</v>
          </cell>
        </row>
        <row r="479">
          <cell r="A479" t="str">
            <v>FARELLON______220</v>
          </cell>
          <cell r="E479" t="str">
            <v>S/E FARELLON 220KV</v>
          </cell>
        </row>
        <row r="480">
          <cell r="A480" t="str">
            <v>FATIMA1_______154</v>
          </cell>
          <cell r="E480" t="str">
            <v>S/E FATIMA 154KV</v>
          </cell>
        </row>
        <row r="481">
          <cell r="A481" t="str">
            <v>FATIMA2_______154</v>
          </cell>
          <cell r="E481" t="str">
            <v>S/E FATIMA 154KV</v>
          </cell>
        </row>
        <row r="482">
          <cell r="A482" t="str">
            <v>FATIMA________015</v>
          </cell>
          <cell r="E482" t="str">
            <v>S/E FATIMA 15KV</v>
          </cell>
        </row>
        <row r="483">
          <cell r="A483" t="str">
            <v>FATIMA________066</v>
          </cell>
          <cell r="E483" t="str">
            <v>S/E FATIMA 66KV</v>
          </cell>
        </row>
        <row r="484">
          <cell r="A484" t="str">
            <v>FATIMA________154</v>
          </cell>
          <cell r="E484" t="str">
            <v>S/E FATIMA 154KV</v>
          </cell>
        </row>
        <row r="485">
          <cell r="A485" t="str">
            <v>FFCC__________110</v>
          </cell>
          <cell r="E485" t="str">
            <v>S/E FFCC 110KV</v>
          </cell>
        </row>
        <row r="486">
          <cell r="A486" t="str">
            <v>FIBRANOVA_____066</v>
          </cell>
          <cell r="E486" t="str">
            <v>S/E FIBRANOVA 66KV</v>
          </cell>
        </row>
        <row r="487">
          <cell r="A487" t="str">
            <v>FLORIDA_______012</v>
          </cell>
          <cell r="E487" t="str">
            <v>S/E FLORIDA 12KV</v>
          </cell>
        </row>
        <row r="488">
          <cell r="A488" t="str">
            <v>FLORIDA_______110</v>
          </cell>
          <cell r="E488" t="str">
            <v>S/E FLORIDA 110KV</v>
          </cell>
        </row>
        <row r="489">
          <cell r="A489" t="str">
            <v>FOPACO________006</v>
          </cell>
          <cell r="E489" t="str">
            <v>S/E FOPACO 6KV</v>
          </cell>
        </row>
        <row r="490">
          <cell r="A490" t="str">
            <v>FOPACO________015</v>
          </cell>
          <cell r="E490" t="str">
            <v>S/E FOPACO 15KV</v>
          </cell>
        </row>
        <row r="491">
          <cell r="A491" t="str">
            <v>FOPACO________154</v>
          </cell>
          <cell r="E491" t="str">
            <v>S/E FPC 154KV</v>
          </cell>
        </row>
        <row r="492">
          <cell r="A492" t="str">
            <v>FORTUNA_______220</v>
          </cell>
          <cell r="E492" t="str">
            <v>S/E FORTUNA 220KV</v>
          </cell>
        </row>
        <row r="493">
          <cell r="A493" t="str">
            <v>FRONTERA______220</v>
          </cell>
          <cell r="E493" t="str">
            <v>S/E FRONTERA 220KV</v>
          </cell>
        </row>
        <row r="494">
          <cell r="A494" t="str">
            <v>FRUTILLAR_____013</v>
          </cell>
          <cell r="E494" t="str">
            <v>S/E FRUTILLAR 13.2KV</v>
          </cell>
        </row>
        <row r="495">
          <cell r="A495" t="str">
            <v>FRUTILLAR_____066</v>
          </cell>
          <cell r="E495" t="str">
            <v>S/E FRUTILLAR 66KV</v>
          </cell>
        </row>
        <row r="496">
          <cell r="A496" t="str">
            <v>FUENTECILLA___015</v>
          </cell>
          <cell r="E496" t="str">
            <v>S/E FUENTECILLA 15KV</v>
          </cell>
        </row>
        <row r="497">
          <cell r="A497" t="str">
            <v>FUENTECILLA___066</v>
          </cell>
          <cell r="E497" t="str">
            <v>S/E FUENTECILLA 66KV</v>
          </cell>
        </row>
        <row r="498">
          <cell r="A498" t="str">
            <v>FUTURO________033</v>
          </cell>
          <cell r="E498" t="str">
            <v>S/E FUTURO 33KV</v>
          </cell>
        </row>
        <row r="499">
          <cell r="A499" t="str">
            <v>FUTURO________220</v>
          </cell>
          <cell r="E499" t="str">
            <v>S/E FUTURO 220KV</v>
          </cell>
        </row>
        <row r="500">
          <cell r="A500" t="str">
            <v>FV_ATACAMA____220</v>
          </cell>
          <cell r="E500" t="str">
            <v>S/E DESIERTO DE ATACAMA 220KV</v>
          </cell>
        </row>
        <row r="501">
          <cell r="A501" t="str">
            <v>G.SOLAR_______220</v>
          </cell>
          <cell r="E501" t="str">
            <v>S/E GRANJA SOLAR 220KV</v>
          </cell>
        </row>
        <row r="502">
          <cell r="A502" t="str">
            <v>GABY__________220</v>
          </cell>
          <cell r="E502" t="str">
            <v>S/E GABY 220KV</v>
          </cell>
        </row>
        <row r="503">
          <cell r="A503" t="str">
            <v>GALLEGUILLOS__110</v>
          </cell>
          <cell r="E503" t="str">
            <v>S/E GALLEGUILLOS 110KV</v>
          </cell>
        </row>
        <row r="504">
          <cell r="A504" t="str">
            <v>GAMBOA1_______110</v>
          </cell>
          <cell r="E504" t="str">
            <v>S/E GAMBOA 110KV</v>
          </cell>
        </row>
        <row r="505">
          <cell r="A505" t="str">
            <v>GAMBOA1_______220</v>
          </cell>
          <cell r="E505" t="str">
            <v>S/E GAMBOA 220KV</v>
          </cell>
        </row>
        <row r="506">
          <cell r="A506" t="str">
            <v>GAMBOA2_______110</v>
          </cell>
          <cell r="E506" t="str">
            <v>S/E GAMBOA 110KV</v>
          </cell>
        </row>
        <row r="507">
          <cell r="A507" t="str">
            <v>GAMBOA2_______220</v>
          </cell>
          <cell r="E507" t="str">
            <v>S/E GAMBOA 220KV</v>
          </cell>
        </row>
        <row r="508">
          <cell r="A508" t="str">
            <v>GEOGLIFOS_____220</v>
          </cell>
          <cell r="E508" t="str">
            <v>S/E GEOGLIFOS 220KV</v>
          </cell>
        </row>
        <row r="509">
          <cell r="A509" t="str">
            <v>GORBEA________013</v>
          </cell>
          <cell r="E509" t="str">
            <v>S/E GORBEA 13.2KV</v>
          </cell>
        </row>
        <row r="510">
          <cell r="A510" t="str">
            <v>GORBEA________066</v>
          </cell>
          <cell r="E510" t="str">
            <v>S/E GORBEA 66 KV</v>
          </cell>
        </row>
        <row r="511">
          <cell r="A511" t="str">
            <v>GRANEROS______015</v>
          </cell>
          <cell r="E511" t="str">
            <v>S/E GRANEROS 15KV</v>
          </cell>
        </row>
        <row r="512">
          <cell r="A512" t="str">
            <v>GRANEROS______066</v>
          </cell>
          <cell r="E512" t="str">
            <v>S/E GRANEROS 66KV</v>
          </cell>
        </row>
        <row r="513">
          <cell r="A513" t="str">
            <v>GUACOLDA______220</v>
          </cell>
          <cell r="E513" t="str">
            <v>S/E CENTRAL GUACOLDA 220KV</v>
          </cell>
        </row>
        <row r="514">
          <cell r="A514" t="str">
            <v>GUARDIAMARINA_013</v>
          </cell>
          <cell r="E514" t="str">
            <v>S/E GUARDIAMARINA 13.8KV</v>
          </cell>
        </row>
        <row r="515">
          <cell r="A515" t="str">
            <v>GUARDIAMARINA_023</v>
          </cell>
          <cell r="E515" t="str">
            <v>S/E GUARDIAMARINA 23KV</v>
          </cell>
        </row>
        <row r="516">
          <cell r="A516" t="str">
            <v>GUARDIAMARINA_110</v>
          </cell>
          <cell r="E516" t="str">
            <v>S/E GUARDIAMARINA 110KV</v>
          </cell>
        </row>
        <row r="517">
          <cell r="A517" t="str">
            <v>GUAYACAN______013</v>
          </cell>
          <cell r="E517" t="str">
            <v>S/E GUAYACAN 13.2KV</v>
          </cell>
        </row>
        <row r="518">
          <cell r="A518" t="str">
            <v>GUAYACAN______066</v>
          </cell>
          <cell r="E518" t="str">
            <v>S/E GUAYACAN 66KV</v>
          </cell>
        </row>
        <row r="519">
          <cell r="A519" t="str">
            <v>H.FUENTES_____013</v>
          </cell>
          <cell r="E519" t="str">
            <v>S/E HERNAN FUENTES 23KV</v>
          </cell>
        </row>
        <row r="520">
          <cell r="A520" t="str">
            <v>H.FUENTES_____110</v>
          </cell>
          <cell r="E520" t="str">
            <v>S/E HERNAN FUENTES 110KV</v>
          </cell>
        </row>
        <row r="521">
          <cell r="A521" t="str">
            <v>HORCONES______066</v>
          </cell>
          <cell r="E521" t="str">
            <v>S/E HORCONES 66KV</v>
          </cell>
        </row>
        <row r="522">
          <cell r="A522" t="str">
            <v>HOSPITAL______013</v>
          </cell>
          <cell r="E522" t="str">
            <v>S/E HOSPITAL 15KV</v>
          </cell>
        </row>
        <row r="523">
          <cell r="A523" t="str">
            <v>HOSPITAL______066</v>
          </cell>
          <cell r="E523" t="str">
            <v>S/E HOSPITAL 66KV</v>
          </cell>
        </row>
        <row r="524">
          <cell r="A524" t="str">
            <v>HUALANE_______013</v>
          </cell>
          <cell r="E524" t="str">
            <v>S/E HUALAÑE 13.2KV</v>
          </cell>
        </row>
        <row r="525">
          <cell r="A525" t="str">
            <v>HUALANE_______066</v>
          </cell>
          <cell r="E525" t="str">
            <v>S/E HUALAÑE 66KV</v>
          </cell>
        </row>
        <row r="526">
          <cell r="A526" t="str">
            <v>HUALPEN_______154</v>
          </cell>
          <cell r="E526" t="str">
            <v>S/E HUALPEN 154KV</v>
          </cell>
        </row>
        <row r="527">
          <cell r="A527" t="str">
            <v>HUALPEN_______220</v>
          </cell>
          <cell r="E527" t="str">
            <v>S/E HUALPEN 220KV</v>
          </cell>
        </row>
        <row r="528">
          <cell r="A528" t="str">
            <v>HUALQUI_______220</v>
          </cell>
          <cell r="E528" t="str">
            <v>S/E HUALQUI 220KV</v>
          </cell>
        </row>
        <row r="529">
          <cell r="A529" t="str">
            <v>HUALTE________013</v>
          </cell>
          <cell r="E529" t="str">
            <v>S/E HUALTE 13.2KV</v>
          </cell>
        </row>
        <row r="530">
          <cell r="A530" t="str">
            <v>HUALTE________033</v>
          </cell>
          <cell r="E530" t="str">
            <v>S/E HUALTE 33KV</v>
          </cell>
        </row>
        <row r="531">
          <cell r="A531" t="str">
            <v>HUALTE________066</v>
          </cell>
          <cell r="E531" t="str">
            <v>S/E HUALTE 66KV</v>
          </cell>
        </row>
        <row r="532">
          <cell r="A532" t="str">
            <v>HUASCO________013</v>
          </cell>
          <cell r="E532" t="str">
            <v>S/E HUASCO 13.8KV</v>
          </cell>
        </row>
        <row r="533">
          <cell r="A533" t="str">
            <v>HUASCO________110</v>
          </cell>
          <cell r="E533" t="str">
            <v>S/E HUASCO 110KV</v>
          </cell>
        </row>
        <row r="534">
          <cell r="A534" t="str">
            <v>IBERATACAMA___220</v>
          </cell>
          <cell r="E534" t="str">
            <v>S/E IBERATACAMA 220KV</v>
          </cell>
        </row>
        <row r="535">
          <cell r="A535" t="str">
            <v>IBERTALTAL____500</v>
          </cell>
          <cell r="E535" t="str">
            <v>S/E IBERTALTAL 500KV</v>
          </cell>
        </row>
        <row r="536">
          <cell r="A536" t="str">
            <v>IEM___________023</v>
          </cell>
          <cell r="E536" t="str">
            <v>S/E IEM 20KV</v>
          </cell>
        </row>
        <row r="537">
          <cell r="A537" t="str">
            <v>ILLAPA________220</v>
          </cell>
          <cell r="E537" t="str">
            <v>S/E ILLAPA 220KV</v>
          </cell>
        </row>
        <row r="538">
          <cell r="A538" t="str">
            <v>ILLAPEL_______023</v>
          </cell>
          <cell r="E538" t="str">
            <v>S/E ILLAPEL 23KV</v>
          </cell>
        </row>
        <row r="539">
          <cell r="A539" t="str">
            <v>ILLAPEL_______066</v>
          </cell>
          <cell r="E539" t="str">
            <v xml:space="preserve">S/E ILLAPEL 66 KV </v>
          </cell>
        </row>
        <row r="540">
          <cell r="A540" t="str">
            <v>ILLAPEL_______110</v>
          </cell>
          <cell r="E540" t="str">
            <v>S/E ILLAPEL 110KV</v>
          </cell>
        </row>
        <row r="541">
          <cell r="A541" t="str">
            <v>IMPERIAL______013</v>
          </cell>
          <cell r="E541" t="str">
            <v>S/E IMPERIAL 23KV</v>
          </cell>
        </row>
        <row r="542">
          <cell r="A542" t="str">
            <v>IMPERIAL______066</v>
          </cell>
          <cell r="E542" t="str">
            <v>S/E IMPERIAL 66KV</v>
          </cell>
        </row>
        <row r="543">
          <cell r="A543" t="str">
            <v>INACESA_______023</v>
          </cell>
          <cell r="E543" t="str">
            <v>S/E INACESA 23KV</v>
          </cell>
        </row>
        <row r="544">
          <cell r="A544" t="str">
            <v>INCAHUASI_____023</v>
          </cell>
          <cell r="E544" t="str">
            <v>S/E INCAHUASI 23KV</v>
          </cell>
        </row>
        <row r="545">
          <cell r="A545" t="str">
            <v>INCAHUASI_____110</v>
          </cell>
          <cell r="E545" t="str">
            <v>S/E INCAHUASI 110KV</v>
          </cell>
        </row>
        <row r="546">
          <cell r="A546" t="str">
            <v>INCA_DE_ORO___033</v>
          </cell>
          <cell r="E546" t="str">
            <v>S/E INCA DE ORO 33KV</v>
          </cell>
        </row>
        <row r="547">
          <cell r="A547" t="str">
            <v>INCA_DE_ORO___220</v>
          </cell>
          <cell r="E547" t="str">
            <v>S/E INCA DE ORO 220KV</v>
          </cell>
        </row>
        <row r="548">
          <cell r="A548" t="str">
            <v>INDURA________066</v>
          </cell>
          <cell r="E548" t="str">
            <v>S/E GRANEROS INDURA 66KV</v>
          </cell>
        </row>
        <row r="549">
          <cell r="A549" t="str">
            <v>IQUIQUE_______013</v>
          </cell>
          <cell r="E549" t="str">
            <v>S/E IQUIQUE 13.8KV</v>
          </cell>
        </row>
        <row r="550">
          <cell r="A550" t="str">
            <v>IQUIQUE_______066</v>
          </cell>
          <cell r="E550" t="str">
            <v>S/E IQUIQUE 66KV</v>
          </cell>
        </row>
        <row r="551">
          <cell r="A551" t="str">
            <v>ISLADMAIPO____013</v>
          </cell>
          <cell r="E551" t="str">
            <v>S/E ISLA DE MAIPO 12KV</v>
          </cell>
        </row>
        <row r="552">
          <cell r="A552" t="str">
            <v>ISLADMAIPO____066</v>
          </cell>
          <cell r="E552" t="str">
            <v>S/E ISLA DE MAIPO 66KV</v>
          </cell>
        </row>
        <row r="553">
          <cell r="A553" t="str">
            <v>ISLA__________013</v>
          </cell>
          <cell r="E553" t="str">
            <v>S/E ISLA DE MAIPO 12KV</v>
          </cell>
        </row>
        <row r="554">
          <cell r="A554" t="str">
            <v>ISLA__________154</v>
          </cell>
          <cell r="E554" t="str">
            <v>S/E ISLA 154KV</v>
          </cell>
        </row>
        <row r="555">
          <cell r="A555" t="str">
            <v>ITAHUE________013</v>
          </cell>
          <cell r="E555" t="str">
            <v>S/E ITAHUE 13.8KV</v>
          </cell>
        </row>
        <row r="556">
          <cell r="A556" t="str">
            <v>ITAHUE________066</v>
          </cell>
          <cell r="E556" t="str">
            <v>S/E ITAHUE 66KV</v>
          </cell>
        </row>
        <row r="557">
          <cell r="A557" t="str">
            <v>ITAHUE________154</v>
          </cell>
          <cell r="E557" t="str">
            <v>S/E ITAHUE 154KV</v>
          </cell>
        </row>
        <row r="558">
          <cell r="A558" t="str">
            <v>ITAHUE________220</v>
          </cell>
          <cell r="E558" t="str">
            <v>S/E ITAHUE 220KV</v>
          </cell>
        </row>
        <row r="559">
          <cell r="A559" t="str">
            <v>JADRESIC______220</v>
          </cell>
          <cell r="E559" t="str">
            <v>S/E JADRESIC 220KV</v>
          </cell>
        </row>
        <row r="560">
          <cell r="A560" t="str">
            <v>JADRESIC______500</v>
          </cell>
          <cell r="E560" t="str">
            <v>S/E JADRESIC 500KV</v>
          </cell>
        </row>
        <row r="561">
          <cell r="A561" t="str">
            <v>JAVIERA_______110</v>
          </cell>
          <cell r="E561" t="str">
            <v>S/E CENTRAL JAVIERA 110KV</v>
          </cell>
        </row>
        <row r="562">
          <cell r="A562" t="str">
            <v>JORQUERA______023</v>
          </cell>
          <cell r="E562" t="str">
            <v>S/E JORQUERA 23KV</v>
          </cell>
        </row>
        <row r="563">
          <cell r="A563" t="str">
            <v>JORQUERA______220</v>
          </cell>
          <cell r="E563" t="str">
            <v>S/E JORQUERA 220KV</v>
          </cell>
        </row>
        <row r="564">
          <cell r="A564" t="str">
            <v>JUNCAL________013</v>
          </cell>
          <cell r="E564" t="str">
            <v>S/E JUNCAL PORTILLO 12KV</v>
          </cell>
        </row>
        <row r="565">
          <cell r="A565" t="str">
            <v>JUNCAL________044</v>
          </cell>
          <cell r="E565" t="str">
            <v>S/E JUNCAL PORTILLO 44KV</v>
          </cell>
        </row>
        <row r="566">
          <cell r="A566" t="str">
            <v>KAPATUR_______220</v>
          </cell>
          <cell r="E566" t="str">
            <v>S/E KAPATUR 220KV</v>
          </cell>
        </row>
        <row r="567">
          <cell r="A567" t="str">
            <v>KELAR_________220</v>
          </cell>
          <cell r="E567" t="str">
            <v>S/E KELAR 220KV</v>
          </cell>
        </row>
        <row r="568">
          <cell r="A568" t="str">
            <v>KIMAL_________220</v>
          </cell>
          <cell r="E568" t="str">
            <v>S/E KIMAL 220KV</v>
          </cell>
        </row>
        <row r="569">
          <cell r="A569" t="str">
            <v>KIMAL_________500</v>
          </cell>
          <cell r="E569" t="str">
            <v>S/E KIMAL 500KV</v>
          </cell>
        </row>
        <row r="570">
          <cell r="A570" t="str">
            <v>KIM_NVACH_AUX_220</v>
          </cell>
          <cell r="E570" t="e">
            <v>#N/A</v>
          </cell>
        </row>
        <row r="571">
          <cell r="A571" t="str">
            <v>KM6___________100</v>
          </cell>
          <cell r="E571" t="str">
            <v>S/E KM6 100KV</v>
          </cell>
        </row>
        <row r="572">
          <cell r="A572" t="str">
            <v>L.ALMENDROS___110</v>
          </cell>
          <cell r="E572" t="str">
            <v>S/E LOS ALMENDROS 110KV</v>
          </cell>
        </row>
        <row r="573">
          <cell r="A573" t="str">
            <v>L.ALMENDROS___220</v>
          </cell>
          <cell r="E573" t="str">
            <v>S/E LOS ALMENDROS 220KV</v>
          </cell>
        </row>
        <row r="574">
          <cell r="A574" t="str">
            <v>L.ANGELES_____013</v>
          </cell>
          <cell r="E574" t="str">
            <v>S/E LOS ANGELES (CGE) 15KV</v>
          </cell>
        </row>
        <row r="575">
          <cell r="A575" t="str">
            <v>L.ANGELES_____066</v>
          </cell>
          <cell r="E575" t="str">
            <v>S/E LOS ANGELES (CGE) 66KV</v>
          </cell>
        </row>
        <row r="576">
          <cell r="A576" t="str">
            <v>L.ANGELES_____154</v>
          </cell>
          <cell r="E576" t="str">
            <v>S/E LOS ANGELES (CGE) 154KV</v>
          </cell>
        </row>
        <row r="577">
          <cell r="A577" t="str">
            <v>L.BAYAS_______220</v>
          </cell>
          <cell r="E577" t="str">
            <v>S/E LOMAS BAYAS 220KV</v>
          </cell>
        </row>
        <row r="578">
          <cell r="A578" t="str">
            <v>L.CABRAS______013</v>
          </cell>
          <cell r="E578" t="str">
            <v>S/E LAS CABRAS 15KV</v>
          </cell>
        </row>
        <row r="579">
          <cell r="A579" t="str">
            <v>L.CABRAS______066</v>
          </cell>
          <cell r="E579" t="str">
            <v>S/E LAS CABRAS 66KV</v>
          </cell>
        </row>
        <row r="580">
          <cell r="A580" t="str">
            <v>L.CHANGOS_____220</v>
          </cell>
          <cell r="E580" t="str">
            <v>S/E LOS CHANGOS 220KV</v>
          </cell>
        </row>
        <row r="581">
          <cell r="A581" t="str">
            <v>L.CHANGOS_____500</v>
          </cell>
          <cell r="E581" t="str">
            <v>S/E LOS CHANGOS 500KV</v>
          </cell>
        </row>
        <row r="582">
          <cell r="A582" t="str">
            <v>L.COLOR1______110</v>
          </cell>
          <cell r="E582" t="str">
            <v>S/E LOS COLORADOS 110KV</v>
          </cell>
        </row>
        <row r="583">
          <cell r="A583" t="str">
            <v>L.COLORADAS___013</v>
          </cell>
          <cell r="E583" t="str">
            <v>S/E LOMA COLORADA 15KV</v>
          </cell>
        </row>
        <row r="584">
          <cell r="A584" t="str">
            <v>L.COLORADAS___066</v>
          </cell>
          <cell r="E584" t="str">
            <v>S/E LOMA COLORADA 66KV</v>
          </cell>
        </row>
        <row r="585">
          <cell r="A585" t="str">
            <v>L.CONFLUENCIA_220</v>
          </cell>
          <cell r="E585" t="str">
            <v>S/E CENTRAL LA CONFLUENCIA 220KV</v>
          </cell>
        </row>
        <row r="586">
          <cell r="A586" t="str">
            <v>L.ERMITA______220</v>
          </cell>
          <cell r="E586" t="str">
            <v>S/E LA ERMITA 220KV</v>
          </cell>
        </row>
        <row r="587">
          <cell r="A587" t="str">
            <v>L.HIGUERA_____220</v>
          </cell>
          <cell r="E587" t="str">
            <v>S/E CENTRAL LA HIGUERA 220KV</v>
          </cell>
        </row>
        <row r="588">
          <cell r="A588" t="str">
            <v>L.INDURA______066</v>
          </cell>
          <cell r="E588" t="str">
            <v>S/E LIRQUEN INDURA 66KV</v>
          </cell>
        </row>
        <row r="589">
          <cell r="A589" t="str">
            <v>L.LAGOS2______013</v>
          </cell>
          <cell r="E589" t="str">
            <v>S/E LOS LAGOS 13.2KV</v>
          </cell>
        </row>
        <row r="590">
          <cell r="A590" t="str">
            <v>L.LAGOS_______013</v>
          </cell>
          <cell r="E590" t="str">
            <v>S/E LOS LAGOS 13.2KV</v>
          </cell>
        </row>
        <row r="591">
          <cell r="A591" t="str">
            <v>L.LAGOS_______066</v>
          </cell>
          <cell r="E591" t="str">
            <v>S/E LOS LAGOS 66KV</v>
          </cell>
        </row>
        <row r="592">
          <cell r="A592" t="str">
            <v>L.LAJA________110</v>
          </cell>
          <cell r="E592" t="str">
            <v>S/E TAP OFF LA LAJA 110KV</v>
          </cell>
        </row>
        <row r="593">
          <cell r="A593" t="str">
            <v>L.LAJUELAS____033</v>
          </cell>
          <cell r="E593" t="e">
            <v>#N/A</v>
          </cell>
        </row>
        <row r="594">
          <cell r="A594" t="str">
            <v>L.LIRIOS______066</v>
          </cell>
          <cell r="E594" t="str">
            <v>S/E LOS LIRIOS (FFCC) 66KV</v>
          </cell>
        </row>
        <row r="595">
          <cell r="A595" t="str">
            <v>L.LOROS_______013</v>
          </cell>
          <cell r="E595" t="str">
            <v>S/E LOS LOROS 23KV</v>
          </cell>
        </row>
        <row r="596">
          <cell r="A596" t="str">
            <v>L.LOROS_______110</v>
          </cell>
          <cell r="E596" t="str">
            <v>S/E LOS LOROS 110KV</v>
          </cell>
        </row>
        <row r="597">
          <cell r="A597" t="str">
            <v>L.LUCES_______110</v>
          </cell>
          <cell r="E597" t="str">
            <v>S/E LAS LUCES 110KV</v>
          </cell>
        </row>
        <row r="598">
          <cell r="A598" t="str">
            <v>L.MAQUIS______110</v>
          </cell>
          <cell r="E598" t="str">
            <v>S/E LOS MAQUIS 110KV</v>
          </cell>
        </row>
        <row r="599">
          <cell r="A599" t="str">
            <v>L.MAQUIS______220</v>
          </cell>
          <cell r="E599" t="str">
            <v>S/E LOS MAQUIS 220KV</v>
          </cell>
        </row>
        <row r="600">
          <cell r="A600" t="str">
            <v>L.NEGROS2_____013</v>
          </cell>
          <cell r="E600" t="str">
            <v>S/E LOS NEGROS 23KV</v>
          </cell>
        </row>
        <row r="601">
          <cell r="A601" t="str">
            <v>L.NEGROS2_____066</v>
          </cell>
          <cell r="E601" t="str">
            <v>S/E CERRO NEGRO 12KV</v>
          </cell>
        </row>
        <row r="602">
          <cell r="A602" t="str">
            <v>L.PALMAS______220</v>
          </cell>
          <cell r="E602" t="str">
            <v>S/E LAS PALMAS 220KV</v>
          </cell>
        </row>
        <row r="603">
          <cell r="A603" t="str">
            <v>L.QUILOS______066</v>
          </cell>
          <cell r="E603" t="str">
            <v>S/E CENTRAL LOS QUILOS 66KV</v>
          </cell>
        </row>
        <row r="604">
          <cell r="A604" t="str">
            <v>L.QUILOS______110</v>
          </cell>
          <cell r="E604" t="str">
            <v>S/E CENTRAL LOS QUILOS 110KV</v>
          </cell>
        </row>
        <row r="605">
          <cell r="A605" t="str">
            <v>L.UNION_______013</v>
          </cell>
          <cell r="E605" t="str">
            <v>S/E LA UNION 13.8KV</v>
          </cell>
        </row>
        <row r="606">
          <cell r="A606" t="str">
            <v>L.UNION_______066</v>
          </cell>
          <cell r="E606" t="str">
            <v>S/E LA UNION 66KV</v>
          </cell>
        </row>
        <row r="607">
          <cell r="A607" t="str">
            <v>L.VEGAS2______110</v>
          </cell>
          <cell r="E607" t="str">
            <v>S/E LAS VEGAS (CHILQUINTA) 110KV</v>
          </cell>
        </row>
        <row r="608">
          <cell r="A608" t="str">
            <v>L.VEGAS_______013</v>
          </cell>
          <cell r="E608" t="str">
            <v>S/E LAS VEGAS (CHILQUINTA) 12KV</v>
          </cell>
        </row>
        <row r="609">
          <cell r="A609" t="str">
            <v>L.VEGAS_______044</v>
          </cell>
          <cell r="E609" t="str">
            <v>S/E LAS VEGAS (CHILQUINTA) 44KV</v>
          </cell>
        </row>
        <row r="610">
          <cell r="A610" t="str">
            <v>L.VEGAS_______110</v>
          </cell>
          <cell r="E610" t="str">
            <v>S/E LAS VEGAS (CHILQUINTA) 110KV</v>
          </cell>
        </row>
        <row r="611">
          <cell r="A611" t="str">
            <v>L.VERDE_______066</v>
          </cell>
          <cell r="E611" t="str">
            <v>S/E CENTRAL LAGUNA VERDE 66KV</v>
          </cell>
        </row>
        <row r="612">
          <cell r="A612" t="str">
            <v>L.VERDE_______110</v>
          </cell>
          <cell r="E612" t="str">
            <v>S/E CENTRAL LAGUNA VERDE 110KV</v>
          </cell>
        </row>
        <row r="613">
          <cell r="A613" t="str">
            <v>L.VILOS_______220</v>
          </cell>
          <cell r="E613" t="str">
            <v>S/E LOS VILOS 220KV</v>
          </cell>
        </row>
        <row r="614">
          <cell r="A614" t="str">
            <v>L.VIZCACHAS___110</v>
          </cell>
          <cell r="E614" t="str">
            <v>S/E VIZCACHAS 110KV</v>
          </cell>
        </row>
        <row r="615">
          <cell r="A615" t="str">
            <v>LABERINTO_____220</v>
          </cell>
          <cell r="E615" t="str">
            <v>S/E LABERINTO 220KV</v>
          </cell>
        </row>
        <row r="616">
          <cell r="A616" t="str">
            <v>LACRUZ________220</v>
          </cell>
          <cell r="E616" t="str">
            <v>S/E TAP OFF LA CRUZ 220KV</v>
          </cell>
        </row>
        <row r="617">
          <cell r="A617" t="str">
            <v>LAGUNAS_______023</v>
          </cell>
          <cell r="E617" t="str">
            <v>S/E LAGUNAS 23KV</v>
          </cell>
        </row>
        <row r="618">
          <cell r="A618" t="str">
            <v>LAGUNAS_______220</v>
          </cell>
          <cell r="E618" t="str">
            <v>S/E LAGUNAS 220KV</v>
          </cell>
        </row>
        <row r="619">
          <cell r="A619" t="str">
            <v>LAGUNILLAS____154</v>
          </cell>
          <cell r="E619" t="str">
            <v>S/E LAGUNILLAS 154KV</v>
          </cell>
        </row>
        <row r="620">
          <cell r="A620" t="str">
            <v>LAGUNILLAS____220</v>
          </cell>
          <cell r="E620" t="str">
            <v>S/E LAGUNILLAS 220KV</v>
          </cell>
        </row>
        <row r="621">
          <cell r="A621" t="str">
            <v>LAHUAYCA2_____066</v>
          </cell>
          <cell r="E621" t="str">
            <v>S/E LA HUAYCA II 66KV</v>
          </cell>
        </row>
        <row r="622">
          <cell r="A622" t="str">
            <v>LAJA__________013</v>
          </cell>
          <cell r="E622" t="str">
            <v>S/E LAJA 13.8KV</v>
          </cell>
        </row>
        <row r="623">
          <cell r="A623" t="str">
            <v>LAJA__________066</v>
          </cell>
          <cell r="E623" t="str">
            <v>S/E LAJA 66KV</v>
          </cell>
        </row>
        <row r="624">
          <cell r="A624" t="str">
            <v>LAJA__________220</v>
          </cell>
          <cell r="E624" t="str">
            <v>S/E CELULOSA LAJA 220KV</v>
          </cell>
        </row>
        <row r="625">
          <cell r="A625" t="str">
            <v>LALACKAMA_____033</v>
          </cell>
          <cell r="E625" t="str">
            <v>S/E CENTRAL LALACKAMA 33KV</v>
          </cell>
        </row>
        <row r="626">
          <cell r="A626" t="str">
            <v>LALACKAMA_____220</v>
          </cell>
          <cell r="E626" t="str">
            <v>TAP OFF LALACKAMA 220KV</v>
          </cell>
        </row>
        <row r="627">
          <cell r="A627" t="str">
            <v>LAMANGA_______013</v>
          </cell>
          <cell r="E627" t="str">
            <v>S/E LA MANGA 66KV</v>
          </cell>
        </row>
        <row r="628">
          <cell r="A628" t="str">
            <v>LAMANGA_______066</v>
          </cell>
          <cell r="E628" t="str">
            <v>S/E LA MANGA 13.2KV</v>
          </cell>
        </row>
        <row r="629">
          <cell r="A629" t="str">
            <v>LAMISION______023</v>
          </cell>
          <cell r="E629" t="str">
            <v>S/E LA MISION 23KV</v>
          </cell>
        </row>
        <row r="630">
          <cell r="A630" t="str">
            <v>LAMISION______066</v>
          </cell>
          <cell r="E630" t="str">
            <v>S/E LA MISION 66KV</v>
          </cell>
        </row>
        <row r="631">
          <cell r="A631" t="str">
            <v>LAMPA_________023</v>
          </cell>
          <cell r="E631" t="str">
            <v>S/E LAMPA 23KV</v>
          </cell>
        </row>
        <row r="632">
          <cell r="A632" t="str">
            <v>LAMPA_________220</v>
          </cell>
          <cell r="E632" t="str">
            <v>S/E LAMPA 220KV</v>
          </cell>
        </row>
        <row r="633">
          <cell r="A633" t="str">
            <v>LAPALMA_______013</v>
          </cell>
          <cell r="E633" t="str">
            <v>S/E LA PALMA 15KV</v>
          </cell>
        </row>
        <row r="634">
          <cell r="A634" t="str">
            <v>LAPALMA_______066</v>
          </cell>
          <cell r="E634" t="str">
            <v>S/E LA PALMA 66KV</v>
          </cell>
        </row>
        <row r="635">
          <cell r="A635" t="str">
            <v>LAPORTADA_____023</v>
          </cell>
          <cell r="E635" t="str">
            <v>S/E LA PORTADA 23KV</v>
          </cell>
        </row>
        <row r="636">
          <cell r="A636" t="str">
            <v>LAPORTADA_____110</v>
          </cell>
          <cell r="E636" t="str">
            <v>S/E LA PORTADA 110KV</v>
          </cell>
        </row>
        <row r="637">
          <cell r="A637" t="str">
            <v>LARONDA_______013</v>
          </cell>
          <cell r="E637" t="str">
            <v>S/E LA RONDA 15KV</v>
          </cell>
        </row>
        <row r="638">
          <cell r="A638" t="str">
            <v>LARONDA_______066</v>
          </cell>
          <cell r="E638" t="str">
            <v>S/E LA RONDA 66KV</v>
          </cell>
        </row>
        <row r="639">
          <cell r="A639" t="str">
            <v>LARQUI________023</v>
          </cell>
          <cell r="E639" t="str">
            <v>S/E LARQUI 23KV</v>
          </cell>
        </row>
        <row r="640">
          <cell r="A640" t="str">
            <v>LARQUI________066</v>
          </cell>
          <cell r="E640" t="str">
            <v>S/E LARQUI 66KV</v>
          </cell>
        </row>
        <row r="641">
          <cell r="A641" t="str">
            <v>LASANA________220</v>
          </cell>
          <cell r="E641" t="str">
            <v>S/E LASANA 220KV</v>
          </cell>
        </row>
        <row r="642">
          <cell r="A642" t="str">
            <v>LASARANAS_____013</v>
          </cell>
          <cell r="E642" t="str">
            <v>S/E LAS ARAÑAS 13.2KV</v>
          </cell>
        </row>
        <row r="643">
          <cell r="A643" t="str">
            <v>LASARANAS_____066</v>
          </cell>
          <cell r="E643" t="str">
            <v>S/E LAS ARAÑAS 66KV</v>
          </cell>
        </row>
        <row r="644">
          <cell r="A644" t="str">
            <v>LASARANAS_____110</v>
          </cell>
          <cell r="E644" t="str">
            <v>S/E LAS ARAÑAS 110KV</v>
          </cell>
        </row>
        <row r="645">
          <cell r="A645" t="str">
            <v>LASENCINAS____015</v>
          </cell>
          <cell r="E645" t="str">
            <v>S/E LAS ENCINAS 15KV</v>
          </cell>
        </row>
        <row r="646">
          <cell r="A646" t="str">
            <v>LASENCINAS____066</v>
          </cell>
          <cell r="E646" t="str">
            <v>S/E LAS ENCINAS 66KV</v>
          </cell>
        </row>
        <row r="647">
          <cell r="A647" t="str">
            <v>LASJUNTAS_____023</v>
          </cell>
          <cell r="E647" t="str">
            <v>S/E LAS JUNTAS 23KV</v>
          </cell>
        </row>
        <row r="648">
          <cell r="A648" t="str">
            <v>LASJUNTAS_____220</v>
          </cell>
          <cell r="E648" t="str">
            <v>S/E LAS JUNTAS 220KV</v>
          </cell>
        </row>
        <row r="649">
          <cell r="A649" t="str">
            <v>LASTARRIA_____066</v>
          </cell>
          <cell r="E649" t="str">
            <v>S/E LASTARRIA 66KV</v>
          </cell>
        </row>
        <row r="650">
          <cell r="A650" t="str">
            <v>LASTARRIA_____220</v>
          </cell>
          <cell r="E650" t="str">
            <v>S/E LASTARRIA 220KV</v>
          </cell>
        </row>
        <row r="651">
          <cell r="A651" t="str">
            <v>LAS_ACACIAS___013</v>
          </cell>
          <cell r="E651" t="str">
            <v>S/E LAS ACACIAS 13KV</v>
          </cell>
        </row>
        <row r="652">
          <cell r="A652" t="str">
            <v>LAS_ACACIAS___110</v>
          </cell>
          <cell r="E652" t="str">
            <v>S/E LAS ACACIAS 110KV</v>
          </cell>
        </row>
        <row r="653">
          <cell r="A653" t="str">
            <v>LAS_PIEDRAS___023</v>
          </cell>
          <cell r="E653" t="str">
            <v>S/E CENTRAL LAS PIEDRAS 23KV</v>
          </cell>
        </row>
        <row r="654">
          <cell r="A654" t="str">
            <v>LAS_PIEDRAS___110</v>
          </cell>
          <cell r="E654" t="str">
            <v>S/E CENTRAL LAS PIEDRAS 110KV</v>
          </cell>
        </row>
        <row r="655">
          <cell r="A655" t="str">
            <v>LAS_VIOLETAS__023</v>
          </cell>
          <cell r="E655" t="str">
            <v>S/E LAS VIOLETAS 23KV</v>
          </cell>
        </row>
        <row r="656">
          <cell r="A656" t="str">
            <v>LAS_VIOLETAS__066</v>
          </cell>
          <cell r="E656" t="str">
            <v>S/E LAS VIOLETAS 66KV</v>
          </cell>
        </row>
        <row r="657">
          <cell r="A657" t="str">
            <v>LATORRE_______013</v>
          </cell>
          <cell r="E657" t="str">
            <v>S/E LATORRE 15KV</v>
          </cell>
        </row>
        <row r="658">
          <cell r="A658" t="str">
            <v>LATORRE_______066</v>
          </cell>
          <cell r="E658" t="str">
            <v>S/E LATORRE 66KV</v>
          </cell>
        </row>
        <row r="659">
          <cell r="A659" t="str">
            <v>LAUTARO_______013</v>
          </cell>
          <cell r="E659" t="str">
            <v>S/E LAUTARO 13.2KV</v>
          </cell>
        </row>
        <row r="660">
          <cell r="A660" t="str">
            <v>LAUTARO_______023</v>
          </cell>
          <cell r="E660" t="str">
            <v>S/E LAUTARO 23KV</v>
          </cell>
        </row>
        <row r="661">
          <cell r="A661" t="str">
            <v>LAUTARO_______066</v>
          </cell>
          <cell r="E661" t="str">
            <v>S/E LAUTARO 66KV</v>
          </cell>
        </row>
        <row r="662">
          <cell r="A662" t="str">
            <v>LAVEGA________013</v>
          </cell>
          <cell r="E662" t="str">
            <v>S/E LA VEGA 13KV</v>
          </cell>
        </row>
        <row r="663">
          <cell r="A663" t="str">
            <v>LAVEGA________066</v>
          </cell>
          <cell r="E663" t="str">
            <v>S/E LA VEGA 66KV</v>
          </cell>
        </row>
        <row r="664">
          <cell r="A664" t="str">
            <v>LA_CABANA_____033</v>
          </cell>
          <cell r="E664" t="str">
            <v>S/E LA CABAÑA 33KV</v>
          </cell>
        </row>
        <row r="665">
          <cell r="A665" t="str">
            <v>LA_CABANA_____220</v>
          </cell>
          <cell r="E665" t="str">
            <v>S/E LA CABAÑA 220KV</v>
          </cell>
        </row>
        <row r="666">
          <cell r="A666" t="str">
            <v>LA_CALERA_____013</v>
          </cell>
          <cell r="E666" t="str">
            <v>S/E LA CALERA 12KV</v>
          </cell>
        </row>
        <row r="667">
          <cell r="A667" t="str">
            <v>LA_CALERA_____044</v>
          </cell>
          <cell r="E667" t="str">
            <v>S/E LA CALERA 44KV</v>
          </cell>
        </row>
        <row r="668">
          <cell r="A668" t="str">
            <v>LA_CALERA_____110</v>
          </cell>
          <cell r="E668" t="str">
            <v>S/E LA CALERA 110KV</v>
          </cell>
        </row>
        <row r="669">
          <cell r="A669" t="str">
            <v>LA_CEBADA_____220</v>
          </cell>
          <cell r="E669" t="str">
            <v>S/E CENTRAL LA CEBADA 220KV</v>
          </cell>
        </row>
        <row r="670">
          <cell r="A670" t="str">
            <v>LA_CISTERNA___013</v>
          </cell>
          <cell r="E670" t="str">
            <v>S/E LA CISTERNA 12KV</v>
          </cell>
        </row>
        <row r="671">
          <cell r="A671" t="str">
            <v>LA_CISTERNA___110</v>
          </cell>
          <cell r="E671" t="str">
            <v>S/E LA CISTERNA 110KV</v>
          </cell>
        </row>
        <row r="672">
          <cell r="A672" t="str">
            <v>LA_DEHESA_____013</v>
          </cell>
          <cell r="E672" t="str">
            <v>S/E LA DEHESA 12KV</v>
          </cell>
        </row>
        <row r="673">
          <cell r="A673" t="str">
            <v>LA_DEHESA_____023</v>
          </cell>
          <cell r="E673" t="str">
            <v>S/E LA DEHESA 23KV</v>
          </cell>
        </row>
        <row r="674">
          <cell r="A674" t="str">
            <v>LA_DEHESA_____110</v>
          </cell>
          <cell r="E674" t="str">
            <v>S/E LA DEHESA 110KV</v>
          </cell>
        </row>
        <row r="675">
          <cell r="A675" t="str">
            <v>LA_ESTRELLA___110</v>
          </cell>
          <cell r="E675" t="str">
            <v>S/E LA ESTRELLA 110KV</v>
          </cell>
        </row>
        <row r="676">
          <cell r="A676" t="str">
            <v>LA_MINA_______066</v>
          </cell>
          <cell r="E676" t="str">
            <v>S/E CENTRAL LA MINA 66KV</v>
          </cell>
        </row>
        <row r="677">
          <cell r="A677" t="str">
            <v>LA_PINTANA2___013</v>
          </cell>
          <cell r="E677" t="str">
            <v>S/E LA PINTANA 12KV</v>
          </cell>
        </row>
        <row r="678">
          <cell r="A678" t="str">
            <v>LA_PINTANA____013</v>
          </cell>
          <cell r="E678" t="str">
            <v>S/E LA PINTANA 12KV</v>
          </cell>
        </row>
        <row r="679">
          <cell r="A679" t="str">
            <v>LA_PINTANA____110</v>
          </cell>
          <cell r="E679" t="str">
            <v>S/E LA PINTANA 110KV</v>
          </cell>
        </row>
        <row r="680">
          <cell r="A680" t="str">
            <v>LA_POLVORA____110</v>
          </cell>
          <cell r="E680" t="str">
            <v>S/E LA POLVORA 110KV</v>
          </cell>
        </row>
        <row r="681">
          <cell r="A681" t="str">
            <v>LA_POLVORA____220</v>
          </cell>
          <cell r="E681" t="str">
            <v>S/E LA POLVORA 220KV</v>
          </cell>
        </row>
        <row r="682">
          <cell r="A682" t="str">
            <v>LA_REINA______013</v>
          </cell>
          <cell r="E682" t="str">
            <v>S/E LA REINA 12KV</v>
          </cell>
        </row>
        <row r="683">
          <cell r="A683" t="str">
            <v>LA_REINA______110</v>
          </cell>
          <cell r="E683" t="str">
            <v>S/E LA REINA 110KV</v>
          </cell>
        </row>
        <row r="684">
          <cell r="A684" t="str">
            <v>LA_RUCA_______110</v>
          </cell>
          <cell r="E684" t="str">
            <v>S/E LA RUCA 110KV</v>
          </cell>
        </row>
        <row r="685">
          <cell r="A685" t="str">
            <v>LEBU2_________013</v>
          </cell>
          <cell r="E685" t="e">
            <v>#N/A</v>
          </cell>
        </row>
        <row r="686">
          <cell r="A686" t="str">
            <v>LEBU__________013</v>
          </cell>
          <cell r="E686" t="str">
            <v>S/E LEBU 13.2KV</v>
          </cell>
        </row>
        <row r="687">
          <cell r="A687" t="str">
            <v>LEBU__________066</v>
          </cell>
          <cell r="E687" t="str">
            <v>S/E LEBU 66KV</v>
          </cell>
        </row>
        <row r="688">
          <cell r="A688" t="str">
            <v>LEYDA_________013</v>
          </cell>
          <cell r="E688" t="str">
            <v>S/E LEYDA 13.2KV</v>
          </cell>
        </row>
        <row r="689">
          <cell r="A689" t="str">
            <v>LEYDA_________110</v>
          </cell>
          <cell r="E689" t="str">
            <v>S/E LEYDA 110KV</v>
          </cell>
        </row>
        <row r="690">
          <cell r="A690" t="str">
            <v>LICANCO_______013</v>
          </cell>
          <cell r="E690" t="str">
            <v>S/E LICANCO 13KV</v>
          </cell>
        </row>
        <row r="691">
          <cell r="A691" t="str">
            <v>LICANCO_______066</v>
          </cell>
          <cell r="E691" t="str">
            <v>S/E LICANCO 66KV</v>
          </cell>
        </row>
        <row r="692">
          <cell r="A692" t="str">
            <v>LICANTEN______013</v>
          </cell>
          <cell r="E692" t="str">
            <v>S/E LICANTEN 13.2KV</v>
          </cell>
        </row>
        <row r="693">
          <cell r="A693" t="str">
            <v>LICANTEN______066</v>
          </cell>
          <cell r="E693" t="str">
            <v>S/E LICANTEN 66KV</v>
          </cell>
        </row>
        <row r="694">
          <cell r="A694" t="str">
            <v>LICAN_________013</v>
          </cell>
          <cell r="E694" t="str">
            <v>S/E CENTRAL LICAN 13.2KV</v>
          </cell>
        </row>
        <row r="695">
          <cell r="A695" t="str">
            <v>LIHUEIMO______013</v>
          </cell>
          <cell r="E695" t="str">
            <v>S/E LIHUEIMO 13.2KV</v>
          </cell>
        </row>
        <row r="696">
          <cell r="A696" t="str">
            <v>LIHUEIMO______066</v>
          </cell>
          <cell r="E696" t="str">
            <v>S/E LIHUEIMO 66KV</v>
          </cell>
        </row>
        <row r="697">
          <cell r="A697" t="str">
            <v>LIN.NORTE_____013</v>
          </cell>
          <cell r="E697" t="str">
            <v>S/E LINARES NORTE 13.2KV</v>
          </cell>
        </row>
        <row r="698">
          <cell r="A698" t="str">
            <v>LIN.NORTE_____066</v>
          </cell>
          <cell r="E698" t="str">
            <v>S/E LINARES NORTE 66KV</v>
          </cell>
        </row>
        <row r="699">
          <cell r="A699" t="str">
            <v>LINARES_______066</v>
          </cell>
          <cell r="E699" t="str">
            <v>S/E LINARES 66KV</v>
          </cell>
        </row>
        <row r="700">
          <cell r="A700" t="str">
            <v>LINARES_______154</v>
          </cell>
          <cell r="E700" t="str">
            <v>S/E LINARES 154KV</v>
          </cell>
        </row>
        <row r="701">
          <cell r="A701" t="str">
            <v>LIQCAU1_______220</v>
          </cell>
          <cell r="E701" t="str">
            <v>S/E LIQCAU 220KV</v>
          </cell>
        </row>
        <row r="702">
          <cell r="A702" t="str">
            <v>LIQCAU2_______220</v>
          </cell>
          <cell r="E702" t="str">
            <v>S/E LIQCAU 220KV</v>
          </cell>
        </row>
        <row r="703">
          <cell r="A703" t="str">
            <v>LIQCAU________110</v>
          </cell>
          <cell r="E703" t="str">
            <v>S/E LIQCAU A 110KV</v>
          </cell>
        </row>
        <row r="704">
          <cell r="A704" t="str">
            <v>LIRCAY________066</v>
          </cell>
          <cell r="E704" t="str">
            <v>S/E CENTRAL LIRCAY 66KV</v>
          </cell>
        </row>
        <row r="705">
          <cell r="A705" t="str">
            <v>LIRQUEN_______015</v>
          </cell>
          <cell r="E705" t="str">
            <v>S/E LIRQUEN 15KV</v>
          </cell>
        </row>
        <row r="706">
          <cell r="A706" t="str">
            <v>LIRQUEN_______066</v>
          </cell>
          <cell r="E706" t="str">
            <v>S/E LIRQUEN 66KV</v>
          </cell>
        </row>
        <row r="707">
          <cell r="A707" t="str">
            <v>LITORAL_CTL___066</v>
          </cell>
          <cell r="E707" t="str">
            <v>S/E LITORAL CENTRAL 66KV</v>
          </cell>
        </row>
        <row r="708">
          <cell r="A708" t="str">
            <v>LLAIMA________023</v>
          </cell>
          <cell r="E708" t="str">
            <v>S/E LLAIMA 23KV</v>
          </cell>
        </row>
        <row r="709">
          <cell r="A709" t="str">
            <v>LLAIMA________066</v>
          </cell>
          <cell r="E709" t="str">
            <v>S/E LLAIMA 66KV</v>
          </cell>
        </row>
        <row r="710">
          <cell r="A710" t="str">
            <v>LLANBLANCOS___023</v>
          </cell>
          <cell r="E710" t="str">
            <v>S/E C.R. LLANOS BLANCOS 23KV</v>
          </cell>
        </row>
        <row r="711">
          <cell r="A711" t="str">
            <v>LLANBLANCOS___220</v>
          </cell>
          <cell r="E711" t="str">
            <v>S/E C.R. LLANOS BLANCOS 220KV</v>
          </cell>
        </row>
        <row r="712">
          <cell r="A712" t="str">
            <v>LLANOLLAMPOS__220</v>
          </cell>
          <cell r="E712" t="str">
            <v>S/E SECCIONADORA LLANO DE LLAMPOS 220KV</v>
          </cell>
        </row>
        <row r="713">
          <cell r="A713" t="str">
            <v>LLANOS________066</v>
          </cell>
          <cell r="E713" t="str">
            <v>S/E LLANOS 66KV</v>
          </cell>
        </row>
        <row r="714">
          <cell r="A714" t="str">
            <v>LLANOS________220</v>
          </cell>
          <cell r="E714" t="str">
            <v>S/E LLANOS 220KV</v>
          </cell>
        </row>
        <row r="715">
          <cell r="A715" t="str">
            <v>LLANQUIHUE____066</v>
          </cell>
          <cell r="E715" t="str">
            <v>S/E LLANQUIHUE 66KV</v>
          </cell>
        </row>
        <row r="716">
          <cell r="A716" t="str">
            <v>LLANQUIHUE____220</v>
          </cell>
          <cell r="E716" t="str">
            <v>S/E LLANQUIHUE 220KV</v>
          </cell>
        </row>
        <row r="717">
          <cell r="A717" t="str">
            <v>LLANTA________110</v>
          </cell>
          <cell r="E717" t="str">
            <v>S/E LLANTA 110KV</v>
          </cell>
        </row>
        <row r="718">
          <cell r="A718" t="str">
            <v>LLAYLLAY______110</v>
          </cell>
          <cell r="E718" t="e">
            <v>#N/A</v>
          </cell>
        </row>
        <row r="719">
          <cell r="A719" t="str">
            <v>LLOLLELHUE____066</v>
          </cell>
          <cell r="E719" t="str">
            <v>S/E LLOLLELHUE BP1</v>
          </cell>
        </row>
        <row r="720">
          <cell r="A720" t="str">
            <v>LOA___________023</v>
          </cell>
          <cell r="E720" t="str">
            <v>S/E EL LOA 23KV</v>
          </cell>
        </row>
        <row r="721">
          <cell r="A721" t="str">
            <v>LOA___________220</v>
          </cell>
          <cell r="E721" t="str">
            <v>S/E EL LOA 220KV</v>
          </cell>
        </row>
        <row r="722">
          <cell r="A722" t="str">
            <v>LOMACOLORADOS_023</v>
          </cell>
          <cell r="E722" t="str">
            <v>S/E CENTRAL LOMA LOS COLORADOS 23KV</v>
          </cell>
        </row>
        <row r="723">
          <cell r="A723" t="str">
            <v>LOMACOLORADOS_110</v>
          </cell>
          <cell r="E723" t="str">
            <v>S/E CENTRAL LOMA LOS COLORADOS 110KV</v>
          </cell>
        </row>
        <row r="724">
          <cell r="A724" t="str">
            <v>LOMA_ALTA_____013</v>
          </cell>
          <cell r="E724" t="str">
            <v>S/E LOMA ALTA 13KV</v>
          </cell>
        </row>
        <row r="725">
          <cell r="A725" t="str">
            <v>LOMA_ALTA_____220</v>
          </cell>
          <cell r="E725" t="str">
            <v>S/E LOMA ALTA 220KV</v>
          </cell>
        </row>
        <row r="726">
          <cell r="A726" t="str">
            <v>LOMIRANDA_____013</v>
          </cell>
          <cell r="E726" t="str">
            <v>S/E LO MIRANDA 15KV</v>
          </cell>
        </row>
        <row r="727">
          <cell r="A727" t="str">
            <v>LOMIRANDA_____066</v>
          </cell>
          <cell r="E727" t="str">
            <v>S/E LO MIRANDA 66KV</v>
          </cell>
        </row>
        <row r="728">
          <cell r="A728" t="str">
            <v>LONCOCHE2_____013</v>
          </cell>
          <cell r="E728" t="str">
            <v>S/E LONCOCHE 13.2KV</v>
          </cell>
        </row>
        <row r="729">
          <cell r="A729" t="str">
            <v>LONCOCHE______013</v>
          </cell>
          <cell r="E729" t="str">
            <v>S/E LONCOCHE 13.2KV</v>
          </cell>
        </row>
        <row r="730">
          <cell r="A730" t="str">
            <v>LONCOCHE______066</v>
          </cell>
          <cell r="E730" t="str">
            <v>S/E LONCOCHE 66KV</v>
          </cell>
        </row>
        <row r="731">
          <cell r="A731" t="str">
            <v>LONGAVI_______013</v>
          </cell>
          <cell r="E731" t="str">
            <v>S/E LONGAVI 13.2KV</v>
          </cell>
        </row>
        <row r="732">
          <cell r="A732" t="str">
            <v>LONGAVI_______066</v>
          </cell>
          <cell r="E732" t="str">
            <v>S/E LONGAVI 66KV</v>
          </cell>
        </row>
        <row r="733">
          <cell r="A733" t="str">
            <v>LORD_COCHRANE_012</v>
          </cell>
          <cell r="E733" t="str">
            <v>S/E LORD COCHRANE 12KV</v>
          </cell>
        </row>
        <row r="734">
          <cell r="A734" t="str">
            <v>LORETO________015</v>
          </cell>
          <cell r="E734" t="str">
            <v>S/E LORETO 15KV</v>
          </cell>
        </row>
        <row r="735">
          <cell r="A735" t="str">
            <v>LORETO________066</v>
          </cell>
          <cell r="E735" t="str">
            <v>S/E LORETO 66KV</v>
          </cell>
        </row>
        <row r="736">
          <cell r="A736" t="str">
            <v>LOS_ANDES_____044</v>
          </cell>
          <cell r="E736" t="str">
            <v>S/E LOS ANDES (FFCC) 44KV</v>
          </cell>
        </row>
        <row r="737">
          <cell r="A737" t="str">
            <v>LOS_DOMINICOS_013</v>
          </cell>
          <cell r="E737" t="str">
            <v>S/E LOS DOMINICOS 12KV</v>
          </cell>
        </row>
        <row r="738">
          <cell r="A738" t="str">
            <v>LOS_DOMINICOS_110</v>
          </cell>
          <cell r="E738" t="str">
            <v>S/E LOS DOMINICOS 110KV</v>
          </cell>
        </row>
        <row r="739">
          <cell r="A739" t="str">
            <v>LOS_HIERROS___006</v>
          </cell>
          <cell r="E739" t="str">
            <v>S/E CENTRAL LOS HIERROS 6.6KV</v>
          </cell>
        </row>
        <row r="740">
          <cell r="A740" t="str">
            <v>LOS_HIERROS___110</v>
          </cell>
          <cell r="E740" t="str">
            <v>S/E CENTRAL LOS HIERROS 110KV</v>
          </cell>
        </row>
        <row r="741">
          <cell r="A741" t="str">
            <v>LOS_HIERR_2___006</v>
          </cell>
          <cell r="E741" t="str">
            <v>S/E CENTRAL LOS HIERROS II 6.6KV</v>
          </cell>
        </row>
        <row r="742">
          <cell r="A742" t="str">
            <v>LOS_HIERR_2___110</v>
          </cell>
          <cell r="E742" t="str">
            <v>S/E CENTRAL LOS HIERROS II 110KV</v>
          </cell>
        </row>
        <row r="743">
          <cell r="A743" t="str">
            <v>LOS_MAQUIS____013</v>
          </cell>
          <cell r="E743" t="str">
            <v>S/E LOS MAQUIS (CGE) 15KV</v>
          </cell>
        </row>
        <row r="744">
          <cell r="A744" t="str">
            <v>LOS_MAQUIS____066</v>
          </cell>
          <cell r="E744" t="str">
            <v>S/E LOS MAQUIS (CGE) 66KV</v>
          </cell>
        </row>
        <row r="745">
          <cell r="A745" t="str">
            <v>LOS_NOTROS____220</v>
          </cell>
          <cell r="E745" t="str">
            <v>S/E LOS NOTROS 220KV</v>
          </cell>
        </row>
        <row r="746">
          <cell r="A746" t="str">
            <v>LOS_PEUMOS____066</v>
          </cell>
          <cell r="E746" t="str">
            <v>S/E LOS PEUMOS 66KV</v>
          </cell>
        </row>
        <row r="747">
          <cell r="A747" t="str">
            <v>LOS_PEUMOS____220</v>
          </cell>
          <cell r="E747" t="str">
            <v>S/E LOS PEUMOS 220KV</v>
          </cell>
        </row>
        <row r="748">
          <cell r="A748" t="str">
            <v>LOS_POETAS____066</v>
          </cell>
          <cell r="E748" t="str">
            <v>S/E LOS POETAS 66KV</v>
          </cell>
        </row>
        <row r="749">
          <cell r="A749" t="str">
            <v>LOS_SAUCES____023</v>
          </cell>
          <cell r="E749" t="str">
            <v>S/E LOS SAUCES 23KV</v>
          </cell>
        </row>
        <row r="750">
          <cell r="A750" t="str">
            <v>LOS_SAUCES____066</v>
          </cell>
          <cell r="E750" t="str">
            <v>S/E LOS SAUCES 66KV</v>
          </cell>
        </row>
        <row r="751">
          <cell r="A751" t="str">
            <v>LOS_TAMBORES__013</v>
          </cell>
          <cell r="E751" t="str">
            <v>S/E LOS TAMBORES 13.2KV</v>
          </cell>
        </row>
        <row r="752">
          <cell r="A752" t="str">
            <v>LOS_TAMBORES__066</v>
          </cell>
          <cell r="E752" t="str">
            <v>S/E LOS TAMBORES 66KV</v>
          </cell>
        </row>
        <row r="753">
          <cell r="A753" t="str">
            <v>LOS_VARONES___220</v>
          </cell>
          <cell r="E753" t="str">
            <v>S/E LOS VARONES 220KV</v>
          </cell>
        </row>
        <row r="754">
          <cell r="A754" t="str">
            <v>LOTA__________013</v>
          </cell>
          <cell r="E754" t="str">
            <v>S/E LOTA 13.2KV</v>
          </cell>
        </row>
        <row r="755">
          <cell r="A755" t="str">
            <v>LOTA__________066</v>
          </cell>
          <cell r="E755" t="str">
            <v>S/E LOTA 66KV</v>
          </cell>
        </row>
        <row r="756">
          <cell r="A756" t="str">
            <v>LO_AGUIRRE____012</v>
          </cell>
          <cell r="E756" t="str">
            <v>S/E LO AGUIRRE 12KV</v>
          </cell>
        </row>
        <row r="757">
          <cell r="A757" t="str">
            <v>LO_AGUIRRE____110</v>
          </cell>
          <cell r="E757" t="str">
            <v>S/E LO AGUIRRE 110KV</v>
          </cell>
        </row>
        <row r="758">
          <cell r="A758" t="str">
            <v>LO_AGUIRRE____220</v>
          </cell>
          <cell r="E758" t="str">
            <v>S/E SECCIONADORA LO AGUIRRE 230KV</v>
          </cell>
        </row>
        <row r="759">
          <cell r="A759" t="str">
            <v>LO_AGUIRRE____500</v>
          </cell>
          <cell r="E759" t="str">
            <v>S/E SECCIONADORA LO AGUIRRE 525KV</v>
          </cell>
        </row>
        <row r="760">
          <cell r="A760" t="str">
            <v>LO_BOZA_______013</v>
          </cell>
          <cell r="E760" t="str">
            <v>S/E LO BOZA 12.5KV</v>
          </cell>
        </row>
        <row r="761">
          <cell r="A761" t="str">
            <v>LO_BOZA_______023</v>
          </cell>
          <cell r="E761" t="str">
            <v>S/E LO BOZA 23KV</v>
          </cell>
        </row>
        <row r="762">
          <cell r="A762" t="str">
            <v>LO_BOZA_______110</v>
          </cell>
          <cell r="E762" t="str">
            <v>S/E LO BOZA 110KV</v>
          </cell>
        </row>
        <row r="763">
          <cell r="A763" t="str">
            <v>LO_ESPEJO_____110</v>
          </cell>
          <cell r="E763" t="str">
            <v>S/E LO ESPEJO (FFCC) 110KV</v>
          </cell>
        </row>
        <row r="764">
          <cell r="A764" t="str">
            <v>LO_PRADO______012</v>
          </cell>
          <cell r="E764" t="str">
            <v>S/E LO PRADO 12KV</v>
          </cell>
        </row>
        <row r="765">
          <cell r="A765" t="str">
            <v>LO_PRADO______044</v>
          </cell>
          <cell r="E765" t="str">
            <v>S/E LO PRADO 44KV</v>
          </cell>
        </row>
        <row r="766">
          <cell r="A766" t="str">
            <v>LO_PRADO______110</v>
          </cell>
          <cell r="E766" t="str">
            <v>S/E LO PRADO 110KV</v>
          </cell>
        </row>
        <row r="767">
          <cell r="A767" t="str">
            <v>LO_VALLEDOR___013</v>
          </cell>
          <cell r="E767" t="str">
            <v>S/E LO VALLEDOR 12KV</v>
          </cell>
        </row>
        <row r="768">
          <cell r="A768" t="str">
            <v>LO_VALLEDOR___110</v>
          </cell>
          <cell r="E768" t="str">
            <v>S/E LO VALLEDOR 110KV</v>
          </cell>
        </row>
        <row r="769">
          <cell r="A769" t="str">
            <v>LSECA_________220</v>
          </cell>
          <cell r="E769" t="str">
            <v>S/E LAGUNA SECA 220KV</v>
          </cell>
        </row>
        <row r="770">
          <cell r="A770" t="str">
            <v>LUCERO________066</v>
          </cell>
          <cell r="E770" t="str">
            <v>S/E LUCERO 66KV</v>
          </cell>
        </row>
        <row r="771">
          <cell r="A771" t="str">
            <v>M.BLANCOS_____023</v>
          </cell>
          <cell r="E771" t="str">
            <v>S/E MANTOS BLANCOS 23KV</v>
          </cell>
        </row>
        <row r="772">
          <cell r="A772" t="str">
            <v>M.BLANCOS_____220</v>
          </cell>
          <cell r="E772" t="str">
            <v>S/E MANTOS BLANCOS 220KV</v>
          </cell>
        </row>
        <row r="773">
          <cell r="A773" t="str">
            <v>M.DEVELASCO___013</v>
          </cell>
          <cell r="E773" t="str">
            <v>S/E MANSO DE VELASCO 15KV</v>
          </cell>
        </row>
        <row r="774">
          <cell r="A774" t="str">
            <v>M.DEVELASCO___066</v>
          </cell>
          <cell r="E774" t="str">
            <v>S/E MANSO DE VELASCO 66KV</v>
          </cell>
        </row>
        <row r="775">
          <cell r="A775" t="str">
            <v>M.DOLORES_____220</v>
          </cell>
          <cell r="E775" t="str">
            <v>TAP OFF MARIA DOLORES</v>
          </cell>
        </row>
        <row r="776">
          <cell r="A776" t="str">
            <v>M.ELENA_______220</v>
          </cell>
          <cell r="E776" t="str">
            <v>S/E MARIA ELENA 220KV</v>
          </cell>
        </row>
        <row r="777">
          <cell r="A777" t="str">
            <v>M.MELADO______154</v>
          </cell>
          <cell r="E777" t="e">
            <v>#N/A</v>
          </cell>
        </row>
        <row r="778">
          <cell r="A778" t="str">
            <v>M.PATRIA______013</v>
          </cell>
          <cell r="E778" t="str">
            <v>S/E MONTE PATRIA 13.2KV</v>
          </cell>
        </row>
        <row r="779">
          <cell r="A779" t="str">
            <v>M.PATRIA______066</v>
          </cell>
          <cell r="E779" t="str">
            <v>S/E MONTE PATRIA 66KV</v>
          </cell>
        </row>
        <row r="780">
          <cell r="A780" t="str">
            <v>M.V.CEN.______154</v>
          </cell>
          <cell r="E780" t="str">
            <v>S/E MINERA VALLE CENTRAL 154KV</v>
          </cell>
        </row>
        <row r="781">
          <cell r="A781" t="str">
            <v>MACHALI_______013</v>
          </cell>
          <cell r="E781" t="str">
            <v>S/E MACHALI 15KV</v>
          </cell>
        </row>
        <row r="782">
          <cell r="A782" t="str">
            <v>MACHALI_______066</v>
          </cell>
          <cell r="E782" t="str">
            <v>S/E MACHALI 66KV</v>
          </cell>
        </row>
        <row r="783">
          <cell r="A783" t="str">
            <v>MACUL_________013</v>
          </cell>
          <cell r="E783" t="str">
            <v>S/E MACUL 12.5KV</v>
          </cell>
        </row>
        <row r="784">
          <cell r="A784" t="str">
            <v>MACUL_________020</v>
          </cell>
          <cell r="E784" t="str">
            <v>S/E MACUL 20.4KV</v>
          </cell>
        </row>
        <row r="785">
          <cell r="A785" t="str">
            <v>MACUL_________110</v>
          </cell>
          <cell r="E785" t="str">
            <v>S/E MACUL 110KV</v>
          </cell>
        </row>
        <row r="786">
          <cell r="A786" t="str">
            <v>MAESTRANZA____013</v>
          </cell>
          <cell r="E786" t="str">
            <v>TAP MAESTRANZA 13KV</v>
          </cell>
        </row>
        <row r="787">
          <cell r="A787" t="str">
            <v>MAESTRANZA____066</v>
          </cell>
          <cell r="E787" t="str">
            <v>TAP MAESTRANZA 66KV</v>
          </cell>
        </row>
        <row r="788">
          <cell r="A788" t="str">
            <v>MAHNS_________015</v>
          </cell>
          <cell r="E788" t="str">
            <v>S/E MAHNS 15KV</v>
          </cell>
        </row>
        <row r="789">
          <cell r="A789" t="str">
            <v>MAHNS_________066</v>
          </cell>
          <cell r="E789" t="str">
            <v>S/E MAHNS 66KV</v>
          </cell>
        </row>
        <row r="790">
          <cell r="A790" t="str">
            <v>MAIPO_________110</v>
          </cell>
          <cell r="E790" t="str">
            <v>S/E MAIPO 110KV</v>
          </cell>
        </row>
        <row r="791">
          <cell r="A791" t="str">
            <v>MAIPO_________220</v>
          </cell>
          <cell r="E791" t="str">
            <v>S/E MAIPO 220KV</v>
          </cell>
        </row>
        <row r="792">
          <cell r="A792" t="str">
            <v>MAIPU_________013</v>
          </cell>
          <cell r="E792" t="str">
            <v>S/E MAIPU 12KV</v>
          </cell>
        </row>
        <row r="793">
          <cell r="A793" t="str">
            <v>MAIPU_________110</v>
          </cell>
          <cell r="E793" t="str">
            <v>S/E MAIPU 110KV</v>
          </cell>
        </row>
        <row r="794">
          <cell r="A794" t="str">
            <v>MAITENCILLO___110</v>
          </cell>
          <cell r="E794" t="str">
            <v>S/E MAITENCILLO 110KV</v>
          </cell>
        </row>
        <row r="795">
          <cell r="A795" t="str">
            <v>MAITENCILLO___220</v>
          </cell>
          <cell r="E795" t="str">
            <v>S/E MAITENCILLO 220KV</v>
          </cell>
        </row>
        <row r="796">
          <cell r="A796" t="str">
            <v>MAITENES______020</v>
          </cell>
          <cell r="E796" t="str">
            <v>S/E PARQUE EOLICO EL MAITEN 23KV</v>
          </cell>
        </row>
        <row r="797">
          <cell r="A797" t="str">
            <v>MAITENES______110</v>
          </cell>
          <cell r="E797" t="str">
            <v>S/E CENTRAL MAITENES 110KV</v>
          </cell>
        </row>
        <row r="798">
          <cell r="A798" t="str">
            <v>MALGARIDA_____220</v>
          </cell>
          <cell r="E798" t="str">
            <v>S/E MALGARIDA 220KV</v>
          </cell>
        </row>
        <row r="799">
          <cell r="A799" t="str">
            <v>MALLOA________013</v>
          </cell>
          <cell r="E799" t="str">
            <v>S/E MALLOA 15KV</v>
          </cell>
        </row>
        <row r="800">
          <cell r="A800" t="str">
            <v>MALLOA________066</v>
          </cell>
          <cell r="E800" t="str">
            <v>S/E MALLOA 66KV</v>
          </cell>
        </row>
        <row r="801">
          <cell r="A801" t="str">
            <v>MALLOA________154</v>
          </cell>
          <cell r="E801" t="str">
            <v>S/E MALLOA NUEVA 154KV</v>
          </cell>
        </row>
        <row r="802">
          <cell r="A802" t="str">
            <v>MALLOCO_______013</v>
          </cell>
          <cell r="E802" t="str">
            <v>S/E MALLOCO 12KV</v>
          </cell>
        </row>
        <row r="803">
          <cell r="A803" t="str">
            <v>MALLOCO_______110</v>
          </cell>
          <cell r="E803" t="str">
            <v>S/E MALLOCO 110KV</v>
          </cell>
        </row>
        <row r="804">
          <cell r="A804" t="str">
            <v>MAMPIL________220</v>
          </cell>
          <cell r="E804" t="str">
            <v>S/E CENTRAL MAMPIL 220KV</v>
          </cell>
        </row>
        <row r="805">
          <cell r="A805" t="str">
            <v>MANDINGA______013</v>
          </cell>
          <cell r="E805" t="str">
            <v>S/E MANDINGA 13.2KV</v>
          </cell>
        </row>
        <row r="806">
          <cell r="A806" t="str">
            <v>MANDINGA______066</v>
          </cell>
          <cell r="E806" t="str">
            <v>S/E MANDINGA 66KV</v>
          </cell>
        </row>
        <row r="807">
          <cell r="A807" t="str">
            <v>MANQUEHUE_____066</v>
          </cell>
          <cell r="E807" t="str">
            <v>S/E MANQUEHUE 66KV</v>
          </cell>
        </row>
        <row r="808">
          <cell r="A808" t="str">
            <v>MANTILHUE_____110</v>
          </cell>
          <cell r="E808" t="str">
            <v>S/E MANTILHUE 110KV</v>
          </cell>
        </row>
        <row r="809">
          <cell r="A809" t="str">
            <v>MAPAL_________154</v>
          </cell>
          <cell r="E809" t="str">
            <v>S/E MAPAL 154KV</v>
          </cell>
        </row>
        <row r="810">
          <cell r="A810" t="str">
            <v>MARBELLA______013</v>
          </cell>
          <cell r="E810" t="str">
            <v>S/E MARBELLA 13.2KV</v>
          </cell>
        </row>
        <row r="811">
          <cell r="A811" t="str">
            <v>MARBELLA______110</v>
          </cell>
          <cell r="E811" t="str">
            <v>S/E MARBELLA 110KV</v>
          </cell>
        </row>
        <row r="812">
          <cell r="A812" t="str">
            <v>MARCHIHUE_____013</v>
          </cell>
          <cell r="E812" t="str">
            <v>S/E MARCHIGÜE 13.2KV</v>
          </cell>
        </row>
        <row r="813">
          <cell r="A813" t="str">
            <v>MARCHIHUE_____066</v>
          </cell>
          <cell r="E813" t="str">
            <v>S/E MARCHIGÜE 66KV</v>
          </cell>
        </row>
        <row r="814">
          <cell r="A814" t="str">
            <v>MARGA_MARGA___013</v>
          </cell>
          <cell r="E814" t="str">
            <v>S/E MARGA MARGA 13.2KV</v>
          </cell>
        </row>
        <row r="815">
          <cell r="A815" t="str">
            <v>MARGA_MARGA___110</v>
          </cell>
          <cell r="E815" t="str">
            <v>S/E MARGA MARGA 110KV</v>
          </cell>
        </row>
        <row r="816">
          <cell r="A816" t="str">
            <v>MARIQUINA_____023</v>
          </cell>
          <cell r="E816" t="str">
            <v>S/E MARIQUINA 23KV</v>
          </cell>
        </row>
        <row r="817">
          <cell r="A817" t="str">
            <v>MARIQUINA_____220</v>
          </cell>
          <cell r="E817" t="str">
            <v>S/E MARIQUINA 220KV</v>
          </cell>
        </row>
        <row r="818">
          <cell r="A818" t="str">
            <v>MARISCAL______023</v>
          </cell>
          <cell r="E818" t="str">
            <v>S/E MARISCAL 23KV</v>
          </cell>
        </row>
        <row r="819">
          <cell r="A819" t="str">
            <v>MARISCAL______110</v>
          </cell>
          <cell r="E819" t="str">
            <v>S/E MARISCAL 110KV</v>
          </cell>
        </row>
        <row r="820">
          <cell r="A820" t="str">
            <v>MARQUESA______023</v>
          </cell>
          <cell r="E820" t="str">
            <v>S/E MARQUESA</v>
          </cell>
        </row>
        <row r="821">
          <cell r="A821" t="str">
            <v>MARQUESA______066</v>
          </cell>
          <cell r="E821" t="str">
            <v>S/E MARQUESA</v>
          </cell>
        </row>
        <row r="822">
          <cell r="A822" t="str">
            <v>MASISA________066</v>
          </cell>
          <cell r="E822" t="str">
            <v>S/E MASISA 66KV</v>
          </cell>
        </row>
        <row r="823">
          <cell r="A823" t="str">
            <v>MATILLA_______220</v>
          </cell>
          <cell r="E823" t="str">
            <v>S/E MATILLA 220KV</v>
          </cell>
        </row>
        <row r="824">
          <cell r="A824" t="str">
            <v>MAULE_________015</v>
          </cell>
          <cell r="E824" t="str">
            <v>S/E MAULE 15KV</v>
          </cell>
        </row>
        <row r="825">
          <cell r="A825" t="str">
            <v>MAULE_________066</v>
          </cell>
          <cell r="E825" t="str">
            <v>S/E MAULE 66KV</v>
          </cell>
        </row>
        <row r="826">
          <cell r="A826" t="str">
            <v>MAULE_________154</v>
          </cell>
          <cell r="E826" t="str">
            <v>S/E MAULE 154KV</v>
          </cell>
        </row>
        <row r="827">
          <cell r="A827" t="str">
            <v>MAULE_________220</v>
          </cell>
          <cell r="E827" t="str">
            <v>S/E MAULE 220KV</v>
          </cell>
        </row>
        <row r="828">
          <cell r="A828" t="str">
            <v>MAYACA________013</v>
          </cell>
          <cell r="E828" t="str">
            <v>S/E MAYACA 13.2KV</v>
          </cell>
        </row>
        <row r="829">
          <cell r="A829" t="str">
            <v>MAYACA________110</v>
          </cell>
          <cell r="E829" t="str">
            <v>S/E MAYACA 110KV</v>
          </cell>
        </row>
        <row r="830">
          <cell r="A830" t="str">
            <v>MEJILLONES____013</v>
          </cell>
          <cell r="E830" t="str">
            <v>S/E MEJILLONES 13.8KV</v>
          </cell>
        </row>
        <row r="831">
          <cell r="A831" t="str">
            <v>MEJILLONES____023</v>
          </cell>
          <cell r="E831" t="str">
            <v>S/E MEJILLONES 23KV</v>
          </cell>
        </row>
        <row r="832">
          <cell r="A832" t="str">
            <v>MEJILLONES____110</v>
          </cell>
          <cell r="E832" t="str">
            <v>S/E MEJILLONES 110KV</v>
          </cell>
        </row>
        <row r="833">
          <cell r="A833" t="str">
            <v>MEJILLONES____220</v>
          </cell>
          <cell r="E833" t="str">
            <v>S/E MEJILLONES 220KV</v>
          </cell>
        </row>
        <row r="834">
          <cell r="A834" t="str">
            <v>MELIPEUCO_____023</v>
          </cell>
          <cell r="E834" t="str">
            <v>S/E MELIPEUCO 23KV</v>
          </cell>
        </row>
        <row r="835">
          <cell r="A835" t="str">
            <v>MELIPEUCO_____110</v>
          </cell>
          <cell r="E835" t="str">
            <v>S/E MELIPEUCO 110KV</v>
          </cell>
        </row>
        <row r="836">
          <cell r="A836" t="str">
            <v>MELIPILLA_____013</v>
          </cell>
          <cell r="E836" t="str">
            <v>S/E BAJO MELIPILLA 13.2KV</v>
          </cell>
        </row>
        <row r="837">
          <cell r="A837" t="str">
            <v>MELIPILLA_____066</v>
          </cell>
          <cell r="E837" t="str">
            <v>S/E BAJO MELIPILLA 66KV</v>
          </cell>
        </row>
        <row r="838">
          <cell r="A838" t="str">
            <v>MELIPILLA_____110</v>
          </cell>
          <cell r="E838" t="str">
            <v>S/E BAJO MELIPILLA 110KV</v>
          </cell>
        </row>
        <row r="839">
          <cell r="A839" t="str">
            <v>MELIPULLI_____023</v>
          </cell>
          <cell r="E839" t="str">
            <v>S/E MELIPULLI 23KV</v>
          </cell>
        </row>
        <row r="840">
          <cell r="A840" t="str">
            <v>MELIPULLI_____066</v>
          </cell>
          <cell r="E840" t="str">
            <v>S/E MELIPULLI 66KV</v>
          </cell>
        </row>
        <row r="841">
          <cell r="A841" t="str">
            <v>MELIPULLI_____110</v>
          </cell>
          <cell r="E841" t="str">
            <v>S/E MELIPULLI 110KV</v>
          </cell>
        </row>
        <row r="842">
          <cell r="A842" t="str">
            <v>MELIPULLI_____220</v>
          </cell>
          <cell r="E842" t="str">
            <v xml:space="preserve">S/E MELIPULLI 220KV </v>
          </cell>
        </row>
        <row r="843">
          <cell r="A843" t="str">
            <v>METRENCO______066</v>
          </cell>
          <cell r="E843" t="str">
            <v>S/E METRENCO (FFCC) 66KV</v>
          </cell>
        </row>
        <row r="844">
          <cell r="A844" t="str">
            <v>METRO_________020</v>
          </cell>
          <cell r="E844" t="str">
            <v>S/E METRO 20KV</v>
          </cell>
        </row>
        <row r="845">
          <cell r="A845" t="str">
            <v>METRO_________110</v>
          </cell>
          <cell r="E845" t="str">
            <v>S/E METRO BARRA 110KV</v>
          </cell>
        </row>
        <row r="846">
          <cell r="A846" t="str">
            <v>MINERO________110</v>
          </cell>
          <cell r="E846" t="str">
            <v>S/E MINERO 115KV</v>
          </cell>
        </row>
        <row r="847">
          <cell r="A847" t="str">
            <v>MINERO________220</v>
          </cell>
          <cell r="E847" t="str">
            <v>S/E MINERO 220KV</v>
          </cell>
        </row>
        <row r="848">
          <cell r="A848" t="str">
            <v>MININCO_______220</v>
          </cell>
          <cell r="E848" t="str">
            <v>S/E MININCO 220KV</v>
          </cell>
        </row>
        <row r="849">
          <cell r="A849" t="str">
            <v>MINSAL________110</v>
          </cell>
          <cell r="E849" t="str">
            <v>S/E MINSAL 110KV</v>
          </cell>
        </row>
        <row r="850">
          <cell r="A850" t="str">
            <v>MIRAFLORES2___013</v>
          </cell>
          <cell r="E850" t="str">
            <v>S/E MIRAFLORES 12KV</v>
          </cell>
        </row>
        <row r="851">
          <cell r="A851" t="str">
            <v>MIRAFLORES____013</v>
          </cell>
          <cell r="E851" t="str">
            <v>S/E MIRAFLORES 12KV</v>
          </cell>
        </row>
        <row r="852">
          <cell r="A852" t="str">
            <v>MIRAFLORES____110</v>
          </cell>
          <cell r="E852" t="str">
            <v>S/E MIRAFLORES 110KV</v>
          </cell>
        </row>
        <row r="853">
          <cell r="A853" t="str">
            <v>MIRAJE________220</v>
          </cell>
          <cell r="E853" t="str">
            <v>S/E MIRAJE 220KV</v>
          </cell>
        </row>
        <row r="854">
          <cell r="A854" t="str">
            <v>MMH___________220</v>
          </cell>
          <cell r="E854" t="str">
            <v>S/E MMH 220KV</v>
          </cell>
        </row>
        <row r="855">
          <cell r="A855" t="str">
            <v>MOCHO_________023</v>
          </cell>
          <cell r="E855" t="str">
            <v>S/E CENTRAL MOCHO 23KV</v>
          </cell>
        </row>
        <row r="856">
          <cell r="A856" t="str">
            <v>MOCHO_________110</v>
          </cell>
          <cell r="E856" t="str">
            <v>S/E MOCHO 110KV</v>
          </cell>
        </row>
        <row r="857">
          <cell r="A857" t="str">
            <v>MOLINA________013</v>
          </cell>
          <cell r="E857" t="str">
            <v>S/E MOLINA 15KV</v>
          </cell>
        </row>
        <row r="858">
          <cell r="A858" t="str">
            <v>MOLINA________066</v>
          </cell>
          <cell r="E858" t="str">
            <v>S/E MOLINA 66KV</v>
          </cell>
        </row>
        <row r="859">
          <cell r="A859" t="str">
            <v>MOLINOS_______110</v>
          </cell>
          <cell r="E859" t="str">
            <v>S/E LOS MOLINOS 110KV</v>
          </cell>
        </row>
        <row r="860">
          <cell r="A860" t="str">
            <v>MOLLES________066</v>
          </cell>
          <cell r="E860" t="str">
            <v xml:space="preserve">S/E LOS MOLLES 66KV </v>
          </cell>
        </row>
        <row r="861">
          <cell r="A861" t="str">
            <v>MOLYCOP_______220</v>
          </cell>
          <cell r="E861" t="str">
            <v>S/E MOLYCOP 220KV</v>
          </cell>
        </row>
        <row r="862">
          <cell r="A862" t="str">
            <v>MONTENEGRO____013</v>
          </cell>
          <cell r="E862" t="str">
            <v>S/E MONTENEGRO 13.2KV</v>
          </cell>
        </row>
        <row r="863">
          <cell r="A863" t="str">
            <v>MONTENEGRO____066</v>
          </cell>
          <cell r="E863" t="str">
            <v>S/E MONTENEGRO 66KV</v>
          </cell>
        </row>
        <row r="864">
          <cell r="A864" t="str">
            <v>MONTENEGRO____154</v>
          </cell>
          <cell r="E864" t="str">
            <v>S/E MONTENEGRO 154KV</v>
          </cell>
        </row>
        <row r="865">
          <cell r="A865" t="str">
            <v>MONTERRICO____013</v>
          </cell>
          <cell r="E865" t="str">
            <v>S/E MONTERRICO 13.8KV</v>
          </cell>
        </row>
        <row r="866">
          <cell r="A866" t="str">
            <v>MONTERRICO____066</v>
          </cell>
          <cell r="E866" t="str">
            <v>S/E MONTERRICO 66KV</v>
          </cell>
        </row>
        <row r="867">
          <cell r="A867" t="str">
            <v>MONTERRICO____154</v>
          </cell>
          <cell r="E867" t="str">
            <v>S/E MONTERRICO 154KV</v>
          </cell>
        </row>
        <row r="868">
          <cell r="A868" t="str">
            <v>MONTE_MINA1___220</v>
          </cell>
          <cell r="E868" t="str">
            <v>S/E MONTE MINA 220KV</v>
          </cell>
        </row>
        <row r="869">
          <cell r="A869" t="str">
            <v>MONTE_MINA2___220</v>
          </cell>
          <cell r="E869" t="str">
            <v>S/E MONTE MINA 220KV</v>
          </cell>
        </row>
        <row r="870">
          <cell r="A870" t="str">
            <v>MULCHEN_______220</v>
          </cell>
          <cell r="E870" t="str">
            <v>S/E MULCHEN 220KV</v>
          </cell>
        </row>
        <row r="871">
          <cell r="A871" t="str">
            <v>N.CARDONES____220</v>
          </cell>
          <cell r="E871" t="str">
            <v>S/E NUEVA CARDONES 220KV</v>
          </cell>
        </row>
        <row r="872">
          <cell r="A872" t="str">
            <v>N.CARDONES____500</v>
          </cell>
          <cell r="E872" t="str">
            <v>S/E NUEVA CARDONES 500KV</v>
          </cell>
        </row>
        <row r="873">
          <cell r="A873" t="str">
            <v>N.MAITENCILLO_220</v>
          </cell>
          <cell r="E873" t="str">
            <v>S/E NUEVA MAITENCILLO 220KV</v>
          </cell>
        </row>
        <row r="874">
          <cell r="A874" t="str">
            <v>N.MAITENCILLO_500</v>
          </cell>
          <cell r="E874" t="str">
            <v>S/E NUEVA MAITENCILLO 500KV</v>
          </cell>
        </row>
        <row r="875">
          <cell r="A875" t="str">
            <v>N.P.AZUCAR____220</v>
          </cell>
          <cell r="E875" t="str">
            <v>S/E NUEVA PAN DE AZUCAR 220KV</v>
          </cell>
        </row>
        <row r="876">
          <cell r="A876" t="str">
            <v>N.P.AZUCAR____500</v>
          </cell>
          <cell r="E876" t="str">
            <v>S/E NUEVA PAN DE AZUCAR 500KV</v>
          </cell>
        </row>
        <row r="877">
          <cell r="A877" t="str">
            <v>N.PICHIRROPUL_066</v>
          </cell>
          <cell r="E877" t="str">
            <v>S/E NUEVA PICHIRROPULLI 66KV</v>
          </cell>
        </row>
        <row r="878">
          <cell r="A878" t="str">
            <v>N.PICHIRROPUL_220</v>
          </cell>
          <cell r="E878" t="str">
            <v>S/E NUEVA PICHIRROPULLI 220KV</v>
          </cell>
        </row>
        <row r="879">
          <cell r="A879" t="str">
            <v>N.POZOALMONTE_220</v>
          </cell>
          <cell r="E879" t="str">
            <v>S/E POZO ALMONTE 220KV</v>
          </cell>
        </row>
        <row r="880">
          <cell r="A880" t="str">
            <v>N.VICTORIA____220</v>
          </cell>
          <cell r="E880" t="str">
            <v>S/E TAP OFF NUEVA VICTORIA 220KV</v>
          </cell>
        </row>
        <row r="881">
          <cell r="A881" t="str">
            <v>N.ZALDIVAR____220</v>
          </cell>
          <cell r="E881" t="str">
            <v>S/E NUEVA ZALDIVAR 220KV</v>
          </cell>
        </row>
        <row r="882">
          <cell r="A882" t="str">
            <v>NACIMIENTO____220</v>
          </cell>
          <cell r="E882" t="str">
            <v>S/E NACIMIENTO 220KV</v>
          </cell>
        </row>
        <row r="883">
          <cell r="A883" t="str">
            <v>NAHUELBUTA____013</v>
          </cell>
          <cell r="E883" t="str">
            <v>S/E NAHUELBUTA 13.2KV</v>
          </cell>
        </row>
        <row r="884">
          <cell r="A884" t="str">
            <v>NAHUELBUTA____023</v>
          </cell>
          <cell r="E884" t="str">
            <v>S/E NAHUELBUTA 23KV</v>
          </cell>
        </row>
        <row r="885">
          <cell r="A885" t="str">
            <v>NAHUELBUTA____066</v>
          </cell>
          <cell r="E885" t="str">
            <v>S/E NAHUELBUTA 66KV</v>
          </cell>
        </row>
        <row r="886">
          <cell r="A886" t="str">
            <v>NALCAS________023</v>
          </cell>
          <cell r="E886" t="str">
            <v>S/E CENTRAL NALCAS 23KV</v>
          </cell>
        </row>
        <row r="887">
          <cell r="A887" t="str">
            <v>NANCAGUA______013</v>
          </cell>
          <cell r="E887" t="str">
            <v>S/E NANCAGUA 13.2KV</v>
          </cell>
        </row>
        <row r="888">
          <cell r="A888" t="str">
            <v>NANCAGUA______066</v>
          </cell>
          <cell r="E888" t="str">
            <v>S/E NANCAGUA 66KV</v>
          </cell>
        </row>
        <row r="889">
          <cell r="A889" t="str">
            <v>NECSA_________066</v>
          </cell>
          <cell r="E889" t="e">
            <v>#N/A</v>
          </cell>
        </row>
        <row r="890">
          <cell r="A890" t="str">
            <v>NEGRA_________023</v>
          </cell>
          <cell r="E890" t="str">
            <v>S/E TAP OFF LA NEGRA 23KV</v>
          </cell>
        </row>
        <row r="891">
          <cell r="A891" t="str">
            <v>NEGRA_________110</v>
          </cell>
          <cell r="E891" t="str">
            <v>S/E TAP OFF LA NEGRA 110KV</v>
          </cell>
        </row>
        <row r="892">
          <cell r="A892" t="str">
            <v>NEGRETE_______023</v>
          </cell>
          <cell r="E892" t="str">
            <v>S/E NEGRETE 23KV</v>
          </cell>
        </row>
        <row r="893">
          <cell r="A893" t="str">
            <v>NEGRETE_______066</v>
          </cell>
          <cell r="E893" t="str">
            <v>S/E NEGRETE 66KV</v>
          </cell>
        </row>
        <row r="894">
          <cell r="A894" t="str">
            <v>NEPTUNO_______220</v>
          </cell>
          <cell r="E894" t="str">
            <v>S/E NEPTUNO 220KV</v>
          </cell>
        </row>
        <row r="895">
          <cell r="A895" t="str">
            <v>NIQUEN________066</v>
          </cell>
          <cell r="E895" t="str">
            <v>S/E NIQUEN (FFCC) 66KV</v>
          </cell>
        </row>
        <row r="896">
          <cell r="A896" t="str">
            <v>NIRIVILO______023</v>
          </cell>
          <cell r="E896" t="str">
            <v>S/E NIRIVILO 23KV</v>
          </cell>
        </row>
        <row r="897">
          <cell r="A897" t="str">
            <v>NIRIVILO______066</v>
          </cell>
          <cell r="E897" t="str">
            <v>S/E NIRIVILO 66KV</v>
          </cell>
        </row>
        <row r="898">
          <cell r="A898" t="str">
            <v>NOGALES_______220</v>
          </cell>
          <cell r="E898" t="str">
            <v>S/E NOGALES 220KV</v>
          </cell>
        </row>
        <row r="899">
          <cell r="A899" t="str">
            <v>NORGENER______220</v>
          </cell>
          <cell r="E899" t="str">
            <v>S/E NORGENER 220KV</v>
          </cell>
        </row>
        <row r="900">
          <cell r="A900" t="str">
            <v>NPANQUEHUE____013</v>
          </cell>
          <cell r="E900" t="str">
            <v>S/E NUEVA PANQUEHUE 12KV</v>
          </cell>
        </row>
        <row r="901">
          <cell r="A901" t="str">
            <v>NPANQUEHUE____110</v>
          </cell>
          <cell r="E901" t="str">
            <v>S/E NUEVA PANQUEHUE 110KV</v>
          </cell>
        </row>
        <row r="902">
          <cell r="A902" t="str">
            <v>NUEVA_CHUQUI__220</v>
          </cell>
          <cell r="E902" t="str">
            <v>S/E NUEVA CHUQUICAMATA 220KV</v>
          </cell>
        </row>
        <row r="903">
          <cell r="A903" t="str">
            <v>NUEVA_GUINDO__066</v>
          </cell>
          <cell r="E903" t="e">
            <v>#N/A</v>
          </cell>
        </row>
        <row r="904">
          <cell r="A904" t="str">
            <v>NUEVA_GUINDO__220</v>
          </cell>
          <cell r="E904" t="e">
            <v>#N/A</v>
          </cell>
        </row>
        <row r="905">
          <cell r="A905" t="str">
            <v>NVALAMPA______220</v>
          </cell>
          <cell r="E905" t="str">
            <v>S/E NUEVA LAMPA 220KV</v>
          </cell>
        </row>
        <row r="906">
          <cell r="A906" t="str">
            <v>NVA_ALDEA3____015</v>
          </cell>
          <cell r="E906" t="str">
            <v>S/E NUEVA ALDEA 15KV</v>
          </cell>
        </row>
        <row r="907">
          <cell r="A907" t="str">
            <v>NVA_ANCUD_____220</v>
          </cell>
          <cell r="E907" t="str">
            <v>S/E NUEVA ANCUD 220KV</v>
          </cell>
        </row>
        <row r="908">
          <cell r="A908" t="str">
            <v>NVA_P.MONTT___220</v>
          </cell>
          <cell r="E908" t="e">
            <v>#N/A</v>
          </cell>
        </row>
        <row r="909">
          <cell r="A909" t="str">
            <v>OASIS_________220</v>
          </cell>
          <cell r="E909" t="str">
            <v>S/E OASIS 220KV</v>
          </cell>
        </row>
        <row r="910">
          <cell r="A910" t="str">
            <v>OCHAGAVIA_____012</v>
          </cell>
          <cell r="E910" t="str">
            <v>S/E OCHAGAVIA 12KV</v>
          </cell>
        </row>
        <row r="911">
          <cell r="A911" t="str">
            <v>OCHAGAVIA_____110</v>
          </cell>
          <cell r="E911" t="str">
            <v>S/E OCHAGAVIA 110KV</v>
          </cell>
        </row>
        <row r="912">
          <cell r="A912" t="str">
            <v>OESTE_________110</v>
          </cell>
          <cell r="E912" t="str">
            <v>S/E TAP OFF OESTE 110KV</v>
          </cell>
        </row>
        <row r="913">
          <cell r="A913" t="str">
            <v>OESTE_________220</v>
          </cell>
          <cell r="E913" t="str">
            <v>S/E TAP OFF OESTE 220KV</v>
          </cell>
        </row>
        <row r="914">
          <cell r="A914" t="str">
            <v>OGP1__________220</v>
          </cell>
          <cell r="E914" t="str">
            <v>S/E OGP1 220KV</v>
          </cell>
        </row>
        <row r="915">
          <cell r="A915" t="str">
            <v>OHIGGINS______220</v>
          </cell>
          <cell r="E915" t="str">
            <v>S/E O'HIGGINS 220KV</v>
          </cell>
        </row>
        <row r="916">
          <cell r="A916" t="str">
            <v>OSORNO________013</v>
          </cell>
          <cell r="E916" t="str">
            <v>S/E OSORNO 13.8KV</v>
          </cell>
        </row>
        <row r="917">
          <cell r="A917" t="str">
            <v>OSORNO________066</v>
          </cell>
          <cell r="E917" t="str">
            <v>S/E OSORNO 66KV</v>
          </cell>
        </row>
        <row r="918">
          <cell r="A918" t="str">
            <v>OVALLE________013</v>
          </cell>
          <cell r="E918" t="str">
            <v>S/E OVALLE 13KV</v>
          </cell>
        </row>
        <row r="919">
          <cell r="A919" t="str">
            <v>OVALLE________023</v>
          </cell>
          <cell r="E919" t="str">
            <v>S/E OVALLE 23KV</v>
          </cell>
        </row>
        <row r="920">
          <cell r="A920" t="str">
            <v>OVALLE________066</v>
          </cell>
          <cell r="E920" t="str">
            <v>S/E OVALLE 66KV</v>
          </cell>
        </row>
        <row r="921">
          <cell r="A921" t="str">
            <v>OVALLE________110</v>
          </cell>
          <cell r="E921" t="str">
            <v xml:space="preserve">S/E OVALLE 220KV </v>
          </cell>
        </row>
        <row r="922">
          <cell r="A922" t="str">
            <v>OXIDOS________110</v>
          </cell>
          <cell r="E922" t="str">
            <v>S/E PLANTA OXIDO 33KV</v>
          </cell>
        </row>
        <row r="923">
          <cell r="A923" t="str">
            <v>OXY___________154</v>
          </cell>
          <cell r="E923" t="str">
            <v>S/E OXY 154KV</v>
          </cell>
        </row>
        <row r="924">
          <cell r="A924" t="str">
            <v>P.ALMONTE1____013</v>
          </cell>
          <cell r="E924" t="str">
            <v>S/E POZO ALMONTE 13.8KV</v>
          </cell>
        </row>
        <row r="925">
          <cell r="A925" t="str">
            <v>P.ALMONTE2____013</v>
          </cell>
          <cell r="E925" t="str">
            <v>S/E POZO ALMONTE 13.8KV</v>
          </cell>
        </row>
        <row r="926">
          <cell r="A926" t="str">
            <v>P.ALMONTE_____023</v>
          </cell>
          <cell r="E926" t="str">
            <v>S/E POZO ALMONTE 23KV</v>
          </cell>
        </row>
        <row r="927">
          <cell r="A927" t="str">
            <v>P.ALMONTE_____066</v>
          </cell>
          <cell r="E927" t="str">
            <v>S/E POZO ALMONTE 66KV</v>
          </cell>
        </row>
        <row r="928">
          <cell r="A928" t="str">
            <v>P.ALMONTE_____110</v>
          </cell>
          <cell r="E928" t="str">
            <v>S/E POZO ALMONTE 110KV</v>
          </cell>
        </row>
        <row r="929">
          <cell r="A929" t="str">
            <v>P.ALMONTE_____220</v>
          </cell>
          <cell r="E929" t="str">
            <v>S/E POZO ALMONTE 220KV</v>
          </cell>
        </row>
        <row r="930">
          <cell r="A930" t="str">
            <v>P.ALTO________013</v>
          </cell>
          <cell r="E930" t="str">
            <v>S/E PUENTE ALTO (TEC) 12KV</v>
          </cell>
        </row>
        <row r="931">
          <cell r="A931" t="str">
            <v>P.ALTO________110</v>
          </cell>
          <cell r="E931" t="str">
            <v>S/E PUENTE ALTO 110KV</v>
          </cell>
        </row>
        <row r="932">
          <cell r="A932" t="str">
            <v>P.ANCHA_______013</v>
          </cell>
          <cell r="E932" t="str">
            <v>S/E PLAYA ANCHA 12KV</v>
          </cell>
        </row>
        <row r="933">
          <cell r="A933" t="str">
            <v>P.ANCHA_______110</v>
          </cell>
          <cell r="E933" t="str">
            <v>S/E PLAYA ANCHA 110KV</v>
          </cell>
        </row>
        <row r="934">
          <cell r="A934" t="str">
            <v>P.AZUCAR______013</v>
          </cell>
          <cell r="E934" t="str">
            <v>S/E PAN DE AZUCAR 13.2KV</v>
          </cell>
        </row>
        <row r="935">
          <cell r="A935" t="str">
            <v>P.AZUCAR______066</v>
          </cell>
          <cell r="E935" t="str">
            <v>S/E PAN DE AZUCAR 66KV</v>
          </cell>
        </row>
        <row r="936">
          <cell r="A936" t="str">
            <v>P.AZUCAR______110</v>
          </cell>
          <cell r="E936" t="str">
            <v>S/E PAN DE AZUCAR 110KV</v>
          </cell>
        </row>
        <row r="937">
          <cell r="A937" t="str">
            <v>P.AZUCAR______220</v>
          </cell>
          <cell r="E937" t="str">
            <v>S/E PAN DE AZUCAR 220KV</v>
          </cell>
        </row>
        <row r="938">
          <cell r="A938" t="str">
            <v>P.COLORADA____220</v>
          </cell>
          <cell r="E938" t="str">
            <v>S/E PUNTA COLORADA 220KV</v>
          </cell>
        </row>
        <row r="939">
          <cell r="A939" t="str">
            <v>P.CORTES1_____154</v>
          </cell>
          <cell r="E939" t="str">
            <v>S/E PUNTA DE CORTES 154KV</v>
          </cell>
        </row>
        <row r="940">
          <cell r="A940" t="str">
            <v>P.CORTES2_____154</v>
          </cell>
          <cell r="E940" t="str">
            <v>S/E PUNTA DE CORTES 154KV</v>
          </cell>
        </row>
        <row r="941">
          <cell r="A941" t="str">
            <v>P.CORTES______015</v>
          </cell>
          <cell r="E941" t="str">
            <v>S/E PUNTA DE CORTES 15KV</v>
          </cell>
        </row>
        <row r="942">
          <cell r="A942" t="str">
            <v>P.CORTES______066</v>
          </cell>
          <cell r="E942" t="str">
            <v>S/E PUNTA DE CORTES 66KV</v>
          </cell>
        </row>
        <row r="943">
          <cell r="A943" t="str">
            <v>P.HURTADO_____023</v>
          </cell>
          <cell r="E943" t="str">
            <v>S/E PADRE HURTADO 23KV</v>
          </cell>
        </row>
        <row r="944">
          <cell r="A944" t="str">
            <v>P.HURTADO_____110</v>
          </cell>
          <cell r="E944" t="str">
            <v>S/E PADRE HURTADO 110KV</v>
          </cell>
        </row>
        <row r="945">
          <cell r="A945" t="str">
            <v>P.MONTT_______023</v>
          </cell>
          <cell r="E945" t="str">
            <v>S/E PUERTO MONTT (STS) 23KV</v>
          </cell>
        </row>
        <row r="946">
          <cell r="A946" t="str">
            <v>P.MONTT_______220</v>
          </cell>
          <cell r="E946" t="str">
            <v>S/E PUERTO MONTT 220KV</v>
          </cell>
        </row>
        <row r="947">
          <cell r="A947" t="str">
            <v>P.VARAS_______013</v>
          </cell>
          <cell r="E947" t="str">
            <v>S/E PUERTO VARAS 13.8KV</v>
          </cell>
        </row>
        <row r="948">
          <cell r="A948" t="str">
            <v>P.VARAS_______023</v>
          </cell>
          <cell r="E948" t="str">
            <v>S/E PUERTO VARAS 23KV</v>
          </cell>
        </row>
        <row r="949">
          <cell r="A949" t="str">
            <v>P.VARAS_______066</v>
          </cell>
          <cell r="E949" t="str">
            <v>S/E PUERTO VARAS 66KV</v>
          </cell>
        </row>
        <row r="950">
          <cell r="A950" t="str">
            <v>PACHACAMA1____110</v>
          </cell>
          <cell r="E950" t="str">
            <v>S/E TAP OFF PACHACAMA (CTNG) 110KV</v>
          </cell>
        </row>
        <row r="951">
          <cell r="A951" t="str">
            <v>PACHACAMA_____044</v>
          </cell>
          <cell r="E951" t="str">
            <v>S/E PACHACAMA 44KV</v>
          </cell>
        </row>
        <row r="952">
          <cell r="A952" t="str">
            <v>PACIFICO______013</v>
          </cell>
          <cell r="E952" t="str">
            <v>S/E CELULOSA PACIFICO 13.2KV</v>
          </cell>
        </row>
        <row r="953">
          <cell r="A953" t="str">
            <v>PACIFICO______110</v>
          </cell>
          <cell r="E953" t="str">
            <v>S/E PACIFICO 110KV</v>
          </cell>
        </row>
        <row r="954">
          <cell r="A954" t="str">
            <v>PAILLACO______013</v>
          </cell>
          <cell r="E954" t="str">
            <v>S/E PAILLACO 13.8KV</v>
          </cell>
        </row>
        <row r="955">
          <cell r="A955" t="str">
            <v>PAILLACO______066</v>
          </cell>
          <cell r="E955" t="str">
            <v>S/E PAILLACO 66KV</v>
          </cell>
        </row>
        <row r="956">
          <cell r="A956" t="str">
            <v>PAINE_________066</v>
          </cell>
          <cell r="E956" t="str">
            <v>S/E PAINE 66KV</v>
          </cell>
        </row>
        <row r="957">
          <cell r="A957" t="str">
            <v>PAINE_________154</v>
          </cell>
          <cell r="E957" t="str">
            <v>S/E PAINE 154KV</v>
          </cell>
        </row>
        <row r="958">
          <cell r="A958" t="str">
            <v>PAJARITOS_____013</v>
          </cell>
          <cell r="E958" t="str">
            <v>S/E PAJARITOS 12KV</v>
          </cell>
        </row>
        <row r="959">
          <cell r="A959" t="str">
            <v>PAJARITOS_____023</v>
          </cell>
          <cell r="E959" t="str">
            <v>S/E PAJARITOS 23KV</v>
          </cell>
        </row>
        <row r="960">
          <cell r="A960" t="str">
            <v>PAJARITOS_____110</v>
          </cell>
          <cell r="E960" t="str">
            <v>S/E PAJARITOS 110KV</v>
          </cell>
        </row>
        <row r="961">
          <cell r="A961" t="str">
            <v>PAJONALES_____023</v>
          </cell>
          <cell r="E961" t="str">
            <v>S/E CENTRAL PAJONALES 23KV</v>
          </cell>
        </row>
        <row r="962">
          <cell r="A962" t="str">
            <v>PAJONALES_____220</v>
          </cell>
          <cell r="E962" t="str">
            <v>S/E CENTRAL PAJONALES 220KV</v>
          </cell>
        </row>
        <row r="963">
          <cell r="A963" t="str">
            <v>PAJONAL_______023</v>
          </cell>
          <cell r="E963" t="str">
            <v>S/E PAJONALES 23KV</v>
          </cell>
        </row>
        <row r="964">
          <cell r="A964" t="str">
            <v>PAJONAL_______110</v>
          </cell>
          <cell r="E964" t="str">
            <v>S/E PAJONALES 110KV</v>
          </cell>
        </row>
        <row r="965">
          <cell r="A965" t="str">
            <v>PALAFITOS_____013</v>
          </cell>
          <cell r="E965" t="str">
            <v>S/E PALAFITOS 13.8KV</v>
          </cell>
        </row>
        <row r="966">
          <cell r="A966" t="str">
            <v>PALAFITOS_____110</v>
          </cell>
          <cell r="E966" t="str">
            <v>S/E PALAFITOS 110KV</v>
          </cell>
        </row>
        <row r="967">
          <cell r="A967" t="str">
            <v>PALESTINA_____066</v>
          </cell>
          <cell r="E967" t="str">
            <v>S/E PALESTINA 66KV</v>
          </cell>
        </row>
        <row r="968">
          <cell r="A968" t="str">
            <v>PALESTINA_____220</v>
          </cell>
          <cell r="E968" t="str">
            <v>S/E PALESTINA 220KV</v>
          </cell>
        </row>
        <row r="969">
          <cell r="A969" t="str">
            <v>PALLATA_______220</v>
          </cell>
          <cell r="E969" t="str">
            <v>S/E PALLATA 220KV</v>
          </cell>
        </row>
        <row r="970">
          <cell r="A970" t="str">
            <v>PALMAR________110</v>
          </cell>
          <cell r="E970" t="str">
            <v>S/E PALMAR 110KV</v>
          </cell>
        </row>
        <row r="971">
          <cell r="A971" t="str">
            <v>PALMUCHO______013</v>
          </cell>
          <cell r="E971" t="str">
            <v>S/E PALMUCHO 13KV</v>
          </cell>
        </row>
        <row r="972">
          <cell r="A972" t="str">
            <v>PALMUCHO______066</v>
          </cell>
          <cell r="E972" t="str">
            <v>S/E PALMUCHO 66KV</v>
          </cell>
        </row>
        <row r="973">
          <cell r="A973" t="str">
            <v>PALPANA_______220</v>
          </cell>
          <cell r="E973" t="str">
            <v>S/E PALPANA 220KV</v>
          </cell>
        </row>
        <row r="974">
          <cell r="A974" t="str">
            <v>PALTO_________110</v>
          </cell>
          <cell r="E974" t="str">
            <v>S/E PUENTE ALTO (CMPC) 110KV</v>
          </cell>
        </row>
        <row r="975">
          <cell r="A975" t="str">
            <v>PANAMERICANA__012</v>
          </cell>
          <cell r="E975" t="str">
            <v>S/E PANAMERICANA 12KV</v>
          </cell>
        </row>
        <row r="976">
          <cell r="A976" t="str">
            <v>PANGUE________013</v>
          </cell>
          <cell r="E976" t="str">
            <v>S/E CENTRAL PANGUE 13.8KV</v>
          </cell>
        </row>
        <row r="977">
          <cell r="A977" t="str">
            <v>PANGUE________066</v>
          </cell>
          <cell r="E977" t="str">
            <v>S/E CENTRAL PANGUE 66KV</v>
          </cell>
        </row>
        <row r="978">
          <cell r="A978" t="str">
            <v>PANGUE________220</v>
          </cell>
          <cell r="E978" t="str">
            <v>S/E CENTRAL PANGUE 220KV</v>
          </cell>
        </row>
        <row r="979">
          <cell r="A979" t="str">
            <v>PANGUILEMO____013</v>
          </cell>
          <cell r="E979" t="str">
            <v>S/E PANGUILEMO 15KV</v>
          </cell>
        </row>
        <row r="980">
          <cell r="A980" t="str">
            <v>PANGUILEMO____066</v>
          </cell>
          <cell r="E980" t="str">
            <v>S/E PANGUILEMO 66KV</v>
          </cell>
        </row>
        <row r="981">
          <cell r="A981" t="str">
            <v>PANGUIPULLI___023</v>
          </cell>
          <cell r="E981" t="str">
            <v>S/E PANGUIPULLI 23KV</v>
          </cell>
        </row>
        <row r="982">
          <cell r="A982" t="str">
            <v>PANGUIPULLI___066</v>
          </cell>
          <cell r="E982" t="str">
            <v>S/E PANGUIPULLI 66KV</v>
          </cell>
        </row>
        <row r="983">
          <cell r="A983" t="str">
            <v>PANIAHUE______013</v>
          </cell>
          <cell r="E983" t="str">
            <v>S/E PANIAHUE 13.2KV</v>
          </cell>
        </row>
        <row r="984">
          <cell r="A984" t="str">
            <v>PANIAHUE______066</v>
          </cell>
          <cell r="E984" t="str">
            <v>S/E PANIAHUE 66KV</v>
          </cell>
        </row>
        <row r="985">
          <cell r="A985" t="str">
            <v>PANIMAVIDA____013</v>
          </cell>
          <cell r="E985" t="str">
            <v>S/E PANIMAVIDA 13.2KV</v>
          </cell>
        </row>
        <row r="986">
          <cell r="A986" t="str">
            <v>PANIMAVIDA____066</v>
          </cell>
          <cell r="E986" t="str">
            <v>S/E PANIMAVIDA 66KV</v>
          </cell>
        </row>
        <row r="987">
          <cell r="A987" t="str">
            <v>PANQUEHUE_____013</v>
          </cell>
          <cell r="E987" t="str">
            <v>S/E PANQUEHUE 12KV</v>
          </cell>
        </row>
        <row r="988">
          <cell r="A988" t="str">
            <v>PANQUEHUE_____044</v>
          </cell>
          <cell r="E988" t="str">
            <v>S/E PANQUEHUE 44KV</v>
          </cell>
        </row>
        <row r="989">
          <cell r="A989" t="str">
            <v>PAPOSO________066</v>
          </cell>
          <cell r="E989" t="str">
            <v>S/E PAPOSO 66KV</v>
          </cell>
        </row>
        <row r="990">
          <cell r="A990" t="str">
            <v>PAPOSO________220</v>
          </cell>
          <cell r="E990" t="str">
            <v>S/E PAPOSO 220KV</v>
          </cell>
        </row>
        <row r="991">
          <cell r="A991" t="str">
            <v>PARAUCO_______066</v>
          </cell>
          <cell r="E991" t="str">
            <v>S/E PLANTA ARAUCO 66KV</v>
          </cell>
        </row>
        <row r="992">
          <cell r="A992" t="str">
            <v>PARAUCO_______220</v>
          </cell>
          <cell r="E992" t="str">
            <v>S/E PLANTA ARAUCO 220KV</v>
          </cell>
        </row>
        <row r="993">
          <cell r="A993" t="str">
            <v>PARGUA________023</v>
          </cell>
          <cell r="E993" t="str">
            <v>S/E PARGUA 23KV</v>
          </cell>
        </row>
        <row r="994">
          <cell r="A994" t="str">
            <v>PARGUA________110</v>
          </cell>
          <cell r="E994" t="str">
            <v>S/E PARGUA 110KV</v>
          </cell>
        </row>
        <row r="995">
          <cell r="A995" t="str">
            <v>PARGUA________220</v>
          </cell>
          <cell r="E995" t="str">
            <v>S/E PARGUA 220KV</v>
          </cell>
        </row>
        <row r="996">
          <cell r="A996" t="str">
            <v>PARINACOTA____066</v>
          </cell>
          <cell r="E996" t="str">
            <v>S/E PARINACOTA 66KV</v>
          </cell>
        </row>
        <row r="997">
          <cell r="A997" t="str">
            <v>PARINACOTA____220</v>
          </cell>
          <cell r="E997" t="str">
            <v>S/E PARINACOTA 220KV</v>
          </cell>
        </row>
        <row r="998">
          <cell r="A998" t="str">
            <v>PARRAL________013</v>
          </cell>
          <cell r="E998" t="str">
            <v>S/E PARRAL 13.8KV</v>
          </cell>
        </row>
        <row r="999">
          <cell r="A999" t="str">
            <v>PARRAL________066</v>
          </cell>
          <cell r="E999" t="str">
            <v>S/E PARRAL 66KV</v>
          </cell>
        </row>
        <row r="1000">
          <cell r="A1000" t="str">
            <v>PARRAL________154</v>
          </cell>
          <cell r="E1000" t="str">
            <v>S/E PARRAL 154KV</v>
          </cell>
        </row>
        <row r="1001">
          <cell r="A1001" t="str">
            <v>PARRONAL______013</v>
          </cell>
          <cell r="E1001" t="str">
            <v>S/E PARRONAL 13.2KV</v>
          </cell>
        </row>
        <row r="1002">
          <cell r="A1002" t="str">
            <v>PARRONAL______066</v>
          </cell>
          <cell r="E1002" t="str">
            <v>S/E PARRONAL 66KV BP1</v>
          </cell>
        </row>
        <row r="1003">
          <cell r="A1003" t="str">
            <v>PASO_HONDO____013</v>
          </cell>
          <cell r="E1003" t="str">
            <v>S/E PASO HONDO 13.2KV</v>
          </cell>
        </row>
        <row r="1004">
          <cell r="A1004" t="str">
            <v>PASO_HONDO____066</v>
          </cell>
          <cell r="E1004" t="str">
            <v>S/E PASO HONDO 66KV</v>
          </cell>
        </row>
        <row r="1005">
          <cell r="A1005" t="str">
            <v>PEHUENCHE_____220</v>
          </cell>
          <cell r="E1005" t="str">
            <v>S/E CENTRAL PEHUENCHE 220KV</v>
          </cell>
        </row>
        <row r="1006">
          <cell r="A1006" t="str">
            <v>PELEQUEN______013</v>
          </cell>
          <cell r="E1006" t="str">
            <v>S/E PELEQUEN 15KV</v>
          </cell>
        </row>
        <row r="1007">
          <cell r="A1007" t="str">
            <v>PELEQUEN______066</v>
          </cell>
          <cell r="E1007" t="str">
            <v>S/E PELEQUEN 66KV</v>
          </cell>
        </row>
        <row r="1008">
          <cell r="A1008" t="str">
            <v>PENABLANCA____013</v>
          </cell>
          <cell r="E1008" t="str">
            <v>S/E PEÑABLANCA 12KV</v>
          </cell>
        </row>
        <row r="1009">
          <cell r="A1009" t="str">
            <v>PENABLANCA____110</v>
          </cell>
          <cell r="E1009" t="str">
            <v>S/E PEÑABLANCA 110KV</v>
          </cell>
        </row>
        <row r="1010">
          <cell r="A1010" t="str">
            <v>PENCO_________013</v>
          </cell>
          <cell r="E1010" t="str">
            <v>S/E PENCO 15KV</v>
          </cell>
        </row>
        <row r="1011">
          <cell r="A1011" t="str">
            <v>PENCO_________066</v>
          </cell>
          <cell r="E1011" t="str">
            <v>S/E PENCO 66KV</v>
          </cell>
        </row>
        <row r="1012">
          <cell r="A1012" t="str">
            <v>PEOLMOS_______033</v>
          </cell>
          <cell r="E1012" t="str">
            <v>S/E LOS OLMOS 33KV</v>
          </cell>
        </row>
        <row r="1013">
          <cell r="A1013" t="str">
            <v>PEOLMOS_______220</v>
          </cell>
          <cell r="E1013" t="str">
            <v>S/E LOS OLMOS 220KV</v>
          </cell>
        </row>
        <row r="1014">
          <cell r="A1014" t="str">
            <v>PEQ___________220</v>
          </cell>
          <cell r="E1014" t="str">
            <v>S/E PEQ 220KV</v>
          </cell>
        </row>
        <row r="1015">
          <cell r="A1015" t="str">
            <v>PERALES_______015</v>
          </cell>
          <cell r="E1015" t="str">
            <v>S/E PERALES 15KV</v>
          </cell>
        </row>
        <row r="1016">
          <cell r="A1016" t="str">
            <v>PERALES_______066</v>
          </cell>
          <cell r="E1016" t="str">
            <v>S/E PERALES 66KV</v>
          </cell>
        </row>
        <row r="1017">
          <cell r="A1017" t="str">
            <v>PETALTAL______033</v>
          </cell>
          <cell r="E1017" t="str">
            <v>S/E CENTRAL PARQUE EÓLICO TALTAL 33KV</v>
          </cell>
        </row>
        <row r="1018">
          <cell r="A1018" t="str">
            <v>PETALTAL______220</v>
          </cell>
          <cell r="E1018" t="str">
            <v>S/E CENTRAL PARQUE EÓLICO TALTAL 220KV</v>
          </cell>
        </row>
        <row r="1019">
          <cell r="A1019" t="str">
            <v>PETROPOWER____066</v>
          </cell>
          <cell r="E1019" t="str">
            <v>S/E PETROPOWER 66KV</v>
          </cell>
        </row>
        <row r="1020">
          <cell r="A1020" t="str">
            <v>PEUCHEN_______013</v>
          </cell>
          <cell r="E1020" t="str">
            <v>S/E CENTRAL PEUCHEN 13.8KV</v>
          </cell>
        </row>
        <row r="1021">
          <cell r="A1021" t="str">
            <v>PEUCHEN_______220</v>
          </cell>
          <cell r="E1021" t="str">
            <v>S/E CENTRAL PEUCHEN 220KV</v>
          </cell>
        </row>
        <row r="1022">
          <cell r="A1022" t="str">
            <v>PE_L_B.AIRES__066</v>
          </cell>
          <cell r="E1022" t="str">
            <v>S/E CENTRAL PARQUE EOLICO LOS BUENOS AIRES 66KV</v>
          </cell>
        </row>
        <row r="1023">
          <cell r="A1023" t="str">
            <v>PE_RENAICO____220</v>
          </cell>
          <cell r="E1023" t="str">
            <v>S/E PARQUE EOLICO RENAICO 220KV</v>
          </cell>
        </row>
        <row r="1024">
          <cell r="A1024" t="str">
            <v>PICARTE_______013</v>
          </cell>
          <cell r="E1024" t="str">
            <v>S/E PICARTE 13KV</v>
          </cell>
        </row>
        <row r="1025">
          <cell r="A1025" t="str">
            <v>PICARTE_______066</v>
          </cell>
          <cell r="E1025" t="str">
            <v>S/E PICARTE 66KV</v>
          </cell>
        </row>
        <row r="1026">
          <cell r="A1026" t="str">
            <v>PICHIL________023</v>
          </cell>
          <cell r="E1026" t="str">
            <v>S/E PICHIL 23KV</v>
          </cell>
        </row>
        <row r="1027">
          <cell r="A1027" t="str">
            <v>PICHIL________066</v>
          </cell>
          <cell r="E1027" t="str">
            <v>S/E PICHIL 66KV</v>
          </cell>
        </row>
        <row r="1028">
          <cell r="A1028" t="str">
            <v>PICHIRRAHUE___220</v>
          </cell>
          <cell r="E1028" t="str">
            <v>S/E PICHIRRAHUE 220KV</v>
          </cell>
        </row>
        <row r="1029">
          <cell r="A1029" t="str">
            <v>PICHIRROPULLI_013</v>
          </cell>
          <cell r="E1029" t="str">
            <v>S/E PICHIRROPULLI 13.8KV</v>
          </cell>
        </row>
        <row r="1030">
          <cell r="A1030" t="str">
            <v>PICHIRROPULLI_066</v>
          </cell>
          <cell r="E1030" t="str">
            <v>S/E PICHIRROPULLI 66KV</v>
          </cell>
        </row>
        <row r="1031">
          <cell r="A1031" t="str">
            <v>PICOLTUE______023</v>
          </cell>
          <cell r="E1031" t="str">
            <v>S/E PICOLTUE 23KV</v>
          </cell>
        </row>
        <row r="1032">
          <cell r="A1032" t="str">
            <v>PICOLTUE______220</v>
          </cell>
          <cell r="E1032" t="str">
            <v>S/E PICOLTUE 220KV</v>
          </cell>
        </row>
        <row r="1033">
          <cell r="A1033" t="str">
            <v>PIDPID________013</v>
          </cell>
          <cell r="E1033" t="str">
            <v>S/E PID PID 13KV</v>
          </cell>
        </row>
        <row r="1034">
          <cell r="A1034" t="str">
            <v>PIDPID________110</v>
          </cell>
          <cell r="E1034" t="str">
            <v>S/E PID PID 110KV</v>
          </cell>
        </row>
        <row r="1035">
          <cell r="A1035" t="str">
            <v>PIDUCO________013</v>
          </cell>
          <cell r="E1035" t="str">
            <v>S/E PILLANLELBUN 23KV</v>
          </cell>
        </row>
        <row r="1036">
          <cell r="A1036" t="str">
            <v>PIDUCO________066</v>
          </cell>
          <cell r="E1036" t="str">
            <v>S/E PIDUCO 66KV</v>
          </cell>
        </row>
        <row r="1037">
          <cell r="A1037" t="str">
            <v>PILAUCO_______066</v>
          </cell>
          <cell r="E1037" t="str">
            <v>S/E PILAUCO 66KV</v>
          </cell>
        </row>
        <row r="1038">
          <cell r="A1038" t="str">
            <v>PILAUCO_______220</v>
          </cell>
          <cell r="E1038" t="str">
            <v>S/E PILAUCO 220KV</v>
          </cell>
        </row>
        <row r="1039">
          <cell r="A1039" t="str">
            <v>PILLANLELBUN__013</v>
          </cell>
          <cell r="E1039" t="str">
            <v>S/E PILLANLELBUN 13.2KV</v>
          </cell>
        </row>
        <row r="1040">
          <cell r="A1040" t="str">
            <v>PILLANLELBUN__066</v>
          </cell>
          <cell r="E1040" t="str">
            <v>S/E PILLANLELBUN 66KV</v>
          </cell>
        </row>
        <row r="1041">
          <cell r="A1041" t="str">
            <v>PILMAIQUEN____013</v>
          </cell>
          <cell r="E1041" t="str">
            <v>S/E CENTRAL PILMAIQUEN 13.2KV</v>
          </cell>
        </row>
        <row r="1042">
          <cell r="A1042" t="str">
            <v>PILMAIQUEN____066</v>
          </cell>
          <cell r="E1042" t="str">
            <v>S/E CENTRAL PILMAIQUEN 66KV</v>
          </cell>
        </row>
        <row r="1043">
          <cell r="A1043" t="str">
            <v>PINATAS_______013</v>
          </cell>
          <cell r="E1043" t="str">
            <v>S/E LAS PIÑATAS 12KV</v>
          </cell>
        </row>
        <row r="1044">
          <cell r="A1044" t="str">
            <v>PINATAS_______066</v>
          </cell>
          <cell r="E1044" t="str">
            <v>S/E LAS PIÑATAS 66KV</v>
          </cell>
        </row>
        <row r="1045">
          <cell r="A1045" t="str">
            <v>PIRQUE________013</v>
          </cell>
          <cell r="E1045" t="str">
            <v>S/E PIRQUE 13.2KV</v>
          </cell>
        </row>
        <row r="1046">
          <cell r="A1046" t="str">
            <v>PIRQUE________110</v>
          </cell>
          <cell r="E1046" t="str">
            <v>S/E PIRQUE 110KV</v>
          </cell>
        </row>
        <row r="1047">
          <cell r="A1047" t="str">
            <v>PITRUFQUEN____013</v>
          </cell>
          <cell r="E1047" t="str">
            <v>S/E PITRUFQUEN 13.2KV</v>
          </cell>
        </row>
        <row r="1048">
          <cell r="A1048" t="str">
            <v>PITRUFQUEN____066</v>
          </cell>
          <cell r="E1048" t="str">
            <v>S/E PITRUFQUEN 66KV</v>
          </cell>
        </row>
        <row r="1049">
          <cell r="A1049" t="str">
            <v>PLACERES______013</v>
          </cell>
          <cell r="E1049" t="str">
            <v>S/E LOS PLACERES 12KV</v>
          </cell>
        </row>
        <row r="1050">
          <cell r="A1050" t="str">
            <v>PLACERES______110</v>
          </cell>
          <cell r="E1050" t="str">
            <v>S/E LOS PLACERES 110KV</v>
          </cell>
        </row>
        <row r="1051">
          <cell r="A1051" t="str">
            <v>PLACILLA_S____013</v>
          </cell>
          <cell r="E1051" t="str">
            <v>S/E PLACILLA (CHILQUINTA) 12KV</v>
          </cell>
        </row>
        <row r="1052">
          <cell r="A1052" t="str">
            <v>PLACILLA______013</v>
          </cell>
          <cell r="E1052" t="str">
            <v>S/E PLACILLA 13.2KV</v>
          </cell>
        </row>
        <row r="1053">
          <cell r="A1053" t="str">
            <v>PLACILLA______066</v>
          </cell>
          <cell r="E1053" t="str">
            <v>S/E PLACILLA 66KV</v>
          </cell>
        </row>
        <row r="1054">
          <cell r="A1054" t="str">
            <v>PLACILLA______110</v>
          </cell>
          <cell r="E1054" t="str">
            <v>S/E PLACILLA (CHILQUINTA) 110KV</v>
          </cell>
        </row>
        <row r="1055">
          <cell r="A1055" t="str">
            <v>PLANTAS_______013</v>
          </cell>
          <cell r="E1055" t="str">
            <v>S/E PLANTAS 13.8KV</v>
          </cell>
        </row>
        <row r="1056">
          <cell r="A1056" t="str">
            <v>PLANTAS_______110</v>
          </cell>
          <cell r="E1056" t="str">
            <v>S/E PLANTAS 110KV</v>
          </cell>
        </row>
        <row r="1057">
          <cell r="A1057" t="str">
            <v>PLASCASAS_____013</v>
          </cell>
          <cell r="E1057" t="str">
            <v>S/E PADRE LAS CASAS 15KV</v>
          </cell>
        </row>
        <row r="1058">
          <cell r="A1058" t="str">
            <v>PLASCASAS_____066</v>
          </cell>
          <cell r="E1058" t="str">
            <v>S/E PADRE LAS CASAS 66KV</v>
          </cell>
        </row>
        <row r="1059">
          <cell r="A1059" t="str">
            <v>POLPAICO______023</v>
          </cell>
          <cell r="E1059" t="str">
            <v>S/E POLPAICO 23KV</v>
          </cell>
        </row>
        <row r="1060">
          <cell r="A1060" t="str">
            <v>POLPAICO______220</v>
          </cell>
          <cell r="E1060" t="str">
            <v>S/E POLPAICO (TRANSELEC) 220KV</v>
          </cell>
        </row>
        <row r="1061">
          <cell r="A1061" t="str">
            <v>POLPAICO______500</v>
          </cell>
          <cell r="E1061" t="str">
            <v>S/E POLPAICO (TRANSELEC) 500KV</v>
          </cell>
        </row>
        <row r="1062">
          <cell r="A1062" t="str">
            <v>PORTEZUELO____023</v>
          </cell>
          <cell r="E1062" t="str">
            <v>S/E PORTEZUELO 23KV</v>
          </cell>
        </row>
        <row r="1063">
          <cell r="A1063" t="str">
            <v>PORTEZUELO____066</v>
          </cell>
          <cell r="E1063" t="str">
            <v>S/E PORTEZUELO 66KV</v>
          </cell>
        </row>
        <row r="1064">
          <cell r="A1064" t="str">
            <v>PORTEZUELO____110</v>
          </cell>
          <cell r="E1064" t="str">
            <v>S/E PORTEZUELO 110KV</v>
          </cell>
        </row>
        <row r="1065">
          <cell r="A1065" t="str">
            <v>POXIDOS_______220</v>
          </cell>
          <cell r="E1065" t="str">
            <v>S/E PLANTA OXIDOS 220KV</v>
          </cell>
        </row>
        <row r="1066">
          <cell r="A1066" t="str">
            <v>PPEUCO_CP_____110</v>
          </cell>
          <cell r="E1066" t="str">
            <v>S/E PUNTA PEUCO (CEMENTO POLPAICO) 110KV</v>
          </cell>
        </row>
        <row r="1067">
          <cell r="A1067" t="str">
            <v>PPEUCO________110</v>
          </cell>
          <cell r="E1067" t="str">
            <v>S/E PUNTA PEUCO 110KV</v>
          </cell>
        </row>
        <row r="1068">
          <cell r="A1068" t="str">
            <v>PROCART_______220</v>
          </cell>
          <cell r="E1068" t="str">
            <v>S/E PROCART 220KV</v>
          </cell>
        </row>
        <row r="1069">
          <cell r="A1069" t="str">
            <v>PSECO_________023</v>
          </cell>
          <cell r="E1069" t="str">
            <v>S/E PUEBLO SECO 23KV</v>
          </cell>
        </row>
        <row r="1070">
          <cell r="A1070" t="str">
            <v>PTENEGRO______220</v>
          </cell>
          <cell r="E1070" t="str">
            <v>S/E PUENTE NEGRO 220KV</v>
          </cell>
        </row>
        <row r="1071">
          <cell r="A1071" t="str">
            <v>PUCHOCO_______015</v>
          </cell>
          <cell r="E1071" t="str">
            <v>S/E PUCON 23KV</v>
          </cell>
        </row>
        <row r="1072">
          <cell r="A1072" t="str">
            <v>PUCHOCO_______066</v>
          </cell>
          <cell r="E1072" t="str">
            <v>S/E PULLINQUE 13.2KV</v>
          </cell>
        </row>
        <row r="1073">
          <cell r="A1073" t="str">
            <v>PUCHUNCAVI2___110</v>
          </cell>
          <cell r="E1073" t="str">
            <v>S/E PUCHUNCAVI 110KV</v>
          </cell>
        </row>
        <row r="1074">
          <cell r="A1074" t="str">
            <v>PUCON_________013</v>
          </cell>
          <cell r="E1074" t="str">
            <v>S/E PUCON 13KV</v>
          </cell>
        </row>
        <row r="1075">
          <cell r="A1075" t="str">
            <v>PUCON_________066</v>
          </cell>
          <cell r="E1075" t="str">
            <v>S/E PUCON 66KV</v>
          </cell>
        </row>
        <row r="1076">
          <cell r="A1076" t="str">
            <v>PUDAHUEL______013</v>
          </cell>
          <cell r="E1076" t="str">
            <v>S/E PUDAHUEL 12KV</v>
          </cell>
        </row>
        <row r="1077">
          <cell r="A1077" t="str">
            <v>PUDAHUEL______110</v>
          </cell>
          <cell r="E1077" t="str">
            <v>S/E PUDAHUEL 110KV</v>
          </cell>
        </row>
        <row r="1078">
          <cell r="A1078" t="str">
            <v>PUEBLOSECO____023</v>
          </cell>
          <cell r="E1078" t="str">
            <v>S/E PUEBLO SECO 23KV</v>
          </cell>
        </row>
        <row r="1079">
          <cell r="A1079" t="str">
            <v>PUEBLOSECO____154</v>
          </cell>
          <cell r="E1079" t="str">
            <v>S/E PUEBLO SECO 154KV</v>
          </cell>
        </row>
        <row r="1080">
          <cell r="A1080" t="str">
            <v>PUERTOPATACHE_220</v>
          </cell>
          <cell r="E1080" t="str">
            <v>S/E PUERTO PATACHE 220KV</v>
          </cell>
        </row>
        <row r="1081">
          <cell r="A1081" t="str">
            <v>PUKARA________013</v>
          </cell>
          <cell r="E1081" t="str">
            <v>S/E PUKARA 13.8KV</v>
          </cell>
        </row>
        <row r="1082">
          <cell r="A1082" t="str">
            <v>PUKARA________066</v>
          </cell>
          <cell r="E1082" t="str">
            <v>S/E PUKARA 66KV</v>
          </cell>
        </row>
        <row r="1083">
          <cell r="A1083" t="str">
            <v>PULLINQUE_____023</v>
          </cell>
          <cell r="E1083" t="str">
            <v>S/E PULLINQUE 23KV</v>
          </cell>
        </row>
        <row r="1084">
          <cell r="A1084" t="str">
            <v>PULLINQUE_____066</v>
          </cell>
          <cell r="E1084" t="str">
            <v>S/E PULLINQUE 66KV</v>
          </cell>
        </row>
        <row r="1085">
          <cell r="A1085" t="str">
            <v>PUMAHUE_______013</v>
          </cell>
          <cell r="E1085" t="str">
            <v>S/E PUMAHUE 15KV</v>
          </cell>
        </row>
        <row r="1086">
          <cell r="A1086" t="str">
            <v>PUMAHUE_______066</v>
          </cell>
          <cell r="E1086" t="str">
            <v>S/E PUMAHUE 66KV</v>
          </cell>
        </row>
        <row r="1087">
          <cell r="A1087" t="str">
            <v>PUNITAQUI2____013</v>
          </cell>
          <cell r="E1087" t="str">
            <v>S/E PUNITAQUI 13.2KV</v>
          </cell>
        </row>
        <row r="1088">
          <cell r="A1088" t="str">
            <v>PUNITAQUI_____013</v>
          </cell>
          <cell r="E1088" t="str">
            <v>S/E PUNITAQUI 13.2KV</v>
          </cell>
        </row>
        <row r="1089">
          <cell r="A1089" t="str">
            <v>PUNITAQUI_____066</v>
          </cell>
          <cell r="E1089" t="str">
            <v>S/E PUNITAQUI 66KV</v>
          </cell>
        </row>
        <row r="1090">
          <cell r="A1090" t="str">
            <v>PUNITAQUI_____110</v>
          </cell>
          <cell r="E1090" t="str">
            <v>S/E PUNITAQUI 110KV</v>
          </cell>
        </row>
        <row r="1091">
          <cell r="A1091" t="str">
            <v>PUNTA_SIERRA__220</v>
          </cell>
          <cell r="E1091" t="str">
            <v>S/E PUNTA SIERRA 220KV</v>
          </cell>
        </row>
        <row r="1092">
          <cell r="A1092" t="str">
            <v>PUNTA_TALCA___220</v>
          </cell>
          <cell r="E1092" t="str">
            <v>S/E PUNTA DE TALCA 220KV</v>
          </cell>
        </row>
        <row r="1093">
          <cell r="A1093" t="str">
            <v>PUQUILLAY_____013</v>
          </cell>
          <cell r="E1093" t="str">
            <v>S/E PUQUILLAY 17.5KV</v>
          </cell>
        </row>
        <row r="1094">
          <cell r="A1094" t="str">
            <v>PUQUILLAY_____066</v>
          </cell>
          <cell r="E1094" t="str">
            <v>S/E PUQUILLAY 66KV</v>
          </cell>
        </row>
        <row r="1095">
          <cell r="A1095" t="str">
            <v>PURI__________220</v>
          </cell>
          <cell r="E1095" t="str">
            <v>S/E PURI 220KV</v>
          </cell>
        </row>
        <row r="1096">
          <cell r="A1096" t="str">
            <v>PURRANQUE_____013</v>
          </cell>
          <cell r="E1096" t="str">
            <v>S/E PURRANQUE 13.8KV</v>
          </cell>
        </row>
        <row r="1097">
          <cell r="A1097" t="str">
            <v>PURRANQUE_____066</v>
          </cell>
          <cell r="E1097" t="str">
            <v>S/E PURRANQUE 66KV</v>
          </cell>
        </row>
        <row r="1098">
          <cell r="A1098" t="str">
            <v>PVHFAMI_______033</v>
          </cell>
          <cell r="E1098" t="str">
            <v>S/E HUERTOS FAMILIARES 33KV</v>
          </cell>
        </row>
        <row r="1099">
          <cell r="A1099" t="str">
            <v>PVLEYDA_______033</v>
          </cell>
          <cell r="E1099" t="str">
            <v>S/E LEYDA 33KV</v>
          </cell>
        </row>
        <row r="1100">
          <cell r="A1100" t="str">
            <v>PVLEYDA_______110</v>
          </cell>
          <cell r="E1100" t="str">
            <v>S/E LEYDA 110KV</v>
          </cell>
        </row>
        <row r="1101">
          <cell r="A1101" t="str">
            <v>PVSALVADOR____110</v>
          </cell>
          <cell r="E1101" t="str">
            <v>S/E PV SALVADOR 110KV</v>
          </cell>
        </row>
        <row r="1102">
          <cell r="A1102" t="str">
            <v>PVSOLDESIERTO_033</v>
          </cell>
          <cell r="E1102" t="str">
            <v>S/E SOL DEL DESIERTO 36KV</v>
          </cell>
        </row>
        <row r="1103">
          <cell r="A1103" t="str">
            <v>PVSOLDESIERTO_220</v>
          </cell>
          <cell r="E1103" t="str">
            <v>S/E SOL DEL DESIERTO 220KV</v>
          </cell>
        </row>
        <row r="1104">
          <cell r="A1104" t="str">
            <v>PVTAMAR_______033</v>
          </cell>
          <cell r="E1104" t="str">
            <v>S/E TAMARICO 33KV</v>
          </cell>
        </row>
        <row r="1105">
          <cell r="A1105" t="str">
            <v>PVTAMAR_______220</v>
          </cell>
          <cell r="E1105" t="str">
            <v>S/E TAMARICO 220KV</v>
          </cell>
        </row>
        <row r="1106">
          <cell r="A1106" t="str">
            <v>PV_CEME1______220</v>
          </cell>
          <cell r="E1106" t="str">
            <v>S/E CEME 1 220KV</v>
          </cell>
        </row>
        <row r="1107">
          <cell r="A1107" t="str">
            <v>QTILCOCO______013</v>
          </cell>
          <cell r="E1107" t="str">
            <v>S/E QUINTA DE TILCOCO 15KV</v>
          </cell>
        </row>
        <row r="1108">
          <cell r="A1108" t="str">
            <v>QTILCOCO______066</v>
          </cell>
          <cell r="E1108" t="str">
            <v>S/E QUINTA DE TILCOCO 66KV</v>
          </cell>
        </row>
        <row r="1109">
          <cell r="A1109" t="str">
            <v>QUELENTARO____013</v>
          </cell>
          <cell r="E1109" t="str">
            <v>S/E QUELENTARO 13.2KV</v>
          </cell>
        </row>
        <row r="1110">
          <cell r="A1110" t="str">
            <v>QUELENTARO____110</v>
          </cell>
          <cell r="E1110" t="str">
            <v>S/E QUELENTARO 110KV</v>
          </cell>
        </row>
        <row r="1111">
          <cell r="A1111" t="str">
            <v>QUELENTARO____220</v>
          </cell>
          <cell r="E1111" t="str">
            <v>S/E QUELENTARO 220KV</v>
          </cell>
        </row>
        <row r="1112">
          <cell r="A1112" t="str">
            <v>QUELLON_______013</v>
          </cell>
          <cell r="E1112" t="str">
            <v>S/E QUELLON 13KV</v>
          </cell>
        </row>
        <row r="1113">
          <cell r="A1113" t="str">
            <v>QUELLON_______110</v>
          </cell>
          <cell r="E1113" t="str">
            <v>S/E QUELLON 110KV</v>
          </cell>
        </row>
        <row r="1114">
          <cell r="A1114" t="str">
            <v>QUELTEHUES____012</v>
          </cell>
          <cell r="E1114" t="str">
            <v>S/E CENTRAL QUELTEHUES 12KV</v>
          </cell>
        </row>
        <row r="1115">
          <cell r="A1115" t="str">
            <v>QUELTEHUES____110</v>
          </cell>
          <cell r="E1115" t="str">
            <v>S/E CENTRAL QUELTEHUES 110KV</v>
          </cell>
        </row>
        <row r="1116">
          <cell r="A1116" t="str">
            <v>QUEREO________023</v>
          </cell>
          <cell r="E1116" t="str">
            <v>S/E QUEREO 23KV</v>
          </cell>
        </row>
        <row r="1117">
          <cell r="A1117" t="str">
            <v>QUEREO________110</v>
          </cell>
          <cell r="E1117" t="str">
            <v>S/E QUEREO 110 KV</v>
          </cell>
        </row>
        <row r="1118">
          <cell r="A1118" t="str">
            <v>QUIANI________013</v>
          </cell>
          <cell r="E1118" t="str">
            <v>S/E QUIANI 13.8KV</v>
          </cell>
        </row>
        <row r="1119">
          <cell r="A1119" t="str">
            <v>QUIANI________066</v>
          </cell>
          <cell r="E1119" t="str">
            <v>S/E QUIANI 66KV</v>
          </cell>
        </row>
        <row r="1120">
          <cell r="A1120" t="str">
            <v>QUILAPILUN____220</v>
          </cell>
          <cell r="E1120" t="str">
            <v>S/E CENTRAL QUILAPILUN 220KV</v>
          </cell>
        </row>
        <row r="1121">
          <cell r="A1121" t="str">
            <v>QUILICURA_____013</v>
          </cell>
          <cell r="E1121" t="str">
            <v>S/E QUILICURA 12KV</v>
          </cell>
        </row>
        <row r="1122">
          <cell r="A1122" t="str">
            <v>QUILICURA_____023</v>
          </cell>
          <cell r="E1122" t="str">
            <v>S/E QUILICURA 23KV</v>
          </cell>
        </row>
        <row r="1123">
          <cell r="A1123" t="str">
            <v>QUILICURA_____110</v>
          </cell>
          <cell r="E1123" t="str">
            <v>S/E QUILICURA 110KV</v>
          </cell>
        </row>
        <row r="1124">
          <cell r="A1124" t="str">
            <v>QUILLECO______013</v>
          </cell>
          <cell r="E1124" t="str">
            <v>S/E CENTRAL QUILLECO 13KV</v>
          </cell>
        </row>
        <row r="1125">
          <cell r="A1125" t="str">
            <v>QUILLECO______220</v>
          </cell>
          <cell r="E1125" t="str">
            <v>S/E CENTRAL QUILLECO 220KV</v>
          </cell>
        </row>
        <row r="1126">
          <cell r="A1126" t="str">
            <v>QUILLOTA______110</v>
          </cell>
          <cell r="E1126" t="str">
            <v>S/E QUILLOTA 110KV</v>
          </cell>
        </row>
        <row r="1127">
          <cell r="A1127" t="str">
            <v>QUILLOTA______220</v>
          </cell>
          <cell r="E1127" t="str">
            <v>S/E QUILLOTA 220KV</v>
          </cell>
        </row>
        <row r="1128">
          <cell r="A1128" t="str">
            <v>QUILMO________033</v>
          </cell>
          <cell r="E1128" t="str">
            <v>S/E QUILMO 33KV</v>
          </cell>
        </row>
        <row r="1129">
          <cell r="A1129" t="str">
            <v>QUILMO________066</v>
          </cell>
          <cell r="E1129" t="str">
            <v>S/E QUILMO II 66KV</v>
          </cell>
        </row>
        <row r="1130">
          <cell r="A1130" t="str">
            <v>QUILPUE_______013</v>
          </cell>
          <cell r="E1130" t="str">
            <v>S/E QUILPUE 12KV</v>
          </cell>
        </row>
        <row r="1131">
          <cell r="A1131" t="str">
            <v>QUILPUE_______110</v>
          </cell>
          <cell r="E1131" t="str">
            <v>S/E QUILPUE 110KV</v>
          </cell>
        </row>
        <row r="1132">
          <cell r="A1132" t="str">
            <v>QUINAHUE______066</v>
          </cell>
          <cell r="E1132" t="str">
            <v>S/E QUINAHUE 66KV</v>
          </cell>
        </row>
        <row r="1133">
          <cell r="A1133" t="str">
            <v>QUINENCO______154</v>
          </cell>
          <cell r="E1133" t="str">
            <v>S/E QUINENCO 154KV</v>
          </cell>
        </row>
        <row r="1134">
          <cell r="A1134" t="str">
            <v>QUINQUIMO2____110</v>
          </cell>
          <cell r="E1134" t="str">
            <v>S/E QUINQUIMO 110 KV</v>
          </cell>
        </row>
        <row r="1135">
          <cell r="A1135" t="str">
            <v>QUINQUIMO_____023</v>
          </cell>
          <cell r="E1135" t="str">
            <v>S/E QUINQUIMO 23KV</v>
          </cell>
        </row>
        <row r="1136">
          <cell r="A1136" t="str">
            <v>QUINQUIMO_____110</v>
          </cell>
          <cell r="E1136" t="str">
            <v>S/E QUINQUIMO 110KV</v>
          </cell>
        </row>
        <row r="1137">
          <cell r="A1137" t="str">
            <v>QUINTAY_______013</v>
          </cell>
          <cell r="E1137" t="str">
            <v>S/E QUINTAY 12KV</v>
          </cell>
        </row>
        <row r="1138">
          <cell r="A1138" t="str">
            <v>QUINTAY_______066</v>
          </cell>
          <cell r="E1138" t="str">
            <v>S/E QUINTAY 66KV</v>
          </cell>
        </row>
        <row r="1139">
          <cell r="A1139" t="str">
            <v>QUINTA________013</v>
          </cell>
          <cell r="E1139" t="str">
            <v>S/E QUINTA 13.2KV</v>
          </cell>
        </row>
        <row r="1140">
          <cell r="A1140" t="str">
            <v>QUINTA________066</v>
          </cell>
          <cell r="E1140" t="str">
            <v>S/E QUINTA 66KV</v>
          </cell>
        </row>
        <row r="1141">
          <cell r="A1141" t="str">
            <v>QUINTERO______013</v>
          </cell>
          <cell r="E1141" t="str">
            <v>S/E QUINTERO 12KV</v>
          </cell>
        </row>
        <row r="1142">
          <cell r="A1142" t="str">
            <v>QUINTERO______110</v>
          </cell>
          <cell r="E1142" t="str">
            <v>S/E GNL QUINTERO 110KV</v>
          </cell>
        </row>
        <row r="1143">
          <cell r="A1143" t="str">
            <v>QUINTERO______220</v>
          </cell>
          <cell r="E1143" t="str">
            <v>S/E CENTRAL QUINTERO 220KV</v>
          </cell>
        </row>
        <row r="1144">
          <cell r="A1144" t="str">
            <v>QUIRIHUE______013</v>
          </cell>
          <cell r="E1144" t="str">
            <v>S/E QUIRIHUE 13.2KV</v>
          </cell>
        </row>
        <row r="1145">
          <cell r="A1145" t="str">
            <v>QUIRIHUE______023</v>
          </cell>
          <cell r="E1145" t="str">
            <v>S/E QUIRIHUE 23KV</v>
          </cell>
        </row>
        <row r="1146">
          <cell r="A1146" t="str">
            <v>QUIRIHUE______033</v>
          </cell>
          <cell r="E1146" t="str">
            <v>S/E QUIRIHUE 33KV</v>
          </cell>
        </row>
        <row r="1147">
          <cell r="A1147" t="str">
            <v>R.BONITO______023</v>
          </cell>
          <cell r="E1147" t="str">
            <v>S/E RIO BONITO 23KV</v>
          </cell>
        </row>
        <row r="1148">
          <cell r="A1148" t="str">
            <v>R.BONITO______110</v>
          </cell>
          <cell r="E1148" t="str">
            <v>S/E RIO BONITO 110KV</v>
          </cell>
        </row>
        <row r="1149">
          <cell r="A1149" t="str">
            <v>R.NEGRO_______023</v>
          </cell>
          <cell r="E1149" t="str">
            <v>S/E RIO NEGRO 24KV</v>
          </cell>
        </row>
        <row r="1150">
          <cell r="A1150" t="str">
            <v>R.NEGRO_______066</v>
          </cell>
          <cell r="E1150" t="str">
            <v>S/E RIO NEGRO 66KV</v>
          </cell>
        </row>
        <row r="1151">
          <cell r="A1151" t="str">
            <v>R.TOMIC_______220</v>
          </cell>
          <cell r="E1151" t="str">
            <v>S/E RADOMIRO TOMIC 220KV</v>
          </cell>
        </row>
        <row r="1152">
          <cell r="A1152" t="str">
            <v>RACONCAGUA____110</v>
          </cell>
          <cell r="E1152" t="str">
            <v>S/E RIO ACONCAGUA 110KV</v>
          </cell>
        </row>
        <row r="1153">
          <cell r="A1153" t="str">
            <v>RACONCAGUA____220</v>
          </cell>
          <cell r="E1153" t="str">
            <v>S/E RIO ACONCAGUA 220KV</v>
          </cell>
        </row>
        <row r="1154">
          <cell r="A1154" t="str">
            <v>RAHUE_________220</v>
          </cell>
          <cell r="E1154" t="str">
            <v>S/E RAHUE 220KV</v>
          </cell>
        </row>
        <row r="1155">
          <cell r="A1155" t="str">
            <v>RALCO_________013</v>
          </cell>
          <cell r="E1155" t="str">
            <v>S/E RALCO 13KV</v>
          </cell>
        </row>
        <row r="1156">
          <cell r="A1156" t="str">
            <v>RALCO_________220</v>
          </cell>
          <cell r="E1156" t="str">
            <v>S/E CENTRAL RALCO 220KV</v>
          </cell>
        </row>
        <row r="1157">
          <cell r="A1157" t="str">
            <v>RANCAGUA1_____066</v>
          </cell>
          <cell r="E1157" t="str">
            <v>S/E RANCAGUA 66KV</v>
          </cell>
        </row>
        <row r="1158">
          <cell r="A1158" t="str">
            <v>RANCAGUA2_____066</v>
          </cell>
          <cell r="E1158" t="str">
            <v>S/E RANCAGUA 66KV</v>
          </cell>
        </row>
        <row r="1159">
          <cell r="A1159" t="str">
            <v>RANCAGUA______154</v>
          </cell>
          <cell r="E1159" t="str">
            <v>S/E RANCAGUA 154KV</v>
          </cell>
        </row>
        <row r="1160">
          <cell r="A1160" t="str">
            <v>RANDE_________220</v>
          </cell>
          <cell r="E1160" t="str">
            <v>S/E RANDE 220KV</v>
          </cell>
        </row>
        <row r="1161">
          <cell r="A1161" t="str">
            <v>RANGUILI______013</v>
          </cell>
          <cell r="E1161" t="str">
            <v>S/E RANGUILI 13.8KV</v>
          </cell>
        </row>
        <row r="1162">
          <cell r="A1162" t="str">
            <v>RANGUILI______066</v>
          </cell>
          <cell r="E1162" t="str">
            <v>S/E RANGUILI 66KV</v>
          </cell>
        </row>
        <row r="1163">
          <cell r="A1163" t="str">
            <v>RAPEL_________066</v>
          </cell>
          <cell r="E1163" t="str">
            <v>S/E REGULADORA RAPEL 66KV</v>
          </cell>
        </row>
        <row r="1164">
          <cell r="A1164" t="str">
            <v>RAPEL_________220</v>
          </cell>
          <cell r="E1164" t="str">
            <v>S/E RAPEL 220KV</v>
          </cell>
        </row>
        <row r="1165">
          <cell r="A1165" t="str">
            <v>RAUQUEN_______013</v>
          </cell>
          <cell r="E1165" t="str">
            <v>S/E RAUQUEN 13.2KV</v>
          </cell>
        </row>
        <row r="1166">
          <cell r="A1166" t="str">
            <v>RAUQUEN_______066</v>
          </cell>
          <cell r="E1166" t="str">
            <v>S/E RAUQUEN 66KV</v>
          </cell>
        </row>
        <row r="1167">
          <cell r="A1167" t="str">
            <v>RECINTO_______023</v>
          </cell>
          <cell r="E1167" t="str">
            <v>S/E RECINTO 23KV</v>
          </cell>
        </row>
        <row r="1168">
          <cell r="A1168" t="str">
            <v>RECINTO_______033</v>
          </cell>
          <cell r="E1168" t="str">
            <v>S/E RECINTO 33KV</v>
          </cell>
        </row>
        <row r="1169">
          <cell r="A1169" t="str">
            <v>RECOLETA______013</v>
          </cell>
          <cell r="E1169" t="str">
            <v>S/E RECOLETA 13.2KV</v>
          </cell>
        </row>
        <row r="1170">
          <cell r="A1170" t="str">
            <v>RECOLETA______110</v>
          </cell>
          <cell r="E1170" t="str">
            <v>S/E RECOLETA 110KV</v>
          </cell>
        </row>
        <row r="1171">
          <cell r="A1171" t="str">
            <v>REMEHUE_______066</v>
          </cell>
          <cell r="E1171" t="str">
            <v>S/E REMEHUE BP1</v>
          </cell>
        </row>
        <row r="1172">
          <cell r="A1172" t="str">
            <v>RENACA________013</v>
          </cell>
          <cell r="E1172" t="str">
            <v>S/E REÑACA 12KV</v>
          </cell>
        </row>
        <row r="1173">
          <cell r="A1173" t="str">
            <v>RENACA________110</v>
          </cell>
          <cell r="E1173" t="str">
            <v>S/E REÑACA 110KV</v>
          </cell>
        </row>
        <row r="1174">
          <cell r="A1174" t="str">
            <v>RENAICO_______066</v>
          </cell>
          <cell r="E1174" t="str">
            <v>S/E RENAICO (FFCC) 66KV</v>
          </cell>
        </row>
        <row r="1175">
          <cell r="A1175" t="str">
            <v>RENCA_________110</v>
          </cell>
          <cell r="E1175" t="str">
            <v>S/E RENCA 110KV</v>
          </cell>
        </row>
        <row r="1176">
          <cell r="A1176" t="str">
            <v>RENGO_________013</v>
          </cell>
          <cell r="E1176" t="str">
            <v>S/E RENGO 15KV</v>
          </cell>
        </row>
        <row r="1177">
          <cell r="A1177" t="str">
            <v>RENGO_________066</v>
          </cell>
          <cell r="E1177" t="str">
            <v>S/E RENGO 66KV</v>
          </cell>
        </row>
        <row r="1178">
          <cell r="A1178" t="str">
            <v>RETIRO________013</v>
          </cell>
          <cell r="E1178" t="str">
            <v>S/E RETIRO 13.2KV</v>
          </cell>
        </row>
        <row r="1179">
          <cell r="A1179" t="str">
            <v>RETIRO________066</v>
          </cell>
          <cell r="E1179" t="str">
            <v>S/E RETIRO 66KV</v>
          </cell>
        </row>
        <row r="1180">
          <cell r="A1180" t="str">
            <v>RIECILLOS_____044</v>
          </cell>
          <cell r="E1180" t="str">
            <v>S/E RIECILLOS 44KV</v>
          </cell>
        </row>
        <row r="1181">
          <cell r="A1181" t="str">
            <v>RIOHUASCO_____110</v>
          </cell>
          <cell r="E1181" t="str">
            <v>S/E HUASCO 110KV</v>
          </cell>
        </row>
        <row r="1182">
          <cell r="A1182" t="str">
            <v>RIOTOLTEN_____110</v>
          </cell>
          <cell r="E1182" t="str">
            <v>S/E SECCIONADORA RIO TOLTEN 110KV</v>
          </cell>
        </row>
        <row r="1183">
          <cell r="A1183" t="str">
            <v>RIOTOLTEN_____220</v>
          </cell>
          <cell r="E1183" t="str">
            <v>S/E SECCIONADORA RIO TOLTEN 220KV</v>
          </cell>
        </row>
        <row r="1184">
          <cell r="A1184" t="str">
            <v>RIO_BLANCO____013</v>
          </cell>
          <cell r="E1184" t="str">
            <v>S/E RIO BLANCO 12KV</v>
          </cell>
        </row>
        <row r="1185">
          <cell r="A1185" t="str">
            <v>RIO_BLANCO____044</v>
          </cell>
          <cell r="E1185" t="str">
            <v>S/E RIO BLANCO 44KV</v>
          </cell>
        </row>
        <row r="1186">
          <cell r="A1186" t="str">
            <v>RIO_ESCONDIDO_220</v>
          </cell>
          <cell r="E1186" t="str">
            <v>S/E RIO ESCONDIDO 220KV</v>
          </cell>
        </row>
        <row r="1187">
          <cell r="A1187" t="str">
            <v>RIO_MALLECO___220</v>
          </cell>
          <cell r="E1187" t="str">
            <v>S/E SECCIONADORA RIO MALLECO 220KV</v>
          </cell>
        </row>
        <row r="1188">
          <cell r="A1188" t="str">
            <v>RIO_SALADO____110</v>
          </cell>
          <cell r="E1188" t="str">
            <v>S/E RIO SALADO 110KV</v>
          </cell>
        </row>
        <row r="1189">
          <cell r="A1189" t="str">
            <v>ROMERAL_______110</v>
          </cell>
          <cell r="E1189" t="str">
            <v>S/E ROMERAL (CMP) 110KV</v>
          </cell>
        </row>
        <row r="1190">
          <cell r="A1190" t="str">
            <v>RONCACHO______220</v>
          </cell>
          <cell r="E1190" t="str">
            <v>S/E RONCACHO 220KV</v>
          </cell>
        </row>
        <row r="1191">
          <cell r="A1191" t="str">
            <v>ROSARIO_______013</v>
          </cell>
          <cell r="E1191" t="str">
            <v>S/E ROMERAL (CMP) 11.5KV</v>
          </cell>
        </row>
        <row r="1192">
          <cell r="A1192" t="str">
            <v>ROSARIO_______066</v>
          </cell>
          <cell r="E1192" t="str">
            <v>S/E ROSARIO 66KV</v>
          </cell>
        </row>
        <row r="1193">
          <cell r="A1193" t="str">
            <v>RRAPEL________066</v>
          </cell>
          <cell r="E1193" t="str">
            <v xml:space="preserve">S/E REGULADORA RAPEL 66 KV </v>
          </cell>
        </row>
        <row r="1194">
          <cell r="A1194" t="str">
            <v>RUCASOL_______023</v>
          </cell>
          <cell r="E1194" t="str">
            <v>S/E RUCASOL 23KV</v>
          </cell>
        </row>
        <row r="1195">
          <cell r="A1195" t="str">
            <v>RUCASOL_______110</v>
          </cell>
          <cell r="E1195" t="str">
            <v>S/E RUCASOL 110KV</v>
          </cell>
        </row>
        <row r="1196">
          <cell r="A1196" t="str">
            <v>RUCATAYO______220</v>
          </cell>
          <cell r="E1196" t="str">
            <v>S/E RUCATAYO 220KV</v>
          </cell>
        </row>
        <row r="1197">
          <cell r="A1197" t="str">
            <v>RUCUE_________013</v>
          </cell>
          <cell r="E1197" t="str">
            <v>S/E CENTRAL RUCUE 13KV</v>
          </cell>
        </row>
        <row r="1198">
          <cell r="A1198" t="str">
            <v>RUCUE_________023</v>
          </cell>
          <cell r="E1198" t="str">
            <v>S/E CENTRAL RUCUE 23KV</v>
          </cell>
        </row>
        <row r="1199">
          <cell r="A1199" t="str">
            <v>RUCUE_________220</v>
          </cell>
          <cell r="E1199" t="str">
            <v>S/E CENTRAL RUCUE 220KV</v>
          </cell>
        </row>
        <row r="1200">
          <cell r="A1200" t="str">
            <v>RUIL1_________066</v>
          </cell>
          <cell r="E1200" t="str">
            <v>S/E EL RUIL 66KV</v>
          </cell>
        </row>
        <row r="1201">
          <cell r="A1201" t="str">
            <v>RUIL2_________066</v>
          </cell>
          <cell r="E1201" t="str">
            <v>S/E EL RUIL 66KV</v>
          </cell>
        </row>
        <row r="1202">
          <cell r="A1202" t="str">
            <v>RUIL__________015</v>
          </cell>
          <cell r="E1202" t="str">
            <v>S/E EL RUIL 15KV</v>
          </cell>
        </row>
        <row r="1203">
          <cell r="A1203" t="str">
            <v>RUNGUE________023</v>
          </cell>
          <cell r="E1203" t="str">
            <v>S/E RUNGUE 23KV</v>
          </cell>
        </row>
        <row r="1204">
          <cell r="A1204" t="str">
            <v>RUNGUE________044</v>
          </cell>
          <cell r="E1204" t="str">
            <v>S/E RUNGUE 44KV</v>
          </cell>
        </row>
        <row r="1205">
          <cell r="A1205" t="str">
            <v>S.ANDRES______220</v>
          </cell>
          <cell r="E1205" t="str">
            <v>S/E SECCIONADORA SAN ANDRES 220KV</v>
          </cell>
        </row>
        <row r="1206">
          <cell r="A1206" t="str">
            <v>S.ANTONIO_____013</v>
          </cell>
          <cell r="E1206" t="str">
            <v>S/E SAN ANTONIO 12KV</v>
          </cell>
        </row>
        <row r="1207">
          <cell r="A1207" t="str">
            <v>S.ANTONIO_____066</v>
          </cell>
          <cell r="E1207" t="str">
            <v>S/E SAN ANTONIO 66KV</v>
          </cell>
        </row>
        <row r="1208">
          <cell r="A1208" t="str">
            <v>S.ANTONIO_____110</v>
          </cell>
          <cell r="E1208" t="str">
            <v>S/E SAN ANTONIO 110KV</v>
          </cell>
        </row>
        <row r="1209">
          <cell r="A1209" t="str">
            <v>S.CARLOS______013</v>
          </cell>
          <cell r="E1209" t="str">
            <v>S/E SAN CARLOS 13.8KV</v>
          </cell>
        </row>
        <row r="1210">
          <cell r="A1210" t="str">
            <v>S.CARLOS______066</v>
          </cell>
          <cell r="E1210" t="str">
            <v>S/E SAN CARLOS 66KV</v>
          </cell>
        </row>
        <row r="1211">
          <cell r="A1211" t="str">
            <v>S.F.MOSTAZAL__013</v>
          </cell>
          <cell r="E1211" t="str">
            <v>S/E SAN FRANCISCO DE MOSTAZAL 15KV</v>
          </cell>
        </row>
        <row r="1212">
          <cell r="A1212" t="str">
            <v>S.F.MOSTAZAL__066</v>
          </cell>
          <cell r="E1212" t="str">
            <v>S/E SAN FRANCISCO DE MOSTAZAL 66KV</v>
          </cell>
        </row>
        <row r="1213">
          <cell r="A1213" t="str">
            <v>S.FELIPE______013</v>
          </cell>
          <cell r="E1213" t="str">
            <v>S/E SAN FELIPE 12KV</v>
          </cell>
        </row>
        <row r="1214">
          <cell r="A1214" t="str">
            <v>S.FELIPE______044</v>
          </cell>
          <cell r="E1214" t="str">
            <v>S/E SAN FELIPE 44KV</v>
          </cell>
        </row>
        <row r="1215">
          <cell r="A1215" t="str">
            <v>S.FELIPE______110</v>
          </cell>
          <cell r="E1215" t="str">
            <v>S/E SAN FELIPE 110KV</v>
          </cell>
        </row>
        <row r="1216">
          <cell r="A1216" t="str">
            <v>S.FERNANDO____015</v>
          </cell>
          <cell r="E1216" t="str">
            <v>S/E SAN FERNANDO 15KV</v>
          </cell>
        </row>
        <row r="1217">
          <cell r="A1217" t="str">
            <v>S.FERNANDO____066</v>
          </cell>
          <cell r="E1217" t="str">
            <v>S/E SAN FERNANDO (FFCC) 66KV</v>
          </cell>
        </row>
        <row r="1218">
          <cell r="A1218" t="str">
            <v>S.FERNANDO____154</v>
          </cell>
          <cell r="E1218" t="str">
            <v>S/E SAN FERNANDO 154KV</v>
          </cell>
        </row>
        <row r="1219">
          <cell r="A1219" t="str">
            <v>S.FRUTILLAR.N_220</v>
          </cell>
          <cell r="E1219" t="str">
            <v>S/E FRUTILLAR NORTE 220KV</v>
          </cell>
        </row>
        <row r="1220">
          <cell r="A1220" t="str">
            <v>S.GORDA_______220</v>
          </cell>
          <cell r="E1220" t="str">
            <v>S/E SIERRA GORDA 220KV</v>
          </cell>
        </row>
        <row r="1221">
          <cell r="A1221" t="str">
            <v>S.GREGORIO____013</v>
          </cell>
          <cell r="E1221" t="str">
            <v>S/E SAN GREGORIO 13.2KV</v>
          </cell>
        </row>
        <row r="1222">
          <cell r="A1222" t="str">
            <v>S.GREGORIO____066</v>
          </cell>
          <cell r="E1222" t="str">
            <v>S/E SAN GREGORIO 66KV</v>
          </cell>
        </row>
        <row r="1223">
          <cell r="A1223" t="str">
            <v>S.JAVIER______023</v>
          </cell>
          <cell r="E1223" t="str">
            <v>S/E SAN JAVIER 23KV</v>
          </cell>
        </row>
        <row r="1224">
          <cell r="A1224" t="str">
            <v>S.JAVIER______066</v>
          </cell>
          <cell r="E1224" t="str">
            <v>S/E SAN JAVIER 66KV</v>
          </cell>
        </row>
        <row r="1225">
          <cell r="A1225" t="str">
            <v>S.JERONIMO____013</v>
          </cell>
          <cell r="E1225" t="str">
            <v>S/E SAN JERONIMO 12KV</v>
          </cell>
        </row>
        <row r="1226">
          <cell r="A1226" t="str">
            <v>S.JERONIMO____066</v>
          </cell>
          <cell r="E1226" t="str">
            <v>S/E SAN JERONIMO 66KV</v>
          </cell>
        </row>
        <row r="1227">
          <cell r="A1227" t="str">
            <v>S.JOAQUIN_____015</v>
          </cell>
          <cell r="E1227" t="str">
            <v>S/E SAN JOAQUIN (CGE) 13.2KV</v>
          </cell>
        </row>
        <row r="1228">
          <cell r="A1228" t="str">
            <v>S.JOAQUIN_____110</v>
          </cell>
          <cell r="E1228" t="str">
            <v>S/E SAN JOAQUIN (CGE) 220KV</v>
          </cell>
        </row>
        <row r="1229">
          <cell r="A1229" t="str">
            <v>S.LUIS2_______220</v>
          </cell>
          <cell r="E1229" t="str">
            <v>S/E SAN LUIS 220KV</v>
          </cell>
        </row>
        <row r="1230">
          <cell r="A1230" t="str">
            <v>S.LUIS________220</v>
          </cell>
          <cell r="E1230" t="str">
            <v>S/E SAN LUIS 220KV</v>
          </cell>
        </row>
        <row r="1231">
          <cell r="A1231" t="str">
            <v>S.MIGUEL______013</v>
          </cell>
          <cell r="E1231" t="str">
            <v>S/E SAN MIGUEL 15KV</v>
          </cell>
        </row>
        <row r="1232">
          <cell r="A1232" t="str">
            <v>S.MIGUEL______066</v>
          </cell>
          <cell r="E1232" t="str">
            <v>S/E SAN MIGUEL 66 KV</v>
          </cell>
        </row>
        <row r="1233">
          <cell r="A1233" t="str">
            <v>S.P.PAPELES___066</v>
          </cell>
          <cell r="E1233" t="e">
            <v>#N/A</v>
          </cell>
        </row>
        <row r="1234">
          <cell r="A1234" t="str">
            <v>S.PEDRO_______013</v>
          </cell>
          <cell r="E1234" t="str">
            <v>S/E SAN PEDRO (CTNG) 12KV</v>
          </cell>
        </row>
        <row r="1235">
          <cell r="A1235" t="str">
            <v>S.PEDRO_______110</v>
          </cell>
          <cell r="E1235" t="str">
            <v>S/E SAN PEDRO (CTNG) 110KV</v>
          </cell>
        </row>
        <row r="1236">
          <cell r="A1236" t="str">
            <v>S.RAFAEL_S____013</v>
          </cell>
          <cell r="E1236" t="str">
            <v>S/E SAN RAFAEL 13.8KV</v>
          </cell>
        </row>
        <row r="1237">
          <cell r="A1237" t="str">
            <v>S.RAFAEL______013</v>
          </cell>
          <cell r="E1237" t="str">
            <v>S/E SAN RAFAEL (CHILQUINTA) 12KV</v>
          </cell>
        </row>
        <row r="1238">
          <cell r="A1238" t="str">
            <v>S.RAFAEL______044</v>
          </cell>
          <cell r="E1238" t="str">
            <v>S/E SAN RAFAEL 44 KV</v>
          </cell>
        </row>
        <row r="1239">
          <cell r="A1239" t="str">
            <v>S.RAFAEL______066</v>
          </cell>
          <cell r="E1239" t="str">
            <v>S/E SAN RAFAEL 66KV</v>
          </cell>
        </row>
        <row r="1240">
          <cell r="A1240" t="str">
            <v>S.RAFAEL______110</v>
          </cell>
          <cell r="E1240" t="str">
            <v>S/E SAN RAFAEL (CHILQUINTA) 110KV</v>
          </cell>
        </row>
        <row r="1241">
          <cell r="A1241" t="str">
            <v>S.SEBASTIAN___013</v>
          </cell>
          <cell r="E1241" t="str">
            <v>S/E SAN SEBASTIAN 12KV</v>
          </cell>
        </row>
        <row r="1242">
          <cell r="A1242" t="str">
            <v>S.SEBASTIAN___066</v>
          </cell>
          <cell r="E1242" t="str">
            <v>S/E SAN SEBASTIAN 66KV</v>
          </cell>
        </row>
        <row r="1243">
          <cell r="A1243" t="str">
            <v>S.SIMON_______220</v>
          </cell>
          <cell r="E1243" t="str">
            <v>S/E SAN SIMON 220KV</v>
          </cell>
        </row>
        <row r="1244">
          <cell r="A1244" t="str">
            <v>S.VICENTETT___013</v>
          </cell>
          <cell r="E1244" t="str">
            <v>S/E SAN VICENTE DE TAGUA TAGUA 15KV</v>
          </cell>
        </row>
        <row r="1245">
          <cell r="A1245" t="str">
            <v>S.VICENTETT___066</v>
          </cell>
          <cell r="E1245" t="str">
            <v>S/E SAN VICENTE DE TAGUA TAGUA 66KV</v>
          </cell>
        </row>
        <row r="1246">
          <cell r="A1246" t="str">
            <v>S.VICENTE_____013</v>
          </cell>
          <cell r="E1246" t="str">
            <v>S/E SAN VICENTE 13.2KV</v>
          </cell>
        </row>
        <row r="1247">
          <cell r="A1247" t="str">
            <v>S.VICENTE_____066</v>
          </cell>
          <cell r="E1247" t="str">
            <v>S/E SAN VICENTE 66KV</v>
          </cell>
        </row>
        <row r="1248">
          <cell r="A1248" t="str">
            <v>S.VICENTE_____154</v>
          </cell>
          <cell r="E1248" t="str">
            <v>S/E SAN VICENTE 154KV</v>
          </cell>
        </row>
        <row r="1249">
          <cell r="A1249" t="str">
            <v>SALADILLO_____066</v>
          </cell>
          <cell r="E1249" t="str">
            <v>S/E SALADILLO 66KV</v>
          </cell>
        </row>
        <row r="1250">
          <cell r="A1250" t="str">
            <v>SALAMANCA_____023</v>
          </cell>
          <cell r="E1250" t="str">
            <v>S/E SALAMANCA 23KV</v>
          </cell>
        </row>
        <row r="1251">
          <cell r="A1251" t="str">
            <v>SALAMANCA_____110</v>
          </cell>
          <cell r="E1251" t="str">
            <v>S/E SALAMANCA 110KV</v>
          </cell>
        </row>
        <row r="1252">
          <cell r="A1252" t="str">
            <v>SALARCHUQAUX__220</v>
          </cell>
          <cell r="E1252" t="e">
            <v>#N/A</v>
          </cell>
        </row>
        <row r="1253">
          <cell r="A1253" t="str">
            <v>SALAR_________110</v>
          </cell>
          <cell r="E1253" t="str">
            <v>S/E SALAR 100KV</v>
          </cell>
        </row>
        <row r="1254">
          <cell r="A1254" t="str">
            <v>SALAR_________220</v>
          </cell>
          <cell r="E1254" t="str">
            <v>S/E SALAR 220KV</v>
          </cell>
        </row>
        <row r="1255">
          <cell r="A1255" t="str">
            <v>SANGABRIEL____220</v>
          </cell>
          <cell r="E1255" t="str">
            <v>S/E SAN GABRIEL 220KV</v>
          </cell>
        </row>
        <row r="1256">
          <cell r="A1256" t="str">
            <v>SANGRA________023</v>
          </cell>
          <cell r="E1256" t="str">
            <v>S/E SANGRA 23KV</v>
          </cell>
        </row>
        <row r="1257">
          <cell r="A1257" t="str">
            <v>SANGRA________066</v>
          </cell>
          <cell r="E1257" t="str">
            <v>S/E SANGRA 66KV</v>
          </cell>
        </row>
        <row r="1258">
          <cell r="A1258" t="str">
            <v>SANPEDROEOL___110</v>
          </cell>
          <cell r="E1258" t="str">
            <v>S/E CENTRAL SAN PEDRO DALCAHUE 110KV</v>
          </cell>
        </row>
        <row r="1259">
          <cell r="A1259" t="str">
            <v>SANPEDRO______013</v>
          </cell>
          <cell r="E1259" t="str">
            <v>S/E SAN PEDRO (CGE) 15KV</v>
          </cell>
        </row>
        <row r="1260">
          <cell r="A1260" t="str">
            <v>SANPEDRO______066</v>
          </cell>
          <cell r="E1260" t="str">
            <v>S/E SAN PEDRO (CGE) 66KV</v>
          </cell>
        </row>
        <row r="1261">
          <cell r="A1261" t="str">
            <v>SANTACLARA____066</v>
          </cell>
          <cell r="E1261" t="str">
            <v>S/E SANTA CLARA 66KV</v>
          </cell>
        </row>
        <row r="1262">
          <cell r="A1262" t="str">
            <v>SANTACLARA____220</v>
          </cell>
          <cell r="E1262" t="str">
            <v>S/E SANTA CLARA 220KV</v>
          </cell>
        </row>
        <row r="1263">
          <cell r="A1263" t="str">
            <v>SANTACRUZ_____013</v>
          </cell>
          <cell r="E1263" t="str">
            <v>S/E SANTA CRUZ 17.5KV</v>
          </cell>
        </row>
        <row r="1264">
          <cell r="A1264" t="str">
            <v>SANTACRUZ_____066</v>
          </cell>
          <cell r="E1264" t="str">
            <v>S/E SANTA CRUZ 66KV</v>
          </cell>
        </row>
        <row r="1265">
          <cell r="A1265" t="str">
            <v>SANTAFE_______006</v>
          </cell>
          <cell r="E1265" t="str">
            <v>S/E CELULOSA SANTA FE 6.6KV</v>
          </cell>
        </row>
        <row r="1266">
          <cell r="A1266" t="str">
            <v>SANTAFE_______013</v>
          </cell>
          <cell r="E1266" t="str">
            <v>S/E CELULOSA SANTA FE 13.2KV</v>
          </cell>
        </row>
        <row r="1267">
          <cell r="A1267" t="str">
            <v>SANTAFE_______220</v>
          </cell>
          <cell r="E1267" t="str">
            <v>S/E CELULOSA SANTA FE 220KV</v>
          </cell>
        </row>
        <row r="1268">
          <cell r="A1268" t="str">
            <v>SANTA_BARBARA_013</v>
          </cell>
          <cell r="E1268" t="str">
            <v>S/E SANTA BARBARA 13.8KV</v>
          </cell>
        </row>
        <row r="1269">
          <cell r="A1269" t="str">
            <v>SANTA_BARBARA_066</v>
          </cell>
          <cell r="E1269" t="str">
            <v>S/E SANTA BARBARA 66KV</v>
          </cell>
        </row>
        <row r="1270">
          <cell r="A1270" t="str">
            <v>SANTA_ELENA___013</v>
          </cell>
          <cell r="E1270" t="str">
            <v>S/E SANTA ELENA 12KV</v>
          </cell>
        </row>
        <row r="1271">
          <cell r="A1271" t="str">
            <v>SANTA_ELENA___110</v>
          </cell>
          <cell r="E1271" t="str">
            <v>S/E SANTA ELENA 110KV</v>
          </cell>
        </row>
        <row r="1272">
          <cell r="A1272" t="str">
            <v>SANTA_MARTA___013</v>
          </cell>
          <cell r="E1272" t="str">
            <v>S/E SANTA MARTA 12KV</v>
          </cell>
        </row>
        <row r="1273">
          <cell r="A1273" t="str">
            <v>SANTA_MARTA___023</v>
          </cell>
          <cell r="E1273" t="str">
            <v>S/E SANTA MARTA 23KV</v>
          </cell>
        </row>
        <row r="1274">
          <cell r="A1274" t="str">
            <v>SANTA_MARTA___110</v>
          </cell>
          <cell r="E1274" t="str">
            <v>S/E SANTA MARTA 110KV</v>
          </cell>
        </row>
        <row r="1275">
          <cell r="A1275" t="str">
            <v>SANTA_RAQUEL__013</v>
          </cell>
          <cell r="E1275" t="str">
            <v>S/E SANTA RAQUEL 12KV</v>
          </cell>
        </row>
        <row r="1276">
          <cell r="A1276" t="str">
            <v>SANTA_RAQUEL__110</v>
          </cell>
          <cell r="E1276" t="str">
            <v>S/E SANTA RAQUEL 110KV</v>
          </cell>
        </row>
        <row r="1277">
          <cell r="A1277" t="str">
            <v>SANTA_ROSA_S__013</v>
          </cell>
          <cell r="E1277" t="str">
            <v>S/E SANTA ROSA SUR 12KV</v>
          </cell>
        </row>
        <row r="1278">
          <cell r="A1278" t="str">
            <v>SANTA_ROSA_S__110</v>
          </cell>
          <cell r="E1278" t="str">
            <v>S/E SANTA ROSA SUR 110KV</v>
          </cell>
        </row>
        <row r="1279">
          <cell r="A1279" t="str">
            <v>SANT_SOLAR____110</v>
          </cell>
          <cell r="E1279" t="str">
            <v>S/E CENTRAL SANTIAGO SOLAR 110KV</v>
          </cell>
        </row>
        <row r="1280">
          <cell r="A1280" t="str">
            <v>SAN_BERNARDO__013</v>
          </cell>
          <cell r="E1280" t="str">
            <v>S/E SAN BERNARDO 12KV</v>
          </cell>
        </row>
        <row r="1281">
          <cell r="A1281" t="str">
            <v>SAN_BERNARDO__110</v>
          </cell>
          <cell r="E1281" t="str">
            <v>S/E SAN BERNARDO 110KV</v>
          </cell>
        </row>
        <row r="1282">
          <cell r="A1282" t="str">
            <v>SAN_CLEMENTE__013</v>
          </cell>
          <cell r="E1282" t="str">
            <v>S/E SAN CLEMENTE 13.2KV</v>
          </cell>
        </row>
        <row r="1283">
          <cell r="A1283" t="str">
            <v>SAN_CLEMENTE__066</v>
          </cell>
          <cell r="E1283" t="str">
            <v>S/E CENTRAL SAN CLEMENTE 66KV</v>
          </cell>
        </row>
        <row r="1284">
          <cell r="A1284" t="str">
            <v>SAN_CRISTOBAL_012</v>
          </cell>
          <cell r="E1284" t="str">
            <v>S/E SAN CRISTOBAL 12KV</v>
          </cell>
        </row>
        <row r="1285">
          <cell r="A1285" t="str">
            <v>SAN_CRISTOBAL_110</v>
          </cell>
          <cell r="E1285" t="str">
            <v>S/E SAN CRISTOBAL 110KV</v>
          </cell>
        </row>
        <row r="1286">
          <cell r="A1286" t="str">
            <v>SAN_FRANCISCO_220</v>
          </cell>
          <cell r="E1286" t="str">
            <v>S/E SECCIONADORA FRANCISCO 220KV</v>
          </cell>
        </row>
        <row r="1287">
          <cell r="A1287" t="str">
            <v>SAN_IGNACIO___066</v>
          </cell>
          <cell r="E1287" t="str">
            <v>S/E CENTRAL SAN IGNACIO 66KV</v>
          </cell>
        </row>
        <row r="1288">
          <cell r="A1288" t="str">
            <v>SAN_JOAQUIN___013</v>
          </cell>
          <cell r="E1288" t="str">
            <v>S/E SAN JOAQUIN (ENEL TRANSMISION) 12KV</v>
          </cell>
        </row>
        <row r="1289">
          <cell r="A1289" t="str">
            <v>SAN_JOAQUIN___110</v>
          </cell>
          <cell r="E1289" t="str">
            <v>S/E SAN JOAQUIN (ENEL TRANSMISION) 110KV</v>
          </cell>
        </row>
        <row r="1290">
          <cell r="A1290" t="str">
            <v>SAN_JOSE______013</v>
          </cell>
          <cell r="E1290" t="str">
            <v>S/E SAN JOSE 12KV</v>
          </cell>
        </row>
        <row r="1291">
          <cell r="A1291" t="str">
            <v>SAN_JOSE______110</v>
          </cell>
          <cell r="E1291" t="str">
            <v>S/E SAN JOSE 110KV</v>
          </cell>
        </row>
        <row r="1292">
          <cell r="A1292" t="str">
            <v>SAN_JUAN______013</v>
          </cell>
          <cell r="E1292" t="str">
            <v>S/E SAN JUAN 13.2KV</v>
          </cell>
        </row>
        <row r="1293">
          <cell r="A1293" t="str">
            <v>SAN_JUAN______066</v>
          </cell>
          <cell r="E1293" t="str">
            <v>S/E SAN JUAN 66KV</v>
          </cell>
        </row>
        <row r="1294">
          <cell r="A1294" t="str">
            <v>SAN_PABLO_____013</v>
          </cell>
          <cell r="E1294" t="str">
            <v>S/E SAN PABLO 13KV</v>
          </cell>
        </row>
        <row r="1295">
          <cell r="A1295" t="str">
            <v>SAN_PABLO_____110</v>
          </cell>
          <cell r="E1295" t="str">
            <v>S/E SAN PABLO 110KV</v>
          </cell>
        </row>
        <row r="1296">
          <cell r="A1296" t="str">
            <v>SARCO_________220</v>
          </cell>
          <cell r="E1296" t="str">
            <v>S/E SARCO 220KV</v>
          </cell>
        </row>
        <row r="1297">
          <cell r="A1297" t="str">
            <v>SAUZAL1_______110</v>
          </cell>
          <cell r="E1297" t="str">
            <v>S/E SAUZAL 110KV</v>
          </cell>
        </row>
        <row r="1298">
          <cell r="A1298" t="str">
            <v>SAUZAL2_______110</v>
          </cell>
          <cell r="E1298" t="str">
            <v>S/E SAUZAL 110KV</v>
          </cell>
        </row>
        <row r="1299">
          <cell r="A1299" t="str">
            <v>SAUZALITO_____013</v>
          </cell>
          <cell r="E1299" t="str">
            <v>S/E SAUZALITO 13KV</v>
          </cell>
        </row>
        <row r="1300">
          <cell r="A1300" t="str">
            <v>SAUZAL________013</v>
          </cell>
          <cell r="E1300" t="str">
            <v>S/E SAUZAL 13.8KV</v>
          </cell>
        </row>
        <row r="1301">
          <cell r="A1301" t="str">
            <v>SAUZAL________154</v>
          </cell>
          <cell r="E1301" t="str">
            <v>S/E SAUZAL 154KV</v>
          </cell>
        </row>
        <row r="1302">
          <cell r="A1302" t="str">
            <v>SENORAZA______066</v>
          </cell>
          <cell r="E1302" t="str">
            <v>S/E LA SEÑORAZA 66KV</v>
          </cell>
        </row>
        <row r="1303">
          <cell r="A1303" t="str">
            <v>SENORAZA______220</v>
          </cell>
          <cell r="E1303" t="str">
            <v>S/E LA SEÑORAZA 220KV</v>
          </cell>
        </row>
        <row r="1304">
          <cell r="A1304" t="str">
            <v>SOLARJAMA_____220</v>
          </cell>
          <cell r="E1304" t="str">
            <v>S/E SOLAR JAMA 220KV</v>
          </cell>
        </row>
        <row r="1305">
          <cell r="A1305" t="str">
            <v>SOLIS_________154</v>
          </cell>
          <cell r="E1305" t="str">
            <v>S/E SOLIS 154KV</v>
          </cell>
        </row>
        <row r="1306">
          <cell r="A1306" t="str">
            <v>SPENCE________220</v>
          </cell>
          <cell r="E1306" t="str">
            <v>S/E SPENCE 220KV</v>
          </cell>
        </row>
        <row r="1307">
          <cell r="A1307" t="str">
            <v>STA.ELISA_____023</v>
          </cell>
          <cell r="E1307" t="str">
            <v>S/E SANTA ELISA 23KV</v>
          </cell>
        </row>
        <row r="1308">
          <cell r="A1308" t="str">
            <v>STA.ELISA_____033</v>
          </cell>
          <cell r="E1308" t="str">
            <v>S/E SANTA ELISA 33KV</v>
          </cell>
        </row>
        <row r="1309">
          <cell r="A1309" t="str">
            <v>STA.ELVIRA____013</v>
          </cell>
          <cell r="E1309" t="str">
            <v>S/E SANTA ELVIRA 15KV</v>
          </cell>
        </row>
        <row r="1310">
          <cell r="A1310" t="str">
            <v>STA.ELVIRA____066</v>
          </cell>
          <cell r="E1310" t="str">
            <v>S/E SANTA ELVIRA 66KV</v>
          </cell>
        </row>
        <row r="1311">
          <cell r="A1311" t="str">
            <v>STA.LUISA_____154</v>
          </cell>
          <cell r="E1311" t="str">
            <v>S/E SANTA LUISA 154KV</v>
          </cell>
        </row>
        <row r="1312">
          <cell r="A1312" t="str">
            <v>STA.MARIA_____220</v>
          </cell>
          <cell r="E1312" t="str">
            <v>S/E SANTA MARIA 220KV</v>
          </cell>
        </row>
        <row r="1313">
          <cell r="A1313" t="str">
            <v>STA.ROSA______023</v>
          </cell>
          <cell r="E1313" t="str">
            <v>S/E SANTA ROSA (CGE) 23KV</v>
          </cell>
        </row>
        <row r="1314">
          <cell r="A1314" t="str">
            <v>STA.ROSA______066</v>
          </cell>
          <cell r="E1314" t="str">
            <v>S/E SANTA ROSA (CGE) 66KV</v>
          </cell>
        </row>
        <row r="1315">
          <cell r="A1315" t="str">
            <v>STA_ISABEL____220</v>
          </cell>
          <cell r="E1315" t="str">
            <v>S/E SANTA ISABEL 220 KV</v>
          </cell>
        </row>
        <row r="1316">
          <cell r="A1316" t="str">
            <v>STA_RAQUEL____020</v>
          </cell>
          <cell r="E1316" t="str">
            <v>S/E SANTA RAQUEL 20.4KV</v>
          </cell>
        </row>
        <row r="1317">
          <cell r="A1317" t="str">
            <v>SULFUROS______220</v>
          </cell>
          <cell r="E1317" t="str">
            <v>S/E SULFUROS 220KV</v>
          </cell>
        </row>
        <row r="1318">
          <cell r="A1318" t="str">
            <v>SUM_OGP1______220</v>
          </cell>
          <cell r="E1318" t="str">
            <v>S/E OGP1 220KV</v>
          </cell>
        </row>
        <row r="1319">
          <cell r="A1319" t="str">
            <v>SUR___________013</v>
          </cell>
          <cell r="E1319" t="str">
            <v>S/E SUR 13.8KV</v>
          </cell>
        </row>
        <row r="1320">
          <cell r="A1320" t="str">
            <v>SUR___________110</v>
          </cell>
          <cell r="E1320" t="str">
            <v>S/E SUR 110KV</v>
          </cell>
        </row>
        <row r="1321">
          <cell r="A1321" t="str">
            <v>T.A.MELIP_____110</v>
          </cell>
          <cell r="E1321" t="str">
            <v>S/E TAP OFF ALTO MELIPILLA (CGE) 110KV</v>
          </cell>
        </row>
        <row r="1322">
          <cell r="A1322" t="str">
            <v>T.ACCNORTE____110</v>
          </cell>
          <cell r="E1322" t="e">
            <v>#N/A</v>
          </cell>
        </row>
        <row r="1323">
          <cell r="A1323" t="str">
            <v>T.AMARILLA____023</v>
          </cell>
          <cell r="E1323" t="str">
            <v>S/E TIERRA AMARILLA 23KV</v>
          </cell>
        </row>
        <row r="1324">
          <cell r="A1324" t="str">
            <v>T.AMARILLA____110</v>
          </cell>
          <cell r="E1324" t="str">
            <v>S/E TIERRA AMARILLA 110KV</v>
          </cell>
        </row>
        <row r="1325">
          <cell r="A1325" t="str">
            <v>T.BOCAS_______066</v>
          </cell>
          <cell r="E1325" t="e">
            <v>#N/A</v>
          </cell>
        </row>
        <row r="1326">
          <cell r="A1326" t="str">
            <v>T.LLANBLANCOS_220</v>
          </cell>
          <cell r="E1326" t="e">
            <v>#N/A</v>
          </cell>
        </row>
        <row r="1327">
          <cell r="A1327" t="str">
            <v>T.NIHUE_______066</v>
          </cell>
          <cell r="E1327" t="str">
            <v>TAP OFF NIHUE</v>
          </cell>
        </row>
        <row r="1328">
          <cell r="A1328" t="str">
            <v>T.PINOS_______013</v>
          </cell>
          <cell r="E1328" t="str">
            <v>S/E TRES PINOS 13.2KV</v>
          </cell>
        </row>
        <row r="1329">
          <cell r="A1329" t="str">
            <v>T.PINOS_______066</v>
          </cell>
          <cell r="E1329" t="str">
            <v>S/E TRES PINOS 66KV</v>
          </cell>
        </row>
        <row r="1330">
          <cell r="A1330" t="str">
            <v>T.SEBASTIAN___066</v>
          </cell>
          <cell r="E1330" t="e">
            <v>#N/A</v>
          </cell>
        </row>
        <row r="1331">
          <cell r="A1331" t="str">
            <v>TA.HOSPICIO___110</v>
          </cell>
          <cell r="E1331" t="str">
            <v>TAP ALTO HOSPICIO 110KV</v>
          </cell>
        </row>
        <row r="1332">
          <cell r="A1332" t="str">
            <v>TAIRA1________033</v>
          </cell>
          <cell r="E1332" t="str">
            <v>S/E TAIRA 36KV</v>
          </cell>
        </row>
        <row r="1333">
          <cell r="A1333" t="str">
            <v>TAIRA1________220</v>
          </cell>
          <cell r="E1333" t="str">
            <v>S/E TAIRA 220KV</v>
          </cell>
        </row>
        <row r="1334">
          <cell r="A1334" t="str">
            <v>TAIRA2________033</v>
          </cell>
          <cell r="E1334" t="str">
            <v>S/E TAIRA 36KV</v>
          </cell>
        </row>
        <row r="1335">
          <cell r="A1335" t="str">
            <v>TAIRA2________220</v>
          </cell>
          <cell r="E1335" t="str">
            <v>S/E TAIRA 220KV</v>
          </cell>
        </row>
        <row r="1336">
          <cell r="A1336" t="str">
            <v>TALCA1________066</v>
          </cell>
          <cell r="E1336" t="str">
            <v>S/E TALCA 66KV</v>
          </cell>
        </row>
        <row r="1337">
          <cell r="A1337" t="str">
            <v>TALCA2________066</v>
          </cell>
          <cell r="E1337" t="str">
            <v>S/E TALCA 66KV BP2 (HACIA</v>
          </cell>
        </row>
        <row r="1338">
          <cell r="A1338" t="str">
            <v>TALCAHUANO____013</v>
          </cell>
          <cell r="E1338" t="str">
            <v>S/E TALCAHUANO 15KV</v>
          </cell>
        </row>
        <row r="1339">
          <cell r="A1339" t="str">
            <v>TALCAHUANO____066</v>
          </cell>
          <cell r="E1339" t="str">
            <v>S/E TALCAHUANO</v>
          </cell>
        </row>
        <row r="1340">
          <cell r="A1340" t="str">
            <v>TALCAHUANO____154</v>
          </cell>
          <cell r="E1340" t="str">
            <v>S/E TALCAHUANO 154KV</v>
          </cell>
        </row>
        <row r="1341">
          <cell r="A1341" t="str">
            <v>TALCA_________013</v>
          </cell>
          <cell r="E1341" t="str">
            <v>S/E TALCA</v>
          </cell>
        </row>
        <row r="1342">
          <cell r="A1342" t="str">
            <v>TALTAL________013</v>
          </cell>
          <cell r="E1342" t="str">
            <v>S/E TALTAL (ELECDA) 13.2KV</v>
          </cell>
        </row>
        <row r="1343">
          <cell r="A1343" t="str">
            <v>TALTAL________110</v>
          </cell>
          <cell r="E1343" t="str">
            <v>S/E TALTAL (ELECDA) 110KV</v>
          </cell>
        </row>
        <row r="1344">
          <cell r="A1344" t="str">
            <v>TAMANGO_______066</v>
          </cell>
          <cell r="E1344" t="str">
            <v>S/E TAMANGO 66KV</v>
          </cell>
        </row>
        <row r="1345">
          <cell r="A1345" t="str">
            <v>TAMARUGAL_____023</v>
          </cell>
          <cell r="E1345" t="str">
            <v>S/E TAMARUGAL 23KV</v>
          </cell>
        </row>
        <row r="1346">
          <cell r="A1346" t="str">
            <v>TAMARUGAL_____066</v>
          </cell>
          <cell r="E1346" t="str">
            <v>S/E TAMARUGAL 66KV</v>
          </cell>
        </row>
        <row r="1347">
          <cell r="A1347" t="str">
            <v>TAP.ALGARR____066</v>
          </cell>
          <cell r="E1347" t="e">
            <v>#N/A</v>
          </cell>
        </row>
        <row r="1348">
          <cell r="A1348" t="str">
            <v>TAP.CONCON____110</v>
          </cell>
          <cell r="E1348" t="e">
            <v>#N/A</v>
          </cell>
        </row>
        <row r="1349">
          <cell r="A1349" t="str">
            <v>TAP.ELEDEN____110</v>
          </cell>
          <cell r="E1349" t="e">
            <v>#N/A</v>
          </cell>
        </row>
        <row r="1350">
          <cell r="A1350" t="str">
            <v>TAP.MANZANO___066</v>
          </cell>
          <cell r="E1350" t="str">
            <v>S/E TAP OFF EL MANZANO (LITORAL) 66KV</v>
          </cell>
        </row>
        <row r="1351">
          <cell r="A1351" t="str">
            <v>TAP.QUINTAY___066</v>
          </cell>
          <cell r="E1351" t="str">
            <v>S/E TAP OFF QUINTAY 66KV</v>
          </cell>
        </row>
        <row r="1352">
          <cell r="A1352" t="str">
            <v>TAP.RENACA____110</v>
          </cell>
          <cell r="E1352" t="e">
            <v>#N/A</v>
          </cell>
        </row>
        <row r="1353">
          <cell r="A1353" t="str">
            <v>TAP1_MAQUIS___110</v>
          </cell>
          <cell r="E1353" t="e">
            <v>#N/A</v>
          </cell>
        </row>
        <row r="1354">
          <cell r="A1354" t="str">
            <v>TAP2_MAQUIS___110</v>
          </cell>
          <cell r="E1354" t="e">
            <v>#N/A</v>
          </cell>
        </row>
        <row r="1355">
          <cell r="A1355" t="str">
            <v>TAPCSJAVIER___066</v>
          </cell>
          <cell r="E1355" t="str">
            <v>TAP CENTRAL SAN JAVIER 66KV</v>
          </cell>
        </row>
        <row r="1356">
          <cell r="A1356" t="str">
            <v>TAPIMPULSO____110</v>
          </cell>
          <cell r="E1356" t="e">
            <v>#N/A</v>
          </cell>
        </row>
        <row r="1357">
          <cell r="A1357" t="str">
            <v>TAPLLANQUIHUE_220</v>
          </cell>
          <cell r="E1357" t="str">
            <v>TAP LLANQUIHUE 220KV</v>
          </cell>
        </row>
        <row r="1358">
          <cell r="A1358" t="str">
            <v>TAPLLAUQUEREO_023</v>
          </cell>
          <cell r="E1358" t="e">
            <v>#N/A</v>
          </cell>
        </row>
        <row r="1359">
          <cell r="A1359" t="str">
            <v>TAPLOA________220</v>
          </cell>
          <cell r="E1359" t="str">
            <v>S/E TAP OFF EL LOA 220KV</v>
          </cell>
        </row>
        <row r="1360">
          <cell r="A1360" t="str">
            <v>TAPMREDON_____220</v>
          </cell>
          <cell r="E1360" t="str">
            <v>S/E CENTRAL MONTE REDONDO 220KV</v>
          </cell>
        </row>
        <row r="1361">
          <cell r="A1361" t="str">
            <v>TAPNEVADO_____066</v>
          </cell>
          <cell r="E1361" t="str">
            <v>S/E TAP OFF EL NEVADO 66 KV</v>
          </cell>
        </row>
        <row r="1362">
          <cell r="A1362" t="str">
            <v>TAPS.FELIPE___110</v>
          </cell>
          <cell r="E1362" t="e">
            <v>#N/A</v>
          </cell>
        </row>
        <row r="1363">
          <cell r="A1363" t="str">
            <v>TAPS.RAFAEL___110</v>
          </cell>
          <cell r="E1363" t="e">
            <v>#N/A</v>
          </cell>
        </row>
        <row r="1364">
          <cell r="A1364" t="str">
            <v>TAPTALTAL1____220</v>
          </cell>
          <cell r="E1364" t="str">
            <v>TAP OFF TAL TAL 220KV</v>
          </cell>
        </row>
        <row r="1365">
          <cell r="A1365" t="str">
            <v>TAPTALTAL2____220</v>
          </cell>
          <cell r="E1365" t="str">
            <v>TAP OFF TAL TAL 220KV</v>
          </cell>
        </row>
        <row r="1366">
          <cell r="A1366" t="str">
            <v>TAP_BICENTENA_110</v>
          </cell>
          <cell r="E1366" t="e">
            <v>#N/A</v>
          </cell>
        </row>
        <row r="1367">
          <cell r="A1367" t="str">
            <v>TAP_BUIN______110</v>
          </cell>
          <cell r="E1367" t="e">
            <v>#N/A</v>
          </cell>
        </row>
        <row r="1368">
          <cell r="A1368" t="str">
            <v>TAP_BUREO_____220</v>
          </cell>
          <cell r="E1368" t="e">
            <v>#N/A</v>
          </cell>
        </row>
        <row r="1369">
          <cell r="A1369" t="str">
            <v>TAP_CALEU_____044</v>
          </cell>
          <cell r="E1369" t="e">
            <v>#N/A</v>
          </cell>
        </row>
        <row r="1370">
          <cell r="A1370" t="str">
            <v>TAP_CARRASCAL_110</v>
          </cell>
          <cell r="E1370" t="e">
            <v>#N/A</v>
          </cell>
        </row>
        <row r="1371">
          <cell r="A1371" t="str">
            <v>TAP_CHACABUCO_110</v>
          </cell>
          <cell r="E1371" t="e">
            <v>#N/A</v>
          </cell>
        </row>
        <row r="1372">
          <cell r="A1372" t="str">
            <v>TAP_CHAGRES___110</v>
          </cell>
          <cell r="E1372" t="e">
            <v>#N/A</v>
          </cell>
        </row>
        <row r="1373">
          <cell r="A1373" t="str">
            <v>TAP_CHANARES__110</v>
          </cell>
          <cell r="E1373" t="str">
            <v>TAP OFF CHAÑARES 110KV</v>
          </cell>
        </row>
        <row r="1374">
          <cell r="A1374" t="str">
            <v>TAP_CHICUREO__220</v>
          </cell>
          <cell r="E1374" t="e">
            <v>#N/A</v>
          </cell>
        </row>
        <row r="1375">
          <cell r="A1375" t="str">
            <v>TAP_C_HIPICO__110</v>
          </cell>
          <cell r="E1375" t="e">
            <v>#N/A</v>
          </cell>
        </row>
        <row r="1376">
          <cell r="A1376" t="str">
            <v>TAP_DUQUECO___066</v>
          </cell>
          <cell r="E1376" t="e">
            <v>#N/A</v>
          </cell>
        </row>
        <row r="1377">
          <cell r="A1377" t="str">
            <v>TAP_EL_MAITEN_066</v>
          </cell>
          <cell r="E1377" t="e">
            <v>#N/A</v>
          </cell>
        </row>
        <row r="1378">
          <cell r="A1378" t="str">
            <v>TAP_EL_ROMERO_220</v>
          </cell>
          <cell r="E1378" t="e">
            <v>#N/A</v>
          </cell>
        </row>
        <row r="1379">
          <cell r="A1379" t="str">
            <v>TAP_ENTEL_____044</v>
          </cell>
          <cell r="E1379" t="e">
            <v>#N/A</v>
          </cell>
        </row>
        <row r="1380">
          <cell r="A1380" t="str">
            <v>TAP_FOPACO____154</v>
          </cell>
          <cell r="E1380" t="e">
            <v>#N/A</v>
          </cell>
        </row>
        <row r="1381">
          <cell r="A1381" t="str">
            <v>TAP_HIERROS2__110</v>
          </cell>
          <cell r="E1381" t="e">
            <v>#N/A</v>
          </cell>
        </row>
        <row r="1382">
          <cell r="A1382" t="str">
            <v>TAP_HOSPITAL__066</v>
          </cell>
          <cell r="E1382" t="str">
            <v>S/E TAP OFF HOSPITAL 66 KV</v>
          </cell>
        </row>
        <row r="1383">
          <cell r="A1383" t="str">
            <v>TAP_LA_DEHESA_110</v>
          </cell>
          <cell r="E1383" t="str">
            <v>TAP LA DEHESA 110KV</v>
          </cell>
        </row>
        <row r="1384">
          <cell r="A1384" t="str">
            <v>TAP_LA_PALOMA_066</v>
          </cell>
          <cell r="E1384" t="str">
            <v>S/E TAP OFF LA PALOMA 66KV</v>
          </cell>
        </row>
        <row r="1385">
          <cell r="A1385" t="str">
            <v>TAP_LA_REINA__110</v>
          </cell>
          <cell r="E1385" t="str">
            <v>TAP LA REINA 110KV</v>
          </cell>
        </row>
        <row r="1386">
          <cell r="A1386" t="str">
            <v>TAP_LOMA_ALTA_220</v>
          </cell>
          <cell r="E1386" t="e">
            <v>#N/A</v>
          </cell>
        </row>
        <row r="1387">
          <cell r="A1387" t="str">
            <v>TAP_LOMA_COL__066</v>
          </cell>
          <cell r="E1387" t="str">
            <v>S/E TAP OFF LOMA COLORADA 66 KV</v>
          </cell>
        </row>
        <row r="1388">
          <cell r="A1388" t="str">
            <v>TAP_LOTA______066</v>
          </cell>
          <cell r="E1388" t="str">
            <v>TAP LOTA 66KV</v>
          </cell>
        </row>
        <row r="1389">
          <cell r="A1389" t="str">
            <v>TAP_LO_BOZA___110</v>
          </cell>
          <cell r="E1389" t="str">
            <v>TAP LO BOZA 110KV</v>
          </cell>
        </row>
        <row r="1390">
          <cell r="A1390" t="str">
            <v>TAP_MACUL_____110</v>
          </cell>
          <cell r="E1390" t="str">
            <v>TAP MACUL 110KV</v>
          </cell>
        </row>
        <row r="1391">
          <cell r="A1391" t="str">
            <v>TAP_P.HONDO___066</v>
          </cell>
          <cell r="E1391" t="str">
            <v>S/E TAP OFF PASO HONDO 66KV</v>
          </cell>
        </row>
        <row r="1392">
          <cell r="A1392" t="str">
            <v>TAP_PAJARITOS_110</v>
          </cell>
          <cell r="E1392" t="str">
            <v>TAP PAJARITOS 110KV</v>
          </cell>
        </row>
        <row r="1393">
          <cell r="A1393" t="str">
            <v>TAP_PALACIOS__023</v>
          </cell>
          <cell r="E1393" t="str">
            <v>TAP OFF PALACIOS 23KV</v>
          </cell>
        </row>
        <row r="1394">
          <cell r="A1394" t="str">
            <v>TAP_POLPAICO__066</v>
          </cell>
          <cell r="E1394" t="str">
            <v>S/E POLPAICO (CEMENTOS POLPAICO) 66KV</v>
          </cell>
        </row>
        <row r="1395">
          <cell r="A1395" t="str">
            <v>TAP_PULELFU___066</v>
          </cell>
          <cell r="E1395" t="str">
            <v>S/E PULELFU 66KV</v>
          </cell>
        </row>
        <row r="1396">
          <cell r="A1396" t="str">
            <v>TAP_PUTAGAN___066</v>
          </cell>
          <cell r="E1396" t="str">
            <v>TAP OFF PUTAGAN 66KV</v>
          </cell>
        </row>
        <row r="1397">
          <cell r="A1397" t="str">
            <v>TAP_QUILICURA_110</v>
          </cell>
          <cell r="E1397" t="str">
            <v>TAP QUILICURA 110KV</v>
          </cell>
        </row>
        <row r="1398">
          <cell r="A1398" t="str">
            <v>TAP_RCOLORADO_066</v>
          </cell>
          <cell r="E1398" t="str">
            <v>TAP OFF RIO COLORADO 66KV</v>
          </cell>
        </row>
        <row r="1399">
          <cell r="A1399" t="str">
            <v>TAP_RECOLETA__110</v>
          </cell>
          <cell r="E1399" t="str">
            <v>TAP RECOLETA 110KV</v>
          </cell>
        </row>
        <row r="1400">
          <cell r="A1400" t="str">
            <v>TAP_RIOHUASCO_110</v>
          </cell>
          <cell r="E1400" t="str">
            <v>TAP RIO HUASCO 110KV</v>
          </cell>
        </row>
        <row r="1401">
          <cell r="A1401" t="str">
            <v>TAP_RIOTOLTEN_220</v>
          </cell>
          <cell r="E1401" t="str">
            <v>S/E SECCIONADORA RIO TOLTEN 220KV</v>
          </cell>
        </row>
        <row r="1402">
          <cell r="A1402" t="str">
            <v>TAP_ROSAL_____220</v>
          </cell>
          <cell r="E1402" t="str">
            <v>TAP EL ROSAL 220KV</v>
          </cell>
        </row>
        <row r="1403">
          <cell r="A1403" t="str">
            <v>TAP_S.P_P.B.B_066</v>
          </cell>
          <cell r="E1403" t="e">
            <v>#N/A</v>
          </cell>
        </row>
        <row r="1404">
          <cell r="A1404" t="str">
            <v>TAP_S.RAFAEL__066</v>
          </cell>
          <cell r="E1404" t="str">
            <v>TAP SAN RAFAEL 66KV</v>
          </cell>
        </row>
        <row r="1405">
          <cell r="A1405" t="str">
            <v>TAP_SAN_JOSE__110</v>
          </cell>
          <cell r="E1405" t="str">
            <v>TAP SAN JOSE 110KV</v>
          </cell>
        </row>
        <row r="1406">
          <cell r="A1406" t="str">
            <v>TAP_STA_MARTA_110</v>
          </cell>
          <cell r="E1406" t="e">
            <v>#N/A</v>
          </cell>
        </row>
        <row r="1407">
          <cell r="A1407" t="str">
            <v>TAP_STA_MARTA_220</v>
          </cell>
          <cell r="E1407" t="str">
            <v>S/E CENTRAL SANTA MARTA 220KV</v>
          </cell>
        </row>
        <row r="1408">
          <cell r="A1408" t="str">
            <v>TAP_TALINAY___220</v>
          </cell>
          <cell r="E1408" t="str">
            <v>S/E CENTRAL TALINAY ORIENTE 220KV</v>
          </cell>
        </row>
        <row r="1409">
          <cell r="A1409" t="str">
            <v>TAP_TRUPAN____220</v>
          </cell>
          <cell r="E1409" t="e">
            <v>#N/A</v>
          </cell>
        </row>
        <row r="1410">
          <cell r="A1410" t="str">
            <v>TAP_VICTORIA__066</v>
          </cell>
          <cell r="E1410" t="str">
            <v>S/E TAP OFF VICTORIA FFCC 66KV</v>
          </cell>
        </row>
        <row r="1411">
          <cell r="A1411" t="str">
            <v>TAP_VITACURA__110</v>
          </cell>
          <cell r="E1411" t="str">
            <v>TAP VITACURA 110KV</v>
          </cell>
        </row>
        <row r="1412">
          <cell r="A1412" t="str">
            <v>TARAPACA______220</v>
          </cell>
          <cell r="E1412" t="str">
            <v>S/E TARAPACA 220KV</v>
          </cell>
        </row>
        <row r="1413">
          <cell r="A1413" t="str">
            <v>TBARRILES_____220</v>
          </cell>
          <cell r="E1413" t="str">
            <v>S/E TAP OFF BARRILES 13.2KV</v>
          </cell>
        </row>
        <row r="1414">
          <cell r="A1414" t="str">
            <v>TCAPRICORNIO__220</v>
          </cell>
          <cell r="E1414" t="str">
            <v>TAP CAPRICORNIO 220KV</v>
          </cell>
        </row>
        <row r="1415">
          <cell r="A1415" t="str">
            <v>TCBB__________066</v>
          </cell>
          <cell r="E1415" t="str">
            <v>S/E TCBB 66KV</v>
          </cell>
        </row>
        <row r="1416">
          <cell r="A1416" t="str">
            <v>TCERROBALCON__110</v>
          </cell>
          <cell r="E1416" t="str">
            <v>S/E TAP OFF CERRO BALCON 110KV</v>
          </cell>
        </row>
        <row r="1417">
          <cell r="A1417" t="str">
            <v>TCHITACK______220</v>
          </cell>
          <cell r="E1417" t="str">
            <v>S/E TCHITACK 220KV</v>
          </cell>
        </row>
        <row r="1418">
          <cell r="A1418" t="str">
            <v>TCHIZA________110</v>
          </cell>
          <cell r="E1418" t="str">
            <v>S/E TAP OFF CHIZA 110KV</v>
          </cell>
        </row>
        <row r="1419">
          <cell r="A1419" t="str">
            <v>TCUYA_________013</v>
          </cell>
          <cell r="E1419" t="str">
            <v>S/E TAP OFF CUYA 13.8KV</v>
          </cell>
        </row>
        <row r="1420">
          <cell r="A1420" t="str">
            <v>TCUYA_________110</v>
          </cell>
          <cell r="E1420" t="str">
            <v>S/E TAP OFF CUYA 110KV</v>
          </cell>
        </row>
        <row r="1421">
          <cell r="A1421" t="str">
            <v>TEMUCO________013</v>
          </cell>
          <cell r="E1421" t="str">
            <v>S/E TEMUCO 13.2KV</v>
          </cell>
        </row>
        <row r="1422">
          <cell r="A1422" t="str">
            <v>TEMUCO________023</v>
          </cell>
          <cell r="E1422" t="str">
            <v>S/E TEMUCO 23KV</v>
          </cell>
        </row>
        <row r="1423">
          <cell r="A1423" t="str">
            <v>TEMUCO________066</v>
          </cell>
          <cell r="E1423" t="str">
            <v>S/E TEMUCO 66KV</v>
          </cell>
        </row>
        <row r="1424">
          <cell r="A1424" t="str">
            <v>TEMUCO________220</v>
          </cell>
          <cell r="E1424" t="str">
            <v>S/E TEMUCO 220KV</v>
          </cell>
        </row>
        <row r="1425">
          <cell r="A1425" t="str">
            <v>TENO1_________154</v>
          </cell>
          <cell r="E1425" t="str">
            <v>S/E TENO 154KV</v>
          </cell>
        </row>
        <row r="1426">
          <cell r="A1426" t="str">
            <v>TENO2_________154</v>
          </cell>
          <cell r="E1426" t="str">
            <v>S/E TENO 154KV</v>
          </cell>
        </row>
        <row r="1427">
          <cell r="A1427" t="str">
            <v>TENO__________013</v>
          </cell>
          <cell r="E1427" t="str">
            <v>S/E TENO 13.2KV</v>
          </cell>
        </row>
        <row r="1428">
          <cell r="A1428" t="str">
            <v>TENO__________066</v>
          </cell>
          <cell r="E1428" t="str">
            <v>S/E TENO 66KV</v>
          </cell>
        </row>
        <row r="1429">
          <cell r="A1429" t="str">
            <v>TENO__________154</v>
          </cell>
          <cell r="E1429" t="str">
            <v>S/E TENO 154KV</v>
          </cell>
        </row>
        <row r="1430">
          <cell r="A1430" t="str">
            <v>TEN___________220</v>
          </cell>
          <cell r="E1430" t="str">
            <v>S/E TEN GIS 220KV</v>
          </cell>
        </row>
        <row r="1431">
          <cell r="A1431" t="str">
            <v>TERMOPACIFIC__220</v>
          </cell>
          <cell r="E1431" t="str">
            <v>S/E CENTRAL TERMOPACIFICO 220KV</v>
          </cell>
        </row>
        <row r="1432">
          <cell r="A1432" t="str">
            <v>TESORO________023</v>
          </cell>
          <cell r="E1432" t="str">
            <v>S/E EL TESORO</v>
          </cell>
        </row>
        <row r="1433">
          <cell r="A1433" t="str">
            <v>TESORO________220</v>
          </cell>
          <cell r="E1433" t="str">
            <v>S/E EL TESORO 220KV</v>
          </cell>
        </row>
        <row r="1434">
          <cell r="A1434" t="str">
            <v>TIGRE_________220</v>
          </cell>
          <cell r="E1434" t="str">
            <v>S/E TIGRE 220KV</v>
          </cell>
        </row>
        <row r="1435">
          <cell r="A1435" t="str">
            <v>TILCOCO1______154</v>
          </cell>
          <cell r="E1435" t="str">
            <v>TAP OFF TILCOCO 154KV</v>
          </cell>
        </row>
        <row r="1436">
          <cell r="A1436" t="str">
            <v>TILCOCO2______154</v>
          </cell>
          <cell r="E1436" t="str">
            <v>TAP OFF TILCOCO 154KV</v>
          </cell>
        </row>
        <row r="1437">
          <cell r="A1437" t="str">
            <v>TILOS_BULNES__013</v>
          </cell>
          <cell r="E1437" t="str">
            <v>S/E LOS TILOS BULNES 13.8KV</v>
          </cell>
        </row>
        <row r="1438">
          <cell r="A1438" t="str">
            <v>TILOS_BULNES__066</v>
          </cell>
          <cell r="E1438" t="str">
            <v>S/E BULNES (FFCC) 66KV</v>
          </cell>
        </row>
        <row r="1439">
          <cell r="A1439" t="str">
            <v>TINGUIRIRICA__154</v>
          </cell>
          <cell r="E1439" t="str">
            <v>S/E TINGUIRIRICA 154KV</v>
          </cell>
        </row>
        <row r="1440">
          <cell r="A1440" t="str">
            <v>TINGUIRIRICA__220</v>
          </cell>
          <cell r="E1440" t="str">
            <v>S/E TINGUIRIRICA 220KV</v>
          </cell>
        </row>
        <row r="1441">
          <cell r="A1441" t="str">
            <v>TLIBERTADORES_110</v>
          </cell>
          <cell r="E1441" t="str">
            <v>S/E TAP LIBERTADORES 110KV</v>
          </cell>
        </row>
        <row r="1442">
          <cell r="A1442" t="str">
            <v>TMALPASO______110</v>
          </cell>
          <cell r="E1442" t="str">
            <v>S/E TAP OFF MAL PASO 110KV</v>
          </cell>
        </row>
        <row r="1443">
          <cell r="A1443" t="str">
            <v>TMAYACA_______110</v>
          </cell>
          <cell r="E1443" t="str">
            <v>S/E TAP OFF MAYACA 110KV</v>
          </cell>
        </row>
        <row r="1444">
          <cell r="A1444" t="str">
            <v>TMELON________012</v>
          </cell>
          <cell r="E1444" t="str">
            <v>S/E TUNEL EL MELON 12KV</v>
          </cell>
        </row>
        <row r="1445">
          <cell r="A1445" t="str">
            <v>TMELON________044</v>
          </cell>
          <cell r="E1445" t="str">
            <v>S/E TUNEL EL MELON 44KV</v>
          </cell>
        </row>
        <row r="1446">
          <cell r="A1446" t="str">
            <v>TNVICTORIA____220</v>
          </cell>
          <cell r="E1446" t="str">
            <v>S/E TAP OFF NUEVA VICTORIA 220KV</v>
          </cell>
        </row>
        <row r="1447">
          <cell r="A1447" t="str">
            <v>TOCOPILLA_____005</v>
          </cell>
          <cell r="E1447" t="str">
            <v>S/E TOCOPILLA 5KV</v>
          </cell>
        </row>
        <row r="1448">
          <cell r="A1448" t="str">
            <v>TOCOPILLA_____011</v>
          </cell>
          <cell r="E1448" t="str">
            <v>S/E CENTRAL TOCOPILLA 11.5KV</v>
          </cell>
        </row>
        <row r="1449">
          <cell r="A1449" t="str">
            <v>TOCOPILLA_____021</v>
          </cell>
          <cell r="E1449" t="str">
            <v>S/E CENTRAL TOCOPILLA 21KV</v>
          </cell>
        </row>
        <row r="1450">
          <cell r="A1450" t="str">
            <v>TOCOPILLA_____110</v>
          </cell>
          <cell r="E1450" t="str">
            <v>S/E CENTRAL TOCOPILLA 110KV</v>
          </cell>
        </row>
        <row r="1451">
          <cell r="A1451" t="str">
            <v>TOCOPILLA_____220</v>
          </cell>
          <cell r="E1451" t="str">
            <v>S/E CENTRAL TOCOPILLA 220KV</v>
          </cell>
        </row>
        <row r="1452">
          <cell r="A1452" t="str">
            <v>TOESTE________220</v>
          </cell>
          <cell r="E1452" t="str">
            <v>S/E TAP OFF OESTE 220KV</v>
          </cell>
        </row>
        <row r="1453">
          <cell r="A1453" t="str">
            <v>TOFF.DESALANT_110</v>
          </cell>
          <cell r="E1453" t="str">
            <v>S/E TAP OFF DESALANT 110KV</v>
          </cell>
        </row>
        <row r="1454">
          <cell r="A1454" t="str">
            <v>TOFF.DOLORES__023</v>
          </cell>
          <cell r="E1454" t="str">
            <v>S/E TAP OFF DOLORES 24KV</v>
          </cell>
        </row>
        <row r="1455">
          <cell r="A1455" t="str">
            <v>TOFF.DOLORES__110</v>
          </cell>
          <cell r="E1455" t="str">
            <v>S/E TAP OFF DOLORES 110KV</v>
          </cell>
        </row>
        <row r="1456">
          <cell r="A1456" t="str">
            <v>TOFF.MAURO____220</v>
          </cell>
          <cell r="E1456" t="str">
            <v>TAP OFF MAURO 220KV</v>
          </cell>
        </row>
        <row r="1457">
          <cell r="A1457" t="str">
            <v>TOFF.QUIANI___066</v>
          </cell>
          <cell r="E1457" t="str">
            <v>S/E TAP OFF QUIANI 66KV</v>
          </cell>
        </row>
        <row r="1458">
          <cell r="A1458" t="str">
            <v>TOFF.QUILLA___220</v>
          </cell>
          <cell r="E1458" t="str">
            <v>TAP OFF QUILLAGUA 220KV</v>
          </cell>
        </row>
        <row r="1459">
          <cell r="A1459" t="str">
            <v>TOFF.RUCASOL__110</v>
          </cell>
          <cell r="E1459" t="str">
            <v>TAP RUCASOL 110KV</v>
          </cell>
        </row>
        <row r="1460">
          <cell r="A1460" t="str">
            <v>TOFFPAMPALINA_220</v>
          </cell>
          <cell r="E1460" t="e">
            <v>#N/A</v>
          </cell>
        </row>
        <row r="1461">
          <cell r="A1461" t="str">
            <v>TOLPAN________220</v>
          </cell>
          <cell r="E1461" t="str">
            <v>S/E TOLPAN SUR 220KV</v>
          </cell>
        </row>
        <row r="1462">
          <cell r="A1462" t="str">
            <v>TOME__________023</v>
          </cell>
          <cell r="E1462" t="str">
            <v>S/E TOME 23KV</v>
          </cell>
        </row>
        <row r="1463">
          <cell r="A1463" t="str">
            <v>TOME__________066</v>
          </cell>
          <cell r="E1463" t="str">
            <v>S/E TOME 66KV</v>
          </cell>
        </row>
        <row r="1464">
          <cell r="A1464" t="str">
            <v>TORQUEMADA____110</v>
          </cell>
          <cell r="E1464" t="str">
            <v>S/E TORQUEMADA 110KV</v>
          </cell>
        </row>
        <row r="1465">
          <cell r="A1465" t="str">
            <v>TOTORALICMP___220</v>
          </cell>
          <cell r="E1465" t="str">
            <v>S/E TOTORALILLO 220KV</v>
          </cell>
        </row>
        <row r="1466">
          <cell r="A1466" t="str">
            <v>TOTORALILLO___110</v>
          </cell>
          <cell r="E1466" t="str">
            <v>S/E TOTORALILLO 110KV</v>
          </cell>
        </row>
        <row r="1467">
          <cell r="A1467" t="str">
            <v>TOTORAL_______012</v>
          </cell>
          <cell r="E1467" t="str">
            <v>S/E EL TOTORAL 12KV</v>
          </cell>
        </row>
        <row r="1468">
          <cell r="A1468" t="str">
            <v>TOTORAL_______066</v>
          </cell>
          <cell r="E1468" t="str">
            <v>S/E TOTORALILLO 66KV</v>
          </cell>
        </row>
        <row r="1469">
          <cell r="A1469" t="str">
            <v>TRAIGUEN______013</v>
          </cell>
          <cell r="E1469" t="str">
            <v>S/E TRAIGUEN 13.2KV</v>
          </cell>
        </row>
        <row r="1470">
          <cell r="A1470" t="str">
            <v>TRAIGUEN______066</v>
          </cell>
          <cell r="E1470" t="str">
            <v>S/E TRAIGUEN 66KV</v>
          </cell>
        </row>
        <row r="1471">
          <cell r="A1471" t="str">
            <v>TRESESQUINAS__013</v>
          </cell>
          <cell r="E1471" t="str">
            <v>S/E TRES ESQUINAS 13.8KV</v>
          </cell>
        </row>
        <row r="1472">
          <cell r="A1472" t="str">
            <v>TRESESQUINAS__066</v>
          </cell>
          <cell r="E1472" t="str">
            <v>S/E TRES ESQUINAS 66KV</v>
          </cell>
        </row>
        <row r="1473">
          <cell r="A1473" t="str">
            <v>TTAMARUGAL____066</v>
          </cell>
          <cell r="E1473" t="str">
            <v>TAP OFF TAMARUGAL 66KV</v>
          </cell>
        </row>
        <row r="1474">
          <cell r="A1474" t="str">
            <v>TUMBES________015</v>
          </cell>
          <cell r="E1474" t="str">
            <v>S/E TUMBES 15KV</v>
          </cell>
        </row>
        <row r="1475">
          <cell r="A1475" t="str">
            <v>TUMBES________066</v>
          </cell>
          <cell r="E1475" t="str">
            <v>S/E TUMBES 66KV</v>
          </cell>
        </row>
        <row r="1476">
          <cell r="A1476" t="str">
            <v>TUNICHE1______154</v>
          </cell>
          <cell r="E1476" t="str">
            <v>TAP TUNICHE 154KV</v>
          </cell>
        </row>
        <row r="1477">
          <cell r="A1477" t="str">
            <v>TUNICHE2______154</v>
          </cell>
          <cell r="E1477" t="str">
            <v>TAP TUNICHE 154KV</v>
          </cell>
        </row>
        <row r="1478">
          <cell r="A1478" t="str">
            <v>TUNICHE_______015</v>
          </cell>
          <cell r="E1478" t="str">
            <v>S/E TUNICHE 15KV</v>
          </cell>
        </row>
        <row r="1479">
          <cell r="A1479" t="str">
            <v>TUNICHE_______066</v>
          </cell>
          <cell r="E1479" t="str">
            <v>S/E TUNICHE 66KV</v>
          </cell>
        </row>
        <row r="1480">
          <cell r="A1480" t="str">
            <v>TURIBE________110</v>
          </cell>
          <cell r="E1480" t="str">
            <v>S/E TAP OFF URIBE 110KV</v>
          </cell>
        </row>
        <row r="1481">
          <cell r="A1481" t="str">
            <v>TVITOR2_______110</v>
          </cell>
          <cell r="E1481" t="str">
            <v>S/E TAP OFF VITOR N°2 MOVIL 110KV</v>
          </cell>
        </row>
        <row r="1482">
          <cell r="A1482" t="str">
            <v>TVITOR________023</v>
          </cell>
          <cell r="E1482" t="str">
            <v>S/E TAP OFF VITOR N°2 MOVIL 23KV</v>
          </cell>
        </row>
        <row r="1483">
          <cell r="A1483" t="str">
            <v>TVITOR________110</v>
          </cell>
          <cell r="E1483" t="str">
            <v>S/E TAP OFF VITOR 110KV</v>
          </cell>
        </row>
        <row r="1484">
          <cell r="A1484" t="str">
            <v>T_ALTAMIRANO__110</v>
          </cell>
          <cell r="E1484" t="str">
            <v>TAP ALTAMIRANO 110KV</v>
          </cell>
        </row>
        <row r="1485">
          <cell r="A1485" t="str">
            <v>T_LA_CISTERNA_110</v>
          </cell>
          <cell r="E1485" t="str">
            <v>TAP LA CISTERNA 110KV</v>
          </cell>
        </row>
        <row r="1486">
          <cell r="A1486" t="str">
            <v>T_LO_VALLEDOR_110</v>
          </cell>
          <cell r="E1486" t="str">
            <v>TAP LO VALLEDOR 110KV</v>
          </cell>
        </row>
        <row r="1487">
          <cell r="A1487" t="str">
            <v>T_L_DOMINICOS_110</v>
          </cell>
          <cell r="E1487" t="str">
            <v>S/E LOS DOMINICOS 110KV</v>
          </cell>
        </row>
        <row r="1488">
          <cell r="A1488" t="str">
            <v>T_QUEBRADAS___220</v>
          </cell>
          <cell r="E1488" t="str">
            <v>S/E TRES QUEBRADAS 220KV</v>
          </cell>
        </row>
        <row r="1489">
          <cell r="A1489" t="str">
            <v>T_STA_ELENA___110</v>
          </cell>
          <cell r="E1489" t="str">
            <v>TAP SANTA ELENA 110KV</v>
          </cell>
        </row>
        <row r="1490">
          <cell r="A1490" t="str">
            <v>T_STA_RAQUEL__110</v>
          </cell>
          <cell r="E1490" t="str">
            <v>TAP SANTA RAQUEL 110KV</v>
          </cell>
        </row>
        <row r="1491">
          <cell r="A1491" t="str">
            <v>T_S_BERNARDO__110</v>
          </cell>
          <cell r="E1491" t="str">
            <v>TAP SAN BERNARDO 110KV</v>
          </cell>
        </row>
        <row r="1492">
          <cell r="A1492" t="str">
            <v>URIBE_SOLAR___110</v>
          </cell>
          <cell r="E1492" t="str">
            <v>S/E URIBE SOLAR 110KV</v>
          </cell>
        </row>
        <row r="1493">
          <cell r="A1493" t="str">
            <v>URIBE_________023</v>
          </cell>
          <cell r="E1493" t="str">
            <v>S/E URIBE 23KV</v>
          </cell>
        </row>
        <row r="1494">
          <cell r="A1494" t="str">
            <v>URIBE_________110</v>
          </cell>
          <cell r="E1494" t="str">
            <v>S/E URIBE 110KV</v>
          </cell>
        </row>
        <row r="1495">
          <cell r="A1495" t="str">
            <v>V.ALEGRE______013</v>
          </cell>
          <cell r="E1495" t="str">
            <v>S/E VILLA ALEGRE 15KV</v>
          </cell>
        </row>
        <row r="1496">
          <cell r="A1496" t="str">
            <v>V.ALEGRE______066</v>
          </cell>
          <cell r="E1496" t="str">
            <v>S/E VILLA ALEGRE (FFCC) 66KV</v>
          </cell>
        </row>
        <row r="1497">
          <cell r="A1497" t="str">
            <v>V.PRAT________013</v>
          </cell>
          <cell r="E1497" t="str">
            <v>S/E VILLA PRAT 13.2KV</v>
          </cell>
        </row>
        <row r="1498">
          <cell r="A1498" t="str">
            <v>V.PRAT________066</v>
          </cell>
          <cell r="E1498" t="str">
            <v>S/E VILLA PRAT 66KV</v>
          </cell>
        </row>
        <row r="1499">
          <cell r="A1499" t="str">
            <v>VALDIVIA______013</v>
          </cell>
          <cell r="E1499" t="str">
            <v>S/E VALDIVIA (STS) 23KV</v>
          </cell>
        </row>
        <row r="1500">
          <cell r="A1500" t="str">
            <v>VALDIVIA______066</v>
          </cell>
          <cell r="E1500" t="str">
            <v>S/E VALDIVIA (STS) 66KV</v>
          </cell>
        </row>
        <row r="1501">
          <cell r="A1501" t="str">
            <v>VALDIVIA______220</v>
          </cell>
          <cell r="E1501" t="str">
            <v>S/E VALDIVIA 220KV</v>
          </cell>
        </row>
        <row r="1502">
          <cell r="A1502" t="str">
            <v>VALLENAR______013</v>
          </cell>
          <cell r="E1502" t="str">
            <v>S/E VALLENAR 13.8KV</v>
          </cell>
        </row>
        <row r="1503">
          <cell r="A1503" t="str">
            <v>VALLENAR______110</v>
          </cell>
          <cell r="E1503" t="str">
            <v>S/E VALLENAR 110KV</v>
          </cell>
        </row>
        <row r="1504">
          <cell r="A1504" t="str">
            <v>VALLE_ESC_____220</v>
          </cell>
          <cell r="E1504" t="str">
            <v>S/E VALLE ESCONDIDO 220KV</v>
          </cell>
        </row>
        <row r="1505">
          <cell r="A1505" t="str">
            <v>VALPARAISO____013</v>
          </cell>
          <cell r="E1505" t="str">
            <v>S/E VALPARAISO 12KV</v>
          </cell>
        </row>
        <row r="1506">
          <cell r="A1506" t="str">
            <v>VALPARAISO____110</v>
          </cell>
          <cell r="E1506" t="str">
            <v>S/E VALPARAISO 110KV</v>
          </cell>
        </row>
        <row r="1507">
          <cell r="A1507" t="str">
            <v>VENTANAS______110</v>
          </cell>
          <cell r="E1507" t="str">
            <v>S/E VENTANAS 110KV</v>
          </cell>
        </row>
        <row r="1508">
          <cell r="A1508" t="str">
            <v>VENTANAS______220</v>
          </cell>
          <cell r="E1508" t="str">
            <v>S/E VENTANAS 220KV</v>
          </cell>
        </row>
        <row r="1509">
          <cell r="A1509" t="str">
            <v>VERBENAS______220</v>
          </cell>
          <cell r="E1509" t="str">
            <v>S/E VERBENAS 220KV</v>
          </cell>
        </row>
        <row r="1510">
          <cell r="A1510" t="str">
            <v>VICTORIA______013</v>
          </cell>
          <cell r="E1510" t="str">
            <v>S/E VICTORIA 13.2KV</v>
          </cell>
        </row>
        <row r="1511">
          <cell r="A1511" t="str">
            <v>VICTORIA______066</v>
          </cell>
          <cell r="E1511" t="str">
            <v>S/E VICTORIA 66KV</v>
          </cell>
        </row>
        <row r="1512">
          <cell r="A1512" t="str">
            <v>VICTOR_JARA___220</v>
          </cell>
          <cell r="E1512" t="str">
            <v xml:space="preserve">S/E VICTOR JARA 220KV </v>
          </cell>
        </row>
        <row r="1513">
          <cell r="A1513" t="str">
            <v>VICUNA________023</v>
          </cell>
          <cell r="E1513" t="str">
            <v>S/E VICUÑA 23KV</v>
          </cell>
        </row>
        <row r="1514">
          <cell r="A1514" t="str">
            <v>VICUNA________110</v>
          </cell>
          <cell r="E1514" t="str">
            <v>S/E VICUÑA 110KV</v>
          </cell>
        </row>
        <row r="1515">
          <cell r="A1515" t="str">
            <v>VILLARES______012</v>
          </cell>
          <cell r="E1515" t="str">
            <v>S/E VILLARES 12KV</v>
          </cell>
        </row>
        <row r="1516">
          <cell r="A1516" t="str">
            <v>VILLARES______110</v>
          </cell>
          <cell r="E1516" t="str">
            <v>S/E VILLARES 110KV</v>
          </cell>
        </row>
        <row r="1517">
          <cell r="A1517" t="str">
            <v>VILLARRICA____013</v>
          </cell>
          <cell r="E1517" t="str">
            <v>S/E VILLARRICA 23KV</v>
          </cell>
        </row>
        <row r="1518">
          <cell r="A1518" t="str">
            <v>VILLARRICA____066</v>
          </cell>
          <cell r="E1518" t="str">
            <v>S/E VILLARRICA 66KV</v>
          </cell>
        </row>
        <row r="1519">
          <cell r="A1519" t="str">
            <v>VITACURA______013</v>
          </cell>
          <cell r="E1519" t="str">
            <v>S/E VITACURA 12.5KV</v>
          </cell>
        </row>
        <row r="1520">
          <cell r="A1520" t="str">
            <v>VITACURA______110</v>
          </cell>
          <cell r="E1520" t="str">
            <v>S/E VITACURA 110KV</v>
          </cell>
        </row>
        <row r="1521">
          <cell r="A1521" t="str">
            <v>Y.BUENAS______013</v>
          </cell>
          <cell r="E1521" t="str">
            <v>S/E YERBAS BUENAS 13.2KV</v>
          </cell>
        </row>
        <row r="1522">
          <cell r="A1522" t="str">
            <v>Y.BUENAS______154</v>
          </cell>
          <cell r="E1522" t="str">
            <v>S/E YERBAS BUENAS 154KV</v>
          </cell>
        </row>
        <row r="1523">
          <cell r="A1523" t="str">
            <v>YARETA________007</v>
          </cell>
          <cell r="E1523" t="str">
            <v>S/E YARETA 7KV</v>
          </cell>
        </row>
        <row r="1524">
          <cell r="A1524" t="str">
            <v>YARETA________220</v>
          </cell>
          <cell r="E1524" t="str">
            <v>S/E YARETA 220KV</v>
          </cell>
        </row>
        <row r="1525">
          <cell r="A1525" t="str">
            <v>ZALDIVAR______220</v>
          </cell>
          <cell r="E1525" t="str">
            <v>S/E ZALDIVAR 220KV</v>
          </cell>
        </row>
        <row r="1526">
          <cell r="A1526" t="str">
            <v>ZONA_CAIDA____066</v>
          </cell>
          <cell r="E1526" t="str">
            <v>S/E ZONA DE CAIDA 66KV</v>
          </cell>
        </row>
        <row r="1527">
          <cell r="A1527" t="str">
            <v>ZONA_CAIDA____220</v>
          </cell>
          <cell r="E1527" t="str">
            <v>S/E ZONA DE CAIDA 220KV</v>
          </cell>
        </row>
      </sheetData>
      <sheetData sheetId="8"/>
      <sheetData sheetId="9">
        <row r="3">
          <cell r="B3" t="str">
            <v>Etiquetas de columna</v>
          </cell>
        </row>
        <row r="4">
          <cell r="B4" t="str">
            <v>Bloque A</v>
          </cell>
          <cell r="C4" t="str">
            <v>Bloque B</v>
          </cell>
          <cell r="D4" t="str">
            <v>Bloque C</v>
          </cell>
          <cell r="E4" t="str">
            <v>Total general</v>
          </cell>
          <cell r="F4" t="str">
            <v>Nombre Coordinado Infotécnica</v>
          </cell>
        </row>
        <row r="5">
          <cell r="B5">
            <v>40676.931509804999</v>
          </cell>
          <cell r="C5">
            <v>63612.454838860998</v>
          </cell>
          <cell r="D5">
            <v>21558.404705413999</v>
          </cell>
          <cell r="E5">
            <v>125847.79105407999</v>
          </cell>
          <cell r="F5" t="str">
            <v>ABASTIBLE S.A.</v>
          </cell>
        </row>
        <row r="6">
          <cell r="B6">
            <v>448325.71039762523</v>
          </cell>
          <cell r="C6">
            <v>508026.01168647752</v>
          </cell>
          <cell r="D6">
            <v>259394.42267383041</v>
          </cell>
          <cell r="E6">
            <v>1215746.144757933</v>
          </cell>
          <cell r="F6" t="str">
            <v>ACCIONA ENERGÍA CHILE HOLDINGS S.A.</v>
          </cell>
        </row>
        <row r="7">
          <cell r="B7">
            <v>91067.441580447994</v>
          </cell>
          <cell r="C7">
            <v>136091.295855217</v>
          </cell>
          <cell r="D7">
            <v>48707.991801805001</v>
          </cell>
          <cell r="E7">
            <v>275866.72923746996</v>
          </cell>
          <cell r="F7" t="str">
            <v>ACIERTA ENERGÍA SPA</v>
          </cell>
        </row>
        <row r="8">
          <cell r="B8">
            <v>166347.00114429841</v>
          </cell>
          <cell r="C8">
            <v>198978.01432815229</v>
          </cell>
          <cell r="D8">
            <v>107362.254975095</v>
          </cell>
          <cell r="E8">
            <v>472687.27044754568</v>
          </cell>
          <cell r="F8" t="str">
            <v>AELA GENERACIÓN S.A.</v>
          </cell>
        </row>
        <row r="9">
          <cell r="B9">
            <v>1941802.043615022</v>
          </cell>
          <cell r="C9">
            <v>2207177.4106225311</v>
          </cell>
          <cell r="D9">
            <v>1185923.9654196419</v>
          </cell>
          <cell r="E9">
            <v>5334903.419657195</v>
          </cell>
          <cell r="F9" t="str">
            <v>AES ANDES S.A.</v>
          </cell>
        </row>
        <row r="10">
          <cell r="B10">
            <v>283883.66779553762</v>
          </cell>
          <cell r="C10">
            <v>316747.66332952923</v>
          </cell>
          <cell r="D10">
            <v>157769.7875527681</v>
          </cell>
          <cell r="E10">
            <v>758401.11867783498</v>
          </cell>
          <cell r="F10" t="str">
            <v>ALTO MAIPO SPA</v>
          </cell>
        </row>
        <row r="11">
          <cell r="B11">
            <v>1378.5742656183829</v>
          </cell>
          <cell r="C11">
            <v>173628.4905205174</v>
          </cell>
          <cell r="D11">
            <v>12778.10907096864</v>
          </cell>
          <cell r="E11">
            <v>187785.17385710441</v>
          </cell>
          <cell r="F11" t="str">
            <v>AMANECER SOLAR SPA</v>
          </cell>
        </row>
        <row r="12">
          <cell r="C12">
            <v>32.916188980000001</v>
          </cell>
          <cell r="E12">
            <v>32.916188980000001</v>
          </cell>
          <cell r="F12" t="str">
            <v>ANDES SOLAR SPA</v>
          </cell>
        </row>
        <row r="13">
          <cell r="B13">
            <v>55354.653900745448</v>
          </cell>
          <cell r="C13">
            <v>59693.660512257047</v>
          </cell>
          <cell r="D13">
            <v>30253.4403680582</v>
          </cell>
          <cell r="E13">
            <v>145301.75478106068</v>
          </cell>
          <cell r="F13" t="str">
            <v>ANDINA SOLAR 1 SPA</v>
          </cell>
        </row>
        <row r="14">
          <cell r="B14">
            <v>193066.5476067031</v>
          </cell>
          <cell r="C14">
            <v>213650.33104670921</v>
          </cell>
          <cell r="D14">
            <v>90934.152076808357</v>
          </cell>
          <cell r="E14">
            <v>497651.03073022072</v>
          </cell>
          <cell r="F14" t="str">
            <v>ARAUCO BIOENERGÍA SPA</v>
          </cell>
        </row>
        <row r="15">
          <cell r="B15">
            <v>47742.508555528511</v>
          </cell>
          <cell r="C15">
            <v>53186.381191423177</v>
          </cell>
          <cell r="D15">
            <v>25989.43663546893</v>
          </cell>
          <cell r="E15">
            <v>126918.32638242062</v>
          </cell>
          <cell r="F15" t="str">
            <v>PARQUE EÓLICO EL ARRAYÁN SPA</v>
          </cell>
        </row>
        <row r="16">
          <cell r="B16">
            <v>63098.02343453365</v>
          </cell>
          <cell r="C16">
            <v>64299.496127669263</v>
          </cell>
          <cell r="D16">
            <v>34505.563572414503</v>
          </cell>
          <cell r="E16">
            <v>161903.08313461742</v>
          </cell>
          <cell r="F16" t="str">
            <v>ATACAMA SOLAR SPA</v>
          </cell>
        </row>
        <row r="17">
          <cell r="B17">
            <v>98264.450156713996</v>
          </cell>
          <cell r="C17">
            <v>126438.84355386801</v>
          </cell>
          <cell r="D17">
            <v>52371.790916983002</v>
          </cell>
          <cell r="E17">
            <v>277075.084627565</v>
          </cell>
          <cell r="F17" t="str">
            <v>ATRIA ENERGÍA SPA</v>
          </cell>
        </row>
        <row r="18">
          <cell r="B18">
            <v>16829.839955229869</v>
          </cell>
          <cell r="C18">
            <v>25890.50637513441</v>
          </cell>
          <cell r="D18">
            <v>13034.44289709423</v>
          </cell>
          <cell r="E18">
            <v>55754.78922745851</v>
          </cell>
          <cell r="F18" t="str">
            <v>BIOENERGÍAS FORESTALES SPA</v>
          </cell>
        </row>
        <row r="19">
          <cell r="B19">
            <v>26989.997315799861</v>
          </cell>
          <cell r="C19">
            <v>39463.713218700002</v>
          </cell>
          <cell r="D19">
            <v>21165.56785933291</v>
          </cell>
          <cell r="E19">
            <v>87619.278393832778</v>
          </cell>
          <cell r="F19" t="str">
            <v>BESALCO ENERGÍA RENOVABLE S.A.</v>
          </cell>
        </row>
        <row r="20">
          <cell r="B20">
            <v>3219.4996083030001</v>
          </cell>
          <cell r="C20">
            <v>3855.710525299</v>
          </cell>
          <cell r="D20">
            <v>1281.209080223</v>
          </cell>
          <cell r="E20">
            <v>8356.419213825</v>
          </cell>
          <cell r="F20" t="str">
            <v>BTG PACTUAL CHILE SPA</v>
          </cell>
        </row>
        <row r="21">
          <cell r="B21">
            <v>82787.788484936202</v>
          </cell>
          <cell r="C21">
            <v>0.91803623798100542</v>
          </cell>
          <cell r="D21">
            <v>56721.949615545607</v>
          </cell>
          <cell r="E21">
            <v>139510.6561367198</v>
          </cell>
          <cell r="F21" t="str">
            <v>PARQUE EÓLICO CABO LEONES I S.A.</v>
          </cell>
        </row>
        <row r="22">
          <cell r="B22">
            <v>164032.11171123199</v>
          </cell>
          <cell r="C22">
            <v>196560.59596410891</v>
          </cell>
          <cell r="D22">
            <v>108158.07131770811</v>
          </cell>
          <cell r="E22">
            <v>468750.77899304905</v>
          </cell>
          <cell r="F22" t="str">
            <v>IBEREÓLICA CABO LEONES II S.A.</v>
          </cell>
        </row>
        <row r="23">
          <cell r="B23">
            <v>42801.910305229852</v>
          </cell>
          <cell r="C23">
            <v>0.47809006566712431</v>
          </cell>
          <cell r="D23">
            <v>31950.743854825101</v>
          </cell>
          <cell r="E23">
            <v>74753.13225012063</v>
          </cell>
          <cell r="F23" t="str">
            <v>PE CABO LEONES III SPA</v>
          </cell>
        </row>
        <row r="24">
          <cell r="B24">
            <v>169.058507518</v>
          </cell>
          <cell r="C24">
            <v>264.30872013099997</v>
          </cell>
          <cell r="D24">
            <v>130.355203746</v>
          </cell>
          <cell r="E24">
            <v>563.72243139499994</v>
          </cell>
          <cell r="F24" t="str">
            <v>EMPRESA ELÉCTRICA CAPULLO S.A.</v>
          </cell>
        </row>
        <row r="25">
          <cell r="B25">
            <v>26260.968581063389</v>
          </cell>
          <cell r="C25">
            <v>26853.857496194581</v>
          </cell>
          <cell r="D25">
            <v>13611.39998809258</v>
          </cell>
          <cell r="E25">
            <v>66726.226065350551</v>
          </cell>
          <cell r="F25" t="str">
            <v>S/I</v>
          </cell>
        </row>
        <row r="26">
          <cell r="B26">
            <v>223696.7486828028</v>
          </cell>
          <cell r="C26">
            <v>259530.86795940509</v>
          </cell>
          <cell r="D26">
            <v>144106.4526723006</v>
          </cell>
          <cell r="E26">
            <v>627334.06931450847</v>
          </cell>
          <cell r="F26" t="str">
            <v>CERRO DOMINADOR CSP S.A.</v>
          </cell>
        </row>
        <row r="27">
          <cell r="B27">
            <v>23670.82858784527</v>
          </cell>
          <cell r="C27">
            <v>34683.872160628423</v>
          </cell>
          <cell r="D27">
            <v>13870.15019929658</v>
          </cell>
          <cell r="E27">
            <v>72224.850947770276</v>
          </cell>
          <cell r="F27" t="str">
            <v>CGE COMERCIALIZADORA SPA</v>
          </cell>
        </row>
        <row r="28">
          <cell r="C28">
            <v>92073.515682904472</v>
          </cell>
          <cell r="D28">
            <v>1.179111435687842</v>
          </cell>
          <cell r="E28">
            <v>92074.694794340161</v>
          </cell>
          <cell r="F28" t="str">
            <v>CHUNGUNGO S.A.</v>
          </cell>
        </row>
        <row r="29">
          <cell r="B29">
            <v>37423.049180925998</v>
          </cell>
          <cell r="C29">
            <v>66802.164884252998</v>
          </cell>
          <cell r="D29">
            <v>20091.86130339</v>
          </cell>
          <cell r="E29">
            <v>124317.075368569</v>
          </cell>
          <cell r="F29" t="str">
            <v>CINERGIA CHILE SPA</v>
          </cell>
        </row>
        <row r="30">
          <cell r="B30">
            <v>490585.36056779488</v>
          </cell>
          <cell r="C30">
            <v>546059.81049263116</v>
          </cell>
          <cell r="D30">
            <v>273675.56753898668</v>
          </cell>
          <cell r="E30">
            <v>1310320.7385994126</v>
          </cell>
          <cell r="F30" t="str">
            <v>S/I</v>
          </cell>
        </row>
        <row r="31">
          <cell r="B31">
            <v>3718226.0598297678</v>
          </cell>
          <cell r="C31">
            <v>3629256.6101904032</v>
          </cell>
          <cell r="D31">
            <v>1641521.734171205</v>
          </cell>
          <cell r="E31">
            <v>8989004.4041913748</v>
          </cell>
          <cell r="F31" t="str">
            <v>COLBÚN S.A.</v>
          </cell>
        </row>
        <row r="32">
          <cell r="B32">
            <v>273387.09281714249</v>
          </cell>
          <cell r="C32">
            <v>327601.38932398101</v>
          </cell>
          <cell r="D32">
            <v>180263.52312980479</v>
          </cell>
          <cell r="E32">
            <v>781252.00527092826</v>
          </cell>
          <cell r="F32" t="str">
            <v>CÓNDOR ENERGÍA SPA</v>
          </cell>
        </row>
        <row r="33">
          <cell r="B33">
            <v>70288.532032965129</v>
          </cell>
          <cell r="C33">
            <v>11581.610322332999</v>
          </cell>
          <cell r="D33">
            <v>39043.504169932712</v>
          </cell>
          <cell r="E33">
            <v>120913.64652523084</v>
          </cell>
          <cell r="F33" t="str">
            <v>CONEJO SOLAR SPA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 t="str">
            <v>S/I</v>
          </cell>
        </row>
        <row r="35">
          <cell r="B35">
            <v>6114.8986316070004</v>
          </cell>
          <cell r="C35">
            <v>10069.092502994999</v>
          </cell>
          <cell r="D35">
            <v>3838.9029643819999</v>
          </cell>
          <cell r="E35">
            <v>20022.894098984001</v>
          </cell>
          <cell r="F35" t="str">
            <v>COX ENERGY COMERCIALIZADORA SPA</v>
          </cell>
        </row>
        <row r="36">
          <cell r="B36">
            <v>4492.5823780000001</v>
          </cell>
          <cell r="C36">
            <v>6097.7525610000002</v>
          </cell>
          <cell r="D36">
            <v>2470.5004130000002</v>
          </cell>
          <cell r="E36">
            <v>13060.835352</v>
          </cell>
          <cell r="F36" t="str">
            <v>S/I</v>
          </cell>
        </row>
        <row r="37">
          <cell r="B37">
            <v>64420.107151939577</v>
          </cell>
          <cell r="C37">
            <v>111181.1725258822</v>
          </cell>
          <cell r="D37">
            <v>65726.609332121516</v>
          </cell>
          <cell r="E37">
            <v>241327.88900994329</v>
          </cell>
          <cell r="F37" t="str">
            <v>S/I</v>
          </cell>
        </row>
        <row r="38">
          <cell r="C38">
            <v>19383.87173877145</v>
          </cell>
          <cell r="D38">
            <v>0.24823398645137609</v>
          </cell>
          <cell r="E38">
            <v>19384.119972757901</v>
          </cell>
          <cell r="F38" t="str">
            <v>ENERGÍA CERRO EL MORADO S.A.</v>
          </cell>
        </row>
        <row r="39">
          <cell r="B39">
            <v>39988.656760289399</v>
          </cell>
          <cell r="C39">
            <v>124283.53666353881</v>
          </cell>
          <cell r="D39">
            <v>36927.165625342503</v>
          </cell>
          <cell r="E39">
            <v>201199.35904917069</v>
          </cell>
          <cell r="F39" t="str">
            <v>S/I</v>
          </cell>
        </row>
        <row r="40">
          <cell r="B40">
            <v>1033.304948</v>
          </cell>
          <cell r="C40">
            <v>2567.6414</v>
          </cell>
          <cell r="D40">
            <v>1045.6892399999999</v>
          </cell>
          <cell r="E40">
            <v>4646.6355880000001</v>
          </cell>
          <cell r="F40" t="str">
            <v>EMPRESA ELÉCTRICA EL PINAR SPA</v>
          </cell>
        </row>
        <row r="41">
          <cell r="B41">
            <v>4289.0611770879996</v>
          </cell>
          <cell r="C41">
            <v>5590.6793476680004</v>
          </cell>
          <cell r="D41">
            <v>2715.1252177219999</v>
          </cell>
          <cell r="E41">
            <v>12594.865742477999</v>
          </cell>
          <cell r="F41" t="str">
            <v>HIDROELÉCTRICA EMBALSE ANCOA SPA</v>
          </cell>
        </row>
        <row r="42">
          <cell r="B42">
            <v>405334.93753507233</v>
          </cell>
          <cell r="C42">
            <v>538583.99889414711</v>
          </cell>
          <cell r="D42">
            <v>203195.39254542091</v>
          </cell>
          <cell r="E42">
            <v>1147114.3289746405</v>
          </cell>
          <cell r="F42" t="str">
            <v>EMOAC SPA</v>
          </cell>
        </row>
        <row r="43">
          <cell r="B43">
            <v>7639445.860896145</v>
          </cell>
          <cell r="C43">
            <v>9104617.6214240622</v>
          </cell>
          <cell r="D43">
            <v>4255877.220624717</v>
          </cell>
          <cell r="E43">
            <v>20999940.702944927</v>
          </cell>
          <cell r="F43" t="str">
            <v>ENEL GENERACIÓN CHILE S.A.</v>
          </cell>
        </row>
        <row r="44">
          <cell r="B44">
            <v>1558.4478558139999</v>
          </cell>
          <cell r="C44">
            <v>2341.4969934860001</v>
          </cell>
          <cell r="D44">
            <v>555.41628827699992</v>
          </cell>
          <cell r="E44">
            <v>4455.3611375769997</v>
          </cell>
          <cell r="F44" t="str">
            <v>S/I</v>
          </cell>
        </row>
        <row r="45">
          <cell r="B45">
            <v>19278.482826584001</v>
          </cell>
          <cell r="C45">
            <v>21192.991962438002</v>
          </cell>
          <cell r="D45">
            <v>10595.293400289</v>
          </cell>
          <cell r="E45">
            <v>51066.768189310998</v>
          </cell>
          <cell r="F45" t="str">
            <v>S/I</v>
          </cell>
        </row>
        <row r="46">
          <cell r="B46">
            <v>1555.3791888860001</v>
          </cell>
          <cell r="C46">
            <v>3665.1501430560002</v>
          </cell>
          <cell r="D46">
            <v>633.21989515300004</v>
          </cell>
          <cell r="E46">
            <v>5853.7492270949997</v>
          </cell>
          <cell r="F46" t="str">
            <v>S/I</v>
          </cell>
        </row>
        <row r="47">
          <cell r="B47">
            <v>69889.533415183003</v>
          </cell>
          <cell r="C47">
            <v>103971.175547958</v>
          </cell>
          <cell r="D47">
            <v>34990.618032218001</v>
          </cell>
          <cell r="E47">
            <v>208851.32699535904</v>
          </cell>
          <cell r="F47" t="str">
            <v>ENERGY ASSET SPA</v>
          </cell>
        </row>
        <row r="48">
          <cell r="B48">
            <v>5461.8906917490003</v>
          </cell>
          <cell r="C48">
            <v>9601.5787100809994</v>
          </cell>
          <cell r="D48">
            <v>2922.7911498090002</v>
          </cell>
          <cell r="E48">
            <v>17986.260551638999</v>
          </cell>
          <cell r="F48" t="str">
            <v>ENERQUINTA S.A.</v>
          </cell>
        </row>
        <row r="49">
          <cell r="B49">
            <v>3253060.2037554341</v>
          </cell>
          <cell r="C49">
            <v>3836132.6110268869</v>
          </cell>
          <cell r="D49">
            <v>2116683.7083193199</v>
          </cell>
          <cell r="E49">
            <v>9205876.5231016409</v>
          </cell>
          <cell r="F49" t="str">
            <v>ENGIE ENERGÍA CHILE S.A.</v>
          </cell>
        </row>
        <row r="50">
          <cell r="B50">
            <v>52.102812447541609</v>
          </cell>
          <cell r="C50">
            <v>34.479036994191901</v>
          </cell>
          <cell r="D50">
            <v>20.338874513272621</v>
          </cell>
          <cell r="E50">
            <v>106.92072395500614</v>
          </cell>
          <cell r="F50" t="str">
            <v>ENLASA GENERACIÓN CHILE S.A.</v>
          </cell>
        </row>
        <row r="51">
          <cell r="B51">
            <v>1334.3207720190001</v>
          </cell>
          <cell r="C51">
            <v>1842.68781906</v>
          </cell>
          <cell r="D51">
            <v>747.816013011</v>
          </cell>
          <cell r="E51">
            <v>3924.8246040900003</v>
          </cell>
          <cell r="F51" t="str">
            <v>ENORCHILE S.A.</v>
          </cell>
        </row>
        <row r="52">
          <cell r="B52">
            <v>51510.972263078263</v>
          </cell>
          <cell r="C52">
            <v>59475.767592533222</v>
          </cell>
          <cell r="D52">
            <v>29214.156524285561</v>
          </cell>
          <cell r="E52">
            <v>140200.89637989705</v>
          </cell>
          <cell r="F52" t="str">
            <v>S/I</v>
          </cell>
        </row>
        <row r="53">
          <cell r="B53">
            <v>13789.227468186</v>
          </cell>
          <cell r="C53">
            <v>17568.707831546999</v>
          </cell>
          <cell r="D53">
            <v>5751.8502325039999</v>
          </cell>
          <cell r="E53">
            <v>37109.785532237001</v>
          </cell>
          <cell r="F53" t="str">
            <v>EVOL SPA</v>
          </cell>
        </row>
        <row r="54">
          <cell r="B54">
            <v>9046.692227255</v>
          </cell>
          <cell r="C54">
            <v>12576.265713950001</v>
          </cell>
          <cell r="D54">
            <v>4967.1681867050002</v>
          </cell>
          <cell r="E54">
            <v>26590.12612791</v>
          </cell>
          <cell r="F54" t="str">
            <v>FACTOR LUZ SPA</v>
          </cell>
        </row>
        <row r="55">
          <cell r="B55">
            <v>777731.53835878219</v>
          </cell>
          <cell r="C55">
            <v>922797.71013319201</v>
          </cell>
          <cell r="D55">
            <v>511925.90584736341</v>
          </cell>
          <cell r="E55">
            <v>2212455.1543393377</v>
          </cell>
          <cell r="F55" t="str">
            <v>GM HOLDINGS S.A.</v>
          </cell>
        </row>
        <row r="56">
          <cell r="B56">
            <v>130770.370966484</v>
          </cell>
          <cell r="C56">
            <v>183708.278320927</v>
          </cell>
          <cell r="D56">
            <v>63451.845133413997</v>
          </cell>
          <cell r="E56">
            <v>377930.49442082504</v>
          </cell>
          <cell r="F56" t="str">
            <v>GR POWER CHILE SPA</v>
          </cell>
        </row>
        <row r="57">
          <cell r="B57">
            <v>672174.51947426726</v>
          </cell>
          <cell r="C57">
            <v>501623.18973869848</v>
          </cell>
          <cell r="D57">
            <v>348337.47876705503</v>
          </cell>
          <cell r="E57">
            <v>1522135.1879800209</v>
          </cell>
          <cell r="F57" t="str">
            <v>GUACOLDA ENERGÍA SPA</v>
          </cell>
        </row>
        <row r="58">
          <cell r="B58">
            <v>244859.5647746739</v>
          </cell>
          <cell r="C58">
            <v>293471.2077824173</v>
          </cell>
          <cell r="D58">
            <v>161562.8355113221</v>
          </cell>
          <cell r="E58">
            <v>699893.60806841333</v>
          </cell>
          <cell r="F58" t="str">
            <v>HUEMUL ENERGÍA SPA</v>
          </cell>
        </row>
        <row r="59">
          <cell r="B59">
            <v>8700.9585255279999</v>
          </cell>
          <cell r="C59">
            <v>8691.2950112910003</v>
          </cell>
          <cell r="D59">
            <v>4747.4945182809997</v>
          </cell>
          <cell r="E59">
            <v>22139.748055100001</v>
          </cell>
          <cell r="F59" t="str">
            <v>IEH SOLAR CHILE SPA</v>
          </cell>
        </row>
        <row r="60">
          <cell r="B60">
            <v>241293.8223704265</v>
          </cell>
          <cell r="C60">
            <v>329081.15064715681</v>
          </cell>
          <cell r="D60">
            <v>128496.9932548643</v>
          </cell>
          <cell r="E60">
            <v>698871.96627244772</v>
          </cell>
          <cell r="F60" t="str">
            <v>IMELSA ENERGÍA SPA</v>
          </cell>
        </row>
        <row r="61">
          <cell r="B61">
            <v>325.18790000000001</v>
          </cell>
          <cell r="C61">
            <v>1665.8891000000001</v>
          </cell>
          <cell r="D61">
            <v>169.60839999999999</v>
          </cell>
          <cell r="E61">
            <v>2160.6854000000003</v>
          </cell>
          <cell r="F61" t="str">
            <v>S/I</v>
          </cell>
        </row>
        <row r="62">
          <cell r="B62">
            <v>9019.6620196549993</v>
          </cell>
          <cell r="C62">
            <v>13811.902599842</v>
          </cell>
          <cell r="D62">
            <v>5010.4826543469999</v>
          </cell>
          <cell r="E62">
            <v>27842.047273844</v>
          </cell>
          <cell r="F62" t="str">
            <v>INNERGEX ENERGÍA RENOVABLE SPA</v>
          </cell>
        </row>
        <row r="63">
          <cell r="B63">
            <v>56232.837125139973</v>
          </cell>
          <cell r="C63">
            <v>62982.970640767977</v>
          </cell>
          <cell r="D63">
            <v>31406.899924417568</v>
          </cell>
          <cell r="E63">
            <v>150622.70769032554</v>
          </cell>
          <cell r="F63" t="str">
            <v>JAVIERA SPA</v>
          </cell>
        </row>
        <row r="64">
          <cell r="B64">
            <v>12431.07555180212</v>
          </cell>
          <cell r="C64">
            <v>12755.837508711091</v>
          </cell>
          <cell r="D64">
            <v>6466.4453846417728</v>
          </cell>
          <cell r="E64">
            <v>31653.358445154983</v>
          </cell>
          <cell r="F64" t="str">
            <v>KDM ENERGÍA S.A.</v>
          </cell>
        </row>
        <row r="65">
          <cell r="B65">
            <v>148.59154799999999</v>
          </cell>
          <cell r="C65">
            <v>231.22712000000001</v>
          </cell>
          <cell r="D65">
            <v>135.025972</v>
          </cell>
          <cell r="E65">
            <v>514.84464000000003</v>
          </cell>
          <cell r="F65" t="str">
            <v>S/I</v>
          </cell>
        </row>
        <row r="66">
          <cell r="B66">
            <v>13106.13497212</v>
          </cell>
          <cell r="C66">
            <v>17057.625967350999</v>
          </cell>
          <cell r="D66">
            <v>8465.7501833570004</v>
          </cell>
          <cell r="E66">
            <v>38629.511122828</v>
          </cell>
          <cell r="F66" t="str">
            <v>EMPRESAS LIPIGAS S.A.</v>
          </cell>
        </row>
        <row r="67">
          <cell r="C67">
            <v>99917.400914749698</v>
          </cell>
          <cell r="D67">
            <v>0.93086969176319134</v>
          </cell>
          <cell r="E67">
            <v>99918.331784441456</v>
          </cell>
          <cell r="F67" t="str">
            <v>PARQUE SOLAR FOTOVOLTAICO LUZ DEL NORTE SPA</v>
          </cell>
        </row>
        <row r="68">
          <cell r="C68">
            <v>0</v>
          </cell>
          <cell r="E68">
            <v>0</v>
          </cell>
          <cell r="F68" t="str">
            <v>S/I</v>
          </cell>
        </row>
        <row r="69">
          <cell r="B69">
            <v>53150.292460976001</v>
          </cell>
          <cell r="C69">
            <v>68869.065652770994</v>
          </cell>
          <cell r="D69">
            <v>25721.119475654999</v>
          </cell>
          <cell r="E69">
            <v>147740.477589402</v>
          </cell>
          <cell r="F69" t="str">
            <v>NEOELECTRA ENERGÍA CHILE SPA</v>
          </cell>
        </row>
        <row r="70">
          <cell r="B70">
            <v>21848.597183295002</v>
          </cell>
          <cell r="C70">
            <v>24943.689980461</v>
          </cell>
          <cell r="D70">
            <v>11258.213638253999</v>
          </cell>
          <cell r="E70">
            <v>58050.500802009999</v>
          </cell>
          <cell r="F70" t="str">
            <v>NEOMAS SPA</v>
          </cell>
        </row>
        <row r="71">
          <cell r="B71">
            <v>7794.7869610000007</v>
          </cell>
          <cell r="C71">
            <v>8908.3607620000002</v>
          </cell>
          <cell r="D71">
            <v>4333.6720640000003</v>
          </cell>
          <cell r="E71">
            <v>21036.819787</v>
          </cell>
          <cell r="F71" t="str">
            <v>NORACID S.A.</v>
          </cell>
        </row>
        <row r="72">
          <cell r="B72">
            <v>24926.172494580329</v>
          </cell>
          <cell r="C72">
            <v>30707.302573055491</v>
          </cell>
          <cell r="D72">
            <v>15191.88641918139</v>
          </cell>
          <cell r="E72">
            <v>70825.361486817215</v>
          </cell>
          <cell r="F72" t="str">
            <v>S/I</v>
          </cell>
        </row>
        <row r="73">
          <cell r="B73">
            <v>8734.4031771720001</v>
          </cell>
          <cell r="C73">
            <v>9511.520860405999</v>
          </cell>
          <cell r="D73">
            <v>4851.7832623100003</v>
          </cell>
          <cell r="E73">
            <v>23097.707299887999</v>
          </cell>
          <cell r="F73" t="str">
            <v>ON-GROUP S.A.</v>
          </cell>
        </row>
        <row r="74">
          <cell r="B74">
            <v>33899.842940635441</v>
          </cell>
          <cell r="C74">
            <v>40637.419699933773</v>
          </cell>
          <cell r="D74">
            <v>22382.813051408179</v>
          </cell>
          <cell r="E74">
            <v>96920.075691977399</v>
          </cell>
          <cell r="F74" t="str">
            <v>OPDENERGY GENERACIÓN SPA</v>
          </cell>
        </row>
        <row r="75">
          <cell r="B75">
            <v>342.65816245500002</v>
          </cell>
          <cell r="C75">
            <v>487.78870464400001</v>
          </cell>
          <cell r="D75">
            <v>195.58502329699999</v>
          </cell>
          <cell r="E75">
            <v>1026.0318903959999</v>
          </cell>
          <cell r="F75" t="str">
            <v>PACIFIC HYDRO CHILE S.A.</v>
          </cell>
        </row>
        <row r="76">
          <cell r="B76">
            <v>672.258825</v>
          </cell>
          <cell r="C76">
            <v>782.18039999999996</v>
          </cell>
          <cell r="D76">
            <v>335.70690000000002</v>
          </cell>
          <cell r="E76">
            <v>1790.1461250000002</v>
          </cell>
          <cell r="F76" t="str">
            <v>PARQUE EÓLICO LEBU-TORO SPA</v>
          </cell>
        </row>
        <row r="77">
          <cell r="B77">
            <v>24040.279264619821</v>
          </cell>
          <cell r="C77">
            <v>28025.65323629271</v>
          </cell>
          <cell r="D77">
            <v>18372.826979075209</v>
          </cell>
          <cell r="E77">
            <v>70438.759479987741</v>
          </cell>
          <cell r="F77" t="str">
            <v>PARQUE EÓLICO PUNTA DE TALCA SPA</v>
          </cell>
        </row>
        <row r="78">
          <cell r="B78">
            <v>128190.040081172</v>
          </cell>
          <cell r="C78">
            <v>136377.62417456199</v>
          </cell>
          <cell r="D78">
            <v>70999.191269699004</v>
          </cell>
          <cell r="E78">
            <v>335566.85552543303</v>
          </cell>
          <cell r="F78" t="str">
            <v>EMPRESA ELÉCTRICA PEHUENCHE S.A.</v>
          </cell>
        </row>
        <row r="79">
          <cell r="B79">
            <v>106.6382825671253</v>
          </cell>
          <cell r="C79">
            <v>17351.936813005239</v>
          </cell>
          <cell r="D79">
            <v>999.50208496743312</v>
          </cell>
          <cell r="E79">
            <v>18458.077180539796</v>
          </cell>
          <cell r="F79" t="str">
            <v>POZO ALMONTE SOLAR 2 S.A.</v>
          </cell>
        </row>
        <row r="80">
          <cell r="B80">
            <v>155.52109120059191</v>
          </cell>
          <cell r="C80">
            <v>27267.82057603154</v>
          </cell>
          <cell r="D80">
            <v>1368.02685215216</v>
          </cell>
          <cell r="E80">
            <v>28791.368519384294</v>
          </cell>
          <cell r="F80" t="str">
            <v>POZO ALMONTE SOLAR 3 S.A.</v>
          </cell>
        </row>
        <row r="81">
          <cell r="B81">
            <v>28570.199620230382</v>
          </cell>
          <cell r="C81">
            <v>4846.125148256685</v>
          </cell>
          <cell r="D81">
            <v>5020.5639544163987</v>
          </cell>
          <cell r="E81">
            <v>38436.888722903466</v>
          </cell>
          <cell r="F81" t="str">
            <v>PV SALVADOR S.A.</v>
          </cell>
        </row>
        <row r="82">
          <cell r="B82">
            <v>5212.0561202420004</v>
          </cell>
          <cell r="C82">
            <v>6547.5028751350001</v>
          </cell>
          <cell r="D82">
            <v>2035.251897204</v>
          </cell>
          <cell r="E82">
            <v>13794.810892580999</v>
          </cell>
          <cell r="F82" t="str">
            <v>HIDROELÉCTRICA RÍO COLORADO S.A.</v>
          </cell>
        </row>
        <row r="83">
          <cell r="B83">
            <v>183232.70931232159</v>
          </cell>
          <cell r="C83">
            <v>208433.86134775871</v>
          </cell>
          <cell r="D83">
            <v>87418.988003680613</v>
          </cell>
          <cell r="E83">
            <v>479085.55866376089</v>
          </cell>
          <cell r="F83" t="str">
            <v>EMPRESA ELÉCTRICA RUCATAYO S.A.</v>
          </cell>
        </row>
        <row r="84">
          <cell r="B84">
            <v>72212.703601128</v>
          </cell>
          <cell r="C84">
            <v>100969.96843532199</v>
          </cell>
          <cell r="D84">
            <v>37840.594998146997</v>
          </cell>
          <cell r="E84">
            <v>211023.267034597</v>
          </cell>
          <cell r="F84" t="str">
            <v>SAFIRA ENERGÍA CHILE SPA</v>
          </cell>
        </row>
        <row r="85">
          <cell r="B85">
            <v>124890.82817118079</v>
          </cell>
          <cell r="C85">
            <v>76012.41450867751</v>
          </cell>
          <cell r="D85">
            <v>88305.436261733208</v>
          </cell>
          <cell r="E85">
            <v>289208.67894159153</v>
          </cell>
          <cell r="F85" t="str">
            <v>S/I</v>
          </cell>
        </row>
        <row r="86">
          <cell r="C86">
            <v>58153.906653639031</v>
          </cell>
          <cell r="D86">
            <v>0.74470195926651794</v>
          </cell>
          <cell r="E86">
            <v>58154.651355598297</v>
          </cell>
          <cell r="F86" t="str">
            <v>SANTIAGO SOLAR S.A.</v>
          </cell>
        </row>
        <row r="87">
          <cell r="B87">
            <v>471.15367742199999</v>
          </cell>
          <cell r="C87">
            <v>585.74904259900006</v>
          </cell>
          <cell r="D87">
            <v>316.79402710199997</v>
          </cell>
          <cell r="E87">
            <v>1373.696747123</v>
          </cell>
          <cell r="F87" t="str">
            <v>S/I</v>
          </cell>
        </row>
        <row r="88">
          <cell r="B88">
            <v>66300.615220969004</v>
          </cell>
          <cell r="C88">
            <v>96533.860400163001</v>
          </cell>
          <cell r="D88">
            <v>33439.329604648003</v>
          </cell>
          <cell r="E88">
            <v>196273.80522578</v>
          </cell>
          <cell r="F88" t="str">
            <v>S/I</v>
          </cell>
        </row>
        <row r="89">
          <cell r="B89">
            <v>2047.3618602700001</v>
          </cell>
          <cell r="C89">
            <v>2251.7194283079998</v>
          </cell>
          <cell r="D89">
            <v>966.99444758799996</v>
          </cell>
          <cell r="E89">
            <v>5266.0757361659998</v>
          </cell>
          <cell r="F89" t="str">
            <v>SOCER S.A.</v>
          </cell>
        </row>
        <row r="90">
          <cell r="B90">
            <v>93695.301648661771</v>
          </cell>
          <cell r="C90">
            <v>110633.32143921479</v>
          </cell>
          <cell r="D90">
            <v>66365.798340885725</v>
          </cell>
          <cell r="E90">
            <v>270694.42142876226</v>
          </cell>
          <cell r="F90" t="str">
            <v>SONNEDIX COX ENERGY CHILE SPA</v>
          </cell>
        </row>
        <row r="91">
          <cell r="C91">
            <v>9871.4284412071211</v>
          </cell>
          <cell r="D91">
            <v>0.1241169932256881</v>
          </cell>
          <cell r="E91">
            <v>9871.5525582003465</v>
          </cell>
          <cell r="F91" t="str">
            <v>SPV P4 SPA</v>
          </cell>
        </row>
        <row r="92">
          <cell r="B92">
            <v>28729.228816247571</v>
          </cell>
          <cell r="C92">
            <v>177209.38280307461</v>
          </cell>
          <cell r="D92">
            <v>103793.3499220464</v>
          </cell>
          <cell r="E92">
            <v>309731.96154136857</v>
          </cell>
          <cell r="F92" t="str">
            <v>TAMAKAYA ENERGÍA SPA</v>
          </cell>
        </row>
        <row r="93">
          <cell r="B93">
            <v>25998.518900056999</v>
          </cell>
          <cell r="C93">
            <v>36744.497806730004</v>
          </cell>
          <cell r="D93">
            <v>13134.762848983</v>
          </cell>
          <cell r="E93">
            <v>75877.779555770001</v>
          </cell>
          <cell r="F93" t="str">
            <v>TECNORED S.A.</v>
          </cell>
        </row>
        <row r="94">
          <cell r="B94">
            <v>643.12980000000005</v>
          </cell>
          <cell r="C94">
            <v>553.9683</v>
          </cell>
          <cell r="D94">
            <v>104.803</v>
          </cell>
          <cell r="E94">
            <v>1301.9011</v>
          </cell>
          <cell r="F94" t="str">
            <v>ENERGÍAS UCUQUER DOS S.A.</v>
          </cell>
        </row>
        <row r="95">
          <cell r="B95">
            <v>16823.98509079434</v>
          </cell>
          <cell r="C95">
            <v>20160.14775455169</v>
          </cell>
          <cell r="D95">
            <v>16417.140207372238</v>
          </cell>
          <cell r="E95">
            <v>53401.273052718272</v>
          </cell>
          <cell r="F95" t="str">
            <v>WPD DUQUECO SPA</v>
          </cell>
        </row>
        <row r="96">
          <cell r="B96">
            <v>148222.6380823146</v>
          </cell>
          <cell r="C96">
            <v>105841.1132950746</v>
          </cell>
          <cell r="D96">
            <v>74211.685440403438</v>
          </cell>
          <cell r="E96">
            <v>328275.43681779259</v>
          </cell>
          <cell r="F96" t="str">
            <v>WPD MALLECO SPA</v>
          </cell>
        </row>
        <row r="97">
          <cell r="B97">
            <v>21101.622800293331</v>
          </cell>
          <cell r="C97">
            <v>20160.19555086306</v>
          </cell>
          <cell r="D97">
            <v>13755.261324947911</v>
          </cell>
          <cell r="E97">
            <v>55017.079676104302</v>
          </cell>
          <cell r="F97" t="str">
            <v>WPD NEGRETE SPA</v>
          </cell>
        </row>
        <row r="98">
          <cell r="B98">
            <v>23511840.870119601</v>
          </cell>
          <cell r="C98">
            <v>27249996.390829492</v>
          </cell>
          <cell r="D98">
            <v>13354371.909533815</v>
          </cell>
          <cell r="E98">
            <v>64116209.170482926</v>
          </cell>
          <cell r="F98" t="str">
            <v>S/I</v>
          </cell>
        </row>
      </sheetData>
      <sheetData sheetId="10"/>
      <sheetData sheetId="11"/>
      <sheetData sheetId="12"/>
      <sheetData sheetId="13"/>
      <sheetData sheetId="14">
        <row r="1">
          <cell r="A1" t="str">
            <v>Ruts extraídos de Directorio de Coordinados</v>
          </cell>
        </row>
        <row r="2">
          <cell r="A2" t="str">
            <v>Coordinado</v>
          </cell>
          <cell r="B2" t="str">
            <v>RUT</v>
          </cell>
        </row>
        <row r="3">
          <cell r="A3" t="str">
            <v>AASA Energía S.A.</v>
          </cell>
          <cell r="B3" t="str">
            <v>76.596.827-5</v>
          </cell>
        </row>
        <row r="4">
          <cell r="A4" t="str">
            <v>AES Andes S.A.</v>
          </cell>
          <cell r="B4" t="str">
            <v>94.272.000-9</v>
          </cell>
        </row>
        <row r="5">
          <cell r="A5" t="str">
            <v>ANDINA SOLAR 1 SPA</v>
          </cell>
          <cell r="B5" t="str">
            <v>76.466.305-5</v>
          </cell>
        </row>
        <row r="6">
          <cell r="A6" t="str">
            <v>ANDINA SOLAR 2 SPA</v>
          </cell>
          <cell r="B6" t="str">
            <v>76.466.311-K</v>
          </cell>
        </row>
        <row r="7">
          <cell r="A7" t="str">
            <v>AS Energía Ltda.</v>
          </cell>
          <cell r="B7" t="str">
            <v>77.029.514-9</v>
          </cell>
        </row>
        <row r="8">
          <cell r="A8" t="str">
            <v>Abastible S.A.</v>
          </cell>
          <cell r="B8" t="str">
            <v>91.806.000-6</v>
          </cell>
        </row>
        <row r="9">
          <cell r="A9" t="str">
            <v>Acciona Energía Chile Holdings S.A.</v>
          </cell>
          <cell r="B9" t="str">
            <v>76.437.712-5</v>
          </cell>
        </row>
        <row r="10">
          <cell r="A10" t="str">
            <v>Acierta Energía SpA</v>
          </cell>
          <cell r="B10" t="str">
            <v>77.333.033-6</v>
          </cell>
        </row>
        <row r="11">
          <cell r="A11" t="str">
            <v>Acueducto San Isidro Quilapilún SpA</v>
          </cell>
          <cell r="B11" t="str">
            <v>77.569.048-8</v>
          </cell>
        </row>
        <row r="12">
          <cell r="A12" t="str">
            <v>Admiralty Minerals Chile PTY Ltd</v>
          </cell>
          <cell r="B12" t="str">
            <v>59.166.910-9</v>
          </cell>
        </row>
        <row r="13">
          <cell r="A13" t="str">
            <v>Aela Generación S.A.</v>
          </cell>
          <cell r="B13" t="str">
            <v>76.489.426-K</v>
          </cell>
        </row>
        <row r="14">
          <cell r="A14" t="str">
            <v>Aggreko Chile Limitada</v>
          </cell>
          <cell r="B14" t="str">
            <v>76.625.330-K</v>
          </cell>
        </row>
        <row r="15">
          <cell r="A15" t="str">
            <v>Agrocomercial A.S. Ltda.</v>
          </cell>
          <cell r="B15" t="str">
            <v>77.805.520-1</v>
          </cell>
        </row>
        <row r="16">
          <cell r="A16" t="str">
            <v>Agrosolar IV SpA</v>
          </cell>
          <cell r="B16" t="str">
            <v>76.363.219-9</v>
          </cell>
        </row>
        <row r="17">
          <cell r="A17" t="str">
            <v>Agrosolar V SpA</v>
          </cell>
          <cell r="B17" t="str">
            <v>76.363.218-0</v>
          </cell>
        </row>
        <row r="18">
          <cell r="A18" t="str">
            <v>Agrícola Ancalí Limitada</v>
          </cell>
          <cell r="B18" t="str">
            <v>79.757.460-0</v>
          </cell>
        </row>
        <row r="19">
          <cell r="A19" t="str">
            <v>Aguas Andinas S.A.</v>
          </cell>
          <cell r="B19" t="str">
            <v>61.808.000-5</v>
          </cell>
        </row>
        <row r="20">
          <cell r="A20" t="str">
            <v>Aguas Antofagasta S.A.</v>
          </cell>
          <cell r="B20" t="str">
            <v>76.418.976-0</v>
          </cell>
        </row>
        <row r="21">
          <cell r="A21" t="str">
            <v>Aguas Horizonte SpA</v>
          </cell>
          <cell r="B21" t="str">
            <v>77.565.191-1</v>
          </cell>
        </row>
        <row r="22">
          <cell r="A22" t="str">
            <v>Ailin Fotovoltaica SpA</v>
          </cell>
          <cell r="B22" t="str">
            <v>77.018.069-4</v>
          </cell>
        </row>
        <row r="23">
          <cell r="A23" t="str">
            <v>Alba SpA</v>
          </cell>
          <cell r="B23" t="str">
            <v>76.114.239-9</v>
          </cell>
        </row>
        <row r="24">
          <cell r="A24" t="str">
            <v>Albemarle Limitada</v>
          </cell>
          <cell r="B24" t="str">
            <v>85.066.600-8</v>
          </cell>
        </row>
        <row r="25">
          <cell r="A25" t="str">
            <v>Alfa Transmisora de Energía S.A.</v>
          </cell>
          <cell r="B25" t="str">
            <v>77.337.345-0</v>
          </cell>
        </row>
        <row r="26">
          <cell r="A26" t="str">
            <v>Algarrobo SpA</v>
          </cell>
          <cell r="B26" t="str">
            <v>76.882.304-9</v>
          </cell>
        </row>
        <row r="27">
          <cell r="A27" t="str">
            <v>Algorta Norte S.A.</v>
          </cell>
          <cell r="B27" t="str">
            <v>76.000.957-1</v>
          </cell>
        </row>
        <row r="28">
          <cell r="A28" t="str">
            <v>Alto Cautín SpA</v>
          </cell>
          <cell r="B28" t="str">
            <v>76.044.129-5</v>
          </cell>
        </row>
        <row r="29">
          <cell r="A29" t="str">
            <v>Alto Jahuel Transmisora de Energía S.A.</v>
          </cell>
          <cell r="B29" t="str">
            <v>76.100.121-3</v>
          </cell>
        </row>
        <row r="30">
          <cell r="A30" t="str">
            <v>Alto Maipo SpA</v>
          </cell>
          <cell r="B30" t="str">
            <v>76.170.761-2</v>
          </cell>
        </row>
        <row r="31">
          <cell r="A31" t="str">
            <v>Amanecer Solar SpA</v>
          </cell>
          <cell r="B31" t="str">
            <v>76.273.559-8</v>
          </cell>
        </row>
        <row r="32">
          <cell r="A32" t="str">
            <v>Ana María S.A.</v>
          </cell>
          <cell r="B32" t="str">
            <v>77.677.302-6</v>
          </cell>
        </row>
        <row r="33">
          <cell r="A33" t="str">
            <v>Andes Generación SpA</v>
          </cell>
          <cell r="B33" t="str">
            <v>76.203.788-2</v>
          </cell>
        </row>
        <row r="34">
          <cell r="A34" t="str">
            <v>Andes Solar II SpA</v>
          </cell>
          <cell r="B34" t="str">
            <v>77.423.682-1</v>
          </cell>
        </row>
        <row r="35">
          <cell r="A35" t="str">
            <v>Andes Solar III SpA</v>
          </cell>
          <cell r="B35" t="str">
            <v>77.865.266-8</v>
          </cell>
        </row>
        <row r="36">
          <cell r="A36" t="str">
            <v>Andes Solar IV SpA</v>
          </cell>
          <cell r="B36" t="str">
            <v>76.625.173-0</v>
          </cell>
        </row>
        <row r="37">
          <cell r="A37" t="str">
            <v>Andes Solar SpA</v>
          </cell>
          <cell r="B37" t="str">
            <v>76.579.067-0</v>
          </cell>
        </row>
        <row r="38">
          <cell r="A38" t="str">
            <v>Andina Solar 10 SpA</v>
          </cell>
          <cell r="B38" t="str">
            <v>76.772.357-1</v>
          </cell>
        </row>
        <row r="39">
          <cell r="A39" t="str">
            <v>Andina Solar 13 SpA</v>
          </cell>
          <cell r="B39" t="str">
            <v>76.771.804-7</v>
          </cell>
        </row>
        <row r="40">
          <cell r="A40" t="str">
            <v>Andina Solar 17 Este SpA</v>
          </cell>
          <cell r="B40" t="str">
            <v>76.772.373-3</v>
          </cell>
        </row>
        <row r="41">
          <cell r="A41" t="str">
            <v>Andina Solar 6 SpA</v>
          </cell>
          <cell r="B41" t="str">
            <v>76.549.716-7</v>
          </cell>
        </row>
        <row r="42">
          <cell r="A42" t="str">
            <v>Andrómeda Solar SpA</v>
          </cell>
          <cell r="B42" t="str">
            <v>77.270.578-6</v>
          </cell>
        </row>
        <row r="43">
          <cell r="A43" t="str">
            <v>Anglo American Sur S.A.</v>
          </cell>
          <cell r="B43" t="str">
            <v>77.762.940-9</v>
          </cell>
        </row>
        <row r="44">
          <cell r="A44" t="str">
            <v>Angol Solar I SpA</v>
          </cell>
          <cell r="B44" t="str">
            <v>77.109.571-2</v>
          </cell>
        </row>
        <row r="45">
          <cell r="A45" t="str">
            <v>Antu Energy SpA</v>
          </cell>
          <cell r="B45" t="str">
            <v>77.810.911-5</v>
          </cell>
        </row>
        <row r="46">
          <cell r="A46" t="str">
            <v>Anumar Energía del Sol 1 SpA</v>
          </cell>
          <cell r="B46" t="str">
            <v>76.547.685-2</v>
          </cell>
        </row>
        <row r="47">
          <cell r="A47" t="str">
            <v>Apolo Solar SpA</v>
          </cell>
          <cell r="B47" t="str">
            <v>76.879.473-1</v>
          </cell>
        </row>
        <row r="48">
          <cell r="A48" t="str">
            <v>Arauco Bioenergía SpA</v>
          </cell>
          <cell r="B48" t="str">
            <v>96.547.510-9</v>
          </cell>
        </row>
        <row r="49">
          <cell r="A49" t="str">
            <v>Arcadia Generación Solar S.A.</v>
          </cell>
          <cell r="B49" t="str">
            <v>77.696.828-5</v>
          </cell>
        </row>
        <row r="50">
          <cell r="A50" t="str">
            <v>Asesorías G-51 SpA</v>
          </cell>
          <cell r="B50" t="str">
            <v>76.105.907-6</v>
          </cell>
        </row>
        <row r="51">
          <cell r="A51" t="str">
            <v>Asoc. de Canal. Sociedad del Canal de Maipo</v>
          </cell>
          <cell r="B51" t="str">
            <v>70.009.410-3</v>
          </cell>
        </row>
        <row r="52">
          <cell r="A52" t="str">
            <v>Atacama Solar SpA</v>
          </cell>
          <cell r="B52" t="str">
            <v>76.055.134-1</v>
          </cell>
        </row>
        <row r="53">
          <cell r="A53" t="str">
            <v>Atlas Energía Dos SpA</v>
          </cell>
          <cell r="B53" t="str">
            <v>77.590.989-7</v>
          </cell>
        </row>
        <row r="54">
          <cell r="A54" t="str">
            <v>Atria Energía SpA</v>
          </cell>
          <cell r="B54" t="str">
            <v>76.827.288-3</v>
          </cell>
        </row>
        <row r="55">
          <cell r="A55" t="str">
            <v>Aurora Solar SpA</v>
          </cell>
          <cell r="B55" t="str">
            <v>77.044.761-5</v>
          </cell>
        </row>
        <row r="56">
          <cell r="A56" t="str">
            <v>AustrianSolar Chile Cuatro SpA</v>
          </cell>
          <cell r="B56" t="str">
            <v>76.337.593-5</v>
          </cell>
        </row>
        <row r="57">
          <cell r="A57" t="str">
            <v>AustrianSolar Chile Seis SpA</v>
          </cell>
          <cell r="B57" t="str">
            <v>76.362.257-6</v>
          </cell>
        </row>
        <row r="58">
          <cell r="A58" t="str">
            <v>Avilés SpA</v>
          </cell>
          <cell r="B58" t="str">
            <v>76.585.762-7</v>
          </cell>
        </row>
        <row r="59">
          <cell r="A59" t="str">
            <v>BESS San Andrés SpA</v>
          </cell>
          <cell r="B59" t="str">
            <v>78.011.361-8</v>
          </cell>
        </row>
        <row r="60">
          <cell r="A60" t="str">
            <v>BESS del Desierto SpA</v>
          </cell>
          <cell r="B60" t="str">
            <v>77.176.766-4</v>
          </cell>
        </row>
        <row r="61">
          <cell r="A61" t="str">
            <v>BTG Pactual Chile SpA</v>
          </cell>
          <cell r="B61" t="str">
            <v>76.209.165-8</v>
          </cell>
        </row>
        <row r="62">
          <cell r="A62" t="str">
            <v>Baobab Energías Renovables SpA</v>
          </cell>
          <cell r="B62" t="str">
            <v>76.217.288-7</v>
          </cell>
        </row>
        <row r="63">
          <cell r="A63" t="str">
            <v>Belloto SpA</v>
          </cell>
          <cell r="B63" t="str">
            <v>76.882.322-7</v>
          </cell>
        </row>
        <row r="64">
          <cell r="A64" t="str">
            <v>Belén Solar SpA</v>
          </cell>
          <cell r="B64" t="str">
            <v>77.048.079-5</v>
          </cell>
        </row>
        <row r="65">
          <cell r="A65" t="str">
            <v>Besalco Energía Renovable S.A.</v>
          </cell>
          <cell r="B65" t="str">
            <v>76.249.099-4</v>
          </cell>
        </row>
        <row r="66">
          <cell r="A66" t="str">
            <v>Besalco Transmisión SpA</v>
          </cell>
          <cell r="B66" t="str">
            <v>76.975.911-5</v>
          </cell>
        </row>
        <row r="67">
          <cell r="A67" t="str">
            <v>Betel SpA</v>
          </cell>
          <cell r="B67" t="str">
            <v>77.050.429-5</v>
          </cell>
        </row>
        <row r="68">
          <cell r="A68" t="str">
            <v>Bio Energía Las Pampas SpA</v>
          </cell>
          <cell r="B68" t="str">
            <v>76.254.294-3</v>
          </cell>
        </row>
        <row r="69">
          <cell r="A69" t="str">
            <v>Bio Energía Los Pinos SpA</v>
          </cell>
          <cell r="B69" t="str">
            <v>76.472.359-7</v>
          </cell>
        </row>
        <row r="70">
          <cell r="A70" t="str">
            <v>Bio Energía Molina SpA</v>
          </cell>
          <cell r="B70" t="str">
            <v>76.256.837-3</v>
          </cell>
        </row>
        <row r="71">
          <cell r="A71" t="str">
            <v>Biocruz Generación S.A.</v>
          </cell>
          <cell r="B71" t="str">
            <v>76.171.705-7</v>
          </cell>
        </row>
        <row r="72">
          <cell r="A72" t="str">
            <v>Bioenergías Forestales SpA</v>
          </cell>
          <cell r="B72" t="str">
            <v>76.188.197-3</v>
          </cell>
        </row>
        <row r="73">
          <cell r="A73" t="str">
            <v>Blu Solar SpA</v>
          </cell>
          <cell r="B73" t="str">
            <v>76.985.186-0</v>
          </cell>
        </row>
        <row r="74">
          <cell r="A74" t="str">
            <v>Blue Solar Doce SpA</v>
          </cell>
          <cell r="B74" t="str">
            <v>77.157.744-K</v>
          </cell>
        </row>
        <row r="75">
          <cell r="A75" t="str">
            <v>Blue Solar Ocho SpA</v>
          </cell>
          <cell r="B75" t="str">
            <v>77.157.648-6</v>
          </cell>
        </row>
        <row r="76">
          <cell r="A76" t="str">
            <v>Blue Solar Uno SpA</v>
          </cell>
          <cell r="B76" t="str">
            <v>76.972.735-3</v>
          </cell>
        </row>
        <row r="77">
          <cell r="A77" t="str">
            <v>Bluegate Energía SpA</v>
          </cell>
          <cell r="B77" t="str">
            <v>77.084.667-6</v>
          </cell>
        </row>
        <row r="78">
          <cell r="A78" t="str">
            <v>Bolero SpA</v>
          </cell>
          <cell r="B78" t="str">
            <v>76.175.608-7</v>
          </cell>
        </row>
        <row r="79">
          <cell r="A79" t="str">
            <v>CE Centinela Solar SpA</v>
          </cell>
          <cell r="B79" t="str">
            <v>77.070.574-6</v>
          </cell>
        </row>
        <row r="80">
          <cell r="A80" t="str">
            <v>CE Uribe de Antofagasta Solar SpA</v>
          </cell>
          <cell r="B80" t="str">
            <v>77.266.042-1</v>
          </cell>
        </row>
        <row r="81">
          <cell r="A81" t="str">
            <v>CFC HOLDINGS SPA</v>
          </cell>
          <cell r="B81" t="str">
            <v>77.092.712-9</v>
          </cell>
        </row>
        <row r="82">
          <cell r="A82" t="str">
            <v>CGE Comercializadora SpA</v>
          </cell>
          <cell r="B82" t="str">
            <v>77.316.204-2</v>
          </cell>
        </row>
        <row r="83">
          <cell r="A83" t="str">
            <v>CGE Transmisión S.A.</v>
          </cell>
          <cell r="B83" t="str">
            <v>77.465.741-K</v>
          </cell>
        </row>
        <row r="84">
          <cell r="A84" t="str">
            <v>CI GMF II Arena ProjectCo SpA</v>
          </cell>
          <cell r="B84" t="str">
            <v>77.687.709-3</v>
          </cell>
        </row>
        <row r="85">
          <cell r="A85" t="str">
            <v>CIA Eléctrica los Morros S.A.</v>
          </cell>
          <cell r="B85" t="str">
            <v>95.177.000-0</v>
          </cell>
        </row>
        <row r="86">
          <cell r="A86" t="str">
            <v>CIA Molinera Villarrica Ltda</v>
          </cell>
          <cell r="B86" t="str">
            <v>80.203.400-8</v>
          </cell>
        </row>
        <row r="87">
          <cell r="A87" t="str">
            <v>CIA. Minera Mantos de Oro</v>
          </cell>
          <cell r="B87" t="str">
            <v>78.928.380-K</v>
          </cell>
        </row>
        <row r="88">
          <cell r="A88" t="str">
            <v>COPEC Renovables SpA</v>
          </cell>
          <cell r="B88" t="str">
            <v>77.875.443-6</v>
          </cell>
        </row>
        <row r="89">
          <cell r="A89" t="str">
            <v>CVE Proyecto Dieciocho SpA</v>
          </cell>
          <cell r="B89" t="str">
            <v>76.697.264-0</v>
          </cell>
        </row>
        <row r="90">
          <cell r="A90" t="str">
            <v>CVE Proyecto Diecisiete SpA</v>
          </cell>
          <cell r="B90" t="str">
            <v>76.986.616-7</v>
          </cell>
        </row>
        <row r="91">
          <cell r="A91" t="str">
            <v>CVE Proyecto Nueve SpA</v>
          </cell>
          <cell r="B91" t="str">
            <v>76.766.025-1</v>
          </cell>
        </row>
        <row r="92">
          <cell r="A92" t="str">
            <v>CVE Proyecto Ocho SpA</v>
          </cell>
          <cell r="B92" t="str">
            <v>76.766.021-9</v>
          </cell>
        </row>
        <row r="93">
          <cell r="A93" t="str">
            <v>CVE Proyecto Quince SpA</v>
          </cell>
          <cell r="B93" t="str">
            <v>76.986.619-1</v>
          </cell>
        </row>
        <row r="94">
          <cell r="A94" t="str">
            <v>CVE Proyecto Seis SpA</v>
          </cell>
          <cell r="B94" t="str">
            <v>76.766.027-8</v>
          </cell>
        </row>
        <row r="95">
          <cell r="A95" t="str">
            <v>CVE Proyecto Siete SpA</v>
          </cell>
          <cell r="B95" t="str">
            <v>76.766.028-6</v>
          </cell>
        </row>
        <row r="96">
          <cell r="A96" t="str">
            <v>CVE Proyecto Treinta y Cinco SpA</v>
          </cell>
          <cell r="B96" t="str">
            <v>77.087.906-K</v>
          </cell>
        </row>
        <row r="97">
          <cell r="A97" t="str">
            <v>CVE Proyecto Treinta y Tres SpA</v>
          </cell>
          <cell r="B97" t="str">
            <v>77.087.903-5</v>
          </cell>
        </row>
        <row r="98">
          <cell r="A98" t="str">
            <v>CVE Proyecto Treinta y Uno SpA</v>
          </cell>
          <cell r="B98" t="str">
            <v>77.087.896-9</v>
          </cell>
        </row>
        <row r="99">
          <cell r="A99" t="str">
            <v>CVE Proyecto Veintiocho SpA</v>
          </cell>
          <cell r="B99" t="str">
            <v>77.087.886-1</v>
          </cell>
        </row>
        <row r="100">
          <cell r="A100" t="str">
            <v>CVE Proyecto Veintiséis SpA</v>
          </cell>
          <cell r="B100" t="str">
            <v>77.032.338-K</v>
          </cell>
        </row>
        <row r="101">
          <cell r="A101" t="str">
            <v>CVE Proyecto Veintiuno SpA</v>
          </cell>
          <cell r="B101" t="str">
            <v>76.697.248-9</v>
          </cell>
        </row>
        <row r="102">
          <cell r="A102" t="str">
            <v>CYT Operaciones SpA</v>
          </cell>
          <cell r="B102" t="str">
            <v>76.248.725-K</v>
          </cell>
        </row>
        <row r="103">
          <cell r="A103" t="str">
            <v>Cabrero Solar SpA</v>
          </cell>
          <cell r="B103" t="str">
            <v>76.967.751-8</v>
          </cell>
        </row>
        <row r="104">
          <cell r="A104" t="str">
            <v>Calama Solar 1 SpA</v>
          </cell>
          <cell r="B104" t="str">
            <v>76.044.597-5</v>
          </cell>
        </row>
        <row r="105">
          <cell r="A105" t="str">
            <v>Calama Solar 2 SpA</v>
          </cell>
          <cell r="B105" t="str">
            <v>76.044.602-5</v>
          </cell>
        </row>
        <row r="106">
          <cell r="A106" t="str">
            <v>Calbuco de Verano SpA</v>
          </cell>
          <cell r="B106" t="str">
            <v>76.876.842-0</v>
          </cell>
        </row>
        <row r="107">
          <cell r="A107" t="str">
            <v>Caldera Solar SpA</v>
          </cell>
          <cell r="B107" t="str">
            <v>77.125.606-6</v>
          </cell>
        </row>
        <row r="108">
          <cell r="A108" t="str">
            <v>Callaqui de Verano SpA</v>
          </cell>
          <cell r="B108" t="str">
            <v>76.876.872-2</v>
          </cell>
        </row>
        <row r="109">
          <cell r="A109" t="str">
            <v>Campo Lindo SpA</v>
          </cell>
          <cell r="B109" t="str">
            <v>76.337.585-4</v>
          </cell>
        </row>
        <row r="110">
          <cell r="A110" t="str">
            <v>Candelaria Solar SpA</v>
          </cell>
          <cell r="B110" t="str">
            <v>76.522.139-0</v>
          </cell>
        </row>
        <row r="111">
          <cell r="A111" t="str">
            <v>Capurata del Verano SpA</v>
          </cell>
          <cell r="B111" t="str">
            <v>77.275.114-1</v>
          </cell>
        </row>
        <row r="112">
          <cell r="A112" t="str">
            <v>Carbomet Energía S.A.</v>
          </cell>
          <cell r="B112" t="str">
            <v>91.066.000-4</v>
          </cell>
        </row>
        <row r="113">
          <cell r="A113" t="str">
            <v>Carbon Free Chile SpA</v>
          </cell>
          <cell r="B113" t="str">
            <v>76.727.466-1</v>
          </cell>
        </row>
        <row r="114">
          <cell r="A114" t="str">
            <v>Casablanca Transmisora de Energía S.A.</v>
          </cell>
          <cell r="B114" t="str">
            <v>76.951.335-3</v>
          </cell>
        </row>
        <row r="115">
          <cell r="A115" t="str">
            <v>Catemu Solar SpA</v>
          </cell>
          <cell r="B115" t="str">
            <v>76.511.671-6</v>
          </cell>
        </row>
        <row r="116">
          <cell r="A116" t="str">
            <v>Cauce Solar SpA</v>
          </cell>
          <cell r="B116" t="str">
            <v>77.285.274-6</v>
          </cell>
        </row>
        <row r="117">
          <cell r="A117" t="str">
            <v>Cbb Cales S.A.</v>
          </cell>
          <cell r="B117" t="str">
            <v>96.718.010-6</v>
          </cell>
        </row>
        <row r="118">
          <cell r="A118" t="str">
            <v>Cefalú Solar SpA</v>
          </cell>
          <cell r="B118" t="str">
            <v>77.051.909-8</v>
          </cell>
        </row>
        <row r="119">
          <cell r="A119" t="str">
            <v>Cemento Polpaico S.A.</v>
          </cell>
          <cell r="B119" t="str">
            <v>91.337.000-7</v>
          </cell>
        </row>
        <row r="120">
          <cell r="A120" t="str">
            <v>Cementos Bío Bío del Sur S.A.</v>
          </cell>
          <cell r="B120" t="str">
            <v>96.755.490-1</v>
          </cell>
        </row>
        <row r="121">
          <cell r="A121" t="str">
            <v>Centauro Solar SpA</v>
          </cell>
          <cell r="B121" t="str">
            <v>76.972.761-2</v>
          </cell>
        </row>
        <row r="122">
          <cell r="A122" t="str">
            <v>Centella Transmisión S.A.</v>
          </cell>
          <cell r="B122" t="str">
            <v>76.930.823-7</v>
          </cell>
        </row>
        <row r="123">
          <cell r="A123" t="str">
            <v>Central Cardones S.A.</v>
          </cell>
          <cell r="B123" t="str">
            <v>76.550.580-1</v>
          </cell>
        </row>
        <row r="124">
          <cell r="A124" t="str">
            <v>Central Colmito S.A.</v>
          </cell>
          <cell r="B124" t="str">
            <v>76.326.949-3</v>
          </cell>
        </row>
        <row r="125">
          <cell r="A125" t="str">
            <v>Central Hidroeléctrica El Manzano SpA</v>
          </cell>
          <cell r="B125" t="str">
            <v>76.459.845-8</v>
          </cell>
        </row>
        <row r="126">
          <cell r="A126" t="str">
            <v>Central Hidroeléctrica Río Mulchén S.A.</v>
          </cell>
          <cell r="B126" t="str">
            <v>76.089.965-8</v>
          </cell>
        </row>
        <row r="127">
          <cell r="A127" t="str">
            <v>Central Hidroeléctrica Santa Elena S.A.</v>
          </cell>
          <cell r="B127" t="str">
            <v>76.409.936-2</v>
          </cell>
        </row>
        <row r="128">
          <cell r="A128" t="str">
            <v>Central Yungay S.A.</v>
          </cell>
          <cell r="B128" t="str">
            <v>76.060.441-0</v>
          </cell>
        </row>
        <row r="129">
          <cell r="A129" t="str">
            <v>Cerro Dominador CSP S.A.</v>
          </cell>
          <cell r="B129" t="str">
            <v>76.237.256-8</v>
          </cell>
        </row>
        <row r="130">
          <cell r="A130" t="str">
            <v>Chacabuco Solar SpA</v>
          </cell>
          <cell r="B130" t="str">
            <v>76.724.672-2</v>
          </cell>
        </row>
        <row r="131">
          <cell r="A131" t="str">
            <v>Chapiquina Solar SpA</v>
          </cell>
          <cell r="B131" t="str">
            <v>77.287.935-0</v>
          </cell>
        </row>
        <row r="132">
          <cell r="A132" t="str">
            <v>Charrúa Transmisora de Energía S.A.</v>
          </cell>
          <cell r="B132" t="str">
            <v>76.260.825-1</v>
          </cell>
        </row>
        <row r="133">
          <cell r="A133" t="str">
            <v>Chequen Solar SpA</v>
          </cell>
          <cell r="B133" t="str">
            <v>77.044.651-1</v>
          </cell>
        </row>
        <row r="134">
          <cell r="A134" t="str">
            <v>Chester Solar I SpA</v>
          </cell>
          <cell r="B134" t="str">
            <v>76.440.329-0</v>
          </cell>
        </row>
        <row r="135">
          <cell r="A135" t="str">
            <v>Chester Solar IV SpA</v>
          </cell>
          <cell r="B135" t="str">
            <v>76.440.337-1</v>
          </cell>
        </row>
        <row r="136">
          <cell r="A136" t="str">
            <v>Chester Solar V SpA</v>
          </cell>
          <cell r="B136" t="str">
            <v>76.466.854-5</v>
          </cell>
        </row>
        <row r="137">
          <cell r="A137" t="str">
            <v>Chilener II SpA</v>
          </cell>
          <cell r="B137" t="str">
            <v>76.724.674-9</v>
          </cell>
        </row>
        <row r="138">
          <cell r="A138" t="str">
            <v>Chilquinta Distribución S.A.</v>
          </cell>
          <cell r="B138" t="str">
            <v>96.813.520-1</v>
          </cell>
        </row>
        <row r="139">
          <cell r="A139" t="str">
            <v>Chilquinta Transmisión S.A.</v>
          </cell>
          <cell r="B139" t="str">
            <v>77.402.187-6</v>
          </cell>
        </row>
        <row r="140">
          <cell r="A140" t="str">
            <v>Chinchilla SpA</v>
          </cell>
          <cell r="B140" t="str">
            <v>78.128.373-8</v>
          </cell>
        </row>
        <row r="141">
          <cell r="A141" t="str">
            <v>Chronos Solar SpA</v>
          </cell>
          <cell r="B141" t="str">
            <v>77.152.866-K</v>
          </cell>
        </row>
        <row r="142">
          <cell r="A142" t="str">
            <v>Chungungo S.A.</v>
          </cell>
          <cell r="B142" t="str">
            <v>76.414.107-5</v>
          </cell>
        </row>
        <row r="143">
          <cell r="A143" t="str">
            <v>Chungungo Solar SpA</v>
          </cell>
          <cell r="B143" t="str">
            <v>76.866.361-0</v>
          </cell>
        </row>
        <row r="144">
          <cell r="A144" t="str">
            <v>Cinergia Chile SpA</v>
          </cell>
          <cell r="B144" t="str">
            <v>77.285.492-7</v>
          </cell>
        </row>
        <row r="145">
          <cell r="A145" t="str">
            <v>Ciprés SpA</v>
          </cell>
          <cell r="B145" t="str">
            <v>76.592.224-0</v>
          </cell>
        </row>
        <row r="146">
          <cell r="A146" t="str">
            <v>Cleanairtech Sudamérica S.A.</v>
          </cell>
          <cell r="B146" t="str">
            <v>76.399.400-7</v>
          </cell>
        </row>
        <row r="147">
          <cell r="A147" t="str">
            <v>Cocharcas Solar SpA</v>
          </cell>
          <cell r="B147" t="str">
            <v>77.020.498-4</v>
          </cell>
        </row>
        <row r="148">
          <cell r="A148" t="str">
            <v>Codelco (Corporación Nacional del Cobre)</v>
          </cell>
          <cell r="B148" t="str">
            <v>61.704.000-K</v>
          </cell>
        </row>
        <row r="149">
          <cell r="A149" t="str">
            <v>Colbún S.A.</v>
          </cell>
          <cell r="B149" t="str">
            <v>96.505.760-9</v>
          </cell>
        </row>
        <row r="150">
          <cell r="A150" t="str">
            <v>Comasa SpA</v>
          </cell>
          <cell r="B150" t="str">
            <v>96.546.010-1</v>
          </cell>
        </row>
        <row r="151">
          <cell r="A151" t="str">
            <v>Commonplace Energy SpA</v>
          </cell>
          <cell r="B151" t="str">
            <v>76.233.264-7</v>
          </cell>
        </row>
        <row r="152">
          <cell r="A152" t="str">
            <v>Compañía Barrick Chile Generación SpA</v>
          </cell>
          <cell r="B152" t="str">
            <v>96.576.920-K</v>
          </cell>
        </row>
        <row r="153">
          <cell r="A153" t="str">
            <v>Compañía Contractual Minera Candelaria</v>
          </cell>
          <cell r="B153" t="str">
            <v>85.272.800-0</v>
          </cell>
        </row>
        <row r="154">
          <cell r="A154" t="str">
            <v>Compañía Contractual Minera Ojos del Salado</v>
          </cell>
          <cell r="B154" t="str">
            <v>96.635.170-5</v>
          </cell>
        </row>
        <row r="155">
          <cell r="A155" t="str">
            <v>Compañía Distribuidora de Energía Eléctrica CODINER S.A.</v>
          </cell>
          <cell r="B155" t="str">
            <v>78.397.530-0</v>
          </cell>
        </row>
        <row r="156">
          <cell r="A156" t="str">
            <v>Compañía Doña Inés de Collahuasi SCM</v>
          </cell>
          <cell r="B156" t="str">
            <v>89.468.900-5</v>
          </cell>
        </row>
        <row r="157">
          <cell r="A157" t="str">
            <v>Compañía Eléctrica de Osorno S.A</v>
          </cell>
          <cell r="B157" t="str">
            <v>96.531.500-4</v>
          </cell>
        </row>
        <row r="158">
          <cell r="A158" t="str">
            <v>Compañía Eléctrica del Litoral S.A.</v>
          </cell>
          <cell r="B158" t="str">
            <v>91.344.000-5</v>
          </cell>
        </row>
        <row r="159">
          <cell r="A159" t="str">
            <v>Compañía Explotadora de Minas S.C.M.</v>
          </cell>
          <cell r="B159" t="str">
            <v>89.274.000-3</v>
          </cell>
        </row>
        <row r="160">
          <cell r="A160" t="str">
            <v>Compañía General de Electricidad S.A.</v>
          </cell>
          <cell r="B160" t="str">
            <v>76.411.321-7</v>
          </cell>
        </row>
        <row r="161">
          <cell r="A161" t="str">
            <v>Compañía Hidroeléctrica Hidroner SpA</v>
          </cell>
          <cell r="B161" t="str">
            <v>76.378.725-7</v>
          </cell>
        </row>
        <row r="162">
          <cell r="A162" t="str">
            <v>Compañía Minera Cerro Colorado Ltda</v>
          </cell>
          <cell r="B162" t="str">
            <v>94.621.000-5</v>
          </cell>
        </row>
        <row r="163">
          <cell r="A163" t="str">
            <v>Compañía Minera Cerro Negro S.A.</v>
          </cell>
          <cell r="B163" t="str">
            <v>91.614.000-2</v>
          </cell>
        </row>
        <row r="164">
          <cell r="A164" t="str">
            <v>Compañía Minera Lomas Bayas</v>
          </cell>
          <cell r="B164" t="str">
            <v>78.512.520-7</v>
          </cell>
        </row>
        <row r="165">
          <cell r="A165" t="str">
            <v>Compañía Minera Maricunga</v>
          </cell>
          <cell r="B165" t="str">
            <v>76.038.806-8</v>
          </cell>
        </row>
        <row r="166">
          <cell r="A166" t="str">
            <v>Compañía Minera Nevada SpA</v>
          </cell>
          <cell r="B166" t="str">
            <v>85.306.000-3</v>
          </cell>
        </row>
        <row r="167">
          <cell r="A167" t="str">
            <v>Compañía Minera Teck Carmen de Andacollo</v>
          </cell>
          <cell r="B167" t="str">
            <v>78.126.110-6</v>
          </cell>
        </row>
        <row r="168">
          <cell r="A168" t="str">
            <v>Compañía Minera Teck Quebrada Blanca S.A.</v>
          </cell>
          <cell r="B168" t="str">
            <v>96.567.040-8</v>
          </cell>
        </row>
        <row r="169">
          <cell r="A169" t="str">
            <v>Compañía Minera Zaldívar LTDA</v>
          </cell>
          <cell r="B169" t="str">
            <v>85.758.600-K</v>
          </cell>
        </row>
        <row r="170">
          <cell r="A170" t="str">
            <v>Compañía Minera Zaldívar SpA</v>
          </cell>
          <cell r="B170" t="str">
            <v>76.485.762-3</v>
          </cell>
        </row>
        <row r="171">
          <cell r="A171" t="str">
            <v>Compañía Minera del Pacífico S.A.</v>
          </cell>
          <cell r="B171" t="str">
            <v>94.638.000-8</v>
          </cell>
        </row>
        <row r="172">
          <cell r="A172" t="str">
            <v>Compañía SCM Minera Lumina Copper Chile</v>
          </cell>
          <cell r="B172" t="str">
            <v>99.531.960-8</v>
          </cell>
        </row>
        <row r="173">
          <cell r="A173" t="str">
            <v>Compañía Siderurgica Huachipato S.A.</v>
          </cell>
          <cell r="B173" t="str">
            <v>94.637.000-2</v>
          </cell>
        </row>
        <row r="174">
          <cell r="A174" t="str">
            <v>Compañía Transmisora La Cebada S.A.</v>
          </cell>
          <cell r="B174" t="str">
            <v>76.729.711-4</v>
          </cell>
        </row>
        <row r="175">
          <cell r="A175" t="str">
            <v>Compañía Transmisora Norte S.A.</v>
          </cell>
          <cell r="B175" t="str">
            <v>78.155.465-0</v>
          </cell>
        </row>
        <row r="176">
          <cell r="A176" t="str">
            <v>Compañía Transmisora Sur S.A.</v>
          </cell>
          <cell r="B176" t="str">
            <v>77.733.308-9</v>
          </cell>
        </row>
        <row r="177">
          <cell r="A177" t="str">
            <v>Compañía Transmisora del Norte Grande S.A.</v>
          </cell>
          <cell r="B177" t="str">
            <v>76.680.107-2</v>
          </cell>
        </row>
        <row r="178">
          <cell r="A178" t="str">
            <v>Complejo Metalúrgico Altonorte S.A.</v>
          </cell>
          <cell r="B178" t="str">
            <v>88.325.800-2</v>
          </cell>
        </row>
        <row r="179">
          <cell r="A179" t="str">
            <v>Conejo Solar SpA</v>
          </cell>
          <cell r="B179" t="str">
            <v>76.376.829-5</v>
          </cell>
        </row>
        <row r="180">
          <cell r="A180" t="str">
            <v>Consorcio Santa Marta S.A.</v>
          </cell>
          <cell r="B180" t="str">
            <v>96.828.810-5</v>
          </cell>
        </row>
        <row r="181">
          <cell r="A181" t="str">
            <v>Cooperativa Eléctrica Charrúa Ltda.</v>
          </cell>
          <cell r="B181" t="str">
            <v>80.238.000-3</v>
          </cell>
        </row>
        <row r="182">
          <cell r="A182" t="str">
            <v>Cooperativa Eléctrica Los Angeles LTDA</v>
          </cell>
          <cell r="B182" t="str">
            <v>81.585.900-6</v>
          </cell>
        </row>
        <row r="183">
          <cell r="A183" t="str">
            <v>Cooperativa Eléctrica Paillaco Ltda</v>
          </cell>
          <cell r="B183" t="str">
            <v>81.629.800-8</v>
          </cell>
        </row>
        <row r="184">
          <cell r="A184" t="str">
            <v>Cooperativa Regional Eléctrica Llanquihue Ltda</v>
          </cell>
          <cell r="B184" t="str">
            <v>81.106.900-0</v>
          </cell>
        </row>
        <row r="185">
          <cell r="A185" t="str">
            <v>Cooperativa Rural Eléctrica Río Bueno Ltda.</v>
          </cell>
          <cell r="B185" t="str">
            <v>81.388.600-6</v>
          </cell>
        </row>
        <row r="186">
          <cell r="A186" t="str">
            <v>Cooperativa de Abastecimiento de Energía Eléctrica Curico LTDA.</v>
          </cell>
          <cell r="B186" t="str">
            <v>70.287.900-0</v>
          </cell>
        </row>
        <row r="187">
          <cell r="A187" t="str">
            <v>Cooperativa de Abastecimiento de Energía Eléctrica Socoroma Ltda</v>
          </cell>
          <cell r="B187" t="str">
            <v>74.379.600-4</v>
          </cell>
        </row>
        <row r="188">
          <cell r="A188" t="str">
            <v>Cooperativa de Consumo de Energía Eléctrica Chillán Ltda.</v>
          </cell>
          <cell r="B188" t="str">
            <v>80.237.700-2</v>
          </cell>
        </row>
        <row r="189">
          <cell r="A189" t="str">
            <v>Copiapó Energía Solar SpA</v>
          </cell>
          <cell r="B189" t="str">
            <v>76.300.454-6</v>
          </cell>
        </row>
        <row r="190">
          <cell r="A190" t="str">
            <v>Copiapó Solar SpA</v>
          </cell>
          <cell r="B190" t="str">
            <v>76.278.665-6</v>
          </cell>
        </row>
        <row r="191">
          <cell r="A191" t="str">
            <v>Copihue Energía SpA</v>
          </cell>
          <cell r="B191" t="str">
            <v>76.582.515-6</v>
          </cell>
        </row>
        <row r="192">
          <cell r="A192" t="str">
            <v>Corcovado de Verano SpA</v>
          </cell>
          <cell r="B192" t="str">
            <v>76.876.862-5</v>
          </cell>
        </row>
        <row r="193">
          <cell r="A193" t="str">
            <v>Corso Solar SpA</v>
          </cell>
          <cell r="B193" t="str">
            <v>77.116.741-1</v>
          </cell>
        </row>
        <row r="194">
          <cell r="A194" t="str">
            <v>Cox Energy Comercializadora SpA</v>
          </cell>
          <cell r="B194" t="str">
            <v>77.737.449-4</v>
          </cell>
        </row>
        <row r="195">
          <cell r="A195" t="str">
            <v>Cristalerías de Chile S.A.</v>
          </cell>
          <cell r="B195" t="str">
            <v>90.331.000-6</v>
          </cell>
        </row>
        <row r="196">
          <cell r="A196" t="str">
            <v>Cuenca Solar SpA</v>
          </cell>
          <cell r="B196" t="str">
            <v>76.879.478-2</v>
          </cell>
        </row>
        <row r="197">
          <cell r="A197" t="str">
            <v>Cumbres SpA</v>
          </cell>
          <cell r="B197" t="str">
            <v>76.253.866-0</v>
          </cell>
        </row>
        <row r="198">
          <cell r="A198" t="str">
            <v>Cóndor Energía SpA</v>
          </cell>
          <cell r="B198" t="str">
            <v>76.580.921-5</v>
          </cell>
        </row>
        <row r="199">
          <cell r="A199" t="str">
            <v>Diego de Almagro Solar 3 S.A.</v>
          </cell>
          <cell r="B199" t="str">
            <v>76.264.541-6</v>
          </cell>
        </row>
        <row r="200">
          <cell r="A200" t="str">
            <v>Diego de Almagro Solar SpA</v>
          </cell>
          <cell r="B200" t="str">
            <v>76.071.634-0</v>
          </cell>
        </row>
        <row r="201">
          <cell r="A201" t="str">
            <v>Diego de Almagro Transmisora de Energía S.A.</v>
          </cell>
          <cell r="B201" t="str">
            <v>76.536.654-2</v>
          </cell>
        </row>
        <row r="202">
          <cell r="A202" t="str">
            <v>Distribuidora Eléctrica S.A.</v>
          </cell>
          <cell r="B202" t="str">
            <v>77.504.335-0</v>
          </cell>
        </row>
        <row r="203">
          <cell r="A203" t="str">
            <v>Distribuidora de Energia Electrica Mataquito S.A.</v>
          </cell>
          <cell r="B203" t="str">
            <v>76.808.157-3</v>
          </cell>
        </row>
        <row r="204">
          <cell r="A204" t="str">
            <v>Divisadero SpA.</v>
          </cell>
          <cell r="B204" t="str">
            <v>76.438.021-5</v>
          </cell>
        </row>
        <row r="205">
          <cell r="A205" t="str">
            <v>Don Mariano Energy SpA</v>
          </cell>
          <cell r="B205" t="str">
            <v>76.807.996-K</v>
          </cell>
        </row>
        <row r="206">
          <cell r="A206" t="str">
            <v>Dongo Energía SpA</v>
          </cell>
          <cell r="B206" t="str">
            <v>77.930.796-4</v>
          </cell>
        </row>
        <row r="207">
          <cell r="A207" t="str">
            <v>Dosal hnos y Cia Ltda</v>
          </cell>
          <cell r="B207" t="str">
            <v>84.992.400-1</v>
          </cell>
        </row>
        <row r="208">
          <cell r="A208" t="str">
            <v>Doña Antonia Solar SpA</v>
          </cell>
          <cell r="B208" t="str">
            <v>76.464.074-8</v>
          </cell>
        </row>
        <row r="209">
          <cell r="A209" t="str">
            <v>Doña Javiera Valledor SpA</v>
          </cell>
          <cell r="B209" t="str">
            <v>77.027.333-1</v>
          </cell>
        </row>
        <row r="210">
          <cell r="A210" t="str">
            <v>Draco Solar SpA</v>
          </cell>
          <cell r="B210" t="str">
            <v>77.139.383-7</v>
          </cell>
        </row>
        <row r="211">
          <cell r="A211" t="str">
            <v>Duero Energía Copiulemu SpA</v>
          </cell>
          <cell r="B211" t="str">
            <v>76.732.233-K</v>
          </cell>
        </row>
        <row r="212">
          <cell r="A212" t="str">
            <v>EERM Energías del Futuro S.A.</v>
          </cell>
          <cell r="B212" t="str">
            <v>76.272.689-0</v>
          </cell>
        </row>
        <row r="213">
          <cell r="A213" t="str">
            <v>EFE Valparaíso S.A.</v>
          </cell>
          <cell r="B213" t="str">
            <v>96.766.340-9</v>
          </cell>
        </row>
        <row r="214">
          <cell r="A214" t="str">
            <v>EKA CHILE S.A.</v>
          </cell>
          <cell r="B214" t="str">
            <v>99.500.140-3</v>
          </cell>
        </row>
        <row r="215">
          <cell r="A215" t="str">
            <v>EMOAC SpA</v>
          </cell>
          <cell r="B215" t="str">
            <v>76.208.888-6</v>
          </cell>
        </row>
        <row r="216">
          <cell r="A216" t="str">
            <v>ENAP Refinerías S.A.</v>
          </cell>
          <cell r="B216" t="str">
            <v>87.756.500-9</v>
          </cell>
        </row>
        <row r="217">
          <cell r="A217" t="str">
            <v>ENTEL PCS Telecomunicaciones S.A.</v>
          </cell>
          <cell r="B217" t="str">
            <v>96.806.980-2</v>
          </cell>
        </row>
        <row r="218">
          <cell r="A218" t="str">
            <v>EURUS CHILE INVESTMENTS SPA</v>
          </cell>
          <cell r="B218" t="str">
            <v>77.324.657-2</v>
          </cell>
        </row>
        <row r="219">
          <cell r="A219" t="str">
            <v>EVOL SpA</v>
          </cell>
          <cell r="B219" t="str">
            <v>77.648.436-9</v>
          </cell>
        </row>
        <row r="220">
          <cell r="A220" t="str">
            <v>Eclipse Solar SpA</v>
          </cell>
          <cell r="B220" t="str">
            <v>76.505.367-6</v>
          </cell>
        </row>
        <row r="221">
          <cell r="A221" t="str">
            <v>EcoMetales Limited, Agencia en Chile</v>
          </cell>
          <cell r="B221" t="str">
            <v>59.087.530-9</v>
          </cell>
        </row>
        <row r="222">
          <cell r="A222" t="str">
            <v>Edelnor Transmisión S.A.</v>
          </cell>
          <cell r="B222" t="str">
            <v>76.046.791-K</v>
          </cell>
        </row>
        <row r="223">
          <cell r="A223" t="str">
            <v>Edgeconnex Chile V SpA</v>
          </cell>
          <cell r="B223" t="str">
            <v>77.394.032-0</v>
          </cell>
        </row>
        <row r="224">
          <cell r="A224" t="str">
            <v>El Agrio Hidro SpA</v>
          </cell>
          <cell r="B224" t="str">
            <v>76.364.112-0</v>
          </cell>
        </row>
        <row r="225">
          <cell r="A225" t="str">
            <v>El Castaño SpA</v>
          </cell>
          <cell r="B225" t="str">
            <v>76.503.252-0</v>
          </cell>
        </row>
        <row r="226">
          <cell r="A226" t="str">
            <v>El Cóndor Solar SpA</v>
          </cell>
          <cell r="B226" t="str">
            <v>76.966.021-6</v>
          </cell>
        </row>
        <row r="227">
          <cell r="A227" t="str">
            <v>El Mirador SpA</v>
          </cell>
          <cell r="B227" t="str">
            <v>77.912.475-4</v>
          </cell>
        </row>
        <row r="228">
          <cell r="A228" t="str">
            <v>El Olivar Solar SpA</v>
          </cell>
          <cell r="B228" t="str">
            <v>77.102.045-3</v>
          </cell>
        </row>
        <row r="229">
          <cell r="A229" t="str">
            <v>El Pelícano Solar Company SpA</v>
          </cell>
          <cell r="B229" t="str">
            <v>76.337.599-4</v>
          </cell>
        </row>
        <row r="230">
          <cell r="A230" t="str">
            <v>El Peral SpA</v>
          </cell>
          <cell r="B230" t="str">
            <v>77.142.273-K</v>
          </cell>
        </row>
        <row r="231">
          <cell r="A231" t="str">
            <v>Elektra Generación S.A.</v>
          </cell>
          <cell r="B231" t="str">
            <v>76.594.660-3</v>
          </cell>
        </row>
        <row r="232">
          <cell r="A232" t="str">
            <v>Eletrans II S.A.</v>
          </cell>
          <cell r="B232" t="str">
            <v>76.306.442-5</v>
          </cell>
        </row>
        <row r="233">
          <cell r="A233" t="str">
            <v>Eletrans III S.A.</v>
          </cell>
          <cell r="B233" t="str">
            <v>76.763.747-0</v>
          </cell>
        </row>
        <row r="234">
          <cell r="A234" t="str">
            <v>Eletrans S.A.</v>
          </cell>
          <cell r="B234" t="str">
            <v>76.230.505-4</v>
          </cell>
        </row>
        <row r="235">
          <cell r="A235" t="str">
            <v>Eléctrica Cipresillos SpA</v>
          </cell>
          <cell r="B235" t="str">
            <v>76.282.509-0</v>
          </cell>
        </row>
        <row r="236">
          <cell r="A236" t="str">
            <v>Eléctrica Moka SpA</v>
          </cell>
          <cell r="B236" t="str">
            <v>77.513.675-8</v>
          </cell>
        </row>
        <row r="237">
          <cell r="A237" t="str">
            <v>Eléctrica Nueva Energía S.A.</v>
          </cell>
          <cell r="B237" t="str">
            <v>76.045.612-8</v>
          </cell>
        </row>
        <row r="238">
          <cell r="A238" t="str">
            <v>Eléctrica Pinares Limitada</v>
          </cell>
          <cell r="B238" t="str">
            <v>77.053.312-0</v>
          </cell>
        </row>
        <row r="239">
          <cell r="A239" t="str">
            <v>Eléctrica Puntilla S.A.</v>
          </cell>
          <cell r="B239" t="str">
            <v>96.817.230-1</v>
          </cell>
        </row>
        <row r="240">
          <cell r="A240" t="str">
            <v>Eléctrica Raso Power Ltda.</v>
          </cell>
          <cell r="B240" t="str">
            <v>76.426.029-5</v>
          </cell>
        </row>
        <row r="241">
          <cell r="A241" t="str">
            <v>Eléctrica Santa Teresa SpA</v>
          </cell>
          <cell r="B241" t="str">
            <v>77.303.288-2</v>
          </cell>
        </row>
        <row r="242">
          <cell r="A242" t="str">
            <v>Empresa Eléctrica Angamos SpA</v>
          </cell>
          <cell r="B242" t="str">
            <v>76.004.976-K</v>
          </cell>
        </row>
        <row r="243">
          <cell r="A243" t="str">
            <v>Empresa Eléctrica Capullo S.A.</v>
          </cell>
          <cell r="B243" t="str">
            <v>96.637.520-5</v>
          </cell>
        </row>
        <row r="244">
          <cell r="A244" t="str">
            <v>Empresa Eléctrica Carén S.A.</v>
          </cell>
          <cell r="B244" t="str">
            <v>76.149.809-6</v>
          </cell>
        </row>
        <row r="245">
          <cell r="A245" t="str">
            <v>Empresa Eléctrica Diego de Almagro SpA</v>
          </cell>
          <cell r="B245" t="str">
            <v>76.004.337-0</v>
          </cell>
        </row>
        <row r="246">
          <cell r="A246" t="str">
            <v>Empresa Eléctrica El Pinar SpA</v>
          </cell>
          <cell r="B246" t="str">
            <v>76.282.829-4</v>
          </cell>
        </row>
        <row r="247">
          <cell r="A247" t="str">
            <v>Empresa Eléctrica Guindo Santo SpA</v>
          </cell>
          <cell r="B247" t="str">
            <v>77.136.408-K</v>
          </cell>
        </row>
        <row r="248">
          <cell r="A248" t="str">
            <v>Empresa Eléctrica La Compañía SpA</v>
          </cell>
          <cell r="B248" t="str">
            <v>76.493.739-2</v>
          </cell>
        </row>
        <row r="249">
          <cell r="A249" t="str">
            <v>Empresa Eléctrica La Leonera S.A.</v>
          </cell>
          <cell r="B249" t="str">
            <v>76.427.560-8</v>
          </cell>
        </row>
        <row r="250">
          <cell r="A250" t="str">
            <v>Empresa Eléctrica Municipalidad de Til Til</v>
          </cell>
          <cell r="B250" t="str">
            <v>70.849.500-K</v>
          </cell>
        </row>
        <row r="251">
          <cell r="A251" t="str">
            <v>Empresa Eléctrica Pehuenche S.A.</v>
          </cell>
          <cell r="B251" t="str">
            <v>96.504.980-0</v>
          </cell>
        </row>
        <row r="252">
          <cell r="A252" t="str">
            <v>Empresa Eléctrica Peumo SpA</v>
          </cell>
          <cell r="B252" t="str">
            <v>77.136.409-8</v>
          </cell>
        </row>
        <row r="253">
          <cell r="A253" t="str">
            <v>Empresa Eléctrica Puente Alto S.A.</v>
          </cell>
          <cell r="B253" t="str">
            <v>80.313.300-K</v>
          </cell>
        </row>
        <row r="254">
          <cell r="A254" t="str">
            <v>Empresa Eléctrica Raulí SpA</v>
          </cell>
          <cell r="B254" t="str">
            <v>77.136.411-K</v>
          </cell>
        </row>
        <row r="255">
          <cell r="A255" t="str">
            <v>Empresa Eléctrica Rucatayo S.A.</v>
          </cell>
          <cell r="B255" t="str">
            <v>76.030.638-K</v>
          </cell>
        </row>
        <row r="256">
          <cell r="A256" t="str">
            <v>Empresa Eléctrica San Víctor SpA</v>
          </cell>
          <cell r="B256" t="str">
            <v>76.363.971-1</v>
          </cell>
        </row>
        <row r="257">
          <cell r="A257" t="str">
            <v>Empresa Eléctrica Tranquil SpA</v>
          </cell>
          <cell r="B257" t="str">
            <v>76.362.268-1</v>
          </cell>
        </row>
        <row r="258">
          <cell r="A258" t="str">
            <v>Empresa Eléctrica Vallenar S.A.</v>
          </cell>
          <cell r="B258" t="str">
            <v>76.026.342-7</v>
          </cell>
        </row>
        <row r="259">
          <cell r="A259" t="str">
            <v>Empresa Eléctrica Ventanas SpA</v>
          </cell>
          <cell r="B259" t="str">
            <v>96.814.370-0</v>
          </cell>
        </row>
        <row r="260">
          <cell r="A260" t="str">
            <v>Empresa Eléctrica de Aysén S.A.</v>
          </cell>
          <cell r="B260" t="str">
            <v>88.272.600-2</v>
          </cell>
        </row>
        <row r="261">
          <cell r="A261" t="str">
            <v>Empresa Eléctrica de Casablanca S.A.</v>
          </cell>
          <cell r="B261" t="str">
            <v>81.577.400-0</v>
          </cell>
        </row>
        <row r="262">
          <cell r="A262" t="str">
            <v>Empresa Eléctrica de Magallanes S.A.</v>
          </cell>
          <cell r="B262" t="str">
            <v>88.221.200-9</v>
          </cell>
        </row>
        <row r="263">
          <cell r="A263" t="str">
            <v>Empresa Eléctrica de la Frontera S.A.</v>
          </cell>
          <cell r="B263" t="str">
            <v>76.073.164-1</v>
          </cell>
        </row>
        <row r="264">
          <cell r="A264" t="str">
            <v>Empresa Eléctricas Aguas del Melado SpA</v>
          </cell>
          <cell r="B264" t="str">
            <v>77.277.800-7</v>
          </cell>
        </row>
        <row r="265">
          <cell r="A265" t="str">
            <v>Empresa Nacional de Minería, Fundición Hernán Videla Lira</v>
          </cell>
          <cell r="B265" t="str">
            <v>61.703.000-4</v>
          </cell>
        </row>
        <row r="266">
          <cell r="A266" t="str">
            <v>Empresa Nacional de Telecomunicaciones S.A.</v>
          </cell>
          <cell r="B266" t="str">
            <v>92.580.000-7</v>
          </cell>
        </row>
        <row r="267">
          <cell r="A267" t="str">
            <v>Empresa de Transmisión Eléctrica Transemel S.A.</v>
          </cell>
          <cell r="B267" t="str">
            <v>96.893.220-9</v>
          </cell>
        </row>
        <row r="268">
          <cell r="A268" t="str">
            <v>Empresa de Transporte de Pasajeros Metro S.A.</v>
          </cell>
          <cell r="B268" t="str">
            <v>61.219.000-3</v>
          </cell>
        </row>
        <row r="269">
          <cell r="A269" t="str">
            <v>Empresa de los Ferrocarriles del Estado</v>
          </cell>
          <cell r="B269" t="str">
            <v>61.216.000-7</v>
          </cell>
        </row>
        <row r="270">
          <cell r="A270" t="str">
            <v>Empresa eléctrica Ciprés SpA</v>
          </cell>
          <cell r="B270" t="str">
            <v>77.136.405-5</v>
          </cell>
        </row>
        <row r="271">
          <cell r="A271" t="str">
            <v>Empresas Lipigas S.A.</v>
          </cell>
          <cell r="B271" t="str">
            <v>96.928.510-K</v>
          </cell>
        </row>
        <row r="272">
          <cell r="A272" t="str">
            <v>Enaex S.A.</v>
          </cell>
          <cell r="B272" t="str">
            <v>90.266.000-3</v>
          </cell>
        </row>
        <row r="273">
          <cell r="A273" t="str">
            <v>Encina SpA</v>
          </cell>
          <cell r="B273" t="str">
            <v>76.923.618-K</v>
          </cell>
        </row>
        <row r="274">
          <cell r="A274" t="str">
            <v>Enel Colina S.A.</v>
          </cell>
          <cell r="B274" t="str">
            <v>96.783.910-8</v>
          </cell>
        </row>
        <row r="275">
          <cell r="A275" t="str">
            <v>Enel Distribución Chile S.A.</v>
          </cell>
          <cell r="B275" t="str">
            <v>96.800.570-7</v>
          </cell>
        </row>
        <row r="276">
          <cell r="A276" t="str">
            <v>Enel Generación Chile S.A.</v>
          </cell>
          <cell r="B276" t="str">
            <v>91.081.000-6</v>
          </cell>
        </row>
        <row r="277">
          <cell r="A277" t="str">
            <v>Enel Green Power Chile S.A.</v>
          </cell>
          <cell r="B277" t="str">
            <v>76.412.562-2</v>
          </cell>
        </row>
        <row r="278">
          <cell r="A278" t="str">
            <v>Ener Services SpA</v>
          </cell>
          <cell r="B278" t="str">
            <v>77.878.857-8</v>
          </cell>
        </row>
        <row r="279">
          <cell r="A279" t="str">
            <v>Enerbosch S.A.</v>
          </cell>
          <cell r="B279" t="str">
            <v>76.028.873-K</v>
          </cell>
        </row>
        <row r="280">
          <cell r="A280" t="str">
            <v>Energia Renovable Olmo SpA</v>
          </cell>
          <cell r="B280" t="str">
            <v>77.084.789-3</v>
          </cell>
        </row>
        <row r="281">
          <cell r="A281" t="str">
            <v>Energias Pudidi SpA</v>
          </cell>
          <cell r="B281" t="str">
            <v>76.432.945-7</v>
          </cell>
        </row>
        <row r="282">
          <cell r="A282" t="str">
            <v>Energy Asset SpA</v>
          </cell>
          <cell r="B282" t="str">
            <v>76.996.007-4</v>
          </cell>
        </row>
        <row r="283">
          <cell r="A283" t="str">
            <v>Energy Partners SpA</v>
          </cell>
          <cell r="B283" t="str">
            <v>77.410.232-9</v>
          </cell>
        </row>
        <row r="284">
          <cell r="A284" t="str">
            <v>Energía Atacama S.A.</v>
          </cell>
          <cell r="B284" t="str">
            <v>76.382.754-2</v>
          </cell>
        </row>
        <row r="285">
          <cell r="A285" t="str">
            <v>Energía Cerro El Morado S.A.</v>
          </cell>
          <cell r="B285" t="str">
            <v>76.392.147-6</v>
          </cell>
        </row>
        <row r="286">
          <cell r="A286" t="str">
            <v>Energía Collil S.A.</v>
          </cell>
          <cell r="B286" t="str">
            <v>76.246.882-4</v>
          </cell>
        </row>
        <row r="287">
          <cell r="A287" t="str">
            <v>Energía Eólica Los Olmos SpA</v>
          </cell>
          <cell r="B287" t="str">
            <v>76.868.988-1</v>
          </cell>
        </row>
        <row r="288">
          <cell r="A288" t="str">
            <v>Energía Eólica Mesamávida SpA</v>
          </cell>
          <cell r="B288" t="str">
            <v>76.868.991-1</v>
          </cell>
        </row>
        <row r="289">
          <cell r="A289" t="str">
            <v>Energía Eólica San Matías SPA</v>
          </cell>
          <cell r="B289" t="str">
            <v>77.116.491-9</v>
          </cell>
        </row>
        <row r="290">
          <cell r="A290" t="str">
            <v>Energía First SpA</v>
          </cell>
          <cell r="B290" t="str">
            <v>76.416.503-9</v>
          </cell>
        </row>
        <row r="291">
          <cell r="A291" t="str">
            <v>Energía Generación SpA</v>
          </cell>
          <cell r="B291" t="str">
            <v>76.683.713-1</v>
          </cell>
        </row>
        <row r="292">
          <cell r="A292" t="str">
            <v>Energía León S.A.</v>
          </cell>
          <cell r="B292" t="str">
            <v>76.166.356-9</v>
          </cell>
        </row>
        <row r="293">
          <cell r="A293" t="str">
            <v>Energía Morro Guayacán SpA</v>
          </cell>
          <cell r="B293" t="str">
            <v>77.160.709-8</v>
          </cell>
        </row>
        <row r="294">
          <cell r="A294" t="str">
            <v>Energía Pacífico S.A.</v>
          </cell>
          <cell r="B294" t="str">
            <v>76.004.531-4</v>
          </cell>
        </row>
        <row r="295">
          <cell r="A295" t="str">
            <v>Energía Renovable Encino SpA</v>
          </cell>
          <cell r="B295" t="str">
            <v>77.084.792-3</v>
          </cell>
        </row>
        <row r="296">
          <cell r="A296" t="str">
            <v>Energía Renovable Roble SpA</v>
          </cell>
          <cell r="B296" t="str">
            <v>77.084.795-8</v>
          </cell>
        </row>
        <row r="297">
          <cell r="A297" t="str">
            <v>Energía Renovable Rucapaine SpA</v>
          </cell>
          <cell r="B297" t="str">
            <v>77.147.239-7</v>
          </cell>
        </row>
        <row r="298">
          <cell r="A298" t="str">
            <v>Energía Siete SpA</v>
          </cell>
          <cell r="B298" t="str">
            <v>76.335.523-3</v>
          </cell>
        </row>
        <row r="299">
          <cell r="A299" t="str">
            <v>Energía de Casablanca S.A.</v>
          </cell>
          <cell r="B299" t="str">
            <v>96.766.110-4</v>
          </cell>
        </row>
        <row r="300">
          <cell r="A300" t="str">
            <v>Energía de La Patagonia y Aysén SpA</v>
          </cell>
          <cell r="B300" t="str">
            <v>76.062.001-7</v>
          </cell>
        </row>
        <row r="301">
          <cell r="A301" t="str">
            <v>Energías Renovables El Boldo SpA</v>
          </cell>
          <cell r="B301" t="str">
            <v>77.110.485-1</v>
          </cell>
        </row>
        <row r="302">
          <cell r="A302" t="str">
            <v>Energías Renovables Holding S.A.</v>
          </cell>
          <cell r="B302" t="str">
            <v>77.324.593-2</v>
          </cell>
        </row>
        <row r="303">
          <cell r="A303" t="str">
            <v>Energías Ucuquer Dos S.A.</v>
          </cell>
          <cell r="B303" t="str">
            <v>76.319.372-1</v>
          </cell>
        </row>
        <row r="304">
          <cell r="A304" t="str">
            <v>Energías Ucuquer S.A.</v>
          </cell>
          <cell r="B304" t="str">
            <v>76.152.252-3</v>
          </cell>
        </row>
        <row r="305">
          <cell r="A305" t="str">
            <v>Enerkey SpA</v>
          </cell>
          <cell r="B305" t="str">
            <v>76.468.419-2</v>
          </cell>
        </row>
        <row r="306">
          <cell r="A306" t="str">
            <v>Enernuevas S.A.</v>
          </cell>
          <cell r="B306" t="str">
            <v>76.045.491-5</v>
          </cell>
        </row>
        <row r="307">
          <cell r="A307" t="str">
            <v>Enerquinta S.A.</v>
          </cell>
          <cell r="B307" t="str">
            <v>77.402.185-K</v>
          </cell>
        </row>
        <row r="308">
          <cell r="A308" t="str">
            <v>EnfraGen Chile Solar SpA</v>
          </cell>
          <cell r="B308" t="str">
            <v>77.042.032-6</v>
          </cell>
        </row>
        <row r="309">
          <cell r="A309" t="str">
            <v>Engie Energía Chile S.A.</v>
          </cell>
          <cell r="B309" t="str">
            <v>88.006.900-4</v>
          </cell>
        </row>
        <row r="310">
          <cell r="A310" t="str">
            <v>Enlasa Generación Chile S.A.</v>
          </cell>
          <cell r="B310" t="str">
            <v>76.009.328-9</v>
          </cell>
        </row>
        <row r="311">
          <cell r="A311" t="str">
            <v>Enlight Investments SpA</v>
          </cell>
          <cell r="B311" t="str">
            <v>77.916.002-5</v>
          </cell>
        </row>
        <row r="312">
          <cell r="A312" t="str">
            <v>Enorchile S.A.</v>
          </cell>
          <cell r="B312" t="str">
            <v>96.774.300-3</v>
          </cell>
        </row>
        <row r="313">
          <cell r="A313" t="str">
            <v>Espinos S.A.</v>
          </cell>
          <cell r="B313" t="str">
            <v>76.925.800-0</v>
          </cell>
        </row>
        <row r="314">
          <cell r="A314" t="str">
            <v>Estremera Energía SpA</v>
          </cell>
          <cell r="B314" t="str">
            <v>76.920.632-9</v>
          </cell>
        </row>
        <row r="315">
          <cell r="A315" t="str">
            <v>Eólica La Esperanza S.A.</v>
          </cell>
          <cell r="B315" t="str">
            <v>76.427.498-9</v>
          </cell>
        </row>
        <row r="316">
          <cell r="A316" t="str">
            <v>Eólica Monte Redondo SpA</v>
          </cell>
          <cell r="B316" t="str">
            <v>76.019.239-2</v>
          </cell>
        </row>
        <row r="317">
          <cell r="A317" t="str">
            <v>Eólico Las Peñas SpA</v>
          </cell>
          <cell r="B317" t="str">
            <v>76.389.157-7</v>
          </cell>
        </row>
        <row r="318">
          <cell r="A318" t="str">
            <v>FV Rinconada SpA</v>
          </cell>
          <cell r="B318" t="str">
            <v>76.359.635-4</v>
          </cell>
        </row>
        <row r="319">
          <cell r="A319" t="str">
            <v>FV Santa Laura SpA</v>
          </cell>
          <cell r="B319" t="str">
            <v>76.954.708-8</v>
          </cell>
        </row>
        <row r="320">
          <cell r="A320" t="str">
            <v>Factor Luz SpA</v>
          </cell>
          <cell r="B320" t="str">
            <v>77.676.939-8</v>
          </cell>
        </row>
        <row r="321">
          <cell r="A321" t="str">
            <v>Fardela Negra SpA</v>
          </cell>
          <cell r="B321" t="str">
            <v>77.253.134-6</v>
          </cell>
        </row>
        <row r="322">
          <cell r="A322" t="str">
            <v>Farmdo Energy Chile SpA</v>
          </cell>
          <cell r="B322" t="str">
            <v>77.125.459-4</v>
          </cell>
        </row>
        <row r="323">
          <cell r="A323" t="str">
            <v>Faro Corona SpA</v>
          </cell>
          <cell r="B323" t="str">
            <v>77.290.255-7</v>
          </cell>
        </row>
        <row r="324">
          <cell r="A324" t="str">
            <v>Farol Solar SpA</v>
          </cell>
          <cell r="B324" t="str">
            <v>77.116.747-0</v>
          </cell>
        </row>
        <row r="325">
          <cell r="A325" t="str">
            <v>Fenster Energy Trading SpA</v>
          </cell>
          <cell r="B325" t="str">
            <v>78.195.762-3</v>
          </cell>
        </row>
        <row r="326">
          <cell r="A326" t="str">
            <v>Firme Energía SpA</v>
          </cell>
          <cell r="B326" t="str">
            <v>76.996.865-2</v>
          </cell>
        </row>
        <row r="327">
          <cell r="A327" t="str">
            <v>Florida Energía SpA</v>
          </cell>
          <cell r="B327" t="str">
            <v>78.058.492-0</v>
          </cell>
        </row>
        <row r="328">
          <cell r="A328" t="str">
            <v>Forestal Neltume Carranco S.A.</v>
          </cell>
          <cell r="B328" t="str">
            <v>96.584.160-1</v>
          </cell>
        </row>
        <row r="329">
          <cell r="A329" t="str">
            <v>Forestal y Papelera Concepción S.A.</v>
          </cell>
          <cell r="B329" t="str">
            <v>96.528.420-6</v>
          </cell>
        </row>
        <row r="330">
          <cell r="A330" t="str">
            <v>Fotovoltaica Acacia SpA</v>
          </cell>
          <cell r="B330" t="str">
            <v>76.810.311-9</v>
          </cell>
        </row>
        <row r="331">
          <cell r="A331" t="str">
            <v>Fotovoltaica Alfa SpA</v>
          </cell>
          <cell r="B331" t="str">
            <v>76.807.947-1</v>
          </cell>
        </row>
        <row r="332">
          <cell r="A332" t="str">
            <v>Fotovoltaica Ariztía SpA</v>
          </cell>
          <cell r="B332" t="str">
            <v>76.727.409-2</v>
          </cell>
        </row>
        <row r="333">
          <cell r="A333" t="str">
            <v>Fotovoltaica Arrayan SpA</v>
          </cell>
          <cell r="B333" t="str">
            <v>76.879.364-6</v>
          </cell>
        </row>
        <row r="334">
          <cell r="A334" t="str">
            <v>Fotovoltaica Avellano SpA</v>
          </cell>
          <cell r="B334" t="str">
            <v>76.891.081-2</v>
          </cell>
        </row>
        <row r="335">
          <cell r="A335" t="str">
            <v>Fotovoltaica Cipres SpA</v>
          </cell>
          <cell r="B335" t="str">
            <v>76.863.483-1</v>
          </cell>
        </row>
        <row r="336">
          <cell r="A336" t="str">
            <v>Fotovoltaica Del Desierto SpA</v>
          </cell>
          <cell r="B336" t="str">
            <v>76.741.285-1</v>
          </cell>
        </row>
        <row r="337">
          <cell r="A337" t="str">
            <v>Fotovoltaica Don Renato SpA</v>
          </cell>
          <cell r="B337" t="str">
            <v>77.142.433-3</v>
          </cell>
        </row>
        <row r="338">
          <cell r="A338" t="str">
            <v>Fotovoltaica El Manzano SpA</v>
          </cell>
          <cell r="B338" t="str">
            <v>76.404.001-5</v>
          </cell>
        </row>
        <row r="339">
          <cell r="A339" t="str">
            <v>Fotovoltaica Estancilla SpA</v>
          </cell>
          <cell r="B339" t="str">
            <v>77.142.431-7</v>
          </cell>
        </row>
        <row r="340">
          <cell r="A340" t="str">
            <v>Fotovoltaica Faro III SpA</v>
          </cell>
          <cell r="B340" t="str">
            <v>77.328.736-8</v>
          </cell>
        </row>
        <row r="341">
          <cell r="A341" t="str">
            <v>Fotovoltaica La Ligua SpA</v>
          </cell>
          <cell r="B341" t="str">
            <v>76.758.664-7</v>
          </cell>
        </row>
        <row r="342">
          <cell r="A342" t="str">
            <v>Fotovoltaica Mañio SpA</v>
          </cell>
          <cell r="B342" t="str">
            <v>76.863.475-0</v>
          </cell>
        </row>
        <row r="343">
          <cell r="A343" t="str">
            <v>Fotovoltaica Norte Grande 1 SpA</v>
          </cell>
          <cell r="B343" t="str">
            <v>76.213.013-0</v>
          </cell>
        </row>
        <row r="344">
          <cell r="A344" t="str">
            <v>Fotovoltaica Norte Grande 5 SpA</v>
          </cell>
          <cell r="B344" t="str">
            <v>76.213.045-9</v>
          </cell>
        </row>
        <row r="345">
          <cell r="A345" t="str">
            <v>Fotovoltaica Peumo SpA</v>
          </cell>
          <cell r="B345" t="str">
            <v>76.891.098-7</v>
          </cell>
        </row>
        <row r="346">
          <cell r="A346" t="str">
            <v>Fotovoltaica Pueblo Hundido SpA</v>
          </cell>
          <cell r="B346" t="str">
            <v>77.270.737-1</v>
          </cell>
        </row>
        <row r="347">
          <cell r="A347" t="str">
            <v>Fotovoltaica Santa Rosario SpA</v>
          </cell>
          <cell r="B347" t="str">
            <v>77.342.169-2</v>
          </cell>
        </row>
        <row r="348">
          <cell r="A348" t="str">
            <v>Fotovoltaica Sol del Norte SpA</v>
          </cell>
          <cell r="B348" t="str">
            <v>76.098.234-2</v>
          </cell>
        </row>
        <row r="349">
          <cell r="A349" t="str">
            <v>Fotovoltaica Solar Laurel SpA</v>
          </cell>
          <cell r="B349" t="str">
            <v>76.879.366-2</v>
          </cell>
        </row>
        <row r="350">
          <cell r="A350" t="str">
            <v>Fotovoltaica Valle Alegre SpA</v>
          </cell>
          <cell r="B350" t="str">
            <v>77.270.735-5</v>
          </cell>
        </row>
        <row r="351">
          <cell r="A351" t="str">
            <v>Fotovoltaica de Los Andes SpA</v>
          </cell>
          <cell r="B351" t="str">
            <v>76.106.987-K</v>
          </cell>
        </row>
        <row r="352">
          <cell r="A352" t="str">
            <v>Fundición Talleres Ltda.</v>
          </cell>
          <cell r="B352" t="str">
            <v>99.532.410-5</v>
          </cell>
        </row>
        <row r="353">
          <cell r="A353" t="str">
            <v>Fénix Solar SpA</v>
          </cell>
          <cell r="B353" t="str">
            <v>76.951.371-K</v>
          </cell>
        </row>
        <row r="354">
          <cell r="A354" t="str">
            <v>GM Energy SpA</v>
          </cell>
          <cell r="B354" t="str">
            <v>76.240.099-5</v>
          </cell>
        </row>
        <row r="355">
          <cell r="A355" t="str">
            <v>GM Holdings S.A.</v>
          </cell>
          <cell r="B355" t="str">
            <v>76.240.103-7</v>
          </cell>
        </row>
        <row r="356">
          <cell r="A356" t="str">
            <v>GNL Quintero S.A.</v>
          </cell>
          <cell r="B356" t="str">
            <v>76.788.080-4</v>
          </cell>
        </row>
        <row r="357">
          <cell r="A357" t="str">
            <v>GPG Generación Distribuida SpA</v>
          </cell>
          <cell r="B357" t="str">
            <v>77.266.105-3</v>
          </cell>
        </row>
        <row r="358">
          <cell r="A358" t="str">
            <v>GR Alerce Andino SpA</v>
          </cell>
          <cell r="B358" t="str">
            <v>77.130.986-0</v>
          </cell>
        </row>
        <row r="359">
          <cell r="A359" t="str">
            <v>GR Algarrobo SpA</v>
          </cell>
          <cell r="B359" t="str">
            <v>76.451.217-0</v>
          </cell>
        </row>
        <row r="360">
          <cell r="A360" t="str">
            <v>GR Araucaria SpA</v>
          </cell>
          <cell r="B360" t="str">
            <v>76.461.936-6</v>
          </cell>
        </row>
        <row r="361">
          <cell r="A361" t="str">
            <v>GR Canelo SpA</v>
          </cell>
          <cell r="B361" t="str">
            <v>76.464.278-3</v>
          </cell>
        </row>
        <row r="362">
          <cell r="A362" t="str">
            <v>GR Carza SpA</v>
          </cell>
          <cell r="B362" t="str">
            <v>76.885.333-9</v>
          </cell>
        </row>
        <row r="363">
          <cell r="A363" t="str">
            <v>GR Chaquihue SpA</v>
          </cell>
          <cell r="B363" t="str">
            <v>76.461.944-7</v>
          </cell>
        </row>
        <row r="364">
          <cell r="A364" t="str">
            <v>GR Chañar SpA</v>
          </cell>
          <cell r="B364" t="str">
            <v>76.885.323-1</v>
          </cell>
        </row>
        <row r="365">
          <cell r="A365" t="str">
            <v>GR Ciprés SpA</v>
          </cell>
          <cell r="B365" t="str">
            <v>76.748.889-0</v>
          </cell>
        </row>
        <row r="366">
          <cell r="A366" t="str">
            <v>GR Guindo SpA</v>
          </cell>
          <cell r="B366" t="str">
            <v>76.722.031-6</v>
          </cell>
        </row>
        <row r="367">
          <cell r="A367" t="str">
            <v>GR Lenga SpA</v>
          </cell>
          <cell r="B367" t="str">
            <v>76.885.319-3</v>
          </cell>
        </row>
        <row r="368">
          <cell r="A368" t="str">
            <v>GR Liun SpA</v>
          </cell>
          <cell r="B368" t="str">
            <v>76.972.628-4</v>
          </cell>
        </row>
        <row r="369">
          <cell r="A369" t="str">
            <v>GR Lleuque SpA</v>
          </cell>
          <cell r="B369" t="str">
            <v>76.885.321-5</v>
          </cell>
        </row>
        <row r="370">
          <cell r="A370" t="str">
            <v>GR Pilo SpA</v>
          </cell>
          <cell r="B370" t="str">
            <v>76.885.331-2</v>
          </cell>
        </row>
        <row r="371">
          <cell r="A371" t="str">
            <v>GR Pitao SpA</v>
          </cell>
          <cell r="B371" t="str">
            <v>76.885.335-5</v>
          </cell>
        </row>
        <row r="372">
          <cell r="A372" t="str">
            <v>GR Piñol SpA</v>
          </cell>
          <cell r="B372" t="str">
            <v>76.969.704-7</v>
          </cell>
        </row>
        <row r="373">
          <cell r="A373" t="str">
            <v>GR Power Chile SpA</v>
          </cell>
          <cell r="B373" t="str">
            <v>77.209.283-0</v>
          </cell>
        </row>
        <row r="374">
          <cell r="A374" t="str">
            <v>GR Ruil SpA</v>
          </cell>
          <cell r="B374" t="str">
            <v>76.885.337-1</v>
          </cell>
        </row>
        <row r="375">
          <cell r="A375" t="str">
            <v>GR Solis Transmisión SpA</v>
          </cell>
          <cell r="B375" t="str">
            <v>76.639.816-2</v>
          </cell>
        </row>
        <row r="376">
          <cell r="A376" t="str">
            <v>GR Tamarugo SpA</v>
          </cell>
          <cell r="B376" t="str">
            <v>76.451.219-7</v>
          </cell>
        </row>
        <row r="377">
          <cell r="A377" t="str">
            <v>GR Torres del Paine SpA</v>
          </cell>
          <cell r="B377" t="str">
            <v>77.130.983-6</v>
          </cell>
        </row>
        <row r="378">
          <cell r="A378" t="str">
            <v>GS Inima Chile S.A.</v>
          </cell>
          <cell r="B378" t="str">
            <v>76.435.870-8</v>
          </cell>
        </row>
        <row r="379">
          <cell r="A379" t="str">
            <v>Gas Sur S.A.</v>
          </cell>
          <cell r="B379" t="str">
            <v>96.853.490-4</v>
          </cell>
        </row>
        <row r="380">
          <cell r="A380" t="str">
            <v>Generación Solar SpA</v>
          </cell>
          <cell r="B380" t="str">
            <v>76.183.075-9</v>
          </cell>
        </row>
        <row r="381">
          <cell r="A381" t="str">
            <v>Generación de Energía Nueva Degan SpA</v>
          </cell>
          <cell r="B381" t="str">
            <v>76.265.287-0</v>
          </cell>
        </row>
        <row r="382">
          <cell r="A382" t="str">
            <v>Generadora Antilhue Spa</v>
          </cell>
          <cell r="B382" t="str">
            <v>76.009.904-K</v>
          </cell>
        </row>
        <row r="383">
          <cell r="A383" t="str">
            <v>Generadora Azul SpA</v>
          </cell>
          <cell r="B383" t="str">
            <v>76.780.605-1</v>
          </cell>
        </row>
        <row r="384">
          <cell r="A384" t="str">
            <v>Generadora Caimanes SpA</v>
          </cell>
          <cell r="B384" t="str">
            <v>76.975.952-2</v>
          </cell>
        </row>
        <row r="385">
          <cell r="A385" t="str">
            <v>Generadora Calafate SpA</v>
          </cell>
          <cell r="B385" t="str">
            <v>76.920.956-5</v>
          </cell>
        </row>
        <row r="386">
          <cell r="A386" t="str">
            <v>Generadora Eléctrica Kaltemp Ltda.</v>
          </cell>
          <cell r="B386" t="str">
            <v>76.392.163-8</v>
          </cell>
        </row>
        <row r="387">
          <cell r="A387" t="str">
            <v>Generadora Eléctrica María Elena Ltda</v>
          </cell>
          <cell r="B387" t="str">
            <v>76.188.603-7</v>
          </cell>
        </row>
        <row r="388">
          <cell r="A388" t="str">
            <v>Generadora Eléctrica Pehui Ltda</v>
          </cell>
          <cell r="B388" t="str">
            <v>76.067.554-7</v>
          </cell>
        </row>
        <row r="389">
          <cell r="A389" t="str">
            <v>Generadora Eléctrica Rhom Ltda</v>
          </cell>
          <cell r="B389" t="str">
            <v>77.412.850-6</v>
          </cell>
        </row>
        <row r="390">
          <cell r="A390" t="str">
            <v>Generadora Ermitaño SpA</v>
          </cell>
          <cell r="B390" t="str">
            <v>76.609.577-1</v>
          </cell>
        </row>
        <row r="391">
          <cell r="A391" t="str">
            <v>Generadora Estancilla SpA</v>
          </cell>
          <cell r="B391" t="str">
            <v>76.145.769-1</v>
          </cell>
        </row>
        <row r="392">
          <cell r="A392" t="str">
            <v>Generadora Los Hibiscos SpA</v>
          </cell>
          <cell r="B392" t="str">
            <v>76.975.928-K</v>
          </cell>
        </row>
        <row r="393">
          <cell r="A393" t="str">
            <v>Generadora Metropolitana SpA</v>
          </cell>
          <cell r="B393" t="str">
            <v>76.538.731-0</v>
          </cell>
        </row>
        <row r="394">
          <cell r="A394" t="str">
            <v>Generadora Mimbre SpA</v>
          </cell>
          <cell r="B394" t="str">
            <v>76.761.555-8</v>
          </cell>
        </row>
        <row r="395">
          <cell r="A395" t="str">
            <v>Generadora Zapallar SpA</v>
          </cell>
          <cell r="B395" t="str">
            <v>76.780.597-7</v>
          </cell>
        </row>
        <row r="396">
          <cell r="A396" t="str">
            <v>Generadora del Pacífico SpA</v>
          </cell>
          <cell r="B396" t="str">
            <v>76.010.367-5</v>
          </cell>
        </row>
        <row r="397">
          <cell r="A397" t="str">
            <v>Generadora la Calera SpA</v>
          </cell>
          <cell r="B397" t="str">
            <v>76.267.761-K</v>
          </cell>
        </row>
        <row r="398">
          <cell r="A398" t="str">
            <v>Geotérmica del Norte S.A.</v>
          </cell>
          <cell r="B398" t="str">
            <v>96.971.330-6</v>
          </cell>
        </row>
        <row r="399">
          <cell r="A399" t="str">
            <v>Gestel Ingeniería Limitada</v>
          </cell>
          <cell r="B399" t="str">
            <v>76.219.458-9</v>
          </cell>
        </row>
        <row r="400">
          <cell r="A400" t="str">
            <v>Gestión de Proyectos Eléctricos S.A</v>
          </cell>
          <cell r="B400" t="str">
            <v>99.566.950-1</v>
          </cell>
        </row>
        <row r="401">
          <cell r="A401" t="str">
            <v>Grace S.A.</v>
          </cell>
          <cell r="B401" t="str">
            <v>99.565.400-8</v>
          </cell>
        </row>
        <row r="402">
          <cell r="A402" t="str">
            <v>Granada SpA</v>
          </cell>
          <cell r="B402" t="str">
            <v>76.727.405-K</v>
          </cell>
        </row>
        <row r="403">
          <cell r="A403" t="str">
            <v>Guacolda Energía SpA</v>
          </cell>
          <cell r="B403" t="str">
            <v>76.418.918-3</v>
          </cell>
        </row>
        <row r="404">
          <cell r="A404" t="str">
            <v>Guadalupe Solar SpA</v>
          </cell>
          <cell r="B404" t="str">
            <v>76.440.334-7</v>
          </cell>
        </row>
        <row r="405">
          <cell r="A405" t="str">
            <v>Guanaco Compañía Minera SpA</v>
          </cell>
          <cell r="B405" t="str">
            <v>78.097.950-K</v>
          </cell>
        </row>
        <row r="406">
          <cell r="A406" t="str">
            <v>Génova Solar SpA</v>
          </cell>
          <cell r="B406" t="str">
            <v>76.942.747-3</v>
          </cell>
        </row>
        <row r="407">
          <cell r="A407" t="str">
            <v>HBS Energía S.A.</v>
          </cell>
          <cell r="B407" t="str">
            <v>76.856.480-9</v>
          </cell>
        </row>
        <row r="408">
          <cell r="A408" t="str">
            <v>Haldeman Mining Company S.A.</v>
          </cell>
          <cell r="B408" t="str">
            <v>96.955.560-3</v>
          </cell>
        </row>
        <row r="409">
          <cell r="A409" t="str">
            <v>Hidro Munilque SpA</v>
          </cell>
          <cell r="B409" t="str">
            <v>76.411.212-1</v>
          </cell>
        </row>
        <row r="410">
          <cell r="A410" t="str">
            <v>Hidrocallao S.A.</v>
          </cell>
          <cell r="B410" t="str">
            <v>76.116.436-8</v>
          </cell>
        </row>
        <row r="411">
          <cell r="A411" t="str">
            <v>Hidroelectrica Allipén S.A.</v>
          </cell>
          <cell r="B411" t="str">
            <v>76.071.891-2</v>
          </cell>
        </row>
        <row r="412">
          <cell r="A412" t="str">
            <v>Hidroelectrica Dos Valles SpA</v>
          </cell>
          <cell r="B412" t="str">
            <v>76.495.341-K</v>
          </cell>
        </row>
        <row r="413">
          <cell r="A413" t="str">
            <v>Hidroelectrica Puclaro S.A.</v>
          </cell>
          <cell r="B413" t="str">
            <v>99.589.620-6</v>
          </cell>
        </row>
        <row r="414">
          <cell r="A414" t="str">
            <v>Hidroeléctrica Don Eugenio SpA</v>
          </cell>
          <cell r="B414" t="str">
            <v>76.526.513-4</v>
          </cell>
        </row>
        <row r="415">
          <cell r="A415" t="str">
            <v>Hidroeléctrica El Canelo S.A.</v>
          </cell>
          <cell r="B415" t="str">
            <v>76.136.655-6</v>
          </cell>
        </row>
        <row r="416">
          <cell r="A416" t="str">
            <v>Hidroeléctrica El Paso SpA</v>
          </cell>
          <cell r="B416" t="str">
            <v>76.032.642-9</v>
          </cell>
        </row>
        <row r="417">
          <cell r="A417" t="str">
            <v>Hidroeléctrica Embalse Ancoa SpA</v>
          </cell>
          <cell r="B417" t="str">
            <v>76.264.025-2</v>
          </cell>
        </row>
        <row r="418">
          <cell r="A418" t="str">
            <v>Hidroeléctrica Ensenada S.A.</v>
          </cell>
          <cell r="B418" t="str">
            <v>76.030.971-0</v>
          </cell>
        </row>
        <row r="419">
          <cell r="A419" t="str">
            <v>Hidroeléctrica La Confluencia S.A.</v>
          </cell>
          <cell r="B419" t="str">
            <v>76.350.250-3</v>
          </cell>
        </row>
        <row r="420">
          <cell r="A420" t="str">
            <v>Hidroeléctrica La Higuera S.A.</v>
          </cell>
          <cell r="B420" t="str">
            <v>96.990.050-5</v>
          </cell>
        </row>
        <row r="421">
          <cell r="A421" t="str">
            <v>Hidroeléctrica Las Flores S.A.</v>
          </cell>
          <cell r="B421" t="str">
            <v>76.210.842-9</v>
          </cell>
        </row>
        <row r="422">
          <cell r="A422" t="str">
            <v>Hidroeléctrica Las Juntas S.A.</v>
          </cell>
          <cell r="B422" t="str">
            <v>76.281.948-1</v>
          </cell>
        </row>
        <row r="423">
          <cell r="A423" t="str">
            <v>Hidroeléctrica Las Nieves SpA</v>
          </cell>
          <cell r="B423" t="str">
            <v>76.459.747-8</v>
          </cell>
        </row>
        <row r="424">
          <cell r="A424" t="str">
            <v>Hidroeléctrica Lleuquereo S.A.</v>
          </cell>
          <cell r="B424" t="str">
            <v>76.281.947-3</v>
          </cell>
        </row>
        <row r="425">
          <cell r="A425" t="str">
            <v>Hidroeléctrica Los Corrales SpA</v>
          </cell>
          <cell r="B425" t="str">
            <v>76.381.159-K</v>
          </cell>
        </row>
        <row r="426">
          <cell r="A426" t="str">
            <v>Hidroeléctrica Maisán SpA</v>
          </cell>
          <cell r="B426" t="str">
            <v>76.319.759-K</v>
          </cell>
        </row>
        <row r="427">
          <cell r="A427" t="str">
            <v>Hidroeléctrica Mallarauco S.A.</v>
          </cell>
          <cell r="B427" t="str">
            <v>76.055.136-8</v>
          </cell>
        </row>
        <row r="428">
          <cell r="A428" t="str">
            <v>Hidroeléctrica Palacios SpA</v>
          </cell>
          <cell r="B428" t="str">
            <v>76.585.842-9</v>
          </cell>
        </row>
        <row r="429">
          <cell r="A429" t="str">
            <v>Hidroeléctrica Pichilonco S.A.</v>
          </cell>
          <cell r="B429" t="str">
            <v>76.257.412-8</v>
          </cell>
        </row>
        <row r="430">
          <cell r="A430" t="str">
            <v>Hidroeléctrica Piedras Negras SpA</v>
          </cell>
          <cell r="B430" t="str">
            <v>76.803.155-K</v>
          </cell>
        </row>
        <row r="431">
          <cell r="A431" t="str">
            <v>Hidroeléctrica Puma S.A.</v>
          </cell>
          <cell r="B431" t="str">
            <v>76.157.465-5</v>
          </cell>
        </row>
        <row r="432">
          <cell r="A432" t="str">
            <v>Hidroeléctrica Punta del Viento SpA</v>
          </cell>
          <cell r="B432" t="str">
            <v>76.803.153-3</v>
          </cell>
        </row>
        <row r="433">
          <cell r="A433" t="str">
            <v>Hidroeléctrica Robleria SpA</v>
          </cell>
          <cell r="B433" t="str">
            <v>76.051.263-K</v>
          </cell>
        </row>
        <row r="434">
          <cell r="A434" t="str">
            <v>Hidroeléctrica Río Claro S.A.</v>
          </cell>
          <cell r="B434" t="str">
            <v>76.208.775-8</v>
          </cell>
        </row>
        <row r="435">
          <cell r="A435" t="str">
            <v>Hidroeléctrica Río Colorado S.A.</v>
          </cell>
          <cell r="B435" t="str">
            <v>76.189.274-6</v>
          </cell>
        </row>
        <row r="436">
          <cell r="A436" t="str">
            <v>Hidroeléctrica Río Huasco S.A.</v>
          </cell>
          <cell r="B436" t="str">
            <v>76.071.113-6</v>
          </cell>
        </row>
        <row r="437">
          <cell r="A437" t="str">
            <v>Hidroeléctrica Río Lircay S.A.</v>
          </cell>
          <cell r="B437" t="str">
            <v>76.025.973-K</v>
          </cell>
        </row>
        <row r="438">
          <cell r="A438" t="str">
            <v>Hidroeléctrica San Andrés SpA</v>
          </cell>
          <cell r="B438" t="str">
            <v>76.032.641-0</v>
          </cell>
        </row>
        <row r="439">
          <cell r="A439" t="str">
            <v>Hidroeléctrica Trailelfu SpA</v>
          </cell>
          <cell r="B439" t="str">
            <v>76.392.022-4</v>
          </cell>
        </row>
        <row r="440">
          <cell r="A440" t="str">
            <v>Hidroeléctrica Trueno S.A.</v>
          </cell>
          <cell r="B440" t="str">
            <v>76.834.000-5</v>
          </cell>
        </row>
        <row r="441">
          <cell r="A441" t="str">
            <v>Hidroeléctrica el Manzano S.A.</v>
          </cell>
          <cell r="B441" t="str">
            <v>76.803.940-2</v>
          </cell>
        </row>
        <row r="442">
          <cell r="A442" t="str">
            <v>Hidroenersur SpA</v>
          </cell>
          <cell r="B442" t="str">
            <v>76.003.174-7</v>
          </cell>
        </row>
        <row r="443">
          <cell r="A443" t="str">
            <v>Hidromocho S.A.</v>
          </cell>
          <cell r="B443" t="str">
            <v>76.376.443-5</v>
          </cell>
        </row>
        <row r="444">
          <cell r="A444" t="str">
            <v>Hidronalcas S.A.</v>
          </cell>
          <cell r="B444" t="str">
            <v>76.116.437-6</v>
          </cell>
        </row>
        <row r="445">
          <cell r="A445" t="str">
            <v>Hidropalmar SpA</v>
          </cell>
          <cell r="B445" t="str">
            <v>76.065.092-7</v>
          </cell>
        </row>
        <row r="446">
          <cell r="A446" t="str">
            <v>Hidropaloma S.A.</v>
          </cell>
          <cell r="B446" t="str">
            <v>76.849.580-7</v>
          </cell>
        </row>
        <row r="447">
          <cell r="A447" t="str">
            <v>Hormiga Solar SpA</v>
          </cell>
          <cell r="B447" t="str">
            <v>76.459.988-8</v>
          </cell>
        </row>
        <row r="448">
          <cell r="A448" t="str">
            <v>Huemul Energía SpA</v>
          </cell>
          <cell r="B448" t="str">
            <v>76.580.849-9</v>
          </cell>
        </row>
        <row r="449">
          <cell r="A449" t="str">
            <v>IEH Solar Chile SpA</v>
          </cell>
          <cell r="B449" t="str">
            <v>76.775.253-9</v>
          </cell>
        </row>
        <row r="450">
          <cell r="A450" t="str">
            <v>Ibereólica Cabo Leones II S.A.</v>
          </cell>
          <cell r="B450" t="str">
            <v>76.202.178-1</v>
          </cell>
        </row>
        <row r="451">
          <cell r="A451" t="str">
            <v>Illalolen S.A.</v>
          </cell>
          <cell r="B451" t="str">
            <v>76.419.748-8</v>
          </cell>
        </row>
        <row r="452">
          <cell r="A452" t="str">
            <v>Imelsa Energía SpA</v>
          </cell>
          <cell r="B452" t="str">
            <v>76.472.262-0</v>
          </cell>
        </row>
        <row r="453">
          <cell r="A453" t="str">
            <v>Impulso Solar El Resplandor SpA</v>
          </cell>
          <cell r="B453" t="str">
            <v>76.825.044-8</v>
          </cell>
        </row>
        <row r="454">
          <cell r="A454" t="str">
            <v>Impulso Solar Las Lloysas SpA</v>
          </cell>
          <cell r="B454" t="str">
            <v>76.513.574-5</v>
          </cell>
        </row>
        <row r="455">
          <cell r="A455" t="str">
            <v>Incahuasi Energy SpA</v>
          </cell>
          <cell r="B455" t="str">
            <v>76.618.674-2</v>
          </cell>
        </row>
        <row r="456">
          <cell r="A456" t="str">
            <v>Indura S.A.</v>
          </cell>
          <cell r="B456" t="str">
            <v>76.150.343-K</v>
          </cell>
        </row>
        <row r="457">
          <cell r="A457" t="str">
            <v>Industria Chilena de Alambre S.A.</v>
          </cell>
          <cell r="B457" t="str">
            <v>91.868.000-4</v>
          </cell>
        </row>
        <row r="458">
          <cell r="A458" t="str">
            <v>Inmobiliaria Agua Marina S.A.</v>
          </cell>
          <cell r="B458" t="str">
            <v>76.168.769-7</v>
          </cell>
        </row>
        <row r="459">
          <cell r="A459" t="str">
            <v>Innergex Energía Renovable SpA</v>
          </cell>
          <cell r="B459" t="str">
            <v>76.097.069-7</v>
          </cell>
        </row>
        <row r="460">
          <cell r="A460" t="str">
            <v>Innovación Energía S.A.</v>
          </cell>
          <cell r="B460" t="str">
            <v>76.616.538-9</v>
          </cell>
        </row>
        <row r="461">
          <cell r="A461" t="str">
            <v>Interchile S.A.</v>
          </cell>
          <cell r="B461" t="str">
            <v>76.257.379-2</v>
          </cell>
        </row>
        <row r="462">
          <cell r="A462" t="str">
            <v>Inversiones Fotovoltaicas SpA</v>
          </cell>
          <cell r="B462" t="str">
            <v>76.319.461-2</v>
          </cell>
        </row>
        <row r="463">
          <cell r="A463" t="str">
            <v>Inversiones Hornitos SpA</v>
          </cell>
          <cell r="B463" t="str">
            <v>76.009.698-9</v>
          </cell>
        </row>
        <row r="464">
          <cell r="A464" t="str">
            <v>Inversiones y Servicios Dataluna LTDA</v>
          </cell>
          <cell r="B464" t="str">
            <v>76.117.026-0</v>
          </cell>
        </row>
        <row r="465">
          <cell r="A465" t="str">
            <v>Jacarandá SpA</v>
          </cell>
          <cell r="B465" t="str">
            <v>76.834.937-1</v>
          </cell>
        </row>
        <row r="466">
          <cell r="A466" t="str">
            <v>Javiera SpA</v>
          </cell>
          <cell r="B466" t="str">
            <v>76.376.635-7</v>
          </cell>
        </row>
        <row r="467">
          <cell r="A467" t="str">
            <v>Joel Solar SpA</v>
          </cell>
          <cell r="B467" t="str">
            <v>77.091.349-7</v>
          </cell>
        </row>
        <row r="468">
          <cell r="A468" t="str">
            <v>Juan Solar SpA</v>
          </cell>
          <cell r="B468" t="str">
            <v>77.084.905-5</v>
          </cell>
        </row>
        <row r="469">
          <cell r="A469" t="str">
            <v>KDM Energía S.A.</v>
          </cell>
          <cell r="B469" t="str">
            <v>76.059.578-0</v>
          </cell>
        </row>
        <row r="470">
          <cell r="A470" t="str">
            <v>KELTI S.A.</v>
          </cell>
          <cell r="B470" t="str">
            <v>76.454.918-K</v>
          </cell>
        </row>
        <row r="471">
          <cell r="A471" t="str">
            <v>Konda Solar SpA</v>
          </cell>
          <cell r="B471" t="str">
            <v>76.729.924-9</v>
          </cell>
        </row>
        <row r="472">
          <cell r="A472" t="str">
            <v>LASCAR ENERGY SPA</v>
          </cell>
          <cell r="B472" t="str">
            <v>76.618.669-6</v>
          </cell>
        </row>
        <row r="473">
          <cell r="A473" t="str">
            <v>La Acacia SpA</v>
          </cell>
          <cell r="B473" t="str">
            <v>76.503.259-8</v>
          </cell>
        </row>
        <row r="474">
          <cell r="A474" t="str">
            <v>La Chapeana SpA</v>
          </cell>
          <cell r="B474" t="str">
            <v>76.327.574-4</v>
          </cell>
        </row>
        <row r="475">
          <cell r="A475" t="str">
            <v>La Chimba Bis SpA</v>
          </cell>
          <cell r="B475" t="str">
            <v>76.242.067-8</v>
          </cell>
        </row>
        <row r="476">
          <cell r="A476" t="str">
            <v>La Confluencia Transmisión S.A.</v>
          </cell>
          <cell r="B476" t="str">
            <v>76.629.981-4</v>
          </cell>
        </row>
        <row r="477">
          <cell r="A477" t="str">
            <v>La Gloria S.A.</v>
          </cell>
          <cell r="B477" t="str">
            <v>76.574.649-3</v>
          </cell>
        </row>
        <row r="478">
          <cell r="A478" t="str">
            <v>La Higuera Transmisión S.A.</v>
          </cell>
          <cell r="B478" t="str">
            <v>77.708.626-K</v>
          </cell>
        </row>
        <row r="479">
          <cell r="A479" t="str">
            <v>La Huerta SPA</v>
          </cell>
          <cell r="B479" t="str">
            <v>76.723.809-6</v>
          </cell>
        </row>
        <row r="480">
          <cell r="A480" t="str">
            <v>La Independencia Solar SpA</v>
          </cell>
          <cell r="B480" t="str">
            <v>77.337.343-4</v>
          </cell>
        </row>
        <row r="481">
          <cell r="A481" t="str">
            <v>La Manga Energy SpA</v>
          </cell>
          <cell r="B481" t="str">
            <v>76.505.372-2</v>
          </cell>
        </row>
        <row r="482">
          <cell r="A482" t="str">
            <v>La Pena Solar SpA</v>
          </cell>
          <cell r="B482" t="str">
            <v>77.101.916-1</v>
          </cell>
        </row>
        <row r="483">
          <cell r="A483" t="str">
            <v>La Sierra SpA</v>
          </cell>
          <cell r="B483" t="str">
            <v>77.131.386-8</v>
          </cell>
        </row>
        <row r="484">
          <cell r="A484" t="str">
            <v>Larqui Solar SpA</v>
          </cell>
          <cell r="B484" t="str">
            <v>77.501.276-5</v>
          </cell>
        </row>
        <row r="485">
          <cell r="A485" t="str">
            <v>Las Chacras Energy SpA</v>
          </cell>
          <cell r="B485" t="str">
            <v>76.863.481-5</v>
          </cell>
        </row>
        <row r="486">
          <cell r="A486" t="str">
            <v>Las Chilcas Solar SpA</v>
          </cell>
          <cell r="B486" t="str">
            <v>77.355.255-K</v>
          </cell>
        </row>
        <row r="487">
          <cell r="A487" t="str">
            <v>Las Mollacas SpA</v>
          </cell>
          <cell r="B487" t="str">
            <v>76.327.569-8</v>
          </cell>
        </row>
        <row r="488">
          <cell r="A488" t="str">
            <v>Laurel SpA</v>
          </cell>
          <cell r="B488" t="str">
            <v>76.519.771-6</v>
          </cell>
        </row>
        <row r="489">
          <cell r="A489" t="str">
            <v>Lingue SpA</v>
          </cell>
          <cell r="B489" t="str">
            <v>76.805.352-9</v>
          </cell>
        </row>
        <row r="490">
          <cell r="A490" t="str">
            <v>Linxergy SpA</v>
          </cell>
          <cell r="B490" t="str">
            <v>78.046.982-K</v>
          </cell>
        </row>
        <row r="491">
          <cell r="A491" t="str">
            <v>Linzor de Verano SpA</v>
          </cell>
          <cell r="B491" t="str">
            <v>77.088.006-8</v>
          </cell>
        </row>
        <row r="492">
          <cell r="A492" t="str">
            <v>Lirio de Campo Solar SpA</v>
          </cell>
          <cell r="B492" t="str">
            <v>76.462.043-7</v>
          </cell>
        </row>
        <row r="493">
          <cell r="A493" t="str">
            <v>Lirios de Chumaquito SpA</v>
          </cell>
          <cell r="B493" t="str">
            <v>77.271.359-2</v>
          </cell>
        </row>
        <row r="494">
          <cell r="A494" t="str">
            <v>Litoral Transmisión S.A.</v>
          </cell>
          <cell r="B494" t="str">
            <v>77.470.446-9</v>
          </cell>
        </row>
        <row r="495">
          <cell r="A495" t="str">
            <v>Litre SpA</v>
          </cell>
          <cell r="B495" t="str">
            <v>76.805.351-0</v>
          </cell>
        </row>
        <row r="496">
          <cell r="A496" t="str">
            <v>Lo Espejo Data Center SpA</v>
          </cell>
          <cell r="B496" t="str">
            <v>77.460.345-K</v>
          </cell>
        </row>
        <row r="497">
          <cell r="A497" t="str">
            <v>Loica SpA</v>
          </cell>
          <cell r="B497" t="str">
            <v>77.101.958-7</v>
          </cell>
        </row>
        <row r="498">
          <cell r="A498" t="str">
            <v>Los Guindos Generación SpA</v>
          </cell>
          <cell r="B498" t="str">
            <v>76.284.294-7</v>
          </cell>
        </row>
        <row r="499">
          <cell r="A499" t="str">
            <v>Los Lagos SpA</v>
          </cell>
          <cell r="B499" t="str">
            <v>76.515.883-4</v>
          </cell>
        </row>
        <row r="500">
          <cell r="A500" t="str">
            <v>Los Libertadores Solar Spa</v>
          </cell>
          <cell r="B500" t="str">
            <v>76.553.447-K</v>
          </cell>
        </row>
        <row r="501">
          <cell r="A501" t="str">
            <v>Los Molinos SpA</v>
          </cell>
          <cell r="B501" t="str">
            <v>77.218.608-8</v>
          </cell>
        </row>
        <row r="502">
          <cell r="A502" t="str">
            <v>Los Padres Hidro SpA</v>
          </cell>
          <cell r="B502" t="str">
            <v>76.248.798-5</v>
          </cell>
        </row>
        <row r="503">
          <cell r="A503" t="str">
            <v>Los Portones S.A.</v>
          </cell>
          <cell r="B503" t="str">
            <v>76.306.881-1</v>
          </cell>
        </row>
        <row r="504">
          <cell r="A504" t="str">
            <v>Los Sauces Solar I SpA</v>
          </cell>
          <cell r="B504" t="str">
            <v>77.073.157-7</v>
          </cell>
        </row>
        <row r="505">
          <cell r="A505" t="str">
            <v>Los Sauces Solar II SpA</v>
          </cell>
          <cell r="B505" t="str">
            <v>77.096.337-0</v>
          </cell>
        </row>
        <row r="506">
          <cell r="A506" t="str">
            <v>Luce Solar SpA</v>
          </cell>
          <cell r="B506" t="str">
            <v>76.515.795-1</v>
          </cell>
        </row>
        <row r="507">
          <cell r="A507" t="str">
            <v>Luciano Solar SpA</v>
          </cell>
          <cell r="B507" t="str">
            <v>77.044.754-2</v>
          </cell>
        </row>
        <row r="508">
          <cell r="A508" t="str">
            <v>Luna Energy SpA</v>
          </cell>
          <cell r="B508" t="str">
            <v>76.522.004-1</v>
          </cell>
        </row>
        <row r="509">
          <cell r="A509" t="str">
            <v>Luzlinares S.A.</v>
          </cell>
          <cell r="B509" t="str">
            <v>96.884.450-4</v>
          </cell>
        </row>
        <row r="510">
          <cell r="A510" t="str">
            <v>Luzparral S.A.</v>
          </cell>
          <cell r="B510" t="str">
            <v>96.866.680-0</v>
          </cell>
        </row>
        <row r="511">
          <cell r="A511" t="str">
            <v>Luzparral Transmisión S.A.</v>
          </cell>
          <cell r="B511" t="str">
            <v>77.470.427-2</v>
          </cell>
        </row>
        <row r="512">
          <cell r="A512" t="str">
            <v>Lágrimas del Sur SpA</v>
          </cell>
          <cell r="B512" t="str">
            <v>76.738.520-K</v>
          </cell>
        </row>
        <row r="513">
          <cell r="A513" t="str">
            <v>Línea de Transmisión Cabo Leones S.A.</v>
          </cell>
          <cell r="B513" t="str">
            <v>76.429.813-6</v>
          </cell>
        </row>
        <row r="514">
          <cell r="A514" t="str">
            <v>MACAO SOLAR SPA</v>
          </cell>
          <cell r="B514" t="str">
            <v>76.972.535-0</v>
          </cell>
        </row>
        <row r="515">
          <cell r="A515" t="str">
            <v>MGM Innova Capital Chile SpA</v>
          </cell>
          <cell r="B515" t="str">
            <v>76.686.377-9</v>
          </cell>
        </row>
        <row r="516">
          <cell r="A516" t="str">
            <v>MLP TRANSMISION S.A.</v>
          </cell>
          <cell r="B516" t="str">
            <v>77.107.802-8</v>
          </cell>
        </row>
        <row r="517">
          <cell r="A517" t="str">
            <v>MVC Solar 17 SpA</v>
          </cell>
          <cell r="B517" t="str">
            <v>76.864.166-8</v>
          </cell>
        </row>
        <row r="518">
          <cell r="A518" t="str">
            <v>MVC Solar 38 SpA</v>
          </cell>
          <cell r="B518" t="str">
            <v>76.880.902-K</v>
          </cell>
        </row>
        <row r="519">
          <cell r="A519" t="str">
            <v>Magdalena Solar SpA</v>
          </cell>
          <cell r="B519" t="str">
            <v>77.044.758-5</v>
          </cell>
        </row>
        <row r="520">
          <cell r="A520" t="str">
            <v>Maite Solar SpA</v>
          </cell>
          <cell r="B520" t="str">
            <v>77.073.812-1</v>
          </cell>
        </row>
        <row r="521">
          <cell r="A521" t="str">
            <v>Maitén SpA</v>
          </cell>
          <cell r="B521" t="str">
            <v>76.683.541-4</v>
          </cell>
        </row>
        <row r="522">
          <cell r="A522" t="str">
            <v>Mandinga Solar SpA</v>
          </cell>
          <cell r="B522" t="str">
            <v>77.029.455-K</v>
          </cell>
        </row>
        <row r="523">
          <cell r="A523" t="str">
            <v>Mantos Copper S.A.</v>
          </cell>
          <cell r="B523" t="str">
            <v>77.418.580-1</v>
          </cell>
        </row>
        <row r="524">
          <cell r="A524" t="str">
            <v>Mantoverde S.A.</v>
          </cell>
          <cell r="B524" t="str">
            <v>77.020.457-7</v>
          </cell>
        </row>
        <row r="525">
          <cell r="A525" t="str">
            <v>Manzanares Energía SpA</v>
          </cell>
          <cell r="B525" t="str">
            <v>77.359.493-7</v>
          </cell>
        </row>
        <row r="526">
          <cell r="A526" t="str">
            <v>Margarita Solar SpA</v>
          </cell>
          <cell r="B526" t="str">
            <v>76.888.367-K</v>
          </cell>
        </row>
        <row r="527">
          <cell r="A527" t="str">
            <v>Masisa S.A.</v>
          </cell>
          <cell r="B527" t="str">
            <v>96.802.690-9</v>
          </cell>
        </row>
        <row r="528">
          <cell r="A528" t="str">
            <v>Mataquito Transmisora de Energía S.A.</v>
          </cell>
          <cell r="B528" t="str">
            <v>76.951.331-0</v>
          </cell>
        </row>
        <row r="529">
          <cell r="A529" t="str">
            <v>Maui Solar SpA</v>
          </cell>
          <cell r="B529" t="str">
            <v>76.972.538-5</v>
          </cell>
        </row>
        <row r="530">
          <cell r="A530" t="str">
            <v>Meli SpA</v>
          </cell>
          <cell r="B530" t="str">
            <v>76.780.277-3</v>
          </cell>
        </row>
        <row r="531">
          <cell r="A531" t="str">
            <v>Melon S.A.</v>
          </cell>
          <cell r="B531" t="str">
            <v>76.109.779-2</v>
          </cell>
        </row>
        <row r="532">
          <cell r="A532" t="str">
            <v>Membrillo Solar SpA</v>
          </cell>
          <cell r="B532" t="str">
            <v>77.101.924-2</v>
          </cell>
        </row>
        <row r="533">
          <cell r="A533" t="str">
            <v>Miguel Solar SpA</v>
          </cell>
          <cell r="B533" t="str">
            <v>77.048.084-1</v>
          </cell>
        </row>
        <row r="534">
          <cell r="A534" t="str">
            <v>Minera Altos de Punitaqui Ltda</v>
          </cell>
          <cell r="B534" t="str">
            <v>76.099.463-4</v>
          </cell>
        </row>
        <row r="535">
          <cell r="A535" t="str">
            <v>Minera Antucoya</v>
          </cell>
          <cell r="B535" t="str">
            <v>76.079.669-7</v>
          </cell>
        </row>
        <row r="536">
          <cell r="A536" t="str">
            <v>Minera Centinela</v>
          </cell>
          <cell r="B536" t="str">
            <v>76.727.040-2</v>
          </cell>
        </row>
        <row r="537">
          <cell r="A537" t="str">
            <v>Minera Escondida Ltda.</v>
          </cell>
          <cell r="B537" t="str">
            <v>79.587.210-8</v>
          </cell>
        </row>
        <row r="538">
          <cell r="A538" t="str">
            <v>Minera HMC S.A.</v>
          </cell>
          <cell r="B538" t="str">
            <v>76.102.677-1</v>
          </cell>
        </row>
        <row r="539">
          <cell r="A539" t="str">
            <v>Minera Las Cenizas S.A.</v>
          </cell>
          <cell r="B539" t="str">
            <v>79.963.260-8</v>
          </cell>
        </row>
        <row r="540">
          <cell r="A540" t="str">
            <v>Minera Los Pelambres</v>
          </cell>
          <cell r="B540" t="str">
            <v>96.790.240-3</v>
          </cell>
        </row>
        <row r="541">
          <cell r="A541" t="str">
            <v>Minera Meridian Ltda.</v>
          </cell>
          <cell r="B541" t="str">
            <v>96.508.670-6</v>
          </cell>
        </row>
        <row r="542">
          <cell r="A542" t="str">
            <v>Minera Spence S.A.</v>
          </cell>
          <cell r="B542" t="str">
            <v>86.542.100-1</v>
          </cell>
        </row>
        <row r="543">
          <cell r="A543" t="str">
            <v>Minera Valle Central S.A.</v>
          </cell>
          <cell r="B543" t="str">
            <v>96.595.400-7</v>
          </cell>
        </row>
        <row r="544">
          <cell r="A544" t="str">
            <v>Minicentral Hidroeléctrica El Diuto S.A.</v>
          </cell>
          <cell r="B544" t="str">
            <v>76.074.053-5</v>
          </cell>
        </row>
        <row r="545">
          <cell r="A545" t="str">
            <v>Minicentrales Araucanía S.A.</v>
          </cell>
          <cell r="B545" t="str">
            <v>76.470.281-6</v>
          </cell>
        </row>
        <row r="546">
          <cell r="A546" t="str">
            <v>Mocho Energy SpA</v>
          </cell>
          <cell r="B546" t="str">
            <v>76.618.676-9</v>
          </cell>
        </row>
        <row r="547">
          <cell r="A547" t="str">
            <v>Moly-Cop Chile S.A.</v>
          </cell>
          <cell r="B547" t="str">
            <v>92.244.000-K</v>
          </cell>
        </row>
        <row r="548">
          <cell r="A548" t="str">
            <v>Mytilineos Energy Trading Chile SpA</v>
          </cell>
          <cell r="B548" t="str">
            <v>77.677.158-9</v>
          </cell>
        </row>
        <row r="549">
          <cell r="A549" t="str">
            <v>Naín Solar SpA</v>
          </cell>
          <cell r="B549" t="str">
            <v>77.048.083-3</v>
          </cell>
        </row>
        <row r="550">
          <cell r="A550" t="str">
            <v>Neoelectra Energía Chile SpA</v>
          </cell>
          <cell r="B550" t="str">
            <v>77.081.321-2</v>
          </cell>
        </row>
        <row r="551">
          <cell r="A551" t="str">
            <v>Neomas SpA</v>
          </cell>
          <cell r="B551" t="str">
            <v>76.112.774-8</v>
          </cell>
        </row>
        <row r="552">
          <cell r="A552" t="str">
            <v>Newentun SpA</v>
          </cell>
          <cell r="B552" t="str">
            <v>76.477.299-7</v>
          </cell>
        </row>
        <row r="553">
          <cell r="A553" t="str">
            <v>Nextpower III Chile Holdco II SpA</v>
          </cell>
          <cell r="B553" t="str">
            <v>77.542.606-3</v>
          </cell>
        </row>
        <row r="554">
          <cell r="A554" t="str">
            <v>Nicolás Solar SpA</v>
          </cell>
          <cell r="B554" t="str">
            <v>77.084.913-6</v>
          </cell>
        </row>
        <row r="555">
          <cell r="A555" t="str">
            <v>Nirivilo Transmisora de Energía S.A.</v>
          </cell>
          <cell r="B555" t="str">
            <v>77.324.794-3</v>
          </cell>
        </row>
        <row r="556">
          <cell r="A556" t="str">
            <v>Noracid S.A.</v>
          </cell>
          <cell r="B556" t="str">
            <v>76.858.530-K</v>
          </cell>
        </row>
        <row r="557">
          <cell r="A557" t="str">
            <v>Norvind S.A.</v>
          </cell>
          <cell r="B557" t="str">
            <v>76.919.070-8</v>
          </cell>
        </row>
        <row r="558">
          <cell r="A558" t="str">
            <v>Nova Andino Litio SpA</v>
          </cell>
          <cell r="B558" t="str">
            <v>79.626.800-K</v>
          </cell>
        </row>
        <row r="559">
          <cell r="A559" t="str">
            <v>Nueva Atacama S.A.</v>
          </cell>
          <cell r="B559" t="str">
            <v>76.850.128-9</v>
          </cell>
        </row>
        <row r="560">
          <cell r="A560" t="str">
            <v>Nueva Carena SpA</v>
          </cell>
          <cell r="B560" t="str">
            <v>77.142.141-5</v>
          </cell>
        </row>
        <row r="561">
          <cell r="A561" t="str">
            <v>Nueva Esperanza Solar SpA</v>
          </cell>
          <cell r="B561" t="str">
            <v>76.911.689-3</v>
          </cell>
        </row>
        <row r="562">
          <cell r="A562" t="str">
            <v>Nuevo Amanecer FZ SpA</v>
          </cell>
          <cell r="B562" t="str">
            <v>76.266.261-2</v>
          </cell>
        </row>
        <row r="563">
          <cell r="A563" t="str">
            <v>OPDENERGY Generación SpA</v>
          </cell>
          <cell r="B563" t="str">
            <v>77.053.873-4</v>
          </cell>
        </row>
        <row r="564">
          <cell r="A564" t="str">
            <v>Occidental Chemical Chile Ltda.</v>
          </cell>
          <cell r="B564" t="str">
            <v>93.797.000-5</v>
          </cell>
        </row>
        <row r="565">
          <cell r="A565" t="str">
            <v>Odata Chile SpA</v>
          </cell>
          <cell r="B565" t="str">
            <v>77.128.355-1</v>
          </cell>
        </row>
        <row r="566">
          <cell r="A566" t="str">
            <v>On-Group S.A.</v>
          </cell>
          <cell r="B566" t="str">
            <v>96.827.870-3</v>
          </cell>
        </row>
        <row r="567">
          <cell r="A567" t="str">
            <v>Orafti Chile S.A.</v>
          </cell>
          <cell r="B567" t="str">
            <v>77.894.990-3</v>
          </cell>
        </row>
        <row r="568">
          <cell r="A568" t="str">
            <v>Orión Solar SpA</v>
          </cell>
          <cell r="B568" t="str">
            <v>77.150.881-2</v>
          </cell>
        </row>
        <row r="569">
          <cell r="A569" t="str">
            <v>Osa Mayor Solar SpA</v>
          </cell>
          <cell r="B569" t="str">
            <v>77.057.525-7</v>
          </cell>
        </row>
        <row r="570">
          <cell r="A570" t="str">
            <v>PE Cabo Leones III SpA</v>
          </cell>
          <cell r="B570" t="str">
            <v>76.202.069-6</v>
          </cell>
        </row>
        <row r="571">
          <cell r="A571" t="str">
            <v>PE Cancura SpA</v>
          </cell>
          <cell r="B571" t="str">
            <v>76.555.801-8</v>
          </cell>
        </row>
        <row r="572">
          <cell r="A572" t="str">
            <v>PFV Ayla Solar SpA</v>
          </cell>
          <cell r="B572" t="str">
            <v>77.160.557-5</v>
          </cell>
        </row>
        <row r="573">
          <cell r="A573" t="str">
            <v>PFV El Caiquén SpA</v>
          </cell>
          <cell r="B573" t="str">
            <v>77.122.294-3</v>
          </cell>
        </row>
        <row r="574">
          <cell r="A574" t="str">
            <v>PFV El Carpintero SpA</v>
          </cell>
          <cell r="B574" t="str">
            <v>77.131.284-5</v>
          </cell>
        </row>
        <row r="575">
          <cell r="A575" t="str">
            <v>PFV El Chercan SpA</v>
          </cell>
          <cell r="B575" t="str">
            <v>77.074.332-K</v>
          </cell>
        </row>
        <row r="576">
          <cell r="A576" t="str">
            <v>PFV El Chucao SpA</v>
          </cell>
          <cell r="B576" t="str">
            <v>76.982.022-1</v>
          </cell>
        </row>
        <row r="577">
          <cell r="A577" t="str">
            <v>PFV El Cuervo SpA</v>
          </cell>
          <cell r="B577" t="str">
            <v>77.060.521-0</v>
          </cell>
        </row>
        <row r="578">
          <cell r="A578" t="str">
            <v>PFV El Cóndor SpA</v>
          </cell>
          <cell r="B578" t="str">
            <v>76.967.538-8</v>
          </cell>
        </row>
        <row r="579">
          <cell r="A579" t="str">
            <v>PFV El Flamenco SpA</v>
          </cell>
          <cell r="B579" t="str">
            <v>76.979.123-K</v>
          </cell>
        </row>
        <row r="580">
          <cell r="A580" t="str">
            <v>PFV El Gaviotín SpA</v>
          </cell>
          <cell r="B580" t="str">
            <v>77.131.288-8</v>
          </cell>
        </row>
        <row r="581">
          <cell r="A581" t="str">
            <v>PFV El Loro Choroy SpA</v>
          </cell>
          <cell r="B581" t="str">
            <v>77.131.289-6</v>
          </cell>
        </row>
        <row r="582">
          <cell r="A582" t="str">
            <v>PFV El Mirlo SpA</v>
          </cell>
          <cell r="B582" t="str">
            <v>77.131.296-9</v>
          </cell>
        </row>
        <row r="583">
          <cell r="A583" t="str">
            <v>PFV El Piuquen SpA</v>
          </cell>
          <cell r="B583" t="str">
            <v>77.044.668-6</v>
          </cell>
        </row>
        <row r="584">
          <cell r="A584" t="str">
            <v>PFV El Rayador SpA</v>
          </cell>
          <cell r="B584" t="str">
            <v>77.089.197-3</v>
          </cell>
        </row>
        <row r="585">
          <cell r="A585" t="str">
            <v>PFV El Trile SpA</v>
          </cell>
          <cell r="B585" t="str">
            <v>76.979.064-0</v>
          </cell>
        </row>
        <row r="586">
          <cell r="A586" t="str">
            <v>PFV El Zorzal SpA</v>
          </cell>
          <cell r="B586" t="str">
            <v>77.044.669-4</v>
          </cell>
        </row>
        <row r="587">
          <cell r="A587" t="str">
            <v>PFV Fragata SpA</v>
          </cell>
          <cell r="B587" t="str">
            <v>77.363.389-4</v>
          </cell>
        </row>
        <row r="588">
          <cell r="A588" t="str">
            <v>PFV Las Cachañas SpA</v>
          </cell>
          <cell r="B588" t="str">
            <v>77.060.669-1</v>
          </cell>
        </row>
        <row r="589">
          <cell r="A589" t="str">
            <v>PFV Las Catitas SpA</v>
          </cell>
          <cell r="B589" t="str">
            <v>77.044.654-6</v>
          </cell>
        </row>
        <row r="590">
          <cell r="A590" t="str">
            <v>PFV Las Golondrinas SpA</v>
          </cell>
          <cell r="B590" t="str">
            <v>77.060.673-K</v>
          </cell>
        </row>
        <row r="591">
          <cell r="A591" t="str">
            <v>PFV Las Lechuzas SpA</v>
          </cell>
          <cell r="B591" t="str">
            <v>76.948.419-1</v>
          </cell>
        </row>
        <row r="592">
          <cell r="A592" t="str">
            <v>PFV Las Taguas SpA</v>
          </cell>
          <cell r="B592" t="str">
            <v>77.160.552-4</v>
          </cell>
        </row>
        <row r="593">
          <cell r="A593" t="str">
            <v>PFV Las Tencas SpA</v>
          </cell>
          <cell r="B593" t="str">
            <v>77.054.026-7</v>
          </cell>
        </row>
        <row r="594">
          <cell r="A594" t="str">
            <v>PFV Las Torcazas SpA</v>
          </cell>
          <cell r="B594" t="str">
            <v>77.011.978-2</v>
          </cell>
        </row>
        <row r="595">
          <cell r="A595" t="str">
            <v>PFV Las Tortolas SpA</v>
          </cell>
          <cell r="B595" t="str">
            <v>77.047.895-2</v>
          </cell>
        </row>
        <row r="596">
          <cell r="A596" t="str">
            <v>PFV Lo Chacón SpA</v>
          </cell>
          <cell r="B596" t="str">
            <v>77.163.616-0</v>
          </cell>
        </row>
        <row r="597">
          <cell r="A597" t="str">
            <v>PFV Los Cisnes SpA</v>
          </cell>
          <cell r="B597" t="str">
            <v>77.270.817-3</v>
          </cell>
        </row>
        <row r="598">
          <cell r="A598" t="str">
            <v>PFV Los Tordos SpA</v>
          </cell>
          <cell r="B598" t="str">
            <v>77.044.673-2</v>
          </cell>
        </row>
        <row r="599">
          <cell r="A599" t="str">
            <v>PFV María Pinto SpA</v>
          </cell>
          <cell r="B599" t="str">
            <v>76.979.116-7</v>
          </cell>
        </row>
        <row r="600">
          <cell r="A600" t="str">
            <v>PMGD Bio Bio Negrete S.A.</v>
          </cell>
          <cell r="B600" t="str">
            <v>76.219.874-6</v>
          </cell>
        </row>
        <row r="601">
          <cell r="A601" t="str">
            <v>PMGD Calle Larga SpA</v>
          </cell>
          <cell r="B601" t="str">
            <v>76.863.375-4</v>
          </cell>
        </row>
        <row r="602">
          <cell r="A602" t="str">
            <v>PMGD Chile Generación Ltda.</v>
          </cell>
          <cell r="B602" t="str">
            <v>76.642.937-8</v>
          </cell>
        </row>
        <row r="603">
          <cell r="A603" t="str">
            <v>PMGD HOLDCO SpA</v>
          </cell>
          <cell r="B603" t="str">
            <v>77.498.289-2</v>
          </cell>
        </row>
        <row r="604">
          <cell r="A604" t="str">
            <v>PMGD La Rosa de Sharon SpA</v>
          </cell>
          <cell r="B604" t="str">
            <v>76.891.241-6</v>
          </cell>
        </row>
        <row r="605">
          <cell r="A605" t="str">
            <v>PMGD Puente SpA</v>
          </cell>
          <cell r="B605" t="str">
            <v>77.084.987-K</v>
          </cell>
        </row>
        <row r="606">
          <cell r="A606" t="str">
            <v>PMGD Salerno SpA</v>
          </cell>
          <cell r="B606" t="str">
            <v>77.183.912-6</v>
          </cell>
        </row>
        <row r="607">
          <cell r="A607" t="str">
            <v>PMGD Solar Los Perales I SpA</v>
          </cell>
          <cell r="B607" t="str">
            <v>76.786.344-6</v>
          </cell>
        </row>
        <row r="608">
          <cell r="A608" t="str">
            <v>PS La Brújula SpA</v>
          </cell>
          <cell r="B608" t="str">
            <v>77.128.339-K</v>
          </cell>
        </row>
        <row r="609">
          <cell r="A609" t="str">
            <v>PS Maimalican SpA</v>
          </cell>
          <cell r="B609" t="str">
            <v>77.087.842-K</v>
          </cell>
        </row>
        <row r="610">
          <cell r="A610" t="str">
            <v>PSF El Salitral S.A.</v>
          </cell>
          <cell r="B610" t="str">
            <v>76.284.904-6</v>
          </cell>
        </row>
        <row r="611">
          <cell r="A611" t="str">
            <v>PSF Las Violetas SpA</v>
          </cell>
          <cell r="B611" t="str">
            <v>76.715.291-4</v>
          </cell>
        </row>
        <row r="612">
          <cell r="A612" t="str">
            <v>PSF Lomas Coloradas S.A.</v>
          </cell>
          <cell r="B612" t="str">
            <v>76.284.911-9</v>
          </cell>
        </row>
        <row r="613">
          <cell r="A613" t="str">
            <v>PSF Los Maitenes SpA</v>
          </cell>
          <cell r="B613" t="str">
            <v>76.715.322-8</v>
          </cell>
        </row>
        <row r="614">
          <cell r="A614" t="str">
            <v>PSF Los Quilos SPA</v>
          </cell>
          <cell r="B614" t="str">
            <v>77.840.791-4</v>
          </cell>
        </row>
        <row r="615">
          <cell r="A615" t="str">
            <v>PSF Pama S.A.</v>
          </cell>
          <cell r="B615" t="str">
            <v>76.284.903-8</v>
          </cell>
        </row>
        <row r="616">
          <cell r="A616" t="str">
            <v>PSF San Ramón SpA</v>
          </cell>
          <cell r="B616" t="str">
            <v>77.985.156-7</v>
          </cell>
        </row>
        <row r="617">
          <cell r="A617" t="str">
            <v>PSF Santa Elizabeth SpA</v>
          </cell>
          <cell r="B617" t="str">
            <v>77.798.766-6</v>
          </cell>
        </row>
        <row r="618">
          <cell r="A618" t="str">
            <v>PSF Santa Isabel SpA</v>
          </cell>
          <cell r="B618" t="str">
            <v>77.346.233-K</v>
          </cell>
        </row>
        <row r="619">
          <cell r="A619" t="str">
            <v>PUNTIAGUDO ENERGY SPA</v>
          </cell>
          <cell r="B619" t="str">
            <v>76.618.666-1</v>
          </cell>
        </row>
        <row r="620">
          <cell r="A620" t="str">
            <v>PV Salvador S.A.</v>
          </cell>
          <cell r="B620" t="str">
            <v>76.284.682-9</v>
          </cell>
        </row>
        <row r="621">
          <cell r="A621" t="str">
            <v>Pacana del Verano SpA</v>
          </cell>
          <cell r="B621" t="str">
            <v>77.275.157-5</v>
          </cell>
        </row>
        <row r="622">
          <cell r="A622" t="str">
            <v>Pacific Hydro Chacayes S.A.</v>
          </cell>
          <cell r="B622" t="str">
            <v>76.006.855-1</v>
          </cell>
        </row>
        <row r="623">
          <cell r="A623" t="str">
            <v>Pacific Hydro Chile S.A.</v>
          </cell>
          <cell r="B623" t="str">
            <v>96.990.040-8</v>
          </cell>
        </row>
        <row r="624">
          <cell r="A624" t="str">
            <v>Pacific Hydro Punta Sierra SpA</v>
          </cell>
          <cell r="B624" t="str">
            <v>76.547.592-9</v>
          </cell>
        </row>
        <row r="625">
          <cell r="A625" t="str">
            <v>Pacific Hydro Transmisión S.A.</v>
          </cell>
          <cell r="B625" t="str">
            <v>77.447.475-7</v>
          </cell>
        </row>
        <row r="626">
          <cell r="A626" t="str">
            <v>Pacific SpA</v>
          </cell>
          <cell r="B626" t="str">
            <v>77.898.543-8</v>
          </cell>
        </row>
        <row r="627">
          <cell r="A627" t="str">
            <v>Palmucho S.A.</v>
          </cell>
          <cell r="B627" t="str">
            <v>76.406.120-9</v>
          </cell>
        </row>
        <row r="628">
          <cell r="A628" t="str">
            <v>Palpana de Verano SpA</v>
          </cell>
          <cell r="B628" t="str">
            <v>77.088.011-4</v>
          </cell>
        </row>
        <row r="629">
          <cell r="A629" t="str">
            <v>Pampa Camarones SpA</v>
          </cell>
          <cell r="B629" t="str">
            <v>76.085.153-1</v>
          </cell>
        </row>
        <row r="630">
          <cell r="A630" t="str">
            <v>Panguilemo SpA</v>
          </cell>
          <cell r="B630" t="str">
            <v>76.727.049-6</v>
          </cell>
        </row>
        <row r="631">
          <cell r="A631" t="str">
            <v>Papelera Dos S.A.</v>
          </cell>
          <cell r="B631" t="str">
            <v>77.371.287-5</v>
          </cell>
        </row>
        <row r="632">
          <cell r="A632" t="str">
            <v>Parque Eólico Antofagasta SpA</v>
          </cell>
          <cell r="B632" t="str">
            <v>76.188.406-9</v>
          </cell>
        </row>
        <row r="633">
          <cell r="A633" t="str">
            <v>Parque Eólico Atacama SpA</v>
          </cell>
          <cell r="B633" t="str">
            <v>76.852.769-5</v>
          </cell>
        </row>
        <row r="634">
          <cell r="A634" t="str">
            <v>Parque Eólico Cabo Leones I S.A.</v>
          </cell>
          <cell r="B634" t="str">
            <v>76.166.466-2</v>
          </cell>
        </row>
        <row r="635">
          <cell r="A635" t="str">
            <v>Parque Eólico Campo Lindo SpA</v>
          </cell>
          <cell r="B635" t="str">
            <v>76.363.072-2</v>
          </cell>
        </row>
        <row r="636">
          <cell r="A636" t="str">
            <v>Parque Eólico El Arrayán SpA</v>
          </cell>
          <cell r="B636" t="str">
            <v>76.068.557-7</v>
          </cell>
        </row>
        <row r="637">
          <cell r="A637" t="str">
            <v>Parque Eólico El Maitén SpA</v>
          </cell>
          <cell r="B637" t="str">
            <v>76.460.012-6</v>
          </cell>
        </row>
        <row r="638">
          <cell r="A638" t="str">
            <v>Parque Eólico Lebu-Toro SpA</v>
          </cell>
          <cell r="B638" t="str">
            <v>76.416.891-7</v>
          </cell>
        </row>
        <row r="639">
          <cell r="A639" t="str">
            <v>Parque Eólico Los Cururos SpA</v>
          </cell>
          <cell r="B639" t="str">
            <v>76.178.599-0</v>
          </cell>
        </row>
        <row r="640">
          <cell r="A640" t="str">
            <v>Parque Eólico Punta de Talca SpA</v>
          </cell>
          <cell r="B640" t="str">
            <v>76.414.434-1</v>
          </cell>
        </row>
        <row r="641">
          <cell r="A641" t="str">
            <v>Parque Eólico el Nogal SpA</v>
          </cell>
          <cell r="B641" t="str">
            <v>76.430.139-0</v>
          </cell>
        </row>
        <row r="642">
          <cell r="A642" t="str">
            <v>Parque Fotovoltaico Alicahue Solar SpA</v>
          </cell>
          <cell r="B642" t="str">
            <v>76.813.197-K</v>
          </cell>
        </row>
        <row r="643">
          <cell r="A643" t="str">
            <v>Parque Fotovoltaico Don Matías SpA</v>
          </cell>
          <cell r="B643" t="str">
            <v>77.346.339-5</v>
          </cell>
        </row>
        <row r="644">
          <cell r="A644" t="str">
            <v>Parque Fotovoltaico Doña Igna SpA</v>
          </cell>
          <cell r="B644" t="str">
            <v>77.367.441-8</v>
          </cell>
        </row>
        <row r="645">
          <cell r="A645" t="str">
            <v>Parque Fotovoltaico El Loreto SpA</v>
          </cell>
          <cell r="B645" t="str">
            <v>77.213.663-3</v>
          </cell>
        </row>
        <row r="646">
          <cell r="A646" t="str">
            <v>Parque Fotovoltaico Faramalla SpA</v>
          </cell>
          <cell r="B646" t="str">
            <v>77.201.711-1</v>
          </cell>
        </row>
        <row r="647">
          <cell r="A647" t="str">
            <v>Parque Fotovoltaico Idahuillo SpA</v>
          </cell>
          <cell r="B647" t="str">
            <v>77.213.669-2</v>
          </cell>
        </row>
        <row r="648">
          <cell r="A648" t="str">
            <v>Parque Fotovoltaico Nuevo Quillagua SpA</v>
          </cell>
          <cell r="B648" t="str">
            <v>76.137.696-9</v>
          </cell>
        </row>
        <row r="649">
          <cell r="A649" t="str">
            <v>Parque Fotovoltaico Ocoa II SpA</v>
          </cell>
          <cell r="B649" t="str">
            <v>76.957.549-9</v>
          </cell>
        </row>
        <row r="650">
          <cell r="A650" t="str">
            <v>Parque Fotovoltaico Ocoa SpA</v>
          </cell>
          <cell r="B650" t="str">
            <v>76.451.022-4</v>
          </cell>
        </row>
        <row r="651">
          <cell r="A651" t="str">
            <v>Parque Fotovoltaico Santa Adriana SpA</v>
          </cell>
          <cell r="B651" t="str">
            <v>76.813.193-7</v>
          </cell>
        </row>
        <row r="652">
          <cell r="A652" t="str">
            <v>Parque Fulgor SpA</v>
          </cell>
          <cell r="B652" t="str">
            <v>77.110.566-1</v>
          </cell>
        </row>
        <row r="653">
          <cell r="A653" t="str">
            <v>Parque Solar Aguas Claras SpA</v>
          </cell>
          <cell r="B653" t="str">
            <v>77.379.367-0</v>
          </cell>
        </row>
        <row r="654">
          <cell r="A654" t="str">
            <v>Parque Solar Alcaldesa SpA</v>
          </cell>
          <cell r="B654" t="str">
            <v>76.902.203-1</v>
          </cell>
        </row>
        <row r="655">
          <cell r="A655" t="str">
            <v>Parque Solar Alianza SpA</v>
          </cell>
          <cell r="B655" t="str">
            <v>76.939.915-1</v>
          </cell>
        </row>
        <row r="656">
          <cell r="A656" t="str">
            <v>Parque Solar Aurora SpA</v>
          </cell>
          <cell r="B656" t="str">
            <v>76.930.373-1</v>
          </cell>
        </row>
        <row r="657">
          <cell r="A657" t="str">
            <v>Parque Solar Bellavista SpA</v>
          </cell>
          <cell r="B657" t="str">
            <v>76.377.436-8</v>
          </cell>
        </row>
        <row r="658">
          <cell r="A658" t="str">
            <v>Parque Solar Benavente SpA</v>
          </cell>
          <cell r="B658" t="str">
            <v>76.871.329-4</v>
          </cell>
        </row>
        <row r="659">
          <cell r="A659" t="str">
            <v>Parque Solar Cancha SpA</v>
          </cell>
          <cell r="B659" t="str">
            <v>76.936.976-7</v>
          </cell>
        </row>
        <row r="660">
          <cell r="A660" t="str">
            <v>Parque Solar Cantillana SpA</v>
          </cell>
          <cell r="B660" t="str">
            <v>77.324.533-9</v>
          </cell>
        </row>
        <row r="661">
          <cell r="A661" t="str">
            <v>Parque Solar Catemu SpA</v>
          </cell>
          <cell r="B661" t="str">
            <v>76.576.597-8</v>
          </cell>
        </row>
        <row r="662">
          <cell r="A662" t="str">
            <v>Parque Solar Colina SpA</v>
          </cell>
          <cell r="B662" t="str">
            <v>77.324.535-5</v>
          </cell>
        </row>
        <row r="663">
          <cell r="A663" t="str">
            <v>Parque Solar Convento SpA</v>
          </cell>
          <cell r="B663" t="str">
            <v>76.930.379-0</v>
          </cell>
        </row>
        <row r="664">
          <cell r="A664" t="str">
            <v>Parque Solar Don Flavio SpA</v>
          </cell>
          <cell r="B664" t="str">
            <v>76.871.337-5</v>
          </cell>
        </row>
        <row r="665">
          <cell r="A665" t="str">
            <v>Parque Solar El Conquistador SpA</v>
          </cell>
          <cell r="B665" t="str">
            <v>76.871.324-3</v>
          </cell>
        </row>
        <row r="666">
          <cell r="A666" t="str">
            <v>Parque Solar Esmeralda SpA</v>
          </cell>
          <cell r="B666" t="str">
            <v>77.023.431-K</v>
          </cell>
        </row>
        <row r="667">
          <cell r="A667" t="str">
            <v>Parque Solar Fotovoltaico Luz del Norte SpA</v>
          </cell>
          <cell r="B667" t="str">
            <v>76.319.477-9</v>
          </cell>
        </row>
        <row r="668">
          <cell r="A668" t="str">
            <v>Parque Solar Fotovoltaico Sol del Desierto SpA</v>
          </cell>
          <cell r="B668" t="str">
            <v>76.364.344-1</v>
          </cell>
        </row>
        <row r="669">
          <cell r="A669" t="str">
            <v>Parque Solar H6 SpA</v>
          </cell>
          <cell r="B669" t="str">
            <v>76.795.518-9</v>
          </cell>
        </row>
        <row r="670">
          <cell r="A670" t="str">
            <v>Parque Solar Itihue SpA</v>
          </cell>
          <cell r="B670" t="str">
            <v>77.324.548-7</v>
          </cell>
        </row>
        <row r="671">
          <cell r="A671" t="str">
            <v>Parque Solar La Muralla SpA</v>
          </cell>
          <cell r="B671" t="str">
            <v>76.939.909-7</v>
          </cell>
        </row>
        <row r="672">
          <cell r="A672" t="str">
            <v>Parque Solar Leyda SpA</v>
          </cell>
          <cell r="B672" t="str">
            <v>77.324.562-2</v>
          </cell>
        </row>
        <row r="673">
          <cell r="A673" t="str">
            <v>Parque Solar Lo Chacón SpA</v>
          </cell>
          <cell r="B673" t="str">
            <v>77.223.374-4</v>
          </cell>
        </row>
        <row r="674">
          <cell r="A674" t="str">
            <v>Parque Solar Los Puquios SpA</v>
          </cell>
          <cell r="B674" t="str">
            <v>76.228.787-0</v>
          </cell>
        </row>
        <row r="675">
          <cell r="A675" t="str">
            <v>Parque Solar Meco Chillan SpA</v>
          </cell>
          <cell r="B675" t="str">
            <v>76.905.638-6</v>
          </cell>
        </row>
        <row r="676">
          <cell r="A676" t="str">
            <v>Parque Solar Ovalle Norte SpA</v>
          </cell>
          <cell r="B676" t="str">
            <v>76.967.835-2</v>
          </cell>
        </row>
        <row r="677">
          <cell r="A677" t="str">
            <v>Parque Solar Porvenir SpA</v>
          </cell>
          <cell r="B677" t="str">
            <v>76.967.845-K</v>
          </cell>
        </row>
        <row r="678">
          <cell r="A678" t="str">
            <v>Parque Solar Pueblo Seco SpA</v>
          </cell>
          <cell r="B678" t="str">
            <v>77.450.369-2</v>
          </cell>
        </row>
        <row r="679">
          <cell r="A679" t="str">
            <v>Parque Solar Quetena S.A.</v>
          </cell>
          <cell r="B679" t="str">
            <v>77.050.568-2</v>
          </cell>
        </row>
        <row r="680">
          <cell r="A680" t="str">
            <v>Parque Solar Retiro SpA</v>
          </cell>
          <cell r="B680" t="str">
            <v>76.871.349-9</v>
          </cell>
        </row>
        <row r="681">
          <cell r="A681" t="str">
            <v>Parque Solar Salamanca SpA</v>
          </cell>
          <cell r="B681" t="str">
            <v>76.967.849-2</v>
          </cell>
        </row>
        <row r="682">
          <cell r="A682" t="str">
            <v>Parque Solar San Isidro SpA</v>
          </cell>
          <cell r="B682" t="str">
            <v>77.450.375-7</v>
          </cell>
        </row>
        <row r="683">
          <cell r="A683" t="str">
            <v>Parque Solar Santa Cruz SpA</v>
          </cell>
          <cell r="B683" t="str">
            <v>76.939.914-3</v>
          </cell>
        </row>
        <row r="684">
          <cell r="A684" t="str">
            <v>Parque Solar Santa Laura SpA</v>
          </cell>
          <cell r="B684" t="str">
            <v>76.727.583-8</v>
          </cell>
        </row>
        <row r="685">
          <cell r="A685" t="str">
            <v>Parque Solar Tabolango SpA.</v>
          </cell>
          <cell r="B685" t="str">
            <v>76.930.382-0</v>
          </cell>
        </row>
        <row r="686">
          <cell r="A686" t="str">
            <v>Parque Solar Tangua SpA</v>
          </cell>
          <cell r="B686" t="str">
            <v>76.871.339-1</v>
          </cell>
        </row>
        <row r="687">
          <cell r="A687" t="str">
            <v>Parque Solar Unihue SpA</v>
          </cell>
          <cell r="B687" t="str">
            <v>77.454.461-5</v>
          </cell>
        </row>
        <row r="688">
          <cell r="A688" t="str">
            <v>Parque Solar Viveros SpA</v>
          </cell>
          <cell r="B688" t="str">
            <v>76.939.913-5</v>
          </cell>
        </row>
        <row r="689">
          <cell r="A689" t="str">
            <v>Parque Solar el Sauce SpA</v>
          </cell>
          <cell r="B689" t="str">
            <v>76.939.917-8</v>
          </cell>
        </row>
        <row r="690">
          <cell r="A690" t="str">
            <v>Parque Talinay Oriente S.A.</v>
          </cell>
          <cell r="B690" t="str">
            <v>76.126.507-5</v>
          </cell>
        </row>
        <row r="691">
          <cell r="A691" t="str">
            <v>Patricia Solar SpA</v>
          </cell>
          <cell r="B691" t="str">
            <v>77.290.588-2</v>
          </cell>
        </row>
        <row r="692">
          <cell r="A692" t="str">
            <v>Pecket Energy S.A.</v>
          </cell>
          <cell r="B692" t="str">
            <v>76.180.803-6</v>
          </cell>
        </row>
        <row r="693">
          <cell r="A693" t="str">
            <v>Pedro Solar SpA</v>
          </cell>
          <cell r="B693" t="str">
            <v>77.091.341-1</v>
          </cell>
        </row>
        <row r="694">
          <cell r="A694" t="str">
            <v>Pelequén Sur SpA</v>
          </cell>
          <cell r="B694" t="str">
            <v>76.579.092-1</v>
          </cell>
        </row>
        <row r="695">
          <cell r="A695" t="str">
            <v>Pequeño Medio de Generación Distribuida Hornopirén Limitada</v>
          </cell>
          <cell r="B695" t="str">
            <v>76.704.549-2</v>
          </cell>
        </row>
        <row r="696">
          <cell r="A696" t="str">
            <v>Per Parinacota SpA</v>
          </cell>
          <cell r="B696" t="str">
            <v>77.359.447-3</v>
          </cell>
        </row>
        <row r="697">
          <cell r="A697" t="str">
            <v>Pesaro Solar SpA</v>
          </cell>
          <cell r="B697" t="str">
            <v>77.481.489-2</v>
          </cell>
        </row>
        <row r="698">
          <cell r="A698" t="str">
            <v>Petroquim S.A.</v>
          </cell>
          <cell r="B698" t="str">
            <v>78.021.560-7</v>
          </cell>
        </row>
        <row r="699">
          <cell r="A699" t="str">
            <v>Pilpilén SpA</v>
          </cell>
          <cell r="B699" t="str">
            <v>76.738.655-9</v>
          </cell>
        </row>
        <row r="700">
          <cell r="A700" t="str">
            <v>Pingüino Emperador SpA</v>
          </cell>
          <cell r="B700" t="str">
            <v>77.470.122-2</v>
          </cell>
        </row>
        <row r="701">
          <cell r="A701" t="str">
            <v>Piquero SpA</v>
          </cell>
          <cell r="B701" t="str">
            <v>76.746.538-6</v>
          </cell>
        </row>
        <row r="702">
          <cell r="A702" t="str">
            <v>Pitra SpA</v>
          </cell>
          <cell r="B702" t="str">
            <v>76.827.359-6</v>
          </cell>
        </row>
        <row r="703">
          <cell r="A703" t="str">
            <v>Piutel Generación Eléctrica Limitada</v>
          </cell>
          <cell r="B703" t="str">
            <v>76.413.185-1</v>
          </cell>
        </row>
        <row r="704">
          <cell r="A704" t="str">
            <v>Planeta Investments SpA</v>
          </cell>
          <cell r="B704" t="str">
            <v>76.416.516-0</v>
          </cell>
        </row>
        <row r="705">
          <cell r="A705" t="str">
            <v>Planta Recuperadora de Metales SpA</v>
          </cell>
          <cell r="B705" t="str">
            <v>76.255.054-7</v>
          </cell>
        </row>
        <row r="706">
          <cell r="A706" t="str">
            <v>Planta Solar La Paz II SpA.</v>
          </cell>
          <cell r="B706" t="str">
            <v>77.262.077-2</v>
          </cell>
        </row>
        <row r="707">
          <cell r="A707" t="str">
            <v>Planta Solar Lo Miguel II SpA.</v>
          </cell>
          <cell r="B707" t="str">
            <v>77.262.075-6</v>
          </cell>
        </row>
        <row r="708">
          <cell r="A708" t="str">
            <v>Planta Solar Peñaflor II SpA</v>
          </cell>
          <cell r="B708" t="str">
            <v>77.262.056-K</v>
          </cell>
        </row>
        <row r="709">
          <cell r="A709" t="str">
            <v>Planta Solar San Pedro III SpA</v>
          </cell>
          <cell r="B709" t="str">
            <v>76.175.454-8</v>
          </cell>
        </row>
        <row r="710">
          <cell r="A710" t="str">
            <v>Planta Solar Santa Teresita II SpA</v>
          </cell>
          <cell r="B710" t="str">
            <v>77.262.079-9</v>
          </cell>
        </row>
        <row r="711">
          <cell r="A711" t="str">
            <v>Planta Solar Tocopilla SpA</v>
          </cell>
          <cell r="B711" t="str">
            <v>76.318.713-6</v>
          </cell>
        </row>
        <row r="712">
          <cell r="A712" t="str">
            <v>Playero SpA</v>
          </cell>
          <cell r="B712" t="str">
            <v>77.084.483-5</v>
          </cell>
        </row>
        <row r="713">
          <cell r="A713" t="str">
            <v>Pomerape SpA</v>
          </cell>
          <cell r="B713" t="str">
            <v>77.110.463-0</v>
          </cell>
        </row>
        <row r="714">
          <cell r="A714" t="str">
            <v>Portezuelo SpA</v>
          </cell>
          <cell r="B714" t="str">
            <v>76.549.476-1</v>
          </cell>
        </row>
        <row r="715">
          <cell r="A715" t="str">
            <v>Pozo Almonte Solar 1 SpA</v>
          </cell>
          <cell r="B715" t="str">
            <v>76.055.358-1</v>
          </cell>
        </row>
        <row r="716">
          <cell r="A716" t="str">
            <v>Pozo Almonte Solar 2 S.A.</v>
          </cell>
          <cell r="B716" t="str">
            <v>76.055.356-5</v>
          </cell>
        </row>
        <row r="717">
          <cell r="A717" t="str">
            <v>Pozo Almonte Solar 3 S.A.</v>
          </cell>
          <cell r="B717" t="str">
            <v>76.055.354-9</v>
          </cell>
        </row>
        <row r="718">
          <cell r="A718" t="str">
            <v>Prime Energía Quickstart SpA</v>
          </cell>
          <cell r="B718" t="str">
            <v>76.452.055-6</v>
          </cell>
        </row>
        <row r="719">
          <cell r="A719" t="str">
            <v>Proyectos Eléctricos y de Construcción INSTA&amp;PRO SpA</v>
          </cell>
          <cell r="B719" t="str">
            <v>77.617.773-3</v>
          </cell>
        </row>
        <row r="720">
          <cell r="A720" t="str">
            <v>Punta Palmeras S.A.</v>
          </cell>
          <cell r="B720" t="str">
            <v>76.106.835-0</v>
          </cell>
        </row>
        <row r="721">
          <cell r="A721" t="str">
            <v>Punta del Sol SpA.</v>
          </cell>
          <cell r="B721" t="str">
            <v>76.917.669-1</v>
          </cell>
        </row>
        <row r="722">
          <cell r="A722" t="str">
            <v>QUILMO SOLAR SPA</v>
          </cell>
          <cell r="B722" t="str">
            <v>76.981.753-0</v>
          </cell>
        </row>
        <row r="723">
          <cell r="A723" t="str">
            <v>Quemchi Generadora de Electricidad S.A.</v>
          </cell>
          <cell r="B723" t="str">
            <v>76.130.285-K</v>
          </cell>
        </row>
        <row r="724">
          <cell r="A724" t="str">
            <v>Quillay Solar SpA</v>
          </cell>
          <cell r="B724" t="str">
            <v>76.462.053-4</v>
          </cell>
        </row>
        <row r="725">
          <cell r="A725" t="str">
            <v>Quinta Solar SpA</v>
          </cell>
          <cell r="B725" t="str">
            <v>76.470.584-K</v>
          </cell>
        </row>
        <row r="726">
          <cell r="A726" t="str">
            <v>RCL Solar SpA</v>
          </cell>
          <cell r="B726" t="str">
            <v>76.547.418-3</v>
          </cell>
        </row>
        <row r="727">
          <cell r="A727" t="str">
            <v>RLA Solar SpA</v>
          </cell>
          <cell r="B727" t="str">
            <v>76.738.882-9</v>
          </cell>
        </row>
        <row r="728">
          <cell r="A728" t="str">
            <v>RTN SOLAR SPA</v>
          </cell>
          <cell r="B728" t="str">
            <v>76.738.835-7</v>
          </cell>
        </row>
        <row r="729">
          <cell r="A729" t="str">
            <v>RTS Energía S.A.</v>
          </cell>
          <cell r="B729" t="str">
            <v>76.117.591-2</v>
          </cell>
        </row>
        <row r="730">
          <cell r="A730" t="str">
            <v>RUBÉN SOLAR SPA</v>
          </cell>
          <cell r="B730" t="str">
            <v>77.084.907-1</v>
          </cell>
        </row>
        <row r="731">
          <cell r="A731" t="str">
            <v>Ranguil SpA</v>
          </cell>
          <cell r="B731" t="str">
            <v>76.541.893-3</v>
          </cell>
        </row>
        <row r="732">
          <cell r="A732" t="str">
            <v>Ravenna Solar SpA</v>
          </cell>
          <cell r="B732" t="str">
            <v>77.137.574-K</v>
          </cell>
        </row>
        <row r="733">
          <cell r="A733" t="str">
            <v>Red Eléctrica del Norte 2 S.A.</v>
          </cell>
          <cell r="B733" t="str">
            <v>76.896.732-6</v>
          </cell>
        </row>
        <row r="734">
          <cell r="A734" t="str">
            <v>Red Eléctrica del Norte S.A.</v>
          </cell>
          <cell r="B734" t="str">
            <v>76.766.227-0</v>
          </cell>
        </row>
        <row r="735">
          <cell r="A735" t="str">
            <v>Reden Cabildo Solar SpA</v>
          </cell>
          <cell r="B735" t="str">
            <v>76.948.169-9</v>
          </cell>
        </row>
        <row r="736">
          <cell r="A736" t="str">
            <v>Reden La Lajuela Solar SpA</v>
          </cell>
          <cell r="B736" t="str">
            <v>76.948.175-3</v>
          </cell>
        </row>
        <row r="737">
          <cell r="A737" t="str">
            <v>Reden Talhuen Solar SpA</v>
          </cell>
          <cell r="B737" t="str">
            <v>76.948.177-K</v>
          </cell>
        </row>
        <row r="738">
          <cell r="A738" t="str">
            <v>Respaldo y Potencia SpA</v>
          </cell>
          <cell r="B738" t="str">
            <v>77.949.063-7</v>
          </cell>
        </row>
        <row r="739">
          <cell r="A739" t="str">
            <v>Rigel SpA</v>
          </cell>
          <cell r="B739" t="str">
            <v>76.786.225-3</v>
          </cell>
        </row>
        <row r="740">
          <cell r="A740" t="str">
            <v>Rimini Solar SpA</v>
          </cell>
          <cell r="B740" t="str">
            <v>77.137.575-8</v>
          </cell>
        </row>
        <row r="741">
          <cell r="A741" t="str">
            <v>Roberto Tamm y Cia Ltda.</v>
          </cell>
          <cell r="B741" t="str">
            <v>86.579.500-9</v>
          </cell>
        </row>
        <row r="742">
          <cell r="A742" t="str">
            <v>Rucasol SpA</v>
          </cell>
          <cell r="B742" t="str">
            <v>76.996.934-9</v>
          </cell>
        </row>
        <row r="743">
          <cell r="A743" t="str">
            <v>Río Alto SpA</v>
          </cell>
          <cell r="B743" t="str">
            <v>76.213.834-4</v>
          </cell>
        </row>
        <row r="744">
          <cell r="A744" t="str">
            <v>SANTA BARBARA ENERGY SPA</v>
          </cell>
          <cell r="B744" t="str">
            <v>76.967.747-K</v>
          </cell>
        </row>
        <row r="745">
          <cell r="A745" t="str">
            <v>SAO PAULO SOLAR SPA</v>
          </cell>
          <cell r="B745" t="str">
            <v>77.029.464-9</v>
          </cell>
        </row>
        <row r="746">
          <cell r="A746" t="str">
            <v>SCL III SpA</v>
          </cell>
          <cell r="B746" t="str">
            <v>77.244.808-2</v>
          </cell>
        </row>
        <row r="747">
          <cell r="A747" t="str">
            <v>SETF Energías Renovables SpA</v>
          </cell>
          <cell r="B747" t="str">
            <v>77.447.115-4</v>
          </cell>
        </row>
        <row r="748">
          <cell r="A748" t="str">
            <v>SLK CB Nueve SpA</v>
          </cell>
          <cell r="B748" t="str">
            <v>76.337.882-9</v>
          </cell>
        </row>
        <row r="749">
          <cell r="A749" t="str">
            <v>SOLAR TI TREINTA Y OCHO SPA</v>
          </cell>
          <cell r="B749" t="str">
            <v>77.290.269-7</v>
          </cell>
        </row>
        <row r="750">
          <cell r="A750" t="str">
            <v>SOLAR TI TREINTA Y SEIS SPA</v>
          </cell>
          <cell r="B750" t="str">
            <v>77.287.991-1</v>
          </cell>
        </row>
        <row r="751">
          <cell r="A751" t="str">
            <v>SOLAR TI TREINTA Y SIETE SpA</v>
          </cell>
          <cell r="B751" t="str">
            <v>77.290.267-0</v>
          </cell>
        </row>
        <row r="752">
          <cell r="A752" t="str">
            <v>SPV P4 SpA</v>
          </cell>
          <cell r="B752" t="str">
            <v>76.201.449-1</v>
          </cell>
        </row>
        <row r="753">
          <cell r="A753" t="str">
            <v>Safira Energía Chile SpA</v>
          </cell>
          <cell r="B753" t="str">
            <v>76.832.212-0</v>
          </cell>
        </row>
        <row r="754">
          <cell r="A754" t="str">
            <v>Salado Energy SpA</v>
          </cell>
          <cell r="B754" t="str">
            <v>76.618.672-6</v>
          </cell>
        </row>
        <row r="755">
          <cell r="A755" t="str">
            <v>Samo Bajo SpA</v>
          </cell>
          <cell r="B755" t="str">
            <v>76.328.792-0</v>
          </cell>
        </row>
        <row r="756">
          <cell r="A756" t="str">
            <v>San Alfonso Solar SpA</v>
          </cell>
          <cell r="B756" t="str">
            <v>76.888.208-8</v>
          </cell>
        </row>
        <row r="757">
          <cell r="A757" t="str">
            <v>San Eugenio Solar SpA</v>
          </cell>
          <cell r="B757" t="str">
            <v>77.398.338-0</v>
          </cell>
        </row>
        <row r="758">
          <cell r="A758" t="str">
            <v>San Francisco Solar SpA</v>
          </cell>
          <cell r="B758" t="str">
            <v>76.470.581-5</v>
          </cell>
        </row>
        <row r="759">
          <cell r="A759" t="str">
            <v>San Juan S.A.</v>
          </cell>
          <cell r="B759" t="str">
            <v>76.319.883-9</v>
          </cell>
        </row>
        <row r="760">
          <cell r="A760" t="str">
            <v>San Marino Solar SpA</v>
          </cell>
          <cell r="B760" t="str">
            <v>77.337.635-2</v>
          </cell>
        </row>
        <row r="761">
          <cell r="A761" t="str">
            <v>San Ramon Solar SpA</v>
          </cell>
          <cell r="B761" t="str">
            <v>77.337.564-K</v>
          </cell>
        </row>
        <row r="762">
          <cell r="A762" t="str">
            <v>Santa Catalina Solar SpA</v>
          </cell>
          <cell r="B762" t="str">
            <v>76.466.857-K</v>
          </cell>
        </row>
        <row r="763">
          <cell r="A763" t="str">
            <v>Santa Cecilia Solar SpA</v>
          </cell>
          <cell r="B763" t="str">
            <v>77.180.723-2</v>
          </cell>
        </row>
        <row r="764">
          <cell r="A764" t="str">
            <v>Santa Ester Solar SpA</v>
          </cell>
          <cell r="B764" t="str">
            <v>77.218.642-8</v>
          </cell>
        </row>
        <row r="765">
          <cell r="A765" t="str">
            <v>Santa Eugenia SpA</v>
          </cell>
          <cell r="B765" t="str">
            <v>77.119.686-1</v>
          </cell>
        </row>
        <row r="766">
          <cell r="A766" t="str">
            <v>Santiago Solar S.A.</v>
          </cell>
          <cell r="B766" t="str">
            <v>76.378.017-1</v>
          </cell>
        </row>
        <row r="767">
          <cell r="A767" t="str">
            <v>Sierra Gorda SCM</v>
          </cell>
          <cell r="B767" t="str">
            <v>76.081.590-K</v>
          </cell>
        </row>
        <row r="768">
          <cell r="A768" t="str">
            <v>Siete Colores SpA</v>
          </cell>
          <cell r="B768" t="str">
            <v>77.142.066-4</v>
          </cell>
        </row>
        <row r="769">
          <cell r="A769" t="str">
            <v>Sistema de Transmisión de Los Lagos S.A.</v>
          </cell>
          <cell r="B769" t="str">
            <v>76.024.633-6</v>
          </cell>
        </row>
        <row r="770">
          <cell r="A770" t="str">
            <v>Sistema de Transmisión del Centro S.A.</v>
          </cell>
          <cell r="B770" t="str">
            <v>76.440.111-5</v>
          </cell>
        </row>
        <row r="771">
          <cell r="A771" t="str">
            <v>Sistema de Transmisión del Norte S.A.</v>
          </cell>
          <cell r="B771" t="str">
            <v>76.410.374-2</v>
          </cell>
        </row>
        <row r="772">
          <cell r="A772" t="str">
            <v>Sistema de Transmisión del Sur S.A.</v>
          </cell>
          <cell r="B772" t="str">
            <v>77.312.201-6</v>
          </cell>
        </row>
        <row r="773">
          <cell r="A773" t="str">
            <v>Socer S.A.</v>
          </cell>
          <cell r="B773" t="str">
            <v>76.475.862-5</v>
          </cell>
        </row>
        <row r="774">
          <cell r="A774" t="str">
            <v>Sociedad Agrícola y Ganadera Curileufu Ltda.</v>
          </cell>
          <cell r="B774" t="str">
            <v>84.100.300-4</v>
          </cell>
        </row>
        <row r="775">
          <cell r="A775" t="str">
            <v>Sociedad Austral de Electricidad S.A.</v>
          </cell>
          <cell r="B775" t="str">
            <v>76.073.162-5</v>
          </cell>
        </row>
        <row r="776">
          <cell r="A776" t="str">
            <v>Sociedad Austral de Transmisión Troncal S.A.</v>
          </cell>
          <cell r="B776" t="str">
            <v>76.519.747-3</v>
          </cell>
        </row>
        <row r="777">
          <cell r="A777" t="str">
            <v>Sociedad Concesionaria Embalse Convento Viejo S.A.</v>
          </cell>
          <cell r="B777" t="str">
            <v>76.338.870-0</v>
          </cell>
        </row>
        <row r="778">
          <cell r="A778" t="str">
            <v>Sociedad Constructora de Obras Hidráulicas SpA</v>
          </cell>
          <cell r="B778" t="str">
            <v>76.128.835-0</v>
          </cell>
        </row>
        <row r="779">
          <cell r="A779" t="str">
            <v>Sociedad Contractual Minera Atacama Kozan</v>
          </cell>
          <cell r="B779" t="str">
            <v>77.134.510-7</v>
          </cell>
        </row>
        <row r="780">
          <cell r="A780" t="str">
            <v>Sociedad Contractual Minera El Abra</v>
          </cell>
          <cell r="B780" t="str">
            <v>96.701.340-4</v>
          </cell>
        </row>
        <row r="781">
          <cell r="A781" t="str">
            <v>Sociedad Contractual Minera Franke</v>
          </cell>
          <cell r="B781" t="str">
            <v>76.051.610-4</v>
          </cell>
        </row>
        <row r="782">
          <cell r="A782" t="str">
            <v>Sociedad Contractual Minera Tres Valles</v>
          </cell>
          <cell r="B782" t="str">
            <v>77.856.200-6</v>
          </cell>
        </row>
        <row r="783">
          <cell r="A783" t="str">
            <v>Sociedad Energías Renovables El Álamo SpA</v>
          </cell>
          <cell r="B783" t="str">
            <v>77.110.498-3</v>
          </cell>
        </row>
        <row r="784">
          <cell r="A784" t="str">
            <v>Sociedad GNL Mejillones S.A.</v>
          </cell>
          <cell r="B784" t="str">
            <v>76.775.710-7</v>
          </cell>
        </row>
        <row r="785">
          <cell r="A785" t="str">
            <v>Sociedad Generadora Austral S.A.</v>
          </cell>
          <cell r="B785" t="str">
            <v>99.528.750-1</v>
          </cell>
        </row>
        <row r="786">
          <cell r="A786" t="str">
            <v>Sociedad Química y Minera de Chile S.A.</v>
          </cell>
          <cell r="B786" t="str">
            <v>93.007.000-9</v>
          </cell>
        </row>
        <row r="787">
          <cell r="A787" t="str">
            <v>Sociedad Transmisora Metropolitana S.A.</v>
          </cell>
          <cell r="B787" t="str">
            <v>77.611.649-1</v>
          </cell>
        </row>
        <row r="788">
          <cell r="A788" t="str">
            <v>Sociedad de Energías Renovables Los Lirios SpA</v>
          </cell>
          <cell r="B788" t="str">
            <v>76.792.807-6</v>
          </cell>
        </row>
        <row r="789">
          <cell r="A789" t="str">
            <v>Sociedad de procesamiento de Molibdeno Ltda</v>
          </cell>
          <cell r="B789" t="str">
            <v>76.148.338-2</v>
          </cell>
        </row>
        <row r="790">
          <cell r="A790" t="str">
            <v>Socompa de Verano SpA</v>
          </cell>
          <cell r="B790" t="str">
            <v>77.088.008-4</v>
          </cell>
        </row>
        <row r="791">
          <cell r="A791" t="str">
            <v>Sol del Sur 9 SpA</v>
          </cell>
          <cell r="B791" t="str">
            <v>76.812.966-5</v>
          </cell>
        </row>
        <row r="792">
          <cell r="A792" t="str">
            <v>Sol del sur 15 SpA</v>
          </cell>
          <cell r="B792" t="str">
            <v>76.812.974-6</v>
          </cell>
        </row>
        <row r="793">
          <cell r="A793" t="str">
            <v>Solar E SpA.</v>
          </cell>
          <cell r="B793" t="str">
            <v>77.257.259-K</v>
          </cell>
        </row>
        <row r="794">
          <cell r="A794" t="str">
            <v>Solar Elena SpA</v>
          </cell>
          <cell r="B794" t="str">
            <v>76.545.701-7</v>
          </cell>
        </row>
        <row r="795">
          <cell r="A795" t="str">
            <v>Solar Las Golondrinas SpA</v>
          </cell>
          <cell r="B795" t="str">
            <v>77.316.414-2</v>
          </cell>
        </row>
        <row r="796">
          <cell r="A796" t="str">
            <v>Solar Los Loros SpA</v>
          </cell>
          <cell r="B796" t="str">
            <v>76.247.976-1</v>
          </cell>
        </row>
        <row r="797">
          <cell r="A797" t="str">
            <v>Solar TI Cuatro SpA</v>
          </cell>
          <cell r="B797" t="str">
            <v>76.574.682-5</v>
          </cell>
        </row>
        <row r="798">
          <cell r="A798" t="str">
            <v>Solar TI Diecisiete SpA</v>
          </cell>
          <cell r="B798" t="str">
            <v>77.011.882-4</v>
          </cell>
        </row>
        <row r="799">
          <cell r="A799" t="str">
            <v>Solar TI Dieciséis SpA</v>
          </cell>
          <cell r="B799" t="str">
            <v>77.011.891-3</v>
          </cell>
        </row>
        <row r="800">
          <cell r="A800" t="str">
            <v>Solar TI Diez SpA</v>
          </cell>
          <cell r="B800" t="str">
            <v>76.585.782-1</v>
          </cell>
        </row>
        <row r="801">
          <cell r="A801" t="str">
            <v>Solar TI Doce SpA</v>
          </cell>
          <cell r="B801" t="str">
            <v>76.727.519-6</v>
          </cell>
        </row>
        <row r="802">
          <cell r="A802" t="str">
            <v>Solar TI Dos SpA</v>
          </cell>
          <cell r="B802" t="str">
            <v>76.477.296-2</v>
          </cell>
        </row>
        <row r="803">
          <cell r="A803" t="str">
            <v>Solar TI Once SpA</v>
          </cell>
          <cell r="B803" t="str">
            <v>76.727.518-8</v>
          </cell>
        </row>
        <row r="804">
          <cell r="A804" t="str">
            <v>Solar TI Trece SpA</v>
          </cell>
          <cell r="B804" t="str">
            <v>76.727.523-4</v>
          </cell>
        </row>
        <row r="805">
          <cell r="A805" t="str">
            <v>Solar TI Veinticuatro SpA</v>
          </cell>
          <cell r="B805" t="str">
            <v>77.088.123-4</v>
          </cell>
        </row>
        <row r="806">
          <cell r="A806" t="str">
            <v>Solar Ti Quince SpA</v>
          </cell>
          <cell r="B806" t="str">
            <v>77.060.897-K</v>
          </cell>
        </row>
        <row r="807">
          <cell r="A807" t="str">
            <v>Solar Ti Treinta y Cuatro SpA</v>
          </cell>
          <cell r="B807" t="str">
            <v>77.290.266-2</v>
          </cell>
        </row>
        <row r="808">
          <cell r="A808" t="str">
            <v>Solarity SpA</v>
          </cell>
          <cell r="B808" t="str">
            <v>76.378.413-4</v>
          </cell>
        </row>
        <row r="809">
          <cell r="A809" t="str">
            <v>Sonnedix Chile Inversiones 3 SpA</v>
          </cell>
          <cell r="B809" t="str">
            <v>76.960.202-K</v>
          </cell>
        </row>
        <row r="810">
          <cell r="A810" t="str">
            <v>Sonnedix Cox Energy Chile SpA</v>
          </cell>
          <cell r="B810" t="str">
            <v>76.475.504-9</v>
          </cell>
        </row>
        <row r="811">
          <cell r="A811" t="str">
            <v>Sonnedix Don Goyo Transmisión S.A.</v>
          </cell>
          <cell r="B811" t="str">
            <v>76.695.118-K</v>
          </cell>
        </row>
        <row r="812">
          <cell r="A812" t="str">
            <v>Sonnedix Energy Chile SpA</v>
          </cell>
          <cell r="B812" t="str">
            <v>77.009.353-8</v>
          </cell>
        </row>
        <row r="813">
          <cell r="A813" t="str">
            <v>Sonnedix La Serena SpA</v>
          </cell>
          <cell r="B813" t="str">
            <v>77.131.323-K</v>
          </cell>
        </row>
        <row r="814">
          <cell r="A814" t="str">
            <v>Sonnedix Metro Expansion SpA</v>
          </cell>
          <cell r="B814" t="str">
            <v>77.122.684-1</v>
          </cell>
        </row>
        <row r="815">
          <cell r="A815" t="str">
            <v>Statkraft Eolico S.A.</v>
          </cell>
          <cell r="B815" t="str">
            <v>76.138.789-8</v>
          </cell>
        </row>
        <row r="816">
          <cell r="A816" t="str">
            <v>Subestación Puchuncaví S.A.</v>
          </cell>
          <cell r="B816" t="str">
            <v>77.504.635-K</v>
          </cell>
        </row>
        <row r="817">
          <cell r="A817" t="str">
            <v>Suez Biofactoría Andina SpA</v>
          </cell>
          <cell r="B817" t="str">
            <v>76.746.454-1</v>
          </cell>
        </row>
        <row r="818">
          <cell r="A818" t="str">
            <v>Sunenergreen S.A.</v>
          </cell>
          <cell r="B818" t="str">
            <v>76.205.368-3</v>
          </cell>
        </row>
        <row r="819">
          <cell r="A819" t="str">
            <v>Sur Solar SpA</v>
          </cell>
          <cell r="B819" t="str">
            <v>77.029.452-5</v>
          </cell>
        </row>
        <row r="820">
          <cell r="A820" t="str">
            <v>Suvan Solar SpA</v>
          </cell>
          <cell r="B820" t="str">
            <v>76.879.476-6</v>
          </cell>
        </row>
        <row r="821">
          <cell r="A821" t="str">
            <v>TSGF SpA</v>
          </cell>
          <cell r="B821" t="str">
            <v>76.493.358-3</v>
          </cell>
        </row>
        <row r="822">
          <cell r="A822" t="str">
            <v>Tacora Energy SpA</v>
          </cell>
          <cell r="B822" t="str">
            <v>76.618.682-3</v>
          </cell>
        </row>
        <row r="823">
          <cell r="A823" t="str">
            <v>Taltal Solar S.A.</v>
          </cell>
          <cell r="B823" t="str">
            <v>76.264.543-2</v>
          </cell>
        </row>
        <row r="824">
          <cell r="A824" t="str">
            <v>Tamakaya Energía SpA</v>
          </cell>
          <cell r="B824" t="str">
            <v>76.349.223-0</v>
          </cell>
        </row>
        <row r="825">
          <cell r="A825" t="str">
            <v>Tamarico Solar Dos SpA</v>
          </cell>
          <cell r="B825" t="str">
            <v>76.359.632-K</v>
          </cell>
        </row>
        <row r="826">
          <cell r="A826" t="str">
            <v>Tamarugal Solar 1 S.A.</v>
          </cell>
          <cell r="B826" t="str">
            <v>76.055.368-9</v>
          </cell>
        </row>
        <row r="827">
          <cell r="A827" t="str">
            <v>Tamarugal Solar SpA</v>
          </cell>
          <cell r="B827" t="str">
            <v>76.567.718-1</v>
          </cell>
        </row>
        <row r="828">
          <cell r="A828" t="str">
            <v>Taruca Solar SpA</v>
          </cell>
          <cell r="B828" t="str">
            <v>77.057.153-7</v>
          </cell>
        </row>
        <row r="829">
          <cell r="A829" t="str">
            <v>Tauro Solar SpA</v>
          </cell>
          <cell r="B829" t="str">
            <v>77.139.386-1</v>
          </cell>
        </row>
        <row r="830">
          <cell r="A830" t="str">
            <v>Tecnet S.A.</v>
          </cell>
          <cell r="B830" t="str">
            <v>96.837.950-K</v>
          </cell>
        </row>
        <row r="831">
          <cell r="A831" t="str">
            <v>TecnoRed S.A.</v>
          </cell>
          <cell r="B831" t="str">
            <v>77.302.440-5</v>
          </cell>
        </row>
        <row r="832">
          <cell r="A832" t="str">
            <v>Tecnocap S.A.</v>
          </cell>
          <cell r="B832" t="str">
            <v>76.369.130-6</v>
          </cell>
        </row>
        <row r="833">
          <cell r="A833" t="str">
            <v>Tedlar Diemos SpA</v>
          </cell>
          <cell r="B833" t="str">
            <v>77.470.194-K</v>
          </cell>
        </row>
        <row r="834">
          <cell r="A834" t="str">
            <v>Tedlar Jupiter SpA</v>
          </cell>
          <cell r="B834" t="str">
            <v>77.470.143-5</v>
          </cell>
        </row>
        <row r="835">
          <cell r="A835" t="str">
            <v>Tedlar Luna SpA</v>
          </cell>
          <cell r="B835" t="str">
            <v>77.470.399-3</v>
          </cell>
        </row>
        <row r="836">
          <cell r="A836" t="str">
            <v>Tedlar Marte SpA</v>
          </cell>
          <cell r="B836" t="str">
            <v>77.470.401-9</v>
          </cell>
        </row>
        <row r="837">
          <cell r="A837" t="str">
            <v>Tedlar Mercurio SpA</v>
          </cell>
          <cell r="B837" t="str">
            <v>77.447.177-4</v>
          </cell>
        </row>
        <row r="838">
          <cell r="A838" t="str">
            <v>Teno III SpA</v>
          </cell>
          <cell r="B838" t="str">
            <v>77.163.625-K</v>
          </cell>
        </row>
        <row r="839">
          <cell r="A839" t="str">
            <v>Tielmes Energía SpA</v>
          </cell>
          <cell r="B839" t="str">
            <v>76.920.636-1</v>
          </cell>
        </row>
        <row r="840">
          <cell r="A840" t="str">
            <v>Til Til Solar SpA</v>
          </cell>
          <cell r="B840" t="str">
            <v>76.254.347-8</v>
          </cell>
        </row>
        <row r="841">
          <cell r="A841" t="str">
            <v>Toesca Renovables SpA</v>
          </cell>
          <cell r="B841" t="str">
            <v>77.428.039-1</v>
          </cell>
        </row>
        <row r="842">
          <cell r="A842" t="str">
            <v>Tolchén Transmisión SpA</v>
          </cell>
          <cell r="B842" t="str">
            <v>76.389.448-7</v>
          </cell>
        </row>
        <row r="843">
          <cell r="A843" t="str">
            <v>Toledo Solar SpA</v>
          </cell>
          <cell r="B843" t="str">
            <v>77.333.027-1</v>
          </cell>
        </row>
        <row r="844">
          <cell r="A844" t="str">
            <v>Tolpán Sur SpA</v>
          </cell>
          <cell r="B844" t="str">
            <v>76.412.275-5</v>
          </cell>
        </row>
        <row r="845">
          <cell r="A845" t="str">
            <v>Torino SpA</v>
          </cell>
          <cell r="B845" t="str">
            <v>76.756.795-2</v>
          </cell>
        </row>
        <row r="846">
          <cell r="A846" t="str">
            <v>Tortuga Solar SpA</v>
          </cell>
          <cell r="B846" t="str">
            <v>77.214.128-9</v>
          </cell>
        </row>
        <row r="847">
          <cell r="A847" t="str">
            <v>Tralka SpA</v>
          </cell>
          <cell r="B847" t="str">
            <v>76.780.504-7</v>
          </cell>
        </row>
        <row r="848">
          <cell r="A848" t="str">
            <v>Transchile Charrúa Transmisión S.A.</v>
          </cell>
          <cell r="B848" t="str">
            <v>76.311.940-8</v>
          </cell>
        </row>
        <row r="849">
          <cell r="A849" t="str">
            <v>Transelec Concesiones S.A.</v>
          </cell>
          <cell r="B849" t="str">
            <v>76.524.463-3</v>
          </cell>
        </row>
        <row r="850">
          <cell r="A850" t="str">
            <v>Transelec Holdings Rentas Ltda</v>
          </cell>
          <cell r="B850" t="str">
            <v>76.560.200-9</v>
          </cell>
        </row>
        <row r="851">
          <cell r="A851" t="str">
            <v>Transelec S.A.</v>
          </cell>
          <cell r="B851" t="str">
            <v>76.555.400-4</v>
          </cell>
        </row>
        <row r="852">
          <cell r="A852" t="str">
            <v>Transmisión del Melado SpA</v>
          </cell>
          <cell r="B852" t="str">
            <v>76.538.831-7</v>
          </cell>
        </row>
        <row r="853">
          <cell r="A853" t="str">
            <v>Transmisora Baquedano S.A.</v>
          </cell>
          <cell r="B853" t="str">
            <v>76.215.177-4</v>
          </cell>
        </row>
        <row r="854">
          <cell r="A854" t="str">
            <v>Transmisora Eléctrica Cordillera SpA</v>
          </cell>
          <cell r="B854" t="str">
            <v>77.282.314-2</v>
          </cell>
        </row>
        <row r="855">
          <cell r="A855" t="str">
            <v>Transmisora Eléctrica del Norte S.A.</v>
          </cell>
          <cell r="B855" t="str">
            <v>76.787.690-4</v>
          </cell>
        </row>
        <row r="856">
          <cell r="A856" t="str">
            <v>Transmisora Mejillones S.A.</v>
          </cell>
          <cell r="B856" t="str">
            <v>76.215.036-0</v>
          </cell>
        </row>
        <row r="857">
          <cell r="A857" t="str">
            <v>Transmisora Melipeuco S.A.</v>
          </cell>
          <cell r="B857" t="str">
            <v>77.509.835-K</v>
          </cell>
        </row>
        <row r="858">
          <cell r="A858" t="str">
            <v>Transmisora Parinas S.A.</v>
          </cell>
          <cell r="B858" t="str">
            <v>77.244.437-0</v>
          </cell>
        </row>
        <row r="859">
          <cell r="A859" t="str">
            <v>Transmisora de Energía Nacimiento S.A.</v>
          </cell>
          <cell r="B859" t="str">
            <v>76.623.004-0</v>
          </cell>
        </row>
        <row r="860">
          <cell r="A860" t="str">
            <v>Transquinta S.A.</v>
          </cell>
          <cell r="B860" t="str">
            <v>76.954.578-6</v>
          </cell>
        </row>
        <row r="861">
          <cell r="A861" t="str">
            <v>Transrucatayo S.A.</v>
          </cell>
          <cell r="B861" t="str">
            <v>76.083.665-6</v>
          </cell>
        </row>
        <row r="862">
          <cell r="A862" t="str">
            <v>Tricahue Solar SpA</v>
          </cell>
          <cell r="B862" t="str">
            <v>76.136.448-0</v>
          </cell>
        </row>
        <row r="863">
          <cell r="A863" t="str">
            <v>Tricahue SpA</v>
          </cell>
          <cell r="B863" t="str">
            <v>76.902.134-5</v>
          </cell>
        </row>
        <row r="864">
          <cell r="A864" t="str">
            <v>Tucuquere SpA</v>
          </cell>
          <cell r="B864" t="str">
            <v>76.815.726-K</v>
          </cell>
        </row>
        <row r="865">
          <cell r="A865" t="str">
            <v>Tórtola SpA</v>
          </cell>
          <cell r="B865" t="str">
            <v>77.184.227-5</v>
          </cell>
        </row>
        <row r="866">
          <cell r="A866" t="str">
            <v>VESPA SOLAR SpA</v>
          </cell>
          <cell r="B866" t="str">
            <v>77.139.391-8</v>
          </cell>
        </row>
        <row r="867">
          <cell r="A867" t="str">
            <v>Valle de la Luna II SpA</v>
          </cell>
          <cell r="B867" t="str">
            <v>76.477.447-7</v>
          </cell>
        </row>
        <row r="868">
          <cell r="A868" t="str">
            <v>Venezia Solar SpA</v>
          </cell>
          <cell r="B868" t="str">
            <v>77.141.383-8</v>
          </cell>
        </row>
        <row r="869">
          <cell r="A869" t="str">
            <v>Verona Solar SpA</v>
          </cell>
          <cell r="B869" t="str">
            <v>77.481.481-7</v>
          </cell>
        </row>
        <row r="870">
          <cell r="A870" t="str">
            <v>Vientos Patagónicos SpA</v>
          </cell>
          <cell r="B870" t="str">
            <v>76.942.837-2</v>
          </cell>
        </row>
        <row r="871">
          <cell r="A871" t="str">
            <v>Vientos de Renaico SpA</v>
          </cell>
          <cell r="B871" t="str">
            <v>76.266.502-6</v>
          </cell>
        </row>
        <row r="872">
          <cell r="A872" t="str">
            <v>Villaprat SpA</v>
          </cell>
          <cell r="B872" t="str">
            <v>76.581.786-2</v>
          </cell>
        </row>
        <row r="873">
          <cell r="A873" t="str">
            <v>WPD Duqueco SpA</v>
          </cell>
          <cell r="B873" t="str">
            <v>76.560.824-4</v>
          </cell>
        </row>
        <row r="874">
          <cell r="A874" t="str">
            <v>WPD Malleco SpA</v>
          </cell>
          <cell r="B874" t="str">
            <v>76.311.929-7</v>
          </cell>
        </row>
        <row r="875">
          <cell r="A875" t="str">
            <v>WPD Negrete SpA</v>
          </cell>
          <cell r="B875" t="str">
            <v>76.311.926-2</v>
          </cell>
        </row>
        <row r="876">
          <cell r="A876" t="str">
            <v>Waraira SpA</v>
          </cell>
          <cell r="B876" t="str">
            <v>77.163.614-4</v>
          </cell>
        </row>
        <row r="877">
          <cell r="A877" t="str">
            <v>Xue Solar SpA</v>
          </cell>
          <cell r="B877" t="str">
            <v>76.466.222-9</v>
          </cell>
        </row>
        <row r="878">
          <cell r="A878" t="str">
            <v>Zaldívar Transmisión S.A.</v>
          </cell>
          <cell r="B878" t="str">
            <v>76.618.735-8</v>
          </cell>
        </row>
        <row r="879">
          <cell r="A879" t="str">
            <v>Total coordinados: 876</v>
          </cell>
        </row>
      </sheetData>
      <sheetData sheetId="15">
        <row r="1">
          <cell r="C1" t="str">
            <v>RUT</v>
          </cell>
          <cell r="D1" t="str">
            <v>Balance Energía [CLP]</v>
          </cell>
          <cell r="E1" t="str">
            <v>Balance Potencia [CLP]</v>
          </cell>
          <cell r="F1" t="str">
            <v>Balance SSCC [CLP]</v>
          </cell>
        </row>
        <row r="2">
          <cell r="C2" t="str">
            <v>90.266.000-3</v>
          </cell>
          <cell r="D2" t="str">
            <v>----</v>
          </cell>
          <cell r="E2">
            <v>0</v>
          </cell>
          <cell r="F2" t="str">
            <v>----</v>
          </cell>
        </row>
        <row r="3">
          <cell r="C3" t="str">
            <v>76.596.827-5</v>
          </cell>
          <cell r="D3">
            <v>16925634.259332005</v>
          </cell>
          <cell r="E3">
            <v>1600828.5984350527</v>
          </cell>
          <cell r="F3" t="str">
            <v>----</v>
          </cell>
        </row>
        <row r="4">
          <cell r="C4" t="str">
            <v>91.806.000-6</v>
          </cell>
          <cell r="D4">
            <v>-7621365192.6404018</v>
          </cell>
          <cell r="E4">
            <v>-1236978387.2200704</v>
          </cell>
          <cell r="F4">
            <v>374405799.07283431</v>
          </cell>
        </row>
        <row r="5">
          <cell r="C5" t="str">
            <v>76.437.712-5</v>
          </cell>
          <cell r="D5">
            <v>-67605286718.150314</v>
          </cell>
          <cell r="E5">
            <v>-11939622429.210896</v>
          </cell>
          <cell r="F5">
            <v>4781658336.9003258</v>
          </cell>
        </row>
        <row r="6">
          <cell r="C6" t="str">
            <v>77.333.033-6</v>
          </cell>
          <cell r="D6">
            <v>-15158364174.337984</v>
          </cell>
          <cell r="E6">
            <v>-1988283697.1026845</v>
          </cell>
          <cell r="F6">
            <v>813847667.85848308</v>
          </cell>
        </row>
        <row r="7">
          <cell r="C7" t="str">
            <v>77.139.382-9</v>
          </cell>
          <cell r="D7" t="str">
            <v>----</v>
          </cell>
          <cell r="E7">
            <v>0</v>
          </cell>
          <cell r="F7" t="str">
            <v>----</v>
          </cell>
        </row>
        <row r="8">
          <cell r="C8" t="str">
            <v>76.489.426-K</v>
          </cell>
          <cell r="D8">
            <v>7920706863.944684</v>
          </cell>
          <cell r="E8">
            <v>8086577594.9727669</v>
          </cell>
          <cell r="F8">
            <v>2266957958.3618236</v>
          </cell>
        </row>
        <row r="9">
          <cell r="C9" t="str">
            <v>94.272.000-9</v>
          </cell>
          <cell r="D9">
            <v>27456228791.994164</v>
          </cell>
          <cell r="E9">
            <v>-69728796262.80098</v>
          </cell>
          <cell r="F9">
            <v>17439364611.543755</v>
          </cell>
        </row>
        <row r="10">
          <cell r="C10" t="str">
            <v>76.625.330-K</v>
          </cell>
          <cell r="D10">
            <v>-268452.4799500691</v>
          </cell>
          <cell r="E10">
            <v>184275000.41619998</v>
          </cell>
          <cell r="F10" t="str">
            <v>----</v>
          </cell>
        </row>
        <row r="11">
          <cell r="C11" t="str">
            <v>79.757.460-0</v>
          </cell>
          <cell r="D11">
            <v>-61177.611959209622</v>
          </cell>
          <cell r="E11">
            <v>0</v>
          </cell>
          <cell r="F11" t="str">
            <v>----</v>
          </cell>
        </row>
        <row r="12">
          <cell r="C12" t="str">
            <v>78.908.300-2</v>
          </cell>
          <cell r="D12" t="str">
            <v>----</v>
          </cell>
          <cell r="E12">
            <v>0</v>
          </cell>
          <cell r="F12" t="str">
            <v>----</v>
          </cell>
        </row>
        <row r="13">
          <cell r="C13" t="str">
            <v>76.363.219-9</v>
          </cell>
          <cell r="D13">
            <v>338943388.73256791</v>
          </cell>
          <cell r="E13">
            <v>42683172.773000002</v>
          </cell>
          <cell r="F13" t="str">
            <v>----</v>
          </cell>
        </row>
        <row r="14">
          <cell r="C14" t="str">
            <v>76.363.218-0</v>
          </cell>
          <cell r="D14">
            <v>282503480.26839066</v>
          </cell>
          <cell r="E14">
            <v>42550243.898999996</v>
          </cell>
          <cell r="F14" t="str">
            <v>----</v>
          </cell>
        </row>
        <row r="15">
          <cell r="C15" t="str">
            <v>77.277.800-7</v>
          </cell>
          <cell r="D15">
            <v>1219042657.6027701</v>
          </cell>
          <cell r="E15">
            <v>113820106.457</v>
          </cell>
          <cell r="F15" t="str">
            <v>----</v>
          </cell>
        </row>
        <row r="16">
          <cell r="C16" t="str">
            <v>61.808.000-5</v>
          </cell>
          <cell r="D16">
            <v>62761900.750865757</v>
          </cell>
          <cell r="E16">
            <v>193579664.81876001</v>
          </cell>
          <cell r="F16" t="str">
            <v>----</v>
          </cell>
        </row>
        <row r="17">
          <cell r="C17" t="str">
            <v>77.018.069-4</v>
          </cell>
          <cell r="D17">
            <v>503992873.52973938</v>
          </cell>
          <cell r="E17">
            <v>47895606.640799999</v>
          </cell>
          <cell r="F17" t="str">
            <v>----</v>
          </cell>
        </row>
        <row r="18">
          <cell r="C18" t="str">
            <v>76.100.121-3</v>
          </cell>
          <cell r="D18">
            <v>-1.9399859011173248E-3</v>
          </cell>
          <cell r="E18" t="str">
            <v>----</v>
          </cell>
          <cell r="F18" t="str">
            <v>----</v>
          </cell>
        </row>
        <row r="19">
          <cell r="C19" t="str">
            <v>76.114.239-9</v>
          </cell>
          <cell r="D19">
            <v>65804829.453668691</v>
          </cell>
          <cell r="E19">
            <v>454744302.5251773</v>
          </cell>
          <cell r="F19" t="str">
            <v>----</v>
          </cell>
        </row>
        <row r="20">
          <cell r="C20" t="str">
            <v>77.020.469-0</v>
          </cell>
          <cell r="D20" t="str">
            <v>----</v>
          </cell>
          <cell r="E20">
            <v>0</v>
          </cell>
          <cell r="F20" t="str">
            <v>----</v>
          </cell>
        </row>
        <row r="21">
          <cell r="C21" t="str">
            <v>76.902.203-1</v>
          </cell>
          <cell r="D21">
            <v>652698071.49294853</v>
          </cell>
          <cell r="E21">
            <v>68666629.839599997</v>
          </cell>
          <cell r="F21" t="str">
            <v>----</v>
          </cell>
        </row>
        <row r="22">
          <cell r="C22" t="str">
            <v>77.337.345-0</v>
          </cell>
          <cell r="D22">
            <v>2031842629.9611783</v>
          </cell>
          <cell r="E22" t="str">
            <v>----</v>
          </cell>
          <cell r="F22" t="str">
            <v>----</v>
          </cell>
        </row>
        <row r="23">
          <cell r="C23" t="str">
            <v>76.882.304-9</v>
          </cell>
          <cell r="D23">
            <v>90201218.037990004</v>
          </cell>
          <cell r="E23">
            <v>18990689.758000001</v>
          </cell>
          <cell r="F23" t="str">
            <v>----</v>
          </cell>
        </row>
        <row r="24">
          <cell r="C24" t="str">
            <v>76.071.891-2</v>
          </cell>
          <cell r="D24">
            <v>265279724.81989309</v>
          </cell>
          <cell r="E24">
            <v>113376892.07024001</v>
          </cell>
          <cell r="F24" t="str">
            <v>----</v>
          </cell>
        </row>
        <row r="25">
          <cell r="C25" t="str">
            <v>76.044.129-5</v>
          </cell>
          <cell r="D25">
            <v>74074.407090963796</v>
          </cell>
          <cell r="E25">
            <v>303517156.53055996</v>
          </cell>
          <cell r="F25" t="str">
            <v>----</v>
          </cell>
        </row>
        <row r="26">
          <cell r="C26" t="str">
            <v>76.170.761-2</v>
          </cell>
          <cell r="D26">
            <v>-44254200971.686745</v>
          </cell>
          <cell r="E26">
            <v>-9266603883.7654285</v>
          </cell>
          <cell r="F26">
            <v>2184558141.9120536</v>
          </cell>
        </row>
        <row r="27">
          <cell r="C27" t="str">
            <v>76.205.368-3</v>
          </cell>
          <cell r="D27">
            <v>-1559271.5669660091</v>
          </cell>
          <cell r="E27" t="str">
            <v>----</v>
          </cell>
          <cell r="F27" t="str">
            <v>----</v>
          </cell>
        </row>
        <row r="28">
          <cell r="C28" t="str">
            <v>76.273.559-8</v>
          </cell>
          <cell r="D28">
            <v>-1949359537.745873</v>
          </cell>
          <cell r="E28">
            <v>1551993752.7434793</v>
          </cell>
          <cell r="F28">
            <v>655180666.4222765</v>
          </cell>
        </row>
        <row r="29">
          <cell r="C29" t="str">
            <v>77.479.026-8</v>
          </cell>
          <cell r="D29">
            <v>137722325.50536001</v>
          </cell>
          <cell r="E29">
            <v>23048520.77</v>
          </cell>
          <cell r="F29" t="str">
            <v>----</v>
          </cell>
        </row>
        <row r="30">
          <cell r="C30" t="str">
            <v>76.727.584-6</v>
          </cell>
          <cell r="D30">
            <v>198234728.16576636</v>
          </cell>
          <cell r="E30">
            <v>29886145.384319998</v>
          </cell>
          <cell r="F30" t="str">
            <v>----</v>
          </cell>
        </row>
        <row r="31">
          <cell r="C31" t="str">
            <v>76.579.067-0</v>
          </cell>
          <cell r="D31">
            <v>43951907.63369</v>
          </cell>
          <cell r="E31">
            <v>139412029.55799991</v>
          </cell>
          <cell r="F31">
            <v>87921.177618408954</v>
          </cell>
        </row>
        <row r="32">
          <cell r="C32" t="str">
            <v>76.203.788-2</v>
          </cell>
          <cell r="D32">
            <v>-27131434.379551202</v>
          </cell>
          <cell r="E32">
            <v>2171657032.0084357</v>
          </cell>
          <cell r="F32" t="str">
            <v>----</v>
          </cell>
        </row>
        <row r="33">
          <cell r="C33" t="str">
            <v>77.423.682-1</v>
          </cell>
          <cell r="D33">
            <v>-701589921.74896979</v>
          </cell>
          <cell r="E33">
            <v>16010781848.727798</v>
          </cell>
          <cell r="F33" t="str">
            <v>----</v>
          </cell>
        </row>
        <row r="34">
          <cell r="C34" t="str">
            <v>77.865.266-8</v>
          </cell>
          <cell r="D34">
            <v>2200073861.7374701</v>
          </cell>
          <cell r="E34" t="str">
            <v>----</v>
          </cell>
          <cell r="F34" t="str">
            <v>----</v>
          </cell>
        </row>
        <row r="35">
          <cell r="C35" t="str">
            <v>76.625.173-0</v>
          </cell>
          <cell r="D35">
            <v>-158435623.58979237</v>
          </cell>
          <cell r="E35">
            <v>10765576983.146999</v>
          </cell>
          <cell r="F35" t="str">
            <v>----</v>
          </cell>
        </row>
        <row r="36">
          <cell r="C36" t="str">
            <v>76.708.710-1</v>
          </cell>
          <cell r="D36">
            <v>-6079787585.7258492</v>
          </cell>
          <cell r="E36">
            <v>-816286000.5558064</v>
          </cell>
          <cell r="F36">
            <v>392771866.53318083</v>
          </cell>
        </row>
        <row r="37">
          <cell r="C37" t="str">
            <v>76.771.804-7</v>
          </cell>
          <cell r="D37">
            <v>1199615683.9292698</v>
          </cell>
          <cell r="E37">
            <v>125473418.16440001</v>
          </cell>
          <cell r="F37" t="str">
            <v>----</v>
          </cell>
        </row>
        <row r="38">
          <cell r="C38" t="str">
            <v>76.466.311-K</v>
          </cell>
          <cell r="D38">
            <v>1166866443.3039343</v>
          </cell>
          <cell r="E38">
            <v>124022961.34040001</v>
          </cell>
          <cell r="F38" t="str">
            <v>----</v>
          </cell>
        </row>
        <row r="39">
          <cell r="C39" t="str">
            <v>76.466.305-5</v>
          </cell>
          <cell r="D39">
            <v>818928482.68605733</v>
          </cell>
          <cell r="E39">
            <v>83068080.538400009</v>
          </cell>
          <cell r="F39" t="str">
            <v>----</v>
          </cell>
        </row>
        <row r="40">
          <cell r="C40" t="str">
            <v>76.772.357-1</v>
          </cell>
          <cell r="D40">
            <v>862032177.05691421</v>
          </cell>
          <cell r="E40">
            <v>93745894.863199994</v>
          </cell>
          <cell r="F40" t="str">
            <v>----</v>
          </cell>
        </row>
        <row r="41">
          <cell r="C41" t="str">
            <v>76.772.373-3</v>
          </cell>
          <cell r="D41">
            <v>897445009.07887232</v>
          </cell>
          <cell r="E41">
            <v>101930255.9076</v>
          </cell>
          <cell r="F41" t="str">
            <v>----</v>
          </cell>
        </row>
        <row r="42">
          <cell r="C42" t="str">
            <v>76.549.716-7</v>
          </cell>
          <cell r="D42">
            <v>315537313.40899539</v>
          </cell>
          <cell r="E42">
            <v>37157764.018039994</v>
          </cell>
          <cell r="F42" t="str">
            <v>----</v>
          </cell>
        </row>
        <row r="43">
          <cell r="C43" t="str">
            <v>77.270.578-6</v>
          </cell>
          <cell r="D43">
            <v>210530808.99435002</v>
          </cell>
          <cell r="E43">
            <v>27272766.772</v>
          </cell>
          <cell r="F43" t="str">
            <v>----</v>
          </cell>
        </row>
        <row r="44">
          <cell r="C44" t="str">
            <v>76.004.976-K</v>
          </cell>
          <cell r="D44">
            <v>64667342109.538177</v>
          </cell>
          <cell r="E44">
            <v>27409861447.31377</v>
          </cell>
          <cell r="F44" t="str">
            <v>----</v>
          </cell>
        </row>
        <row r="45">
          <cell r="C45" t="str">
            <v>76.503.519-8</v>
          </cell>
          <cell r="D45">
            <v>254965390.54900348</v>
          </cell>
          <cell r="E45">
            <v>33763473.9256</v>
          </cell>
          <cell r="F45" t="str">
            <v>----</v>
          </cell>
        </row>
        <row r="46">
          <cell r="C46" t="str">
            <v>77.109.571-2</v>
          </cell>
          <cell r="D46">
            <v>67032277.252780005</v>
          </cell>
          <cell r="E46">
            <v>8216436.9780000001</v>
          </cell>
          <cell r="F46" t="str">
            <v>----</v>
          </cell>
        </row>
        <row r="47">
          <cell r="C47" t="str">
            <v>76.009.904-K</v>
          </cell>
          <cell r="D47">
            <v>889646822.90340638</v>
          </cell>
          <cell r="E47">
            <v>4897896621.0796213</v>
          </cell>
          <cell r="F47" t="str">
            <v>----</v>
          </cell>
        </row>
        <row r="48">
          <cell r="C48" t="str">
            <v>77.810.911-5</v>
          </cell>
          <cell r="D48">
            <v>2984711096.9386449</v>
          </cell>
          <cell r="E48">
            <v>321112446.4774</v>
          </cell>
          <cell r="F48" t="str">
            <v>----</v>
          </cell>
        </row>
        <row r="49">
          <cell r="C49" t="str">
            <v>76.547.685-2</v>
          </cell>
          <cell r="D49">
            <v>268563113.60897136</v>
          </cell>
          <cell r="E49">
            <v>25295174.01032</v>
          </cell>
          <cell r="F49" t="str">
            <v>----</v>
          </cell>
        </row>
        <row r="50">
          <cell r="C50" t="str">
            <v>96.547.510-9</v>
          </cell>
          <cell r="D50">
            <v>39346942517.148315</v>
          </cell>
          <cell r="E50">
            <v>5740355414.9104433</v>
          </cell>
          <cell r="F50">
            <v>1437547885.110884</v>
          </cell>
        </row>
        <row r="51">
          <cell r="C51" t="str">
            <v>77.696.828-5</v>
          </cell>
          <cell r="D51">
            <v>-188175466.02703211</v>
          </cell>
          <cell r="E51">
            <v>6168718128.5105782</v>
          </cell>
          <cell r="F51" t="str">
            <v>----</v>
          </cell>
        </row>
        <row r="52">
          <cell r="C52" t="str">
            <v>76.068.557-7</v>
          </cell>
          <cell r="D52">
            <v>4949913597.9237232</v>
          </cell>
          <cell r="E52">
            <v>847853888.01944911</v>
          </cell>
          <cell r="F52">
            <v>360998477.26430625</v>
          </cell>
        </row>
        <row r="53">
          <cell r="C53" t="str">
            <v>77.029.514-9</v>
          </cell>
          <cell r="D53">
            <v>0</v>
          </cell>
          <cell r="E53">
            <v>185413129.71372002</v>
          </cell>
          <cell r="F53" t="str">
            <v>----</v>
          </cell>
        </row>
        <row r="54">
          <cell r="C54" t="str">
            <v>76.105.907-6</v>
          </cell>
          <cell r="D54">
            <v>244570809.55127442</v>
          </cell>
          <cell r="E54">
            <v>938798368.09833097</v>
          </cell>
          <cell r="F54" t="str">
            <v>----</v>
          </cell>
        </row>
        <row r="55">
          <cell r="C55" t="str">
            <v>76.055.134-1</v>
          </cell>
          <cell r="D55">
            <v>-7578869245.7348709</v>
          </cell>
          <cell r="E55">
            <v>954371464.83539891</v>
          </cell>
          <cell r="F55">
            <v>450634148.98056662</v>
          </cell>
        </row>
        <row r="56">
          <cell r="C56" t="str">
            <v>76.827.288-3</v>
          </cell>
          <cell r="D56">
            <v>-17210999893.810219</v>
          </cell>
          <cell r="E56">
            <v>-2583163756.2614202</v>
          </cell>
          <cell r="F56">
            <v>802658600.81388438</v>
          </cell>
        </row>
        <row r="57">
          <cell r="C57" t="str">
            <v>77.044.761-5</v>
          </cell>
          <cell r="D57">
            <v>18857789.549479999</v>
          </cell>
          <cell r="E57">
            <v>5845696.0060000001</v>
          </cell>
          <cell r="F57" t="str">
            <v>----</v>
          </cell>
        </row>
        <row r="58">
          <cell r="C58" t="str">
            <v>76.930.373-1</v>
          </cell>
          <cell r="D58">
            <v>664145394.76622081</v>
          </cell>
          <cell r="E58">
            <v>94619805.953200012</v>
          </cell>
          <cell r="F58" t="str">
            <v>----</v>
          </cell>
        </row>
        <row r="59">
          <cell r="C59" t="str">
            <v>76.337.593-5</v>
          </cell>
          <cell r="D59">
            <v>485198882.16633379</v>
          </cell>
          <cell r="E59">
            <v>1530771723.7714701</v>
          </cell>
          <cell r="F59" t="str">
            <v>----</v>
          </cell>
        </row>
        <row r="60">
          <cell r="C60" t="str">
            <v>76.585.762-7</v>
          </cell>
          <cell r="D60">
            <v>808235246.33382487</v>
          </cell>
          <cell r="E60">
            <v>93776902.367870003</v>
          </cell>
          <cell r="F60" t="str">
            <v>----</v>
          </cell>
        </row>
        <row r="61">
          <cell r="C61" t="str">
            <v>77.160.557-5</v>
          </cell>
          <cell r="D61">
            <v>1185066675.2933164</v>
          </cell>
          <cell r="E61">
            <v>122454007.59720001</v>
          </cell>
          <cell r="F61" t="str">
            <v>----</v>
          </cell>
        </row>
        <row r="62">
          <cell r="C62" t="str">
            <v>76.217.288-7</v>
          </cell>
          <cell r="D62">
            <v>363097112.09197247</v>
          </cell>
          <cell r="E62">
            <v>52472893.871000007</v>
          </cell>
          <cell r="F62" t="str">
            <v>----</v>
          </cell>
        </row>
        <row r="63">
          <cell r="C63" t="str">
            <v>96.576.920-K</v>
          </cell>
          <cell r="D63">
            <v>-50870752.651575349</v>
          </cell>
          <cell r="E63">
            <v>794851394.51599979</v>
          </cell>
          <cell r="F63" t="str">
            <v>----</v>
          </cell>
        </row>
        <row r="64">
          <cell r="C64" t="str">
            <v>76.188.197-3</v>
          </cell>
          <cell r="D64">
            <v>16449130840.695164</v>
          </cell>
          <cell r="E64">
            <v>2296476358.5121775</v>
          </cell>
          <cell r="F64">
            <v>154044601.41681951</v>
          </cell>
        </row>
        <row r="65">
          <cell r="C65" t="str">
            <v>77.048.079-5</v>
          </cell>
          <cell r="D65">
            <v>972932749.38664508</v>
          </cell>
          <cell r="E65">
            <v>107166362.88609999</v>
          </cell>
          <cell r="F65" t="str">
            <v>----</v>
          </cell>
        </row>
        <row r="66">
          <cell r="C66" t="str">
            <v>76.377.436-8</v>
          </cell>
          <cell r="D66">
            <v>310896335.14615679</v>
          </cell>
          <cell r="E66">
            <v>16451779.850000001</v>
          </cell>
          <cell r="F66" t="str">
            <v>----</v>
          </cell>
        </row>
        <row r="67">
          <cell r="C67" t="str">
            <v>76.882.322-7</v>
          </cell>
          <cell r="D67">
            <v>160213769.82043999</v>
          </cell>
          <cell r="E67">
            <v>18990689.758000001</v>
          </cell>
          <cell r="F67" t="str">
            <v>----</v>
          </cell>
        </row>
        <row r="68">
          <cell r="C68" t="str">
            <v>77.535.535-2</v>
          </cell>
          <cell r="D68">
            <v>1984639.9761328553</v>
          </cell>
          <cell r="E68">
            <v>161432250.34850001</v>
          </cell>
          <cell r="F68" t="str">
            <v>----</v>
          </cell>
        </row>
        <row r="69">
          <cell r="C69" t="str">
            <v>76.249.099-4</v>
          </cell>
          <cell r="D69">
            <v>-686456224.9322387</v>
          </cell>
          <cell r="E69">
            <v>-631876768.80695117</v>
          </cell>
          <cell r="F69">
            <v>264571042.78177568</v>
          </cell>
        </row>
        <row r="70">
          <cell r="C70" t="str">
            <v>77.176.766-4</v>
          </cell>
          <cell r="D70">
            <v>8811447700.0432243</v>
          </cell>
          <cell r="E70">
            <v>2603904979.1280003</v>
          </cell>
          <cell r="F70" t="str">
            <v>----</v>
          </cell>
        </row>
        <row r="71">
          <cell r="C71" t="str">
            <v>77.050.429-5</v>
          </cell>
          <cell r="D71">
            <v>995344751.63387668</v>
          </cell>
          <cell r="E71">
            <v>118448876.83182</v>
          </cell>
          <cell r="F71" t="str">
            <v>----</v>
          </cell>
        </row>
        <row r="72">
          <cell r="C72" t="str">
            <v>76.256.837-3</v>
          </cell>
          <cell r="D72">
            <v>37446102.172452442</v>
          </cell>
          <cell r="E72" t="str">
            <v>----</v>
          </cell>
          <cell r="F72" t="str">
            <v>----</v>
          </cell>
        </row>
        <row r="73">
          <cell r="C73" t="str">
            <v>76.219.874-6</v>
          </cell>
          <cell r="D73">
            <v>455377036.29828024</v>
          </cell>
          <cell r="E73">
            <v>90834311.584800005</v>
          </cell>
          <cell r="F73" t="str">
            <v>----</v>
          </cell>
        </row>
        <row r="74">
          <cell r="C74" t="str">
            <v>76.171.705-7</v>
          </cell>
          <cell r="D74">
            <v>-1041102.6853963351</v>
          </cell>
          <cell r="E74">
            <v>430577799.30695993</v>
          </cell>
          <cell r="F74" t="str">
            <v>----</v>
          </cell>
        </row>
        <row r="75">
          <cell r="C75" t="str">
            <v>76.985.186-0</v>
          </cell>
          <cell r="D75">
            <v>404762538.20298719</v>
          </cell>
          <cell r="E75">
            <v>47877624.136800006</v>
          </cell>
          <cell r="F75" t="str">
            <v>----</v>
          </cell>
        </row>
        <row r="76">
          <cell r="C76" t="str">
            <v>76.972.749-3</v>
          </cell>
          <cell r="D76">
            <v>52856407.405000001</v>
          </cell>
          <cell r="E76">
            <v>26716446.883000001</v>
          </cell>
          <cell r="F76" t="str">
            <v>----</v>
          </cell>
        </row>
        <row r="77">
          <cell r="C77" t="str">
            <v>77.157.744-K</v>
          </cell>
          <cell r="D77">
            <v>173549343.65050083</v>
          </cell>
          <cell r="E77">
            <v>16311590.594599999</v>
          </cell>
          <cell r="F77" t="str">
            <v>----</v>
          </cell>
        </row>
        <row r="78">
          <cell r="C78" t="str">
            <v>77.157.648-6</v>
          </cell>
          <cell r="D78">
            <v>1351767540.9101696</v>
          </cell>
          <cell r="E78">
            <v>125126997.0862</v>
          </cell>
          <cell r="F78" t="str">
            <v>----</v>
          </cell>
        </row>
        <row r="79">
          <cell r="C79" t="str">
            <v>76.972.735-3</v>
          </cell>
          <cell r="D79">
            <v>30237256.952094581</v>
          </cell>
          <cell r="E79">
            <v>7280107.8899999997</v>
          </cell>
          <cell r="F79" t="str">
            <v>----</v>
          </cell>
        </row>
        <row r="80">
          <cell r="C80" t="str">
            <v>77.084.667-6</v>
          </cell>
          <cell r="D80">
            <v>8999813.1147098783</v>
          </cell>
          <cell r="E80">
            <v>164136413.07016999</v>
          </cell>
          <cell r="F80" t="str">
            <v>----</v>
          </cell>
        </row>
        <row r="81">
          <cell r="C81" t="str">
            <v>77.184.171-6</v>
          </cell>
          <cell r="D81">
            <v>10873915.399850002</v>
          </cell>
          <cell r="E81" t="str">
            <v>----</v>
          </cell>
          <cell r="F81" t="str">
            <v>----</v>
          </cell>
        </row>
        <row r="82">
          <cell r="C82" t="str">
            <v>76.209.165-8</v>
          </cell>
          <cell r="D82">
            <v>-1468408639.2571518</v>
          </cell>
          <cell r="E82">
            <v>123564194.25338703</v>
          </cell>
          <cell r="F82">
            <v>23426153.431210965</v>
          </cell>
        </row>
        <row r="83">
          <cell r="C83" t="str">
            <v>77.180.718-6</v>
          </cell>
          <cell r="D83" t="str">
            <v>----</v>
          </cell>
          <cell r="E83">
            <v>0</v>
          </cell>
          <cell r="F83" t="str">
            <v>----</v>
          </cell>
        </row>
        <row r="84">
          <cell r="C84" t="str">
            <v>76.166.466-2</v>
          </cell>
          <cell r="D84">
            <v>-8545018460.824955</v>
          </cell>
          <cell r="E84">
            <v>-2810923087.1252589</v>
          </cell>
          <cell r="F84">
            <v>515700441.25569081</v>
          </cell>
        </row>
        <row r="85">
          <cell r="C85" t="str">
            <v>76.202.178-1</v>
          </cell>
          <cell r="D85">
            <v>-38039654669.710487</v>
          </cell>
          <cell r="E85">
            <v>-9854785409.0449562</v>
          </cell>
          <cell r="F85">
            <v>2260008743.5949445</v>
          </cell>
        </row>
        <row r="86">
          <cell r="C86" t="str">
            <v>76.202.069-6</v>
          </cell>
          <cell r="D86">
            <v>4464206551.5759754</v>
          </cell>
          <cell r="E86">
            <v>-250566455.51240712</v>
          </cell>
          <cell r="F86">
            <v>278267808.35062945</v>
          </cell>
        </row>
        <row r="87">
          <cell r="C87" t="str">
            <v>76.967.751-8</v>
          </cell>
          <cell r="D87">
            <v>778993376.53436542</v>
          </cell>
          <cell r="E87">
            <v>104143762.4456</v>
          </cell>
          <cell r="F87" t="str">
            <v>----</v>
          </cell>
        </row>
        <row r="88">
          <cell r="C88" t="str">
            <v>76.920.956-5</v>
          </cell>
          <cell r="D88">
            <v>9061917.4779624008</v>
          </cell>
          <cell r="E88">
            <v>161376661.84796998</v>
          </cell>
          <cell r="F88" t="str">
            <v>----</v>
          </cell>
        </row>
        <row r="89">
          <cell r="C89" t="str">
            <v>76.044.597-5</v>
          </cell>
          <cell r="D89">
            <v>1949924475.2932351</v>
          </cell>
          <cell r="E89">
            <v>213641958.15399998</v>
          </cell>
          <cell r="F89" t="str">
            <v>----</v>
          </cell>
        </row>
        <row r="90">
          <cell r="C90" t="str">
            <v>76.876.842-0</v>
          </cell>
          <cell r="D90">
            <v>356494255.9844867</v>
          </cell>
          <cell r="E90">
            <v>42142691.526280001</v>
          </cell>
          <cell r="F90" t="str">
            <v>----</v>
          </cell>
        </row>
        <row r="91">
          <cell r="C91" t="str">
            <v>77.125.606-6</v>
          </cell>
          <cell r="D91">
            <v>888737252.62044668</v>
          </cell>
          <cell r="E91">
            <v>130755576.5676</v>
          </cell>
          <cell r="F91" t="str">
            <v>----</v>
          </cell>
        </row>
        <row r="92">
          <cell r="C92" t="str">
            <v>76.876.872-2</v>
          </cell>
          <cell r="D92">
            <v>294364254.358603</v>
          </cell>
          <cell r="E92">
            <v>41079382.092200004</v>
          </cell>
          <cell r="F92" t="str">
            <v>----</v>
          </cell>
        </row>
        <row r="93">
          <cell r="C93" t="str">
            <v>76.863.375-4</v>
          </cell>
          <cell r="D93">
            <v>381421113.07536256</v>
          </cell>
          <cell r="E93">
            <v>47049975.321400002</v>
          </cell>
          <cell r="F93" t="str">
            <v>----</v>
          </cell>
        </row>
        <row r="94">
          <cell r="C94" t="str">
            <v>76.337.585-4</v>
          </cell>
          <cell r="D94">
            <v>275930217.6884886</v>
          </cell>
          <cell r="E94">
            <v>35217215.312399998</v>
          </cell>
          <cell r="F94" t="str">
            <v>----</v>
          </cell>
        </row>
        <row r="95">
          <cell r="C95" t="str">
            <v>76.522.139-0</v>
          </cell>
          <cell r="D95">
            <v>336446991.73848826</v>
          </cell>
          <cell r="E95">
            <v>41859641.610520005</v>
          </cell>
          <cell r="F95" t="str">
            <v>----</v>
          </cell>
        </row>
        <row r="96">
          <cell r="C96" t="str">
            <v>77.044.641-4</v>
          </cell>
          <cell r="D96" t="str">
            <v>----</v>
          </cell>
          <cell r="E96">
            <v>0</v>
          </cell>
          <cell r="F96" t="str">
            <v>----</v>
          </cell>
        </row>
        <row r="97">
          <cell r="C97" t="str">
            <v>77.517.273-8</v>
          </cell>
          <cell r="D97" t="str">
            <v>----</v>
          </cell>
          <cell r="E97">
            <v>2782140.048</v>
          </cell>
          <cell r="F97" t="str">
            <v>----</v>
          </cell>
        </row>
        <row r="98">
          <cell r="C98" t="str">
            <v>77.324.533-9</v>
          </cell>
          <cell r="D98">
            <v>1068289936.3283706</v>
          </cell>
          <cell r="E98">
            <v>57422611.634000003</v>
          </cell>
          <cell r="F98" t="str">
            <v>----</v>
          </cell>
        </row>
        <row r="99">
          <cell r="C99" t="str">
            <v>96.637.520-5</v>
          </cell>
          <cell r="D99">
            <v>278998584.88536417</v>
          </cell>
          <cell r="E99">
            <v>323749401.83559692</v>
          </cell>
          <cell r="F99">
            <v>1171040.3340776614</v>
          </cell>
        </row>
        <row r="100">
          <cell r="C100" t="str">
            <v>77.275.114-1</v>
          </cell>
          <cell r="D100">
            <v>317124524.20810032</v>
          </cell>
          <cell r="E100">
            <v>35382810.758400001</v>
          </cell>
          <cell r="F100" t="str">
            <v>----</v>
          </cell>
        </row>
        <row r="101">
          <cell r="C101" t="str">
            <v>91.066.000-4</v>
          </cell>
          <cell r="D101">
            <v>3601982359.7836928</v>
          </cell>
          <cell r="E101">
            <v>457314496.56734002</v>
          </cell>
          <cell r="F101" t="str">
            <v>----</v>
          </cell>
        </row>
        <row r="102">
          <cell r="C102" t="str">
            <v>76.727.466-1</v>
          </cell>
          <cell r="D102">
            <v>21691133643.183369</v>
          </cell>
          <cell r="E102">
            <v>2324793951.0151529</v>
          </cell>
          <cell r="F102" t="str">
            <v>----</v>
          </cell>
        </row>
        <row r="103">
          <cell r="C103" t="str">
            <v>76.550.580-1</v>
          </cell>
          <cell r="D103">
            <v>365736230.47312915</v>
          </cell>
          <cell r="E103">
            <v>8305036949.1674004</v>
          </cell>
          <cell r="F103" t="str">
            <v>----</v>
          </cell>
        </row>
        <row r="104">
          <cell r="C104" t="str">
            <v>76.149.809-6</v>
          </cell>
          <cell r="D104">
            <v>-1710933897.055089</v>
          </cell>
          <cell r="E104">
            <v>-614304682.77079427</v>
          </cell>
          <cell r="F104">
            <v>275120445.59533072</v>
          </cell>
        </row>
        <row r="105">
          <cell r="C105" t="str">
            <v>76.951.335-3</v>
          </cell>
          <cell r="D105">
            <v>-4199439.5266342359</v>
          </cell>
          <cell r="E105" t="str">
            <v>----</v>
          </cell>
          <cell r="F105" t="str">
            <v>----</v>
          </cell>
        </row>
        <row r="106">
          <cell r="C106" t="str">
            <v>76.416.516-0</v>
          </cell>
          <cell r="D106">
            <v>177944349.38567999</v>
          </cell>
          <cell r="E106">
            <v>10033840.060000001</v>
          </cell>
          <cell r="F106" t="str">
            <v>----</v>
          </cell>
        </row>
        <row r="107">
          <cell r="C107" t="str">
            <v>76.511.671-6</v>
          </cell>
          <cell r="D107">
            <v>725617220.72698236</v>
          </cell>
          <cell r="E107">
            <v>83466480.964399993</v>
          </cell>
          <cell r="F107" t="str">
            <v>----</v>
          </cell>
        </row>
        <row r="108">
          <cell r="C108" t="str">
            <v>77.050.752-9</v>
          </cell>
          <cell r="D108" t="str">
            <v>----</v>
          </cell>
          <cell r="E108">
            <v>4852675.7496000007</v>
          </cell>
          <cell r="F108" t="str">
            <v>----</v>
          </cell>
        </row>
        <row r="109">
          <cell r="C109" t="str">
            <v>77.285.274-6</v>
          </cell>
          <cell r="D109">
            <v>1258346258.2400527</v>
          </cell>
          <cell r="E109">
            <v>131756152.102</v>
          </cell>
          <cell r="F109" t="str">
            <v>----</v>
          </cell>
        </row>
        <row r="110">
          <cell r="C110" t="str">
            <v>96.718.010-6</v>
          </cell>
          <cell r="D110">
            <v>-2794013.9728600001</v>
          </cell>
          <cell r="E110">
            <v>136731893.80399999</v>
          </cell>
          <cell r="F110" t="str">
            <v>----</v>
          </cell>
        </row>
        <row r="111">
          <cell r="C111" t="str">
            <v>77.070.574-6</v>
          </cell>
          <cell r="D111">
            <v>1786777863.7861092</v>
          </cell>
          <cell r="E111">
            <v>180021070.60450003</v>
          </cell>
          <cell r="F111" t="str">
            <v>----</v>
          </cell>
        </row>
        <row r="112">
          <cell r="C112" t="str">
            <v>77.266.042-1</v>
          </cell>
          <cell r="D112">
            <v>1857897664.9287982</v>
          </cell>
          <cell r="E112">
            <v>184526443.3565</v>
          </cell>
          <cell r="F112" t="str">
            <v>----</v>
          </cell>
        </row>
        <row r="113">
          <cell r="C113" t="str">
            <v>76.963.336-7</v>
          </cell>
          <cell r="D113" t="str">
            <v>----</v>
          </cell>
          <cell r="E113">
            <v>0</v>
          </cell>
          <cell r="F113" t="str">
            <v>----</v>
          </cell>
        </row>
        <row r="114">
          <cell r="C114" t="str">
            <v>77.051.909-8</v>
          </cell>
          <cell r="D114">
            <v>294909175.03126991</v>
          </cell>
          <cell r="E114">
            <v>32409502.791400004</v>
          </cell>
          <cell r="F114" t="str">
            <v>----</v>
          </cell>
        </row>
        <row r="115">
          <cell r="C115" t="str">
            <v>76.972.761-2</v>
          </cell>
          <cell r="D115">
            <v>762853310.10621858</v>
          </cell>
          <cell r="E115">
            <v>88042998.234799996</v>
          </cell>
          <cell r="F115" t="str">
            <v>----</v>
          </cell>
        </row>
        <row r="116">
          <cell r="C116" t="str">
            <v>76.727.040-2</v>
          </cell>
          <cell r="D116">
            <v>36.287324182966586</v>
          </cell>
          <cell r="E116" t="str">
            <v>----</v>
          </cell>
          <cell r="F116" t="str">
            <v>----</v>
          </cell>
        </row>
        <row r="117">
          <cell r="C117" t="str">
            <v>77.032.394-0</v>
          </cell>
          <cell r="D117">
            <v>272453934.65753376</v>
          </cell>
          <cell r="E117">
            <v>46994882.925999992</v>
          </cell>
          <cell r="F117" t="str">
            <v>----</v>
          </cell>
        </row>
        <row r="118">
          <cell r="C118" t="str">
            <v>77.622.635-1</v>
          </cell>
          <cell r="D118">
            <v>104991622.76882499</v>
          </cell>
          <cell r="E118">
            <v>3939849.8903999999</v>
          </cell>
          <cell r="F118" t="str">
            <v>----</v>
          </cell>
        </row>
        <row r="119">
          <cell r="C119" t="str">
            <v>76.714.993-K</v>
          </cell>
          <cell r="D119">
            <v>94413470.386735633</v>
          </cell>
          <cell r="E119">
            <v>16283962.4092</v>
          </cell>
          <cell r="F119" t="str">
            <v>----</v>
          </cell>
        </row>
        <row r="120">
          <cell r="C120" t="str">
            <v>77.303.354-4</v>
          </cell>
          <cell r="D120">
            <v>47749610.171470255</v>
          </cell>
          <cell r="E120" t="str">
            <v>----</v>
          </cell>
          <cell r="F120" t="str">
            <v>----</v>
          </cell>
        </row>
        <row r="121">
          <cell r="C121" t="str">
            <v>76.237.256-8</v>
          </cell>
          <cell r="D121">
            <v>-57068028048.802895</v>
          </cell>
          <cell r="E121">
            <v>-13680193660.255085</v>
          </cell>
          <cell r="F121">
            <v>2812934839.3013983</v>
          </cell>
        </row>
        <row r="122">
          <cell r="C122" t="str">
            <v>77.092.712-9</v>
          </cell>
          <cell r="D122">
            <v>10341986421.894112</v>
          </cell>
          <cell r="E122">
            <v>1009747031.8714001</v>
          </cell>
          <cell r="F122" t="str">
            <v>----</v>
          </cell>
        </row>
        <row r="123">
          <cell r="C123" t="str">
            <v>77.145.239-6</v>
          </cell>
          <cell r="D123" t="str">
            <v>----</v>
          </cell>
          <cell r="E123">
            <v>0</v>
          </cell>
          <cell r="F123" t="str">
            <v>----</v>
          </cell>
        </row>
        <row r="124">
          <cell r="C124" t="str">
            <v>76.411.321-7</v>
          </cell>
          <cell r="D124">
            <v>25555550.131930545</v>
          </cell>
          <cell r="E124" t="str">
            <v>----</v>
          </cell>
          <cell r="F124" t="str">
            <v>----</v>
          </cell>
        </row>
        <row r="125">
          <cell r="C125" t="str">
            <v>77.316.204-2</v>
          </cell>
          <cell r="D125">
            <v>-3710578426.2639027</v>
          </cell>
          <cell r="E125">
            <v>-696084289.52985656</v>
          </cell>
          <cell r="F125">
            <v>209315873.1830917</v>
          </cell>
        </row>
        <row r="126">
          <cell r="C126" t="str">
            <v>77.465.741-K</v>
          </cell>
          <cell r="D126">
            <v>502698554.01981199</v>
          </cell>
          <cell r="E126">
            <v>91004242.110718131</v>
          </cell>
          <cell r="F126" t="str">
            <v>----</v>
          </cell>
        </row>
        <row r="127">
          <cell r="C127" t="str">
            <v>76.409.936-2</v>
          </cell>
          <cell r="D127">
            <v>445713845.26297426</v>
          </cell>
          <cell r="E127">
            <v>30495000.238800004</v>
          </cell>
          <cell r="F127" t="str">
            <v>----</v>
          </cell>
        </row>
        <row r="128">
          <cell r="C128" t="str">
            <v>76.338.870-0</v>
          </cell>
          <cell r="D128">
            <v>3.9562745876610279</v>
          </cell>
          <cell r="E128">
            <v>0</v>
          </cell>
          <cell r="F128" t="str">
            <v>----</v>
          </cell>
        </row>
        <row r="129">
          <cell r="C129" t="str">
            <v>76.459.845-8</v>
          </cell>
          <cell r="D129">
            <v>0</v>
          </cell>
          <cell r="E129" t="str">
            <v>----</v>
          </cell>
          <cell r="F129" t="str">
            <v>----</v>
          </cell>
        </row>
        <row r="130">
          <cell r="C130" t="str">
            <v>76.724.672-2</v>
          </cell>
          <cell r="D130">
            <v>1256984115.3039227</v>
          </cell>
          <cell r="E130">
            <v>127377973.03920002</v>
          </cell>
          <cell r="F130" t="str">
            <v>----</v>
          </cell>
        </row>
        <row r="131">
          <cell r="C131" t="str">
            <v>76.006.855-1</v>
          </cell>
          <cell r="D131">
            <v>26112974794.53241</v>
          </cell>
          <cell r="E131">
            <v>6589968851.292119</v>
          </cell>
          <cell r="F131" t="str">
            <v>----</v>
          </cell>
        </row>
        <row r="132">
          <cell r="C132" t="str">
            <v>77.147.248-6</v>
          </cell>
          <cell r="D132" t="str">
            <v>----</v>
          </cell>
          <cell r="E132">
            <v>0</v>
          </cell>
          <cell r="F132" t="str">
            <v>----</v>
          </cell>
        </row>
        <row r="133">
          <cell r="C133" t="str">
            <v>76.153.128-K</v>
          </cell>
          <cell r="D133" t="str">
            <v>----</v>
          </cell>
          <cell r="E133">
            <v>0</v>
          </cell>
          <cell r="F133" t="str">
            <v>----</v>
          </cell>
        </row>
        <row r="134">
          <cell r="C134" t="str">
            <v>77.287.935-0</v>
          </cell>
          <cell r="D134">
            <v>1518078515.0951014</v>
          </cell>
          <cell r="E134">
            <v>171582267.39949998</v>
          </cell>
          <cell r="F134" t="str">
            <v>----</v>
          </cell>
        </row>
        <row r="135">
          <cell r="C135" t="str">
            <v>76.260.825-1</v>
          </cell>
          <cell r="D135">
            <v>6.7003211006522179E-4</v>
          </cell>
          <cell r="E135" t="str">
            <v>----</v>
          </cell>
          <cell r="F135" t="str">
            <v>----</v>
          </cell>
        </row>
        <row r="136">
          <cell r="C136" t="str">
            <v>77.044.651-1</v>
          </cell>
          <cell r="D136">
            <v>966263402.80409896</v>
          </cell>
          <cell r="E136">
            <v>126784545.54680002</v>
          </cell>
          <cell r="F136" t="str">
            <v>----</v>
          </cell>
        </row>
        <row r="137">
          <cell r="C137" t="str">
            <v>76.440.329-0</v>
          </cell>
          <cell r="D137">
            <v>785958660.81979656</v>
          </cell>
          <cell r="E137">
            <v>80273346.868799999</v>
          </cell>
          <cell r="F137" t="str">
            <v>----</v>
          </cell>
        </row>
        <row r="138">
          <cell r="C138" t="str">
            <v>76.440.337-1</v>
          </cell>
          <cell r="D138">
            <v>879385813.58939683</v>
          </cell>
          <cell r="E138">
            <v>113359585.57193999</v>
          </cell>
          <cell r="F138" t="str">
            <v>----</v>
          </cell>
        </row>
        <row r="139">
          <cell r="C139" t="str">
            <v>76.466.854-5</v>
          </cell>
          <cell r="D139">
            <v>316995172.57298356</v>
          </cell>
          <cell r="E139">
            <v>39479767.181539997</v>
          </cell>
          <cell r="F139" t="str">
            <v>----</v>
          </cell>
        </row>
        <row r="140">
          <cell r="C140" t="str">
            <v>76.642.937-8</v>
          </cell>
          <cell r="D140">
            <v>0</v>
          </cell>
          <cell r="E140">
            <v>58221551.748800002</v>
          </cell>
          <cell r="F140" t="str">
            <v>----</v>
          </cell>
        </row>
        <row r="141">
          <cell r="C141" t="str">
            <v>76.724.674-9</v>
          </cell>
          <cell r="D141">
            <v>189290599.85780787</v>
          </cell>
          <cell r="E141">
            <v>35477315.113800004</v>
          </cell>
          <cell r="F141" t="str">
            <v>----</v>
          </cell>
        </row>
        <row r="142">
          <cell r="C142" t="str">
            <v>77.402.187-6</v>
          </cell>
          <cell r="D142">
            <v>-19676474.804710001</v>
          </cell>
          <cell r="E142">
            <v>-1830081.9671830188</v>
          </cell>
          <cell r="F142" t="str">
            <v>----</v>
          </cell>
        </row>
        <row r="143">
          <cell r="C143" t="str">
            <v>78.128.373-8</v>
          </cell>
          <cell r="D143">
            <v>-842513.82763000007</v>
          </cell>
          <cell r="E143">
            <v>-433057.20723732165</v>
          </cell>
          <cell r="F143" t="str">
            <v>----</v>
          </cell>
        </row>
        <row r="144">
          <cell r="C144" t="str">
            <v>76.860.793-1</v>
          </cell>
          <cell r="D144" t="str">
            <v>----</v>
          </cell>
          <cell r="E144">
            <v>0</v>
          </cell>
          <cell r="F144" t="str">
            <v>----</v>
          </cell>
        </row>
        <row r="145">
          <cell r="C145" t="str">
            <v>77.152.866-K</v>
          </cell>
          <cell r="D145">
            <v>256455167.00336117</v>
          </cell>
          <cell r="E145">
            <v>31564555.8616</v>
          </cell>
          <cell r="F145" t="str">
            <v>----</v>
          </cell>
        </row>
        <row r="146">
          <cell r="C146" t="str">
            <v>76.414.107-5</v>
          </cell>
          <cell r="D146">
            <v>-3804564031.8023481</v>
          </cell>
          <cell r="E146">
            <v>1431582959.6312814</v>
          </cell>
          <cell r="F146">
            <v>582588824.20087671</v>
          </cell>
        </row>
        <row r="147">
          <cell r="C147" t="str">
            <v>76.866.361-0</v>
          </cell>
          <cell r="D147">
            <v>3092303524.8560991</v>
          </cell>
          <cell r="E147">
            <v>299402082.07999998</v>
          </cell>
          <cell r="F147" t="str">
            <v>----</v>
          </cell>
        </row>
        <row r="148">
          <cell r="C148" t="str">
            <v>77.285.492-7</v>
          </cell>
          <cell r="D148">
            <v>-2567022027.1624351</v>
          </cell>
          <cell r="E148">
            <v>-657548123.19654429</v>
          </cell>
          <cell r="F148">
            <v>370217387.82475734</v>
          </cell>
        </row>
        <row r="149">
          <cell r="C149" t="str">
            <v>76.592.224-0</v>
          </cell>
          <cell r="D149">
            <v>556179813.51679587</v>
          </cell>
          <cell r="E149">
            <v>65450341.09889999</v>
          </cell>
          <cell r="F149" t="str">
            <v>----</v>
          </cell>
        </row>
        <row r="150">
          <cell r="C150" t="str">
            <v>76.282.509-0</v>
          </cell>
          <cell r="D150">
            <v>1682964987.2343068</v>
          </cell>
          <cell r="E150">
            <v>144147907.83059999</v>
          </cell>
          <cell r="F150" t="str">
            <v>----</v>
          </cell>
        </row>
        <row r="151">
          <cell r="C151" t="str">
            <v>76.920.629-9</v>
          </cell>
          <cell r="D151" t="str">
            <v>----</v>
          </cell>
          <cell r="E151">
            <v>0</v>
          </cell>
          <cell r="F151" t="str">
            <v>----</v>
          </cell>
        </row>
        <row r="152">
          <cell r="C152" t="str">
            <v>76.807.947-1</v>
          </cell>
          <cell r="D152">
            <v>268339711.43268704</v>
          </cell>
          <cell r="E152">
            <v>29671902.775200002</v>
          </cell>
          <cell r="F152" t="str">
            <v>----</v>
          </cell>
        </row>
        <row r="153">
          <cell r="C153" t="str">
            <v>77.020.498-4</v>
          </cell>
          <cell r="D153">
            <v>905988857.75201535</v>
          </cell>
          <cell r="E153">
            <v>108530718.07440001</v>
          </cell>
          <cell r="F153" t="str">
            <v>----</v>
          </cell>
        </row>
        <row r="154">
          <cell r="C154" t="str">
            <v>76.085.254-6</v>
          </cell>
          <cell r="D154">
            <v>128233789276.05164</v>
          </cell>
          <cell r="E154">
            <v>7045522427.2835226</v>
          </cell>
          <cell r="F154">
            <v>3915483612.0882401</v>
          </cell>
        </row>
        <row r="155">
          <cell r="C155" t="str">
            <v>61.704.000-K</v>
          </cell>
          <cell r="D155">
            <v>220699717.38276583</v>
          </cell>
          <cell r="E155">
            <v>-117414713.53563635</v>
          </cell>
          <cell r="F155" t="str">
            <v>----</v>
          </cell>
        </row>
        <row r="156">
          <cell r="C156" t="str">
            <v>96.505.760-9</v>
          </cell>
          <cell r="D156">
            <v>-1345248975.5315018</v>
          </cell>
          <cell r="E156">
            <v>1898616992.9867737</v>
          </cell>
          <cell r="F156">
            <v>30881173149.204327</v>
          </cell>
        </row>
        <row r="157">
          <cell r="C157" t="str">
            <v>76.246.882-4</v>
          </cell>
          <cell r="D157">
            <v>1635220156.6329732</v>
          </cell>
          <cell r="E157">
            <v>223365274.27040002</v>
          </cell>
          <cell r="F157" t="str">
            <v>----</v>
          </cell>
        </row>
        <row r="158">
          <cell r="C158" t="str">
            <v>76.326.949-3</v>
          </cell>
          <cell r="D158">
            <v>8811120885.8691406</v>
          </cell>
          <cell r="E158">
            <v>3117708704.2254801</v>
          </cell>
          <cell r="F158" t="str">
            <v>----</v>
          </cell>
        </row>
        <row r="159">
          <cell r="C159" t="str">
            <v>96.546.010-1</v>
          </cell>
          <cell r="D159">
            <v>9143853783.846962</v>
          </cell>
          <cell r="E159">
            <v>1718600207.4268398</v>
          </cell>
          <cell r="F159" t="str">
            <v>----</v>
          </cell>
        </row>
        <row r="160">
          <cell r="C160" t="str">
            <v>76.233.264-7</v>
          </cell>
          <cell r="D160">
            <v>204314463.71337435</v>
          </cell>
          <cell r="E160">
            <v>23767359.959319998</v>
          </cell>
          <cell r="F160" t="str">
            <v>----</v>
          </cell>
        </row>
        <row r="161">
          <cell r="C161" t="str">
            <v>76.580.921-5</v>
          </cell>
          <cell r="D161">
            <v>-45330413625.979141</v>
          </cell>
          <cell r="E161">
            <v>-14780124266.689611</v>
          </cell>
          <cell r="F161">
            <v>3767149196.7164898</v>
          </cell>
        </row>
        <row r="162">
          <cell r="C162" t="str">
            <v>76.376.829-5</v>
          </cell>
          <cell r="D162">
            <v>-9988891345.2736492</v>
          </cell>
          <cell r="E162">
            <v>-522342246.60940236</v>
          </cell>
          <cell r="F162">
            <v>543290148.76673341</v>
          </cell>
        </row>
        <row r="163">
          <cell r="C163" t="str">
            <v>77.875.443-6</v>
          </cell>
          <cell r="D163">
            <v>986480828.81803298</v>
          </cell>
          <cell r="E163">
            <v>2155692153.0559998</v>
          </cell>
          <cell r="F163" t="str">
            <v>----</v>
          </cell>
        </row>
        <row r="164">
          <cell r="C164" t="str">
            <v>76.300.454-6</v>
          </cell>
          <cell r="D164">
            <v>45409469.049819998</v>
          </cell>
          <cell r="E164">
            <v>5448754.5520000001</v>
          </cell>
          <cell r="F164" t="str">
            <v>----</v>
          </cell>
        </row>
        <row r="165">
          <cell r="C165" t="str">
            <v>76.278.665-6</v>
          </cell>
          <cell r="D165">
            <v>3140782391.4580998</v>
          </cell>
          <cell r="E165">
            <v>1477104992.3039999</v>
          </cell>
          <cell r="F165" t="str">
            <v>----</v>
          </cell>
        </row>
        <row r="166">
          <cell r="C166" t="str">
            <v>76.582.515-6</v>
          </cell>
          <cell r="D166">
            <v>0</v>
          </cell>
          <cell r="E166" t="str">
            <v>----</v>
          </cell>
          <cell r="F166" t="str">
            <v>----</v>
          </cell>
        </row>
        <row r="167">
          <cell r="C167" t="str">
            <v>76.732.233-K</v>
          </cell>
          <cell r="D167">
            <v>10540311.214925906</v>
          </cell>
          <cell r="E167">
            <v>33280453.2478</v>
          </cell>
          <cell r="F167" t="str">
            <v>----</v>
          </cell>
        </row>
        <row r="168">
          <cell r="C168" t="str">
            <v>76.876.862-5</v>
          </cell>
          <cell r="D168">
            <v>381799232.31269741</v>
          </cell>
          <cell r="E168">
            <v>44325182.763319999</v>
          </cell>
          <cell r="F168" t="str">
            <v>----</v>
          </cell>
        </row>
        <row r="169">
          <cell r="C169" t="str">
            <v>77.737.449-4</v>
          </cell>
          <cell r="D169">
            <v>-935486737.4685843</v>
          </cell>
          <cell r="E169">
            <v>-136347760.21103421</v>
          </cell>
          <cell r="F169">
            <v>59574140.364797048</v>
          </cell>
        </row>
        <row r="170">
          <cell r="C170" t="str">
            <v>76.857.590-8</v>
          </cell>
          <cell r="D170">
            <v>0</v>
          </cell>
          <cell r="E170">
            <v>0</v>
          </cell>
          <cell r="F170" t="str">
            <v>----</v>
          </cell>
        </row>
        <row r="171">
          <cell r="C171" t="str">
            <v>77.733.308-9</v>
          </cell>
          <cell r="D171">
            <v>9210525.2295779511</v>
          </cell>
          <cell r="E171" t="str">
            <v>----</v>
          </cell>
          <cell r="F171" t="str">
            <v>----</v>
          </cell>
        </row>
        <row r="172">
          <cell r="C172" t="str">
            <v>76.680.107-2</v>
          </cell>
          <cell r="D172">
            <v>1.6100481152534485E-3</v>
          </cell>
          <cell r="E172" t="str">
            <v>----</v>
          </cell>
          <cell r="F172" t="str">
            <v>----</v>
          </cell>
        </row>
        <row r="173">
          <cell r="C173" t="str">
            <v>76.879.478-2</v>
          </cell>
          <cell r="D173">
            <v>399503448.71873569</v>
          </cell>
          <cell r="E173">
            <v>76942449.586900011</v>
          </cell>
          <cell r="F173" t="str">
            <v>----</v>
          </cell>
        </row>
        <row r="174">
          <cell r="C174" t="str">
            <v>76.253.866-0</v>
          </cell>
          <cell r="D174">
            <v>646512342.57559013</v>
          </cell>
          <cell r="E174">
            <v>185983458.49199998</v>
          </cell>
          <cell r="F174" t="str">
            <v>----</v>
          </cell>
        </row>
        <row r="175">
          <cell r="C175" t="str">
            <v>84.100.300-4</v>
          </cell>
          <cell r="D175">
            <v>27431367.16736196</v>
          </cell>
          <cell r="E175">
            <v>10945024.1938</v>
          </cell>
          <cell r="F175" t="str">
            <v>----</v>
          </cell>
        </row>
        <row r="176">
          <cell r="C176" t="str">
            <v>76.367.198-4</v>
          </cell>
          <cell r="D176" t="str">
            <v>----</v>
          </cell>
          <cell r="E176">
            <v>0</v>
          </cell>
          <cell r="F176" t="str">
            <v>----</v>
          </cell>
        </row>
        <row r="177">
          <cell r="C177" t="str">
            <v>76.986.619-1</v>
          </cell>
          <cell r="D177">
            <v>352884649.2714051</v>
          </cell>
          <cell r="E177">
            <v>47362890.737199999</v>
          </cell>
          <cell r="F177" t="str">
            <v>----</v>
          </cell>
        </row>
        <row r="178">
          <cell r="C178" t="str">
            <v>76.766.028-6</v>
          </cell>
          <cell r="D178">
            <v>1141569251.9816799</v>
          </cell>
          <cell r="E178">
            <v>100034816.55459999</v>
          </cell>
          <cell r="F178" t="str">
            <v>----</v>
          </cell>
        </row>
        <row r="179">
          <cell r="C179" t="str">
            <v>77.087.906-K</v>
          </cell>
          <cell r="D179">
            <v>466670.53493999998</v>
          </cell>
          <cell r="E179" t="str">
            <v>----</v>
          </cell>
          <cell r="F179" t="str">
            <v>----</v>
          </cell>
        </row>
        <row r="180">
          <cell r="C180" t="str">
            <v>77.087.903-5</v>
          </cell>
          <cell r="D180">
            <v>10766401.575920001</v>
          </cell>
          <cell r="E180">
            <v>3319388.4840000002</v>
          </cell>
          <cell r="F180" t="str">
            <v>----</v>
          </cell>
        </row>
        <row r="181">
          <cell r="C181" t="str">
            <v>77.087.896-9</v>
          </cell>
          <cell r="D181">
            <v>424493995.68756139</v>
          </cell>
          <cell r="E181">
            <v>62681714.048999995</v>
          </cell>
          <cell r="F181" t="str">
            <v>----</v>
          </cell>
        </row>
        <row r="182">
          <cell r="C182" t="str">
            <v>77.087.886-1</v>
          </cell>
          <cell r="D182">
            <v>120974727.31882</v>
          </cell>
          <cell r="E182">
            <v>13347898.694000002</v>
          </cell>
          <cell r="F182" t="str">
            <v>----</v>
          </cell>
        </row>
        <row r="183">
          <cell r="C183" t="str">
            <v>77.032.338-K</v>
          </cell>
          <cell r="D183">
            <v>183513480.01286122</v>
          </cell>
          <cell r="E183">
            <v>8473430.9619999994</v>
          </cell>
          <cell r="F183" t="str">
            <v>----</v>
          </cell>
        </row>
        <row r="184">
          <cell r="C184" t="str">
            <v>76.697.248-9</v>
          </cell>
          <cell r="D184">
            <v>585956048.73275757</v>
          </cell>
          <cell r="E184">
            <v>57177986.437800005</v>
          </cell>
          <cell r="F184" t="str">
            <v>----</v>
          </cell>
        </row>
        <row r="185">
          <cell r="C185" t="str">
            <v>76.248.725-K</v>
          </cell>
          <cell r="D185">
            <v>49649935.93860893</v>
          </cell>
          <cell r="E185" t="str">
            <v>----</v>
          </cell>
          <cell r="F185" t="str">
            <v>----</v>
          </cell>
        </row>
        <row r="186">
          <cell r="C186" t="str">
            <v>76.264.541-6</v>
          </cell>
          <cell r="D186">
            <v>853566173.37859809</v>
          </cell>
          <cell r="E186">
            <v>99529409.09299998</v>
          </cell>
          <cell r="F186" t="str">
            <v>----</v>
          </cell>
        </row>
        <row r="187">
          <cell r="C187" t="str">
            <v>76.536.654-2</v>
          </cell>
          <cell r="D187">
            <v>-10845973.646429539</v>
          </cell>
          <cell r="E187" t="str">
            <v>----</v>
          </cell>
          <cell r="F187" t="str">
            <v>----</v>
          </cell>
        </row>
        <row r="188">
          <cell r="C188" t="str">
            <v>76.071.634-0</v>
          </cell>
          <cell r="D188">
            <v>1546031586.731848</v>
          </cell>
          <cell r="E188">
            <v>161370935.2659651</v>
          </cell>
          <cell r="F188" t="str">
            <v>----</v>
          </cell>
        </row>
        <row r="189">
          <cell r="C189" t="str">
            <v>76.074.053-5</v>
          </cell>
          <cell r="D189">
            <v>986510723.26423573</v>
          </cell>
          <cell r="E189">
            <v>157348466.85768002</v>
          </cell>
          <cell r="F189" t="str">
            <v>----</v>
          </cell>
        </row>
        <row r="190">
          <cell r="C190" t="str">
            <v>76.438.021-5</v>
          </cell>
          <cell r="D190">
            <v>443387106.29032028</v>
          </cell>
          <cell r="E190">
            <v>54898560.498880014</v>
          </cell>
          <cell r="F190" t="str">
            <v>----</v>
          </cell>
        </row>
        <row r="191">
          <cell r="C191" t="str">
            <v>76.807.996-K</v>
          </cell>
          <cell r="D191">
            <v>261260989.68744731</v>
          </cell>
          <cell r="E191">
            <v>35879215.751199998</v>
          </cell>
          <cell r="F191" t="str">
            <v>----</v>
          </cell>
        </row>
        <row r="192">
          <cell r="C192" t="str">
            <v>76.871.337-5</v>
          </cell>
          <cell r="D192">
            <v>226585413.02454013</v>
          </cell>
          <cell r="E192">
            <v>12106049.179500001</v>
          </cell>
          <cell r="F192" t="str">
            <v>----</v>
          </cell>
        </row>
        <row r="193">
          <cell r="C193" t="str">
            <v>77.346.339-5</v>
          </cell>
          <cell r="D193">
            <v>332674441.36727273</v>
          </cell>
          <cell r="E193">
            <v>34433724.27099999</v>
          </cell>
          <cell r="F193" t="str">
            <v>----</v>
          </cell>
        </row>
        <row r="194">
          <cell r="C194" t="str">
            <v>76.860.292-1</v>
          </cell>
          <cell r="D194">
            <v>758319154.54205918</v>
          </cell>
          <cell r="E194">
            <v>117967973.50480001</v>
          </cell>
          <cell r="F194" t="str">
            <v>----</v>
          </cell>
        </row>
        <row r="195">
          <cell r="C195" t="str">
            <v>76.464.074-8</v>
          </cell>
          <cell r="D195">
            <v>-366413520.23229039</v>
          </cell>
          <cell r="E195">
            <v>1396448288.4560399</v>
          </cell>
          <cell r="F195" t="str">
            <v>----</v>
          </cell>
        </row>
        <row r="196">
          <cell r="C196" t="str">
            <v>77.027.333-1</v>
          </cell>
          <cell r="D196">
            <v>14964204.134257717</v>
          </cell>
          <cell r="E196">
            <v>178850957.47676003</v>
          </cell>
          <cell r="F196" t="str">
            <v>----</v>
          </cell>
        </row>
        <row r="197">
          <cell r="C197" t="str">
            <v>76.015.738-4</v>
          </cell>
          <cell r="D197" t="str">
            <v>----</v>
          </cell>
          <cell r="E197">
            <v>0</v>
          </cell>
          <cell r="F197" t="str">
            <v>----</v>
          </cell>
        </row>
        <row r="198">
          <cell r="C198" t="str">
            <v>77.930.796-4</v>
          </cell>
          <cell r="D198">
            <v>21306501.367843136</v>
          </cell>
          <cell r="E198">
            <v>232857726.12457997</v>
          </cell>
          <cell r="F198" t="str">
            <v>----</v>
          </cell>
        </row>
        <row r="199">
          <cell r="C199" t="str">
            <v>76.495.341-K</v>
          </cell>
          <cell r="D199">
            <v>-5295909.4406790808</v>
          </cell>
          <cell r="E199">
            <v>57579543.011639982</v>
          </cell>
          <cell r="F199" t="str">
            <v>----</v>
          </cell>
        </row>
        <row r="200">
          <cell r="C200" t="str">
            <v>84.992.400-1</v>
          </cell>
          <cell r="D200">
            <v>272.71506978014617</v>
          </cell>
          <cell r="E200">
            <v>4569318.0625999998</v>
          </cell>
          <cell r="F200" t="str">
            <v>----</v>
          </cell>
        </row>
        <row r="201">
          <cell r="C201" t="str">
            <v>77.139.383-7</v>
          </cell>
          <cell r="D201">
            <v>510287075.02037883</v>
          </cell>
          <cell r="E201">
            <v>36199766.952</v>
          </cell>
          <cell r="F201" t="str">
            <v>----</v>
          </cell>
        </row>
        <row r="202">
          <cell r="C202" t="str">
            <v>76.179.054-4</v>
          </cell>
          <cell r="D202" t="str">
            <v>----</v>
          </cell>
          <cell r="E202">
            <v>62085442.45273</v>
          </cell>
          <cell r="F202" t="str">
            <v>----</v>
          </cell>
        </row>
        <row r="203">
          <cell r="C203" t="str">
            <v>76.382.754-2</v>
          </cell>
          <cell r="D203">
            <v>80897229.511937022</v>
          </cell>
          <cell r="E203">
            <v>9175103.2347999979</v>
          </cell>
          <cell r="F203" t="str">
            <v>----</v>
          </cell>
        </row>
        <row r="204">
          <cell r="C204" t="str">
            <v>76.505.367-6</v>
          </cell>
          <cell r="D204">
            <v>793926615.77916968</v>
          </cell>
          <cell r="E204">
            <v>91544163.118000001</v>
          </cell>
          <cell r="F204" t="str">
            <v>----</v>
          </cell>
        </row>
        <row r="205">
          <cell r="C205" t="str">
            <v>77.005.421-4</v>
          </cell>
          <cell r="D205" t="str">
            <v>----</v>
          </cell>
          <cell r="E205">
            <v>-106789231.30095279</v>
          </cell>
          <cell r="F205">
            <v>32689904.149619371</v>
          </cell>
        </row>
        <row r="206">
          <cell r="C206" t="str">
            <v>76.046.791-K</v>
          </cell>
          <cell r="D206">
            <v>8.4999669343233109E-4</v>
          </cell>
          <cell r="E206" t="str">
            <v>----</v>
          </cell>
          <cell r="F206" t="str">
            <v>----</v>
          </cell>
        </row>
        <row r="207">
          <cell r="C207" t="str">
            <v>76.493.739-2</v>
          </cell>
          <cell r="D207">
            <v>701046079.79516888</v>
          </cell>
          <cell r="E207">
            <v>122297539.2846</v>
          </cell>
          <cell r="F207" t="str">
            <v>----</v>
          </cell>
        </row>
        <row r="208">
          <cell r="C208" t="str">
            <v>77.116.491-9</v>
          </cell>
          <cell r="D208">
            <v>-40367993.11745584</v>
          </cell>
          <cell r="E208">
            <v>1257993542.6699202</v>
          </cell>
          <cell r="F208" t="str">
            <v>----</v>
          </cell>
        </row>
        <row r="209">
          <cell r="C209" t="str">
            <v>76.412.562-2</v>
          </cell>
          <cell r="D209">
            <v>6375328015.7772694</v>
          </cell>
          <cell r="E209">
            <v>48172067074.887741</v>
          </cell>
          <cell r="F209">
            <v>879755791.67572367</v>
          </cell>
        </row>
        <row r="210">
          <cell r="C210" t="str">
            <v>76.136.655-6</v>
          </cell>
          <cell r="D210">
            <v>940382016.32753277</v>
          </cell>
          <cell r="E210">
            <v>100861290.82746001</v>
          </cell>
          <cell r="F210" t="str">
            <v>----</v>
          </cell>
        </row>
        <row r="211">
          <cell r="C211" t="str">
            <v>76.966.021-6</v>
          </cell>
          <cell r="D211">
            <v>92212058.679590002</v>
          </cell>
          <cell r="E211">
            <v>16352288.058</v>
          </cell>
          <cell r="F211" t="str">
            <v>----</v>
          </cell>
        </row>
        <row r="212">
          <cell r="C212" t="str">
            <v>76.803.940-2</v>
          </cell>
          <cell r="D212">
            <v>560233036.92954004</v>
          </cell>
          <cell r="E212">
            <v>37905655.843999997</v>
          </cell>
          <cell r="F212" t="str">
            <v>----</v>
          </cell>
        </row>
        <row r="213">
          <cell r="C213" t="str">
            <v>77.912.475-4</v>
          </cell>
          <cell r="D213">
            <v>387962292.54004198</v>
          </cell>
          <cell r="E213">
            <v>39558351.410800003</v>
          </cell>
          <cell r="F213" t="str">
            <v>----</v>
          </cell>
        </row>
        <row r="214">
          <cell r="C214" t="str">
            <v>76.364.112-0</v>
          </cell>
          <cell r="D214">
            <v>-7950994.9322752329</v>
          </cell>
          <cell r="E214">
            <v>37840507.340520002</v>
          </cell>
          <cell r="F214" t="str">
            <v>----</v>
          </cell>
        </row>
        <row r="215">
          <cell r="C215" t="str">
            <v>76.362.268-1</v>
          </cell>
          <cell r="D215">
            <v>69424362.188014805</v>
          </cell>
          <cell r="E215">
            <v>86934916.81024</v>
          </cell>
          <cell r="F215" t="str">
            <v>----</v>
          </cell>
        </row>
        <row r="216">
          <cell r="C216" t="str">
            <v>77.122.294-3</v>
          </cell>
          <cell r="D216">
            <v>1023370331.8361332</v>
          </cell>
          <cell r="E216">
            <v>108023436.0521</v>
          </cell>
          <cell r="F216" t="str">
            <v>----</v>
          </cell>
        </row>
        <row r="217">
          <cell r="C217" t="str">
            <v>77.131.284-5</v>
          </cell>
          <cell r="D217">
            <v>991217547.33409595</v>
          </cell>
          <cell r="E217">
            <v>96970331.784700006</v>
          </cell>
          <cell r="F217" t="str">
            <v>----</v>
          </cell>
        </row>
        <row r="218">
          <cell r="C218" t="str">
            <v>76.805.093-7</v>
          </cell>
          <cell r="D218" t="str">
            <v>----</v>
          </cell>
          <cell r="E218">
            <v>0</v>
          </cell>
          <cell r="F218" t="str">
            <v>----</v>
          </cell>
        </row>
        <row r="219">
          <cell r="C219" t="str">
            <v>77.074.332-K</v>
          </cell>
          <cell r="D219">
            <v>1053168043.620646</v>
          </cell>
          <cell r="E219">
            <v>107584243.72410001</v>
          </cell>
          <cell r="F219" t="str">
            <v>----</v>
          </cell>
        </row>
        <row r="220">
          <cell r="C220" t="str">
            <v>76.871.324-3</v>
          </cell>
          <cell r="D220">
            <v>289180040.32288712</v>
          </cell>
          <cell r="E220">
            <v>28596836.514399998</v>
          </cell>
          <cell r="F220" t="str">
            <v>----</v>
          </cell>
        </row>
        <row r="221">
          <cell r="C221" t="str">
            <v>77.131.288-8</v>
          </cell>
          <cell r="D221">
            <v>927854105.41760445</v>
          </cell>
          <cell r="E221">
            <v>128702318.24760002</v>
          </cell>
          <cell r="F221" t="str">
            <v>----</v>
          </cell>
        </row>
        <row r="222">
          <cell r="C222" t="str">
            <v>77.213.663-3</v>
          </cell>
          <cell r="D222">
            <v>181313427.66967535</v>
          </cell>
          <cell r="E222">
            <v>18680917.230000004</v>
          </cell>
          <cell r="F222" t="str">
            <v>----</v>
          </cell>
        </row>
        <row r="223">
          <cell r="C223" t="str">
            <v>77.131.289-6</v>
          </cell>
          <cell r="D223">
            <v>917500687.40306246</v>
          </cell>
          <cell r="E223">
            <v>107147254.65409999</v>
          </cell>
          <cell r="F223" t="str">
            <v>----</v>
          </cell>
        </row>
        <row r="224">
          <cell r="C224" t="str">
            <v>76.266.491-7</v>
          </cell>
          <cell r="D224" t="str">
            <v>----</v>
          </cell>
          <cell r="E224" t="str">
            <v>----</v>
          </cell>
          <cell r="F224" t="str">
            <v>----</v>
          </cell>
        </row>
        <row r="225">
          <cell r="C225" t="str">
            <v>77.131.296-9</v>
          </cell>
          <cell r="D225">
            <v>875847478.52681923</v>
          </cell>
          <cell r="E225">
            <v>108576888.30219999</v>
          </cell>
          <cell r="F225" t="str">
            <v>----</v>
          </cell>
        </row>
        <row r="226">
          <cell r="C226" t="str">
            <v>76.392.147-6</v>
          </cell>
          <cell r="D226">
            <v>-1269641660.6726346</v>
          </cell>
          <cell r="E226">
            <v>327814600.25984025</v>
          </cell>
          <cell r="F226">
            <v>122651020.77997842</v>
          </cell>
        </row>
        <row r="227">
          <cell r="C227" t="str">
            <v>76.430.139-0</v>
          </cell>
          <cell r="D227">
            <v>1140561580.0474365</v>
          </cell>
          <cell r="E227">
            <v>77241302.986799985</v>
          </cell>
          <cell r="F227" t="str">
            <v>----</v>
          </cell>
        </row>
        <row r="228">
          <cell r="C228" t="str">
            <v>76.337.599-4</v>
          </cell>
          <cell r="D228">
            <v>-11152832062.019218</v>
          </cell>
          <cell r="E228">
            <v>-8437563365.9003525</v>
          </cell>
          <cell r="F228">
            <v>775059185.88508427</v>
          </cell>
        </row>
        <row r="229">
          <cell r="C229" t="str">
            <v>76.282.829-4</v>
          </cell>
          <cell r="D229">
            <v>303364352.85280448</v>
          </cell>
          <cell r="E229">
            <v>36413567.04863999</v>
          </cell>
          <cell r="F229">
            <v>14308110.363206627</v>
          </cell>
        </row>
        <row r="230">
          <cell r="C230" t="str">
            <v>76.972.711-6</v>
          </cell>
          <cell r="D230" t="str">
            <v>----</v>
          </cell>
          <cell r="E230">
            <v>5747032.9500399996</v>
          </cell>
          <cell r="F230" t="str">
            <v>----</v>
          </cell>
        </row>
        <row r="231">
          <cell r="C231" t="str">
            <v>76.284.904-6</v>
          </cell>
          <cell r="D231">
            <v>302858705.70425922</v>
          </cell>
          <cell r="E231">
            <v>56504141.758600004</v>
          </cell>
          <cell r="F231" t="str">
            <v>----</v>
          </cell>
        </row>
        <row r="232">
          <cell r="C232" t="str">
            <v>77.128.425-6</v>
          </cell>
          <cell r="D232" t="str">
            <v>----</v>
          </cell>
          <cell r="E232">
            <v>0</v>
          </cell>
          <cell r="F232" t="str">
            <v>----</v>
          </cell>
        </row>
        <row r="233">
          <cell r="C233" t="str">
            <v>77.513.675-8</v>
          </cell>
          <cell r="D233">
            <v>1183726968.4017789</v>
          </cell>
          <cell r="E233">
            <v>1479987939.2927098</v>
          </cell>
          <cell r="F233" t="str">
            <v>----</v>
          </cell>
        </row>
        <row r="234">
          <cell r="C234" t="str">
            <v>77.053.312-0</v>
          </cell>
          <cell r="D234">
            <v>37339060.203583628</v>
          </cell>
          <cell r="E234">
            <v>455371841.84640002</v>
          </cell>
          <cell r="F234" t="str">
            <v>----</v>
          </cell>
        </row>
        <row r="235">
          <cell r="C235" t="str">
            <v>76.594.660-3</v>
          </cell>
          <cell r="D235">
            <v>1005874704.7847078</v>
          </cell>
          <cell r="E235">
            <v>2306728215.5803795</v>
          </cell>
          <cell r="F235" t="str">
            <v>----</v>
          </cell>
        </row>
        <row r="236">
          <cell r="C236" t="str">
            <v>76.230.505-4</v>
          </cell>
          <cell r="D236">
            <v>3.9400008972734213E-3</v>
          </cell>
          <cell r="E236" t="str">
            <v>----</v>
          </cell>
          <cell r="F236" t="str">
            <v>----</v>
          </cell>
        </row>
        <row r="237">
          <cell r="C237" t="str">
            <v>76.306.442-5</v>
          </cell>
          <cell r="D237">
            <v>1.4499991084448993E-3</v>
          </cell>
          <cell r="E237" t="str">
            <v>----</v>
          </cell>
          <cell r="F237" t="str">
            <v>----</v>
          </cell>
        </row>
        <row r="238">
          <cell r="C238" t="str">
            <v>76.264.025-2</v>
          </cell>
          <cell r="D238">
            <v>2369993742.0642991</v>
          </cell>
          <cell r="E238">
            <v>278161561.35505044</v>
          </cell>
          <cell r="F238">
            <v>36450769.144673683</v>
          </cell>
        </row>
        <row r="239">
          <cell r="C239" t="str">
            <v>76.004.337-0</v>
          </cell>
          <cell r="D239">
            <v>35753469.054832563</v>
          </cell>
          <cell r="E239">
            <v>4421552826.7568331</v>
          </cell>
          <cell r="F239" t="str">
            <v>----</v>
          </cell>
        </row>
        <row r="240">
          <cell r="C240" t="str">
            <v>76.026.342-7</v>
          </cell>
          <cell r="D240">
            <v>276651943.79699308</v>
          </cell>
          <cell r="E240">
            <v>4031972177.3961301</v>
          </cell>
          <cell r="F240" t="str">
            <v>----</v>
          </cell>
        </row>
        <row r="241">
          <cell r="C241" t="str">
            <v>76.208.888-6</v>
          </cell>
          <cell r="D241">
            <v>-56055466332.610634</v>
          </cell>
          <cell r="E241">
            <v>-7130529398.0529652</v>
          </cell>
          <cell r="F241">
            <v>3323066473.1495776</v>
          </cell>
        </row>
        <row r="242">
          <cell r="C242" t="str">
            <v>77.136.405-5</v>
          </cell>
          <cell r="D242">
            <v>50189169.06459</v>
          </cell>
          <cell r="E242" t="str">
            <v>----</v>
          </cell>
          <cell r="F242" t="str">
            <v>----</v>
          </cell>
        </row>
        <row r="243">
          <cell r="C243" t="str">
            <v>77.136.408-K</v>
          </cell>
          <cell r="D243">
            <v>6933048.9151900001</v>
          </cell>
          <cell r="E243" t="str">
            <v>----</v>
          </cell>
          <cell r="F243" t="str">
            <v>----</v>
          </cell>
        </row>
        <row r="244">
          <cell r="C244" t="str">
            <v>77.136.409-8</v>
          </cell>
          <cell r="D244">
            <v>138653547.5345892</v>
          </cell>
          <cell r="E244" t="str">
            <v>----</v>
          </cell>
          <cell r="F244" t="str">
            <v>----</v>
          </cell>
        </row>
        <row r="245">
          <cell r="C245" t="str">
            <v>77.136.411-K</v>
          </cell>
          <cell r="D245">
            <v>31450175.641729999</v>
          </cell>
          <cell r="E245" t="str">
            <v>----</v>
          </cell>
          <cell r="F245" t="str">
            <v>----</v>
          </cell>
        </row>
        <row r="246">
          <cell r="C246" t="str">
            <v>96.814.370-0</v>
          </cell>
          <cell r="D246">
            <v>43974297864.906746</v>
          </cell>
          <cell r="E246">
            <v>26120852760.358326</v>
          </cell>
          <cell r="F246" t="str">
            <v>----</v>
          </cell>
        </row>
        <row r="247">
          <cell r="C247" t="str">
            <v>77.320.875-1</v>
          </cell>
          <cell r="D247" t="str">
            <v>----</v>
          </cell>
          <cell r="E247">
            <v>0</v>
          </cell>
          <cell r="F247" t="str">
            <v>----</v>
          </cell>
        </row>
        <row r="248">
          <cell r="C248" t="str">
            <v>76.923.618-K</v>
          </cell>
          <cell r="D248">
            <v>338758147.59486079</v>
          </cell>
          <cell r="E248">
            <v>37980646.788999997</v>
          </cell>
          <cell r="F248" t="str">
            <v>----</v>
          </cell>
        </row>
        <row r="249">
          <cell r="C249" t="str">
            <v>77.084.792-3</v>
          </cell>
          <cell r="D249">
            <v>277442476.97719312</v>
          </cell>
          <cell r="E249">
            <v>30047280.4102</v>
          </cell>
          <cell r="F249" t="str">
            <v>----</v>
          </cell>
        </row>
        <row r="250">
          <cell r="C250" t="str">
            <v>91.081.000-6</v>
          </cell>
          <cell r="D250">
            <v>-515558000946.8717</v>
          </cell>
          <cell r="E250">
            <v>-187541949535.11594</v>
          </cell>
          <cell r="F250">
            <v>72834824814.236374</v>
          </cell>
        </row>
        <row r="251">
          <cell r="C251" t="str">
            <v>77.878.857-8</v>
          </cell>
          <cell r="D251">
            <v>-296008838.59616935</v>
          </cell>
          <cell r="E251">
            <v>116028606.13699999</v>
          </cell>
          <cell r="F251">
            <v>14254644.026253626</v>
          </cell>
        </row>
        <row r="252">
          <cell r="C252" t="str">
            <v>76.340.551-6</v>
          </cell>
          <cell r="D252" t="str">
            <v>----</v>
          </cell>
          <cell r="E252">
            <v>4983103.7912000008</v>
          </cell>
          <cell r="F252" t="str">
            <v>----</v>
          </cell>
        </row>
        <row r="253">
          <cell r="C253" t="str">
            <v>76.028.873-K</v>
          </cell>
          <cell r="D253">
            <v>260538492.47897691</v>
          </cell>
          <cell r="E253">
            <v>223124536.86556</v>
          </cell>
          <cell r="F253" t="str">
            <v>----</v>
          </cell>
        </row>
        <row r="254">
          <cell r="C254" t="str">
            <v>76.683.713-1</v>
          </cell>
          <cell r="D254">
            <v>7329910.1996856816</v>
          </cell>
          <cell r="E254">
            <v>183537292.6728</v>
          </cell>
          <cell r="F254" t="str">
            <v>----</v>
          </cell>
        </row>
        <row r="255">
          <cell r="C255" t="str">
            <v>76.062.001-7</v>
          </cell>
          <cell r="D255">
            <v>182651576.36952001</v>
          </cell>
          <cell r="E255">
            <v>68984289.560000002</v>
          </cell>
          <cell r="F255" t="str">
            <v>----</v>
          </cell>
        </row>
        <row r="256">
          <cell r="C256" t="str">
            <v>76.004.531-4</v>
          </cell>
          <cell r="D256">
            <v>929950308.05077124</v>
          </cell>
          <cell r="E256">
            <v>250655188.69151625</v>
          </cell>
          <cell r="F256">
            <v>147319077.38966313</v>
          </cell>
        </row>
        <row r="257">
          <cell r="C257" t="str">
            <v>77.320.315-6</v>
          </cell>
          <cell r="D257">
            <v>2669336.7351600002</v>
          </cell>
          <cell r="E257" t="str">
            <v>----</v>
          </cell>
          <cell r="F257" t="str">
            <v>----</v>
          </cell>
        </row>
        <row r="258">
          <cell r="C258" t="str">
            <v>77.084.795-8</v>
          </cell>
          <cell r="D258">
            <v>96615318.516369998</v>
          </cell>
          <cell r="E258">
            <v>13145012.355999999</v>
          </cell>
          <cell r="F258" t="str">
            <v>----</v>
          </cell>
        </row>
        <row r="259">
          <cell r="C259" t="str">
            <v>76.416.503-9</v>
          </cell>
          <cell r="D259">
            <v>356092883.60335529</v>
          </cell>
          <cell r="E259">
            <v>40350715.955519997</v>
          </cell>
          <cell r="F259" t="str">
            <v>----</v>
          </cell>
        </row>
        <row r="260">
          <cell r="C260" t="str">
            <v>76.166.356-9</v>
          </cell>
          <cell r="D260">
            <v>285769737.24973685</v>
          </cell>
          <cell r="E260">
            <v>152491284.53148475</v>
          </cell>
          <cell r="F260">
            <v>17865812.448591471</v>
          </cell>
        </row>
        <row r="261">
          <cell r="C261" t="str">
            <v>77.160.709-8</v>
          </cell>
          <cell r="D261">
            <v>0</v>
          </cell>
          <cell r="E261">
            <v>96295513.389200002</v>
          </cell>
          <cell r="F261" t="str">
            <v>----</v>
          </cell>
        </row>
        <row r="262">
          <cell r="C262" t="str">
            <v>77.104.962-1</v>
          </cell>
          <cell r="D262">
            <v>98883801.627686396</v>
          </cell>
          <cell r="E262" t="str">
            <v>----</v>
          </cell>
          <cell r="F262" t="str">
            <v>----</v>
          </cell>
        </row>
        <row r="263">
          <cell r="C263" t="str">
            <v>77.084.789-3</v>
          </cell>
          <cell r="D263">
            <v>106260359.77348797</v>
          </cell>
          <cell r="E263" t="str">
            <v>----</v>
          </cell>
          <cell r="F263" t="str">
            <v>----</v>
          </cell>
        </row>
        <row r="264">
          <cell r="C264" t="str">
            <v>76.335.523-3</v>
          </cell>
          <cell r="D264">
            <v>3124073311.7959528</v>
          </cell>
          <cell r="E264">
            <v>740894860.33213997</v>
          </cell>
          <cell r="F264" t="str">
            <v>----</v>
          </cell>
        </row>
        <row r="265">
          <cell r="C265" t="str">
            <v>76.432.945-7</v>
          </cell>
          <cell r="D265">
            <v>337613969.36387998</v>
          </cell>
          <cell r="E265">
            <v>68340217.200000003</v>
          </cell>
          <cell r="F265" t="str">
            <v>----</v>
          </cell>
        </row>
        <row r="266">
          <cell r="C266" t="str">
            <v>76.272.689-0</v>
          </cell>
          <cell r="D266">
            <v>0</v>
          </cell>
          <cell r="E266">
            <v>0</v>
          </cell>
          <cell r="F266" t="str">
            <v>----</v>
          </cell>
        </row>
        <row r="267">
          <cell r="C267" t="str">
            <v>76.996.007-4</v>
          </cell>
          <cell r="D267">
            <v>-13323336000.50312</v>
          </cell>
          <cell r="E267">
            <v>-1346371640.4869363</v>
          </cell>
          <cell r="F267">
            <v>619710681.10299635</v>
          </cell>
        </row>
        <row r="268">
          <cell r="C268" t="str">
            <v>77.410.232-9</v>
          </cell>
          <cell r="D268">
            <v>1425177876.8054404</v>
          </cell>
          <cell r="E268">
            <v>1829851866.6927099</v>
          </cell>
          <cell r="F268" t="str">
            <v>----</v>
          </cell>
        </row>
        <row r="269">
          <cell r="C269" t="str">
            <v>76.045.491-5</v>
          </cell>
          <cell r="D269">
            <v>1231341089.2348855</v>
          </cell>
          <cell r="E269">
            <v>202710675.51000002</v>
          </cell>
          <cell r="F269" t="str">
            <v>----</v>
          </cell>
        </row>
        <row r="270">
          <cell r="C270" t="str">
            <v>77.402.185-K</v>
          </cell>
          <cell r="D270">
            <v>98284159.506613582</v>
          </cell>
          <cell r="E270">
            <v>-150920921.39191023</v>
          </cell>
          <cell r="F270">
            <v>53787477.553901009</v>
          </cell>
        </row>
        <row r="271">
          <cell r="C271" t="str">
            <v>88.006.900-4</v>
          </cell>
          <cell r="D271">
            <v>-190466040785.9931</v>
          </cell>
          <cell r="E271">
            <v>-102609858070.40146</v>
          </cell>
          <cell r="F271">
            <v>36463788139.985023</v>
          </cell>
        </row>
        <row r="272">
          <cell r="C272" t="str">
            <v>76.009.328-9</v>
          </cell>
          <cell r="D272">
            <v>14631962284.185532</v>
          </cell>
          <cell r="E272">
            <v>15581041845.32476</v>
          </cell>
          <cell r="F272">
            <v>369220.44629401423</v>
          </cell>
        </row>
        <row r="273">
          <cell r="C273" t="str">
            <v>77.916.002-5</v>
          </cell>
          <cell r="D273">
            <v>51038629.899879195</v>
          </cell>
          <cell r="E273">
            <v>322362200.84700006</v>
          </cell>
          <cell r="F273" t="str">
            <v>----</v>
          </cell>
        </row>
        <row r="274">
          <cell r="C274" t="str">
            <v>96.774.300-3</v>
          </cell>
          <cell r="D274">
            <v>1340696309.9316452</v>
          </cell>
          <cell r="E274">
            <v>5213683070.0564775</v>
          </cell>
          <cell r="F274">
            <v>11852281.738584338</v>
          </cell>
        </row>
        <row r="275">
          <cell r="C275" t="str">
            <v>76.427.498-9</v>
          </cell>
          <cell r="D275">
            <v>1702203672.4852896</v>
          </cell>
          <cell r="E275">
            <v>130725408.75739998</v>
          </cell>
          <cell r="F275" t="str">
            <v>----</v>
          </cell>
        </row>
        <row r="276">
          <cell r="C276" t="str">
            <v>76.868.988-1</v>
          </cell>
          <cell r="D276">
            <v>-3745113.2885315418</v>
          </cell>
          <cell r="E276">
            <v>1473213485.19696</v>
          </cell>
          <cell r="F276" t="str">
            <v>----</v>
          </cell>
        </row>
        <row r="277">
          <cell r="C277" t="str">
            <v>77.147.239-7</v>
          </cell>
          <cell r="D277">
            <v>1277465849.1144042</v>
          </cell>
          <cell r="E277">
            <v>78623919.717199996</v>
          </cell>
          <cell r="F277" t="str">
            <v>----</v>
          </cell>
        </row>
        <row r="278">
          <cell r="C278" t="str">
            <v>77.324.593-2</v>
          </cell>
          <cell r="D278">
            <v>2037761490.0484819</v>
          </cell>
          <cell r="E278">
            <v>218388810.38430002</v>
          </cell>
          <cell r="F278" t="str">
            <v>----</v>
          </cell>
        </row>
        <row r="279">
          <cell r="C279" t="str">
            <v>87.756.500-9</v>
          </cell>
          <cell r="D279">
            <v>-3227999916.4189191</v>
          </cell>
          <cell r="E279">
            <v>-1138198407.1983652</v>
          </cell>
          <cell r="F279">
            <v>377038668.8610121</v>
          </cell>
        </row>
        <row r="280">
          <cell r="C280" t="str">
            <v>76.766.025-1</v>
          </cell>
          <cell r="D280">
            <v>701229597.1210475</v>
          </cell>
          <cell r="E280">
            <v>28765699.814679999</v>
          </cell>
          <cell r="F280" t="str">
            <v>----</v>
          </cell>
        </row>
        <row r="281">
          <cell r="C281" t="str">
            <v>76.925.800-0</v>
          </cell>
          <cell r="D281">
            <v>6175358051.0236549</v>
          </cell>
          <cell r="E281">
            <v>14068417277.727055</v>
          </cell>
          <cell r="F281" t="str">
            <v>----</v>
          </cell>
        </row>
        <row r="282">
          <cell r="C282" t="str">
            <v>76.145.769-1</v>
          </cell>
          <cell r="D282">
            <v>5401701.4034141256</v>
          </cell>
          <cell r="E282">
            <v>369892758.42160004</v>
          </cell>
          <cell r="F282" t="str">
            <v>----</v>
          </cell>
        </row>
        <row r="283">
          <cell r="C283" t="str">
            <v>76.920.632-9</v>
          </cell>
          <cell r="D283">
            <v>279772800.02820241</v>
          </cell>
          <cell r="E283">
            <v>26571126.318800002</v>
          </cell>
          <cell r="F283" t="str">
            <v>----</v>
          </cell>
        </row>
        <row r="284">
          <cell r="C284" t="str">
            <v>77.648.436-9</v>
          </cell>
          <cell r="D284">
            <v>1435477115.2079501</v>
          </cell>
          <cell r="E284">
            <v>-339440770.9883377</v>
          </cell>
          <cell r="F284">
            <v>114974034.76522407</v>
          </cell>
        </row>
        <row r="285">
          <cell r="C285" t="str">
            <v>77.676.939-8</v>
          </cell>
          <cell r="D285">
            <v>-1269146686.2707195</v>
          </cell>
          <cell r="E285">
            <v>-50983349.979383558</v>
          </cell>
          <cell r="F285">
            <v>75910384.650743291</v>
          </cell>
        </row>
        <row r="286">
          <cell r="C286" t="str">
            <v>77.201.711-1</v>
          </cell>
          <cell r="D286">
            <v>245702159.47605503</v>
          </cell>
          <cell r="E286">
            <v>35749299.375500001</v>
          </cell>
          <cell r="F286" t="str">
            <v>----</v>
          </cell>
        </row>
        <row r="287">
          <cell r="C287" t="str">
            <v>77.253.134-6</v>
          </cell>
          <cell r="D287">
            <v>282093029.6592899</v>
          </cell>
          <cell r="E287">
            <v>38010187.849600002</v>
          </cell>
          <cell r="F287" t="str">
            <v>----</v>
          </cell>
        </row>
        <row r="288">
          <cell r="C288" t="str">
            <v>77.125.459-4</v>
          </cell>
          <cell r="D288">
            <v>1145098275.5321507</v>
          </cell>
          <cell r="E288">
            <v>144542004.51999998</v>
          </cell>
          <cell r="F288" t="str">
            <v>----</v>
          </cell>
        </row>
        <row r="289">
          <cell r="C289" t="str">
            <v>77.290.255-7</v>
          </cell>
          <cell r="D289">
            <v>7171404.3199750567</v>
          </cell>
          <cell r="E289">
            <v>0</v>
          </cell>
          <cell r="F289" t="str">
            <v>----</v>
          </cell>
        </row>
        <row r="290">
          <cell r="C290" t="str">
            <v>77.116.747-0</v>
          </cell>
          <cell r="D290">
            <v>1054807606.6012552</v>
          </cell>
          <cell r="E290">
            <v>54588163.960999995</v>
          </cell>
          <cell r="F290" t="str">
            <v>----</v>
          </cell>
        </row>
        <row r="291">
          <cell r="C291" t="str">
            <v>76.951.371-K</v>
          </cell>
          <cell r="D291">
            <v>331546478.09466672</v>
          </cell>
          <cell r="E291" t="str">
            <v>----</v>
          </cell>
          <cell r="F291" t="str">
            <v>----</v>
          </cell>
        </row>
        <row r="292">
          <cell r="C292" t="str">
            <v>77.328.914-K</v>
          </cell>
          <cell r="D292">
            <v>76787030.792431235</v>
          </cell>
          <cell r="E292">
            <v>21177617.537</v>
          </cell>
          <cell r="F292" t="str">
            <v>----</v>
          </cell>
        </row>
        <row r="293">
          <cell r="C293" t="str">
            <v>78.195.762-3</v>
          </cell>
          <cell r="D293">
            <v>74502.139580000003</v>
          </cell>
          <cell r="E293">
            <v>12002441.478</v>
          </cell>
          <cell r="F293" t="str">
            <v>----</v>
          </cell>
        </row>
        <row r="294">
          <cell r="C294" t="str">
            <v>76.996.865-2</v>
          </cell>
          <cell r="D294" t="str">
            <v>----</v>
          </cell>
          <cell r="E294">
            <v>44806056.607599996</v>
          </cell>
          <cell r="F294" t="str">
            <v>----</v>
          </cell>
        </row>
        <row r="295">
          <cell r="C295" t="str">
            <v>76.979.123-K</v>
          </cell>
          <cell r="D295">
            <v>880732378.14915621</v>
          </cell>
          <cell r="E295">
            <v>101109846.5211</v>
          </cell>
          <cell r="F295" t="str">
            <v>----</v>
          </cell>
        </row>
        <row r="296">
          <cell r="C296" t="str">
            <v>78.058.492-0</v>
          </cell>
          <cell r="D296">
            <v>34795065.382984914</v>
          </cell>
          <cell r="E296">
            <v>8166455.682</v>
          </cell>
          <cell r="F296" t="str">
            <v>----</v>
          </cell>
        </row>
        <row r="297">
          <cell r="C297" t="str">
            <v>77.042.032-6</v>
          </cell>
          <cell r="D297">
            <v>17945894092.979145</v>
          </cell>
          <cell r="E297">
            <v>1177127229.339</v>
          </cell>
          <cell r="F297" t="str">
            <v>----</v>
          </cell>
        </row>
        <row r="298">
          <cell r="C298" t="str">
            <v>77.244.808-2</v>
          </cell>
          <cell r="D298">
            <v>-7229.3236264856241</v>
          </cell>
          <cell r="E298">
            <v>177301003.7396</v>
          </cell>
          <cell r="F298" t="str">
            <v>----</v>
          </cell>
        </row>
        <row r="299">
          <cell r="C299" t="str">
            <v>96.584.160-1</v>
          </cell>
          <cell r="D299">
            <v>328742871.50426853</v>
          </cell>
          <cell r="E299">
            <v>32934212.094999999</v>
          </cell>
          <cell r="F299" t="str">
            <v>----</v>
          </cell>
        </row>
        <row r="300">
          <cell r="C300" t="str">
            <v>76.863.483-1</v>
          </cell>
          <cell r="D300">
            <v>153077661.76464</v>
          </cell>
          <cell r="E300">
            <v>13609358.635</v>
          </cell>
          <cell r="F300" t="str">
            <v>----</v>
          </cell>
        </row>
        <row r="301">
          <cell r="C301" t="str">
            <v>77.328.736-8</v>
          </cell>
          <cell r="D301">
            <v>-29460.35641</v>
          </cell>
          <cell r="E301" t="str">
            <v>----</v>
          </cell>
          <cell r="F301" t="str">
            <v>----</v>
          </cell>
        </row>
        <row r="302">
          <cell r="C302" t="str">
            <v>77.342.169-2</v>
          </cell>
          <cell r="D302">
            <v>323768584.71260732</v>
          </cell>
          <cell r="E302">
            <v>38639331.051399998</v>
          </cell>
          <cell r="F302" t="str">
            <v>----</v>
          </cell>
        </row>
        <row r="303">
          <cell r="C303" t="str">
            <v>77.270.735-5</v>
          </cell>
          <cell r="D303">
            <v>79763515.491740003</v>
          </cell>
          <cell r="E303">
            <v>11753639.262000002</v>
          </cell>
          <cell r="F303" t="str">
            <v>----</v>
          </cell>
        </row>
        <row r="304">
          <cell r="C304" t="str">
            <v>76.810.311-9</v>
          </cell>
          <cell r="D304">
            <v>278785849.46790558</v>
          </cell>
          <cell r="E304">
            <v>33308823.668400001</v>
          </cell>
          <cell r="F304" t="str">
            <v>----</v>
          </cell>
        </row>
        <row r="305">
          <cell r="C305" t="str">
            <v>76.850.028-2</v>
          </cell>
          <cell r="D305">
            <v>198695281.29900095</v>
          </cell>
          <cell r="E305">
            <v>22435570.4188</v>
          </cell>
          <cell r="F305" t="str">
            <v>----</v>
          </cell>
        </row>
        <row r="306">
          <cell r="C306" t="str">
            <v>76.879.364-6</v>
          </cell>
          <cell r="D306">
            <v>90851760.432495102</v>
          </cell>
          <cell r="E306" t="str">
            <v>----</v>
          </cell>
          <cell r="F306" t="str">
            <v>----</v>
          </cell>
        </row>
        <row r="307">
          <cell r="C307" t="str">
            <v>76.404.001-5</v>
          </cell>
          <cell r="D307">
            <v>213342422.90602517</v>
          </cell>
          <cell r="E307">
            <v>18145283.92912</v>
          </cell>
          <cell r="F307" t="str">
            <v>----</v>
          </cell>
        </row>
        <row r="308">
          <cell r="C308" t="str">
            <v>76.863.475-0</v>
          </cell>
          <cell r="D308">
            <v>373710726.55102491</v>
          </cell>
          <cell r="E308">
            <v>42895193.518839993</v>
          </cell>
          <cell r="F308" t="str">
            <v>----</v>
          </cell>
        </row>
        <row r="309">
          <cell r="C309" t="str">
            <v>76.879.361-1</v>
          </cell>
          <cell r="D309">
            <v>115278105.4528949</v>
          </cell>
          <cell r="E309" t="str">
            <v>----</v>
          </cell>
          <cell r="F309" t="str">
            <v>----</v>
          </cell>
        </row>
        <row r="310">
          <cell r="C310" t="str">
            <v>96.528.420-6</v>
          </cell>
          <cell r="D310">
            <v>-1678631.7720938979</v>
          </cell>
          <cell r="E310" t="str">
            <v>----</v>
          </cell>
          <cell r="F310" t="str">
            <v>----</v>
          </cell>
        </row>
        <row r="311">
          <cell r="C311" t="str">
            <v>77.110.566-1</v>
          </cell>
          <cell r="D311">
            <v>267790396.19754374</v>
          </cell>
          <cell r="E311">
            <v>22565339.532800004</v>
          </cell>
          <cell r="F311" t="str">
            <v>----</v>
          </cell>
        </row>
        <row r="312">
          <cell r="C312" t="str">
            <v>76.727.409-2</v>
          </cell>
          <cell r="D312">
            <v>216821231.68976572</v>
          </cell>
          <cell r="E312">
            <v>17570023.103160001</v>
          </cell>
          <cell r="F312" t="str">
            <v>----</v>
          </cell>
        </row>
        <row r="313">
          <cell r="C313" t="str">
            <v>76.879.473-1</v>
          </cell>
          <cell r="D313">
            <v>709866525.75428581</v>
          </cell>
          <cell r="E313">
            <v>100977866.03072</v>
          </cell>
          <cell r="F313" t="str">
            <v>----</v>
          </cell>
        </row>
        <row r="314">
          <cell r="C314" t="str">
            <v>76.741.285-1</v>
          </cell>
          <cell r="D314">
            <v>1046837516.4615766</v>
          </cell>
          <cell r="E314">
            <v>58501283.173999995</v>
          </cell>
          <cell r="F314" t="str">
            <v>----</v>
          </cell>
        </row>
        <row r="315">
          <cell r="C315" t="str">
            <v>76.503.252-0</v>
          </cell>
          <cell r="D315">
            <v>905963120.74794602</v>
          </cell>
          <cell r="E315">
            <v>77828881.976400003</v>
          </cell>
          <cell r="F315" t="str">
            <v>----</v>
          </cell>
        </row>
        <row r="316">
          <cell r="C316" t="str">
            <v>76.106.987-K</v>
          </cell>
          <cell r="D316">
            <v>853286247.29349506</v>
          </cell>
          <cell r="E316">
            <v>114277501.69199999</v>
          </cell>
          <cell r="F316" t="str">
            <v>----</v>
          </cell>
        </row>
        <row r="317">
          <cell r="C317" t="str">
            <v>76.213.013-0</v>
          </cell>
          <cell r="D317">
            <v>155781608.9375183</v>
          </cell>
          <cell r="E317">
            <v>1084030956.2049501</v>
          </cell>
          <cell r="F317" t="str">
            <v>----</v>
          </cell>
        </row>
        <row r="318">
          <cell r="C318" t="str">
            <v>76.213.045-9</v>
          </cell>
          <cell r="D318">
            <v>308242636.09847879</v>
          </cell>
          <cell r="E318">
            <v>1026998246.4974289</v>
          </cell>
          <cell r="F318" t="str">
            <v>----</v>
          </cell>
        </row>
        <row r="319">
          <cell r="C319" t="str">
            <v>76.098.234-2</v>
          </cell>
          <cell r="D319">
            <v>1244473860.7004786</v>
          </cell>
          <cell r="E319">
            <v>93420782.798999995</v>
          </cell>
          <cell r="F319" t="str">
            <v>----</v>
          </cell>
        </row>
        <row r="320">
          <cell r="C320" t="str">
            <v>96.853.490-4</v>
          </cell>
          <cell r="D320">
            <v>2356920304.6407604</v>
          </cell>
          <cell r="E320">
            <v>441261739.23758322</v>
          </cell>
          <cell r="F320" t="str">
            <v>----</v>
          </cell>
        </row>
        <row r="321">
          <cell r="C321" t="str">
            <v>76.183.075-9</v>
          </cell>
          <cell r="D321">
            <v>2303853907.5485492</v>
          </cell>
          <cell r="E321">
            <v>1386586166.9131837</v>
          </cell>
          <cell r="F321" t="str">
            <v>----</v>
          </cell>
        </row>
        <row r="322">
          <cell r="C322" t="str">
            <v>76.780.605-1</v>
          </cell>
          <cell r="D322">
            <v>9824238.2750844415</v>
          </cell>
          <cell r="E322">
            <v>326299795.80900002</v>
          </cell>
          <cell r="F322" t="str">
            <v>----</v>
          </cell>
        </row>
        <row r="323">
          <cell r="C323" t="str">
            <v>76.609.577-1</v>
          </cell>
          <cell r="D323">
            <v>4.9891100000000002</v>
          </cell>
          <cell r="E323">
            <v>101884080.90000001</v>
          </cell>
          <cell r="F323" t="str">
            <v>----</v>
          </cell>
        </row>
        <row r="324">
          <cell r="C324" t="str">
            <v>76.413.185-1</v>
          </cell>
          <cell r="D324">
            <v>87165056.512901753</v>
          </cell>
          <cell r="E324">
            <v>7175388.4786799997</v>
          </cell>
          <cell r="F324" t="str">
            <v>----</v>
          </cell>
        </row>
        <row r="325">
          <cell r="C325" t="str">
            <v>76.780.597-7</v>
          </cell>
          <cell r="D325">
            <v>4751284.4100299999</v>
          </cell>
          <cell r="E325">
            <v>158630687.23589998</v>
          </cell>
          <cell r="F325" t="str">
            <v>----</v>
          </cell>
        </row>
        <row r="326">
          <cell r="C326" t="str">
            <v>77.412.850-6</v>
          </cell>
          <cell r="D326">
            <v>6554511.0793699995</v>
          </cell>
          <cell r="E326">
            <v>91651296.035409987</v>
          </cell>
          <cell r="F326" t="str">
            <v>----</v>
          </cell>
        </row>
        <row r="327">
          <cell r="C327" t="str">
            <v>76.942.747-3</v>
          </cell>
          <cell r="D327">
            <v>999321882.48656178</v>
          </cell>
          <cell r="E327">
            <v>107686605.00410001</v>
          </cell>
          <cell r="F327" t="str">
            <v>----</v>
          </cell>
        </row>
        <row r="328">
          <cell r="C328" t="str">
            <v>76.010.367-5</v>
          </cell>
          <cell r="D328">
            <v>1588650129.7546592</v>
          </cell>
          <cell r="E328">
            <v>6116223026.67836</v>
          </cell>
          <cell r="F328" t="str">
            <v>----</v>
          </cell>
        </row>
        <row r="329">
          <cell r="C329" t="str">
            <v>96.971.330-6</v>
          </cell>
          <cell r="D329">
            <v>-21334531940.827705</v>
          </cell>
          <cell r="E329">
            <v>4992472051.6093502</v>
          </cell>
          <cell r="F329" t="str">
            <v>----</v>
          </cell>
        </row>
        <row r="330">
          <cell r="C330" t="str">
            <v>76.219.458-9</v>
          </cell>
          <cell r="D330">
            <v>104585306.25574978</v>
          </cell>
          <cell r="E330">
            <v>10561879.159359999</v>
          </cell>
          <cell r="F330" t="str">
            <v>----</v>
          </cell>
        </row>
        <row r="331">
          <cell r="C331" t="str">
            <v>76.240.099-5</v>
          </cell>
          <cell r="D331">
            <v>0</v>
          </cell>
          <cell r="E331">
            <v>36514000.777999997</v>
          </cell>
          <cell r="F331" t="str">
            <v>----</v>
          </cell>
        </row>
        <row r="332">
          <cell r="C332" t="str">
            <v>76.240.103-7</v>
          </cell>
          <cell r="D332">
            <v>-61321669116.509155</v>
          </cell>
          <cell r="E332">
            <v>-45573627933.699661</v>
          </cell>
          <cell r="F332">
            <v>10642871750.500061</v>
          </cell>
        </row>
        <row r="333">
          <cell r="C333" t="str">
            <v>76.538.731-0</v>
          </cell>
          <cell r="D333">
            <v>4678961721.5034199</v>
          </cell>
          <cell r="E333">
            <v>20043557419.534283</v>
          </cell>
          <cell r="F333" t="str">
            <v>----</v>
          </cell>
        </row>
        <row r="334">
          <cell r="C334" t="str">
            <v>76.805.091-0</v>
          </cell>
          <cell r="D334" t="str">
            <v>----</v>
          </cell>
          <cell r="E334">
            <v>0</v>
          </cell>
          <cell r="F334" t="str">
            <v>----</v>
          </cell>
        </row>
        <row r="335">
          <cell r="C335" t="str">
            <v>99.566.950-1</v>
          </cell>
          <cell r="D335">
            <v>158315094.75539741</v>
          </cell>
          <cell r="E335">
            <v>13197262.6088</v>
          </cell>
          <cell r="F335" t="str">
            <v>----</v>
          </cell>
        </row>
        <row r="336">
          <cell r="C336" t="str">
            <v>77.266.105-3</v>
          </cell>
          <cell r="D336">
            <v>5185813167.2190123</v>
          </cell>
          <cell r="E336">
            <v>519590222.40888005</v>
          </cell>
          <cell r="F336" t="str">
            <v>----</v>
          </cell>
        </row>
        <row r="337">
          <cell r="C337" t="str">
            <v>77.130.986-0</v>
          </cell>
          <cell r="D337">
            <v>1118605267.5183873</v>
          </cell>
          <cell r="E337">
            <v>134005528.16159999</v>
          </cell>
          <cell r="F337" t="str">
            <v>----</v>
          </cell>
        </row>
        <row r="338">
          <cell r="C338" t="str">
            <v>76.885.323-1</v>
          </cell>
          <cell r="D338">
            <v>2401766552.7904301</v>
          </cell>
          <cell r="E338" t="str">
            <v>----</v>
          </cell>
          <cell r="F338" t="str">
            <v>----</v>
          </cell>
        </row>
        <row r="339">
          <cell r="C339" t="str">
            <v>76.722.031-6</v>
          </cell>
          <cell r="D339">
            <v>918576935.23619294</v>
          </cell>
          <cell r="E339">
            <v>89824631.540600002</v>
          </cell>
          <cell r="F339" t="str">
            <v>----</v>
          </cell>
        </row>
        <row r="340">
          <cell r="C340" t="str">
            <v>76.972.628-4</v>
          </cell>
          <cell r="D340">
            <v>25023275.95293916</v>
          </cell>
          <cell r="E340">
            <v>413005822.16507</v>
          </cell>
          <cell r="F340" t="str">
            <v>----</v>
          </cell>
        </row>
        <row r="341">
          <cell r="C341" t="str">
            <v>76.885.324-K</v>
          </cell>
          <cell r="D341">
            <v>274781811.44670999</v>
          </cell>
          <cell r="E341">
            <v>56942321.545000002</v>
          </cell>
          <cell r="F341" t="str">
            <v>----</v>
          </cell>
        </row>
        <row r="342">
          <cell r="C342" t="str">
            <v>76.969.704-7</v>
          </cell>
          <cell r="D342">
            <v>10630824.65849</v>
          </cell>
          <cell r="E342" t="str">
            <v>----</v>
          </cell>
          <cell r="F342" t="str">
            <v>----</v>
          </cell>
        </row>
        <row r="343">
          <cell r="C343" t="str">
            <v>77.209.283-0</v>
          </cell>
          <cell r="D343">
            <v>-22348279151.743736</v>
          </cell>
          <cell r="E343">
            <v>-2888001877.2490082</v>
          </cell>
          <cell r="F343">
            <v>1110294906.9050419</v>
          </cell>
        </row>
        <row r="344">
          <cell r="C344" t="str">
            <v>77.133.905-0</v>
          </cell>
          <cell r="D344" t="str">
            <v>----</v>
          </cell>
          <cell r="E344">
            <v>0</v>
          </cell>
          <cell r="F344" t="str">
            <v>----</v>
          </cell>
        </row>
        <row r="345">
          <cell r="C345" t="str">
            <v>77.130.983-6</v>
          </cell>
          <cell r="D345">
            <v>1278896535.2141366</v>
          </cell>
          <cell r="E345">
            <v>128990076.96520001</v>
          </cell>
          <cell r="F345" t="str">
            <v>----</v>
          </cell>
        </row>
        <row r="346">
          <cell r="C346" t="str">
            <v>77.130.979-8</v>
          </cell>
          <cell r="D346">
            <v>803440342.85082352</v>
          </cell>
          <cell r="E346">
            <v>85013462.619799986</v>
          </cell>
          <cell r="F346" t="str">
            <v>----</v>
          </cell>
        </row>
        <row r="347">
          <cell r="C347" t="str">
            <v>76.451.217-0</v>
          </cell>
          <cell r="D347">
            <v>-13063810.584940009</v>
          </cell>
          <cell r="E347">
            <v>616769664.40270007</v>
          </cell>
          <cell r="F347" t="str">
            <v>----</v>
          </cell>
        </row>
        <row r="348">
          <cell r="C348" t="str">
            <v>76.461.936-6</v>
          </cell>
          <cell r="D348">
            <v>1005304678.556645</v>
          </cell>
          <cell r="E348">
            <v>125713512.30613999</v>
          </cell>
          <cell r="F348" t="str">
            <v>----</v>
          </cell>
        </row>
        <row r="349">
          <cell r="C349" t="str">
            <v>76.748.838-6</v>
          </cell>
          <cell r="D349" t="str">
            <v>----</v>
          </cell>
          <cell r="E349">
            <v>0</v>
          </cell>
          <cell r="F349" t="str">
            <v>----</v>
          </cell>
        </row>
        <row r="350">
          <cell r="C350" t="str">
            <v>76.464.278-3</v>
          </cell>
          <cell r="D350">
            <v>1035707199.1062886</v>
          </cell>
          <cell r="E350">
            <v>122633744.97059001</v>
          </cell>
          <cell r="F350" t="str">
            <v>----</v>
          </cell>
        </row>
        <row r="351">
          <cell r="C351" t="str">
            <v>76.885.333-9</v>
          </cell>
          <cell r="D351">
            <v>1415642266.0781925</v>
          </cell>
          <cell r="E351">
            <v>160273232.47570002</v>
          </cell>
          <cell r="F351" t="str">
            <v>----</v>
          </cell>
        </row>
        <row r="352">
          <cell r="C352" t="str">
            <v>76.461.944-7</v>
          </cell>
          <cell r="D352">
            <v>717364226.61710131</v>
          </cell>
          <cell r="E352">
            <v>104070512.70033</v>
          </cell>
          <cell r="F352" t="str">
            <v>----</v>
          </cell>
        </row>
        <row r="353">
          <cell r="C353" t="str">
            <v>76.748.889-0</v>
          </cell>
          <cell r="D353">
            <v>959533981.9017415</v>
          </cell>
          <cell r="E353">
            <v>116205917.49760002</v>
          </cell>
          <cell r="F353" t="str">
            <v>----</v>
          </cell>
        </row>
        <row r="354">
          <cell r="C354" t="str">
            <v>76.885.321-5</v>
          </cell>
          <cell r="D354">
            <v>1053348078.4056907</v>
          </cell>
          <cell r="E354">
            <v>129179121.92799999</v>
          </cell>
          <cell r="F354" t="str">
            <v>----</v>
          </cell>
        </row>
        <row r="355">
          <cell r="C355" t="str">
            <v>76.451.214-6</v>
          </cell>
          <cell r="D355" t="str">
            <v>----</v>
          </cell>
          <cell r="E355">
            <v>0</v>
          </cell>
          <cell r="F355" t="str">
            <v>----</v>
          </cell>
        </row>
        <row r="356">
          <cell r="C356" t="str">
            <v>76.885.331-2</v>
          </cell>
          <cell r="D356">
            <v>1105270100.2692051</v>
          </cell>
          <cell r="E356">
            <v>136168067.78640002</v>
          </cell>
          <cell r="F356" t="str">
            <v>----</v>
          </cell>
        </row>
        <row r="357">
          <cell r="C357" t="str">
            <v>76.885.335-5</v>
          </cell>
          <cell r="D357">
            <v>1014546699.7189169</v>
          </cell>
          <cell r="E357">
            <v>103527708.64800002</v>
          </cell>
          <cell r="F357" t="str">
            <v>----</v>
          </cell>
        </row>
        <row r="358">
          <cell r="C358" t="str">
            <v>76.885.337-1</v>
          </cell>
          <cell r="D358">
            <v>1552839040.7286296</v>
          </cell>
          <cell r="E358">
            <v>120094365.47680002</v>
          </cell>
          <cell r="F358" t="str">
            <v>----</v>
          </cell>
        </row>
        <row r="359">
          <cell r="C359" t="str">
            <v>76.451.219-7</v>
          </cell>
          <cell r="D359">
            <v>918403140.25061393</v>
          </cell>
          <cell r="E359">
            <v>104265149.51620002</v>
          </cell>
          <cell r="F359" t="str">
            <v>----</v>
          </cell>
        </row>
        <row r="360">
          <cell r="C360" t="str">
            <v>76.727.405-K</v>
          </cell>
          <cell r="D360">
            <v>897283350.51807058</v>
          </cell>
          <cell r="E360">
            <v>90489805.614769995</v>
          </cell>
          <cell r="F360" t="str">
            <v>----</v>
          </cell>
        </row>
        <row r="361">
          <cell r="C361" t="str">
            <v>76.435.870-8</v>
          </cell>
          <cell r="D361">
            <v>842846003.49705815</v>
          </cell>
          <cell r="E361">
            <v>96042090.127440006</v>
          </cell>
          <cell r="F361" t="str">
            <v>----</v>
          </cell>
        </row>
        <row r="362">
          <cell r="C362" t="str">
            <v>76.418.918-3</v>
          </cell>
          <cell r="D362">
            <v>186380798032.02628</v>
          </cell>
          <cell r="E362">
            <v>14569815076.618603</v>
          </cell>
          <cell r="F362">
            <v>4360368233.665062</v>
          </cell>
        </row>
        <row r="363">
          <cell r="C363" t="str">
            <v>76.440.334-7</v>
          </cell>
          <cell r="D363">
            <v>894804946.55580139</v>
          </cell>
          <cell r="E363">
            <v>76717975.735960007</v>
          </cell>
          <cell r="F363" t="str">
            <v>----</v>
          </cell>
        </row>
        <row r="364">
          <cell r="C364" t="str">
            <v>77.110.459-2</v>
          </cell>
          <cell r="D364" t="str">
            <v>----</v>
          </cell>
          <cell r="E364">
            <v>0</v>
          </cell>
          <cell r="F364" t="str">
            <v>----</v>
          </cell>
        </row>
        <row r="365">
          <cell r="C365" t="str">
            <v>76.856.480-9</v>
          </cell>
          <cell r="D365">
            <v>21495125.513417009</v>
          </cell>
          <cell r="E365">
            <v>148885983.93975997</v>
          </cell>
          <cell r="F365" t="str">
            <v>----</v>
          </cell>
        </row>
        <row r="366">
          <cell r="C366" t="str">
            <v>76.032.642-9</v>
          </cell>
          <cell r="D366">
            <v>6410835593.7319555</v>
          </cell>
          <cell r="E366">
            <v>2540067150.1173601</v>
          </cell>
          <cell r="F366" t="str">
            <v>----</v>
          </cell>
        </row>
        <row r="367">
          <cell r="C367" t="str">
            <v>76.175.608-7</v>
          </cell>
          <cell r="D367">
            <v>-190973991.01469505</v>
          </cell>
          <cell r="E367">
            <v>2269576369.2925997</v>
          </cell>
          <cell r="F367" t="str">
            <v>----</v>
          </cell>
        </row>
        <row r="368">
          <cell r="C368" t="str">
            <v>76.030.971-0</v>
          </cell>
          <cell r="D368">
            <v>550955455.18921638</v>
          </cell>
          <cell r="E368">
            <v>63202586.344100006</v>
          </cell>
          <cell r="F368" t="str">
            <v>----</v>
          </cell>
        </row>
        <row r="369">
          <cell r="C369" t="str">
            <v>76.975.928-K</v>
          </cell>
          <cell r="D369">
            <v>2012665.2262135935</v>
          </cell>
          <cell r="E369">
            <v>183495534.08359998</v>
          </cell>
          <cell r="F369" t="str">
            <v>----</v>
          </cell>
        </row>
        <row r="370">
          <cell r="C370" t="str">
            <v>76.459.747-8</v>
          </cell>
          <cell r="D370">
            <v>-3082105.5927700102</v>
          </cell>
          <cell r="E370" t="str">
            <v>----</v>
          </cell>
          <cell r="F370" t="str">
            <v>----</v>
          </cell>
        </row>
        <row r="371">
          <cell r="C371" t="str">
            <v>76.116.436-8</v>
          </cell>
          <cell r="D371">
            <v>127987167.62807</v>
          </cell>
          <cell r="E371">
            <v>15562559.331999999</v>
          </cell>
          <cell r="F371" t="str">
            <v>----</v>
          </cell>
        </row>
        <row r="372">
          <cell r="C372" t="str">
            <v>76.837.272-1</v>
          </cell>
          <cell r="D372">
            <v>0</v>
          </cell>
          <cell r="E372" t="str">
            <v>----</v>
          </cell>
          <cell r="F372" t="str">
            <v>----</v>
          </cell>
        </row>
        <row r="373">
          <cell r="C373" t="str">
            <v>76.526.513-4</v>
          </cell>
          <cell r="D373">
            <v>197587117.83621001</v>
          </cell>
          <cell r="E373" t="str">
            <v>----</v>
          </cell>
          <cell r="F373" t="str">
            <v>----</v>
          </cell>
        </row>
        <row r="374">
          <cell r="C374" t="str">
            <v>76.381.159-K</v>
          </cell>
          <cell r="D374">
            <v>1004079935.9871546</v>
          </cell>
          <cell r="E374">
            <v>75758304.957459986</v>
          </cell>
          <cell r="F374" t="str">
            <v>----</v>
          </cell>
        </row>
        <row r="375">
          <cell r="C375" t="str">
            <v>76.257.412-8</v>
          </cell>
          <cell r="D375">
            <v>203813382.16675788</v>
          </cell>
          <cell r="E375">
            <v>55431545.720470324</v>
          </cell>
          <cell r="F375" t="str">
            <v>----</v>
          </cell>
        </row>
        <row r="376">
          <cell r="C376" t="str">
            <v>76.032.641-0</v>
          </cell>
          <cell r="D376">
            <v>1715593814.2776</v>
          </cell>
          <cell r="E376">
            <v>1789171410.14042</v>
          </cell>
          <cell r="F376" t="str">
            <v>----</v>
          </cell>
        </row>
        <row r="377">
          <cell r="C377" t="str">
            <v>76.281.948-1</v>
          </cell>
          <cell r="D377">
            <v>460444847.10395825</v>
          </cell>
          <cell r="E377">
            <v>32891038.91996</v>
          </cell>
          <cell r="F377" t="str">
            <v>----</v>
          </cell>
        </row>
        <row r="378">
          <cell r="C378" t="str">
            <v>76.319.759-K</v>
          </cell>
          <cell r="D378">
            <v>28286352.326251097</v>
          </cell>
          <cell r="E378">
            <v>14684052.673599999</v>
          </cell>
          <cell r="F378" t="str">
            <v>----</v>
          </cell>
        </row>
        <row r="379">
          <cell r="C379" t="str">
            <v>76.834.000-5</v>
          </cell>
          <cell r="D379">
            <v>218210416.51751673</v>
          </cell>
          <cell r="E379">
            <v>119710596.8</v>
          </cell>
          <cell r="F379" t="str">
            <v>----</v>
          </cell>
        </row>
        <row r="380">
          <cell r="C380" t="str">
            <v>76.003.174-7</v>
          </cell>
          <cell r="D380">
            <v>327020527.77585369</v>
          </cell>
          <cell r="E380">
            <v>844109610.27093029</v>
          </cell>
          <cell r="F380" t="str">
            <v>----</v>
          </cell>
        </row>
        <row r="381">
          <cell r="C381" t="str">
            <v>76.025.973-K</v>
          </cell>
          <cell r="D381">
            <v>2418689538.5168114</v>
          </cell>
          <cell r="E381">
            <v>1017592194.4908201</v>
          </cell>
          <cell r="F381" t="str">
            <v>----</v>
          </cell>
        </row>
        <row r="382">
          <cell r="C382" t="str">
            <v>76.376.443-5</v>
          </cell>
          <cell r="D382">
            <v>288315127.65416592</v>
          </cell>
          <cell r="E382">
            <v>200978173.47881168</v>
          </cell>
          <cell r="F382" t="str">
            <v>----</v>
          </cell>
        </row>
        <row r="383">
          <cell r="C383" t="str">
            <v>76.117.705-2</v>
          </cell>
          <cell r="D383" t="str">
            <v>----</v>
          </cell>
          <cell r="E383">
            <v>0</v>
          </cell>
          <cell r="F383" t="str">
            <v>----</v>
          </cell>
        </row>
        <row r="384">
          <cell r="C384" t="str">
            <v>76.411.212-1</v>
          </cell>
          <cell r="D384">
            <v>229518744.81223214</v>
          </cell>
          <cell r="E384">
            <v>41774220.076239996</v>
          </cell>
          <cell r="F384" t="str">
            <v>----</v>
          </cell>
        </row>
        <row r="385">
          <cell r="C385" t="str">
            <v>76.116.437-6</v>
          </cell>
          <cell r="D385">
            <v>318393348.95005</v>
          </cell>
          <cell r="E385">
            <v>55919611.196000002</v>
          </cell>
          <cell r="F385" t="str">
            <v>----</v>
          </cell>
        </row>
        <row r="386">
          <cell r="C386" t="str">
            <v>76.849.580-7</v>
          </cell>
          <cell r="D386">
            <v>0</v>
          </cell>
          <cell r="E386">
            <v>135528845.08616</v>
          </cell>
          <cell r="F386" t="str">
            <v>----</v>
          </cell>
        </row>
        <row r="387">
          <cell r="C387" t="str">
            <v>77.708.626-K</v>
          </cell>
          <cell r="D387">
            <v>200925763.68815964</v>
          </cell>
          <cell r="E387">
            <v>-36238199.983650386</v>
          </cell>
          <cell r="F387" t="str">
            <v>----</v>
          </cell>
        </row>
        <row r="388">
          <cell r="C388" t="str">
            <v>76.350.355-0</v>
          </cell>
          <cell r="D388" t="str">
            <v>----</v>
          </cell>
          <cell r="E388">
            <v>0</v>
          </cell>
          <cell r="F388" t="str">
            <v>----</v>
          </cell>
        </row>
        <row r="389">
          <cell r="C389" t="str">
            <v>76.459.988-8</v>
          </cell>
          <cell r="D389">
            <v>191013093.46901503</v>
          </cell>
          <cell r="E389">
            <v>24750126.604559999</v>
          </cell>
          <cell r="F389" t="str">
            <v>----</v>
          </cell>
        </row>
        <row r="390">
          <cell r="C390" t="str">
            <v>76.009.698-9</v>
          </cell>
          <cell r="D390">
            <v>4895716584.7887077</v>
          </cell>
          <cell r="E390">
            <v>7825078871.6981916</v>
          </cell>
          <cell r="F390" t="str">
            <v>----</v>
          </cell>
        </row>
        <row r="391">
          <cell r="C391" t="str">
            <v>76.580.849-9</v>
          </cell>
          <cell r="D391">
            <v>-36728998755.828217</v>
          </cell>
          <cell r="E391">
            <v>-11957853194.834156</v>
          </cell>
          <cell r="F391">
            <v>3368344785.9717016</v>
          </cell>
        </row>
        <row r="392">
          <cell r="C392" t="str">
            <v>77.213.669-2</v>
          </cell>
          <cell r="D392">
            <v>327215793.72156256</v>
          </cell>
          <cell r="E392">
            <v>36574312.249000005</v>
          </cell>
          <cell r="F392" t="str">
            <v>----</v>
          </cell>
        </row>
        <row r="393">
          <cell r="C393" t="str">
            <v>76.775.253-9</v>
          </cell>
          <cell r="D393">
            <v>4565184434.4910583</v>
          </cell>
          <cell r="E393">
            <v>121544371.47416122</v>
          </cell>
          <cell r="F393">
            <v>57564452.427630477</v>
          </cell>
        </row>
        <row r="394">
          <cell r="C394" t="str">
            <v>76.419.748-8</v>
          </cell>
          <cell r="D394">
            <v>313980645.24275243</v>
          </cell>
          <cell r="E394">
            <v>38529016.836400002</v>
          </cell>
          <cell r="F394" t="str">
            <v>----</v>
          </cell>
        </row>
        <row r="395">
          <cell r="C395" t="str">
            <v>76.472.262-0</v>
          </cell>
          <cell r="D395">
            <v>-5608744722.6895809</v>
          </cell>
          <cell r="E395">
            <v>-6717897998.7925949</v>
          </cell>
          <cell r="F395">
            <v>2039576758.2176902</v>
          </cell>
        </row>
        <row r="396">
          <cell r="C396" t="str">
            <v>76.115.484-2</v>
          </cell>
          <cell r="D396">
            <v>-4293097.0263747349</v>
          </cell>
          <cell r="E396">
            <v>104221843.97919001</v>
          </cell>
          <cell r="F396" t="str">
            <v>----</v>
          </cell>
        </row>
        <row r="397">
          <cell r="C397" t="str">
            <v>76.618.674-2</v>
          </cell>
          <cell r="D397">
            <v>952492336.82577324</v>
          </cell>
          <cell r="E397">
            <v>140221751.26820001</v>
          </cell>
          <cell r="F397" t="str">
            <v>----</v>
          </cell>
        </row>
        <row r="398">
          <cell r="C398" t="str">
            <v>76.616.538-9</v>
          </cell>
          <cell r="D398">
            <v>3936205925.6675239</v>
          </cell>
          <cell r="E398">
            <v>2148348364.4148631</v>
          </cell>
          <cell r="F398">
            <v>7789037.2259880472</v>
          </cell>
        </row>
        <row r="399">
          <cell r="C399" t="str">
            <v>76.168.769-7</v>
          </cell>
          <cell r="D399">
            <v>0</v>
          </cell>
          <cell r="E399">
            <v>183371937.89140001</v>
          </cell>
          <cell r="F399" t="str">
            <v>----</v>
          </cell>
        </row>
        <row r="400">
          <cell r="C400" t="str">
            <v>76.097.069-7</v>
          </cell>
          <cell r="D400">
            <v>1955184854.7391539</v>
          </cell>
          <cell r="E400">
            <v>109234683.52919386</v>
          </cell>
          <cell r="F400">
            <v>79498993.309321925</v>
          </cell>
        </row>
        <row r="401">
          <cell r="C401" t="str">
            <v>77.617.773-3</v>
          </cell>
          <cell r="D401">
            <v>-198890584.71067995</v>
          </cell>
          <cell r="E401">
            <v>0</v>
          </cell>
          <cell r="F401" t="str">
            <v>----</v>
          </cell>
        </row>
        <row r="402">
          <cell r="C402" t="str">
            <v>76.257.379-2</v>
          </cell>
          <cell r="D402">
            <v>-6087079.9351807833</v>
          </cell>
          <cell r="E402" t="str">
            <v>----</v>
          </cell>
          <cell r="F402" t="str">
            <v>----</v>
          </cell>
        </row>
        <row r="403">
          <cell r="C403" t="str">
            <v>77.252.945-7</v>
          </cell>
          <cell r="D403" t="str">
            <v>----</v>
          </cell>
          <cell r="E403">
            <v>48778738.961319998</v>
          </cell>
          <cell r="F403" t="str">
            <v>----</v>
          </cell>
        </row>
        <row r="404">
          <cell r="C404" t="str">
            <v>76.319.461-2</v>
          </cell>
          <cell r="D404">
            <v>-740988464.83628011</v>
          </cell>
          <cell r="E404">
            <v>2106310425.3875501</v>
          </cell>
          <cell r="F404" t="str">
            <v>----</v>
          </cell>
        </row>
        <row r="405">
          <cell r="C405" t="str">
            <v>76.825.044-8</v>
          </cell>
          <cell r="D405">
            <v>155768399.70872748</v>
          </cell>
          <cell r="E405">
            <v>32281626.236960001</v>
          </cell>
          <cell r="F405" t="str">
            <v>----</v>
          </cell>
        </row>
        <row r="406">
          <cell r="C406" t="str">
            <v>76.876.871-4</v>
          </cell>
          <cell r="D406" t="str">
            <v>----</v>
          </cell>
          <cell r="E406">
            <v>0</v>
          </cell>
          <cell r="F406" t="str">
            <v>----</v>
          </cell>
        </row>
        <row r="407">
          <cell r="C407" t="str">
            <v>77.324.548-7</v>
          </cell>
          <cell r="D407">
            <v>884413692.4051007</v>
          </cell>
          <cell r="E407">
            <v>102868615.30559999</v>
          </cell>
          <cell r="F407" t="str">
            <v>----</v>
          </cell>
        </row>
        <row r="408">
          <cell r="C408" t="str">
            <v>76.834.937-1</v>
          </cell>
          <cell r="D408">
            <v>-1533.5385100000001</v>
          </cell>
          <cell r="E408" t="str">
            <v>----</v>
          </cell>
          <cell r="F408" t="str">
            <v>----</v>
          </cell>
        </row>
        <row r="409">
          <cell r="C409" t="str">
            <v>76.376.635-7</v>
          </cell>
          <cell r="D409">
            <v>-8198060653.183876</v>
          </cell>
          <cell r="E409">
            <v>-117751048.8944394</v>
          </cell>
          <cell r="F409">
            <v>433196601.39693832</v>
          </cell>
        </row>
        <row r="410">
          <cell r="C410" t="str">
            <v>76.528.804-5</v>
          </cell>
          <cell r="D410">
            <v>238617730.65003556</v>
          </cell>
          <cell r="E410">
            <v>31892840.090800002</v>
          </cell>
          <cell r="F410" t="str">
            <v>----</v>
          </cell>
        </row>
        <row r="411">
          <cell r="C411" t="str">
            <v>77.091.349-7</v>
          </cell>
          <cell r="D411">
            <v>21849404.776997022</v>
          </cell>
          <cell r="E411">
            <v>2187971.8467999999</v>
          </cell>
          <cell r="F411" t="str">
            <v>----</v>
          </cell>
        </row>
        <row r="412">
          <cell r="C412" t="str">
            <v>77.084.905-5</v>
          </cell>
          <cell r="D412">
            <v>380914218.86273998</v>
          </cell>
          <cell r="E412">
            <v>33998252.221999995</v>
          </cell>
          <cell r="F412" t="str">
            <v>----</v>
          </cell>
        </row>
        <row r="413">
          <cell r="C413" t="str">
            <v>76.392.163-8</v>
          </cell>
          <cell r="D413">
            <v>335275239.7591024</v>
          </cell>
          <cell r="E413">
            <v>39374302.781800002</v>
          </cell>
          <cell r="F413" t="str">
            <v>----</v>
          </cell>
        </row>
        <row r="414">
          <cell r="C414" t="str">
            <v>76.059.578-0</v>
          </cell>
          <cell r="D414">
            <v>5082749783.0411053</v>
          </cell>
          <cell r="E414">
            <v>700712797.98662996</v>
          </cell>
          <cell r="F414">
            <v>91539807.291851133</v>
          </cell>
        </row>
        <row r="415">
          <cell r="C415" t="str">
            <v>76.454.918-K</v>
          </cell>
          <cell r="D415">
            <v>-2.0400024950504303E-3</v>
          </cell>
          <cell r="E415" t="str">
            <v>----</v>
          </cell>
          <cell r="F415" t="str">
            <v>----</v>
          </cell>
        </row>
        <row r="416">
          <cell r="C416" t="str">
            <v>76.037.036-3</v>
          </cell>
          <cell r="D416">
            <v>-189008799.58871859</v>
          </cell>
          <cell r="E416">
            <v>72537799.364960015</v>
          </cell>
          <cell r="F416" t="str">
            <v>----</v>
          </cell>
        </row>
        <row r="417">
          <cell r="C417" t="str">
            <v>76.350.250-3</v>
          </cell>
          <cell r="D417">
            <v>10396518153.045681</v>
          </cell>
          <cell r="E417">
            <v>6387642760.5331602</v>
          </cell>
          <cell r="F417" t="str">
            <v>----</v>
          </cell>
        </row>
        <row r="418">
          <cell r="C418" t="str">
            <v>96.990.050-5</v>
          </cell>
          <cell r="D418">
            <v>-24195862.620659828</v>
          </cell>
          <cell r="E418">
            <v>6940092462.4039593</v>
          </cell>
          <cell r="F418" t="str">
            <v>----</v>
          </cell>
        </row>
        <row r="419">
          <cell r="C419" t="str">
            <v>76.723.809-6</v>
          </cell>
          <cell r="D419">
            <v>274349083.12557614</v>
          </cell>
          <cell r="E419">
            <v>35666645.329799995</v>
          </cell>
          <cell r="F419" t="str">
            <v>----</v>
          </cell>
        </row>
        <row r="420">
          <cell r="C420" t="str">
            <v>77.337.343-4</v>
          </cell>
          <cell r="D420">
            <v>299829002.11721528</v>
          </cell>
          <cell r="E420">
            <v>37655052.859999999</v>
          </cell>
          <cell r="F420" t="str">
            <v>----</v>
          </cell>
        </row>
        <row r="421">
          <cell r="C421" t="str">
            <v>77.131.386-8</v>
          </cell>
          <cell r="D421">
            <v>0</v>
          </cell>
          <cell r="E421">
            <v>153513.70199999999</v>
          </cell>
          <cell r="F421" t="str">
            <v>----</v>
          </cell>
        </row>
        <row r="422">
          <cell r="C422" t="str">
            <v>77.565.293-4</v>
          </cell>
          <cell r="D422">
            <v>66305955.375984587</v>
          </cell>
          <cell r="E422" t="str">
            <v>----</v>
          </cell>
          <cell r="F422" t="str">
            <v>----</v>
          </cell>
        </row>
        <row r="423">
          <cell r="C423" t="str">
            <v>76.503.259-8</v>
          </cell>
          <cell r="D423">
            <v>831844055.14462304</v>
          </cell>
          <cell r="E423">
            <v>64330880.170720004</v>
          </cell>
          <cell r="F423" t="str">
            <v>----</v>
          </cell>
        </row>
        <row r="424">
          <cell r="C424" t="str">
            <v>76.267.761-K</v>
          </cell>
          <cell r="D424">
            <v>36601974.454460032</v>
          </cell>
          <cell r="E424">
            <v>672639283.15143991</v>
          </cell>
          <cell r="F424" t="str">
            <v>----</v>
          </cell>
        </row>
        <row r="425">
          <cell r="C425" t="str">
            <v>76.242.067-8</v>
          </cell>
          <cell r="D425">
            <v>277160762.07862192</v>
          </cell>
          <cell r="E425">
            <v>34562692.267360002</v>
          </cell>
          <cell r="F425" t="str">
            <v>----</v>
          </cell>
        </row>
        <row r="426">
          <cell r="C426" t="str">
            <v>76.629.981-4</v>
          </cell>
          <cell r="D426">
            <v>153909921.738462</v>
          </cell>
          <cell r="E426">
            <v>-19045256.233564384</v>
          </cell>
          <cell r="F426" t="str">
            <v>----</v>
          </cell>
        </row>
        <row r="427">
          <cell r="C427" t="str">
            <v>77.363.348-7</v>
          </cell>
          <cell r="D427" t="str">
            <v>----</v>
          </cell>
          <cell r="E427">
            <v>0</v>
          </cell>
          <cell r="F427" t="str">
            <v>----</v>
          </cell>
        </row>
        <row r="428">
          <cell r="C428" t="str">
            <v>76.574.649-3</v>
          </cell>
          <cell r="D428">
            <v>-24567787.271747094</v>
          </cell>
          <cell r="E428" t="str">
            <v>----</v>
          </cell>
          <cell r="F428">
            <v>1576398.1433137618</v>
          </cell>
        </row>
        <row r="429">
          <cell r="C429" t="str">
            <v>76.362.257-6</v>
          </cell>
          <cell r="D429">
            <v>1098680741.0850868</v>
          </cell>
          <cell r="E429">
            <v>1330178033.9424999</v>
          </cell>
          <cell r="F429" t="str">
            <v>----</v>
          </cell>
        </row>
        <row r="430">
          <cell r="C430" t="str">
            <v>76.427.560-8</v>
          </cell>
          <cell r="D430">
            <v>86138574.636443719</v>
          </cell>
          <cell r="E430">
            <v>196230015.12757817</v>
          </cell>
          <cell r="F430" t="str">
            <v>----</v>
          </cell>
        </row>
        <row r="431">
          <cell r="C431" t="str">
            <v>76.758.664-7</v>
          </cell>
          <cell r="D431">
            <v>232329407.08936304</v>
          </cell>
          <cell r="E431">
            <v>31671036.053999998</v>
          </cell>
          <cell r="F431" t="str">
            <v>----</v>
          </cell>
        </row>
        <row r="432">
          <cell r="C432" t="str">
            <v>76.505.372-2</v>
          </cell>
          <cell r="D432">
            <v>205117282.1786758</v>
          </cell>
          <cell r="E432">
            <v>27111801.924059998</v>
          </cell>
          <cell r="F432" t="str">
            <v>----</v>
          </cell>
        </row>
        <row r="433">
          <cell r="C433" t="str">
            <v>76.157.465-5</v>
          </cell>
          <cell r="D433">
            <v>295571512.55919999</v>
          </cell>
          <cell r="E433">
            <v>70025138.230700001</v>
          </cell>
          <cell r="F433" t="str">
            <v>----</v>
          </cell>
        </row>
        <row r="434">
          <cell r="C434" t="str">
            <v>76.208.775-8</v>
          </cell>
          <cell r="D434">
            <v>159911605.26656908</v>
          </cell>
          <cell r="E434">
            <v>17767945.17075</v>
          </cell>
          <cell r="F434" t="str">
            <v>----</v>
          </cell>
        </row>
        <row r="435">
          <cell r="C435" t="str">
            <v>77.324.561-4</v>
          </cell>
          <cell r="D435">
            <v>166561901.38531777</v>
          </cell>
          <cell r="E435">
            <v>22714358.537800003</v>
          </cell>
          <cell r="F435" t="str">
            <v>----</v>
          </cell>
        </row>
        <row r="436">
          <cell r="C436" t="str">
            <v>76.738.520-K</v>
          </cell>
          <cell r="D436">
            <v>92261.014630742371</v>
          </cell>
          <cell r="E436">
            <v>98510205.884777054</v>
          </cell>
          <cell r="F436" t="str">
            <v>----</v>
          </cell>
        </row>
        <row r="437">
          <cell r="C437" t="str">
            <v>77.104.875-7</v>
          </cell>
          <cell r="D437" t="str">
            <v>----</v>
          </cell>
          <cell r="E437">
            <v>0</v>
          </cell>
          <cell r="F437" t="str">
            <v>----</v>
          </cell>
        </row>
        <row r="438">
          <cell r="C438" t="str">
            <v>77.501.276-5</v>
          </cell>
          <cell r="D438">
            <v>791940610.46818233</v>
          </cell>
          <cell r="E438">
            <v>60676918.390000001</v>
          </cell>
          <cell r="F438" t="str">
            <v>----</v>
          </cell>
        </row>
        <row r="439">
          <cell r="C439" t="str">
            <v>76.948.419-1</v>
          </cell>
          <cell r="D439">
            <v>308257980.30569404</v>
          </cell>
          <cell r="E439">
            <v>38027979.732880004</v>
          </cell>
          <cell r="F439" t="str">
            <v>----</v>
          </cell>
        </row>
        <row r="440">
          <cell r="C440" t="str">
            <v>77.285.437-4</v>
          </cell>
          <cell r="D440">
            <v>26746414.816368841</v>
          </cell>
          <cell r="E440" t="str">
            <v>----</v>
          </cell>
          <cell r="F440" t="str">
            <v>----</v>
          </cell>
        </row>
        <row r="441">
          <cell r="C441" t="str">
            <v>76.547.418-3</v>
          </cell>
          <cell r="D441">
            <v>307831875.75647259</v>
          </cell>
          <cell r="E441">
            <v>32498032.272599999</v>
          </cell>
          <cell r="F441" t="str">
            <v>----</v>
          </cell>
        </row>
        <row r="442">
          <cell r="C442" t="str">
            <v>77.060.669-1</v>
          </cell>
          <cell r="D442">
            <v>933671254.00789821</v>
          </cell>
          <cell r="E442">
            <v>107565803.553</v>
          </cell>
          <cell r="F442" t="str">
            <v>----</v>
          </cell>
        </row>
        <row r="443">
          <cell r="C443" t="str">
            <v>77.044.654-6</v>
          </cell>
          <cell r="D443">
            <v>517086807.91966265</v>
          </cell>
          <cell r="E443">
            <v>72992826.126200005</v>
          </cell>
          <cell r="F443" t="str">
            <v>----</v>
          </cell>
        </row>
        <row r="444">
          <cell r="C444" t="str">
            <v>76.863.481-5</v>
          </cell>
          <cell r="D444">
            <v>260605358.65601313</v>
          </cell>
          <cell r="E444">
            <v>38240532.388700001</v>
          </cell>
          <cell r="F444" t="str">
            <v>----</v>
          </cell>
        </row>
        <row r="445">
          <cell r="C445" t="str">
            <v>77.355.255-K</v>
          </cell>
          <cell r="D445">
            <v>812905667.1576643</v>
          </cell>
          <cell r="E445">
            <v>85598964.853499994</v>
          </cell>
          <cell r="F445" t="str">
            <v>----</v>
          </cell>
        </row>
        <row r="446">
          <cell r="C446" t="str">
            <v>76.210.842-9</v>
          </cell>
          <cell r="D446">
            <v>1241086099.8976123</v>
          </cell>
          <cell r="E446">
            <v>122707615.64061001</v>
          </cell>
          <cell r="F446" t="str">
            <v>----</v>
          </cell>
        </row>
        <row r="447">
          <cell r="C447" t="str">
            <v>77.060.673-K</v>
          </cell>
          <cell r="D447">
            <v>624286893.2484045</v>
          </cell>
          <cell r="E447">
            <v>99789744.291600004</v>
          </cell>
          <cell r="F447" t="str">
            <v>----</v>
          </cell>
        </row>
        <row r="448">
          <cell r="C448" t="str">
            <v>76.254.294-3</v>
          </cell>
          <cell r="D448">
            <v>0</v>
          </cell>
          <cell r="E448">
            <v>0</v>
          </cell>
          <cell r="F448" t="str">
            <v>----</v>
          </cell>
        </row>
        <row r="449">
          <cell r="C449" t="str">
            <v>76.389.157-7</v>
          </cell>
          <cell r="D449">
            <v>2174387985.5648074</v>
          </cell>
          <cell r="E449">
            <v>154398123.36646998</v>
          </cell>
          <cell r="F449" t="str">
            <v>----</v>
          </cell>
        </row>
        <row r="450">
          <cell r="C450" t="str">
            <v>77.011.978-2</v>
          </cell>
          <cell r="D450">
            <v>322811971.05405056</v>
          </cell>
          <cell r="E450">
            <v>41375673.284000002</v>
          </cell>
          <cell r="F450" t="str">
            <v>----</v>
          </cell>
        </row>
        <row r="451">
          <cell r="C451" t="str">
            <v>76.730.378-5</v>
          </cell>
          <cell r="D451" t="str">
            <v>----</v>
          </cell>
          <cell r="E451">
            <v>0</v>
          </cell>
          <cell r="F451" t="str">
            <v>----</v>
          </cell>
        </row>
        <row r="452">
          <cell r="C452" t="str">
            <v>76.618.669-6</v>
          </cell>
          <cell r="D452">
            <v>1030578608.0230731</v>
          </cell>
          <cell r="E452">
            <v>103903739.47480001</v>
          </cell>
          <cell r="F452" t="str">
            <v>----</v>
          </cell>
        </row>
        <row r="453">
          <cell r="C453" t="str">
            <v>76.519.771-6</v>
          </cell>
          <cell r="D453">
            <v>762514620.32522976</v>
          </cell>
          <cell r="E453">
            <v>88414042.937199995</v>
          </cell>
          <cell r="F453" t="str">
            <v>----</v>
          </cell>
        </row>
        <row r="454">
          <cell r="C454" t="str">
            <v>76.553.447-K</v>
          </cell>
          <cell r="D454">
            <v>540082517.7664783</v>
          </cell>
          <cell r="E454">
            <v>73678839.117049992</v>
          </cell>
          <cell r="F454" t="str">
            <v>----</v>
          </cell>
        </row>
        <row r="455">
          <cell r="C455" t="str">
            <v>77.088.094-7</v>
          </cell>
          <cell r="D455">
            <v>494061308.31441998</v>
          </cell>
          <cell r="E455">
            <v>53447595.123000003</v>
          </cell>
          <cell r="F455" t="str">
            <v>----</v>
          </cell>
        </row>
        <row r="456">
          <cell r="C456" t="str">
            <v>76.567.717-3</v>
          </cell>
          <cell r="D456">
            <v>0</v>
          </cell>
          <cell r="E456">
            <v>0</v>
          </cell>
          <cell r="F456" t="str">
            <v>----</v>
          </cell>
        </row>
        <row r="457">
          <cell r="C457" t="str">
            <v>76.805.352-9</v>
          </cell>
          <cell r="D457">
            <v>370129824.16208971</v>
          </cell>
          <cell r="E457">
            <v>40228088.771880001</v>
          </cell>
          <cell r="F457" t="str">
            <v>----</v>
          </cell>
        </row>
        <row r="458">
          <cell r="C458" t="str">
            <v>78.046.982-K</v>
          </cell>
          <cell r="D458">
            <v>210200986.99039713</v>
          </cell>
          <cell r="E458">
            <v>28272335.880999997</v>
          </cell>
          <cell r="F458" t="str">
            <v>----</v>
          </cell>
        </row>
        <row r="459">
          <cell r="C459" t="str">
            <v>77.088.006-8</v>
          </cell>
          <cell r="D459">
            <v>313080739.09891844</v>
          </cell>
          <cell r="E459">
            <v>33496286.883000001</v>
          </cell>
          <cell r="F459" t="str">
            <v>----</v>
          </cell>
        </row>
        <row r="460">
          <cell r="C460" t="str">
            <v>96.928.510-K</v>
          </cell>
          <cell r="D460">
            <v>510905938.65812212</v>
          </cell>
          <cell r="E460">
            <v>79869347.417069107</v>
          </cell>
          <cell r="F460">
            <v>112084387.28216314</v>
          </cell>
        </row>
        <row r="461">
          <cell r="C461" t="str">
            <v>76.462.043-7</v>
          </cell>
          <cell r="D461">
            <v>300207441.86170703</v>
          </cell>
          <cell r="E461">
            <v>26270901.380880002</v>
          </cell>
          <cell r="F461" t="str">
            <v>----</v>
          </cell>
        </row>
        <row r="462">
          <cell r="C462" t="str">
            <v>76.805.351-0</v>
          </cell>
          <cell r="D462">
            <v>353881745.44866329</v>
          </cell>
          <cell r="E462">
            <v>44955388.550319999</v>
          </cell>
          <cell r="F462" t="str">
            <v>----</v>
          </cell>
        </row>
        <row r="463">
          <cell r="C463" t="str">
            <v>76.281.947-3</v>
          </cell>
          <cell r="D463">
            <v>375392114.76482201</v>
          </cell>
          <cell r="E463">
            <v>35126350.093591928</v>
          </cell>
          <cell r="F463" t="str">
            <v>----</v>
          </cell>
        </row>
        <row r="464">
          <cell r="C464" t="str">
            <v>77.223.374-4</v>
          </cell>
          <cell r="D464">
            <v>896041762.21087265</v>
          </cell>
          <cell r="E464">
            <v>105522011.86739001</v>
          </cell>
          <cell r="F464" t="str">
            <v>----</v>
          </cell>
        </row>
        <row r="465">
          <cell r="C465" t="str">
            <v>77.262.075-6</v>
          </cell>
          <cell r="D465">
            <v>875158303.03683925</v>
          </cell>
          <cell r="E465">
            <v>48742585.284999996</v>
          </cell>
          <cell r="F465" t="str">
            <v>----</v>
          </cell>
        </row>
        <row r="466">
          <cell r="C466" t="str">
            <v>77.101.958-7</v>
          </cell>
          <cell r="D466">
            <v>279879917.47063094</v>
          </cell>
          <cell r="E466">
            <v>33746581.970500007</v>
          </cell>
          <cell r="F466" t="str">
            <v>----</v>
          </cell>
        </row>
        <row r="467">
          <cell r="C467" t="str">
            <v>76.284.911-9</v>
          </cell>
          <cell r="D467">
            <v>219962364.40940815</v>
          </cell>
          <cell r="E467">
            <v>13517759.457279999</v>
          </cell>
          <cell r="F467" t="str">
            <v>----</v>
          </cell>
        </row>
        <row r="468">
          <cell r="C468" t="str">
            <v>95.177.000-0</v>
          </cell>
          <cell r="D468">
            <v>510711845.92174858</v>
          </cell>
          <cell r="E468">
            <v>131331719.03279999</v>
          </cell>
          <cell r="F468" t="str">
            <v>----</v>
          </cell>
        </row>
        <row r="469">
          <cell r="C469" t="str">
            <v>77.073.157-7</v>
          </cell>
          <cell r="D469">
            <v>11189148.368969999</v>
          </cell>
          <cell r="E469" t="str">
            <v>----</v>
          </cell>
          <cell r="F469" t="str">
            <v>----</v>
          </cell>
        </row>
        <row r="470">
          <cell r="C470" t="str">
            <v>77.096.337-0</v>
          </cell>
          <cell r="D470">
            <v>61585997.728359997</v>
          </cell>
          <cell r="E470">
            <v>2836921.56</v>
          </cell>
          <cell r="F470" t="str">
            <v>----</v>
          </cell>
        </row>
        <row r="471">
          <cell r="C471" t="str">
            <v>76.178.599-0</v>
          </cell>
          <cell r="D471">
            <v>-98064962.696618438</v>
          </cell>
          <cell r="E471">
            <v>1418144740.832099</v>
          </cell>
          <cell r="F471" t="str">
            <v>----</v>
          </cell>
        </row>
        <row r="472">
          <cell r="C472" t="str">
            <v>76.284.294-7</v>
          </cell>
          <cell r="D472">
            <v>3182094299.8161945</v>
          </cell>
          <cell r="E472">
            <v>13191346153.37956</v>
          </cell>
          <cell r="F472" t="str">
            <v>----</v>
          </cell>
        </row>
        <row r="473">
          <cell r="C473" t="str">
            <v>76.515.883-4</v>
          </cell>
          <cell r="D473">
            <v>241629988.23572528</v>
          </cell>
          <cell r="E473">
            <v>25983413.669200003</v>
          </cell>
          <cell r="F473" t="str">
            <v>----</v>
          </cell>
        </row>
        <row r="474">
          <cell r="C474" t="str">
            <v>77.298.972-5</v>
          </cell>
          <cell r="D474" t="str">
            <v>----</v>
          </cell>
          <cell r="E474">
            <v>0</v>
          </cell>
          <cell r="F474" t="str">
            <v>----</v>
          </cell>
        </row>
        <row r="475">
          <cell r="C475" t="str">
            <v>76.792.807-6</v>
          </cell>
          <cell r="D475">
            <v>266807311.8643859</v>
          </cell>
          <cell r="E475">
            <v>29930612.362500001</v>
          </cell>
          <cell r="F475" t="str">
            <v>----</v>
          </cell>
        </row>
        <row r="476">
          <cell r="C476" t="str">
            <v>76.247.976-1</v>
          </cell>
          <cell r="D476">
            <v>-0.99447127745952457</v>
          </cell>
          <cell r="E476">
            <v>717733873.59923613</v>
          </cell>
          <cell r="F476" t="str">
            <v>----</v>
          </cell>
        </row>
        <row r="477">
          <cell r="C477" t="str">
            <v>77.218.608-8</v>
          </cell>
          <cell r="D477">
            <v>1293936563.0470905</v>
          </cell>
          <cell r="E477">
            <v>135840918.50839999</v>
          </cell>
          <cell r="F477" t="str">
            <v>----</v>
          </cell>
        </row>
        <row r="478">
          <cell r="C478" t="str">
            <v>76.248.798-5</v>
          </cell>
          <cell r="D478">
            <v>9914659.4843664989</v>
          </cell>
          <cell r="E478">
            <v>15886360.74168</v>
          </cell>
          <cell r="F478" t="str">
            <v>----</v>
          </cell>
        </row>
        <row r="479">
          <cell r="C479" t="str">
            <v>76.472.359-7</v>
          </cell>
          <cell r="D479">
            <v>291258427.74774736</v>
          </cell>
          <cell r="E479">
            <v>136482175.01719999</v>
          </cell>
          <cell r="F479" t="str">
            <v>----</v>
          </cell>
        </row>
        <row r="480">
          <cell r="C480" t="str">
            <v>76.306.881-1</v>
          </cell>
          <cell r="D480">
            <v>29359218.038947023</v>
          </cell>
          <cell r="E480">
            <v>43448033.166090004</v>
          </cell>
          <cell r="F480" t="str">
            <v>----</v>
          </cell>
        </row>
        <row r="481">
          <cell r="C481" t="str">
            <v>76.228.787-0</v>
          </cell>
          <cell r="D481">
            <v>0</v>
          </cell>
          <cell r="E481">
            <v>0</v>
          </cell>
          <cell r="F481" t="str">
            <v>----</v>
          </cell>
        </row>
        <row r="482">
          <cell r="C482" t="str">
            <v>76.957.549-9</v>
          </cell>
          <cell r="D482">
            <v>435767951.98742628</v>
          </cell>
          <cell r="E482">
            <v>57237312.397960007</v>
          </cell>
          <cell r="F482" t="str">
            <v>----</v>
          </cell>
        </row>
        <row r="483">
          <cell r="C483" t="str">
            <v>76.429.813-6</v>
          </cell>
          <cell r="D483">
            <v>62469375.156798504</v>
          </cell>
          <cell r="E483" t="str">
            <v>----</v>
          </cell>
          <cell r="F483" t="str">
            <v>----</v>
          </cell>
        </row>
        <row r="484">
          <cell r="C484" t="str">
            <v>76.515.795-1</v>
          </cell>
          <cell r="D484">
            <v>253536524.67326432</v>
          </cell>
          <cell r="E484">
            <v>32773773.379399996</v>
          </cell>
          <cell r="F484" t="str">
            <v>----</v>
          </cell>
        </row>
        <row r="485">
          <cell r="C485" t="str">
            <v>77.044.754-2</v>
          </cell>
          <cell r="D485">
            <v>278569525.44845897</v>
          </cell>
          <cell r="E485">
            <v>25721949.346899997</v>
          </cell>
          <cell r="F485" t="str">
            <v>----</v>
          </cell>
        </row>
        <row r="486">
          <cell r="C486" t="str">
            <v>76.522.004-1</v>
          </cell>
          <cell r="D486">
            <v>240513553.64632538</v>
          </cell>
          <cell r="E486">
            <v>28474375.728560001</v>
          </cell>
          <cell r="F486" t="str">
            <v>----</v>
          </cell>
        </row>
        <row r="487">
          <cell r="C487" t="str">
            <v>76.319.477-9</v>
          </cell>
          <cell r="D487">
            <v>-6734553752.9289541</v>
          </cell>
          <cell r="E487">
            <v>2438622392.6609354</v>
          </cell>
          <cell r="F487">
            <v>637866625.03009295</v>
          </cell>
        </row>
        <row r="488">
          <cell r="C488" t="str">
            <v>77.470.427-2</v>
          </cell>
          <cell r="D488">
            <v>6875909.2810899988</v>
          </cell>
          <cell r="E488" t="str">
            <v>----</v>
          </cell>
          <cell r="F488" t="str">
            <v>----</v>
          </cell>
        </row>
        <row r="489">
          <cell r="C489" t="str">
            <v>80.203.400-8</v>
          </cell>
          <cell r="D489">
            <v>97946754.536641508</v>
          </cell>
          <cell r="E489">
            <v>11282344.6976</v>
          </cell>
          <cell r="F489" t="str">
            <v>----</v>
          </cell>
        </row>
        <row r="490">
          <cell r="C490" t="str">
            <v>76.972.535-0</v>
          </cell>
          <cell r="D490">
            <v>1117290994.8547921</v>
          </cell>
          <cell r="E490">
            <v>121898068.6552</v>
          </cell>
          <cell r="F490" t="str">
            <v>----</v>
          </cell>
        </row>
        <row r="491">
          <cell r="C491" t="str">
            <v>77.044.758-5</v>
          </cell>
          <cell r="D491">
            <v>960990625.28302765</v>
          </cell>
          <cell r="E491">
            <v>104271824.25399999</v>
          </cell>
          <cell r="F491" t="str">
            <v>----</v>
          </cell>
        </row>
        <row r="492">
          <cell r="C492" t="str">
            <v>76.055.136-8</v>
          </cell>
          <cell r="D492">
            <v>327475148.15682316</v>
          </cell>
          <cell r="E492">
            <v>194640814.38360003</v>
          </cell>
          <cell r="F492" t="str">
            <v>----</v>
          </cell>
        </row>
        <row r="493">
          <cell r="C493" t="str">
            <v>77.379.321-2</v>
          </cell>
          <cell r="D493" t="str">
            <v>----</v>
          </cell>
          <cell r="E493">
            <v>21061368.867199998</v>
          </cell>
          <cell r="F493" t="str">
            <v>----</v>
          </cell>
        </row>
        <row r="494">
          <cell r="C494" t="str">
            <v>77.029.455-K</v>
          </cell>
          <cell r="D494">
            <v>586710126.02197504</v>
          </cell>
          <cell r="E494">
            <v>80391675.305869997</v>
          </cell>
          <cell r="F494" t="str">
            <v>----</v>
          </cell>
        </row>
        <row r="495">
          <cell r="C495" t="str">
            <v>76.888.367-K</v>
          </cell>
          <cell r="D495">
            <v>400938544.89811862</v>
          </cell>
          <cell r="E495">
            <v>47241736.960999995</v>
          </cell>
          <cell r="F495" t="str">
            <v>----</v>
          </cell>
        </row>
        <row r="496">
          <cell r="C496" t="str">
            <v>76.188.603-7</v>
          </cell>
          <cell r="D496">
            <v>-540.65845281860675</v>
          </cell>
          <cell r="E496">
            <v>9883966.8146499991</v>
          </cell>
          <cell r="F496" t="str">
            <v>----</v>
          </cell>
        </row>
        <row r="497">
          <cell r="C497" t="str">
            <v>76.102.539-2</v>
          </cell>
          <cell r="D497">
            <v>0</v>
          </cell>
          <cell r="E497">
            <v>0</v>
          </cell>
          <cell r="F497" t="str">
            <v>----</v>
          </cell>
        </row>
        <row r="498">
          <cell r="C498" t="str">
            <v>77.981.363-0</v>
          </cell>
          <cell r="D498">
            <v>333978.10511</v>
          </cell>
          <cell r="E498" t="str">
            <v>----</v>
          </cell>
          <cell r="F498" t="str">
            <v>----</v>
          </cell>
        </row>
        <row r="499">
          <cell r="C499" t="str">
            <v>76.450.335-K</v>
          </cell>
          <cell r="D499">
            <v>247046650.91876614</v>
          </cell>
          <cell r="E499">
            <v>24355109.538320001</v>
          </cell>
          <cell r="F499" t="str">
            <v>----</v>
          </cell>
        </row>
        <row r="500">
          <cell r="C500" t="str">
            <v>76.905.638-6</v>
          </cell>
          <cell r="D500">
            <v>643336355.58252025</v>
          </cell>
          <cell r="E500">
            <v>74439541.774800017</v>
          </cell>
          <cell r="F500" t="str">
            <v>----</v>
          </cell>
        </row>
        <row r="501">
          <cell r="C501" t="str">
            <v>76.780.277-3</v>
          </cell>
          <cell r="D501">
            <v>901879176.40895438</v>
          </cell>
          <cell r="E501">
            <v>116884281.2536</v>
          </cell>
          <cell r="F501" t="str">
            <v>----</v>
          </cell>
        </row>
        <row r="502">
          <cell r="C502" t="str">
            <v>77.101.924-2</v>
          </cell>
          <cell r="D502">
            <v>498208326.15326476</v>
          </cell>
          <cell r="E502">
            <v>52852552.833540007</v>
          </cell>
          <cell r="F502" t="str">
            <v>----</v>
          </cell>
        </row>
        <row r="503">
          <cell r="C503" t="str">
            <v>77.101.692-8</v>
          </cell>
          <cell r="D503" t="str">
            <v>----</v>
          </cell>
          <cell r="E503">
            <v>0</v>
          </cell>
          <cell r="F503" t="str">
            <v>----</v>
          </cell>
        </row>
        <row r="504">
          <cell r="C504" t="str">
            <v>76.868.991-1</v>
          </cell>
          <cell r="D504">
            <v>-16002150.347123265</v>
          </cell>
          <cell r="E504">
            <v>607078025.56819999</v>
          </cell>
          <cell r="F504" t="str">
            <v>----</v>
          </cell>
        </row>
        <row r="505">
          <cell r="C505" t="str">
            <v>76.686.377-9</v>
          </cell>
          <cell r="D505">
            <v>9677725.6682476923</v>
          </cell>
          <cell r="E505">
            <v>2319457.5001999997</v>
          </cell>
          <cell r="F505" t="str">
            <v>----</v>
          </cell>
        </row>
        <row r="506">
          <cell r="C506" t="str">
            <v>77.048.084-1</v>
          </cell>
          <cell r="D506">
            <v>21185767.216559999</v>
          </cell>
          <cell r="E506">
            <v>2105124.6710000001</v>
          </cell>
          <cell r="F506" t="str">
            <v>----</v>
          </cell>
        </row>
        <row r="507">
          <cell r="C507" t="str">
            <v>77.018.086-4</v>
          </cell>
          <cell r="D507">
            <v>396855567.15325606</v>
          </cell>
          <cell r="E507">
            <v>47262978.151599996</v>
          </cell>
          <cell r="F507" t="str">
            <v>----</v>
          </cell>
        </row>
        <row r="508">
          <cell r="C508" t="str">
            <v>76.761.555-8</v>
          </cell>
          <cell r="D508">
            <v>5714196.4499899996</v>
          </cell>
          <cell r="E508">
            <v>177754030.32492</v>
          </cell>
          <cell r="F508" t="str">
            <v>----</v>
          </cell>
        </row>
        <row r="509">
          <cell r="C509" t="str">
            <v>76.079.669-7</v>
          </cell>
          <cell r="D509">
            <v>-22360596.242920004</v>
          </cell>
          <cell r="E509" t="str">
            <v>----</v>
          </cell>
          <cell r="F509" t="str">
            <v>----</v>
          </cell>
        </row>
        <row r="510">
          <cell r="C510" t="str">
            <v>89.468.900-5</v>
          </cell>
          <cell r="D510">
            <v>-229092993.77030003</v>
          </cell>
          <cell r="E510" t="str">
            <v>----</v>
          </cell>
          <cell r="F510" t="str">
            <v>----</v>
          </cell>
        </row>
        <row r="511">
          <cell r="C511" t="str">
            <v>79.587.210-8</v>
          </cell>
          <cell r="D511">
            <v>1802606875.1306961</v>
          </cell>
          <cell r="E511">
            <v>-483228425.98905128</v>
          </cell>
          <cell r="F511" t="str">
            <v>----</v>
          </cell>
        </row>
        <row r="512">
          <cell r="C512" t="str">
            <v>86.542.100-1</v>
          </cell>
          <cell r="D512">
            <v>-1.2000128626823425E-3</v>
          </cell>
          <cell r="E512" t="str">
            <v>----</v>
          </cell>
          <cell r="F512" t="str">
            <v>----</v>
          </cell>
        </row>
        <row r="513">
          <cell r="C513" t="str">
            <v>76.470.281-6</v>
          </cell>
          <cell r="D513">
            <v>643571504.54251242</v>
          </cell>
          <cell r="E513">
            <v>95186710.780279994</v>
          </cell>
          <cell r="F513" t="str">
            <v>----</v>
          </cell>
        </row>
        <row r="514">
          <cell r="C514" t="str">
            <v>77.088.018-1</v>
          </cell>
          <cell r="D514" t="str">
            <v>----</v>
          </cell>
          <cell r="E514">
            <v>0</v>
          </cell>
          <cell r="F514" t="str">
            <v>----</v>
          </cell>
        </row>
        <row r="515">
          <cell r="C515" t="str">
            <v>76.729.924-9</v>
          </cell>
          <cell r="D515">
            <v>316378532.04709941</v>
          </cell>
          <cell r="E515">
            <v>35886722.039039999</v>
          </cell>
          <cell r="F515" t="str">
            <v>----</v>
          </cell>
        </row>
        <row r="516">
          <cell r="C516" t="str">
            <v>76.019.239-2</v>
          </cell>
          <cell r="D516">
            <v>-1199871.2066808045</v>
          </cell>
          <cell r="E516">
            <v>803496932.64004147</v>
          </cell>
          <cell r="F516" t="str">
            <v>----</v>
          </cell>
        </row>
        <row r="517">
          <cell r="C517" t="str">
            <v>76.879.476-6</v>
          </cell>
          <cell r="D517">
            <v>824301332.63590264</v>
          </cell>
          <cell r="E517">
            <v>101507499.234</v>
          </cell>
          <cell r="F517" t="str">
            <v>----</v>
          </cell>
        </row>
        <row r="518">
          <cell r="C518" t="str">
            <v>76.939.909-7</v>
          </cell>
          <cell r="D518">
            <v>296027223.8045342</v>
          </cell>
          <cell r="E518">
            <v>24669042.818399999</v>
          </cell>
          <cell r="F518" t="str">
            <v>----</v>
          </cell>
        </row>
        <row r="519">
          <cell r="C519" t="str">
            <v>76.864.166-8</v>
          </cell>
          <cell r="D519">
            <v>174088188.2554</v>
          </cell>
          <cell r="E519">
            <v>25498986.644000001</v>
          </cell>
          <cell r="F519" t="str">
            <v>----</v>
          </cell>
        </row>
        <row r="520">
          <cell r="C520" t="str">
            <v>76.880.902-K</v>
          </cell>
          <cell r="D520">
            <v>380988001.59782606</v>
          </cell>
          <cell r="E520">
            <v>25570411.512000002</v>
          </cell>
          <cell r="F520" t="str">
            <v>----</v>
          </cell>
        </row>
        <row r="521">
          <cell r="C521" t="str">
            <v>77.677.158-9</v>
          </cell>
          <cell r="D521">
            <v>27501266.829442691</v>
          </cell>
          <cell r="E521">
            <v>158291458.46483999</v>
          </cell>
          <cell r="F521" t="str">
            <v>----</v>
          </cell>
        </row>
        <row r="522">
          <cell r="C522" t="str">
            <v>77.081.321-2</v>
          </cell>
          <cell r="D522">
            <v>-7428424123.9902248</v>
          </cell>
          <cell r="E522">
            <v>-1389740449.0849862</v>
          </cell>
          <cell r="F522">
            <v>432752604.87208009</v>
          </cell>
        </row>
        <row r="523">
          <cell r="C523" t="str">
            <v>76.112.774-8</v>
          </cell>
          <cell r="D523">
            <v>1555484315.1532772</v>
          </cell>
          <cell r="E523">
            <v>-305954168.91164136</v>
          </cell>
          <cell r="F523">
            <v>170835568.48416671</v>
          </cell>
        </row>
        <row r="524">
          <cell r="C524" t="str">
            <v>76.477.299-7</v>
          </cell>
          <cell r="D524">
            <v>746507536.01093531</v>
          </cell>
          <cell r="E524">
            <v>81914909.023400009</v>
          </cell>
          <cell r="F524" t="str">
            <v>----</v>
          </cell>
        </row>
        <row r="525">
          <cell r="C525" t="str">
            <v>77.084.913-6</v>
          </cell>
          <cell r="D525">
            <v>10786010.66461</v>
          </cell>
          <cell r="E525" t="str">
            <v>----</v>
          </cell>
          <cell r="F525" t="str">
            <v>----</v>
          </cell>
        </row>
        <row r="526">
          <cell r="C526" t="str">
            <v>77.202.668-4</v>
          </cell>
          <cell r="D526" t="str">
            <v>----</v>
          </cell>
          <cell r="E526">
            <v>0</v>
          </cell>
          <cell r="F526" t="str">
            <v>----</v>
          </cell>
        </row>
        <row r="527">
          <cell r="C527" t="str">
            <v>76.858.530-K</v>
          </cell>
          <cell r="D527">
            <v>3440416398.607049</v>
          </cell>
          <cell r="E527">
            <v>220283415.4669441</v>
          </cell>
          <cell r="F527">
            <v>125025881.27010512</v>
          </cell>
        </row>
        <row r="528">
          <cell r="C528" t="str">
            <v>76.919.070-8</v>
          </cell>
          <cell r="D528">
            <v>-2423902963.2787991</v>
          </cell>
          <cell r="E528">
            <v>-968015981.31062865</v>
          </cell>
          <cell r="F528">
            <v>256698172.02373293</v>
          </cell>
        </row>
        <row r="529">
          <cell r="C529" t="str">
            <v>77.542.606-3</v>
          </cell>
          <cell r="D529">
            <v>5234278909.4674969</v>
          </cell>
          <cell r="E529">
            <v>612986473.29659998</v>
          </cell>
          <cell r="F529" t="str">
            <v>----</v>
          </cell>
        </row>
        <row r="530">
          <cell r="C530" t="str">
            <v>77.142.141-5</v>
          </cell>
          <cell r="D530">
            <v>3128189190.1683826</v>
          </cell>
          <cell r="E530">
            <v>307277299.96060002</v>
          </cell>
          <cell r="F530" t="str">
            <v>----</v>
          </cell>
        </row>
        <row r="531">
          <cell r="C531" t="str">
            <v>76.265.287-0</v>
          </cell>
          <cell r="D531">
            <v>296944320.71848267</v>
          </cell>
          <cell r="E531">
            <v>2734473987.3665776</v>
          </cell>
          <cell r="F531" t="str">
            <v>----</v>
          </cell>
        </row>
        <row r="532">
          <cell r="C532" t="str">
            <v>76.045.612-8</v>
          </cell>
          <cell r="D532">
            <v>389665320.59171236</v>
          </cell>
          <cell r="E532">
            <v>665007070.10895836</v>
          </cell>
          <cell r="F532" t="str">
            <v>----</v>
          </cell>
        </row>
        <row r="533">
          <cell r="C533" t="str">
            <v>77.009.353-8</v>
          </cell>
          <cell r="D533">
            <v>0</v>
          </cell>
          <cell r="E533">
            <v>4379795.4505105317</v>
          </cell>
          <cell r="F533" t="str">
            <v>----</v>
          </cell>
        </row>
        <row r="534">
          <cell r="C534" t="str">
            <v>76.911.689-3</v>
          </cell>
          <cell r="D534">
            <v>315075634.12477022</v>
          </cell>
          <cell r="E534">
            <v>34846685.932000004</v>
          </cell>
          <cell r="F534" t="str">
            <v>----</v>
          </cell>
        </row>
        <row r="535">
          <cell r="C535" t="str">
            <v>76.266.261-2</v>
          </cell>
          <cell r="D535">
            <v>0</v>
          </cell>
          <cell r="E535">
            <v>79609331.978</v>
          </cell>
          <cell r="F535" t="str">
            <v>----</v>
          </cell>
        </row>
        <row r="536">
          <cell r="C536" t="str">
            <v>77.102.045-3</v>
          </cell>
          <cell r="D536">
            <v>375828819.11436003</v>
          </cell>
          <cell r="E536">
            <v>33555271.458000004</v>
          </cell>
          <cell r="F536" t="str">
            <v>----</v>
          </cell>
        </row>
        <row r="537">
          <cell r="C537" t="str">
            <v>96.827.870-3</v>
          </cell>
          <cell r="D537">
            <v>-969241807.91503167</v>
          </cell>
          <cell r="E537">
            <v>-165933656.41434324</v>
          </cell>
          <cell r="F537">
            <v>65657880.930382505</v>
          </cell>
        </row>
        <row r="538">
          <cell r="C538" t="str">
            <v>77.053.873-4</v>
          </cell>
          <cell r="D538">
            <v>-4211265270.7394924</v>
          </cell>
          <cell r="E538">
            <v>-712368893.02671087</v>
          </cell>
          <cell r="F538">
            <v>465818994.66371888</v>
          </cell>
        </row>
        <row r="539">
          <cell r="C539" t="str">
            <v>77.894.990-3</v>
          </cell>
          <cell r="D539">
            <v>100685833.58312169</v>
          </cell>
          <cell r="E539" t="str">
            <v>----</v>
          </cell>
          <cell r="F539" t="str">
            <v>----</v>
          </cell>
        </row>
        <row r="540">
          <cell r="C540" t="str">
            <v>76.060.441-0</v>
          </cell>
          <cell r="D540">
            <v>16031812082.911907</v>
          </cell>
          <cell r="E540">
            <v>8492260639.7778006</v>
          </cell>
          <cell r="F540" t="str">
            <v>----</v>
          </cell>
        </row>
        <row r="541">
          <cell r="C541" t="str">
            <v>77.150.881-2</v>
          </cell>
          <cell r="D541">
            <v>42006691.548659995</v>
          </cell>
          <cell r="E541" t="str">
            <v>----</v>
          </cell>
          <cell r="F541" t="str">
            <v>----</v>
          </cell>
        </row>
        <row r="542">
          <cell r="C542" t="str">
            <v>77.057.525-7</v>
          </cell>
          <cell r="D542">
            <v>4804434.7815699996</v>
          </cell>
          <cell r="E542">
            <v>4501791.6900000004</v>
          </cell>
          <cell r="F542" t="str">
            <v>----</v>
          </cell>
        </row>
        <row r="543">
          <cell r="C543" t="str">
            <v>76.967.835-2</v>
          </cell>
          <cell r="D543">
            <v>1055302394.8009226</v>
          </cell>
          <cell r="E543">
            <v>111257610.96920002</v>
          </cell>
          <cell r="F543" t="str">
            <v>----</v>
          </cell>
        </row>
        <row r="544">
          <cell r="C544" t="str">
            <v>77.275.157-5</v>
          </cell>
          <cell r="D544">
            <v>308312041.26126689</v>
          </cell>
          <cell r="E544">
            <v>37931894.415600002</v>
          </cell>
          <cell r="F544" t="str">
            <v>----</v>
          </cell>
        </row>
        <row r="545">
          <cell r="C545" t="str">
            <v>96.990.040-8</v>
          </cell>
          <cell r="D545">
            <v>25936885789.979095</v>
          </cell>
          <cell r="E545">
            <v>-103533875.78379165</v>
          </cell>
          <cell r="F545">
            <v>3143868.2031357968</v>
          </cell>
        </row>
        <row r="546">
          <cell r="C546" t="str">
            <v>77.898.543-8</v>
          </cell>
          <cell r="D546">
            <v>4396731110.997694</v>
          </cell>
          <cell r="E546">
            <v>523994600.26060003</v>
          </cell>
          <cell r="F546" t="str">
            <v>----</v>
          </cell>
        </row>
        <row r="547">
          <cell r="C547" t="str">
            <v>76.618.685-8</v>
          </cell>
          <cell r="D547">
            <v>1341360550.8019955</v>
          </cell>
          <cell r="E547">
            <v>146308773.99040002</v>
          </cell>
          <cell r="F547" t="str">
            <v>----</v>
          </cell>
        </row>
        <row r="548">
          <cell r="C548" t="str">
            <v>76.585.842-9</v>
          </cell>
          <cell r="D548">
            <v>-1273705.1126331086</v>
          </cell>
          <cell r="E548">
            <v>80882111.281980008</v>
          </cell>
          <cell r="F548" t="str">
            <v>----</v>
          </cell>
        </row>
        <row r="549">
          <cell r="C549" t="str">
            <v>77.088.011-4</v>
          </cell>
          <cell r="D549">
            <v>303637136.07581758</v>
          </cell>
          <cell r="E549">
            <v>32998069.568400003</v>
          </cell>
          <cell r="F549" t="str">
            <v>----</v>
          </cell>
        </row>
        <row r="550">
          <cell r="C550" t="str">
            <v>76.284.903-8</v>
          </cell>
          <cell r="D550">
            <v>238222797.25912955</v>
          </cell>
          <cell r="E550">
            <v>25565516.737920001</v>
          </cell>
          <cell r="F550" t="str">
            <v>----</v>
          </cell>
        </row>
        <row r="551">
          <cell r="C551" t="str">
            <v>76.727.049-6</v>
          </cell>
          <cell r="D551">
            <v>145050959.19836658</v>
          </cell>
          <cell r="E551">
            <v>31683293.546399996</v>
          </cell>
          <cell r="F551" t="str">
            <v>----</v>
          </cell>
        </row>
        <row r="552">
          <cell r="C552" t="str">
            <v>77.359.447-3</v>
          </cell>
          <cell r="D552">
            <v>287182652.33785635</v>
          </cell>
          <cell r="E552">
            <v>30881462.694000002</v>
          </cell>
          <cell r="F552" t="str">
            <v>----</v>
          </cell>
        </row>
        <row r="553">
          <cell r="C553" t="str">
            <v>76.188.406-9</v>
          </cell>
          <cell r="D553">
            <v>6650576655.9479637</v>
          </cell>
          <cell r="E553" t="str">
            <v>----</v>
          </cell>
          <cell r="F553" t="str">
            <v>----</v>
          </cell>
        </row>
        <row r="554">
          <cell r="C554" t="str">
            <v>77.367.441-8</v>
          </cell>
          <cell r="D554">
            <v>306813410.44794643</v>
          </cell>
          <cell r="E554">
            <v>30425661.332800005</v>
          </cell>
          <cell r="F554" t="str">
            <v>----</v>
          </cell>
        </row>
        <row r="555">
          <cell r="C555" t="str">
            <v>77.190.659-1</v>
          </cell>
          <cell r="D555" t="str">
            <v>----</v>
          </cell>
          <cell r="E555">
            <v>0</v>
          </cell>
          <cell r="F555" t="str">
            <v>----</v>
          </cell>
        </row>
        <row r="556">
          <cell r="C556" t="str">
            <v>76.939.915-1</v>
          </cell>
          <cell r="D556">
            <v>1021155013.543278</v>
          </cell>
          <cell r="E556">
            <v>145317286.35080001</v>
          </cell>
          <cell r="F556" t="str">
            <v>----</v>
          </cell>
        </row>
        <row r="557">
          <cell r="C557" t="str">
            <v>76.871.329-4</v>
          </cell>
          <cell r="D557">
            <v>726106162.10291386</v>
          </cell>
          <cell r="E557">
            <v>107474514.31999999</v>
          </cell>
          <cell r="F557" t="str">
            <v>----</v>
          </cell>
        </row>
        <row r="558">
          <cell r="C558" t="str">
            <v>76.879.366-2</v>
          </cell>
          <cell r="D558">
            <v>266837765.24489933</v>
          </cell>
          <cell r="E558">
            <v>33805115.139399998</v>
          </cell>
          <cell r="F558" t="str">
            <v>----</v>
          </cell>
        </row>
        <row r="559">
          <cell r="C559" t="str">
            <v>77.465.291-4</v>
          </cell>
          <cell r="D559">
            <v>27353843.297009997</v>
          </cell>
          <cell r="E559">
            <v>7110810.7139999997</v>
          </cell>
          <cell r="F559">
            <v>32.844199411770276</v>
          </cell>
        </row>
        <row r="560">
          <cell r="C560" t="str">
            <v>77.023.431-K</v>
          </cell>
          <cell r="D560">
            <v>894799062.84240639</v>
          </cell>
          <cell r="E560">
            <v>102478293.29040001</v>
          </cell>
          <cell r="F560" t="str">
            <v>----</v>
          </cell>
        </row>
        <row r="561">
          <cell r="C561" t="str">
            <v>77.324.562-2</v>
          </cell>
          <cell r="D561">
            <v>165526271.3329857</v>
          </cell>
          <cell r="E561">
            <v>371273331.78400004</v>
          </cell>
          <cell r="F561" t="str">
            <v>----</v>
          </cell>
        </row>
        <row r="562">
          <cell r="C562" t="str">
            <v>76.891.081-2</v>
          </cell>
          <cell r="D562">
            <v>200224347.48069549</v>
          </cell>
          <cell r="E562">
            <v>26343935.462740004</v>
          </cell>
          <cell r="F562" t="str">
            <v>----</v>
          </cell>
        </row>
        <row r="563">
          <cell r="C563" t="str">
            <v>76.967.849-2</v>
          </cell>
          <cell r="D563">
            <v>285592747.14531112</v>
          </cell>
          <cell r="E563">
            <v>35783729.429799996</v>
          </cell>
          <cell r="F563" t="str">
            <v>----</v>
          </cell>
        </row>
        <row r="564">
          <cell r="C564" t="str">
            <v>77.450.375-7</v>
          </cell>
          <cell r="D564">
            <v>616048249.90886343</v>
          </cell>
          <cell r="E564">
            <v>93820540.267999992</v>
          </cell>
          <cell r="F564" t="str">
            <v>----</v>
          </cell>
        </row>
        <row r="565">
          <cell r="C565" t="str">
            <v>77.262.079-9</v>
          </cell>
          <cell r="D565">
            <v>1096867937.337173</v>
          </cell>
          <cell r="E565">
            <v>124566874.4218</v>
          </cell>
          <cell r="F565" t="str">
            <v>----</v>
          </cell>
        </row>
        <row r="566">
          <cell r="C566" t="str">
            <v>76.871.339-1</v>
          </cell>
          <cell r="D566">
            <v>319084643.93463004</v>
          </cell>
          <cell r="E566">
            <v>34043793.909000002</v>
          </cell>
          <cell r="F566" t="str">
            <v>----</v>
          </cell>
        </row>
        <row r="567">
          <cell r="C567" t="str">
            <v>77.324.643-2</v>
          </cell>
          <cell r="D567">
            <v>248015159.08793676</v>
          </cell>
          <cell r="E567" t="str">
            <v>----</v>
          </cell>
          <cell r="F567" t="str">
            <v>----</v>
          </cell>
        </row>
        <row r="568">
          <cell r="C568" t="str">
            <v>76.939.913-5</v>
          </cell>
          <cell r="D568">
            <v>521405486.62767327</v>
          </cell>
          <cell r="E568">
            <v>69175871.118000001</v>
          </cell>
          <cell r="F568" t="str">
            <v>----</v>
          </cell>
        </row>
        <row r="569">
          <cell r="C569" t="str">
            <v>76.852.769-5</v>
          </cell>
          <cell r="D569">
            <v>12116034233.918686</v>
          </cell>
          <cell r="E569">
            <v>2450652480.7828999</v>
          </cell>
          <cell r="F569" t="str">
            <v>----</v>
          </cell>
        </row>
        <row r="570">
          <cell r="C570" t="str">
            <v>76.416.891-7</v>
          </cell>
          <cell r="D570">
            <v>236472871.38332236</v>
          </cell>
          <cell r="E570">
            <v>-1582155.2426427663</v>
          </cell>
          <cell r="F570">
            <v>5047447.2220055424</v>
          </cell>
        </row>
        <row r="571">
          <cell r="C571" t="str">
            <v>76.383.031-4</v>
          </cell>
          <cell r="D571">
            <v>180503163.68177423</v>
          </cell>
          <cell r="E571">
            <v>27876625.21356</v>
          </cell>
          <cell r="F571" t="str">
            <v>----</v>
          </cell>
        </row>
        <row r="572">
          <cell r="C572" t="str">
            <v>76.936.976-7</v>
          </cell>
          <cell r="D572">
            <v>243253264.09472662</v>
          </cell>
          <cell r="E572">
            <v>33068726.403009996</v>
          </cell>
          <cell r="F572" t="str">
            <v>----</v>
          </cell>
        </row>
        <row r="573">
          <cell r="C573" t="str">
            <v>77.324.535-5</v>
          </cell>
          <cell r="D573">
            <v>253223591.02882221</v>
          </cell>
          <cell r="E573">
            <v>33570712.583499998</v>
          </cell>
          <cell r="F573" t="str">
            <v>----</v>
          </cell>
        </row>
        <row r="574">
          <cell r="C574" t="str">
            <v>76.795.518-9</v>
          </cell>
          <cell r="D574">
            <v>164676829.42930219</v>
          </cell>
          <cell r="E574">
            <v>33238038.569679998</v>
          </cell>
          <cell r="F574" t="str">
            <v>----</v>
          </cell>
        </row>
        <row r="575">
          <cell r="C575" t="str">
            <v>77.002.813-2</v>
          </cell>
          <cell r="D575" t="str">
            <v>----</v>
          </cell>
          <cell r="E575">
            <v>20995349.847199999</v>
          </cell>
          <cell r="F575" t="str">
            <v>----</v>
          </cell>
        </row>
        <row r="576">
          <cell r="C576" t="str">
            <v>77.002.816-7</v>
          </cell>
          <cell r="D576" t="str">
            <v>----</v>
          </cell>
          <cell r="E576">
            <v>0</v>
          </cell>
          <cell r="F576" t="str">
            <v>----</v>
          </cell>
        </row>
        <row r="577">
          <cell r="C577" t="str">
            <v>76.557.855-8</v>
          </cell>
          <cell r="D577">
            <v>265567962.76571897</v>
          </cell>
          <cell r="E577">
            <v>32555748.202799998</v>
          </cell>
          <cell r="F577" t="str">
            <v>----</v>
          </cell>
        </row>
        <row r="578">
          <cell r="C578" t="str">
            <v>77.011.973-1</v>
          </cell>
          <cell r="D578">
            <v>255567499.4095493</v>
          </cell>
          <cell r="E578">
            <v>37871517.582559794</v>
          </cell>
          <cell r="F578" t="str">
            <v>----</v>
          </cell>
        </row>
        <row r="579">
          <cell r="C579" t="str">
            <v>76.845.123-0</v>
          </cell>
          <cell r="D579" t="str">
            <v>----</v>
          </cell>
          <cell r="E579">
            <v>0</v>
          </cell>
          <cell r="F579" t="str">
            <v>----</v>
          </cell>
        </row>
        <row r="580">
          <cell r="C580" t="str">
            <v>77.290.588-2</v>
          </cell>
          <cell r="D580">
            <v>267336277.62933597</v>
          </cell>
          <cell r="E580">
            <v>30735032.182000004</v>
          </cell>
          <cell r="F580" t="str">
            <v>----</v>
          </cell>
        </row>
        <row r="581">
          <cell r="C581" t="str">
            <v>76.363.072-2</v>
          </cell>
          <cell r="D581">
            <v>-35562529.129153192</v>
          </cell>
          <cell r="E581">
            <v>723889878.94903994</v>
          </cell>
          <cell r="F581" t="str">
            <v>----</v>
          </cell>
        </row>
        <row r="582">
          <cell r="C582" t="str">
            <v>76.460.012-6</v>
          </cell>
          <cell r="D582">
            <v>1391734817.8551705</v>
          </cell>
          <cell r="E582">
            <v>62068305.299199998</v>
          </cell>
          <cell r="F582" t="str">
            <v>----</v>
          </cell>
        </row>
        <row r="583">
          <cell r="C583" t="str">
            <v>76.414.434-1</v>
          </cell>
          <cell r="D583">
            <v>-2140399037.6257522</v>
          </cell>
          <cell r="E583">
            <v>-1482894577.7351017</v>
          </cell>
          <cell r="F583">
            <v>338394424.71886235</v>
          </cell>
        </row>
        <row r="584">
          <cell r="C584" t="str">
            <v>77.091.341-1</v>
          </cell>
          <cell r="D584">
            <v>960556159.71576881</v>
          </cell>
          <cell r="E584">
            <v>102456017.61360002</v>
          </cell>
          <cell r="F584" t="str">
            <v>----</v>
          </cell>
        </row>
        <row r="585">
          <cell r="C585" t="str">
            <v>96.504.980-0</v>
          </cell>
          <cell r="D585">
            <v>128057133216.82219</v>
          </cell>
          <cell r="E585">
            <v>22182600102.791248</v>
          </cell>
          <cell r="F585">
            <v>973853792.99953067</v>
          </cell>
        </row>
        <row r="586">
          <cell r="C586" t="str">
            <v>76.067.554-7</v>
          </cell>
          <cell r="D586">
            <v>-14095.513972084969</v>
          </cell>
          <cell r="E586">
            <v>42595873.164909996</v>
          </cell>
          <cell r="F586" t="str">
            <v>----</v>
          </cell>
        </row>
        <row r="587">
          <cell r="C587" t="str">
            <v>76.579.092-1</v>
          </cell>
          <cell r="D587">
            <v>915099523.20940375</v>
          </cell>
          <cell r="E587">
            <v>115576376.14698</v>
          </cell>
          <cell r="F587" t="str">
            <v>----</v>
          </cell>
        </row>
        <row r="588">
          <cell r="C588" t="str">
            <v>76.996.721-4</v>
          </cell>
          <cell r="D588" t="str">
            <v>----</v>
          </cell>
          <cell r="E588">
            <v>0</v>
          </cell>
          <cell r="F588" t="str">
            <v>----</v>
          </cell>
        </row>
        <row r="589">
          <cell r="C589" t="str">
            <v>77.481.489-2</v>
          </cell>
          <cell r="D589">
            <v>298373804.60118926</v>
          </cell>
          <cell r="E589">
            <v>41355015.013600007</v>
          </cell>
          <cell r="F589" t="str">
            <v>----</v>
          </cell>
        </row>
        <row r="590">
          <cell r="C590" t="str">
            <v>76.891.098-7</v>
          </cell>
          <cell r="D590">
            <v>326086220.4630807</v>
          </cell>
          <cell r="E590">
            <v>49405886.963169999</v>
          </cell>
          <cell r="F590" t="str">
            <v>----</v>
          </cell>
        </row>
        <row r="591">
          <cell r="C591" t="str">
            <v>76.813.197-K</v>
          </cell>
          <cell r="D591">
            <v>325160181.57393825</v>
          </cell>
          <cell r="E591">
            <v>38760206.533919998</v>
          </cell>
          <cell r="F591" t="str">
            <v>----</v>
          </cell>
        </row>
        <row r="592">
          <cell r="C592" t="str">
            <v>77.078.224-4</v>
          </cell>
          <cell r="D592" t="str">
            <v>----</v>
          </cell>
          <cell r="E592">
            <v>4641275.4000000004</v>
          </cell>
          <cell r="F592" t="str">
            <v>----</v>
          </cell>
        </row>
        <row r="593">
          <cell r="C593" t="str">
            <v>77.136.737-2</v>
          </cell>
          <cell r="D593" t="str">
            <v>----</v>
          </cell>
          <cell r="E593">
            <v>0</v>
          </cell>
          <cell r="F593" t="str">
            <v>----</v>
          </cell>
        </row>
        <row r="594">
          <cell r="C594" t="str">
            <v>77.089.197-3</v>
          </cell>
          <cell r="D594">
            <v>948920244.54035735</v>
          </cell>
          <cell r="E594">
            <v>88264967.135199994</v>
          </cell>
          <cell r="F594" t="str">
            <v>----</v>
          </cell>
        </row>
        <row r="595">
          <cell r="C595" t="str">
            <v>77.160.725-K</v>
          </cell>
          <cell r="D595" t="str">
            <v>----</v>
          </cell>
          <cell r="E595">
            <v>0</v>
          </cell>
          <cell r="F595" t="str">
            <v>----</v>
          </cell>
        </row>
        <row r="596">
          <cell r="C596" t="str">
            <v>77.363.389-4</v>
          </cell>
          <cell r="D596">
            <v>169990071.78138497</v>
          </cell>
          <cell r="E596">
            <v>24197672.735999998</v>
          </cell>
          <cell r="F596" t="str">
            <v>----</v>
          </cell>
        </row>
        <row r="597">
          <cell r="C597" t="str">
            <v>77.160.728-4</v>
          </cell>
          <cell r="D597" t="str">
            <v>----</v>
          </cell>
          <cell r="E597">
            <v>0</v>
          </cell>
          <cell r="F597" t="str">
            <v>----</v>
          </cell>
        </row>
        <row r="598">
          <cell r="C598" t="str">
            <v>76.945.275-3</v>
          </cell>
          <cell r="D598">
            <v>164700943.53348812</v>
          </cell>
          <cell r="E598">
            <v>23419819.948199999</v>
          </cell>
          <cell r="F598" t="str">
            <v>----</v>
          </cell>
        </row>
        <row r="599">
          <cell r="C599" t="str">
            <v>77.160.552-4</v>
          </cell>
          <cell r="D599">
            <v>1038621504.2567357</v>
          </cell>
          <cell r="E599">
            <v>132312718.13259999</v>
          </cell>
          <cell r="F599" t="str">
            <v>----</v>
          </cell>
        </row>
        <row r="600">
          <cell r="C600" t="str">
            <v>77.047.895-2</v>
          </cell>
          <cell r="D600">
            <v>241986361.90793547</v>
          </cell>
          <cell r="E600">
            <v>35130742.159120008</v>
          </cell>
          <cell r="F600" t="str">
            <v>----</v>
          </cell>
        </row>
        <row r="601">
          <cell r="C601" t="str">
            <v>77.270.817-3</v>
          </cell>
          <cell r="D601">
            <v>818630747.08374739</v>
          </cell>
          <cell r="E601">
            <v>82879124.239199981</v>
          </cell>
          <cell r="F601" t="str">
            <v>----</v>
          </cell>
        </row>
        <row r="602">
          <cell r="C602" t="str">
            <v>76.982.022-1</v>
          </cell>
          <cell r="D602">
            <v>281570140.34358788</v>
          </cell>
          <cell r="E602">
            <v>31655113.726399999</v>
          </cell>
          <cell r="F602" t="str">
            <v>----</v>
          </cell>
        </row>
        <row r="603">
          <cell r="C603" t="str">
            <v>76.967.538-8</v>
          </cell>
          <cell r="D603">
            <v>90599822.868700445</v>
          </cell>
          <cell r="E603">
            <v>13870438.091939999</v>
          </cell>
          <cell r="F603" t="str">
            <v>----</v>
          </cell>
        </row>
        <row r="604">
          <cell r="C604" t="str">
            <v>77.060.521-0</v>
          </cell>
          <cell r="D604">
            <v>219338777.94649097</v>
          </cell>
          <cell r="E604">
            <v>30739384.684</v>
          </cell>
          <cell r="F604" t="str">
            <v>----</v>
          </cell>
        </row>
        <row r="605">
          <cell r="C605" t="str">
            <v>77.044.668-6</v>
          </cell>
          <cell r="D605">
            <v>291277226.23155141</v>
          </cell>
          <cell r="E605">
            <v>32398470.33168</v>
          </cell>
          <cell r="F605" t="str">
            <v>----</v>
          </cell>
        </row>
        <row r="606">
          <cell r="C606" t="str">
            <v>77.044.669-4</v>
          </cell>
          <cell r="D606">
            <v>280600456.89085919</v>
          </cell>
          <cell r="E606">
            <v>32577307.529599998</v>
          </cell>
          <cell r="F606" t="str">
            <v>----</v>
          </cell>
        </row>
        <row r="607">
          <cell r="C607" t="str">
            <v>76.954.708-8</v>
          </cell>
          <cell r="D607">
            <v>109240475.09231985</v>
          </cell>
          <cell r="E607">
            <v>17449526.65608</v>
          </cell>
          <cell r="F607" t="str">
            <v>----</v>
          </cell>
        </row>
        <row r="608">
          <cell r="C608" t="str">
            <v>76.937.187-7</v>
          </cell>
          <cell r="D608">
            <v>211067393.62795588</v>
          </cell>
          <cell r="E608">
            <v>26653110.00104</v>
          </cell>
          <cell r="F608" t="str">
            <v>----</v>
          </cell>
        </row>
        <row r="609">
          <cell r="C609" t="str">
            <v>77.054.026-7</v>
          </cell>
          <cell r="D609">
            <v>953052914.61664915</v>
          </cell>
          <cell r="E609">
            <v>113468642.41</v>
          </cell>
          <cell r="F609" t="str">
            <v>----</v>
          </cell>
        </row>
        <row r="610">
          <cell r="C610" t="str">
            <v>77.163.616-0</v>
          </cell>
          <cell r="D610">
            <v>276463334.25386429</v>
          </cell>
          <cell r="E610">
            <v>36188978.636310004</v>
          </cell>
          <cell r="F610" t="str">
            <v>----</v>
          </cell>
        </row>
        <row r="611">
          <cell r="C611" t="str">
            <v>77.044.673-2</v>
          </cell>
          <cell r="D611">
            <v>562993704.70128155</v>
          </cell>
          <cell r="E611">
            <v>63129417.890700005</v>
          </cell>
          <cell r="F611" t="str">
            <v>----</v>
          </cell>
        </row>
        <row r="612">
          <cell r="C612" t="str">
            <v>76.979.116-7</v>
          </cell>
          <cell r="D612">
            <v>320231202.01909655</v>
          </cell>
          <cell r="E612">
            <v>36834255.769199997</v>
          </cell>
          <cell r="F612" t="str">
            <v>----</v>
          </cell>
        </row>
        <row r="613">
          <cell r="C613" t="str">
            <v>76.137.696-9</v>
          </cell>
          <cell r="D613">
            <v>22025414579.374622</v>
          </cell>
          <cell r="E613">
            <v>6952608714.00805</v>
          </cell>
          <cell r="F613" t="str">
            <v>----</v>
          </cell>
        </row>
        <row r="614">
          <cell r="C614" t="str">
            <v>76.683.541-4</v>
          </cell>
          <cell r="D614">
            <v>242325381.15615094</v>
          </cell>
          <cell r="E614">
            <v>27564589.11304</v>
          </cell>
          <cell r="F614" t="str">
            <v>----</v>
          </cell>
        </row>
        <row r="615">
          <cell r="C615" t="str">
            <v>76.451.022-4</v>
          </cell>
          <cell r="D615">
            <v>380072462.07318056</v>
          </cell>
          <cell r="E615">
            <v>46900505.347000003</v>
          </cell>
          <cell r="F615" t="str">
            <v>----</v>
          </cell>
        </row>
        <row r="616">
          <cell r="C616" t="str">
            <v>76.547.592-9</v>
          </cell>
          <cell r="D616">
            <v>-38729476.653601587</v>
          </cell>
          <cell r="E616">
            <v>1277050214.17064</v>
          </cell>
          <cell r="F616" t="str">
            <v>----</v>
          </cell>
        </row>
        <row r="617">
          <cell r="C617" t="str">
            <v>76.803.155-K</v>
          </cell>
          <cell r="D617">
            <v>1113676897.7588377</v>
          </cell>
          <cell r="E617">
            <v>118472974.26459999</v>
          </cell>
          <cell r="F617" t="str">
            <v>----</v>
          </cell>
        </row>
        <row r="618">
          <cell r="C618" t="str">
            <v>76.744.083-9</v>
          </cell>
          <cell r="D618" t="str">
            <v>----</v>
          </cell>
          <cell r="E618">
            <v>0</v>
          </cell>
          <cell r="F618" t="str">
            <v>----</v>
          </cell>
        </row>
        <row r="619">
          <cell r="C619" t="str">
            <v>76.738.655-9</v>
          </cell>
          <cell r="D619">
            <v>333479382.10497802</v>
          </cell>
          <cell r="E619">
            <v>41534684.86209999</v>
          </cell>
          <cell r="F619" t="str">
            <v>----</v>
          </cell>
        </row>
        <row r="620">
          <cell r="C620" t="str">
            <v>77.470.122-2</v>
          </cell>
          <cell r="D620">
            <v>3983860161.5681372</v>
          </cell>
          <cell r="E620">
            <v>507070439.71579993</v>
          </cell>
          <cell r="F620" t="str">
            <v>----</v>
          </cell>
        </row>
        <row r="621">
          <cell r="C621" t="str">
            <v>76.746.538-6</v>
          </cell>
          <cell r="D621">
            <v>1295340590.7700939</v>
          </cell>
          <cell r="E621">
            <v>139084682.08939999</v>
          </cell>
          <cell r="F621" t="str">
            <v>----</v>
          </cell>
        </row>
        <row r="622">
          <cell r="C622" t="str">
            <v>76.830.065-8</v>
          </cell>
          <cell r="D622" t="str">
            <v>----</v>
          </cell>
          <cell r="E622">
            <v>0</v>
          </cell>
          <cell r="F622" t="str">
            <v>----</v>
          </cell>
        </row>
        <row r="623">
          <cell r="C623" t="str">
            <v>76.827.359-6</v>
          </cell>
          <cell r="D623">
            <v>356123355.95398629</v>
          </cell>
          <cell r="E623">
            <v>40530711.154759996</v>
          </cell>
          <cell r="F623" t="str">
            <v>----</v>
          </cell>
        </row>
        <row r="624">
          <cell r="C624" t="str">
            <v>77.262.077-2</v>
          </cell>
          <cell r="D624">
            <v>977733224.04370713</v>
          </cell>
          <cell r="E624">
            <v>124992237.45379999</v>
          </cell>
          <cell r="F624" t="str">
            <v>----</v>
          </cell>
        </row>
        <row r="625">
          <cell r="C625" t="str">
            <v>77.262.056-K</v>
          </cell>
          <cell r="D625">
            <v>299835352.32222563</v>
          </cell>
          <cell r="E625">
            <v>34736185.459799998</v>
          </cell>
          <cell r="F625" t="str">
            <v>----</v>
          </cell>
        </row>
        <row r="626">
          <cell r="C626" t="str">
            <v>76.175.454-8</v>
          </cell>
          <cell r="D626">
            <v>481312754.99855304</v>
          </cell>
          <cell r="E626">
            <v>973761884.84249973</v>
          </cell>
          <cell r="F626" t="str">
            <v>----</v>
          </cell>
        </row>
        <row r="627">
          <cell r="C627" t="str">
            <v>77.084.483-5</v>
          </cell>
          <cell r="D627">
            <v>977975189.77168536</v>
          </cell>
          <cell r="E627">
            <v>112003646.64349999</v>
          </cell>
          <cell r="F627" t="str">
            <v>----</v>
          </cell>
        </row>
        <row r="628">
          <cell r="C628" t="str">
            <v>76.891.241-6</v>
          </cell>
          <cell r="D628">
            <v>23950887.370460004</v>
          </cell>
          <cell r="E628">
            <v>2561020.0290000001</v>
          </cell>
          <cell r="F628" t="str">
            <v>----</v>
          </cell>
        </row>
        <row r="629">
          <cell r="C629" t="str">
            <v>77.498.289-2</v>
          </cell>
          <cell r="D629" t="str">
            <v>----</v>
          </cell>
          <cell r="E629">
            <v>0</v>
          </cell>
          <cell r="F629" t="str">
            <v>----</v>
          </cell>
        </row>
        <row r="630">
          <cell r="C630" t="str">
            <v>77.110.463-0</v>
          </cell>
          <cell r="D630">
            <v>1099313069.8563738</v>
          </cell>
          <cell r="E630">
            <v>122527241.67619999</v>
          </cell>
          <cell r="F630" t="str">
            <v>----</v>
          </cell>
        </row>
        <row r="631">
          <cell r="C631" t="str">
            <v>76.549.476-1</v>
          </cell>
          <cell r="D631">
            <v>150962130.21318746</v>
          </cell>
          <cell r="E631">
            <v>37388237.828999996</v>
          </cell>
          <cell r="F631" t="str">
            <v>----</v>
          </cell>
        </row>
        <row r="632">
          <cell r="C632" t="str">
            <v>76.055.358-1</v>
          </cell>
          <cell r="D632">
            <v>1907062403.1922214</v>
          </cell>
          <cell r="E632">
            <v>162034065.33200002</v>
          </cell>
          <cell r="F632" t="str">
            <v>----</v>
          </cell>
        </row>
        <row r="633">
          <cell r="C633" t="str">
            <v>76.055.356-5</v>
          </cell>
          <cell r="D633">
            <v>1039198158.0319865</v>
          </cell>
          <cell r="E633">
            <v>152883032.87870476</v>
          </cell>
          <cell r="F633">
            <v>65138118.938868053</v>
          </cell>
        </row>
        <row r="634">
          <cell r="C634" t="str">
            <v>76.055.354-9</v>
          </cell>
          <cell r="D634">
            <v>-220034991.89049453</v>
          </cell>
          <cell r="E634">
            <v>309595395.87889838</v>
          </cell>
          <cell r="F634">
            <v>108644260.06608424</v>
          </cell>
        </row>
        <row r="635">
          <cell r="C635" t="str">
            <v>76.697.264-0</v>
          </cell>
          <cell r="D635">
            <v>303828347.6170398</v>
          </cell>
          <cell r="E635">
            <v>38104347.478399992</v>
          </cell>
          <cell r="F635" t="str">
            <v>----</v>
          </cell>
        </row>
        <row r="636">
          <cell r="C636" t="str">
            <v>77.128.339-K</v>
          </cell>
          <cell r="D636">
            <v>111223964.59722</v>
          </cell>
          <cell r="E636">
            <v>9746920.368999999</v>
          </cell>
          <cell r="F636" t="str">
            <v>----</v>
          </cell>
        </row>
        <row r="637">
          <cell r="C637" t="str">
            <v>77.087.842-K</v>
          </cell>
          <cell r="D637">
            <v>1236936235.9941595</v>
          </cell>
          <cell r="E637">
            <v>128587022.38859999</v>
          </cell>
          <cell r="F637" t="str">
            <v>----</v>
          </cell>
        </row>
        <row r="638">
          <cell r="C638" t="str">
            <v>76.318.713-6</v>
          </cell>
          <cell r="D638">
            <v>-1482853256.6893022</v>
          </cell>
          <cell r="E638">
            <v>3771402177.3278503</v>
          </cell>
          <cell r="F638" t="str">
            <v>----</v>
          </cell>
        </row>
        <row r="639">
          <cell r="C639" t="str">
            <v>76.967.845-K</v>
          </cell>
          <cell r="D639">
            <v>273598900.79666024</v>
          </cell>
          <cell r="E639">
            <v>27481920.482900001</v>
          </cell>
          <cell r="F639" t="str">
            <v>----</v>
          </cell>
        </row>
        <row r="640">
          <cell r="C640" t="str">
            <v>76.727.583-8</v>
          </cell>
          <cell r="D640">
            <v>299954291.52230364</v>
          </cell>
          <cell r="E640">
            <v>35184811.527600005</v>
          </cell>
          <cell r="F640" t="str">
            <v>----</v>
          </cell>
        </row>
        <row r="641">
          <cell r="C641" t="str">
            <v>77.388.859-0</v>
          </cell>
          <cell r="D641" t="str">
            <v>----</v>
          </cell>
          <cell r="E641">
            <v>0</v>
          </cell>
          <cell r="F641" t="str">
            <v>----</v>
          </cell>
        </row>
        <row r="642">
          <cell r="C642" t="str">
            <v>76.715.322-8</v>
          </cell>
          <cell r="D642">
            <v>234859520.71812999</v>
          </cell>
          <cell r="E642" t="str">
            <v>----</v>
          </cell>
          <cell r="F642" t="str">
            <v>----</v>
          </cell>
        </row>
        <row r="643">
          <cell r="C643" t="str">
            <v>77.363.444-0</v>
          </cell>
          <cell r="D643" t="str">
            <v>----</v>
          </cell>
          <cell r="E643">
            <v>0</v>
          </cell>
          <cell r="F643" t="str">
            <v>----</v>
          </cell>
        </row>
        <row r="644">
          <cell r="C644" t="str">
            <v>77.363.388-6</v>
          </cell>
          <cell r="D644" t="str">
            <v>----</v>
          </cell>
          <cell r="E644">
            <v>0</v>
          </cell>
          <cell r="F644" t="str">
            <v>----</v>
          </cell>
        </row>
        <row r="645">
          <cell r="C645" t="str">
            <v>77.798.766-6</v>
          </cell>
          <cell r="D645">
            <v>1118095971.9521182</v>
          </cell>
          <cell r="E645">
            <v>122575511.71720003</v>
          </cell>
          <cell r="F645" t="str">
            <v>----</v>
          </cell>
        </row>
        <row r="646">
          <cell r="C646" t="str">
            <v>77.346.233-K</v>
          </cell>
          <cell r="D646">
            <v>1563056928.2094436</v>
          </cell>
          <cell r="E646">
            <v>76743944.910099998</v>
          </cell>
          <cell r="F646" t="str">
            <v>----</v>
          </cell>
        </row>
        <row r="647">
          <cell r="C647" t="str">
            <v>77.363.445-9</v>
          </cell>
          <cell r="D647" t="str">
            <v>----</v>
          </cell>
          <cell r="E647">
            <v>0</v>
          </cell>
          <cell r="F647" t="str">
            <v>----</v>
          </cell>
        </row>
        <row r="648">
          <cell r="C648" t="str">
            <v>99.589.620-6</v>
          </cell>
          <cell r="D648">
            <v>295141385.1713239</v>
          </cell>
          <cell r="E648">
            <v>258176317.99976</v>
          </cell>
          <cell r="F648" t="str">
            <v>----</v>
          </cell>
        </row>
        <row r="649">
          <cell r="C649" t="str">
            <v>77.270.737-1</v>
          </cell>
          <cell r="D649">
            <v>327694261.64029652</v>
          </cell>
          <cell r="E649">
            <v>37039767.367399998</v>
          </cell>
          <cell r="F649" t="str">
            <v>----</v>
          </cell>
        </row>
        <row r="650">
          <cell r="C650" t="str">
            <v>77.450.369-2</v>
          </cell>
          <cell r="D650">
            <v>591711603.93230247</v>
          </cell>
          <cell r="E650">
            <v>97572789.167599991</v>
          </cell>
          <cell r="F650" t="str">
            <v>----</v>
          </cell>
        </row>
        <row r="651">
          <cell r="C651" t="str">
            <v>77.084.987-K</v>
          </cell>
          <cell r="D651">
            <v>275961483.63355619</v>
          </cell>
          <cell r="E651">
            <v>35788543.527599998</v>
          </cell>
          <cell r="F651" t="str">
            <v>----</v>
          </cell>
        </row>
        <row r="652">
          <cell r="C652" t="str">
            <v>76.044.602-5</v>
          </cell>
          <cell r="D652">
            <v>2024460001.5030582</v>
          </cell>
          <cell r="E652">
            <v>208154346.67220002</v>
          </cell>
          <cell r="F652" t="str">
            <v>----</v>
          </cell>
        </row>
        <row r="653">
          <cell r="C653" t="str">
            <v>76.803.153-3</v>
          </cell>
          <cell r="D653">
            <v>-657197.49461457878</v>
          </cell>
          <cell r="E653">
            <v>131617012.60271999</v>
          </cell>
          <cell r="F653" t="str">
            <v>----</v>
          </cell>
        </row>
        <row r="654">
          <cell r="C654" t="str">
            <v>76.106.835-0</v>
          </cell>
          <cell r="D654">
            <v>-2932377.3251339793</v>
          </cell>
          <cell r="E654">
            <v>495753430.60327995</v>
          </cell>
          <cell r="F654" t="str">
            <v>----</v>
          </cell>
        </row>
        <row r="655">
          <cell r="C655" t="str">
            <v>76.618.666-1</v>
          </cell>
          <cell r="D655">
            <v>992148209.31252837</v>
          </cell>
          <cell r="E655">
            <v>124588148.19679998</v>
          </cell>
          <cell r="F655" t="str">
            <v>----</v>
          </cell>
        </row>
        <row r="656">
          <cell r="C656" t="str">
            <v>96.817.230-1</v>
          </cell>
          <cell r="D656">
            <v>7868778763.6295052</v>
          </cell>
          <cell r="E656">
            <v>919262982.26383996</v>
          </cell>
          <cell r="F656" t="str">
            <v>----</v>
          </cell>
        </row>
        <row r="657">
          <cell r="C657" t="str">
            <v>76.576.597-8</v>
          </cell>
          <cell r="D657">
            <v>243449360.09251392</v>
          </cell>
          <cell r="E657">
            <v>30894390.211599994</v>
          </cell>
          <cell r="F657" t="str">
            <v>----</v>
          </cell>
        </row>
        <row r="658">
          <cell r="C658" t="str">
            <v>76.567.528-6</v>
          </cell>
          <cell r="D658" t="str">
            <v>----</v>
          </cell>
          <cell r="E658">
            <v>0</v>
          </cell>
          <cell r="F658" t="str">
            <v>----</v>
          </cell>
        </row>
        <row r="659">
          <cell r="C659" t="str">
            <v>76.860.789-3</v>
          </cell>
          <cell r="D659" t="str">
            <v>----</v>
          </cell>
          <cell r="E659">
            <v>0</v>
          </cell>
          <cell r="F659" t="str">
            <v>----</v>
          </cell>
        </row>
        <row r="660">
          <cell r="C660" t="str">
            <v>76.461.945-5</v>
          </cell>
          <cell r="D660" t="str">
            <v>----</v>
          </cell>
          <cell r="E660">
            <v>0</v>
          </cell>
          <cell r="F660" t="str">
            <v>----</v>
          </cell>
        </row>
        <row r="661">
          <cell r="C661" t="str">
            <v>76.845.124-9</v>
          </cell>
          <cell r="D661" t="str">
            <v>----</v>
          </cell>
          <cell r="E661">
            <v>0</v>
          </cell>
          <cell r="F661" t="str">
            <v>----</v>
          </cell>
        </row>
        <row r="662">
          <cell r="C662" t="str">
            <v>76.515.583-5</v>
          </cell>
          <cell r="D662" t="str">
            <v>----</v>
          </cell>
          <cell r="E662">
            <v>0</v>
          </cell>
          <cell r="F662" t="str">
            <v>----</v>
          </cell>
        </row>
        <row r="663">
          <cell r="C663" t="str">
            <v>76.462.109-3</v>
          </cell>
          <cell r="D663" t="str">
            <v>----</v>
          </cell>
          <cell r="E663">
            <v>0</v>
          </cell>
          <cell r="F663" t="str">
            <v>----</v>
          </cell>
        </row>
        <row r="664">
          <cell r="C664" t="str">
            <v>76.284.682-9</v>
          </cell>
          <cell r="D664">
            <v>-3782362474.8562107</v>
          </cell>
          <cell r="E664">
            <v>-406025921.7361064</v>
          </cell>
          <cell r="F664">
            <v>139407995.94939041</v>
          </cell>
        </row>
        <row r="665">
          <cell r="C665" t="str">
            <v>77.150.885-5</v>
          </cell>
          <cell r="D665" t="str">
            <v>----</v>
          </cell>
          <cell r="E665">
            <v>0</v>
          </cell>
          <cell r="F665" t="str">
            <v>----</v>
          </cell>
        </row>
        <row r="666">
          <cell r="C666" t="str">
            <v>76.744.082-0</v>
          </cell>
          <cell r="D666" t="str">
            <v>----</v>
          </cell>
          <cell r="E666">
            <v>0</v>
          </cell>
          <cell r="F666" t="str">
            <v>----</v>
          </cell>
        </row>
        <row r="667">
          <cell r="C667" t="str">
            <v>77.363.446-7</v>
          </cell>
          <cell r="D667" t="str">
            <v>----</v>
          </cell>
          <cell r="E667">
            <v>0</v>
          </cell>
          <cell r="F667" t="str">
            <v>----</v>
          </cell>
        </row>
        <row r="668">
          <cell r="C668" t="str">
            <v>76.130.285-K</v>
          </cell>
          <cell r="D668">
            <v>2821555.6157340831</v>
          </cell>
          <cell r="E668">
            <v>184895091.07979998</v>
          </cell>
          <cell r="F668" t="str">
            <v>----</v>
          </cell>
        </row>
        <row r="669">
          <cell r="C669" t="str">
            <v>77.050.568-2</v>
          </cell>
          <cell r="D669">
            <v>1667905609.7991123</v>
          </cell>
          <cell r="E669">
            <v>192326830.43560001</v>
          </cell>
          <cell r="F669" t="str">
            <v>----</v>
          </cell>
        </row>
        <row r="670">
          <cell r="C670" t="str">
            <v>76.452.055-6</v>
          </cell>
          <cell r="D670">
            <v>1056893400.13346</v>
          </cell>
          <cell r="E670">
            <v>29119817418.016079</v>
          </cell>
          <cell r="F670" t="str">
            <v>----</v>
          </cell>
        </row>
        <row r="671">
          <cell r="C671" t="str">
            <v>76.462.053-4</v>
          </cell>
          <cell r="D671">
            <v>301007310.82860297</v>
          </cell>
          <cell r="E671">
            <v>37752496.503199995</v>
          </cell>
          <cell r="F671" t="str">
            <v>----</v>
          </cell>
        </row>
        <row r="672">
          <cell r="C672" t="str">
            <v>76.981.753-0</v>
          </cell>
          <cell r="D672">
            <v>597377100.42285085</v>
          </cell>
          <cell r="E672">
            <v>59198097.164400004</v>
          </cell>
          <cell r="F672" t="str">
            <v>----</v>
          </cell>
        </row>
        <row r="673">
          <cell r="C673" t="str">
            <v>76.470.584-K</v>
          </cell>
          <cell r="D673">
            <v>372751413.05047631</v>
          </cell>
          <cell r="E673">
            <v>46816758.734199993</v>
          </cell>
          <cell r="F673" t="str">
            <v>----</v>
          </cell>
        </row>
        <row r="674">
          <cell r="C674" t="str">
            <v>76.213.834-4</v>
          </cell>
          <cell r="D674">
            <v>105554792.21808347</v>
          </cell>
          <cell r="E674">
            <v>736619366.69924271</v>
          </cell>
          <cell r="F674" t="str">
            <v>----</v>
          </cell>
        </row>
        <row r="675">
          <cell r="C675" t="str">
            <v>76.541.893-3</v>
          </cell>
          <cell r="D675">
            <v>191920127.26194486</v>
          </cell>
          <cell r="E675">
            <v>14835235.828</v>
          </cell>
          <cell r="F675" t="str">
            <v>----</v>
          </cell>
        </row>
        <row r="676">
          <cell r="C676" t="str">
            <v>76.426.029-5</v>
          </cell>
          <cell r="D676">
            <v>45655610.944719128</v>
          </cell>
          <cell r="E676">
            <v>450275908.28980005</v>
          </cell>
          <cell r="F676" t="str">
            <v>----</v>
          </cell>
        </row>
        <row r="677">
          <cell r="C677" t="str">
            <v>77.137.574-K</v>
          </cell>
          <cell r="D677">
            <v>942263282.10903645</v>
          </cell>
          <cell r="E677">
            <v>102545246.7464</v>
          </cell>
          <cell r="F677" t="str">
            <v>----</v>
          </cell>
        </row>
        <row r="678">
          <cell r="C678" t="str">
            <v>76.948.169-9</v>
          </cell>
          <cell r="D678">
            <v>377455995.73083156</v>
          </cell>
          <cell r="E678">
            <v>45131142.435759999</v>
          </cell>
          <cell r="F678" t="str">
            <v>----</v>
          </cell>
        </row>
        <row r="679">
          <cell r="C679" t="str">
            <v>76.948.175-3</v>
          </cell>
          <cell r="D679">
            <v>736717500.39868832</v>
          </cell>
          <cell r="E679">
            <v>85975438.280300006</v>
          </cell>
          <cell r="F679" t="str">
            <v>----</v>
          </cell>
        </row>
        <row r="680">
          <cell r="C680" t="str">
            <v>76.948.177-K</v>
          </cell>
          <cell r="D680">
            <v>379869861.65138221</v>
          </cell>
          <cell r="E680">
            <v>44136175.63876</v>
          </cell>
          <cell r="F680" t="str">
            <v>----</v>
          </cell>
        </row>
        <row r="681">
          <cell r="C681" t="str">
            <v>76.766.227-0</v>
          </cell>
          <cell r="D681">
            <v>-2443203.2948672883</v>
          </cell>
          <cell r="E681" t="str">
            <v>----</v>
          </cell>
          <cell r="F681" t="str">
            <v>----</v>
          </cell>
        </row>
        <row r="682">
          <cell r="C682" t="str">
            <v>76.896.732-6</v>
          </cell>
          <cell r="D682">
            <v>8556917.2916398421</v>
          </cell>
          <cell r="E682" t="str">
            <v>----</v>
          </cell>
          <cell r="F682" t="str">
            <v>----</v>
          </cell>
        </row>
        <row r="683">
          <cell r="C683" t="str">
            <v>76.327.569-8</v>
          </cell>
          <cell r="D683">
            <v>81394721.566395342</v>
          </cell>
          <cell r="E683">
            <v>17823154.382479999</v>
          </cell>
          <cell r="F683" t="str">
            <v>----</v>
          </cell>
        </row>
        <row r="684">
          <cell r="C684" t="str">
            <v>76.327.574-4</v>
          </cell>
          <cell r="D684">
            <v>3398157.6554034683</v>
          </cell>
          <cell r="E684">
            <v>19683293.549200002</v>
          </cell>
          <cell r="F684" t="str">
            <v>----</v>
          </cell>
        </row>
        <row r="685">
          <cell r="C685" t="str">
            <v>77.949.063-7</v>
          </cell>
          <cell r="D685">
            <v>-5150.2860299999993</v>
          </cell>
          <cell r="E685">
            <v>145348452.62900001</v>
          </cell>
          <cell r="F685" t="str">
            <v>----</v>
          </cell>
        </row>
        <row r="686">
          <cell r="C686" t="str">
            <v>76.871.349-9</v>
          </cell>
          <cell r="D686">
            <v>486158843.92614818</v>
          </cell>
          <cell r="E686">
            <v>48107948.335299999</v>
          </cell>
          <cell r="F686" t="str">
            <v>----</v>
          </cell>
        </row>
        <row r="687">
          <cell r="C687" t="str">
            <v>77.137.575-8</v>
          </cell>
          <cell r="D687">
            <v>1032847191.0295398</v>
          </cell>
          <cell r="E687">
            <v>118218731.85520001</v>
          </cell>
          <cell r="F687" t="str">
            <v>----</v>
          </cell>
        </row>
        <row r="688">
          <cell r="C688" t="str">
            <v>76.359.635-4</v>
          </cell>
          <cell r="D688">
            <v>464860542.53676313</v>
          </cell>
          <cell r="E688">
            <v>72965913.121320009</v>
          </cell>
          <cell r="F688" t="str">
            <v>----</v>
          </cell>
        </row>
        <row r="689">
          <cell r="C689" t="str">
            <v>76.071.113-6</v>
          </cell>
          <cell r="D689">
            <v>623316091.74658573</v>
          </cell>
          <cell r="E689">
            <v>194181132.74484</v>
          </cell>
          <cell r="F689" t="str">
            <v>----</v>
          </cell>
        </row>
        <row r="690">
          <cell r="C690" t="str">
            <v>76.189.274-6</v>
          </cell>
          <cell r="D690">
            <v>588145947.66375279</v>
          </cell>
          <cell r="E690">
            <v>76658926.76613459</v>
          </cell>
          <cell r="F690">
            <v>39351398.037674844</v>
          </cell>
        </row>
        <row r="691">
          <cell r="C691" t="str">
            <v>77.142.273-K</v>
          </cell>
          <cell r="D691">
            <v>375920907.97859949</v>
          </cell>
          <cell r="E691">
            <v>57504114.53549999</v>
          </cell>
          <cell r="F691" t="str">
            <v>----</v>
          </cell>
        </row>
        <row r="692">
          <cell r="C692" t="str">
            <v>76.089.965-8</v>
          </cell>
          <cell r="D692">
            <v>415438631.9042148</v>
          </cell>
          <cell r="E692">
            <v>23662303.568</v>
          </cell>
          <cell r="F692" t="str">
            <v>----</v>
          </cell>
        </row>
        <row r="693">
          <cell r="C693" t="str">
            <v>76.285.793-6</v>
          </cell>
          <cell r="D693" t="str">
            <v>----</v>
          </cell>
          <cell r="E693">
            <v>0</v>
          </cell>
          <cell r="F693" t="str">
            <v>----</v>
          </cell>
        </row>
        <row r="694">
          <cell r="C694" t="str">
            <v>76.738.882-9</v>
          </cell>
          <cell r="D694">
            <v>279180069.04038131</v>
          </cell>
          <cell r="E694">
            <v>31337369.671499997</v>
          </cell>
          <cell r="F694" t="str">
            <v>----</v>
          </cell>
        </row>
        <row r="695">
          <cell r="C695" t="str">
            <v>76.051.263-K</v>
          </cell>
          <cell r="D695">
            <v>7572089.766616825</v>
          </cell>
          <cell r="E695">
            <v>117163163.34870003</v>
          </cell>
          <cell r="F695" t="str">
            <v>----</v>
          </cell>
        </row>
        <row r="696">
          <cell r="C696" t="str">
            <v>76.939.917-8</v>
          </cell>
          <cell r="D696">
            <v>885801352.97835541</v>
          </cell>
          <cell r="E696">
            <v>105513124.56879999</v>
          </cell>
          <cell r="F696" t="str">
            <v>----</v>
          </cell>
        </row>
        <row r="697">
          <cell r="C697" t="str">
            <v>76.738.835-7</v>
          </cell>
          <cell r="D697">
            <v>567298000.28272414</v>
          </cell>
          <cell r="E697">
            <v>71437229.018600002</v>
          </cell>
          <cell r="F697" t="str">
            <v>----</v>
          </cell>
        </row>
        <row r="698">
          <cell r="C698" t="str">
            <v>76.117.591-2</v>
          </cell>
          <cell r="D698">
            <v>618863335.0512712</v>
          </cell>
          <cell r="E698">
            <v>54010232.136712864</v>
          </cell>
          <cell r="F698" t="str">
            <v>----</v>
          </cell>
        </row>
        <row r="699">
          <cell r="C699" t="str">
            <v>77.084.907-1</v>
          </cell>
          <cell r="D699">
            <v>782751567.0990994</v>
          </cell>
          <cell r="E699">
            <v>87649835.849600002</v>
          </cell>
          <cell r="F699" t="str">
            <v>----</v>
          </cell>
        </row>
        <row r="700">
          <cell r="C700" t="str">
            <v>76.996.934-9</v>
          </cell>
          <cell r="D700">
            <v>594282331.1399672</v>
          </cell>
          <cell r="E700">
            <v>73381114.659999996</v>
          </cell>
          <cell r="F700" t="str">
            <v>----</v>
          </cell>
        </row>
        <row r="701">
          <cell r="C701" t="str">
            <v>76.030.638-K</v>
          </cell>
          <cell r="D701">
            <v>8884060580.8080578</v>
          </cell>
          <cell r="E701">
            <v>-686817413.96903145</v>
          </cell>
          <cell r="F701">
            <v>1409196526.7100291</v>
          </cell>
        </row>
        <row r="702">
          <cell r="C702" t="str">
            <v>76.832.212-0</v>
          </cell>
          <cell r="D702">
            <v>-4902295109.1776342</v>
          </cell>
          <cell r="E702">
            <v>-2340979617.9933896</v>
          </cell>
          <cell r="F702">
            <v>608152189.02245283</v>
          </cell>
        </row>
        <row r="703">
          <cell r="C703" t="str">
            <v>76.618.672-6</v>
          </cell>
          <cell r="D703">
            <v>821785576.36728859</v>
          </cell>
          <cell r="E703">
            <v>74097482.725799993</v>
          </cell>
          <cell r="F703" t="str">
            <v>----</v>
          </cell>
        </row>
        <row r="704">
          <cell r="C704" t="str">
            <v>77.183.912-6</v>
          </cell>
          <cell r="D704">
            <v>316159097.22788322</v>
          </cell>
          <cell r="E704">
            <v>38322092.328099996</v>
          </cell>
          <cell r="F704" t="str">
            <v>----</v>
          </cell>
        </row>
        <row r="705">
          <cell r="C705" t="str">
            <v>76.328.792-0</v>
          </cell>
          <cell r="D705">
            <v>285915105.06971812</v>
          </cell>
          <cell r="E705">
            <v>37178856.996000007</v>
          </cell>
          <cell r="F705" t="str">
            <v>----</v>
          </cell>
        </row>
        <row r="706">
          <cell r="C706" t="str">
            <v>76.888.208-8</v>
          </cell>
          <cell r="D706">
            <v>1061544953.000077</v>
          </cell>
          <cell r="E706">
            <v>112829454.93968001</v>
          </cell>
          <cell r="F706" t="str">
            <v>----</v>
          </cell>
        </row>
        <row r="707">
          <cell r="C707" t="str">
            <v>77.337.635-2</v>
          </cell>
          <cell r="D707">
            <v>1021015956.6942372</v>
          </cell>
          <cell r="E707">
            <v>124579294.2964</v>
          </cell>
          <cell r="F707" t="str">
            <v>----</v>
          </cell>
        </row>
        <row r="708">
          <cell r="C708" t="str">
            <v>77.722.833-1</v>
          </cell>
          <cell r="D708" t="str">
            <v>----</v>
          </cell>
          <cell r="E708">
            <v>0</v>
          </cell>
          <cell r="F708" t="str">
            <v>----</v>
          </cell>
        </row>
        <row r="709">
          <cell r="C709" t="str">
            <v>77.337.564-K</v>
          </cell>
          <cell r="D709">
            <v>542565089.44183993</v>
          </cell>
          <cell r="E709">
            <v>52239703.597000003</v>
          </cell>
          <cell r="F709" t="str">
            <v>----</v>
          </cell>
        </row>
        <row r="710">
          <cell r="C710" t="str">
            <v>77.398.338-0</v>
          </cell>
          <cell r="D710">
            <v>955743594.16279578</v>
          </cell>
          <cell r="E710">
            <v>97652747.949599996</v>
          </cell>
          <cell r="F710" t="str">
            <v>----</v>
          </cell>
        </row>
        <row r="711">
          <cell r="C711" t="str">
            <v>76.470.581-5</v>
          </cell>
          <cell r="D711">
            <v>362032104.06437933</v>
          </cell>
          <cell r="E711">
            <v>45113940.51912</v>
          </cell>
          <cell r="F711" t="str">
            <v>----</v>
          </cell>
        </row>
        <row r="712">
          <cell r="C712" t="str">
            <v>76.319.883-9</v>
          </cell>
          <cell r="D712">
            <v>-12665374029.994318</v>
          </cell>
          <cell r="E712">
            <v>-4070138141.8841081</v>
          </cell>
          <cell r="F712">
            <v>1185579907.6554575</v>
          </cell>
        </row>
        <row r="713">
          <cell r="C713" t="str">
            <v>76.254.271-4</v>
          </cell>
          <cell r="D713" t="str">
            <v>----</v>
          </cell>
          <cell r="E713">
            <v>0</v>
          </cell>
          <cell r="F713" t="str">
            <v>----</v>
          </cell>
        </row>
        <row r="714">
          <cell r="C714" t="str">
            <v>76.813.193-7</v>
          </cell>
          <cell r="D714">
            <v>287991857.04936099</v>
          </cell>
          <cell r="E714">
            <v>30480260.707960002</v>
          </cell>
          <cell r="F714" t="str">
            <v>----</v>
          </cell>
        </row>
        <row r="715">
          <cell r="C715" t="str">
            <v>76.967.747-K</v>
          </cell>
          <cell r="D715">
            <v>588417203.36461723</v>
          </cell>
          <cell r="E715">
            <v>35558300.852799997</v>
          </cell>
          <cell r="F715" t="str">
            <v>----</v>
          </cell>
        </row>
        <row r="716">
          <cell r="C716" t="str">
            <v>76.466.857-K</v>
          </cell>
          <cell r="D716">
            <v>581634382.12006915</v>
          </cell>
          <cell r="E716">
            <v>86100208.364100009</v>
          </cell>
          <cell r="F716" t="str">
            <v>----</v>
          </cell>
        </row>
        <row r="717">
          <cell r="C717" t="str">
            <v>77.180.723-2</v>
          </cell>
          <cell r="D717">
            <v>619994410.06423044</v>
          </cell>
          <cell r="E717">
            <v>59642259.007600002</v>
          </cell>
          <cell r="F717" t="str">
            <v>----</v>
          </cell>
        </row>
        <row r="718">
          <cell r="C718" t="str">
            <v>76.513.574-5</v>
          </cell>
          <cell r="D718">
            <v>179835982.37242445</v>
          </cell>
          <cell r="E718">
            <v>32030046.370680004</v>
          </cell>
          <cell r="F718" t="str">
            <v>----</v>
          </cell>
        </row>
        <row r="719">
          <cell r="C719" t="str">
            <v>76.939.914-3</v>
          </cell>
          <cell r="D719">
            <v>284333866.87407798</v>
          </cell>
          <cell r="E719">
            <v>30418748.246999998</v>
          </cell>
          <cell r="F719" t="str">
            <v>----</v>
          </cell>
        </row>
        <row r="720">
          <cell r="C720" t="str">
            <v>77.218.642-8</v>
          </cell>
          <cell r="D720">
            <v>417631505.35639405</v>
          </cell>
          <cell r="E720">
            <v>46908957.308640003</v>
          </cell>
          <cell r="F720" t="str">
            <v>----</v>
          </cell>
        </row>
        <row r="721">
          <cell r="C721" t="str">
            <v>76.986.616-7</v>
          </cell>
          <cell r="D721">
            <v>718486885.59259319</v>
          </cell>
          <cell r="E721">
            <v>87106108.269999996</v>
          </cell>
          <cell r="F721" t="str">
            <v>----</v>
          </cell>
        </row>
        <row r="722">
          <cell r="C722" t="str">
            <v>76.766.027-8</v>
          </cell>
          <cell r="D722">
            <v>319706179.93772233</v>
          </cell>
          <cell r="E722">
            <v>41595760.384959996</v>
          </cell>
          <cell r="F722" t="str">
            <v>----</v>
          </cell>
        </row>
        <row r="723">
          <cell r="C723" t="str">
            <v>96.828.810-5</v>
          </cell>
          <cell r="D723">
            <v>4006976877.422904</v>
          </cell>
          <cell r="E723">
            <v>859428360.82519996</v>
          </cell>
          <cell r="F723" t="str">
            <v>----</v>
          </cell>
        </row>
        <row r="724">
          <cell r="C724" t="str">
            <v>76.378.017-1</v>
          </cell>
          <cell r="D724">
            <v>-942401274.83639419</v>
          </cell>
          <cell r="E724">
            <v>1244701271.6199095</v>
          </cell>
          <cell r="F724">
            <v>367973749.37793195</v>
          </cell>
        </row>
        <row r="725">
          <cell r="C725" t="str">
            <v>77.029.464-9</v>
          </cell>
          <cell r="D725">
            <v>1173891300.1004639</v>
          </cell>
          <cell r="E725">
            <v>114948410.31220001</v>
          </cell>
          <cell r="F725" t="str">
            <v>----</v>
          </cell>
        </row>
        <row r="726">
          <cell r="C726" t="str">
            <v>76.519.747-3</v>
          </cell>
          <cell r="D726">
            <v>4.1000265628099442E-4</v>
          </cell>
          <cell r="E726" t="str">
            <v>----</v>
          </cell>
          <cell r="F726" t="str">
            <v>----</v>
          </cell>
        </row>
        <row r="727">
          <cell r="C727" t="str">
            <v>70.009.410-3</v>
          </cell>
          <cell r="D727">
            <v>4184223152.2677093</v>
          </cell>
          <cell r="E727">
            <v>493722101.63998336</v>
          </cell>
          <cell r="F727" t="str">
            <v>----</v>
          </cell>
        </row>
        <row r="728">
          <cell r="C728" t="str">
            <v>76.128.835-0</v>
          </cell>
          <cell r="D728">
            <v>1465505334.8215055</v>
          </cell>
          <cell r="E728">
            <v>628665.26726373821</v>
          </cell>
          <cell r="F728">
            <v>4261858.472516099</v>
          </cell>
        </row>
        <row r="729">
          <cell r="C729" t="str">
            <v>77.447.115-4</v>
          </cell>
          <cell r="D729">
            <v>6121230481.2587566</v>
          </cell>
          <cell r="E729">
            <v>651127947.40969992</v>
          </cell>
          <cell r="F729" t="str">
            <v>----</v>
          </cell>
        </row>
        <row r="730">
          <cell r="C730" t="str">
            <v>99.528.750-1</v>
          </cell>
          <cell r="D730">
            <v>-5099661802.3515043</v>
          </cell>
          <cell r="E730">
            <v>1761918460.4650896</v>
          </cell>
          <cell r="F730">
            <v>570970790.48770535</v>
          </cell>
        </row>
        <row r="731">
          <cell r="C731" t="str">
            <v>77.142.066-4</v>
          </cell>
          <cell r="D731">
            <v>848441056.89083302</v>
          </cell>
          <cell r="E731">
            <v>145934362.88560003</v>
          </cell>
          <cell r="F731" t="str">
            <v>----</v>
          </cell>
        </row>
        <row r="732">
          <cell r="C732" t="str">
            <v>76.337.882-9</v>
          </cell>
          <cell r="D732">
            <v>393564834.73753524</v>
          </cell>
          <cell r="E732">
            <v>45174592.184840001</v>
          </cell>
          <cell r="F732" t="str">
            <v>----</v>
          </cell>
        </row>
        <row r="733">
          <cell r="C733" t="str">
            <v>76.475.862-5</v>
          </cell>
          <cell r="D733">
            <v>982723853.35907888</v>
          </cell>
          <cell r="E733">
            <v>194405941.80682257</v>
          </cell>
          <cell r="F733">
            <v>13094449.664526362</v>
          </cell>
        </row>
        <row r="734">
          <cell r="C734" t="str">
            <v>77.110.498-3</v>
          </cell>
          <cell r="D734">
            <v>462307968.40901995</v>
          </cell>
          <cell r="E734">
            <v>44284586.013999991</v>
          </cell>
          <cell r="F734" t="str">
            <v>----</v>
          </cell>
        </row>
        <row r="735">
          <cell r="C735" t="str">
            <v>77.110.485-1</v>
          </cell>
          <cell r="D735">
            <v>595943021.93430996</v>
          </cell>
          <cell r="E735">
            <v>107136230.6741</v>
          </cell>
          <cell r="F735" t="str">
            <v>----</v>
          </cell>
        </row>
        <row r="736">
          <cell r="C736" t="str">
            <v>77.088.008-4</v>
          </cell>
          <cell r="D736">
            <v>319598406.62743688</v>
          </cell>
          <cell r="E736">
            <v>39320003.799200006</v>
          </cell>
          <cell r="F736" t="str">
            <v>----</v>
          </cell>
        </row>
        <row r="737">
          <cell r="C737" t="str">
            <v>76.812.974-6</v>
          </cell>
          <cell r="D737">
            <v>473261144.80726743</v>
          </cell>
          <cell r="E737">
            <v>31064187.127999999</v>
          </cell>
          <cell r="F737" t="str">
            <v>----</v>
          </cell>
        </row>
        <row r="738">
          <cell r="C738" t="str">
            <v>76.719.826-4</v>
          </cell>
          <cell r="D738">
            <v>965708601.04402113</v>
          </cell>
          <cell r="E738">
            <v>137632887.94672</v>
          </cell>
          <cell r="F738" t="str">
            <v>----</v>
          </cell>
        </row>
        <row r="739">
          <cell r="C739" t="str">
            <v>76.364.344-1</v>
          </cell>
          <cell r="D739">
            <v>2146333245.2849309</v>
          </cell>
          <cell r="E739">
            <v>4680288946.9817505</v>
          </cell>
          <cell r="F739" t="str">
            <v>----</v>
          </cell>
        </row>
        <row r="740">
          <cell r="C740" t="str">
            <v>76.812.966-5</v>
          </cell>
          <cell r="D740">
            <v>618975238.01590133</v>
          </cell>
          <cell r="E740">
            <v>49955270.979999997</v>
          </cell>
          <cell r="F740" t="str">
            <v>----</v>
          </cell>
        </row>
        <row r="741">
          <cell r="C741" t="str">
            <v>77.261.956-1</v>
          </cell>
          <cell r="D741" t="str">
            <v>----</v>
          </cell>
          <cell r="E741">
            <v>39478131.704339996</v>
          </cell>
          <cell r="F741" t="str">
            <v>----</v>
          </cell>
        </row>
        <row r="742">
          <cell r="C742" t="str">
            <v>76.727.519-6</v>
          </cell>
          <cell r="D742">
            <v>384479376.71436948</v>
          </cell>
          <cell r="E742">
            <v>44181444.084879994</v>
          </cell>
          <cell r="F742" t="str">
            <v>----</v>
          </cell>
        </row>
        <row r="743">
          <cell r="C743" t="str">
            <v>76.727.523-4</v>
          </cell>
          <cell r="D743">
            <v>73265900.742619991</v>
          </cell>
          <cell r="E743">
            <v>5480631.7079999996</v>
          </cell>
          <cell r="F743" t="str">
            <v>----</v>
          </cell>
        </row>
        <row r="744">
          <cell r="C744" t="str">
            <v>77.290.266-2</v>
          </cell>
          <cell r="D744">
            <v>247902232.27065521</v>
          </cell>
          <cell r="E744" t="str">
            <v>----</v>
          </cell>
          <cell r="F744" t="str">
            <v>----</v>
          </cell>
        </row>
        <row r="745">
          <cell r="C745" t="str">
            <v>77.287.819-2</v>
          </cell>
          <cell r="D745">
            <v>792298860.88147998</v>
          </cell>
          <cell r="E745">
            <v>101737008.588</v>
          </cell>
          <cell r="F745" t="str">
            <v>----</v>
          </cell>
        </row>
        <row r="746">
          <cell r="C746" t="str">
            <v>77.088.123-4</v>
          </cell>
          <cell r="D746">
            <v>102618538.23091103</v>
          </cell>
          <cell r="E746" t="str">
            <v>----</v>
          </cell>
          <cell r="F746" t="str">
            <v>----</v>
          </cell>
        </row>
        <row r="747">
          <cell r="C747" t="str">
            <v>77.257.259-K</v>
          </cell>
          <cell r="D747" t="str">
            <v>----</v>
          </cell>
          <cell r="E747">
            <v>0</v>
          </cell>
          <cell r="F747" t="str">
            <v>----</v>
          </cell>
        </row>
        <row r="748">
          <cell r="C748" t="str">
            <v>76.545.701-7</v>
          </cell>
          <cell r="D748">
            <v>674770207.47176719</v>
          </cell>
          <cell r="E748">
            <v>1328288048.56335</v>
          </cell>
          <cell r="F748" t="str">
            <v>----</v>
          </cell>
        </row>
        <row r="749">
          <cell r="C749" t="str">
            <v>76.786.344-6</v>
          </cell>
          <cell r="D749">
            <v>301556607.40968072</v>
          </cell>
          <cell r="E749">
            <v>38643861.317720003</v>
          </cell>
          <cell r="F749" t="str">
            <v>----</v>
          </cell>
        </row>
        <row r="750">
          <cell r="C750" t="str">
            <v>76.574.682-5</v>
          </cell>
          <cell r="D750">
            <v>301934155.02131438</v>
          </cell>
          <cell r="E750">
            <v>35001674.9978</v>
          </cell>
          <cell r="F750" t="str">
            <v>----</v>
          </cell>
        </row>
        <row r="751">
          <cell r="C751" t="str">
            <v>77.011.891-3</v>
          </cell>
          <cell r="D751">
            <v>297389993.24320447</v>
          </cell>
          <cell r="E751">
            <v>22610284.715600003</v>
          </cell>
          <cell r="F751" t="str">
            <v>----</v>
          </cell>
        </row>
        <row r="752">
          <cell r="C752" t="str">
            <v>77.011.882-4</v>
          </cell>
          <cell r="D752">
            <v>346762240.76291811</v>
          </cell>
          <cell r="E752">
            <v>37895223.089199997</v>
          </cell>
          <cell r="F752" t="str">
            <v>----</v>
          </cell>
        </row>
        <row r="753">
          <cell r="C753" t="str">
            <v>76.585.782-1</v>
          </cell>
          <cell r="D753">
            <v>336726699.33497453</v>
          </cell>
          <cell r="E753">
            <v>35356198.508239999</v>
          </cell>
          <cell r="F753" t="str">
            <v>----</v>
          </cell>
        </row>
        <row r="754">
          <cell r="C754" t="str">
            <v>76.727.518-8</v>
          </cell>
          <cell r="D754">
            <v>194989259.45197541</v>
          </cell>
          <cell r="E754">
            <v>30373015.837400001</v>
          </cell>
          <cell r="F754" t="str">
            <v>----</v>
          </cell>
        </row>
        <row r="755">
          <cell r="C755" t="str">
            <v>77.060.897-K</v>
          </cell>
          <cell r="D755">
            <v>769496577.05366158</v>
          </cell>
          <cell r="E755">
            <v>79568982.727600008</v>
          </cell>
          <cell r="F755" t="str">
            <v>----</v>
          </cell>
        </row>
        <row r="756">
          <cell r="C756" t="str">
            <v>77.290.269-7</v>
          </cell>
          <cell r="D756">
            <v>1083533027.1514513</v>
          </cell>
          <cell r="E756" t="str">
            <v>----</v>
          </cell>
          <cell r="F756" t="str">
            <v>----</v>
          </cell>
        </row>
        <row r="757">
          <cell r="C757" t="str">
            <v>77.287.991-1</v>
          </cell>
          <cell r="D757">
            <v>703749649.29812634</v>
          </cell>
          <cell r="E757">
            <v>94811589.723199993</v>
          </cell>
          <cell r="F757" t="str">
            <v>----</v>
          </cell>
        </row>
        <row r="758">
          <cell r="C758" t="str">
            <v>77.290.267-0</v>
          </cell>
          <cell r="D758">
            <v>653816907.91993117</v>
          </cell>
          <cell r="E758">
            <v>37597725.340599999</v>
          </cell>
          <cell r="F758" t="str">
            <v>----</v>
          </cell>
        </row>
        <row r="759">
          <cell r="C759" t="str">
            <v>76.378.413-4</v>
          </cell>
          <cell r="D759">
            <v>527034.82613161602</v>
          </cell>
          <cell r="E759">
            <v>747721.97664000001</v>
          </cell>
          <cell r="F759" t="str">
            <v>----</v>
          </cell>
        </row>
        <row r="760">
          <cell r="C760" t="str">
            <v>76.960.202-K</v>
          </cell>
          <cell r="D760">
            <v>2120503321.9926</v>
          </cell>
          <cell r="E760">
            <v>173382907.73500001</v>
          </cell>
          <cell r="F760" t="str">
            <v>----</v>
          </cell>
        </row>
        <row r="761">
          <cell r="C761" t="str">
            <v>76.475.504-9</v>
          </cell>
          <cell r="D761">
            <v>-1602698144.1856174</v>
          </cell>
          <cell r="E761">
            <v>-5851214930.8595982</v>
          </cell>
          <cell r="F761">
            <v>1307542659.3118572</v>
          </cell>
        </row>
        <row r="762">
          <cell r="C762" t="str">
            <v>77.257.713-3</v>
          </cell>
          <cell r="D762">
            <v>254115364.79245847</v>
          </cell>
          <cell r="E762">
            <v>31221176.807569996</v>
          </cell>
          <cell r="F762" t="str">
            <v>----</v>
          </cell>
        </row>
        <row r="763">
          <cell r="C763" t="str">
            <v>77.122.684-1</v>
          </cell>
          <cell r="D763">
            <v>7031725711.3916912</v>
          </cell>
          <cell r="E763">
            <v>556134225.99714005</v>
          </cell>
          <cell r="F763" t="str">
            <v>----</v>
          </cell>
        </row>
        <row r="764">
          <cell r="C764" t="str">
            <v>76.271.234-2</v>
          </cell>
          <cell r="D764" t="str">
            <v>----</v>
          </cell>
          <cell r="E764">
            <v>70140642.824999988</v>
          </cell>
          <cell r="F764" t="str">
            <v>----</v>
          </cell>
        </row>
        <row r="765">
          <cell r="C765" t="str">
            <v>76.201.449-1</v>
          </cell>
          <cell r="D765">
            <v>1565394747.7106657</v>
          </cell>
          <cell r="E765">
            <v>325811894.50152147</v>
          </cell>
          <cell r="F765">
            <v>63884084.714004755</v>
          </cell>
        </row>
        <row r="766">
          <cell r="C766" t="str">
            <v>93.007.000-9</v>
          </cell>
          <cell r="D766">
            <v>-5.2999972831457853E-4</v>
          </cell>
          <cell r="E766">
            <v>0</v>
          </cell>
          <cell r="F766" t="str">
            <v>----</v>
          </cell>
        </row>
        <row r="767">
          <cell r="C767" t="str">
            <v>76.138.789-8</v>
          </cell>
          <cell r="D767">
            <v>-4815016.2159255743</v>
          </cell>
          <cell r="E767">
            <v>0</v>
          </cell>
          <cell r="F767" t="str">
            <v>----</v>
          </cell>
        </row>
        <row r="768">
          <cell r="C768" t="str">
            <v>77.611.649-1</v>
          </cell>
          <cell r="D768">
            <v>-62591398.428256646</v>
          </cell>
          <cell r="E768">
            <v>-16144380.028714869</v>
          </cell>
          <cell r="F768" t="str">
            <v>----</v>
          </cell>
        </row>
        <row r="769">
          <cell r="C769" t="str">
            <v>76.410.374-2</v>
          </cell>
          <cell r="D769">
            <v>-2474193.7415987942</v>
          </cell>
          <cell r="E769" t="str">
            <v>----</v>
          </cell>
          <cell r="F769" t="str">
            <v>----</v>
          </cell>
        </row>
        <row r="770">
          <cell r="C770" t="str">
            <v>77.312.201-6</v>
          </cell>
          <cell r="D770">
            <v>13729352.551701393</v>
          </cell>
          <cell r="E770">
            <v>-3074991.6469349684</v>
          </cell>
          <cell r="F770" t="str">
            <v>----</v>
          </cell>
        </row>
        <row r="771">
          <cell r="C771" t="str">
            <v>77.029.452-5</v>
          </cell>
          <cell r="D771">
            <v>365286413.55387998</v>
          </cell>
          <cell r="E771">
            <v>63115857.233000003</v>
          </cell>
          <cell r="F771" t="str">
            <v>----</v>
          </cell>
        </row>
        <row r="772">
          <cell r="C772" t="str">
            <v>76.131.355-K</v>
          </cell>
          <cell r="D772">
            <v>0</v>
          </cell>
          <cell r="E772" t="str">
            <v>----</v>
          </cell>
          <cell r="F772" t="str">
            <v>----</v>
          </cell>
        </row>
        <row r="773">
          <cell r="C773" t="str">
            <v>77.131.323-K</v>
          </cell>
          <cell r="D773">
            <v>798226803.16018069</v>
          </cell>
          <cell r="E773">
            <v>99321195.770799994</v>
          </cell>
          <cell r="F773" t="str">
            <v>----</v>
          </cell>
        </row>
        <row r="774">
          <cell r="C774" t="str">
            <v>76.930.382-0</v>
          </cell>
          <cell r="D774">
            <v>1333415234.3232687</v>
          </cell>
          <cell r="E774">
            <v>137648735.12959999</v>
          </cell>
          <cell r="F774" t="str">
            <v>----</v>
          </cell>
        </row>
        <row r="775">
          <cell r="C775" t="str">
            <v>76.618.682-3</v>
          </cell>
          <cell r="D775">
            <v>-2460284.9198400276</v>
          </cell>
          <cell r="E775">
            <v>914759682.53647983</v>
          </cell>
          <cell r="F775" t="str">
            <v>----</v>
          </cell>
        </row>
        <row r="776">
          <cell r="C776" t="str">
            <v>76.126.507-5</v>
          </cell>
          <cell r="D776">
            <v>-1353895173.8401544</v>
          </cell>
          <cell r="E776">
            <v>1665593628.46912</v>
          </cell>
          <cell r="F776" t="str">
            <v>----</v>
          </cell>
        </row>
        <row r="777">
          <cell r="C777" t="str">
            <v>76.264.543-2</v>
          </cell>
          <cell r="D777">
            <v>505421353.37136471</v>
          </cell>
          <cell r="E777">
            <v>114821371.59710002</v>
          </cell>
          <cell r="F777" t="str">
            <v>----</v>
          </cell>
        </row>
        <row r="778">
          <cell r="C778" t="str">
            <v>76.349.223-0</v>
          </cell>
          <cell r="D778">
            <v>41033775678.053406</v>
          </cell>
          <cell r="E778">
            <v>30463519495.661034</v>
          </cell>
          <cell r="F778">
            <v>698546333.1549114</v>
          </cell>
        </row>
        <row r="779">
          <cell r="C779" t="str">
            <v>76.359.632-K</v>
          </cell>
          <cell r="D779">
            <v>112611630.77434736</v>
          </cell>
          <cell r="E779">
            <v>2563533244.2894797</v>
          </cell>
          <cell r="F779" t="str">
            <v>----</v>
          </cell>
        </row>
        <row r="780">
          <cell r="C780" t="str">
            <v>76.055.368-9</v>
          </cell>
          <cell r="D780">
            <v>495427488.99441981</v>
          </cell>
          <cell r="E780">
            <v>140933744.79070231</v>
          </cell>
          <cell r="F780" t="str">
            <v>----</v>
          </cell>
        </row>
        <row r="781">
          <cell r="C781" t="str">
            <v>86.579.500-9</v>
          </cell>
          <cell r="D781">
            <v>2.1702930000056639</v>
          </cell>
          <cell r="E781">
            <v>0</v>
          </cell>
          <cell r="F781" t="str">
            <v>----</v>
          </cell>
        </row>
        <row r="782">
          <cell r="C782" t="str">
            <v>77.057.153-7</v>
          </cell>
          <cell r="D782">
            <v>863764863.32922029</v>
          </cell>
          <cell r="E782">
            <v>106265691.81</v>
          </cell>
          <cell r="F782" t="str">
            <v>----</v>
          </cell>
        </row>
        <row r="783">
          <cell r="C783" t="str">
            <v>76.766.021-9</v>
          </cell>
          <cell r="D783">
            <v>330693159.80133098</v>
          </cell>
          <cell r="E783">
            <v>39368045.047999993</v>
          </cell>
          <cell r="F783" t="str">
            <v>----</v>
          </cell>
        </row>
        <row r="784">
          <cell r="C784" t="str">
            <v>77.139.386-1</v>
          </cell>
          <cell r="D784">
            <v>194732508.49445277</v>
          </cell>
          <cell r="E784">
            <v>14334576.743200002</v>
          </cell>
          <cell r="F784" t="str">
            <v>----</v>
          </cell>
        </row>
        <row r="785">
          <cell r="C785" t="str">
            <v>76.479.446-K</v>
          </cell>
          <cell r="D785" t="str">
            <v>----</v>
          </cell>
          <cell r="E785">
            <v>0</v>
          </cell>
          <cell r="F785" t="str">
            <v>----</v>
          </cell>
        </row>
        <row r="786">
          <cell r="C786" t="str">
            <v>77.282.314-2</v>
          </cell>
          <cell r="D786">
            <v>-1170243.2500899998</v>
          </cell>
          <cell r="E786">
            <v>-66673.030206269192</v>
          </cell>
          <cell r="F786" t="str">
            <v>----</v>
          </cell>
        </row>
        <row r="787">
          <cell r="C787" t="str">
            <v>96.837.950-K</v>
          </cell>
          <cell r="D787">
            <v>0</v>
          </cell>
          <cell r="E787">
            <v>0</v>
          </cell>
          <cell r="F787" t="str">
            <v>----</v>
          </cell>
        </row>
        <row r="788">
          <cell r="C788" t="str">
            <v>76.369.130-6</v>
          </cell>
          <cell r="D788">
            <v>-66895693.614621565</v>
          </cell>
          <cell r="E788">
            <v>-11301340.276717907</v>
          </cell>
          <cell r="F788" t="str">
            <v>----</v>
          </cell>
        </row>
        <row r="789">
          <cell r="C789" t="str">
            <v>77.302.440-5</v>
          </cell>
          <cell r="D789">
            <v>-4148207746.8709545</v>
          </cell>
          <cell r="E789">
            <v>590466212.82322419</v>
          </cell>
          <cell r="F789">
            <v>222994892.92805633</v>
          </cell>
        </row>
        <row r="790">
          <cell r="C790" t="str">
            <v>77.447.177-4</v>
          </cell>
          <cell r="D790">
            <v>-112670.09605432393</v>
          </cell>
          <cell r="E790" t="str">
            <v>----</v>
          </cell>
          <cell r="F790" t="str">
            <v>----</v>
          </cell>
        </row>
        <row r="791">
          <cell r="C791" t="str">
            <v>77.470.194-K</v>
          </cell>
          <cell r="D791">
            <v>1074569380.9480958</v>
          </cell>
          <cell r="E791">
            <v>124745674.92640001</v>
          </cell>
          <cell r="F791" t="str">
            <v>----</v>
          </cell>
        </row>
        <row r="792">
          <cell r="C792" t="str">
            <v>77.470.143-5</v>
          </cell>
          <cell r="D792">
            <v>842368061.7849009</v>
          </cell>
          <cell r="E792">
            <v>76159602.82159999</v>
          </cell>
          <cell r="F792" t="str">
            <v>----</v>
          </cell>
        </row>
        <row r="793">
          <cell r="C793" t="str">
            <v>77.470.399-3</v>
          </cell>
          <cell r="D793">
            <v>135058070.46493179</v>
          </cell>
          <cell r="E793">
            <v>17107750.956399996</v>
          </cell>
          <cell r="F793" t="str">
            <v>----</v>
          </cell>
        </row>
        <row r="794">
          <cell r="C794" t="str">
            <v>76.787.690-4</v>
          </cell>
          <cell r="D794">
            <v>-33470928.838595334</v>
          </cell>
          <cell r="E794" t="str">
            <v>----</v>
          </cell>
          <cell r="F794" t="str">
            <v>----</v>
          </cell>
        </row>
        <row r="795">
          <cell r="C795" t="str">
            <v>77.163.625-K</v>
          </cell>
          <cell r="D795">
            <v>224061907.77064723</v>
          </cell>
          <cell r="E795">
            <v>28677780.019999996</v>
          </cell>
          <cell r="F795" t="str">
            <v>----</v>
          </cell>
        </row>
        <row r="796">
          <cell r="C796" t="str">
            <v>76.623.004-0</v>
          </cell>
          <cell r="D796">
            <v>13549374.39562</v>
          </cell>
          <cell r="E796">
            <v>-2869348.0731584867</v>
          </cell>
          <cell r="F796" t="str">
            <v>----</v>
          </cell>
        </row>
        <row r="797">
          <cell r="C797" t="str">
            <v>76.920.636-1</v>
          </cell>
          <cell r="D797">
            <v>6918478.3406499997</v>
          </cell>
          <cell r="E797">
            <v>7662858.966</v>
          </cell>
          <cell r="F797" t="str">
            <v>----</v>
          </cell>
        </row>
        <row r="798">
          <cell r="C798" t="str">
            <v>77.371.756-7</v>
          </cell>
          <cell r="D798" t="str">
            <v>----</v>
          </cell>
          <cell r="E798">
            <v>0</v>
          </cell>
          <cell r="F798" t="str">
            <v>----</v>
          </cell>
        </row>
        <row r="799">
          <cell r="C799" t="str">
            <v>76.254.347-8</v>
          </cell>
          <cell r="D799">
            <v>276761212.38277948</v>
          </cell>
          <cell r="E799">
            <v>11365651.227199998</v>
          </cell>
          <cell r="F799" t="str">
            <v>----</v>
          </cell>
        </row>
        <row r="800">
          <cell r="C800" t="str">
            <v>77.428.039-1</v>
          </cell>
          <cell r="D800">
            <v>11750921855.045132</v>
          </cell>
          <cell r="E800">
            <v>1248381383.0746999</v>
          </cell>
          <cell r="F800" t="str">
            <v>----</v>
          </cell>
        </row>
        <row r="801">
          <cell r="C801" t="str">
            <v>77.333.027-1</v>
          </cell>
          <cell r="D801">
            <v>690847313.28185987</v>
          </cell>
          <cell r="E801">
            <v>88949506.069999993</v>
          </cell>
          <cell r="F801" t="str">
            <v>----</v>
          </cell>
        </row>
        <row r="802">
          <cell r="C802" t="str">
            <v>77.184.227-5</v>
          </cell>
          <cell r="D802">
            <v>242803157.98800316</v>
          </cell>
          <cell r="E802">
            <v>29863135.625200003</v>
          </cell>
          <cell r="F802" t="str">
            <v>----</v>
          </cell>
        </row>
        <row r="803">
          <cell r="C803" t="str">
            <v>77.214.128-9</v>
          </cell>
          <cell r="D803">
            <v>276458113.38256621</v>
          </cell>
          <cell r="E803">
            <v>34153902.8068</v>
          </cell>
          <cell r="F803" t="str">
            <v>----</v>
          </cell>
        </row>
        <row r="804">
          <cell r="C804" t="str">
            <v>76.392.022-4</v>
          </cell>
          <cell r="D804">
            <v>-27159984.34583763</v>
          </cell>
          <cell r="E804">
            <v>59851206.137799993</v>
          </cell>
          <cell r="F804" t="str">
            <v>----</v>
          </cell>
        </row>
        <row r="805">
          <cell r="C805" t="str">
            <v>76.780.504-7</v>
          </cell>
          <cell r="D805">
            <v>20548121675.779228</v>
          </cell>
          <cell r="E805">
            <v>2428228872.1735702</v>
          </cell>
          <cell r="F805" t="str">
            <v>----</v>
          </cell>
        </row>
        <row r="806">
          <cell r="C806" t="str">
            <v>76.311.940-8</v>
          </cell>
          <cell r="D806">
            <v>-8.1035494804382324E-4</v>
          </cell>
          <cell r="E806" t="str">
            <v>----</v>
          </cell>
          <cell r="F806" t="str">
            <v>----</v>
          </cell>
        </row>
        <row r="807">
          <cell r="C807" t="str">
            <v>76.555.400-4</v>
          </cell>
          <cell r="D807">
            <v>2772358865.7704935</v>
          </cell>
          <cell r="E807">
            <v>-228503.19043953106</v>
          </cell>
          <cell r="F807" t="str">
            <v>----</v>
          </cell>
        </row>
        <row r="808">
          <cell r="C808" t="str">
            <v>76.524.463-3</v>
          </cell>
          <cell r="D808">
            <v>3.2999497489072382E-4</v>
          </cell>
          <cell r="E808" t="str">
            <v>----</v>
          </cell>
          <cell r="F808" t="str">
            <v>----</v>
          </cell>
        </row>
        <row r="809">
          <cell r="C809" t="str">
            <v>96.893.220-9</v>
          </cell>
          <cell r="D809">
            <v>46746081.668925978</v>
          </cell>
          <cell r="E809" t="str">
            <v>----</v>
          </cell>
          <cell r="F809" t="str">
            <v>----</v>
          </cell>
        </row>
        <row r="810">
          <cell r="C810" t="str">
            <v>76.538.831-7</v>
          </cell>
          <cell r="D810">
            <v>-8.9999963529407978E-4</v>
          </cell>
          <cell r="E810" t="str">
            <v>----</v>
          </cell>
          <cell r="F810" t="str">
            <v>----</v>
          </cell>
        </row>
        <row r="811">
          <cell r="C811" t="str">
            <v>77.244.437-0</v>
          </cell>
          <cell r="D811">
            <v>43354093.43258106</v>
          </cell>
          <cell r="E811">
            <v>-529146995.516747</v>
          </cell>
          <cell r="F811" t="str">
            <v>----</v>
          </cell>
        </row>
        <row r="812">
          <cell r="C812" t="str">
            <v>76.215.036-0</v>
          </cell>
          <cell r="D812">
            <v>-2.3500004317611456E-3</v>
          </cell>
          <cell r="E812" t="str">
            <v>----</v>
          </cell>
          <cell r="F812" t="str">
            <v>----</v>
          </cell>
        </row>
        <row r="813">
          <cell r="C813" t="str">
            <v>77.509.835-K</v>
          </cell>
          <cell r="D813">
            <v>97672909.664476618</v>
          </cell>
          <cell r="E813">
            <v>-2077002.2805027794</v>
          </cell>
          <cell r="F813" t="str">
            <v>----</v>
          </cell>
        </row>
        <row r="814">
          <cell r="C814" t="str">
            <v>76.136.448-0</v>
          </cell>
          <cell r="D814">
            <v>387610789.48380572</v>
          </cell>
          <cell r="E814">
            <v>91613903.869459987</v>
          </cell>
          <cell r="F814" t="str">
            <v>----</v>
          </cell>
        </row>
        <row r="815">
          <cell r="C815" t="str">
            <v>76.902.134-5</v>
          </cell>
          <cell r="D815">
            <v>241720261.35370442</v>
          </cell>
          <cell r="E815">
            <v>27327550.381299999</v>
          </cell>
          <cell r="F815" t="str">
            <v>----</v>
          </cell>
        </row>
        <row r="816">
          <cell r="C816" t="str">
            <v>76.979.064-0</v>
          </cell>
          <cell r="D816">
            <v>1005338403.8203776</v>
          </cell>
          <cell r="E816">
            <v>105788381.51560001</v>
          </cell>
          <cell r="F816" t="str">
            <v>----</v>
          </cell>
        </row>
        <row r="817">
          <cell r="C817" t="str">
            <v>76.493.358-3</v>
          </cell>
          <cell r="D817">
            <v>1404120376.6769838</v>
          </cell>
          <cell r="E817">
            <v>2602933030.9945998</v>
          </cell>
          <cell r="F817" t="str">
            <v>----</v>
          </cell>
        </row>
        <row r="818">
          <cell r="C818" t="str">
            <v>76.815.726-K</v>
          </cell>
          <cell r="D818">
            <v>390518401.61341065</v>
          </cell>
          <cell r="E818">
            <v>43148984.986960001</v>
          </cell>
          <cell r="F818" t="str">
            <v>----</v>
          </cell>
        </row>
        <row r="819">
          <cell r="C819" t="str">
            <v>76.152.252-3</v>
          </cell>
          <cell r="D819">
            <v>587000979.50432611</v>
          </cell>
          <cell r="E819">
            <v>87810440.961509988</v>
          </cell>
          <cell r="F819" t="str">
            <v>----</v>
          </cell>
        </row>
        <row r="820">
          <cell r="C820" t="str">
            <v>76.319.372-1</v>
          </cell>
          <cell r="D820">
            <v>1199322957.4428575</v>
          </cell>
          <cell r="E820">
            <v>57459499.692065977</v>
          </cell>
          <cell r="F820">
            <v>3720954.5688127</v>
          </cell>
        </row>
        <row r="821">
          <cell r="C821" t="str">
            <v>77.454.461-5</v>
          </cell>
          <cell r="D821">
            <v>267426495.36424658</v>
          </cell>
          <cell r="E821">
            <v>32147479.357499998</v>
          </cell>
          <cell r="F821" t="str">
            <v>----</v>
          </cell>
        </row>
        <row r="822">
          <cell r="C822" t="str">
            <v>76.477.447-7</v>
          </cell>
          <cell r="D822">
            <v>170095953.23862958</v>
          </cell>
          <cell r="E822">
            <v>41946798.209600009</v>
          </cell>
          <cell r="F822" t="str">
            <v>----</v>
          </cell>
        </row>
        <row r="823">
          <cell r="C823" t="str">
            <v>77.141.383-8</v>
          </cell>
          <cell r="D823">
            <v>707395785.28631687</v>
          </cell>
          <cell r="E823">
            <v>63219099.986000001</v>
          </cell>
          <cell r="F823" t="str">
            <v>----</v>
          </cell>
        </row>
        <row r="824">
          <cell r="C824" t="str">
            <v>77.481.481-7</v>
          </cell>
          <cell r="D824">
            <v>202346106.24380231</v>
          </cell>
          <cell r="E824">
            <v>12374457.066199999</v>
          </cell>
          <cell r="F824" t="str">
            <v>----</v>
          </cell>
        </row>
        <row r="825">
          <cell r="C825" t="str">
            <v>77.139.391-8</v>
          </cell>
          <cell r="D825">
            <v>525297873.24349606</v>
          </cell>
          <cell r="E825">
            <v>58343739.086900003</v>
          </cell>
          <cell r="F825" t="str">
            <v>----</v>
          </cell>
        </row>
        <row r="826">
          <cell r="C826" t="str">
            <v>76.477.296-2</v>
          </cell>
          <cell r="D826">
            <v>259143042.10272807</v>
          </cell>
          <cell r="E826">
            <v>33340881.333800003</v>
          </cell>
          <cell r="F826" t="str">
            <v>----</v>
          </cell>
        </row>
        <row r="827">
          <cell r="C827" t="str">
            <v>76.503.514-7</v>
          </cell>
          <cell r="D827">
            <v>1203305285.9842448</v>
          </cell>
          <cell r="E827">
            <v>90828397.379000008</v>
          </cell>
          <cell r="F827" t="str">
            <v>----</v>
          </cell>
        </row>
        <row r="828">
          <cell r="C828" t="str">
            <v>76.266.502-6</v>
          </cell>
          <cell r="D828">
            <v>2501833304.1973057</v>
          </cell>
          <cell r="E828">
            <v>561645643.45879996</v>
          </cell>
          <cell r="F828" t="str">
            <v>----</v>
          </cell>
        </row>
        <row r="829">
          <cell r="C829" t="str">
            <v>76.581.786-2</v>
          </cell>
          <cell r="D829">
            <v>270649343.59049428</v>
          </cell>
          <cell r="E829">
            <v>30136238.346700002</v>
          </cell>
          <cell r="F829" t="str">
            <v>----</v>
          </cell>
        </row>
        <row r="830">
          <cell r="C830" t="str">
            <v>76.560.824-4</v>
          </cell>
          <cell r="D830">
            <v>1313830347.2245779</v>
          </cell>
          <cell r="E830">
            <v>-1229521562.8552198</v>
          </cell>
          <cell r="F830">
            <v>255666292.47233075</v>
          </cell>
        </row>
        <row r="831">
          <cell r="C831" t="str">
            <v>76.311.929-7</v>
          </cell>
          <cell r="D831">
            <v>-6804881563.7172108</v>
          </cell>
          <cell r="E831">
            <v>-6170966969.4142437</v>
          </cell>
          <cell r="F831">
            <v>1480407684.3926582</v>
          </cell>
        </row>
        <row r="832">
          <cell r="C832" t="str">
            <v>76.311.926-2</v>
          </cell>
          <cell r="D832">
            <v>-2846965893.7189245</v>
          </cell>
          <cell r="E832">
            <v>-1293238043.5880318</v>
          </cell>
          <cell r="F832">
            <v>257618636.86320287</v>
          </cell>
        </row>
        <row r="833">
          <cell r="C833" t="str">
            <v>76.466.222-9</v>
          </cell>
          <cell r="D833">
            <v>1304794354.2928874</v>
          </cell>
          <cell r="E833">
            <v>137457781.02340001</v>
          </cell>
          <cell r="F833" t="str">
            <v>----</v>
          </cell>
        </row>
        <row r="834">
          <cell r="C834" t="str">
            <v>76.967.752-6</v>
          </cell>
          <cell r="D834" t="str">
            <v>----</v>
          </cell>
          <cell r="E834">
            <v>0</v>
          </cell>
          <cell r="F834" t="str">
            <v>----</v>
          </cell>
        </row>
        <row r="835">
          <cell r="C835" t="str">
            <v>76.618.735-8</v>
          </cell>
          <cell r="D835">
            <v>-9.1000233078375459E-4</v>
          </cell>
          <cell r="E835" t="str">
            <v>----</v>
          </cell>
          <cell r="F835" t="str">
            <v>----</v>
          </cell>
        </row>
        <row r="836">
          <cell r="C836" t="str">
            <v>77.517.096-4</v>
          </cell>
          <cell r="D836" t="str">
            <v>----</v>
          </cell>
          <cell r="E836">
            <v>0</v>
          </cell>
          <cell r="F836" t="str">
            <v>----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medio Cmg"/>
      <sheetName val="Promedio solar Cmg"/>
      <sheetName val="Promedio Cmg captura"/>
      <sheetName val="Promedio Cmg noche"/>
      <sheetName val="Cuenta Cmg cero"/>
      <sheetName val="Sheet3"/>
      <sheetName val="Sheet1"/>
    </sheetNames>
    <sheetDataSet>
      <sheetData sheetId="0">
        <row r="4">
          <cell r="A4" t="str">
            <v>PFV ALMEYDA</v>
          </cell>
          <cell r="B4">
            <v>48.481231594567014</v>
          </cell>
        </row>
        <row r="5">
          <cell r="A5" t="str">
            <v>PFV ALTO DEL SOL</v>
          </cell>
          <cell r="B5">
            <v>62.954412738271714</v>
          </cell>
        </row>
        <row r="6">
          <cell r="A6" t="str">
            <v>PFV ANDES SOLAR</v>
          </cell>
          <cell r="B6">
            <v>49.28477685195746</v>
          </cell>
        </row>
        <row r="7">
          <cell r="A7" t="str">
            <v>PFV ANDES SOLAR II</v>
          </cell>
          <cell r="B7">
            <v>49.282570482821477</v>
          </cell>
        </row>
        <row r="8">
          <cell r="A8" t="str">
            <v>PFV ANDES SOLAR II-B</v>
          </cell>
          <cell r="B8">
            <v>49.281502111630971</v>
          </cell>
        </row>
        <row r="9">
          <cell r="A9" t="str">
            <v>PFV ANDES SOLAR III</v>
          </cell>
          <cell r="B9">
            <v>49.281502111630971</v>
          </cell>
        </row>
        <row r="10">
          <cell r="A10" t="str">
            <v>PFV ANDES SOLAR IV</v>
          </cell>
          <cell r="B10">
            <v>49.281502111630971</v>
          </cell>
        </row>
        <row r="11">
          <cell r="A11" t="str">
            <v>PFV ANTAY</v>
          </cell>
          <cell r="B11">
            <v>28.547855267663579</v>
          </cell>
        </row>
        <row r="12">
          <cell r="A12" t="str">
            <v>PFV ATACAMA SOLAR II</v>
          </cell>
          <cell r="B12">
            <v>52.113127496861182</v>
          </cell>
        </row>
        <row r="13">
          <cell r="A13" t="str">
            <v>PFV AZABACHE</v>
          </cell>
          <cell r="B13">
            <v>50.156041547768659</v>
          </cell>
        </row>
        <row r="14">
          <cell r="A14" t="str">
            <v>PFV BOLERO</v>
          </cell>
          <cell r="B14">
            <v>50.056936422782911</v>
          </cell>
        </row>
        <row r="15">
          <cell r="A15" t="str">
            <v>PFV CALEU</v>
          </cell>
          <cell r="B15">
            <v>59.376119164478901</v>
          </cell>
        </row>
        <row r="16">
          <cell r="A16" t="str">
            <v>PFV CAMPOS DEL SOL</v>
          </cell>
          <cell r="B16">
            <v>48.984109119963492</v>
          </cell>
        </row>
        <row r="17">
          <cell r="A17" t="str">
            <v>PFV CAPRICORNIO</v>
          </cell>
          <cell r="B17">
            <v>49.762850131263541</v>
          </cell>
        </row>
        <row r="18">
          <cell r="A18" t="str">
            <v>PFV CARACAS II</v>
          </cell>
          <cell r="B18">
            <v>50.782392420956484</v>
          </cell>
        </row>
        <row r="19">
          <cell r="A19" t="str">
            <v>PFV CARRERA PINTO</v>
          </cell>
          <cell r="B19">
            <v>48.984109119963492</v>
          </cell>
        </row>
        <row r="20">
          <cell r="A20" t="str">
            <v>PFV CASTILLA</v>
          </cell>
          <cell r="B20">
            <v>49.760913137769691</v>
          </cell>
        </row>
        <row r="21">
          <cell r="A21" t="str">
            <v>PFV CEME 1</v>
          </cell>
          <cell r="B21">
            <v>49.792779363086524</v>
          </cell>
        </row>
        <row r="22">
          <cell r="A22" t="str">
            <v>PFV CERRO DOMINADOR</v>
          </cell>
          <cell r="B22">
            <v>50.180870905148034</v>
          </cell>
        </row>
        <row r="23">
          <cell r="A23" t="str">
            <v>PFV CHAÑARES</v>
          </cell>
          <cell r="B23">
            <v>53.245659171327617</v>
          </cell>
        </row>
        <row r="24">
          <cell r="A24" t="str">
            <v>PFV CHERCAN SOLAR</v>
          </cell>
          <cell r="B24">
            <v>51.852742837575754</v>
          </cell>
        </row>
        <row r="25">
          <cell r="A25" t="str">
            <v>PFV CONEJO SOLAR</v>
          </cell>
          <cell r="B25">
            <v>48.325222006620201</v>
          </cell>
        </row>
        <row r="26">
          <cell r="A26" t="str">
            <v>PFV COYA</v>
          </cell>
          <cell r="B26">
            <v>49.81835292774781</v>
          </cell>
        </row>
        <row r="27">
          <cell r="A27" t="str">
            <v>PFV DE LOS ANDES</v>
          </cell>
          <cell r="B27">
            <v>49.28477685195746</v>
          </cell>
        </row>
        <row r="28">
          <cell r="A28" t="str">
            <v>PFV DEL DESIERTO</v>
          </cell>
          <cell r="B28">
            <v>49.28477685195746</v>
          </cell>
        </row>
        <row r="29">
          <cell r="A29" t="str">
            <v>PFV DESIERTO DE ATACAMA</v>
          </cell>
          <cell r="B29">
            <v>49.460458851729349</v>
          </cell>
        </row>
        <row r="30">
          <cell r="A30" t="str">
            <v>PFV DIEGO DE ALMAGRO</v>
          </cell>
          <cell r="B30">
            <v>53.262641250998563</v>
          </cell>
        </row>
        <row r="31">
          <cell r="A31" t="str">
            <v>PFV DIEGO DE ALMAGRO SUR</v>
          </cell>
          <cell r="B31">
            <v>48.659662139025279</v>
          </cell>
        </row>
        <row r="32">
          <cell r="A32" t="str">
            <v>PFV DOMEYKO</v>
          </cell>
          <cell r="B32">
            <v>51.370005707111019</v>
          </cell>
        </row>
        <row r="33">
          <cell r="A33" t="str">
            <v>PFV DON HUMBERTO</v>
          </cell>
          <cell r="B33">
            <v>60.835322451775021</v>
          </cell>
        </row>
        <row r="34">
          <cell r="A34" t="str">
            <v>PFV DON OSCAR</v>
          </cell>
          <cell r="B34">
            <v>51.067886086063069</v>
          </cell>
        </row>
        <row r="35">
          <cell r="A35" t="str">
            <v>PFV DOÑA ANTONIA</v>
          </cell>
          <cell r="B35">
            <v>50.544310010272874</v>
          </cell>
        </row>
        <row r="36">
          <cell r="A36" t="str">
            <v>PFV DOÑA CARMEN SOLAR</v>
          </cell>
          <cell r="B36">
            <v>50.754615911425624</v>
          </cell>
        </row>
        <row r="37">
          <cell r="A37" t="str">
            <v>PFV EL AGUILA</v>
          </cell>
          <cell r="B37">
            <v>52.096776623672952</v>
          </cell>
        </row>
        <row r="38">
          <cell r="A38" t="str">
            <v>PFV EL PELICANO</v>
          </cell>
          <cell r="B38">
            <v>48.402165277936092</v>
          </cell>
        </row>
        <row r="39">
          <cell r="A39" t="str">
            <v>PFV EL ROMERO</v>
          </cell>
          <cell r="B39">
            <v>48.402165277936092</v>
          </cell>
        </row>
        <row r="40">
          <cell r="A40" t="str">
            <v>PFV ELENA</v>
          </cell>
          <cell r="B40">
            <v>49.750073051021523</v>
          </cell>
        </row>
        <row r="41">
          <cell r="A41" t="str">
            <v>PFV EMILIA SOLAR</v>
          </cell>
          <cell r="B41">
            <v>51.319010386942224</v>
          </cell>
        </row>
        <row r="42">
          <cell r="A42" t="str">
            <v>PFV ESPERANZA</v>
          </cell>
          <cell r="B42">
            <v>54.112367309667817</v>
          </cell>
        </row>
        <row r="43">
          <cell r="A43" t="str">
            <v>PFV ESPIGA DE ORO</v>
          </cell>
          <cell r="B43">
            <v>53.377972834151379</v>
          </cell>
        </row>
        <row r="44">
          <cell r="A44" t="str">
            <v>PFV FINIS TERRAE</v>
          </cell>
          <cell r="B44">
            <v>49.845277936308577</v>
          </cell>
        </row>
        <row r="45">
          <cell r="A45" t="str">
            <v>PFV GRAN TENO</v>
          </cell>
          <cell r="B45">
            <v>61.318258189704359</v>
          </cell>
        </row>
        <row r="46">
          <cell r="A46" t="str">
            <v>PFV GRANJA SOLAR</v>
          </cell>
          <cell r="B46">
            <v>52.137537952288547</v>
          </cell>
        </row>
        <row r="47">
          <cell r="A47" t="str">
            <v>PFV GUANCHOI</v>
          </cell>
          <cell r="B47">
            <v>48.659437278849495</v>
          </cell>
        </row>
        <row r="48">
          <cell r="A48" t="str">
            <v>PFV HUATACONDO</v>
          </cell>
          <cell r="B48">
            <v>51.517048282159784</v>
          </cell>
        </row>
        <row r="49">
          <cell r="A49" t="str">
            <v>PFV JAMA</v>
          </cell>
          <cell r="B49">
            <v>50.211026138568435</v>
          </cell>
        </row>
        <row r="50">
          <cell r="A50" t="str">
            <v>PFV JAVIERA</v>
          </cell>
          <cell r="B50">
            <v>53.920339002396965</v>
          </cell>
        </row>
        <row r="51">
          <cell r="A51" t="str">
            <v>PFV LA CRUZ SOLAR</v>
          </cell>
          <cell r="B51">
            <v>49.796434197009546</v>
          </cell>
        </row>
        <row r="52">
          <cell r="A52" t="str">
            <v>PFV LA HUAYCA II</v>
          </cell>
          <cell r="B52">
            <v>53.546046113457408</v>
          </cell>
        </row>
        <row r="53">
          <cell r="A53" t="str">
            <v>PFV LA HUELLA</v>
          </cell>
          <cell r="B53">
            <v>48.402165277936092</v>
          </cell>
        </row>
        <row r="54">
          <cell r="A54" t="str">
            <v>PFV LA SILLA</v>
          </cell>
          <cell r="B54">
            <v>50.322073964159443</v>
          </cell>
        </row>
        <row r="55">
          <cell r="A55" t="str">
            <v>PFV LALACKAMA</v>
          </cell>
          <cell r="B55">
            <v>42.930648327816506</v>
          </cell>
        </row>
        <row r="56">
          <cell r="A56" t="str">
            <v>PFV LALACKAMA II</v>
          </cell>
          <cell r="B56">
            <v>42.930648327816506</v>
          </cell>
        </row>
        <row r="57">
          <cell r="A57" t="str">
            <v>PFV LAS SALINAS</v>
          </cell>
          <cell r="B57">
            <v>50.692081954114919</v>
          </cell>
        </row>
        <row r="58">
          <cell r="A58" t="str">
            <v>PFV LEYDA</v>
          </cell>
          <cell r="B58">
            <v>61.621684739184964</v>
          </cell>
        </row>
        <row r="59">
          <cell r="A59" t="str">
            <v>PFV LLANO DE LLAMPOS</v>
          </cell>
          <cell r="B59">
            <v>49.242285127268623</v>
          </cell>
        </row>
        <row r="60">
          <cell r="A60" t="str">
            <v>PFV LOS LOROS</v>
          </cell>
          <cell r="B60">
            <v>50.409839059468098</v>
          </cell>
        </row>
        <row r="61">
          <cell r="A61" t="str">
            <v>PFV LUCAS SOLAR</v>
          </cell>
          <cell r="B61">
            <v>51.072278278735162</v>
          </cell>
        </row>
        <row r="62">
          <cell r="A62" t="str">
            <v>PFV LUZ DEL NORTE</v>
          </cell>
          <cell r="B62">
            <v>48.984109119963492</v>
          </cell>
        </row>
        <row r="63">
          <cell r="A63" t="str">
            <v>PFV MACHICURA</v>
          </cell>
          <cell r="B63">
            <v>59.415841798881232</v>
          </cell>
        </row>
        <row r="64">
          <cell r="A64" t="str">
            <v>PFV MALGARIDA</v>
          </cell>
          <cell r="B64">
            <v>48.996233306700013</v>
          </cell>
        </row>
        <row r="65">
          <cell r="A65" t="str">
            <v>PFV MANZANO</v>
          </cell>
          <cell r="B65">
            <v>60.807965985618132</v>
          </cell>
        </row>
        <row r="66">
          <cell r="A66" t="str">
            <v>PFV MARIA ELENA</v>
          </cell>
          <cell r="B66">
            <v>49.277567629265782</v>
          </cell>
        </row>
        <row r="67">
          <cell r="A67" t="str">
            <v>PFV MESETA DE LOS ANDES</v>
          </cell>
          <cell r="B67">
            <v>60.75276794886458</v>
          </cell>
        </row>
        <row r="68">
          <cell r="A68" t="str">
            <v>PFV NUEVO QUILLAGUA</v>
          </cell>
          <cell r="B68">
            <v>50.362128752425527</v>
          </cell>
        </row>
        <row r="69">
          <cell r="A69" t="str">
            <v>PFV NUEVO QUILLAGUA II</v>
          </cell>
          <cell r="B69">
            <v>50.362128752425527</v>
          </cell>
        </row>
        <row r="70">
          <cell r="A70" t="str">
            <v>PFV PAMPA CAMARONES</v>
          </cell>
          <cell r="B70">
            <v>53.716457025453771</v>
          </cell>
        </row>
        <row r="71">
          <cell r="A71" t="str">
            <v>PFV PAMPA SOLAR NORTE</v>
          </cell>
          <cell r="B71">
            <v>48.316161397100743</v>
          </cell>
        </row>
        <row r="72">
          <cell r="A72" t="str">
            <v>PFV PAMPA TIGRE</v>
          </cell>
          <cell r="B72">
            <v>50.368245634060052</v>
          </cell>
        </row>
        <row r="73">
          <cell r="A73" t="str">
            <v>PFV PATAGUILLA</v>
          </cell>
          <cell r="B73">
            <v>62.861595708252317</v>
          </cell>
        </row>
        <row r="74">
          <cell r="A74" t="str">
            <v>PFV PILAR LOS AMARILLOS</v>
          </cell>
          <cell r="B74">
            <v>54.060364113685729</v>
          </cell>
        </row>
        <row r="75">
          <cell r="A75" t="str">
            <v>PFV PILOTO SOLAR CARDONES</v>
          </cell>
          <cell r="B75">
            <v>49.011435909142627</v>
          </cell>
        </row>
        <row r="76">
          <cell r="A76" t="str">
            <v>PFV POZO ALMONTE SOLAR II</v>
          </cell>
          <cell r="B76">
            <v>52.755428604040532</v>
          </cell>
        </row>
        <row r="77">
          <cell r="A77" t="str">
            <v>PFV POZO ALMONTE SOLAR III</v>
          </cell>
          <cell r="B77">
            <v>52.755428604040532</v>
          </cell>
        </row>
        <row r="78">
          <cell r="A78" t="str">
            <v>PFV PUERTO SECO SOLAR</v>
          </cell>
          <cell r="B78">
            <v>50.283274740326405</v>
          </cell>
        </row>
        <row r="79">
          <cell r="A79" t="str">
            <v>PFV QUILAPILUN</v>
          </cell>
          <cell r="B79">
            <v>60.626724118251325</v>
          </cell>
        </row>
        <row r="80">
          <cell r="A80" t="str">
            <v>PFV QUILMO</v>
          </cell>
          <cell r="B80">
            <v>63.075530190617386</v>
          </cell>
        </row>
        <row r="81">
          <cell r="A81" t="str">
            <v>PFV RIO ESCONDIDO</v>
          </cell>
          <cell r="B81">
            <v>49.011435909142627</v>
          </cell>
        </row>
        <row r="82">
          <cell r="A82" t="str">
            <v>PFV RUCASOL</v>
          </cell>
          <cell r="B82">
            <v>14.962714302020304</v>
          </cell>
        </row>
        <row r="83">
          <cell r="A83" t="str">
            <v>PFV SALVADOR</v>
          </cell>
          <cell r="B83">
            <v>53.183508731879691</v>
          </cell>
        </row>
        <row r="84">
          <cell r="A84" t="str">
            <v>PFV SAN ANDRES</v>
          </cell>
          <cell r="B84">
            <v>60.230273941330836</v>
          </cell>
        </row>
        <row r="85">
          <cell r="A85" t="str">
            <v>PFV SAN PEDRO</v>
          </cell>
          <cell r="B85">
            <v>50.214683255335977</v>
          </cell>
        </row>
        <row r="86">
          <cell r="A86" t="str">
            <v>PFV SANTA ISABEL</v>
          </cell>
          <cell r="B86">
            <v>50.30019518319839</v>
          </cell>
        </row>
        <row r="87">
          <cell r="A87" t="str">
            <v>PFV SANTIAGO SOLAR</v>
          </cell>
          <cell r="B87">
            <v>61.453390023969682</v>
          </cell>
        </row>
        <row r="88">
          <cell r="A88" t="str">
            <v>PFV SDGX01</v>
          </cell>
          <cell r="B88">
            <v>53.670457710307204</v>
          </cell>
        </row>
        <row r="89">
          <cell r="A89" t="str">
            <v>PFV SOL DE LILA</v>
          </cell>
          <cell r="B89">
            <v>49.282570482821477</v>
          </cell>
        </row>
        <row r="90">
          <cell r="A90" t="str">
            <v>PFV SOL DE LOS ANDES</v>
          </cell>
          <cell r="B90">
            <v>53.481091199634747</v>
          </cell>
        </row>
        <row r="91">
          <cell r="A91" t="str">
            <v>PFV SOL DEL DESIERTO</v>
          </cell>
          <cell r="B91">
            <v>28.258976144275724</v>
          </cell>
        </row>
        <row r="92">
          <cell r="A92" t="str">
            <v>PFV SOL DEL NORTE</v>
          </cell>
          <cell r="B92">
            <v>49.28477685195746</v>
          </cell>
        </row>
        <row r="93">
          <cell r="A93" t="str">
            <v>PFV TAIRA</v>
          </cell>
          <cell r="B93">
            <v>49.277567629265782</v>
          </cell>
        </row>
        <row r="94">
          <cell r="A94" t="str">
            <v>PFV TAMANGO</v>
          </cell>
          <cell r="B94">
            <v>60.717636114598868</v>
          </cell>
        </row>
        <row r="95">
          <cell r="A95" t="str">
            <v>PFV TAMARICO</v>
          </cell>
          <cell r="B95">
            <v>47.572625271087574</v>
          </cell>
        </row>
        <row r="96">
          <cell r="A96" t="str">
            <v>PFV TAMAYA SOLAR</v>
          </cell>
          <cell r="B96">
            <v>47.81550622075104</v>
          </cell>
        </row>
        <row r="97">
          <cell r="A97" t="str">
            <v>PFV TENO SOLAR</v>
          </cell>
          <cell r="B97">
            <v>62.335146672754341</v>
          </cell>
        </row>
        <row r="98">
          <cell r="A98" t="str">
            <v>PFV TUTUVEN</v>
          </cell>
          <cell r="B98">
            <v>68.209210135829494</v>
          </cell>
        </row>
        <row r="99">
          <cell r="A99" t="str">
            <v>PFV URIBE SOLAR</v>
          </cell>
          <cell r="B99">
            <v>50.809867595023555</v>
          </cell>
        </row>
        <row r="100">
          <cell r="A100" t="str">
            <v>PFV USYA</v>
          </cell>
          <cell r="B100">
            <v>50.156041547768659</v>
          </cell>
        </row>
        <row r="101">
          <cell r="A101" t="str">
            <v>PFV VALLE DEL SOL</v>
          </cell>
          <cell r="B101">
            <v>49.805395502796507</v>
          </cell>
        </row>
        <row r="102">
          <cell r="A102" t="str">
            <v>PFV VALLE ESCONDIDO</v>
          </cell>
          <cell r="B102">
            <v>49.011435909142627</v>
          </cell>
        </row>
        <row r="103">
          <cell r="A103" t="str">
            <v>PFV VENEZIA SOLAR</v>
          </cell>
          <cell r="B103">
            <v>65.125364684396672</v>
          </cell>
        </row>
        <row r="104">
          <cell r="A104" t="str">
            <v>PFV VICTOR JARA</v>
          </cell>
          <cell r="B104">
            <v>52.702644675265425</v>
          </cell>
        </row>
        <row r="105">
          <cell r="A105" t="str">
            <v>PFV VILLA LONGAVI</v>
          </cell>
          <cell r="B105">
            <v>66.163896815432238</v>
          </cell>
        </row>
        <row r="106">
          <cell r="A106" t="str">
            <v>PFV WILLKA</v>
          </cell>
          <cell r="B106">
            <v>54.547813035041557</v>
          </cell>
        </row>
      </sheetData>
      <sheetData sheetId="1">
        <row r="4">
          <cell r="A4" t="str">
            <v>PFV ALMEYDA</v>
          </cell>
          <cell r="B4">
            <v>8.8608493150684957</v>
          </cell>
        </row>
        <row r="5">
          <cell r="A5" t="str">
            <v>PFV ALTO DEL SOL</v>
          </cell>
          <cell r="B5">
            <v>34.921742465753418</v>
          </cell>
        </row>
        <row r="6">
          <cell r="A6" t="str">
            <v>PFV ANDES SOLAR</v>
          </cell>
          <cell r="B6">
            <v>8.4508767123287765</v>
          </cell>
        </row>
        <row r="7">
          <cell r="A7" t="str">
            <v>PFV ANDES SOLAR II</v>
          </cell>
          <cell r="B7">
            <v>8.453520547945212</v>
          </cell>
        </row>
        <row r="8">
          <cell r="A8" t="str">
            <v>PFV ANDES SOLAR II-B</v>
          </cell>
          <cell r="B8">
            <v>8.453520547945212</v>
          </cell>
        </row>
        <row r="9">
          <cell r="A9" t="str">
            <v>PFV ANDES SOLAR III</v>
          </cell>
          <cell r="B9">
            <v>8.453520547945212</v>
          </cell>
        </row>
        <row r="10">
          <cell r="A10" t="str">
            <v>PFV ANDES SOLAR IV</v>
          </cell>
          <cell r="B10">
            <v>8.453520547945212</v>
          </cell>
        </row>
        <row r="11">
          <cell r="A11" t="str">
            <v>PFV ANTAY</v>
          </cell>
          <cell r="B11">
            <v>5.9370657534246627</v>
          </cell>
        </row>
        <row r="12">
          <cell r="A12" t="str">
            <v>PFV ATACAMA SOLAR II</v>
          </cell>
          <cell r="B12">
            <v>8.0505972602739728</v>
          </cell>
        </row>
        <row r="13">
          <cell r="A13" t="str">
            <v>PFV AZABACHE</v>
          </cell>
          <cell r="B13">
            <v>8.6880356164383574</v>
          </cell>
        </row>
        <row r="14">
          <cell r="A14" t="str">
            <v>PFV BOLERO</v>
          </cell>
          <cell r="B14">
            <v>9.325673972602738</v>
          </cell>
        </row>
        <row r="15">
          <cell r="A15" t="str">
            <v>PFV CALEU</v>
          </cell>
          <cell r="B15">
            <v>34.574498630136958</v>
          </cell>
        </row>
        <row r="16">
          <cell r="A16" t="str">
            <v>PFV CAMPOS DEL SOL</v>
          </cell>
          <cell r="B16">
            <v>9.771852054794504</v>
          </cell>
        </row>
        <row r="17">
          <cell r="A17" t="str">
            <v>PFV CAPRICORNIO</v>
          </cell>
          <cell r="B17">
            <v>9.3035287671232769</v>
          </cell>
        </row>
        <row r="18">
          <cell r="A18" t="str">
            <v>PFV CARACAS II</v>
          </cell>
          <cell r="B18">
            <v>14.828219178082206</v>
          </cell>
        </row>
        <row r="19">
          <cell r="A19" t="str">
            <v>PFV CARRERA PINTO</v>
          </cell>
          <cell r="B19">
            <v>9.771852054794504</v>
          </cell>
        </row>
        <row r="20">
          <cell r="A20" t="str">
            <v>PFV CASTILLA</v>
          </cell>
          <cell r="B20">
            <v>10.229076712328766</v>
          </cell>
        </row>
        <row r="21">
          <cell r="A21" t="str">
            <v>PFV CEME 1</v>
          </cell>
          <cell r="B21">
            <v>9.2309835616438374</v>
          </cell>
        </row>
        <row r="22">
          <cell r="A22" t="str">
            <v>PFV CERRO DOMINADOR</v>
          </cell>
          <cell r="B22">
            <v>9.2472164383561672</v>
          </cell>
        </row>
        <row r="23">
          <cell r="A23" t="str">
            <v>PFV CHAÑARES</v>
          </cell>
          <cell r="B23">
            <v>9.4053260273972636</v>
          </cell>
        </row>
        <row r="24">
          <cell r="A24" t="str">
            <v>PFV CHERCAN SOLAR</v>
          </cell>
          <cell r="B24">
            <v>14.549221917808227</v>
          </cell>
        </row>
        <row r="25">
          <cell r="A25" t="str">
            <v>PFV CONEJO SOLAR</v>
          </cell>
          <cell r="B25">
            <v>8.7990575342465647</v>
          </cell>
        </row>
        <row r="26">
          <cell r="A26" t="str">
            <v>PFV COYA</v>
          </cell>
          <cell r="B26">
            <v>9.244854794520549</v>
          </cell>
        </row>
        <row r="27">
          <cell r="A27" t="str">
            <v>PFV DE LOS ANDES</v>
          </cell>
          <cell r="B27">
            <v>8.4508767123287765</v>
          </cell>
        </row>
        <row r="28">
          <cell r="A28" t="str">
            <v>PFV DEL DESIERTO</v>
          </cell>
          <cell r="B28">
            <v>8.4508767123287765</v>
          </cell>
        </row>
        <row r="29">
          <cell r="A29" t="str">
            <v>PFV DESIERTO DE ATACAMA</v>
          </cell>
          <cell r="B29">
            <v>10.600216438356155</v>
          </cell>
        </row>
        <row r="30">
          <cell r="A30" t="str">
            <v>PFV DIEGO DE ALMAGRO</v>
          </cell>
          <cell r="B30">
            <v>9.3432904109588915</v>
          </cell>
        </row>
        <row r="31">
          <cell r="A31" t="str">
            <v>PFV DIEGO DE ALMAGRO SUR</v>
          </cell>
          <cell r="B31">
            <v>9.0621561643835591</v>
          </cell>
        </row>
        <row r="32">
          <cell r="A32" t="str">
            <v>PFV DOMEYKO</v>
          </cell>
          <cell r="B32">
            <v>9.5024301369863089</v>
          </cell>
        </row>
        <row r="33">
          <cell r="A33" t="str">
            <v>PFV DON HUMBERTO</v>
          </cell>
          <cell r="B33">
            <v>35.478526027397244</v>
          </cell>
        </row>
        <row r="34">
          <cell r="A34" t="str">
            <v>PFV DON OSCAR</v>
          </cell>
          <cell r="B34">
            <v>14.568950684931519</v>
          </cell>
        </row>
        <row r="35">
          <cell r="A35" t="str">
            <v>PFV DOÑA ANTONIA</v>
          </cell>
          <cell r="B35">
            <v>8.2190767123287731</v>
          </cell>
        </row>
        <row r="36">
          <cell r="A36" t="str">
            <v>PFV DOÑA CARMEN SOLAR</v>
          </cell>
          <cell r="B36">
            <v>14.991213698630146</v>
          </cell>
        </row>
        <row r="37">
          <cell r="A37" t="str">
            <v>PFV EL AGUILA</v>
          </cell>
          <cell r="B37">
            <v>8.2586931506849304</v>
          </cell>
        </row>
        <row r="38">
          <cell r="A38" t="str">
            <v>PFV EL PELICANO</v>
          </cell>
          <cell r="B38">
            <v>10.219126027397254</v>
          </cell>
        </row>
        <row r="39">
          <cell r="A39" t="str">
            <v>PFV EL ROMERO</v>
          </cell>
          <cell r="B39">
            <v>10.219126027397254</v>
          </cell>
        </row>
        <row r="40">
          <cell r="A40" t="str">
            <v>PFV ELENA</v>
          </cell>
          <cell r="B40">
            <v>9.2342082191780737</v>
          </cell>
        </row>
        <row r="41">
          <cell r="A41" t="str">
            <v>PFV EMILIA SOLAR</v>
          </cell>
          <cell r="B41">
            <v>8.2815232876712344</v>
          </cell>
        </row>
        <row r="42">
          <cell r="A42" t="str">
            <v>PFV ESPERANZA</v>
          </cell>
          <cell r="B42">
            <v>9.5821452054794474</v>
          </cell>
        </row>
        <row r="43">
          <cell r="A43" t="str">
            <v>PFV ESPIGA DE ORO</v>
          </cell>
          <cell r="B43">
            <v>33.546367123287752</v>
          </cell>
        </row>
        <row r="44">
          <cell r="A44" t="str">
            <v>PFV FINIS TERRAE</v>
          </cell>
          <cell r="B44">
            <v>9.2539479452054803</v>
          </cell>
        </row>
        <row r="45">
          <cell r="A45" t="str">
            <v>PFV GRAN TENO</v>
          </cell>
          <cell r="B45">
            <v>36.641813698630195</v>
          </cell>
        </row>
        <row r="46">
          <cell r="A46" t="str">
            <v>PFV GRANJA SOLAR</v>
          </cell>
          <cell r="B46">
            <v>8.0978410958904021</v>
          </cell>
        </row>
        <row r="47">
          <cell r="A47" t="str">
            <v>PFV GUANCHOI</v>
          </cell>
          <cell r="B47">
            <v>9.0621561643835609</v>
          </cell>
        </row>
        <row r="48">
          <cell r="A48" t="str">
            <v>PFV HUATACONDO</v>
          </cell>
          <cell r="B48">
            <v>8.0450684931506835</v>
          </cell>
        </row>
        <row r="49">
          <cell r="A49" t="str">
            <v>PFV JAMA</v>
          </cell>
          <cell r="B49">
            <v>9.121873972602744</v>
          </cell>
        </row>
        <row r="50">
          <cell r="A50" t="str">
            <v>PFV JAVIERA</v>
          </cell>
          <cell r="B50">
            <v>9.3432794520547855</v>
          </cell>
        </row>
        <row r="51">
          <cell r="A51" t="str">
            <v>PFV LA CRUZ SOLAR</v>
          </cell>
          <cell r="B51">
            <v>9.238430136986306</v>
          </cell>
        </row>
        <row r="52">
          <cell r="A52" t="str">
            <v>PFV LA HUAYCA II</v>
          </cell>
          <cell r="B52">
            <v>8.2054575342465732</v>
          </cell>
        </row>
        <row r="53">
          <cell r="A53" t="str">
            <v>PFV LA HUELLA</v>
          </cell>
          <cell r="B53">
            <v>10.219126027397257</v>
          </cell>
        </row>
        <row r="54">
          <cell r="A54" t="str">
            <v>PFV LA SILLA</v>
          </cell>
          <cell r="B54">
            <v>10.538671232876725</v>
          </cell>
        </row>
        <row r="55">
          <cell r="A55" t="str">
            <v>PFV LALACKAMA</v>
          </cell>
          <cell r="B55">
            <v>7.0871479452054844</v>
          </cell>
        </row>
        <row r="56">
          <cell r="A56" t="str">
            <v>PFV LALACKAMA II</v>
          </cell>
          <cell r="B56">
            <v>7.0871479452054844</v>
          </cell>
        </row>
        <row r="57">
          <cell r="A57" t="str">
            <v>PFV LAS SALINAS</v>
          </cell>
          <cell r="B57">
            <v>9.34767123287671</v>
          </cell>
        </row>
        <row r="58">
          <cell r="A58" t="str">
            <v>PFV LEYDA</v>
          </cell>
          <cell r="B58">
            <v>35.515610958904176</v>
          </cell>
        </row>
        <row r="59">
          <cell r="A59" t="str">
            <v>PFV LLANO DE LLAMPOS</v>
          </cell>
          <cell r="B59">
            <v>9.979202739726027</v>
          </cell>
        </row>
        <row r="60">
          <cell r="A60" t="str">
            <v>PFV LOS LOROS</v>
          </cell>
          <cell r="B60">
            <v>9.6602082191780827</v>
          </cell>
        </row>
        <row r="61">
          <cell r="A61" t="str">
            <v>PFV LUCAS SOLAR</v>
          </cell>
          <cell r="B61">
            <v>14.569572602739736</v>
          </cell>
        </row>
        <row r="62">
          <cell r="A62" t="str">
            <v>PFV LUZ DEL NORTE</v>
          </cell>
          <cell r="B62">
            <v>9.7718520547945253</v>
          </cell>
        </row>
        <row r="63">
          <cell r="A63" t="str">
            <v>PFV MACHICURA</v>
          </cell>
          <cell r="B63">
            <v>35.504980821917776</v>
          </cell>
        </row>
        <row r="64">
          <cell r="A64" t="str">
            <v>PFV MALGARIDA</v>
          </cell>
          <cell r="B64">
            <v>9.3200739726027511</v>
          </cell>
        </row>
        <row r="65">
          <cell r="A65" t="str">
            <v>PFV MANZANO</v>
          </cell>
          <cell r="B65">
            <v>35.426191780821895</v>
          </cell>
        </row>
        <row r="66">
          <cell r="A66" t="str">
            <v>PFV MARIA ELENA</v>
          </cell>
          <cell r="B66">
            <v>7.7844438356164343</v>
          </cell>
        </row>
        <row r="67">
          <cell r="A67" t="str">
            <v>PFV MESETA DE LOS ANDES</v>
          </cell>
          <cell r="B67">
            <v>34.919487671232908</v>
          </cell>
        </row>
        <row r="68">
          <cell r="A68" t="str">
            <v>PFV NUEVO QUILLAGUA</v>
          </cell>
          <cell r="B68">
            <v>7.8972109589041191</v>
          </cell>
        </row>
        <row r="69">
          <cell r="A69" t="str">
            <v>PFV NUEVO QUILLAGUA II</v>
          </cell>
          <cell r="B69">
            <v>7.8972109589041191</v>
          </cell>
        </row>
        <row r="70">
          <cell r="A70" t="str">
            <v>PFV PAMPA CAMARONES</v>
          </cell>
          <cell r="B70">
            <v>8.3041013698630088</v>
          </cell>
        </row>
        <row r="71">
          <cell r="A71" t="str">
            <v>PFV PAMPA SOLAR NORTE</v>
          </cell>
          <cell r="B71">
            <v>8.7986246575342442</v>
          </cell>
        </row>
        <row r="72">
          <cell r="A72" t="str">
            <v>PFV PAMPA TIGRE</v>
          </cell>
          <cell r="B72">
            <v>9.3099808219178222</v>
          </cell>
        </row>
        <row r="73">
          <cell r="A73" t="str">
            <v>PFV PATAGUILLA</v>
          </cell>
          <cell r="B73">
            <v>37.098526027397305</v>
          </cell>
        </row>
        <row r="74">
          <cell r="A74" t="str">
            <v>PFV PILAR LOS AMARILLOS</v>
          </cell>
          <cell r="B74">
            <v>9.5732712328766958</v>
          </cell>
        </row>
        <row r="75">
          <cell r="A75" t="str">
            <v>PFV PILOTO SOLAR CARDONES</v>
          </cell>
          <cell r="B75">
            <v>9.9942164383561654</v>
          </cell>
        </row>
        <row r="76">
          <cell r="A76" t="str">
            <v>PFV POZO ALMONTE SOLAR II</v>
          </cell>
          <cell r="B76">
            <v>8.1648794520547927</v>
          </cell>
        </row>
        <row r="77">
          <cell r="A77" t="str">
            <v>PFV POZO ALMONTE SOLAR III</v>
          </cell>
          <cell r="B77">
            <v>8.1648794520547927</v>
          </cell>
        </row>
        <row r="78">
          <cell r="A78" t="str">
            <v>PFV PUERTO SECO SOLAR</v>
          </cell>
          <cell r="B78">
            <v>8.7531397260273902</v>
          </cell>
        </row>
        <row r="79">
          <cell r="A79" t="str">
            <v>PFV QUILAPILUN</v>
          </cell>
          <cell r="B79">
            <v>34.980375342465756</v>
          </cell>
        </row>
        <row r="80">
          <cell r="A80" t="str">
            <v>PFV QUILMO</v>
          </cell>
          <cell r="B80">
            <v>35.340871232876658</v>
          </cell>
        </row>
        <row r="81">
          <cell r="A81" t="str">
            <v>PFV RIO ESCONDIDO</v>
          </cell>
          <cell r="B81">
            <v>9.9942164383561654</v>
          </cell>
        </row>
        <row r="82">
          <cell r="A82" t="str">
            <v>PFV RUCASOL</v>
          </cell>
          <cell r="B82">
            <v>4.591473972602742</v>
          </cell>
        </row>
        <row r="83">
          <cell r="A83" t="str">
            <v>PFV SALVADOR</v>
          </cell>
          <cell r="B83">
            <v>9.4758191780821797</v>
          </cell>
        </row>
        <row r="84">
          <cell r="A84" t="str">
            <v>PFV SAN ANDRES</v>
          </cell>
          <cell r="B84">
            <v>36.084189041095968</v>
          </cell>
        </row>
        <row r="85">
          <cell r="A85" t="str">
            <v>PFV SAN PEDRO</v>
          </cell>
          <cell r="B85">
            <v>9.1252027397260385</v>
          </cell>
        </row>
        <row r="86">
          <cell r="A86" t="str">
            <v>PFV SANTA ISABEL</v>
          </cell>
          <cell r="B86">
            <v>9.2731315068493174</v>
          </cell>
        </row>
        <row r="87">
          <cell r="A87" t="str">
            <v>PFV SANTIAGO SOLAR</v>
          </cell>
          <cell r="B87">
            <v>35.70298904109589</v>
          </cell>
        </row>
        <row r="88">
          <cell r="A88" t="str">
            <v>PFV SDGX01</v>
          </cell>
          <cell r="B88">
            <v>15.298679452054783</v>
          </cell>
        </row>
        <row r="89">
          <cell r="A89" t="str">
            <v>PFV SOL DE LILA</v>
          </cell>
          <cell r="B89">
            <v>8.4535205479452049</v>
          </cell>
        </row>
        <row r="90">
          <cell r="A90" t="str">
            <v>PFV SOL DE LOS ANDES</v>
          </cell>
          <cell r="B90">
            <v>9.4046246575342582</v>
          </cell>
        </row>
        <row r="91">
          <cell r="A91" t="str">
            <v>PFV SOL DEL DESIERTO</v>
          </cell>
          <cell r="B91">
            <v>4.1103863013698652</v>
          </cell>
        </row>
        <row r="92">
          <cell r="A92" t="str">
            <v>PFV SOL DEL NORTE</v>
          </cell>
          <cell r="B92">
            <v>8.4508767123287747</v>
          </cell>
        </row>
        <row r="93">
          <cell r="A93" t="str">
            <v>PFV TAIRA</v>
          </cell>
          <cell r="B93">
            <v>7.7844438356164343</v>
          </cell>
        </row>
        <row r="94">
          <cell r="A94" t="str">
            <v>PFV TAMANGO</v>
          </cell>
          <cell r="B94">
            <v>22.682282191780857</v>
          </cell>
        </row>
        <row r="95">
          <cell r="A95" t="str">
            <v>PFV TAMARICO</v>
          </cell>
          <cell r="B95">
            <v>10.088931506849322</v>
          </cell>
        </row>
        <row r="96">
          <cell r="A96" t="str">
            <v>PFV TAMAYA SOLAR</v>
          </cell>
          <cell r="B96">
            <v>8.9698767123287784</v>
          </cell>
        </row>
        <row r="97">
          <cell r="A97" t="str">
            <v>PFV TENO SOLAR</v>
          </cell>
          <cell r="B97">
            <v>37.323958904109617</v>
          </cell>
        </row>
        <row r="98">
          <cell r="A98" t="str">
            <v>PFV TUTUVEN</v>
          </cell>
          <cell r="B98">
            <v>24.037295890410967</v>
          </cell>
        </row>
        <row r="99">
          <cell r="A99" t="str">
            <v>PFV URIBE SOLAR</v>
          </cell>
          <cell r="B99">
            <v>9.4299972602739714</v>
          </cell>
        </row>
        <row r="100">
          <cell r="A100" t="str">
            <v>PFV USYA</v>
          </cell>
          <cell r="B100">
            <v>8.6880356164383592</v>
          </cell>
        </row>
        <row r="101">
          <cell r="A101" t="str">
            <v>PFV VALLE DEL SOL</v>
          </cell>
          <cell r="B101">
            <v>9.2123726027397304</v>
          </cell>
        </row>
        <row r="102">
          <cell r="A102" t="str">
            <v>PFV VALLE ESCONDIDO</v>
          </cell>
          <cell r="B102">
            <v>9.9942164383561654</v>
          </cell>
        </row>
        <row r="103">
          <cell r="A103" t="str">
            <v>PFV VENEZIA SOLAR</v>
          </cell>
          <cell r="B103">
            <v>38.72492328767121</v>
          </cell>
        </row>
        <row r="104">
          <cell r="A104" t="str">
            <v>PFV VICTOR JARA</v>
          </cell>
          <cell r="B104">
            <v>8.1646630136986271</v>
          </cell>
        </row>
        <row r="105">
          <cell r="A105" t="str">
            <v>PFV VILLA LONGAVI</v>
          </cell>
          <cell r="B105">
            <v>39.809035616438365</v>
          </cell>
        </row>
        <row r="106">
          <cell r="A106" t="str">
            <v>PFV WILLKA</v>
          </cell>
          <cell r="B106">
            <v>8.3137342465753434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trales IT v2"/>
      <sheetName val="BD Centrales"/>
      <sheetName val="BD Unidades"/>
      <sheetName val="BD Centrales v0"/>
      <sheetName val="BD Unidades v0"/>
      <sheetName val="Gen. Real"/>
      <sheetName val="Cmg"/>
      <sheetName val="Vertimiento"/>
      <sheetName val="BD Unidades_aux"/>
      <sheetName val="base CNE"/>
      <sheetName val="Centrales IT"/>
      <sheetName val="Unidades IT"/>
      <sheetName val="Pmax PSUF"/>
      <sheetName val="FP_central"/>
      <sheetName val="Peq"/>
      <sheetName val="match unidad-central"/>
      <sheetName val="Factores PSUF_aux"/>
      <sheetName val="Factores PSUF"/>
      <sheetName val="Emp. Balance"/>
      <sheetName val="Balance económico"/>
      <sheetName val="Balance Energía"/>
      <sheetName val="Balance Potencia"/>
      <sheetName val="Balance SSCC"/>
    </sheetNames>
    <sheetDataSet>
      <sheetData sheetId="0"/>
      <sheetData sheetId="1"/>
      <sheetData sheetId="2">
        <row r="1">
          <cell r="A1" t="str">
            <v>PEQ</v>
          </cell>
          <cell r="AH1" t="str">
            <v>Pmax Verif</v>
          </cell>
        </row>
        <row r="2">
          <cell r="A2" t="str">
            <v>ID Central infotécnica</v>
          </cell>
          <cell r="AH2" t="str">
            <v>Potencia máxima verificada [MW]</v>
          </cell>
        </row>
        <row r="3">
          <cell r="A3">
            <v>2161</v>
          </cell>
          <cell r="AH3">
            <v>45.97</v>
          </cell>
          <cell r="AJ3">
            <v>3498.0297291692077</v>
          </cell>
          <cell r="AL3">
            <v>51.45313397379001</v>
          </cell>
          <cell r="AO3">
            <v>0</v>
          </cell>
          <cell r="AQ3">
            <v>0</v>
          </cell>
          <cell r="AS3">
            <v>0</v>
          </cell>
          <cell r="AU3" t="str">
            <v>-</v>
          </cell>
          <cell r="AW3" t="str">
            <v>-</v>
          </cell>
          <cell r="AY3">
            <v>0.20927774695870099</v>
          </cell>
          <cell r="AZ3">
            <v>9.5137790001785554</v>
          </cell>
          <cell r="BA3">
            <v>45.970000000000098</v>
          </cell>
          <cell r="BC3">
            <v>5.3923284428897128E-3</v>
          </cell>
          <cell r="BE3">
            <v>1.000060912998834</v>
          </cell>
          <cell r="BI3">
            <v>3.7257250936401962</v>
          </cell>
          <cell r="BJ3">
            <v>2.394310977295194</v>
          </cell>
        </row>
        <row r="4">
          <cell r="A4">
            <v>2042</v>
          </cell>
          <cell r="AH4">
            <v>27.15</v>
          </cell>
          <cell r="AJ4">
            <v>3499.1659944528546</v>
          </cell>
          <cell r="AL4">
            <v>50.785016814553671</v>
          </cell>
          <cell r="AO4">
            <v>0</v>
          </cell>
          <cell r="AQ4">
            <v>0</v>
          </cell>
          <cell r="AS4">
            <v>0</v>
          </cell>
          <cell r="AU4" t="str">
            <v>-</v>
          </cell>
          <cell r="AW4" t="str">
            <v>-</v>
          </cell>
          <cell r="AY4">
            <v>0.21691819065825385</v>
          </cell>
          <cell r="AZ4">
            <v>5.6188622983434362</v>
          </cell>
          <cell r="BA4">
            <v>27.15</v>
          </cell>
          <cell r="BC4">
            <v>5.3921787462567813E-3</v>
          </cell>
          <cell r="BE4">
            <v>1.0000331502701747</v>
          </cell>
          <cell r="BI4">
            <v>2.2085582891945341</v>
          </cell>
          <cell r="BJ4">
            <v>1.4193144214642481</v>
          </cell>
        </row>
        <row r="5">
          <cell r="A5">
            <v>2091</v>
          </cell>
          <cell r="AH5">
            <v>78.495699999999999</v>
          </cell>
          <cell r="AJ5">
            <v>4171.7961153197093</v>
          </cell>
          <cell r="AL5">
            <v>403.33718528537992</v>
          </cell>
          <cell r="AO5">
            <v>0</v>
          </cell>
          <cell r="AQ5">
            <v>0</v>
          </cell>
          <cell r="AS5">
            <v>0</v>
          </cell>
          <cell r="AU5" t="str">
            <v>-</v>
          </cell>
          <cell r="AW5" t="str">
            <v>-</v>
          </cell>
          <cell r="AY5">
            <v>0.29899353472263723</v>
          </cell>
          <cell r="AZ5">
            <v>25.566711797468749</v>
          </cell>
          <cell r="BA5">
            <v>78.419087148876102</v>
          </cell>
          <cell r="BC5">
            <v>5.1623074804575779E-3</v>
          </cell>
          <cell r="BE5">
            <v>0.95348291307606003</v>
          </cell>
          <cell r="BI5">
            <v>13.496255600534905</v>
          </cell>
          <cell r="BJ5">
            <v>8.6732735573815649</v>
          </cell>
        </row>
        <row r="6">
          <cell r="A6">
            <v>2023</v>
          </cell>
          <cell r="AH6">
            <v>30.014499014778323</v>
          </cell>
          <cell r="AJ6">
            <v>4657.6833333333298</v>
          </cell>
          <cell r="AL6">
            <v>212.15</v>
          </cell>
          <cell r="AO6">
            <v>0</v>
          </cell>
          <cell r="AQ6">
            <v>0</v>
          </cell>
          <cell r="AS6">
            <v>0</v>
          </cell>
          <cell r="AU6" t="str">
            <v>-</v>
          </cell>
          <cell r="AW6" t="str">
            <v>-</v>
          </cell>
          <cell r="AY6">
            <v>0.28309699999999999</v>
          </cell>
          <cell r="AZ6">
            <v>6.211688284265346</v>
          </cell>
          <cell r="BA6">
            <v>30.014554342037702</v>
          </cell>
          <cell r="BC6">
            <v>5.3920000000000001E-3</v>
          </cell>
          <cell r="BE6">
            <v>1</v>
          </cell>
          <cell r="BI6">
            <v>3.3650367471651004</v>
          </cell>
          <cell r="BJ6">
            <v>2.1625171531019016</v>
          </cell>
        </row>
        <row r="7">
          <cell r="A7">
            <v>334</v>
          </cell>
          <cell r="AH7">
            <v>9</v>
          </cell>
          <cell r="AJ7">
            <v>7335.6499999999987</v>
          </cell>
          <cell r="AL7">
            <v>0</v>
          </cell>
          <cell r="AO7">
            <v>0.35815494202887632</v>
          </cell>
          <cell r="AQ7">
            <v>0.29945862211946067</v>
          </cell>
          <cell r="AS7">
            <v>0.30032582140596964</v>
          </cell>
          <cell r="AU7">
            <v>0.31013099999999999</v>
          </cell>
          <cell r="AW7">
            <v>0.26088600000000001</v>
          </cell>
          <cell r="AY7">
            <v>0.22245799999999999</v>
          </cell>
          <cell r="AZ7">
            <v>2.0758860000000001</v>
          </cell>
          <cell r="BA7">
            <v>9</v>
          </cell>
          <cell r="BC7">
            <v>1E-4</v>
          </cell>
          <cell r="BE7">
            <v>1</v>
          </cell>
          <cell r="BI7">
            <v>1.7881333073653791</v>
          </cell>
          <cell r="BJ7">
            <v>1.1491312695078708</v>
          </cell>
        </row>
        <row r="8">
          <cell r="A8">
            <v>350</v>
          </cell>
          <cell r="AH8">
            <v>6</v>
          </cell>
          <cell r="AJ8">
            <v>7572.0833333333312</v>
          </cell>
          <cell r="AL8">
            <v>0</v>
          </cell>
          <cell r="AO8">
            <v>0.40079487744644998</v>
          </cell>
          <cell r="AQ8">
            <v>0.35217164521662081</v>
          </cell>
          <cell r="AS8">
            <v>0.2915029969036565</v>
          </cell>
          <cell r="AU8">
            <v>0.35235600000000006</v>
          </cell>
          <cell r="AW8">
            <v>0.28801599999999999</v>
          </cell>
          <cell r="AY8">
            <v>0.29816399999999998</v>
          </cell>
          <cell r="AZ8">
            <v>1.387578</v>
          </cell>
          <cell r="BA8">
            <v>6</v>
          </cell>
          <cell r="BC8">
            <v>9.0053521853834095E-3</v>
          </cell>
          <cell r="BE8">
            <v>1</v>
          </cell>
          <cell r="BI8">
            <v>1.1958374204105553</v>
          </cell>
          <cell r="BJ8">
            <v>0.76849649149821808</v>
          </cell>
        </row>
        <row r="9">
          <cell r="A9">
            <v>2122</v>
          </cell>
          <cell r="AH9">
            <v>107.8434</v>
          </cell>
          <cell r="AJ9">
            <v>311.33333333333297</v>
          </cell>
          <cell r="AL9">
            <v>7451.0500000000011</v>
          </cell>
          <cell r="AO9">
            <v>0</v>
          </cell>
          <cell r="AQ9">
            <v>0</v>
          </cell>
          <cell r="AS9">
            <v>0</v>
          </cell>
          <cell r="AU9" t="str">
            <v>-</v>
          </cell>
          <cell r="AW9" t="str">
            <v>-</v>
          </cell>
          <cell r="AY9">
            <v>0.37499500000000002</v>
          </cell>
          <cell r="AZ9">
            <v>35.125505308687501</v>
          </cell>
          <cell r="BA9">
            <v>107.29745716987701</v>
          </cell>
          <cell r="BC9">
            <v>5.3920000000000001E-3</v>
          </cell>
          <cell r="BE9">
            <v>0.98843161809350299</v>
          </cell>
          <cell r="BI9">
            <v>30.25085135450464</v>
          </cell>
          <cell r="BJ9">
            <v>19.440496453765039</v>
          </cell>
        </row>
        <row r="10">
          <cell r="A10">
            <v>1690</v>
          </cell>
          <cell r="AH10">
            <v>82.112830525197325</v>
          </cell>
          <cell r="AJ10">
            <v>495.75</v>
          </cell>
          <cell r="AL10">
            <v>7666.8</v>
          </cell>
          <cell r="AO10">
            <v>0</v>
          </cell>
          <cell r="AQ10">
            <v>0</v>
          </cell>
          <cell r="AS10">
            <v>0.31389769190869687</v>
          </cell>
          <cell r="AU10">
            <v>0.30021900000000001</v>
          </cell>
          <cell r="AW10">
            <v>0.30963099999999999</v>
          </cell>
          <cell r="AY10">
            <v>0.29430099999999998</v>
          </cell>
          <cell r="AZ10">
            <v>16.206034570944521</v>
          </cell>
          <cell r="BA10">
            <v>81.8862916613067</v>
          </cell>
          <cell r="BC10">
            <v>1.26684069392253E-2</v>
          </cell>
          <cell r="BE10">
            <v>1</v>
          </cell>
          <cell r="BI10">
            <v>14.775441247348056</v>
          </cell>
          <cell r="BJ10">
            <v>9.4953331992459944</v>
          </cell>
        </row>
        <row r="11">
          <cell r="A11">
            <v>436</v>
          </cell>
          <cell r="AH11">
            <v>5.25</v>
          </cell>
          <cell r="AJ11">
            <v>8250.3666666666704</v>
          </cell>
          <cell r="AL11">
            <v>10.716666666666701</v>
          </cell>
          <cell r="AO11">
            <v>0.10264022975082961</v>
          </cell>
          <cell r="AQ11">
            <v>9.1130877175659916E-2</v>
          </cell>
          <cell r="AS11">
            <v>8.6739917244991388E-2</v>
          </cell>
          <cell r="AU11">
            <v>9.2841000000000007E-2</v>
          </cell>
          <cell r="AW11">
            <v>3.0535E-2</v>
          </cell>
          <cell r="AY11">
            <v>6.361E-2</v>
          </cell>
          <cell r="AZ11">
            <v>0.18926775000000001</v>
          </cell>
          <cell r="BA11">
            <v>5.2444497795890399</v>
          </cell>
          <cell r="BC11">
            <v>1.4672834741526201E-2</v>
          </cell>
          <cell r="BE11">
            <v>1</v>
          </cell>
          <cell r="BI11">
            <v>0.18293845261887612</v>
          </cell>
          <cell r="BJ11">
            <v>0.11756410745990264</v>
          </cell>
        </row>
        <row r="12">
          <cell r="A12">
            <v>1758</v>
          </cell>
          <cell r="AH12">
            <v>67.017892759562855</v>
          </cell>
          <cell r="AJ12">
            <v>7314.6970387243728</v>
          </cell>
          <cell r="AL12">
            <v>2101.2482915717578</v>
          </cell>
          <cell r="AO12">
            <v>0</v>
          </cell>
          <cell r="AQ12">
            <v>0</v>
          </cell>
          <cell r="AS12">
            <v>0</v>
          </cell>
          <cell r="AU12">
            <v>0.31385658314350801</v>
          </cell>
          <cell r="AW12">
            <v>0.30766797266514812</v>
          </cell>
          <cell r="AY12">
            <v>0.35810296127562646</v>
          </cell>
          <cell r="AZ12">
            <v>11.143467136489074</v>
          </cell>
          <cell r="BA12">
            <v>63.902383336558998</v>
          </cell>
          <cell r="BC12">
            <v>3.2944014290573632E-3</v>
          </cell>
          <cell r="BE12">
            <v>1.0924605101011986</v>
          </cell>
          <cell r="BI12">
            <v>10.896158444591491</v>
          </cell>
          <cell r="BJ12">
            <v>7.0023394422649812</v>
          </cell>
        </row>
        <row r="13">
          <cell r="A13">
            <v>281</v>
          </cell>
          <cell r="AH13">
            <v>10.75</v>
          </cell>
          <cell r="AJ13">
            <v>8620.1</v>
          </cell>
          <cell r="AL13">
            <v>0</v>
          </cell>
          <cell r="AO13">
            <v>0.25526419249347182</v>
          </cell>
          <cell r="AQ13">
            <v>0.18789209748837246</v>
          </cell>
          <cell r="AS13">
            <v>0.18598979952214115</v>
          </cell>
          <cell r="AU13">
            <v>0.161436</v>
          </cell>
          <cell r="AW13">
            <v>0.16778100000000001</v>
          </cell>
          <cell r="AY13">
            <v>0.13165499999999999</v>
          </cell>
          <cell r="AZ13">
            <v>1.1414457499999999</v>
          </cell>
          <cell r="BA13">
            <v>10.75</v>
          </cell>
          <cell r="BC13">
            <v>3.1775255137484297E-2</v>
          </cell>
          <cell r="BE13">
            <v>1</v>
          </cell>
          <cell r="BI13">
            <v>1.0797569716065849</v>
          </cell>
          <cell r="BJ13">
            <v>0.69389820906049082</v>
          </cell>
        </row>
        <row r="14">
          <cell r="A14">
            <v>607</v>
          </cell>
          <cell r="AH14">
            <v>9</v>
          </cell>
          <cell r="AJ14">
            <v>7749.9449999999997</v>
          </cell>
          <cell r="AL14">
            <v>21.96</v>
          </cell>
          <cell r="AO14">
            <v>0</v>
          </cell>
          <cell r="AQ14">
            <v>0.30667708660364362</v>
          </cell>
          <cell r="AS14">
            <v>0.33887619096916366</v>
          </cell>
          <cell r="AU14">
            <v>0.31294440000000001</v>
          </cell>
          <cell r="AW14">
            <v>0.35947530000000005</v>
          </cell>
          <cell r="AY14">
            <v>0.30899700000000002</v>
          </cell>
          <cell r="AZ14">
            <v>3.0667708660364363</v>
          </cell>
          <cell r="BA14">
            <v>8.9919177170848101</v>
          </cell>
          <cell r="BC14">
            <v>9.1289040183399595E-4</v>
          </cell>
          <cell r="BE14">
            <v>0.9</v>
          </cell>
          <cell r="BI14">
            <v>2.7572941537445641</v>
          </cell>
          <cell r="BJ14">
            <v>1.7719556580306377</v>
          </cell>
        </row>
        <row r="15">
          <cell r="A15">
            <v>454</v>
          </cell>
          <cell r="AH15">
            <v>110</v>
          </cell>
          <cell r="AJ15">
            <v>0</v>
          </cell>
          <cell r="AL15">
            <v>8641.5333333333292</v>
          </cell>
          <cell r="AO15">
            <v>0.36007949834519898</v>
          </cell>
          <cell r="AQ15">
            <v>0.35941114710884309</v>
          </cell>
          <cell r="AS15">
            <v>0.33812490973113568</v>
          </cell>
          <cell r="AU15">
            <v>0.33630199999999999</v>
          </cell>
          <cell r="AW15">
            <v>0.34110400000000002</v>
          </cell>
          <cell r="AY15">
            <v>0.36064400000000002</v>
          </cell>
          <cell r="AZ15">
            <v>36.993220000000001</v>
          </cell>
          <cell r="BA15">
            <v>109.94577351241701</v>
          </cell>
          <cell r="BC15">
            <v>8.53336450844857E-4</v>
          </cell>
          <cell r="BE15">
            <v>0.98667653309046799</v>
          </cell>
          <cell r="BI15">
            <v>36.019529810940661</v>
          </cell>
          <cell r="BJ15">
            <v>23.147697013545503</v>
          </cell>
        </row>
        <row r="16">
          <cell r="A16">
            <v>1815</v>
          </cell>
          <cell r="AH16">
            <v>160</v>
          </cell>
          <cell r="AJ16">
            <v>2183.0333333333301</v>
          </cell>
          <cell r="AL16">
            <v>6461.45</v>
          </cell>
          <cell r="AO16">
            <v>0</v>
          </cell>
          <cell r="AQ16">
            <v>0</v>
          </cell>
          <cell r="AS16">
            <v>0</v>
          </cell>
          <cell r="AU16" t="str">
            <v>-</v>
          </cell>
          <cell r="AW16">
            <v>0.30848100000000001</v>
          </cell>
          <cell r="AY16">
            <v>0.27410200000000001</v>
          </cell>
          <cell r="AZ16">
            <v>42.346950524291024</v>
          </cell>
          <cell r="BA16">
            <v>158.211616657251</v>
          </cell>
          <cell r="BC16">
            <v>9.3526761903804292E-3</v>
          </cell>
          <cell r="BE16">
            <v>0.99650690649666096</v>
          </cell>
          <cell r="BI16">
            <v>41.255621260106693</v>
          </cell>
          <cell r="BJ16">
            <v>24.965785319635071</v>
          </cell>
        </row>
        <row r="17">
          <cell r="A17">
            <v>19</v>
          </cell>
          <cell r="AH17">
            <v>10.045</v>
          </cell>
          <cell r="AJ17">
            <v>8641.7333333333299</v>
          </cell>
          <cell r="AL17">
            <v>12.5</v>
          </cell>
          <cell r="AO17">
            <v>0.25948928067604077</v>
          </cell>
          <cell r="AQ17">
            <v>0.18240496734089187</v>
          </cell>
          <cell r="AS17">
            <v>0.13282963345067803</v>
          </cell>
          <cell r="AU17">
            <v>6.3215999999999994E-2</v>
          </cell>
          <cell r="AW17">
            <v>4.1619999999999997E-2</v>
          </cell>
          <cell r="AY17">
            <v>3.9151999999999999E-2</v>
          </cell>
          <cell r="AZ17">
            <v>0.39329188500000001</v>
          </cell>
          <cell r="BA17">
            <v>10.0310715565022</v>
          </cell>
          <cell r="BC17">
            <v>4.9603040087439097E-3</v>
          </cell>
          <cell r="BE17">
            <v>1</v>
          </cell>
          <cell r="BI17">
            <v>0.36637347948184618</v>
          </cell>
          <cell r="BJ17">
            <v>0.23544733485855379</v>
          </cell>
        </row>
        <row r="18">
          <cell r="A18">
            <v>594</v>
          </cell>
          <cell r="AH18">
            <v>9</v>
          </cell>
          <cell r="AJ18">
            <v>5222.5130890052351</v>
          </cell>
          <cell r="AL18">
            <v>1581.4790575916229</v>
          </cell>
          <cell r="AO18">
            <v>0</v>
          </cell>
          <cell r="AQ18">
            <v>0.25543921594784846</v>
          </cell>
          <cell r="AS18">
            <v>0.31600563606777365</v>
          </cell>
          <cell r="AU18">
            <v>0.2346376963350785</v>
          </cell>
          <cell r="AW18">
            <v>0.19551675392670156</v>
          </cell>
          <cell r="AY18">
            <v>0.28699319371727749</v>
          </cell>
          <cell r="AZ18">
            <v>1.128474</v>
          </cell>
          <cell r="BA18">
            <v>8.1062726879238198</v>
          </cell>
          <cell r="BC18">
            <v>5.5211607305631042E-4</v>
          </cell>
          <cell r="BE18">
            <v>0.78534031413612559</v>
          </cell>
          <cell r="BI18">
            <v>1.1276806514067734</v>
          </cell>
          <cell r="BJ18">
            <v>0.7246960241794429</v>
          </cell>
        </row>
        <row r="19">
          <cell r="A19">
            <v>318</v>
          </cell>
          <cell r="AH19">
            <v>109.4</v>
          </cell>
          <cell r="AJ19">
            <v>5765.0666666666702</v>
          </cell>
          <cell r="AL19">
            <v>2909.25</v>
          </cell>
          <cell r="AO19">
            <v>0.25014935651350517</v>
          </cell>
          <cell r="AQ19">
            <v>0.27675675628787733</v>
          </cell>
          <cell r="AS19">
            <v>0.26062239975339435</v>
          </cell>
          <cell r="AU19">
            <v>0.22936100000000001</v>
          </cell>
          <cell r="AW19">
            <v>0.23772799999999999</v>
          </cell>
          <cell r="AY19">
            <v>0.20052700000000001</v>
          </cell>
          <cell r="AZ19">
            <v>25.092093400000003</v>
          </cell>
          <cell r="BA19">
            <v>108.576010982613</v>
          </cell>
          <cell r="BC19">
            <v>1.0004256485073499E-3</v>
          </cell>
          <cell r="BE19">
            <v>0.99033280206435903</v>
          </cell>
          <cell r="BI19">
            <v>24.553724787351214</v>
          </cell>
          <cell r="BJ19">
            <v>15.779278211426075</v>
          </cell>
        </row>
        <row r="20">
          <cell r="A20">
            <v>414</v>
          </cell>
          <cell r="AH20">
            <v>8.4</v>
          </cell>
          <cell r="AJ20">
            <v>8679.35</v>
          </cell>
          <cell r="AL20">
            <v>1.6666666666666701E-2</v>
          </cell>
          <cell r="AO20">
            <v>0.49807921275868311</v>
          </cell>
          <cell r="AQ20">
            <v>0.4427958033897515</v>
          </cell>
          <cell r="AS20">
            <v>0.35706075486374955</v>
          </cell>
          <cell r="AU20">
            <v>0.43107499999999999</v>
          </cell>
          <cell r="AW20">
            <v>0.469028</v>
          </cell>
          <cell r="AY20">
            <v>0.461335</v>
          </cell>
          <cell r="AZ20">
            <v>2.9993103408554962</v>
          </cell>
          <cell r="BA20">
            <v>8.3999838697908196</v>
          </cell>
          <cell r="BC20">
            <v>1.72773529567668E-2</v>
          </cell>
          <cell r="BE20">
            <v>1</v>
          </cell>
          <cell r="BI20">
            <v>2.9298052562848396</v>
          </cell>
          <cell r="BJ20">
            <v>1.8828187024411192</v>
          </cell>
        </row>
        <row r="21">
          <cell r="A21">
            <v>1691</v>
          </cell>
          <cell r="AH21">
            <v>168.4972770491803</v>
          </cell>
          <cell r="AJ21">
            <v>2954.13333333333</v>
          </cell>
          <cell r="AL21">
            <v>5729.5166666666701</v>
          </cell>
          <cell r="AO21">
            <v>0</v>
          </cell>
          <cell r="AQ21">
            <v>0</v>
          </cell>
          <cell r="AS21">
            <v>0</v>
          </cell>
          <cell r="AU21">
            <v>0.300763</v>
          </cell>
          <cell r="AW21">
            <v>0.27528900000000001</v>
          </cell>
          <cell r="AY21">
            <v>0.29082799999999998</v>
          </cell>
          <cell r="AZ21">
            <v>45.217086782532782</v>
          </cell>
          <cell r="BA21">
            <v>168.04804054593001</v>
          </cell>
          <cell r="BC21">
            <v>4.3993648990836203E-3</v>
          </cell>
          <cell r="BE21">
            <v>0.99250151791135388</v>
          </cell>
          <cell r="BI21">
            <v>44.224850406310956</v>
          </cell>
          <cell r="BJ21">
            <v>28.420788473582981</v>
          </cell>
        </row>
        <row r="22">
          <cell r="A22">
            <v>283</v>
          </cell>
          <cell r="AH22">
            <v>99</v>
          </cell>
          <cell r="AJ22">
            <v>8551.0064646464616</v>
          </cell>
          <cell r="AL22">
            <v>145.84373737373704</v>
          </cell>
          <cell r="AO22">
            <v>0.33610158128129891</v>
          </cell>
          <cell r="AQ22">
            <v>0.40924059798858381</v>
          </cell>
          <cell r="AS22">
            <v>0.40095097227572107</v>
          </cell>
          <cell r="AU22">
            <v>0.27578176742424243</v>
          </cell>
          <cell r="AW22">
            <v>0.32903608106060606</v>
          </cell>
          <cell r="AY22">
            <v>0.33769963939393938</v>
          </cell>
          <cell r="AZ22">
            <v>27.302394143831297</v>
          </cell>
          <cell r="BA22">
            <v>98.890576286496795</v>
          </cell>
          <cell r="BC22">
            <v>2.6948051754317626E-3</v>
          </cell>
          <cell r="BE22">
            <v>0.99762641068011626</v>
          </cell>
          <cell r="BI22">
            <v>26.899388509586789</v>
          </cell>
          <cell r="BJ22">
            <v>17.286702473290877</v>
          </cell>
        </row>
        <row r="23">
          <cell r="A23">
            <v>1712</v>
          </cell>
          <cell r="AH23">
            <v>184.8</v>
          </cell>
          <cell r="AJ23">
            <v>8285.1833333333307</v>
          </cell>
          <cell r="AL23">
            <v>408.36666666666707</v>
          </cell>
          <cell r="AO23">
            <v>0</v>
          </cell>
          <cell r="AQ23">
            <v>0</v>
          </cell>
          <cell r="AS23">
            <v>0</v>
          </cell>
          <cell r="AU23">
            <v>0.21237800000000001</v>
          </cell>
          <cell r="AW23">
            <v>0.233237</v>
          </cell>
          <cell r="AY23">
            <v>0.23463800000000001</v>
          </cell>
          <cell r="AZ23">
            <v>39.247454400000002</v>
          </cell>
          <cell r="BA23">
            <v>184.620087306106</v>
          </cell>
          <cell r="BC23">
            <v>6.2878084094811102E-3</v>
          </cell>
          <cell r="BE23">
            <v>0.99633044930176096</v>
          </cell>
          <cell r="BI23">
            <v>38.383496756428947</v>
          </cell>
          <cell r="BJ23">
            <v>24.666883712856016</v>
          </cell>
        </row>
        <row r="24">
          <cell r="A24">
            <v>1995</v>
          </cell>
          <cell r="AH24">
            <v>165.8115</v>
          </cell>
          <cell r="AJ24">
            <v>7000.3499999999995</v>
          </cell>
          <cell r="AL24">
            <v>1693.6</v>
          </cell>
          <cell r="AO24">
            <v>0</v>
          </cell>
          <cell r="AQ24">
            <v>0</v>
          </cell>
          <cell r="AS24">
            <v>0</v>
          </cell>
          <cell r="AU24" t="str">
            <v>-</v>
          </cell>
          <cell r="AW24">
            <v>0.28152300000000002</v>
          </cell>
          <cell r="AY24">
            <v>0.27033699999999999</v>
          </cell>
          <cell r="AZ24">
            <v>40.641061895999997</v>
          </cell>
          <cell r="BA24">
            <v>165.65686085630401</v>
          </cell>
          <cell r="BC24">
            <v>4.0822881332522702E-3</v>
          </cell>
          <cell r="BE24">
            <v>0.98974840619307791</v>
          </cell>
          <cell r="BI24">
            <v>39.138833513251434</v>
          </cell>
          <cell r="BJ24">
            <v>25.152295556983152</v>
          </cell>
        </row>
        <row r="25">
          <cell r="A25">
            <v>1682</v>
          </cell>
          <cell r="AH25">
            <v>49.92</v>
          </cell>
          <cell r="AJ25">
            <v>8664.7999999999993</v>
          </cell>
          <cell r="AL25">
            <v>29.816666666666698</v>
          </cell>
          <cell r="AO25">
            <v>0</v>
          </cell>
          <cell r="AQ25">
            <v>0</v>
          </cell>
          <cell r="AS25">
            <v>0.2026</v>
          </cell>
          <cell r="AU25">
            <v>0.21929899999999999</v>
          </cell>
          <cell r="AW25">
            <v>0.22690799999999997</v>
          </cell>
          <cell r="AY25">
            <v>0.22170400000000001</v>
          </cell>
          <cell r="AZ25">
            <v>10.113792</v>
          </cell>
          <cell r="BA25">
            <v>49.855929933656299</v>
          </cell>
          <cell r="BC25">
            <v>3.2655288102102303E-2</v>
          </cell>
          <cell r="BE25">
            <v>0.99111452641165798</v>
          </cell>
          <cell r="BI25">
            <v>9.5775212406276431</v>
          </cell>
          <cell r="BJ25">
            <v>6.1549265352016382</v>
          </cell>
        </row>
        <row r="26">
          <cell r="A26">
            <v>360</v>
          </cell>
          <cell r="AH26">
            <v>9</v>
          </cell>
          <cell r="AJ26">
            <v>7419.1142857142822</v>
          </cell>
          <cell r="AL26">
            <v>36.228571428571456</v>
          </cell>
          <cell r="AO26">
            <v>0.35191596530650326</v>
          </cell>
          <cell r="AQ26">
            <v>0.33448613933484556</v>
          </cell>
          <cell r="AS26">
            <v>0.31336414648985661</v>
          </cell>
          <cell r="AU26">
            <v>0.25020857142857145</v>
          </cell>
          <cell r="AW26">
            <v>0.28310657142857143</v>
          </cell>
          <cell r="AY26">
            <v>0.24548228571428568</v>
          </cell>
          <cell r="AZ26">
            <v>2.2806630000000001</v>
          </cell>
          <cell r="BA26">
            <v>8.9989537704503402</v>
          </cell>
          <cell r="BC26">
            <v>5.4453548556247712E-4</v>
          </cell>
          <cell r="BE26">
            <v>0.85364786625032574</v>
          </cell>
          <cell r="BI26">
            <v>2.269920643076214</v>
          </cell>
          <cell r="BJ26">
            <v>1.4587485057831293</v>
          </cell>
        </row>
        <row r="27">
          <cell r="A27">
            <v>268</v>
          </cell>
          <cell r="AH27">
            <v>35.952486338797812</v>
          </cell>
          <cell r="AJ27">
            <v>8507.5367546296256</v>
          </cell>
          <cell r="AL27">
            <v>103.2610185185182</v>
          </cell>
          <cell r="AO27">
            <v>0.34527727304053907</v>
          </cell>
          <cell r="AQ27">
            <v>0.2577781180009972</v>
          </cell>
          <cell r="AS27">
            <v>0.28035970699049906</v>
          </cell>
          <cell r="AU27">
            <v>0.30624479861111115</v>
          </cell>
          <cell r="AW27">
            <v>0.25661418805555558</v>
          </cell>
          <cell r="AY27">
            <v>0.25846595833333336</v>
          </cell>
          <cell r="AZ27">
            <v>9.3640054685448977</v>
          </cell>
          <cell r="BA27">
            <v>35.917064134418197</v>
          </cell>
          <cell r="BC27">
            <v>4.2335001575789816E-2</v>
          </cell>
          <cell r="BE27">
            <v>0.9866518749367541</v>
          </cell>
          <cell r="BI27">
            <v>8.8975851066851579</v>
          </cell>
          <cell r="BJ27">
            <v>5.3843620057537214</v>
          </cell>
        </row>
        <row r="28">
          <cell r="A28">
            <v>145</v>
          </cell>
          <cell r="AH28">
            <v>48</v>
          </cell>
          <cell r="AJ28">
            <v>7478.5166666666701</v>
          </cell>
          <cell r="AL28">
            <v>1223.0166666666701</v>
          </cell>
          <cell r="AO28">
            <v>0.21434247420665301</v>
          </cell>
          <cell r="AQ28">
            <v>0.20478079700830165</v>
          </cell>
          <cell r="AS28">
            <v>0.22678624719829307</v>
          </cell>
          <cell r="AU28">
            <v>0.19301199999999999</v>
          </cell>
          <cell r="AW28">
            <v>0.225137</v>
          </cell>
          <cell r="AY28">
            <v>0.20260200000000003</v>
          </cell>
          <cell r="AZ28">
            <v>8.9290559999999992</v>
          </cell>
          <cell r="BA28">
            <v>47.975268726584503</v>
          </cell>
          <cell r="BC28">
            <v>1.57466642688105E-3</v>
          </cell>
          <cell r="BE28">
            <v>1</v>
          </cell>
          <cell r="BI28">
            <v>8.8258457581401384</v>
          </cell>
          <cell r="BJ28">
            <v>5.6718675832259136</v>
          </cell>
        </row>
        <row r="29">
          <cell r="A29">
            <v>1685</v>
          </cell>
          <cell r="AH29">
            <v>163.01866666666666</v>
          </cell>
          <cell r="AJ29">
            <v>4468.3833333333296</v>
          </cell>
          <cell r="AL29">
            <v>4235.2666666666701</v>
          </cell>
          <cell r="AO29">
            <v>0</v>
          </cell>
          <cell r="AQ29">
            <v>0</v>
          </cell>
          <cell r="AS29">
            <v>0.26037460779045846</v>
          </cell>
          <cell r="AU29">
            <v>0.25707400000000002</v>
          </cell>
          <cell r="AW29">
            <v>0.274285</v>
          </cell>
          <cell r="AY29">
            <v>0.28691800000000001</v>
          </cell>
          <cell r="AZ29">
            <v>41.907860714666668</v>
          </cell>
          <cell r="BA29">
            <v>152.647975404954</v>
          </cell>
          <cell r="BC29">
            <v>5.6809835116225999E-3</v>
          </cell>
          <cell r="BE29">
            <v>0.99884069520340002</v>
          </cell>
          <cell r="BI29">
            <v>41.159476498754351</v>
          </cell>
          <cell r="BJ29">
            <v>26.450847532716065</v>
          </cell>
        </row>
        <row r="30">
          <cell r="A30">
            <v>1819</v>
          </cell>
          <cell r="AH30">
            <v>160</v>
          </cell>
          <cell r="AJ30">
            <v>8609.3333333333303</v>
          </cell>
          <cell r="AL30">
            <v>97.966666666666697</v>
          </cell>
          <cell r="AO30">
            <v>0</v>
          </cell>
          <cell r="AQ30">
            <v>0</v>
          </cell>
          <cell r="AS30">
            <v>0</v>
          </cell>
          <cell r="AU30" t="str">
            <v>-</v>
          </cell>
          <cell r="AW30">
            <v>0.27482400000000001</v>
          </cell>
          <cell r="AY30">
            <v>0.25052000000000002</v>
          </cell>
          <cell r="AZ30">
            <v>42.671136000000004</v>
          </cell>
          <cell r="BA30">
            <v>159.77478667325099</v>
          </cell>
          <cell r="BC30">
            <v>1.33287117226073E-2</v>
          </cell>
          <cell r="BE30">
            <v>0.99126821493624795</v>
          </cell>
          <cell r="BI30">
            <v>41.062826187592023</v>
          </cell>
          <cell r="BJ30">
            <v>26.388735891315047</v>
          </cell>
        </row>
        <row r="31">
          <cell r="A31">
            <v>1845</v>
          </cell>
          <cell r="AH31">
            <v>65.709999999999994</v>
          </cell>
          <cell r="AJ31">
            <v>5694.6833333333298</v>
          </cell>
          <cell r="AL31">
            <v>3013</v>
          </cell>
          <cell r="AO31">
            <v>0</v>
          </cell>
          <cell r="AQ31">
            <v>0</v>
          </cell>
          <cell r="AS31">
            <v>0</v>
          </cell>
          <cell r="AU31" t="str">
            <v>-</v>
          </cell>
          <cell r="AW31">
            <v>0.360342</v>
          </cell>
          <cell r="AY31">
            <v>0.363562</v>
          </cell>
          <cell r="AZ31">
            <v>12.884219669999998</v>
          </cell>
          <cell r="BA31">
            <v>65.257420439037205</v>
          </cell>
          <cell r="BC31">
            <v>5.2728134429751803E-3</v>
          </cell>
          <cell r="BE31">
            <v>0.99499468731026108</v>
          </cell>
          <cell r="BI31">
            <v>12.215269231847621</v>
          </cell>
          <cell r="BJ31">
            <v>7.8500566942939018</v>
          </cell>
        </row>
        <row r="32">
          <cell r="A32">
            <v>516</v>
          </cell>
          <cell r="AH32">
            <v>170.2</v>
          </cell>
          <cell r="AJ32">
            <v>8026.2500000000009</v>
          </cell>
          <cell r="AL32">
            <v>683.95</v>
          </cell>
          <cell r="AO32">
            <v>0</v>
          </cell>
          <cell r="AQ32">
            <v>0.30538830073086942</v>
          </cell>
          <cell r="AS32">
            <v>0.29044708710553058</v>
          </cell>
          <cell r="AU32">
            <v>0.30109200000000003</v>
          </cell>
          <cell r="AW32">
            <v>0.29591299999999998</v>
          </cell>
          <cell r="AY32">
            <v>0.24007800000000001</v>
          </cell>
          <cell r="AZ32">
            <v>47.317921941139325</v>
          </cell>
          <cell r="BA32">
            <v>168.19507550534701</v>
          </cell>
          <cell r="BC32">
            <v>9.7816837878262099E-3</v>
          </cell>
          <cell r="BE32">
            <v>0.99410860655737709</v>
          </cell>
          <cell r="BI32">
            <v>45.998845972430352</v>
          </cell>
          <cell r="BJ32">
            <v>29.56083422330379</v>
          </cell>
        </row>
        <row r="33">
          <cell r="A33">
            <v>170</v>
          </cell>
          <cell r="AH33">
            <v>46</v>
          </cell>
          <cell r="AJ33">
            <v>104</v>
          </cell>
          <cell r="AL33">
            <v>8606.25</v>
          </cell>
          <cell r="AO33">
            <v>0.20237502056175313</v>
          </cell>
          <cell r="AQ33">
            <v>0.18256323751874495</v>
          </cell>
          <cell r="AS33">
            <v>0.2182003907715849</v>
          </cell>
          <cell r="AU33">
            <v>0.20213900000000001</v>
          </cell>
          <cell r="AW33">
            <v>0.23000200000000001</v>
          </cell>
          <cell r="AY33">
            <v>0.19114999999999999</v>
          </cell>
          <cell r="AZ33">
            <v>7.7340260000000001</v>
          </cell>
          <cell r="BA33">
            <v>45.976743874553897</v>
          </cell>
          <cell r="BC33">
            <v>1.5545636907733701E-3</v>
          </cell>
          <cell r="BE33">
            <v>0.99862059805707304</v>
          </cell>
          <cell r="BI33">
            <v>7.6342377059240318</v>
          </cell>
          <cell r="BJ33">
            <v>4.9060890653946947</v>
          </cell>
        </row>
        <row r="34">
          <cell r="A34">
            <v>512</v>
          </cell>
          <cell r="AH34">
            <v>129.07</v>
          </cell>
          <cell r="AJ34">
            <v>8675.35</v>
          </cell>
          <cell r="AL34">
            <v>35.1666666666667</v>
          </cell>
          <cell r="AO34">
            <v>0</v>
          </cell>
          <cell r="AQ34">
            <v>0.24822181057084514</v>
          </cell>
          <cell r="AS34">
            <v>0.25681425951260695</v>
          </cell>
          <cell r="AU34">
            <v>0.26402900000000001</v>
          </cell>
          <cell r="AW34">
            <v>0.25770700000000002</v>
          </cell>
          <cell r="AY34">
            <v>0.242704</v>
          </cell>
          <cell r="AZ34">
            <v>32.03799090840964</v>
          </cell>
          <cell r="BA34">
            <v>129.02875194927199</v>
          </cell>
          <cell r="BC34">
            <v>1.31630049920948E-3</v>
          </cell>
          <cell r="BE34">
            <v>0.99190953248330305</v>
          </cell>
          <cell r="BI34">
            <v>31.242720247417488</v>
          </cell>
          <cell r="BJ34">
            <v>18.906491350129862</v>
          </cell>
        </row>
        <row r="35">
          <cell r="A35">
            <v>1757</v>
          </cell>
          <cell r="AH35">
            <v>110.4</v>
          </cell>
          <cell r="AJ35">
            <v>4026.1777513767497</v>
          </cell>
          <cell r="AL35">
            <v>4569.6547966252338</v>
          </cell>
          <cell r="AO35">
            <v>0</v>
          </cell>
          <cell r="AQ35">
            <v>0</v>
          </cell>
          <cell r="AS35">
            <v>0</v>
          </cell>
          <cell r="AU35">
            <v>0.34060064404614626</v>
          </cell>
          <cell r="AW35">
            <v>0.33441835844160483</v>
          </cell>
          <cell r="AY35">
            <v>0.31421769831663671</v>
          </cell>
          <cell r="AZ35">
            <v>27.3843888</v>
          </cell>
          <cell r="BA35">
            <v>104.358634183837</v>
          </cell>
          <cell r="BC35">
            <v>3.7748447356065603E-3</v>
          </cell>
          <cell r="BE35">
            <v>0.98466896041263752</v>
          </cell>
          <cell r="BI35">
            <v>26.600190864888546</v>
          </cell>
          <cell r="BJ35">
            <v>17.094425215286865</v>
          </cell>
        </row>
        <row r="36">
          <cell r="A36">
            <v>366</v>
          </cell>
          <cell r="AH36">
            <v>64.136748633879776</v>
          </cell>
          <cell r="AJ36">
            <v>7360.4579999999996</v>
          </cell>
          <cell r="AL36">
            <v>760.08880769230768</v>
          </cell>
          <cell r="AO36">
            <v>0.23766349190255606</v>
          </cell>
          <cell r="AQ36">
            <v>0.27124982262359776</v>
          </cell>
          <cell r="AS36">
            <v>0.23653620736916578</v>
          </cell>
          <cell r="AU36">
            <v>0.22040293153846152</v>
          </cell>
          <cell r="AW36">
            <v>0.21408710076923076</v>
          </cell>
          <cell r="AY36">
            <v>0.21222309230769229</v>
          </cell>
          <cell r="AZ36">
            <v>15.174818828507174</v>
          </cell>
          <cell r="BA36">
            <v>64.131382147862197</v>
          </cell>
          <cell r="BC36">
            <v>8.2958015983596229E-4</v>
          </cell>
          <cell r="BE36">
            <v>0.9306105287585823</v>
          </cell>
          <cell r="BI36">
            <v>15.035974360617057</v>
          </cell>
          <cell r="BJ36">
            <v>9.0990002451300338</v>
          </cell>
        </row>
        <row r="37">
          <cell r="A37">
            <v>276</v>
          </cell>
          <cell r="AH37">
            <v>115</v>
          </cell>
          <cell r="AJ37">
            <v>8214.1833333333307</v>
          </cell>
          <cell r="AL37">
            <v>504.98333333333306</v>
          </cell>
          <cell r="AO37">
            <v>0.30344971103403362</v>
          </cell>
          <cell r="AQ37">
            <v>0.26910147986225291</v>
          </cell>
          <cell r="AS37">
            <v>0.29776947584041547</v>
          </cell>
          <cell r="AU37">
            <v>0.29432199999999997</v>
          </cell>
          <cell r="AW37">
            <v>0.32195299999999999</v>
          </cell>
          <cell r="AY37">
            <v>0.27337499999999998</v>
          </cell>
          <cell r="AZ37">
            <v>23.925865000000002</v>
          </cell>
          <cell r="BA37">
            <v>113.662916945427</v>
          </cell>
          <cell r="BC37">
            <v>1.53499092959905E-3</v>
          </cell>
          <cell r="BE37">
            <v>0.99767190346083812</v>
          </cell>
          <cell r="BI37">
            <v>23.831139440100326</v>
          </cell>
          <cell r="BJ37">
            <v>15.314913829870195</v>
          </cell>
        </row>
        <row r="38">
          <cell r="A38">
            <v>621</v>
          </cell>
          <cell r="AH38">
            <v>9</v>
          </cell>
          <cell r="AJ38">
            <v>8722.1166666666704</v>
          </cell>
          <cell r="AL38">
            <v>0</v>
          </cell>
          <cell r="AO38">
            <v>0.33279622750096427</v>
          </cell>
          <cell r="AQ38">
            <v>0.35974968071959118</v>
          </cell>
          <cell r="AS38">
            <v>0.32510185651783335</v>
          </cell>
          <cell r="AU38">
            <v>0.27265099999999998</v>
          </cell>
          <cell r="AW38">
            <v>0.29469299999999998</v>
          </cell>
          <cell r="AY38">
            <v>0.30968800000000002</v>
          </cell>
          <cell r="AZ38">
            <v>1.281825</v>
          </cell>
          <cell r="BA38">
            <v>9</v>
          </cell>
          <cell r="BC38">
            <v>5.9098241170773402E-3</v>
          </cell>
          <cell r="BE38">
            <v>0.99857316332726198</v>
          </cell>
          <cell r="BI38">
            <v>1.2582933658784792</v>
          </cell>
          <cell r="BJ38">
            <v>0.80863336474376768</v>
          </cell>
        </row>
        <row r="39">
          <cell r="A39">
            <v>1706</v>
          </cell>
          <cell r="AH39">
            <v>135.15</v>
          </cell>
          <cell r="AJ39">
            <v>8298.8666666666704</v>
          </cell>
          <cell r="AL39">
            <v>424.03333333333302</v>
          </cell>
          <cell r="AO39">
            <v>0</v>
          </cell>
          <cell r="AQ39">
            <v>0</v>
          </cell>
          <cell r="AS39">
            <v>0.33096122460522887</v>
          </cell>
          <cell r="AU39">
            <v>0.34823199999999999</v>
          </cell>
          <cell r="AW39">
            <v>0.356935</v>
          </cell>
          <cell r="AY39">
            <v>0.31130200000000002</v>
          </cell>
          <cell r="AZ39">
            <v>24.1653606</v>
          </cell>
          <cell r="BA39">
            <v>134.08598647387899</v>
          </cell>
          <cell r="BC39">
            <v>5.5894765424671401E-3</v>
          </cell>
          <cell r="BE39">
            <v>1</v>
          </cell>
          <cell r="BI39">
            <v>23.491541008700057</v>
          </cell>
          <cell r="BJ39">
            <v>15.096673290985061</v>
          </cell>
        </row>
        <row r="40">
          <cell r="A40">
            <v>1658</v>
          </cell>
          <cell r="AH40">
            <v>207.23</v>
          </cell>
          <cell r="AJ40">
            <v>8722.1666666666697</v>
          </cell>
          <cell r="AL40">
            <v>6.1666666666666705</v>
          </cell>
          <cell r="AO40">
            <v>0</v>
          </cell>
          <cell r="AQ40">
            <v>0</v>
          </cell>
          <cell r="AS40">
            <v>0.19222693997619245</v>
          </cell>
          <cell r="AU40">
            <v>0.196302</v>
          </cell>
          <cell r="AW40">
            <v>0.20097799999999999</v>
          </cell>
          <cell r="AY40">
            <v>0.17102400000000001</v>
          </cell>
          <cell r="AZ40">
            <v>39.83518877126636</v>
          </cell>
          <cell r="BA40">
            <v>207.22841206797699</v>
          </cell>
          <cell r="BC40">
            <v>1.39505444279486E-3</v>
          </cell>
          <cell r="BE40">
            <v>0.99390558591378297</v>
          </cell>
          <cell r="BI40">
            <v>39.311821115526868</v>
          </cell>
          <cell r="BJ40">
            <v>25.263464820590674</v>
          </cell>
        </row>
        <row r="41">
          <cell r="A41">
            <v>626</v>
          </cell>
          <cell r="AH41">
            <v>83.53</v>
          </cell>
          <cell r="AJ41">
            <v>8654.4666666666708</v>
          </cell>
          <cell r="AL41">
            <v>74.566666666666706</v>
          </cell>
          <cell r="AO41">
            <v>0</v>
          </cell>
          <cell r="AQ41">
            <v>0.36934453675008755</v>
          </cell>
          <cell r="AS41">
            <v>0.34224321743533648</v>
          </cell>
          <cell r="AU41">
            <v>0.38957199999999997</v>
          </cell>
          <cell r="AW41">
            <v>0.37478499999999998</v>
          </cell>
          <cell r="AY41">
            <v>0.32167600000000002</v>
          </cell>
          <cell r="AZ41">
            <v>24.088381400000003</v>
          </cell>
          <cell r="BA41">
            <v>83.411289413489897</v>
          </cell>
          <cell r="BC41">
            <v>1.8563450925463E-3</v>
          </cell>
          <cell r="BE41">
            <v>1</v>
          </cell>
          <cell r="BI41">
            <v>23.347080956771411</v>
          </cell>
          <cell r="BJ41">
            <v>15.003837056582309</v>
          </cell>
        </row>
        <row r="42">
          <cell r="A42">
            <v>365</v>
          </cell>
          <cell r="AH42">
            <v>193.2</v>
          </cell>
          <cell r="AJ42">
            <v>104</v>
          </cell>
          <cell r="AL42">
            <v>8627.35</v>
          </cell>
          <cell r="AO42">
            <v>0.31631923153862584</v>
          </cell>
          <cell r="AQ42">
            <v>0.31250853423767821</v>
          </cell>
          <cell r="AS42">
            <v>0.28383229255388009</v>
          </cell>
          <cell r="AU42">
            <v>0.31526199999999999</v>
          </cell>
          <cell r="AW42">
            <v>0.32459900000000003</v>
          </cell>
          <cell r="AY42">
            <v>0.261075</v>
          </cell>
          <cell r="AZ42">
            <v>54.836398921409632</v>
          </cell>
          <cell r="BA42">
            <v>192.946808626387</v>
          </cell>
          <cell r="BC42">
            <v>1.84929047914574E-3</v>
          </cell>
          <cell r="BE42">
            <v>0.99487704918032793</v>
          </cell>
          <cell r="BI42">
            <v>53.665389127835155</v>
          </cell>
          <cell r="BJ42">
            <v>34.487684158159922</v>
          </cell>
        </row>
        <row r="43">
          <cell r="A43">
            <v>223</v>
          </cell>
          <cell r="AH43">
            <v>20</v>
          </cell>
          <cell r="AJ43">
            <v>0</v>
          </cell>
          <cell r="AL43">
            <v>8731.5499999999993</v>
          </cell>
          <cell r="AO43">
            <v>9.6484592985873072E-2</v>
          </cell>
          <cell r="AQ43">
            <v>8.2498481643401386E-2</v>
          </cell>
          <cell r="AS43">
            <v>5.0086787728630497E-2</v>
          </cell>
          <cell r="AU43">
            <v>1.4615E-2</v>
          </cell>
          <cell r="AW43">
            <v>9.2100000000000016E-4</v>
          </cell>
          <cell r="AY43">
            <v>2.0249999999999999E-3</v>
          </cell>
          <cell r="AZ43">
            <v>0.2923</v>
          </cell>
          <cell r="BA43">
            <v>18</v>
          </cell>
          <cell r="BC43">
            <v>1E-4</v>
          </cell>
          <cell r="BE43">
            <v>0.99589025500910699</v>
          </cell>
          <cell r="BI43">
            <v>0.29104050470584186</v>
          </cell>
          <cell r="BJ43">
            <v>0.18703512946895559</v>
          </cell>
        </row>
        <row r="44">
          <cell r="A44">
            <v>406</v>
          </cell>
          <cell r="AH44">
            <v>90</v>
          </cell>
          <cell r="AJ44">
            <v>7899.95</v>
          </cell>
          <cell r="AL44">
            <v>833.95</v>
          </cell>
          <cell r="AO44">
            <v>0.31400946809076247</v>
          </cell>
          <cell r="AQ44">
            <v>0.28371405541800404</v>
          </cell>
          <cell r="AS44">
            <v>0.25312953231368024</v>
          </cell>
          <cell r="AU44">
            <v>0.22695599999999999</v>
          </cell>
          <cell r="AW44">
            <v>0.281752</v>
          </cell>
          <cell r="AY44">
            <v>0.28733399999999998</v>
          </cell>
          <cell r="AZ44">
            <v>20.42604</v>
          </cell>
          <cell r="BA44">
            <v>89.918440406538494</v>
          </cell>
          <cell r="BC44">
            <v>1.8272547713285599E-4</v>
          </cell>
          <cell r="BE44">
            <v>0.99451275045537302</v>
          </cell>
          <cell r="BI44">
            <v>20.062009011806136</v>
          </cell>
          <cell r="BJ44">
            <v>12.892708720124746</v>
          </cell>
        </row>
        <row r="45">
          <cell r="A45">
            <v>251</v>
          </cell>
          <cell r="AH45">
            <v>33</v>
          </cell>
          <cell r="AJ45">
            <v>8658.2999999999993</v>
          </cell>
          <cell r="AL45">
            <v>77.483333333333306</v>
          </cell>
          <cell r="AO45">
            <v>0.3232674179451302</v>
          </cell>
          <cell r="AQ45">
            <v>0.30961982077434902</v>
          </cell>
          <cell r="AS45">
            <v>0.28997870092154721</v>
          </cell>
          <cell r="AU45">
            <v>0.30681199999999997</v>
          </cell>
          <cell r="AW45">
            <v>0.27580700000000002</v>
          </cell>
          <cell r="AY45">
            <v>0.238758</v>
          </cell>
          <cell r="AZ45">
            <v>5.7664860000000004</v>
          </cell>
          <cell r="BA45">
            <v>32.978610962191901</v>
          </cell>
          <cell r="BC45">
            <v>6.9636196175595398E-3</v>
          </cell>
          <cell r="BE45">
            <v>0.99562272313296907</v>
          </cell>
          <cell r="BI45">
            <v>5.6140353022719198</v>
          </cell>
          <cell r="BJ45">
            <v>3.6078202264835455</v>
          </cell>
        </row>
        <row r="46">
          <cell r="A46">
            <v>342</v>
          </cell>
          <cell r="AH46">
            <v>88</v>
          </cell>
          <cell r="AJ46">
            <v>8694.0499999999993</v>
          </cell>
          <cell r="AL46">
            <v>42.85</v>
          </cell>
          <cell r="AO46">
            <v>0.38324621236520612</v>
          </cell>
          <cell r="AQ46">
            <v>0.35158481001403685</v>
          </cell>
          <cell r="AS46">
            <v>0.38177079446941292</v>
          </cell>
          <cell r="AU46">
            <v>0.34931299999999998</v>
          </cell>
          <cell r="AW46">
            <v>0.32910200000000001</v>
          </cell>
          <cell r="AY46">
            <v>0.30160700000000001</v>
          </cell>
          <cell r="AZ46">
            <v>19.548584000000002</v>
          </cell>
          <cell r="BA46">
            <v>87.983380833018501</v>
          </cell>
          <cell r="BC46">
            <v>6.9647768609706305E-3</v>
          </cell>
          <cell r="BE46">
            <v>0.99738729508196711</v>
          </cell>
          <cell r="BI46">
            <v>19.251703780804679</v>
          </cell>
          <cell r="BJ46">
            <v>12.371971773413811</v>
          </cell>
        </row>
        <row r="47">
          <cell r="A47">
            <v>544</v>
          </cell>
          <cell r="AH47">
            <v>183</v>
          </cell>
          <cell r="AJ47">
            <v>8651.3333333333303</v>
          </cell>
          <cell r="AL47">
            <v>91.033333333333303</v>
          </cell>
          <cell r="AO47">
            <v>0</v>
          </cell>
          <cell r="AQ47">
            <v>0.30930491468610144</v>
          </cell>
          <cell r="AS47">
            <v>0.29465138981208633</v>
          </cell>
          <cell r="AU47">
            <v>0.310359</v>
          </cell>
          <cell r="AW47">
            <v>0.31345099999999998</v>
          </cell>
          <cell r="AY47">
            <v>0.29234500000000002</v>
          </cell>
          <cell r="AZ47">
            <v>38.671377</v>
          </cell>
          <cell r="BA47">
            <v>182.170745145289</v>
          </cell>
          <cell r="BC47">
            <v>1.4445958308551599E-2</v>
          </cell>
          <cell r="BE47">
            <v>1</v>
          </cell>
          <cell r="BI47">
            <v>37.578508028008905</v>
          </cell>
          <cell r="BJ47">
            <v>24.149563379065135</v>
          </cell>
        </row>
        <row r="48">
          <cell r="A48">
            <v>1753</v>
          </cell>
          <cell r="AH48">
            <v>145.31</v>
          </cell>
          <cell r="AJ48">
            <v>1368.2833333333299</v>
          </cell>
          <cell r="AL48">
            <v>7374.9333333333298</v>
          </cell>
          <cell r="AO48">
            <v>0</v>
          </cell>
          <cell r="AQ48">
            <v>0</v>
          </cell>
          <cell r="AS48">
            <v>0</v>
          </cell>
          <cell r="AU48" t="str">
            <v>-</v>
          </cell>
          <cell r="AW48">
            <v>0.35221200000000003</v>
          </cell>
          <cell r="AY48">
            <v>0.34070499999999998</v>
          </cell>
          <cell r="AZ48">
            <v>28.903030860000001</v>
          </cell>
          <cell r="BA48">
            <v>145.25883183725301</v>
          </cell>
          <cell r="BC48">
            <v>5.2790111370184098E-3</v>
          </cell>
          <cell r="BE48">
            <v>0.99803051001821497</v>
          </cell>
          <cell r="BI48">
            <v>27.99656769871277</v>
          </cell>
          <cell r="BJ48">
            <v>17.99179694767076</v>
          </cell>
        </row>
        <row r="49">
          <cell r="A49">
            <v>531</v>
          </cell>
          <cell r="AH49">
            <v>82.622</v>
          </cell>
          <cell r="AJ49">
            <v>0</v>
          </cell>
          <cell r="AL49">
            <v>8746.0499999999993</v>
          </cell>
          <cell r="AO49">
            <v>0.35299784562535491</v>
          </cell>
          <cell r="AQ49">
            <v>0.32074296723891377</v>
          </cell>
          <cell r="AS49">
            <v>0.34114546183351085</v>
          </cell>
          <cell r="AU49">
            <v>0.338889</v>
          </cell>
          <cell r="AW49">
            <v>0.39311300000000005</v>
          </cell>
          <cell r="AY49">
            <v>0.326907</v>
          </cell>
          <cell r="AZ49">
            <v>21.092818246</v>
          </cell>
          <cell r="BA49">
            <v>82.600429855000996</v>
          </cell>
          <cell r="BC49">
            <v>1.45998776894424E-2</v>
          </cell>
          <cell r="BE49">
            <v>0.99847260170006114</v>
          </cell>
          <cell r="BI49">
            <v>20.437155174815803</v>
          </cell>
          <cell r="BJ49">
            <v>13.13379375823383</v>
          </cell>
        </row>
        <row r="50">
          <cell r="A50">
            <v>83</v>
          </cell>
          <cell r="AH50">
            <v>60</v>
          </cell>
          <cell r="AJ50">
            <v>6272.6333333333296</v>
          </cell>
          <cell r="AL50">
            <v>2476.1</v>
          </cell>
          <cell r="AO50">
            <v>0.22871273478227183</v>
          </cell>
          <cell r="AQ50">
            <v>0.20608863519071693</v>
          </cell>
          <cell r="AS50">
            <v>0.23854670221277602</v>
          </cell>
          <cell r="AU50">
            <v>0.22400500000000001</v>
          </cell>
          <cell r="AW50">
            <v>0.23367399999999999</v>
          </cell>
          <cell r="AY50">
            <v>0.20564299999999999</v>
          </cell>
          <cell r="AZ50">
            <v>8.1135000000000002</v>
          </cell>
          <cell r="BA50">
            <v>59.9239413705603</v>
          </cell>
          <cell r="BC50">
            <v>3.5159819378139702E-4</v>
          </cell>
          <cell r="BE50">
            <v>0.99781041287188799</v>
          </cell>
          <cell r="BI50">
            <v>8.0119594557172817</v>
          </cell>
          <cell r="BJ50">
            <v>5.1488292862008151</v>
          </cell>
        </row>
        <row r="51">
          <cell r="A51">
            <v>478</v>
          </cell>
          <cell r="AH51">
            <v>190.22550000000001</v>
          </cell>
          <cell r="AJ51">
            <v>8686.5666666666693</v>
          </cell>
          <cell r="AL51">
            <v>62.45</v>
          </cell>
          <cell r="AO51">
            <v>0.31580780077528298</v>
          </cell>
          <cell r="AQ51">
            <v>0.29605618076081641</v>
          </cell>
          <cell r="AS51">
            <v>0.21737163964436432</v>
          </cell>
          <cell r="AU51">
            <v>0.22373100000000001</v>
          </cell>
          <cell r="AW51">
            <v>0.23654800000000001</v>
          </cell>
          <cell r="AY51">
            <v>0.19276700000000002</v>
          </cell>
          <cell r="AZ51">
            <v>41.349628837169028</v>
          </cell>
          <cell r="BA51">
            <v>189.731786287029</v>
          </cell>
          <cell r="BC51">
            <v>2.6048695256900099E-3</v>
          </cell>
          <cell r="BE51">
            <v>0.99807414996964205</v>
          </cell>
          <cell r="BI51">
            <v>37.994627261083657</v>
          </cell>
          <cell r="BJ51">
            <v>24.416979471925892</v>
          </cell>
        </row>
        <row r="52">
          <cell r="A52">
            <v>118</v>
          </cell>
          <cell r="AH52">
            <v>18.149999999999999</v>
          </cell>
          <cell r="AJ52">
            <v>8652.85</v>
          </cell>
          <cell r="AL52">
            <v>96.316666666666706</v>
          </cell>
          <cell r="AO52">
            <v>0.16088188747535326</v>
          </cell>
          <cell r="AQ52">
            <v>0.14717698093569331</v>
          </cell>
          <cell r="AS52">
            <v>0.18270701126210889</v>
          </cell>
          <cell r="AU52">
            <v>0.168075</v>
          </cell>
          <cell r="AW52">
            <v>0.18971499999999999</v>
          </cell>
          <cell r="AY52">
            <v>0.15356700000000001</v>
          </cell>
          <cell r="AZ52">
            <v>2.4447142500000001</v>
          </cell>
          <cell r="BA52">
            <v>18.135478617011099</v>
          </cell>
          <cell r="BC52">
            <v>1.22164990303631E-3</v>
          </cell>
          <cell r="BE52">
            <v>0.99741575591985387</v>
          </cell>
          <cell r="BI52">
            <v>2.4110634683616441</v>
          </cell>
          <cell r="BJ52">
            <v>1.5494529478591765</v>
          </cell>
        </row>
        <row r="53">
          <cell r="A53">
            <v>289</v>
          </cell>
          <cell r="AH53">
            <v>60.6</v>
          </cell>
          <cell r="AJ53">
            <v>8707.1865894039747</v>
          </cell>
          <cell r="AL53">
            <v>71.502649006622548</v>
          </cell>
          <cell r="AO53">
            <v>0.36974103211949538</v>
          </cell>
          <cell r="AQ53">
            <v>0.34354015289928214</v>
          </cell>
          <cell r="AS53">
            <v>0.3729854290035573</v>
          </cell>
          <cell r="AU53">
            <v>0.36584942384105962</v>
          </cell>
          <cell r="AW53">
            <v>0.39984562251655631</v>
          </cell>
          <cell r="AY53">
            <v>0.33177898013245033</v>
          </cell>
          <cell r="AZ53">
            <v>17.913784200000002</v>
          </cell>
          <cell r="BA53">
            <v>60.571131484257599</v>
          </cell>
          <cell r="BC53">
            <v>1.021534427238462E-3</v>
          </cell>
          <cell r="BE53">
            <v>1.0011220355492829</v>
          </cell>
          <cell r="BI53">
            <v>17.767214526374914</v>
          </cell>
          <cell r="BJ53">
            <v>11.417975214831115</v>
          </cell>
        </row>
        <row r="54">
          <cell r="A54">
            <v>238</v>
          </cell>
          <cell r="AH54">
            <v>90</v>
          </cell>
          <cell r="AJ54">
            <v>8744.0166666666701</v>
          </cell>
          <cell r="AL54">
            <v>9.85</v>
          </cell>
          <cell r="AO54">
            <v>0.27692983551496647</v>
          </cell>
          <cell r="AQ54">
            <v>0.27869105052059051</v>
          </cell>
          <cell r="AS54">
            <v>0.27555593280202229</v>
          </cell>
          <cell r="AU54">
            <v>0.26682400000000001</v>
          </cell>
          <cell r="AW54">
            <v>0.28697299999999998</v>
          </cell>
          <cell r="AY54">
            <v>0.22718599999999997</v>
          </cell>
          <cell r="AZ54">
            <v>24.01416</v>
          </cell>
          <cell r="BA54">
            <v>90</v>
          </cell>
          <cell r="BC54">
            <v>1.3437958674624201E-3</v>
          </cell>
          <cell r="BE54">
            <v>1</v>
          </cell>
          <cell r="BI54">
            <v>23.861980421676265</v>
          </cell>
          <cell r="BJ54">
            <v>15.334733569352283</v>
          </cell>
        </row>
        <row r="55">
          <cell r="A55">
            <v>345</v>
          </cell>
          <cell r="AH55">
            <v>24</v>
          </cell>
          <cell r="AJ55">
            <v>8738.5166666666701</v>
          </cell>
          <cell r="AL55">
            <v>18.066666666666698</v>
          </cell>
          <cell r="AO55">
            <v>0.38746977495906837</v>
          </cell>
          <cell r="AQ55">
            <v>0.3635688426683838</v>
          </cell>
          <cell r="AS55">
            <v>0.36413601056364903</v>
          </cell>
          <cell r="AU55">
            <v>0.36573499999999998</v>
          </cell>
          <cell r="AW55">
            <v>0.34924099999999997</v>
          </cell>
          <cell r="AY55">
            <v>0.33397499999999997</v>
          </cell>
          <cell r="AZ55">
            <v>5.921856</v>
          </cell>
          <cell r="BA55">
            <v>23.984240428629899</v>
          </cell>
          <cell r="BC55">
            <v>4.9325368064249303E-4</v>
          </cell>
          <cell r="BE55">
            <v>0.99758462355798405</v>
          </cell>
          <cell r="BI55">
            <v>5.8677345754753203</v>
          </cell>
          <cell r="BJ55">
            <v>3.7708582766605714</v>
          </cell>
        </row>
        <row r="56">
          <cell r="A56">
            <v>636</v>
          </cell>
          <cell r="AH56">
            <v>190.22499999999999</v>
          </cell>
          <cell r="AJ56">
            <v>8749.35</v>
          </cell>
          <cell r="AL56">
            <v>7.65</v>
          </cell>
          <cell r="AO56">
            <v>0</v>
          </cell>
          <cell r="AQ56">
            <v>0.27405830057257352</v>
          </cell>
          <cell r="AS56">
            <v>0.26789874697253135</v>
          </cell>
          <cell r="AU56">
            <v>0.24386499999999997</v>
          </cell>
          <cell r="AW56">
            <v>0.26079799999999997</v>
          </cell>
          <cell r="AY56">
            <v>0.20499500000000001</v>
          </cell>
          <cell r="AZ56">
            <v>46.389219624999996</v>
          </cell>
          <cell r="BA56">
            <v>190.20943212915401</v>
          </cell>
          <cell r="BC56">
            <v>1.8044423966874E-3</v>
          </cell>
          <cell r="BE56">
            <v>0.99823542805100196</v>
          </cell>
          <cell r="BI56">
            <v>45.843381637979796</v>
          </cell>
          <cell r="BJ56">
            <v>29.460926164282405</v>
          </cell>
        </row>
        <row r="57">
          <cell r="A57">
            <v>1667</v>
          </cell>
          <cell r="AH57">
            <v>36</v>
          </cell>
          <cell r="AJ57">
            <v>8633.2666666666701</v>
          </cell>
          <cell r="AL57">
            <v>130.21666666666701</v>
          </cell>
          <cell r="AO57">
            <v>0</v>
          </cell>
          <cell r="AQ57">
            <v>0</v>
          </cell>
          <cell r="AS57">
            <v>0.32560512682698201</v>
          </cell>
          <cell r="AU57">
            <v>0.28362100000000001</v>
          </cell>
          <cell r="AW57">
            <v>0.35606300000000002</v>
          </cell>
          <cell r="AY57">
            <v>0.309305</v>
          </cell>
          <cell r="AZ57">
            <v>7.2903959999999994</v>
          </cell>
          <cell r="BA57">
            <v>35.906894328549001</v>
          </cell>
          <cell r="BC57">
            <v>1.9370443654959299E-3</v>
          </cell>
          <cell r="BE57">
            <v>1</v>
          </cell>
          <cell r="BI57">
            <v>7.1659577781955708</v>
          </cell>
          <cell r="BJ57">
            <v>4.6051522696764184</v>
          </cell>
        </row>
        <row r="58">
          <cell r="A58">
            <v>1800</v>
          </cell>
          <cell r="AH58">
            <v>58.8</v>
          </cell>
          <cell r="AJ58">
            <v>8273.2666666666701</v>
          </cell>
          <cell r="AL58">
            <v>490.46666666666698</v>
          </cell>
          <cell r="AO58">
            <v>0</v>
          </cell>
          <cell r="AQ58">
            <v>0</v>
          </cell>
          <cell r="AS58">
            <v>0</v>
          </cell>
          <cell r="AU58">
            <v>0.35984500000000003</v>
          </cell>
          <cell r="AW58">
            <v>0.37450099999999997</v>
          </cell>
          <cell r="AY58">
            <v>0.320656</v>
          </cell>
          <cell r="AZ58">
            <v>12.062996399999999</v>
          </cell>
          <cell r="BA58">
            <v>58.556324930014597</v>
          </cell>
          <cell r="BC58">
            <v>3.3345568221751299E-3</v>
          </cell>
          <cell r="BE58">
            <v>0.99882551608986003</v>
          </cell>
          <cell r="BI58">
            <v>11.8840715533752</v>
          </cell>
          <cell r="BJ58">
            <v>7.6372148400801185</v>
          </cell>
        </row>
        <row r="59">
          <cell r="A59">
            <v>611</v>
          </cell>
          <cell r="AH59">
            <v>32.4</v>
          </cell>
          <cell r="AJ59">
            <v>8531.7333333333299</v>
          </cell>
          <cell r="AL59">
            <v>236.183333333333</v>
          </cell>
          <cell r="AO59">
            <v>0</v>
          </cell>
          <cell r="AQ59">
            <v>0.35606610708827108</v>
          </cell>
          <cell r="AS59">
            <v>0.35097882414155479</v>
          </cell>
          <cell r="AU59">
            <v>0.391231</v>
          </cell>
          <cell r="AW59">
            <v>0.38902199999999998</v>
          </cell>
          <cell r="AY59">
            <v>0.366255</v>
          </cell>
          <cell r="AZ59">
            <v>11.371713902186375</v>
          </cell>
          <cell r="BA59">
            <v>32.017602052939203</v>
          </cell>
          <cell r="BC59">
            <v>3.6442578708303498E-3</v>
          </cell>
          <cell r="BE59">
            <v>1</v>
          </cell>
          <cell r="BI59">
            <v>11.10062460743649</v>
          </cell>
          <cell r="BJ59">
            <v>7.1337381810020064</v>
          </cell>
        </row>
        <row r="60">
          <cell r="A60">
            <v>282</v>
          </cell>
          <cell r="AH60">
            <v>45</v>
          </cell>
          <cell r="AJ60">
            <v>8148.0666666666702</v>
          </cell>
          <cell r="AL60">
            <v>620.73333333333301</v>
          </cell>
          <cell r="AO60">
            <v>0.28784353722034534</v>
          </cell>
          <cell r="AQ60">
            <v>0.25763189389073227</v>
          </cell>
          <cell r="AS60">
            <v>0.29178582833146599</v>
          </cell>
          <cell r="AU60">
            <v>0.26814399999999999</v>
          </cell>
          <cell r="AW60">
            <v>0.296713</v>
          </cell>
          <cell r="AY60">
            <v>0.249364</v>
          </cell>
          <cell r="AZ60">
            <v>8.5911299999999997</v>
          </cell>
          <cell r="BA60">
            <v>44.083569017425397</v>
          </cell>
          <cell r="BC60">
            <v>1.5571434937109499E-3</v>
          </cell>
          <cell r="BE60">
            <v>1</v>
          </cell>
          <cell r="BI60">
            <v>8.5214823222183824</v>
          </cell>
          <cell r="BJ60">
            <v>5.4762705658939845</v>
          </cell>
        </row>
        <row r="61">
          <cell r="A61">
            <v>1707</v>
          </cell>
          <cell r="AH61">
            <v>137.85</v>
          </cell>
          <cell r="AJ61">
            <v>8632.2333333333299</v>
          </cell>
          <cell r="AL61">
            <v>139.416666666667</v>
          </cell>
          <cell r="AO61">
            <v>0</v>
          </cell>
          <cell r="AQ61">
            <v>0</v>
          </cell>
          <cell r="AS61">
            <v>0</v>
          </cell>
          <cell r="AU61">
            <v>0.310637</v>
          </cell>
          <cell r="AW61">
            <v>0.30769400000000002</v>
          </cell>
          <cell r="AY61">
            <v>0.26426500000000003</v>
          </cell>
          <cell r="AZ61">
            <v>22.56838845</v>
          </cell>
          <cell r="BA61">
            <v>137.58119633516301</v>
          </cell>
          <cell r="BC61">
            <v>4.9290222985191902E-3</v>
          </cell>
          <cell r="BE61">
            <v>0.99859403460837892</v>
          </cell>
          <cell r="BI61">
            <v>22.093542487365085</v>
          </cell>
          <cell r="BJ61">
            <v>14.198259392549961</v>
          </cell>
        </row>
        <row r="62">
          <cell r="A62">
            <v>295</v>
          </cell>
          <cell r="AH62">
            <v>7.2</v>
          </cell>
          <cell r="AJ62">
            <v>8784</v>
          </cell>
          <cell r="AL62">
            <v>0</v>
          </cell>
          <cell r="AO62">
            <v>0.31223252340041929</v>
          </cell>
          <cell r="AQ62">
            <v>0.28112666839483597</v>
          </cell>
          <cell r="AS62">
            <v>0.2113125081652624</v>
          </cell>
          <cell r="AU62">
            <v>0.24990299999999999</v>
          </cell>
          <cell r="AW62">
            <v>0.26406200000000002</v>
          </cell>
          <cell r="AY62">
            <v>0.20330100000000001</v>
          </cell>
          <cell r="AZ62">
            <v>1.5214500587898894</v>
          </cell>
          <cell r="BA62">
            <v>7.1999999999999797</v>
          </cell>
          <cell r="BC62">
            <v>1E-4</v>
          </cell>
          <cell r="BE62">
            <v>1</v>
          </cell>
          <cell r="BI62">
            <v>1.4943294507669298</v>
          </cell>
          <cell r="BJ62">
            <v>0.96032029141769126</v>
          </cell>
        </row>
        <row r="63">
          <cell r="A63">
            <v>464</v>
          </cell>
          <cell r="AH63">
            <v>28.29</v>
          </cell>
          <cell r="AJ63">
            <v>0</v>
          </cell>
          <cell r="AL63">
            <v>2559.149736509276</v>
          </cell>
          <cell r="AO63" t="str">
            <v>-</v>
          </cell>
          <cell r="AQ63" t="str">
            <v>-</v>
          </cell>
          <cell r="AS63" t="str">
            <v>-</v>
          </cell>
          <cell r="AU63" t="str">
            <v>-</v>
          </cell>
          <cell r="AW63" t="str">
            <v>-</v>
          </cell>
          <cell r="AY63" t="str">
            <v>-</v>
          </cell>
          <cell r="AZ63">
            <v>28.230506060453099</v>
          </cell>
          <cell r="BA63">
            <v>28.230506060453099</v>
          </cell>
          <cell r="BC63">
            <v>4.7658691716732119E-3</v>
          </cell>
          <cell r="BE63">
            <v>0.29789115630097029</v>
          </cell>
          <cell r="BI63">
            <v>23.987484197704454</v>
          </cell>
          <cell r="BJ63">
            <v>15.415387686627128</v>
          </cell>
        </row>
        <row r="64">
          <cell r="A64">
            <v>464</v>
          </cell>
          <cell r="AH64">
            <v>36.72</v>
          </cell>
          <cell r="AJ64">
            <v>0</v>
          </cell>
          <cell r="AL64">
            <v>3370.6764333895458</v>
          </cell>
          <cell r="AO64" t="str">
            <v>-</v>
          </cell>
          <cell r="AQ64" t="str">
            <v>-</v>
          </cell>
          <cell r="AS64" t="str">
            <v>-</v>
          </cell>
          <cell r="AU64" t="str">
            <v>-</v>
          </cell>
          <cell r="AW64" t="str">
            <v>-</v>
          </cell>
          <cell r="AY64" t="str">
            <v>-</v>
          </cell>
          <cell r="AZ64">
            <v>36.414682192645898</v>
          </cell>
          <cell r="BA64">
            <v>36.414682192645898</v>
          </cell>
          <cell r="BC64">
            <v>1.4290593353657751E-2</v>
          </cell>
          <cell r="BE64">
            <v>0.38701517706576727</v>
          </cell>
          <cell r="BI64">
            <v>31.454340940634101</v>
          </cell>
          <cell r="BJ64">
            <v>20.213910555639863</v>
          </cell>
        </row>
        <row r="65">
          <cell r="A65">
            <v>464</v>
          </cell>
          <cell r="AH65">
            <v>28.451598907103829</v>
          </cell>
          <cell r="AJ65">
            <v>0</v>
          </cell>
          <cell r="AL65">
            <v>2745.7492861157948</v>
          </cell>
          <cell r="AO65" t="str">
            <v>-</v>
          </cell>
          <cell r="AQ65" t="str">
            <v>-</v>
          </cell>
          <cell r="AS65" t="str">
            <v>-</v>
          </cell>
          <cell r="AU65" t="str">
            <v>-</v>
          </cell>
          <cell r="AW65" t="str">
            <v>-</v>
          </cell>
          <cell r="AY65" t="str">
            <v>-</v>
          </cell>
          <cell r="AZ65">
            <v>28.451598907103829</v>
          </cell>
          <cell r="BA65">
            <v>29.832582069255501</v>
          </cell>
          <cell r="BC65">
            <v>2.5425759735912944E-3</v>
          </cell>
          <cell r="BE65">
            <v>0.31454105012716671</v>
          </cell>
          <cell r="BI65">
            <v>25.644079885883091</v>
          </cell>
          <cell r="BJ65">
            <v>16.479987232073096</v>
          </cell>
        </row>
        <row r="66">
          <cell r="A66">
            <v>73</v>
          </cell>
          <cell r="AH66" t="str">
            <v>-</v>
          </cell>
          <cell r="AJ66">
            <v>0</v>
          </cell>
          <cell r="AL66">
            <v>0</v>
          </cell>
          <cell r="AO66" t="str">
            <v>-</v>
          </cell>
          <cell r="AQ66" t="str">
            <v>-</v>
          </cell>
          <cell r="AS66" t="str">
            <v>-</v>
          </cell>
          <cell r="AU66" t="str">
            <v>-</v>
          </cell>
          <cell r="AW66" t="str">
            <v>-</v>
          </cell>
          <cell r="AY66" t="str">
            <v>-</v>
          </cell>
          <cell r="AZ66" t="str">
            <v>-</v>
          </cell>
          <cell r="BA66">
            <v>0</v>
          </cell>
          <cell r="BC66" t="str">
            <v>-</v>
          </cell>
          <cell r="BE66" t="str">
            <v>-</v>
          </cell>
          <cell r="BI66" t="str">
            <v>-</v>
          </cell>
          <cell r="BJ66" t="str">
            <v>-</v>
          </cell>
        </row>
        <row r="67">
          <cell r="A67">
            <v>73</v>
          </cell>
          <cell r="AH67" t="str">
            <v>-</v>
          </cell>
          <cell r="AJ67">
            <v>0</v>
          </cell>
          <cell r="AL67">
            <v>0</v>
          </cell>
          <cell r="AO67" t="str">
            <v>-</v>
          </cell>
          <cell r="AQ67" t="str">
            <v>-</v>
          </cell>
          <cell r="AS67" t="str">
            <v>-</v>
          </cell>
          <cell r="AU67" t="str">
            <v>-</v>
          </cell>
          <cell r="AW67" t="str">
            <v>-</v>
          </cell>
          <cell r="AY67" t="str">
            <v>-</v>
          </cell>
          <cell r="AZ67" t="str">
            <v>-</v>
          </cell>
          <cell r="BA67">
            <v>0</v>
          </cell>
          <cell r="BC67" t="str">
            <v>-</v>
          </cell>
          <cell r="BE67" t="str">
            <v>-</v>
          </cell>
          <cell r="BI67" t="str">
            <v>-</v>
          </cell>
          <cell r="BJ67" t="str">
            <v>-</v>
          </cell>
        </row>
        <row r="68">
          <cell r="A68">
            <v>73</v>
          </cell>
          <cell r="AH68" t="str">
            <v>-</v>
          </cell>
          <cell r="AJ68">
            <v>0</v>
          </cell>
          <cell r="AL68">
            <v>0</v>
          </cell>
          <cell r="AO68" t="str">
            <v>-</v>
          </cell>
          <cell r="AQ68" t="str">
            <v>-</v>
          </cell>
          <cell r="AS68" t="str">
            <v>-</v>
          </cell>
          <cell r="AU68" t="str">
            <v>-</v>
          </cell>
          <cell r="AW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C68" t="str">
            <v>-</v>
          </cell>
          <cell r="BE68" t="str">
            <v>-</v>
          </cell>
          <cell r="BI68" t="str">
            <v>-</v>
          </cell>
          <cell r="BJ68" t="str">
            <v>-</v>
          </cell>
        </row>
        <row r="69">
          <cell r="A69">
            <v>492</v>
          </cell>
          <cell r="AH69" t="str">
            <v>-</v>
          </cell>
          <cell r="AJ69">
            <v>0</v>
          </cell>
          <cell r="AL69">
            <v>0</v>
          </cell>
          <cell r="AO69" t="str">
            <v>-</v>
          </cell>
          <cell r="AQ69" t="str">
            <v>-</v>
          </cell>
          <cell r="AS69" t="str">
            <v>-</v>
          </cell>
          <cell r="AU69" t="str">
            <v>-</v>
          </cell>
          <cell r="AW69" t="str">
            <v>-</v>
          </cell>
          <cell r="AY69" t="str">
            <v>-</v>
          </cell>
          <cell r="AZ69" t="str">
            <v>-</v>
          </cell>
          <cell r="BA69">
            <v>0</v>
          </cell>
          <cell r="BC69" t="str">
            <v>-</v>
          </cell>
          <cell r="BE69" t="str">
            <v>-</v>
          </cell>
          <cell r="BI69" t="str">
            <v>-</v>
          </cell>
          <cell r="BJ69" t="str">
            <v>-</v>
          </cell>
        </row>
        <row r="70">
          <cell r="A70">
            <v>492</v>
          </cell>
          <cell r="AH70" t="str">
            <v>-</v>
          </cell>
          <cell r="AJ70">
            <v>0</v>
          </cell>
          <cell r="AL70">
            <v>0</v>
          </cell>
          <cell r="AO70" t="str">
            <v>-</v>
          </cell>
          <cell r="AQ70" t="str">
            <v>-</v>
          </cell>
          <cell r="AS70" t="str">
            <v>-</v>
          </cell>
          <cell r="AU70" t="str">
            <v>-</v>
          </cell>
          <cell r="AW70" t="str">
            <v>-</v>
          </cell>
          <cell r="AY70" t="str">
            <v>-</v>
          </cell>
          <cell r="AZ70" t="str">
            <v>-</v>
          </cell>
          <cell r="BA70">
            <v>0</v>
          </cell>
          <cell r="BC70" t="str">
            <v>-</v>
          </cell>
          <cell r="BE70" t="str">
            <v>-</v>
          </cell>
          <cell r="BI70" t="str">
            <v>-</v>
          </cell>
          <cell r="BJ70" t="str">
            <v>-</v>
          </cell>
        </row>
        <row r="71">
          <cell r="A71">
            <v>493</v>
          </cell>
          <cell r="AH71" t="str">
            <v>-</v>
          </cell>
          <cell r="AJ71">
            <v>0</v>
          </cell>
          <cell r="AL71">
            <v>0</v>
          </cell>
          <cell r="AO71" t="str">
            <v>-</v>
          </cell>
          <cell r="AQ71" t="str">
            <v>-</v>
          </cell>
          <cell r="AS71" t="str">
            <v>-</v>
          </cell>
          <cell r="AU71" t="str">
            <v>-</v>
          </cell>
          <cell r="AW71" t="str">
            <v>-</v>
          </cell>
          <cell r="AY71" t="str">
            <v>-</v>
          </cell>
          <cell r="AZ71" t="str">
            <v>-</v>
          </cell>
          <cell r="BA71">
            <v>0</v>
          </cell>
          <cell r="BC71" t="str">
            <v>-</v>
          </cell>
          <cell r="BE71" t="str">
            <v>-</v>
          </cell>
          <cell r="BI71" t="str">
            <v>-</v>
          </cell>
          <cell r="BJ71" t="str">
            <v>-</v>
          </cell>
        </row>
        <row r="72">
          <cell r="A72">
            <v>493</v>
          </cell>
          <cell r="AH72" t="str">
            <v>-</v>
          </cell>
          <cell r="AJ72">
            <v>0</v>
          </cell>
          <cell r="AL72">
            <v>0</v>
          </cell>
          <cell r="AO72" t="str">
            <v>-</v>
          </cell>
          <cell r="AQ72" t="str">
            <v>-</v>
          </cell>
          <cell r="AS72" t="str">
            <v>-</v>
          </cell>
          <cell r="AU72" t="str">
            <v>-</v>
          </cell>
          <cell r="AW72" t="str">
            <v>-</v>
          </cell>
          <cell r="AY72" t="str">
            <v>-</v>
          </cell>
          <cell r="AZ72" t="str">
            <v>-</v>
          </cell>
          <cell r="BA72">
            <v>0</v>
          </cell>
          <cell r="BC72" t="str">
            <v>-</v>
          </cell>
          <cell r="BE72" t="str">
            <v>-</v>
          </cell>
          <cell r="BI72" t="str">
            <v>-</v>
          </cell>
          <cell r="BJ72" t="str">
            <v>-</v>
          </cell>
        </row>
        <row r="73">
          <cell r="A73">
            <v>7</v>
          </cell>
          <cell r="AH73">
            <v>1.9</v>
          </cell>
          <cell r="AJ73">
            <v>0</v>
          </cell>
          <cell r="AL73">
            <v>0</v>
          </cell>
          <cell r="AO73" t="str">
            <v>-</v>
          </cell>
          <cell r="AQ73" t="str">
            <v>-</v>
          </cell>
          <cell r="AS73" t="str">
            <v>-</v>
          </cell>
          <cell r="AU73" t="str">
            <v>-</v>
          </cell>
          <cell r="AW73" t="str">
            <v>-</v>
          </cell>
          <cell r="AY73" t="str">
            <v>-</v>
          </cell>
          <cell r="AZ73">
            <v>0</v>
          </cell>
          <cell r="BA73">
            <v>0</v>
          </cell>
          <cell r="BC73">
            <v>7.51115000844223E-2</v>
          </cell>
          <cell r="BE73">
            <v>1</v>
          </cell>
          <cell r="BI73">
            <v>0</v>
          </cell>
          <cell r="BJ73">
            <v>0</v>
          </cell>
        </row>
        <row r="74">
          <cell r="A74">
            <v>230</v>
          </cell>
          <cell r="AH74" t="str">
            <v>-</v>
          </cell>
          <cell r="AJ74">
            <v>0</v>
          </cell>
          <cell r="AL74">
            <v>0</v>
          </cell>
          <cell r="AO74" t="str">
            <v>-</v>
          </cell>
          <cell r="AQ74" t="str">
            <v>-</v>
          </cell>
          <cell r="AS74" t="str">
            <v>-</v>
          </cell>
          <cell r="AU74" t="str">
            <v>-</v>
          </cell>
          <cell r="AW74" t="str">
            <v>-</v>
          </cell>
          <cell r="AY74" t="str">
            <v>-</v>
          </cell>
          <cell r="AZ74" t="str">
            <v>-</v>
          </cell>
          <cell r="BA74">
            <v>0</v>
          </cell>
          <cell r="BC74" t="str">
            <v>-</v>
          </cell>
          <cell r="BE74" t="str">
            <v>-</v>
          </cell>
          <cell r="BI74" t="str">
            <v>-</v>
          </cell>
          <cell r="BJ74" t="str">
            <v>-</v>
          </cell>
        </row>
        <row r="75">
          <cell r="A75">
            <v>468</v>
          </cell>
          <cell r="AH75">
            <v>2.6019999999999999</v>
          </cell>
          <cell r="AJ75">
            <v>1117</v>
          </cell>
          <cell r="AL75">
            <v>0</v>
          </cell>
          <cell r="AO75" t="str">
            <v>-</v>
          </cell>
          <cell r="AQ75" t="str">
            <v>-</v>
          </cell>
          <cell r="AS75" t="str">
            <v>-</v>
          </cell>
          <cell r="AU75" t="str">
            <v>-</v>
          </cell>
          <cell r="AW75" t="str">
            <v>-</v>
          </cell>
          <cell r="AY75" t="str">
            <v>-</v>
          </cell>
          <cell r="AZ75">
            <v>1.4731828540447633</v>
          </cell>
          <cell r="BA75">
            <v>2.6019999999999999</v>
          </cell>
          <cell r="BC75">
            <v>0.10594454253144399</v>
          </cell>
          <cell r="BE75">
            <v>1</v>
          </cell>
          <cell r="BI75">
            <v>0.38716089859762987</v>
          </cell>
          <cell r="BJ75">
            <v>0.24880622327023955</v>
          </cell>
        </row>
        <row r="76">
          <cell r="A76">
            <v>287</v>
          </cell>
          <cell r="AH76" t="str">
            <v>-</v>
          </cell>
          <cell r="AJ76">
            <v>1934.3117744610247</v>
          </cell>
          <cell r="AL76">
            <v>10.563847429519104</v>
          </cell>
          <cell r="AO76" t="str">
            <v>-</v>
          </cell>
          <cell r="AQ76" t="str">
            <v>-</v>
          </cell>
          <cell r="AS76" t="str">
            <v>-</v>
          </cell>
          <cell r="AU76" t="str">
            <v>-</v>
          </cell>
          <cell r="AW76" t="str">
            <v>-</v>
          </cell>
          <cell r="AY76" t="str">
            <v>-</v>
          </cell>
          <cell r="AZ76" t="str">
            <v>-</v>
          </cell>
          <cell r="BA76">
            <v>5.99334902281797</v>
          </cell>
          <cell r="BC76" t="str">
            <v>-</v>
          </cell>
          <cell r="BE76" t="str">
            <v>-</v>
          </cell>
          <cell r="BI76" t="str">
            <v>-</v>
          </cell>
          <cell r="BJ76" t="str">
            <v>-</v>
          </cell>
        </row>
        <row r="77">
          <cell r="A77">
            <v>1984</v>
          </cell>
          <cell r="AH77">
            <v>2.9990000000000001</v>
          </cell>
          <cell r="AJ77">
            <v>2071.2833333333301</v>
          </cell>
          <cell r="AL77">
            <v>0</v>
          </cell>
          <cell r="AO77" t="str">
            <v>-</v>
          </cell>
          <cell r="AQ77" t="str">
            <v>-</v>
          </cell>
          <cell r="AS77" t="str">
            <v>-</v>
          </cell>
          <cell r="AU77" t="str">
            <v>-</v>
          </cell>
          <cell r="AW77" t="str">
            <v>-</v>
          </cell>
          <cell r="AY77" t="str">
            <v>-</v>
          </cell>
          <cell r="AZ77">
            <v>1.38127961725324</v>
          </cell>
          <cell r="BA77">
            <v>2.9990000000000001</v>
          </cell>
          <cell r="BC77">
            <v>2.2055000000000002E-2</v>
          </cell>
          <cell r="BE77">
            <v>1</v>
          </cell>
          <cell r="BI77">
            <v>0.33192895304365883</v>
          </cell>
          <cell r="BJ77">
            <v>0.21331180266390418</v>
          </cell>
        </row>
        <row r="78">
          <cell r="A78">
            <v>441</v>
          </cell>
          <cell r="AH78" t="str">
            <v>-</v>
          </cell>
          <cell r="AJ78">
            <v>1624.9861388334441</v>
          </cell>
          <cell r="AL78">
            <v>9.1594588600576632</v>
          </cell>
          <cell r="AO78" t="str">
            <v>-</v>
          </cell>
          <cell r="AQ78" t="str">
            <v>-</v>
          </cell>
          <cell r="AS78" t="str">
            <v>-</v>
          </cell>
          <cell r="AU78" t="str">
            <v>-</v>
          </cell>
          <cell r="AW78" t="str">
            <v>-</v>
          </cell>
          <cell r="AY78" t="str">
            <v>-</v>
          </cell>
          <cell r="AZ78" t="str">
            <v>-</v>
          </cell>
          <cell r="BA78">
            <v>2.9334651186067502</v>
          </cell>
          <cell r="BC78" t="str">
            <v>-</v>
          </cell>
          <cell r="BE78" t="str">
            <v>-</v>
          </cell>
          <cell r="BI78" t="str">
            <v>-</v>
          </cell>
          <cell r="BJ78" t="str">
            <v>-</v>
          </cell>
        </row>
        <row r="79">
          <cell r="A79">
            <v>234</v>
          </cell>
          <cell r="AH79" t="str">
            <v>-</v>
          </cell>
          <cell r="AJ79">
            <v>591.85833333333505</v>
          </cell>
          <cell r="AL79">
            <v>1290.616666666665</v>
          </cell>
          <cell r="AO79" t="str">
            <v>-</v>
          </cell>
          <cell r="AQ79" t="str">
            <v>-</v>
          </cell>
          <cell r="AS79" t="str">
            <v>-</v>
          </cell>
          <cell r="AU79" t="str">
            <v>-</v>
          </cell>
          <cell r="AW79" t="str">
            <v>-</v>
          </cell>
          <cell r="AY79" t="str">
            <v>-</v>
          </cell>
          <cell r="AZ79" t="str">
            <v>-</v>
          </cell>
          <cell r="BA79">
            <v>7.1</v>
          </cell>
          <cell r="BC79" t="str">
            <v>-</v>
          </cell>
          <cell r="BE79" t="str">
            <v>-</v>
          </cell>
          <cell r="BI79" t="str">
            <v>-</v>
          </cell>
          <cell r="BJ79" t="str">
            <v>-</v>
          </cell>
        </row>
        <row r="80">
          <cell r="A80">
            <v>21</v>
          </cell>
          <cell r="AH80">
            <v>4.8499999999999996</v>
          </cell>
          <cell r="AJ80">
            <v>4127.45</v>
          </cell>
          <cell r="AL80">
            <v>0</v>
          </cell>
          <cell r="AO80" t="str">
            <v>-</v>
          </cell>
          <cell r="AQ80" t="str">
            <v>-</v>
          </cell>
          <cell r="AS80" t="str">
            <v>-</v>
          </cell>
          <cell r="AU80" t="str">
            <v>-</v>
          </cell>
          <cell r="AW80" t="str">
            <v>-</v>
          </cell>
          <cell r="AY80" t="str">
            <v>-</v>
          </cell>
          <cell r="AZ80">
            <v>3.5837921153999952</v>
          </cell>
          <cell r="BA80">
            <v>4.8499999999999996</v>
          </cell>
          <cell r="BC80">
            <v>3.8650640798125302E-2</v>
          </cell>
          <cell r="BE80">
            <v>0.99929417122040098</v>
          </cell>
          <cell r="BI80">
            <v>2.1917561844123803</v>
          </cell>
          <cell r="BJ80">
            <v>1.408516667225685</v>
          </cell>
        </row>
        <row r="81">
          <cell r="A81">
            <v>162</v>
          </cell>
          <cell r="AH81" t="str">
            <v>-</v>
          </cell>
          <cell r="AJ81">
            <v>1079.0123922301682</v>
          </cell>
          <cell r="AL81">
            <v>919.28674878427648</v>
          </cell>
          <cell r="AO81" t="str">
            <v>-</v>
          </cell>
          <cell r="AQ81" t="str">
            <v>-</v>
          </cell>
          <cell r="AS81" t="str">
            <v>-</v>
          </cell>
          <cell r="AU81" t="str">
            <v>-</v>
          </cell>
          <cell r="AW81" t="str">
            <v>-</v>
          </cell>
          <cell r="AY81" t="str">
            <v>-</v>
          </cell>
          <cell r="AZ81" t="str">
            <v>-</v>
          </cell>
          <cell r="BA81">
            <v>75.902522784572398</v>
          </cell>
          <cell r="BC81" t="str">
            <v>-</v>
          </cell>
          <cell r="BE81" t="str">
            <v>-</v>
          </cell>
          <cell r="BI81" t="str">
            <v>-</v>
          </cell>
          <cell r="BJ81" t="str">
            <v>-</v>
          </cell>
        </row>
        <row r="82">
          <cell r="A82">
            <v>504</v>
          </cell>
          <cell r="AH82" t="str">
            <v>-</v>
          </cell>
          <cell r="AJ82">
            <v>4283.1499999999996</v>
          </cell>
          <cell r="AL82">
            <v>1</v>
          </cell>
          <cell r="AO82" t="str">
            <v>-</v>
          </cell>
          <cell r="AQ82" t="str">
            <v>-</v>
          </cell>
          <cell r="AS82" t="str">
            <v>-</v>
          </cell>
          <cell r="AU82" t="str">
            <v>-</v>
          </cell>
          <cell r="AW82" t="str">
            <v>-</v>
          </cell>
          <cell r="AY82" t="str">
            <v>-</v>
          </cell>
          <cell r="AZ82" t="str">
            <v>-</v>
          </cell>
          <cell r="BA82">
            <v>3.044</v>
          </cell>
          <cell r="BC82" t="str">
            <v>-</v>
          </cell>
          <cell r="BE82" t="str">
            <v>-</v>
          </cell>
          <cell r="BI82" t="str">
            <v>-</v>
          </cell>
          <cell r="BJ82" t="str">
            <v>-</v>
          </cell>
        </row>
        <row r="83">
          <cell r="A83">
            <v>162</v>
          </cell>
          <cell r="AH83" t="str">
            <v>-</v>
          </cell>
          <cell r="AJ83">
            <v>1114.8219153921184</v>
          </cell>
          <cell r="AL83">
            <v>953.56328901487916</v>
          </cell>
          <cell r="AO83" t="str">
            <v>-</v>
          </cell>
          <cell r="AQ83" t="str">
            <v>-</v>
          </cell>
          <cell r="AS83" t="str">
            <v>-</v>
          </cell>
          <cell r="AU83" t="str">
            <v>-</v>
          </cell>
          <cell r="AW83" t="str">
            <v>-</v>
          </cell>
          <cell r="AY83" t="str">
            <v>-</v>
          </cell>
          <cell r="AZ83" t="str">
            <v>-</v>
          </cell>
          <cell r="BA83">
            <v>75.910513902345798</v>
          </cell>
          <cell r="BC83" t="str">
            <v>-</v>
          </cell>
          <cell r="BE83" t="str">
            <v>-</v>
          </cell>
          <cell r="BI83" t="str">
            <v>-</v>
          </cell>
          <cell r="BJ83" t="str">
            <v>-</v>
          </cell>
        </row>
        <row r="84">
          <cell r="A84">
            <v>114</v>
          </cell>
          <cell r="AH84" t="str">
            <v>-</v>
          </cell>
          <cell r="AJ84">
            <v>0</v>
          </cell>
          <cell r="AL84">
            <v>1126.375</v>
          </cell>
          <cell r="AO84" t="str">
            <v>-</v>
          </cell>
          <cell r="AQ84" t="str">
            <v>-</v>
          </cell>
          <cell r="AS84" t="str">
            <v>-</v>
          </cell>
          <cell r="AU84" t="str">
            <v>-</v>
          </cell>
          <cell r="AW84" t="str">
            <v>-</v>
          </cell>
          <cell r="AY84" t="str">
            <v>-</v>
          </cell>
          <cell r="AZ84" t="str">
            <v>-</v>
          </cell>
          <cell r="BA84">
            <v>1.70764791847002</v>
          </cell>
          <cell r="BC84" t="str">
            <v>-</v>
          </cell>
          <cell r="BE84" t="str">
            <v>-</v>
          </cell>
          <cell r="BI84" t="str">
            <v>-</v>
          </cell>
          <cell r="BJ84" t="str">
            <v>-</v>
          </cell>
        </row>
        <row r="85">
          <cell r="A85">
            <v>114</v>
          </cell>
          <cell r="AH85" t="str">
            <v>-</v>
          </cell>
          <cell r="AJ85">
            <v>0</v>
          </cell>
          <cell r="AL85">
            <v>1127.7874999999999</v>
          </cell>
          <cell r="AO85" t="str">
            <v>-</v>
          </cell>
          <cell r="AQ85" t="str">
            <v>-</v>
          </cell>
          <cell r="AS85" t="str">
            <v>-</v>
          </cell>
          <cell r="AU85" t="str">
            <v>-</v>
          </cell>
          <cell r="AW85" t="str">
            <v>-</v>
          </cell>
          <cell r="AY85" t="str">
            <v>-</v>
          </cell>
          <cell r="AZ85" t="str">
            <v>-</v>
          </cell>
          <cell r="BA85">
            <v>1.73302986969324</v>
          </cell>
          <cell r="BC85" t="str">
            <v>-</v>
          </cell>
          <cell r="BE85" t="str">
            <v>-</v>
          </cell>
          <cell r="BI85" t="str">
            <v>-</v>
          </cell>
          <cell r="BJ85" t="str">
            <v>-</v>
          </cell>
        </row>
        <row r="86">
          <cell r="A86">
            <v>114</v>
          </cell>
          <cell r="AH86" t="str">
            <v>-</v>
          </cell>
          <cell r="AJ86">
            <v>0</v>
          </cell>
          <cell r="AL86">
            <v>1133.825</v>
          </cell>
          <cell r="AO86" t="str">
            <v>-</v>
          </cell>
          <cell r="AQ86" t="str">
            <v>-</v>
          </cell>
          <cell r="AS86" t="str">
            <v>-</v>
          </cell>
          <cell r="AU86" t="str">
            <v>-</v>
          </cell>
          <cell r="AW86" t="str">
            <v>-</v>
          </cell>
          <cell r="AY86" t="str">
            <v>-</v>
          </cell>
          <cell r="AZ86" t="str">
            <v>-</v>
          </cell>
          <cell r="BA86">
            <v>1.7338412446071201</v>
          </cell>
          <cell r="BC86" t="str">
            <v>-</v>
          </cell>
          <cell r="BE86" t="str">
            <v>-</v>
          </cell>
          <cell r="BI86" t="str">
            <v>-</v>
          </cell>
          <cell r="BJ86" t="str">
            <v>-</v>
          </cell>
        </row>
        <row r="87">
          <cell r="A87">
            <v>128</v>
          </cell>
          <cell r="AH87" t="str">
            <v>-</v>
          </cell>
          <cell r="AJ87">
            <v>0</v>
          </cell>
          <cell r="AL87">
            <v>1008.3413366699042</v>
          </cell>
          <cell r="AO87" t="str">
            <v>-</v>
          </cell>
          <cell r="AQ87" t="str">
            <v>-</v>
          </cell>
          <cell r="AS87" t="str">
            <v>-</v>
          </cell>
          <cell r="AU87" t="str">
            <v>-</v>
          </cell>
          <cell r="AW87" t="str">
            <v>-</v>
          </cell>
          <cell r="AY87" t="str">
            <v>-</v>
          </cell>
          <cell r="AZ87" t="str">
            <v>-</v>
          </cell>
          <cell r="BA87">
            <v>75.363307265250199</v>
          </cell>
          <cell r="BC87" t="str">
            <v>-</v>
          </cell>
          <cell r="BE87" t="str">
            <v>-</v>
          </cell>
          <cell r="BI87" t="str">
            <v>-</v>
          </cell>
          <cell r="BJ87" t="str">
            <v>-</v>
          </cell>
        </row>
        <row r="88">
          <cell r="A88">
            <v>520</v>
          </cell>
          <cell r="AH88" t="str">
            <v>-</v>
          </cell>
          <cell r="AJ88">
            <v>1274.5791329313836</v>
          </cell>
          <cell r="AL88">
            <v>2385.8093252942845</v>
          </cell>
          <cell r="AO88" t="str">
            <v>-</v>
          </cell>
          <cell r="AQ88" t="str">
            <v>-</v>
          </cell>
          <cell r="AS88" t="str">
            <v>-</v>
          </cell>
          <cell r="AU88" t="str">
            <v>-</v>
          </cell>
          <cell r="AW88" t="str">
            <v>-</v>
          </cell>
          <cell r="AY88" t="str">
            <v>-</v>
          </cell>
          <cell r="AZ88" t="str">
            <v>-</v>
          </cell>
          <cell r="BA88">
            <v>8.4740000000000002</v>
          </cell>
          <cell r="BC88" t="str">
            <v>-</v>
          </cell>
          <cell r="BE88" t="str">
            <v>-</v>
          </cell>
          <cell r="BI88" t="str">
            <v>-</v>
          </cell>
          <cell r="BJ88" t="str">
            <v>-</v>
          </cell>
        </row>
        <row r="89">
          <cell r="A89">
            <v>520</v>
          </cell>
          <cell r="AH89" t="str">
            <v>-</v>
          </cell>
          <cell r="AJ89">
            <v>69.860723514211884</v>
          </cell>
          <cell r="AL89">
            <v>1213.4782084409992</v>
          </cell>
          <cell r="AO89" t="str">
            <v>-</v>
          </cell>
          <cell r="AQ89" t="str">
            <v>-</v>
          </cell>
          <cell r="AS89" t="str">
            <v>-</v>
          </cell>
          <cell r="AU89" t="str">
            <v>-</v>
          </cell>
          <cell r="AW89" t="str">
            <v>-</v>
          </cell>
          <cell r="AY89" t="str">
            <v>-</v>
          </cell>
          <cell r="AZ89" t="str">
            <v>-</v>
          </cell>
          <cell r="BA89">
            <v>2.9710000000000001</v>
          </cell>
          <cell r="BC89" t="str">
            <v>-</v>
          </cell>
          <cell r="BE89" t="str">
            <v>-</v>
          </cell>
          <cell r="BI89" t="str">
            <v>-</v>
          </cell>
          <cell r="BJ89" t="str">
            <v>-</v>
          </cell>
        </row>
        <row r="90">
          <cell r="A90">
            <v>173</v>
          </cell>
          <cell r="AH90" t="str">
            <v>-</v>
          </cell>
          <cell r="AJ90">
            <v>10.425000000000001</v>
          </cell>
          <cell r="AL90">
            <v>1378.1166666666672</v>
          </cell>
          <cell r="AO90" t="str">
            <v>-</v>
          </cell>
          <cell r="AQ90" t="str">
            <v>-</v>
          </cell>
          <cell r="AS90" t="str">
            <v>-</v>
          </cell>
          <cell r="AU90" t="str">
            <v>-</v>
          </cell>
          <cell r="AW90" t="str">
            <v>-</v>
          </cell>
          <cell r="AY90" t="str">
            <v>-</v>
          </cell>
          <cell r="AZ90" t="str">
            <v>-</v>
          </cell>
          <cell r="BA90">
            <v>5.8911759939985</v>
          </cell>
          <cell r="BC90" t="str">
            <v>-</v>
          </cell>
          <cell r="BE90" t="str">
            <v>-</v>
          </cell>
          <cell r="BI90" t="str">
            <v>-</v>
          </cell>
          <cell r="BJ90" t="str">
            <v>-</v>
          </cell>
        </row>
        <row r="91">
          <cell r="A91">
            <v>173</v>
          </cell>
          <cell r="AH91" t="str">
            <v>-</v>
          </cell>
          <cell r="AJ91">
            <v>10.425000000000001</v>
          </cell>
          <cell r="AL91">
            <v>1380.2166666666676</v>
          </cell>
          <cell r="AO91" t="str">
            <v>-</v>
          </cell>
          <cell r="AQ91" t="str">
            <v>-</v>
          </cell>
          <cell r="AS91" t="str">
            <v>-</v>
          </cell>
          <cell r="AU91" t="str">
            <v>-</v>
          </cell>
          <cell r="AW91" t="str">
            <v>-</v>
          </cell>
          <cell r="AY91" t="str">
            <v>-</v>
          </cell>
          <cell r="AZ91" t="str">
            <v>-</v>
          </cell>
          <cell r="BA91">
            <v>5.8334022213966001</v>
          </cell>
          <cell r="BC91" t="str">
            <v>-</v>
          </cell>
          <cell r="BE91" t="str">
            <v>-</v>
          </cell>
          <cell r="BI91" t="str">
            <v>-</v>
          </cell>
          <cell r="BJ91" t="str">
            <v>-</v>
          </cell>
        </row>
        <row r="92">
          <cell r="A92">
            <v>173</v>
          </cell>
          <cell r="AH92" t="str">
            <v>-</v>
          </cell>
          <cell r="AJ92">
            <v>10.425000000000001</v>
          </cell>
          <cell r="AL92">
            <v>1383.4833333333324</v>
          </cell>
          <cell r="AO92" t="str">
            <v>-</v>
          </cell>
          <cell r="AQ92" t="str">
            <v>-</v>
          </cell>
          <cell r="AS92" t="str">
            <v>-</v>
          </cell>
          <cell r="AU92" t="str">
            <v>-</v>
          </cell>
          <cell r="AW92" t="str">
            <v>-</v>
          </cell>
          <cell r="AY92" t="str">
            <v>-</v>
          </cell>
          <cell r="AZ92" t="str">
            <v>-</v>
          </cell>
          <cell r="BA92">
            <v>5.8679567044700498</v>
          </cell>
          <cell r="BC92" t="str">
            <v>-</v>
          </cell>
          <cell r="BE92" t="str">
            <v>-</v>
          </cell>
          <cell r="BI92" t="str">
            <v>-</v>
          </cell>
          <cell r="BJ92" t="str">
            <v>-</v>
          </cell>
        </row>
        <row r="93">
          <cell r="A93">
            <v>173</v>
          </cell>
          <cell r="AH93" t="str">
            <v>-</v>
          </cell>
          <cell r="AJ93">
            <v>10.425000000000001</v>
          </cell>
          <cell r="AL93">
            <v>1399.8958333333328</v>
          </cell>
          <cell r="AO93" t="str">
            <v>-</v>
          </cell>
          <cell r="AQ93" t="str">
            <v>-</v>
          </cell>
          <cell r="AS93" t="str">
            <v>-</v>
          </cell>
          <cell r="AU93" t="str">
            <v>-</v>
          </cell>
          <cell r="AW93" t="str">
            <v>-</v>
          </cell>
          <cell r="AY93" t="str">
            <v>-</v>
          </cell>
          <cell r="AZ93" t="str">
            <v>-</v>
          </cell>
          <cell r="BA93">
            <v>6.4228327921838098</v>
          </cell>
          <cell r="BC93" t="str">
            <v>-</v>
          </cell>
          <cell r="BE93" t="str">
            <v>-</v>
          </cell>
          <cell r="BI93" t="str">
            <v>-</v>
          </cell>
          <cell r="BJ93" t="str">
            <v>-</v>
          </cell>
        </row>
        <row r="94">
          <cell r="A94">
            <v>2283</v>
          </cell>
          <cell r="AH94">
            <v>1.1000000000000001</v>
          </cell>
          <cell r="AJ94">
            <v>5688</v>
          </cell>
          <cell r="AL94">
            <v>0</v>
          </cell>
          <cell r="AO94" t="str">
            <v>-</v>
          </cell>
          <cell r="AQ94" t="str">
            <v>-</v>
          </cell>
          <cell r="AS94" t="str">
            <v>-</v>
          </cell>
          <cell r="AU94" t="str">
            <v>-</v>
          </cell>
          <cell r="AW94" t="str">
            <v>-</v>
          </cell>
          <cell r="AY94" t="str">
            <v>-</v>
          </cell>
          <cell r="AZ94">
            <v>0.92739726027397251</v>
          </cell>
          <cell r="BA94">
            <v>1.1000000000000001</v>
          </cell>
          <cell r="BC94">
            <v>3.1287000000000002E-2</v>
          </cell>
          <cell r="BE94">
            <v>1</v>
          </cell>
          <cell r="BI94">
            <v>0.74128770005988476</v>
          </cell>
          <cell r="BJ94">
            <v>0.47638331679838486</v>
          </cell>
        </row>
        <row r="95">
          <cell r="A95">
            <v>128</v>
          </cell>
          <cell r="AH95" t="str">
            <v>-</v>
          </cell>
          <cell r="AJ95">
            <v>0</v>
          </cell>
          <cell r="AL95">
            <v>1172.4601019699289</v>
          </cell>
          <cell r="AO95" t="str">
            <v>-</v>
          </cell>
          <cell r="AQ95" t="str">
            <v>-</v>
          </cell>
          <cell r="AS95" t="str">
            <v>-</v>
          </cell>
          <cell r="AU95" t="str">
            <v>-</v>
          </cell>
          <cell r="AW95" t="str">
            <v>-</v>
          </cell>
          <cell r="AY95" t="str">
            <v>-</v>
          </cell>
          <cell r="AZ95" t="str">
            <v>-</v>
          </cell>
          <cell r="BA95">
            <v>74.308189142472102</v>
          </cell>
          <cell r="BC95" t="str">
            <v>-</v>
          </cell>
          <cell r="BE95" t="str">
            <v>-</v>
          </cell>
          <cell r="BI95" t="str">
            <v>-</v>
          </cell>
          <cell r="BJ95" t="str">
            <v>-</v>
          </cell>
        </row>
        <row r="96">
          <cell r="A96">
            <v>343</v>
          </cell>
          <cell r="AH96">
            <v>3</v>
          </cell>
          <cell r="AJ96">
            <v>5808.25</v>
          </cell>
          <cell r="AL96">
            <v>27.75</v>
          </cell>
          <cell r="AO96" t="str">
            <v>-</v>
          </cell>
          <cell r="AQ96" t="str">
            <v>-</v>
          </cell>
          <cell r="AS96" t="str">
            <v>-</v>
          </cell>
          <cell r="AU96" t="str">
            <v>-</v>
          </cell>
          <cell r="AW96" t="str">
            <v>-</v>
          </cell>
          <cell r="AY96" t="str">
            <v>-</v>
          </cell>
          <cell r="AZ96">
            <v>0.90983186583561682</v>
          </cell>
          <cell r="BA96">
            <v>2.9857355680260498</v>
          </cell>
          <cell r="BC96">
            <v>0.15552527863993101</v>
          </cell>
          <cell r="BE96">
            <v>0.99883310564662997</v>
          </cell>
          <cell r="BI96">
            <v>0.63734819744810323</v>
          </cell>
          <cell r="BJ96">
            <v>0.40958732787724828</v>
          </cell>
        </row>
        <row r="97">
          <cell r="A97">
            <v>69</v>
          </cell>
          <cell r="AH97" t="str">
            <v>-</v>
          </cell>
          <cell r="AJ97">
            <v>0</v>
          </cell>
          <cell r="AL97">
            <v>3025.2619751864522</v>
          </cell>
          <cell r="AO97" t="str">
            <v>-</v>
          </cell>
          <cell r="AQ97" t="str">
            <v>-</v>
          </cell>
          <cell r="AS97" t="str">
            <v>-</v>
          </cell>
          <cell r="AU97" t="str">
            <v>-</v>
          </cell>
          <cell r="AW97" t="str">
            <v>-</v>
          </cell>
          <cell r="AY97" t="str">
            <v>-</v>
          </cell>
          <cell r="AZ97" t="str">
            <v>-</v>
          </cell>
          <cell r="BA97">
            <v>90.6775124943413</v>
          </cell>
          <cell r="BC97" t="str">
            <v>-</v>
          </cell>
          <cell r="BE97" t="str">
            <v>-</v>
          </cell>
          <cell r="BI97" t="str">
            <v>-</v>
          </cell>
          <cell r="BJ97" t="str">
            <v>-</v>
          </cell>
        </row>
        <row r="98">
          <cell r="A98">
            <v>114</v>
          </cell>
          <cell r="AH98" t="str">
            <v>-</v>
          </cell>
          <cell r="AJ98">
            <v>0</v>
          </cell>
          <cell r="AL98">
            <v>1535.2375</v>
          </cell>
          <cell r="AO98" t="str">
            <v>-</v>
          </cell>
          <cell r="AQ98" t="str">
            <v>-</v>
          </cell>
          <cell r="AS98" t="str">
            <v>-</v>
          </cell>
          <cell r="AU98" t="str">
            <v>-</v>
          </cell>
          <cell r="AW98" t="str">
            <v>-</v>
          </cell>
          <cell r="AY98" t="str">
            <v>-</v>
          </cell>
          <cell r="AZ98" t="str">
            <v>-</v>
          </cell>
          <cell r="BA98">
            <v>1.78704641735671</v>
          </cell>
          <cell r="BC98" t="str">
            <v>-</v>
          </cell>
          <cell r="BE98" t="str">
            <v>-</v>
          </cell>
          <cell r="BI98" t="str">
            <v>-</v>
          </cell>
          <cell r="BJ98" t="str">
            <v>-</v>
          </cell>
        </row>
        <row r="99">
          <cell r="A99">
            <v>234</v>
          </cell>
          <cell r="AH99" t="str">
            <v>-</v>
          </cell>
          <cell r="AJ99">
            <v>677.07500000000005</v>
          </cell>
          <cell r="AL99">
            <v>2401.0416666666652</v>
          </cell>
          <cell r="AO99" t="str">
            <v>-</v>
          </cell>
          <cell r="AQ99" t="str">
            <v>-</v>
          </cell>
          <cell r="AS99" t="str">
            <v>-</v>
          </cell>
          <cell r="AU99" t="str">
            <v>-</v>
          </cell>
          <cell r="AW99" t="str">
            <v>-</v>
          </cell>
          <cell r="AY99" t="str">
            <v>-</v>
          </cell>
          <cell r="AZ99" t="str">
            <v>-</v>
          </cell>
          <cell r="BA99">
            <v>7.1</v>
          </cell>
          <cell r="BC99" t="str">
            <v>-</v>
          </cell>
          <cell r="BE99" t="str">
            <v>-</v>
          </cell>
          <cell r="BI99" t="str">
            <v>-</v>
          </cell>
          <cell r="BJ99" t="str">
            <v>-</v>
          </cell>
        </row>
        <row r="100">
          <cell r="A100">
            <v>77</v>
          </cell>
          <cell r="AH100" t="str">
            <v>-</v>
          </cell>
          <cell r="AJ100">
            <v>0</v>
          </cell>
          <cell r="AL100">
            <v>6281.6166666666704</v>
          </cell>
          <cell r="AO100" t="str">
            <v>-</v>
          </cell>
          <cell r="AQ100" t="str">
            <v>-</v>
          </cell>
          <cell r="AS100" t="str">
            <v>-</v>
          </cell>
          <cell r="AU100" t="str">
            <v>-</v>
          </cell>
          <cell r="AW100" t="str">
            <v>-</v>
          </cell>
          <cell r="AY100" t="str">
            <v>-</v>
          </cell>
          <cell r="AZ100" t="str">
            <v>-</v>
          </cell>
          <cell r="BA100">
            <v>13</v>
          </cell>
          <cell r="BC100" t="str">
            <v>-</v>
          </cell>
          <cell r="BE100" t="str">
            <v>-</v>
          </cell>
          <cell r="BI100" t="str">
            <v>-</v>
          </cell>
          <cell r="BJ100" t="str">
            <v>-</v>
          </cell>
        </row>
        <row r="101">
          <cell r="A101">
            <v>472</v>
          </cell>
          <cell r="AH101">
            <v>1.1000000000000001</v>
          </cell>
          <cell r="AJ101">
            <v>6326.5833333333303</v>
          </cell>
          <cell r="AL101">
            <v>0</v>
          </cell>
          <cell r="AO101" t="str">
            <v>-</v>
          </cell>
          <cell r="AQ101" t="str">
            <v>-</v>
          </cell>
          <cell r="AS101" t="str">
            <v>-</v>
          </cell>
          <cell r="AU101" t="str">
            <v>-</v>
          </cell>
          <cell r="AW101" t="str">
            <v>-</v>
          </cell>
          <cell r="AY101" t="str">
            <v>-</v>
          </cell>
          <cell r="AZ101">
            <v>0.90839783324840973</v>
          </cell>
          <cell r="BA101">
            <v>1.1000000000000001</v>
          </cell>
          <cell r="BC101">
            <v>1.4391676677724802E-2</v>
          </cell>
          <cell r="BE101">
            <v>0.78576199149969606</v>
          </cell>
          <cell r="BI101">
            <v>0.7035119349220349</v>
          </cell>
          <cell r="BJ101">
            <v>0.45210698752769557</v>
          </cell>
        </row>
        <row r="102">
          <cell r="A102">
            <v>301</v>
          </cell>
          <cell r="AH102">
            <v>1.8989071038251366</v>
          </cell>
          <cell r="AJ102">
            <v>5877.5154320987685</v>
          </cell>
          <cell r="AL102">
            <v>0.41666666666666663</v>
          </cell>
          <cell r="AO102" t="str">
            <v>-</v>
          </cell>
          <cell r="AQ102" t="str">
            <v>-</v>
          </cell>
          <cell r="AS102" t="str">
            <v>-</v>
          </cell>
          <cell r="AU102" t="str">
            <v>-</v>
          </cell>
          <cell r="AW102" t="str">
            <v>-</v>
          </cell>
          <cell r="AY102" t="str">
            <v>-</v>
          </cell>
          <cell r="AZ102">
            <v>1.8989071038251366</v>
          </cell>
          <cell r="BA102">
            <v>2.00081080101867</v>
          </cell>
          <cell r="BC102">
            <v>3.4676206161749538E-3</v>
          </cell>
          <cell r="BE102">
            <v>0.79886058265308413</v>
          </cell>
          <cell r="BI102">
            <v>1.6321834439623624</v>
          </cell>
          <cell r="BJ102">
            <v>0.98771367924181808</v>
          </cell>
        </row>
        <row r="103">
          <cell r="A103">
            <v>103</v>
          </cell>
          <cell r="AH103" t="str">
            <v>-</v>
          </cell>
          <cell r="AJ103">
            <v>6780.5607535761374</v>
          </cell>
          <cell r="AL103">
            <v>60.761148362507051</v>
          </cell>
          <cell r="AO103" t="str">
            <v>-</v>
          </cell>
          <cell r="AQ103" t="str">
            <v>-</v>
          </cell>
          <cell r="AS103" t="str">
            <v>-</v>
          </cell>
          <cell r="AU103" t="str">
            <v>-</v>
          </cell>
          <cell r="AW103" t="str">
            <v>-</v>
          </cell>
          <cell r="AY103" t="str">
            <v>-</v>
          </cell>
          <cell r="AZ103" t="str">
            <v>-</v>
          </cell>
          <cell r="BA103">
            <v>36.309211887554703</v>
          </cell>
          <cell r="BC103" t="str">
            <v>-</v>
          </cell>
          <cell r="BE103" t="str">
            <v>-</v>
          </cell>
          <cell r="BI103" t="str">
            <v>-</v>
          </cell>
          <cell r="BJ103" t="str">
            <v>-</v>
          </cell>
        </row>
        <row r="104">
          <cell r="A104">
            <v>26</v>
          </cell>
          <cell r="AH104">
            <v>1.4</v>
          </cell>
          <cell r="AJ104" t="str">
            <v>-</v>
          </cell>
          <cell r="AL104" t="str">
            <v>-</v>
          </cell>
          <cell r="AO104" t="str">
            <v>-</v>
          </cell>
          <cell r="AQ104" t="str">
            <v>-</v>
          </cell>
          <cell r="AS104" t="str">
            <v>-</v>
          </cell>
          <cell r="AU104" t="str">
            <v>-</v>
          </cell>
          <cell r="AW104" t="str">
            <v>-</v>
          </cell>
          <cell r="AY104" t="str">
            <v>-</v>
          </cell>
          <cell r="AZ104">
            <v>0.68007616438356155</v>
          </cell>
          <cell r="BA104">
            <v>1.4</v>
          </cell>
          <cell r="BC104" t="str">
            <v>-</v>
          </cell>
          <cell r="BE104" t="str">
            <v>-</v>
          </cell>
          <cell r="BI104">
            <v>0.54654445502194549</v>
          </cell>
          <cell r="BJ104">
            <v>0.35123294267541</v>
          </cell>
        </row>
        <row r="105">
          <cell r="A105">
            <v>184</v>
          </cell>
          <cell r="AH105" t="str">
            <v>-</v>
          </cell>
          <cell r="AJ105">
            <v>0</v>
          </cell>
          <cell r="AL105">
            <v>7016.3833333333296</v>
          </cell>
          <cell r="AO105" t="str">
            <v>-</v>
          </cell>
          <cell r="AQ105" t="str">
            <v>-</v>
          </cell>
          <cell r="AS105" t="str">
            <v>-</v>
          </cell>
          <cell r="AU105" t="str">
            <v>-</v>
          </cell>
          <cell r="AW105" t="str">
            <v>-</v>
          </cell>
          <cell r="AY105" t="str">
            <v>-</v>
          </cell>
          <cell r="AZ105" t="str">
            <v>-</v>
          </cell>
          <cell r="BA105">
            <v>58.642113138060203</v>
          </cell>
          <cell r="BC105" t="str">
            <v>-</v>
          </cell>
          <cell r="BE105" t="str">
            <v>-</v>
          </cell>
          <cell r="BI105" t="str">
            <v>-</v>
          </cell>
          <cell r="BJ105" t="str">
            <v>-</v>
          </cell>
        </row>
        <row r="106">
          <cell r="A106">
            <v>125</v>
          </cell>
          <cell r="AH106" t="str">
            <v>-</v>
          </cell>
          <cell r="AJ106">
            <v>6853.1</v>
          </cell>
          <cell r="AL106">
            <v>258.98333333333301</v>
          </cell>
          <cell r="AO106" t="str">
            <v>-</v>
          </cell>
          <cell r="AQ106" t="str">
            <v>-</v>
          </cell>
          <cell r="AS106" t="str">
            <v>-</v>
          </cell>
          <cell r="AU106" t="str">
            <v>-</v>
          </cell>
          <cell r="AW106" t="str">
            <v>-</v>
          </cell>
          <cell r="AY106" t="str">
            <v>-</v>
          </cell>
          <cell r="AZ106" t="str">
            <v>-</v>
          </cell>
          <cell r="BA106">
            <v>31.9904763020681</v>
          </cell>
          <cell r="BC106" t="str">
            <v>-</v>
          </cell>
          <cell r="BE106" t="str">
            <v>-</v>
          </cell>
          <cell r="BI106" t="str">
            <v>-</v>
          </cell>
          <cell r="BJ106" t="str">
            <v>-</v>
          </cell>
        </row>
        <row r="107">
          <cell r="A107">
            <v>159</v>
          </cell>
          <cell r="AH107" t="str">
            <v>-</v>
          </cell>
          <cell r="AJ107">
            <v>0</v>
          </cell>
          <cell r="AL107">
            <v>2611.6223565193609</v>
          </cell>
          <cell r="AO107" t="str">
            <v>-</v>
          </cell>
          <cell r="AQ107" t="str">
            <v>-</v>
          </cell>
          <cell r="AS107" t="str">
            <v>-</v>
          </cell>
          <cell r="AU107" t="str">
            <v>-</v>
          </cell>
          <cell r="AW107" t="str">
            <v>-</v>
          </cell>
          <cell r="AY107" t="str">
            <v>-</v>
          </cell>
          <cell r="AZ107" t="str">
            <v>-</v>
          </cell>
          <cell r="BA107">
            <v>12.1457838339219</v>
          </cell>
          <cell r="BC107" t="str">
            <v>-</v>
          </cell>
          <cell r="BE107" t="str">
            <v>-</v>
          </cell>
          <cell r="BI107" t="str">
            <v>-</v>
          </cell>
          <cell r="BJ107" t="str">
            <v>-</v>
          </cell>
        </row>
        <row r="108">
          <cell r="A108">
            <v>1789</v>
          </cell>
          <cell r="AH108">
            <v>1.0413927001800001</v>
          </cell>
          <cell r="AJ108">
            <v>6668.3076923076915</v>
          </cell>
          <cell r="AL108">
            <v>0</v>
          </cell>
          <cell r="AO108" t="str">
            <v>-</v>
          </cell>
          <cell r="AQ108" t="str">
            <v>-</v>
          </cell>
          <cell r="AS108" t="str">
            <v>-</v>
          </cell>
          <cell r="AU108" t="str">
            <v>-</v>
          </cell>
          <cell r="AW108" t="str">
            <v>-</v>
          </cell>
          <cell r="AY108" t="str">
            <v>-</v>
          </cell>
          <cell r="AZ108">
            <v>0.97862382510065848</v>
          </cell>
          <cell r="BA108">
            <v>1.2</v>
          </cell>
          <cell r="BC108">
            <v>4.2476382464532003E-2</v>
          </cell>
          <cell r="BE108">
            <v>0.92307692307692302</v>
          </cell>
          <cell r="BI108">
            <v>0.93359139189312479</v>
          </cell>
          <cell r="BJ108">
            <v>0.5999659292452022</v>
          </cell>
        </row>
        <row r="109">
          <cell r="A109">
            <v>74</v>
          </cell>
          <cell r="AH109" t="str">
            <v>-</v>
          </cell>
          <cell r="AJ109">
            <v>0</v>
          </cell>
          <cell r="AL109">
            <v>2532.626999999999</v>
          </cell>
          <cell r="AO109" t="str">
            <v>-</v>
          </cell>
          <cell r="AQ109" t="str">
            <v>-</v>
          </cell>
          <cell r="AS109" t="str">
            <v>-</v>
          </cell>
          <cell r="AU109" t="str">
            <v>-</v>
          </cell>
          <cell r="AW109" t="str">
            <v>-</v>
          </cell>
          <cell r="AY109" t="str">
            <v>-</v>
          </cell>
          <cell r="AZ109" t="str">
            <v>-</v>
          </cell>
          <cell r="BA109">
            <v>16.430222393303801</v>
          </cell>
          <cell r="BC109" t="str">
            <v>-</v>
          </cell>
          <cell r="BE109" t="str">
            <v>-</v>
          </cell>
          <cell r="BI109" t="str">
            <v>-</v>
          </cell>
          <cell r="BJ109" t="str">
            <v>-</v>
          </cell>
        </row>
        <row r="110">
          <cell r="A110">
            <v>246</v>
          </cell>
          <cell r="AH110" t="str">
            <v>-</v>
          </cell>
          <cell r="AJ110">
            <v>3404.0092439713549</v>
          </cell>
          <cell r="AL110">
            <v>4.9795880875294936</v>
          </cell>
          <cell r="AO110" t="str">
            <v>-</v>
          </cell>
          <cell r="AQ110" t="str">
            <v>-</v>
          </cell>
          <cell r="AS110" t="str">
            <v>-</v>
          </cell>
          <cell r="AU110" t="str">
            <v>-</v>
          </cell>
          <cell r="AW110" t="str">
            <v>-</v>
          </cell>
          <cell r="AY110" t="str">
            <v>-</v>
          </cell>
          <cell r="AZ110" t="str">
            <v>-</v>
          </cell>
          <cell r="BA110">
            <v>20.149999999999999</v>
          </cell>
          <cell r="BC110" t="str">
            <v>-</v>
          </cell>
          <cell r="BE110" t="str">
            <v>-</v>
          </cell>
          <cell r="BI110" t="str">
            <v>-</v>
          </cell>
          <cell r="BJ110" t="str">
            <v>-</v>
          </cell>
        </row>
        <row r="111">
          <cell r="A111">
            <v>243</v>
          </cell>
          <cell r="AH111">
            <v>4</v>
          </cell>
          <cell r="AJ111">
            <v>7309.35</v>
          </cell>
          <cell r="AL111">
            <v>46.45</v>
          </cell>
          <cell r="AO111" t="str">
            <v>-</v>
          </cell>
          <cell r="AQ111" t="str">
            <v>-</v>
          </cell>
          <cell r="AS111" t="str">
            <v>-</v>
          </cell>
          <cell r="AU111" t="str">
            <v>-</v>
          </cell>
          <cell r="AW111" t="str">
            <v>-</v>
          </cell>
          <cell r="AY111" t="str">
            <v>-</v>
          </cell>
          <cell r="AZ111">
            <v>2.9599927595894648</v>
          </cell>
          <cell r="BA111">
            <v>3.9856109011482999</v>
          </cell>
          <cell r="BC111">
            <v>8.9651279205306897E-2</v>
          </cell>
          <cell r="BE111">
            <v>0.99928278688524597</v>
          </cell>
          <cell r="BI111">
            <v>2.6864998075149242</v>
          </cell>
          <cell r="BJ111">
            <v>1.7264601702939268</v>
          </cell>
        </row>
        <row r="112">
          <cell r="A112">
            <v>124</v>
          </cell>
          <cell r="AH112" t="str">
            <v>-</v>
          </cell>
          <cell r="AJ112">
            <v>3050.6416666666651</v>
          </cell>
          <cell r="AL112">
            <v>650.76666666666495</v>
          </cell>
          <cell r="AO112" t="str">
            <v>-</v>
          </cell>
          <cell r="AQ112" t="str">
            <v>-</v>
          </cell>
          <cell r="AS112" t="str">
            <v>-</v>
          </cell>
          <cell r="AU112" t="str">
            <v>-</v>
          </cell>
          <cell r="AW112" t="str">
            <v>-</v>
          </cell>
          <cell r="AY112" t="str">
            <v>-</v>
          </cell>
          <cell r="AZ112" t="str">
            <v>-</v>
          </cell>
          <cell r="BA112">
            <v>8.9871535384054209</v>
          </cell>
          <cell r="BC112" t="str">
            <v>-</v>
          </cell>
          <cell r="BE112" t="str">
            <v>-</v>
          </cell>
          <cell r="BI112" t="str">
            <v>-</v>
          </cell>
          <cell r="BJ112" t="str">
            <v>-</v>
          </cell>
        </row>
        <row r="113">
          <cell r="A113">
            <v>264</v>
          </cell>
          <cell r="AH113" t="str">
            <v>-</v>
          </cell>
          <cell r="AJ113">
            <v>1457.6864134239258</v>
          </cell>
          <cell r="AL113">
            <v>1715.6514998970574</v>
          </cell>
          <cell r="AO113" t="str">
            <v>-</v>
          </cell>
          <cell r="AQ113" t="str">
            <v>-</v>
          </cell>
          <cell r="AS113" t="str">
            <v>-</v>
          </cell>
          <cell r="AU113" t="str">
            <v>-</v>
          </cell>
          <cell r="AW113" t="str">
            <v>-</v>
          </cell>
          <cell r="AY113" t="str">
            <v>-</v>
          </cell>
          <cell r="AZ113" t="str">
            <v>-</v>
          </cell>
          <cell r="BA113">
            <v>138.470663840443</v>
          </cell>
          <cell r="BC113" t="str">
            <v>-</v>
          </cell>
          <cell r="BE113" t="str">
            <v>-</v>
          </cell>
          <cell r="BI113" t="str">
            <v>-</v>
          </cell>
          <cell r="BJ113" t="str">
            <v>-</v>
          </cell>
        </row>
        <row r="114">
          <cell r="A114">
            <v>31</v>
          </cell>
          <cell r="AH114">
            <v>5.6</v>
          </cell>
          <cell r="AJ114">
            <v>7601.4999999999991</v>
          </cell>
          <cell r="AL114">
            <v>2.2166666666666699</v>
          </cell>
          <cell r="AO114" t="str">
            <v>-</v>
          </cell>
          <cell r="AQ114" t="str">
            <v>-</v>
          </cell>
          <cell r="AS114" t="str">
            <v>-</v>
          </cell>
          <cell r="AU114" t="str">
            <v>-</v>
          </cell>
          <cell r="AW114" t="str">
            <v>-</v>
          </cell>
          <cell r="AY114" t="str">
            <v>-</v>
          </cell>
          <cell r="AZ114">
            <v>2.6349212972786904</v>
          </cell>
          <cell r="BA114">
            <v>5.5991341734195403</v>
          </cell>
          <cell r="BC114">
            <v>1.93399044555395E-2</v>
          </cell>
          <cell r="BE114">
            <v>0.98399172738312102</v>
          </cell>
          <cell r="BI114">
            <v>2.5380570477736324</v>
          </cell>
          <cell r="BJ114">
            <v>1.6310644767803966</v>
          </cell>
        </row>
        <row r="115">
          <cell r="A115">
            <v>291</v>
          </cell>
          <cell r="AH115" t="str">
            <v>-</v>
          </cell>
          <cell r="AJ115">
            <v>7433.6</v>
          </cell>
          <cell r="AL115">
            <v>214.75</v>
          </cell>
          <cell r="AO115" t="str">
            <v>-</v>
          </cell>
          <cell r="AQ115" t="str">
            <v>-</v>
          </cell>
          <cell r="AS115" t="str">
            <v>-</v>
          </cell>
          <cell r="AU115" t="str">
            <v>-</v>
          </cell>
          <cell r="AW115" t="str">
            <v>-</v>
          </cell>
          <cell r="AY115" t="str">
            <v>-</v>
          </cell>
          <cell r="AZ115" t="str">
            <v>-</v>
          </cell>
          <cell r="BA115">
            <v>1.4019419526215899</v>
          </cell>
          <cell r="BC115" t="str">
            <v>-</v>
          </cell>
          <cell r="BE115" t="str">
            <v>-</v>
          </cell>
          <cell r="BI115" t="str">
            <v>-</v>
          </cell>
          <cell r="BJ115" t="str">
            <v>-</v>
          </cell>
        </row>
        <row r="116">
          <cell r="A116">
            <v>420</v>
          </cell>
          <cell r="AH116" t="str">
            <v>-</v>
          </cell>
          <cell r="AJ116">
            <v>3797.9266064579451</v>
          </cell>
          <cell r="AL116">
            <v>88.471089554901283</v>
          </cell>
          <cell r="AO116" t="str">
            <v>-</v>
          </cell>
          <cell r="AQ116" t="str">
            <v>-</v>
          </cell>
          <cell r="AS116" t="str">
            <v>-</v>
          </cell>
          <cell r="AU116" t="str">
            <v>-</v>
          </cell>
          <cell r="AW116" t="str">
            <v>-</v>
          </cell>
          <cell r="AY116" t="str">
            <v>-</v>
          </cell>
          <cell r="AZ116" t="str">
            <v>-</v>
          </cell>
          <cell r="BA116">
            <v>19.202375038107402</v>
          </cell>
          <cell r="BC116" t="str">
            <v>-</v>
          </cell>
          <cell r="BE116" t="str">
            <v>-</v>
          </cell>
          <cell r="BI116" t="str">
            <v>-</v>
          </cell>
          <cell r="BJ116" t="str">
            <v>-</v>
          </cell>
        </row>
        <row r="117">
          <cell r="A117">
            <v>209</v>
          </cell>
          <cell r="AH117">
            <v>1.7</v>
          </cell>
          <cell r="AJ117">
            <v>7654.1000000000013</v>
          </cell>
          <cell r="AL117">
            <v>0</v>
          </cell>
          <cell r="AO117" t="str">
            <v>-</v>
          </cell>
          <cell r="AQ117" t="str">
            <v>-</v>
          </cell>
          <cell r="AS117" t="str">
            <v>-</v>
          </cell>
          <cell r="AU117" t="str">
            <v>-</v>
          </cell>
          <cell r="AW117" t="str">
            <v>-</v>
          </cell>
          <cell r="AY117" t="str">
            <v>-</v>
          </cell>
          <cell r="AZ117">
            <v>1.1340830146412713</v>
          </cell>
          <cell r="BA117">
            <v>1.7</v>
          </cell>
          <cell r="BC117">
            <v>1.9732514799386099E-2</v>
          </cell>
          <cell r="BE117">
            <v>0.97821417729204585</v>
          </cell>
          <cell r="BI117">
            <v>1.0847665899114645</v>
          </cell>
          <cell r="BJ117">
            <v>0.65644508501996557</v>
          </cell>
        </row>
        <row r="118">
          <cell r="A118">
            <v>1854</v>
          </cell>
          <cell r="AH118" t="str">
            <v>-</v>
          </cell>
          <cell r="AJ118">
            <v>7770.8594531510507</v>
          </cell>
          <cell r="AL118">
            <v>2.2930976992330776</v>
          </cell>
          <cell r="AO118" t="str">
            <v>-</v>
          </cell>
          <cell r="AQ118" t="str">
            <v>-</v>
          </cell>
          <cell r="AS118" t="str">
            <v>-</v>
          </cell>
          <cell r="AU118" t="str">
            <v>-</v>
          </cell>
          <cell r="AW118" t="str">
            <v>-</v>
          </cell>
          <cell r="AY118" t="str">
            <v>-</v>
          </cell>
          <cell r="AZ118" t="str">
            <v>-</v>
          </cell>
          <cell r="BA118">
            <v>2.98992969112407</v>
          </cell>
          <cell r="BC118" t="str">
            <v>-</v>
          </cell>
          <cell r="BE118" t="str">
            <v>-</v>
          </cell>
          <cell r="BI118" t="str">
            <v>-</v>
          </cell>
          <cell r="BJ118" t="str">
            <v>-</v>
          </cell>
        </row>
        <row r="119">
          <cell r="A119">
            <v>484</v>
          </cell>
          <cell r="AH119">
            <v>0.22600000000000001</v>
          </cell>
          <cell r="AJ119">
            <v>7822.3333333333303</v>
          </cell>
          <cell r="AL119">
            <v>0</v>
          </cell>
          <cell r="AO119" t="str">
            <v>-</v>
          </cell>
          <cell r="AQ119" t="str">
            <v>-</v>
          </cell>
          <cell r="AS119" t="str">
            <v>-</v>
          </cell>
          <cell r="AU119" t="str">
            <v>-</v>
          </cell>
          <cell r="AW119" t="str">
            <v>-</v>
          </cell>
          <cell r="AY119" t="str">
            <v>-</v>
          </cell>
          <cell r="AZ119">
            <v>0.21237808219178084</v>
          </cell>
          <cell r="BA119">
            <v>0.22600000000000001</v>
          </cell>
          <cell r="BC119">
            <v>7.1578634929979401E-2</v>
          </cell>
          <cell r="BE119">
            <v>1</v>
          </cell>
          <cell r="BI119">
            <v>0.19717634897944583</v>
          </cell>
          <cell r="BJ119">
            <v>0.12671399122558755</v>
          </cell>
        </row>
        <row r="120">
          <cell r="A120">
            <v>92</v>
          </cell>
          <cell r="AH120" t="str">
            <v>-</v>
          </cell>
          <cell r="AJ120">
            <v>3630.5854340537858</v>
          </cell>
          <cell r="AL120">
            <v>244.93775590270363</v>
          </cell>
          <cell r="AO120" t="str">
            <v>-</v>
          </cell>
          <cell r="AQ120" t="str">
            <v>-</v>
          </cell>
          <cell r="AS120" t="str">
            <v>-</v>
          </cell>
          <cell r="AU120" t="str">
            <v>-</v>
          </cell>
          <cell r="AW120" t="str">
            <v>-</v>
          </cell>
          <cell r="AY120" t="str">
            <v>-</v>
          </cell>
          <cell r="AZ120" t="str">
            <v>-</v>
          </cell>
          <cell r="BA120">
            <v>231.144412552581</v>
          </cell>
          <cell r="BC120" t="str">
            <v>-</v>
          </cell>
          <cell r="BE120" t="str">
            <v>-</v>
          </cell>
          <cell r="BI120" t="str">
            <v>-</v>
          </cell>
          <cell r="BJ120" t="str">
            <v>-</v>
          </cell>
        </row>
        <row r="121">
          <cell r="A121">
            <v>192</v>
          </cell>
          <cell r="AH121" t="str">
            <v>-</v>
          </cell>
          <cell r="AJ121">
            <v>3923.4854624369473</v>
          </cell>
          <cell r="AL121">
            <v>5.0639636016288776</v>
          </cell>
          <cell r="AO121" t="str">
            <v>-</v>
          </cell>
          <cell r="AQ121" t="str">
            <v>-</v>
          </cell>
          <cell r="AS121" t="str">
            <v>-</v>
          </cell>
          <cell r="AU121" t="str">
            <v>-</v>
          </cell>
          <cell r="AW121" t="str">
            <v>-</v>
          </cell>
          <cell r="AY121" t="str">
            <v>-</v>
          </cell>
          <cell r="AZ121" t="str">
            <v>-</v>
          </cell>
          <cell r="BA121">
            <v>9.9723848096042307</v>
          </cell>
          <cell r="BC121" t="str">
            <v>-</v>
          </cell>
          <cell r="BE121" t="str">
            <v>-</v>
          </cell>
          <cell r="BI121" t="str">
            <v>-</v>
          </cell>
          <cell r="BJ121" t="str">
            <v>-</v>
          </cell>
        </row>
        <row r="122">
          <cell r="A122">
            <v>91</v>
          </cell>
          <cell r="AH122" t="str">
            <v>-</v>
          </cell>
          <cell r="AJ122">
            <v>0</v>
          </cell>
          <cell r="AL122">
            <v>3920.241666666665</v>
          </cell>
          <cell r="AO122" t="str">
            <v>-</v>
          </cell>
          <cell r="AQ122" t="str">
            <v>-</v>
          </cell>
          <cell r="AS122" t="str">
            <v>-</v>
          </cell>
          <cell r="AU122" t="str">
            <v>-</v>
          </cell>
          <cell r="AW122" t="str">
            <v>-</v>
          </cell>
          <cell r="AY122" t="str">
            <v>-</v>
          </cell>
          <cell r="AZ122" t="str">
            <v>-</v>
          </cell>
          <cell r="BA122">
            <v>9.6994638935950004</v>
          </cell>
          <cell r="BC122" t="str">
            <v>-</v>
          </cell>
          <cell r="BE122" t="str">
            <v>-</v>
          </cell>
          <cell r="BI122" t="str">
            <v>-</v>
          </cell>
          <cell r="BJ122" t="str">
            <v>-</v>
          </cell>
        </row>
        <row r="123">
          <cell r="A123">
            <v>111</v>
          </cell>
          <cell r="AH123" t="str">
            <v>-</v>
          </cell>
          <cell r="AJ123">
            <v>0</v>
          </cell>
          <cell r="AL123">
            <v>3371.8422612591917</v>
          </cell>
          <cell r="AO123" t="str">
            <v>-</v>
          </cell>
          <cell r="AQ123" t="str">
            <v>-</v>
          </cell>
          <cell r="AS123" t="str">
            <v>-</v>
          </cell>
          <cell r="AU123" t="str">
            <v>-</v>
          </cell>
          <cell r="AW123" t="str">
            <v>-</v>
          </cell>
          <cell r="AY123" t="str">
            <v>-</v>
          </cell>
          <cell r="AZ123" t="str">
            <v>-</v>
          </cell>
          <cell r="BA123">
            <v>9.3518426422218397</v>
          </cell>
          <cell r="BC123" t="str">
            <v>-</v>
          </cell>
          <cell r="BE123" t="str">
            <v>-</v>
          </cell>
          <cell r="BI123" t="str">
            <v>-</v>
          </cell>
          <cell r="BJ123" t="str">
            <v>-</v>
          </cell>
        </row>
        <row r="124">
          <cell r="A124">
            <v>160</v>
          </cell>
          <cell r="AH124" t="str">
            <v>-</v>
          </cell>
          <cell r="AJ124">
            <v>2815.4360053469964</v>
          </cell>
          <cell r="AL124">
            <v>1091.3017349673667</v>
          </cell>
          <cell r="AO124" t="str">
            <v>-</v>
          </cell>
          <cell r="AQ124" t="str">
            <v>-</v>
          </cell>
          <cell r="AS124" t="str">
            <v>-</v>
          </cell>
          <cell r="AU124" t="str">
            <v>-</v>
          </cell>
          <cell r="AW124" t="str">
            <v>-</v>
          </cell>
          <cell r="AY124" t="str">
            <v>-</v>
          </cell>
          <cell r="AZ124" t="str">
            <v>-</v>
          </cell>
          <cell r="BA124">
            <v>80.918278841375098</v>
          </cell>
          <cell r="BC124" t="str">
            <v>-</v>
          </cell>
          <cell r="BE124" t="str">
            <v>-</v>
          </cell>
          <cell r="BI124" t="str">
            <v>-</v>
          </cell>
          <cell r="BJ124" t="str">
            <v>-</v>
          </cell>
        </row>
        <row r="125">
          <cell r="A125">
            <v>471</v>
          </cell>
          <cell r="AH125">
            <v>1.1000000000000001</v>
          </cell>
          <cell r="AJ125">
            <v>7882.9166666666697</v>
          </cell>
          <cell r="AL125">
            <v>0</v>
          </cell>
          <cell r="AO125" t="str">
            <v>-</v>
          </cell>
          <cell r="AQ125" t="str">
            <v>-</v>
          </cell>
          <cell r="AS125" t="str">
            <v>-</v>
          </cell>
          <cell r="AU125" t="str">
            <v>-</v>
          </cell>
          <cell r="AW125" t="str">
            <v>-</v>
          </cell>
          <cell r="AY125" t="str">
            <v>-</v>
          </cell>
          <cell r="AZ125">
            <v>0.93296481866017367</v>
          </cell>
          <cell r="BA125">
            <v>1.1000000000000001</v>
          </cell>
          <cell r="BC125">
            <v>1.04332055325525E-2</v>
          </cell>
          <cell r="BE125">
            <v>0.92321076199149987</v>
          </cell>
          <cell r="BI125">
            <v>0.85233679957633168</v>
          </cell>
          <cell r="BJ125">
            <v>0.54774823807098272</v>
          </cell>
        </row>
        <row r="126">
          <cell r="A126">
            <v>119</v>
          </cell>
          <cell r="AH126" t="str">
            <v>-</v>
          </cell>
          <cell r="AJ126">
            <v>0</v>
          </cell>
          <cell r="AL126">
            <v>2484.630144167847</v>
          </cell>
          <cell r="AO126" t="str">
            <v>-</v>
          </cell>
          <cell r="AQ126" t="str">
            <v>-</v>
          </cell>
          <cell r="AS126" t="str">
            <v>-</v>
          </cell>
          <cell r="AU126" t="str">
            <v>-</v>
          </cell>
          <cell r="AW126" t="str">
            <v>-</v>
          </cell>
          <cell r="AY126" t="str">
            <v>-</v>
          </cell>
          <cell r="AZ126" t="str">
            <v>-</v>
          </cell>
          <cell r="BA126">
            <v>22.145336379062201</v>
          </cell>
          <cell r="BC126" t="str">
            <v>-</v>
          </cell>
          <cell r="BE126" t="str">
            <v>-</v>
          </cell>
          <cell r="BI126" t="str">
            <v>-</v>
          </cell>
          <cell r="BJ126" t="str">
            <v>-</v>
          </cell>
        </row>
        <row r="127">
          <cell r="A127">
            <v>499</v>
          </cell>
          <cell r="AH127" t="str">
            <v>-</v>
          </cell>
          <cell r="AJ127">
            <v>2785.491666666665</v>
          </cell>
          <cell r="AL127">
            <v>1165.0416666666649</v>
          </cell>
          <cell r="AO127" t="str">
            <v>-</v>
          </cell>
          <cell r="AQ127" t="str">
            <v>-</v>
          </cell>
          <cell r="AS127" t="str">
            <v>-</v>
          </cell>
          <cell r="AU127" t="str">
            <v>-</v>
          </cell>
          <cell r="AW127" t="str">
            <v>-</v>
          </cell>
          <cell r="AY127" t="str">
            <v>-</v>
          </cell>
          <cell r="AZ127" t="str">
            <v>-</v>
          </cell>
          <cell r="BA127">
            <v>8.4192632218434706</v>
          </cell>
          <cell r="BC127" t="str">
            <v>-</v>
          </cell>
          <cell r="BE127" t="str">
            <v>-</v>
          </cell>
          <cell r="BI127" t="str">
            <v>-</v>
          </cell>
          <cell r="BJ127" t="str">
            <v>-</v>
          </cell>
        </row>
        <row r="128">
          <cell r="A128">
            <v>121</v>
          </cell>
          <cell r="AH128" t="str">
            <v>-</v>
          </cell>
          <cell r="AJ128">
            <v>0</v>
          </cell>
          <cell r="AL128">
            <v>1994.1080435635249</v>
          </cell>
          <cell r="AO128" t="str">
            <v>-</v>
          </cell>
          <cell r="AQ128" t="str">
            <v>-</v>
          </cell>
          <cell r="AS128" t="str">
            <v>-</v>
          </cell>
          <cell r="AU128" t="str">
            <v>-</v>
          </cell>
          <cell r="AW128" t="str">
            <v>-</v>
          </cell>
          <cell r="AY128" t="str">
            <v>-</v>
          </cell>
          <cell r="AZ128" t="str">
            <v>-</v>
          </cell>
          <cell r="BA128">
            <v>111.10942021450499</v>
          </cell>
          <cell r="BC128" t="str">
            <v>-</v>
          </cell>
          <cell r="BE128" t="str">
            <v>-</v>
          </cell>
          <cell r="BI128" t="str">
            <v>-</v>
          </cell>
          <cell r="BJ128" t="str">
            <v>-</v>
          </cell>
        </row>
        <row r="129">
          <cell r="A129">
            <v>29</v>
          </cell>
          <cell r="AH129">
            <v>6</v>
          </cell>
          <cell r="AJ129">
            <v>7919.6333333333287</v>
          </cell>
          <cell r="AL129">
            <v>0</v>
          </cell>
          <cell r="AO129" t="str">
            <v>-</v>
          </cell>
          <cell r="AQ129" t="str">
            <v>-</v>
          </cell>
          <cell r="AS129" t="str">
            <v>-</v>
          </cell>
          <cell r="AU129" t="str">
            <v>-</v>
          </cell>
          <cell r="AW129" t="str">
            <v>-</v>
          </cell>
          <cell r="AY129" t="str">
            <v>-</v>
          </cell>
          <cell r="AZ129">
            <v>4.4071606475716063</v>
          </cell>
          <cell r="BA129">
            <v>6</v>
          </cell>
          <cell r="BC129">
            <v>3.5912714065148899E-2</v>
          </cell>
          <cell r="BE129">
            <v>0.999129098360656</v>
          </cell>
          <cell r="BI129">
            <v>4.2435174106399636</v>
          </cell>
          <cell r="BJ129">
            <v>2.5679590183899474</v>
          </cell>
        </row>
        <row r="130">
          <cell r="A130">
            <v>341</v>
          </cell>
          <cell r="AH130">
            <v>0.55000000000000004</v>
          </cell>
          <cell r="AJ130">
            <v>7931.2499999999991</v>
          </cell>
          <cell r="AL130">
            <v>9.3000000000000007</v>
          </cell>
          <cell r="AO130" t="str">
            <v>-</v>
          </cell>
          <cell r="AQ130" t="str">
            <v>-</v>
          </cell>
          <cell r="AS130" t="str">
            <v>-</v>
          </cell>
          <cell r="AU130" t="str">
            <v>-</v>
          </cell>
          <cell r="AW130" t="str">
            <v>-</v>
          </cell>
          <cell r="AY130" t="str">
            <v>-</v>
          </cell>
          <cell r="AZ130">
            <v>0.51902043574219225</v>
          </cell>
          <cell r="BA130">
            <v>0.55000000000000104</v>
          </cell>
          <cell r="BC130">
            <v>1.3173117877882E-2</v>
          </cell>
          <cell r="BE130">
            <v>1</v>
          </cell>
          <cell r="BI130">
            <v>0.46475053595484123</v>
          </cell>
          <cell r="BJ130">
            <v>0.29866865696558648</v>
          </cell>
        </row>
        <row r="131">
          <cell r="A131">
            <v>485</v>
          </cell>
          <cell r="AH131">
            <v>0.52965626219999995</v>
          </cell>
          <cell r="AJ131">
            <v>7940.5833333333294</v>
          </cell>
          <cell r="AL131">
            <v>0</v>
          </cell>
          <cell r="AO131" t="str">
            <v>-</v>
          </cell>
          <cell r="AQ131" t="str">
            <v>-</v>
          </cell>
          <cell r="AS131" t="str">
            <v>-</v>
          </cell>
          <cell r="AU131" t="str">
            <v>-</v>
          </cell>
          <cell r="AW131" t="str">
            <v>-</v>
          </cell>
          <cell r="AY131" t="str">
            <v>-</v>
          </cell>
          <cell r="AZ131">
            <v>0.49773177516328737</v>
          </cell>
          <cell r="BA131">
            <v>0.55200000000000005</v>
          </cell>
          <cell r="BC131">
            <v>4.16107929134997E-2</v>
          </cell>
          <cell r="BE131">
            <v>1</v>
          </cell>
          <cell r="BI131">
            <v>0.46843438763636996</v>
          </cell>
          <cell r="BJ131">
            <v>0.30103605828965835</v>
          </cell>
        </row>
        <row r="132">
          <cell r="A132">
            <v>6</v>
          </cell>
          <cell r="AH132" t="str">
            <v>-</v>
          </cell>
          <cell r="AJ132">
            <v>0</v>
          </cell>
          <cell r="AL132">
            <v>7456.3287197231821</v>
          </cell>
          <cell r="AO132" t="str">
            <v>-</v>
          </cell>
          <cell r="AQ132" t="str">
            <v>-</v>
          </cell>
          <cell r="AS132" t="str">
            <v>-</v>
          </cell>
          <cell r="AU132" t="str">
            <v>-</v>
          </cell>
          <cell r="AW132" t="str">
            <v>-</v>
          </cell>
          <cell r="AY132" t="str">
            <v>-</v>
          </cell>
          <cell r="AZ132" t="str">
            <v>-</v>
          </cell>
          <cell r="BA132">
            <v>0.26994474399722701</v>
          </cell>
          <cell r="BC132" t="str">
            <v>-</v>
          </cell>
          <cell r="BE132" t="str">
            <v>-</v>
          </cell>
          <cell r="BI132" t="str">
            <v>-</v>
          </cell>
          <cell r="BJ132" t="str">
            <v>-</v>
          </cell>
        </row>
        <row r="133">
          <cell r="A133">
            <v>473</v>
          </cell>
          <cell r="AH133">
            <v>1.25</v>
          </cell>
          <cell r="AJ133">
            <v>7981.1666666666697</v>
          </cell>
          <cell r="AL133">
            <v>0</v>
          </cell>
          <cell r="AO133" t="str">
            <v>-</v>
          </cell>
          <cell r="AQ133" t="str">
            <v>-</v>
          </cell>
          <cell r="AS133" t="str">
            <v>-</v>
          </cell>
          <cell r="AU133" t="str">
            <v>-</v>
          </cell>
          <cell r="AW133" t="str">
            <v>-</v>
          </cell>
          <cell r="AY133" t="str">
            <v>-</v>
          </cell>
          <cell r="AZ133">
            <v>0.48115078039903753</v>
          </cell>
          <cell r="BA133">
            <v>1.25</v>
          </cell>
          <cell r="BC133">
            <v>2.8640924517997303E-2</v>
          </cell>
          <cell r="BE133">
            <v>0.93095590467516698</v>
          </cell>
          <cell r="BI133">
            <v>0.43510102614817747</v>
          </cell>
          <cell r="BJ133">
            <v>0.27961460842005731</v>
          </cell>
        </row>
        <row r="134">
          <cell r="A134">
            <v>370</v>
          </cell>
          <cell r="AH134">
            <v>5.76</v>
          </cell>
          <cell r="AJ134">
            <v>7985.7666666666701</v>
          </cell>
          <cell r="AL134">
            <v>1.25</v>
          </cell>
          <cell r="AO134" t="str">
            <v>-</v>
          </cell>
          <cell r="AQ134" t="str">
            <v>-</v>
          </cell>
          <cell r="AS134" t="str">
            <v>-</v>
          </cell>
          <cell r="AU134" t="str">
            <v>-</v>
          </cell>
          <cell r="AW134" t="str">
            <v>-</v>
          </cell>
          <cell r="AY134" t="str">
            <v>-</v>
          </cell>
          <cell r="AZ134">
            <v>1.5401440055912847</v>
          </cell>
          <cell r="BA134">
            <v>5.7590985370006704</v>
          </cell>
          <cell r="BC134">
            <v>4.71130697284904E-2</v>
          </cell>
          <cell r="BE134">
            <v>0.95329766241651503</v>
          </cell>
          <cell r="BI134">
            <v>1.3966146375699782</v>
          </cell>
          <cell r="BJ134">
            <v>0.89752455528536657</v>
          </cell>
        </row>
        <row r="135">
          <cell r="A135">
            <v>499</v>
          </cell>
          <cell r="AH135" t="str">
            <v>-</v>
          </cell>
          <cell r="AJ135">
            <v>2841.7916666666652</v>
          </cell>
          <cell r="AL135">
            <v>1158.2750000000001</v>
          </cell>
          <cell r="AO135" t="str">
            <v>-</v>
          </cell>
          <cell r="AQ135" t="str">
            <v>-</v>
          </cell>
          <cell r="AS135" t="str">
            <v>-</v>
          </cell>
          <cell r="AU135" t="str">
            <v>-</v>
          </cell>
          <cell r="AW135" t="str">
            <v>-</v>
          </cell>
          <cell r="AY135" t="str">
            <v>-</v>
          </cell>
          <cell r="AZ135" t="str">
            <v>-</v>
          </cell>
          <cell r="BA135">
            <v>8.4352784120264701</v>
          </cell>
          <cell r="BC135" t="str">
            <v>-</v>
          </cell>
          <cell r="BE135" t="str">
            <v>-</v>
          </cell>
          <cell r="BI135" t="str">
            <v>-</v>
          </cell>
          <cell r="BJ135" t="str">
            <v>-</v>
          </cell>
        </row>
        <row r="136">
          <cell r="A136">
            <v>111</v>
          </cell>
          <cell r="AH136" t="str">
            <v>-</v>
          </cell>
          <cell r="AJ136">
            <v>0.4954751991421561</v>
          </cell>
          <cell r="AL136">
            <v>1634.3215507046561</v>
          </cell>
          <cell r="AO136" t="str">
            <v>-</v>
          </cell>
          <cell r="AQ136" t="str">
            <v>-</v>
          </cell>
          <cell r="AS136" t="str">
            <v>-</v>
          </cell>
          <cell r="AU136" t="str">
            <v>-</v>
          </cell>
          <cell r="AW136" t="str">
            <v>-</v>
          </cell>
          <cell r="AY136" t="str">
            <v>-</v>
          </cell>
          <cell r="AZ136" t="str">
            <v>-</v>
          </cell>
          <cell r="BA136">
            <v>4.4307699999999999</v>
          </cell>
          <cell r="BC136" t="str">
            <v>-</v>
          </cell>
          <cell r="BE136" t="str">
            <v>-</v>
          </cell>
          <cell r="BI136" t="str">
            <v>-</v>
          </cell>
          <cell r="BJ136" t="str">
            <v>-</v>
          </cell>
        </row>
        <row r="137">
          <cell r="A137">
            <v>1792</v>
          </cell>
          <cell r="AH137" t="str">
            <v>-</v>
          </cell>
          <cell r="AJ137">
            <v>8029.3833333333296</v>
          </cell>
          <cell r="AL137">
            <v>0</v>
          </cell>
          <cell r="AO137" t="str">
            <v>-</v>
          </cell>
          <cell r="AQ137" t="str">
            <v>-</v>
          </cell>
          <cell r="AS137" t="str">
            <v>-</v>
          </cell>
          <cell r="AU137" t="str">
            <v>-</v>
          </cell>
          <cell r="AW137" t="str">
            <v>-</v>
          </cell>
          <cell r="AY137" t="str">
            <v>-</v>
          </cell>
          <cell r="AZ137" t="str">
            <v>-</v>
          </cell>
          <cell r="BA137">
            <v>2.9990000000000001</v>
          </cell>
          <cell r="BC137" t="str">
            <v>-</v>
          </cell>
          <cell r="BE137" t="str">
            <v>-</v>
          </cell>
          <cell r="BI137" t="str">
            <v>-</v>
          </cell>
          <cell r="BJ137" t="str">
            <v>-</v>
          </cell>
        </row>
        <row r="138">
          <cell r="A138">
            <v>505</v>
          </cell>
          <cell r="AH138">
            <v>1.17155294798</v>
          </cell>
          <cell r="AJ138">
            <v>8047.35</v>
          </cell>
          <cell r="AL138">
            <v>0</v>
          </cell>
          <cell r="AO138" t="str">
            <v>-</v>
          </cell>
          <cell r="AQ138" t="str">
            <v>-</v>
          </cell>
          <cell r="AS138" t="str">
            <v>-</v>
          </cell>
          <cell r="AU138" t="str">
            <v>-</v>
          </cell>
          <cell r="AW138" t="str">
            <v>-</v>
          </cell>
          <cell r="AY138" t="str">
            <v>-</v>
          </cell>
          <cell r="AZ138">
            <v>0.76222389179317618</v>
          </cell>
          <cell r="BA138">
            <v>1.2</v>
          </cell>
          <cell r="BC138">
            <v>0.116371396707712</v>
          </cell>
          <cell r="BE138">
            <v>0.91690194292653293</v>
          </cell>
          <cell r="BI138">
            <v>0.6175543940925079</v>
          </cell>
          <cell r="BJ138">
            <v>0.39686697963211787</v>
          </cell>
        </row>
        <row r="139">
          <cell r="A139">
            <v>74</v>
          </cell>
          <cell r="AH139" t="str">
            <v>-</v>
          </cell>
          <cell r="AJ139">
            <v>0</v>
          </cell>
          <cell r="AL139">
            <v>2683.8730037414953</v>
          </cell>
          <cell r="AO139" t="str">
            <v>-</v>
          </cell>
          <cell r="AQ139" t="str">
            <v>-</v>
          </cell>
          <cell r="AS139" t="str">
            <v>-</v>
          </cell>
          <cell r="AU139" t="str">
            <v>-</v>
          </cell>
          <cell r="AW139" t="str">
            <v>-</v>
          </cell>
          <cell r="AY139" t="str">
            <v>-</v>
          </cell>
          <cell r="AZ139" t="str">
            <v>-</v>
          </cell>
          <cell r="BA139">
            <v>16.332999999999998</v>
          </cell>
          <cell r="BC139" t="str">
            <v>-</v>
          </cell>
          <cell r="BE139" t="str">
            <v>-</v>
          </cell>
          <cell r="BI139" t="str">
            <v>-</v>
          </cell>
          <cell r="BJ139" t="str">
            <v>-</v>
          </cell>
        </row>
        <row r="140">
          <cell r="A140">
            <v>32</v>
          </cell>
          <cell r="AH140">
            <v>4.5999999999999996</v>
          </cell>
          <cell r="AJ140">
            <v>8063.9999999999991</v>
          </cell>
          <cell r="AL140">
            <v>0</v>
          </cell>
          <cell r="AO140" t="str">
            <v>-</v>
          </cell>
          <cell r="AQ140" t="str">
            <v>-</v>
          </cell>
          <cell r="AS140" t="str">
            <v>-</v>
          </cell>
          <cell r="AU140" t="str">
            <v>-</v>
          </cell>
          <cell r="AW140" t="str">
            <v>-</v>
          </cell>
          <cell r="AY140" t="str">
            <v>-</v>
          </cell>
          <cell r="AZ140">
            <v>2.5567877192895763</v>
          </cell>
          <cell r="BA140">
            <v>4.5999999999999996</v>
          </cell>
          <cell r="BC140">
            <v>7.7018979415388503E-2</v>
          </cell>
          <cell r="BE140">
            <v>1</v>
          </cell>
          <cell r="BI140">
            <v>2.2654718770253761</v>
          </cell>
          <cell r="BJ140">
            <v>1.4558895376297565</v>
          </cell>
        </row>
        <row r="141">
          <cell r="A141">
            <v>157</v>
          </cell>
          <cell r="AH141" t="str">
            <v>-</v>
          </cell>
          <cell r="AJ141">
            <v>0</v>
          </cell>
          <cell r="AL141">
            <v>8066.8333333333303</v>
          </cell>
          <cell r="AO141" t="str">
            <v>-</v>
          </cell>
          <cell r="AQ141" t="str">
            <v>-</v>
          </cell>
          <cell r="AS141" t="str">
            <v>-</v>
          </cell>
          <cell r="AU141" t="str">
            <v>-</v>
          </cell>
          <cell r="AW141" t="str">
            <v>-</v>
          </cell>
          <cell r="AY141" t="str">
            <v>-</v>
          </cell>
          <cell r="AZ141" t="str">
            <v>-</v>
          </cell>
          <cell r="BA141">
            <v>52.949957645503197</v>
          </cell>
          <cell r="BC141" t="str">
            <v>-</v>
          </cell>
          <cell r="BE141" t="str">
            <v>-</v>
          </cell>
          <cell r="BI141" t="str">
            <v>-</v>
          </cell>
          <cell r="BJ141" t="str">
            <v>-</v>
          </cell>
        </row>
        <row r="142">
          <cell r="A142">
            <v>69</v>
          </cell>
          <cell r="AH142" t="str">
            <v>-</v>
          </cell>
          <cell r="AJ142">
            <v>0</v>
          </cell>
          <cell r="AL142">
            <v>4029.513221777835</v>
          </cell>
          <cell r="AO142" t="str">
            <v>-</v>
          </cell>
          <cell r="AQ142" t="str">
            <v>-</v>
          </cell>
          <cell r="AS142" t="str">
            <v>-</v>
          </cell>
          <cell r="AU142" t="str">
            <v>-</v>
          </cell>
          <cell r="AW142" t="str">
            <v>-</v>
          </cell>
          <cell r="AY142" t="str">
            <v>-</v>
          </cell>
          <cell r="AZ142" t="str">
            <v>-</v>
          </cell>
          <cell r="BA142">
            <v>89.883493120243003</v>
          </cell>
          <cell r="BC142" t="str">
            <v>-</v>
          </cell>
          <cell r="BE142" t="str">
            <v>-</v>
          </cell>
          <cell r="BI142" t="str">
            <v>-</v>
          </cell>
          <cell r="BJ142" t="str">
            <v>-</v>
          </cell>
        </row>
        <row r="143">
          <cell r="A143">
            <v>1722</v>
          </cell>
          <cell r="AH143">
            <v>0.5</v>
          </cell>
          <cell r="AJ143">
            <v>8081.0833333333303</v>
          </cell>
          <cell r="AL143">
            <v>0</v>
          </cell>
          <cell r="AO143" t="str">
            <v>-</v>
          </cell>
          <cell r="AQ143" t="str">
            <v>-</v>
          </cell>
          <cell r="AS143" t="str">
            <v>-</v>
          </cell>
          <cell r="AU143" t="str">
            <v>-</v>
          </cell>
          <cell r="AW143" t="str">
            <v>-</v>
          </cell>
          <cell r="AY143" t="str">
            <v>-</v>
          </cell>
          <cell r="AZ143">
            <v>0.32027931735159809</v>
          </cell>
          <cell r="BA143">
            <v>0.5</v>
          </cell>
          <cell r="BC143">
            <v>7.1235268220767598E-3</v>
          </cell>
          <cell r="BE143">
            <v>0.98586065573770498</v>
          </cell>
          <cell r="BI143">
            <v>0.31350151868855336</v>
          </cell>
          <cell r="BJ143">
            <v>0.20146954182852209</v>
          </cell>
        </row>
        <row r="144">
          <cell r="A144">
            <v>420</v>
          </cell>
          <cell r="AH144" t="str">
            <v>-</v>
          </cell>
          <cell r="AJ144">
            <v>3981.6367766925332</v>
          </cell>
          <cell r="AL144">
            <v>78.45404161091804</v>
          </cell>
          <cell r="AO144" t="str">
            <v>-</v>
          </cell>
          <cell r="AQ144" t="str">
            <v>-</v>
          </cell>
          <cell r="AS144" t="str">
            <v>-</v>
          </cell>
          <cell r="AU144" t="str">
            <v>-</v>
          </cell>
          <cell r="AW144" t="str">
            <v>-</v>
          </cell>
          <cell r="AY144" t="str">
            <v>-</v>
          </cell>
          <cell r="AZ144" t="str">
            <v>-</v>
          </cell>
          <cell r="BA144">
            <v>19.039346140303099</v>
          </cell>
          <cell r="BC144" t="str">
            <v>-</v>
          </cell>
          <cell r="BE144" t="str">
            <v>-</v>
          </cell>
          <cell r="BI144" t="str">
            <v>-</v>
          </cell>
          <cell r="BJ144" t="str">
            <v>-</v>
          </cell>
        </row>
        <row r="145">
          <cell r="A145">
            <v>74</v>
          </cell>
          <cell r="AH145" t="str">
            <v>-</v>
          </cell>
          <cell r="AJ145">
            <v>0</v>
          </cell>
          <cell r="AL145">
            <v>2699.3337993197283</v>
          </cell>
          <cell r="AO145" t="str">
            <v>-</v>
          </cell>
          <cell r="AQ145" t="str">
            <v>-</v>
          </cell>
          <cell r="AS145" t="str">
            <v>-</v>
          </cell>
          <cell r="AU145" t="str">
            <v>-</v>
          </cell>
          <cell r="AW145" t="str">
            <v>-</v>
          </cell>
          <cell r="AY145" t="str">
            <v>-</v>
          </cell>
          <cell r="AZ145" t="str">
            <v>-</v>
          </cell>
          <cell r="BA145">
            <v>16.332999999999998</v>
          </cell>
          <cell r="BC145" t="str">
            <v>-</v>
          </cell>
          <cell r="BE145" t="str">
            <v>-</v>
          </cell>
          <cell r="BI145" t="str">
            <v>-</v>
          </cell>
          <cell r="BJ145" t="str">
            <v>-</v>
          </cell>
        </row>
        <row r="146">
          <cell r="A146">
            <v>90</v>
          </cell>
          <cell r="AH146" t="str">
            <v>-</v>
          </cell>
          <cell r="AJ146">
            <v>3368.4749999999999</v>
          </cell>
          <cell r="AL146">
            <v>680.65</v>
          </cell>
          <cell r="AO146" t="str">
            <v>-</v>
          </cell>
          <cell r="AQ146" t="str">
            <v>-</v>
          </cell>
          <cell r="AS146" t="str">
            <v>-</v>
          </cell>
          <cell r="AU146" t="str">
            <v>-</v>
          </cell>
          <cell r="AW146" t="str">
            <v>-</v>
          </cell>
          <cell r="AY146" t="str">
            <v>-</v>
          </cell>
          <cell r="AZ146" t="str">
            <v>-</v>
          </cell>
          <cell r="BA146">
            <v>85.999469021084806</v>
          </cell>
          <cell r="BC146" t="str">
            <v>-</v>
          </cell>
          <cell r="BE146" t="str">
            <v>-</v>
          </cell>
          <cell r="BI146" t="str">
            <v>-</v>
          </cell>
          <cell r="BJ146" t="str">
            <v>-</v>
          </cell>
        </row>
        <row r="147">
          <cell r="A147">
            <v>102</v>
          </cell>
          <cell r="AH147" t="str">
            <v>-</v>
          </cell>
          <cell r="AJ147">
            <v>7976.8500000000013</v>
          </cell>
          <cell r="AL147">
            <v>122.1</v>
          </cell>
          <cell r="AO147" t="str">
            <v>-</v>
          </cell>
          <cell r="AQ147" t="str">
            <v>-</v>
          </cell>
          <cell r="AS147" t="str">
            <v>-</v>
          </cell>
          <cell r="AU147" t="str">
            <v>-</v>
          </cell>
          <cell r="AW147" t="str">
            <v>-</v>
          </cell>
          <cell r="AY147" t="str">
            <v>-</v>
          </cell>
          <cell r="AZ147" t="str">
            <v>-</v>
          </cell>
          <cell r="BA147">
            <v>5.88510280139195</v>
          </cell>
          <cell r="BC147" t="str">
            <v>-</v>
          </cell>
          <cell r="BE147" t="str">
            <v>-</v>
          </cell>
          <cell r="BI147" t="str">
            <v>-</v>
          </cell>
          <cell r="BJ147" t="str">
            <v>-</v>
          </cell>
        </row>
        <row r="148">
          <cell r="A148">
            <v>131</v>
          </cell>
          <cell r="AH148" t="str">
            <v>-</v>
          </cell>
          <cell r="AJ148">
            <v>0</v>
          </cell>
          <cell r="AL148">
            <v>2734.8035163566688</v>
          </cell>
          <cell r="AO148" t="str">
            <v>-</v>
          </cell>
          <cell r="AQ148" t="str">
            <v>-</v>
          </cell>
          <cell r="AS148" t="str">
            <v>-</v>
          </cell>
          <cell r="AU148" t="str">
            <v>-</v>
          </cell>
          <cell r="AW148" t="str">
            <v>-</v>
          </cell>
          <cell r="AY148" t="str">
            <v>-</v>
          </cell>
          <cell r="AZ148" t="str">
            <v>-</v>
          </cell>
          <cell r="BA148">
            <v>28.038453083567699</v>
          </cell>
          <cell r="BC148" t="str">
            <v>-</v>
          </cell>
          <cell r="BE148" t="str">
            <v>-</v>
          </cell>
          <cell r="BI148" t="str">
            <v>-</v>
          </cell>
          <cell r="BJ148" t="str">
            <v>-</v>
          </cell>
        </row>
        <row r="149">
          <cell r="A149">
            <v>111</v>
          </cell>
          <cell r="AH149" t="str">
            <v>-</v>
          </cell>
          <cell r="AJ149">
            <v>0</v>
          </cell>
          <cell r="AL149">
            <v>2970.9267875000014</v>
          </cell>
          <cell r="AO149" t="str">
            <v>-</v>
          </cell>
          <cell r="AQ149" t="str">
            <v>-</v>
          </cell>
          <cell r="AS149" t="str">
            <v>-</v>
          </cell>
          <cell r="AU149" t="str">
            <v>-</v>
          </cell>
          <cell r="AW149" t="str">
            <v>-</v>
          </cell>
          <cell r="AY149" t="str">
            <v>-</v>
          </cell>
          <cell r="AZ149" t="str">
            <v>-</v>
          </cell>
          <cell r="BA149">
            <v>7.9728874477744496</v>
          </cell>
          <cell r="BC149" t="str">
            <v>-</v>
          </cell>
          <cell r="BE149" t="str">
            <v>-</v>
          </cell>
          <cell r="BI149" t="str">
            <v>-</v>
          </cell>
          <cell r="BJ149" t="str">
            <v>-</v>
          </cell>
        </row>
        <row r="150">
          <cell r="A150">
            <v>123</v>
          </cell>
          <cell r="AH150" t="str">
            <v>-</v>
          </cell>
          <cell r="AJ150">
            <v>2788.9749999999999</v>
          </cell>
          <cell r="AL150">
            <v>1265.941666666665</v>
          </cell>
          <cell r="AO150" t="str">
            <v>-</v>
          </cell>
          <cell r="AQ150" t="str">
            <v>-</v>
          </cell>
          <cell r="AS150" t="str">
            <v>-</v>
          </cell>
          <cell r="AU150" t="str">
            <v>-</v>
          </cell>
          <cell r="AW150" t="str">
            <v>-</v>
          </cell>
          <cell r="AY150" t="str">
            <v>-</v>
          </cell>
          <cell r="AZ150" t="str">
            <v>-</v>
          </cell>
          <cell r="BA150">
            <v>34.9907211410017</v>
          </cell>
          <cell r="BC150" t="str">
            <v>-</v>
          </cell>
          <cell r="BE150" t="str">
            <v>-</v>
          </cell>
          <cell r="BI150" t="str">
            <v>-</v>
          </cell>
          <cell r="BJ150" t="str">
            <v>-</v>
          </cell>
        </row>
        <row r="151">
          <cell r="A151">
            <v>101</v>
          </cell>
          <cell r="AH151" t="str">
            <v>-</v>
          </cell>
          <cell r="AJ151">
            <v>1653.8499999999997</v>
          </cell>
          <cell r="AL151">
            <v>2404.8416666666649</v>
          </cell>
          <cell r="AO151" t="str">
            <v>-</v>
          </cell>
          <cell r="AQ151" t="str">
            <v>-</v>
          </cell>
          <cell r="AS151" t="str">
            <v>-</v>
          </cell>
          <cell r="AU151" t="str">
            <v>-</v>
          </cell>
          <cell r="AW151" t="str">
            <v>-</v>
          </cell>
          <cell r="AY151" t="str">
            <v>-</v>
          </cell>
          <cell r="AZ151" t="str">
            <v>-</v>
          </cell>
          <cell r="BA151">
            <v>86.757997548471096</v>
          </cell>
          <cell r="BC151" t="str">
            <v>-</v>
          </cell>
          <cell r="BE151" t="str">
            <v>-</v>
          </cell>
          <cell r="BI151" t="str">
            <v>-</v>
          </cell>
          <cell r="BJ151" t="str">
            <v>-</v>
          </cell>
        </row>
        <row r="152">
          <cell r="A152">
            <v>432</v>
          </cell>
          <cell r="AH152">
            <v>3</v>
          </cell>
          <cell r="AJ152">
            <v>8123.95</v>
          </cell>
          <cell r="AL152">
            <v>0</v>
          </cell>
          <cell r="AO152" t="str">
            <v>-</v>
          </cell>
          <cell r="AQ152" t="str">
            <v>-</v>
          </cell>
          <cell r="AS152" t="str">
            <v>-</v>
          </cell>
          <cell r="AU152" t="str">
            <v>-</v>
          </cell>
          <cell r="AW152" t="str">
            <v>-</v>
          </cell>
          <cell r="AY152" t="str">
            <v>-</v>
          </cell>
          <cell r="AZ152">
            <v>1.5604920491319343</v>
          </cell>
          <cell r="BA152">
            <v>3</v>
          </cell>
          <cell r="BC152">
            <v>2.0295791655953001E-2</v>
          </cell>
          <cell r="BE152">
            <v>0.99240095628415304</v>
          </cell>
          <cell r="BI152">
            <v>1.50065036753252</v>
          </cell>
          <cell r="BJ152">
            <v>0.90811660984187226</v>
          </cell>
        </row>
        <row r="153">
          <cell r="A153">
            <v>90</v>
          </cell>
          <cell r="AH153" t="str">
            <v>-</v>
          </cell>
          <cell r="AJ153">
            <v>3954.2166666666649</v>
          </cell>
          <cell r="AL153">
            <v>112.1666666666665</v>
          </cell>
          <cell r="AO153" t="str">
            <v>-</v>
          </cell>
          <cell r="AQ153" t="str">
            <v>-</v>
          </cell>
          <cell r="AS153" t="str">
            <v>-</v>
          </cell>
          <cell r="AU153" t="str">
            <v>-</v>
          </cell>
          <cell r="AW153" t="str">
            <v>-</v>
          </cell>
          <cell r="AY153" t="str">
            <v>-</v>
          </cell>
          <cell r="AZ153" t="str">
            <v>-</v>
          </cell>
          <cell r="BA153">
            <v>85.997258005680607</v>
          </cell>
          <cell r="BC153" t="str">
            <v>-</v>
          </cell>
          <cell r="BE153" t="str">
            <v>-</v>
          </cell>
          <cell r="BI153" t="str">
            <v>-</v>
          </cell>
          <cell r="BJ153" t="str">
            <v>-</v>
          </cell>
        </row>
        <row r="154">
          <cell r="A154">
            <v>94</v>
          </cell>
          <cell r="AH154" t="str">
            <v>-</v>
          </cell>
          <cell r="AJ154">
            <v>2.8250000000000002</v>
          </cell>
          <cell r="AL154">
            <v>4065.0916666666644</v>
          </cell>
          <cell r="AO154" t="str">
            <v>-</v>
          </cell>
          <cell r="AQ154" t="str">
            <v>-</v>
          </cell>
          <cell r="AS154" t="str">
            <v>-</v>
          </cell>
          <cell r="AU154" t="str">
            <v>-</v>
          </cell>
          <cell r="AW154" t="str">
            <v>-</v>
          </cell>
          <cell r="AY154" t="str">
            <v>-</v>
          </cell>
          <cell r="AZ154" t="str">
            <v>-</v>
          </cell>
          <cell r="BA154">
            <v>45.7861313120967</v>
          </cell>
          <cell r="BC154" t="str">
            <v>-</v>
          </cell>
          <cell r="BE154" t="str">
            <v>-</v>
          </cell>
          <cell r="BI154" t="str">
            <v>-</v>
          </cell>
          <cell r="BJ154" t="str">
            <v>-</v>
          </cell>
        </row>
        <row r="155">
          <cell r="A155">
            <v>246</v>
          </cell>
          <cell r="AH155" t="str">
            <v>-</v>
          </cell>
          <cell r="AJ155">
            <v>4030.7087634016812</v>
          </cell>
          <cell r="AL155">
            <v>5.4949975248970588</v>
          </cell>
          <cell r="AO155" t="str">
            <v>-</v>
          </cell>
          <cell r="AQ155" t="str">
            <v>-</v>
          </cell>
          <cell r="AS155" t="str">
            <v>-</v>
          </cell>
          <cell r="AU155" t="str">
            <v>-</v>
          </cell>
          <cell r="AW155" t="str">
            <v>-</v>
          </cell>
          <cell r="AY155" t="str">
            <v>-</v>
          </cell>
          <cell r="AZ155" t="str">
            <v>-</v>
          </cell>
          <cell r="BA155">
            <v>21.5</v>
          </cell>
          <cell r="BC155" t="str">
            <v>-</v>
          </cell>
          <cell r="BE155" t="str">
            <v>-</v>
          </cell>
          <cell r="BI155" t="str">
            <v>-</v>
          </cell>
          <cell r="BJ155" t="str">
            <v>-</v>
          </cell>
        </row>
        <row r="156">
          <cell r="A156">
            <v>163</v>
          </cell>
          <cell r="AH156" t="str">
            <v>-</v>
          </cell>
          <cell r="AJ156">
            <v>4023.258333333335</v>
          </cell>
          <cell r="AL156">
            <v>52.15</v>
          </cell>
          <cell r="AO156" t="str">
            <v>-</v>
          </cell>
          <cell r="AQ156" t="str">
            <v>-</v>
          </cell>
          <cell r="AS156" t="str">
            <v>-</v>
          </cell>
          <cell r="AU156" t="str">
            <v>-</v>
          </cell>
          <cell r="AW156" t="str">
            <v>-</v>
          </cell>
          <cell r="AY156" t="str">
            <v>-</v>
          </cell>
          <cell r="AZ156" t="str">
            <v>-</v>
          </cell>
          <cell r="BA156">
            <v>9.4993201090279307</v>
          </cell>
          <cell r="BC156" t="str">
            <v>-</v>
          </cell>
          <cell r="BE156" t="str">
            <v>-</v>
          </cell>
          <cell r="BI156" t="str">
            <v>-</v>
          </cell>
          <cell r="BJ156" t="str">
            <v>-</v>
          </cell>
        </row>
        <row r="157">
          <cell r="A157">
            <v>300</v>
          </cell>
          <cell r="AH157">
            <v>2.95</v>
          </cell>
          <cell r="AJ157">
            <v>8157.4666666666708</v>
          </cell>
          <cell r="AL157">
            <v>0</v>
          </cell>
          <cell r="AO157" t="str">
            <v>-</v>
          </cell>
          <cell r="AQ157" t="str">
            <v>-</v>
          </cell>
          <cell r="AS157" t="str">
            <v>-</v>
          </cell>
          <cell r="AU157" t="str">
            <v>-</v>
          </cell>
          <cell r="AW157" t="str">
            <v>-</v>
          </cell>
          <cell r="AY157" t="str">
            <v>-</v>
          </cell>
          <cell r="AZ157">
            <v>1.8307147506278532</v>
          </cell>
          <cell r="BA157">
            <v>2.95</v>
          </cell>
          <cell r="BC157">
            <v>1.4969721196863302E-2</v>
          </cell>
          <cell r="BE157">
            <v>0.99980646630236802</v>
          </cell>
          <cell r="BI157">
            <v>1.8002634361975116</v>
          </cell>
          <cell r="BJ157">
            <v>1.0894270670056898</v>
          </cell>
        </row>
        <row r="158">
          <cell r="A158">
            <v>92</v>
          </cell>
          <cell r="AH158" t="str">
            <v>-</v>
          </cell>
          <cell r="AJ158">
            <v>3588.7846494043815</v>
          </cell>
          <cell r="AL158">
            <v>466.27548327270119</v>
          </cell>
          <cell r="AO158" t="str">
            <v>-</v>
          </cell>
          <cell r="AQ158" t="str">
            <v>-</v>
          </cell>
          <cell r="AS158" t="str">
            <v>-</v>
          </cell>
          <cell r="AU158" t="str">
            <v>-</v>
          </cell>
          <cell r="AW158" t="str">
            <v>-</v>
          </cell>
          <cell r="AY158" t="str">
            <v>-</v>
          </cell>
          <cell r="AZ158" t="str">
            <v>-</v>
          </cell>
          <cell r="BA158">
            <v>231.98059044867199</v>
          </cell>
          <cell r="BC158" t="str">
            <v>-</v>
          </cell>
          <cell r="BE158" t="str">
            <v>-</v>
          </cell>
          <cell r="BI158" t="str">
            <v>-</v>
          </cell>
          <cell r="BJ158" t="str">
            <v>-</v>
          </cell>
        </row>
        <row r="159">
          <cell r="A159">
            <v>264</v>
          </cell>
          <cell r="AH159" t="str">
            <v>-</v>
          </cell>
          <cell r="AJ159">
            <v>4.1011159151739713</v>
          </cell>
          <cell r="AL159">
            <v>1173.1299567634342</v>
          </cell>
          <cell r="AO159" t="str">
            <v>-</v>
          </cell>
          <cell r="AQ159" t="str">
            <v>-</v>
          </cell>
          <cell r="AS159" t="str">
            <v>-</v>
          </cell>
          <cell r="AU159" t="str">
            <v>-</v>
          </cell>
          <cell r="AW159" t="str">
            <v>-</v>
          </cell>
          <cell r="AY159" t="str">
            <v>-</v>
          </cell>
          <cell r="AZ159" t="str">
            <v>-</v>
          </cell>
          <cell r="BA159">
            <v>45.500495612821297</v>
          </cell>
          <cell r="BC159" t="str">
            <v>-</v>
          </cell>
          <cell r="BE159" t="str">
            <v>-</v>
          </cell>
          <cell r="BI159" t="str">
            <v>-</v>
          </cell>
          <cell r="BJ159" t="str">
            <v>-</v>
          </cell>
        </row>
        <row r="160">
          <cell r="A160">
            <v>158</v>
          </cell>
          <cell r="AH160" t="str">
            <v>-</v>
          </cell>
          <cell r="AJ160">
            <v>0</v>
          </cell>
          <cell r="AL160">
            <v>8202.25</v>
          </cell>
          <cell r="AO160" t="str">
            <v>-</v>
          </cell>
          <cell r="AQ160" t="str">
            <v>-</v>
          </cell>
          <cell r="AS160" t="str">
            <v>-</v>
          </cell>
          <cell r="AU160" t="str">
            <v>-</v>
          </cell>
          <cell r="AW160" t="str">
            <v>-</v>
          </cell>
          <cell r="AY160" t="str">
            <v>-</v>
          </cell>
          <cell r="AZ160" t="str">
            <v>-</v>
          </cell>
          <cell r="BA160">
            <v>29.197211334288401</v>
          </cell>
          <cell r="BC160" t="str">
            <v>-</v>
          </cell>
          <cell r="BE160" t="str">
            <v>-</v>
          </cell>
          <cell r="BI160" t="str">
            <v>-</v>
          </cell>
          <cell r="BJ160" t="str">
            <v>-</v>
          </cell>
        </row>
        <row r="161">
          <cell r="A161">
            <v>292</v>
          </cell>
          <cell r="AH161" t="str">
            <v>-</v>
          </cell>
          <cell r="AJ161">
            <v>3508.258333333335</v>
          </cell>
          <cell r="AL161">
            <v>600.19166666666501</v>
          </cell>
          <cell r="AO161" t="str">
            <v>-</v>
          </cell>
          <cell r="AQ161" t="str">
            <v>-</v>
          </cell>
          <cell r="AS161" t="str">
            <v>-</v>
          </cell>
          <cell r="AU161" t="str">
            <v>-</v>
          </cell>
          <cell r="AW161" t="str">
            <v>-</v>
          </cell>
          <cell r="AY161" t="str">
            <v>-</v>
          </cell>
          <cell r="AZ161" t="str">
            <v>-</v>
          </cell>
          <cell r="BA161">
            <v>17.199441800841399</v>
          </cell>
          <cell r="BC161" t="str">
            <v>-</v>
          </cell>
          <cell r="BE161" t="str">
            <v>-</v>
          </cell>
          <cell r="BI161" t="str">
            <v>-</v>
          </cell>
          <cell r="BJ161" t="str">
            <v>-</v>
          </cell>
        </row>
        <row r="162">
          <cell r="A162">
            <v>128</v>
          </cell>
          <cell r="AH162" t="str">
            <v>-</v>
          </cell>
          <cell r="AJ162">
            <v>0</v>
          </cell>
          <cell r="AL162">
            <v>1798.7412432869548</v>
          </cell>
          <cell r="AO162" t="str">
            <v>-</v>
          </cell>
          <cell r="AQ162" t="str">
            <v>-</v>
          </cell>
          <cell r="AS162" t="str">
            <v>-</v>
          </cell>
          <cell r="AU162" t="str">
            <v>-</v>
          </cell>
          <cell r="AW162" t="str">
            <v>-</v>
          </cell>
          <cell r="AY162" t="str">
            <v>-</v>
          </cell>
          <cell r="AZ162" t="str">
            <v>-</v>
          </cell>
          <cell r="BA162">
            <v>70.796503874367801</v>
          </cell>
          <cell r="BC162" t="str">
            <v>-</v>
          </cell>
          <cell r="BE162" t="str">
            <v>-</v>
          </cell>
          <cell r="BI162" t="str">
            <v>-</v>
          </cell>
          <cell r="BJ162" t="str">
            <v>-</v>
          </cell>
        </row>
        <row r="163">
          <cell r="A163">
            <v>181</v>
          </cell>
          <cell r="AH163" t="str">
            <v>-</v>
          </cell>
          <cell r="AJ163">
            <v>0</v>
          </cell>
          <cell r="AL163">
            <v>4316.4301470050468</v>
          </cell>
          <cell r="AO163" t="str">
            <v>-</v>
          </cell>
          <cell r="AQ163" t="str">
            <v>-</v>
          </cell>
          <cell r="AS163" t="str">
            <v>-</v>
          </cell>
          <cell r="AU163" t="str">
            <v>-</v>
          </cell>
          <cell r="AW163" t="str">
            <v>-</v>
          </cell>
          <cell r="AY163" t="str">
            <v>-</v>
          </cell>
          <cell r="AZ163" t="str">
            <v>-</v>
          </cell>
          <cell r="BA163">
            <v>285.34824335420501</v>
          </cell>
          <cell r="BC163" t="str">
            <v>-</v>
          </cell>
          <cell r="BE163" t="str">
            <v>-</v>
          </cell>
          <cell r="BI163" t="str">
            <v>-</v>
          </cell>
          <cell r="BJ163" t="str">
            <v>-</v>
          </cell>
        </row>
        <row r="164">
          <cell r="A164">
            <v>119</v>
          </cell>
          <cell r="AH164" t="str">
            <v>-</v>
          </cell>
          <cell r="AJ164">
            <v>0</v>
          </cell>
          <cell r="AL164">
            <v>2816.5212822525255</v>
          </cell>
          <cell r="AO164" t="str">
            <v>-</v>
          </cell>
          <cell r="AQ164" t="str">
            <v>-</v>
          </cell>
          <cell r="AS164" t="str">
            <v>-</v>
          </cell>
          <cell r="AU164" t="str">
            <v>-</v>
          </cell>
          <cell r="AW164" t="str">
            <v>-</v>
          </cell>
          <cell r="AY164" t="str">
            <v>-</v>
          </cell>
          <cell r="AZ164" t="str">
            <v>-</v>
          </cell>
          <cell r="BA164">
            <v>20.587678280822001</v>
          </cell>
          <cell r="BC164" t="str">
            <v>-</v>
          </cell>
          <cell r="BE164" t="str">
            <v>-</v>
          </cell>
          <cell r="BI164" t="str">
            <v>-</v>
          </cell>
          <cell r="BJ164" t="str">
            <v>-</v>
          </cell>
        </row>
        <row r="165">
          <cell r="A165">
            <v>128</v>
          </cell>
          <cell r="AH165" t="str">
            <v>-</v>
          </cell>
          <cell r="AJ165">
            <v>223.81177251869605</v>
          </cell>
          <cell r="AL165">
            <v>1502.2947151041237</v>
          </cell>
          <cell r="AO165" t="str">
            <v>-</v>
          </cell>
          <cell r="AQ165" t="str">
            <v>-</v>
          </cell>
          <cell r="AS165" t="str">
            <v>-</v>
          </cell>
          <cell r="AU165" t="str">
            <v>-</v>
          </cell>
          <cell r="AW165" t="str">
            <v>-</v>
          </cell>
          <cell r="AY165" t="str">
            <v>-</v>
          </cell>
          <cell r="AZ165" t="str">
            <v>-</v>
          </cell>
          <cell r="BA165">
            <v>75.813470982300601</v>
          </cell>
          <cell r="BC165" t="str">
            <v>-</v>
          </cell>
          <cell r="BE165" t="str">
            <v>-</v>
          </cell>
          <cell r="BI165" t="str">
            <v>-</v>
          </cell>
          <cell r="BJ165" t="str">
            <v>-</v>
          </cell>
        </row>
        <row r="166">
          <cell r="A166">
            <v>5</v>
          </cell>
          <cell r="AH166" t="str">
            <v>-</v>
          </cell>
          <cell r="AJ166">
            <v>8180.1666666666697</v>
          </cell>
          <cell r="AL166">
            <v>100.633333333333</v>
          </cell>
          <cell r="AO166" t="str">
            <v>-</v>
          </cell>
          <cell r="AQ166" t="str">
            <v>-</v>
          </cell>
          <cell r="AS166" t="str">
            <v>-</v>
          </cell>
          <cell r="AU166" t="str">
            <v>-</v>
          </cell>
          <cell r="AW166" t="str">
            <v>-</v>
          </cell>
          <cell r="AY166" t="str">
            <v>-</v>
          </cell>
          <cell r="AZ166" t="str">
            <v>-</v>
          </cell>
          <cell r="BA166">
            <v>6.3</v>
          </cell>
          <cell r="BC166" t="str">
            <v>-</v>
          </cell>
          <cell r="BE166" t="str">
            <v>-</v>
          </cell>
          <cell r="BI166" t="str">
            <v>-</v>
          </cell>
          <cell r="BJ166" t="str">
            <v>-</v>
          </cell>
        </row>
        <row r="167">
          <cell r="A167">
            <v>24</v>
          </cell>
          <cell r="AH167">
            <v>0.42</v>
          </cell>
          <cell r="AJ167">
            <v>8284.0166666666701</v>
          </cell>
          <cell r="AL167">
            <v>1.6666666666666701</v>
          </cell>
          <cell r="AO167" t="str">
            <v>-</v>
          </cell>
          <cell r="AQ167" t="str">
            <v>-</v>
          </cell>
          <cell r="AS167" t="str">
            <v>-</v>
          </cell>
          <cell r="AU167" t="str">
            <v>-</v>
          </cell>
          <cell r="AW167" t="str">
            <v>-</v>
          </cell>
          <cell r="AY167" t="str">
            <v>-</v>
          </cell>
          <cell r="AZ167">
            <v>0.33806027187209892</v>
          </cell>
          <cell r="BA167">
            <v>0.419915516925782</v>
          </cell>
          <cell r="BC167">
            <v>8.1462963007650404E-3</v>
          </cell>
          <cell r="BE167">
            <v>1</v>
          </cell>
          <cell r="BI167">
            <v>0.33446806689808684</v>
          </cell>
          <cell r="BJ167">
            <v>0.20240291381881331</v>
          </cell>
        </row>
        <row r="168">
          <cell r="A168">
            <v>311</v>
          </cell>
          <cell r="AH168">
            <v>1.2</v>
          </cell>
          <cell r="AJ168">
            <v>8289.6666666666697</v>
          </cell>
          <cell r="AL168">
            <v>0</v>
          </cell>
          <cell r="AO168" t="str">
            <v>-</v>
          </cell>
          <cell r="AQ168" t="str">
            <v>-</v>
          </cell>
          <cell r="AS168" t="str">
            <v>-</v>
          </cell>
          <cell r="AU168" t="str">
            <v>-</v>
          </cell>
          <cell r="AW168" t="str">
            <v>-</v>
          </cell>
          <cell r="AY168" t="str">
            <v>-</v>
          </cell>
          <cell r="AZ168">
            <v>1.1849891490945483</v>
          </cell>
          <cell r="BA168">
            <v>1.2</v>
          </cell>
          <cell r="BC168">
            <v>6.4250134484073601E-2</v>
          </cell>
          <cell r="BE168">
            <v>1</v>
          </cell>
          <cell r="BI168">
            <v>1.1088534369030556</v>
          </cell>
          <cell r="BJ168">
            <v>0.67102120901595663</v>
          </cell>
        </row>
        <row r="169">
          <cell r="A169">
            <v>242</v>
          </cell>
          <cell r="AH169" t="str">
            <v>-</v>
          </cell>
          <cell r="AJ169">
            <v>8279.6333333333296</v>
          </cell>
          <cell r="AL169">
            <v>16.899999999999999</v>
          </cell>
          <cell r="AO169" t="str">
            <v>-</v>
          </cell>
          <cell r="AQ169" t="str">
            <v>-</v>
          </cell>
          <cell r="AS169" t="str">
            <v>-</v>
          </cell>
          <cell r="AU169" t="str">
            <v>-</v>
          </cell>
          <cell r="AW169" t="str">
            <v>-</v>
          </cell>
          <cell r="AY169" t="str">
            <v>-</v>
          </cell>
          <cell r="AZ169" t="str">
            <v>-</v>
          </cell>
          <cell r="BA169">
            <v>3.1975700694265901</v>
          </cell>
          <cell r="BC169" t="str">
            <v>-</v>
          </cell>
          <cell r="BE169" t="str">
            <v>-</v>
          </cell>
          <cell r="BI169" t="str">
            <v>-</v>
          </cell>
          <cell r="BJ169" t="str">
            <v>-</v>
          </cell>
        </row>
        <row r="170">
          <cell r="A170">
            <v>16</v>
          </cell>
          <cell r="AH170">
            <v>5.5</v>
          </cell>
          <cell r="AJ170">
            <v>8298.5666666666693</v>
          </cell>
          <cell r="AL170">
            <v>0</v>
          </cell>
          <cell r="AO170" t="str">
            <v>-</v>
          </cell>
          <cell r="AQ170" t="str">
            <v>-</v>
          </cell>
          <cell r="AS170" t="str">
            <v>-</v>
          </cell>
          <cell r="AU170" t="str">
            <v>-</v>
          </cell>
          <cell r="AW170" t="str">
            <v>-</v>
          </cell>
          <cell r="AY170" t="str">
            <v>-</v>
          </cell>
          <cell r="AZ170">
            <v>4.2376949200036691</v>
          </cell>
          <cell r="BA170">
            <v>5.5</v>
          </cell>
          <cell r="BC170">
            <v>4.4770594495501803E-2</v>
          </cell>
          <cell r="BE170">
            <v>1</v>
          </cell>
          <cell r="BI170">
            <v>4.0277309451488161</v>
          </cell>
          <cell r="BJ170">
            <v>2.5883929096172524</v>
          </cell>
        </row>
        <row r="171">
          <cell r="A171">
            <v>165</v>
          </cell>
          <cell r="AH171" t="str">
            <v>-</v>
          </cell>
          <cell r="AJ171">
            <v>4056.125</v>
          </cell>
          <cell r="AL171">
            <v>97.275000000000006</v>
          </cell>
          <cell r="AO171" t="str">
            <v>-</v>
          </cell>
          <cell r="AQ171" t="str">
            <v>-</v>
          </cell>
          <cell r="AS171" t="str">
            <v>-</v>
          </cell>
          <cell r="AU171" t="str">
            <v>-</v>
          </cell>
          <cell r="AW171" t="str">
            <v>-</v>
          </cell>
          <cell r="AY171" t="str">
            <v>-</v>
          </cell>
          <cell r="AZ171" t="str">
            <v>-</v>
          </cell>
          <cell r="BA171">
            <v>42.487891446365197</v>
          </cell>
          <cell r="BC171" t="str">
            <v>-</v>
          </cell>
          <cell r="BE171" t="str">
            <v>-</v>
          </cell>
          <cell r="BI171" t="str">
            <v>-</v>
          </cell>
          <cell r="BJ171" t="str">
            <v>-</v>
          </cell>
        </row>
        <row r="172">
          <cell r="A172">
            <v>410</v>
          </cell>
          <cell r="AH172">
            <v>2.5099999999999998</v>
          </cell>
          <cell r="AJ172">
            <v>8307.3833333333296</v>
          </cell>
          <cell r="AL172">
            <v>0</v>
          </cell>
          <cell r="AO172" t="str">
            <v>-</v>
          </cell>
          <cell r="AQ172" t="str">
            <v>-</v>
          </cell>
          <cell r="AS172" t="str">
            <v>-</v>
          </cell>
          <cell r="AU172" t="str">
            <v>-</v>
          </cell>
          <cell r="AW172" t="str">
            <v>-</v>
          </cell>
          <cell r="AY172" t="str">
            <v>-</v>
          </cell>
          <cell r="AZ172">
            <v>0.75289897260273964</v>
          </cell>
          <cell r="BA172">
            <v>2.5099999999999998</v>
          </cell>
          <cell r="BC172">
            <v>5.11212975148347E-3</v>
          </cell>
          <cell r="BE172">
            <v>0.99523186095931993</v>
          </cell>
          <cell r="BI172">
            <v>0.74173762812174249</v>
          </cell>
          <cell r="BJ172">
            <v>0.47667245989682172</v>
          </cell>
        </row>
        <row r="173">
          <cell r="A173">
            <v>94</v>
          </cell>
          <cell r="AH173" t="str">
            <v>-</v>
          </cell>
          <cell r="AJ173">
            <v>7.7916666666666501</v>
          </cell>
          <cell r="AL173">
            <v>4146.008333333335</v>
          </cell>
          <cell r="AO173" t="str">
            <v>-</v>
          </cell>
          <cell r="AQ173" t="str">
            <v>-</v>
          </cell>
          <cell r="AS173" t="str">
            <v>-</v>
          </cell>
          <cell r="AU173" t="str">
            <v>-</v>
          </cell>
          <cell r="AW173" t="str">
            <v>-</v>
          </cell>
          <cell r="AY173" t="str">
            <v>-</v>
          </cell>
          <cell r="AZ173" t="str">
            <v>-</v>
          </cell>
          <cell r="BA173">
            <v>45.933220785786503</v>
          </cell>
          <cell r="BC173" t="str">
            <v>-</v>
          </cell>
          <cell r="BE173" t="str">
            <v>-</v>
          </cell>
          <cell r="BI173" t="str">
            <v>-</v>
          </cell>
          <cell r="BJ173" t="str">
            <v>-</v>
          </cell>
        </row>
        <row r="174">
          <cell r="A174">
            <v>192</v>
          </cell>
          <cell r="AH174" t="str">
            <v>-</v>
          </cell>
          <cell r="AJ174">
            <v>4133.1149615403956</v>
          </cell>
          <cell r="AL174">
            <v>9.2078025237544789</v>
          </cell>
          <cell r="AO174" t="str">
            <v>-</v>
          </cell>
          <cell r="AQ174" t="str">
            <v>-</v>
          </cell>
          <cell r="AS174" t="str">
            <v>-</v>
          </cell>
          <cell r="AU174" t="str">
            <v>-</v>
          </cell>
          <cell r="AW174" t="str">
            <v>-</v>
          </cell>
          <cell r="AY174" t="str">
            <v>-</v>
          </cell>
          <cell r="AZ174" t="str">
            <v>-</v>
          </cell>
          <cell r="BA174">
            <v>9.9054049436561193</v>
          </cell>
          <cell r="BC174" t="str">
            <v>-</v>
          </cell>
          <cell r="BE174" t="str">
            <v>-</v>
          </cell>
          <cell r="BI174" t="str">
            <v>-</v>
          </cell>
          <cell r="BJ174" t="str">
            <v>-</v>
          </cell>
        </row>
        <row r="175">
          <cell r="A175">
            <v>165</v>
          </cell>
          <cell r="AH175" t="str">
            <v>-</v>
          </cell>
          <cell r="AJ175">
            <v>4051.2833333333351</v>
          </cell>
          <cell r="AL175">
            <v>103.65833333333352</v>
          </cell>
          <cell r="AO175" t="str">
            <v>-</v>
          </cell>
          <cell r="AQ175" t="str">
            <v>-</v>
          </cell>
          <cell r="AS175" t="str">
            <v>-</v>
          </cell>
          <cell r="AU175" t="str">
            <v>-</v>
          </cell>
          <cell r="AW175" t="str">
            <v>-</v>
          </cell>
          <cell r="AY175" t="str">
            <v>-</v>
          </cell>
          <cell r="AZ175" t="str">
            <v>-</v>
          </cell>
          <cell r="BA175">
            <v>42.489992839851404</v>
          </cell>
          <cell r="BC175" t="str">
            <v>-</v>
          </cell>
          <cell r="BE175" t="str">
            <v>-</v>
          </cell>
          <cell r="BI175" t="str">
            <v>-</v>
          </cell>
          <cell r="BJ175" t="str">
            <v>-</v>
          </cell>
        </row>
        <row r="176">
          <cell r="A176">
            <v>216</v>
          </cell>
          <cell r="AH176" t="str">
            <v>-</v>
          </cell>
          <cell r="AJ176">
            <v>8.1333333333333506</v>
          </cell>
          <cell r="AL176">
            <v>4150.6499999999996</v>
          </cell>
          <cell r="AO176" t="str">
            <v>-</v>
          </cell>
          <cell r="AQ176" t="str">
            <v>-</v>
          </cell>
          <cell r="AS176" t="str">
            <v>-</v>
          </cell>
          <cell r="AU176" t="str">
            <v>-</v>
          </cell>
          <cell r="AW176" t="str">
            <v>-</v>
          </cell>
          <cell r="AY176" t="str">
            <v>-</v>
          </cell>
          <cell r="AZ176" t="str">
            <v>-</v>
          </cell>
          <cell r="BA176">
            <v>55.982226372296402</v>
          </cell>
          <cell r="BC176" t="str">
            <v>-</v>
          </cell>
          <cell r="BE176" t="str">
            <v>-</v>
          </cell>
          <cell r="BI176" t="str">
            <v>-</v>
          </cell>
          <cell r="BJ176" t="str">
            <v>-</v>
          </cell>
        </row>
        <row r="177">
          <cell r="A177">
            <v>193</v>
          </cell>
          <cell r="AH177" t="str">
            <v>-</v>
          </cell>
          <cell r="AJ177">
            <v>2525.6704000000018</v>
          </cell>
          <cell r="AL177">
            <v>1866.620800000002</v>
          </cell>
          <cell r="AO177" t="str">
            <v>-</v>
          </cell>
          <cell r="AQ177" t="str">
            <v>-</v>
          </cell>
          <cell r="AS177" t="str">
            <v>-</v>
          </cell>
          <cell r="AU177" t="str">
            <v>-</v>
          </cell>
          <cell r="AW177" t="str">
            <v>-</v>
          </cell>
          <cell r="AY177" t="str">
            <v>-</v>
          </cell>
          <cell r="AZ177" t="str">
            <v>-</v>
          </cell>
          <cell r="BA177">
            <v>1.31962508314567</v>
          </cell>
          <cell r="BC177" t="str">
            <v>-</v>
          </cell>
          <cell r="BE177" t="str">
            <v>-</v>
          </cell>
          <cell r="BI177" t="str">
            <v>-</v>
          </cell>
          <cell r="BJ177" t="str">
            <v>-</v>
          </cell>
        </row>
        <row r="178">
          <cell r="A178">
            <v>159</v>
          </cell>
          <cell r="AH178" t="str">
            <v>-</v>
          </cell>
          <cell r="AJ178">
            <v>0</v>
          </cell>
          <cell r="AL178">
            <v>3439.066150357994</v>
          </cell>
          <cell r="AO178" t="str">
            <v>-</v>
          </cell>
          <cell r="AQ178" t="str">
            <v>-</v>
          </cell>
          <cell r="AS178" t="str">
            <v>-</v>
          </cell>
          <cell r="AU178" t="str">
            <v>-</v>
          </cell>
          <cell r="AW178" t="str">
            <v>-</v>
          </cell>
          <cell r="AY178" t="str">
            <v>-</v>
          </cell>
          <cell r="AZ178" t="str">
            <v>-</v>
          </cell>
          <cell r="BA178">
            <v>13.248228946667499</v>
          </cell>
          <cell r="BC178" t="str">
            <v>-</v>
          </cell>
          <cell r="BE178" t="str">
            <v>-</v>
          </cell>
          <cell r="BI178" t="str">
            <v>-</v>
          </cell>
          <cell r="BJ178" t="str">
            <v>-</v>
          </cell>
        </row>
        <row r="179">
          <cell r="A179">
            <v>264</v>
          </cell>
          <cell r="AH179" t="str">
            <v>-</v>
          </cell>
          <cell r="AJ179">
            <v>1852.6907710520913</v>
          </cell>
          <cell r="AL179">
            <v>1709.5813135680448</v>
          </cell>
          <cell r="AO179" t="str">
            <v>-</v>
          </cell>
          <cell r="AQ179" t="str">
            <v>-</v>
          </cell>
          <cell r="AS179" t="str">
            <v>-</v>
          </cell>
          <cell r="AU179" t="str">
            <v>-</v>
          </cell>
          <cell r="AW179" t="str">
            <v>-</v>
          </cell>
          <cell r="AY179" t="str">
            <v>-</v>
          </cell>
          <cell r="AZ179" t="str">
            <v>-</v>
          </cell>
          <cell r="BA179">
            <v>138.58000000000001</v>
          </cell>
          <cell r="BC179" t="str">
            <v>-</v>
          </cell>
          <cell r="BE179" t="str">
            <v>-</v>
          </cell>
          <cell r="BI179" t="str">
            <v>-</v>
          </cell>
          <cell r="BJ179" t="str">
            <v>-</v>
          </cell>
        </row>
        <row r="180">
          <cell r="A180">
            <v>193</v>
          </cell>
          <cell r="AH180" t="str">
            <v>-</v>
          </cell>
          <cell r="AJ180">
            <v>2523.4351999999985</v>
          </cell>
          <cell r="AL180">
            <v>1872.8688000000002</v>
          </cell>
          <cell r="AO180" t="str">
            <v>-</v>
          </cell>
          <cell r="AQ180" t="str">
            <v>-</v>
          </cell>
          <cell r="AS180" t="str">
            <v>-</v>
          </cell>
          <cell r="AU180" t="str">
            <v>-</v>
          </cell>
          <cell r="AW180" t="str">
            <v>-</v>
          </cell>
          <cell r="AY180" t="str">
            <v>-</v>
          </cell>
          <cell r="AZ180" t="str">
            <v>-</v>
          </cell>
          <cell r="BA180">
            <v>1.31961221425998</v>
          </cell>
          <cell r="BC180" t="str">
            <v>-</v>
          </cell>
          <cell r="BE180" t="str">
            <v>-</v>
          </cell>
          <cell r="BI180" t="str">
            <v>-</v>
          </cell>
          <cell r="BJ180" t="str">
            <v>-</v>
          </cell>
        </row>
        <row r="181">
          <cell r="A181">
            <v>270</v>
          </cell>
          <cell r="AH181">
            <v>2.047803358378872</v>
          </cell>
          <cell r="AJ181">
            <v>4344.7743704811737</v>
          </cell>
          <cell r="AL181">
            <v>3760.2605335327821</v>
          </cell>
          <cell r="AO181" t="str">
            <v>-</v>
          </cell>
          <cell r="AQ181" t="str">
            <v>-</v>
          </cell>
          <cell r="AS181" t="str">
            <v>-</v>
          </cell>
          <cell r="AU181" t="str">
            <v>-</v>
          </cell>
          <cell r="AW181" t="str">
            <v>-</v>
          </cell>
          <cell r="AY181" t="str">
            <v>-</v>
          </cell>
          <cell r="AZ181">
            <v>1.9965395496887901</v>
          </cell>
          <cell r="BA181">
            <v>1.9965395496887901</v>
          </cell>
          <cell r="BC181">
            <v>1.6215227414503128E-2</v>
          </cell>
          <cell r="BE181">
            <v>0.95832530100511359</v>
          </cell>
          <cell r="BI181">
            <v>1.9320799715499712</v>
          </cell>
          <cell r="BJ181">
            <v>1.2416375788946035</v>
          </cell>
        </row>
        <row r="182">
          <cell r="A182">
            <v>257</v>
          </cell>
          <cell r="AH182">
            <v>1.01658412474</v>
          </cell>
          <cell r="AJ182">
            <v>8161.266666666671</v>
          </cell>
          <cell r="AL182">
            <v>182.48333333333301</v>
          </cell>
          <cell r="AO182" t="str">
            <v>-</v>
          </cell>
          <cell r="AQ182" t="str">
            <v>-</v>
          </cell>
          <cell r="AS182" t="str">
            <v>-</v>
          </cell>
          <cell r="AU182" t="str">
            <v>-</v>
          </cell>
          <cell r="AW182" t="str">
            <v>-</v>
          </cell>
          <cell r="AY182" t="str">
            <v>-</v>
          </cell>
          <cell r="AZ182">
            <v>0.37083333333333324</v>
          </cell>
          <cell r="BA182">
            <v>1.01236605223471</v>
          </cell>
          <cell r="BC182">
            <v>1.8711775690340202E-2</v>
          </cell>
          <cell r="BE182">
            <v>0.99900956284152997</v>
          </cell>
          <cell r="BI182">
            <v>0.3600222305253562</v>
          </cell>
          <cell r="BJ182">
            <v>0.21786698256035342</v>
          </cell>
        </row>
        <row r="183">
          <cell r="A183">
            <v>328</v>
          </cell>
          <cell r="AH183" t="str">
            <v>-</v>
          </cell>
          <cell r="AJ183">
            <v>2877.487999999998</v>
          </cell>
          <cell r="AL183">
            <v>1378.4620000000016</v>
          </cell>
          <cell r="AO183" t="str">
            <v>-</v>
          </cell>
          <cell r="AQ183" t="str">
            <v>-</v>
          </cell>
          <cell r="AS183" t="str">
            <v>-</v>
          </cell>
          <cell r="AU183" t="str">
            <v>-</v>
          </cell>
          <cell r="AW183" t="str">
            <v>-</v>
          </cell>
          <cell r="AY183" t="str">
            <v>-</v>
          </cell>
          <cell r="AZ183" t="str">
            <v>-</v>
          </cell>
          <cell r="BA183">
            <v>9.9971221449970002</v>
          </cell>
          <cell r="BC183" t="str">
            <v>-</v>
          </cell>
          <cell r="BE183" t="str">
            <v>-</v>
          </cell>
          <cell r="BI183" t="str">
            <v>-</v>
          </cell>
          <cell r="BJ183" t="str">
            <v>-</v>
          </cell>
        </row>
        <row r="184">
          <cell r="A184">
            <v>262</v>
          </cell>
          <cell r="AH184">
            <v>1.919</v>
          </cell>
          <cell r="AJ184">
            <v>8320.3333333333303</v>
          </cell>
          <cell r="AL184">
            <v>30.283333333333299</v>
          </cell>
          <cell r="AO184" t="str">
            <v>-</v>
          </cell>
          <cell r="AQ184" t="str">
            <v>-</v>
          </cell>
          <cell r="AS184" t="str">
            <v>-</v>
          </cell>
          <cell r="AU184" t="str">
            <v>-</v>
          </cell>
          <cell r="AW184" t="str">
            <v>-</v>
          </cell>
          <cell r="AY184" t="str">
            <v>-</v>
          </cell>
          <cell r="AZ184">
            <v>0.47893368851124274</v>
          </cell>
          <cell r="BA184">
            <v>1.91602991395845</v>
          </cell>
          <cell r="BC184">
            <v>6.16881867407457E-2</v>
          </cell>
          <cell r="BE184">
            <v>0.96870636004857302</v>
          </cell>
          <cell r="BI184">
            <v>0.43280122435294166</v>
          </cell>
          <cell r="BJ184">
            <v>0.27813665700240281</v>
          </cell>
        </row>
        <row r="185">
          <cell r="A185">
            <v>292</v>
          </cell>
          <cell r="AH185" t="str">
            <v>-</v>
          </cell>
          <cell r="AJ185">
            <v>3651.9833333333349</v>
          </cell>
          <cell r="AL185">
            <v>527.46666666666499</v>
          </cell>
          <cell r="AO185" t="str">
            <v>-</v>
          </cell>
          <cell r="AQ185" t="str">
            <v>-</v>
          </cell>
          <cell r="AS185" t="str">
            <v>-</v>
          </cell>
          <cell r="AU185" t="str">
            <v>-</v>
          </cell>
          <cell r="AW185" t="str">
            <v>-</v>
          </cell>
          <cell r="AY185" t="str">
            <v>-</v>
          </cell>
          <cell r="AZ185" t="str">
            <v>-</v>
          </cell>
          <cell r="BA185">
            <v>17.186590739610899</v>
          </cell>
          <cell r="BC185" t="str">
            <v>-</v>
          </cell>
          <cell r="BE185" t="str">
            <v>-</v>
          </cell>
          <cell r="BI185" t="str">
            <v>-</v>
          </cell>
          <cell r="BJ185" t="str">
            <v>-</v>
          </cell>
        </row>
        <row r="186">
          <cell r="A186">
            <v>159</v>
          </cell>
          <cell r="AH186" t="str">
            <v>-</v>
          </cell>
          <cell r="AJ186">
            <v>0</v>
          </cell>
          <cell r="AL186">
            <v>3440.0707116048766</v>
          </cell>
          <cell r="AO186" t="str">
            <v>-</v>
          </cell>
          <cell r="AQ186" t="str">
            <v>-</v>
          </cell>
          <cell r="AS186" t="str">
            <v>-</v>
          </cell>
          <cell r="AU186" t="str">
            <v>-</v>
          </cell>
          <cell r="AW186" t="str">
            <v>-</v>
          </cell>
          <cell r="AY186" t="str">
            <v>-</v>
          </cell>
          <cell r="AZ186" t="str">
            <v>-</v>
          </cell>
          <cell r="BA186">
            <v>13.207272971281199</v>
          </cell>
          <cell r="BC186" t="str">
            <v>-</v>
          </cell>
          <cell r="BE186" t="str">
            <v>-</v>
          </cell>
          <cell r="BI186" t="str">
            <v>-</v>
          </cell>
          <cell r="BJ186" t="str">
            <v>-</v>
          </cell>
        </row>
        <row r="187">
          <cell r="A187">
            <v>303</v>
          </cell>
          <cell r="AH187">
            <v>2.2000000000000002</v>
          </cell>
          <cell r="AJ187">
            <v>8373.9833333333299</v>
          </cell>
          <cell r="AL187">
            <v>0</v>
          </cell>
          <cell r="AO187" t="str">
            <v>-</v>
          </cell>
          <cell r="AQ187" t="str">
            <v>-</v>
          </cell>
          <cell r="AS187" t="str">
            <v>-</v>
          </cell>
          <cell r="AU187" t="str">
            <v>-</v>
          </cell>
          <cell r="AW187" t="str">
            <v>-</v>
          </cell>
          <cell r="AY187" t="str">
            <v>-</v>
          </cell>
          <cell r="AZ187">
            <v>0.33932246575342456</v>
          </cell>
          <cell r="BA187">
            <v>2.2000000000000002</v>
          </cell>
          <cell r="BC187">
            <v>3.80699984293347E-2</v>
          </cell>
          <cell r="BE187">
            <v>1</v>
          </cell>
          <cell r="BI187">
            <v>0.32358106143602333</v>
          </cell>
          <cell r="BJ187">
            <v>0.20794708894749211</v>
          </cell>
        </row>
        <row r="188">
          <cell r="A188">
            <v>323</v>
          </cell>
          <cell r="AH188" t="str">
            <v>-</v>
          </cell>
          <cell r="AJ188">
            <v>4607.8754090909097</v>
          </cell>
          <cell r="AL188">
            <v>32.62671969696968</v>
          </cell>
          <cell r="AO188" t="str">
            <v>-</v>
          </cell>
          <cell r="AQ188" t="str">
            <v>-</v>
          </cell>
          <cell r="AS188" t="str">
            <v>-</v>
          </cell>
          <cell r="AU188" t="str">
            <v>-</v>
          </cell>
          <cell r="AW188" t="str">
            <v>-</v>
          </cell>
          <cell r="AY188" t="str">
            <v>-</v>
          </cell>
          <cell r="AZ188" t="str">
            <v>-</v>
          </cell>
          <cell r="BA188">
            <v>10.965852974831799</v>
          </cell>
          <cell r="BC188" t="str">
            <v>-</v>
          </cell>
          <cell r="BE188" t="str">
            <v>-</v>
          </cell>
          <cell r="BI188" t="str">
            <v>-</v>
          </cell>
          <cell r="BJ188" t="str">
            <v>-</v>
          </cell>
        </row>
        <row r="189">
          <cell r="A189">
            <v>263</v>
          </cell>
          <cell r="AH189" t="str">
            <v>-</v>
          </cell>
          <cell r="AJ189">
            <v>4074.4</v>
          </cell>
          <cell r="AL189">
            <v>114.65</v>
          </cell>
          <cell r="AO189" t="str">
            <v>-</v>
          </cell>
          <cell r="AQ189" t="str">
            <v>-</v>
          </cell>
          <cell r="AS189" t="str">
            <v>-</v>
          </cell>
          <cell r="AU189" t="str">
            <v>-</v>
          </cell>
          <cell r="AW189" t="str">
            <v>-</v>
          </cell>
          <cell r="AY189" t="str">
            <v>-</v>
          </cell>
          <cell r="AZ189" t="str">
            <v>-</v>
          </cell>
          <cell r="BA189">
            <v>12.5286041385676</v>
          </cell>
          <cell r="BC189" t="str">
            <v>-</v>
          </cell>
          <cell r="BE189" t="str">
            <v>-</v>
          </cell>
          <cell r="BI189" t="str">
            <v>-</v>
          </cell>
          <cell r="BJ189" t="str">
            <v>-</v>
          </cell>
        </row>
        <row r="190">
          <cell r="A190">
            <v>101</v>
          </cell>
          <cell r="AH190" t="str">
            <v>-</v>
          </cell>
          <cell r="AJ190">
            <v>1814.4</v>
          </cell>
          <cell r="AL190">
            <v>2377.9583333333348</v>
          </cell>
          <cell r="AO190" t="str">
            <v>-</v>
          </cell>
          <cell r="AQ190" t="str">
            <v>-</v>
          </cell>
          <cell r="AS190" t="str">
            <v>-</v>
          </cell>
          <cell r="AU190" t="str">
            <v>-</v>
          </cell>
          <cell r="AW190" t="str">
            <v>-</v>
          </cell>
          <cell r="AY190" t="str">
            <v>-</v>
          </cell>
          <cell r="AZ190" t="str">
            <v>-</v>
          </cell>
          <cell r="BA190">
            <v>86.724152873382707</v>
          </cell>
          <cell r="BC190" t="str">
            <v>-</v>
          </cell>
          <cell r="BE190" t="str">
            <v>-</v>
          </cell>
          <cell r="BI190" t="str">
            <v>-</v>
          </cell>
          <cell r="BJ190" t="str">
            <v>-</v>
          </cell>
        </row>
        <row r="191">
          <cell r="A191">
            <v>91</v>
          </cell>
          <cell r="AH191" t="str">
            <v>-</v>
          </cell>
          <cell r="AJ191">
            <v>0</v>
          </cell>
          <cell r="AL191">
            <v>4192.758333333335</v>
          </cell>
          <cell r="AO191" t="str">
            <v>-</v>
          </cell>
          <cell r="AQ191" t="str">
            <v>-</v>
          </cell>
          <cell r="AS191" t="str">
            <v>-</v>
          </cell>
          <cell r="AU191" t="str">
            <v>-</v>
          </cell>
          <cell r="AW191" t="str">
            <v>-</v>
          </cell>
          <cell r="AY191" t="str">
            <v>-</v>
          </cell>
          <cell r="AZ191" t="str">
            <v>-</v>
          </cell>
          <cell r="BA191">
            <v>9.6999807207267992</v>
          </cell>
          <cell r="BC191" t="str">
            <v>-</v>
          </cell>
          <cell r="BE191" t="str">
            <v>-</v>
          </cell>
          <cell r="BI191" t="str">
            <v>-</v>
          </cell>
          <cell r="BJ191" t="str">
            <v>-</v>
          </cell>
        </row>
        <row r="192">
          <cell r="A192">
            <v>324</v>
          </cell>
          <cell r="AH192" t="str">
            <v>-</v>
          </cell>
          <cell r="AJ192">
            <v>4569.4590235507276</v>
          </cell>
          <cell r="AL192">
            <v>36.661711956521742</v>
          </cell>
          <cell r="AO192" t="str">
            <v>-</v>
          </cell>
          <cell r="AQ192" t="str">
            <v>-</v>
          </cell>
          <cell r="AS192" t="str">
            <v>-</v>
          </cell>
          <cell r="AU192" t="str">
            <v>-</v>
          </cell>
          <cell r="AW192" t="str">
            <v>-</v>
          </cell>
          <cell r="AY192" t="str">
            <v>-</v>
          </cell>
          <cell r="AZ192" t="str">
            <v>-</v>
          </cell>
          <cell r="BA192">
            <v>5.0509761040736798</v>
          </cell>
          <cell r="BC192" t="str">
            <v>-</v>
          </cell>
          <cell r="BE192" t="str">
            <v>-</v>
          </cell>
          <cell r="BI192" t="str">
            <v>-</v>
          </cell>
          <cell r="BJ192" t="str">
            <v>-</v>
          </cell>
        </row>
        <row r="193">
          <cell r="A193">
            <v>323</v>
          </cell>
          <cell r="AH193" t="str">
            <v>-</v>
          </cell>
          <cell r="AJ193">
            <v>4615.5033939393961</v>
          </cell>
          <cell r="AL193">
            <v>32.811416666666688</v>
          </cell>
          <cell r="AO193" t="str">
            <v>-</v>
          </cell>
          <cell r="AQ193" t="str">
            <v>-</v>
          </cell>
          <cell r="AS193" t="str">
            <v>-</v>
          </cell>
          <cell r="AU193" t="str">
            <v>-</v>
          </cell>
          <cell r="AW193" t="str">
            <v>-</v>
          </cell>
          <cell r="AY193" t="str">
            <v>-</v>
          </cell>
          <cell r="AZ193" t="str">
            <v>-</v>
          </cell>
          <cell r="BA193">
            <v>10.965425702053301</v>
          </cell>
          <cell r="BC193" t="str">
            <v>-</v>
          </cell>
          <cell r="BE193" t="str">
            <v>-</v>
          </cell>
          <cell r="BI193" t="str">
            <v>-</v>
          </cell>
          <cell r="BJ193" t="str">
            <v>-</v>
          </cell>
        </row>
        <row r="194">
          <cell r="A194">
            <v>181</v>
          </cell>
          <cell r="AH194" t="str">
            <v>-</v>
          </cell>
          <cell r="AJ194">
            <v>0</v>
          </cell>
          <cell r="AL194">
            <v>4405.2062449718424</v>
          </cell>
          <cell r="AO194" t="str">
            <v>-</v>
          </cell>
          <cell r="AQ194" t="str">
            <v>-</v>
          </cell>
          <cell r="AS194" t="str">
            <v>-</v>
          </cell>
          <cell r="AU194" t="str">
            <v>-</v>
          </cell>
          <cell r="AW194" t="str">
            <v>-</v>
          </cell>
          <cell r="AY194" t="str">
            <v>-</v>
          </cell>
          <cell r="AZ194" t="str">
            <v>-</v>
          </cell>
          <cell r="BA194">
            <v>286.08653559736598</v>
          </cell>
          <cell r="BC194" t="str">
            <v>-</v>
          </cell>
          <cell r="BE194" t="str">
            <v>-</v>
          </cell>
          <cell r="BI194" t="str">
            <v>-</v>
          </cell>
          <cell r="BJ194" t="str">
            <v>-</v>
          </cell>
        </row>
        <row r="195">
          <cell r="A195">
            <v>324</v>
          </cell>
          <cell r="AH195" t="str">
            <v>-</v>
          </cell>
          <cell r="AJ195">
            <v>4574.6676413043488</v>
          </cell>
          <cell r="AL195">
            <v>36.615942028985529</v>
          </cell>
          <cell r="AO195" t="str">
            <v>-</v>
          </cell>
          <cell r="AQ195" t="str">
            <v>-</v>
          </cell>
          <cell r="AS195" t="str">
            <v>-</v>
          </cell>
          <cell r="AU195" t="str">
            <v>-</v>
          </cell>
          <cell r="AW195" t="str">
            <v>-</v>
          </cell>
          <cell r="AY195" t="str">
            <v>-</v>
          </cell>
          <cell r="AZ195" t="str">
            <v>-</v>
          </cell>
          <cell r="BA195">
            <v>5.0509783700515696</v>
          </cell>
          <cell r="BC195" t="str">
            <v>-</v>
          </cell>
          <cell r="BE195" t="str">
            <v>-</v>
          </cell>
          <cell r="BI195" t="str">
            <v>-</v>
          </cell>
          <cell r="BJ195" t="str">
            <v>-</v>
          </cell>
        </row>
        <row r="196">
          <cell r="A196">
            <v>135</v>
          </cell>
          <cell r="AH196" t="str">
            <v>-</v>
          </cell>
          <cell r="AJ196">
            <v>4845.4388888888907</v>
          </cell>
          <cell r="AL196">
            <v>52.44166666666667</v>
          </cell>
          <cell r="AO196" t="str">
            <v>-</v>
          </cell>
          <cell r="AQ196" t="str">
            <v>-</v>
          </cell>
          <cell r="AS196" t="str">
            <v>-</v>
          </cell>
          <cell r="AU196" t="str">
            <v>-</v>
          </cell>
          <cell r="AW196" t="str">
            <v>-</v>
          </cell>
          <cell r="AY196" t="str">
            <v>-</v>
          </cell>
          <cell r="AZ196" t="str">
            <v>-</v>
          </cell>
          <cell r="BA196">
            <v>6.9364725218447703</v>
          </cell>
          <cell r="BC196" t="str">
            <v>-</v>
          </cell>
          <cell r="BE196" t="str">
            <v>-</v>
          </cell>
          <cell r="BI196" t="str">
            <v>-</v>
          </cell>
          <cell r="BJ196" t="str">
            <v>-</v>
          </cell>
        </row>
        <row r="197">
          <cell r="A197">
            <v>164</v>
          </cell>
          <cell r="AH197" t="str">
            <v>-</v>
          </cell>
          <cell r="AJ197">
            <v>4160.741666666665</v>
          </cell>
          <cell r="AL197">
            <v>38.766666666666659</v>
          </cell>
          <cell r="AO197" t="str">
            <v>-</v>
          </cell>
          <cell r="AQ197" t="str">
            <v>-</v>
          </cell>
          <cell r="AS197" t="str">
            <v>-</v>
          </cell>
          <cell r="AU197" t="str">
            <v>-</v>
          </cell>
          <cell r="AW197" t="str">
            <v>-</v>
          </cell>
          <cell r="AY197" t="str">
            <v>-</v>
          </cell>
          <cell r="AZ197" t="str">
            <v>-</v>
          </cell>
          <cell r="BA197">
            <v>27.474778793549198</v>
          </cell>
          <cell r="BC197" t="str">
            <v>-</v>
          </cell>
          <cell r="BE197" t="str">
            <v>-</v>
          </cell>
          <cell r="BI197" t="str">
            <v>-</v>
          </cell>
          <cell r="BJ197" t="str">
            <v>-</v>
          </cell>
        </row>
        <row r="198">
          <cell r="A198">
            <v>164</v>
          </cell>
          <cell r="AH198" t="str">
            <v>-</v>
          </cell>
          <cell r="AJ198">
            <v>4160.0749999999998</v>
          </cell>
          <cell r="AL198">
            <v>39.433333333333351</v>
          </cell>
          <cell r="AO198" t="str">
            <v>-</v>
          </cell>
          <cell r="AQ198" t="str">
            <v>-</v>
          </cell>
          <cell r="AS198" t="str">
            <v>-</v>
          </cell>
          <cell r="AU198" t="str">
            <v>-</v>
          </cell>
          <cell r="AW198" t="str">
            <v>-</v>
          </cell>
          <cell r="AY198" t="str">
            <v>-</v>
          </cell>
          <cell r="AZ198" t="str">
            <v>-</v>
          </cell>
          <cell r="BA198">
            <v>27.4782811876787</v>
          </cell>
          <cell r="BC198" t="str">
            <v>-</v>
          </cell>
          <cell r="BE198" t="str">
            <v>-</v>
          </cell>
          <cell r="BI198" t="str">
            <v>-</v>
          </cell>
          <cell r="BJ198" t="str">
            <v>-</v>
          </cell>
        </row>
        <row r="199">
          <cell r="A199">
            <v>1679</v>
          </cell>
          <cell r="AH199">
            <v>2.56</v>
          </cell>
          <cell r="AJ199">
            <v>8403</v>
          </cell>
          <cell r="AL199">
            <v>0</v>
          </cell>
          <cell r="AO199" t="str">
            <v>-</v>
          </cell>
          <cell r="AQ199" t="str">
            <v>-</v>
          </cell>
          <cell r="AS199" t="str">
            <v>-</v>
          </cell>
          <cell r="AU199" t="str">
            <v>-</v>
          </cell>
          <cell r="AW199" t="str">
            <v>-</v>
          </cell>
          <cell r="AY199" t="str">
            <v>-</v>
          </cell>
          <cell r="AZ199">
            <v>2.035534334954801</v>
          </cell>
          <cell r="BA199">
            <v>2.56</v>
          </cell>
          <cell r="BC199">
            <v>2.58765300492404E-3</v>
          </cell>
          <cell r="BE199">
            <v>1</v>
          </cell>
          <cell r="BI199">
            <v>2.0263080576134178</v>
          </cell>
          <cell r="BJ199">
            <v>1.3021925944045627</v>
          </cell>
        </row>
        <row r="200">
          <cell r="A200">
            <v>132</v>
          </cell>
          <cell r="AH200" t="str">
            <v>-</v>
          </cell>
          <cell r="AJ200">
            <v>0</v>
          </cell>
          <cell r="AL200">
            <v>8406.2000000000007</v>
          </cell>
          <cell r="AO200" t="str">
            <v>-</v>
          </cell>
          <cell r="AQ200" t="str">
            <v>-</v>
          </cell>
          <cell r="AS200" t="str">
            <v>-</v>
          </cell>
          <cell r="AU200" t="str">
            <v>-</v>
          </cell>
          <cell r="AW200" t="str">
            <v>-</v>
          </cell>
          <cell r="AY200" t="str">
            <v>-</v>
          </cell>
          <cell r="AZ200" t="str">
            <v>-</v>
          </cell>
          <cell r="BA200">
            <v>11.3038300004758</v>
          </cell>
          <cell r="BC200" t="str">
            <v>-</v>
          </cell>
          <cell r="BE200" t="str">
            <v>-</v>
          </cell>
          <cell r="BI200" t="str">
            <v>-</v>
          </cell>
          <cell r="BJ200" t="str">
            <v>-</v>
          </cell>
        </row>
        <row r="201">
          <cell r="A201">
            <v>100</v>
          </cell>
          <cell r="AH201" t="str">
            <v>-</v>
          </cell>
          <cell r="AJ201">
            <v>2494.15</v>
          </cell>
          <cell r="AL201">
            <v>1710.0333333333349</v>
          </cell>
          <cell r="AO201" t="str">
            <v>-</v>
          </cell>
          <cell r="AQ201" t="str">
            <v>-</v>
          </cell>
          <cell r="AS201" t="str">
            <v>-</v>
          </cell>
          <cell r="AU201" t="str">
            <v>-</v>
          </cell>
          <cell r="AW201" t="str">
            <v>-</v>
          </cell>
          <cell r="AY201" t="str">
            <v>-</v>
          </cell>
          <cell r="AZ201" t="str">
            <v>-</v>
          </cell>
          <cell r="BA201">
            <v>35.4</v>
          </cell>
          <cell r="BC201" t="str">
            <v>-</v>
          </cell>
          <cell r="BE201" t="str">
            <v>-</v>
          </cell>
          <cell r="BI201" t="str">
            <v>-</v>
          </cell>
          <cell r="BJ201" t="str">
            <v>-</v>
          </cell>
        </row>
        <row r="202">
          <cell r="A202">
            <v>180</v>
          </cell>
          <cell r="AH202" t="str">
            <v>-</v>
          </cell>
          <cell r="AJ202">
            <v>8093.4979712239501</v>
          </cell>
          <cell r="AL202">
            <v>1117.8843428855027</v>
          </cell>
          <cell r="AO202" t="str">
            <v>-</v>
          </cell>
          <cell r="AQ202" t="str">
            <v>-</v>
          </cell>
          <cell r="AS202" t="str">
            <v>-</v>
          </cell>
          <cell r="AU202" t="str">
            <v>-</v>
          </cell>
          <cell r="AW202" t="str">
            <v>-</v>
          </cell>
          <cell r="AY202" t="str">
            <v>-</v>
          </cell>
          <cell r="AZ202" t="str">
            <v>-</v>
          </cell>
          <cell r="BA202">
            <v>39.9609330890001</v>
          </cell>
          <cell r="BC202" t="str">
            <v>-</v>
          </cell>
          <cell r="BE202" t="str">
            <v>-</v>
          </cell>
          <cell r="BI202" t="str">
            <v>-</v>
          </cell>
          <cell r="BJ202" t="str">
            <v>-</v>
          </cell>
        </row>
        <row r="203">
          <cell r="A203">
            <v>163</v>
          </cell>
          <cell r="AH203" t="str">
            <v>-</v>
          </cell>
          <cell r="AJ203">
            <v>4161.0916666666653</v>
          </cell>
          <cell r="AL203">
            <v>46.04166666666665</v>
          </cell>
          <cell r="AO203" t="str">
            <v>-</v>
          </cell>
          <cell r="AQ203" t="str">
            <v>-</v>
          </cell>
          <cell r="AS203" t="str">
            <v>-</v>
          </cell>
          <cell r="AU203" t="str">
            <v>-</v>
          </cell>
          <cell r="AW203" t="str">
            <v>-</v>
          </cell>
          <cell r="AY203" t="str">
            <v>-</v>
          </cell>
          <cell r="AZ203" t="str">
            <v>-</v>
          </cell>
          <cell r="BA203">
            <v>9.4997365585434306</v>
          </cell>
          <cell r="BC203" t="str">
            <v>-</v>
          </cell>
          <cell r="BE203" t="str">
            <v>-</v>
          </cell>
          <cell r="BI203" t="str">
            <v>-</v>
          </cell>
          <cell r="BJ203" t="str">
            <v>-</v>
          </cell>
        </row>
        <row r="204">
          <cell r="A204">
            <v>336</v>
          </cell>
          <cell r="AH204">
            <v>2.5</v>
          </cell>
          <cell r="AJ204">
            <v>8414.9333333333307</v>
          </cell>
          <cell r="AL204">
            <v>0</v>
          </cell>
          <cell r="AO204" t="str">
            <v>-</v>
          </cell>
          <cell r="AQ204" t="str">
            <v>-</v>
          </cell>
          <cell r="AS204" t="str">
            <v>-</v>
          </cell>
          <cell r="AU204" t="str">
            <v>-</v>
          </cell>
          <cell r="AW204" t="str">
            <v>-</v>
          </cell>
          <cell r="AY204" t="str">
            <v>-</v>
          </cell>
          <cell r="AZ204">
            <v>1.334965911458122</v>
          </cell>
          <cell r="BA204">
            <v>2.5</v>
          </cell>
          <cell r="BC204">
            <v>1.6217205297026701E-3</v>
          </cell>
          <cell r="BE204">
            <v>0.99599650880388602</v>
          </cell>
          <cell r="BI204">
            <v>1.3009158106264742</v>
          </cell>
          <cell r="BJ204">
            <v>0.83602437851273426</v>
          </cell>
        </row>
        <row r="205">
          <cell r="A205">
            <v>1697</v>
          </cell>
          <cell r="AH205" t="str">
            <v>-</v>
          </cell>
          <cell r="AJ205">
            <v>8450.2273809523849</v>
          </cell>
          <cell r="AL205">
            <v>2.0922619047619011</v>
          </cell>
          <cell r="AO205" t="str">
            <v>-</v>
          </cell>
          <cell r="AQ205" t="str">
            <v>-</v>
          </cell>
          <cell r="AS205" t="str">
            <v>-</v>
          </cell>
          <cell r="AU205" t="str">
            <v>-</v>
          </cell>
          <cell r="AW205" t="str">
            <v>-</v>
          </cell>
          <cell r="AY205" t="str">
            <v>-</v>
          </cell>
          <cell r="AZ205" t="str">
            <v>-</v>
          </cell>
          <cell r="BA205">
            <v>7.0293317688994499</v>
          </cell>
          <cell r="BC205" t="str">
            <v>-</v>
          </cell>
          <cell r="BE205" t="str">
            <v>-</v>
          </cell>
          <cell r="BI205" t="str">
            <v>-</v>
          </cell>
          <cell r="BJ205" t="str">
            <v>-</v>
          </cell>
        </row>
        <row r="206">
          <cell r="A206">
            <v>373</v>
          </cell>
          <cell r="AH206">
            <v>1.3</v>
          </cell>
          <cell r="AJ206">
            <v>8322.0166666666701</v>
          </cell>
          <cell r="AL206">
            <v>108.533333333333</v>
          </cell>
          <cell r="AO206" t="str">
            <v>-</v>
          </cell>
          <cell r="AQ206" t="str">
            <v>-</v>
          </cell>
          <cell r="AS206" t="str">
            <v>-</v>
          </cell>
          <cell r="AU206" t="str">
            <v>-</v>
          </cell>
          <cell r="AW206" t="str">
            <v>-</v>
          </cell>
          <cell r="AY206" t="str">
            <v>-</v>
          </cell>
          <cell r="AZ206">
            <v>1.0548463561643839</v>
          </cell>
          <cell r="BA206">
            <v>1.3</v>
          </cell>
          <cell r="BC206">
            <v>5.0969576904423197E-3</v>
          </cell>
          <cell r="BE206">
            <v>0.97020150273224004</v>
          </cell>
          <cell r="BI206">
            <v>1.0070886927723417</v>
          </cell>
          <cell r="BJ206">
            <v>0.64719845174050561</v>
          </cell>
        </row>
        <row r="207">
          <cell r="A207">
            <v>128</v>
          </cell>
          <cell r="AH207" t="str">
            <v>-</v>
          </cell>
          <cell r="AJ207">
            <v>0</v>
          </cell>
          <cell r="AL207">
            <v>1766.9883412413803</v>
          </cell>
          <cell r="AO207" t="str">
            <v>-</v>
          </cell>
          <cell r="AQ207" t="str">
            <v>-</v>
          </cell>
          <cell r="AS207" t="str">
            <v>-</v>
          </cell>
          <cell r="AU207" t="str">
            <v>-</v>
          </cell>
          <cell r="AW207" t="str">
            <v>-</v>
          </cell>
          <cell r="AY207" t="str">
            <v>-</v>
          </cell>
          <cell r="AZ207" t="str">
            <v>-</v>
          </cell>
          <cell r="BA207">
            <v>76.086588464989006</v>
          </cell>
          <cell r="BC207" t="str">
            <v>-</v>
          </cell>
          <cell r="BE207" t="str">
            <v>-</v>
          </cell>
          <cell r="BI207" t="str">
            <v>-</v>
          </cell>
          <cell r="BJ207" t="str">
            <v>-</v>
          </cell>
        </row>
        <row r="208">
          <cell r="A208">
            <v>263</v>
          </cell>
          <cell r="AH208" t="str">
            <v>-</v>
          </cell>
          <cell r="AJ208">
            <v>4112.8249999999998</v>
          </cell>
          <cell r="AL208">
            <v>104.81666666666651</v>
          </cell>
          <cell r="AO208" t="str">
            <v>-</v>
          </cell>
          <cell r="AQ208" t="str">
            <v>-</v>
          </cell>
          <cell r="AS208" t="str">
            <v>-</v>
          </cell>
          <cell r="AU208" t="str">
            <v>-</v>
          </cell>
          <cell r="AW208" t="str">
            <v>-</v>
          </cell>
          <cell r="AY208" t="str">
            <v>-</v>
          </cell>
          <cell r="AZ208" t="str">
            <v>-</v>
          </cell>
          <cell r="BA208">
            <v>12.529975242878599</v>
          </cell>
          <cell r="BC208" t="str">
            <v>-</v>
          </cell>
          <cell r="BE208" t="str">
            <v>-</v>
          </cell>
          <cell r="BI208" t="str">
            <v>-</v>
          </cell>
          <cell r="BJ208" t="str">
            <v>-</v>
          </cell>
        </row>
        <row r="209">
          <cell r="A209">
            <v>380</v>
          </cell>
          <cell r="AH209" t="str">
            <v>-</v>
          </cell>
          <cell r="AJ209">
            <v>4138.9166666666652</v>
          </cell>
          <cell r="AL209">
            <v>79.583333333333499</v>
          </cell>
          <cell r="AO209" t="str">
            <v>-</v>
          </cell>
          <cell r="AQ209" t="str">
            <v>-</v>
          </cell>
          <cell r="AS209" t="str">
            <v>-</v>
          </cell>
          <cell r="AU209" t="str">
            <v>-</v>
          </cell>
          <cell r="AW209" t="str">
            <v>-</v>
          </cell>
          <cell r="AY209" t="str">
            <v>-</v>
          </cell>
          <cell r="AZ209" t="str">
            <v>-</v>
          </cell>
          <cell r="BA209">
            <v>5.4470000000000001</v>
          </cell>
          <cell r="BC209" t="str">
            <v>-</v>
          </cell>
          <cell r="BE209" t="str">
            <v>-</v>
          </cell>
          <cell r="BI209" t="str">
            <v>-</v>
          </cell>
          <cell r="BJ209" t="str">
            <v>-</v>
          </cell>
        </row>
        <row r="210">
          <cell r="A210">
            <v>315</v>
          </cell>
          <cell r="AH210">
            <v>0.15</v>
          </cell>
          <cell r="AJ210">
            <v>8432.75</v>
          </cell>
          <cell r="AL210">
            <v>4.95</v>
          </cell>
          <cell r="AO210" t="str">
            <v>-</v>
          </cell>
          <cell r="AQ210" t="str">
            <v>-</v>
          </cell>
          <cell r="AS210" t="str">
            <v>-</v>
          </cell>
          <cell r="AU210" t="str">
            <v>-</v>
          </cell>
          <cell r="AW210" t="str">
            <v>-</v>
          </cell>
          <cell r="AY210" t="str">
            <v>-</v>
          </cell>
          <cell r="AZ210">
            <v>0.10985616438356162</v>
          </cell>
          <cell r="BA210">
            <v>0.149982025117429</v>
          </cell>
          <cell r="BC210">
            <v>4.1225399819920301E-2</v>
          </cell>
          <cell r="BE210">
            <v>0.99939093806921697</v>
          </cell>
          <cell r="BI210">
            <v>0.10465964051312995</v>
          </cell>
          <cell r="BJ210">
            <v>6.3334644755613276E-2</v>
          </cell>
        </row>
        <row r="211">
          <cell r="A211">
            <v>52</v>
          </cell>
          <cell r="AH211">
            <v>0.8</v>
          </cell>
          <cell r="AJ211">
            <v>8141.1833333333298</v>
          </cell>
          <cell r="AL211">
            <v>298.96666666666698</v>
          </cell>
          <cell r="AO211" t="str">
            <v>-</v>
          </cell>
          <cell r="AQ211" t="str">
            <v>-</v>
          </cell>
          <cell r="AS211" t="str">
            <v>-</v>
          </cell>
          <cell r="AU211" t="str">
            <v>-</v>
          </cell>
          <cell r="AW211" t="str">
            <v>-</v>
          </cell>
          <cell r="AY211" t="str">
            <v>-</v>
          </cell>
          <cell r="AZ211">
            <v>0.39617579908675787</v>
          </cell>
          <cell r="BA211">
            <v>0.77166597315608498</v>
          </cell>
          <cell r="BC211">
            <v>9.6511989955422092E-3</v>
          </cell>
          <cell r="BE211">
            <v>0.99981215846994498</v>
          </cell>
          <cell r="BI211">
            <v>0.39227852756979842</v>
          </cell>
          <cell r="BJ211">
            <v>0.2373868385853222</v>
          </cell>
        </row>
        <row r="212">
          <cell r="A212">
            <v>380</v>
          </cell>
          <cell r="AH212" t="str">
            <v>-</v>
          </cell>
          <cell r="AJ212">
            <v>4145.4666666666653</v>
          </cell>
          <cell r="AL212">
            <v>82.924999999999997</v>
          </cell>
          <cell r="AO212" t="str">
            <v>-</v>
          </cell>
          <cell r="AQ212" t="str">
            <v>-</v>
          </cell>
          <cell r="AS212" t="str">
            <v>-</v>
          </cell>
          <cell r="AU212" t="str">
            <v>-</v>
          </cell>
          <cell r="AW212" t="str">
            <v>-</v>
          </cell>
          <cell r="AY212" t="str">
            <v>-</v>
          </cell>
          <cell r="AZ212" t="str">
            <v>-</v>
          </cell>
          <cell r="BA212">
            <v>5.4470000000000001</v>
          </cell>
          <cell r="BC212" t="str">
            <v>-</v>
          </cell>
          <cell r="BE212" t="str">
            <v>-</v>
          </cell>
          <cell r="BI212" t="str">
            <v>-</v>
          </cell>
          <cell r="BJ212" t="str">
            <v>-</v>
          </cell>
        </row>
        <row r="213">
          <cell r="A213">
            <v>15</v>
          </cell>
          <cell r="AH213">
            <v>4.9022603270999996</v>
          </cell>
          <cell r="AJ213">
            <v>8427.3681640625018</v>
          </cell>
          <cell r="AL213">
            <v>0</v>
          </cell>
          <cell r="AO213" t="str">
            <v>-</v>
          </cell>
          <cell r="AQ213" t="str">
            <v>-</v>
          </cell>
          <cell r="AS213" t="str">
            <v>-</v>
          </cell>
          <cell r="AU213" t="str">
            <v>-</v>
          </cell>
          <cell r="AW213" t="str">
            <v>-</v>
          </cell>
          <cell r="AY213" t="str">
            <v>-</v>
          </cell>
          <cell r="AZ213">
            <v>3.7823621662752105</v>
          </cell>
          <cell r="BA213">
            <v>5.0999999999999996</v>
          </cell>
          <cell r="BC213">
            <v>5.1935381568627176E-2</v>
          </cell>
          <cell r="BE213">
            <v>0.99609374999999989</v>
          </cell>
          <cell r="BI213">
            <v>3.5672276301987806</v>
          </cell>
          <cell r="BJ213">
            <v>2.2924536993014373</v>
          </cell>
        </row>
        <row r="214">
          <cell r="A214">
            <v>107</v>
          </cell>
          <cell r="AH214" t="str">
            <v>-</v>
          </cell>
          <cell r="AJ214">
            <v>4155.7749999999996</v>
          </cell>
          <cell r="AL214">
            <v>89.108333333333505</v>
          </cell>
          <cell r="AO214" t="str">
            <v>-</v>
          </cell>
          <cell r="AQ214" t="str">
            <v>-</v>
          </cell>
          <cell r="AS214" t="str">
            <v>-</v>
          </cell>
          <cell r="AU214" t="str">
            <v>-</v>
          </cell>
          <cell r="AW214" t="str">
            <v>-</v>
          </cell>
          <cell r="AY214" t="str">
            <v>-</v>
          </cell>
          <cell r="AZ214" t="str">
            <v>-</v>
          </cell>
          <cell r="BA214">
            <v>8.8614802919593405</v>
          </cell>
          <cell r="BC214" t="str">
            <v>-</v>
          </cell>
          <cell r="BE214" t="str">
            <v>-</v>
          </cell>
          <cell r="BI214" t="str">
            <v>-</v>
          </cell>
          <cell r="BJ214" t="str">
            <v>-</v>
          </cell>
        </row>
        <row r="215">
          <cell r="A215">
            <v>419</v>
          </cell>
          <cell r="AH215" t="str">
            <v>-</v>
          </cell>
          <cell r="AJ215">
            <v>4246.8583333333354</v>
          </cell>
          <cell r="AL215">
            <v>2.4500000000000002</v>
          </cell>
          <cell r="AO215" t="str">
            <v>-</v>
          </cell>
          <cell r="AQ215" t="str">
            <v>-</v>
          </cell>
          <cell r="AS215" t="str">
            <v>-</v>
          </cell>
          <cell r="AU215" t="str">
            <v>-</v>
          </cell>
          <cell r="AW215" t="str">
            <v>-</v>
          </cell>
          <cell r="AY215" t="str">
            <v>-</v>
          </cell>
          <cell r="AZ215" t="str">
            <v>-</v>
          </cell>
          <cell r="BA215">
            <v>8.2456963584269598</v>
          </cell>
          <cell r="BC215" t="str">
            <v>-</v>
          </cell>
          <cell r="BE215" t="str">
            <v>-</v>
          </cell>
          <cell r="BI215" t="str">
            <v>-</v>
          </cell>
          <cell r="BJ215" t="str">
            <v>-</v>
          </cell>
        </row>
        <row r="216">
          <cell r="A216">
            <v>241</v>
          </cell>
          <cell r="AH216" t="str">
            <v>-</v>
          </cell>
          <cell r="AJ216">
            <v>8481.2166666666708</v>
          </cell>
          <cell r="AL216">
            <v>18.116666666666699</v>
          </cell>
          <cell r="AO216" t="str">
            <v>-</v>
          </cell>
          <cell r="AQ216" t="str">
            <v>-</v>
          </cell>
          <cell r="AS216" t="str">
            <v>-</v>
          </cell>
          <cell r="AU216" t="str">
            <v>-</v>
          </cell>
          <cell r="AW216" t="str">
            <v>-</v>
          </cell>
          <cell r="AY216" t="str">
            <v>-</v>
          </cell>
          <cell r="AZ216" t="str">
            <v>-</v>
          </cell>
          <cell r="BA216">
            <v>8.9889344262295108</v>
          </cell>
          <cell r="BC216" t="str">
            <v>-</v>
          </cell>
          <cell r="BE216" t="str">
            <v>-</v>
          </cell>
          <cell r="BI216" t="str">
            <v>-</v>
          </cell>
          <cell r="BJ216" t="str">
            <v>-</v>
          </cell>
        </row>
        <row r="217">
          <cell r="A217">
            <v>27</v>
          </cell>
          <cell r="AH217" t="str">
            <v>-</v>
          </cell>
          <cell r="AJ217">
            <v>41.7</v>
          </cell>
          <cell r="AL217">
            <v>8459.3666666666704</v>
          </cell>
          <cell r="AO217" t="str">
            <v>-</v>
          </cell>
          <cell r="AQ217" t="str">
            <v>-</v>
          </cell>
          <cell r="AS217" t="str">
            <v>-</v>
          </cell>
          <cell r="AU217" t="str">
            <v>-</v>
          </cell>
          <cell r="AW217" t="str">
            <v>-</v>
          </cell>
          <cell r="AY217" t="str">
            <v>-</v>
          </cell>
          <cell r="AZ217" t="str">
            <v>-</v>
          </cell>
          <cell r="BA217">
            <v>1.52</v>
          </cell>
          <cell r="BC217" t="str">
            <v>-</v>
          </cell>
          <cell r="BE217" t="str">
            <v>-</v>
          </cell>
          <cell r="BI217" t="str">
            <v>-</v>
          </cell>
          <cell r="BJ217" t="str">
            <v>-</v>
          </cell>
        </row>
        <row r="218">
          <cell r="A218">
            <v>304</v>
          </cell>
          <cell r="AH218">
            <v>0.27459318527999999</v>
          </cell>
          <cell r="AJ218">
            <v>8512.5666666666693</v>
          </cell>
          <cell r="AL218">
            <v>0</v>
          </cell>
          <cell r="AO218" t="str">
            <v>-</v>
          </cell>
          <cell r="AQ218" t="str">
            <v>-</v>
          </cell>
          <cell r="AS218" t="str">
            <v>-</v>
          </cell>
          <cell r="AU218" t="str">
            <v>-</v>
          </cell>
          <cell r="AW218" t="str">
            <v>-</v>
          </cell>
          <cell r="AY218" t="str">
            <v>-</v>
          </cell>
          <cell r="AZ218">
            <v>0.21746958553081286</v>
          </cell>
          <cell r="BA218">
            <v>0.30499999999999999</v>
          </cell>
          <cell r="BC218">
            <v>2.6188983126765996E-2</v>
          </cell>
          <cell r="BE218">
            <v>1</v>
          </cell>
          <cell r="BI218">
            <v>0.19788188557321726</v>
          </cell>
          <cell r="BJ218">
            <v>0.11974796459174102</v>
          </cell>
        </row>
        <row r="219">
          <cell r="A219">
            <v>135</v>
          </cell>
          <cell r="AH219" t="str">
            <v>-</v>
          </cell>
          <cell r="AJ219">
            <v>4958.5763888888905</v>
          </cell>
          <cell r="AL219">
            <v>7.9916666666666663</v>
          </cell>
          <cell r="AO219" t="str">
            <v>-</v>
          </cell>
          <cell r="AQ219" t="str">
            <v>-</v>
          </cell>
          <cell r="AS219" t="str">
            <v>-</v>
          </cell>
          <cell r="AU219" t="str">
            <v>-</v>
          </cell>
          <cell r="AW219" t="str">
            <v>-</v>
          </cell>
          <cell r="AY219" t="str">
            <v>-</v>
          </cell>
          <cell r="AZ219" t="str">
            <v>-</v>
          </cell>
          <cell r="BA219">
            <v>7</v>
          </cell>
          <cell r="BC219" t="str">
            <v>-</v>
          </cell>
          <cell r="BE219" t="str">
            <v>-</v>
          </cell>
          <cell r="BI219" t="str">
            <v>-</v>
          </cell>
          <cell r="BJ219" t="str">
            <v>-</v>
          </cell>
        </row>
        <row r="220">
          <cell r="A220">
            <v>310</v>
          </cell>
          <cell r="AH220">
            <v>6.04</v>
          </cell>
          <cell r="AJ220">
            <v>8518.0666666666693</v>
          </cell>
          <cell r="AL220">
            <v>0</v>
          </cell>
          <cell r="AO220" t="str">
            <v>-</v>
          </cell>
          <cell r="AQ220" t="str">
            <v>-</v>
          </cell>
          <cell r="AS220" t="str">
            <v>-</v>
          </cell>
          <cell r="AU220" t="str">
            <v>-</v>
          </cell>
          <cell r="AW220" t="str">
            <v>-</v>
          </cell>
          <cell r="AY220" t="str">
            <v>-</v>
          </cell>
          <cell r="AZ220">
            <v>2.2175102739726031</v>
          </cell>
          <cell r="BA220">
            <v>6.04</v>
          </cell>
          <cell r="BC220">
            <v>2.6154158850011299E-3</v>
          </cell>
          <cell r="BE220">
            <v>0.99811399514268384</v>
          </cell>
          <cell r="BI220">
            <v>2.2075392655132782</v>
          </cell>
          <cell r="BJ220">
            <v>1.4186595530762613</v>
          </cell>
        </row>
        <row r="221">
          <cell r="A221">
            <v>419</v>
          </cell>
          <cell r="AH221" t="str">
            <v>-</v>
          </cell>
          <cell r="AJ221">
            <v>4261.2749999999996</v>
          </cell>
          <cell r="AL221">
            <v>0</v>
          </cell>
          <cell r="AO221" t="str">
            <v>-</v>
          </cell>
          <cell r="AQ221" t="str">
            <v>-</v>
          </cell>
          <cell r="AS221" t="str">
            <v>-</v>
          </cell>
          <cell r="AU221" t="str">
            <v>-</v>
          </cell>
          <cell r="AW221" t="str">
            <v>-</v>
          </cell>
          <cell r="AY221" t="str">
            <v>-</v>
          </cell>
          <cell r="AZ221" t="str">
            <v>-</v>
          </cell>
          <cell r="BA221">
            <v>8.25</v>
          </cell>
          <cell r="BC221" t="str">
            <v>-</v>
          </cell>
          <cell r="BE221" t="str">
            <v>-</v>
          </cell>
          <cell r="BI221" t="str">
            <v>-</v>
          </cell>
          <cell r="BJ221" t="str">
            <v>-</v>
          </cell>
        </row>
        <row r="222">
          <cell r="A222">
            <v>100</v>
          </cell>
          <cell r="AH222" t="str">
            <v>-</v>
          </cell>
          <cell r="AJ222">
            <v>2434.1583333333351</v>
          </cell>
          <cell r="AL222">
            <v>1827.808333333335</v>
          </cell>
          <cell r="AO222" t="str">
            <v>-</v>
          </cell>
          <cell r="AQ222" t="str">
            <v>-</v>
          </cell>
          <cell r="AS222" t="str">
            <v>-</v>
          </cell>
          <cell r="AU222" t="str">
            <v>-</v>
          </cell>
          <cell r="AW222" t="str">
            <v>-</v>
          </cell>
          <cell r="AY222" t="str">
            <v>-</v>
          </cell>
          <cell r="AZ222" t="str">
            <v>-</v>
          </cell>
          <cell r="BA222">
            <v>35.385789033231902</v>
          </cell>
          <cell r="BC222" t="str">
            <v>-</v>
          </cell>
          <cell r="BE222" t="str">
            <v>-</v>
          </cell>
          <cell r="BI222" t="str">
            <v>-</v>
          </cell>
          <cell r="BJ222" t="str">
            <v>-</v>
          </cell>
        </row>
        <row r="223">
          <cell r="A223">
            <v>1804</v>
          </cell>
          <cell r="AH223" t="str">
            <v>-</v>
          </cell>
          <cell r="AJ223">
            <v>8537.35</v>
          </cell>
          <cell r="AL223">
            <v>16.383333333333301</v>
          </cell>
          <cell r="AO223" t="str">
            <v>-</v>
          </cell>
          <cell r="AQ223" t="str">
            <v>-</v>
          </cell>
          <cell r="AS223" t="str">
            <v>-</v>
          </cell>
          <cell r="AU223" t="str">
            <v>-</v>
          </cell>
          <cell r="AW223" t="str">
            <v>-</v>
          </cell>
          <cell r="AY223" t="str">
            <v>-</v>
          </cell>
          <cell r="AZ223" t="str">
            <v>-</v>
          </cell>
          <cell r="BA223">
            <v>2.29836426199866</v>
          </cell>
          <cell r="BC223" t="str">
            <v>-</v>
          </cell>
          <cell r="BE223" t="str">
            <v>-</v>
          </cell>
          <cell r="BI223" t="str">
            <v>-</v>
          </cell>
          <cell r="BJ223" t="str">
            <v>-</v>
          </cell>
        </row>
        <row r="224">
          <cell r="A224">
            <v>131</v>
          </cell>
          <cell r="AH224" t="str">
            <v>-</v>
          </cell>
          <cell r="AJ224">
            <v>0</v>
          </cell>
          <cell r="AL224">
            <v>2793.1772013376994</v>
          </cell>
          <cell r="AO224" t="str">
            <v>-</v>
          </cell>
          <cell r="AQ224" t="str">
            <v>-</v>
          </cell>
          <cell r="AS224" t="str">
            <v>-</v>
          </cell>
          <cell r="AU224" t="str">
            <v>-</v>
          </cell>
          <cell r="AW224" t="str">
            <v>-</v>
          </cell>
          <cell r="AY224" t="str">
            <v>-</v>
          </cell>
          <cell r="AZ224" t="str">
            <v>-</v>
          </cell>
          <cell r="BA224">
            <v>27.0808</v>
          </cell>
          <cell r="BC224" t="str">
            <v>-</v>
          </cell>
          <cell r="BE224" t="str">
            <v>-</v>
          </cell>
          <cell r="BI224" t="str">
            <v>-</v>
          </cell>
          <cell r="BJ224" t="str">
            <v>-</v>
          </cell>
        </row>
        <row r="225">
          <cell r="A225">
            <v>286</v>
          </cell>
          <cell r="AH225" t="str">
            <v>-</v>
          </cell>
          <cell r="AJ225">
            <v>8572.5499999999993</v>
          </cell>
          <cell r="AL225">
            <v>0.78333333333333299</v>
          </cell>
          <cell r="AO225" t="str">
            <v>-</v>
          </cell>
          <cell r="AQ225" t="str">
            <v>-</v>
          </cell>
          <cell r="AS225" t="str">
            <v>-</v>
          </cell>
          <cell r="AU225" t="str">
            <v>-</v>
          </cell>
          <cell r="AW225" t="str">
            <v>-</v>
          </cell>
          <cell r="AY225" t="str">
            <v>-</v>
          </cell>
          <cell r="AZ225" t="str">
            <v>-</v>
          </cell>
          <cell r="BA225">
            <v>1.8</v>
          </cell>
          <cell r="BC225" t="str">
            <v>-</v>
          </cell>
          <cell r="BE225" t="str">
            <v>-</v>
          </cell>
          <cell r="BI225" t="str">
            <v>-</v>
          </cell>
          <cell r="BJ225" t="str">
            <v>-</v>
          </cell>
        </row>
        <row r="226">
          <cell r="A226">
            <v>553</v>
          </cell>
          <cell r="AH226">
            <v>2.96873901368</v>
          </cell>
          <cell r="AJ226">
            <v>8574.7333333333299</v>
          </cell>
          <cell r="AL226">
            <v>0</v>
          </cell>
          <cell r="AO226" t="str">
            <v>-</v>
          </cell>
          <cell r="AQ226" t="str">
            <v>-</v>
          </cell>
          <cell r="AS226" t="str">
            <v>-</v>
          </cell>
          <cell r="AU226" t="str">
            <v>-</v>
          </cell>
          <cell r="AW226" t="str">
            <v>-</v>
          </cell>
          <cell r="AY226" t="str">
            <v>-</v>
          </cell>
          <cell r="AZ226">
            <v>2.0898823677147611</v>
          </cell>
          <cell r="BA226">
            <v>3</v>
          </cell>
          <cell r="BC226">
            <v>2.1224483662782398E-3</v>
          </cell>
          <cell r="BE226">
            <v>1</v>
          </cell>
          <cell r="BI226">
            <v>2.0854467002976893</v>
          </cell>
          <cell r="BJ226">
            <v>1.3401976263922941</v>
          </cell>
        </row>
        <row r="227">
          <cell r="A227">
            <v>127</v>
          </cell>
          <cell r="AH227" t="str">
            <v>-</v>
          </cell>
          <cell r="AJ227">
            <v>0</v>
          </cell>
          <cell r="AL227">
            <v>4861.2201632469687</v>
          </cell>
          <cell r="AO227" t="str">
            <v>-</v>
          </cell>
          <cell r="AQ227" t="str">
            <v>-</v>
          </cell>
          <cell r="AS227" t="str">
            <v>-</v>
          </cell>
          <cell r="AU227" t="str">
            <v>-</v>
          </cell>
          <cell r="AW227" t="str">
            <v>-</v>
          </cell>
          <cell r="AY227" t="str">
            <v>-</v>
          </cell>
          <cell r="AZ227" t="str">
            <v>-</v>
          </cell>
          <cell r="BA227">
            <v>390.36669377035702</v>
          </cell>
          <cell r="BC227" t="str">
            <v>-</v>
          </cell>
          <cell r="BE227" t="str">
            <v>-</v>
          </cell>
          <cell r="BI227" t="str">
            <v>-</v>
          </cell>
          <cell r="BJ227" t="str">
            <v>-</v>
          </cell>
        </row>
        <row r="228">
          <cell r="A228">
            <v>613</v>
          </cell>
          <cell r="AH228" t="str">
            <v>-</v>
          </cell>
          <cell r="AJ228">
            <v>8572.2333333333299</v>
          </cell>
          <cell r="AL228">
            <v>10.383333333333301</v>
          </cell>
          <cell r="AO228" t="str">
            <v>-</v>
          </cell>
          <cell r="AQ228" t="str">
            <v>-</v>
          </cell>
          <cell r="AS228" t="str">
            <v>-</v>
          </cell>
          <cell r="AU228" t="str">
            <v>-</v>
          </cell>
          <cell r="AW228" t="str">
            <v>-</v>
          </cell>
          <cell r="AY228" t="str">
            <v>-</v>
          </cell>
          <cell r="AZ228" t="str">
            <v>-</v>
          </cell>
          <cell r="BA228">
            <v>14.8829286717143</v>
          </cell>
          <cell r="BC228" t="str">
            <v>-</v>
          </cell>
          <cell r="BE228" t="str">
            <v>-</v>
          </cell>
          <cell r="BI228" t="str">
            <v>-</v>
          </cell>
          <cell r="BJ228" t="str">
            <v>-</v>
          </cell>
        </row>
        <row r="229">
          <cell r="A229">
            <v>107</v>
          </cell>
          <cell r="AH229" t="str">
            <v>-</v>
          </cell>
          <cell r="AJ229">
            <v>4267.4166666666652</v>
          </cell>
          <cell r="AL229">
            <v>24.20833333333335</v>
          </cell>
          <cell r="AO229" t="str">
            <v>-</v>
          </cell>
          <cell r="AQ229" t="str">
            <v>-</v>
          </cell>
          <cell r="AS229" t="str">
            <v>-</v>
          </cell>
          <cell r="AU229" t="str">
            <v>-</v>
          </cell>
          <cell r="AW229" t="str">
            <v>-</v>
          </cell>
          <cell r="AY229" t="str">
            <v>-</v>
          </cell>
          <cell r="AZ229" t="str">
            <v>-</v>
          </cell>
          <cell r="BA229">
            <v>8.9990912533131393</v>
          </cell>
          <cell r="BC229" t="str">
            <v>-</v>
          </cell>
          <cell r="BE229" t="str">
            <v>-</v>
          </cell>
          <cell r="BI229" t="str">
            <v>-</v>
          </cell>
          <cell r="BJ229" t="str">
            <v>-</v>
          </cell>
        </row>
        <row r="230">
          <cell r="A230">
            <v>28</v>
          </cell>
          <cell r="AH230">
            <v>0.83599999999999997</v>
          </cell>
          <cell r="AJ230">
            <v>8584.35</v>
          </cell>
          <cell r="AL230">
            <v>0</v>
          </cell>
          <cell r="AO230" t="str">
            <v>-</v>
          </cell>
          <cell r="AQ230" t="str">
            <v>-</v>
          </cell>
          <cell r="AS230" t="str">
            <v>-</v>
          </cell>
          <cell r="AU230" t="str">
            <v>-</v>
          </cell>
          <cell r="AW230" t="str">
            <v>-</v>
          </cell>
          <cell r="AY230" t="str">
            <v>-</v>
          </cell>
          <cell r="AZ230">
            <v>0.72330743370887807</v>
          </cell>
          <cell r="BA230">
            <v>0.83599999999999997</v>
          </cell>
          <cell r="BC230">
            <v>1E-4</v>
          </cell>
          <cell r="BE230">
            <v>1</v>
          </cell>
          <cell r="BI230">
            <v>0.70856277457283656</v>
          </cell>
          <cell r="BJ230">
            <v>0.45535287403744246</v>
          </cell>
        </row>
        <row r="231">
          <cell r="A231">
            <v>106</v>
          </cell>
          <cell r="AH231" t="str">
            <v>-</v>
          </cell>
          <cell r="AJ231">
            <v>8508.4666666666708</v>
          </cell>
          <cell r="AL231">
            <v>76.766666666666694</v>
          </cell>
          <cell r="AO231" t="str">
            <v>-</v>
          </cell>
          <cell r="AQ231" t="str">
            <v>-</v>
          </cell>
          <cell r="AS231" t="str">
            <v>-</v>
          </cell>
          <cell r="AU231" t="str">
            <v>-</v>
          </cell>
          <cell r="AW231" t="str">
            <v>-</v>
          </cell>
          <cell r="AY231" t="str">
            <v>-</v>
          </cell>
          <cell r="AZ231" t="str">
            <v>-</v>
          </cell>
          <cell r="BA231">
            <v>11.999161350691301</v>
          </cell>
          <cell r="BC231" t="str">
            <v>-</v>
          </cell>
          <cell r="BE231" t="str">
            <v>-</v>
          </cell>
          <cell r="BI231" t="str">
            <v>-</v>
          </cell>
          <cell r="BJ231" t="str">
            <v>-</v>
          </cell>
        </row>
        <row r="232">
          <cell r="A232">
            <v>216</v>
          </cell>
          <cell r="AH232" t="str">
            <v>-</v>
          </cell>
          <cell r="AJ232">
            <v>8.2166666666666508</v>
          </cell>
          <cell r="AL232">
            <v>4284.8</v>
          </cell>
          <cell r="AO232" t="str">
            <v>-</v>
          </cell>
          <cell r="AQ232" t="str">
            <v>-</v>
          </cell>
          <cell r="AS232" t="str">
            <v>-</v>
          </cell>
          <cell r="AU232" t="str">
            <v>-</v>
          </cell>
          <cell r="AW232" t="str">
            <v>-</v>
          </cell>
          <cell r="AY232" t="str">
            <v>-</v>
          </cell>
          <cell r="AZ232" t="str">
            <v>-</v>
          </cell>
          <cell r="BA232">
            <v>55.989195631665403</v>
          </cell>
          <cell r="BC232" t="str">
            <v>-</v>
          </cell>
          <cell r="BE232" t="str">
            <v>-</v>
          </cell>
          <cell r="BI232" t="str">
            <v>-</v>
          </cell>
          <cell r="BJ232" t="str">
            <v>-</v>
          </cell>
        </row>
        <row r="233">
          <cell r="A233">
            <v>477</v>
          </cell>
          <cell r="AH233" t="str">
            <v>-</v>
          </cell>
          <cell r="AJ233">
            <v>1840.1761789641976</v>
          </cell>
          <cell r="AL233">
            <v>2699.593796860614</v>
          </cell>
          <cell r="AO233" t="str">
            <v>-</v>
          </cell>
          <cell r="AQ233" t="str">
            <v>-</v>
          </cell>
          <cell r="AS233" t="str">
            <v>-</v>
          </cell>
          <cell r="AU233" t="str">
            <v>-</v>
          </cell>
          <cell r="AW233" t="str">
            <v>-</v>
          </cell>
          <cell r="AY233" t="str">
            <v>-</v>
          </cell>
          <cell r="AZ233" t="str">
            <v>-</v>
          </cell>
          <cell r="BA233">
            <v>13.393131766253299</v>
          </cell>
          <cell r="BC233" t="str">
            <v>-</v>
          </cell>
          <cell r="BE233" t="str">
            <v>-</v>
          </cell>
          <cell r="BI233" t="str">
            <v>-</v>
          </cell>
          <cell r="BJ233" t="str">
            <v>-</v>
          </cell>
        </row>
        <row r="234">
          <cell r="A234">
            <v>280</v>
          </cell>
          <cell r="AH234">
            <v>1.2</v>
          </cell>
          <cell r="AJ234">
            <v>7875</v>
          </cell>
          <cell r="AL234">
            <v>716.63333333333298</v>
          </cell>
          <cell r="AO234" t="str">
            <v>-</v>
          </cell>
          <cell r="AQ234" t="str">
            <v>-</v>
          </cell>
          <cell r="AS234" t="str">
            <v>-</v>
          </cell>
          <cell r="AU234" t="str">
            <v>-</v>
          </cell>
          <cell r="AW234" t="str">
            <v>-</v>
          </cell>
          <cell r="AY234" t="str">
            <v>-</v>
          </cell>
          <cell r="AZ234">
            <v>1.10022782998188</v>
          </cell>
          <cell r="BA234">
            <v>1.10022782998188</v>
          </cell>
          <cell r="BC234">
            <v>4.10005729803413E-2</v>
          </cell>
          <cell r="BE234">
            <v>1</v>
          </cell>
          <cell r="BI234">
            <v>1.0111546144377177</v>
          </cell>
          <cell r="BJ234">
            <v>0.61189889421011101</v>
          </cell>
        </row>
        <row r="235">
          <cell r="A235">
            <v>458</v>
          </cell>
          <cell r="AH235">
            <v>2.1949999999999998</v>
          </cell>
          <cell r="AJ235">
            <v>8477.402397003747</v>
          </cell>
          <cell r="AL235">
            <v>0</v>
          </cell>
          <cell r="AO235" t="str">
            <v>-</v>
          </cell>
          <cell r="AQ235" t="str">
            <v>-</v>
          </cell>
          <cell r="AS235" t="str">
            <v>-</v>
          </cell>
          <cell r="AU235" t="str">
            <v>-</v>
          </cell>
          <cell r="AW235" t="str">
            <v>-</v>
          </cell>
          <cell r="AY235" t="str">
            <v>-</v>
          </cell>
          <cell r="AZ235">
            <v>0.8341975342465755</v>
          </cell>
          <cell r="BA235">
            <v>2.1949999999999998</v>
          </cell>
          <cell r="BC235">
            <v>1.8424162243926595E-2</v>
          </cell>
          <cell r="BE235">
            <v>0.9861237745850473</v>
          </cell>
          <cell r="BI235">
            <v>0.81829190373043692</v>
          </cell>
          <cell r="BJ235">
            <v>0.49518827673270971</v>
          </cell>
        </row>
        <row r="236">
          <cell r="A236">
            <v>160</v>
          </cell>
          <cell r="AH236" t="str">
            <v>-</v>
          </cell>
          <cell r="AJ236">
            <v>3196.7386005682556</v>
          </cell>
          <cell r="AL236">
            <v>1085.4603059941394</v>
          </cell>
          <cell r="AO236" t="str">
            <v>-</v>
          </cell>
          <cell r="AQ236" t="str">
            <v>-</v>
          </cell>
          <cell r="AS236" t="str">
            <v>-</v>
          </cell>
          <cell r="AU236" t="str">
            <v>-</v>
          </cell>
          <cell r="AW236" t="str">
            <v>-</v>
          </cell>
          <cell r="AY236" t="str">
            <v>-</v>
          </cell>
          <cell r="AZ236" t="str">
            <v>-</v>
          </cell>
          <cell r="BA236">
            <v>80.978051828772095</v>
          </cell>
          <cell r="BC236" t="str">
            <v>-</v>
          </cell>
          <cell r="BE236" t="str">
            <v>-</v>
          </cell>
          <cell r="BI236" t="str">
            <v>-</v>
          </cell>
          <cell r="BJ236" t="str">
            <v>-</v>
          </cell>
        </row>
        <row r="237">
          <cell r="A237">
            <v>423</v>
          </cell>
          <cell r="AH237">
            <v>2</v>
          </cell>
          <cell r="AJ237">
            <v>8601.5166666666701</v>
          </cell>
          <cell r="AL237">
            <v>0</v>
          </cell>
          <cell r="AO237" t="str">
            <v>-</v>
          </cell>
          <cell r="AQ237" t="str">
            <v>-</v>
          </cell>
          <cell r="AS237" t="str">
            <v>-</v>
          </cell>
          <cell r="AU237" t="str">
            <v>-</v>
          </cell>
          <cell r="AW237" t="str">
            <v>-</v>
          </cell>
          <cell r="AY237" t="str">
            <v>-</v>
          </cell>
          <cell r="AZ237">
            <v>1.302686450420766</v>
          </cell>
          <cell r="BA237">
            <v>2</v>
          </cell>
          <cell r="BC237">
            <v>1.5183570137636E-4</v>
          </cell>
          <cell r="BE237">
            <v>0.99917463570127496</v>
          </cell>
          <cell r="BI237">
            <v>1.2949065603312773</v>
          </cell>
          <cell r="BJ237">
            <v>0.78361101364575925</v>
          </cell>
        </row>
        <row r="238">
          <cell r="A238">
            <v>108</v>
          </cell>
          <cell r="AH238" t="str">
            <v>-</v>
          </cell>
          <cell r="AJ238">
            <v>2860.4054601167304</v>
          </cell>
          <cell r="AL238">
            <v>8.2887276264591545</v>
          </cell>
          <cell r="AO238" t="str">
            <v>-</v>
          </cell>
          <cell r="AQ238" t="str">
            <v>-</v>
          </cell>
          <cell r="AS238" t="str">
            <v>-</v>
          </cell>
          <cell r="AU238" t="str">
            <v>-</v>
          </cell>
          <cell r="AW238" t="str">
            <v>-</v>
          </cell>
          <cell r="AY238" t="str">
            <v>-</v>
          </cell>
          <cell r="AZ238" t="str">
            <v>-</v>
          </cell>
          <cell r="BA238">
            <v>17.1115661234568</v>
          </cell>
          <cell r="BC238" t="str">
            <v>-</v>
          </cell>
          <cell r="BE238" t="str">
            <v>-</v>
          </cell>
          <cell r="BI238" t="str">
            <v>-</v>
          </cell>
          <cell r="BJ238" t="str">
            <v>-</v>
          </cell>
        </row>
        <row r="239">
          <cell r="A239">
            <v>131</v>
          </cell>
          <cell r="AH239" t="str">
            <v>-</v>
          </cell>
          <cell r="AJ239">
            <v>0</v>
          </cell>
          <cell r="AL239">
            <v>2897.5708128478918</v>
          </cell>
          <cell r="AO239" t="str">
            <v>-</v>
          </cell>
          <cell r="AQ239" t="str">
            <v>-</v>
          </cell>
          <cell r="AS239" t="str">
            <v>-</v>
          </cell>
          <cell r="AU239" t="str">
            <v>-</v>
          </cell>
          <cell r="AW239" t="str">
            <v>-</v>
          </cell>
          <cell r="AY239" t="str">
            <v>-</v>
          </cell>
          <cell r="AZ239" t="str">
            <v>-</v>
          </cell>
          <cell r="BA239">
            <v>27.962876542951701</v>
          </cell>
          <cell r="BC239" t="str">
            <v>-</v>
          </cell>
          <cell r="BE239" t="str">
            <v>-</v>
          </cell>
          <cell r="BI239" t="str">
            <v>-</v>
          </cell>
          <cell r="BJ239" t="str">
            <v>-</v>
          </cell>
        </row>
        <row r="240">
          <cell r="A240">
            <v>123</v>
          </cell>
          <cell r="AH240" t="str">
            <v>-</v>
          </cell>
          <cell r="AJ240">
            <v>3131.1416666666651</v>
          </cell>
          <cell r="AL240">
            <v>1173.45</v>
          </cell>
          <cell r="AO240" t="str">
            <v>-</v>
          </cell>
          <cell r="AQ240" t="str">
            <v>-</v>
          </cell>
          <cell r="AS240" t="str">
            <v>-</v>
          </cell>
          <cell r="AU240" t="str">
            <v>-</v>
          </cell>
          <cell r="AW240" t="str">
            <v>-</v>
          </cell>
          <cell r="AY240" t="str">
            <v>-</v>
          </cell>
          <cell r="AZ240" t="str">
            <v>-</v>
          </cell>
          <cell r="BA240">
            <v>34.923908771834697</v>
          </cell>
          <cell r="BC240" t="str">
            <v>-</v>
          </cell>
          <cell r="BE240" t="str">
            <v>-</v>
          </cell>
          <cell r="BI240" t="str">
            <v>-</v>
          </cell>
          <cell r="BJ240" t="str">
            <v>-</v>
          </cell>
        </row>
        <row r="241">
          <cell r="A241">
            <v>352</v>
          </cell>
          <cell r="AH241">
            <v>3</v>
          </cell>
          <cell r="AJ241">
            <v>7731.1666666666688</v>
          </cell>
          <cell r="AL241">
            <v>879.98333333333301</v>
          </cell>
          <cell r="AO241" t="str">
            <v>-</v>
          </cell>
          <cell r="AQ241" t="str">
            <v>-</v>
          </cell>
          <cell r="AS241" t="str">
            <v>-</v>
          </cell>
          <cell r="AU241" t="str">
            <v>-</v>
          </cell>
          <cell r="AW241" t="str">
            <v>-</v>
          </cell>
          <cell r="AY241" t="str">
            <v>-</v>
          </cell>
          <cell r="AZ241">
            <v>0.52577769816805553</v>
          </cell>
          <cell r="BA241">
            <v>2.6934367649307398</v>
          </cell>
          <cell r="BC241">
            <v>9.0972961806474198E-2</v>
          </cell>
          <cell r="BE241">
            <v>1</v>
          </cell>
          <cell r="BI241">
            <v>0.47397919072109257</v>
          </cell>
          <cell r="BJ241">
            <v>0.3045993869193937</v>
          </cell>
        </row>
        <row r="242">
          <cell r="A242">
            <v>121</v>
          </cell>
          <cell r="AH242" t="str">
            <v>-</v>
          </cell>
          <cell r="AJ242">
            <v>0</v>
          </cell>
          <cell r="AL242">
            <v>2201.3254175530542</v>
          </cell>
          <cell r="AO242" t="str">
            <v>-</v>
          </cell>
          <cell r="AQ242" t="str">
            <v>-</v>
          </cell>
          <cell r="AS242" t="str">
            <v>-</v>
          </cell>
          <cell r="AU242" t="str">
            <v>-</v>
          </cell>
          <cell r="AW242" t="str">
            <v>-</v>
          </cell>
          <cell r="AY242" t="str">
            <v>-</v>
          </cell>
          <cell r="AZ242" t="str">
            <v>-</v>
          </cell>
          <cell r="BA242">
            <v>113.454926114285</v>
          </cell>
          <cell r="BC242" t="str">
            <v>-</v>
          </cell>
          <cell r="BE242" t="str">
            <v>-</v>
          </cell>
          <cell r="BI242" t="str">
            <v>-</v>
          </cell>
          <cell r="BJ242" t="str">
            <v>-</v>
          </cell>
        </row>
        <row r="243">
          <cell r="A243">
            <v>327</v>
          </cell>
          <cell r="AH243" t="str">
            <v>-</v>
          </cell>
          <cell r="AJ243">
            <v>0</v>
          </cell>
          <cell r="AL243">
            <v>3086.5280555555564</v>
          </cell>
          <cell r="AO243" t="str">
            <v>-</v>
          </cell>
          <cell r="AQ243" t="str">
            <v>-</v>
          </cell>
          <cell r="AS243" t="str">
            <v>-</v>
          </cell>
          <cell r="AU243" t="str">
            <v>-</v>
          </cell>
          <cell r="AW243" t="str">
            <v>-</v>
          </cell>
          <cell r="AY243" t="str">
            <v>-</v>
          </cell>
          <cell r="AZ243" t="str">
            <v>-</v>
          </cell>
          <cell r="BA243">
            <v>21.492511812760501</v>
          </cell>
          <cell r="BC243" t="str">
            <v>-</v>
          </cell>
          <cell r="BE243" t="str">
            <v>-</v>
          </cell>
          <cell r="BI243" t="str">
            <v>-</v>
          </cell>
          <cell r="BJ243" t="str">
            <v>-</v>
          </cell>
        </row>
        <row r="244">
          <cell r="A244">
            <v>127</v>
          </cell>
          <cell r="AH244" t="str">
            <v>-</v>
          </cell>
          <cell r="AJ244">
            <v>0</v>
          </cell>
          <cell r="AL244">
            <v>4862.4271263475921</v>
          </cell>
          <cell r="AO244" t="str">
            <v>-</v>
          </cell>
          <cell r="AQ244" t="str">
            <v>-</v>
          </cell>
          <cell r="AS244" t="str">
            <v>-</v>
          </cell>
          <cell r="AU244" t="str">
            <v>-</v>
          </cell>
          <cell r="AW244" t="str">
            <v>-</v>
          </cell>
          <cell r="AY244" t="str">
            <v>-</v>
          </cell>
          <cell r="AZ244" t="str">
            <v>-</v>
          </cell>
          <cell r="BA244">
            <v>389.47650046433603</v>
          </cell>
          <cell r="BC244" t="str">
            <v>-</v>
          </cell>
          <cell r="BE244" t="str">
            <v>-</v>
          </cell>
          <cell r="BI244" t="str">
            <v>-</v>
          </cell>
          <cell r="BJ244" t="str">
            <v>-</v>
          </cell>
        </row>
        <row r="245">
          <cell r="A245">
            <v>124</v>
          </cell>
          <cell r="AH245" t="str">
            <v>-</v>
          </cell>
          <cell r="AJ245">
            <v>3022.6833333333352</v>
          </cell>
          <cell r="AL245">
            <v>1285.191666666665</v>
          </cell>
          <cell r="AO245" t="str">
            <v>-</v>
          </cell>
          <cell r="AQ245" t="str">
            <v>-</v>
          </cell>
          <cell r="AS245" t="str">
            <v>-</v>
          </cell>
          <cell r="AU245" t="str">
            <v>-</v>
          </cell>
          <cell r="AW245" t="str">
            <v>-</v>
          </cell>
          <cell r="AY245" t="str">
            <v>-</v>
          </cell>
          <cell r="AZ245" t="str">
            <v>-</v>
          </cell>
          <cell r="BA245">
            <v>9.0000000000000107</v>
          </cell>
          <cell r="BC245" t="str">
            <v>-</v>
          </cell>
          <cell r="BE245" t="str">
            <v>-</v>
          </cell>
          <cell r="BI245" t="str">
            <v>-</v>
          </cell>
          <cell r="BJ245" t="str">
            <v>-</v>
          </cell>
        </row>
        <row r="246">
          <cell r="A246">
            <v>335</v>
          </cell>
          <cell r="AH246">
            <v>2.2000000000000002</v>
          </cell>
          <cell r="AJ246">
            <v>8596.2666666666701</v>
          </cell>
          <cell r="AL246">
            <v>24.2</v>
          </cell>
          <cell r="AO246" t="str">
            <v>-</v>
          </cell>
          <cell r="AQ246" t="str">
            <v>-</v>
          </cell>
          <cell r="AS246" t="str">
            <v>-</v>
          </cell>
          <cell r="AU246" t="str">
            <v>-</v>
          </cell>
          <cell r="AW246" t="str">
            <v>-</v>
          </cell>
          <cell r="AY246" t="str">
            <v>-</v>
          </cell>
          <cell r="AZ246">
            <v>1.0011917204132446</v>
          </cell>
          <cell r="BA246">
            <v>2.2000000000000002</v>
          </cell>
          <cell r="BC246">
            <v>5.5158790908195497E-2</v>
          </cell>
          <cell r="BE246">
            <v>1</v>
          </cell>
          <cell r="BI246">
            <v>0.92704785173499638</v>
          </cell>
          <cell r="BJ246">
            <v>0.59576076927306076</v>
          </cell>
        </row>
        <row r="247">
          <cell r="A247">
            <v>121</v>
          </cell>
          <cell r="AH247" t="str">
            <v>-</v>
          </cell>
          <cell r="AJ247">
            <v>0</v>
          </cell>
          <cell r="AL247">
            <v>2203.1412774389673</v>
          </cell>
          <cell r="AO247" t="str">
            <v>-</v>
          </cell>
          <cell r="AQ247" t="str">
            <v>-</v>
          </cell>
          <cell r="AS247" t="str">
            <v>-</v>
          </cell>
          <cell r="AU247" t="str">
            <v>-</v>
          </cell>
          <cell r="AW247" t="str">
            <v>-</v>
          </cell>
          <cell r="AY247" t="str">
            <v>-</v>
          </cell>
          <cell r="AZ247" t="str">
            <v>-</v>
          </cell>
          <cell r="BA247">
            <v>113.410570942223</v>
          </cell>
          <cell r="BC247" t="str">
            <v>-</v>
          </cell>
          <cell r="BE247" t="str">
            <v>-</v>
          </cell>
          <cell r="BI247" t="str">
            <v>-</v>
          </cell>
          <cell r="BJ247" t="str">
            <v>-</v>
          </cell>
        </row>
        <row r="248">
          <cell r="A248">
            <v>20</v>
          </cell>
          <cell r="AH248">
            <v>0.25</v>
          </cell>
          <cell r="AJ248">
            <v>8104.25</v>
          </cell>
          <cell r="AL248">
            <v>522.5</v>
          </cell>
          <cell r="AO248" t="str">
            <v>-</v>
          </cell>
          <cell r="AQ248" t="str">
            <v>-</v>
          </cell>
          <cell r="AS248" t="str">
            <v>-</v>
          </cell>
          <cell r="AU248" t="str">
            <v>-</v>
          </cell>
          <cell r="AW248" t="str">
            <v>-</v>
          </cell>
          <cell r="AY248" t="str">
            <v>-</v>
          </cell>
          <cell r="AZ248">
            <v>0.24099999999999983</v>
          </cell>
          <cell r="BA248">
            <v>0.24353522473701</v>
          </cell>
          <cell r="BC248">
            <v>1.0855227064919201E-2</v>
          </cell>
          <cell r="BE248">
            <v>1</v>
          </cell>
          <cell r="BI248">
            <v>0.2377879305516607</v>
          </cell>
          <cell r="BJ248">
            <v>0.15281273794462386</v>
          </cell>
        </row>
        <row r="249">
          <cell r="A249">
            <v>222</v>
          </cell>
          <cell r="AH249">
            <v>6.8</v>
          </cell>
          <cell r="AJ249">
            <v>8631.7166666666708</v>
          </cell>
          <cell r="AL249">
            <v>0</v>
          </cell>
          <cell r="AO249" t="str">
            <v>-</v>
          </cell>
          <cell r="AQ249" t="str">
            <v>-</v>
          </cell>
          <cell r="AS249" t="str">
            <v>-</v>
          </cell>
          <cell r="AU249" t="str">
            <v>-</v>
          </cell>
          <cell r="AW249" t="str">
            <v>-</v>
          </cell>
          <cell r="AY249" t="str">
            <v>-</v>
          </cell>
          <cell r="AZ249">
            <v>2.5087647550776571</v>
          </cell>
          <cell r="BA249">
            <v>6.8</v>
          </cell>
          <cell r="BC249">
            <v>6.4316833742813096E-4</v>
          </cell>
          <cell r="BE249">
            <v>0.99142949301760797</v>
          </cell>
          <cell r="BI249">
            <v>2.4794494810807008</v>
          </cell>
          <cell r="BJ249">
            <v>1.5004356149497302</v>
          </cell>
        </row>
        <row r="250">
          <cell r="A250">
            <v>258</v>
          </cell>
          <cell r="AH250" t="str">
            <v>-</v>
          </cell>
          <cell r="AJ250">
            <v>7607.2499999999991</v>
          </cell>
          <cell r="AL250">
            <v>1025.7833333333299</v>
          </cell>
          <cell r="AO250" t="str">
            <v>-</v>
          </cell>
          <cell r="AQ250" t="str">
            <v>-</v>
          </cell>
          <cell r="AS250" t="str">
            <v>-</v>
          </cell>
          <cell r="AU250" t="str">
            <v>-</v>
          </cell>
          <cell r="AW250" t="str">
            <v>-</v>
          </cell>
          <cell r="AY250" t="str">
            <v>-</v>
          </cell>
          <cell r="AZ250" t="str">
            <v>-</v>
          </cell>
          <cell r="BA250">
            <v>6.3</v>
          </cell>
          <cell r="BC250" t="str">
            <v>-</v>
          </cell>
          <cell r="BE250" t="str">
            <v>-</v>
          </cell>
          <cell r="BI250" t="str">
            <v>-</v>
          </cell>
          <cell r="BJ250" t="str">
            <v>-</v>
          </cell>
        </row>
        <row r="251">
          <cell r="A251">
            <v>328</v>
          </cell>
          <cell r="AH251" t="str">
            <v>-</v>
          </cell>
          <cell r="AJ251">
            <v>2570.0599999999986</v>
          </cell>
          <cell r="AL251">
            <v>1833.1184999999998</v>
          </cell>
          <cell r="AO251" t="str">
            <v>-</v>
          </cell>
          <cell r="AQ251" t="str">
            <v>-</v>
          </cell>
          <cell r="AS251" t="str">
            <v>-</v>
          </cell>
          <cell r="AU251" t="str">
            <v>-</v>
          </cell>
          <cell r="AW251" t="str">
            <v>-</v>
          </cell>
          <cell r="AY251" t="str">
            <v>-</v>
          </cell>
          <cell r="AZ251" t="str">
            <v>-</v>
          </cell>
          <cell r="BA251">
            <v>10.004358622526899</v>
          </cell>
          <cell r="BC251" t="str">
            <v>-</v>
          </cell>
          <cell r="BE251" t="str">
            <v>-</v>
          </cell>
          <cell r="BI251" t="str">
            <v>-</v>
          </cell>
          <cell r="BJ251" t="str">
            <v>-</v>
          </cell>
        </row>
        <row r="252">
          <cell r="A252">
            <v>108</v>
          </cell>
          <cell r="AH252" t="str">
            <v>-</v>
          </cell>
          <cell r="AJ252">
            <v>2870.4997081712072</v>
          </cell>
          <cell r="AL252">
            <v>7.3943005836575768</v>
          </cell>
          <cell r="AO252" t="str">
            <v>-</v>
          </cell>
          <cell r="AQ252" t="str">
            <v>-</v>
          </cell>
          <cell r="AS252" t="str">
            <v>-</v>
          </cell>
          <cell r="AU252" t="str">
            <v>-</v>
          </cell>
          <cell r="AW252" t="str">
            <v>-</v>
          </cell>
          <cell r="AY252" t="str">
            <v>-</v>
          </cell>
          <cell r="AZ252" t="str">
            <v>-</v>
          </cell>
          <cell r="BA252">
            <v>17.132305460484002</v>
          </cell>
          <cell r="BC252" t="str">
            <v>-</v>
          </cell>
          <cell r="BE252" t="str">
            <v>-</v>
          </cell>
          <cell r="BI252" t="str">
            <v>-</v>
          </cell>
          <cell r="BJ252" t="str">
            <v>-</v>
          </cell>
        </row>
        <row r="253">
          <cell r="A253">
            <v>115</v>
          </cell>
          <cell r="AH253" t="str">
            <v>-</v>
          </cell>
          <cell r="AJ253">
            <v>0</v>
          </cell>
          <cell r="AL253">
            <v>2158.7083333333326</v>
          </cell>
          <cell r="AO253" t="str">
            <v>-</v>
          </cell>
          <cell r="AQ253" t="str">
            <v>-</v>
          </cell>
          <cell r="AS253" t="str">
            <v>-</v>
          </cell>
          <cell r="AU253" t="str">
            <v>-</v>
          </cell>
          <cell r="AW253" t="str">
            <v>-</v>
          </cell>
          <cell r="AY253" t="str">
            <v>-</v>
          </cell>
          <cell r="AZ253" t="str">
            <v>-</v>
          </cell>
          <cell r="BA253">
            <v>24.997008241811301</v>
          </cell>
          <cell r="BC253" t="str">
            <v>-</v>
          </cell>
          <cell r="BE253" t="str">
            <v>-</v>
          </cell>
          <cell r="BI253" t="str">
            <v>-</v>
          </cell>
          <cell r="BJ253" t="str">
            <v>-</v>
          </cell>
        </row>
        <row r="254">
          <cell r="A254">
            <v>109</v>
          </cell>
          <cell r="AH254" t="str">
            <v>-</v>
          </cell>
          <cell r="AJ254">
            <v>0</v>
          </cell>
          <cell r="AL254">
            <v>2541.4117647058824</v>
          </cell>
          <cell r="AO254" t="str">
            <v>-</v>
          </cell>
          <cell r="AQ254" t="str">
            <v>-</v>
          </cell>
          <cell r="AS254" t="str">
            <v>-</v>
          </cell>
          <cell r="AU254" t="str">
            <v>-</v>
          </cell>
          <cell r="AW254" t="str">
            <v>-</v>
          </cell>
          <cell r="AY254" t="str">
            <v>-</v>
          </cell>
          <cell r="AZ254" t="str">
            <v>-</v>
          </cell>
          <cell r="BA254">
            <v>11.999884269975</v>
          </cell>
          <cell r="BC254" t="str">
            <v>-</v>
          </cell>
          <cell r="BE254" t="str">
            <v>-</v>
          </cell>
          <cell r="BI254" t="str">
            <v>-</v>
          </cell>
          <cell r="BJ254" t="str">
            <v>-</v>
          </cell>
        </row>
        <row r="255">
          <cell r="A255">
            <v>205</v>
          </cell>
          <cell r="AH255">
            <v>0.43</v>
          </cell>
          <cell r="AJ255">
            <v>8496.5333333333292</v>
          </cell>
          <cell r="AL255">
            <v>144.61666666666699</v>
          </cell>
          <cell r="AO255" t="str">
            <v>-</v>
          </cell>
          <cell r="AQ255" t="str">
            <v>-</v>
          </cell>
          <cell r="AS255" t="str">
            <v>-</v>
          </cell>
          <cell r="AU255" t="str">
            <v>-</v>
          </cell>
          <cell r="AW255" t="str">
            <v>-</v>
          </cell>
          <cell r="AY255" t="str">
            <v>-</v>
          </cell>
          <cell r="AZ255">
            <v>0.28592774235616436</v>
          </cell>
          <cell r="BA255">
            <v>0.43</v>
          </cell>
          <cell r="BC255">
            <v>2.6660244888946302E-2</v>
          </cell>
          <cell r="BE255">
            <v>0.99893746205221601</v>
          </cell>
          <cell r="BI255">
            <v>0.27138863376817707</v>
          </cell>
          <cell r="BJ255">
            <v>0.1744059930920506</v>
          </cell>
        </row>
        <row r="256">
          <cell r="A256">
            <v>290</v>
          </cell>
          <cell r="AH256" t="str">
            <v>-</v>
          </cell>
          <cell r="AJ256">
            <v>4279.9833333333354</v>
          </cell>
          <cell r="AL256">
            <v>40.875</v>
          </cell>
          <cell r="AO256" t="str">
            <v>-</v>
          </cell>
          <cell r="AQ256" t="str">
            <v>-</v>
          </cell>
          <cell r="AS256" t="str">
            <v>-</v>
          </cell>
          <cell r="AU256" t="str">
            <v>-</v>
          </cell>
          <cell r="AW256" t="str">
            <v>-</v>
          </cell>
          <cell r="AY256" t="str">
            <v>-</v>
          </cell>
          <cell r="AZ256" t="str">
            <v>-</v>
          </cell>
          <cell r="BA256">
            <v>4.4964069638941302</v>
          </cell>
          <cell r="BC256" t="str">
            <v>-</v>
          </cell>
          <cell r="BE256" t="str">
            <v>-</v>
          </cell>
          <cell r="BI256" t="str">
            <v>-</v>
          </cell>
          <cell r="BJ256" t="str">
            <v>-</v>
          </cell>
        </row>
        <row r="257">
          <cell r="A257">
            <v>231</v>
          </cell>
          <cell r="AH257" t="str">
            <v>-</v>
          </cell>
          <cell r="AJ257">
            <v>8059</v>
          </cell>
          <cell r="AL257">
            <v>585.63333333333298</v>
          </cell>
          <cell r="AO257" t="str">
            <v>-</v>
          </cell>
          <cell r="AQ257" t="str">
            <v>-</v>
          </cell>
          <cell r="AS257" t="str">
            <v>-</v>
          </cell>
          <cell r="AU257" t="str">
            <v>-</v>
          </cell>
          <cell r="AW257" t="str">
            <v>-</v>
          </cell>
          <cell r="AY257" t="str">
            <v>-</v>
          </cell>
          <cell r="AZ257" t="str">
            <v>-</v>
          </cell>
          <cell r="BA257">
            <v>59.484628227917902</v>
          </cell>
          <cell r="BC257" t="str">
            <v>-</v>
          </cell>
          <cell r="BE257" t="str">
            <v>-</v>
          </cell>
          <cell r="BI257" t="str">
            <v>-</v>
          </cell>
          <cell r="BJ257" t="str">
            <v>-</v>
          </cell>
        </row>
        <row r="258">
          <cell r="A258">
            <v>119</v>
          </cell>
          <cell r="AH258" t="str">
            <v>-</v>
          </cell>
          <cell r="AJ258">
            <v>0</v>
          </cell>
          <cell r="AL258">
            <v>2968.1472163905755</v>
          </cell>
          <cell r="AO258" t="str">
            <v>-</v>
          </cell>
          <cell r="AQ258" t="str">
            <v>-</v>
          </cell>
          <cell r="AS258" t="str">
            <v>-</v>
          </cell>
          <cell r="AU258" t="str">
            <v>-</v>
          </cell>
          <cell r="AW258" t="str">
            <v>-</v>
          </cell>
          <cell r="AY258" t="str">
            <v>-</v>
          </cell>
          <cell r="AZ258" t="str">
            <v>-</v>
          </cell>
          <cell r="BA258">
            <v>33.641100000000002</v>
          </cell>
          <cell r="BC258" t="str">
            <v>-</v>
          </cell>
          <cell r="BE258" t="str">
            <v>-</v>
          </cell>
          <cell r="BI258" t="str">
            <v>-</v>
          </cell>
          <cell r="BJ258" t="str">
            <v>-</v>
          </cell>
        </row>
        <row r="259">
          <cell r="A259">
            <v>290</v>
          </cell>
          <cell r="AH259" t="str">
            <v>-</v>
          </cell>
          <cell r="AJ259">
            <v>4286.383333333335</v>
          </cell>
          <cell r="AL259">
            <v>36.341666666666647</v>
          </cell>
          <cell r="AO259" t="str">
            <v>-</v>
          </cell>
          <cell r="AQ259" t="str">
            <v>-</v>
          </cell>
          <cell r="AS259" t="str">
            <v>-</v>
          </cell>
          <cell r="AU259" t="str">
            <v>-</v>
          </cell>
          <cell r="AW259" t="str">
            <v>-</v>
          </cell>
          <cell r="AY259" t="str">
            <v>-</v>
          </cell>
          <cell r="AZ259" t="str">
            <v>-</v>
          </cell>
          <cell r="BA259">
            <v>4.4999826498331501</v>
          </cell>
          <cell r="BC259" t="str">
            <v>-</v>
          </cell>
          <cell r="BE259" t="str">
            <v>-</v>
          </cell>
          <cell r="BI259" t="str">
            <v>-</v>
          </cell>
          <cell r="BJ259" t="str">
            <v>-</v>
          </cell>
        </row>
        <row r="260">
          <cell r="A260">
            <v>293</v>
          </cell>
          <cell r="AH260" t="str">
            <v>-</v>
          </cell>
          <cell r="AJ260">
            <v>4327.7916666666652</v>
          </cell>
          <cell r="AL260">
            <v>0.2333333333333335</v>
          </cell>
          <cell r="AO260" t="str">
            <v>-</v>
          </cell>
          <cell r="AQ260" t="str">
            <v>-</v>
          </cell>
          <cell r="AS260" t="str">
            <v>-</v>
          </cell>
          <cell r="AU260" t="str">
            <v>-</v>
          </cell>
          <cell r="AW260" t="str">
            <v>-</v>
          </cell>
          <cell r="AY260" t="str">
            <v>-</v>
          </cell>
          <cell r="AZ260" t="str">
            <v>-</v>
          </cell>
          <cell r="BA260">
            <v>9.8000000000000007</v>
          </cell>
          <cell r="BC260" t="str">
            <v>-</v>
          </cell>
          <cell r="BE260" t="str">
            <v>-</v>
          </cell>
          <cell r="BI260" t="str">
            <v>-</v>
          </cell>
          <cell r="BJ260" t="str">
            <v>-</v>
          </cell>
        </row>
        <row r="261">
          <cell r="A261">
            <v>298</v>
          </cell>
          <cell r="AH261">
            <v>1.1000000000000001</v>
          </cell>
          <cell r="AJ261">
            <v>8658.5</v>
          </cell>
          <cell r="AL261">
            <v>0</v>
          </cell>
          <cell r="AO261" t="str">
            <v>-</v>
          </cell>
          <cell r="AQ261" t="str">
            <v>-</v>
          </cell>
          <cell r="AS261" t="str">
            <v>-</v>
          </cell>
          <cell r="AU261" t="str">
            <v>-</v>
          </cell>
          <cell r="AW261" t="str">
            <v>-</v>
          </cell>
          <cell r="AY261" t="str">
            <v>-</v>
          </cell>
          <cell r="AZ261">
            <v>0.26389097699771685</v>
          </cell>
          <cell r="BA261">
            <v>1.1000000000000001</v>
          </cell>
          <cell r="BC261">
            <v>2.82905191834169E-3</v>
          </cell>
          <cell r="BE261">
            <v>1</v>
          </cell>
          <cell r="BI261">
            <v>0.2606445437736401</v>
          </cell>
          <cell r="BJ261">
            <v>0.16750137936762971</v>
          </cell>
        </row>
        <row r="262">
          <cell r="A262">
            <v>293</v>
          </cell>
          <cell r="AH262" t="str">
            <v>-</v>
          </cell>
          <cell r="AJ262">
            <v>4329.1666666666652</v>
          </cell>
          <cell r="AL262">
            <v>0.20833333333333354</v>
          </cell>
          <cell r="AO262" t="str">
            <v>-</v>
          </cell>
          <cell r="AQ262" t="str">
            <v>-</v>
          </cell>
          <cell r="AS262" t="str">
            <v>-</v>
          </cell>
          <cell r="AU262" t="str">
            <v>-</v>
          </cell>
          <cell r="AW262" t="str">
            <v>-</v>
          </cell>
          <cell r="AY262" t="str">
            <v>-</v>
          </cell>
          <cell r="AZ262" t="str">
            <v>-</v>
          </cell>
          <cell r="BA262">
            <v>9.7999999999999901</v>
          </cell>
          <cell r="BC262" t="str">
            <v>-</v>
          </cell>
          <cell r="BE262" t="str">
            <v>-</v>
          </cell>
          <cell r="BI262" t="str">
            <v>-</v>
          </cell>
          <cell r="BJ262" t="str">
            <v>-</v>
          </cell>
        </row>
        <row r="263">
          <cell r="A263">
            <v>538</v>
          </cell>
          <cell r="AH263" t="str">
            <v>-</v>
          </cell>
          <cell r="AJ263">
            <v>4339.1910244988885</v>
          </cell>
          <cell r="AL263">
            <v>5.9293875278396611</v>
          </cell>
          <cell r="AO263" t="str">
            <v>-</v>
          </cell>
          <cell r="AQ263" t="str">
            <v>-</v>
          </cell>
          <cell r="AS263" t="str">
            <v>-</v>
          </cell>
          <cell r="AU263" t="str">
            <v>-</v>
          </cell>
          <cell r="AW263" t="str">
            <v>-</v>
          </cell>
          <cell r="AY263" t="str">
            <v>-</v>
          </cell>
          <cell r="AZ263" t="str">
            <v>-</v>
          </cell>
          <cell r="BA263">
            <v>8.9997021496911795</v>
          </cell>
          <cell r="BC263" t="str">
            <v>-</v>
          </cell>
          <cell r="BE263" t="str">
            <v>-</v>
          </cell>
          <cell r="BI263" t="str">
            <v>-</v>
          </cell>
          <cell r="BJ263" t="str">
            <v>-</v>
          </cell>
        </row>
        <row r="264">
          <cell r="A264">
            <v>477</v>
          </cell>
          <cell r="AH264" t="str">
            <v>-</v>
          </cell>
          <cell r="AJ264">
            <v>1850.7449458992169</v>
          </cell>
          <cell r="AL264">
            <v>2672.0471161895521</v>
          </cell>
          <cell r="AO264" t="str">
            <v>-</v>
          </cell>
          <cell r="AQ264" t="str">
            <v>-</v>
          </cell>
          <cell r="AS264" t="str">
            <v>-</v>
          </cell>
          <cell r="AU264" t="str">
            <v>-</v>
          </cell>
          <cell r="AW264" t="str">
            <v>-</v>
          </cell>
          <cell r="AY264" t="str">
            <v>-</v>
          </cell>
          <cell r="AZ264" t="str">
            <v>-</v>
          </cell>
          <cell r="BA264">
            <v>13.143898420003501</v>
          </cell>
          <cell r="BC264" t="str">
            <v>-</v>
          </cell>
          <cell r="BE264" t="str">
            <v>-</v>
          </cell>
          <cell r="BI264" t="str">
            <v>-</v>
          </cell>
          <cell r="BJ264" t="str">
            <v>-</v>
          </cell>
        </row>
        <row r="265">
          <cell r="A265">
            <v>116</v>
          </cell>
          <cell r="AH265" t="str">
            <v>-</v>
          </cell>
          <cell r="AJ265">
            <v>0</v>
          </cell>
          <cell r="AL265">
            <v>4329.6873288264314</v>
          </cell>
          <cell r="AO265" t="str">
            <v>-</v>
          </cell>
          <cell r="AQ265" t="str">
            <v>-</v>
          </cell>
          <cell r="AS265" t="str">
            <v>-</v>
          </cell>
          <cell r="AU265" t="str">
            <v>-</v>
          </cell>
          <cell r="AW265" t="str">
            <v>-</v>
          </cell>
          <cell r="AY265" t="str">
            <v>-</v>
          </cell>
          <cell r="AZ265" t="str">
            <v>-</v>
          </cell>
          <cell r="BA265">
            <v>164.03143349711999</v>
          </cell>
          <cell r="BC265" t="str">
            <v>-</v>
          </cell>
          <cell r="BE265" t="str">
            <v>-</v>
          </cell>
          <cell r="BI265" t="str">
            <v>-</v>
          </cell>
          <cell r="BJ265" t="str">
            <v>-</v>
          </cell>
        </row>
        <row r="266">
          <cell r="A266">
            <v>542</v>
          </cell>
          <cell r="AH266">
            <v>2.75</v>
          </cell>
          <cell r="AJ266">
            <v>8664</v>
          </cell>
          <cell r="AL266">
            <v>0</v>
          </cell>
          <cell r="AO266" t="str">
            <v>-</v>
          </cell>
          <cell r="AQ266" t="str">
            <v>-</v>
          </cell>
          <cell r="AS266" t="str">
            <v>-</v>
          </cell>
          <cell r="AU266" t="str">
            <v>-</v>
          </cell>
          <cell r="AW266" t="str">
            <v>-</v>
          </cell>
          <cell r="AY266" t="str">
            <v>-</v>
          </cell>
          <cell r="AZ266">
            <v>0.66774041456243249</v>
          </cell>
          <cell r="BA266">
            <v>2.75</v>
          </cell>
          <cell r="BC266">
            <v>1E-4</v>
          </cell>
          <cell r="BE266">
            <v>1</v>
          </cell>
          <cell r="BI266">
            <v>0.667673640520975</v>
          </cell>
          <cell r="BJ266">
            <v>0.4290757601731951</v>
          </cell>
        </row>
        <row r="267">
          <cell r="A267">
            <v>438</v>
          </cell>
          <cell r="AH267">
            <v>3.4</v>
          </cell>
          <cell r="AJ267">
            <v>8570.9116477548232</v>
          </cell>
          <cell r="AL267">
            <v>0</v>
          </cell>
          <cell r="AO267" t="str">
            <v>-</v>
          </cell>
          <cell r="AQ267" t="str">
            <v>-</v>
          </cell>
          <cell r="AS267" t="str">
            <v>-</v>
          </cell>
          <cell r="AU267" t="str">
            <v>-</v>
          </cell>
          <cell r="AW267" t="str">
            <v>-</v>
          </cell>
          <cell r="AY267" t="str">
            <v>-</v>
          </cell>
          <cell r="AZ267">
            <v>1.572850225801435</v>
          </cell>
          <cell r="BA267">
            <v>3.4</v>
          </cell>
          <cell r="BC267">
            <v>1.3037274322215712E-2</v>
          </cell>
          <cell r="BE267">
            <v>0.98226750959547871</v>
          </cell>
          <cell r="BI267">
            <v>1.5243770704478823</v>
          </cell>
          <cell r="BJ267">
            <v>0.92247479312053471</v>
          </cell>
        </row>
        <row r="268">
          <cell r="A268">
            <v>108</v>
          </cell>
          <cell r="AH268" t="str">
            <v>-</v>
          </cell>
          <cell r="AJ268">
            <v>2881.6050476653686</v>
          </cell>
          <cell r="AL268">
            <v>6.6609815175097165</v>
          </cell>
          <cell r="AO268" t="str">
            <v>-</v>
          </cell>
          <cell r="AQ268" t="str">
            <v>-</v>
          </cell>
          <cell r="AS268" t="str">
            <v>-</v>
          </cell>
          <cell r="AU268" t="str">
            <v>-</v>
          </cell>
          <cell r="AW268" t="str">
            <v>-</v>
          </cell>
          <cell r="AY268" t="str">
            <v>-</v>
          </cell>
          <cell r="AZ268" t="str">
            <v>-</v>
          </cell>
          <cell r="BA268">
            <v>17.127957955214299</v>
          </cell>
          <cell r="BC268" t="str">
            <v>-</v>
          </cell>
          <cell r="BE268" t="str">
            <v>-</v>
          </cell>
          <cell r="BI268" t="str">
            <v>-</v>
          </cell>
          <cell r="BJ268" t="str">
            <v>-</v>
          </cell>
        </row>
        <row r="269">
          <cell r="A269">
            <v>109</v>
          </cell>
          <cell r="AH269" t="str">
            <v>-</v>
          </cell>
          <cell r="AJ269">
            <v>0</v>
          </cell>
          <cell r="AL269">
            <v>1190.1624183006531</v>
          </cell>
          <cell r="AO269" t="str">
            <v>-</v>
          </cell>
          <cell r="AQ269" t="str">
            <v>-</v>
          </cell>
          <cell r="AS269" t="str">
            <v>-</v>
          </cell>
          <cell r="AU269" t="str">
            <v>-</v>
          </cell>
          <cell r="AW269" t="str">
            <v>-</v>
          </cell>
          <cell r="AY269" t="str">
            <v>-</v>
          </cell>
          <cell r="AZ269" t="str">
            <v>-</v>
          </cell>
          <cell r="BA269">
            <v>5.5996663277407404</v>
          </cell>
          <cell r="BC269" t="str">
            <v>-</v>
          </cell>
          <cell r="BE269" t="str">
            <v>-</v>
          </cell>
          <cell r="BI269" t="str">
            <v>-</v>
          </cell>
          <cell r="BJ269" t="str">
            <v>-</v>
          </cell>
        </row>
        <row r="270">
          <cell r="A270">
            <v>115</v>
          </cell>
          <cell r="AH270" t="str">
            <v>-</v>
          </cell>
          <cell r="AJ270">
            <v>0</v>
          </cell>
          <cell r="AL270">
            <v>1864.3438333333343</v>
          </cell>
          <cell r="AO270" t="str">
            <v>-</v>
          </cell>
          <cell r="AQ270" t="str">
            <v>-</v>
          </cell>
          <cell r="AS270" t="str">
            <v>-</v>
          </cell>
          <cell r="AU270" t="str">
            <v>-</v>
          </cell>
          <cell r="AW270" t="str">
            <v>-</v>
          </cell>
          <cell r="AY270" t="str">
            <v>-</v>
          </cell>
          <cell r="AZ270" t="str">
            <v>-</v>
          </cell>
          <cell r="BA270">
            <v>21.5</v>
          </cell>
          <cell r="BC270" t="str">
            <v>-</v>
          </cell>
          <cell r="BE270" t="str">
            <v>-</v>
          </cell>
          <cell r="BI270" t="str">
            <v>-</v>
          </cell>
          <cell r="BJ270" t="str">
            <v>-</v>
          </cell>
        </row>
        <row r="271">
          <cell r="A271">
            <v>178</v>
          </cell>
          <cell r="AH271" t="str">
            <v>-</v>
          </cell>
          <cell r="AJ271">
            <v>0</v>
          </cell>
          <cell r="AL271">
            <v>4336.0666666666648</v>
          </cell>
          <cell r="AO271" t="str">
            <v>-</v>
          </cell>
          <cell r="AQ271" t="str">
            <v>-</v>
          </cell>
          <cell r="AS271" t="str">
            <v>-</v>
          </cell>
          <cell r="AU271" t="str">
            <v>-</v>
          </cell>
          <cell r="AW271" t="str">
            <v>-</v>
          </cell>
          <cell r="AY271" t="str">
            <v>-</v>
          </cell>
          <cell r="AZ271" t="str">
            <v>-</v>
          </cell>
          <cell r="BA271">
            <v>233.46006076936101</v>
          </cell>
          <cell r="BC271" t="str">
            <v>-</v>
          </cell>
          <cell r="BE271" t="str">
            <v>-</v>
          </cell>
          <cell r="BI271" t="str">
            <v>-</v>
          </cell>
          <cell r="BJ271" t="str">
            <v>-</v>
          </cell>
        </row>
        <row r="272">
          <cell r="A272">
            <v>221</v>
          </cell>
          <cell r="AH272">
            <v>1</v>
          </cell>
          <cell r="AJ272">
            <v>8672.5166666666701</v>
          </cell>
          <cell r="AL272">
            <v>0</v>
          </cell>
          <cell r="AO272" t="str">
            <v>-</v>
          </cell>
          <cell r="AQ272" t="str">
            <v>-</v>
          </cell>
          <cell r="AS272" t="str">
            <v>-</v>
          </cell>
          <cell r="AU272" t="str">
            <v>-</v>
          </cell>
          <cell r="AW272" t="str">
            <v>-</v>
          </cell>
          <cell r="AY272" t="str">
            <v>-</v>
          </cell>
          <cell r="AZ272">
            <v>0.14376723287671228</v>
          </cell>
          <cell r="BA272">
            <v>1</v>
          </cell>
          <cell r="BC272">
            <v>3.3697551800948501E-2</v>
          </cell>
          <cell r="BE272">
            <v>1</v>
          </cell>
          <cell r="BI272">
            <v>0.13857532252682137</v>
          </cell>
          <cell r="BJ272">
            <v>8.3858675427321991E-2</v>
          </cell>
        </row>
        <row r="273">
          <cell r="A273">
            <v>178</v>
          </cell>
          <cell r="AH273" t="str">
            <v>-</v>
          </cell>
          <cell r="AJ273">
            <v>0</v>
          </cell>
          <cell r="AL273">
            <v>4336.5333333333347</v>
          </cell>
          <cell r="AO273" t="str">
            <v>-</v>
          </cell>
          <cell r="AQ273" t="str">
            <v>-</v>
          </cell>
          <cell r="AS273" t="str">
            <v>-</v>
          </cell>
          <cell r="AU273" t="str">
            <v>-</v>
          </cell>
          <cell r="AW273" t="str">
            <v>-</v>
          </cell>
          <cell r="AY273" t="str">
            <v>-</v>
          </cell>
          <cell r="AZ273" t="str">
            <v>-</v>
          </cell>
          <cell r="BA273">
            <v>233.48698749385099</v>
          </cell>
          <cell r="BC273" t="str">
            <v>-</v>
          </cell>
          <cell r="BE273" t="str">
            <v>-</v>
          </cell>
          <cell r="BI273" t="str">
            <v>-</v>
          </cell>
          <cell r="BJ273" t="str">
            <v>-</v>
          </cell>
        </row>
        <row r="274">
          <cell r="A274">
            <v>25</v>
          </cell>
          <cell r="AH274">
            <v>1.0611316</v>
          </cell>
          <cell r="AJ274">
            <v>8673.2999999999993</v>
          </cell>
          <cell r="AL274">
            <v>0</v>
          </cell>
          <cell r="AO274" t="str">
            <v>-</v>
          </cell>
          <cell r="AQ274" t="str">
            <v>-</v>
          </cell>
          <cell r="AS274" t="str">
            <v>-</v>
          </cell>
          <cell r="AU274" t="str">
            <v>-</v>
          </cell>
          <cell r="AW274" t="str">
            <v>-</v>
          </cell>
          <cell r="AY274" t="str">
            <v>-</v>
          </cell>
          <cell r="AZ274">
            <v>0.79233716602739768</v>
          </cell>
          <cell r="BA274">
            <v>1.1000000000000001</v>
          </cell>
          <cell r="BC274">
            <v>1.4225659853398999E-3</v>
          </cell>
          <cell r="BE274">
            <v>0.99982164541590801</v>
          </cell>
          <cell r="BI274">
            <v>0.79106889819308779</v>
          </cell>
          <cell r="BJ274">
            <v>0.47871431048903818</v>
          </cell>
        </row>
        <row r="275">
          <cell r="A275">
            <v>30</v>
          </cell>
          <cell r="AH275">
            <v>3.4</v>
          </cell>
          <cell r="AJ275">
            <v>7798.8166666666693</v>
          </cell>
          <cell r="AL275">
            <v>874.8</v>
          </cell>
          <cell r="AO275" t="str">
            <v>-</v>
          </cell>
          <cell r="AQ275" t="str">
            <v>-</v>
          </cell>
          <cell r="AS275" t="str">
            <v>-</v>
          </cell>
          <cell r="AU275" t="str">
            <v>-</v>
          </cell>
          <cell r="AW275" t="str">
            <v>-</v>
          </cell>
          <cell r="AY275" t="str">
            <v>-</v>
          </cell>
          <cell r="AZ275">
            <v>3.3254794520547954</v>
          </cell>
          <cell r="BA275">
            <v>3.3986606894086799</v>
          </cell>
          <cell r="BC275">
            <v>9.3164621658618808E-3</v>
          </cell>
          <cell r="BE275">
            <v>0.99607050698239197</v>
          </cell>
          <cell r="BI275">
            <v>3.2733481625502541</v>
          </cell>
          <cell r="BJ275">
            <v>2.1035941303027359</v>
          </cell>
        </row>
        <row r="276">
          <cell r="A276">
            <v>121</v>
          </cell>
          <cell r="AH276" t="str">
            <v>-</v>
          </cell>
          <cell r="AJ276">
            <v>0</v>
          </cell>
          <cell r="AL276">
            <v>2211.9973358246425</v>
          </cell>
          <cell r="AO276" t="str">
            <v>-</v>
          </cell>
          <cell r="AQ276" t="str">
            <v>-</v>
          </cell>
          <cell r="AS276" t="str">
            <v>-</v>
          </cell>
          <cell r="AU276" t="str">
            <v>-</v>
          </cell>
          <cell r="AW276" t="str">
            <v>-</v>
          </cell>
          <cell r="AY276" t="str">
            <v>-</v>
          </cell>
          <cell r="AZ276" t="str">
            <v>-</v>
          </cell>
          <cell r="BA276">
            <v>113.200692464662</v>
          </cell>
          <cell r="BC276" t="str">
            <v>-</v>
          </cell>
          <cell r="BE276" t="str">
            <v>-</v>
          </cell>
          <cell r="BI276" t="str">
            <v>-</v>
          </cell>
          <cell r="BJ276" t="str">
            <v>-</v>
          </cell>
        </row>
        <row r="277">
          <cell r="A277">
            <v>538</v>
          </cell>
          <cell r="AH277" t="str">
            <v>-</v>
          </cell>
          <cell r="AJ277">
            <v>4319.373229398665</v>
          </cell>
          <cell r="AL277">
            <v>5.8317594654788412</v>
          </cell>
          <cell r="AO277" t="str">
            <v>-</v>
          </cell>
          <cell r="AQ277" t="str">
            <v>-</v>
          </cell>
          <cell r="AS277" t="str">
            <v>-</v>
          </cell>
          <cell r="AU277" t="str">
            <v>-</v>
          </cell>
          <cell r="AW277" t="str">
            <v>-</v>
          </cell>
          <cell r="AY277" t="str">
            <v>-</v>
          </cell>
          <cell r="AZ277" t="str">
            <v>-</v>
          </cell>
          <cell r="BA277">
            <v>8.9403768841904707</v>
          </cell>
          <cell r="BC277" t="str">
            <v>-</v>
          </cell>
          <cell r="BE277" t="str">
            <v>-</v>
          </cell>
          <cell r="BI277" t="str">
            <v>-</v>
          </cell>
          <cell r="BJ277" t="str">
            <v>-</v>
          </cell>
        </row>
        <row r="278">
          <cell r="A278">
            <v>486</v>
          </cell>
          <cell r="AH278">
            <v>2.97</v>
          </cell>
          <cell r="AJ278">
            <v>8542.3166666666693</v>
          </cell>
          <cell r="AL278">
            <v>137.36666666666699</v>
          </cell>
          <cell r="AO278" t="str">
            <v>-</v>
          </cell>
          <cell r="AQ278" t="str">
            <v>-</v>
          </cell>
          <cell r="AS278" t="str">
            <v>-</v>
          </cell>
          <cell r="AU278" t="str">
            <v>-</v>
          </cell>
          <cell r="AW278" t="str">
            <v>-</v>
          </cell>
          <cell r="AY278" t="str">
            <v>-</v>
          </cell>
          <cell r="AZ278">
            <v>2.2341668009669626</v>
          </cell>
          <cell r="BA278">
            <v>2.9229976788707699</v>
          </cell>
          <cell r="BC278">
            <v>1.0825347837652201E-3</v>
          </cell>
          <cell r="BE278">
            <v>1</v>
          </cell>
          <cell r="BI278">
            <v>2.2317482376921793</v>
          </cell>
          <cell r="BJ278">
            <v>1.4342172784532412</v>
          </cell>
        </row>
        <row r="279">
          <cell r="A279">
            <v>115</v>
          </cell>
          <cell r="AH279" t="str">
            <v>-</v>
          </cell>
          <cell r="AJ279">
            <v>0</v>
          </cell>
          <cell r="AL279">
            <v>2170.7208333333324</v>
          </cell>
          <cell r="AO279" t="str">
            <v>-</v>
          </cell>
          <cell r="AQ279" t="str">
            <v>-</v>
          </cell>
          <cell r="AS279" t="str">
            <v>-</v>
          </cell>
          <cell r="AU279" t="str">
            <v>-</v>
          </cell>
          <cell r="AW279" t="str">
            <v>-</v>
          </cell>
          <cell r="AY279" t="str">
            <v>-</v>
          </cell>
          <cell r="AZ279" t="str">
            <v>-</v>
          </cell>
          <cell r="BA279">
            <v>25</v>
          </cell>
          <cell r="BC279" t="str">
            <v>-</v>
          </cell>
          <cell r="BE279" t="str">
            <v>-</v>
          </cell>
          <cell r="BI279" t="str">
            <v>-</v>
          </cell>
          <cell r="BJ279" t="str">
            <v>-</v>
          </cell>
        </row>
        <row r="280">
          <cell r="A280">
            <v>1677</v>
          </cell>
          <cell r="AH280" t="str">
            <v>-</v>
          </cell>
          <cell r="AJ280">
            <v>2879.7750222222212</v>
          </cell>
          <cell r="AL280">
            <v>1033.3486222222209</v>
          </cell>
          <cell r="AO280" t="str">
            <v>-</v>
          </cell>
          <cell r="AQ280" t="str">
            <v>-</v>
          </cell>
          <cell r="AS280" t="str">
            <v>-</v>
          </cell>
          <cell r="AU280" t="str">
            <v>-</v>
          </cell>
          <cell r="AW280" t="str">
            <v>-</v>
          </cell>
          <cell r="AY280" t="str">
            <v>-</v>
          </cell>
          <cell r="AZ280" t="str">
            <v>-</v>
          </cell>
          <cell r="BA280">
            <v>10.137761709707499</v>
          </cell>
          <cell r="BC280" t="str">
            <v>-</v>
          </cell>
          <cell r="BE280" t="str">
            <v>-</v>
          </cell>
          <cell r="BI280" t="str">
            <v>-</v>
          </cell>
          <cell r="BJ280" t="str">
            <v>-</v>
          </cell>
        </row>
        <row r="281">
          <cell r="A281">
            <v>109</v>
          </cell>
          <cell r="AH281" t="str">
            <v>-</v>
          </cell>
          <cell r="AJ281">
            <v>0</v>
          </cell>
          <cell r="AL281">
            <v>2553.931372549021</v>
          </cell>
          <cell r="AO281" t="str">
            <v>-</v>
          </cell>
          <cell r="AQ281" t="str">
            <v>-</v>
          </cell>
          <cell r="AS281" t="str">
            <v>-</v>
          </cell>
          <cell r="AU281" t="str">
            <v>-</v>
          </cell>
          <cell r="AW281" t="str">
            <v>-</v>
          </cell>
          <cell r="AY281" t="str">
            <v>-</v>
          </cell>
          <cell r="AZ281" t="str">
            <v>-</v>
          </cell>
          <cell r="BA281">
            <v>12</v>
          </cell>
          <cell r="BC281" t="str">
            <v>-</v>
          </cell>
          <cell r="BE281" t="str">
            <v>-</v>
          </cell>
          <cell r="BI281" t="str">
            <v>-</v>
          </cell>
          <cell r="BJ281" t="str">
            <v>-</v>
          </cell>
        </row>
        <row r="282">
          <cell r="A282">
            <v>482</v>
          </cell>
          <cell r="AH282">
            <v>1.4</v>
          </cell>
          <cell r="AJ282">
            <v>8239.0017857142866</v>
          </cell>
          <cell r="AL282">
            <v>135.80357142857113</v>
          </cell>
          <cell r="AO282" t="str">
            <v>-</v>
          </cell>
          <cell r="AQ282" t="str">
            <v>-</v>
          </cell>
          <cell r="AS282" t="str">
            <v>-</v>
          </cell>
          <cell r="AU282" t="str">
            <v>-</v>
          </cell>
          <cell r="AW282" t="str">
            <v>-</v>
          </cell>
          <cell r="AY282" t="str">
            <v>-</v>
          </cell>
          <cell r="AZ282">
            <v>1.0188705882352946</v>
          </cell>
          <cell r="BA282">
            <v>1.32811038785336</v>
          </cell>
          <cell r="BC282">
            <v>1.4501981558261733E-3</v>
          </cell>
          <cell r="BE282">
            <v>0.96428571428571441</v>
          </cell>
          <cell r="BI282">
            <v>1.0173382993854316</v>
          </cell>
          <cell r="BJ282">
            <v>0.65378528920432422</v>
          </cell>
        </row>
        <row r="283">
          <cell r="A283">
            <v>230</v>
          </cell>
          <cell r="AH283" t="str">
            <v>-</v>
          </cell>
          <cell r="AJ283">
            <v>4171.6000376701058</v>
          </cell>
          <cell r="AL283">
            <v>0</v>
          </cell>
          <cell r="AO283" t="str">
            <v>-</v>
          </cell>
          <cell r="AQ283" t="str">
            <v>-</v>
          </cell>
          <cell r="AS283" t="str">
            <v>-</v>
          </cell>
          <cell r="AU283" t="str">
            <v>-</v>
          </cell>
          <cell r="AW283" t="str">
            <v>-</v>
          </cell>
          <cell r="AY283" t="str">
            <v>-</v>
          </cell>
          <cell r="AZ283" t="str">
            <v>-</v>
          </cell>
          <cell r="BA283">
            <v>3.4</v>
          </cell>
          <cell r="BC283" t="str">
            <v>-</v>
          </cell>
          <cell r="BE283" t="str">
            <v>-</v>
          </cell>
          <cell r="BI283" t="str">
            <v>-</v>
          </cell>
          <cell r="BJ283" t="str">
            <v>-</v>
          </cell>
        </row>
        <row r="284">
          <cell r="A284">
            <v>1677</v>
          </cell>
          <cell r="AH284" t="str">
            <v>-</v>
          </cell>
          <cell r="AJ284">
            <v>2880.1205333333337</v>
          </cell>
          <cell r="AL284">
            <v>1034.2499555555542</v>
          </cell>
          <cell r="AO284" t="str">
            <v>-</v>
          </cell>
          <cell r="AQ284" t="str">
            <v>-</v>
          </cell>
          <cell r="AS284" t="str">
            <v>-</v>
          </cell>
          <cell r="AU284" t="str">
            <v>-</v>
          </cell>
          <cell r="AW284" t="str">
            <v>-</v>
          </cell>
          <cell r="AY284" t="str">
            <v>-</v>
          </cell>
          <cell r="AZ284" t="str">
            <v>-</v>
          </cell>
          <cell r="BA284">
            <v>10.14</v>
          </cell>
          <cell r="BC284" t="str">
            <v>-</v>
          </cell>
          <cell r="BE284" t="str">
            <v>-</v>
          </cell>
          <cell r="BI284" t="str">
            <v>-</v>
          </cell>
          <cell r="BJ284" t="str">
            <v>-</v>
          </cell>
        </row>
        <row r="285">
          <cell r="A285">
            <v>569</v>
          </cell>
          <cell r="AH285" t="str">
            <v>-</v>
          </cell>
          <cell r="AJ285">
            <v>4342.2833333333347</v>
          </cell>
          <cell r="AL285">
            <v>0.91666666666666496</v>
          </cell>
          <cell r="AO285" t="str">
            <v>-</v>
          </cell>
          <cell r="AQ285" t="str">
            <v>-</v>
          </cell>
          <cell r="AS285" t="str">
            <v>-</v>
          </cell>
          <cell r="AU285" t="str">
            <v>-</v>
          </cell>
          <cell r="AW285" t="str">
            <v>-</v>
          </cell>
          <cell r="AY285" t="str">
            <v>-</v>
          </cell>
          <cell r="AZ285" t="str">
            <v>-</v>
          </cell>
          <cell r="BA285">
            <v>4.32932705148278</v>
          </cell>
          <cell r="BC285" t="str">
            <v>-</v>
          </cell>
          <cell r="BE285" t="str">
            <v>-</v>
          </cell>
          <cell r="BI285" t="str">
            <v>-</v>
          </cell>
          <cell r="BJ285" t="str">
            <v>-</v>
          </cell>
        </row>
        <row r="286">
          <cell r="A286">
            <v>116</v>
          </cell>
          <cell r="AH286" t="str">
            <v>-</v>
          </cell>
          <cell r="AJ286">
            <v>0</v>
          </cell>
          <cell r="AL286">
            <v>4345.1009669072018</v>
          </cell>
          <cell r="AO286" t="str">
            <v>-</v>
          </cell>
          <cell r="AQ286" t="str">
            <v>-</v>
          </cell>
          <cell r="AS286" t="str">
            <v>-</v>
          </cell>
          <cell r="AU286" t="str">
            <v>-</v>
          </cell>
          <cell r="AW286" t="str">
            <v>-</v>
          </cell>
          <cell r="AY286" t="str">
            <v>-</v>
          </cell>
          <cell r="AZ286" t="str">
            <v>-</v>
          </cell>
          <cell r="BA286">
            <v>162.87257247233299</v>
          </cell>
          <cell r="BC286" t="str">
            <v>-</v>
          </cell>
          <cell r="BE286" t="str">
            <v>-</v>
          </cell>
          <cell r="BI286" t="str">
            <v>-</v>
          </cell>
          <cell r="BJ286" t="str">
            <v>-</v>
          </cell>
        </row>
        <row r="287">
          <cell r="A287">
            <v>109</v>
          </cell>
          <cell r="AH287" t="str">
            <v>-</v>
          </cell>
          <cell r="AJ287">
            <v>0</v>
          </cell>
          <cell r="AL287">
            <v>1192.5163398692807</v>
          </cell>
          <cell r="AO287" t="str">
            <v>-</v>
          </cell>
          <cell r="AQ287" t="str">
            <v>-</v>
          </cell>
          <cell r="AS287" t="str">
            <v>-</v>
          </cell>
          <cell r="AU287" t="str">
            <v>-</v>
          </cell>
          <cell r="AW287" t="str">
            <v>-</v>
          </cell>
          <cell r="AY287" t="str">
            <v>-</v>
          </cell>
          <cell r="AZ287" t="str">
            <v>-</v>
          </cell>
          <cell r="BA287">
            <v>5.59889353539229</v>
          </cell>
          <cell r="BC287" t="str">
            <v>-</v>
          </cell>
          <cell r="BE287" t="str">
            <v>-</v>
          </cell>
          <cell r="BI287" t="str">
            <v>-</v>
          </cell>
          <cell r="BJ287" t="str">
            <v>-</v>
          </cell>
        </row>
        <row r="288">
          <cell r="A288">
            <v>109</v>
          </cell>
          <cell r="AH288" t="str">
            <v>-</v>
          </cell>
          <cell r="AJ288">
            <v>0</v>
          </cell>
          <cell r="AL288">
            <v>1192.7977124183003</v>
          </cell>
          <cell r="AO288" t="str">
            <v>-</v>
          </cell>
          <cell r="AQ288" t="str">
            <v>-</v>
          </cell>
          <cell r="AS288" t="str">
            <v>-</v>
          </cell>
          <cell r="AU288" t="str">
            <v>-</v>
          </cell>
          <cell r="AW288" t="str">
            <v>-</v>
          </cell>
          <cell r="AY288" t="str">
            <v>-</v>
          </cell>
          <cell r="AZ288" t="str">
            <v>-</v>
          </cell>
          <cell r="BA288">
            <v>5.5999570406368697</v>
          </cell>
          <cell r="BC288" t="str">
            <v>-</v>
          </cell>
          <cell r="BE288" t="str">
            <v>-</v>
          </cell>
          <cell r="BI288" t="str">
            <v>-</v>
          </cell>
          <cell r="BJ288" t="str">
            <v>-</v>
          </cell>
        </row>
        <row r="289">
          <cell r="A289">
            <v>487</v>
          </cell>
          <cell r="AH289">
            <v>1.45</v>
          </cell>
          <cell r="AJ289">
            <v>7134.7344827586185</v>
          </cell>
          <cell r="AL289">
            <v>957.13448275861765</v>
          </cell>
          <cell r="AO289" t="str">
            <v>-</v>
          </cell>
          <cell r="AQ289" t="str">
            <v>-</v>
          </cell>
          <cell r="AS289" t="str">
            <v>-</v>
          </cell>
          <cell r="AU289" t="str">
            <v>-</v>
          </cell>
          <cell r="AW289" t="str">
            <v>-</v>
          </cell>
          <cell r="AY289" t="str">
            <v>-</v>
          </cell>
          <cell r="AZ289">
            <v>0.7095705882352944</v>
          </cell>
          <cell r="BA289">
            <v>1.2088480635734</v>
          </cell>
          <cell r="BC289">
            <v>1.302343491256349E-3</v>
          </cell>
          <cell r="BE289">
            <v>0.93103448275862077</v>
          </cell>
          <cell r="BI289">
            <v>0.7085780314027732</v>
          </cell>
          <cell r="BJ289">
            <v>0.45536267873169067</v>
          </cell>
        </row>
        <row r="290">
          <cell r="A290">
            <v>569</v>
          </cell>
          <cell r="AH290" t="str">
            <v>-</v>
          </cell>
          <cell r="AJ290">
            <v>4345.95</v>
          </cell>
          <cell r="AL290">
            <v>0.60833333333333495</v>
          </cell>
          <cell r="AO290" t="str">
            <v>-</v>
          </cell>
          <cell r="AQ290" t="str">
            <v>-</v>
          </cell>
          <cell r="AS290" t="str">
            <v>-</v>
          </cell>
          <cell r="AU290" t="str">
            <v>-</v>
          </cell>
          <cell r="AW290" t="str">
            <v>-</v>
          </cell>
          <cell r="AY290" t="str">
            <v>-</v>
          </cell>
          <cell r="AZ290" t="str">
            <v>-</v>
          </cell>
          <cell r="BA290">
            <v>4.3298173650800402</v>
          </cell>
          <cell r="BC290" t="str">
            <v>-</v>
          </cell>
          <cell r="BE290" t="str">
            <v>-</v>
          </cell>
          <cell r="BI290" t="str">
            <v>-</v>
          </cell>
          <cell r="BJ290" t="str">
            <v>-</v>
          </cell>
        </row>
        <row r="291">
          <cell r="A291">
            <v>230</v>
          </cell>
          <cell r="AH291" t="str">
            <v>-</v>
          </cell>
          <cell r="AJ291">
            <v>2701.7205820031077</v>
          </cell>
          <cell r="AL291">
            <v>1.0566464189857325</v>
          </cell>
          <cell r="AO291" t="str">
            <v>-</v>
          </cell>
          <cell r="AQ291" t="str">
            <v>-</v>
          </cell>
          <cell r="AS291" t="str">
            <v>-</v>
          </cell>
          <cell r="AU291" t="str">
            <v>-</v>
          </cell>
          <cell r="AW291" t="str">
            <v>-</v>
          </cell>
          <cell r="AY291" t="str">
            <v>-</v>
          </cell>
          <cell r="AZ291" t="str">
            <v>-</v>
          </cell>
          <cell r="BA291">
            <v>2.2000000000000002</v>
          </cell>
          <cell r="BC291" t="str">
            <v>-</v>
          </cell>
          <cell r="BE291" t="str">
            <v>-</v>
          </cell>
          <cell r="BI291" t="str">
            <v>-</v>
          </cell>
          <cell r="BJ291" t="str">
            <v>-</v>
          </cell>
        </row>
        <row r="292">
          <cell r="A292">
            <v>179</v>
          </cell>
          <cell r="AH292" t="str">
            <v>-</v>
          </cell>
          <cell r="AJ292">
            <v>8284.0735192065404</v>
          </cell>
          <cell r="AL292">
            <v>1138.3622115075689</v>
          </cell>
          <cell r="AO292" t="str">
            <v>-</v>
          </cell>
          <cell r="AQ292" t="str">
            <v>-</v>
          </cell>
          <cell r="AS292" t="str">
            <v>-</v>
          </cell>
          <cell r="AU292" t="str">
            <v>-</v>
          </cell>
          <cell r="AW292" t="str">
            <v>-</v>
          </cell>
          <cell r="AY292" t="str">
            <v>-</v>
          </cell>
          <cell r="AZ292" t="str">
            <v>-</v>
          </cell>
          <cell r="BA292">
            <v>91.964056856353807</v>
          </cell>
          <cell r="BC292" t="str">
            <v>-</v>
          </cell>
          <cell r="BE292" t="str">
            <v>-</v>
          </cell>
          <cell r="BI292" t="str">
            <v>-</v>
          </cell>
          <cell r="BJ292" t="str">
            <v>-</v>
          </cell>
        </row>
        <row r="293">
          <cell r="A293">
            <v>134</v>
          </cell>
          <cell r="AH293" t="str">
            <v>-</v>
          </cell>
          <cell r="AJ293">
            <v>8648.35</v>
          </cell>
          <cell r="AL293">
            <v>56.5833333333333</v>
          </cell>
          <cell r="AO293" t="str">
            <v>-</v>
          </cell>
          <cell r="AQ293" t="str">
            <v>-</v>
          </cell>
          <cell r="AS293" t="str">
            <v>-</v>
          </cell>
          <cell r="AU293" t="str">
            <v>-</v>
          </cell>
          <cell r="AW293" t="str">
            <v>-</v>
          </cell>
          <cell r="AY293" t="str">
            <v>-</v>
          </cell>
          <cell r="AZ293" t="str">
            <v>-</v>
          </cell>
          <cell r="BA293">
            <v>8.9988799454715291</v>
          </cell>
          <cell r="BC293" t="str">
            <v>-</v>
          </cell>
          <cell r="BE293" t="str">
            <v>-</v>
          </cell>
          <cell r="BI293" t="str">
            <v>-</v>
          </cell>
          <cell r="BJ293" t="str">
            <v>-</v>
          </cell>
        </row>
        <row r="294">
          <cell r="A294">
            <v>261</v>
          </cell>
          <cell r="AH294">
            <v>1.9</v>
          </cell>
          <cell r="AJ294">
            <v>8526.0499999999993</v>
          </cell>
          <cell r="AL294">
            <v>180.76666666666699</v>
          </cell>
          <cell r="AO294" t="str">
            <v>-</v>
          </cell>
          <cell r="AQ294" t="str">
            <v>-</v>
          </cell>
          <cell r="AS294" t="str">
            <v>-</v>
          </cell>
          <cell r="AU294" t="str">
            <v>-</v>
          </cell>
          <cell r="AW294" t="str">
            <v>-</v>
          </cell>
          <cell r="AY294" t="str">
            <v>-</v>
          </cell>
          <cell r="AZ294">
            <v>1.6501834875308206</v>
          </cell>
          <cell r="BA294">
            <v>1.8938132765706599</v>
          </cell>
          <cell r="BC294">
            <v>0.12378771116934301</v>
          </cell>
          <cell r="BE294">
            <v>1</v>
          </cell>
          <cell r="BI294">
            <v>1.4189513050436589</v>
          </cell>
          <cell r="BJ294">
            <v>0.91187905723713913</v>
          </cell>
        </row>
        <row r="295">
          <cell r="A295">
            <v>570</v>
          </cell>
          <cell r="AH295" t="str">
            <v>-</v>
          </cell>
          <cell r="AJ295">
            <v>8706.5833333333303</v>
          </cell>
          <cell r="AL295">
            <v>0.6</v>
          </cell>
          <cell r="AO295" t="str">
            <v>-</v>
          </cell>
          <cell r="AQ295" t="str">
            <v>-</v>
          </cell>
          <cell r="AS295" t="str">
            <v>-</v>
          </cell>
          <cell r="AU295" t="str">
            <v>-</v>
          </cell>
          <cell r="AW295" t="str">
            <v>-</v>
          </cell>
          <cell r="AY295" t="str">
            <v>-</v>
          </cell>
          <cell r="AZ295" t="str">
            <v>-</v>
          </cell>
          <cell r="BA295">
            <v>8.4794156548903103</v>
          </cell>
          <cell r="BC295" t="str">
            <v>-</v>
          </cell>
          <cell r="BE295" t="str">
            <v>-</v>
          </cell>
          <cell r="BI295" t="str">
            <v>-</v>
          </cell>
          <cell r="BJ295" t="str">
            <v>-</v>
          </cell>
        </row>
        <row r="296">
          <cell r="A296">
            <v>509</v>
          </cell>
          <cell r="AH296">
            <v>1.89915475458</v>
          </cell>
          <cell r="AJ296">
            <v>8668.0166666666701</v>
          </cell>
          <cell r="AL296">
            <v>51.533333333333303</v>
          </cell>
          <cell r="AO296" t="str">
            <v>-</v>
          </cell>
          <cell r="AQ296" t="str">
            <v>-</v>
          </cell>
          <cell r="AS296" t="str">
            <v>-</v>
          </cell>
          <cell r="AU296" t="str">
            <v>-</v>
          </cell>
          <cell r="AW296" t="str">
            <v>-</v>
          </cell>
          <cell r="AY296" t="str">
            <v>-</v>
          </cell>
          <cell r="AZ296">
            <v>0.36349826581050226</v>
          </cell>
          <cell r="BA296">
            <v>1.8887714182498001</v>
          </cell>
          <cell r="BC296">
            <v>6.8243692394308497E-2</v>
          </cell>
          <cell r="BE296">
            <v>1</v>
          </cell>
          <cell r="BI296">
            <v>0.33586937028955999</v>
          </cell>
          <cell r="BJ296">
            <v>0.2158440840399749</v>
          </cell>
        </row>
        <row r="297">
          <cell r="A297">
            <v>338</v>
          </cell>
          <cell r="AH297">
            <v>0.55000000000000004</v>
          </cell>
          <cell r="AJ297">
            <v>8714.5</v>
          </cell>
          <cell r="AL297">
            <v>8.9166666666666696</v>
          </cell>
          <cell r="AO297" t="str">
            <v>-</v>
          </cell>
          <cell r="AQ297" t="str">
            <v>-</v>
          </cell>
          <cell r="AS297" t="str">
            <v>-</v>
          </cell>
          <cell r="AU297" t="str">
            <v>-</v>
          </cell>
          <cell r="AW297" t="str">
            <v>-</v>
          </cell>
          <cell r="AY297" t="str">
            <v>-</v>
          </cell>
          <cell r="AZ297">
            <v>0.51902043574219225</v>
          </cell>
          <cell r="BA297">
            <v>0.54999999999999905</v>
          </cell>
          <cell r="BC297">
            <v>1.75849556281528E-2</v>
          </cell>
          <cell r="BE297">
            <v>1</v>
          </cell>
          <cell r="BI297">
            <v>0.5070006904435137</v>
          </cell>
          <cell r="BJ297">
            <v>0.3258204210228236</v>
          </cell>
        </row>
        <row r="298">
          <cell r="A298">
            <v>267</v>
          </cell>
          <cell r="AH298">
            <v>0.83</v>
          </cell>
          <cell r="AJ298">
            <v>7999.0833333333303</v>
          </cell>
          <cell r="AL298">
            <v>725.11666666666702</v>
          </cell>
          <cell r="AO298" t="str">
            <v>-</v>
          </cell>
          <cell r="AQ298" t="str">
            <v>-</v>
          </cell>
          <cell r="AS298" t="str">
            <v>-</v>
          </cell>
          <cell r="AU298" t="str">
            <v>-</v>
          </cell>
          <cell r="AW298" t="str">
            <v>-</v>
          </cell>
          <cell r="AY298" t="str">
            <v>-</v>
          </cell>
          <cell r="AZ298">
            <v>0.46690379714611852</v>
          </cell>
          <cell r="BA298">
            <v>0.76228719634274</v>
          </cell>
          <cell r="BC298">
            <v>6.17347142754981E-2</v>
          </cell>
          <cell r="BE298">
            <v>1</v>
          </cell>
          <cell r="BI298">
            <v>0.43076369490374983</v>
          </cell>
          <cell r="BJ298">
            <v>0.2768272530597744</v>
          </cell>
        </row>
        <row r="299">
          <cell r="A299">
            <v>217</v>
          </cell>
          <cell r="AH299">
            <v>3.1528047851999998</v>
          </cell>
          <cell r="AJ299">
            <v>8567.9333333333307</v>
          </cell>
          <cell r="AL299">
            <v>157.25</v>
          </cell>
          <cell r="AO299" t="str">
            <v>-</v>
          </cell>
          <cell r="AQ299" t="str">
            <v>-</v>
          </cell>
          <cell r="AS299" t="str">
            <v>-</v>
          </cell>
          <cell r="AU299" t="str">
            <v>-</v>
          </cell>
          <cell r="AW299" t="str">
            <v>-</v>
          </cell>
          <cell r="AY299" t="str">
            <v>-</v>
          </cell>
          <cell r="AZ299">
            <v>3.1528047851999998</v>
          </cell>
          <cell r="BA299">
            <v>3.24052740725601</v>
          </cell>
          <cell r="BC299">
            <v>2.78910113859468E-3</v>
          </cell>
          <cell r="BE299">
            <v>1</v>
          </cell>
          <cell r="BI299">
            <v>3.1361512655493704</v>
          </cell>
          <cell r="BJ299">
            <v>2.0154255112329098</v>
          </cell>
        </row>
        <row r="300">
          <cell r="A300">
            <v>37</v>
          </cell>
          <cell r="AH300">
            <v>5.6</v>
          </cell>
          <cell r="AJ300">
            <v>8022.2166666666708</v>
          </cell>
          <cell r="AL300">
            <v>720</v>
          </cell>
          <cell r="AO300" t="str">
            <v>-</v>
          </cell>
          <cell r="AQ300" t="str">
            <v>-</v>
          </cell>
          <cell r="AS300" t="str">
            <v>-</v>
          </cell>
          <cell r="AU300" t="str">
            <v>-</v>
          </cell>
          <cell r="AW300" t="str">
            <v>-</v>
          </cell>
          <cell r="AY300" t="str">
            <v>-</v>
          </cell>
          <cell r="AZ300">
            <v>4.3791666666666655</v>
          </cell>
          <cell r="BA300">
            <v>5.6</v>
          </cell>
          <cell r="BC300">
            <v>2.24414020652861E-4</v>
          </cell>
          <cell r="BE300">
            <v>1</v>
          </cell>
          <cell r="BI300">
            <v>4.2030565634571788</v>
          </cell>
          <cell r="BJ300">
            <v>2.7010646827529974</v>
          </cell>
        </row>
        <row r="301">
          <cell r="A301">
            <v>115</v>
          </cell>
          <cell r="AH301" t="str">
            <v>-</v>
          </cell>
          <cell r="AJ301">
            <v>0</v>
          </cell>
          <cell r="AL301">
            <v>1879.99225</v>
          </cell>
          <cell r="AO301" t="str">
            <v>-</v>
          </cell>
          <cell r="AQ301" t="str">
            <v>-</v>
          </cell>
          <cell r="AS301" t="str">
            <v>-</v>
          </cell>
          <cell r="AU301" t="str">
            <v>-</v>
          </cell>
          <cell r="AW301" t="str">
            <v>-</v>
          </cell>
          <cell r="AY301" t="str">
            <v>-</v>
          </cell>
          <cell r="AZ301" t="str">
            <v>-</v>
          </cell>
          <cell r="BA301">
            <v>21.5</v>
          </cell>
          <cell r="BC301" t="str">
            <v>-</v>
          </cell>
          <cell r="BE301" t="str">
            <v>-</v>
          </cell>
          <cell r="BI301" t="str">
            <v>-</v>
          </cell>
          <cell r="BJ301" t="str">
            <v>-</v>
          </cell>
        </row>
        <row r="302">
          <cell r="A302">
            <v>229</v>
          </cell>
          <cell r="AH302" t="str">
            <v>-</v>
          </cell>
          <cell r="AJ302">
            <v>4373.125</v>
          </cell>
          <cell r="AL302">
            <v>7.4999999999999997E-2</v>
          </cell>
          <cell r="AO302" t="str">
            <v>-</v>
          </cell>
          <cell r="AQ302" t="str">
            <v>-</v>
          </cell>
          <cell r="AS302" t="str">
            <v>-</v>
          </cell>
          <cell r="AU302" t="str">
            <v>-</v>
          </cell>
          <cell r="AW302" t="str">
            <v>-</v>
          </cell>
          <cell r="AY302" t="str">
            <v>-</v>
          </cell>
          <cell r="AZ302" t="str">
            <v>-</v>
          </cell>
          <cell r="BA302">
            <v>1.64997170264337</v>
          </cell>
          <cell r="BC302" t="str">
            <v>-</v>
          </cell>
          <cell r="BE302" t="str">
            <v>-</v>
          </cell>
          <cell r="BI302" t="str">
            <v>-</v>
          </cell>
          <cell r="BJ302" t="str">
            <v>-</v>
          </cell>
        </row>
        <row r="303">
          <cell r="A303">
            <v>229</v>
          </cell>
          <cell r="AH303" t="str">
            <v>-</v>
          </cell>
          <cell r="AJ303">
            <v>4373.6750000000002</v>
          </cell>
          <cell r="AL303">
            <v>0.05</v>
          </cell>
          <cell r="AO303" t="str">
            <v>-</v>
          </cell>
          <cell r="AQ303" t="str">
            <v>-</v>
          </cell>
          <cell r="AS303" t="str">
            <v>-</v>
          </cell>
          <cell r="AU303" t="str">
            <v>-</v>
          </cell>
          <cell r="AW303" t="str">
            <v>-</v>
          </cell>
          <cell r="AY303" t="str">
            <v>-</v>
          </cell>
          <cell r="AZ303" t="str">
            <v>-</v>
          </cell>
          <cell r="BA303">
            <v>1.64999685622667</v>
          </cell>
          <cell r="BC303" t="str">
            <v>-</v>
          </cell>
          <cell r="BE303" t="str">
            <v>-</v>
          </cell>
          <cell r="BI303" t="str">
            <v>-</v>
          </cell>
          <cell r="BJ303" t="str">
            <v>-</v>
          </cell>
        </row>
        <row r="304">
          <cell r="A304">
            <v>191</v>
          </cell>
          <cell r="AH304" t="str">
            <v>-</v>
          </cell>
          <cell r="AJ304">
            <v>3937.3275000000017</v>
          </cell>
          <cell r="AL304">
            <v>0.65249999999999997</v>
          </cell>
          <cell r="AO304" t="str">
            <v>-</v>
          </cell>
          <cell r="AQ304" t="str">
            <v>-</v>
          </cell>
          <cell r="AS304" t="str">
            <v>-</v>
          </cell>
          <cell r="AU304" t="str">
            <v>-</v>
          </cell>
          <cell r="AW304" t="str">
            <v>-</v>
          </cell>
          <cell r="AY304" t="str">
            <v>-</v>
          </cell>
          <cell r="AZ304" t="str">
            <v>-</v>
          </cell>
          <cell r="BA304">
            <v>2.69955428290646</v>
          </cell>
          <cell r="BC304" t="str">
            <v>-</v>
          </cell>
          <cell r="BE304" t="str">
            <v>-</v>
          </cell>
          <cell r="BI304" t="str">
            <v>-</v>
          </cell>
          <cell r="BJ304" t="str">
            <v>-</v>
          </cell>
        </row>
        <row r="305">
          <cell r="A305">
            <v>191</v>
          </cell>
          <cell r="AH305" t="str">
            <v>-</v>
          </cell>
          <cell r="AJ305">
            <v>3937.3275000000017</v>
          </cell>
          <cell r="AL305">
            <v>0.65249999999999997</v>
          </cell>
          <cell r="AO305" t="str">
            <v>-</v>
          </cell>
          <cell r="AQ305" t="str">
            <v>-</v>
          </cell>
          <cell r="AS305" t="str">
            <v>-</v>
          </cell>
          <cell r="AU305" t="str">
            <v>-</v>
          </cell>
          <cell r="AW305" t="str">
            <v>-</v>
          </cell>
          <cell r="AY305" t="str">
            <v>-</v>
          </cell>
          <cell r="AZ305" t="str">
            <v>-</v>
          </cell>
          <cell r="BA305">
            <v>2.69955428290646</v>
          </cell>
          <cell r="BC305" t="str">
            <v>-</v>
          </cell>
          <cell r="BE305" t="str">
            <v>-</v>
          </cell>
          <cell r="BI305" t="str">
            <v>-</v>
          </cell>
          <cell r="BJ305" t="str">
            <v>-</v>
          </cell>
        </row>
        <row r="306">
          <cell r="A306">
            <v>327</v>
          </cell>
          <cell r="AH306" t="str">
            <v>-</v>
          </cell>
          <cell r="AJ306">
            <v>0</v>
          </cell>
          <cell r="AL306">
            <v>2941.0828055555562</v>
          </cell>
          <cell r="AO306" t="str">
            <v>-</v>
          </cell>
          <cell r="AQ306" t="str">
            <v>-</v>
          </cell>
          <cell r="AS306" t="str">
            <v>-</v>
          </cell>
          <cell r="AU306" t="str">
            <v>-</v>
          </cell>
          <cell r="AW306" t="str">
            <v>-</v>
          </cell>
          <cell r="AY306" t="str">
            <v>-</v>
          </cell>
          <cell r="AZ306" t="str">
            <v>-</v>
          </cell>
          <cell r="BA306">
            <v>20.143097397679</v>
          </cell>
          <cell r="BC306" t="str">
            <v>-</v>
          </cell>
          <cell r="BE306" t="str">
            <v>-</v>
          </cell>
          <cell r="BI306" t="str">
            <v>-</v>
          </cell>
          <cell r="BJ306" t="str">
            <v>-</v>
          </cell>
        </row>
        <row r="307">
          <cell r="A307">
            <v>327</v>
          </cell>
          <cell r="AH307" t="str">
            <v>-</v>
          </cell>
          <cell r="AJ307">
            <v>0</v>
          </cell>
          <cell r="AL307">
            <v>2941.0828055555562</v>
          </cell>
          <cell r="AO307" t="str">
            <v>-</v>
          </cell>
          <cell r="AQ307" t="str">
            <v>-</v>
          </cell>
          <cell r="AS307" t="str">
            <v>-</v>
          </cell>
          <cell r="AU307" t="str">
            <v>-</v>
          </cell>
          <cell r="AW307" t="str">
            <v>-</v>
          </cell>
          <cell r="AY307" t="str">
            <v>-</v>
          </cell>
          <cell r="AZ307" t="str">
            <v>-</v>
          </cell>
          <cell r="BA307">
            <v>20.143097397678901</v>
          </cell>
          <cell r="BC307" t="str">
            <v>-</v>
          </cell>
          <cell r="BE307" t="str">
            <v>-</v>
          </cell>
          <cell r="BI307" t="str">
            <v>-</v>
          </cell>
          <cell r="BJ307" t="str">
            <v>-</v>
          </cell>
        </row>
        <row r="308">
          <cell r="A308">
            <v>417</v>
          </cell>
          <cell r="AH308">
            <v>3</v>
          </cell>
          <cell r="AJ308">
            <v>8718.1</v>
          </cell>
          <cell r="AL308">
            <v>47.033333333333303</v>
          </cell>
          <cell r="AO308" t="str">
            <v>-</v>
          </cell>
          <cell r="AQ308" t="str">
            <v>-</v>
          </cell>
          <cell r="AS308" t="str">
            <v>-</v>
          </cell>
          <cell r="AU308" t="str">
            <v>-</v>
          </cell>
          <cell r="AW308" t="str">
            <v>-</v>
          </cell>
          <cell r="AY308" t="str">
            <v>-</v>
          </cell>
          <cell r="AZ308">
            <v>1.4229116270991782</v>
          </cell>
          <cell r="BA308">
            <v>2.9839026639640398</v>
          </cell>
          <cell r="BC308">
            <v>6.1985082630527009E-2</v>
          </cell>
          <cell r="BE308">
            <v>1</v>
          </cell>
          <cell r="BI308">
            <v>1.3235897295481864</v>
          </cell>
          <cell r="BJ308">
            <v>0.85059561273106843</v>
          </cell>
        </row>
        <row r="309">
          <cell r="A309">
            <v>17</v>
          </cell>
          <cell r="AH309">
            <v>3.1</v>
          </cell>
          <cell r="AJ309">
            <v>8662.25</v>
          </cell>
          <cell r="AL309">
            <v>105.083333333333</v>
          </cell>
          <cell r="AO309" t="str">
            <v>-</v>
          </cell>
          <cell r="AQ309" t="str">
            <v>-</v>
          </cell>
          <cell r="AS309" t="str">
            <v>-</v>
          </cell>
          <cell r="AU309" t="str">
            <v>-</v>
          </cell>
          <cell r="AW309" t="str">
            <v>-</v>
          </cell>
          <cell r="AY309" t="str">
            <v>-</v>
          </cell>
          <cell r="AZ309">
            <v>1.6639273080691193</v>
          </cell>
          <cell r="BA309">
            <v>3.0631988527488399</v>
          </cell>
          <cell r="BC309">
            <v>6.9021931376017E-3</v>
          </cell>
          <cell r="BE309">
            <v>0.99817850637522787</v>
          </cell>
          <cell r="BI309">
            <v>1.6246911571302918</v>
          </cell>
          <cell r="BJ309">
            <v>1.0440963233899723</v>
          </cell>
        </row>
        <row r="310">
          <cell r="A310">
            <v>244</v>
          </cell>
          <cell r="AH310" t="str">
            <v>-</v>
          </cell>
          <cell r="AJ310">
            <v>4385.0749999999998</v>
          </cell>
          <cell r="AL310">
            <v>0</v>
          </cell>
          <cell r="AO310" t="str">
            <v>-</v>
          </cell>
          <cell r="AQ310" t="str">
            <v>-</v>
          </cell>
          <cell r="AS310" t="str">
            <v>-</v>
          </cell>
          <cell r="AU310" t="str">
            <v>-</v>
          </cell>
          <cell r="AW310" t="str">
            <v>-</v>
          </cell>
          <cell r="AY310" t="str">
            <v>-</v>
          </cell>
          <cell r="AZ310" t="str">
            <v>-</v>
          </cell>
          <cell r="BA310">
            <v>2.56</v>
          </cell>
          <cell r="BC310" t="str">
            <v>-</v>
          </cell>
          <cell r="BE310" t="str">
            <v>-</v>
          </cell>
          <cell r="BI310" t="str">
            <v>-</v>
          </cell>
          <cell r="BJ310" t="str">
            <v>-</v>
          </cell>
        </row>
        <row r="311">
          <cell r="A311">
            <v>249</v>
          </cell>
          <cell r="AH311">
            <v>0.33</v>
          </cell>
          <cell r="AJ311">
            <v>8772.25</v>
          </cell>
          <cell r="AL311">
            <v>0</v>
          </cell>
          <cell r="AO311" t="str">
            <v>-</v>
          </cell>
          <cell r="AQ311" t="str">
            <v>-</v>
          </cell>
          <cell r="AS311" t="str">
            <v>-</v>
          </cell>
          <cell r="AU311" t="str">
            <v>-</v>
          </cell>
          <cell r="AW311" t="str">
            <v>-</v>
          </cell>
          <cell r="AY311" t="str">
            <v>-</v>
          </cell>
          <cell r="AZ311">
            <v>0.30130221780821909</v>
          </cell>
          <cell r="BA311">
            <v>0.33</v>
          </cell>
          <cell r="BC311">
            <v>1E-4</v>
          </cell>
          <cell r="BE311">
            <v>1</v>
          </cell>
          <cell r="BI311">
            <v>0.29944619614652046</v>
          </cell>
          <cell r="BJ311">
            <v>0.18120947447722496</v>
          </cell>
        </row>
        <row r="312">
          <cell r="A312">
            <v>244</v>
          </cell>
          <cell r="AH312" t="str">
            <v>-</v>
          </cell>
          <cell r="AJ312">
            <v>4385.0749999999998</v>
          </cell>
          <cell r="AL312">
            <v>4.4166666666666652</v>
          </cell>
          <cell r="AO312" t="str">
            <v>-</v>
          </cell>
          <cell r="AQ312" t="str">
            <v>-</v>
          </cell>
          <cell r="AS312" t="str">
            <v>-</v>
          </cell>
          <cell r="AU312" t="str">
            <v>-</v>
          </cell>
          <cell r="AW312" t="str">
            <v>-</v>
          </cell>
          <cell r="AY312" t="str">
            <v>-</v>
          </cell>
          <cell r="AZ312" t="str">
            <v>-</v>
          </cell>
          <cell r="BA312">
            <v>2.5595820320880001</v>
          </cell>
          <cell r="BC312" t="str">
            <v>-</v>
          </cell>
          <cell r="BE312" t="str">
            <v>-</v>
          </cell>
          <cell r="BI312" t="str">
            <v>-</v>
          </cell>
          <cell r="BJ312" t="str">
            <v>-</v>
          </cell>
        </row>
        <row r="313">
          <cell r="A313">
            <v>299</v>
          </cell>
          <cell r="AH313">
            <v>6.7742924000000002</v>
          </cell>
          <cell r="AJ313">
            <v>8759.9333333333307</v>
          </cell>
          <cell r="AL313">
            <v>24.066666666666698</v>
          </cell>
          <cell r="AO313" t="str">
            <v>-</v>
          </cell>
          <cell r="AQ313" t="str">
            <v>-</v>
          </cell>
          <cell r="AS313" t="str">
            <v>-</v>
          </cell>
          <cell r="AU313" t="str">
            <v>-</v>
          </cell>
          <cell r="AW313" t="str">
            <v>-</v>
          </cell>
          <cell r="AY313" t="str">
            <v>-</v>
          </cell>
          <cell r="AZ313">
            <v>4.1064851818269732</v>
          </cell>
          <cell r="BA313">
            <v>6.9904142759562902</v>
          </cell>
          <cell r="BC313">
            <v>8.4323636809253699E-3</v>
          </cell>
          <cell r="BE313">
            <v>1</v>
          </cell>
          <cell r="BI313">
            <v>4.0718578053234777</v>
          </cell>
          <cell r="BJ313">
            <v>2.4640794324454065</v>
          </cell>
        </row>
        <row r="314">
          <cell r="A314">
            <v>361</v>
          </cell>
          <cell r="AH314">
            <v>0.6</v>
          </cell>
          <cell r="AJ314">
            <v>8784</v>
          </cell>
          <cell r="AL314">
            <v>0</v>
          </cell>
          <cell r="AO314" t="str">
            <v>-</v>
          </cell>
          <cell r="AQ314" t="str">
            <v>-</v>
          </cell>
          <cell r="AS314" t="str">
            <v>-</v>
          </cell>
          <cell r="AU314" t="str">
            <v>-</v>
          </cell>
          <cell r="AW314" t="str">
            <v>-</v>
          </cell>
          <cell r="AY314" t="str">
            <v>-</v>
          </cell>
          <cell r="AZ314">
            <v>0.2504216319344269</v>
          </cell>
          <cell r="BA314">
            <v>0.6</v>
          </cell>
          <cell r="BC314">
            <v>2.86676199370553E-2</v>
          </cell>
          <cell r="BE314">
            <v>1</v>
          </cell>
          <cell r="BI314">
            <v>0.24186264401775565</v>
          </cell>
          <cell r="BJ314">
            <v>0.1554313238402546</v>
          </cell>
        </row>
        <row r="315">
          <cell r="A315">
            <v>325</v>
          </cell>
          <cell r="AH315">
            <v>0.27</v>
          </cell>
          <cell r="AJ315">
            <v>8784</v>
          </cell>
          <cell r="AL315">
            <v>0</v>
          </cell>
          <cell r="AO315" t="str">
            <v>-</v>
          </cell>
          <cell r="AQ315" t="str">
            <v>-</v>
          </cell>
          <cell r="AS315" t="str">
            <v>-</v>
          </cell>
          <cell r="AU315" t="str">
            <v>-</v>
          </cell>
          <cell r="AW315" t="str">
            <v>-</v>
          </cell>
          <cell r="AY315" t="str">
            <v>-</v>
          </cell>
          <cell r="AZ315">
            <v>8.867780017123289E-2</v>
          </cell>
          <cell r="BA315">
            <v>0.27</v>
          </cell>
          <cell r="BC315">
            <v>2.86676199370553E-2</v>
          </cell>
          <cell r="BE315">
            <v>1</v>
          </cell>
          <cell r="BI315">
            <v>8.6008010375071359E-2</v>
          </cell>
          <cell r="BJ315">
            <v>5.5272441793377133E-2</v>
          </cell>
        </row>
        <row r="316">
          <cell r="A316">
            <v>583</v>
          </cell>
          <cell r="AH316" t="str">
            <v>-</v>
          </cell>
          <cell r="AJ316">
            <v>3294</v>
          </cell>
          <cell r="AL316">
            <v>0</v>
          </cell>
          <cell r="AO316" t="str">
            <v>-</v>
          </cell>
          <cell r="AQ316" t="str">
            <v>-</v>
          </cell>
          <cell r="AS316" t="str">
            <v>-</v>
          </cell>
          <cell r="AU316" t="str">
            <v>-</v>
          </cell>
          <cell r="AW316" t="str">
            <v>-</v>
          </cell>
          <cell r="AY316" t="str">
            <v>-</v>
          </cell>
          <cell r="AZ316" t="str">
            <v>-</v>
          </cell>
          <cell r="BA316">
            <v>4.5</v>
          </cell>
          <cell r="BC316" t="str">
            <v>-</v>
          </cell>
          <cell r="BE316" t="str">
            <v>-</v>
          </cell>
          <cell r="BI316" t="str">
            <v>-</v>
          </cell>
          <cell r="BJ316" t="str">
            <v>-</v>
          </cell>
        </row>
        <row r="317">
          <cell r="A317">
            <v>583</v>
          </cell>
          <cell r="AH317" t="str">
            <v>-</v>
          </cell>
          <cell r="AJ317">
            <v>3294</v>
          </cell>
          <cell r="AL317">
            <v>0</v>
          </cell>
          <cell r="AO317" t="str">
            <v>-</v>
          </cell>
          <cell r="AQ317" t="str">
            <v>-</v>
          </cell>
          <cell r="AS317" t="str">
            <v>-</v>
          </cell>
          <cell r="AU317" t="str">
            <v>-</v>
          </cell>
          <cell r="AW317" t="str">
            <v>-</v>
          </cell>
          <cell r="AY317" t="str">
            <v>-</v>
          </cell>
          <cell r="AZ317" t="str">
            <v>-</v>
          </cell>
          <cell r="BA317">
            <v>4.5</v>
          </cell>
          <cell r="BC317" t="str">
            <v>-</v>
          </cell>
          <cell r="BE317" t="str">
            <v>-</v>
          </cell>
          <cell r="BI317" t="str">
            <v>-</v>
          </cell>
          <cell r="BJ317" t="str">
            <v>-</v>
          </cell>
        </row>
        <row r="318">
          <cell r="A318">
            <v>302</v>
          </cell>
          <cell r="AH318">
            <v>0.64200000000000002</v>
          </cell>
          <cell r="AJ318">
            <v>8784</v>
          </cell>
          <cell r="AL318">
            <v>0</v>
          </cell>
          <cell r="AO318" t="str">
            <v>-</v>
          </cell>
          <cell r="AQ318" t="str">
            <v>-</v>
          </cell>
          <cell r="AS318" t="str">
            <v>-</v>
          </cell>
          <cell r="AU318" t="str">
            <v>-</v>
          </cell>
          <cell r="AW318" t="str">
            <v>-</v>
          </cell>
          <cell r="AY318" t="str">
            <v>-</v>
          </cell>
          <cell r="AZ318">
            <v>0.19165133881278543</v>
          </cell>
          <cell r="BA318">
            <v>0.64200000000000002</v>
          </cell>
          <cell r="BC318">
            <v>2.60653646688561E-2</v>
          </cell>
          <cell r="BE318">
            <v>1</v>
          </cell>
          <cell r="BI318">
            <v>0.18605762076204363</v>
          </cell>
          <cell r="BJ318">
            <v>0.11259252618549091</v>
          </cell>
        </row>
        <row r="319">
          <cell r="A319">
            <v>2259</v>
          </cell>
          <cell r="AH319">
            <v>1.9</v>
          </cell>
          <cell r="AJ319">
            <v>8344.7999999999993</v>
          </cell>
          <cell r="AL319">
            <v>0</v>
          </cell>
          <cell r="AO319" t="str">
            <v>-</v>
          </cell>
          <cell r="AQ319" t="str">
            <v>-</v>
          </cell>
          <cell r="AS319" t="str">
            <v>-</v>
          </cell>
          <cell r="AU319" t="str">
            <v>-</v>
          </cell>
          <cell r="AW319" t="str">
            <v>-</v>
          </cell>
          <cell r="AY319" t="str">
            <v>-</v>
          </cell>
          <cell r="AZ319">
            <v>1.1057763356164387</v>
          </cell>
          <cell r="BA319">
            <v>1.9</v>
          </cell>
          <cell r="BC319">
            <v>2.8520575625055975E-2</v>
          </cell>
          <cell r="BE319">
            <v>0.95</v>
          </cell>
          <cell r="BI319">
            <v>1.0725790960329169</v>
          </cell>
          <cell r="BJ319">
            <v>0.64906983901802473</v>
          </cell>
        </row>
        <row r="320">
          <cell r="A320">
            <v>1779</v>
          </cell>
          <cell r="AH320">
            <v>0.2</v>
          </cell>
          <cell r="AJ320">
            <v>8740.2985074626868</v>
          </cell>
          <cell r="AL320">
            <v>0</v>
          </cell>
          <cell r="AO320" t="str">
            <v>-</v>
          </cell>
          <cell r="AQ320" t="str">
            <v>-</v>
          </cell>
          <cell r="AS320" t="str">
            <v>-</v>
          </cell>
          <cell r="AU320" t="str">
            <v>-</v>
          </cell>
          <cell r="AW320" t="str">
            <v>-</v>
          </cell>
          <cell r="AY320" t="str">
            <v>-</v>
          </cell>
          <cell r="AZ320">
            <v>0.17116609589041099</v>
          </cell>
          <cell r="BA320">
            <v>0.2</v>
          </cell>
          <cell r="BC320">
            <v>5.0151314659578807E-3</v>
          </cell>
          <cell r="BE320">
            <v>0.99502487562189057</v>
          </cell>
          <cell r="BI320">
            <v>0.17030338331463879</v>
          </cell>
          <cell r="BJ320">
            <v>0.10305886997154863</v>
          </cell>
        </row>
        <row r="321">
          <cell r="A321">
            <v>312</v>
          </cell>
          <cell r="AH321">
            <v>0.5916185730400001</v>
          </cell>
          <cell r="AJ321">
            <v>8600.9500000000007</v>
          </cell>
          <cell r="AL321">
            <v>183.05</v>
          </cell>
          <cell r="AO321" t="str">
            <v>-</v>
          </cell>
          <cell r="AQ321" t="str">
            <v>-</v>
          </cell>
          <cell r="AS321" t="str">
            <v>-</v>
          </cell>
          <cell r="AU321" t="str">
            <v>-</v>
          </cell>
          <cell r="AW321" t="str">
            <v>-</v>
          </cell>
          <cell r="AY321" t="str">
            <v>-</v>
          </cell>
          <cell r="AZ321">
            <v>0.28800085900210048</v>
          </cell>
          <cell r="BA321">
            <v>0.59498443192167605</v>
          </cell>
          <cell r="BC321">
            <v>1E-4</v>
          </cell>
          <cell r="BE321">
            <v>1</v>
          </cell>
          <cell r="BI321">
            <v>0.28316292553229977</v>
          </cell>
          <cell r="BJ321">
            <v>0.18197265872415477</v>
          </cell>
        </row>
        <row r="322">
          <cell r="A322">
            <v>563</v>
          </cell>
          <cell r="AH322">
            <v>0.19</v>
          </cell>
          <cell r="AJ322">
            <v>6675.84</v>
          </cell>
          <cell r="AL322">
            <v>0</v>
          </cell>
          <cell r="AO322" t="str">
            <v>-</v>
          </cell>
          <cell r="AQ322" t="str">
            <v>-</v>
          </cell>
          <cell r="AS322" t="str">
            <v>-</v>
          </cell>
          <cell r="AU322" t="str">
            <v>-</v>
          </cell>
          <cell r="AW322" t="str">
            <v>-</v>
          </cell>
          <cell r="AY322" t="str">
            <v>-</v>
          </cell>
          <cell r="AZ322">
            <v>0.17854794520547956</v>
          </cell>
          <cell r="BA322">
            <v>0.19</v>
          </cell>
          <cell r="BC322">
            <v>1.1205031890410937E-2</v>
          </cell>
          <cell r="BE322">
            <v>0.76</v>
          </cell>
          <cell r="BI322">
            <v>0.17591553017917108</v>
          </cell>
          <cell r="BJ322">
            <v>0.11305087584257752</v>
          </cell>
        </row>
        <row r="323">
          <cell r="A323">
            <v>174</v>
          </cell>
          <cell r="AH323" t="str">
            <v>-</v>
          </cell>
          <cell r="AJ323">
            <v>0</v>
          </cell>
          <cell r="AL323">
            <v>8784</v>
          </cell>
          <cell r="AO323" t="str">
            <v>-</v>
          </cell>
          <cell r="AQ323" t="str">
            <v>-</v>
          </cell>
          <cell r="AS323" t="str">
            <v>-</v>
          </cell>
          <cell r="AU323" t="str">
            <v>-</v>
          </cell>
          <cell r="AW323" t="str">
            <v>-</v>
          </cell>
          <cell r="AY323" t="str">
            <v>-</v>
          </cell>
          <cell r="AZ323" t="str">
            <v>-</v>
          </cell>
          <cell r="BA323">
            <v>1E-4</v>
          </cell>
          <cell r="BC323" t="str">
            <v>-</v>
          </cell>
          <cell r="BE323" t="str">
            <v>-</v>
          </cell>
          <cell r="BI323" t="str">
            <v>-</v>
          </cell>
          <cell r="BJ323" t="str">
            <v>-</v>
          </cell>
        </row>
        <row r="324">
          <cell r="A324">
            <v>440</v>
          </cell>
          <cell r="AH324">
            <v>0.56000000000000005</v>
          </cell>
          <cell r="AJ324">
            <v>8784</v>
          </cell>
          <cell r="AL324">
            <v>0</v>
          </cell>
          <cell r="AO324" t="str">
            <v>-</v>
          </cell>
          <cell r="AQ324" t="str">
            <v>-</v>
          </cell>
          <cell r="AS324" t="str">
            <v>-</v>
          </cell>
          <cell r="AU324" t="str">
            <v>-</v>
          </cell>
          <cell r="AW324" t="str">
            <v>-</v>
          </cell>
          <cell r="AY324" t="str">
            <v>-</v>
          </cell>
          <cell r="AZ324">
            <v>0.15533634206292127</v>
          </cell>
          <cell r="BA324">
            <v>0.56000000000000005</v>
          </cell>
          <cell r="BC324">
            <v>2.3540004207690101E-2</v>
          </cell>
          <cell r="BE324">
            <v>1</v>
          </cell>
          <cell r="BI324">
            <v>0.15130052460736004</v>
          </cell>
          <cell r="BJ324">
            <v>9.1559314845371581E-2</v>
          </cell>
        </row>
        <row r="325">
          <cell r="A325">
            <v>321</v>
          </cell>
          <cell r="AH325">
            <v>0.221</v>
          </cell>
          <cell r="AJ325">
            <v>8784</v>
          </cell>
          <cell r="AL325">
            <v>0</v>
          </cell>
          <cell r="AO325" t="str">
            <v>-</v>
          </cell>
          <cell r="AQ325" t="str">
            <v>-</v>
          </cell>
          <cell r="AS325" t="str">
            <v>-</v>
          </cell>
          <cell r="AU325" t="str">
            <v>-</v>
          </cell>
          <cell r="AW325" t="str">
            <v>-</v>
          </cell>
          <cell r="AY325" t="str">
            <v>-</v>
          </cell>
          <cell r="AZ325">
            <v>0.20209295102739736</v>
          </cell>
          <cell r="BA325">
            <v>0.221</v>
          </cell>
          <cell r="BC325">
            <v>1.7227543513957298E-2</v>
          </cell>
          <cell r="BE325">
            <v>1</v>
          </cell>
          <cell r="BI325">
            <v>0.19747532879224813</v>
          </cell>
          <cell r="BJ325">
            <v>0.11950193728676059</v>
          </cell>
        </row>
        <row r="326">
          <cell r="A326">
            <v>35</v>
          </cell>
          <cell r="AH326">
            <v>0.104</v>
          </cell>
          <cell r="AJ326">
            <v>8784</v>
          </cell>
          <cell r="AL326">
            <v>0</v>
          </cell>
          <cell r="AO326" t="str">
            <v>-</v>
          </cell>
          <cell r="AQ326" t="str">
            <v>-</v>
          </cell>
          <cell r="AS326" t="str">
            <v>-</v>
          </cell>
          <cell r="AU326" t="str">
            <v>-</v>
          </cell>
          <cell r="AW326" t="str">
            <v>-</v>
          </cell>
          <cell r="AY326" t="str">
            <v>-</v>
          </cell>
          <cell r="AZ326">
            <v>2.6579756506849288E-2</v>
          </cell>
          <cell r="BA326">
            <v>0.104</v>
          </cell>
          <cell r="BC326">
            <v>1.77248760946907E-2</v>
          </cell>
          <cell r="BE326">
            <v>1</v>
          </cell>
          <cell r="BI326">
            <v>2.6043362032097946E-2</v>
          </cell>
          <cell r="BJ326">
            <v>1.6736583089709538E-2</v>
          </cell>
        </row>
        <row r="327">
          <cell r="A327">
            <v>90199</v>
          </cell>
          <cell r="AH327">
            <v>10</v>
          </cell>
          <cell r="AJ327" t="str">
            <v>-</v>
          </cell>
          <cell r="AL327" t="str">
            <v>-</v>
          </cell>
          <cell r="AO327" t="str">
            <v>-</v>
          </cell>
          <cell r="AQ327" t="str">
            <v>-</v>
          </cell>
          <cell r="AS327" t="str">
            <v>-</v>
          </cell>
          <cell r="AU327" t="str">
            <v>-</v>
          </cell>
          <cell r="AW327" t="str">
            <v>-</v>
          </cell>
          <cell r="AY327" t="str">
            <v>-</v>
          </cell>
          <cell r="AZ327">
            <v>0</v>
          </cell>
          <cell r="BA327">
            <v>0</v>
          </cell>
          <cell r="BC327" t="str">
            <v>-</v>
          </cell>
          <cell r="BE327" t="str">
            <v>-</v>
          </cell>
          <cell r="BI327">
            <v>0</v>
          </cell>
          <cell r="BJ327">
            <v>0</v>
          </cell>
        </row>
        <row r="328">
          <cell r="A328">
            <v>91819</v>
          </cell>
          <cell r="AH328" t="str">
            <v>-</v>
          </cell>
          <cell r="AJ328" t="str">
            <v>-</v>
          </cell>
          <cell r="AL328" t="str">
            <v>-</v>
          </cell>
          <cell r="AO328" t="str">
            <v>-</v>
          </cell>
          <cell r="AQ328" t="str">
            <v>-</v>
          </cell>
          <cell r="AS328" t="str">
            <v>-</v>
          </cell>
          <cell r="AU328" t="str">
            <v>-</v>
          </cell>
          <cell r="AW328" t="str">
            <v>-</v>
          </cell>
          <cell r="AY328" t="str">
            <v>-</v>
          </cell>
          <cell r="AZ328">
            <v>0</v>
          </cell>
          <cell r="BA328">
            <v>0</v>
          </cell>
          <cell r="BC328" t="str">
            <v>-</v>
          </cell>
          <cell r="BE328" t="str">
            <v>-</v>
          </cell>
          <cell r="BI328">
            <v>0</v>
          </cell>
          <cell r="BJ328">
            <v>0</v>
          </cell>
        </row>
        <row r="329">
          <cell r="A329">
            <v>92212</v>
          </cell>
          <cell r="AH329">
            <v>83.118700000000004</v>
          </cell>
          <cell r="AJ329" t="str">
            <v>-</v>
          </cell>
          <cell r="AL329" t="str">
            <v>-</v>
          </cell>
          <cell r="AO329" t="str">
            <v>-</v>
          </cell>
          <cell r="AQ329" t="str">
            <v>-</v>
          </cell>
          <cell r="AS329" t="str">
            <v>-</v>
          </cell>
          <cell r="AU329" t="str">
            <v>-</v>
          </cell>
          <cell r="AW329" t="str">
            <v>-</v>
          </cell>
          <cell r="AY329" t="str">
            <v>-</v>
          </cell>
          <cell r="AZ329">
            <v>73.178601999999998</v>
          </cell>
          <cell r="BA329">
            <v>83.118700000000004</v>
          </cell>
          <cell r="BC329" t="str">
            <v>-</v>
          </cell>
          <cell r="BE329" t="str">
            <v>-</v>
          </cell>
          <cell r="BI329">
            <v>2.6287800055912758</v>
          </cell>
          <cell r="BJ329">
            <v>1.6893669463228396</v>
          </cell>
        </row>
        <row r="330">
          <cell r="A330">
            <v>91671</v>
          </cell>
          <cell r="AH330">
            <v>35</v>
          </cell>
          <cell r="AJ330" t="str">
            <v>-</v>
          </cell>
          <cell r="AL330" t="str">
            <v>-</v>
          </cell>
          <cell r="AO330" t="str">
            <v>-</v>
          </cell>
          <cell r="AQ330" t="str">
            <v>-</v>
          </cell>
          <cell r="AS330" t="str">
            <v>-</v>
          </cell>
          <cell r="AU330" t="str">
            <v>-</v>
          </cell>
          <cell r="AW330" t="str">
            <v>-</v>
          </cell>
          <cell r="AY330" t="str">
            <v>-</v>
          </cell>
          <cell r="AZ330">
            <v>35</v>
          </cell>
          <cell r="BA330">
            <v>35.202549568965502</v>
          </cell>
          <cell r="BC330" t="str">
            <v>-</v>
          </cell>
          <cell r="BE330" t="str">
            <v>-</v>
          </cell>
          <cell r="BI330">
            <v>2.6442968579234969</v>
          </cell>
          <cell r="BJ330">
            <v>1.6993387421312647</v>
          </cell>
        </row>
        <row r="331">
          <cell r="A331">
            <v>92473</v>
          </cell>
          <cell r="AH331">
            <v>60.69</v>
          </cell>
          <cell r="AJ331" t="str">
            <v>-</v>
          </cell>
          <cell r="AL331" t="str">
            <v>-</v>
          </cell>
          <cell r="AO331" t="str">
            <v>-</v>
          </cell>
          <cell r="AQ331" t="str">
            <v>-</v>
          </cell>
          <cell r="AS331" t="str">
            <v>-</v>
          </cell>
          <cell r="AU331" t="str">
            <v>-</v>
          </cell>
          <cell r="AW331" t="str">
            <v>-</v>
          </cell>
          <cell r="AY331" t="str">
            <v>-</v>
          </cell>
          <cell r="AZ331">
            <v>41.247351600000002</v>
          </cell>
          <cell r="BA331">
            <v>60.69</v>
          </cell>
          <cell r="BC331" t="str">
            <v>-</v>
          </cell>
          <cell r="BE331" t="str">
            <v>-</v>
          </cell>
          <cell r="BI331">
            <v>7.5810074003419343</v>
          </cell>
          <cell r="BJ331">
            <v>4.871880984611292</v>
          </cell>
        </row>
        <row r="332">
          <cell r="A332">
            <v>91987</v>
          </cell>
          <cell r="AH332">
            <v>2.5234999999999999</v>
          </cell>
          <cell r="AJ332" t="str">
            <v>-</v>
          </cell>
          <cell r="AL332" t="str">
            <v>-</v>
          </cell>
          <cell r="AO332" t="str">
            <v>-</v>
          </cell>
          <cell r="AQ332" t="str">
            <v>-</v>
          </cell>
          <cell r="AS332" t="str">
            <v>-</v>
          </cell>
          <cell r="AU332" t="str">
            <v>-</v>
          </cell>
          <cell r="AW332" t="str">
            <v>-</v>
          </cell>
          <cell r="AY332" t="str">
            <v>-</v>
          </cell>
          <cell r="AZ332">
            <v>1.4718111869999997</v>
          </cell>
          <cell r="BA332">
            <v>2.5234999999999999</v>
          </cell>
          <cell r="BC332" t="str">
            <v>-</v>
          </cell>
          <cell r="BE332" t="str">
            <v>-</v>
          </cell>
          <cell r="BI332">
            <v>0.26735006322625077</v>
          </cell>
          <cell r="BJ332">
            <v>0.17181063419194786</v>
          </cell>
        </row>
        <row r="333">
          <cell r="A333">
            <v>92333</v>
          </cell>
          <cell r="AH333">
            <v>132.7337</v>
          </cell>
          <cell r="AJ333" t="str">
            <v>-</v>
          </cell>
          <cell r="AL333" t="str">
            <v>-</v>
          </cell>
          <cell r="AO333" t="str">
            <v>-</v>
          </cell>
          <cell r="AQ333" t="str">
            <v>-</v>
          </cell>
          <cell r="AS333" t="str">
            <v>-</v>
          </cell>
          <cell r="AU333" t="str">
            <v>-</v>
          </cell>
          <cell r="AW333" t="str">
            <v>-</v>
          </cell>
          <cell r="AY333" t="str">
            <v>-</v>
          </cell>
          <cell r="AZ333">
            <v>132.36869999999999</v>
          </cell>
          <cell r="BA333">
            <v>132.7337</v>
          </cell>
          <cell r="BC333" t="str">
            <v>-</v>
          </cell>
          <cell r="BE333" t="str">
            <v>-</v>
          </cell>
          <cell r="BI333">
            <v>31.953541612578704</v>
          </cell>
          <cell r="BJ333">
            <v>20.534718349738888</v>
          </cell>
        </row>
        <row r="334">
          <cell r="A334">
            <v>92384</v>
          </cell>
          <cell r="AH334">
            <v>60.225900000000003</v>
          </cell>
          <cell r="AJ334" t="str">
            <v>-</v>
          </cell>
          <cell r="AL334" t="str">
            <v>-</v>
          </cell>
          <cell r="AO334" t="str">
            <v>-</v>
          </cell>
          <cell r="AQ334" t="str">
            <v>-</v>
          </cell>
          <cell r="AS334" t="str">
            <v>-</v>
          </cell>
          <cell r="AU334" t="str">
            <v>-</v>
          </cell>
          <cell r="AW334" t="str">
            <v>-</v>
          </cell>
          <cell r="AY334" t="str">
            <v>-</v>
          </cell>
          <cell r="AZ334">
            <v>43.138607651999997</v>
          </cell>
          <cell r="BA334">
            <v>60.184485000000002</v>
          </cell>
          <cell r="BC334" t="str">
            <v>-</v>
          </cell>
          <cell r="BE334" t="str">
            <v>-</v>
          </cell>
          <cell r="BI334">
            <v>12.468576288245895</v>
          </cell>
          <cell r="BJ334">
            <v>8.0128426891049536</v>
          </cell>
        </row>
        <row r="335">
          <cell r="A335">
            <v>92418</v>
          </cell>
          <cell r="AH335">
            <v>39.949711475409835</v>
          </cell>
          <cell r="AJ335" t="str">
            <v>-</v>
          </cell>
          <cell r="AL335" t="str">
            <v>-</v>
          </cell>
          <cell r="AO335" t="str">
            <v>-</v>
          </cell>
          <cell r="AQ335" t="str">
            <v>-</v>
          </cell>
          <cell r="AS335" t="str">
            <v>-</v>
          </cell>
          <cell r="AU335" t="str">
            <v>-</v>
          </cell>
          <cell r="AW335" t="str">
            <v>-</v>
          </cell>
          <cell r="AY335" t="str">
            <v>-</v>
          </cell>
          <cell r="AZ335">
            <v>29.029216337349396</v>
          </cell>
          <cell r="BA335">
            <v>46.663290384132601</v>
          </cell>
          <cell r="BC335" t="str">
            <v>-</v>
          </cell>
          <cell r="BE335" t="str">
            <v>-</v>
          </cell>
          <cell r="BI335">
            <v>12.356202653454099</v>
          </cell>
          <cell r="BJ335">
            <v>7.9406265645712786</v>
          </cell>
        </row>
        <row r="336">
          <cell r="A336">
            <v>91735</v>
          </cell>
          <cell r="AH336">
            <v>49.93</v>
          </cell>
          <cell r="AJ336" t="str">
            <v>-</v>
          </cell>
          <cell r="AL336" t="str">
            <v>-</v>
          </cell>
          <cell r="AO336" t="str">
            <v>-</v>
          </cell>
          <cell r="AQ336" t="str">
            <v>-</v>
          </cell>
          <cell r="AS336" t="str">
            <v>-</v>
          </cell>
          <cell r="AU336" t="str">
            <v>-</v>
          </cell>
          <cell r="AW336" t="str">
            <v>-</v>
          </cell>
          <cell r="AY336" t="str">
            <v>-</v>
          </cell>
          <cell r="AZ336">
            <v>49.236876356224499</v>
          </cell>
          <cell r="BA336">
            <v>49.236876356224599</v>
          </cell>
          <cell r="BC336" t="str">
            <v>-</v>
          </cell>
          <cell r="BE336" t="str">
            <v>-</v>
          </cell>
          <cell r="BI336">
            <v>24.307040432778191</v>
          </cell>
          <cell r="BJ336">
            <v>15.620748249274712</v>
          </cell>
        </row>
        <row r="337">
          <cell r="A337">
            <v>92337</v>
          </cell>
          <cell r="AH337">
            <v>8.0830000000000002</v>
          </cell>
          <cell r="AJ337" t="str">
            <v>-</v>
          </cell>
          <cell r="AL337" t="str">
            <v>-</v>
          </cell>
          <cell r="AO337" t="str">
            <v>-</v>
          </cell>
          <cell r="AQ337" t="str">
            <v>-</v>
          </cell>
          <cell r="AS337" t="str">
            <v>-</v>
          </cell>
          <cell r="AU337" t="str">
            <v>-</v>
          </cell>
          <cell r="AW337" t="str">
            <v>-</v>
          </cell>
          <cell r="AY337" t="str">
            <v>-</v>
          </cell>
          <cell r="AZ337">
            <v>6.7607150520156196</v>
          </cell>
          <cell r="BA337">
            <v>6.7607150520156098</v>
          </cell>
          <cell r="BC337" t="str">
            <v>-</v>
          </cell>
          <cell r="BE337" t="str">
            <v>-</v>
          </cell>
          <cell r="BI337">
            <v>3.5569359028267433</v>
          </cell>
          <cell r="BJ337">
            <v>2.2858397932286945</v>
          </cell>
        </row>
        <row r="338">
          <cell r="A338">
            <v>92339</v>
          </cell>
          <cell r="AH338">
            <v>137.38130000000001</v>
          </cell>
          <cell r="AJ338" t="str">
            <v>-</v>
          </cell>
          <cell r="AL338" t="str">
            <v>-</v>
          </cell>
          <cell r="AO338" t="str">
            <v>-</v>
          </cell>
          <cell r="AQ338" t="str">
            <v>-</v>
          </cell>
          <cell r="AS338" t="str">
            <v>-</v>
          </cell>
          <cell r="AU338" t="str">
            <v>-</v>
          </cell>
          <cell r="AW338" t="str">
            <v>-</v>
          </cell>
          <cell r="AY338" t="str">
            <v>-</v>
          </cell>
          <cell r="AZ338">
            <v>121.12287836772192</v>
          </cell>
          <cell r="BA338">
            <v>137.35775000000001</v>
          </cell>
          <cell r="BC338" t="str">
            <v>-</v>
          </cell>
          <cell r="BE338" t="str">
            <v>-</v>
          </cell>
          <cell r="BI338">
            <v>99.59527376494033</v>
          </cell>
          <cell r="BJ338">
            <v>64.004200865268032</v>
          </cell>
        </row>
        <row r="339">
          <cell r="A339">
            <v>90199</v>
          </cell>
          <cell r="AH339">
            <v>49.91</v>
          </cell>
          <cell r="AJ339" t="str">
            <v>-</v>
          </cell>
          <cell r="AL339" t="str">
            <v>-</v>
          </cell>
          <cell r="AO339" t="str">
            <v>-</v>
          </cell>
          <cell r="AQ339" t="str">
            <v>-</v>
          </cell>
          <cell r="AS339" t="str">
            <v>-</v>
          </cell>
          <cell r="AU339" t="str">
            <v>-</v>
          </cell>
          <cell r="AW339" t="str">
            <v>-</v>
          </cell>
          <cell r="AY339" t="str">
            <v>-</v>
          </cell>
          <cell r="AZ339">
            <v>46.609572788426398</v>
          </cell>
          <cell r="BA339">
            <v>46.609572788426398</v>
          </cell>
          <cell r="BC339" t="str">
            <v>-</v>
          </cell>
          <cell r="BE339" t="str">
            <v>-</v>
          </cell>
          <cell r="BI339">
            <v>45.23235808154714</v>
          </cell>
          <cell r="BJ339">
            <v>29.068256181451421</v>
          </cell>
        </row>
        <row r="340">
          <cell r="A340">
            <v>92333</v>
          </cell>
          <cell r="AH340">
            <v>130.2708524590164</v>
          </cell>
          <cell r="AJ340" t="str">
            <v>-</v>
          </cell>
          <cell r="AL340" t="str">
            <v>-</v>
          </cell>
          <cell r="AO340" t="str">
            <v>-</v>
          </cell>
          <cell r="AQ340" t="str">
            <v>-</v>
          </cell>
          <cell r="AS340" t="str">
            <v>-</v>
          </cell>
          <cell r="AU340" t="str">
            <v>-</v>
          </cell>
          <cell r="AW340" t="str">
            <v>-</v>
          </cell>
          <cell r="AY340" t="str">
            <v>-</v>
          </cell>
          <cell r="AZ340">
            <v>109.0463135876322</v>
          </cell>
          <cell r="BA340">
            <v>125.577123242453</v>
          </cell>
          <cell r="BC340" t="str">
            <v>-</v>
          </cell>
          <cell r="BE340" t="str">
            <v>-</v>
          </cell>
          <cell r="BI340">
            <v>102.14381324114487</v>
          </cell>
          <cell r="BJ340">
            <v>65.642001800812849</v>
          </cell>
        </row>
        <row r="341">
          <cell r="A341">
            <v>308</v>
          </cell>
          <cell r="AH341">
            <v>0.15</v>
          </cell>
          <cell r="AJ341">
            <v>0</v>
          </cell>
          <cell r="AL341">
            <v>0</v>
          </cell>
          <cell r="AO341">
            <v>6.475614670057904E-2</v>
          </cell>
          <cell r="AQ341">
            <v>8.7917351598177498E-2</v>
          </cell>
          <cell r="AS341">
            <v>7.7500913242011721E-2</v>
          </cell>
          <cell r="AU341">
            <v>0.11972299999999998</v>
          </cell>
          <cell r="AW341">
            <v>0</v>
          </cell>
          <cell r="AY341">
            <v>0</v>
          </cell>
          <cell r="AZ341">
            <v>0</v>
          </cell>
          <cell r="BA341">
            <v>0</v>
          </cell>
          <cell r="BC341">
            <v>9.7226907766007703E-2</v>
          </cell>
          <cell r="BE341">
            <v>1</v>
          </cell>
          <cell r="BI341">
            <v>0</v>
          </cell>
          <cell r="BJ341">
            <v>0</v>
          </cell>
        </row>
        <row r="342">
          <cell r="A342">
            <v>1942</v>
          </cell>
          <cell r="AH342">
            <v>0.3</v>
          </cell>
          <cell r="AJ342">
            <v>0</v>
          </cell>
          <cell r="AL342">
            <v>0</v>
          </cell>
          <cell r="AO342">
            <v>0</v>
          </cell>
          <cell r="AQ342">
            <v>0</v>
          </cell>
          <cell r="AS342">
            <v>0</v>
          </cell>
          <cell r="AU342" t="str">
            <v>-</v>
          </cell>
          <cell r="AW342">
            <v>0</v>
          </cell>
          <cell r="AY342">
            <v>0</v>
          </cell>
          <cell r="AZ342">
            <v>0</v>
          </cell>
          <cell r="BA342">
            <v>0</v>
          </cell>
          <cell r="BC342">
            <v>0.37375529785326156</v>
          </cell>
          <cell r="BE342">
            <v>0.76923076923076916</v>
          </cell>
          <cell r="BI342">
            <v>0</v>
          </cell>
          <cell r="BJ342">
            <v>0</v>
          </cell>
        </row>
        <row r="343">
          <cell r="A343">
            <v>470</v>
          </cell>
          <cell r="AH343">
            <v>3</v>
          </cell>
          <cell r="AJ343">
            <v>0</v>
          </cell>
          <cell r="AL343">
            <v>0</v>
          </cell>
          <cell r="AO343">
            <v>1.5256328779468134E-2</v>
          </cell>
          <cell r="AQ343">
            <v>9.339222900834955E-2</v>
          </cell>
          <cell r="AS343">
            <v>0</v>
          </cell>
          <cell r="AU343">
            <v>0</v>
          </cell>
          <cell r="AW343">
            <v>0</v>
          </cell>
          <cell r="AY343">
            <v>0</v>
          </cell>
          <cell r="AZ343">
            <v>0</v>
          </cell>
          <cell r="BA343">
            <v>0</v>
          </cell>
          <cell r="BC343">
            <v>0.34577603143418506</v>
          </cell>
          <cell r="BE343">
            <v>1</v>
          </cell>
          <cell r="BI343">
            <v>0</v>
          </cell>
          <cell r="BJ343">
            <v>0</v>
          </cell>
        </row>
        <row r="344">
          <cell r="A344">
            <v>2337</v>
          </cell>
          <cell r="AH344">
            <v>1.23</v>
          </cell>
          <cell r="AJ344">
            <v>29.52</v>
          </cell>
          <cell r="AL344">
            <v>0</v>
          </cell>
          <cell r="AO344">
            <v>0</v>
          </cell>
          <cell r="AQ344">
            <v>0</v>
          </cell>
          <cell r="AS344">
            <v>0</v>
          </cell>
          <cell r="AU344" t="str">
            <v>-</v>
          </cell>
          <cell r="AW344" t="str">
            <v>-</v>
          </cell>
          <cell r="AY344">
            <v>3.4904529999999996E-2</v>
          </cell>
          <cell r="AZ344">
            <v>0.28128956149797563</v>
          </cell>
          <cell r="BA344">
            <v>1.23</v>
          </cell>
          <cell r="BC344">
            <v>2.6282366666666671E-3</v>
          </cell>
          <cell r="BE344">
            <v>0.13666666666666666</v>
          </cell>
          <cell r="BI344">
            <v>6.7839364411674116E-3</v>
          </cell>
          <cell r="BJ344">
            <v>4.3596489494317596E-3</v>
          </cell>
        </row>
        <row r="345">
          <cell r="A345">
            <v>2348</v>
          </cell>
          <cell r="AH345">
            <v>1.1000000000000001</v>
          </cell>
          <cell r="AJ345">
            <v>131.7803660565724</v>
          </cell>
          <cell r="AL345">
            <v>0</v>
          </cell>
          <cell r="AO345">
            <v>0</v>
          </cell>
          <cell r="AQ345">
            <v>0</v>
          </cell>
          <cell r="AS345">
            <v>0</v>
          </cell>
          <cell r="AU345" t="str">
            <v>-</v>
          </cell>
          <cell r="AW345" t="str">
            <v>-</v>
          </cell>
          <cell r="AY345">
            <v>9.9700632279534129E-2</v>
          </cell>
          <cell r="AZ345">
            <v>0.25155977044534406</v>
          </cell>
          <cell r="BA345">
            <v>1.1000000000000001</v>
          </cell>
          <cell r="BC345">
            <v>7.0396339434276216E-3</v>
          </cell>
          <cell r="BE345">
            <v>0.36605657237936778</v>
          </cell>
          <cell r="BI345">
            <v>1.0111558381143838E-2</v>
          </cell>
          <cell r="BJ345">
            <v>6.498121740345442E-3</v>
          </cell>
        </row>
        <row r="346">
          <cell r="A346">
            <v>2359</v>
          </cell>
          <cell r="AH346">
            <v>9</v>
          </cell>
          <cell r="AJ346">
            <v>455.4989511537309</v>
          </cell>
          <cell r="AL346">
            <v>0</v>
          </cell>
          <cell r="AO346">
            <v>0</v>
          </cell>
          <cell r="AQ346">
            <v>0</v>
          </cell>
          <cell r="AS346">
            <v>0</v>
          </cell>
          <cell r="AU346" t="str">
            <v>-</v>
          </cell>
          <cell r="AW346" t="str">
            <v>-</v>
          </cell>
          <cell r="AY346">
            <v>0.28429127959244832</v>
          </cell>
          <cell r="AZ346">
            <v>2.0582163036437242</v>
          </cell>
          <cell r="BA346">
            <v>9</v>
          </cell>
          <cell r="BC346">
            <v>1.9209869143941665E-2</v>
          </cell>
          <cell r="BE346">
            <v>0.9989012086704625</v>
          </cell>
          <cell r="BI346">
            <v>0.10479251413185432</v>
          </cell>
          <cell r="BJ346">
            <v>6.7344170763580041E-2</v>
          </cell>
        </row>
        <row r="347">
          <cell r="A347">
            <v>2330</v>
          </cell>
          <cell r="AH347">
            <v>6</v>
          </cell>
          <cell r="AJ347">
            <v>528</v>
          </cell>
          <cell r="AL347">
            <v>0</v>
          </cell>
          <cell r="AO347">
            <v>0</v>
          </cell>
          <cell r="AQ347">
            <v>0</v>
          </cell>
          <cell r="AS347">
            <v>0</v>
          </cell>
          <cell r="AU347" t="str">
            <v>-</v>
          </cell>
          <cell r="AW347" t="str">
            <v>-</v>
          </cell>
          <cell r="AY347">
            <v>0.217552</v>
          </cell>
          <cell r="AZ347">
            <v>1.3721442024291495</v>
          </cell>
          <cell r="BA347">
            <v>6</v>
          </cell>
          <cell r="BC347">
            <v>1.9231000000000002E-2</v>
          </cell>
          <cell r="BE347">
            <v>1</v>
          </cell>
          <cell r="BI347">
            <v>8.0892467049150721E-2</v>
          </cell>
          <cell r="BJ347">
            <v>5.1984973922763543E-2</v>
          </cell>
        </row>
        <row r="348">
          <cell r="A348">
            <v>2335</v>
          </cell>
          <cell r="AH348">
            <v>3</v>
          </cell>
          <cell r="AJ348">
            <v>527.41983817800417</v>
          </cell>
          <cell r="AL348">
            <v>0</v>
          </cell>
          <cell r="AO348">
            <v>0</v>
          </cell>
          <cell r="AQ348">
            <v>0</v>
          </cell>
          <cell r="AS348">
            <v>0</v>
          </cell>
          <cell r="AU348" t="str">
            <v>-</v>
          </cell>
          <cell r="AW348" t="str">
            <v>-</v>
          </cell>
          <cell r="AY348">
            <v>0.19619418639496555</v>
          </cell>
          <cell r="AZ348">
            <v>0.68607210121457474</v>
          </cell>
          <cell r="BA348">
            <v>3</v>
          </cell>
          <cell r="BC348">
            <v>1.9209869143941669E-2</v>
          </cell>
          <cell r="BE348">
            <v>0.9989012086704625</v>
          </cell>
          <cell r="BI348">
            <v>4.044623352457536E-2</v>
          </cell>
          <cell r="BJ348">
            <v>2.5992486961381771E-2</v>
          </cell>
        </row>
        <row r="349">
          <cell r="A349">
            <v>2356</v>
          </cell>
          <cell r="AH349">
            <v>2.5499999999999998</v>
          </cell>
          <cell r="AJ349">
            <v>593.50877192982455</v>
          </cell>
          <cell r="AL349">
            <v>0</v>
          </cell>
          <cell r="AO349">
            <v>0</v>
          </cell>
          <cell r="AQ349">
            <v>0</v>
          </cell>
          <cell r="AS349">
            <v>0</v>
          </cell>
          <cell r="AU349" t="str">
            <v>-</v>
          </cell>
          <cell r="AW349" t="str">
            <v>-</v>
          </cell>
          <cell r="AY349">
            <v>0.22154678362573096</v>
          </cell>
          <cell r="AZ349">
            <v>0.58316128603238848</v>
          </cell>
          <cell r="BA349">
            <v>2.5499999999999998</v>
          </cell>
          <cell r="BC349">
            <v>1.9118538011695906E-2</v>
          </cell>
          <cell r="BE349">
            <v>0.99415204678362568</v>
          </cell>
          <cell r="BI349">
            <v>5.4694338516187116E-2</v>
          </cell>
          <cell r="BJ349">
            <v>3.5148931231868519E-2</v>
          </cell>
        </row>
        <row r="350">
          <cell r="A350">
            <v>2265</v>
          </cell>
          <cell r="AH350">
            <v>1</v>
          </cell>
          <cell r="AJ350">
            <v>880.73394495412833</v>
          </cell>
          <cell r="AL350">
            <v>0</v>
          </cell>
          <cell r="AO350">
            <v>0</v>
          </cell>
          <cell r="AQ350">
            <v>0</v>
          </cell>
          <cell r="AS350">
            <v>0</v>
          </cell>
          <cell r="AU350" t="str">
            <v>-</v>
          </cell>
          <cell r="AW350" t="str">
            <v>-</v>
          </cell>
          <cell r="AY350">
            <v>0.27247706422018347</v>
          </cell>
          <cell r="AZ350">
            <v>0.22869070040485823</v>
          </cell>
          <cell r="BA350">
            <v>1</v>
          </cell>
          <cell r="BC350">
            <v>1.7643119266055045E-2</v>
          </cell>
          <cell r="BE350">
            <v>0.9174311926605504</v>
          </cell>
          <cell r="BI350">
            <v>2.4512868802772935E-2</v>
          </cell>
          <cell r="BJ350">
            <v>1.5753022400837431E-2</v>
          </cell>
        </row>
        <row r="351">
          <cell r="A351">
            <v>2279</v>
          </cell>
          <cell r="AH351">
            <v>9</v>
          </cell>
          <cell r="AJ351">
            <v>1151.1046963472854</v>
          </cell>
          <cell r="AL351">
            <v>0</v>
          </cell>
          <cell r="AO351">
            <v>0</v>
          </cell>
          <cell r="AQ351">
            <v>0</v>
          </cell>
          <cell r="AS351">
            <v>0</v>
          </cell>
          <cell r="AU351" t="str">
            <v>-</v>
          </cell>
          <cell r="AW351" t="str">
            <v>-</v>
          </cell>
          <cell r="AY351">
            <v>0.19414100144332186</v>
          </cell>
          <cell r="AZ351">
            <v>2.0582163036437242</v>
          </cell>
          <cell r="BA351">
            <v>9</v>
          </cell>
          <cell r="BC351">
            <v>1.9216054180082161E-2</v>
          </cell>
          <cell r="BE351">
            <v>0.99922282669035201</v>
          </cell>
          <cell r="BI351">
            <v>0.2647389830699477</v>
          </cell>
          <cell r="BJ351">
            <v>0.17013264192904426</v>
          </cell>
        </row>
        <row r="352">
          <cell r="A352">
            <v>2333</v>
          </cell>
          <cell r="AH352">
            <v>2.6</v>
          </cell>
          <cell r="AJ352">
            <v>1318.4786784479445</v>
          </cell>
          <cell r="AL352">
            <v>0</v>
          </cell>
          <cell r="AO352">
            <v>0</v>
          </cell>
          <cell r="AQ352">
            <v>0</v>
          </cell>
          <cell r="AS352">
            <v>0</v>
          </cell>
          <cell r="AU352" t="str">
            <v>-</v>
          </cell>
          <cell r="AW352" t="str">
            <v>-</v>
          </cell>
          <cell r="AY352">
            <v>0.2288839031886285</v>
          </cell>
          <cell r="AZ352">
            <v>0.59459582105263142</v>
          </cell>
          <cell r="BA352">
            <v>2.6</v>
          </cell>
          <cell r="BC352">
            <v>1.9208835958509415E-2</v>
          </cell>
          <cell r="BE352">
            <v>0.99884748367268528</v>
          </cell>
          <cell r="BI352">
            <v>8.7633505969913233E-2</v>
          </cell>
          <cell r="BJ352">
            <v>5.6317055082993804E-2</v>
          </cell>
        </row>
        <row r="353">
          <cell r="A353">
            <v>2209</v>
          </cell>
          <cell r="AH353">
            <v>82.7</v>
          </cell>
          <cell r="AJ353">
            <v>575.35753076568142</v>
          </cell>
          <cell r="AL353">
            <v>744.50681207695266</v>
          </cell>
          <cell r="AO353">
            <v>0</v>
          </cell>
          <cell r="AQ353">
            <v>0</v>
          </cell>
          <cell r="AS353">
            <v>0</v>
          </cell>
          <cell r="AU353" t="str">
            <v>-</v>
          </cell>
          <cell r="AW353" t="str">
            <v>-</v>
          </cell>
          <cell r="AY353">
            <v>0.20497693223791993</v>
          </cell>
          <cell r="AZ353">
            <v>18.912720923481775</v>
          </cell>
          <cell r="BA353">
            <v>78.522165404040393</v>
          </cell>
          <cell r="BC353">
            <v>7.5112279874498993E-3</v>
          </cell>
          <cell r="BE353">
            <v>0.99989722942623793</v>
          </cell>
          <cell r="BI353">
            <v>2.7654396498985334</v>
          </cell>
          <cell r="BJ353">
            <v>1.7771903037349748</v>
          </cell>
        </row>
        <row r="354">
          <cell r="A354">
            <v>2094</v>
          </cell>
          <cell r="AH354">
            <v>145.00319999999999</v>
          </cell>
          <cell r="AJ354">
            <v>963.07522855606589</v>
          </cell>
          <cell r="AL354">
            <v>59.297042215649348</v>
          </cell>
          <cell r="AO354">
            <v>0</v>
          </cell>
          <cell r="AQ354">
            <v>0</v>
          </cell>
          <cell r="AS354">
            <v>0</v>
          </cell>
          <cell r="AU354" t="str">
            <v>-</v>
          </cell>
          <cell r="AW354" t="str">
            <v>-</v>
          </cell>
          <cell r="AY354">
            <v>0.22285271470825488</v>
          </cell>
          <cell r="AZ354">
            <v>33.16088336894574</v>
          </cell>
          <cell r="BA354">
            <v>145.00319999999999</v>
          </cell>
          <cell r="BC354">
            <v>5.3840376445280979E-3</v>
          </cell>
          <cell r="BE354">
            <v>0.71639038914773767</v>
          </cell>
          <cell r="BI354">
            <v>10.725202651228464</v>
          </cell>
          <cell r="BJ354">
            <v>6.8924759063374346</v>
          </cell>
        </row>
        <row r="355">
          <cell r="A355">
            <v>2302</v>
          </cell>
          <cell r="AH355">
            <v>1</v>
          </cell>
          <cell r="AJ355">
            <v>1498.5133795837464</v>
          </cell>
          <cell r="AL355">
            <v>0</v>
          </cell>
          <cell r="AO355">
            <v>0</v>
          </cell>
          <cell r="AQ355">
            <v>0</v>
          </cell>
          <cell r="AS355">
            <v>0</v>
          </cell>
          <cell r="AU355" t="str">
            <v>-</v>
          </cell>
          <cell r="AW355" t="str">
            <v>-</v>
          </cell>
          <cell r="AY355">
            <v>0.26587115956392471</v>
          </cell>
          <cell r="AZ355">
            <v>0.22869070040485823</v>
          </cell>
          <cell r="BA355">
            <v>1</v>
          </cell>
          <cell r="BC355">
            <v>1.9059464816650152E-2</v>
          </cell>
          <cell r="BE355">
            <v>0.99108027750247785</v>
          </cell>
          <cell r="BI355">
            <v>3.8607768364367363E-2</v>
          </cell>
          <cell r="BJ355">
            <v>2.4811010281318949E-2</v>
          </cell>
        </row>
        <row r="356">
          <cell r="A356">
            <v>2270</v>
          </cell>
          <cell r="AH356">
            <v>1</v>
          </cell>
          <cell r="AJ356">
            <v>1554.2857142857142</v>
          </cell>
          <cell r="AL356">
            <v>0</v>
          </cell>
          <cell r="AO356">
            <v>0</v>
          </cell>
          <cell r="AQ356">
            <v>0</v>
          </cell>
          <cell r="AS356">
            <v>0</v>
          </cell>
          <cell r="AU356" t="str">
            <v>-</v>
          </cell>
          <cell r="AW356" t="str">
            <v>-</v>
          </cell>
          <cell r="AY356">
            <v>0.29368952380952379</v>
          </cell>
          <cell r="AZ356">
            <v>0.22869070040485823</v>
          </cell>
          <cell r="BA356">
            <v>1</v>
          </cell>
          <cell r="BC356">
            <v>1.8315238095238096E-2</v>
          </cell>
          <cell r="BE356">
            <v>0.95238095238095233</v>
          </cell>
          <cell r="BI356">
            <v>4.1671876964713986E-2</v>
          </cell>
          <cell r="BJ356">
            <v>2.678013808142363E-2</v>
          </cell>
        </row>
        <row r="357">
          <cell r="A357">
            <v>2282</v>
          </cell>
          <cell r="AH357">
            <v>4.4000000000000004</v>
          </cell>
          <cell r="AJ357">
            <v>821.33333333333348</v>
          </cell>
          <cell r="AL357">
            <v>0</v>
          </cell>
          <cell r="AO357">
            <v>0</v>
          </cell>
          <cell r="AQ357">
            <v>0</v>
          </cell>
          <cell r="AS357">
            <v>0</v>
          </cell>
          <cell r="AU357" t="str">
            <v>-</v>
          </cell>
          <cell r="AW357" t="str">
            <v>-</v>
          </cell>
          <cell r="AY357">
            <v>0.13091466666666668</v>
          </cell>
          <cell r="AZ357">
            <v>1.0062390817813762</v>
          </cell>
          <cell r="BA357">
            <v>4.4000000000000004</v>
          </cell>
          <cell r="BC357">
            <v>9.4018222222222239E-3</v>
          </cell>
          <cell r="BE357">
            <v>0.48888888888888893</v>
          </cell>
          <cell r="BI357">
            <v>0.18874908978135158</v>
          </cell>
          <cell r="BJ357">
            <v>0.1212982724864482</v>
          </cell>
        </row>
        <row r="358">
          <cell r="A358">
            <v>2301</v>
          </cell>
          <cell r="AH358">
            <v>0.61</v>
          </cell>
          <cell r="AJ358">
            <v>176.51495016611295</v>
          </cell>
          <cell r="AL358">
            <v>0</v>
          </cell>
          <cell r="AO358">
            <v>0</v>
          </cell>
          <cell r="AQ358">
            <v>0</v>
          </cell>
          <cell r="AS358">
            <v>0</v>
          </cell>
          <cell r="AU358" t="str">
            <v>-</v>
          </cell>
          <cell r="AW358" t="str">
            <v>-</v>
          </cell>
          <cell r="AY358">
            <v>1.6409101328903653E-2</v>
          </cell>
          <cell r="AZ358">
            <v>0.13950132724696351</v>
          </cell>
          <cell r="BA358">
            <v>0.61</v>
          </cell>
          <cell r="BC358">
            <v>1.9486561461794021E-3</v>
          </cell>
          <cell r="BE358">
            <v>0.10132890365448506</v>
          </cell>
          <cell r="BI358">
            <v>6.0559042377250558E-2</v>
          </cell>
          <cell r="BJ358">
            <v>3.8917841841268883E-2</v>
          </cell>
        </row>
        <row r="359">
          <cell r="A359">
            <v>2344</v>
          </cell>
          <cell r="AH359">
            <v>9</v>
          </cell>
          <cell r="AJ359">
            <v>1797.5076557737332</v>
          </cell>
          <cell r="AL359">
            <v>0</v>
          </cell>
          <cell r="AO359">
            <v>0</v>
          </cell>
          <cell r="AQ359">
            <v>0</v>
          </cell>
          <cell r="AS359">
            <v>0</v>
          </cell>
          <cell r="AU359" t="str">
            <v>-</v>
          </cell>
          <cell r="AW359" t="str">
            <v>-</v>
          </cell>
          <cell r="AY359">
            <v>0.21216582030315964</v>
          </cell>
          <cell r="AZ359">
            <v>2.0582163036437242</v>
          </cell>
          <cell r="BA359">
            <v>9</v>
          </cell>
          <cell r="BC359">
            <v>1.9204372071213702E-2</v>
          </cell>
          <cell r="BE359">
            <v>0.99861536431874065</v>
          </cell>
          <cell r="BI359">
            <v>0.41365466104679327</v>
          </cell>
          <cell r="BJ359">
            <v>0.26583225301413166</v>
          </cell>
        </row>
        <row r="360">
          <cell r="A360">
            <v>2324</v>
          </cell>
          <cell r="AH360">
            <v>4.2</v>
          </cell>
          <cell r="AJ360">
            <v>872.92106139669158</v>
          </cell>
          <cell r="AL360">
            <v>0</v>
          </cell>
          <cell r="AO360">
            <v>0</v>
          </cell>
          <cell r="AQ360">
            <v>0</v>
          </cell>
          <cell r="AS360">
            <v>0</v>
          </cell>
          <cell r="AU360" t="str">
            <v>-</v>
          </cell>
          <cell r="AW360" t="str">
            <v>-</v>
          </cell>
          <cell r="AY360">
            <v>0.10495756633729324</v>
          </cell>
          <cell r="AZ360">
            <v>0.96050094170040456</v>
          </cell>
          <cell r="BA360">
            <v>4.2</v>
          </cell>
          <cell r="BC360">
            <v>8.9674919507050088E-3</v>
          </cell>
          <cell r="BE360">
            <v>0.46630398578883092</v>
          </cell>
          <cell r="BI360">
            <v>0.20076039549471031</v>
          </cell>
          <cell r="BJ360">
            <v>0.12901725346285856</v>
          </cell>
        </row>
        <row r="361">
          <cell r="A361">
            <v>2345</v>
          </cell>
          <cell r="AH361">
            <v>3</v>
          </cell>
          <cell r="AJ361">
            <v>2092.9605591612576</v>
          </cell>
          <cell r="AL361">
            <v>0</v>
          </cell>
          <cell r="AO361">
            <v>0</v>
          </cell>
          <cell r="AQ361">
            <v>0</v>
          </cell>
          <cell r="AS361">
            <v>0</v>
          </cell>
          <cell r="AU361" t="str">
            <v>-</v>
          </cell>
          <cell r="AW361" t="str">
            <v>-</v>
          </cell>
          <cell r="AY361">
            <v>0.20521417873190215</v>
          </cell>
          <cell r="AZ361">
            <v>0.68607210121457474</v>
          </cell>
          <cell r="BA361">
            <v>3</v>
          </cell>
          <cell r="BC361">
            <v>1.9202196704942588E-2</v>
          </cell>
          <cell r="BE361">
            <v>0.99850224663005482</v>
          </cell>
          <cell r="BI361">
            <v>0.1654618644187173</v>
          </cell>
          <cell r="BJ361">
            <v>0.10633290120565264</v>
          </cell>
        </row>
        <row r="362">
          <cell r="A362">
            <v>2076</v>
          </cell>
          <cell r="AH362">
            <v>132.36869999999999</v>
          </cell>
          <cell r="AJ362">
            <v>876.40003785775605</v>
          </cell>
          <cell r="AL362">
            <v>1349.4622593583961</v>
          </cell>
          <cell r="AO362">
            <v>0</v>
          </cell>
          <cell r="AQ362">
            <v>0</v>
          </cell>
          <cell r="AS362">
            <v>0</v>
          </cell>
          <cell r="AU362" t="str">
            <v>-</v>
          </cell>
          <cell r="AW362" t="str">
            <v>-</v>
          </cell>
          <cell r="AY362">
            <v>0.33822635791287364</v>
          </cell>
          <cell r="AZ362">
            <v>41.755222323754289</v>
          </cell>
          <cell r="BA362">
            <v>129.95406783154101</v>
          </cell>
          <cell r="BC362">
            <v>7.4913430003081347E-3</v>
          </cell>
          <cell r="BE362">
            <v>0.99725013316135991</v>
          </cell>
          <cell r="BI362">
            <v>10.341740572722411</v>
          </cell>
          <cell r="BJ362">
            <v>6.6460467037345055</v>
          </cell>
        </row>
        <row r="363">
          <cell r="A363">
            <v>2336</v>
          </cell>
          <cell r="AH363">
            <v>6</v>
          </cell>
          <cell r="AJ363">
            <v>2229.8288508557457</v>
          </cell>
          <cell r="AL363">
            <v>0</v>
          </cell>
          <cell r="AO363">
            <v>0</v>
          </cell>
          <cell r="AQ363">
            <v>0</v>
          </cell>
          <cell r="AS363">
            <v>0</v>
          </cell>
          <cell r="AU363" t="str">
            <v>-</v>
          </cell>
          <cell r="AW363" t="str">
            <v>-</v>
          </cell>
          <cell r="AY363">
            <v>0.22758044009779949</v>
          </cell>
          <cell r="AZ363">
            <v>1.3721442024291495</v>
          </cell>
          <cell r="BA363">
            <v>6</v>
          </cell>
          <cell r="BC363">
            <v>1.88078239608802E-2</v>
          </cell>
          <cell r="BE363">
            <v>0.97799511002444994</v>
          </cell>
          <cell r="BI363">
            <v>0.34930838043951429</v>
          </cell>
          <cell r="BJ363">
            <v>0.22448056921193338</v>
          </cell>
        </row>
        <row r="364">
          <cell r="A364">
            <v>1732</v>
          </cell>
          <cell r="AH364">
            <v>9</v>
          </cell>
          <cell r="AJ364">
            <v>2296.63333333333</v>
          </cell>
          <cell r="AL364">
            <v>0.21666666666666701</v>
          </cell>
          <cell r="AO364">
            <v>0</v>
          </cell>
          <cell r="AQ364">
            <v>0.22757150781854799</v>
          </cell>
          <cell r="AS364">
            <v>0.20204707837278504</v>
          </cell>
          <cell r="AU364">
            <v>0.19728299999999999</v>
          </cell>
          <cell r="AW364">
            <v>0.266239</v>
          </cell>
          <cell r="AY364">
            <v>0.18692700000000001</v>
          </cell>
          <cell r="AZ364">
            <v>1.775547</v>
          </cell>
          <cell r="BA364">
            <v>8.9993868413987297</v>
          </cell>
          <cell r="BC364">
            <v>0.101161632932698</v>
          </cell>
          <cell r="BE364">
            <v>0.98210761991499695</v>
          </cell>
          <cell r="BI364">
            <v>1.567200631412859</v>
          </cell>
          <cell r="BJ364">
            <v>1.0071504421571649</v>
          </cell>
        </row>
        <row r="365">
          <cell r="A365">
            <v>2316</v>
          </cell>
          <cell r="AH365">
            <v>3</v>
          </cell>
          <cell r="AJ365">
            <v>2466.3455149501697</v>
          </cell>
          <cell r="AL365">
            <v>0</v>
          </cell>
          <cell r="AO365">
            <v>0</v>
          </cell>
          <cell r="AQ365">
            <v>0</v>
          </cell>
          <cell r="AS365">
            <v>0</v>
          </cell>
          <cell r="AU365" t="str">
            <v>-</v>
          </cell>
          <cell r="AW365" t="str">
            <v>-</v>
          </cell>
          <cell r="AY365">
            <v>0.16571960132890368</v>
          </cell>
          <cell r="AZ365">
            <v>0.68607210121457474</v>
          </cell>
          <cell r="BA365">
            <v>3</v>
          </cell>
          <cell r="BC365">
            <v>1.91671096345515E-2</v>
          </cell>
          <cell r="BE365">
            <v>0.99667774086378746</v>
          </cell>
          <cell r="BI365">
            <v>0.20774656310350056</v>
          </cell>
          <cell r="BJ365">
            <v>0.1335068648470972</v>
          </cell>
        </row>
        <row r="366">
          <cell r="A366">
            <v>2312</v>
          </cell>
          <cell r="AH366">
            <v>2.38</v>
          </cell>
          <cell r="AJ366">
            <v>2663.7411436541111</v>
          </cell>
          <cell r="AL366">
            <v>0</v>
          </cell>
          <cell r="AO366">
            <v>0</v>
          </cell>
          <cell r="AQ366">
            <v>0</v>
          </cell>
          <cell r="AS366">
            <v>0</v>
          </cell>
          <cell r="AU366" t="str">
            <v>-</v>
          </cell>
          <cell r="AW366" t="str">
            <v>-</v>
          </cell>
          <cell r="AY366">
            <v>0.24650625941422591</v>
          </cell>
          <cell r="AZ366">
            <v>0.54428386696356257</v>
          </cell>
          <cell r="BA366">
            <v>2.38</v>
          </cell>
          <cell r="BC366">
            <v>1.9150535564853556E-2</v>
          </cell>
          <cell r="BE366">
            <v>0.99581589958158989</v>
          </cell>
          <cell r="BI366">
            <v>0.16335375770167881</v>
          </cell>
          <cell r="BJ366">
            <v>0.10497814127918062</v>
          </cell>
        </row>
        <row r="367">
          <cell r="A367">
            <v>2147</v>
          </cell>
          <cell r="AH367">
            <v>4.5</v>
          </cell>
          <cell r="AJ367">
            <v>1342.0925452727458</v>
          </cell>
          <cell r="AL367">
            <v>0</v>
          </cell>
          <cell r="AO367">
            <v>0</v>
          </cell>
          <cell r="AQ367">
            <v>0</v>
          </cell>
          <cell r="AS367">
            <v>0</v>
          </cell>
          <cell r="AU367" t="str">
            <v>-</v>
          </cell>
          <cell r="AW367" t="str">
            <v>-</v>
          </cell>
          <cell r="AY367">
            <v>0.11597761359848907</v>
          </cell>
          <cell r="AZ367">
            <v>1.2836371909090909</v>
          </cell>
          <cell r="BA367">
            <v>4.5</v>
          </cell>
          <cell r="BC367">
            <v>9.6144317298078007E-3</v>
          </cell>
          <cell r="BE367">
            <v>0.4999444506165982</v>
          </cell>
          <cell r="BI367">
            <v>0.38525293764524698</v>
          </cell>
          <cell r="BJ367">
            <v>0.24758008560905276</v>
          </cell>
        </row>
        <row r="368">
          <cell r="A368">
            <v>2303</v>
          </cell>
          <cell r="AH368">
            <v>2.2000000000000002</v>
          </cell>
          <cell r="AJ368">
            <v>2699.7285067873304</v>
          </cell>
          <cell r="AL368">
            <v>0</v>
          </cell>
          <cell r="AO368">
            <v>0</v>
          </cell>
          <cell r="AQ368">
            <v>0</v>
          </cell>
          <cell r="AS368">
            <v>0</v>
          </cell>
          <cell r="AU368" t="str">
            <v>-</v>
          </cell>
          <cell r="AW368" t="str">
            <v>-</v>
          </cell>
          <cell r="AY368">
            <v>0.20609719457013576</v>
          </cell>
          <cell r="AZ368">
            <v>0.50311954089068811</v>
          </cell>
          <cell r="BA368">
            <v>2.2000000000000002</v>
          </cell>
          <cell r="BC368">
            <v>1.9143981900452491E-2</v>
          </cell>
          <cell r="BE368">
            <v>0.99547511312217207</v>
          </cell>
          <cell r="BI368">
            <v>0.15234747960923375</v>
          </cell>
          <cell r="BJ368">
            <v>9.7905034221204612E-2</v>
          </cell>
        </row>
        <row r="369">
          <cell r="A369">
            <v>2108</v>
          </cell>
          <cell r="AH369">
            <v>9</v>
          </cell>
          <cell r="AJ369">
            <v>2410.7089981904919</v>
          </cell>
          <cell r="AL369">
            <v>368.15265668695514</v>
          </cell>
          <cell r="AO369">
            <v>0</v>
          </cell>
          <cell r="AQ369">
            <v>0</v>
          </cell>
          <cell r="AS369">
            <v>0</v>
          </cell>
          <cell r="AU369" t="str">
            <v>-</v>
          </cell>
          <cell r="AW369" t="str">
            <v>-</v>
          </cell>
          <cell r="AY369">
            <v>0.24821187695344629</v>
          </cell>
          <cell r="AZ369">
            <v>2.5672743818181818</v>
          </cell>
          <cell r="BA369">
            <v>9</v>
          </cell>
          <cell r="BC369">
            <v>7.4143773646981421E-3</v>
          </cell>
          <cell r="BE369">
            <v>0.97716698263393553</v>
          </cell>
          <cell r="BI369">
            <v>0.83397208447734728</v>
          </cell>
          <cell r="BJ369">
            <v>0.53594628332358207</v>
          </cell>
        </row>
        <row r="370">
          <cell r="A370">
            <v>2341</v>
          </cell>
          <cell r="AH370">
            <v>9</v>
          </cell>
          <cell r="AJ370">
            <v>2900.9049020152111</v>
          </cell>
          <cell r="AL370">
            <v>0</v>
          </cell>
          <cell r="AO370">
            <v>0</v>
          </cell>
          <cell r="AQ370">
            <v>0</v>
          </cell>
          <cell r="AS370">
            <v>0</v>
          </cell>
          <cell r="AU370" t="str">
            <v>-</v>
          </cell>
          <cell r="AW370" t="str">
            <v>-</v>
          </cell>
          <cell r="AY370">
            <v>0.25322411591628269</v>
          </cell>
          <cell r="AZ370">
            <v>2.0582163036437242</v>
          </cell>
          <cell r="BA370">
            <v>9</v>
          </cell>
          <cell r="BC370">
            <v>1.921712096818964E-2</v>
          </cell>
          <cell r="BE370">
            <v>0.99927829900627319</v>
          </cell>
          <cell r="BI370">
            <v>0.66736285315549349</v>
          </cell>
          <cell r="BJ370">
            <v>0.42887603486279924</v>
          </cell>
        </row>
        <row r="371">
          <cell r="A371">
            <v>1941</v>
          </cell>
          <cell r="AH371">
            <v>2.8</v>
          </cell>
          <cell r="AJ371">
            <v>2973.9526047395261</v>
          </cell>
          <cell r="AL371">
            <v>0</v>
          </cell>
          <cell r="AO371">
            <v>0</v>
          </cell>
          <cell r="AQ371">
            <v>0</v>
          </cell>
          <cell r="AS371">
            <v>0</v>
          </cell>
          <cell r="AU371" t="str">
            <v>-</v>
          </cell>
          <cell r="AW371" t="str">
            <v>-</v>
          </cell>
          <cell r="AY371">
            <v>0.22706729327067293</v>
          </cell>
          <cell r="AZ371">
            <v>0.79870758545454545</v>
          </cell>
          <cell r="BA371">
            <v>2.7999999999999901</v>
          </cell>
          <cell r="BC371">
            <v>1.9229077092290773E-2</v>
          </cell>
          <cell r="BE371">
            <v>0.99990000999900008</v>
          </cell>
          <cell r="BI371">
            <v>0.26753676225364376</v>
          </cell>
          <cell r="BJ371">
            <v>0.17193061500628665</v>
          </cell>
        </row>
        <row r="372">
          <cell r="A372">
            <v>2153</v>
          </cell>
          <cell r="AH372">
            <v>9</v>
          </cell>
          <cell r="AJ372">
            <v>2955.298013245033</v>
          </cell>
          <cell r="AL372">
            <v>0</v>
          </cell>
          <cell r="AO372">
            <v>0</v>
          </cell>
          <cell r="AQ372">
            <v>0</v>
          </cell>
          <cell r="AS372">
            <v>0</v>
          </cell>
          <cell r="AU372" t="str">
            <v>-</v>
          </cell>
          <cell r="AW372" t="str">
            <v>-</v>
          </cell>
          <cell r="AY372">
            <v>0.27227284768211918</v>
          </cell>
          <cell r="AZ372">
            <v>2.0582163036437242</v>
          </cell>
          <cell r="BA372">
            <v>9</v>
          </cell>
          <cell r="BC372">
            <v>1.9103642384105959E-2</v>
          </cell>
          <cell r="BE372">
            <v>0.99337748344370858</v>
          </cell>
          <cell r="BI372">
            <v>0.68390903959736538</v>
          </cell>
          <cell r="BJ372">
            <v>0.43950932498336459</v>
          </cell>
        </row>
        <row r="373">
          <cell r="A373">
            <v>2087</v>
          </cell>
          <cell r="AH373">
            <v>80.290000000000006</v>
          </cell>
          <cell r="AJ373">
            <v>2401.1367949064397</v>
          </cell>
          <cell r="AL373">
            <v>602.21324766579198</v>
          </cell>
          <cell r="AO373">
            <v>0</v>
          </cell>
          <cell r="AQ373">
            <v>0</v>
          </cell>
          <cell r="AS373">
            <v>0</v>
          </cell>
          <cell r="AU373" t="str">
            <v>-</v>
          </cell>
          <cell r="AW373" t="str">
            <v>-</v>
          </cell>
          <cell r="AY373">
            <v>0.11122821187896119</v>
          </cell>
          <cell r="AZ373">
            <v>22.902940012909095</v>
          </cell>
          <cell r="BA373">
            <v>80.126044658513194</v>
          </cell>
          <cell r="BC373">
            <v>7.5115415798512738E-3</v>
          </cell>
          <cell r="BE373">
            <v>0.99964679484932906</v>
          </cell>
          <cell r="BI373">
            <v>7.7318072641601043</v>
          </cell>
          <cell r="BJ373">
            <v>4.9687914544499803</v>
          </cell>
        </row>
        <row r="374">
          <cell r="A374">
            <v>558</v>
          </cell>
          <cell r="AH374">
            <v>3</v>
          </cell>
          <cell r="AJ374">
            <v>3050.0833333333298</v>
          </cell>
          <cell r="AL374">
            <v>0</v>
          </cell>
          <cell r="AO374">
            <v>0.26420406918937506</v>
          </cell>
          <cell r="AQ374">
            <v>0.26425368001579752</v>
          </cell>
          <cell r="AS374">
            <v>0.26453355863416883</v>
          </cell>
          <cell r="AU374">
            <v>0.24714700000000001</v>
          </cell>
          <cell r="AW374">
            <v>0.298987</v>
          </cell>
          <cell r="AY374">
            <v>0.25820900000000002</v>
          </cell>
          <cell r="AZ374">
            <v>0.74144100000000002</v>
          </cell>
          <cell r="BA374">
            <v>3</v>
          </cell>
          <cell r="BC374">
            <v>8.40169037914935E-2</v>
          </cell>
          <cell r="BE374">
            <v>0.99993359137826399</v>
          </cell>
          <cell r="BI374">
            <v>0.35012289136275376</v>
          </cell>
          <cell r="BJ374">
            <v>0.22500400891712474</v>
          </cell>
        </row>
        <row r="375">
          <cell r="A375">
            <v>2334</v>
          </cell>
          <cell r="AH375">
            <v>9</v>
          </cell>
          <cell r="AJ375">
            <v>3114.8115299334777</v>
          </cell>
          <cell r="AL375">
            <v>0</v>
          </cell>
          <cell r="AO375">
            <v>0</v>
          </cell>
          <cell r="AQ375">
            <v>0</v>
          </cell>
          <cell r="AS375">
            <v>0</v>
          </cell>
          <cell r="AU375" t="str">
            <v>-</v>
          </cell>
          <cell r="AW375" t="str">
            <v>-</v>
          </cell>
          <cell r="AY375">
            <v>0.22776186252771621</v>
          </cell>
          <cell r="AZ375">
            <v>2.0582163036437242</v>
          </cell>
          <cell r="BA375">
            <v>9</v>
          </cell>
          <cell r="BC375">
            <v>1.9188359201773839E-2</v>
          </cell>
          <cell r="BE375">
            <v>0.99778270509977829</v>
          </cell>
          <cell r="BI375">
            <v>0.72803220344235664</v>
          </cell>
          <cell r="BJ375">
            <v>0.46786476530487203</v>
          </cell>
        </row>
        <row r="376">
          <cell r="A376">
            <v>2309</v>
          </cell>
          <cell r="AH376">
            <v>6.8</v>
          </cell>
          <cell r="AJ376">
            <v>3161.4210217263649</v>
          </cell>
          <cell r="AL376">
            <v>0</v>
          </cell>
          <cell r="AO376">
            <v>0</v>
          </cell>
          <cell r="AQ376">
            <v>0</v>
          </cell>
          <cell r="AS376">
            <v>0</v>
          </cell>
          <cell r="AU376" t="str">
            <v>-</v>
          </cell>
          <cell r="AW376" t="str">
            <v>-</v>
          </cell>
          <cell r="AY376">
            <v>0.22825120375807398</v>
          </cell>
          <cell r="AZ376">
            <v>1.5550967627530359</v>
          </cell>
          <cell r="BA376">
            <v>6.8000000000000096</v>
          </cell>
          <cell r="BC376">
            <v>1.9197122724603641E-2</v>
          </cell>
          <cell r="BE376">
            <v>0.99823840281855547</v>
          </cell>
          <cell r="BI376">
            <v>0.55006877593422454</v>
          </cell>
          <cell r="BJ376">
            <v>0.35349782267479191</v>
          </cell>
        </row>
        <row r="377">
          <cell r="A377">
            <v>2340</v>
          </cell>
          <cell r="AH377">
            <v>3</v>
          </cell>
          <cell r="AJ377">
            <v>3151.2960413937217</v>
          </cell>
          <cell r="AL377">
            <v>0</v>
          </cell>
          <cell r="AO377">
            <v>0</v>
          </cell>
          <cell r="AQ377">
            <v>0</v>
          </cell>
          <cell r="AS377">
            <v>0</v>
          </cell>
          <cell r="AU377" t="str">
            <v>-</v>
          </cell>
          <cell r="AW377" t="str">
            <v>-</v>
          </cell>
          <cell r="AY377">
            <v>0.15164331083434221</v>
          </cell>
          <cell r="AZ377">
            <v>0.68629733827997597</v>
          </cell>
          <cell r="BA377">
            <v>3</v>
          </cell>
          <cell r="BC377">
            <v>1.9135640723726765E-2</v>
          </cell>
          <cell r="BE377">
            <v>0.99504137713726604</v>
          </cell>
          <cell r="BI377">
            <v>0.24275707199484103</v>
          </cell>
          <cell r="BJ377">
            <v>0.14690412504118289</v>
          </cell>
        </row>
        <row r="378">
          <cell r="A378">
            <v>2327</v>
          </cell>
          <cell r="AH378">
            <v>9</v>
          </cell>
          <cell r="AJ378">
            <v>3284.284922394675</v>
          </cell>
          <cell r="AL378">
            <v>0</v>
          </cell>
          <cell r="AO378">
            <v>0</v>
          </cell>
          <cell r="AQ378">
            <v>0</v>
          </cell>
          <cell r="AS378">
            <v>0</v>
          </cell>
          <cell r="AU378" t="str">
            <v>-</v>
          </cell>
          <cell r="AW378" t="str">
            <v>-</v>
          </cell>
          <cell r="AY378">
            <v>0.25091940133037693</v>
          </cell>
          <cell r="AZ378">
            <v>2.0582163036437242</v>
          </cell>
          <cell r="BA378">
            <v>9</v>
          </cell>
          <cell r="BC378">
            <v>1.9188359201773839E-2</v>
          </cell>
          <cell r="BE378">
            <v>0.99778270509977829</v>
          </cell>
          <cell r="BI378">
            <v>0.77215536728734802</v>
          </cell>
          <cell r="BJ378">
            <v>0.49622020562637947</v>
          </cell>
        </row>
        <row r="379">
          <cell r="A379">
            <v>2160</v>
          </cell>
          <cell r="AH379">
            <v>34.74</v>
          </cell>
          <cell r="AJ379">
            <v>2006.831987957067</v>
          </cell>
          <cell r="AL379">
            <v>530.58157343572736</v>
          </cell>
          <cell r="AO379">
            <v>0</v>
          </cell>
          <cell r="AQ379">
            <v>0</v>
          </cell>
          <cell r="AS379">
            <v>0</v>
          </cell>
          <cell r="AU379" t="str">
            <v>-</v>
          </cell>
          <cell r="AW379" t="str">
            <v>-</v>
          </cell>
          <cell r="AY379">
            <v>0.17304212583995113</v>
          </cell>
          <cell r="AZ379">
            <v>7.944714932064775</v>
          </cell>
          <cell r="BA379">
            <v>34.735003385240397</v>
          </cell>
          <cell r="BC379">
            <v>5.6934915786717869E-3</v>
          </cell>
          <cell r="BE379">
            <v>0.75791953922680866</v>
          </cell>
          <cell r="BI379">
            <v>2.9817795549196235</v>
          </cell>
          <cell r="BJ379">
            <v>1.9162196192105569</v>
          </cell>
        </row>
        <row r="380">
          <cell r="A380">
            <v>601</v>
          </cell>
          <cell r="AH380">
            <v>2.95</v>
          </cell>
          <cell r="AJ380">
            <v>3431.7666666666701</v>
          </cell>
          <cell r="AL380">
            <v>0</v>
          </cell>
          <cell r="AO380">
            <v>0.24095130943649459</v>
          </cell>
          <cell r="AQ380">
            <v>0.20410393088068507</v>
          </cell>
          <cell r="AS380">
            <v>0.20511342810662078</v>
          </cell>
          <cell r="AU380">
            <v>0.19553500000000001</v>
          </cell>
          <cell r="AW380">
            <v>0.23451099999999997</v>
          </cell>
          <cell r="AY380">
            <v>0.175039</v>
          </cell>
          <cell r="AZ380">
            <v>0.57682825000000004</v>
          </cell>
          <cell r="BA380">
            <v>2.95</v>
          </cell>
          <cell r="BC380">
            <v>0.19191385019031298</v>
          </cell>
          <cell r="BE380">
            <v>0.98779030054644801</v>
          </cell>
          <cell r="BI380">
            <v>0.46043565004789627</v>
          </cell>
          <cell r="BJ380">
            <v>0.29589572594327085</v>
          </cell>
        </row>
        <row r="381">
          <cell r="A381">
            <v>2232</v>
          </cell>
          <cell r="AH381">
            <v>9</v>
          </cell>
          <cell r="AJ381">
            <v>3106.7359584249448</v>
          </cell>
          <cell r="AL381">
            <v>0</v>
          </cell>
          <cell r="AO381">
            <v>0</v>
          </cell>
          <cell r="AQ381">
            <v>0</v>
          </cell>
          <cell r="AS381">
            <v>0</v>
          </cell>
          <cell r="AU381" t="str">
            <v>-</v>
          </cell>
          <cell r="AW381" t="str">
            <v>-</v>
          </cell>
          <cell r="AY381">
            <v>0.24142684389366378</v>
          </cell>
          <cell r="AZ381">
            <v>2.5672743818181818</v>
          </cell>
          <cell r="BA381">
            <v>9</v>
          </cell>
          <cell r="BC381">
            <v>1.7297521487107736E-2</v>
          </cell>
          <cell r="BE381">
            <v>0.8994603238057165</v>
          </cell>
          <cell r="BI381">
            <v>0.99065041108777785</v>
          </cell>
          <cell r="BJ381">
            <v>0.63663450585184989</v>
          </cell>
        </row>
        <row r="382">
          <cell r="A382">
            <v>2288</v>
          </cell>
          <cell r="AH382">
            <v>0.7</v>
          </cell>
          <cell r="AJ382">
            <v>823.17296487431327</v>
          </cell>
          <cell r="AL382">
            <v>0</v>
          </cell>
          <cell r="AO382">
            <v>0</v>
          </cell>
          <cell r="AQ382">
            <v>0</v>
          </cell>
          <cell r="AS382">
            <v>0</v>
          </cell>
          <cell r="AU382" t="str">
            <v>-</v>
          </cell>
          <cell r="AW382" t="str">
            <v>-</v>
          </cell>
          <cell r="AY382">
            <v>5.7858897952388882E-2</v>
          </cell>
          <cell r="AZ382">
            <v>0.16008349028340074</v>
          </cell>
          <cell r="BA382">
            <v>0.7</v>
          </cell>
          <cell r="BC382">
            <v>4.4820043282836697E-3</v>
          </cell>
          <cell r="BE382">
            <v>0.23306142833361079</v>
          </cell>
          <cell r="BI382">
            <v>6.9493983055861255E-2</v>
          </cell>
          <cell r="BJ382">
            <v>4.4659818506374106E-2</v>
          </cell>
        </row>
        <row r="383">
          <cell r="A383">
            <v>2329</v>
          </cell>
          <cell r="AH383">
            <v>3</v>
          </cell>
          <cell r="AJ383">
            <v>0</v>
          </cell>
          <cell r="AL383">
            <v>0.11930671103716042</v>
          </cell>
          <cell r="AO383">
            <v>0</v>
          </cell>
          <cell r="AQ383">
            <v>0</v>
          </cell>
          <cell r="AS383">
            <v>0</v>
          </cell>
          <cell r="AU383" t="str">
            <v>-</v>
          </cell>
          <cell r="AW383" t="str">
            <v>-</v>
          </cell>
          <cell r="AY383">
            <v>7.3473211314475888E-6</v>
          </cell>
          <cell r="AZ383">
            <v>1E-4</v>
          </cell>
          <cell r="BA383">
            <v>1E-4</v>
          </cell>
          <cell r="BC383">
            <v>6.3996672212978376E-7</v>
          </cell>
          <cell r="BE383">
            <v>3.3277554510949683E-5</v>
          </cell>
          <cell r="BI383">
            <v>4.0195069487602274E-5</v>
          </cell>
          <cell r="BJ383">
            <v>2.5831078162903064E-5</v>
          </cell>
        </row>
        <row r="384">
          <cell r="A384">
            <v>2154</v>
          </cell>
          <cell r="AH384">
            <v>7</v>
          </cell>
          <cell r="AJ384">
            <v>3681.8505338078289</v>
          </cell>
          <cell r="AL384">
            <v>0</v>
          </cell>
          <cell r="AO384">
            <v>0</v>
          </cell>
          <cell r="AQ384">
            <v>0</v>
          </cell>
          <cell r="AS384">
            <v>0</v>
          </cell>
          <cell r="AU384" t="str">
            <v>-</v>
          </cell>
          <cell r="AW384" t="str">
            <v>-</v>
          </cell>
          <cell r="AY384">
            <v>0.25740071174377221</v>
          </cell>
          <cell r="AZ384">
            <v>1.6008349028340076</v>
          </cell>
          <cell r="BA384">
            <v>7</v>
          </cell>
          <cell r="BC384">
            <v>1.9162562277580071E-2</v>
          </cell>
          <cell r="BE384">
            <v>0.99644128113878994</v>
          </cell>
          <cell r="BI384">
            <v>0.6606218142347311</v>
          </cell>
          <cell r="BJ384">
            <v>0.42454395370256909</v>
          </cell>
        </row>
        <row r="385">
          <cell r="A385">
            <v>2181</v>
          </cell>
          <cell r="AH385">
            <v>2.7</v>
          </cell>
          <cell r="AJ385">
            <v>3680.1474382602319</v>
          </cell>
          <cell r="AL385">
            <v>0</v>
          </cell>
          <cell r="AO385">
            <v>0</v>
          </cell>
          <cell r="AQ385">
            <v>0</v>
          </cell>
          <cell r="AS385">
            <v>0</v>
          </cell>
          <cell r="AU385" t="str">
            <v>-</v>
          </cell>
          <cell r="AW385" t="str">
            <v>-</v>
          </cell>
          <cell r="AY385">
            <v>0.25447873203096205</v>
          </cell>
          <cell r="AZ385">
            <v>0.61746489109311731</v>
          </cell>
          <cell r="BA385">
            <v>2.69999999999999</v>
          </cell>
          <cell r="BC385">
            <v>1.913884998157022E-2</v>
          </cell>
          <cell r="BE385">
            <v>0.99520825654257283</v>
          </cell>
          <cell r="BI385">
            <v>0.2713574576466965</v>
          </cell>
          <cell r="BJ385">
            <v>0.17438595797727041</v>
          </cell>
        </row>
        <row r="386">
          <cell r="A386">
            <v>1684</v>
          </cell>
          <cell r="AH386">
            <v>2.71</v>
          </cell>
          <cell r="AJ386">
            <v>3776.3180864197493</v>
          </cell>
          <cell r="AL386">
            <v>0</v>
          </cell>
          <cell r="AO386">
            <v>0</v>
          </cell>
          <cell r="AQ386">
            <v>0.25961487691515578</v>
          </cell>
          <cell r="AS386">
            <v>0.24193491730508498</v>
          </cell>
          <cell r="AU386">
            <v>0.24061989629629629</v>
          </cell>
          <cell r="AW386">
            <v>0.24007488518518516</v>
          </cell>
          <cell r="AY386">
            <v>0.21092532222222221</v>
          </cell>
          <cell r="AZ386">
            <v>0.64967372000000001</v>
          </cell>
          <cell r="BA386">
            <v>2.71</v>
          </cell>
          <cell r="BC386">
            <v>1.5952017659143575E-2</v>
          </cell>
          <cell r="BE386">
            <v>1.0030104960759185</v>
          </cell>
          <cell r="BI386">
            <v>0.6377248121477137</v>
          </cell>
          <cell r="BJ386">
            <v>0.40982935666005549</v>
          </cell>
        </row>
        <row r="387">
          <cell r="A387">
            <v>2029</v>
          </cell>
          <cell r="AH387">
            <v>1.9559016393442623</v>
          </cell>
          <cell r="AJ387">
            <v>3893.7810945273632</v>
          </cell>
          <cell r="AL387">
            <v>0</v>
          </cell>
          <cell r="AO387">
            <v>0</v>
          </cell>
          <cell r="AQ387">
            <v>0</v>
          </cell>
          <cell r="AS387">
            <v>0</v>
          </cell>
          <cell r="AU387">
            <v>0.1938547263681592</v>
          </cell>
          <cell r="AW387">
            <v>0.28143681592039799</v>
          </cell>
          <cell r="AY387">
            <v>0.25872935323383084</v>
          </cell>
          <cell r="AZ387">
            <v>0.38105658098360656</v>
          </cell>
          <cell r="BA387">
            <v>2.9999917800634601</v>
          </cell>
          <cell r="BC387">
            <v>1.478191208679532E-2</v>
          </cell>
          <cell r="BE387">
            <v>0.99502487562189046</v>
          </cell>
          <cell r="BI387">
            <v>0.17231276764938222</v>
          </cell>
          <cell r="BJ387">
            <v>0.11073558589045893</v>
          </cell>
        </row>
        <row r="388">
          <cell r="A388">
            <v>2310</v>
          </cell>
          <cell r="AH388">
            <v>9</v>
          </cell>
          <cell r="AJ388">
            <v>3962.0965058236266</v>
          </cell>
          <cell r="AL388">
            <v>0</v>
          </cell>
          <cell r="AO388">
            <v>0</v>
          </cell>
          <cell r="AQ388">
            <v>0</v>
          </cell>
          <cell r="AS388">
            <v>0</v>
          </cell>
          <cell r="AU388" t="str">
            <v>-</v>
          </cell>
          <cell r="AW388" t="str">
            <v>-</v>
          </cell>
          <cell r="AY388">
            <v>0.19818369384359399</v>
          </cell>
          <cell r="AZ388">
            <v>2.0582163036437242</v>
          </cell>
          <cell r="BA388">
            <v>9</v>
          </cell>
          <cell r="BC388">
            <v>1.919900166389351E-2</v>
          </cell>
          <cell r="BE388">
            <v>0.99833610648918458</v>
          </cell>
          <cell r="BI388">
            <v>0.92107104526419403</v>
          </cell>
          <cell r="BJ388">
            <v>0.59191981671146709</v>
          </cell>
        </row>
        <row r="389">
          <cell r="A389">
            <v>2305</v>
          </cell>
          <cell r="AH389">
            <v>0.3</v>
          </cell>
          <cell r="AJ389">
            <v>295.76732673267321</v>
          </cell>
          <cell r="AL389">
            <v>0</v>
          </cell>
          <cell r="AO389">
            <v>0</v>
          </cell>
          <cell r="AQ389">
            <v>0</v>
          </cell>
          <cell r="AS389">
            <v>0</v>
          </cell>
          <cell r="AU389" t="str">
            <v>-</v>
          </cell>
          <cell r="AW389" t="str">
            <v>-</v>
          </cell>
          <cell r="AY389">
            <v>1.576329207920792E-2</v>
          </cell>
          <cell r="AZ389">
            <v>6.8607210121457471E-2</v>
          </cell>
          <cell r="BA389">
            <v>0.3</v>
          </cell>
          <cell r="BC389">
            <v>1.4280445544554456E-3</v>
          </cell>
          <cell r="BE389">
            <v>7.4257425742574254E-2</v>
          </cell>
          <cell r="BI389">
            <v>3.0518521659452298E-2</v>
          </cell>
          <cell r="BJ389">
            <v>1.9612512889042595E-2</v>
          </cell>
        </row>
        <row r="390">
          <cell r="A390">
            <v>2326</v>
          </cell>
          <cell r="AH390">
            <v>2.4</v>
          </cell>
          <cell r="AJ390">
            <v>4053.6082474226769</v>
          </cell>
          <cell r="AL390">
            <v>0</v>
          </cell>
          <cell r="AO390">
            <v>0</v>
          </cell>
          <cell r="AQ390">
            <v>0</v>
          </cell>
          <cell r="AS390">
            <v>0</v>
          </cell>
          <cell r="AU390" t="str">
            <v>-</v>
          </cell>
          <cell r="AW390" t="str">
            <v>-</v>
          </cell>
          <cell r="AY390">
            <v>0.20234028865979381</v>
          </cell>
          <cell r="AZ390">
            <v>0.54885768097165977</v>
          </cell>
          <cell r="BA390">
            <v>2.3999999999999901</v>
          </cell>
          <cell r="BC390">
            <v>1.903274226804124E-2</v>
          </cell>
          <cell r="BE390">
            <v>0.98969072164948457</v>
          </cell>
          <cell r="BI390">
            <v>0.25885589455728214</v>
          </cell>
          <cell r="BJ390">
            <v>0.16635191655284323</v>
          </cell>
        </row>
        <row r="391">
          <cell r="A391">
            <v>638</v>
          </cell>
          <cell r="AH391">
            <v>3</v>
          </cell>
          <cell r="AJ391">
            <v>4089.65</v>
          </cell>
          <cell r="AL391">
            <v>7.2333333333333298</v>
          </cell>
          <cell r="AO391">
            <v>0.28183985064490619</v>
          </cell>
          <cell r="AQ391">
            <v>0.29359659104477609</v>
          </cell>
          <cell r="AS391">
            <v>0.19216819247761183</v>
          </cell>
          <cell r="AU391">
            <v>0.26354</v>
          </cell>
          <cell r="AW391">
            <v>0.22144900000000001</v>
          </cell>
          <cell r="AY391">
            <v>0.288823</v>
          </cell>
          <cell r="AZ391">
            <v>0.57650457743283545</v>
          </cell>
          <cell r="BA391">
            <v>2.99876410116633</v>
          </cell>
          <cell r="BC391">
            <v>6.0020606710950497E-2</v>
          </cell>
          <cell r="BE391">
            <v>0.99460951730418901</v>
          </cell>
          <cell r="BI391">
            <v>0.5389813072900882</v>
          </cell>
          <cell r="BJ391">
            <v>0.34637253908089838</v>
          </cell>
        </row>
        <row r="392">
          <cell r="A392">
            <v>2274</v>
          </cell>
          <cell r="AH392">
            <v>3</v>
          </cell>
          <cell r="AJ392">
            <v>4119.1166666666704</v>
          </cell>
          <cell r="AL392">
            <v>0</v>
          </cell>
          <cell r="AO392">
            <v>0</v>
          </cell>
          <cell r="AQ392">
            <v>0</v>
          </cell>
          <cell r="AS392">
            <v>0</v>
          </cell>
          <cell r="AU392" t="str">
            <v>-</v>
          </cell>
          <cell r="AW392" t="str">
            <v>-</v>
          </cell>
          <cell r="AY392">
            <v>0.20545500000000003</v>
          </cell>
          <cell r="AZ392">
            <v>0.68607210121457474</v>
          </cell>
          <cell r="BA392">
            <v>3</v>
          </cell>
          <cell r="BC392">
            <v>1.9231000000000002E-2</v>
          </cell>
          <cell r="BE392">
            <v>0.99995825743776601</v>
          </cell>
          <cell r="BI392">
            <v>0.36400090675639751</v>
          </cell>
          <cell r="BJ392">
            <v>0.23392261771539422</v>
          </cell>
        </row>
        <row r="393">
          <cell r="A393">
            <v>598</v>
          </cell>
          <cell r="AH393">
            <v>2.612568306010929</v>
          </cell>
          <cell r="AJ393">
            <v>1953.9000000000003</v>
          </cell>
          <cell r="AL393">
            <v>1772.1600000000033</v>
          </cell>
          <cell r="AO393">
            <v>0.1874108306660254</v>
          </cell>
          <cell r="AQ393">
            <v>0.21252375033699641</v>
          </cell>
          <cell r="AS393">
            <v>0.18331843410663931</v>
          </cell>
          <cell r="AU393">
            <v>0.19458540000000002</v>
          </cell>
          <cell r="AW393">
            <v>0.19000530000000002</v>
          </cell>
          <cell r="AY393">
            <v>0.22334310000000002</v>
          </cell>
          <cell r="AZ393">
            <v>0.53214658983839869</v>
          </cell>
          <cell r="BA393">
            <v>2.2243876910194702</v>
          </cell>
          <cell r="BC393">
            <v>0.17992750737413341</v>
          </cell>
          <cell r="BE393">
            <v>0.89746243169398932</v>
          </cell>
          <cell r="BI393">
            <v>0.29811978619462343</v>
          </cell>
          <cell r="BJ393">
            <v>0.19158457983202343</v>
          </cell>
        </row>
        <row r="394">
          <cell r="A394">
            <v>2320</v>
          </cell>
          <cell r="AH394">
            <v>3</v>
          </cell>
          <cell r="AJ394">
            <v>4163.6894824707842</v>
          </cell>
          <cell r="AL394">
            <v>0</v>
          </cell>
          <cell r="AO394">
            <v>0</v>
          </cell>
          <cell r="AQ394">
            <v>0</v>
          </cell>
          <cell r="AS394">
            <v>0</v>
          </cell>
          <cell r="AU394" t="str">
            <v>-</v>
          </cell>
          <cell r="AW394" t="str">
            <v>-</v>
          </cell>
          <cell r="AY394">
            <v>0.24938664440734554</v>
          </cell>
          <cell r="AZ394">
            <v>0.85575812727272726</v>
          </cell>
          <cell r="BA394">
            <v>3</v>
          </cell>
          <cell r="BC394">
            <v>1.9263105175292155E-2</v>
          </cell>
          <cell r="BE394">
            <v>1.0014565867216456</v>
          </cell>
          <cell r="BI394">
            <v>0.39892717806038752</v>
          </cell>
          <cell r="BJ394">
            <v>0.25636773985333194</v>
          </cell>
        </row>
        <row r="395">
          <cell r="A395">
            <v>2319</v>
          </cell>
          <cell r="AH395">
            <v>3</v>
          </cell>
          <cell r="AJ395">
            <v>4165.0249584026651</v>
          </cell>
          <cell r="AL395">
            <v>0</v>
          </cell>
          <cell r="AO395">
            <v>0</v>
          </cell>
          <cell r="AQ395">
            <v>0</v>
          </cell>
          <cell r="AS395">
            <v>0</v>
          </cell>
          <cell r="AU395" t="str">
            <v>-</v>
          </cell>
          <cell r="AW395" t="str">
            <v>-</v>
          </cell>
          <cell r="AY395">
            <v>0.22629883527454242</v>
          </cell>
          <cell r="AZ395">
            <v>0.85575812727272726</v>
          </cell>
          <cell r="BA395">
            <v>3</v>
          </cell>
          <cell r="BC395">
            <v>1.9199001663893513E-2</v>
          </cell>
          <cell r="BE395">
            <v>0.99806523129332148</v>
          </cell>
          <cell r="BI395">
            <v>0.39890370854933532</v>
          </cell>
          <cell r="BJ395">
            <v>0.25635265733743717</v>
          </cell>
        </row>
        <row r="396">
          <cell r="A396">
            <v>2010</v>
          </cell>
          <cell r="AH396">
            <v>410.91</v>
          </cell>
          <cell r="AJ396">
            <v>3338.550168962196</v>
          </cell>
          <cell r="AL396">
            <v>919.30827210057998</v>
          </cell>
          <cell r="AO396">
            <v>0</v>
          </cell>
          <cell r="AQ396">
            <v>0</v>
          </cell>
          <cell r="AS396">
            <v>0</v>
          </cell>
          <cell r="AU396" t="str">
            <v>-</v>
          </cell>
          <cell r="AW396" t="str">
            <v>-</v>
          </cell>
          <cell r="AY396">
            <v>0.28575743169708567</v>
          </cell>
          <cell r="AZ396">
            <v>97.89129655481203</v>
          </cell>
          <cell r="BA396">
            <v>370.22401649209701</v>
          </cell>
          <cell r="BC396">
            <v>7.4752052029798564E-3</v>
          </cell>
          <cell r="BE396">
            <v>0.99510186408145074</v>
          </cell>
          <cell r="BI396">
            <v>46.641061433939811</v>
          </cell>
          <cell r="BJ396">
            <v>29.973549464131832</v>
          </cell>
        </row>
        <row r="397">
          <cell r="A397">
            <v>2317</v>
          </cell>
          <cell r="AH397">
            <v>9</v>
          </cell>
          <cell r="AJ397">
            <v>4354.5333333333301</v>
          </cell>
          <cell r="AL397">
            <v>0</v>
          </cell>
          <cell r="AO397">
            <v>0</v>
          </cell>
          <cell r="AQ397">
            <v>0</v>
          </cell>
          <cell r="AS397">
            <v>0</v>
          </cell>
          <cell r="AU397" t="str">
            <v>-</v>
          </cell>
          <cell r="AW397" t="str">
            <v>-</v>
          </cell>
          <cell r="AY397">
            <v>0.23016800000000004</v>
          </cell>
          <cell r="AZ397">
            <v>2.0582163036437242</v>
          </cell>
          <cell r="BA397">
            <v>9</v>
          </cell>
          <cell r="BC397">
            <v>1.9231000000000002E-2</v>
          </cell>
          <cell r="BE397">
            <v>0.99996394960534296</v>
          </cell>
          <cell r="BI397">
            <v>1.009280986664546</v>
          </cell>
          <cell r="BJ397">
            <v>0.64860731396185467</v>
          </cell>
        </row>
        <row r="398">
          <cell r="A398">
            <v>1846</v>
          </cell>
          <cell r="AH398">
            <v>0.81399999999999995</v>
          </cell>
          <cell r="AJ398">
            <v>2370.2904761904761</v>
          </cell>
          <cell r="AL398">
            <v>1874.0250396825365</v>
          </cell>
          <cell r="AO398">
            <v>0</v>
          </cell>
          <cell r="AQ398">
            <v>0</v>
          </cell>
          <cell r="AS398">
            <v>9.4943057481892256E-3</v>
          </cell>
          <cell r="AU398">
            <v>2.9643166666666666E-3</v>
          </cell>
          <cell r="AW398">
            <v>5.8985928571428569E-3</v>
          </cell>
          <cell r="AY398">
            <v>3.2226647619047623E-2</v>
          </cell>
          <cell r="AZ398">
            <v>0</v>
          </cell>
          <cell r="BA398">
            <v>0.56497277324738504</v>
          </cell>
          <cell r="BC398">
            <v>0.52848795481510602</v>
          </cell>
          <cell r="BE398">
            <v>0.93951689308844388</v>
          </cell>
          <cell r="BI398">
            <v>0</v>
          </cell>
          <cell r="BJ398">
            <v>0</v>
          </cell>
        </row>
        <row r="399">
          <cell r="A399">
            <v>2280</v>
          </cell>
          <cell r="AH399">
            <v>9</v>
          </cell>
          <cell r="AJ399">
            <v>4370.6395548442051</v>
          </cell>
          <cell r="AL399">
            <v>0</v>
          </cell>
          <cell r="AO399">
            <v>0</v>
          </cell>
          <cell r="AQ399">
            <v>0</v>
          </cell>
          <cell r="AS399">
            <v>0</v>
          </cell>
          <cell r="AU399" t="str">
            <v>-</v>
          </cell>
          <cell r="AW399" t="str">
            <v>-</v>
          </cell>
          <cell r="AY399">
            <v>0.23369682466342429</v>
          </cell>
          <cell r="AZ399">
            <v>2.0582163036437242</v>
          </cell>
          <cell r="BA399">
            <v>9</v>
          </cell>
          <cell r="BC399">
            <v>1.9168238926147146E-2</v>
          </cell>
          <cell r="BE399">
            <v>0.99673646332209165</v>
          </cell>
          <cell r="BI399">
            <v>1.1913254238147659</v>
          </cell>
          <cell r="BJ399">
            <v>0.76559688868069997</v>
          </cell>
        </row>
        <row r="400">
          <cell r="A400">
            <v>2247</v>
          </cell>
          <cell r="AH400">
            <v>0.192</v>
          </cell>
          <cell r="AJ400">
            <v>2576.0748538011676</v>
          </cell>
          <cell r="AL400">
            <v>0</v>
          </cell>
          <cell r="AO400">
            <v>0</v>
          </cell>
          <cell r="AQ400">
            <v>0</v>
          </cell>
          <cell r="AS400">
            <v>0</v>
          </cell>
          <cell r="AU400" t="str">
            <v>-</v>
          </cell>
          <cell r="AW400" t="str">
            <v>-</v>
          </cell>
          <cell r="AY400">
            <v>0.16047157894736841</v>
          </cell>
          <cell r="AZ400">
            <v>4.3908614477732782E-2</v>
          </cell>
          <cell r="BA400">
            <v>0.191999999999999</v>
          </cell>
          <cell r="BC400">
            <v>1.0796350877192983E-2</v>
          </cell>
          <cell r="BE400">
            <v>0.56140350877192979</v>
          </cell>
          <cell r="BI400">
            <v>3.2121663279153688E-2</v>
          </cell>
          <cell r="BJ400">
            <v>2.064276055405739E-2</v>
          </cell>
        </row>
        <row r="401">
          <cell r="A401">
            <v>2306</v>
          </cell>
          <cell r="AH401">
            <v>3</v>
          </cell>
          <cell r="AJ401">
            <v>4599.0049751243778</v>
          </cell>
          <cell r="AL401">
            <v>0</v>
          </cell>
          <cell r="AO401">
            <v>0</v>
          </cell>
          <cell r="AQ401">
            <v>0</v>
          </cell>
          <cell r="AS401">
            <v>0</v>
          </cell>
          <cell r="AU401" t="str">
            <v>-</v>
          </cell>
          <cell r="AW401" t="str">
            <v>-</v>
          </cell>
          <cell r="AY401">
            <v>0.19741990049751243</v>
          </cell>
          <cell r="AZ401">
            <v>0.68607210121457474</v>
          </cell>
          <cell r="BA401">
            <v>3</v>
          </cell>
          <cell r="BC401">
            <v>1.9135323383084581E-2</v>
          </cell>
          <cell r="BE401">
            <v>0.99502487562189046</v>
          </cell>
          <cell r="BI401">
            <v>0.37320842752221789</v>
          </cell>
          <cell r="BJ401">
            <v>0.23983976605274987</v>
          </cell>
        </row>
        <row r="402">
          <cell r="A402">
            <v>1879</v>
          </cell>
          <cell r="AH402">
            <v>9</v>
          </cell>
          <cell r="AJ402">
            <v>4621.5492582984134</v>
          </cell>
          <cell r="AL402">
            <v>0</v>
          </cell>
          <cell r="AO402">
            <v>0</v>
          </cell>
          <cell r="AQ402">
            <v>0</v>
          </cell>
          <cell r="AS402">
            <v>0.25206752484967426</v>
          </cell>
          <cell r="AU402">
            <v>0.20849032129315506</v>
          </cell>
          <cell r="AW402">
            <v>0.18700558770704451</v>
          </cell>
          <cell r="AY402">
            <v>0.1711185392137298</v>
          </cell>
          <cell r="AZ402">
            <v>1.880541</v>
          </cell>
          <cell r="BA402">
            <v>9</v>
          </cell>
          <cell r="BC402">
            <v>7.6424971938330574E-2</v>
          </cell>
          <cell r="BE402">
            <v>0.95810581323395727</v>
          </cell>
          <cell r="BI402">
            <v>1.6674153385983492</v>
          </cell>
          <cell r="BJ402">
            <v>1.0715527175451769</v>
          </cell>
        </row>
        <row r="403">
          <cell r="A403">
            <v>2179</v>
          </cell>
          <cell r="AH403">
            <v>9</v>
          </cell>
          <cell r="AJ403">
            <v>4845.8171530012241</v>
          </cell>
          <cell r="AL403">
            <v>0</v>
          </cell>
          <cell r="AO403">
            <v>0</v>
          </cell>
          <cell r="AQ403">
            <v>0</v>
          </cell>
          <cell r="AS403">
            <v>0</v>
          </cell>
          <cell r="AU403" t="str">
            <v>-</v>
          </cell>
          <cell r="AW403" t="str">
            <v>-</v>
          </cell>
          <cell r="AY403">
            <v>0.23955797181848443</v>
          </cell>
          <cell r="AZ403">
            <v>2.0582163036437242</v>
          </cell>
          <cell r="BA403">
            <v>9</v>
          </cell>
          <cell r="BC403">
            <v>1.9203261954953955E-2</v>
          </cell>
          <cell r="BE403">
            <v>0.99854248174616</v>
          </cell>
          <cell r="BI403">
            <v>1.1471848464564147</v>
          </cell>
          <cell r="BJ403">
            <v>0.73723025768753991</v>
          </cell>
        </row>
        <row r="404">
          <cell r="A404">
            <v>2292</v>
          </cell>
          <cell r="AH404">
            <v>1.3</v>
          </cell>
          <cell r="AJ404">
            <v>4493.4278487752963</v>
          </cell>
          <cell r="AL404">
            <v>598.08306709265185</v>
          </cell>
          <cell r="AO404">
            <v>0</v>
          </cell>
          <cell r="AQ404">
            <v>0</v>
          </cell>
          <cell r="AS404">
            <v>0</v>
          </cell>
          <cell r="AU404" t="str">
            <v>-</v>
          </cell>
          <cell r="AW404" t="str">
            <v>-</v>
          </cell>
          <cell r="AY404">
            <v>0.27996932907348243</v>
          </cell>
          <cell r="AZ404">
            <v>0.29729791052631571</v>
          </cell>
          <cell r="BA404">
            <v>1.15903994072281</v>
          </cell>
          <cell r="BC404">
            <v>1.9968290734824284E-2</v>
          </cell>
          <cell r="BE404">
            <v>1.0383386581469649</v>
          </cell>
          <cell r="BI404">
            <v>0.16570699310674503</v>
          </cell>
          <cell r="BJ404">
            <v>0.10649043142966103</v>
          </cell>
        </row>
        <row r="405">
          <cell r="A405">
            <v>2248</v>
          </cell>
          <cell r="AH405">
            <v>9</v>
          </cell>
          <cell r="AJ405">
            <v>4905.3739612188365</v>
          </cell>
          <cell r="AL405">
            <v>0</v>
          </cell>
          <cell r="AO405">
            <v>0</v>
          </cell>
          <cell r="AQ405">
            <v>0</v>
          </cell>
          <cell r="AS405">
            <v>0</v>
          </cell>
          <cell r="AU405" t="str">
            <v>-</v>
          </cell>
          <cell r="AW405" t="str">
            <v>-</v>
          </cell>
          <cell r="AY405">
            <v>0.25441229916897506</v>
          </cell>
          <cell r="AZ405">
            <v>2.0582163036437242</v>
          </cell>
          <cell r="BA405">
            <v>9</v>
          </cell>
          <cell r="BC405">
            <v>1.9177728531855957E-2</v>
          </cell>
          <cell r="BE405">
            <v>0.99722991689750684</v>
          </cell>
          <cell r="BI405">
            <v>1.1306560735279028</v>
          </cell>
          <cell r="BJ405">
            <v>0.72660815823862723</v>
          </cell>
        </row>
        <row r="406">
          <cell r="A406">
            <v>2244</v>
          </cell>
          <cell r="AH406">
            <v>4.0199999999999996</v>
          </cell>
          <cell r="AJ406">
            <v>2218.5180535496038</v>
          </cell>
          <cell r="AL406">
            <v>7.4436173758471429E-3</v>
          </cell>
          <cell r="AO406">
            <v>0</v>
          </cell>
          <cell r="AQ406">
            <v>0</v>
          </cell>
          <cell r="AS406">
            <v>0</v>
          </cell>
          <cell r="AU406" t="str">
            <v>-</v>
          </cell>
          <cell r="AW406" t="str">
            <v>-</v>
          </cell>
          <cell r="AY406">
            <v>0.1623921897566937</v>
          </cell>
          <cell r="AZ406">
            <v>1.2680942982857144</v>
          </cell>
          <cell r="BA406">
            <v>4.0199865120586198</v>
          </cell>
          <cell r="BC406">
            <v>8.588892345294967E-3</v>
          </cell>
          <cell r="BE406">
            <v>0.44661704255082768</v>
          </cell>
          <cell r="BI406">
            <v>0.75777811375489057</v>
          </cell>
          <cell r="BJ406">
            <v>0.48698076495619147</v>
          </cell>
        </row>
        <row r="407">
          <cell r="A407">
            <v>2104</v>
          </cell>
          <cell r="AH407">
            <v>9</v>
          </cell>
          <cell r="AJ407">
            <v>4989.0559130241891</v>
          </cell>
          <cell r="AL407">
            <v>0</v>
          </cell>
          <cell r="AO407">
            <v>0</v>
          </cell>
          <cell r="AQ407">
            <v>0</v>
          </cell>
          <cell r="AS407">
            <v>0</v>
          </cell>
          <cell r="AU407" t="str">
            <v>-</v>
          </cell>
          <cell r="AW407">
            <v>0.19850820945196362</v>
          </cell>
          <cell r="AY407">
            <v>0.24784146882627028</v>
          </cell>
          <cell r="AZ407">
            <v>1.7593020000000001</v>
          </cell>
          <cell r="BA407">
            <v>9</v>
          </cell>
          <cell r="BC407">
            <v>0.12274785880174742</v>
          </cell>
          <cell r="BE407">
            <v>0.99572644132199906</v>
          </cell>
          <cell r="BI407">
            <v>1.1814371253998102</v>
          </cell>
          <cell r="BJ407">
            <v>0.75924224338437529</v>
          </cell>
        </row>
        <row r="408">
          <cell r="A408">
            <v>2103</v>
          </cell>
          <cell r="AH408">
            <v>9</v>
          </cell>
          <cell r="AJ408">
            <v>5003.9826935877563</v>
          </cell>
          <cell r="AL408">
            <v>11.9813623252718</v>
          </cell>
          <cell r="AO408">
            <v>0</v>
          </cell>
          <cell r="AQ408">
            <v>0</v>
          </cell>
          <cell r="AS408">
            <v>0</v>
          </cell>
          <cell r="AU408" t="str">
            <v>-</v>
          </cell>
          <cell r="AW408" t="str">
            <v>-</v>
          </cell>
          <cell r="AY408">
            <v>0.24397648102950967</v>
          </cell>
          <cell r="AZ408">
            <v>2.0582163036437242</v>
          </cell>
          <cell r="BA408">
            <v>8.9808908322440697</v>
          </cell>
          <cell r="BC408">
            <v>1.9201131573108501E-2</v>
          </cell>
          <cell r="BE408">
            <v>0.99573780797569278</v>
          </cell>
          <cell r="BI408">
            <v>1.1660913174275107</v>
          </cell>
          <cell r="BJ408">
            <v>0.74938036802855257</v>
          </cell>
        </row>
        <row r="409">
          <cell r="A409">
            <v>2199</v>
          </cell>
          <cell r="AH409">
            <v>9</v>
          </cell>
          <cell r="AJ409">
            <v>5021.85737976783</v>
          </cell>
          <cell r="AL409">
            <v>0</v>
          </cell>
          <cell r="AO409">
            <v>0</v>
          </cell>
          <cell r="AQ409">
            <v>0</v>
          </cell>
          <cell r="AS409">
            <v>0</v>
          </cell>
          <cell r="AU409" t="str">
            <v>-</v>
          </cell>
          <cell r="AW409" t="str">
            <v>-</v>
          </cell>
          <cell r="AY409">
            <v>0.24261393034825868</v>
          </cell>
          <cell r="AZ409">
            <v>2.0582163036437242</v>
          </cell>
          <cell r="BA409">
            <v>9</v>
          </cell>
          <cell r="BC409">
            <v>1.9135323383084577E-2</v>
          </cell>
          <cell r="BE409">
            <v>0.99502487562189057</v>
          </cell>
          <cell r="BI409">
            <v>1.2244177966985095</v>
          </cell>
          <cell r="BJ409">
            <v>0.78686346892183057</v>
          </cell>
        </row>
        <row r="410">
          <cell r="A410">
            <v>2277</v>
          </cell>
          <cell r="AH410">
            <v>4.9000000000000004</v>
          </cell>
          <cell r="AJ410">
            <v>5010.4727272727278</v>
          </cell>
          <cell r="AL410">
            <v>0</v>
          </cell>
          <cell r="AO410">
            <v>0</v>
          </cell>
          <cell r="AQ410">
            <v>0</v>
          </cell>
          <cell r="AS410">
            <v>0</v>
          </cell>
          <cell r="AU410" t="str">
            <v>-</v>
          </cell>
          <cell r="AW410" t="str">
            <v>-</v>
          </cell>
          <cell r="AY410">
            <v>0.24534151515151514</v>
          </cell>
          <cell r="AZ410">
            <v>1.1205844319838054</v>
          </cell>
          <cell r="BA410">
            <v>4.8999999999999897</v>
          </cell>
          <cell r="BC410">
            <v>1.9036747474747477E-2</v>
          </cell>
          <cell r="BE410">
            <v>0.98980695694038134</v>
          </cell>
          <cell r="BI410">
            <v>0.63353746961274393</v>
          </cell>
          <cell r="BJ410">
            <v>0.40713839048697759</v>
          </cell>
        </row>
        <row r="411">
          <cell r="A411">
            <v>2191</v>
          </cell>
          <cell r="AH411">
            <v>0.4</v>
          </cell>
          <cell r="AJ411">
            <v>669.19947506561687</v>
          </cell>
          <cell r="AL411">
            <v>0</v>
          </cell>
          <cell r="AO411">
            <v>0</v>
          </cell>
          <cell r="AQ411">
            <v>0</v>
          </cell>
          <cell r="AS411">
            <v>0</v>
          </cell>
          <cell r="AU411" t="str">
            <v>-</v>
          </cell>
          <cell r="AW411" t="str">
            <v>-</v>
          </cell>
          <cell r="AY411">
            <v>3.8366272965879272E-2</v>
          </cell>
          <cell r="AZ411">
            <v>9.1476280161943299E-2</v>
          </cell>
          <cell r="BA411">
            <v>0.39999999999999902</v>
          </cell>
          <cell r="BC411">
            <v>2.5237532808398953E-3</v>
          </cell>
          <cell r="BE411">
            <v>0.13123359580052493</v>
          </cell>
          <cell r="BI411">
            <v>5.2947796613989531E-2</v>
          </cell>
          <cell r="BJ411">
            <v>3.4026528385808844E-2</v>
          </cell>
        </row>
        <row r="412">
          <cell r="A412">
            <v>2298</v>
          </cell>
          <cell r="AH412">
            <v>2.6</v>
          </cell>
          <cell r="AJ412">
            <v>5139.2333333333299</v>
          </cell>
          <cell r="AL412">
            <v>0</v>
          </cell>
          <cell r="AO412">
            <v>0</v>
          </cell>
          <cell r="AQ412">
            <v>0</v>
          </cell>
          <cell r="AS412">
            <v>0</v>
          </cell>
          <cell r="AU412" t="str">
            <v>-</v>
          </cell>
          <cell r="AW412" t="str">
            <v>-</v>
          </cell>
          <cell r="AY412">
            <v>0.21631400000000001</v>
          </cell>
          <cell r="AZ412">
            <v>0.54712569999999994</v>
          </cell>
          <cell r="BA412">
            <v>2.6</v>
          </cell>
          <cell r="BC412">
            <v>1.9231000000000002E-2</v>
          </cell>
          <cell r="BE412">
            <v>1</v>
          </cell>
          <cell r="BI412">
            <v>0.38705856933090488</v>
          </cell>
          <cell r="BJ412">
            <v>0.24874046208806419</v>
          </cell>
        </row>
        <row r="413">
          <cell r="A413">
            <v>2254</v>
          </cell>
          <cell r="AH413">
            <v>0.95</v>
          </cell>
          <cell r="AJ413">
            <v>614.6356783919598</v>
          </cell>
          <cell r="AL413">
            <v>0</v>
          </cell>
          <cell r="AO413">
            <v>0</v>
          </cell>
          <cell r="AQ413">
            <v>0</v>
          </cell>
          <cell r="AS413">
            <v>0</v>
          </cell>
          <cell r="AU413" t="str">
            <v>-</v>
          </cell>
          <cell r="AW413" t="str">
            <v>-</v>
          </cell>
          <cell r="AY413">
            <v>2.9100433417085424E-2</v>
          </cell>
          <cell r="AZ413">
            <v>0.21725616538461531</v>
          </cell>
          <cell r="BA413">
            <v>0.94999999999999896</v>
          </cell>
          <cell r="BC413">
            <v>2.2951570351758795E-3</v>
          </cell>
          <cell r="BE413">
            <v>0.1193467336683417</v>
          </cell>
          <cell r="BI413">
            <v>0.16359275817250607</v>
          </cell>
          <cell r="BJ413">
            <v>0.10513173324758893</v>
          </cell>
        </row>
        <row r="414">
          <cell r="A414">
            <v>2231</v>
          </cell>
          <cell r="AH414">
            <v>1.5</v>
          </cell>
          <cell r="AJ414">
            <v>5113.7805684071391</v>
          </cell>
          <cell r="AL414">
            <v>0</v>
          </cell>
          <cell r="AO414">
            <v>0</v>
          </cell>
          <cell r="AQ414">
            <v>0</v>
          </cell>
          <cell r="AS414">
            <v>0</v>
          </cell>
          <cell r="AU414" t="str">
            <v>-</v>
          </cell>
          <cell r="AW414" t="str">
            <v>-</v>
          </cell>
          <cell r="AY414">
            <v>0.1953479841374752</v>
          </cell>
          <cell r="AZ414">
            <v>0.34303605060728737</v>
          </cell>
          <cell r="BA414">
            <v>1.5</v>
          </cell>
          <cell r="BC414">
            <v>1.9065763384005292E-2</v>
          </cell>
          <cell r="BE414">
            <v>0.99140779907468612</v>
          </cell>
          <cell r="BI414">
            <v>0.21969658664485237</v>
          </cell>
          <cell r="BJ414">
            <v>0.14118646326750545</v>
          </cell>
        </row>
        <row r="415">
          <cell r="A415">
            <v>2271</v>
          </cell>
          <cell r="AH415">
            <v>2.8</v>
          </cell>
          <cell r="AJ415">
            <v>5148.0815262471815</v>
          </cell>
          <cell r="AL415">
            <v>0</v>
          </cell>
          <cell r="AO415">
            <v>0</v>
          </cell>
          <cell r="AQ415">
            <v>0</v>
          </cell>
          <cell r="AS415">
            <v>0</v>
          </cell>
          <cell r="AU415" t="str">
            <v>-</v>
          </cell>
          <cell r="AW415" t="str">
            <v>-</v>
          </cell>
          <cell r="AY415">
            <v>0.24385879843583358</v>
          </cell>
          <cell r="AZ415">
            <v>0.64033396113360297</v>
          </cell>
          <cell r="BA415">
            <v>2.80000000000001</v>
          </cell>
          <cell r="BC415">
            <v>1.9142125844294346E-2</v>
          </cell>
          <cell r="BE415">
            <v>0.99537859936011364</v>
          </cell>
          <cell r="BI415">
            <v>0.42382750159994392</v>
          </cell>
          <cell r="BJ415">
            <v>0.27236975731047908</v>
          </cell>
        </row>
        <row r="416">
          <cell r="A416">
            <v>2294</v>
          </cell>
          <cell r="AH416">
            <v>5.2</v>
          </cell>
          <cell r="AJ416">
            <v>5174.0777502067785</v>
          </cell>
          <cell r="AL416">
            <v>0</v>
          </cell>
          <cell r="AO416">
            <v>0</v>
          </cell>
          <cell r="AQ416">
            <v>0</v>
          </cell>
          <cell r="AS416">
            <v>0</v>
          </cell>
          <cell r="AU416" t="str">
            <v>-</v>
          </cell>
          <cell r="AW416" t="str">
            <v>-</v>
          </cell>
          <cell r="AY416">
            <v>0.24051315136476428</v>
          </cell>
          <cell r="AZ416">
            <v>1.1891916421052628</v>
          </cell>
          <cell r="BA416">
            <v>5.2000000000000099</v>
          </cell>
          <cell r="BC416">
            <v>1.9087841191067E-2</v>
          </cell>
          <cell r="BE416">
            <v>0.99255583126550873</v>
          </cell>
          <cell r="BI416">
            <v>0.69469470187058491</v>
          </cell>
          <cell r="BJ416">
            <v>0.44644065483973278</v>
          </cell>
        </row>
        <row r="417">
          <cell r="A417">
            <v>2314</v>
          </cell>
          <cell r="AH417">
            <v>2.7</v>
          </cell>
          <cell r="AJ417">
            <v>5311.6660496112518</v>
          </cell>
          <cell r="AL417">
            <v>0</v>
          </cell>
          <cell r="AO417">
            <v>0</v>
          </cell>
          <cell r="AQ417">
            <v>0</v>
          </cell>
          <cell r="AS417">
            <v>0</v>
          </cell>
          <cell r="AU417" t="str">
            <v>-</v>
          </cell>
          <cell r="AW417" t="str">
            <v>-</v>
          </cell>
          <cell r="AY417">
            <v>0.22181984450203626</v>
          </cell>
          <cell r="AZ417">
            <v>0.85170512571428592</v>
          </cell>
          <cell r="BA417">
            <v>2.69999999999999</v>
          </cell>
          <cell r="BC417">
            <v>1.9223880044427991E-2</v>
          </cell>
          <cell r="BE417">
            <v>0.99962976675305448</v>
          </cell>
          <cell r="BI417">
            <v>0.50667313810396664</v>
          </cell>
          <cell r="BJ417">
            <v>0.3256099218199825</v>
          </cell>
        </row>
        <row r="418">
          <cell r="A418">
            <v>1783</v>
          </cell>
          <cell r="AH418">
            <v>2.7789999999999999</v>
          </cell>
          <cell r="AJ418">
            <v>4603.5672234195408</v>
          </cell>
          <cell r="AL418">
            <v>721.11922294061333</v>
          </cell>
          <cell r="AO418">
            <v>0</v>
          </cell>
          <cell r="AQ418">
            <v>0.29084276091178646</v>
          </cell>
          <cell r="AS418">
            <v>0.28202081137852802</v>
          </cell>
          <cell r="AU418">
            <v>0.26266441199712648</v>
          </cell>
          <cell r="AW418">
            <v>0.24460290840517243</v>
          </cell>
          <cell r="AY418">
            <v>0.23449808908045974</v>
          </cell>
          <cell r="AZ418">
            <v>0.73125772300000003</v>
          </cell>
          <cell r="BA418">
            <v>2.6619889769290501</v>
          </cell>
          <cell r="BC418">
            <v>4.656074642876055E-3</v>
          </cell>
          <cell r="BE418">
            <v>0.99820402298850575</v>
          </cell>
          <cell r="BI418">
            <v>0.72653725848035078</v>
          </cell>
          <cell r="BJ418">
            <v>0.46690404945949399</v>
          </cell>
        </row>
        <row r="419">
          <cell r="A419">
            <v>2095</v>
          </cell>
          <cell r="AH419">
            <v>3.8365999999999998</v>
          </cell>
          <cell r="AJ419">
            <v>5532.0406561403543</v>
          </cell>
          <cell r="AL419">
            <v>0</v>
          </cell>
          <cell r="AO419">
            <v>0</v>
          </cell>
          <cell r="AQ419">
            <v>0</v>
          </cell>
          <cell r="AS419">
            <v>0</v>
          </cell>
          <cell r="AU419" t="str">
            <v>-</v>
          </cell>
          <cell r="AW419" t="str">
            <v>-</v>
          </cell>
          <cell r="AY419">
            <v>0.33467368542105264</v>
          </cell>
          <cell r="AZ419">
            <v>1.0944005436981818</v>
          </cell>
          <cell r="BA419">
            <v>3.8365999999999998</v>
          </cell>
          <cell r="BC419">
            <v>7.5843524210526319E-3</v>
          </cell>
          <cell r="BE419">
            <v>1.0050646358610555</v>
          </cell>
          <cell r="BI419">
            <v>0.67948422978292311</v>
          </cell>
          <cell r="BJ419">
            <v>0.43666575213649861</v>
          </cell>
        </row>
        <row r="420">
          <cell r="A420">
            <v>1768</v>
          </cell>
          <cell r="AH420">
            <v>8.2799999999999994</v>
          </cell>
          <cell r="AJ420">
            <v>4745.7142857142881</v>
          </cell>
          <cell r="AL420">
            <v>0</v>
          </cell>
          <cell r="AO420">
            <v>0</v>
          </cell>
          <cell r="AQ420">
            <v>0</v>
          </cell>
          <cell r="AS420">
            <v>0</v>
          </cell>
          <cell r="AU420">
            <v>0.35416799999999998</v>
          </cell>
          <cell r="AW420">
            <v>0.27157199999999998</v>
          </cell>
          <cell r="AY420">
            <v>0.21326314285714285</v>
          </cell>
          <cell r="AZ420">
            <v>2.68523130439111</v>
          </cell>
          <cell r="BA420">
            <v>8.2799999999999994</v>
          </cell>
          <cell r="BC420">
            <v>8.7267146599952564E-2</v>
          </cell>
          <cell r="BE420">
            <v>0.85459601873536284</v>
          </cell>
          <cell r="BI420">
            <v>1.5925793261773278</v>
          </cell>
          <cell r="BJ420">
            <v>1.0234598815110552</v>
          </cell>
        </row>
        <row r="421">
          <cell r="A421">
            <v>1784</v>
          </cell>
          <cell r="AH421">
            <v>2.7789999999999999</v>
          </cell>
          <cell r="AJ421">
            <v>4831.7566630747124</v>
          </cell>
          <cell r="AL421">
            <v>730.08642241379312</v>
          </cell>
          <cell r="AO421">
            <v>0</v>
          </cell>
          <cell r="AQ421">
            <v>0.28182007309538798</v>
          </cell>
          <cell r="AS421">
            <v>0.27367170978877037</v>
          </cell>
          <cell r="AU421">
            <v>0.26139968749999998</v>
          </cell>
          <cell r="AW421">
            <v>0.24602235452586207</v>
          </cell>
          <cell r="AY421">
            <v>0.19057012464080461</v>
          </cell>
          <cell r="AZ421">
            <v>0.72773672999999994</v>
          </cell>
          <cell r="BA421">
            <v>2.6655853172644699</v>
          </cell>
          <cell r="BC421">
            <v>1.0766400688433439E-2</v>
          </cell>
          <cell r="BE421">
            <v>0.99820402298850575</v>
          </cell>
          <cell r="BI421">
            <v>0.71859230013254649</v>
          </cell>
          <cell r="BJ421">
            <v>0.46179827796315553</v>
          </cell>
        </row>
        <row r="422">
          <cell r="A422">
            <v>2173</v>
          </cell>
          <cell r="AH422">
            <v>0.3</v>
          </cell>
          <cell r="AJ422">
            <v>236.20276816608998</v>
          </cell>
          <cell r="AL422">
            <v>0</v>
          </cell>
          <cell r="AO422">
            <v>0</v>
          </cell>
          <cell r="AQ422">
            <v>0</v>
          </cell>
          <cell r="AS422">
            <v>0</v>
          </cell>
          <cell r="AU422" t="str">
            <v>-</v>
          </cell>
          <cell r="AW422">
            <v>1.7848484429065743E-2</v>
          </cell>
          <cell r="AY422">
            <v>9.7474878892733555E-3</v>
          </cell>
          <cell r="AZ422">
            <v>6.8607210121457471E-2</v>
          </cell>
          <cell r="BA422">
            <v>0.3</v>
          </cell>
          <cell r="BC422">
            <v>3.3804998137634866E-3</v>
          </cell>
          <cell r="BE422">
            <v>4.1522491349480967E-2</v>
          </cell>
          <cell r="BI422">
            <v>5.3034606706865967E-2</v>
          </cell>
          <cell r="BJ422">
            <v>3.4082316280269677E-2</v>
          </cell>
        </row>
        <row r="423">
          <cell r="A423">
            <v>400</v>
          </cell>
          <cell r="AH423">
            <v>22.41</v>
          </cell>
          <cell r="AJ423">
            <v>1127.948717948718</v>
          </cell>
          <cell r="AL423">
            <v>1319.820598290597</v>
          </cell>
          <cell r="AO423">
            <v>0.15069443636231561</v>
          </cell>
          <cell r="AQ423">
            <v>0.14054873835632251</v>
          </cell>
          <cell r="AS423">
            <v>0.14472218436223591</v>
          </cell>
          <cell r="AU423">
            <v>0.14670015897435898</v>
          </cell>
          <cell r="AW423">
            <v>0.1624301487179487</v>
          </cell>
          <cell r="AY423">
            <v>0.13707769230769232</v>
          </cell>
          <cell r="AZ423">
            <v>7.3998910744603794</v>
          </cell>
          <cell r="BA423">
            <v>21.661503753268299</v>
          </cell>
          <cell r="BC423">
            <v>3.6150564878846901E-2</v>
          </cell>
          <cell r="BE423">
            <v>0.40325820645151256</v>
          </cell>
          <cell r="BI423">
            <v>5.6539680949146351</v>
          </cell>
          <cell r="BJ423">
            <v>3.6334827542802728</v>
          </cell>
        </row>
        <row r="424">
          <cell r="A424">
            <v>2300</v>
          </cell>
          <cell r="AH424">
            <v>6</v>
          </cell>
          <cell r="AJ424">
            <v>5740.5315614617966</v>
          </cell>
          <cell r="AL424">
            <v>0</v>
          </cell>
          <cell r="AO424">
            <v>0</v>
          </cell>
          <cell r="AQ424">
            <v>0</v>
          </cell>
          <cell r="AS424">
            <v>0</v>
          </cell>
          <cell r="AU424" t="str">
            <v>-</v>
          </cell>
          <cell r="AW424" t="str">
            <v>-</v>
          </cell>
          <cell r="AY424">
            <v>0.24261129568106315</v>
          </cell>
          <cell r="AZ424">
            <v>1.3721442024291495</v>
          </cell>
          <cell r="BA424">
            <v>6</v>
          </cell>
          <cell r="BC424">
            <v>1.91671096345515E-2</v>
          </cell>
          <cell r="BE424">
            <v>0.99667774086378746</v>
          </cell>
          <cell r="BI424">
            <v>0.89349406786107322</v>
          </cell>
          <cell r="BJ424">
            <v>0.57419766651052417</v>
          </cell>
        </row>
        <row r="425">
          <cell r="A425">
            <v>2286</v>
          </cell>
          <cell r="AH425">
            <v>2.8</v>
          </cell>
          <cell r="AJ425">
            <v>5767.053380782917</v>
          </cell>
          <cell r="AL425">
            <v>0</v>
          </cell>
          <cell r="AO425">
            <v>0</v>
          </cell>
          <cell r="AQ425">
            <v>0</v>
          </cell>
          <cell r="AS425">
            <v>0</v>
          </cell>
          <cell r="AU425" t="str">
            <v>-</v>
          </cell>
          <cell r="AW425" t="str">
            <v>-</v>
          </cell>
          <cell r="AY425">
            <v>0.24222790035587186</v>
          </cell>
          <cell r="AZ425">
            <v>0.64033396113360297</v>
          </cell>
          <cell r="BA425">
            <v>2.8</v>
          </cell>
          <cell r="BC425">
            <v>1.9162562277580071E-2</v>
          </cell>
          <cell r="BE425">
            <v>0.99644128113878994</v>
          </cell>
          <cell r="BI425">
            <v>0.43583880731330266</v>
          </cell>
          <cell r="BJ425">
            <v>0.2800887382868894</v>
          </cell>
        </row>
        <row r="426">
          <cell r="A426">
            <v>2220</v>
          </cell>
          <cell r="AH426">
            <v>2.7</v>
          </cell>
          <cell r="AJ426">
            <v>5781.8690036900343</v>
          </cell>
          <cell r="AL426">
            <v>0</v>
          </cell>
          <cell r="AO426">
            <v>0</v>
          </cell>
          <cell r="AQ426">
            <v>0</v>
          </cell>
          <cell r="AS426">
            <v>0</v>
          </cell>
          <cell r="AU426" t="str">
            <v>-</v>
          </cell>
          <cell r="AW426" t="str">
            <v>-</v>
          </cell>
          <cell r="AY426">
            <v>0.23352708487084872</v>
          </cell>
          <cell r="AZ426">
            <v>0.61746489109311731</v>
          </cell>
          <cell r="BA426">
            <v>2.7</v>
          </cell>
          <cell r="BC426">
            <v>1.9160036900369007E-2</v>
          </cell>
          <cell r="BE426">
            <v>0.99630996309963105</v>
          </cell>
          <cell r="BI426">
            <v>0.41365466104679394</v>
          </cell>
          <cell r="BJ426">
            <v>0.26583225301413205</v>
          </cell>
        </row>
        <row r="427">
          <cell r="A427">
            <v>1771</v>
          </cell>
          <cell r="AH427">
            <v>6.5617258652095005</v>
          </cell>
          <cell r="AJ427">
            <v>612.35</v>
          </cell>
          <cell r="AL427">
            <v>5272.5166666666701</v>
          </cell>
          <cell r="AO427">
            <v>0</v>
          </cell>
          <cell r="AQ427">
            <v>0</v>
          </cell>
          <cell r="AS427">
            <v>0</v>
          </cell>
          <cell r="AU427">
            <v>0.332067</v>
          </cell>
          <cell r="AW427">
            <v>0.31046299999999999</v>
          </cell>
          <cell r="AY427">
            <v>0.23097300000000001</v>
          </cell>
          <cell r="AZ427">
            <v>2.1279893362431634</v>
          </cell>
          <cell r="BA427">
            <v>5.7248709967940403</v>
          </cell>
          <cell r="BC427">
            <v>0.104616027588105</v>
          </cell>
          <cell r="BE427">
            <v>0.98971615057680606</v>
          </cell>
          <cell r="BI427">
            <v>1.3853797575354787</v>
          </cell>
          <cell r="BJ427">
            <v>0.89030453880022264</v>
          </cell>
        </row>
        <row r="428">
          <cell r="A428">
            <v>2168</v>
          </cell>
          <cell r="AH428">
            <v>9</v>
          </cell>
          <cell r="AJ428">
            <v>5919.053964023984</v>
          </cell>
          <cell r="AL428">
            <v>0</v>
          </cell>
          <cell r="AO428">
            <v>0</v>
          </cell>
          <cell r="AQ428">
            <v>0</v>
          </cell>
          <cell r="AS428">
            <v>0</v>
          </cell>
          <cell r="AU428" t="str">
            <v>-</v>
          </cell>
          <cell r="AW428" t="str">
            <v>-</v>
          </cell>
          <cell r="AY428">
            <v>0.16845769487008658</v>
          </cell>
          <cell r="AZ428">
            <v>2.0582163036437242</v>
          </cell>
          <cell r="BA428">
            <v>9</v>
          </cell>
          <cell r="BC428">
            <v>1.9218187874750166E-2</v>
          </cell>
          <cell r="BE428">
            <v>0.99933377748167884</v>
          </cell>
          <cell r="BI428">
            <v>1.4615798023653386</v>
          </cell>
          <cell r="BJ428">
            <v>0.93927396064993329</v>
          </cell>
        </row>
        <row r="429">
          <cell r="A429">
            <v>2297</v>
          </cell>
          <cell r="AH429">
            <v>6</v>
          </cell>
          <cell r="AJ429">
            <v>5987.6206322795351</v>
          </cell>
          <cell r="AL429">
            <v>0</v>
          </cell>
          <cell r="AO429">
            <v>0</v>
          </cell>
          <cell r="AQ429">
            <v>0</v>
          </cell>
          <cell r="AS429">
            <v>0</v>
          </cell>
          <cell r="AU429" t="str">
            <v>-</v>
          </cell>
          <cell r="AW429" t="str">
            <v>-</v>
          </cell>
          <cell r="AY429">
            <v>0.22286156405990015</v>
          </cell>
          <cell r="AZ429">
            <v>1.3721442024291495</v>
          </cell>
          <cell r="BA429">
            <v>6</v>
          </cell>
          <cell r="BC429">
            <v>1.9199001663893513E-2</v>
          </cell>
          <cell r="BE429">
            <v>0.99833610648918469</v>
          </cell>
          <cell r="BI429">
            <v>0.95600188330814417</v>
          </cell>
          <cell r="BJ429">
            <v>0.61436787363265954</v>
          </cell>
        </row>
        <row r="430">
          <cell r="A430">
            <v>2177</v>
          </cell>
          <cell r="AH430">
            <v>4.2407103825136616</v>
          </cell>
          <cell r="AJ430">
            <v>164874.3238095238</v>
          </cell>
          <cell r="AL430">
            <v>3281.1436507936419</v>
          </cell>
          <cell r="AO430">
            <v>0</v>
          </cell>
          <cell r="AQ430">
            <v>0</v>
          </cell>
          <cell r="AS430">
            <v>0</v>
          </cell>
          <cell r="AU430" t="str">
            <v>-</v>
          </cell>
          <cell r="AW430">
            <v>8.6483548571428575</v>
          </cell>
          <cell r="AY430">
            <v>7.5442358095238111</v>
          </cell>
          <cell r="AZ430">
            <v>0.96981102759120352</v>
          </cell>
          <cell r="BA430">
            <v>4.8560519965535098</v>
          </cell>
          <cell r="BC430">
            <v>3.0990209506460875</v>
          </cell>
          <cell r="BE430">
            <v>27.952380952380953</v>
          </cell>
          <cell r="BI430">
            <v>0.86229014420768058</v>
          </cell>
          <cell r="BJ430">
            <v>0.55414468485991009</v>
          </cell>
        </row>
        <row r="431">
          <cell r="A431">
            <v>2293</v>
          </cell>
          <cell r="AH431">
            <v>3</v>
          </cell>
          <cell r="AJ431">
            <v>4971.6067864271463</v>
          </cell>
          <cell r="AL431">
            <v>1065.8183632734533</v>
          </cell>
          <cell r="AO431">
            <v>0</v>
          </cell>
          <cell r="AQ431">
            <v>0</v>
          </cell>
          <cell r="AS431">
            <v>0</v>
          </cell>
          <cell r="AU431" t="str">
            <v>-</v>
          </cell>
          <cell r="AW431" t="str">
            <v>-</v>
          </cell>
          <cell r="AY431">
            <v>0.29612275449101799</v>
          </cell>
          <cell r="AZ431">
            <v>0.94633902857142871</v>
          </cell>
          <cell r="BA431">
            <v>2.7616774113563101</v>
          </cell>
          <cell r="BC431">
            <v>1.9192614770459086E-2</v>
          </cell>
          <cell r="BE431">
            <v>0.99800209841398013</v>
          </cell>
          <cell r="BI431">
            <v>0.65679726615459499</v>
          </cell>
          <cell r="BJ431">
            <v>0.42208613482937996</v>
          </cell>
        </row>
        <row r="432">
          <cell r="A432">
            <v>2167</v>
          </cell>
          <cell r="AH432">
            <v>3</v>
          </cell>
          <cell r="AJ432">
            <v>6482.117437722417</v>
          </cell>
          <cell r="AL432">
            <v>0</v>
          </cell>
          <cell r="AO432">
            <v>0</v>
          </cell>
          <cell r="AQ432">
            <v>0</v>
          </cell>
          <cell r="AS432">
            <v>0</v>
          </cell>
          <cell r="AU432" t="str">
            <v>-</v>
          </cell>
          <cell r="AW432" t="str">
            <v>-</v>
          </cell>
          <cell r="AY432">
            <v>0.16336227758007119</v>
          </cell>
          <cell r="AZ432">
            <v>0.68607210121457474</v>
          </cell>
          <cell r="BA432">
            <v>3</v>
          </cell>
          <cell r="BC432">
            <v>2.053131672597865E-2</v>
          </cell>
          <cell r="BE432">
            <v>1.0670687241117789</v>
          </cell>
          <cell r="BI432">
            <v>0.47775606412248756</v>
          </cell>
          <cell r="BJ432">
            <v>0.30702656799623979</v>
          </cell>
        </row>
        <row r="433">
          <cell r="A433">
            <v>2308</v>
          </cell>
          <cell r="AH433">
            <v>1.7</v>
          </cell>
          <cell r="AJ433">
            <v>6139.360389991778</v>
          </cell>
          <cell r="AL433">
            <v>0</v>
          </cell>
          <cell r="AO433">
            <v>0</v>
          </cell>
          <cell r="AQ433">
            <v>0</v>
          </cell>
          <cell r="AS433">
            <v>0</v>
          </cell>
          <cell r="AU433" t="str">
            <v>-</v>
          </cell>
          <cell r="AW433" t="str">
            <v>-</v>
          </cell>
          <cell r="AY433">
            <v>0.26073522847409841</v>
          </cell>
          <cell r="AZ433">
            <v>0.38877419068825897</v>
          </cell>
          <cell r="BA433">
            <v>1.7</v>
          </cell>
          <cell r="BC433">
            <v>1.9201632796898866E-2</v>
          </cell>
          <cell r="BE433">
            <v>0.9984729237636556</v>
          </cell>
          <cell r="BI433">
            <v>0.26982540334652322</v>
          </cell>
          <cell r="BJ433">
            <v>0.17340139407721811</v>
          </cell>
        </row>
        <row r="434">
          <cell r="A434">
            <v>2127</v>
          </cell>
          <cell r="AH434">
            <v>9</v>
          </cell>
          <cell r="AJ434">
            <v>5801.9986929528341</v>
          </cell>
          <cell r="AL434">
            <v>258.27251933340631</v>
          </cell>
          <cell r="AO434">
            <v>0</v>
          </cell>
          <cell r="AQ434">
            <v>0</v>
          </cell>
          <cell r="AS434">
            <v>0</v>
          </cell>
          <cell r="AU434" t="str">
            <v>-</v>
          </cell>
          <cell r="AW434" t="str">
            <v>-</v>
          </cell>
          <cell r="AY434">
            <v>0.26787768216969826</v>
          </cell>
          <cell r="AZ434">
            <v>2.0582163036437242</v>
          </cell>
          <cell r="BA434">
            <v>8.9360740195562993</v>
          </cell>
          <cell r="BC434">
            <v>1.8851867988236577E-2</v>
          </cell>
          <cell r="BE434">
            <v>0.98020725268328557</v>
          </cell>
          <cell r="BI434">
            <v>1.5055829762198485</v>
          </cell>
          <cell r="BJ434">
            <v>0.96755229024959333</v>
          </cell>
        </row>
        <row r="435">
          <cell r="A435">
            <v>2278</v>
          </cell>
          <cell r="AH435">
            <v>3</v>
          </cell>
          <cell r="AJ435">
            <v>6229.6166666666713</v>
          </cell>
          <cell r="AL435">
            <v>0</v>
          </cell>
          <cell r="AO435">
            <v>0</v>
          </cell>
          <cell r="AQ435">
            <v>0</v>
          </cell>
          <cell r="AS435">
            <v>0</v>
          </cell>
          <cell r="AU435" t="str">
            <v>-</v>
          </cell>
          <cell r="AW435" t="str">
            <v>-</v>
          </cell>
          <cell r="AY435">
            <v>0.19803699999999999</v>
          </cell>
          <cell r="AZ435">
            <v>0.68607210121457474</v>
          </cell>
          <cell r="BA435">
            <v>3</v>
          </cell>
          <cell r="BC435">
            <v>1.9231000000000002E-2</v>
          </cell>
          <cell r="BE435">
            <v>0.99335344565877304</v>
          </cell>
          <cell r="BI435">
            <v>0.48395511092829185</v>
          </cell>
          <cell r="BJ435">
            <v>0.31101034174305758</v>
          </cell>
        </row>
        <row r="436">
          <cell r="A436">
            <v>359</v>
          </cell>
          <cell r="AH436">
            <v>3</v>
          </cell>
          <cell r="AJ436">
            <v>6235.3333333333303</v>
          </cell>
          <cell r="AL436">
            <v>0</v>
          </cell>
          <cell r="AO436">
            <v>0.18330051563093336</v>
          </cell>
          <cell r="AQ436">
            <v>0.14603530662753694</v>
          </cell>
          <cell r="AS436">
            <v>0.14681311641081854</v>
          </cell>
          <cell r="AU436">
            <v>0.131274</v>
          </cell>
          <cell r="AW436">
            <v>0.20791599999999999</v>
          </cell>
          <cell r="AY436">
            <v>0.21732999999999997</v>
          </cell>
          <cell r="AZ436">
            <v>0.39382200000000001</v>
          </cell>
          <cell r="BA436">
            <v>2.5</v>
          </cell>
          <cell r="BC436">
            <v>0.43227083614953699</v>
          </cell>
          <cell r="BE436">
            <v>0.99407065877352796</v>
          </cell>
          <cell r="BI436">
            <v>0.22070271785231438</v>
          </cell>
          <cell r="BJ436">
            <v>0.14183304639805838</v>
          </cell>
        </row>
        <row r="437">
          <cell r="A437">
            <v>1869</v>
          </cell>
          <cell r="AH437">
            <v>8.98</v>
          </cell>
          <cell r="AJ437">
            <v>6266.8302969710394</v>
          </cell>
          <cell r="AL437">
            <v>0</v>
          </cell>
          <cell r="AO437">
            <v>0</v>
          </cell>
          <cell r="AQ437">
            <v>0</v>
          </cell>
          <cell r="AS437">
            <v>0.18900566766433727</v>
          </cell>
          <cell r="AU437">
            <v>0.11877401688513664</v>
          </cell>
          <cell r="AW437">
            <v>0.10338571650744278</v>
          </cell>
          <cell r="AY437">
            <v>0.13525763385914241</v>
          </cell>
          <cell r="AZ437">
            <v>0.61565083999999992</v>
          </cell>
          <cell r="BA437">
            <v>8.9800000000000306</v>
          </cell>
          <cell r="BC437">
            <v>6.9800821164934967E-2</v>
          </cell>
          <cell r="BE437">
            <v>0.99429488667228627</v>
          </cell>
          <cell r="BI437">
            <v>0.57070077157798849</v>
          </cell>
          <cell r="BJ437">
            <v>0.36675682928740944</v>
          </cell>
        </row>
        <row r="438">
          <cell r="A438">
            <v>2098</v>
          </cell>
          <cell r="AH438">
            <v>9</v>
          </cell>
          <cell r="AJ438">
            <v>6014.4792409367592</v>
          </cell>
          <cell r="AL438">
            <v>215.49388471452826</v>
          </cell>
          <cell r="AO438">
            <v>0</v>
          </cell>
          <cell r="AQ438">
            <v>0</v>
          </cell>
          <cell r="AS438">
            <v>0</v>
          </cell>
          <cell r="AU438" t="str">
            <v>-</v>
          </cell>
          <cell r="AW438" t="str">
            <v>-</v>
          </cell>
          <cell r="AY438">
            <v>0.24019678604727687</v>
          </cell>
          <cell r="AZ438">
            <v>2.5672743818181818</v>
          </cell>
          <cell r="BA438">
            <v>9</v>
          </cell>
          <cell r="BC438">
            <v>7.4160039488838916E-3</v>
          </cell>
          <cell r="BE438">
            <v>0.97369126537213058</v>
          </cell>
          <cell r="BI438">
            <v>1.8401709111609126</v>
          </cell>
          <cell r="BJ438">
            <v>1.1825728688927704</v>
          </cell>
        </row>
        <row r="439">
          <cell r="A439">
            <v>2213</v>
          </cell>
          <cell r="AH439">
            <v>3.18</v>
          </cell>
          <cell r="AJ439">
            <v>5460.1227593699114</v>
          </cell>
          <cell r="AL439">
            <v>0</v>
          </cell>
          <cell r="AO439">
            <v>0</v>
          </cell>
          <cell r="AQ439">
            <v>0</v>
          </cell>
          <cell r="AS439">
            <v>0</v>
          </cell>
          <cell r="AU439" t="str">
            <v>-</v>
          </cell>
          <cell r="AW439" t="str">
            <v>-</v>
          </cell>
          <cell r="AY439">
            <v>0.25910349809885935</v>
          </cell>
          <cell r="AZ439">
            <v>0.72723642728744919</v>
          </cell>
          <cell r="BA439">
            <v>3.18</v>
          </cell>
          <cell r="BC439">
            <v>1.6609065725149377E-2</v>
          </cell>
          <cell r="BE439">
            <v>0.86155696149930394</v>
          </cell>
          <cell r="BI439">
            <v>0.51711074998040774</v>
          </cell>
          <cell r="BJ439">
            <v>0.33231757954147384</v>
          </cell>
        </row>
        <row r="440">
          <cell r="A440">
            <v>2030</v>
          </cell>
          <cell r="AH440">
            <v>2.6492486338797816</v>
          </cell>
          <cell r="AJ440">
            <v>6317.6451077943575</v>
          </cell>
          <cell r="AL440">
            <v>1.6583747927031541E-2</v>
          </cell>
          <cell r="AO440">
            <v>0</v>
          </cell>
          <cell r="AQ440">
            <v>0</v>
          </cell>
          <cell r="AS440">
            <v>0</v>
          </cell>
          <cell r="AU440">
            <v>0.18092437810945272</v>
          </cell>
          <cell r="AW440">
            <v>0.17949751243781095</v>
          </cell>
          <cell r="AY440">
            <v>0.24956815920398009</v>
          </cell>
          <cell r="AZ440">
            <v>0.48171022984972678</v>
          </cell>
          <cell r="BA440">
            <v>2.99999493378483</v>
          </cell>
          <cell r="BC440">
            <v>1.4066249371456814E-2</v>
          </cell>
          <cell r="BE440">
            <v>0.99502487562189046</v>
          </cell>
          <cell r="BI440">
            <v>0.34644380325590418</v>
          </cell>
          <cell r="BJ440">
            <v>0.22263966887075284</v>
          </cell>
        </row>
        <row r="441">
          <cell r="A441">
            <v>2287</v>
          </cell>
          <cell r="AH441">
            <v>3</v>
          </cell>
          <cell r="AJ441">
            <v>6346.5780730896977</v>
          </cell>
          <cell r="AL441">
            <v>0</v>
          </cell>
          <cell r="AO441">
            <v>0</v>
          </cell>
          <cell r="AQ441">
            <v>0</v>
          </cell>
          <cell r="AS441">
            <v>0</v>
          </cell>
          <cell r="AU441" t="str">
            <v>-</v>
          </cell>
          <cell r="AW441" t="str">
            <v>-</v>
          </cell>
          <cell r="AY441">
            <v>0.20908305647840533</v>
          </cell>
          <cell r="AZ441">
            <v>0.68607210121457474</v>
          </cell>
          <cell r="BA441">
            <v>3</v>
          </cell>
          <cell r="BC441">
            <v>1.91671096345515E-2</v>
          </cell>
          <cell r="BE441">
            <v>0.99642244431131166</v>
          </cell>
          <cell r="BI441">
            <v>0.48890646833954687</v>
          </cell>
          <cell r="BJ441">
            <v>0.31419229669258308</v>
          </cell>
        </row>
        <row r="442">
          <cell r="A442">
            <v>2230</v>
          </cell>
          <cell r="AH442">
            <v>1.5414207650273224</v>
          </cell>
          <cell r="AJ442">
            <v>6343.3991341991341</v>
          </cell>
          <cell r="AL442">
            <v>0</v>
          </cell>
          <cell r="AO442">
            <v>0</v>
          </cell>
          <cell r="AQ442">
            <v>0</v>
          </cell>
          <cell r="AS442">
            <v>0</v>
          </cell>
          <cell r="AU442" t="str">
            <v>-</v>
          </cell>
          <cell r="AW442" t="str">
            <v>-</v>
          </cell>
          <cell r="AY442">
            <v>0.22771819480519481</v>
          </cell>
          <cell r="AZ442">
            <v>0.35250859437269078</v>
          </cell>
          <cell r="BA442">
            <v>1.71701584672126</v>
          </cell>
          <cell r="BC442">
            <v>1.9064497835497837E-2</v>
          </cell>
          <cell r="BE442">
            <v>0.9913419913419913</v>
          </cell>
          <cell r="BI442">
            <v>0.26354789875631768</v>
          </cell>
          <cell r="BJ442">
            <v>0.16936719998812474</v>
          </cell>
        </row>
        <row r="443">
          <cell r="A443">
            <v>541</v>
          </cell>
          <cell r="AH443">
            <v>8.57</v>
          </cell>
          <cell r="AJ443">
            <v>5804.4833333333299</v>
          </cell>
          <cell r="AL443">
            <v>683.43333333333305</v>
          </cell>
          <cell r="AO443">
            <v>0.23953495686819118</v>
          </cell>
          <cell r="AQ443">
            <v>0.22113658075812426</v>
          </cell>
          <cell r="AS443">
            <v>0.21749186923173469</v>
          </cell>
          <cell r="AU443">
            <v>0.189835</v>
          </cell>
          <cell r="AW443">
            <v>0.12394800000000002</v>
          </cell>
          <cell r="AY443">
            <v>0.19806199999999999</v>
          </cell>
          <cell r="AZ443">
            <v>1.6268859500000001</v>
          </cell>
          <cell r="BA443">
            <v>8.2690800590328202</v>
          </cell>
          <cell r="BC443">
            <v>0.120559088207447</v>
          </cell>
          <cell r="BE443">
            <v>0.99825819672131089</v>
          </cell>
          <cell r="BI443">
            <v>1.4065484568322308</v>
          </cell>
          <cell r="BJ443">
            <v>0.90390845423343402</v>
          </cell>
        </row>
        <row r="444">
          <cell r="A444">
            <v>2182</v>
          </cell>
          <cell r="AH444">
            <v>2.9139890710382517</v>
          </cell>
          <cell r="AJ444">
            <v>3026.5660712304466</v>
          </cell>
          <cell r="AL444">
            <v>0</v>
          </cell>
          <cell r="AO444">
            <v>0</v>
          </cell>
          <cell r="AQ444">
            <v>0</v>
          </cell>
          <cell r="AS444">
            <v>0</v>
          </cell>
          <cell r="AU444" t="str">
            <v>-</v>
          </cell>
          <cell r="AW444" t="str">
            <v>-</v>
          </cell>
          <cell r="AY444">
            <v>0.13908603128813937</v>
          </cell>
          <cell r="AZ444">
            <v>0.66640220162783992</v>
          </cell>
          <cell r="BA444">
            <v>3.0260229104010299</v>
          </cell>
          <cell r="BC444">
            <v>8.9615222456451808E-3</v>
          </cell>
          <cell r="BE444">
            <v>0.46599356485077115</v>
          </cell>
          <cell r="BI444">
            <v>0.52858371525395442</v>
          </cell>
          <cell r="BJ444">
            <v>0.33969059982777206</v>
          </cell>
        </row>
        <row r="445">
          <cell r="A445">
            <v>1798</v>
          </cell>
          <cell r="AH445">
            <v>6</v>
          </cell>
          <cell r="AJ445">
            <v>6222.9950083194717</v>
          </cell>
          <cell r="AL445">
            <v>272.29617304492513</v>
          </cell>
          <cell r="AO445">
            <v>0</v>
          </cell>
          <cell r="AQ445">
            <v>0</v>
          </cell>
          <cell r="AS445">
            <v>0.21120485602969841</v>
          </cell>
          <cell r="AU445">
            <v>0.21586921797004993</v>
          </cell>
          <cell r="AW445">
            <v>0.21282628951747087</v>
          </cell>
          <cell r="AY445">
            <v>0.21297004991680532</v>
          </cell>
          <cell r="AZ445">
            <v>1.2693411847384874</v>
          </cell>
          <cell r="BA445">
            <v>5.8783417143354804</v>
          </cell>
          <cell r="BC445">
            <v>9.6992389014559283E-2</v>
          </cell>
          <cell r="BE445">
            <v>0.97037724011892779</v>
          </cell>
          <cell r="BI445">
            <v>1.1139247467099573</v>
          </cell>
          <cell r="BJ445">
            <v>0.71585588896001018</v>
          </cell>
        </row>
        <row r="446">
          <cell r="A446">
            <v>1731</v>
          </cell>
          <cell r="AH446">
            <v>3</v>
          </cell>
          <cell r="AJ446">
            <v>6535.7666666666701</v>
          </cell>
          <cell r="AL446">
            <v>0</v>
          </cell>
          <cell r="AO446">
            <v>0</v>
          </cell>
          <cell r="AQ446">
            <v>0.22541068384326335</v>
          </cell>
          <cell r="AS446">
            <v>0.23218516710743139</v>
          </cell>
          <cell r="AU446">
            <v>0.20374700000000001</v>
          </cell>
          <cell r="AW446">
            <v>0.20410700000000001</v>
          </cell>
          <cell r="AY446">
            <v>0.21060200000000004</v>
          </cell>
          <cell r="AZ446">
            <v>0.61124100000000003</v>
          </cell>
          <cell r="BA446">
            <v>3</v>
          </cell>
          <cell r="BC446">
            <v>3.2947516402838099E-2</v>
          </cell>
          <cell r="BE446">
            <v>0.98963076806314498</v>
          </cell>
          <cell r="BI446">
            <v>0.58156051043478441</v>
          </cell>
          <cell r="BJ446">
            <v>0.37373576393821617</v>
          </cell>
        </row>
        <row r="447">
          <cell r="A447">
            <v>2217</v>
          </cell>
          <cell r="AH447">
            <v>9</v>
          </cell>
          <cell r="AJ447">
            <v>6234.2664702167958</v>
          </cell>
          <cell r="AL447">
            <v>0</v>
          </cell>
          <cell r="AO447">
            <v>0</v>
          </cell>
          <cell r="AQ447">
            <v>0</v>
          </cell>
          <cell r="AS447">
            <v>0</v>
          </cell>
          <cell r="AU447" t="str">
            <v>-</v>
          </cell>
          <cell r="AW447" t="str">
            <v>-</v>
          </cell>
          <cell r="AY447">
            <v>0.23188213007787833</v>
          </cell>
          <cell r="AZ447">
            <v>2.0582163036437242</v>
          </cell>
          <cell r="BA447">
            <v>9</v>
          </cell>
          <cell r="BC447">
            <v>1.8215007366870133E-2</v>
          </cell>
          <cell r="BE447">
            <v>0.94716901704904222</v>
          </cell>
          <cell r="BI447">
            <v>1.6215262713034329</v>
          </cell>
          <cell r="BJ447">
            <v>1.0420624318153979</v>
          </cell>
        </row>
        <row r="448">
          <cell r="A448">
            <v>2222</v>
          </cell>
          <cell r="AH448">
            <v>2.7</v>
          </cell>
          <cell r="AJ448">
            <v>6754.649446494469</v>
          </cell>
          <cell r="AL448">
            <v>0</v>
          </cell>
          <cell r="AO448">
            <v>0</v>
          </cell>
          <cell r="AQ448">
            <v>0</v>
          </cell>
          <cell r="AS448">
            <v>0</v>
          </cell>
          <cell r="AU448" t="str">
            <v>-</v>
          </cell>
          <cell r="AW448" t="str">
            <v>-</v>
          </cell>
          <cell r="AY448">
            <v>0.23402125461254614</v>
          </cell>
          <cell r="AZ448">
            <v>0.61746489109311731</v>
          </cell>
          <cell r="BA448">
            <v>2.7</v>
          </cell>
          <cell r="BC448">
            <v>1.9160036900369007E-2</v>
          </cell>
          <cell r="BE448">
            <v>0.99434774060855369</v>
          </cell>
          <cell r="BI448">
            <v>0.49871068658181977</v>
          </cell>
          <cell r="BJ448">
            <v>0.32049290845842227</v>
          </cell>
        </row>
        <row r="449">
          <cell r="A449">
            <v>584</v>
          </cell>
          <cell r="AH449">
            <v>7</v>
          </cell>
          <cell r="AJ449">
            <v>6795.1</v>
          </cell>
          <cell r="AL449">
            <v>0</v>
          </cell>
          <cell r="AO449">
            <v>0.23804525285627415</v>
          </cell>
          <cell r="AQ449">
            <v>0.1947894378788875</v>
          </cell>
          <cell r="AS449">
            <v>0.18098621867109663</v>
          </cell>
          <cell r="AU449">
            <v>0.117287</v>
          </cell>
          <cell r="AW449">
            <v>0.12026000000000001</v>
          </cell>
          <cell r="AY449">
            <v>0.140901</v>
          </cell>
          <cell r="AZ449">
            <v>0.82100899999999999</v>
          </cell>
          <cell r="BA449">
            <v>7</v>
          </cell>
          <cell r="BC449">
            <v>4.7239318147191497E-2</v>
          </cell>
          <cell r="BE449">
            <v>0.99838532179720707</v>
          </cell>
          <cell r="BI449">
            <v>0.76645958751610055</v>
          </cell>
          <cell r="BJ449">
            <v>0.49255985289293891</v>
          </cell>
        </row>
        <row r="450">
          <cell r="A450">
            <v>1972</v>
          </cell>
          <cell r="AH450">
            <v>4.7334494773519165</v>
          </cell>
          <cell r="AJ450">
            <v>6745.1112089848084</v>
          </cell>
          <cell r="AL450">
            <v>0</v>
          </cell>
          <cell r="AO450">
            <v>0</v>
          </cell>
          <cell r="AQ450">
            <v>0</v>
          </cell>
          <cell r="AS450">
            <v>0</v>
          </cell>
          <cell r="AU450" t="str">
            <v>-</v>
          </cell>
          <cell r="AW450" t="str">
            <v>-</v>
          </cell>
          <cell r="AY450">
            <v>0.2569736842105263</v>
          </cell>
          <cell r="AZ450">
            <v>1.0824958763066199</v>
          </cell>
          <cell r="BA450">
            <v>4.7061012159826001</v>
          </cell>
          <cell r="BC450">
            <v>1.9057366218894516E-2</v>
          </cell>
          <cell r="BE450">
            <v>0.99080944954470618</v>
          </cell>
          <cell r="BI450">
            <v>0.83238246014773376</v>
          </cell>
          <cell r="BJ450">
            <v>0.53492472244978972</v>
          </cell>
        </row>
        <row r="451">
          <cell r="A451">
            <v>2215</v>
          </cell>
          <cell r="AH451">
            <v>9</v>
          </cell>
          <cell r="AJ451">
            <v>6878.8282290279622</v>
          </cell>
          <cell r="AL451">
            <v>0</v>
          </cell>
          <cell r="AO451">
            <v>0</v>
          </cell>
          <cell r="AQ451">
            <v>0</v>
          </cell>
          <cell r="AS451">
            <v>0</v>
          </cell>
          <cell r="AU451" t="str">
            <v>-</v>
          </cell>
          <cell r="AW451" t="str">
            <v>-</v>
          </cell>
          <cell r="AY451">
            <v>0.28891078561917444</v>
          </cell>
          <cell r="AZ451">
            <v>2.0582163036437242</v>
          </cell>
          <cell r="BA451">
            <v>9</v>
          </cell>
          <cell r="BC451">
            <v>1.9205392809587218E-2</v>
          </cell>
          <cell r="BE451">
            <v>0.99866844207723027</v>
          </cell>
          <cell r="BI451">
            <v>1.5829185029390651</v>
          </cell>
          <cell r="BJ451">
            <v>1.0172514215340789</v>
          </cell>
        </row>
        <row r="452">
          <cell r="A452">
            <v>2117</v>
          </cell>
          <cell r="AH452">
            <v>9</v>
          </cell>
          <cell r="AJ452">
            <v>6889.6448390677033</v>
          </cell>
          <cell r="AL452">
            <v>1.0987791342952276</v>
          </cell>
          <cell r="AO452">
            <v>0</v>
          </cell>
          <cell r="AQ452">
            <v>0</v>
          </cell>
          <cell r="AS452">
            <v>0</v>
          </cell>
          <cell r="AU452" t="str">
            <v>-</v>
          </cell>
          <cell r="AW452">
            <v>0.26626315205327411</v>
          </cell>
          <cell r="AY452">
            <v>0.1195971143174251</v>
          </cell>
          <cell r="AZ452">
            <v>2.0582163036437242</v>
          </cell>
          <cell r="BA452">
            <v>8.9985648846109303</v>
          </cell>
          <cell r="BC452">
            <v>8.0648087508873839E-2</v>
          </cell>
          <cell r="BE452">
            <v>0.98443858675545648</v>
          </cell>
          <cell r="BI452">
            <v>1.864667386955813</v>
          </cell>
          <cell r="BJ452">
            <v>1.1983153564426154</v>
          </cell>
        </row>
        <row r="453">
          <cell r="A453">
            <v>1880</v>
          </cell>
          <cell r="AH453">
            <v>2.98</v>
          </cell>
          <cell r="AJ453">
            <v>5792.3252005347586</v>
          </cell>
          <cell r="AL453">
            <v>1079.6026069518718</v>
          </cell>
          <cell r="AO453">
            <v>0</v>
          </cell>
          <cell r="AQ453">
            <v>0</v>
          </cell>
          <cell r="AS453">
            <v>0.21486585279841083</v>
          </cell>
          <cell r="AU453">
            <v>0.22254584224598928</v>
          </cell>
          <cell r="AW453">
            <v>0.20872549465240642</v>
          </cell>
          <cell r="AY453">
            <v>0.22963728609625669</v>
          </cell>
          <cell r="AZ453">
            <v>0.64287863157284519</v>
          </cell>
          <cell r="BA453">
            <v>2.9045904110383298</v>
          </cell>
          <cell r="BC453">
            <v>5.7988577470975113E-2</v>
          </cell>
          <cell r="BE453">
            <v>0.99236659781274672</v>
          </cell>
          <cell r="BI453">
            <v>0.60324669868894498</v>
          </cell>
          <cell r="BJ453">
            <v>0.38767224000330752</v>
          </cell>
        </row>
        <row r="454">
          <cell r="A454">
            <v>2219</v>
          </cell>
          <cell r="AH454">
            <v>7.8</v>
          </cell>
          <cell r="AJ454">
            <v>6537.675258973738</v>
          </cell>
          <cell r="AL454">
            <v>0</v>
          </cell>
          <cell r="AO454">
            <v>0</v>
          </cell>
          <cell r="AQ454">
            <v>0</v>
          </cell>
          <cell r="AS454">
            <v>0</v>
          </cell>
          <cell r="AU454" t="str">
            <v>-</v>
          </cell>
          <cell r="AW454" t="str">
            <v>-</v>
          </cell>
          <cell r="AY454">
            <v>0.22688773789448327</v>
          </cell>
          <cell r="AZ454">
            <v>2.2249711309090912</v>
          </cell>
          <cell r="BA454">
            <v>7.7999999999999696</v>
          </cell>
          <cell r="BC454">
            <v>1.8068152252469289E-2</v>
          </cell>
          <cell r="BE454">
            <v>0.93556444361948454</v>
          </cell>
          <cell r="BI454">
            <v>1.792993860733729</v>
          </cell>
          <cell r="BJ454">
            <v>1.1522548698790935</v>
          </cell>
        </row>
        <row r="455">
          <cell r="A455">
            <v>2060</v>
          </cell>
          <cell r="AH455">
            <v>6.6224174635701694</v>
          </cell>
          <cell r="AJ455">
            <v>6357.8177836180421</v>
          </cell>
          <cell r="AL455">
            <v>602.37406920718377</v>
          </cell>
          <cell r="AO455">
            <v>0</v>
          </cell>
          <cell r="AQ455">
            <v>0</v>
          </cell>
          <cell r="AS455">
            <v>0</v>
          </cell>
          <cell r="AU455" t="str">
            <v>-</v>
          </cell>
          <cell r="AW455">
            <v>0.2716635479632063</v>
          </cell>
          <cell r="AY455">
            <v>0.26206318002628115</v>
          </cell>
          <cell r="AZ455">
            <v>1.5144852881172268</v>
          </cell>
          <cell r="BA455">
            <v>6.9626579236227197</v>
          </cell>
          <cell r="BC455">
            <v>3.2975634499342106E-2</v>
          </cell>
          <cell r="BE455">
            <v>0.99740120012733735</v>
          </cell>
          <cell r="BI455">
            <v>1.4625945139682506</v>
          </cell>
          <cell r="BJ455">
            <v>0.93992605791115846</v>
          </cell>
        </row>
        <row r="456">
          <cell r="A456">
            <v>400</v>
          </cell>
          <cell r="AH456">
            <v>30.24</v>
          </cell>
          <cell r="AJ456">
            <v>1620.8410256410257</v>
          </cell>
          <cell r="AL456">
            <v>2384.7863247863229</v>
          </cell>
          <cell r="AO456">
            <v>0.20334670930818494</v>
          </cell>
          <cell r="AQ456">
            <v>0.18965612886636291</v>
          </cell>
          <cell r="AS456">
            <v>0.19528776685024604</v>
          </cell>
          <cell r="AU456">
            <v>0.20396693333333332</v>
          </cell>
          <cell r="AW456">
            <v>0.22052110769230765</v>
          </cell>
          <cell r="AY456">
            <v>0.19839507692307692</v>
          </cell>
          <cell r="AZ456">
            <v>9.9853951848140063</v>
          </cell>
          <cell r="BA456">
            <v>29.408474267060299</v>
          </cell>
          <cell r="BC456">
            <v>3.9054704574338704E-2</v>
          </cell>
          <cell r="BE456">
            <v>0.57112232030264831</v>
          </cell>
          <cell r="BI456">
            <v>8.6945546937439939</v>
          </cell>
          <cell r="BJ456">
            <v>5.5874943058627888</v>
          </cell>
        </row>
        <row r="457">
          <cell r="A457">
            <v>1727</v>
          </cell>
          <cell r="AH457">
            <v>0.215</v>
          </cell>
          <cell r="AJ457">
            <v>6984.0833333333303</v>
          </cell>
          <cell r="AL457">
            <v>0</v>
          </cell>
          <cell r="AO457">
            <v>0</v>
          </cell>
          <cell r="AQ457">
            <v>5.8586260465720706E-2</v>
          </cell>
          <cell r="AS457">
            <v>4.2424826904056502E-2</v>
          </cell>
          <cell r="AU457">
            <v>2.9466000000000003E-2</v>
          </cell>
          <cell r="AW457">
            <v>2.4062E-2</v>
          </cell>
          <cell r="AY457">
            <v>2.2544000000000002E-2</v>
          </cell>
          <cell r="AZ457">
            <v>6.3351900000000001E-3</v>
          </cell>
          <cell r="BA457">
            <v>0.215</v>
          </cell>
          <cell r="BC457">
            <v>0.13002271082139399</v>
          </cell>
          <cell r="BE457">
            <v>1</v>
          </cell>
          <cell r="BI457">
            <v>5.4986540549203673E-3</v>
          </cell>
          <cell r="BJ457">
            <v>3.5336712809321395E-3</v>
          </cell>
        </row>
        <row r="458">
          <cell r="A458">
            <v>2267</v>
          </cell>
          <cell r="AH458">
            <v>3</v>
          </cell>
          <cell r="AJ458">
            <v>7016.9833333333299</v>
          </cell>
          <cell r="AL458">
            <v>0</v>
          </cell>
          <cell r="AO458">
            <v>0</v>
          </cell>
          <cell r="AQ458">
            <v>0</v>
          </cell>
          <cell r="AS458">
            <v>0</v>
          </cell>
          <cell r="AU458" t="str">
            <v>-</v>
          </cell>
          <cell r="AW458" t="str">
            <v>-</v>
          </cell>
          <cell r="AY458">
            <v>0.23855499999999999</v>
          </cell>
          <cell r="AZ458">
            <v>0.68607210121457474</v>
          </cell>
          <cell r="BA458">
            <v>3</v>
          </cell>
          <cell r="BC458">
            <v>1.9231000000000002E-2</v>
          </cell>
          <cell r="BE458">
            <v>1</v>
          </cell>
          <cell r="BI458">
            <v>0.56440880418384731</v>
          </cell>
          <cell r="BJ458">
            <v>0.36271334077928213</v>
          </cell>
        </row>
        <row r="459">
          <cell r="A459">
            <v>1665</v>
          </cell>
          <cell r="AH459">
            <v>96.52</v>
          </cell>
          <cell r="AJ459">
            <v>7071.8666666666704</v>
          </cell>
          <cell r="AL459">
            <v>0</v>
          </cell>
          <cell r="AO459">
            <v>0</v>
          </cell>
          <cell r="AQ459">
            <v>0</v>
          </cell>
          <cell r="AS459">
            <v>0.34407674927596205</v>
          </cell>
          <cell r="AU459">
            <v>0.31775999999999999</v>
          </cell>
          <cell r="AW459">
            <v>0.29775099999999999</v>
          </cell>
          <cell r="AY459">
            <v>0.30471599999999999</v>
          </cell>
          <cell r="AZ459">
            <v>30.670195199999998</v>
          </cell>
          <cell r="BA459">
            <v>96.519999999999797</v>
          </cell>
          <cell r="BC459">
            <v>4.1237251093020396E-3</v>
          </cell>
          <cell r="BE459">
            <v>0.80595969945355195</v>
          </cell>
          <cell r="BI459">
            <v>24.398433055275767</v>
          </cell>
          <cell r="BJ459">
            <v>15.679481074104773</v>
          </cell>
        </row>
        <row r="460">
          <cell r="A460">
            <v>2229</v>
          </cell>
          <cell r="AH460">
            <v>1</v>
          </cell>
          <cell r="AJ460">
            <v>7006.1881188118814</v>
          </cell>
          <cell r="AL460">
            <v>0</v>
          </cell>
          <cell r="AO460">
            <v>0</v>
          </cell>
          <cell r="AQ460">
            <v>0</v>
          </cell>
          <cell r="AS460">
            <v>0</v>
          </cell>
          <cell r="AU460" t="str">
            <v>-</v>
          </cell>
          <cell r="AW460" t="str">
            <v>-</v>
          </cell>
          <cell r="AY460">
            <v>0.33763069306930693</v>
          </cell>
          <cell r="AZ460">
            <v>0.22869070040485823</v>
          </cell>
          <cell r="BA460">
            <v>1</v>
          </cell>
          <cell r="BC460">
            <v>1.9040594059405943E-2</v>
          </cell>
          <cell r="BE460">
            <v>0.99009900990099009</v>
          </cell>
          <cell r="BI460">
            <v>0.19671577214225275</v>
          </cell>
          <cell r="BJ460">
            <v>0.12641800476672033</v>
          </cell>
        </row>
        <row r="461">
          <cell r="A461">
            <v>2148</v>
          </cell>
          <cell r="AH461">
            <v>9</v>
          </cell>
          <cell r="AJ461">
            <v>7127.8468368479507</v>
          </cell>
          <cell r="AL461">
            <v>0</v>
          </cell>
          <cell r="AO461">
            <v>0</v>
          </cell>
          <cell r="AQ461">
            <v>0</v>
          </cell>
          <cell r="AS461">
            <v>0</v>
          </cell>
          <cell r="AU461" t="str">
            <v>-</v>
          </cell>
          <cell r="AW461">
            <v>0.24100921198668146</v>
          </cell>
          <cell r="AY461">
            <v>0.26100399556048837</v>
          </cell>
          <cell r="AZ461">
            <v>2.0582163036437242</v>
          </cell>
          <cell r="BA461">
            <v>9.0000000000000107</v>
          </cell>
          <cell r="BC461">
            <v>5.8399612961334273E-2</v>
          </cell>
          <cell r="BE461">
            <v>0.96368712966163916</v>
          </cell>
          <cell r="BI461">
            <v>1.8695886087162246</v>
          </cell>
          <cell r="BJ461">
            <v>1.2014779449284838</v>
          </cell>
        </row>
        <row r="462">
          <cell r="A462">
            <v>2038</v>
          </cell>
          <cell r="AH462">
            <v>9.1576000000000004</v>
          </cell>
          <cell r="AJ462">
            <v>7171.5666666666702</v>
          </cell>
          <cell r="AL462">
            <v>5.25</v>
          </cell>
          <cell r="AO462">
            <v>0</v>
          </cell>
          <cell r="AQ462">
            <v>0</v>
          </cell>
          <cell r="AS462">
            <v>0</v>
          </cell>
          <cell r="AU462" t="str">
            <v>-</v>
          </cell>
          <cell r="AW462" t="str">
            <v>-</v>
          </cell>
          <cell r="AY462">
            <v>0.25160100000000002</v>
          </cell>
          <cell r="AZ462">
            <v>2.09425795802753</v>
          </cell>
          <cell r="BA462">
            <v>9.1519218112022802</v>
          </cell>
          <cell r="BC462">
            <v>7.5119999999999996E-3</v>
          </cell>
          <cell r="BE462">
            <v>1</v>
          </cell>
          <cell r="BI462">
            <v>1.7916143558878677</v>
          </cell>
          <cell r="BJ462">
            <v>1.1513683408108819</v>
          </cell>
        </row>
        <row r="463">
          <cell r="A463">
            <v>2047</v>
          </cell>
          <cell r="AH463">
            <v>3.9</v>
          </cell>
          <cell r="AJ463">
            <v>343.40346991509779</v>
          </cell>
          <cell r="AL463">
            <v>3122.8952873138901</v>
          </cell>
          <cell r="AO463">
            <v>0</v>
          </cell>
          <cell r="AQ463">
            <v>0</v>
          </cell>
          <cell r="AS463">
            <v>0</v>
          </cell>
          <cell r="AU463">
            <v>0.14824222960502029</v>
          </cell>
          <cell r="AW463">
            <v>0.16982779623477298</v>
          </cell>
          <cell r="AY463">
            <v>0.13291384274640086</v>
          </cell>
          <cell r="AZ463">
            <v>1.149058797580452</v>
          </cell>
          <cell r="BA463">
            <v>3.8700245042617101</v>
          </cell>
          <cell r="BC463">
            <v>5.1831909869182761E-3</v>
          </cell>
          <cell r="BE463">
            <v>0.47889668968692123</v>
          </cell>
          <cell r="BI463">
            <v>1.1343143352585092</v>
          </cell>
          <cell r="BJ463">
            <v>0.72895911436106398</v>
          </cell>
        </row>
        <row r="464">
          <cell r="A464">
            <v>653</v>
          </cell>
          <cell r="AH464">
            <v>9</v>
          </cell>
          <cell r="AJ464">
            <v>6575.3833333333296</v>
          </cell>
          <cell r="AL464">
            <v>685.71666666666704</v>
          </cell>
          <cell r="AO464">
            <v>0.35783083905428537</v>
          </cell>
          <cell r="AQ464">
            <v>0.25854653135014483</v>
          </cell>
          <cell r="AS464">
            <v>0.22490766839453416</v>
          </cell>
          <cell r="AU464">
            <v>0.19813800000000001</v>
          </cell>
          <cell r="AW464">
            <v>0.204542</v>
          </cell>
          <cell r="AY464">
            <v>0.20510400000000001</v>
          </cell>
          <cell r="AZ464">
            <v>1.783242</v>
          </cell>
          <cell r="BA464">
            <v>8.5750333971436792</v>
          </cell>
          <cell r="BC464">
            <v>7.7768203029716501E-2</v>
          </cell>
          <cell r="BE464">
            <v>0.99612932604735904</v>
          </cell>
          <cell r="BI464">
            <v>1.6381969089609181</v>
          </cell>
          <cell r="BJ464">
            <v>1.0527756996327049</v>
          </cell>
        </row>
        <row r="465">
          <cell r="A465">
            <v>2250</v>
          </cell>
          <cell r="AH465">
            <v>9</v>
          </cell>
          <cell r="AJ465">
            <v>7268.5585885486016</v>
          </cell>
          <cell r="AL465">
            <v>0</v>
          </cell>
          <cell r="AO465">
            <v>0</v>
          </cell>
          <cell r="AQ465">
            <v>0</v>
          </cell>
          <cell r="AS465">
            <v>0</v>
          </cell>
          <cell r="AU465" t="str">
            <v>-</v>
          </cell>
          <cell r="AW465" t="str">
            <v>-</v>
          </cell>
          <cell r="AY465">
            <v>0.27722936085219702</v>
          </cell>
          <cell r="AZ465">
            <v>2.0582163036437242</v>
          </cell>
          <cell r="BA465">
            <v>9</v>
          </cell>
          <cell r="BC465">
            <v>1.9205392809587218E-2</v>
          </cell>
          <cell r="BE465">
            <v>0.99866844207723027</v>
          </cell>
          <cell r="BI465">
            <v>1.7042572035127919</v>
          </cell>
          <cell r="BJ465">
            <v>1.0952288824182246</v>
          </cell>
        </row>
        <row r="466">
          <cell r="A466">
            <v>2102</v>
          </cell>
          <cell r="AH466">
            <v>9.09</v>
          </cell>
          <cell r="AJ466">
            <v>7273.1597065648957</v>
          </cell>
          <cell r="AL466">
            <v>8.0979510134949351</v>
          </cell>
          <cell r="AO466">
            <v>0</v>
          </cell>
          <cell r="AQ466">
            <v>0</v>
          </cell>
          <cell r="AS466">
            <v>0</v>
          </cell>
          <cell r="AU466" t="str">
            <v>-</v>
          </cell>
          <cell r="AW466" t="str">
            <v>-</v>
          </cell>
          <cell r="AY466">
            <v>0.33289876818846714</v>
          </cell>
          <cell r="AZ466">
            <v>2.5929471256363636</v>
          </cell>
          <cell r="BA466">
            <v>9.0811385261770301</v>
          </cell>
          <cell r="BC466">
            <v>7.5100997547375252E-3</v>
          </cell>
          <cell r="BE466">
            <v>0.99009556455895065</v>
          </cell>
          <cell r="BI466">
            <v>2.2074155153022201</v>
          </cell>
          <cell r="BJ466">
            <v>1.4185800258751575</v>
          </cell>
        </row>
        <row r="467">
          <cell r="A467">
            <v>1705</v>
          </cell>
          <cell r="AH467">
            <v>90.37</v>
          </cell>
          <cell r="AJ467">
            <v>5807.3666666666695</v>
          </cell>
          <cell r="AL467">
            <v>1538.0833333333303</v>
          </cell>
          <cell r="AO467">
            <v>0</v>
          </cell>
          <cell r="AQ467">
            <v>0</v>
          </cell>
          <cell r="AS467">
            <v>0</v>
          </cell>
          <cell r="AU467">
            <v>0.23275000000000001</v>
          </cell>
          <cell r="AW467">
            <v>0.29197499999999998</v>
          </cell>
          <cell r="AY467">
            <v>0.28947499999999998</v>
          </cell>
          <cell r="AZ467">
            <v>21.033617500000002</v>
          </cell>
          <cell r="BA467">
            <v>89.897997059404005</v>
          </cell>
          <cell r="BC467">
            <v>1.5326531563979401E-2</v>
          </cell>
          <cell r="BE467">
            <v>0.9980817395264121</v>
          </cell>
          <cell r="BI467">
            <v>17.106932950948998</v>
          </cell>
          <cell r="BJ467">
            <v>10.993649913201464</v>
          </cell>
        </row>
        <row r="468">
          <cell r="A468">
            <v>2223</v>
          </cell>
          <cell r="AH468">
            <v>3</v>
          </cell>
          <cell r="AJ468">
            <v>5767.7202751392115</v>
          </cell>
          <cell r="AL468">
            <v>1450.5732066819523</v>
          </cell>
          <cell r="AO468">
            <v>0</v>
          </cell>
          <cell r="AQ468">
            <v>0</v>
          </cell>
          <cell r="AS468">
            <v>0</v>
          </cell>
          <cell r="AU468" t="str">
            <v>-</v>
          </cell>
          <cell r="AW468">
            <v>0.1596023583360629</v>
          </cell>
          <cell r="AY468">
            <v>0.24366524729773992</v>
          </cell>
          <cell r="AZ468">
            <v>0.48912</v>
          </cell>
          <cell r="BA468">
            <v>2.8818133239099799</v>
          </cell>
          <cell r="BC468">
            <v>2.4098131665700722E-2</v>
          </cell>
          <cell r="BE468">
            <v>0.98143372668765583</v>
          </cell>
          <cell r="BI468">
            <v>0.47653916332436158</v>
          </cell>
          <cell r="BJ468">
            <v>0.3062445352734805</v>
          </cell>
        </row>
        <row r="469">
          <cell r="A469">
            <v>2086</v>
          </cell>
          <cell r="AH469">
            <v>1</v>
          </cell>
          <cell r="AJ469">
            <v>7330.7400758029135</v>
          </cell>
          <cell r="AL469">
            <v>0</v>
          </cell>
          <cell r="AO469">
            <v>0</v>
          </cell>
          <cell r="AQ469">
            <v>0</v>
          </cell>
          <cell r="AS469">
            <v>0</v>
          </cell>
          <cell r="AU469" t="str">
            <v>-</v>
          </cell>
          <cell r="AW469" t="str">
            <v>-</v>
          </cell>
          <cell r="AY469">
            <v>0.4429224017554359</v>
          </cell>
          <cell r="AZ469">
            <v>0.28525270909090911</v>
          </cell>
          <cell r="BA469">
            <v>1</v>
          </cell>
          <cell r="BC469">
            <v>1.9181129064432478E-2</v>
          </cell>
          <cell r="BE469">
            <v>0.99675194827389302</v>
          </cell>
          <cell r="BI469">
            <v>0.24215279059501785</v>
          </cell>
          <cell r="BJ469">
            <v>0.15561778449355113</v>
          </cell>
        </row>
        <row r="470">
          <cell r="A470">
            <v>2004</v>
          </cell>
          <cell r="AH470">
            <v>9</v>
          </cell>
          <cell r="AJ470">
            <v>7229.7120418848208</v>
          </cell>
          <cell r="AL470">
            <v>0</v>
          </cell>
          <cell r="AO470">
            <v>0</v>
          </cell>
          <cell r="AQ470">
            <v>0</v>
          </cell>
          <cell r="AS470">
            <v>0</v>
          </cell>
          <cell r="AU470">
            <v>0.32288187172774874</v>
          </cell>
          <cell r="AW470">
            <v>0.31294633507853409</v>
          </cell>
          <cell r="AY470">
            <v>0.36263776178010471</v>
          </cell>
          <cell r="AZ470">
            <v>2.9187296786859895</v>
          </cell>
          <cell r="BA470">
            <v>9</v>
          </cell>
          <cell r="BC470">
            <v>1.2222877232759196E-2</v>
          </cell>
          <cell r="BE470">
            <v>0.97628310695791498</v>
          </cell>
          <cell r="BI470">
            <v>2.866555673855788</v>
          </cell>
          <cell r="BJ470">
            <v>1.8421718039950363</v>
          </cell>
        </row>
        <row r="471">
          <cell r="A471">
            <v>1861</v>
          </cell>
          <cell r="AH471">
            <v>6</v>
          </cell>
          <cell r="AJ471">
            <v>7359.5673876871861</v>
          </cell>
          <cell r="AL471">
            <v>0</v>
          </cell>
          <cell r="AO471">
            <v>0</v>
          </cell>
          <cell r="AQ471">
            <v>0</v>
          </cell>
          <cell r="AS471">
            <v>0.15582491344653326</v>
          </cell>
          <cell r="AU471">
            <v>0.16624792013311149</v>
          </cell>
          <cell r="AW471">
            <v>0.15885224625623962</v>
          </cell>
          <cell r="AY471">
            <v>0.20711780366056576</v>
          </cell>
          <cell r="AZ471">
            <v>0.93650772981366492</v>
          </cell>
          <cell r="BA471">
            <v>6</v>
          </cell>
          <cell r="BC471">
            <v>7.3250647016187248E-2</v>
          </cell>
          <cell r="BE471">
            <v>0.99018522559547129</v>
          </cell>
          <cell r="BI471">
            <v>0.86070852859885782</v>
          </cell>
          <cell r="BJ471">
            <v>0.55312827073409876</v>
          </cell>
        </row>
        <row r="472">
          <cell r="A472">
            <v>2114</v>
          </cell>
          <cell r="AH472">
            <v>2.7</v>
          </cell>
          <cell r="AJ472">
            <v>7277.7481751824844</v>
          </cell>
          <cell r="AL472">
            <v>0</v>
          </cell>
          <cell r="AO472">
            <v>0</v>
          </cell>
          <cell r="AQ472">
            <v>0</v>
          </cell>
          <cell r="AS472">
            <v>0</v>
          </cell>
          <cell r="AU472" t="str">
            <v>-</v>
          </cell>
          <cell r="AW472">
            <v>0.22101766423357663</v>
          </cell>
          <cell r="AY472">
            <v>0.24606854014598539</v>
          </cell>
          <cell r="AZ472">
            <v>0.61746489109311731</v>
          </cell>
          <cell r="BA472">
            <v>2.7</v>
          </cell>
          <cell r="BC472">
            <v>4.7202236295372429E-2</v>
          </cell>
          <cell r="BE472">
            <v>0.98500695524709869</v>
          </cell>
          <cell r="BI472">
            <v>0.58765201870590678</v>
          </cell>
          <cell r="BJ472">
            <v>0.37765042880351424</v>
          </cell>
        </row>
        <row r="473">
          <cell r="A473">
            <v>2276</v>
          </cell>
          <cell r="AH473">
            <v>2.4491803278688522</v>
          </cell>
          <cell r="AJ473">
            <v>3867.0199778024448</v>
          </cell>
          <cell r="AL473">
            <v>3516.2430632630412</v>
          </cell>
          <cell r="AO473">
            <v>0</v>
          </cell>
          <cell r="AQ473">
            <v>0</v>
          </cell>
          <cell r="AS473">
            <v>0</v>
          </cell>
          <cell r="AU473" t="str">
            <v>-</v>
          </cell>
          <cell r="AW473" t="str">
            <v>-</v>
          </cell>
          <cell r="AY473">
            <v>0.27246625971143174</v>
          </cell>
          <cell r="AZ473">
            <v>0.56010476459812808</v>
          </cell>
          <cell r="BA473">
            <v>2.6124544519806601</v>
          </cell>
          <cell r="BC473">
            <v>1.9209655937846837E-2</v>
          </cell>
          <cell r="BE473">
            <v>0.99889012208657046</v>
          </cell>
          <cell r="BI473">
            <v>0.47278693390462928</v>
          </cell>
          <cell r="BJ473">
            <v>0.30383319147779064</v>
          </cell>
        </row>
        <row r="474">
          <cell r="A474">
            <v>2241</v>
          </cell>
          <cell r="AH474">
            <v>7</v>
          </cell>
          <cell r="AJ474">
            <v>7402.9909652876877</v>
          </cell>
          <cell r="AL474">
            <v>0</v>
          </cell>
          <cell r="AO474">
            <v>0</v>
          </cell>
          <cell r="AQ474">
            <v>0</v>
          </cell>
          <cell r="AS474">
            <v>0</v>
          </cell>
          <cell r="AU474" t="str">
            <v>-</v>
          </cell>
          <cell r="AW474" t="str">
            <v>-</v>
          </cell>
          <cell r="AY474">
            <v>0.20662582025677603</v>
          </cell>
          <cell r="AZ474">
            <v>1.6008349028340076</v>
          </cell>
          <cell r="BA474">
            <v>7</v>
          </cell>
          <cell r="BC474">
            <v>1.9203566333808847E-2</v>
          </cell>
          <cell r="BE474">
            <v>0.99857346647646228</v>
          </cell>
          <cell r="BI474">
            <v>1.3555616447933452</v>
          </cell>
          <cell r="BJ474">
            <v>0.87114213876631108</v>
          </cell>
        </row>
        <row r="475">
          <cell r="A475">
            <v>600</v>
          </cell>
          <cell r="AH475">
            <v>2.97</v>
          </cell>
          <cell r="AJ475">
            <v>7531.1666666666697</v>
          </cell>
          <cell r="AL475">
            <v>0</v>
          </cell>
          <cell r="AO475">
            <v>0.21056853835399006</v>
          </cell>
          <cell r="AQ475">
            <v>0.19408050867519536</v>
          </cell>
          <cell r="AS475">
            <v>0.19374461600406184</v>
          </cell>
          <cell r="AU475">
            <v>0.19222700000000001</v>
          </cell>
          <cell r="AW475">
            <v>0.189216</v>
          </cell>
          <cell r="AY475">
            <v>0.17344699999999999</v>
          </cell>
          <cell r="AZ475">
            <v>0.5709141900000001</v>
          </cell>
          <cell r="BA475">
            <v>2.96999999999999</v>
          </cell>
          <cell r="BC475">
            <v>3.5735625716915097E-2</v>
          </cell>
          <cell r="BE475">
            <v>0.99803620218579192</v>
          </cell>
          <cell r="BI475">
            <v>0.54850615129210523</v>
          </cell>
          <cell r="BJ475">
            <v>0.3524936129599085</v>
          </cell>
        </row>
        <row r="476">
          <cell r="A476">
            <v>394</v>
          </cell>
          <cell r="AH476">
            <v>68</v>
          </cell>
          <cell r="AJ476">
            <v>3927.8</v>
          </cell>
          <cell r="AL476">
            <v>3614.0666666666698</v>
          </cell>
          <cell r="AO476">
            <v>0.30841091287681666</v>
          </cell>
          <cell r="AQ476">
            <v>0.30701944350769433</v>
          </cell>
          <cell r="AS476">
            <v>0.28963287291440798</v>
          </cell>
          <cell r="AU476">
            <v>0.28106999999999999</v>
          </cell>
          <cell r="AW476">
            <v>0.23529800000000001</v>
          </cell>
          <cell r="AY476">
            <v>0.23246600000000001</v>
          </cell>
          <cell r="AZ476">
            <v>19.112759999999998</v>
          </cell>
          <cell r="BA476">
            <v>67.782822416280695</v>
          </cell>
          <cell r="BC476">
            <v>6.1132191905228402E-3</v>
          </cell>
          <cell r="BE476">
            <v>0.87468313600485703</v>
          </cell>
          <cell r="BI476">
            <v>16.566541592982553</v>
          </cell>
          <cell r="BJ476">
            <v>10.646371214989633</v>
          </cell>
        </row>
        <row r="477">
          <cell r="A477">
            <v>644</v>
          </cell>
          <cell r="AH477">
            <v>2.95</v>
          </cell>
          <cell r="AJ477">
            <v>7578.1833333333298</v>
          </cell>
          <cell r="AL477">
            <v>0</v>
          </cell>
          <cell r="AO477">
            <v>0.24444254314070768</v>
          </cell>
          <cell r="AQ477">
            <v>0.25674970787522883</v>
          </cell>
          <cell r="AS477">
            <v>0.24346225790026552</v>
          </cell>
          <cell r="AU477">
            <v>0.22833800000000001</v>
          </cell>
          <cell r="AW477">
            <v>0.21909300000000001</v>
          </cell>
          <cell r="AY477">
            <v>0.21954499999999999</v>
          </cell>
          <cell r="AZ477">
            <v>0.67359710000000006</v>
          </cell>
          <cell r="BA477">
            <v>2.94999999999999</v>
          </cell>
          <cell r="BC477">
            <v>1.41419689202425E-2</v>
          </cell>
          <cell r="BE477">
            <v>0.998910898603522</v>
          </cell>
          <cell r="BI477">
            <v>0.66334786997295869</v>
          </cell>
          <cell r="BJ477">
            <v>0.42629583421299605</v>
          </cell>
        </row>
        <row r="478">
          <cell r="A478">
            <v>571</v>
          </cell>
          <cell r="AH478">
            <v>2.96</v>
          </cell>
          <cell r="AJ478">
            <v>7616.4166666666697</v>
          </cell>
          <cell r="AL478">
            <v>0</v>
          </cell>
          <cell r="AO478">
            <v>0.23542391864544673</v>
          </cell>
          <cell r="AQ478">
            <v>0.21570458012136304</v>
          </cell>
          <cell r="AS478">
            <v>0.17531573992790594</v>
          </cell>
          <cell r="AU478">
            <v>8.4147E-2</v>
          </cell>
          <cell r="AW478">
            <v>0.12418200000000001</v>
          </cell>
          <cell r="AY478">
            <v>0.206321</v>
          </cell>
          <cell r="AZ478">
            <v>0.24907511999999998</v>
          </cell>
          <cell r="BA478">
            <v>2.96</v>
          </cell>
          <cell r="BC478">
            <v>5.8309463288767398E-2</v>
          </cell>
          <cell r="BE478">
            <v>0.99877238919247113</v>
          </cell>
          <cell r="BI478">
            <v>0.2339474891966157</v>
          </cell>
          <cell r="BJ478">
            <v>0.15034470537031</v>
          </cell>
        </row>
        <row r="479">
          <cell r="A479">
            <v>603</v>
          </cell>
          <cell r="AH479">
            <v>2.95</v>
          </cell>
          <cell r="AJ479">
            <v>7624.5</v>
          </cell>
          <cell r="AL479">
            <v>0</v>
          </cell>
          <cell r="AO479">
            <v>0.23653009430679359</v>
          </cell>
          <cell r="AQ479">
            <v>0.24939635011593761</v>
          </cell>
          <cell r="AS479">
            <v>0.22511281182595458</v>
          </cell>
          <cell r="AU479">
            <v>0.22173499999999999</v>
          </cell>
          <cell r="AW479">
            <v>0.184225</v>
          </cell>
          <cell r="AY479">
            <v>0.18549199999999996</v>
          </cell>
          <cell r="AZ479">
            <v>0.65411825000000001</v>
          </cell>
          <cell r="BA479">
            <v>2.94999999999999</v>
          </cell>
          <cell r="BC479">
            <v>2.77062157652333E-2</v>
          </cell>
          <cell r="BE479">
            <v>0.99705525197328504</v>
          </cell>
          <cell r="BI479">
            <v>0.63412226328838539</v>
          </cell>
          <cell r="BJ479">
            <v>0.4075142040217527</v>
          </cell>
        </row>
        <row r="480">
          <cell r="A480">
            <v>2214</v>
          </cell>
          <cell r="AH480">
            <v>3.6807377049180325</v>
          </cell>
          <cell r="AJ480">
            <v>4235.0216354155109</v>
          </cell>
          <cell r="AL480">
            <v>9.2459040644994467E-3</v>
          </cell>
          <cell r="AO480">
            <v>0</v>
          </cell>
          <cell r="AQ480">
            <v>0</v>
          </cell>
          <cell r="AS480">
            <v>0</v>
          </cell>
          <cell r="AU480" t="str">
            <v>-</v>
          </cell>
          <cell r="AW480">
            <v>7.8954288250305121E-2</v>
          </cell>
          <cell r="AY480">
            <v>0.1738749583934317</v>
          </cell>
          <cell r="AZ480">
            <v>1.0357853553278689</v>
          </cell>
          <cell r="BA480">
            <v>3.6952125778309601</v>
          </cell>
          <cell r="BC480">
            <v>5.2185731720847655E-3</v>
          </cell>
          <cell r="BE480">
            <v>0.55475424386996564</v>
          </cell>
          <cell r="BI480">
            <v>1.0260417224903009</v>
          </cell>
          <cell r="BJ480">
            <v>0.65937848273210353</v>
          </cell>
        </row>
        <row r="481">
          <cell r="A481">
            <v>1820</v>
          </cell>
          <cell r="AH481">
            <v>2.99</v>
          </cell>
          <cell r="AJ481">
            <v>7640.3235392320548</v>
          </cell>
          <cell r="AL481">
            <v>0</v>
          </cell>
          <cell r="AO481">
            <v>0</v>
          </cell>
          <cell r="AQ481">
            <v>0</v>
          </cell>
          <cell r="AS481">
            <v>0.20684323353334777</v>
          </cell>
          <cell r="AU481">
            <v>0.24007553589315525</v>
          </cell>
          <cell r="AW481">
            <v>0.20146510183639399</v>
          </cell>
          <cell r="AY481">
            <v>0.2142766777963272</v>
          </cell>
          <cell r="AZ481">
            <v>0.61949548443237656</v>
          </cell>
          <cell r="BA481">
            <v>2.99</v>
          </cell>
          <cell r="BC481">
            <v>6.2849742997446986E-2</v>
          </cell>
          <cell r="BE481">
            <v>0.99744594943201237</v>
          </cell>
          <cell r="BI481">
            <v>0.57998087786892538</v>
          </cell>
          <cell r="BJ481">
            <v>0.3727206242009915</v>
          </cell>
        </row>
        <row r="482">
          <cell r="A482">
            <v>1983</v>
          </cell>
          <cell r="AH482">
            <v>134.5442712962963</v>
          </cell>
          <cell r="AJ482">
            <v>2343.11666666667</v>
          </cell>
          <cell r="AL482">
            <v>5317.0333333333301</v>
          </cell>
          <cell r="AO482">
            <v>0</v>
          </cell>
          <cell r="AQ482">
            <v>0</v>
          </cell>
          <cell r="AS482">
            <v>0</v>
          </cell>
          <cell r="AU482" t="str">
            <v>-</v>
          </cell>
          <cell r="AW482" t="str">
            <v>-</v>
          </cell>
          <cell r="AY482">
            <v>0.33089200000000002</v>
          </cell>
          <cell r="AZ482">
            <v>42.441498332795931</v>
          </cell>
          <cell r="BA482">
            <v>129.45995424850301</v>
          </cell>
          <cell r="BC482">
            <v>7.5119999999999996E-3</v>
          </cell>
          <cell r="BE482">
            <v>0.99320924408014599</v>
          </cell>
          <cell r="BI482">
            <v>36.317585502602711</v>
          </cell>
          <cell r="BJ482">
            <v>23.339240403477827</v>
          </cell>
        </row>
        <row r="483">
          <cell r="A483">
            <v>2163</v>
          </cell>
          <cell r="AH483">
            <v>8.1698087431693995</v>
          </cell>
          <cell r="AJ483">
            <v>4620.8232711306264</v>
          </cell>
          <cell r="AL483">
            <v>2977.2118551042809</v>
          </cell>
          <cell r="AO483">
            <v>0</v>
          </cell>
          <cell r="AQ483">
            <v>0</v>
          </cell>
          <cell r="AS483">
            <v>0</v>
          </cell>
          <cell r="AU483" t="str">
            <v>-</v>
          </cell>
          <cell r="AW483">
            <v>0.26425718990120745</v>
          </cell>
          <cell r="AY483">
            <v>0.29093512623490669</v>
          </cell>
          <cell r="AZ483">
            <v>2.577136289875098</v>
          </cell>
          <cell r="BA483">
            <v>7.5612965756066801</v>
          </cell>
          <cell r="BC483">
            <v>1.2887948032419615E-2</v>
          </cell>
          <cell r="BE483">
            <v>0.9686575881904832</v>
          </cell>
          <cell r="BI483">
            <v>2.4939094729603859</v>
          </cell>
          <cell r="BJ483">
            <v>1.6026933489221573</v>
          </cell>
        </row>
        <row r="484">
          <cell r="A484">
            <v>1832</v>
          </cell>
          <cell r="AH484">
            <v>8.98</v>
          </cell>
          <cell r="AJ484">
            <v>7694.7320965711287</v>
          </cell>
          <cell r="AL484">
            <v>0</v>
          </cell>
          <cell r="AO484">
            <v>0</v>
          </cell>
          <cell r="AQ484">
            <v>0</v>
          </cell>
          <cell r="AS484">
            <v>0.22022250246562905</v>
          </cell>
          <cell r="AU484">
            <v>0.24137066874027993</v>
          </cell>
          <cell r="AW484">
            <v>0.25134223950233281</v>
          </cell>
          <cell r="AY484">
            <v>0.23543421239724502</v>
          </cell>
          <cell r="AZ484">
            <v>1.9824429671955928</v>
          </cell>
          <cell r="BA484">
            <v>8.98</v>
          </cell>
          <cell r="BC484">
            <v>7.1221035218044557E-2</v>
          </cell>
          <cell r="BE484">
            <v>0.98329799662005923</v>
          </cell>
          <cell r="BI484">
            <v>1.8145933014464406</v>
          </cell>
          <cell r="BJ484">
            <v>1.1661355982479582</v>
          </cell>
        </row>
        <row r="485">
          <cell r="A485">
            <v>2126</v>
          </cell>
          <cell r="AH485">
            <v>1.06</v>
          </cell>
          <cell r="AJ485">
            <v>2985.8085158150839</v>
          </cell>
          <cell r="AL485">
            <v>0</v>
          </cell>
          <cell r="AO485">
            <v>0</v>
          </cell>
          <cell r="AQ485">
            <v>0</v>
          </cell>
          <cell r="AS485">
            <v>0</v>
          </cell>
          <cell r="AU485" t="str">
            <v>-</v>
          </cell>
          <cell r="AW485">
            <v>3.0685452554744527E-2</v>
          </cell>
          <cell r="AY485">
            <v>0.1004164306569343</v>
          </cell>
          <cell r="AZ485">
            <v>0.16328028000000003</v>
          </cell>
          <cell r="BA485">
            <v>1.06</v>
          </cell>
          <cell r="BC485">
            <v>5.6338119228077103E-3</v>
          </cell>
          <cell r="BE485">
            <v>0.38686131386861311</v>
          </cell>
          <cell r="BI485">
            <v>0.16090245012855448</v>
          </cell>
          <cell r="BJ485">
            <v>0.10340282574098454</v>
          </cell>
        </row>
        <row r="486">
          <cell r="A486">
            <v>605</v>
          </cell>
          <cell r="AH486">
            <v>9</v>
          </cell>
          <cell r="AJ486">
            <v>7745.4333333333298</v>
          </cell>
          <cell r="AL486">
            <v>0</v>
          </cell>
          <cell r="AO486">
            <v>0.28877699251598515</v>
          </cell>
          <cell r="AQ486">
            <v>0.25780674519092761</v>
          </cell>
          <cell r="AS486">
            <v>0.25890001149063019</v>
          </cell>
          <cell r="AU486">
            <v>0.23181899999999997</v>
          </cell>
          <cell r="AW486">
            <v>0.191466</v>
          </cell>
          <cell r="AY486">
            <v>0.17006299999999999</v>
          </cell>
          <cell r="AZ486">
            <v>2.0863709999999998</v>
          </cell>
          <cell r="BA486">
            <v>9</v>
          </cell>
          <cell r="BC486">
            <v>4.2812078790504401E-2</v>
          </cell>
          <cell r="BE486">
            <v>0.998652853673345</v>
          </cell>
          <cell r="BI486">
            <v>1.9695489794661172</v>
          </cell>
          <cell r="BJ486">
            <v>1.2657167727983962</v>
          </cell>
        </row>
        <row r="487">
          <cell r="A487">
            <v>1986</v>
          </cell>
          <cell r="AH487">
            <v>4</v>
          </cell>
          <cell r="AJ487">
            <v>7735.1454696591827</v>
          </cell>
          <cell r="AL487">
            <v>0</v>
          </cell>
          <cell r="AO487">
            <v>0</v>
          </cell>
          <cell r="AQ487">
            <v>0</v>
          </cell>
          <cell r="AS487">
            <v>0</v>
          </cell>
          <cell r="AU487">
            <v>0.22486982543640899</v>
          </cell>
          <cell r="AW487">
            <v>0.26410573566084788</v>
          </cell>
          <cell r="AY487">
            <v>0.28059650872817954</v>
          </cell>
          <cell r="AZ487">
            <v>0.90172799999999997</v>
          </cell>
          <cell r="BA487">
            <v>4</v>
          </cell>
          <cell r="BC487">
            <v>1.6895487497823044E-2</v>
          </cell>
          <cell r="BE487">
            <v>0.99705578191739863</v>
          </cell>
          <cell r="BI487">
            <v>0.88605447398191772</v>
          </cell>
          <cell r="BJ487">
            <v>0.56941666392880219</v>
          </cell>
        </row>
        <row r="488">
          <cell r="A488">
            <v>357</v>
          </cell>
          <cell r="AH488">
            <v>3</v>
          </cell>
          <cell r="AJ488">
            <v>7756.9666666666699</v>
          </cell>
          <cell r="AL488">
            <v>0</v>
          </cell>
          <cell r="AO488">
            <v>0.28581062573698107</v>
          </cell>
          <cell r="AQ488">
            <v>0.2779150920268969</v>
          </cell>
          <cell r="AS488">
            <v>0.23232469962555577</v>
          </cell>
          <cell r="AU488">
            <v>0.169045</v>
          </cell>
          <cell r="AW488">
            <v>0.114306</v>
          </cell>
          <cell r="AY488">
            <v>8.7216000000000002E-2</v>
          </cell>
          <cell r="AZ488">
            <v>0.507135</v>
          </cell>
          <cell r="BA488">
            <v>3</v>
          </cell>
          <cell r="BC488">
            <v>1E-4</v>
          </cell>
          <cell r="BE488">
            <v>1</v>
          </cell>
          <cell r="BI488">
            <v>0.50708428650000015</v>
          </cell>
          <cell r="BJ488">
            <v>0.32587414343944676</v>
          </cell>
        </row>
        <row r="489">
          <cell r="A489">
            <v>1802</v>
          </cell>
          <cell r="AH489">
            <v>9</v>
          </cell>
          <cell r="AJ489">
            <v>7662.2757111597402</v>
          </cell>
          <cell r="AL489">
            <v>0</v>
          </cell>
          <cell r="AO489">
            <v>0</v>
          </cell>
          <cell r="AQ489">
            <v>0.23415835816054156</v>
          </cell>
          <cell r="AS489">
            <v>0.25615924118491928</v>
          </cell>
          <cell r="AU489">
            <v>0.22339004376367613</v>
          </cell>
          <cell r="AW489">
            <v>0.229862363238512</v>
          </cell>
          <cell r="AY489">
            <v>0.20929431072210064</v>
          </cell>
          <cell r="AZ489">
            <v>2.041785</v>
          </cell>
          <cell r="BA489">
            <v>9</v>
          </cell>
          <cell r="BC489">
            <v>8.5084188205917802E-2</v>
          </cell>
          <cell r="BE489">
            <v>0.97926456696679487</v>
          </cell>
          <cell r="BI489">
            <v>1.8550950084809963</v>
          </cell>
          <cell r="BJ489">
            <v>1.1921637348696228</v>
          </cell>
        </row>
        <row r="490">
          <cell r="A490">
            <v>1736</v>
          </cell>
          <cell r="AH490">
            <v>3</v>
          </cell>
          <cell r="AJ490">
            <v>7804.3166666666702</v>
          </cell>
          <cell r="AL490">
            <v>1.75</v>
          </cell>
          <cell r="AO490">
            <v>0</v>
          </cell>
          <cell r="AQ490">
            <v>0.23887383325670486</v>
          </cell>
          <cell r="AS490">
            <v>0.23649110726817027</v>
          </cell>
          <cell r="AU490">
            <v>0.20955799999999999</v>
          </cell>
          <cell r="AW490">
            <v>0.179508</v>
          </cell>
          <cell r="AY490">
            <v>0.23283699999999999</v>
          </cell>
          <cell r="AZ490">
            <v>0.62867399999999996</v>
          </cell>
          <cell r="BA490">
            <v>2.9997085600088802</v>
          </cell>
          <cell r="BC490">
            <v>4.1973296897068101E-2</v>
          </cell>
          <cell r="BE490">
            <v>0.98523451730418898</v>
          </cell>
          <cell r="BI490">
            <v>0.59084183721036165</v>
          </cell>
          <cell r="BJ490">
            <v>0.37970034318765195</v>
          </cell>
        </row>
        <row r="491">
          <cell r="A491">
            <v>608</v>
          </cell>
          <cell r="AH491">
            <v>2.75</v>
          </cell>
          <cell r="AJ491">
            <v>7487.6</v>
          </cell>
          <cell r="AL491">
            <v>336</v>
          </cell>
          <cell r="AO491">
            <v>0.3000471004772351</v>
          </cell>
          <cell r="AQ491">
            <v>0.2951032738528131</v>
          </cell>
          <cell r="AS491">
            <v>0.27009274859060095</v>
          </cell>
          <cell r="AU491">
            <v>0.24273400000000001</v>
          </cell>
          <cell r="AW491">
            <v>0.18593299999999999</v>
          </cell>
          <cell r="AY491">
            <v>0.13172500000000001</v>
          </cell>
          <cell r="AZ491">
            <v>0.66751850000000001</v>
          </cell>
          <cell r="BA491">
            <v>2.6409146684390801</v>
          </cell>
          <cell r="BC491">
            <v>4.9039047797772302E-2</v>
          </cell>
          <cell r="BE491">
            <v>0.97349157559198496</v>
          </cell>
          <cell r="BI491">
            <v>0.61346312133561254</v>
          </cell>
          <cell r="BJ491">
            <v>0.39423775202494293</v>
          </cell>
        </row>
        <row r="492">
          <cell r="A492">
            <v>1735</v>
          </cell>
          <cell r="AH492">
            <v>9</v>
          </cell>
          <cell r="AJ492">
            <v>7823.9500000000007</v>
          </cell>
          <cell r="AL492">
            <v>0</v>
          </cell>
          <cell r="AO492">
            <v>0</v>
          </cell>
          <cell r="AQ492">
            <v>0.23092176474694609</v>
          </cell>
          <cell r="AS492">
            <v>0.20675000770243071</v>
          </cell>
          <cell r="AU492">
            <v>0.15642300000000001</v>
          </cell>
          <cell r="AW492">
            <v>0.16451499999999999</v>
          </cell>
          <cell r="AY492">
            <v>0.167187</v>
          </cell>
          <cell r="AZ492">
            <v>1.407807</v>
          </cell>
          <cell r="BA492">
            <v>9</v>
          </cell>
          <cell r="BC492">
            <v>4.3812692120646299E-2</v>
          </cell>
          <cell r="BE492">
            <v>0.99935678506375203</v>
          </cell>
          <cell r="BI492">
            <v>1.3451118627502003</v>
          </cell>
          <cell r="BJ492">
            <v>0.86442665997294743</v>
          </cell>
        </row>
        <row r="493">
          <cell r="A493">
            <v>1799</v>
          </cell>
          <cell r="AH493">
            <v>8</v>
          </cell>
          <cell r="AJ493">
            <v>7684.6134848110642</v>
          </cell>
          <cell r="AL493">
            <v>47.05688647402647</v>
          </cell>
          <cell r="AO493">
            <v>0</v>
          </cell>
          <cell r="AQ493">
            <v>0.24915545199532943</v>
          </cell>
          <cell r="AS493">
            <v>0.22046091774143675</v>
          </cell>
          <cell r="AU493">
            <v>0.22673746604099776</v>
          </cell>
          <cell r="AW493">
            <v>0.24500172882193133</v>
          </cell>
          <cell r="AY493">
            <v>0.23745023462583351</v>
          </cell>
          <cell r="AZ493">
            <v>1.785292511870155</v>
          </cell>
          <cell r="BA493">
            <v>7.9681932523110897</v>
          </cell>
          <cell r="BC493">
            <v>6.0903021964697358E-2</v>
          </cell>
          <cell r="BE493">
            <v>0.98088413893976079</v>
          </cell>
          <cell r="BI493">
            <v>1.663336673879769</v>
          </cell>
          <cell r="BJ493">
            <v>1.0689315924049798</v>
          </cell>
        </row>
        <row r="494">
          <cell r="A494">
            <v>1728</v>
          </cell>
          <cell r="AH494">
            <v>0.499</v>
          </cell>
          <cell r="AJ494">
            <v>7830.75</v>
          </cell>
          <cell r="AL494">
            <v>0</v>
          </cell>
          <cell r="AO494">
            <v>0</v>
          </cell>
          <cell r="AQ494">
            <v>0.13197015153755959</v>
          </cell>
          <cell r="AS494">
            <v>0.10620749244107315</v>
          </cell>
          <cell r="AU494">
            <v>6.5884999999999999E-2</v>
          </cell>
          <cell r="AW494">
            <v>6.8487000000000006E-2</v>
          </cell>
          <cell r="AY494">
            <v>7.5194999999999998E-2</v>
          </cell>
          <cell r="AZ494">
            <v>3.2876614999999998E-2</v>
          </cell>
          <cell r="BA494">
            <v>0.499</v>
          </cell>
          <cell r="BC494">
            <v>2.4108372583322001E-2</v>
          </cell>
          <cell r="BE494">
            <v>1</v>
          </cell>
          <cell r="BI494">
            <v>3.2051865134958619E-2</v>
          </cell>
          <cell r="BJ494">
            <v>2.0597905268538243E-2</v>
          </cell>
        </row>
        <row r="495">
          <cell r="A495">
            <v>2171</v>
          </cell>
          <cell r="AH495">
            <v>4</v>
          </cell>
          <cell r="AJ495">
            <v>7820.1198202695959</v>
          </cell>
          <cell r="AL495">
            <v>0</v>
          </cell>
          <cell r="AO495">
            <v>0</v>
          </cell>
          <cell r="AQ495">
            <v>0</v>
          </cell>
          <cell r="AS495">
            <v>0</v>
          </cell>
          <cell r="AU495" t="str">
            <v>-</v>
          </cell>
          <cell r="AW495">
            <v>0.17457713429855215</v>
          </cell>
          <cell r="AY495">
            <v>0.35656914628057906</v>
          </cell>
          <cell r="AZ495">
            <v>0.91476280161943291</v>
          </cell>
          <cell r="BA495">
            <v>4</v>
          </cell>
          <cell r="BC495">
            <v>1.8387691075547177E-2</v>
          </cell>
          <cell r="BE495">
            <v>0.99850224663005482</v>
          </cell>
          <cell r="BI495">
            <v>0.89791719525214631</v>
          </cell>
          <cell r="BJ495">
            <v>0.57704015815986764</v>
          </cell>
        </row>
        <row r="496">
          <cell r="A496">
            <v>515</v>
          </cell>
          <cell r="AH496">
            <v>3</v>
          </cell>
          <cell r="AJ496">
            <v>7844.3500000000013</v>
          </cell>
          <cell r="AL496">
            <v>0</v>
          </cell>
          <cell r="AO496">
            <v>0.22561352384684583</v>
          </cell>
          <cell r="AQ496">
            <v>0.19908814014270168</v>
          </cell>
          <cell r="AS496">
            <v>0.18574707720517272</v>
          </cell>
          <cell r="AU496">
            <v>0.153033</v>
          </cell>
          <cell r="AW496">
            <v>0.15388199999999999</v>
          </cell>
          <cell r="AY496">
            <v>0.18317600000000001</v>
          </cell>
          <cell r="AZ496">
            <v>0.45909900000000003</v>
          </cell>
          <cell r="BA496">
            <v>3</v>
          </cell>
          <cell r="BC496">
            <v>1.99932966532223E-2</v>
          </cell>
          <cell r="BE496">
            <v>1</v>
          </cell>
          <cell r="BI496">
            <v>0.44992009749980139</v>
          </cell>
          <cell r="BJ496">
            <v>0.28913798019836712</v>
          </cell>
        </row>
        <row r="497">
          <cell r="A497">
            <v>1924</v>
          </cell>
          <cell r="AH497">
            <v>5.6</v>
          </cell>
          <cell r="AJ497">
            <v>7325.3444444444403</v>
          </cell>
          <cell r="AL497">
            <v>1.9444444444444411</v>
          </cell>
          <cell r="AO497">
            <v>0</v>
          </cell>
          <cell r="AQ497">
            <v>0</v>
          </cell>
          <cell r="AS497">
            <v>0.2115166444914546</v>
          </cell>
          <cell r="AU497">
            <v>0.26369093333333332</v>
          </cell>
          <cell r="AW497">
            <v>0.27761720000000001</v>
          </cell>
          <cell r="AY497">
            <v>0.27969480000000002</v>
          </cell>
          <cell r="AZ497">
            <v>1.2690998669487277</v>
          </cell>
          <cell r="BA497">
            <v>5.5991440217391499</v>
          </cell>
          <cell r="BC497">
            <v>4.1323743510087364E-2</v>
          </cell>
          <cell r="BE497">
            <v>0.93291717263711771</v>
          </cell>
          <cell r="BI497">
            <v>1.2123690924942809</v>
          </cell>
          <cell r="BJ497">
            <v>0.77912045406879937</v>
          </cell>
        </row>
        <row r="498">
          <cell r="A498">
            <v>1829</v>
          </cell>
          <cell r="AH498">
            <v>2.7389999999999999</v>
          </cell>
          <cell r="AJ498">
            <v>7819.6789999999974</v>
          </cell>
          <cell r="AL498">
            <v>0</v>
          </cell>
          <cell r="AO498">
            <v>0</v>
          </cell>
          <cell r="AQ498">
            <v>0</v>
          </cell>
          <cell r="AS498">
            <v>0.20918715690362488</v>
          </cell>
          <cell r="AU498">
            <v>0.22401135599999999</v>
          </cell>
          <cell r="AW498">
            <v>0.236992224</v>
          </cell>
          <cell r="AY498">
            <v>0.242536956</v>
          </cell>
          <cell r="AZ498">
            <v>0.57526468148496845</v>
          </cell>
          <cell r="BA498">
            <v>2.7389999999999999</v>
          </cell>
          <cell r="BC498">
            <v>2.4098616088834988E-2</v>
          </cell>
          <cell r="BE498">
            <v>0.99589795081967258</v>
          </cell>
          <cell r="BI498">
            <v>0.56128840879423592</v>
          </cell>
          <cell r="BJ498">
            <v>0.36070804067069356</v>
          </cell>
        </row>
        <row r="499">
          <cell r="A499">
            <v>2204</v>
          </cell>
          <cell r="AH499">
            <v>2.7504016393442621</v>
          </cell>
          <cell r="AJ499">
            <v>7838.9683860232917</v>
          </cell>
          <cell r="AL499">
            <v>6.1397670549084866</v>
          </cell>
          <cell r="AO499">
            <v>0</v>
          </cell>
          <cell r="AQ499">
            <v>0</v>
          </cell>
          <cell r="AS499">
            <v>0</v>
          </cell>
          <cell r="AU499" t="str">
            <v>-</v>
          </cell>
          <cell r="AW499" t="str">
            <v>-</v>
          </cell>
          <cell r="AY499">
            <v>0.23127653910149751</v>
          </cell>
          <cell r="AZ499">
            <v>0.62899127729630955</v>
          </cell>
          <cell r="BA499">
            <v>2.8496621184709801</v>
          </cell>
          <cell r="BC499">
            <v>1.9199001663893513E-2</v>
          </cell>
          <cell r="BE499">
            <v>0.99833610648918469</v>
          </cell>
          <cell r="BI499">
            <v>0.57644300531851644</v>
          </cell>
          <cell r="BJ499">
            <v>0.37044703533686002</v>
          </cell>
        </row>
        <row r="500">
          <cell r="A500">
            <v>1836</v>
          </cell>
          <cell r="AH500">
            <v>8.98</v>
          </cell>
          <cell r="AJ500">
            <v>7847.6408205583975</v>
          </cell>
          <cell r="AL500">
            <v>0</v>
          </cell>
          <cell r="AO500">
            <v>0</v>
          </cell>
          <cell r="AQ500">
            <v>0</v>
          </cell>
          <cell r="AS500">
            <v>0.25834086016766861</v>
          </cell>
          <cell r="AU500">
            <v>0.24320517440568762</v>
          </cell>
          <cell r="AW500">
            <v>0.25353586536325262</v>
          </cell>
          <cell r="AY500">
            <v>0.25289443679182405</v>
          </cell>
          <cell r="AZ500">
            <v>2.1893329800000001</v>
          </cell>
          <cell r="BA500">
            <v>8.9799999999999809</v>
          </cell>
          <cell r="BC500">
            <v>5.8247021097409299E-2</v>
          </cell>
          <cell r="BE500">
            <v>0.99333336857477672</v>
          </cell>
          <cell r="BI500">
            <v>2.0527719626143983</v>
          </cell>
          <cell r="BJ500">
            <v>1.319199436469777</v>
          </cell>
        </row>
        <row r="501">
          <cell r="A501">
            <v>2011</v>
          </cell>
          <cell r="AH501">
            <v>2.9</v>
          </cell>
          <cell r="AJ501">
            <v>7854.2830924523942</v>
          </cell>
          <cell r="AL501">
            <v>0</v>
          </cell>
          <cell r="AO501">
            <v>0</v>
          </cell>
          <cell r="AQ501">
            <v>0</v>
          </cell>
          <cell r="AS501">
            <v>0</v>
          </cell>
          <cell r="AU501" t="str">
            <v>-</v>
          </cell>
          <cell r="AW501">
            <v>0.22206954576737784</v>
          </cell>
          <cell r="AY501">
            <v>0.22610320027529246</v>
          </cell>
          <cell r="AZ501">
            <v>0.66320303117408885</v>
          </cell>
          <cell r="BA501">
            <v>2.8999999999999901</v>
          </cell>
          <cell r="BC501">
            <v>1.3856063152598455E-2</v>
          </cell>
          <cell r="BE501">
            <v>0.99121726879587913</v>
          </cell>
          <cell r="BI501">
            <v>0.64959198498429982</v>
          </cell>
          <cell r="BJ501">
            <v>0.41745571165887158</v>
          </cell>
        </row>
        <row r="502">
          <cell r="A502">
            <v>555</v>
          </cell>
          <cell r="AH502">
            <v>8</v>
          </cell>
          <cell r="AJ502">
            <v>4212</v>
          </cell>
          <cell r="AL502">
            <v>3664.3333333333298</v>
          </cell>
          <cell r="AO502">
            <v>0.23824828092512895</v>
          </cell>
          <cell r="AQ502">
            <v>0.16584969043565079</v>
          </cell>
          <cell r="AS502">
            <v>0.18891461527794129</v>
          </cell>
          <cell r="AU502">
            <v>0.189466</v>
          </cell>
          <cell r="AW502">
            <v>0.20546500000000001</v>
          </cell>
          <cell r="AY502">
            <v>0.17848900000000001</v>
          </cell>
          <cell r="AZ502">
            <v>1.3267975234852063</v>
          </cell>
          <cell r="BA502">
            <v>6.6979846953108604</v>
          </cell>
          <cell r="BC502">
            <v>3.5586844903020301E-4</v>
          </cell>
          <cell r="BE502">
            <v>0.99773641469338203</v>
          </cell>
          <cell r="BI502">
            <v>1.2587026369173604</v>
          </cell>
          <cell r="BJ502">
            <v>0.80889637989288732</v>
          </cell>
        </row>
        <row r="503">
          <cell r="A503">
            <v>564</v>
          </cell>
          <cell r="AH503">
            <v>3</v>
          </cell>
          <cell r="AJ503">
            <v>6873.9333333333298</v>
          </cell>
          <cell r="AL503">
            <v>1004.3166666666699</v>
          </cell>
          <cell r="AO503">
            <v>0.28685207095651932</v>
          </cell>
          <cell r="AQ503">
            <v>0.25000353751382637</v>
          </cell>
          <cell r="AS503">
            <v>0.25065840931916378</v>
          </cell>
          <cell r="AU503">
            <v>0.243923</v>
          </cell>
          <cell r="AW503">
            <v>0.27069300000000002</v>
          </cell>
          <cell r="AY503">
            <v>0.25143799999999999</v>
          </cell>
          <cell r="AZ503">
            <v>0.731769</v>
          </cell>
          <cell r="BA503">
            <v>2.9502777583854201</v>
          </cell>
          <cell r="BC503">
            <v>1E-4</v>
          </cell>
          <cell r="BE503">
            <v>1</v>
          </cell>
          <cell r="BI503">
            <v>0.72925927600907559</v>
          </cell>
          <cell r="BJ503">
            <v>0.46865333484304</v>
          </cell>
        </row>
        <row r="504">
          <cell r="A504">
            <v>629</v>
          </cell>
          <cell r="AH504">
            <v>2.95</v>
          </cell>
          <cell r="AJ504">
            <v>7894.1833333333298</v>
          </cell>
          <cell r="AL504">
            <v>0</v>
          </cell>
          <cell r="AO504">
            <v>0.2543708073705791</v>
          </cell>
          <cell r="AQ504">
            <v>0.22780253877084622</v>
          </cell>
          <cell r="AS504">
            <v>0.20930023595248132</v>
          </cell>
          <cell r="AU504">
            <v>0.19894400000000001</v>
          </cell>
          <cell r="AW504">
            <v>0.20261199999999996</v>
          </cell>
          <cell r="AY504">
            <v>0.20258599999999999</v>
          </cell>
          <cell r="AZ504">
            <v>0.5868848000000001</v>
          </cell>
          <cell r="BA504">
            <v>2.95</v>
          </cell>
          <cell r="BC504">
            <v>4.2256006897154898E-2</v>
          </cell>
          <cell r="BE504">
            <v>0.99445013661202197</v>
          </cell>
          <cell r="BI504">
            <v>0.55896589470625646</v>
          </cell>
          <cell r="BJ504">
            <v>0.35921549335815456</v>
          </cell>
        </row>
        <row r="505">
          <cell r="A505">
            <v>1824</v>
          </cell>
          <cell r="AH505">
            <v>2.25</v>
          </cell>
          <cell r="AJ505">
            <v>0</v>
          </cell>
          <cell r="AL505">
            <v>7879.0985000000001</v>
          </cell>
          <cell r="AO505">
            <v>0</v>
          </cell>
          <cell r="AQ505">
            <v>0</v>
          </cell>
          <cell r="AS505">
            <v>0.2022701777578432</v>
          </cell>
          <cell r="AU505">
            <v>0.21436306666666669</v>
          </cell>
          <cell r="AW505">
            <v>0.26314890333333335</v>
          </cell>
          <cell r="AY505">
            <v>0.27149000666666667</v>
          </cell>
          <cell r="AZ505">
            <v>0.4566299999549972</v>
          </cell>
          <cell r="BA505">
            <v>2.25</v>
          </cell>
          <cell r="BC505">
            <v>7.3786434486434377E-2</v>
          </cell>
          <cell r="BE505">
            <v>0.9966666666666667</v>
          </cell>
          <cell r="BI505">
            <v>0.42282421442701762</v>
          </cell>
          <cell r="BJ505">
            <v>0.27172500187867937</v>
          </cell>
        </row>
        <row r="506">
          <cell r="A506">
            <v>1841</v>
          </cell>
          <cell r="AH506">
            <v>98.970200000000006</v>
          </cell>
          <cell r="AJ506">
            <v>7503.35</v>
          </cell>
          <cell r="AL506">
            <v>416.65</v>
          </cell>
          <cell r="AO506">
            <v>0</v>
          </cell>
          <cell r="AQ506">
            <v>0</v>
          </cell>
          <cell r="AS506">
            <v>0</v>
          </cell>
          <cell r="AU506" t="str">
            <v>-</v>
          </cell>
          <cell r="AW506" t="str">
            <v>-</v>
          </cell>
          <cell r="AY506">
            <v>0.29335299999999997</v>
          </cell>
          <cell r="AZ506">
            <v>31.219787641840007</v>
          </cell>
          <cell r="BA506">
            <v>98.970136338384094</v>
          </cell>
          <cell r="BC506">
            <v>7.5119999999999996E-3</v>
          </cell>
          <cell r="BE506">
            <v>1</v>
          </cell>
          <cell r="BI506">
            <v>27.663745823299603</v>
          </cell>
          <cell r="BJ506">
            <v>17.777911314738265</v>
          </cell>
        </row>
        <row r="507">
          <cell r="A507">
            <v>609</v>
          </cell>
          <cell r="AH507">
            <v>3</v>
          </cell>
          <cell r="AJ507">
            <v>7926.3166666666702</v>
          </cell>
          <cell r="AL507">
            <v>0</v>
          </cell>
          <cell r="AO507">
            <v>0.22288434403773164</v>
          </cell>
          <cell r="AQ507">
            <v>0.18951204126984103</v>
          </cell>
          <cell r="AS507">
            <v>0.21207058530510584</v>
          </cell>
          <cell r="AU507">
            <v>0.22475999999999999</v>
          </cell>
          <cell r="AW507">
            <v>0.21448300000000001</v>
          </cell>
          <cell r="AY507">
            <v>0.221556</v>
          </cell>
          <cell r="AZ507">
            <v>0.56853612380952312</v>
          </cell>
          <cell r="BA507">
            <v>3</v>
          </cell>
          <cell r="BC507">
            <v>1E-4</v>
          </cell>
          <cell r="BE507">
            <v>1</v>
          </cell>
          <cell r="BI507">
            <v>0.56658623422738541</v>
          </cell>
          <cell r="BJ507">
            <v>0.36411265085302724</v>
          </cell>
        </row>
        <row r="508">
          <cell r="A508">
            <v>1713</v>
          </cell>
          <cell r="AH508">
            <v>2.95</v>
          </cell>
          <cell r="AJ508">
            <v>7945.3166666666693</v>
          </cell>
          <cell r="AL508">
            <v>0</v>
          </cell>
          <cell r="AO508">
            <v>0</v>
          </cell>
          <cell r="AQ508">
            <v>0.2201389191709654</v>
          </cell>
          <cell r="AS508">
            <v>0.22980955831345684</v>
          </cell>
          <cell r="AU508">
            <v>0.208978</v>
          </cell>
          <cell r="AW508">
            <v>0.22836999999999999</v>
          </cell>
          <cell r="AY508">
            <v>0.215637</v>
          </cell>
          <cell r="AZ508">
            <v>0.61648510000000001</v>
          </cell>
          <cell r="BA508">
            <v>2.9499999999999802</v>
          </cell>
          <cell r="BC508">
            <v>1.81041662444477E-2</v>
          </cell>
          <cell r="BE508">
            <v>0.99149400425015199</v>
          </cell>
          <cell r="BI508">
            <v>0.59661490485341317</v>
          </cell>
          <cell r="BJ508">
            <v>0.38341036442728149</v>
          </cell>
        </row>
        <row r="509">
          <cell r="A509">
            <v>1914</v>
          </cell>
          <cell r="AH509">
            <v>8.6</v>
          </cell>
          <cell r="AJ509">
            <v>7944.0954705722843</v>
          </cell>
          <cell r="AL509">
            <v>0</v>
          </cell>
          <cell r="AO509">
            <v>0</v>
          </cell>
          <cell r="AQ509">
            <v>0</v>
          </cell>
          <cell r="AS509">
            <v>0.17293487925364628</v>
          </cell>
          <cell r="AU509">
            <v>0.23472411949320002</v>
          </cell>
          <cell r="AW509">
            <v>0.1605130070905498</v>
          </cell>
          <cell r="AY509">
            <v>0.21561578519121236</v>
          </cell>
          <cell r="AZ509">
            <v>1.487758766219119</v>
          </cell>
          <cell r="BA509">
            <v>8.6</v>
          </cell>
          <cell r="BC509">
            <v>7.152389359540734E-2</v>
          </cell>
          <cell r="BE509">
            <v>0.99965128443566198</v>
          </cell>
          <cell r="BI509">
            <v>1.3813113466564424</v>
          </cell>
          <cell r="BJ509">
            <v>0.8876900032177526</v>
          </cell>
        </row>
        <row r="510">
          <cell r="A510">
            <v>1969</v>
          </cell>
          <cell r="AH510">
            <v>3</v>
          </cell>
          <cell r="AJ510">
            <v>7936.9594145043229</v>
          </cell>
          <cell r="AL510">
            <v>0</v>
          </cell>
          <cell r="AO510">
            <v>0</v>
          </cell>
          <cell r="AQ510">
            <v>0</v>
          </cell>
          <cell r="AS510">
            <v>0</v>
          </cell>
          <cell r="AU510">
            <v>0.20745908183632736</v>
          </cell>
          <cell r="AW510">
            <v>0.19048902195608786</v>
          </cell>
          <cell r="AY510">
            <v>0.20395708582834332</v>
          </cell>
          <cell r="AZ510">
            <v>0.62362200000000001</v>
          </cell>
          <cell r="BA510">
            <v>3</v>
          </cell>
          <cell r="BC510">
            <v>4.3849677488289926E-2</v>
          </cell>
          <cell r="BE510">
            <v>0.99709506306149109</v>
          </cell>
          <cell r="BI510">
            <v>0.595678678178998</v>
          </cell>
          <cell r="BJ510">
            <v>0.38280870495229358</v>
          </cell>
        </row>
        <row r="511">
          <cell r="A511">
            <v>483</v>
          </cell>
          <cell r="AH511">
            <v>3</v>
          </cell>
          <cell r="AJ511">
            <v>0</v>
          </cell>
          <cell r="AL511">
            <v>7953.3999999999987</v>
          </cell>
          <cell r="AO511">
            <v>0.27626538424890323</v>
          </cell>
          <cell r="AQ511">
            <v>0.25540763143042355</v>
          </cell>
          <cell r="AS511">
            <v>0.23593428114595871</v>
          </cell>
          <cell r="AU511">
            <v>0.33860600000000002</v>
          </cell>
          <cell r="AW511">
            <v>0.282254</v>
          </cell>
          <cell r="AY511">
            <v>0.27934500000000001</v>
          </cell>
          <cell r="AZ511">
            <v>0.70780284343787614</v>
          </cell>
          <cell r="BA511">
            <v>1.28024592207945</v>
          </cell>
          <cell r="BC511">
            <v>2.1566191784908998E-3</v>
          </cell>
          <cell r="BE511">
            <v>0.99912150880388595</v>
          </cell>
          <cell r="BI511">
            <v>0.70332726011589575</v>
          </cell>
          <cell r="BJ511">
            <v>0.4519883075648814</v>
          </cell>
        </row>
        <row r="512">
          <cell r="A512">
            <v>582</v>
          </cell>
          <cell r="AH512">
            <v>3</v>
          </cell>
          <cell r="AJ512">
            <v>5657.1833333333298</v>
          </cell>
          <cell r="AL512">
            <v>2299.38333333333</v>
          </cell>
          <cell r="AO512">
            <v>0.24331107559674611</v>
          </cell>
          <cell r="AQ512">
            <v>0.19473810498808716</v>
          </cell>
          <cell r="AS512">
            <v>0.22594467612101554</v>
          </cell>
          <cell r="AU512">
            <v>0.20647499999999999</v>
          </cell>
          <cell r="AW512">
            <v>0.21085000000000001</v>
          </cell>
          <cell r="AY512">
            <v>0.26226699999999997</v>
          </cell>
          <cell r="AZ512">
            <v>0.58421431496426146</v>
          </cell>
          <cell r="BA512">
            <v>2.8193518104542501</v>
          </cell>
          <cell r="BC512">
            <v>1.63989453807173E-3</v>
          </cell>
          <cell r="BE512">
            <v>1</v>
          </cell>
          <cell r="BI512">
            <v>0.57547951489875404</v>
          </cell>
          <cell r="BJ512">
            <v>0.36982785500804466</v>
          </cell>
        </row>
        <row r="513">
          <cell r="A513">
            <v>2036</v>
          </cell>
          <cell r="AH513">
            <v>3.8</v>
          </cell>
          <cell r="AJ513">
            <v>7656.6151898734179</v>
          </cell>
          <cell r="AL513">
            <v>0</v>
          </cell>
          <cell r="AO513">
            <v>0</v>
          </cell>
          <cell r="AQ513">
            <v>0</v>
          </cell>
          <cell r="AS513">
            <v>0</v>
          </cell>
          <cell r="AU513">
            <v>0.13706744303797466</v>
          </cell>
          <cell r="AW513">
            <v>0.16871903797468354</v>
          </cell>
          <cell r="AY513">
            <v>0.1702544303797468</v>
          </cell>
          <cell r="AZ513">
            <v>0.54141639999999991</v>
          </cell>
          <cell r="BA513">
            <v>3.8</v>
          </cell>
          <cell r="BC513">
            <v>4.8078180183306285E-2</v>
          </cell>
          <cell r="BE513">
            <v>0.96174238930775546</v>
          </cell>
          <cell r="BI513">
            <v>0.51420730187177055</v>
          </cell>
          <cell r="BJ513">
            <v>0.33045169907423705</v>
          </cell>
        </row>
        <row r="514">
          <cell r="A514">
            <v>1870</v>
          </cell>
          <cell r="AH514">
            <v>2.2000000000000002</v>
          </cell>
          <cell r="AJ514">
            <v>7950.4446460980025</v>
          </cell>
          <cell r="AL514">
            <v>0</v>
          </cell>
          <cell r="AO514">
            <v>0</v>
          </cell>
          <cell r="AQ514">
            <v>0</v>
          </cell>
          <cell r="AS514">
            <v>0.21876598669662306</v>
          </cell>
          <cell r="AU514">
            <v>0.20828330308529946</v>
          </cell>
          <cell r="AW514">
            <v>0.21557205081669689</v>
          </cell>
          <cell r="AY514">
            <v>0.22600508166969147</v>
          </cell>
          <cell r="AZ514">
            <v>0.45905640000000003</v>
          </cell>
          <cell r="BA514">
            <v>2.2000000000000002</v>
          </cell>
          <cell r="BC514">
            <v>4.7760385195707904E-2</v>
          </cell>
          <cell r="BE514">
            <v>0.99818511796733211</v>
          </cell>
          <cell r="BI514">
            <v>0.43709182639946259</v>
          </cell>
          <cell r="BJ514">
            <v>0.28089398217293843</v>
          </cell>
        </row>
        <row r="515">
          <cell r="A515">
            <v>559</v>
          </cell>
          <cell r="AH515">
            <v>2.96</v>
          </cell>
          <cell r="AJ515">
            <v>7944.0166666666692</v>
          </cell>
          <cell r="AL515">
            <v>28.8333333333333</v>
          </cell>
          <cell r="AO515">
            <v>0.27337691493881272</v>
          </cell>
          <cell r="AQ515">
            <v>0.22163607373713895</v>
          </cell>
          <cell r="AS515">
            <v>0.20125762602264449</v>
          </cell>
          <cell r="AU515">
            <v>0.155997</v>
          </cell>
          <cell r="AW515">
            <v>0.153532</v>
          </cell>
          <cell r="AY515">
            <v>0.20588799999999999</v>
          </cell>
          <cell r="AZ515">
            <v>0.46175111999999996</v>
          </cell>
          <cell r="BA515">
            <v>2.94947615971705</v>
          </cell>
          <cell r="BC515">
            <v>2.391651578189E-2</v>
          </cell>
          <cell r="BE515">
            <v>0.9794190194292649</v>
          </cell>
          <cell r="BI515">
            <v>0.44143163682707687</v>
          </cell>
          <cell r="BJ515">
            <v>0.28368293076282614</v>
          </cell>
        </row>
        <row r="516">
          <cell r="A516">
            <v>2162</v>
          </cell>
          <cell r="AH516">
            <v>7.88</v>
          </cell>
          <cell r="AJ516">
            <v>7498.3624433309469</v>
          </cell>
          <cell r="AL516">
            <v>0</v>
          </cell>
          <cell r="AO516">
            <v>0</v>
          </cell>
          <cell r="AQ516">
            <v>0</v>
          </cell>
          <cell r="AS516">
            <v>0</v>
          </cell>
          <cell r="AU516" t="str">
            <v>-</v>
          </cell>
          <cell r="AW516">
            <v>0.22852376043903602</v>
          </cell>
          <cell r="AY516">
            <v>0.22897219279408257</v>
          </cell>
          <cell r="AZ516">
            <v>1.8020827191902828</v>
          </cell>
          <cell r="BA516">
            <v>7.8800000000000097</v>
          </cell>
          <cell r="BC516">
            <v>4.0570582161985072E-2</v>
          </cell>
          <cell r="BE516">
            <v>0.93933382597542903</v>
          </cell>
          <cell r="BI516">
            <v>1.7228903736610965</v>
          </cell>
          <cell r="BJ516">
            <v>1.1072033579113441</v>
          </cell>
        </row>
        <row r="517">
          <cell r="A517">
            <v>1653</v>
          </cell>
          <cell r="AH517">
            <v>2.52</v>
          </cell>
          <cell r="AJ517">
            <v>6707.6240000000034</v>
          </cell>
          <cell r="AL517">
            <v>0</v>
          </cell>
          <cell r="AO517">
            <v>0.23835473061779522</v>
          </cell>
          <cell r="AQ517">
            <v>0.22288888135384624</v>
          </cell>
          <cell r="AS517">
            <v>0.21578123644250505</v>
          </cell>
          <cell r="AU517">
            <v>0.18493607999999997</v>
          </cell>
          <cell r="AW517">
            <v>0.20422164000000001</v>
          </cell>
          <cell r="AY517">
            <v>0.20683404000000002</v>
          </cell>
          <cell r="AZ517">
            <v>0.55480823999999995</v>
          </cell>
          <cell r="BA517">
            <v>2.5200000000000098</v>
          </cell>
          <cell r="BC517">
            <v>1.3188410523520429E-3</v>
          </cell>
          <cell r="BE517">
            <v>0.83612386156648444</v>
          </cell>
          <cell r="BI517">
            <v>0.54993695509484963</v>
          </cell>
          <cell r="BJ517">
            <v>0.35341310894127181</v>
          </cell>
        </row>
        <row r="518">
          <cell r="A518">
            <v>2145</v>
          </cell>
          <cell r="AH518">
            <v>6</v>
          </cell>
          <cell r="AJ518">
            <v>7912.425249169436</v>
          </cell>
          <cell r="AL518">
            <v>58.803986710963457</v>
          </cell>
          <cell r="AO518">
            <v>0</v>
          </cell>
          <cell r="AQ518">
            <v>0</v>
          </cell>
          <cell r="AS518">
            <v>0</v>
          </cell>
          <cell r="AU518" t="str">
            <v>-</v>
          </cell>
          <cell r="AW518">
            <v>0.23135282392026579</v>
          </cell>
          <cell r="AY518">
            <v>0.23872425249169441</v>
          </cell>
          <cell r="AZ518">
            <v>1.3721442024291495</v>
          </cell>
          <cell r="BA518">
            <v>5.99105795760501</v>
          </cell>
          <cell r="BC518">
            <v>1.3842329040185683E-2</v>
          </cell>
          <cell r="BE518">
            <v>0.99525942668336909</v>
          </cell>
          <cell r="BI518">
            <v>1.3511617188512219</v>
          </cell>
          <cell r="BJ518">
            <v>0.86831455736464136</v>
          </cell>
        </row>
        <row r="519">
          <cell r="A519">
            <v>496</v>
          </cell>
          <cell r="AH519">
            <v>3</v>
          </cell>
          <cell r="AJ519">
            <v>8013.8333333333312</v>
          </cell>
          <cell r="AL519">
            <v>0</v>
          </cell>
          <cell r="AO519">
            <v>0.29841180034570813</v>
          </cell>
          <cell r="AQ519">
            <v>0.26648841172257359</v>
          </cell>
          <cell r="AS519">
            <v>0.25973662029585348</v>
          </cell>
          <cell r="AU519">
            <v>0.26750400000000002</v>
          </cell>
          <cell r="AW519">
            <v>0.252413</v>
          </cell>
          <cell r="AY519">
            <v>0.265457</v>
          </cell>
          <cell r="AZ519">
            <v>0.77920986088756039</v>
          </cell>
          <cell r="BA519">
            <v>3</v>
          </cell>
          <cell r="BC519">
            <v>4.5711275267054798E-2</v>
          </cell>
          <cell r="BE519">
            <v>1</v>
          </cell>
          <cell r="BI519">
            <v>0.74101092303570104</v>
          </cell>
          <cell r="BJ519">
            <v>0.4762054479941627</v>
          </cell>
        </row>
        <row r="520">
          <cell r="A520">
            <v>2251</v>
          </cell>
          <cell r="AH520">
            <v>9</v>
          </cell>
          <cell r="AJ520">
            <v>8016.3928967813536</v>
          </cell>
          <cell r="AL520">
            <v>0</v>
          </cell>
          <cell r="AO520">
            <v>0</v>
          </cell>
          <cell r="AQ520">
            <v>0</v>
          </cell>
          <cell r="AS520">
            <v>0</v>
          </cell>
          <cell r="AU520" t="str">
            <v>-</v>
          </cell>
          <cell r="AW520">
            <v>0.22013640399556048</v>
          </cell>
          <cell r="AY520">
            <v>0.26879034406215319</v>
          </cell>
          <cell r="AZ520">
            <v>1.936782</v>
          </cell>
          <cell r="BA520">
            <v>9</v>
          </cell>
          <cell r="BC520">
            <v>3.6718258072738631E-2</v>
          </cell>
          <cell r="BE520">
            <v>0.99889012208657046</v>
          </cell>
          <cell r="BI520">
            <v>1.8655877217363583</v>
          </cell>
          <cell r="BJ520">
            <v>1.1989068031039936</v>
          </cell>
        </row>
        <row r="521">
          <cell r="A521">
            <v>2242</v>
          </cell>
          <cell r="AH521">
            <v>9</v>
          </cell>
          <cell r="AJ521">
            <v>8015.7404326123133</v>
          </cell>
          <cell r="AL521">
            <v>0</v>
          </cell>
          <cell r="AO521">
            <v>0</v>
          </cell>
          <cell r="AQ521">
            <v>0</v>
          </cell>
          <cell r="AS521">
            <v>0</v>
          </cell>
          <cell r="AU521" t="str">
            <v>-</v>
          </cell>
          <cell r="AW521" t="str">
            <v>-</v>
          </cell>
          <cell r="AY521">
            <v>0.22167154742096504</v>
          </cell>
          <cell r="AZ521">
            <v>2.0582163036437242</v>
          </cell>
          <cell r="BA521">
            <v>8.9999999999999893</v>
          </cell>
          <cell r="BC521">
            <v>1.919900166389351E-2</v>
          </cell>
          <cell r="BE521">
            <v>0.99833610648918458</v>
          </cell>
          <cell r="BI521">
            <v>1.9193576272571247</v>
          </cell>
          <cell r="BJ521">
            <v>1.2334616539855734</v>
          </cell>
        </row>
        <row r="522">
          <cell r="A522">
            <v>2151</v>
          </cell>
          <cell r="AH522">
            <v>3</v>
          </cell>
          <cell r="AJ522">
            <v>7664.0634920634957</v>
          </cell>
          <cell r="AL522">
            <v>0</v>
          </cell>
          <cell r="AO522">
            <v>0</v>
          </cell>
          <cell r="AQ522">
            <v>0</v>
          </cell>
          <cell r="AS522">
            <v>0</v>
          </cell>
          <cell r="AU522" t="str">
            <v>-</v>
          </cell>
          <cell r="AW522">
            <v>0.18892285714285714</v>
          </cell>
          <cell r="AY522">
            <v>0.19165238095238094</v>
          </cell>
          <cell r="AZ522">
            <v>0.85575812727272726</v>
          </cell>
          <cell r="BA522">
            <v>3</v>
          </cell>
          <cell r="BC522">
            <v>4.3851759383352E-2</v>
          </cell>
          <cell r="BE522">
            <v>0.95225445976812095</v>
          </cell>
          <cell r="BI522">
            <v>0.81624687674982488</v>
          </cell>
          <cell r="BJ522">
            <v>0.52455530348202339</v>
          </cell>
        </row>
        <row r="523">
          <cell r="A523">
            <v>573</v>
          </cell>
          <cell r="AH523">
            <v>8.64</v>
          </cell>
          <cell r="AJ523">
            <v>8067.5833333333312</v>
          </cell>
          <cell r="AL523">
            <v>0</v>
          </cell>
          <cell r="AO523">
            <v>0.27102284065695792</v>
          </cell>
          <cell r="AQ523">
            <v>0.2649252580001345</v>
          </cell>
          <cell r="AS523">
            <v>0.24755153836608948</v>
          </cell>
          <cell r="AU523">
            <v>0.22539000000000001</v>
          </cell>
          <cell r="AW523">
            <v>0.25371199999999999</v>
          </cell>
          <cell r="AY523">
            <v>0.17789099999999999</v>
          </cell>
          <cell r="AZ523">
            <v>1.9473696000000003</v>
          </cell>
          <cell r="BA523">
            <v>8.6399999999999899</v>
          </cell>
          <cell r="BC523">
            <v>2.5587341342829899E-2</v>
          </cell>
          <cell r="BE523">
            <v>0.98643935944140893</v>
          </cell>
          <cell r="BI523">
            <v>1.8401948438863702</v>
          </cell>
          <cell r="BJ523">
            <v>1.1825882490901385</v>
          </cell>
        </row>
        <row r="524">
          <cell r="A524">
            <v>1708</v>
          </cell>
          <cell r="AH524">
            <v>9</v>
          </cell>
          <cell r="AJ524">
            <v>8046.76079734219</v>
          </cell>
          <cell r="AL524">
            <v>1.9933554817275749</v>
          </cell>
          <cell r="AO524">
            <v>0</v>
          </cell>
          <cell r="AQ524">
            <v>0.25399745860709599</v>
          </cell>
          <cell r="AS524">
            <v>0.23747899830334693</v>
          </cell>
          <cell r="AU524">
            <v>0.21280963455149501</v>
          </cell>
          <cell r="AW524">
            <v>0.22673222591362127</v>
          </cell>
          <cell r="AY524">
            <v>0.19951495016611298</v>
          </cell>
          <cell r="AZ524">
            <v>1.9216709999999999</v>
          </cell>
          <cell r="BA524">
            <v>8.9996285098083799</v>
          </cell>
          <cell r="BC524">
            <v>5.1056087733429775E-2</v>
          </cell>
          <cell r="BE524">
            <v>0.98821702400619671</v>
          </cell>
          <cell r="BI524">
            <v>1.8017278475084886</v>
          </cell>
          <cell r="BJ524">
            <v>1.1578677049339543</v>
          </cell>
        </row>
        <row r="525">
          <cell r="A525">
            <v>1737</v>
          </cell>
          <cell r="AH525">
            <v>3</v>
          </cell>
          <cell r="AJ525">
            <v>8076.2</v>
          </cell>
          <cell r="AL525">
            <v>0</v>
          </cell>
          <cell r="AO525">
            <v>0</v>
          </cell>
          <cell r="AQ525">
            <v>0.22981460421273078</v>
          </cell>
          <cell r="AS525">
            <v>0.21565342925859646</v>
          </cell>
          <cell r="AU525">
            <v>0.19076799999999997</v>
          </cell>
          <cell r="AW525">
            <v>0.234544</v>
          </cell>
          <cell r="AY525">
            <v>0.19764999999999999</v>
          </cell>
          <cell r="AZ525">
            <v>0.57230399999999992</v>
          </cell>
          <cell r="BA525">
            <v>3</v>
          </cell>
          <cell r="BC525">
            <v>1.4019349132211598E-2</v>
          </cell>
          <cell r="BE525">
            <v>0.99606671220400711</v>
          </cell>
          <cell r="BI525">
            <v>0.55926962155215743</v>
          </cell>
          <cell r="BJ525">
            <v>0.35941068127539544</v>
          </cell>
        </row>
        <row r="526">
          <cell r="A526">
            <v>367</v>
          </cell>
          <cell r="AH526">
            <v>3</v>
          </cell>
          <cell r="AJ526">
            <v>8077.75</v>
          </cell>
          <cell r="AL526">
            <v>0</v>
          </cell>
          <cell r="AO526">
            <v>0.1746900237872806</v>
          </cell>
          <cell r="AQ526">
            <v>0.1684210844087326</v>
          </cell>
          <cell r="AS526">
            <v>9.9838732319741899E-2</v>
          </cell>
          <cell r="AU526">
            <v>0.18684700000000001</v>
          </cell>
          <cell r="AW526">
            <v>0.21186199999999999</v>
          </cell>
          <cell r="AY526">
            <v>0.20858199999999996</v>
          </cell>
          <cell r="AZ526">
            <v>0.29951619695922571</v>
          </cell>
          <cell r="BA526">
            <v>3</v>
          </cell>
          <cell r="BC526">
            <v>0.119771825248617</v>
          </cell>
          <cell r="BE526">
            <v>1</v>
          </cell>
          <cell r="BI526">
            <v>0.26100616940431604</v>
          </cell>
          <cell r="BJ526">
            <v>0.1677337755309099</v>
          </cell>
        </row>
        <row r="527">
          <cell r="A527">
            <v>590</v>
          </cell>
          <cell r="AH527">
            <v>9</v>
          </cell>
          <cell r="AJ527">
            <v>8088.6333333333296</v>
          </cell>
          <cell r="AL527">
            <v>0</v>
          </cell>
          <cell r="AO527">
            <v>0.37694511073449677</v>
          </cell>
          <cell r="AQ527">
            <v>0.34086746526331863</v>
          </cell>
          <cell r="AS527">
            <v>0.30642255732105167</v>
          </cell>
          <cell r="AU527">
            <v>0.33429900000000001</v>
          </cell>
          <cell r="AW527">
            <v>0.34186899999999998</v>
          </cell>
          <cell r="AY527">
            <v>0.34426200000000001</v>
          </cell>
          <cell r="AZ527">
            <v>2.7578030158894649</v>
          </cell>
          <cell r="BA527">
            <v>9</v>
          </cell>
          <cell r="BC527">
            <v>2.9091603402804405E-2</v>
          </cell>
          <cell r="BE527">
            <v>0.96526070127504504</v>
          </cell>
          <cell r="BI527">
            <v>2.582259386396851</v>
          </cell>
          <cell r="BJ527">
            <v>1.6594707982152097</v>
          </cell>
        </row>
        <row r="528">
          <cell r="A528">
            <v>1930</v>
          </cell>
          <cell r="AH528">
            <v>6</v>
          </cell>
          <cell r="AJ528">
            <v>5966.339434276204</v>
          </cell>
          <cell r="AL528">
            <v>2118.1031613976675</v>
          </cell>
          <cell r="AO528">
            <v>0</v>
          </cell>
          <cell r="AQ528">
            <v>0</v>
          </cell>
          <cell r="AS528">
            <v>0</v>
          </cell>
          <cell r="AU528" t="str">
            <v>-</v>
          </cell>
          <cell r="AW528">
            <v>0.26162595673876876</v>
          </cell>
          <cell r="AY528">
            <v>0.28388386023294515</v>
          </cell>
          <cell r="AZ528">
            <v>1.3721442024291495</v>
          </cell>
          <cell r="BA528">
            <v>5.7455746206328797</v>
          </cell>
          <cell r="BC528">
            <v>1.2572293212848884E-2</v>
          </cell>
          <cell r="BE528">
            <v>0.99833610648918469</v>
          </cell>
          <cell r="BI528">
            <v>1.3548644515204964</v>
          </cell>
          <cell r="BJ528">
            <v>0.87069409242243889</v>
          </cell>
        </row>
        <row r="529">
          <cell r="A529">
            <v>2014</v>
          </cell>
          <cell r="AH529">
            <v>2.2799999999999998</v>
          </cell>
          <cell r="AJ529">
            <v>3689.1539999999995</v>
          </cell>
          <cell r="AL529">
            <v>6.3839999999999995</v>
          </cell>
          <cell r="AO529">
            <v>0</v>
          </cell>
          <cell r="AQ529">
            <v>0</v>
          </cell>
          <cell r="AS529">
            <v>0</v>
          </cell>
          <cell r="AU529">
            <v>0.11676974399999999</v>
          </cell>
          <cell r="AW529">
            <v>0.15126568799999998</v>
          </cell>
          <cell r="AY529">
            <v>0.11589103199999999</v>
          </cell>
          <cell r="AZ529">
            <v>0.54652759447213273</v>
          </cell>
          <cell r="BA529">
            <v>2.28000000000001</v>
          </cell>
          <cell r="BC529">
            <v>1.5511753802205704E-2</v>
          </cell>
          <cell r="BE529">
            <v>0.45525332422586501</v>
          </cell>
          <cell r="BI529">
            <v>0.52707189538397803</v>
          </cell>
          <cell r="BJ529">
            <v>0.33871903944169945</v>
          </cell>
        </row>
        <row r="530">
          <cell r="A530">
            <v>513</v>
          </cell>
          <cell r="AH530">
            <v>2.96</v>
          </cell>
          <cell r="AJ530">
            <v>8110.9166666666697</v>
          </cell>
          <cell r="AL530">
            <v>0</v>
          </cell>
          <cell r="AO530">
            <v>0.1840462162788418</v>
          </cell>
          <cell r="AQ530">
            <v>0.15930982552001621</v>
          </cell>
          <cell r="AS530">
            <v>0.1524104092171171</v>
          </cell>
          <cell r="AU530">
            <v>0.16611999999999999</v>
          </cell>
          <cell r="AW530">
            <v>0.17161400000000002</v>
          </cell>
          <cell r="AY530">
            <v>0.166326</v>
          </cell>
          <cell r="AZ530">
            <v>0.45113481128266658</v>
          </cell>
          <cell r="BA530">
            <v>2.9600000000000102</v>
          </cell>
          <cell r="BC530">
            <v>1.15235053147461E-4</v>
          </cell>
          <cell r="BE530">
            <v>0.99958257437765607</v>
          </cell>
          <cell r="BI530">
            <v>0.45089453120986595</v>
          </cell>
          <cell r="BJ530">
            <v>0.28976419315558094</v>
          </cell>
        </row>
        <row r="531">
          <cell r="A531">
            <v>1833</v>
          </cell>
          <cell r="AH531">
            <v>2.7389999999999999</v>
          </cell>
          <cell r="AJ531">
            <v>8079.3859999999977</v>
          </cell>
          <cell r="AL531">
            <v>0</v>
          </cell>
          <cell r="AO531">
            <v>0</v>
          </cell>
          <cell r="AQ531">
            <v>0</v>
          </cell>
          <cell r="AS531">
            <v>0.22444219945183067</v>
          </cell>
          <cell r="AU531">
            <v>0.21690888</v>
          </cell>
          <cell r="AW531">
            <v>0.209582304</v>
          </cell>
          <cell r="AY531">
            <v>0.22876924799999998</v>
          </cell>
          <cell r="AZ531">
            <v>0.59649942</v>
          </cell>
          <cell r="BA531">
            <v>2.7389999999999999</v>
          </cell>
          <cell r="BC531">
            <v>3.0546188885812162E-2</v>
          </cell>
          <cell r="BE531">
            <v>0.99456564207650222</v>
          </cell>
          <cell r="BI531">
            <v>0.57737277588669178</v>
          </cell>
          <cell r="BJ531">
            <v>0.37104454584066726</v>
          </cell>
        </row>
        <row r="532">
          <cell r="A532">
            <v>1761</v>
          </cell>
          <cell r="AH532">
            <v>9</v>
          </cell>
          <cell r="AJ532">
            <v>7640.8873833851594</v>
          </cell>
          <cell r="AL532">
            <v>468.00866281652628</v>
          </cell>
          <cell r="AO532">
            <v>0</v>
          </cell>
          <cell r="AQ532">
            <v>0</v>
          </cell>
          <cell r="AS532">
            <v>0.24165123226082838</v>
          </cell>
          <cell r="AU532">
            <v>0.23104631274988893</v>
          </cell>
          <cell r="AW532">
            <v>0.20656719235895157</v>
          </cell>
          <cell r="AY532">
            <v>0.21629986672589963</v>
          </cell>
          <cell r="AZ532">
            <v>2.0803409999999998</v>
          </cell>
          <cell r="BA532">
            <v>8.4817151720595696</v>
          </cell>
          <cell r="BC532">
            <v>2.3378850349653799E-2</v>
          </cell>
          <cell r="BE532">
            <v>0.99955575299866728</v>
          </cell>
          <cell r="BI532">
            <v>2.0316834030932336</v>
          </cell>
          <cell r="BJ532">
            <v>1.3056470222986245</v>
          </cell>
        </row>
        <row r="533">
          <cell r="A533">
            <v>354</v>
          </cell>
          <cell r="AH533">
            <v>2.9279999999999999</v>
          </cell>
          <cell r="AJ533">
            <v>6943.55</v>
          </cell>
          <cell r="AL533">
            <v>1193</v>
          </cell>
          <cell r="AO533">
            <v>0.21101501558961983</v>
          </cell>
          <cell r="AQ533">
            <v>0.19004150502870423</v>
          </cell>
          <cell r="AS533">
            <v>0.16006144958871929</v>
          </cell>
          <cell r="AU533">
            <v>0.12475799999999999</v>
          </cell>
          <cell r="AW533">
            <v>9.3364000000000003E-2</v>
          </cell>
          <cell r="AY533">
            <v>5.4355000000000001E-2</v>
          </cell>
          <cell r="AZ533">
            <v>0.36529142399999998</v>
          </cell>
          <cell r="BA533">
            <v>2.5608008799798299</v>
          </cell>
          <cell r="BC533">
            <v>6.2495562467615503E-3</v>
          </cell>
          <cell r="BE533">
            <v>0.97589746508803898</v>
          </cell>
          <cell r="BI533">
            <v>0.35147631639944943</v>
          </cell>
          <cell r="BJ533">
            <v>0.22587377797975314</v>
          </cell>
        </row>
        <row r="534">
          <cell r="A534">
            <v>2150</v>
          </cell>
          <cell r="AH534">
            <v>2.4</v>
          </cell>
          <cell r="AJ534">
            <v>7668.9568627451017</v>
          </cell>
          <cell r="AL534">
            <v>0</v>
          </cell>
          <cell r="AO534">
            <v>0</v>
          </cell>
          <cell r="AQ534">
            <v>0</v>
          </cell>
          <cell r="AS534">
            <v>0</v>
          </cell>
          <cell r="AU534" t="str">
            <v>-</v>
          </cell>
          <cell r="AW534" t="str">
            <v>-</v>
          </cell>
          <cell r="AY534">
            <v>0.26979294117647057</v>
          </cell>
          <cell r="AZ534">
            <v>0.68460650181818183</v>
          </cell>
          <cell r="BA534">
            <v>2.3999999999999901</v>
          </cell>
          <cell r="BC534">
            <v>1.8099764705882357E-2</v>
          </cell>
          <cell r="BE534">
            <v>0.94104432301153618</v>
          </cell>
          <cell r="BI534">
            <v>0.66584371867244974</v>
          </cell>
          <cell r="BJ534">
            <v>0.42789977379218297</v>
          </cell>
        </row>
        <row r="535">
          <cell r="A535">
            <v>1788</v>
          </cell>
          <cell r="AH535">
            <v>3</v>
          </cell>
          <cell r="AJ535">
            <v>8049.2262100757325</v>
          </cell>
          <cell r="AL535">
            <v>0</v>
          </cell>
          <cell r="AO535">
            <v>0</v>
          </cell>
          <cell r="AQ535">
            <v>0.19945565720525157</v>
          </cell>
          <cell r="AS535">
            <v>0.2336083311692379</v>
          </cell>
          <cell r="AU535">
            <v>0.19912216002634178</v>
          </cell>
          <cell r="AW535">
            <v>0.21765459334869938</v>
          </cell>
          <cell r="AY535">
            <v>0.21493612117220942</v>
          </cell>
          <cell r="AZ535">
            <v>0.60473399999999999</v>
          </cell>
          <cell r="BA535">
            <v>3</v>
          </cell>
          <cell r="BC535">
            <v>9.8787967497807033E-3</v>
          </cell>
          <cell r="BE535">
            <v>0.95272115973425453</v>
          </cell>
          <cell r="BI535">
            <v>0.57741578306606556</v>
          </cell>
          <cell r="BJ535">
            <v>0.37107218410143239</v>
          </cell>
        </row>
        <row r="536">
          <cell r="A536">
            <v>1654</v>
          </cell>
          <cell r="AH536">
            <v>2.9</v>
          </cell>
          <cell r="AJ536">
            <v>8752.8265432098724</v>
          </cell>
          <cell r="AL536">
            <v>0</v>
          </cell>
          <cell r="AO536">
            <v>0.25507833590937107</v>
          </cell>
          <cell r="AQ536">
            <v>0.22319752884939895</v>
          </cell>
          <cell r="AS536">
            <v>0.23158538368856585</v>
          </cell>
          <cell r="AU536">
            <v>0.21968681481481478</v>
          </cell>
          <cell r="AW536">
            <v>0.20896003703703703</v>
          </cell>
          <cell r="AY536">
            <v>0.21795970370370368</v>
          </cell>
          <cell r="AZ536">
            <v>0.59315439999999997</v>
          </cell>
          <cell r="BA536">
            <v>2.8999999999999901</v>
          </cell>
          <cell r="BC536">
            <v>2.6427288175382757E-2</v>
          </cell>
          <cell r="BE536">
            <v>1.0733709859677523</v>
          </cell>
          <cell r="BI536">
            <v>0.57738378772489429</v>
          </cell>
          <cell r="BJ536">
            <v>0.3710516225208908</v>
          </cell>
        </row>
        <row r="537">
          <cell r="A537">
            <v>1910</v>
          </cell>
          <cell r="AH537">
            <v>9</v>
          </cell>
          <cell r="AJ537">
            <v>8137.9239636444281</v>
          </cell>
          <cell r="AL537">
            <v>0</v>
          </cell>
          <cell r="AO537">
            <v>0</v>
          </cell>
          <cell r="AQ537">
            <v>0</v>
          </cell>
          <cell r="AS537">
            <v>0.11393021407065738</v>
          </cell>
          <cell r="AU537">
            <v>0.25021336732431831</v>
          </cell>
          <cell r="AW537">
            <v>0.2578147860784748</v>
          </cell>
          <cell r="AY537">
            <v>0.25905176235867877</v>
          </cell>
          <cell r="AZ537">
            <v>1.027878391345471</v>
          </cell>
          <cell r="BA537">
            <v>9</v>
          </cell>
          <cell r="BC537">
            <v>1.9164598562955677E-2</v>
          </cell>
          <cell r="BE537">
            <v>0.9514916785077886</v>
          </cell>
          <cell r="BI537">
            <v>0.96157338261581204</v>
          </cell>
          <cell r="BJ537">
            <v>0.61794835840195006</v>
          </cell>
        </row>
        <row r="538">
          <cell r="A538">
            <v>1669</v>
          </cell>
          <cell r="AH538">
            <v>9</v>
          </cell>
          <cell r="AJ538">
            <v>8160.1499999999987</v>
          </cell>
          <cell r="AL538">
            <v>0</v>
          </cell>
          <cell r="AO538">
            <v>0</v>
          </cell>
          <cell r="AQ538">
            <v>0.2066649421039097</v>
          </cell>
          <cell r="AS538">
            <v>0.19323494020639709</v>
          </cell>
          <cell r="AU538">
            <v>0.17866599999999999</v>
          </cell>
          <cell r="AW538">
            <v>0.18106</v>
          </cell>
          <cell r="AY538">
            <v>0.19000400000000001</v>
          </cell>
          <cell r="AZ538">
            <v>1.6079939999999999</v>
          </cell>
          <cell r="BA538">
            <v>9</v>
          </cell>
          <cell r="BC538">
            <v>6.4683618315272196E-2</v>
          </cell>
          <cell r="BE538">
            <v>0.99880464480874287</v>
          </cell>
          <cell r="BI538">
            <v>1.5005162409913557</v>
          </cell>
          <cell r="BJ538">
            <v>0.96429618855885502</v>
          </cell>
        </row>
        <row r="539">
          <cell r="A539">
            <v>1710</v>
          </cell>
          <cell r="AH539">
            <v>3</v>
          </cell>
          <cell r="AJ539">
            <v>8162.9333333333298</v>
          </cell>
          <cell r="AL539">
            <v>0</v>
          </cell>
          <cell r="AO539">
            <v>0</v>
          </cell>
          <cell r="AQ539">
            <v>0.22511461328268603</v>
          </cell>
          <cell r="AS539">
            <v>0.22367875085221148</v>
          </cell>
          <cell r="AU539">
            <v>0.21536999999999998</v>
          </cell>
          <cell r="AW539">
            <v>0.225274</v>
          </cell>
          <cell r="AY539">
            <v>0.19952700000000001</v>
          </cell>
          <cell r="AZ539">
            <v>0.64610999999999996</v>
          </cell>
          <cell r="BA539">
            <v>3</v>
          </cell>
          <cell r="BC539">
            <v>1.2977804275506202E-2</v>
          </cell>
          <cell r="BE539">
            <v>0.99963190649666112</v>
          </cell>
          <cell r="BI539">
            <v>0.63111526679811136</v>
          </cell>
          <cell r="BJ539">
            <v>0.40558177891673325</v>
          </cell>
        </row>
        <row r="540">
          <cell r="A540">
            <v>2195</v>
          </cell>
          <cell r="AH540">
            <v>9</v>
          </cell>
          <cell r="AJ540">
            <v>8162.6249167221886</v>
          </cell>
          <cell r="AL540">
            <v>0.76615589606928758</v>
          </cell>
          <cell r="AO540">
            <v>0</v>
          </cell>
          <cell r="AQ540">
            <v>0</v>
          </cell>
          <cell r="AS540">
            <v>0</v>
          </cell>
          <cell r="AU540" t="str">
            <v>-</v>
          </cell>
          <cell r="AW540">
            <v>0.23633644237175219</v>
          </cell>
          <cell r="AY540">
            <v>0.24408227848101263</v>
          </cell>
          <cell r="AZ540">
            <v>2.0582163036437242</v>
          </cell>
          <cell r="BA540">
            <v>8.9995788872339997</v>
          </cell>
          <cell r="BC540">
            <v>5.2663154340814151E-2</v>
          </cell>
          <cell r="BE540">
            <v>0.99546568225918619</v>
          </cell>
          <cell r="BI540">
            <v>1.8997524566588988</v>
          </cell>
          <cell r="BJ540">
            <v>1.2208625292527246</v>
          </cell>
        </row>
        <row r="541">
          <cell r="A541">
            <v>1838</v>
          </cell>
          <cell r="AH541">
            <v>6.87</v>
          </cell>
          <cell r="AJ541">
            <v>8148.2477218643025</v>
          </cell>
          <cell r="AL541">
            <v>0</v>
          </cell>
          <cell r="AO541">
            <v>0</v>
          </cell>
          <cell r="AQ541">
            <v>0</v>
          </cell>
          <cell r="AS541">
            <v>0.2099179032541364</v>
          </cell>
          <cell r="AU541">
            <v>0.22697636252829531</v>
          </cell>
          <cell r="AW541">
            <v>0.23524037959254743</v>
          </cell>
          <cell r="AY541">
            <v>0.22477229235591156</v>
          </cell>
          <cell r="AZ541">
            <v>1.4466702220662064</v>
          </cell>
          <cell r="BA541">
            <v>6.8699999999999903</v>
          </cell>
          <cell r="BC541">
            <v>2.8649885709196476E-2</v>
          </cell>
          <cell r="BE541">
            <v>0.98953830213936989</v>
          </cell>
          <cell r="BI541">
            <v>1.3947648561903607</v>
          </cell>
          <cell r="BJ541">
            <v>0.89633580631664256</v>
          </cell>
        </row>
        <row r="542">
          <cell r="A542">
            <v>2063</v>
          </cell>
          <cell r="AH542">
            <v>3.62</v>
          </cell>
          <cell r="AJ542">
            <v>3285.8229744728078</v>
          </cell>
          <cell r="AL542">
            <v>0</v>
          </cell>
          <cell r="AO542">
            <v>0</v>
          </cell>
          <cell r="AQ542">
            <v>0</v>
          </cell>
          <cell r="AS542">
            <v>0</v>
          </cell>
          <cell r="AU542">
            <v>0.12530141842397338</v>
          </cell>
          <cell r="AW542">
            <v>0.11346912097669257</v>
          </cell>
          <cell r="AY542">
            <v>0.1046513473917869</v>
          </cell>
          <cell r="AZ542">
            <v>1.066562268523394</v>
          </cell>
          <cell r="BA542">
            <v>3.6199999999999899</v>
          </cell>
          <cell r="BC542">
            <v>4.5512557736457236E-3</v>
          </cell>
          <cell r="BE542">
            <v>0.40177580466148727</v>
          </cell>
          <cell r="BI542">
            <v>1.0544804118604216</v>
          </cell>
          <cell r="BJ542">
            <v>0.67765440605639804</v>
          </cell>
        </row>
        <row r="543">
          <cell r="A543">
            <v>2075</v>
          </cell>
          <cell r="AH543">
            <v>7.3</v>
          </cell>
          <cell r="AJ543">
            <v>8066.2865497075991</v>
          </cell>
          <cell r="AL543">
            <v>0</v>
          </cell>
          <cell r="AO543">
            <v>0</v>
          </cell>
          <cell r="AQ543">
            <v>0</v>
          </cell>
          <cell r="AS543">
            <v>0</v>
          </cell>
          <cell r="AU543" t="str">
            <v>-</v>
          </cell>
          <cell r="AW543">
            <v>0.22091908232118759</v>
          </cell>
          <cell r="AY543">
            <v>0.24047244264507422</v>
          </cell>
          <cell r="AZ543">
            <v>1.6694421129554651</v>
          </cell>
          <cell r="BA543">
            <v>7.3000000000000096</v>
          </cell>
          <cell r="BC543">
            <v>2.0869196055721261E-2</v>
          </cell>
          <cell r="BE543">
            <v>0.98510659588816063</v>
          </cell>
          <cell r="BI543">
            <v>1.6339966006880609</v>
          </cell>
          <cell r="BJ543">
            <v>1.0500764011195394</v>
          </cell>
        </row>
        <row r="544">
          <cell r="A544">
            <v>1668</v>
          </cell>
          <cell r="AH544">
            <v>2.8</v>
          </cell>
          <cell r="AJ544">
            <v>8189.5833333333312</v>
          </cell>
          <cell r="AL544">
            <v>0</v>
          </cell>
          <cell r="AO544">
            <v>0.2660932822426339</v>
          </cell>
          <cell r="AQ544">
            <v>0.24180086803311193</v>
          </cell>
          <cell r="AS544">
            <v>0.21074050875156067</v>
          </cell>
          <cell r="AU544">
            <v>0.191659</v>
          </cell>
          <cell r="AW544">
            <v>0.177701</v>
          </cell>
          <cell r="AY544">
            <v>0.162074</v>
          </cell>
          <cell r="AZ544">
            <v>0.53664519999999993</v>
          </cell>
          <cell r="BA544">
            <v>2.8</v>
          </cell>
          <cell r="BC544">
            <v>2.7978480082147601E-2</v>
          </cell>
          <cell r="BE544">
            <v>1</v>
          </cell>
          <cell r="BI544">
            <v>0.52163068296062076</v>
          </cell>
          <cell r="BJ544">
            <v>0.33522228262051634</v>
          </cell>
        </row>
        <row r="545">
          <cell r="A545">
            <v>2019</v>
          </cell>
          <cell r="AH545">
            <v>94.93</v>
          </cell>
          <cell r="AJ545">
            <v>4272.55</v>
          </cell>
          <cell r="AL545">
            <v>3919</v>
          </cell>
          <cell r="AO545">
            <v>0</v>
          </cell>
          <cell r="AQ545">
            <v>0</v>
          </cell>
          <cell r="AS545">
            <v>0</v>
          </cell>
          <cell r="AU545" t="str">
            <v>-</v>
          </cell>
          <cell r="AW545" t="str">
            <v>-</v>
          </cell>
          <cell r="AY545">
            <v>0.22461199999999998</v>
          </cell>
          <cell r="AZ545">
            <v>21.709608189433194</v>
          </cell>
          <cell r="BA545">
            <v>93.170606763473799</v>
          </cell>
          <cell r="BC545">
            <v>7.5119999999999996E-3</v>
          </cell>
          <cell r="BE545">
            <v>0.94695848512446901</v>
          </cell>
          <cell r="BI545">
            <v>19.601169440041851</v>
          </cell>
          <cell r="BJ545">
            <v>12.596553416736759</v>
          </cell>
        </row>
        <row r="546">
          <cell r="A546">
            <v>1957</v>
          </cell>
          <cell r="AH546">
            <v>3</v>
          </cell>
          <cell r="AJ546">
            <v>8062.950819672129</v>
          </cell>
          <cell r="AL546">
            <v>0</v>
          </cell>
          <cell r="AO546">
            <v>0</v>
          </cell>
          <cell r="AQ546">
            <v>0</v>
          </cell>
          <cell r="AS546">
            <v>0</v>
          </cell>
          <cell r="AU546">
            <v>0.24305213114754098</v>
          </cell>
          <cell r="AW546">
            <v>0.24382819672131148</v>
          </cell>
          <cell r="AY546">
            <v>0.25050295081967217</v>
          </cell>
          <cell r="AZ546">
            <v>0.71911525588438518</v>
          </cell>
          <cell r="BA546">
            <v>3</v>
          </cell>
          <cell r="BC546">
            <v>9.9384834946811811E-3</v>
          </cell>
          <cell r="BE546">
            <v>0.98255397294634028</v>
          </cell>
          <cell r="BI546">
            <v>0.71108745609597912</v>
          </cell>
          <cell r="BJ546">
            <v>0.45697534282757224</v>
          </cell>
        </row>
        <row r="547">
          <cell r="A547">
            <v>1675</v>
          </cell>
          <cell r="AH547">
            <v>3</v>
          </cell>
          <cell r="AJ547">
            <v>8200.2999999999993</v>
          </cell>
          <cell r="AL547">
            <v>0.266666666666667</v>
          </cell>
          <cell r="AO547">
            <v>0.20106152783839659</v>
          </cell>
          <cell r="AQ547">
            <v>0.21169069615309477</v>
          </cell>
          <cell r="AS547">
            <v>0.21029379999999984</v>
          </cell>
          <cell r="AU547">
            <v>0.195661</v>
          </cell>
          <cell r="AW547">
            <v>0.20779300000000001</v>
          </cell>
          <cell r="AY547">
            <v>0.21205599999999999</v>
          </cell>
          <cell r="AZ547">
            <v>0.58698300000000003</v>
          </cell>
          <cell r="BA547">
            <v>2.9999024457659398</v>
          </cell>
          <cell r="BC547">
            <v>4.3855738250644996E-3</v>
          </cell>
          <cell r="BE547">
            <v>0.99963190649666112</v>
          </cell>
          <cell r="BI547">
            <v>0.57835168940137238</v>
          </cell>
          <cell r="BJ547">
            <v>0.37167363771274964</v>
          </cell>
        </row>
        <row r="548">
          <cell r="A548">
            <v>1698</v>
          </cell>
          <cell r="AH548">
            <v>9</v>
          </cell>
          <cell r="AJ548">
            <v>8200.8333333333303</v>
          </cell>
          <cell r="AL548">
            <v>0</v>
          </cell>
          <cell r="AO548">
            <v>0</v>
          </cell>
          <cell r="AQ548">
            <v>0.26032645254176567</v>
          </cell>
          <cell r="AS548">
            <v>0.22521119907834125</v>
          </cell>
          <cell r="AU548">
            <v>0.22503600000000004</v>
          </cell>
          <cell r="AW548">
            <v>0.23055499999999998</v>
          </cell>
          <cell r="AY548">
            <v>0.19627600000000001</v>
          </cell>
          <cell r="AZ548">
            <v>2.0253240000000003</v>
          </cell>
          <cell r="BA548">
            <v>9</v>
          </cell>
          <cell r="BC548">
            <v>6.6471965416361996E-3</v>
          </cell>
          <cell r="BE548">
            <v>0.99861490588949609</v>
          </cell>
          <cell r="BI548">
            <v>1.9837603154436954</v>
          </cell>
          <cell r="BJ548">
            <v>1.274849587721115</v>
          </cell>
        </row>
        <row r="549">
          <cell r="A549">
            <v>442</v>
          </cell>
          <cell r="AH549">
            <v>9</v>
          </cell>
          <cell r="AJ549">
            <v>8195.7833333333292</v>
          </cell>
          <cell r="AL549">
            <v>7.6666666666666696</v>
          </cell>
          <cell r="AO549">
            <v>0.25022570692843205</v>
          </cell>
          <cell r="AQ549">
            <v>0.2297609903766126</v>
          </cell>
          <cell r="AS549">
            <v>0.23056399012000167</v>
          </cell>
          <cell r="AU549">
            <v>0.22473500000000002</v>
          </cell>
          <cell r="AW549">
            <v>0.22375700000000004</v>
          </cell>
          <cell r="AY549">
            <v>0.20663999999999999</v>
          </cell>
          <cell r="AZ549">
            <v>2.0226150000000001</v>
          </cell>
          <cell r="BA549">
            <v>8.9953799925641107</v>
          </cell>
          <cell r="BC549">
            <v>7.3188458410248194E-2</v>
          </cell>
          <cell r="BE549">
            <v>0.99864716150576804</v>
          </cell>
          <cell r="BI549">
            <v>1.847086292672715</v>
          </cell>
          <cell r="BJ549">
            <v>1.1870169900905894</v>
          </cell>
        </row>
        <row r="550">
          <cell r="A550">
            <v>2092</v>
          </cell>
          <cell r="AH550">
            <v>6</v>
          </cell>
          <cell r="AJ550">
            <v>8197.8868552412641</v>
          </cell>
          <cell r="AL550">
            <v>0</v>
          </cell>
          <cell r="AO550">
            <v>0</v>
          </cell>
          <cell r="AQ550">
            <v>0</v>
          </cell>
          <cell r="AS550">
            <v>0</v>
          </cell>
          <cell r="AU550" t="str">
            <v>-</v>
          </cell>
          <cell r="AW550">
            <v>0.18942928452579033</v>
          </cell>
          <cell r="AY550">
            <v>0.23112878535773712</v>
          </cell>
          <cell r="AZ550">
            <v>1.3721442024291495</v>
          </cell>
          <cell r="BA550">
            <v>6</v>
          </cell>
          <cell r="BC550">
            <v>1.6267918341326452E-2</v>
          </cell>
          <cell r="BE550">
            <v>0.99833610648918469</v>
          </cell>
          <cell r="BI550">
            <v>1.3497850693751097</v>
          </cell>
          <cell r="BJ550">
            <v>0.86742986327967797</v>
          </cell>
        </row>
        <row r="551">
          <cell r="A551">
            <v>2041</v>
          </cell>
          <cell r="AH551">
            <v>3</v>
          </cell>
          <cell r="AJ551">
            <v>8207.5820081176407</v>
          </cell>
          <cell r="AL551">
            <v>0</v>
          </cell>
          <cell r="AO551">
            <v>0</v>
          </cell>
          <cell r="AQ551">
            <v>0</v>
          </cell>
          <cell r="AS551">
            <v>0</v>
          </cell>
          <cell r="AU551">
            <v>0.21180351320779831</v>
          </cell>
          <cell r="AW551">
            <v>0.22283318916760927</v>
          </cell>
          <cell r="AY551">
            <v>0.20197651207665182</v>
          </cell>
          <cell r="AZ551">
            <v>0.63663900000000007</v>
          </cell>
          <cell r="BA551">
            <v>3</v>
          </cell>
          <cell r="BC551">
            <v>3.1321244995308466E-2</v>
          </cell>
          <cell r="BE551">
            <v>0.99599865881639194</v>
          </cell>
          <cell r="BI551">
            <v>0.61538009419855733</v>
          </cell>
          <cell r="BJ551">
            <v>0.39546968112694791</v>
          </cell>
        </row>
        <row r="552">
          <cell r="A552">
            <v>1951</v>
          </cell>
          <cell r="AH552">
            <v>9</v>
          </cell>
          <cell r="AJ552">
            <v>8110.5805038335129</v>
          </cell>
          <cell r="AL552">
            <v>0</v>
          </cell>
          <cell r="AO552">
            <v>0</v>
          </cell>
          <cell r="AQ552">
            <v>0</v>
          </cell>
          <cell r="AS552">
            <v>0</v>
          </cell>
          <cell r="AU552">
            <v>0.36338313253012045</v>
          </cell>
          <cell r="AW552">
            <v>0.20382387732749177</v>
          </cell>
          <cell r="AY552">
            <v>0.32079627601314342</v>
          </cell>
          <cell r="AZ552">
            <v>2.9187296786859895</v>
          </cell>
          <cell r="BA552">
            <v>9</v>
          </cell>
          <cell r="BC552">
            <v>4.5505443031763945E-2</v>
          </cell>
          <cell r="BE552">
            <v>0.97536382489720452</v>
          </cell>
          <cell r="BI552">
            <v>2.7546286999055636</v>
          </cell>
          <cell r="BJ552">
            <v>1.7702427229037043</v>
          </cell>
        </row>
        <row r="553">
          <cell r="A553">
            <v>1738</v>
          </cell>
          <cell r="AH553">
            <v>5</v>
          </cell>
          <cell r="AJ553">
            <v>8239.9</v>
          </cell>
          <cell r="AL553">
            <v>0</v>
          </cell>
          <cell r="AO553">
            <v>0</v>
          </cell>
          <cell r="AQ553">
            <v>0.26731137972814561</v>
          </cell>
          <cell r="AS553">
            <v>0.2574591418219942</v>
          </cell>
          <cell r="AU553">
            <v>0.23187199999999999</v>
          </cell>
          <cell r="AW553">
            <v>0.24849800000000002</v>
          </cell>
          <cell r="AY553">
            <v>0.22530299999999998</v>
          </cell>
          <cell r="AZ553">
            <v>1.1593599999999999</v>
          </cell>
          <cell r="BA553">
            <v>5</v>
          </cell>
          <cell r="BC553">
            <v>3.0132830505360995E-2</v>
          </cell>
          <cell r="BE553">
            <v>0.991901942926533</v>
          </cell>
          <cell r="BI553">
            <v>1.1086276249146931</v>
          </cell>
          <cell r="BJ553">
            <v>0.7124517309656051</v>
          </cell>
        </row>
        <row r="554">
          <cell r="A554">
            <v>530</v>
          </cell>
          <cell r="AH554">
            <v>2.96</v>
          </cell>
          <cell r="AJ554">
            <v>8244.1166666666704</v>
          </cell>
          <cell r="AL554">
            <v>0</v>
          </cell>
          <cell r="AO554">
            <v>0.28833673073713306</v>
          </cell>
          <cell r="AQ554">
            <v>0.24736419546697988</v>
          </cell>
          <cell r="AS554">
            <v>0.19883340527192242</v>
          </cell>
          <cell r="AU554">
            <v>0.12304199999999998</v>
          </cell>
          <cell r="AW554">
            <v>0.15794800000000001</v>
          </cell>
          <cell r="AY554">
            <v>0.264872</v>
          </cell>
          <cell r="AZ554">
            <v>0.36420431999999997</v>
          </cell>
          <cell r="BA554">
            <v>2.9600000000000102</v>
          </cell>
          <cell r="BC554">
            <v>1.1078611168060099E-2</v>
          </cell>
          <cell r="BE554">
            <v>0.97636801760777203</v>
          </cell>
          <cell r="BI554">
            <v>0.35116560294888061</v>
          </cell>
          <cell r="BJ554">
            <v>0.22567410017025502</v>
          </cell>
        </row>
        <row r="555">
          <cell r="A555">
            <v>1680</v>
          </cell>
          <cell r="AH555">
            <v>7.8454883879780866</v>
          </cell>
          <cell r="AJ555">
            <v>7763.35</v>
          </cell>
          <cell r="AL555">
            <v>483</v>
          </cell>
          <cell r="AO555">
            <v>0.27665285005061918</v>
          </cell>
          <cell r="AQ555">
            <v>0.27853630363951487</v>
          </cell>
          <cell r="AS555">
            <v>0.27464388206149071</v>
          </cell>
          <cell r="AU555">
            <v>0.25221100000000002</v>
          </cell>
          <cell r="AW555">
            <v>0.21521899999999999</v>
          </cell>
          <cell r="AY555">
            <v>0.233678</v>
          </cell>
          <cell r="AZ555">
            <v>1.9787184718203414</v>
          </cell>
          <cell r="BA555">
            <v>7.8354144560926899</v>
          </cell>
          <cell r="BC555">
            <v>1.11984895335489E-2</v>
          </cell>
          <cell r="BE555">
            <v>0.99953513964784502</v>
          </cell>
          <cell r="BI555">
            <v>1.9483165980649038</v>
          </cell>
          <cell r="BJ555">
            <v>1.2520719325095027</v>
          </cell>
        </row>
        <row r="556">
          <cell r="A556">
            <v>1964</v>
          </cell>
          <cell r="AH556">
            <v>1.9</v>
          </cell>
          <cell r="AJ556">
            <v>6060.0881326352492</v>
          </cell>
          <cell r="AL556">
            <v>2153.3996509598569</v>
          </cell>
          <cell r="AO556">
            <v>0</v>
          </cell>
          <cell r="AQ556">
            <v>0</v>
          </cell>
          <cell r="AS556">
            <v>0</v>
          </cell>
          <cell r="AU556">
            <v>0.22134999999999999</v>
          </cell>
          <cell r="AW556">
            <v>0.29276712041884823</v>
          </cell>
          <cell r="AY556">
            <v>0.26593633507853404</v>
          </cell>
          <cell r="AZ556">
            <v>0.42277849999999995</v>
          </cell>
          <cell r="BA556">
            <v>1.9</v>
          </cell>
          <cell r="BC556">
            <v>8.4802324033565295E-3</v>
          </cell>
          <cell r="BE556">
            <v>0.99308078785162335</v>
          </cell>
          <cell r="BI556">
            <v>0.41846492974315563</v>
          </cell>
          <cell r="BJ556">
            <v>0.26892353829524368</v>
          </cell>
        </row>
        <row r="557">
          <cell r="A557">
            <v>2009</v>
          </cell>
          <cell r="AH557">
            <v>2.9</v>
          </cell>
          <cell r="AJ557">
            <v>7702.4118429807077</v>
          </cell>
          <cell r="AL557">
            <v>541.21756487025937</v>
          </cell>
          <cell r="AO557">
            <v>0</v>
          </cell>
          <cell r="AQ557">
            <v>0</v>
          </cell>
          <cell r="AS557">
            <v>0</v>
          </cell>
          <cell r="AU557">
            <v>0.23642814371257481</v>
          </cell>
          <cell r="AW557">
            <v>0.22465469061876245</v>
          </cell>
          <cell r="AY557">
            <v>0.23105788423153692</v>
          </cell>
          <cell r="AZ557">
            <v>0.68701289999999993</v>
          </cell>
          <cell r="BA557">
            <v>2.8540430219912101</v>
          </cell>
          <cell r="BC557">
            <v>3.113558018166946E-2</v>
          </cell>
          <cell r="BE557">
            <v>0.98882759677972543</v>
          </cell>
          <cell r="BI557">
            <v>0.65945973720406525</v>
          </cell>
          <cell r="BJ557">
            <v>0.42379715308764032</v>
          </cell>
        </row>
        <row r="558">
          <cell r="A558">
            <v>625</v>
          </cell>
          <cell r="AH558">
            <v>1.95</v>
          </cell>
          <cell r="AJ558">
            <v>7760.9833333333299</v>
          </cell>
          <cell r="AL558">
            <v>499.63333333333298</v>
          </cell>
          <cell r="AO558">
            <v>0.31363167250944468</v>
          </cell>
          <cell r="AQ558">
            <v>0.36361872470907669</v>
          </cell>
          <cell r="AS558">
            <v>0.30118919018696538</v>
          </cell>
          <cell r="AU558">
            <v>0.25278200000000001</v>
          </cell>
          <cell r="AW558">
            <v>0.26014599999999999</v>
          </cell>
          <cell r="AY558">
            <v>0.304369</v>
          </cell>
          <cell r="AZ558">
            <v>0.4929249</v>
          </cell>
          <cell r="BA558">
            <v>1.90410058470211</v>
          </cell>
          <cell r="BC558">
            <v>1.06768789511597E-3</v>
          </cell>
          <cell r="BE558">
            <v>1</v>
          </cell>
          <cell r="BI558">
            <v>0.49189358583563081</v>
          </cell>
          <cell r="BJ558">
            <v>0.31611194670206794</v>
          </cell>
        </row>
        <row r="559">
          <cell r="A559">
            <v>498</v>
          </cell>
          <cell r="AH559">
            <v>3</v>
          </cell>
          <cell r="AJ559">
            <v>8265.2166666666708</v>
          </cell>
          <cell r="AL559">
            <v>0</v>
          </cell>
          <cell r="AO559">
            <v>0.25756031797128615</v>
          </cell>
          <cell r="AQ559">
            <v>0.24535973665659608</v>
          </cell>
          <cell r="AS559">
            <v>0.24739208825581405</v>
          </cell>
          <cell r="AU559">
            <v>0.22245300000000001</v>
          </cell>
          <cell r="AW559">
            <v>0.21393300000000001</v>
          </cell>
          <cell r="AY559">
            <v>0.118848</v>
          </cell>
          <cell r="AZ559">
            <v>0.66735900000000004</v>
          </cell>
          <cell r="BA559">
            <v>3</v>
          </cell>
          <cell r="BC559">
            <v>2.7376838902269099E-4</v>
          </cell>
          <cell r="BE559">
            <v>0.99996394960534296</v>
          </cell>
          <cell r="BI559">
            <v>0.6648839285956224</v>
          </cell>
          <cell r="BJ559">
            <v>0.42728297146267946</v>
          </cell>
        </row>
        <row r="560">
          <cell r="A560">
            <v>1886</v>
          </cell>
          <cell r="AH560">
            <v>2.97</v>
          </cell>
          <cell r="AJ560">
            <v>8232.0555387713994</v>
          </cell>
          <cell r="AL560">
            <v>0</v>
          </cell>
          <cell r="AO560">
            <v>0</v>
          </cell>
          <cell r="AQ560">
            <v>0</v>
          </cell>
          <cell r="AS560">
            <v>0.20858038717642124</v>
          </cell>
          <cell r="AU560">
            <v>0.20625779254783486</v>
          </cell>
          <cell r="AW560">
            <v>0.21461698388721048</v>
          </cell>
          <cell r="AY560">
            <v>0.2021324773413897</v>
          </cell>
          <cell r="AZ560">
            <v>0.61506324000000001</v>
          </cell>
          <cell r="BA560">
            <v>2.9669999999999801</v>
          </cell>
          <cell r="BC560">
            <v>5.4469501419525789E-3</v>
          </cell>
          <cell r="BE560">
            <v>0.99597180261832829</v>
          </cell>
          <cell r="BI560">
            <v>0.61169947127319391</v>
          </cell>
          <cell r="BJ560">
            <v>0.39310435474027355</v>
          </cell>
        </row>
        <row r="561">
          <cell r="A561">
            <v>1975</v>
          </cell>
          <cell r="AH561">
            <v>9</v>
          </cell>
          <cell r="AJ561">
            <v>8262.935627081024</v>
          </cell>
          <cell r="AL561">
            <v>0</v>
          </cell>
          <cell r="AO561">
            <v>0</v>
          </cell>
          <cell r="AQ561">
            <v>0</v>
          </cell>
          <cell r="AS561">
            <v>0</v>
          </cell>
          <cell r="AU561" t="str">
            <v>-</v>
          </cell>
          <cell r="AW561">
            <v>0.25485582685904551</v>
          </cell>
          <cell r="AY561">
            <v>0.25800133185349611</v>
          </cell>
          <cell r="AZ561">
            <v>2.0582163036437242</v>
          </cell>
          <cell r="BA561">
            <v>9.0000000000000107</v>
          </cell>
          <cell r="BC561">
            <v>1.1757362017849313E-2</v>
          </cell>
          <cell r="BE561">
            <v>0.99889012208657046</v>
          </cell>
          <cell r="BI561">
            <v>2.0339902214571941</v>
          </cell>
          <cell r="BJ561">
            <v>1.3071294828647262</v>
          </cell>
        </row>
        <row r="562">
          <cell r="A562">
            <v>1721</v>
          </cell>
          <cell r="AH562">
            <v>9</v>
          </cell>
          <cell r="AJ562">
            <v>8245.1027207107127</v>
          </cell>
          <cell r="AL562">
            <v>23.520266518600742</v>
          </cell>
          <cell r="AO562">
            <v>0</v>
          </cell>
          <cell r="AQ562">
            <v>0.25098323526889127</v>
          </cell>
          <cell r="AS562">
            <v>0.15301877000035655</v>
          </cell>
          <cell r="AU562">
            <v>0.12040410882842864</v>
          </cell>
          <cell r="AW562">
            <v>0.12824775124930593</v>
          </cell>
          <cell r="AY562">
            <v>0.12253792337590229</v>
          </cell>
          <cell r="AZ562">
            <v>1.084239</v>
          </cell>
          <cell r="BA562">
            <v>8.98577739815026</v>
          </cell>
          <cell r="BC562">
            <v>1.8704928003718164E-2</v>
          </cell>
          <cell r="BE562">
            <v>0.99944475291504709</v>
          </cell>
          <cell r="BI562">
            <v>1.0639471205592674</v>
          </cell>
          <cell r="BJ562">
            <v>0.68373811969248821</v>
          </cell>
        </row>
        <row r="563">
          <cell r="A563">
            <v>1791</v>
          </cell>
          <cell r="AH563">
            <v>2.75</v>
          </cell>
          <cell r="AJ563">
            <v>8260.5641258318174</v>
          </cell>
          <cell r="AL563">
            <v>0</v>
          </cell>
          <cell r="AO563">
            <v>0</v>
          </cell>
          <cell r="AQ563">
            <v>0.24645825062913637</v>
          </cell>
          <cell r="AS563">
            <v>0.26801214320271993</v>
          </cell>
          <cell r="AU563">
            <v>0.2670993647912886</v>
          </cell>
          <cell r="AW563">
            <v>0.26943411978221415</v>
          </cell>
          <cell r="AY563">
            <v>0.26251869328493649</v>
          </cell>
          <cell r="AZ563">
            <v>0.67899248048327066</v>
          </cell>
          <cell r="BA563">
            <v>2.75</v>
          </cell>
          <cell r="BC563">
            <v>6.2324198400402426E-3</v>
          </cell>
          <cell r="BE563">
            <v>0.99540291180025964</v>
          </cell>
          <cell r="BI563">
            <v>0.67287230486597538</v>
          </cell>
          <cell r="BJ563">
            <v>0.43241664518098999</v>
          </cell>
        </row>
        <row r="564">
          <cell r="A564">
            <v>462</v>
          </cell>
          <cell r="AH564">
            <v>9</v>
          </cell>
          <cell r="AJ564">
            <v>8298.35</v>
          </cell>
          <cell r="AL564">
            <v>0</v>
          </cell>
          <cell r="AO564">
            <v>0.30171949765626804</v>
          </cell>
          <cell r="AQ564">
            <v>0.26201498359898379</v>
          </cell>
          <cell r="AS564">
            <v>0.25839792197485051</v>
          </cell>
          <cell r="AU564">
            <v>0.24601700000000001</v>
          </cell>
          <cell r="AW564">
            <v>0.25932500000000003</v>
          </cell>
          <cell r="AY564">
            <v>0.24491600000000002</v>
          </cell>
          <cell r="AZ564">
            <v>2.214153</v>
          </cell>
          <cell r="BA564">
            <v>9</v>
          </cell>
          <cell r="BC564">
            <v>3.3614391105661699E-3</v>
          </cell>
          <cell r="BE564">
            <v>0.99997912871888295</v>
          </cell>
          <cell r="BI564">
            <v>2.1893304332875196</v>
          </cell>
          <cell r="BJ564">
            <v>1.4069577753588767</v>
          </cell>
        </row>
        <row r="565">
          <cell r="A565">
            <v>1863</v>
          </cell>
          <cell r="AH565">
            <v>0.76800000000000002</v>
          </cell>
          <cell r="AJ565">
            <v>7998.9759113259697</v>
          </cell>
          <cell r="AL565">
            <v>0</v>
          </cell>
          <cell r="AO565">
            <v>0</v>
          </cell>
          <cell r="AQ565">
            <v>0</v>
          </cell>
          <cell r="AS565">
            <v>0</v>
          </cell>
          <cell r="AU565">
            <v>8.4447556870806698E-2</v>
          </cell>
          <cell r="AW565">
            <v>9.0375223078139458E-2</v>
          </cell>
          <cell r="AY565">
            <v>1.674300645326466E-2</v>
          </cell>
          <cell r="AZ565">
            <v>6.7288319999999999E-2</v>
          </cell>
          <cell r="BA565">
            <v>0.76800000000000201</v>
          </cell>
          <cell r="BC565">
            <v>3.8063293785533206E-2</v>
          </cell>
          <cell r="BE565">
            <v>0.96384816379394733</v>
          </cell>
          <cell r="BI565">
            <v>6.4631039332043602E-2</v>
          </cell>
          <cell r="BJ565">
            <v>4.1534681990053932E-2</v>
          </cell>
        </row>
        <row r="566">
          <cell r="A566">
            <v>1814</v>
          </cell>
          <cell r="AH566">
            <v>2.7</v>
          </cell>
          <cell r="AJ566">
            <v>8158.1454545454535</v>
          </cell>
          <cell r="AL566">
            <v>0</v>
          </cell>
          <cell r="AO566">
            <v>0</v>
          </cell>
          <cell r="AQ566">
            <v>0</v>
          </cell>
          <cell r="AS566">
            <v>0.23943930187176921</v>
          </cell>
          <cell r="AU566">
            <v>0.22453575272727272</v>
          </cell>
          <cell r="AW566">
            <v>0.1940242887272727</v>
          </cell>
          <cell r="AY566">
            <v>0.20583492436363635</v>
          </cell>
          <cell r="AZ566">
            <v>0.616788</v>
          </cell>
          <cell r="BA566">
            <v>2.7029999999999901</v>
          </cell>
          <cell r="BC566">
            <v>2.1134316727061002E-2</v>
          </cell>
          <cell r="BE566">
            <v>0.98290909090909084</v>
          </cell>
          <cell r="BI566">
            <v>0.60352594650388747</v>
          </cell>
          <cell r="BJ566">
            <v>0.38785169664379981</v>
          </cell>
        </row>
        <row r="567">
          <cell r="A567">
            <v>1934</v>
          </cell>
          <cell r="AH567">
            <v>9</v>
          </cell>
          <cell r="AJ567">
            <v>8295.7579122709631</v>
          </cell>
          <cell r="AL567">
            <v>0</v>
          </cell>
          <cell r="AO567">
            <v>0</v>
          </cell>
          <cell r="AQ567">
            <v>0</v>
          </cell>
          <cell r="AS567">
            <v>0</v>
          </cell>
          <cell r="AU567">
            <v>0.22444830649639089</v>
          </cell>
          <cell r="AW567">
            <v>0.21327551360355357</v>
          </cell>
          <cell r="AY567">
            <v>0.25126940588561902</v>
          </cell>
          <cell r="AZ567">
            <v>2.0211570000000001</v>
          </cell>
          <cell r="BA567">
            <v>9</v>
          </cell>
          <cell r="BC567">
            <v>1.9414776902919609E-2</v>
          </cell>
          <cell r="BE567">
            <v>0.99770202043187894</v>
          </cell>
          <cell r="BI567">
            <v>1.978439056146609</v>
          </cell>
          <cell r="BJ567">
            <v>1.2714299179312543</v>
          </cell>
        </row>
        <row r="568">
          <cell r="A568">
            <v>602</v>
          </cell>
          <cell r="AH568">
            <v>2.8</v>
          </cell>
          <cell r="AJ568">
            <v>8309.0833333333303</v>
          </cell>
          <cell r="AL568">
            <v>0</v>
          </cell>
          <cell r="AO568">
            <v>0.27500631777957385</v>
          </cell>
          <cell r="AQ568">
            <v>0.24746119972380654</v>
          </cell>
          <cell r="AS568">
            <v>0.24175881912112698</v>
          </cell>
          <cell r="AU568">
            <v>0.216699</v>
          </cell>
          <cell r="AW568">
            <v>0.22694899999999998</v>
          </cell>
          <cell r="AY568">
            <v>0.234595</v>
          </cell>
          <cell r="AZ568">
            <v>0.6067572</v>
          </cell>
          <cell r="BA568">
            <v>2.80000000000001</v>
          </cell>
          <cell r="BC568">
            <v>2.0008534912643702E-2</v>
          </cell>
          <cell r="BE568">
            <v>1</v>
          </cell>
          <cell r="BI568">
            <v>0.58187423769804181</v>
          </cell>
          <cell r="BJ568">
            <v>0.37393737855320114</v>
          </cell>
        </row>
        <row r="569">
          <cell r="A569">
            <v>1877</v>
          </cell>
          <cell r="AH569">
            <v>6</v>
          </cell>
          <cell r="AJ569">
            <v>6431.7389692250672</v>
          </cell>
          <cell r="AL569">
            <v>962.40266963292549</v>
          </cell>
          <cell r="AO569">
            <v>0</v>
          </cell>
          <cell r="AQ569">
            <v>0</v>
          </cell>
          <cell r="AS569">
            <v>7.1859038198659714E-2</v>
          </cell>
          <cell r="AU569">
            <v>6.8075639599555052E-2</v>
          </cell>
          <cell r="AW569">
            <v>0.12770812013348165</v>
          </cell>
          <cell r="AY569">
            <v>0.21359110122358174</v>
          </cell>
          <cell r="AZ569">
            <v>0.45899999999999996</v>
          </cell>
          <cell r="BA569">
            <v>5.7516363454016801</v>
          </cell>
          <cell r="BC569">
            <v>1.1054685007947675E-2</v>
          </cell>
          <cell r="BE569">
            <v>0.88987764182424922</v>
          </cell>
          <cell r="BI569">
            <v>0.45329797965454482</v>
          </cell>
          <cell r="BJ569">
            <v>0.29130875236213127</v>
          </cell>
        </row>
        <row r="570">
          <cell r="A570">
            <v>2062</v>
          </cell>
          <cell r="AH570">
            <v>3</v>
          </cell>
          <cell r="AJ570">
            <v>8281.7774086378704</v>
          </cell>
          <cell r="AL570">
            <v>0</v>
          </cell>
          <cell r="AO570">
            <v>0</v>
          </cell>
          <cell r="AQ570">
            <v>0</v>
          </cell>
          <cell r="AS570">
            <v>0</v>
          </cell>
          <cell r="AU570" t="str">
            <v>-</v>
          </cell>
          <cell r="AW570">
            <v>0.19141495016611296</v>
          </cell>
          <cell r="AY570">
            <v>0.18014950166112959</v>
          </cell>
          <cell r="AZ570">
            <v>0.63129888461538464</v>
          </cell>
          <cell r="BA570">
            <v>3</v>
          </cell>
          <cell r="BC570">
            <v>1.4619515951394919E-2</v>
          </cell>
          <cell r="BE570">
            <v>0.99667774086378746</v>
          </cell>
          <cell r="BI570">
            <v>0.62203883622127276</v>
          </cell>
          <cell r="BJ570">
            <v>0.39974887476557119</v>
          </cell>
        </row>
        <row r="571">
          <cell r="A571">
            <v>353</v>
          </cell>
          <cell r="AH571">
            <v>2.9279999999999999</v>
          </cell>
          <cell r="AJ571">
            <v>6956.45</v>
          </cell>
          <cell r="AL571">
            <v>1356</v>
          </cell>
          <cell r="AO571">
            <v>0.26000048925844493</v>
          </cell>
          <cell r="AQ571">
            <v>0.22576159259987452</v>
          </cell>
          <cell r="AS571">
            <v>0.19339455126333344</v>
          </cell>
          <cell r="AU571">
            <v>0.16219500000000001</v>
          </cell>
          <cell r="AW571">
            <v>9.8238000000000006E-2</v>
          </cell>
          <cell r="AY571">
            <v>3.0909999999999996E-3</v>
          </cell>
          <cell r="AZ571">
            <v>0.47490695999999999</v>
          </cell>
          <cell r="BA571">
            <v>2.51234781562595</v>
          </cell>
          <cell r="BC571">
            <v>8.2049528215212704E-4</v>
          </cell>
          <cell r="BE571">
            <v>0.98800470552519704</v>
          </cell>
          <cell r="BI571">
            <v>0.4651426137157269</v>
          </cell>
          <cell r="BJ571">
            <v>0.29892062297575833</v>
          </cell>
        </row>
        <row r="572">
          <cell r="A572">
            <v>2134</v>
          </cell>
          <cell r="AH572">
            <v>5.9754098360655732</v>
          </cell>
          <cell r="AJ572">
            <v>15944.850498338872</v>
          </cell>
          <cell r="AL572">
            <v>625.91362126245849</v>
          </cell>
          <cell r="AO572">
            <v>0</v>
          </cell>
          <cell r="AQ572">
            <v>0</v>
          </cell>
          <cell r="AS572">
            <v>0</v>
          </cell>
          <cell r="AU572" t="str">
            <v>-</v>
          </cell>
          <cell r="AW572">
            <v>0.40393953488372092</v>
          </cell>
          <cell r="AY572">
            <v>0.48680930232558139</v>
          </cell>
          <cell r="AZ572">
            <v>1.366520660615915</v>
          </cell>
          <cell r="BA572">
            <v>5.8726091663659297</v>
          </cell>
          <cell r="BC572">
            <v>4.3559539363480074E-2</v>
          </cell>
          <cell r="BE572">
            <v>1.9915400395766392</v>
          </cell>
          <cell r="BI572">
            <v>1.3354415891362785</v>
          </cell>
          <cell r="BJ572">
            <v>0.858212126778648</v>
          </cell>
        </row>
        <row r="573">
          <cell r="A573">
            <v>589</v>
          </cell>
          <cell r="AH573">
            <v>2</v>
          </cell>
          <cell r="AJ573">
            <v>8313.2166666666708</v>
          </cell>
          <cell r="AL573">
            <v>0.28333333333333299</v>
          </cell>
          <cell r="AO573">
            <v>0.31851805006633988</v>
          </cell>
          <cell r="AQ573">
            <v>0.34481656723073395</v>
          </cell>
          <cell r="AS573">
            <v>0.32791653126450132</v>
          </cell>
          <cell r="AU573">
            <v>0.31018200000000001</v>
          </cell>
          <cell r="AW573">
            <v>0.28337299999999999</v>
          </cell>
          <cell r="AY573">
            <v>0.26156699999999999</v>
          </cell>
          <cell r="AZ573">
            <v>0.62026365632816893</v>
          </cell>
          <cell r="BA573">
            <v>1.9999318377738999</v>
          </cell>
          <cell r="BC573">
            <v>2.35597960612044E-2</v>
          </cell>
          <cell r="BE573">
            <v>0.99924294171220396</v>
          </cell>
          <cell r="BI573">
            <v>0.60065291950960686</v>
          </cell>
          <cell r="BJ573">
            <v>0.38600536609133534</v>
          </cell>
        </row>
        <row r="574">
          <cell r="A574">
            <v>2256</v>
          </cell>
          <cell r="AH574">
            <v>2.9</v>
          </cell>
          <cell r="AJ574">
            <v>8052.2527777777805</v>
          </cell>
          <cell r="AL574">
            <v>0</v>
          </cell>
          <cell r="AO574">
            <v>0</v>
          </cell>
          <cell r="AQ574">
            <v>0</v>
          </cell>
          <cell r="AS574">
            <v>0</v>
          </cell>
          <cell r="AU574" t="str">
            <v>-</v>
          </cell>
          <cell r="AW574" t="str">
            <v>-</v>
          </cell>
          <cell r="AY574">
            <v>0.11884006666666667</v>
          </cell>
          <cell r="AZ574">
            <v>0.61025558846153838</v>
          </cell>
          <cell r="BA574">
            <v>2.8999999999999901</v>
          </cell>
          <cell r="BC574">
            <v>1.8589966666666669E-2</v>
          </cell>
          <cell r="BE574">
            <v>0.96661164238008512</v>
          </cell>
          <cell r="BI574">
            <v>0.57232238544310043</v>
          </cell>
          <cell r="BJ574">
            <v>0.36779894801076862</v>
          </cell>
        </row>
        <row r="575">
          <cell r="A575">
            <v>1730</v>
          </cell>
          <cell r="AH575">
            <v>2.63</v>
          </cell>
          <cell r="AJ575">
            <v>8331.0166666666701</v>
          </cell>
          <cell r="AL575">
            <v>0</v>
          </cell>
          <cell r="AO575">
            <v>0</v>
          </cell>
          <cell r="AQ575">
            <v>0.31731053119202007</v>
          </cell>
          <cell r="AS575">
            <v>0.25278506300626336</v>
          </cell>
          <cell r="AU575">
            <v>0.226606</v>
          </cell>
          <cell r="AW575">
            <v>0.239902</v>
          </cell>
          <cell r="AY575">
            <v>0.25154100000000001</v>
          </cell>
          <cell r="AZ575">
            <v>0.59597378000000001</v>
          </cell>
          <cell r="BA575">
            <v>2.6300000000000101</v>
          </cell>
          <cell r="BC575">
            <v>4.6877882914508296E-3</v>
          </cell>
          <cell r="BE575">
            <v>1</v>
          </cell>
          <cell r="BI575">
            <v>0.59245824119115509</v>
          </cell>
          <cell r="BJ575">
            <v>0.38073911381556635</v>
          </cell>
        </row>
        <row r="576">
          <cell r="A576">
            <v>1894</v>
          </cell>
          <cell r="AH576">
            <v>2.98</v>
          </cell>
          <cell r="AJ576">
            <v>8301.9526515151483</v>
          </cell>
          <cell r="AL576">
            <v>0</v>
          </cell>
          <cell r="AO576">
            <v>0</v>
          </cell>
          <cell r="AQ576">
            <v>0</v>
          </cell>
          <cell r="AS576">
            <v>0.2263702638926087</v>
          </cell>
          <cell r="AU576">
            <v>0.22586945855614973</v>
          </cell>
          <cell r="AW576">
            <v>0.23211132352941174</v>
          </cell>
          <cell r="AY576">
            <v>0.22938231283422458</v>
          </cell>
          <cell r="AZ576">
            <v>0.67580141999999999</v>
          </cell>
          <cell r="BA576">
            <v>2.9800000000000102</v>
          </cell>
          <cell r="BC576">
            <v>1.1027233484836167E-2</v>
          </cell>
          <cell r="BE576">
            <v>0.9896150790896755</v>
          </cell>
          <cell r="BI576">
            <v>0.66404201920145756</v>
          </cell>
          <cell r="BJ576">
            <v>0.42674192432321723</v>
          </cell>
        </row>
        <row r="577">
          <cell r="A577">
            <v>2066</v>
          </cell>
          <cell r="AH577">
            <v>3</v>
          </cell>
          <cell r="AJ577">
            <v>7947.079365079363</v>
          </cell>
          <cell r="AL577">
            <v>0</v>
          </cell>
          <cell r="AO577">
            <v>0</v>
          </cell>
          <cell r="AQ577">
            <v>0</v>
          </cell>
          <cell r="AS577">
            <v>0</v>
          </cell>
          <cell r="AU577">
            <v>0.19770952380952383</v>
          </cell>
          <cell r="AW577">
            <v>0.19615238095238097</v>
          </cell>
          <cell r="AY577">
            <v>0.20287333333333335</v>
          </cell>
          <cell r="AZ577">
            <v>0.62278500000000003</v>
          </cell>
          <cell r="BA577">
            <v>3</v>
          </cell>
          <cell r="BC577">
            <v>2.1046012290968096E-2</v>
          </cell>
          <cell r="BE577">
            <v>0.95238095238095244</v>
          </cell>
          <cell r="BI577">
            <v>0.60902250219713783</v>
          </cell>
          <cell r="BJ577">
            <v>0.39138401942739126</v>
          </cell>
        </row>
        <row r="578">
          <cell r="A578">
            <v>1991</v>
          </cell>
          <cell r="AH578">
            <v>3</v>
          </cell>
          <cell r="AJ578">
            <v>8339.0754905221111</v>
          </cell>
          <cell r="AL578">
            <v>0</v>
          </cell>
          <cell r="AO578">
            <v>0</v>
          </cell>
          <cell r="AQ578">
            <v>0</v>
          </cell>
          <cell r="AS578">
            <v>0</v>
          </cell>
          <cell r="AU578">
            <v>0.18822081809112068</v>
          </cell>
          <cell r="AW578">
            <v>0.21378117725307613</v>
          </cell>
          <cell r="AY578">
            <v>0.21283737944795475</v>
          </cell>
          <cell r="AZ578">
            <v>0.56597999999999993</v>
          </cell>
          <cell r="BA578">
            <v>3</v>
          </cell>
          <cell r="BC578">
            <v>1.3162298233294579E-2</v>
          </cell>
          <cell r="BE578">
            <v>0.99767209843698035</v>
          </cell>
          <cell r="BI578">
            <v>0.55851302005162862</v>
          </cell>
          <cell r="BJ578">
            <v>0.35892445665263778</v>
          </cell>
        </row>
        <row r="579">
          <cell r="A579">
            <v>1765</v>
          </cell>
          <cell r="AH579">
            <v>9</v>
          </cell>
          <cell r="AJ579">
            <v>8363.4991119005317</v>
          </cell>
          <cell r="AL579">
            <v>0</v>
          </cell>
          <cell r="AO579">
            <v>0</v>
          </cell>
          <cell r="AQ579">
            <v>0.25437882048053723</v>
          </cell>
          <cell r="AS579">
            <v>0.26397989184259202</v>
          </cell>
          <cell r="AU579">
            <v>0.25327786412078152</v>
          </cell>
          <cell r="AW579">
            <v>0.26828952042628773</v>
          </cell>
          <cell r="AY579">
            <v>0.25411511989342811</v>
          </cell>
          <cell r="AZ579">
            <v>2.2815269999999996</v>
          </cell>
          <cell r="BA579">
            <v>9</v>
          </cell>
          <cell r="BC579">
            <v>2.8435556962234502E-3</v>
          </cell>
          <cell r="BE579">
            <v>0.99911190053285981</v>
          </cell>
          <cell r="BI579">
            <v>2.275033584103864</v>
          </cell>
          <cell r="BJ579">
            <v>1.4620343013050969</v>
          </cell>
        </row>
        <row r="580">
          <cell r="A580">
            <v>612</v>
          </cell>
          <cell r="AH580">
            <v>3</v>
          </cell>
          <cell r="AJ580">
            <v>8366.65</v>
          </cell>
          <cell r="AL580">
            <v>6.93333333333333</v>
          </cell>
          <cell r="AO580">
            <v>0.16807178410790855</v>
          </cell>
          <cell r="AQ580">
            <v>0.15442110701673548</v>
          </cell>
          <cell r="AS580">
            <v>0.14424064745215567</v>
          </cell>
          <cell r="AU580">
            <v>0.13623299999999999</v>
          </cell>
          <cell r="AW580">
            <v>0.14844399999999999</v>
          </cell>
          <cell r="AY580">
            <v>0.14976200000000001</v>
          </cell>
          <cell r="AZ580">
            <v>0.40869899999999998</v>
          </cell>
          <cell r="BA580">
            <v>2.9989131072917798</v>
          </cell>
          <cell r="BC580">
            <v>4.8822401863816596E-3</v>
          </cell>
          <cell r="BE580">
            <v>0.99986718275652697</v>
          </cell>
          <cell r="BI580">
            <v>0.23043491798533333</v>
          </cell>
          <cell r="BJ580">
            <v>0.14808737623347681</v>
          </cell>
        </row>
        <row r="581">
          <cell r="A581">
            <v>1748</v>
          </cell>
          <cell r="AH581">
            <v>9</v>
          </cell>
          <cell r="AJ581">
            <v>8374.7333333333299</v>
          </cell>
          <cell r="AL581">
            <v>0</v>
          </cell>
          <cell r="AO581">
            <v>0</v>
          </cell>
          <cell r="AQ581">
            <v>0.25081502740791795</v>
          </cell>
          <cell r="AS581">
            <v>0.23709638419830675</v>
          </cell>
          <cell r="AU581">
            <v>0.235983</v>
          </cell>
          <cell r="AW581">
            <v>0.21738399999999999</v>
          </cell>
          <cell r="AY581">
            <v>0.22690899999999997</v>
          </cell>
          <cell r="AZ581">
            <v>2.123847</v>
          </cell>
          <cell r="BA581">
            <v>9</v>
          </cell>
          <cell r="BC581">
            <v>2.0875627642883102E-2</v>
          </cell>
          <cell r="BE581">
            <v>0.99940232240437199</v>
          </cell>
          <cell r="BI581">
            <v>2.0713399258246321</v>
          </cell>
          <cell r="BJ581">
            <v>1.3311320071836403</v>
          </cell>
        </row>
        <row r="582">
          <cell r="A582">
            <v>641</v>
          </cell>
          <cell r="AH582">
            <v>3</v>
          </cell>
          <cell r="AJ582">
            <v>8373.8833333333296</v>
          </cell>
          <cell r="AL582">
            <v>8.15</v>
          </cell>
          <cell r="AO582">
            <v>0.29065397143916322</v>
          </cell>
          <cell r="AQ582">
            <v>0.28416060027502005</v>
          </cell>
          <cell r="AS582">
            <v>0.28645880442450733</v>
          </cell>
          <cell r="AU582">
            <v>0.27436300000000002</v>
          </cell>
          <cell r="AW582">
            <v>0.229271</v>
          </cell>
          <cell r="AY582">
            <v>0.25201499999999999</v>
          </cell>
          <cell r="AZ582">
            <v>0.82308900000000007</v>
          </cell>
          <cell r="BA582">
            <v>2.99805536445015</v>
          </cell>
          <cell r="BC582">
            <v>1E-4</v>
          </cell>
          <cell r="BE582">
            <v>1</v>
          </cell>
          <cell r="BI582">
            <v>0.81367928193420136</v>
          </cell>
          <cell r="BJ582">
            <v>0.5229052567668786</v>
          </cell>
        </row>
        <row r="583">
          <cell r="A583">
            <v>1876</v>
          </cell>
          <cell r="AH583">
            <v>2.99</v>
          </cell>
          <cell r="AJ583">
            <v>8369.6040066777969</v>
          </cell>
          <cell r="AL583">
            <v>0</v>
          </cell>
          <cell r="AO583">
            <v>0</v>
          </cell>
          <cell r="AQ583">
            <v>0</v>
          </cell>
          <cell r="AS583">
            <v>0.22375697629822069</v>
          </cell>
          <cell r="AU583">
            <v>0.20815491485809684</v>
          </cell>
          <cell r="AW583">
            <v>0.17692014691151922</v>
          </cell>
          <cell r="AY583">
            <v>0.21292992988313855</v>
          </cell>
          <cell r="AZ583">
            <v>0.62342397000000005</v>
          </cell>
          <cell r="BA583">
            <v>2.99000000000001</v>
          </cell>
          <cell r="BC583">
            <v>5.6427623029360408E-3</v>
          </cell>
          <cell r="BE583">
            <v>0.98190386122185025</v>
          </cell>
          <cell r="BI583">
            <v>0.60970031666676761</v>
          </cell>
          <cell r="BJ583">
            <v>0.39181961211993166</v>
          </cell>
        </row>
        <row r="584">
          <cell r="A584">
            <v>2052</v>
          </cell>
          <cell r="AH584">
            <v>7.35983606557377</v>
          </cell>
          <cell r="AJ584">
            <v>12347.741777123227</v>
          </cell>
          <cell r="AL584">
            <v>0</v>
          </cell>
          <cell r="AO584">
            <v>0</v>
          </cell>
          <cell r="AQ584">
            <v>0</v>
          </cell>
          <cell r="AS584">
            <v>0</v>
          </cell>
          <cell r="AU584" t="str">
            <v>-</v>
          </cell>
          <cell r="AW584">
            <v>0.31558615611192931</v>
          </cell>
          <cell r="AY584">
            <v>0.36810309278350517</v>
          </cell>
          <cell r="AZ584">
            <v>1.6831260647010016</v>
          </cell>
          <cell r="BA584">
            <v>7.2903589525432002</v>
          </cell>
          <cell r="BC584">
            <v>2.6668702389489544E-2</v>
          </cell>
          <cell r="BE584">
            <v>1.4727540500736378</v>
          </cell>
          <cell r="BI584">
            <v>1.6526479355787242</v>
          </cell>
          <cell r="BJ584">
            <v>1.0620625500563339</v>
          </cell>
        </row>
        <row r="585">
          <cell r="A585">
            <v>1989</v>
          </cell>
          <cell r="AH585">
            <v>9</v>
          </cell>
          <cell r="AJ585">
            <v>1.6629711751663005E-2</v>
          </cell>
          <cell r="AL585">
            <v>8375.2549889135298</v>
          </cell>
          <cell r="AO585">
            <v>0</v>
          </cell>
          <cell r="AQ585">
            <v>0</v>
          </cell>
          <cell r="AS585">
            <v>0</v>
          </cell>
          <cell r="AU585" t="str">
            <v>-</v>
          </cell>
          <cell r="AW585">
            <v>0.22889035476718406</v>
          </cell>
          <cell r="AY585">
            <v>0.23394113082039911</v>
          </cell>
          <cell r="AZ585">
            <v>1.8938966538461537</v>
          </cell>
          <cell r="BA585">
            <v>6.1436736671345997</v>
          </cell>
          <cell r="BC585">
            <v>1.3413784530125256E-2</v>
          </cell>
          <cell r="BE585">
            <v>0.99740028231131816</v>
          </cell>
          <cell r="BI585">
            <v>1.8677197578525626</v>
          </cell>
          <cell r="BJ585">
            <v>1.2002769410902159</v>
          </cell>
        </row>
        <row r="586">
          <cell r="A586">
            <v>578</v>
          </cell>
          <cell r="AH586">
            <v>9</v>
          </cell>
          <cell r="AJ586">
            <v>8396.9500000000007</v>
          </cell>
          <cell r="AL586">
            <v>0</v>
          </cell>
          <cell r="AO586">
            <v>0.31963791053965046</v>
          </cell>
          <cell r="AQ586">
            <v>0.30724925949079523</v>
          </cell>
          <cell r="AS586">
            <v>0.27646849076855939</v>
          </cell>
          <cell r="AU586">
            <v>0.27682899999999999</v>
          </cell>
          <cell r="AW586">
            <v>0.29677599999999998</v>
          </cell>
          <cell r="AY586">
            <v>0.29830400000000001</v>
          </cell>
          <cell r="AZ586">
            <v>2.4882164169170347</v>
          </cell>
          <cell r="BA586">
            <v>9</v>
          </cell>
          <cell r="BC586">
            <v>5.0887692787652997E-2</v>
          </cell>
          <cell r="BE586">
            <v>0.99687499999999984</v>
          </cell>
          <cell r="BI586">
            <v>2.3521239354621848</v>
          </cell>
          <cell r="BJ586">
            <v>1.5115758723715844</v>
          </cell>
        </row>
        <row r="587">
          <cell r="A587">
            <v>2137</v>
          </cell>
          <cell r="AH587">
            <v>3.3213114754098361</v>
          </cell>
          <cell r="AJ587">
            <v>8137.5403659849308</v>
          </cell>
          <cell r="AL587">
            <v>0</v>
          </cell>
          <cell r="AO587">
            <v>0</v>
          </cell>
          <cell r="AQ587">
            <v>0</v>
          </cell>
          <cell r="AS587">
            <v>0</v>
          </cell>
          <cell r="AU587" t="str">
            <v>-</v>
          </cell>
          <cell r="AW587">
            <v>0.20304348762109797</v>
          </cell>
          <cell r="AY587">
            <v>0.26086824542518844</v>
          </cell>
          <cell r="AZ587">
            <v>0.75955304757416853</v>
          </cell>
          <cell r="BA587">
            <v>3.3686449001458398</v>
          </cell>
          <cell r="BC587">
            <v>4.1649122754952125E-2</v>
          </cell>
          <cell r="BE587">
            <v>0.96878363832077508</v>
          </cell>
          <cell r="BI587">
            <v>0.72689898853973967</v>
          </cell>
          <cell r="BJ587">
            <v>0.46713651273315066</v>
          </cell>
        </row>
        <row r="588">
          <cell r="A588">
            <v>2124</v>
          </cell>
          <cell r="AH588">
            <v>2.7</v>
          </cell>
          <cell r="AJ588">
            <v>8360.479174345739</v>
          </cell>
          <cell r="AL588">
            <v>0</v>
          </cell>
          <cell r="AO588">
            <v>0</v>
          </cell>
          <cell r="AQ588">
            <v>0</v>
          </cell>
          <cell r="AS588">
            <v>0</v>
          </cell>
          <cell r="AU588" t="str">
            <v>-</v>
          </cell>
          <cell r="AW588">
            <v>0.24336723184666423</v>
          </cell>
          <cell r="AY588">
            <v>0.24414548470328051</v>
          </cell>
          <cell r="AZ588">
            <v>0.61746489109311731</v>
          </cell>
          <cell r="BA588">
            <v>2.69999999999999</v>
          </cell>
          <cell r="BC588">
            <v>1.3339516261127261E-2</v>
          </cell>
          <cell r="BE588">
            <v>0.99485703322799113</v>
          </cell>
          <cell r="BI588">
            <v>0.60897355862918001</v>
          </cell>
          <cell r="BJ588">
            <v>0.39135256618833464</v>
          </cell>
        </row>
        <row r="589">
          <cell r="A589">
            <v>1755</v>
          </cell>
          <cell r="AH589">
            <v>9</v>
          </cell>
          <cell r="AJ589">
            <v>8401.2833333333292</v>
          </cell>
          <cell r="AL589">
            <v>0</v>
          </cell>
          <cell r="AO589">
            <v>0</v>
          </cell>
          <cell r="AQ589">
            <v>0.34426488541947836</v>
          </cell>
          <cell r="AS589">
            <v>0.36984210719721705</v>
          </cell>
          <cell r="AU589">
            <v>0.34567500000000001</v>
          </cell>
          <cell r="AW589">
            <v>0.14182700000000001</v>
          </cell>
          <cell r="AY589">
            <v>0.32441300000000001</v>
          </cell>
          <cell r="AZ589">
            <v>2.9889924164727546</v>
          </cell>
          <cell r="BA589">
            <v>9</v>
          </cell>
          <cell r="BC589">
            <v>4.3642947740167599E-3</v>
          </cell>
          <cell r="BE589">
            <v>0.98698391013964804</v>
          </cell>
          <cell r="BI589">
            <v>2.9372123714667433</v>
          </cell>
          <cell r="BJ589">
            <v>1.8875788328169205</v>
          </cell>
        </row>
        <row r="590">
          <cell r="A590">
            <v>1687</v>
          </cell>
          <cell r="AH590">
            <v>3</v>
          </cell>
          <cell r="AJ590">
            <v>8403.7833333333292</v>
          </cell>
          <cell r="AL590">
            <v>0</v>
          </cell>
          <cell r="AO590">
            <v>0.17474863834717744</v>
          </cell>
          <cell r="AQ590">
            <v>0.20637631082667909</v>
          </cell>
          <cell r="AS590">
            <v>0.18421112864192504</v>
          </cell>
          <cell r="AU590">
            <v>0.17824699999999996</v>
          </cell>
          <cell r="AW590">
            <v>0.18222099999999999</v>
          </cell>
          <cell r="AY590">
            <v>0.16578200000000001</v>
          </cell>
          <cell r="AZ590">
            <v>0.52424591504153228</v>
          </cell>
          <cell r="BA590">
            <v>3</v>
          </cell>
          <cell r="BC590">
            <v>1E-4</v>
          </cell>
          <cell r="BE590">
            <v>0.99966985428050992</v>
          </cell>
          <cell r="BI590">
            <v>0.52314706108254838</v>
          </cell>
          <cell r="BJ590">
            <v>0.33619677233508466</v>
          </cell>
        </row>
        <row r="591">
          <cell r="A591">
            <v>2175</v>
          </cell>
          <cell r="AH591">
            <v>9</v>
          </cell>
          <cell r="AJ591">
            <v>4463.5</v>
          </cell>
          <cell r="AL591">
            <v>3942.25</v>
          </cell>
          <cell r="AO591">
            <v>0</v>
          </cell>
          <cell r="AQ591">
            <v>0</v>
          </cell>
          <cell r="AS591">
            <v>0</v>
          </cell>
          <cell r="AU591" t="str">
            <v>-</v>
          </cell>
          <cell r="AW591">
            <v>0.25706699999999999</v>
          </cell>
          <cell r="AY591">
            <v>0.24929299999999996</v>
          </cell>
          <cell r="AZ591">
            <v>2.0582163036437242</v>
          </cell>
          <cell r="BA591">
            <v>7.2697941438895999</v>
          </cell>
          <cell r="BC591">
            <v>2.5620291761227001E-2</v>
          </cell>
          <cell r="BE591">
            <v>1</v>
          </cell>
          <cell r="BI591">
            <v>2.0054842014366603</v>
          </cell>
          <cell r="BJ591">
            <v>1.2888102899724037</v>
          </cell>
        </row>
        <row r="592">
          <cell r="A592">
            <v>2262</v>
          </cell>
          <cell r="AH592">
            <v>7.7</v>
          </cell>
          <cell r="AJ592">
            <v>8398.1213535589268</v>
          </cell>
          <cell r="AL592">
            <v>0</v>
          </cell>
          <cell r="AO592">
            <v>0</v>
          </cell>
          <cell r="AQ592">
            <v>0</v>
          </cell>
          <cell r="AS592">
            <v>0</v>
          </cell>
          <cell r="AU592" t="str">
            <v>-</v>
          </cell>
          <cell r="AW592" t="str">
            <v>-</v>
          </cell>
          <cell r="AY592">
            <v>0.25296192143134966</v>
          </cell>
          <cell r="AZ592">
            <v>1.7609183931174084</v>
          </cell>
          <cell r="BA592">
            <v>7.7</v>
          </cell>
          <cell r="BC592">
            <v>1.9198586801503954E-2</v>
          </cell>
          <cell r="BE592">
            <v>0.99831453390379876</v>
          </cell>
          <cell r="BI592">
            <v>1.6845856262985628</v>
          </cell>
          <cell r="BJ592">
            <v>1.0825870819415502</v>
          </cell>
        </row>
        <row r="593">
          <cell r="A593">
            <v>572</v>
          </cell>
          <cell r="AH593">
            <v>3</v>
          </cell>
          <cell r="AJ593">
            <v>8417.7000000000007</v>
          </cell>
          <cell r="AL593">
            <v>0</v>
          </cell>
          <cell r="AO593">
            <v>0.22282263937263366</v>
          </cell>
          <cell r="AQ593">
            <v>0.24446331837705157</v>
          </cell>
          <cell r="AS593">
            <v>0.22700256450007647</v>
          </cell>
          <cell r="AU593">
            <v>0.22017</v>
          </cell>
          <cell r="AW593">
            <v>0.21241499999999999</v>
          </cell>
          <cell r="AY593">
            <v>0.21735299999999999</v>
          </cell>
          <cell r="AZ593">
            <v>0.66051000000000004</v>
          </cell>
          <cell r="BA593">
            <v>3</v>
          </cell>
          <cell r="BC593">
            <v>6.1565980674190501E-2</v>
          </cell>
          <cell r="BE593">
            <v>0.99914617486338797</v>
          </cell>
          <cell r="BI593">
            <v>0.6188822937465196</v>
          </cell>
          <cell r="BJ593">
            <v>0.39772034498743458</v>
          </cell>
        </row>
        <row r="594">
          <cell r="A594">
            <v>2016</v>
          </cell>
          <cell r="AH594">
            <v>3</v>
          </cell>
          <cell r="AJ594">
            <v>8018.7936507936474</v>
          </cell>
          <cell r="AL594">
            <v>0</v>
          </cell>
          <cell r="AO594">
            <v>0</v>
          </cell>
          <cell r="AQ594">
            <v>0</v>
          </cell>
          <cell r="AS594">
            <v>0</v>
          </cell>
          <cell r="AU594">
            <v>0.13954095238095238</v>
          </cell>
          <cell r="AW594">
            <v>0.17584095238095235</v>
          </cell>
          <cell r="AY594">
            <v>0.23266000000000003</v>
          </cell>
          <cell r="AZ594">
            <v>0.431334</v>
          </cell>
          <cell r="BA594">
            <v>3</v>
          </cell>
          <cell r="BC594">
            <v>7.8888507180088288E-2</v>
          </cell>
          <cell r="BE594">
            <v>0.95238095238095244</v>
          </cell>
          <cell r="BI594">
            <v>0.39560533987618357</v>
          </cell>
          <cell r="BJ594">
            <v>0.25423298395230892</v>
          </cell>
        </row>
        <row r="595">
          <cell r="A595">
            <v>579</v>
          </cell>
          <cell r="AH595">
            <v>9</v>
          </cell>
          <cell r="AJ595">
            <v>8419.8166666666693</v>
          </cell>
          <cell r="AL595">
            <v>0</v>
          </cell>
          <cell r="AO595">
            <v>0.32249942147128374</v>
          </cell>
          <cell r="AQ595">
            <v>0.31210030659577953</v>
          </cell>
          <cell r="AS595">
            <v>0.27529699316061679</v>
          </cell>
          <cell r="AU595">
            <v>0.266233</v>
          </cell>
          <cell r="AW595">
            <v>0.28867700000000002</v>
          </cell>
          <cell r="AY595">
            <v>0.28840900000000003</v>
          </cell>
          <cell r="AZ595">
            <v>2.3960970000000001</v>
          </cell>
          <cell r="BA595">
            <v>9</v>
          </cell>
          <cell r="BC595">
            <v>3.1517047366122902E-2</v>
          </cell>
          <cell r="BE595">
            <v>0.99336862477231291</v>
          </cell>
          <cell r="BI595">
            <v>2.3031411522922518</v>
          </cell>
          <cell r="BJ595">
            <v>1.4800974319352684</v>
          </cell>
        </row>
        <row r="596">
          <cell r="A596">
            <v>2253</v>
          </cell>
          <cell r="AH596">
            <v>8.0277595628415295</v>
          </cell>
          <cell r="AJ596">
            <v>7787.6343223736967</v>
          </cell>
          <cell r="AL596">
            <v>4370.0400962309586</v>
          </cell>
          <cell r="AO596">
            <v>0</v>
          </cell>
          <cell r="AQ596">
            <v>0</v>
          </cell>
          <cell r="AS596">
            <v>0</v>
          </cell>
          <cell r="AU596" t="str">
            <v>-</v>
          </cell>
          <cell r="AW596">
            <v>0.29136615878107458</v>
          </cell>
          <cell r="AY596">
            <v>0.29877979149959905</v>
          </cell>
          <cell r="AZ596">
            <v>1.8358739571080278</v>
          </cell>
          <cell r="BA596">
            <v>8.0017844125108208</v>
          </cell>
          <cell r="BC596">
            <v>2.7379304368651804E-2</v>
          </cell>
          <cell r="BE596">
            <v>1.4418018545054578</v>
          </cell>
          <cell r="BI596">
            <v>1.798977216984329</v>
          </cell>
          <cell r="BJ596">
            <v>1.1561000316105199</v>
          </cell>
        </row>
        <row r="597">
          <cell r="A597">
            <v>2178</v>
          </cell>
          <cell r="AH597">
            <v>2.7</v>
          </cell>
          <cell r="AJ597">
            <v>8394.4421891722322</v>
          </cell>
          <cell r="AL597">
            <v>0</v>
          </cell>
          <cell r="AO597">
            <v>0</v>
          </cell>
          <cell r="AQ597">
            <v>0</v>
          </cell>
          <cell r="AS597">
            <v>0</v>
          </cell>
          <cell r="AU597" t="str">
            <v>-</v>
          </cell>
          <cell r="AW597" t="str">
            <v>-</v>
          </cell>
          <cell r="AY597">
            <v>0.23207425176218771</v>
          </cell>
          <cell r="AZ597">
            <v>0.7701823145454546</v>
          </cell>
          <cell r="BA597">
            <v>2.7</v>
          </cell>
          <cell r="BC597">
            <v>1.9162158172491423E-2</v>
          </cell>
          <cell r="BE597">
            <v>0.99638245598538855</v>
          </cell>
          <cell r="BI597">
            <v>0.72644939994007907</v>
          </cell>
          <cell r="BJ597">
            <v>0.46684758778770263</v>
          </cell>
        </row>
        <row r="598">
          <cell r="A598">
            <v>526</v>
          </cell>
          <cell r="AH598">
            <v>3</v>
          </cell>
          <cell r="AJ598">
            <v>8425.4166666666697</v>
          </cell>
          <cell r="AL598">
            <v>0</v>
          </cell>
          <cell r="AO598">
            <v>0.28381494412064667</v>
          </cell>
          <cell r="AQ598">
            <v>0.25640423868791445</v>
          </cell>
          <cell r="AS598">
            <v>0.24455460868234855</v>
          </cell>
          <cell r="AU598">
            <v>0.220666</v>
          </cell>
          <cell r="AW598">
            <v>0.236789</v>
          </cell>
          <cell r="AY598">
            <v>0.25003399999999998</v>
          </cell>
          <cell r="AZ598">
            <v>0.66199799999999998</v>
          </cell>
          <cell r="BA598">
            <v>3</v>
          </cell>
          <cell r="BC598">
            <v>1.3556780344622899E-2</v>
          </cell>
          <cell r="BE598">
            <v>0.99891848816029105</v>
          </cell>
          <cell r="BI598">
            <v>0.65016453923142947</v>
          </cell>
          <cell r="BJ598">
            <v>0.41782365961116136</v>
          </cell>
        </row>
        <row r="599">
          <cell r="A599">
            <v>1734</v>
          </cell>
          <cell r="AH599">
            <v>3</v>
          </cell>
          <cell r="AJ599">
            <v>8429</v>
          </cell>
          <cell r="AL599">
            <v>0</v>
          </cell>
          <cell r="AO599">
            <v>0</v>
          </cell>
          <cell r="AQ599">
            <v>0.22713857821089412</v>
          </cell>
          <cell r="AS599">
            <v>0.22215636429722166</v>
          </cell>
          <cell r="AU599">
            <v>0.20533000000000001</v>
          </cell>
          <cell r="AW599">
            <v>0.21221300000000001</v>
          </cell>
          <cell r="AY599">
            <v>0.19253100000000001</v>
          </cell>
          <cell r="AZ599">
            <v>0.61599000000000004</v>
          </cell>
          <cell r="BA599">
            <v>3</v>
          </cell>
          <cell r="BC599">
            <v>1.18386447682423E-3</v>
          </cell>
          <cell r="BE599">
            <v>0.99898489678202795</v>
          </cell>
          <cell r="BI599">
            <v>0.61154252928833019</v>
          </cell>
          <cell r="BJ599">
            <v>0.39300349707962673</v>
          </cell>
        </row>
        <row r="600">
          <cell r="A600">
            <v>2158</v>
          </cell>
          <cell r="AH600">
            <v>2.311256830601093</v>
          </cell>
          <cell r="AJ600">
            <v>8373.2947019867588</v>
          </cell>
          <cell r="AL600">
            <v>0</v>
          </cell>
          <cell r="AO600">
            <v>0</v>
          </cell>
          <cell r="AQ600">
            <v>0</v>
          </cell>
          <cell r="AS600">
            <v>0</v>
          </cell>
          <cell r="AU600" t="str">
            <v>-</v>
          </cell>
          <cell r="AW600">
            <v>0.26806986754966888</v>
          </cell>
          <cell r="AY600">
            <v>0.23654503311258279</v>
          </cell>
          <cell r="AZ600">
            <v>0.52856294340567667</v>
          </cell>
          <cell r="BA600">
            <v>2.3197472847095399</v>
          </cell>
          <cell r="BC600">
            <v>1.6105930543310762E-2</v>
          </cell>
          <cell r="BE600">
            <v>0.99337748344370858</v>
          </cell>
          <cell r="BI600">
            <v>0.51999319203105432</v>
          </cell>
          <cell r="BJ600">
            <v>0.33416996061356663</v>
          </cell>
        </row>
        <row r="601">
          <cell r="A601">
            <v>2068</v>
          </cell>
          <cell r="AH601">
            <v>4.75</v>
          </cell>
          <cell r="AJ601">
            <v>8403.0307799930088</v>
          </cell>
          <cell r="AL601">
            <v>3.3228401538999613E-2</v>
          </cell>
          <cell r="AO601">
            <v>0</v>
          </cell>
          <cell r="AQ601">
            <v>0</v>
          </cell>
          <cell r="AS601">
            <v>0</v>
          </cell>
          <cell r="AU601">
            <v>9.9505771248688368E-2</v>
          </cell>
          <cell r="AW601">
            <v>0.33459538300104935</v>
          </cell>
          <cell r="AY601">
            <v>0.35066065057712492</v>
          </cell>
          <cell r="AZ601">
            <v>0.47414500000000004</v>
          </cell>
          <cell r="BA601">
            <v>4.75</v>
          </cell>
          <cell r="BC601">
            <v>1.3442834455836175E-2</v>
          </cell>
          <cell r="BE601">
            <v>0.9968501547536911</v>
          </cell>
          <cell r="BI601">
            <v>0.46775013179517799</v>
          </cell>
          <cell r="BJ601">
            <v>0.30059632609507403</v>
          </cell>
        </row>
        <row r="602">
          <cell r="A602">
            <v>2180</v>
          </cell>
          <cell r="AH602">
            <v>0.79</v>
          </cell>
          <cell r="AJ602">
            <v>8349.9738865212712</v>
          </cell>
          <cell r="AL602">
            <v>0</v>
          </cell>
          <cell r="AO602">
            <v>0</v>
          </cell>
          <cell r="AQ602">
            <v>0</v>
          </cell>
          <cell r="AS602">
            <v>0</v>
          </cell>
          <cell r="AU602" t="str">
            <v>-</v>
          </cell>
          <cell r="AW602">
            <v>0.11032174730508901</v>
          </cell>
          <cell r="AY602">
            <v>0.39168572323890705</v>
          </cell>
          <cell r="AZ602">
            <v>0.15947888000000002</v>
          </cell>
          <cell r="BA602">
            <v>0.78999999999999704</v>
          </cell>
          <cell r="BC602">
            <v>1.4942218278347659E-2</v>
          </cell>
          <cell r="BE602">
            <v>0.99022311356229642</v>
          </cell>
          <cell r="BI602">
            <v>0.15707238372344509</v>
          </cell>
          <cell r="BJ602">
            <v>0.10094146055513743</v>
          </cell>
        </row>
        <row r="603">
          <cell r="A603">
            <v>2020</v>
          </cell>
          <cell r="AH603">
            <v>2.8</v>
          </cell>
          <cell r="AJ603">
            <v>8417.1299596103618</v>
          </cell>
          <cell r="AL603">
            <v>0</v>
          </cell>
          <cell r="AO603">
            <v>0</v>
          </cell>
          <cell r="AQ603">
            <v>0</v>
          </cell>
          <cell r="AS603">
            <v>0</v>
          </cell>
          <cell r="AU603" t="str">
            <v>-</v>
          </cell>
          <cell r="AW603">
            <v>0.22893243050605844</v>
          </cell>
          <cell r="AY603">
            <v>0.23316635780470418</v>
          </cell>
          <cell r="AZ603">
            <v>0.64033396113360297</v>
          </cell>
          <cell r="BA603">
            <v>2.8</v>
          </cell>
          <cell r="BC603">
            <v>2.9583182977769334E-2</v>
          </cell>
          <cell r="BE603">
            <v>0.99743572516348644</v>
          </cell>
          <cell r="BI603">
            <v>0.62108498976959592</v>
          </cell>
          <cell r="BJ603">
            <v>0.3991358920648877</v>
          </cell>
        </row>
        <row r="604">
          <cell r="A604">
            <v>2070</v>
          </cell>
          <cell r="AH604">
            <v>2.5</v>
          </cell>
          <cell r="AJ604">
            <v>8433.4698907540696</v>
          </cell>
          <cell r="AL604">
            <v>0</v>
          </cell>
          <cell r="AO604">
            <v>0</v>
          </cell>
          <cell r="AQ604">
            <v>0</v>
          </cell>
          <cell r="AS604">
            <v>0</v>
          </cell>
          <cell r="AU604" t="str">
            <v>-</v>
          </cell>
          <cell r="AW604">
            <v>0.28589728217426058</v>
          </cell>
          <cell r="AY604">
            <v>0.28172961630695448</v>
          </cell>
          <cell r="AZ604">
            <v>0.57172675101214554</v>
          </cell>
          <cell r="BA604">
            <v>2.5</v>
          </cell>
          <cell r="BC604">
            <v>1.2803398924695843E-2</v>
          </cell>
          <cell r="BE604">
            <v>0.99753795931075451</v>
          </cell>
          <cell r="BI604">
            <v>0.56346168046760392</v>
          </cell>
          <cell r="BJ604">
            <v>0.36210467839715171</v>
          </cell>
        </row>
        <row r="605">
          <cell r="A605">
            <v>506</v>
          </cell>
          <cell r="AH605">
            <v>3</v>
          </cell>
          <cell r="AJ605">
            <v>5816.9333333333298</v>
          </cell>
          <cell r="AL605">
            <v>2624.5</v>
          </cell>
          <cell r="AO605">
            <v>0.31404784326764434</v>
          </cell>
          <cell r="AQ605">
            <v>0.2928501036067348</v>
          </cell>
          <cell r="AS605">
            <v>0.28137280707605072</v>
          </cell>
          <cell r="AU605">
            <v>0.25700800000000001</v>
          </cell>
          <cell r="AW605">
            <v>0.26125500000000001</v>
          </cell>
          <cell r="AY605">
            <v>0.25454700000000002</v>
          </cell>
          <cell r="AZ605">
            <v>0.77102400000000004</v>
          </cell>
          <cell r="BA605">
            <v>2.6811757876821898</v>
          </cell>
          <cell r="BC605">
            <v>1E-4</v>
          </cell>
          <cell r="BE605">
            <v>1</v>
          </cell>
          <cell r="BI605">
            <v>0.76763182594032131</v>
          </cell>
          <cell r="BJ605">
            <v>0.49331318365583127</v>
          </cell>
        </row>
        <row r="606">
          <cell r="A606">
            <v>2000</v>
          </cell>
          <cell r="AH606">
            <v>3</v>
          </cell>
          <cell r="AJ606">
            <v>8425.3110652738051</v>
          </cell>
          <cell r="AL606">
            <v>0</v>
          </cell>
          <cell r="AO606">
            <v>0</v>
          </cell>
          <cell r="AQ606">
            <v>0</v>
          </cell>
          <cell r="AS606">
            <v>0</v>
          </cell>
          <cell r="AU606">
            <v>0.208627653203806</v>
          </cell>
          <cell r="AW606">
            <v>0.22163550469093088</v>
          </cell>
          <cell r="AY606">
            <v>0.21127852817885423</v>
          </cell>
          <cell r="AZ606">
            <v>0.62709300000000001</v>
          </cell>
          <cell r="BA606">
            <v>3</v>
          </cell>
          <cell r="BC606">
            <v>1.97399759854659E-2</v>
          </cell>
          <cell r="BE606">
            <v>0.99402160680001705</v>
          </cell>
          <cell r="BI606">
            <v>0.61219670323263753</v>
          </cell>
          <cell r="BJ606">
            <v>0.39342389735515676</v>
          </cell>
        </row>
        <row r="607">
          <cell r="A607">
            <v>586</v>
          </cell>
          <cell r="AH607">
            <v>9</v>
          </cell>
          <cell r="AJ607">
            <v>8444.9666666666708</v>
          </cell>
          <cell r="AL607">
            <v>0</v>
          </cell>
          <cell r="AO607">
            <v>0.37125769259864599</v>
          </cell>
          <cell r="AQ607">
            <v>0.35683025060444779</v>
          </cell>
          <cell r="AS607">
            <v>0.33366608336871934</v>
          </cell>
          <cell r="AU607">
            <v>0.31415700000000002</v>
          </cell>
          <cell r="AW607">
            <v>0.33381100000000002</v>
          </cell>
          <cell r="AY607">
            <v>0.31973299999999999</v>
          </cell>
          <cell r="AZ607">
            <v>2.7911864534767603</v>
          </cell>
          <cell r="BA607">
            <v>9</v>
          </cell>
          <cell r="BC607">
            <v>2.8703736358329998E-2</v>
          </cell>
          <cell r="BE607">
            <v>0.97640406800242885</v>
          </cell>
          <cell r="BI607">
            <v>2.6447455034420981</v>
          </cell>
          <cell r="BJ607">
            <v>1.6996270610123156</v>
          </cell>
        </row>
        <row r="608">
          <cell r="A608">
            <v>1747</v>
          </cell>
          <cell r="AH608">
            <v>9</v>
          </cell>
          <cell r="AJ608">
            <v>5744.85</v>
          </cell>
          <cell r="AL608">
            <v>2700.7333333333299</v>
          </cell>
          <cell r="AO608">
            <v>0</v>
          </cell>
          <cell r="AQ608">
            <v>0.28608574921111396</v>
          </cell>
          <cell r="AS608">
            <v>0.26047541008872599</v>
          </cell>
          <cell r="AU608">
            <v>0.248582</v>
          </cell>
          <cell r="AW608">
            <v>0.28195500000000001</v>
          </cell>
          <cell r="AY608">
            <v>0.26634999999999998</v>
          </cell>
          <cell r="AZ608">
            <v>2.2372380000000001</v>
          </cell>
          <cell r="BA608">
            <v>7.9138376074279497</v>
          </cell>
          <cell r="BC608">
            <v>2.7041838031931298E-3</v>
          </cell>
          <cell r="BE608">
            <v>0.98938600485731598</v>
          </cell>
          <cell r="BI608">
            <v>2.2057893282829988</v>
          </cell>
          <cell r="BJ608">
            <v>1.4175349682465357</v>
          </cell>
        </row>
        <row r="609">
          <cell r="A609">
            <v>2197</v>
          </cell>
          <cell r="AH609">
            <v>3</v>
          </cell>
          <cell r="AJ609">
            <v>8448.4166666666697</v>
          </cell>
          <cell r="AL609">
            <v>0</v>
          </cell>
          <cell r="AO609">
            <v>0</v>
          </cell>
          <cell r="AQ609">
            <v>0</v>
          </cell>
          <cell r="AS609">
            <v>0</v>
          </cell>
          <cell r="AU609" t="str">
            <v>-</v>
          </cell>
          <cell r="AW609">
            <v>0.174566</v>
          </cell>
          <cell r="AY609">
            <v>0.18440500000000001</v>
          </cell>
          <cell r="AZ609">
            <v>0.63129888461538464</v>
          </cell>
          <cell r="BA609">
            <v>3</v>
          </cell>
          <cell r="BC609">
            <v>1.42994339726027E-2</v>
          </cell>
          <cell r="BE609">
            <v>0.99993359137826399</v>
          </cell>
          <cell r="BI609">
            <v>0.62223034369403918</v>
          </cell>
          <cell r="BJ609">
            <v>0.39987194569344547</v>
          </cell>
        </row>
        <row r="610">
          <cell r="A610">
            <v>606</v>
          </cell>
          <cell r="AH610">
            <v>3</v>
          </cell>
          <cell r="AJ610">
            <v>6538.3500000000013</v>
          </cell>
          <cell r="AL610">
            <v>1911.2166666666701</v>
          </cell>
          <cell r="AO610">
            <v>0.29228701844810512</v>
          </cell>
          <cell r="AQ610">
            <v>0.27980719773946355</v>
          </cell>
          <cell r="AS610">
            <v>0.25099457052848134</v>
          </cell>
          <cell r="AU610">
            <v>0.25636300000000001</v>
          </cell>
          <cell r="AW610">
            <v>0.26878099999999999</v>
          </cell>
          <cell r="AY610">
            <v>0.24640500000000001</v>
          </cell>
          <cell r="AZ610">
            <v>0.75298371158544408</v>
          </cell>
          <cell r="BA610">
            <v>2.6607133699164098</v>
          </cell>
          <cell r="BC610">
            <v>9.9857324109203005E-2</v>
          </cell>
          <cell r="BE610">
            <v>0.99816142987249501</v>
          </cell>
          <cell r="BI610">
            <v>0.67361512707056015</v>
          </cell>
          <cell r="BJ610">
            <v>0.43289401463630811</v>
          </cell>
        </row>
        <row r="611">
          <cell r="A611">
            <v>439</v>
          </cell>
          <cell r="AH611">
            <v>2.98</v>
          </cell>
          <cell r="AJ611">
            <v>8452.7666666666701</v>
          </cell>
          <cell r="AL611">
            <v>0</v>
          </cell>
          <cell r="AO611">
            <v>0.25400400273940243</v>
          </cell>
          <cell r="AQ611">
            <v>0.2216771319823026</v>
          </cell>
          <cell r="AS611">
            <v>0.23807696443458493</v>
          </cell>
          <cell r="AU611">
            <v>0.231632</v>
          </cell>
          <cell r="AW611">
            <v>0.228653</v>
          </cell>
          <cell r="AY611">
            <v>0.207123</v>
          </cell>
          <cell r="AZ611">
            <v>0.66059785330726173</v>
          </cell>
          <cell r="BA611">
            <v>2.9799999999999902</v>
          </cell>
          <cell r="BC611">
            <v>1.5029132080759698E-2</v>
          </cell>
          <cell r="BE611">
            <v>0.99919550698239201</v>
          </cell>
          <cell r="BI611">
            <v>0.64142121997587187</v>
          </cell>
          <cell r="BJ611">
            <v>0.41220482710327916</v>
          </cell>
        </row>
        <row r="612">
          <cell r="A612">
            <v>2130</v>
          </cell>
          <cell r="AH612">
            <v>3.25</v>
          </cell>
          <cell r="AJ612">
            <v>520.12587233731472</v>
          </cell>
          <cell r="AL612">
            <v>2491.916036391538</v>
          </cell>
          <cell r="AO612">
            <v>0</v>
          </cell>
          <cell r="AQ612">
            <v>0</v>
          </cell>
          <cell r="AS612">
            <v>0</v>
          </cell>
          <cell r="AU612" t="str">
            <v>-</v>
          </cell>
          <cell r="AW612">
            <v>0.13030565603419927</v>
          </cell>
          <cell r="AY612">
            <v>0.1008957031678176</v>
          </cell>
          <cell r="AZ612">
            <v>0.74324477631578922</v>
          </cell>
          <cell r="BA612">
            <v>3.1673090190852902</v>
          </cell>
          <cell r="BC612">
            <v>3.3511728598048891E-3</v>
          </cell>
          <cell r="BE612">
            <v>0.35624246410172095</v>
          </cell>
          <cell r="BI612">
            <v>0.73625307270498597</v>
          </cell>
          <cell r="BJ612">
            <v>0.47314784900635637</v>
          </cell>
        </row>
        <row r="613">
          <cell r="A613">
            <v>2001</v>
          </cell>
          <cell r="AH613">
            <v>6</v>
          </cell>
          <cell r="AJ613">
            <v>8441.0316139767074</v>
          </cell>
          <cell r="AL613">
            <v>0</v>
          </cell>
          <cell r="AO613">
            <v>0</v>
          </cell>
          <cell r="AQ613">
            <v>0</v>
          </cell>
          <cell r="AS613">
            <v>0</v>
          </cell>
          <cell r="AU613">
            <v>0.23493044925124792</v>
          </cell>
          <cell r="AW613">
            <v>0.25261098169717139</v>
          </cell>
          <cell r="AY613">
            <v>0.23586589018302828</v>
          </cell>
          <cell r="AZ613">
            <v>1.411932</v>
          </cell>
          <cell r="BA613">
            <v>6</v>
          </cell>
          <cell r="BC613">
            <v>5.1799145052937638E-2</v>
          </cell>
          <cell r="BE613">
            <v>0.98930819611515686</v>
          </cell>
          <cell r="BI613">
            <v>1.3265676703896521</v>
          </cell>
          <cell r="BJ613">
            <v>0.85250936542812816</v>
          </cell>
        </row>
        <row r="614">
          <cell r="A614">
            <v>2118</v>
          </cell>
          <cell r="AH614">
            <v>2.5</v>
          </cell>
          <cell r="AJ614">
            <v>8274.4944553163677</v>
          </cell>
          <cell r="AL614">
            <v>0</v>
          </cell>
          <cell r="AO614">
            <v>0</v>
          </cell>
          <cell r="AQ614">
            <v>0</v>
          </cell>
          <cell r="AS614">
            <v>0</v>
          </cell>
          <cell r="AU614" t="str">
            <v>-</v>
          </cell>
          <cell r="AW614">
            <v>0.24879158512720156</v>
          </cell>
          <cell r="AY614">
            <v>0.26099217221135029</v>
          </cell>
          <cell r="AZ614">
            <v>0.57172675101214554</v>
          </cell>
          <cell r="BA614">
            <v>2.5</v>
          </cell>
          <cell r="BC614">
            <v>1.2084139077286008E-2</v>
          </cell>
          <cell r="BE614">
            <v>0.97703475868477008</v>
          </cell>
          <cell r="BI614">
            <v>0.56383560322369175</v>
          </cell>
          <cell r="BJ614">
            <v>0.36234497722142345</v>
          </cell>
        </row>
        <row r="615">
          <cell r="A615">
            <v>2012</v>
          </cell>
          <cell r="AH615">
            <v>2.9</v>
          </cell>
          <cell r="AJ615">
            <v>8444.7780454232616</v>
          </cell>
          <cell r="AL615">
            <v>0</v>
          </cell>
          <cell r="AO615">
            <v>0</v>
          </cell>
          <cell r="AQ615">
            <v>0</v>
          </cell>
          <cell r="AS615">
            <v>0</v>
          </cell>
          <cell r="AU615">
            <v>0.18237966276668957</v>
          </cell>
          <cell r="AW615">
            <v>0.23445492085340672</v>
          </cell>
          <cell r="AY615">
            <v>0.22202463867859598</v>
          </cell>
          <cell r="AZ615">
            <v>0.52999529999999995</v>
          </cell>
          <cell r="BA615">
            <v>2.9</v>
          </cell>
          <cell r="BC615">
            <v>1.64864275279357E-2</v>
          </cell>
          <cell r="BE615">
            <v>0.99302364076418337</v>
          </cell>
          <cell r="BI615">
            <v>0.51867404193224076</v>
          </cell>
          <cell r="BJ615">
            <v>0.33332221809824236</v>
          </cell>
        </row>
        <row r="616">
          <cell r="A616">
            <v>2071</v>
          </cell>
          <cell r="AH616">
            <v>3</v>
          </cell>
          <cell r="AJ616">
            <v>8061.6825396825434</v>
          </cell>
          <cell r="AL616">
            <v>0</v>
          </cell>
          <cell r="AO616">
            <v>0</v>
          </cell>
          <cell r="AQ616">
            <v>0</v>
          </cell>
          <cell r="AS616">
            <v>0</v>
          </cell>
          <cell r="AU616">
            <v>0.19991142857142857</v>
          </cell>
          <cell r="AW616">
            <v>0.22089714285714288</v>
          </cell>
          <cell r="AY616">
            <v>0.21895142857142857</v>
          </cell>
          <cell r="AZ616">
            <v>0.62972099999999998</v>
          </cell>
          <cell r="BA616">
            <v>3</v>
          </cell>
          <cell r="BC616">
            <v>1.8578622441339145E-2</v>
          </cell>
          <cell r="BE616">
            <v>0.95238095238095244</v>
          </cell>
          <cell r="BI616">
            <v>0.61743668386249817</v>
          </cell>
          <cell r="BJ616">
            <v>0.39679133398227284</v>
          </cell>
        </row>
        <row r="617">
          <cell r="A617">
            <v>1676</v>
          </cell>
          <cell r="AH617">
            <v>2.7</v>
          </cell>
          <cell r="AJ617">
            <v>8465.2833333333292</v>
          </cell>
          <cell r="AL617">
            <v>0.21666666666666701</v>
          </cell>
          <cell r="AO617">
            <v>0.12558431480855808</v>
          </cell>
          <cell r="AQ617">
            <v>0.20208546672793196</v>
          </cell>
          <cell r="AS617">
            <v>0.15407610062202276</v>
          </cell>
          <cell r="AU617">
            <v>0.16782</v>
          </cell>
          <cell r="AW617">
            <v>0.165376</v>
          </cell>
          <cell r="AY617">
            <v>0.170623</v>
          </cell>
          <cell r="AZ617">
            <v>0.33907764998310685</v>
          </cell>
          <cell r="BA617">
            <v>2.6999308959896</v>
          </cell>
          <cell r="BC617">
            <v>3.5787867540929497E-2</v>
          </cell>
          <cell r="BE617">
            <v>0.99939283545840896</v>
          </cell>
          <cell r="BI617">
            <v>0.3244812692423118</v>
          </cell>
          <cell r="BJ617">
            <v>0.20852560115069321</v>
          </cell>
        </row>
        <row r="618">
          <cell r="A618">
            <v>643</v>
          </cell>
          <cell r="AH618">
            <v>86.75</v>
          </cell>
          <cell r="AJ618">
            <v>835.26666666666699</v>
          </cell>
          <cell r="AL618">
            <v>7630.4333333333298</v>
          </cell>
          <cell r="AO618">
            <v>0</v>
          </cell>
          <cell r="AQ618">
            <v>0.32044664711098103</v>
          </cell>
          <cell r="AS618">
            <v>0.28914495038953253</v>
          </cell>
          <cell r="AU618">
            <v>0.26774100000000001</v>
          </cell>
          <cell r="AW618">
            <v>0.24151300000000003</v>
          </cell>
          <cell r="AY618">
            <v>0.279192</v>
          </cell>
          <cell r="AZ618">
            <v>23.226531749999999</v>
          </cell>
          <cell r="BA618">
            <v>81.897476030727802</v>
          </cell>
          <cell r="BC618">
            <v>1.05667911328372E-2</v>
          </cell>
          <cell r="BE618">
            <v>0.96782786885245897</v>
          </cell>
          <cell r="BI618">
            <v>22.132766238929914</v>
          </cell>
          <cell r="BJ618">
            <v>14.223466260094396</v>
          </cell>
        </row>
        <row r="619">
          <cell r="A619">
            <v>630</v>
          </cell>
          <cell r="AH619">
            <v>3</v>
          </cell>
          <cell r="AJ619">
            <v>8470.0666666666693</v>
          </cell>
          <cell r="AL619">
            <v>0</v>
          </cell>
          <cell r="AO619">
            <v>0.26167042134704849</v>
          </cell>
          <cell r="AQ619">
            <v>0.26899612851635457</v>
          </cell>
          <cell r="AS619">
            <v>0.23054125811559759</v>
          </cell>
          <cell r="AU619">
            <v>0.25324600000000003</v>
          </cell>
          <cell r="AW619">
            <v>0.25425199999999998</v>
          </cell>
          <cell r="AY619">
            <v>0.22588900000000001</v>
          </cell>
          <cell r="AZ619">
            <v>0.69162377434679279</v>
          </cell>
          <cell r="BA619">
            <v>3</v>
          </cell>
          <cell r="BC619">
            <v>2.1915485525326401E-4</v>
          </cell>
          <cell r="BE619">
            <v>1</v>
          </cell>
          <cell r="BI619">
            <v>0.68363551668673184</v>
          </cell>
          <cell r="BJ619">
            <v>0.4393335474122847</v>
          </cell>
        </row>
        <row r="620">
          <cell r="A620">
            <v>595</v>
          </cell>
          <cell r="AH620">
            <v>3</v>
          </cell>
          <cell r="AJ620">
            <v>4128.3416666666653</v>
          </cell>
          <cell r="AL620">
            <v>113.5416666666665</v>
          </cell>
          <cell r="AO620">
            <v>0.15472667412850497</v>
          </cell>
          <cell r="AQ620">
            <v>0.14954854402190557</v>
          </cell>
          <cell r="AS620">
            <v>0.1431567435229161</v>
          </cell>
          <cell r="AU620">
            <v>0.134853</v>
          </cell>
          <cell r="AW620">
            <v>0.13096050000000001</v>
          </cell>
          <cell r="AY620">
            <v>0.11104849999999999</v>
          </cell>
          <cell r="AZ620">
            <v>0.78353398608440938</v>
          </cell>
          <cell r="BA620">
            <v>2.9771249289820201</v>
          </cell>
          <cell r="BC620">
            <v>5.0000000000000002E-5</v>
          </cell>
          <cell r="BE620">
            <v>0.5</v>
          </cell>
          <cell r="BI620">
            <v>0.77191271969756392</v>
          </cell>
          <cell r="BJ620">
            <v>0.49606426986267371</v>
          </cell>
        </row>
        <row r="621">
          <cell r="A621">
            <v>585</v>
          </cell>
          <cell r="AH621">
            <v>2.7</v>
          </cell>
          <cell r="AJ621">
            <v>7740.3192567567548</v>
          </cell>
          <cell r="AL621">
            <v>0</v>
          </cell>
          <cell r="AO621">
            <v>0.18240672315574086</v>
          </cell>
          <cell r="AQ621">
            <v>0.24453116755835178</v>
          </cell>
          <cell r="AS621">
            <v>0.17735516156872641</v>
          </cell>
          <cell r="AU621">
            <v>0.17307912162162165</v>
          </cell>
          <cell r="AW621">
            <v>0.17065094594594593</v>
          </cell>
          <cell r="AY621">
            <v>0.17021037162162161</v>
          </cell>
          <cell r="AZ621">
            <v>0.51231420000000005</v>
          </cell>
          <cell r="BA621">
            <v>2.7</v>
          </cell>
          <cell r="BC621">
            <v>3.5118426695737691E-2</v>
          </cell>
          <cell r="BE621">
            <v>0.91182986264953514</v>
          </cell>
          <cell r="BI621">
            <v>0.49241055035522346</v>
          </cell>
          <cell r="BJ621">
            <v>0.31644417030768118</v>
          </cell>
        </row>
        <row r="622">
          <cell r="A622">
            <v>2123</v>
          </cell>
          <cell r="AH622">
            <v>2.2000000000000002</v>
          </cell>
          <cell r="AJ622">
            <v>8334.1696428571449</v>
          </cell>
          <cell r="AL622">
            <v>0</v>
          </cell>
          <cell r="AO622">
            <v>0</v>
          </cell>
          <cell r="AQ622">
            <v>0</v>
          </cell>
          <cell r="AS622">
            <v>0</v>
          </cell>
          <cell r="AU622" t="str">
            <v>-</v>
          </cell>
          <cell r="AW622">
            <v>0.26856991071428571</v>
          </cell>
          <cell r="AY622">
            <v>0.28941392857142856</v>
          </cell>
          <cell r="AZ622">
            <v>0.50311954089068811</v>
          </cell>
          <cell r="BA622">
            <v>2.2000000000000002</v>
          </cell>
          <cell r="BC622">
            <v>1.3781746472184038E-2</v>
          </cell>
          <cell r="BE622">
            <v>0.98198818604172089</v>
          </cell>
          <cell r="BI622">
            <v>0.49598148353777793</v>
          </cell>
          <cell r="BJ622">
            <v>0.318739005354092</v>
          </cell>
        </row>
        <row r="623">
          <cell r="A623">
            <v>1855</v>
          </cell>
          <cell r="AH623">
            <v>2.7</v>
          </cell>
          <cell r="AJ623">
            <v>8475.1106869805499</v>
          </cell>
          <cell r="AL623">
            <v>0</v>
          </cell>
          <cell r="AO623">
            <v>0</v>
          </cell>
          <cell r="AQ623">
            <v>0</v>
          </cell>
          <cell r="AS623">
            <v>0.23497472089853766</v>
          </cell>
          <cell r="AU623">
            <v>0.24293578490662349</v>
          </cell>
          <cell r="AW623">
            <v>0.24864223970527857</v>
          </cell>
          <cell r="AY623">
            <v>0.2496549007423518</v>
          </cell>
          <cell r="AZ623">
            <v>0.63527060617965947</v>
          </cell>
          <cell r="BA623">
            <v>2.69999999999999</v>
          </cell>
          <cell r="BC623">
            <v>1.1640261549406096E-2</v>
          </cell>
          <cell r="BE623">
            <v>0.99867952374083158</v>
          </cell>
          <cell r="BI623">
            <v>0.62786611271124326</v>
          </cell>
          <cell r="BJ623">
            <v>0.40349373293867885</v>
          </cell>
        </row>
        <row r="624">
          <cell r="A624">
            <v>1659</v>
          </cell>
          <cell r="AH624">
            <v>2.73</v>
          </cell>
          <cell r="AJ624">
            <v>8488.6</v>
          </cell>
          <cell r="AL624">
            <v>0</v>
          </cell>
          <cell r="AO624">
            <v>0.25696415622527569</v>
          </cell>
          <cell r="AQ624">
            <v>0.24804278956868453</v>
          </cell>
          <cell r="AS624">
            <v>0.22215534072484466</v>
          </cell>
          <cell r="AU624">
            <v>0.20989600000000003</v>
          </cell>
          <cell r="AW624">
            <v>0.22020700000000001</v>
          </cell>
          <cell r="AY624">
            <v>0.21920399999999998</v>
          </cell>
          <cell r="AZ624">
            <v>0.57301608000000004</v>
          </cell>
          <cell r="BA624">
            <v>2.7300000000000102</v>
          </cell>
          <cell r="BC624">
            <v>5.3409741254162597E-2</v>
          </cell>
          <cell r="BE624">
            <v>1</v>
          </cell>
          <cell r="BI624">
            <v>0.54094116666649783</v>
          </cell>
          <cell r="BJ624">
            <v>0.34763202889857236</v>
          </cell>
        </row>
        <row r="625">
          <cell r="A625">
            <v>1763</v>
          </cell>
          <cell r="AH625">
            <v>3</v>
          </cell>
          <cell r="AJ625">
            <v>8409.6039603960417</v>
          </cell>
          <cell r="AL625">
            <v>0</v>
          </cell>
          <cell r="AO625">
            <v>0</v>
          </cell>
          <cell r="AQ625">
            <v>0.24126315554111616</v>
          </cell>
          <cell r="AS625">
            <v>0.21743098837176872</v>
          </cell>
          <cell r="AU625">
            <v>0.2092990099009901</v>
          </cell>
          <cell r="AW625">
            <v>0.22708514851485151</v>
          </cell>
          <cell r="AY625">
            <v>0.20762871287128715</v>
          </cell>
          <cell r="AZ625">
            <v>0.63417599999999996</v>
          </cell>
          <cell r="BA625">
            <v>3</v>
          </cell>
          <cell r="BC625">
            <v>6.2533276869464277E-2</v>
          </cell>
          <cell r="BE625">
            <v>0.98934569003348416</v>
          </cell>
          <cell r="BI625">
            <v>0.58773358292320144</v>
          </cell>
          <cell r="BJ625">
            <v>0.37770284547299865</v>
          </cell>
        </row>
        <row r="626">
          <cell r="A626">
            <v>1751</v>
          </cell>
          <cell r="AH626">
            <v>8</v>
          </cell>
          <cell r="AJ626">
            <v>8494.3166666666693</v>
          </cell>
          <cell r="AL626">
            <v>0</v>
          </cell>
          <cell r="AO626">
            <v>0</v>
          </cell>
          <cell r="AQ626">
            <v>0.20727083023599682</v>
          </cell>
          <cell r="AS626">
            <v>0.19824193988006925</v>
          </cell>
          <cell r="AU626">
            <v>0.19611799999999999</v>
          </cell>
          <cell r="AW626">
            <v>0.24638299999999999</v>
          </cell>
          <cell r="AY626">
            <v>0.24008199999999999</v>
          </cell>
          <cell r="AZ626">
            <v>1.5689439999999999</v>
          </cell>
          <cell r="BA626">
            <v>8</v>
          </cell>
          <cell r="BC626">
            <v>2.639839366979E-2</v>
          </cell>
          <cell r="BE626">
            <v>0.99905699757134203</v>
          </cell>
          <cell r="BI626">
            <v>1.5203631152726163</v>
          </cell>
          <cell r="BJ626">
            <v>0.97705064246038831</v>
          </cell>
        </row>
        <row r="627">
          <cell r="A627">
            <v>597</v>
          </cell>
          <cell r="AH627">
            <v>2.95</v>
          </cell>
          <cell r="AJ627">
            <v>8495.7666666666701</v>
          </cell>
          <cell r="AL627">
            <v>0</v>
          </cell>
          <cell r="AO627">
            <v>0.26343309595491726</v>
          </cell>
          <cell r="AQ627">
            <v>0.23778639184076808</v>
          </cell>
          <cell r="AS627">
            <v>0.22455962253149012</v>
          </cell>
          <cell r="AU627">
            <v>0.22128500000000001</v>
          </cell>
          <cell r="AW627">
            <v>0.232346</v>
          </cell>
          <cell r="AY627">
            <v>0.233905</v>
          </cell>
          <cell r="AZ627">
            <v>0.65279075000000009</v>
          </cell>
          <cell r="BA627">
            <v>2.95</v>
          </cell>
          <cell r="BC627">
            <v>1.3421873204082901E-2</v>
          </cell>
          <cell r="BE627">
            <v>0.98811095931997595</v>
          </cell>
          <cell r="BI627">
            <v>0.63637218744904844</v>
          </cell>
          <cell r="BJ627">
            <v>0.40896010192902255</v>
          </cell>
        </row>
        <row r="628">
          <cell r="A628">
            <v>1651</v>
          </cell>
          <cell r="AH628">
            <v>157.86090922890068</v>
          </cell>
          <cell r="AJ628">
            <v>3056.0833333333298</v>
          </cell>
          <cell r="AL628">
            <v>5440.4333333333298</v>
          </cell>
          <cell r="AO628">
            <v>0</v>
          </cell>
          <cell r="AQ628">
            <v>0</v>
          </cell>
          <cell r="AS628">
            <v>0.28122869405050677</v>
          </cell>
          <cell r="AU628">
            <v>0.34457700000000002</v>
          </cell>
          <cell r="AW628">
            <v>0.31393500000000002</v>
          </cell>
          <cell r="AY628">
            <v>0.27989000000000003</v>
          </cell>
          <cell r="AZ628">
            <v>44.395017344069331</v>
          </cell>
          <cell r="BA628">
            <v>143.407069249947</v>
          </cell>
          <cell r="BC628">
            <v>0.101811710232699</v>
          </cell>
          <cell r="BE628">
            <v>0.98889078627808091</v>
          </cell>
          <cell r="BI628">
            <v>38.568540789691468</v>
          </cell>
          <cell r="BJ628">
            <v>24.785800956879125</v>
          </cell>
        </row>
        <row r="629">
          <cell r="A629">
            <v>1973</v>
          </cell>
          <cell r="AH629">
            <v>3</v>
          </cell>
          <cell r="AJ629">
            <v>8473.9804263127826</v>
          </cell>
          <cell r="AL629">
            <v>0</v>
          </cell>
          <cell r="AO629">
            <v>0</v>
          </cell>
          <cell r="AQ629">
            <v>0</v>
          </cell>
          <cell r="AS629">
            <v>0</v>
          </cell>
          <cell r="AU629">
            <v>0.20053222610800103</v>
          </cell>
          <cell r="AW629">
            <v>0.19672951876919803</v>
          </cell>
          <cell r="AY629">
            <v>0.20545789396699599</v>
          </cell>
          <cell r="AZ629">
            <v>0.60322500000000001</v>
          </cell>
          <cell r="BA629">
            <v>3</v>
          </cell>
          <cell r="BC629">
            <v>8.9747625559239725E-3</v>
          </cell>
          <cell r="BE629">
            <v>0.99730063960214355</v>
          </cell>
          <cell r="BI629">
            <v>0.59779654550211103</v>
          </cell>
          <cell r="BJ629">
            <v>0.38416973746347921</v>
          </cell>
        </row>
        <row r="630">
          <cell r="A630">
            <v>1749</v>
          </cell>
          <cell r="AH630">
            <v>3</v>
          </cell>
          <cell r="AJ630">
            <v>8503.85</v>
          </cell>
          <cell r="AL630">
            <v>0</v>
          </cell>
          <cell r="AO630">
            <v>0</v>
          </cell>
          <cell r="AQ630">
            <v>0.21181527816645609</v>
          </cell>
          <cell r="AS630">
            <v>0.20459881009357264</v>
          </cell>
          <cell r="AU630">
            <v>0.189272</v>
          </cell>
          <cell r="AW630">
            <v>0.19775000000000001</v>
          </cell>
          <cell r="AY630">
            <v>0.195797</v>
          </cell>
          <cell r="AZ630">
            <v>0.56781599999999999</v>
          </cell>
          <cell r="BA630">
            <v>3</v>
          </cell>
          <cell r="BC630">
            <v>3.2202342736814102E-3</v>
          </cell>
          <cell r="BE630">
            <v>0.99951996053430514</v>
          </cell>
          <cell r="BI630">
            <v>0.5468586096815331</v>
          </cell>
          <cell r="BJ630">
            <v>0.35143483195363479</v>
          </cell>
        </row>
        <row r="631">
          <cell r="A631">
            <v>2264</v>
          </cell>
          <cell r="AH631">
            <v>9</v>
          </cell>
          <cell r="AJ631">
            <v>7928.6833333333298</v>
          </cell>
          <cell r="AL631">
            <v>578.25</v>
          </cell>
          <cell r="AO631">
            <v>0</v>
          </cell>
          <cell r="AQ631">
            <v>0</v>
          </cell>
          <cell r="AS631">
            <v>0</v>
          </cell>
          <cell r="AU631" t="str">
            <v>-</v>
          </cell>
          <cell r="AW631" t="str">
            <v>-</v>
          </cell>
          <cell r="AY631">
            <v>0.259573</v>
          </cell>
          <cell r="AZ631">
            <v>1.8938966538461537</v>
          </cell>
          <cell r="BA631">
            <v>8.4570722704617403</v>
          </cell>
          <cell r="BC631">
            <v>1.9231000000000002E-2</v>
          </cell>
          <cell r="BE631">
            <v>0.99954272920461384</v>
          </cell>
          <cell r="BI631">
            <v>1.8515530101940376</v>
          </cell>
          <cell r="BJ631">
            <v>1.1898874946299705</v>
          </cell>
        </row>
        <row r="632">
          <cell r="A632">
            <v>1873</v>
          </cell>
          <cell r="AH632">
            <v>9</v>
          </cell>
          <cell r="AJ632">
            <v>7309.3805309734553</v>
          </cell>
          <cell r="AL632">
            <v>1163.7776548672568</v>
          </cell>
          <cell r="AO632">
            <v>0</v>
          </cell>
          <cell r="AQ632">
            <v>0</v>
          </cell>
          <cell r="AS632">
            <v>0</v>
          </cell>
          <cell r="AU632">
            <v>0.24830442477876108</v>
          </cell>
          <cell r="AW632">
            <v>0.25696095132743368</v>
          </cell>
          <cell r="AY632">
            <v>0.25289103982300887</v>
          </cell>
          <cell r="AZ632">
            <v>2.1573457676531556</v>
          </cell>
          <cell r="BA632">
            <v>8.7216060828475097</v>
          </cell>
          <cell r="BC632">
            <v>8.3507627591223269E-3</v>
          </cell>
          <cell r="BE632">
            <v>0.99557522123893816</v>
          </cell>
          <cell r="BI632">
            <v>2.139250216146106</v>
          </cell>
          <cell r="BJ632">
            <v>1.3747740767140957</v>
          </cell>
        </row>
        <row r="633">
          <cell r="A633">
            <v>2059</v>
          </cell>
          <cell r="AH633">
            <v>9</v>
          </cell>
          <cell r="AJ633">
            <v>8445.4480088495566</v>
          </cell>
          <cell r="AL633">
            <v>27.793141592920389</v>
          </cell>
          <cell r="AO633">
            <v>0</v>
          </cell>
          <cell r="AQ633">
            <v>0</v>
          </cell>
          <cell r="AS633">
            <v>0</v>
          </cell>
          <cell r="AU633">
            <v>0.23378893805309739</v>
          </cell>
          <cell r="AW633">
            <v>0.22294712389380536</v>
          </cell>
          <cell r="AY633">
            <v>0.24022433628318587</v>
          </cell>
          <cell r="AZ633">
            <v>2.1134520000000001</v>
          </cell>
          <cell r="BA633">
            <v>9.0000000000000107</v>
          </cell>
          <cell r="BC633">
            <v>1.2849439260062689E-2</v>
          </cell>
          <cell r="BE633">
            <v>0.99511997376565553</v>
          </cell>
          <cell r="BI633">
            <v>2.0852206838394052</v>
          </cell>
          <cell r="BJ633">
            <v>1.3400523785080518</v>
          </cell>
        </row>
        <row r="634">
          <cell r="A634">
            <v>1893</v>
          </cell>
          <cell r="AH634">
            <v>9</v>
          </cell>
          <cell r="AJ634">
            <v>7734.2715231788043</v>
          </cell>
          <cell r="AL634">
            <v>722.10264900662276</v>
          </cell>
          <cell r="AO634">
            <v>0</v>
          </cell>
          <cell r="AQ634">
            <v>0</v>
          </cell>
          <cell r="AS634">
            <v>0.23203408016714547</v>
          </cell>
          <cell r="AU634">
            <v>0.24730529801324502</v>
          </cell>
          <cell r="AW634">
            <v>0.25222251655629141</v>
          </cell>
          <cell r="AY634">
            <v>0.20521788079470196</v>
          </cell>
          <cell r="AZ634">
            <v>2.0137944143119091</v>
          </cell>
          <cell r="BA634">
            <v>8.7834882969663202</v>
          </cell>
          <cell r="BC634">
            <v>9.3691242594965453E-3</v>
          </cell>
          <cell r="BE634">
            <v>0.99337748344370858</v>
          </cell>
          <cell r="BI634">
            <v>1.9948011409437982</v>
          </cell>
          <cell r="BJ634">
            <v>1.2819448964271765</v>
          </cell>
        </row>
        <row r="635">
          <cell r="A635">
            <v>1828</v>
          </cell>
          <cell r="AH635">
            <v>3</v>
          </cell>
          <cell r="AJ635">
            <v>8485.0166112956813</v>
          </cell>
          <cell r="AL635">
            <v>0</v>
          </cell>
          <cell r="AO635">
            <v>0</v>
          </cell>
          <cell r="AQ635">
            <v>0</v>
          </cell>
          <cell r="AS635">
            <v>0.20851643036239564</v>
          </cell>
          <cell r="AU635">
            <v>0.23513720930232557</v>
          </cell>
          <cell r="AW635">
            <v>0.22586112956810633</v>
          </cell>
          <cell r="AY635">
            <v>0.21644750830564788</v>
          </cell>
          <cell r="AZ635">
            <v>0.62763445539081086</v>
          </cell>
          <cell r="BA635">
            <v>3</v>
          </cell>
          <cell r="BC635">
            <v>7.3164309476477845E-3</v>
          </cell>
          <cell r="BE635">
            <v>0.99609906867817677</v>
          </cell>
          <cell r="BI635">
            <v>0.62266537420600387</v>
          </cell>
          <cell r="BJ635">
            <v>0.40015151498642243</v>
          </cell>
        </row>
        <row r="636">
          <cell r="A636">
            <v>1905</v>
          </cell>
          <cell r="AH636">
            <v>2.7</v>
          </cell>
          <cell r="AJ636">
            <v>8482.8154981549797</v>
          </cell>
          <cell r="AL636">
            <v>0</v>
          </cell>
          <cell r="AO636">
            <v>0</v>
          </cell>
          <cell r="AQ636">
            <v>0</v>
          </cell>
          <cell r="AS636">
            <v>0.20593238556531077</v>
          </cell>
          <cell r="AU636">
            <v>0.21973715867158675</v>
          </cell>
          <cell r="AW636">
            <v>0.22193800738007383</v>
          </cell>
          <cell r="AY636">
            <v>0.2079717343173432</v>
          </cell>
          <cell r="AZ636">
            <v>0.5580767648819922</v>
          </cell>
          <cell r="BA636">
            <v>2.7</v>
          </cell>
          <cell r="BC636">
            <v>7.3358375017756952E-3</v>
          </cell>
          <cell r="BE636">
            <v>0.99630996309963105</v>
          </cell>
          <cell r="BI636">
            <v>0.55396764160478051</v>
          </cell>
          <cell r="BJ636">
            <v>0.35600340122376928</v>
          </cell>
        </row>
        <row r="637">
          <cell r="A637">
            <v>1837</v>
          </cell>
          <cell r="AH637">
            <v>2.95</v>
          </cell>
          <cell r="AJ637">
            <v>8390.4731301260908</v>
          </cell>
          <cell r="AL637">
            <v>0</v>
          </cell>
          <cell r="AO637">
            <v>0</v>
          </cell>
          <cell r="AQ637">
            <v>0</v>
          </cell>
          <cell r="AS637">
            <v>0.26760502865056918</v>
          </cell>
          <cell r="AU637">
            <v>0.28376748572764005</v>
          </cell>
          <cell r="AW637">
            <v>0.27860673388308355</v>
          </cell>
          <cell r="AY637">
            <v>0.26008515006844063</v>
          </cell>
          <cell r="AZ637">
            <v>0.80155734231704978</v>
          </cell>
          <cell r="BA637">
            <v>2.95</v>
          </cell>
          <cell r="BC637">
            <v>1.1520413242514217E-2</v>
          </cell>
          <cell r="BE637">
            <v>0.98487630621306721</v>
          </cell>
          <cell r="BI637">
            <v>0.79218126964395263</v>
          </cell>
          <cell r="BJ637">
            <v>0.50908971065897224</v>
          </cell>
        </row>
        <row r="638">
          <cell r="A638">
            <v>615</v>
          </cell>
          <cell r="AH638">
            <v>3</v>
          </cell>
          <cell r="AJ638">
            <v>8520.5333333333292</v>
          </cell>
          <cell r="AL638">
            <v>0</v>
          </cell>
          <cell r="AO638">
            <v>0.22417275206207296</v>
          </cell>
          <cell r="AQ638">
            <v>0.21745125456873493</v>
          </cell>
          <cell r="AS638">
            <v>0.20838969846905644</v>
          </cell>
          <cell r="AU638">
            <v>0.17723700000000001</v>
          </cell>
          <cell r="AW638">
            <v>0.20382900000000001</v>
          </cell>
          <cell r="AY638">
            <v>0.20278599999999999</v>
          </cell>
          <cell r="AZ638">
            <v>0.53171100000000004</v>
          </cell>
          <cell r="BA638">
            <v>3</v>
          </cell>
          <cell r="BC638">
            <v>6.5480284909135295E-2</v>
          </cell>
          <cell r="BE638">
            <v>0.99931693989071002</v>
          </cell>
          <cell r="BI638">
            <v>0.49589309565951772</v>
          </cell>
          <cell r="BJ638">
            <v>0.31868220350697252</v>
          </cell>
        </row>
        <row r="639">
          <cell r="A639">
            <v>1826</v>
          </cell>
          <cell r="AH639">
            <v>115.03</v>
          </cell>
          <cell r="AJ639">
            <v>6256.5333333333301</v>
          </cell>
          <cell r="AL639">
            <v>2265.2166666666699</v>
          </cell>
          <cell r="AO639">
            <v>0</v>
          </cell>
          <cell r="AQ639">
            <v>0</v>
          </cell>
          <cell r="AS639">
            <v>0</v>
          </cell>
          <cell r="AU639">
            <v>0.29125800000000002</v>
          </cell>
          <cell r="AW639">
            <v>0.30515100000000006</v>
          </cell>
          <cell r="AY639">
            <v>0.26164900000000002</v>
          </cell>
          <cell r="AZ639">
            <v>33.50340774</v>
          </cell>
          <cell r="BA639">
            <v>115.015228464419</v>
          </cell>
          <cell r="BC639">
            <v>1.01080369804138E-2</v>
          </cell>
          <cell r="BE639">
            <v>0.98287606253794801</v>
          </cell>
          <cell r="BI639">
            <v>32.083931558466205</v>
          </cell>
          <cell r="BJ639">
            <v>20.618512529642363</v>
          </cell>
        </row>
        <row r="640">
          <cell r="A640">
            <v>1660</v>
          </cell>
          <cell r="AH640">
            <v>3</v>
          </cell>
          <cell r="AJ640">
            <v>8522.5</v>
          </cell>
          <cell r="AL640">
            <v>0</v>
          </cell>
          <cell r="AO640">
            <v>0.24657671889947472</v>
          </cell>
          <cell r="AQ640">
            <v>0.22906288491292226</v>
          </cell>
          <cell r="AS640">
            <v>0.215154835972764</v>
          </cell>
          <cell r="AU640">
            <v>0.17843500000000001</v>
          </cell>
          <cell r="AW640">
            <v>0.199908</v>
          </cell>
          <cell r="AY640">
            <v>0.20851500000000001</v>
          </cell>
          <cell r="AZ640">
            <v>0.53530500000000003</v>
          </cell>
          <cell r="BA640">
            <v>3</v>
          </cell>
          <cell r="BC640">
            <v>1.5101410369097501E-4</v>
          </cell>
          <cell r="BE640">
            <v>0.99839480874316899</v>
          </cell>
          <cell r="BI640">
            <v>0.52830888730939607</v>
          </cell>
          <cell r="BJ640">
            <v>0.33951398358583651</v>
          </cell>
        </row>
        <row r="641">
          <cell r="A641">
            <v>1891</v>
          </cell>
          <cell r="AH641">
            <v>9</v>
          </cell>
          <cell r="AJ641">
            <v>8513.6071032186483</v>
          </cell>
          <cell r="AL641">
            <v>0</v>
          </cell>
          <cell r="AO641">
            <v>0</v>
          </cell>
          <cell r="AQ641">
            <v>0</v>
          </cell>
          <cell r="AS641">
            <v>0</v>
          </cell>
          <cell r="AU641">
            <v>0.22799267480577137</v>
          </cell>
          <cell r="AW641">
            <v>0.20578734739178692</v>
          </cell>
          <cell r="AY641">
            <v>0.20627480577136514</v>
          </cell>
          <cell r="AZ641">
            <v>2.054214</v>
          </cell>
          <cell r="BA641">
            <v>9</v>
          </cell>
          <cell r="BC641">
            <v>8.8641993562299903E-2</v>
          </cell>
          <cell r="BE641">
            <v>0.99886927397002745</v>
          </cell>
          <cell r="BI641">
            <v>1.8718829846203706</v>
          </cell>
          <cell r="BJ641">
            <v>1.2029524094354642</v>
          </cell>
        </row>
        <row r="642">
          <cell r="A642">
            <v>1866</v>
          </cell>
          <cell r="AH642">
            <v>9</v>
          </cell>
          <cell r="AJ642">
            <v>8421.4568009660779</v>
          </cell>
          <cell r="AL642">
            <v>0</v>
          </cell>
          <cell r="AO642">
            <v>0</v>
          </cell>
          <cell r="AQ642">
            <v>0</v>
          </cell>
          <cell r="AS642">
            <v>0.2704242760443768</v>
          </cell>
          <cell r="AU642">
            <v>0.26126676912943247</v>
          </cell>
          <cell r="AW642">
            <v>0.2510248106268525</v>
          </cell>
          <cell r="AY642">
            <v>0.27087638599187613</v>
          </cell>
          <cell r="AZ642">
            <v>2.2294011493152435</v>
          </cell>
          <cell r="BA642">
            <v>9</v>
          </cell>
          <cell r="BC642">
            <v>5.3723031113289965E-3</v>
          </cell>
          <cell r="BE642">
            <v>0.98800756712720883</v>
          </cell>
          <cell r="BI642">
            <v>2.2172201770007809</v>
          </cell>
          <cell r="BJ642">
            <v>1.4248809226250554</v>
          </cell>
        </row>
        <row r="643">
          <cell r="A643">
            <v>645</v>
          </cell>
          <cell r="AH643">
            <v>7.5</v>
          </cell>
          <cell r="AJ643">
            <v>7024.233333333329</v>
          </cell>
          <cell r="AL643">
            <v>1499.65</v>
          </cell>
          <cell r="AO643">
            <v>0.29762318575282365</v>
          </cell>
          <cell r="AQ643">
            <v>0.27645649688794199</v>
          </cell>
          <cell r="AS643">
            <v>0.27083767590575453</v>
          </cell>
          <cell r="AU643">
            <v>0.25042300000000001</v>
          </cell>
          <cell r="AW643">
            <v>0.25891500000000001</v>
          </cell>
          <cell r="AY643">
            <v>0.25465900000000002</v>
          </cell>
          <cell r="AZ643">
            <v>1.8781725</v>
          </cell>
          <cell r="BA643">
            <v>7.07565116056257</v>
          </cell>
          <cell r="BC643">
            <v>4.1846250750899602E-4</v>
          </cell>
          <cell r="BE643">
            <v>0.99871357012750495</v>
          </cell>
          <cell r="BI643">
            <v>1.8749714290792547</v>
          </cell>
          <cell r="BJ643">
            <v>1.2049371765035701</v>
          </cell>
        </row>
        <row r="644">
          <cell r="A644">
            <v>1835</v>
          </cell>
          <cell r="AH644">
            <v>2.99</v>
          </cell>
          <cell r="AJ644">
            <v>8500.8856111111145</v>
          </cell>
          <cell r="AL644">
            <v>0</v>
          </cell>
          <cell r="AO644">
            <v>0</v>
          </cell>
          <cell r="AQ644">
            <v>0</v>
          </cell>
          <cell r="AS644">
            <v>0.19117362143879765</v>
          </cell>
          <cell r="AU644">
            <v>0.15521987000000001</v>
          </cell>
          <cell r="AW644">
            <v>0.20758573333333333</v>
          </cell>
          <cell r="AY644">
            <v>0.1526165766666667</v>
          </cell>
          <cell r="AZ644">
            <v>0.46565961</v>
          </cell>
          <cell r="BA644">
            <v>2.99000000000001</v>
          </cell>
          <cell r="BC644">
            <v>2.1948906387671659E-2</v>
          </cell>
          <cell r="BE644">
            <v>0.9966666666666667</v>
          </cell>
          <cell r="BI644">
            <v>0.45540470780427061</v>
          </cell>
          <cell r="BJ644">
            <v>0.29266262636203416</v>
          </cell>
        </row>
        <row r="645">
          <cell r="A645">
            <v>372</v>
          </cell>
          <cell r="AH645">
            <v>3</v>
          </cell>
          <cell r="AJ645">
            <v>7169.0833333333312</v>
          </cell>
          <cell r="AL645">
            <v>1360.3</v>
          </cell>
          <cell r="AO645">
            <v>0.30677635166299899</v>
          </cell>
          <cell r="AQ645">
            <v>0.31238292767727621</v>
          </cell>
          <cell r="AS645">
            <v>0.30658018668651466</v>
          </cell>
          <cell r="AU645">
            <v>0.227274</v>
          </cell>
          <cell r="AW645">
            <v>0.26987699999999998</v>
          </cell>
          <cell r="AY645">
            <v>0.256133</v>
          </cell>
          <cell r="AZ645">
            <v>0.68182200000000004</v>
          </cell>
          <cell r="BA645">
            <v>2.8486873806820698</v>
          </cell>
          <cell r="BC645">
            <v>1.1757769512902102E-2</v>
          </cell>
          <cell r="BE645">
            <v>0.99896402550091101</v>
          </cell>
          <cell r="BI645">
            <v>0.67310724897316165</v>
          </cell>
          <cell r="BJ645">
            <v>0.43256763035588847</v>
          </cell>
        </row>
        <row r="646">
          <cell r="A646">
            <v>2058</v>
          </cell>
          <cell r="AH646">
            <v>2.9</v>
          </cell>
          <cell r="AJ646">
            <v>8512.770704289971</v>
          </cell>
          <cell r="AL646">
            <v>0</v>
          </cell>
          <cell r="AO646">
            <v>0</v>
          </cell>
          <cell r="AQ646">
            <v>0</v>
          </cell>
          <cell r="AS646">
            <v>0</v>
          </cell>
          <cell r="AU646">
            <v>0.19190495526496901</v>
          </cell>
          <cell r="AW646">
            <v>0.22474401238816238</v>
          </cell>
          <cell r="AY646">
            <v>0.2055986235375086</v>
          </cell>
          <cell r="AZ646">
            <v>0.55767579999999994</v>
          </cell>
          <cell r="BA646">
            <v>2.8999999999999901</v>
          </cell>
          <cell r="BC646">
            <v>1.3591678574086287E-2</v>
          </cell>
          <cell r="BE646">
            <v>0.99662123692747162</v>
          </cell>
          <cell r="BI646">
            <v>0.54935602825423424</v>
          </cell>
          <cell r="BJ646">
            <v>0.35303978040077771</v>
          </cell>
        </row>
        <row r="647">
          <cell r="A647">
            <v>2208</v>
          </cell>
          <cell r="AH647">
            <v>5.4</v>
          </cell>
          <cell r="AJ647">
            <v>8518.7333333333299</v>
          </cell>
          <cell r="AL647">
            <v>12.05</v>
          </cell>
          <cell r="AO647">
            <v>0</v>
          </cell>
          <cell r="AQ647">
            <v>0</v>
          </cell>
          <cell r="AS647">
            <v>0</v>
          </cell>
          <cell r="AU647" t="str">
            <v>-</v>
          </cell>
          <cell r="AW647" t="str">
            <v>-</v>
          </cell>
          <cell r="AY647">
            <v>0.25547300000000001</v>
          </cell>
          <cell r="AZ647">
            <v>1.2349297821862346</v>
          </cell>
          <cell r="BA647">
            <v>5.3924135532688604</v>
          </cell>
          <cell r="BC647">
            <v>1.9231000000000002E-2</v>
          </cell>
          <cell r="BE647">
            <v>1</v>
          </cell>
          <cell r="BI647">
            <v>1.1813977119496442</v>
          </cell>
          <cell r="BJ647">
            <v>0.75921691460836171</v>
          </cell>
        </row>
        <row r="648">
          <cell r="A648">
            <v>2097</v>
          </cell>
          <cell r="AH648">
            <v>5</v>
          </cell>
          <cell r="AJ648">
            <v>8514.6207584830336</v>
          </cell>
          <cell r="AL648">
            <v>0.99800399201596812</v>
          </cell>
          <cell r="AO648">
            <v>0</v>
          </cell>
          <cell r="AQ648">
            <v>0</v>
          </cell>
          <cell r="AS648">
            <v>0</v>
          </cell>
          <cell r="AU648" t="str">
            <v>-</v>
          </cell>
          <cell r="AW648">
            <v>0.24312175648702597</v>
          </cell>
          <cell r="AY648">
            <v>0.27278642714570861</v>
          </cell>
          <cell r="AZ648">
            <v>1.1434535020242911</v>
          </cell>
          <cell r="BA648">
            <v>4.9994140155754696</v>
          </cell>
          <cell r="BC648">
            <v>3.9236417800212975E-2</v>
          </cell>
          <cell r="BE648">
            <v>0.99725412562852411</v>
          </cell>
          <cell r="BI648">
            <v>1.0976733778992283</v>
          </cell>
          <cell r="BJ648">
            <v>0.70541206131260215</v>
          </cell>
        </row>
        <row r="649">
          <cell r="A649">
            <v>534</v>
          </cell>
          <cell r="AH649">
            <v>3</v>
          </cell>
          <cell r="AJ649">
            <v>8356.1333333333296</v>
          </cell>
          <cell r="AL649">
            <v>176.6</v>
          </cell>
          <cell r="AO649">
            <v>0.24561311280064593</v>
          </cell>
          <cell r="AQ649">
            <v>0.26723057330273448</v>
          </cell>
          <cell r="AS649">
            <v>0.27092937391768734</v>
          </cell>
          <cell r="AU649">
            <v>0.26105899999999999</v>
          </cell>
          <cell r="AW649">
            <v>0.18744400000000003</v>
          </cell>
          <cell r="AY649">
            <v>0.16834800000000003</v>
          </cell>
          <cell r="AZ649">
            <v>0.73480439819379095</v>
          </cell>
          <cell r="BA649">
            <v>2.9679524341555301</v>
          </cell>
          <cell r="BC649">
            <v>3.3265062456049E-4</v>
          </cell>
          <cell r="BE649">
            <v>0.99981595324832995</v>
          </cell>
          <cell r="BI649">
            <v>0.72340840010118324</v>
          </cell>
          <cell r="BJ649">
            <v>0.46489331067030337</v>
          </cell>
        </row>
        <row r="650">
          <cell r="A650">
            <v>2125</v>
          </cell>
          <cell r="AH650">
            <v>9</v>
          </cell>
          <cell r="AJ650">
            <v>8397.8187185654915</v>
          </cell>
          <cell r="AL650">
            <v>0</v>
          </cell>
          <cell r="AO650">
            <v>0</v>
          </cell>
          <cell r="AQ650">
            <v>0</v>
          </cell>
          <cell r="AS650">
            <v>0</v>
          </cell>
          <cell r="AU650" t="str">
            <v>-</v>
          </cell>
          <cell r="AW650">
            <v>0.22661382024928931</v>
          </cell>
          <cell r="AY650">
            <v>0.23606647714848017</v>
          </cell>
          <cell r="AZ650">
            <v>2.0582163036437242</v>
          </cell>
          <cell r="BA650">
            <v>9</v>
          </cell>
          <cell r="BC650">
            <v>1.4558526431196829E-2</v>
          </cell>
          <cell r="BE650">
            <v>0.98195118592259878</v>
          </cell>
          <cell r="BI650">
            <v>2.0234680013951909</v>
          </cell>
          <cell r="BJ650">
            <v>1.3003674522889932</v>
          </cell>
        </row>
        <row r="651">
          <cell r="A651">
            <v>2107</v>
          </cell>
          <cell r="AH651">
            <v>2.9</v>
          </cell>
          <cell r="AJ651">
            <v>8497.1924705343808</v>
          </cell>
          <cell r="AL651">
            <v>0</v>
          </cell>
          <cell r="AO651">
            <v>0</v>
          </cell>
          <cell r="AQ651">
            <v>0</v>
          </cell>
          <cell r="AS651">
            <v>0</v>
          </cell>
          <cell r="AU651" t="str">
            <v>-</v>
          </cell>
          <cell r="AW651">
            <v>0.21723319601785102</v>
          </cell>
          <cell r="AY651">
            <v>0.23436937864744251</v>
          </cell>
          <cell r="AZ651">
            <v>0.66320303117408885</v>
          </cell>
          <cell r="BA651">
            <v>2.9</v>
          </cell>
          <cell r="BC651">
            <v>1.6062935559500866E-2</v>
          </cell>
          <cell r="BE651">
            <v>0.99528413132846072</v>
          </cell>
          <cell r="BI651">
            <v>0.6523363900437027</v>
          </cell>
          <cell r="BJ651">
            <v>0.41921938423124938</v>
          </cell>
        </row>
        <row r="652">
          <cell r="A652">
            <v>2140</v>
          </cell>
          <cell r="AH652">
            <v>9</v>
          </cell>
          <cell r="AJ652">
            <v>8523.9513981358214</v>
          </cell>
          <cell r="AL652">
            <v>0</v>
          </cell>
          <cell r="AO652">
            <v>0</v>
          </cell>
          <cell r="AQ652">
            <v>0</v>
          </cell>
          <cell r="AS652">
            <v>0</v>
          </cell>
          <cell r="AU652" t="str">
            <v>-</v>
          </cell>
          <cell r="AW652">
            <v>0.16046604527296934</v>
          </cell>
          <cell r="AY652">
            <v>0.20512050599201065</v>
          </cell>
          <cell r="AZ652">
            <v>2.0582163036437242</v>
          </cell>
          <cell r="BA652">
            <v>9</v>
          </cell>
          <cell r="BC652">
            <v>1.6527596597498667E-2</v>
          </cell>
          <cell r="BE652">
            <v>0.99866844207723027</v>
          </cell>
          <cell r="BI652">
            <v>2.0241535783750058</v>
          </cell>
          <cell r="BJ652">
            <v>1.300808033504004</v>
          </cell>
        </row>
        <row r="653">
          <cell r="A653">
            <v>443</v>
          </cell>
          <cell r="AH653">
            <v>7.5</v>
          </cell>
          <cell r="AJ653">
            <v>8541</v>
          </cell>
          <cell r="AL653">
            <v>0</v>
          </cell>
          <cell r="AO653">
            <v>0.25308167613001031</v>
          </cell>
          <cell r="AQ653">
            <v>0.23348216635773883</v>
          </cell>
          <cell r="AS653">
            <v>0.22756339191080571</v>
          </cell>
          <cell r="AU653">
            <v>0.20235600000000001</v>
          </cell>
          <cell r="AW653">
            <v>0.21946599999999999</v>
          </cell>
          <cell r="AY653">
            <v>0.215611</v>
          </cell>
          <cell r="AZ653">
            <v>1.5176700000000001</v>
          </cell>
          <cell r="BA653">
            <v>7.5</v>
          </cell>
          <cell r="BC653">
            <v>2.0331194978712601E-2</v>
          </cell>
          <cell r="BE653">
            <v>0.99215809046751702</v>
          </cell>
          <cell r="BI653">
            <v>1.4377844059709819</v>
          </cell>
          <cell r="BJ653">
            <v>0.92398201683653913</v>
          </cell>
        </row>
        <row r="654">
          <cell r="A654">
            <v>1885</v>
          </cell>
          <cell r="AH654">
            <v>9</v>
          </cell>
          <cell r="AJ654">
            <v>8484.5860927152298</v>
          </cell>
          <cell r="AL654">
            <v>0</v>
          </cell>
          <cell r="AO654">
            <v>0</v>
          </cell>
          <cell r="AQ654">
            <v>0</v>
          </cell>
          <cell r="AS654">
            <v>0.3406350954746144</v>
          </cell>
          <cell r="AU654">
            <v>0.33324039735099337</v>
          </cell>
          <cell r="AW654">
            <v>0.34228907284768212</v>
          </cell>
          <cell r="AY654">
            <v>0.31763741721854299</v>
          </cell>
          <cell r="AZ654">
            <v>2.9889924164727546</v>
          </cell>
          <cell r="BA654">
            <v>9</v>
          </cell>
          <cell r="BC654">
            <v>1.2258248301558477E-2</v>
          </cell>
          <cell r="BE654">
            <v>0.99337748344370858</v>
          </cell>
          <cell r="BI654">
            <v>2.9521083398520762</v>
          </cell>
          <cell r="BJ654">
            <v>1.8971516219320717</v>
          </cell>
        </row>
        <row r="655">
          <cell r="A655">
            <v>1775</v>
          </cell>
          <cell r="AH655">
            <v>3</v>
          </cell>
          <cell r="AJ655">
            <v>8513.8372093023299</v>
          </cell>
          <cell r="AL655">
            <v>0.54817275747508309</v>
          </cell>
          <cell r="AO655">
            <v>0</v>
          </cell>
          <cell r="AQ655">
            <v>0</v>
          </cell>
          <cell r="AS655">
            <v>0.24426240250388576</v>
          </cell>
          <cell r="AU655">
            <v>0.23335016611295684</v>
          </cell>
          <cell r="AW655">
            <v>0.22720465116279071</v>
          </cell>
          <cell r="AY655">
            <v>0.192065780730897</v>
          </cell>
          <cell r="AZ655">
            <v>0.70238400000000001</v>
          </cell>
          <cell r="BA655">
            <v>2.9998068541417102</v>
          </cell>
          <cell r="BC655">
            <v>4.1169901242433856E-3</v>
          </cell>
          <cell r="BE655">
            <v>0.99627872180769683</v>
          </cell>
          <cell r="BI655">
            <v>0.69920261571762987</v>
          </cell>
          <cell r="BJ655">
            <v>0.44933763390754022</v>
          </cell>
        </row>
        <row r="656">
          <cell r="A656">
            <v>1976</v>
          </cell>
          <cell r="AH656">
            <v>2.97</v>
          </cell>
          <cell r="AJ656">
            <v>8520.9290030211469</v>
          </cell>
          <cell r="AL656">
            <v>0</v>
          </cell>
          <cell r="AO656">
            <v>0</v>
          </cell>
          <cell r="AQ656">
            <v>0</v>
          </cell>
          <cell r="AS656">
            <v>0</v>
          </cell>
          <cell r="AU656">
            <v>0.22815561933534742</v>
          </cell>
          <cell r="AW656">
            <v>0.24270453172205439</v>
          </cell>
          <cell r="AY656">
            <v>0.24214722054380666</v>
          </cell>
          <cell r="AZ656">
            <v>0.67967559</v>
          </cell>
          <cell r="BA656">
            <v>2.97</v>
          </cell>
          <cell r="BC656">
            <v>9.1857927407447845E-2</v>
          </cell>
          <cell r="BE656">
            <v>0.99645864631656533</v>
          </cell>
          <cell r="BI656">
            <v>0.61673083922853722</v>
          </cell>
          <cell r="BJ656">
            <v>0.39633772790214566</v>
          </cell>
        </row>
        <row r="657">
          <cell r="A657">
            <v>1988</v>
          </cell>
          <cell r="AH657">
            <v>9</v>
          </cell>
          <cell r="AJ657">
            <v>8532.1396895787148</v>
          </cell>
          <cell r="AL657">
            <v>0</v>
          </cell>
          <cell r="AO657">
            <v>0</v>
          </cell>
          <cell r="AQ657">
            <v>0</v>
          </cell>
          <cell r="AS657">
            <v>0</v>
          </cell>
          <cell r="AU657">
            <v>0.20402361419068737</v>
          </cell>
          <cell r="AW657">
            <v>0.21010609756097565</v>
          </cell>
          <cell r="AY657">
            <v>0.21518181818181817</v>
          </cell>
          <cell r="AZ657">
            <v>1.840293</v>
          </cell>
          <cell r="BA657">
            <v>9</v>
          </cell>
          <cell r="BC657">
            <v>1.0385894320460122E-2</v>
          </cell>
          <cell r="BE657">
            <v>0.99724504137738823</v>
          </cell>
          <cell r="BI657">
            <v>1.8201561024091644</v>
          </cell>
          <cell r="BJ657">
            <v>1.1697104930871651</v>
          </cell>
        </row>
        <row r="658">
          <cell r="A658">
            <v>1839</v>
          </cell>
          <cell r="AH658">
            <v>142</v>
          </cell>
          <cell r="AJ658">
            <v>0</v>
          </cell>
          <cell r="AL658">
            <v>8551.5288744913014</v>
          </cell>
          <cell r="AO658">
            <v>0</v>
          </cell>
          <cell r="AQ658">
            <v>0</v>
          </cell>
          <cell r="AS658">
            <v>0</v>
          </cell>
          <cell r="AU658" t="str">
            <v>-</v>
          </cell>
          <cell r="AW658">
            <v>0.35115908287630293</v>
          </cell>
          <cell r="AY658">
            <v>0.32259926283448492</v>
          </cell>
          <cell r="AZ658">
            <v>44.79338068571429</v>
          </cell>
          <cell r="BA658">
            <v>141.695484303526</v>
          </cell>
          <cell r="BC658">
            <v>6.7613079622473029E-3</v>
          </cell>
          <cell r="BE658">
            <v>0.98021370966643384</v>
          </cell>
          <cell r="BI658">
            <v>42.662658148236851</v>
          </cell>
          <cell r="BJ658">
            <v>27.416856627259374</v>
          </cell>
        </row>
        <row r="659">
          <cell r="A659">
            <v>2082</v>
          </cell>
          <cell r="AH659">
            <v>0.1</v>
          </cell>
          <cell r="AJ659">
            <v>8551.6666666666697</v>
          </cell>
          <cell r="AL659">
            <v>0</v>
          </cell>
          <cell r="AO659">
            <v>0</v>
          </cell>
          <cell r="AQ659">
            <v>0</v>
          </cell>
          <cell r="AS659">
            <v>0</v>
          </cell>
          <cell r="AU659" t="str">
            <v>-</v>
          </cell>
          <cell r="AW659">
            <v>3.4507999999999997E-2</v>
          </cell>
          <cell r="AY659">
            <v>3.2215000000000001E-2</v>
          </cell>
          <cell r="AZ659">
            <v>7.1580000000000005E-4</v>
          </cell>
          <cell r="BA659">
            <v>0.1</v>
          </cell>
          <cell r="BC659">
            <v>5.2094704033214603E-2</v>
          </cell>
          <cell r="BE659">
            <v>1</v>
          </cell>
          <cell r="BI659">
            <v>6.7851061085302605E-4</v>
          </cell>
          <cell r="BJ659">
            <v>4.360400627920179E-4</v>
          </cell>
        </row>
        <row r="660">
          <cell r="A660">
            <v>2132</v>
          </cell>
          <cell r="AH660">
            <v>2</v>
          </cell>
          <cell r="AJ660">
            <v>7961.4573643410877</v>
          </cell>
          <cell r="AL660">
            <v>0</v>
          </cell>
          <cell r="AO660">
            <v>0</v>
          </cell>
          <cell r="AQ660">
            <v>0</v>
          </cell>
          <cell r="AS660">
            <v>0</v>
          </cell>
          <cell r="AU660" t="str">
            <v>-</v>
          </cell>
          <cell r="AW660">
            <v>0.35165767441860463</v>
          </cell>
          <cell r="AY660">
            <v>0.36425488372093023</v>
          </cell>
          <cell r="AZ660">
            <v>0.57050541818181821</v>
          </cell>
          <cell r="BA660">
            <v>2</v>
          </cell>
          <cell r="BC660">
            <v>1.4307619780550234E-2</v>
          </cell>
          <cell r="BE660">
            <v>0.92963068863755072</v>
          </cell>
          <cell r="BI660">
            <v>0.5613672052924048</v>
          </cell>
          <cell r="BJ660">
            <v>0.36075867868498512</v>
          </cell>
        </row>
        <row r="661">
          <cell r="A661">
            <v>457</v>
          </cell>
          <cell r="AH661">
            <v>9</v>
          </cell>
          <cell r="AJ661">
            <v>8559.2333333333299</v>
          </cell>
          <cell r="AL661">
            <v>0</v>
          </cell>
          <cell r="AO661">
            <v>0.28548405106682484</v>
          </cell>
          <cell r="AQ661">
            <v>0.26312176328000836</v>
          </cell>
          <cell r="AS661">
            <v>0.26126777168052995</v>
          </cell>
          <cell r="AU661">
            <v>0.24829500000000002</v>
          </cell>
          <cell r="AW661">
            <v>0.25488100000000002</v>
          </cell>
          <cell r="AY661">
            <v>0.23821600000000004</v>
          </cell>
          <cell r="AZ661">
            <v>2.2346550000000001</v>
          </cell>
          <cell r="BA661">
            <v>9</v>
          </cell>
          <cell r="BC661">
            <v>1.0722196357274901E-3</v>
          </cell>
          <cell r="BE661">
            <v>0.99992789921068614</v>
          </cell>
          <cell r="BI661">
            <v>2.229617902495471</v>
          </cell>
          <cell r="BJ661">
            <v>1.4328482335509471</v>
          </cell>
        </row>
        <row r="662">
          <cell r="A662">
            <v>1709</v>
          </cell>
          <cell r="AH662">
            <v>3</v>
          </cell>
          <cell r="AJ662">
            <v>8534.6959122632106</v>
          </cell>
          <cell r="AL662">
            <v>0</v>
          </cell>
          <cell r="AO662">
            <v>0</v>
          </cell>
          <cell r="AQ662">
            <v>0.24427597108539556</v>
          </cell>
          <cell r="AS662">
            <v>0.23599507782536558</v>
          </cell>
          <cell r="AU662">
            <v>0.1924775672981057</v>
          </cell>
          <cell r="AW662">
            <v>0.20530408773678963</v>
          </cell>
          <cell r="AY662">
            <v>0.20073080757726822</v>
          </cell>
          <cell r="AZ662">
            <v>0.57916500000000004</v>
          </cell>
          <cell r="BA662">
            <v>3</v>
          </cell>
          <cell r="BC662">
            <v>6.967627179688464E-2</v>
          </cell>
          <cell r="BE662">
            <v>0.99422815342678661</v>
          </cell>
          <cell r="BI662">
            <v>0.53181551260266169</v>
          </cell>
          <cell r="BJ662">
            <v>0.34176749162035541</v>
          </cell>
        </row>
        <row r="663">
          <cell r="A663">
            <v>616</v>
          </cell>
          <cell r="AH663">
            <v>9</v>
          </cell>
          <cell r="AJ663">
            <v>8560.9166666666697</v>
          </cell>
          <cell r="AL663">
            <v>0</v>
          </cell>
          <cell r="AO663">
            <v>0.28855201099330013</v>
          </cell>
          <cell r="AQ663">
            <v>0.26134951048387123</v>
          </cell>
          <cell r="AS663">
            <v>0.24491370879768415</v>
          </cell>
          <cell r="AU663">
            <v>0.18651899999999999</v>
          </cell>
          <cell r="AW663">
            <v>0.16658999999999999</v>
          </cell>
          <cell r="AY663">
            <v>9.4919000000000003E-2</v>
          </cell>
          <cell r="AZ663">
            <v>1.678671</v>
          </cell>
          <cell r="BA663">
            <v>9</v>
          </cell>
          <cell r="BC663">
            <v>8.3317930932008399E-3</v>
          </cell>
          <cell r="BE663">
            <v>1</v>
          </cell>
          <cell r="BI663">
            <v>1.6611703262730499</v>
          </cell>
          <cell r="BJ663">
            <v>1.0675394043811617</v>
          </cell>
        </row>
        <row r="664">
          <cell r="A664">
            <v>1906</v>
          </cell>
          <cell r="AH664">
            <v>2.6</v>
          </cell>
          <cell r="AJ664">
            <v>8544.7696260582034</v>
          </cell>
          <cell r="AL664">
            <v>0</v>
          </cell>
          <cell r="AO664">
            <v>0</v>
          </cell>
          <cell r="AQ664">
            <v>0</v>
          </cell>
          <cell r="AS664">
            <v>0.2314496526231381</v>
          </cell>
          <cell r="AU664">
            <v>0.25396769339434333</v>
          </cell>
          <cell r="AW664">
            <v>0.25406350766207048</v>
          </cell>
          <cell r="AY664">
            <v>0.25857975309400244</v>
          </cell>
          <cell r="AZ664">
            <v>0.60293560306937966</v>
          </cell>
          <cell r="BA664">
            <v>2.6</v>
          </cell>
          <cell r="BC664">
            <v>6.0473596177525622E-3</v>
          </cell>
          <cell r="BE664">
            <v>0.99806528882473988</v>
          </cell>
          <cell r="BI664">
            <v>0.5992823666940309</v>
          </cell>
          <cell r="BJ664">
            <v>0.38512458998230409</v>
          </cell>
        </row>
        <row r="665">
          <cell r="A665">
            <v>337</v>
          </cell>
          <cell r="AH665">
            <v>93</v>
          </cell>
          <cell r="AJ665">
            <v>8327</v>
          </cell>
          <cell r="AL665">
            <v>236.76666666666702</v>
          </cell>
          <cell r="AO665">
            <v>0.30590676623847662</v>
          </cell>
          <cell r="AQ665">
            <v>0.31071052534218868</v>
          </cell>
          <cell r="AS665">
            <v>0.29323102247678173</v>
          </cell>
          <cell r="AU665">
            <v>0.28571200000000002</v>
          </cell>
          <cell r="AW665">
            <v>0.260768</v>
          </cell>
          <cell r="AY665">
            <v>0.280999</v>
          </cell>
          <cell r="AZ665">
            <v>26.571216000000003</v>
          </cell>
          <cell r="BA665">
            <v>92.7268919828891</v>
          </cell>
          <cell r="BC665">
            <v>8.6425114733675503E-3</v>
          </cell>
          <cell r="BE665">
            <v>0.99608568609593195</v>
          </cell>
          <cell r="BI665">
            <v>25.58250315235744</v>
          </cell>
          <cell r="BJ665">
            <v>16.440415378186689</v>
          </cell>
        </row>
        <row r="666">
          <cell r="A666">
            <v>2129</v>
          </cell>
          <cell r="AH666">
            <v>2.4</v>
          </cell>
          <cell r="AJ666">
            <v>8063.2941176470586</v>
          </cell>
          <cell r="AL666">
            <v>0</v>
          </cell>
          <cell r="AO666">
            <v>0</v>
          </cell>
          <cell r="AQ666">
            <v>0</v>
          </cell>
          <cell r="AS666">
            <v>0</v>
          </cell>
          <cell r="AU666" t="str">
            <v>-</v>
          </cell>
          <cell r="AW666">
            <v>0.2725270588235294</v>
          </cell>
          <cell r="AY666">
            <v>0.27598023529411764</v>
          </cell>
          <cell r="AZ666">
            <v>0.68460650181818183</v>
          </cell>
          <cell r="BA666">
            <v>2.4</v>
          </cell>
          <cell r="BC666">
            <v>1.7019827448784376E-2</v>
          </cell>
          <cell r="BE666">
            <v>0.93871923997285645</v>
          </cell>
          <cell r="BI666">
            <v>0.6704713208240779</v>
          </cell>
          <cell r="BJ666">
            <v>0.43087366970552116</v>
          </cell>
        </row>
        <row r="667">
          <cell r="A667">
            <v>445</v>
          </cell>
          <cell r="AH667">
            <v>2.7789999999999999</v>
          </cell>
          <cell r="AJ667">
            <v>8552.2460608237507</v>
          </cell>
          <cell r="AL667">
            <v>0</v>
          </cell>
          <cell r="AO667">
            <v>0</v>
          </cell>
          <cell r="AQ667">
            <v>0.15085652670146896</v>
          </cell>
          <cell r="AS667">
            <v>0.25118026423670886</v>
          </cell>
          <cell r="AU667">
            <v>0.24387122485632187</v>
          </cell>
          <cell r="AW667">
            <v>0.23455199209770114</v>
          </cell>
          <cell r="AY667">
            <v>0.22603132255747127</v>
          </cell>
          <cell r="AZ667">
            <v>0.41998457033688957</v>
          </cell>
          <cell r="BA667">
            <v>2.7790000000000199</v>
          </cell>
          <cell r="BC667">
            <v>6.3264742600445244E-3</v>
          </cell>
          <cell r="BE667">
            <v>0.99819644706240529</v>
          </cell>
          <cell r="BI667">
            <v>0.41656875602287957</v>
          </cell>
          <cell r="BJ667">
            <v>0.26770497561570911</v>
          </cell>
        </row>
        <row r="668">
          <cell r="A668">
            <v>1662</v>
          </cell>
          <cell r="AH668">
            <v>9</v>
          </cell>
          <cell r="AJ668">
            <v>8021.75</v>
          </cell>
          <cell r="AL668">
            <v>546</v>
          </cell>
          <cell r="AO668">
            <v>0.25371085214745664</v>
          </cell>
          <cell r="AQ668">
            <v>0.37699779108610076</v>
          </cell>
          <cell r="AS668">
            <v>0.34634260296266728</v>
          </cell>
          <cell r="AU668">
            <v>0.29066399999999998</v>
          </cell>
          <cell r="AW668">
            <v>0.29944900000000002</v>
          </cell>
          <cell r="AY668">
            <v>0.20555000000000001</v>
          </cell>
          <cell r="AZ668">
            <v>2.2833976693271096</v>
          </cell>
          <cell r="BA668">
            <v>8.7450906013830902</v>
          </cell>
          <cell r="BC668">
            <v>4.98760558697084E-3</v>
          </cell>
          <cell r="BE668">
            <v>1</v>
          </cell>
          <cell r="BI668">
            <v>2.2697622179161931</v>
          </cell>
          <cell r="BJ668">
            <v>1.4586466949704193</v>
          </cell>
        </row>
        <row r="669">
          <cell r="A669">
            <v>1970</v>
          </cell>
          <cell r="AH669">
            <v>9</v>
          </cell>
          <cell r="AJ669">
            <v>8561.6166102259467</v>
          </cell>
          <cell r="AL669">
            <v>0</v>
          </cell>
          <cell r="AO669">
            <v>0</v>
          </cell>
          <cell r="AQ669">
            <v>0</v>
          </cell>
          <cell r="AS669">
            <v>0</v>
          </cell>
          <cell r="AU669">
            <v>0.24638305668128571</v>
          </cell>
          <cell r="AW669">
            <v>0.28806295453283737</v>
          </cell>
          <cell r="AY669">
            <v>0.28646710708932432</v>
          </cell>
          <cell r="AZ669">
            <v>2.1573457676531556</v>
          </cell>
          <cell r="BA669">
            <v>9</v>
          </cell>
          <cell r="BC669">
            <v>9.7583001191666428E-3</v>
          </cell>
          <cell r="BE669">
            <v>0.99862417215981492</v>
          </cell>
          <cell r="BI669">
            <v>2.1348801295763775</v>
          </cell>
          <cell r="BJ669">
            <v>1.3719656713748258</v>
          </cell>
        </row>
        <row r="670">
          <cell r="A670">
            <v>2003</v>
          </cell>
          <cell r="AH670">
            <v>9</v>
          </cell>
          <cell r="AJ670">
            <v>8417.3561838227251</v>
          </cell>
          <cell r="AL670">
            <v>0</v>
          </cell>
          <cell r="AO670">
            <v>0</v>
          </cell>
          <cell r="AQ670">
            <v>0</v>
          </cell>
          <cell r="AS670">
            <v>0</v>
          </cell>
          <cell r="AU670" t="str">
            <v>-</v>
          </cell>
          <cell r="AW670">
            <v>0.33388025324746212</v>
          </cell>
          <cell r="AY670">
            <v>0.35254240803405745</v>
          </cell>
          <cell r="AZ670">
            <v>2.839017085714286</v>
          </cell>
          <cell r="BA670">
            <v>9</v>
          </cell>
          <cell r="BC670">
            <v>1.2889980783049515E-2</v>
          </cell>
          <cell r="BE670">
            <v>0.98090816797030378</v>
          </cell>
          <cell r="BI670">
            <v>2.7974403089594899</v>
          </cell>
          <cell r="BJ670">
            <v>1.7977553017808903</v>
          </cell>
        </row>
        <row r="671">
          <cell r="A671">
            <v>362</v>
          </cell>
          <cell r="AH671">
            <v>0.4</v>
          </cell>
          <cell r="AJ671">
            <v>9373.373766666662</v>
          </cell>
          <cell r="AL671">
            <v>0</v>
          </cell>
          <cell r="AO671">
            <v>0.17208038842955384</v>
          </cell>
          <cell r="AQ671">
            <v>0.3032673672300909</v>
          </cell>
          <cell r="AS671">
            <v>0.29607271461815476</v>
          </cell>
          <cell r="AU671">
            <v>0.27316523599999998</v>
          </cell>
          <cell r="AW671">
            <v>0.238804884</v>
          </cell>
          <cell r="AY671">
            <v>0.19455695999999997</v>
          </cell>
          <cell r="AZ671">
            <v>6.2917875111354243E-2</v>
          </cell>
          <cell r="BA671">
            <v>0.43760000000000099</v>
          </cell>
          <cell r="BC671">
            <v>3.6259091241190992E-3</v>
          </cell>
          <cell r="BE671">
            <v>1.073311061778992</v>
          </cell>
          <cell r="BI671">
            <v>5.9695721865280868E-2</v>
          </cell>
          <cell r="BJ671">
            <v>3.8363034997827429E-2</v>
          </cell>
        </row>
        <row r="672">
          <cell r="A672">
            <v>459</v>
          </cell>
          <cell r="AH672">
            <v>3</v>
          </cell>
          <cell r="AJ672">
            <v>4090.3333333333298</v>
          </cell>
          <cell r="AL672">
            <v>4479.1499999999996</v>
          </cell>
          <cell r="AO672">
            <v>0.22119112151367024</v>
          </cell>
          <cell r="AQ672">
            <v>0.21525611440547573</v>
          </cell>
          <cell r="AS672">
            <v>0.20409158807115449</v>
          </cell>
          <cell r="AU672">
            <v>0.20862</v>
          </cell>
          <cell r="AW672">
            <v>0.22148599999999999</v>
          </cell>
          <cell r="AY672">
            <v>0.21025400000000002</v>
          </cell>
          <cell r="AZ672">
            <v>0.6122747642134635</v>
          </cell>
          <cell r="BA672">
            <v>2.6995967668218102</v>
          </cell>
          <cell r="BC672">
            <v>9.5527760058919094E-4</v>
          </cell>
          <cell r="BE672">
            <v>0.99942319368548904</v>
          </cell>
          <cell r="BI672">
            <v>0.60522367481254957</v>
          </cell>
          <cell r="BJ672">
            <v>0.38894272977794953</v>
          </cell>
        </row>
        <row r="673">
          <cell r="A673">
            <v>1808</v>
          </cell>
          <cell r="AH673">
            <v>4.5</v>
          </cell>
          <cell r="AJ673">
            <v>7740.3655145013909</v>
          </cell>
          <cell r="AL673">
            <v>771.42100384055129</v>
          </cell>
          <cell r="AO673">
            <v>0</v>
          </cell>
          <cell r="AQ673">
            <v>0</v>
          </cell>
          <cell r="AS673">
            <v>0.23655824901025629</v>
          </cell>
          <cell r="AU673">
            <v>0.18637763210170841</v>
          </cell>
          <cell r="AW673">
            <v>0.16953019467620184</v>
          </cell>
          <cell r="AY673">
            <v>0.18715137067938023</v>
          </cell>
          <cell r="AZ673">
            <v>0.84440250000000006</v>
          </cell>
          <cell r="BA673">
            <v>4.2083335602318304</v>
          </cell>
          <cell r="BC673">
            <v>5.4665292643208676E-3</v>
          </cell>
          <cell r="BE673">
            <v>0.9905415638744578</v>
          </cell>
          <cell r="BI673">
            <v>0.83746871426108727</v>
          </cell>
          <cell r="BJ673">
            <v>0.5381933678143398</v>
          </cell>
        </row>
        <row r="674">
          <cell r="A674">
            <v>2053</v>
          </cell>
          <cell r="AH674">
            <v>3</v>
          </cell>
          <cell r="AJ674">
            <v>8548.0053191489351</v>
          </cell>
          <cell r="AL674">
            <v>0</v>
          </cell>
          <cell r="AO674">
            <v>0</v>
          </cell>
          <cell r="AQ674">
            <v>0</v>
          </cell>
          <cell r="AS674">
            <v>0</v>
          </cell>
          <cell r="AU674">
            <v>0.17932579787234043</v>
          </cell>
          <cell r="AW674">
            <v>0.21946077127659575</v>
          </cell>
          <cell r="AY674">
            <v>0.21392253989361698</v>
          </cell>
          <cell r="AZ674">
            <v>0.539412</v>
          </cell>
          <cell r="BA674">
            <v>3</v>
          </cell>
          <cell r="BC674">
            <v>1.088785120955984E-2</v>
          </cell>
          <cell r="BE674">
            <v>0.99734042553191493</v>
          </cell>
          <cell r="BI674">
            <v>0.53352330096975698</v>
          </cell>
          <cell r="BJ674">
            <v>0.34286498978016683</v>
          </cell>
        </row>
        <row r="675">
          <cell r="A675">
            <v>1990</v>
          </cell>
          <cell r="AH675">
            <v>1.5</v>
          </cell>
          <cell r="AJ675">
            <v>8549.5013297872338</v>
          </cell>
          <cell r="AL675">
            <v>0.11635638297872374</v>
          </cell>
          <cell r="AO675">
            <v>0</v>
          </cell>
          <cell r="AQ675">
            <v>0</v>
          </cell>
          <cell r="AS675">
            <v>0</v>
          </cell>
          <cell r="AU675">
            <v>0.15300897606382977</v>
          </cell>
          <cell r="AW675">
            <v>0.15652659574468086</v>
          </cell>
          <cell r="AY675">
            <v>0.20099601063829783</v>
          </cell>
          <cell r="AZ675">
            <v>0.23012549999999998</v>
          </cell>
          <cell r="BA675">
            <v>1.49997958568665</v>
          </cell>
          <cell r="BC675">
            <v>1.0084020524807115E-2</v>
          </cell>
          <cell r="BE675">
            <v>0.99734042553191493</v>
          </cell>
          <cell r="BI675">
            <v>0.22779872149401084</v>
          </cell>
          <cell r="BJ675">
            <v>0.14639324313486071</v>
          </cell>
        </row>
        <row r="676">
          <cell r="A676">
            <v>1704</v>
          </cell>
          <cell r="AH676">
            <v>363.28907103825139</v>
          </cell>
          <cell r="AJ676">
            <v>7815.3</v>
          </cell>
          <cell r="AL676">
            <v>757.81666666666695</v>
          </cell>
          <cell r="AO676">
            <v>0</v>
          </cell>
          <cell r="AQ676">
            <v>0</v>
          </cell>
          <cell r="AS676">
            <v>0</v>
          </cell>
          <cell r="AU676" t="str">
            <v>-</v>
          </cell>
          <cell r="AW676">
            <v>0.343775</v>
          </cell>
          <cell r="AY676">
            <v>0.33779199999999998</v>
          </cell>
          <cell r="AZ676">
            <v>85.361185347358841</v>
          </cell>
          <cell r="BA676">
            <v>362.28381017327501</v>
          </cell>
          <cell r="BC676">
            <v>1.02719931816931E-2</v>
          </cell>
          <cell r="BE676">
            <v>0.98424787492410404</v>
          </cell>
          <cell r="BI676">
            <v>81.524783257885545</v>
          </cell>
          <cell r="BJ676">
            <v>52.391327478553208</v>
          </cell>
        </row>
        <row r="677">
          <cell r="A677">
            <v>1718</v>
          </cell>
          <cell r="AH677">
            <v>3</v>
          </cell>
          <cell r="AJ677">
            <v>8573.4666666666708</v>
          </cell>
          <cell r="AL677">
            <v>0</v>
          </cell>
          <cell r="AO677">
            <v>0</v>
          </cell>
          <cell r="AQ677">
            <v>0.20485381009483486</v>
          </cell>
          <cell r="AS677">
            <v>0.19859613372254606</v>
          </cell>
          <cell r="AU677">
            <v>0.203766</v>
          </cell>
          <cell r="AW677">
            <v>0.19419500000000001</v>
          </cell>
          <cell r="AY677">
            <v>0.165466</v>
          </cell>
          <cell r="AZ677">
            <v>0.5957884011676382</v>
          </cell>
          <cell r="BA677">
            <v>3</v>
          </cell>
          <cell r="BC677">
            <v>4.5072379162441001E-2</v>
          </cell>
          <cell r="BE677">
            <v>0.99765482695810592</v>
          </cell>
          <cell r="BI677">
            <v>0.56549475185291387</v>
          </cell>
          <cell r="BJ677">
            <v>0.36341121739644117</v>
          </cell>
        </row>
        <row r="678">
          <cell r="A678">
            <v>339</v>
          </cell>
          <cell r="AH678">
            <v>2.96</v>
          </cell>
          <cell r="AJ678">
            <v>7414.4500000000007</v>
          </cell>
          <cell r="AL678">
            <v>1160.7833333333299</v>
          </cell>
          <cell r="AO678">
            <v>0.26282076783043856</v>
          </cell>
          <cell r="AQ678">
            <v>0.26182637035884931</v>
          </cell>
          <cell r="AS678">
            <v>0.25455428862029689</v>
          </cell>
          <cell r="AU678">
            <v>0.24804500000000002</v>
          </cell>
          <cell r="AW678">
            <v>0.23095099999999999</v>
          </cell>
          <cell r="AY678">
            <v>0.25020999999999999</v>
          </cell>
          <cell r="AZ678">
            <v>0.73421320000000001</v>
          </cell>
          <cell r="BA678">
            <v>2.8574873764367998</v>
          </cell>
          <cell r="BC678">
            <v>9.9999999999999991E-5</v>
          </cell>
          <cell r="BE678">
            <v>1</v>
          </cell>
          <cell r="BI678">
            <v>0.72917937238900665</v>
          </cell>
          <cell r="BJ678">
            <v>0.46860198534466097</v>
          </cell>
        </row>
        <row r="679">
          <cell r="A679">
            <v>2069</v>
          </cell>
          <cell r="AH679">
            <v>2.9</v>
          </cell>
          <cell r="AJ679">
            <v>8531.5380217267029</v>
          </cell>
          <cell r="AL679">
            <v>0</v>
          </cell>
          <cell r="AO679">
            <v>0</v>
          </cell>
          <cell r="AQ679">
            <v>0</v>
          </cell>
          <cell r="AS679">
            <v>0</v>
          </cell>
          <cell r="AU679" t="str">
            <v>-</v>
          </cell>
          <cell r="AW679">
            <v>0.20416696397941678</v>
          </cell>
          <cell r="AY679">
            <v>0.18185238421955405</v>
          </cell>
          <cell r="AZ679">
            <v>0.66320303117408885</v>
          </cell>
          <cell r="BA679">
            <v>2.8999999999999901</v>
          </cell>
          <cell r="BC679">
            <v>4.2028216249841585E-2</v>
          </cell>
          <cell r="BE679">
            <v>0.99485420240137212</v>
          </cell>
          <cell r="BI679">
            <v>0.63518561882918967</v>
          </cell>
          <cell r="BJ679">
            <v>0.40819756196688434</v>
          </cell>
        </row>
        <row r="680">
          <cell r="A680">
            <v>2022</v>
          </cell>
          <cell r="AH680">
            <v>3</v>
          </cell>
          <cell r="AJ680">
            <v>8519.8841059602619</v>
          </cell>
          <cell r="AL680">
            <v>0</v>
          </cell>
          <cell r="AO680">
            <v>0</v>
          </cell>
          <cell r="AQ680">
            <v>0</v>
          </cell>
          <cell r="AS680">
            <v>0</v>
          </cell>
          <cell r="AU680" t="str">
            <v>-</v>
          </cell>
          <cell r="AW680">
            <v>0.22056655629139074</v>
          </cell>
          <cell r="AY680">
            <v>0.21371125827814569</v>
          </cell>
          <cell r="AZ680">
            <v>0.68607210121457474</v>
          </cell>
          <cell r="BA680">
            <v>3</v>
          </cell>
          <cell r="BC680">
            <v>1.4874599323758479E-2</v>
          </cell>
          <cell r="BE680">
            <v>0.99337748344370858</v>
          </cell>
          <cell r="BI680">
            <v>0.67579901995104708</v>
          </cell>
          <cell r="BJ680">
            <v>0.43429747800667656</v>
          </cell>
        </row>
        <row r="681">
          <cell r="A681">
            <v>576</v>
          </cell>
          <cell r="AH681">
            <v>8.7392894656951938</v>
          </cell>
          <cell r="AJ681">
            <v>6026.5833333333303</v>
          </cell>
          <cell r="AL681">
            <v>2550.7833333333301</v>
          </cell>
          <cell r="AO681">
            <v>0.2610944835569573</v>
          </cell>
          <cell r="AQ681">
            <v>0.24220165473132738</v>
          </cell>
          <cell r="AS681">
            <v>0.22598915587272397</v>
          </cell>
          <cell r="AU681">
            <v>0.218278</v>
          </cell>
          <cell r="AW681">
            <v>0.21982099999999999</v>
          </cell>
          <cell r="AY681">
            <v>0.21673200000000001</v>
          </cell>
          <cell r="AZ681">
            <v>1.9075946259930154</v>
          </cell>
          <cell r="BA681">
            <v>8.0832567104900104</v>
          </cell>
          <cell r="BC681">
            <v>1.0331287464903399E-3</v>
          </cell>
          <cell r="BE681">
            <v>1</v>
          </cell>
          <cell r="BI681">
            <v>1.8737999171012789</v>
          </cell>
          <cell r="BJ681">
            <v>1.2041843125862381</v>
          </cell>
        </row>
        <row r="682">
          <cell r="A682">
            <v>635</v>
          </cell>
          <cell r="AH682">
            <v>1.33</v>
          </cell>
          <cell r="AJ682">
            <v>8540.0235778443111</v>
          </cell>
          <cell r="AL682">
            <v>0</v>
          </cell>
          <cell r="AO682">
            <v>0</v>
          </cell>
          <cell r="AQ682">
            <v>0.20837173115450153</v>
          </cell>
          <cell r="AS682">
            <v>0.19695679572883648</v>
          </cell>
          <cell r="AU682">
            <v>0.19271361526946107</v>
          </cell>
          <cell r="AW682">
            <v>0.19261107784431136</v>
          </cell>
          <cell r="AY682">
            <v>0.2038334505988024</v>
          </cell>
          <cell r="AZ682">
            <v>0.25746539000000002</v>
          </cell>
          <cell r="BA682">
            <v>1.33</v>
          </cell>
          <cell r="BC682">
            <v>2.3345129454559882E-3</v>
          </cell>
          <cell r="BE682">
            <v>0.99055259244716432</v>
          </cell>
          <cell r="BI682">
            <v>0.25558277257542961</v>
          </cell>
          <cell r="BJ682">
            <v>0.16424846777597205</v>
          </cell>
        </row>
        <row r="683">
          <cell r="A683">
            <v>1725</v>
          </cell>
          <cell r="AH683">
            <v>6</v>
          </cell>
          <cell r="AJ683">
            <v>8481.2833333333292</v>
          </cell>
          <cell r="AL683">
            <v>97.75</v>
          </cell>
          <cell r="AO683">
            <v>0</v>
          </cell>
          <cell r="AQ683">
            <v>0.27094098274275275</v>
          </cell>
          <cell r="AS683">
            <v>0.25505120984376223</v>
          </cell>
          <cell r="AU683">
            <v>0.236125</v>
          </cell>
          <cell r="AW683">
            <v>0.25172699999999998</v>
          </cell>
          <cell r="AY683">
            <v>0.25756000000000001</v>
          </cell>
          <cell r="AZ683">
            <v>1.41675</v>
          </cell>
          <cell r="BA683">
            <v>5.9658178271833302</v>
          </cell>
          <cell r="BC683">
            <v>1.6468856557404501E-2</v>
          </cell>
          <cell r="BE683">
            <v>0.99909304796599896</v>
          </cell>
          <cell r="BI683">
            <v>1.299343718784544</v>
          </cell>
          <cell r="BJ683">
            <v>0.83501408476860506</v>
          </cell>
        </row>
        <row r="684">
          <cell r="A684">
            <v>529</v>
          </cell>
          <cell r="AH684">
            <v>3</v>
          </cell>
          <cell r="AJ684">
            <v>7168.1499999999987</v>
          </cell>
          <cell r="AL684">
            <v>1411.5</v>
          </cell>
          <cell r="AO684">
            <v>0.27473235788168104</v>
          </cell>
          <cell r="AQ684">
            <v>0.24869606171838807</v>
          </cell>
          <cell r="AS684">
            <v>0.23854424926304488</v>
          </cell>
          <cell r="AU684">
            <v>0.231737</v>
          </cell>
          <cell r="AW684">
            <v>0.24729699999999999</v>
          </cell>
          <cell r="AY684">
            <v>0.24615699999999999</v>
          </cell>
          <cell r="AZ684">
            <v>0.69521100000000002</v>
          </cell>
          <cell r="BA684">
            <v>2.96811710734121</v>
          </cell>
          <cell r="BC684">
            <v>4.0877923302398197E-3</v>
          </cell>
          <cell r="BE684">
            <v>1</v>
          </cell>
          <cell r="BI684">
            <v>0.69008430370434115</v>
          </cell>
          <cell r="BJ684">
            <v>0.44347781494637017</v>
          </cell>
        </row>
        <row r="685">
          <cell r="A685">
            <v>514</v>
          </cell>
          <cell r="AH685">
            <v>4.8</v>
          </cell>
          <cell r="AJ685">
            <v>6039.9166666666697</v>
          </cell>
          <cell r="AL685">
            <v>2541.4333333333302</v>
          </cell>
          <cell r="AO685">
            <v>0.24373695082758995</v>
          </cell>
          <cell r="AQ685">
            <v>0.22552840156185067</v>
          </cell>
          <cell r="AS685">
            <v>0.22666542103966872</v>
          </cell>
          <cell r="AU685">
            <v>0.21466099999999999</v>
          </cell>
          <cell r="AW685">
            <v>0.220776</v>
          </cell>
          <cell r="AY685">
            <v>0.21750800000000001</v>
          </cell>
          <cell r="AZ685">
            <v>1.0303727999999999</v>
          </cell>
          <cell r="BA685">
            <v>4.5617694950095302</v>
          </cell>
          <cell r="BC685">
            <v>1E-4</v>
          </cell>
          <cell r="BE685">
            <v>1</v>
          </cell>
          <cell r="BI685">
            <v>1.0302697627200015</v>
          </cell>
          <cell r="BJ685">
            <v>0.66209560299191494</v>
          </cell>
        </row>
        <row r="686">
          <cell r="A686">
            <v>1925</v>
          </cell>
          <cell r="AH686">
            <v>2.6170081967213119</v>
          </cell>
          <cell r="AJ686">
            <v>6745.7999999999984</v>
          </cell>
          <cell r="AL686">
            <v>978.30000000000007</v>
          </cell>
          <cell r="AO686">
            <v>0</v>
          </cell>
          <cell r="AQ686">
            <v>0</v>
          </cell>
          <cell r="AS686">
            <v>0.18170383699809492</v>
          </cell>
          <cell r="AU686">
            <v>0.15245549999999999</v>
          </cell>
          <cell r="AW686">
            <v>0.18220499999999998</v>
          </cell>
          <cell r="AY686">
            <v>0.1764954</v>
          </cell>
          <cell r="AZ686">
            <v>0.44330810348360661</v>
          </cell>
          <cell r="BA686">
            <v>2.6145075154386901</v>
          </cell>
          <cell r="BC686">
            <v>1.522272878426952E-2</v>
          </cell>
          <cell r="BE686">
            <v>0.89762636612021851</v>
          </cell>
          <cell r="BI686">
            <v>0.43466053433408863</v>
          </cell>
          <cell r="BJ686">
            <v>0.27933152945975448</v>
          </cell>
        </row>
        <row r="687">
          <cell r="A687">
            <v>1887</v>
          </cell>
          <cell r="AH687">
            <v>2.99</v>
          </cell>
          <cell r="AJ687">
            <v>8568.0575217693258</v>
          </cell>
          <cell r="AL687">
            <v>0</v>
          </cell>
          <cell r="AO687">
            <v>0</v>
          </cell>
          <cell r="AQ687">
            <v>0</v>
          </cell>
          <cell r="AS687">
            <v>0.2277216437954987</v>
          </cell>
          <cell r="AU687">
            <v>0.21432173526897808</v>
          </cell>
          <cell r="AW687">
            <v>0.22546794700571612</v>
          </cell>
          <cell r="AY687">
            <v>0.23137099671456809</v>
          </cell>
          <cell r="AZ687">
            <v>0.64190217000000005</v>
          </cell>
          <cell r="BA687">
            <v>2.98999999999999</v>
          </cell>
          <cell r="BC687">
            <v>5.6806930106177329E-3</v>
          </cell>
          <cell r="BE687">
            <v>0.9983172178000963</v>
          </cell>
          <cell r="BI687">
            <v>0.63824957430636464</v>
          </cell>
          <cell r="BJ687">
            <v>0.41016659136346173</v>
          </cell>
        </row>
        <row r="688">
          <cell r="A688">
            <v>1908</v>
          </cell>
          <cell r="AH688">
            <v>2.4797814207650273</v>
          </cell>
          <cell r="AJ688">
            <v>8573.2408435072175</v>
          </cell>
          <cell r="AL688">
            <v>0</v>
          </cell>
          <cell r="AO688">
            <v>0</v>
          </cell>
          <cell r="AQ688">
            <v>0</v>
          </cell>
          <cell r="AS688">
            <v>0</v>
          </cell>
          <cell r="AU688">
            <v>0.27405049944506105</v>
          </cell>
          <cell r="AW688">
            <v>0.33745504994450609</v>
          </cell>
          <cell r="AY688">
            <v>0.27570466148723644</v>
          </cell>
          <cell r="AZ688">
            <v>0.68034043169398906</v>
          </cell>
          <cell r="BA688">
            <v>2.4794335936741398</v>
          </cell>
          <cell r="BC688">
            <v>8.6505301683622009E-3</v>
          </cell>
          <cell r="BE688">
            <v>0.99889012208657046</v>
          </cell>
          <cell r="BI688">
            <v>0.67444858703660981</v>
          </cell>
          <cell r="BJ688">
            <v>0.43342963181033284</v>
          </cell>
        </row>
        <row r="689">
          <cell r="A689">
            <v>640</v>
          </cell>
          <cell r="AH689">
            <v>2.7</v>
          </cell>
          <cell r="AJ689">
            <v>8584.0499999999993</v>
          </cell>
          <cell r="AL689">
            <v>0</v>
          </cell>
          <cell r="AO689">
            <v>0.25423788163851718</v>
          </cell>
          <cell r="AQ689">
            <v>0.2326758843973756</v>
          </cell>
          <cell r="AS689">
            <v>0.23009085074291144</v>
          </cell>
          <cell r="AU689">
            <v>0.21396499999999999</v>
          </cell>
          <cell r="AW689">
            <v>0.18826200000000001</v>
          </cell>
          <cell r="AY689">
            <v>0.22268099999999999</v>
          </cell>
          <cell r="AZ689">
            <v>0.57770549999999998</v>
          </cell>
          <cell r="BA689">
            <v>2.7000000000000099</v>
          </cell>
          <cell r="BC689">
            <v>1.63437144068692E-2</v>
          </cell>
          <cell r="BE689">
            <v>0.99897540983606603</v>
          </cell>
          <cell r="BI689">
            <v>0.56768140895420605</v>
          </cell>
          <cell r="BJ689">
            <v>0.36481645717383143</v>
          </cell>
        </row>
        <row r="690">
          <cell r="A690">
            <v>2088</v>
          </cell>
          <cell r="AH690">
            <v>9</v>
          </cell>
          <cell r="AJ690">
            <v>8580.0666296501895</v>
          </cell>
          <cell r="AL690">
            <v>0</v>
          </cell>
          <cell r="AO690">
            <v>0</v>
          </cell>
          <cell r="AQ690">
            <v>0</v>
          </cell>
          <cell r="AS690">
            <v>0</v>
          </cell>
          <cell r="AU690" t="str">
            <v>-</v>
          </cell>
          <cell r="AW690">
            <v>0.28792104386451967</v>
          </cell>
          <cell r="AY690">
            <v>0.23414891726818432</v>
          </cell>
          <cell r="AZ690">
            <v>2.839017085714286</v>
          </cell>
          <cell r="BA690">
            <v>9</v>
          </cell>
          <cell r="BC690">
            <v>1.2669615023616977E-2</v>
          </cell>
          <cell r="BE690">
            <v>0.99847003637930365</v>
          </cell>
          <cell r="BI690">
            <v>2.8002941738140241</v>
          </cell>
          <cell r="BJ690">
            <v>1.7995893179192768</v>
          </cell>
        </row>
        <row r="691">
          <cell r="A691">
            <v>617</v>
          </cell>
          <cell r="AH691">
            <v>2.8</v>
          </cell>
          <cell r="AJ691">
            <v>8587.5833333333303</v>
          </cell>
          <cell r="AL691">
            <v>0</v>
          </cell>
          <cell r="AO691">
            <v>0.26546601658356889</v>
          </cell>
          <cell r="AQ691">
            <v>0.24692346887162231</v>
          </cell>
          <cell r="AS691">
            <v>0.20713476312686227</v>
          </cell>
          <cell r="AU691">
            <v>0.21237300000000001</v>
          </cell>
          <cell r="AW691">
            <v>0.23558299999999999</v>
          </cell>
          <cell r="AY691">
            <v>0.24101500000000001</v>
          </cell>
          <cell r="AZ691">
            <v>0.57997733675521435</v>
          </cell>
          <cell r="BA691">
            <v>2.8</v>
          </cell>
          <cell r="BC691">
            <v>6.6669170007800497E-4</v>
          </cell>
          <cell r="BE691">
            <v>1</v>
          </cell>
          <cell r="BI691">
            <v>0.56717087059259619</v>
          </cell>
          <cell r="BJ691">
            <v>0.36448836329336254</v>
          </cell>
        </row>
        <row r="692">
          <cell r="A692">
            <v>539</v>
          </cell>
          <cell r="AH692">
            <v>3</v>
          </cell>
          <cell r="AJ692">
            <v>3703.7833333333306</v>
          </cell>
          <cell r="AL692">
            <v>4889.2666666666701</v>
          </cell>
          <cell r="AO692">
            <v>0.23831741214284122</v>
          </cell>
          <cell r="AQ692">
            <v>0.218890894451543</v>
          </cell>
          <cell r="AS692">
            <v>0.21543369662790698</v>
          </cell>
          <cell r="AU692">
            <v>0.19734499999999999</v>
          </cell>
          <cell r="AW692">
            <v>0.18554200000000001</v>
          </cell>
          <cell r="AY692">
            <v>0.20554700000000001</v>
          </cell>
          <cell r="AZ692">
            <v>0.59203499999999998</v>
          </cell>
          <cell r="BA692">
            <v>2.8036643857536001</v>
          </cell>
          <cell r="BC692">
            <v>4.48874897982978E-4</v>
          </cell>
          <cell r="BE692">
            <v>1</v>
          </cell>
          <cell r="BI692">
            <v>0.59176925034977323</v>
          </cell>
          <cell r="BJ692">
            <v>0.38029633870647622</v>
          </cell>
        </row>
        <row r="693">
          <cell r="A693">
            <v>2028</v>
          </cell>
          <cell r="AH693">
            <v>9</v>
          </cell>
          <cell r="AJ693">
            <v>8579.0016638935103</v>
          </cell>
          <cell r="AL693">
            <v>0</v>
          </cell>
          <cell r="AO693">
            <v>0</v>
          </cell>
          <cell r="AQ693">
            <v>0</v>
          </cell>
          <cell r="AS693">
            <v>0</v>
          </cell>
          <cell r="AU693">
            <v>0.23908252911813643</v>
          </cell>
          <cell r="AW693">
            <v>0.25813377703826951</v>
          </cell>
          <cell r="AY693">
            <v>0.25730515806988352</v>
          </cell>
          <cell r="AZ693">
            <v>2.1553290000000001</v>
          </cell>
          <cell r="BA693">
            <v>9</v>
          </cell>
          <cell r="BC693">
            <v>1.0909240945456172E-2</v>
          </cell>
          <cell r="BE693">
            <v>0.99833610648918458</v>
          </cell>
          <cell r="BI693">
            <v>2.1317768082833091</v>
          </cell>
          <cell r="BJ693">
            <v>1.3699713438140642</v>
          </cell>
        </row>
        <row r="694">
          <cell r="A694">
            <v>2027</v>
          </cell>
          <cell r="AH694">
            <v>9</v>
          </cell>
          <cell r="AJ694">
            <v>8487.1063316141808</v>
          </cell>
          <cell r="AL694">
            <v>0</v>
          </cell>
          <cell r="AO694">
            <v>0</v>
          </cell>
          <cell r="AQ694">
            <v>0</v>
          </cell>
          <cell r="AS694">
            <v>0</v>
          </cell>
          <cell r="AU694">
            <v>0.23940217272028974</v>
          </cell>
          <cell r="AW694">
            <v>0.27815461428728189</v>
          </cell>
          <cell r="AY694">
            <v>0.24914287281904973</v>
          </cell>
          <cell r="AZ694">
            <v>2.1573457676531556</v>
          </cell>
          <cell r="BA694">
            <v>9</v>
          </cell>
          <cell r="BC694">
            <v>6.1340646027601975E-2</v>
          </cell>
          <cell r="BE694">
            <v>0.9863802476375847</v>
          </cell>
          <cell r="BI694">
            <v>2.0208520262129945</v>
          </cell>
          <cell r="BJ694">
            <v>1.2986863142721932</v>
          </cell>
        </row>
        <row r="695">
          <cell r="A695">
            <v>2131</v>
          </cell>
          <cell r="AH695">
            <v>3</v>
          </cell>
          <cell r="AJ695">
            <v>8186.6984126984089</v>
          </cell>
          <cell r="AL695">
            <v>0</v>
          </cell>
          <cell r="AO695">
            <v>0</v>
          </cell>
          <cell r="AQ695">
            <v>0</v>
          </cell>
          <cell r="AS695">
            <v>0</v>
          </cell>
          <cell r="AU695" t="str">
            <v>-</v>
          </cell>
          <cell r="AW695">
            <v>0.17304571428571427</v>
          </cell>
          <cell r="AY695">
            <v>0.25831428571428572</v>
          </cell>
          <cell r="AZ695">
            <v>0.55187700000000006</v>
          </cell>
          <cell r="BA695">
            <v>3</v>
          </cell>
          <cell r="BC695">
            <v>3.0577896865589049E-2</v>
          </cell>
          <cell r="BE695">
            <v>0.9523140919998847</v>
          </cell>
          <cell r="BI695">
            <v>0.53412050040427583</v>
          </cell>
          <cell r="BJ695">
            <v>0.34324877578846452</v>
          </cell>
        </row>
        <row r="696">
          <cell r="A696">
            <v>2216</v>
          </cell>
          <cell r="AH696">
            <v>9</v>
          </cell>
          <cell r="AJ696">
            <v>8586.9422863484997</v>
          </cell>
          <cell r="AL696">
            <v>0</v>
          </cell>
          <cell r="AO696">
            <v>0</v>
          </cell>
          <cell r="AQ696">
            <v>0</v>
          </cell>
          <cell r="AS696">
            <v>0</v>
          </cell>
          <cell r="AU696" t="str">
            <v>-</v>
          </cell>
          <cell r="AW696">
            <v>0.18998790233074364</v>
          </cell>
          <cell r="AY696">
            <v>0.28950832408435068</v>
          </cell>
          <cell r="AZ696">
            <v>1.080837</v>
          </cell>
          <cell r="BA696">
            <v>9</v>
          </cell>
          <cell r="BC696">
            <v>1.5157207972876416E-2</v>
          </cell>
          <cell r="BE696">
            <v>0.99889012208657046</v>
          </cell>
          <cell r="BI696">
            <v>1.0644363260604517</v>
          </cell>
          <cell r="BJ696">
            <v>0.68405250416053132</v>
          </cell>
        </row>
        <row r="697">
          <cell r="A697">
            <v>2006</v>
          </cell>
          <cell r="AH697">
            <v>9</v>
          </cell>
          <cell r="AJ697">
            <v>8591.7900672690539</v>
          </cell>
          <cell r="AL697">
            <v>0</v>
          </cell>
          <cell r="AO697">
            <v>0</v>
          </cell>
          <cell r="AQ697">
            <v>0</v>
          </cell>
          <cell r="AS697">
            <v>0</v>
          </cell>
          <cell r="AU697">
            <v>0.24081588704127171</v>
          </cell>
          <cell r="AW697">
            <v>0.25147470195146859</v>
          </cell>
          <cell r="AY697">
            <v>0.24537952623049086</v>
          </cell>
          <cell r="AZ697">
            <v>2.1573457676531556</v>
          </cell>
          <cell r="BA697">
            <v>9</v>
          </cell>
          <cell r="BC697">
            <v>1.0484577026610273E-2</v>
          </cell>
          <cell r="BE697">
            <v>0.99904535665919236</v>
          </cell>
          <cell r="BI697">
            <v>2.1347052962038671</v>
          </cell>
          <cell r="BJ697">
            <v>1.3718533159399833</v>
          </cell>
        </row>
        <row r="698">
          <cell r="A698">
            <v>546</v>
          </cell>
          <cell r="AH698">
            <v>3</v>
          </cell>
          <cell r="AJ698">
            <v>8597.1</v>
          </cell>
          <cell r="AL698">
            <v>3.7000000000000006</v>
          </cell>
          <cell r="AO698">
            <v>0.28366538585286266</v>
          </cell>
          <cell r="AQ698">
            <v>0.26628513813192278</v>
          </cell>
          <cell r="AS698">
            <v>0.26815336426876163</v>
          </cell>
          <cell r="AU698">
            <v>0.25594099999999997</v>
          </cell>
          <cell r="AW698">
            <v>0.252863</v>
          </cell>
          <cell r="AY698">
            <v>0.26175199999999998</v>
          </cell>
          <cell r="AZ698">
            <v>0.76782299999999992</v>
          </cell>
          <cell r="BA698">
            <v>2.9997954434471201</v>
          </cell>
          <cell r="BC698">
            <v>1E-4</v>
          </cell>
          <cell r="BE698">
            <v>1</v>
          </cell>
          <cell r="BI698">
            <v>0.76521265518159121</v>
          </cell>
          <cell r="BJ698">
            <v>0.49175852061494657</v>
          </cell>
        </row>
        <row r="699">
          <cell r="A699">
            <v>1915</v>
          </cell>
          <cell r="AH699">
            <v>3</v>
          </cell>
          <cell r="AJ699">
            <v>8587.6539101497547</v>
          </cell>
          <cell r="AL699">
            <v>0</v>
          </cell>
          <cell r="AO699">
            <v>0</v>
          </cell>
          <cell r="AQ699">
            <v>0</v>
          </cell>
          <cell r="AS699">
            <v>0.26864649699418369</v>
          </cell>
          <cell r="AU699">
            <v>0.24322861896838602</v>
          </cell>
          <cell r="AW699">
            <v>0.24465723793677208</v>
          </cell>
          <cell r="AY699">
            <v>0.23105890183028288</v>
          </cell>
          <cell r="AZ699">
            <v>0.73090199999999994</v>
          </cell>
          <cell r="BA699">
            <v>3</v>
          </cell>
          <cell r="BC699">
            <v>6.4906988521207789E-3</v>
          </cell>
          <cell r="BE699">
            <v>0.99833610648918469</v>
          </cell>
          <cell r="BI699">
            <v>0.72615002845296539</v>
          </cell>
          <cell r="BJ699">
            <v>0.46665519881109541</v>
          </cell>
        </row>
        <row r="700">
          <cell r="A700">
            <v>456</v>
          </cell>
          <cell r="AH700">
            <v>135.53143142835461</v>
          </cell>
          <cell r="AJ700">
            <v>3282.38333333333</v>
          </cell>
          <cell r="AL700">
            <v>5321.0833333333303</v>
          </cell>
          <cell r="AO700">
            <v>0.30959158202310183</v>
          </cell>
          <cell r="AQ700">
            <v>0.30691077971633984</v>
          </cell>
          <cell r="AS700">
            <v>0.29786431638958216</v>
          </cell>
          <cell r="AU700">
            <v>0.26414300000000002</v>
          </cell>
          <cell r="AW700">
            <v>0.29585699999999998</v>
          </cell>
          <cell r="AY700">
            <v>0.32155499999999998</v>
          </cell>
          <cell r="AZ700">
            <v>35.799678891779877</v>
          </cell>
          <cell r="BA700">
            <v>123.356542750209</v>
          </cell>
          <cell r="BC700">
            <v>7.9122034375757808E-3</v>
          </cell>
          <cell r="BE700">
            <v>1</v>
          </cell>
          <cell r="BI700">
            <v>34.950166301543732</v>
          </cell>
          <cell r="BJ700">
            <v>22.460478089734256</v>
          </cell>
        </row>
        <row r="701">
          <cell r="A701">
            <v>1971</v>
          </cell>
          <cell r="AH701">
            <v>2.7</v>
          </cell>
          <cell r="AJ701">
            <v>8584.4900221729513</v>
          </cell>
          <cell r="AL701">
            <v>0</v>
          </cell>
          <cell r="AO701">
            <v>0</v>
          </cell>
          <cell r="AQ701">
            <v>0</v>
          </cell>
          <cell r="AS701">
            <v>0</v>
          </cell>
          <cell r="AU701">
            <v>0.23277671840354769</v>
          </cell>
          <cell r="AW701">
            <v>0.25382893569844789</v>
          </cell>
          <cell r="AY701">
            <v>0.25099623059866966</v>
          </cell>
          <cell r="AZ701">
            <v>0.62989380000000006</v>
          </cell>
          <cell r="BA701">
            <v>2.7000000000000099</v>
          </cell>
          <cell r="BC701">
            <v>1.0068412491962164E-2</v>
          </cell>
          <cell r="BE701">
            <v>0.99745139822858786</v>
          </cell>
          <cell r="BI701">
            <v>0.62333063460580962</v>
          </cell>
          <cell r="BJ701">
            <v>0.40057903989445537</v>
          </cell>
        </row>
        <row r="702">
          <cell r="A702">
            <v>511</v>
          </cell>
          <cell r="AH702">
            <v>3</v>
          </cell>
          <cell r="AJ702">
            <v>7842.3833333333287</v>
          </cell>
          <cell r="AL702">
            <v>761.51666666666699</v>
          </cell>
          <cell r="AO702">
            <v>0.28983287292155613</v>
          </cell>
          <cell r="AQ702">
            <v>0.26660521603240078</v>
          </cell>
          <cell r="AS702">
            <v>0.28064778055708389</v>
          </cell>
          <cell r="AU702">
            <v>0.25783899999999998</v>
          </cell>
          <cell r="AW702">
            <v>0.26683899999999999</v>
          </cell>
          <cell r="AY702">
            <v>0.26332699999999998</v>
          </cell>
          <cell r="AZ702">
            <v>0.77351700000000001</v>
          </cell>
          <cell r="BA702">
            <v>2.9953600692709101</v>
          </cell>
          <cell r="BC702">
            <v>7.2765095165682305E-4</v>
          </cell>
          <cell r="BE702">
            <v>1</v>
          </cell>
          <cell r="BI702">
            <v>0.77040340092508597</v>
          </cell>
          <cell r="BJ702">
            <v>0.49509431678928395</v>
          </cell>
        </row>
        <row r="703">
          <cell r="A703">
            <v>1935</v>
          </cell>
          <cell r="AH703">
            <v>2.6</v>
          </cell>
          <cell r="AJ703">
            <v>8554.5634161886574</v>
          </cell>
          <cell r="AL703">
            <v>0</v>
          </cell>
          <cell r="AO703">
            <v>0</v>
          </cell>
          <cell r="AQ703">
            <v>0</v>
          </cell>
          <cell r="AS703">
            <v>0</v>
          </cell>
          <cell r="AU703">
            <v>0.24459089866156786</v>
          </cell>
          <cell r="AW703">
            <v>0.24380344168260037</v>
          </cell>
          <cell r="AY703">
            <v>0.24235181644359463</v>
          </cell>
          <cell r="AZ703">
            <v>0.62323322176646723</v>
          </cell>
          <cell r="BA703">
            <v>2.6000000000000099</v>
          </cell>
          <cell r="BC703">
            <v>7.83686294559836E-3</v>
          </cell>
          <cell r="BE703">
            <v>0.99426386233269592</v>
          </cell>
          <cell r="BI703">
            <v>0.61832085038582851</v>
          </cell>
          <cell r="BJ703">
            <v>0.39735953736801927</v>
          </cell>
        </row>
        <row r="704">
          <cell r="A704">
            <v>2085</v>
          </cell>
          <cell r="AH704">
            <v>9</v>
          </cell>
          <cell r="AJ704">
            <v>8590.5158069883491</v>
          </cell>
          <cell r="AL704">
            <v>0</v>
          </cell>
          <cell r="AO704">
            <v>0</v>
          </cell>
          <cell r="AQ704">
            <v>0</v>
          </cell>
          <cell r="AS704">
            <v>0</v>
          </cell>
          <cell r="AU704" t="str">
            <v>-</v>
          </cell>
          <cell r="AW704">
            <v>0.28057737104825287</v>
          </cell>
          <cell r="AY704">
            <v>0.29706589018302826</v>
          </cell>
          <cell r="AZ704">
            <v>2.0582163036437242</v>
          </cell>
          <cell r="BA704">
            <v>9</v>
          </cell>
          <cell r="BC704">
            <v>1.1879747218110848E-2</v>
          </cell>
          <cell r="BE704">
            <v>0.99833610648918458</v>
          </cell>
          <cell r="BI704">
            <v>2.033724462420559</v>
          </cell>
          <cell r="BJ704">
            <v>1.3069586946925615</v>
          </cell>
        </row>
        <row r="705">
          <cell r="A705">
            <v>503</v>
          </cell>
          <cell r="AH705">
            <v>3</v>
          </cell>
          <cell r="AJ705">
            <v>6200.0333333333301</v>
          </cell>
          <cell r="AL705">
            <v>2405.0833333333298</v>
          </cell>
          <cell r="AO705">
            <v>0.28596631164284586</v>
          </cell>
          <cell r="AQ705">
            <v>0.26582319918233205</v>
          </cell>
          <cell r="AS705">
            <v>0.27666097366222164</v>
          </cell>
          <cell r="AU705">
            <v>0.24510799999999999</v>
          </cell>
          <cell r="AW705">
            <v>0.25109399999999998</v>
          </cell>
          <cell r="AY705">
            <v>0.26939800000000003</v>
          </cell>
          <cell r="AZ705">
            <v>0.73532399999999998</v>
          </cell>
          <cell r="BA705">
            <v>2.5807660297071302</v>
          </cell>
          <cell r="BC705">
            <v>1E-4</v>
          </cell>
          <cell r="BE705">
            <v>0.99597374013357598</v>
          </cell>
          <cell r="BI705">
            <v>0.72984943505341504</v>
          </cell>
          <cell r="BJ705">
            <v>0.46903259639420064</v>
          </cell>
        </row>
        <row r="706">
          <cell r="A706">
            <v>2055</v>
          </cell>
          <cell r="AH706">
            <v>2.75</v>
          </cell>
          <cell r="AJ706">
            <v>8580.9871283538814</v>
          </cell>
          <cell r="AL706">
            <v>0</v>
          </cell>
          <cell r="AO706">
            <v>0</v>
          </cell>
          <cell r="AQ706">
            <v>0</v>
          </cell>
          <cell r="AS706">
            <v>0</v>
          </cell>
          <cell r="AU706">
            <v>0.22077275199419868</v>
          </cell>
          <cell r="AW706">
            <v>0.20812255257432924</v>
          </cell>
          <cell r="AY706">
            <v>0.23324048223350249</v>
          </cell>
          <cell r="AZ706">
            <v>0.60889124999999999</v>
          </cell>
          <cell r="BA706">
            <v>2.75</v>
          </cell>
          <cell r="BC706">
            <v>1.1182970785838487E-2</v>
          </cell>
          <cell r="BE706">
            <v>0.99709934735315442</v>
          </cell>
          <cell r="BI706">
            <v>0.6020622283196837</v>
          </cell>
          <cell r="BJ706">
            <v>0.38691104846712993</v>
          </cell>
        </row>
        <row r="707">
          <cell r="A707">
            <v>1852</v>
          </cell>
          <cell r="AH707">
            <v>9.2249999999999996</v>
          </cell>
          <cell r="AJ707">
            <v>7076.7666666666701</v>
          </cell>
          <cell r="AL707">
            <v>1529.2166666666701</v>
          </cell>
          <cell r="AO707">
            <v>0</v>
          </cell>
          <cell r="AQ707">
            <v>0</v>
          </cell>
          <cell r="AS707">
            <v>0</v>
          </cell>
          <cell r="AU707">
            <v>0.21786399999999997</v>
          </cell>
          <cell r="AW707">
            <v>0.21812799999999999</v>
          </cell>
          <cell r="AY707">
            <v>0.219</v>
          </cell>
          <cell r="AZ707">
            <v>2.0097953999999998</v>
          </cell>
          <cell r="BA707">
            <v>8.9056026911509107</v>
          </cell>
          <cell r="BC707">
            <v>6.1783823472917896E-3</v>
          </cell>
          <cell r="BE707">
            <v>0.9966530054644811</v>
          </cell>
          <cell r="BI707">
            <v>1.942139424296133</v>
          </cell>
          <cell r="BJ707">
            <v>1.2481022153158012</v>
          </cell>
        </row>
        <row r="708">
          <cell r="A708">
            <v>1967</v>
          </cell>
          <cell r="AH708">
            <v>3</v>
          </cell>
          <cell r="AJ708">
            <v>4292.8256712943712</v>
          </cell>
          <cell r="AL708">
            <v>0</v>
          </cell>
          <cell r="AO708">
            <v>0</v>
          </cell>
          <cell r="AQ708">
            <v>0</v>
          </cell>
          <cell r="AS708">
            <v>0</v>
          </cell>
          <cell r="AU708">
            <v>0.10363754260537035</v>
          </cell>
          <cell r="AW708">
            <v>0.10268135339595975</v>
          </cell>
          <cell r="AY708">
            <v>9.968609194446755E-2</v>
          </cell>
          <cell r="AZ708">
            <v>0.62332799999999999</v>
          </cell>
          <cell r="BA708">
            <v>3</v>
          </cell>
          <cell r="BC708">
            <v>5.010739384621132E-3</v>
          </cell>
          <cell r="BE708">
            <v>0.49879457976556657</v>
          </cell>
          <cell r="BI708">
            <v>0.61706623556662377</v>
          </cell>
          <cell r="BJ708">
            <v>0.39655326799537371</v>
          </cell>
        </row>
        <row r="709">
          <cell r="A709">
            <v>1847</v>
          </cell>
          <cell r="AH709">
            <v>2.7</v>
          </cell>
          <cell r="AJ709">
            <v>8597.6580099743205</v>
          </cell>
          <cell r="AL709">
            <v>0</v>
          </cell>
          <cell r="AO709">
            <v>0</v>
          </cell>
          <cell r="AQ709">
            <v>0</v>
          </cell>
          <cell r="AS709">
            <v>0.253492354954857</v>
          </cell>
          <cell r="AU709">
            <v>0.26486615455980039</v>
          </cell>
          <cell r="AW709">
            <v>0.26531759577589514</v>
          </cell>
          <cell r="AY709">
            <v>0.26614457216290055</v>
          </cell>
          <cell r="AZ709">
            <v>0.66882034479457309</v>
          </cell>
          <cell r="BA709">
            <v>2.7000000000000099</v>
          </cell>
          <cell r="BC709">
            <v>5.6621848980170954E-3</v>
          </cell>
          <cell r="BE709">
            <v>0.99871448128971074</v>
          </cell>
          <cell r="BI709">
            <v>0.66499586561995438</v>
          </cell>
          <cell r="BJ709">
            <v>0.42735490700257783</v>
          </cell>
        </row>
        <row r="710">
          <cell r="A710">
            <v>1911</v>
          </cell>
          <cell r="AH710">
            <v>3</v>
          </cell>
          <cell r="AJ710">
            <v>8565.4892205638498</v>
          </cell>
          <cell r="AL710">
            <v>0</v>
          </cell>
          <cell r="AO710">
            <v>0</v>
          </cell>
          <cell r="AQ710">
            <v>0</v>
          </cell>
          <cell r="AS710">
            <v>0</v>
          </cell>
          <cell r="AU710">
            <v>0.21214427860696519</v>
          </cell>
          <cell r="AW710">
            <v>0.2135542288557214</v>
          </cell>
          <cell r="AY710">
            <v>0.20933134328358211</v>
          </cell>
          <cell r="AZ710">
            <v>0.63961500000000004</v>
          </cell>
          <cell r="BA710">
            <v>3</v>
          </cell>
          <cell r="BC710">
            <v>9.2410031303096322E-3</v>
          </cell>
          <cell r="BE710">
            <v>0.99502487562189046</v>
          </cell>
          <cell r="BI710">
            <v>0.63367476236172182</v>
          </cell>
          <cell r="BJ710">
            <v>0.40722662070464499</v>
          </cell>
        </row>
        <row r="711">
          <cell r="A711">
            <v>646</v>
          </cell>
          <cell r="AH711">
            <v>2.73</v>
          </cell>
          <cell r="AJ711">
            <v>8608.9</v>
          </cell>
          <cell r="AL711">
            <v>0</v>
          </cell>
          <cell r="AO711">
            <v>0.2449667726770422</v>
          </cell>
          <cell r="AQ711">
            <v>0.23660768463362589</v>
          </cell>
          <cell r="AS711">
            <v>0.19772802023293501</v>
          </cell>
          <cell r="AU711">
            <v>0.20677300000000001</v>
          </cell>
          <cell r="AW711">
            <v>0.22632099999999999</v>
          </cell>
          <cell r="AY711">
            <v>0.21201099999999998</v>
          </cell>
          <cell r="AZ711">
            <v>0.53979749523591258</v>
          </cell>
          <cell r="BA711">
            <v>2.7300000000000102</v>
          </cell>
          <cell r="BC711">
            <v>4.5820020559553205E-2</v>
          </cell>
          <cell r="BE711">
            <v>1</v>
          </cell>
          <cell r="BI711">
            <v>0.51366781883093227</v>
          </cell>
          <cell r="BJ711">
            <v>0.33010500409962701</v>
          </cell>
        </row>
        <row r="712">
          <cell r="A712">
            <v>384</v>
          </cell>
          <cell r="AH712">
            <v>6.24</v>
          </cell>
          <cell r="AJ712">
            <v>8367.3333333333303</v>
          </cell>
          <cell r="AL712">
            <v>241.61666666666702</v>
          </cell>
          <cell r="AO712">
            <v>0.3027560047131872</v>
          </cell>
          <cell r="AQ712">
            <v>0.32053070674096162</v>
          </cell>
          <cell r="AS712">
            <v>0.30533940269575305</v>
          </cell>
          <cell r="AU712">
            <v>0.31517899999999999</v>
          </cell>
          <cell r="AW712">
            <v>0.29150199999999998</v>
          </cell>
          <cell r="AY712">
            <v>0.295298</v>
          </cell>
          <cell r="AZ712">
            <v>1.546144886207121</v>
          </cell>
          <cell r="BA712">
            <v>6.2216500270067696</v>
          </cell>
          <cell r="BC712">
            <v>4.0813180489956604E-3</v>
          </cell>
          <cell r="BE712">
            <v>0.99009562841530097</v>
          </cell>
          <cell r="BI712">
            <v>1.5033272713179469</v>
          </cell>
          <cell r="BJ712">
            <v>0.96610267738970179</v>
          </cell>
        </row>
        <row r="713">
          <cell r="A713">
            <v>2074</v>
          </cell>
          <cell r="AH713">
            <v>5.2</v>
          </cell>
          <cell r="AJ713">
            <v>8584.0810900631404</v>
          </cell>
          <cell r="AL713">
            <v>0</v>
          </cell>
          <cell r="AO713">
            <v>0</v>
          </cell>
          <cell r="AQ713">
            <v>0</v>
          </cell>
          <cell r="AS713">
            <v>0</v>
          </cell>
          <cell r="AU713" t="str">
            <v>-</v>
          </cell>
          <cell r="AW713">
            <v>0.26270388833499503</v>
          </cell>
          <cell r="AY713">
            <v>0.25724426719840476</v>
          </cell>
          <cell r="AZ713">
            <v>1.1891916421052628</v>
          </cell>
          <cell r="BA713">
            <v>5.2000000000000099</v>
          </cell>
          <cell r="BC713">
            <v>1.1808762206531107E-2</v>
          </cell>
          <cell r="BE713">
            <v>0.99700897308075775</v>
          </cell>
          <cell r="BI713">
            <v>1.1751066321416912</v>
          </cell>
          <cell r="BJ713">
            <v>0.75517399650124362</v>
          </cell>
        </row>
        <row r="714">
          <cell r="A714">
            <v>2139</v>
          </cell>
          <cell r="AH714">
            <v>9</v>
          </cell>
          <cell r="AJ714">
            <v>8576.2118193891129</v>
          </cell>
          <cell r="AL714">
            <v>0</v>
          </cell>
          <cell r="AO714">
            <v>0</v>
          </cell>
          <cell r="AQ714">
            <v>0</v>
          </cell>
          <cell r="AS714">
            <v>0</v>
          </cell>
          <cell r="AU714" t="str">
            <v>-</v>
          </cell>
          <cell r="AW714">
            <v>0.24222111553784861</v>
          </cell>
          <cell r="AY714">
            <v>0.2501752988047809</v>
          </cell>
          <cell r="AZ714">
            <v>2.0582163036437242</v>
          </cell>
          <cell r="BA714">
            <v>9</v>
          </cell>
          <cell r="BC714">
            <v>7.3097937098000193E-2</v>
          </cell>
          <cell r="BE714">
            <v>0.99592144476133071</v>
          </cell>
          <cell r="BI714">
            <v>1.9069822007465274</v>
          </cell>
          <cell r="BJ714">
            <v>1.2255086733446741</v>
          </cell>
        </row>
        <row r="715">
          <cell r="A715">
            <v>2128</v>
          </cell>
          <cell r="AH715">
            <v>9</v>
          </cell>
          <cell r="AJ715">
            <v>8206.0577456968385</v>
          </cell>
          <cell r="AL715">
            <v>401.4769572459744</v>
          </cell>
          <cell r="AO715">
            <v>0</v>
          </cell>
          <cell r="AQ715">
            <v>0</v>
          </cell>
          <cell r="AS715">
            <v>0</v>
          </cell>
          <cell r="AU715" t="str">
            <v>-</v>
          </cell>
          <cell r="AW715">
            <v>0.21684353137146026</v>
          </cell>
          <cell r="AY715">
            <v>0.27191493614658518</v>
          </cell>
          <cell r="AZ715">
            <v>2.1540330000000001</v>
          </cell>
          <cell r="BA715">
            <v>8.8493465753504097</v>
          </cell>
          <cell r="BC715">
            <v>1.521126320289741E-2</v>
          </cell>
          <cell r="BE715">
            <v>0.99944475291504709</v>
          </cell>
          <cell r="BI715">
            <v>2.1212492339987707</v>
          </cell>
          <cell r="BJ715">
            <v>1.3632058723849487</v>
          </cell>
        </row>
        <row r="716">
          <cell r="A716">
            <v>1936</v>
          </cell>
          <cell r="AH716">
            <v>3</v>
          </cell>
          <cell r="AJ716">
            <v>8601.0479041916169</v>
          </cell>
          <cell r="AL716">
            <v>0</v>
          </cell>
          <cell r="AO716">
            <v>0</v>
          </cell>
          <cell r="AQ716">
            <v>0</v>
          </cell>
          <cell r="AS716">
            <v>0.21609460886030238</v>
          </cell>
          <cell r="AU716">
            <v>0.23186127744510981</v>
          </cell>
          <cell r="AW716">
            <v>0.23520558882235532</v>
          </cell>
          <cell r="AY716">
            <v>0.22901397205588825</v>
          </cell>
          <cell r="AZ716">
            <v>0.64958039423406888</v>
          </cell>
          <cell r="BA716">
            <v>3</v>
          </cell>
          <cell r="BC716">
            <v>1.5224276246492318E-2</v>
          </cell>
          <cell r="BE716">
            <v>0.99800399201596812</v>
          </cell>
          <cell r="BI716">
            <v>0.63967122408521238</v>
          </cell>
          <cell r="BJ716">
            <v>0.41108020457587369</v>
          </cell>
        </row>
        <row r="717">
          <cell r="A717">
            <v>1982</v>
          </cell>
          <cell r="AH717">
            <v>9</v>
          </cell>
          <cell r="AJ717">
            <v>8608.6775483011352</v>
          </cell>
          <cell r="AL717">
            <v>3.9973351099267154</v>
          </cell>
          <cell r="AO717">
            <v>0</v>
          </cell>
          <cell r="AQ717">
            <v>0</v>
          </cell>
          <cell r="AS717">
            <v>0</v>
          </cell>
          <cell r="AU717">
            <v>0.24202065289806796</v>
          </cell>
          <cell r="AW717">
            <v>0.28474916722185212</v>
          </cell>
          <cell r="AY717">
            <v>0.28118854097268486</v>
          </cell>
          <cell r="AZ717">
            <v>2.1573457676531556</v>
          </cell>
          <cell r="BA717">
            <v>8.9979114493187993</v>
          </cell>
          <cell r="BC717">
            <v>1.0741740173693006E-2</v>
          </cell>
          <cell r="BE717">
            <v>0.99772207113897304</v>
          </cell>
          <cell r="BI717">
            <v>2.1307147439217706</v>
          </cell>
          <cell r="BJ717">
            <v>1.3692888156361891</v>
          </cell>
        </row>
        <row r="718">
          <cell r="A718">
            <v>2072</v>
          </cell>
          <cell r="AH718">
            <v>2.75</v>
          </cell>
          <cell r="AJ718">
            <v>8607.9574344446864</v>
          </cell>
          <cell r="AL718">
            <v>0</v>
          </cell>
          <cell r="AO718">
            <v>0</v>
          </cell>
          <cell r="AQ718">
            <v>0</v>
          </cell>
          <cell r="AS718">
            <v>0</v>
          </cell>
          <cell r="AU718">
            <v>0.20966877315319241</v>
          </cell>
          <cell r="AW718">
            <v>0.24473441926345607</v>
          </cell>
          <cell r="AY718">
            <v>0.22781034357521607</v>
          </cell>
          <cell r="AZ718">
            <v>0.57730199999999998</v>
          </cell>
          <cell r="BA718">
            <v>2.75</v>
          </cell>
          <cell r="BC718">
            <v>1.0977076560884641E-2</v>
          </cell>
          <cell r="BE718">
            <v>0.99876516307111207</v>
          </cell>
          <cell r="BI718">
            <v>0.57095707680177132</v>
          </cell>
          <cell r="BJ718">
            <v>0.36692154203336297</v>
          </cell>
        </row>
        <row r="719">
          <cell r="A719">
            <v>1992</v>
          </cell>
          <cell r="AH719">
            <v>2.9</v>
          </cell>
          <cell r="AJ719">
            <v>8195.7644808743153</v>
          </cell>
          <cell r="AL719">
            <v>0</v>
          </cell>
          <cell r="AO719">
            <v>0</v>
          </cell>
          <cell r="AQ719">
            <v>0</v>
          </cell>
          <cell r="AS719">
            <v>0</v>
          </cell>
          <cell r="AU719">
            <v>0.17437462295081965</v>
          </cell>
          <cell r="AW719">
            <v>0.19902462295081969</v>
          </cell>
          <cell r="AY719">
            <v>0.21823403278688527</v>
          </cell>
          <cell r="AZ719">
            <v>0.53184259999999994</v>
          </cell>
          <cell r="BA719">
            <v>2.9</v>
          </cell>
          <cell r="BC719">
            <v>2.061317426309512E-2</v>
          </cell>
          <cell r="BE719">
            <v>0.95060498720973052</v>
          </cell>
          <cell r="BI719">
            <v>0.5201951049117477</v>
          </cell>
          <cell r="BJ719">
            <v>0.33429971850352119</v>
          </cell>
        </row>
        <row r="720">
          <cell r="A720">
            <v>403</v>
          </cell>
          <cell r="AH720">
            <v>26.731999999999999</v>
          </cell>
          <cell r="AJ720">
            <v>7702.8499999999995</v>
          </cell>
          <cell r="AL720">
            <v>917.05</v>
          </cell>
          <cell r="AO720">
            <v>0.25611949089658559</v>
          </cell>
          <cell r="AQ720">
            <v>0.24461864257623447</v>
          </cell>
          <cell r="AS720">
            <v>0.23311822067422913</v>
          </cell>
          <cell r="AU720">
            <v>0.241592</v>
          </cell>
          <cell r="AW720">
            <v>0.25019200000000003</v>
          </cell>
          <cell r="AY720">
            <v>0.29680099999999998</v>
          </cell>
          <cell r="AZ720">
            <v>6.2317162750634933</v>
          </cell>
          <cell r="BA720">
            <v>25.582360179545901</v>
          </cell>
          <cell r="BC720">
            <v>8.3906019807713592E-3</v>
          </cell>
          <cell r="BE720">
            <v>0.99391697024893699</v>
          </cell>
          <cell r="BI720">
            <v>5.8848566332354952</v>
          </cell>
          <cell r="BJ720">
            <v>3.7818616464258419</v>
          </cell>
        </row>
        <row r="721">
          <cell r="A721">
            <v>1794</v>
          </cell>
          <cell r="AH721">
            <v>207.26</v>
          </cell>
          <cell r="AJ721">
            <v>8422.9808094939453</v>
          </cell>
          <cell r="AL721">
            <v>196.87150369048194</v>
          </cell>
          <cell r="AO721">
            <v>0</v>
          </cell>
          <cell r="AQ721">
            <v>0</v>
          </cell>
          <cell r="AS721">
            <v>0</v>
          </cell>
          <cell r="AU721">
            <v>0.27246856133918662</v>
          </cell>
          <cell r="AW721">
            <v>0.22904484673645617</v>
          </cell>
          <cell r="AY721">
            <v>0.20032900323218678</v>
          </cell>
          <cell r="AZ721">
            <v>56.48000807999999</v>
          </cell>
          <cell r="BA721">
            <v>206.538378861166</v>
          </cell>
          <cell r="BC721">
            <v>5.0392609261438398E-3</v>
          </cell>
          <cell r="BE721">
            <v>0.98199014709380406</v>
          </cell>
          <cell r="BI721">
            <v>53.801232949067263</v>
          </cell>
          <cell r="BJ721">
            <v>34.574983232621683</v>
          </cell>
        </row>
        <row r="722">
          <cell r="A722">
            <v>1912</v>
          </cell>
          <cell r="AH722">
            <v>9</v>
          </cell>
          <cell r="AJ722">
            <v>8167.3894736842076</v>
          </cell>
          <cell r="AL722">
            <v>0</v>
          </cell>
          <cell r="AO722">
            <v>0</v>
          </cell>
          <cell r="AQ722">
            <v>0</v>
          </cell>
          <cell r="AS722">
            <v>0</v>
          </cell>
          <cell r="AU722">
            <v>0.24121326315789476</v>
          </cell>
          <cell r="AW722">
            <v>0.22838305263157896</v>
          </cell>
          <cell r="AY722">
            <v>0.23124694736842102</v>
          </cell>
          <cell r="AZ722">
            <v>2.2915260000000002</v>
          </cell>
          <cell r="BA722">
            <v>9</v>
          </cell>
          <cell r="BC722">
            <v>1.1504604635542327E-2</v>
          </cell>
          <cell r="BE722">
            <v>0.94706284153005471</v>
          </cell>
          <cell r="BI722">
            <v>2.2629681128239851</v>
          </cell>
          <cell r="BJ722">
            <v>1.4542805112090518</v>
          </cell>
        </row>
        <row r="723">
          <cell r="A723">
            <v>2073</v>
          </cell>
          <cell r="AH723">
            <v>3</v>
          </cell>
          <cell r="AJ723">
            <v>8608.6037610251315</v>
          </cell>
          <cell r="AL723">
            <v>0</v>
          </cell>
          <cell r="AO723">
            <v>0</v>
          </cell>
          <cell r="AQ723">
            <v>0</v>
          </cell>
          <cell r="AS723">
            <v>0</v>
          </cell>
          <cell r="AU723" t="str">
            <v>-</v>
          </cell>
          <cell r="AW723">
            <v>0.18830654018971543</v>
          </cell>
          <cell r="AY723">
            <v>0.18646130803794306</v>
          </cell>
          <cell r="AZ723">
            <v>0.68607210121457474</v>
          </cell>
          <cell r="BA723">
            <v>3</v>
          </cell>
          <cell r="BC723">
            <v>1.3050170549420767E-2</v>
          </cell>
          <cell r="BE723">
            <v>0.99850224663005482</v>
          </cell>
          <cell r="BI723">
            <v>0.67710531324762946</v>
          </cell>
          <cell r="BJ723">
            <v>0.43513695818864523</v>
          </cell>
        </row>
        <row r="724">
          <cell r="A724">
            <v>1940</v>
          </cell>
          <cell r="AH724">
            <v>3</v>
          </cell>
          <cell r="AJ724">
            <v>8588.8372093023299</v>
          </cell>
          <cell r="AL724">
            <v>4.8671096345514924</v>
          </cell>
          <cell r="AO724">
            <v>0</v>
          </cell>
          <cell r="AQ724">
            <v>0</v>
          </cell>
          <cell r="AS724">
            <v>0</v>
          </cell>
          <cell r="AU724">
            <v>0.21306179401993358</v>
          </cell>
          <cell r="AW724">
            <v>0.22018803986710964</v>
          </cell>
          <cell r="AY724">
            <v>0.22416777408637878</v>
          </cell>
          <cell r="AZ724">
            <v>0.641316</v>
          </cell>
          <cell r="BA724">
            <v>2.9996601854482798</v>
          </cell>
          <cell r="BC724">
            <v>1.0058468327260763E-2</v>
          </cell>
          <cell r="BE724">
            <v>0.99658885984181456</v>
          </cell>
          <cell r="BI724">
            <v>0.634787227482696</v>
          </cell>
          <cell r="BJ724">
            <v>0.40794153857541149</v>
          </cell>
        </row>
        <row r="725">
          <cell r="A725">
            <v>1726</v>
          </cell>
          <cell r="AH725">
            <v>9</v>
          </cell>
          <cell r="AJ725">
            <v>8622.5333333333292</v>
          </cell>
          <cell r="AL725">
            <v>0</v>
          </cell>
          <cell r="AO725">
            <v>0</v>
          </cell>
          <cell r="AQ725">
            <v>0.23579062799301553</v>
          </cell>
          <cell r="AS725">
            <v>0.25713803588969647</v>
          </cell>
          <cell r="AU725">
            <v>0.24306499999999998</v>
          </cell>
          <cell r="AW725">
            <v>0.25160300000000002</v>
          </cell>
          <cell r="AY725">
            <v>0.25869999999999999</v>
          </cell>
          <cell r="AZ725">
            <v>2.1221156519371398</v>
          </cell>
          <cell r="BA725">
            <v>9</v>
          </cell>
          <cell r="BC725">
            <v>5.6572223411200601E-3</v>
          </cell>
          <cell r="BE725">
            <v>1</v>
          </cell>
          <cell r="BI725">
            <v>2.0749418656628862</v>
          </cell>
          <cell r="BJ725">
            <v>1.3334467684388411</v>
          </cell>
        </row>
        <row r="726">
          <cell r="A726">
            <v>480</v>
          </cell>
          <cell r="AH726">
            <v>9</v>
          </cell>
          <cell r="AJ726">
            <v>8434.5</v>
          </cell>
          <cell r="AL726">
            <v>188.5</v>
          </cell>
          <cell r="AO726">
            <v>0.39250355728603259</v>
          </cell>
          <cell r="AQ726">
            <v>0.368578575137891</v>
          </cell>
          <cell r="AS726">
            <v>0.38694891579265711</v>
          </cell>
          <cell r="AU726">
            <v>0.38115300000000002</v>
          </cell>
          <cell r="AW726">
            <v>0.37753500000000001</v>
          </cell>
          <cell r="AY726">
            <v>0.37219999999999998</v>
          </cell>
          <cell r="AZ726">
            <v>3.2562547709901897</v>
          </cell>
          <cell r="BA726">
            <v>8.9705969500173897</v>
          </cell>
          <cell r="BC726">
            <v>7.7814430703939904E-4</v>
          </cell>
          <cell r="BE726">
            <v>1</v>
          </cell>
          <cell r="BI726">
            <v>3.2537209348778702</v>
          </cell>
          <cell r="BJ726">
            <v>2.0909808307466093</v>
          </cell>
        </row>
        <row r="727">
          <cell r="A727">
            <v>1968</v>
          </cell>
          <cell r="AH727">
            <v>1.1000000000000001</v>
          </cell>
          <cell r="AJ727">
            <v>8555.1367598437009</v>
          </cell>
          <cell r="AL727">
            <v>0</v>
          </cell>
          <cell r="AO727">
            <v>0</v>
          </cell>
          <cell r="AQ727">
            <v>0</v>
          </cell>
          <cell r="AS727">
            <v>0</v>
          </cell>
          <cell r="AU727">
            <v>0.34809693417493243</v>
          </cell>
          <cell r="AW727">
            <v>0.36969224526600547</v>
          </cell>
          <cell r="AY727">
            <v>0.23952425608656452</v>
          </cell>
          <cell r="AZ727">
            <v>0.26367559382427458</v>
          </cell>
          <cell r="BA727">
            <v>1.1000000000000001</v>
          </cell>
          <cell r="BC727">
            <v>9.5440963907993132E-3</v>
          </cell>
          <cell r="BE727">
            <v>0.9913256293515057</v>
          </cell>
          <cell r="BI727">
            <v>0.26099130068208659</v>
          </cell>
          <cell r="BJ727">
            <v>0.16772422025134484</v>
          </cell>
        </row>
        <row r="728">
          <cell r="A728">
            <v>333</v>
          </cell>
          <cell r="AH728">
            <v>2.96</v>
          </cell>
          <cell r="AJ728">
            <v>8625.5333333333292</v>
          </cell>
          <cell r="AL728">
            <v>0</v>
          </cell>
          <cell r="AO728">
            <v>0.25928017175178414</v>
          </cell>
          <cell r="AQ728">
            <v>0.25871493478638552</v>
          </cell>
          <cell r="AS728">
            <v>0.25361750072577677</v>
          </cell>
          <cell r="AU728">
            <v>0.24718599999999999</v>
          </cell>
          <cell r="AW728">
            <v>0.23932599999999998</v>
          </cell>
          <cell r="AY728">
            <v>0.24974900000000003</v>
          </cell>
          <cell r="AZ728">
            <v>0.73167055999999997</v>
          </cell>
          <cell r="BA728">
            <v>2.9599999999999902</v>
          </cell>
          <cell r="BC728">
            <v>9.9999999999999991E-5</v>
          </cell>
          <cell r="BE728">
            <v>1</v>
          </cell>
          <cell r="BI728">
            <v>0.7265493709326869</v>
          </cell>
          <cell r="BJ728">
            <v>0.46691183344163473</v>
          </cell>
        </row>
        <row r="729">
          <cell r="A729">
            <v>1714</v>
          </cell>
          <cell r="AH729">
            <v>204.32</v>
          </cell>
          <cell r="AJ729">
            <v>4118.25</v>
          </cell>
          <cell r="AL729">
            <v>4508.7166666666699</v>
          </cell>
          <cell r="AO729">
            <v>0</v>
          </cell>
          <cell r="AQ729">
            <v>0</v>
          </cell>
          <cell r="AS729">
            <v>0.36031545321159497</v>
          </cell>
          <cell r="AU729">
            <v>0.32127600000000001</v>
          </cell>
          <cell r="AW729">
            <v>0.33492099999999997</v>
          </cell>
          <cell r="AY729">
            <v>0.32316099999999998</v>
          </cell>
          <cell r="AZ729">
            <v>63.366135130485738</v>
          </cell>
          <cell r="BA729">
            <v>204.32</v>
          </cell>
          <cell r="BC729">
            <v>6.6293458721338201E-3</v>
          </cell>
          <cell r="BE729">
            <v>0.99230229204614495</v>
          </cell>
          <cell r="BI729">
            <v>61.517197897458715</v>
          </cell>
          <cell r="BJ729">
            <v>39.533593734479268</v>
          </cell>
        </row>
        <row r="730">
          <cell r="A730">
            <v>2050</v>
          </cell>
          <cell r="AH730">
            <v>9</v>
          </cell>
          <cell r="AJ730">
            <v>8613.2778702163014</v>
          </cell>
          <cell r="AL730">
            <v>0</v>
          </cell>
          <cell r="AO730">
            <v>0</v>
          </cell>
          <cell r="AQ730">
            <v>0</v>
          </cell>
          <cell r="AS730">
            <v>0</v>
          </cell>
          <cell r="AU730">
            <v>0.31135008319467555</v>
          </cell>
          <cell r="AW730">
            <v>0.23963760399334441</v>
          </cell>
          <cell r="AY730">
            <v>0.25725124792013315</v>
          </cell>
          <cell r="AZ730">
            <v>2.1573457676531556</v>
          </cell>
          <cell r="BA730">
            <v>9</v>
          </cell>
          <cell r="BC730">
            <v>1.1393160987395441E-2</v>
          </cell>
          <cell r="BE730">
            <v>0.99833610648918458</v>
          </cell>
          <cell r="BI730">
            <v>2.1327258150374089</v>
          </cell>
          <cell r="BJ730">
            <v>1.3705812163172038</v>
          </cell>
        </row>
        <row r="731">
          <cell r="A731">
            <v>1711</v>
          </cell>
          <cell r="AH731">
            <v>9</v>
          </cell>
          <cell r="AJ731">
            <v>8627.7999999999993</v>
          </cell>
          <cell r="AL731">
            <v>0</v>
          </cell>
          <cell r="AO731">
            <v>0</v>
          </cell>
          <cell r="AQ731">
            <v>0.30790936325766294</v>
          </cell>
          <cell r="AS731">
            <v>0.30693775570688403</v>
          </cell>
          <cell r="AU731">
            <v>0.28859200000000002</v>
          </cell>
          <cell r="AW731">
            <v>0.28959000000000001</v>
          </cell>
          <cell r="AY731">
            <v>0.29162700000000003</v>
          </cell>
          <cell r="AZ731">
            <v>2.350601958253228</v>
          </cell>
          <cell r="BA731">
            <v>9</v>
          </cell>
          <cell r="BC731">
            <v>4.2363361463215402E-3</v>
          </cell>
          <cell r="BE731">
            <v>1</v>
          </cell>
          <cell r="BI731">
            <v>2.3403839466542888</v>
          </cell>
          <cell r="BJ731">
            <v>1.504031251292576</v>
          </cell>
        </row>
        <row r="732">
          <cell r="A732">
            <v>2046</v>
          </cell>
          <cell r="AH732">
            <v>9</v>
          </cell>
          <cell r="AJ732">
            <v>8622.227649135275</v>
          </cell>
          <cell r="AL732">
            <v>0</v>
          </cell>
          <cell r="AO732">
            <v>0</v>
          </cell>
          <cell r="AQ732">
            <v>0</v>
          </cell>
          <cell r="AS732">
            <v>0</v>
          </cell>
          <cell r="AU732">
            <v>0.23883977532579981</v>
          </cell>
          <cell r="AW732">
            <v>0.25027085229669432</v>
          </cell>
          <cell r="AY732">
            <v>0.24514375152631931</v>
          </cell>
          <cell r="AZ732">
            <v>2.1516120000000001</v>
          </cell>
          <cell r="BA732">
            <v>9</v>
          </cell>
          <cell r="BC732">
            <v>1.1338090208473504E-2</v>
          </cell>
          <cell r="BE732">
            <v>0.99896574238896663</v>
          </cell>
          <cell r="BI732">
            <v>2.1270240013215922</v>
          </cell>
          <cell r="BJ732">
            <v>1.3669169859118055</v>
          </cell>
        </row>
        <row r="733">
          <cell r="A733">
            <v>1733</v>
          </cell>
          <cell r="AH733">
            <v>3</v>
          </cell>
          <cell r="AJ733">
            <v>8630.5</v>
          </cell>
          <cell r="AL733">
            <v>0</v>
          </cell>
          <cell r="AO733">
            <v>0</v>
          </cell>
          <cell r="AQ733">
            <v>0.20467379680785713</v>
          </cell>
          <cell r="AS733">
            <v>0.18279820397870539</v>
          </cell>
          <cell r="AU733">
            <v>0.210226</v>
          </cell>
          <cell r="AW733">
            <v>0.215448</v>
          </cell>
          <cell r="AY733">
            <v>0.194771</v>
          </cell>
          <cell r="AZ733">
            <v>0.54839461193611616</v>
          </cell>
          <cell r="BA733">
            <v>3</v>
          </cell>
          <cell r="BC733">
            <v>7.9732602029129705E-3</v>
          </cell>
          <cell r="BE733">
            <v>0.99882361870066794</v>
          </cell>
          <cell r="BI733">
            <v>0.54229537727094945</v>
          </cell>
          <cell r="BJ733">
            <v>0.34850230280078348</v>
          </cell>
        </row>
        <row r="734">
          <cell r="A734">
            <v>1745</v>
          </cell>
          <cell r="AH734">
            <v>3</v>
          </cell>
          <cell r="AJ734">
            <v>8631.2833333333292</v>
          </cell>
          <cell r="AL734">
            <v>0</v>
          </cell>
          <cell r="AO734">
            <v>0</v>
          </cell>
          <cell r="AQ734">
            <v>0.22771500744922754</v>
          </cell>
          <cell r="AS734">
            <v>0.2581245116154674</v>
          </cell>
          <cell r="AU734">
            <v>0.24382800000000002</v>
          </cell>
          <cell r="AW734">
            <v>0.24407699999999999</v>
          </cell>
          <cell r="AY734">
            <v>0.254079</v>
          </cell>
          <cell r="AZ734">
            <v>0.6831450223476826</v>
          </cell>
          <cell r="BA734">
            <v>3</v>
          </cell>
          <cell r="BC734">
            <v>1.14817686353769E-2</v>
          </cell>
          <cell r="BE734">
            <v>0.99951047358834211</v>
          </cell>
          <cell r="BI734">
            <v>0.67497073142996811</v>
          </cell>
          <cell r="BJ734">
            <v>0.43376518422532045</v>
          </cell>
        </row>
        <row r="735">
          <cell r="A735">
            <v>2112</v>
          </cell>
          <cell r="AH735">
            <v>2.825603825136612</v>
          </cell>
          <cell r="AJ735">
            <v>7923.5773710482499</v>
          </cell>
          <cell r="AL735">
            <v>694.40931780366088</v>
          </cell>
          <cell r="AO735">
            <v>0</v>
          </cell>
          <cell r="AQ735">
            <v>0</v>
          </cell>
          <cell r="AS735">
            <v>0</v>
          </cell>
          <cell r="AU735" t="str">
            <v>-</v>
          </cell>
          <cell r="AW735">
            <v>0.22793410981697171</v>
          </cell>
          <cell r="AY735">
            <v>0.22051447587354409</v>
          </cell>
          <cell r="AZ735">
            <v>0.6461893178371384</v>
          </cell>
          <cell r="BA735">
            <v>2.8226505837537501</v>
          </cell>
          <cell r="BC735">
            <v>1.2992201125977206E-2</v>
          </cell>
          <cell r="BE735">
            <v>0.99785307729376371</v>
          </cell>
          <cell r="BI735">
            <v>0.63747132412734986</v>
          </cell>
          <cell r="BJ735">
            <v>0.40966645437002719</v>
          </cell>
        </row>
        <row r="736">
          <cell r="A736">
            <v>550</v>
          </cell>
          <cell r="AH736">
            <v>3</v>
          </cell>
          <cell r="AJ736">
            <v>8632.9166666666697</v>
          </cell>
          <cell r="AL736">
            <v>0</v>
          </cell>
          <cell r="AO736">
            <v>0.30479121087859024</v>
          </cell>
          <cell r="AQ736">
            <v>0.27041147018765721</v>
          </cell>
          <cell r="AS736">
            <v>0.27952116768609303</v>
          </cell>
          <cell r="AU736">
            <v>0.26292900000000002</v>
          </cell>
          <cell r="AW736">
            <v>0.25456200000000001</v>
          </cell>
          <cell r="AY736">
            <v>0.26626100000000003</v>
          </cell>
          <cell r="AZ736">
            <v>0.78878700000000013</v>
          </cell>
          <cell r="BA736">
            <v>3</v>
          </cell>
          <cell r="BC736">
            <v>1.9087903590727401E-2</v>
          </cell>
          <cell r="BE736">
            <v>1</v>
          </cell>
          <cell r="BI736">
            <v>0.77373070979037994</v>
          </cell>
          <cell r="BJ736">
            <v>0.4972325883849591</v>
          </cell>
        </row>
        <row r="737">
          <cell r="A737">
            <v>1655</v>
          </cell>
          <cell r="AH737">
            <v>3</v>
          </cell>
          <cell r="AJ737">
            <v>8634.2166666666708</v>
          </cell>
          <cell r="AL737">
            <v>0</v>
          </cell>
          <cell r="AO737">
            <v>0.22277796208073922</v>
          </cell>
          <cell r="AQ737">
            <v>0.21332407748036278</v>
          </cell>
          <cell r="AS737">
            <v>0.20930017579569279</v>
          </cell>
          <cell r="AU737">
            <v>0.20925800000000003</v>
          </cell>
          <cell r="AW737">
            <v>0.21559900000000001</v>
          </cell>
          <cell r="AY737">
            <v>0.20945899999999998</v>
          </cell>
          <cell r="AZ737">
            <v>0.62777400000000005</v>
          </cell>
          <cell r="BA737">
            <v>3</v>
          </cell>
          <cell r="BC737">
            <v>1.3468849362191497E-3</v>
          </cell>
          <cell r="BE737">
            <v>0.99890900121432902</v>
          </cell>
          <cell r="BI737">
            <v>0.62415700085854908</v>
          </cell>
          <cell r="BJ737">
            <v>0.40111009834360878</v>
          </cell>
        </row>
        <row r="738">
          <cell r="A738">
            <v>1843</v>
          </cell>
          <cell r="AH738">
            <v>3</v>
          </cell>
          <cell r="AJ738">
            <v>8620.2594810379251</v>
          </cell>
          <cell r="AL738">
            <v>0</v>
          </cell>
          <cell r="AO738">
            <v>0</v>
          </cell>
          <cell r="AQ738">
            <v>0</v>
          </cell>
          <cell r="AS738">
            <v>0.2283175533127067</v>
          </cell>
          <cell r="AU738">
            <v>0.22983333333333336</v>
          </cell>
          <cell r="AW738">
            <v>0.24284031936127748</v>
          </cell>
          <cell r="AY738">
            <v>0.23226846307385232</v>
          </cell>
          <cell r="AZ738">
            <v>0.68632256525799629</v>
          </cell>
          <cell r="BA738">
            <v>3</v>
          </cell>
          <cell r="BC738">
            <v>8.9676570559890732E-3</v>
          </cell>
          <cell r="BE738">
            <v>0.99739803937964977</v>
          </cell>
          <cell r="BI738">
            <v>0.67974258411918509</v>
          </cell>
          <cell r="BJ738">
            <v>0.43683178173014731</v>
          </cell>
        </row>
        <row r="739">
          <cell r="A739">
            <v>560</v>
          </cell>
          <cell r="AH739">
            <v>3</v>
          </cell>
          <cell r="AJ739">
            <v>8637.5666666666693</v>
          </cell>
          <cell r="AL739">
            <v>0</v>
          </cell>
          <cell r="AO739">
            <v>0.2815357744917919</v>
          </cell>
          <cell r="AQ739">
            <v>0.2538039246463028</v>
          </cell>
          <cell r="AS739">
            <v>0.24683054846335675</v>
          </cell>
          <cell r="AU739">
            <v>0.24560400000000002</v>
          </cell>
          <cell r="AW739">
            <v>0.24932199999999996</v>
          </cell>
          <cell r="AY739">
            <v>0.253224</v>
          </cell>
          <cell r="AZ739">
            <v>0.73681200000000002</v>
          </cell>
          <cell r="BA739">
            <v>3</v>
          </cell>
          <cell r="BC739">
            <v>1E-4</v>
          </cell>
          <cell r="BE739">
            <v>1</v>
          </cell>
          <cell r="BI739">
            <v>0.73430708234796027</v>
          </cell>
          <cell r="BJ739">
            <v>0.47189727201625842</v>
          </cell>
        </row>
        <row r="740">
          <cell r="A740">
            <v>1769</v>
          </cell>
          <cell r="AH740">
            <v>3</v>
          </cell>
          <cell r="AJ740">
            <v>8609.2192691029923</v>
          </cell>
          <cell r="AL740">
            <v>1.3953488372093021</v>
          </cell>
          <cell r="AO740">
            <v>0</v>
          </cell>
          <cell r="AQ740">
            <v>0</v>
          </cell>
          <cell r="AS740">
            <v>0.23193965398716729</v>
          </cell>
          <cell r="AU740">
            <v>0.23076578073089699</v>
          </cell>
          <cell r="AW740">
            <v>0.22672724252491694</v>
          </cell>
          <cell r="AY740">
            <v>0.22952392026578075</v>
          </cell>
          <cell r="AZ740">
            <v>0.69460499999999992</v>
          </cell>
          <cell r="BA740">
            <v>2.99951386664454</v>
          </cell>
          <cell r="BC740">
            <v>5.0097048195512795E-3</v>
          </cell>
          <cell r="BE740">
            <v>0.99667774086378746</v>
          </cell>
          <cell r="BI740">
            <v>0.69111363476376275</v>
          </cell>
          <cell r="BJ740">
            <v>0.4441393072983022</v>
          </cell>
        </row>
        <row r="741">
          <cell r="A741">
            <v>412</v>
          </cell>
          <cell r="AH741">
            <v>2.88</v>
          </cell>
          <cell r="AJ741">
            <v>8639.6166666666704</v>
          </cell>
          <cell r="AL741">
            <v>0</v>
          </cell>
          <cell r="AO741">
            <v>0.23728322492906362</v>
          </cell>
          <cell r="AQ741">
            <v>0.24656640268674956</v>
          </cell>
          <cell r="AS741">
            <v>0.22958846496550755</v>
          </cell>
          <cell r="AU741">
            <v>0.22156500000000001</v>
          </cell>
          <cell r="AW741">
            <v>0.171181</v>
          </cell>
          <cell r="AY741">
            <v>0.21115300000000001</v>
          </cell>
          <cell r="AZ741">
            <v>0.63810719999999999</v>
          </cell>
          <cell r="BA741">
            <v>2.88</v>
          </cell>
          <cell r="BC741">
            <v>1.06344353917545E-3</v>
          </cell>
          <cell r="BE741">
            <v>0.999223967820279</v>
          </cell>
          <cell r="BI741">
            <v>0.63693394390798475</v>
          </cell>
          <cell r="BJ741">
            <v>0.40932111075881883</v>
          </cell>
        </row>
        <row r="742">
          <cell r="A742">
            <v>2105</v>
          </cell>
          <cell r="AH742">
            <v>2.7</v>
          </cell>
          <cell r="AJ742">
            <v>8636.574982415872</v>
          </cell>
          <cell r="AL742">
            <v>0</v>
          </cell>
          <cell r="AO742">
            <v>0</v>
          </cell>
          <cell r="AQ742">
            <v>0</v>
          </cell>
          <cell r="AS742">
            <v>0</v>
          </cell>
          <cell r="AU742" t="str">
            <v>-</v>
          </cell>
          <cell r="AW742">
            <v>0.25837159885980832</v>
          </cell>
          <cell r="AY742">
            <v>0.2527453078147559</v>
          </cell>
          <cell r="AZ742">
            <v>0.61746489109311731</v>
          </cell>
          <cell r="BA742">
            <v>2.7000000000000099</v>
          </cell>
          <cell r="BC742">
            <v>1.2965462027669029E-2</v>
          </cell>
          <cell r="BE742">
            <v>0.99951875023137027</v>
          </cell>
          <cell r="BI742">
            <v>0.60945531888946036</v>
          </cell>
          <cell r="BJ742">
            <v>0.39166216602477533</v>
          </cell>
        </row>
        <row r="743">
          <cell r="A743">
            <v>1807</v>
          </cell>
          <cell r="AH743">
            <v>3</v>
          </cell>
          <cell r="AJ743">
            <v>7811.1342868494239</v>
          </cell>
          <cell r="AL743">
            <v>773.57303668388261</v>
          </cell>
          <cell r="AO743">
            <v>0</v>
          </cell>
          <cell r="AQ743">
            <v>0</v>
          </cell>
          <cell r="AS743">
            <v>0.23946229281073653</v>
          </cell>
          <cell r="AU743">
            <v>0.19742749304727852</v>
          </cell>
          <cell r="AW743">
            <v>0.19629717918156536</v>
          </cell>
          <cell r="AY743">
            <v>0.17805224473579662</v>
          </cell>
          <cell r="AZ743">
            <v>0.59631000000000001</v>
          </cell>
          <cell r="BA743">
            <v>2.8414044756404402</v>
          </cell>
          <cell r="BC743">
            <v>2.0305778221386871E-2</v>
          </cell>
          <cell r="BE743">
            <v>0.99324592769169651</v>
          </cell>
          <cell r="BI743">
            <v>0.58411912332624916</v>
          </cell>
          <cell r="BJ743">
            <v>0.37538003848309348</v>
          </cell>
        </row>
        <row r="744">
          <cell r="A744">
            <v>500</v>
          </cell>
          <cell r="AH744">
            <v>3</v>
          </cell>
          <cell r="AJ744">
            <v>8643.4666666666708</v>
          </cell>
          <cell r="AL744">
            <v>0</v>
          </cell>
          <cell r="AO744">
            <v>0.28713332657452684</v>
          </cell>
          <cell r="AQ744">
            <v>0.27345084568118655</v>
          </cell>
          <cell r="AS744">
            <v>0.27022158987803896</v>
          </cell>
          <cell r="AU744">
            <v>0.24817700000000001</v>
          </cell>
          <cell r="AW744">
            <v>0.237737</v>
          </cell>
          <cell r="AY744">
            <v>0.25686100000000001</v>
          </cell>
          <cell r="AZ744">
            <v>0.74453100000000005</v>
          </cell>
          <cell r="BA744">
            <v>3</v>
          </cell>
          <cell r="BC744">
            <v>9.0757043394832E-4</v>
          </cell>
          <cell r="BE744">
            <v>0.99995825743776601</v>
          </cell>
          <cell r="BI744">
            <v>0.74382423525168773</v>
          </cell>
          <cell r="BJ744">
            <v>0.47801340326514979</v>
          </cell>
        </row>
        <row r="745">
          <cell r="A745">
            <v>1810</v>
          </cell>
          <cell r="AH745">
            <v>103.65</v>
          </cell>
          <cell r="AJ745">
            <v>8608.8666666666704</v>
          </cell>
          <cell r="AL745">
            <v>34.65</v>
          </cell>
          <cell r="AO745">
            <v>0</v>
          </cell>
          <cell r="AQ745">
            <v>0</v>
          </cell>
          <cell r="AS745">
            <v>0</v>
          </cell>
          <cell r="AU745">
            <v>0.32213600000000003</v>
          </cell>
          <cell r="AW745">
            <v>0.342721</v>
          </cell>
          <cell r="AY745">
            <v>0.346499</v>
          </cell>
          <cell r="AZ745">
            <v>33.389396400000003</v>
          </cell>
          <cell r="BA745">
            <v>103.65</v>
          </cell>
          <cell r="BC745">
            <v>4.5443996224920702E-3</v>
          </cell>
          <cell r="BE745">
            <v>0.99368169398907102</v>
          </cell>
          <cell r="BI745">
            <v>32.568571504958221</v>
          </cell>
          <cell r="BJ745">
            <v>20.929962976134604</v>
          </cell>
        </row>
        <row r="746">
          <cell r="A746">
            <v>1999</v>
          </cell>
          <cell r="AH746">
            <v>2.4</v>
          </cell>
          <cell r="AJ746">
            <v>8622.9592684954314</v>
          </cell>
          <cell r="AL746">
            <v>0</v>
          </cell>
          <cell r="AO746">
            <v>0</v>
          </cell>
          <cell r="AQ746">
            <v>0</v>
          </cell>
          <cell r="AS746">
            <v>0</v>
          </cell>
          <cell r="AU746" t="str">
            <v>-</v>
          </cell>
          <cell r="AW746">
            <v>0.28269226932668329</v>
          </cell>
          <cell r="AY746">
            <v>0.28354114713216955</v>
          </cell>
          <cell r="AZ746">
            <v>0.54885768097165977</v>
          </cell>
          <cell r="BA746">
            <v>2.3999999999999901</v>
          </cell>
          <cell r="BC746">
            <v>1.6922504476280697E-2</v>
          </cell>
          <cell r="BE746">
            <v>0.99750623441396502</v>
          </cell>
          <cell r="BI746">
            <v>0.53954641429216788</v>
          </cell>
          <cell r="BJ746">
            <v>0.34673570111363539</v>
          </cell>
        </row>
        <row r="747">
          <cell r="A747">
            <v>562</v>
          </cell>
          <cell r="AH747">
            <v>3</v>
          </cell>
          <cell r="AJ747">
            <v>7388.45</v>
          </cell>
          <cell r="AL747">
            <v>1258.2333333333299</v>
          </cell>
          <cell r="AO747">
            <v>0.26951328768286265</v>
          </cell>
          <cell r="AQ747">
            <v>0.25149057653922896</v>
          </cell>
          <cell r="AS747">
            <v>0.24693208183701651</v>
          </cell>
          <cell r="AU747">
            <v>0.229073</v>
          </cell>
          <cell r="AW747">
            <v>0.24722</v>
          </cell>
          <cell r="AY747">
            <v>0.246638</v>
          </cell>
          <cell r="AZ747">
            <v>0.68721900000000002</v>
          </cell>
          <cell r="BA747">
            <v>2.9180807284488699</v>
          </cell>
          <cell r="BC747">
            <v>1E-4</v>
          </cell>
          <cell r="BE747">
            <v>1</v>
          </cell>
          <cell r="BI747">
            <v>0.68715027809999984</v>
          </cell>
          <cell r="BJ747">
            <v>0.44159228406699019</v>
          </cell>
        </row>
        <row r="748">
          <cell r="A748">
            <v>2174</v>
          </cell>
          <cell r="AH748">
            <v>3</v>
          </cell>
          <cell r="AJ748">
            <v>8634.7145947745066</v>
          </cell>
          <cell r="AL748">
            <v>0</v>
          </cell>
          <cell r="AO748">
            <v>0</v>
          </cell>
          <cell r="AQ748">
            <v>0</v>
          </cell>
          <cell r="AS748">
            <v>0</v>
          </cell>
          <cell r="AU748" t="str">
            <v>-</v>
          </cell>
          <cell r="AW748">
            <v>0.24267498751872191</v>
          </cell>
          <cell r="AY748">
            <v>0.21534198701947077</v>
          </cell>
          <cell r="AZ748">
            <v>0.68607210121457474</v>
          </cell>
          <cell r="BA748">
            <v>3</v>
          </cell>
          <cell r="BC748">
            <v>1.9571749752187919E-2</v>
          </cell>
          <cell r="BE748">
            <v>0.99850224663005482</v>
          </cell>
          <cell r="BI748">
            <v>0.67262432829042917</v>
          </cell>
          <cell r="BJ748">
            <v>0.4322572847821361</v>
          </cell>
        </row>
        <row r="749">
          <cell r="A749">
            <v>1857</v>
          </cell>
          <cell r="AH749">
            <v>9</v>
          </cell>
          <cell r="AJ749">
            <v>8501.566936012232</v>
          </cell>
          <cell r="AL749">
            <v>0</v>
          </cell>
          <cell r="AO749">
            <v>0</v>
          </cell>
          <cell r="AQ749">
            <v>0</v>
          </cell>
          <cell r="AS749">
            <v>0.2655163187508649</v>
          </cell>
          <cell r="AU749">
            <v>0.24968661279755408</v>
          </cell>
          <cell r="AW749">
            <v>0.25416204411443549</v>
          </cell>
          <cell r="AY749">
            <v>0.24378521511247001</v>
          </cell>
          <cell r="AZ749">
            <v>2.2294011493152435</v>
          </cell>
          <cell r="BA749">
            <v>9</v>
          </cell>
          <cell r="BC749">
            <v>5.9446528851055565E-3</v>
          </cell>
          <cell r="BE749">
            <v>0.98246949127461225</v>
          </cell>
          <cell r="BI749">
            <v>2.2152890056273309</v>
          </cell>
          <cell r="BJ749">
            <v>1.4236398689503271</v>
          </cell>
        </row>
        <row r="750">
          <cell r="A750">
            <v>1979</v>
          </cell>
          <cell r="AH750">
            <v>4</v>
          </cell>
          <cell r="AJ750">
            <v>3841.2504624491321</v>
          </cell>
          <cell r="AL750">
            <v>0</v>
          </cell>
          <cell r="AO750">
            <v>0</v>
          </cell>
          <cell r="AQ750">
            <v>0</v>
          </cell>
          <cell r="AS750">
            <v>0</v>
          </cell>
          <cell r="AU750">
            <v>0.13663485016648169</v>
          </cell>
          <cell r="AW750">
            <v>0.11376958934517203</v>
          </cell>
          <cell r="AY750">
            <v>0.15755027746947836</v>
          </cell>
          <cell r="AZ750">
            <v>0.95882034117918025</v>
          </cell>
          <cell r="BA750">
            <v>4</v>
          </cell>
          <cell r="BC750">
            <v>4.2574932591237609E-3</v>
          </cell>
          <cell r="BE750">
            <v>0.44394105719409099</v>
          </cell>
          <cell r="BI750">
            <v>0.94960362898369788</v>
          </cell>
          <cell r="BJ750">
            <v>0.61025608057774572</v>
          </cell>
        </row>
        <row r="751">
          <cell r="A751">
            <v>2159</v>
          </cell>
          <cell r="AH751">
            <v>9</v>
          </cell>
          <cell r="AJ751">
            <v>1374.5127436281859</v>
          </cell>
          <cell r="AL751">
            <v>7273.829751790774</v>
          </cell>
          <cell r="AO751">
            <v>0</v>
          </cell>
          <cell r="AQ751">
            <v>0</v>
          </cell>
          <cell r="AS751">
            <v>0</v>
          </cell>
          <cell r="AU751" t="str">
            <v>-</v>
          </cell>
          <cell r="AW751">
            <v>0.25855972013993</v>
          </cell>
          <cell r="AY751">
            <v>0.17932433783108445</v>
          </cell>
          <cell r="AZ751">
            <v>2.5672743818181818</v>
          </cell>
          <cell r="BA751">
            <v>5.2215326315586799</v>
          </cell>
          <cell r="BC751">
            <v>1.4071110198325538E-2</v>
          </cell>
          <cell r="BE751">
            <v>0.99950024987506247</v>
          </cell>
          <cell r="BI751">
            <v>2.5311319188819121</v>
          </cell>
          <cell r="BJ751">
            <v>1.6266140914975604</v>
          </cell>
        </row>
        <row r="752">
          <cell r="A752">
            <v>2002</v>
          </cell>
          <cell r="AH752">
            <v>9</v>
          </cell>
          <cell r="AJ752">
            <v>8513.0411018801879</v>
          </cell>
          <cell r="AL752">
            <v>0</v>
          </cell>
          <cell r="AO752">
            <v>0</v>
          </cell>
          <cell r="AQ752">
            <v>0</v>
          </cell>
          <cell r="AS752">
            <v>0</v>
          </cell>
          <cell r="AU752">
            <v>0.2620408832531701</v>
          </cell>
          <cell r="AW752">
            <v>0.27469873196327066</v>
          </cell>
          <cell r="AY752">
            <v>0.26676617839965017</v>
          </cell>
          <cell r="AZ752">
            <v>2.1573457676531556</v>
          </cell>
          <cell r="BA752">
            <v>9</v>
          </cell>
          <cell r="BC752">
            <v>1.2171964671866256E-2</v>
          </cell>
          <cell r="BE752">
            <v>0.98361999756284613</v>
          </cell>
          <cell r="BI752">
            <v>2.1302182046803693</v>
          </cell>
          <cell r="BJ752">
            <v>1.3689697181916745</v>
          </cell>
        </row>
        <row r="753">
          <cell r="A753">
            <v>1918</v>
          </cell>
          <cell r="AH753">
            <v>9</v>
          </cell>
          <cell r="AJ753">
            <v>7901.6968826000411</v>
          </cell>
          <cell r="AL753">
            <v>707.63320804775594</v>
          </cell>
          <cell r="AO753">
            <v>0</v>
          </cell>
          <cell r="AQ753">
            <v>0</v>
          </cell>
          <cell r="AS753">
            <v>0.20922228322477351</v>
          </cell>
          <cell r="AU753">
            <v>0.16959518019013931</v>
          </cell>
          <cell r="AW753">
            <v>0.15853570638956443</v>
          </cell>
          <cell r="AY753">
            <v>0.124113641388459</v>
          </cell>
          <cell r="AZ753">
            <v>1.5341580000000001</v>
          </cell>
          <cell r="BA753">
            <v>8.536120048151</v>
          </cell>
          <cell r="BC753">
            <v>7.5382099631617957E-3</v>
          </cell>
          <cell r="BE753">
            <v>0.99491487950475355</v>
          </cell>
          <cell r="BI753">
            <v>1.522534085875386</v>
          </cell>
          <cell r="BJ753">
            <v>0.97844580142004145</v>
          </cell>
        </row>
        <row r="754">
          <cell r="A754">
            <v>1806</v>
          </cell>
          <cell r="AH754">
            <v>9</v>
          </cell>
          <cell r="AJ754">
            <v>8591.3422826194874</v>
          </cell>
          <cell r="AL754">
            <v>0</v>
          </cell>
          <cell r="AO754">
            <v>0</v>
          </cell>
          <cell r="AQ754">
            <v>0</v>
          </cell>
          <cell r="AS754">
            <v>0.26336208705753916</v>
          </cell>
          <cell r="AU754">
            <v>0.23990933056839367</v>
          </cell>
          <cell r="AW754">
            <v>0.24699445173672777</v>
          </cell>
          <cell r="AY754">
            <v>0.14824849160039269</v>
          </cell>
          <cell r="AZ754">
            <v>2.1749939999999999</v>
          </cell>
          <cell r="BA754">
            <v>9</v>
          </cell>
          <cell r="BC754">
            <v>5.9173123918264377E-3</v>
          </cell>
          <cell r="BE754">
            <v>0.99273100298922345</v>
          </cell>
          <cell r="BI754">
            <v>2.1620296431806816</v>
          </cell>
          <cell r="BJ754">
            <v>1.3894131149776758</v>
          </cell>
        </row>
        <row r="755">
          <cell r="A755">
            <v>1966</v>
          </cell>
          <cell r="AH755">
            <v>2.0834426229508196</v>
          </cell>
          <cell r="AJ755">
            <v>8579.4375939849597</v>
          </cell>
          <cell r="AL755">
            <v>10.007518796992448</v>
          </cell>
          <cell r="AO755">
            <v>0</v>
          </cell>
          <cell r="AQ755">
            <v>0</v>
          </cell>
          <cell r="AS755">
            <v>0</v>
          </cell>
          <cell r="AU755">
            <v>0.17027404511278194</v>
          </cell>
          <cell r="AW755">
            <v>0.28681416541353383</v>
          </cell>
          <cell r="AY755">
            <v>0.24987897744360904</v>
          </cell>
          <cell r="AZ755">
            <v>0.35744375016393443</v>
          </cell>
          <cell r="BA755">
            <v>2.0822193806317002</v>
          </cell>
          <cell r="BC755">
            <v>1.1065000523327342E-2</v>
          </cell>
          <cell r="BE755">
            <v>0.99248120300751874</v>
          </cell>
          <cell r="BI755">
            <v>0.3534586718867449</v>
          </cell>
          <cell r="BJ755">
            <v>0.22714772476456424</v>
          </cell>
        </row>
        <row r="756">
          <cell r="A756">
            <v>1892</v>
          </cell>
          <cell r="AH756">
            <v>9</v>
          </cell>
          <cell r="AJ756">
            <v>8652.0071703695776</v>
          </cell>
          <cell r="AL756">
            <v>0</v>
          </cell>
          <cell r="AO756">
            <v>0</v>
          </cell>
          <cell r="AQ756">
            <v>0</v>
          </cell>
          <cell r="AS756">
            <v>0.22871767036286697</v>
          </cell>
          <cell r="AU756">
            <v>0.24306853167357495</v>
          </cell>
          <cell r="AW756">
            <v>0.24036664845197322</v>
          </cell>
          <cell r="AY756">
            <v>0.22350561767802643</v>
          </cell>
          <cell r="AZ756">
            <v>2.0137944143119091</v>
          </cell>
          <cell r="BA756">
            <v>9</v>
          </cell>
          <cell r="BC756">
            <v>6.4402793550782577E-3</v>
          </cell>
          <cell r="BE756">
            <v>0.99958683744052468</v>
          </cell>
          <cell r="BI756">
            <v>2.0008196550352952</v>
          </cell>
          <cell r="BJ756">
            <v>1.2858126520973079</v>
          </cell>
        </row>
        <row r="757">
          <cell r="A757">
            <v>1683</v>
          </cell>
          <cell r="AH757">
            <v>3</v>
          </cell>
          <cell r="AJ757">
            <v>8657.7166666666708</v>
          </cell>
          <cell r="AL757">
            <v>0</v>
          </cell>
          <cell r="AO757">
            <v>0</v>
          </cell>
          <cell r="AQ757">
            <v>0.24609128296946578</v>
          </cell>
          <cell r="AS757">
            <v>0.2276193303182964</v>
          </cell>
          <cell r="AU757">
            <v>0.19710799999999998</v>
          </cell>
          <cell r="AW757">
            <v>0.21113400000000002</v>
          </cell>
          <cell r="AY757">
            <v>0.20413200000000001</v>
          </cell>
          <cell r="AZ757">
            <v>0.59132399999999996</v>
          </cell>
          <cell r="BA757">
            <v>3</v>
          </cell>
          <cell r="BC757">
            <v>3.2667877865616202E-2</v>
          </cell>
          <cell r="BE757">
            <v>0.99441218882817195</v>
          </cell>
          <cell r="BI757">
            <v>0.56786241697094852</v>
          </cell>
          <cell r="BJ757">
            <v>0.36493278070027868</v>
          </cell>
        </row>
        <row r="758">
          <cell r="A758">
            <v>1900</v>
          </cell>
          <cell r="AH758">
            <v>366.46917704918036</v>
          </cell>
          <cell r="AJ758">
            <v>8024.8500000000013</v>
          </cell>
          <cell r="AL758">
            <v>633.18333333333305</v>
          </cell>
          <cell r="AO758">
            <v>0</v>
          </cell>
          <cell r="AQ758">
            <v>0</v>
          </cell>
          <cell r="AS758">
            <v>0</v>
          </cell>
          <cell r="AU758" t="str">
            <v>-</v>
          </cell>
          <cell r="AW758">
            <v>0.29578199999999999</v>
          </cell>
          <cell r="AY758">
            <v>0.37237899999999996</v>
          </cell>
          <cell r="AZ758">
            <v>104.53632555159471</v>
          </cell>
          <cell r="BA758">
            <v>354.42966215576098</v>
          </cell>
          <cell r="BC758">
            <v>5.6386673240990809E-3</v>
          </cell>
          <cell r="BE758">
            <v>0.988050242865817</v>
          </cell>
          <cell r="BI758">
            <v>100.51468771324663</v>
          </cell>
          <cell r="BJ758">
            <v>64.595055760296617</v>
          </cell>
        </row>
        <row r="759">
          <cell r="A759">
            <v>1740</v>
          </cell>
          <cell r="AH759">
            <v>230.48</v>
          </cell>
          <cell r="AJ759">
            <v>5336.3166666666712</v>
          </cell>
          <cell r="AL759">
            <v>3323.65</v>
          </cell>
          <cell r="AO759">
            <v>0</v>
          </cell>
          <cell r="AQ759">
            <v>0</v>
          </cell>
          <cell r="AS759">
            <v>0</v>
          </cell>
          <cell r="AU759">
            <v>0.32729799999999998</v>
          </cell>
          <cell r="AW759">
            <v>0.33817999999999998</v>
          </cell>
          <cell r="AY759">
            <v>0.335839</v>
          </cell>
          <cell r="AZ759">
            <v>74.745424038171876</v>
          </cell>
          <cell r="BA759">
            <v>230.173075339012</v>
          </cell>
          <cell r="BC759">
            <v>4.2934205260473602E-3</v>
          </cell>
          <cell r="BE759">
            <v>0.99447670006071598</v>
          </cell>
          <cell r="BI759">
            <v>72.607186215535322</v>
          </cell>
          <cell r="BJ759">
            <v>46.660496579075073</v>
          </cell>
        </row>
        <row r="760">
          <cell r="A760">
            <v>1950</v>
          </cell>
          <cell r="AH760">
            <v>9</v>
          </cell>
          <cell r="AJ760">
            <v>8518.622950819672</v>
          </cell>
          <cell r="AL760">
            <v>0</v>
          </cell>
          <cell r="AO760">
            <v>0</v>
          </cell>
          <cell r="AQ760">
            <v>0</v>
          </cell>
          <cell r="AS760">
            <v>0</v>
          </cell>
          <cell r="AU760">
            <v>0.29430196721311475</v>
          </cell>
          <cell r="AW760">
            <v>0.27947901639344258</v>
          </cell>
          <cell r="AY760">
            <v>0.26739737704918026</v>
          </cell>
          <cell r="AZ760">
            <v>2.6516741482625816</v>
          </cell>
          <cell r="BA760">
            <v>9</v>
          </cell>
          <cell r="BC760">
            <v>1.4571099473323768E-2</v>
          </cell>
          <cell r="BE760">
            <v>0.98360655737704916</v>
          </cell>
          <cell r="BI760">
            <v>2.6123923770143196</v>
          </cell>
          <cell r="BJ760">
            <v>1.6788355522968499</v>
          </cell>
        </row>
        <row r="761">
          <cell r="A761">
            <v>1878</v>
          </cell>
          <cell r="AH761">
            <v>2.6949999999999998</v>
          </cell>
          <cell r="AJ761">
            <v>8487.6493333333365</v>
          </cell>
          <cell r="AL761">
            <v>0</v>
          </cell>
          <cell r="AO761">
            <v>0</v>
          </cell>
          <cell r="AQ761">
            <v>0</v>
          </cell>
          <cell r="AS761">
            <v>0.20498504656835009</v>
          </cell>
          <cell r="AU761">
            <v>0.20256991999999999</v>
          </cell>
          <cell r="AW761">
            <v>0.2075003</v>
          </cell>
          <cell r="AY761">
            <v>0.1993075</v>
          </cell>
          <cell r="AZ761">
            <v>0.55706727999999994</v>
          </cell>
          <cell r="BA761">
            <v>2.6949999999999998</v>
          </cell>
          <cell r="BC761">
            <v>9.0849093810474995E-3</v>
          </cell>
          <cell r="BE761">
            <v>0.98</v>
          </cell>
          <cell r="BI761">
            <v>0.55190309045107377</v>
          </cell>
          <cell r="BJ761">
            <v>0.35467663197314864</v>
          </cell>
        </row>
        <row r="762">
          <cell r="A762">
            <v>2044</v>
          </cell>
          <cell r="AH762">
            <v>9</v>
          </cell>
          <cell r="AJ762">
            <v>8653.0854605993354</v>
          </cell>
          <cell r="AL762">
            <v>0</v>
          </cell>
          <cell r="AO762">
            <v>0</v>
          </cell>
          <cell r="AQ762">
            <v>0</v>
          </cell>
          <cell r="AS762">
            <v>0</v>
          </cell>
          <cell r="AU762" t="str">
            <v>-</v>
          </cell>
          <cell r="AW762">
            <v>0.23556026637069924</v>
          </cell>
          <cell r="AY762">
            <v>0.22689289678135405</v>
          </cell>
          <cell r="AZ762">
            <v>2.0582163036437242</v>
          </cell>
          <cell r="BA762">
            <v>8.9999999999999893</v>
          </cell>
          <cell r="BC762">
            <v>1.3557280464628303E-2</v>
          </cell>
          <cell r="BE762">
            <v>0.99889012208657046</v>
          </cell>
          <cell r="BI762">
            <v>2.0302814837187078</v>
          </cell>
          <cell r="BJ762">
            <v>1.3047460886915154</v>
          </cell>
        </row>
        <row r="763">
          <cell r="A763">
            <v>1977</v>
          </cell>
          <cell r="AH763">
            <v>2.7</v>
          </cell>
          <cell r="AJ763">
            <v>8632.3118081180783</v>
          </cell>
          <cell r="AL763">
            <v>0</v>
          </cell>
          <cell r="AO763">
            <v>0</v>
          </cell>
          <cell r="AQ763">
            <v>0</v>
          </cell>
          <cell r="AS763">
            <v>0</v>
          </cell>
          <cell r="AU763">
            <v>0.21532151291512916</v>
          </cell>
          <cell r="AW763">
            <v>0.21498077490774908</v>
          </cell>
          <cell r="AY763">
            <v>0.20839018450184504</v>
          </cell>
          <cell r="AZ763">
            <v>0.58352130000000002</v>
          </cell>
          <cell r="BA763">
            <v>2.7</v>
          </cell>
          <cell r="BC763">
            <v>9.7007529292827219E-3</v>
          </cell>
          <cell r="BE763">
            <v>0.99630996309963105</v>
          </cell>
          <cell r="BI763">
            <v>0.57783973886950291</v>
          </cell>
          <cell r="BJ763">
            <v>0.37134463631101461</v>
          </cell>
        </row>
        <row r="764">
          <cell r="A764">
            <v>1764</v>
          </cell>
          <cell r="AH764">
            <v>9</v>
          </cell>
          <cell r="AJ764">
            <v>8133.8127615062785</v>
          </cell>
          <cell r="AL764">
            <v>23.221757322175762</v>
          </cell>
          <cell r="AO764">
            <v>0</v>
          </cell>
          <cell r="AQ764">
            <v>0.2470728925853892</v>
          </cell>
          <cell r="AS764">
            <v>0.24272123211178762</v>
          </cell>
          <cell r="AU764">
            <v>0.23602499999999998</v>
          </cell>
          <cell r="AW764">
            <v>0.24651903765690375</v>
          </cell>
          <cell r="AY764">
            <v>0.24671956066945608</v>
          </cell>
          <cell r="AZ764">
            <v>2.256399</v>
          </cell>
          <cell r="BA764">
            <v>8.9914594854532393</v>
          </cell>
          <cell r="BC764">
            <v>2.5752579635799694E-3</v>
          </cell>
          <cell r="BE764">
            <v>0.94142259414225937</v>
          </cell>
          <cell r="BI764">
            <v>2.2377253699764736</v>
          </cell>
          <cell r="BJ764">
            <v>1.4380584403965797</v>
          </cell>
        </row>
        <row r="765">
          <cell r="A765">
            <v>632</v>
          </cell>
          <cell r="AH765">
            <v>3</v>
          </cell>
          <cell r="AJ765">
            <v>8665.2833333333292</v>
          </cell>
          <cell r="AL765">
            <v>0</v>
          </cell>
          <cell r="AO765">
            <v>0.27331525051151101</v>
          </cell>
          <cell r="AQ765">
            <v>0.29054053254776313</v>
          </cell>
          <cell r="AS765">
            <v>0.25307556886266802</v>
          </cell>
          <cell r="AU765">
            <v>0.26092799999999999</v>
          </cell>
          <cell r="AW765">
            <v>0.226688</v>
          </cell>
          <cell r="AY765">
            <v>0.23514500000000002</v>
          </cell>
          <cell r="AZ765">
            <v>0.75922670658800406</v>
          </cell>
          <cell r="BA765">
            <v>3</v>
          </cell>
          <cell r="BC765">
            <v>2.8056337703101899E-4</v>
          </cell>
          <cell r="BE765">
            <v>1</v>
          </cell>
          <cell r="BI765">
            <v>0.75041154016497413</v>
          </cell>
          <cell r="BJ765">
            <v>0.48224668834879564</v>
          </cell>
        </row>
        <row r="766">
          <cell r="A766">
            <v>2061</v>
          </cell>
          <cell r="AH766">
            <v>6</v>
          </cell>
          <cell r="AJ766">
            <v>8637.3754152823949</v>
          </cell>
          <cell r="AL766">
            <v>0</v>
          </cell>
          <cell r="AO766">
            <v>0</v>
          </cell>
          <cell r="AQ766">
            <v>0</v>
          </cell>
          <cell r="AS766">
            <v>0</v>
          </cell>
          <cell r="AU766" t="str">
            <v>-</v>
          </cell>
          <cell r="AW766">
            <v>0.13856112956810632</v>
          </cell>
          <cell r="AY766">
            <v>0.2193279069767442</v>
          </cell>
          <cell r="AZ766">
            <v>0.85160999999999998</v>
          </cell>
          <cell r="BA766">
            <v>6</v>
          </cell>
          <cell r="BC766">
            <v>5.831272540517482E-2</v>
          </cell>
          <cell r="BE766">
            <v>0.99667774086378746</v>
          </cell>
          <cell r="BI766">
            <v>0.80178476758409067</v>
          </cell>
          <cell r="BJ766">
            <v>0.51526133093706383</v>
          </cell>
        </row>
        <row r="767">
          <cell r="A767">
            <v>1955</v>
          </cell>
          <cell r="AH767">
            <v>3</v>
          </cell>
          <cell r="AJ767">
            <v>8649.135063206917</v>
          </cell>
          <cell r="AL767">
            <v>0</v>
          </cell>
          <cell r="AO767">
            <v>0</v>
          </cell>
          <cell r="AQ767">
            <v>0</v>
          </cell>
          <cell r="AS767">
            <v>0.21490520545108688</v>
          </cell>
          <cell r="AU767">
            <v>0.22083333333333335</v>
          </cell>
          <cell r="AW767">
            <v>0.23472754491017964</v>
          </cell>
          <cell r="AY767">
            <v>0.22927045908183635</v>
          </cell>
          <cell r="AZ767">
            <v>0.64600504758596711</v>
          </cell>
          <cell r="BA767">
            <v>3</v>
          </cell>
          <cell r="BC767">
            <v>1.3850659340349602E-2</v>
          </cell>
          <cell r="BE767">
            <v>0.99800399201596812</v>
          </cell>
          <cell r="BI767">
            <v>0.63703955654801481</v>
          </cell>
          <cell r="BJ767">
            <v>0.40938898197771173</v>
          </cell>
        </row>
        <row r="768">
          <cell r="A768">
            <v>1917</v>
          </cell>
          <cell r="AH768">
            <v>2.7</v>
          </cell>
          <cell r="AJ768">
            <v>7379.8837638376426</v>
          </cell>
          <cell r="AL768">
            <v>1255.1845018450153</v>
          </cell>
          <cell r="AO768">
            <v>0</v>
          </cell>
          <cell r="AQ768">
            <v>0</v>
          </cell>
          <cell r="AS768">
            <v>0</v>
          </cell>
          <cell r="AU768" t="str">
            <v>-</v>
          </cell>
          <cell r="AW768">
            <v>0.23443372693726941</v>
          </cell>
          <cell r="AY768">
            <v>0.2411548339483395</v>
          </cell>
          <cell r="AZ768">
            <v>0.61746489109311731</v>
          </cell>
          <cell r="BA768">
            <v>2.5255895220019098</v>
          </cell>
          <cell r="BC768">
            <v>1.2955334539756386E-2</v>
          </cell>
          <cell r="BE768">
            <v>0.99630996309963105</v>
          </cell>
          <cell r="BI768">
            <v>0.60943579921715285</v>
          </cell>
          <cell r="BJ768">
            <v>0.39164962184491653</v>
          </cell>
        </row>
        <row r="769">
          <cell r="A769">
            <v>1859</v>
          </cell>
          <cell r="AH769">
            <v>2.99</v>
          </cell>
          <cell r="AJ769">
            <v>8640.0867222222205</v>
          </cell>
          <cell r="AL769">
            <v>0</v>
          </cell>
          <cell r="AO769">
            <v>0</v>
          </cell>
          <cell r="AQ769">
            <v>0</v>
          </cell>
          <cell r="AS769">
            <v>0.1736825877407436</v>
          </cell>
          <cell r="AU769">
            <v>0.20861030666666669</v>
          </cell>
          <cell r="AW769">
            <v>0.21777864333333338</v>
          </cell>
          <cell r="AY769">
            <v>0.21838062999999999</v>
          </cell>
          <cell r="AZ769">
            <v>0.52104776322223079</v>
          </cell>
          <cell r="BA769">
            <v>2.98999999999999</v>
          </cell>
          <cell r="BC769">
            <v>7.105553194701208E-3</v>
          </cell>
          <cell r="BE769">
            <v>0.9966666666666667</v>
          </cell>
          <cell r="BI769">
            <v>0.51733304824040283</v>
          </cell>
          <cell r="BJ769">
            <v>0.33246043795178659</v>
          </cell>
        </row>
        <row r="770">
          <cell r="A770">
            <v>2146</v>
          </cell>
          <cell r="AH770">
            <v>7</v>
          </cell>
          <cell r="AJ770">
            <v>7001.4479315263916</v>
          </cell>
          <cell r="AL770">
            <v>1655.7679505468348</v>
          </cell>
          <cell r="AO770">
            <v>0</v>
          </cell>
          <cell r="AQ770">
            <v>0</v>
          </cell>
          <cell r="AS770">
            <v>0</v>
          </cell>
          <cell r="AU770" t="str">
            <v>-</v>
          </cell>
          <cell r="AW770">
            <v>0.24745449358059915</v>
          </cell>
          <cell r="AY770">
            <v>0.26076747503566333</v>
          </cell>
          <cell r="AZ770">
            <v>1.6008349028340076</v>
          </cell>
          <cell r="BA770">
            <v>6.7525140577690204</v>
          </cell>
          <cell r="BC770">
            <v>1.4521500430801469E-2</v>
          </cell>
          <cell r="BE770">
            <v>0.99723392594671334</v>
          </cell>
          <cell r="BI770">
            <v>1.5754389508394782</v>
          </cell>
          <cell r="BJ770">
            <v>1.012444740083571</v>
          </cell>
        </row>
        <row r="771">
          <cell r="A771">
            <v>1939</v>
          </cell>
          <cell r="AH771">
            <v>5</v>
          </cell>
          <cell r="AJ771">
            <v>8655.0565535595506</v>
          </cell>
          <cell r="AL771">
            <v>0</v>
          </cell>
          <cell r="AO771">
            <v>0</v>
          </cell>
          <cell r="AQ771">
            <v>0</v>
          </cell>
          <cell r="AS771">
            <v>0</v>
          </cell>
          <cell r="AU771">
            <v>0.25422255489021955</v>
          </cell>
          <cell r="AW771">
            <v>0.2738163672654691</v>
          </cell>
          <cell r="AY771">
            <v>0.26912075848303391</v>
          </cell>
          <cell r="AZ771">
            <v>1.1985254264739753</v>
          </cell>
          <cell r="BA771">
            <v>5</v>
          </cell>
          <cell r="BC771">
            <v>8.7392125338364469E-3</v>
          </cell>
          <cell r="BE771">
            <v>0.99800399201596812</v>
          </cell>
          <cell r="BI771">
            <v>1.1880303097079525</v>
          </cell>
          <cell r="BJ771">
            <v>0.763479306819695</v>
          </cell>
        </row>
        <row r="772">
          <cell r="A772">
            <v>1954</v>
          </cell>
          <cell r="AH772">
            <v>3</v>
          </cell>
          <cell r="AJ772">
            <v>8655.1064537591519</v>
          </cell>
          <cell r="AL772">
            <v>0</v>
          </cell>
          <cell r="AO772">
            <v>0</v>
          </cell>
          <cell r="AQ772">
            <v>0</v>
          </cell>
          <cell r="AS772">
            <v>0</v>
          </cell>
          <cell r="AU772">
            <v>0.22280239520958087</v>
          </cell>
          <cell r="AW772">
            <v>0.22493013972055889</v>
          </cell>
          <cell r="AY772">
            <v>0.20698802395209584</v>
          </cell>
          <cell r="AZ772">
            <v>0.66974400000000001</v>
          </cell>
          <cell r="BA772">
            <v>3</v>
          </cell>
          <cell r="BC772">
            <v>8.991795065271967E-3</v>
          </cell>
          <cell r="BE772">
            <v>0.99800399201596812</v>
          </cell>
          <cell r="BI772">
            <v>0.66370975480421623</v>
          </cell>
          <cell r="BJ772">
            <v>0.42652839694970346</v>
          </cell>
        </row>
        <row r="773">
          <cell r="A773">
            <v>2040</v>
          </cell>
          <cell r="AH773">
            <v>3</v>
          </cell>
          <cell r="AJ773">
            <v>8650.4704278732679</v>
          </cell>
          <cell r="AL773">
            <v>0</v>
          </cell>
          <cell r="AO773">
            <v>0</v>
          </cell>
          <cell r="AQ773">
            <v>0</v>
          </cell>
          <cell r="AS773">
            <v>0</v>
          </cell>
          <cell r="AU773" t="str">
            <v>-</v>
          </cell>
          <cell r="AW773">
            <v>0.19916453339539214</v>
          </cell>
          <cell r="AY773">
            <v>0.19451278300475416</v>
          </cell>
          <cell r="AZ773">
            <v>0.68607210121457474</v>
          </cell>
          <cell r="BA773">
            <v>3</v>
          </cell>
          <cell r="BC773">
            <v>1.461921287641175E-2</v>
          </cell>
          <cell r="BE773">
            <v>0.99737358289836775</v>
          </cell>
          <cell r="BI773">
            <v>0.67601585522189922</v>
          </cell>
          <cell r="BJ773">
            <v>0.43443682566551273</v>
          </cell>
        </row>
        <row r="774">
          <cell r="A774">
            <v>1750</v>
          </cell>
          <cell r="AH774">
            <v>9</v>
          </cell>
          <cell r="AJ774">
            <v>8662.504160656832</v>
          </cell>
          <cell r="AL774">
            <v>0</v>
          </cell>
          <cell r="AO774">
            <v>0</v>
          </cell>
          <cell r="AQ774">
            <v>0.23880241730515897</v>
          </cell>
          <cell r="AS774">
            <v>0.24082566875401973</v>
          </cell>
          <cell r="AU774">
            <v>0.19191379119050261</v>
          </cell>
          <cell r="AW774">
            <v>0.23118706313103296</v>
          </cell>
          <cell r="AY774">
            <v>0.23234738710751138</v>
          </cell>
          <cell r="AZ774">
            <v>1.729719</v>
          </cell>
          <cell r="BA774">
            <v>9</v>
          </cell>
          <cell r="BC774">
            <v>1.167531876344053E-2</v>
          </cell>
          <cell r="BE774">
            <v>0.99839659350579824</v>
          </cell>
          <cell r="BI774">
            <v>1.706750232635436</v>
          </cell>
          <cell r="BJ774">
            <v>1.0968310100162195</v>
          </cell>
        </row>
        <row r="775">
          <cell r="A775">
            <v>1724</v>
          </cell>
          <cell r="AH775">
            <v>3</v>
          </cell>
          <cell r="AJ775">
            <v>8646.4784053156145</v>
          </cell>
          <cell r="AL775">
            <v>0</v>
          </cell>
          <cell r="AO775">
            <v>0</v>
          </cell>
          <cell r="AQ775">
            <v>0.21588209013102505</v>
          </cell>
          <cell r="AS775">
            <v>0.21519718680160496</v>
          </cell>
          <cell r="AU775">
            <v>0.20328837209302328</v>
          </cell>
          <cell r="AW775">
            <v>0.1978923588039867</v>
          </cell>
          <cell r="AY775">
            <v>0.22133122923588042</v>
          </cell>
          <cell r="AZ775">
            <v>0.61189800000000005</v>
          </cell>
          <cell r="BA775">
            <v>3</v>
          </cell>
          <cell r="BC775">
            <v>2.6571390342693189E-3</v>
          </cell>
          <cell r="BE775">
            <v>0.99667774086378746</v>
          </cell>
          <cell r="BI775">
            <v>0.60823246000474251</v>
          </cell>
          <cell r="BJ775">
            <v>0.39087630437965265</v>
          </cell>
        </row>
        <row r="776">
          <cell r="A776">
            <v>614</v>
          </cell>
          <cell r="AH776">
            <v>3</v>
          </cell>
          <cell r="AJ776">
            <v>8631.5499999999993</v>
          </cell>
          <cell r="AL776">
            <v>43.75</v>
          </cell>
          <cell r="AO776">
            <v>0</v>
          </cell>
          <cell r="AQ776">
            <v>0.21772677473505042</v>
          </cell>
          <cell r="AS776">
            <v>0.21735358621351794</v>
          </cell>
          <cell r="AU776">
            <v>0.19703899999999999</v>
          </cell>
          <cell r="AW776">
            <v>0.20258000000000001</v>
          </cell>
          <cell r="AY776">
            <v>0.19819400000000001</v>
          </cell>
          <cell r="AZ776">
            <v>0.591117</v>
          </cell>
          <cell r="BA776">
            <v>3</v>
          </cell>
          <cell r="BC776">
            <v>7.5009599083246002E-3</v>
          </cell>
          <cell r="BE776">
            <v>0.99839670613236198</v>
          </cell>
          <cell r="BI776">
            <v>0.58503953882172643</v>
          </cell>
          <cell r="BJ776">
            <v>0.3759715370153538</v>
          </cell>
        </row>
        <row r="777">
          <cell r="A777">
            <v>2031</v>
          </cell>
          <cell r="AH777">
            <v>9</v>
          </cell>
          <cell r="AJ777">
            <v>8522.4459724950884</v>
          </cell>
          <cell r="AL777">
            <v>0</v>
          </cell>
          <cell r="AO777">
            <v>0</v>
          </cell>
          <cell r="AQ777">
            <v>0</v>
          </cell>
          <cell r="AS777">
            <v>0</v>
          </cell>
          <cell r="AU777">
            <v>0.21761689587426325</v>
          </cell>
          <cell r="AW777">
            <v>0.22217190569744596</v>
          </cell>
          <cell r="AY777">
            <v>0.24783595284872295</v>
          </cell>
          <cell r="AZ777">
            <v>1.9842516032794253</v>
          </cell>
          <cell r="BA777">
            <v>9</v>
          </cell>
          <cell r="BC777">
            <v>1.0726378583275933E-2</v>
          </cell>
          <cell r="BE777">
            <v>0.98049170785007644</v>
          </cell>
          <cell r="BI777">
            <v>1.958935349182543</v>
          </cell>
          <cell r="BJ777">
            <v>1.2588959980879126</v>
          </cell>
        </row>
        <row r="778">
          <cell r="A778">
            <v>1987</v>
          </cell>
          <cell r="AH778">
            <v>9</v>
          </cell>
          <cell r="AJ778">
            <v>8661.5474209650547</v>
          </cell>
          <cell r="AL778">
            <v>0</v>
          </cell>
          <cell r="AO778">
            <v>0</v>
          </cell>
          <cell r="AQ778">
            <v>0</v>
          </cell>
          <cell r="AS778">
            <v>0</v>
          </cell>
          <cell r="AU778">
            <v>0.14555540765391017</v>
          </cell>
          <cell r="AW778">
            <v>0.14234076539101498</v>
          </cell>
          <cell r="AY778">
            <v>0.1290648918469218</v>
          </cell>
          <cell r="AZ778">
            <v>1.3121820000000002</v>
          </cell>
          <cell r="BA778">
            <v>9</v>
          </cell>
          <cell r="BC778">
            <v>1.0530520912634175E-2</v>
          </cell>
          <cell r="BE778">
            <v>0.99833610648918458</v>
          </cell>
          <cell r="BI778">
            <v>1.2983410100744959</v>
          </cell>
          <cell r="BJ778">
            <v>0.83436970108189767</v>
          </cell>
        </row>
        <row r="779">
          <cell r="A779">
            <v>637</v>
          </cell>
          <cell r="AH779">
            <v>8.6503642987249734</v>
          </cell>
          <cell r="AJ779">
            <v>6923.0166666666701</v>
          </cell>
          <cell r="AL779">
            <v>1753.06666666667</v>
          </cell>
          <cell r="AO779">
            <v>0.23036350515912116</v>
          </cell>
          <cell r="AQ779">
            <v>0.21472332787792539</v>
          </cell>
          <cell r="AS779">
            <v>0.19336151981238883</v>
          </cell>
          <cell r="AU779">
            <v>0.207958</v>
          </cell>
          <cell r="AW779">
            <v>0.18897600000000001</v>
          </cell>
          <cell r="AY779">
            <v>0.157198</v>
          </cell>
          <cell r="AZ779">
            <v>1.6726475877322899</v>
          </cell>
          <cell r="BA779">
            <v>8.3938278601135305</v>
          </cell>
          <cell r="BC779">
            <v>4.6373412732269997E-2</v>
          </cell>
          <cell r="BE779">
            <v>0.99914807225257996</v>
          </cell>
          <cell r="BI779">
            <v>1.5937223168478813</v>
          </cell>
          <cell r="BJ779">
            <v>1.0241944164111538</v>
          </cell>
        </row>
        <row r="780">
          <cell r="A780">
            <v>1860</v>
          </cell>
          <cell r="AH780">
            <v>9</v>
          </cell>
          <cell r="AJ780">
            <v>8667.1698113207549</v>
          </cell>
          <cell r="AL780">
            <v>0</v>
          </cell>
          <cell r="AO780">
            <v>0</v>
          </cell>
          <cell r="AQ780">
            <v>0</v>
          </cell>
          <cell r="AS780">
            <v>0</v>
          </cell>
          <cell r="AU780">
            <v>0.21665227524972253</v>
          </cell>
          <cell r="AW780">
            <v>0.23744317425083239</v>
          </cell>
          <cell r="AY780">
            <v>0.19132241953385129</v>
          </cell>
          <cell r="AZ780">
            <v>1.952037</v>
          </cell>
          <cell r="BA780">
            <v>9</v>
          </cell>
          <cell r="BC780">
            <v>8.7256789348993058E-2</v>
          </cell>
          <cell r="BE780">
            <v>0.99889012208657046</v>
          </cell>
          <cell r="BI780">
            <v>1.7815192648214397</v>
          </cell>
          <cell r="BJ780">
            <v>1.1448808016742982</v>
          </cell>
        </row>
        <row r="781">
          <cell r="A781">
            <v>2152</v>
          </cell>
          <cell r="AH781">
            <v>9</v>
          </cell>
          <cell r="AJ781">
            <v>8663.0282861896885</v>
          </cell>
          <cell r="AL781">
            <v>0</v>
          </cell>
          <cell r="AO781">
            <v>0</v>
          </cell>
          <cell r="AQ781">
            <v>0</v>
          </cell>
          <cell r="AS781">
            <v>0</v>
          </cell>
          <cell r="AU781" t="str">
            <v>-</v>
          </cell>
          <cell r="AW781">
            <v>0.27576539101497505</v>
          </cell>
          <cell r="AY781">
            <v>0.27493876871880196</v>
          </cell>
          <cell r="AZ781">
            <v>2.0582163036437242</v>
          </cell>
          <cell r="BA781">
            <v>9</v>
          </cell>
          <cell r="BC781">
            <v>1.3727757292582762E-2</v>
          </cell>
          <cell r="BE781">
            <v>0.99793642350787592</v>
          </cell>
          <cell r="BI781">
            <v>2.0291018441248019</v>
          </cell>
          <cell r="BJ781">
            <v>1.3039880016190788</v>
          </cell>
        </row>
        <row r="782">
          <cell r="A782">
            <v>385</v>
          </cell>
          <cell r="AH782">
            <v>2.02</v>
          </cell>
          <cell r="AJ782">
            <v>8365.9833333333299</v>
          </cell>
          <cell r="AL782">
            <v>312.13333333333298</v>
          </cell>
          <cell r="AO782">
            <v>0.2688654305004316</v>
          </cell>
          <cell r="AQ782">
            <v>0.29057104853964905</v>
          </cell>
          <cell r="AS782">
            <v>0.28095994901387722</v>
          </cell>
          <cell r="AU782">
            <v>0.27915499999999999</v>
          </cell>
          <cell r="AW782">
            <v>0.26715800000000001</v>
          </cell>
          <cell r="AY782">
            <v>0.25084000000000001</v>
          </cell>
          <cell r="AZ782">
            <v>0.44087047359160997</v>
          </cell>
          <cell r="BA782">
            <v>2.0107196040999602</v>
          </cell>
          <cell r="BC782">
            <v>1.06778808654671E-3</v>
          </cell>
          <cell r="BE782">
            <v>0.99207460534304803</v>
          </cell>
          <cell r="BI782">
            <v>0.43477245202840659</v>
          </cell>
          <cell r="BJ782">
            <v>0.27940345257735555</v>
          </cell>
        </row>
        <row r="783">
          <cell r="A783">
            <v>1834</v>
          </cell>
          <cell r="AH783">
            <v>9</v>
          </cell>
          <cell r="AJ783">
            <v>8669.2008879023269</v>
          </cell>
          <cell r="AL783">
            <v>0</v>
          </cell>
          <cell r="AO783">
            <v>0</v>
          </cell>
          <cell r="AQ783">
            <v>0</v>
          </cell>
          <cell r="AS783">
            <v>0</v>
          </cell>
          <cell r="AU783">
            <v>0.22374439511653721</v>
          </cell>
          <cell r="AW783">
            <v>0.24752497225305217</v>
          </cell>
          <cell r="AY783">
            <v>0.21669822419533852</v>
          </cell>
          <cell r="AZ783">
            <v>2.0159370000000001</v>
          </cell>
          <cell r="BA783">
            <v>8.9999999999999893</v>
          </cell>
          <cell r="BC783">
            <v>1.5707899805426473E-2</v>
          </cell>
          <cell r="BE783">
            <v>0.99889012208657046</v>
          </cell>
          <cell r="BI783">
            <v>1.9842356789939364</v>
          </cell>
          <cell r="BJ783">
            <v>1.2751550767569246</v>
          </cell>
        </row>
        <row r="784">
          <cell r="A784">
            <v>1896</v>
          </cell>
          <cell r="AH784">
            <v>8</v>
          </cell>
          <cell r="AJ784">
            <v>8570.712814173874</v>
          </cell>
          <cell r="AL784">
            <v>11.635764318088208</v>
          </cell>
          <cell r="AO784">
            <v>0</v>
          </cell>
          <cell r="AQ784">
            <v>0</v>
          </cell>
          <cell r="AS784">
            <v>0.27731741354994094</v>
          </cell>
          <cell r="AU784">
            <v>0.2643105067985167</v>
          </cell>
          <cell r="AW784">
            <v>0.27277725587144619</v>
          </cell>
          <cell r="AY784">
            <v>0.27787985166872681</v>
          </cell>
          <cell r="AZ784">
            <v>1.9816899105024386</v>
          </cell>
          <cell r="BA784">
            <v>7.9891539069851403</v>
          </cell>
          <cell r="BC784">
            <v>6.6168941869719066E-3</v>
          </cell>
          <cell r="BE784">
            <v>0.9888751545117429</v>
          </cell>
          <cell r="BI784">
            <v>1.9684297609381984</v>
          </cell>
          <cell r="BJ784">
            <v>1.2649975148982462</v>
          </cell>
        </row>
        <row r="785">
          <cell r="A785">
            <v>348</v>
          </cell>
          <cell r="AH785">
            <v>1.53</v>
          </cell>
          <cell r="AJ785">
            <v>8675.5833333333303</v>
          </cell>
          <cell r="AL785">
            <v>6.3833333333333302</v>
          </cell>
          <cell r="AO785">
            <v>0.33812546228926599</v>
          </cell>
          <cell r="AQ785">
            <v>0.33481942560013456</v>
          </cell>
          <cell r="AS785">
            <v>0.33655395375746383</v>
          </cell>
          <cell r="AU785">
            <v>0.31462600000000002</v>
          </cell>
          <cell r="AW785">
            <v>0.32366899999999998</v>
          </cell>
          <cell r="AY785">
            <v>0.32370100000000002</v>
          </cell>
          <cell r="AZ785">
            <v>0.48137778000000003</v>
          </cell>
          <cell r="BA785">
            <v>1.53</v>
          </cell>
          <cell r="BC785">
            <v>6.0507435029030698E-3</v>
          </cell>
          <cell r="BE785">
            <v>0.99949339708561014</v>
          </cell>
          <cell r="BI785">
            <v>0.47822269471795636</v>
          </cell>
          <cell r="BJ785">
            <v>0.30732644486020377</v>
          </cell>
        </row>
        <row r="786">
          <cell r="A786">
            <v>1947</v>
          </cell>
          <cell r="AH786">
            <v>9</v>
          </cell>
          <cell r="AJ786">
            <v>8539.9508196721272</v>
          </cell>
          <cell r="AL786">
            <v>0</v>
          </cell>
          <cell r="AO786">
            <v>0</v>
          </cell>
          <cell r="AQ786">
            <v>0</v>
          </cell>
          <cell r="AS786">
            <v>0</v>
          </cell>
          <cell r="AU786">
            <v>0.20025540983606555</v>
          </cell>
          <cell r="AW786">
            <v>0.28233737704918033</v>
          </cell>
          <cell r="AY786">
            <v>0.26498950819672129</v>
          </cell>
          <cell r="AZ786">
            <v>1.8323369999999999</v>
          </cell>
          <cell r="BA786">
            <v>9</v>
          </cell>
          <cell r="BC786">
            <v>1.1195987762461376E-2</v>
          </cell>
          <cell r="BE786">
            <v>0.98360282480814576</v>
          </cell>
          <cell r="BI786">
            <v>1.8114733894946653</v>
          </cell>
          <cell r="BJ786">
            <v>1.1641306088172882</v>
          </cell>
        </row>
        <row r="787">
          <cell r="A787">
            <v>2021</v>
          </cell>
          <cell r="AH787">
            <v>4.5</v>
          </cell>
          <cell r="AJ787">
            <v>8670.7723035952022</v>
          </cell>
          <cell r="AL787">
            <v>0</v>
          </cell>
          <cell r="AO787">
            <v>0</v>
          </cell>
          <cell r="AQ787">
            <v>0</v>
          </cell>
          <cell r="AS787">
            <v>0</v>
          </cell>
          <cell r="AU787" t="str">
            <v>-</v>
          </cell>
          <cell r="AW787">
            <v>0.27376498002663113</v>
          </cell>
          <cell r="AY787">
            <v>0.26424567243675096</v>
          </cell>
          <cell r="AZ787">
            <v>1.0291081518218621</v>
          </cell>
          <cell r="BA787">
            <v>4.5</v>
          </cell>
          <cell r="BC787">
            <v>1.2501921456323069E-2</v>
          </cell>
          <cell r="BE787">
            <v>0.99802418875621846</v>
          </cell>
          <cell r="BI787">
            <v>1.0155695887173155</v>
          </cell>
          <cell r="BJ787">
            <v>0.65264863975706411</v>
          </cell>
        </row>
        <row r="788">
          <cell r="A788">
            <v>1981</v>
          </cell>
          <cell r="AH788">
            <v>3</v>
          </cell>
          <cell r="AJ788">
            <v>8645.7019581812183</v>
          </cell>
          <cell r="AL788">
            <v>0</v>
          </cell>
          <cell r="AO788">
            <v>0</v>
          </cell>
          <cell r="AQ788">
            <v>0</v>
          </cell>
          <cell r="AS788">
            <v>0</v>
          </cell>
          <cell r="AU788">
            <v>0.21504912047792898</v>
          </cell>
          <cell r="AW788">
            <v>0.19352837703285766</v>
          </cell>
          <cell r="AY788">
            <v>0.21059741121805511</v>
          </cell>
          <cell r="AZ788">
            <v>0.64794300000000005</v>
          </cell>
          <cell r="BA788">
            <v>3</v>
          </cell>
          <cell r="BC788">
            <v>1.1551447262891871E-2</v>
          </cell>
          <cell r="BE788">
            <v>0.99568536342515768</v>
          </cell>
          <cell r="BI788">
            <v>0.64042588699543423</v>
          </cell>
          <cell r="BJ788">
            <v>0.41156518337723136</v>
          </cell>
        </row>
        <row r="789">
          <cell r="A789">
            <v>247</v>
          </cell>
          <cell r="AH789">
            <v>101.02</v>
          </cell>
          <cell r="AJ789">
            <v>8358.0166666666701</v>
          </cell>
          <cell r="AL789">
            <v>325.45</v>
          </cell>
          <cell r="AO789">
            <v>0.30035764051761848</v>
          </cell>
          <cell r="AQ789">
            <v>0.29560675032215583</v>
          </cell>
          <cell r="AS789">
            <v>0.28495518772581202</v>
          </cell>
          <cell r="AU789">
            <v>0.24318799999999999</v>
          </cell>
          <cell r="AW789">
            <v>0.26250699999999999</v>
          </cell>
          <cell r="AY789">
            <v>0.246451</v>
          </cell>
          <cell r="AZ789">
            <v>24.566851759999999</v>
          </cell>
          <cell r="BA789">
            <v>100.169026195375</v>
          </cell>
          <cell r="BC789">
            <v>1.46181663602326E-3</v>
          </cell>
          <cell r="BE789">
            <v>0.99601358530661788</v>
          </cell>
          <cell r="BI789">
            <v>24.433149029627991</v>
          </cell>
          <cell r="BJ789">
            <v>15.701791050388561</v>
          </cell>
        </row>
        <row r="790">
          <cell r="A790">
            <v>2201</v>
          </cell>
          <cell r="AH790">
            <v>9</v>
          </cell>
          <cell r="AJ790">
            <v>8664.6618625277206</v>
          </cell>
          <cell r="AL790">
            <v>0</v>
          </cell>
          <cell r="AO790">
            <v>0</v>
          </cell>
          <cell r="AQ790">
            <v>0</v>
          </cell>
          <cell r="AS790">
            <v>0</v>
          </cell>
          <cell r="AU790" t="str">
            <v>-</v>
          </cell>
          <cell r="AW790">
            <v>0.25835388026607542</v>
          </cell>
          <cell r="AY790">
            <v>0.26283093126385815</v>
          </cell>
          <cell r="AZ790">
            <v>2.0582163036437242</v>
          </cell>
          <cell r="BA790">
            <v>9</v>
          </cell>
          <cell r="BC790">
            <v>1.4846007228988869E-2</v>
          </cell>
          <cell r="BE790">
            <v>0.99778270509977829</v>
          </cell>
          <cell r="BI790">
            <v>2.0275921066451823</v>
          </cell>
          <cell r="BJ790">
            <v>1.3030177794664952</v>
          </cell>
        </row>
        <row r="791">
          <cell r="A791">
            <v>2057</v>
          </cell>
          <cell r="AH791">
            <v>9</v>
          </cell>
          <cell r="AJ791">
            <v>8664.2461197339253</v>
          </cell>
          <cell r="AL791">
            <v>0.49889135254988914</v>
          </cell>
          <cell r="AO791">
            <v>0</v>
          </cell>
          <cell r="AQ791">
            <v>0</v>
          </cell>
          <cell r="AS791">
            <v>0</v>
          </cell>
          <cell r="AU791">
            <v>0.18222705099778269</v>
          </cell>
          <cell r="AW791">
            <v>0.22265620842572062</v>
          </cell>
          <cell r="AY791">
            <v>0.25422605321507763</v>
          </cell>
          <cell r="AZ791">
            <v>1.6436879999999998</v>
          </cell>
          <cell r="BA791">
            <v>8.9994818056195296</v>
          </cell>
          <cell r="BC791">
            <v>1.1365817149105542E-2</v>
          </cell>
          <cell r="BE791">
            <v>0.99778270509977829</v>
          </cell>
          <cell r="BI791">
            <v>1.6249646275034693</v>
          </cell>
          <cell r="BJ791">
            <v>1.0442720671982262</v>
          </cell>
        </row>
        <row r="792">
          <cell r="A792">
            <v>1720</v>
          </cell>
          <cell r="AH792">
            <v>2.8</v>
          </cell>
          <cell r="AJ792">
            <v>8688.0833333333303</v>
          </cell>
          <cell r="AL792">
            <v>0</v>
          </cell>
          <cell r="AO792">
            <v>0</v>
          </cell>
          <cell r="AQ792">
            <v>0.18597150545205635</v>
          </cell>
          <cell r="AS792">
            <v>0.19921793653994208</v>
          </cell>
          <cell r="AU792">
            <v>0.19032299999999999</v>
          </cell>
          <cell r="AW792">
            <v>0.19872300000000004</v>
          </cell>
          <cell r="AY792">
            <v>0.20243700000000001</v>
          </cell>
          <cell r="AZ792">
            <v>0.52072021526575774</v>
          </cell>
          <cell r="BA792">
            <v>2.8</v>
          </cell>
          <cell r="BC792">
            <v>1.14581953222152E-2</v>
          </cell>
          <cell r="BE792">
            <v>1</v>
          </cell>
          <cell r="BI792">
            <v>0.51475370133101617</v>
          </cell>
          <cell r="BJ792">
            <v>0.3308028388363986</v>
          </cell>
        </row>
        <row r="793">
          <cell r="A793">
            <v>1849</v>
          </cell>
          <cell r="AH793">
            <v>6</v>
          </cell>
          <cell r="AJ793">
            <v>8674.5757071547378</v>
          </cell>
          <cell r="AL793">
            <v>0</v>
          </cell>
          <cell r="AO793">
            <v>0</v>
          </cell>
          <cell r="AQ793">
            <v>0</v>
          </cell>
          <cell r="AS793">
            <v>0</v>
          </cell>
          <cell r="AU793" t="str">
            <v>-</v>
          </cell>
          <cell r="AW793">
            <v>0.27314376039933447</v>
          </cell>
          <cell r="AY793">
            <v>0.26241164725457572</v>
          </cell>
          <cell r="AZ793">
            <v>1.3721442024291495</v>
          </cell>
          <cell r="BA793">
            <v>6</v>
          </cell>
          <cell r="BC793">
            <v>1.2125779009542629E-2</v>
          </cell>
          <cell r="BE793">
            <v>0.99833610648918469</v>
          </cell>
          <cell r="BI793">
            <v>1.3554781545323229</v>
          </cell>
          <cell r="BJ793">
            <v>0.87108848433839747</v>
          </cell>
        </row>
        <row r="794">
          <cell r="A794">
            <v>1927</v>
          </cell>
          <cell r="AH794">
            <v>6</v>
          </cell>
          <cell r="AJ794">
            <v>8602.9803529803503</v>
          </cell>
          <cell r="AL794">
            <v>77.755577755577718</v>
          </cell>
          <cell r="AO794">
            <v>0</v>
          </cell>
          <cell r="AQ794">
            <v>0</v>
          </cell>
          <cell r="AS794">
            <v>0.23660221664902292</v>
          </cell>
          <cell r="AU794">
            <v>0.24071128871128869</v>
          </cell>
          <cell r="AW794">
            <v>0.23037662337662337</v>
          </cell>
          <cell r="AY794">
            <v>0.22790009990009988</v>
          </cell>
          <cell r="AZ794">
            <v>1.4210329131940318</v>
          </cell>
          <cell r="BA794">
            <v>5.9664386101867199</v>
          </cell>
          <cell r="BC794">
            <v>1.139716078929001E-2</v>
          </cell>
          <cell r="BE794">
            <v>0.99900099900099892</v>
          </cell>
          <cell r="BI794">
            <v>1.4048209768548898</v>
          </cell>
          <cell r="BJ794">
            <v>0.90279830139905948</v>
          </cell>
        </row>
        <row r="795">
          <cell r="A795">
            <v>1787</v>
          </cell>
          <cell r="AH795">
            <v>2.9990000000000001</v>
          </cell>
          <cell r="AJ795">
            <v>8689.7166666666708</v>
          </cell>
          <cell r="AL795">
            <v>0</v>
          </cell>
          <cell r="AO795">
            <v>0</v>
          </cell>
          <cell r="AQ795">
            <v>0.22285693151794439</v>
          </cell>
          <cell r="AS795">
            <v>0.21735543401900451</v>
          </cell>
          <cell r="AU795">
            <v>0.20572199999999999</v>
          </cell>
          <cell r="AW795">
            <v>0.21068799999999999</v>
          </cell>
          <cell r="AY795">
            <v>0.210565</v>
          </cell>
          <cell r="AZ795">
            <v>0.61696027799999997</v>
          </cell>
          <cell r="BA795">
            <v>2.9990000000000201</v>
          </cell>
          <cell r="BC795">
            <v>2.8410063741286995E-3</v>
          </cell>
          <cell r="BE795">
            <v>1</v>
          </cell>
          <cell r="BI795">
            <v>0.61418180220518503</v>
          </cell>
          <cell r="BJ795">
            <v>0.39469960722143249</v>
          </cell>
        </row>
        <row r="796">
          <cell r="A796">
            <v>1923</v>
          </cell>
          <cell r="AH796">
            <v>9</v>
          </cell>
          <cell r="AJ796">
            <v>8538.2295081967168</v>
          </cell>
          <cell r="AL796">
            <v>10.819672131147541</v>
          </cell>
          <cell r="AO796">
            <v>0</v>
          </cell>
          <cell r="AQ796">
            <v>0</v>
          </cell>
          <cell r="AS796">
            <v>0</v>
          </cell>
          <cell r="AU796">
            <v>0.3144639344262295</v>
          </cell>
          <cell r="AW796">
            <v>0.30815508196721308</v>
          </cell>
          <cell r="AY796">
            <v>0.29734426229508193</v>
          </cell>
          <cell r="AZ796">
            <v>2.6516741482625816</v>
          </cell>
          <cell r="BA796">
            <v>9</v>
          </cell>
          <cell r="BC796">
            <v>1.4226669064425638E-2</v>
          </cell>
          <cell r="BE796">
            <v>0.98175147063214807</v>
          </cell>
          <cell r="BI796">
            <v>2.608392180237356</v>
          </cell>
          <cell r="BJ796">
            <v>1.6762648540263914</v>
          </cell>
        </row>
        <row r="797">
          <cell r="A797">
            <v>1741</v>
          </cell>
          <cell r="AH797">
            <v>52.813699999999997</v>
          </cell>
          <cell r="AJ797">
            <v>8461.9333333333307</v>
          </cell>
          <cell r="AL797">
            <v>229.71666666666701</v>
          </cell>
          <cell r="AO797">
            <v>0</v>
          </cell>
          <cell r="AQ797">
            <v>0</v>
          </cell>
          <cell r="AS797">
            <v>0</v>
          </cell>
          <cell r="AU797">
            <v>0.32625500000000002</v>
          </cell>
          <cell r="AW797">
            <v>0.33425300000000002</v>
          </cell>
          <cell r="AY797">
            <v>0.32708100000000001</v>
          </cell>
          <cell r="AZ797">
            <v>17.12765707013536</v>
          </cell>
          <cell r="BA797">
            <v>52.709790256932401</v>
          </cell>
          <cell r="BC797">
            <v>5.4767505521383904E-3</v>
          </cell>
          <cell r="BE797">
            <v>0.99816332726168799</v>
          </cell>
          <cell r="BI797">
            <v>16.822340335041929</v>
          </cell>
          <cell r="BJ797">
            <v>10.810758474032587</v>
          </cell>
        </row>
        <row r="798">
          <cell r="A798">
            <v>519</v>
          </cell>
          <cell r="AH798">
            <v>3</v>
          </cell>
          <cell r="AJ798">
            <v>8599.0833333333303</v>
          </cell>
          <cell r="AL798">
            <v>92.8</v>
          </cell>
          <cell r="AO798">
            <v>0.24789580271289516</v>
          </cell>
          <cell r="AQ798">
            <v>0.22897174059155223</v>
          </cell>
          <cell r="AS798">
            <v>0.22526023977552265</v>
          </cell>
          <cell r="AU798">
            <v>0.21127599999999999</v>
          </cell>
          <cell r="AW798">
            <v>0.20772599999999999</v>
          </cell>
          <cell r="AY798">
            <v>0.214172</v>
          </cell>
          <cell r="AZ798">
            <v>0.63382799999999995</v>
          </cell>
          <cell r="BA798">
            <v>2.9919925294288001</v>
          </cell>
          <cell r="BC798">
            <v>1E-4</v>
          </cell>
          <cell r="BE798">
            <v>0.99976092896174895</v>
          </cell>
          <cell r="BI798">
            <v>0.63361310243495994</v>
          </cell>
          <cell r="BJ798">
            <v>0.40718699538721154</v>
          </cell>
        </row>
        <row r="799">
          <cell r="A799">
            <v>2115</v>
          </cell>
          <cell r="AH799">
            <v>9</v>
          </cell>
          <cell r="AJ799">
            <v>8682.7192008879065</v>
          </cell>
          <cell r="AL799">
            <v>0</v>
          </cell>
          <cell r="AO799">
            <v>0</v>
          </cell>
          <cell r="AQ799">
            <v>0</v>
          </cell>
          <cell r="AS799">
            <v>0</v>
          </cell>
          <cell r="AU799" t="str">
            <v>-</v>
          </cell>
          <cell r="AW799">
            <v>0.25105305216426194</v>
          </cell>
          <cell r="AY799">
            <v>0.21040721420643729</v>
          </cell>
          <cell r="AZ799">
            <v>2.0582163036437242</v>
          </cell>
          <cell r="BA799">
            <v>9</v>
          </cell>
          <cell r="BC799">
            <v>1.3820426436379646E-2</v>
          </cell>
          <cell r="BE799">
            <v>0.99889012208657046</v>
          </cell>
          <cell r="BI799">
            <v>2.0297392705990407</v>
          </cell>
          <cell r="BJ799">
            <v>1.3043976392509842</v>
          </cell>
        </row>
        <row r="800">
          <cell r="A800">
            <v>1998</v>
          </cell>
          <cell r="AH800">
            <v>9</v>
          </cell>
          <cell r="AJ800">
            <v>8682.9356270810185</v>
          </cell>
          <cell r="AL800">
            <v>0</v>
          </cell>
          <cell r="AO800">
            <v>0</v>
          </cell>
          <cell r="AQ800">
            <v>0</v>
          </cell>
          <cell r="AS800">
            <v>0</v>
          </cell>
          <cell r="AU800">
            <v>0.25354128745837962</v>
          </cell>
          <cell r="AW800">
            <v>0.25844983351831297</v>
          </cell>
          <cell r="AY800">
            <v>0.25401176470588238</v>
          </cell>
          <cell r="AZ800">
            <v>2.1573457676531556</v>
          </cell>
          <cell r="BA800">
            <v>9</v>
          </cell>
          <cell r="BC800">
            <v>1.0062701959770699E-2</v>
          </cell>
          <cell r="BE800">
            <v>0.99889012208657046</v>
          </cell>
          <cell r="BI800">
            <v>2.1356129193607742</v>
          </cell>
          <cell r="BJ800">
            <v>1.3724365935660054</v>
          </cell>
        </row>
        <row r="801">
          <cell r="A801">
            <v>1759</v>
          </cell>
          <cell r="AH801">
            <v>3</v>
          </cell>
          <cell r="AJ801">
            <v>8564.2528735632222</v>
          </cell>
          <cell r="AL801">
            <v>0</v>
          </cell>
          <cell r="AO801">
            <v>0</v>
          </cell>
          <cell r="AQ801">
            <v>0.24950285298608901</v>
          </cell>
          <cell r="AS801">
            <v>0.2284884439484226</v>
          </cell>
          <cell r="AU801">
            <v>0.23658620689655172</v>
          </cell>
          <cell r="AW801">
            <v>0.24517832512315271</v>
          </cell>
          <cell r="AY801">
            <v>0.24891921182266011</v>
          </cell>
          <cell r="AZ801">
            <v>0.6957473118229468</v>
          </cell>
          <cell r="BA801">
            <v>3</v>
          </cell>
          <cell r="BC801">
            <v>2.8306503941196259E-3</v>
          </cell>
          <cell r="BE801">
            <v>0.98481228745502358</v>
          </cell>
          <cell r="BI801">
            <v>0.68652548032073202</v>
          </cell>
          <cell r="BJ801">
            <v>0.44119076217691722</v>
          </cell>
        </row>
        <row r="802">
          <cell r="A802">
            <v>2111</v>
          </cell>
          <cell r="AH802">
            <v>9</v>
          </cell>
          <cell r="AJ802">
            <v>8678.352745424294</v>
          </cell>
          <cell r="AL802">
            <v>0</v>
          </cell>
          <cell r="AO802">
            <v>0</v>
          </cell>
          <cell r="AQ802">
            <v>0</v>
          </cell>
          <cell r="AS802">
            <v>0</v>
          </cell>
          <cell r="AU802" t="str">
            <v>-</v>
          </cell>
          <cell r="AW802">
            <v>0.26561131447587355</v>
          </cell>
          <cell r="AY802">
            <v>0.27714908485856904</v>
          </cell>
          <cell r="AZ802">
            <v>2.0582163036437242</v>
          </cell>
          <cell r="BA802">
            <v>9</v>
          </cell>
          <cell r="BC802">
            <v>1.3072549182477603E-2</v>
          </cell>
          <cell r="BE802">
            <v>0.99760114441928871</v>
          </cell>
          <cell r="BI802">
            <v>2.0297699350894511</v>
          </cell>
          <cell r="BJ802">
            <v>1.3044173455696624</v>
          </cell>
        </row>
        <row r="803">
          <cell r="A803">
            <v>2113</v>
          </cell>
          <cell r="AH803">
            <v>3</v>
          </cell>
          <cell r="AJ803">
            <v>7432.6731025299578</v>
          </cell>
          <cell r="AL803">
            <v>1248.8348868175765</v>
          </cell>
          <cell r="AO803">
            <v>0</v>
          </cell>
          <cell r="AQ803">
            <v>0</v>
          </cell>
          <cell r="AS803">
            <v>0</v>
          </cell>
          <cell r="AU803" t="str">
            <v>-</v>
          </cell>
          <cell r="AW803">
            <v>0.24758288948069238</v>
          </cell>
          <cell r="AY803">
            <v>0.23344673768308921</v>
          </cell>
          <cell r="AZ803">
            <v>0.85575812727272726</v>
          </cell>
          <cell r="BA803">
            <v>2.8750441605874402</v>
          </cell>
          <cell r="BC803">
            <v>1.4343534465461584E-2</v>
          </cell>
          <cell r="BE803">
            <v>0.99866844207723038</v>
          </cell>
          <cell r="BI803">
            <v>0.84346716495183338</v>
          </cell>
          <cell r="BJ803">
            <v>0.54204822988135959</v>
          </cell>
        </row>
        <row r="804">
          <cell r="A804">
            <v>1723</v>
          </cell>
          <cell r="AH804">
            <v>2</v>
          </cell>
          <cell r="AJ804">
            <v>8693.9500000000007</v>
          </cell>
          <cell r="AL804">
            <v>0</v>
          </cell>
          <cell r="AO804">
            <v>0</v>
          </cell>
          <cell r="AQ804">
            <v>0.27277477481980822</v>
          </cell>
          <cell r="AS804">
            <v>0.26333506035973669</v>
          </cell>
          <cell r="AU804">
            <v>0.25142799999999998</v>
          </cell>
          <cell r="AW804">
            <v>0.25718400000000002</v>
          </cell>
          <cell r="AY804">
            <v>0.24429100000000001</v>
          </cell>
          <cell r="AZ804">
            <v>0.50285599999999997</v>
          </cell>
          <cell r="BA804">
            <v>2</v>
          </cell>
          <cell r="BC804">
            <v>4.2066421320514202E-3</v>
          </cell>
          <cell r="BE804">
            <v>0.999673649058895</v>
          </cell>
          <cell r="BI804">
            <v>0.49807436133896621</v>
          </cell>
          <cell r="BJ804">
            <v>0.32008397852510678</v>
          </cell>
        </row>
        <row r="805">
          <cell r="A805">
            <v>2034</v>
          </cell>
          <cell r="AH805">
            <v>6.7</v>
          </cell>
          <cell r="AJ805">
            <v>8517.1190453216877</v>
          </cell>
          <cell r="AL805">
            <v>0</v>
          </cell>
          <cell r="AO805">
            <v>0</v>
          </cell>
          <cell r="AQ805">
            <v>0</v>
          </cell>
          <cell r="AS805">
            <v>0</v>
          </cell>
          <cell r="AU805">
            <v>0.27457879517085909</v>
          </cell>
          <cell r="AW805">
            <v>0.25736191072112563</v>
          </cell>
          <cell r="AY805">
            <v>0.25522069723719104</v>
          </cell>
          <cell r="AZ805">
            <v>1.606024071475127</v>
          </cell>
          <cell r="BA805">
            <v>6.7000000000000197</v>
          </cell>
          <cell r="BC805">
            <v>1.0672578302991551E-2</v>
          </cell>
          <cell r="BE805">
            <v>0.97801229307809923</v>
          </cell>
          <cell r="BI805">
            <v>1.5860927989813443</v>
          </cell>
          <cell r="BJ805">
            <v>1.0192913605172818</v>
          </cell>
        </row>
        <row r="806">
          <cell r="A806">
            <v>1825</v>
          </cell>
          <cell r="AH806">
            <v>3</v>
          </cell>
          <cell r="AJ806">
            <v>8667.1760797342231</v>
          </cell>
          <cell r="AL806">
            <v>0</v>
          </cell>
          <cell r="AO806">
            <v>0</v>
          </cell>
          <cell r="AQ806">
            <v>0</v>
          </cell>
          <cell r="AS806">
            <v>0.28244575697813329</v>
          </cell>
          <cell r="AU806">
            <v>0.26451827242524917</v>
          </cell>
          <cell r="AW806">
            <v>0.27671461794019936</v>
          </cell>
          <cell r="AY806">
            <v>0.27582159468438544</v>
          </cell>
          <cell r="AZ806">
            <v>0.74313371643841442</v>
          </cell>
          <cell r="BA806">
            <v>3</v>
          </cell>
          <cell r="BC806">
            <v>5.3984324582497792E-3</v>
          </cell>
          <cell r="BE806">
            <v>0.99651888967558011</v>
          </cell>
          <cell r="BI806">
            <v>0.73899078710071198</v>
          </cell>
          <cell r="BJ806">
            <v>0.47490722187086942</v>
          </cell>
        </row>
        <row r="807">
          <cell r="A807">
            <v>1809</v>
          </cell>
          <cell r="AH807">
            <v>107.66</v>
          </cell>
          <cell r="AJ807">
            <v>8402.6833333333307</v>
          </cell>
          <cell r="AL807">
            <v>294.08333333333297</v>
          </cell>
          <cell r="AO807">
            <v>0</v>
          </cell>
          <cell r="AQ807">
            <v>0</v>
          </cell>
          <cell r="AS807">
            <v>0</v>
          </cell>
          <cell r="AU807">
            <v>0.31453400000000004</v>
          </cell>
          <cell r="AW807">
            <v>0.32520799999999994</v>
          </cell>
          <cell r="AY807">
            <v>0.353549</v>
          </cell>
          <cell r="AZ807">
            <v>31.719915422438834</v>
          </cell>
          <cell r="BA807">
            <v>107.524392513693</v>
          </cell>
          <cell r="BC807">
            <v>5.1882368946546799E-3</v>
          </cell>
          <cell r="BE807">
            <v>0.99287909836065602</v>
          </cell>
          <cell r="BI807">
            <v>31.020469118558051</v>
          </cell>
          <cell r="BJ807">
            <v>19.935085886554905</v>
          </cell>
        </row>
        <row r="808">
          <cell r="A808">
            <v>1811</v>
          </cell>
          <cell r="AH808">
            <v>3</v>
          </cell>
          <cell r="AJ808">
            <v>8656.1064891846891</v>
          </cell>
          <cell r="AL808">
            <v>26.372712146422664</v>
          </cell>
          <cell r="AO808">
            <v>0</v>
          </cell>
          <cell r="AQ808">
            <v>0</v>
          </cell>
          <cell r="AS808">
            <v>0.19429550844576346</v>
          </cell>
          <cell r="AU808">
            <v>0.14345790349417639</v>
          </cell>
          <cell r="AW808">
            <v>0.14689417637271213</v>
          </cell>
          <cell r="AY808">
            <v>0.14933910149750415</v>
          </cell>
          <cell r="AZ808">
            <v>0.431091</v>
          </cell>
          <cell r="BA808">
            <v>2.9925861291410598</v>
          </cell>
          <cell r="BC808">
            <v>5.7116710159035872E-3</v>
          </cell>
          <cell r="BE808">
            <v>0.99686239388511522</v>
          </cell>
          <cell r="BI808">
            <v>0.42799192395392327</v>
          </cell>
          <cell r="BJ808">
            <v>0.27504599399075558</v>
          </cell>
        </row>
        <row r="809">
          <cell r="A809">
            <v>2183</v>
          </cell>
          <cell r="AH809">
            <v>9</v>
          </cell>
          <cell r="AJ809">
            <v>8683.5108153078163</v>
          </cell>
          <cell r="AL809">
            <v>0</v>
          </cell>
          <cell r="AO809">
            <v>0</v>
          </cell>
          <cell r="AQ809">
            <v>0</v>
          </cell>
          <cell r="AS809">
            <v>0</v>
          </cell>
          <cell r="AU809" t="str">
            <v>-</v>
          </cell>
          <cell r="AW809">
            <v>0.21305391014975039</v>
          </cell>
          <cell r="AY809">
            <v>0.21677670549084857</v>
          </cell>
          <cell r="AZ809">
            <v>2.0582163036437242</v>
          </cell>
          <cell r="BA809">
            <v>9</v>
          </cell>
          <cell r="BC809">
            <v>1.7116199632412343E-2</v>
          </cell>
          <cell r="BE809">
            <v>0.99749317318737107</v>
          </cell>
          <cell r="BI809">
            <v>2.0212207117699346</v>
          </cell>
          <cell r="BJ809">
            <v>1.2989232474473378</v>
          </cell>
        </row>
        <row r="810">
          <cell r="A810">
            <v>1875</v>
          </cell>
          <cell r="AH810">
            <v>2.8</v>
          </cell>
          <cell r="AJ810">
            <v>8552.4204119850147</v>
          </cell>
          <cell r="AL810">
            <v>0</v>
          </cell>
          <cell r="AO810">
            <v>0</v>
          </cell>
          <cell r="AQ810">
            <v>0</v>
          </cell>
          <cell r="AS810">
            <v>0</v>
          </cell>
          <cell r="AU810">
            <v>0.2238800561797753</v>
          </cell>
          <cell r="AW810">
            <v>0.24351643258426964</v>
          </cell>
          <cell r="AY810">
            <v>0.22704578651685392</v>
          </cell>
          <cell r="AZ810">
            <v>0.63761040000000002</v>
          </cell>
          <cell r="BA810">
            <v>2.8</v>
          </cell>
          <cell r="BC810">
            <v>8.0854875255484682E-3</v>
          </cell>
          <cell r="BE810">
            <v>0.98276179280680565</v>
          </cell>
          <cell r="BI810">
            <v>0.63211946273840824</v>
          </cell>
          <cell r="BJ810">
            <v>0.40622711836147984</v>
          </cell>
        </row>
        <row r="811">
          <cell r="A811">
            <v>1756</v>
          </cell>
          <cell r="AH811">
            <v>82.36</v>
          </cell>
          <cell r="AJ811">
            <v>6689.9602046659384</v>
          </cell>
          <cell r="AL811">
            <v>1240.89944243734</v>
          </cell>
          <cell r="AO811">
            <v>0</v>
          </cell>
          <cell r="AQ811">
            <v>0</v>
          </cell>
          <cell r="AS811">
            <v>0</v>
          </cell>
          <cell r="AU811">
            <v>0.28284995616831371</v>
          </cell>
          <cell r="AW811">
            <v>0.27833657245067822</v>
          </cell>
          <cell r="AY811">
            <v>0.26102326532780784</v>
          </cell>
          <cell r="AZ811">
            <v>24.265764761211802</v>
          </cell>
          <cell r="BA811">
            <v>80.657159026035004</v>
          </cell>
          <cell r="BC811">
            <v>5.6543157086171598E-3</v>
          </cell>
          <cell r="BE811">
            <v>0.91007630056314692</v>
          </cell>
          <cell r="BI811">
            <v>23.843101240037516</v>
          </cell>
          <cell r="BJ811">
            <v>15.322600996308402</v>
          </cell>
        </row>
        <row r="812">
          <cell r="A812">
            <v>1895</v>
          </cell>
          <cell r="AH812">
            <v>9</v>
          </cell>
          <cell r="AJ812">
            <v>8670.0997782705144</v>
          </cell>
          <cell r="AL812">
            <v>10.476718403547672</v>
          </cell>
          <cell r="AO812">
            <v>0</v>
          </cell>
          <cell r="AQ812">
            <v>0</v>
          </cell>
          <cell r="AS812">
            <v>0.30846194180059777</v>
          </cell>
          <cell r="AU812">
            <v>0.29126674057649671</v>
          </cell>
          <cell r="AW812">
            <v>0.30108492239467849</v>
          </cell>
          <cell r="AY812">
            <v>0.30451929046563198</v>
          </cell>
          <cell r="AZ812">
            <v>2.2294011493152435</v>
          </cell>
          <cell r="BA812">
            <v>8.9975861699029895</v>
          </cell>
          <cell r="BC812">
            <v>9.0590837418275897E-3</v>
          </cell>
          <cell r="BE812">
            <v>0.99778270509977829</v>
          </cell>
          <cell r="BI812">
            <v>2.2091599368723496</v>
          </cell>
          <cell r="BJ812">
            <v>1.4197010661047551</v>
          </cell>
        </row>
        <row r="813">
          <cell r="A813">
            <v>2025</v>
          </cell>
          <cell r="AH813">
            <v>8</v>
          </cell>
          <cell r="AJ813">
            <v>8593.9408907549223</v>
          </cell>
          <cell r="AL813">
            <v>0.74092368486045934</v>
          </cell>
          <cell r="AO813">
            <v>0</v>
          </cell>
          <cell r="AQ813">
            <v>0</v>
          </cell>
          <cell r="AS813">
            <v>0</v>
          </cell>
          <cell r="AU813">
            <v>0.1545517411706594</v>
          </cell>
          <cell r="AW813">
            <v>0.21510397629044206</v>
          </cell>
          <cell r="AY813">
            <v>0.21356581872067176</v>
          </cell>
          <cell r="AZ813">
            <v>1.25156</v>
          </cell>
          <cell r="BA813">
            <v>7.9993103421852201</v>
          </cell>
          <cell r="BC813">
            <v>1.6414794822875573E-2</v>
          </cell>
          <cell r="BE813">
            <v>0.98702288885859812</v>
          </cell>
          <cell r="BI813">
            <v>1.2296736776597998</v>
          </cell>
          <cell r="BJ813">
            <v>0.79024112378489475</v>
          </cell>
        </row>
        <row r="814">
          <cell r="A814">
            <v>1931</v>
          </cell>
          <cell r="AH814">
            <v>3</v>
          </cell>
          <cell r="AJ814">
            <v>8968.5621027314901</v>
          </cell>
          <cell r="AL814">
            <v>0</v>
          </cell>
          <cell r="AO814">
            <v>0</v>
          </cell>
          <cell r="AQ814">
            <v>0</v>
          </cell>
          <cell r="AS814">
            <v>0</v>
          </cell>
          <cell r="AU814">
            <v>0.21970245662257346</v>
          </cell>
          <cell r="AW814">
            <v>0.23550592681669816</v>
          </cell>
          <cell r="AY814">
            <v>0.2460669987974575</v>
          </cell>
          <cell r="AZ814">
            <v>0.63944400000000001</v>
          </cell>
          <cell r="BA814">
            <v>3</v>
          </cell>
          <cell r="BC814">
            <v>2.0949912644568941E-2</v>
          </cell>
          <cell r="BE814">
            <v>1.0307507301151007</v>
          </cell>
          <cell r="BI814">
            <v>0.62644736022114855</v>
          </cell>
          <cell r="BJ814">
            <v>0.40258198164846759</v>
          </cell>
        </row>
        <row r="815">
          <cell r="A815">
            <v>1897</v>
          </cell>
          <cell r="AH815">
            <v>9</v>
          </cell>
          <cell r="AJ815">
            <v>8696.6965166173632</v>
          </cell>
          <cell r="AL815">
            <v>0</v>
          </cell>
          <cell r="AO815">
            <v>0</v>
          </cell>
          <cell r="AQ815">
            <v>0</v>
          </cell>
          <cell r="AS815">
            <v>0.24579800354487255</v>
          </cell>
          <cell r="AU815">
            <v>0.26057707683697129</v>
          </cell>
          <cell r="AW815">
            <v>0.26425801551131367</v>
          </cell>
          <cell r="AY815">
            <v>0.27077636523546816</v>
          </cell>
          <cell r="AZ815">
            <v>2.2134208538417188</v>
          </cell>
          <cell r="BA815">
            <v>9</v>
          </cell>
          <cell r="BC815">
            <v>7.6072362093190021E-3</v>
          </cell>
          <cell r="BE815">
            <v>0.99944031342448236</v>
          </cell>
          <cell r="BI815">
            <v>2.1965734092873612</v>
          </cell>
          <cell r="BJ815">
            <v>1.4116124228459679</v>
          </cell>
        </row>
        <row r="816">
          <cell r="A816">
            <v>1872</v>
          </cell>
          <cell r="AH816">
            <v>8.3000000000000007</v>
          </cell>
          <cell r="AJ816">
            <v>8682.5116185897405</v>
          </cell>
          <cell r="AL816">
            <v>0</v>
          </cell>
          <cell r="AO816">
            <v>0</v>
          </cell>
          <cell r="AQ816">
            <v>0</v>
          </cell>
          <cell r="AS816">
            <v>0</v>
          </cell>
          <cell r="AU816">
            <v>0.18910432692307694</v>
          </cell>
          <cell r="AW816">
            <v>0.19594484375000001</v>
          </cell>
          <cell r="AY816">
            <v>0.21090379807692308</v>
          </cell>
          <cell r="AZ816">
            <v>1.5733480000000002</v>
          </cell>
          <cell r="BA816">
            <v>8.2999999999999794</v>
          </cell>
          <cell r="BC816">
            <v>1.038797149191318E-2</v>
          </cell>
          <cell r="BE816">
            <v>0.99759615384615385</v>
          </cell>
          <cell r="BI816">
            <v>1.556964722951623</v>
          </cell>
          <cell r="BJ816">
            <v>1.000572407714108</v>
          </cell>
        </row>
        <row r="817">
          <cell r="A817">
            <v>2110</v>
          </cell>
          <cell r="AH817">
            <v>3</v>
          </cell>
          <cell r="AJ817">
            <v>622.89517470881844</v>
          </cell>
          <cell r="AL817">
            <v>8066.0898502495811</v>
          </cell>
          <cell r="AO817">
            <v>0</v>
          </cell>
          <cell r="AQ817">
            <v>0</v>
          </cell>
          <cell r="AS817">
            <v>0</v>
          </cell>
          <cell r="AU817" t="str">
            <v>-</v>
          </cell>
          <cell r="AW817">
            <v>0.23686522462562395</v>
          </cell>
          <cell r="AY817">
            <v>0.28437004991680531</v>
          </cell>
          <cell r="AZ817">
            <v>0.68607210121457474</v>
          </cell>
          <cell r="BA817">
            <v>1.66323059010969</v>
          </cell>
          <cell r="BC817">
            <v>1.3581321177033744E-2</v>
          </cell>
          <cell r="BE817">
            <v>0.99717115372375709</v>
          </cell>
          <cell r="BI817">
            <v>0.67594912335663171</v>
          </cell>
          <cell r="BJ817">
            <v>0.43439394090253919</v>
          </cell>
        </row>
        <row r="818">
          <cell r="A818">
            <v>399</v>
          </cell>
          <cell r="AH818">
            <v>248.21</v>
          </cell>
          <cell r="AJ818">
            <v>6854.0166666666701</v>
          </cell>
          <cell r="AL818">
            <v>1851.0833333333301</v>
          </cell>
          <cell r="AO818">
            <v>0.30377878629651273</v>
          </cell>
          <cell r="AQ818">
            <v>0.35603541325571525</v>
          </cell>
          <cell r="AS818">
            <v>0.348983400404835</v>
          </cell>
          <cell r="AU818">
            <v>0.321934</v>
          </cell>
          <cell r="AW818">
            <v>0.35877999999999999</v>
          </cell>
          <cell r="AY818">
            <v>0.34082499999999999</v>
          </cell>
          <cell r="AZ818">
            <v>75.40093254665743</v>
          </cell>
          <cell r="BA818">
            <v>245.94471644974399</v>
          </cell>
          <cell r="BC818">
            <v>5.04928316065159E-3</v>
          </cell>
          <cell r="BE818">
            <v>0.99164769277474196</v>
          </cell>
          <cell r="BI818">
            <v>72.347795479041238</v>
          </cell>
          <cell r="BJ818">
            <v>46.493800950120423</v>
          </cell>
        </row>
        <row r="819">
          <cell r="A819">
            <v>537</v>
          </cell>
          <cell r="AH819">
            <v>9</v>
          </cell>
          <cell r="AJ819">
            <v>8705.1666666666697</v>
          </cell>
          <cell r="AL819">
            <v>0</v>
          </cell>
          <cell r="AO819">
            <v>0.29512471036112931</v>
          </cell>
          <cell r="AQ819">
            <v>0.26592313572908577</v>
          </cell>
          <cell r="AS819">
            <v>0.25272236763412492</v>
          </cell>
          <cell r="AU819">
            <v>0.223473</v>
          </cell>
          <cell r="AW819">
            <v>0.24914800000000004</v>
          </cell>
          <cell r="AY819">
            <v>0.25811099999999998</v>
          </cell>
          <cell r="AZ819">
            <v>2.0112570000000001</v>
          </cell>
          <cell r="BA819">
            <v>9</v>
          </cell>
          <cell r="BC819">
            <v>1.58457689111038E-2</v>
          </cell>
          <cell r="BE819">
            <v>1</v>
          </cell>
          <cell r="BI819">
            <v>1.9793870863571577</v>
          </cell>
          <cell r="BJ819">
            <v>1.2720391628655623</v>
          </cell>
        </row>
        <row r="820">
          <cell r="A820">
            <v>2043</v>
          </cell>
          <cell r="AH820">
            <v>8.3661202185792352</v>
          </cell>
          <cell r="AJ820">
            <v>8694.4395116537198</v>
          </cell>
          <cell r="AL820">
            <v>1.3485016648168702</v>
          </cell>
          <cell r="AO820">
            <v>0</v>
          </cell>
          <cell r="AQ820">
            <v>0</v>
          </cell>
          <cell r="AS820">
            <v>0</v>
          </cell>
          <cell r="AU820" t="str">
            <v>-</v>
          </cell>
          <cell r="AW820">
            <v>0.31052097669256379</v>
          </cell>
          <cell r="AY820">
            <v>0.32901342952275248</v>
          </cell>
          <cell r="AZ820">
            <v>2.3864584569299554</v>
          </cell>
          <cell r="BA820">
            <v>8.3475351647531095</v>
          </cell>
          <cell r="BC820">
            <v>1.1778413695589367E-2</v>
          </cell>
          <cell r="BE820">
            <v>0.99889012208657046</v>
          </cell>
          <cell r="BI820">
            <v>2.3583185300735905</v>
          </cell>
          <cell r="BJ820">
            <v>1.5155567849470453</v>
          </cell>
        </row>
        <row r="821">
          <cell r="A821">
            <v>1818</v>
          </cell>
          <cell r="AH821">
            <v>9</v>
          </cell>
          <cell r="AJ821">
            <v>8695.9544950055533</v>
          </cell>
          <cell r="AL821">
            <v>0</v>
          </cell>
          <cell r="AO821">
            <v>0</v>
          </cell>
          <cell r="AQ821">
            <v>0</v>
          </cell>
          <cell r="AS821">
            <v>0.29002494623488673</v>
          </cell>
          <cell r="AU821">
            <v>0.25128179800221978</v>
          </cell>
          <cell r="AW821">
            <v>0.2090966703662597</v>
          </cell>
          <cell r="AY821">
            <v>0.2269788013318535</v>
          </cell>
          <cell r="AZ821">
            <v>2.264049</v>
          </cell>
          <cell r="BA821">
            <v>9.0000000000000107</v>
          </cell>
          <cell r="BC821">
            <v>9.6708260920594397E-2</v>
          </cell>
          <cell r="BE821">
            <v>0.99889012208657046</v>
          </cell>
          <cell r="BI821">
            <v>2.0448534783027359</v>
          </cell>
          <cell r="BJ821">
            <v>1.31411067832621</v>
          </cell>
        </row>
        <row r="822">
          <cell r="A822">
            <v>1816</v>
          </cell>
          <cell r="AH822">
            <v>2.97</v>
          </cell>
          <cell r="AJ822">
            <v>8619.1875</v>
          </cell>
          <cell r="AL822">
            <v>0</v>
          </cell>
          <cell r="AO822">
            <v>0</v>
          </cell>
          <cell r="AQ822">
            <v>0.35158161164676799</v>
          </cell>
          <cell r="AS822">
            <v>0.34069656940923704</v>
          </cell>
          <cell r="AU822">
            <v>0.31184703000000008</v>
          </cell>
          <cell r="AW822">
            <v>0.30395178000000006</v>
          </cell>
          <cell r="AY822">
            <v>0.30259053000000002</v>
          </cell>
          <cell r="AZ822">
            <v>0.92109152964733088</v>
          </cell>
          <cell r="BA822">
            <v>2.9699999999999802</v>
          </cell>
          <cell r="BC822">
            <v>3.5469340273972644E-3</v>
          </cell>
          <cell r="BE822">
            <v>0.9900000000000001</v>
          </cell>
          <cell r="BI822">
            <v>0.91779147824444984</v>
          </cell>
          <cell r="BJ822">
            <v>0.58981222607641115</v>
          </cell>
        </row>
        <row r="823">
          <cell r="A823">
            <v>1681</v>
          </cell>
          <cell r="AH823">
            <v>6</v>
          </cell>
          <cell r="AJ823">
            <v>8706.3666666666704</v>
          </cell>
          <cell r="AL823">
            <v>0</v>
          </cell>
          <cell r="AO823">
            <v>0.28085467353189053</v>
          </cell>
          <cell r="AQ823">
            <v>0.26703297581475072</v>
          </cell>
          <cell r="AS823">
            <v>0.26495037774725244</v>
          </cell>
          <cell r="AU823">
            <v>0.22437099999999999</v>
          </cell>
          <cell r="AW823">
            <v>0.22722899999999999</v>
          </cell>
          <cell r="AY823">
            <v>0.17234000000000002</v>
          </cell>
          <cell r="AZ823">
            <v>1.3462259999999999</v>
          </cell>
          <cell r="BA823">
            <v>6</v>
          </cell>
          <cell r="BC823">
            <v>3.1163568623474202E-2</v>
          </cell>
          <cell r="BE823">
            <v>0.99837583485124493</v>
          </cell>
          <cell r="BI823">
            <v>1.2923882809559766</v>
          </cell>
          <cell r="BJ823">
            <v>0.83054422166108244</v>
          </cell>
        </row>
        <row r="824">
          <cell r="A824">
            <v>545</v>
          </cell>
          <cell r="AH824">
            <v>9</v>
          </cell>
          <cell r="AJ824">
            <v>8708.0666666666693</v>
          </cell>
          <cell r="AL824">
            <v>0</v>
          </cell>
          <cell r="AO824">
            <v>0.28139293582527503</v>
          </cell>
          <cell r="AQ824">
            <v>0.25818507376909916</v>
          </cell>
          <cell r="AS824">
            <v>0.24362091380471382</v>
          </cell>
          <cell r="AU824">
            <v>0.22742999999999997</v>
          </cell>
          <cell r="AW824">
            <v>0.25342599999999998</v>
          </cell>
          <cell r="AY824">
            <v>0.25956099999999999</v>
          </cell>
          <cell r="AZ824">
            <v>2.0468699999999997</v>
          </cell>
          <cell r="BA824">
            <v>9</v>
          </cell>
          <cell r="BC824">
            <v>2.4966986830998899E-3</v>
          </cell>
          <cell r="BE824">
            <v>1</v>
          </cell>
          <cell r="BI824">
            <v>2.0417595823665193</v>
          </cell>
          <cell r="BJ824">
            <v>1.3121224079046114</v>
          </cell>
        </row>
        <row r="825">
          <cell r="A825">
            <v>1985</v>
          </cell>
          <cell r="AH825">
            <v>9</v>
          </cell>
          <cell r="AJ825">
            <v>8604.4241308158234</v>
          </cell>
          <cell r="AL825">
            <v>91.10625457611323</v>
          </cell>
          <cell r="AO825">
            <v>0</v>
          </cell>
          <cell r="AQ825">
            <v>0</v>
          </cell>
          <cell r="AS825">
            <v>0</v>
          </cell>
          <cell r="AU825">
            <v>0.23283863238002259</v>
          </cell>
          <cell r="AW825">
            <v>0.24920381176366177</v>
          </cell>
          <cell r="AY825">
            <v>0.25315557675667277</v>
          </cell>
          <cell r="AZ825">
            <v>2.0988539999999998</v>
          </cell>
          <cell r="BA825">
            <v>9</v>
          </cell>
          <cell r="BC825">
            <v>1.0796434125814347E-2</v>
          </cell>
          <cell r="BE825">
            <v>0.99756086116949882</v>
          </cell>
          <cell r="BI825">
            <v>2.0743617967253627</v>
          </cell>
          <cell r="BJ825">
            <v>1.3330739912237237</v>
          </cell>
        </row>
        <row r="826">
          <cell r="A826">
            <v>1801</v>
          </cell>
          <cell r="AH826">
            <v>3</v>
          </cell>
          <cell r="AJ826">
            <v>8695.3577371048268</v>
          </cell>
          <cell r="AL826">
            <v>0</v>
          </cell>
          <cell r="AO826">
            <v>0</v>
          </cell>
          <cell r="AQ826">
            <v>0.25510701123390472</v>
          </cell>
          <cell r="AS826">
            <v>0.23949691386910962</v>
          </cell>
          <cell r="AU826">
            <v>0.24014276206322799</v>
          </cell>
          <cell r="AW826">
            <v>0.24908485856905158</v>
          </cell>
          <cell r="AY826">
            <v>0.25450782029950086</v>
          </cell>
          <cell r="AZ826">
            <v>0.71968822617667438</v>
          </cell>
          <cell r="BA826">
            <v>3</v>
          </cell>
          <cell r="BC826">
            <v>3.3090226768396872E-3</v>
          </cell>
          <cell r="BE826">
            <v>0.99833610648918469</v>
          </cell>
          <cell r="BI826">
            <v>0.71012976448415011</v>
          </cell>
          <cell r="BJ826">
            <v>0.45635988906181268</v>
          </cell>
        </row>
        <row r="827">
          <cell r="A827">
            <v>2039</v>
          </cell>
          <cell r="AH827">
            <v>2.8</v>
          </cell>
          <cell r="AJ827">
            <v>8687.5938064025813</v>
          </cell>
          <cell r="AL827">
            <v>0</v>
          </cell>
          <cell r="AO827">
            <v>0</v>
          </cell>
          <cell r="AQ827">
            <v>0</v>
          </cell>
          <cell r="AS827">
            <v>0</v>
          </cell>
          <cell r="AU827">
            <v>0.2071902251353662</v>
          </cell>
          <cell r="AW827">
            <v>0.23535779424337416</v>
          </cell>
          <cell r="AY827">
            <v>0.23780649757765743</v>
          </cell>
          <cell r="AZ827">
            <v>0.58162439999999993</v>
          </cell>
          <cell r="BA827">
            <v>2.8</v>
          </cell>
          <cell r="BC827">
            <v>1.0972971116867526E-2</v>
          </cell>
          <cell r="BE827">
            <v>0.99743516671416355</v>
          </cell>
          <cell r="BI827">
            <v>0.57522584102088359</v>
          </cell>
          <cell r="BJ827">
            <v>0.36966483327799943</v>
          </cell>
        </row>
        <row r="828">
          <cell r="A828">
            <v>2007</v>
          </cell>
          <cell r="AH828">
            <v>9</v>
          </cell>
          <cell r="AJ828">
            <v>8694.6095829636233</v>
          </cell>
          <cell r="AL828">
            <v>0</v>
          </cell>
          <cell r="AO828">
            <v>0</v>
          </cell>
          <cell r="AQ828">
            <v>0</v>
          </cell>
          <cell r="AS828">
            <v>0</v>
          </cell>
          <cell r="AU828">
            <v>0.22585048802129551</v>
          </cell>
          <cell r="AW828">
            <v>0.24055933895297252</v>
          </cell>
          <cell r="AY828">
            <v>0.23230800798580303</v>
          </cell>
          <cell r="AZ828">
            <v>2.0362680000000002</v>
          </cell>
          <cell r="BA828">
            <v>9</v>
          </cell>
          <cell r="BC828">
            <v>9.7719968761775071E-3</v>
          </cell>
          <cell r="BE828">
            <v>0.9982253771073647</v>
          </cell>
          <cell r="BI828">
            <v>2.0163342205235466</v>
          </cell>
          <cell r="BJ828">
            <v>1.2957829782815706</v>
          </cell>
        </row>
        <row r="829">
          <cell r="A829">
            <v>501</v>
          </cell>
          <cell r="AH829">
            <v>6</v>
          </cell>
          <cell r="AJ829">
            <v>8710.75</v>
          </cell>
          <cell r="AL829">
            <v>0</v>
          </cell>
          <cell r="AO829">
            <v>0.25277305673450906</v>
          </cell>
          <cell r="AQ829">
            <v>0.24548402137150016</v>
          </cell>
          <cell r="AS829">
            <v>0.22371070028901766</v>
          </cell>
          <cell r="AU829">
            <v>0.196766</v>
          </cell>
          <cell r="AW829">
            <v>0.21100700000000003</v>
          </cell>
          <cell r="AY829">
            <v>0.20120400000000002</v>
          </cell>
          <cell r="AZ829">
            <v>1.180596</v>
          </cell>
          <cell r="BA829">
            <v>6</v>
          </cell>
          <cell r="BC829">
            <v>1E-4</v>
          </cell>
          <cell r="BE829">
            <v>0.99965846994535512</v>
          </cell>
          <cell r="BI829">
            <v>1.1800747717045064</v>
          </cell>
          <cell r="BJ829">
            <v>0.75836673638221019</v>
          </cell>
        </row>
        <row r="830">
          <cell r="A830">
            <v>1782</v>
          </cell>
          <cell r="AH830">
            <v>2.8</v>
          </cell>
          <cell r="AJ830">
            <v>8146.6533066132251</v>
          </cell>
          <cell r="AL830">
            <v>0</v>
          </cell>
          <cell r="AO830">
            <v>0</v>
          </cell>
          <cell r="AQ830">
            <v>0.21729735156495034</v>
          </cell>
          <cell r="AS830">
            <v>0.22123640628530022</v>
          </cell>
          <cell r="AU830">
            <v>0.21681202404809619</v>
          </cell>
          <cell r="AW830">
            <v>0.2142140280561122</v>
          </cell>
          <cell r="AY830">
            <v>0.17673293253173011</v>
          </cell>
          <cell r="AZ830">
            <v>0.64913520000000002</v>
          </cell>
          <cell r="BA830">
            <v>2.8</v>
          </cell>
          <cell r="BC830">
            <v>9.4049534534012928E-3</v>
          </cell>
          <cell r="BE830">
            <v>0.93520374081496316</v>
          </cell>
          <cell r="BI830">
            <v>0.6423776158488439</v>
          </cell>
          <cell r="BJ830">
            <v>0.412819448171593</v>
          </cell>
        </row>
        <row r="831">
          <cell r="A831">
            <v>522</v>
          </cell>
          <cell r="AH831">
            <v>3</v>
          </cell>
          <cell r="AJ831">
            <v>7783.8999999999987</v>
          </cell>
          <cell r="AL831">
            <v>927.83333333333303</v>
          </cell>
          <cell r="AO831">
            <v>0.27963809969065229</v>
          </cell>
          <cell r="AQ831">
            <v>0.22341376549501288</v>
          </cell>
          <cell r="AS831">
            <v>0.21638663762747487</v>
          </cell>
          <cell r="AU831">
            <v>0.229349</v>
          </cell>
          <cell r="AW831">
            <v>0.23923700000000001</v>
          </cell>
          <cell r="AY831">
            <v>0.23987</v>
          </cell>
          <cell r="AZ831">
            <v>0.64915991288242458</v>
          </cell>
          <cell r="BA831">
            <v>2.9360976766965701</v>
          </cell>
          <cell r="BC831">
            <v>1E-4</v>
          </cell>
          <cell r="BE831">
            <v>1</v>
          </cell>
          <cell r="BI831">
            <v>0.64909499689113603</v>
          </cell>
          <cell r="BJ831">
            <v>0.41713632576293458</v>
          </cell>
        </row>
        <row r="832">
          <cell r="A832">
            <v>435</v>
          </cell>
          <cell r="AH832">
            <v>1.1000000000000001</v>
          </cell>
          <cell r="AJ832">
            <v>8712</v>
          </cell>
          <cell r="AL832">
            <v>0</v>
          </cell>
          <cell r="AO832">
            <v>0.19620151763474014</v>
          </cell>
          <cell r="AQ832">
            <v>0.19351897947952024</v>
          </cell>
          <cell r="AS832">
            <v>0.18609978710698838</v>
          </cell>
          <cell r="AU832">
            <v>0.17708599999999999</v>
          </cell>
          <cell r="AW832">
            <v>0.18757599999999999</v>
          </cell>
          <cell r="AY832">
            <v>0.18660399999999999</v>
          </cell>
          <cell r="AZ832">
            <v>0.19479460000000001</v>
          </cell>
          <cell r="BA832">
            <v>1.1000000000000101</v>
          </cell>
          <cell r="BC832">
            <v>1.5181503306194099E-2</v>
          </cell>
          <cell r="BE832">
            <v>1</v>
          </cell>
          <cell r="BI832">
            <v>0.19183732513607121</v>
          </cell>
          <cell r="BJ832">
            <v>0.12328290517523628</v>
          </cell>
        </row>
        <row r="833">
          <cell r="A833">
            <v>1916</v>
          </cell>
          <cell r="AH833">
            <v>9</v>
          </cell>
          <cell r="AJ833">
            <v>8569.1803278688512</v>
          </cell>
          <cell r="AL833">
            <v>0</v>
          </cell>
          <cell r="AO833">
            <v>0</v>
          </cell>
          <cell r="AQ833">
            <v>0</v>
          </cell>
          <cell r="AS833">
            <v>0</v>
          </cell>
          <cell r="AU833">
            <v>0.3119380327868852</v>
          </cell>
          <cell r="AW833">
            <v>0.28853409836065574</v>
          </cell>
          <cell r="AY833">
            <v>0.27336196721311473</v>
          </cell>
          <cell r="AZ833">
            <v>2.6516741482625816</v>
          </cell>
          <cell r="BA833">
            <v>9</v>
          </cell>
          <cell r="BC833">
            <v>9.7187778264940516E-3</v>
          </cell>
          <cell r="BE833">
            <v>0.98360655737704916</v>
          </cell>
          <cell r="BI833">
            <v>2.6254735991487785</v>
          </cell>
          <cell r="BJ833">
            <v>1.6872421075218813</v>
          </cell>
        </row>
        <row r="834">
          <cell r="A834">
            <v>284</v>
          </cell>
          <cell r="AH834">
            <v>55</v>
          </cell>
          <cell r="AJ834">
            <v>0</v>
          </cell>
          <cell r="AL834">
            <v>8712.0666666666693</v>
          </cell>
          <cell r="AO834">
            <v>0.35807384404057258</v>
          </cell>
          <cell r="AQ834">
            <v>0.37446970084095421</v>
          </cell>
          <cell r="AS834">
            <v>0.34014026032100442</v>
          </cell>
          <cell r="AU834">
            <v>0.31347199999999997</v>
          </cell>
          <cell r="AW834">
            <v>0.29603600000000002</v>
          </cell>
          <cell r="AY834">
            <v>0.28578599999999998</v>
          </cell>
          <cell r="AZ834">
            <v>17.240959999999998</v>
          </cell>
          <cell r="BA834">
            <v>55</v>
          </cell>
          <cell r="BC834">
            <v>1.7489803156587999E-3</v>
          </cell>
          <cell r="BE834">
            <v>0.99728863084395902</v>
          </cell>
          <cell r="BI834">
            <v>17.112648628911931</v>
          </cell>
          <cell r="BJ834">
            <v>10.997323053367573</v>
          </cell>
        </row>
        <row r="835">
          <cell r="A835">
            <v>428</v>
          </cell>
          <cell r="AH835">
            <v>6</v>
          </cell>
          <cell r="AJ835">
            <v>8712.5333333333292</v>
          </cell>
          <cell r="AL835">
            <v>0</v>
          </cell>
          <cell r="AO835">
            <v>0.24944846438354942</v>
          </cell>
          <cell r="AQ835">
            <v>0.23663326298900988</v>
          </cell>
          <cell r="AS835">
            <v>0.21783864375120357</v>
          </cell>
          <cell r="AU835">
            <v>0.17108599999999999</v>
          </cell>
          <cell r="AW835">
            <v>0.15174599999999999</v>
          </cell>
          <cell r="AY835">
            <v>0.14687900000000001</v>
          </cell>
          <cell r="AZ835">
            <v>1.026516</v>
          </cell>
          <cell r="BA835">
            <v>6</v>
          </cell>
          <cell r="BC835">
            <v>1.11711478648409E-4</v>
          </cell>
          <cell r="BE835">
            <v>0.99922207043108691</v>
          </cell>
          <cell r="BI835">
            <v>1.0256028584384207</v>
          </cell>
          <cell r="BJ835">
            <v>0.65909644984171367</v>
          </cell>
        </row>
        <row r="836">
          <cell r="A836">
            <v>1671</v>
          </cell>
          <cell r="AH836">
            <v>166.15452704918033</v>
          </cell>
          <cell r="AJ836">
            <v>8262.8639827238421</v>
          </cell>
          <cell r="AL836">
            <v>451.422616996356</v>
          </cell>
          <cell r="AO836">
            <v>0</v>
          </cell>
          <cell r="AQ836">
            <v>0</v>
          </cell>
          <cell r="AS836">
            <v>0.28954372184237809</v>
          </cell>
          <cell r="AU836">
            <v>0.27829494302251429</v>
          </cell>
          <cell r="AW836">
            <v>0.2809590764998699</v>
          </cell>
          <cell r="AY836">
            <v>0.26803042875390426</v>
          </cell>
          <cell r="AZ836">
            <v>46.237647941772948</v>
          </cell>
          <cell r="BA836">
            <v>165.08792232078801</v>
          </cell>
          <cell r="BC836">
            <v>3.8932891169213119E-3</v>
          </cell>
          <cell r="BE836">
            <v>0.99757009218531068</v>
          </cell>
          <cell r="BI836">
            <v>45.794420352111537</v>
          </cell>
          <cell r="BJ836">
            <v>29.429461538935527</v>
          </cell>
        </row>
        <row r="837">
          <cell r="A837">
            <v>580</v>
          </cell>
          <cell r="AH837">
            <v>3</v>
          </cell>
          <cell r="AJ837">
            <v>8681.5499999999993</v>
          </cell>
          <cell r="AL837">
            <v>32.6</v>
          </cell>
          <cell r="AO837">
            <v>0.31447529230714544</v>
          </cell>
          <cell r="AQ837">
            <v>0.29181136689549914</v>
          </cell>
          <cell r="AS837">
            <v>0.27166539932783357</v>
          </cell>
          <cell r="AU837">
            <v>0.24518799999999999</v>
          </cell>
          <cell r="AW837">
            <v>0.23529</v>
          </cell>
          <cell r="AY837">
            <v>0.25238500000000003</v>
          </cell>
          <cell r="AZ837">
            <v>0.735564</v>
          </cell>
          <cell r="BA837">
            <v>2.99438843719697</v>
          </cell>
          <cell r="BC837">
            <v>1E-4</v>
          </cell>
          <cell r="BE837">
            <v>0.99991272009714605</v>
          </cell>
          <cell r="BI837">
            <v>0.73052095697759534</v>
          </cell>
          <cell r="BJ837">
            <v>0.46946414522674973</v>
          </cell>
        </row>
        <row r="838">
          <cell r="A838">
            <v>619</v>
          </cell>
          <cell r="AH838">
            <v>7</v>
          </cell>
          <cell r="AJ838">
            <v>744</v>
          </cell>
          <cell r="AL838">
            <v>7970.8166666666702</v>
          </cell>
          <cell r="AO838">
            <v>0.28766816099724818</v>
          </cell>
          <cell r="AQ838">
            <v>0.24742982980083636</v>
          </cell>
          <cell r="AS838">
            <v>0.25343877245636792</v>
          </cell>
          <cell r="AU838">
            <v>0.23470099999999999</v>
          </cell>
          <cell r="AW838">
            <v>0.228768</v>
          </cell>
          <cell r="AY838">
            <v>0.24923600000000001</v>
          </cell>
          <cell r="AZ838">
            <v>1.6429069999999999</v>
          </cell>
          <cell r="BA838">
            <v>5.3742064950687496</v>
          </cell>
          <cell r="BC838">
            <v>5.0034444001305204E-4</v>
          </cell>
          <cell r="BE838">
            <v>1</v>
          </cell>
          <cell r="BI838">
            <v>1.6385709187585746</v>
          </cell>
          <cell r="BJ838">
            <v>1.0530160543936273</v>
          </cell>
        </row>
        <row r="839">
          <cell r="A839">
            <v>1851</v>
          </cell>
          <cell r="AH839">
            <v>7.8440000000000003</v>
          </cell>
          <cell r="AJ839">
            <v>9600.7291666666642</v>
          </cell>
          <cell r="AL839">
            <v>1.0466011235955055</v>
          </cell>
          <cell r="AO839">
            <v>0</v>
          </cell>
          <cell r="AQ839">
            <v>0</v>
          </cell>
          <cell r="AS839">
            <v>0</v>
          </cell>
          <cell r="AU839" t="str">
            <v>-</v>
          </cell>
          <cell r="AW839">
            <v>0.27474160842696632</v>
          </cell>
          <cell r="AY839">
            <v>0.27718845168539324</v>
          </cell>
          <cell r="AZ839">
            <v>1.793849853975708</v>
          </cell>
          <cell r="BA839">
            <v>7.8431449978199996</v>
          </cell>
          <cell r="BC839">
            <v>8.554095440389509E-3</v>
          </cell>
          <cell r="BE839">
            <v>1.0976406125283964</v>
          </cell>
          <cell r="BI839">
            <v>1.7535245922864711</v>
          </cell>
          <cell r="BJ839">
            <v>1.1268902226402528</v>
          </cell>
        </row>
        <row r="840">
          <cell r="A840">
            <v>1888</v>
          </cell>
          <cell r="AH840">
            <v>4</v>
          </cell>
          <cell r="AJ840">
            <v>0</v>
          </cell>
          <cell r="AL840">
            <v>8700.9134906231066</v>
          </cell>
          <cell r="AO840">
            <v>0</v>
          </cell>
          <cell r="AQ840">
            <v>0</v>
          </cell>
          <cell r="AS840">
            <v>0</v>
          </cell>
          <cell r="AU840">
            <v>0.23113575317604357</v>
          </cell>
          <cell r="AW840">
            <v>0.27743956442831219</v>
          </cell>
          <cell r="AY840">
            <v>0.27510880217785844</v>
          </cell>
          <cell r="AZ840">
            <v>0.92622400000000005</v>
          </cell>
          <cell r="BA840">
            <v>4</v>
          </cell>
          <cell r="BC840">
            <v>1.2275336724865889E-2</v>
          </cell>
          <cell r="BE840">
            <v>0.99751276725983706</v>
          </cell>
          <cell r="BI840">
            <v>0.91421740894179149</v>
          </cell>
          <cell r="BJ840">
            <v>0.58751537562451495</v>
          </cell>
        </row>
        <row r="841">
          <cell r="A841">
            <v>1913</v>
          </cell>
          <cell r="AH841">
            <v>152.46</v>
          </cell>
          <cell r="AJ841">
            <v>8557.2833333333292</v>
          </cell>
          <cell r="AL841">
            <v>160.05000000000001</v>
          </cell>
          <cell r="AO841">
            <v>0</v>
          </cell>
          <cell r="AQ841">
            <v>0</v>
          </cell>
          <cell r="AS841">
            <v>0</v>
          </cell>
          <cell r="AU841" t="str">
            <v>-</v>
          </cell>
          <cell r="AW841">
            <v>0.22758200000000001</v>
          </cell>
          <cell r="AY841">
            <v>0.22343599999999997</v>
          </cell>
          <cell r="AZ841">
            <v>34.866184183724684</v>
          </cell>
          <cell r="BA841">
            <v>151.59399411134899</v>
          </cell>
          <cell r="BC841">
            <v>5.9025797260274003E-3</v>
          </cell>
          <cell r="BE841">
            <v>0.99260777170613201</v>
          </cell>
          <cell r="BI841">
            <v>34.209438701232912</v>
          </cell>
          <cell r="BJ841">
            <v>21.984454717092742</v>
          </cell>
        </row>
        <row r="842">
          <cell r="A842">
            <v>593</v>
          </cell>
          <cell r="AH842">
            <v>3</v>
          </cell>
          <cell r="AJ842">
            <v>8717.6166666666704</v>
          </cell>
          <cell r="AL842">
            <v>0</v>
          </cell>
          <cell r="AO842">
            <v>0.30709427089975594</v>
          </cell>
          <cell r="AQ842">
            <v>0.30732760248592889</v>
          </cell>
          <cell r="AS842">
            <v>0.27964672272779706</v>
          </cell>
          <cell r="AU842">
            <v>0.25081399999999998</v>
          </cell>
          <cell r="AW842">
            <v>0.26224500000000001</v>
          </cell>
          <cell r="AY842">
            <v>0.23884800000000003</v>
          </cell>
          <cell r="AZ842">
            <v>0.75244199999999994</v>
          </cell>
          <cell r="BA842">
            <v>3</v>
          </cell>
          <cell r="BC842">
            <v>1.3686662783925503E-3</v>
          </cell>
          <cell r="BE842">
            <v>0.99932073466909499</v>
          </cell>
          <cell r="BI842">
            <v>0.74339273228219815</v>
          </cell>
          <cell r="BJ842">
            <v>0.47773610092248681</v>
          </cell>
        </row>
        <row r="843">
          <cell r="A843">
            <v>415</v>
          </cell>
          <cell r="AH843">
            <v>3</v>
          </cell>
          <cell r="AJ843">
            <v>8396.5666666666693</v>
          </cell>
          <cell r="AL843">
            <v>321.2</v>
          </cell>
          <cell r="AO843">
            <v>0.38053284582040031</v>
          </cell>
          <cell r="AQ843">
            <v>0.34649534172771651</v>
          </cell>
          <cell r="AS843">
            <v>0.33329512191749255</v>
          </cell>
          <cell r="AU843">
            <v>0.278505</v>
          </cell>
          <cell r="AW843">
            <v>0.31223899999999999</v>
          </cell>
          <cell r="AY843">
            <v>0.29433399999999998</v>
          </cell>
          <cell r="AZ843">
            <v>0.83551500000000001</v>
          </cell>
          <cell r="BA843">
            <v>2.9516384165669298</v>
          </cell>
          <cell r="BC843">
            <v>1E-4</v>
          </cell>
          <cell r="BE843">
            <v>0.99969641772920503</v>
          </cell>
          <cell r="BI843">
            <v>0.83378558488728871</v>
          </cell>
          <cell r="BJ843">
            <v>0.53582643067624081</v>
          </cell>
        </row>
        <row r="844">
          <cell r="A844">
            <v>1919</v>
          </cell>
          <cell r="AH844">
            <v>5.48</v>
          </cell>
          <cell r="AJ844">
            <v>8323.2650842543953</v>
          </cell>
          <cell r="AL844">
            <v>333.21193452920181</v>
          </cell>
          <cell r="AO844">
            <v>0</v>
          </cell>
          <cell r="AQ844">
            <v>0</v>
          </cell>
          <cell r="AS844">
            <v>0</v>
          </cell>
          <cell r="AU844">
            <v>0.37630094582351881</v>
          </cell>
          <cell r="AW844">
            <v>0.30444135531799238</v>
          </cell>
          <cell r="AY844">
            <v>0.30360530530893276</v>
          </cell>
          <cell r="AZ844">
            <v>1.6145749258309943</v>
          </cell>
          <cell r="BA844">
            <v>5.4131778587610198</v>
          </cell>
          <cell r="BC844">
            <v>9.500468274230749E-3</v>
          </cell>
          <cell r="BE844">
            <v>0.99293350244609535</v>
          </cell>
          <cell r="BI844">
            <v>1.599126542005251</v>
          </cell>
          <cell r="BJ844">
            <v>1.0276674036264886</v>
          </cell>
        </row>
        <row r="845">
          <cell r="A845">
            <v>2089</v>
          </cell>
          <cell r="AH845">
            <v>2.2999999999999998</v>
          </cell>
          <cell r="AJ845">
            <v>8673.0658881199561</v>
          </cell>
          <cell r="AL845">
            <v>0</v>
          </cell>
          <cell r="AO845">
            <v>0</v>
          </cell>
          <cell r="AQ845">
            <v>0</v>
          </cell>
          <cell r="AS845">
            <v>0</v>
          </cell>
          <cell r="AU845" t="str">
            <v>-</v>
          </cell>
          <cell r="AW845">
            <v>0.32181993944636672</v>
          </cell>
          <cell r="AY845">
            <v>0.20783265570934256</v>
          </cell>
          <cell r="AZ845">
            <v>0.52598861093117388</v>
          </cell>
          <cell r="BA845">
            <v>2.30000000000001</v>
          </cell>
          <cell r="BC845">
            <v>1.4562842504641793E-2</v>
          </cell>
          <cell r="BE845">
            <v>0.99480968858131491</v>
          </cell>
          <cell r="BI845">
            <v>0.51828875699111998</v>
          </cell>
          <cell r="BJ845">
            <v>0.33307461744582528</v>
          </cell>
        </row>
        <row r="846">
          <cell r="A846">
            <v>1670</v>
          </cell>
          <cell r="AH846">
            <v>2.75</v>
          </cell>
          <cell r="AJ846">
            <v>8719.3333333333303</v>
          </cell>
          <cell r="AL846">
            <v>0</v>
          </cell>
          <cell r="AO846">
            <v>0.27766219726642122</v>
          </cell>
          <cell r="AQ846">
            <v>0.26090253603650515</v>
          </cell>
          <cell r="AS846">
            <v>0.26059405875356562</v>
          </cell>
          <cell r="AU846">
            <v>0.24768200000000001</v>
          </cell>
          <cell r="AW846">
            <v>0.25079299999999999</v>
          </cell>
          <cell r="AY846">
            <v>0.25304900000000002</v>
          </cell>
          <cell r="AZ846">
            <v>0.68112550000000005</v>
          </cell>
          <cell r="BA846">
            <v>2.75</v>
          </cell>
          <cell r="BC846">
            <v>8.7282359493069705E-4</v>
          </cell>
          <cell r="BE846">
            <v>1</v>
          </cell>
          <cell r="BI846">
            <v>0.68053099759249081</v>
          </cell>
          <cell r="BJ846">
            <v>0.43733845009304012</v>
          </cell>
        </row>
        <row r="847">
          <cell r="A847">
            <v>1909</v>
          </cell>
          <cell r="AH847">
            <v>2.75</v>
          </cell>
          <cell r="AJ847">
            <v>8688.4057971014499</v>
          </cell>
          <cell r="AL847">
            <v>0</v>
          </cell>
          <cell r="AO847">
            <v>0</v>
          </cell>
          <cell r="AQ847">
            <v>0</v>
          </cell>
          <cell r="AS847">
            <v>0.17719344861584321</v>
          </cell>
          <cell r="AU847">
            <v>0.22780163043478263</v>
          </cell>
          <cell r="AW847">
            <v>0.23982989130434784</v>
          </cell>
          <cell r="AY847">
            <v>0.23752128623188409</v>
          </cell>
          <cell r="AZ847">
            <v>0.48905391817972726</v>
          </cell>
          <cell r="BA847">
            <v>2.75</v>
          </cell>
          <cell r="BC847">
            <v>9.8763693068357854E-3</v>
          </cell>
          <cell r="BE847">
            <v>0.99575294177820073</v>
          </cell>
          <cell r="BI847">
            <v>0.48390309699620082</v>
          </cell>
          <cell r="BJ847">
            <v>0.31097691535612682</v>
          </cell>
        </row>
        <row r="848">
          <cell r="A848">
            <v>2212</v>
          </cell>
          <cell r="AH848">
            <v>3</v>
          </cell>
          <cell r="AJ848">
            <v>8707.0893659510712</v>
          </cell>
          <cell r="AL848">
            <v>0</v>
          </cell>
          <cell r="AO848">
            <v>0</v>
          </cell>
          <cell r="AQ848">
            <v>0</v>
          </cell>
          <cell r="AS848">
            <v>0</v>
          </cell>
          <cell r="AU848" t="str">
            <v>-</v>
          </cell>
          <cell r="AW848">
            <v>0.17207688467299048</v>
          </cell>
          <cell r="AY848">
            <v>0.21003095356964552</v>
          </cell>
          <cell r="AZ848">
            <v>0.68607210121457474</v>
          </cell>
          <cell r="BA848">
            <v>3</v>
          </cell>
          <cell r="BC848">
            <v>1.7442278892730506E-2</v>
          </cell>
          <cell r="BE848">
            <v>0.99850224663005482</v>
          </cell>
          <cell r="BI848">
            <v>0.67408749029327508</v>
          </cell>
          <cell r="BJ848">
            <v>0.43319757553277555</v>
          </cell>
        </row>
        <row r="849">
          <cell r="A849">
            <v>1774</v>
          </cell>
          <cell r="AH849">
            <v>3.5</v>
          </cell>
          <cell r="AJ849">
            <v>8478.5879629629599</v>
          </cell>
          <cell r="AL849">
            <v>0</v>
          </cell>
          <cell r="AO849">
            <v>0</v>
          </cell>
          <cell r="AQ849">
            <v>0.27390457281869074</v>
          </cell>
          <cell r="AS849">
            <v>0.27595152859075422</v>
          </cell>
          <cell r="AU849">
            <v>0.26029694444444446</v>
          </cell>
          <cell r="AW849">
            <v>0.26616236111111108</v>
          </cell>
          <cell r="AY849">
            <v>0.25136125000000004</v>
          </cell>
          <cell r="AZ849">
            <v>0.91412298376514434</v>
          </cell>
          <cell r="BA849">
            <v>3.5</v>
          </cell>
          <cell r="BC849">
            <v>6.5149086474032749E-3</v>
          </cell>
          <cell r="BE849">
            <v>0.97222222222222221</v>
          </cell>
          <cell r="BI849">
            <v>0.90799740095537185</v>
          </cell>
          <cell r="BJ849">
            <v>0.58351813132268227</v>
          </cell>
        </row>
        <row r="850">
          <cell r="A850">
            <v>2035</v>
          </cell>
          <cell r="AH850">
            <v>3</v>
          </cell>
          <cell r="AJ850">
            <v>8706.4059900166412</v>
          </cell>
          <cell r="AL850">
            <v>0</v>
          </cell>
          <cell r="AO850">
            <v>0</v>
          </cell>
          <cell r="AQ850">
            <v>0</v>
          </cell>
          <cell r="AS850">
            <v>0</v>
          </cell>
          <cell r="AU850" t="str">
            <v>-</v>
          </cell>
          <cell r="AW850">
            <v>0.22828951747088189</v>
          </cell>
          <cell r="AY850">
            <v>0.22104159733777037</v>
          </cell>
          <cell r="AZ850">
            <v>0.68607210121457474</v>
          </cell>
          <cell r="BA850">
            <v>3</v>
          </cell>
          <cell r="BC850">
            <v>1.2245537030965259E-2</v>
          </cell>
          <cell r="BE850">
            <v>0.99768827909767888</v>
          </cell>
          <cell r="BI850">
            <v>0.67721704139403804</v>
          </cell>
          <cell r="BJ850">
            <v>0.43520875949461801</v>
          </cell>
        </row>
        <row r="851">
          <cell r="A851">
            <v>2083</v>
          </cell>
          <cell r="AH851">
            <v>9</v>
          </cell>
          <cell r="AJ851">
            <v>8259.3611871185003</v>
          </cell>
          <cell r="AL851">
            <v>1.0576720690381005</v>
          </cell>
          <cell r="AO851">
            <v>0</v>
          </cell>
          <cell r="AQ851">
            <v>0</v>
          </cell>
          <cell r="AS851">
            <v>0</v>
          </cell>
          <cell r="AU851" t="str">
            <v>-</v>
          </cell>
          <cell r="AW851">
            <v>0.21657682593138286</v>
          </cell>
          <cell r="AY851">
            <v>0.19570595664070722</v>
          </cell>
          <cell r="AZ851">
            <v>2.0582163036437242</v>
          </cell>
          <cell r="BA851">
            <v>8.9988476312420005</v>
          </cell>
          <cell r="BC851">
            <v>1.1992388967489496E-2</v>
          </cell>
          <cell r="BE851">
            <v>0.94716901704904222</v>
          </cell>
          <cell r="BI851">
            <v>2.0321566141392822</v>
          </cell>
          <cell r="BJ851">
            <v>1.3059511280427829</v>
          </cell>
        </row>
        <row r="852">
          <cell r="A852">
            <v>2054</v>
          </cell>
          <cell r="AH852">
            <v>2.99</v>
          </cell>
          <cell r="AJ852">
            <v>8698.3435067823029</v>
          </cell>
          <cell r="AL852">
            <v>0</v>
          </cell>
          <cell r="AO852">
            <v>0</v>
          </cell>
          <cell r="AQ852">
            <v>0</v>
          </cell>
          <cell r="AS852">
            <v>0</v>
          </cell>
          <cell r="AU852">
            <v>0.20104309206137427</v>
          </cell>
          <cell r="AW852">
            <v>0.21260914609739825</v>
          </cell>
          <cell r="AY852">
            <v>0.19830741160773846</v>
          </cell>
          <cell r="AZ852">
            <v>0.60272719000000008</v>
          </cell>
          <cell r="BA852">
            <v>2.99000000000001</v>
          </cell>
          <cell r="BC852">
            <v>1.1003357933599585E-2</v>
          </cell>
          <cell r="BE852">
            <v>0.99733155436957976</v>
          </cell>
          <cell r="BI852">
            <v>0.59607742244895245</v>
          </cell>
          <cell r="BJ852">
            <v>0.38306495514754152</v>
          </cell>
        </row>
        <row r="853">
          <cell r="A853">
            <v>288</v>
          </cell>
          <cell r="AH853">
            <v>57</v>
          </cell>
          <cell r="AJ853">
            <v>0</v>
          </cell>
          <cell r="AL853">
            <v>8721.9833333333299</v>
          </cell>
          <cell r="AO853">
            <v>0.31882200890536677</v>
          </cell>
          <cell r="AQ853">
            <v>0.29702139532644645</v>
          </cell>
          <cell r="AS853">
            <v>0.28126709480998219</v>
          </cell>
          <cell r="AU853">
            <v>0.29860100000000001</v>
          </cell>
          <cell r="AW853">
            <v>0.29447299999999998</v>
          </cell>
          <cell r="AY853">
            <v>0.23393</v>
          </cell>
          <cell r="AZ853">
            <v>16.032224404168986</v>
          </cell>
          <cell r="BA853">
            <v>56.998457766677703</v>
          </cell>
          <cell r="BC853">
            <v>1.73195911999157E-4</v>
          </cell>
          <cell r="BE853">
            <v>0.99509145415907696</v>
          </cell>
          <cell r="BI853">
            <v>15.90291411042953</v>
          </cell>
          <cell r="BJ853">
            <v>10.21989568972241</v>
          </cell>
        </row>
        <row r="854">
          <cell r="A854">
            <v>1848</v>
          </cell>
          <cell r="AH854">
            <v>9</v>
          </cell>
          <cell r="AJ854">
            <v>8712.4028856825717</v>
          </cell>
          <cell r="AL854">
            <v>0</v>
          </cell>
          <cell r="AO854">
            <v>0</v>
          </cell>
          <cell r="AQ854">
            <v>0</v>
          </cell>
          <cell r="AS854">
            <v>0</v>
          </cell>
          <cell r="AU854">
            <v>0.21371154273029966</v>
          </cell>
          <cell r="AW854">
            <v>0.22279445061043288</v>
          </cell>
          <cell r="AY854">
            <v>0.22950399556048834</v>
          </cell>
          <cell r="AZ854">
            <v>1.9255409999999999</v>
          </cell>
          <cell r="BA854">
            <v>8.9999999999999893</v>
          </cell>
          <cell r="BC854">
            <v>1.041593928203737E-2</v>
          </cell>
          <cell r="BE854">
            <v>0.99796711910870184</v>
          </cell>
          <cell r="BI854">
            <v>1.9037016954304335</v>
          </cell>
          <cell r="BJ854">
            <v>1.2234004797200808</v>
          </cell>
        </row>
        <row r="855">
          <cell r="A855">
            <v>2015</v>
          </cell>
          <cell r="AH855">
            <v>9</v>
          </cell>
          <cell r="AJ855">
            <v>8587.7092221857565</v>
          </cell>
          <cell r="AL855">
            <v>0</v>
          </cell>
          <cell r="AO855">
            <v>0</v>
          </cell>
          <cell r="AQ855">
            <v>0</v>
          </cell>
          <cell r="AS855">
            <v>0</v>
          </cell>
          <cell r="AU855">
            <v>0.2518158844765343</v>
          </cell>
          <cell r="AW855">
            <v>0.28567344929438793</v>
          </cell>
          <cell r="AY855">
            <v>0.2859304233672465</v>
          </cell>
          <cell r="AZ855">
            <v>2.1573457676531556</v>
          </cell>
          <cell r="BA855">
            <v>9</v>
          </cell>
          <cell r="BC855">
            <v>1.1153117146440926E-2</v>
          </cell>
          <cell r="BE855">
            <v>0.98418642242989773</v>
          </cell>
          <cell r="BI855">
            <v>2.1320659130327693</v>
          </cell>
          <cell r="BJ855">
            <v>1.3701571349440653</v>
          </cell>
        </row>
        <row r="856">
          <cell r="A856">
            <v>1996</v>
          </cell>
          <cell r="AH856">
            <v>9</v>
          </cell>
          <cell r="AJ856">
            <v>8715.2887241080789</v>
          </cell>
          <cell r="AL856">
            <v>0</v>
          </cell>
          <cell r="AO856">
            <v>0</v>
          </cell>
          <cell r="AQ856">
            <v>0</v>
          </cell>
          <cell r="AS856">
            <v>0</v>
          </cell>
          <cell r="AU856">
            <v>0.24896909619696739</v>
          </cell>
          <cell r="AW856">
            <v>0.27742590413604779</v>
          </cell>
          <cell r="AY856">
            <v>0.27403514419554648</v>
          </cell>
          <cell r="AZ856">
            <v>2.1573457676531556</v>
          </cell>
          <cell r="BA856">
            <v>9</v>
          </cell>
          <cell r="BC856">
            <v>9.1378480046007717E-3</v>
          </cell>
          <cell r="BE856">
            <v>0.99904535665919236</v>
          </cell>
          <cell r="BI856">
            <v>2.1376134325927092</v>
          </cell>
          <cell r="BJ856">
            <v>1.3737222092974568</v>
          </cell>
        </row>
        <row r="857">
          <cell r="A857">
            <v>554</v>
          </cell>
          <cell r="AH857">
            <v>3</v>
          </cell>
          <cell r="AJ857">
            <v>8116.4333333333298</v>
          </cell>
          <cell r="AL857">
            <v>607.56666666666695</v>
          </cell>
          <cell r="AO857">
            <v>0.32694006504995377</v>
          </cell>
          <cell r="AQ857">
            <v>0.2903642900541944</v>
          </cell>
          <cell r="AS857">
            <v>0.25340581586206901</v>
          </cell>
          <cell r="AU857">
            <v>0.257913</v>
          </cell>
          <cell r="AW857">
            <v>0.231048</v>
          </cell>
          <cell r="AY857">
            <v>0.25579299999999999</v>
          </cell>
          <cell r="AZ857">
            <v>0.76021744758620702</v>
          </cell>
          <cell r="BA857">
            <v>2.8784945743542698</v>
          </cell>
          <cell r="BC857">
            <v>1E-4</v>
          </cell>
          <cell r="BE857">
            <v>1</v>
          </cell>
          <cell r="BI857">
            <v>0.7601414258414475</v>
          </cell>
          <cell r="BJ857">
            <v>0.48849953081502434</v>
          </cell>
        </row>
        <row r="858">
          <cell r="A858">
            <v>2045</v>
          </cell>
          <cell r="AH858">
            <v>7.5</v>
          </cell>
          <cell r="AJ858">
            <v>8719.7534976682236</v>
          </cell>
          <cell r="AL858">
            <v>0</v>
          </cell>
          <cell r="AO858">
            <v>0</v>
          </cell>
          <cell r="AQ858">
            <v>0</v>
          </cell>
          <cell r="AS858">
            <v>0</v>
          </cell>
          <cell r="AU858">
            <v>0.25582045303131251</v>
          </cell>
          <cell r="AW858">
            <v>0.26987308461025983</v>
          </cell>
          <cell r="AY858">
            <v>0.27426615589606929</v>
          </cell>
          <cell r="AZ858">
            <v>1.797788139710963</v>
          </cell>
          <cell r="BA858">
            <v>7.5</v>
          </cell>
          <cell r="BC858">
            <v>1.1088631140883211E-2</v>
          </cell>
          <cell r="BE858">
            <v>0.99933377748167884</v>
          </cell>
          <cell r="BI858">
            <v>1.7778398401538889</v>
          </cell>
          <cell r="BJ858">
            <v>1.1425162453395632</v>
          </cell>
        </row>
        <row r="859">
          <cell r="A859">
            <v>425</v>
          </cell>
          <cell r="AH859">
            <v>34.616999999999997</v>
          </cell>
          <cell r="AJ859">
            <v>8540.9500000000007</v>
          </cell>
          <cell r="AL859">
            <v>185.23333333333301</v>
          </cell>
          <cell r="AO859">
            <v>0.20814108086868277</v>
          </cell>
          <cell r="AQ859">
            <v>0.20984547693538774</v>
          </cell>
          <cell r="AS859">
            <v>0.19311898700132465</v>
          </cell>
          <cell r="AU859">
            <v>0.15496499999999999</v>
          </cell>
          <cell r="AW859">
            <v>0.167606</v>
          </cell>
          <cell r="AY859">
            <v>0.166322</v>
          </cell>
          <cell r="AZ859">
            <v>5.3644234049999993</v>
          </cell>
          <cell r="BA859">
            <v>34.616997900953301</v>
          </cell>
          <cell r="BC859">
            <v>2.2210843981039698E-3</v>
          </cell>
          <cell r="BE859">
            <v>0.99520719489981802</v>
          </cell>
          <cell r="BI859">
            <v>5.315349030626467</v>
          </cell>
          <cell r="BJ859">
            <v>3.4158715987684096</v>
          </cell>
        </row>
        <row r="860">
          <cell r="A860">
            <v>248</v>
          </cell>
          <cell r="AH860">
            <v>50.6</v>
          </cell>
          <cell r="AJ860">
            <v>3289.2</v>
          </cell>
          <cell r="AL860">
            <v>5437.8166666666712</v>
          </cell>
          <cell r="AO860">
            <v>0.27218767059834159</v>
          </cell>
          <cell r="AQ860">
            <v>0.26524518929539803</v>
          </cell>
          <cell r="AS860">
            <v>0.26279935850795449</v>
          </cell>
          <cell r="AU860">
            <v>0.26678600000000002</v>
          </cell>
          <cell r="AW860">
            <v>0.24057400000000001</v>
          </cell>
          <cell r="AY860">
            <v>0.20677099999999998</v>
          </cell>
          <cell r="AZ860">
            <v>13.297647540502497</v>
          </cell>
          <cell r="BA860">
            <v>50.471272160589201</v>
          </cell>
          <cell r="BC860">
            <v>1.8423541556647599E-4</v>
          </cell>
          <cell r="BE860">
            <v>0.99373671827565302</v>
          </cell>
          <cell r="BI860">
            <v>13.21192607446357</v>
          </cell>
          <cell r="BJ860">
            <v>8.4905511910417033</v>
          </cell>
        </row>
        <row r="861">
          <cell r="A861">
            <v>1853</v>
          </cell>
          <cell r="AH861">
            <v>9</v>
          </cell>
          <cell r="AJ861">
            <v>8378.9440000000013</v>
          </cell>
          <cell r="AL861">
            <v>0</v>
          </cell>
          <cell r="AO861">
            <v>0</v>
          </cell>
          <cell r="AQ861">
            <v>0</v>
          </cell>
          <cell r="AS861">
            <v>0</v>
          </cell>
          <cell r="AU861" t="str">
            <v>-</v>
          </cell>
          <cell r="AW861">
            <v>0.23923488000000001</v>
          </cell>
          <cell r="AY861">
            <v>0.24409248</v>
          </cell>
          <cell r="AZ861">
            <v>2.5672743818181818</v>
          </cell>
          <cell r="BA861">
            <v>9</v>
          </cell>
          <cell r="BC861">
            <v>5.1922944000000002E-3</v>
          </cell>
          <cell r="BE861">
            <v>0.9538870673952643</v>
          </cell>
          <cell r="BI861">
            <v>2.5371298622651293</v>
          </cell>
          <cell r="BJ861">
            <v>1.6304686275469717</v>
          </cell>
        </row>
        <row r="862">
          <cell r="A862">
            <v>543</v>
          </cell>
          <cell r="AH862">
            <v>3</v>
          </cell>
          <cell r="AJ862">
            <v>8728.4833333333299</v>
          </cell>
          <cell r="AL862">
            <v>0</v>
          </cell>
          <cell r="AO862">
            <v>0.2960588733526599</v>
          </cell>
          <cell r="AQ862">
            <v>0.28428558159600226</v>
          </cell>
          <cell r="AS862">
            <v>0.26039196320396585</v>
          </cell>
          <cell r="AU862">
            <v>0.247251</v>
          </cell>
          <cell r="AW862">
            <v>0.25722099999999998</v>
          </cell>
          <cell r="AY862">
            <v>0.23941000000000001</v>
          </cell>
          <cell r="AZ862">
            <v>0.741753</v>
          </cell>
          <cell r="BA862">
            <v>3</v>
          </cell>
          <cell r="BC862">
            <v>1E-4</v>
          </cell>
          <cell r="BE862">
            <v>0.99984820886460202</v>
          </cell>
          <cell r="BI862">
            <v>0.7306652206359916</v>
          </cell>
          <cell r="BJ862">
            <v>0.46955685525023283</v>
          </cell>
        </row>
        <row r="863">
          <cell r="A863">
            <v>528</v>
          </cell>
          <cell r="AH863">
            <v>8</v>
          </cell>
          <cell r="AJ863">
            <v>8724.1833333333307</v>
          </cell>
          <cell r="AL863">
            <v>5.18333333333333</v>
          </cell>
          <cell r="AO863">
            <v>0.37854363299007532</v>
          </cell>
          <cell r="AQ863">
            <v>0.34817095451672242</v>
          </cell>
          <cell r="AS863">
            <v>0.34417306564019479</v>
          </cell>
          <cell r="AU863">
            <v>0.34507300000000002</v>
          </cell>
          <cell r="AW863">
            <v>0.353072</v>
          </cell>
          <cell r="AY863">
            <v>0.35611399999999999</v>
          </cell>
          <cell r="AZ863">
            <v>2.7533845251215583</v>
          </cell>
          <cell r="BA863">
            <v>7.9981518323207901</v>
          </cell>
          <cell r="BC863">
            <v>3.3606940227769201E-2</v>
          </cell>
          <cell r="BE863">
            <v>0.998108302975106</v>
          </cell>
          <cell r="BI863">
            <v>2.6258074253956059</v>
          </cell>
          <cell r="BJ863">
            <v>1.6874566386070255</v>
          </cell>
        </row>
        <row r="864">
          <cell r="A864">
            <v>1770</v>
          </cell>
          <cell r="AH864">
            <v>7.88</v>
          </cell>
          <cell r="AJ864">
            <v>8727.5</v>
          </cell>
          <cell r="AL864">
            <v>2.1166666666666698</v>
          </cell>
          <cell r="AO864">
            <v>0</v>
          </cell>
          <cell r="AQ864">
            <v>0</v>
          </cell>
          <cell r="AS864">
            <v>0</v>
          </cell>
          <cell r="AU864">
            <v>0.19830600000000001</v>
          </cell>
          <cell r="AW864">
            <v>0.31571700000000003</v>
          </cell>
          <cell r="AY864">
            <v>0.29164499999999999</v>
          </cell>
          <cell r="AZ864">
            <v>1.5626512800000001</v>
          </cell>
          <cell r="BA864">
            <v>7.8780893395471798</v>
          </cell>
          <cell r="BC864">
            <v>1.7316422661715899E-2</v>
          </cell>
          <cell r="BE864">
            <v>0.997155813600486</v>
          </cell>
          <cell r="BI864">
            <v>1.3969634871151315</v>
          </cell>
          <cell r="BJ864">
            <v>0.89774874098731516</v>
          </cell>
        </row>
        <row r="865">
          <cell r="A865">
            <v>1766</v>
          </cell>
          <cell r="AH865">
            <v>9</v>
          </cell>
          <cell r="AJ865">
            <v>8686.4013266998318</v>
          </cell>
          <cell r="AL865">
            <v>0</v>
          </cell>
          <cell r="AO865">
            <v>0</v>
          </cell>
          <cell r="AQ865">
            <v>0</v>
          </cell>
          <cell r="AS865">
            <v>0.18501525787987949</v>
          </cell>
          <cell r="AU865">
            <v>0.15893830845771148</v>
          </cell>
          <cell r="AW865">
            <v>0.14160995024875622</v>
          </cell>
          <cell r="AY865">
            <v>0.11910746268656716</v>
          </cell>
          <cell r="AZ865">
            <v>1.4375970000000002</v>
          </cell>
          <cell r="BA865">
            <v>9</v>
          </cell>
          <cell r="BC865">
            <v>6.610047712259931E-2</v>
          </cell>
          <cell r="BE865">
            <v>0.99494935764408043</v>
          </cell>
          <cell r="BI865">
            <v>1.3419941640123465</v>
          </cell>
          <cell r="BJ865">
            <v>0.8624230928486083</v>
          </cell>
        </row>
        <row r="866">
          <cell r="A866">
            <v>2048</v>
          </cell>
          <cell r="AH866">
            <v>2.78</v>
          </cell>
          <cell r="AJ866">
            <v>8156.0284348865034</v>
          </cell>
          <cell r="AL866">
            <v>542.79749103942652</v>
          </cell>
          <cell r="AO866">
            <v>0</v>
          </cell>
          <cell r="AQ866">
            <v>0</v>
          </cell>
          <cell r="AS866">
            <v>0</v>
          </cell>
          <cell r="AU866" t="str">
            <v>-</v>
          </cell>
          <cell r="AW866">
            <v>0.19443060931899642</v>
          </cell>
          <cell r="AY866">
            <v>0.20501055197132612</v>
          </cell>
          <cell r="AZ866">
            <v>0.79300253127272724</v>
          </cell>
          <cell r="BA866">
            <v>2.66546964817194</v>
          </cell>
          <cell r="BC866">
            <v>1.1620889047608938E-2</v>
          </cell>
          <cell r="BE866">
            <v>0.99641577060931896</v>
          </cell>
          <cell r="BI866">
            <v>0.78375398794150453</v>
          </cell>
          <cell r="BJ866">
            <v>0.50367397745756859</v>
          </cell>
        </row>
        <row r="867">
          <cell r="A867">
            <v>1827</v>
          </cell>
          <cell r="AH867">
            <v>3</v>
          </cell>
          <cell r="AJ867">
            <v>8235.7691895914177</v>
          </cell>
          <cell r="AL867">
            <v>473.16891841119548</v>
          </cell>
          <cell r="AO867">
            <v>0</v>
          </cell>
          <cell r="AQ867">
            <v>0</v>
          </cell>
          <cell r="AS867">
            <v>0.23404140642561896</v>
          </cell>
          <cell r="AU867">
            <v>0.22756196481306987</v>
          </cell>
          <cell r="AW867">
            <v>0.21157243963114702</v>
          </cell>
          <cell r="AY867">
            <v>0.23917456943989113</v>
          </cell>
          <cell r="AZ867">
            <v>0.68441400000000008</v>
          </cell>
          <cell r="BA867">
            <v>2.9452793595223099</v>
          </cell>
          <cell r="BC867">
            <v>4.4940629978270806E-3</v>
          </cell>
          <cell r="BE867">
            <v>0.99696594916789782</v>
          </cell>
          <cell r="BI867">
            <v>0.68098266502169447</v>
          </cell>
          <cell r="BJ867">
            <v>0.43762871098364503</v>
          </cell>
        </row>
        <row r="868">
          <cell r="A868">
            <v>1831</v>
          </cell>
          <cell r="AH868">
            <v>9</v>
          </cell>
          <cell r="AJ868">
            <v>8304.4610281923688</v>
          </cell>
          <cell r="AL868">
            <v>383.34991708126068</v>
          </cell>
          <cell r="AO868">
            <v>0</v>
          </cell>
          <cell r="AQ868">
            <v>0</v>
          </cell>
          <cell r="AS868">
            <v>0.29492334298714407</v>
          </cell>
          <cell r="AU868">
            <v>0.28972238805970146</v>
          </cell>
          <cell r="AW868">
            <v>0.2730258706467662</v>
          </cell>
          <cell r="AY868">
            <v>0.24018009950248759</v>
          </cell>
          <cell r="AZ868">
            <v>2.620539</v>
          </cell>
          <cell r="BA868">
            <v>8.8493169172035309</v>
          </cell>
          <cell r="BC868">
            <v>5.8802992795639903E-3</v>
          </cell>
          <cell r="BE868">
            <v>0.99449058592888662</v>
          </cell>
          <cell r="BI868">
            <v>2.6036535867287034</v>
          </cell>
          <cell r="BJ868">
            <v>1.6732196302995861</v>
          </cell>
        </row>
        <row r="869">
          <cell r="A869">
            <v>1965</v>
          </cell>
          <cell r="AH869">
            <v>3</v>
          </cell>
          <cell r="AJ869">
            <v>8716.2840984697323</v>
          </cell>
          <cell r="AL869">
            <v>0</v>
          </cell>
          <cell r="AO869">
            <v>0</v>
          </cell>
          <cell r="AQ869">
            <v>0</v>
          </cell>
          <cell r="AS869">
            <v>0</v>
          </cell>
          <cell r="AU869">
            <v>0.23223752495009981</v>
          </cell>
          <cell r="AW869">
            <v>0.25662375249501002</v>
          </cell>
          <cell r="AY869">
            <v>0.2600329341317365</v>
          </cell>
          <cell r="AZ869">
            <v>0.698106</v>
          </cell>
          <cell r="BA869">
            <v>3</v>
          </cell>
          <cell r="BC869">
            <v>1.1071437321472255E-2</v>
          </cell>
          <cell r="BE869">
            <v>0.99771995171769368</v>
          </cell>
          <cell r="BI869">
            <v>0.69016502243480726</v>
          </cell>
          <cell r="BJ869">
            <v>0.44352968826970213</v>
          </cell>
        </row>
        <row r="870">
          <cell r="A870">
            <v>2184</v>
          </cell>
          <cell r="AH870">
            <v>6</v>
          </cell>
          <cell r="AJ870">
            <v>8719.2678868552412</v>
          </cell>
          <cell r="AL870">
            <v>0</v>
          </cell>
          <cell r="AO870">
            <v>0</v>
          </cell>
          <cell r="AQ870">
            <v>0</v>
          </cell>
          <cell r="AS870">
            <v>0</v>
          </cell>
          <cell r="AU870" t="str">
            <v>-</v>
          </cell>
          <cell r="AW870">
            <v>0.28489717138103166</v>
          </cell>
          <cell r="AY870">
            <v>0.28616405990016641</v>
          </cell>
          <cell r="AZ870">
            <v>1.3721442024291495</v>
          </cell>
          <cell r="BA870">
            <v>6</v>
          </cell>
          <cell r="BC870">
            <v>1.5450556885336074E-2</v>
          </cell>
          <cell r="BE870">
            <v>0.9982792795250176</v>
          </cell>
          <cell r="BI870">
            <v>1.3508315804135809</v>
          </cell>
          <cell r="BJ870">
            <v>0.86810239622408369</v>
          </cell>
        </row>
        <row r="871">
          <cell r="A871">
            <v>1856</v>
          </cell>
          <cell r="AH871">
            <v>2.6</v>
          </cell>
          <cell r="AJ871">
            <v>8707.1745812644149</v>
          </cell>
          <cell r="AL871">
            <v>0</v>
          </cell>
          <cell r="AO871">
            <v>0</v>
          </cell>
          <cell r="AQ871">
            <v>0</v>
          </cell>
          <cell r="AS871">
            <v>0.24904638152593961</v>
          </cell>
          <cell r="AU871">
            <v>0.23961710856770382</v>
          </cell>
          <cell r="AW871">
            <v>0.25150530089530493</v>
          </cell>
          <cell r="AY871">
            <v>0.24533739767259066</v>
          </cell>
          <cell r="AZ871">
            <v>0.62493339999999997</v>
          </cell>
          <cell r="BA871">
            <v>2.6000000000000099</v>
          </cell>
          <cell r="BC871">
            <v>4.695739077613492E-3</v>
          </cell>
          <cell r="BE871">
            <v>0.99604140615168613</v>
          </cell>
          <cell r="BI871">
            <v>0.62144573783312196</v>
          </cell>
          <cell r="BJ871">
            <v>0.39936772426582295</v>
          </cell>
        </row>
        <row r="872">
          <cell r="A872">
            <v>1842</v>
          </cell>
          <cell r="AH872">
            <v>3</v>
          </cell>
          <cell r="AJ872">
            <v>8716.81636726547</v>
          </cell>
          <cell r="AL872">
            <v>0</v>
          </cell>
          <cell r="AO872">
            <v>0</v>
          </cell>
          <cell r="AQ872">
            <v>0</v>
          </cell>
          <cell r="AS872">
            <v>0.22717902355444911</v>
          </cell>
          <cell r="AU872">
            <v>0.22563772455089823</v>
          </cell>
          <cell r="AW872">
            <v>0.23897105788423154</v>
          </cell>
          <cell r="AY872">
            <v>0.21943612774451096</v>
          </cell>
          <cell r="AZ872">
            <v>0.67826700000000006</v>
          </cell>
          <cell r="BA872">
            <v>3</v>
          </cell>
          <cell r="BC872">
            <v>5.0085347971883737E-3</v>
          </cell>
          <cell r="BE872">
            <v>0.99737910335976554</v>
          </cell>
          <cell r="BI872">
            <v>0.67444052416804645</v>
          </cell>
          <cell r="BJ872">
            <v>0.43342445026466736</v>
          </cell>
        </row>
        <row r="873">
          <cell r="A873">
            <v>1781</v>
          </cell>
          <cell r="AH873">
            <v>9</v>
          </cell>
          <cell r="AJ873">
            <v>8720.1663893510813</v>
          </cell>
          <cell r="AL873">
            <v>0</v>
          </cell>
          <cell r="AO873">
            <v>0</v>
          </cell>
          <cell r="AQ873">
            <v>0</v>
          </cell>
          <cell r="AS873">
            <v>0.22447785684680926</v>
          </cell>
          <cell r="AU873">
            <v>0.21319168053244589</v>
          </cell>
          <cell r="AW873">
            <v>0.21210049916805324</v>
          </cell>
          <cell r="AY873">
            <v>0.21592612312811979</v>
          </cell>
          <cell r="AZ873">
            <v>1.9219229999999998</v>
          </cell>
          <cell r="BA873">
            <v>9</v>
          </cell>
          <cell r="BC873">
            <v>8.1301699936011593E-3</v>
          </cell>
          <cell r="BE873">
            <v>0.99726397109856324</v>
          </cell>
          <cell r="BI873">
            <v>1.9042242093639772</v>
          </cell>
          <cell r="BJ873">
            <v>1.2237362696174647</v>
          </cell>
        </row>
        <row r="874">
          <cell r="A874">
            <v>1672</v>
          </cell>
          <cell r="AH874">
            <v>104.49</v>
          </cell>
          <cell r="AJ874">
            <v>8378.65</v>
          </cell>
          <cell r="AL874">
            <v>356.23333333333306</v>
          </cell>
          <cell r="AO874">
            <v>0</v>
          </cell>
          <cell r="AQ874">
            <v>0</v>
          </cell>
          <cell r="AS874">
            <v>0.3053139974784424</v>
          </cell>
          <cell r="AU874">
            <v>0.300423</v>
          </cell>
          <cell r="AW874">
            <v>0.33029399999999998</v>
          </cell>
          <cell r="AY874">
            <v>0.32779599999999998</v>
          </cell>
          <cell r="AZ874">
            <v>31.391199269999998</v>
          </cell>
          <cell r="BA874">
            <v>103.049927799074</v>
          </cell>
          <cell r="BC874">
            <v>3.0263061015742099E-3</v>
          </cell>
          <cell r="BE874">
            <v>0.99454121129326001</v>
          </cell>
          <cell r="BI874">
            <v>30.536751951186705</v>
          </cell>
          <cell r="BJ874">
            <v>19.624228457561998</v>
          </cell>
        </row>
        <row r="875">
          <cell r="A875">
            <v>1901</v>
          </cell>
          <cell r="AH875">
            <v>2.99</v>
          </cell>
          <cell r="AJ875">
            <v>8696.9947119812296</v>
          </cell>
          <cell r="AL875">
            <v>16.591195027300753</v>
          </cell>
          <cell r="AO875">
            <v>0</v>
          </cell>
          <cell r="AQ875">
            <v>0</v>
          </cell>
          <cell r="AS875">
            <v>0.24092169334369717</v>
          </cell>
          <cell r="AU875">
            <v>0.23474479532585135</v>
          </cell>
          <cell r="AW875">
            <v>0.25373057525468762</v>
          </cell>
          <cell r="AY875">
            <v>0.23762847136737</v>
          </cell>
          <cell r="AZ875">
            <v>0.70366959000000007</v>
          </cell>
          <cell r="BA875">
            <v>2.98963822849871</v>
          </cell>
          <cell r="BC875">
            <v>6.8355492816347882E-3</v>
          </cell>
          <cell r="BE875">
            <v>0.99727548408415712</v>
          </cell>
          <cell r="BI875">
            <v>0.69871348094870112</v>
          </cell>
          <cell r="BJ875">
            <v>0.4490232948950828</v>
          </cell>
        </row>
        <row r="876">
          <cell r="A876">
            <v>1928</v>
          </cell>
          <cell r="AH876">
            <v>3</v>
          </cell>
          <cell r="AJ876">
            <v>8719.1949434464368</v>
          </cell>
          <cell r="AL876">
            <v>0</v>
          </cell>
          <cell r="AO876">
            <v>0</v>
          </cell>
          <cell r="AQ876">
            <v>0</v>
          </cell>
          <cell r="AS876">
            <v>0.24478306186783988</v>
          </cell>
          <cell r="AU876">
            <v>0.23941417165668663</v>
          </cell>
          <cell r="AW876">
            <v>0.24224251497005989</v>
          </cell>
          <cell r="AY876">
            <v>0.24164071856287428</v>
          </cell>
          <cell r="AZ876">
            <v>0.71967899999999996</v>
          </cell>
          <cell r="BA876">
            <v>3</v>
          </cell>
          <cell r="BC876">
            <v>1.3352597419354692E-2</v>
          </cell>
          <cell r="BE876">
            <v>0.99800399201596812</v>
          </cell>
          <cell r="BI876">
            <v>0.71005019687392001</v>
          </cell>
          <cell r="BJ876">
            <v>0.45630875549778876</v>
          </cell>
        </row>
        <row r="877">
          <cell r="A877">
            <v>604</v>
          </cell>
          <cell r="AH877">
            <v>6.9</v>
          </cell>
          <cell r="AJ877">
            <v>8737.2333333333299</v>
          </cell>
          <cell r="AL877">
            <v>0</v>
          </cell>
          <cell r="AO877">
            <v>0.31883059400537217</v>
          </cell>
          <cell r="AQ877">
            <v>0.24292643418842411</v>
          </cell>
          <cell r="AS877">
            <v>0.27617735029875379</v>
          </cell>
          <cell r="AU877">
            <v>0.23735400000000001</v>
          </cell>
          <cell r="AW877">
            <v>0.19533500000000001</v>
          </cell>
          <cell r="AY877">
            <v>0.223055</v>
          </cell>
          <cell r="AZ877">
            <v>1.6377426000000002</v>
          </cell>
          <cell r="BA877">
            <v>6.8999999999999897</v>
          </cell>
          <cell r="BC877">
            <v>1.0971355542997701E-3</v>
          </cell>
          <cell r="BE877">
            <v>0.99974954462659404</v>
          </cell>
          <cell r="BI877">
            <v>1.6307946239664328</v>
          </cell>
          <cell r="BJ877">
            <v>1.048018673342811</v>
          </cell>
        </row>
        <row r="878">
          <cell r="A878">
            <v>648</v>
          </cell>
          <cell r="AH878">
            <v>1.33</v>
          </cell>
          <cell r="AJ878">
            <v>8737.4166666666697</v>
          </cell>
          <cell r="AL878">
            <v>0</v>
          </cell>
          <cell r="AO878">
            <v>0.29764423581188865</v>
          </cell>
          <cell r="AQ878">
            <v>0.2648665319366218</v>
          </cell>
          <cell r="AS878">
            <v>0.25738354295489907</v>
          </cell>
          <cell r="AU878">
            <v>0.24515200000000001</v>
          </cell>
          <cell r="AW878">
            <v>0.26189099999999998</v>
          </cell>
          <cell r="AY878">
            <v>0.24965799999999999</v>
          </cell>
          <cell r="AZ878">
            <v>0.32605216000000004</v>
          </cell>
          <cell r="BA878">
            <v>1.33</v>
          </cell>
          <cell r="BC878">
            <v>6.1868365940537301E-3</v>
          </cell>
          <cell r="BE878">
            <v>1</v>
          </cell>
          <cell r="BI878">
            <v>0.32403492856494132</v>
          </cell>
          <cell r="BJ878">
            <v>0.20823876345961778</v>
          </cell>
        </row>
        <row r="879">
          <cell r="A879">
            <v>430</v>
          </cell>
          <cell r="AH879">
            <v>3</v>
          </cell>
          <cell r="AJ879">
            <v>8737.4833333333299</v>
          </cell>
          <cell r="AL879">
            <v>0</v>
          </cell>
          <cell r="AO879">
            <v>0.22012503555892934</v>
          </cell>
          <cell r="AQ879">
            <v>0.21181591197425875</v>
          </cell>
          <cell r="AS879">
            <v>0.20804664853492449</v>
          </cell>
          <cell r="AU879">
            <v>0.20152600000000001</v>
          </cell>
          <cell r="AW879">
            <v>0.20535099999999998</v>
          </cell>
          <cell r="AY879">
            <v>0.21155500000000002</v>
          </cell>
          <cell r="AZ879">
            <v>0.60457800000000006</v>
          </cell>
          <cell r="BA879">
            <v>3</v>
          </cell>
          <cell r="BC879">
            <v>1E-4</v>
          </cell>
          <cell r="BE879">
            <v>1</v>
          </cell>
          <cell r="BI879">
            <v>0.60451754220000142</v>
          </cell>
          <cell r="BJ879">
            <v>0.38848893863041256</v>
          </cell>
        </row>
        <row r="880">
          <cell r="A880">
            <v>1867</v>
          </cell>
          <cell r="AH880">
            <v>9</v>
          </cell>
          <cell r="AJ880">
            <v>1910.1206793997278</v>
          </cell>
          <cell r="AL880">
            <v>6820.3799048694755</v>
          </cell>
          <cell r="AO880">
            <v>0</v>
          </cell>
          <cell r="AQ880">
            <v>0</v>
          </cell>
          <cell r="AS880">
            <v>0.30644068026648597</v>
          </cell>
          <cell r="AU880">
            <v>0.293719333637809</v>
          </cell>
          <cell r="AW880">
            <v>0.30985428905550433</v>
          </cell>
          <cell r="AY880">
            <v>0.29070795487572265</v>
          </cell>
          <cell r="AZ880">
            <v>2.2294011493152435</v>
          </cell>
          <cell r="BA880">
            <v>6.65950778773417</v>
          </cell>
          <cell r="BC880">
            <v>1.6377908560923023E-2</v>
          </cell>
          <cell r="BE880">
            <v>0.99883078579915108</v>
          </cell>
          <cell r="BI880">
            <v>2.1921990477377022</v>
          </cell>
          <cell r="BJ880">
            <v>1.4088012702209705</v>
          </cell>
        </row>
        <row r="881">
          <cell r="A881">
            <v>1920</v>
          </cell>
          <cell r="AH881">
            <v>9</v>
          </cell>
          <cell r="AJ881">
            <v>8718.7749445676272</v>
          </cell>
          <cell r="AL881">
            <v>0</v>
          </cell>
          <cell r="AO881">
            <v>0</v>
          </cell>
          <cell r="AQ881">
            <v>0</v>
          </cell>
          <cell r="AS881">
            <v>0</v>
          </cell>
          <cell r="AU881">
            <v>0.23657128603104213</v>
          </cell>
          <cell r="AW881">
            <v>0.20995443458980045</v>
          </cell>
          <cell r="AY881">
            <v>0.20584456762749448</v>
          </cell>
          <cell r="AZ881">
            <v>2.1338729999999999</v>
          </cell>
          <cell r="BA881">
            <v>9</v>
          </cell>
          <cell r="BC881">
            <v>1.0995993435561586E-2</v>
          </cell>
          <cell r="BE881">
            <v>0.99754227097039949</v>
          </cell>
          <cell r="BI881">
            <v>2.1098482747981229</v>
          </cell>
          <cell r="BJ881">
            <v>1.3558791262939927</v>
          </cell>
        </row>
        <row r="882">
          <cell r="A882">
            <v>1754</v>
          </cell>
          <cell r="AH882">
            <v>2.8</v>
          </cell>
          <cell r="AJ882">
            <v>8738.5833333333303</v>
          </cell>
          <cell r="AL882">
            <v>0</v>
          </cell>
          <cell r="AO882">
            <v>0</v>
          </cell>
          <cell r="AQ882">
            <v>0.22238460593835166</v>
          </cell>
          <cell r="AS882">
            <v>0.23220472561883956</v>
          </cell>
          <cell r="AU882">
            <v>0.22164300000000001</v>
          </cell>
          <cell r="AW882">
            <v>0.20563899999999996</v>
          </cell>
          <cell r="AY882">
            <v>0.22774999999999998</v>
          </cell>
          <cell r="AZ882">
            <v>0.62060039999999994</v>
          </cell>
          <cell r="BA882">
            <v>2.8</v>
          </cell>
          <cell r="BC882">
            <v>4.4172089633631997E-3</v>
          </cell>
          <cell r="BE882">
            <v>1</v>
          </cell>
          <cell r="BI882">
            <v>0.61785907835045428</v>
          </cell>
          <cell r="BJ882">
            <v>0.39706278282346319</v>
          </cell>
        </row>
        <row r="883">
          <cell r="A883">
            <v>1974</v>
          </cell>
          <cell r="AH883">
            <v>6</v>
          </cell>
          <cell r="AJ883">
            <v>8730.4079933388821</v>
          </cell>
          <cell r="AL883">
            <v>1.3821815154038268</v>
          </cell>
          <cell r="AO883">
            <v>0</v>
          </cell>
          <cell r="AQ883">
            <v>0</v>
          </cell>
          <cell r="AS883">
            <v>0</v>
          </cell>
          <cell r="AU883" t="str">
            <v>-</v>
          </cell>
          <cell r="AW883">
            <v>0.25557801831806826</v>
          </cell>
          <cell r="AY883">
            <v>0.27292756036636134</v>
          </cell>
          <cell r="AZ883">
            <v>1.3721442024291495</v>
          </cell>
          <cell r="BA883">
            <v>5.9990502418259801</v>
          </cell>
          <cell r="BC883">
            <v>1.2463628010493787E-2</v>
          </cell>
          <cell r="BE883">
            <v>0.99892280112656562</v>
          </cell>
          <cell r="BI883">
            <v>1.3546963949232591</v>
          </cell>
          <cell r="BJ883">
            <v>0.87058609203447179</v>
          </cell>
        </row>
        <row r="884">
          <cell r="A884">
            <v>1980</v>
          </cell>
          <cell r="AH884">
            <v>3</v>
          </cell>
          <cell r="AJ884">
            <v>8713.2269857095434</v>
          </cell>
          <cell r="AL884">
            <v>0</v>
          </cell>
          <cell r="AO884">
            <v>0</v>
          </cell>
          <cell r="AQ884">
            <v>0</v>
          </cell>
          <cell r="AS884">
            <v>0</v>
          </cell>
          <cell r="AU884">
            <v>0.24458025922233301</v>
          </cell>
          <cell r="AW884">
            <v>0.24753040877367896</v>
          </cell>
          <cell r="AY884">
            <v>0.24720638085742772</v>
          </cell>
          <cell r="AZ884">
            <v>0.71911525588438518</v>
          </cell>
          <cell r="BA884">
            <v>3</v>
          </cell>
          <cell r="BC884">
            <v>9.232332255120948E-3</v>
          </cell>
          <cell r="BE884">
            <v>0.99700897308075775</v>
          </cell>
          <cell r="BI884">
            <v>0.71245622757941773</v>
          </cell>
          <cell r="BJ884">
            <v>0.45785497417605792</v>
          </cell>
        </row>
        <row r="885">
          <cell r="A885">
            <v>1858</v>
          </cell>
          <cell r="AH885">
            <v>2.78</v>
          </cell>
          <cell r="AJ885">
            <v>8112.6522619047646</v>
          </cell>
          <cell r="AL885">
            <v>564.42273809523783</v>
          </cell>
          <cell r="AO885">
            <v>0</v>
          </cell>
          <cell r="AQ885">
            <v>0</v>
          </cell>
          <cell r="AS885">
            <v>0.25382756747444679</v>
          </cell>
          <cell r="AU885">
            <v>0.22782100000000002</v>
          </cell>
          <cell r="AW885">
            <v>0.19520067857142856</v>
          </cell>
          <cell r="AY885">
            <v>0.20112406428571428</v>
          </cell>
          <cell r="AZ885">
            <v>0.63789879999999999</v>
          </cell>
          <cell r="BA885">
            <v>2.66233609855637</v>
          </cell>
          <cell r="BC885">
            <v>4.8963405557730048E-3</v>
          </cell>
          <cell r="BE885">
            <v>0.99285714285714288</v>
          </cell>
          <cell r="BI885">
            <v>0.63475295994900216</v>
          </cell>
          <cell r="BJ885">
            <v>0.4079195167863568</v>
          </cell>
        </row>
        <row r="886">
          <cell r="A886">
            <v>1932</v>
          </cell>
          <cell r="AH886">
            <v>9</v>
          </cell>
          <cell r="AJ886">
            <v>6687.9711751662944</v>
          </cell>
          <cell r="AL886">
            <v>2032.9988913525533</v>
          </cell>
          <cell r="AO886">
            <v>0</v>
          </cell>
          <cell r="AQ886">
            <v>0</v>
          </cell>
          <cell r="AS886">
            <v>0</v>
          </cell>
          <cell r="AU886">
            <v>0.17874578713968958</v>
          </cell>
          <cell r="AW886">
            <v>0.16961208425720622</v>
          </cell>
          <cell r="AY886">
            <v>0.16394168514412419</v>
          </cell>
          <cell r="AZ886">
            <v>1.612287</v>
          </cell>
          <cell r="BA886">
            <v>7.7158842799964296</v>
          </cell>
          <cell r="BC886">
            <v>1.0705115406549812E-2</v>
          </cell>
          <cell r="BE886">
            <v>0.99766911417251325</v>
          </cell>
          <cell r="BI886">
            <v>1.5948073477816418</v>
          </cell>
          <cell r="BJ886">
            <v>1.0248917038948284</v>
          </cell>
        </row>
        <row r="887">
          <cell r="A887">
            <v>1796</v>
          </cell>
          <cell r="AH887">
            <v>3</v>
          </cell>
          <cell r="AJ887">
            <v>8711.8770764119636</v>
          </cell>
          <cell r="AL887">
            <v>0</v>
          </cell>
          <cell r="AO887">
            <v>0</v>
          </cell>
          <cell r="AQ887">
            <v>0.1822853438401425</v>
          </cell>
          <cell r="AS887">
            <v>0.26024249823519152</v>
          </cell>
          <cell r="AU887">
            <v>0.26941694352159473</v>
          </cell>
          <cell r="AW887">
            <v>0.26635913621262464</v>
          </cell>
          <cell r="AY887">
            <v>0.27013355481727575</v>
          </cell>
          <cell r="AZ887">
            <v>0.54867888495882888</v>
          </cell>
          <cell r="BA887">
            <v>3</v>
          </cell>
          <cell r="BC887">
            <v>3.8013542683164518E-3</v>
          </cell>
          <cell r="BE887">
            <v>0.99579271281520587</v>
          </cell>
          <cell r="BI887">
            <v>0.54428051694408108</v>
          </cell>
          <cell r="BJ887">
            <v>0.34977803882300285</v>
          </cell>
        </row>
        <row r="888">
          <cell r="A888">
            <v>1938</v>
          </cell>
          <cell r="AH888">
            <v>3</v>
          </cell>
          <cell r="AJ888">
            <v>8598.1803278688494</v>
          </cell>
          <cell r="AL888">
            <v>0</v>
          </cell>
          <cell r="AO888">
            <v>0</v>
          </cell>
          <cell r="AQ888">
            <v>0</v>
          </cell>
          <cell r="AS888">
            <v>0</v>
          </cell>
          <cell r="AU888">
            <v>0.21667967213114753</v>
          </cell>
          <cell r="AW888">
            <v>0.18902557377049184</v>
          </cell>
          <cell r="AY888">
            <v>0.16969672131147542</v>
          </cell>
          <cell r="AZ888">
            <v>0.66087299999999993</v>
          </cell>
          <cell r="BA888">
            <v>3</v>
          </cell>
          <cell r="BC888">
            <v>1.2317260196171805E-2</v>
          </cell>
          <cell r="BE888">
            <v>0.98360655737704927</v>
          </cell>
          <cell r="BI888">
            <v>0.65259718622408069</v>
          </cell>
          <cell r="BJ888">
            <v>0.41938698305881222</v>
          </cell>
        </row>
        <row r="889">
          <cell r="A889">
            <v>1762</v>
          </cell>
          <cell r="AH889">
            <v>3</v>
          </cell>
          <cell r="AJ889">
            <v>8741.8333333333303</v>
          </cell>
          <cell r="AL889">
            <v>0</v>
          </cell>
          <cell r="AO889">
            <v>0</v>
          </cell>
          <cell r="AQ889">
            <v>0.23029965121160054</v>
          </cell>
          <cell r="AS889">
            <v>0.2253962055295321</v>
          </cell>
          <cell r="AU889">
            <v>0.208035</v>
          </cell>
          <cell r="AW889">
            <v>0.22476700000000002</v>
          </cell>
          <cell r="AY889">
            <v>0.23188600000000001</v>
          </cell>
          <cell r="AZ889">
            <v>0.62410500000000002</v>
          </cell>
          <cell r="BA889">
            <v>3</v>
          </cell>
          <cell r="BC889">
            <v>2.1777473839697998E-3</v>
          </cell>
          <cell r="BE889">
            <v>1</v>
          </cell>
          <cell r="BI889">
            <v>0.6212927833026668</v>
          </cell>
          <cell r="BJ889">
            <v>0.39926942911465335</v>
          </cell>
        </row>
        <row r="890">
          <cell r="A890">
            <v>508</v>
          </cell>
          <cell r="AH890">
            <v>3</v>
          </cell>
          <cell r="AJ890">
            <v>8742.4500000000007</v>
          </cell>
          <cell r="AL890">
            <v>0</v>
          </cell>
          <cell r="AO890">
            <v>0.26771173560894035</v>
          </cell>
          <cell r="AQ890">
            <v>0.21594689086264837</v>
          </cell>
          <cell r="AS890">
            <v>0.18059610725747124</v>
          </cell>
          <cell r="AU890">
            <v>0.155056</v>
          </cell>
          <cell r="AW890">
            <v>0.16978199999999999</v>
          </cell>
          <cell r="AY890">
            <v>0.21877500000000003</v>
          </cell>
          <cell r="AZ890">
            <v>0.46516800000000003</v>
          </cell>
          <cell r="BA890">
            <v>3</v>
          </cell>
          <cell r="BC890">
            <v>1E-4</v>
          </cell>
          <cell r="BE890">
            <v>1</v>
          </cell>
          <cell r="BI890">
            <v>0.45735395443055943</v>
          </cell>
          <cell r="BJ890">
            <v>0.29391529597062815</v>
          </cell>
        </row>
        <row r="891">
          <cell r="A891">
            <v>2096</v>
          </cell>
          <cell r="AH891">
            <v>6.9</v>
          </cell>
          <cell r="AJ891">
            <v>7234.1245474294028</v>
          </cell>
          <cell r="AL891">
            <v>1503.6770456191198</v>
          </cell>
          <cell r="AO891">
            <v>0</v>
          </cell>
          <cell r="AQ891">
            <v>0</v>
          </cell>
          <cell r="AS891">
            <v>0</v>
          </cell>
          <cell r="AU891" t="str">
            <v>-</v>
          </cell>
          <cell r="AW891">
            <v>0.25090518464880524</v>
          </cell>
          <cell r="AY891">
            <v>0.26548362056480812</v>
          </cell>
          <cell r="AZ891">
            <v>1.9682436927272728</v>
          </cell>
          <cell r="BA891">
            <v>6.4292678138485204</v>
          </cell>
          <cell r="BC891">
            <v>1.3931417131900076E-2</v>
          </cell>
          <cell r="BE891">
            <v>0.9982747909766817</v>
          </cell>
          <cell r="BI891">
            <v>1.9388590603942955</v>
          </cell>
          <cell r="BJ891">
            <v>1.2459941125700835</v>
          </cell>
        </row>
        <row r="892">
          <cell r="A892">
            <v>426</v>
          </cell>
          <cell r="AH892">
            <v>108.10299999999999</v>
          </cell>
          <cell r="AJ892">
            <v>0</v>
          </cell>
          <cell r="AL892">
            <v>8744.2333333333299</v>
          </cell>
          <cell r="AO892">
            <v>0.31285164709543006</v>
          </cell>
          <cell r="AQ892">
            <v>0.31406580925337091</v>
          </cell>
          <cell r="AS892">
            <v>0.29477407460827193</v>
          </cell>
          <cell r="AU892">
            <v>0.268488</v>
          </cell>
          <cell r="AW892">
            <v>0.30995600000000001</v>
          </cell>
          <cell r="AY892">
            <v>0.32056800000000002</v>
          </cell>
          <cell r="AZ892">
            <v>29.024358264</v>
          </cell>
          <cell r="BA892">
            <v>107.66385938351701</v>
          </cell>
          <cell r="BC892">
            <v>6.3655216344843408E-3</v>
          </cell>
          <cell r="BE892">
            <v>0.99771744080145697</v>
          </cell>
          <cell r="BI892">
            <v>28.395813589175223</v>
          </cell>
          <cell r="BJ892">
            <v>18.248369505803403</v>
          </cell>
        </row>
        <row r="893">
          <cell r="A893">
            <v>1850</v>
          </cell>
          <cell r="AH893">
            <v>130.51171311475409</v>
          </cell>
          <cell r="AJ893">
            <v>0</v>
          </cell>
          <cell r="AL893">
            <v>8744.4166666666697</v>
          </cell>
          <cell r="AO893">
            <v>0</v>
          </cell>
          <cell r="AQ893">
            <v>0</v>
          </cell>
          <cell r="AS893">
            <v>0</v>
          </cell>
          <cell r="AU893" t="str">
            <v>-</v>
          </cell>
          <cell r="AW893">
            <v>0.362562</v>
          </cell>
          <cell r="AY893">
            <v>0.32309700000000002</v>
          </cell>
          <cell r="AZ893">
            <v>41.169442602069793</v>
          </cell>
          <cell r="BA893">
            <v>124.341840675478</v>
          </cell>
          <cell r="BC893">
            <v>8.7734439020608207E-3</v>
          </cell>
          <cell r="BE893">
            <v>0.99835875834851195</v>
          </cell>
          <cell r="BI893">
            <v>38.957297515086658</v>
          </cell>
          <cell r="BJ893">
            <v>25.035632726995477</v>
          </cell>
        </row>
        <row r="894">
          <cell r="A894">
            <v>2099</v>
          </cell>
          <cell r="AH894">
            <v>9.1199999999999992</v>
          </cell>
          <cell r="AJ894">
            <v>8669.1446153846118</v>
          </cell>
          <cell r="AL894">
            <v>94.507252747252736</v>
          </cell>
          <cell r="AO894">
            <v>0</v>
          </cell>
          <cell r="AQ894">
            <v>0</v>
          </cell>
          <cell r="AS894">
            <v>0</v>
          </cell>
          <cell r="AU894" t="str">
            <v>-</v>
          </cell>
          <cell r="AW894">
            <v>0.23357823296703298</v>
          </cell>
          <cell r="AY894">
            <v>0.24095240439560439</v>
          </cell>
          <cell r="AZ894">
            <v>2.6015047069090906</v>
          </cell>
          <cell r="BA894">
            <v>9.1200000000000294</v>
          </cell>
          <cell r="BC894">
            <v>6.0021818575944587E-3</v>
          </cell>
          <cell r="BE894">
            <v>0.99768350047038523</v>
          </cell>
          <cell r="BI894">
            <v>2.5382363362887648</v>
          </cell>
          <cell r="BJ894">
            <v>1.6311796952812512</v>
          </cell>
        </row>
        <row r="895">
          <cell r="A895">
            <v>592</v>
          </cell>
          <cell r="AH895">
            <v>9</v>
          </cell>
          <cell r="AJ895">
            <v>8744.4833333333299</v>
          </cell>
          <cell r="AL895">
            <v>0</v>
          </cell>
          <cell r="AO895">
            <v>0.24316706873300889</v>
          </cell>
          <cell r="AQ895">
            <v>0.23486523168152404</v>
          </cell>
          <cell r="AS895">
            <v>0.24888218062018627</v>
          </cell>
          <cell r="AU895">
            <v>0.22273999999999999</v>
          </cell>
          <cell r="AW895">
            <v>0.21951000000000001</v>
          </cell>
          <cell r="AY895">
            <v>0.245503</v>
          </cell>
          <cell r="AZ895">
            <v>2.0046599999999999</v>
          </cell>
          <cell r="BA895">
            <v>9</v>
          </cell>
          <cell r="BC895">
            <v>3.3603129282534102E-3</v>
          </cell>
          <cell r="BE895">
            <v>1</v>
          </cell>
          <cell r="BI895">
            <v>1.9912706291140154</v>
          </cell>
          <cell r="BJ895">
            <v>1.2796760378782865</v>
          </cell>
        </row>
        <row r="896">
          <cell r="A896">
            <v>1871</v>
          </cell>
          <cell r="AH896">
            <v>2.97</v>
          </cell>
          <cell r="AJ896">
            <v>8657.3849999999966</v>
          </cell>
          <cell r="AL896">
            <v>0</v>
          </cell>
          <cell r="AO896">
            <v>0</v>
          </cell>
          <cell r="AQ896">
            <v>0</v>
          </cell>
          <cell r="AS896">
            <v>0.26179716184904905</v>
          </cell>
          <cell r="AU896">
            <v>0.27347364000000002</v>
          </cell>
          <cell r="AW896">
            <v>0.28722671999999999</v>
          </cell>
          <cell r="AY896">
            <v>0.29553579000000002</v>
          </cell>
          <cell r="AZ896">
            <v>0.73570237927403037</v>
          </cell>
          <cell r="BA896">
            <v>2.9699999999999802</v>
          </cell>
          <cell r="BC896">
            <v>5.198900159181564E-3</v>
          </cell>
          <cell r="BE896">
            <v>0.98855362021857918</v>
          </cell>
          <cell r="BI896">
            <v>0.73076969219647103</v>
          </cell>
          <cell r="BJ896">
            <v>0.46962399316239334</v>
          </cell>
        </row>
        <row r="897">
          <cell r="A897">
            <v>489</v>
          </cell>
          <cell r="AH897">
            <v>9</v>
          </cell>
          <cell r="AJ897">
            <v>8736.4166666666697</v>
          </cell>
          <cell r="AL897">
            <v>9.7833333333333297</v>
          </cell>
          <cell r="AO897">
            <v>0.31101367110638622</v>
          </cell>
          <cell r="AQ897">
            <v>0.30616525073566808</v>
          </cell>
          <cell r="AS897">
            <v>0.29219867639745306</v>
          </cell>
          <cell r="AU897">
            <v>0.278808</v>
          </cell>
          <cell r="AW897">
            <v>0.30087999999999998</v>
          </cell>
          <cell r="AY897">
            <v>0.30761100000000002</v>
          </cell>
          <cell r="AZ897">
            <v>2.5092720000000002</v>
          </cell>
          <cell r="BA897">
            <v>8.9999999999999893</v>
          </cell>
          <cell r="BC897">
            <v>1E-4</v>
          </cell>
          <cell r="BE897">
            <v>0.99569672131147491</v>
          </cell>
          <cell r="BI897">
            <v>2.4982240558883615</v>
          </cell>
          <cell r="BJ897">
            <v>1.6054660852371734</v>
          </cell>
        </row>
        <row r="898">
          <cell r="A898">
            <v>1696</v>
          </cell>
          <cell r="AH898">
            <v>58.990000000000009</v>
          </cell>
          <cell r="AJ898">
            <v>8662.5333333333292</v>
          </cell>
          <cell r="AL898">
            <v>84.15</v>
          </cell>
          <cell r="AO898">
            <v>0</v>
          </cell>
          <cell r="AQ898">
            <v>0</v>
          </cell>
          <cell r="AS898">
            <v>0</v>
          </cell>
          <cell r="AU898">
            <v>0.33440199999999998</v>
          </cell>
          <cell r="AW898">
            <v>0.28197499999999998</v>
          </cell>
          <cell r="AY898">
            <v>0.29061599999999999</v>
          </cell>
          <cell r="AZ898">
            <v>19.130651527298507</v>
          </cell>
          <cell r="BA898">
            <v>58.9804831926768</v>
          </cell>
          <cell r="BC898">
            <v>4.3552133512011299E-3</v>
          </cell>
          <cell r="BE898">
            <v>0.99840050091074695</v>
          </cell>
          <cell r="BI898">
            <v>18.784671316514547</v>
          </cell>
          <cell r="BJ898">
            <v>12.071836651283656</v>
          </cell>
        </row>
        <row r="899">
          <cell r="A899">
            <v>2206</v>
          </cell>
          <cell r="AH899">
            <v>9</v>
          </cell>
          <cell r="AJ899">
            <v>8732.179700499164</v>
          </cell>
          <cell r="AL899">
            <v>0</v>
          </cell>
          <cell r="AO899">
            <v>0</v>
          </cell>
          <cell r="AQ899">
            <v>0</v>
          </cell>
          <cell r="AS899">
            <v>0</v>
          </cell>
          <cell r="AU899" t="str">
            <v>-</v>
          </cell>
          <cell r="AW899">
            <v>0.22400465890183027</v>
          </cell>
          <cell r="AY899">
            <v>0.21934841930116469</v>
          </cell>
          <cell r="AZ899">
            <v>2.5672743818181818</v>
          </cell>
          <cell r="BA899">
            <v>9</v>
          </cell>
          <cell r="BC899">
            <v>1.4191481229913575E-2</v>
          </cell>
          <cell r="BE899">
            <v>0.99826791413218396</v>
          </cell>
          <cell r="BI899">
            <v>2.5306073657372963</v>
          </cell>
          <cell r="BJ899">
            <v>1.626276991115551</v>
          </cell>
        </row>
        <row r="900">
          <cell r="A900">
            <v>1739</v>
          </cell>
          <cell r="AH900">
            <v>2.78</v>
          </cell>
          <cell r="AJ900">
            <v>8183.2333333333299</v>
          </cell>
          <cell r="AL900">
            <v>563.58333333333303</v>
          </cell>
          <cell r="AO900">
            <v>0</v>
          </cell>
          <cell r="AQ900">
            <v>0.2534984748316591</v>
          </cell>
          <cell r="AS900">
            <v>0.24688176799280648</v>
          </cell>
          <cell r="AU900">
            <v>0.228522</v>
          </cell>
          <cell r="AW900">
            <v>0.18953200000000003</v>
          </cell>
          <cell r="AY900">
            <v>0.22037399999999999</v>
          </cell>
          <cell r="AZ900">
            <v>0.63529115999999997</v>
          </cell>
          <cell r="BA900">
            <v>2.6636054640831301</v>
          </cell>
          <cell r="BC900">
            <v>1.4150355048325397E-3</v>
          </cell>
          <cell r="BE900">
            <v>1</v>
          </cell>
          <cell r="BI900">
            <v>0.62982822778756542</v>
          </cell>
          <cell r="BJ900">
            <v>0.40475467236600637</v>
          </cell>
        </row>
        <row r="901">
          <cell r="A901">
            <v>269</v>
          </cell>
          <cell r="AH901">
            <v>32.01</v>
          </cell>
          <cell r="AJ901">
            <v>7723.2864729771945</v>
          </cell>
          <cell r="AL901">
            <v>1021.7140476934259</v>
          </cell>
          <cell r="AO901">
            <v>0.27265117324822796</v>
          </cell>
          <cell r="AQ901">
            <v>0.27256958984169805</v>
          </cell>
          <cell r="AS901">
            <v>0.24451880523341754</v>
          </cell>
          <cell r="AU901">
            <v>0.21113801936894722</v>
          </cell>
          <cell r="AW901">
            <v>0.23182855357700718</v>
          </cell>
          <cell r="AY901">
            <v>0.18346866604186193</v>
          </cell>
          <cell r="AZ901">
            <v>6.7606400399999993</v>
          </cell>
          <cell r="BA901">
            <v>32</v>
          </cell>
          <cell r="BC901">
            <v>4.6790847824024591E-4</v>
          </cell>
          <cell r="BE901">
            <v>0.99705863775493664</v>
          </cell>
          <cell r="BI901">
            <v>6.7194858916142497</v>
          </cell>
          <cell r="BJ901">
            <v>4.3182302579262437</v>
          </cell>
        </row>
        <row r="902">
          <cell r="A902">
            <v>1817</v>
          </cell>
          <cell r="AH902">
            <v>9</v>
          </cell>
          <cell r="AJ902">
            <v>8651.9505494505465</v>
          </cell>
          <cell r="AL902">
            <v>0</v>
          </cell>
          <cell r="AO902">
            <v>0</v>
          </cell>
          <cell r="AQ902">
            <v>0</v>
          </cell>
          <cell r="AS902">
            <v>0.36850045537814924</v>
          </cell>
          <cell r="AU902">
            <v>0.36846989010989012</v>
          </cell>
          <cell r="AW902">
            <v>0.36051428571428573</v>
          </cell>
          <cell r="AY902">
            <v>0.34436571428571433</v>
          </cell>
          <cell r="AZ902">
            <v>2.9889924164727546</v>
          </cell>
          <cell r="BA902">
            <v>9</v>
          </cell>
          <cell r="BC902">
            <v>1.5055581230857385E-2</v>
          </cell>
          <cell r="BE902">
            <v>0.98896032246442056</v>
          </cell>
          <cell r="BI902">
            <v>2.9433405934194941</v>
          </cell>
          <cell r="BJ902">
            <v>1.8915170914710062</v>
          </cell>
        </row>
        <row r="903">
          <cell r="A903">
            <v>1803</v>
          </cell>
          <cell r="AH903">
            <v>2.95</v>
          </cell>
          <cell r="AJ903">
            <v>8610.8919396810579</v>
          </cell>
          <cell r="AL903">
            <v>0</v>
          </cell>
          <cell r="AO903">
            <v>0</v>
          </cell>
          <cell r="AQ903">
            <v>0.25726099622381643</v>
          </cell>
          <cell r="AS903">
            <v>0.24490988304851649</v>
          </cell>
          <cell r="AU903">
            <v>0.22379904250350308</v>
          </cell>
          <cell r="AW903">
            <v>0.23142353372923202</v>
          </cell>
          <cell r="AY903">
            <v>0.233306282111163</v>
          </cell>
          <cell r="AZ903">
            <v>0.67081525000000009</v>
          </cell>
          <cell r="BA903">
            <v>2.94999999999999</v>
          </cell>
          <cell r="BC903">
            <v>3.3083803323041621E-3</v>
          </cell>
          <cell r="BE903">
            <v>0.98418629478881714</v>
          </cell>
          <cell r="BI903">
            <v>0.6685602785667859</v>
          </cell>
          <cell r="BJ903">
            <v>0.42964555186544756</v>
          </cell>
        </row>
        <row r="904">
          <cell r="A904">
            <v>402</v>
          </cell>
          <cell r="AH904">
            <v>16.038</v>
          </cell>
          <cell r="AJ904">
            <v>6805.2833333333301</v>
          </cell>
          <cell r="AL904">
            <v>1945.05</v>
          </cell>
          <cell r="AO904">
            <v>0.32496966325132653</v>
          </cell>
          <cell r="AQ904">
            <v>0.3269986707154095</v>
          </cell>
          <cell r="AS904">
            <v>0.33423903124056864</v>
          </cell>
          <cell r="AU904">
            <v>0.31484000000000001</v>
          </cell>
          <cell r="AW904">
            <v>0.31081999999999999</v>
          </cell>
          <cell r="AY904">
            <v>0.292238</v>
          </cell>
          <cell r="AZ904">
            <v>5.0494039200000005</v>
          </cell>
          <cell r="BA904">
            <v>16.031612468096402</v>
          </cell>
          <cell r="BC904">
            <v>1.87029299986145E-2</v>
          </cell>
          <cell r="BE904">
            <v>0.99854280510018201</v>
          </cell>
          <cell r="BI904">
            <v>4.9354048671517381</v>
          </cell>
          <cell r="BJ904">
            <v>3.1717031594706082</v>
          </cell>
        </row>
        <row r="905">
          <cell r="A905">
            <v>647</v>
          </cell>
          <cell r="AH905">
            <v>3</v>
          </cell>
          <cell r="AJ905">
            <v>8700.25</v>
          </cell>
          <cell r="AL905">
            <v>50.083333333333293</v>
          </cell>
          <cell r="AO905">
            <v>0.2858948009932849</v>
          </cell>
          <cell r="AQ905">
            <v>0.27812288181818084</v>
          </cell>
          <cell r="AS905">
            <v>0.27521675700320758</v>
          </cell>
          <cell r="AU905">
            <v>0.23489400000000002</v>
          </cell>
          <cell r="AW905">
            <v>0.23330600000000001</v>
          </cell>
          <cell r="AY905">
            <v>0.257216</v>
          </cell>
          <cell r="AZ905">
            <v>0.70468200000000003</v>
          </cell>
          <cell r="BA905">
            <v>2.9962805226467601</v>
          </cell>
          <cell r="BC905">
            <v>1E-4</v>
          </cell>
          <cell r="BE905">
            <v>0.99997912871888295</v>
          </cell>
          <cell r="BI905">
            <v>0.69872518544085149</v>
          </cell>
          <cell r="BJ905">
            <v>0.44903081670448497</v>
          </cell>
        </row>
        <row r="906">
          <cell r="A906">
            <v>2205</v>
          </cell>
          <cell r="AH906">
            <v>2.2000000000000002</v>
          </cell>
          <cell r="AJ906">
            <v>8731.2229780801244</v>
          </cell>
          <cell r="AL906">
            <v>0</v>
          </cell>
          <cell r="AO906">
            <v>0</v>
          </cell>
          <cell r="AQ906">
            <v>0</v>
          </cell>
          <cell r="AS906">
            <v>0</v>
          </cell>
          <cell r="AU906" t="str">
            <v>-</v>
          </cell>
          <cell r="AW906">
            <v>0.32428199546485265</v>
          </cell>
          <cell r="AY906">
            <v>0.32857922902494335</v>
          </cell>
          <cell r="AZ906">
            <v>0.62755596000000013</v>
          </cell>
          <cell r="BA906">
            <v>2.2000000000000002</v>
          </cell>
          <cell r="BC906">
            <v>5.8584458513600883E-2</v>
          </cell>
          <cell r="BE906">
            <v>0.99773242630385495</v>
          </cell>
          <cell r="BI906">
            <v>0.59070737701890774</v>
          </cell>
          <cell r="BJ906">
            <v>0.37961393329311705</v>
          </cell>
        </row>
        <row r="907">
          <cell r="A907">
            <v>1694</v>
          </cell>
          <cell r="AH907">
            <v>160.65</v>
          </cell>
          <cell r="AJ907">
            <v>7046.5166666666701</v>
          </cell>
          <cell r="AL907">
            <v>1704.7166666666701</v>
          </cell>
          <cell r="AO907">
            <v>0</v>
          </cell>
          <cell r="AQ907">
            <v>0</v>
          </cell>
          <cell r="AS907">
            <v>0.30878037067988939</v>
          </cell>
          <cell r="AU907">
            <v>0.27459499999999998</v>
          </cell>
          <cell r="AW907">
            <v>0.27610299999999999</v>
          </cell>
          <cell r="AY907">
            <v>0.34289599999999998</v>
          </cell>
          <cell r="AZ907">
            <v>44.113686749999999</v>
          </cell>
          <cell r="BA907">
            <v>153.86145528058901</v>
          </cell>
          <cell r="BC907">
            <v>1.7316890877259301E-2</v>
          </cell>
          <cell r="BE907">
            <v>1</v>
          </cell>
          <cell r="BI907">
            <v>42.763167262152898</v>
          </cell>
          <cell r="BJ907">
            <v>27.481448101058174</v>
          </cell>
        </row>
        <row r="908">
          <cell r="A908">
            <v>1689</v>
          </cell>
          <cell r="AH908">
            <v>3</v>
          </cell>
          <cell r="AJ908">
            <v>8751.9166666666697</v>
          </cell>
          <cell r="AL908">
            <v>0</v>
          </cell>
          <cell r="AO908">
            <v>0</v>
          </cell>
          <cell r="AQ908">
            <v>0.23135928223984051</v>
          </cell>
          <cell r="AS908">
            <v>0.23822861238189949</v>
          </cell>
          <cell r="AU908">
            <v>0.26832699999999998</v>
          </cell>
          <cell r="AW908">
            <v>0.288659</v>
          </cell>
          <cell r="AY908">
            <v>0.26106400000000002</v>
          </cell>
          <cell r="AZ908">
            <v>0.69407784671952155</v>
          </cell>
          <cell r="BA908">
            <v>3</v>
          </cell>
          <cell r="BC908">
            <v>5.1493342937886197E-4</v>
          </cell>
          <cell r="BE908">
            <v>0.99999051305403797</v>
          </cell>
          <cell r="BI908">
            <v>0.69140148200681684</v>
          </cell>
          <cell r="BJ908">
            <v>0.44432429030067266</v>
          </cell>
        </row>
        <row r="909">
          <cell r="A909">
            <v>577</v>
          </cell>
          <cell r="AH909">
            <v>9</v>
          </cell>
          <cell r="AJ909">
            <v>8516.2054054054079</v>
          </cell>
          <cell r="AL909">
            <v>0</v>
          </cell>
          <cell r="AO909">
            <v>0.26394529496541974</v>
          </cell>
          <cell r="AQ909">
            <v>0.24577104761021751</v>
          </cell>
          <cell r="AS909">
            <v>0.25263438720224085</v>
          </cell>
          <cell r="AU909">
            <v>0.25678216216216215</v>
          </cell>
          <cell r="AW909">
            <v>0.27571329729729732</v>
          </cell>
          <cell r="AY909">
            <v>0.27587967567567567</v>
          </cell>
          <cell r="AZ909">
            <v>2.2733821903945119</v>
          </cell>
          <cell r="BA909">
            <v>9</v>
          </cell>
          <cell r="BC909">
            <v>6.86832747960818E-3</v>
          </cell>
          <cell r="BE909">
            <v>0.97173792645104151</v>
          </cell>
          <cell r="BI909">
            <v>2.2544687708631419</v>
          </cell>
          <cell r="BJ909">
            <v>1.4488184689903787</v>
          </cell>
        </row>
        <row r="910">
          <cell r="A910">
            <v>2101</v>
          </cell>
          <cell r="AH910">
            <v>9</v>
          </cell>
          <cell r="AJ910">
            <v>8742.5812895350155</v>
          </cell>
          <cell r="AL910">
            <v>0</v>
          </cell>
          <cell r="AO910">
            <v>0</v>
          </cell>
          <cell r="AQ910">
            <v>0</v>
          </cell>
          <cell r="AS910">
            <v>0</v>
          </cell>
          <cell r="AU910" t="str">
            <v>-</v>
          </cell>
          <cell r="AW910">
            <v>0.23708622794362449</v>
          </cell>
          <cell r="AY910">
            <v>0.24726378870269672</v>
          </cell>
          <cell r="AZ910">
            <v>2.0582163036437242</v>
          </cell>
          <cell r="BA910">
            <v>9</v>
          </cell>
          <cell r="BC910">
            <v>1.2282290777025926E-2</v>
          </cell>
          <cell r="BE910">
            <v>0.99877926978137843</v>
          </cell>
          <cell r="BI910">
            <v>2.0329057952178702</v>
          </cell>
          <cell r="BJ910">
            <v>1.3064325839836701</v>
          </cell>
        </row>
        <row r="911">
          <cell r="A911">
            <v>437</v>
          </cell>
          <cell r="AH911">
            <v>7.67</v>
          </cell>
          <cell r="AJ911">
            <v>8697.6342832469763</v>
          </cell>
          <cell r="AL911">
            <v>0</v>
          </cell>
          <cell r="AO911">
            <v>0.23154703836532997</v>
          </cell>
          <cell r="AQ911">
            <v>0.19954820487112376</v>
          </cell>
          <cell r="AS911">
            <v>0.21783808914165484</v>
          </cell>
          <cell r="AU911">
            <v>0.20796529404145078</v>
          </cell>
          <cell r="AW911">
            <v>0.21729745854922278</v>
          </cell>
          <cell r="AY911">
            <v>0.21326276036269431</v>
          </cell>
          <cell r="AZ911">
            <v>1.5405121416050753</v>
          </cell>
          <cell r="BA911">
            <v>7.6700000000000204</v>
          </cell>
          <cell r="BC911">
            <v>9.4153557343360894E-4</v>
          </cell>
          <cell r="BE911">
            <v>0.99326882750785661</v>
          </cell>
          <cell r="BI911">
            <v>1.5386580148500728</v>
          </cell>
          <cell r="BJ911">
            <v>0.98880773075484951</v>
          </cell>
        </row>
        <row r="912">
          <cell r="A912">
            <v>524</v>
          </cell>
          <cell r="AH912">
            <v>1.5</v>
          </cell>
          <cell r="AJ912">
            <v>8754.8166666666693</v>
          </cell>
          <cell r="AL912">
            <v>0</v>
          </cell>
          <cell r="AO912">
            <v>0.30019036175008879</v>
          </cell>
          <cell r="AQ912">
            <v>0.27271296245473631</v>
          </cell>
          <cell r="AS912">
            <v>0.26597647414880271</v>
          </cell>
          <cell r="AU912">
            <v>0.26468999999999998</v>
          </cell>
          <cell r="AW912">
            <v>0.27038200000000001</v>
          </cell>
          <cell r="AY912">
            <v>0.27581800000000001</v>
          </cell>
          <cell r="AZ912">
            <v>0.39703499999999997</v>
          </cell>
          <cell r="BA912">
            <v>1.5</v>
          </cell>
          <cell r="BC912">
            <v>1E-4</v>
          </cell>
          <cell r="BE912">
            <v>1</v>
          </cell>
          <cell r="BI912">
            <v>0.39699529650000054</v>
          </cell>
          <cell r="BJ912">
            <v>0.25512622978197302</v>
          </cell>
        </row>
        <row r="913">
          <cell r="A913">
            <v>1862</v>
          </cell>
          <cell r="AH913">
            <v>211.6</v>
          </cell>
          <cell r="AJ913">
            <v>2055.9833333333299</v>
          </cell>
          <cell r="AL913">
            <v>6699.0833333333303</v>
          </cell>
          <cell r="AO913">
            <v>0</v>
          </cell>
          <cell r="AQ913">
            <v>0</v>
          </cell>
          <cell r="AS913">
            <v>0</v>
          </cell>
          <cell r="AU913">
            <v>0.26946799999999999</v>
          </cell>
          <cell r="AW913">
            <v>0.31241000000000002</v>
          </cell>
          <cell r="AY913">
            <v>0.33180799999999999</v>
          </cell>
          <cell r="AZ913">
            <v>57.019428799999993</v>
          </cell>
          <cell r="BA913">
            <v>210.17164430219401</v>
          </cell>
          <cell r="BC913">
            <v>1.45980277817236E-2</v>
          </cell>
          <cell r="BE913">
            <v>0.99721842744383715</v>
          </cell>
          <cell r="BI913">
            <v>55.494554755458438</v>
          </cell>
          <cell r="BJ913">
            <v>35.663184559138358</v>
          </cell>
        </row>
        <row r="914">
          <cell r="A914">
            <v>1958</v>
          </cell>
          <cell r="AH914">
            <v>3</v>
          </cell>
          <cell r="AJ914">
            <v>8738.2235528942128</v>
          </cell>
          <cell r="AL914">
            <v>0</v>
          </cell>
          <cell r="AO914">
            <v>0</v>
          </cell>
          <cell r="AQ914">
            <v>0</v>
          </cell>
          <cell r="AS914">
            <v>0</v>
          </cell>
          <cell r="AU914">
            <v>0.22403892215568863</v>
          </cell>
          <cell r="AW914">
            <v>0.23186327345309385</v>
          </cell>
          <cell r="AY914">
            <v>0.23042714570858286</v>
          </cell>
          <cell r="AZ914">
            <v>0.67346099999999998</v>
          </cell>
          <cell r="BA914">
            <v>3</v>
          </cell>
          <cell r="BC914">
            <v>7.8558264293331244E-3</v>
          </cell>
          <cell r="BE914">
            <v>0.99800399201596812</v>
          </cell>
          <cell r="BI914">
            <v>0.66815982609162916</v>
          </cell>
          <cell r="BJ914">
            <v>0.4293882039041636</v>
          </cell>
        </row>
        <row r="915">
          <cell r="A915">
            <v>1742</v>
          </cell>
          <cell r="AH915">
            <v>152.28</v>
          </cell>
          <cell r="AJ915">
            <v>8059.8666666666695</v>
          </cell>
          <cell r="AL915">
            <v>695.95</v>
          </cell>
          <cell r="AO915">
            <v>0</v>
          </cell>
          <cell r="AQ915">
            <v>0</v>
          </cell>
          <cell r="AS915">
            <v>0</v>
          </cell>
          <cell r="AU915">
            <v>0.32209599999999999</v>
          </cell>
          <cell r="AW915">
            <v>0.33373799999999998</v>
          </cell>
          <cell r="AY915">
            <v>0.333563</v>
          </cell>
          <cell r="AZ915">
            <v>49.04877888</v>
          </cell>
          <cell r="BA915">
            <v>149.993907840312</v>
          </cell>
          <cell r="BC915">
            <v>5.2972771138484103E-3</v>
          </cell>
          <cell r="BE915">
            <v>0.99679151487553097</v>
          </cell>
          <cell r="BI915">
            <v>47.786211247574499</v>
          </cell>
          <cell r="BJ915">
            <v>30.709471922316791</v>
          </cell>
        </row>
        <row r="916">
          <cell r="A916">
            <v>401</v>
          </cell>
          <cell r="AH916">
            <v>7.516</v>
          </cell>
          <cell r="AJ916">
            <v>6812.0166666666701</v>
          </cell>
          <cell r="AL916">
            <v>1943.9166666666699</v>
          </cell>
          <cell r="AO916">
            <v>0.32219780772173112</v>
          </cell>
          <cell r="AQ916">
            <v>0.32680798201954192</v>
          </cell>
          <cell r="AS916">
            <v>0.33679386026515706</v>
          </cell>
          <cell r="AU916">
            <v>0.333976</v>
          </cell>
          <cell r="AW916">
            <v>0.31472899999999998</v>
          </cell>
          <cell r="AY916">
            <v>0.32574900000000001</v>
          </cell>
          <cell r="AZ916">
            <v>2.4216387228365313</v>
          </cell>
          <cell r="BA916">
            <v>7.5160000000000098</v>
          </cell>
          <cell r="BC916">
            <v>1E-4</v>
          </cell>
          <cell r="BE916">
            <v>0.99905510018214905</v>
          </cell>
          <cell r="BI916">
            <v>2.4126713583220232</v>
          </cell>
          <cell r="BJ916">
            <v>1.5504862470118677</v>
          </cell>
        </row>
        <row r="917">
          <cell r="A917">
            <v>1933</v>
          </cell>
          <cell r="AH917">
            <v>3</v>
          </cell>
          <cell r="AJ917">
            <v>8612.6721311475449</v>
          </cell>
          <cell r="AL917">
            <v>0</v>
          </cell>
          <cell r="AO917">
            <v>0</v>
          </cell>
          <cell r="AQ917">
            <v>0</v>
          </cell>
          <cell r="AS917">
            <v>0</v>
          </cell>
          <cell r="AU917">
            <v>0.20290426229508199</v>
          </cell>
          <cell r="AW917">
            <v>0.21167114754098362</v>
          </cell>
          <cell r="AY917">
            <v>0.21447245901639345</v>
          </cell>
          <cell r="AZ917">
            <v>0.61885800000000002</v>
          </cell>
          <cell r="BA917">
            <v>3</v>
          </cell>
          <cell r="BC917">
            <v>9.2867656983173317E-3</v>
          </cell>
          <cell r="BE917">
            <v>0.98283578189853338</v>
          </cell>
          <cell r="BI917">
            <v>0.61253465236821802</v>
          </cell>
          <cell r="BJ917">
            <v>0.39364107798570541</v>
          </cell>
        </row>
        <row r="918">
          <cell r="A918">
            <v>527</v>
          </cell>
          <cell r="AH918">
            <v>3</v>
          </cell>
          <cell r="AJ918">
            <v>8757.3166666666693</v>
          </cell>
          <cell r="AL918">
            <v>0</v>
          </cell>
          <cell r="AO918">
            <v>0.22465206188664988</v>
          </cell>
          <cell r="AQ918">
            <v>0.21375971750373526</v>
          </cell>
          <cell r="AS918">
            <v>0.20583041622676149</v>
          </cell>
          <cell r="AU918">
            <v>0.19665299999999999</v>
          </cell>
          <cell r="AW918">
            <v>0.20078599999999999</v>
          </cell>
          <cell r="AY918">
            <v>0.19704200000000002</v>
          </cell>
          <cell r="AZ918">
            <v>0.58995900000000001</v>
          </cell>
          <cell r="BA918">
            <v>3</v>
          </cell>
          <cell r="BC918">
            <v>1E-4</v>
          </cell>
          <cell r="BE918">
            <v>1</v>
          </cell>
          <cell r="BI918">
            <v>0.58990000409999888</v>
          </cell>
          <cell r="BJ918">
            <v>0.37909508077610926</v>
          </cell>
        </row>
        <row r="919">
          <cell r="A919">
            <v>2013</v>
          </cell>
          <cell r="AH919">
            <v>3</v>
          </cell>
          <cell r="AJ919">
            <v>8671.0396039603966</v>
          </cell>
          <cell r="AL919">
            <v>0</v>
          </cell>
          <cell r="AO919">
            <v>0</v>
          </cell>
          <cell r="AQ919">
            <v>0</v>
          </cell>
          <cell r="AS919">
            <v>0</v>
          </cell>
          <cell r="AU919">
            <v>0.23183762376237624</v>
          </cell>
          <cell r="AW919">
            <v>0.24150594059405942</v>
          </cell>
          <cell r="AY919">
            <v>0.24562376237623765</v>
          </cell>
          <cell r="AZ919">
            <v>0.70246799999999998</v>
          </cell>
          <cell r="BA919">
            <v>3</v>
          </cell>
          <cell r="BC919">
            <v>1.009757367891208E-2</v>
          </cell>
          <cell r="BE919">
            <v>0.9900990099009902</v>
          </cell>
          <cell r="BI919">
            <v>0.69530384538905166</v>
          </cell>
          <cell r="BJ919">
            <v>0.44683211662941302</v>
          </cell>
        </row>
        <row r="920">
          <cell r="A920">
            <v>1949</v>
          </cell>
          <cell r="AH920">
            <v>9</v>
          </cell>
          <cell r="AJ920">
            <v>8614.4262295081971</v>
          </cell>
          <cell r="AL920">
            <v>0</v>
          </cell>
          <cell r="AO920">
            <v>0</v>
          </cell>
          <cell r="AQ920">
            <v>0</v>
          </cell>
          <cell r="AS920">
            <v>0</v>
          </cell>
          <cell r="AU920">
            <v>0.3408796721311475</v>
          </cell>
          <cell r="AW920">
            <v>0.3379918032786885</v>
          </cell>
          <cell r="AY920">
            <v>0.34194688524590167</v>
          </cell>
          <cell r="AZ920">
            <v>2.6516741482625816</v>
          </cell>
          <cell r="BA920">
            <v>9</v>
          </cell>
          <cell r="BC920">
            <v>1.1045232797286787E-2</v>
          </cell>
          <cell r="BE920">
            <v>0.98360655737704916</v>
          </cell>
          <cell r="BI920">
            <v>2.6218976506879721</v>
          </cell>
          <cell r="BJ920">
            <v>1.684944049442243</v>
          </cell>
        </row>
        <row r="921">
          <cell r="A921">
            <v>2051</v>
          </cell>
          <cell r="AH921">
            <v>1.8180327868852459</v>
          </cell>
          <cell r="AJ921">
            <v>28715.84699453551</v>
          </cell>
          <cell r="AL921">
            <v>0</v>
          </cell>
          <cell r="AO921">
            <v>0</v>
          </cell>
          <cell r="AQ921">
            <v>0</v>
          </cell>
          <cell r="AS921">
            <v>0</v>
          </cell>
          <cell r="AU921">
            <v>1.0946491803278688</v>
          </cell>
          <cell r="AW921">
            <v>1.0008065573770493</v>
          </cell>
          <cell r="AY921">
            <v>0.85048852459016389</v>
          </cell>
          <cell r="AZ921">
            <v>0.43579170424906183</v>
          </cell>
          <cell r="BA921">
            <v>1.81826546146527</v>
          </cell>
          <cell r="BC921">
            <v>5.0235919416509504E-2</v>
          </cell>
          <cell r="BE921">
            <v>3.278688524590164</v>
          </cell>
          <cell r="BI921">
            <v>0.42911452318326448</v>
          </cell>
          <cell r="BJ921">
            <v>0.27576742447485186</v>
          </cell>
        </row>
        <row r="922">
          <cell r="A922">
            <v>633</v>
          </cell>
          <cell r="AH922">
            <v>3</v>
          </cell>
          <cell r="AJ922">
            <v>8758.4666666666708</v>
          </cell>
          <cell r="AL922">
            <v>0</v>
          </cell>
          <cell r="AO922">
            <v>0.29192290046486252</v>
          </cell>
          <cell r="AQ922">
            <v>0.26244053092626418</v>
          </cell>
          <cell r="AS922">
            <v>0.26435852670940158</v>
          </cell>
          <cell r="AU922">
            <v>0.25259700000000002</v>
          </cell>
          <cell r="AW922">
            <v>0.23649899999999999</v>
          </cell>
          <cell r="AY922">
            <v>0.26203500000000002</v>
          </cell>
          <cell r="AZ922">
            <v>0.7577910000000001</v>
          </cell>
          <cell r="BA922">
            <v>3</v>
          </cell>
          <cell r="BC922">
            <v>2.1752442842405302E-4</v>
          </cell>
          <cell r="BE922">
            <v>0.99875721007893103</v>
          </cell>
          <cell r="BI922">
            <v>0.75164002784260231</v>
          </cell>
          <cell r="BJ922">
            <v>0.48303616729801768</v>
          </cell>
        </row>
        <row r="923">
          <cell r="A923">
            <v>556</v>
          </cell>
          <cell r="AH923">
            <v>3</v>
          </cell>
          <cell r="AJ923">
            <v>8759.8333333333303</v>
          </cell>
          <cell r="AL923">
            <v>0</v>
          </cell>
          <cell r="AO923">
            <v>0.23050569226802675</v>
          </cell>
          <cell r="AQ923">
            <v>0.21741649843880892</v>
          </cell>
          <cell r="AS923">
            <v>0.20835412251984123</v>
          </cell>
          <cell r="AU923">
            <v>0.19465499999999999</v>
          </cell>
          <cell r="AW923">
            <v>0.18867</v>
          </cell>
          <cell r="AY923">
            <v>0.196878</v>
          </cell>
          <cell r="AZ923">
            <v>0.58396499999999996</v>
          </cell>
          <cell r="BA923">
            <v>3</v>
          </cell>
          <cell r="BC923">
            <v>1.2044778234377199E-4</v>
          </cell>
          <cell r="BE923">
            <v>1</v>
          </cell>
          <cell r="BI923">
            <v>0.57805571608367534</v>
          </cell>
          <cell r="BJ923">
            <v>0.37148343254577204</v>
          </cell>
        </row>
        <row r="924">
          <cell r="A924">
            <v>1805</v>
          </cell>
          <cell r="AH924">
            <v>6</v>
          </cell>
          <cell r="AJ924">
            <v>8745.3577371048232</v>
          </cell>
          <cell r="AL924">
            <v>0</v>
          </cell>
          <cell r="AO924">
            <v>0</v>
          </cell>
          <cell r="AQ924">
            <v>0</v>
          </cell>
          <cell r="AS924">
            <v>0.2621172625551153</v>
          </cell>
          <cell r="AU924">
            <v>0.2588046589018303</v>
          </cell>
          <cell r="AW924">
            <v>0.26797437603993346</v>
          </cell>
          <cell r="AY924">
            <v>0.26343294509151416</v>
          </cell>
          <cell r="AZ924">
            <v>1.4862674328768288</v>
          </cell>
          <cell r="BA924">
            <v>6</v>
          </cell>
          <cell r="BC924">
            <v>1.3708669433872812E-2</v>
          </cell>
          <cell r="BE924">
            <v>0.99833610648918469</v>
          </cell>
          <cell r="BI924">
            <v>1.4658587260343088</v>
          </cell>
          <cell r="BJ924">
            <v>0.94202378079343019</v>
          </cell>
        </row>
        <row r="925">
          <cell r="A925">
            <v>1963</v>
          </cell>
          <cell r="AH925">
            <v>2.6</v>
          </cell>
          <cell r="AJ925">
            <v>8731.6774630431755</v>
          </cell>
          <cell r="AL925">
            <v>0</v>
          </cell>
          <cell r="AO925">
            <v>0</v>
          </cell>
          <cell r="AQ925">
            <v>0</v>
          </cell>
          <cell r="AS925">
            <v>0</v>
          </cell>
          <cell r="AU925">
            <v>0.24073095940817968</v>
          </cell>
          <cell r="AW925">
            <v>0.23895204875618076</v>
          </cell>
          <cell r="AY925">
            <v>0.22415669439227262</v>
          </cell>
          <cell r="AZ925">
            <v>0.62323322176646723</v>
          </cell>
          <cell r="BA925">
            <v>2.6</v>
          </cell>
          <cell r="BC925">
            <v>8.5229286429384168E-3</v>
          </cell>
          <cell r="BE925">
            <v>0.99658860055962273</v>
          </cell>
          <cell r="BI925">
            <v>0.61790326688434227</v>
          </cell>
          <cell r="BJ925">
            <v>0.39709118027338214</v>
          </cell>
        </row>
        <row r="926">
          <cell r="A926">
            <v>642</v>
          </cell>
          <cell r="AH926">
            <v>3</v>
          </cell>
          <cell r="AJ926">
            <v>8762.3666666666704</v>
          </cell>
          <cell r="AL926">
            <v>0</v>
          </cell>
          <cell r="AO926">
            <v>0.23816099026909879</v>
          </cell>
          <cell r="AQ926">
            <v>0.21180483312219245</v>
          </cell>
          <cell r="AS926">
            <v>0.21538876608792309</v>
          </cell>
          <cell r="AU926">
            <v>0.20800099999999999</v>
          </cell>
          <cell r="AW926">
            <v>0.20732100000000001</v>
          </cell>
          <cell r="AY926">
            <v>0.19495100000000001</v>
          </cell>
          <cell r="AZ926">
            <v>0.62400299999999997</v>
          </cell>
          <cell r="BA926">
            <v>3</v>
          </cell>
          <cell r="BC926">
            <v>1.17052686642988E-3</v>
          </cell>
          <cell r="BE926">
            <v>0.99992220704310897</v>
          </cell>
          <cell r="BI926">
            <v>0.61616089502248106</v>
          </cell>
          <cell r="BJ926">
            <v>0.39597145727435956</v>
          </cell>
        </row>
        <row r="927">
          <cell r="A927">
            <v>1656</v>
          </cell>
          <cell r="AH927">
            <v>55.924999999999997</v>
          </cell>
          <cell r="AJ927">
            <v>8652.3833333333296</v>
          </cell>
          <cell r="AL927">
            <v>110.083333333333</v>
          </cell>
          <cell r="AO927">
            <v>0</v>
          </cell>
          <cell r="AQ927">
            <v>0.26256400337240332</v>
          </cell>
          <cell r="AS927">
            <v>0.28729923295183518</v>
          </cell>
          <cell r="AU927">
            <v>0.27811000000000002</v>
          </cell>
          <cell r="AW927">
            <v>0.27827400000000002</v>
          </cell>
          <cell r="AY927">
            <v>0.238479</v>
          </cell>
          <cell r="AZ927">
            <v>13.323040957455069</v>
          </cell>
          <cell r="BA927">
            <v>55.924999999999997</v>
          </cell>
          <cell r="BC927">
            <v>2.2376659386062602E-3</v>
          </cell>
          <cell r="BE927">
            <v>1</v>
          </cell>
          <cell r="BI927">
            <v>13.109781889999352</v>
          </cell>
          <cell r="BJ927">
            <v>8.4249089506769987</v>
          </cell>
        </row>
        <row r="928">
          <cell r="A928">
            <v>332</v>
          </cell>
          <cell r="AH928">
            <v>69.39</v>
          </cell>
          <cell r="AJ928">
            <v>0</v>
          </cell>
          <cell r="AL928">
            <v>8763.0666666666693</v>
          </cell>
          <cell r="AO928">
            <v>0.36764360242209582</v>
          </cell>
          <cell r="AQ928">
            <v>0.37762885857968109</v>
          </cell>
          <cell r="AS928">
            <v>0.30194950907432166</v>
          </cell>
          <cell r="AU928">
            <v>0.27690399999999998</v>
          </cell>
          <cell r="AW928">
            <v>0.26593699999999998</v>
          </cell>
          <cell r="AY928">
            <v>0.23957099999999998</v>
          </cell>
          <cell r="AZ928">
            <v>19.21436856</v>
          </cell>
          <cell r="BA928">
            <v>69.389999999999901</v>
          </cell>
          <cell r="BC928">
            <v>2.4264806414923696E-4</v>
          </cell>
          <cell r="BE928">
            <v>0.99811589253187605</v>
          </cell>
          <cell r="BI928">
            <v>18.199562738685501</v>
          </cell>
          <cell r="BJ928">
            <v>11.695820746836745</v>
          </cell>
        </row>
        <row r="929">
          <cell r="A929">
            <v>517</v>
          </cell>
          <cell r="AH929">
            <v>89.465000000000003</v>
          </cell>
          <cell r="AJ929">
            <v>0</v>
          </cell>
          <cell r="AL929">
            <v>8763.8166666666693</v>
          </cell>
          <cell r="AO929">
            <v>0.2965221952867399</v>
          </cell>
          <cell r="AQ929">
            <v>0.30968039723910046</v>
          </cell>
          <cell r="AS929">
            <v>0.28910848637477149</v>
          </cell>
          <cell r="AU929">
            <v>0.261519</v>
          </cell>
          <cell r="AW929">
            <v>0.286331</v>
          </cell>
          <cell r="AY929">
            <v>0.22570100000000001</v>
          </cell>
          <cell r="AZ929">
            <v>23.396797335000002</v>
          </cell>
          <cell r="BA929">
            <v>76.490701302134198</v>
          </cell>
          <cell r="BC929">
            <v>7.1731692250970205E-4</v>
          </cell>
          <cell r="BE929">
            <v>0.99834927140255003</v>
          </cell>
          <cell r="BI929">
            <v>23.036950033697984</v>
          </cell>
          <cell r="BJ929">
            <v>14.804533604274214</v>
          </cell>
        </row>
        <row r="930">
          <cell r="A930">
            <v>1945</v>
          </cell>
          <cell r="AH930">
            <v>9</v>
          </cell>
          <cell r="AJ930">
            <v>8620.5901639344283</v>
          </cell>
          <cell r="AL930">
            <v>0</v>
          </cell>
          <cell r="AO930">
            <v>0</v>
          </cell>
          <cell r="AQ930">
            <v>0</v>
          </cell>
          <cell r="AS930">
            <v>0</v>
          </cell>
          <cell r="AU930">
            <v>0.29346393442622948</v>
          </cell>
          <cell r="AW930">
            <v>0.28013901639344263</v>
          </cell>
          <cell r="AY930">
            <v>0.27412721311475408</v>
          </cell>
          <cell r="AZ930">
            <v>2.6516741482625816</v>
          </cell>
          <cell r="BA930">
            <v>9</v>
          </cell>
          <cell r="BC930">
            <v>3.896954834949197E-2</v>
          </cell>
          <cell r="BE930">
            <v>0.98360655737704916</v>
          </cell>
          <cell r="BI930">
            <v>2.5466173619359687</v>
          </cell>
          <cell r="BJ930">
            <v>1.6365657023547056</v>
          </cell>
        </row>
        <row r="931">
          <cell r="A931">
            <v>1946</v>
          </cell>
          <cell r="AH931">
            <v>9</v>
          </cell>
          <cell r="AJ931">
            <v>8621.0327868852492</v>
          </cell>
          <cell r="AL931">
            <v>0</v>
          </cell>
          <cell r="AO931">
            <v>0</v>
          </cell>
          <cell r="AQ931">
            <v>0</v>
          </cell>
          <cell r="AS931">
            <v>0</v>
          </cell>
          <cell r="AU931">
            <v>0.29187147540983605</v>
          </cell>
          <cell r="AW931">
            <v>0.28503245901639346</v>
          </cell>
          <cell r="AY931">
            <v>0.26991540983606555</v>
          </cell>
          <cell r="AZ931">
            <v>2.6516741482625816</v>
          </cell>
          <cell r="BA931">
            <v>9</v>
          </cell>
          <cell r="BC931">
            <v>9.9944842642215731E-3</v>
          </cell>
          <cell r="BE931">
            <v>0.98360655737704916</v>
          </cell>
          <cell r="BI931">
            <v>2.6247303307881156</v>
          </cell>
          <cell r="BJ931">
            <v>1.6867644513475035</v>
          </cell>
        </row>
        <row r="932">
          <cell r="A932">
            <v>495</v>
          </cell>
          <cell r="AH932">
            <v>3</v>
          </cell>
          <cell r="AJ932">
            <v>8764.8333333333303</v>
          </cell>
          <cell r="AL932">
            <v>0</v>
          </cell>
          <cell r="AO932">
            <v>0.29016007124749521</v>
          </cell>
          <cell r="AQ932">
            <v>0.26789380419016884</v>
          </cell>
          <cell r="AS932">
            <v>0.24643496888070268</v>
          </cell>
          <cell r="AU932">
            <v>0.25625599999999998</v>
          </cell>
          <cell r="AW932">
            <v>0.25119999999999998</v>
          </cell>
          <cell r="AY932">
            <v>0.26235900000000001</v>
          </cell>
          <cell r="AZ932">
            <v>0.73930490664210802</v>
          </cell>
          <cell r="BA932">
            <v>3</v>
          </cell>
          <cell r="BC932">
            <v>2.02510418834983E-2</v>
          </cell>
          <cell r="BE932">
            <v>0.99989564359441407</v>
          </cell>
          <cell r="BI932">
            <v>0.72425762320257114</v>
          </cell>
          <cell r="BJ932">
            <v>0.46543905791217494</v>
          </cell>
        </row>
        <row r="933">
          <cell r="A933">
            <v>1719</v>
          </cell>
          <cell r="AH933">
            <v>3</v>
          </cell>
          <cell r="AJ933">
            <v>8765.7000000000007</v>
          </cell>
          <cell r="AL933">
            <v>0</v>
          </cell>
          <cell r="AO933">
            <v>0</v>
          </cell>
          <cell r="AQ933">
            <v>0.20103265784873528</v>
          </cell>
          <cell r="AS933">
            <v>0.2214254035087718</v>
          </cell>
          <cell r="AU933">
            <v>0.21071200000000001</v>
          </cell>
          <cell r="AW933">
            <v>0.21404100000000001</v>
          </cell>
          <cell r="AY933">
            <v>0.22333800000000001</v>
          </cell>
          <cell r="AZ933">
            <v>0.60309797354620587</v>
          </cell>
          <cell r="BA933">
            <v>3</v>
          </cell>
          <cell r="BC933">
            <v>2.5079331506849402E-3</v>
          </cell>
          <cell r="BE933">
            <v>1</v>
          </cell>
          <cell r="BI933">
            <v>0.59958015933142039</v>
          </cell>
          <cell r="BJ933">
            <v>0.38531596432226184</v>
          </cell>
        </row>
        <row r="934">
          <cell r="A934">
            <v>1729</v>
          </cell>
          <cell r="AH934">
            <v>9</v>
          </cell>
          <cell r="AJ934">
            <v>8765.8166666666693</v>
          </cell>
          <cell r="AL934">
            <v>0</v>
          </cell>
          <cell r="AO934">
            <v>0</v>
          </cell>
          <cell r="AQ934">
            <v>0.34317519774248012</v>
          </cell>
          <cell r="AS934">
            <v>0.3393124275145657</v>
          </cell>
          <cell r="AU934">
            <v>0.33003300000000002</v>
          </cell>
          <cell r="AW934">
            <v>0.325963</v>
          </cell>
          <cell r="AY934">
            <v>0.32992500000000002</v>
          </cell>
          <cell r="AZ934">
            <v>2.7911864534767603</v>
          </cell>
          <cell r="BA934">
            <v>9</v>
          </cell>
          <cell r="BC934">
            <v>2.3052289209785598E-3</v>
          </cell>
          <cell r="BE934">
            <v>0.99984820886460191</v>
          </cell>
          <cell r="BI934">
            <v>2.7840200591162314</v>
          </cell>
          <cell r="BJ934">
            <v>1.7891308727878312</v>
          </cell>
        </row>
        <row r="935">
          <cell r="A935">
            <v>599</v>
          </cell>
          <cell r="AH935">
            <v>56.8</v>
          </cell>
          <cell r="AJ935">
            <v>142.36666666666699</v>
          </cell>
          <cell r="AL935">
            <v>8624.5166666666701</v>
          </cell>
          <cell r="AO935">
            <v>0</v>
          </cell>
          <cell r="AQ935">
            <v>0.34222950833976112</v>
          </cell>
          <cell r="AS935">
            <v>0.36759126984121326</v>
          </cell>
          <cell r="AU935">
            <v>0.31170700000000001</v>
          </cell>
          <cell r="AW935">
            <v>0.32078899999999999</v>
          </cell>
          <cell r="AY935">
            <v>0.32168999999999998</v>
          </cell>
          <cell r="AZ935">
            <v>17.615487839719997</v>
          </cell>
          <cell r="BA935">
            <v>56.8</v>
          </cell>
          <cell r="BC935">
            <v>2.6328683881325899E-3</v>
          </cell>
          <cell r="BE935">
            <v>1</v>
          </cell>
          <cell r="BI935">
            <v>17.383952444927353</v>
          </cell>
          <cell r="BJ935">
            <v>11.171674538928501</v>
          </cell>
        </row>
        <row r="936">
          <cell r="A936">
            <v>1943</v>
          </cell>
          <cell r="AH936">
            <v>9</v>
          </cell>
          <cell r="AJ936">
            <v>8438.7433155080253</v>
          </cell>
          <cell r="AL936">
            <v>0</v>
          </cell>
          <cell r="AO936">
            <v>0</v>
          </cell>
          <cell r="AQ936">
            <v>0</v>
          </cell>
          <cell r="AS936">
            <v>0</v>
          </cell>
          <cell r="AU936">
            <v>0.29162213903743317</v>
          </cell>
          <cell r="AW936">
            <v>0.27711625668449197</v>
          </cell>
          <cell r="AY936">
            <v>0.27228513368983959</v>
          </cell>
          <cell r="AZ936">
            <v>2.6516741482625816</v>
          </cell>
          <cell r="BA936">
            <v>9</v>
          </cell>
          <cell r="BC936">
            <v>3.7901259619272966E-2</v>
          </cell>
          <cell r="BE936">
            <v>0.96256684491978617</v>
          </cell>
          <cell r="BI936">
            <v>2.54726395498672</v>
          </cell>
          <cell r="BJ936">
            <v>1.6369812308224121</v>
          </cell>
        </row>
        <row r="937">
          <cell r="A937">
            <v>429</v>
          </cell>
          <cell r="AH937">
            <v>2.5409999999999999</v>
          </cell>
          <cell r="AJ937">
            <v>8768.9333333333307</v>
          </cell>
          <cell r="AL937">
            <v>0</v>
          </cell>
          <cell r="AO937">
            <v>0.20470794890771413</v>
          </cell>
          <cell r="AQ937">
            <v>0.22408911311117968</v>
          </cell>
          <cell r="AS937">
            <v>0.18763344964499246</v>
          </cell>
          <cell r="AU937">
            <v>0.155724</v>
          </cell>
          <cell r="AW937">
            <v>0.15679199999999999</v>
          </cell>
          <cell r="AY937">
            <v>0.14307300000000001</v>
          </cell>
          <cell r="AZ937">
            <v>0.39569468400000002</v>
          </cell>
          <cell r="BA937">
            <v>2.5409999999999902</v>
          </cell>
          <cell r="BC937">
            <v>1.8241319629180002E-3</v>
          </cell>
          <cell r="BE937">
            <v>0.99949339708561002</v>
          </cell>
          <cell r="BI937">
            <v>0.39477279026487566</v>
          </cell>
          <cell r="BJ937">
            <v>0.25369795181134391</v>
          </cell>
        </row>
        <row r="938">
          <cell r="A938">
            <v>356</v>
          </cell>
          <cell r="AH938">
            <v>104</v>
          </cell>
          <cell r="AJ938">
            <v>8741.7666666666701</v>
          </cell>
          <cell r="AL938">
            <v>27.433333333333302</v>
          </cell>
          <cell r="AO938">
            <v>0.35145409920705456</v>
          </cell>
          <cell r="AQ938">
            <v>0.4419564145022799</v>
          </cell>
          <cell r="AS938">
            <v>0.32490870798981919</v>
          </cell>
          <cell r="AU938">
            <v>0.28873500000000002</v>
          </cell>
          <cell r="AW938">
            <v>0.30586000000000002</v>
          </cell>
          <cell r="AY938">
            <v>0.323772</v>
          </cell>
          <cell r="AZ938">
            <v>30.028440000000003</v>
          </cell>
          <cell r="BA938">
            <v>104</v>
          </cell>
          <cell r="BC938">
            <v>1.0000000000000002E-4</v>
          </cell>
          <cell r="BE938">
            <v>0.99843844869459608</v>
          </cell>
          <cell r="BI938">
            <v>29.978550895413683</v>
          </cell>
          <cell r="BJ938">
            <v>19.265504482554679</v>
          </cell>
        </row>
        <row r="939">
          <cell r="A939">
            <v>1953</v>
          </cell>
          <cell r="AH939">
            <v>9</v>
          </cell>
          <cell r="AJ939">
            <v>8759.7669256381796</v>
          </cell>
          <cell r="AL939">
            <v>0</v>
          </cell>
          <cell r="AO939">
            <v>0</v>
          </cell>
          <cell r="AQ939">
            <v>0</v>
          </cell>
          <cell r="AS939">
            <v>0</v>
          </cell>
          <cell r="AU939" t="str">
            <v>-</v>
          </cell>
          <cell r="AW939">
            <v>0.25038978912319648</v>
          </cell>
          <cell r="AY939">
            <v>0.23180743618201999</v>
          </cell>
          <cell r="AZ939">
            <v>2.0582163036437242</v>
          </cell>
          <cell r="BA939">
            <v>9</v>
          </cell>
          <cell r="BC939">
            <v>1.3704642208809091E-2</v>
          </cell>
          <cell r="BE939">
            <v>0.99889012208657046</v>
          </cell>
          <cell r="BI939">
            <v>2.0299778443716905</v>
          </cell>
          <cell r="BJ939">
            <v>1.3045509570048155</v>
          </cell>
        </row>
        <row r="940">
          <cell r="A940">
            <v>474</v>
          </cell>
          <cell r="AH940">
            <v>9</v>
          </cell>
          <cell r="AJ940">
            <v>7721.7666666666692</v>
          </cell>
          <cell r="AL940">
            <v>1048.2333333333299</v>
          </cell>
          <cell r="AO940">
            <v>0.38186553682306562</v>
          </cell>
          <cell r="AQ940">
            <v>0.3627053609201773</v>
          </cell>
          <cell r="AS940">
            <v>0.27410733870335191</v>
          </cell>
          <cell r="AU940">
            <v>0.35733300000000001</v>
          </cell>
          <cell r="AW940">
            <v>0.32096799999999998</v>
          </cell>
          <cell r="AY940">
            <v>0.35979</v>
          </cell>
          <cell r="AZ940">
            <v>2.4669660483301672</v>
          </cell>
          <cell r="BA940">
            <v>8.9342472786012905</v>
          </cell>
          <cell r="BC940">
            <v>1.01681042624189E-2</v>
          </cell>
          <cell r="BE940">
            <v>1</v>
          </cell>
          <cell r="BI940">
            <v>2.4337420747377738</v>
          </cell>
          <cell r="BJ940">
            <v>1.564027194437061</v>
          </cell>
        </row>
        <row r="941">
          <cell r="A941">
            <v>1864</v>
          </cell>
          <cell r="AH941">
            <v>179.04</v>
          </cell>
          <cell r="AJ941">
            <v>7403.5656834720739</v>
          </cell>
          <cell r="AL941">
            <v>1091.1226421830945</v>
          </cell>
          <cell r="AO941">
            <v>0</v>
          </cell>
          <cell r="AQ941">
            <v>0</v>
          </cell>
          <cell r="AS941">
            <v>0</v>
          </cell>
          <cell r="AU941" t="str">
            <v>-</v>
          </cell>
          <cell r="AW941">
            <v>0.28297709533835502</v>
          </cell>
          <cell r="AY941">
            <v>0.25804171526378766</v>
          </cell>
          <cell r="AZ941">
            <v>56.477513225142864</v>
          </cell>
          <cell r="BA941">
            <v>178.92583182258701</v>
          </cell>
          <cell r="BC941">
            <v>5.3080685535254269E-3</v>
          </cell>
          <cell r="BE941">
            <v>0.96706378935054249</v>
          </cell>
          <cell r="BI941">
            <v>55.7795943300491</v>
          </cell>
          <cell r="BJ941">
            <v>35.846363233155657</v>
          </cell>
        </row>
        <row r="942">
          <cell r="A942">
            <v>491</v>
          </cell>
          <cell r="AH942">
            <v>8.9990000000000006</v>
          </cell>
          <cell r="AJ942">
            <v>8768.7666666666701</v>
          </cell>
          <cell r="AL942">
            <v>2.75</v>
          </cell>
          <cell r="AO942">
            <v>0.38410979885674945</v>
          </cell>
          <cell r="AQ942">
            <v>0.35783628340928353</v>
          </cell>
          <cell r="AS942">
            <v>0.37648995836466276</v>
          </cell>
          <cell r="AU942">
            <v>0.38194800000000001</v>
          </cell>
          <cell r="AW942">
            <v>0.38121300000000002</v>
          </cell>
          <cell r="AY942">
            <v>0.38127800000000001</v>
          </cell>
          <cell r="AZ942">
            <v>3.2201687144001427</v>
          </cell>
          <cell r="BA942">
            <v>8.9972759822987793</v>
          </cell>
          <cell r="BC942">
            <v>1.37261181884139E-4</v>
          </cell>
          <cell r="BE942">
            <v>0.99985959319975692</v>
          </cell>
          <cell r="BI942">
            <v>3.2049651614864199</v>
          </cell>
          <cell r="BJ942">
            <v>2.0596482765447615</v>
          </cell>
        </row>
        <row r="943">
          <cell r="A943">
            <v>319</v>
          </cell>
          <cell r="AH943">
            <v>141.04</v>
          </cell>
          <cell r="AJ943">
            <v>0</v>
          </cell>
          <cell r="AL943">
            <v>8769.0456608054428</v>
          </cell>
          <cell r="AO943">
            <v>0.3171582566311324</v>
          </cell>
          <cell r="AQ943">
            <v>0.31628560356516805</v>
          </cell>
          <cell r="AS943">
            <v>0.29966174972054088</v>
          </cell>
          <cell r="AU943">
            <v>0.27309852524106637</v>
          </cell>
          <cell r="AW943">
            <v>0.32371516591038008</v>
          </cell>
          <cell r="AY943">
            <v>0.32110590612592177</v>
          </cell>
          <cell r="AZ943">
            <v>38.528743039999995</v>
          </cell>
          <cell r="BA943">
            <v>140.97808820958701</v>
          </cell>
          <cell r="BC943">
            <v>2.8980497897664395E-3</v>
          </cell>
          <cell r="BE943">
            <v>0.99855931335476178</v>
          </cell>
          <cell r="BI943">
            <v>38.372588966358862</v>
          </cell>
          <cell r="BJ943">
            <v>24.659873898431591</v>
          </cell>
        </row>
        <row r="944">
          <cell r="A944">
            <v>518</v>
          </cell>
          <cell r="AH944">
            <v>1.5</v>
          </cell>
          <cell r="AJ944">
            <v>8771.9333333333307</v>
          </cell>
          <cell r="AL944">
            <v>0</v>
          </cell>
          <cell r="AO944">
            <v>0.27574206327945222</v>
          </cell>
          <cell r="AQ944">
            <v>0.25195533638199813</v>
          </cell>
          <cell r="AS944">
            <v>0.24744705853583929</v>
          </cell>
          <cell r="AU944">
            <v>0.244231</v>
          </cell>
          <cell r="AW944">
            <v>0.25061</v>
          </cell>
          <cell r="AY944">
            <v>0.25172800000000001</v>
          </cell>
          <cell r="AZ944">
            <v>0.36634650000000002</v>
          </cell>
          <cell r="BA944">
            <v>1.5</v>
          </cell>
          <cell r="BC944">
            <v>1E-4</v>
          </cell>
          <cell r="BE944">
            <v>1</v>
          </cell>
          <cell r="BI944">
            <v>0.36630986535000076</v>
          </cell>
          <cell r="BJ944">
            <v>0.23540645368499416</v>
          </cell>
        </row>
        <row r="945">
          <cell r="A945">
            <v>455</v>
          </cell>
          <cell r="AH945">
            <v>52.8</v>
          </cell>
          <cell r="AJ945">
            <v>8017.2166666666699</v>
          </cell>
          <cell r="AL945">
            <v>755.18333333333305</v>
          </cell>
          <cell r="AO945">
            <v>0.3406909976488538</v>
          </cell>
          <cell r="AQ945">
            <v>0.33607250425346119</v>
          </cell>
          <cell r="AS945">
            <v>0.3103829982610099</v>
          </cell>
          <cell r="AU945">
            <v>0.33197500000000002</v>
          </cell>
          <cell r="AW945">
            <v>0.33091300000000001</v>
          </cell>
          <cell r="AY945">
            <v>0.29122799999999999</v>
          </cell>
          <cell r="AZ945">
            <v>16.388222308181323</v>
          </cell>
          <cell r="BA945">
            <v>52.560306567567999</v>
          </cell>
          <cell r="BC945">
            <v>1.4253011352147698E-2</v>
          </cell>
          <cell r="BE945">
            <v>0.99911961141469308</v>
          </cell>
          <cell r="BI945">
            <v>16.125133451978897</v>
          </cell>
          <cell r="BJ945">
            <v>10.36270338365216</v>
          </cell>
        </row>
        <row r="946">
          <cell r="A946">
            <v>1797</v>
          </cell>
          <cell r="AH946">
            <v>3</v>
          </cell>
          <cell r="AJ946">
            <v>8758.5524126455894</v>
          </cell>
          <cell r="AL946">
            <v>0</v>
          </cell>
          <cell r="AO946">
            <v>0</v>
          </cell>
          <cell r="AQ946">
            <v>0.2191102723079876</v>
          </cell>
          <cell r="AS946">
            <v>0.22253449456739602</v>
          </cell>
          <cell r="AU946">
            <v>0.22338968386023295</v>
          </cell>
          <cell r="AW946">
            <v>0.22319900166389353</v>
          </cell>
          <cell r="AY946">
            <v>0.23152512479201334</v>
          </cell>
          <cell r="AZ946">
            <v>0.65842636828550272</v>
          </cell>
          <cell r="BA946">
            <v>3</v>
          </cell>
          <cell r="BC946">
            <v>3.4169544908375939E-3</v>
          </cell>
          <cell r="BE946">
            <v>0.99833610648918469</v>
          </cell>
          <cell r="BI946">
            <v>0.65617280566127778</v>
          </cell>
          <cell r="BJ946">
            <v>0.42168482969374643</v>
          </cell>
        </row>
        <row r="947">
          <cell r="A947">
            <v>651</v>
          </cell>
          <cell r="AH947">
            <v>3</v>
          </cell>
          <cell r="AJ947">
            <v>8773.2000000000007</v>
          </cell>
          <cell r="AL947">
            <v>0</v>
          </cell>
          <cell r="AO947">
            <v>0.28483135079853095</v>
          </cell>
          <cell r="AQ947">
            <v>0.2555655354496143</v>
          </cell>
          <cell r="AS947">
            <v>0.25522090804597697</v>
          </cell>
          <cell r="AU947">
            <v>0.245389</v>
          </cell>
          <cell r="AW947">
            <v>0.25394499999999998</v>
          </cell>
          <cell r="AY947">
            <v>0.24123400000000003</v>
          </cell>
          <cell r="AZ947">
            <v>0.73616700000000002</v>
          </cell>
          <cell r="BA947">
            <v>3</v>
          </cell>
          <cell r="BC947">
            <v>1E-4</v>
          </cell>
          <cell r="BE947">
            <v>1</v>
          </cell>
          <cell r="BI947">
            <v>0.73609338329999885</v>
          </cell>
          <cell r="BJ947">
            <v>0.47304522573552754</v>
          </cell>
        </row>
        <row r="948">
          <cell r="A948">
            <v>1899</v>
          </cell>
          <cell r="AH948">
            <v>2.75</v>
          </cell>
          <cell r="AJ948">
            <v>8772.2000000000007</v>
          </cell>
          <cell r="AL948">
            <v>1.7833333333333301</v>
          </cell>
          <cell r="AO948">
            <v>0</v>
          </cell>
          <cell r="AQ948">
            <v>0</v>
          </cell>
          <cell r="AS948">
            <v>0</v>
          </cell>
          <cell r="AU948">
            <v>0.28009600000000001</v>
          </cell>
          <cell r="AW948">
            <v>0.27192</v>
          </cell>
          <cell r="AY948">
            <v>0.27894799999999997</v>
          </cell>
          <cell r="AZ948">
            <v>0.77026400000000006</v>
          </cell>
          <cell r="BA948">
            <v>2.75</v>
          </cell>
          <cell r="BC948">
            <v>4.7339807712668399E-3</v>
          </cell>
          <cell r="BE948">
            <v>0.99971728901032197</v>
          </cell>
          <cell r="BI948">
            <v>0.76080612758615207</v>
          </cell>
          <cell r="BJ948">
            <v>0.48892669670729327</v>
          </cell>
        </row>
        <row r="949">
          <cell r="A949">
            <v>2005</v>
          </cell>
          <cell r="AH949">
            <v>3</v>
          </cell>
          <cell r="AJ949">
            <v>8751.2965425531875</v>
          </cell>
          <cell r="AL949">
            <v>0</v>
          </cell>
          <cell r="AO949">
            <v>0</v>
          </cell>
          <cell r="AQ949">
            <v>0</v>
          </cell>
          <cell r="AS949">
            <v>0</v>
          </cell>
          <cell r="AU949">
            <v>0.26563464095744682</v>
          </cell>
          <cell r="AW949">
            <v>0.27247440159574471</v>
          </cell>
          <cell r="AY949">
            <v>0.26598670212765957</v>
          </cell>
          <cell r="AZ949">
            <v>0.71911525588438518</v>
          </cell>
          <cell r="BA949">
            <v>3</v>
          </cell>
          <cell r="BC949">
            <v>9.1222537161177418E-3</v>
          </cell>
          <cell r="BE949">
            <v>0.99734042553191493</v>
          </cell>
          <cell r="BI949">
            <v>0.71253781086423473</v>
          </cell>
          <cell r="BJ949">
            <v>0.45790740309915118</v>
          </cell>
        </row>
        <row r="950">
          <cell r="A950">
            <v>2133</v>
          </cell>
          <cell r="AH950">
            <v>9</v>
          </cell>
          <cell r="AJ950">
            <v>8760.7487520798677</v>
          </cell>
          <cell r="AL950">
            <v>0</v>
          </cell>
          <cell r="AO950">
            <v>0</v>
          </cell>
          <cell r="AQ950">
            <v>0</v>
          </cell>
          <cell r="AS950">
            <v>0</v>
          </cell>
          <cell r="AU950" t="str">
            <v>-</v>
          </cell>
          <cell r="AW950">
            <v>0.21637237936772047</v>
          </cell>
          <cell r="AY950">
            <v>0.20446023294509152</v>
          </cell>
          <cell r="AZ950">
            <v>2.5672743818181818</v>
          </cell>
          <cell r="BA950">
            <v>9</v>
          </cell>
          <cell r="BC950">
            <v>1.2451465004901862E-2</v>
          </cell>
          <cell r="BE950">
            <v>0.99786633691873572</v>
          </cell>
          <cell r="BI950">
            <v>2.5340618069594112</v>
          </cell>
          <cell r="BJ950">
            <v>1.6284969634244713</v>
          </cell>
        </row>
        <row r="951">
          <cell r="A951">
            <v>1960</v>
          </cell>
          <cell r="AH951">
            <v>3</v>
          </cell>
          <cell r="AJ951">
            <v>8545.0823764353463</v>
          </cell>
          <cell r="AL951">
            <v>218.771842236645</v>
          </cell>
          <cell r="AO951">
            <v>0</v>
          </cell>
          <cell r="AQ951">
            <v>0</v>
          </cell>
          <cell r="AS951">
            <v>0</v>
          </cell>
          <cell r="AU951">
            <v>0.21313429855217172</v>
          </cell>
          <cell r="AW951">
            <v>0.20447129306040934</v>
          </cell>
          <cell r="AY951">
            <v>0.18318122815776333</v>
          </cell>
          <cell r="AZ951">
            <v>0.64036199999999999</v>
          </cell>
          <cell r="BA951">
            <v>2.9750370285974701</v>
          </cell>
          <cell r="BC951">
            <v>8.2032344968284363E-3</v>
          </cell>
          <cell r="BE951">
            <v>0.99850224663005482</v>
          </cell>
          <cell r="BI951">
            <v>0.63510108079166927</v>
          </cell>
          <cell r="BJ951">
            <v>0.40814323419278747</v>
          </cell>
        </row>
        <row r="952">
          <cell r="A952">
            <v>1952</v>
          </cell>
          <cell r="AH952">
            <v>6</v>
          </cell>
          <cell r="AJ952">
            <v>8721.7470881863519</v>
          </cell>
          <cell r="AL952">
            <v>41.38103161397671</v>
          </cell>
          <cell r="AO952">
            <v>0</v>
          </cell>
          <cell r="AQ952">
            <v>0</v>
          </cell>
          <cell r="AS952">
            <v>0</v>
          </cell>
          <cell r="AU952">
            <v>0.2653098169717138</v>
          </cell>
          <cell r="AW952">
            <v>0.2704173044925125</v>
          </cell>
          <cell r="AY952">
            <v>0.27994941763727121</v>
          </cell>
          <cell r="AZ952">
            <v>1.4382305117687704</v>
          </cell>
          <cell r="BA952">
            <v>5.9958696626311996</v>
          </cell>
          <cell r="BC952">
            <v>1.0477853859554376E-2</v>
          </cell>
          <cell r="BE952">
            <v>0.99833610648918469</v>
          </cell>
          <cell r="BI952">
            <v>1.4231358267015737</v>
          </cell>
          <cell r="BJ952">
            <v>0.91456821059345561</v>
          </cell>
        </row>
        <row r="953">
          <cell r="A953">
            <v>1688</v>
          </cell>
          <cell r="AH953">
            <v>85.204999999999998</v>
          </cell>
          <cell r="AJ953">
            <v>8770.2666666666701</v>
          </cell>
          <cell r="AL953">
            <v>7.6999999999999993</v>
          </cell>
          <cell r="AO953">
            <v>0</v>
          </cell>
          <cell r="AQ953">
            <v>0</v>
          </cell>
          <cell r="AS953">
            <v>0.29479288961665268</v>
          </cell>
          <cell r="AU953">
            <v>0.26358599999999999</v>
          </cell>
          <cell r="AW953">
            <v>0.27613399999999999</v>
          </cell>
          <cell r="AY953">
            <v>0.26311400000000001</v>
          </cell>
          <cell r="AZ953">
            <v>22.458845129999997</v>
          </cell>
          <cell r="BA953">
            <v>85.204999999999998</v>
          </cell>
          <cell r="BC953">
            <v>4.3682054972211401E-3</v>
          </cell>
          <cell r="BE953">
            <v>0.99931314511232505</v>
          </cell>
          <cell r="BI953">
            <v>22.095715556481853</v>
          </cell>
          <cell r="BJ953">
            <v>14.199655900104846</v>
          </cell>
        </row>
        <row r="954">
          <cell r="A954">
            <v>285</v>
          </cell>
          <cell r="AH954">
            <v>36</v>
          </cell>
          <cell r="AJ954">
            <v>8515.6666666666697</v>
          </cell>
          <cell r="AL954">
            <v>264.41666666666703</v>
          </cell>
          <cell r="AO954">
            <v>0.30343607039806725</v>
          </cell>
          <cell r="AQ954">
            <v>0.31901144316332947</v>
          </cell>
          <cell r="AS954">
            <v>0.2787413086012957</v>
          </cell>
          <cell r="AU954">
            <v>0.24393899999999999</v>
          </cell>
          <cell r="AW954">
            <v>0.30366900000000002</v>
          </cell>
          <cell r="AY954">
            <v>0.30455199999999999</v>
          </cell>
          <cell r="AZ954">
            <v>8.7818039999999993</v>
          </cell>
          <cell r="BA954">
            <v>35.891910669033102</v>
          </cell>
          <cell r="BC954">
            <v>4.0317883439713002E-4</v>
          </cell>
          <cell r="BE954">
            <v>1</v>
          </cell>
          <cell r="BI954">
            <v>8.7519285724118578</v>
          </cell>
          <cell r="BJ954">
            <v>5.6243652246911688</v>
          </cell>
        </row>
        <row r="955">
          <cell r="A955">
            <v>631</v>
          </cell>
          <cell r="AH955">
            <v>3</v>
          </cell>
          <cell r="AJ955">
            <v>8781.9166666666697</v>
          </cell>
          <cell r="AL955">
            <v>0</v>
          </cell>
          <cell r="AO955">
            <v>0.31998496246723973</v>
          </cell>
          <cell r="AQ955">
            <v>0.2955511740727983</v>
          </cell>
          <cell r="AS955">
            <v>0.29985278632380585</v>
          </cell>
          <cell r="AU955">
            <v>0.27718399999999999</v>
          </cell>
          <cell r="AW955">
            <v>0.283495</v>
          </cell>
          <cell r="AY955">
            <v>0.27849200000000002</v>
          </cell>
          <cell r="AZ955">
            <v>0.78353398608440938</v>
          </cell>
          <cell r="BA955">
            <v>3</v>
          </cell>
          <cell r="BC955">
            <v>4.4356576179251303E-3</v>
          </cell>
          <cell r="BE955">
            <v>1</v>
          </cell>
          <cell r="BI955">
            <v>0.76861503943048304</v>
          </cell>
          <cell r="BJ955">
            <v>0.49394503887685581</v>
          </cell>
        </row>
        <row r="956">
          <cell r="A956">
            <v>314</v>
          </cell>
          <cell r="AH956">
            <v>69.018000000000001</v>
          </cell>
          <cell r="AJ956">
            <v>8752.35</v>
          </cell>
          <cell r="AL956">
            <v>29.65</v>
          </cell>
          <cell r="AO956">
            <v>0.30791452227176525</v>
          </cell>
          <cell r="AQ956">
            <v>0.31457318305098031</v>
          </cell>
          <cell r="AS956">
            <v>0.30115099453389382</v>
          </cell>
          <cell r="AU956">
            <v>0.276364</v>
          </cell>
          <cell r="AW956">
            <v>0.29758499999999999</v>
          </cell>
          <cell r="AY956">
            <v>0.29101100000000002</v>
          </cell>
          <cell r="AZ956">
            <v>19.074090552000001</v>
          </cell>
          <cell r="BA956">
            <v>69.018000000000001</v>
          </cell>
          <cell r="BC956">
            <v>1E-4</v>
          </cell>
          <cell r="BE956">
            <v>1</v>
          </cell>
          <cell r="BI956">
            <v>17.492091815880027</v>
          </cell>
          <cell r="BJ956">
            <v>11.241169543643627</v>
          </cell>
        </row>
        <row r="957">
          <cell r="A957">
            <v>418</v>
          </cell>
          <cell r="AH957">
            <v>196</v>
          </cell>
          <cell r="AJ957">
            <v>8563.1570357142809</v>
          </cell>
          <cell r="AL957">
            <v>221.7392908163269</v>
          </cell>
          <cell r="AO957">
            <v>0.26438273452258293</v>
          </cell>
          <cell r="AQ957">
            <v>0.307153665030445</v>
          </cell>
          <cell r="AS957">
            <v>0.28402013307085433</v>
          </cell>
          <cell r="AU957">
            <v>0.25978250571428568</v>
          </cell>
          <cell r="AW957">
            <v>0.26011954010204086</v>
          </cell>
          <cell r="AY957">
            <v>0.25969449673469391</v>
          </cell>
          <cell r="AZ957">
            <v>50.912175999999995</v>
          </cell>
          <cell r="BA957">
            <v>195.99617520491799</v>
          </cell>
          <cell r="BC957">
            <v>2.0522774968869946E-3</v>
          </cell>
          <cell r="BE957">
            <v>1.0001020408163266</v>
          </cell>
          <cell r="BI957">
            <v>50.807700747617574</v>
          </cell>
          <cell r="BJ957">
            <v>32.651210857936164</v>
          </cell>
        </row>
        <row r="958">
          <cell r="A958">
            <v>364</v>
          </cell>
          <cell r="AH958">
            <v>92.73</v>
          </cell>
          <cell r="AJ958">
            <v>8780.6833333333307</v>
          </cell>
          <cell r="AL958">
            <v>3.31666666666667</v>
          </cell>
          <cell r="AO958">
            <v>0.24500518818100819</v>
          </cell>
          <cell r="AQ958">
            <v>0.24210671658552216</v>
          </cell>
          <cell r="AS958">
            <v>0.23264148536103166</v>
          </cell>
          <cell r="AU958">
            <v>0.21605099999999999</v>
          </cell>
          <cell r="AW958">
            <v>0.22183899999999998</v>
          </cell>
          <cell r="AY958">
            <v>0.23155700000000001</v>
          </cell>
          <cell r="AZ958">
            <v>20.034409230000001</v>
          </cell>
          <cell r="BA958">
            <v>92.730000000000103</v>
          </cell>
          <cell r="BC958">
            <v>2.0899481532092701E-4</v>
          </cell>
          <cell r="BE958">
            <v>1</v>
          </cell>
          <cell r="BI958">
            <v>19.981579785778351</v>
          </cell>
          <cell r="BJ958">
            <v>12.841021444780035</v>
          </cell>
        </row>
        <row r="959">
          <cell r="A959">
            <v>374</v>
          </cell>
          <cell r="AH959">
            <v>21.795000000000002</v>
          </cell>
          <cell r="AJ959">
            <v>8212.9</v>
          </cell>
          <cell r="AL959">
            <v>571.1</v>
          </cell>
          <cell r="AO959">
            <v>0.33474633236788542</v>
          </cell>
          <cell r="AQ959">
            <v>0.33986579170164827</v>
          </cell>
          <cell r="AS959">
            <v>0.32007792859232004</v>
          </cell>
          <cell r="AU959">
            <v>0.29345500000000002</v>
          </cell>
          <cell r="AW959">
            <v>0.285524</v>
          </cell>
          <cell r="AY959">
            <v>0.29530099999999998</v>
          </cell>
          <cell r="AZ959">
            <v>6.3958517250000009</v>
          </cell>
          <cell r="BA959">
            <v>21.7940682206285</v>
          </cell>
          <cell r="BC959">
            <v>1.0000000000000002E-4</v>
          </cell>
          <cell r="BE959">
            <v>1</v>
          </cell>
          <cell r="BI959">
            <v>6.2866446476624889</v>
          </cell>
          <cell r="BJ959">
            <v>4.0400678826106668</v>
          </cell>
        </row>
        <row r="960">
          <cell r="A960">
            <v>475</v>
          </cell>
          <cell r="AH960">
            <v>0.63</v>
          </cell>
          <cell r="AJ960">
            <v>8784</v>
          </cell>
          <cell r="AL960">
            <v>0</v>
          </cell>
          <cell r="AO960">
            <v>0.17976268454006891</v>
          </cell>
          <cell r="AQ960">
            <v>0.17374639486843729</v>
          </cell>
          <cell r="AS960">
            <v>0.16308714213233813</v>
          </cell>
          <cell r="AU960">
            <v>0.14279800000000001</v>
          </cell>
          <cell r="AW960">
            <v>0.11949499999999999</v>
          </cell>
          <cell r="AY960">
            <v>0.11305900000000001</v>
          </cell>
          <cell r="AZ960">
            <v>8.9962739999999999E-2</v>
          </cell>
          <cell r="BA960">
            <v>0.630000000000001</v>
          </cell>
          <cell r="BC960">
            <v>4.4435813666582899E-3</v>
          </cell>
          <cell r="BE960">
            <v>1</v>
          </cell>
          <cell r="BI960">
            <v>8.5298079067557181E-2</v>
          </cell>
          <cell r="BJ960">
            <v>5.4816209441288608E-2</v>
          </cell>
        </row>
        <row r="961">
          <cell r="A961">
            <v>349</v>
          </cell>
          <cell r="AH961">
            <v>113.905</v>
          </cell>
          <cell r="AJ961">
            <v>8784</v>
          </cell>
          <cell r="AL961">
            <v>0</v>
          </cell>
          <cell r="AO961">
            <v>0.28319037288700272</v>
          </cell>
          <cell r="AQ961">
            <v>0.27551439133359645</v>
          </cell>
          <cell r="AS961">
            <v>0.24710452024251248</v>
          </cell>
          <cell r="AU961">
            <v>0.20321600000000001</v>
          </cell>
          <cell r="AW961">
            <v>0.22359500000000002</v>
          </cell>
          <cell r="AY961">
            <v>0.178815</v>
          </cell>
          <cell r="AZ961">
            <v>23.147318480000003</v>
          </cell>
          <cell r="BA961">
            <v>113.905</v>
          </cell>
          <cell r="BC961">
            <v>1E-4</v>
          </cell>
          <cell r="BE961">
            <v>1</v>
          </cell>
          <cell r="BI961">
            <v>22.92250448539</v>
          </cell>
          <cell r="BJ961">
            <v>14.73098597911955</v>
          </cell>
        </row>
        <row r="962">
          <cell r="A962">
            <v>278</v>
          </cell>
          <cell r="AH962">
            <v>2.96</v>
          </cell>
          <cell r="AJ962">
            <v>8784</v>
          </cell>
          <cell r="AL962">
            <v>0</v>
          </cell>
          <cell r="AO962">
            <v>0.21532994147311643</v>
          </cell>
          <cell r="AQ962">
            <v>0.18592102168950214</v>
          </cell>
          <cell r="AS962">
            <v>0.18316949563433238</v>
          </cell>
          <cell r="AU962">
            <v>0.17949800000000002</v>
          </cell>
          <cell r="AW962">
            <v>0.11986500000000001</v>
          </cell>
          <cell r="AY962">
            <v>0.13954800000000001</v>
          </cell>
          <cell r="AZ962">
            <v>0.53131408000000002</v>
          </cell>
          <cell r="BA962">
            <v>2.96</v>
          </cell>
          <cell r="BC962">
            <v>9.9999999999999991E-5</v>
          </cell>
          <cell r="BE962">
            <v>1</v>
          </cell>
          <cell r="BI962">
            <v>0.52860464384904082</v>
          </cell>
          <cell r="BJ962">
            <v>0.33970404944192639</v>
          </cell>
        </row>
        <row r="963">
          <cell r="A963">
            <v>639</v>
          </cell>
          <cell r="AH963">
            <v>105</v>
          </cell>
          <cell r="AJ963">
            <v>2806.9646241313931</v>
          </cell>
          <cell r="AL963">
            <v>5516.4718888187017</v>
          </cell>
          <cell r="AO963">
            <v>0</v>
          </cell>
          <cell r="AQ963">
            <v>0.36472533125838635</v>
          </cell>
          <cell r="AS963">
            <v>0.33566921345299078</v>
          </cell>
          <cell r="AU963">
            <v>0.2919883133291219</v>
          </cell>
          <cell r="AW963">
            <v>0.30443082754264056</v>
          </cell>
          <cell r="AY963">
            <v>0.29566866708780792</v>
          </cell>
          <cell r="AZ963">
            <v>32.355224999999997</v>
          </cell>
          <cell r="BA963">
            <v>104.498638054038</v>
          </cell>
          <cell r="BC963">
            <v>1.2298263219018479E-2</v>
          </cell>
          <cell r="BE963">
            <v>0.94756790903348076</v>
          </cell>
          <cell r="BI963">
            <v>31.073041129820496</v>
          </cell>
          <cell r="BJ963">
            <v>19.968870919132595</v>
          </cell>
        </row>
        <row r="964">
          <cell r="A964">
            <v>344</v>
          </cell>
          <cell r="AH964">
            <v>16.5</v>
          </cell>
          <cell r="AJ964">
            <v>8784</v>
          </cell>
          <cell r="AL964">
            <v>0</v>
          </cell>
          <cell r="AO964">
            <v>0.26898994860486303</v>
          </cell>
          <cell r="AQ964">
            <v>0.28809848802879606</v>
          </cell>
          <cell r="AS964">
            <v>0.2556742977514877</v>
          </cell>
          <cell r="AU964">
            <v>0.25431500000000001</v>
          </cell>
          <cell r="AW964">
            <v>0.30343999999999999</v>
          </cell>
          <cell r="AY964">
            <v>0.31186599999999998</v>
          </cell>
          <cell r="AZ964">
            <v>4.1961975000000002</v>
          </cell>
          <cell r="BA964">
            <v>16.5</v>
          </cell>
          <cell r="BC964">
            <v>1E-4</v>
          </cell>
          <cell r="BE964">
            <v>1</v>
          </cell>
          <cell r="BI964">
            <v>4.1831905466092456</v>
          </cell>
          <cell r="BJ964">
            <v>2.6882979270158844</v>
          </cell>
        </row>
        <row r="965">
          <cell r="A965">
            <v>2218</v>
          </cell>
          <cell r="AH965" t="str">
            <v>-</v>
          </cell>
          <cell r="AJ965">
            <v>8766.4670658682644</v>
          </cell>
          <cell r="AL965">
            <v>0</v>
          </cell>
          <cell r="AO965">
            <v>0</v>
          </cell>
          <cell r="AQ965">
            <v>0</v>
          </cell>
          <cell r="AS965">
            <v>0</v>
          </cell>
          <cell r="AU965" t="str">
            <v>-</v>
          </cell>
          <cell r="AW965">
            <v>0.18002095808383237</v>
          </cell>
          <cell r="AY965">
            <v>0.2225548902195609</v>
          </cell>
          <cell r="AZ965">
            <v>0.45859499999999997</v>
          </cell>
          <cell r="BA965">
            <v>3</v>
          </cell>
          <cell r="BC965">
            <v>1.9192614770459086E-2</v>
          </cell>
          <cell r="BE965">
            <v>0.99800399201596812</v>
          </cell>
          <cell r="BI965">
            <v>0.44977575955499949</v>
          </cell>
          <cell r="BJ965">
            <v>0.28904522243524894</v>
          </cell>
        </row>
        <row r="966">
          <cell r="A966">
            <v>305</v>
          </cell>
          <cell r="AH966">
            <v>3</v>
          </cell>
          <cell r="AJ966">
            <v>8784</v>
          </cell>
          <cell r="AL966">
            <v>0</v>
          </cell>
          <cell r="AO966">
            <v>4.8772423439752403E-2</v>
          </cell>
          <cell r="AQ966">
            <v>6.9293740308734642E-2</v>
          </cell>
          <cell r="AS966">
            <v>6.9922561596276328E-2</v>
          </cell>
          <cell r="AU966">
            <v>0.101284</v>
          </cell>
          <cell r="AW966">
            <v>0.112599</v>
          </cell>
          <cell r="AY966">
            <v>4.9722000000000009E-2</v>
          </cell>
          <cell r="AZ966">
            <v>0.14575847875528447</v>
          </cell>
          <cell r="BA966">
            <v>3</v>
          </cell>
          <cell r="BC966">
            <v>5.1726477172512003E-4</v>
          </cell>
          <cell r="BE966">
            <v>1</v>
          </cell>
          <cell r="BI966">
            <v>0.14519747275228048</v>
          </cell>
          <cell r="BJ966">
            <v>9.3310132698662923E-2</v>
          </cell>
        </row>
        <row r="967">
          <cell r="A967">
            <v>239</v>
          </cell>
          <cell r="AH967">
            <v>1.28</v>
          </cell>
          <cell r="AJ967">
            <v>8784</v>
          </cell>
          <cell r="AL967">
            <v>0</v>
          </cell>
          <cell r="AO967">
            <v>0.17466395260674691</v>
          </cell>
          <cell r="AQ967">
            <v>0.20386735118791302</v>
          </cell>
          <cell r="AS967">
            <v>0.19825917781463062</v>
          </cell>
          <cell r="AU967">
            <v>0.171405</v>
          </cell>
          <cell r="AW967">
            <v>0.12623699999999999</v>
          </cell>
          <cell r="AY967">
            <v>6.9540000000000001E-3</v>
          </cell>
          <cell r="AZ967">
            <v>0.20119241849046859</v>
          </cell>
          <cell r="BA967">
            <v>1.28</v>
          </cell>
          <cell r="BC967">
            <v>1.6820520177363799E-2</v>
          </cell>
          <cell r="BE967">
            <v>1</v>
          </cell>
          <cell r="BI967">
            <v>0.19317212632394209</v>
          </cell>
          <cell r="BJ967">
            <v>0.12414070575265446</v>
          </cell>
        </row>
        <row r="968">
          <cell r="A968">
            <v>309</v>
          </cell>
          <cell r="AH968">
            <v>2.94</v>
          </cell>
          <cell r="AJ968">
            <v>8784</v>
          </cell>
          <cell r="AL968">
            <v>0</v>
          </cell>
          <cell r="AO968">
            <v>0.23978511077396336</v>
          </cell>
          <cell r="AQ968">
            <v>0.22791269985286491</v>
          </cell>
          <cell r="AS968">
            <v>0.2131051195215497</v>
          </cell>
          <cell r="AU968">
            <v>0.21498900000000001</v>
          </cell>
          <cell r="AW968">
            <v>0.21621699999999999</v>
          </cell>
          <cell r="AY968">
            <v>0.215388</v>
          </cell>
          <cell r="AZ968">
            <v>0.62652905139335613</v>
          </cell>
          <cell r="BA968">
            <v>2.94</v>
          </cell>
          <cell r="BC968">
            <v>1E-4</v>
          </cell>
          <cell r="BE968">
            <v>1</v>
          </cell>
          <cell r="BI968">
            <v>0.62356609108780758</v>
          </cell>
          <cell r="BJ968">
            <v>0.40073035434341603</v>
          </cell>
        </row>
        <row r="969">
          <cell r="A969">
            <v>2084</v>
          </cell>
          <cell r="AH969">
            <v>0.8</v>
          </cell>
          <cell r="AJ969">
            <v>1268.447653429603</v>
          </cell>
          <cell r="AL969">
            <v>0</v>
          </cell>
          <cell r="AO969">
            <v>0</v>
          </cell>
          <cell r="AQ969">
            <v>0</v>
          </cell>
          <cell r="AS969">
            <v>0</v>
          </cell>
          <cell r="AU969" t="str">
            <v>-</v>
          </cell>
          <cell r="AW969">
            <v>1.3990758122743682E-2</v>
          </cell>
          <cell r="AY969">
            <v>3.3974296028880871E-2</v>
          </cell>
          <cell r="AZ969">
            <v>0.16542319999999999</v>
          </cell>
          <cell r="BA969">
            <v>0.80000000000000104</v>
          </cell>
          <cell r="BC969">
            <v>1.7331771129024261E-3</v>
          </cell>
          <cell r="BE969">
            <v>0.1444043321299639</v>
          </cell>
          <cell r="BI969">
            <v>0.16343774914853204</v>
          </cell>
          <cell r="BJ969">
            <v>0.10503211779063684</v>
          </cell>
        </row>
        <row r="970">
          <cell r="A970">
            <v>1744</v>
          </cell>
          <cell r="AH970">
            <v>2.63</v>
          </cell>
          <cell r="AJ970">
            <v>8784</v>
          </cell>
          <cell r="AL970">
            <v>0</v>
          </cell>
          <cell r="AO970">
            <v>0</v>
          </cell>
          <cell r="AQ970">
            <v>0.26030569885722515</v>
          </cell>
          <cell r="AS970">
            <v>0.25038527494336948</v>
          </cell>
          <cell r="AU970">
            <v>0.24501999999999999</v>
          </cell>
          <cell r="AW970">
            <v>0.24699400000000002</v>
          </cell>
          <cell r="AY970">
            <v>0.220721</v>
          </cell>
          <cell r="AZ970">
            <v>0.64440259999999994</v>
          </cell>
          <cell r="BA970">
            <v>2.6300000000000101</v>
          </cell>
          <cell r="BC970">
            <v>1.1128461685812699E-2</v>
          </cell>
          <cell r="BE970">
            <v>1</v>
          </cell>
          <cell r="BI970">
            <v>0.63650451044270917</v>
          </cell>
          <cell r="BJ970">
            <v>0.40904513836845585</v>
          </cell>
        </row>
        <row r="971">
          <cell r="A971">
            <v>307</v>
          </cell>
          <cell r="AH971">
            <v>2</v>
          </cell>
          <cell r="AJ971">
            <v>8784</v>
          </cell>
          <cell r="AL971">
            <v>0</v>
          </cell>
          <cell r="AO971">
            <v>0.27099600377695876</v>
          </cell>
          <cell r="AQ971">
            <v>0.25559935318638632</v>
          </cell>
          <cell r="AS971">
            <v>0.23830486060052486</v>
          </cell>
          <cell r="AU971">
            <v>0.19251199999999999</v>
          </cell>
          <cell r="AW971">
            <v>0.16201099999999999</v>
          </cell>
          <cell r="AY971">
            <v>0.21090500000000001</v>
          </cell>
          <cell r="AZ971">
            <v>0.17499999999999999</v>
          </cell>
          <cell r="BA971">
            <v>2</v>
          </cell>
          <cell r="BC971">
            <v>1E-4</v>
          </cell>
          <cell r="BE971">
            <v>1</v>
          </cell>
          <cell r="BI971">
            <v>0.17410758749999983</v>
          </cell>
          <cell r="BJ971">
            <v>0.11188901421986966</v>
          </cell>
        </row>
        <row r="972">
          <cell r="A972">
            <v>306</v>
          </cell>
          <cell r="AH972">
            <v>2</v>
          </cell>
          <cell r="AJ972">
            <v>8784</v>
          </cell>
          <cell r="AL972">
            <v>0</v>
          </cell>
          <cell r="AO972">
            <v>0.23543744836656444</v>
          </cell>
          <cell r="AQ972">
            <v>0.25617057049086672</v>
          </cell>
          <cell r="AS972">
            <v>0.24105338641552515</v>
          </cell>
          <cell r="AU972">
            <v>0.207674</v>
          </cell>
          <cell r="AW972">
            <v>0.20901700000000001</v>
          </cell>
          <cell r="AY972">
            <v>0.22786999999999999</v>
          </cell>
          <cell r="AZ972">
            <v>0.41534799999999999</v>
          </cell>
          <cell r="BA972">
            <v>2</v>
          </cell>
          <cell r="BC972">
            <v>1E-4</v>
          </cell>
          <cell r="BE972">
            <v>1</v>
          </cell>
          <cell r="BI972">
            <v>0.41322993287400012</v>
          </cell>
          <cell r="BJ972">
            <v>0.26555930444682563</v>
          </cell>
        </row>
        <row r="973">
          <cell r="A973">
            <v>346</v>
          </cell>
          <cell r="AH973">
            <v>2.88</v>
          </cell>
          <cell r="AJ973">
            <v>8784</v>
          </cell>
          <cell r="AL973">
            <v>0</v>
          </cell>
          <cell r="AO973">
            <v>0.18104083632092716</v>
          </cell>
          <cell r="AQ973">
            <v>0.17989781242072508</v>
          </cell>
          <cell r="AS973">
            <v>0.20260474588564861</v>
          </cell>
          <cell r="AU973">
            <v>0.161688</v>
          </cell>
          <cell r="AW973">
            <v>0.108085</v>
          </cell>
          <cell r="AY973">
            <v>0.15334600000000001</v>
          </cell>
          <cell r="AZ973">
            <v>0.46566143999999998</v>
          </cell>
          <cell r="BA973">
            <v>2.88</v>
          </cell>
          <cell r="BC973">
            <v>1E-4</v>
          </cell>
          <cell r="BE973">
            <v>1</v>
          </cell>
          <cell r="BI973">
            <v>0.46328679948671925</v>
          </cell>
          <cell r="BJ973">
            <v>0.29772799703888542</v>
          </cell>
        </row>
        <row r="974">
          <cell r="A974">
            <v>331</v>
          </cell>
          <cell r="AH974">
            <v>2.5920000000000001</v>
          </cell>
          <cell r="AJ974">
            <v>7589.3760000000002</v>
          </cell>
          <cell r="AL974">
            <v>0</v>
          </cell>
          <cell r="AO974">
            <v>0</v>
          </cell>
          <cell r="AQ974">
            <v>0</v>
          </cell>
          <cell r="AS974">
            <v>0.19167323843227432</v>
          </cell>
          <cell r="AU974">
            <v>0.16769721599999998</v>
          </cell>
          <cell r="AW974">
            <v>0.18422640000000001</v>
          </cell>
          <cell r="AY974">
            <v>0.18731692799999999</v>
          </cell>
          <cell r="AZ974">
            <v>0.50309164799999995</v>
          </cell>
          <cell r="BA974">
            <v>2.5919999999999899</v>
          </cell>
          <cell r="BC974">
            <v>2.5499144416438369E-3</v>
          </cell>
          <cell r="BE974">
            <v>0.86399999999999999</v>
          </cell>
          <cell r="BI974">
            <v>0.49473486448063925</v>
          </cell>
          <cell r="BJ974">
            <v>0.31793787440159427</v>
          </cell>
        </row>
        <row r="975">
          <cell r="A975">
            <v>1994</v>
          </cell>
          <cell r="AH975">
            <v>5</v>
          </cell>
          <cell r="AJ975">
            <v>8757.7268195413762</v>
          </cell>
          <cell r="AL975">
            <v>0</v>
          </cell>
          <cell r="AO975">
            <v>0</v>
          </cell>
          <cell r="AQ975">
            <v>0</v>
          </cell>
          <cell r="AS975">
            <v>0</v>
          </cell>
          <cell r="AU975">
            <v>0.31861216350947164</v>
          </cell>
          <cell r="AW975">
            <v>0.31879661016949157</v>
          </cell>
          <cell r="AY975">
            <v>0.27947856430707874</v>
          </cell>
          <cell r="AZ975">
            <v>1.473152304590323</v>
          </cell>
          <cell r="BA975">
            <v>5</v>
          </cell>
          <cell r="BC975">
            <v>9.7600890479247158E-3</v>
          </cell>
          <cell r="BE975">
            <v>0.99700897308075775</v>
          </cell>
          <cell r="BI975">
            <v>1.458731072623346</v>
          </cell>
          <cell r="BJ975">
            <v>0.93744324455543582</v>
          </cell>
        </row>
        <row r="976">
          <cell r="A976">
            <v>1993</v>
          </cell>
          <cell r="AH976">
            <v>4</v>
          </cell>
          <cell r="AJ976">
            <v>8751.1830635118313</v>
          </cell>
          <cell r="AL976">
            <v>0</v>
          </cell>
          <cell r="AO976">
            <v>0</v>
          </cell>
          <cell r="AQ976">
            <v>0</v>
          </cell>
          <cell r="AS976">
            <v>0</v>
          </cell>
          <cell r="AU976">
            <v>0.17937833125778332</v>
          </cell>
          <cell r="AW976">
            <v>0.17107646326276466</v>
          </cell>
          <cell r="AY976">
            <v>0.14376986301369862</v>
          </cell>
          <cell r="AZ976">
            <v>0.72020399999999996</v>
          </cell>
          <cell r="BA976">
            <v>4</v>
          </cell>
          <cell r="BC976">
            <v>9.7527963288353576E-3</v>
          </cell>
          <cell r="BE976">
            <v>0.9962640099626402</v>
          </cell>
          <cell r="BI976">
            <v>0.713153657061811</v>
          </cell>
          <cell r="BJ976">
            <v>0.45830317231832934</v>
          </cell>
        </row>
        <row r="977">
          <cell r="A977">
            <v>2198</v>
          </cell>
          <cell r="AH977">
            <v>2.5</v>
          </cell>
          <cell r="AJ977">
            <v>8766.4670658682644</v>
          </cell>
          <cell r="AL977">
            <v>0</v>
          </cell>
          <cell r="AO977">
            <v>0</v>
          </cell>
          <cell r="AQ977">
            <v>0</v>
          </cell>
          <cell r="AS977">
            <v>0</v>
          </cell>
          <cell r="AU977" t="str">
            <v>-</v>
          </cell>
          <cell r="AW977">
            <v>0.19501297405189622</v>
          </cell>
          <cell r="AY977">
            <v>0.21728842315369259</v>
          </cell>
          <cell r="AZ977">
            <v>0.52608240384615379</v>
          </cell>
          <cell r="BA977">
            <v>2.5</v>
          </cell>
          <cell r="BC977">
            <v>1.5007047275312376E-2</v>
          </cell>
          <cell r="BE977">
            <v>0.99800399201596812</v>
          </cell>
          <cell r="BI977">
            <v>0.51817167045391455</v>
          </cell>
          <cell r="BJ977">
            <v>0.33299937260776596</v>
          </cell>
        </row>
        <row r="978">
          <cell r="A978">
            <v>1889</v>
          </cell>
          <cell r="AH978">
            <v>67.497</v>
          </cell>
          <cell r="AJ978">
            <v>8716.2000000000007</v>
          </cell>
          <cell r="AL978">
            <v>67.8</v>
          </cell>
          <cell r="AO978">
            <v>0</v>
          </cell>
          <cell r="AQ978">
            <v>0</v>
          </cell>
          <cell r="AS978">
            <v>0</v>
          </cell>
          <cell r="AU978" t="str">
            <v>-</v>
          </cell>
          <cell r="AW978">
            <v>0.32979599999999998</v>
          </cell>
          <cell r="AY978">
            <v>0.303425</v>
          </cell>
          <cell r="AZ978">
            <v>21.291681803828574</v>
          </cell>
          <cell r="BA978">
            <v>67.496999999999503</v>
          </cell>
          <cell r="BC978">
            <v>5.8408372602739697E-3</v>
          </cell>
          <cell r="BE978">
            <v>1</v>
          </cell>
          <cell r="BI978">
            <v>20.837110354750429</v>
          </cell>
          <cell r="BJ978">
            <v>13.390822136247603</v>
          </cell>
        </row>
        <row r="979">
          <cell r="A979">
            <v>320</v>
          </cell>
          <cell r="AH979">
            <v>0.32300000000000001</v>
          </cell>
          <cell r="AJ979">
            <v>8784</v>
          </cell>
          <cell r="AL979">
            <v>0</v>
          </cell>
          <cell r="AO979">
            <v>9.411715613545607E-2</v>
          </cell>
          <cell r="AQ979">
            <v>8.7004454022295716E-2</v>
          </cell>
          <cell r="AS979">
            <v>7.9102371739601385E-2</v>
          </cell>
          <cell r="AU979">
            <v>6.171299999999999E-2</v>
          </cell>
          <cell r="AW979">
            <v>4.1015000000000003E-2</v>
          </cell>
          <cell r="AY979">
            <v>2.9707999999999998E-2</v>
          </cell>
          <cell r="AZ979">
            <v>1.5780625480360987E-2</v>
          </cell>
          <cell r="BA979">
            <v>0.32300000000000001</v>
          </cell>
          <cell r="BC979">
            <v>0.12688130844478501</v>
          </cell>
          <cell r="BE979">
            <v>1</v>
          </cell>
          <cell r="BI979">
            <v>1.3709467275979003E-2</v>
          </cell>
          <cell r="BJ979">
            <v>8.8102925381632422E-3</v>
          </cell>
        </row>
        <row r="980">
          <cell r="A980">
            <v>1786</v>
          </cell>
          <cell r="AH980">
            <v>0</v>
          </cell>
          <cell r="AJ980">
            <v>4.3920000000000003</v>
          </cell>
          <cell r="AL980">
            <v>0</v>
          </cell>
          <cell r="AO980">
            <v>0</v>
          </cell>
          <cell r="AQ980">
            <v>0</v>
          </cell>
          <cell r="AS980">
            <v>0</v>
          </cell>
          <cell r="AU980" t="str">
            <v>-</v>
          </cell>
          <cell r="AW980">
            <v>1.1248800000000001E-4</v>
          </cell>
          <cell r="AY980">
            <v>9.7201500000000001E-5</v>
          </cell>
          <cell r="AZ980">
            <v>0</v>
          </cell>
          <cell r="BA980">
            <v>9.9999999999999707E-5</v>
          </cell>
          <cell r="BC980">
            <v>4.7053344087253897E-6</v>
          </cell>
          <cell r="BE980">
            <v>5.0000000000000001E-4</v>
          </cell>
          <cell r="BI980">
            <v>0</v>
          </cell>
          <cell r="BJ980">
            <v>0</v>
          </cell>
        </row>
        <row r="981">
          <cell r="A981">
            <v>1948</v>
          </cell>
          <cell r="AH981" t="str">
            <v>-</v>
          </cell>
          <cell r="AJ981">
            <v>4464.0000000000009</v>
          </cell>
          <cell r="AL981">
            <v>0</v>
          </cell>
          <cell r="AO981">
            <v>0</v>
          </cell>
          <cell r="AQ981">
            <v>0</v>
          </cell>
          <cell r="AS981">
            <v>0</v>
          </cell>
          <cell r="AU981" t="str">
            <v>-</v>
          </cell>
          <cell r="AW981">
            <v>0.15917737704918034</v>
          </cell>
          <cell r="AY981">
            <v>0.18150296721311476</v>
          </cell>
          <cell r="AZ981">
            <v>0.76947307966766032</v>
          </cell>
          <cell r="BA981">
            <v>2.6947905282331401</v>
          </cell>
          <cell r="BC981">
            <v>9.7731311475409838E-3</v>
          </cell>
          <cell r="BE981">
            <v>0.50819672131147542</v>
          </cell>
          <cell r="BI981">
            <v>0.75467534287257299</v>
          </cell>
          <cell r="BJ981">
            <v>0.48498679111302034</v>
          </cell>
        </row>
        <row r="982">
          <cell r="A982">
            <v>427</v>
          </cell>
          <cell r="AH982">
            <v>1.33</v>
          </cell>
          <cell r="AJ982">
            <v>8784</v>
          </cell>
          <cell r="AL982">
            <v>0</v>
          </cell>
          <cell r="AO982">
            <v>8.2763196547255558E-2</v>
          </cell>
          <cell r="AQ982">
            <v>2.7736986644694855E-2</v>
          </cell>
          <cell r="AS982">
            <v>3.18668057129134E-2</v>
          </cell>
          <cell r="AU982">
            <v>0.16126099999999999</v>
          </cell>
          <cell r="AW982">
            <v>0.17691899999999999</v>
          </cell>
          <cell r="AY982">
            <v>0.19875699999999999</v>
          </cell>
          <cell r="AZ982">
            <v>3.6890192237444157E-2</v>
          </cell>
          <cell r="BA982">
            <v>1.3299999999999901</v>
          </cell>
          <cell r="BC982">
            <v>1.6009605751687601E-2</v>
          </cell>
          <cell r="BE982">
            <v>1</v>
          </cell>
          <cell r="BI982">
            <v>3.6014454543890843E-2</v>
          </cell>
          <cell r="BJ982">
            <v>2.3144435428939916E-2</v>
          </cell>
        </row>
        <row r="983">
          <cell r="A983">
            <v>490</v>
          </cell>
          <cell r="AH983">
            <v>100.22</v>
          </cell>
          <cell r="AJ983">
            <v>8773.2666666666701</v>
          </cell>
          <cell r="AL983">
            <v>10.733333333333301</v>
          </cell>
          <cell r="AO983">
            <v>0.34716216693456181</v>
          </cell>
          <cell r="AQ983">
            <v>0.34724239330323736</v>
          </cell>
          <cell r="AS983">
            <v>0.35002141025405742</v>
          </cell>
          <cell r="AU983">
            <v>0.33163499999999996</v>
          </cell>
          <cell r="AW983">
            <v>0.34602600000000006</v>
          </cell>
          <cell r="AY983">
            <v>0.3291</v>
          </cell>
          <cell r="AZ983">
            <v>33.236459699999997</v>
          </cell>
          <cell r="BA983">
            <v>100.217287340619</v>
          </cell>
          <cell r="BC983">
            <v>1.2034765154322199E-4</v>
          </cell>
          <cell r="BE983">
            <v>1</v>
          </cell>
          <cell r="BI983">
            <v>33.153205228025591</v>
          </cell>
          <cell r="BJ983">
            <v>21.305673718515088</v>
          </cell>
        </row>
        <row r="984">
          <cell r="A984">
            <v>355</v>
          </cell>
          <cell r="AH984">
            <v>46</v>
          </cell>
          <cell r="AJ984">
            <v>8164.2666666666701</v>
          </cell>
          <cell r="AL984">
            <v>619.73333333333301</v>
          </cell>
          <cell r="AO984">
            <v>0.27273049497978152</v>
          </cell>
          <cell r="AQ984">
            <v>0.26612810624345717</v>
          </cell>
          <cell r="AS984">
            <v>0.27069493236507219</v>
          </cell>
          <cell r="AU984">
            <v>0.24974499999999999</v>
          </cell>
          <cell r="AW984">
            <v>0.25130799999999998</v>
          </cell>
          <cell r="AY984">
            <v>0.259824</v>
          </cell>
          <cell r="AZ984">
            <v>11.48827</v>
          </cell>
          <cell r="BA984">
            <v>45.990346083788701</v>
          </cell>
          <cell r="BC984">
            <v>5.1332058102959103E-3</v>
          </cell>
          <cell r="BE984">
            <v>1</v>
          </cell>
          <cell r="BI984">
            <v>11.391200684533484</v>
          </cell>
          <cell r="BJ984">
            <v>7.3204748493408269</v>
          </cell>
        </row>
        <row r="985">
          <cell r="A985">
            <v>296</v>
          </cell>
          <cell r="AH985">
            <v>1.56</v>
          </cell>
          <cell r="AJ985">
            <v>0</v>
          </cell>
          <cell r="AL985">
            <v>0</v>
          </cell>
          <cell r="AO985" t="str">
            <v>-</v>
          </cell>
          <cell r="AQ985" t="str">
            <v>-</v>
          </cell>
          <cell r="AS985" t="str">
            <v>-</v>
          </cell>
          <cell r="AU985" t="str">
            <v>-</v>
          </cell>
          <cell r="AW985" t="str">
            <v>-</v>
          </cell>
          <cell r="AY985" t="str">
            <v>-</v>
          </cell>
          <cell r="AZ985">
            <v>0</v>
          </cell>
          <cell r="BA985">
            <v>0</v>
          </cell>
          <cell r="BC985">
            <v>0.62453856248642803</v>
          </cell>
          <cell r="BE985">
            <v>1</v>
          </cell>
          <cell r="BI985">
            <v>0</v>
          </cell>
          <cell r="BJ985">
            <v>0</v>
          </cell>
        </row>
        <row r="986">
          <cell r="A986">
            <v>86</v>
          </cell>
          <cell r="AH986" t="str">
            <v>-</v>
          </cell>
          <cell r="AJ986">
            <v>0</v>
          </cell>
          <cell r="AL986">
            <v>0</v>
          </cell>
          <cell r="AO986" t="str">
            <v>-</v>
          </cell>
          <cell r="AQ986" t="str">
            <v>-</v>
          </cell>
          <cell r="AS986" t="str">
            <v>-</v>
          </cell>
          <cell r="AU986" t="str">
            <v>-</v>
          </cell>
          <cell r="AW986" t="str">
            <v>-</v>
          </cell>
          <cell r="AY986" t="str">
            <v>-</v>
          </cell>
          <cell r="AZ986" t="str">
            <v>-</v>
          </cell>
          <cell r="BA986">
            <v>0</v>
          </cell>
          <cell r="BC986" t="str">
            <v>-</v>
          </cell>
          <cell r="BE986" t="str">
            <v>-</v>
          </cell>
          <cell r="BI986" t="str">
            <v>-</v>
          </cell>
          <cell r="BJ986" t="str">
            <v>-</v>
          </cell>
        </row>
        <row r="987">
          <cell r="A987">
            <v>649</v>
          </cell>
          <cell r="AH987">
            <v>114.4</v>
          </cell>
          <cell r="AJ987">
            <v>0</v>
          </cell>
          <cell r="AL987">
            <v>0</v>
          </cell>
          <cell r="AO987" t="str">
            <v>-</v>
          </cell>
          <cell r="AQ987" t="str">
            <v>-</v>
          </cell>
          <cell r="AS987" t="str">
            <v>-</v>
          </cell>
          <cell r="AU987" t="str">
            <v>-</v>
          </cell>
          <cell r="AW987" t="str">
            <v>-</v>
          </cell>
          <cell r="AY987" t="str">
            <v>-</v>
          </cell>
          <cell r="AZ987">
            <v>0</v>
          </cell>
          <cell r="BA987">
            <v>0</v>
          </cell>
          <cell r="BC987">
            <v>0.112330287757591</v>
          </cell>
          <cell r="BE987">
            <v>1</v>
          </cell>
          <cell r="BI987">
            <v>0</v>
          </cell>
          <cell r="BJ987">
            <v>0</v>
          </cell>
        </row>
        <row r="988">
          <cell r="A988">
            <v>169</v>
          </cell>
          <cell r="AH988" t="str">
            <v>-</v>
          </cell>
          <cell r="AJ988" t="str">
            <v>-</v>
          </cell>
          <cell r="AL988" t="str">
            <v>-</v>
          </cell>
          <cell r="AO988" t="str">
            <v>-</v>
          </cell>
          <cell r="AQ988" t="str">
            <v>-</v>
          </cell>
          <cell r="AS988" t="str">
            <v>-</v>
          </cell>
          <cell r="AU988" t="str">
            <v>-</v>
          </cell>
          <cell r="AW988" t="str">
            <v>-</v>
          </cell>
          <cell r="AY988" t="str">
            <v>-</v>
          </cell>
          <cell r="AZ988" t="str">
            <v>-</v>
          </cell>
          <cell r="BA988">
            <v>0</v>
          </cell>
          <cell r="BC988" t="str">
            <v>-</v>
          </cell>
          <cell r="BE988" t="str">
            <v>-</v>
          </cell>
          <cell r="BI988" t="str">
            <v>-</v>
          </cell>
          <cell r="BJ988" t="str">
            <v>-</v>
          </cell>
        </row>
        <row r="989">
          <cell r="A989">
            <v>169</v>
          </cell>
          <cell r="AH989" t="str">
            <v>-</v>
          </cell>
          <cell r="AJ989" t="str">
            <v>-</v>
          </cell>
          <cell r="AL989" t="str">
            <v>-</v>
          </cell>
          <cell r="AO989" t="str">
            <v>-</v>
          </cell>
          <cell r="AQ989" t="str">
            <v>-</v>
          </cell>
          <cell r="AS989" t="str">
            <v>-</v>
          </cell>
          <cell r="AU989" t="str">
            <v>-</v>
          </cell>
          <cell r="AW989" t="str">
            <v>-</v>
          </cell>
          <cell r="AY989" t="str">
            <v>-</v>
          </cell>
          <cell r="AZ989" t="str">
            <v>-</v>
          </cell>
          <cell r="BA989">
            <v>0</v>
          </cell>
          <cell r="BC989" t="str">
            <v>-</v>
          </cell>
          <cell r="BE989" t="str">
            <v>-</v>
          </cell>
          <cell r="BI989" t="str">
            <v>-</v>
          </cell>
          <cell r="BJ989" t="str">
            <v>-</v>
          </cell>
        </row>
        <row r="990">
          <cell r="A990">
            <v>110</v>
          </cell>
          <cell r="AH990" t="str">
            <v>-</v>
          </cell>
          <cell r="AJ990">
            <v>0</v>
          </cell>
          <cell r="AL990">
            <v>0</v>
          </cell>
          <cell r="AO990" t="str">
            <v>-</v>
          </cell>
          <cell r="AQ990" t="str">
            <v>-</v>
          </cell>
          <cell r="AS990" t="str">
            <v>-</v>
          </cell>
          <cell r="AU990" t="str">
            <v>-</v>
          </cell>
          <cell r="AW990" t="str">
            <v>-</v>
          </cell>
          <cell r="AY990" t="str">
            <v>-</v>
          </cell>
          <cell r="AZ990" t="str">
            <v>-</v>
          </cell>
          <cell r="BA990">
            <v>0</v>
          </cell>
          <cell r="BC990" t="str">
            <v>-</v>
          </cell>
          <cell r="BE990" t="str">
            <v>-</v>
          </cell>
          <cell r="BI990" t="str">
            <v>-</v>
          </cell>
          <cell r="BJ990" t="str">
            <v>-</v>
          </cell>
        </row>
        <row r="991">
          <cell r="A991">
            <v>110</v>
          </cell>
          <cell r="AH991" t="str">
            <v>-</v>
          </cell>
          <cell r="AJ991">
            <v>0</v>
          </cell>
          <cell r="AL991">
            <v>0</v>
          </cell>
          <cell r="AO991" t="str">
            <v>-</v>
          </cell>
          <cell r="AQ991" t="str">
            <v>-</v>
          </cell>
          <cell r="AS991" t="str">
            <v>-</v>
          </cell>
          <cell r="AU991" t="str">
            <v>-</v>
          </cell>
          <cell r="AW991" t="str">
            <v>-</v>
          </cell>
          <cell r="AY991" t="str">
            <v>-</v>
          </cell>
          <cell r="AZ991" t="str">
            <v>-</v>
          </cell>
          <cell r="BA991">
            <v>0</v>
          </cell>
          <cell r="BC991" t="str">
            <v>-</v>
          </cell>
          <cell r="BE991" t="str">
            <v>-</v>
          </cell>
          <cell r="BI991" t="str">
            <v>-</v>
          </cell>
          <cell r="BJ991" t="str">
            <v>-</v>
          </cell>
        </row>
        <row r="992">
          <cell r="A992">
            <v>1821</v>
          </cell>
          <cell r="AH992">
            <v>0.73</v>
          </cell>
          <cell r="AJ992">
            <v>0</v>
          </cell>
          <cell r="AL992">
            <v>0</v>
          </cell>
          <cell r="AO992" t="str">
            <v>-</v>
          </cell>
          <cell r="AQ992" t="str">
            <v>-</v>
          </cell>
          <cell r="AS992" t="str">
            <v>-</v>
          </cell>
          <cell r="AU992" t="str">
            <v>-</v>
          </cell>
          <cell r="AW992" t="str">
            <v>-</v>
          </cell>
          <cell r="AY992" t="str">
            <v>-</v>
          </cell>
          <cell r="AZ992">
            <v>0</v>
          </cell>
          <cell r="BA992">
            <v>0</v>
          </cell>
          <cell r="BC992">
            <v>0.76757814301369909</v>
          </cell>
          <cell r="BE992">
            <v>1</v>
          </cell>
          <cell r="BI992">
            <v>0</v>
          </cell>
          <cell r="BJ992">
            <v>0</v>
          </cell>
        </row>
        <row r="993">
          <cell r="A993">
            <v>33</v>
          </cell>
          <cell r="AH993" t="str">
            <v>-</v>
          </cell>
          <cell r="AJ993" t="str">
            <v>-</v>
          </cell>
          <cell r="AL993" t="str">
            <v>-</v>
          </cell>
          <cell r="AO993" t="str">
            <v>-</v>
          </cell>
          <cell r="AQ993" t="str">
            <v>-</v>
          </cell>
          <cell r="AS993" t="str">
            <v>-</v>
          </cell>
          <cell r="AU993" t="str">
            <v>-</v>
          </cell>
          <cell r="AW993" t="str">
            <v>-</v>
          </cell>
          <cell r="AY993" t="str">
            <v>-</v>
          </cell>
          <cell r="AZ993" t="str">
            <v>-</v>
          </cell>
          <cell r="BA993">
            <v>0</v>
          </cell>
          <cell r="BC993" t="str">
            <v>-</v>
          </cell>
          <cell r="BE993" t="str">
            <v>-</v>
          </cell>
          <cell r="BI993" t="str">
            <v>-</v>
          </cell>
          <cell r="BJ993" t="str">
            <v>-</v>
          </cell>
        </row>
        <row r="994">
          <cell r="A994">
            <v>391</v>
          </cell>
          <cell r="AH994">
            <v>0</v>
          </cell>
          <cell r="AJ994">
            <v>0</v>
          </cell>
          <cell r="AL994">
            <v>0</v>
          </cell>
          <cell r="AO994" t="str">
            <v>-</v>
          </cell>
          <cell r="AQ994" t="str">
            <v>-</v>
          </cell>
          <cell r="AS994" t="str">
            <v>-</v>
          </cell>
          <cell r="AU994" t="str">
            <v>-</v>
          </cell>
          <cell r="AW994" t="str">
            <v>-</v>
          </cell>
          <cell r="AY994" t="str">
            <v>-</v>
          </cell>
          <cell r="AZ994">
            <v>0</v>
          </cell>
          <cell r="BA994">
            <v>0</v>
          </cell>
          <cell r="BC994">
            <v>1.0000000000000001E-5</v>
          </cell>
          <cell r="BE994">
            <v>0</v>
          </cell>
          <cell r="BI994">
            <v>0</v>
          </cell>
          <cell r="BJ994">
            <v>0</v>
          </cell>
        </row>
        <row r="995">
          <cell r="A995">
            <v>391</v>
          </cell>
          <cell r="AH995">
            <v>0</v>
          </cell>
          <cell r="AJ995">
            <v>0</v>
          </cell>
          <cell r="AL995">
            <v>0</v>
          </cell>
          <cell r="AO995" t="str">
            <v>-</v>
          </cell>
          <cell r="AQ995" t="str">
            <v>-</v>
          </cell>
          <cell r="AS995" t="str">
            <v>-</v>
          </cell>
          <cell r="AU995" t="str">
            <v>-</v>
          </cell>
          <cell r="AW995" t="str">
            <v>-</v>
          </cell>
          <cell r="AY995" t="str">
            <v>-</v>
          </cell>
          <cell r="AZ995">
            <v>0</v>
          </cell>
          <cell r="BA995">
            <v>0</v>
          </cell>
          <cell r="BC995">
            <v>1.0000000000000001E-5</v>
          </cell>
          <cell r="BE995">
            <v>0</v>
          </cell>
          <cell r="BI995">
            <v>0</v>
          </cell>
          <cell r="BJ995">
            <v>0</v>
          </cell>
        </row>
        <row r="996">
          <cell r="A996">
            <v>391</v>
          </cell>
          <cell r="AH996">
            <v>0</v>
          </cell>
          <cell r="AJ996">
            <v>0</v>
          </cell>
          <cell r="AL996">
            <v>0</v>
          </cell>
          <cell r="AO996" t="str">
            <v>-</v>
          </cell>
          <cell r="AQ996" t="str">
            <v>-</v>
          </cell>
          <cell r="AS996" t="str">
            <v>-</v>
          </cell>
          <cell r="AU996" t="str">
            <v>-</v>
          </cell>
          <cell r="AW996" t="str">
            <v>-</v>
          </cell>
          <cell r="AY996" t="str">
            <v>-</v>
          </cell>
          <cell r="AZ996">
            <v>0</v>
          </cell>
          <cell r="BA996">
            <v>0</v>
          </cell>
          <cell r="BC996">
            <v>1.0000000000000001E-5</v>
          </cell>
          <cell r="BE996">
            <v>0</v>
          </cell>
          <cell r="BI996">
            <v>0</v>
          </cell>
          <cell r="BJ996">
            <v>0</v>
          </cell>
        </row>
        <row r="997">
          <cell r="A997">
            <v>391</v>
          </cell>
          <cell r="AH997">
            <v>0</v>
          </cell>
          <cell r="AJ997">
            <v>0</v>
          </cell>
          <cell r="AL997">
            <v>0</v>
          </cell>
          <cell r="AO997" t="str">
            <v>-</v>
          </cell>
          <cell r="AQ997" t="str">
            <v>-</v>
          </cell>
          <cell r="AS997" t="str">
            <v>-</v>
          </cell>
          <cell r="AU997" t="str">
            <v>-</v>
          </cell>
          <cell r="AW997" t="str">
            <v>-</v>
          </cell>
          <cell r="AY997" t="str">
            <v>-</v>
          </cell>
          <cell r="AZ997">
            <v>0</v>
          </cell>
          <cell r="BA997">
            <v>0</v>
          </cell>
          <cell r="BC997">
            <v>1.0000000000000001E-5</v>
          </cell>
          <cell r="BE997">
            <v>0</v>
          </cell>
          <cell r="BI997">
            <v>0</v>
          </cell>
          <cell r="BJ997">
            <v>0</v>
          </cell>
        </row>
        <row r="998">
          <cell r="A998">
            <v>214</v>
          </cell>
          <cell r="AH998" t="str">
            <v>-</v>
          </cell>
          <cell r="AJ998" t="str">
            <v>-</v>
          </cell>
          <cell r="AL998" t="str">
            <v>-</v>
          </cell>
          <cell r="AO998" t="str">
            <v>-</v>
          </cell>
          <cell r="AQ998" t="str">
            <v>-</v>
          </cell>
          <cell r="AS998" t="str">
            <v>-</v>
          </cell>
          <cell r="AU998" t="str">
            <v>-</v>
          </cell>
          <cell r="AW998" t="str">
            <v>-</v>
          </cell>
          <cell r="AY998" t="str">
            <v>-</v>
          </cell>
          <cell r="AZ998" t="str">
            <v>-</v>
          </cell>
          <cell r="BA998">
            <v>0</v>
          </cell>
          <cell r="BC998" t="str">
            <v>-</v>
          </cell>
          <cell r="BE998" t="str">
            <v>-</v>
          </cell>
          <cell r="BI998" t="str">
            <v>-</v>
          </cell>
          <cell r="BJ998" t="str">
            <v>-</v>
          </cell>
        </row>
        <row r="999">
          <cell r="A999">
            <v>214</v>
          </cell>
          <cell r="AH999" t="str">
            <v>-</v>
          </cell>
          <cell r="AJ999" t="str">
            <v>-</v>
          </cell>
          <cell r="AL999" t="str">
            <v>-</v>
          </cell>
          <cell r="AO999" t="str">
            <v>-</v>
          </cell>
          <cell r="AQ999" t="str">
            <v>-</v>
          </cell>
          <cell r="AS999" t="str">
            <v>-</v>
          </cell>
          <cell r="AU999" t="str">
            <v>-</v>
          </cell>
          <cell r="AW999" t="str">
            <v>-</v>
          </cell>
          <cell r="AY999" t="str">
            <v>-</v>
          </cell>
          <cell r="AZ999" t="str">
            <v>-</v>
          </cell>
          <cell r="BA999">
            <v>0</v>
          </cell>
          <cell r="BC999" t="str">
            <v>-</v>
          </cell>
          <cell r="BE999" t="str">
            <v>-</v>
          </cell>
          <cell r="BI999" t="str">
            <v>-</v>
          </cell>
          <cell r="BJ999" t="str">
            <v>-</v>
          </cell>
        </row>
        <row r="1000">
          <cell r="A1000">
            <v>235</v>
          </cell>
          <cell r="AH1000">
            <v>0.191</v>
          </cell>
          <cell r="AJ1000">
            <v>0</v>
          </cell>
          <cell r="AL1000">
            <v>0</v>
          </cell>
          <cell r="AO1000" t="str">
            <v>-</v>
          </cell>
          <cell r="AQ1000" t="str">
            <v>-</v>
          </cell>
          <cell r="AS1000" t="str">
            <v>-</v>
          </cell>
          <cell r="AU1000" t="str">
            <v>-</v>
          </cell>
          <cell r="AW1000" t="str">
            <v>-</v>
          </cell>
          <cell r="AY1000" t="str">
            <v>-</v>
          </cell>
          <cell r="AZ1000">
            <v>0</v>
          </cell>
          <cell r="BA1000">
            <v>0</v>
          </cell>
          <cell r="BC1000">
            <v>1.0883340517241399E-2</v>
          </cell>
          <cell r="BE1000">
            <v>1</v>
          </cell>
          <cell r="BI1000">
            <v>0</v>
          </cell>
          <cell r="BJ1000">
            <v>0</v>
          </cell>
        </row>
        <row r="1001">
          <cell r="A1001">
            <v>405</v>
          </cell>
          <cell r="AH1001">
            <v>1.0032700000000001</v>
          </cell>
          <cell r="AJ1001">
            <v>0</v>
          </cell>
          <cell r="AL1001">
            <v>0</v>
          </cell>
          <cell r="AO1001" t="str">
            <v>-</v>
          </cell>
          <cell r="AQ1001" t="str">
            <v>-</v>
          </cell>
          <cell r="AS1001" t="str">
            <v>-</v>
          </cell>
          <cell r="AU1001" t="str">
            <v>-</v>
          </cell>
          <cell r="AW1001" t="str">
            <v>-</v>
          </cell>
          <cell r="AY1001" t="str">
            <v>-</v>
          </cell>
          <cell r="AZ1001">
            <v>0</v>
          </cell>
          <cell r="BA1001">
            <v>0</v>
          </cell>
          <cell r="BC1001">
            <v>0.15164409548521979</v>
          </cell>
          <cell r="BE1001">
            <v>0.33589005323244842</v>
          </cell>
          <cell r="BI1001">
            <v>0</v>
          </cell>
          <cell r="BJ1001">
            <v>0</v>
          </cell>
        </row>
        <row r="1002">
          <cell r="A1002">
            <v>405</v>
          </cell>
          <cell r="AH1002">
            <v>0.99534999999999996</v>
          </cell>
          <cell r="AJ1002">
            <v>0</v>
          </cell>
          <cell r="AL1002">
            <v>0</v>
          </cell>
          <cell r="AO1002" t="str">
            <v>-</v>
          </cell>
          <cell r="AQ1002" t="str">
            <v>-</v>
          </cell>
          <cell r="AS1002" t="str">
            <v>-</v>
          </cell>
          <cell r="AU1002" t="str">
            <v>-</v>
          </cell>
          <cell r="AW1002" t="str">
            <v>-</v>
          </cell>
          <cell r="AY1002" t="str">
            <v>-</v>
          </cell>
          <cell r="AZ1002">
            <v>0</v>
          </cell>
          <cell r="BA1002">
            <v>0</v>
          </cell>
          <cell r="BC1002">
            <v>0.16437142968998844</v>
          </cell>
          <cell r="BE1002">
            <v>0.33323847467273759</v>
          </cell>
          <cell r="BI1002">
            <v>0</v>
          </cell>
          <cell r="BJ1002">
            <v>0</v>
          </cell>
        </row>
        <row r="1003">
          <cell r="A1003">
            <v>405</v>
          </cell>
          <cell r="AH1003">
            <v>0.98824000000000001</v>
          </cell>
          <cell r="AJ1003">
            <v>0</v>
          </cell>
          <cell r="AL1003">
            <v>0</v>
          </cell>
          <cell r="AO1003" t="str">
            <v>-</v>
          </cell>
          <cell r="AQ1003" t="str">
            <v>-</v>
          </cell>
          <cell r="AS1003" t="str">
            <v>-</v>
          </cell>
          <cell r="AU1003" t="str">
            <v>-</v>
          </cell>
          <cell r="AW1003" t="str">
            <v>-</v>
          </cell>
          <cell r="AY1003" t="str">
            <v>-</v>
          </cell>
          <cell r="AZ1003">
            <v>0</v>
          </cell>
          <cell r="BA1003">
            <v>0</v>
          </cell>
          <cell r="BC1003">
            <v>0.14412459417753481</v>
          </cell>
          <cell r="BE1003">
            <v>0.3308580802839064</v>
          </cell>
          <cell r="BI1003">
            <v>0</v>
          </cell>
          <cell r="BJ1003">
            <v>0</v>
          </cell>
        </row>
        <row r="1004">
          <cell r="A1004">
            <v>66</v>
          </cell>
          <cell r="AH1004" t="str">
            <v>-</v>
          </cell>
          <cell r="AJ1004">
            <v>0</v>
          </cell>
          <cell r="AL1004">
            <v>0</v>
          </cell>
          <cell r="AO1004" t="str">
            <v>-</v>
          </cell>
          <cell r="AQ1004" t="str">
            <v>-</v>
          </cell>
          <cell r="AS1004" t="str">
            <v>-</v>
          </cell>
          <cell r="AU1004" t="str">
            <v>-</v>
          </cell>
          <cell r="AW1004" t="str">
            <v>-</v>
          </cell>
          <cell r="AY1004" t="str">
            <v>-</v>
          </cell>
          <cell r="AZ1004" t="str">
            <v>-</v>
          </cell>
          <cell r="BA1004">
            <v>0</v>
          </cell>
          <cell r="BC1004" t="str">
            <v>-</v>
          </cell>
          <cell r="BE1004" t="str">
            <v>-</v>
          </cell>
          <cell r="BI1004" t="str">
            <v>-</v>
          </cell>
          <cell r="BJ1004" t="str">
            <v>-</v>
          </cell>
        </row>
        <row r="1005">
          <cell r="A1005">
            <v>12</v>
          </cell>
          <cell r="AH1005" t="str">
            <v>-</v>
          </cell>
          <cell r="AJ1005">
            <v>0</v>
          </cell>
          <cell r="AL1005">
            <v>0</v>
          </cell>
          <cell r="AO1005" t="str">
            <v>-</v>
          </cell>
          <cell r="AQ1005" t="str">
            <v>-</v>
          </cell>
          <cell r="AS1005" t="str">
            <v>-</v>
          </cell>
          <cell r="AU1005" t="str">
            <v>-</v>
          </cell>
          <cell r="AW1005" t="str">
            <v>-</v>
          </cell>
          <cell r="AY1005" t="str">
            <v>-</v>
          </cell>
          <cell r="AZ1005" t="str">
            <v>-</v>
          </cell>
          <cell r="BA1005">
            <v>0</v>
          </cell>
          <cell r="BC1005" t="str">
            <v>-</v>
          </cell>
          <cell r="BE1005" t="str">
            <v>-</v>
          </cell>
          <cell r="BI1005" t="str">
            <v>-</v>
          </cell>
          <cell r="BJ1005" t="str">
            <v>-</v>
          </cell>
        </row>
        <row r="1006">
          <cell r="A1006">
            <v>2291</v>
          </cell>
          <cell r="AH1006">
            <v>3</v>
          </cell>
          <cell r="AJ1006">
            <v>48</v>
          </cell>
          <cell r="AL1006">
            <v>0</v>
          </cell>
          <cell r="AO1006" t="str">
            <v>-</v>
          </cell>
          <cell r="AQ1006" t="str">
            <v>-</v>
          </cell>
          <cell r="AS1006" t="str">
            <v>-</v>
          </cell>
          <cell r="AU1006" t="str">
            <v>-</v>
          </cell>
          <cell r="AW1006" t="str">
            <v>-</v>
          </cell>
          <cell r="AY1006" t="str">
            <v>-</v>
          </cell>
          <cell r="AZ1006">
            <v>3</v>
          </cell>
          <cell r="BA1006">
            <v>3</v>
          </cell>
          <cell r="BC1006">
            <v>1.1259E-2</v>
          </cell>
          <cell r="BE1006">
            <v>1</v>
          </cell>
          <cell r="BI1006">
            <v>1.6208868852459014E-2</v>
          </cell>
          <cell r="BJ1006">
            <v>1.0416515348710985E-2</v>
          </cell>
        </row>
        <row r="1007">
          <cell r="A1007">
            <v>2373</v>
          </cell>
          <cell r="AH1007">
            <v>3</v>
          </cell>
          <cell r="AJ1007">
            <v>336</v>
          </cell>
          <cell r="AL1007">
            <v>0</v>
          </cell>
          <cell r="AO1007" t="str">
            <v>-</v>
          </cell>
          <cell r="AQ1007" t="str">
            <v>-</v>
          </cell>
          <cell r="AS1007" t="str">
            <v>-</v>
          </cell>
          <cell r="AU1007" t="str">
            <v>-</v>
          </cell>
          <cell r="AW1007" t="str">
            <v>-</v>
          </cell>
          <cell r="AY1007" t="str">
            <v>-</v>
          </cell>
          <cell r="AZ1007">
            <v>3</v>
          </cell>
          <cell r="BA1007">
            <v>3</v>
          </cell>
          <cell r="BC1007">
            <v>1.1259E-2</v>
          </cell>
          <cell r="BE1007">
            <v>1</v>
          </cell>
          <cell r="BI1007">
            <v>0.11346208196721311</v>
          </cell>
          <cell r="BJ1007">
            <v>6.8661430704266502E-2</v>
          </cell>
        </row>
        <row r="1008">
          <cell r="A1008">
            <v>82</v>
          </cell>
          <cell r="AH1008">
            <v>53.351999999999997</v>
          </cell>
          <cell r="AJ1008">
            <v>416.71858240421216</v>
          </cell>
          <cell r="AL1008">
            <v>1.8285752379047724</v>
          </cell>
          <cell r="AO1008" t="str">
            <v>-</v>
          </cell>
          <cell r="AQ1008" t="str">
            <v>-</v>
          </cell>
          <cell r="AS1008" t="str">
            <v>-</v>
          </cell>
          <cell r="AU1008" t="str">
            <v>-</v>
          </cell>
          <cell r="AW1008" t="str">
            <v>-</v>
          </cell>
          <cell r="AY1008" t="str">
            <v>-</v>
          </cell>
          <cell r="AZ1008">
            <v>51.876937969271616</v>
          </cell>
          <cell r="BA1008">
            <v>54.86</v>
          </cell>
          <cell r="BC1008">
            <v>9.1055466070917492E-3</v>
          </cell>
          <cell r="BE1008">
            <v>0.27428628568571572</v>
          </cell>
          <cell r="BI1008">
            <v>8.7222727711419452</v>
          </cell>
          <cell r="BJ1008">
            <v>5.6053071329811175</v>
          </cell>
        </row>
        <row r="1009">
          <cell r="A1009">
            <v>387</v>
          </cell>
          <cell r="AH1009">
            <v>36.336317213114754</v>
          </cell>
          <cell r="AJ1009">
            <v>0</v>
          </cell>
          <cell r="AL1009">
            <v>136.15411126292702</v>
          </cell>
          <cell r="AO1009" t="str">
            <v>-</v>
          </cell>
          <cell r="AQ1009" t="str">
            <v>-</v>
          </cell>
          <cell r="AS1009" t="str">
            <v>-</v>
          </cell>
          <cell r="AU1009" t="str">
            <v>-</v>
          </cell>
          <cell r="AW1009" t="str">
            <v>-</v>
          </cell>
          <cell r="AY1009" t="str">
            <v>-</v>
          </cell>
          <cell r="AZ1009">
            <v>19.891002358572798</v>
          </cell>
          <cell r="BA1009">
            <v>19.891002358572798</v>
          </cell>
          <cell r="BC1009">
            <v>4.4481535558071557E-2</v>
          </cell>
          <cell r="BE1009">
            <v>8.3736474090300619E-2</v>
          </cell>
          <cell r="BI1009">
            <v>2.3718183477987282</v>
          </cell>
          <cell r="BJ1009">
            <v>1.5242323476787014</v>
          </cell>
        </row>
        <row r="1010">
          <cell r="A1010">
            <v>2257</v>
          </cell>
          <cell r="AH1010">
            <v>0.5</v>
          </cell>
          <cell r="AJ1010">
            <v>1728</v>
          </cell>
          <cell r="AL1010">
            <v>0</v>
          </cell>
          <cell r="AO1010" t="str">
            <v>-</v>
          </cell>
          <cell r="AQ1010" t="str">
            <v>-</v>
          </cell>
          <cell r="AS1010" t="str">
            <v>-</v>
          </cell>
          <cell r="AU1010" t="str">
            <v>-</v>
          </cell>
          <cell r="AW1010" t="str">
            <v>-</v>
          </cell>
          <cell r="AY1010" t="str">
            <v>-</v>
          </cell>
          <cell r="AZ1010">
            <v>0.5</v>
          </cell>
          <cell r="BA1010">
            <v>0.5</v>
          </cell>
          <cell r="BC1010">
            <v>1.1259E-2</v>
          </cell>
          <cell r="BE1010">
            <v>1</v>
          </cell>
          <cell r="BI1010">
            <v>9.7253213114754086E-2</v>
          </cell>
          <cell r="BJ1010">
            <v>6.2499092092265916E-2</v>
          </cell>
        </row>
        <row r="1011">
          <cell r="A1011">
            <v>375</v>
          </cell>
          <cell r="AH1011">
            <v>139.26</v>
          </cell>
          <cell r="AJ1011" t="str">
            <v>-</v>
          </cell>
          <cell r="AL1011" t="str">
            <v>-</v>
          </cell>
          <cell r="AO1011" t="str">
            <v>-</v>
          </cell>
          <cell r="AQ1011" t="str">
            <v>-</v>
          </cell>
          <cell r="AS1011" t="str">
            <v>-</v>
          </cell>
          <cell r="AU1011" t="str">
            <v>-</v>
          </cell>
          <cell r="AW1011" t="str">
            <v>-</v>
          </cell>
          <cell r="AY1011" t="str">
            <v>-</v>
          </cell>
          <cell r="AZ1011">
            <v>139.26</v>
          </cell>
          <cell r="BA1011">
            <v>139.431054199957</v>
          </cell>
          <cell r="BC1011" t="str">
            <v>-</v>
          </cell>
          <cell r="BE1011" t="str">
            <v>-</v>
          </cell>
          <cell r="BI1011">
            <v>35.806303209908307</v>
          </cell>
          <cell r="BJ1011">
            <v>23.01066844093971</v>
          </cell>
        </row>
        <row r="1012">
          <cell r="A1012">
            <v>375</v>
          </cell>
          <cell r="AH1012">
            <v>133.58799999999999</v>
          </cell>
          <cell r="AJ1012" t="str">
            <v>-</v>
          </cell>
          <cell r="AL1012" t="str">
            <v>-</v>
          </cell>
          <cell r="AO1012" t="str">
            <v>-</v>
          </cell>
          <cell r="AQ1012" t="str">
            <v>-</v>
          </cell>
          <cell r="AS1012" t="str">
            <v>-</v>
          </cell>
          <cell r="AU1012" t="str">
            <v>-</v>
          </cell>
          <cell r="AW1012" t="str">
            <v>-</v>
          </cell>
          <cell r="AY1012" t="str">
            <v>-</v>
          </cell>
          <cell r="AZ1012">
            <v>133.264182593523</v>
          </cell>
          <cell r="BA1012">
            <v>133.264182593523</v>
          </cell>
          <cell r="BC1012" t="str">
            <v>-</v>
          </cell>
          <cell r="BE1012" t="str">
            <v>-</v>
          </cell>
          <cell r="BI1012">
            <v>34.339496928629487</v>
          </cell>
          <cell r="BJ1012">
            <v>22.06803572044555</v>
          </cell>
        </row>
        <row r="1013">
          <cell r="A1013">
            <v>252</v>
          </cell>
          <cell r="AH1013" t="str">
            <v>-</v>
          </cell>
          <cell r="AJ1013">
            <v>540.94561630435953</v>
          </cell>
          <cell r="AL1013">
            <v>4.7986421898418996</v>
          </cell>
          <cell r="AO1013" t="str">
            <v>-</v>
          </cell>
          <cell r="AQ1013" t="str">
            <v>-</v>
          </cell>
          <cell r="AS1013" t="str">
            <v>-</v>
          </cell>
          <cell r="AU1013" t="str">
            <v>-</v>
          </cell>
          <cell r="AW1013" t="str">
            <v>-</v>
          </cell>
          <cell r="AY1013" t="str">
            <v>-</v>
          </cell>
          <cell r="AZ1013" t="str">
            <v>-</v>
          </cell>
          <cell r="BA1013">
            <v>16.7884067254789</v>
          </cell>
          <cell r="BC1013" t="str">
            <v>-</v>
          </cell>
          <cell r="BE1013" t="str">
            <v>-</v>
          </cell>
          <cell r="BI1013" t="str">
            <v>-</v>
          </cell>
          <cell r="BJ1013" t="str">
            <v>-</v>
          </cell>
        </row>
        <row r="1014">
          <cell r="A1014">
            <v>252</v>
          </cell>
          <cell r="AH1014" t="str">
            <v>-</v>
          </cell>
          <cell r="AJ1014">
            <v>733.5266536995083</v>
          </cell>
          <cell r="AL1014">
            <v>30.515049130201326</v>
          </cell>
          <cell r="AO1014" t="str">
            <v>-</v>
          </cell>
          <cell r="AQ1014" t="str">
            <v>-</v>
          </cell>
          <cell r="AS1014" t="str">
            <v>-</v>
          </cell>
          <cell r="AU1014" t="str">
            <v>-</v>
          </cell>
          <cell r="AW1014" t="str">
            <v>-</v>
          </cell>
          <cell r="AY1014" t="str">
            <v>-</v>
          </cell>
          <cell r="AZ1014" t="str">
            <v>-</v>
          </cell>
          <cell r="BA1014">
            <v>22.768897161698899</v>
          </cell>
          <cell r="BC1014" t="str">
            <v>-</v>
          </cell>
          <cell r="BE1014" t="str">
            <v>-</v>
          </cell>
          <cell r="BI1014" t="str">
            <v>-</v>
          </cell>
          <cell r="BJ1014" t="str">
            <v>-</v>
          </cell>
        </row>
        <row r="1015">
          <cell r="A1015">
            <v>326</v>
          </cell>
          <cell r="AH1015">
            <v>50.58</v>
          </cell>
          <cell r="AJ1015">
            <v>0</v>
          </cell>
          <cell r="AL1015">
            <v>3288.4666666666699</v>
          </cell>
          <cell r="AO1015" t="str">
            <v>-</v>
          </cell>
          <cell r="AQ1015" t="str">
            <v>-</v>
          </cell>
          <cell r="AS1015" t="str">
            <v>-</v>
          </cell>
          <cell r="AU1015" t="str">
            <v>-</v>
          </cell>
          <cell r="AW1015" t="str">
            <v>-</v>
          </cell>
          <cell r="AY1015" t="str">
            <v>-</v>
          </cell>
          <cell r="AZ1015">
            <v>20.068178137651827</v>
          </cell>
          <cell r="BA1015">
            <v>49.828390131165499</v>
          </cell>
          <cell r="BC1015">
            <v>0.141318984885485</v>
          </cell>
          <cell r="BE1015">
            <v>0.99051115664845202</v>
          </cell>
          <cell r="BI1015">
            <v>6.5328533404325828</v>
          </cell>
          <cell r="BJ1015">
            <v>4.198292164056233</v>
          </cell>
        </row>
        <row r="1016">
          <cell r="A1016">
            <v>2260</v>
          </cell>
          <cell r="AH1016">
            <v>0.5</v>
          </cell>
          <cell r="AJ1016">
            <v>4439</v>
          </cell>
          <cell r="AL1016">
            <v>0</v>
          </cell>
          <cell r="AO1016" t="str">
            <v>-</v>
          </cell>
          <cell r="AQ1016" t="str">
            <v>-</v>
          </cell>
          <cell r="AS1016" t="str">
            <v>-</v>
          </cell>
          <cell r="AU1016" t="str">
            <v>-</v>
          </cell>
          <cell r="AW1016" t="str">
            <v>-</v>
          </cell>
          <cell r="AY1016" t="str">
            <v>-</v>
          </cell>
          <cell r="AZ1016">
            <v>0.5</v>
          </cell>
          <cell r="BA1016">
            <v>0.5</v>
          </cell>
          <cell r="BC1016">
            <v>1.1259E-2</v>
          </cell>
          <cell r="BE1016">
            <v>1</v>
          </cell>
          <cell r="BI1016">
            <v>0.24988672814207633</v>
          </cell>
          <cell r="BJ1016">
            <v>0.16058794495929427</v>
          </cell>
        </row>
        <row r="1017">
          <cell r="A1017">
            <v>33</v>
          </cell>
          <cell r="AH1017" t="str">
            <v>-</v>
          </cell>
          <cell r="AJ1017" t="str">
            <v>-</v>
          </cell>
          <cell r="AL1017" t="str">
            <v>-</v>
          </cell>
          <cell r="AO1017" t="str">
            <v>-</v>
          </cell>
          <cell r="AQ1017" t="str">
            <v>-</v>
          </cell>
          <cell r="AS1017" t="str">
            <v>-</v>
          </cell>
          <cell r="AU1017" t="str">
            <v>-</v>
          </cell>
          <cell r="AW1017" t="str">
            <v>-</v>
          </cell>
          <cell r="AY1017" t="str">
            <v>-</v>
          </cell>
          <cell r="AZ1017" t="str">
            <v>-</v>
          </cell>
          <cell r="BA1017">
            <v>1</v>
          </cell>
          <cell r="BC1017" t="str">
            <v>-</v>
          </cell>
          <cell r="BE1017" t="str">
            <v>-</v>
          </cell>
          <cell r="BI1017" t="str">
            <v>-</v>
          </cell>
          <cell r="BJ1017" t="str">
            <v>-</v>
          </cell>
        </row>
        <row r="1018">
          <cell r="A1018">
            <v>386</v>
          </cell>
          <cell r="AH1018">
            <v>245.84399999999999</v>
          </cell>
          <cell r="AJ1018">
            <v>1454.4802579004722</v>
          </cell>
          <cell r="AL1018">
            <v>2828.2304740283348</v>
          </cell>
          <cell r="AO1018" t="str">
            <v>-</v>
          </cell>
          <cell r="AQ1018" t="str">
            <v>-</v>
          </cell>
          <cell r="AS1018" t="str">
            <v>-</v>
          </cell>
          <cell r="AU1018" t="str">
            <v>-</v>
          </cell>
          <cell r="AW1018" t="str">
            <v>-</v>
          </cell>
          <cell r="AY1018" t="str">
            <v>-</v>
          </cell>
          <cell r="AZ1018">
            <v>229.35482108279399</v>
          </cell>
          <cell r="BA1018">
            <v>229.35482108279399</v>
          </cell>
          <cell r="BC1018">
            <v>3.2194243277393293E-2</v>
          </cell>
          <cell r="BE1018">
            <v>0.62997328113493667</v>
          </cell>
          <cell r="BI1018">
            <v>153.58560123301217</v>
          </cell>
          <cell r="BJ1018">
            <v>98.70070435803234</v>
          </cell>
        </row>
        <row r="1019">
          <cell r="A1019">
            <v>199</v>
          </cell>
          <cell r="AH1019">
            <v>380.81</v>
          </cell>
          <cell r="AJ1019">
            <v>0</v>
          </cell>
          <cell r="AL1019">
            <v>6070.9666666666699</v>
          </cell>
          <cell r="AO1019" t="str">
            <v>-</v>
          </cell>
          <cell r="AQ1019" t="str">
            <v>-</v>
          </cell>
          <cell r="AS1019" t="str">
            <v>-</v>
          </cell>
          <cell r="AU1019" t="str">
            <v>-</v>
          </cell>
          <cell r="AW1019" t="str">
            <v>-</v>
          </cell>
          <cell r="AY1019" t="str">
            <v>-</v>
          </cell>
          <cell r="AZ1019">
            <v>362.71992480604399</v>
          </cell>
          <cell r="BA1019">
            <v>362.71992480604399</v>
          </cell>
          <cell r="BC1019">
            <v>2.4050370769123901E-2</v>
          </cell>
          <cell r="BE1019">
            <v>0.73586824529447503</v>
          </cell>
          <cell r="BI1019">
            <v>243.78370366656719</v>
          </cell>
          <cell r="BJ1019">
            <v>156.66587928639845</v>
          </cell>
        </row>
        <row r="1020">
          <cell r="A1020">
            <v>88</v>
          </cell>
          <cell r="AH1020" t="str">
            <v>-</v>
          </cell>
          <cell r="AJ1020">
            <v>4531.1333333333296</v>
          </cell>
          <cell r="AL1020">
            <v>1591.1666666666699</v>
          </cell>
          <cell r="AO1020" t="str">
            <v>-</v>
          </cell>
          <cell r="AQ1020" t="str">
            <v>-</v>
          </cell>
          <cell r="AS1020" t="str">
            <v>-</v>
          </cell>
          <cell r="AU1020" t="str">
            <v>-</v>
          </cell>
          <cell r="AW1020" t="str">
            <v>-</v>
          </cell>
          <cell r="AY1020" t="str">
            <v>-</v>
          </cell>
          <cell r="AZ1020" t="str">
            <v>-</v>
          </cell>
          <cell r="BA1020">
            <v>54.5714600939639</v>
          </cell>
          <cell r="BC1020" t="str">
            <v>-</v>
          </cell>
          <cell r="BE1020" t="str">
            <v>-</v>
          </cell>
          <cell r="BI1020" t="str">
            <v>-</v>
          </cell>
          <cell r="BJ1020" t="str">
            <v>-</v>
          </cell>
        </row>
        <row r="1021">
          <cell r="A1021">
            <v>198</v>
          </cell>
          <cell r="AH1021">
            <v>384.8</v>
          </cell>
          <cell r="AJ1021">
            <v>0</v>
          </cell>
          <cell r="AL1021">
            <v>6190.1666666666697</v>
          </cell>
          <cell r="AO1021" t="str">
            <v>-</v>
          </cell>
          <cell r="AQ1021" t="str">
            <v>-</v>
          </cell>
          <cell r="AS1021" t="str">
            <v>-</v>
          </cell>
          <cell r="AU1021" t="str">
            <v>-</v>
          </cell>
          <cell r="AW1021" t="str">
            <v>-</v>
          </cell>
          <cell r="AY1021" t="str">
            <v>-</v>
          </cell>
          <cell r="AZ1021">
            <v>375.37503190544101</v>
          </cell>
          <cell r="BA1021">
            <v>375.37503190544101</v>
          </cell>
          <cell r="BC1021">
            <v>5.05312925358435E-2</v>
          </cell>
          <cell r="BE1021">
            <v>0.76380730115361295</v>
          </cell>
          <cell r="BI1021">
            <v>268.47013010988462</v>
          </cell>
          <cell r="BJ1021">
            <v>172.53043728192011</v>
          </cell>
        </row>
        <row r="1022">
          <cell r="A1022">
            <v>387</v>
          </cell>
          <cell r="AH1022">
            <v>357.49</v>
          </cell>
          <cell r="AJ1022">
            <v>2.7076821776759767</v>
          </cell>
          <cell r="AL1022">
            <v>5334.9585647966087</v>
          </cell>
          <cell r="AO1022" t="str">
            <v>-</v>
          </cell>
          <cell r="AQ1022" t="str">
            <v>-</v>
          </cell>
          <cell r="AS1022" t="str">
            <v>-</v>
          </cell>
          <cell r="AU1022" t="str">
            <v>-</v>
          </cell>
          <cell r="AW1022" t="str">
            <v>-</v>
          </cell>
          <cell r="AY1022" t="str">
            <v>-</v>
          </cell>
          <cell r="AZ1022">
            <v>343.96129891566</v>
          </cell>
          <cell r="BA1022">
            <v>343.96129891566102</v>
          </cell>
          <cell r="BC1022">
            <v>7.4257955954019184E-2</v>
          </cell>
          <cell r="BE1022">
            <v>0.66444339533113517</v>
          </cell>
          <cell r="BI1022">
            <v>247.9652063506492</v>
          </cell>
          <cell r="BJ1022">
            <v>159.35309252045508</v>
          </cell>
        </row>
        <row r="1023">
          <cell r="A1023">
            <v>211</v>
          </cell>
          <cell r="AH1023">
            <v>26</v>
          </cell>
          <cell r="AJ1023">
            <v>2875.7311595873221</v>
          </cell>
          <cell r="AL1023">
            <v>666.26782059610196</v>
          </cell>
          <cell r="AO1023" t="str">
            <v>-</v>
          </cell>
          <cell r="AQ1023" t="str">
            <v>-</v>
          </cell>
          <cell r="AS1023" t="str">
            <v>-</v>
          </cell>
          <cell r="AU1023" t="str">
            <v>-</v>
          </cell>
          <cell r="AW1023" t="str">
            <v>-</v>
          </cell>
          <cell r="AY1023" t="str">
            <v>-</v>
          </cell>
          <cell r="AZ1023">
            <v>25.873249005291399</v>
          </cell>
          <cell r="BA1023">
            <v>25.873249005291399</v>
          </cell>
          <cell r="BC1023">
            <v>7.0045005449223777E-2</v>
          </cell>
          <cell r="BE1023">
            <v>0.48007870886137721</v>
          </cell>
          <cell r="BI1023">
            <v>18.338925239206471</v>
          </cell>
          <cell r="BJ1023">
            <v>11.78538107574836</v>
          </cell>
        </row>
        <row r="1024">
          <cell r="A1024">
            <v>104</v>
          </cell>
          <cell r="AH1024">
            <v>369</v>
          </cell>
          <cell r="AJ1024">
            <v>2365.7741878875845</v>
          </cell>
          <cell r="AL1024">
            <v>4105.6163944231912</v>
          </cell>
          <cell r="AO1024" t="str">
            <v>-</v>
          </cell>
          <cell r="AQ1024" t="str">
            <v>-</v>
          </cell>
          <cell r="AS1024" t="str">
            <v>-</v>
          </cell>
          <cell r="AU1024" t="str">
            <v>-</v>
          </cell>
          <cell r="AW1024" t="str">
            <v>-</v>
          </cell>
          <cell r="AY1024" t="str">
            <v>-</v>
          </cell>
          <cell r="AZ1024">
            <v>355.891119275709</v>
          </cell>
          <cell r="BA1024">
            <v>355.891119275709</v>
          </cell>
          <cell r="BC1024">
            <v>4.3301913376283439E-2</v>
          </cell>
          <cell r="BE1024">
            <v>0.79310179587398899</v>
          </cell>
          <cell r="BI1024">
            <v>251.90488135361073</v>
          </cell>
          <cell r="BJ1024">
            <v>161.88489689933104</v>
          </cell>
        </row>
        <row r="1025">
          <cell r="A1025">
            <v>265</v>
          </cell>
          <cell r="AH1025">
            <v>7.1</v>
          </cell>
          <cell r="AJ1025">
            <v>6704.8833333333296</v>
          </cell>
          <cell r="AL1025">
            <v>0</v>
          </cell>
          <cell r="AO1025" t="str">
            <v>-</v>
          </cell>
          <cell r="AQ1025" t="str">
            <v>-</v>
          </cell>
          <cell r="AS1025" t="str">
            <v>-</v>
          </cell>
          <cell r="AU1025" t="str">
            <v>-</v>
          </cell>
          <cell r="AW1025" t="str">
            <v>-</v>
          </cell>
          <cell r="AY1025" t="str">
            <v>-</v>
          </cell>
          <cell r="AZ1025">
            <v>7.0265325683914099</v>
          </cell>
          <cell r="BA1025">
            <v>7.1000000000000103</v>
          </cell>
          <cell r="BC1025">
            <v>9.397924568561962E-2</v>
          </cell>
          <cell r="BE1025">
            <v>0.93336369156041299</v>
          </cell>
          <cell r="BI1025">
            <v>4.929454425083204</v>
          </cell>
          <cell r="BJ1025">
            <v>3.1678791498063492</v>
          </cell>
        </row>
        <row r="1026">
          <cell r="A1026">
            <v>218</v>
          </cell>
          <cell r="AH1026">
            <v>15.6</v>
          </cell>
          <cell r="AJ1026">
            <v>1815.9666666666701</v>
          </cell>
          <cell r="AL1026">
            <v>4917.25</v>
          </cell>
          <cell r="AO1026" t="str">
            <v>-</v>
          </cell>
          <cell r="AQ1026" t="str">
            <v>-</v>
          </cell>
          <cell r="AS1026" t="str">
            <v>-</v>
          </cell>
          <cell r="AU1026" t="str">
            <v>-</v>
          </cell>
          <cell r="AW1026" t="str">
            <v>-</v>
          </cell>
          <cell r="AY1026" t="str">
            <v>-</v>
          </cell>
          <cell r="AZ1026">
            <v>15.456624248440001</v>
          </cell>
          <cell r="BA1026">
            <v>15.456624248440001</v>
          </cell>
          <cell r="BC1026">
            <v>0.10516842827504</v>
          </cell>
          <cell r="BE1026">
            <v>0.88025766545233797</v>
          </cell>
          <cell r="BI1026">
            <v>11.164392576106014</v>
          </cell>
          <cell r="BJ1026">
            <v>7.1747182167126082</v>
          </cell>
        </row>
        <row r="1027">
          <cell r="A1027">
            <v>201</v>
          </cell>
          <cell r="AH1027">
            <v>153.88</v>
          </cell>
          <cell r="AJ1027">
            <v>0</v>
          </cell>
          <cell r="AL1027">
            <v>1371.1041606658746</v>
          </cell>
          <cell r="AO1027" t="str">
            <v>-</v>
          </cell>
          <cell r="AQ1027" t="str">
            <v>-</v>
          </cell>
          <cell r="AS1027" t="str">
            <v>-</v>
          </cell>
          <cell r="AU1027" t="str">
            <v>-</v>
          </cell>
          <cell r="AW1027" t="str">
            <v>-</v>
          </cell>
          <cell r="AY1027" t="str">
            <v>-</v>
          </cell>
          <cell r="AZ1027">
            <v>149.585768800312</v>
          </cell>
          <cell r="BA1027">
            <v>149.585768800311</v>
          </cell>
          <cell r="BC1027">
            <v>8.2347736185683137E-3</v>
          </cell>
          <cell r="BE1027">
            <v>0.16007583464758132</v>
          </cell>
          <cell r="BI1027">
            <v>105.42310823022565</v>
          </cell>
          <cell r="BJ1027">
            <v>67.749417617279832</v>
          </cell>
        </row>
        <row r="1028">
          <cell r="A1028">
            <v>1664</v>
          </cell>
          <cell r="AH1028">
            <v>0.80880714720000013</v>
          </cell>
          <cell r="AJ1028">
            <v>6777.5</v>
          </cell>
          <cell r="AL1028">
            <v>62</v>
          </cell>
          <cell r="AO1028" t="str">
            <v>-</v>
          </cell>
          <cell r="AQ1028" t="str">
            <v>-</v>
          </cell>
          <cell r="AS1028" t="str">
            <v>-</v>
          </cell>
          <cell r="AU1028" t="str">
            <v>-</v>
          </cell>
          <cell r="AW1028" t="str">
            <v>-</v>
          </cell>
          <cell r="AY1028" t="str">
            <v>-</v>
          </cell>
          <cell r="AZ1028">
            <v>0.80880714720000013</v>
          </cell>
          <cell r="BA1028">
            <v>1</v>
          </cell>
          <cell r="BC1028">
            <v>0.189393968103584</v>
          </cell>
          <cell r="BE1028">
            <v>0.85507741347905297</v>
          </cell>
          <cell r="BI1028">
            <v>0.53257877156751132</v>
          </cell>
          <cell r="BJ1028">
            <v>0.3422579946156456</v>
          </cell>
        </row>
        <row r="1029">
          <cell r="A1029">
            <v>211</v>
          </cell>
          <cell r="AH1029">
            <v>21.6066</v>
          </cell>
          <cell r="AJ1029">
            <v>2405.9882790944603</v>
          </cell>
          <cell r="AL1029">
            <v>855.76301139261</v>
          </cell>
          <cell r="AO1029" t="str">
            <v>-</v>
          </cell>
          <cell r="AQ1029" t="str">
            <v>-</v>
          </cell>
          <cell r="AS1029" t="str">
            <v>-</v>
          </cell>
          <cell r="AU1029" t="str">
            <v>-</v>
          </cell>
          <cell r="AW1029" t="str">
            <v>-</v>
          </cell>
          <cell r="AY1029" t="str">
            <v>-</v>
          </cell>
          <cell r="AZ1029">
            <v>21.6066</v>
          </cell>
          <cell r="BA1029">
            <v>21.870731264914198</v>
          </cell>
          <cell r="BC1029">
            <v>4.598811842108718E-2</v>
          </cell>
          <cell r="BE1029">
            <v>0.40382983338682821</v>
          </cell>
          <cell r="BI1029">
            <v>15.876831152397969</v>
          </cell>
          <cell r="BJ1029">
            <v>10.203133660542667</v>
          </cell>
        </row>
        <row r="1030">
          <cell r="A1030">
            <v>275</v>
          </cell>
          <cell r="AH1030" t="str">
            <v>-</v>
          </cell>
          <cell r="AJ1030">
            <v>2924.047500000001</v>
          </cell>
          <cell r="AL1030">
            <v>5.3750999999999864</v>
          </cell>
          <cell r="AO1030" t="str">
            <v>-</v>
          </cell>
          <cell r="AQ1030" t="str">
            <v>-</v>
          </cell>
          <cell r="AS1030" t="str">
            <v>-</v>
          </cell>
          <cell r="AU1030" t="str">
            <v>-</v>
          </cell>
          <cell r="AW1030" t="str">
            <v>-</v>
          </cell>
          <cell r="AY1030" t="str">
            <v>-</v>
          </cell>
          <cell r="AZ1030" t="str">
            <v>-</v>
          </cell>
          <cell r="BA1030">
            <v>2.0699999999999998</v>
          </cell>
          <cell r="BC1030" t="str">
            <v>-</v>
          </cell>
          <cell r="BE1030" t="str">
            <v>-</v>
          </cell>
          <cell r="BI1030" t="str">
            <v>-</v>
          </cell>
          <cell r="BJ1030" t="str">
            <v>-</v>
          </cell>
        </row>
        <row r="1031">
          <cell r="A1031">
            <v>72</v>
          </cell>
          <cell r="AH1031">
            <v>129.58748087431692</v>
          </cell>
          <cell r="AJ1031" t="str">
            <v>-</v>
          </cell>
          <cell r="AL1031" t="str">
            <v>-</v>
          </cell>
          <cell r="AO1031" t="str">
            <v>-</v>
          </cell>
          <cell r="AQ1031" t="str">
            <v>-</v>
          </cell>
          <cell r="AS1031" t="str">
            <v>-</v>
          </cell>
          <cell r="AU1031" t="str">
            <v>-</v>
          </cell>
          <cell r="AW1031" t="str">
            <v>-</v>
          </cell>
          <cell r="AY1031" t="str">
            <v>-</v>
          </cell>
          <cell r="AZ1031">
            <v>130.53890838851359</v>
          </cell>
          <cell r="BA1031">
            <v>133.04411577288499</v>
          </cell>
          <cell r="BC1031" t="str">
            <v>-</v>
          </cell>
          <cell r="BE1031" t="str">
            <v>-</v>
          </cell>
          <cell r="BI1031">
            <v>103.02945684174576</v>
          </cell>
          <cell r="BJ1031">
            <v>66.211154419858644</v>
          </cell>
        </row>
        <row r="1032">
          <cell r="A1032">
            <v>176</v>
          </cell>
          <cell r="AH1032" t="str">
            <v>-</v>
          </cell>
          <cell r="AJ1032">
            <v>7376.35</v>
          </cell>
          <cell r="AL1032">
            <v>19.816666666666698</v>
          </cell>
          <cell r="AO1032" t="str">
            <v>-</v>
          </cell>
          <cell r="AQ1032" t="str">
            <v>-</v>
          </cell>
          <cell r="AS1032" t="str">
            <v>-</v>
          </cell>
          <cell r="AU1032" t="str">
            <v>-</v>
          </cell>
          <cell r="AW1032" t="str">
            <v>-</v>
          </cell>
          <cell r="AY1032" t="str">
            <v>-</v>
          </cell>
          <cell r="AZ1032" t="str">
            <v>-</v>
          </cell>
          <cell r="BA1032">
            <v>12.991094506163099</v>
          </cell>
          <cell r="BC1032" t="str">
            <v>-</v>
          </cell>
          <cell r="BE1032" t="str">
            <v>-</v>
          </cell>
          <cell r="BI1032" t="str">
            <v>-</v>
          </cell>
          <cell r="BJ1032" t="str">
            <v>-</v>
          </cell>
        </row>
        <row r="1033">
          <cell r="A1033">
            <v>488</v>
          </cell>
          <cell r="AH1033">
            <v>369.94000000000011</v>
          </cell>
          <cell r="AJ1033">
            <v>4682.6833333333298</v>
          </cell>
          <cell r="AL1033">
            <v>2723.5333333333301</v>
          </cell>
          <cell r="AO1033" t="str">
            <v>-</v>
          </cell>
          <cell r="AQ1033" t="str">
            <v>-</v>
          </cell>
          <cell r="AS1033" t="str">
            <v>-</v>
          </cell>
          <cell r="AU1033" t="str">
            <v>-</v>
          </cell>
          <cell r="AW1033" t="str">
            <v>-</v>
          </cell>
          <cell r="AY1033" t="str">
            <v>-</v>
          </cell>
          <cell r="AZ1033">
            <v>365.54037594543303</v>
          </cell>
          <cell r="BA1033">
            <v>365.54037594543303</v>
          </cell>
          <cell r="BC1033">
            <v>3.9472130207132403E-2</v>
          </cell>
          <cell r="BE1033">
            <v>0.88321569520340004</v>
          </cell>
          <cell r="BI1033">
            <v>286.24220899308995</v>
          </cell>
          <cell r="BJ1033">
            <v>183.95153854139053</v>
          </cell>
        </row>
        <row r="1034">
          <cell r="A1034">
            <v>236</v>
          </cell>
          <cell r="AH1034">
            <v>269.39999999999998</v>
          </cell>
          <cell r="AJ1034">
            <v>7109.7166666666699</v>
          </cell>
          <cell r="AL1034">
            <v>321.16666666666703</v>
          </cell>
          <cell r="AO1034" t="str">
            <v>-</v>
          </cell>
          <cell r="AQ1034" t="str">
            <v>-</v>
          </cell>
          <cell r="AS1034" t="str">
            <v>-</v>
          </cell>
          <cell r="AU1034" t="str">
            <v>-</v>
          </cell>
          <cell r="AW1034" t="str">
            <v>-</v>
          </cell>
          <cell r="AY1034" t="str">
            <v>-</v>
          </cell>
          <cell r="AZ1034">
            <v>263.08088557334565</v>
          </cell>
          <cell r="BA1034">
            <v>265.403789858989</v>
          </cell>
          <cell r="BC1034">
            <v>5.47406201930579E-2</v>
          </cell>
          <cell r="BE1034">
            <v>0.86179227383120804</v>
          </cell>
          <cell r="BI1034">
            <v>197.56500101276936</v>
          </cell>
          <cell r="BJ1034">
            <v>126.96375571608179</v>
          </cell>
        </row>
        <row r="1035">
          <cell r="A1035">
            <v>80</v>
          </cell>
          <cell r="AH1035">
            <v>10.313879999999999</v>
          </cell>
          <cell r="AJ1035">
            <v>7451.1833333333288</v>
          </cell>
          <cell r="AL1035">
            <v>2.8833333333333302</v>
          </cell>
          <cell r="AO1035" t="str">
            <v>-</v>
          </cell>
          <cell r="AQ1035" t="str">
            <v>-</v>
          </cell>
          <cell r="AS1035" t="str">
            <v>-</v>
          </cell>
          <cell r="AU1035" t="str">
            <v>-</v>
          </cell>
          <cell r="AW1035" t="str">
            <v>-</v>
          </cell>
          <cell r="AY1035" t="str">
            <v>-</v>
          </cell>
          <cell r="AZ1035">
            <v>10.3128642206044</v>
          </cell>
          <cell r="BA1035">
            <v>10.3128642206044</v>
          </cell>
          <cell r="BC1035">
            <v>5.8546582474797798E-2</v>
          </cell>
          <cell r="BE1035">
            <v>0.85134145415907692</v>
          </cell>
          <cell r="BI1035">
            <v>7.9227150131104613</v>
          </cell>
          <cell r="BJ1035">
            <v>5.0914769740399288</v>
          </cell>
        </row>
        <row r="1036">
          <cell r="A1036">
            <v>408</v>
          </cell>
          <cell r="AH1036">
            <v>2.9926364624000001</v>
          </cell>
          <cell r="AJ1036">
            <v>7555</v>
          </cell>
          <cell r="AL1036">
            <v>0</v>
          </cell>
          <cell r="AO1036" t="str">
            <v>-</v>
          </cell>
          <cell r="AQ1036" t="str">
            <v>-</v>
          </cell>
          <cell r="AS1036" t="str">
            <v>-</v>
          </cell>
          <cell r="AU1036" t="str">
            <v>-</v>
          </cell>
          <cell r="AW1036" t="str">
            <v>-</v>
          </cell>
          <cell r="AY1036" t="str">
            <v>-</v>
          </cell>
          <cell r="AZ1036">
            <v>2.9915710771326647</v>
          </cell>
          <cell r="BA1036">
            <v>3.5</v>
          </cell>
          <cell r="BC1036">
            <v>0.32393252503953601</v>
          </cell>
          <cell r="BE1036">
            <v>1</v>
          </cell>
          <cell r="BI1036">
            <v>2.0225039042818329</v>
          </cell>
          <cell r="BJ1036">
            <v>1.2997478820728139</v>
          </cell>
        </row>
        <row r="1037">
          <cell r="A1037">
            <v>182</v>
          </cell>
          <cell r="AH1037" t="str">
            <v>-</v>
          </cell>
          <cell r="AJ1037">
            <v>7494.2833333333301</v>
          </cell>
          <cell r="AL1037">
            <v>64.3</v>
          </cell>
          <cell r="AO1037" t="str">
            <v>-</v>
          </cell>
          <cell r="AQ1037" t="str">
            <v>-</v>
          </cell>
          <cell r="AS1037" t="str">
            <v>-</v>
          </cell>
          <cell r="AU1037" t="str">
            <v>-</v>
          </cell>
          <cell r="AW1037" t="str">
            <v>-</v>
          </cell>
          <cell r="AY1037" t="str">
            <v>-</v>
          </cell>
          <cell r="AZ1037" t="str">
            <v>-</v>
          </cell>
          <cell r="BA1037">
            <v>20.349204546707401</v>
          </cell>
          <cell r="BC1037" t="str">
            <v>-</v>
          </cell>
          <cell r="BE1037" t="str">
            <v>-</v>
          </cell>
          <cell r="BI1037" t="str">
            <v>-</v>
          </cell>
          <cell r="BJ1037" t="str">
            <v>-</v>
          </cell>
        </row>
        <row r="1038">
          <cell r="A1038">
            <v>396</v>
          </cell>
          <cell r="AH1038">
            <v>7.06</v>
          </cell>
          <cell r="AJ1038">
            <v>1458.4348354020506</v>
          </cell>
          <cell r="AL1038">
            <v>0.89535887749595255</v>
          </cell>
          <cell r="AO1038" t="str">
            <v>-</v>
          </cell>
          <cell r="AQ1038" t="str">
            <v>-</v>
          </cell>
          <cell r="AS1038" t="str">
            <v>-</v>
          </cell>
          <cell r="AU1038" t="str">
            <v>-</v>
          </cell>
          <cell r="AW1038" t="str">
            <v>-</v>
          </cell>
          <cell r="AY1038" t="str">
            <v>-</v>
          </cell>
          <cell r="AZ1038">
            <v>7.05783420034071</v>
          </cell>
          <cell r="BA1038">
            <v>7.05783420034071</v>
          </cell>
          <cell r="BC1038">
            <v>1.6076514479709585E-2</v>
          </cell>
          <cell r="BE1038">
            <v>0.18700407693951068</v>
          </cell>
          <cell r="BI1038">
            <v>5.4368063524897536</v>
          </cell>
          <cell r="BJ1038">
            <v>3.4939252907884004</v>
          </cell>
        </row>
        <row r="1039">
          <cell r="A1039">
            <v>197</v>
          </cell>
          <cell r="AH1039">
            <v>335.37</v>
          </cell>
          <cell r="AJ1039">
            <v>6970.6833333333298</v>
          </cell>
          <cell r="AL1039">
            <v>690.81666666666695</v>
          </cell>
          <cell r="AO1039" t="str">
            <v>-</v>
          </cell>
          <cell r="AQ1039" t="str">
            <v>-</v>
          </cell>
          <cell r="AS1039" t="str">
            <v>-</v>
          </cell>
          <cell r="AU1039" t="str">
            <v>-</v>
          </cell>
          <cell r="AW1039" t="str">
            <v>-</v>
          </cell>
          <cell r="AY1039" t="str">
            <v>-</v>
          </cell>
          <cell r="AZ1039">
            <v>325.70419184667901</v>
          </cell>
          <cell r="BA1039">
            <v>325.70419184667901</v>
          </cell>
          <cell r="BC1039">
            <v>2.6807067619951799E-2</v>
          </cell>
          <cell r="BE1039">
            <v>0.93365019732847598</v>
          </cell>
          <cell r="BI1039">
            <v>275.12783180170373</v>
          </cell>
          <cell r="BJ1039">
            <v>176.80896235922381</v>
          </cell>
        </row>
        <row r="1040">
          <cell r="A1040">
            <v>201</v>
          </cell>
          <cell r="AH1040">
            <v>153.93</v>
          </cell>
          <cell r="AJ1040">
            <v>0</v>
          </cell>
          <cell r="AL1040">
            <v>1559.2593527261497</v>
          </cell>
          <cell r="AO1040" t="str">
            <v>-</v>
          </cell>
          <cell r="AQ1040" t="str">
            <v>-</v>
          </cell>
          <cell r="AS1040" t="str">
            <v>-</v>
          </cell>
          <cell r="AU1040" t="str">
            <v>-</v>
          </cell>
          <cell r="AW1040" t="str">
            <v>-</v>
          </cell>
          <cell r="AY1040" t="str">
            <v>-</v>
          </cell>
          <cell r="AZ1040">
            <v>152.92690406385</v>
          </cell>
          <cell r="BA1040">
            <v>152.92690406385</v>
          </cell>
          <cell r="BC1040">
            <v>1.2235335529625269E-2</v>
          </cell>
          <cell r="BE1040">
            <v>0.19067050785833495</v>
          </cell>
          <cell r="BI1040">
            <v>124.13046847360725</v>
          </cell>
          <cell r="BJ1040">
            <v>79.771570852203894</v>
          </cell>
        </row>
        <row r="1041">
          <cell r="A1041">
            <v>377</v>
          </cell>
          <cell r="AH1041">
            <v>280.5</v>
          </cell>
          <cell r="AJ1041">
            <v>0</v>
          </cell>
          <cell r="AL1041">
            <v>3905.5767426583679</v>
          </cell>
          <cell r="AO1041" t="str">
            <v>-</v>
          </cell>
          <cell r="AQ1041" t="str">
            <v>-</v>
          </cell>
          <cell r="AS1041" t="str">
            <v>-</v>
          </cell>
          <cell r="AU1041" t="str">
            <v>-</v>
          </cell>
          <cell r="AW1041" t="str">
            <v>-</v>
          </cell>
          <cell r="AY1041" t="str">
            <v>-</v>
          </cell>
          <cell r="AZ1041">
            <v>265.76502022654603</v>
          </cell>
          <cell r="BA1041">
            <v>265.76502022654603</v>
          </cell>
          <cell r="BC1041">
            <v>3.90063183525843E-2</v>
          </cell>
          <cell r="BE1041">
            <v>0.46265052048716016</v>
          </cell>
          <cell r="BI1041">
            <v>202.42926323447747</v>
          </cell>
          <cell r="BJ1041">
            <v>130.0897395557802</v>
          </cell>
        </row>
        <row r="1042">
          <cell r="A1042">
            <v>12</v>
          </cell>
          <cell r="AH1042" t="str">
            <v>-</v>
          </cell>
          <cell r="AJ1042">
            <v>2932.1414454277283</v>
          </cell>
          <cell r="AL1042">
            <v>1196.7830875122891</v>
          </cell>
          <cell r="AO1042" t="str">
            <v>-</v>
          </cell>
          <cell r="AQ1042" t="str">
            <v>-</v>
          </cell>
          <cell r="AS1042" t="str">
            <v>-</v>
          </cell>
          <cell r="AU1042" t="str">
            <v>-</v>
          </cell>
          <cell r="AW1042" t="str">
            <v>-</v>
          </cell>
          <cell r="AY1042" t="str">
            <v>-</v>
          </cell>
          <cell r="AZ1042" t="str">
            <v>-</v>
          </cell>
          <cell r="BA1042">
            <v>1.1799688879415999</v>
          </cell>
          <cell r="BC1042" t="str">
            <v>-</v>
          </cell>
          <cell r="BE1042" t="str">
            <v>-</v>
          </cell>
          <cell r="BI1042" t="str">
            <v>-</v>
          </cell>
          <cell r="BJ1042" t="str">
            <v>-</v>
          </cell>
        </row>
        <row r="1043">
          <cell r="A1043">
            <v>79</v>
          </cell>
          <cell r="AH1043">
            <v>24.3</v>
          </cell>
          <cell r="AJ1043">
            <v>7832.5166666666701</v>
          </cell>
          <cell r="AL1043">
            <v>11.383333333333301</v>
          </cell>
          <cell r="AO1043" t="str">
            <v>-</v>
          </cell>
          <cell r="AQ1043" t="str">
            <v>-</v>
          </cell>
          <cell r="AS1043" t="str">
            <v>-</v>
          </cell>
          <cell r="AU1043" t="str">
            <v>-</v>
          </cell>
          <cell r="AW1043" t="str">
            <v>-</v>
          </cell>
          <cell r="AY1043" t="str">
            <v>-</v>
          </cell>
          <cell r="AZ1043">
            <v>24.299953467025301</v>
          </cell>
          <cell r="BA1043">
            <v>24.299953467025301</v>
          </cell>
          <cell r="BC1043">
            <v>0.13922724296005201</v>
          </cell>
          <cell r="BE1043">
            <v>0.89318078324225914</v>
          </cell>
          <cell r="BI1043">
            <v>18.682428377688744</v>
          </cell>
          <cell r="BJ1043">
            <v>12.006130947124372</v>
          </cell>
        </row>
        <row r="1044">
          <cell r="A1044">
            <v>212</v>
          </cell>
          <cell r="AH1044">
            <v>378.9</v>
          </cell>
          <cell r="AJ1044">
            <v>266.61666666666702</v>
          </cell>
          <cell r="AL1044">
            <v>7641.2333333333299</v>
          </cell>
          <cell r="AO1044" t="str">
            <v>-</v>
          </cell>
          <cell r="AQ1044" t="str">
            <v>-</v>
          </cell>
          <cell r="AS1044" t="str">
            <v>-</v>
          </cell>
          <cell r="AU1044" t="str">
            <v>-</v>
          </cell>
          <cell r="AW1044" t="str">
            <v>-</v>
          </cell>
          <cell r="AY1044" t="str">
            <v>-</v>
          </cell>
          <cell r="AZ1044">
            <v>370.68825302284</v>
          </cell>
          <cell r="BA1044">
            <v>370.68825302284</v>
          </cell>
          <cell r="BC1044">
            <v>3.4959723675419503E-2</v>
          </cell>
          <cell r="BE1044">
            <v>0.95369421675774091</v>
          </cell>
          <cell r="BI1044">
            <v>336.96784896602827</v>
          </cell>
          <cell r="BJ1044">
            <v>216.55001362073818</v>
          </cell>
        </row>
        <row r="1045">
          <cell r="A1045">
            <v>575</v>
          </cell>
          <cell r="AH1045">
            <v>3</v>
          </cell>
          <cell r="AJ1045">
            <v>7420.8750000000009</v>
          </cell>
          <cell r="AL1045">
            <v>0</v>
          </cell>
          <cell r="AO1045" t="str">
            <v>-</v>
          </cell>
          <cell r="AQ1045" t="str">
            <v>-</v>
          </cell>
          <cell r="AS1045" t="str">
            <v>-</v>
          </cell>
          <cell r="AU1045" t="str">
            <v>-</v>
          </cell>
          <cell r="AW1045" t="str">
            <v>-</v>
          </cell>
          <cell r="AY1045" t="str">
            <v>-</v>
          </cell>
          <cell r="AZ1045">
            <v>3</v>
          </cell>
          <cell r="BA1045">
            <v>3</v>
          </cell>
          <cell r="BC1045">
            <v>6.1157972668949533E-2</v>
          </cell>
          <cell r="BE1045">
            <v>0.93018912226775996</v>
          </cell>
          <cell r="BI1045">
            <v>2.7824258430614779</v>
          </cell>
          <cell r="BJ1045">
            <v>1.7881063610742343</v>
          </cell>
        </row>
        <row r="1046">
          <cell r="A1046">
            <v>168</v>
          </cell>
          <cell r="AH1046">
            <v>9.5520000000000014</v>
          </cell>
          <cell r="AJ1046">
            <v>895.58333333333314</v>
          </cell>
          <cell r="AL1046">
            <v>7057.9333333333307</v>
          </cell>
          <cell r="AO1046" t="str">
            <v>-</v>
          </cell>
          <cell r="AQ1046" t="str">
            <v>-</v>
          </cell>
          <cell r="AS1046" t="str">
            <v>-</v>
          </cell>
          <cell r="AU1046" t="str">
            <v>-</v>
          </cell>
          <cell r="AW1046" t="str">
            <v>-</v>
          </cell>
          <cell r="AY1046" t="str">
            <v>-</v>
          </cell>
          <cell r="AZ1046">
            <v>9.5520000000000014</v>
          </cell>
          <cell r="BA1046">
            <v>9.7459905576359294</v>
          </cell>
          <cell r="BC1046">
            <v>9.436168174660152E-2</v>
          </cell>
          <cell r="BE1046">
            <v>0.94358682452944798</v>
          </cell>
          <cell r="BI1046">
            <v>8.1626461724971282</v>
          </cell>
          <cell r="BJ1046">
            <v>5.2456670428926415</v>
          </cell>
        </row>
        <row r="1047">
          <cell r="A1047">
            <v>99</v>
          </cell>
          <cell r="AH1047">
            <v>95.31109972677595</v>
          </cell>
          <cell r="AJ1047">
            <v>0</v>
          </cell>
          <cell r="AL1047">
            <v>9650.1113181277087</v>
          </cell>
          <cell r="AO1047" t="str">
            <v>-</v>
          </cell>
          <cell r="AQ1047" t="str">
            <v>-</v>
          </cell>
          <cell r="AS1047" t="str">
            <v>-</v>
          </cell>
          <cell r="AU1047" t="str">
            <v>-</v>
          </cell>
          <cell r="AW1047" t="str">
            <v>-</v>
          </cell>
          <cell r="AY1047" t="str">
            <v>-</v>
          </cell>
          <cell r="AZ1047">
            <v>73.39991099470997</v>
          </cell>
          <cell r="BA1047">
            <v>99.349153244102794</v>
          </cell>
          <cell r="BC1047">
            <v>0.16137525086257531</v>
          </cell>
          <cell r="BE1047">
            <v>1.1752582289095312</v>
          </cell>
          <cell r="BI1047">
            <v>58.296426924207786</v>
          </cell>
          <cell r="BJ1047">
            <v>37.463787964383137</v>
          </cell>
        </row>
        <row r="1048">
          <cell r="A1048">
            <v>14</v>
          </cell>
          <cell r="AH1048">
            <v>0.42499999999999999</v>
          </cell>
          <cell r="AJ1048">
            <v>7982.6</v>
          </cell>
          <cell r="AL1048">
            <v>2.0833333333333299</v>
          </cell>
          <cell r="AO1048" t="str">
            <v>-</v>
          </cell>
          <cell r="AQ1048" t="str">
            <v>-</v>
          </cell>
          <cell r="AS1048" t="str">
            <v>-</v>
          </cell>
          <cell r="AU1048" t="str">
            <v>-</v>
          </cell>
          <cell r="AW1048" t="str">
            <v>-</v>
          </cell>
          <cell r="AY1048" t="str">
            <v>-</v>
          </cell>
          <cell r="AZ1048">
            <v>0.42499999999999999</v>
          </cell>
          <cell r="BA1048">
            <v>0.42499999999999999</v>
          </cell>
          <cell r="BC1048">
            <v>0.20061463448133801</v>
          </cell>
          <cell r="BE1048">
            <v>0.91504629629629608</v>
          </cell>
          <cell r="BI1048">
            <v>0.30866948800339861</v>
          </cell>
          <cell r="BJ1048">
            <v>0.19836427135866314</v>
          </cell>
        </row>
        <row r="1049">
          <cell r="A1049">
            <v>376</v>
          </cell>
          <cell r="AH1049">
            <v>170.34800000000001</v>
          </cell>
          <cell r="AJ1049">
            <v>6166.2666666666701</v>
          </cell>
          <cell r="AL1049">
            <v>1848.7999999999997</v>
          </cell>
          <cell r="AO1049" t="str">
            <v>-</v>
          </cell>
          <cell r="AQ1049" t="str">
            <v>-</v>
          </cell>
          <cell r="AS1049" t="str">
            <v>-</v>
          </cell>
          <cell r="AU1049" t="str">
            <v>-</v>
          </cell>
          <cell r="AW1049" t="str">
            <v>-</v>
          </cell>
          <cell r="AY1049" t="str">
            <v>-</v>
          </cell>
          <cell r="AZ1049">
            <v>170.34800000000001</v>
          </cell>
          <cell r="BA1049">
            <v>176.17034668041899</v>
          </cell>
          <cell r="BC1049">
            <v>8.2185262080891802E-2</v>
          </cell>
          <cell r="BE1049">
            <v>0.92716302367941716</v>
          </cell>
          <cell r="BI1049">
            <v>132.27599664437622</v>
          </cell>
          <cell r="BJ1049">
            <v>85.006237131911647</v>
          </cell>
        </row>
        <row r="1050">
          <cell r="A1050">
            <v>201</v>
          </cell>
          <cell r="AH1050">
            <v>155.20599999999999</v>
          </cell>
          <cell r="AJ1050">
            <v>0</v>
          </cell>
          <cell r="AL1050">
            <v>1640.1639631459695</v>
          </cell>
          <cell r="AO1050" t="str">
            <v>-</v>
          </cell>
          <cell r="AQ1050" t="str">
            <v>-</v>
          </cell>
          <cell r="AS1050" t="str">
            <v>-</v>
          </cell>
          <cell r="AU1050" t="str">
            <v>-</v>
          </cell>
          <cell r="AW1050" t="str">
            <v>-</v>
          </cell>
          <cell r="AY1050" t="str">
            <v>-</v>
          </cell>
          <cell r="AZ1050">
            <v>155.20599999999999</v>
          </cell>
          <cell r="BA1050">
            <v>155.805565873235</v>
          </cell>
          <cell r="BC1050">
            <v>1.6718903794431918E-3</v>
          </cell>
          <cell r="BE1050">
            <v>0.1872332345017807</v>
          </cell>
          <cell r="BI1050">
            <v>128.70514289920123</v>
          </cell>
          <cell r="BJ1050">
            <v>82.711453135372963</v>
          </cell>
        </row>
        <row r="1051">
          <cell r="A1051">
            <v>126</v>
          </cell>
          <cell r="AH1051">
            <v>121.928</v>
          </cell>
          <cell r="AJ1051">
            <v>0</v>
          </cell>
          <cell r="AL1051">
            <v>4067.145074793611</v>
          </cell>
          <cell r="AO1051" t="str">
            <v>-</v>
          </cell>
          <cell r="AQ1051" t="str">
            <v>-</v>
          </cell>
          <cell r="AS1051" t="str">
            <v>-</v>
          </cell>
          <cell r="AU1051" t="str">
            <v>-</v>
          </cell>
          <cell r="AW1051" t="str">
            <v>-</v>
          </cell>
          <cell r="AY1051" t="str">
            <v>-</v>
          </cell>
          <cell r="AZ1051">
            <v>119.9693421338301</v>
          </cell>
          <cell r="BA1051">
            <v>121.83432481699499</v>
          </cell>
          <cell r="BC1051">
            <v>1.4511628877190534E-2</v>
          </cell>
          <cell r="BE1051">
            <v>0.46652122266698931</v>
          </cell>
          <cell r="BI1051">
            <v>106.72150490748027</v>
          </cell>
          <cell r="BJ1051">
            <v>68.583823092482746</v>
          </cell>
        </row>
        <row r="1052">
          <cell r="A1052">
            <v>93</v>
          </cell>
          <cell r="AH1052">
            <v>105.8</v>
          </cell>
          <cell r="AJ1052">
            <v>6846.7333333333299</v>
          </cell>
          <cell r="AL1052">
            <v>1192.2833333333299</v>
          </cell>
          <cell r="AO1052" t="str">
            <v>-</v>
          </cell>
          <cell r="AQ1052" t="str">
            <v>-</v>
          </cell>
          <cell r="AS1052" t="str">
            <v>-</v>
          </cell>
          <cell r="AU1052" t="str">
            <v>-</v>
          </cell>
          <cell r="AW1052" t="str">
            <v>-</v>
          </cell>
          <cell r="AY1052" t="str">
            <v>-</v>
          </cell>
          <cell r="AZ1052">
            <v>105.77910200658103</v>
          </cell>
          <cell r="BA1052">
            <v>107.685462774261</v>
          </cell>
          <cell r="BC1052">
            <v>4.1854513733421798E-2</v>
          </cell>
          <cell r="BE1052">
            <v>0.93197670006071598</v>
          </cell>
          <cell r="BI1052">
            <v>93.326102392270386</v>
          </cell>
          <cell r="BJ1052">
            <v>59.9753620597021</v>
          </cell>
        </row>
        <row r="1053">
          <cell r="A1053">
            <v>186</v>
          </cell>
          <cell r="AH1053" t="str">
            <v>-</v>
          </cell>
          <cell r="AJ1053">
            <v>0</v>
          </cell>
          <cell r="AL1053">
            <v>1010.19637406367</v>
          </cell>
          <cell r="AO1053" t="str">
            <v>-</v>
          </cell>
          <cell r="AQ1053" t="str">
            <v>-</v>
          </cell>
          <cell r="AS1053" t="str">
            <v>-</v>
          </cell>
          <cell r="AU1053" t="str">
            <v>-</v>
          </cell>
          <cell r="AW1053" t="str">
            <v>-</v>
          </cell>
          <cell r="AY1053" t="str">
            <v>-</v>
          </cell>
          <cell r="AZ1053" t="str">
            <v>-</v>
          </cell>
          <cell r="BA1053">
            <v>0.52063305008852401</v>
          </cell>
          <cell r="BC1053" t="str">
            <v>-</v>
          </cell>
          <cell r="BE1053" t="str">
            <v>-</v>
          </cell>
          <cell r="BI1053" t="str">
            <v>-</v>
          </cell>
          <cell r="BJ1053" t="str">
            <v>-</v>
          </cell>
        </row>
        <row r="1054">
          <cell r="A1054">
            <v>186</v>
          </cell>
          <cell r="AH1054" t="str">
            <v>-</v>
          </cell>
          <cell r="AJ1054">
            <v>0</v>
          </cell>
          <cell r="AL1054">
            <v>1010.5465706928834</v>
          </cell>
          <cell r="AO1054" t="str">
            <v>-</v>
          </cell>
          <cell r="AQ1054" t="str">
            <v>-</v>
          </cell>
          <cell r="AS1054" t="str">
            <v>-</v>
          </cell>
          <cell r="AU1054" t="str">
            <v>-</v>
          </cell>
          <cell r="AW1054" t="str">
            <v>-</v>
          </cell>
          <cell r="AY1054" t="str">
            <v>-</v>
          </cell>
          <cell r="AZ1054" t="str">
            <v>-</v>
          </cell>
          <cell r="BA1054">
            <v>0.52076451659481604</v>
          </cell>
          <cell r="BC1054" t="str">
            <v>-</v>
          </cell>
          <cell r="BE1054" t="str">
            <v>-</v>
          </cell>
          <cell r="BI1054" t="str">
            <v>-</v>
          </cell>
          <cell r="BJ1054" t="str">
            <v>-</v>
          </cell>
        </row>
        <row r="1055">
          <cell r="A1055">
            <v>186</v>
          </cell>
          <cell r="AH1055" t="str">
            <v>-</v>
          </cell>
          <cell r="AJ1055">
            <v>0</v>
          </cell>
          <cell r="AL1055">
            <v>1010.5465706928834</v>
          </cell>
          <cell r="AO1055" t="str">
            <v>-</v>
          </cell>
          <cell r="AQ1055" t="str">
            <v>-</v>
          </cell>
          <cell r="AS1055" t="str">
            <v>-</v>
          </cell>
          <cell r="AU1055" t="str">
            <v>-</v>
          </cell>
          <cell r="AW1055" t="str">
            <v>-</v>
          </cell>
          <cell r="AY1055" t="str">
            <v>-</v>
          </cell>
          <cell r="AZ1055" t="str">
            <v>-</v>
          </cell>
          <cell r="BA1055">
            <v>0.52076451659481604</v>
          </cell>
          <cell r="BC1055" t="str">
            <v>-</v>
          </cell>
          <cell r="BE1055" t="str">
            <v>-</v>
          </cell>
          <cell r="BI1055" t="str">
            <v>-</v>
          </cell>
          <cell r="BJ1055" t="str">
            <v>-</v>
          </cell>
        </row>
        <row r="1056">
          <cell r="A1056">
            <v>186</v>
          </cell>
          <cell r="AH1056" t="str">
            <v>-</v>
          </cell>
          <cell r="AJ1056">
            <v>0</v>
          </cell>
          <cell r="AL1056">
            <v>1010.5465706928834</v>
          </cell>
          <cell r="AO1056" t="str">
            <v>-</v>
          </cell>
          <cell r="AQ1056" t="str">
            <v>-</v>
          </cell>
          <cell r="AS1056" t="str">
            <v>-</v>
          </cell>
          <cell r="AU1056" t="str">
            <v>-</v>
          </cell>
          <cell r="AW1056" t="str">
            <v>-</v>
          </cell>
          <cell r="AY1056" t="str">
            <v>-</v>
          </cell>
          <cell r="AZ1056" t="str">
            <v>-</v>
          </cell>
          <cell r="BA1056">
            <v>0.522323781431137</v>
          </cell>
          <cell r="BC1056" t="str">
            <v>-</v>
          </cell>
          <cell r="BE1056" t="str">
            <v>-</v>
          </cell>
          <cell r="BI1056" t="str">
            <v>-</v>
          </cell>
          <cell r="BJ1056" t="str">
            <v>-</v>
          </cell>
        </row>
        <row r="1057">
          <cell r="A1057">
            <v>171</v>
          </cell>
          <cell r="AH1057" t="str">
            <v>-</v>
          </cell>
          <cell r="AJ1057">
            <v>2984.269014084507</v>
          </cell>
          <cell r="AL1057">
            <v>3907.604107981218</v>
          </cell>
          <cell r="AO1057" t="str">
            <v>-</v>
          </cell>
          <cell r="AQ1057" t="str">
            <v>-</v>
          </cell>
          <cell r="AS1057" t="str">
            <v>-</v>
          </cell>
          <cell r="AU1057" t="str">
            <v>-</v>
          </cell>
          <cell r="AW1057" t="str">
            <v>-</v>
          </cell>
          <cell r="AY1057" t="str">
            <v>-</v>
          </cell>
          <cell r="AZ1057" t="str">
            <v>-</v>
          </cell>
          <cell r="BA1057">
            <v>10.831783864539799</v>
          </cell>
          <cell r="BC1057" t="str">
            <v>-</v>
          </cell>
          <cell r="BE1057" t="str">
            <v>-</v>
          </cell>
          <cell r="BI1057" t="str">
            <v>-</v>
          </cell>
          <cell r="BJ1057" t="str">
            <v>-</v>
          </cell>
        </row>
        <row r="1058">
          <cell r="A1058">
            <v>1898</v>
          </cell>
          <cell r="AH1058">
            <v>2.88</v>
          </cell>
          <cell r="AJ1058">
            <v>8048.1948691370853</v>
          </cell>
          <cell r="AL1058">
            <v>0</v>
          </cell>
          <cell r="AO1058" t="str">
            <v>-</v>
          </cell>
          <cell r="AQ1058" t="str">
            <v>-</v>
          </cell>
          <cell r="AS1058" t="str">
            <v>-</v>
          </cell>
          <cell r="AU1058" t="str">
            <v>-</v>
          </cell>
          <cell r="AW1058" t="str">
            <v>-</v>
          </cell>
          <cell r="AY1058" t="str">
            <v>-</v>
          </cell>
          <cell r="AZ1058">
            <v>2.8799999999999799</v>
          </cell>
          <cell r="BA1058">
            <v>2.8799999999999901</v>
          </cell>
          <cell r="BC1058">
            <v>3.9043659064204972E-3</v>
          </cell>
          <cell r="BE1058">
            <v>0.99507644467478618</v>
          </cell>
          <cell r="BI1058">
            <v>2.8686997889753219</v>
          </cell>
          <cell r="BJ1058">
            <v>1.843549704467631</v>
          </cell>
        </row>
        <row r="1059">
          <cell r="A1059">
            <v>1812</v>
          </cell>
          <cell r="AH1059">
            <v>2.7669252566</v>
          </cell>
          <cell r="AJ1059">
            <v>8047.1997926924096</v>
          </cell>
          <cell r="AL1059">
            <v>0.99507644467478618</v>
          </cell>
          <cell r="AO1059" t="str">
            <v>-</v>
          </cell>
          <cell r="AQ1059" t="str">
            <v>-</v>
          </cell>
          <cell r="AS1059" t="str">
            <v>-</v>
          </cell>
          <cell r="AU1059" t="str">
            <v>-</v>
          </cell>
          <cell r="AW1059" t="str">
            <v>-</v>
          </cell>
          <cell r="AY1059" t="str">
            <v>-</v>
          </cell>
          <cell r="AZ1059">
            <v>2.7669252566</v>
          </cell>
          <cell r="BA1059">
            <v>2.88</v>
          </cell>
          <cell r="BC1059">
            <v>3.0817479324262427E-3</v>
          </cell>
          <cell r="BE1059">
            <v>0.99507644467478618</v>
          </cell>
          <cell r="BI1059">
            <v>2.7583560996931715</v>
          </cell>
          <cell r="BJ1059">
            <v>1.7726381101112769</v>
          </cell>
        </row>
        <row r="1060">
          <cell r="A1060">
            <v>259</v>
          </cell>
          <cell r="AH1060" t="str">
            <v>-</v>
          </cell>
          <cell r="AJ1060">
            <v>2775.4221717171704</v>
          </cell>
          <cell r="AL1060">
            <v>34.297954545454537</v>
          </cell>
          <cell r="AO1060" t="str">
            <v>-</v>
          </cell>
          <cell r="AQ1060" t="str">
            <v>-</v>
          </cell>
          <cell r="AS1060" t="str">
            <v>-</v>
          </cell>
          <cell r="AU1060" t="str">
            <v>-</v>
          </cell>
          <cell r="AW1060" t="str">
            <v>-</v>
          </cell>
          <cell r="AY1060" t="str">
            <v>-</v>
          </cell>
          <cell r="AZ1060" t="str">
            <v>-</v>
          </cell>
          <cell r="BA1060">
            <v>11.3371629898554</v>
          </cell>
          <cell r="BC1060" t="str">
            <v>-</v>
          </cell>
          <cell r="BE1060" t="str">
            <v>-</v>
          </cell>
          <cell r="BI1060" t="str">
            <v>-</v>
          </cell>
          <cell r="BJ1060" t="str">
            <v>-</v>
          </cell>
        </row>
        <row r="1061">
          <cell r="A1061">
            <v>188</v>
          </cell>
          <cell r="AH1061" t="str">
            <v>-</v>
          </cell>
          <cell r="AJ1061">
            <v>506.18499999999995</v>
          </cell>
          <cell r="AL1061">
            <v>305.13499999999993</v>
          </cell>
          <cell r="AO1061" t="str">
            <v>-</v>
          </cell>
          <cell r="AQ1061" t="str">
            <v>-</v>
          </cell>
          <cell r="AS1061" t="str">
            <v>-</v>
          </cell>
          <cell r="AU1061" t="str">
            <v>-</v>
          </cell>
          <cell r="AW1061" t="str">
            <v>-</v>
          </cell>
          <cell r="AY1061" t="str">
            <v>-</v>
          </cell>
          <cell r="AZ1061" t="str">
            <v>-</v>
          </cell>
          <cell r="BA1061">
            <v>1.6639636333382599</v>
          </cell>
          <cell r="BC1061" t="str">
            <v>-</v>
          </cell>
          <cell r="BE1061" t="str">
            <v>-</v>
          </cell>
          <cell r="BI1061" t="str">
            <v>-</v>
          </cell>
          <cell r="BJ1061" t="str">
            <v>-</v>
          </cell>
        </row>
        <row r="1062">
          <cell r="A1062">
            <v>379</v>
          </cell>
          <cell r="AH1062">
            <v>274.91800000000001</v>
          </cell>
          <cell r="AJ1062">
            <v>2649.5638025973267</v>
          </cell>
          <cell r="AL1062">
            <v>1425.2532806761274</v>
          </cell>
          <cell r="AO1062" t="str">
            <v>-</v>
          </cell>
          <cell r="AQ1062" t="str">
            <v>-</v>
          </cell>
          <cell r="AS1062" t="str">
            <v>-</v>
          </cell>
          <cell r="AU1062" t="str">
            <v>-</v>
          </cell>
          <cell r="AW1062" t="str">
            <v>-</v>
          </cell>
          <cell r="AY1062" t="str">
            <v>-</v>
          </cell>
          <cell r="AZ1062">
            <v>273.88421495109202</v>
          </cell>
          <cell r="BA1062">
            <v>273.88421495109202</v>
          </cell>
          <cell r="BC1062">
            <v>1.6698609446797946E-2</v>
          </cell>
          <cell r="BE1062">
            <v>0.46662460455882537</v>
          </cell>
          <cell r="BI1062">
            <v>220.00781730579976</v>
          </cell>
          <cell r="BJ1062">
            <v>141.38647345860869</v>
          </cell>
        </row>
        <row r="1063">
          <cell r="A1063">
            <v>154</v>
          </cell>
          <cell r="AH1063">
            <v>14.656248633879782</v>
          </cell>
          <cell r="AJ1063" t="str">
            <v>-</v>
          </cell>
          <cell r="AL1063" t="str">
            <v>-</v>
          </cell>
          <cell r="AO1063" t="str">
            <v>-</v>
          </cell>
          <cell r="AQ1063" t="str">
            <v>-</v>
          </cell>
          <cell r="AS1063" t="str">
            <v>-</v>
          </cell>
          <cell r="AU1063" t="str">
            <v>-</v>
          </cell>
          <cell r="AW1063" t="str">
            <v>-</v>
          </cell>
          <cell r="AY1063" t="str">
            <v>-</v>
          </cell>
          <cell r="AZ1063">
            <v>14.265948745486266</v>
          </cell>
          <cell r="BA1063">
            <v>14.695504351718601</v>
          </cell>
          <cell r="BC1063" t="str">
            <v>-</v>
          </cell>
          <cell r="BE1063" t="str">
            <v>-</v>
          </cell>
          <cell r="BI1063">
            <v>8.2984961826799388</v>
          </cell>
          <cell r="BJ1063">
            <v>5.332970094639963</v>
          </cell>
        </row>
        <row r="1064">
          <cell r="A1064">
            <v>1907</v>
          </cell>
          <cell r="AH1064" t="str">
            <v>-</v>
          </cell>
          <cell r="AJ1064">
            <v>2176.5928104575173</v>
          </cell>
          <cell r="AL1064">
            <v>64.120915032679648</v>
          </cell>
          <cell r="AO1064" t="str">
            <v>-</v>
          </cell>
          <cell r="AQ1064" t="str">
            <v>-</v>
          </cell>
          <cell r="AS1064" t="str">
            <v>-</v>
          </cell>
          <cell r="AU1064" t="str">
            <v>-</v>
          </cell>
          <cell r="AW1064" t="str">
            <v>-</v>
          </cell>
          <cell r="AY1064" t="str">
            <v>-</v>
          </cell>
          <cell r="AZ1064" t="str">
            <v>-</v>
          </cell>
          <cell r="BA1064">
            <v>13.6889592456284</v>
          </cell>
          <cell r="BC1064" t="str">
            <v>-</v>
          </cell>
          <cell r="BE1064" t="str">
            <v>-</v>
          </cell>
          <cell r="BI1064" t="str">
            <v>-</v>
          </cell>
          <cell r="BJ1064" t="str">
            <v>-</v>
          </cell>
        </row>
        <row r="1065">
          <cell r="A1065">
            <v>208</v>
          </cell>
          <cell r="AH1065" t="str">
            <v>-</v>
          </cell>
          <cell r="AJ1065">
            <v>8113.6</v>
          </cell>
          <cell r="AL1065">
            <v>68.4166666666667</v>
          </cell>
          <cell r="AO1065" t="str">
            <v>-</v>
          </cell>
          <cell r="AQ1065" t="str">
            <v>-</v>
          </cell>
          <cell r="AS1065" t="str">
            <v>-</v>
          </cell>
          <cell r="AU1065" t="str">
            <v>-</v>
          </cell>
          <cell r="AW1065" t="str">
            <v>-</v>
          </cell>
          <cell r="AY1065" t="str">
            <v>-</v>
          </cell>
          <cell r="AZ1065" t="str">
            <v>-</v>
          </cell>
          <cell r="BA1065">
            <v>7.9732237977189797</v>
          </cell>
          <cell r="BC1065" t="str">
            <v>-</v>
          </cell>
          <cell r="BE1065" t="str">
            <v>-</v>
          </cell>
          <cell r="BI1065" t="str">
            <v>-</v>
          </cell>
          <cell r="BJ1065" t="str">
            <v>-</v>
          </cell>
        </row>
        <row r="1066">
          <cell r="A1066">
            <v>1907</v>
          </cell>
          <cell r="AH1066" t="str">
            <v>-</v>
          </cell>
          <cell r="AJ1066">
            <v>5726.886601307192</v>
          </cell>
          <cell r="AL1066">
            <v>224.79313725490198</v>
          </cell>
          <cell r="AO1066" t="str">
            <v>-</v>
          </cell>
          <cell r="AQ1066" t="str">
            <v>-</v>
          </cell>
          <cell r="AS1066" t="str">
            <v>-</v>
          </cell>
          <cell r="AU1066" t="str">
            <v>-</v>
          </cell>
          <cell r="AW1066" t="str">
            <v>-</v>
          </cell>
          <cell r="AY1066" t="str">
            <v>-</v>
          </cell>
          <cell r="AZ1066" t="str">
            <v>-</v>
          </cell>
          <cell r="BA1066">
            <v>35.8743597096786</v>
          </cell>
          <cell r="BC1066" t="str">
            <v>-</v>
          </cell>
          <cell r="BE1066" t="str">
            <v>-</v>
          </cell>
          <cell r="BI1066" t="str">
            <v>-</v>
          </cell>
          <cell r="BJ1066" t="str">
            <v>-</v>
          </cell>
        </row>
        <row r="1067">
          <cell r="A1067">
            <v>201</v>
          </cell>
          <cell r="AH1067">
            <v>151.988</v>
          </cell>
          <cell r="AJ1067">
            <v>0</v>
          </cell>
          <cell r="AL1067">
            <v>1660.4889746893118</v>
          </cell>
          <cell r="AO1067" t="str">
            <v>-</v>
          </cell>
          <cell r="AQ1067" t="str">
            <v>-</v>
          </cell>
          <cell r="AS1067" t="str">
            <v>-</v>
          </cell>
          <cell r="AU1067" t="str">
            <v>-</v>
          </cell>
          <cell r="AW1067" t="str">
            <v>-</v>
          </cell>
          <cell r="AY1067" t="str">
            <v>-</v>
          </cell>
          <cell r="AZ1067">
            <v>135.69317075641601</v>
          </cell>
          <cell r="BA1067">
            <v>135.69317075641601</v>
          </cell>
          <cell r="BC1067">
            <v>4.1680807359663159E-3</v>
          </cell>
          <cell r="BE1067">
            <v>0.1901800679728283</v>
          </cell>
          <cell r="BI1067">
            <v>115.56169649827909</v>
          </cell>
          <cell r="BJ1067">
            <v>74.264909923975736</v>
          </cell>
        </row>
        <row r="1068">
          <cell r="A1068">
            <v>187</v>
          </cell>
          <cell r="AH1068">
            <v>45.303333333333335</v>
          </cell>
          <cell r="AJ1068" t="str">
            <v>-</v>
          </cell>
          <cell r="AL1068" t="str">
            <v>-</v>
          </cell>
          <cell r="AO1068" t="str">
            <v>-</v>
          </cell>
          <cell r="AQ1068" t="str">
            <v>-</v>
          </cell>
          <cell r="AS1068" t="str">
            <v>-</v>
          </cell>
          <cell r="AU1068" t="str">
            <v>-</v>
          </cell>
          <cell r="AW1068" t="str">
            <v>-</v>
          </cell>
          <cell r="AY1068" t="str">
            <v>-</v>
          </cell>
          <cell r="AZ1068">
            <v>40.86696103826953</v>
          </cell>
          <cell r="BA1068">
            <v>45.379095568308898</v>
          </cell>
          <cell r="BC1068" t="str">
            <v>-</v>
          </cell>
          <cell r="BE1068" t="str">
            <v>-</v>
          </cell>
          <cell r="BI1068">
            <v>34.11172124209893</v>
          </cell>
          <cell r="BJ1068">
            <v>21.921657280567633</v>
          </cell>
        </row>
        <row r="1069">
          <cell r="A1069">
            <v>476</v>
          </cell>
          <cell r="AH1069" t="str">
            <v>-</v>
          </cell>
          <cell r="AJ1069">
            <v>1674.1</v>
          </cell>
          <cell r="AL1069">
            <v>6583.6666666666697</v>
          </cell>
          <cell r="AO1069" t="str">
            <v>-</v>
          </cell>
          <cell r="AQ1069" t="str">
            <v>-</v>
          </cell>
          <cell r="AS1069" t="str">
            <v>-</v>
          </cell>
          <cell r="AU1069" t="str">
            <v>-</v>
          </cell>
          <cell r="AW1069" t="str">
            <v>-</v>
          </cell>
          <cell r="AY1069" t="str">
            <v>-</v>
          </cell>
          <cell r="AZ1069" t="str">
            <v>-</v>
          </cell>
          <cell r="BA1069">
            <v>27.294390694820599</v>
          </cell>
          <cell r="BC1069" t="str">
            <v>-</v>
          </cell>
          <cell r="BE1069" t="str">
            <v>-</v>
          </cell>
          <cell r="BI1069" t="str">
            <v>-</v>
          </cell>
          <cell r="BJ1069" t="str">
            <v>-</v>
          </cell>
        </row>
        <row r="1070">
          <cell r="A1070">
            <v>201</v>
          </cell>
          <cell r="AH1070">
            <v>145.02799999999999</v>
          </cell>
          <cell r="AJ1070">
            <v>0</v>
          </cell>
          <cell r="AL1070">
            <v>1576.7402918087221</v>
          </cell>
          <cell r="AO1070" t="str">
            <v>-</v>
          </cell>
          <cell r="AQ1070" t="str">
            <v>-</v>
          </cell>
          <cell r="AS1070" t="str">
            <v>-</v>
          </cell>
          <cell r="AU1070" t="str">
            <v>-</v>
          </cell>
          <cell r="AW1070" t="str">
            <v>-</v>
          </cell>
          <cell r="AY1070" t="str">
            <v>-</v>
          </cell>
          <cell r="AZ1070">
            <v>131.54921784820201</v>
          </cell>
          <cell r="BA1070">
            <v>131.54921784820201</v>
          </cell>
          <cell r="BC1070">
            <v>8.2026889450491774E-3</v>
          </cell>
          <cell r="BE1070">
            <v>0.18009019618071198</v>
          </cell>
          <cell r="BI1070">
            <v>109.59457879363046</v>
          </cell>
          <cell r="BJ1070">
            <v>70.430183779676781</v>
          </cell>
        </row>
        <row r="1071">
          <cell r="A1071">
            <v>206</v>
          </cell>
          <cell r="AH1071">
            <v>388.7252568306011</v>
          </cell>
          <cell r="AJ1071" t="str">
            <v>-</v>
          </cell>
          <cell r="AL1071" t="str">
            <v>-</v>
          </cell>
          <cell r="AO1071" t="str">
            <v>-</v>
          </cell>
          <cell r="AQ1071" t="str">
            <v>-</v>
          </cell>
          <cell r="AS1071" t="str">
            <v>-</v>
          </cell>
          <cell r="AU1071" t="str">
            <v>-</v>
          </cell>
          <cell r="AW1071" t="str">
            <v>-</v>
          </cell>
          <cell r="AY1071" t="str">
            <v>-</v>
          </cell>
          <cell r="AZ1071">
            <v>377.242260437938</v>
          </cell>
          <cell r="BA1071">
            <v>377.242260437938</v>
          </cell>
          <cell r="BC1071" t="str">
            <v>-</v>
          </cell>
          <cell r="BE1071" t="str">
            <v>-</v>
          </cell>
          <cell r="BI1071">
            <v>349.12168321783764</v>
          </cell>
          <cell r="BJ1071">
            <v>224.36058955802548</v>
          </cell>
        </row>
        <row r="1072">
          <cell r="A1072">
            <v>226</v>
          </cell>
          <cell r="AH1072">
            <v>68.784999999999997</v>
          </cell>
          <cell r="AJ1072">
            <v>8257.3833333333296</v>
          </cell>
          <cell r="AL1072">
            <v>34.450000000000003</v>
          </cell>
          <cell r="AO1072" t="str">
            <v>-</v>
          </cell>
          <cell r="AQ1072" t="str">
            <v>-</v>
          </cell>
          <cell r="AS1072" t="str">
            <v>-</v>
          </cell>
          <cell r="AU1072" t="str">
            <v>-</v>
          </cell>
          <cell r="AW1072" t="str">
            <v>-</v>
          </cell>
          <cell r="AY1072" t="str">
            <v>-</v>
          </cell>
          <cell r="AZ1072">
            <v>67.483822872110466</v>
          </cell>
          <cell r="BA1072">
            <v>68.648202217040904</v>
          </cell>
          <cell r="BC1072">
            <v>3.6343540267957303E-2</v>
          </cell>
          <cell r="BE1072">
            <v>0.95775083485124501</v>
          </cell>
          <cell r="BI1072">
            <v>56.713170327259363</v>
          </cell>
          <cell r="BJ1072">
            <v>36.446319269116394</v>
          </cell>
        </row>
        <row r="1073">
          <cell r="A1073">
            <v>521</v>
          </cell>
          <cell r="AH1073">
            <v>9.1999999999999971E-2</v>
          </cell>
          <cell r="AJ1073">
            <v>8293.4833333333299</v>
          </cell>
          <cell r="AL1073">
            <v>0</v>
          </cell>
          <cell r="AO1073" t="str">
            <v>-</v>
          </cell>
          <cell r="AQ1073" t="str">
            <v>-</v>
          </cell>
          <cell r="AS1073" t="str">
            <v>-</v>
          </cell>
          <cell r="AU1073" t="str">
            <v>-</v>
          </cell>
          <cell r="AW1073" t="str">
            <v>-</v>
          </cell>
          <cell r="AY1073" t="str">
            <v>-</v>
          </cell>
          <cell r="AZ1073">
            <v>3.0755752875269139E-2</v>
          </cell>
          <cell r="BA1073">
            <v>1</v>
          </cell>
          <cell r="BC1073">
            <v>0.27321732306010199</v>
          </cell>
          <cell r="BE1073">
            <v>0.97202109896781996</v>
          </cell>
          <cell r="BI1073">
            <v>2.1618706355188932E-2</v>
          </cell>
          <cell r="BJ1073">
            <v>1.3893109298243096E-2</v>
          </cell>
        </row>
        <row r="1074">
          <cell r="A1074">
            <v>294</v>
          </cell>
          <cell r="AH1074">
            <v>137.63399999999999</v>
          </cell>
          <cell r="AJ1074">
            <v>4207.4588291652917</v>
          </cell>
          <cell r="AL1074">
            <v>0</v>
          </cell>
          <cell r="AO1074" t="str">
            <v>-</v>
          </cell>
          <cell r="AQ1074" t="str">
            <v>-</v>
          </cell>
          <cell r="AS1074" t="str">
            <v>-</v>
          </cell>
          <cell r="AU1074" t="str">
            <v>-</v>
          </cell>
          <cell r="AW1074" t="str">
            <v>-</v>
          </cell>
          <cell r="AY1074" t="str">
            <v>-</v>
          </cell>
          <cell r="AZ1074">
            <v>137.58020879650698</v>
          </cell>
          <cell r="BA1074">
            <v>138.07</v>
          </cell>
          <cell r="BC1074">
            <v>2.5348104300469434E-2</v>
          </cell>
          <cell r="BE1074">
            <v>0.50554721540771108</v>
          </cell>
          <cell r="BI1074">
            <v>129.55562241081097</v>
          </cell>
          <cell r="BJ1074">
            <v>83.258007800420003</v>
          </cell>
        </row>
        <row r="1075">
          <cell r="A1075">
            <v>275</v>
          </cell>
          <cell r="AH1075" t="str">
            <v>-</v>
          </cell>
          <cell r="AJ1075">
            <v>3449.2065000000011</v>
          </cell>
          <cell r="AL1075">
            <v>5.3750999999999864</v>
          </cell>
          <cell r="AO1075" t="str">
            <v>-</v>
          </cell>
          <cell r="AQ1075" t="str">
            <v>-</v>
          </cell>
          <cell r="AS1075" t="str">
            <v>-</v>
          </cell>
          <cell r="AU1075" t="str">
            <v>-</v>
          </cell>
          <cell r="AW1075" t="str">
            <v>-</v>
          </cell>
          <cell r="AY1075" t="str">
            <v>-</v>
          </cell>
          <cell r="AZ1075" t="str">
            <v>-</v>
          </cell>
          <cell r="BA1075">
            <v>2.0699999999999998</v>
          </cell>
          <cell r="BC1075" t="str">
            <v>-</v>
          </cell>
          <cell r="BE1075" t="str">
            <v>-</v>
          </cell>
          <cell r="BI1075" t="str">
            <v>-</v>
          </cell>
          <cell r="BJ1075" t="str">
            <v>-</v>
          </cell>
        </row>
        <row r="1076">
          <cell r="A1076">
            <v>259</v>
          </cell>
          <cell r="AH1076" t="str">
            <v>-</v>
          </cell>
          <cell r="AJ1076">
            <v>1378.7805555555551</v>
          </cell>
          <cell r="AL1076">
            <v>12.422222222222217</v>
          </cell>
          <cell r="AO1076" t="str">
            <v>-</v>
          </cell>
          <cell r="AQ1076" t="str">
            <v>-</v>
          </cell>
          <cell r="AS1076" t="str">
            <v>-</v>
          </cell>
          <cell r="AU1076" t="str">
            <v>-</v>
          </cell>
          <cell r="AW1076" t="str">
            <v>-</v>
          </cell>
          <cell r="AY1076" t="str">
            <v>-</v>
          </cell>
          <cell r="AZ1076" t="str">
            <v>-</v>
          </cell>
          <cell r="BA1076">
            <v>5.4637046719485296</v>
          </cell>
          <cell r="BC1076" t="str">
            <v>-</v>
          </cell>
          <cell r="BE1076" t="str">
            <v>-</v>
          </cell>
          <cell r="BI1076" t="str">
            <v>-</v>
          </cell>
          <cell r="BJ1076" t="str">
            <v>-</v>
          </cell>
        </row>
        <row r="1077">
          <cell r="A1077">
            <v>259</v>
          </cell>
          <cell r="AH1077" t="str">
            <v>-</v>
          </cell>
          <cell r="AJ1077">
            <v>4018.8389393939374</v>
          </cell>
          <cell r="AL1077">
            <v>48.36075757575756</v>
          </cell>
          <cell r="AO1077" t="str">
            <v>-</v>
          </cell>
          <cell r="AQ1077" t="str">
            <v>-</v>
          </cell>
          <cell r="AS1077" t="str">
            <v>-</v>
          </cell>
          <cell r="AU1077" t="str">
            <v>-</v>
          </cell>
          <cell r="AW1077" t="str">
            <v>-</v>
          </cell>
          <cell r="AY1077" t="str">
            <v>-</v>
          </cell>
          <cell r="AZ1077" t="str">
            <v>-</v>
          </cell>
          <cell r="BA1077">
            <v>15.896631082764699</v>
          </cell>
          <cell r="BC1077" t="str">
            <v>-</v>
          </cell>
          <cell r="BE1077" t="str">
            <v>-</v>
          </cell>
          <cell r="BI1077" t="str">
            <v>-</v>
          </cell>
          <cell r="BJ1077" t="str">
            <v>-</v>
          </cell>
        </row>
        <row r="1078">
          <cell r="A1078">
            <v>89</v>
          </cell>
          <cell r="AH1078">
            <v>123.4</v>
          </cell>
          <cell r="AJ1078" t="str">
            <v>-</v>
          </cell>
          <cell r="AL1078" t="str">
            <v>-</v>
          </cell>
          <cell r="AO1078" t="str">
            <v>-</v>
          </cell>
          <cell r="AQ1078" t="str">
            <v>-</v>
          </cell>
          <cell r="AS1078" t="str">
            <v>-</v>
          </cell>
          <cell r="AU1078" t="str">
            <v>-</v>
          </cell>
          <cell r="AW1078" t="str">
            <v>-</v>
          </cell>
          <cell r="AY1078" t="str">
            <v>-</v>
          </cell>
          <cell r="AZ1078">
            <v>121.8556821199235</v>
          </cell>
          <cell r="BA1078">
            <v>124.94797065111899</v>
          </cell>
          <cell r="BC1078" t="str">
            <v>-</v>
          </cell>
          <cell r="BE1078" t="str">
            <v>-</v>
          </cell>
          <cell r="BI1078">
            <v>107.42756392980333</v>
          </cell>
          <cell r="BJ1078">
            <v>69.037566947780107</v>
          </cell>
        </row>
        <row r="1079">
          <cell r="A1079">
            <v>84</v>
          </cell>
          <cell r="AH1079" t="str">
            <v>-</v>
          </cell>
          <cell r="AJ1079">
            <v>1668.8283582089553</v>
          </cell>
          <cell r="AL1079">
            <v>213.76492537313439</v>
          </cell>
          <cell r="AO1079" t="str">
            <v>-</v>
          </cell>
          <cell r="AQ1079" t="str">
            <v>-</v>
          </cell>
          <cell r="AS1079" t="str">
            <v>-</v>
          </cell>
          <cell r="AU1079" t="str">
            <v>-</v>
          </cell>
          <cell r="AW1079" t="str">
            <v>-</v>
          </cell>
          <cell r="AY1079" t="str">
            <v>-</v>
          </cell>
          <cell r="AZ1079" t="str">
            <v>-</v>
          </cell>
          <cell r="BA1079">
            <v>13.356436425025001</v>
          </cell>
          <cell r="BC1079" t="str">
            <v>-</v>
          </cell>
          <cell r="BE1079" t="str">
            <v>-</v>
          </cell>
          <cell r="BI1079" t="str">
            <v>-</v>
          </cell>
          <cell r="BJ1079" t="str">
            <v>-</v>
          </cell>
        </row>
        <row r="1080">
          <cell r="A1080">
            <v>188</v>
          </cell>
          <cell r="AH1080" t="str">
            <v>-</v>
          </cell>
          <cell r="AJ1080">
            <v>536.42499999999995</v>
          </cell>
          <cell r="AL1080">
            <v>304.941666666667</v>
          </cell>
          <cell r="AO1080" t="str">
            <v>-</v>
          </cell>
          <cell r="AQ1080" t="str">
            <v>-</v>
          </cell>
          <cell r="AS1080" t="str">
            <v>-</v>
          </cell>
          <cell r="AU1080" t="str">
            <v>-</v>
          </cell>
          <cell r="AW1080" t="str">
            <v>-</v>
          </cell>
          <cell r="AY1080" t="str">
            <v>-</v>
          </cell>
          <cell r="AZ1080" t="str">
            <v>-</v>
          </cell>
          <cell r="BA1080">
            <v>1.66811005308823</v>
          </cell>
          <cell r="BC1080" t="str">
            <v>-</v>
          </cell>
          <cell r="BE1080" t="str">
            <v>-</v>
          </cell>
          <cell r="BI1080" t="str">
            <v>-</v>
          </cell>
          <cell r="BJ1080" t="str">
            <v>-</v>
          </cell>
        </row>
        <row r="1081">
          <cell r="A1081">
            <v>377</v>
          </cell>
          <cell r="AH1081">
            <v>276.89999999999998</v>
          </cell>
          <cell r="AJ1081">
            <v>0</v>
          </cell>
          <cell r="AL1081">
            <v>4183.4343530254873</v>
          </cell>
          <cell r="AO1081" t="str">
            <v>-</v>
          </cell>
          <cell r="AQ1081" t="str">
            <v>-</v>
          </cell>
          <cell r="AS1081" t="str">
            <v>-</v>
          </cell>
          <cell r="AU1081" t="str">
            <v>-</v>
          </cell>
          <cell r="AW1081" t="str">
            <v>-</v>
          </cell>
          <cell r="AY1081" t="str">
            <v>-</v>
          </cell>
          <cell r="AZ1081">
            <v>266.32572601970799</v>
          </cell>
          <cell r="BA1081">
            <v>266.32572601970799</v>
          </cell>
          <cell r="BC1081">
            <v>3.1137499639734667E-2</v>
          </cell>
          <cell r="BE1081">
            <v>0.48931709326590683</v>
          </cell>
          <cell r="BI1081">
            <v>221.0207306572035</v>
          </cell>
          <cell r="BJ1081">
            <v>142.03741508617395</v>
          </cell>
        </row>
        <row r="1082">
          <cell r="A1082">
            <v>161</v>
          </cell>
          <cell r="AH1082">
            <v>57.981999999999999</v>
          </cell>
          <cell r="AJ1082" t="str">
            <v>-</v>
          </cell>
          <cell r="AL1082" t="str">
            <v>-</v>
          </cell>
          <cell r="AO1082" t="str">
            <v>-</v>
          </cell>
          <cell r="AQ1082" t="str">
            <v>-</v>
          </cell>
          <cell r="AS1082" t="str">
            <v>-</v>
          </cell>
          <cell r="AU1082" t="str">
            <v>-</v>
          </cell>
          <cell r="AW1082" t="str">
            <v>-</v>
          </cell>
          <cell r="AY1082" t="str">
            <v>-</v>
          </cell>
          <cell r="AZ1082">
            <v>56.7143333629528</v>
          </cell>
          <cell r="BA1082">
            <v>56.7143333629528</v>
          </cell>
          <cell r="BC1082" t="str">
            <v>-</v>
          </cell>
          <cell r="BE1082" t="str">
            <v>-</v>
          </cell>
          <cell r="BI1082">
            <v>52.776946484675321</v>
          </cell>
          <cell r="BJ1082">
            <v>33.916732754137684</v>
          </cell>
        </row>
        <row r="1083">
          <cell r="A1083">
            <v>11</v>
          </cell>
          <cell r="AH1083">
            <v>0.46700000000000003</v>
          </cell>
          <cell r="AJ1083">
            <v>8443.1333333333296</v>
          </cell>
          <cell r="AL1083">
            <v>1.06666666666667</v>
          </cell>
          <cell r="AO1083" t="str">
            <v>-</v>
          </cell>
          <cell r="AQ1083" t="str">
            <v>-</v>
          </cell>
          <cell r="AS1083" t="str">
            <v>-</v>
          </cell>
          <cell r="AU1083" t="str">
            <v>-</v>
          </cell>
          <cell r="AW1083" t="str">
            <v>-</v>
          </cell>
          <cell r="AY1083" t="str">
            <v>-</v>
          </cell>
          <cell r="AZ1083">
            <v>0.46694100881867601</v>
          </cell>
          <cell r="BA1083">
            <v>0.46694100881867601</v>
          </cell>
          <cell r="BC1083">
            <v>8.0623260234910704E-2</v>
          </cell>
          <cell r="BE1083">
            <v>0.96752238919247102</v>
          </cell>
          <cell r="BI1083">
            <v>0.4126939817747195</v>
          </cell>
          <cell r="BJ1083">
            <v>0.26521487924956894</v>
          </cell>
        </row>
        <row r="1084">
          <cell r="A1084">
            <v>188</v>
          </cell>
          <cell r="AH1084" t="str">
            <v>-</v>
          </cell>
          <cell r="AJ1084">
            <v>544.84166666666692</v>
          </cell>
          <cell r="AL1084">
            <v>300.48333333333295</v>
          </cell>
          <cell r="AO1084" t="str">
            <v>-</v>
          </cell>
          <cell r="AQ1084" t="str">
            <v>-</v>
          </cell>
          <cell r="AS1084" t="str">
            <v>-</v>
          </cell>
          <cell r="AU1084" t="str">
            <v>-</v>
          </cell>
          <cell r="AW1084" t="str">
            <v>-</v>
          </cell>
          <cell r="AY1084" t="str">
            <v>-</v>
          </cell>
          <cell r="AZ1084" t="str">
            <v>-</v>
          </cell>
          <cell r="BA1084">
            <v>1.6721325466536501</v>
          </cell>
          <cell r="BC1084" t="str">
            <v>-</v>
          </cell>
          <cell r="BE1084" t="str">
            <v>-</v>
          </cell>
          <cell r="BI1084" t="str">
            <v>-</v>
          </cell>
          <cell r="BJ1084" t="str">
            <v>-</v>
          </cell>
        </row>
        <row r="1085">
          <cell r="A1085">
            <v>329</v>
          </cell>
          <cell r="AH1085" t="str">
            <v>-</v>
          </cell>
          <cell r="AJ1085">
            <v>8445.9500000000007</v>
          </cell>
          <cell r="AL1085">
            <v>13.55</v>
          </cell>
          <cell r="AO1085" t="str">
            <v>-</v>
          </cell>
          <cell r="AQ1085" t="str">
            <v>-</v>
          </cell>
          <cell r="AS1085" t="str">
            <v>-</v>
          </cell>
          <cell r="AU1085" t="str">
            <v>-</v>
          </cell>
          <cell r="AW1085" t="str">
            <v>-</v>
          </cell>
          <cell r="AY1085" t="str">
            <v>-</v>
          </cell>
          <cell r="AZ1085" t="str">
            <v>-</v>
          </cell>
          <cell r="BA1085">
            <v>3.89980790826881</v>
          </cell>
          <cell r="BC1085" t="str">
            <v>-</v>
          </cell>
          <cell r="BE1085" t="str">
            <v>-</v>
          </cell>
          <cell r="BI1085" t="str">
            <v>-</v>
          </cell>
          <cell r="BJ1085" t="str">
            <v>-</v>
          </cell>
        </row>
        <row r="1086">
          <cell r="A1086">
            <v>188</v>
          </cell>
          <cell r="AH1086" t="str">
            <v>-</v>
          </cell>
          <cell r="AJ1086">
            <v>536.20999999999992</v>
          </cell>
          <cell r="AL1086">
            <v>310.23666666666696</v>
          </cell>
          <cell r="AO1086" t="str">
            <v>-</v>
          </cell>
          <cell r="AQ1086" t="str">
            <v>-</v>
          </cell>
          <cell r="AS1086" t="str">
            <v>-</v>
          </cell>
          <cell r="AU1086" t="str">
            <v>-</v>
          </cell>
          <cell r="AW1086" t="str">
            <v>-</v>
          </cell>
          <cell r="AY1086" t="str">
            <v>-</v>
          </cell>
          <cell r="AZ1086" t="str">
            <v>-</v>
          </cell>
          <cell r="BA1086">
            <v>1.66823806579662</v>
          </cell>
          <cell r="BC1086" t="str">
            <v>-</v>
          </cell>
          <cell r="BE1086" t="str">
            <v>-</v>
          </cell>
          <cell r="BI1086" t="str">
            <v>-</v>
          </cell>
          <cell r="BJ1086" t="str">
            <v>-</v>
          </cell>
        </row>
        <row r="1087">
          <cell r="A1087">
            <v>379</v>
          </cell>
          <cell r="AH1087">
            <v>274.80099999999999</v>
          </cell>
          <cell r="AJ1087">
            <v>0</v>
          </cell>
          <cell r="AL1087">
            <v>4231.9574286438483</v>
          </cell>
          <cell r="AO1087" t="str">
            <v>-</v>
          </cell>
          <cell r="AQ1087" t="str">
            <v>-</v>
          </cell>
          <cell r="AS1087" t="str">
            <v>-</v>
          </cell>
          <cell r="AU1087" t="str">
            <v>-</v>
          </cell>
          <cell r="AW1087" t="str">
            <v>-</v>
          </cell>
          <cell r="AY1087" t="str">
            <v>-</v>
          </cell>
          <cell r="AZ1087">
            <v>273.06876328643199</v>
          </cell>
          <cell r="BA1087">
            <v>273.06876328643199</v>
          </cell>
          <cell r="BC1087">
            <v>1.2534777291284818E-2</v>
          </cell>
          <cell r="BE1087">
            <v>0.49443121265039269</v>
          </cell>
          <cell r="BI1087">
            <v>234.51118847688588</v>
          </cell>
          <cell r="BJ1087">
            <v>150.70696274054595</v>
          </cell>
        </row>
        <row r="1088">
          <cell r="A1088">
            <v>390</v>
          </cell>
          <cell r="AH1088">
            <v>6.25</v>
          </cell>
          <cell r="AJ1088">
            <v>8472.4166666666697</v>
          </cell>
          <cell r="AL1088">
            <v>0</v>
          </cell>
          <cell r="AO1088" t="str">
            <v>-</v>
          </cell>
          <cell r="AQ1088" t="str">
            <v>-</v>
          </cell>
          <cell r="AS1088" t="str">
            <v>-</v>
          </cell>
          <cell r="AU1088" t="str">
            <v>-</v>
          </cell>
          <cell r="AW1088" t="str">
            <v>-</v>
          </cell>
          <cell r="AY1088" t="str">
            <v>-</v>
          </cell>
          <cell r="AZ1088">
            <v>6.25</v>
          </cell>
          <cell r="BA1088">
            <v>6.25</v>
          </cell>
          <cell r="BC1088">
            <v>1E-4</v>
          </cell>
          <cell r="BE1088">
            <v>1</v>
          </cell>
          <cell r="BI1088">
            <v>6.0993900000000014</v>
          </cell>
          <cell r="BJ1088">
            <v>3.9197300028209954</v>
          </cell>
        </row>
        <row r="1089">
          <cell r="A1089">
            <v>389</v>
          </cell>
          <cell r="AH1089">
            <v>5.83</v>
          </cell>
          <cell r="AJ1089">
            <v>8478.1</v>
          </cell>
          <cell r="AL1089">
            <v>0</v>
          </cell>
          <cell r="AO1089" t="str">
            <v>-</v>
          </cell>
          <cell r="AQ1089" t="str">
            <v>-</v>
          </cell>
          <cell r="AS1089" t="str">
            <v>-</v>
          </cell>
          <cell r="AU1089" t="str">
            <v>-</v>
          </cell>
          <cell r="AW1089" t="str">
            <v>-</v>
          </cell>
          <cell r="AY1089" t="str">
            <v>-</v>
          </cell>
          <cell r="AZ1089">
            <v>5.8299999999999992</v>
          </cell>
          <cell r="BA1089">
            <v>5.83</v>
          </cell>
          <cell r="BC1089">
            <v>1.0000000000000002E-4</v>
          </cell>
          <cell r="BE1089">
            <v>1</v>
          </cell>
          <cell r="BI1089">
            <v>5.8294169999999959</v>
          </cell>
          <cell r="BJ1089">
            <v>3.7462337567944886</v>
          </cell>
        </row>
        <row r="1090">
          <cell r="A1090">
            <v>82</v>
          </cell>
          <cell r="AH1090">
            <v>38.019234972677587</v>
          </cell>
          <cell r="AJ1090">
            <v>1621.1035106578013</v>
          </cell>
          <cell r="AL1090">
            <v>0</v>
          </cell>
          <cell r="AO1090" t="str">
            <v>-</v>
          </cell>
          <cell r="AQ1090" t="str">
            <v>-</v>
          </cell>
          <cell r="AS1090" t="str">
            <v>-</v>
          </cell>
          <cell r="AU1090" t="str">
            <v>-</v>
          </cell>
          <cell r="AW1090" t="str">
            <v>-</v>
          </cell>
          <cell r="AY1090" t="str">
            <v>-</v>
          </cell>
          <cell r="AZ1090">
            <v>36.968089187223676</v>
          </cell>
          <cell r="BA1090">
            <v>38.004183342405703</v>
          </cell>
          <cell r="BC1090">
            <v>3.3617665850375893E-2</v>
          </cell>
          <cell r="BE1090">
            <v>0.18455185685994985</v>
          </cell>
          <cell r="BI1090">
            <v>29.096039988257093</v>
          </cell>
          <cell r="BJ1090">
            <v>18.69836506687566</v>
          </cell>
        </row>
        <row r="1091">
          <cell r="A1091">
            <v>188</v>
          </cell>
          <cell r="AH1091" t="str">
            <v>-</v>
          </cell>
          <cell r="AJ1091">
            <v>541.47166666666692</v>
          </cell>
          <cell r="AL1091">
            <v>308.86666666666702</v>
          </cell>
          <cell r="AO1091" t="str">
            <v>-</v>
          </cell>
          <cell r="AQ1091" t="str">
            <v>-</v>
          </cell>
          <cell r="AS1091" t="str">
            <v>-</v>
          </cell>
          <cell r="AU1091" t="str">
            <v>-</v>
          </cell>
          <cell r="AW1091" t="str">
            <v>-</v>
          </cell>
          <cell r="AY1091" t="str">
            <v>-</v>
          </cell>
          <cell r="AZ1091" t="str">
            <v>-</v>
          </cell>
          <cell r="BA1091">
            <v>1.6693429889671401</v>
          </cell>
          <cell r="BC1091" t="str">
            <v>-</v>
          </cell>
          <cell r="BE1091" t="str">
            <v>-</v>
          </cell>
          <cell r="BI1091" t="str">
            <v>-</v>
          </cell>
          <cell r="BJ1091" t="str">
            <v>-</v>
          </cell>
        </row>
        <row r="1092">
          <cell r="A1092">
            <v>381</v>
          </cell>
          <cell r="AH1092">
            <v>1.8779999999999999</v>
          </cell>
          <cell r="AJ1092">
            <v>1546.6540234337174</v>
          </cell>
          <cell r="AL1092">
            <v>0</v>
          </cell>
          <cell r="AO1092" t="str">
            <v>-</v>
          </cell>
          <cell r="AQ1092" t="str">
            <v>-</v>
          </cell>
          <cell r="AS1092" t="str">
            <v>-</v>
          </cell>
          <cell r="AU1092" t="str">
            <v>-</v>
          </cell>
          <cell r="AW1092" t="str">
            <v>-</v>
          </cell>
          <cell r="AY1092" t="str">
            <v>-</v>
          </cell>
          <cell r="AZ1092">
            <v>1.8779999999999999</v>
          </cell>
          <cell r="BA1092">
            <v>1.8779999999999999</v>
          </cell>
          <cell r="BC1092">
            <v>7.6730183165831842E-2</v>
          </cell>
          <cell r="BE1092">
            <v>0.17607627771331019</v>
          </cell>
          <cell r="BI1092">
            <v>1.0410290860246321</v>
          </cell>
          <cell r="BJ1092">
            <v>0.66901000629572271</v>
          </cell>
        </row>
        <row r="1093">
          <cell r="A1093">
            <v>188</v>
          </cell>
          <cell r="AH1093" t="str">
            <v>-</v>
          </cell>
          <cell r="AJ1093">
            <v>539.62499999999989</v>
          </cell>
          <cell r="AL1093">
            <v>310.88833333333298</v>
          </cell>
          <cell r="AO1093" t="str">
            <v>-</v>
          </cell>
          <cell r="AQ1093" t="str">
            <v>-</v>
          </cell>
          <cell r="AS1093" t="str">
            <v>-</v>
          </cell>
          <cell r="AU1093" t="str">
            <v>-</v>
          </cell>
          <cell r="AW1093" t="str">
            <v>-</v>
          </cell>
          <cell r="AY1093" t="str">
            <v>-</v>
          </cell>
          <cell r="AZ1093" t="str">
            <v>-</v>
          </cell>
          <cell r="BA1093">
            <v>1.66865026023499</v>
          </cell>
          <cell r="BC1093" t="str">
            <v>-</v>
          </cell>
          <cell r="BE1093" t="str">
            <v>-</v>
          </cell>
          <cell r="BI1093" t="str">
            <v>-</v>
          </cell>
          <cell r="BJ1093" t="str">
            <v>-</v>
          </cell>
        </row>
        <row r="1094">
          <cell r="A1094">
            <v>381</v>
          </cell>
          <cell r="AH1094">
            <v>0.69699999999999995</v>
          </cell>
          <cell r="AJ1094">
            <v>574.07391142958568</v>
          </cell>
          <cell r="AL1094">
            <v>0</v>
          </cell>
          <cell r="AO1094" t="str">
            <v>-</v>
          </cell>
          <cell r="AQ1094" t="str">
            <v>-</v>
          </cell>
          <cell r="AS1094" t="str">
            <v>-</v>
          </cell>
          <cell r="AU1094" t="str">
            <v>-</v>
          </cell>
          <cell r="AW1094" t="str">
            <v>-</v>
          </cell>
          <cell r="AY1094" t="str">
            <v>-</v>
          </cell>
          <cell r="AZ1094">
            <v>0.69699999999999995</v>
          </cell>
          <cell r="BA1094">
            <v>0.69699999999999995</v>
          </cell>
          <cell r="BC1094">
            <v>2.3772175938962833E-3</v>
          </cell>
          <cell r="BE1094">
            <v>6.5467447430468742E-2</v>
          </cell>
          <cell r="BI1094">
            <v>0.62885308228414127</v>
          </cell>
          <cell r="BJ1094">
            <v>0.40412800197980586</v>
          </cell>
        </row>
        <row r="1095">
          <cell r="A1095">
            <v>387</v>
          </cell>
          <cell r="AH1095">
            <v>19.707999999999998</v>
          </cell>
          <cell r="AJ1095">
            <v>386.70740635565608</v>
          </cell>
          <cell r="AL1095">
            <v>6.0617790574114877E-3</v>
          </cell>
          <cell r="AO1095" t="str">
            <v>-</v>
          </cell>
          <cell r="AQ1095" t="str">
            <v>-</v>
          </cell>
          <cell r="AS1095" t="str">
            <v>-</v>
          </cell>
          <cell r="AU1095" t="str">
            <v>-</v>
          </cell>
          <cell r="AW1095" t="str">
            <v>-</v>
          </cell>
          <cell r="AY1095" t="str">
            <v>-</v>
          </cell>
          <cell r="AZ1095">
            <v>19.707691074784002</v>
          </cell>
          <cell r="BA1095">
            <v>19.707691074784002</v>
          </cell>
          <cell r="BC1095">
            <v>3.591166028304163E-2</v>
          </cell>
          <cell r="BE1095">
            <v>4.5392435849740544E-2</v>
          </cell>
          <cell r="BI1095">
            <v>4.1051179023039488</v>
          </cell>
          <cell r="BJ1095">
            <v>2.6381250923089636</v>
          </cell>
        </row>
        <row r="1096">
          <cell r="A1096">
            <v>381</v>
          </cell>
          <cell r="AH1096">
            <v>1.5349999999999999</v>
          </cell>
          <cell r="AJ1096">
            <v>1264.5430183015396</v>
          </cell>
          <cell r="AL1096">
            <v>0</v>
          </cell>
          <cell r="AO1096" t="str">
            <v>-</v>
          </cell>
          <cell r="AQ1096" t="str">
            <v>-</v>
          </cell>
          <cell r="AS1096" t="str">
            <v>-</v>
          </cell>
          <cell r="AU1096" t="str">
            <v>-</v>
          </cell>
          <cell r="AW1096" t="str">
            <v>-</v>
          </cell>
          <cell r="AY1096" t="str">
            <v>-</v>
          </cell>
          <cell r="AZ1096">
            <v>1.5349999999999999</v>
          </cell>
          <cell r="BA1096">
            <v>1.5349999999999999</v>
          </cell>
          <cell r="BC1096">
            <v>1.6437101698739795E-3</v>
          </cell>
          <cell r="BE1096">
            <v>0.14395981538041205</v>
          </cell>
          <cell r="BI1096">
            <v>1.4395828921779699</v>
          </cell>
          <cell r="BJ1096">
            <v>0.92513780132403556</v>
          </cell>
        </row>
        <row r="1097">
          <cell r="A1097">
            <v>381</v>
          </cell>
          <cell r="AH1097">
            <v>2.1139999999999999</v>
          </cell>
          <cell r="AJ1097">
            <v>1741.5815854878801</v>
          </cell>
          <cell r="AL1097">
            <v>0</v>
          </cell>
          <cell r="AO1097" t="str">
            <v>-</v>
          </cell>
          <cell r="AQ1097" t="str">
            <v>-</v>
          </cell>
          <cell r="AS1097" t="str">
            <v>-</v>
          </cell>
          <cell r="AU1097" t="str">
            <v>-</v>
          </cell>
          <cell r="AW1097" t="str">
            <v>-</v>
          </cell>
          <cell r="AY1097" t="str">
            <v>-</v>
          </cell>
          <cell r="AZ1097">
            <v>2.1139999999999999</v>
          </cell>
          <cell r="BA1097">
            <v>2.1139999999999999</v>
          </cell>
          <cell r="BC1097">
            <v>9.7566531147237123E-2</v>
          </cell>
          <cell r="BE1097">
            <v>0.19826748468668948</v>
          </cell>
          <cell r="BI1097">
            <v>1.0614493699884102</v>
          </cell>
          <cell r="BJ1097">
            <v>0.6821329578890698</v>
          </cell>
        </row>
        <row r="1098">
          <cell r="A1098">
            <v>381</v>
          </cell>
          <cell r="AH1098">
            <v>0.68500000000000005</v>
          </cell>
          <cell r="AJ1098">
            <v>564.36937961976673</v>
          </cell>
          <cell r="AL1098">
            <v>0</v>
          </cell>
          <cell r="AO1098" t="str">
            <v>-</v>
          </cell>
          <cell r="AQ1098" t="str">
            <v>-</v>
          </cell>
          <cell r="AS1098" t="str">
            <v>-</v>
          </cell>
          <cell r="AU1098" t="str">
            <v>-</v>
          </cell>
          <cell r="AW1098" t="str">
            <v>-</v>
          </cell>
          <cell r="AY1098" t="str">
            <v>-</v>
          </cell>
          <cell r="AZ1098">
            <v>0.68500000000000005</v>
          </cell>
          <cell r="BA1098">
            <v>0.68500000000000005</v>
          </cell>
          <cell r="BC1098">
            <v>5.2726307592834243E-4</v>
          </cell>
          <cell r="BE1098">
            <v>6.4249701687131913E-2</v>
          </cell>
          <cell r="BI1098">
            <v>0.63420939068922089</v>
          </cell>
          <cell r="BJ1098">
            <v>0.40757019583193743</v>
          </cell>
        </row>
        <row r="1099">
          <cell r="A1099">
            <v>381</v>
          </cell>
          <cell r="AH1099">
            <v>0.78200000000000003</v>
          </cell>
          <cell r="AJ1099">
            <v>0</v>
          </cell>
          <cell r="AL1099">
            <v>644.34038604305852</v>
          </cell>
          <cell r="AO1099" t="str">
            <v>-</v>
          </cell>
          <cell r="AQ1099" t="str">
            <v>-</v>
          </cell>
          <cell r="AS1099" t="str">
            <v>-</v>
          </cell>
          <cell r="AU1099" t="str">
            <v>-</v>
          </cell>
          <cell r="AW1099" t="str">
            <v>-</v>
          </cell>
          <cell r="AY1099" t="str">
            <v>-</v>
          </cell>
          <cell r="AZ1099">
            <v>0.60861510756936199</v>
          </cell>
          <cell r="BA1099">
            <v>0.60861510756936199</v>
          </cell>
          <cell r="BC1099">
            <v>1.9181403129460344E-3</v>
          </cell>
          <cell r="BE1099">
            <v>7.3446397445311271E-2</v>
          </cell>
          <cell r="BI1099">
            <v>0.55843540786913037</v>
          </cell>
          <cell r="BJ1099">
            <v>0.35887457973046644</v>
          </cell>
        </row>
        <row r="1100">
          <cell r="A1100">
            <v>381</v>
          </cell>
          <cell r="AH1100">
            <v>1.9810000000000001</v>
          </cell>
          <cell r="AJ1100">
            <v>1632.4051289500023</v>
          </cell>
          <cell r="AL1100">
            <v>0</v>
          </cell>
          <cell r="AO1100" t="str">
            <v>-</v>
          </cell>
          <cell r="AQ1100" t="str">
            <v>-</v>
          </cell>
          <cell r="AS1100" t="str">
            <v>-</v>
          </cell>
          <cell r="AU1100" t="str">
            <v>-</v>
          </cell>
          <cell r="AW1100" t="str">
            <v>-</v>
          </cell>
          <cell r="AY1100" t="str">
            <v>-</v>
          </cell>
          <cell r="AZ1100">
            <v>1.9810000000000001</v>
          </cell>
          <cell r="BA1100">
            <v>1.9810000000000001</v>
          </cell>
          <cell r="BC1100">
            <v>1.9028676641428956E-2</v>
          </cell>
          <cell r="BE1100">
            <v>0.18583847096425346</v>
          </cell>
          <cell r="BI1100">
            <v>1.7121989650256921</v>
          </cell>
          <cell r="BJ1100">
            <v>1.1003325994911393</v>
          </cell>
        </row>
        <row r="1101">
          <cell r="A1101">
            <v>381</v>
          </cell>
          <cell r="AH1101">
            <v>0.84899999999999998</v>
          </cell>
          <cell r="AJ1101">
            <v>0</v>
          </cell>
          <cell r="AL1101">
            <v>699.70633291372098</v>
          </cell>
          <cell r="AO1101" t="str">
            <v>-</v>
          </cell>
          <cell r="AQ1101" t="str">
            <v>-</v>
          </cell>
          <cell r="AS1101" t="str">
            <v>-</v>
          </cell>
          <cell r="AU1101" t="str">
            <v>-</v>
          </cell>
          <cell r="AW1101" t="str">
            <v>-</v>
          </cell>
          <cell r="AY1101" t="str">
            <v>-</v>
          </cell>
          <cell r="AZ1101">
            <v>0.65714195568485601</v>
          </cell>
          <cell r="BA1101">
            <v>0.65714195568485601</v>
          </cell>
          <cell r="BC1101">
            <v>9.3784327911060599E-3</v>
          </cell>
          <cell r="BE1101">
            <v>7.9656914038447296E-2</v>
          </cell>
          <cell r="BI1101">
            <v>0.54281994245582599</v>
          </cell>
          <cell r="BJ1101">
            <v>0.34883941092038168</v>
          </cell>
        </row>
        <row r="1102">
          <cell r="A1102">
            <v>398</v>
          </cell>
          <cell r="AH1102">
            <v>0.91400000000000003</v>
          </cell>
          <cell r="AJ1102">
            <v>4243.1128443714642</v>
          </cell>
          <cell r="AL1102">
            <v>15.917040686006221</v>
          </cell>
          <cell r="AO1102" t="str">
            <v>-</v>
          </cell>
          <cell r="AQ1102" t="str">
            <v>-</v>
          </cell>
          <cell r="AS1102" t="str">
            <v>-</v>
          </cell>
          <cell r="AU1102" t="str">
            <v>-</v>
          </cell>
          <cell r="AW1102" t="str">
            <v>-</v>
          </cell>
          <cell r="AY1102" t="str">
            <v>-</v>
          </cell>
          <cell r="AZ1102">
            <v>0.91379780502893504</v>
          </cell>
          <cell r="BA1102">
            <v>0.91379780502893504</v>
          </cell>
          <cell r="BC1102">
            <v>9.3965080867439724E-2</v>
          </cell>
          <cell r="BE1102">
            <v>0.49963580097365645</v>
          </cell>
          <cell r="BI1102">
            <v>0.74121529022018773</v>
          </cell>
          <cell r="BJ1102">
            <v>0.47633678312515515</v>
          </cell>
        </row>
        <row r="1103">
          <cell r="A1103">
            <v>188</v>
          </cell>
          <cell r="AH1103" t="str">
            <v>-</v>
          </cell>
          <cell r="AJ1103">
            <v>539.92166666666697</v>
          </cell>
          <cell r="AL1103">
            <v>311.47666666666697</v>
          </cell>
          <cell r="AO1103" t="str">
            <v>-</v>
          </cell>
          <cell r="AQ1103" t="str">
            <v>-</v>
          </cell>
          <cell r="AS1103" t="str">
            <v>-</v>
          </cell>
          <cell r="AU1103" t="str">
            <v>-</v>
          </cell>
          <cell r="AW1103" t="str">
            <v>-</v>
          </cell>
          <cell r="AY1103" t="str">
            <v>-</v>
          </cell>
          <cell r="AZ1103" t="str">
            <v>-</v>
          </cell>
          <cell r="BA1103">
            <v>1.6673883767684099</v>
          </cell>
          <cell r="BC1103" t="str">
            <v>-</v>
          </cell>
          <cell r="BE1103" t="str">
            <v>-</v>
          </cell>
          <cell r="BI1103" t="str">
            <v>-</v>
          </cell>
          <cell r="BJ1103" t="str">
            <v>-</v>
          </cell>
        </row>
        <row r="1104">
          <cell r="A1104">
            <v>188</v>
          </cell>
          <cell r="AH1104" t="str">
            <v>-</v>
          </cell>
          <cell r="AJ1104">
            <v>542.32333333333293</v>
          </cell>
          <cell r="AL1104">
            <v>310.15499999999997</v>
          </cell>
          <cell r="AO1104" t="str">
            <v>-</v>
          </cell>
          <cell r="AQ1104" t="str">
            <v>-</v>
          </cell>
          <cell r="AS1104" t="str">
            <v>-</v>
          </cell>
          <cell r="AU1104" t="str">
            <v>-</v>
          </cell>
          <cell r="AW1104" t="str">
            <v>-</v>
          </cell>
          <cell r="AY1104" t="str">
            <v>-</v>
          </cell>
          <cell r="AZ1104" t="str">
            <v>-</v>
          </cell>
          <cell r="BA1104">
            <v>1.66979304263842</v>
          </cell>
          <cell r="BC1104" t="str">
            <v>-</v>
          </cell>
          <cell r="BE1104" t="str">
            <v>-</v>
          </cell>
          <cell r="BI1104" t="str">
            <v>-</v>
          </cell>
          <cell r="BJ1104" t="str">
            <v>-</v>
          </cell>
        </row>
        <row r="1105">
          <cell r="A1105">
            <v>188</v>
          </cell>
          <cell r="AH1105" t="str">
            <v>-</v>
          </cell>
          <cell r="AJ1105">
            <v>542.79499999999996</v>
          </cell>
          <cell r="AL1105">
            <v>310.73499999999996</v>
          </cell>
          <cell r="AO1105" t="str">
            <v>-</v>
          </cell>
          <cell r="AQ1105" t="str">
            <v>-</v>
          </cell>
          <cell r="AS1105" t="str">
            <v>-</v>
          </cell>
          <cell r="AU1105" t="str">
            <v>-</v>
          </cell>
          <cell r="AW1105" t="str">
            <v>-</v>
          </cell>
          <cell r="AY1105" t="str">
            <v>-</v>
          </cell>
          <cell r="AZ1105" t="str">
            <v>-</v>
          </cell>
          <cell r="BA1105">
            <v>1.66917953088936</v>
          </cell>
          <cell r="BC1105" t="str">
            <v>-</v>
          </cell>
          <cell r="BE1105" t="str">
            <v>-</v>
          </cell>
          <cell r="BI1105" t="str">
            <v>-</v>
          </cell>
          <cell r="BJ1105" t="str">
            <v>-</v>
          </cell>
        </row>
        <row r="1106">
          <cell r="A1106">
            <v>137</v>
          </cell>
          <cell r="AH1106" t="str">
            <v>-</v>
          </cell>
          <cell r="AJ1106">
            <v>2615.1873015873025</v>
          </cell>
          <cell r="AL1106">
            <v>28.042857142857141</v>
          </cell>
          <cell r="AO1106" t="str">
            <v>-</v>
          </cell>
          <cell r="AQ1106" t="str">
            <v>-</v>
          </cell>
          <cell r="AS1106" t="str">
            <v>-</v>
          </cell>
          <cell r="AU1106" t="str">
            <v>-</v>
          </cell>
          <cell r="AW1106" t="str">
            <v>-</v>
          </cell>
          <cell r="AY1106" t="str">
            <v>-</v>
          </cell>
          <cell r="AZ1106" t="str">
            <v>-</v>
          </cell>
          <cell r="BA1106">
            <v>3.8635483430266602</v>
          </cell>
          <cell r="BC1106" t="str">
            <v>-</v>
          </cell>
          <cell r="BE1106" t="str">
            <v>-</v>
          </cell>
          <cell r="BI1106" t="str">
            <v>-</v>
          </cell>
          <cell r="BJ1106" t="str">
            <v>-</v>
          </cell>
        </row>
        <row r="1107">
          <cell r="A1107">
            <v>188</v>
          </cell>
          <cell r="AH1107" t="str">
            <v>-</v>
          </cell>
          <cell r="AJ1107">
            <v>544.8716666666669</v>
          </cell>
          <cell r="AL1107">
            <v>310.19666666666694</v>
          </cell>
          <cell r="AO1107" t="str">
            <v>-</v>
          </cell>
          <cell r="AQ1107" t="str">
            <v>-</v>
          </cell>
          <cell r="AS1107" t="str">
            <v>-</v>
          </cell>
          <cell r="AU1107" t="str">
            <v>-</v>
          </cell>
          <cell r="AW1107" t="str">
            <v>-</v>
          </cell>
          <cell r="AY1107" t="str">
            <v>-</v>
          </cell>
          <cell r="AZ1107" t="str">
            <v>-</v>
          </cell>
          <cell r="BA1107">
            <v>1.67018176130173</v>
          </cell>
          <cell r="BC1107" t="str">
            <v>-</v>
          </cell>
          <cell r="BE1107" t="str">
            <v>-</v>
          </cell>
          <cell r="BI1107" t="str">
            <v>-</v>
          </cell>
          <cell r="BJ1107" t="str">
            <v>-</v>
          </cell>
        </row>
        <row r="1108">
          <cell r="A1108">
            <v>133</v>
          </cell>
          <cell r="AH1108">
            <v>112.4</v>
          </cell>
          <cell r="AJ1108" t="str">
            <v>-</v>
          </cell>
          <cell r="AL1108" t="str">
            <v>-</v>
          </cell>
          <cell r="AO1108" t="str">
            <v>-</v>
          </cell>
          <cell r="AQ1108" t="str">
            <v>-</v>
          </cell>
          <cell r="AS1108" t="str">
            <v>-</v>
          </cell>
          <cell r="AU1108" t="str">
            <v>-</v>
          </cell>
          <cell r="AW1108" t="str">
            <v>-</v>
          </cell>
          <cell r="AY1108" t="str">
            <v>-</v>
          </cell>
          <cell r="AZ1108">
            <v>115.08531305819275</v>
          </cell>
          <cell r="BA1108">
            <v>121.103402790869</v>
          </cell>
          <cell r="BC1108" t="str">
            <v>-</v>
          </cell>
          <cell r="BE1108" t="str">
            <v>-</v>
          </cell>
          <cell r="BI1108">
            <v>95.518361409461434</v>
          </cell>
          <cell r="BJ1108">
            <v>61.384201868869674</v>
          </cell>
        </row>
        <row r="1109">
          <cell r="A1109">
            <v>1961</v>
          </cell>
          <cell r="AH1109">
            <v>3</v>
          </cell>
          <cell r="AJ1109">
            <v>8485.3047775947271</v>
          </cell>
          <cell r="AL1109">
            <v>0</v>
          </cell>
          <cell r="AO1109" t="str">
            <v>-</v>
          </cell>
          <cell r="AQ1109" t="str">
            <v>-</v>
          </cell>
          <cell r="AS1109" t="str">
            <v>-</v>
          </cell>
          <cell r="AU1109" t="str">
            <v>-</v>
          </cell>
          <cell r="AW1109" t="str">
            <v>-</v>
          </cell>
          <cell r="AY1109" t="str">
            <v>-</v>
          </cell>
          <cell r="AZ1109">
            <v>3</v>
          </cell>
          <cell r="BA1109">
            <v>3</v>
          </cell>
          <cell r="BC1109">
            <v>5.1651497822211203E-3</v>
          </cell>
          <cell r="BE1109">
            <v>0.98599220388725339</v>
          </cell>
          <cell r="BI1109">
            <v>2.9768493711681256</v>
          </cell>
          <cell r="BJ1109">
            <v>1.9130512713642693</v>
          </cell>
        </row>
        <row r="1110">
          <cell r="A1110">
            <v>1743</v>
          </cell>
          <cell r="AH1110">
            <v>3</v>
          </cell>
          <cell r="AJ1110">
            <v>8594.5333333333292</v>
          </cell>
          <cell r="AL1110">
            <v>0</v>
          </cell>
          <cell r="AO1110" t="str">
            <v>-</v>
          </cell>
          <cell r="AQ1110" t="str">
            <v>-</v>
          </cell>
          <cell r="AS1110" t="str">
            <v>-</v>
          </cell>
          <cell r="AU1110" t="str">
            <v>-</v>
          </cell>
          <cell r="AW1110" t="str">
            <v>-</v>
          </cell>
          <cell r="AY1110" t="str">
            <v>-</v>
          </cell>
          <cell r="AZ1110">
            <v>3</v>
          </cell>
          <cell r="BA1110">
            <v>3</v>
          </cell>
          <cell r="BC1110">
            <v>8.5136547945204998E-4</v>
          </cell>
          <cell r="BE1110">
            <v>1</v>
          </cell>
          <cell r="BI1110">
            <v>2.9884535658509601</v>
          </cell>
          <cell r="BJ1110">
            <v>1.92050862530571</v>
          </cell>
        </row>
        <row r="1111">
          <cell r="A1111">
            <v>167</v>
          </cell>
          <cell r="AH1111" t="str">
            <v>-</v>
          </cell>
          <cell r="AJ1111">
            <v>2377.8354435214355</v>
          </cell>
          <cell r="AL1111">
            <v>81.39412417645373</v>
          </cell>
          <cell r="AO1111" t="str">
            <v>-</v>
          </cell>
          <cell r="AQ1111" t="str">
            <v>-</v>
          </cell>
          <cell r="AS1111" t="str">
            <v>-</v>
          </cell>
          <cell r="AU1111" t="str">
            <v>-</v>
          </cell>
          <cell r="AW1111" t="str">
            <v>-</v>
          </cell>
          <cell r="AY1111" t="str">
            <v>-</v>
          </cell>
          <cell r="AZ1111" t="str">
            <v>-</v>
          </cell>
          <cell r="BA1111">
            <v>35.948999999999998</v>
          </cell>
          <cell r="BC1111" t="str">
            <v>-</v>
          </cell>
          <cell r="BE1111" t="str">
            <v>-</v>
          </cell>
          <cell r="BI1111" t="str">
            <v>-</v>
          </cell>
          <cell r="BJ1111" t="str">
            <v>-</v>
          </cell>
        </row>
        <row r="1112">
          <cell r="A1112">
            <v>167</v>
          </cell>
          <cell r="AH1112" t="str">
            <v>-</v>
          </cell>
          <cell r="AJ1112">
            <v>5938.1395015754797</v>
          </cell>
          <cell r="AL1112">
            <v>203.26455528501864</v>
          </cell>
          <cell r="AO1112" t="str">
            <v>-</v>
          </cell>
          <cell r="AQ1112" t="str">
            <v>-</v>
          </cell>
          <cell r="AS1112" t="str">
            <v>-</v>
          </cell>
          <cell r="AU1112" t="str">
            <v>-</v>
          </cell>
          <cell r="AW1112" t="str">
            <v>-</v>
          </cell>
          <cell r="AY1112" t="str">
            <v>-</v>
          </cell>
          <cell r="AZ1112" t="str">
            <v>-</v>
          </cell>
          <cell r="BA1112">
            <v>89.775000000000006</v>
          </cell>
          <cell r="BC1112" t="str">
            <v>-</v>
          </cell>
          <cell r="BE1112" t="str">
            <v>-</v>
          </cell>
          <cell r="BI1112" t="str">
            <v>-</v>
          </cell>
          <cell r="BJ1112" t="str">
            <v>-</v>
          </cell>
        </row>
        <row r="1113">
          <cell r="A1113">
            <v>133</v>
          </cell>
          <cell r="AH1113">
            <v>118.70632950819673</v>
          </cell>
          <cell r="AJ1113" t="str">
            <v>-</v>
          </cell>
          <cell r="AL1113" t="str">
            <v>-</v>
          </cell>
          <cell r="AO1113" t="str">
            <v>-</v>
          </cell>
          <cell r="AQ1113" t="str">
            <v>-</v>
          </cell>
          <cell r="AS1113" t="str">
            <v>-</v>
          </cell>
          <cell r="AU1113" t="str">
            <v>-</v>
          </cell>
          <cell r="AW1113" t="str">
            <v>-</v>
          </cell>
          <cell r="AY1113" t="str">
            <v>-</v>
          </cell>
          <cell r="AZ1113">
            <v>115.07959505100325</v>
          </cell>
          <cell r="BA1113">
            <v>121.195108134685</v>
          </cell>
          <cell r="BC1113" t="str">
            <v>-</v>
          </cell>
          <cell r="BE1113" t="str">
            <v>-</v>
          </cell>
          <cell r="BI1113">
            <v>101.37276510456859</v>
          </cell>
          <cell r="BJ1113">
            <v>65.146493149200595</v>
          </cell>
        </row>
        <row r="1114">
          <cell r="A1114">
            <v>110</v>
          </cell>
          <cell r="AH1114" t="str">
            <v>-</v>
          </cell>
          <cell r="AJ1114">
            <v>2959.6214454751043</v>
          </cell>
          <cell r="AL1114">
            <v>24.019710577206727</v>
          </cell>
          <cell r="AO1114" t="str">
            <v>-</v>
          </cell>
          <cell r="AQ1114" t="str">
            <v>-</v>
          </cell>
          <cell r="AS1114" t="str">
            <v>-</v>
          </cell>
          <cell r="AU1114" t="str">
            <v>-</v>
          </cell>
          <cell r="AW1114" t="str">
            <v>-</v>
          </cell>
          <cell r="AY1114" t="str">
            <v>-</v>
          </cell>
          <cell r="AZ1114" t="str">
            <v>-</v>
          </cell>
          <cell r="BA1114">
            <v>5.29025780101101</v>
          </cell>
          <cell r="BC1114" t="str">
            <v>-</v>
          </cell>
          <cell r="BE1114" t="str">
            <v>-</v>
          </cell>
          <cell r="BI1114" t="str">
            <v>-</v>
          </cell>
          <cell r="BJ1114" t="str">
            <v>-</v>
          </cell>
        </row>
        <row r="1115">
          <cell r="A1115">
            <v>89</v>
          </cell>
          <cell r="AH1115">
            <v>124.66</v>
          </cell>
          <cell r="AJ1115" t="str">
            <v>-</v>
          </cell>
          <cell r="AL1115" t="str">
            <v>-</v>
          </cell>
          <cell r="AO1115" t="str">
            <v>-</v>
          </cell>
          <cell r="AQ1115" t="str">
            <v>-</v>
          </cell>
          <cell r="AS1115" t="str">
            <v>-</v>
          </cell>
          <cell r="AU1115" t="str">
            <v>-</v>
          </cell>
          <cell r="AW1115" t="str">
            <v>-</v>
          </cell>
          <cell r="AY1115" t="str">
            <v>-</v>
          </cell>
          <cell r="AZ1115">
            <v>123.19290900449592</v>
          </cell>
          <cell r="BA1115">
            <v>124.581059236744</v>
          </cell>
          <cell r="BC1115" t="str">
            <v>-</v>
          </cell>
          <cell r="BE1115" t="str">
            <v>-</v>
          </cell>
          <cell r="BI1115">
            <v>115.16256355051975</v>
          </cell>
          <cell r="BJ1115">
            <v>74.008409947675361</v>
          </cell>
        </row>
        <row r="1116">
          <cell r="A1116">
            <v>404</v>
          </cell>
          <cell r="AH1116">
            <v>528.01</v>
          </cell>
          <cell r="AJ1116" t="str">
            <v>-</v>
          </cell>
          <cell r="AL1116" t="str">
            <v>-</v>
          </cell>
          <cell r="AO1116" t="str">
            <v>-</v>
          </cell>
          <cell r="AQ1116" t="str">
            <v>-</v>
          </cell>
          <cell r="AS1116" t="str">
            <v>-</v>
          </cell>
          <cell r="AU1116" t="str">
            <v>-</v>
          </cell>
          <cell r="AW1116" t="str">
            <v>-</v>
          </cell>
          <cell r="AY1116" t="str">
            <v>-</v>
          </cell>
          <cell r="AZ1116">
            <v>498.47161425182423</v>
          </cell>
          <cell r="BA1116">
            <v>517.04845445886497</v>
          </cell>
          <cell r="BC1116" t="str">
            <v>-</v>
          </cell>
          <cell r="BE1116" t="str">
            <v>-</v>
          </cell>
          <cell r="BI1116">
            <v>474.35049850244872</v>
          </cell>
          <cell r="BJ1116">
            <v>304.83800524858111</v>
          </cell>
        </row>
        <row r="1117">
          <cell r="A1117">
            <v>171</v>
          </cell>
          <cell r="AH1117" t="str">
            <v>-</v>
          </cell>
          <cell r="AJ1117">
            <v>742.04190140845128</v>
          </cell>
          <cell r="AL1117">
            <v>531.27535211267571</v>
          </cell>
          <cell r="AO1117" t="str">
            <v>-</v>
          </cell>
          <cell r="AQ1117" t="str">
            <v>-</v>
          </cell>
          <cell r="AS1117" t="str">
            <v>-</v>
          </cell>
          <cell r="AU1117" t="str">
            <v>-</v>
          </cell>
          <cell r="AW1117" t="str">
            <v>-</v>
          </cell>
          <cell r="AY1117" t="str">
            <v>-</v>
          </cell>
          <cell r="AZ1117" t="str">
            <v>-</v>
          </cell>
          <cell r="BA1117">
            <v>1.55759161290198</v>
          </cell>
          <cell r="BC1117" t="str">
            <v>-</v>
          </cell>
          <cell r="BE1117" t="str">
            <v>-</v>
          </cell>
          <cell r="BI1117" t="str">
            <v>-</v>
          </cell>
          <cell r="BJ1117" t="str">
            <v>-</v>
          </cell>
        </row>
        <row r="1118">
          <cell r="A1118">
            <v>126</v>
          </cell>
          <cell r="AH1118">
            <v>114.97213114754098</v>
          </cell>
          <cell r="AJ1118">
            <v>0</v>
          </cell>
          <cell r="AL1118">
            <v>4124.142980776146</v>
          </cell>
          <cell r="AO1118" t="str">
            <v>-</v>
          </cell>
          <cell r="AQ1118" t="str">
            <v>-</v>
          </cell>
          <cell r="AS1118" t="str">
            <v>-</v>
          </cell>
          <cell r="AU1118" t="str">
            <v>-</v>
          </cell>
          <cell r="AW1118" t="str">
            <v>-</v>
          </cell>
          <cell r="AY1118" t="str">
            <v>-</v>
          </cell>
          <cell r="AZ1118">
            <v>113.1252127279618</v>
          </cell>
          <cell r="BA1118">
            <v>122.865521186777</v>
          </cell>
          <cell r="BC1118">
            <v>3.4651365293091535E-3</v>
          </cell>
          <cell r="BE1118">
            <v>0.4722825314415427</v>
          </cell>
          <cell r="BI1118">
            <v>109.96707535874087</v>
          </cell>
          <cell r="BJ1118">
            <v>70.669566072366877</v>
          </cell>
        </row>
        <row r="1119">
          <cell r="A1119">
            <v>227</v>
          </cell>
          <cell r="AH1119" t="str">
            <v>-</v>
          </cell>
          <cell r="AJ1119">
            <v>8585.2833333333292</v>
          </cell>
          <cell r="AL1119">
            <v>28.05</v>
          </cell>
          <cell r="AO1119" t="str">
            <v>-</v>
          </cell>
          <cell r="AQ1119" t="str">
            <v>-</v>
          </cell>
          <cell r="AS1119" t="str">
            <v>-</v>
          </cell>
          <cell r="AU1119" t="str">
            <v>-</v>
          </cell>
          <cell r="AW1119" t="str">
            <v>-</v>
          </cell>
          <cell r="AY1119" t="str">
            <v>-</v>
          </cell>
          <cell r="AZ1119" t="str">
            <v>-</v>
          </cell>
          <cell r="BA1119">
            <v>21.947842492260101</v>
          </cell>
          <cell r="BC1119" t="str">
            <v>-</v>
          </cell>
          <cell r="BE1119" t="str">
            <v>-</v>
          </cell>
          <cell r="BI1119" t="str">
            <v>-</v>
          </cell>
          <cell r="BJ1119" t="str">
            <v>-</v>
          </cell>
        </row>
        <row r="1120">
          <cell r="A1120">
            <v>195</v>
          </cell>
          <cell r="AH1120">
            <v>150.34161475409834</v>
          </cell>
          <cell r="AJ1120">
            <v>0</v>
          </cell>
          <cell r="AL1120">
            <v>8617.8833333333296</v>
          </cell>
          <cell r="AO1120" t="str">
            <v>-</v>
          </cell>
          <cell r="AQ1120" t="str">
            <v>-</v>
          </cell>
          <cell r="AS1120" t="str">
            <v>-</v>
          </cell>
          <cell r="AU1120" t="str">
            <v>-</v>
          </cell>
          <cell r="AW1120" t="str">
            <v>-</v>
          </cell>
          <cell r="AY1120" t="str">
            <v>-</v>
          </cell>
          <cell r="AZ1120">
            <v>145.37185068945448</v>
          </cell>
          <cell r="BA1120">
            <v>150.75012504423901</v>
          </cell>
          <cell r="BC1120">
            <v>8.1283422459893107E-3</v>
          </cell>
          <cell r="BE1120">
            <v>0.98108872191864005</v>
          </cell>
          <cell r="BI1120">
            <v>140.07357731397329</v>
          </cell>
          <cell r="BJ1120">
            <v>90.017297401879077</v>
          </cell>
        </row>
        <row r="1121">
          <cell r="A1121">
            <v>237</v>
          </cell>
          <cell r="AH1121">
            <v>5.484</v>
          </cell>
          <cell r="AJ1121">
            <v>2228.2690650581608</v>
          </cell>
          <cell r="AL1121">
            <v>6131.3227057302884</v>
          </cell>
          <cell r="AO1121" t="str">
            <v>-</v>
          </cell>
          <cell r="AQ1121" t="str">
            <v>-</v>
          </cell>
          <cell r="AS1121" t="str">
            <v>-</v>
          </cell>
          <cell r="AU1121" t="str">
            <v>-</v>
          </cell>
          <cell r="AW1121" t="str">
            <v>-</v>
          </cell>
          <cell r="AY1121" t="str">
            <v>-</v>
          </cell>
          <cell r="AZ1121">
            <v>3.2972529400994786</v>
          </cell>
          <cell r="BA1121">
            <v>6.1810765712413804</v>
          </cell>
          <cell r="BC1121">
            <v>3.0662802696035316E-2</v>
          </cell>
          <cell r="BE1121">
            <v>0.95849872746578502</v>
          </cell>
          <cell r="BI1121">
            <v>3.1570218036343207</v>
          </cell>
          <cell r="BJ1121">
            <v>2.0288378154644144</v>
          </cell>
        </row>
        <row r="1122">
          <cell r="A1122">
            <v>82</v>
          </cell>
          <cell r="AH1122">
            <v>51.564</v>
          </cell>
          <cell r="AJ1122">
            <v>2177.011657750445</v>
          </cell>
          <cell r="AL1122">
            <v>171.48114260953628</v>
          </cell>
          <cell r="AO1122" t="str">
            <v>-</v>
          </cell>
          <cell r="AQ1122" t="str">
            <v>-</v>
          </cell>
          <cell r="AS1122" t="str">
            <v>-</v>
          </cell>
          <cell r="AU1122" t="str">
            <v>-</v>
          </cell>
          <cell r="AW1122" t="str">
            <v>-</v>
          </cell>
          <cell r="AY1122" t="str">
            <v>-</v>
          </cell>
          <cell r="AZ1122">
            <v>50.138372121898371</v>
          </cell>
          <cell r="BA1122">
            <v>54.383018708567697</v>
          </cell>
          <cell r="BC1122">
            <v>5.3292749641619683E-3</v>
          </cell>
          <cell r="BE1122">
            <v>0.26738199406058855</v>
          </cell>
          <cell r="BI1122">
            <v>47.988277315258877</v>
          </cell>
          <cell r="BJ1122">
            <v>30.839328256811637</v>
          </cell>
        </row>
        <row r="1123">
          <cell r="A1123">
            <v>84</v>
          </cell>
          <cell r="AH1123" t="str">
            <v>-</v>
          </cell>
          <cell r="AJ1123">
            <v>1006.3768656716422</v>
          </cell>
          <cell r="AL1123">
            <v>152.91940298507464</v>
          </cell>
          <cell r="AO1123" t="str">
            <v>-</v>
          </cell>
          <cell r="AQ1123" t="str">
            <v>-</v>
          </cell>
          <cell r="AS1123" t="str">
            <v>-</v>
          </cell>
          <cell r="AU1123" t="str">
            <v>-</v>
          </cell>
          <cell r="AW1123" t="str">
            <v>-</v>
          </cell>
          <cell r="AY1123" t="str">
            <v>-</v>
          </cell>
          <cell r="AZ1123" t="str">
            <v>-</v>
          </cell>
          <cell r="BA1123">
            <v>7.91094230261925</v>
          </cell>
          <cell r="BC1123" t="str">
            <v>-</v>
          </cell>
          <cell r="BE1123" t="str">
            <v>-</v>
          </cell>
          <cell r="BI1123" t="str">
            <v>-</v>
          </cell>
          <cell r="BJ1123" t="str">
            <v>-</v>
          </cell>
        </row>
        <row r="1124">
          <cell r="A1124">
            <v>137</v>
          </cell>
          <cell r="AH1124" t="str">
            <v>-</v>
          </cell>
          <cell r="AJ1124">
            <v>4967.1706349206324</v>
          </cell>
          <cell r="AL1124">
            <v>994.15912698412922</v>
          </cell>
          <cell r="AO1124" t="str">
            <v>-</v>
          </cell>
          <cell r="AQ1124" t="str">
            <v>-</v>
          </cell>
          <cell r="AS1124" t="str">
            <v>-</v>
          </cell>
          <cell r="AU1124" t="str">
            <v>-</v>
          </cell>
          <cell r="AW1124" t="str">
            <v>-</v>
          </cell>
          <cell r="AY1124" t="str">
            <v>-</v>
          </cell>
          <cell r="AZ1124" t="str">
            <v>-</v>
          </cell>
          <cell r="BA1124">
            <v>8.6977327086458196</v>
          </cell>
          <cell r="BC1124" t="str">
            <v>-</v>
          </cell>
          <cell r="BE1124" t="str">
            <v>-</v>
          </cell>
          <cell r="BI1124" t="str">
            <v>-</v>
          </cell>
          <cell r="BJ1124" t="str">
            <v>-</v>
          </cell>
        </row>
        <row r="1125">
          <cell r="A1125">
            <v>2172</v>
          </cell>
          <cell r="AH1125">
            <v>3</v>
          </cell>
          <cell r="AJ1125">
            <v>8637</v>
          </cell>
          <cell r="AL1125">
            <v>2</v>
          </cell>
          <cell r="AO1125" t="str">
            <v>-</v>
          </cell>
          <cell r="AQ1125" t="str">
            <v>-</v>
          </cell>
          <cell r="AS1125" t="str">
            <v>-</v>
          </cell>
          <cell r="AU1125" t="str">
            <v>-</v>
          </cell>
          <cell r="AW1125" t="str">
            <v>-</v>
          </cell>
          <cell r="AY1125" t="str">
            <v>-</v>
          </cell>
          <cell r="AZ1125">
            <v>3</v>
          </cell>
          <cell r="BA1125">
            <v>3</v>
          </cell>
          <cell r="BC1125">
            <v>0.25957691953824802</v>
          </cell>
          <cell r="BE1125">
            <v>1</v>
          </cell>
          <cell r="BI1125">
            <v>2.2212692413852544</v>
          </cell>
          <cell r="BJ1125">
            <v>1.427483025319124</v>
          </cell>
        </row>
        <row r="1126">
          <cell r="A1126">
            <v>386</v>
          </cell>
          <cell r="AH1126">
            <v>161.77000000000001</v>
          </cell>
          <cell r="AJ1126">
            <v>3950.6725481293133</v>
          </cell>
          <cell r="AL1126">
            <v>280.27532288009058</v>
          </cell>
          <cell r="AO1126" t="str">
            <v>-</v>
          </cell>
          <cell r="AQ1126" t="str">
            <v>-</v>
          </cell>
          <cell r="AS1126" t="str">
            <v>-</v>
          </cell>
          <cell r="AU1126" t="str">
            <v>-</v>
          </cell>
          <cell r="AW1126" t="str">
            <v>-</v>
          </cell>
          <cell r="AY1126" t="str">
            <v>-</v>
          </cell>
          <cell r="AZ1126">
            <v>161.77000000000001</v>
          </cell>
          <cell r="BA1126">
            <v>161.77000000000001</v>
          </cell>
          <cell r="BC1126">
            <v>0.16542765034006751</v>
          </cell>
          <cell r="BE1126">
            <v>0.4859726379983404</v>
          </cell>
          <cell r="BI1126">
            <v>96.280510718781542</v>
          </cell>
          <cell r="BJ1126">
            <v>61.873991751853282</v>
          </cell>
        </row>
        <row r="1127">
          <cell r="A1127">
            <v>183</v>
          </cell>
          <cell r="AH1127" t="str">
            <v>-</v>
          </cell>
          <cell r="AJ1127">
            <v>7038.3225070224735</v>
          </cell>
          <cell r="AL1127">
            <v>31.579617275280871</v>
          </cell>
          <cell r="AO1127" t="str">
            <v>-</v>
          </cell>
          <cell r="AQ1127" t="str">
            <v>-</v>
          </cell>
          <cell r="AS1127" t="str">
            <v>-</v>
          </cell>
          <cell r="AU1127" t="str">
            <v>-</v>
          </cell>
          <cell r="AW1127" t="str">
            <v>-</v>
          </cell>
          <cell r="AY1127" t="str">
            <v>-</v>
          </cell>
          <cell r="AZ1127" t="str">
            <v>-</v>
          </cell>
          <cell r="BA1127">
            <v>83.7</v>
          </cell>
          <cell r="BC1127" t="str">
            <v>-</v>
          </cell>
          <cell r="BE1127" t="str">
            <v>-</v>
          </cell>
          <cell r="BI1127" t="str">
            <v>-</v>
          </cell>
          <cell r="BJ1127" t="str">
            <v>-</v>
          </cell>
        </row>
        <row r="1128">
          <cell r="A1128">
            <v>183</v>
          </cell>
          <cell r="AH1128" t="str">
            <v>-</v>
          </cell>
          <cell r="AJ1128">
            <v>1583.2441596441952</v>
          </cell>
          <cell r="AL1128">
            <v>7.1037160580524281</v>
          </cell>
          <cell r="AO1128" t="str">
            <v>-</v>
          </cell>
          <cell r="AQ1128" t="str">
            <v>-</v>
          </cell>
          <cell r="AS1128" t="str">
            <v>-</v>
          </cell>
          <cell r="AU1128" t="str">
            <v>-</v>
          </cell>
          <cell r="AW1128" t="str">
            <v>-</v>
          </cell>
          <cell r="AY1128" t="str">
            <v>-</v>
          </cell>
          <cell r="AZ1128" t="str">
            <v>-</v>
          </cell>
          <cell r="BA1128">
            <v>18.827999999999999</v>
          </cell>
          <cell r="BC1128" t="str">
            <v>-</v>
          </cell>
          <cell r="BE1128" t="str">
            <v>-</v>
          </cell>
          <cell r="BI1128" t="str">
            <v>-</v>
          </cell>
          <cell r="BJ1128" t="str">
            <v>-</v>
          </cell>
        </row>
        <row r="1129">
          <cell r="A1129">
            <v>461</v>
          </cell>
          <cell r="AH1129">
            <v>2.6264341431</v>
          </cell>
          <cell r="AJ1129">
            <v>8666.75</v>
          </cell>
          <cell r="AL1129">
            <v>0</v>
          </cell>
          <cell r="AO1129" t="str">
            <v>-</v>
          </cell>
          <cell r="AQ1129" t="str">
            <v>-</v>
          </cell>
          <cell r="AS1129" t="str">
            <v>-</v>
          </cell>
          <cell r="AU1129" t="str">
            <v>-</v>
          </cell>
          <cell r="AW1129" t="str">
            <v>-</v>
          </cell>
          <cell r="AY1129" t="str">
            <v>-</v>
          </cell>
          <cell r="AZ1129">
            <v>2.6264341431</v>
          </cell>
          <cell r="BA1129">
            <v>3</v>
          </cell>
          <cell r="BC1129">
            <v>1.7082073385821201E-2</v>
          </cell>
          <cell r="BE1129">
            <v>0.99789389799635708</v>
          </cell>
          <cell r="BI1129">
            <v>2.5761321542549838</v>
          </cell>
          <cell r="BJ1129">
            <v>1.6555331756561134</v>
          </cell>
        </row>
        <row r="1130">
          <cell r="A1130">
            <v>395</v>
          </cell>
          <cell r="AH1130">
            <v>170.1</v>
          </cell>
          <cell r="AJ1130">
            <v>0</v>
          </cell>
          <cell r="AL1130">
            <v>8666.9666666666708</v>
          </cell>
          <cell r="AO1130" t="str">
            <v>-</v>
          </cell>
          <cell r="AQ1130" t="str">
            <v>-</v>
          </cell>
          <cell r="AS1130" t="str">
            <v>-</v>
          </cell>
          <cell r="AU1130" t="str">
            <v>-</v>
          </cell>
          <cell r="AW1130" t="str">
            <v>-</v>
          </cell>
          <cell r="AY1130" t="str">
            <v>-</v>
          </cell>
          <cell r="AZ1130">
            <v>170.1</v>
          </cell>
          <cell r="BA1130">
            <v>173.581830898161</v>
          </cell>
          <cell r="BC1130">
            <v>0.15246927670381799</v>
          </cell>
          <cell r="BE1130">
            <v>1</v>
          </cell>
          <cell r="BI1130">
            <v>130.39722082155953</v>
          </cell>
          <cell r="BJ1130">
            <v>83.798855088581206</v>
          </cell>
        </row>
        <row r="1131">
          <cell r="A1131">
            <v>628</v>
          </cell>
          <cell r="AH1131">
            <v>153.667</v>
          </cell>
          <cell r="AJ1131">
            <v>8658.1</v>
          </cell>
          <cell r="AL1131">
            <v>13.716666666666701</v>
          </cell>
          <cell r="AO1131" t="str">
            <v>-</v>
          </cell>
          <cell r="AQ1131" t="str">
            <v>-</v>
          </cell>
          <cell r="AS1131" t="str">
            <v>-</v>
          </cell>
          <cell r="AU1131" t="str">
            <v>-</v>
          </cell>
          <cell r="AW1131" t="str">
            <v>-</v>
          </cell>
          <cell r="AY1131" t="str">
            <v>-</v>
          </cell>
          <cell r="AZ1131">
            <v>153.66535158107999</v>
          </cell>
          <cell r="BA1131">
            <v>153.66535158107999</v>
          </cell>
          <cell r="BC1131">
            <v>1E-4</v>
          </cell>
          <cell r="BE1131">
            <v>0.9884600789313901</v>
          </cell>
          <cell r="BI1131">
            <v>148.12551750054499</v>
          </cell>
          <cell r="BJ1131">
            <v>95.191820023030573</v>
          </cell>
        </row>
        <row r="1132">
          <cell r="A1132">
            <v>214</v>
          </cell>
          <cell r="AH1132" t="str">
            <v>-</v>
          </cell>
          <cell r="AJ1132" t="str">
            <v>-</v>
          </cell>
          <cell r="AL1132" t="str">
            <v>-</v>
          </cell>
          <cell r="AO1132" t="str">
            <v>-</v>
          </cell>
          <cell r="AQ1132" t="str">
            <v>-</v>
          </cell>
          <cell r="AS1132" t="str">
            <v>-</v>
          </cell>
          <cell r="AU1132" t="str">
            <v>-</v>
          </cell>
          <cell r="AW1132" t="str">
            <v>-</v>
          </cell>
          <cell r="AY1132" t="str">
            <v>-</v>
          </cell>
          <cell r="AZ1132" t="str">
            <v>-</v>
          </cell>
          <cell r="BA1132">
            <v>1.54593417737078</v>
          </cell>
          <cell r="BC1132" t="str">
            <v>-</v>
          </cell>
          <cell r="BE1132" t="str">
            <v>-</v>
          </cell>
          <cell r="BI1132" t="str">
            <v>-</v>
          </cell>
          <cell r="BJ1132" t="str">
            <v>-</v>
          </cell>
        </row>
        <row r="1133">
          <cell r="A1133">
            <v>214</v>
          </cell>
          <cell r="AH1133" t="str">
            <v>-</v>
          </cell>
          <cell r="AJ1133" t="str">
            <v>-</v>
          </cell>
          <cell r="AL1133" t="str">
            <v>-</v>
          </cell>
          <cell r="AO1133" t="str">
            <v>-</v>
          </cell>
          <cell r="AQ1133" t="str">
            <v>-</v>
          </cell>
          <cell r="AS1133" t="str">
            <v>-</v>
          </cell>
          <cell r="AU1133" t="str">
            <v>-</v>
          </cell>
          <cell r="AW1133" t="str">
            <v>-</v>
          </cell>
          <cell r="AY1133" t="str">
            <v>-</v>
          </cell>
          <cell r="AZ1133" t="str">
            <v>-</v>
          </cell>
          <cell r="BA1133">
            <v>1.54593417737078</v>
          </cell>
          <cell r="BC1133" t="str">
            <v>-</v>
          </cell>
          <cell r="BE1133" t="str">
            <v>-</v>
          </cell>
          <cell r="BI1133" t="str">
            <v>-</v>
          </cell>
          <cell r="BJ1133" t="str">
            <v>-</v>
          </cell>
        </row>
        <row r="1134">
          <cell r="A1134">
            <v>214</v>
          </cell>
          <cell r="AH1134" t="str">
            <v>-</v>
          </cell>
          <cell r="AJ1134" t="str">
            <v>-</v>
          </cell>
          <cell r="AL1134" t="str">
            <v>-</v>
          </cell>
          <cell r="AO1134" t="str">
            <v>-</v>
          </cell>
          <cell r="AQ1134" t="str">
            <v>-</v>
          </cell>
          <cell r="AS1134" t="str">
            <v>-</v>
          </cell>
          <cell r="AU1134" t="str">
            <v>-</v>
          </cell>
          <cell r="AW1134" t="str">
            <v>-</v>
          </cell>
          <cell r="AY1134" t="str">
            <v>-</v>
          </cell>
          <cell r="AZ1134" t="str">
            <v>-</v>
          </cell>
          <cell r="BA1134">
            <v>1.54593417737078</v>
          </cell>
          <cell r="BC1134" t="str">
            <v>-</v>
          </cell>
          <cell r="BE1134" t="str">
            <v>-</v>
          </cell>
          <cell r="BI1134" t="str">
            <v>-</v>
          </cell>
          <cell r="BJ1134" t="str">
            <v>-</v>
          </cell>
        </row>
        <row r="1135">
          <cell r="A1135">
            <v>214</v>
          </cell>
          <cell r="AH1135" t="str">
            <v>-</v>
          </cell>
          <cell r="AJ1135" t="str">
            <v>-</v>
          </cell>
          <cell r="AL1135" t="str">
            <v>-</v>
          </cell>
          <cell r="AO1135" t="str">
            <v>-</v>
          </cell>
          <cell r="AQ1135" t="str">
            <v>-</v>
          </cell>
          <cell r="AS1135" t="str">
            <v>-</v>
          </cell>
          <cell r="AU1135" t="str">
            <v>-</v>
          </cell>
          <cell r="AW1135" t="str">
            <v>-</v>
          </cell>
          <cell r="AY1135" t="str">
            <v>-</v>
          </cell>
          <cell r="AZ1135" t="str">
            <v>-</v>
          </cell>
          <cell r="BA1135">
            <v>1.54593417737078</v>
          </cell>
          <cell r="BC1135" t="str">
            <v>-</v>
          </cell>
          <cell r="BE1135" t="str">
            <v>-</v>
          </cell>
          <cell r="BI1135" t="str">
            <v>-</v>
          </cell>
          <cell r="BJ1135" t="str">
            <v>-</v>
          </cell>
        </row>
        <row r="1136">
          <cell r="A1136">
            <v>214</v>
          </cell>
          <cell r="AH1136" t="str">
            <v>-</v>
          </cell>
          <cell r="AJ1136" t="str">
            <v>-</v>
          </cell>
          <cell r="AL1136" t="str">
            <v>-</v>
          </cell>
          <cell r="AO1136" t="str">
            <v>-</v>
          </cell>
          <cell r="AQ1136" t="str">
            <v>-</v>
          </cell>
          <cell r="AS1136" t="str">
            <v>-</v>
          </cell>
          <cell r="AU1136" t="str">
            <v>-</v>
          </cell>
          <cell r="AW1136" t="str">
            <v>-</v>
          </cell>
          <cell r="AY1136" t="str">
            <v>-</v>
          </cell>
          <cell r="AZ1136" t="str">
            <v>-</v>
          </cell>
          <cell r="BA1136">
            <v>1.6023176694732999</v>
          </cell>
          <cell r="BC1136" t="str">
            <v>-</v>
          </cell>
          <cell r="BE1136" t="str">
            <v>-</v>
          </cell>
          <cell r="BI1136" t="str">
            <v>-</v>
          </cell>
          <cell r="BJ1136" t="str">
            <v>-</v>
          </cell>
        </row>
        <row r="1137">
          <cell r="A1137">
            <v>214</v>
          </cell>
          <cell r="AH1137" t="str">
            <v>-</v>
          </cell>
          <cell r="AJ1137" t="str">
            <v>-</v>
          </cell>
          <cell r="AL1137" t="str">
            <v>-</v>
          </cell>
          <cell r="AO1137" t="str">
            <v>-</v>
          </cell>
          <cell r="AQ1137" t="str">
            <v>-</v>
          </cell>
          <cell r="AS1137" t="str">
            <v>-</v>
          </cell>
          <cell r="AU1137" t="str">
            <v>-</v>
          </cell>
          <cell r="AW1137" t="str">
            <v>-</v>
          </cell>
          <cell r="AY1137" t="str">
            <v>-</v>
          </cell>
          <cell r="AZ1137" t="str">
            <v>-</v>
          </cell>
          <cell r="BA1137">
            <v>1.6023176694732999</v>
          </cell>
          <cell r="BC1137" t="str">
            <v>-</v>
          </cell>
          <cell r="BE1137" t="str">
            <v>-</v>
          </cell>
          <cell r="BI1137" t="str">
            <v>-</v>
          </cell>
          <cell r="BJ1137" t="str">
            <v>-</v>
          </cell>
        </row>
        <row r="1138">
          <cell r="A1138">
            <v>294</v>
          </cell>
          <cell r="AH1138">
            <v>134.298</v>
          </cell>
          <cell r="AJ1138">
            <v>4291.25564082848</v>
          </cell>
          <cell r="AL1138">
            <v>0</v>
          </cell>
          <cell r="AO1138" t="str">
            <v>-</v>
          </cell>
          <cell r="AQ1138" t="str">
            <v>-</v>
          </cell>
          <cell r="AS1138" t="str">
            <v>-</v>
          </cell>
          <cell r="AU1138" t="str">
            <v>-</v>
          </cell>
          <cell r="AW1138" t="str">
            <v>-</v>
          </cell>
          <cell r="AY1138" t="str">
            <v>-</v>
          </cell>
          <cell r="AZ1138">
            <v>134.29720432917679</v>
          </cell>
          <cell r="BA1138">
            <v>135.041</v>
          </cell>
          <cell r="BC1138">
            <v>2.4334781200402557E-3</v>
          </cell>
          <cell r="BE1138">
            <v>0.48854124444181868</v>
          </cell>
          <cell r="BI1138">
            <v>131.06175843474188</v>
          </cell>
          <cell r="BJ1138">
            <v>84.225915502883922</v>
          </cell>
        </row>
        <row r="1139">
          <cell r="A1139">
            <v>144</v>
          </cell>
          <cell r="AH1139">
            <v>1.7093</v>
          </cell>
          <cell r="AJ1139">
            <v>764.97193351589135</v>
          </cell>
          <cell r="AL1139">
            <v>0.16013678096308817</v>
          </cell>
          <cell r="AO1139" t="str">
            <v>-</v>
          </cell>
          <cell r="AQ1139" t="str">
            <v>-</v>
          </cell>
          <cell r="AS1139" t="str">
            <v>-</v>
          </cell>
          <cell r="AU1139" t="str">
            <v>-</v>
          </cell>
          <cell r="AW1139" t="str">
            <v>-</v>
          </cell>
          <cell r="AY1139" t="str">
            <v>-</v>
          </cell>
          <cell r="AZ1139">
            <v>1.708811853746397</v>
          </cell>
          <cell r="BA1139">
            <v>1.70894225548722</v>
          </cell>
          <cell r="BC1139">
            <v>2.158780844544897E-4</v>
          </cell>
          <cell r="BE1139">
            <v>8.8148686768672227E-2</v>
          </cell>
          <cell r="BI1139">
            <v>1.691160382911846</v>
          </cell>
          <cell r="BJ1139">
            <v>1.0868123029486232</v>
          </cell>
        </row>
        <row r="1140">
          <cell r="A1140">
            <v>502</v>
          </cell>
          <cell r="AH1140">
            <v>1.2</v>
          </cell>
          <cell r="AJ1140">
            <v>8689</v>
          </cell>
          <cell r="AL1140">
            <v>0</v>
          </cell>
          <cell r="AO1140" t="str">
            <v>-</v>
          </cell>
          <cell r="AQ1140" t="str">
            <v>-</v>
          </cell>
          <cell r="AS1140" t="str">
            <v>-</v>
          </cell>
          <cell r="AU1140" t="str">
            <v>-</v>
          </cell>
          <cell r="AW1140" t="str">
            <v>-</v>
          </cell>
          <cell r="AY1140" t="str">
            <v>-</v>
          </cell>
          <cell r="AZ1140">
            <v>1.2</v>
          </cell>
          <cell r="BA1140">
            <v>1.2</v>
          </cell>
          <cell r="BC1140">
            <v>1.3781582793902699E-2</v>
          </cell>
          <cell r="BE1140">
            <v>0.99003870673952599</v>
          </cell>
          <cell r="BI1140">
            <v>1.0744244047293012</v>
          </cell>
          <cell r="BJ1140">
            <v>0.69047127253389751</v>
          </cell>
        </row>
        <row r="1141">
          <cell r="A1141">
            <v>144</v>
          </cell>
          <cell r="AH1141">
            <v>16.138999999999999</v>
          </cell>
          <cell r="AJ1141">
            <v>7236.3925426269452</v>
          </cell>
          <cell r="AL1141">
            <v>0</v>
          </cell>
          <cell r="AO1141" t="str">
            <v>-</v>
          </cell>
          <cell r="AQ1141" t="str">
            <v>-</v>
          </cell>
          <cell r="AS1141" t="str">
            <v>-</v>
          </cell>
          <cell r="AU1141" t="str">
            <v>-</v>
          </cell>
          <cell r="AW1141" t="str">
            <v>-</v>
          </cell>
          <cell r="AY1141" t="str">
            <v>-</v>
          </cell>
          <cell r="AZ1141">
            <v>16.138999999999999</v>
          </cell>
          <cell r="BA1141">
            <v>16.138999999999999</v>
          </cell>
          <cell r="BC1141">
            <v>8.3228903981723566E-5</v>
          </cell>
          <cell r="BE1141">
            <v>0.83228903981723568</v>
          </cell>
          <cell r="BI1141">
            <v>16.01796944286</v>
          </cell>
          <cell r="BJ1141">
            <v>10.293835188346414</v>
          </cell>
        </row>
        <row r="1142">
          <cell r="A1142">
            <v>144</v>
          </cell>
          <cell r="AH1142">
            <v>1.5427999999999999</v>
          </cell>
          <cell r="AJ1142">
            <v>691.75949035038423</v>
          </cell>
          <cell r="AL1142">
            <v>0</v>
          </cell>
          <cell r="AO1142" t="str">
            <v>-</v>
          </cell>
          <cell r="AQ1142" t="str">
            <v>-</v>
          </cell>
          <cell r="AS1142" t="str">
            <v>-</v>
          </cell>
          <cell r="AU1142" t="str">
            <v>-</v>
          </cell>
          <cell r="AW1142" t="str">
            <v>-</v>
          </cell>
          <cell r="AY1142" t="str">
            <v>-</v>
          </cell>
          <cell r="AZ1142">
            <v>1.5423594032410584</v>
          </cell>
          <cell r="BA1142">
            <v>1.5427999999999999</v>
          </cell>
          <cell r="BC1142">
            <v>5.1211388804182423E-4</v>
          </cell>
          <cell r="BE1142">
            <v>7.9562273414092027E-2</v>
          </cell>
          <cell r="BI1142">
            <v>1.5289071944788908</v>
          </cell>
          <cell r="BJ1142">
            <v>0.982541434754587</v>
          </cell>
        </row>
        <row r="1143">
          <cell r="A1143">
            <v>82</v>
          </cell>
          <cell r="AH1143">
            <v>52.45</v>
          </cell>
          <cell r="AJ1143">
            <v>9.8338833058347088</v>
          </cell>
          <cell r="AL1143">
            <v>2270.4732013399334</v>
          </cell>
          <cell r="AO1143" t="str">
            <v>-</v>
          </cell>
          <cell r="AQ1143" t="str">
            <v>-</v>
          </cell>
          <cell r="AS1143" t="str">
            <v>-</v>
          </cell>
          <cell r="AU1143" t="str">
            <v>-</v>
          </cell>
          <cell r="AW1143" t="str">
            <v>-</v>
          </cell>
          <cell r="AY1143" t="str">
            <v>-</v>
          </cell>
          <cell r="AZ1143">
            <v>50.999876227475944</v>
          </cell>
          <cell r="BA1143">
            <v>52.449916049496302</v>
          </cell>
          <cell r="BC1143">
            <v>1.8630814688855458E-3</v>
          </cell>
          <cell r="BE1143">
            <v>0.25959780107533792</v>
          </cell>
          <cell r="BI1143">
            <v>49.946351774565201</v>
          </cell>
          <cell r="BJ1143">
            <v>32.097671010087048</v>
          </cell>
        </row>
        <row r="1144">
          <cell r="A1144">
            <v>166</v>
          </cell>
          <cell r="AH1144" t="str">
            <v>-</v>
          </cell>
          <cell r="AJ1144">
            <v>497.0036462813618</v>
          </cell>
          <cell r="AL1144">
            <v>1.2565087813620053</v>
          </cell>
          <cell r="AO1144" t="str">
            <v>-</v>
          </cell>
          <cell r="AQ1144" t="str">
            <v>-</v>
          </cell>
          <cell r="AS1144" t="str">
            <v>-</v>
          </cell>
          <cell r="AU1144" t="str">
            <v>-</v>
          </cell>
          <cell r="AW1144" t="str">
            <v>-</v>
          </cell>
          <cell r="AY1144" t="str">
            <v>-</v>
          </cell>
          <cell r="AZ1144" t="str">
            <v>-</v>
          </cell>
          <cell r="BA1144">
            <v>1.2914814061868201</v>
          </cell>
          <cell r="BC1144" t="str">
            <v>-</v>
          </cell>
          <cell r="BE1144" t="str">
            <v>-</v>
          </cell>
          <cell r="BI1144" t="str">
            <v>-</v>
          </cell>
          <cell r="BJ1144" t="str">
            <v>-</v>
          </cell>
        </row>
        <row r="1145">
          <cell r="A1145">
            <v>166</v>
          </cell>
          <cell r="AH1145" t="str">
            <v>-</v>
          </cell>
          <cell r="AJ1145">
            <v>497.0036462813618</v>
          </cell>
          <cell r="AL1145">
            <v>1.2565087813620053</v>
          </cell>
          <cell r="AO1145" t="str">
            <v>-</v>
          </cell>
          <cell r="AQ1145" t="str">
            <v>-</v>
          </cell>
          <cell r="AS1145" t="str">
            <v>-</v>
          </cell>
          <cell r="AU1145" t="str">
            <v>-</v>
          </cell>
          <cell r="AW1145" t="str">
            <v>-</v>
          </cell>
          <cell r="AY1145" t="str">
            <v>-</v>
          </cell>
          <cell r="AZ1145" t="str">
            <v>-</v>
          </cell>
          <cell r="BA1145">
            <v>1.2914814061868201</v>
          </cell>
          <cell r="BC1145" t="str">
            <v>-</v>
          </cell>
          <cell r="BE1145" t="str">
            <v>-</v>
          </cell>
          <cell r="BI1145" t="str">
            <v>-</v>
          </cell>
          <cell r="BJ1145" t="str">
            <v>-</v>
          </cell>
        </row>
        <row r="1146">
          <cell r="A1146">
            <v>166</v>
          </cell>
          <cell r="AH1146" t="str">
            <v>-</v>
          </cell>
          <cell r="AJ1146">
            <v>497.0036462813618</v>
          </cell>
          <cell r="AL1146">
            <v>1.2565087813620053</v>
          </cell>
          <cell r="AO1146" t="str">
            <v>-</v>
          </cell>
          <cell r="AQ1146" t="str">
            <v>-</v>
          </cell>
          <cell r="AS1146" t="str">
            <v>-</v>
          </cell>
          <cell r="AU1146" t="str">
            <v>-</v>
          </cell>
          <cell r="AW1146" t="str">
            <v>-</v>
          </cell>
          <cell r="AY1146" t="str">
            <v>-</v>
          </cell>
          <cell r="AZ1146" t="str">
            <v>-</v>
          </cell>
          <cell r="BA1146">
            <v>1.2914814061868201</v>
          </cell>
          <cell r="BC1146" t="str">
            <v>-</v>
          </cell>
          <cell r="BE1146" t="str">
            <v>-</v>
          </cell>
          <cell r="BI1146" t="str">
            <v>-</v>
          </cell>
          <cell r="BJ1146" t="str">
            <v>-</v>
          </cell>
        </row>
        <row r="1147">
          <cell r="A1147">
            <v>166</v>
          </cell>
          <cell r="AH1147" t="str">
            <v>-</v>
          </cell>
          <cell r="AJ1147">
            <v>497.0036462813618</v>
          </cell>
          <cell r="AL1147">
            <v>1.2565087813620053</v>
          </cell>
          <cell r="AO1147" t="str">
            <v>-</v>
          </cell>
          <cell r="AQ1147" t="str">
            <v>-</v>
          </cell>
          <cell r="AS1147" t="str">
            <v>-</v>
          </cell>
          <cell r="AU1147" t="str">
            <v>-</v>
          </cell>
          <cell r="AW1147" t="str">
            <v>-</v>
          </cell>
          <cell r="AY1147" t="str">
            <v>-</v>
          </cell>
          <cell r="AZ1147" t="str">
            <v>-</v>
          </cell>
          <cell r="BA1147">
            <v>1.2914814061868201</v>
          </cell>
          <cell r="BC1147" t="str">
            <v>-</v>
          </cell>
          <cell r="BE1147" t="str">
            <v>-</v>
          </cell>
          <cell r="BI1147" t="str">
            <v>-</v>
          </cell>
          <cell r="BJ1147" t="str">
            <v>-</v>
          </cell>
        </row>
        <row r="1148">
          <cell r="A1148">
            <v>166</v>
          </cell>
          <cell r="AH1148" t="str">
            <v>-</v>
          </cell>
          <cell r="AJ1148">
            <v>497.0036462813618</v>
          </cell>
          <cell r="AL1148">
            <v>1.2565087813620053</v>
          </cell>
          <cell r="AO1148" t="str">
            <v>-</v>
          </cell>
          <cell r="AQ1148" t="str">
            <v>-</v>
          </cell>
          <cell r="AS1148" t="str">
            <v>-</v>
          </cell>
          <cell r="AU1148" t="str">
            <v>-</v>
          </cell>
          <cell r="AW1148" t="str">
            <v>-</v>
          </cell>
          <cell r="AY1148" t="str">
            <v>-</v>
          </cell>
          <cell r="AZ1148" t="str">
            <v>-</v>
          </cell>
          <cell r="BA1148">
            <v>1.2914814061868201</v>
          </cell>
          <cell r="BC1148" t="str">
            <v>-</v>
          </cell>
          <cell r="BE1148" t="str">
            <v>-</v>
          </cell>
          <cell r="BI1148" t="str">
            <v>-</v>
          </cell>
          <cell r="BJ1148" t="str">
            <v>-</v>
          </cell>
        </row>
        <row r="1149">
          <cell r="A1149">
            <v>166</v>
          </cell>
          <cell r="AH1149" t="str">
            <v>-</v>
          </cell>
          <cell r="AJ1149">
            <v>467.32708770161275</v>
          </cell>
          <cell r="AL1149">
            <v>1.1814814516129015</v>
          </cell>
          <cell r="AO1149" t="str">
            <v>-</v>
          </cell>
          <cell r="AQ1149" t="str">
            <v>-</v>
          </cell>
          <cell r="AS1149" t="str">
            <v>-</v>
          </cell>
          <cell r="AU1149" t="str">
            <v>-</v>
          </cell>
          <cell r="AW1149" t="str">
            <v>-</v>
          </cell>
          <cell r="AY1149" t="str">
            <v>-</v>
          </cell>
          <cell r="AZ1149" t="str">
            <v>-</v>
          </cell>
          <cell r="BA1149">
            <v>1.2659502550536501</v>
          </cell>
          <cell r="BC1149" t="str">
            <v>-</v>
          </cell>
          <cell r="BE1149" t="str">
            <v>-</v>
          </cell>
          <cell r="BI1149" t="str">
            <v>-</v>
          </cell>
          <cell r="BJ1149" t="str">
            <v>-</v>
          </cell>
        </row>
        <row r="1150">
          <cell r="A1150">
            <v>166</v>
          </cell>
          <cell r="AH1150" t="str">
            <v>-</v>
          </cell>
          <cell r="AJ1150">
            <v>467.32708770161275</v>
          </cell>
          <cell r="AL1150">
            <v>1.291010887096776</v>
          </cell>
          <cell r="AO1150" t="str">
            <v>-</v>
          </cell>
          <cell r="AQ1150" t="str">
            <v>-</v>
          </cell>
          <cell r="AS1150" t="str">
            <v>-</v>
          </cell>
          <cell r="AU1150" t="str">
            <v>-</v>
          </cell>
          <cell r="AW1150" t="str">
            <v>-</v>
          </cell>
          <cell r="AY1150" t="str">
            <v>-</v>
          </cell>
          <cell r="AZ1150" t="str">
            <v>-</v>
          </cell>
          <cell r="BA1150">
            <v>1.2656543663177999</v>
          </cell>
          <cell r="BC1150" t="str">
            <v>-</v>
          </cell>
          <cell r="BE1150" t="str">
            <v>-</v>
          </cell>
          <cell r="BI1150" t="str">
            <v>-</v>
          </cell>
          <cell r="BJ1150" t="str">
            <v>-</v>
          </cell>
        </row>
        <row r="1151">
          <cell r="A1151">
            <v>166</v>
          </cell>
          <cell r="AH1151" t="str">
            <v>-</v>
          </cell>
          <cell r="AJ1151">
            <v>467.32708770161275</v>
          </cell>
          <cell r="AL1151">
            <v>1.291010887096776</v>
          </cell>
          <cell r="AO1151" t="str">
            <v>-</v>
          </cell>
          <cell r="AQ1151" t="str">
            <v>-</v>
          </cell>
          <cell r="AS1151" t="str">
            <v>-</v>
          </cell>
          <cell r="AU1151" t="str">
            <v>-</v>
          </cell>
          <cell r="AW1151" t="str">
            <v>-</v>
          </cell>
          <cell r="AY1151" t="str">
            <v>-</v>
          </cell>
          <cell r="AZ1151" t="str">
            <v>-</v>
          </cell>
          <cell r="BA1151">
            <v>1.2656543663177999</v>
          </cell>
          <cell r="BC1151" t="str">
            <v>-</v>
          </cell>
          <cell r="BE1151" t="str">
            <v>-</v>
          </cell>
          <cell r="BI1151" t="str">
            <v>-</v>
          </cell>
          <cell r="BJ1151" t="str">
            <v>-</v>
          </cell>
        </row>
        <row r="1152">
          <cell r="A1152">
            <v>166</v>
          </cell>
          <cell r="AH1152" t="str">
            <v>-</v>
          </cell>
          <cell r="AJ1152">
            <v>467.32708770161275</v>
          </cell>
          <cell r="AL1152">
            <v>1.291010887096776</v>
          </cell>
          <cell r="AO1152" t="str">
            <v>-</v>
          </cell>
          <cell r="AQ1152" t="str">
            <v>-</v>
          </cell>
          <cell r="AS1152" t="str">
            <v>-</v>
          </cell>
          <cell r="AU1152" t="str">
            <v>-</v>
          </cell>
          <cell r="AW1152" t="str">
            <v>-</v>
          </cell>
          <cell r="AY1152" t="str">
            <v>-</v>
          </cell>
          <cell r="AZ1152" t="str">
            <v>-</v>
          </cell>
          <cell r="BA1152">
            <v>1.2656543663177999</v>
          </cell>
          <cell r="BC1152" t="str">
            <v>-</v>
          </cell>
          <cell r="BE1152" t="str">
            <v>-</v>
          </cell>
          <cell r="BI1152" t="str">
            <v>-</v>
          </cell>
          <cell r="BJ1152" t="str">
            <v>-</v>
          </cell>
        </row>
        <row r="1153">
          <cell r="A1153">
            <v>166</v>
          </cell>
          <cell r="AH1153" t="str">
            <v>-</v>
          </cell>
          <cell r="AJ1153">
            <v>467.32708770161275</v>
          </cell>
          <cell r="AL1153">
            <v>1.291010887096776</v>
          </cell>
          <cell r="AO1153" t="str">
            <v>-</v>
          </cell>
          <cell r="AQ1153" t="str">
            <v>-</v>
          </cell>
          <cell r="AS1153" t="str">
            <v>-</v>
          </cell>
          <cell r="AU1153" t="str">
            <v>-</v>
          </cell>
          <cell r="AW1153" t="str">
            <v>-</v>
          </cell>
          <cell r="AY1153" t="str">
            <v>-</v>
          </cell>
          <cell r="AZ1153" t="str">
            <v>-</v>
          </cell>
          <cell r="BA1153">
            <v>1.2656543663177999</v>
          </cell>
          <cell r="BC1153" t="str">
            <v>-</v>
          </cell>
          <cell r="BE1153" t="str">
            <v>-</v>
          </cell>
          <cell r="BI1153" t="str">
            <v>-</v>
          </cell>
          <cell r="BJ1153" t="str">
            <v>-</v>
          </cell>
        </row>
        <row r="1154">
          <cell r="A1154">
            <v>166</v>
          </cell>
          <cell r="AH1154" t="str">
            <v>-</v>
          </cell>
          <cell r="AJ1154">
            <v>467.32708770161275</v>
          </cell>
          <cell r="AL1154">
            <v>1.3403889112903209</v>
          </cell>
          <cell r="AO1154" t="str">
            <v>-</v>
          </cell>
          <cell r="AQ1154" t="str">
            <v>-</v>
          </cell>
          <cell r="AS1154" t="str">
            <v>-</v>
          </cell>
          <cell r="AU1154" t="str">
            <v>-</v>
          </cell>
          <cell r="AW1154" t="str">
            <v>-</v>
          </cell>
          <cell r="AY1154" t="str">
            <v>-</v>
          </cell>
          <cell r="AZ1154" t="str">
            <v>-</v>
          </cell>
          <cell r="BA1154">
            <v>1.26552101908327</v>
          </cell>
          <cell r="BC1154" t="str">
            <v>-</v>
          </cell>
          <cell r="BE1154" t="str">
            <v>-</v>
          </cell>
          <cell r="BI1154" t="str">
            <v>-</v>
          </cell>
          <cell r="BJ1154" t="str">
            <v>-</v>
          </cell>
        </row>
        <row r="1155">
          <cell r="A1155">
            <v>166</v>
          </cell>
          <cell r="AH1155" t="str">
            <v>-</v>
          </cell>
          <cell r="AJ1155">
            <v>467.32708770161275</v>
          </cell>
          <cell r="AL1155">
            <v>1.3403889112903209</v>
          </cell>
          <cell r="AO1155" t="str">
            <v>-</v>
          </cell>
          <cell r="AQ1155" t="str">
            <v>-</v>
          </cell>
          <cell r="AS1155" t="str">
            <v>-</v>
          </cell>
          <cell r="AU1155" t="str">
            <v>-</v>
          </cell>
          <cell r="AW1155" t="str">
            <v>-</v>
          </cell>
          <cell r="AY1155" t="str">
            <v>-</v>
          </cell>
          <cell r="AZ1155" t="str">
            <v>-</v>
          </cell>
          <cell r="BA1155">
            <v>1.26552101908327</v>
          </cell>
          <cell r="BC1155" t="str">
            <v>-</v>
          </cell>
          <cell r="BE1155" t="str">
            <v>-</v>
          </cell>
          <cell r="BI1155" t="str">
            <v>-</v>
          </cell>
          <cell r="BJ1155" t="str">
            <v>-</v>
          </cell>
        </row>
        <row r="1156">
          <cell r="A1156">
            <v>166</v>
          </cell>
          <cell r="AH1156" t="str">
            <v>-</v>
          </cell>
          <cell r="AJ1156">
            <v>497.0036462813618</v>
          </cell>
          <cell r="AL1156">
            <v>1.4255073028673815</v>
          </cell>
          <cell r="AO1156" t="str">
            <v>-</v>
          </cell>
          <cell r="AQ1156" t="str">
            <v>-</v>
          </cell>
          <cell r="AS1156" t="str">
            <v>-</v>
          </cell>
          <cell r="AU1156" t="str">
            <v>-</v>
          </cell>
          <cell r="AW1156" t="str">
            <v>-</v>
          </cell>
          <cell r="AY1156" t="str">
            <v>-</v>
          </cell>
          <cell r="AZ1156" t="str">
            <v>-</v>
          </cell>
          <cell r="BA1156">
            <v>1.2910435135663201</v>
          </cell>
          <cell r="BC1156" t="str">
            <v>-</v>
          </cell>
          <cell r="BE1156" t="str">
            <v>-</v>
          </cell>
          <cell r="BI1156" t="str">
            <v>-</v>
          </cell>
          <cell r="BJ1156" t="str">
            <v>-</v>
          </cell>
        </row>
        <row r="1157">
          <cell r="A1157">
            <v>113</v>
          </cell>
          <cell r="AH1157">
            <v>35.426000000000002</v>
          </cell>
          <cell r="AJ1157">
            <v>4212.5225110594265</v>
          </cell>
          <cell r="AL1157">
            <v>4.7984320700506231</v>
          </cell>
          <cell r="AO1157" t="str">
            <v>-</v>
          </cell>
          <cell r="AQ1157" t="str">
            <v>-</v>
          </cell>
          <cell r="AS1157" t="str">
            <v>-</v>
          </cell>
          <cell r="AU1157" t="str">
            <v>-</v>
          </cell>
          <cell r="AW1157" t="str">
            <v>-</v>
          </cell>
          <cell r="AY1157" t="str">
            <v>-</v>
          </cell>
          <cell r="AZ1157">
            <v>35.426000000000002</v>
          </cell>
          <cell r="BA1157">
            <v>35.426000000000002</v>
          </cell>
          <cell r="BC1157">
            <v>4.8469010808592146E-5</v>
          </cell>
          <cell r="BE1157">
            <v>0.48018384379929974</v>
          </cell>
          <cell r="BI1157">
            <v>34.818730248394793</v>
          </cell>
          <cell r="BJ1157">
            <v>22.376011636370844</v>
          </cell>
        </row>
        <row r="1158">
          <cell r="A1158">
            <v>78</v>
          </cell>
          <cell r="AH1158">
            <v>47.198</v>
          </cell>
          <cell r="AJ1158">
            <v>4195.629265139748</v>
          </cell>
          <cell r="AL1158">
            <v>86.230096014511645</v>
          </cell>
          <cell r="AO1158" t="str">
            <v>-</v>
          </cell>
          <cell r="AQ1158" t="str">
            <v>-</v>
          </cell>
          <cell r="AS1158" t="str">
            <v>-</v>
          </cell>
          <cell r="AU1158" t="str">
            <v>-</v>
          </cell>
          <cell r="AW1158" t="str">
            <v>-</v>
          </cell>
          <cell r="AY1158" t="str">
            <v>-</v>
          </cell>
          <cell r="AZ1158">
            <v>47.181555238389379</v>
          </cell>
          <cell r="BA1158">
            <v>47.197787430453801</v>
          </cell>
          <cell r="BC1158">
            <v>7.1776512124010639E-3</v>
          </cell>
          <cell r="BE1158">
            <v>0.48746122053213331</v>
          </cell>
          <cell r="BI1158">
            <v>45.313053961284275</v>
          </cell>
          <cell r="BJ1158">
            <v>27.421135419147898</v>
          </cell>
        </row>
        <row r="1159">
          <cell r="A1159">
            <v>166</v>
          </cell>
          <cell r="AH1159" t="str">
            <v>-</v>
          </cell>
          <cell r="AJ1159">
            <v>467.32708770161275</v>
          </cell>
          <cell r="AL1159">
            <v>1.4499183467741952</v>
          </cell>
          <cell r="AO1159" t="str">
            <v>-</v>
          </cell>
          <cell r="AQ1159" t="str">
            <v>-</v>
          </cell>
          <cell r="AS1159" t="str">
            <v>-</v>
          </cell>
          <cell r="AU1159" t="str">
            <v>-</v>
          </cell>
          <cell r="AW1159" t="str">
            <v>-</v>
          </cell>
          <cell r="AY1159" t="str">
            <v>-</v>
          </cell>
          <cell r="AZ1159" t="str">
            <v>-</v>
          </cell>
          <cell r="BA1159">
            <v>1.2652253309393899</v>
          </cell>
          <cell r="BC1159" t="str">
            <v>-</v>
          </cell>
          <cell r="BE1159" t="str">
            <v>-</v>
          </cell>
          <cell r="BI1159" t="str">
            <v>-</v>
          </cell>
          <cell r="BJ1159" t="str">
            <v>-</v>
          </cell>
        </row>
        <row r="1160">
          <cell r="A1160">
            <v>358</v>
          </cell>
          <cell r="AH1160">
            <v>4.5</v>
          </cell>
          <cell r="AJ1160">
            <v>8716.1333333333296</v>
          </cell>
          <cell r="AL1160">
            <v>0</v>
          </cell>
          <cell r="AO1160" t="str">
            <v>-</v>
          </cell>
          <cell r="AQ1160" t="str">
            <v>-</v>
          </cell>
          <cell r="AS1160" t="str">
            <v>-</v>
          </cell>
          <cell r="AU1160" t="str">
            <v>-</v>
          </cell>
          <cell r="AW1160" t="str">
            <v>-</v>
          </cell>
          <cell r="AY1160" t="str">
            <v>-</v>
          </cell>
          <cell r="AZ1160">
            <v>4.5</v>
          </cell>
          <cell r="BA1160">
            <v>4.5</v>
          </cell>
          <cell r="BC1160">
            <v>1E-4</v>
          </cell>
          <cell r="BE1160">
            <v>1</v>
          </cell>
          <cell r="BI1160">
            <v>4.1452104375000065</v>
          </cell>
          <cell r="BJ1160">
            <v>2.663890277531936</v>
          </cell>
        </row>
        <row r="1161">
          <cell r="A1161">
            <v>194</v>
          </cell>
          <cell r="AH1161">
            <v>17.753</v>
          </cell>
          <cell r="AJ1161">
            <v>8714.4</v>
          </cell>
          <cell r="AL1161">
            <v>2</v>
          </cell>
          <cell r="AO1161" t="str">
            <v>-</v>
          </cell>
          <cell r="AQ1161" t="str">
            <v>-</v>
          </cell>
          <cell r="AS1161" t="str">
            <v>-</v>
          </cell>
          <cell r="AU1161" t="str">
            <v>-</v>
          </cell>
          <cell r="AW1161" t="str">
            <v>-</v>
          </cell>
          <cell r="AY1161" t="str">
            <v>-</v>
          </cell>
          <cell r="AZ1161">
            <v>17.753</v>
          </cell>
          <cell r="BA1161">
            <v>17.753</v>
          </cell>
          <cell r="BC1161">
            <v>0.15251299826689799</v>
          </cell>
          <cell r="BE1161">
            <v>0.99230418943533705</v>
          </cell>
          <cell r="BI1161">
            <v>14.886760700733797</v>
          </cell>
          <cell r="BJ1161">
            <v>9.5668718615275878</v>
          </cell>
        </row>
        <row r="1162">
          <cell r="A1162">
            <v>1657</v>
          </cell>
          <cell r="AH1162">
            <v>25.9938</v>
          </cell>
          <cell r="AJ1162">
            <v>8714.7333333333299</v>
          </cell>
          <cell r="AL1162">
            <v>3.6666666666666701</v>
          </cell>
          <cell r="AO1162" t="str">
            <v>-</v>
          </cell>
          <cell r="AQ1162" t="str">
            <v>-</v>
          </cell>
          <cell r="AS1162" t="str">
            <v>-</v>
          </cell>
          <cell r="AU1162" t="str">
            <v>-</v>
          </cell>
          <cell r="AW1162" t="str">
            <v>-</v>
          </cell>
          <cell r="AY1162" t="str">
            <v>-</v>
          </cell>
          <cell r="AZ1162">
            <v>25.993358655257801</v>
          </cell>
          <cell r="BA1162">
            <v>25.993358655257801</v>
          </cell>
          <cell r="BC1162">
            <v>1E-4</v>
          </cell>
          <cell r="BE1162">
            <v>0.99259828476016998</v>
          </cell>
          <cell r="BI1162">
            <v>25.318533194010332</v>
          </cell>
          <cell r="BJ1162">
            <v>16.270776944576681</v>
          </cell>
        </row>
        <row r="1163">
          <cell r="A1163">
            <v>1978</v>
          </cell>
          <cell r="AH1163">
            <v>26.000800000000002</v>
          </cell>
          <cell r="AJ1163">
            <v>8715.8181707692311</v>
          </cell>
          <cell r="AL1163">
            <v>3.5334420512820484</v>
          </cell>
          <cell r="AO1163" t="str">
            <v>-</v>
          </cell>
          <cell r="AQ1163" t="str">
            <v>-</v>
          </cell>
          <cell r="AS1163" t="str">
            <v>-</v>
          </cell>
          <cell r="AU1163" t="str">
            <v>-</v>
          </cell>
          <cell r="AW1163" t="str">
            <v>-</v>
          </cell>
          <cell r="AY1163" t="str">
            <v>-</v>
          </cell>
          <cell r="AZ1163">
            <v>26.000382157910298</v>
          </cell>
          <cell r="BA1163">
            <v>26.000382157910298</v>
          </cell>
          <cell r="BC1163">
            <v>1.0000307692307693E-4</v>
          </cell>
          <cell r="BE1163">
            <v>0.99270662159637546</v>
          </cell>
          <cell r="BI1163">
            <v>25.244775578751572</v>
          </cell>
          <cell r="BJ1163">
            <v>16.223377132879726</v>
          </cell>
        </row>
        <row r="1164">
          <cell r="A1164">
            <v>81</v>
          </cell>
          <cell r="AH1164">
            <v>16.056000000000001</v>
          </cell>
          <cell r="AJ1164">
            <v>8710.8833333333296</v>
          </cell>
          <cell r="AL1164">
            <v>10.733333333333301</v>
          </cell>
          <cell r="AO1164" t="str">
            <v>-</v>
          </cell>
          <cell r="AQ1164" t="str">
            <v>-</v>
          </cell>
          <cell r="AS1164" t="str">
            <v>-</v>
          </cell>
          <cell r="AU1164" t="str">
            <v>-</v>
          </cell>
          <cell r="AW1164" t="str">
            <v>-</v>
          </cell>
          <cell r="AY1164" t="str">
            <v>-</v>
          </cell>
          <cell r="AZ1164">
            <v>15.974370586482905</v>
          </cell>
          <cell r="BA1164">
            <v>16.054643095603499</v>
          </cell>
          <cell r="BC1164">
            <v>0.14588868689693699</v>
          </cell>
          <cell r="BE1164">
            <v>0.99588266545233795</v>
          </cell>
          <cell r="BI1164">
            <v>13.418460137270651</v>
          </cell>
          <cell r="BJ1164">
            <v>8.6232788511174547</v>
          </cell>
        </row>
        <row r="1165">
          <cell r="A1165">
            <v>568</v>
          </cell>
          <cell r="AH1165">
            <v>102.25572534</v>
          </cell>
          <cell r="AJ1165">
            <v>8717.3833333333296</v>
          </cell>
          <cell r="AL1165">
            <v>5.7666666666666702</v>
          </cell>
          <cell r="AO1165" t="str">
            <v>-</v>
          </cell>
          <cell r="AQ1165" t="str">
            <v>-</v>
          </cell>
          <cell r="AS1165" t="str">
            <v>-</v>
          </cell>
          <cell r="AU1165" t="str">
            <v>-</v>
          </cell>
          <cell r="AW1165" t="str">
            <v>-</v>
          </cell>
          <cell r="AY1165" t="str">
            <v>-</v>
          </cell>
          <cell r="AZ1165">
            <v>102.25572534</v>
          </cell>
          <cell r="BA1165">
            <v>103.251948257988</v>
          </cell>
          <cell r="BC1165">
            <v>1E-4</v>
          </cell>
          <cell r="BE1165">
            <v>0.99363236187006709</v>
          </cell>
          <cell r="BI1165">
            <v>100.54752855583443</v>
          </cell>
          <cell r="BJ1165">
            <v>64.616160696365526</v>
          </cell>
        </row>
        <row r="1166">
          <cell r="A1166">
            <v>397</v>
          </cell>
          <cell r="AH1166" t="str">
            <v>-</v>
          </cell>
          <cell r="AJ1166">
            <v>0</v>
          </cell>
          <cell r="AL1166">
            <v>8723.9333333333307</v>
          </cell>
          <cell r="AO1166" t="str">
            <v>-</v>
          </cell>
          <cell r="AQ1166" t="str">
            <v>-</v>
          </cell>
          <cell r="AS1166" t="str">
            <v>-</v>
          </cell>
          <cell r="AU1166" t="str">
            <v>-</v>
          </cell>
          <cell r="AW1166" t="str">
            <v>-</v>
          </cell>
          <cell r="AY1166" t="str">
            <v>-</v>
          </cell>
          <cell r="AZ1166" t="str">
            <v>-</v>
          </cell>
          <cell r="BA1166">
            <v>24.357254220191201</v>
          </cell>
          <cell r="BC1166" t="str">
            <v>-</v>
          </cell>
          <cell r="BE1166" t="str">
            <v>-</v>
          </cell>
          <cell r="BI1166" t="str">
            <v>-</v>
          </cell>
          <cell r="BJ1166" t="str">
            <v>-</v>
          </cell>
        </row>
        <row r="1167">
          <cell r="A1167">
            <v>13</v>
          </cell>
          <cell r="AH1167" t="str">
            <v>-</v>
          </cell>
          <cell r="AJ1167" t="str">
            <v>-</v>
          </cell>
          <cell r="AL1167" t="str">
            <v>-</v>
          </cell>
          <cell r="AO1167" t="str">
            <v>-</v>
          </cell>
          <cell r="AQ1167" t="str">
            <v>-</v>
          </cell>
          <cell r="AS1167" t="str">
            <v>-</v>
          </cell>
          <cell r="AU1167" t="str">
            <v>-</v>
          </cell>
          <cell r="AW1167" t="str">
            <v>-</v>
          </cell>
          <cell r="AY1167" t="str">
            <v>-</v>
          </cell>
          <cell r="AZ1167" t="str">
            <v>-</v>
          </cell>
          <cell r="BA1167">
            <v>1.141</v>
          </cell>
          <cell r="BC1167" t="str">
            <v>-</v>
          </cell>
          <cell r="BE1167" t="str">
            <v>-</v>
          </cell>
          <cell r="BI1167" t="str">
            <v>-</v>
          </cell>
          <cell r="BJ1167" t="str">
            <v>-</v>
          </cell>
        </row>
        <row r="1168">
          <cell r="A1168">
            <v>13</v>
          </cell>
          <cell r="AH1168" t="str">
            <v>-</v>
          </cell>
          <cell r="AJ1168" t="str">
            <v>-</v>
          </cell>
          <cell r="AL1168" t="str">
            <v>-</v>
          </cell>
          <cell r="AO1168" t="str">
            <v>-</v>
          </cell>
          <cell r="AQ1168" t="str">
            <v>-</v>
          </cell>
          <cell r="AS1168" t="str">
            <v>-</v>
          </cell>
          <cell r="AU1168" t="str">
            <v>-</v>
          </cell>
          <cell r="AW1168" t="str">
            <v>-</v>
          </cell>
          <cell r="AY1168" t="str">
            <v>-</v>
          </cell>
          <cell r="AZ1168" t="str">
            <v>-</v>
          </cell>
          <cell r="BA1168">
            <v>1.1970000000000001</v>
          </cell>
          <cell r="BC1168" t="str">
            <v>-</v>
          </cell>
          <cell r="BE1168" t="str">
            <v>-</v>
          </cell>
          <cell r="BI1168" t="str">
            <v>-</v>
          </cell>
          <cell r="BJ1168" t="str">
            <v>-</v>
          </cell>
        </row>
        <row r="1169">
          <cell r="A1169">
            <v>13</v>
          </cell>
          <cell r="AH1169" t="str">
            <v>-</v>
          </cell>
          <cell r="AJ1169" t="str">
            <v>-</v>
          </cell>
          <cell r="AL1169" t="str">
            <v>-</v>
          </cell>
          <cell r="AO1169" t="str">
            <v>-</v>
          </cell>
          <cell r="AQ1169" t="str">
            <v>-</v>
          </cell>
          <cell r="AS1169" t="str">
            <v>-</v>
          </cell>
          <cell r="AU1169" t="str">
            <v>-</v>
          </cell>
          <cell r="AW1169" t="str">
            <v>-</v>
          </cell>
          <cell r="AY1169" t="str">
            <v>-</v>
          </cell>
          <cell r="AZ1169" t="str">
            <v>-</v>
          </cell>
          <cell r="BA1169">
            <v>0.749</v>
          </cell>
          <cell r="BC1169" t="str">
            <v>-</v>
          </cell>
          <cell r="BE1169" t="str">
            <v>-</v>
          </cell>
          <cell r="BI1169" t="str">
            <v>-</v>
          </cell>
          <cell r="BJ1169" t="str">
            <v>-</v>
          </cell>
        </row>
        <row r="1170">
          <cell r="A1170">
            <v>1962</v>
          </cell>
          <cell r="AH1170">
            <v>3</v>
          </cell>
          <cell r="AJ1170">
            <v>8628.5008237232305</v>
          </cell>
          <cell r="AL1170">
            <v>0.98846787479406917</v>
          </cell>
          <cell r="AO1170" t="str">
            <v>-</v>
          </cell>
          <cell r="AQ1170" t="str">
            <v>-</v>
          </cell>
          <cell r="AS1170" t="str">
            <v>-</v>
          </cell>
          <cell r="AU1170" t="str">
            <v>-</v>
          </cell>
          <cell r="AW1170" t="str">
            <v>-</v>
          </cell>
          <cell r="AY1170" t="str">
            <v>-</v>
          </cell>
          <cell r="AZ1170">
            <v>3</v>
          </cell>
          <cell r="BA1170">
            <v>3</v>
          </cell>
          <cell r="BC1170">
            <v>6.8909318227979507E-3</v>
          </cell>
          <cell r="BE1170">
            <v>0.98329147198890932</v>
          </cell>
          <cell r="BI1170">
            <v>2.9634851616026694</v>
          </cell>
          <cell r="BJ1170">
            <v>1.9044628562608401</v>
          </cell>
        </row>
        <row r="1171">
          <cell r="A1171">
            <v>387</v>
          </cell>
          <cell r="AH1171">
            <v>19.995000000000001</v>
          </cell>
          <cell r="AJ1171">
            <v>402.66635597280793</v>
          </cell>
          <cell r="AL1171">
            <v>3.228778563669326E-2</v>
          </cell>
          <cell r="AO1171" t="str">
            <v>-</v>
          </cell>
          <cell r="AQ1171" t="str">
            <v>-</v>
          </cell>
          <cell r="AS1171" t="str">
            <v>-</v>
          </cell>
          <cell r="AU1171" t="str">
            <v>-</v>
          </cell>
          <cell r="AW1171" t="str">
            <v>-</v>
          </cell>
          <cell r="AY1171" t="str">
            <v>-</v>
          </cell>
          <cell r="AZ1171">
            <v>19.994694634338199</v>
          </cell>
          <cell r="BA1171">
            <v>19.994694634338199</v>
          </cell>
          <cell r="BC1171">
            <v>4.4212278059647815E-2</v>
          </cell>
          <cell r="BE1171">
            <v>4.6077185716662854E-2</v>
          </cell>
          <cell r="BI1171">
            <v>0.82273077199766831</v>
          </cell>
          <cell r="BJ1171">
            <v>0.52872213307287108</v>
          </cell>
        </row>
        <row r="1172">
          <cell r="A1172">
            <v>507</v>
          </cell>
          <cell r="AH1172">
            <v>5.8445570312599999</v>
          </cell>
          <cell r="AJ1172">
            <v>8731.6166666666704</v>
          </cell>
          <cell r="AL1172">
            <v>1.56666666666667</v>
          </cell>
          <cell r="AO1172" t="str">
            <v>-</v>
          </cell>
          <cell r="AQ1172" t="str">
            <v>-</v>
          </cell>
          <cell r="AS1172" t="str">
            <v>-</v>
          </cell>
          <cell r="AU1172" t="str">
            <v>-</v>
          </cell>
          <cell r="AW1172" t="str">
            <v>-</v>
          </cell>
          <cell r="AY1172" t="str">
            <v>-</v>
          </cell>
          <cell r="AZ1172">
            <v>5.8445570312599999</v>
          </cell>
          <cell r="BA1172">
            <v>6</v>
          </cell>
          <cell r="BC1172">
            <v>1E-4</v>
          </cell>
          <cell r="BE1172">
            <v>0.99979318457802113</v>
          </cell>
          <cell r="BI1172">
            <v>5.8427639519026373</v>
          </cell>
          <cell r="BJ1172">
            <v>3.75481108138252</v>
          </cell>
        </row>
        <row r="1173">
          <cell r="A1173">
            <v>393</v>
          </cell>
          <cell r="AH1173">
            <v>370.02428210382516</v>
          </cell>
          <cell r="AJ1173">
            <v>0</v>
          </cell>
          <cell r="AL1173">
            <v>4512.2755542503564</v>
          </cell>
          <cell r="AO1173" t="str">
            <v>-</v>
          </cell>
          <cell r="AQ1173" t="str">
            <v>-</v>
          </cell>
          <cell r="AS1173" t="str">
            <v>-</v>
          </cell>
          <cell r="AU1173" t="str">
            <v>-</v>
          </cell>
          <cell r="AW1173" t="str">
            <v>-</v>
          </cell>
          <cell r="AY1173" t="str">
            <v>-</v>
          </cell>
          <cell r="AZ1173">
            <v>283.22437681834498</v>
          </cell>
          <cell r="BA1173">
            <v>283.22437681834498</v>
          </cell>
          <cell r="BC1173">
            <v>8.527620314523426E-3</v>
          </cell>
          <cell r="BE1173">
            <v>0.51666882935058023</v>
          </cell>
          <cell r="BI1173">
            <v>272.53426405701146</v>
          </cell>
          <cell r="BJ1173">
            <v>175.14222432423685</v>
          </cell>
        </row>
        <row r="1174">
          <cell r="A1174">
            <v>557</v>
          </cell>
          <cell r="AH1174">
            <v>42.973999999999997</v>
          </cell>
          <cell r="AJ1174">
            <v>8731.1</v>
          </cell>
          <cell r="AL1174">
            <v>3.3333333333333299</v>
          </cell>
          <cell r="AO1174" t="str">
            <v>-</v>
          </cell>
          <cell r="AQ1174" t="str">
            <v>-</v>
          </cell>
          <cell r="AS1174" t="str">
            <v>-</v>
          </cell>
          <cell r="AU1174" t="str">
            <v>-</v>
          </cell>
          <cell r="AW1174" t="str">
            <v>-</v>
          </cell>
          <cell r="AY1174" t="str">
            <v>-</v>
          </cell>
          <cell r="AZ1174">
            <v>42.973999999999997</v>
          </cell>
          <cell r="BA1174">
            <v>44.46</v>
          </cell>
          <cell r="BC1174">
            <v>5.7869373945096201E-3</v>
          </cell>
          <cell r="BE1174">
            <v>0.99767949301760805</v>
          </cell>
          <cell r="BI1174">
            <v>41.878340262545414</v>
          </cell>
          <cell r="BJ1174">
            <v>26.912820264886438</v>
          </cell>
        </row>
        <row r="1175">
          <cell r="A1175">
            <v>141</v>
          </cell>
          <cell r="AH1175" t="str">
            <v>-</v>
          </cell>
          <cell r="AJ1175">
            <v>312.17618329097826</v>
          </cell>
          <cell r="AL1175">
            <v>0.2108481575603558</v>
          </cell>
          <cell r="AO1175" t="str">
            <v>-</v>
          </cell>
          <cell r="AQ1175" t="str">
            <v>-</v>
          </cell>
          <cell r="AS1175" t="str">
            <v>-</v>
          </cell>
          <cell r="AU1175" t="str">
            <v>-</v>
          </cell>
          <cell r="AW1175" t="str">
            <v>-</v>
          </cell>
          <cell r="AY1175" t="str">
            <v>-</v>
          </cell>
          <cell r="AZ1175" t="str">
            <v>-</v>
          </cell>
          <cell r="BA1175">
            <v>2.2491344059118701</v>
          </cell>
          <cell r="BC1175" t="str">
            <v>-</v>
          </cell>
          <cell r="BE1175" t="str">
            <v>-</v>
          </cell>
          <cell r="BI1175" t="str">
            <v>-</v>
          </cell>
          <cell r="BJ1175" t="str">
            <v>-</v>
          </cell>
        </row>
        <row r="1176">
          <cell r="A1176">
            <v>141</v>
          </cell>
          <cell r="AH1176" t="str">
            <v>-</v>
          </cell>
          <cell r="AJ1176">
            <v>309.40128388394731</v>
          </cell>
          <cell r="AL1176">
            <v>0.20897395171537483</v>
          </cell>
          <cell r="AO1176" t="str">
            <v>-</v>
          </cell>
          <cell r="AQ1176" t="str">
            <v>-</v>
          </cell>
          <cell r="AS1176" t="str">
            <v>-</v>
          </cell>
          <cell r="AU1176" t="str">
            <v>-</v>
          </cell>
          <cell r="AW1176" t="str">
            <v>-</v>
          </cell>
          <cell r="AY1176" t="str">
            <v>-</v>
          </cell>
          <cell r="AZ1176" t="str">
            <v>-</v>
          </cell>
          <cell r="BA1176">
            <v>2.2291421000869098</v>
          </cell>
          <cell r="BC1176" t="str">
            <v>-</v>
          </cell>
          <cell r="BE1176" t="str">
            <v>-</v>
          </cell>
          <cell r="BI1176" t="str">
            <v>-</v>
          </cell>
          <cell r="BJ1176" t="str">
            <v>-</v>
          </cell>
        </row>
        <row r="1177">
          <cell r="A1177">
            <v>141</v>
          </cell>
          <cell r="AH1177" t="str">
            <v>-</v>
          </cell>
          <cell r="AJ1177">
            <v>308.0138341804319</v>
          </cell>
          <cell r="AL1177">
            <v>0.20803684879288442</v>
          </cell>
          <cell r="AO1177" t="str">
            <v>-</v>
          </cell>
          <cell r="AQ1177" t="str">
            <v>-</v>
          </cell>
          <cell r="AS1177" t="str">
            <v>-</v>
          </cell>
          <cell r="AU1177" t="str">
            <v>-</v>
          </cell>
          <cell r="AW1177" t="str">
            <v>-</v>
          </cell>
          <cell r="AY1177" t="str">
            <v>-</v>
          </cell>
          <cell r="AZ1177" t="str">
            <v>-</v>
          </cell>
          <cell r="BA1177">
            <v>2.2191459471682502</v>
          </cell>
          <cell r="BC1177" t="str">
            <v>-</v>
          </cell>
          <cell r="BE1177" t="str">
            <v>-</v>
          </cell>
          <cell r="BI1177" t="str">
            <v>-</v>
          </cell>
          <cell r="BJ1177" t="str">
            <v>-</v>
          </cell>
        </row>
        <row r="1178">
          <cell r="A1178">
            <v>141</v>
          </cell>
          <cell r="AH1178" t="str">
            <v>-</v>
          </cell>
          <cell r="AJ1178">
            <v>123.48302361287584</v>
          </cell>
          <cell r="AL1178">
            <v>8.3402160101651843E-2</v>
          </cell>
          <cell r="AO1178" t="str">
            <v>-</v>
          </cell>
          <cell r="AQ1178" t="str">
            <v>-</v>
          </cell>
          <cell r="AS1178" t="str">
            <v>-</v>
          </cell>
          <cell r="AU1178" t="str">
            <v>-</v>
          </cell>
          <cell r="AW1178" t="str">
            <v>-</v>
          </cell>
          <cell r="AY1178" t="str">
            <v>-</v>
          </cell>
          <cell r="AZ1178" t="str">
            <v>-</v>
          </cell>
          <cell r="BA1178">
            <v>0.889657609450619</v>
          </cell>
          <cell r="BC1178" t="str">
            <v>-</v>
          </cell>
          <cell r="BE1178" t="str">
            <v>-</v>
          </cell>
          <cell r="BI1178" t="str">
            <v>-</v>
          </cell>
          <cell r="BJ1178" t="str">
            <v>-</v>
          </cell>
        </row>
        <row r="1179">
          <cell r="A1179">
            <v>141</v>
          </cell>
          <cell r="AH1179">
            <v>28.14</v>
          </cell>
          <cell r="AJ1179">
            <v>4057.059408089794</v>
          </cell>
          <cell r="AL1179">
            <v>6.7487743540872662</v>
          </cell>
          <cell r="AO1179" t="str">
            <v>-</v>
          </cell>
          <cell r="AQ1179" t="str">
            <v>-</v>
          </cell>
          <cell r="AS1179" t="str">
            <v>-</v>
          </cell>
          <cell r="AU1179" t="str">
            <v>-</v>
          </cell>
          <cell r="AW1179" t="str">
            <v>-</v>
          </cell>
          <cell r="AY1179" t="str">
            <v>-</v>
          </cell>
          <cell r="AZ1179">
            <v>28.140000000000004</v>
          </cell>
          <cell r="BA1179">
            <v>29.27</v>
          </cell>
          <cell r="BC1179">
            <v>4.6489834815756035E-5</v>
          </cell>
          <cell r="BE1179">
            <v>0.46263754353869285</v>
          </cell>
          <cell r="BI1179">
            <v>27.809030029302534</v>
          </cell>
          <cell r="BJ1179">
            <v>17.871277185949271</v>
          </cell>
        </row>
        <row r="1180">
          <cell r="A1180">
            <v>141</v>
          </cell>
          <cell r="AH1180">
            <v>25.803999999999998</v>
          </cell>
          <cell r="AJ1180">
            <v>3623.1022871664563</v>
          </cell>
          <cell r="AL1180">
            <v>0.58727763659466481</v>
          </cell>
          <cell r="AO1180" t="str">
            <v>-</v>
          </cell>
          <cell r="AQ1180" t="str">
            <v>-</v>
          </cell>
          <cell r="AS1180" t="str">
            <v>-</v>
          </cell>
          <cell r="AU1180" t="str">
            <v>-</v>
          </cell>
          <cell r="AW1180" t="str">
            <v>-</v>
          </cell>
          <cell r="AY1180" t="str">
            <v>-</v>
          </cell>
          <cell r="AZ1180">
            <v>25.803999999999998</v>
          </cell>
          <cell r="BA1180">
            <v>26.1</v>
          </cell>
          <cell r="BC1180">
            <v>4.1454891994917416E-5</v>
          </cell>
          <cell r="BE1180">
            <v>0.41253296502766945</v>
          </cell>
          <cell r="BI1180">
            <v>25.469358997234078</v>
          </cell>
          <cell r="BJ1180">
            <v>16.367704084191576</v>
          </cell>
        </row>
        <row r="1181">
          <cell r="A1181">
            <v>393</v>
          </cell>
          <cell r="AH1181">
            <v>353.85399999999998</v>
          </cell>
          <cell r="AJ1181">
            <v>0</v>
          </cell>
          <cell r="AL1181">
            <v>4225.6435921952152</v>
          </cell>
          <cell r="AO1181" t="str">
            <v>-</v>
          </cell>
          <cell r="AQ1181" t="str">
            <v>-</v>
          </cell>
          <cell r="AS1181" t="str">
            <v>-</v>
          </cell>
          <cell r="AU1181" t="str">
            <v>-</v>
          </cell>
          <cell r="AW1181" t="str">
            <v>-</v>
          </cell>
          <cell r="AY1181" t="str">
            <v>-</v>
          </cell>
          <cell r="AZ1181">
            <v>264.95279471912897</v>
          </cell>
          <cell r="BA1181">
            <v>264.95279471912897</v>
          </cell>
          <cell r="BC1181">
            <v>2.2457587891379558E-2</v>
          </cell>
          <cell r="BE1181">
            <v>0.48298360212772085</v>
          </cell>
          <cell r="BI1181">
            <v>246.80685342171523</v>
          </cell>
          <cell r="BJ1181">
            <v>158.60868517326168</v>
          </cell>
        </row>
        <row r="1182">
          <cell r="A1182">
            <v>122</v>
          </cell>
          <cell r="AH1182" t="str">
            <v>-</v>
          </cell>
          <cell r="AJ1182">
            <v>2905.3717212959782</v>
          </cell>
          <cell r="AL1182">
            <v>8.9333317931034486</v>
          </cell>
          <cell r="AO1182" t="str">
            <v>-</v>
          </cell>
          <cell r="AQ1182" t="str">
            <v>-</v>
          </cell>
          <cell r="AS1182" t="str">
            <v>-</v>
          </cell>
          <cell r="AU1182" t="str">
            <v>-</v>
          </cell>
          <cell r="AW1182" t="str">
            <v>-</v>
          </cell>
          <cell r="AY1182" t="str">
            <v>-</v>
          </cell>
          <cell r="AZ1182" t="str">
            <v>-</v>
          </cell>
          <cell r="BA1182">
            <v>19.3315830623038</v>
          </cell>
          <cell r="BC1182" t="str">
            <v>-</v>
          </cell>
          <cell r="BE1182" t="str">
            <v>-</v>
          </cell>
          <cell r="BI1182" t="str">
            <v>-</v>
          </cell>
          <cell r="BJ1182" t="str">
            <v>-</v>
          </cell>
        </row>
        <row r="1183">
          <cell r="A1183">
            <v>547</v>
          </cell>
          <cell r="AH1183">
            <v>3</v>
          </cell>
          <cell r="AJ1183">
            <v>8722.1333333333296</v>
          </cell>
          <cell r="AL1183">
            <v>22</v>
          </cell>
          <cell r="AO1183" t="str">
            <v>-</v>
          </cell>
          <cell r="AQ1183" t="str">
            <v>-</v>
          </cell>
          <cell r="AS1183" t="str">
            <v>-</v>
          </cell>
          <cell r="AU1183" t="str">
            <v>-</v>
          </cell>
          <cell r="AW1183" t="str">
            <v>-</v>
          </cell>
          <cell r="AY1183" t="str">
            <v>-</v>
          </cell>
          <cell r="AZ1183">
            <v>3</v>
          </cell>
          <cell r="BA1183">
            <v>3</v>
          </cell>
          <cell r="BC1183">
            <v>1E-4</v>
          </cell>
          <cell r="BE1183">
            <v>1</v>
          </cell>
          <cell r="BI1183">
            <v>2.9697029999999978</v>
          </cell>
          <cell r="BJ1183">
            <v>1.9084587062915319</v>
          </cell>
        </row>
        <row r="1184">
          <cell r="A1184">
            <v>567</v>
          </cell>
          <cell r="AH1184">
            <v>77.72</v>
          </cell>
          <cell r="AJ1184">
            <v>8734.5499999999993</v>
          </cell>
          <cell r="AL1184">
            <v>9.7166666666666703</v>
          </cell>
          <cell r="AO1184" t="str">
            <v>-</v>
          </cell>
          <cell r="AQ1184" t="str">
            <v>-</v>
          </cell>
          <cell r="AS1184" t="str">
            <v>-</v>
          </cell>
          <cell r="AU1184" t="str">
            <v>-</v>
          </cell>
          <cell r="AW1184" t="str">
            <v>-</v>
          </cell>
          <cell r="AY1184" t="str">
            <v>-</v>
          </cell>
          <cell r="AZ1184">
            <v>77.7187612479606</v>
          </cell>
          <cell r="BA1184">
            <v>77.718761247960501</v>
          </cell>
          <cell r="BC1184">
            <v>1E-4</v>
          </cell>
          <cell r="BE1184">
            <v>0.99547662416514915</v>
          </cell>
          <cell r="BI1184">
            <v>75.617591240224812</v>
          </cell>
          <cell r="BJ1184">
            <v>48.595112154717633</v>
          </cell>
        </row>
        <row r="1185">
          <cell r="A1185">
            <v>140</v>
          </cell>
          <cell r="AH1185">
            <v>81</v>
          </cell>
          <cell r="AJ1185">
            <v>8718.75</v>
          </cell>
          <cell r="AL1185">
            <v>25.683333333333305</v>
          </cell>
          <cell r="AO1185" t="str">
            <v>-</v>
          </cell>
          <cell r="AQ1185" t="str">
            <v>-</v>
          </cell>
          <cell r="AS1185" t="str">
            <v>-</v>
          </cell>
          <cell r="AU1185" t="str">
            <v>-</v>
          </cell>
          <cell r="AW1185" t="str">
            <v>-</v>
          </cell>
          <cell r="AY1185" t="str">
            <v>-</v>
          </cell>
          <cell r="AZ1185">
            <v>81</v>
          </cell>
          <cell r="BA1185">
            <v>81</v>
          </cell>
          <cell r="BC1185">
            <v>5.4492325984633596E-4</v>
          </cell>
          <cell r="BE1185">
            <v>0.99549559805707311</v>
          </cell>
          <cell r="BI1185">
            <v>80.43002107044515</v>
          </cell>
          <cell r="BJ1185">
            <v>51.687786273274632</v>
          </cell>
        </row>
        <row r="1186">
          <cell r="A1186">
            <v>122</v>
          </cell>
          <cell r="AH1186" t="str">
            <v>-</v>
          </cell>
          <cell r="AJ1186">
            <v>2907.8550542011503</v>
          </cell>
          <cell r="AL1186">
            <v>7.2888876321839193</v>
          </cell>
          <cell r="AO1186" t="str">
            <v>-</v>
          </cell>
          <cell r="AQ1186" t="str">
            <v>-</v>
          </cell>
          <cell r="AS1186" t="str">
            <v>-</v>
          </cell>
          <cell r="AU1186" t="str">
            <v>-</v>
          </cell>
          <cell r="AW1186" t="str">
            <v>-</v>
          </cell>
          <cell r="AY1186" t="str">
            <v>-</v>
          </cell>
          <cell r="AZ1186" t="str">
            <v>-</v>
          </cell>
          <cell r="BA1186">
            <v>19.33333</v>
          </cell>
          <cell r="BC1186" t="str">
            <v>-</v>
          </cell>
          <cell r="BE1186" t="str">
            <v>-</v>
          </cell>
          <cell r="BI1186" t="str">
            <v>-</v>
          </cell>
          <cell r="BJ1186" t="str">
            <v>-</v>
          </cell>
        </row>
        <row r="1187">
          <cell r="A1187">
            <v>155</v>
          </cell>
          <cell r="AH1187">
            <v>95.610600000000005</v>
          </cell>
          <cell r="AJ1187">
            <v>8736.115567981069</v>
          </cell>
          <cell r="AL1187">
            <v>10.166762368253464</v>
          </cell>
          <cell r="AO1187" t="str">
            <v>-</v>
          </cell>
          <cell r="AQ1187" t="str">
            <v>-</v>
          </cell>
          <cell r="AS1187" t="str">
            <v>-</v>
          </cell>
          <cell r="AU1187" t="str">
            <v>-</v>
          </cell>
          <cell r="AW1187" t="str">
            <v>-</v>
          </cell>
          <cell r="AY1187" t="str">
            <v>-</v>
          </cell>
          <cell r="AZ1187">
            <v>95.600653035152874</v>
          </cell>
          <cell r="BA1187">
            <v>95.609809857271401</v>
          </cell>
          <cell r="BC1187">
            <v>1.0000094132708294E-4</v>
          </cell>
          <cell r="BE1187">
            <v>0.9957060940743766</v>
          </cell>
          <cell r="BI1187">
            <v>95.131866063950866</v>
          </cell>
          <cell r="BJ1187">
            <v>61.135823358600881</v>
          </cell>
        </row>
        <row r="1188">
          <cell r="A1188">
            <v>12</v>
          </cell>
          <cell r="AH1188" t="str">
            <v>-</v>
          </cell>
          <cell r="AJ1188">
            <v>4119.7482792527062</v>
          </cell>
          <cell r="AL1188">
            <v>8.4483775811209441</v>
          </cell>
          <cell r="AO1188" t="str">
            <v>-</v>
          </cell>
          <cell r="AQ1188" t="str">
            <v>-</v>
          </cell>
          <cell r="AS1188" t="str">
            <v>-</v>
          </cell>
          <cell r="AU1188" t="str">
            <v>-</v>
          </cell>
          <cell r="AW1188" t="str">
            <v>-</v>
          </cell>
          <cell r="AY1188" t="str">
            <v>-</v>
          </cell>
          <cell r="AZ1188" t="str">
            <v>-</v>
          </cell>
          <cell r="BA1188">
            <v>1.1196499217792799</v>
          </cell>
          <cell r="BC1188" t="str">
            <v>-</v>
          </cell>
          <cell r="BE1188" t="str">
            <v>-</v>
          </cell>
          <cell r="BI1188" t="str">
            <v>-</v>
          </cell>
          <cell r="BJ1188" t="str">
            <v>-</v>
          </cell>
        </row>
        <row r="1189">
          <cell r="A1189">
            <v>142</v>
          </cell>
          <cell r="AH1189">
            <v>57.21</v>
          </cell>
          <cell r="AJ1189">
            <v>8746.1666666666697</v>
          </cell>
          <cell r="AL1189">
            <v>2.9166666666666701</v>
          </cell>
          <cell r="AO1189" t="str">
            <v>-</v>
          </cell>
          <cell r="AQ1189" t="str">
            <v>-</v>
          </cell>
          <cell r="AS1189" t="str">
            <v>-</v>
          </cell>
          <cell r="AU1189" t="str">
            <v>-</v>
          </cell>
          <cell r="AW1189" t="str">
            <v>-</v>
          </cell>
          <cell r="AY1189" t="str">
            <v>-</v>
          </cell>
          <cell r="AZ1189">
            <v>57.21</v>
          </cell>
          <cell r="BA1189">
            <v>59</v>
          </cell>
          <cell r="BC1189">
            <v>4.3251356143851104E-3</v>
          </cell>
          <cell r="BE1189">
            <v>0.99635321797206999</v>
          </cell>
          <cell r="BI1189">
            <v>56.641319297195786</v>
          </cell>
          <cell r="BJ1189">
            <v>36.400144710959957</v>
          </cell>
        </row>
        <row r="1190">
          <cell r="A1190">
            <v>120</v>
          </cell>
          <cell r="AH1190">
            <v>23.8</v>
          </cell>
          <cell r="AJ1190">
            <v>8749.25</v>
          </cell>
          <cell r="AL1190">
            <v>0</v>
          </cell>
          <cell r="AO1190" t="str">
            <v>-</v>
          </cell>
          <cell r="AQ1190" t="str">
            <v>-</v>
          </cell>
          <cell r="AS1190" t="str">
            <v>-</v>
          </cell>
          <cell r="AU1190" t="str">
            <v>-</v>
          </cell>
          <cell r="AW1190" t="str">
            <v>-</v>
          </cell>
          <cell r="AY1190" t="str">
            <v>-</v>
          </cell>
          <cell r="AZ1190">
            <v>23.799999999999997</v>
          </cell>
          <cell r="BA1190">
            <v>23.8</v>
          </cell>
          <cell r="BC1190">
            <v>9.70408530010782E-3</v>
          </cell>
          <cell r="BE1190">
            <v>0.99604394353369796</v>
          </cell>
          <cell r="BI1190">
            <v>23.346685393121312</v>
          </cell>
          <cell r="BJ1190">
            <v>15.00358285039</v>
          </cell>
        </row>
        <row r="1191">
          <cell r="A1191">
            <v>566</v>
          </cell>
          <cell r="AH1191">
            <v>104.16</v>
          </cell>
          <cell r="AJ1191">
            <v>8741.2666666666701</v>
          </cell>
          <cell r="AL1191">
            <v>11.7</v>
          </cell>
          <cell r="AO1191" t="str">
            <v>-</v>
          </cell>
          <cell r="AQ1191" t="str">
            <v>-</v>
          </cell>
          <cell r="AS1191" t="str">
            <v>-</v>
          </cell>
          <cell r="AU1191" t="str">
            <v>-</v>
          </cell>
          <cell r="AW1191" t="str">
            <v>-</v>
          </cell>
          <cell r="AY1191" t="str">
            <v>-</v>
          </cell>
          <cell r="AZ1191">
            <v>103.58585533733216</v>
          </cell>
          <cell r="BA1191">
            <v>104.15841638454</v>
          </cell>
          <cell r="BC1191">
            <v>1E-4</v>
          </cell>
          <cell r="BE1191">
            <v>0.99646706132361895</v>
          </cell>
          <cell r="BI1191">
            <v>100.4351200434686</v>
          </cell>
          <cell r="BJ1191">
            <v>64.543922158004662</v>
          </cell>
        </row>
        <row r="1192">
          <cell r="A1192">
            <v>391</v>
          </cell>
          <cell r="AH1192">
            <v>2.327</v>
          </cell>
          <cell r="AJ1192">
            <v>707.09031249999998</v>
          </cell>
          <cell r="AL1192">
            <v>4.1071874999999993</v>
          </cell>
          <cell r="AO1192" t="str">
            <v>-</v>
          </cell>
          <cell r="AQ1192" t="str">
            <v>-</v>
          </cell>
          <cell r="AS1192" t="str">
            <v>-</v>
          </cell>
          <cell r="AU1192" t="str">
            <v>-</v>
          </cell>
          <cell r="AW1192" t="str">
            <v>-</v>
          </cell>
          <cell r="AY1192" t="str">
            <v>-</v>
          </cell>
          <cell r="AZ1192">
            <v>2.3151834799801496</v>
          </cell>
          <cell r="BA1192">
            <v>2.327</v>
          </cell>
          <cell r="BC1192">
            <v>8.125000000000001E-6</v>
          </cell>
          <cell r="BE1192">
            <v>8.1250000000000003E-2</v>
          </cell>
          <cell r="BI1192">
            <v>2.264216014041593</v>
          </cell>
          <cell r="BJ1192">
            <v>1.4550824661329402</v>
          </cell>
        </row>
        <row r="1193">
          <cell r="A1193">
            <v>391</v>
          </cell>
          <cell r="AH1193">
            <v>2.3420000000000001</v>
          </cell>
          <cell r="AJ1193">
            <v>712.21659217877095</v>
          </cell>
          <cell r="AL1193">
            <v>3.5653351955307264</v>
          </cell>
          <cell r="AO1193" t="str">
            <v>-</v>
          </cell>
          <cell r="AQ1193" t="str">
            <v>-</v>
          </cell>
          <cell r="AS1193" t="str">
            <v>-</v>
          </cell>
          <cell r="AU1193" t="str">
            <v>-</v>
          </cell>
          <cell r="AW1193" t="str">
            <v>-</v>
          </cell>
          <cell r="AY1193" t="str">
            <v>-</v>
          </cell>
          <cell r="AZ1193">
            <v>2.3301073098897773</v>
          </cell>
          <cell r="BA1193">
            <v>2.3420000000000001</v>
          </cell>
          <cell r="BC1193">
            <v>8.1773743016759777E-6</v>
          </cell>
          <cell r="BE1193">
            <v>8.1773743016759784E-2</v>
          </cell>
          <cell r="BI1193">
            <v>2.2801331740699986</v>
          </cell>
          <cell r="BJ1193">
            <v>1.4653115168614628</v>
          </cell>
        </row>
        <row r="1194">
          <cell r="A1194">
            <v>391</v>
          </cell>
          <cell r="AH1194">
            <v>2.3380000000000001</v>
          </cell>
          <cell r="AJ1194">
            <v>711.00016759776543</v>
          </cell>
          <cell r="AL1194">
            <v>3.5592458100558662</v>
          </cell>
          <cell r="AO1194" t="str">
            <v>-</v>
          </cell>
          <cell r="AQ1194" t="str">
            <v>-</v>
          </cell>
          <cell r="AS1194" t="str">
            <v>-</v>
          </cell>
          <cell r="AU1194" t="str">
            <v>-</v>
          </cell>
          <cell r="AW1194" t="str">
            <v>-</v>
          </cell>
          <cell r="AY1194" t="str">
            <v>-</v>
          </cell>
          <cell r="AZ1194">
            <v>2.326127621913876</v>
          </cell>
          <cell r="BA1194">
            <v>2.3380000000000001</v>
          </cell>
          <cell r="BC1194">
            <v>8.1634078212290504E-6</v>
          </cell>
          <cell r="BE1194">
            <v>8.1634078212290503E-2</v>
          </cell>
          <cell r="BI1194">
            <v>2.2751590615611215</v>
          </cell>
          <cell r="BJ1194">
            <v>1.4621149385087993</v>
          </cell>
        </row>
        <row r="1195">
          <cell r="A1195">
            <v>391</v>
          </cell>
          <cell r="AH1195">
            <v>2.3420000000000001</v>
          </cell>
          <cell r="AJ1195">
            <v>711.89767458100562</v>
          </cell>
          <cell r="AL1195">
            <v>3.8842527932960893</v>
          </cell>
          <cell r="AO1195" t="str">
            <v>-</v>
          </cell>
          <cell r="AQ1195" t="str">
            <v>-</v>
          </cell>
          <cell r="AS1195" t="str">
            <v>-</v>
          </cell>
          <cell r="AU1195" t="str">
            <v>-</v>
          </cell>
          <cell r="AW1195" t="str">
            <v>-</v>
          </cell>
          <cell r="AY1195" t="str">
            <v>-</v>
          </cell>
          <cell r="AZ1195">
            <v>2.3301073098897773</v>
          </cell>
          <cell r="BA1195">
            <v>2.3420000000000001</v>
          </cell>
          <cell r="BC1195">
            <v>8.1773743016759777E-6</v>
          </cell>
          <cell r="BE1195">
            <v>8.1773743016759784E-2</v>
          </cell>
          <cell r="BI1195">
            <v>2.2890865765859867</v>
          </cell>
          <cell r="BJ1195">
            <v>1.4710653578962634</v>
          </cell>
        </row>
        <row r="1196">
          <cell r="A1196">
            <v>391</v>
          </cell>
          <cell r="AH1196">
            <v>2.355</v>
          </cell>
          <cell r="AJ1196">
            <v>718.28459322625713</v>
          </cell>
          <cell r="AL1196">
            <v>1.4705045391061426</v>
          </cell>
          <cell r="AO1196" t="str">
            <v>-</v>
          </cell>
          <cell r="AQ1196" t="str">
            <v>-</v>
          </cell>
          <cell r="AS1196" t="str">
            <v>-</v>
          </cell>
          <cell r="AU1196" t="str">
            <v>-</v>
          </cell>
          <cell r="AW1196" t="str">
            <v>-</v>
          </cell>
          <cell r="AY1196" t="str">
            <v>-</v>
          </cell>
          <cell r="AZ1196">
            <v>2.3430412958114535</v>
          </cell>
          <cell r="BA1196">
            <v>2.355</v>
          </cell>
          <cell r="BC1196">
            <v>8.2227653631284925E-6</v>
          </cell>
          <cell r="BE1196">
            <v>8.2227653631284911E-2</v>
          </cell>
          <cell r="BI1196">
            <v>2.3020192691090657</v>
          </cell>
          <cell r="BJ1196">
            <v>1.4793764616131877</v>
          </cell>
        </row>
        <row r="1197">
          <cell r="A1197">
            <v>391</v>
          </cell>
          <cell r="AH1197">
            <v>2.367</v>
          </cell>
          <cell r="AJ1197">
            <v>722.2669640363132</v>
          </cell>
          <cell r="AL1197">
            <v>1.1556756284916174</v>
          </cell>
          <cell r="AO1197" t="str">
            <v>-</v>
          </cell>
          <cell r="AQ1197" t="str">
            <v>-</v>
          </cell>
          <cell r="AS1197" t="str">
            <v>-</v>
          </cell>
          <cell r="AU1197" t="str">
            <v>-</v>
          </cell>
          <cell r="AW1197" t="str">
            <v>-</v>
          </cell>
          <cell r="AY1197" t="str">
            <v>-</v>
          </cell>
          <cell r="AZ1197">
            <v>2.3549803597391552</v>
          </cell>
          <cell r="BA1197">
            <v>2.367</v>
          </cell>
          <cell r="BC1197">
            <v>8.2646648044692745E-6</v>
          </cell>
          <cell r="BE1197">
            <v>8.2646648044692739E-2</v>
          </cell>
          <cell r="BI1197">
            <v>2.3129623166286035</v>
          </cell>
          <cell r="BJ1197">
            <v>1.4864089339890529</v>
          </cell>
        </row>
        <row r="1198">
          <cell r="A1198">
            <v>1767</v>
          </cell>
          <cell r="AH1198">
            <v>3</v>
          </cell>
          <cell r="AJ1198">
            <v>8724.4518272425212</v>
          </cell>
          <cell r="AL1198">
            <v>0</v>
          </cell>
          <cell r="AO1198" t="str">
            <v>-</v>
          </cell>
          <cell r="AQ1198" t="str">
            <v>-</v>
          </cell>
          <cell r="AS1198" t="str">
            <v>-</v>
          </cell>
          <cell r="AU1198" t="str">
            <v>-</v>
          </cell>
          <cell r="AW1198" t="str">
            <v>-</v>
          </cell>
          <cell r="AY1198" t="str">
            <v>-</v>
          </cell>
          <cell r="AZ1198">
            <v>3</v>
          </cell>
          <cell r="BA1198">
            <v>3</v>
          </cell>
          <cell r="BC1198">
            <v>5.5059888092858375E-2</v>
          </cell>
          <cell r="BE1198">
            <v>0.99667774086378746</v>
          </cell>
          <cell r="BI1198">
            <v>2.8248221710510268</v>
          </cell>
          <cell r="BJ1198">
            <v>1.8153520625017663</v>
          </cell>
        </row>
        <row r="1199">
          <cell r="A1199">
            <v>240</v>
          </cell>
          <cell r="AH1199" t="str">
            <v>-</v>
          </cell>
          <cell r="AJ1199">
            <v>875.57166666666706</v>
          </cell>
          <cell r="AL1199">
            <v>0.13833333333333298</v>
          </cell>
          <cell r="AO1199" t="str">
            <v>-</v>
          </cell>
          <cell r="AQ1199" t="str">
            <v>-</v>
          </cell>
          <cell r="AS1199" t="str">
            <v>-</v>
          </cell>
          <cell r="AU1199" t="str">
            <v>-</v>
          </cell>
          <cell r="AW1199" t="str">
            <v>-</v>
          </cell>
          <cell r="AY1199" t="str">
            <v>-</v>
          </cell>
          <cell r="AZ1199" t="str">
            <v>-</v>
          </cell>
          <cell r="BA1199">
            <v>1.5009999999999999</v>
          </cell>
          <cell r="BC1199" t="str">
            <v>-</v>
          </cell>
          <cell r="BE1199" t="str">
            <v>-</v>
          </cell>
          <cell r="BI1199" t="str">
            <v>-</v>
          </cell>
          <cell r="BJ1199" t="str">
            <v>-</v>
          </cell>
        </row>
        <row r="1200">
          <cell r="A1200">
            <v>240</v>
          </cell>
          <cell r="AH1200" t="str">
            <v>-</v>
          </cell>
          <cell r="AJ1200">
            <v>875.57166666666706</v>
          </cell>
          <cell r="AL1200">
            <v>0.13833333333333298</v>
          </cell>
          <cell r="AO1200" t="str">
            <v>-</v>
          </cell>
          <cell r="AQ1200" t="str">
            <v>-</v>
          </cell>
          <cell r="AS1200" t="str">
            <v>-</v>
          </cell>
          <cell r="AU1200" t="str">
            <v>-</v>
          </cell>
          <cell r="AW1200" t="str">
            <v>-</v>
          </cell>
          <cell r="AY1200" t="str">
            <v>-</v>
          </cell>
          <cell r="AZ1200" t="str">
            <v>-</v>
          </cell>
          <cell r="BA1200">
            <v>1.5009999999999999</v>
          </cell>
          <cell r="BC1200" t="str">
            <v>-</v>
          </cell>
          <cell r="BE1200" t="str">
            <v>-</v>
          </cell>
          <cell r="BI1200" t="str">
            <v>-</v>
          </cell>
          <cell r="BJ1200" t="str">
            <v>-</v>
          </cell>
        </row>
        <row r="1201">
          <cell r="A1201">
            <v>240</v>
          </cell>
          <cell r="AH1201" t="str">
            <v>-</v>
          </cell>
          <cell r="AJ1201">
            <v>875.57166666666706</v>
          </cell>
          <cell r="AL1201">
            <v>0.13833333333333298</v>
          </cell>
          <cell r="AO1201" t="str">
            <v>-</v>
          </cell>
          <cell r="AQ1201" t="str">
            <v>-</v>
          </cell>
          <cell r="AS1201" t="str">
            <v>-</v>
          </cell>
          <cell r="AU1201" t="str">
            <v>-</v>
          </cell>
          <cell r="AW1201" t="str">
            <v>-</v>
          </cell>
          <cell r="AY1201" t="str">
            <v>-</v>
          </cell>
          <cell r="AZ1201" t="str">
            <v>-</v>
          </cell>
          <cell r="BA1201">
            <v>1.5009999999999999</v>
          </cell>
          <cell r="BC1201" t="str">
            <v>-</v>
          </cell>
          <cell r="BE1201" t="str">
            <v>-</v>
          </cell>
          <cell r="BI1201" t="str">
            <v>-</v>
          </cell>
          <cell r="BJ1201" t="str">
            <v>-</v>
          </cell>
        </row>
        <row r="1202">
          <cell r="A1202">
            <v>240</v>
          </cell>
          <cell r="AH1202" t="str">
            <v>-</v>
          </cell>
          <cell r="AJ1202">
            <v>875.57166666666706</v>
          </cell>
          <cell r="AL1202">
            <v>0.13833333333333298</v>
          </cell>
          <cell r="AO1202" t="str">
            <v>-</v>
          </cell>
          <cell r="AQ1202" t="str">
            <v>-</v>
          </cell>
          <cell r="AS1202" t="str">
            <v>-</v>
          </cell>
          <cell r="AU1202" t="str">
            <v>-</v>
          </cell>
          <cell r="AW1202" t="str">
            <v>-</v>
          </cell>
          <cell r="AY1202" t="str">
            <v>-</v>
          </cell>
          <cell r="AZ1202" t="str">
            <v>-</v>
          </cell>
          <cell r="BA1202">
            <v>1.5009999999999999</v>
          </cell>
          <cell r="BC1202" t="str">
            <v>-</v>
          </cell>
          <cell r="BE1202" t="str">
            <v>-</v>
          </cell>
          <cell r="BI1202" t="str">
            <v>-</v>
          </cell>
          <cell r="BJ1202" t="str">
            <v>-</v>
          </cell>
        </row>
        <row r="1203">
          <cell r="A1203">
            <v>122</v>
          </cell>
          <cell r="AH1203" t="str">
            <v>-</v>
          </cell>
          <cell r="AJ1203">
            <v>2906.3606100143666</v>
          </cell>
          <cell r="AL1203">
            <v>13.149997732758623</v>
          </cell>
          <cell r="AO1203" t="str">
            <v>-</v>
          </cell>
          <cell r="AQ1203" t="str">
            <v>-</v>
          </cell>
          <cell r="AS1203" t="str">
            <v>-</v>
          </cell>
          <cell r="AU1203" t="str">
            <v>-</v>
          </cell>
          <cell r="AW1203" t="str">
            <v>-</v>
          </cell>
          <cell r="AY1203" t="str">
            <v>-</v>
          </cell>
          <cell r="AZ1203" t="str">
            <v>-</v>
          </cell>
          <cell r="BA1203">
            <v>19.33333</v>
          </cell>
          <cell r="BC1203" t="str">
            <v>-</v>
          </cell>
          <cell r="BE1203" t="str">
            <v>-</v>
          </cell>
          <cell r="BI1203" t="str">
            <v>-</v>
          </cell>
          <cell r="BJ1203" t="str">
            <v>-</v>
          </cell>
        </row>
        <row r="1204">
          <cell r="A1204">
            <v>378</v>
          </cell>
          <cell r="AH1204">
            <v>19.339983606557375</v>
          </cell>
          <cell r="AJ1204" t="str">
            <v>-</v>
          </cell>
          <cell r="AL1204" t="str">
            <v>-</v>
          </cell>
          <cell r="AO1204" t="str">
            <v>-</v>
          </cell>
          <cell r="AQ1204" t="str">
            <v>-</v>
          </cell>
          <cell r="AS1204" t="str">
            <v>-</v>
          </cell>
          <cell r="AU1204" t="str">
            <v>-</v>
          </cell>
          <cell r="AW1204" t="str">
            <v>-</v>
          </cell>
          <cell r="AY1204" t="str">
            <v>-</v>
          </cell>
          <cell r="AZ1204">
            <v>19.3377582290906</v>
          </cell>
          <cell r="BA1204">
            <v>19.3377582290906</v>
          </cell>
          <cell r="BC1204" t="str">
            <v>-</v>
          </cell>
          <cell r="BE1204" t="str">
            <v>-</v>
          </cell>
          <cell r="BI1204">
            <v>6.5059666099116562</v>
          </cell>
          <cell r="BJ1204">
            <v>4.1810135961501578</v>
          </cell>
        </row>
        <row r="1205">
          <cell r="A1205">
            <v>240</v>
          </cell>
          <cell r="AH1205" t="str">
            <v>-</v>
          </cell>
          <cell r="AJ1205">
            <v>876.3483333333329</v>
          </cell>
          <cell r="AL1205">
            <v>0</v>
          </cell>
          <cell r="AO1205" t="str">
            <v>-</v>
          </cell>
          <cell r="AQ1205" t="str">
            <v>-</v>
          </cell>
          <cell r="AS1205" t="str">
            <v>-</v>
          </cell>
          <cell r="AU1205" t="str">
            <v>-</v>
          </cell>
          <cell r="AW1205" t="str">
            <v>-</v>
          </cell>
          <cell r="AY1205" t="str">
            <v>-</v>
          </cell>
          <cell r="AZ1205" t="str">
            <v>-</v>
          </cell>
          <cell r="BA1205">
            <v>1.5009999999999999</v>
          </cell>
          <cell r="BC1205" t="str">
            <v>-</v>
          </cell>
          <cell r="BE1205" t="str">
            <v>-</v>
          </cell>
          <cell r="BI1205" t="str">
            <v>-</v>
          </cell>
          <cell r="BJ1205" t="str">
            <v>-</v>
          </cell>
        </row>
        <row r="1206">
          <cell r="A1206">
            <v>3</v>
          </cell>
          <cell r="AH1206" t="str">
            <v>-</v>
          </cell>
          <cell r="AJ1206">
            <v>0</v>
          </cell>
          <cell r="AL1206">
            <v>973.97402550485913</v>
          </cell>
          <cell r="AO1206" t="str">
            <v>-</v>
          </cell>
          <cell r="AQ1206" t="str">
            <v>-</v>
          </cell>
          <cell r="AS1206" t="str">
            <v>-</v>
          </cell>
          <cell r="AU1206" t="str">
            <v>-</v>
          </cell>
          <cell r="AW1206" t="str">
            <v>-</v>
          </cell>
          <cell r="AY1206" t="str">
            <v>-</v>
          </cell>
          <cell r="AZ1206" t="str">
            <v>-</v>
          </cell>
          <cell r="BA1206">
            <v>0.96616868798236</v>
          </cell>
          <cell r="BC1206" t="str">
            <v>-</v>
          </cell>
          <cell r="BE1206" t="str">
            <v>-</v>
          </cell>
          <cell r="BI1206" t="str">
            <v>-</v>
          </cell>
          <cell r="BJ1206" t="str">
            <v>-</v>
          </cell>
        </row>
        <row r="1207">
          <cell r="A1207">
            <v>3</v>
          </cell>
          <cell r="AH1207" t="str">
            <v>-</v>
          </cell>
          <cell r="AJ1207">
            <v>0</v>
          </cell>
          <cell r="AL1207">
            <v>973.97402550485913</v>
          </cell>
          <cell r="AO1207" t="str">
            <v>-</v>
          </cell>
          <cell r="AQ1207" t="str">
            <v>-</v>
          </cell>
          <cell r="AS1207" t="str">
            <v>-</v>
          </cell>
          <cell r="AU1207" t="str">
            <v>-</v>
          </cell>
          <cell r="AW1207" t="str">
            <v>-</v>
          </cell>
          <cell r="AY1207" t="str">
            <v>-</v>
          </cell>
          <cell r="AZ1207" t="str">
            <v>-</v>
          </cell>
          <cell r="BA1207">
            <v>0.96616868798236</v>
          </cell>
          <cell r="BC1207" t="str">
            <v>-</v>
          </cell>
          <cell r="BE1207" t="str">
            <v>-</v>
          </cell>
          <cell r="BI1207" t="str">
            <v>-</v>
          </cell>
          <cell r="BJ1207" t="str">
            <v>-</v>
          </cell>
        </row>
        <row r="1208">
          <cell r="A1208">
            <v>3</v>
          </cell>
          <cell r="AH1208" t="str">
            <v>-</v>
          </cell>
          <cell r="AJ1208">
            <v>0</v>
          </cell>
          <cell r="AL1208">
            <v>973.97402550485913</v>
          </cell>
          <cell r="AO1208" t="str">
            <v>-</v>
          </cell>
          <cell r="AQ1208" t="str">
            <v>-</v>
          </cell>
          <cell r="AS1208" t="str">
            <v>-</v>
          </cell>
          <cell r="AU1208" t="str">
            <v>-</v>
          </cell>
          <cell r="AW1208" t="str">
            <v>-</v>
          </cell>
          <cell r="AY1208" t="str">
            <v>-</v>
          </cell>
          <cell r="AZ1208" t="str">
            <v>-</v>
          </cell>
          <cell r="BA1208">
            <v>0.96616868798236</v>
          </cell>
          <cell r="BC1208" t="str">
            <v>-</v>
          </cell>
          <cell r="BE1208" t="str">
            <v>-</v>
          </cell>
          <cell r="BI1208" t="str">
            <v>-</v>
          </cell>
          <cell r="BJ1208" t="str">
            <v>-</v>
          </cell>
        </row>
        <row r="1209">
          <cell r="A1209">
            <v>3</v>
          </cell>
          <cell r="AH1209" t="str">
            <v>-</v>
          </cell>
          <cell r="AJ1209">
            <v>0</v>
          </cell>
          <cell r="AL1209">
            <v>973.97402550485913</v>
          </cell>
          <cell r="AO1209" t="str">
            <v>-</v>
          </cell>
          <cell r="AQ1209" t="str">
            <v>-</v>
          </cell>
          <cell r="AS1209" t="str">
            <v>-</v>
          </cell>
          <cell r="AU1209" t="str">
            <v>-</v>
          </cell>
          <cell r="AW1209" t="str">
            <v>-</v>
          </cell>
          <cell r="AY1209" t="str">
            <v>-</v>
          </cell>
          <cell r="AZ1209" t="str">
            <v>-</v>
          </cell>
          <cell r="BA1209">
            <v>0.96616868798236</v>
          </cell>
          <cell r="BC1209" t="str">
            <v>-</v>
          </cell>
          <cell r="BE1209" t="str">
            <v>-</v>
          </cell>
          <cell r="BI1209" t="str">
            <v>-</v>
          </cell>
          <cell r="BJ1209" t="str">
            <v>-</v>
          </cell>
        </row>
        <row r="1210">
          <cell r="A1210">
            <v>3</v>
          </cell>
          <cell r="AH1210" t="str">
            <v>-</v>
          </cell>
          <cell r="AJ1210">
            <v>0</v>
          </cell>
          <cell r="AL1210">
            <v>973.97402550485913</v>
          </cell>
          <cell r="AO1210" t="str">
            <v>-</v>
          </cell>
          <cell r="AQ1210" t="str">
            <v>-</v>
          </cell>
          <cell r="AS1210" t="str">
            <v>-</v>
          </cell>
          <cell r="AU1210" t="str">
            <v>-</v>
          </cell>
          <cell r="AW1210" t="str">
            <v>-</v>
          </cell>
          <cell r="AY1210" t="str">
            <v>-</v>
          </cell>
          <cell r="AZ1210" t="str">
            <v>-</v>
          </cell>
          <cell r="BA1210">
            <v>0.96616868798236</v>
          </cell>
          <cell r="BC1210" t="str">
            <v>-</v>
          </cell>
          <cell r="BE1210" t="str">
            <v>-</v>
          </cell>
          <cell r="BI1210" t="str">
            <v>-</v>
          </cell>
          <cell r="BJ1210" t="str">
            <v>-</v>
          </cell>
        </row>
        <row r="1211">
          <cell r="A1211">
            <v>3</v>
          </cell>
          <cell r="AH1211" t="str">
            <v>-</v>
          </cell>
          <cell r="AJ1211">
            <v>0</v>
          </cell>
          <cell r="AL1211">
            <v>973.97402550485913</v>
          </cell>
          <cell r="AO1211" t="str">
            <v>-</v>
          </cell>
          <cell r="AQ1211" t="str">
            <v>-</v>
          </cell>
          <cell r="AS1211" t="str">
            <v>-</v>
          </cell>
          <cell r="AU1211" t="str">
            <v>-</v>
          </cell>
          <cell r="AW1211" t="str">
            <v>-</v>
          </cell>
          <cell r="AY1211" t="str">
            <v>-</v>
          </cell>
          <cell r="AZ1211" t="str">
            <v>-</v>
          </cell>
          <cell r="BA1211">
            <v>0.96616868798236</v>
          </cell>
          <cell r="BC1211" t="str">
            <v>-</v>
          </cell>
          <cell r="BE1211" t="str">
            <v>-</v>
          </cell>
          <cell r="BI1211" t="str">
            <v>-</v>
          </cell>
          <cell r="BJ1211" t="str">
            <v>-</v>
          </cell>
        </row>
        <row r="1212">
          <cell r="A1212">
            <v>3</v>
          </cell>
          <cell r="AH1212" t="str">
            <v>-</v>
          </cell>
          <cell r="AJ1212">
            <v>0</v>
          </cell>
          <cell r="AL1212">
            <v>973.97402550485913</v>
          </cell>
          <cell r="AO1212" t="str">
            <v>-</v>
          </cell>
          <cell r="AQ1212" t="str">
            <v>-</v>
          </cell>
          <cell r="AS1212" t="str">
            <v>-</v>
          </cell>
          <cell r="AU1212" t="str">
            <v>-</v>
          </cell>
          <cell r="AW1212" t="str">
            <v>-</v>
          </cell>
          <cell r="AY1212" t="str">
            <v>-</v>
          </cell>
          <cell r="AZ1212" t="str">
            <v>-</v>
          </cell>
          <cell r="BA1212">
            <v>0.96616868798236</v>
          </cell>
          <cell r="BC1212" t="str">
            <v>-</v>
          </cell>
          <cell r="BE1212" t="str">
            <v>-</v>
          </cell>
          <cell r="BI1212" t="str">
            <v>-</v>
          </cell>
          <cell r="BJ1212" t="str">
            <v>-</v>
          </cell>
        </row>
        <row r="1213">
          <cell r="A1213">
            <v>3</v>
          </cell>
          <cell r="AH1213" t="str">
            <v>-</v>
          </cell>
          <cell r="AJ1213">
            <v>0</v>
          </cell>
          <cell r="AL1213">
            <v>973.97402550485913</v>
          </cell>
          <cell r="AO1213" t="str">
            <v>-</v>
          </cell>
          <cell r="AQ1213" t="str">
            <v>-</v>
          </cell>
          <cell r="AS1213" t="str">
            <v>-</v>
          </cell>
          <cell r="AU1213" t="str">
            <v>-</v>
          </cell>
          <cell r="AW1213" t="str">
            <v>-</v>
          </cell>
          <cell r="AY1213" t="str">
            <v>-</v>
          </cell>
          <cell r="AZ1213" t="str">
            <v>-</v>
          </cell>
          <cell r="BA1213">
            <v>0.96616868798236</v>
          </cell>
          <cell r="BC1213" t="str">
            <v>-</v>
          </cell>
          <cell r="BE1213" t="str">
            <v>-</v>
          </cell>
          <cell r="BI1213" t="str">
            <v>-</v>
          </cell>
          <cell r="BJ1213" t="str">
            <v>-</v>
          </cell>
        </row>
        <row r="1214">
          <cell r="A1214">
            <v>3</v>
          </cell>
          <cell r="AH1214" t="str">
            <v>-</v>
          </cell>
          <cell r="AJ1214">
            <v>0</v>
          </cell>
          <cell r="AL1214">
            <v>973.97402550485913</v>
          </cell>
          <cell r="AO1214" t="str">
            <v>-</v>
          </cell>
          <cell r="AQ1214" t="str">
            <v>-</v>
          </cell>
          <cell r="AS1214" t="str">
            <v>-</v>
          </cell>
          <cell r="AU1214" t="str">
            <v>-</v>
          </cell>
          <cell r="AW1214" t="str">
            <v>-</v>
          </cell>
          <cell r="AY1214" t="str">
            <v>-</v>
          </cell>
          <cell r="AZ1214" t="str">
            <v>-</v>
          </cell>
          <cell r="BA1214">
            <v>0.966168687982359</v>
          </cell>
          <cell r="BC1214" t="str">
            <v>-</v>
          </cell>
          <cell r="BE1214" t="str">
            <v>-</v>
          </cell>
          <cell r="BI1214" t="str">
            <v>-</v>
          </cell>
          <cell r="BJ1214" t="str">
            <v>-</v>
          </cell>
        </row>
        <row r="1215">
          <cell r="A1215">
            <v>240</v>
          </cell>
          <cell r="AH1215" t="str">
            <v>-</v>
          </cell>
          <cell r="AJ1215">
            <v>876.67166666666697</v>
          </cell>
          <cell r="AL1215">
            <v>0.13833333333333298</v>
          </cell>
          <cell r="AO1215" t="str">
            <v>-</v>
          </cell>
          <cell r="AQ1215" t="str">
            <v>-</v>
          </cell>
          <cell r="AS1215" t="str">
            <v>-</v>
          </cell>
          <cell r="AU1215" t="str">
            <v>-</v>
          </cell>
          <cell r="AW1215" t="str">
            <v>-</v>
          </cell>
          <cell r="AY1215" t="str">
            <v>-</v>
          </cell>
          <cell r="AZ1215" t="str">
            <v>-</v>
          </cell>
          <cell r="BA1215">
            <v>1.5009999999999999</v>
          </cell>
          <cell r="BC1215" t="str">
            <v>-</v>
          </cell>
          <cell r="BE1215" t="str">
            <v>-</v>
          </cell>
          <cell r="BI1215" t="str">
            <v>-</v>
          </cell>
          <cell r="BJ1215" t="str">
            <v>-</v>
          </cell>
        </row>
        <row r="1216">
          <cell r="A1216">
            <v>510</v>
          </cell>
          <cell r="AH1216" t="str">
            <v>-</v>
          </cell>
          <cell r="AJ1216">
            <v>8760.1333333333296</v>
          </cell>
          <cell r="AL1216">
            <v>8.4</v>
          </cell>
          <cell r="AO1216" t="str">
            <v>-</v>
          </cell>
          <cell r="AQ1216" t="str">
            <v>-</v>
          </cell>
          <cell r="AS1216" t="str">
            <v>-</v>
          </cell>
          <cell r="AU1216" t="str">
            <v>-</v>
          </cell>
          <cell r="AW1216" t="str">
            <v>-</v>
          </cell>
          <cell r="AY1216" t="str">
            <v>-</v>
          </cell>
          <cell r="AZ1216" t="str">
            <v>-</v>
          </cell>
          <cell r="BA1216">
            <v>19.1973939495773</v>
          </cell>
          <cell r="BC1216" t="str">
            <v>-</v>
          </cell>
          <cell r="BE1216" t="str">
            <v>-</v>
          </cell>
          <cell r="BI1216" t="str">
            <v>-</v>
          </cell>
          <cell r="BJ1216" t="str">
            <v>-</v>
          </cell>
        </row>
        <row r="1217">
          <cell r="A1217">
            <v>398</v>
          </cell>
          <cell r="AH1217">
            <v>0.91300000000000003</v>
          </cell>
          <cell r="AJ1217">
            <v>4367.1833333333334</v>
          </cell>
          <cell r="AL1217">
            <v>14.95847473088851</v>
          </cell>
          <cell r="AO1217" t="str">
            <v>-</v>
          </cell>
          <cell r="AQ1217" t="str">
            <v>-</v>
          </cell>
          <cell r="AS1217" t="str">
            <v>-</v>
          </cell>
          <cell r="AU1217" t="str">
            <v>-</v>
          </cell>
          <cell r="AW1217" t="str">
            <v>-</v>
          </cell>
          <cell r="AY1217" t="str">
            <v>-</v>
          </cell>
          <cell r="AZ1217">
            <v>0.91297309639950819</v>
          </cell>
          <cell r="BA1217">
            <v>0.91300000000000003</v>
          </cell>
          <cell r="BC1217">
            <v>9.5055779633574006E-2</v>
          </cell>
          <cell r="BE1217">
            <v>0.49887771038982476</v>
          </cell>
          <cell r="BI1217">
            <v>0.73805583315071699</v>
          </cell>
          <cell r="BJ1217">
            <v>0.47430638030326172</v>
          </cell>
        </row>
        <row r="1218">
          <cell r="A1218">
            <v>112</v>
          </cell>
          <cell r="AH1218">
            <v>266.60000000000002</v>
          </cell>
          <cell r="AJ1218">
            <v>0</v>
          </cell>
          <cell r="AL1218">
            <v>8769.6432848114528</v>
          </cell>
          <cell r="AO1218" t="str">
            <v>-</v>
          </cell>
          <cell r="AQ1218" t="str">
            <v>-</v>
          </cell>
          <cell r="AS1218" t="str">
            <v>-</v>
          </cell>
          <cell r="AU1218" t="str">
            <v>-</v>
          </cell>
          <cell r="AW1218" t="str">
            <v>-</v>
          </cell>
          <cell r="AY1218" t="str">
            <v>-</v>
          </cell>
          <cell r="AZ1218">
            <v>262.04632766240371</v>
          </cell>
          <cell r="BA1218">
            <v>265.087244837691</v>
          </cell>
          <cell r="BC1218">
            <v>9.1406615779632452E-2</v>
          </cell>
          <cell r="BE1218">
            <v>0.9999251205559051</v>
          </cell>
          <cell r="BI1218">
            <v>216.71150408390011</v>
          </cell>
          <cell r="BJ1218">
            <v>139.26812099474336</v>
          </cell>
        </row>
        <row r="1219">
          <cell r="A1219">
            <v>240</v>
          </cell>
          <cell r="AH1219" t="str">
            <v>-</v>
          </cell>
          <cell r="AJ1219">
            <v>877.06499999999994</v>
          </cell>
          <cell r="AL1219">
            <v>0</v>
          </cell>
          <cell r="AO1219" t="str">
            <v>-</v>
          </cell>
          <cell r="AQ1219" t="str">
            <v>-</v>
          </cell>
          <cell r="AS1219" t="str">
            <v>-</v>
          </cell>
          <cell r="AU1219" t="str">
            <v>-</v>
          </cell>
          <cell r="AW1219" t="str">
            <v>-</v>
          </cell>
          <cell r="AY1219" t="str">
            <v>-</v>
          </cell>
          <cell r="AZ1219" t="str">
            <v>-</v>
          </cell>
          <cell r="BA1219">
            <v>1.5009999999999999</v>
          </cell>
          <cell r="BC1219" t="str">
            <v>-</v>
          </cell>
          <cell r="BE1219" t="str">
            <v>-</v>
          </cell>
          <cell r="BI1219" t="str">
            <v>-</v>
          </cell>
          <cell r="BJ1219" t="str">
            <v>-</v>
          </cell>
        </row>
        <row r="1220">
          <cell r="A1220">
            <v>240</v>
          </cell>
          <cell r="AH1220" t="str">
            <v>-</v>
          </cell>
          <cell r="AJ1220">
            <v>877.06499999999994</v>
          </cell>
          <cell r="AL1220">
            <v>0</v>
          </cell>
          <cell r="AO1220" t="str">
            <v>-</v>
          </cell>
          <cell r="AQ1220" t="str">
            <v>-</v>
          </cell>
          <cell r="AS1220" t="str">
            <v>-</v>
          </cell>
          <cell r="AU1220" t="str">
            <v>-</v>
          </cell>
          <cell r="AW1220" t="str">
            <v>-</v>
          </cell>
          <cell r="AY1220" t="str">
            <v>-</v>
          </cell>
          <cell r="AZ1220" t="str">
            <v>-</v>
          </cell>
          <cell r="BA1220">
            <v>1.5009999999999999</v>
          </cell>
          <cell r="BC1220" t="str">
            <v>-</v>
          </cell>
          <cell r="BE1220" t="str">
            <v>-</v>
          </cell>
          <cell r="BI1220" t="str">
            <v>-</v>
          </cell>
          <cell r="BJ1220" t="str">
            <v>-</v>
          </cell>
        </row>
        <row r="1221">
          <cell r="A1221">
            <v>139</v>
          </cell>
          <cell r="AH1221" t="str">
            <v>-</v>
          </cell>
          <cell r="AJ1221">
            <v>6059.8413213304839</v>
          </cell>
          <cell r="AL1221">
            <v>23.593677652324303</v>
          </cell>
          <cell r="AO1221" t="str">
            <v>-</v>
          </cell>
          <cell r="AQ1221" t="str">
            <v>-</v>
          </cell>
          <cell r="AS1221" t="str">
            <v>-</v>
          </cell>
          <cell r="AU1221" t="str">
            <v>-</v>
          </cell>
          <cell r="AW1221" t="str">
            <v>-</v>
          </cell>
          <cell r="AY1221" t="str">
            <v>-</v>
          </cell>
          <cell r="AZ1221" t="str">
            <v>-</v>
          </cell>
          <cell r="BA1221">
            <v>22.726624955295399</v>
          </cell>
          <cell r="BC1221" t="str">
            <v>-</v>
          </cell>
          <cell r="BE1221" t="str">
            <v>-</v>
          </cell>
          <cell r="BI1221" t="str">
            <v>-</v>
          </cell>
          <cell r="BJ1221" t="str">
            <v>-</v>
          </cell>
        </row>
        <row r="1222">
          <cell r="A1222">
            <v>139</v>
          </cell>
          <cell r="AH1222" t="str">
            <v>-</v>
          </cell>
          <cell r="AJ1222">
            <v>1276.5418736649374</v>
          </cell>
          <cell r="AL1222">
            <v>4.9701495270064129</v>
          </cell>
          <cell r="AO1222" t="str">
            <v>-</v>
          </cell>
          <cell r="AQ1222" t="str">
            <v>-</v>
          </cell>
          <cell r="AS1222" t="str">
            <v>-</v>
          </cell>
          <cell r="AU1222" t="str">
            <v>-</v>
          </cell>
          <cell r="AW1222" t="str">
            <v>-</v>
          </cell>
          <cell r="AY1222" t="str">
            <v>-</v>
          </cell>
          <cell r="AZ1222" t="str">
            <v>-</v>
          </cell>
          <cell r="BA1222">
            <v>4.7847386206895903</v>
          </cell>
          <cell r="BC1222" t="str">
            <v>-</v>
          </cell>
          <cell r="BE1222" t="str">
            <v>-</v>
          </cell>
          <cell r="BI1222" t="str">
            <v>-</v>
          </cell>
          <cell r="BJ1222" t="str">
            <v>-</v>
          </cell>
        </row>
        <row r="1223">
          <cell r="A1223">
            <v>139</v>
          </cell>
          <cell r="AH1223" t="str">
            <v>-</v>
          </cell>
          <cell r="AJ1223">
            <v>1409.129716203845</v>
          </cell>
          <cell r="AL1223">
            <v>0.85469026548672611</v>
          </cell>
          <cell r="AO1223" t="str">
            <v>-</v>
          </cell>
          <cell r="AQ1223" t="str">
            <v>-</v>
          </cell>
          <cell r="AS1223" t="str">
            <v>-</v>
          </cell>
          <cell r="AU1223" t="str">
            <v>-</v>
          </cell>
          <cell r="AW1223" t="str">
            <v>-</v>
          </cell>
          <cell r="AY1223" t="str">
            <v>-</v>
          </cell>
          <cell r="AZ1223" t="str">
            <v>-</v>
          </cell>
          <cell r="BA1223">
            <v>5.2677401994553996</v>
          </cell>
          <cell r="BC1223" t="str">
            <v>-</v>
          </cell>
          <cell r="BE1223" t="str">
            <v>-</v>
          </cell>
          <cell r="BI1223" t="str">
            <v>-</v>
          </cell>
          <cell r="BJ1223" t="str">
            <v>-</v>
          </cell>
        </row>
        <row r="1224">
          <cell r="A1224">
            <v>1746</v>
          </cell>
          <cell r="AH1224">
            <v>3</v>
          </cell>
          <cell r="AJ1224">
            <v>8773.1</v>
          </cell>
          <cell r="AL1224">
            <v>0</v>
          </cell>
          <cell r="AO1224" t="str">
            <v>-</v>
          </cell>
          <cell r="AQ1224" t="str">
            <v>-</v>
          </cell>
          <cell r="AS1224" t="str">
            <v>-</v>
          </cell>
          <cell r="AU1224" t="str">
            <v>-</v>
          </cell>
          <cell r="AW1224" t="str">
            <v>-</v>
          </cell>
          <cell r="AY1224" t="str">
            <v>-</v>
          </cell>
          <cell r="AZ1224">
            <v>3</v>
          </cell>
          <cell r="BA1224">
            <v>3</v>
          </cell>
          <cell r="BC1224">
            <v>8.5753479452055001E-4</v>
          </cell>
          <cell r="BE1224">
            <v>1</v>
          </cell>
          <cell r="BI1224">
            <v>2.988435113429587</v>
          </cell>
          <cell r="BJ1224">
            <v>1.9204967669871433</v>
          </cell>
        </row>
        <row r="1225">
          <cell r="A1225">
            <v>396</v>
          </cell>
          <cell r="AH1225">
            <v>7.07</v>
          </cell>
          <cell r="AJ1225">
            <v>1673.9232910595424</v>
          </cell>
          <cell r="AL1225">
            <v>0</v>
          </cell>
          <cell r="AO1225" t="str">
            <v>-</v>
          </cell>
          <cell r="AQ1225" t="str">
            <v>-</v>
          </cell>
          <cell r="AS1225" t="str">
            <v>-</v>
          </cell>
          <cell r="AU1225" t="str">
            <v>-</v>
          </cell>
          <cell r="AW1225" t="str">
            <v>-</v>
          </cell>
          <cell r="AY1225" t="str">
            <v>-</v>
          </cell>
          <cell r="AZ1225">
            <v>7.0699999999999994</v>
          </cell>
          <cell r="BA1225">
            <v>7.07</v>
          </cell>
          <cell r="BC1225">
            <v>8.3375951574170513E-3</v>
          </cell>
          <cell r="BE1225">
            <v>0.19077172153264976</v>
          </cell>
          <cell r="BI1225">
            <v>6.2795437702506467</v>
          </cell>
          <cell r="BJ1225">
            <v>4.0355045537798242</v>
          </cell>
        </row>
        <row r="1226">
          <cell r="A1226">
            <v>381</v>
          </cell>
          <cell r="AH1226">
            <v>0.82867999999999997</v>
          </cell>
          <cell r="AJ1226">
            <v>0</v>
          </cell>
          <cell r="AL1226">
            <v>704.16802814628295</v>
          </cell>
          <cell r="AO1226" t="str">
            <v>-</v>
          </cell>
          <cell r="AQ1226" t="str">
            <v>-</v>
          </cell>
          <cell r="AS1226" t="str">
            <v>-</v>
          </cell>
          <cell r="AU1226" t="str">
            <v>-</v>
          </cell>
          <cell r="AW1226" t="str">
            <v>-</v>
          </cell>
          <cell r="AY1226" t="str">
            <v>-</v>
          </cell>
          <cell r="AZ1226">
            <v>0.60531978634961603</v>
          </cell>
          <cell r="BA1226">
            <v>0.60531978634961603</v>
          </cell>
          <cell r="BC1226">
            <v>1.292924844646395E-2</v>
          </cell>
          <cell r="BE1226">
            <v>8.0164848377309111E-2</v>
          </cell>
          <cell r="BI1226">
            <v>0.47531388528775442</v>
          </cell>
          <cell r="BJ1226">
            <v>0.30545711897744321</v>
          </cell>
        </row>
        <row r="1227">
          <cell r="A1227">
            <v>8</v>
          </cell>
          <cell r="AH1227" t="str">
            <v>-</v>
          </cell>
          <cell r="AJ1227">
            <v>3523.6775143966779</v>
          </cell>
          <cell r="AL1227">
            <v>2.4440873175304665</v>
          </cell>
          <cell r="AO1227" t="str">
            <v>-</v>
          </cell>
          <cell r="AQ1227" t="str">
            <v>-</v>
          </cell>
          <cell r="AS1227" t="str">
            <v>-</v>
          </cell>
          <cell r="AU1227" t="str">
            <v>-</v>
          </cell>
          <cell r="AW1227" t="str">
            <v>-</v>
          </cell>
          <cell r="AY1227" t="str">
            <v>-</v>
          </cell>
          <cell r="AZ1227" t="str">
            <v>-</v>
          </cell>
          <cell r="BA1227">
            <v>1</v>
          </cell>
          <cell r="BC1227" t="str">
            <v>-</v>
          </cell>
          <cell r="BE1227" t="str">
            <v>-</v>
          </cell>
          <cell r="BI1227" t="str">
            <v>-</v>
          </cell>
          <cell r="BJ1227" t="str">
            <v>-</v>
          </cell>
        </row>
        <row r="1228">
          <cell r="A1228">
            <v>8</v>
          </cell>
          <cell r="AH1228" t="str">
            <v>-</v>
          </cell>
          <cell r="AJ1228">
            <v>2811.8946564885491</v>
          </cell>
          <cell r="AL1228">
            <v>1.9503816793893123</v>
          </cell>
          <cell r="AO1228" t="str">
            <v>-</v>
          </cell>
          <cell r="AQ1228" t="str">
            <v>-</v>
          </cell>
          <cell r="AS1228" t="str">
            <v>-</v>
          </cell>
          <cell r="AU1228" t="str">
            <v>-</v>
          </cell>
          <cell r="AW1228" t="str">
            <v>-</v>
          </cell>
          <cell r="AY1228" t="str">
            <v>-</v>
          </cell>
          <cell r="AZ1228" t="str">
            <v>-</v>
          </cell>
          <cell r="BA1228">
            <v>0.79800000000000004</v>
          </cell>
          <cell r="BC1228" t="str">
            <v>-</v>
          </cell>
          <cell r="BE1228" t="str">
            <v>-</v>
          </cell>
          <cell r="BI1228" t="str">
            <v>-</v>
          </cell>
          <cell r="BJ1228" t="str">
            <v>-</v>
          </cell>
        </row>
        <row r="1229">
          <cell r="A1229">
            <v>8</v>
          </cell>
          <cell r="AH1229" t="str">
            <v>-</v>
          </cell>
          <cell r="AJ1229">
            <v>2434.8704164992646</v>
          </cell>
          <cell r="AL1229">
            <v>1.6796102852551225</v>
          </cell>
          <cell r="AO1229" t="str">
            <v>-</v>
          </cell>
          <cell r="AQ1229" t="str">
            <v>-</v>
          </cell>
          <cell r="AS1229" t="str">
            <v>-</v>
          </cell>
          <cell r="AU1229" t="str">
            <v>-</v>
          </cell>
          <cell r="AW1229" t="str">
            <v>-</v>
          </cell>
          <cell r="AY1229" t="str">
            <v>-</v>
          </cell>
          <cell r="AZ1229" t="str">
            <v>-</v>
          </cell>
          <cell r="BA1229">
            <v>0.69099999999999995</v>
          </cell>
          <cell r="BC1229" t="str">
            <v>-</v>
          </cell>
          <cell r="BE1229" t="str">
            <v>-</v>
          </cell>
          <cell r="BI1229" t="str">
            <v>-</v>
          </cell>
          <cell r="BJ1229" t="str">
            <v>-</v>
          </cell>
        </row>
        <row r="1230">
          <cell r="A1230">
            <v>2</v>
          </cell>
          <cell r="AH1230" t="str">
            <v>-</v>
          </cell>
          <cell r="AJ1230">
            <v>2157.8997078756092</v>
          </cell>
          <cell r="AL1230">
            <v>0</v>
          </cell>
          <cell r="AO1230" t="str">
            <v>-</v>
          </cell>
          <cell r="AQ1230" t="str">
            <v>-</v>
          </cell>
          <cell r="AS1230" t="str">
            <v>-</v>
          </cell>
          <cell r="AU1230" t="str">
            <v>-</v>
          </cell>
          <cell r="AW1230" t="str">
            <v>-</v>
          </cell>
          <cell r="AY1230" t="str">
            <v>-</v>
          </cell>
          <cell r="AZ1230" t="str">
            <v>-</v>
          </cell>
          <cell r="BA1230">
            <v>1.4993000000000001</v>
          </cell>
          <cell r="BC1230" t="str">
            <v>-</v>
          </cell>
          <cell r="BE1230" t="str">
            <v>-</v>
          </cell>
          <cell r="BI1230" t="str">
            <v>-</v>
          </cell>
          <cell r="BJ1230" t="str">
            <v>-</v>
          </cell>
        </row>
        <row r="1231">
          <cell r="A1231">
            <v>2</v>
          </cell>
          <cell r="AH1231" t="str">
            <v>-</v>
          </cell>
          <cell r="AJ1231">
            <v>2157.8997078756092</v>
          </cell>
          <cell r="AL1231">
            <v>0</v>
          </cell>
          <cell r="AO1231" t="str">
            <v>-</v>
          </cell>
          <cell r="AQ1231" t="str">
            <v>-</v>
          </cell>
          <cell r="AS1231" t="str">
            <v>-</v>
          </cell>
          <cell r="AU1231" t="str">
            <v>-</v>
          </cell>
          <cell r="AW1231" t="str">
            <v>-</v>
          </cell>
          <cell r="AY1231" t="str">
            <v>-</v>
          </cell>
          <cell r="AZ1231" t="str">
            <v>-</v>
          </cell>
          <cell r="BA1231">
            <v>1.4993000000000001</v>
          </cell>
          <cell r="BC1231" t="str">
            <v>-</v>
          </cell>
          <cell r="BE1231" t="str">
            <v>-</v>
          </cell>
          <cell r="BI1231" t="str">
            <v>-</v>
          </cell>
          <cell r="BJ1231" t="str">
            <v>-</v>
          </cell>
        </row>
        <row r="1232">
          <cell r="A1232">
            <v>2</v>
          </cell>
          <cell r="AH1232" t="str">
            <v>-</v>
          </cell>
          <cell r="AJ1232">
            <v>1103.7772867136694</v>
          </cell>
          <cell r="AL1232">
            <v>0</v>
          </cell>
          <cell r="AO1232" t="str">
            <v>-</v>
          </cell>
          <cell r="AQ1232" t="str">
            <v>-</v>
          </cell>
          <cell r="AS1232" t="str">
            <v>-</v>
          </cell>
          <cell r="AU1232" t="str">
            <v>-</v>
          </cell>
          <cell r="AW1232" t="str">
            <v>-</v>
          </cell>
          <cell r="AY1232" t="str">
            <v>-</v>
          </cell>
          <cell r="AZ1232" t="str">
            <v>-</v>
          </cell>
          <cell r="BA1232">
            <v>0.76690000000000003</v>
          </cell>
          <cell r="BC1232" t="str">
            <v>-</v>
          </cell>
          <cell r="BE1232" t="str">
            <v>-</v>
          </cell>
          <cell r="BI1232" t="str">
            <v>-</v>
          </cell>
          <cell r="BJ1232" t="str">
            <v>-</v>
          </cell>
        </row>
        <row r="1233">
          <cell r="A1233">
            <v>2</v>
          </cell>
          <cell r="AH1233" t="str">
            <v>-</v>
          </cell>
          <cell r="AJ1233">
            <v>1103.7772867136694</v>
          </cell>
          <cell r="AL1233">
            <v>0</v>
          </cell>
          <cell r="AO1233" t="str">
            <v>-</v>
          </cell>
          <cell r="AQ1233" t="str">
            <v>-</v>
          </cell>
          <cell r="AS1233" t="str">
            <v>-</v>
          </cell>
          <cell r="AU1233" t="str">
            <v>-</v>
          </cell>
          <cell r="AW1233" t="str">
            <v>-</v>
          </cell>
          <cell r="AY1233" t="str">
            <v>-</v>
          </cell>
          <cell r="AZ1233" t="str">
            <v>-</v>
          </cell>
          <cell r="BA1233">
            <v>0.76690000000000003</v>
          </cell>
          <cell r="BC1233" t="str">
            <v>-</v>
          </cell>
          <cell r="BE1233" t="str">
            <v>-</v>
          </cell>
          <cell r="BI1233" t="str">
            <v>-</v>
          </cell>
          <cell r="BJ1233" t="str">
            <v>-</v>
          </cell>
        </row>
        <row r="1234">
          <cell r="A1234">
            <v>2</v>
          </cell>
          <cell r="AH1234" t="str">
            <v>-</v>
          </cell>
          <cell r="AJ1234">
            <v>1103.7772867136694</v>
          </cell>
          <cell r="AL1234">
            <v>0</v>
          </cell>
          <cell r="AO1234" t="str">
            <v>-</v>
          </cell>
          <cell r="AQ1234" t="str">
            <v>-</v>
          </cell>
          <cell r="AS1234" t="str">
            <v>-</v>
          </cell>
          <cell r="AU1234" t="str">
            <v>-</v>
          </cell>
          <cell r="AW1234" t="str">
            <v>-</v>
          </cell>
          <cell r="AY1234" t="str">
            <v>-</v>
          </cell>
          <cell r="AZ1234" t="str">
            <v>-</v>
          </cell>
          <cell r="BA1234">
            <v>0.76690000000000003</v>
          </cell>
          <cell r="BC1234" t="str">
            <v>-</v>
          </cell>
          <cell r="BE1234" t="str">
            <v>-</v>
          </cell>
          <cell r="BI1234" t="str">
            <v>-</v>
          </cell>
          <cell r="BJ1234" t="str">
            <v>-</v>
          </cell>
        </row>
        <row r="1235">
          <cell r="A1235">
            <v>2</v>
          </cell>
          <cell r="AH1235" t="str">
            <v>-</v>
          </cell>
          <cell r="AJ1235">
            <v>1150.6975364813909</v>
          </cell>
          <cell r="AL1235">
            <v>0</v>
          </cell>
          <cell r="AO1235" t="str">
            <v>-</v>
          </cell>
          <cell r="AQ1235" t="str">
            <v>-</v>
          </cell>
          <cell r="AS1235" t="str">
            <v>-</v>
          </cell>
          <cell r="AU1235" t="str">
            <v>-</v>
          </cell>
          <cell r="AW1235" t="str">
            <v>-</v>
          </cell>
          <cell r="AY1235" t="str">
            <v>-</v>
          </cell>
          <cell r="AZ1235" t="str">
            <v>-</v>
          </cell>
          <cell r="BA1235">
            <v>0.79949999999999999</v>
          </cell>
          <cell r="BC1235" t="str">
            <v>-</v>
          </cell>
          <cell r="BE1235" t="str">
            <v>-</v>
          </cell>
          <cell r="BI1235" t="str">
            <v>-</v>
          </cell>
          <cell r="BJ1235" t="str">
            <v>-</v>
          </cell>
        </row>
        <row r="1236">
          <cell r="A1236">
            <v>4</v>
          </cell>
          <cell r="AH1236" t="str">
            <v>-</v>
          </cell>
          <cell r="AJ1236">
            <v>1462.9917203516445</v>
          </cell>
          <cell r="AL1236">
            <v>7.4998436359845724E-2</v>
          </cell>
          <cell r="AO1236" t="str">
            <v>-</v>
          </cell>
          <cell r="AQ1236" t="str">
            <v>-</v>
          </cell>
          <cell r="AS1236" t="str">
            <v>-</v>
          </cell>
          <cell r="AU1236" t="str">
            <v>-</v>
          </cell>
          <cell r="AW1236" t="str">
            <v>-</v>
          </cell>
          <cell r="AY1236" t="str">
            <v>-</v>
          </cell>
          <cell r="AZ1236" t="str">
            <v>-</v>
          </cell>
          <cell r="BA1236">
            <v>1.5988</v>
          </cell>
          <cell r="BC1236" t="str">
            <v>-</v>
          </cell>
          <cell r="BE1236" t="str">
            <v>-</v>
          </cell>
          <cell r="BI1236" t="str">
            <v>-</v>
          </cell>
          <cell r="BJ1236" t="str">
            <v>-</v>
          </cell>
        </row>
        <row r="1237">
          <cell r="A1237">
            <v>4</v>
          </cell>
          <cell r="AH1237" t="str">
            <v>-</v>
          </cell>
          <cell r="AJ1237">
            <v>1462.9917203516445</v>
          </cell>
          <cell r="AL1237">
            <v>7.4998436359845724E-2</v>
          </cell>
          <cell r="AO1237" t="str">
            <v>-</v>
          </cell>
          <cell r="AQ1237" t="str">
            <v>-</v>
          </cell>
          <cell r="AS1237" t="str">
            <v>-</v>
          </cell>
          <cell r="AU1237" t="str">
            <v>-</v>
          </cell>
          <cell r="AW1237" t="str">
            <v>-</v>
          </cell>
          <cell r="AY1237" t="str">
            <v>-</v>
          </cell>
          <cell r="AZ1237" t="str">
            <v>-</v>
          </cell>
          <cell r="BA1237">
            <v>1.5988</v>
          </cell>
          <cell r="BC1237" t="str">
            <v>-</v>
          </cell>
          <cell r="BE1237" t="str">
            <v>-</v>
          </cell>
          <cell r="BI1237" t="str">
            <v>-</v>
          </cell>
          <cell r="BJ1237" t="str">
            <v>-</v>
          </cell>
        </row>
        <row r="1238">
          <cell r="A1238">
            <v>4</v>
          </cell>
          <cell r="AH1238" t="str">
            <v>-</v>
          </cell>
          <cell r="AJ1238">
            <v>1462.9917203516445</v>
          </cell>
          <cell r="AL1238">
            <v>7.4998436359845724E-2</v>
          </cell>
          <cell r="AO1238" t="str">
            <v>-</v>
          </cell>
          <cell r="AQ1238" t="str">
            <v>-</v>
          </cell>
          <cell r="AS1238" t="str">
            <v>-</v>
          </cell>
          <cell r="AU1238" t="str">
            <v>-</v>
          </cell>
          <cell r="AW1238" t="str">
            <v>-</v>
          </cell>
          <cell r="AY1238" t="str">
            <v>-</v>
          </cell>
          <cell r="AZ1238" t="str">
            <v>-</v>
          </cell>
          <cell r="BA1238">
            <v>1.5988</v>
          </cell>
          <cell r="BC1238" t="str">
            <v>-</v>
          </cell>
          <cell r="BE1238" t="str">
            <v>-</v>
          </cell>
          <cell r="BI1238" t="str">
            <v>-</v>
          </cell>
          <cell r="BJ1238" t="str">
            <v>-</v>
          </cell>
        </row>
        <row r="1239">
          <cell r="A1239">
            <v>4</v>
          </cell>
          <cell r="AH1239" t="str">
            <v>-</v>
          </cell>
          <cell r="AJ1239">
            <v>1462.0278515584282</v>
          </cell>
          <cell r="AL1239">
            <v>1.0388672295771217</v>
          </cell>
          <cell r="AO1239" t="str">
            <v>-</v>
          </cell>
          <cell r="AQ1239" t="str">
            <v>-</v>
          </cell>
          <cell r="AS1239" t="str">
            <v>-</v>
          </cell>
          <cell r="AU1239" t="str">
            <v>-</v>
          </cell>
          <cell r="AW1239" t="str">
            <v>-</v>
          </cell>
          <cell r="AY1239" t="str">
            <v>-</v>
          </cell>
          <cell r="AZ1239" t="str">
            <v>-</v>
          </cell>
          <cell r="BA1239">
            <v>1.59874410183875</v>
          </cell>
          <cell r="BC1239" t="str">
            <v>-</v>
          </cell>
          <cell r="BE1239" t="str">
            <v>-</v>
          </cell>
          <cell r="BI1239" t="str">
            <v>-</v>
          </cell>
          <cell r="BJ1239" t="str">
            <v>-</v>
          </cell>
        </row>
        <row r="1240">
          <cell r="A1240">
            <v>4</v>
          </cell>
          <cell r="AH1240" t="str">
            <v>-</v>
          </cell>
          <cell r="AJ1240">
            <v>1462.0278515584282</v>
          </cell>
          <cell r="AL1240">
            <v>1.0388672295771217</v>
          </cell>
          <cell r="AO1240" t="str">
            <v>-</v>
          </cell>
          <cell r="AQ1240" t="str">
            <v>-</v>
          </cell>
          <cell r="AS1240" t="str">
            <v>-</v>
          </cell>
          <cell r="AU1240" t="str">
            <v>-</v>
          </cell>
          <cell r="AW1240" t="str">
            <v>-</v>
          </cell>
          <cell r="AY1240" t="str">
            <v>-</v>
          </cell>
          <cell r="AZ1240" t="str">
            <v>-</v>
          </cell>
          <cell r="BA1240">
            <v>1.59874410183875</v>
          </cell>
          <cell r="BC1240" t="str">
            <v>-</v>
          </cell>
          <cell r="BE1240" t="str">
            <v>-</v>
          </cell>
          <cell r="BI1240" t="str">
            <v>-</v>
          </cell>
          <cell r="BJ1240" t="str">
            <v>-</v>
          </cell>
        </row>
        <row r="1241">
          <cell r="A1241">
            <v>4</v>
          </cell>
          <cell r="AH1241" t="str">
            <v>-</v>
          </cell>
          <cell r="AJ1241">
            <v>1462.1639598318222</v>
          </cell>
          <cell r="AL1241">
            <v>0.90275895618332858</v>
          </cell>
          <cell r="AO1241" t="str">
            <v>-</v>
          </cell>
          <cell r="AQ1241" t="str">
            <v>-</v>
          </cell>
          <cell r="AS1241" t="str">
            <v>-</v>
          </cell>
          <cell r="AU1241" t="str">
            <v>-</v>
          </cell>
          <cell r="AW1241" t="str">
            <v>-</v>
          </cell>
          <cell r="AY1241" t="str">
            <v>-</v>
          </cell>
          <cell r="AZ1241" t="str">
            <v>-</v>
          </cell>
          <cell r="BA1241">
            <v>1.59874410183876</v>
          </cell>
          <cell r="BC1241" t="str">
            <v>-</v>
          </cell>
          <cell r="BE1241" t="str">
            <v>-</v>
          </cell>
          <cell r="BI1241" t="str">
            <v>-</v>
          </cell>
          <cell r="BJ1241" t="str">
            <v>-</v>
          </cell>
        </row>
        <row r="1242">
          <cell r="A1242">
            <v>143</v>
          </cell>
          <cell r="AH1242">
            <v>81</v>
          </cell>
          <cell r="AJ1242">
            <v>8778.2333333333299</v>
          </cell>
          <cell r="AL1242">
            <v>1.3</v>
          </cell>
          <cell r="AO1242" t="str">
            <v>-</v>
          </cell>
          <cell r="AQ1242" t="str">
            <v>-</v>
          </cell>
          <cell r="AS1242" t="str">
            <v>-</v>
          </cell>
          <cell r="AU1242" t="str">
            <v>-</v>
          </cell>
          <cell r="AW1242" t="str">
            <v>-</v>
          </cell>
          <cell r="AY1242" t="str">
            <v>-</v>
          </cell>
          <cell r="AZ1242">
            <v>81</v>
          </cell>
          <cell r="BA1242">
            <v>81</v>
          </cell>
          <cell r="BC1242">
            <v>1.1110827711242901E-3</v>
          </cell>
          <cell r="BE1242">
            <v>1</v>
          </cell>
          <cell r="BI1242">
            <v>80.750180068782328</v>
          </cell>
          <cell r="BJ1242">
            <v>48.865865996993605</v>
          </cell>
        </row>
        <row r="1243">
          <cell r="A1243">
            <v>240</v>
          </cell>
          <cell r="AH1243" t="str">
            <v>-</v>
          </cell>
          <cell r="AJ1243">
            <v>878.16499999999996</v>
          </cell>
          <cell r="AL1243">
            <v>0</v>
          </cell>
          <cell r="AO1243" t="str">
            <v>-</v>
          </cell>
          <cell r="AQ1243" t="str">
            <v>-</v>
          </cell>
          <cell r="AS1243" t="str">
            <v>-</v>
          </cell>
          <cell r="AU1243" t="str">
            <v>-</v>
          </cell>
          <cell r="AW1243" t="str">
            <v>-</v>
          </cell>
          <cell r="AY1243" t="str">
            <v>-</v>
          </cell>
          <cell r="AZ1243" t="str">
            <v>-</v>
          </cell>
          <cell r="BA1243">
            <v>1.5009999999999999</v>
          </cell>
          <cell r="BC1243" t="str">
            <v>-</v>
          </cell>
          <cell r="BE1243" t="str">
            <v>-</v>
          </cell>
          <cell r="BI1243" t="str">
            <v>-</v>
          </cell>
          <cell r="BJ1243" t="str">
            <v>-</v>
          </cell>
        </row>
        <row r="1244">
          <cell r="A1244">
            <v>240</v>
          </cell>
          <cell r="AH1244" t="str">
            <v>-</v>
          </cell>
          <cell r="AJ1244">
            <v>878.16499999999996</v>
          </cell>
          <cell r="AL1244">
            <v>0</v>
          </cell>
          <cell r="AO1244" t="str">
            <v>-</v>
          </cell>
          <cell r="AQ1244" t="str">
            <v>-</v>
          </cell>
          <cell r="AS1244" t="str">
            <v>-</v>
          </cell>
          <cell r="AU1244" t="str">
            <v>-</v>
          </cell>
          <cell r="AW1244" t="str">
            <v>-</v>
          </cell>
          <cell r="AY1244" t="str">
            <v>-</v>
          </cell>
          <cell r="AZ1244" t="str">
            <v>-</v>
          </cell>
          <cell r="BA1244">
            <v>1.5009999999999999</v>
          </cell>
          <cell r="BC1244" t="str">
            <v>-</v>
          </cell>
          <cell r="BE1244" t="str">
            <v>-</v>
          </cell>
          <cell r="BI1244" t="str">
            <v>-</v>
          </cell>
          <cell r="BJ1244" t="str">
            <v>-</v>
          </cell>
        </row>
        <row r="1245">
          <cell r="A1245">
            <v>113</v>
          </cell>
          <cell r="AH1245">
            <v>35.479999999999997</v>
          </cell>
          <cell r="AJ1245">
            <v>4377.9643485200877</v>
          </cell>
          <cell r="AL1245">
            <v>11.119216035025312</v>
          </cell>
          <cell r="AO1245" t="str">
            <v>-</v>
          </cell>
          <cell r="AQ1245" t="str">
            <v>-</v>
          </cell>
          <cell r="AS1245" t="str">
            <v>-</v>
          </cell>
          <cell r="AU1245" t="str">
            <v>-</v>
          </cell>
          <cell r="AW1245" t="str">
            <v>-</v>
          </cell>
          <cell r="AY1245" t="str">
            <v>-</v>
          </cell>
          <cell r="AZ1245">
            <v>35.479999999999997</v>
          </cell>
          <cell r="BA1245">
            <v>36.525999457268398</v>
          </cell>
          <cell r="BC1245">
            <v>4.9974004651799155E-5</v>
          </cell>
          <cell r="BE1245">
            <v>0.49974004651799153</v>
          </cell>
          <cell r="BI1245">
            <v>35.201583798828146</v>
          </cell>
          <cell r="BJ1245">
            <v>22.622049772695974</v>
          </cell>
        </row>
        <row r="1246">
          <cell r="A1246">
            <v>275</v>
          </cell>
          <cell r="AH1246" t="str">
            <v>-</v>
          </cell>
          <cell r="AJ1246">
            <v>1508.4572000000001</v>
          </cell>
          <cell r="AL1246">
            <v>2.2331333333333276</v>
          </cell>
          <cell r="AO1246" t="str">
            <v>-</v>
          </cell>
          <cell r="AQ1246" t="str">
            <v>-</v>
          </cell>
          <cell r="AS1246" t="str">
            <v>-</v>
          </cell>
          <cell r="AU1246" t="str">
            <v>-</v>
          </cell>
          <cell r="AW1246" t="str">
            <v>-</v>
          </cell>
          <cell r="AY1246" t="str">
            <v>-</v>
          </cell>
          <cell r="AZ1246" t="str">
            <v>-</v>
          </cell>
          <cell r="BA1246">
            <v>0.85999999999999899</v>
          </cell>
          <cell r="BC1246" t="str">
            <v>-</v>
          </cell>
          <cell r="BE1246" t="str">
            <v>-</v>
          </cell>
          <cell r="BI1246" t="str">
            <v>-</v>
          </cell>
          <cell r="BJ1246" t="str">
            <v>-</v>
          </cell>
        </row>
        <row r="1247">
          <cell r="A1247">
            <v>610</v>
          </cell>
          <cell r="AH1247">
            <v>69.163249726775945</v>
          </cell>
          <cell r="AJ1247">
            <v>5320.5666666666702</v>
          </cell>
          <cell r="AL1247">
            <v>3462.7166666666699</v>
          </cell>
          <cell r="AO1247" t="str">
            <v>-</v>
          </cell>
          <cell r="AQ1247" t="str">
            <v>-</v>
          </cell>
          <cell r="AS1247" t="str">
            <v>-</v>
          </cell>
          <cell r="AU1247" t="str">
            <v>-</v>
          </cell>
          <cell r="AW1247" t="str">
            <v>-</v>
          </cell>
          <cell r="AY1247" t="str">
            <v>-</v>
          </cell>
          <cell r="AZ1247">
            <v>69.162736386924394</v>
          </cell>
          <cell r="BA1247">
            <v>69.162736386924394</v>
          </cell>
          <cell r="BC1247">
            <v>9.4468243699567002E-3</v>
          </cell>
          <cell r="BE1247">
            <v>1</v>
          </cell>
          <cell r="BI1247">
            <v>67.152882673697661</v>
          </cell>
          <cell r="BJ1247">
            <v>43.155326842849995</v>
          </cell>
        </row>
        <row r="1248">
          <cell r="A1248">
            <v>330</v>
          </cell>
          <cell r="AH1248">
            <v>7.3390000000000004</v>
          </cell>
          <cell r="AJ1248">
            <v>1864.9556927805124</v>
          </cell>
          <cell r="AL1248">
            <v>0.77880538402435984</v>
          </cell>
          <cell r="AO1248" t="str">
            <v>-</v>
          </cell>
          <cell r="AQ1248" t="str">
            <v>-</v>
          </cell>
          <cell r="AS1248" t="str">
            <v>-</v>
          </cell>
          <cell r="AU1248" t="str">
            <v>-</v>
          </cell>
          <cell r="AW1248" t="str">
            <v>-</v>
          </cell>
          <cell r="AY1248" t="str">
            <v>-</v>
          </cell>
          <cell r="AZ1248">
            <v>7.3390000000000004</v>
          </cell>
          <cell r="BA1248">
            <v>7.4640000000000004</v>
          </cell>
          <cell r="BC1248">
            <v>2.1240146837027976E-5</v>
          </cell>
          <cell r="BE1248">
            <v>0.21240146837027976</v>
          </cell>
          <cell r="BI1248">
            <v>7.120319596830007</v>
          </cell>
          <cell r="BJ1248">
            <v>4.5758232140212156</v>
          </cell>
        </row>
        <row r="1249">
          <cell r="A1249">
            <v>396</v>
          </cell>
          <cell r="AH1249">
            <v>7.06</v>
          </cell>
          <cell r="AJ1249">
            <v>1673.1844396474175</v>
          </cell>
          <cell r="AL1249">
            <v>0.18415182586796192</v>
          </cell>
          <cell r="AO1249" t="str">
            <v>-</v>
          </cell>
          <cell r="AQ1249" t="str">
            <v>-</v>
          </cell>
          <cell r="AS1249" t="str">
            <v>-</v>
          </cell>
          <cell r="AU1249" t="str">
            <v>-</v>
          </cell>
          <cell r="AW1249" t="str">
            <v>-</v>
          </cell>
          <cell r="AY1249" t="str">
            <v>-</v>
          </cell>
          <cell r="AZ1249">
            <v>7.06</v>
          </cell>
          <cell r="BA1249">
            <v>7.06</v>
          </cell>
          <cell r="BC1249">
            <v>4.4091010887474958E-3</v>
          </cell>
          <cell r="BE1249">
            <v>0.19050188882892605</v>
          </cell>
          <cell r="BI1249">
            <v>6.4263748201568571</v>
          </cell>
          <cell r="BJ1249">
            <v>4.1298644933251039</v>
          </cell>
        </row>
        <row r="1250">
          <cell r="A1250">
            <v>1822</v>
          </cell>
          <cell r="AH1250">
            <v>2.9</v>
          </cell>
          <cell r="AJ1250">
            <v>8746.0451977401081</v>
          </cell>
          <cell r="AL1250">
            <v>11.681621801262912</v>
          </cell>
          <cell r="AO1250" t="str">
            <v>-</v>
          </cell>
          <cell r="AQ1250" t="str">
            <v>-</v>
          </cell>
          <cell r="AS1250" t="str">
            <v>-</v>
          </cell>
          <cell r="AU1250" t="str">
            <v>-</v>
          </cell>
          <cell r="AW1250" t="str">
            <v>-</v>
          </cell>
          <cell r="AY1250" t="str">
            <v>-</v>
          </cell>
          <cell r="AZ1250">
            <v>2.9</v>
          </cell>
          <cell r="BA1250">
            <v>2.9</v>
          </cell>
          <cell r="BC1250">
            <v>2.3988363676095015E-3</v>
          </cell>
          <cell r="BE1250">
            <v>0.99700897308075764</v>
          </cell>
          <cell r="BI1250">
            <v>2.8930225046575382</v>
          </cell>
          <cell r="BJ1250">
            <v>1.8591805263054981</v>
          </cell>
        </row>
        <row r="1251">
          <cell r="A1251">
            <v>9</v>
          </cell>
          <cell r="AH1251" t="str">
            <v>-</v>
          </cell>
          <cell r="AJ1251">
            <v>2127.833693200128</v>
          </cell>
          <cell r="AL1251">
            <v>3.7654044473090633</v>
          </cell>
          <cell r="AO1251" t="str">
            <v>-</v>
          </cell>
          <cell r="AQ1251" t="str">
            <v>-</v>
          </cell>
          <cell r="AS1251" t="str">
            <v>-</v>
          </cell>
          <cell r="AU1251" t="str">
            <v>-</v>
          </cell>
          <cell r="AW1251" t="str">
            <v>-</v>
          </cell>
          <cell r="AY1251" t="str">
            <v>-</v>
          </cell>
          <cell r="AZ1251" t="str">
            <v>-</v>
          </cell>
          <cell r="BA1251">
            <v>0.753</v>
          </cell>
          <cell r="BC1251" t="str">
            <v>-</v>
          </cell>
          <cell r="BE1251" t="str">
            <v>-</v>
          </cell>
          <cell r="BI1251" t="str">
            <v>-</v>
          </cell>
          <cell r="BJ1251" t="str">
            <v>-</v>
          </cell>
        </row>
        <row r="1252">
          <cell r="A1252">
            <v>623</v>
          </cell>
          <cell r="AH1252">
            <v>3</v>
          </cell>
          <cell r="AJ1252">
            <v>8733.1833333333307</v>
          </cell>
          <cell r="AL1252">
            <v>50.816666666666698</v>
          </cell>
          <cell r="AO1252" t="str">
            <v>-</v>
          </cell>
          <cell r="AQ1252" t="str">
            <v>-</v>
          </cell>
          <cell r="AS1252" t="str">
            <v>-</v>
          </cell>
          <cell r="AU1252" t="str">
            <v>-</v>
          </cell>
          <cell r="AW1252" t="str">
            <v>-</v>
          </cell>
          <cell r="AY1252" t="str">
            <v>-</v>
          </cell>
          <cell r="AZ1252">
            <v>3</v>
          </cell>
          <cell r="BA1252">
            <v>3</v>
          </cell>
          <cell r="BC1252">
            <v>1E-4</v>
          </cell>
          <cell r="BE1252">
            <v>1</v>
          </cell>
          <cell r="BI1252">
            <v>2.9847014999999959</v>
          </cell>
          <cell r="BJ1252">
            <v>1.9180973866263364</v>
          </cell>
        </row>
        <row r="1253">
          <cell r="A1253">
            <v>1944</v>
          </cell>
          <cell r="AH1253">
            <v>3</v>
          </cell>
          <cell r="AJ1253">
            <v>8567.796610169491</v>
          </cell>
          <cell r="AL1253">
            <v>189.93020937188436</v>
          </cell>
          <cell r="AO1253" t="str">
            <v>-</v>
          </cell>
          <cell r="AQ1253" t="str">
            <v>-</v>
          </cell>
          <cell r="AS1253" t="str">
            <v>-</v>
          </cell>
          <cell r="AU1253" t="str">
            <v>-</v>
          </cell>
          <cell r="AW1253" t="str">
            <v>-</v>
          </cell>
          <cell r="AY1253" t="str">
            <v>-</v>
          </cell>
          <cell r="AZ1253">
            <v>3</v>
          </cell>
          <cell r="BA1253">
            <v>3</v>
          </cell>
          <cell r="BC1253">
            <v>4.8407287725863507E-3</v>
          </cell>
          <cell r="BE1253">
            <v>0.99700897308075775</v>
          </cell>
          <cell r="BI1253">
            <v>2.9854342471232855</v>
          </cell>
          <cell r="BJ1253">
            <v>1.9185682814016563</v>
          </cell>
        </row>
        <row r="1254">
          <cell r="A1254">
            <v>330</v>
          </cell>
          <cell r="AH1254">
            <v>7.2539999999999996</v>
          </cell>
          <cell r="AJ1254">
            <v>1830.3748996898214</v>
          </cell>
          <cell r="AL1254">
            <v>0.1146139836658035</v>
          </cell>
          <cell r="AO1254" t="str">
            <v>-</v>
          </cell>
          <cell r="AQ1254" t="str">
            <v>-</v>
          </cell>
          <cell r="AS1254" t="str">
            <v>-</v>
          </cell>
          <cell r="AU1254" t="str">
            <v>-</v>
          </cell>
          <cell r="AW1254" t="str">
            <v>-</v>
          </cell>
          <cell r="AY1254" t="str">
            <v>-</v>
          </cell>
          <cell r="AZ1254">
            <v>7.2539999999999996</v>
          </cell>
          <cell r="BA1254">
            <v>7.3230000000000004</v>
          </cell>
          <cell r="BC1254">
            <v>2.0838906121055182E-5</v>
          </cell>
          <cell r="BE1254">
            <v>0.20838906121055181</v>
          </cell>
          <cell r="BI1254">
            <v>7.0385776718399873</v>
          </cell>
          <cell r="BJ1254">
            <v>4.5232923419386424</v>
          </cell>
        </row>
        <row r="1255">
          <cell r="A1255">
            <v>330</v>
          </cell>
          <cell r="AH1255">
            <v>13.294</v>
          </cell>
          <cell r="AJ1255">
            <v>3323.0271193193139</v>
          </cell>
          <cell r="AL1255">
            <v>0</v>
          </cell>
          <cell r="AO1255" t="str">
            <v>-</v>
          </cell>
          <cell r="AQ1255" t="str">
            <v>-</v>
          </cell>
          <cell r="AS1255" t="str">
            <v>-</v>
          </cell>
          <cell r="AU1255" t="str">
            <v>-</v>
          </cell>
          <cell r="AW1255" t="str">
            <v>-</v>
          </cell>
          <cell r="AY1255" t="str">
            <v>-</v>
          </cell>
          <cell r="AZ1255">
            <v>13.294</v>
          </cell>
          <cell r="BA1255">
            <v>13.294</v>
          </cell>
          <cell r="BC1255">
            <v>3.7830454454910222E-5</v>
          </cell>
          <cell r="BE1255">
            <v>0.37830454454910223</v>
          </cell>
          <cell r="BI1255">
            <v>12.897878283179981</v>
          </cell>
          <cell r="BJ1255">
            <v>8.2887305909794105</v>
          </cell>
        </row>
        <row r="1256">
          <cell r="A1256">
            <v>2033</v>
          </cell>
          <cell r="AH1256">
            <v>3</v>
          </cell>
          <cell r="AJ1256">
            <v>8783</v>
          </cell>
          <cell r="AL1256">
            <v>1</v>
          </cell>
          <cell r="AO1256" t="str">
            <v>-</v>
          </cell>
          <cell r="AQ1256" t="str">
            <v>-</v>
          </cell>
          <cell r="AS1256" t="str">
            <v>-</v>
          </cell>
          <cell r="AU1256" t="str">
            <v>-</v>
          </cell>
          <cell r="AW1256" t="str">
            <v>-</v>
          </cell>
          <cell r="AY1256" t="str">
            <v>-</v>
          </cell>
          <cell r="AZ1256">
            <v>3</v>
          </cell>
          <cell r="BA1256">
            <v>3</v>
          </cell>
          <cell r="BC1256">
            <v>6.2186695890411002E-3</v>
          </cell>
          <cell r="BE1256">
            <v>1</v>
          </cell>
          <cell r="BI1256">
            <v>2.9813439912328774</v>
          </cell>
          <cell r="BJ1256">
            <v>1.9159397072765638</v>
          </cell>
        </row>
        <row r="1257">
          <cell r="A1257">
            <v>1904</v>
          </cell>
          <cell r="AH1257">
            <v>2.9545570192000001</v>
          </cell>
          <cell r="AJ1257">
            <v>8783</v>
          </cell>
          <cell r="AL1257">
            <v>1</v>
          </cell>
          <cell r="AO1257" t="str">
            <v>-</v>
          </cell>
          <cell r="AQ1257" t="str">
            <v>-</v>
          </cell>
          <cell r="AS1257" t="str">
            <v>-</v>
          </cell>
          <cell r="AU1257" t="str">
            <v>-</v>
          </cell>
          <cell r="AW1257" t="str">
            <v>-</v>
          </cell>
          <cell r="AY1257" t="str">
            <v>-</v>
          </cell>
          <cell r="AZ1257">
            <v>2.9545570191999997</v>
          </cell>
          <cell r="BA1257">
            <v>3</v>
          </cell>
          <cell r="BC1257">
            <v>3.6584038356164399E-3</v>
          </cell>
          <cell r="BE1257">
            <v>1</v>
          </cell>
          <cell r="BI1257">
            <v>2.9437480564684049</v>
          </cell>
          <cell r="BJ1257">
            <v>1.8917789447281115</v>
          </cell>
        </row>
        <row r="1258">
          <cell r="A1258">
            <v>1776</v>
          </cell>
          <cell r="AH1258">
            <v>3</v>
          </cell>
          <cell r="AJ1258">
            <v>8753.820598006645</v>
          </cell>
          <cell r="AL1258">
            <v>0.99667774086378746</v>
          </cell>
          <cell r="AO1258" t="str">
            <v>-</v>
          </cell>
          <cell r="AQ1258" t="str">
            <v>-</v>
          </cell>
          <cell r="AS1258" t="str">
            <v>-</v>
          </cell>
          <cell r="AU1258" t="str">
            <v>-</v>
          </cell>
          <cell r="AW1258" t="str">
            <v>-</v>
          </cell>
          <cell r="AY1258" t="str">
            <v>-</v>
          </cell>
          <cell r="AZ1258">
            <v>3</v>
          </cell>
          <cell r="BA1258">
            <v>3</v>
          </cell>
          <cell r="BC1258">
            <v>1.7093716834296678E-3</v>
          </cell>
          <cell r="BE1258">
            <v>0.99667774086378746</v>
          </cell>
          <cell r="BI1258">
            <v>2.984871941928767</v>
          </cell>
          <cell r="BJ1258">
            <v>1.8062913569757528</v>
          </cell>
        </row>
        <row r="1259">
          <cell r="A1259">
            <v>1840</v>
          </cell>
          <cell r="AH1259">
            <v>2.4</v>
          </cell>
          <cell r="AJ1259">
            <v>8692.4536082474242</v>
          </cell>
          <cell r="AL1259">
            <v>0.98969072164948457</v>
          </cell>
          <cell r="AO1259" t="str">
            <v>-</v>
          </cell>
          <cell r="AQ1259" t="str">
            <v>-</v>
          </cell>
          <cell r="AS1259" t="str">
            <v>-</v>
          </cell>
          <cell r="AU1259" t="str">
            <v>-</v>
          </cell>
          <cell r="AW1259" t="str">
            <v>-</v>
          </cell>
          <cell r="AY1259" t="str">
            <v>-</v>
          </cell>
          <cell r="AZ1259">
            <v>2.4</v>
          </cell>
          <cell r="BA1259">
            <v>2.4</v>
          </cell>
          <cell r="BC1259">
            <v>2.3934398418302446E-3</v>
          </cell>
          <cell r="BE1259">
            <v>0.98969072164948457</v>
          </cell>
          <cell r="BI1259">
            <v>2.3941959083835656</v>
          </cell>
          <cell r="BJ1259">
            <v>1.5386131293001966</v>
          </cell>
        </row>
        <row r="1260">
          <cell r="A1260">
            <v>591</v>
          </cell>
          <cell r="AH1260">
            <v>2.9707840453999999</v>
          </cell>
          <cell r="AJ1260">
            <v>8784</v>
          </cell>
          <cell r="AL1260">
            <v>0</v>
          </cell>
          <cell r="AO1260" t="str">
            <v>-</v>
          </cell>
          <cell r="AQ1260" t="str">
            <v>-</v>
          </cell>
          <cell r="AS1260" t="str">
            <v>-</v>
          </cell>
          <cell r="AU1260" t="str">
            <v>-</v>
          </cell>
          <cell r="AW1260" t="str">
            <v>-</v>
          </cell>
          <cell r="AY1260" t="str">
            <v>-</v>
          </cell>
          <cell r="AZ1260">
            <v>2.9707840453999999</v>
          </cell>
          <cell r="BA1260">
            <v>3</v>
          </cell>
          <cell r="BC1260">
            <v>1E-4</v>
          </cell>
          <cell r="BE1260">
            <v>1</v>
          </cell>
          <cell r="BI1260">
            <v>2.9259296624905278</v>
          </cell>
          <cell r="BJ1260">
            <v>1.7706225135610016</v>
          </cell>
        </row>
        <row r="1261">
          <cell r="A1261">
            <v>371</v>
          </cell>
          <cell r="AH1261">
            <v>2.8839999999999999</v>
          </cell>
          <cell r="AJ1261">
            <v>8784</v>
          </cell>
          <cell r="AL1261">
            <v>0</v>
          </cell>
          <cell r="AO1261" t="str">
            <v>-</v>
          </cell>
          <cell r="AQ1261" t="str">
            <v>-</v>
          </cell>
          <cell r="AS1261" t="str">
            <v>-</v>
          </cell>
          <cell r="AU1261" t="str">
            <v>-</v>
          </cell>
          <cell r="AW1261" t="str">
            <v>-</v>
          </cell>
          <cell r="AY1261" t="str">
            <v>-</v>
          </cell>
          <cell r="AZ1261">
            <v>2.8839999999999995</v>
          </cell>
          <cell r="BA1261">
            <v>3</v>
          </cell>
          <cell r="BC1261">
            <v>1E-4</v>
          </cell>
          <cell r="BE1261">
            <v>1</v>
          </cell>
          <cell r="BI1261">
            <v>2.8837115999999994</v>
          </cell>
          <cell r="BJ1261">
            <v>1.7450743081878668</v>
          </cell>
        </row>
        <row r="1262">
          <cell r="A1262">
            <v>494</v>
          </cell>
          <cell r="AH1262">
            <v>2.9831608520400001</v>
          </cell>
          <cell r="AJ1262">
            <v>8784</v>
          </cell>
          <cell r="AL1262">
            <v>0</v>
          </cell>
          <cell r="AO1262" t="str">
            <v>-</v>
          </cell>
          <cell r="AQ1262" t="str">
            <v>-</v>
          </cell>
          <cell r="AS1262" t="str">
            <v>-</v>
          </cell>
          <cell r="AU1262" t="str">
            <v>-</v>
          </cell>
          <cell r="AW1262" t="str">
            <v>-</v>
          </cell>
          <cell r="AY1262" t="str">
            <v>-</v>
          </cell>
          <cell r="AZ1262">
            <v>2.9831608520400006</v>
          </cell>
          <cell r="BA1262">
            <v>3</v>
          </cell>
          <cell r="BC1262">
            <v>1E-4</v>
          </cell>
          <cell r="BE1262">
            <v>1</v>
          </cell>
          <cell r="BI1262">
            <v>2.9828625359547969</v>
          </cell>
          <cell r="BJ1262">
            <v>1.8050753675751849</v>
          </cell>
        </row>
        <row r="1263">
          <cell r="A1263">
            <v>396</v>
          </cell>
          <cell r="AH1263">
            <v>6.97</v>
          </cell>
          <cell r="AJ1263">
            <v>1652.0366972477061</v>
          </cell>
          <cell r="AL1263">
            <v>0</v>
          </cell>
          <cell r="AO1263" t="str">
            <v>-</v>
          </cell>
          <cell r="AQ1263" t="str">
            <v>-</v>
          </cell>
          <cell r="AS1263" t="str">
            <v>-</v>
          </cell>
          <cell r="AU1263" t="str">
            <v>-</v>
          </cell>
          <cell r="AW1263" t="str">
            <v>-</v>
          </cell>
          <cell r="AY1263" t="str">
            <v>-</v>
          </cell>
          <cell r="AZ1263">
            <v>6.97</v>
          </cell>
          <cell r="BA1263">
            <v>6.97</v>
          </cell>
          <cell r="BC1263">
            <v>2.9400680711029654E-2</v>
          </cell>
          <cell r="BE1263">
            <v>0.18807339449541283</v>
          </cell>
          <cell r="BI1263">
            <v>5.6025260813674782</v>
          </cell>
          <cell r="BJ1263">
            <v>3.6004239067715362</v>
          </cell>
        </row>
        <row r="1264">
          <cell r="A1264">
            <v>396</v>
          </cell>
          <cell r="AH1264">
            <v>8.9</v>
          </cell>
          <cell r="AJ1264">
            <v>2109.487317862925</v>
          </cell>
          <cell r="AL1264">
            <v>0</v>
          </cell>
          <cell r="AO1264" t="str">
            <v>-</v>
          </cell>
          <cell r="AQ1264" t="str">
            <v>-</v>
          </cell>
          <cell r="AS1264" t="str">
            <v>-</v>
          </cell>
          <cell r="AU1264" t="str">
            <v>-</v>
          </cell>
          <cell r="AW1264" t="str">
            <v>-</v>
          </cell>
          <cell r="AY1264" t="str">
            <v>-</v>
          </cell>
          <cell r="AZ1264">
            <v>8.8949200913242006</v>
          </cell>
          <cell r="BA1264">
            <v>8.9</v>
          </cell>
          <cell r="BC1264">
            <v>2.1137560393029733E-2</v>
          </cell>
          <cell r="BE1264">
            <v>0.24015110631408526</v>
          </cell>
          <cell r="BI1264">
            <v>7.9255540878805739</v>
          </cell>
          <cell r="BJ1264">
            <v>5.0933014854347833</v>
          </cell>
        </row>
        <row r="1265">
          <cell r="A1265">
            <v>1652</v>
          </cell>
          <cell r="AH1265">
            <v>2.9</v>
          </cell>
          <cell r="AJ1265">
            <v>12602.674999999999</v>
          </cell>
          <cell r="AL1265">
            <v>134.125</v>
          </cell>
          <cell r="AO1265" t="str">
            <v>-</v>
          </cell>
          <cell r="AQ1265" t="str">
            <v>-</v>
          </cell>
          <cell r="AS1265" t="str">
            <v>-</v>
          </cell>
          <cell r="AU1265" t="str">
            <v>-</v>
          </cell>
          <cell r="AW1265" t="str">
            <v>-</v>
          </cell>
          <cell r="AY1265" t="str">
            <v>-</v>
          </cell>
          <cell r="AZ1265">
            <v>2.9000000000000004</v>
          </cell>
          <cell r="BA1265">
            <v>2.9</v>
          </cell>
          <cell r="BC1265">
            <v>1.45E-4</v>
          </cell>
          <cell r="BE1265">
            <v>1.45</v>
          </cell>
          <cell r="BI1265">
            <v>2.8997099999999989</v>
          </cell>
          <cell r="BJ1265">
            <v>1.8634781980624391</v>
          </cell>
        </row>
        <row r="1266">
          <cell r="A1266">
            <v>1830</v>
          </cell>
          <cell r="AH1266">
            <v>8.6</v>
          </cell>
          <cell r="AJ1266">
            <v>8784</v>
          </cell>
          <cell r="AL1266">
            <v>0</v>
          </cell>
          <cell r="AO1266" t="str">
            <v>-</v>
          </cell>
          <cell r="AQ1266" t="str">
            <v>-</v>
          </cell>
          <cell r="AS1266" t="str">
            <v>-</v>
          </cell>
          <cell r="AU1266" t="str">
            <v>-</v>
          </cell>
          <cell r="AW1266" t="str">
            <v>-</v>
          </cell>
          <cell r="AY1266" t="str">
            <v>-</v>
          </cell>
          <cell r="AZ1266">
            <v>8.6</v>
          </cell>
          <cell r="BA1266">
            <v>8.6</v>
          </cell>
          <cell r="BC1266">
            <v>2.4924032876712399E-3</v>
          </cell>
          <cell r="BE1266">
            <v>1</v>
          </cell>
          <cell r="BI1266">
            <v>8.5785653317260326</v>
          </cell>
          <cell r="BJ1266">
            <v>5.5129545597062277</v>
          </cell>
        </row>
        <row r="1267">
          <cell r="A1267">
            <v>369</v>
          </cell>
          <cell r="AH1267">
            <v>8.48</v>
          </cell>
          <cell r="AJ1267">
            <v>8784</v>
          </cell>
          <cell r="AL1267">
            <v>0</v>
          </cell>
          <cell r="AO1267" t="str">
            <v>-</v>
          </cell>
          <cell r="AQ1267" t="str">
            <v>-</v>
          </cell>
          <cell r="AS1267" t="str">
            <v>-</v>
          </cell>
          <cell r="AU1267" t="str">
            <v>-</v>
          </cell>
          <cell r="AW1267" t="str">
            <v>-</v>
          </cell>
          <cell r="AY1267" t="str">
            <v>-</v>
          </cell>
          <cell r="AZ1267">
            <v>8.48</v>
          </cell>
          <cell r="BA1267">
            <v>8.48</v>
          </cell>
          <cell r="BC1267">
            <v>1E-4</v>
          </cell>
          <cell r="BE1267">
            <v>1</v>
          </cell>
          <cell r="BI1267">
            <v>8.4791519999999956</v>
          </cell>
          <cell r="BJ1267">
            <v>5.4490672826101658</v>
          </cell>
        </row>
        <row r="1268">
          <cell r="A1268">
            <v>22</v>
          </cell>
          <cell r="AH1268">
            <v>9</v>
          </cell>
          <cell r="AJ1268">
            <v>8783</v>
          </cell>
          <cell r="AL1268">
            <v>1</v>
          </cell>
          <cell r="AO1268" t="str">
            <v>-</v>
          </cell>
          <cell r="AQ1268" t="str">
            <v>-</v>
          </cell>
          <cell r="AS1268" t="str">
            <v>-</v>
          </cell>
          <cell r="AU1268" t="str">
            <v>-</v>
          </cell>
          <cell r="AW1268" t="str">
            <v>-</v>
          </cell>
          <cell r="AY1268" t="str">
            <v>-</v>
          </cell>
          <cell r="AZ1268">
            <v>9</v>
          </cell>
          <cell r="BA1268">
            <v>9</v>
          </cell>
          <cell r="BC1268">
            <v>1E-4</v>
          </cell>
          <cell r="BE1268">
            <v>1</v>
          </cell>
          <cell r="BI1268">
            <v>8.9991000000000021</v>
          </cell>
          <cell r="BJ1268">
            <v>5.7832082008834353</v>
          </cell>
        </row>
        <row r="1269">
          <cell r="A1269">
            <v>23</v>
          </cell>
          <cell r="AH1269">
            <v>9</v>
          </cell>
          <cell r="AJ1269">
            <v>8783</v>
          </cell>
          <cell r="AL1269">
            <v>1</v>
          </cell>
          <cell r="AO1269" t="str">
            <v>-</v>
          </cell>
          <cell r="AQ1269" t="str">
            <v>-</v>
          </cell>
          <cell r="AS1269" t="str">
            <v>-</v>
          </cell>
          <cell r="AU1269" t="str">
            <v>-</v>
          </cell>
          <cell r="AW1269" t="str">
            <v>-</v>
          </cell>
          <cell r="AY1269" t="str">
            <v>-</v>
          </cell>
          <cell r="AZ1269">
            <v>9</v>
          </cell>
          <cell r="BA1269">
            <v>9</v>
          </cell>
          <cell r="BC1269">
            <v>1E-4</v>
          </cell>
          <cell r="BE1269">
            <v>1</v>
          </cell>
          <cell r="BI1269">
            <v>8.9991000000000021</v>
          </cell>
          <cell r="BJ1269">
            <v>5.7832082008834353</v>
          </cell>
        </row>
        <row r="1270">
          <cell r="A1270">
            <v>1937</v>
          </cell>
          <cell r="AH1270">
            <v>2.2799274292199998</v>
          </cell>
          <cell r="AJ1270">
            <v>8627.7013752455805</v>
          </cell>
          <cell r="AL1270">
            <v>0.98231827111984282</v>
          </cell>
          <cell r="AO1270" t="str">
            <v>-</v>
          </cell>
          <cell r="AQ1270" t="str">
            <v>-</v>
          </cell>
          <cell r="AS1270" t="str">
            <v>-</v>
          </cell>
          <cell r="AU1270" t="str">
            <v>-</v>
          </cell>
          <cell r="AW1270" t="str">
            <v>-</v>
          </cell>
          <cell r="AY1270" t="str">
            <v>-</v>
          </cell>
          <cell r="AZ1270">
            <v>2.2799274292199998</v>
          </cell>
          <cell r="BA1270">
            <v>2.5</v>
          </cell>
          <cell r="BC1270">
            <v>5.1936178916489493E-3</v>
          </cell>
          <cell r="BE1270">
            <v>0.98231827111984282</v>
          </cell>
          <cell r="BI1270">
            <v>2.2678732180379568</v>
          </cell>
          <cell r="BJ1270">
            <v>1.3724005157191794</v>
          </cell>
        </row>
        <row r="1271">
          <cell r="A1271">
            <v>552</v>
          </cell>
          <cell r="AH1271">
            <v>3</v>
          </cell>
          <cell r="AJ1271">
            <v>8784</v>
          </cell>
          <cell r="AL1271">
            <v>0</v>
          </cell>
          <cell r="AO1271" t="str">
            <v>-</v>
          </cell>
          <cell r="AQ1271" t="str">
            <v>-</v>
          </cell>
          <cell r="AS1271" t="str">
            <v>-</v>
          </cell>
          <cell r="AU1271" t="str">
            <v>-</v>
          </cell>
          <cell r="AW1271" t="str">
            <v>-</v>
          </cell>
          <cell r="AY1271" t="str">
            <v>-</v>
          </cell>
          <cell r="AZ1271">
            <v>3</v>
          </cell>
          <cell r="BA1271">
            <v>3</v>
          </cell>
          <cell r="BC1271">
            <v>1E-4</v>
          </cell>
          <cell r="BE1271">
            <v>1</v>
          </cell>
          <cell r="BI1271">
            <v>2.9847014999999959</v>
          </cell>
          <cell r="BJ1271">
            <v>1.9180973866263364</v>
          </cell>
        </row>
        <row r="1272">
          <cell r="A1272">
            <v>622</v>
          </cell>
          <cell r="AH1272">
            <v>3</v>
          </cell>
          <cell r="AJ1272">
            <v>4392</v>
          </cell>
          <cell r="AL1272">
            <v>0</v>
          </cell>
          <cell r="AO1272" t="str">
            <v>-</v>
          </cell>
          <cell r="AQ1272" t="str">
            <v>-</v>
          </cell>
          <cell r="AS1272" t="str">
            <v>-</v>
          </cell>
          <cell r="AU1272" t="str">
            <v>-</v>
          </cell>
          <cell r="AW1272" t="str">
            <v>-</v>
          </cell>
          <cell r="AY1272" t="str">
            <v>-</v>
          </cell>
          <cell r="AZ1272">
            <v>3</v>
          </cell>
          <cell r="BA1272">
            <v>3</v>
          </cell>
          <cell r="BC1272">
            <v>5.0000000000000002E-5</v>
          </cell>
          <cell r="BE1272">
            <v>0.5</v>
          </cell>
          <cell r="BI1272">
            <v>2.9847014999999959</v>
          </cell>
          <cell r="BJ1272">
            <v>1.9180973866263364</v>
          </cell>
        </row>
        <row r="1273">
          <cell r="A1273">
            <v>78</v>
          </cell>
          <cell r="AH1273">
            <v>48.725000000000001</v>
          </cell>
          <cell r="AJ1273">
            <v>4456.1255903172341</v>
          </cell>
          <cell r="AL1273">
            <v>5.7907384047621528</v>
          </cell>
          <cell r="AO1273" t="str">
            <v>-</v>
          </cell>
          <cell r="AQ1273" t="str">
            <v>-</v>
          </cell>
          <cell r="AS1273" t="str">
            <v>-</v>
          </cell>
          <cell r="AU1273" t="str">
            <v>-</v>
          </cell>
          <cell r="AW1273" t="str">
            <v>-</v>
          </cell>
          <cell r="AY1273" t="str">
            <v>-</v>
          </cell>
          <cell r="AZ1273">
            <v>48.46989737011446</v>
          </cell>
          <cell r="BA1273">
            <v>48.724459813296903</v>
          </cell>
          <cell r="BC1273">
            <v>1.1458550350714445E-2</v>
          </cell>
          <cell r="BE1273">
            <v>0.50795950918966259</v>
          </cell>
          <cell r="BI1273">
            <v>46.643380742970599</v>
          </cell>
          <cell r="BJ1273">
            <v>28.226180933482638</v>
          </cell>
        </row>
        <row r="1274">
          <cell r="A1274">
            <v>652</v>
          </cell>
          <cell r="AH1274">
            <v>3</v>
          </cell>
          <cell r="AJ1274">
            <v>8784</v>
          </cell>
          <cell r="AL1274">
            <v>0</v>
          </cell>
          <cell r="AO1274" t="str">
            <v>-</v>
          </cell>
          <cell r="AQ1274" t="str">
            <v>-</v>
          </cell>
          <cell r="AS1274" t="str">
            <v>-</v>
          </cell>
          <cell r="AU1274" t="str">
            <v>-</v>
          </cell>
          <cell r="AW1274" t="str">
            <v>-</v>
          </cell>
          <cell r="AY1274" t="str">
            <v>-</v>
          </cell>
          <cell r="AZ1274">
            <v>3</v>
          </cell>
          <cell r="BA1274">
            <v>3</v>
          </cell>
          <cell r="BC1274">
            <v>1E-4</v>
          </cell>
          <cell r="BE1274">
            <v>1</v>
          </cell>
          <cell r="BI1274">
            <v>2.9897009999999997</v>
          </cell>
          <cell r="BJ1274">
            <v>1.8092136551600979</v>
          </cell>
        </row>
        <row r="1275">
          <cell r="A1275">
            <v>2017</v>
          </cell>
          <cell r="AH1275">
            <v>3</v>
          </cell>
          <cell r="AJ1275">
            <v>8754.8172757475095</v>
          </cell>
          <cell r="AL1275">
            <v>0</v>
          </cell>
          <cell r="AO1275" t="str">
            <v>-</v>
          </cell>
          <cell r="AQ1275" t="str">
            <v>-</v>
          </cell>
          <cell r="AS1275" t="str">
            <v>-</v>
          </cell>
          <cell r="AU1275" t="str">
            <v>-</v>
          </cell>
          <cell r="AW1275" t="str">
            <v>-</v>
          </cell>
          <cell r="AY1275" t="str">
            <v>-</v>
          </cell>
          <cell r="AZ1275">
            <v>3</v>
          </cell>
          <cell r="BA1275">
            <v>3</v>
          </cell>
          <cell r="BC1275">
            <v>7.7413631274746318E-3</v>
          </cell>
          <cell r="BE1275">
            <v>0.99667774086378746</v>
          </cell>
          <cell r="BI1275">
            <v>2.9766984969863013</v>
          </cell>
          <cell r="BJ1275">
            <v>1.8013452074445426</v>
          </cell>
        </row>
        <row r="1276">
          <cell r="A1276">
            <v>1674</v>
          </cell>
          <cell r="AH1276">
            <v>3</v>
          </cell>
          <cell r="AJ1276">
            <v>8784</v>
          </cell>
          <cell r="AL1276">
            <v>0</v>
          </cell>
          <cell r="AO1276" t="str">
            <v>-</v>
          </cell>
          <cell r="AQ1276" t="str">
            <v>-</v>
          </cell>
          <cell r="AS1276" t="str">
            <v>-</v>
          </cell>
          <cell r="AU1276" t="str">
            <v>-</v>
          </cell>
          <cell r="AW1276" t="str">
            <v>-</v>
          </cell>
          <cell r="AY1276" t="str">
            <v>-</v>
          </cell>
          <cell r="AZ1276">
            <v>3</v>
          </cell>
          <cell r="BA1276">
            <v>3</v>
          </cell>
          <cell r="BC1276">
            <v>1E-4</v>
          </cell>
          <cell r="BE1276">
            <v>1</v>
          </cell>
          <cell r="BI1276">
            <v>2.9897009999999997</v>
          </cell>
          <cell r="BJ1276">
            <v>1.8092136551600979</v>
          </cell>
        </row>
        <row r="1277">
          <cell r="A1277">
            <v>596</v>
          </cell>
          <cell r="AH1277">
            <v>3</v>
          </cell>
          <cell r="AJ1277">
            <v>8784</v>
          </cell>
          <cell r="AL1277">
            <v>0</v>
          </cell>
          <cell r="AO1277" t="str">
            <v>-</v>
          </cell>
          <cell r="AQ1277" t="str">
            <v>-</v>
          </cell>
          <cell r="AS1277" t="str">
            <v>-</v>
          </cell>
          <cell r="AU1277" t="str">
            <v>-</v>
          </cell>
          <cell r="AW1277" t="str">
            <v>-</v>
          </cell>
          <cell r="AY1277" t="str">
            <v>-</v>
          </cell>
          <cell r="AZ1277">
            <v>3</v>
          </cell>
          <cell r="BA1277">
            <v>3</v>
          </cell>
          <cell r="BC1277">
            <v>1E-4</v>
          </cell>
          <cell r="BE1277">
            <v>1</v>
          </cell>
          <cell r="BI1277">
            <v>2.9737025999999984</v>
          </cell>
          <cell r="BJ1277">
            <v>1.9110290210474805</v>
          </cell>
        </row>
        <row r="1278">
          <cell r="A1278">
            <v>618</v>
          </cell>
          <cell r="AH1278">
            <v>2.88</v>
          </cell>
          <cell r="AJ1278">
            <v>8784</v>
          </cell>
          <cell r="AL1278">
            <v>0</v>
          </cell>
          <cell r="AO1278" t="str">
            <v>-</v>
          </cell>
          <cell r="AQ1278" t="str">
            <v>-</v>
          </cell>
          <cell r="AS1278" t="str">
            <v>-</v>
          </cell>
          <cell r="AU1278" t="str">
            <v>-</v>
          </cell>
          <cell r="AW1278" t="str">
            <v>-</v>
          </cell>
          <cell r="AY1278" t="str">
            <v>-</v>
          </cell>
          <cell r="AZ1278">
            <v>2.88</v>
          </cell>
          <cell r="BA1278">
            <v>2.88</v>
          </cell>
          <cell r="BC1278">
            <v>1E-4</v>
          </cell>
          <cell r="BE1278">
            <v>1</v>
          </cell>
          <cell r="BI1278">
            <v>2.869713</v>
          </cell>
          <cell r="BJ1278">
            <v>1.736603073682101</v>
          </cell>
        </row>
        <row r="1279">
          <cell r="A1279">
            <v>540</v>
          </cell>
          <cell r="AH1279">
            <v>3</v>
          </cell>
          <cell r="AJ1279">
            <v>8784</v>
          </cell>
          <cell r="AL1279">
            <v>0</v>
          </cell>
          <cell r="AO1279" t="str">
            <v>-</v>
          </cell>
          <cell r="AQ1279" t="str">
            <v>-</v>
          </cell>
          <cell r="AS1279" t="str">
            <v>-</v>
          </cell>
          <cell r="AU1279" t="str">
            <v>-</v>
          </cell>
          <cell r="AW1279" t="str">
            <v>-</v>
          </cell>
          <cell r="AY1279" t="str">
            <v>-</v>
          </cell>
          <cell r="AZ1279">
            <v>3</v>
          </cell>
          <cell r="BA1279">
            <v>3</v>
          </cell>
          <cell r="BC1279">
            <v>1E-4</v>
          </cell>
          <cell r="BE1279">
            <v>1</v>
          </cell>
          <cell r="BI1279">
            <v>2.8497149999999958</v>
          </cell>
          <cell r="BJ1279">
            <v>1.8313492636130848</v>
          </cell>
        </row>
        <row r="1280">
          <cell r="A1280">
            <v>479</v>
          </cell>
          <cell r="AH1280">
            <v>3</v>
          </cell>
          <cell r="AJ1280">
            <v>8784</v>
          </cell>
          <cell r="AL1280">
            <v>0</v>
          </cell>
          <cell r="AO1280" t="str">
            <v>-</v>
          </cell>
          <cell r="AQ1280" t="str">
            <v>-</v>
          </cell>
          <cell r="AS1280" t="str">
            <v>-</v>
          </cell>
          <cell r="AU1280" t="str">
            <v>-</v>
          </cell>
          <cell r="AW1280" t="str">
            <v>-</v>
          </cell>
          <cell r="AY1280" t="str">
            <v>-</v>
          </cell>
          <cell r="AZ1280">
            <v>3</v>
          </cell>
          <cell r="BA1280">
            <v>3</v>
          </cell>
          <cell r="BC1280">
            <v>1E-4</v>
          </cell>
          <cell r="BE1280">
            <v>1</v>
          </cell>
          <cell r="BI1280">
            <v>2.9996999999999963</v>
          </cell>
          <cell r="BJ1280">
            <v>1.9277360669611421</v>
          </cell>
        </row>
        <row r="1281">
          <cell r="A1281">
            <v>313</v>
          </cell>
          <cell r="AH1281">
            <v>3</v>
          </cell>
          <cell r="AJ1281">
            <v>8784</v>
          </cell>
          <cell r="AL1281">
            <v>0</v>
          </cell>
          <cell r="AO1281" t="str">
            <v>-</v>
          </cell>
          <cell r="AQ1281" t="str">
            <v>-</v>
          </cell>
          <cell r="AS1281" t="str">
            <v>-</v>
          </cell>
          <cell r="AU1281" t="str">
            <v>-</v>
          </cell>
          <cell r="AW1281" t="str">
            <v>-</v>
          </cell>
          <cell r="AY1281" t="str">
            <v>-</v>
          </cell>
          <cell r="AZ1281">
            <v>3</v>
          </cell>
          <cell r="BA1281">
            <v>3</v>
          </cell>
          <cell r="BC1281">
            <v>1E-4</v>
          </cell>
          <cell r="BE1281">
            <v>1</v>
          </cell>
          <cell r="BI1281">
            <v>2.9996999999999963</v>
          </cell>
          <cell r="BJ1281">
            <v>1.9277360669611421</v>
          </cell>
        </row>
        <row r="1282">
          <cell r="A1282">
            <v>1673</v>
          </cell>
          <cell r="AH1282">
            <v>3</v>
          </cell>
          <cell r="AJ1282">
            <v>8784</v>
          </cell>
          <cell r="AL1282">
            <v>0</v>
          </cell>
          <cell r="AO1282" t="str">
            <v>-</v>
          </cell>
          <cell r="AQ1282" t="str">
            <v>-</v>
          </cell>
          <cell r="AS1282" t="str">
            <v>-</v>
          </cell>
          <cell r="AU1282" t="str">
            <v>-</v>
          </cell>
          <cell r="AW1282" t="str">
            <v>-</v>
          </cell>
          <cell r="AY1282" t="str">
            <v>-</v>
          </cell>
          <cell r="AZ1282">
            <v>3</v>
          </cell>
          <cell r="BA1282">
            <v>3</v>
          </cell>
          <cell r="BC1282">
            <v>1E-4</v>
          </cell>
          <cell r="BE1282">
            <v>1</v>
          </cell>
          <cell r="BI1282">
            <v>2.9897009999999997</v>
          </cell>
          <cell r="BJ1282">
            <v>1.8092136551600979</v>
          </cell>
        </row>
        <row r="1283">
          <cell r="A1283">
            <v>2142</v>
          </cell>
          <cell r="AH1283">
            <v>3</v>
          </cell>
          <cell r="AJ1283">
            <v>8754.8172757475095</v>
          </cell>
          <cell r="AL1283">
            <v>0</v>
          </cell>
          <cell r="AO1283" t="str">
            <v>-</v>
          </cell>
          <cell r="AQ1283" t="str">
            <v>-</v>
          </cell>
          <cell r="AS1283" t="str">
            <v>-</v>
          </cell>
          <cell r="AU1283" t="str">
            <v>-</v>
          </cell>
          <cell r="AW1283" t="str">
            <v>-</v>
          </cell>
          <cell r="AY1283" t="str">
            <v>-</v>
          </cell>
          <cell r="AZ1283">
            <v>3</v>
          </cell>
          <cell r="BA1283">
            <v>3</v>
          </cell>
          <cell r="BC1283">
            <v>7.7413631274746318E-3</v>
          </cell>
          <cell r="BE1283">
            <v>0.99667774086378746</v>
          </cell>
          <cell r="BI1283">
            <v>2.9766984969863013</v>
          </cell>
          <cell r="BJ1283">
            <v>1.8013452074445426</v>
          </cell>
        </row>
        <row r="1284">
          <cell r="A1284">
            <v>561</v>
          </cell>
          <cell r="AH1284">
            <v>3</v>
          </cell>
          <cell r="AJ1284">
            <v>8784</v>
          </cell>
          <cell r="AL1284">
            <v>0</v>
          </cell>
          <cell r="AO1284" t="str">
            <v>-</v>
          </cell>
          <cell r="AQ1284" t="str">
            <v>-</v>
          </cell>
          <cell r="AS1284" t="str">
            <v>-</v>
          </cell>
          <cell r="AU1284" t="str">
            <v>-</v>
          </cell>
          <cell r="AW1284" t="str">
            <v>-</v>
          </cell>
          <cell r="AY1284" t="str">
            <v>-</v>
          </cell>
          <cell r="AZ1284">
            <v>3</v>
          </cell>
          <cell r="BA1284">
            <v>3</v>
          </cell>
          <cell r="BC1284">
            <v>1E-4</v>
          </cell>
          <cell r="BE1284">
            <v>1</v>
          </cell>
          <cell r="BI1284">
            <v>2.9996999999999963</v>
          </cell>
          <cell r="BJ1284">
            <v>1.9277360669611421</v>
          </cell>
        </row>
        <row r="1285">
          <cell r="A1285">
            <v>650</v>
          </cell>
          <cell r="AH1285">
            <v>2.9748975952199999</v>
          </cell>
          <cell r="AJ1285">
            <v>8784</v>
          </cell>
          <cell r="AL1285">
            <v>0</v>
          </cell>
          <cell r="AO1285" t="str">
            <v>-</v>
          </cell>
          <cell r="AQ1285" t="str">
            <v>-</v>
          </cell>
          <cell r="AS1285" t="str">
            <v>-</v>
          </cell>
          <cell r="AU1285" t="str">
            <v>-</v>
          </cell>
          <cell r="AW1285" t="str">
            <v>-</v>
          </cell>
          <cell r="AY1285" t="str">
            <v>-</v>
          </cell>
          <cell r="AZ1285">
            <v>2.9748975952199999</v>
          </cell>
          <cell r="BA1285">
            <v>3</v>
          </cell>
          <cell r="BC1285">
            <v>1E-4</v>
          </cell>
          <cell r="BE1285">
            <v>1</v>
          </cell>
          <cell r="BI1285">
            <v>2.9646847717756102</v>
          </cell>
          <cell r="BJ1285">
            <v>1.7940751173249878</v>
          </cell>
        </row>
        <row r="1286">
          <cell r="A1286">
            <v>2065</v>
          </cell>
          <cell r="AH1286">
            <v>3</v>
          </cell>
          <cell r="AJ1286">
            <v>8754.8172757475095</v>
          </cell>
          <cell r="AL1286">
            <v>0</v>
          </cell>
          <cell r="AO1286" t="str">
            <v>-</v>
          </cell>
          <cell r="AQ1286" t="str">
            <v>-</v>
          </cell>
          <cell r="AS1286" t="str">
            <v>-</v>
          </cell>
          <cell r="AU1286" t="str">
            <v>-</v>
          </cell>
          <cell r="AW1286" t="str">
            <v>-</v>
          </cell>
          <cell r="AY1286" t="str">
            <v>-</v>
          </cell>
          <cell r="AZ1286">
            <v>3</v>
          </cell>
          <cell r="BA1286">
            <v>3</v>
          </cell>
          <cell r="BC1286">
            <v>7.2310111500477909E-3</v>
          </cell>
          <cell r="BE1286">
            <v>0.99667774086378746</v>
          </cell>
          <cell r="BI1286">
            <v>2.9782346564383579</v>
          </cell>
          <cell r="BJ1286">
            <v>1.9139415151814703</v>
          </cell>
        </row>
        <row r="1287">
          <cell r="A1287">
            <v>75</v>
          </cell>
          <cell r="AH1287">
            <v>137.19999999999999</v>
          </cell>
          <cell r="AJ1287">
            <v>8784</v>
          </cell>
          <cell r="AL1287">
            <v>0</v>
          </cell>
          <cell r="AO1287" t="str">
            <v>-</v>
          </cell>
          <cell r="AQ1287" t="str">
            <v>-</v>
          </cell>
          <cell r="AS1287" t="str">
            <v>-</v>
          </cell>
          <cell r="AU1287" t="str">
            <v>-</v>
          </cell>
          <cell r="AW1287" t="str">
            <v>-</v>
          </cell>
          <cell r="AY1287" t="str">
            <v>-</v>
          </cell>
          <cell r="AZ1287">
            <v>137.18154363469944</v>
          </cell>
          <cell r="BA1287">
            <v>142.36000000000001</v>
          </cell>
          <cell r="BC1287">
            <v>2.2047597665020201E-2</v>
          </cell>
          <cell r="BE1287">
            <v>1</v>
          </cell>
          <cell r="BI1287">
            <v>132.7622997979467</v>
          </cell>
          <cell r="BJ1287">
            <v>85.31875642671271</v>
          </cell>
        </row>
        <row r="1288">
          <cell r="A1288">
            <v>588</v>
          </cell>
          <cell r="AH1288">
            <v>3</v>
          </cell>
          <cell r="AJ1288">
            <v>8783</v>
          </cell>
          <cell r="AL1288">
            <v>1</v>
          </cell>
          <cell r="AO1288" t="str">
            <v>-</v>
          </cell>
          <cell r="AQ1288" t="str">
            <v>-</v>
          </cell>
          <cell r="AS1288" t="str">
            <v>-</v>
          </cell>
          <cell r="AU1288" t="str">
            <v>-</v>
          </cell>
          <cell r="AW1288" t="str">
            <v>-</v>
          </cell>
          <cell r="AY1288" t="str">
            <v>-</v>
          </cell>
          <cell r="AZ1288">
            <v>3</v>
          </cell>
          <cell r="BA1288">
            <v>3</v>
          </cell>
          <cell r="BC1288">
            <v>1E-4</v>
          </cell>
          <cell r="BE1288">
            <v>1</v>
          </cell>
          <cell r="BI1288">
            <v>2.9847014999999959</v>
          </cell>
          <cell r="BJ1288">
            <v>1.9180973866263364</v>
          </cell>
        </row>
        <row r="1289">
          <cell r="A1289">
            <v>587</v>
          </cell>
          <cell r="AH1289">
            <v>3</v>
          </cell>
          <cell r="AJ1289">
            <v>8784</v>
          </cell>
          <cell r="AL1289">
            <v>0</v>
          </cell>
          <cell r="AO1289" t="str">
            <v>-</v>
          </cell>
          <cell r="AQ1289" t="str">
            <v>-</v>
          </cell>
          <cell r="AS1289" t="str">
            <v>-</v>
          </cell>
          <cell r="AU1289" t="str">
            <v>-</v>
          </cell>
          <cell r="AW1289" t="str">
            <v>-</v>
          </cell>
          <cell r="AY1289" t="str">
            <v>-</v>
          </cell>
          <cell r="AZ1289">
            <v>3</v>
          </cell>
          <cell r="BA1289">
            <v>3</v>
          </cell>
          <cell r="BC1289">
            <v>1E-4</v>
          </cell>
          <cell r="BE1289">
            <v>1</v>
          </cell>
          <cell r="BI1289">
            <v>2.9847014999999959</v>
          </cell>
          <cell r="BJ1289">
            <v>1.9180973866263364</v>
          </cell>
        </row>
        <row r="1290">
          <cell r="A1290">
            <v>1868</v>
          </cell>
          <cell r="AH1290">
            <v>8.9949714843799988</v>
          </cell>
          <cell r="AJ1290">
            <v>8784</v>
          </cell>
          <cell r="AL1290">
            <v>0</v>
          </cell>
          <cell r="AO1290" t="str">
            <v>-</v>
          </cell>
          <cell r="AQ1290" t="str">
            <v>-</v>
          </cell>
          <cell r="AS1290" t="str">
            <v>-</v>
          </cell>
          <cell r="AU1290" t="str">
            <v>-</v>
          </cell>
          <cell r="AW1290" t="str">
            <v>-</v>
          </cell>
          <cell r="AY1290" t="str">
            <v>-</v>
          </cell>
          <cell r="AZ1290">
            <v>8.9949714843799988</v>
          </cell>
          <cell r="BA1290">
            <v>9</v>
          </cell>
          <cell r="BC1290">
            <v>3.2018745205479502E-3</v>
          </cell>
          <cell r="BE1290">
            <v>1</v>
          </cell>
          <cell r="BI1290">
            <v>8.9661707143711062</v>
          </cell>
          <cell r="BJ1290">
            <v>5.4258664966619667</v>
          </cell>
        </row>
        <row r="1291">
          <cell r="A1291">
            <v>219</v>
          </cell>
          <cell r="AH1291">
            <v>0.97938300480000007</v>
          </cell>
          <cell r="AJ1291">
            <v>8784</v>
          </cell>
          <cell r="AL1291">
            <v>0</v>
          </cell>
          <cell r="AO1291" t="str">
            <v>-</v>
          </cell>
          <cell r="AQ1291" t="str">
            <v>-</v>
          </cell>
          <cell r="AS1291" t="str">
            <v>-</v>
          </cell>
          <cell r="AU1291" t="str">
            <v>-</v>
          </cell>
          <cell r="AW1291" t="str">
            <v>-</v>
          </cell>
          <cell r="AY1291" t="str">
            <v>-</v>
          </cell>
          <cell r="AZ1291">
            <v>0.97903434226196628</v>
          </cell>
          <cell r="BA1291">
            <v>1.1000000000000001</v>
          </cell>
          <cell r="BC1291">
            <v>1E-4</v>
          </cell>
          <cell r="BE1291">
            <v>1</v>
          </cell>
          <cell r="BI1291">
            <v>0.9789364388277404</v>
          </cell>
          <cell r="BJ1291">
            <v>0.62910660412399155</v>
          </cell>
        </row>
        <row r="1292">
          <cell r="A1292">
            <v>1663</v>
          </cell>
          <cell r="AH1292">
            <v>2.9548377196</v>
          </cell>
          <cell r="AJ1292">
            <v>8784</v>
          </cell>
          <cell r="AL1292">
            <v>0</v>
          </cell>
          <cell r="AO1292" t="str">
            <v>-</v>
          </cell>
          <cell r="AQ1292" t="str">
            <v>-</v>
          </cell>
          <cell r="AS1292" t="str">
            <v>-</v>
          </cell>
          <cell r="AU1292" t="str">
            <v>-</v>
          </cell>
          <cell r="AW1292" t="str">
            <v>-</v>
          </cell>
          <cell r="AY1292" t="str">
            <v>-</v>
          </cell>
          <cell r="AZ1292">
            <v>2.9548377196</v>
          </cell>
          <cell r="BA1292">
            <v>3</v>
          </cell>
          <cell r="BC1292">
            <v>1E-4</v>
          </cell>
          <cell r="BE1292">
            <v>1</v>
          </cell>
          <cell r="BI1292">
            <v>2.9102241022906195</v>
          </cell>
          <cell r="BJ1292">
            <v>1.7611183143198021</v>
          </cell>
        </row>
        <row r="1293">
          <cell r="A1293">
            <v>2196</v>
          </cell>
          <cell r="AH1293">
            <v>3</v>
          </cell>
          <cell r="AJ1293">
            <v>8739.3034825870636</v>
          </cell>
          <cell r="AL1293">
            <v>0.99502487562189046</v>
          </cell>
          <cell r="AO1293" t="str">
            <v>-</v>
          </cell>
          <cell r="AQ1293" t="str">
            <v>-</v>
          </cell>
          <cell r="AS1293" t="str">
            <v>-</v>
          </cell>
          <cell r="AU1293" t="str">
            <v>-</v>
          </cell>
          <cell r="AW1293" t="str">
            <v>-</v>
          </cell>
          <cell r="AY1293" t="str">
            <v>-</v>
          </cell>
          <cell r="AZ1293">
            <v>3</v>
          </cell>
          <cell r="BA1293">
            <v>3</v>
          </cell>
          <cell r="BC1293">
            <v>8.4160507053772232E-3</v>
          </cell>
          <cell r="BE1293">
            <v>0.99502487562189046</v>
          </cell>
          <cell r="BI1293">
            <v>2.9746256071232868</v>
          </cell>
          <cell r="BJ1293">
            <v>1.9116221850710911</v>
          </cell>
        </row>
        <row r="1294">
          <cell r="A1294">
            <v>1773</v>
          </cell>
          <cell r="AH1294">
            <v>2.9836164795000002</v>
          </cell>
          <cell r="AJ1294">
            <v>8784</v>
          </cell>
          <cell r="AL1294">
            <v>0</v>
          </cell>
          <cell r="AO1294" t="str">
            <v>-</v>
          </cell>
          <cell r="AQ1294" t="str">
            <v>-</v>
          </cell>
          <cell r="AS1294" t="str">
            <v>-</v>
          </cell>
          <cell r="AU1294" t="str">
            <v>-</v>
          </cell>
          <cell r="AW1294" t="str">
            <v>-</v>
          </cell>
          <cell r="AY1294" t="str">
            <v>-</v>
          </cell>
          <cell r="AZ1294">
            <v>2.9836164795000006</v>
          </cell>
          <cell r="BA1294">
            <v>2.99</v>
          </cell>
          <cell r="BC1294">
            <v>1.8014400000000001E-3</v>
          </cell>
          <cell r="BE1294">
            <v>1</v>
          </cell>
          <cell r="BI1294">
            <v>2.9782416734291703</v>
          </cell>
          <cell r="BJ1294">
            <v>1.8022790586533293</v>
          </cell>
        </row>
        <row r="1295">
          <cell r="A1295">
            <v>1778</v>
          </cell>
          <cell r="AH1295">
            <v>2.99</v>
          </cell>
          <cell r="AJ1295">
            <v>8784</v>
          </cell>
          <cell r="AL1295">
            <v>0</v>
          </cell>
          <cell r="AO1295" t="str">
            <v>-</v>
          </cell>
          <cell r="AQ1295" t="str">
            <v>-</v>
          </cell>
          <cell r="AS1295" t="str">
            <v>-</v>
          </cell>
          <cell r="AU1295" t="str">
            <v>-</v>
          </cell>
          <cell r="AW1295" t="str">
            <v>-</v>
          </cell>
          <cell r="AY1295" t="str">
            <v>-</v>
          </cell>
          <cell r="AZ1295">
            <v>2.99</v>
          </cell>
          <cell r="BA1295">
            <v>2.99</v>
          </cell>
          <cell r="BC1295">
            <v>1.7150695890411002E-3</v>
          </cell>
          <cell r="BE1295">
            <v>1</v>
          </cell>
          <cell r="BI1295">
            <v>2.9848719419287675</v>
          </cell>
          <cell r="BJ1295">
            <v>1.806291356975753</v>
          </cell>
        </row>
        <row r="1296">
          <cell r="A1296">
            <v>1772</v>
          </cell>
          <cell r="AH1296">
            <v>2.99</v>
          </cell>
          <cell r="AJ1296">
            <v>8784</v>
          </cell>
          <cell r="AL1296">
            <v>0</v>
          </cell>
          <cell r="AO1296" t="str">
            <v>-</v>
          </cell>
          <cell r="AQ1296" t="str">
            <v>-</v>
          </cell>
          <cell r="AS1296" t="str">
            <v>-</v>
          </cell>
          <cell r="AU1296" t="str">
            <v>-</v>
          </cell>
          <cell r="AW1296" t="str">
            <v>-</v>
          </cell>
          <cell r="AY1296" t="str">
            <v>-</v>
          </cell>
          <cell r="AZ1296">
            <v>2.99</v>
          </cell>
          <cell r="BA1296">
            <v>2.99</v>
          </cell>
          <cell r="BC1296">
            <v>1.79527068493151E-3</v>
          </cell>
          <cell r="BE1296">
            <v>1</v>
          </cell>
          <cell r="BI1296">
            <v>2.9846321406520557</v>
          </cell>
          <cell r="BJ1296">
            <v>1.8061462415463667</v>
          </cell>
        </row>
        <row r="1297">
          <cell r="A1297">
            <v>1785</v>
          </cell>
          <cell r="AH1297">
            <v>2.9566716431</v>
          </cell>
          <cell r="AJ1297">
            <v>8784</v>
          </cell>
          <cell r="AL1297">
            <v>0</v>
          </cell>
          <cell r="AO1297" t="str">
            <v>-</v>
          </cell>
          <cell r="AQ1297" t="str">
            <v>-</v>
          </cell>
          <cell r="AS1297" t="str">
            <v>-</v>
          </cell>
          <cell r="AU1297" t="str">
            <v>-</v>
          </cell>
          <cell r="AW1297" t="str">
            <v>-</v>
          </cell>
          <cell r="AY1297" t="str">
            <v>-</v>
          </cell>
          <cell r="AZ1297">
            <v>2.9566716431000004</v>
          </cell>
          <cell r="BA1297">
            <v>2.99</v>
          </cell>
          <cell r="BC1297">
            <v>1.8199479452054802E-3</v>
          </cell>
          <cell r="BE1297">
            <v>1</v>
          </cell>
          <cell r="BI1297">
            <v>2.9512906546184938</v>
          </cell>
          <cell r="BJ1297">
            <v>1.785969684822049</v>
          </cell>
        </row>
        <row r="1298">
          <cell r="A1298">
            <v>1777</v>
          </cell>
          <cell r="AH1298">
            <v>2.99</v>
          </cell>
          <cell r="AJ1298">
            <v>8784</v>
          </cell>
          <cell r="AL1298">
            <v>0</v>
          </cell>
          <cell r="AO1298" t="str">
            <v>-</v>
          </cell>
          <cell r="AQ1298" t="str">
            <v>-</v>
          </cell>
          <cell r="AS1298" t="str">
            <v>-</v>
          </cell>
          <cell r="AU1298" t="str">
            <v>-</v>
          </cell>
          <cell r="AW1298" t="str">
            <v>-</v>
          </cell>
          <cell r="AY1298" t="str">
            <v>-</v>
          </cell>
          <cell r="AZ1298">
            <v>2.99</v>
          </cell>
          <cell r="BA1298">
            <v>2.99</v>
          </cell>
          <cell r="BC1298">
            <v>1.7212389041095901E-3</v>
          </cell>
          <cell r="BE1298">
            <v>1</v>
          </cell>
          <cell r="BI1298">
            <v>2.9848534956767128</v>
          </cell>
          <cell r="BJ1298">
            <v>1.8062801942504156</v>
          </cell>
        </row>
        <row r="1299">
          <cell r="A1299">
            <v>523</v>
          </cell>
          <cell r="AH1299">
            <v>2.95785858158</v>
          </cell>
          <cell r="AJ1299">
            <v>8784</v>
          </cell>
          <cell r="AL1299">
            <v>0</v>
          </cell>
          <cell r="AO1299" t="str">
            <v>-</v>
          </cell>
          <cell r="AQ1299" t="str">
            <v>-</v>
          </cell>
          <cell r="AS1299" t="str">
            <v>-</v>
          </cell>
          <cell r="AU1299" t="str">
            <v>-</v>
          </cell>
          <cell r="AW1299" t="str">
            <v>-</v>
          </cell>
          <cell r="AY1299" t="str">
            <v>-</v>
          </cell>
          <cell r="AZ1299">
            <v>2.95785858158</v>
          </cell>
          <cell r="BA1299">
            <v>3</v>
          </cell>
          <cell r="BC1299">
            <v>1E-4</v>
          </cell>
          <cell r="BE1299">
            <v>1</v>
          </cell>
          <cell r="BI1299">
            <v>2.9575627957218371</v>
          </cell>
          <cell r="BJ1299">
            <v>1.9006568895607634</v>
          </cell>
        </row>
        <row r="1300">
          <cell r="A1300">
            <v>1760</v>
          </cell>
          <cell r="AH1300">
            <v>2.3592521726000002</v>
          </cell>
          <cell r="AJ1300">
            <v>8740.7514900233218</v>
          </cell>
          <cell r="AL1300">
            <v>0</v>
          </cell>
          <cell r="AO1300" t="str">
            <v>-</v>
          </cell>
          <cell r="AQ1300" t="str">
            <v>-</v>
          </cell>
          <cell r="AS1300" t="str">
            <v>-</v>
          </cell>
          <cell r="AU1300" t="str">
            <v>-</v>
          </cell>
          <cell r="AW1300" t="str">
            <v>-</v>
          </cell>
          <cell r="AY1300" t="str">
            <v>-</v>
          </cell>
          <cell r="AZ1300">
            <v>2.3592521726000002</v>
          </cell>
          <cell r="BA1300">
            <v>2.88</v>
          </cell>
          <cell r="BC1300">
            <v>1.4058172839155562E-3</v>
          </cell>
          <cell r="BE1300">
            <v>0.99507644467478618</v>
          </cell>
          <cell r="BI1300">
            <v>2.3442572850067069</v>
          </cell>
          <cell r="BJ1300">
            <v>1.5065204248904358</v>
          </cell>
        </row>
        <row r="1301">
          <cell r="A1301">
            <v>39</v>
          </cell>
          <cell r="AH1301">
            <v>4.4000000000000004</v>
          </cell>
          <cell r="AJ1301">
            <v>8784</v>
          </cell>
          <cell r="AL1301">
            <v>0</v>
          </cell>
          <cell r="AO1301" t="str">
            <v>-</v>
          </cell>
          <cell r="AQ1301" t="str">
            <v>-</v>
          </cell>
          <cell r="AS1301" t="str">
            <v>-</v>
          </cell>
          <cell r="AU1301" t="str">
            <v>-</v>
          </cell>
          <cell r="AW1301" t="str">
            <v>-</v>
          </cell>
          <cell r="AY1301" t="str">
            <v>-</v>
          </cell>
          <cell r="AZ1301">
            <v>4.4000000000000004</v>
          </cell>
          <cell r="BA1301">
            <v>4.4000000000000004</v>
          </cell>
          <cell r="BC1301">
            <v>1E-4</v>
          </cell>
          <cell r="BE1301">
            <v>1</v>
          </cell>
          <cell r="BI1301">
            <v>4.3995599999999948</v>
          </cell>
          <cell r="BJ1301">
            <v>2.8273462315430091</v>
          </cell>
        </row>
        <row r="1302">
          <cell r="A1302">
            <v>40</v>
          </cell>
          <cell r="AH1302">
            <v>2.4</v>
          </cell>
          <cell r="AJ1302">
            <v>8784</v>
          </cell>
          <cell r="AL1302">
            <v>0</v>
          </cell>
          <cell r="AO1302" t="str">
            <v>-</v>
          </cell>
          <cell r="AQ1302" t="str">
            <v>-</v>
          </cell>
          <cell r="AS1302" t="str">
            <v>-</v>
          </cell>
          <cell r="AU1302" t="str">
            <v>-</v>
          </cell>
          <cell r="AW1302" t="str">
            <v>-</v>
          </cell>
          <cell r="AY1302" t="str">
            <v>-</v>
          </cell>
          <cell r="AZ1302">
            <v>2.4</v>
          </cell>
          <cell r="BA1302">
            <v>2.4</v>
          </cell>
          <cell r="BC1302">
            <v>1E-4</v>
          </cell>
          <cell r="BE1302">
            <v>1</v>
          </cell>
          <cell r="BI1302">
            <v>2.3997600000000014</v>
          </cell>
          <cell r="BJ1302">
            <v>1.5421888535689168</v>
          </cell>
        </row>
        <row r="1303">
          <cell r="A1303">
            <v>42</v>
          </cell>
          <cell r="AH1303">
            <v>3.2</v>
          </cell>
          <cell r="AJ1303">
            <v>11712.000000000002</v>
          </cell>
          <cell r="AL1303">
            <v>0</v>
          </cell>
          <cell r="AO1303" t="str">
            <v>-</v>
          </cell>
          <cell r="AQ1303" t="str">
            <v>-</v>
          </cell>
          <cell r="AS1303" t="str">
            <v>-</v>
          </cell>
          <cell r="AU1303" t="str">
            <v>-</v>
          </cell>
          <cell r="AW1303" t="str">
            <v>-</v>
          </cell>
          <cell r="AY1303" t="str">
            <v>-</v>
          </cell>
          <cell r="AZ1303">
            <v>3.2</v>
          </cell>
          <cell r="BA1303">
            <v>3.2</v>
          </cell>
          <cell r="BC1303">
            <v>1.3333333333333334E-4</v>
          </cell>
          <cell r="BE1303">
            <v>1.3333333333333335</v>
          </cell>
          <cell r="BI1303">
            <v>3.1996799999999941</v>
          </cell>
          <cell r="BJ1303">
            <v>2.0562518047585505</v>
          </cell>
        </row>
        <row r="1304">
          <cell r="A1304">
            <v>256</v>
          </cell>
          <cell r="AH1304">
            <v>3.4</v>
          </cell>
          <cell r="AJ1304">
            <v>8784</v>
          </cell>
          <cell r="AL1304">
            <v>0</v>
          </cell>
          <cell r="AO1304" t="str">
            <v>-</v>
          </cell>
          <cell r="AQ1304" t="str">
            <v>-</v>
          </cell>
          <cell r="AS1304" t="str">
            <v>-</v>
          </cell>
          <cell r="AU1304" t="str">
            <v>-</v>
          </cell>
          <cell r="AW1304" t="str">
            <v>-</v>
          </cell>
          <cell r="AY1304" t="str">
            <v>-</v>
          </cell>
          <cell r="AZ1304">
            <v>3.4</v>
          </cell>
          <cell r="BA1304">
            <v>3.4</v>
          </cell>
          <cell r="BC1304">
            <v>1E-4</v>
          </cell>
          <cell r="BE1304">
            <v>1</v>
          </cell>
          <cell r="BI1304">
            <v>3.3996599999999972</v>
          </cell>
          <cell r="BJ1304">
            <v>2.1847675425559623</v>
          </cell>
        </row>
        <row r="1305">
          <cell r="A1305">
            <v>43</v>
          </cell>
          <cell r="AH1305">
            <v>1.1873540710799999</v>
          </cell>
          <cell r="AJ1305">
            <v>8784</v>
          </cell>
          <cell r="AL1305">
            <v>0</v>
          </cell>
          <cell r="AO1305" t="str">
            <v>-</v>
          </cell>
          <cell r="AQ1305" t="str">
            <v>-</v>
          </cell>
          <cell r="AS1305" t="str">
            <v>-</v>
          </cell>
          <cell r="AU1305" t="str">
            <v>-</v>
          </cell>
          <cell r="AW1305" t="str">
            <v>-</v>
          </cell>
          <cell r="AY1305" t="str">
            <v>-</v>
          </cell>
          <cell r="AZ1305">
            <v>1.1873540710799999</v>
          </cell>
          <cell r="BA1305">
            <v>1.2</v>
          </cell>
          <cell r="BC1305">
            <v>1E-4</v>
          </cell>
          <cell r="BE1305">
            <v>1</v>
          </cell>
          <cell r="BI1305">
            <v>1.1872353356728937</v>
          </cell>
          <cell r="BJ1305">
            <v>0.76296842235802198</v>
          </cell>
        </row>
        <row r="1306">
          <cell r="A1306">
            <v>253</v>
          </cell>
          <cell r="AH1306">
            <v>0.78600000000000014</v>
          </cell>
          <cell r="AJ1306">
            <v>8784</v>
          </cell>
          <cell r="AL1306">
            <v>0</v>
          </cell>
          <cell r="AO1306" t="str">
            <v>-</v>
          </cell>
          <cell r="AQ1306" t="str">
            <v>-</v>
          </cell>
          <cell r="AS1306" t="str">
            <v>-</v>
          </cell>
          <cell r="AU1306" t="str">
            <v>-</v>
          </cell>
          <cell r="AW1306" t="str">
            <v>-</v>
          </cell>
          <cell r="AY1306" t="str">
            <v>-</v>
          </cell>
          <cell r="AZ1306">
            <v>0.78600000000000014</v>
          </cell>
          <cell r="BA1306">
            <v>0.8</v>
          </cell>
          <cell r="BC1306">
            <v>1E-4</v>
          </cell>
          <cell r="BE1306">
            <v>1</v>
          </cell>
          <cell r="BI1306">
            <v>0.78592139999999955</v>
          </cell>
          <cell r="BJ1306">
            <v>0.50506684954381964</v>
          </cell>
        </row>
        <row r="1307">
          <cell r="A1307">
            <v>53</v>
          </cell>
          <cell r="AH1307">
            <v>2.9700531126</v>
          </cell>
          <cell r="AJ1307">
            <v>8491.1999999999989</v>
          </cell>
          <cell r="AL1307">
            <v>0</v>
          </cell>
          <cell r="AO1307" t="str">
            <v>-</v>
          </cell>
          <cell r="AQ1307" t="str">
            <v>-</v>
          </cell>
          <cell r="AS1307" t="str">
            <v>-</v>
          </cell>
          <cell r="AU1307" t="str">
            <v>-</v>
          </cell>
          <cell r="AW1307" t="str">
            <v>-</v>
          </cell>
          <cell r="AY1307" t="str">
            <v>-</v>
          </cell>
          <cell r="AZ1307">
            <v>2.9</v>
          </cell>
          <cell r="BA1307">
            <v>2.9</v>
          </cell>
          <cell r="BC1307">
            <v>9.6666666666666667E-5</v>
          </cell>
          <cell r="BE1307">
            <v>0.96666666666666667</v>
          </cell>
          <cell r="BI1307">
            <v>2.8997099999999998</v>
          </cell>
          <cell r="BJ1307">
            <v>1.7547557190516001</v>
          </cell>
        </row>
        <row r="1308">
          <cell r="A1308">
            <v>54</v>
          </cell>
          <cell r="AH1308">
            <v>3</v>
          </cell>
          <cell r="AJ1308">
            <v>9369.6</v>
          </cell>
          <cell r="AL1308">
            <v>0</v>
          </cell>
          <cell r="AO1308" t="str">
            <v>-</v>
          </cell>
          <cell r="AQ1308" t="str">
            <v>-</v>
          </cell>
          <cell r="AS1308" t="str">
            <v>-</v>
          </cell>
          <cell r="AU1308" t="str">
            <v>-</v>
          </cell>
          <cell r="AW1308" t="str">
            <v>-</v>
          </cell>
          <cell r="AY1308" t="str">
            <v>-</v>
          </cell>
          <cell r="AZ1308">
            <v>3</v>
          </cell>
          <cell r="BA1308">
            <v>3.2</v>
          </cell>
          <cell r="BC1308">
            <v>1.0666666666666668E-4</v>
          </cell>
          <cell r="BE1308">
            <v>1.0666666666666667</v>
          </cell>
          <cell r="BI1308">
            <v>2.9996999999999963</v>
          </cell>
          <cell r="BJ1308">
            <v>1.9277360669611421</v>
          </cell>
        </row>
        <row r="1309">
          <cell r="A1309">
            <v>55</v>
          </cell>
          <cell r="AH1309">
            <v>0.8</v>
          </cell>
          <cell r="AJ1309">
            <v>8784</v>
          </cell>
          <cell r="AL1309">
            <v>0</v>
          </cell>
          <cell r="AO1309" t="str">
            <v>-</v>
          </cell>
          <cell r="AQ1309" t="str">
            <v>-</v>
          </cell>
          <cell r="AS1309" t="str">
            <v>-</v>
          </cell>
          <cell r="AU1309" t="str">
            <v>-</v>
          </cell>
          <cell r="AW1309" t="str">
            <v>-</v>
          </cell>
          <cell r="AY1309" t="str">
            <v>-</v>
          </cell>
          <cell r="AZ1309">
            <v>0.8</v>
          </cell>
          <cell r="BA1309">
            <v>0.8</v>
          </cell>
          <cell r="BC1309">
            <v>0.61858618878057403</v>
          </cell>
          <cell r="BE1309">
            <v>1</v>
          </cell>
          <cell r="BI1309">
            <v>0.30513104897554083</v>
          </cell>
          <cell r="BJ1309">
            <v>0.18464965574145145</v>
          </cell>
        </row>
        <row r="1310">
          <cell r="A1310">
            <v>56</v>
          </cell>
          <cell r="AH1310">
            <v>1.6</v>
          </cell>
          <cell r="AJ1310">
            <v>8784</v>
          </cell>
          <cell r="AL1310">
            <v>0</v>
          </cell>
          <cell r="AO1310" t="str">
            <v>-</v>
          </cell>
          <cell r="AQ1310" t="str">
            <v>-</v>
          </cell>
          <cell r="AS1310" t="str">
            <v>-</v>
          </cell>
          <cell r="AU1310" t="str">
            <v>-</v>
          </cell>
          <cell r="AW1310" t="str">
            <v>-</v>
          </cell>
          <cell r="AY1310" t="str">
            <v>-</v>
          </cell>
          <cell r="AZ1310">
            <v>1.6</v>
          </cell>
          <cell r="BA1310">
            <v>1.6</v>
          </cell>
          <cell r="BC1310">
            <v>1E-4</v>
          </cell>
          <cell r="BE1310">
            <v>1</v>
          </cell>
          <cell r="BI1310">
            <v>1.5998400000000002</v>
          </cell>
          <cell r="BJ1310">
            <v>0.96814108637329688</v>
          </cell>
        </row>
        <row r="1311">
          <cell r="A1311">
            <v>431</v>
          </cell>
          <cell r="AH1311">
            <v>0.8</v>
          </cell>
          <cell r="AJ1311">
            <v>8784</v>
          </cell>
          <cell r="AL1311">
            <v>0</v>
          </cell>
          <cell r="AO1311" t="str">
            <v>-</v>
          </cell>
          <cell r="AQ1311" t="str">
            <v>-</v>
          </cell>
          <cell r="AS1311" t="str">
            <v>-</v>
          </cell>
          <cell r="AU1311" t="str">
            <v>-</v>
          </cell>
          <cell r="AW1311" t="str">
            <v>-</v>
          </cell>
          <cell r="AY1311" t="str">
            <v>-</v>
          </cell>
          <cell r="AZ1311">
            <v>0.8</v>
          </cell>
          <cell r="BA1311">
            <v>0.8</v>
          </cell>
          <cell r="BC1311">
            <v>1E-4</v>
          </cell>
          <cell r="BE1311">
            <v>1</v>
          </cell>
          <cell r="BI1311">
            <v>0.77992200000000012</v>
          </cell>
          <cell r="BJ1311">
            <v>0.47196877960698219</v>
          </cell>
        </row>
        <row r="1312">
          <cell r="A1312">
            <v>47</v>
          </cell>
          <cell r="AH1312">
            <v>1.81356768798</v>
          </cell>
          <cell r="AJ1312">
            <v>8784</v>
          </cell>
          <cell r="AL1312">
            <v>0</v>
          </cell>
          <cell r="AO1312" t="str">
            <v>-</v>
          </cell>
          <cell r="AQ1312" t="str">
            <v>-</v>
          </cell>
          <cell r="AS1312" t="str">
            <v>-</v>
          </cell>
          <cell r="AU1312" t="str">
            <v>-</v>
          </cell>
          <cell r="AW1312" t="str">
            <v>-</v>
          </cell>
          <cell r="AY1312" t="str">
            <v>-</v>
          </cell>
          <cell r="AZ1312">
            <v>1.81356768798</v>
          </cell>
          <cell r="BA1312">
            <v>1.9</v>
          </cell>
          <cell r="BC1312">
            <v>1E-4</v>
          </cell>
          <cell r="BE1312">
            <v>1</v>
          </cell>
          <cell r="BI1312">
            <v>1.8133863312111995</v>
          </cell>
          <cell r="BJ1312">
            <v>1.1653599473314589</v>
          </cell>
        </row>
        <row r="1313">
          <cell r="A1313">
            <v>255</v>
          </cell>
          <cell r="AH1313">
            <v>2.4</v>
          </cell>
          <cell r="AJ1313">
            <v>8784</v>
          </cell>
          <cell r="AL1313">
            <v>0</v>
          </cell>
          <cell r="AO1313" t="str">
            <v>-</v>
          </cell>
          <cell r="AQ1313" t="str">
            <v>-</v>
          </cell>
          <cell r="AS1313" t="str">
            <v>-</v>
          </cell>
          <cell r="AU1313" t="str">
            <v>-</v>
          </cell>
          <cell r="AW1313" t="str">
            <v>-</v>
          </cell>
          <cell r="AY1313" t="str">
            <v>-</v>
          </cell>
          <cell r="AZ1313">
            <v>2.4</v>
          </cell>
          <cell r="BA1313">
            <v>2.4</v>
          </cell>
          <cell r="BC1313">
            <v>1E-4</v>
          </cell>
          <cell r="BE1313">
            <v>1</v>
          </cell>
          <cell r="BI1313">
            <v>2.3997600000000014</v>
          </cell>
          <cell r="BJ1313">
            <v>1.5421888535689168</v>
          </cell>
        </row>
        <row r="1314">
          <cell r="A1314">
            <v>186</v>
          </cell>
          <cell r="AH1314" t="str">
            <v>-</v>
          </cell>
          <cell r="AJ1314">
            <v>0</v>
          </cell>
          <cell r="AL1314">
            <v>1098.6168539325843</v>
          </cell>
          <cell r="AO1314" t="str">
            <v>-</v>
          </cell>
          <cell r="AQ1314" t="str">
            <v>-</v>
          </cell>
          <cell r="AS1314" t="str">
            <v>-</v>
          </cell>
          <cell r="AU1314" t="str">
            <v>-</v>
          </cell>
          <cell r="AW1314" t="str">
            <v>-</v>
          </cell>
          <cell r="AY1314" t="str">
            <v>-</v>
          </cell>
          <cell r="AZ1314" t="str">
            <v>-</v>
          </cell>
          <cell r="BA1314">
            <v>0.52309516165756298</v>
          </cell>
          <cell r="BC1314" t="str">
            <v>-</v>
          </cell>
          <cell r="BE1314" t="str">
            <v>-</v>
          </cell>
          <cell r="BI1314" t="str">
            <v>-</v>
          </cell>
          <cell r="BJ1314" t="str">
            <v>-</v>
          </cell>
        </row>
        <row r="1315">
          <cell r="A1315">
            <v>186</v>
          </cell>
          <cell r="AH1315" t="str">
            <v>-</v>
          </cell>
          <cell r="AJ1315">
            <v>0</v>
          </cell>
          <cell r="AL1315">
            <v>1098.6168539325843</v>
          </cell>
          <cell r="AO1315" t="str">
            <v>-</v>
          </cell>
          <cell r="AQ1315" t="str">
            <v>-</v>
          </cell>
          <cell r="AS1315" t="str">
            <v>-</v>
          </cell>
          <cell r="AU1315" t="str">
            <v>-</v>
          </cell>
          <cell r="AW1315" t="str">
            <v>-</v>
          </cell>
          <cell r="AY1315" t="str">
            <v>-</v>
          </cell>
          <cell r="AZ1315" t="str">
            <v>-</v>
          </cell>
          <cell r="BA1315">
            <v>0.52145599954462996</v>
          </cell>
          <cell r="BC1315" t="str">
            <v>-</v>
          </cell>
          <cell r="BE1315" t="str">
            <v>-</v>
          </cell>
          <cell r="BI1315" t="str">
            <v>-</v>
          </cell>
          <cell r="BJ1315" t="str">
            <v>-</v>
          </cell>
        </row>
        <row r="1316">
          <cell r="A1316">
            <v>186</v>
          </cell>
          <cell r="AH1316" t="str">
            <v>-</v>
          </cell>
          <cell r="AJ1316">
            <v>0</v>
          </cell>
          <cell r="AL1316">
            <v>1098.6168539325843</v>
          </cell>
          <cell r="AO1316" t="str">
            <v>-</v>
          </cell>
          <cell r="AQ1316" t="str">
            <v>-</v>
          </cell>
          <cell r="AS1316" t="str">
            <v>-</v>
          </cell>
          <cell r="AU1316" t="str">
            <v>-</v>
          </cell>
          <cell r="AW1316" t="str">
            <v>-</v>
          </cell>
          <cell r="AY1316" t="str">
            <v>-</v>
          </cell>
          <cell r="AZ1316" t="str">
            <v>-</v>
          </cell>
          <cell r="BA1316">
            <v>0.52289026639344605</v>
          </cell>
          <cell r="BC1316" t="str">
            <v>-</v>
          </cell>
          <cell r="BE1316" t="str">
            <v>-</v>
          </cell>
          <cell r="BI1316" t="str">
            <v>-</v>
          </cell>
          <cell r="BJ1316" t="str">
            <v>-</v>
          </cell>
        </row>
        <row r="1317">
          <cell r="A1317">
            <v>186</v>
          </cell>
          <cell r="AH1317" t="str">
            <v>-</v>
          </cell>
          <cell r="AJ1317">
            <v>0</v>
          </cell>
          <cell r="AL1317">
            <v>1098.6168539325843</v>
          </cell>
          <cell r="AO1317" t="str">
            <v>-</v>
          </cell>
          <cell r="AQ1317" t="str">
            <v>-</v>
          </cell>
          <cell r="AS1317" t="str">
            <v>-</v>
          </cell>
          <cell r="AU1317" t="str">
            <v>-</v>
          </cell>
          <cell r="AW1317" t="str">
            <v>-</v>
          </cell>
          <cell r="AY1317" t="str">
            <v>-</v>
          </cell>
          <cell r="AZ1317" t="str">
            <v>-</v>
          </cell>
          <cell r="BA1317">
            <v>0.52289026639344605</v>
          </cell>
          <cell r="BC1317" t="str">
            <v>-</v>
          </cell>
          <cell r="BE1317" t="str">
            <v>-</v>
          </cell>
          <cell r="BI1317" t="str">
            <v>-</v>
          </cell>
          <cell r="BJ1317" t="str">
            <v>-</v>
          </cell>
        </row>
        <row r="1318">
          <cell r="A1318">
            <v>548</v>
          </cell>
          <cell r="AH1318">
            <v>3</v>
          </cell>
          <cell r="AJ1318">
            <v>8762</v>
          </cell>
          <cell r="AL1318">
            <v>22</v>
          </cell>
          <cell r="AO1318" t="str">
            <v>-</v>
          </cell>
          <cell r="AQ1318" t="str">
            <v>-</v>
          </cell>
          <cell r="AS1318" t="str">
            <v>-</v>
          </cell>
          <cell r="AU1318" t="str">
            <v>-</v>
          </cell>
          <cell r="AW1318" t="str">
            <v>-</v>
          </cell>
          <cell r="AY1318" t="str">
            <v>-</v>
          </cell>
          <cell r="AZ1318">
            <v>3</v>
          </cell>
          <cell r="BA1318">
            <v>3</v>
          </cell>
          <cell r="BC1318">
            <v>1E-4</v>
          </cell>
          <cell r="BE1318">
            <v>1</v>
          </cell>
          <cell r="BI1318">
            <v>2.9697029999999978</v>
          </cell>
          <cell r="BJ1318">
            <v>1.9084587062915319</v>
          </cell>
        </row>
        <row r="1319">
          <cell r="A1319">
            <v>1874</v>
          </cell>
          <cell r="AH1319">
            <v>3</v>
          </cell>
          <cell r="AJ1319">
            <v>8660.9555189456332</v>
          </cell>
          <cell r="AL1319">
            <v>21.74629324546952</v>
          </cell>
          <cell r="AO1319" t="str">
            <v>-</v>
          </cell>
          <cell r="AQ1319" t="str">
            <v>-</v>
          </cell>
          <cell r="AS1319" t="str">
            <v>-</v>
          </cell>
          <cell r="AU1319" t="str">
            <v>-</v>
          </cell>
          <cell r="AW1319" t="str">
            <v>-</v>
          </cell>
          <cell r="AY1319" t="str">
            <v>-</v>
          </cell>
          <cell r="AZ1319">
            <v>3</v>
          </cell>
          <cell r="BA1319">
            <v>3</v>
          </cell>
          <cell r="BC1319">
            <v>3.3356988558145796E-3</v>
          </cell>
          <cell r="BE1319">
            <v>0.98846787479406917</v>
          </cell>
          <cell r="BI1319">
            <v>2.9898761539726029</v>
          </cell>
          <cell r="BJ1319">
            <v>1.9214228415375068</v>
          </cell>
        </row>
        <row r="1320">
          <cell r="A1320">
            <v>65</v>
          </cell>
          <cell r="AH1320">
            <v>1.1832337708</v>
          </cell>
          <cell r="AJ1320">
            <v>8784</v>
          </cell>
          <cell r="AL1320">
            <v>0</v>
          </cell>
          <cell r="AO1320" t="str">
            <v>-</v>
          </cell>
          <cell r="AQ1320" t="str">
            <v>-</v>
          </cell>
          <cell r="AS1320" t="str">
            <v>-</v>
          </cell>
          <cell r="AU1320" t="str">
            <v>-</v>
          </cell>
          <cell r="AW1320" t="str">
            <v>-</v>
          </cell>
          <cell r="AY1320" t="str">
            <v>-</v>
          </cell>
          <cell r="AZ1320">
            <v>1.1832337708</v>
          </cell>
          <cell r="BA1320">
            <v>1.6</v>
          </cell>
          <cell r="BC1320">
            <v>1E-4</v>
          </cell>
          <cell r="BE1320">
            <v>1</v>
          </cell>
          <cell r="BI1320">
            <v>1.1831154474229209</v>
          </cell>
          <cell r="BJ1320">
            <v>0.76032080520586598</v>
          </cell>
        </row>
        <row r="1321">
          <cell r="A1321">
            <v>67</v>
          </cell>
          <cell r="AH1321">
            <v>2.0276709289400001</v>
          </cell>
          <cell r="AJ1321">
            <v>8784</v>
          </cell>
          <cell r="AL1321">
            <v>0</v>
          </cell>
          <cell r="AO1321" t="str">
            <v>-</v>
          </cell>
          <cell r="AQ1321" t="str">
            <v>-</v>
          </cell>
          <cell r="AS1321" t="str">
            <v>-</v>
          </cell>
          <cell r="AU1321" t="str">
            <v>-</v>
          </cell>
          <cell r="AW1321" t="str">
            <v>-</v>
          </cell>
          <cell r="AY1321" t="str">
            <v>-</v>
          </cell>
          <cell r="AZ1321">
            <v>2.0276709289400001</v>
          </cell>
          <cell r="BA1321">
            <v>2.5</v>
          </cell>
          <cell r="BC1321">
            <v>1E-4</v>
          </cell>
          <cell r="BE1321">
            <v>1</v>
          </cell>
          <cell r="BI1321">
            <v>2.0274681618471022</v>
          </cell>
          <cell r="BJ1321">
            <v>1.302938127215413</v>
          </cell>
        </row>
        <row r="1322">
          <cell r="A1322">
            <v>68</v>
          </cell>
          <cell r="AH1322">
            <v>6.1727292236799993</v>
          </cell>
          <cell r="AJ1322">
            <v>8784</v>
          </cell>
          <cell r="AL1322">
            <v>0</v>
          </cell>
          <cell r="AO1322" t="str">
            <v>-</v>
          </cell>
          <cell r="AQ1322" t="str">
            <v>-</v>
          </cell>
          <cell r="AS1322" t="str">
            <v>-</v>
          </cell>
          <cell r="AU1322" t="str">
            <v>-</v>
          </cell>
          <cell r="AW1322" t="str">
            <v>-</v>
          </cell>
          <cell r="AY1322" t="str">
            <v>-</v>
          </cell>
          <cell r="AZ1322">
            <v>6.1727292236799993</v>
          </cell>
          <cell r="BA1322">
            <v>6.4</v>
          </cell>
          <cell r="BC1322">
            <v>1E-4</v>
          </cell>
          <cell r="BE1322">
            <v>1</v>
          </cell>
          <cell r="BI1322">
            <v>6.1721119507576407</v>
          </cell>
          <cell r="BJ1322">
            <v>3.9664642520243394</v>
          </cell>
        </row>
        <row r="1323">
          <cell r="A1323">
            <v>9</v>
          </cell>
          <cell r="AH1323" t="str">
            <v>-</v>
          </cell>
          <cell r="AJ1323">
            <v>3322.37592652272</v>
          </cell>
          <cell r="AL1323">
            <v>3.8245246535610695</v>
          </cell>
          <cell r="AO1323" t="str">
            <v>-</v>
          </cell>
          <cell r="AQ1323" t="str">
            <v>-</v>
          </cell>
          <cell r="AS1323" t="str">
            <v>-</v>
          </cell>
          <cell r="AU1323" t="str">
            <v>-</v>
          </cell>
          <cell r="AW1323" t="str">
            <v>-</v>
          </cell>
          <cell r="AY1323" t="str">
            <v>-</v>
          </cell>
          <cell r="AZ1323" t="str">
            <v>-</v>
          </cell>
          <cell r="BA1323">
            <v>1.175</v>
          </cell>
          <cell r="BC1323" t="str">
            <v>-</v>
          </cell>
          <cell r="BE1323" t="str">
            <v>-</v>
          </cell>
          <cell r="BI1323" t="str">
            <v>-</v>
          </cell>
          <cell r="BJ1323" t="str">
            <v>-</v>
          </cell>
        </row>
        <row r="1324">
          <cell r="A1324">
            <v>10</v>
          </cell>
          <cell r="AH1324" t="str">
            <v>-</v>
          </cell>
          <cell r="AJ1324">
            <v>3983.8458578542327</v>
          </cell>
          <cell r="AL1324">
            <v>0.56699864191942051</v>
          </cell>
          <cell r="AO1324" t="str">
            <v>-</v>
          </cell>
          <cell r="AQ1324" t="str">
            <v>-</v>
          </cell>
          <cell r="AS1324" t="str">
            <v>-</v>
          </cell>
          <cell r="AU1324" t="str">
            <v>-</v>
          </cell>
          <cell r="AW1324" t="str">
            <v>-</v>
          </cell>
          <cell r="AY1324" t="str">
            <v>-</v>
          </cell>
          <cell r="AZ1324" t="str">
            <v>-</v>
          </cell>
          <cell r="BA1324">
            <v>1.002</v>
          </cell>
          <cell r="BC1324" t="str">
            <v>-</v>
          </cell>
          <cell r="BE1324" t="str">
            <v>-</v>
          </cell>
          <cell r="BI1324" t="str">
            <v>-</v>
          </cell>
          <cell r="BJ1324" t="str">
            <v>-</v>
          </cell>
        </row>
        <row r="1325">
          <cell r="A1325">
            <v>297</v>
          </cell>
          <cell r="AH1325">
            <v>4.1672403564400007</v>
          </cell>
          <cell r="AJ1325">
            <v>8784</v>
          </cell>
          <cell r="AL1325">
            <v>0</v>
          </cell>
          <cell r="AO1325" t="str">
            <v>-</v>
          </cell>
          <cell r="AQ1325" t="str">
            <v>-</v>
          </cell>
          <cell r="AS1325" t="str">
            <v>-</v>
          </cell>
          <cell r="AU1325" t="str">
            <v>-</v>
          </cell>
          <cell r="AW1325" t="str">
            <v>-</v>
          </cell>
          <cell r="AY1325" t="str">
            <v>-</v>
          </cell>
          <cell r="AZ1325">
            <v>4.1672403564399998</v>
          </cell>
          <cell r="BA1325">
            <v>5.3</v>
          </cell>
          <cell r="BC1325">
            <v>1E-4</v>
          </cell>
          <cell r="BE1325">
            <v>1</v>
          </cell>
          <cell r="BI1325">
            <v>4.166823632404359</v>
          </cell>
          <cell r="BJ1325">
            <v>2.6777798449351367</v>
          </cell>
        </row>
        <row r="1326">
          <cell r="A1326">
            <v>220</v>
          </cell>
          <cell r="AH1326">
            <v>2.783758899</v>
          </cell>
          <cell r="AJ1326">
            <v>8784</v>
          </cell>
          <cell r="AL1326">
            <v>0</v>
          </cell>
          <cell r="AO1326" t="str">
            <v>-</v>
          </cell>
          <cell r="AQ1326" t="str">
            <v>-</v>
          </cell>
          <cell r="AS1326" t="str">
            <v>-</v>
          </cell>
          <cell r="AU1326" t="str">
            <v>-</v>
          </cell>
          <cell r="AW1326" t="str">
            <v>-</v>
          </cell>
          <cell r="AY1326" t="str">
            <v>-</v>
          </cell>
          <cell r="AZ1326">
            <v>2.783758899</v>
          </cell>
          <cell r="BA1326">
            <v>2.9</v>
          </cell>
          <cell r="BC1326">
            <v>1E-4</v>
          </cell>
          <cell r="BE1326">
            <v>1</v>
          </cell>
          <cell r="BI1326">
            <v>2.7834805231101019</v>
          </cell>
          <cell r="BJ1326">
            <v>1.7887841437754501</v>
          </cell>
        </row>
        <row r="1327">
          <cell r="A1327">
            <v>386</v>
          </cell>
          <cell r="AH1327">
            <v>151.434</v>
          </cell>
          <cell r="AJ1327">
            <v>4394.4327902389332</v>
          </cell>
          <cell r="AL1327">
            <v>178.6129053658633</v>
          </cell>
          <cell r="AO1327" t="str">
            <v>-</v>
          </cell>
          <cell r="AQ1327" t="str">
            <v>-</v>
          </cell>
          <cell r="AS1327" t="str">
            <v>-</v>
          </cell>
          <cell r="AU1327" t="str">
            <v>-</v>
          </cell>
          <cell r="AW1327" t="str">
            <v>-</v>
          </cell>
          <cell r="AY1327" t="str">
            <v>-</v>
          </cell>
          <cell r="AZ1327">
            <v>151.434</v>
          </cell>
          <cell r="BA1327">
            <v>171.989</v>
          </cell>
          <cell r="BC1327">
            <v>0.15507977714413773</v>
          </cell>
          <cell r="BE1327">
            <v>0.52061084877103769</v>
          </cell>
          <cell r="BI1327">
            <v>96.814900936675642</v>
          </cell>
          <cell r="BJ1327">
            <v>62.217413859685941</v>
          </cell>
        </row>
        <row r="1328">
          <cell r="A1328">
            <v>330</v>
          </cell>
          <cell r="AH1328">
            <v>7.2539999999999996</v>
          </cell>
          <cell r="AJ1328">
            <v>1854.1518240801349</v>
          </cell>
          <cell r="AL1328">
            <v>0.33427477874846973</v>
          </cell>
          <cell r="AO1328" t="str">
            <v>-</v>
          </cell>
          <cell r="AQ1328" t="str">
            <v>-</v>
          </cell>
          <cell r="AS1328" t="str">
            <v>-</v>
          </cell>
          <cell r="AU1328" t="str">
            <v>-</v>
          </cell>
          <cell r="AW1328" t="str">
            <v>-</v>
          </cell>
          <cell r="AY1328" t="str">
            <v>-</v>
          </cell>
          <cell r="AZ1328">
            <v>7.2539999999999996</v>
          </cell>
          <cell r="BA1328">
            <v>7.4189999999999996</v>
          </cell>
          <cell r="BC1328">
            <v>2.1112091289377083E-5</v>
          </cell>
          <cell r="BE1328">
            <v>0.2111209128937708</v>
          </cell>
          <cell r="BI1328">
            <v>7.0385776718399873</v>
          </cell>
          <cell r="BJ1328">
            <v>4.5232923419386424</v>
          </cell>
        </row>
        <row r="1329">
          <cell r="A1329">
            <v>624</v>
          </cell>
          <cell r="AH1329">
            <v>3</v>
          </cell>
          <cell r="AJ1329">
            <v>8743.8666666666704</v>
          </cell>
          <cell r="AL1329">
            <v>40.133333333333297</v>
          </cell>
          <cell r="AO1329" t="str">
            <v>-</v>
          </cell>
          <cell r="AQ1329" t="str">
            <v>-</v>
          </cell>
          <cell r="AS1329" t="str">
            <v>-</v>
          </cell>
          <cell r="AU1329" t="str">
            <v>-</v>
          </cell>
          <cell r="AW1329" t="str">
            <v>-</v>
          </cell>
          <cell r="AY1329" t="str">
            <v>-</v>
          </cell>
          <cell r="AZ1329">
            <v>3</v>
          </cell>
          <cell r="BA1329">
            <v>3</v>
          </cell>
          <cell r="BC1329">
            <v>1E-4</v>
          </cell>
          <cell r="BE1329">
            <v>1</v>
          </cell>
          <cell r="BI1329">
            <v>2.9847014999999959</v>
          </cell>
          <cell r="BJ1329">
            <v>1.9180973866263364</v>
          </cell>
        </row>
        <row r="1330">
          <cell r="A1330">
            <v>9</v>
          </cell>
          <cell r="AH1330" t="str">
            <v>-</v>
          </cell>
          <cell r="AJ1330">
            <v>3319.6747770974339</v>
          </cell>
          <cell r="AL1330">
            <v>6.5256740788484136</v>
          </cell>
          <cell r="AO1330" t="str">
            <v>-</v>
          </cell>
          <cell r="AQ1330" t="str">
            <v>-</v>
          </cell>
          <cell r="AS1330" t="str">
            <v>-</v>
          </cell>
          <cell r="AU1330" t="str">
            <v>-</v>
          </cell>
          <cell r="AW1330" t="str">
            <v>-</v>
          </cell>
          <cell r="AY1330" t="str">
            <v>-</v>
          </cell>
          <cell r="AZ1330" t="str">
            <v>-</v>
          </cell>
          <cell r="BA1330">
            <v>1.175</v>
          </cell>
          <cell r="BC1330" t="str">
            <v>-</v>
          </cell>
          <cell r="BE1330" t="str">
            <v>-</v>
          </cell>
          <cell r="BI1330" t="str">
            <v>-</v>
          </cell>
          <cell r="BJ1330" t="str">
            <v>-</v>
          </cell>
        </row>
        <row r="1331">
          <cell r="A1331">
            <v>10</v>
          </cell>
          <cell r="AH1331" t="str">
            <v>-</v>
          </cell>
          <cell r="AJ1331">
            <v>4798.913248830544</v>
          </cell>
          <cell r="AL1331">
            <v>0.67389467330616992</v>
          </cell>
          <cell r="AO1331" t="str">
            <v>-</v>
          </cell>
          <cell r="AQ1331" t="str">
            <v>-</v>
          </cell>
          <cell r="AS1331" t="str">
            <v>-</v>
          </cell>
          <cell r="AU1331" t="str">
            <v>-</v>
          </cell>
          <cell r="AW1331" t="str">
            <v>-</v>
          </cell>
          <cell r="AY1331" t="str">
            <v>-</v>
          </cell>
          <cell r="AZ1331" t="str">
            <v>-</v>
          </cell>
          <cell r="BA1331">
            <v>1.2070000000000001</v>
          </cell>
          <cell r="BC1331" t="str">
            <v>-</v>
          </cell>
          <cell r="BE1331" t="str">
            <v>-</v>
          </cell>
          <cell r="BI1331" t="str">
            <v>-</v>
          </cell>
          <cell r="BJ1331" t="str">
            <v>-</v>
          </cell>
        </row>
        <row r="1332">
          <cell r="AH1332" t="str">
            <v>-</v>
          </cell>
          <cell r="AJ1332" t="str">
            <v>-</v>
          </cell>
          <cell r="AL1332" t="str">
            <v>-</v>
          </cell>
          <cell r="AO1332" t="str">
            <v>-</v>
          </cell>
          <cell r="AQ1332" t="str">
            <v>-</v>
          </cell>
          <cell r="AS1332" t="str">
            <v>-</v>
          </cell>
          <cell r="AU1332" t="str">
            <v>-</v>
          </cell>
          <cell r="AW1332" t="str">
            <v>-</v>
          </cell>
          <cell r="AY1332" t="str">
            <v>-</v>
          </cell>
          <cell r="AZ1332" t="str">
            <v>-</v>
          </cell>
          <cell r="BC1332" t="str">
            <v>-</v>
          </cell>
          <cell r="BE1332" t="str">
            <v>-</v>
          </cell>
          <cell r="BI1332" t="str">
            <v>-</v>
          </cell>
          <cell r="BJ1332" t="str">
            <v>-</v>
          </cell>
        </row>
        <row r="1333">
          <cell r="AH1333" t="str">
            <v>-</v>
          </cell>
          <cell r="AJ1333" t="str">
            <v>-</v>
          </cell>
          <cell r="AL1333" t="str">
            <v>-</v>
          </cell>
          <cell r="AO1333" t="str">
            <v>-</v>
          </cell>
          <cell r="AQ1333" t="str">
            <v>-</v>
          </cell>
          <cell r="AS1333" t="str">
            <v>-</v>
          </cell>
          <cell r="AU1333" t="str">
            <v>-</v>
          </cell>
          <cell r="AW1333" t="str">
            <v>-</v>
          </cell>
          <cell r="AY1333" t="str">
            <v>-</v>
          </cell>
          <cell r="AZ1333" t="str">
            <v>-</v>
          </cell>
          <cell r="BC1333" t="str">
            <v>-</v>
          </cell>
          <cell r="BE1333" t="str">
            <v>-</v>
          </cell>
          <cell r="BI1333" t="str">
            <v>-</v>
          </cell>
          <cell r="BJ1333" t="str">
            <v>-</v>
          </cell>
        </row>
        <row r="1334">
          <cell r="AH1334" t="str">
            <v>-</v>
          </cell>
          <cell r="AJ1334" t="str">
            <v>-</v>
          </cell>
          <cell r="AL1334" t="str">
            <v>-</v>
          </cell>
          <cell r="AO1334" t="str">
            <v>-</v>
          </cell>
          <cell r="AQ1334" t="str">
            <v>-</v>
          </cell>
          <cell r="AS1334" t="str">
            <v>-</v>
          </cell>
          <cell r="AU1334" t="str">
            <v>-</v>
          </cell>
          <cell r="AW1334" t="str">
            <v>-</v>
          </cell>
          <cell r="AY1334" t="str">
            <v>-</v>
          </cell>
          <cell r="AZ1334" t="str">
            <v>-</v>
          </cell>
          <cell r="BC1334" t="str">
            <v>-</v>
          </cell>
          <cell r="BE1334" t="str">
            <v>-</v>
          </cell>
          <cell r="BI1334" t="str">
            <v>-</v>
          </cell>
          <cell r="BJ1334" t="str">
            <v>-</v>
          </cell>
        </row>
        <row r="1335">
          <cell r="AH1335" t="str">
            <v>-</v>
          </cell>
          <cell r="AJ1335" t="str">
            <v>-</v>
          </cell>
          <cell r="AL1335" t="str">
            <v>-</v>
          </cell>
          <cell r="AO1335" t="str">
            <v>-</v>
          </cell>
          <cell r="AQ1335" t="str">
            <v>-</v>
          </cell>
          <cell r="AS1335" t="str">
            <v>-</v>
          </cell>
          <cell r="AU1335" t="str">
            <v>-</v>
          </cell>
          <cell r="AW1335" t="str">
            <v>-</v>
          </cell>
          <cell r="AY1335" t="str">
            <v>-</v>
          </cell>
          <cell r="AZ1335" t="str">
            <v>-</v>
          </cell>
          <cell r="BC1335" t="str">
            <v>-</v>
          </cell>
          <cell r="BE1335" t="str">
            <v>-</v>
          </cell>
          <cell r="BI1335" t="str">
            <v>-</v>
          </cell>
          <cell r="BJ1335" t="str">
            <v>-</v>
          </cell>
        </row>
        <row r="1336">
          <cell r="AH1336" t="str">
            <v>-</v>
          </cell>
          <cell r="AJ1336" t="str">
            <v>-</v>
          </cell>
          <cell r="AL1336" t="str">
            <v>-</v>
          </cell>
          <cell r="AO1336" t="str">
            <v>-</v>
          </cell>
          <cell r="AQ1336" t="str">
            <v>-</v>
          </cell>
          <cell r="AS1336" t="str">
            <v>-</v>
          </cell>
          <cell r="AU1336" t="str">
            <v>-</v>
          </cell>
          <cell r="AW1336" t="str">
            <v>-</v>
          </cell>
          <cell r="AY1336" t="str">
            <v>-</v>
          </cell>
          <cell r="AZ1336" t="str">
            <v>-</v>
          </cell>
          <cell r="BC1336" t="str">
            <v>-</v>
          </cell>
          <cell r="BE1336" t="str">
            <v>-</v>
          </cell>
          <cell r="BI1336" t="str">
            <v>-</v>
          </cell>
          <cell r="BJ1336" t="str">
            <v>-</v>
          </cell>
        </row>
        <row r="1337">
          <cell r="AH1337" t="str">
            <v>-</v>
          </cell>
          <cell r="AJ1337" t="str">
            <v>-</v>
          </cell>
          <cell r="AL1337" t="str">
            <v>-</v>
          </cell>
          <cell r="AO1337" t="str">
            <v>-</v>
          </cell>
          <cell r="AQ1337" t="str">
            <v>-</v>
          </cell>
          <cell r="AS1337" t="str">
            <v>-</v>
          </cell>
          <cell r="AU1337" t="str">
            <v>-</v>
          </cell>
          <cell r="AW1337" t="str">
            <v>-</v>
          </cell>
          <cell r="AY1337" t="str">
            <v>-</v>
          </cell>
          <cell r="AZ1337" t="str">
            <v>-</v>
          </cell>
          <cell r="BC1337" t="str">
            <v>-</v>
          </cell>
          <cell r="BE1337" t="str">
            <v>-</v>
          </cell>
          <cell r="BI1337" t="str">
            <v>-</v>
          </cell>
          <cell r="BJ1337" t="str">
            <v>-</v>
          </cell>
        </row>
        <row r="1338">
          <cell r="AH1338" t="str">
            <v>-</v>
          </cell>
          <cell r="AJ1338" t="str">
            <v>-</v>
          </cell>
          <cell r="AL1338" t="str">
            <v>-</v>
          </cell>
          <cell r="AO1338" t="str">
            <v>-</v>
          </cell>
          <cell r="AQ1338" t="str">
            <v>-</v>
          </cell>
          <cell r="AS1338" t="str">
            <v>-</v>
          </cell>
          <cell r="AU1338" t="str">
            <v>-</v>
          </cell>
          <cell r="AW1338" t="str">
            <v>-</v>
          </cell>
          <cell r="AY1338" t="str">
            <v>-</v>
          </cell>
          <cell r="AZ1338" t="str">
            <v>-</v>
          </cell>
          <cell r="BC1338" t="str">
            <v>-</v>
          </cell>
          <cell r="BE1338" t="str">
            <v>-</v>
          </cell>
          <cell r="BI1338" t="str">
            <v>-</v>
          </cell>
          <cell r="BJ1338" t="str">
            <v>-</v>
          </cell>
        </row>
        <row r="1339">
          <cell r="AH1339" t="str">
            <v>-</v>
          </cell>
          <cell r="AJ1339" t="str">
            <v>-</v>
          </cell>
          <cell r="AL1339" t="str">
            <v>-</v>
          </cell>
          <cell r="AO1339" t="str">
            <v>-</v>
          </cell>
          <cell r="AQ1339" t="str">
            <v>-</v>
          </cell>
          <cell r="AS1339" t="str">
            <v>-</v>
          </cell>
          <cell r="AU1339" t="str">
            <v>-</v>
          </cell>
          <cell r="AW1339" t="str">
            <v>-</v>
          </cell>
          <cell r="AY1339" t="str">
            <v>-</v>
          </cell>
          <cell r="AZ1339" t="str">
            <v>-</v>
          </cell>
          <cell r="BC1339" t="str">
            <v>-</v>
          </cell>
          <cell r="BE1339" t="str">
            <v>-</v>
          </cell>
          <cell r="BI1339" t="str">
            <v>-</v>
          </cell>
          <cell r="BJ1339" t="str">
            <v>-</v>
          </cell>
        </row>
        <row r="1340">
          <cell r="AH1340" t="str">
            <v>-</v>
          </cell>
          <cell r="AJ1340" t="str">
            <v>-</v>
          </cell>
          <cell r="AL1340" t="str">
            <v>-</v>
          </cell>
          <cell r="AO1340" t="str">
            <v>-</v>
          </cell>
          <cell r="AQ1340" t="str">
            <v>-</v>
          </cell>
          <cell r="AS1340" t="str">
            <v>-</v>
          </cell>
          <cell r="AU1340" t="str">
            <v>-</v>
          </cell>
          <cell r="AW1340" t="str">
            <v>-</v>
          </cell>
          <cell r="AY1340" t="str">
            <v>-</v>
          </cell>
          <cell r="AZ1340" t="str">
            <v>-</v>
          </cell>
          <cell r="BC1340" t="str">
            <v>-</v>
          </cell>
          <cell r="BE1340" t="str">
            <v>-</v>
          </cell>
          <cell r="BI1340" t="str">
            <v>-</v>
          </cell>
          <cell r="BJ1340" t="str">
            <v>-</v>
          </cell>
        </row>
        <row r="1341">
          <cell r="AH1341" t="str">
            <v>-</v>
          </cell>
          <cell r="AJ1341" t="str">
            <v>-</v>
          </cell>
          <cell r="AL1341" t="str">
            <v>-</v>
          </cell>
          <cell r="AO1341" t="str">
            <v>-</v>
          </cell>
          <cell r="AQ1341" t="str">
            <v>-</v>
          </cell>
          <cell r="AS1341" t="str">
            <v>-</v>
          </cell>
          <cell r="AU1341" t="str">
            <v>-</v>
          </cell>
          <cell r="AW1341" t="str">
            <v>-</v>
          </cell>
          <cell r="AY1341" t="str">
            <v>-</v>
          </cell>
          <cell r="AZ1341" t="str">
            <v>-</v>
          </cell>
          <cell r="BC1341" t="str">
            <v>-</v>
          </cell>
          <cell r="BE1341" t="str">
            <v>-</v>
          </cell>
          <cell r="BI1341" t="str">
            <v>-</v>
          </cell>
          <cell r="BJ1341" t="str">
            <v>-</v>
          </cell>
        </row>
        <row r="1342">
          <cell r="AH1342" t="str">
            <v>-</v>
          </cell>
          <cell r="AJ1342" t="str">
            <v>-</v>
          </cell>
          <cell r="AL1342" t="str">
            <v>-</v>
          </cell>
          <cell r="AO1342" t="str">
            <v>-</v>
          </cell>
          <cell r="AQ1342" t="str">
            <v>-</v>
          </cell>
          <cell r="AS1342" t="str">
            <v>-</v>
          </cell>
          <cell r="AU1342" t="str">
            <v>-</v>
          </cell>
          <cell r="AW1342" t="str">
            <v>-</v>
          </cell>
          <cell r="AY1342" t="str">
            <v>-</v>
          </cell>
          <cell r="AZ1342" t="str">
            <v>-</v>
          </cell>
          <cell r="BC1342" t="str">
            <v>-</v>
          </cell>
          <cell r="BE1342" t="str">
            <v>-</v>
          </cell>
          <cell r="BI1342" t="str">
            <v>-</v>
          </cell>
          <cell r="BJ1342" t="str">
            <v>-</v>
          </cell>
        </row>
        <row r="1343">
          <cell r="AH1343" t="str">
            <v>-</v>
          </cell>
          <cell r="AJ1343" t="str">
            <v>-</v>
          </cell>
          <cell r="AL1343" t="str">
            <v>-</v>
          </cell>
          <cell r="AO1343" t="str">
            <v>-</v>
          </cell>
          <cell r="AQ1343" t="str">
            <v>-</v>
          </cell>
          <cell r="AS1343" t="str">
            <v>-</v>
          </cell>
          <cell r="AU1343" t="str">
            <v>-</v>
          </cell>
          <cell r="AW1343" t="str">
            <v>-</v>
          </cell>
          <cell r="AY1343" t="str">
            <v>-</v>
          </cell>
          <cell r="AZ1343" t="str">
            <v>-</v>
          </cell>
          <cell r="BC1343" t="str">
            <v>-</v>
          </cell>
          <cell r="BE1343" t="str">
            <v>-</v>
          </cell>
          <cell r="BI1343" t="str">
            <v>-</v>
          </cell>
          <cell r="BJ1343" t="str">
            <v>-</v>
          </cell>
        </row>
        <row r="1344">
          <cell r="AH1344" t="str">
            <v>-</v>
          </cell>
          <cell r="AJ1344" t="str">
            <v>-</v>
          </cell>
          <cell r="AL1344" t="str">
            <v>-</v>
          </cell>
          <cell r="AO1344" t="str">
            <v>-</v>
          </cell>
          <cell r="AQ1344" t="str">
            <v>-</v>
          </cell>
          <cell r="AS1344" t="str">
            <v>-</v>
          </cell>
          <cell r="AU1344" t="str">
            <v>-</v>
          </cell>
          <cell r="AW1344" t="str">
            <v>-</v>
          </cell>
          <cell r="AY1344" t="str">
            <v>-</v>
          </cell>
          <cell r="AZ1344" t="str">
            <v>-</v>
          </cell>
          <cell r="BC1344" t="str">
            <v>-</v>
          </cell>
          <cell r="BE1344" t="str">
            <v>-</v>
          </cell>
          <cell r="BI1344" t="str">
            <v>-</v>
          </cell>
          <cell r="BJ1344" t="str">
            <v>-</v>
          </cell>
        </row>
        <row r="1345">
          <cell r="AH1345" t="str">
            <v>-</v>
          </cell>
          <cell r="AJ1345" t="str">
            <v>-</v>
          </cell>
          <cell r="AL1345" t="str">
            <v>-</v>
          </cell>
          <cell r="AO1345" t="str">
            <v>-</v>
          </cell>
          <cell r="AQ1345" t="str">
            <v>-</v>
          </cell>
          <cell r="AS1345" t="str">
            <v>-</v>
          </cell>
          <cell r="AU1345" t="str">
            <v>-</v>
          </cell>
          <cell r="AW1345" t="str">
            <v>-</v>
          </cell>
          <cell r="AY1345" t="str">
            <v>-</v>
          </cell>
          <cell r="AZ1345" t="str">
            <v>-</v>
          </cell>
          <cell r="BC1345" t="str">
            <v>-</v>
          </cell>
          <cell r="BE1345" t="str">
            <v>-</v>
          </cell>
          <cell r="BI1345" t="str">
            <v>-</v>
          </cell>
          <cell r="BJ1345" t="str">
            <v>-</v>
          </cell>
        </row>
        <row r="1346">
          <cell r="AH1346" t="str">
            <v>-</v>
          </cell>
          <cell r="AJ1346" t="str">
            <v>-</v>
          </cell>
          <cell r="AL1346" t="str">
            <v>-</v>
          </cell>
          <cell r="AO1346" t="str">
            <v>-</v>
          </cell>
          <cell r="AQ1346" t="str">
            <v>-</v>
          </cell>
          <cell r="AS1346" t="str">
            <v>-</v>
          </cell>
          <cell r="AU1346" t="str">
            <v>-</v>
          </cell>
          <cell r="AW1346" t="str">
            <v>-</v>
          </cell>
          <cell r="AY1346" t="str">
            <v>-</v>
          </cell>
          <cell r="AZ1346" t="str">
            <v>-</v>
          </cell>
          <cell r="BC1346" t="str">
            <v>-</v>
          </cell>
          <cell r="BE1346" t="str">
            <v>-</v>
          </cell>
          <cell r="BI1346" t="str">
            <v>-</v>
          </cell>
          <cell r="BJ1346" t="str">
            <v>-</v>
          </cell>
        </row>
        <row r="1347">
          <cell r="AH1347" t="str">
            <v>-</v>
          </cell>
          <cell r="AJ1347" t="str">
            <v>-</v>
          </cell>
          <cell r="AL1347" t="str">
            <v>-</v>
          </cell>
          <cell r="AO1347" t="str">
            <v>-</v>
          </cell>
          <cell r="AQ1347" t="str">
            <v>-</v>
          </cell>
          <cell r="AS1347" t="str">
            <v>-</v>
          </cell>
          <cell r="AU1347" t="str">
            <v>-</v>
          </cell>
          <cell r="AW1347" t="str">
            <v>-</v>
          </cell>
          <cell r="AY1347" t="str">
            <v>-</v>
          </cell>
          <cell r="AZ1347" t="str">
            <v>-</v>
          </cell>
          <cell r="BC1347" t="str">
            <v>-</v>
          </cell>
          <cell r="BE1347" t="str">
            <v>-</v>
          </cell>
          <cell r="BI1347" t="str">
            <v>-</v>
          </cell>
          <cell r="BJ1347" t="str">
            <v>-</v>
          </cell>
        </row>
        <row r="1348">
          <cell r="AH1348" t="str">
            <v>-</v>
          </cell>
          <cell r="AJ1348" t="str">
            <v>-</v>
          </cell>
          <cell r="AL1348" t="str">
            <v>-</v>
          </cell>
          <cell r="AO1348" t="str">
            <v>-</v>
          </cell>
          <cell r="AQ1348" t="str">
            <v>-</v>
          </cell>
          <cell r="AS1348" t="str">
            <v>-</v>
          </cell>
          <cell r="AU1348" t="str">
            <v>-</v>
          </cell>
          <cell r="AW1348" t="str">
            <v>-</v>
          </cell>
          <cell r="AY1348" t="str">
            <v>-</v>
          </cell>
          <cell r="AZ1348" t="str">
            <v>-</v>
          </cell>
          <cell r="BC1348" t="str">
            <v>-</v>
          </cell>
          <cell r="BE1348" t="str">
            <v>-</v>
          </cell>
          <cell r="BI1348" t="str">
            <v>-</v>
          </cell>
          <cell r="BJ1348" t="str">
            <v>-</v>
          </cell>
        </row>
        <row r="1349">
          <cell r="AH1349" t="str">
            <v>-</v>
          </cell>
          <cell r="AJ1349" t="str">
            <v>-</v>
          </cell>
          <cell r="AL1349" t="str">
            <v>-</v>
          </cell>
          <cell r="AO1349" t="str">
            <v>-</v>
          </cell>
          <cell r="AQ1349" t="str">
            <v>-</v>
          </cell>
          <cell r="AS1349" t="str">
            <v>-</v>
          </cell>
          <cell r="AU1349" t="str">
            <v>-</v>
          </cell>
          <cell r="AW1349" t="str">
            <v>-</v>
          </cell>
          <cell r="AY1349" t="str">
            <v>-</v>
          </cell>
          <cell r="AZ1349" t="str">
            <v>-</v>
          </cell>
          <cell r="BC1349" t="str">
            <v>-</v>
          </cell>
          <cell r="BE1349" t="str">
            <v>-</v>
          </cell>
          <cell r="BI1349" t="str">
            <v>-</v>
          </cell>
          <cell r="BJ1349" t="str">
            <v>-</v>
          </cell>
        </row>
        <row r="1350">
          <cell r="AH1350" t="str">
            <v>-</v>
          </cell>
          <cell r="AJ1350" t="str">
            <v>-</v>
          </cell>
          <cell r="AL1350" t="str">
            <v>-</v>
          </cell>
          <cell r="AO1350" t="str">
            <v>-</v>
          </cell>
          <cell r="AQ1350" t="str">
            <v>-</v>
          </cell>
          <cell r="AS1350" t="str">
            <v>-</v>
          </cell>
          <cell r="AU1350" t="str">
            <v>-</v>
          </cell>
          <cell r="AW1350" t="str">
            <v>-</v>
          </cell>
          <cell r="AY1350" t="str">
            <v>-</v>
          </cell>
          <cell r="AZ1350" t="str">
            <v>-</v>
          </cell>
          <cell r="BC1350" t="str">
            <v>-</v>
          </cell>
          <cell r="BE1350" t="str">
            <v>-</v>
          </cell>
          <cell r="BI1350" t="str">
            <v>-</v>
          </cell>
          <cell r="BJ1350" t="str">
            <v>-</v>
          </cell>
        </row>
        <row r="1351">
          <cell r="AH1351" t="str">
            <v>-</v>
          </cell>
          <cell r="AJ1351" t="str">
            <v>-</v>
          </cell>
          <cell r="AL1351" t="str">
            <v>-</v>
          </cell>
          <cell r="AO1351" t="str">
            <v>-</v>
          </cell>
          <cell r="AQ1351" t="str">
            <v>-</v>
          </cell>
          <cell r="AS1351" t="str">
            <v>-</v>
          </cell>
          <cell r="AU1351" t="str">
            <v>-</v>
          </cell>
          <cell r="AW1351" t="str">
            <v>-</v>
          </cell>
          <cell r="AY1351" t="str">
            <v>-</v>
          </cell>
          <cell r="AZ1351" t="str">
            <v>-</v>
          </cell>
          <cell r="BC1351" t="str">
            <v>-</v>
          </cell>
          <cell r="BE1351" t="str">
            <v>-</v>
          </cell>
          <cell r="BI1351" t="str">
            <v>-</v>
          </cell>
          <cell r="BJ1351" t="str">
            <v>-</v>
          </cell>
        </row>
        <row r="1352">
          <cell r="AH1352" t="str">
            <v>-</v>
          </cell>
          <cell r="AJ1352" t="str">
            <v>-</v>
          </cell>
          <cell r="AL1352" t="str">
            <v>-</v>
          </cell>
          <cell r="AO1352" t="str">
            <v>-</v>
          </cell>
          <cell r="AQ1352" t="str">
            <v>-</v>
          </cell>
          <cell r="AS1352" t="str">
            <v>-</v>
          </cell>
          <cell r="AU1352" t="str">
            <v>-</v>
          </cell>
          <cell r="AW1352" t="str">
            <v>-</v>
          </cell>
          <cell r="AY1352" t="str">
            <v>-</v>
          </cell>
          <cell r="AZ1352" t="str">
            <v>-</v>
          </cell>
          <cell r="BC1352" t="str">
            <v>-</v>
          </cell>
          <cell r="BE1352" t="str">
            <v>-</v>
          </cell>
          <cell r="BI1352" t="str">
            <v>-</v>
          </cell>
          <cell r="BJ1352" t="str">
            <v>-</v>
          </cell>
        </row>
        <row r="1353">
          <cell r="AH1353" t="str">
            <v>-</v>
          </cell>
          <cell r="AJ1353" t="str">
            <v>-</v>
          </cell>
          <cell r="AL1353" t="str">
            <v>-</v>
          </cell>
          <cell r="AO1353" t="str">
            <v>-</v>
          </cell>
          <cell r="AQ1353" t="str">
            <v>-</v>
          </cell>
          <cell r="AS1353" t="str">
            <v>-</v>
          </cell>
          <cell r="AU1353" t="str">
            <v>-</v>
          </cell>
          <cell r="AW1353" t="str">
            <v>-</v>
          </cell>
          <cell r="AY1353" t="str">
            <v>-</v>
          </cell>
          <cell r="AZ1353" t="str">
            <v>-</v>
          </cell>
          <cell r="BC1353" t="str">
            <v>-</v>
          </cell>
          <cell r="BE1353" t="str">
            <v>-</v>
          </cell>
          <cell r="BI1353" t="str">
            <v>-</v>
          </cell>
          <cell r="BJ1353" t="str">
            <v>-</v>
          </cell>
        </row>
        <row r="1354">
          <cell r="AH1354" t="str">
            <v>-</v>
          </cell>
          <cell r="AJ1354" t="str">
            <v>-</v>
          </cell>
          <cell r="AL1354" t="str">
            <v>-</v>
          </cell>
          <cell r="AO1354" t="str">
            <v>-</v>
          </cell>
          <cell r="AQ1354" t="str">
            <v>-</v>
          </cell>
          <cell r="AS1354" t="str">
            <v>-</v>
          </cell>
          <cell r="AU1354" t="str">
            <v>-</v>
          </cell>
          <cell r="AW1354" t="str">
            <v>-</v>
          </cell>
          <cell r="AY1354" t="str">
            <v>-</v>
          </cell>
          <cell r="AZ1354" t="str">
            <v>-</v>
          </cell>
          <cell r="BC1354" t="str">
            <v>-</v>
          </cell>
          <cell r="BE1354" t="str">
            <v>-</v>
          </cell>
          <cell r="BI1354" t="str">
            <v>-</v>
          </cell>
          <cell r="BJ1354" t="str">
            <v>-</v>
          </cell>
        </row>
        <row r="1355">
          <cell r="AH1355" t="str">
            <v>-</v>
          </cell>
          <cell r="AJ1355" t="str">
            <v>-</v>
          </cell>
          <cell r="AL1355" t="str">
            <v>-</v>
          </cell>
          <cell r="AO1355" t="str">
            <v>-</v>
          </cell>
          <cell r="AQ1355" t="str">
            <v>-</v>
          </cell>
          <cell r="AS1355" t="str">
            <v>-</v>
          </cell>
          <cell r="AU1355" t="str">
            <v>-</v>
          </cell>
          <cell r="AW1355" t="str">
            <v>-</v>
          </cell>
          <cell r="AY1355" t="str">
            <v>-</v>
          </cell>
          <cell r="AZ1355" t="str">
            <v>-</v>
          </cell>
          <cell r="BC1355" t="str">
            <v>-</v>
          </cell>
          <cell r="BE1355" t="str">
            <v>-</v>
          </cell>
          <cell r="BI1355" t="str">
            <v>-</v>
          </cell>
          <cell r="BJ1355" t="str">
            <v>-</v>
          </cell>
        </row>
        <row r="1356">
          <cell r="AH1356" t="str">
            <v>-</v>
          </cell>
          <cell r="AJ1356" t="str">
            <v>-</v>
          </cell>
          <cell r="AL1356" t="str">
            <v>-</v>
          </cell>
          <cell r="AO1356" t="str">
            <v>-</v>
          </cell>
          <cell r="AQ1356" t="str">
            <v>-</v>
          </cell>
          <cell r="AS1356" t="str">
            <v>-</v>
          </cell>
          <cell r="AU1356" t="str">
            <v>-</v>
          </cell>
          <cell r="AW1356" t="str">
            <v>-</v>
          </cell>
          <cell r="AY1356" t="str">
            <v>-</v>
          </cell>
          <cell r="AZ1356" t="str">
            <v>-</v>
          </cell>
          <cell r="BC1356" t="str">
            <v>-</v>
          </cell>
          <cell r="BE1356" t="str">
            <v>-</v>
          </cell>
          <cell r="BI1356" t="str">
            <v>-</v>
          </cell>
          <cell r="BJ1356" t="str">
            <v>-</v>
          </cell>
        </row>
        <row r="1357">
          <cell r="AH1357" t="str">
            <v>-</v>
          </cell>
          <cell r="AJ1357" t="str">
            <v>-</v>
          </cell>
          <cell r="AL1357" t="str">
            <v>-</v>
          </cell>
          <cell r="AO1357" t="str">
            <v>-</v>
          </cell>
          <cell r="AQ1357" t="str">
            <v>-</v>
          </cell>
          <cell r="AS1357" t="str">
            <v>-</v>
          </cell>
          <cell r="AU1357" t="str">
            <v>-</v>
          </cell>
          <cell r="AW1357" t="str">
            <v>-</v>
          </cell>
          <cell r="AY1357" t="str">
            <v>-</v>
          </cell>
          <cell r="AZ1357" t="str">
            <v>-</v>
          </cell>
          <cell r="BC1357" t="str">
            <v>-</v>
          </cell>
          <cell r="BE1357" t="str">
            <v>-</v>
          </cell>
          <cell r="BI1357" t="str">
            <v>-</v>
          </cell>
          <cell r="BJ1357" t="str">
            <v>-</v>
          </cell>
        </row>
        <row r="1358">
          <cell r="AH1358" t="str">
            <v>-</v>
          </cell>
          <cell r="AJ1358" t="str">
            <v>-</v>
          </cell>
          <cell r="AL1358" t="str">
            <v>-</v>
          </cell>
          <cell r="AO1358" t="str">
            <v>-</v>
          </cell>
          <cell r="AQ1358" t="str">
            <v>-</v>
          </cell>
          <cell r="AS1358" t="str">
            <v>-</v>
          </cell>
          <cell r="AU1358" t="str">
            <v>-</v>
          </cell>
          <cell r="AW1358" t="str">
            <v>-</v>
          </cell>
          <cell r="AY1358" t="str">
            <v>-</v>
          </cell>
          <cell r="AZ1358" t="str">
            <v>-</v>
          </cell>
          <cell r="BC1358" t="str">
            <v>-</v>
          </cell>
          <cell r="BE1358" t="str">
            <v>-</v>
          </cell>
          <cell r="BI1358" t="str">
            <v>-</v>
          </cell>
          <cell r="BJ1358" t="str">
            <v>-</v>
          </cell>
        </row>
        <row r="1359">
          <cell r="AH1359" t="str">
            <v>-</v>
          </cell>
          <cell r="AJ1359" t="str">
            <v>-</v>
          </cell>
          <cell r="AL1359" t="str">
            <v>-</v>
          </cell>
          <cell r="AO1359" t="str">
            <v>-</v>
          </cell>
          <cell r="AQ1359" t="str">
            <v>-</v>
          </cell>
          <cell r="AS1359" t="str">
            <v>-</v>
          </cell>
          <cell r="AU1359" t="str">
            <v>-</v>
          </cell>
          <cell r="AW1359" t="str">
            <v>-</v>
          </cell>
          <cell r="AY1359" t="str">
            <v>-</v>
          </cell>
          <cell r="AZ1359" t="str">
            <v>-</v>
          </cell>
          <cell r="BC1359" t="str">
            <v>-</v>
          </cell>
          <cell r="BE1359" t="str">
            <v>-</v>
          </cell>
          <cell r="BI1359" t="str">
            <v>-</v>
          </cell>
          <cell r="BJ1359" t="str">
            <v>-</v>
          </cell>
        </row>
        <row r="1360">
          <cell r="AH1360" t="str">
            <v>-</v>
          </cell>
          <cell r="AJ1360" t="str">
            <v>-</v>
          </cell>
          <cell r="AL1360" t="str">
            <v>-</v>
          </cell>
          <cell r="AO1360" t="str">
            <v>-</v>
          </cell>
          <cell r="AQ1360" t="str">
            <v>-</v>
          </cell>
          <cell r="AS1360" t="str">
            <v>-</v>
          </cell>
          <cell r="AU1360" t="str">
            <v>-</v>
          </cell>
          <cell r="AW1360" t="str">
            <v>-</v>
          </cell>
          <cell r="AY1360" t="str">
            <v>-</v>
          </cell>
          <cell r="AZ1360" t="str">
            <v>-</v>
          </cell>
          <cell r="BC1360" t="str">
            <v>-</v>
          </cell>
          <cell r="BE1360" t="str">
            <v>-</v>
          </cell>
          <cell r="BI1360" t="str">
            <v>-</v>
          </cell>
          <cell r="BJ1360" t="str">
            <v>-</v>
          </cell>
        </row>
        <row r="1361">
          <cell r="AH1361" t="str">
            <v>-</v>
          </cell>
          <cell r="AJ1361" t="str">
            <v>-</v>
          </cell>
          <cell r="AL1361" t="str">
            <v>-</v>
          </cell>
          <cell r="AO1361" t="str">
            <v>-</v>
          </cell>
          <cell r="AQ1361" t="str">
            <v>-</v>
          </cell>
          <cell r="AS1361" t="str">
            <v>-</v>
          </cell>
          <cell r="AU1361" t="str">
            <v>-</v>
          </cell>
          <cell r="AW1361" t="str">
            <v>-</v>
          </cell>
          <cell r="AY1361" t="str">
            <v>-</v>
          </cell>
          <cell r="AZ1361" t="str">
            <v>-</v>
          </cell>
          <cell r="BC1361" t="str">
            <v>-</v>
          </cell>
          <cell r="BE1361" t="str">
            <v>-</v>
          </cell>
          <cell r="BI1361" t="str">
            <v>-</v>
          </cell>
          <cell r="BJ1361" t="str">
            <v>-</v>
          </cell>
        </row>
        <row r="1362">
          <cell r="AH1362" t="str">
            <v>-</v>
          </cell>
          <cell r="AJ1362" t="str">
            <v>-</v>
          </cell>
          <cell r="AL1362" t="str">
            <v>-</v>
          </cell>
          <cell r="AO1362" t="str">
            <v>-</v>
          </cell>
          <cell r="AQ1362" t="str">
            <v>-</v>
          </cell>
          <cell r="AS1362" t="str">
            <v>-</v>
          </cell>
          <cell r="AU1362" t="str">
            <v>-</v>
          </cell>
          <cell r="AW1362" t="str">
            <v>-</v>
          </cell>
          <cell r="AY1362" t="str">
            <v>-</v>
          </cell>
          <cell r="AZ1362" t="str">
            <v>-</v>
          </cell>
          <cell r="BC1362" t="str">
            <v>-</v>
          </cell>
          <cell r="BE1362" t="str">
            <v>-</v>
          </cell>
          <cell r="BI1362" t="str">
            <v>-</v>
          </cell>
          <cell r="BJ1362" t="str">
            <v>-</v>
          </cell>
        </row>
        <row r="1363">
          <cell r="AH1363" t="str">
            <v>-</v>
          </cell>
          <cell r="AJ1363" t="str">
            <v>-</v>
          </cell>
          <cell r="AL1363" t="str">
            <v>-</v>
          </cell>
          <cell r="AO1363" t="str">
            <v>-</v>
          </cell>
          <cell r="AQ1363" t="str">
            <v>-</v>
          </cell>
          <cell r="AS1363" t="str">
            <v>-</v>
          </cell>
          <cell r="AU1363" t="str">
            <v>-</v>
          </cell>
          <cell r="AW1363" t="str">
            <v>-</v>
          </cell>
          <cell r="AY1363" t="str">
            <v>-</v>
          </cell>
          <cell r="AZ1363" t="str">
            <v>-</v>
          </cell>
          <cell r="BC1363" t="str">
            <v>-</v>
          </cell>
          <cell r="BE1363" t="str">
            <v>-</v>
          </cell>
          <cell r="BI1363" t="str">
            <v>-</v>
          </cell>
          <cell r="BJ1363" t="str">
            <v>-</v>
          </cell>
        </row>
        <row r="1364">
          <cell r="AH1364" t="str">
            <v>-</v>
          </cell>
          <cell r="AJ1364" t="str">
            <v>-</v>
          </cell>
          <cell r="AL1364" t="str">
            <v>-</v>
          </cell>
          <cell r="AO1364" t="str">
            <v>-</v>
          </cell>
          <cell r="AQ1364" t="str">
            <v>-</v>
          </cell>
          <cell r="AS1364" t="str">
            <v>-</v>
          </cell>
          <cell r="AU1364" t="str">
            <v>-</v>
          </cell>
          <cell r="AW1364" t="str">
            <v>-</v>
          </cell>
          <cell r="AY1364" t="str">
            <v>-</v>
          </cell>
          <cell r="AZ1364" t="str">
            <v>-</v>
          </cell>
          <cell r="BC1364" t="str">
            <v>-</v>
          </cell>
          <cell r="BE1364" t="str">
            <v>-</v>
          </cell>
          <cell r="BI1364" t="str">
            <v>-</v>
          </cell>
          <cell r="BJ1364" t="str">
            <v>-</v>
          </cell>
        </row>
        <row r="1365">
          <cell r="AH1365" t="str">
            <v>-</v>
          </cell>
          <cell r="AJ1365" t="str">
            <v>-</v>
          </cell>
          <cell r="AL1365" t="str">
            <v>-</v>
          </cell>
          <cell r="AO1365" t="str">
            <v>-</v>
          </cell>
          <cell r="AQ1365" t="str">
            <v>-</v>
          </cell>
          <cell r="AS1365" t="str">
            <v>-</v>
          </cell>
          <cell r="AU1365" t="str">
            <v>-</v>
          </cell>
          <cell r="AW1365" t="str">
            <v>-</v>
          </cell>
          <cell r="AY1365" t="str">
            <v>-</v>
          </cell>
          <cell r="AZ1365" t="str">
            <v>-</v>
          </cell>
          <cell r="BC1365" t="str">
            <v>-</v>
          </cell>
          <cell r="BE1365" t="str">
            <v>-</v>
          </cell>
          <cell r="BI1365" t="str">
            <v>-</v>
          </cell>
          <cell r="BJ1365" t="str">
            <v>-</v>
          </cell>
        </row>
        <row r="1366">
          <cell r="AH1366" t="str">
            <v>-</v>
          </cell>
          <cell r="AJ1366" t="str">
            <v>-</v>
          </cell>
          <cell r="AL1366" t="str">
            <v>-</v>
          </cell>
          <cell r="AO1366" t="str">
            <v>-</v>
          </cell>
          <cell r="AQ1366" t="str">
            <v>-</v>
          </cell>
          <cell r="AS1366" t="str">
            <v>-</v>
          </cell>
          <cell r="AU1366" t="str">
            <v>-</v>
          </cell>
          <cell r="AW1366" t="str">
            <v>-</v>
          </cell>
          <cell r="AY1366" t="str">
            <v>-</v>
          </cell>
          <cell r="AZ1366" t="str">
            <v>-</v>
          </cell>
          <cell r="BC1366" t="str">
            <v>-</v>
          </cell>
          <cell r="BE1366" t="str">
            <v>-</v>
          </cell>
          <cell r="BI1366" t="str">
            <v>-</v>
          </cell>
          <cell r="BJ1366" t="str">
            <v>-</v>
          </cell>
        </row>
        <row r="1367">
          <cell r="AH1367" t="str">
            <v>-</v>
          </cell>
          <cell r="AJ1367" t="str">
            <v>-</v>
          </cell>
          <cell r="AL1367" t="str">
            <v>-</v>
          </cell>
          <cell r="AO1367" t="str">
            <v>-</v>
          </cell>
          <cell r="AQ1367" t="str">
            <v>-</v>
          </cell>
          <cell r="AS1367" t="str">
            <v>-</v>
          </cell>
          <cell r="AU1367" t="str">
            <v>-</v>
          </cell>
          <cell r="AW1367" t="str">
            <v>-</v>
          </cell>
          <cell r="AY1367" t="str">
            <v>-</v>
          </cell>
          <cell r="AZ1367" t="str">
            <v>-</v>
          </cell>
          <cell r="BC1367" t="str">
            <v>-</v>
          </cell>
          <cell r="BE1367" t="str">
            <v>-</v>
          </cell>
          <cell r="BI1367" t="str">
            <v>-</v>
          </cell>
          <cell r="BJ1367" t="str">
            <v>-</v>
          </cell>
        </row>
        <row r="1368">
          <cell r="AH1368" t="str">
            <v>-</v>
          </cell>
          <cell r="AJ1368" t="str">
            <v>-</v>
          </cell>
          <cell r="AL1368" t="str">
            <v>-</v>
          </cell>
          <cell r="AO1368" t="str">
            <v>-</v>
          </cell>
          <cell r="AQ1368" t="str">
            <v>-</v>
          </cell>
          <cell r="AS1368" t="str">
            <v>-</v>
          </cell>
          <cell r="AU1368" t="str">
            <v>-</v>
          </cell>
          <cell r="AW1368" t="str">
            <v>-</v>
          </cell>
          <cell r="AY1368" t="str">
            <v>-</v>
          </cell>
          <cell r="AZ1368" t="str">
            <v>-</v>
          </cell>
          <cell r="BC1368" t="str">
            <v>-</v>
          </cell>
          <cell r="BE1368" t="str">
            <v>-</v>
          </cell>
          <cell r="BI1368" t="str">
            <v>-</v>
          </cell>
          <cell r="BJ1368" t="str">
            <v>-</v>
          </cell>
        </row>
        <row r="1369">
          <cell r="AH1369" t="str">
            <v>-</v>
          </cell>
          <cell r="AJ1369" t="str">
            <v>-</v>
          </cell>
          <cell r="AL1369" t="str">
            <v>-</v>
          </cell>
          <cell r="AO1369" t="str">
            <v>-</v>
          </cell>
          <cell r="AQ1369" t="str">
            <v>-</v>
          </cell>
          <cell r="AS1369" t="str">
            <v>-</v>
          </cell>
          <cell r="AU1369" t="str">
            <v>-</v>
          </cell>
          <cell r="AW1369" t="str">
            <v>-</v>
          </cell>
          <cell r="AY1369" t="str">
            <v>-</v>
          </cell>
          <cell r="AZ1369" t="str">
            <v>-</v>
          </cell>
          <cell r="BC1369" t="str">
            <v>-</v>
          </cell>
          <cell r="BE1369" t="str">
            <v>-</v>
          </cell>
          <cell r="BI1369" t="str">
            <v>-</v>
          </cell>
          <cell r="BJ1369" t="str">
            <v>-</v>
          </cell>
        </row>
        <row r="1370">
          <cell r="AH1370" t="str">
            <v>-</v>
          </cell>
          <cell r="AJ1370" t="str">
            <v>-</v>
          </cell>
          <cell r="AL1370" t="str">
            <v>-</v>
          </cell>
          <cell r="AO1370" t="str">
            <v>-</v>
          </cell>
          <cell r="AQ1370" t="str">
            <v>-</v>
          </cell>
          <cell r="AS1370" t="str">
            <v>-</v>
          </cell>
          <cell r="AU1370" t="str">
            <v>-</v>
          </cell>
          <cell r="AW1370" t="str">
            <v>-</v>
          </cell>
          <cell r="AY1370" t="str">
            <v>-</v>
          </cell>
          <cell r="AZ1370" t="str">
            <v>-</v>
          </cell>
          <cell r="BC1370" t="str">
            <v>-</v>
          </cell>
          <cell r="BE1370" t="str">
            <v>-</v>
          </cell>
          <cell r="BI1370" t="str">
            <v>-</v>
          </cell>
          <cell r="BJ1370" t="str">
            <v>-</v>
          </cell>
        </row>
        <row r="1371">
          <cell r="AH1371" t="str">
            <v>-</v>
          </cell>
          <cell r="AJ1371" t="str">
            <v>-</v>
          </cell>
          <cell r="AL1371" t="str">
            <v>-</v>
          </cell>
          <cell r="AO1371" t="str">
            <v>-</v>
          </cell>
          <cell r="AQ1371" t="str">
            <v>-</v>
          </cell>
          <cell r="AS1371" t="str">
            <v>-</v>
          </cell>
          <cell r="AU1371" t="str">
            <v>-</v>
          </cell>
          <cell r="AW1371" t="str">
            <v>-</v>
          </cell>
          <cell r="AY1371" t="str">
            <v>-</v>
          </cell>
          <cell r="AZ1371" t="str">
            <v>-</v>
          </cell>
          <cell r="BC1371" t="str">
            <v>-</v>
          </cell>
          <cell r="BE1371" t="str">
            <v>-</v>
          </cell>
          <cell r="BI1371" t="str">
            <v>-</v>
          </cell>
          <cell r="BJ1371" t="str">
            <v>-</v>
          </cell>
        </row>
        <row r="1372">
          <cell r="AH1372" t="str">
            <v>-</v>
          </cell>
          <cell r="AJ1372" t="str">
            <v>-</v>
          </cell>
          <cell r="AL1372" t="str">
            <v>-</v>
          </cell>
          <cell r="AO1372" t="str">
            <v>-</v>
          </cell>
          <cell r="AQ1372" t="str">
            <v>-</v>
          </cell>
          <cell r="AS1372" t="str">
            <v>-</v>
          </cell>
          <cell r="AU1372" t="str">
            <v>-</v>
          </cell>
          <cell r="AW1372" t="str">
            <v>-</v>
          </cell>
          <cell r="AY1372" t="str">
            <v>-</v>
          </cell>
          <cell r="AZ1372" t="str">
            <v>-</v>
          </cell>
          <cell r="BC1372" t="str">
            <v>-</v>
          </cell>
          <cell r="BE1372" t="str">
            <v>-</v>
          </cell>
          <cell r="BI1372" t="str">
            <v>-</v>
          </cell>
          <cell r="BJ1372" t="str">
            <v>-</v>
          </cell>
        </row>
        <row r="1373">
          <cell r="AH1373" t="str">
            <v>-</v>
          </cell>
          <cell r="AJ1373" t="str">
            <v>-</v>
          </cell>
          <cell r="AL1373" t="str">
            <v>-</v>
          </cell>
          <cell r="AO1373" t="str">
            <v>-</v>
          </cell>
          <cell r="AQ1373" t="str">
            <v>-</v>
          </cell>
          <cell r="AS1373" t="str">
            <v>-</v>
          </cell>
          <cell r="AU1373" t="str">
            <v>-</v>
          </cell>
          <cell r="AW1373" t="str">
            <v>-</v>
          </cell>
          <cell r="AY1373" t="str">
            <v>-</v>
          </cell>
          <cell r="AZ1373" t="str">
            <v>-</v>
          </cell>
          <cell r="BC1373" t="str">
            <v>-</v>
          </cell>
          <cell r="BE1373" t="str">
            <v>-</v>
          </cell>
          <cell r="BI1373" t="str">
            <v>-</v>
          </cell>
          <cell r="BJ1373" t="str">
            <v>-</v>
          </cell>
        </row>
        <row r="1374">
          <cell r="AH1374" t="str">
            <v>-</v>
          </cell>
          <cell r="AJ1374" t="str">
            <v>-</v>
          </cell>
          <cell r="AL1374" t="str">
            <v>-</v>
          </cell>
          <cell r="AO1374" t="str">
            <v>-</v>
          </cell>
          <cell r="AQ1374" t="str">
            <v>-</v>
          </cell>
          <cell r="AS1374" t="str">
            <v>-</v>
          </cell>
          <cell r="AU1374" t="str">
            <v>-</v>
          </cell>
          <cell r="AW1374" t="str">
            <v>-</v>
          </cell>
          <cell r="AY1374" t="str">
            <v>-</v>
          </cell>
          <cell r="AZ1374" t="str">
            <v>-</v>
          </cell>
          <cell r="BC1374" t="str">
            <v>-</v>
          </cell>
          <cell r="BE1374" t="str">
            <v>-</v>
          </cell>
          <cell r="BI1374" t="str">
            <v>-</v>
          </cell>
          <cell r="BJ1374" t="str">
            <v>-</v>
          </cell>
        </row>
        <row r="1375">
          <cell r="AH1375" t="str">
            <v>-</v>
          </cell>
          <cell r="AJ1375" t="str">
            <v>-</v>
          </cell>
          <cell r="AL1375" t="str">
            <v>-</v>
          </cell>
          <cell r="AO1375" t="str">
            <v>-</v>
          </cell>
          <cell r="AQ1375" t="str">
            <v>-</v>
          </cell>
          <cell r="AS1375" t="str">
            <v>-</v>
          </cell>
          <cell r="AU1375" t="str">
            <v>-</v>
          </cell>
          <cell r="AW1375" t="str">
            <v>-</v>
          </cell>
          <cell r="AY1375" t="str">
            <v>-</v>
          </cell>
          <cell r="AZ1375" t="str">
            <v>-</v>
          </cell>
          <cell r="BC1375" t="str">
            <v>-</v>
          </cell>
          <cell r="BE1375" t="str">
            <v>-</v>
          </cell>
          <cell r="BI1375" t="str">
            <v>-</v>
          </cell>
          <cell r="BJ1375" t="str">
            <v>-</v>
          </cell>
        </row>
        <row r="1376">
          <cell r="AH1376" t="str">
            <v>-</v>
          </cell>
          <cell r="AJ1376" t="str">
            <v>-</v>
          </cell>
          <cell r="AL1376" t="str">
            <v>-</v>
          </cell>
          <cell r="AO1376" t="str">
            <v>-</v>
          </cell>
          <cell r="AQ1376" t="str">
            <v>-</v>
          </cell>
          <cell r="AS1376" t="str">
            <v>-</v>
          </cell>
          <cell r="AU1376" t="str">
            <v>-</v>
          </cell>
          <cell r="AW1376" t="str">
            <v>-</v>
          </cell>
          <cell r="AY1376" t="str">
            <v>-</v>
          </cell>
          <cell r="AZ1376" t="str">
            <v>-</v>
          </cell>
          <cell r="BC1376" t="str">
            <v>-</v>
          </cell>
          <cell r="BE1376" t="str">
            <v>-</v>
          </cell>
          <cell r="BI1376" t="str">
            <v>-</v>
          </cell>
          <cell r="BJ1376" t="str">
            <v>-</v>
          </cell>
        </row>
        <row r="1377">
          <cell r="AH1377" t="str">
            <v>-</v>
          </cell>
          <cell r="AJ1377" t="str">
            <v>-</v>
          </cell>
          <cell r="AL1377" t="str">
            <v>-</v>
          </cell>
          <cell r="AO1377" t="str">
            <v>-</v>
          </cell>
          <cell r="AQ1377" t="str">
            <v>-</v>
          </cell>
          <cell r="AS1377" t="str">
            <v>-</v>
          </cell>
          <cell r="AU1377" t="str">
            <v>-</v>
          </cell>
          <cell r="AW1377" t="str">
            <v>-</v>
          </cell>
          <cell r="AY1377" t="str">
            <v>-</v>
          </cell>
          <cell r="AZ1377" t="str">
            <v>-</v>
          </cell>
          <cell r="BC1377" t="str">
            <v>-</v>
          </cell>
          <cell r="BE1377" t="str">
            <v>-</v>
          </cell>
          <cell r="BI1377" t="str">
            <v>-</v>
          </cell>
          <cell r="BJ1377" t="str">
            <v>-</v>
          </cell>
        </row>
        <row r="1378">
          <cell r="AH1378" t="str">
            <v>-</v>
          </cell>
          <cell r="AJ1378" t="str">
            <v>-</v>
          </cell>
          <cell r="AL1378" t="str">
            <v>-</v>
          </cell>
          <cell r="AO1378" t="str">
            <v>-</v>
          </cell>
          <cell r="AQ1378" t="str">
            <v>-</v>
          </cell>
          <cell r="AS1378" t="str">
            <v>-</v>
          </cell>
          <cell r="AU1378" t="str">
            <v>-</v>
          </cell>
          <cell r="AW1378" t="str">
            <v>-</v>
          </cell>
          <cell r="AY1378" t="str">
            <v>-</v>
          </cell>
          <cell r="AZ1378" t="str">
            <v>-</v>
          </cell>
          <cell r="BC1378" t="str">
            <v>-</v>
          </cell>
          <cell r="BE1378" t="str">
            <v>-</v>
          </cell>
          <cell r="BI1378" t="str">
            <v>-</v>
          </cell>
          <cell r="BJ1378" t="str">
            <v>-</v>
          </cell>
        </row>
        <row r="1379">
          <cell r="AH1379" t="str">
            <v>-</v>
          </cell>
          <cell r="AJ1379" t="str">
            <v>-</v>
          </cell>
          <cell r="AL1379" t="str">
            <v>-</v>
          </cell>
          <cell r="AO1379" t="str">
            <v>-</v>
          </cell>
          <cell r="AQ1379" t="str">
            <v>-</v>
          </cell>
          <cell r="AS1379" t="str">
            <v>-</v>
          </cell>
          <cell r="AU1379" t="str">
            <v>-</v>
          </cell>
          <cell r="AW1379" t="str">
            <v>-</v>
          </cell>
          <cell r="AY1379" t="str">
            <v>-</v>
          </cell>
          <cell r="AZ1379" t="str">
            <v>-</v>
          </cell>
          <cell r="BC1379" t="str">
            <v>-</v>
          </cell>
          <cell r="BE1379" t="str">
            <v>-</v>
          </cell>
          <cell r="BI1379" t="str">
            <v>-</v>
          </cell>
          <cell r="BJ1379" t="str">
            <v>-</v>
          </cell>
        </row>
        <row r="1380">
          <cell r="AH1380" t="str">
            <v>-</v>
          </cell>
          <cell r="AJ1380" t="str">
            <v>-</v>
          </cell>
          <cell r="AL1380" t="str">
            <v>-</v>
          </cell>
          <cell r="AO1380" t="str">
            <v>-</v>
          </cell>
          <cell r="AQ1380" t="str">
            <v>-</v>
          </cell>
          <cell r="AS1380" t="str">
            <v>-</v>
          </cell>
          <cell r="AU1380" t="str">
            <v>-</v>
          </cell>
          <cell r="AW1380" t="str">
            <v>-</v>
          </cell>
          <cell r="AY1380" t="str">
            <v>-</v>
          </cell>
          <cell r="AZ1380" t="str">
            <v>-</v>
          </cell>
          <cell r="BC1380" t="str">
            <v>-</v>
          </cell>
          <cell r="BE1380" t="str">
            <v>-</v>
          </cell>
          <cell r="BI1380" t="str">
            <v>-</v>
          </cell>
          <cell r="BJ1380" t="str">
            <v>-</v>
          </cell>
        </row>
        <row r="1381">
          <cell r="AH1381" t="str">
            <v>-</v>
          </cell>
          <cell r="AJ1381" t="str">
            <v>-</v>
          </cell>
          <cell r="AL1381" t="str">
            <v>-</v>
          </cell>
          <cell r="AO1381" t="str">
            <v>-</v>
          </cell>
          <cell r="AQ1381" t="str">
            <v>-</v>
          </cell>
          <cell r="AS1381" t="str">
            <v>-</v>
          </cell>
          <cell r="AU1381" t="str">
            <v>-</v>
          </cell>
          <cell r="AW1381" t="str">
            <v>-</v>
          </cell>
          <cell r="AY1381" t="str">
            <v>-</v>
          </cell>
          <cell r="AZ1381" t="str">
            <v>-</v>
          </cell>
          <cell r="BC1381" t="str">
            <v>-</v>
          </cell>
          <cell r="BE1381" t="str">
            <v>-</v>
          </cell>
          <cell r="BI1381" t="str">
            <v>-</v>
          </cell>
          <cell r="BJ1381" t="str">
            <v>-</v>
          </cell>
        </row>
        <row r="1382">
          <cell r="AH1382" t="str">
            <v>-</v>
          </cell>
          <cell r="AJ1382" t="str">
            <v>-</v>
          </cell>
          <cell r="AL1382" t="str">
            <v>-</v>
          </cell>
          <cell r="AO1382" t="str">
            <v>-</v>
          </cell>
          <cell r="AQ1382" t="str">
            <v>-</v>
          </cell>
          <cell r="AS1382" t="str">
            <v>-</v>
          </cell>
          <cell r="AU1382" t="str">
            <v>-</v>
          </cell>
          <cell r="AW1382" t="str">
            <v>-</v>
          </cell>
          <cell r="AY1382" t="str">
            <v>-</v>
          </cell>
          <cell r="AZ1382" t="str">
            <v>-</v>
          </cell>
          <cell r="BC1382" t="str">
            <v>-</v>
          </cell>
          <cell r="BE1382" t="str">
            <v>-</v>
          </cell>
          <cell r="BI1382" t="str">
            <v>-</v>
          </cell>
          <cell r="BJ1382" t="str">
            <v>-</v>
          </cell>
        </row>
        <row r="1383">
          <cell r="AH1383" t="str">
            <v>-</v>
          </cell>
          <cell r="AJ1383" t="str">
            <v>-</v>
          </cell>
          <cell r="AL1383" t="str">
            <v>-</v>
          </cell>
          <cell r="AO1383" t="str">
            <v>-</v>
          </cell>
          <cell r="AQ1383" t="str">
            <v>-</v>
          </cell>
          <cell r="AS1383" t="str">
            <v>-</v>
          </cell>
          <cell r="AU1383" t="str">
            <v>-</v>
          </cell>
          <cell r="AW1383" t="str">
            <v>-</v>
          </cell>
          <cell r="AY1383" t="str">
            <v>-</v>
          </cell>
          <cell r="AZ1383" t="str">
            <v>-</v>
          </cell>
          <cell r="BC1383" t="str">
            <v>-</v>
          </cell>
          <cell r="BE1383" t="str">
            <v>-</v>
          </cell>
          <cell r="BI1383" t="str">
            <v>-</v>
          </cell>
          <cell r="BJ1383" t="str">
            <v>-</v>
          </cell>
        </row>
        <row r="1384">
          <cell r="AH1384" t="str">
            <v>-</v>
          </cell>
          <cell r="AJ1384" t="str">
            <v>-</v>
          </cell>
          <cell r="AL1384" t="str">
            <v>-</v>
          </cell>
          <cell r="AO1384" t="str">
            <v>-</v>
          </cell>
          <cell r="AQ1384" t="str">
            <v>-</v>
          </cell>
          <cell r="AS1384" t="str">
            <v>-</v>
          </cell>
          <cell r="AU1384" t="str">
            <v>-</v>
          </cell>
          <cell r="AW1384" t="str">
            <v>-</v>
          </cell>
          <cell r="AY1384" t="str">
            <v>-</v>
          </cell>
          <cell r="AZ1384" t="str">
            <v>-</v>
          </cell>
          <cell r="BC1384" t="str">
            <v>-</v>
          </cell>
          <cell r="BE1384" t="str">
            <v>-</v>
          </cell>
          <cell r="BI1384" t="str">
            <v>-</v>
          </cell>
          <cell r="BJ1384" t="str">
            <v>-</v>
          </cell>
        </row>
        <row r="1385">
          <cell r="AH1385" t="str">
            <v>-</v>
          </cell>
          <cell r="AJ1385" t="str">
            <v>-</v>
          </cell>
          <cell r="AL1385" t="str">
            <v>-</v>
          </cell>
          <cell r="AO1385" t="str">
            <v>-</v>
          </cell>
          <cell r="AQ1385" t="str">
            <v>-</v>
          </cell>
          <cell r="AS1385" t="str">
            <v>-</v>
          </cell>
          <cell r="AU1385" t="str">
            <v>-</v>
          </cell>
          <cell r="AW1385" t="str">
            <v>-</v>
          </cell>
          <cell r="AY1385" t="str">
            <v>-</v>
          </cell>
          <cell r="AZ1385" t="str">
            <v>-</v>
          </cell>
          <cell r="BC1385" t="str">
            <v>-</v>
          </cell>
          <cell r="BE1385" t="str">
            <v>-</v>
          </cell>
          <cell r="BI1385" t="str">
            <v>-</v>
          </cell>
          <cell r="BJ1385" t="str">
            <v>-</v>
          </cell>
        </row>
        <row r="1386">
          <cell r="AH1386" t="str">
            <v>-</v>
          </cell>
          <cell r="AJ1386" t="str">
            <v>-</v>
          </cell>
          <cell r="AL1386" t="str">
            <v>-</v>
          </cell>
          <cell r="AO1386" t="str">
            <v>-</v>
          </cell>
          <cell r="AQ1386" t="str">
            <v>-</v>
          </cell>
          <cell r="AS1386" t="str">
            <v>-</v>
          </cell>
          <cell r="AU1386" t="str">
            <v>-</v>
          </cell>
          <cell r="AW1386" t="str">
            <v>-</v>
          </cell>
          <cell r="AY1386" t="str">
            <v>-</v>
          </cell>
          <cell r="AZ1386" t="str">
            <v>-</v>
          </cell>
          <cell r="BC1386" t="str">
            <v>-</v>
          </cell>
          <cell r="BE1386" t="str">
            <v>-</v>
          </cell>
          <cell r="BI1386" t="str">
            <v>-</v>
          </cell>
          <cell r="BJ1386" t="str">
            <v>-</v>
          </cell>
        </row>
        <row r="1387">
          <cell r="AH1387" t="str">
            <v>-</v>
          </cell>
          <cell r="AJ1387" t="str">
            <v>-</v>
          </cell>
          <cell r="AL1387" t="str">
            <v>-</v>
          </cell>
          <cell r="AO1387" t="str">
            <v>-</v>
          </cell>
          <cell r="AQ1387" t="str">
            <v>-</v>
          </cell>
          <cell r="AS1387" t="str">
            <v>-</v>
          </cell>
          <cell r="AU1387" t="str">
            <v>-</v>
          </cell>
          <cell r="AW1387" t="str">
            <v>-</v>
          </cell>
          <cell r="AY1387" t="str">
            <v>-</v>
          </cell>
          <cell r="AZ1387" t="str">
            <v>-</v>
          </cell>
          <cell r="BC1387" t="str">
            <v>-</v>
          </cell>
          <cell r="BE1387" t="str">
            <v>-</v>
          </cell>
          <cell r="BI1387" t="str">
            <v>-</v>
          </cell>
          <cell r="BJ1387" t="str">
            <v>-</v>
          </cell>
        </row>
        <row r="1388">
          <cell r="AH1388" t="str">
            <v>-</v>
          </cell>
          <cell r="AJ1388" t="str">
            <v>-</v>
          </cell>
          <cell r="AL1388" t="str">
            <v>-</v>
          </cell>
          <cell r="AO1388" t="str">
            <v>-</v>
          </cell>
          <cell r="AQ1388" t="str">
            <v>-</v>
          </cell>
          <cell r="AS1388" t="str">
            <v>-</v>
          </cell>
          <cell r="AU1388" t="str">
            <v>-</v>
          </cell>
          <cell r="AW1388" t="str">
            <v>-</v>
          </cell>
          <cell r="AY1388" t="str">
            <v>-</v>
          </cell>
          <cell r="AZ1388" t="str">
            <v>-</v>
          </cell>
          <cell r="BC1388" t="str">
            <v>-</v>
          </cell>
          <cell r="BE1388" t="str">
            <v>-</v>
          </cell>
          <cell r="BI1388" t="str">
            <v>-</v>
          </cell>
          <cell r="BJ1388" t="str">
            <v>-</v>
          </cell>
        </row>
        <row r="1389">
          <cell r="AH1389" t="str">
            <v>-</v>
          </cell>
          <cell r="AJ1389" t="str">
            <v>-</v>
          </cell>
          <cell r="AL1389" t="str">
            <v>-</v>
          </cell>
          <cell r="AO1389" t="str">
            <v>-</v>
          </cell>
          <cell r="AQ1389" t="str">
            <v>-</v>
          </cell>
          <cell r="AS1389" t="str">
            <v>-</v>
          </cell>
          <cell r="AU1389" t="str">
            <v>-</v>
          </cell>
          <cell r="AW1389" t="str">
            <v>-</v>
          </cell>
          <cell r="AY1389" t="str">
            <v>-</v>
          </cell>
          <cell r="AZ1389" t="str">
            <v>-</v>
          </cell>
          <cell r="BC1389" t="str">
            <v>-</v>
          </cell>
          <cell r="BE1389" t="str">
            <v>-</v>
          </cell>
          <cell r="BI1389" t="str">
            <v>-</v>
          </cell>
          <cell r="BJ1389" t="str">
            <v>-</v>
          </cell>
        </row>
        <row r="1390">
          <cell r="AH1390" t="str">
            <v>-</v>
          </cell>
          <cell r="AJ1390" t="str">
            <v>-</v>
          </cell>
          <cell r="AL1390" t="str">
            <v>-</v>
          </cell>
          <cell r="AO1390" t="str">
            <v>-</v>
          </cell>
          <cell r="AQ1390" t="str">
            <v>-</v>
          </cell>
          <cell r="AS1390" t="str">
            <v>-</v>
          </cell>
          <cell r="AU1390" t="str">
            <v>-</v>
          </cell>
          <cell r="AW1390" t="str">
            <v>-</v>
          </cell>
          <cell r="AY1390" t="str">
            <v>-</v>
          </cell>
          <cell r="AZ1390" t="str">
            <v>-</v>
          </cell>
          <cell r="BC1390" t="str">
            <v>-</v>
          </cell>
          <cell r="BE1390" t="str">
            <v>-</v>
          </cell>
          <cell r="BI1390" t="str">
            <v>-</v>
          </cell>
          <cell r="BJ1390" t="str">
            <v>-</v>
          </cell>
        </row>
        <row r="1391">
          <cell r="AH1391" t="str">
            <v>-</v>
          </cell>
          <cell r="AJ1391" t="str">
            <v>-</v>
          </cell>
          <cell r="AL1391" t="str">
            <v>-</v>
          </cell>
          <cell r="AO1391" t="str">
            <v>-</v>
          </cell>
          <cell r="AQ1391" t="str">
            <v>-</v>
          </cell>
          <cell r="AS1391" t="str">
            <v>-</v>
          </cell>
          <cell r="AU1391" t="str">
            <v>-</v>
          </cell>
          <cell r="AW1391" t="str">
            <v>-</v>
          </cell>
          <cell r="AY1391" t="str">
            <v>-</v>
          </cell>
          <cell r="AZ1391" t="str">
            <v>-</v>
          </cell>
          <cell r="BC1391" t="str">
            <v>-</v>
          </cell>
          <cell r="BE1391" t="str">
            <v>-</v>
          </cell>
          <cell r="BI1391" t="str">
            <v>-</v>
          </cell>
          <cell r="BJ1391" t="str">
            <v>-</v>
          </cell>
        </row>
        <row r="1392">
          <cell r="AH1392" t="str">
            <v>-</v>
          </cell>
          <cell r="AJ1392" t="str">
            <v>-</v>
          </cell>
          <cell r="AL1392" t="str">
            <v>-</v>
          </cell>
          <cell r="AO1392" t="str">
            <v>-</v>
          </cell>
          <cell r="AQ1392" t="str">
            <v>-</v>
          </cell>
          <cell r="AS1392" t="str">
            <v>-</v>
          </cell>
          <cell r="AU1392" t="str">
            <v>-</v>
          </cell>
          <cell r="AW1392" t="str">
            <v>-</v>
          </cell>
          <cell r="AY1392" t="str">
            <v>-</v>
          </cell>
          <cell r="AZ1392" t="str">
            <v>-</v>
          </cell>
          <cell r="BC1392" t="str">
            <v>-</v>
          </cell>
          <cell r="BE1392" t="str">
            <v>-</v>
          </cell>
          <cell r="BI1392" t="str">
            <v>-</v>
          </cell>
          <cell r="BJ1392" t="str">
            <v>-</v>
          </cell>
        </row>
        <row r="1393">
          <cell r="AH1393" t="str">
            <v>-</v>
          </cell>
          <cell r="AJ1393" t="str">
            <v>-</v>
          </cell>
          <cell r="AL1393" t="str">
            <v>-</v>
          </cell>
          <cell r="AO1393" t="str">
            <v>-</v>
          </cell>
          <cell r="AQ1393" t="str">
            <v>-</v>
          </cell>
          <cell r="AS1393" t="str">
            <v>-</v>
          </cell>
          <cell r="AU1393" t="str">
            <v>-</v>
          </cell>
          <cell r="AW1393" t="str">
            <v>-</v>
          </cell>
          <cell r="AY1393" t="str">
            <v>-</v>
          </cell>
          <cell r="AZ1393" t="str">
            <v>-</v>
          </cell>
          <cell r="BC1393" t="str">
            <v>-</v>
          </cell>
          <cell r="BE1393" t="str">
            <v>-</v>
          </cell>
          <cell r="BI1393" t="str">
            <v>-</v>
          </cell>
          <cell r="BJ1393" t="str">
            <v>-</v>
          </cell>
        </row>
        <row r="1394">
          <cell r="AH1394" t="str">
            <v>-</v>
          </cell>
          <cell r="AJ1394" t="str">
            <v>-</v>
          </cell>
          <cell r="AL1394" t="str">
            <v>-</v>
          </cell>
          <cell r="AO1394" t="str">
            <v>-</v>
          </cell>
          <cell r="AQ1394" t="str">
            <v>-</v>
          </cell>
          <cell r="AS1394" t="str">
            <v>-</v>
          </cell>
          <cell r="AU1394" t="str">
            <v>-</v>
          </cell>
          <cell r="AW1394" t="str">
            <v>-</v>
          </cell>
          <cell r="AY1394" t="str">
            <v>-</v>
          </cell>
          <cell r="AZ1394" t="str">
            <v>-</v>
          </cell>
          <cell r="BC1394" t="str">
            <v>-</v>
          </cell>
          <cell r="BE1394" t="str">
            <v>-</v>
          </cell>
          <cell r="BI1394" t="str">
            <v>-</v>
          </cell>
          <cell r="BJ1394" t="str">
            <v>-</v>
          </cell>
        </row>
        <row r="1395">
          <cell r="AH1395" t="str">
            <v>-</v>
          </cell>
          <cell r="AJ1395" t="str">
            <v>-</v>
          </cell>
          <cell r="AL1395" t="str">
            <v>-</v>
          </cell>
          <cell r="AO1395" t="str">
            <v>-</v>
          </cell>
          <cell r="AQ1395" t="str">
            <v>-</v>
          </cell>
          <cell r="AS1395" t="str">
            <v>-</v>
          </cell>
          <cell r="AU1395" t="str">
            <v>-</v>
          </cell>
          <cell r="AW1395" t="str">
            <v>-</v>
          </cell>
          <cell r="AY1395" t="str">
            <v>-</v>
          </cell>
          <cell r="AZ1395" t="str">
            <v>-</v>
          </cell>
          <cell r="BC1395" t="str">
            <v>-</v>
          </cell>
          <cell r="BE1395" t="str">
            <v>-</v>
          </cell>
          <cell r="BI1395" t="str">
            <v>-</v>
          </cell>
          <cell r="BJ1395" t="str">
            <v>-</v>
          </cell>
        </row>
        <row r="1396">
          <cell r="AH1396" t="str">
            <v>-</v>
          </cell>
          <cell r="AJ1396" t="str">
            <v>-</v>
          </cell>
          <cell r="AL1396" t="str">
            <v>-</v>
          </cell>
          <cell r="AO1396" t="str">
            <v>-</v>
          </cell>
          <cell r="AQ1396" t="str">
            <v>-</v>
          </cell>
          <cell r="AS1396" t="str">
            <v>-</v>
          </cell>
          <cell r="AU1396" t="str">
            <v>-</v>
          </cell>
          <cell r="AW1396" t="str">
            <v>-</v>
          </cell>
          <cell r="AY1396" t="str">
            <v>-</v>
          </cell>
          <cell r="AZ1396" t="str">
            <v>-</v>
          </cell>
          <cell r="BC1396" t="str">
            <v>-</v>
          </cell>
          <cell r="BE1396" t="str">
            <v>-</v>
          </cell>
          <cell r="BI1396" t="str">
            <v>-</v>
          </cell>
          <cell r="BJ1396" t="str">
            <v>-</v>
          </cell>
        </row>
        <row r="1397">
          <cell r="AH1397" t="str">
            <v>-</v>
          </cell>
          <cell r="AJ1397" t="str">
            <v>-</v>
          </cell>
          <cell r="AL1397" t="str">
            <v>-</v>
          </cell>
          <cell r="AO1397" t="str">
            <v>-</v>
          </cell>
          <cell r="AQ1397" t="str">
            <v>-</v>
          </cell>
          <cell r="AS1397" t="str">
            <v>-</v>
          </cell>
          <cell r="AU1397" t="str">
            <v>-</v>
          </cell>
          <cell r="AW1397" t="str">
            <v>-</v>
          </cell>
          <cell r="AY1397" t="str">
            <v>-</v>
          </cell>
          <cell r="AZ1397" t="str">
            <v>-</v>
          </cell>
          <cell r="BC1397" t="str">
            <v>-</v>
          </cell>
          <cell r="BE1397" t="str">
            <v>-</v>
          </cell>
          <cell r="BI1397" t="str">
            <v>-</v>
          </cell>
          <cell r="BJ1397" t="str">
            <v>-</v>
          </cell>
        </row>
        <row r="1398">
          <cell r="AH1398" t="str">
            <v>-</v>
          </cell>
          <cell r="AJ1398" t="str">
            <v>-</v>
          </cell>
          <cell r="AL1398" t="str">
            <v>-</v>
          </cell>
          <cell r="AO1398" t="str">
            <v>-</v>
          </cell>
          <cell r="AQ1398" t="str">
            <v>-</v>
          </cell>
          <cell r="AS1398" t="str">
            <v>-</v>
          </cell>
          <cell r="AU1398" t="str">
            <v>-</v>
          </cell>
          <cell r="AW1398" t="str">
            <v>-</v>
          </cell>
          <cell r="AY1398" t="str">
            <v>-</v>
          </cell>
          <cell r="AZ1398" t="str">
            <v>-</v>
          </cell>
          <cell r="BC1398" t="str">
            <v>-</v>
          </cell>
          <cell r="BE1398" t="str">
            <v>-</v>
          </cell>
          <cell r="BI1398" t="str">
            <v>-</v>
          </cell>
          <cell r="BJ1398" t="str">
            <v>-</v>
          </cell>
        </row>
        <row r="1399">
          <cell r="AH1399" t="str">
            <v>-</v>
          </cell>
          <cell r="AJ1399" t="str">
            <v>-</v>
          </cell>
          <cell r="AL1399" t="str">
            <v>-</v>
          </cell>
          <cell r="AO1399" t="str">
            <v>-</v>
          </cell>
          <cell r="AQ1399" t="str">
            <v>-</v>
          </cell>
          <cell r="AS1399" t="str">
            <v>-</v>
          </cell>
          <cell r="AU1399" t="str">
            <v>-</v>
          </cell>
          <cell r="AW1399" t="str">
            <v>-</v>
          </cell>
          <cell r="AY1399" t="str">
            <v>-</v>
          </cell>
          <cell r="AZ1399" t="str">
            <v>-</v>
          </cell>
          <cell r="BC1399" t="str">
            <v>-</v>
          </cell>
          <cell r="BE1399" t="str">
            <v>-</v>
          </cell>
          <cell r="BI1399" t="str">
            <v>-</v>
          </cell>
          <cell r="BJ1399" t="str">
            <v>-</v>
          </cell>
        </row>
        <row r="1400">
          <cell r="AH1400" t="str">
            <v>-</v>
          </cell>
          <cell r="AJ1400" t="str">
            <v>-</v>
          </cell>
          <cell r="AL1400" t="str">
            <v>-</v>
          </cell>
          <cell r="AO1400" t="str">
            <v>-</v>
          </cell>
          <cell r="AQ1400" t="str">
            <v>-</v>
          </cell>
          <cell r="AS1400" t="str">
            <v>-</v>
          </cell>
          <cell r="AU1400" t="str">
            <v>-</v>
          </cell>
          <cell r="AW1400" t="str">
            <v>-</v>
          </cell>
          <cell r="AY1400" t="str">
            <v>-</v>
          </cell>
          <cell r="AZ1400" t="str">
            <v>-</v>
          </cell>
          <cell r="BC1400" t="str">
            <v>-</v>
          </cell>
          <cell r="BE1400" t="str">
            <v>-</v>
          </cell>
          <cell r="BI1400" t="str">
            <v>-</v>
          </cell>
          <cell r="BJ1400" t="str">
            <v>-</v>
          </cell>
        </row>
        <row r="1401">
          <cell r="AH1401" t="str">
            <v>-</v>
          </cell>
          <cell r="AJ1401" t="str">
            <v>-</v>
          </cell>
          <cell r="AL1401" t="str">
            <v>-</v>
          </cell>
          <cell r="AO1401" t="str">
            <v>-</v>
          </cell>
          <cell r="AQ1401" t="str">
            <v>-</v>
          </cell>
          <cell r="AS1401" t="str">
            <v>-</v>
          </cell>
          <cell r="AU1401" t="str">
            <v>-</v>
          </cell>
          <cell r="AW1401" t="str">
            <v>-</v>
          </cell>
          <cell r="AY1401" t="str">
            <v>-</v>
          </cell>
          <cell r="AZ1401" t="str">
            <v>-</v>
          </cell>
          <cell r="BC1401" t="str">
            <v>-</v>
          </cell>
          <cell r="BE1401" t="str">
            <v>-</v>
          </cell>
          <cell r="BI1401" t="str">
            <v>-</v>
          </cell>
          <cell r="BJ1401" t="str">
            <v>-</v>
          </cell>
        </row>
        <row r="1402">
          <cell r="AH1402" t="str">
            <v>-</v>
          </cell>
          <cell r="AJ1402" t="str">
            <v>-</v>
          </cell>
          <cell r="AL1402" t="str">
            <v>-</v>
          </cell>
          <cell r="AO1402" t="str">
            <v>-</v>
          </cell>
          <cell r="AQ1402" t="str">
            <v>-</v>
          </cell>
          <cell r="AS1402" t="str">
            <v>-</v>
          </cell>
          <cell r="AU1402" t="str">
            <v>-</v>
          </cell>
          <cell r="AW1402" t="str">
            <v>-</v>
          </cell>
          <cell r="AY1402" t="str">
            <v>-</v>
          </cell>
          <cell r="AZ1402" t="str">
            <v>-</v>
          </cell>
          <cell r="BC1402" t="str">
            <v>-</v>
          </cell>
          <cell r="BE1402" t="str">
            <v>-</v>
          </cell>
          <cell r="BI1402" t="str">
            <v>-</v>
          </cell>
          <cell r="BJ1402" t="str">
            <v>-</v>
          </cell>
        </row>
        <row r="1403">
          <cell r="AH1403" t="str">
            <v>-</v>
          </cell>
          <cell r="AJ1403" t="str">
            <v>-</v>
          </cell>
          <cell r="AL1403" t="str">
            <v>-</v>
          </cell>
          <cell r="AO1403" t="str">
            <v>-</v>
          </cell>
          <cell r="AQ1403" t="str">
            <v>-</v>
          </cell>
          <cell r="AS1403" t="str">
            <v>-</v>
          </cell>
          <cell r="AU1403" t="str">
            <v>-</v>
          </cell>
          <cell r="AW1403" t="str">
            <v>-</v>
          </cell>
          <cell r="AY1403" t="str">
            <v>-</v>
          </cell>
          <cell r="AZ1403" t="str">
            <v>-</v>
          </cell>
          <cell r="BC1403" t="str">
            <v>-</v>
          </cell>
          <cell r="BE1403" t="str">
            <v>-</v>
          </cell>
          <cell r="BI1403" t="str">
            <v>-</v>
          </cell>
          <cell r="BJ1403" t="str">
            <v>-</v>
          </cell>
        </row>
        <row r="1404">
          <cell r="AH1404" t="str">
            <v>-</v>
          </cell>
          <cell r="AJ1404" t="str">
            <v>-</v>
          </cell>
          <cell r="AL1404" t="str">
            <v>-</v>
          </cell>
          <cell r="AO1404" t="str">
            <v>-</v>
          </cell>
          <cell r="AQ1404" t="str">
            <v>-</v>
          </cell>
          <cell r="AS1404" t="str">
            <v>-</v>
          </cell>
          <cell r="AU1404" t="str">
            <v>-</v>
          </cell>
          <cell r="AW1404" t="str">
            <v>-</v>
          </cell>
          <cell r="AY1404" t="str">
            <v>-</v>
          </cell>
          <cell r="AZ1404" t="str">
            <v>-</v>
          </cell>
          <cell r="BC1404" t="str">
            <v>-</v>
          </cell>
          <cell r="BE1404" t="str">
            <v>-</v>
          </cell>
          <cell r="BI1404" t="str">
            <v>-</v>
          </cell>
          <cell r="BJ1404" t="str">
            <v>-</v>
          </cell>
        </row>
        <row r="1405">
          <cell r="AH1405" t="str">
            <v>-</v>
          </cell>
          <cell r="AJ1405" t="str">
            <v>-</v>
          </cell>
          <cell r="AL1405" t="str">
            <v>-</v>
          </cell>
          <cell r="AO1405" t="str">
            <v>-</v>
          </cell>
          <cell r="AQ1405" t="str">
            <v>-</v>
          </cell>
          <cell r="AS1405" t="str">
            <v>-</v>
          </cell>
          <cell r="AU1405" t="str">
            <v>-</v>
          </cell>
          <cell r="AW1405" t="str">
            <v>-</v>
          </cell>
          <cell r="AY1405" t="str">
            <v>-</v>
          </cell>
          <cell r="AZ1405" t="str">
            <v>-</v>
          </cell>
          <cell r="BC1405" t="str">
            <v>-</v>
          </cell>
          <cell r="BE1405" t="str">
            <v>-</v>
          </cell>
          <cell r="BI1405" t="str">
            <v>-</v>
          </cell>
          <cell r="BJ1405" t="str">
            <v>-</v>
          </cell>
        </row>
        <row r="1406">
          <cell r="AH1406" t="str">
            <v>-</v>
          </cell>
          <cell r="AJ1406" t="str">
            <v>-</v>
          </cell>
          <cell r="AL1406" t="str">
            <v>-</v>
          </cell>
          <cell r="AO1406" t="str">
            <v>-</v>
          </cell>
          <cell r="AQ1406" t="str">
            <v>-</v>
          </cell>
          <cell r="AS1406" t="str">
            <v>-</v>
          </cell>
          <cell r="AU1406" t="str">
            <v>-</v>
          </cell>
          <cell r="AW1406" t="str">
            <v>-</v>
          </cell>
          <cell r="AY1406" t="str">
            <v>-</v>
          </cell>
          <cell r="AZ1406" t="str">
            <v>-</v>
          </cell>
          <cell r="BC1406" t="str">
            <v>-</v>
          </cell>
          <cell r="BE1406" t="str">
            <v>-</v>
          </cell>
          <cell r="BI1406" t="str">
            <v>-</v>
          </cell>
          <cell r="BJ1406" t="str">
            <v>-</v>
          </cell>
        </row>
        <row r="1407">
          <cell r="AH1407" t="str">
            <v>-</v>
          </cell>
          <cell r="AJ1407" t="str">
            <v>-</v>
          </cell>
          <cell r="AL1407" t="str">
            <v>-</v>
          </cell>
          <cell r="AO1407" t="str">
            <v>-</v>
          </cell>
          <cell r="AQ1407" t="str">
            <v>-</v>
          </cell>
          <cell r="AS1407" t="str">
            <v>-</v>
          </cell>
          <cell r="AU1407" t="str">
            <v>-</v>
          </cell>
          <cell r="AW1407" t="str">
            <v>-</v>
          </cell>
          <cell r="AY1407" t="str">
            <v>-</v>
          </cell>
          <cell r="AZ1407" t="str">
            <v>-</v>
          </cell>
          <cell r="BC1407" t="str">
            <v>-</v>
          </cell>
          <cell r="BE1407" t="str">
            <v>-</v>
          </cell>
          <cell r="BI1407" t="str">
            <v>-</v>
          </cell>
          <cell r="BJ1407" t="str">
            <v>-</v>
          </cell>
        </row>
        <row r="1408">
          <cell r="AH1408" t="str">
            <v>-</v>
          </cell>
          <cell r="AJ1408" t="str">
            <v>-</v>
          </cell>
          <cell r="AL1408" t="str">
            <v>-</v>
          </cell>
          <cell r="AO1408" t="str">
            <v>-</v>
          </cell>
          <cell r="AQ1408" t="str">
            <v>-</v>
          </cell>
          <cell r="AS1408" t="str">
            <v>-</v>
          </cell>
          <cell r="AU1408" t="str">
            <v>-</v>
          </cell>
          <cell r="AW1408" t="str">
            <v>-</v>
          </cell>
          <cell r="AY1408" t="str">
            <v>-</v>
          </cell>
          <cell r="AZ1408" t="str">
            <v>-</v>
          </cell>
          <cell r="BC1408" t="str">
            <v>-</v>
          </cell>
          <cell r="BE1408" t="str">
            <v>-</v>
          </cell>
          <cell r="BI1408" t="str">
            <v>-</v>
          </cell>
          <cell r="BJ1408" t="str">
            <v>-</v>
          </cell>
        </row>
        <row r="1409">
          <cell r="AH1409" t="str">
            <v>-</v>
          </cell>
          <cell r="AJ1409" t="str">
            <v>-</v>
          </cell>
          <cell r="AL1409" t="str">
            <v>-</v>
          </cell>
          <cell r="AO1409" t="str">
            <v>-</v>
          </cell>
          <cell r="AQ1409" t="str">
            <v>-</v>
          </cell>
          <cell r="AS1409" t="str">
            <v>-</v>
          </cell>
          <cell r="AU1409" t="str">
            <v>-</v>
          </cell>
          <cell r="AW1409" t="str">
            <v>-</v>
          </cell>
          <cell r="AY1409" t="str">
            <v>-</v>
          </cell>
          <cell r="AZ1409" t="str">
            <v>-</v>
          </cell>
          <cell r="BC1409" t="str">
            <v>-</v>
          </cell>
          <cell r="BE1409" t="str">
            <v>-</v>
          </cell>
          <cell r="BI1409" t="str">
            <v>-</v>
          </cell>
          <cell r="BJ1409" t="str">
            <v>-</v>
          </cell>
        </row>
        <row r="1410">
          <cell r="AH1410" t="str">
            <v>-</v>
          </cell>
          <cell r="AJ1410" t="str">
            <v>-</v>
          </cell>
          <cell r="AL1410" t="str">
            <v>-</v>
          </cell>
          <cell r="AO1410" t="str">
            <v>-</v>
          </cell>
          <cell r="AQ1410" t="str">
            <v>-</v>
          </cell>
          <cell r="AS1410" t="str">
            <v>-</v>
          </cell>
          <cell r="AU1410" t="str">
            <v>-</v>
          </cell>
          <cell r="AW1410" t="str">
            <v>-</v>
          </cell>
          <cell r="AY1410" t="str">
            <v>-</v>
          </cell>
          <cell r="AZ1410" t="str">
            <v>-</v>
          </cell>
          <cell r="BC1410" t="str">
            <v>-</v>
          </cell>
          <cell r="BE1410" t="str">
            <v>-</v>
          </cell>
          <cell r="BI1410" t="str">
            <v>-</v>
          </cell>
          <cell r="BJ1410" t="str">
            <v>-</v>
          </cell>
        </row>
        <row r="1411">
          <cell r="AH1411" t="str">
            <v>-</v>
          </cell>
          <cell r="AJ1411" t="str">
            <v>-</v>
          </cell>
          <cell r="AL1411" t="str">
            <v>-</v>
          </cell>
          <cell r="AO1411" t="str">
            <v>-</v>
          </cell>
          <cell r="AQ1411" t="str">
            <v>-</v>
          </cell>
          <cell r="AS1411" t="str">
            <v>-</v>
          </cell>
          <cell r="AU1411" t="str">
            <v>-</v>
          </cell>
          <cell r="AW1411" t="str">
            <v>-</v>
          </cell>
          <cell r="AY1411" t="str">
            <v>-</v>
          </cell>
          <cell r="AZ1411" t="str">
            <v>-</v>
          </cell>
          <cell r="BC1411" t="str">
            <v>-</v>
          </cell>
          <cell r="BE1411" t="str">
            <v>-</v>
          </cell>
          <cell r="BI1411" t="str">
            <v>-</v>
          </cell>
          <cell r="BJ1411" t="str">
            <v>-</v>
          </cell>
        </row>
        <row r="1412">
          <cell r="AH1412" t="str">
            <v>-</v>
          </cell>
          <cell r="AJ1412" t="str">
            <v>-</v>
          </cell>
          <cell r="AL1412" t="str">
            <v>-</v>
          </cell>
          <cell r="AO1412" t="str">
            <v>-</v>
          </cell>
          <cell r="AQ1412" t="str">
            <v>-</v>
          </cell>
          <cell r="AS1412" t="str">
            <v>-</v>
          </cell>
          <cell r="AU1412" t="str">
            <v>-</v>
          </cell>
          <cell r="AW1412" t="str">
            <v>-</v>
          </cell>
          <cell r="AY1412" t="str">
            <v>-</v>
          </cell>
          <cell r="AZ1412" t="str">
            <v>-</v>
          </cell>
          <cell r="BC1412" t="str">
            <v>-</v>
          </cell>
          <cell r="BE1412" t="str">
            <v>-</v>
          </cell>
          <cell r="BI1412" t="str">
            <v>-</v>
          </cell>
          <cell r="BJ1412" t="str">
            <v>-</v>
          </cell>
        </row>
        <row r="1413">
          <cell r="AH1413" t="str">
            <v>-</v>
          </cell>
          <cell r="AJ1413" t="str">
            <v>-</v>
          </cell>
          <cell r="AL1413" t="str">
            <v>-</v>
          </cell>
          <cell r="AO1413" t="str">
            <v>-</v>
          </cell>
          <cell r="AQ1413" t="str">
            <v>-</v>
          </cell>
          <cell r="AS1413" t="str">
            <v>-</v>
          </cell>
          <cell r="AU1413" t="str">
            <v>-</v>
          </cell>
          <cell r="AW1413" t="str">
            <v>-</v>
          </cell>
          <cell r="AY1413" t="str">
            <v>-</v>
          </cell>
          <cell r="AZ1413" t="str">
            <v>-</v>
          </cell>
          <cell r="BC1413" t="str">
            <v>-</v>
          </cell>
          <cell r="BE1413" t="str">
            <v>-</v>
          </cell>
          <cell r="BI1413" t="str">
            <v>-</v>
          </cell>
          <cell r="BJ1413" t="str">
            <v>-</v>
          </cell>
        </row>
        <row r="1414">
          <cell r="AH1414" t="str">
            <v>-</v>
          </cell>
          <cell r="AJ1414" t="str">
            <v>-</v>
          </cell>
          <cell r="AL1414" t="str">
            <v>-</v>
          </cell>
          <cell r="AO1414" t="str">
            <v>-</v>
          </cell>
          <cell r="AQ1414" t="str">
            <v>-</v>
          </cell>
          <cell r="AS1414" t="str">
            <v>-</v>
          </cell>
          <cell r="AU1414" t="str">
            <v>-</v>
          </cell>
          <cell r="AW1414" t="str">
            <v>-</v>
          </cell>
          <cell r="AY1414" t="str">
            <v>-</v>
          </cell>
          <cell r="AZ1414" t="str">
            <v>-</v>
          </cell>
          <cell r="BC1414" t="str">
            <v>-</v>
          </cell>
          <cell r="BE1414" t="str">
            <v>-</v>
          </cell>
          <cell r="BI1414" t="str">
            <v>-</v>
          </cell>
          <cell r="BJ1414" t="str">
            <v>-</v>
          </cell>
        </row>
        <row r="1415">
          <cell r="AH1415" t="str">
            <v>-</v>
          </cell>
          <cell r="AJ1415" t="str">
            <v>-</v>
          </cell>
          <cell r="AL1415" t="str">
            <v>-</v>
          </cell>
          <cell r="AO1415" t="str">
            <v>-</v>
          </cell>
          <cell r="AQ1415" t="str">
            <v>-</v>
          </cell>
          <cell r="AS1415" t="str">
            <v>-</v>
          </cell>
          <cell r="AU1415" t="str">
            <v>-</v>
          </cell>
          <cell r="AW1415" t="str">
            <v>-</v>
          </cell>
          <cell r="AY1415" t="str">
            <v>-</v>
          </cell>
          <cell r="AZ1415" t="str">
            <v>-</v>
          </cell>
          <cell r="BC1415" t="str">
            <v>-</v>
          </cell>
          <cell r="BE1415" t="str">
            <v>-</v>
          </cell>
          <cell r="BI1415" t="str">
            <v>-</v>
          </cell>
          <cell r="BJ1415" t="str">
            <v>-</v>
          </cell>
        </row>
        <row r="1416">
          <cell r="AH1416" t="str">
            <v>-</v>
          </cell>
          <cell r="AJ1416" t="str">
            <v>-</v>
          </cell>
          <cell r="AL1416" t="str">
            <v>-</v>
          </cell>
          <cell r="AO1416" t="str">
            <v>-</v>
          </cell>
          <cell r="AQ1416" t="str">
            <v>-</v>
          </cell>
          <cell r="AS1416" t="str">
            <v>-</v>
          </cell>
          <cell r="AU1416" t="str">
            <v>-</v>
          </cell>
          <cell r="AW1416" t="str">
            <v>-</v>
          </cell>
          <cell r="AY1416" t="str">
            <v>-</v>
          </cell>
          <cell r="AZ1416" t="str">
            <v>-</v>
          </cell>
          <cell r="BC1416" t="str">
            <v>-</v>
          </cell>
          <cell r="BE1416" t="str">
            <v>-</v>
          </cell>
          <cell r="BI1416" t="str">
            <v>-</v>
          </cell>
          <cell r="BJ1416" t="str">
            <v>-</v>
          </cell>
        </row>
        <row r="1417">
          <cell r="AH1417" t="str">
            <v>-</v>
          </cell>
          <cell r="AJ1417" t="str">
            <v>-</v>
          </cell>
          <cell r="AL1417" t="str">
            <v>-</v>
          </cell>
          <cell r="AO1417" t="str">
            <v>-</v>
          </cell>
          <cell r="AQ1417" t="str">
            <v>-</v>
          </cell>
          <cell r="AS1417" t="str">
            <v>-</v>
          </cell>
          <cell r="AU1417" t="str">
            <v>-</v>
          </cell>
          <cell r="AW1417" t="str">
            <v>-</v>
          </cell>
          <cell r="AY1417" t="str">
            <v>-</v>
          </cell>
          <cell r="AZ1417" t="str">
            <v>-</v>
          </cell>
          <cell r="BC1417" t="str">
            <v>-</v>
          </cell>
          <cell r="BE1417" t="str">
            <v>-</v>
          </cell>
          <cell r="BI1417" t="str">
            <v>-</v>
          </cell>
          <cell r="BJ1417" t="str">
            <v>-</v>
          </cell>
        </row>
        <row r="1418">
          <cell r="AH1418" t="str">
            <v>-</v>
          </cell>
          <cell r="AJ1418" t="str">
            <v>-</v>
          </cell>
          <cell r="AL1418" t="str">
            <v>-</v>
          </cell>
          <cell r="AO1418" t="str">
            <v>-</v>
          </cell>
          <cell r="AQ1418" t="str">
            <v>-</v>
          </cell>
          <cell r="AS1418" t="str">
            <v>-</v>
          </cell>
          <cell r="AU1418" t="str">
            <v>-</v>
          </cell>
          <cell r="AW1418" t="str">
            <v>-</v>
          </cell>
          <cell r="AY1418" t="str">
            <v>-</v>
          </cell>
          <cell r="AZ1418" t="str">
            <v>-</v>
          </cell>
          <cell r="BC1418" t="str">
            <v>-</v>
          </cell>
          <cell r="BE1418" t="str">
            <v>-</v>
          </cell>
          <cell r="BI1418" t="str">
            <v>-</v>
          </cell>
          <cell r="BJ1418" t="str">
            <v>-</v>
          </cell>
        </row>
        <row r="1419">
          <cell r="AH1419" t="str">
            <v>-</v>
          </cell>
          <cell r="AJ1419" t="str">
            <v>-</v>
          </cell>
          <cell r="AL1419" t="str">
            <v>-</v>
          </cell>
          <cell r="AO1419" t="str">
            <v>-</v>
          </cell>
          <cell r="AQ1419" t="str">
            <v>-</v>
          </cell>
          <cell r="AS1419" t="str">
            <v>-</v>
          </cell>
          <cell r="AU1419" t="str">
            <v>-</v>
          </cell>
          <cell r="AW1419" t="str">
            <v>-</v>
          </cell>
          <cell r="AY1419" t="str">
            <v>-</v>
          </cell>
          <cell r="AZ1419" t="str">
            <v>-</v>
          </cell>
          <cell r="BC1419" t="str">
            <v>-</v>
          </cell>
          <cell r="BE1419" t="str">
            <v>-</v>
          </cell>
          <cell r="BI1419" t="str">
            <v>-</v>
          </cell>
          <cell r="BJ1419" t="str">
            <v>-</v>
          </cell>
        </row>
        <row r="1420">
          <cell r="AH1420" t="str">
            <v>-</v>
          </cell>
          <cell r="AJ1420" t="str">
            <v>-</v>
          </cell>
          <cell r="AL1420" t="str">
            <v>-</v>
          </cell>
          <cell r="AO1420" t="str">
            <v>-</v>
          </cell>
          <cell r="AQ1420" t="str">
            <v>-</v>
          </cell>
          <cell r="AS1420" t="str">
            <v>-</v>
          </cell>
          <cell r="AU1420" t="str">
            <v>-</v>
          </cell>
          <cell r="AW1420" t="str">
            <v>-</v>
          </cell>
          <cell r="AY1420" t="str">
            <v>-</v>
          </cell>
          <cell r="AZ1420" t="str">
            <v>-</v>
          </cell>
          <cell r="BC1420" t="str">
            <v>-</v>
          </cell>
          <cell r="BE1420" t="str">
            <v>-</v>
          </cell>
          <cell r="BI1420" t="str">
            <v>-</v>
          </cell>
          <cell r="BJ1420" t="str">
            <v>-</v>
          </cell>
        </row>
        <row r="1421">
          <cell r="AH1421" t="str">
            <v>-</v>
          </cell>
          <cell r="AJ1421" t="str">
            <v>-</v>
          </cell>
          <cell r="AL1421" t="str">
            <v>-</v>
          </cell>
          <cell r="AO1421" t="str">
            <v>-</v>
          </cell>
          <cell r="AQ1421" t="str">
            <v>-</v>
          </cell>
          <cell r="AS1421" t="str">
            <v>-</v>
          </cell>
          <cell r="AU1421" t="str">
            <v>-</v>
          </cell>
          <cell r="AW1421" t="str">
            <v>-</v>
          </cell>
          <cell r="AY1421" t="str">
            <v>-</v>
          </cell>
          <cell r="AZ1421" t="str">
            <v>-</v>
          </cell>
          <cell r="BC1421" t="str">
            <v>-</v>
          </cell>
          <cell r="BE1421" t="str">
            <v>-</v>
          </cell>
          <cell r="BI1421" t="str">
            <v>-</v>
          </cell>
          <cell r="BJ1421" t="str">
            <v>-</v>
          </cell>
        </row>
        <row r="1422">
          <cell r="AH1422" t="str">
            <v>-</v>
          </cell>
          <cell r="AJ1422" t="str">
            <v>-</v>
          </cell>
          <cell r="AL1422" t="str">
            <v>-</v>
          </cell>
          <cell r="AO1422" t="str">
            <v>-</v>
          </cell>
          <cell r="AQ1422" t="str">
            <v>-</v>
          </cell>
          <cell r="AS1422" t="str">
            <v>-</v>
          </cell>
          <cell r="AU1422" t="str">
            <v>-</v>
          </cell>
          <cell r="AW1422" t="str">
            <v>-</v>
          </cell>
          <cell r="AY1422" t="str">
            <v>-</v>
          </cell>
          <cell r="AZ1422" t="str">
            <v>-</v>
          </cell>
          <cell r="BC1422" t="str">
            <v>-</v>
          </cell>
          <cell r="BE1422" t="str">
            <v>-</v>
          </cell>
          <cell r="BI1422" t="str">
            <v>-</v>
          </cell>
          <cell r="BJ1422" t="str">
            <v>-</v>
          </cell>
        </row>
        <row r="1423">
          <cell r="AH1423" t="str">
            <v>-</v>
          </cell>
          <cell r="AJ1423" t="str">
            <v>-</v>
          </cell>
          <cell r="AL1423" t="str">
            <v>-</v>
          </cell>
          <cell r="AO1423" t="str">
            <v>-</v>
          </cell>
          <cell r="AQ1423" t="str">
            <v>-</v>
          </cell>
          <cell r="AS1423" t="str">
            <v>-</v>
          </cell>
          <cell r="AU1423" t="str">
            <v>-</v>
          </cell>
          <cell r="AW1423" t="str">
            <v>-</v>
          </cell>
          <cell r="AY1423" t="str">
            <v>-</v>
          </cell>
          <cell r="AZ1423" t="str">
            <v>-</v>
          </cell>
          <cell r="BC1423" t="str">
            <v>-</v>
          </cell>
          <cell r="BE1423" t="str">
            <v>-</v>
          </cell>
          <cell r="BI1423" t="str">
            <v>-</v>
          </cell>
          <cell r="BJ1423" t="str">
            <v>-</v>
          </cell>
        </row>
        <row r="1424">
          <cell r="AH1424" t="str">
            <v>-</v>
          </cell>
          <cell r="AJ1424" t="str">
            <v>-</v>
          </cell>
          <cell r="AL1424" t="str">
            <v>-</v>
          </cell>
          <cell r="AO1424" t="str">
            <v>-</v>
          </cell>
          <cell r="AQ1424" t="str">
            <v>-</v>
          </cell>
          <cell r="AS1424" t="str">
            <v>-</v>
          </cell>
          <cell r="AU1424" t="str">
            <v>-</v>
          </cell>
          <cell r="AW1424" t="str">
            <v>-</v>
          </cell>
          <cell r="AY1424" t="str">
            <v>-</v>
          </cell>
          <cell r="AZ1424" t="str">
            <v>-</v>
          </cell>
          <cell r="BC1424" t="str">
            <v>-</v>
          </cell>
          <cell r="BE1424" t="str">
            <v>-</v>
          </cell>
          <cell r="BI1424" t="str">
            <v>-</v>
          </cell>
          <cell r="BJ1424" t="str">
            <v>-</v>
          </cell>
        </row>
      </sheetData>
      <sheetData sheetId="3"/>
      <sheetData sheetId="4"/>
      <sheetData sheetId="5">
        <row r="2">
          <cell r="A2" t="str">
            <v>BESS ALFALFAL VR1</v>
          </cell>
          <cell r="C2">
            <v>0</v>
          </cell>
        </row>
        <row r="3">
          <cell r="A3" t="str">
            <v>BESS ALFALFAL VR2</v>
          </cell>
          <cell r="C3">
            <v>-4.2074000000000025</v>
          </cell>
        </row>
        <row r="4">
          <cell r="A4" t="str">
            <v>BESS Andes</v>
          </cell>
          <cell r="C4">
            <v>0.10324999999999999</v>
          </cell>
        </row>
        <row r="5">
          <cell r="A5" t="str">
            <v>BESS Andes IV</v>
          </cell>
          <cell r="C5">
            <v>-5.7391500000000164</v>
          </cell>
        </row>
        <row r="6">
          <cell r="A6" t="str">
            <v>BESS Andes Solar IIA</v>
          </cell>
          <cell r="C6">
            <v>0.7335199999999984</v>
          </cell>
        </row>
        <row r="7">
          <cell r="A7" t="str">
            <v>BESS Andes Solar IIB</v>
          </cell>
          <cell r="C7">
            <v>111.19717000000007</v>
          </cell>
        </row>
        <row r="8">
          <cell r="A8" t="str">
            <v>BESS Angamos</v>
          </cell>
          <cell r="C8">
            <v>1.0185699999999973</v>
          </cell>
        </row>
        <row r="9">
          <cell r="A9" t="str">
            <v>BESS Arica</v>
          </cell>
          <cell r="C9">
            <v>-7.4499999999999983E-3</v>
          </cell>
        </row>
        <row r="10">
          <cell r="A10" t="str">
            <v>BESS Capricornio</v>
          </cell>
          <cell r="C10">
            <v>-0.7114499999999998</v>
          </cell>
        </row>
        <row r="11">
          <cell r="A11" t="str">
            <v>BESS Cochrane</v>
          </cell>
          <cell r="C11">
            <v>1.9060000000000011E-2</v>
          </cell>
        </row>
        <row r="12">
          <cell r="A12" t="str">
            <v>BESS Diego de Almagro Sur</v>
          </cell>
          <cell r="C12">
            <v>-0.89433000000000029</v>
          </cell>
        </row>
        <row r="13">
          <cell r="A13" t="str">
            <v>BESS Don Humberto</v>
          </cell>
          <cell r="C13">
            <v>-1.2769299999999997</v>
          </cell>
        </row>
        <row r="14">
          <cell r="A14" t="str">
            <v>BESS La Cabaña</v>
          </cell>
          <cell r="C14">
            <v>-2.89025</v>
          </cell>
        </row>
        <row r="15">
          <cell r="A15" t="str">
            <v>BESS Manzano</v>
          </cell>
          <cell r="C15">
            <v>-2.6720699999999948</v>
          </cell>
        </row>
        <row r="16">
          <cell r="A16" t="str">
            <v>BESS Nueva Imperial</v>
          </cell>
          <cell r="C16">
            <v>1E-3</v>
          </cell>
        </row>
        <row r="17">
          <cell r="A17" t="str">
            <v>BESS PFV COYA</v>
          </cell>
          <cell r="C17">
            <v>-19.289580000000008</v>
          </cell>
        </row>
        <row r="18">
          <cell r="A18" t="str">
            <v>BESS PFV El Manzano</v>
          </cell>
          <cell r="C18">
            <v>0.10672</v>
          </cell>
        </row>
        <row r="19">
          <cell r="A19" t="str">
            <v>BESS Punta Sierra</v>
          </cell>
          <cell r="C19">
            <v>-2.439999999999995E-2</v>
          </cell>
        </row>
        <row r="20">
          <cell r="A20" t="str">
            <v>BESS Salvador</v>
          </cell>
          <cell r="C20">
            <v>13.723649999999967</v>
          </cell>
        </row>
        <row r="21">
          <cell r="A21" t="str">
            <v>BESS San Andrés</v>
          </cell>
          <cell r="C21">
            <v>-2.1466999999999983</v>
          </cell>
        </row>
        <row r="22">
          <cell r="A22" t="str">
            <v>BESS Tamaya</v>
          </cell>
          <cell r="C22">
            <v>-4.3911400000000027</v>
          </cell>
        </row>
        <row r="23">
          <cell r="A23" t="str">
            <v>BESS Uribe Solar</v>
          </cell>
          <cell r="C23">
            <v>3.4450000000000106E-2</v>
          </cell>
        </row>
        <row r="24">
          <cell r="A24" t="str">
            <v>Central</v>
          </cell>
          <cell r="C24">
            <v>0</v>
          </cell>
        </row>
        <row r="25">
          <cell r="A25" t="str">
            <v>CSP CERRO DOMINADOR</v>
          </cell>
          <cell r="C25">
            <v>0</v>
          </cell>
        </row>
        <row r="26">
          <cell r="A26" t="str">
            <v>GEO CERRO PABELLON</v>
          </cell>
          <cell r="C26">
            <v>308.37999000000025</v>
          </cell>
        </row>
        <row r="27">
          <cell r="A27" t="str">
            <v>HE ANGOSTURA</v>
          </cell>
          <cell r="C27">
            <v>1319.288</v>
          </cell>
        </row>
        <row r="28">
          <cell r="A28" t="str">
            <v>HE ANTUCO</v>
          </cell>
          <cell r="C28">
            <v>1512.3931300000011</v>
          </cell>
        </row>
        <row r="29">
          <cell r="A29" t="str">
            <v>HE CANUTILLAR</v>
          </cell>
          <cell r="C29">
            <v>781.29399999999998</v>
          </cell>
        </row>
        <row r="30">
          <cell r="A30" t="str">
            <v>HE CIPRESES</v>
          </cell>
          <cell r="C30">
            <v>473.41282000000041</v>
          </cell>
        </row>
        <row r="31">
          <cell r="A31" t="str">
            <v>HE COLBUN</v>
          </cell>
          <cell r="C31">
            <v>2354.9760000000001</v>
          </cell>
        </row>
        <row r="32">
          <cell r="A32" t="str">
            <v>HE CONVENTO VIEJO</v>
          </cell>
          <cell r="C32">
            <v>67.65332999999994</v>
          </cell>
        </row>
        <row r="33">
          <cell r="A33" t="str">
            <v>HE EL TORO</v>
          </cell>
          <cell r="C33">
            <v>1154.5068300000003</v>
          </cell>
        </row>
        <row r="34">
          <cell r="A34" t="str">
            <v>HE LOS CONDORES</v>
          </cell>
          <cell r="C34">
            <v>13.973840000000001</v>
          </cell>
        </row>
        <row r="35">
          <cell r="A35" t="str">
            <v>HE MACHICURA</v>
          </cell>
          <cell r="C35">
            <v>498.976</v>
          </cell>
        </row>
        <row r="36">
          <cell r="A36" t="str">
            <v>HE PANGUE</v>
          </cell>
          <cell r="C36">
            <v>1882.85907</v>
          </cell>
        </row>
        <row r="37">
          <cell r="A37" t="str">
            <v>HE PEHUENCHE</v>
          </cell>
          <cell r="C37">
            <v>2480.6495000000009</v>
          </cell>
        </row>
        <row r="38">
          <cell r="A38" t="str">
            <v>HE RALCO</v>
          </cell>
          <cell r="C38">
            <v>2685.864030000002</v>
          </cell>
        </row>
        <row r="39">
          <cell r="A39" t="str">
            <v>HE RAPEL</v>
          </cell>
          <cell r="C39">
            <v>937.5377600000005</v>
          </cell>
        </row>
        <row r="40">
          <cell r="A40" t="str">
            <v>HP ABANICO</v>
          </cell>
          <cell r="C40">
            <v>291.94029</v>
          </cell>
        </row>
        <row r="41">
          <cell r="A41" t="str">
            <v>HP AILLIN</v>
          </cell>
          <cell r="C41">
            <v>18.522770000000001</v>
          </cell>
        </row>
        <row r="42">
          <cell r="A42" t="str">
            <v>HP ALFALFAL</v>
          </cell>
          <cell r="C42">
            <v>748.03188999999963</v>
          </cell>
        </row>
        <row r="43">
          <cell r="A43" t="str">
            <v>HP ALFALFAL II</v>
          </cell>
          <cell r="C43">
            <v>0</v>
          </cell>
        </row>
        <row r="44">
          <cell r="A44" t="str">
            <v>HP ALTO RENAICO</v>
          </cell>
          <cell r="C44">
            <v>7.9672100000000023</v>
          </cell>
        </row>
        <row r="45">
          <cell r="A45" t="str">
            <v>HP ANCOA</v>
          </cell>
          <cell r="C45">
            <v>120.71115000000006</v>
          </cell>
        </row>
        <row r="46">
          <cell r="A46" t="str">
            <v>HP BLANCO</v>
          </cell>
          <cell r="C46">
            <v>227.86160000000007</v>
          </cell>
        </row>
        <row r="47">
          <cell r="A47" t="str">
            <v>HP CALLAO</v>
          </cell>
          <cell r="C47">
            <v>9.2900799999999979</v>
          </cell>
        </row>
        <row r="48">
          <cell r="A48" t="str">
            <v>HP CAPULLO</v>
          </cell>
          <cell r="C48">
            <v>64.529099999999971</v>
          </cell>
        </row>
        <row r="49">
          <cell r="A49" t="str">
            <v>HP CARENA</v>
          </cell>
          <cell r="C49">
            <v>35.166550000000051</v>
          </cell>
        </row>
        <row r="50">
          <cell r="A50" t="str">
            <v>HP CARILAFQUEN</v>
          </cell>
          <cell r="C50">
            <v>70.180019999999985</v>
          </cell>
        </row>
        <row r="51">
          <cell r="A51" t="str">
            <v>HP CHACABUQUITO</v>
          </cell>
          <cell r="C51">
            <v>71.601500000000001</v>
          </cell>
        </row>
        <row r="52">
          <cell r="A52" t="str">
            <v>HP CHACAYES</v>
          </cell>
          <cell r="C52">
            <v>580.74022999999977</v>
          </cell>
        </row>
        <row r="53">
          <cell r="A53" t="str">
            <v>HP CHAPIQUIÑA</v>
          </cell>
          <cell r="C53">
            <v>42.521539999999995</v>
          </cell>
        </row>
        <row r="54">
          <cell r="A54" t="str">
            <v>HP CHIBURGO</v>
          </cell>
          <cell r="C54">
            <v>65.679000000000002</v>
          </cell>
        </row>
        <row r="55">
          <cell r="A55" t="str">
            <v>HP CIPRESILLOS</v>
          </cell>
          <cell r="C55">
            <v>27.966699999999971</v>
          </cell>
        </row>
        <row r="56">
          <cell r="A56" t="str">
            <v>HP CORRALES</v>
          </cell>
          <cell r="C56">
            <v>19.113429999999994</v>
          </cell>
        </row>
        <row r="57">
          <cell r="A57" t="str">
            <v>HP CORRENTOSO</v>
          </cell>
          <cell r="C57">
            <v>24.104969999999984</v>
          </cell>
        </row>
        <row r="58">
          <cell r="A58" t="str">
            <v>HP COYA</v>
          </cell>
          <cell r="C58">
            <v>8.0000000000000002E-3</v>
          </cell>
        </row>
        <row r="59">
          <cell r="A59" t="str">
            <v>HP CUMBRES</v>
          </cell>
          <cell r="C59">
            <v>79.89867000000001</v>
          </cell>
        </row>
        <row r="60">
          <cell r="A60" t="str">
            <v>HP CURILLINQUE</v>
          </cell>
          <cell r="C60">
            <v>512.02311999999984</v>
          </cell>
        </row>
        <row r="61">
          <cell r="A61" t="str">
            <v>HP DIGUA</v>
          </cell>
          <cell r="C61">
            <v>66.277509999999992</v>
          </cell>
        </row>
        <row r="62">
          <cell r="A62" t="str">
            <v>HP DOS VALLES</v>
          </cell>
          <cell r="C62">
            <v>4.3919499999999996</v>
          </cell>
        </row>
        <row r="63">
          <cell r="A63" t="str">
            <v>HP EL PASO</v>
          </cell>
          <cell r="C63">
            <v>189.76879999999991</v>
          </cell>
        </row>
        <row r="64">
          <cell r="A64" t="str">
            <v>HP EL PINAR</v>
          </cell>
          <cell r="C64">
            <v>26.477309999999999</v>
          </cell>
        </row>
        <row r="65">
          <cell r="A65" t="str">
            <v>HP EL RINCON</v>
          </cell>
          <cell r="C65">
            <v>1.8888899999999984</v>
          </cell>
        </row>
        <row r="66">
          <cell r="A66" t="str">
            <v>HP FLORIDA</v>
          </cell>
          <cell r="C66">
            <v>1.32E-3</v>
          </cell>
        </row>
        <row r="67">
          <cell r="A67" t="str">
            <v>HP FLORIDA II</v>
          </cell>
          <cell r="C67">
            <v>90.872230000000016</v>
          </cell>
        </row>
        <row r="68">
          <cell r="A68" t="str">
            <v>HP FLORIDA III</v>
          </cell>
          <cell r="C68">
            <v>17.239430000000059</v>
          </cell>
        </row>
        <row r="69">
          <cell r="A69" t="str">
            <v>HP GUAYACAN</v>
          </cell>
          <cell r="C69">
            <v>71.876940000000033</v>
          </cell>
        </row>
        <row r="70">
          <cell r="A70" t="str">
            <v>HP HORNITOS</v>
          </cell>
          <cell r="C70">
            <v>187.04879999999994</v>
          </cell>
        </row>
        <row r="71">
          <cell r="A71" t="str">
            <v>HP ISLA</v>
          </cell>
          <cell r="C71">
            <v>411.59739000000008</v>
          </cell>
        </row>
        <row r="72">
          <cell r="A72" t="str">
            <v>HP ITATA</v>
          </cell>
          <cell r="C72">
            <v>64.959590000000034</v>
          </cell>
        </row>
        <row r="73">
          <cell r="A73" t="str">
            <v>HP JUNCAL</v>
          </cell>
          <cell r="C73">
            <v>128.71709999999996</v>
          </cell>
        </row>
        <row r="74">
          <cell r="A74" t="str">
            <v>HP JUNCALITO</v>
          </cell>
          <cell r="C74">
            <v>3.5151999999999997</v>
          </cell>
        </row>
        <row r="75">
          <cell r="A75" t="str">
            <v>HP LA CONFIANZA  [EN_REVISION]</v>
          </cell>
          <cell r="C75">
            <v>5.2209600000000025</v>
          </cell>
        </row>
        <row r="76">
          <cell r="A76" t="str">
            <v>HP LA CONFLUENCIA</v>
          </cell>
          <cell r="C76">
            <v>588.35934999999984</v>
          </cell>
        </row>
        <row r="77">
          <cell r="A77" t="str">
            <v>HP LA HIGUERA</v>
          </cell>
          <cell r="C77">
            <v>384.67450000000014</v>
          </cell>
        </row>
        <row r="78">
          <cell r="A78" t="str">
            <v>HP LA MINA</v>
          </cell>
          <cell r="C78">
            <v>80.197399999999988</v>
          </cell>
        </row>
        <row r="79">
          <cell r="A79" t="str">
            <v>HP LAJA I</v>
          </cell>
          <cell r="C79">
            <v>112.37282000000002</v>
          </cell>
        </row>
        <row r="80">
          <cell r="A80" t="str">
            <v>HP LAS LAJAS</v>
          </cell>
          <cell r="C80">
            <v>0</v>
          </cell>
        </row>
        <row r="81">
          <cell r="A81" t="str">
            <v>HP LICAN</v>
          </cell>
          <cell r="C81">
            <v>69.435329999999979</v>
          </cell>
        </row>
        <row r="82">
          <cell r="A82" t="str">
            <v>HP LIRCAY</v>
          </cell>
          <cell r="C82">
            <v>110.18039999999995</v>
          </cell>
        </row>
        <row r="83">
          <cell r="A83" t="str">
            <v>HP LLAUQUEREO</v>
          </cell>
          <cell r="C83">
            <v>8.32057</v>
          </cell>
        </row>
        <row r="84">
          <cell r="A84" t="str">
            <v>HP LOMA ALTA</v>
          </cell>
          <cell r="C84">
            <v>201.29548999999994</v>
          </cell>
        </row>
        <row r="85">
          <cell r="A85" t="str">
            <v>HP LOS HIERROS</v>
          </cell>
          <cell r="C85">
            <v>93.376919999999998</v>
          </cell>
        </row>
        <row r="86">
          <cell r="A86" t="str">
            <v>HP LOS HIERROS II</v>
          </cell>
          <cell r="C86">
            <v>3.192769999999999</v>
          </cell>
        </row>
        <row r="87">
          <cell r="A87" t="str">
            <v>HP LOS MOLLES</v>
          </cell>
          <cell r="C87">
            <v>23.827150000000003</v>
          </cell>
        </row>
        <row r="88">
          <cell r="A88" t="str">
            <v>HP LOS QUILOS</v>
          </cell>
          <cell r="C88">
            <v>191.1705</v>
          </cell>
        </row>
        <row r="89">
          <cell r="A89" t="str">
            <v>HP MAITENES</v>
          </cell>
          <cell r="C89">
            <v>0</v>
          </cell>
        </row>
        <row r="90">
          <cell r="A90" t="str">
            <v>HP MALALCAHUELLO</v>
          </cell>
          <cell r="C90">
            <v>25.394909999999989</v>
          </cell>
        </row>
        <row r="91">
          <cell r="A91" t="str">
            <v>HP MAMPIL</v>
          </cell>
          <cell r="C91">
            <v>142.85669000000001</v>
          </cell>
        </row>
        <row r="92">
          <cell r="A92" t="str">
            <v>HP MARIPOSAS</v>
          </cell>
          <cell r="C92">
            <v>26.049699999999998</v>
          </cell>
        </row>
        <row r="93">
          <cell r="A93" t="str">
            <v>HP MC1</v>
          </cell>
          <cell r="C93">
            <v>35.500370000000011</v>
          </cell>
        </row>
        <row r="94">
          <cell r="A94" t="str">
            <v>HP MC2</v>
          </cell>
          <cell r="C94">
            <v>9.6732800000000001</v>
          </cell>
        </row>
        <row r="95">
          <cell r="A95" t="str">
            <v>HP MC3</v>
          </cell>
          <cell r="C95">
            <v>11.468159999999989</v>
          </cell>
        </row>
        <row r="96">
          <cell r="A96" t="str">
            <v>HP MOCHO</v>
          </cell>
          <cell r="C96">
            <v>70.881729999999976</v>
          </cell>
        </row>
        <row r="97">
          <cell r="A97" t="str">
            <v>HP NALCAS</v>
          </cell>
          <cell r="C97">
            <v>27.024289999999993</v>
          </cell>
        </row>
        <row r="98">
          <cell r="A98" t="str">
            <v>HP OJOS DE AGUA</v>
          </cell>
          <cell r="C98">
            <v>52.588789999999982</v>
          </cell>
        </row>
        <row r="99">
          <cell r="A99" t="str">
            <v>HP PALACIOS</v>
          </cell>
          <cell r="C99">
            <v>2.9810400000000019</v>
          </cell>
        </row>
        <row r="100">
          <cell r="A100" t="str">
            <v>HP PALMAR</v>
          </cell>
          <cell r="C100">
            <v>24.971610000000009</v>
          </cell>
        </row>
        <row r="101">
          <cell r="A101" t="str">
            <v>HP PALMUCHO</v>
          </cell>
          <cell r="C101">
            <v>203.09927999999994</v>
          </cell>
        </row>
        <row r="102">
          <cell r="A102" t="str">
            <v>HP PEUCHEN</v>
          </cell>
          <cell r="C102">
            <v>201.85063999999988</v>
          </cell>
        </row>
        <row r="103">
          <cell r="A103" t="str">
            <v>HP PIEDRAS NEGRAS</v>
          </cell>
          <cell r="C103">
            <v>17.866209999999999</v>
          </cell>
        </row>
        <row r="104">
          <cell r="A104" t="str">
            <v>HP PILMAIQUEN</v>
          </cell>
          <cell r="C104">
            <v>221.90377999999981</v>
          </cell>
        </row>
        <row r="105">
          <cell r="A105" t="str">
            <v>HP PROVIDENCIA</v>
          </cell>
          <cell r="C105">
            <v>25.15907</v>
          </cell>
        </row>
        <row r="106">
          <cell r="A106" t="str">
            <v>HP PULELFU</v>
          </cell>
          <cell r="C106">
            <v>50.843730000000022</v>
          </cell>
        </row>
        <row r="107">
          <cell r="A107" t="str">
            <v>HP PULLINQUE</v>
          </cell>
          <cell r="C107">
            <v>198.79758000000001</v>
          </cell>
        </row>
        <row r="108">
          <cell r="A108" t="str">
            <v>HP PUNTA DEL VIENTO</v>
          </cell>
          <cell r="C108">
            <v>20.375059999999998</v>
          </cell>
        </row>
        <row r="109">
          <cell r="A109" t="str">
            <v>HP PUNTILLA</v>
          </cell>
          <cell r="C109">
            <v>110.80799999999996</v>
          </cell>
        </row>
        <row r="110">
          <cell r="A110" t="str">
            <v>HP QUELTEHUES</v>
          </cell>
          <cell r="C110">
            <v>269.06319000000002</v>
          </cell>
        </row>
        <row r="111">
          <cell r="A111" t="str">
            <v>HP QUILLECO</v>
          </cell>
          <cell r="C111">
            <v>304.459</v>
          </cell>
        </row>
        <row r="112">
          <cell r="A112" t="str">
            <v>HP RENAICO</v>
          </cell>
          <cell r="C112">
            <v>39.298200000000051</v>
          </cell>
        </row>
        <row r="113">
          <cell r="A113" t="str">
            <v>HP RIO COLORADO</v>
          </cell>
          <cell r="C113">
            <v>70.097629999999938</v>
          </cell>
        </row>
        <row r="114">
          <cell r="A114" t="str">
            <v>HP RIO HUASCO</v>
          </cell>
          <cell r="C114">
            <v>8.2460000000000022</v>
          </cell>
        </row>
        <row r="115">
          <cell r="A115" t="str">
            <v>HP RIO PICOIQUEN</v>
          </cell>
          <cell r="C115">
            <v>65.505470000000003</v>
          </cell>
        </row>
        <row r="116">
          <cell r="A116" t="str">
            <v>HP RUCATAYO</v>
          </cell>
          <cell r="C116">
            <v>238.34648999999987</v>
          </cell>
        </row>
        <row r="117">
          <cell r="A117" t="str">
            <v>HP RUCUE</v>
          </cell>
          <cell r="C117">
            <v>829.26</v>
          </cell>
        </row>
        <row r="118">
          <cell r="A118" t="str">
            <v>HP SAN ANDRES</v>
          </cell>
          <cell r="C118">
            <v>135.65035999999992</v>
          </cell>
        </row>
        <row r="119">
          <cell r="A119" t="str">
            <v>HP SAN CLEMENTE</v>
          </cell>
          <cell r="C119">
            <v>15.322100000000008</v>
          </cell>
        </row>
        <row r="120">
          <cell r="A120" t="str">
            <v>HP SAN IGNACIO</v>
          </cell>
          <cell r="C120">
            <v>180.39579999999998</v>
          </cell>
        </row>
        <row r="121">
          <cell r="A121" t="str">
            <v>HP SAUZAL</v>
          </cell>
          <cell r="C121">
            <v>419.89391999999992</v>
          </cell>
        </row>
        <row r="122">
          <cell r="A122" t="str">
            <v>HP SAUZALITO</v>
          </cell>
          <cell r="C122">
            <v>58.036679999999983</v>
          </cell>
        </row>
        <row r="123">
          <cell r="A123" t="str">
            <v>HP VOLCAN</v>
          </cell>
          <cell r="C123">
            <v>37.423840000000013</v>
          </cell>
        </row>
        <row r="124">
          <cell r="A124" t="str">
            <v>PE ALENA</v>
          </cell>
          <cell r="C124">
            <v>185.39337000000009</v>
          </cell>
        </row>
        <row r="125">
          <cell r="A125" t="str">
            <v>PE ATACAMA</v>
          </cell>
          <cell r="C125">
            <v>326.2104999999998</v>
          </cell>
        </row>
        <row r="126">
          <cell r="A126" t="str">
            <v>PE AURORA</v>
          </cell>
          <cell r="C126">
            <v>263.96966000000009</v>
          </cell>
        </row>
        <row r="127">
          <cell r="A127" t="str">
            <v>PE CABO LEONES</v>
          </cell>
          <cell r="C127">
            <v>363.77402000000041</v>
          </cell>
        </row>
        <row r="128">
          <cell r="A128" t="str">
            <v>PE CABO LEONES II</v>
          </cell>
          <cell r="C128">
            <v>327.66646000000026</v>
          </cell>
        </row>
        <row r="129">
          <cell r="A129" t="str">
            <v>PE CABO LEONES III</v>
          </cell>
          <cell r="C129">
            <v>400.9249999999999</v>
          </cell>
        </row>
        <row r="130">
          <cell r="A130" t="str">
            <v>PE CALAMA</v>
          </cell>
          <cell r="C130">
            <v>297.72606000000013</v>
          </cell>
        </row>
        <row r="131">
          <cell r="A131" t="str">
            <v>PE CAMPO LINDO</v>
          </cell>
          <cell r="C131">
            <v>166.72141999999999</v>
          </cell>
        </row>
        <row r="132">
          <cell r="A132" t="str">
            <v>PE CANELA</v>
          </cell>
          <cell r="C132">
            <v>27.758159999999982</v>
          </cell>
        </row>
        <row r="133">
          <cell r="A133" t="str">
            <v>PE CANELA II</v>
          </cell>
          <cell r="C133">
            <v>104.17678000000004</v>
          </cell>
        </row>
        <row r="134">
          <cell r="A134" t="str">
            <v>PE CARDONAL</v>
          </cell>
          <cell r="C134">
            <v>58.010850000000019</v>
          </cell>
        </row>
        <row r="135">
          <cell r="A135" t="str">
            <v>PE CERRO TIGRE</v>
          </cell>
          <cell r="C135">
            <v>274.51831999999996</v>
          </cell>
        </row>
        <row r="136">
          <cell r="A136" t="str">
            <v>PE CUEL</v>
          </cell>
          <cell r="C136">
            <v>68.19628000000003</v>
          </cell>
        </row>
        <row r="137">
          <cell r="A137" t="str">
            <v>PE EL ARRAYAN</v>
          </cell>
          <cell r="C137">
            <v>287.80292999999989</v>
          </cell>
        </row>
        <row r="138">
          <cell r="A138" t="str">
            <v>PE EL MAITEN</v>
          </cell>
          <cell r="C138">
            <v>17.528240000000007</v>
          </cell>
        </row>
        <row r="139">
          <cell r="A139" t="str">
            <v>PE HORIZONTE NORTE</v>
          </cell>
          <cell r="C139">
            <v>193.25559999999993</v>
          </cell>
        </row>
        <row r="140">
          <cell r="A140" t="str">
            <v>PE HORIZONTE NORTE [EN_REVISION]</v>
          </cell>
          <cell r="C140">
            <v>1.3829999999999998</v>
          </cell>
        </row>
        <row r="141">
          <cell r="A141" t="str">
            <v>PE HORIZONTE SUR</v>
          </cell>
          <cell r="C141">
            <v>9.6146000000000011</v>
          </cell>
        </row>
        <row r="142">
          <cell r="A142" t="str">
            <v>PE HORIZONTE SUR [EN_REVISION]</v>
          </cell>
          <cell r="C142">
            <v>0.39449999999999996</v>
          </cell>
        </row>
        <row r="143">
          <cell r="A143" t="str">
            <v>PE KALLPA</v>
          </cell>
          <cell r="C143">
            <v>134.39229999999995</v>
          </cell>
        </row>
        <row r="144">
          <cell r="A144" t="str">
            <v>PE LA CABAÑA</v>
          </cell>
          <cell r="C144">
            <v>275.90994000000018</v>
          </cell>
        </row>
        <row r="145">
          <cell r="A145" t="str">
            <v>PE LA ESPERANZA</v>
          </cell>
          <cell r="C145">
            <v>24.031590000000001</v>
          </cell>
        </row>
        <row r="146">
          <cell r="A146" t="str">
            <v>PE LA ESTRELLA</v>
          </cell>
          <cell r="C146">
            <v>88.896630000000116</v>
          </cell>
        </row>
        <row r="147">
          <cell r="A147" t="str">
            <v>PE LA FLOR</v>
          </cell>
          <cell r="C147">
            <v>90.828080000000057</v>
          </cell>
        </row>
        <row r="148">
          <cell r="A148" t="str">
            <v>PE LEBU</v>
          </cell>
          <cell r="C148">
            <v>3.6374000000000009</v>
          </cell>
        </row>
        <row r="149">
          <cell r="A149" t="str">
            <v>PE LLANOS DEL  VIENTO</v>
          </cell>
          <cell r="C149">
            <v>293.36193999999995</v>
          </cell>
        </row>
        <row r="150">
          <cell r="A150" t="str">
            <v>PE LOMAS DE DUQUECO</v>
          </cell>
          <cell r="C150">
            <v>167.41925999999987</v>
          </cell>
        </row>
        <row r="151">
          <cell r="A151" t="str">
            <v>PE LOS BUENOS AIRES</v>
          </cell>
          <cell r="C151">
            <v>65.57510000000002</v>
          </cell>
        </row>
        <row r="152">
          <cell r="A152" t="str">
            <v>PE LOS CERRILLOS</v>
          </cell>
          <cell r="C152">
            <v>60.985420000000012</v>
          </cell>
        </row>
        <row r="153">
          <cell r="A153" t="str">
            <v>PE LOS CURUROS</v>
          </cell>
          <cell r="C153">
            <v>197.64410999999996</v>
          </cell>
        </row>
        <row r="154">
          <cell r="A154" t="str">
            <v>PE LOS OLMOS</v>
          </cell>
          <cell r="C154">
            <v>284.63505999999995</v>
          </cell>
        </row>
        <row r="155">
          <cell r="A155" t="str">
            <v>PE MALLECO NORTE</v>
          </cell>
          <cell r="C155">
            <v>328.50289000000004</v>
          </cell>
        </row>
        <row r="156">
          <cell r="A156" t="str">
            <v>PE MALLECO SUR</v>
          </cell>
          <cell r="C156">
            <v>370.42992999999996</v>
          </cell>
        </row>
        <row r="157">
          <cell r="A157" t="str">
            <v>PE MANANTIALES</v>
          </cell>
          <cell r="C157">
            <v>37.085279999999962</v>
          </cell>
        </row>
        <row r="158">
          <cell r="A158" t="str">
            <v>PE MESAMAVIDA</v>
          </cell>
          <cell r="C158">
            <v>143.43780000000004</v>
          </cell>
        </row>
        <row r="159">
          <cell r="A159" t="str">
            <v>PE MONTE REDONDO</v>
          </cell>
          <cell r="C159">
            <v>83.835990000000024</v>
          </cell>
        </row>
        <row r="160">
          <cell r="A160" t="str">
            <v>PE NEGRETE</v>
          </cell>
          <cell r="C160">
            <v>99.38497000000001</v>
          </cell>
        </row>
        <row r="161">
          <cell r="A161" t="str">
            <v>PE PUELCHE SUR</v>
          </cell>
          <cell r="C161">
            <v>371.404</v>
          </cell>
        </row>
        <row r="162">
          <cell r="A162" t="str">
            <v>PE PUNTA COLORADA</v>
          </cell>
          <cell r="C162">
            <v>0.13590000000000002</v>
          </cell>
        </row>
        <row r="163">
          <cell r="A163" t="str">
            <v>PE PUNTA DE TALCA</v>
          </cell>
          <cell r="C163">
            <v>101.02763000000002</v>
          </cell>
        </row>
        <row r="164">
          <cell r="A164" t="str">
            <v>PE PUNTA DE TALCA [En_Revision]</v>
          </cell>
          <cell r="C164">
            <v>0.70905999999999991</v>
          </cell>
        </row>
        <row r="165">
          <cell r="A165" t="str">
            <v>PE PUNTA PALMERAS</v>
          </cell>
          <cell r="C165">
            <v>107.73817999999996</v>
          </cell>
        </row>
        <row r="166">
          <cell r="A166" t="str">
            <v>PE PUNTA SIERRA</v>
          </cell>
          <cell r="C166">
            <v>243.98679999999979</v>
          </cell>
        </row>
        <row r="167">
          <cell r="A167" t="str">
            <v>PE RENAICO I</v>
          </cell>
          <cell r="C167">
            <v>218.21276999999998</v>
          </cell>
        </row>
        <row r="168">
          <cell r="A168" t="str">
            <v>PE RENAICO II</v>
          </cell>
          <cell r="C168">
            <v>410.73531999999994</v>
          </cell>
        </row>
        <row r="169">
          <cell r="A169" t="str">
            <v>PE SAN GABRIEL</v>
          </cell>
          <cell r="C169">
            <v>445.36494000000005</v>
          </cell>
        </row>
        <row r="170">
          <cell r="A170" t="str">
            <v>PE SAN JUAN</v>
          </cell>
          <cell r="C170">
            <v>470.38877000000025</v>
          </cell>
        </row>
        <row r="171">
          <cell r="A171" t="str">
            <v>PE SAN MATIAS</v>
          </cell>
          <cell r="C171">
            <v>152.49229</v>
          </cell>
        </row>
        <row r="172">
          <cell r="A172" t="str">
            <v>PE SAN PEDRO</v>
          </cell>
          <cell r="C172">
            <v>74.411190000000019</v>
          </cell>
        </row>
        <row r="173">
          <cell r="A173" t="str">
            <v>PE SAN PEDRO II</v>
          </cell>
          <cell r="C173">
            <v>117.89352999999988</v>
          </cell>
        </row>
        <row r="174">
          <cell r="A174" t="str">
            <v>PE SARCO</v>
          </cell>
          <cell r="C174">
            <v>396.57402000000008</v>
          </cell>
        </row>
        <row r="175">
          <cell r="A175" t="str">
            <v>PE SIERRA GORDA ESTE</v>
          </cell>
          <cell r="C175">
            <v>275.98711999999995</v>
          </cell>
        </row>
        <row r="176">
          <cell r="A176" t="str">
            <v>PE TALINAY ORIENTE</v>
          </cell>
          <cell r="C176">
            <v>182.66384999999997</v>
          </cell>
        </row>
        <row r="177">
          <cell r="A177" t="str">
            <v>PE TALINAY PONIENTE</v>
          </cell>
          <cell r="C177">
            <v>188.17141000000007</v>
          </cell>
        </row>
        <row r="178">
          <cell r="A178" t="str">
            <v>PE TALTAL</v>
          </cell>
          <cell r="C178">
            <v>244.3307099999999</v>
          </cell>
        </row>
        <row r="179">
          <cell r="A179" t="str">
            <v>PE TCHAMMA</v>
          </cell>
          <cell r="C179">
            <v>379.84499999999986</v>
          </cell>
        </row>
        <row r="180">
          <cell r="A180" t="str">
            <v>PE TOLPAN SUR</v>
          </cell>
          <cell r="C180">
            <v>248.47590000000008</v>
          </cell>
        </row>
        <row r="181">
          <cell r="A181" t="str">
            <v>PE TOTORAL</v>
          </cell>
          <cell r="C181">
            <v>82.817340000000002</v>
          </cell>
        </row>
        <row r="182">
          <cell r="A182" t="str">
            <v>PE UCUQUER II</v>
          </cell>
          <cell r="C182">
            <v>12.979719999999988</v>
          </cell>
        </row>
        <row r="183">
          <cell r="A183" t="str">
            <v>PE VALLE DE LOS VIENTOS</v>
          </cell>
          <cell r="C183">
            <v>158.89257999999998</v>
          </cell>
        </row>
        <row r="184">
          <cell r="A184" t="str">
            <v>PFV  DON OSCAR</v>
          </cell>
          <cell r="C184">
            <v>11.810979999999999</v>
          </cell>
        </row>
        <row r="185">
          <cell r="A185" t="str">
            <v>PFV ALMEYDA</v>
          </cell>
          <cell r="C185">
            <v>128.29052999999988</v>
          </cell>
        </row>
        <row r="186">
          <cell r="A186" t="str">
            <v>PFV ALTO DEL SOL</v>
          </cell>
          <cell r="C186">
            <v>2.8815999999999993</v>
          </cell>
        </row>
        <row r="187">
          <cell r="A187" t="str">
            <v>PFV ALTO DEL SOL [EN_REVISION]</v>
          </cell>
          <cell r="C187">
            <v>0.1057</v>
          </cell>
        </row>
        <row r="188">
          <cell r="A188" t="str">
            <v>PFV ANDES SOLAR</v>
          </cell>
          <cell r="C188">
            <v>45.611889999999974</v>
          </cell>
        </row>
        <row r="189">
          <cell r="A189" t="str">
            <v>PFV ANDES SOLAR II</v>
          </cell>
          <cell r="C189">
            <v>86.760629999999992</v>
          </cell>
        </row>
        <row r="190">
          <cell r="A190" t="str">
            <v>PFV ANDES SOLAR II-B</v>
          </cell>
          <cell r="C190">
            <v>213.22175000000013</v>
          </cell>
        </row>
        <row r="191">
          <cell r="A191" t="str">
            <v>PFV ANDES SOLAR IV</v>
          </cell>
          <cell r="C191">
            <v>183.05533999999992</v>
          </cell>
        </row>
        <row r="192">
          <cell r="A192" t="str">
            <v>PFV ANTAY</v>
          </cell>
          <cell r="C192">
            <v>23.769169999999999</v>
          </cell>
        </row>
        <row r="193">
          <cell r="A193" t="str">
            <v>PFV ATACAMA SOLAR II</v>
          </cell>
          <cell r="C193">
            <v>330.21420000000001</v>
          </cell>
        </row>
        <row r="194">
          <cell r="A194" t="str">
            <v>PFV AZABACHE</v>
          </cell>
          <cell r="C194">
            <v>125.80879999999996</v>
          </cell>
        </row>
        <row r="195">
          <cell r="A195" t="str">
            <v>PFV BOLERO</v>
          </cell>
          <cell r="C195">
            <v>256.44675999999987</v>
          </cell>
        </row>
        <row r="196">
          <cell r="A196" t="str">
            <v>PFV CAMPOS DEL SOL</v>
          </cell>
          <cell r="C196">
            <v>818.58580000000063</v>
          </cell>
        </row>
        <row r="197">
          <cell r="A197" t="str">
            <v>PFV CAPRICORNIO</v>
          </cell>
          <cell r="C197">
            <v>149.19810999999996</v>
          </cell>
        </row>
        <row r="198">
          <cell r="A198" t="str">
            <v>PFV CARACAS II</v>
          </cell>
          <cell r="C198">
            <v>19.943190000000005</v>
          </cell>
        </row>
        <row r="199">
          <cell r="A199" t="str">
            <v>PFV CARRERA PINTO</v>
          </cell>
          <cell r="C199">
            <v>169.94308000000018</v>
          </cell>
        </row>
        <row r="200">
          <cell r="A200" t="str">
            <v>PFV CASTILLA</v>
          </cell>
          <cell r="C200">
            <v>6.5611099999999984</v>
          </cell>
        </row>
        <row r="201">
          <cell r="A201" t="str">
            <v>PFV CEME 1</v>
          </cell>
          <cell r="C201">
            <v>384.70418999999998</v>
          </cell>
        </row>
        <row r="202">
          <cell r="A202" t="str">
            <v>PFV CERRO DOMINADOR</v>
          </cell>
          <cell r="C202">
            <v>213.99303999999989</v>
          </cell>
        </row>
        <row r="203">
          <cell r="A203" t="str">
            <v>PFV CHAÑARES</v>
          </cell>
          <cell r="C203">
            <v>64.438950000000006</v>
          </cell>
        </row>
        <row r="204">
          <cell r="A204" t="str">
            <v>PFV CHERCAN SOLAR</v>
          </cell>
          <cell r="C204">
            <v>18.601870000000019</v>
          </cell>
        </row>
        <row r="205">
          <cell r="A205" t="str">
            <v>PFV CONEJO SOLAR</v>
          </cell>
          <cell r="C205">
            <v>236.04748999999995</v>
          </cell>
        </row>
        <row r="206">
          <cell r="A206" t="str">
            <v>PFV COYA</v>
          </cell>
          <cell r="C206">
            <v>420.77958000000007</v>
          </cell>
        </row>
        <row r="207">
          <cell r="A207" t="str">
            <v>PFV DE LOS ANDES</v>
          </cell>
          <cell r="C207">
            <v>16.459879999999998</v>
          </cell>
        </row>
        <row r="208">
          <cell r="A208" t="str">
            <v>PFV DEL DESIERTO</v>
          </cell>
          <cell r="C208">
            <v>10.70041</v>
          </cell>
        </row>
        <row r="209">
          <cell r="A209" t="str">
            <v>PFV DESIERTO DE ATACAMA</v>
          </cell>
          <cell r="C209">
            <v>0</v>
          </cell>
        </row>
        <row r="210">
          <cell r="A210" t="str">
            <v>PFV DESIERTO DE ATACAMA [EN_REVISION]</v>
          </cell>
          <cell r="C210">
            <v>0</v>
          </cell>
        </row>
        <row r="211">
          <cell r="A211" t="str">
            <v>PFV DIEGO DE ALMAGRO</v>
          </cell>
          <cell r="C211">
            <v>50.970659999999988</v>
          </cell>
        </row>
        <row r="212">
          <cell r="A212" t="str">
            <v>PFV DIEGO DE ALMAGRO SUR</v>
          </cell>
          <cell r="C212">
            <v>468.76203000000038</v>
          </cell>
        </row>
        <row r="213">
          <cell r="A213" t="str">
            <v>PFV DOMEYKO</v>
          </cell>
          <cell r="C213">
            <v>305.68150999999989</v>
          </cell>
        </row>
        <row r="214">
          <cell r="A214" t="str">
            <v>PFV DON HUMBERTO</v>
          </cell>
          <cell r="C214">
            <v>56.756719999999994</v>
          </cell>
        </row>
        <row r="215">
          <cell r="A215" t="str">
            <v>PFV DOÑA ANTONIA</v>
          </cell>
          <cell r="C215">
            <v>17.656549999999996</v>
          </cell>
        </row>
        <row r="216">
          <cell r="A216" t="str">
            <v>PFV DOÑA CARMEN SOLAR</v>
          </cell>
          <cell r="C216">
            <v>43.934570000000022</v>
          </cell>
        </row>
        <row r="217">
          <cell r="A217" t="str">
            <v>PFV EL AGUILA</v>
          </cell>
          <cell r="C217">
            <v>4.7347999999999955</v>
          </cell>
        </row>
        <row r="218">
          <cell r="A218" t="str">
            <v>PFV EL PELICANO</v>
          </cell>
          <cell r="C218">
            <v>207.7473499999999</v>
          </cell>
        </row>
        <row r="219">
          <cell r="A219" t="str">
            <v>PFV EL ROMERO</v>
          </cell>
          <cell r="C219">
            <v>342.21210000000013</v>
          </cell>
        </row>
        <row r="220">
          <cell r="A220" t="str">
            <v>PFV ELENA</v>
          </cell>
          <cell r="C220">
            <v>139.71636000000001</v>
          </cell>
        </row>
        <row r="221">
          <cell r="A221" t="str">
            <v>PFV EMILIA SOLAR</v>
          </cell>
          <cell r="C221">
            <v>8.6231599999999986</v>
          </cell>
        </row>
        <row r="222">
          <cell r="A222" t="str">
            <v>PFV ESPERANZA</v>
          </cell>
          <cell r="C222">
            <v>0</v>
          </cell>
        </row>
        <row r="223">
          <cell r="A223" t="str">
            <v>PFV ESPIGA DE ORO</v>
          </cell>
          <cell r="C223">
            <v>1.3474699999999995</v>
          </cell>
        </row>
        <row r="224">
          <cell r="A224" t="str">
            <v>PFV FINIS TERRAE</v>
          </cell>
          <cell r="C224">
            <v>564.03549999999973</v>
          </cell>
        </row>
        <row r="225">
          <cell r="A225" t="str">
            <v>PFV GRAN TENO</v>
          </cell>
          <cell r="C225">
            <v>83.16710999999998</v>
          </cell>
        </row>
        <row r="226">
          <cell r="A226" t="str">
            <v>PFV GRANJA SOLAR</v>
          </cell>
          <cell r="C226">
            <v>225.60415000000012</v>
          </cell>
        </row>
        <row r="227">
          <cell r="A227" t="str">
            <v>PFV GUANCHOI</v>
          </cell>
          <cell r="C227">
            <v>696.5920499999994</v>
          </cell>
        </row>
        <row r="228">
          <cell r="A228" t="str">
            <v>PFV HUATACONDO</v>
          </cell>
          <cell r="C228">
            <v>170.02995000000013</v>
          </cell>
        </row>
        <row r="229">
          <cell r="A229" t="str">
            <v>PFV JAMA</v>
          </cell>
          <cell r="C229">
            <v>88.580289999999977</v>
          </cell>
        </row>
        <row r="230">
          <cell r="A230" t="str">
            <v>PFV JAVIERA</v>
          </cell>
          <cell r="C230">
            <v>128.15205999999992</v>
          </cell>
        </row>
        <row r="231">
          <cell r="A231" t="str">
            <v>PFV LA CRUZ SOLAR</v>
          </cell>
          <cell r="C231">
            <v>111.25641</v>
          </cell>
        </row>
        <row r="232">
          <cell r="A232" t="str">
            <v>PFV LA HUAYCA II</v>
          </cell>
          <cell r="C232">
            <v>32.697700000000005</v>
          </cell>
        </row>
        <row r="233">
          <cell r="A233" t="str">
            <v>PFV LA HUELLA</v>
          </cell>
          <cell r="C233">
            <v>163.13725999999997</v>
          </cell>
        </row>
        <row r="234">
          <cell r="A234" t="str">
            <v>PFV LA SILLA</v>
          </cell>
          <cell r="C234">
            <v>4.3150600000000017</v>
          </cell>
        </row>
        <row r="235">
          <cell r="A235" t="str">
            <v>PFV LALACKAMA</v>
          </cell>
          <cell r="C235">
            <v>113.35298000000012</v>
          </cell>
        </row>
        <row r="236">
          <cell r="A236" t="str">
            <v>PFV LALACKAMA II</v>
          </cell>
          <cell r="C236">
            <v>33.74133000000004</v>
          </cell>
        </row>
        <row r="237">
          <cell r="A237" t="str">
            <v>PFV LAS SALINAS</v>
          </cell>
          <cell r="C237">
            <v>300.42555999999973</v>
          </cell>
        </row>
        <row r="238">
          <cell r="A238" t="str">
            <v>PFV LEYDA</v>
          </cell>
          <cell r="C238">
            <v>8.3881299999999985</v>
          </cell>
        </row>
        <row r="239">
          <cell r="A239" t="str">
            <v>PFV LEYDA [EN_REVISION]</v>
          </cell>
          <cell r="C239">
            <v>0.82784999999999997</v>
          </cell>
        </row>
        <row r="240">
          <cell r="A240" t="str">
            <v>PFV LLANO DE LLAMPOS</v>
          </cell>
          <cell r="C240">
            <v>192.36193999999989</v>
          </cell>
        </row>
        <row r="241">
          <cell r="A241" t="str">
            <v>PFV LOMA LOS COLORADOS [EN_REVISION]</v>
          </cell>
          <cell r="C241">
            <v>1.4415000000000016</v>
          </cell>
        </row>
        <row r="242">
          <cell r="A242" t="str">
            <v>PFV LOS LOROS</v>
          </cell>
          <cell r="C242">
            <v>84.955459999999945</v>
          </cell>
        </row>
        <row r="243">
          <cell r="A243" t="str">
            <v>PFV LOS NARANJOS [EN_REVISION]</v>
          </cell>
          <cell r="C243">
            <v>0</v>
          </cell>
        </row>
        <row r="244">
          <cell r="A244" t="str">
            <v>PFV LUCAS SOLAR</v>
          </cell>
          <cell r="C244">
            <v>16.984120000000011</v>
          </cell>
        </row>
        <row r="245">
          <cell r="A245" t="str">
            <v>PFV LUZ DEL NORTE</v>
          </cell>
          <cell r="C245">
            <v>265.90238000000005</v>
          </cell>
        </row>
        <row r="246">
          <cell r="A246" t="str">
            <v>PFV MACHICURA</v>
          </cell>
          <cell r="C246">
            <v>16.805300000000013</v>
          </cell>
        </row>
        <row r="247">
          <cell r="A247" t="str">
            <v>PFV MALGARIDA</v>
          </cell>
          <cell r="C247">
            <v>483.62797000000006</v>
          </cell>
        </row>
        <row r="248">
          <cell r="A248" t="str">
            <v>PFV MANZANO</v>
          </cell>
          <cell r="C248">
            <v>140.29589999999988</v>
          </cell>
        </row>
        <row r="249">
          <cell r="A249" t="str">
            <v>PFV MARIA ELENA</v>
          </cell>
          <cell r="C249">
            <v>97.319949999999935</v>
          </cell>
        </row>
        <row r="250">
          <cell r="A250" t="str">
            <v>PFV MESETA DE LOS ANDES</v>
          </cell>
          <cell r="C250">
            <v>221.42323000000019</v>
          </cell>
        </row>
        <row r="251">
          <cell r="A251" t="str">
            <v>PFV NUEVO QUILLAGUA</v>
          </cell>
          <cell r="C251">
            <v>151.52756000000002</v>
          </cell>
        </row>
        <row r="252">
          <cell r="A252" t="str">
            <v>PFV PAMPA CAMARONES</v>
          </cell>
          <cell r="C252">
            <v>15.757209999999995</v>
          </cell>
        </row>
        <row r="253">
          <cell r="A253" t="str">
            <v>PFV PAMPA SOLAR NORTE</v>
          </cell>
          <cell r="C253">
            <v>136.5372200000001</v>
          </cell>
        </row>
        <row r="254">
          <cell r="A254" t="str">
            <v>PFV PAMPA TIGRE</v>
          </cell>
          <cell r="C254">
            <v>224.00650999999996</v>
          </cell>
        </row>
        <row r="255">
          <cell r="A255" t="str">
            <v>PFV PATAGUILLA</v>
          </cell>
          <cell r="C255">
            <v>6.3438299999999987</v>
          </cell>
        </row>
        <row r="256">
          <cell r="A256" t="str">
            <v>PFV PEUMO YUNGAY [EN_REVISION]</v>
          </cell>
          <cell r="C256">
            <v>0</v>
          </cell>
        </row>
        <row r="257">
          <cell r="A257" t="str">
            <v>PFV PILAR LOS AMARILLOS</v>
          </cell>
          <cell r="C257">
            <v>4.8567099999999996</v>
          </cell>
        </row>
        <row r="258">
          <cell r="A258" t="str">
            <v>PFV PILOTO SOLAR CARDONES</v>
          </cell>
          <cell r="C258">
            <v>0.3156500000000001</v>
          </cell>
        </row>
        <row r="259">
          <cell r="A259" t="str">
            <v>PFV PMG LLANCAY [En_Revision]</v>
          </cell>
          <cell r="C259">
            <v>0</v>
          </cell>
        </row>
        <row r="260">
          <cell r="A260" t="str">
            <v>PFV PMG NORTH WEST</v>
          </cell>
          <cell r="C260">
            <v>22.009490000000003</v>
          </cell>
        </row>
        <row r="261">
          <cell r="A261" t="str">
            <v>PFV PMG PARQUE CAUQUENES</v>
          </cell>
          <cell r="C261">
            <v>5.8029999999999998E-2</v>
          </cell>
        </row>
        <row r="262">
          <cell r="A262" t="str">
            <v>PFV PMG PARQUE CAUQUENES [En_Revision]</v>
          </cell>
          <cell r="C262">
            <v>4.7440000000000003E-2</v>
          </cell>
        </row>
        <row r="263">
          <cell r="A263" t="str">
            <v>PFV POZO ALMONTE SOLAR II</v>
          </cell>
          <cell r="C263">
            <v>20.003569999999996</v>
          </cell>
        </row>
        <row r="264">
          <cell r="A264" t="str">
            <v>PFV POZO ALMONTE SOLAR III</v>
          </cell>
          <cell r="C264">
            <v>36.08473</v>
          </cell>
        </row>
        <row r="265">
          <cell r="A265" t="str">
            <v>PFV PUERTO SECO SOLAR</v>
          </cell>
          <cell r="C265">
            <v>29.734219999999986</v>
          </cell>
        </row>
        <row r="266">
          <cell r="A266" t="str">
            <v>PFV QUILAPILUN</v>
          </cell>
          <cell r="C266">
            <v>168.23265999999995</v>
          </cell>
        </row>
        <row r="267">
          <cell r="A267" t="str">
            <v>PFV QUILMO</v>
          </cell>
          <cell r="C267">
            <v>19.218639999999986</v>
          </cell>
        </row>
        <row r="268">
          <cell r="A268" t="str">
            <v>PFV RAULI [EN_REVISION]</v>
          </cell>
          <cell r="C268">
            <v>0</v>
          </cell>
        </row>
        <row r="269">
          <cell r="A269" t="str">
            <v>PFV RIO ESCONDIDO</v>
          </cell>
          <cell r="C269">
            <v>290.25465000000008</v>
          </cell>
        </row>
        <row r="270">
          <cell r="A270" t="str">
            <v>PFV RUCASOL</v>
          </cell>
          <cell r="C270">
            <v>2.70709</v>
          </cell>
        </row>
        <row r="271">
          <cell r="A271" t="str">
            <v>PFV RUCASOL [EN_REVISION]</v>
          </cell>
          <cell r="C271">
            <v>9.9540000000000017E-2</v>
          </cell>
        </row>
        <row r="272">
          <cell r="A272" t="str">
            <v>PFV SALVADOR</v>
          </cell>
          <cell r="C272">
            <v>33.169620000000023</v>
          </cell>
        </row>
        <row r="273">
          <cell r="A273" t="str">
            <v>PFV SAN ANDRES</v>
          </cell>
          <cell r="C273">
            <v>37.440059999999967</v>
          </cell>
        </row>
        <row r="274">
          <cell r="A274" t="str">
            <v>PFV SAN PEDRO</v>
          </cell>
          <cell r="C274">
            <v>218.44453000000004</v>
          </cell>
        </row>
        <row r="275">
          <cell r="A275" t="str">
            <v>PFV SANTA ISABEL</v>
          </cell>
          <cell r="C275">
            <v>247.66213999999988</v>
          </cell>
        </row>
        <row r="276">
          <cell r="A276" t="str">
            <v>PFV SANTIAGO SOLAR</v>
          </cell>
          <cell r="C276">
            <v>145.39408999999992</v>
          </cell>
        </row>
        <row r="277">
          <cell r="A277" t="str">
            <v>PFV SDGX01</v>
          </cell>
          <cell r="C277">
            <v>1.688249999999996</v>
          </cell>
        </row>
        <row r="278">
          <cell r="A278" t="str">
            <v>PFV SOL DE LILA</v>
          </cell>
          <cell r="C278">
            <v>319.41112000000038</v>
          </cell>
        </row>
        <row r="279">
          <cell r="A279" t="str">
            <v>PFV SOL DE LOS ANDES</v>
          </cell>
          <cell r="C279">
            <v>172.38185999999988</v>
          </cell>
        </row>
        <row r="280">
          <cell r="A280" t="str">
            <v>PFV SOL DEL DESIERTO</v>
          </cell>
          <cell r="C280">
            <v>484.99733999999972</v>
          </cell>
        </row>
        <row r="281">
          <cell r="A281" t="str">
            <v>PFV SOL DEL NORTE</v>
          </cell>
          <cell r="C281">
            <v>21.72095000000003</v>
          </cell>
        </row>
        <row r="282">
          <cell r="A282" t="str">
            <v>PFV TAIRA</v>
          </cell>
          <cell r="C282">
            <v>77.295600000000022</v>
          </cell>
        </row>
        <row r="283">
          <cell r="A283" t="str">
            <v>PFV TAMANGO</v>
          </cell>
          <cell r="C283">
            <v>24.579419999999995</v>
          </cell>
        </row>
        <row r="284">
          <cell r="A284" t="str">
            <v>PFV TAMARICO</v>
          </cell>
          <cell r="C284">
            <v>64.172299999999993</v>
          </cell>
        </row>
        <row r="285">
          <cell r="A285" t="str">
            <v>PFV TAMAYA SOLAR</v>
          </cell>
          <cell r="C285">
            <v>220.9649499999999</v>
          </cell>
        </row>
        <row r="286">
          <cell r="A286" t="str">
            <v>PFV TENO SOLAR</v>
          </cell>
          <cell r="C286">
            <v>17.059690000000014</v>
          </cell>
        </row>
        <row r="287">
          <cell r="A287" t="str">
            <v>PFV URIBE SOLAR</v>
          </cell>
          <cell r="C287">
            <v>106.7773399999999</v>
          </cell>
        </row>
        <row r="288">
          <cell r="A288" t="str">
            <v>PFV USYA</v>
          </cell>
          <cell r="C288">
            <v>114.26958</v>
          </cell>
        </row>
        <row r="289">
          <cell r="A289" t="str">
            <v>PFV VALLE DEL SOL</v>
          </cell>
          <cell r="C289">
            <v>304.71161000000001</v>
          </cell>
        </row>
        <row r="290">
          <cell r="A290" t="str">
            <v>PFV VALLE ESCONDIDO</v>
          </cell>
          <cell r="C290">
            <v>207.6423999999999</v>
          </cell>
        </row>
        <row r="291">
          <cell r="A291" t="str">
            <v>PFV VENEZIA SOLAR</v>
          </cell>
          <cell r="C291">
            <v>3.4473800000000008</v>
          </cell>
        </row>
        <row r="292">
          <cell r="A292" t="str">
            <v>PFV VENEZIA SOLAR [EN_REVISION]</v>
          </cell>
          <cell r="C292">
            <v>3.0230000000000003E-2</v>
          </cell>
        </row>
        <row r="293">
          <cell r="A293" t="str">
            <v>PFV VILLA LONGAVI</v>
          </cell>
          <cell r="C293">
            <v>1.1299899999999998</v>
          </cell>
        </row>
        <row r="294">
          <cell r="A294" t="str">
            <v>PFV VILLA LONGAVI [EN_REVISION]</v>
          </cell>
          <cell r="C294">
            <v>5.058E-2</v>
          </cell>
        </row>
        <row r="295">
          <cell r="A295" t="str">
            <v>PFV WILLKA</v>
          </cell>
          <cell r="C295">
            <v>168.57622000000018</v>
          </cell>
        </row>
        <row r="296">
          <cell r="A296" t="str">
            <v>PMG PFV SOLAR PALERMO</v>
          </cell>
          <cell r="C296">
            <v>7.9169800000000006</v>
          </cell>
        </row>
        <row r="297">
          <cell r="A297" t="str">
            <v>PMGD  PFV PLAYERO</v>
          </cell>
          <cell r="C297">
            <v>3.1710000000000009E-2</v>
          </cell>
        </row>
        <row r="298">
          <cell r="A298" t="str">
            <v>PMGD  TER AROMOS</v>
          </cell>
          <cell r="C298">
            <v>0</v>
          </cell>
        </row>
        <row r="299">
          <cell r="A299" t="str">
            <v>PMGD HP ALLIPEN</v>
          </cell>
          <cell r="C299">
            <v>17.160690000000002</v>
          </cell>
        </row>
        <row r="300">
          <cell r="A300" t="str">
            <v>PMGD HP ALTO HOSPICIO</v>
          </cell>
          <cell r="C300">
            <v>7.3691200000000023</v>
          </cell>
        </row>
        <row r="301">
          <cell r="A301" t="str">
            <v>PMGD HP ARRAYAN</v>
          </cell>
          <cell r="C301">
            <v>5.9000000000000003E-4</v>
          </cell>
        </row>
        <row r="302">
          <cell r="A302" t="str">
            <v>PMGD HP AUXILIAR DEL MAIPO</v>
          </cell>
          <cell r="C302">
            <v>28.480209999999996</v>
          </cell>
        </row>
        <row r="303">
          <cell r="A303" t="str">
            <v>PMGD HP BOQUIAMARGO</v>
          </cell>
          <cell r="C303">
            <v>0</v>
          </cell>
        </row>
        <row r="304">
          <cell r="A304" t="str">
            <v>PMGD HP BUREO</v>
          </cell>
          <cell r="C304">
            <v>7.7452499999999977</v>
          </cell>
        </row>
        <row r="305">
          <cell r="A305" t="str">
            <v>PMGD HP CALIBORO</v>
          </cell>
          <cell r="C305">
            <v>7.9086899999999876</v>
          </cell>
        </row>
        <row r="306">
          <cell r="A306" t="str">
            <v>PMGD HP CAVANCHA</v>
          </cell>
          <cell r="C306">
            <v>1.7942299999999998</v>
          </cell>
        </row>
        <row r="307">
          <cell r="A307" t="str">
            <v>PMGD HP CENTRAL EL ATAJO</v>
          </cell>
          <cell r="C307">
            <v>5.2897299999999952</v>
          </cell>
        </row>
        <row r="308">
          <cell r="A308" t="str">
            <v>PMGD HP CHANLEUFU II</v>
          </cell>
          <cell r="C308">
            <v>17.77319000000001</v>
          </cell>
        </row>
        <row r="309">
          <cell r="A309" t="str">
            <v>PMGD HP COLLIL</v>
          </cell>
          <cell r="C309">
            <v>23.855080000000005</v>
          </cell>
        </row>
        <row r="310">
          <cell r="A310" t="str">
            <v>PMGD HP CONTRA</v>
          </cell>
          <cell r="C310">
            <v>0</v>
          </cell>
        </row>
        <row r="311">
          <cell r="A311" t="str">
            <v>PMGD HP COSAPILLA</v>
          </cell>
          <cell r="C311">
            <v>3.2144200000000027</v>
          </cell>
        </row>
        <row r="312">
          <cell r="A312" t="str">
            <v>PMGD HP CUMPEO</v>
          </cell>
          <cell r="C312">
            <v>24.534059999999993</v>
          </cell>
        </row>
        <row r="313">
          <cell r="A313" t="str">
            <v>PMGD HP CURILEUFU</v>
          </cell>
          <cell r="C313">
            <v>0</v>
          </cell>
        </row>
        <row r="314">
          <cell r="A314" t="str">
            <v>PMGD HP DON WALTERIO</v>
          </cell>
          <cell r="C314">
            <v>20.00672999999999</v>
          </cell>
        </row>
        <row r="315">
          <cell r="A315" t="str">
            <v>PMGD HP DONGO</v>
          </cell>
          <cell r="C315">
            <v>15.717369999999999</v>
          </cell>
        </row>
        <row r="316">
          <cell r="A316" t="str">
            <v>PMGD HP DONGUIL</v>
          </cell>
          <cell r="C316">
            <v>1.0492999999999997</v>
          </cell>
        </row>
        <row r="317">
          <cell r="A317" t="str">
            <v>PMGD HP DOÑA HILDA</v>
          </cell>
          <cell r="C317">
            <v>3.4095300000000011</v>
          </cell>
        </row>
        <row r="318">
          <cell r="A318" t="str">
            <v>PMGD HP DOSAL</v>
          </cell>
          <cell r="C318">
            <v>0</v>
          </cell>
        </row>
        <row r="319">
          <cell r="A319" t="str">
            <v>PMGD HP EL AGRIO</v>
          </cell>
          <cell r="C319">
            <v>8.1233600000000017</v>
          </cell>
        </row>
        <row r="320">
          <cell r="A320" t="str">
            <v>PMGD HP EL ARRAYAN</v>
          </cell>
          <cell r="C320">
            <v>6.1672600000000033</v>
          </cell>
        </row>
        <row r="321">
          <cell r="A321" t="str">
            <v>PMGD HP EL BRINCO</v>
          </cell>
          <cell r="C321">
            <v>0.50310000000000032</v>
          </cell>
        </row>
        <row r="322">
          <cell r="A322" t="str">
            <v>PMGD HP EL CANELO</v>
          </cell>
          <cell r="C322">
            <v>25.850180000000005</v>
          </cell>
        </row>
        <row r="323">
          <cell r="A323" t="str">
            <v>PMGD HP EL COLORADO</v>
          </cell>
          <cell r="C323">
            <v>7.2974300000000039</v>
          </cell>
        </row>
        <row r="324">
          <cell r="A324" t="str">
            <v>PMGD HP EL DIUTO</v>
          </cell>
          <cell r="C324">
            <v>22.100929999999998</v>
          </cell>
        </row>
        <row r="325">
          <cell r="A325" t="str">
            <v>PMGD HP EL GALPON</v>
          </cell>
          <cell r="C325">
            <v>7.9097300000000041</v>
          </cell>
        </row>
        <row r="326">
          <cell r="A326" t="str">
            <v>PMGD HP EL LLANO</v>
          </cell>
          <cell r="C326">
            <v>3.8356099999999973</v>
          </cell>
        </row>
        <row r="327">
          <cell r="A327" t="str">
            <v>PMGD HP EL MANZANO (MELIPEUCO)</v>
          </cell>
          <cell r="C327">
            <v>12.405110000000008</v>
          </cell>
        </row>
        <row r="328">
          <cell r="A328" t="str">
            <v>PMGD HP EL MIRADOR</v>
          </cell>
          <cell r="C328">
            <v>0</v>
          </cell>
        </row>
        <row r="329">
          <cell r="A329" t="str">
            <v>PMGD HP EL PORTAL</v>
          </cell>
          <cell r="C329">
            <v>2.4668999999999994</v>
          </cell>
        </row>
        <row r="330">
          <cell r="A330" t="str">
            <v>PMGD HP EL TARTARO</v>
          </cell>
          <cell r="C330">
            <v>0</v>
          </cell>
        </row>
        <row r="331">
          <cell r="A331" t="str">
            <v>PMGD HP EL TORO Nº2</v>
          </cell>
          <cell r="C331">
            <v>5.768320000000009</v>
          </cell>
        </row>
        <row r="332">
          <cell r="A332" t="str">
            <v>PMGD HP ENSENADA</v>
          </cell>
          <cell r="C332">
            <v>8.1457999999999995</v>
          </cell>
        </row>
        <row r="333">
          <cell r="A333" t="str">
            <v>PMGD HP EYZAGUIRRE</v>
          </cell>
          <cell r="C333">
            <v>0</v>
          </cell>
        </row>
        <row r="334">
          <cell r="A334" t="str">
            <v>PMGD HP LA ARENA</v>
          </cell>
          <cell r="C334">
            <v>22.172420000000024</v>
          </cell>
        </row>
        <row r="335">
          <cell r="A335" t="str">
            <v>PMGD HP LA BIFURCADA</v>
          </cell>
          <cell r="C335">
            <v>0.88600999999999974</v>
          </cell>
        </row>
        <row r="336">
          <cell r="A336" t="str">
            <v>PMGD HP LA COMPAÑIA II</v>
          </cell>
          <cell r="C336">
            <v>12.65276000000001</v>
          </cell>
        </row>
        <row r="337">
          <cell r="A337" t="str">
            <v>PMGD HP LA MONTAÑA</v>
          </cell>
          <cell r="C337">
            <v>9.9316799999999983</v>
          </cell>
        </row>
        <row r="338">
          <cell r="A338" t="str">
            <v>PMGD HP LA MONTAÑA II</v>
          </cell>
          <cell r="C338">
            <v>6.3005400000000025</v>
          </cell>
        </row>
        <row r="339">
          <cell r="A339" t="str">
            <v>PMGD HP LA PALOMA</v>
          </cell>
          <cell r="C339">
            <v>0</v>
          </cell>
        </row>
        <row r="340">
          <cell r="A340" t="str">
            <v>PMGD HP LA VIÑA - ALTO LA VIÑA</v>
          </cell>
          <cell r="C340">
            <v>2.6690500000000004</v>
          </cell>
        </row>
        <row r="341">
          <cell r="A341" t="str">
            <v>PMGD HP LAS FLORES</v>
          </cell>
          <cell r="C341">
            <v>11.080149999999994</v>
          </cell>
        </row>
        <row r="342">
          <cell r="A342" t="str">
            <v>PMGD HP LAS VERTIENTES</v>
          </cell>
          <cell r="C342">
            <v>8.4493000000000062</v>
          </cell>
        </row>
        <row r="343">
          <cell r="A343" t="str">
            <v>PMGD HP LOS BAJOS</v>
          </cell>
          <cell r="C343">
            <v>38.358940000000011</v>
          </cell>
        </row>
        <row r="344">
          <cell r="A344" t="str">
            <v>PMGD HP LOS COLONOS</v>
          </cell>
          <cell r="C344">
            <v>0</v>
          </cell>
        </row>
        <row r="345">
          <cell r="A345" t="str">
            <v>PMGD HP LOS CORRALES</v>
          </cell>
          <cell r="C345">
            <v>13.427040000000003</v>
          </cell>
        </row>
        <row r="346">
          <cell r="A346" t="str">
            <v>PMGD HP LOS CORRALES II</v>
          </cell>
          <cell r="C346">
            <v>3.5198299999999976</v>
          </cell>
        </row>
        <row r="347">
          <cell r="A347" t="str">
            <v>PMGD HP LOS MORROS</v>
          </cell>
          <cell r="C347">
            <v>12.353499999999997</v>
          </cell>
        </row>
        <row r="348">
          <cell r="A348" t="str">
            <v>PMGD HP LOS PADRES</v>
          </cell>
          <cell r="C348">
            <v>5.6710900000000057</v>
          </cell>
        </row>
        <row r="349">
          <cell r="A349" t="str">
            <v>PMGD HP LOS PORTONES</v>
          </cell>
          <cell r="C349">
            <v>10.469260000000011</v>
          </cell>
        </row>
        <row r="350">
          <cell r="A350" t="str">
            <v>PMGD HP MAISAN</v>
          </cell>
          <cell r="C350">
            <v>1.9730199999999998</v>
          </cell>
        </row>
        <row r="351">
          <cell r="A351" t="str">
            <v>PMGD HP MALLARAUCO</v>
          </cell>
          <cell r="C351">
            <v>20.629870000000007</v>
          </cell>
        </row>
        <row r="352">
          <cell r="A352" t="str">
            <v>PMGD HP MARIA ELENA</v>
          </cell>
          <cell r="C352">
            <v>0.70174000000000014</v>
          </cell>
        </row>
        <row r="353">
          <cell r="A353" t="str">
            <v>PMGD HP MELO</v>
          </cell>
          <cell r="C353">
            <v>16.03324000000001</v>
          </cell>
        </row>
        <row r="354">
          <cell r="A354" t="str">
            <v>PMGD HP MOLINERA VILLARRICA</v>
          </cell>
          <cell r="C354">
            <v>1.5479799999999992</v>
          </cell>
        </row>
        <row r="355">
          <cell r="A355" t="str">
            <v>PMGD HP MSA-I</v>
          </cell>
          <cell r="C355">
            <v>13.005589999999994</v>
          </cell>
        </row>
        <row r="356">
          <cell r="A356" t="str">
            <v>PMGD HP MUCHI</v>
          </cell>
          <cell r="C356">
            <v>1.5526599999999988</v>
          </cell>
        </row>
        <row r="357">
          <cell r="A357" t="str">
            <v>PMGD HP MUNILQUE</v>
          </cell>
          <cell r="C357">
            <v>2.5981100000000001</v>
          </cell>
        </row>
        <row r="358">
          <cell r="A358" t="str">
            <v>PMGD HP MUNILQUE II</v>
          </cell>
          <cell r="C358">
            <v>2.0212300000000001</v>
          </cell>
        </row>
        <row r="359">
          <cell r="A359" t="str">
            <v>PMGD HP PANGUIPULLI [En_Revision]</v>
          </cell>
          <cell r="C359">
            <v>0</v>
          </cell>
        </row>
        <row r="360">
          <cell r="A360" t="str">
            <v>PMGD HP PEHUI</v>
          </cell>
          <cell r="C360">
            <v>5.1952399999999992</v>
          </cell>
        </row>
        <row r="361">
          <cell r="A361" t="str">
            <v>PMGD HP PICHILONCO</v>
          </cell>
          <cell r="C361">
            <v>5.4009000000000071</v>
          </cell>
        </row>
        <row r="362">
          <cell r="A362" t="str">
            <v>PMGD HP PIUTEL</v>
          </cell>
          <cell r="C362">
            <v>1.01258</v>
          </cell>
        </row>
        <row r="363">
          <cell r="A363" t="str">
            <v>PMGD HP PUCLARO</v>
          </cell>
          <cell r="C363">
            <v>1.8522799999999999</v>
          </cell>
        </row>
        <row r="364">
          <cell r="A364" t="str">
            <v>PMGD HP PURISIMA</v>
          </cell>
          <cell r="C364">
            <v>2.5692899999999979</v>
          </cell>
        </row>
        <row r="365">
          <cell r="A365" t="str">
            <v>PMGD HP QUILLAILEO</v>
          </cell>
          <cell r="C365">
            <v>1.8000400000000005</v>
          </cell>
        </row>
        <row r="366">
          <cell r="A366" t="str">
            <v>PMGD HP RECA</v>
          </cell>
          <cell r="C366">
            <v>7.0956699999999966</v>
          </cell>
        </row>
        <row r="367">
          <cell r="A367" t="str">
            <v>PMGD HP RIO MULCHEN</v>
          </cell>
          <cell r="C367">
            <v>7.8680099999999973</v>
          </cell>
        </row>
        <row r="368">
          <cell r="A368" t="str">
            <v>PMGD HP RIO TRUENO</v>
          </cell>
          <cell r="C368">
            <v>18.606670000000019</v>
          </cell>
        </row>
        <row r="369">
          <cell r="A369" t="str">
            <v>PMGD HP ROBLERIA</v>
          </cell>
          <cell r="C369">
            <v>8.9829599999999985</v>
          </cell>
        </row>
        <row r="370">
          <cell r="A370" t="str">
            <v>PMGD HP SANTA ELENA</v>
          </cell>
          <cell r="C370">
            <v>8.8162400000000147</v>
          </cell>
        </row>
        <row r="371">
          <cell r="A371" t="str">
            <v>PMGD HP SANTA ISABEL</v>
          </cell>
          <cell r="C371">
            <v>4.2556099999999972</v>
          </cell>
        </row>
        <row r="372">
          <cell r="A372" t="str">
            <v>PMGD HP SANTA ROSA</v>
          </cell>
          <cell r="C372">
            <v>3.8461899999999987</v>
          </cell>
        </row>
        <row r="373">
          <cell r="A373" t="str">
            <v>PMGD HP SAUCE ANDES</v>
          </cell>
          <cell r="C373">
            <v>9.8300000000000037E-3</v>
          </cell>
        </row>
        <row r="374">
          <cell r="A374" t="str">
            <v>PMGD HP SAUCE ANDES [NO_MOSTRAR]</v>
          </cell>
          <cell r="C374">
            <v>3.4025500000000006</v>
          </cell>
        </row>
        <row r="375">
          <cell r="A375" t="str">
            <v>PMGD HP TRAILELFU</v>
          </cell>
          <cell r="C375">
            <v>8.4166899999999938</v>
          </cell>
        </row>
        <row r="376">
          <cell r="A376" t="str">
            <v>PMGD HP TRANCA DEL TORO</v>
          </cell>
          <cell r="C376">
            <v>0.45602000000000004</v>
          </cell>
        </row>
        <row r="377">
          <cell r="A377" t="str">
            <v>PMGD HP TRANQUIL</v>
          </cell>
          <cell r="C377">
            <v>14.641849999999998</v>
          </cell>
        </row>
        <row r="378">
          <cell r="A378" t="str">
            <v>PMGD HP TRUFULTRUFUL</v>
          </cell>
          <cell r="C378">
            <v>6.801179999999996</v>
          </cell>
        </row>
        <row r="379">
          <cell r="A379" t="str">
            <v>PMGD LAJA ANDINO</v>
          </cell>
          <cell r="C379">
            <v>0</v>
          </cell>
        </row>
        <row r="380">
          <cell r="A380" t="str">
            <v>PMGD LORETO SOLAR</v>
          </cell>
          <cell r="C380">
            <v>2.3120000000000005E-2</v>
          </cell>
        </row>
        <row r="381">
          <cell r="A381" t="str">
            <v>PMGD PE EL ARREBOL</v>
          </cell>
          <cell r="C381">
            <v>31.352470000000025</v>
          </cell>
        </row>
        <row r="382">
          <cell r="A382" t="str">
            <v>PMGD PE EL NOGAL</v>
          </cell>
          <cell r="C382">
            <v>23.160150000000002</v>
          </cell>
        </row>
        <row r="383">
          <cell r="A383" t="str">
            <v>PMGD PE HUAJACHE</v>
          </cell>
          <cell r="C383">
            <v>13.193610000000008</v>
          </cell>
        </row>
        <row r="384">
          <cell r="A384" t="str">
            <v>PMGD PE LAS PEÑAS</v>
          </cell>
          <cell r="C384">
            <v>34.367229999999992</v>
          </cell>
        </row>
        <row r="385">
          <cell r="A385" t="str">
            <v>PMGD PE LEBU III</v>
          </cell>
          <cell r="C385">
            <v>1.3350599999999986</v>
          </cell>
        </row>
        <row r="386">
          <cell r="A386" t="str">
            <v>PMGD PE RAKI</v>
          </cell>
          <cell r="C386">
            <v>17.529719999999987</v>
          </cell>
        </row>
        <row r="387">
          <cell r="A387" t="str">
            <v>PMGD PE UCUQUER</v>
          </cell>
          <cell r="C387">
            <v>16.858790000000013</v>
          </cell>
        </row>
        <row r="388">
          <cell r="A388" t="str">
            <v>PMGD PFV  ARGOMEDO</v>
          </cell>
          <cell r="C388">
            <v>16.806909999999991</v>
          </cell>
        </row>
        <row r="389">
          <cell r="A389" t="str">
            <v>PMGD PFV  COCINILLAS</v>
          </cell>
          <cell r="C389">
            <v>5.7431900000000011</v>
          </cell>
        </row>
        <row r="390">
          <cell r="A390" t="str">
            <v>PMGD PFV  LAS MOLLACAS</v>
          </cell>
          <cell r="C390">
            <v>1.9962300000000024</v>
          </cell>
        </row>
        <row r="391">
          <cell r="A391" t="str">
            <v>PMGD PFV  SANTA CAROLINA</v>
          </cell>
          <cell r="C391">
            <v>5.7569400000000055</v>
          </cell>
        </row>
        <row r="392">
          <cell r="A392" t="str">
            <v>PMGD PFV AHE BUENAS YERBAS</v>
          </cell>
          <cell r="C392">
            <v>10.33634</v>
          </cell>
        </row>
        <row r="393">
          <cell r="A393" t="str">
            <v>PMGD PFV ALAMEDA</v>
          </cell>
          <cell r="C393">
            <v>16.004069999999995</v>
          </cell>
        </row>
        <row r="394">
          <cell r="A394" t="str">
            <v>PMGD PFV ALBATROS</v>
          </cell>
          <cell r="C394">
            <v>1.6455999999999997</v>
          </cell>
        </row>
        <row r="395">
          <cell r="A395" t="str">
            <v>PMGD PFV ALBOR SOLAR</v>
          </cell>
          <cell r="C395">
            <v>11.806210000000004</v>
          </cell>
        </row>
        <row r="396">
          <cell r="A396" t="str">
            <v>PMGD PFV ALDEBARAN</v>
          </cell>
          <cell r="C396">
            <v>5.7913700000000006</v>
          </cell>
        </row>
        <row r="397">
          <cell r="A397" t="str">
            <v>PMGD PFV ALIANZA</v>
          </cell>
          <cell r="C397">
            <v>2.3227099999999998</v>
          </cell>
        </row>
        <row r="398">
          <cell r="A398" t="str">
            <v>PMGD PFV ALICAHUE</v>
          </cell>
          <cell r="C398">
            <v>5.3769499999999981</v>
          </cell>
        </row>
        <row r="399">
          <cell r="A399" t="str">
            <v>PMGD PFV ALTO BELLAVISTA SUNLIGHT</v>
          </cell>
          <cell r="C399">
            <v>1.2057200000000006</v>
          </cell>
        </row>
        <row r="400">
          <cell r="A400" t="str">
            <v>PMGD PFV ALTO SOLAR</v>
          </cell>
          <cell r="C400">
            <v>2.88896</v>
          </cell>
        </row>
        <row r="401">
          <cell r="A401" t="str">
            <v>PMGD PFV ALTOS DE TILTIL</v>
          </cell>
          <cell r="C401">
            <v>3.7656900000000038</v>
          </cell>
        </row>
        <row r="402">
          <cell r="A402" t="str">
            <v>PMGD PFV ALTURAS DE OVALLE</v>
          </cell>
          <cell r="C402">
            <v>8.0225600000000021</v>
          </cell>
        </row>
        <row r="403">
          <cell r="A403" t="str">
            <v>PMGD PFV AMPARO DEL SOL</v>
          </cell>
          <cell r="C403">
            <v>4.8226900000000015</v>
          </cell>
        </row>
        <row r="404">
          <cell r="A404" t="str">
            <v>PMGD PFV ANAKENA</v>
          </cell>
          <cell r="C404">
            <v>22.730740000000001</v>
          </cell>
        </row>
        <row r="405">
          <cell r="A405" t="str">
            <v>PMGD PFV ANCAHUAL SOLAR</v>
          </cell>
          <cell r="C405">
            <v>8.0597800000000035</v>
          </cell>
        </row>
        <row r="406">
          <cell r="A406" t="str">
            <v>PMGD PFV ANTONIA SOLAR</v>
          </cell>
          <cell r="C406">
            <v>4.8098099999999997</v>
          </cell>
        </row>
        <row r="407">
          <cell r="A407" t="str">
            <v>PMGD PFV AÑUÑUCA DEL VERANO SOLAR</v>
          </cell>
          <cell r="C407">
            <v>5.2026000000000003</v>
          </cell>
        </row>
        <row r="408">
          <cell r="A408" t="str">
            <v>PMGD PFV ARICA</v>
          </cell>
          <cell r="C408">
            <v>17.528259999999996</v>
          </cell>
        </row>
        <row r="409">
          <cell r="A409" t="str">
            <v>PMGD PFV ARIZTIA</v>
          </cell>
          <cell r="C409">
            <v>1.9698</v>
          </cell>
        </row>
        <row r="410">
          <cell r="A410" t="str">
            <v>PMGD PFV ARMAZONES</v>
          </cell>
          <cell r="C410">
            <v>14.249700000000011</v>
          </cell>
        </row>
        <row r="411">
          <cell r="A411" t="str">
            <v>PMGD PFV AROMO DEL VERANO SOLAR</v>
          </cell>
          <cell r="C411">
            <v>5.6802999999999972</v>
          </cell>
        </row>
        <row r="412">
          <cell r="A412" t="str">
            <v>PMGD PFV ASTILLAS</v>
          </cell>
          <cell r="C412">
            <v>24.724240000000005</v>
          </cell>
        </row>
        <row r="413">
          <cell r="A413" t="str">
            <v>PMGD PFV AVEL SOLAR</v>
          </cell>
          <cell r="C413">
            <v>19.568159999999988</v>
          </cell>
        </row>
        <row r="414">
          <cell r="A414" t="str">
            <v>PMGD PFV AVELLANO SOLAR</v>
          </cell>
          <cell r="C414">
            <v>9.4407500000000013</v>
          </cell>
        </row>
        <row r="415">
          <cell r="A415" t="str">
            <v>PMGD PFV AVILES</v>
          </cell>
          <cell r="C415">
            <v>14.224179999999999</v>
          </cell>
        </row>
        <row r="416">
          <cell r="A416" t="str">
            <v>PMGD PFV AXEL SOLAR</v>
          </cell>
          <cell r="C416">
            <v>3.6585400000000021</v>
          </cell>
        </row>
        <row r="417">
          <cell r="A417" t="str">
            <v>PMGD PFV AYLA SOLAR</v>
          </cell>
          <cell r="C417">
            <v>20.906930000000006</v>
          </cell>
        </row>
        <row r="418">
          <cell r="A418" t="str">
            <v>PMGD PFV BARCELONA</v>
          </cell>
          <cell r="C418">
            <v>4.3786100000000001</v>
          </cell>
        </row>
        <row r="419">
          <cell r="A419" t="str">
            <v>PMGD PFV BELEN</v>
          </cell>
          <cell r="C419">
            <v>4.4475599999999993</v>
          </cell>
        </row>
        <row r="420">
          <cell r="A420" t="str">
            <v>PMGD PFV BELENOS TIL TIL</v>
          </cell>
          <cell r="C420">
            <v>7.2570100000000002</v>
          </cell>
        </row>
        <row r="421">
          <cell r="A421" t="str">
            <v>PMGD PFV BELLAVISTA</v>
          </cell>
          <cell r="C421">
            <v>5.1935200000000004</v>
          </cell>
        </row>
        <row r="422">
          <cell r="A422" t="str">
            <v>PMGD PFV BELLAVISTA 1</v>
          </cell>
          <cell r="C422">
            <v>22.839099999999942</v>
          </cell>
        </row>
        <row r="423">
          <cell r="A423" t="str">
            <v>PMGD PFV BERGAMO</v>
          </cell>
          <cell r="C423">
            <v>5.3018899999999975</v>
          </cell>
        </row>
        <row r="424">
          <cell r="A424" t="str">
            <v>PMGD PFV BERRUECO</v>
          </cell>
          <cell r="C424">
            <v>19.137070000000005</v>
          </cell>
        </row>
        <row r="425">
          <cell r="A425" t="str">
            <v>PMGD PFV BLU</v>
          </cell>
          <cell r="C425">
            <v>6.7087099999999893</v>
          </cell>
        </row>
        <row r="426">
          <cell r="A426" t="str">
            <v>PMGD PFV BULNES LOS BARONES</v>
          </cell>
          <cell r="C426">
            <v>5.6153000000000066</v>
          </cell>
        </row>
        <row r="427">
          <cell r="A427" t="str">
            <v>PMGD PFV BULNES SOLAR</v>
          </cell>
          <cell r="C427">
            <v>2.7340100000000001</v>
          </cell>
        </row>
        <row r="428">
          <cell r="A428" t="str">
            <v>PMGD PFV CABILDO SUNLIGHT</v>
          </cell>
          <cell r="C428">
            <v>21.9057</v>
          </cell>
        </row>
        <row r="429">
          <cell r="A429" t="str">
            <v>PMGD PFV CABILSOL</v>
          </cell>
          <cell r="C429">
            <v>5.2830600000000008</v>
          </cell>
        </row>
        <row r="430">
          <cell r="A430" t="str">
            <v>PMGD PFV CABIMAS [EN_REVISION]</v>
          </cell>
          <cell r="C430">
            <v>7.0279999999999995E-2</v>
          </cell>
        </row>
        <row r="431">
          <cell r="A431" t="str">
            <v>PMGD PFV CABRERO SOLAR</v>
          </cell>
          <cell r="C431">
            <v>18.044460000000008</v>
          </cell>
        </row>
        <row r="432">
          <cell r="A432" t="str">
            <v>PMGD PFV CACHIYUYO SOLAR II</v>
          </cell>
          <cell r="C432">
            <v>26.823190000000004</v>
          </cell>
        </row>
        <row r="433">
          <cell r="A433" t="str">
            <v>PMGD PFV CAIMI</v>
          </cell>
          <cell r="C433">
            <v>0.13486000000000009</v>
          </cell>
        </row>
        <row r="434">
          <cell r="A434" t="str">
            <v>PMGD PFV CALAMA SOLAR</v>
          </cell>
          <cell r="C434">
            <v>29.218170000000004</v>
          </cell>
        </row>
        <row r="435">
          <cell r="A435" t="str">
            <v>PMGD PFV CALLE LARGA</v>
          </cell>
          <cell r="C435">
            <v>6.8765299999999989</v>
          </cell>
        </row>
        <row r="436">
          <cell r="A436" t="str">
            <v>PMGD PFV CANDELARIA SOLAR</v>
          </cell>
          <cell r="C436">
            <v>6.2170600000000009</v>
          </cell>
        </row>
        <row r="437">
          <cell r="A437" t="str">
            <v>PMGD PFV CANELILLO</v>
          </cell>
          <cell r="C437">
            <v>5.8513200000000003</v>
          </cell>
        </row>
        <row r="438">
          <cell r="A438" t="str">
            <v>PMGD PFV CANESA SOLAR</v>
          </cell>
          <cell r="C438">
            <v>5.9014199999999972</v>
          </cell>
        </row>
        <row r="439">
          <cell r="A439" t="str">
            <v>PMGD PFV CANTERA</v>
          </cell>
          <cell r="C439">
            <v>5.2455300000000014</v>
          </cell>
        </row>
        <row r="440">
          <cell r="A440" t="str">
            <v>PMGD PFV CAÑONES SUNLIGHT</v>
          </cell>
          <cell r="C440">
            <v>19.592069999999996</v>
          </cell>
        </row>
        <row r="441">
          <cell r="A441" t="str">
            <v>PMGD PFV CARA DE GALLO</v>
          </cell>
          <cell r="C441">
            <v>1.6695399999999976</v>
          </cell>
        </row>
        <row r="442">
          <cell r="A442" t="str">
            <v>PMGD PFV CARACOLES</v>
          </cell>
          <cell r="C442">
            <v>5.9427599999999989</v>
          </cell>
        </row>
        <row r="443">
          <cell r="A443" t="str">
            <v>PMGD PFV CARANCA SOLAR</v>
          </cell>
          <cell r="C443">
            <v>0</v>
          </cell>
        </row>
        <row r="444">
          <cell r="A444" t="str">
            <v>PMGD PFV CASABERMEJA</v>
          </cell>
          <cell r="C444">
            <v>13.896470000000019</v>
          </cell>
        </row>
        <row r="445">
          <cell r="A445" t="str">
            <v>PMGD PFV CASUTO</v>
          </cell>
          <cell r="C445">
            <v>5.6797499999999994</v>
          </cell>
        </row>
        <row r="446">
          <cell r="A446" t="str">
            <v>PMGD PFV CATAN SOLAR</v>
          </cell>
          <cell r="C446">
            <v>2.7630400000000006</v>
          </cell>
        </row>
        <row r="447">
          <cell r="A447" t="str">
            <v>PMGD PFV CATEMU</v>
          </cell>
          <cell r="C447">
            <v>4.4875899999999982</v>
          </cell>
        </row>
        <row r="448">
          <cell r="A448" t="str">
            <v>PMGD PFV CATO SOLAR</v>
          </cell>
          <cell r="C448">
            <v>0.71862999999999977</v>
          </cell>
        </row>
        <row r="449">
          <cell r="A449" t="str">
            <v>PMGD PFV CAUQUENES</v>
          </cell>
          <cell r="C449">
            <v>5.2580499999999963</v>
          </cell>
        </row>
        <row r="450">
          <cell r="A450" t="str">
            <v>PMGD PFV CE CALDERA</v>
          </cell>
          <cell r="C450">
            <v>11.441159999999998</v>
          </cell>
        </row>
        <row r="451">
          <cell r="A451" t="str">
            <v>PMGD PFV CEFALU SOLAR</v>
          </cell>
          <cell r="C451">
            <v>1.3957100000000002</v>
          </cell>
        </row>
        <row r="452">
          <cell r="A452" t="str">
            <v>PMGD PFV CENTAURO SOLAR</v>
          </cell>
          <cell r="C452">
            <v>15.317350000000006</v>
          </cell>
        </row>
        <row r="453">
          <cell r="A453" t="str">
            <v>PMGD PFV CENTRAL LLIU LLIU (FOSTER)</v>
          </cell>
          <cell r="C453">
            <v>5.0698600000000011</v>
          </cell>
        </row>
        <row r="454">
          <cell r="A454" t="str">
            <v>PMGD PFV CHACABUCO</v>
          </cell>
          <cell r="C454">
            <v>22.609660000000005</v>
          </cell>
        </row>
        <row r="455">
          <cell r="A455" t="str">
            <v>PMGD PFV CHACAICO</v>
          </cell>
          <cell r="C455">
            <v>0</v>
          </cell>
        </row>
        <row r="456">
          <cell r="A456" t="str">
            <v>PMGD PFV CHALINGA SOLAR</v>
          </cell>
          <cell r="C456">
            <v>6.5349399999999997</v>
          </cell>
        </row>
        <row r="457">
          <cell r="A457" t="str">
            <v>PMGD PFV CHANCON</v>
          </cell>
          <cell r="C457">
            <v>4.4983499999999967</v>
          </cell>
        </row>
        <row r="458">
          <cell r="A458" t="str">
            <v>PMGD PFV CHAÑAR DEL VERANO</v>
          </cell>
          <cell r="C458">
            <v>4.1470299999999982</v>
          </cell>
        </row>
        <row r="459">
          <cell r="A459" t="str">
            <v>PMGD PFV CHEQUEN SOLAR</v>
          </cell>
          <cell r="C459">
            <v>8.8545299999999969</v>
          </cell>
        </row>
        <row r="460">
          <cell r="A460" t="str">
            <v>PMGD PFV CHILENER</v>
          </cell>
          <cell r="C460">
            <v>2.6110799999999994</v>
          </cell>
        </row>
        <row r="461">
          <cell r="A461" t="str">
            <v>PMGD PFV CHILLAN HUAMBALI HIPER</v>
          </cell>
          <cell r="C461">
            <v>0.10528</v>
          </cell>
        </row>
        <row r="462">
          <cell r="A462" t="str">
            <v>PMGD PFV CHIMBARONGO</v>
          </cell>
          <cell r="C462">
            <v>3.7137299999999986</v>
          </cell>
        </row>
        <row r="463">
          <cell r="A463" t="str">
            <v>PMGD PFV CHOLGUAN</v>
          </cell>
          <cell r="C463">
            <v>0.91525000000000001</v>
          </cell>
        </row>
        <row r="464">
          <cell r="A464" t="str">
            <v>PMGD PFV CHUCHIÑI</v>
          </cell>
          <cell r="C464">
            <v>4.2745599999999975</v>
          </cell>
        </row>
        <row r="465">
          <cell r="A465" t="str">
            <v>PMGD PFV CINTAC</v>
          </cell>
          <cell r="C465">
            <v>0.27127999999999997</v>
          </cell>
        </row>
        <row r="466">
          <cell r="A466" t="str">
            <v>PMGD PFV CIPRES</v>
          </cell>
          <cell r="C466">
            <v>11.193880000000009</v>
          </cell>
        </row>
        <row r="467">
          <cell r="A467" t="str">
            <v>PMGD PFV CITRINO</v>
          </cell>
          <cell r="C467">
            <v>4.0888700000000018</v>
          </cell>
        </row>
        <row r="468">
          <cell r="A468" t="str">
            <v>PMGD PFV CKILIR</v>
          </cell>
          <cell r="C468">
            <v>21.703310000000009</v>
          </cell>
        </row>
        <row r="469">
          <cell r="A469" t="str">
            <v>PMGD PFV CLEMENTINA</v>
          </cell>
          <cell r="C469">
            <v>7.2653099999999986</v>
          </cell>
        </row>
        <row r="470">
          <cell r="A470" t="str">
            <v>PMGD PFV COCHARCAS</v>
          </cell>
          <cell r="C470">
            <v>5.0373299999999972</v>
          </cell>
        </row>
        <row r="471">
          <cell r="A471" t="str">
            <v>PMGD PFV COINCO</v>
          </cell>
          <cell r="C471">
            <v>5.4382200000000047</v>
          </cell>
        </row>
        <row r="472">
          <cell r="A472" t="str">
            <v>PMGD PFV COLCHAGUA</v>
          </cell>
          <cell r="C472">
            <v>5.1765600000000012</v>
          </cell>
        </row>
        <row r="473">
          <cell r="A473" t="str">
            <v>PMGD PFV COLIBRI</v>
          </cell>
          <cell r="C473">
            <v>0.14841999999999994</v>
          </cell>
        </row>
        <row r="474">
          <cell r="A474" t="str">
            <v>PMGD PFV COLINA</v>
          </cell>
          <cell r="C474">
            <v>21.91113</v>
          </cell>
        </row>
        <row r="475">
          <cell r="A475" t="str">
            <v>PMGD PFV COLTAUCO ALMENDRO</v>
          </cell>
          <cell r="C475">
            <v>5.1106799999999977</v>
          </cell>
        </row>
        <row r="476">
          <cell r="A476" t="str">
            <v>PMGD PFV CONCON</v>
          </cell>
          <cell r="C476">
            <v>0</v>
          </cell>
        </row>
        <row r="477">
          <cell r="A477" t="str">
            <v>PMGD PFV CONDOR CHEPICA</v>
          </cell>
          <cell r="C477">
            <v>3.6944400000000011</v>
          </cell>
        </row>
        <row r="478">
          <cell r="A478" t="str">
            <v>PMGD PFV CONDOR LA LIGUA</v>
          </cell>
          <cell r="C478">
            <v>0.22434000000000001</v>
          </cell>
        </row>
        <row r="479">
          <cell r="A479" t="str">
            <v>PMGD PFV CONDOR PELVIN</v>
          </cell>
          <cell r="C479">
            <v>5.5678199999999967</v>
          </cell>
        </row>
        <row r="480">
          <cell r="A480" t="str">
            <v>PMGD PFV CONDOR PETORCA</v>
          </cell>
          <cell r="C480">
            <v>5.0658600000000007</v>
          </cell>
        </row>
        <row r="481">
          <cell r="A481" t="str">
            <v>PMGD PFV CORDILLERILLA SOLAR</v>
          </cell>
          <cell r="C481">
            <v>1.0191300000000003</v>
          </cell>
        </row>
        <row r="482">
          <cell r="A482" t="str">
            <v>PMGD PFV CORSO</v>
          </cell>
          <cell r="C482">
            <v>7.9132000000000016</v>
          </cell>
        </row>
        <row r="483">
          <cell r="A483" t="str">
            <v>PMGD PFV CORTIJO</v>
          </cell>
          <cell r="C483">
            <v>19.128280000000004</v>
          </cell>
        </row>
        <row r="484">
          <cell r="A484" t="str">
            <v>PMGD PFV COVADONGA</v>
          </cell>
          <cell r="C484">
            <v>25.881450000000012</v>
          </cell>
        </row>
        <row r="485">
          <cell r="A485" t="str">
            <v>PMGD PFV CRUCERO</v>
          </cell>
          <cell r="C485">
            <v>4.1787000000000045</v>
          </cell>
        </row>
        <row r="486">
          <cell r="A486" t="str">
            <v>PMGD PFV CRUZ SOLAR</v>
          </cell>
          <cell r="C486">
            <v>7.4705099999999973</v>
          </cell>
        </row>
        <row r="487">
          <cell r="A487" t="str">
            <v>PMGD PFV CUARZO</v>
          </cell>
          <cell r="C487">
            <v>0</v>
          </cell>
        </row>
        <row r="488">
          <cell r="A488" t="str">
            <v>PMGD PFV CUARZO [EN_REVISION]</v>
          </cell>
          <cell r="C488">
            <v>0</v>
          </cell>
        </row>
        <row r="489">
          <cell r="A489" t="str">
            <v>PMGD PFV CURACAVI</v>
          </cell>
          <cell r="C489">
            <v>6.2302499999999981</v>
          </cell>
        </row>
        <row r="490">
          <cell r="A490" t="str">
            <v>PMGD PFV CURACO</v>
          </cell>
          <cell r="C490">
            <v>2.4284499999999998</v>
          </cell>
        </row>
        <row r="491">
          <cell r="A491" t="str">
            <v>PMGD PFV CUZ CUZ</v>
          </cell>
          <cell r="C491">
            <v>5.1478400000000022</v>
          </cell>
        </row>
        <row r="492">
          <cell r="A492" t="str">
            <v>PMGD PFV DADINCO</v>
          </cell>
          <cell r="C492">
            <v>6.3265699999999994</v>
          </cell>
        </row>
        <row r="493">
          <cell r="A493" t="str">
            <v>PMGD PFV DARLIN SOLAR</v>
          </cell>
          <cell r="C493">
            <v>19.591559999999987</v>
          </cell>
        </row>
        <row r="494">
          <cell r="A494" t="str">
            <v>PMGD PFV DIEGO DE ALMAGRO SOLAR</v>
          </cell>
          <cell r="C494">
            <v>24.983079999999994</v>
          </cell>
        </row>
        <row r="495">
          <cell r="A495" t="str">
            <v>PMGD PFV DON ANDRONICO</v>
          </cell>
          <cell r="C495">
            <v>4.5008399999999993</v>
          </cell>
        </row>
        <row r="496">
          <cell r="A496" t="str">
            <v>PMGD PFV DON ENRIQUE</v>
          </cell>
          <cell r="C496">
            <v>22.353759999999983</v>
          </cell>
        </row>
        <row r="497">
          <cell r="A497" t="str">
            <v>PMGD PFV DON EUGENIO</v>
          </cell>
          <cell r="C497">
            <v>4.4637900000000021</v>
          </cell>
        </row>
        <row r="498">
          <cell r="A498" t="str">
            <v>PMGD PFV DON JORGE (EX PERALILLO)</v>
          </cell>
          <cell r="C498">
            <v>7.0265599999999955</v>
          </cell>
        </row>
        <row r="499">
          <cell r="A499" t="str">
            <v>PMGD PFV DON MARIANO</v>
          </cell>
          <cell r="C499">
            <v>5.3892700000000033</v>
          </cell>
        </row>
        <row r="500">
          <cell r="A500" t="str">
            <v>PMGD PFV DON MARTIN</v>
          </cell>
          <cell r="C500">
            <v>5.8352099999999947</v>
          </cell>
        </row>
        <row r="501">
          <cell r="A501" t="str">
            <v>PMGD PFV DON MATIAS</v>
          </cell>
          <cell r="C501">
            <v>4.5630100000000011</v>
          </cell>
        </row>
        <row r="502">
          <cell r="A502" t="str">
            <v>PMGD PFV DON RODRIGO</v>
          </cell>
          <cell r="C502">
            <v>10.871950000000005</v>
          </cell>
        </row>
        <row r="503">
          <cell r="A503" t="str">
            <v>PMGD PFV DON SIMON</v>
          </cell>
          <cell r="C503">
            <v>8.8930100000000003</v>
          </cell>
        </row>
        <row r="504">
          <cell r="A504" t="str">
            <v>PMGD PFV DOÑA IGNA</v>
          </cell>
          <cell r="C504">
            <v>5.1907999999999967</v>
          </cell>
        </row>
        <row r="505">
          <cell r="A505" t="str">
            <v>PMGD PFV DOÑA REGINA SOLAR</v>
          </cell>
          <cell r="C505">
            <v>3.1965300000000001</v>
          </cell>
        </row>
        <row r="506">
          <cell r="A506" t="str">
            <v>PMGD PFV DOÑIHUE</v>
          </cell>
          <cell r="C506">
            <v>15.767229999999996</v>
          </cell>
        </row>
        <row r="507">
          <cell r="A507" t="str">
            <v>PMGD PFV DUQUECO SOLAR</v>
          </cell>
          <cell r="C507">
            <v>20.296680000000006</v>
          </cell>
        </row>
        <row r="508">
          <cell r="A508" t="str">
            <v>PMGD PFV EA MAITEN [En_Revision]</v>
          </cell>
          <cell r="C508">
            <v>4.2242000000000006</v>
          </cell>
        </row>
        <row r="509">
          <cell r="A509" t="str">
            <v>PMGD PFV EA SF GRANEROS</v>
          </cell>
          <cell r="C509">
            <v>4.7535200000000009</v>
          </cell>
        </row>
        <row r="510">
          <cell r="A510" t="str">
            <v>PMGD PFV EA SF GRANEROS [En_Revision]</v>
          </cell>
          <cell r="C510">
            <v>2.4479999999999998E-2</v>
          </cell>
        </row>
        <row r="511">
          <cell r="A511" t="str">
            <v>PMGD PFV EA SF PICHILEMU [En_Revision]</v>
          </cell>
          <cell r="C511">
            <v>3.5559100000000008</v>
          </cell>
        </row>
        <row r="512">
          <cell r="A512" t="str">
            <v>PMGD PFV ECLIPSE SOLAR</v>
          </cell>
          <cell r="C512">
            <v>14.063650000000003</v>
          </cell>
        </row>
        <row r="513">
          <cell r="A513" t="str">
            <v>PMGD PFV EL BOCO</v>
          </cell>
          <cell r="C513">
            <v>14.775870000000008</v>
          </cell>
        </row>
        <row r="514">
          <cell r="A514" t="str">
            <v>PMGD PFV EL CAIQUEN</v>
          </cell>
          <cell r="C514">
            <v>7.412329999999999</v>
          </cell>
        </row>
        <row r="515">
          <cell r="A515" t="str">
            <v>PMGD PFV EL CARDENAL</v>
          </cell>
          <cell r="C515">
            <v>4.5185199999999996</v>
          </cell>
        </row>
        <row r="516">
          <cell r="A516" t="str">
            <v>PMGD PFV EL CARPINTERO</v>
          </cell>
          <cell r="C516">
            <v>17.636979999999998</v>
          </cell>
        </row>
        <row r="517">
          <cell r="A517" t="str">
            <v>PMGD PFV EL CASTAÑO</v>
          </cell>
          <cell r="C517">
            <v>12.124800000000002</v>
          </cell>
        </row>
        <row r="518">
          <cell r="A518" t="str">
            <v>PMGD PFV EL CERNICALO</v>
          </cell>
          <cell r="C518">
            <v>3.5578699999999994</v>
          </cell>
        </row>
        <row r="519">
          <cell r="A519" t="str">
            <v>PMGD PFV EL CERNICALO II</v>
          </cell>
          <cell r="C519">
            <v>3.2994799999999991</v>
          </cell>
        </row>
        <row r="520">
          <cell r="A520" t="str">
            <v>PMGD PFV EL CHERCAN</v>
          </cell>
          <cell r="C520">
            <v>22.126180000000002</v>
          </cell>
        </row>
        <row r="521">
          <cell r="A521" t="str">
            <v>PMGD PFV EL CHINCOL</v>
          </cell>
          <cell r="C521">
            <v>6.5579999999999998</v>
          </cell>
        </row>
        <row r="522">
          <cell r="A522" t="str">
            <v>PMGD PFV EL CHUCAO</v>
          </cell>
          <cell r="C522">
            <v>5.1773999999999969</v>
          </cell>
        </row>
        <row r="523">
          <cell r="A523" t="str">
            <v>PMGD PFV EL CONDOR</v>
          </cell>
          <cell r="C523">
            <v>2.2219000000000007</v>
          </cell>
        </row>
        <row r="524">
          <cell r="A524" t="str">
            <v>PMGD PFV EL CUERVO</v>
          </cell>
          <cell r="C524">
            <v>4.8458200000000007</v>
          </cell>
        </row>
        <row r="525">
          <cell r="A525" t="str">
            <v>PMGD PFV EL DIVISADERO</v>
          </cell>
          <cell r="C525">
            <v>8.1655900000000035</v>
          </cell>
        </row>
        <row r="526">
          <cell r="A526" t="str">
            <v>PMGD PFV EL ESTERO</v>
          </cell>
          <cell r="C526">
            <v>3.8105800000000043</v>
          </cell>
        </row>
        <row r="527">
          <cell r="A527" t="str">
            <v>PMGD PFV EL FLAMENCO</v>
          </cell>
          <cell r="C527">
            <v>17.629459999999998</v>
          </cell>
        </row>
        <row r="528">
          <cell r="A528" t="str">
            <v>PMGD PFV EL GAVIOTIN</v>
          </cell>
          <cell r="C528">
            <v>17.147249999999993</v>
          </cell>
        </row>
        <row r="529">
          <cell r="A529" t="str">
            <v>PMGD PFV EL GUANACO SOLAR</v>
          </cell>
          <cell r="C529">
            <v>20.358939999999997</v>
          </cell>
        </row>
        <row r="530">
          <cell r="A530" t="str">
            <v>PMGD PFV EL HUASO</v>
          </cell>
          <cell r="C530">
            <v>5.0633900000000027</v>
          </cell>
        </row>
        <row r="531">
          <cell r="A531" t="str">
            <v>PMGD PFV EL INTERLOCUTOR</v>
          </cell>
          <cell r="C531">
            <v>1.0898399999999999</v>
          </cell>
        </row>
        <row r="532">
          <cell r="A532" t="str">
            <v>PMGD PFV EL LAUREL</v>
          </cell>
          <cell r="C532">
            <v>14.324890000000012</v>
          </cell>
        </row>
        <row r="533">
          <cell r="A533" t="str">
            <v>PMGD PFV EL LITRE SOLAR</v>
          </cell>
          <cell r="C533">
            <v>18.933720000000001</v>
          </cell>
        </row>
        <row r="534">
          <cell r="A534" t="str">
            <v>PMGD PFV EL LORO CHOROY</v>
          </cell>
          <cell r="C534">
            <v>10.126200000000003</v>
          </cell>
        </row>
        <row r="535">
          <cell r="A535" t="str">
            <v>PMGD PFV EL MIRLO</v>
          </cell>
          <cell r="C535">
            <v>13.648879999999993</v>
          </cell>
        </row>
        <row r="536">
          <cell r="A536" t="str">
            <v>PMGD PFV EL MONTE</v>
          </cell>
          <cell r="C536">
            <v>5.8757300000000052</v>
          </cell>
        </row>
        <row r="537">
          <cell r="A537" t="str">
            <v>PMGD PFV EL PICHON</v>
          </cell>
          <cell r="C537">
            <v>3.4700999999999977</v>
          </cell>
        </row>
        <row r="538">
          <cell r="A538" t="str">
            <v>PMGD PFV EL PICURIO</v>
          </cell>
          <cell r="C538">
            <v>6.2582599999999982</v>
          </cell>
        </row>
        <row r="539">
          <cell r="A539" t="str">
            <v>PMGD PFV EL PILPEN</v>
          </cell>
          <cell r="C539">
            <v>6.8868299999999998</v>
          </cell>
        </row>
        <row r="540">
          <cell r="A540" t="str">
            <v>PMGD PFV EL PITIO</v>
          </cell>
          <cell r="C540">
            <v>6.3153900000000025</v>
          </cell>
        </row>
        <row r="541">
          <cell r="A541" t="str">
            <v>PMGD PFV EL PIUQUEN</v>
          </cell>
          <cell r="C541">
            <v>5.8265499999999992</v>
          </cell>
        </row>
        <row r="542">
          <cell r="A542" t="str">
            <v>PMGD PFV EL QUELTEHUE</v>
          </cell>
          <cell r="C542">
            <v>5.5849500000000027</v>
          </cell>
        </row>
        <row r="543">
          <cell r="A543" t="str">
            <v>PMGD PFV EL QUEMADO</v>
          </cell>
          <cell r="C543">
            <v>6.156419999999998</v>
          </cell>
        </row>
        <row r="544">
          <cell r="A544" t="str">
            <v>PMGD PFV EL QUEULE</v>
          </cell>
          <cell r="C544">
            <v>5.7455899999999982</v>
          </cell>
        </row>
        <row r="545">
          <cell r="A545" t="str">
            <v>PMGD PFV EL RAYADOR</v>
          </cell>
          <cell r="C545">
            <v>17.318190000000008</v>
          </cell>
        </row>
        <row r="546">
          <cell r="A546" t="str">
            <v>PMGD PFV EL RESPLANDOR</v>
          </cell>
          <cell r="C546">
            <v>5.7077300000000033</v>
          </cell>
        </row>
        <row r="547">
          <cell r="A547" t="str">
            <v>PMGD PFV EL ROBLE</v>
          </cell>
          <cell r="C547">
            <v>17.676799999999989</v>
          </cell>
        </row>
        <row r="548">
          <cell r="A548" t="str">
            <v>PMGD PFV EL ROMERAL</v>
          </cell>
          <cell r="C548">
            <v>16.702659999999995</v>
          </cell>
        </row>
        <row r="549">
          <cell r="A549" t="str">
            <v>PMGD PFV EL SALITRAL</v>
          </cell>
          <cell r="C549">
            <v>7.956430000000001</v>
          </cell>
        </row>
        <row r="550">
          <cell r="A550" t="str">
            <v>PMGD PFV EL SAUCE</v>
          </cell>
          <cell r="C550">
            <v>5.9561700000000029</v>
          </cell>
        </row>
        <row r="551">
          <cell r="A551" t="str">
            <v>PMGD PFV EL TIUQUE</v>
          </cell>
          <cell r="C551">
            <v>2.0236900000000002</v>
          </cell>
        </row>
        <row r="552">
          <cell r="A552" t="str">
            <v>PMGD PFV EL TRILE</v>
          </cell>
          <cell r="C552">
            <v>4.1903600000000027</v>
          </cell>
        </row>
        <row r="553">
          <cell r="A553" t="str">
            <v>PMGD PFV EL TRIUNFO</v>
          </cell>
          <cell r="C553">
            <v>0</v>
          </cell>
        </row>
        <row r="554">
          <cell r="A554" t="str">
            <v>PMGD PFV EL TURPIAL</v>
          </cell>
          <cell r="C554">
            <v>3.0122199999999992</v>
          </cell>
        </row>
        <row r="555">
          <cell r="A555" t="str">
            <v>PMGD PFV EL ZORZAL</v>
          </cell>
          <cell r="C555">
            <v>5.6598099999999985</v>
          </cell>
        </row>
        <row r="556">
          <cell r="A556" t="str">
            <v>PMGD PFV ENAMI SOLAR</v>
          </cell>
          <cell r="C556">
            <v>10.709959999999992</v>
          </cell>
        </row>
        <row r="557">
          <cell r="A557" t="str">
            <v>PMGD PFV ENCINO</v>
          </cell>
          <cell r="C557">
            <v>4.7410700000000006</v>
          </cell>
        </row>
        <row r="558">
          <cell r="A558" t="str">
            <v>PMGD PFV ENCON SOLAR</v>
          </cell>
          <cell r="C558">
            <v>18.508600000000012</v>
          </cell>
        </row>
        <row r="559">
          <cell r="A559" t="str">
            <v>PMGD PFV ERINOME</v>
          </cell>
          <cell r="C559">
            <v>5.789620000000002</v>
          </cell>
        </row>
        <row r="560">
          <cell r="A560" t="str">
            <v>PMGD PFV ESCORIAL DEL VERANO SOLAR</v>
          </cell>
          <cell r="C560">
            <v>6.3767800000000037</v>
          </cell>
        </row>
        <row r="561">
          <cell r="A561" t="str">
            <v>PMGD PFV ESFENA</v>
          </cell>
          <cell r="C561">
            <v>6.9113499999999997</v>
          </cell>
        </row>
        <row r="562">
          <cell r="A562" t="str">
            <v>PMGD PFV FARAMALLA</v>
          </cell>
          <cell r="C562">
            <v>5.0461100000000005</v>
          </cell>
        </row>
        <row r="563">
          <cell r="A563" t="str">
            <v>PMGD PFV FARDELA NEGRA</v>
          </cell>
          <cell r="C563">
            <v>5.3473999999999968</v>
          </cell>
        </row>
        <row r="564">
          <cell r="A564" t="str">
            <v>PMGD PFV FILOMENA SOLAR</v>
          </cell>
          <cell r="C564">
            <v>5.9006800000000039</v>
          </cell>
        </row>
        <row r="565">
          <cell r="A565" t="str">
            <v>PMGD PFV FLORENCIA SOLAR</v>
          </cell>
          <cell r="C565">
            <v>18.820680000000003</v>
          </cell>
        </row>
        <row r="566">
          <cell r="A566" t="str">
            <v>PMGD PFV FOTOVOLT LIN</v>
          </cell>
          <cell r="C566">
            <v>5.9439399999999996</v>
          </cell>
        </row>
        <row r="567">
          <cell r="A567" t="str">
            <v>PMGD PFV FOTOVOLT SOLAR [NO_MOSTRAR]</v>
          </cell>
          <cell r="C567">
            <v>0</v>
          </cell>
        </row>
        <row r="568">
          <cell r="A568" t="str">
            <v>PMGD PFV FRAGATA</v>
          </cell>
          <cell r="C568">
            <v>1.1769999999999999E-2</v>
          </cell>
        </row>
        <row r="569">
          <cell r="A569" t="str">
            <v>PMGD PFV FRAGATA [EN_REVISION]</v>
          </cell>
          <cell r="C569">
            <v>1.0499999999999997E-3</v>
          </cell>
        </row>
        <row r="570">
          <cell r="A570" t="str">
            <v>PMGD PFV FRANCISCO</v>
          </cell>
          <cell r="C570">
            <v>6.2688499999999951</v>
          </cell>
        </row>
        <row r="571">
          <cell r="A571" t="str">
            <v>PMGD PFV FULGOR</v>
          </cell>
          <cell r="C571">
            <v>5.2217800000000034</v>
          </cell>
        </row>
        <row r="572">
          <cell r="A572" t="str">
            <v>PMGD PFV FUSTER DEL VERANO</v>
          </cell>
          <cell r="C572">
            <v>9.0086700000000022</v>
          </cell>
        </row>
        <row r="573">
          <cell r="A573" t="str">
            <v>PMGD PFV FV CHICAUMA DEL VERANO</v>
          </cell>
          <cell r="C573">
            <v>6.4293499999999986</v>
          </cell>
        </row>
        <row r="574">
          <cell r="A574" t="str">
            <v>PMGD PFV GABARDO DEL VERANO SOLAR</v>
          </cell>
          <cell r="C574">
            <v>5.3293999999999997</v>
          </cell>
        </row>
        <row r="575">
          <cell r="A575" t="str">
            <v>PMGD PFV GABRIELA</v>
          </cell>
          <cell r="C575">
            <v>27.151989999999998</v>
          </cell>
        </row>
        <row r="576">
          <cell r="A576" t="str">
            <v>PMGD PFV GENOVA</v>
          </cell>
          <cell r="C576">
            <v>7.7480399999999996</v>
          </cell>
        </row>
        <row r="577">
          <cell r="A577" t="str">
            <v>PMGD PFV GIRASOLES</v>
          </cell>
          <cell r="C577">
            <v>5.2959199999999997</v>
          </cell>
        </row>
        <row r="578">
          <cell r="A578" t="str">
            <v>PMGD PFV GR ALCON SOLAR</v>
          </cell>
          <cell r="C578">
            <v>21.84883000000001</v>
          </cell>
        </row>
        <row r="579">
          <cell r="A579" t="str">
            <v>PMGD PFV GR LEMU</v>
          </cell>
          <cell r="C579">
            <v>10.61491</v>
          </cell>
        </row>
        <row r="580">
          <cell r="A580" t="str">
            <v>PMGD PFV GR PEUMO</v>
          </cell>
          <cell r="C580">
            <v>19.183889999999987</v>
          </cell>
        </row>
        <row r="581">
          <cell r="A581" t="str">
            <v>PMGD PFV GR PITAO</v>
          </cell>
          <cell r="C581">
            <v>14.189030000000024</v>
          </cell>
        </row>
        <row r="582">
          <cell r="A582" t="str">
            <v>PMGD PFV GR RAULI</v>
          </cell>
          <cell r="C582">
            <v>18.585630000000002</v>
          </cell>
        </row>
        <row r="583">
          <cell r="A583" t="str">
            <v>PMGD PFV GR SANTA ROSA</v>
          </cell>
          <cell r="C583">
            <v>14.229980000000014</v>
          </cell>
        </row>
        <row r="584">
          <cell r="A584" t="str">
            <v>PMGD PFV GRANADA</v>
          </cell>
          <cell r="C584">
            <v>18.13303999999999</v>
          </cell>
        </row>
        <row r="585">
          <cell r="A585" t="str">
            <v>PMGD PFV GRANATE</v>
          </cell>
          <cell r="C585">
            <v>23.143270000000022</v>
          </cell>
        </row>
        <row r="586">
          <cell r="A586" t="str">
            <v>PMGD PFV GUADALAO</v>
          </cell>
          <cell r="C586">
            <v>7.5917800000000071</v>
          </cell>
        </row>
        <row r="587">
          <cell r="A587" t="str">
            <v>PMGD PFV GUADALUPE</v>
          </cell>
          <cell r="C587">
            <v>13.377480000000002</v>
          </cell>
        </row>
        <row r="588">
          <cell r="A588" t="str">
            <v>PMGD PFV GUARANA</v>
          </cell>
          <cell r="C588">
            <v>3.5686999999999984</v>
          </cell>
        </row>
        <row r="589">
          <cell r="A589" t="str">
            <v>PMGD PFV HELIOS</v>
          </cell>
          <cell r="C589">
            <v>5.7706000000000026</v>
          </cell>
        </row>
        <row r="590">
          <cell r="A590" t="str">
            <v>PMGD PFV HIJUELA 4 [EN_REVISION]</v>
          </cell>
          <cell r="C590">
            <v>2.4184900000000007</v>
          </cell>
        </row>
        <row r="591">
          <cell r="A591" t="str">
            <v>PMGD PFV HOMERO SOLAR</v>
          </cell>
          <cell r="C591">
            <v>5.9987100000000009</v>
          </cell>
        </row>
        <row r="592">
          <cell r="A592" t="str">
            <v>PMGD PFV HORMIGA SOLAR</v>
          </cell>
          <cell r="C592">
            <v>3.4973900000000024</v>
          </cell>
        </row>
        <row r="593">
          <cell r="A593" t="str">
            <v>PMGD PFV HORNITOS</v>
          </cell>
          <cell r="C593">
            <v>0.11599000000000004</v>
          </cell>
        </row>
        <row r="594">
          <cell r="A594" t="str">
            <v>PMGD PFV HUAPE</v>
          </cell>
          <cell r="C594">
            <v>5.3689399999999985</v>
          </cell>
        </row>
        <row r="595">
          <cell r="A595" t="str">
            <v>PMGD PFV HUAQUELON</v>
          </cell>
          <cell r="C595">
            <v>22.789090000000009</v>
          </cell>
        </row>
        <row r="596">
          <cell r="A596" t="str">
            <v>PMGD PFV HUINGAN</v>
          </cell>
          <cell r="C596">
            <v>12.541480000000007</v>
          </cell>
        </row>
        <row r="597">
          <cell r="A597" t="str">
            <v>PMGD PFV HURTADO</v>
          </cell>
          <cell r="C597">
            <v>3.3012099999999971</v>
          </cell>
        </row>
        <row r="598">
          <cell r="A598" t="str">
            <v>PMGD PFV ICB</v>
          </cell>
          <cell r="C598">
            <v>1.7400000000000002E-3</v>
          </cell>
        </row>
        <row r="599">
          <cell r="A599" t="str">
            <v>PMGD PFV IDAHUE DEL VERANO SOLAR</v>
          </cell>
          <cell r="C599">
            <v>5.4013800000000023</v>
          </cell>
        </row>
        <row r="600">
          <cell r="A600" t="str">
            <v>PMGD PFV ILLAPEL 5X</v>
          </cell>
          <cell r="C600">
            <v>6.0275700000000034</v>
          </cell>
        </row>
        <row r="601">
          <cell r="A601" t="str">
            <v>PMGD PFV INDEPENDENCIA</v>
          </cell>
          <cell r="C601">
            <v>5.6560000000000024</v>
          </cell>
        </row>
        <row r="602">
          <cell r="A602" t="str">
            <v>PMGD PFV ISIDRO</v>
          </cell>
          <cell r="C602">
            <v>0.17421</v>
          </cell>
        </row>
        <row r="603">
          <cell r="A603" t="str">
            <v>PMGD PFV ITAHUE SOLAR</v>
          </cell>
          <cell r="C603">
            <v>6.3911399999999974</v>
          </cell>
        </row>
        <row r="604">
          <cell r="A604" t="str">
            <v>PMGD PFV JAHUEL</v>
          </cell>
          <cell r="C604">
            <v>13.054040000000001</v>
          </cell>
        </row>
        <row r="605">
          <cell r="A605" t="str">
            <v>PMGD PFV JARDIN SOLAR PETORCA</v>
          </cell>
          <cell r="C605">
            <v>9.6038899999999998</v>
          </cell>
        </row>
        <row r="606">
          <cell r="A606" t="str">
            <v>PMGD PFV JAURURO SOLAR</v>
          </cell>
          <cell r="C606">
            <v>5.3286999999999978</v>
          </cell>
        </row>
        <row r="607">
          <cell r="A607" t="str">
            <v>PMGD PFV JAVIERA CARRERA</v>
          </cell>
          <cell r="C607">
            <v>22.835200000000011</v>
          </cell>
        </row>
        <row r="608">
          <cell r="A608" t="str">
            <v>PMGD PFV JILGUERO</v>
          </cell>
          <cell r="C608">
            <v>2.5152499999999973</v>
          </cell>
        </row>
        <row r="609">
          <cell r="A609" t="str">
            <v>PMGD PFV JOSE SOLER MALLAFRE</v>
          </cell>
          <cell r="C609">
            <v>3.0781600000000022</v>
          </cell>
        </row>
        <row r="610">
          <cell r="A610" t="str">
            <v>PMGD PFV KAUFMANN</v>
          </cell>
          <cell r="C610">
            <v>1.5139999999999995E-2</v>
          </cell>
        </row>
        <row r="611">
          <cell r="A611" t="str">
            <v>PMGD PFV KONDA</v>
          </cell>
          <cell r="C611">
            <v>5.5019899999999975</v>
          </cell>
        </row>
        <row r="612">
          <cell r="A612" t="str">
            <v>PMGD PFV LA ACACIA</v>
          </cell>
          <cell r="C612">
            <v>9.0021699999999978</v>
          </cell>
        </row>
        <row r="613">
          <cell r="A613" t="str">
            <v>PMGD PFV LA BLANQUINA</v>
          </cell>
          <cell r="C613">
            <v>17.446670000000015</v>
          </cell>
        </row>
        <row r="614">
          <cell r="A614" t="str">
            <v>PMGD PFV LA CHAPEANA</v>
          </cell>
          <cell r="C614">
            <v>2.0847699999999998</v>
          </cell>
        </row>
        <row r="615">
          <cell r="A615" t="str">
            <v>PMGD PFV LA CHIMBA BIS</v>
          </cell>
          <cell r="C615">
            <v>4.4436000000000018</v>
          </cell>
        </row>
        <row r="616">
          <cell r="A616" t="str">
            <v>PMGD PFV LA COLONIA</v>
          </cell>
          <cell r="C616">
            <v>22.233489999999986</v>
          </cell>
        </row>
        <row r="617">
          <cell r="A617" t="str">
            <v>PMGD PFV LA ESPERANZA II</v>
          </cell>
          <cell r="C617">
            <v>19.832840000000015</v>
          </cell>
        </row>
        <row r="618">
          <cell r="A618" t="str">
            <v>PMGD PFV LA ESTANCIA</v>
          </cell>
          <cell r="C618">
            <v>5.3732299999999986</v>
          </cell>
        </row>
        <row r="619">
          <cell r="A619" t="str">
            <v>PMGD PFV LA FORESTA</v>
          </cell>
          <cell r="C619">
            <v>5.4820899999999995</v>
          </cell>
        </row>
        <row r="620">
          <cell r="A620" t="str">
            <v>PMGD PFV LA FRONTERA</v>
          </cell>
          <cell r="C620">
            <v>8.6614999999999895</v>
          </cell>
        </row>
        <row r="621">
          <cell r="A621" t="str">
            <v>PMGD PFV LA HUERTA</v>
          </cell>
          <cell r="C621">
            <v>2.5332600000000003</v>
          </cell>
        </row>
        <row r="622">
          <cell r="A622" t="str">
            <v>PMGD PFV LA LAJUELA</v>
          </cell>
          <cell r="C622">
            <v>11.809320000000001</v>
          </cell>
        </row>
        <row r="623">
          <cell r="A623" t="str">
            <v>PMGD PFV LA LIGUA</v>
          </cell>
          <cell r="C623">
            <v>5.6056899999999992</v>
          </cell>
        </row>
        <row r="624">
          <cell r="A624" t="str">
            <v>PMGD PFV LA MANGA</v>
          </cell>
          <cell r="C624">
            <v>4.1798199999999968</v>
          </cell>
        </row>
        <row r="625">
          <cell r="A625" t="str">
            <v>PMGD PFV LA PALMA SOLAR</v>
          </cell>
          <cell r="C625">
            <v>20.860280000000003</v>
          </cell>
        </row>
        <row r="626">
          <cell r="A626" t="str">
            <v>PMGD PFV LA PAZ</v>
          </cell>
          <cell r="C626">
            <v>17.905810000000006</v>
          </cell>
        </row>
        <row r="627">
          <cell r="A627" t="str">
            <v>PMGD PFV LA PERLA</v>
          </cell>
          <cell r="C627">
            <v>0.59383000000000008</v>
          </cell>
        </row>
        <row r="628">
          <cell r="A628" t="str">
            <v>PMGD PFV LA VENDIMIA</v>
          </cell>
          <cell r="C628">
            <v>15.107549999999987</v>
          </cell>
        </row>
        <row r="629">
          <cell r="A629" t="str">
            <v>PMGD PFV LAGUNILLA</v>
          </cell>
          <cell r="C629">
            <v>2.8194499999999993</v>
          </cell>
        </row>
        <row r="630">
          <cell r="A630" t="str">
            <v>PMGD PFV LAJA ANDINO</v>
          </cell>
          <cell r="C630">
            <v>18.102869999999985</v>
          </cell>
        </row>
        <row r="631">
          <cell r="A631" t="str">
            <v>PMGD PFV LAS ARBOLEDAS</v>
          </cell>
          <cell r="C631">
            <v>4.5054800000000013</v>
          </cell>
        </row>
        <row r="632">
          <cell r="A632" t="str">
            <v>PMGD PFV LAS BANDURRIAS</v>
          </cell>
          <cell r="C632">
            <v>5.4292300000000022</v>
          </cell>
        </row>
        <row r="633">
          <cell r="A633" t="str">
            <v>PMGD PFV LAS CABRAS</v>
          </cell>
          <cell r="C633">
            <v>4.4958599999999995</v>
          </cell>
        </row>
        <row r="634">
          <cell r="A634" t="str">
            <v>PMGD PFV LAS CACHAÑAS</v>
          </cell>
          <cell r="C634">
            <v>16.248180000000009</v>
          </cell>
        </row>
        <row r="635">
          <cell r="A635" t="str">
            <v>PMGD PFV LAS CATITAS</v>
          </cell>
          <cell r="C635">
            <v>11.497450000000006</v>
          </cell>
        </row>
        <row r="636">
          <cell r="A636" t="str">
            <v>PMGD PFV LAS CHACRAS</v>
          </cell>
          <cell r="C636">
            <v>5.551499999999999</v>
          </cell>
        </row>
        <row r="637">
          <cell r="A637" t="str">
            <v>PMGD PFV LAS CHILCAS</v>
          </cell>
          <cell r="C637">
            <v>5.3316199999999982</v>
          </cell>
        </row>
        <row r="638">
          <cell r="A638" t="str">
            <v>PMGD PFV LAS CODORNICES</v>
          </cell>
          <cell r="C638">
            <v>6.2570399999999973</v>
          </cell>
        </row>
        <row r="639">
          <cell r="A639" t="str">
            <v>PMGD PFV LAS GOLONDRINAS</v>
          </cell>
          <cell r="C639">
            <v>11.880699999999999</v>
          </cell>
        </row>
        <row r="640">
          <cell r="A640" t="str">
            <v>PMGD PFV LAS LECHUZAS</v>
          </cell>
          <cell r="C640">
            <v>6.688569999999995</v>
          </cell>
        </row>
        <row r="641">
          <cell r="A641" t="str">
            <v>PMGD PFV LAS MAJADAS</v>
          </cell>
          <cell r="C641">
            <v>21.526130000000006</v>
          </cell>
        </row>
        <row r="642">
          <cell r="A642" t="str">
            <v>PMGD PFV LAS MERCEDES</v>
          </cell>
          <cell r="C642">
            <v>5.1734900000000055</v>
          </cell>
        </row>
        <row r="643">
          <cell r="A643" t="str">
            <v>PMGD PFV LAS PALMAS DEL VERANO SOLAR</v>
          </cell>
          <cell r="C643">
            <v>5.7607999999999997</v>
          </cell>
        </row>
        <row r="644">
          <cell r="A644" t="str">
            <v>PMGD PFV LAS PALOMAS</v>
          </cell>
          <cell r="C644">
            <v>6.4929800000000037</v>
          </cell>
        </row>
        <row r="645">
          <cell r="A645" t="str">
            <v>PMGD PFV LAS PERDICES</v>
          </cell>
          <cell r="C645">
            <v>5.4858100000000016</v>
          </cell>
        </row>
        <row r="646">
          <cell r="A646" t="str">
            <v>PMGD PFV LAS ROJAS</v>
          </cell>
          <cell r="C646">
            <v>4.6482599999999987</v>
          </cell>
        </row>
        <row r="647">
          <cell r="A647" t="str">
            <v>PMGD PFV LAS TAGUAS</v>
          </cell>
          <cell r="C647">
            <v>18.159709999999997</v>
          </cell>
        </row>
        <row r="648">
          <cell r="A648" t="str">
            <v>PMGD PFV LAS TENCAS</v>
          </cell>
          <cell r="C648">
            <v>16.730270000000004</v>
          </cell>
        </row>
        <row r="649">
          <cell r="A649" t="str">
            <v>PMGD PFV LAS TERRAZAS</v>
          </cell>
          <cell r="C649">
            <v>2.976259999999999</v>
          </cell>
        </row>
        <row r="650">
          <cell r="A650" t="str">
            <v>PMGD PFV LAS TORCAZAS</v>
          </cell>
          <cell r="C650">
            <v>5.9404199999999978</v>
          </cell>
        </row>
        <row r="651">
          <cell r="A651" t="str">
            <v>PMGD PFV LAS TORTOLAS</v>
          </cell>
          <cell r="C651">
            <v>5.8580899999999954</v>
          </cell>
        </row>
        <row r="652">
          <cell r="A652" t="str">
            <v>PMGD PFV LAS TORTOLAS DEL VERANO</v>
          </cell>
          <cell r="C652">
            <v>6.1121999999999979</v>
          </cell>
        </row>
        <row r="653">
          <cell r="A653" t="str">
            <v>PMGD PFV LAS TURCAS</v>
          </cell>
          <cell r="C653">
            <v>3.1278199999999994</v>
          </cell>
        </row>
        <row r="654">
          <cell r="A654" t="str">
            <v>PMGD PFV LENGA SOLAR</v>
          </cell>
          <cell r="C654">
            <v>0.94142000000000026</v>
          </cell>
        </row>
        <row r="655">
          <cell r="A655" t="str">
            <v>PMGD PFV LIEBRE DE VERANO</v>
          </cell>
          <cell r="C655">
            <v>2.2544700000000004</v>
          </cell>
        </row>
        <row r="656">
          <cell r="A656" t="str">
            <v>PMGD PFV LIMA</v>
          </cell>
          <cell r="C656">
            <v>3.4442199999999992</v>
          </cell>
        </row>
        <row r="657">
          <cell r="A657" t="str">
            <v>PMGD PFV LINARES SOLAR</v>
          </cell>
          <cell r="C657">
            <v>11.900570000000011</v>
          </cell>
        </row>
        <row r="658">
          <cell r="A658" t="str">
            <v>PMGD PFV LINGUE</v>
          </cell>
          <cell r="C658">
            <v>5.473130000000002</v>
          </cell>
        </row>
        <row r="659">
          <cell r="A659" t="str">
            <v>PMGD PFV LIPANGUE</v>
          </cell>
          <cell r="C659">
            <v>5.1383399999999977</v>
          </cell>
        </row>
        <row r="660">
          <cell r="A660" t="str">
            <v>PMGD PFV LIQUIDAMBAR</v>
          </cell>
          <cell r="C660">
            <v>17.568239999999996</v>
          </cell>
        </row>
        <row r="661">
          <cell r="A661" t="str">
            <v>PMGD PFV LIRIO DEL CAMPO</v>
          </cell>
          <cell r="C661">
            <v>5.6464800000000013</v>
          </cell>
        </row>
        <row r="662">
          <cell r="A662" t="str">
            <v>PMGD PFV LITORAL SUNLIGHT</v>
          </cell>
          <cell r="C662">
            <v>20.153079999999981</v>
          </cell>
        </row>
        <row r="663">
          <cell r="A663" t="str">
            <v>PMGD PFV LLANOS DE POTROSO</v>
          </cell>
          <cell r="C663">
            <v>9.6210199999999961</v>
          </cell>
        </row>
        <row r="664">
          <cell r="A664" t="str">
            <v>PMGD PFV LLAY LLAY</v>
          </cell>
          <cell r="C664">
            <v>18.221779999999999</v>
          </cell>
        </row>
        <row r="665">
          <cell r="A665" t="str">
            <v>PMGD PFV LLOICA</v>
          </cell>
          <cell r="C665">
            <v>3.1033699999999995</v>
          </cell>
        </row>
        <row r="666">
          <cell r="A666" t="str">
            <v>PMGD PFV LLUTA SOLAR</v>
          </cell>
          <cell r="C666">
            <v>0.58774000000000004</v>
          </cell>
        </row>
        <row r="667">
          <cell r="A667" t="str">
            <v>PMGD PFV LO BOZA</v>
          </cell>
          <cell r="C667">
            <v>0.5985199999999995</v>
          </cell>
        </row>
        <row r="668">
          <cell r="A668" t="str">
            <v>PMGD PFV LO CHACON</v>
          </cell>
          <cell r="C668">
            <v>5.5714300000000012</v>
          </cell>
        </row>
        <row r="669">
          <cell r="A669" t="str">
            <v>PMGD PFV LO MIGUEL</v>
          </cell>
          <cell r="C669">
            <v>9.8338699999999939</v>
          </cell>
        </row>
        <row r="670">
          <cell r="A670" t="str">
            <v>PMGD PFV LO MIRANDA</v>
          </cell>
          <cell r="C670">
            <v>11.955999999999996</v>
          </cell>
        </row>
        <row r="671">
          <cell r="A671" t="str">
            <v>PMGD PFV LO SIERRA</v>
          </cell>
          <cell r="C671">
            <v>4.2644699999999984</v>
          </cell>
        </row>
        <row r="672">
          <cell r="A672" t="str">
            <v>PMGD PFV LOCKMA</v>
          </cell>
          <cell r="C672">
            <v>26.411019999999994</v>
          </cell>
        </row>
        <row r="673">
          <cell r="A673" t="str">
            <v>PMGD PFV LOICA</v>
          </cell>
          <cell r="C673">
            <v>5.7451799999999995</v>
          </cell>
        </row>
        <row r="674">
          <cell r="A674" t="str">
            <v>PMGD PFV LOMA TENDIDA DEL VERANO SOLAR</v>
          </cell>
          <cell r="C674">
            <v>3.507229999999999</v>
          </cell>
        </row>
        <row r="675">
          <cell r="A675" t="str">
            <v>PMGD PFV LOMAS COLORADAS</v>
          </cell>
          <cell r="C675">
            <v>2.8464099999999988</v>
          </cell>
        </row>
        <row r="676">
          <cell r="A676" t="str">
            <v>PMGD PFV LONCURA</v>
          </cell>
          <cell r="C676">
            <v>10.34442</v>
          </cell>
        </row>
        <row r="677">
          <cell r="A677" t="str">
            <v>PMGD PFV LORETO SOLAR</v>
          </cell>
          <cell r="C677">
            <v>5.1546000000000003</v>
          </cell>
        </row>
        <row r="678">
          <cell r="A678" t="str">
            <v>PMGD PFV LOS BANOS</v>
          </cell>
          <cell r="C678">
            <v>0.85436999999999996</v>
          </cell>
        </row>
        <row r="679">
          <cell r="A679" t="str">
            <v>PMGD PFV LOS CISNES</v>
          </cell>
          <cell r="C679">
            <v>15.259840000000002</v>
          </cell>
        </row>
        <row r="680">
          <cell r="A680" t="str">
            <v>PMGD PFV LOS GORRIONES</v>
          </cell>
          <cell r="C680">
            <v>6.1528899999999975</v>
          </cell>
        </row>
        <row r="681">
          <cell r="A681" t="str">
            <v>PMGD PFV LOS JOTES</v>
          </cell>
          <cell r="C681">
            <v>6.0058700000000034</v>
          </cell>
        </row>
        <row r="682">
          <cell r="A682" t="str">
            <v>PMGD PFV LOS LAGOS</v>
          </cell>
          <cell r="C682">
            <v>4.2751999999999999</v>
          </cell>
        </row>
        <row r="683">
          <cell r="A683" t="str">
            <v>PMGD PFV LOS LIBERTADORES</v>
          </cell>
          <cell r="C683">
            <v>10.967859999999991</v>
          </cell>
        </row>
        <row r="684">
          <cell r="A684" t="str">
            <v>PMGD PFV LOS LIRIOS</v>
          </cell>
          <cell r="C684">
            <v>16.035779999999995</v>
          </cell>
        </row>
        <row r="685">
          <cell r="A685" t="str">
            <v>PMGD PFV LOS MAGNOLIOS SOLAR</v>
          </cell>
          <cell r="C685">
            <v>6.6545299999999976</v>
          </cell>
        </row>
        <row r="686">
          <cell r="A686" t="str">
            <v>PMGD PFV LOS MOLINOS</v>
          </cell>
          <cell r="C686">
            <v>23.672930000000026</v>
          </cell>
        </row>
        <row r="687">
          <cell r="A687" t="str">
            <v>PMGD PFV LOS NOGALES</v>
          </cell>
          <cell r="C687">
            <v>12.163579999999991</v>
          </cell>
        </row>
        <row r="688">
          <cell r="A688" t="str">
            <v>PMGD PFV LOS PALTOS</v>
          </cell>
          <cell r="C688">
            <v>5.287469999999999</v>
          </cell>
        </row>
        <row r="689">
          <cell r="A689" t="str">
            <v>PMGD PFV LOS PATOS</v>
          </cell>
          <cell r="C689">
            <v>6.6045900000000035</v>
          </cell>
        </row>
        <row r="690">
          <cell r="A690" t="str">
            <v>PMGD PFV LOS PERALES</v>
          </cell>
          <cell r="C690">
            <v>5.2793900000000038</v>
          </cell>
        </row>
        <row r="691">
          <cell r="A691" t="str">
            <v>PMGD PFV LOS PUQUIOS</v>
          </cell>
          <cell r="C691">
            <v>0</v>
          </cell>
        </row>
        <row r="692">
          <cell r="A692" t="str">
            <v>PMGD PFV LOS ROBLES</v>
          </cell>
          <cell r="C692">
            <v>3.2135499999999992</v>
          </cell>
        </row>
        <row r="693">
          <cell r="A693" t="str">
            <v>PMGD PFV LOS TAURETES</v>
          </cell>
          <cell r="C693">
            <v>5.9751599999999971</v>
          </cell>
        </row>
        <row r="694">
          <cell r="A694" t="str">
            <v>PMGD PFV LOS TILOS</v>
          </cell>
          <cell r="C694">
            <v>8.4346900000000016</v>
          </cell>
        </row>
        <row r="695">
          <cell r="A695" t="str">
            <v>PMGD PFV LOS TORDOS</v>
          </cell>
          <cell r="C695">
            <v>12.020809999999997</v>
          </cell>
        </row>
        <row r="696">
          <cell r="A696" t="str">
            <v>PMGD PFV LUCE SOLAR</v>
          </cell>
          <cell r="C696">
            <v>4.6287799999999972</v>
          </cell>
        </row>
        <row r="697">
          <cell r="A697" t="str">
            <v>PMGD PFV LUDERS</v>
          </cell>
          <cell r="C697">
            <v>6.763169999999997</v>
          </cell>
        </row>
        <row r="698">
          <cell r="A698" t="str">
            <v>PMGD PFV LUMBRERAS</v>
          </cell>
          <cell r="C698">
            <v>7.2537499999999966</v>
          </cell>
        </row>
        <row r="699">
          <cell r="A699" t="str">
            <v>PMGD PFV LUNA</v>
          </cell>
          <cell r="C699">
            <v>4.3128000000000011</v>
          </cell>
        </row>
        <row r="700">
          <cell r="A700" t="str">
            <v>PMGD PFV LUNA DEL NORTE</v>
          </cell>
          <cell r="C700">
            <v>6.1259000000000015</v>
          </cell>
        </row>
        <row r="701">
          <cell r="A701" t="str">
            <v>PMGD PFV MACAO</v>
          </cell>
          <cell r="C701">
            <v>10.967930000000001</v>
          </cell>
        </row>
        <row r="702">
          <cell r="A702" t="str">
            <v>PMGD PFV MACARENA SOLAR</v>
          </cell>
          <cell r="C702">
            <v>0.87029999999999985</v>
          </cell>
        </row>
        <row r="703">
          <cell r="A703" t="str">
            <v>PMGD PFV MAIKONO</v>
          </cell>
          <cell r="C703">
            <v>4.8815300000000015</v>
          </cell>
        </row>
        <row r="704">
          <cell r="A704" t="str">
            <v>PMGD PFV MAIMALICAN</v>
          </cell>
          <cell r="C704">
            <v>16.685109999999995</v>
          </cell>
        </row>
        <row r="705">
          <cell r="A705" t="str">
            <v>PMGD PFV MAITENLAHUE</v>
          </cell>
          <cell r="C705">
            <v>5.4265199999999991</v>
          </cell>
        </row>
        <row r="706">
          <cell r="A706" t="str">
            <v>PMGD PFV MALAQUITA SOLAR II</v>
          </cell>
          <cell r="C706">
            <v>26.279839999999989</v>
          </cell>
        </row>
        <row r="707">
          <cell r="A707" t="str">
            <v>PMGD PFV MALINKE</v>
          </cell>
          <cell r="C707">
            <v>3.8394400000000011</v>
          </cell>
        </row>
        <row r="708">
          <cell r="A708" t="str">
            <v>PMGD PFV MALLOCO</v>
          </cell>
          <cell r="C708">
            <v>5.4234299999999989</v>
          </cell>
        </row>
        <row r="709">
          <cell r="A709" t="str">
            <v>PMGD PFV MALVILLA</v>
          </cell>
          <cell r="C709">
            <v>5.7426000000000021</v>
          </cell>
        </row>
        <row r="710">
          <cell r="A710" t="str">
            <v>PMGD PFV MANAO</v>
          </cell>
          <cell r="C710">
            <v>6.5339499999999946</v>
          </cell>
        </row>
        <row r="711">
          <cell r="A711" t="str">
            <v>PMGD PFV MANDINGA</v>
          </cell>
          <cell r="C711">
            <v>11.169590000000001</v>
          </cell>
        </row>
        <row r="712">
          <cell r="A712" t="str">
            <v>PMGD PFV MARAÑON</v>
          </cell>
          <cell r="C712">
            <v>22.966739999999977</v>
          </cell>
        </row>
        <row r="713">
          <cell r="A713" t="str">
            <v>PMGD PFV MARCHIGUE II</v>
          </cell>
          <cell r="C713">
            <v>19.774919999999995</v>
          </cell>
        </row>
        <row r="714">
          <cell r="A714" t="str">
            <v>PMGD PFV MARCHIHUE VII</v>
          </cell>
          <cell r="C714">
            <v>5.169120000000003</v>
          </cell>
        </row>
        <row r="715">
          <cell r="A715" t="str">
            <v>PMGD PFV MARIA DOLORES</v>
          </cell>
          <cell r="C715">
            <v>8.1132199999999983</v>
          </cell>
        </row>
        <row r="716">
          <cell r="A716" t="str">
            <v>PMGD PFV MARIA PINTO</v>
          </cell>
          <cell r="C716">
            <v>5.6338999999999997</v>
          </cell>
        </row>
        <row r="717">
          <cell r="A717" t="str">
            <v>PMGD PFV MARIN</v>
          </cell>
          <cell r="C717">
            <v>6.6597500000000043</v>
          </cell>
        </row>
        <row r="718">
          <cell r="A718" t="str">
            <v>PMGD PFV MELI</v>
          </cell>
          <cell r="C718">
            <v>16.615300000000005</v>
          </cell>
        </row>
        <row r="719">
          <cell r="A719" t="str">
            <v>PMGD PFV MERCURIO SUR</v>
          </cell>
          <cell r="C719">
            <v>4.9183799999999964</v>
          </cell>
        </row>
        <row r="720">
          <cell r="A720" t="str">
            <v>PMGD PFV MILAN A</v>
          </cell>
          <cell r="C720">
            <v>4.6607599999999989</v>
          </cell>
        </row>
        <row r="721">
          <cell r="A721" t="str">
            <v>PMGD PFV MITCHI</v>
          </cell>
          <cell r="C721">
            <v>15.50722</v>
          </cell>
        </row>
        <row r="722">
          <cell r="A722" t="str">
            <v>PMGD PFV MONTT SOLAR</v>
          </cell>
          <cell r="C722">
            <v>5.7053999999999956</v>
          </cell>
        </row>
        <row r="723">
          <cell r="A723" t="str">
            <v>PMGD PFV MORA [EN_REVISION]</v>
          </cell>
          <cell r="C723">
            <v>5.0271800000000013</v>
          </cell>
        </row>
        <row r="724">
          <cell r="A724" t="str">
            <v>PMGD PFV MOSTAZAL</v>
          </cell>
          <cell r="C724">
            <v>19.57365999999999</v>
          </cell>
        </row>
        <row r="725">
          <cell r="A725" t="str">
            <v>PMGD PFV MOYA</v>
          </cell>
          <cell r="C725">
            <v>18.779299999999999</v>
          </cell>
        </row>
        <row r="726">
          <cell r="A726" t="str">
            <v>PMGD PFV MUTUPIN</v>
          </cell>
          <cell r="C726">
            <v>16.492549999999998</v>
          </cell>
        </row>
        <row r="727">
          <cell r="A727" t="str">
            <v>PMGD PFV NAHUEN</v>
          </cell>
          <cell r="C727">
            <v>20.210590000000014</v>
          </cell>
        </row>
        <row r="728">
          <cell r="A728" t="str">
            <v>PMGD PFV NAN</v>
          </cell>
          <cell r="C728">
            <v>15.369369999999998</v>
          </cell>
        </row>
        <row r="729">
          <cell r="A729" t="str">
            <v>PMGD PFV NAZARINO DEL VERANO SOLAR</v>
          </cell>
          <cell r="C729">
            <v>6.1005299999999982</v>
          </cell>
        </row>
        <row r="730">
          <cell r="A730" t="str">
            <v>PMGD PFV NEWENTUN</v>
          </cell>
          <cell r="C730">
            <v>13.444590000000007</v>
          </cell>
        </row>
        <row r="731">
          <cell r="A731" t="str">
            <v>PMGD PFV NIHUE</v>
          </cell>
          <cell r="C731">
            <v>5.4058499999999983</v>
          </cell>
        </row>
        <row r="732">
          <cell r="A732" t="str">
            <v>PMGD PFV NORTE CHICO</v>
          </cell>
          <cell r="C732">
            <v>4.15151</v>
          </cell>
        </row>
        <row r="733">
          <cell r="A733" t="str">
            <v>PMGD PFV ÑILHUE</v>
          </cell>
          <cell r="C733">
            <v>1.798249999999999</v>
          </cell>
        </row>
        <row r="734">
          <cell r="A734" t="str">
            <v>PMGD PFV ÑIQUEN</v>
          </cell>
          <cell r="C734">
            <v>5.6076899999999972</v>
          </cell>
        </row>
        <row r="735">
          <cell r="A735" t="str">
            <v>PMGD PFV OCOA</v>
          </cell>
          <cell r="C735">
            <v>6.6116299999999999</v>
          </cell>
        </row>
        <row r="736">
          <cell r="A736" t="str">
            <v>PMGD PFV OLIVIA</v>
          </cell>
          <cell r="C736">
            <v>4.7192800000000013</v>
          </cell>
        </row>
        <row r="737">
          <cell r="A737" t="str">
            <v>PMGD PFV OLIVIER</v>
          </cell>
          <cell r="C737">
            <v>6.134999999999998</v>
          </cell>
        </row>
        <row r="738">
          <cell r="A738" t="str">
            <v>PMGD PFV OLIVILLO</v>
          </cell>
          <cell r="C738">
            <v>15.344500000000007</v>
          </cell>
        </row>
        <row r="739">
          <cell r="A739" t="str">
            <v>PMGD PFV ORION SOLAR</v>
          </cell>
          <cell r="C739">
            <v>5.4875100000000003</v>
          </cell>
        </row>
        <row r="740">
          <cell r="A740" t="str">
            <v>PMGD PFV ORQUIDEA SOLAR</v>
          </cell>
          <cell r="C740">
            <v>6.2081899999999983</v>
          </cell>
        </row>
        <row r="741">
          <cell r="A741" t="str">
            <v>PMGD PFV OVEJERIA</v>
          </cell>
          <cell r="C741">
            <v>19.970759999999988</v>
          </cell>
        </row>
        <row r="742">
          <cell r="A742" t="str">
            <v>PMGD PFV PACHIRA</v>
          </cell>
          <cell r="C742">
            <v>20.544180000000004</v>
          </cell>
        </row>
        <row r="743">
          <cell r="A743" t="str">
            <v>PMGD PFV PAILLIHUE</v>
          </cell>
          <cell r="C743">
            <v>16.56044</v>
          </cell>
        </row>
        <row r="744">
          <cell r="A744" t="str">
            <v>PMGD PFV PAINE</v>
          </cell>
          <cell r="C744">
            <v>28.919249999999991</v>
          </cell>
        </row>
        <row r="745">
          <cell r="A745" t="str">
            <v>PMGD PFV PALTO SUNLIGHT</v>
          </cell>
          <cell r="C745">
            <v>18.917259999999992</v>
          </cell>
        </row>
        <row r="746">
          <cell r="A746" t="str">
            <v>PMGD PFV PAMA</v>
          </cell>
          <cell r="C746">
            <v>3.6719399999999989</v>
          </cell>
        </row>
        <row r="747">
          <cell r="A747" t="str">
            <v>PMGD PFV PANQUEHUE II</v>
          </cell>
          <cell r="C747">
            <v>11.124180000000004</v>
          </cell>
        </row>
        <row r="748">
          <cell r="A748" t="str">
            <v>PMGD PFV PARAGUAY</v>
          </cell>
          <cell r="C748">
            <v>17.162510000000001</v>
          </cell>
        </row>
        <row r="749">
          <cell r="A749" t="str">
            <v>PMGD PFV PARANAL</v>
          </cell>
          <cell r="C749">
            <v>6.1062499999999993</v>
          </cell>
        </row>
        <row r="750">
          <cell r="A750" t="str">
            <v>PMGD PFV PARQUE ALHUE</v>
          </cell>
          <cell r="C750">
            <v>7.1074200000000012</v>
          </cell>
        </row>
        <row r="751">
          <cell r="A751" t="str">
            <v>PMGD PFV PARQUE CURICURA</v>
          </cell>
          <cell r="C751">
            <v>18.622759999999996</v>
          </cell>
        </row>
        <row r="752">
          <cell r="A752" t="str">
            <v>PMGD PFV PARQUE EL INGENIO</v>
          </cell>
          <cell r="C752">
            <v>6.1915599999999982</v>
          </cell>
        </row>
        <row r="753">
          <cell r="A753" t="str">
            <v>PMGD PFV PARQUE EL TRIGAL</v>
          </cell>
          <cell r="C753">
            <v>19.761870000000016</v>
          </cell>
        </row>
        <row r="754">
          <cell r="A754" t="str">
            <v>PMGD PFV PARQUE FAROL SOLAR</v>
          </cell>
          <cell r="C754">
            <v>4.0376300000000027</v>
          </cell>
        </row>
        <row r="755">
          <cell r="A755" t="str">
            <v>PMGD PFV PARQUE FOTOVOLTAICO EL SHARON</v>
          </cell>
          <cell r="C755">
            <v>4.5672900000000007</v>
          </cell>
        </row>
        <row r="756">
          <cell r="A756" t="str">
            <v>PMGD PFV PARQUE LA TRAVESIA</v>
          </cell>
          <cell r="C756">
            <v>7.8711600000000006</v>
          </cell>
        </row>
        <row r="757">
          <cell r="A757" t="str">
            <v>PMGD PFV PARQUE PANGUILEMO AEROPUERTO</v>
          </cell>
          <cell r="C757">
            <v>10.056369999999994</v>
          </cell>
        </row>
        <row r="758">
          <cell r="A758" t="str">
            <v>PMGD PFV PARQUE PENCAHUE ESTE</v>
          </cell>
          <cell r="C758">
            <v>5.69712</v>
          </cell>
        </row>
        <row r="759">
          <cell r="A759" t="str">
            <v>PMGD PFV PARQUE PUEBLO SECO</v>
          </cell>
          <cell r="C759">
            <v>19.879729999999999</v>
          </cell>
        </row>
        <row r="760">
          <cell r="A760" t="str">
            <v>PMGD PFV PARQUE PVP ITIHUE</v>
          </cell>
          <cell r="C760">
            <v>19.816860000000016</v>
          </cell>
        </row>
        <row r="761">
          <cell r="A761" t="str">
            <v>PMGD PFV PARQUE PVP UNIHUE</v>
          </cell>
          <cell r="C761">
            <v>3.2843199999999988</v>
          </cell>
        </row>
        <row r="762">
          <cell r="A762" t="str">
            <v>PMGD PFV PARQUE ROMERIA</v>
          </cell>
          <cell r="C762">
            <v>19.446509999999996</v>
          </cell>
        </row>
        <row r="763">
          <cell r="A763" t="str">
            <v>PMGD PFV PARQUE SAN FRANCISCO PARRAL</v>
          </cell>
          <cell r="C763">
            <v>2.8643799999999997</v>
          </cell>
        </row>
        <row r="764">
          <cell r="A764" t="str">
            <v>PMGD PFV PARQUE SANTA CRUZ</v>
          </cell>
          <cell r="C764">
            <v>16.072759999999999</v>
          </cell>
        </row>
        <row r="765">
          <cell r="A765" t="str">
            <v>PMGD PFV PARQUE SOLAR ALCALDESA</v>
          </cell>
          <cell r="C765">
            <v>14.363519999999999</v>
          </cell>
        </row>
        <row r="766">
          <cell r="A766" t="str">
            <v>PMGD PFV PARQUE SOLAR BICENTENARIO</v>
          </cell>
          <cell r="C766">
            <v>5.6063699999999983</v>
          </cell>
        </row>
        <row r="767">
          <cell r="A767" t="str">
            <v>PMGD PFV PARQUE SOLAR CANTILLANA</v>
          </cell>
          <cell r="C767">
            <v>19.204770000000014</v>
          </cell>
        </row>
        <row r="768">
          <cell r="A768" t="str">
            <v>PMGD PFV PARQUE SOLAR EL OLIVAR</v>
          </cell>
          <cell r="C768">
            <v>17.376089999999998</v>
          </cell>
        </row>
        <row r="769">
          <cell r="A769" t="str">
            <v>PMGD PFV PARQUE SOLAR EL PALQUI</v>
          </cell>
          <cell r="C769">
            <v>3.2551400000000008</v>
          </cell>
        </row>
        <row r="770">
          <cell r="A770" t="str">
            <v>PMGD PFV PARQUE SOLAR EL RECONQUISTADOR</v>
          </cell>
          <cell r="C770">
            <v>6.1316999999999986</v>
          </cell>
        </row>
        <row r="771">
          <cell r="A771" t="str">
            <v>PMGD PFV PARQUE SOLAR FOTOVOLTAICO LA VICTORIA</v>
          </cell>
          <cell r="C771">
            <v>18.714040000000011</v>
          </cell>
        </row>
        <row r="772">
          <cell r="A772" t="str">
            <v>PMGD PFV PARQUE SOLAR JOTABECHE</v>
          </cell>
          <cell r="C772">
            <v>8.4015900000000023</v>
          </cell>
        </row>
        <row r="773">
          <cell r="A773" t="str">
            <v>PMGD PFV PARQUE SOLAR LA MURALLA</v>
          </cell>
          <cell r="C773">
            <v>5.4354999999999958</v>
          </cell>
        </row>
        <row r="774">
          <cell r="A774" t="str">
            <v>PMGD PFV PARQUE SOLAR MARAMBIO</v>
          </cell>
          <cell r="C774">
            <v>5.1562400000000013</v>
          </cell>
        </row>
        <row r="775">
          <cell r="A775" t="str">
            <v>PMGD PFV PARQUE SOLAR MECO CHILLAN</v>
          </cell>
          <cell r="C775">
            <v>14.189679999999994</v>
          </cell>
        </row>
        <row r="776">
          <cell r="A776" t="str">
            <v>PMGD PFV PARQUE SOLAR MEMBRILLO</v>
          </cell>
          <cell r="C776">
            <v>5.3286700000000042</v>
          </cell>
        </row>
        <row r="777">
          <cell r="A777" t="str">
            <v>PMGD PFV PARQUE SOLAR NANCAGUA</v>
          </cell>
          <cell r="C777">
            <v>13.593629999999997</v>
          </cell>
        </row>
        <row r="778">
          <cell r="A778" t="str">
            <v>PMGD PFV PARQUE SOLAR OVALLE NORTE</v>
          </cell>
          <cell r="C778">
            <v>16.430929999999996</v>
          </cell>
        </row>
        <row r="779">
          <cell r="A779" t="str">
            <v>PMGD PFV PARQUE SOLAR RIO PEUCO</v>
          </cell>
          <cell r="C779">
            <v>4.952700000000001</v>
          </cell>
        </row>
        <row r="780">
          <cell r="A780" t="str">
            <v>PMGD PFV PARQUE SOLAR SAN JAVIER</v>
          </cell>
          <cell r="C780">
            <v>10.792120000000009</v>
          </cell>
        </row>
        <row r="781">
          <cell r="A781" t="str">
            <v>PMGD PFV PARQUE SOLAR SANTA FE</v>
          </cell>
          <cell r="C781">
            <v>17.082350000000005</v>
          </cell>
        </row>
        <row r="782">
          <cell r="A782" t="str">
            <v>PMGD PFV PARQUE VALPARAISO</v>
          </cell>
          <cell r="C782">
            <v>14.282440000000001</v>
          </cell>
        </row>
        <row r="783">
          <cell r="A783" t="str">
            <v>PMGD PFV PAS1</v>
          </cell>
          <cell r="C783">
            <v>25.159920000000028</v>
          </cell>
        </row>
        <row r="784">
          <cell r="A784" t="str">
            <v>PMGD PFV PASTRAN</v>
          </cell>
          <cell r="C784">
            <v>22.48565000000001</v>
          </cell>
        </row>
        <row r="785">
          <cell r="A785" t="str">
            <v>PMGD PFV PATAGUA</v>
          </cell>
          <cell r="C785">
            <v>9.4543599999999994</v>
          </cell>
        </row>
        <row r="786">
          <cell r="A786" t="str">
            <v>PMGD PFV PATRICIA DEL VERANO SOLAR</v>
          </cell>
          <cell r="C786">
            <v>18.71989000000001</v>
          </cell>
        </row>
        <row r="787">
          <cell r="A787" t="str">
            <v>PMGD PFV PEDREROS SOLAR</v>
          </cell>
          <cell r="C787">
            <v>6.0859200000000024</v>
          </cell>
        </row>
        <row r="788">
          <cell r="A788" t="str">
            <v>PMGD PFV PEGASUS SOLAR</v>
          </cell>
          <cell r="C788">
            <v>5.8532100000000007</v>
          </cell>
        </row>
        <row r="789">
          <cell r="A789" t="str">
            <v>PMGD PFV PELLIN</v>
          </cell>
          <cell r="C789">
            <v>12.470990000000013</v>
          </cell>
        </row>
        <row r="790">
          <cell r="A790" t="str">
            <v>PMGD PFV PELUMPEN SOLAR</v>
          </cell>
          <cell r="C790">
            <v>5.1208200000000037</v>
          </cell>
        </row>
        <row r="791">
          <cell r="A791" t="str">
            <v>PMGD PFV PENCAHUE</v>
          </cell>
          <cell r="C791">
            <v>6.3143500000000046</v>
          </cell>
        </row>
        <row r="792">
          <cell r="A792" t="str">
            <v>PMGD PFV PEÑAFLOR SOLAR</v>
          </cell>
          <cell r="C792">
            <v>19.236599999999985</v>
          </cell>
        </row>
        <row r="793">
          <cell r="A793" t="str">
            <v>PMGD PFV PEPA SOLAR</v>
          </cell>
          <cell r="C793">
            <v>20.470940000000017</v>
          </cell>
        </row>
        <row r="794">
          <cell r="A794" t="str">
            <v>PMGD PFV PEQUEN</v>
          </cell>
          <cell r="C794">
            <v>5.8218899999999998</v>
          </cell>
        </row>
        <row r="795">
          <cell r="A795" t="str">
            <v>PMGD PFV PERALILLO</v>
          </cell>
          <cell r="C795">
            <v>3.8673200000000003</v>
          </cell>
        </row>
        <row r="796">
          <cell r="A796" t="str">
            <v>PMGD PFV PESARO SOLAR</v>
          </cell>
          <cell r="C796">
            <v>3.61761</v>
          </cell>
        </row>
        <row r="797">
          <cell r="A797" t="str">
            <v>PMGD PFV PICA</v>
          </cell>
          <cell r="C797">
            <v>0.65912000000000082</v>
          </cell>
        </row>
        <row r="798">
          <cell r="A798" t="str">
            <v>PMGD PFV PICUNCHE</v>
          </cell>
          <cell r="C798">
            <v>17.709109999999992</v>
          </cell>
        </row>
        <row r="799">
          <cell r="A799" t="str">
            <v>PMGD PFV PIDUCO</v>
          </cell>
          <cell r="C799">
            <v>6.7506399999999971</v>
          </cell>
        </row>
        <row r="800">
          <cell r="A800" t="str">
            <v>PMGD PFV PILPILEN</v>
          </cell>
          <cell r="C800">
            <v>6.0231300000000001</v>
          </cell>
        </row>
        <row r="801">
          <cell r="A801" t="str">
            <v>PMGD PFV PIQUERO</v>
          </cell>
          <cell r="C801">
            <v>22.437730000000013</v>
          </cell>
        </row>
        <row r="802">
          <cell r="A802" t="str">
            <v>PMGD PFV PIRQUE</v>
          </cell>
          <cell r="C802">
            <v>5.2884200000000003</v>
          </cell>
        </row>
        <row r="803">
          <cell r="A803" t="str">
            <v>PMGD PFV PITOTOY</v>
          </cell>
          <cell r="C803">
            <v>5.8470599999999973</v>
          </cell>
        </row>
        <row r="804">
          <cell r="A804" t="str">
            <v>PMGD PFV PITRA</v>
          </cell>
          <cell r="C804">
            <v>5.8888399999999965</v>
          </cell>
        </row>
        <row r="805">
          <cell r="A805" t="str">
            <v>PMGD PFV PLACILLA SOLAR</v>
          </cell>
          <cell r="C805">
            <v>16.253930000000004</v>
          </cell>
        </row>
        <row r="806">
          <cell r="A806" t="str">
            <v>PMGD PFV PLAYERITO</v>
          </cell>
          <cell r="C806">
            <v>6.5351899999999956</v>
          </cell>
        </row>
        <row r="807">
          <cell r="A807" t="str">
            <v>PMGD PFV PLAYERO</v>
          </cell>
          <cell r="C807">
            <v>6.5190799999999998</v>
          </cell>
        </row>
        <row r="808">
          <cell r="A808" t="str">
            <v>PMGD PFV PLAYERON</v>
          </cell>
          <cell r="C808">
            <v>6.1219699999999992</v>
          </cell>
        </row>
        <row r="809">
          <cell r="A809" t="str">
            <v>PMGD PFV PLAZA SUNLIGHT</v>
          </cell>
          <cell r="C809">
            <v>3.7569900000000001</v>
          </cell>
        </row>
        <row r="810">
          <cell r="A810" t="str">
            <v>PMGD PFV PLOMO DE VERANO</v>
          </cell>
          <cell r="C810">
            <v>5.9228999999999985</v>
          </cell>
        </row>
        <row r="811">
          <cell r="A811" t="str">
            <v>PMGD PFV POBLACION</v>
          </cell>
          <cell r="C811">
            <v>4.4333599999999977</v>
          </cell>
        </row>
        <row r="812">
          <cell r="A812" t="str">
            <v>PMGD PFV POCILLAS</v>
          </cell>
          <cell r="C812">
            <v>5.3449899999999992</v>
          </cell>
        </row>
        <row r="813">
          <cell r="A813" t="str">
            <v>PMGD PFV POMUYETO</v>
          </cell>
          <cell r="C813">
            <v>3.4858600000000011</v>
          </cell>
        </row>
        <row r="814">
          <cell r="A814" t="str">
            <v>PMGD PFV PORTEZUELO</v>
          </cell>
          <cell r="C814">
            <v>5.4165200000000011</v>
          </cell>
        </row>
        <row r="815">
          <cell r="A815" t="str">
            <v>PMGD PFV PRETTY FIELD</v>
          </cell>
          <cell r="C815">
            <v>4.5962099999999984</v>
          </cell>
        </row>
        <row r="816">
          <cell r="A816" t="str">
            <v>PMGD PFV PSF CHAMPA</v>
          </cell>
          <cell r="C816">
            <v>13.96450000000001</v>
          </cell>
        </row>
        <row r="817">
          <cell r="A817" t="str">
            <v>PMGD PFV PSF COYUNCHE</v>
          </cell>
          <cell r="C817">
            <v>6.0407300000000008</v>
          </cell>
        </row>
        <row r="818">
          <cell r="A818" t="str">
            <v>PMGD PFV PSF EL PERAL</v>
          </cell>
          <cell r="C818">
            <v>19.462130000000002</v>
          </cell>
        </row>
        <row r="819">
          <cell r="A819" t="str">
            <v>PMGD PFV PSF HORIZONTE</v>
          </cell>
          <cell r="C819">
            <v>13.305070000000002</v>
          </cell>
        </row>
        <row r="820">
          <cell r="A820" t="str">
            <v>PMGD PFV PSF LA GAMBOINA</v>
          </cell>
          <cell r="C820">
            <v>10.554170000000006</v>
          </cell>
        </row>
        <row r="821">
          <cell r="A821" t="str">
            <v>PMGD PFV PSF PUANGUE</v>
          </cell>
          <cell r="C821">
            <v>8.7877000000000081</v>
          </cell>
        </row>
        <row r="822">
          <cell r="A822" t="str">
            <v>PMGD PFV PUEBLO HUNDIDO</v>
          </cell>
          <cell r="C822">
            <v>2.82185</v>
          </cell>
        </row>
        <row r="823">
          <cell r="A823" t="str">
            <v>PMGD PFV PUELCHE SOLAR</v>
          </cell>
          <cell r="C823">
            <v>5.5089899999999998</v>
          </cell>
        </row>
        <row r="824">
          <cell r="A824" t="str">
            <v>PMGD PFV PUENTE SOLAR</v>
          </cell>
          <cell r="C824">
            <v>5.8674400000000029</v>
          </cell>
        </row>
        <row r="825">
          <cell r="A825" t="str">
            <v>PMGD PFV PULLALLI SOLAR</v>
          </cell>
          <cell r="C825">
            <v>5.0136999999999974</v>
          </cell>
        </row>
        <row r="826">
          <cell r="A826" t="str">
            <v>PMGD PFV PUNTA BAJA SOLAR</v>
          </cell>
          <cell r="C826">
            <v>4.7491700000000003</v>
          </cell>
        </row>
        <row r="827">
          <cell r="A827" t="str">
            <v>PMGD PFV PVP CHINCHORRO</v>
          </cell>
          <cell r="C827">
            <v>0.1694</v>
          </cell>
        </row>
        <row r="828">
          <cell r="A828" t="str">
            <v>PMGD PFV PVP CHINCHORRO [EN_REVISION]</v>
          </cell>
          <cell r="C828">
            <v>2.2029999999999998E-2</v>
          </cell>
        </row>
        <row r="829">
          <cell r="A829" t="str">
            <v>PMGD PFV PVP LA ROSA</v>
          </cell>
          <cell r="C829">
            <v>0.83431000000000022</v>
          </cell>
        </row>
        <row r="830">
          <cell r="A830" t="str">
            <v>PMGD PFV PVP MAYOS</v>
          </cell>
          <cell r="C830">
            <v>2.6380800000000018</v>
          </cell>
        </row>
        <row r="831">
          <cell r="A831" t="str">
            <v>PMGD PFV QUEBRADA DE TALCA</v>
          </cell>
          <cell r="C831">
            <v>12.977150000000002</v>
          </cell>
        </row>
        <row r="832">
          <cell r="A832" t="str">
            <v>PMGD PFV QUELTEHUE SOLAR</v>
          </cell>
          <cell r="C832">
            <v>4.4319999999999986</v>
          </cell>
        </row>
        <row r="833">
          <cell r="A833" t="str">
            <v>PMGD PFV QUEMADOS</v>
          </cell>
          <cell r="C833">
            <v>14.666919999999983</v>
          </cell>
        </row>
        <row r="834">
          <cell r="A834" t="str">
            <v>PMGD PFV QUETENA</v>
          </cell>
          <cell r="C834">
            <v>26.652349999999998</v>
          </cell>
        </row>
        <row r="835">
          <cell r="A835" t="str">
            <v>PMGD PFV QUILLAY</v>
          </cell>
          <cell r="C835">
            <v>5.5041900000000048</v>
          </cell>
        </row>
        <row r="836">
          <cell r="A836" t="str">
            <v>PMGD PFV QUILMO SOLAR</v>
          </cell>
          <cell r="C836">
            <v>6.5399600000000007</v>
          </cell>
        </row>
        <row r="837">
          <cell r="A837" t="str">
            <v>PMGD PFV QUINANTU SOLAR</v>
          </cell>
          <cell r="C837">
            <v>19.407240000000005</v>
          </cell>
        </row>
        <row r="838">
          <cell r="A838" t="str">
            <v>PMGD PFV QUINTA SOLAR</v>
          </cell>
          <cell r="C838">
            <v>6.19651</v>
          </cell>
        </row>
        <row r="839">
          <cell r="A839" t="str">
            <v>PMGD PFV QUINTACABRERO</v>
          </cell>
          <cell r="C839">
            <v>1.65835</v>
          </cell>
        </row>
        <row r="840">
          <cell r="A840" t="str">
            <v>PMGD PFV RANGUIL</v>
          </cell>
          <cell r="C840">
            <v>5.0325900000000026</v>
          </cell>
        </row>
        <row r="841">
          <cell r="A841" t="str">
            <v>PMGD PFV RATULEMUS</v>
          </cell>
          <cell r="C841">
            <v>5.930629999999999</v>
          </cell>
        </row>
        <row r="842">
          <cell r="A842" t="str">
            <v>PMGD PFV RAUQUEN</v>
          </cell>
          <cell r="C842">
            <v>17.415200000000006</v>
          </cell>
        </row>
        <row r="843">
          <cell r="A843" t="str">
            <v>PMGD PFV RCU (RTN)</v>
          </cell>
          <cell r="C843">
            <v>6.6892800000000054</v>
          </cell>
        </row>
        <row r="844">
          <cell r="A844" t="str">
            <v>PMGD PFV RDCL SAN</v>
          </cell>
          <cell r="C844">
            <v>17.706860000000002</v>
          </cell>
        </row>
        <row r="845">
          <cell r="A845" t="str">
            <v>PMGD PFV RECOLETA</v>
          </cell>
          <cell r="C845">
            <v>14.558890000000007</v>
          </cell>
        </row>
        <row r="846">
          <cell r="A846" t="str">
            <v>PMGD PFV REN</v>
          </cell>
          <cell r="C846">
            <v>10.02913</v>
          </cell>
        </row>
        <row r="847">
          <cell r="A847" t="str">
            <v>PMGD PFV REN - AMPLIACION</v>
          </cell>
          <cell r="C847">
            <v>0</v>
          </cell>
        </row>
        <row r="848">
          <cell r="A848" t="str">
            <v>PMGD PFV RENGO SOLAR</v>
          </cell>
          <cell r="C848">
            <v>7.3333499999999976</v>
          </cell>
        </row>
        <row r="849">
          <cell r="A849" t="str">
            <v>PMGD PFV REXNER</v>
          </cell>
          <cell r="C849">
            <v>6.1751799999999983</v>
          </cell>
        </row>
        <row r="850">
          <cell r="A850" t="str">
            <v>PMGD PFV RIMINI</v>
          </cell>
          <cell r="C850">
            <v>18.896729999999994</v>
          </cell>
        </row>
        <row r="851">
          <cell r="A851" t="str">
            <v>PMGD PFV RINCONADA</v>
          </cell>
          <cell r="C851">
            <v>14.941600000000006</v>
          </cell>
        </row>
        <row r="852">
          <cell r="A852" t="str">
            <v>PMGD PFV RINCONADA ALCONES</v>
          </cell>
          <cell r="C852">
            <v>22.315769999999997</v>
          </cell>
        </row>
        <row r="853">
          <cell r="A853" t="str">
            <v>PMGD PFV RINCONADA NORTE (SLK 808)</v>
          </cell>
          <cell r="C853">
            <v>7.5739900000000029</v>
          </cell>
        </row>
        <row r="854">
          <cell r="A854" t="str">
            <v>PMGD PFV RLA SOLAR</v>
          </cell>
          <cell r="C854">
            <v>4.3811699999999991</v>
          </cell>
        </row>
        <row r="855">
          <cell r="A855" t="str">
            <v>PMGD PFV RODEO</v>
          </cell>
          <cell r="C855">
            <v>5.1616400000000011</v>
          </cell>
        </row>
        <row r="856">
          <cell r="A856" t="str">
            <v>PMGD PFV ROMA</v>
          </cell>
          <cell r="C856">
            <v>3.4742700000000002</v>
          </cell>
        </row>
        <row r="857">
          <cell r="A857" t="str">
            <v>PMGD PFV ROSARIO</v>
          </cell>
          <cell r="C857">
            <v>0.32993000000000011</v>
          </cell>
        </row>
        <row r="858">
          <cell r="A858" t="str">
            <v>PMGD PFV ROVIAN</v>
          </cell>
          <cell r="C858">
            <v>10.743490000000005</v>
          </cell>
        </row>
        <row r="859">
          <cell r="A859" t="str">
            <v>PMGD PFV RUCAPAINE</v>
          </cell>
          <cell r="C859">
            <v>14.754930000000007</v>
          </cell>
        </row>
        <row r="860">
          <cell r="A860" t="str">
            <v>PMGD PFV SAGRADA FAMILIA LA FORTUNA 15</v>
          </cell>
          <cell r="C860">
            <v>1.9756900000000004</v>
          </cell>
        </row>
        <row r="861">
          <cell r="A861" t="str">
            <v>PMGD PFV SALERNO SOLAR</v>
          </cell>
          <cell r="C861">
            <v>6.0448100000000018</v>
          </cell>
        </row>
        <row r="862">
          <cell r="A862" t="str">
            <v>PMGD PFV SAMO BAJO</v>
          </cell>
          <cell r="C862">
            <v>4.5749200000000041</v>
          </cell>
        </row>
        <row r="863">
          <cell r="A863" t="str">
            <v>PMGD PFV SAN ALBERTO</v>
          </cell>
          <cell r="C863">
            <v>5.357879999999998</v>
          </cell>
        </row>
        <row r="864">
          <cell r="A864" t="str">
            <v>PMGD PFV SAN ANTONIO</v>
          </cell>
          <cell r="C864">
            <v>11.833639999999994</v>
          </cell>
        </row>
        <row r="865">
          <cell r="A865" t="str">
            <v>PMGD PFV SAN ANTONIO DEL MONTE SUNLIGHT</v>
          </cell>
          <cell r="C865">
            <v>0.7393300000000006</v>
          </cell>
        </row>
        <row r="866">
          <cell r="A866" t="str">
            <v>PMGD PFV SAN CAMILO</v>
          </cell>
          <cell r="C866">
            <v>6.2873300000000034</v>
          </cell>
        </row>
        <row r="867">
          <cell r="A867" t="str">
            <v>PMGD PFV SAN CARLOS SOLAR</v>
          </cell>
          <cell r="C867">
            <v>5.4728699999999977</v>
          </cell>
        </row>
        <row r="868">
          <cell r="A868" t="str">
            <v>PMGD PFV SAN CLEMENTE FLOR DEL LLANO</v>
          </cell>
          <cell r="C868">
            <v>4.6555699999999982</v>
          </cell>
        </row>
        <row r="869">
          <cell r="A869" t="str">
            <v>PMGD PFV SAN EDUARDO</v>
          </cell>
          <cell r="C869">
            <v>0.19517999999999988</v>
          </cell>
        </row>
        <row r="870">
          <cell r="A870" t="str">
            <v>PMGD PFV SAN EMILIO SOLAR I</v>
          </cell>
          <cell r="C870">
            <v>5.0501100000000028</v>
          </cell>
        </row>
        <row r="871">
          <cell r="A871" t="str">
            <v>PMGD PFV SAN EUGENIO SOLAR</v>
          </cell>
          <cell r="C871">
            <v>14.737899999999991</v>
          </cell>
        </row>
        <row r="872">
          <cell r="A872" t="str">
            <v>PMGD PFV SAN FRANCISCO</v>
          </cell>
          <cell r="C872">
            <v>6.6176499999999967</v>
          </cell>
        </row>
        <row r="873">
          <cell r="A873" t="str">
            <v>PMGD PFV SAN ISIDRO</v>
          </cell>
          <cell r="C873">
            <v>5.1193700000000009</v>
          </cell>
        </row>
        <row r="874">
          <cell r="A874" t="str">
            <v>PMGD PFV SAN JOSE II</v>
          </cell>
          <cell r="C874">
            <v>7.3001899999999997</v>
          </cell>
        </row>
        <row r="875">
          <cell r="A875" t="str">
            <v>PMGD PFV SAN PEDRO</v>
          </cell>
          <cell r="C875">
            <v>5.4039499999999938</v>
          </cell>
        </row>
        <row r="876">
          <cell r="A876" t="str">
            <v>PMGD PFV SAN RAFAEL</v>
          </cell>
          <cell r="C876">
            <v>1.9604799999999993</v>
          </cell>
        </row>
        <row r="877">
          <cell r="A877" t="str">
            <v>PMGD PFV SAN RAMIRO</v>
          </cell>
          <cell r="C877">
            <v>14.95854000000001</v>
          </cell>
        </row>
        <row r="878">
          <cell r="A878" t="str">
            <v>PMGD PFV SAN VICENTE TT</v>
          </cell>
          <cell r="C878">
            <v>0</v>
          </cell>
        </row>
        <row r="879">
          <cell r="A879" t="str">
            <v>PMGD PFV SANTA ADRIANA</v>
          </cell>
          <cell r="C879">
            <v>5.2178699999999996</v>
          </cell>
        </row>
        <row r="880">
          <cell r="A880" t="str">
            <v>PMGD PFV SANTA AMELIA</v>
          </cell>
          <cell r="C880">
            <v>6.3416700000000015</v>
          </cell>
        </row>
        <row r="881">
          <cell r="A881" t="str">
            <v>PMGD PFV SANTA BLANCA DE ISLA DE MAIPO SUNLIGHT</v>
          </cell>
          <cell r="C881">
            <v>2.3243300000000002</v>
          </cell>
        </row>
        <row r="882">
          <cell r="A882" t="str">
            <v>PMGD PFV SANTA CECILIA</v>
          </cell>
          <cell r="C882">
            <v>3.1173599999999957</v>
          </cell>
        </row>
        <row r="883">
          <cell r="A883" t="str">
            <v>PMGD PFV SANTA CLARA</v>
          </cell>
          <cell r="C883">
            <v>3.8701599999999972</v>
          </cell>
        </row>
        <row r="884">
          <cell r="A884" t="str">
            <v>PMGD PFV SANTA ELIZABETH</v>
          </cell>
          <cell r="C884">
            <v>19.108499999999996</v>
          </cell>
        </row>
        <row r="885">
          <cell r="A885" t="str">
            <v>PMGD PFV SANTA EMILIA</v>
          </cell>
          <cell r="C885">
            <v>21.614780000000007</v>
          </cell>
        </row>
        <row r="886">
          <cell r="A886" t="str">
            <v>PMGD PFV SANTA ESTER</v>
          </cell>
          <cell r="C886">
            <v>5.860409999999999</v>
          </cell>
        </row>
        <row r="887">
          <cell r="A887" t="str">
            <v>PMGD PFV SANTA FRANCISCA</v>
          </cell>
          <cell r="C887">
            <v>12.025319999999999</v>
          </cell>
        </row>
        <row r="888">
          <cell r="A888" t="str">
            <v>PMGD PFV SANTA INES SOLAR</v>
          </cell>
          <cell r="C888">
            <v>6.0745599999999982</v>
          </cell>
        </row>
        <row r="889">
          <cell r="A889" t="str">
            <v>PMGD PFV SANTA JULIA</v>
          </cell>
          <cell r="C889">
            <v>6.6697600000000028</v>
          </cell>
        </row>
        <row r="890">
          <cell r="A890" t="str">
            <v>PMGD PFV SANTA LAURA</v>
          </cell>
          <cell r="C890">
            <v>4.9761599999999984</v>
          </cell>
        </row>
        <row r="891">
          <cell r="A891" t="str">
            <v>PMGD PFV SANTA LUCIA</v>
          </cell>
          <cell r="C891">
            <v>14.373630000000006</v>
          </cell>
        </row>
        <row r="892">
          <cell r="A892" t="str">
            <v>PMGD PFV SANTA LUISA</v>
          </cell>
          <cell r="C892">
            <v>5.7831900000000003</v>
          </cell>
        </row>
        <row r="893">
          <cell r="A893" t="str">
            <v>PMGD PFV SANTA MARGARITA</v>
          </cell>
          <cell r="C893">
            <v>6.3383400000000032</v>
          </cell>
        </row>
        <row r="894">
          <cell r="A894" t="str">
            <v>PMGD PFV SANTA PAMELA</v>
          </cell>
          <cell r="C894">
            <v>7.4808799999999991</v>
          </cell>
        </row>
        <row r="895">
          <cell r="A895" t="str">
            <v>PMGD PFV SANTA RITA</v>
          </cell>
          <cell r="C895">
            <v>5.7641300000000006</v>
          </cell>
        </row>
        <row r="896">
          <cell r="A896" t="str">
            <v>PMGD PFV SANTA TERESITA</v>
          </cell>
          <cell r="C896">
            <v>12.575429999999995</v>
          </cell>
        </row>
        <row r="897">
          <cell r="A897" t="str">
            <v>PMGD PFV SANTUARIO SOLAR</v>
          </cell>
          <cell r="C897">
            <v>5.9620800000000012</v>
          </cell>
        </row>
        <row r="898">
          <cell r="A898" t="str">
            <v>PMGD PFV SATURNO NORTE</v>
          </cell>
          <cell r="C898">
            <v>6.1929000000000007</v>
          </cell>
        </row>
        <row r="899">
          <cell r="A899" t="str">
            <v>PMGD PFV SDSI</v>
          </cell>
          <cell r="C899">
            <v>5.7758800000000017</v>
          </cell>
        </row>
        <row r="900">
          <cell r="A900" t="str">
            <v>PMGD PFV SGT CATAPILCO</v>
          </cell>
          <cell r="C900">
            <v>15.225870000000004</v>
          </cell>
        </row>
        <row r="901">
          <cell r="A901" t="str">
            <v>PMGD PFV SGT TUCAPEL</v>
          </cell>
          <cell r="C901">
            <v>4.28918</v>
          </cell>
        </row>
        <row r="902">
          <cell r="A902" t="str">
            <v>PMGD PFV SIETE COLORES</v>
          </cell>
          <cell r="C902">
            <v>11.917890000000003</v>
          </cell>
        </row>
        <row r="903">
          <cell r="A903" t="str">
            <v>PMGD PFV SLK CB NUEVE</v>
          </cell>
          <cell r="C903">
            <v>6.4297900000000023</v>
          </cell>
        </row>
        <row r="904">
          <cell r="A904" t="str">
            <v>PMGD PFV SOFIA</v>
          </cell>
          <cell r="C904">
            <v>4.9148199999999997</v>
          </cell>
        </row>
        <row r="905">
          <cell r="A905" t="str">
            <v>PMGD PFV SOL DE SEPTIEMBRE</v>
          </cell>
          <cell r="C905">
            <v>16.497849999999993</v>
          </cell>
        </row>
        <row r="906">
          <cell r="A906" t="str">
            <v>PMGD PFV SOL DEL MAULE</v>
          </cell>
          <cell r="C906">
            <v>4.3689899999999993</v>
          </cell>
        </row>
        <row r="907">
          <cell r="A907" t="str">
            <v>PMGD PFV SOL DEL NORTE</v>
          </cell>
          <cell r="C907">
            <v>5.6784600000000021</v>
          </cell>
        </row>
        <row r="908">
          <cell r="A908" t="str">
            <v>PMGD PFV SOLAR DEL BUENO</v>
          </cell>
          <cell r="C908">
            <v>1.8943100000000004</v>
          </cell>
        </row>
        <row r="909">
          <cell r="A909" t="str">
            <v>PMGD PFV SOLAR TORINO</v>
          </cell>
          <cell r="C909">
            <v>15.093450000000011</v>
          </cell>
        </row>
        <row r="910">
          <cell r="A910" t="str">
            <v>PMGD PFV SOLARPARK MALLOA</v>
          </cell>
          <cell r="C910">
            <v>2.8510400000000016</v>
          </cell>
        </row>
        <row r="911">
          <cell r="A911" t="str">
            <v>PMGD PFV SOLARPARK VILLA ALEMANA</v>
          </cell>
          <cell r="C911">
            <v>4.6355299999999966</v>
          </cell>
        </row>
        <row r="912">
          <cell r="A912" t="str">
            <v>PMGD PFV SOY SOLAR</v>
          </cell>
          <cell r="C912">
            <v>4.8704199999999993</v>
          </cell>
        </row>
        <row r="913">
          <cell r="A913" t="str">
            <v>PMGD PFV SUNHUNTER</v>
          </cell>
          <cell r="C913">
            <v>22.924960000000002</v>
          </cell>
        </row>
        <row r="914">
          <cell r="A914" t="str">
            <v>PMGD PFV TABOLANGO</v>
          </cell>
          <cell r="C914">
            <v>8.2542199999999983</v>
          </cell>
        </row>
        <row r="915">
          <cell r="A915" t="str">
            <v>PMGD PFV TALAGANTE</v>
          </cell>
          <cell r="C915">
            <v>5.917200000000002</v>
          </cell>
        </row>
        <row r="916">
          <cell r="A916" t="str">
            <v>PMGD PFV TALCA</v>
          </cell>
          <cell r="C916">
            <v>13.927300000000006</v>
          </cell>
        </row>
        <row r="917">
          <cell r="A917" t="str">
            <v>PMGD PFV TALHUEN</v>
          </cell>
          <cell r="C917">
            <v>5.8525600000000004</v>
          </cell>
        </row>
        <row r="918">
          <cell r="A918" t="str">
            <v>PMGD PFV TALLADO</v>
          </cell>
          <cell r="C918">
            <v>22.407989999999987</v>
          </cell>
        </row>
        <row r="919">
          <cell r="A919" t="str">
            <v>PMGD PFV TAMARAMA</v>
          </cell>
          <cell r="C919">
            <v>6.9739800000000027</v>
          </cell>
        </row>
        <row r="920">
          <cell r="A920" t="str">
            <v>PMGD PFV TAMARAMA [En_Revision]</v>
          </cell>
          <cell r="C920">
            <v>4.7369999999999989E-2</v>
          </cell>
        </row>
        <row r="921">
          <cell r="A921" t="str">
            <v>PMGD PFV TAMARUGO</v>
          </cell>
          <cell r="C921">
            <v>7.1981400000000004</v>
          </cell>
        </row>
        <row r="922">
          <cell r="A922" t="str">
            <v>PMGD PFV TAMBO REAL</v>
          </cell>
          <cell r="C922">
            <v>5.5853599999999934</v>
          </cell>
        </row>
        <row r="923">
          <cell r="A923" t="str">
            <v>PMGD PFV TARANTO</v>
          </cell>
          <cell r="C923">
            <v>16.385590000000008</v>
          </cell>
        </row>
        <row r="924">
          <cell r="A924" t="str">
            <v>PMGD PFV TECHOS DE ALTAMIRA</v>
          </cell>
          <cell r="C924">
            <v>0</v>
          </cell>
        </row>
        <row r="925">
          <cell r="A925" t="str">
            <v>PMGD PFV TIERRA</v>
          </cell>
          <cell r="C925">
            <v>12.10192</v>
          </cell>
        </row>
        <row r="926">
          <cell r="A926" t="str">
            <v>PMGD PFV TIJERAL</v>
          </cell>
          <cell r="C926">
            <v>5.9527100000000033</v>
          </cell>
        </row>
        <row r="927">
          <cell r="A927" t="str">
            <v>PMGD PFV TILTIL</v>
          </cell>
          <cell r="C927">
            <v>4.3906500000000035</v>
          </cell>
        </row>
        <row r="928">
          <cell r="A928" t="str">
            <v>PMGD PFV TOPACIO</v>
          </cell>
          <cell r="C928">
            <v>0.42909999999999998</v>
          </cell>
        </row>
        <row r="929">
          <cell r="A929" t="str">
            <v>PMGD PFV TORTUGA SOLAR</v>
          </cell>
          <cell r="C929">
            <v>1.71638</v>
          </cell>
        </row>
        <row r="930">
          <cell r="A930" t="str">
            <v>PMGD PFV TRANQUE DEL SOL</v>
          </cell>
          <cell r="C930">
            <v>20.625900000000001</v>
          </cell>
        </row>
        <row r="931">
          <cell r="A931" t="str">
            <v>PMGD PFV TREBAL SOLAR</v>
          </cell>
          <cell r="C931">
            <v>5.0951800000000036</v>
          </cell>
        </row>
        <row r="932">
          <cell r="A932" t="str">
            <v>PMGD PFV TREBO</v>
          </cell>
          <cell r="C932">
            <v>6.2016300000000006</v>
          </cell>
        </row>
        <row r="933">
          <cell r="A933" t="str">
            <v>PMGD PFV TRICA-DOS</v>
          </cell>
          <cell r="C933">
            <v>4.8484100000000048</v>
          </cell>
        </row>
        <row r="934">
          <cell r="A934" t="str">
            <v>PMGD PFV TRICAHUE II</v>
          </cell>
          <cell r="C934">
            <v>12.888869999999995</v>
          </cell>
        </row>
        <row r="935">
          <cell r="A935" t="str">
            <v>PMGD PFV TRINIDAD</v>
          </cell>
          <cell r="C935">
            <v>4.6972699999999996</v>
          </cell>
        </row>
        <row r="936">
          <cell r="A936" t="str">
            <v>PMGD PFV TUCUQUERE</v>
          </cell>
          <cell r="C936">
            <v>6.127320000000001</v>
          </cell>
        </row>
        <row r="937">
          <cell r="A937" t="str">
            <v>PMGD PFV TURQUÍA</v>
          </cell>
          <cell r="C937">
            <v>1.3529499999999994</v>
          </cell>
        </row>
        <row r="938">
          <cell r="A938" t="str">
            <v>PMGD PFV UTFSM VALPARAISO VALDES</v>
          </cell>
          <cell r="C938">
            <v>3.5830000000000008E-2</v>
          </cell>
        </row>
        <row r="939">
          <cell r="A939" t="str">
            <v>PMGD PFV UTFSM VIÑA DEL MAR</v>
          </cell>
          <cell r="C939">
            <v>0.26774000000000009</v>
          </cell>
        </row>
        <row r="940">
          <cell r="A940" t="str">
            <v>PMGD PFV UTFSM VITACURA [EN_REVISION]</v>
          </cell>
          <cell r="C940">
            <v>7.11E-3</v>
          </cell>
        </row>
        <row r="941">
          <cell r="A941" t="str">
            <v>PMGD PFV VALLE DE LA LUNA II</v>
          </cell>
          <cell r="C941">
            <v>5.3561099999999975</v>
          </cell>
        </row>
        <row r="942">
          <cell r="A942" t="str">
            <v>PMGD PFV VALLE SOLAR ESTE II</v>
          </cell>
          <cell r="C942">
            <v>23.331439999999976</v>
          </cell>
        </row>
        <row r="943">
          <cell r="A943" t="str">
            <v>PMGD PFV VALLE SOLAR OESTE II</v>
          </cell>
          <cell r="C943">
            <v>22.423049999999975</v>
          </cell>
        </row>
        <row r="944">
          <cell r="A944" t="str">
            <v>PMGD PFV VELASCO SOLAR</v>
          </cell>
          <cell r="C944">
            <v>0.25280999999999998</v>
          </cell>
        </row>
        <row r="945">
          <cell r="A945" t="str">
            <v>PMGD PFV VENTISQUERO SOLAR</v>
          </cell>
          <cell r="C945">
            <v>19.72937000000001</v>
          </cell>
        </row>
        <row r="946">
          <cell r="A946" t="str">
            <v>PMGD PFV VENTURADA</v>
          </cell>
          <cell r="C946">
            <v>18.488329999999991</v>
          </cell>
        </row>
        <row r="947">
          <cell r="A947" t="str">
            <v>PMGD PFV VERONA SOLAR</v>
          </cell>
          <cell r="C947">
            <v>0.4935500000000001</v>
          </cell>
        </row>
        <row r="948">
          <cell r="A948" t="str">
            <v>PMGD PFV VICENTE SOLAR</v>
          </cell>
          <cell r="C948">
            <v>4.9653099999999979</v>
          </cell>
        </row>
        <row r="949">
          <cell r="A949" t="str">
            <v>PMGD PFV VICTORIA</v>
          </cell>
          <cell r="C949">
            <v>10.838220000000009</v>
          </cell>
        </row>
        <row r="950">
          <cell r="A950" t="str">
            <v>PMGD PFV VILLA ALEGRE</v>
          </cell>
          <cell r="C950">
            <v>13.26845999999999</v>
          </cell>
        </row>
        <row r="951">
          <cell r="A951" t="str">
            <v>PMGD PFV VILLA CRUZ</v>
          </cell>
          <cell r="C951">
            <v>5.6880100000000002</v>
          </cell>
        </row>
        <row r="952">
          <cell r="A952" t="str">
            <v>PMGD PFV VILLA CVE [EN_REVISION]</v>
          </cell>
          <cell r="C952">
            <v>0</v>
          </cell>
        </row>
        <row r="953">
          <cell r="A953" t="str">
            <v>PMGD PFV VILLA MOSCOSO</v>
          </cell>
          <cell r="C953">
            <v>5.5642599999999973</v>
          </cell>
        </row>
        <row r="954">
          <cell r="A954" t="str">
            <v>PMGD PFV VILLA PRAT</v>
          </cell>
          <cell r="C954">
            <v>3.6367700000000007</v>
          </cell>
        </row>
        <row r="955">
          <cell r="A955" t="str">
            <v>PMGD PFV VILLA SECA</v>
          </cell>
          <cell r="C955">
            <v>4.9925099999999993</v>
          </cell>
        </row>
        <row r="956">
          <cell r="A956" t="str">
            <v>PMGD PFV VILLA SOLAR</v>
          </cell>
          <cell r="C956">
            <v>5.4118499999999994</v>
          </cell>
        </row>
        <row r="957">
          <cell r="A957" t="str">
            <v>PMGD PFV VIÑAS DEL SOL</v>
          </cell>
          <cell r="C957">
            <v>8.0425899999999988</v>
          </cell>
        </row>
        <row r="958">
          <cell r="A958" t="str">
            <v>PMGD PFV VIOLETA</v>
          </cell>
          <cell r="C958">
            <v>13.436179999999995</v>
          </cell>
        </row>
        <row r="959">
          <cell r="A959" t="str">
            <v>PMGD PFV VITUCO 2B</v>
          </cell>
          <cell r="C959">
            <v>5.9447000000000036</v>
          </cell>
        </row>
        <row r="960">
          <cell r="A960" t="str">
            <v>PMGD PFV YAHUTELA</v>
          </cell>
          <cell r="C960">
            <v>11.325789999999996</v>
          </cell>
        </row>
        <row r="961">
          <cell r="A961" t="str">
            <v>PMGD PVF DOÑA RUBENA [EN_REVISION]</v>
          </cell>
          <cell r="C961">
            <v>1.8751000000000007</v>
          </cell>
        </row>
        <row r="962">
          <cell r="A962" t="str">
            <v>PMGD TER AGGREKO 01</v>
          </cell>
          <cell r="C962">
            <v>0</v>
          </cell>
        </row>
        <row r="963">
          <cell r="A963" t="str">
            <v>PMGD TER AGNI</v>
          </cell>
          <cell r="C963">
            <v>3.4559999999999994E-2</v>
          </cell>
        </row>
        <row r="964">
          <cell r="A964" t="str">
            <v>PMGD TER ALERCE</v>
          </cell>
          <cell r="C964">
            <v>7.5869999999999993E-2</v>
          </cell>
        </row>
        <row r="965">
          <cell r="A965" t="str">
            <v>PMGD TER ALMENDRADO</v>
          </cell>
          <cell r="C965">
            <v>0</v>
          </cell>
        </row>
        <row r="966">
          <cell r="A966" t="str">
            <v>PMGD TER ANCALI</v>
          </cell>
          <cell r="C966">
            <v>0</v>
          </cell>
        </row>
        <row r="967">
          <cell r="A967" t="str">
            <v>PMGD TER AROMOS</v>
          </cell>
          <cell r="C967">
            <v>2.0000000000000001E-4</v>
          </cell>
        </row>
        <row r="968">
          <cell r="A968" t="str">
            <v>PMGD TER BELLET</v>
          </cell>
          <cell r="C968">
            <v>0</v>
          </cell>
        </row>
        <row r="969">
          <cell r="A969" t="str">
            <v>PMGD TER BERLIOZ</v>
          </cell>
          <cell r="C969">
            <v>7.3999999999999999E-4</v>
          </cell>
        </row>
        <row r="970">
          <cell r="A970" t="str">
            <v>PMGD TER BIO CRUZ</v>
          </cell>
          <cell r="C970">
            <v>0.24154999999999999</v>
          </cell>
        </row>
        <row r="971">
          <cell r="A971" t="str">
            <v>PMGD TER BLUEGATE</v>
          </cell>
          <cell r="C971">
            <v>4.3869999999999992E-2</v>
          </cell>
        </row>
        <row r="972">
          <cell r="A972" t="str">
            <v>PMGD TER BOLDOS</v>
          </cell>
          <cell r="C972">
            <v>3.2000000000000003E-4</v>
          </cell>
        </row>
        <row r="973">
          <cell r="A973" t="str">
            <v>PMGD TER CALAFATE</v>
          </cell>
          <cell r="C973">
            <v>8.1610000000000016E-2</v>
          </cell>
        </row>
        <row r="974">
          <cell r="A974" t="str">
            <v>PMGD TER CALFUCO</v>
          </cell>
          <cell r="C974">
            <v>6.7819999999999991E-2</v>
          </cell>
        </row>
        <row r="975">
          <cell r="A975" t="str">
            <v>PMGD TER CAMPING DIESEL</v>
          </cell>
          <cell r="C975">
            <v>1.8E-3</v>
          </cell>
        </row>
        <row r="976">
          <cell r="A976" t="str">
            <v>PMGD TER CAÑETE</v>
          </cell>
          <cell r="C976">
            <v>0.10415000000000002</v>
          </cell>
        </row>
        <row r="977">
          <cell r="A977" t="str">
            <v>PMGD TER CASABLANCA</v>
          </cell>
          <cell r="C977">
            <v>6.3500000000000006E-3</v>
          </cell>
        </row>
        <row r="978">
          <cell r="A978" t="str">
            <v>PMGD TER CASABLANCA II</v>
          </cell>
          <cell r="C978">
            <v>0</v>
          </cell>
        </row>
        <row r="979">
          <cell r="A979" t="str">
            <v>PMGD TER CENTRAL DE RESPALDO EGIDO</v>
          </cell>
          <cell r="C979">
            <v>1.17E-3</v>
          </cell>
        </row>
        <row r="980">
          <cell r="A980" t="str">
            <v>PMGD TER CENTRAL DE RESPALDO TIGRE</v>
          </cell>
          <cell r="C980">
            <v>3.5800000000000003E-3</v>
          </cell>
        </row>
        <row r="981">
          <cell r="A981" t="str">
            <v>PMGD TER CENTRAL LA GLORIA 21 [EN_REVISION]</v>
          </cell>
          <cell r="C981">
            <v>0.68245999999999996</v>
          </cell>
        </row>
        <row r="982">
          <cell r="A982" t="str">
            <v>PMGD TER CENTRAL QUITRALMAN</v>
          </cell>
          <cell r="C982">
            <v>1.7799999999999999E-3</v>
          </cell>
        </row>
        <row r="983">
          <cell r="A983" t="str">
            <v>PMGD TER CHILE</v>
          </cell>
          <cell r="C983">
            <v>0</v>
          </cell>
        </row>
        <row r="984">
          <cell r="A984" t="str">
            <v>PMGD TER CHILLAN</v>
          </cell>
          <cell r="C984">
            <v>6.3000000000000003E-4</v>
          </cell>
        </row>
        <row r="985">
          <cell r="A985" t="str">
            <v>PMGD TER CHORRILLOS</v>
          </cell>
          <cell r="C985">
            <v>0</v>
          </cell>
        </row>
        <row r="986">
          <cell r="A986" t="str">
            <v>PMGD TER CHUFKEN</v>
          </cell>
          <cell r="C986">
            <v>5.9979999999999999E-2</v>
          </cell>
        </row>
        <row r="987">
          <cell r="A987" t="str">
            <v>PMGD TER CIRUELILLO</v>
          </cell>
          <cell r="C987">
            <v>0</v>
          </cell>
        </row>
        <row r="988">
          <cell r="A988" t="str">
            <v>PMGD TER COELEMU</v>
          </cell>
          <cell r="C988">
            <v>12.207969999999989</v>
          </cell>
        </row>
        <row r="989">
          <cell r="A989" t="str">
            <v>PMGD TER CONCHALI</v>
          </cell>
          <cell r="C989">
            <v>2.1929999999999998E-2</v>
          </cell>
        </row>
        <row r="990">
          <cell r="A990" t="str">
            <v>PMGD TER CONTULMO</v>
          </cell>
          <cell r="C990">
            <v>0</v>
          </cell>
        </row>
        <row r="991">
          <cell r="A991" t="str">
            <v>PMGD TER COPIULEMU</v>
          </cell>
          <cell r="C991">
            <v>0.69236000000000031</v>
          </cell>
        </row>
        <row r="992">
          <cell r="A992" t="str">
            <v>PMGD TER CORTES</v>
          </cell>
          <cell r="C992">
            <v>2.4100000000000002E-3</v>
          </cell>
        </row>
        <row r="993">
          <cell r="A993" t="str">
            <v>PMGD TER CURACAUTIN</v>
          </cell>
          <cell r="C993">
            <v>0.32805999999999996</v>
          </cell>
        </row>
        <row r="994">
          <cell r="A994" t="str">
            <v>PMGD TER CURAUMA</v>
          </cell>
          <cell r="C994">
            <v>1.3159999999999998E-2</v>
          </cell>
        </row>
        <row r="995">
          <cell r="A995" t="str">
            <v>PMGD TER DAGOBERTO</v>
          </cell>
          <cell r="C995">
            <v>0</v>
          </cell>
        </row>
        <row r="996">
          <cell r="A996" t="str">
            <v>PMGD TER DEUCO</v>
          </cell>
          <cell r="C996">
            <v>0</v>
          </cell>
        </row>
        <row r="997">
          <cell r="A997" t="str">
            <v>PMGD TER DIESEL CEREZO</v>
          </cell>
          <cell r="C997">
            <v>4.7000000000000004E-4</v>
          </cell>
        </row>
        <row r="998">
          <cell r="A998" t="str">
            <v>PMGD TER DIESEL COLACO PARGUA</v>
          </cell>
          <cell r="C998">
            <v>2.16E-3</v>
          </cell>
        </row>
        <row r="999">
          <cell r="A999" t="str">
            <v>PMGD TER DIESEL COYA</v>
          </cell>
          <cell r="C999">
            <v>2.4199999999999998E-3</v>
          </cell>
        </row>
        <row r="1000">
          <cell r="A1000" t="str">
            <v>PMGD TER DON PEDRO</v>
          </cell>
          <cell r="C1000">
            <v>1.0400000000000001E-3</v>
          </cell>
        </row>
        <row r="1001">
          <cell r="A1001" t="str">
            <v>PMGD TER DOÑA JAVIERA</v>
          </cell>
          <cell r="C1001">
            <v>0.21028999999999989</v>
          </cell>
        </row>
        <row r="1002">
          <cell r="A1002" t="str">
            <v>PMGD TER EL CAMPESINO</v>
          </cell>
          <cell r="C1002">
            <v>0.77230999999999994</v>
          </cell>
        </row>
        <row r="1003">
          <cell r="A1003" t="str">
            <v>PMGD TER EL CANELO</v>
          </cell>
          <cell r="C1003">
            <v>0</v>
          </cell>
        </row>
        <row r="1004">
          <cell r="A1004" t="str">
            <v>PMGD TER EL FARO</v>
          </cell>
          <cell r="C1004">
            <v>5.5700000000000003E-3</v>
          </cell>
        </row>
        <row r="1005">
          <cell r="A1005" t="str">
            <v>PMGD TER EL JARDIN</v>
          </cell>
          <cell r="C1005">
            <v>8.7970000000000007E-2</v>
          </cell>
        </row>
        <row r="1006">
          <cell r="A1006" t="str">
            <v>PMGD TER EL MOLLE</v>
          </cell>
          <cell r="C1006">
            <v>13.254640000000013</v>
          </cell>
        </row>
        <row r="1007">
          <cell r="A1007" t="str">
            <v>PMGD TER EL NOGAL</v>
          </cell>
          <cell r="C1007">
            <v>2.2270000000000005E-2</v>
          </cell>
        </row>
        <row r="1008">
          <cell r="A1008" t="str">
            <v>PMGD TER ELECTRICA PINARES LIMITADA</v>
          </cell>
          <cell r="C1008">
            <v>0.15501000000000004</v>
          </cell>
        </row>
        <row r="1009">
          <cell r="A1009" t="str">
            <v>PMGD TER ERMITAÑO</v>
          </cell>
          <cell r="C1009">
            <v>1.6709999999999996E-2</v>
          </cell>
        </row>
        <row r="1010">
          <cell r="A1010" t="str">
            <v>PMGD TER ESTANCILLA</v>
          </cell>
          <cell r="C1010">
            <v>2.8550000000000006E-2</v>
          </cell>
        </row>
        <row r="1011">
          <cell r="A1011" t="str">
            <v>PMGD TER ESTANDARTES</v>
          </cell>
          <cell r="C1011">
            <v>5.4000000000000001E-4</v>
          </cell>
        </row>
        <row r="1012">
          <cell r="A1012" t="str">
            <v>PMGD TER ETERSOL</v>
          </cell>
          <cell r="C1012">
            <v>0</v>
          </cell>
        </row>
        <row r="1013">
          <cell r="A1013" t="str">
            <v>PMGD TER EXEQUIEL FERNANDEZ</v>
          </cell>
          <cell r="C1013">
            <v>0</v>
          </cell>
        </row>
        <row r="1014">
          <cell r="A1014" t="str">
            <v>PMGD TER GAMI</v>
          </cell>
          <cell r="C1014">
            <v>1.0534300000000003</v>
          </cell>
        </row>
        <row r="1015">
          <cell r="A1015" t="str">
            <v>PMGD TER GENERADORA LAGUNITAS</v>
          </cell>
          <cell r="C1015">
            <v>1.7999999999999999E-2</v>
          </cell>
        </row>
        <row r="1016">
          <cell r="A1016" t="str">
            <v>PMGD TER HBS</v>
          </cell>
          <cell r="C1016">
            <v>1E-4</v>
          </cell>
        </row>
        <row r="1017">
          <cell r="A1017" t="str">
            <v>PMGD TER HBS GNL</v>
          </cell>
          <cell r="C1017">
            <v>0</v>
          </cell>
        </row>
        <row r="1018">
          <cell r="A1018" t="str">
            <v>PMGD TER LAS DALIAS</v>
          </cell>
          <cell r="C1018">
            <v>7.4399999999999994E-2</v>
          </cell>
        </row>
        <row r="1019">
          <cell r="A1019" t="str">
            <v>PMGD TER LAS PAMPAS [No_Mostrar]</v>
          </cell>
          <cell r="C1019">
            <v>0</v>
          </cell>
        </row>
        <row r="1020">
          <cell r="A1020" t="str">
            <v>PMGD TER LEBU</v>
          </cell>
          <cell r="C1020">
            <v>0</v>
          </cell>
        </row>
        <row r="1021">
          <cell r="A1021" t="str">
            <v>PMGD TER LEPANTO</v>
          </cell>
          <cell r="C1021">
            <v>0</v>
          </cell>
        </row>
        <row r="1022">
          <cell r="A1022" t="str">
            <v>PMGD TER LIPIGAS CONCON</v>
          </cell>
          <cell r="C1022">
            <v>1.1E-4</v>
          </cell>
        </row>
        <row r="1023">
          <cell r="A1023" t="str">
            <v>PMGD TER LOMAS COLORADAS</v>
          </cell>
          <cell r="C1023">
            <v>3.3557800000000007</v>
          </cell>
        </row>
        <row r="1024">
          <cell r="A1024" t="str">
            <v>PMGD TER LONQUIMAY</v>
          </cell>
          <cell r="C1024">
            <v>0.20194000000000001</v>
          </cell>
        </row>
        <row r="1025">
          <cell r="A1025" t="str">
            <v>PMGD TER LOS ALAMOS</v>
          </cell>
          <cell r="C1025">
            <v>4.4400000000000004E-3</v>
          </cell>
        </row>
        <row r="1026">
          <cell r="A1026" t="str">
            <v>PMGD TER LOS PINOS</v>
          </cell>
          <cell r="C1026">
            <v>18.481320000000011</v>
          </cell>
        </row>
        <row r="1027">
          <cell r="A1027" t="str">
            <v>PMGD TER LOS SAUCES</v>
          </cell>
          <cell r="C1027">
            <v>1.1E-4</v>
          </cell>
        </row>
        <row r="1028">
          <cell r="A1028" t="str">
            <v>PMGD TER LOUSIANA PACIFIC</v>
          </cell>
          <cell r="C1028">
            <v>0.19929999999999995</v>
          </cell>
        </row>
        <row r="1029">
          <cell r="A1029" t="str">
            <v>PMGD TER LOUSIANA PACIFIC II</v>
          </cell>
          <cell r="C1029">
            <v>9.4000000000000004E-3</v>
          </cell>
        </row>
        <row r="1030">
          <cell r="A1030" t="str">
            <v>PMGD TER MAYOR POWER</v>
          </cell>
          <cell r="C1030">
            <v>5.5000000000000014E-4</v>
          </cell>
        </row>
        <row r="1031">
          <cell r="A1031" t="str">
            <v>PMGD TER MIMBRE</v>
          </cell>
          <cell r="C1031">
            <v>1.8020000000000001E-2</v>
          </cell>
        </row>
        <row r="1032">
          <cell r="A1032" t="str">
            <v>PMGD TER MONTE PATRIA</v>
          </cell>
          <cell r="C1032">
            <v>1.7900000000000001E-3</v>
          </cell>
        </row>
        <row r="1033">
          <cell r="A1033" t="str">
            <v>PMGD TER MULTIEXPORT</v>
          </cell>
          <cell r="C1033">
            <v>3.2000000000000002E-3</v>
          </cell>
        </row>
        <row r="1034">
          <cell r="A1034" t="str">
            <v>PMGD TER MULTIEXPORT II</v>
          </cell>
          <cell r="C1034">
            <v>1.7500000000000003E-3</v>
          </cell>
        </row>
        <row r="1035">
          <cell r="A1035" t="str">
            <v>PMGD TER ORAFTI</v>
          </cell>
          <cell r="C1035">
            <v>3.7281099999999996</v>
          </cell>
        </row>
        <row r="1036">
          <cell r="A1036" t="str">
            <v>PMGD TER PICOLTUE</v>
          </cell>
          <cell r="C1036">
            <v>1.9000000000000001E-4</v>
          </cell>
        </row>
        <row r="1037">
          <cell r="A1037" t="str">
            <v>PMGD TER PRP CAMPESINA (EX ALDEA)</v>
          </cell>
          <cell r="C1037">
            <v>1.06186</v>
          </cell>
        </row>
        <row r="1038">
          <cell r="A1038" t="str">
            <v>PMGD TER PRP CHIFIN</v>
          </cell>
          <cell r="C1038">
            <v>0.96616000000000035</v>
          </cell>
        </row>
        <row r="1039">
          <cell r="A1039" t="str">
            <v>PMGD TER PRP LAS QUEMAS</v>
          </cell>
          <cell r="C1039">
            <v>3.322569999999998</v>
          </cell>
        </row>
        <row r="1040">
          <cell r="A1040" t="str">
            <v>PMGD TER PRP LOS NEGROS</v>
          </cell>
          <cell r="C1040">
            <v>1.0177799999999999</v>
          </cell>
        </row>
        <row r="1041">
          <cell r="A1041" t="str">
            <v>PMGD TER PRP RAPACO</v>
          </cell>
          <cell r="C1041">
            <v>1.0478099999999999</v>
          </cell>
        </row>
        <row r="1042">
          <cell r="A1042" t="str">
            <v>PMGD TER PRP TAMBORES</v>
          </cell>
          <cell r="C1042">
            <v>0.98768000000000034</v>
          </cell>
        </row>
        <row r="1043">
          <cell r="A1043" t="str">
            <v>PMGD TER PUNITAQUI</v>
          </cell>
          <cell r="C1043">
            <v>1.4499999999999999E-3</v>
          </cell>
        </row>
        <row r="1044">
          <cell r="A1044" t="str">
            <v>PMGD TER RAMADILLA</v>
          </cell>
          <cell r="C1044">
            <v>1.7349999999999997E-2</v>
          </cell>
        </row>
        <row r="1045">
          <cell r="A1045" t="str">
            <v>PMGD TER RASO POWER</v>
          </cell>
          <cell r="C1045">
            <v>0.17301000000000005</v>
          </cell>
        </row>
        <row r="1046">
          <cell r="A1046" t="str">
            <v>PMGD TER REY</v>
          </cell>
          <cell r="C1046">
            <v>2.896E-2</v>
          </cell>
        </row>
        <row r="1047">
          <cell r="A1047" t="str">
            <v>PMGD TER RIO AZUL</v>
          </cell>
          <cell r="C1047">
            <v>7.3450000000000001E-2</v>
          </cell>
        </row>
        <row r="1048">
          <cell r="A1048" t="str">
            <v>PMGD TER SALMOFOOD</v>
          </cell>
          <cell r="C1048">
            <v>0</v>
          </cell>
        </row>
        <row r="1049">
          <cell r="A1049" t="str">
            <v>PMGD TER SANTA IRENE [No_Mostrar]</v>
          </cell>
          <cell r="C1049">
            <v>0</v>
          </cell>
        </row>
        <row r="1050">
          <cell r="A1050" t="str">
            <v>PMGD TER SEPULTURA</v>
          </cell>
          <cell r="C1050">
            <v>1.6649999999999998E-2</v>
          </cell>
        </row>
        <row r="1051">
          <cell r="A1051" t="str">
            <v>PMGD TER TAMM</v>
          </cell>
          <cell r="C1051">
            <v>0</v>
          </cell>
        </row>
        <row r="1052">
          <cell r="A1052" t="str">
            <v>PMGD TER TAPIHUE</v>
          </cell>
          <cell r="C1052">
            <v>2.4830000000000005E-2</v>
          </cell>
        </row>
        <row r="1053">
          <cell r="A1053" t="str">
            <v>PMGD TER TIRUA</v>
          </cell>
          <cell r="C1053">
            <v>0.37060999999999994</v>
          </cell>
        </row>
        <row r="1054">
          <cell r="A1054" t="str">
            <v>PMGD TER TOMAVAL</v>
          </cell>
          <cell r="C1054">
            <v>0.12985000000000002</v>
          </cell>
        </row>
        <row r="1055">
          <cell r="A1055" t="str">
            <v>PMGD TER TREBAL MAPOCHO</v>
          </cell>
          <cell r="C1055">
            <v>2.0781800000000019</v>
          </cell>
        </row>
        <row r="1056">
          <cell r="A1056" t="str">
            <v>PMGD TER TRONGOL-CURANILAHUE</v>
          </cell>
          <cell r="C1056">
            <v>2.7190000000000009E-2</v>
          </cell>
        </row>
        <row r="1057">
          <cell r="A1057" t="str">
            <v>PMGD TER YUMBEL</v>
          </cell>
          <cell r="C1057">
            <v>2.2000000000000001E-4</v>
          </cell>
        </row>
        <row r="1058">
          <cell r="A1058" t="str">
            <v>PMGD TER ZAPALLAR</v>
          </cell>
          <cell r="C1058">
            <v>1.6660000000000001E-2</v>
          </cell>
        </row>
        <row r="1059">
          <cell r="A1059" t="str">
            <v>PMGD TER ZOFRI</v>
          </cell>
          <cell r="C1059">
            <v>1.8400000000000003E-3</v>
          </cell>
        </row>
        <row r="1060">
          <cell r="A1060" t="str">
            <v>TER ACONCAGUA</v>
          </cell>
          <cell r="C1060">
            <v>112.95591999999998</v>
          </cell>
        </row>
        <row r="1061">
          <cell r="A1061" t="str">
            <v>TER AGUAS BLANCAS</v>
          </cell>
          <cell r="C1061">
            <v>0.25112999999999996</v>
          </cell>
        </row>
        <row r="1062">
          <cell r="A1062" t="str">
            <v>TER ANDES GENERACION</v>
          </cell>
          <cell r="C1062">
            <v>2.2869999999999998E-2</v>
          </cell>
        </row>
        <row r="1063">
          <cell r="A1063" t="str">
            <v>TER ANDINA</v>
          </cell>
          <cell r="C1063">
            <v>122.80888999999999</v>
          </cell>
        </row>
        <row r="1064">
          <cell r="A1064" t="str">
            <v>TER ANGAMOS</v>
          </cell>
          <cell r="C1064">
            <v>3018.0797899999989</v>
          </cell>
        </row>
        <row r="1065">
          <cell r="A1065" t="str">
            <v>TER ANTILHUE</v>
          </cell>
          <cell r="C1065">
            <v>1.7511600000000007</v>
          </cell>
        </row>
        <row r="1066">
          <cell r="A1066" t="str">
            <v>TER ARAUCO</v>
          </cell>
          <cell r="C1066">
            <v>36.127909999999986</v>
          </cell>
        </row>
        <row r="1067">
          <cell r="A1067" t="str">
            <v>TER ARAUCO MAPA</v>
          </cell>
          <cell r="C1067">
            <v>334.53962000000035</v>
          </cell>
        </row>
        <row r="1068">
          <cell r="A1068" t="str">
            <v>TER ARAUCO MAPA [EN_REVISION]</v>
          </cell>
          <cell r="C1068">
            <v>0.90590999999999988</v>
          </cell>
        </row>
        <row r="1069">
          <cell r="A1069" t="str">
            <v>TER ARICA</v>
          </cell>
          <cell r="C1069">
            <v>0.26291999999999993</v>
          </cell>
        </row>
        <row r="1070">
          <cell r="A1070" t="str">
            <v>TER ATACAMA</v>
          </cell>
          <cell r="C1070">
            <v>1045.5114699999986</v>
          </cell>
        </row>
        <row r="1071">
          <cell r="A1071" t="str">
            <v>TER CALLE CALLE</v>
          </cell>
          <cell r="C1071">
            <v>0</v>
          </cell>
        </row>
        <row r="1072">
          <cell r="A1072" t="str">
            <v>TER CAMPICHE</v>
          </cell>
          <cell r="C1072">
            <v>666.21900000000005</v>
          </cell>
        </row>
        <row r="1073">
          <cell r="A1073" t="str">
            <v>TER CANDELARIA</v>
          </cell>
          <cell r="C1073">
            <v>144.04900000000001</v>
          </cell>
        </row>
        <row r="1074">
          <cell r="A1074" t="str">
            <v>TER CARDONES</v>
          </cell>
          <cell r="C1074">
            <v>0.94681000000000004</v>
          </cell>
        </row>
        <row r="1075">
          <cell r="A1075" t="str">
            <v>TER CELCO</v>
          </cell>
          <cell r="C1075">
            <v>75.414279999999977</v>
          </cell>
        </row>
        <row r="1076">
          <cell r="A1076" t="str">
            <v>TER CEMENTOS BIO BIO CENTRO</v>
          </cell>
          <cell r="C1076">
            <v>0</v>
          </cell>
        </row>
        <row r="1077">
          <cell r="A1077" t="str">
            <v>TER CENIZAS</v>
          </cell>
          <cell r="C1077">
            <v>3.1300000000000001E-2</v>
          </cell>
        </row>
        <row r="1078">
          <cell r="A1078" t="str">
            <v>TER CHAGUAL</v>
          </cell>
          <cell r="C1078">
            <v>0.40598000000000001</v>
          </cell>
        </row>
        <row r="1079">
          <cell r="A1079" t="str">
            <v>TER CHILOE</v>
          </cell>
          <cell r="C1079">
            <v>0.24373</v>
          </cell>
        </row>
        <row r="1080">
          <cell r="A1080" t="str">
            <v>TER CHOLGUAN</v>
          </cell>
          <cell r="C1080">
            <v>100.33778000000018</v>
          </cell>
        </row>
        <row r="1081">
          <cell r="A1081" t="str">
            <v>TER CHUYACA</v>
          </cell>
          <cell r="C1081">
            <v>0.20101000000000002</v>
          </cell>
        </row>
        <row r="1082">
          <cell r="A1082" t="str">
            <v>TER CMPC BUCALEMU</v>
          </cell>
          <cell r="C1082">
            <v>31.437000000000001</v>
          </cell>
        </row>
        <row r="1083">
          <cell r="A1083" t="str">
            <v>TER CMPC CORDILLERA</v>
          </cell>
          <cell r="C1083">
            <v>27.840000000000003</v>
          </cell>
        </row>
        <row r="1084">
          <cell r="A1084" t="str">
            <v>TER CMPC LAJA</v>
          </cell>
          <cell r="C1084">
            <v>36.637439999999984</v>
          </cell>
        </row>
        <row r="1085">
          <cell r="A1085" t="str">
            <v>TER CMPC PACIFICO</v>
          </cell>
          <cell r="C1085">
            <v>163.00959999999998</v>
          </cell>
        </row>
        <row r="1086">
          <cell r="A1086" t="str">
            <v>TER CMPC SANTA FE</v>
          </cell>
          <cell r="C1086">
            <v>41.837799999999966</v>
          </cell>
        </row>
        <row r="1087">
          <cell r="A1087" t="str">
            <v>TER CMPC TISSUE</v>
          </cell>
          <cell r="C1087">
            <v>12.473609999999995</v>
          </cell>
        </row>
        <row r="1088">
          <cell r="A1088" t="str">
            <v>TER COCHRANE</v>
          </cell>
          <cell r="C1088">
            <v>2797.324509999999</v>
          </cell>
        </row>
        <row r="1089">
          <cell r="A1089" t="str">
            <v>TER COLIHUES [NO_MOSTRAR]</v>
          </cell>
          <cell r="C1089">
            <v>0</v>
          </cell>
        </row>
        <row r="1090">
          <cell r="A1090" t="str">
            <v>TER COLMITO</v>
          </cell>
          <cell r="C1090">
            <v>40.60765</v>
          </cell>
        </row>
        <row r="1091">
          <cell r="A1091" t="str">
            <v>TER COMBARBALA</v>
          </cell>
          <cell r="C1091">
            <v>0.44352999999999998</v>
          </cell>
        </row>
        <row r="1092">
          <cell r="A1092" t="str">
            <v>TER CONCON</v>
          </cell>
          <cell r="C1092">
            <v>3.8849999999999996E-2</v>
          </cell>
        </row>
        <row r="1093">
          <cell r="A1093" t="str">
            <v>TER CONSTITUCION</v>
          </cell>
          <cell r="C1093">
            <v>0.89270000000000016</v>
          </cell>
        </row>
        <row r="1094">
          <cell r="A1094" t="str">
            <v>TER CORONEL</v>
          </cell>
          <cell r="C1094">
            <v>11.657920000000004</v>
          </cell>
        </row>
        <row r="1095">
          <cell r="A1095" t="str">
            <v>TER DEGAÑ</v>
          </cell>
          <cell r="C1095">
            <v>0.37751000000000012</v>
          </cell>
        </row>
        <row r="1096">
          <cell r="A1096" t="str">
            <v>TER DEGAÑ 2</v>
          </cell>
          <cell r="C1096">
            <v>0.46957000000000004</v>
          </cell>
        </row>
        <row r="1097">
          <cell r="A1097" t="str">
            <v>TER DIEGO DE ALMAGRO</v>
          </cell>
          <cell r="C1097">
            <v>0.33450000000000002</v>
          </cell>
        </row>
        <row r="1098">
          <cell r="A1098" t="str">
            <v>TER EL PEÑON</v>
          </cell>
          <cell r="C1098">
            <v>10.317190000000002</v>
          </cell>
        </row>
        <row r="1099">
          <cell r="A1099" t="str">
            <v>TER EL SALVADOR</v>
          </cell>
          <cell r="C1099">
            <v>3.7700000000000004E-2</v>
          </cell>
        </row>
        <row r="1100">
          <cell r="A1100" t="str">
            <v>TER EL TOTORAL</v>
          </cell>
          <cell r="C1100">
            <v>0.28888999999999998</v>
          </cell>
        </row>
        <row r="1101">
          <cell r="A1101" t="str">
            <v>TER EMELDA</v>
          </cell>
          <cell r="C1101">
            <v>0.49412</v>
          </cell>
        </row>
        <row r="1102">
          <cell r="A1102" t="str">
            <v>TER ENERGIA PACIFICO</v>
          </cell>
          <cell r="C1102">
            <v>94.348190000000017</v>
          </cell>
        </row>
        <row r="1103">
          <cell r="A1103" t="str">
            <v>TER ESCUADRON</v>
          </cell>
          <cell r="C1103">
            <v>6.8258399999999932</v>
          </cell>
        </row>
        <row r="1104">
          <cell r="A1104" t="str">
            <v>TER ESPERANZA</v>
          </cell>
          <cell r="C1104">
            <v>0.10416000000000003</v>
          </cell>
        </row>
        <row r="1105">
          <cell r="A1105" t="str">
            <v>TER GUACOLDA</v>
          </cell>
          <cell r="C1105">
            <v>2540.799799999998</v>
          </cell>
        </row>
        <row r="1106">
          <cell r="A1106" t="str">
            <v>TER HORCONES</v>
          </cell>
          <cell r="C1106">
            <v>0.18216999999999997</v>
          </cell>
        </row>
        <row r="1107">
          <cell r="A1107" t="str">
            <v>TER HORNITOS</v>
          </cell>
          <cell r="C1107">
            <v>34.214739999999992</v>
          </cell>
        </row>
        <row r="1108">
          <cell r="A1108" t="str">
            <v>TER HUASCO</v>
          </cell>
          <cell r="C1108">
            <v>0.55806</v>
          </cell>
        </row>
        <row r="1109">
          <cell r="A1109" t="str">
            <v>TER IEM</v>
          </cell>
          <cell r="C1109">
            <v>1615.7675000000002</v>
          </cell>
        </row>
        <row r="1110">
          <cell r="A1110" t="str">
            <v>TER KELAR</v>
          </cell>
          <cell r="C1110">
            <v>1443.1676799999998</v>
          </cell>
        </row>
        <row r="1111">
          <cell r="A1111" t="str">
            <v>TER LA PORTADA</v>
          </cell>
          <cell r="C1111">
            <v>0</v>
          </cell>
        </row>
        <row r="1112">
          <cell r="A1112" t="str">
            <v>TER LAS VEGAS</v>
          </cell>
          <cell r="C1112">
            <v>1.0610000000000001E-2</v>
          </cell>
        </row>
        <row r="1113">
          <cell r="A1113" t="str">
            <v>TER LAUTARO</v>
          </cell>
          <cell r="C1113">
            <v>247.81101999999993</v>
          </cell>
        </row>
        <row r="1114">
          <cell r="A1114" t="str">
            <v>TER LICANTEN</v>
          </cell>
          <cell r="C1114">
            <v>0</v>
          </cell>
        </row>
        <row r="1115">
          <cell r="A1115" t="str">
            <v>TER LINARES NORTE</v>
          </cell>
          <cell r="C1115">
            <v>5.0900000000000008E-3</v>
          </cell>
        </row>
        <row r="1116">
          <cell r="A1116" t="str">
            <v>TER LLANOS BLANCOS</v>
          </cell>
          <cell r="C1116">
            <v>1.21844</v>
          </cell>
        </row>
        <row r="1117">
          <cell r="A1117" t="str">
            <v>TER LOMA LOS COLORADOS [NO_MOSTRAR]</v>
          </cell>
          <cell r="C1117">
            <v>1E-4</v>
          </cell>
        </row>
        <row r="1118">
          <cell r="A1118" t="str">
            <v>TER LOMA LOS COLORADOS II</v>
          </cell>
          <cell r="C1118">
            <v>100.43369999999999</v>
          </cell>
        </row>
        <row r="1119">
          <cell r="A1119" t="str">
            <v>TER LOS ESPINOS</v>
          </cell>
          <cell r="C1119">
            <v>5.2112499999999988</v>
          </cell>
        </row>
        <row r="1120">
          <cell r="A1120" t="str">
            <v>TER LOS GUINDOS</v>
          </cell>
          <cell r="C1120">
            <v>0.9478399999999999</v>
          </cell>
        </row>
        <row r="1121">
          <cell r="A1121" t="str">
            <v>TER LOS PINOS</v>
          </cell>
          <cell r="C1121">
            <v>13.007</v>
          </cell>
        </row>
        <row r="1122">
          <cell r="A1122" t="str">
            <v>TER LOS VIENTOS</v>
          </cell>
          <cell r="C1122">
            <v>93.355630000000005</v>
          </cell>
        </row>
        <row r="1123">
          <cell r="A1123" t="str">
            <v>TER MAITENCILLO</v>
          </cell>
          <cell r="C1123">
            <v>1.1065799999999999</v>
          </cell>
        </row>
        <row r="1124">
          <cell r="A1124" t="str">
            <v>TER MANTOS BLANCOS</v>
          </cell>
          <cell r="C1124">
            <v>0.65388999999999986</v>
          </cell>
        </row>
        <row r="1125">
          <cell r="A1125" t="str">
            <v>TER MASISA</v>
          </cell>
          <cell r="C1125">
            <v>51.518940000000029</v>
          </cell>
        </row>
        <row r="1126">
          <cell r="A1126" t="str">
            <v>TER MAULE</v>
          </cell>
          <cell r="C1126">
            <v>0.30941999999999997</v>
          </cell>
        </row>
        <row r="1127">
          <cell r="A1127" t="str">
            <v>TER MEJILLONES</v>
          </cell>
          <cell r="C1127">
            <v>598.08049999999992</v>
          </cell>
        </row>
        <row r="1128">
          <cell r="A1128" t="str">
            <v>TER NEHUENCO</v>
          </cell>
          <cell r="C1128">
            <v>987.44010000000003</v>
          </cell>
        </row>
        <row r="1129">
          <cell r="A1129" t="str">
            <v>TER NEHUENCO 9B</v>
          </cell>
          <cell r="C1129">
            <v>33.758400000000002</v>
          </cell>
        </row>
        <row r="1130">
          <cell r="A1130" t="str">
            <v>TER NEHUENCO II</v>
          </cell>
          <cell r="C1130">
            <v>1354.933</v>
          </cell>
        </row>
        <row r="1131">
          <cell r="A1131" t="str">
            <v>TER NEWEN</v>
          </cell>
          <cell r="C1131">
            <v>4.520220000000001</v>
          </cell>
        </row>
        <row r="1132">
          <cell r="A1132" t="str">
            <v>TER NORGENER [No_Mostrar]</v>
          </cell>
          <cell r="C1132">
            <v>283.44435999999996</v>
          </cell>
        </row>
        <row r="1133">
          <cell r="A1133" t="str">
            <v>TER NUEVA ALDEA</v>
          </cell>
          <cell r="C1133">
            <v>293.29261999999983</v>
          </cell>
        </row>
        <row r="1134">
          <cell r="A1134" t="str">
            <v>TER NUEVA ALDEA II</v>
          </cell>
          <cell r="C1134">
            <v>2.8500000000000001E-3</v>
          </cell>
        </row>
        <row r="1135">
          <cell r="A1135" t="str">
            <v>TER NUEVA RENCA</v>
          </cell>
          <cell r="C1135">
            <v>1376.55124</v>
          </cell>
        </row>
        <row r="1136">
          <cell r="A1136" t="str">
            <v>TER NUEVA VENTANAS</v>
          </cell>
          <cell r="C1136">
            <v>589.59849999999994</v>
          </cell>
        </row>
        <row r="1137">
          <cell r="A1137" t="str">
            <v>TER OLIVOS</v>
          </cell>
          <cell r="C1137">
            <v>2.2398700000000002</v>
          </cell>
        </row>
        <row r="1138">
          <cell r="A1138" t="str">
            <v>TER PAJONALES</v>
          </cell>
          <cell r="C1138">
            <v>0.39045999999999997</v>
          </cell>
        </row>
        <row r="1139">
          <cell r="A1139" t="str">
            <v>TER PETROPOWER</v>
          </cell>
          <cell r="C1139">
            <v>354.18849999999998</v>
          </cell>
        </row>
        <row r="1140">
          <cell r="A1140" t="str">
            <v>TER PLACILLA</v>
          </cell>
          <cell r="C1140">
            <v>4.574000000000001E-2</v>
          </cell>
        </row>
        <row r="1141">
          <cell r="A1141" t="str">
            <v>TER PLANTA DE ACIDO SULFURICO MEJILLONES</v>
          </cell>
          <cell r="C1141">
            <v>175.8974800000002</v>
          </cell>
        </row>
        <row r="1142">
          <cell r="A1142" t="str">
            <v>TER PUNTA COLORADA</v>
          </cell>
          <cell r="C1142">
            <v>0.10914</v>
          </cell>
        </row>
        <row r="1143">
          <cell r="A1143" t="str">
            <v>TER QUINTAY [NO_MOSTRAR]</v>
          </cell>
          <cell r="C1143">
            <v>2.1559999999999999E-2</v>
          </cell>
        </row>
        <row r="1144">
          <cell r="A1144" t="str">
            <v>TER QUINTERO</v>
          </cell>
          <cell r="C1144">
            <v>363.41800000000001</v>
          </cell>
        </row>
        <row r="1145">
          <cell r="A1145" t="str">
            <v>TER RENCA [No_Mostrar]</v>
          </cell>
          <cell r="C1145">
            <v>0</v>
          </cell>
        </row>
        <row r="1146">
          <cell r="A1146" t="str">
            <v>TER SAN GREGORIO</v>
          </cell>
          <cell r="C1146">
            <v>1.5400000000000001E-3</v>
          </cell>
        </row>
        <row r="1147">
          <cell r="A1147" t="str">
            <v>TER SAN ISIDRO</v>
          </cell>
          <cell r="C1147">
            <v>1426.4955100000009</v>
          </cell>
        </row>
        <row r="1148">
          <cell r="A1148" t="str">
            <v>TER SAN ISIDRO II</v>
          </cell>
          <cell r="C1148">
            <v>2094.2846099999988</v>
          </cell>
        </row>
        <row r="1149">
          <cell r="A1149" t="str">
            <v>TER SAN JAVIER I</v>
          </cell>
          <cell r="C1149">
            <v>0.37189000000000005</v>
          </cell>
        </row>
        <row r="1150">
          <cell r="A1150" t="str">
            <v>TER SAN JAVIER II</v>
          </cell>
          <cell r="C1150">
            <v>3.0890000000000001E-2</v>
          </cell>
        </row>
        <row r="1151">
          <cell r="A1151" t="str">
            <v>TER SAN LORENZO DE D. DE ALMAGRO</v>
          </cell>
          <cell r="C1151">
            <v>0.25991000000000003</v>
          </cell>
        </row>
        <row r="1152">
          <cell r="A1152" t="str">
            <v>TER SANTA FE</v>
          </cell>
          <cell r="C1152">
            <v>353.60560000000009</v>
          </cell>
        </row>
        <row r="1153">
          <cell r="A1153" t="str">
            <v>TER SANTA LIDIA</v>
          </cell>
          <cell r="C1153">
            <v>1.573</v>
          </cell>
        </row>
        <row r="1154">
          <cell r="A1154" t="str">
            <v>TER SANTA MARIA</v>
          </cell>
          <cell r="C1154">
            <v>1244.807</v>
          </cell>
        </row>
        <row r="1155">
          <cell r="A1155" t="str">
            <v>TER SANTA MARTA</v>
          </cell>
          <cell r="C1155">
            <v>42.479500000000016</v>
          </cell>
        </row>
        <row r="1156">
          <cell r="A1156" t="str">
            <v>TER TALTAL</v>
          </cell>
          <cell r="C1156">
            <v>123.727</v>
          </cell>
        </row>
        <row r="1157">
          <cell r="A1157" t="str">
            <v>TER TARAPACA</v>
          </cell>
          <cell r="C1157">
            <v>0.10102</v>
          </cell>
        </row>
        <row r="1158">
          <cell r="A1158" t="str">
            <v>TER TENO</v>
          </cell>
          <cell r="C1158">
            <v>6.2369399999999997</v>
          </cell>
        </row>
        <row r="1159">
          <cell r="A1159" t="str">
            <v>TER TENO GAS</v>
          </cell>
          <cell r="C1159">
            <v>9.0228500000000036</v>
          </cell>
        </row>
        <row r="1160">
          <cell r="A1160" t="str">
            <v>TER TERMOPACIFICO</v>
          </cell>
          <cell r="C1160">
            <v>0.40180999999999989</v>
          </cell>
        </row>
        <row r="1161">
          <cell r="A1161" t="str">
            <v>TER TOCOPILLA</v>
          </cell>
          <cell r="C1161">
            <v>1197.2746700000007</v>
          </cell>
        </row>
        <row r="1162">
          <cell r="A1162" t="str">
            <v>TER TRAPEN</v>
          </cell>
          <cell r="C1162">
            <v>25.799439999999997</v>
          </cell>
        </row>
        <row r="1163">
          <cell r="A1163" t="str">
            <v>TER TRINCAO</v>
          </cell>
          <cell r="C1163">
            <v>7.4747599999999998</v>
          </cell>
        </row>
        <row r="1164">
          <cell r="A1164" t="str">
            <v>TER UJINA</v>
          </cell>
          <cell r="C1164">
            <v>0.54852999999999996</v>
          </cell>
        </row>
        <row r="1165">
          <cell r="A1165" t="str">
            <v>TER VALDIVIA</v>
          </cell>
          <cell r="C1165">
            <v>320.04864999999967</v>
          </cell>
        </row>
        <row r="1166">
          <cell r="A1166" t="str">
            <v>TER VENTANAS II [No_Mostrar]</v>
          </cell>
          <cell r="C1166">
            <v>0</v>
          </cell>
        </row>
        <row r="1167">
          <cell r="A1167" t="str">
            <v>TER VIÑALES</v>
          </cell>
          <cell r="C1167">
            <v>167.38297</v>
          </cell>
        </row>
        <row r="1168">
          <cell r="A1168" t="str">
            <v>TER YUNGAY</v>
          </cell>
          <cell r="C1168">
            <v>6.8217700000000017</v>
          </cell>
        </row>
      </sheetData>
      <sheetData sheetId="6">
        <row r="4">
          <cell r="A4" t="str">
            <v>PFV ALMEYDA</v>
          </cell>
          <cell r="B4">
            <v>45.262050756799908</v>
          </cell>
          <cell r="E4" t="str">
            <v>PFV ALMEYDA</v>
          </cell>
          <cell r="F4">
            <v>6.8609617486338834</v>
          </cell>
          <cell r="I4" t="str">
            <v>PFV ALMEYDA</v>
          </cell>
          <cell r="M4">
            <v>5.2853050073142693</v>
          </cell>
          <cell r="O4" t="str">
            <v>PFV ALMEYDA</v>
          </cell>
          <cell r="P4">
            <v>72.675350107275293</v>
          </cell>
          <cell r="S4" t="str">
            <v>PFV ALMEYDA</v>
          </cell>
          <cell r="U4">
            <v>0.47445089336519858</v>
          </cell>
        </row>
        <row r="5">
          <cell r="A5" t="str">
            <v>PFV ALTO DEL SOL</v>
          </cell>
          <cell r="B5">
            <v>45.162738135882435</v>
          </cell>
          <cell r="E5" t="str">
            <v>PFV ALTO DEL SOL</v>
          </cell>
          <cell r="F5">
            <v>17.032707650273217</v>
          </cell>
          <cell r="I5" t="str">
            <v>PFV ALTO DEL SOL</v>
          </cell>
          <cell r="M5">
            <v>7.6267962937257039</v>
          </cell>
          <cell r="O5" t="str">
            <v>PFV ALTO DEL SOL</v>
          </cell>
          <cell r="P5">
            <v>65.243859957089654</v>
          </cell>
          <cell r="S5" t="str">
            <v>PFV ALTO DEL SOL</v>
          </cell>
          <cell r="U5">
            <v>0.94423580289063391</v>
          </cell>
        </row>
        <row r="6">
          <cell r="A6" t="str">
            <v>PFV ANDES SOLAR</v>
          </cell>
          <cell r="B6">
            <v>48.554504381472668</v>
          </cell>
          <cell r="E6" t="str">
            <v>PFV ANDES SOLAR</v>
          </cell>
          <cell r="F6">
            <v>6.9709890710382467</v>
          </cell>
          <cell r="I6" t="str">
            <v>PFV ANDES SOLAR</v>
          </cell>
          <cell r="M6">
            <v>6.3444080990993283</v>
          </cell>
          <cell r="O6" t="str">
            <v>PFV ANDES SOLAR</v>
          </cell>
          <cell r="P6">
            <v>78.239635264287145</v>
          </cell>
          <cell r="S6" t="str">
            <v>PFV ANDES SOLAR</v>
          </cell>
          <cell r="U6">
            <v>0.47786502788209856</v>
          </cell>
        </row>
        <row r="7">
          <cell r="A7" t="str">
            <v>PFV ANDES SOLAR II</v>
          </cell>
          <cell r="B7">
            <v>48.553719130533842</v>
          </cell>
          <cell r="E7" t="str">
            <v>PFV ANDES SOLAR II</v>
          </cell>
          <cell r="F7">
            <v>6.9710054644808706</v>
          </cell>
          <cell r="I7" t="str">
            <v>PFV ANDES SOLAR II</v>
          </cell>
          <cell r="M7">
            <v>11.779918305111416</v>
          </cell>
          <cell r="O7" t="str">
            <v>PFV ANDES SOLAR II</v>
          </cell>
          <cell r="P7">
            <v>78.238277745270267</v>
          </cell>
          <cell r="S7" t="str">
            <v>PFV ANDES SOLAR II</v>
          </cell>
          <cell r="U7">
            <v>0.61101627404119718</v>
          </cell>
        </row>
        <row r="8">
          <cell r="A8" t="str">
            <v>PFV ANDES SOLAR II-B</v>
          </cell>
          <cell r="B8">
            <v>36.735258905200865</v>
          </cell>
          <cell r="E8" t="str">
            <v>PFV ANDES SOLAR II-B</v>
          </cell>
          <cell r="F8">
            <v>6.1442486338797764</v>
          </cell>
          <cell r="I8" t="str">
            <v>PFV ANDES SOLAR II-B</v>
          </cell>
          <cell r="M8">
            <v>18.318648883146317</v>
          </cell>
          <cell r="O8" t="str">
            <v>PFV ANDES SOLAR II-B</v>
          </cell>
          <cell r="P8">
            <v>58.573194850789996</v>
          </cell>
          <cell r="S8" t="str">
            <v>PFV ANDES SOLAR II-B</v>
          </cell>
          <cell r="U8">
            <v>0.4625014225560487</v>
          </cell>
        </row>
        <row r="9">
          <cell r="A9" t="str">
            <v>PFV ANDES SOLAR IV</v>
          </cell>
          <cell r="B9">
            <v>36.747722772277157</v>
          </cell>
          <cell r="E9" t="str">
            <v>PFV ANDES SOLAR IV</v>
          </cell>
          <cell r="F9">
            <v>6.1464234972677643</v>
          </cell>
          <cell r="I9" t="str">
            <v>PFV ANDES SOLAR IV</v>
          </cell>
          <cell r="M9">
            <v>6.473093227436034</v>
          </cell>
          <cell r="O9" t="str">
            <v>PFV ANDES SOLAR IV</v>
          </cell>
          <cell r="P9">
            <v>58.593003705870942</v>
          </cell>
          <cell r="S9" t="str">
            <v>PFV ANDES SOLAR IV</v>
          </cell>
          <cell r="U9">
            <v>0.65528621827700007</v>
          </cell>
        </row>
        <row r="10">
          <cell r="A10" t="str">
            <v>PFV ANTAY</v>
          </cell>
          <cell r="B10">
            <v>0</v>
          </cell>
          <cell r="E10" t="str">
            <v>PFV ANTAY</v>
          </cell>
          <cell r="F10">
            <v>0</v>
          </cell>
          <cell r="I10" t="str">
            <v>PFV ANTAY</v>
          </cell>
          <cell r="M10">
            <v>0</v>
          </cell>
          <cell r="O10" t="str">
            <v>PFV ANTAY</v>
          </cell>
          <cell r="P10">
            <v>0</v>
          </cell>
          <cell r="S10" t="str">
            <v>PFV ANTAY</v>
          </cell>
          <cell r="U10">
            <v>0.47012632297712531</v>
          </cell>
        </row>
        <row r="11">
          <cell r="A11" t="str">
            <v>PFV ATACAMA SOLAR II</v>
          </cell>
          <cell r="B11">
            <v>48.937335837032016</v>
          </cell>
          <cell r="E11" t="str">
            <v>PFV ATACAMA SOLAR II</v>
          </cell>
          <cell r="F11">
            <v>6.4135027322404294</v>
          </cell>
          <cell r="I11" t="str">
            <v>PFV ATACAMA SOLAR II</v>
          </cell>
          <cell r="M11">
            <v>6.5453233508849777</v>
          </cell>
          <cell r="O11" t="str">
            <v>PFV ATACAMA SOLAR II</v>
          </cell>
          <cell r="P11">
            <v>79.293729276379992</v>
          </cell>
          <cell r="S11" t="str">
            <v>PFV ATACAMA SOLAR II</v>
          </cell>
          <cell r="U11">
            <v>0.51246159098668487</v>
          </cell>
        </row>
        <row r="12">
          <cell r="A12" t="str">
            <v>PFV AZABACHE</v>
          </cell>
          <cell r="B12">
            <v>47.384898144987041</v>
          </cell>
          <cell r="E12" t="str">
            <v>PFV AZABACHE</v>
          </cell>
          <cell r="F12">
            <v>5.9140573770491791</v>
          </cell>
          <cell r="I12" t="str">
            <v>PFV AZABACHE</v>
          </cell>
          <cell r="M12">
            <v>6.365902530665557</v>
          </cell>
          <cell r="O12" t="str">
            <v>PFV AZABACHE</v>
          </cell>
          <cell r="P12">
            <v>76.989594304661907</v>
          </cell>
          <cell r="S12" t="str">
            <v>PFV AZABACHE</v>
          </cell>
          <cell r="U12">
            <v>0.45464891316717881</v>
          </cell>
        </row>
        <row r="13">
          <cell r="A13" t="str">
            <v>PFV BOLERO</v>
          </cell>
          <cell r="B13">
            <v>47.593506316148911</v>
          </cell>
          <cell r="E13" t="str">
            <v>PFV BOLERO</v>
          </cell>
          <cell r="F13">
            <v>6.8935491803278657</v>
          </cell>
          <cell r="I13" t="str">
            <v>PFV BOLERO</v>
          </cell>
          <cell r="M13">
            <v>5.2343437507262633</v>
          </cell>
          <cell r="O13" t="str">
            <v>PFV BOLERO</v>
          </cell>
          <cell r="P13">
            <v>76.647893504973794</v>
          </cell>
          <cell r="S13" t="str">
            <v>PFV BOLERO</v>
          </cell>
          <cell r="U13">
            <v>0.47615796062364857</v>
          </cell>
        </row>
        <row r="14">
          <cell r="A14" t="str">
            <v>PFV CAMPOS DEL SOL</v>
          </cell>
          <cell r="B14">
            <v>45.173350404005895</v>
          </cell>
          <cell r="E14" t="str">
            <v>PFV CAMPOS DEL SOL</v>
          </cell>
          <cell r="F14">
            <v>7.0317322404371545</v>
          </cell>
          <cell r="I14" t="str">
            <v>PFV CAMPOS DEL SOL</v>
          </cell>
          <cell r="M14">
            <v>6.0804263706992954</v>
          </cell>
          <cell r="O14" t="str">
            <v>PFV CAMPOS DEL SOL</v>
          </cell>
          <cell r="P14">
            <v>72.40142188414265</v>
          </cell>
          <cell r="S14" t="str">
            <v>PFV CAMPOS DEL SOL</v>
          </cell>
          <cell r="U14">
            <v>0.45692500284511212</v>
          </cell>
        </row>
        <row r="15">
          <cell r="A15" t="str">
            <v>PFV CAPRICORNIO</v>
          </cell>
          <cell r="B15">
            <v>48.442441106179331</v>
          </cell>
          <cell r="E15" t="str">
            <v>PFV CAPRICORNIO</v>
          </cell>
          <cell r="F15">
            <v>7.0538715846994489</v>
          </cell>
          <cell r="I15" t="str">
            <v>PFV CAPRICORNIO</v>
          </cell>
          <cell r="M15">
            <v>5.4388855415125485</v>
          </cell>
          <cell r="O15" t="str">
            <v>PFV CAPRICORNIO</v>
          </cell>
          <cell r="P15">
            <v>77.988406475521444</v>
          </cell>
          <cell r="S15" t="str">
            <v>PFV CAPRICORNIO</v>
          </cell>
          <cell r="U15">
            <v>0.54546489131671783</v>
          </cell>
        </row>
        <row r="16">
          <cell r="A16" t="str">
            <v>PFV CARACAS II</v>
          </cell>
          <cell r="B16">
            <v>43.943295777853635</v>
          </cell>
          <cell r="E16" t="str">
            <v>PFV CARACAS II</v>
          </cell>
          <cell r="F16">
            <v>8.3163715846994517</v>
          </cell>
          <cell r="I16" t="str">
            <v>PFV CARACAS II</v>
          </cell>
          <cell r="M16">
            <v>3.5994770194738011</v>
          </cell>
          <cell r="O16" t="str">
            <v>PFV CARACAS II</v>
          </cell>
          <cell r="P16">
            <v>69.376208308952599</v>
          </cell>
          <cell r="S16" t="str">
            <v>PFV CARACAS II</v>
          </cell>
          <cell r="U16">
            <v>0.48457949243200182</v>
          </cell>
        </row>
        <row r="17">
          <cell r="A17" t="str">
            <v>PFV CARRERA PINTO</v>
          </cell>
          <cell r="B17">
            <v>45.173350404005895</v>
          </cell>
          <cell r="E17" t="str">
            <v>PFV CARRERA PINTO</v>
          </cell>
          <cell r="F17">
            <v>7.0317322404371545</v>
          </cell>
          <cell r="I17" t="str">
            <v>PFV CARRERA PINTO</v>
          </cell>
          <cell r="M17">
            <v>4.6003197935450002</v>
          </cell>
          <cell r="O17" t="str">
            <v>PFV CARRERA PINTO</v>
          </cell>
          <cell r="P17">
            <v>72.40142188414265</v>
          </cell>
          <cell r="S17" t="str">
            <v>PFV CARRERA PINTO</v>
          </cell>
          <cell r="U17">
            <v>0.47729600546261525</v>
          </cell>
        </row>
        <row r="18">
          <cell r="A18" t="str">
            <v>PFV CASTILLA</v>
          </cell>
          <cell r="B18">
            <v>44.994768407875235</v>
          </cell>
          <cell r="E18" t="str">
            <v>PFV CASTILLA</v>
          </cell>
          <cell r="F18">
            <v>7.3561338797814271</v>
          </cell>
          <cell r="I18" t="str">
            <v>PFV CASTILLA</v>
          </cell>
          <cell r="M18">
            <v>3.9398856443497974</v>
          </cell>
          <cell r="O18" t="str">
            <v>PFV CASTILLA</v>
          </cell>
          <cell r="P18">
            <v>71.863776087380657</v>
          </cell>
          <cell r="S18" t="str">
            <v>PFV CASTILLA</v>
          </cell>
          <cell r="U18">
            <v>0.49334243769204505</v>
          </cell>
        </row>
        <row r="19">
          <cell r="A19" t="str">
            <v>PFV CEME 1</v>
          </cell>
          <cell r="B19">
            <v>39.816675771025338</v>
          </cell>
          <cell r="E19" t="str">
            <v>PFV CEME 1</v>
          </cell>
          <cell r="F19">
            <v>6.0185437158469961</v>
          </cell>
          <cell r="I19" t="str">
            <v>PFV CEME 1</v>
          </cell>
          <cell r="M19">
            <v>5.0348182552937626</v>
          </cell>
          <cell r="O19" t="str">
            <v>PFV CEME 1</v>
          </cell>
          <cell r="P19">
            <v>63.944072557050895</v>
          </cell>
          <cell r="S19" t="str">
            <v>PFV CEME 1</v>
          </cell>
          <cell r="U19">
            <v>0.60396039603960394</v>
          </cell>
        </row>
        <row r="20">
          <cell r="A20" t="str">
            <v>PFV CERRO DOMINADOR</v>
          </cell>
          <cell r="B20">
            <v>47.56695003983149</v>
          </cell>
          <cell r="E20" t="str">
            <v>PFV CERRO DOMINADOR</v>
          </cell>
          <cell r="F20">
            <v>6.4906912568305906</v>
          </cell>
          <cell r="I20" t="str">
            <v>PFV CERRO DOMINADOR</v>
          </cell>
          <cell r="M20">
            <v>5.8552141999571177</v>
          </cell>
          <cell r="O20" t="str">
            <v>PFV CERRO DOMINADOR</v>
          </cell>
          <cell r="P20">
            <v>76.889966842207713</v>
          </cell>
          <cell r="S20" t="str">
            <v>PFV CERRO DOMINADOR</v>
          </cell>
          <cell r="U20">
            <v>0.464777512233982</v>
          </cell>
        </row>
        <row r="21">
          <cell r="A21" t="str">
            <v>PFV CHAÑARES</v>
          </cell>
          <cell r="B21">
            <v>45.645747126436696</v>
          </cell>
          <cell r="E21" t="str">
            <v>PFV CHAÑARES</v>
          </cell>
          <cell r="F21">
            <v>6.7498387978142098</v>
          </cell>
          <cell r="I21" t="str">
            <v>PFV CHAÑARES</v>
          </cell>
          <cell r="M21">
            <v>4.7305071296164769</v>
          </cell>
          <cell r="O21" t="str">
            <v>PFV CHAÑARES</v>
          </cell>
          <cell r="P21">
            <v>73.412282036278427</v>
          </cell>
          <cell r="S21" t="str">
            <v>PFV CHAÑARES</v>
          </cell>
          <cell r="U21">
            <v>0.47775122339820186</v>
          </cell>
        </row>
        <row r="22">
          <cell r="A22" t="str">
            <v>PFV CHERCAN SOLAR</v>
          </cell>
          <cell r="B22">
            <v>42.463283259360395</v>
          </cell>
          <cell r="E22" t="str">
            <v>PFV CHERCAN SOLAR</v>
          </cell>
          <cell r="F22">
            <v>7.9815000000000076</v>
          </cell>
          <cell r="I22" t="str">
            <v>PFV CHERCAN SOLAR</v>
          </cell>
          <cell r="M22">
            <v>3.3707971832939361</v>
          </cell>
          <cell r="O22" t="str">
            <v>PFV CHERCAN SOLAR</v>
          </cell>
          <cell r="P22">
            <v>67.078716598400646</v>
          </cell>
          <cell r="S22" t="str">
            <v>PFV CHERCAN SOLAR</v>
          </cell>
          <cell r="U22">
            <v>0.47604415613975193</v>
          </cell>
        </row>
        <row r="23">
          <cell r="A23" t="str">
            <v>PFV CONEJO SOLAR</v>
          </cell>
          <cell r="B23">
            <v>45.210297029702929</v>
          </cell>
          <cell r="E23" t="str">
            <v>PFV CONEJO SOLAR</v>
          </cell>
          <cell r="F23">
            <v>6.8185000000000029</v>
          </cell>
          <cell r="I23" t="str">
            <v>PFV CONEJO SOLAR</v>
          </cell>
          <cell r="M23">
            <v>4.9227508426376394</v>
          </cell>
          <cell r="O23" t="str">
            <v>PFV CONEJO SOLAR</v>
          </cell>
          <cell r="P23">
            <v>72.616963136337006</v>
          </cell>
          <cell r="S23" t="str">
            <v>PFV CONEJO SOLAR</v>
          </cell>
          <cell r="U23">
            <v>0.46420848981449869</v>
          </cell>
        </row>
        <row r="24">
          <cell r="A24" t="str">
            <v>PFV COYA</v>
          </cell>
          <cell r="B24">
            <v>47.09222373961537</v>
          </cell>
          <cell r="E24" t="str">
            <v>PFV COYA</v>
          </cell>
          <cell r="F24">
            <v>6.4703306010929014</v>
          </cell>
          <cell r="I24" t="str">
            <v>PFV COYA</v>
          </cell>
          <cell r="M24">
            <v>4.6389369179626012</v>
          </cell>
          <cell r="O24" t="str">
            <v>PFV COYA</v>
          </cell>
          <cell r="P24">
            <v>76.090883557636076</v>
          </cell>
          <cell r="S24" t="str">
            <v>PFV COYA</v>
          </cell>
          <cell r="U24">
            <v>0.48389666552862182</v>
          </cell>
        </row>
        <row r="25">
          <cell r="A25" t="str">
            <v>PFV DE LOS ANDES</v>
          </cell>
          <cell r="B25">
            <v>48.554504381472668</v>
          </cell>
          <cell r="E25" t="str">
            <v>PFV DE LOS ANDES</v>
          </cell>
          <cell r="F25">
            <v>6.9709890710382467</v>
          </cell>
          <cell r="I25" t="str">
            <v>PFV DE LOS ANDES</v>
          </cell>
          <cell r="M25">
            <v>6.5755778839213681</v>
          </cell>
          <cell r="O25" t="str">
            <v>PFV DE LOS ANDES</v>
          </cell>
          <cell r="P25">
            <v>78.239635264287145</v>
          </cell>
          <cell r="S25" t="str">
            <v>PFV DE LOS ANDES</v>
          </cell>
          <cell r="U25">
            <v>0.62444520314100371</v>
          </cell>
        </row>
        <row r="26">
          <cell r="A26" t="str">
            <v>PFV DEL DESIERTO</v>
          </cell>
          <cell r="B26">
            <v>48.554504381472668</v>
          </cell>
          <cell r="E26" t="str">
            <v>PFV DEL DESIERTO</v>
          </cell>
          <cell r="F26">
            <v>6.9709890710382467</v>
          </cell>
          <cell r="I26" t="str">
            <v>PFV DEL DESIERTO</v>
          </cell>
          <cell r="M26">
            <v>6.655118822549781</v>
          </cell>
          <cell r="O26" t="str">
            <v>PFV DEL DESIERTO</v>
          </cell>
          <cell r="P26">
            <v>78.239635264287145</v>
          </cell>
          <cell r="S26" t="str">
            <v>PFV DEL DESIERTO</v>
          </cell>
          <cell r="U26">
            <v>0.66109024695573004</v>
          </cell>
        </row>
        <row r="27">
          <cell r="A27" t="str">
            <v>PFV DESIERTO DE ATACAMA</v>
          </cell>
          <cell r="B27">
            <v>0</v>
          </cell>
          <cell r="E27" t="str">
            <v>PFV DESIERTO DE ATACAMA</v>
          </cell>
          <cell r="F27">
            <v>0</v>
          </cell>
          <cell r="I27" t="str">
            <v>PFV DIEGO DE ALMAGRO</v>
          </cell>
          <cell r="M27">
            <v>3.9567203877681782</v>
          </cell>
          <cell r="O27" t="str">
            <v>PFV DESIERTO DE ATACAMA</v>
          </cell>
          <cell r="P27">
            <v>0</v>
          </cell>
          <cell r="S27" t="str">
            <v>PFV DESIERTO DE ATACAMA</v>
          </cell>
          <cell r="U27">
            <v>0.99977239103220672</v>
          </cell>
        </row>
        <row r="28">
          <cell r="A28" t="str">
            <v>PFV DIEGO DE ALMAGRO</v>
          </cell>
          <cell r="B28">
            <v>45.613133037441763</v>
          </cell>
          <cell r="E28" t="str">
            <v>PFV DIEGO DE ALMAGRO</v>
          </cell>
          <cell r="F28">
            <v>6.7550710382513639</v>
          </cell>
          <cell r="I28" t="str">
            <v>PFV DIEGO DE ALMAGRO SUR</v>
          </cell>
          <cell r="M28">
            <v>4.8995324685320725</v>
          </cell>
          <cell r="O28" t="str">
            <v>PFV DIEGO DE ALMAGRO</v>
          </cell>
          <cell r="P28">
            <v>73.352650672908226</v>
          </cell>
          <cell r="S28" t="str">
            <v>PFV DIEGO DE ALMAGRO</v>
          </cell>
          <cell r="U28">
            <v>0.48583134175486514</v>
          </cell>
        </row>
        <row r="29">
          <cell r="A29" t="str">
            <v>PFV DIEGO DE ALMAGRO SUR</v>
          </cell>
          <cell r="B29">
            <v>45.279738249687128</v>
          </cell>
          <cell r="E29" t="str">
            <v>PFV DIEGO DE ALMAGRO SUR</v>
          </cell>
          <cell r="F29">
            <v>6.931901639344261</v>
          </cell>
          <cell r="I29" t="str">
            <v>PFV DOMEYKO</v>
          </cell>
          <cell r="M29">
            <v>5.5094621091082487</v>
          </cell>
          <cell r="O29" t="str">
            <v>PFV DIEGO DE ALMAGRO SUR</v>
          </cell>
          <cell r="P29">
            <v>72.655022430271117</v>
          </cell>
          <cell r="S29" t="str">
            <v>PFV DIEGO DE ALMAGRO SUR</v>
          </cell>
          <cell r="U29">
            <v>0.47536132923637192</v>
          </cell>
        </row>
        <row r="30">
          <cell r="A30" t="str">
            <v>PFV DOMEYKO</v>
          </cell>
          <cell r="B30">
            <v>48.813780584954998</v>
          </cell>
          <cell r="E30" t="str">
            <v>PFV DOMEYKO</v>
          </cell>
          <cell r="F30">
            <v>7.0813579234972588</v>
          </cell>
          <cell r="I30" t="str">
            <v>PFV DON HUMBERTO</v>
          </cell>
          <cell r="M30">
            <v>6.2745003710573766</v>
          </cell>
          <cell r="O30" t="str">
            <v>PFV DOMEYKO</v>
          </cell>
          <cell r="P30">
            <v>78.605211624731538</v>
          </cell>
          <cell r="S30" t="str">
            <v>PFV DOMEYKO</v>
          </cell>
          <cell r="U30">
            <v>0.47649937407533854</v>
          </cell>
        </row>
        <row r="31">
          <cell r="A31" t="str">
            <v>PFV DON HUMBERTO</v>
          </cell>
          <cell r="B31">
            <v>48.235827927620441</v>
          </cell>
          <cell r="E31" t="str">
            <v>PFV DON HUMBERTO</v>
          </cell>
          <cell r="F31">
            <v>17.197016393442659</v>
          </cell>
          <cell r="I31" t="str">
            <v>PFV DON OSCAR</v>
          </cell>
          <cell r="M31">
            <v>2.4858239451764379</v>
          </cell>
          <cell r="O31" t="str">
            <v>PFV DON HUMBERTO</v>
          </cell>
          <cell r="P31">
            <v>70.39343475716808</v>
          </cell>
          <cell r="S31" t="str">
            <v>PFV DON HUMBERTO</v>
          </cell>
          <cell r="U31">
            <v>0.74598839194264255</v>
          </cell>
        </row>
        <row r="32">
          <cell r="A32" t="str">
            <v>PFV DON OSCAR</v>
          </cell>
          <cell r="B32">
            <v>41.604996016843032</v>
          </cell>
          <cell r="E32" t="str">
            <v>PFV DON OSCAR</v>
          </cell>
          <cell r="F32">
            <v>7.9510491803278684</v>
          </cell>
          <cell r="I32" t="str">
            <v>PFV DOÑA ANTONIA</v>
          </cell>
          <cell r="M32">
            <v>10.112305002959234</v>
          </cell>
          <cell r="O32" t="str">
            <v>PFV DON OSCAR</v>
          </cell>
          <cell r="P32">
            <v>65.629463623951693</v>
          </cell>
          <cell r="S32" t="str">
            <v>PFV DON OSCAR</v>
          </cell>
          <cell r="U32">
            <v>0.5421645612837146</v>
          </cell>
        </row>
        <row r="33">
          <cell r="A33" t="str">
            <v>PFV DOÑA ANTONIA</v>
          </cell>
          <cell r="B33">
            <v>46.634908387390588</v>
          </cell>
          <cell r="E33" t="str">
            <v>PFV DOÑA ANTONIA</v>
          </cell>
          <cell r="F33">
            <v>7.9221256830601092</v>
          </cell>
          <cell r="I33" t="str">
            <v>PFV DOÑA CARMEN SOLAR</v>
          </cell>
          <cell r="M33">
            <v>3.7754807933706798</v>
          </cell>
          <cell r="O33" t="str">
            <v>PFV DOÑA ANTONIA</v>
          </cell>
          <cell r="P33">
            <v>74.270715818217312</v>
          </cell>
          <cell r="S33" t="str">
            <v>PFV DOÑA ANTONIA</v>
          </cell>
          <cell r="U33">
            <v>0.69978377148059634</v>
          </cell>
        </row>
        <row r="34">
          <cell r="A34" t="str">
            <v>PFV DOÑA CARMEN SOLAR</v>
          </cell>
          <cell r="B34">
            <v>43.892658472743825</v>
          </cell>
          <cell r="E34" t="str">
            <v>PFV DOÑA CARMEN SOLAR</v>
          </cell>
          <cell r="F34">
            <v>8.3635846994535452</v>
          </cell>
          <cell r="I34" t="str">
            <v>PFV EL AGUILA</v>
          </cell>
          <cell r="M34">
            <v>3.4490025977866146</v>
          </cell>
          <cell r="O34" t="str">
            <v>PFV DOÑA CARMEN SOLAR</v>
          </cell>
          <cell r="P34">
            <v>69.255718743904794</v>
          </cell>
          <cell r="S34" t="str">
            <v>PFV DOÑA CARMEN SOLAR</v>
          </cell>
          <cell r="U34">
            <v>0.48298622965744853</v>
          </cell>
        </row>
        <row r="35">
          <cell r="A35" t="str">
            <v>PFV EL AGUILA</v>
          </cell>
          <cell r="B35">
            <v>46.605796062364746</v>
          </cell>
          <cell r="E35" t="str">
            <v>PFV EL AGUILA</v>
          </cell>
          <cell r="F35">
            <v>5.6523989071038265</v>
          </cell>
          <cell r="I35" t="str">
            <v>PFV EL PELICANO</v>
          </cell>
          <cell r="M35">
            <v>5.0637202746509145</v>
          </cell>
          <cell r="O35" t="str">
            <v>PFV EL AGUILA</v>
          </cell>
          <cell r="P35">
            <v>75.841105909888753</v>
          </cell>
          <cell r="S35" t="str">
            <v>PFV EL AGUILA</v>
          </cell>
          <cell r="U35">
            <v>0.51473768066461822</v>
          </cell>
        </row>
        <row r="36">
          <cell r="A36" t="str">
            <v>PFV EL PELICANO</v>
          </cell>
          <cell r="B36">
            <v>44.001547740980982</v>
          </cell>
          <cell r="E36" t="str">
            <v>PFV EL PELICANO</v>
          </cell>
          <cell r="F36">
            <v>7.3658743169398901</v>
          </cell>
          <cell r="I36" t="str">
            <v>PFV EL ROMERO</v>
          </cell>
          <cell r="M36">
            <v>4.4614064528986477</v>
          </cell>
          <cell r="O36" t="str">
            <v>PFV EL PELICANO</v>
          </cell>
          <cell r="P36">
            <v>70.154573824848811</v>
          </cell>
          <cell r="S36" t="str">
            <v>PFV EL PELICANO</v>
          </cell>
          <cell r="U36">
            <v>0.47979970410834188</v>
          </cell>
        </row>
        <row r="37">
          <cell r="A37" t="str">
            <v>PFV EL ROMERO</v>
          </cell>
          <cell r="B37">
            <v>44.001547740980982</v>
          </cell>
          <cell r="E37" t="str">
            <v>PFV EL ROMERO</v>
          </cell>
          <cell r="F37">
            <v>7.3658743169398901</v>
          </cell>
          <cell r="I37" t="str">
            <v>PFV ELENA</v>
          </cell>
          <cell r="M37">
            <v>5.464835608371148</v>
          </cell>
          <cell r="O37" t="str">
            <v>PFV EL ROMERO</v>
          </cell>
          <cell r="P37">
            <v>70.154573824848811</v>
          </cell>
          <cell r="S37" t="str">
            <v>PFV EL ROMERO</v>
          </cell>
          <cell r="U37">
            <v>0.47206099920336864</v>
          </cell>
        </row>
        <row r="38">
          <cell r="A38" t="str">
            <v>PFV ELENA</v>
          </cell>
          <cell r="B38">
            <v>47.044817343803174</v>
          </cell>
          <cell r="E38" t="str">
            <v>PFV ELENA</v>
          </cell>
          <cell r="F38">
            <v>6.463740437158469</v>
          </cell>
          <cell r="I38" t="str">
            <v>PFV EMILIA SOLAR</v>
          </cell>
          <cell r="M38">
            <v>3.8782025034905536</v>
          </cell>
          <cell r="O38" t="str">
            <v>PFV ELENA</v>
          </cell>
          <cell r="P38">
            <v>76.014339769845932</v>
          </cell>
          <cell r="S38" t="str">
            <v>PFV ELENA</v>
          </cell>
          <cell r="U38">
            <v>0.45999772391032206</v>
          </cell>
        </row>
        <row r="39">
          <cell r="A39" t="str">
            <v>PFV EMILIA SOLAR</v>
          </cell>
          <cell r="B39">
            <v>43.238082394446167</v>
          </cell>
          <cell r="E39" t="str">
            <v>PFV EMILIA SOLAR</v>
          </cell>
          <cell r="F39">
            <v>7.7756530054644841</v>
          </cell>
          <cell r="I39" t="str">
            <v>PFV ESPIGA DE ORO</v>
          </cell>
          <cell r="M39">
            <v>5.0295810779006818</v>
          </cell>
          <cell r="O39" t="str">
            <v>PFV EMILIA SOLAR</v>
          </cell>
          <cell r="P39">
            <v>68.553567388336035</v>
          </cell>
          <cell r="S39" t="str">
            <v>PFV EMILIA SOLAR</v>
          </cell>
          <cell r="U39">
            <v>0.52418345282804146</v>
          </cell>
        </row>
        <row r="40">
          <cell r="A40" t="str">
            <v>PFV ESPERANZA</v>
          </cell>
          <cell r="B40">
            <v>45.470578126778122</v>
          </cell>
          <cell r="E40" t="str">
            <v>PFV ESPERANZA</v>
          </cell>
          <cell r="F40">
            <v>6.7124426229508156</v>
          </cell>
          <cell r="I40" t="str">
            <v>PFV FINIS TERRAE</v>
          </cell>
          <cell r="M40">
            <v>6.4758333172291502</v>
          </cell>
          <cell r="O40" t="str">
            <v>PFV ESPERANZA</v>
          </cell>
          <cell r="P40">
            <v>73.138761458942753</v>
          </cell>
          <cell r="S40" t="str">
            <v>PFV ESPERANZA</v>
          </cell>
          <cell r="U40">
            <v>1</v>
          </cell>
        </row>
        <row r="41">
          <cell r="A41" t="str">
            <v>PFV ESPIGA DE ORO</v>
          </cell>
          <cell r="B41">
            <v>38.360472288608257</v>
          </cell>
          <cell r="E41" t="str">
            <v>PFV ESPIGA DE ORO</v>
          </cell>
          <cell r="F41">
            <v>15.668568306010931</v>
          </cell>
          <cell r="I41" t="str">
            <v>PFV GRAN TENO</v>
          </cell>
          <cell r="M41">
            <v>21.585292387820097</v>
          </cell>
          <cell r="O41" t="str">
            <v>PFV ESPIGA DE ORO</v>
          </cell>
          <cell r="P41">
            <v>54.559490930368703</v>
          </cell>
          <cell r="S41" t="str">
            <v>PFV ESPIGA DE ORO</v>
          </cell>
          <cell r="U41">
            <v>0.91407761465801751</v>
          </cell>
        </row>
        <row r="42">
          <cell r="A42" t="str">
            <v>PFV FINIS TERRAE</v>
          </cell>
          <cell r="B42">
            <v>47.119722317059278</v>
          </cell>
          <cell r="E42" t="str">
            <v>PFV FINIS TERRAE</v>
          </cell>
          <cell r="F42">
            <v>6.4458251366120249</v>
          </cell>
          <cell r="I42" t="str">
            <v>PFV GRANJA SOLAR</v>
          </cell>
          <cell r="M42">
            <v>6.1664456416249358</v>
          </cell>
          <cell r="O42" t="str">
            <v>PFV FINIS TERRAE</v>
          </cell>
          <cell r="P42">
            <v>76.15550614394374</v>
          </cell>
          <cell r="S42" t="str">
            <v>PFV FINIS TERRAE</v>
          </cell>
          <cell r="U42">
            <v>0.45123477865027883</v>
          </cell>
        </row>
        <row r="43">
          <cell r="A43" t="str">
            <v>PFV GRAN TENO</v>
          </cell>
          <cell r="B43">
            <v>45.757882098554617</v>
          </cell>
          <cell r="E43" t="str">
            <v>PFV GRAN TENO</v>
          </cell>
          <cell r="F43">
            <v>16.918019125683042</v>
          </cell>
          <cell r="I43" t="str">
            <v>PFV GUANCHOI</v>
          </cell>
          <cell r="M43">
            <v>6.2691745164189143</v>
          </cell>
          <cell r="O43" t="str">
            <v>PFV GRAN TENO</v>
          </cell>
          <cell r="P43">
            <v>66.345730446654983</v>
          </cell>
          <cell r="S43" t="str">
            <v>PFV GRAN TENO</v>
          </cell>
          <cell r="U43">
            <v>0.65312393308296346</v>
          </cell>
        </row>
        <row r="44">
          <cell r="A44" t="str">
            <v>PFV GRANJA SOLAR</v>
          </cell>
          <cell r="B44">
            <v>48.942870149083873</v>
          </cell>
          <cell r="E44" t="str">
            <v>PFV GRANJA SOLAR</v>
          </cell>
          <cell r="F44">
            <v>6.4236311475409762</v>
          </cell>
          <cell r="I44" t="str">
            <v>PFV HUATACONDO</v>
          </cell>
          <cell r="M44">
            <v>4.5861766165313158</v>
          </cell>
          <cell r="O44" t="str">
            <v>PFV GRANJA SOLAR</v>
          </cell>
          <cell r="P44">
            <v>79.29598400624144</v>
          </cell>
          <cell r="S44" t="str">
            <v>PFV GRANJA SOLAR</v>
          </cell>
          <cell r="U44">
            <v>0.49664276772504834</v>
          </cell>
        </row>
        <row r="45">
          <cell r="A45" t="str">
            <v>PFV GUANCHOI</v>
          </cell>
          <cell r="B45">
            <v>45.279943097758157</v>
          </cell>
          <cell r="E45" t="str">
            <v>PFV GUANCHOI</v>
          </cell>
          <cell r="F45">
            <v>6.9317076502732284</v>
          </cell>
          <cell r="I45" t="str">
            <v>PFV JAMA</v>
          </cell>
          <cell r="M45">
            <v>5.7451401649283467</v>
          </cell>
          <cell r="O45" t="str">
            <v>PFV GUANCHOI</v>
          </cell>
          <cell r="P45">
            <v>72.655511995318932</v>
          </cell>
          <cell r="S45" t="str">
            <v>PFV GUANCHOI</v>
          </cell>
          <cell r="U45">
            <v>0.45373847729600547</v>
          </cell>
        </row>
        <row r="46">
          <cell r="A46" t="str">
            <v>PFV HUATACONDO</v>
          </cell>
          <cell r="B46">
            <v>47.894856037327848</v>
          </cell>
          <cell r="E46" t="str">
            <v>PFV HUATACONDO</v>
          </cell>
          <cell r="F46">
            <v>6.157863387978133</v>
          </cell>
          <cell r="I46" t="str">
            <v>PFV JAVIERA</v>
          </cell>
          <cell r="M46">
            <v>4.4918235524267063</v>
          </cell>
          <cell r="O46" t="str">
            <v>PFV HUATACONDO</v>
          </cell>
          <cell r="P46">
            <v>77.68954944411945</v>
          </cell>
          <cell r="S46" t="str">
            <v>PFV HUATACONDO</v>
          </cell>
          <cell r="U46">
            <v>0.48184818481848185</v>
          </cell>
        </row>
        <row r="47">
          <cell r="A47" t="str">
            <v>PFV JAMA</v>
          </cell>
          <cell r="B47">
            <v>47.510971890292446</v>
          </cell>
          <cell r="E47" t="str">
            <v>PFV JAMA</v>
          </cell>
          <cell r="F47">
            <v>6.4143661202185784</v>
          </cell>
          <cell r="I47" t="str">
            <v>PFV LA CRUZ SOLAR</v>
          </cell>
          <cell r="M47">
            <v>5.9152120026163102</v>
          </cell>
          <cell r="O47" t="str">
            <v>PFV JAMA</v>
          </cell>
          <cell r="P47">
            <v>76.848513750731357</v>
          </cell>
          <cell r="S47" t="str">
            <v>PFV JAMA</v>
          </cell>
          <cell r="U47">
            <v>0.48879025833617845</v>
          </cell>
        </row>
        <row r="48">
          <cell r="A48" t="str">
            <v>PFV JAVIERA</v>
          </cell>
          <cell r="B48">
            <v>46.2280232161146</v>
          </cell>
          <cell r="E48" t="str">
            <v>PFV JAVIERA</v>
          </cell>
          <cell r="F48">
            <v>6.5984125683060064</v>
          </cell>
          <cell r="I48" t="str">
            <v>PFV LA HUAYCA II</v>
          </cell>
          <cell r="M48">
            <v>4.5688115433195611</v>
          </cell>
          <cell r="O48" t="str">
            <v>PFV JAVIERA</v>
          </cell>
          <cell r="P48">
            <v>74.518324556270471</v>
          </cell>
          <cell r="S48" t="str">
            <v>PFV JAVIERA</v>
          </cell>
          <cell r="U48">
            <v>0.46739501536360534</v>
          </cell>
        </row>
        <row r="49">
          <cell r="A49" t="str">
            <v>PFV LA CRUZ SOLAR</v>
          </cell>
          <cell r="B49">
            <v>47.0657425742573</v>
          </cell>
          <cell r="E49" t="str">
            <v>PFV LA CRUZ SOLAR</v>
          </cell>
          <cell r="F49">
            <v>6.4674043715846974</v>
          </cell>
          <cell r="I49" t="str">
            <v>PFV LA HUELLA</v>
          </cell>
          <cell r="M49">
            <v>4.7785175256713295</v>
          </cell>
          <cell r="O49" t="str">
            <v>PFV LA CRUZ SOLAR</v>
          </cell>
          <cell r="P49">
            <v>76.047587283011438</v>
          </cell>
          <cell r="S49" t="str">
            <v>PFV LA CRUZ SOLAR</v>
          </cell>
          <cell r="U49">
            <v>0.47263002162285195</v>
          </cell>
        </row>
        <row r="50">
          <cell r="A50" t="str">
            <v>PFV LA HUAYCA II</v>
          </cell>
          <cell r="B50">
            <v>50.561585296460649</v>
          </cell>
          <cell r="E50" t="str">
            <v>PFV LA HUAYCA II</v>
          </cell>
          <cell r="F50">
            <v>6.4403196721311469</v>
          </cell>
          <cell r="I50" t="str">
            <v>PFV LA SILLA</v>
          </cell>
          <cell r="M50">
            <v>3.9603008996398694</v>
          </cell>
          <cell r="O50" t="str">
            <v>PFV LA HUAYCA II</v>
          </cell>
          <cell r="P50">
            <v>82.058334308562578</v>
          </cell>
          <cell r="S50" t="str">
            <v>PFV LA HUAYCA II</v>
          </cell>
          <cell r="U50">
            <v>0.49778081256401502</v>
          </cell>
        </row>
        <row r="51">
          <cell r="A51" t="str">
            <v>PFV LA HUELLA</v>
          </cell>
          <cell r="B51">
            <v>44.001547740980982</v>
          </cell>
          <cell r="E51" t="str">
            <v>PFV LA HUELLA</v>
          </cell>
          <cell r="F51">
            <v>7.3658743169398839</v>
          </cell>
          <cell r="I51" t="str">
            <v>PFV LALACKAMA</v>
          </cell>
          <cell r="M51">
            <v>5.9337459738597191</v>
          </cell>
          <cell r="O51" t="str">
            <v>PFV LA HUELLA</v>
          </cell>
          <cell r="P51">
            <v>70.154573824848811</v>
          </cell>
          <cell r="S51" t="str">
            <v>PFV LA HUELLA</v>
          </cell>
          <cell r="U51">
            <v>0.47888926823716854</v>
          </cell>
        </row>
        <row r="52">
          <cell r="A52" t="str">
            <v>PFV LA SILLA</v>
          </cell>
          <cell r="B52">
            <v>45.047896893137526</v>
          </cell>
          <cell r="E52" t="str">
            <v>PFV LA SILLA</v>
          </cell>
          <cell r="F52">
            <v>7.5734535519125696</v>
          </cell>
          <cell r="I52" t="str">
            <v>PFV LALACKAMA II</v>
          </cell>
          <cell r="M52">
            <v>6.0930889890825357</v>
          </cell>
          <cell r="O52" t="str">
            <v>PFV LA SILLA</v>
          </cell>
          <cell r="P52">
            <v>71.799693778037664</v>
          </cell>
          <cell r="S52" t="str">
            <v>PFV LA SILLA</v>
          </cell>
          <cell r="U52">
            <v>0.50460908159781492</v>
          </cell>
        </row>
        <row r="53">
          <cell r="A53" t="str">
            <v>PFV LALACKAMA</v>
          </cell>
          <cell r="B53">
            <v>45.455765335154332</v>
          </cell>
          <cell r="E53" t="str">
            <v>PFV LALACKAMA</v>
          </cell>
          <cell r="F53">
            <v>6.6818032786885224</v>
          </cell>
          <cell r="I53" t="str">
            <v>PFV LAS SALINAS</v>
          </cell>
          <cell r="M53">
            <v>6.7048771416120205</v>
          </cell>
          <cell r="O53" t="str">
            <v>PFV LALACKAMA</v>
          </cell>
          <cell r="P53">
            <v>73.135246732982338</v>
          </cell>
          <cell r="S53" t="str">
            <v>PFV LALACKAMA</v>
          </cell>
          <cell r="U53">
            <v>0.47934448617275521</v>
          </cell>
        </row>
        <row r="54">
          <cell r="A54" t="str">
            <v>PFV LALACKAMA II</v>
          </cell>
          <cell r="B54">
            <v>45.455765335154332</v>
          </cell>
          <cell r="E54" t="str">
            <v>PFV LALACKAMA II</v>
          </cell>
          <cell r="F54">
            <v>6.6818032786885224</v>
          </cell>
          <cell r="I54" t="str">
            <v>PFV LEYDA</v>
          </cell>
          <cell r="M54">
            <v>11.657905623780271</v>
          </cell>
          <cell r="O54" t="str">
            <v>PFV LALACKAMA II</v>
          </cell>
          <cell r="P54">
            <v>73.135246732982338</v>
          </cell>
          <cell r="S54" t="str">
            <v>PFV LALACKAMA II</v>
          </cell>
          <cell r="U54">
            <v>0.48332764310913851</v>
          </cell>
        </row>
        <row r="55">
          <cell r="A55" t="str">
            <v>PFV LAS SALINAS</v>
          </cell>
          <cell r="B55">
            <v>48.321141458973543</v>
          </cell>
          <cell r="E55" t="str">
            <v>PFV LAS SALINAS</v>
          </cell>
          <cell r="F55">
            <v>6.5743005464480921</v>
          </cell>
          <cell r="I55" t="str">
            <v>PFV LLANO DE LLAMPOS</v>
          </cell>
          <cell r="M55">
            <v>5.3041912610938384</v>
          </cell>
          <cell r="O55" t="str">
            <v>PFV LAS SALINAS</v>
          </cell>
          <cell r="P55">
            <v>78.122865223327565</v>
          </cell>
          <cell r="S55" t="str">
            <v>PFV LAS SALINAS</v>
          </cell>
          <cell r="U55">
            <v>0.48628655969045181</v>
          </cell>
        </row>
        <row r="56">
          <cell r="A56" t="str">
            <v>PFV LEYDA</v>
          </cell>
          <cell r="B56">
            <v>47.639771252987181</v>
          </cell>
          <cell r="E56" t="str">
            <v>PFV LEYDA</v>
          </cell>
          <cell r="F56">
            <v>14.7983087431694</v>
          </cell>
          <cell r="I56" t="str">
            <v>PFV LOS LOROS</v>
          </cell>
          <cell r="M56">
            <v>4.0276879225890942</v>
          </cell>
          <cell r="O56" t="str">
            <v>PFV LEYDA</v>
          </cell>
          <cell r="P56">
            <v>71.084232494635998</v>
          </cell>
          <cell r="S56" t="str">
            <v>PFV LEYDA</v>
          </cell>
          <cell r="U56">
            <v>0.97314214180038694</v>
          </cell>
        </row>
        <row r="57">
          <cell r="A57" t="str">
            <v>PFV LLANO DE LLAMPOS</v>
          </cell>
          <cell r="B57">
            <v>45.241557983384624</v>
          </cell>
          <cell r="E57" t="str">
            <v>PFV LLANO DE LLAMPOS</v>
          </cell>
          <cell r="F57">
            <v>7.2193551912568248</v>
          </cell>
          <cell r="I57" t="str">
            <v>PFV LUCAS SOLAR</v>
          </cell>
          <cell r="M57">
            <v>3.7394280951853793</v>
          </cell>
          <cell r="O57" t="str">
            <v>PFV LLANO DE LLAMPOS</v>
          </cell>
          <cell r="P57">
            <v>72.384382679929885</v>
          </cell>
          <cell r="S57" t="str">
            <v>PFV LLANO DE LLAMPOS</v>
          </cell>
          <cell r="U57">
            <v>0.47524752475247523</v>
          </cell>
        </row>
        <row r="58">
          <cell r="A58" t="str">
            <v>PFV LOS LOROS</v>
          </cell>
          <cell r="B58">
            <v>46.223659952202127</v>
          </cell>
          <cell r="E58" t="str">
            <v>PFV LOS LOROS</v>
          </cell>
          <cell r="F58">
            <v>6.8207377049180424</v>
          </cell>
          <cell r="I58" t="str">
            <v>PFV LUZ DEL NORTE</v>
          </cell>
          <cell r="M58">
            <v>6.4854811149113969</v>
          </cell>
          <cell r="O58" t="str">
            <v>PFV LOS LOROS</v>
          </cell>
          <cell r="P58">
            <v>74.352135751901614</v>
          </cell>
          <cell r="S58" t="str">
            <v>PFV LOS LOROS</v>
          </cell>
          <cell r="U58">
            <v>0.4757027426880619</v>
          </cell>
        </row>
        <row r="59">
          <cell r="A59" t="str">
            <v>PFV LUCAS SOLAR</v>
          </cell>
          <cell r="B59">
            <v>41.606168203027188</v>
          </cell>
          <cell r="E59" t="str">
            <v>PFV LUCAS SOLAR</v>
          </cell>
          <cell r="F59">
            <v>7.9498606557376981</v>
          </cell>
          <cell r="I59" t="str">
            <v>PFV MACHICURA</v>
          </cell>
          <cell r="M59">
            <v>8.7552043700499187</v>
          </cell>
          <cell r="O59" t="str">
            <v>PFV LUCAS SOLAR</v>
          </cell>
          <cell r="P59">
            <v>65.632321045445806</v>
          </cell>
          <cell r="S59" t="str">
            <v>PFV LUCAS SOLAR</v>
          </cell>
          <cell r="U59">
            <v>0.49778081256401502</v>
          </cell>
        </row>
        <row r="60">
          <cell r="A60" t="str">
            <v>PFV LUZ DEL NORTE</v>
          </cell>
          <cell r="B60">
            <v>45.173350404005895</v>
          </cell>
          <cell r="E60" t="str">
            <v>PFV LUZ DEL NORTE</v>
          </cell>
          <cell r="F60">
            <v>7.0317322404371572</v>
          </cell>
          <cell r="I60" t="str">
            <v>PFV MALGARIDA</v>
          </cell>
          <cell r="M60">
            <v>5.2018670597153571</v>
          </cell>
          <cell r="O60" t="str">
            <v>PFV LUZ DEL NORTE</v>
          </cell>
          <cell r="P60">
            <v>72.40142188414265</v>
          </cell>
          <cell r="S60" t="str">
            <v>PFV LUZ DEL NORTE</v>
          </cell>
          <cell r="U60">
            <v>0.46079435529759871</v>
          </cell>
        </row>
        <row r="61">
          <cell r="A61" t="str">
            <v>PFV MACHICURA</v>
          </cell>
          <cell r="B61">
            <v>43.696756572208912</v>
          </cell>
          <cell r="E61" t="str">
            <v>PFV MACHICURA</v>
          </cell>
          <cell r="F61">
            <v>16.380234972677577</v>
          </cell>
          <cell r="I61" t="str">
            <v>PFV MANZANO</v>
          </cell>
          <cell r="M61">
            <v>8.3660196531360445</v>
          </cell>
          <cell r="O61" t="str">
            <v>PFV MACHICURA</v>
          </cell>
          <cell r="P61">
            <v>63.197140628047499</v>
          </cell>
          <cell r="S61" t="str">
            <v>PFV MACHICURA</v>
          </cell>
          <cell r="U61">
            <v>0.50859223853419822</v>
          </cell>
        </row>
        <row r="62">
          <cell r="A62" t="str">
            <v>PFV MALGARIDA</v>
          </cell>
          <cell r="B62">
            <v>45.710503015818801</v>
          </cell>
          <cell r="E62" t="str">
            <v>PFV MALGARIDA</v>
          </cell>
          <cell r="F62">
            <v>6.8449890710382544</v>
          </cell>
          <cell r="I62" t="str">
            <v>PFV MARIA ELENA</v>
          </cell>
          <cell r="M62">
            <v>6.0106373061227298</v>
          </cell>
          <cell r="O62" t="str">
            <v>PFV MALGARIDA</v>
          </cell>
          <cell r="P62">
            <v>73.455340354983562</v>
          </cell>
          <cell r="S62" t="str">
            <v>PFV MALGARIDA</v>
          </cell>
          <cell r="U62">
            <v>0.46762262433139867</v>
          </cell>
        </row>
        <row r="63">
          <cell r="A63" t="str">
            <v>PFV MANZANO</v>
          </cell>
          <cell r="B63">
            <v>46.256135199726835</v>
          </cell>
          <cell r="E63" t="str">
            <v>PFV MANZANO</v>
          </cell>
          <cell r="F63">
            <v>14.25351639344265</v>
          </cell>
          <cell r="I63" t="str">
            <v>PFV MESETA DE LOS ANDES</v>
          </cell>
          <cell r="M63">
            <v>9.3808944224145208</v>
          </cell>
          <cell r="O63" t="str">
            <v>PFV MANZANO</v>
          </cell>
          <cell r="P63">
            <v>69.101772966647147</v>
          </cell>
          <cell r="S63" t="str">
            <v>PFV MANZANO</v>
          </cell>
          <cell r="U63">
            <v>0.50233299191988168</v>
          </cell>
        </row>
        <row r="64">
          <cell r="A64" t="str">
            <v>PFV MARIA ELENA</v>
          </cell>
          <cell r="B64">
            <v>47.007577102537752</v>
          </cell>
          <cell r="E64" t="str">
            <v>PFV MARIA ELENA</v>
          </cell>
          <cell r="F64">
            <v>6.2545573770491858</v>
          </cell>
          <cell r="I64" t="str">
            <v>PFV NUEVO QUILLAGUA</v>
          </cell>
          <cell r="M64">
            <v>6.221316754523075</v>
          </cell>
          <cell r="O64" t="str">
            <v>PFV MARIA ELENA</v>
          </cell>
          <cell r="P64">
            <v>76.099843963331693</v>
          </cell>
          <cell r="S64" t="str">
            <v>PFV MARIA ELENA</v>
          </cell>
          <cell r="U64">
            <v>0.5544554455445545</v>
          </cell>
        </row>
        <row r="65">
          <cell r="A65" t="str">
            <v>PFV MESETA DE LOS ANDES</v>
          </cell>
          <cell r="B65">
            <v>46.395892796176213</v>
          </cell>
          <cell r="E65" t="str">
            <v>PFV MESETA DE LOS ANDES</v>
          </cell>
          <cell r="F65">
            <v>14.207939890710403</v>
          </cell>
          <cell r="I65" t="str">
            <v>PFV PAMPA CAMARONES</v>
          </cell>
          <cell r="M65">
            <v>4.677326258899865</v>
          </cell>
          <cell r="O65" t="str">
            <v>PFV MESETA DE LOS ANDES</v>
          </cell>
          <cell r="P65">
            <v>69.373834601131236</v>
          </cell>
          <cell r="S65" t="str">
            <v>PFV MESETA DE LOS ANDES</v>
          </cell>
          <cell r="U65">
            <v>0.48480710139979516</v>
          </cell>
        </row>
        <row r="66">
          <cell r="A66" t="str">
            <v>PFV NUEVO QUILLAGUA</v>
          </cell>
          <cell r="B66">
            <v>47.875336292249891</v>
          </cell>
          <cell r="E66" t="str">
            <v>PFV NUEVO QUILLAGUA</v>
          </cell>
          <cell r="F66">
            <v>6.4184508196721337</v>
          </cell>
          <cell r="I66" t="str">
            <v>PFV PAMPA SOLAR NORTE</v>
          </cell>
          <cell r="M66">
            <v>5.4914712266735606</v>
          </cell>
          <cell r="O66" t="str">
            <v>PFV NUEVO QUILLAGUA</v>
          </cell>
          <cell r="P66">
            <v>77.470070216500872</v>
          </cell>
          <cell r="S66" t="str">
            <v>PFV NUEVO QUILLAGUA</v>
          </cell>
          <cell r="U66">
            <v>0.57323318538750423</v>
          </cell>
        </row>
        <row r="67">
          <cell r="A67" t="str">
            <v>PFV PAMPA CAMARONES</v>
          </cell>
          <cell r="B67">
            <v>48.554453169454845</v>
          </cell>
          <cell r="E67" t="str">
            <v>PFV PAMPA CAMARONES</v>
          </cell>
          <cell r="F67">
            <v>5.7547240437158464</v>
          </cell>
          <cell r="I67" t="str">
            <v>PFV PAMPA TIGRE</v>
          </cell>
          <cell r="M67">
            <v>6.6184796651668742</v>
          </cell>
          <cell r="O67" t="str">
            <v>PFV PAMPA CAMARONES</v>
          </cell>
          <cell r="P67">
            <v>79.1077998829725</v>
          </cell>
          <cell r="S67" t="str">
            <v>PFV PAMPA CAMARONES</v>
          </cell>
          <cell r="U67">
            <v>0.49948787982246501</v>
          </cell>
        </row>
        <row r="68">
          <cell r="A68" t="str">
            <v>PFV PAMPA SOLAR NORTE</v>
          </cell>
          <cell r="B68">
            <v>45.166763400477919</v>
          </cell>
          <cell r="E68" t="str">
            <v>PFV PAMPA SOLAR NORTE</v>
          </cell>
          <cell r="F68">
            <v>6.8315382513661209</v>
          </cell>
          <cell r="I68" t="str">
            <v>PFV PATAGUILLA</v>
          </cell>
          <cell r="M68">
            <v>3.9484456845618738</v>
          </cell>
          <cell r="O68" t="str">
            <v>PFV PAMPA SOLAR NORTE</v>
          </cell>
          <cell r="P68">
            <v>72.533044665496519</v>
          </cell>
          <cell r="S68" t="str">
            <v>PFV PAMPA SOLAR NORTE</v>
          </cell>
          <cell r="U68">
            <v>0.47479230681688861</v>
          </cell>
        </row>
        <row r="69">
          <cell r="A69" t="str">
            <v>PFV PAMPA TIGRE</v>
          </cell>
          <cell r="B69">
            <v>47.690417662455985</v>
          </cell>
          <cell r="E69" t="str">
            <v>PFV PAMPA TIGRE</v>
          </cell>
          <cell r="F69">
            <v>6.9701557377049124</v>
          </cell>
          <cell r="I69" t="str">
            <v>PFV PILAR LOS AMARILLOS</v>
          </cell>
          <cell r="M69">
            <v>17.395624198274096</v>
          </cell>
          <cell r="O69" t="str">
            <v>PFV PAMPA TIGRE</v>
          </cell>
          <cell r="P69">
            <v>76.759299785449343</v>
          </cell>
          <cell r="S69" t="str">
            <v>PFV PAMPA TIGRE</v>
          </cell>
          <cell r="U69">
            <v>0.47718220097871855</v>
          </cell>
        </row>
        <row r="70">
          <cell r="A70" t="str">
            <v>PFV PATAGUILLA</v>
          </cell>
          <cell r="B70">
            <v>43.465301012859797</v>
          </cell>
          <cell r="E70" t="str">
            <v>PFV PATAGUILLA</v>
          </cell>
          <cell r="F70">
            <v>15.806562841530033</v>
          </cell>
          <cell r="I70" t="str">
            <v>PFV PILOTO SOLAR CARDONES</v>
          </cell>
          <cell r="M70">
            <v>1.4903012830666893</v>
          </cell>
          <cell r="O70" t="str">
            <v>PFV PATAGUILLA</v>
          </cell>
          <cell r="P70">
            <v>63.209982445874921</v>
          </cell>
          <cell r="S70" t="str">
            <v>PFV PATAGUILLA</v>
          </cell>
          <cell r="U70">
            <v>0.831569363832935</v>
          </cell>
        </row>
        <row r="71">
          <cell r="A71" t="str">
            <v>PFV PILAR LOS AMARILLOS</v>
          </cell>
          <cell r="B71">
            <v>45.468765221349706</v>
          </cell>
          <cell r="E71" t="str">
            <v>PFV PILAR LOS AMARILLOS</v>
          </cell>
          <cell r="F71">
            <v>6.714237704918034</v>
          </cell>
          <cell r="I71" t="str">
            <v>PFV POZO ALMONTE SOLAR II</v>
          </cell>
          <cell r="M71">
            <v>5.1131918502547409</v>
          </cell>
          <cell r="O71" t="str">
            <v>PFV PILAR LOS AMARILLOS</v>
          </cell>
          <cell r="P71">
            <v>73.134372927638182</v>
          </cell>
          <cell r="S71" t="str">
            <v>PFV PILAR LOS AMARILLOS</v>
          </cell>
          <cell r="U71">
            <v>0.50631614885626497</v>
          </cell>
        </row>
        <row r="72">
          <cell r="A72" t="str">
            <v>PFV PILOTO SOLAR CARDONES</v>
          </cell>
          <cell r="B72">
            <v>45.091877773984386</v>
          </cell>
          <cell r="E72" t="str">
            <v>PFV PILOTO SOLAR CARDONES</v>
          </cell>
          <cell r="F72">
            <v>7.2373770491803278</v>
          </cell>
          <cell r="I72" t="str">
            <v>PFV POZO ALMONTE SOLAR III</v>
          </cell>
          <cell r="M72">
            <v>5.8080561306680236</v>
          </cell>
          <cell r="O72" t="str">
            <v>PFV PILOTO SOLAR CARDONES</v>
          </cell>
          <cell r="P72">
            <v>72.11498537156244</v>
          </cell>
          <cell r="S72" t="str">
            <v>PFV PILOTO SOLAR CARDONES</v>
          </cell>
          <cell r="U72">
            <v>0.69443496073745303</v>
          </cell>
        </row>
        <row r="73">
          <cell r="A73" t="str">
            <v>PFV POZO ALMONTE SOLAR II</v>
          </cell>
          <cell r="B73">
            <v>49.781105041538758</v>
          </cell>
          <cell r="E73" t="str">
            <v>PFV POZO ALMONTE SOLAR II</v>
          </cell>
          <cell r="F73">
            <v>6.4727677595628421</v>
          </cell>
          <cell r="I73" t="str">
            <v>PFV PUERTO SECO SOLAR</v>
          </cell>
          <cell r="M73">
            <v>4.9055959295384124</v>
          </cell>
          <cell r="O73" t="str">
            <v>PFV POZO ALMONTE SOLAR II</v>
          </cell>
          <cell r="P73">
            <v>80.697530719719182</v>
          </cell>
          <cell r="S73" t="str">
            <v>PFV POZO ALMONTE SOLAR II</v>
          </cell>
          <cell r="U73">
            <v>0.48287242517355183</v>
          </cell>
        </row>
        <row r="74">
          <cell r="A74" t="str">
            <v>PFV POZO ALMONTE SOLAR III</v>
          </cell>
          <cell r="B74">
            <v>49.781105041538758</v>
          </cell>
          <cell r="E74" t="str">
            <v>PFV POZO ALMONTE SOLAR III</v>
          </cell>
          <cell r="F74">
            <v>6.4727677595628421</v>
          </cell>
          <cell r="I74" t="str">
            <v>PFV QUILAPILUN</v>
          </cell>
          <cell r="M74">
            <v>7.6885712548324303</v>
          </cell>
          <cell r="O74" t="str">
            <v>PFV POZO ALMONTE SOLAR III</v>
          </cell>
          <cell r="P74">
            <v>80.697530719719182</v>
          </cell>
          <cell r="S74" t="str">
            <v>PFV POZO ALMONTE SOLAR III</v>
          </cell>
          <cell r="U74">
            <v>0.47786502788209856</v>
          </cell>
        </row>
        <row r="75">
          <cell r="A75" t="str">
            <v>PFV PUERTO SECO SOLAR</v>
          </cell>
          <cell r="B75">
            <v>47.590945715261263</v>
          </cell>
          <cell r="E75" t="str">
            <v>PFV PUERTO SECO SOLAR</v>
          </cell>
          <cell r="F75">
            <v>5.9788278688524574</v>
          </cell>
          <cell r="I75" t="str">
            <v>PFV QUILMO</v>
          </cell>
          <cell r="M75">
            <v>8.5314843402030576</v>
          </cell>
          <cell r="O75" t="str">
            <v>PFV PUERTO SECO SOLAR</v>
          </cell>
          <cell r="P75">
            <v>77.296495026331087</v>
          </cell>
          <cell r="S75" t="str">
            <v>PFV PUERTO SECO SOLAR</v>
          </cell>
          <cell r="U75">
            <v>0.46887447365426199</v>
          </cell>
        </row>
        <row r="76">
          <cell r="A76" t="str">
            <v>PFV QUILAPILUN</v>
          </cell>
          <cell r="B76">
            <v>45.917399567543029</v>
          </cell>
          <cell r="E76" t="str">
            <v>PFV QUILAPILUN</v>
          </cell>
          <cell r="F76">
            <v>13.380909836065578</v>
          </cell>
          <cell r="I76" t="str">
            <v>PFV RIO ESCONDIDO</v>
          </cell>
          <cell r="M76">
            <v>5.1288681993552858</v>
          </cell>
          <cell r="O76" t="str">
            <v>PFV QUILAPILUN</v>
          </cell>
          <cell r="P76">
            <v>69.144150575385069</v>
          </cell>
          <cell r="S76" t="str">
            <v>PFV QUILAPILUN</v>
          </cell>
          <cell r="U76">
            <v>0.46955730055764194</v>
          </cell>
        </row>
        <row r="77">
          <cell r="A77" t="str">
            <v>PFV QUILMO</v>
          </cell>
          <cell r="B77">
            <v>45.062062137248354</v>
          </cell>
          <cell r="E77" t="str">
            <v>PFV QUILMO</v>
          </cell>
          <cell r="F77">
            <v>16.956877049180321</v>
          </cell>
          <cell r="I77" t="str">
            <v>PFV RUCASOL</v>
          </cell>
          <cell r="M77">
            <v>0</v>
          </cell>
          <cell r="O77" t="str">
            <v>PFV QUILMO</v>
          </cell>
          <cell r="P77">
            <v>65.125447630192951</v>
          </cell>
          <cell r="S77" t="str">
            <v>PFV QUILMO</v>
          </cell>
          <cell r="U77">
            <v>0.50745419369523159</v>
          </cell>
        </row>
        <row r="78">
          <cell r="A78" t="str">
            <v>PFV RIO ESCONDIDO</v>
          </cell>
          <cell r="B78">
            <v>45.091877773984386</v>
          </cell>
          <cell r="E78" t="str">
            <v>PFV RIO ESCONDIDO</v>
          </cell>
          <cell r="F78">
            <v>7.2373770491803278</v>
          </cell>
          <cell r="I78" t="str">
            <v>PFV SALVADOR</v>
          </cell>
          <cell r="M78">
            <v>7.9539600302927544</v>
          </cell>
          <cell r="O78" t="str">
            <v>PFV RIO ESCONDIDO</v>
          </cell>
          <cell r="P78">
            <v>72.11498537156244</v>
          </cell>
          <cell r="S78" t="str">
            <v>PFV RIO ESCONDIDO</v>
          </cell>
          <cell r="U78">
            <v>0.46841925571867532</v>
          </cell>
        </row>
        <row r="79">
          <cell r="A79" t="str">
            <v>PFV RUCASOL</v>
          </cell>
          <cell r="B79">
            <v>0</v>
          </cell>
          <cell r="E79" t="str">
            <v>PFV RUCASOL</v>
          </cell>
          <cell r="F79">
            <v>0</v>
          </cell>
          <cell r="I79" t="str">
            <v>PFV SAN ANDRES</v>
          </cell>
          <cell r="M79">
            <v>14.217579883686021</v>
          </cell>
          <cell r="O79" t="str">
            <v>PFV RUCASOL</v>
          </cell>
          <cell r="P79">
            <v>0</v>
          </cell>
          <cell r="S79" t="str">
            <v>PFV RUCASOL</v>
          </cell>
          <cell r="U79">
            <v>0.94139069079321724</v>
          </cell>
        </row>
        <row r="80">
          <cell r="A80" t="str">
            <v>PFV SALVADOR</v>
          </cell>
          <cell r="B80">
            <v>45.141042449072344</v>
          </cell>
          <cell r="E80" t="str">
            <v>PFV SALVADOR</v>
          </cell>
          <cell r="F80">
            <v>6.7177486338797889</v>
          </cell>
          <cell r="I80" t="str">
            <v>PFV SAN PEDRO</v>
          </cell>
          <cell r="M80">
            <v>5.6982627182287287</v>
          </cell>
          <cell r="O80" t="str">
            <v>PFV SALVADOR</v>
          </cell>
          <cell r="P80">
            <v>72.570193095377533</v>
          </cell>
          <cell r="S80" t="str">
            <v>PFV SALVADOR</v>
          </cell>
          <cell r="U80">
            <v>0.48412427449641515</v>
          </cell>
        </row>
        <row r="81">
          <cell r="A81" t="str">
            <v>PFV SAN ANDRES</v>
          </cell>
          <cell r="B81">
            <v>44.259491293956927</v>
          </cell>
          <cell r="E81" t="str">
            <v>PFV SAN ANDRES</v>
          </cell>
          <cell r="F81">
            <v>16.569218579234963</v>
          </cell>
          <cell r="I81" t="str">
            <v>PFV SANTA ISABEL</v>
          </cell>
          <cell r="M81">
            <v>5.2660847338232744</v>
          </cell>
          <cell r="O81" t="str">
            <v>PFV SAN ANDRES</v>
          </cell>
          <cell r="P81">
            <v>64.026684220792106</v>
          </cell>
          <cell r="S81" t="str">
            <v>PFV SAN ANDRES</v>
          </cell>
          <cell r="U81">
            <v>0.51086832821213157</v>
          </cell>
        </row>
        <row r="82">
          <cell r="A82" t="str">
            <v>PFV SAN PEDRO</v>
          </cell>
          <cell r="B82">
            <v>47.51045977011492</v>
          </cell>
          <cell r="E82" t="str">
            <v>PFV SAN PEDRO</v>
          </cell>
          <cell r="F82">
            <v>6.4148579234972614</v>
          </cell>
          <cell r="I82" t="str">
            <v>PFV SANTIAGO SOLAR</v>
          </cell>
          <cell r="M82">
            <v>11.679466809139191</v>
          </cell>
          <cell r="O82" t="str">
            <v>PFV SAN PEDRO</v>
          </cell>
          <cell r="P82">
            <v>76.84728496196611</v>
          </cell>
          <cell r="S82" t="str">
            <v>PFV SAN PEDRO</v>
          </cell>
          <cell r="U82">
            <v>0.4578354387162854</v>
          </cell>
        </row>
        <row r="83">
          <cell r="A83" t="str">
            <v>PFV SANTA ISABEL</v>
          </cell>
          <cell r="B83">
            <v>47.465256629111288</v>
          </cell>
          <cell r="E83" t="str">
            <v>PFV SANTA ISABEL</v>
          </cell>
          <cell r="F83">
            <v>6.4613825136612082</v>
          </cell>
          <cell r="I83" t="str">
            <v>PFV SDGX01</v>
          </cell>
          <cell r="M83">
            <v>3.5483484673479055</v>
          </cell>
          <cell r="O83" t="str">
            <v>PFV SANTA ISABEL</v>
          </cell>
          <cell r="P83">
            <v>76.736600351082387</v>
          </cell>
          <cell r="S83" t="str">
            <v>PFV SANTA ISABEL</v>
          </cell>
          <cell r="U83">
            <v>0.47456469784909527</v>
          </cell>
        </row>
        <row r="84">
          <cell r="A84" t="str">
            <v>PFV SANTIAGO SOLAR</v>
          </cell>
          <cell r="B84">
            <v>47.995318083532403</v>
          </cell>
          <cell r="E84" t="str">
            <v>PFV SANTIAGO SOLAR</v>
          </cell>
          <cell r="F84">
            <v>17.005489071038269</v>
          </cell>
          <cell r="I84" t="str">
            <v>PFV SOL DE LILA</v>
          </cell>
          <cell r="M84">
            <v>6.7749246907872358</v>
          </cell>
          <cell r="O84" t="str">
            <v>PFV SANTIAGO SOLAR</v>
          </cell>
          <cell r="P84">
            <v>70.117957870099289</v>
          </cell>
          <cell r="S84" t="str">
            <v>PFV SANTIAGO SOLAR</v>
          </cell>
          <cell r="U84">
            <v>0.47080914988050532</v>
          </cell>
        </row>
        <row r="85">
          <cell r="A85" t="str">
            <v>PFV SDGX01</v>
          </cell>
          <cell r="B85">
            <v>45.870440423352498</v>
          </cell>
          <cell r="E85" t="str">
            <v>PFV SDGX01</v>
          </cell>
          <cell r="F85">
            <v>8.1991584699453544</v>
          </cell>
          <cell r="I85" t="str">
            <v>PFV SOL DE LOS ANDES</v>
          </cell>
          <cell r="M85">
            <v>5.6235273995767354</v>
          </cell>
          <cell r="O85" t="str">
            <v>PFV SDGX01</v>
          </cell>
          <cell r="P85">
            <v>72.762754047200985</v>
          </cell>
          <cell r="S85" t="str">
            <v>PFV SDGX01</v>
          </cell>
          <cell r="U85">
            <v>0.55889382041652436</v>
          </cell>
        </row>
        <row r="86">
          <cell r="A86" t="str">
            <v>PFV SOL DE LILA</v>
          </cell>
          <cell r="B86">
            <v>48.553719130533842</v>
          </cell>
          <cell r="E86" t="str">
            <v>PFV SOL DE LILA</v>
          </cell>
          <cell r="F86">
            <v>6.9710054644808794</v>
          </cell>
          <cell r="I86" t="str">
            <v>PFV SOL DEL DESIERTO</v>
          </cell>
          <cell r="M86">
            <v>0</v>
          </cell>
          <cell r="O86" t="str">
            <v>PFV SOL DE LILA</v>
          </cell>
          <cell r="P86">
            <v>78.238277745270366</v>
          </cell>
          <cell r="S86" t="str">
            <v>PFV SOL DE LILA</v>
          </cell>
          <cell r="U86">
            <v>0.45362467281210878</v>
          </cell>
        </row>
        <row r="87">
          <cell r="A87" t="str">
            <v>PFV SOL DE LOS ANDES</v>
          </cell>
          <cell r="B87">
            <v>44.78251280300433</v>
          </cell>
          <cell r="E87" t="str">
            <v>PFV SOL DE LOS ANDES</v>
          </cell>
          <cell r="F87">
            <v>6.6671693989071095</v>
          </cell>
          <cell r="I87" t="str">
            <v>PFV SOL DEL NORTE</v>
          </cell>
          <cell r="M87">
            <v>4.9075226820189615</v>
          </cell>
          <cell r="O87" t="str">
            <v>PFV SOL DE LOS ANDES</v>
          </cell>
          <cell r="P87">
            <v>71.991827579480812</v>
          </cell>
          <cell r="S87" t="str">
            <v>PFV SOL DE LOS ANDES</v>
          </cell>
          <cell r="U87">
            <v>0.46637077500853535</v>
          </cell>
        </row>
        <row r="88">
          <cell r="A88" t="str">
            <v>PFV SOL DEL DESIERTO</v>
          </cell>
          <cell r="B88">
            <v>0</v>
          </cell>
          <cell r="E88" t="str">
            <v>PFV SOL DEL DESIERTO</v>
          </cell>
          <cell r="F88">
            <v>0</v>
          </cell>
          <cell r="I88" t="str">
            <v>PFV TAIRA</v>
          </cell>
          <cell r="M88">
            <v>1.0453480120472618</v>
          </cell>
          <cell r="O88" t="str">
            <v>PFV SOL DEL DESIERTO</v>
          </cell>
          <cell r="P88">
            <v>0</v>
          </cell>
          <cell r="S88" t="str">
            <v>PFV SOL DEL DESIERTO</v>
          </cell>
          <cell r="U88">
            <v>0.44907249345624217</v>
          </cell>
        </row>
        <row r="89">
          <cell r="A89" t="str">
            <v>PFV SOL DEL NORTE</v>
          </cell>
          <cell r="B89">
            <v>48.554504381472668</v>
          </cell>
          <cell r="E89" t="str">
            <v>PFV SOL DEL NORTE</v>
          </cell>
          <cell r="F89">
            <v>6.9709890710382574</v>
          </cell>
          <cell r="I89" t="str">
            <v>PFV TAMANGO</v>
          </cell>
          <cell r="M89">
            <v>4.9030241356387307</v>
          </cell>
          <cell r="O89" t="str">
            <v>PFV SOL DEL NORTE</v>
          </cell>
          <cell r="P89">
            <v>78.239635264287315</v>
          </cell>
          <cell r="S89" t="str">
            <v>PFV SOL DEL NORTE</v>
          </cell>
          <cell r="U89">
            <v>0.48708319107772846</v>
          </cell>
        </row>
        <row r="90">
          <cell r="A90" t="str">
            <v>PFV TAIRA</v>
          </cell>
          <cell r="B90">
            <v>47.007577102537752</v>
          </cell>
          <cell r="E90" t="str">
            <v>PFV TAIRA</v>
          </cell>
          <cell r="F90">
            <v>6.2545573770491858</v>
          </cell>
          <cell r="I90" t="str">
            <v>PFV TAMARICO</v>
          </cell>
          <cell r="M90">
            <v>0</v>
          </cell>
          <cell r="O90" t="str">
            <v>PFV TAIRA</v>
          </cell>
          <cell r="P90">
            <v>76.099843963331693</v>
          </cell>
          <cell r="S90" t="str">
            <v>PFV TAIRA</v>
          </cell>
          <cell r="U90">
            <v>0.90668032320473424</v>
          </cell>
        </row>
        <row r="91">
          <cell r="A91" t="str">
            <v>PFV TAMANGO</v>
          </cell>
          <cell r="B91">
            <v>48.464266530101085</v>
          </cell>
          <cell r="E91" t="str">
            <v>PFV TAMANGO</v>
          </cell>
          <cell r="F91">
            <v>16.709748633879784</v>
          </cell>
          <cell r="I91" t="str">
            <v>PFV TAMAYA SOLAR</v>
          </cell>
          <cell r="M91">
            <v>6.120407024281489</v>
          </cell>
          <cell r="O91" t="str">
            <v>PFV TAMANGO</v>
          </cell>
          <cell r="P91">
            <v>71.1327930563683</v>
          </cell>
          <cell r="S91" t="str">
            <v>PFV TAMANGO</v>
          </cell>
          <cell r="U91">
            <v>0.71992716513030608</v>
          </cell>
        </row>
        <row r="92">
          <cell r="A92" t="str">
            <v>PFV TAMARICO</v>
          </cell>
          <cell r="B92">
            <v>0</v>
          </cell>
          <cell r="E92" t="str">
            <v>PFV TAMARICO</v>
          </cell>
          <cell r="F92">
            <v>0</v>
          </cell>
          <cell r="I92" t="str">
            <v>PFV TENO SOLAR</v>
          </cell>
          <cell r="M92">
            <v>8.1182121714989517</v>
          </cell>
          <cell r="O92" t="str">
            <v>PFV TAMARICO</v>
          </cell>
          <cell r="P92">
            <v>0</v>
          </cell>
          <cell r="S92" t="str">
            <v>PFV TAMARICO</v>
          </cell>
          <cell r="U92">
            <v>0.90793217252759761</v>
          </cell>
        </row>
        <row r="93">
          <cell r="A93" t="str">
            <v>PFV TAMAYA SOLAR</v>
          </cell>
          <cell r="B93">
            <v>46.463817002390059</v>
          </cell>
          <cell r="E93" t="str">
            <v>PFV TAMAYA SOLAR</v>
          </cell>
          <cell r="F93">
            <v>6.3275874316939911</v>
          </cell>
          <cell r="I93" t="str">
            <v>PFV URIBE SOLAR</v>
          </cell>
          <cell r="M93">
            <v>6.1711301995348418</v>
          </cell>
          <cell r="O93" t="str">
            <v>PFV TAMAYA SOLAR</v>
          </cell>
          <cell r="P93">
            <v>75.115777257655608</v>
          </cell>
          <cell r="S93" t="str">
            <v>PFV TAMAYA SOLAR</v>
          </cell>
          <cell r="U93">
            <v>0.4826448162057585</v>
          </cell>
        </row>
        <row r="94">
          <cell r="A94" t="str">
            <v>PFV TENO SOLAR</v>
          </cell>
          <cell r="B94">
            <v>46.160938886992156</v>
          </cell>
          <cell r="E94" t="str">
            <v>PFV TENO SOLAR</v>
          </cell>
          <cell r="F94">
            <v>16.97239071038252</v>
          </cell>
          <cell r="I94" t="str">
            <v>PFV USYA</v>
          </cell>
          <cell r="M94">
            <v>3.9445340422184381</v>
          </cell>
          <cell r="O94" t="str">
            <v>PFV TENO SOLAR</v>
          </cell>
          <cell r="P94">
            <v>66.997702360054404</v>
          </cell>
          <cell r="S94" t="str">
            <v>PFV TENO SOLAR</v>
          </cell>
          <cell r="U94">
            <v>0.47820644133378853</v>
          </cell>
        </row>
        <row r="95">
          <cell r="A95" t="str">
            <v>PFV URIBE SOLAR</v>
          </cell>
          <cell r="B95">
            <v>48.109748492090553</v>
          </cell>
          <cell r="E95" t="str">
            <v>PFV URIBE SOLAR</v>
          </cell>
          <cell r="F95">
            <v>7.2003224043715841</v>
          </cell>
          <cell r="I95" t="str">
            <v>PFV VALLE DEL SOL</v>
          </cell>
          <cell r="M95">
            <v>5.9741899109128065</v>
          </cell>
          <cell r="O95" t="str">
            <v>PFV URIBE SOLAR</v>
          </cell>
          <cell r="P95">
            <v>77.313668812171215</v>
          </cell>
          <cell r="S95" t="str">
            <v>PFV URIBE SOLAR</v>
          </cell>
          <cell r="U95">
            <v>0.47217480368726528</v>
          </cell>
        </row>
        <row r="96">
          <cell r="A96" t="str">
            <v>PFV USYA</v>
          </cell>
          <cell r="B96">
            <v>47.384898144987041</v>
          </cell>
          <cell r="E96" t="str">
            <v>PFV USYA</v>
          </cell>
          <cell r="F96">
            <v>5.9140573770491836</v>
          </cell>
          <cell r="I96" t="str">
            <v>PFV VALLE ESCONDIDO</v>
          </cell>
          <cell r="M96">
            <v>5.2522788491175021</v>
          </cell>
          <cell r="O96" t="str">
            <v>PFV USYA</v>
          </cell>
          <cell r="P96">
            <v>76.98959430466148</v>
          </cell>
          <cell r="S96" t="str">
            <v>PFV USYA</v>
          </cell>
          <cell r="U96">
            <v>0.46807784226698534</v>
          </cell>
        </row>
        <row r="97">
          <cell r="A97" t="str">
            <v>PFV VALLE DEL SOL</v>
          </cell>
          <cell r="B97">
            <v>47.127356321839002</v>
          </cell>
          <cell r="E97" t="str">
            <v>PFV VALLE DEL SOL</v>
          </cell>
          <cell r="F97">
            <v>6.4265437158469974</v>
          </cell>
          <cell r="I97" t="str">
            <v>PFV VENEZIA SOLAR</v>
          </cell>
          <cell r="M97">
            <v>4.9513060353079723</v>
          </cell>
          <cell r="O97" t="str">
            <v>PFV VALLE DEL SOL</v>
          </cell>
          <cell r="P97">
            <v>76.182354203237921</v>
          </cell>
          <cell r="S97" t="str">
            <v>PFV VALLE DEL SOL</v>
          </cell>
          <cell r="U97">
            <v>0.47001251849322861</v>
          </cell>
        </row>
        <row r="98">
          <cell r="A98" t="str">
            <v>PFV VALLE ESCONDIDO</v>
          </cell>
          <cell r="B98">
            <v>45.091877773984386</v>
          </cell>
          <cell r="E98" t="str">
            <v>PFV VALLE ESCONDIDO</v>
          </cell>
          <cell r="F98">
            <v>7.2373770491803278</v>
          </cell>
          <cell r="I98" t="str">
            <v>PFV VILLA LONGAVI</v>
          </cell>
          <cell r="M98">
            <v>10.114438977336087</v>
          </cell>
          <cell r="O98" t="str">
            <v>PFV VALLE ESCONDIDO</v>
          </cell>
          <cell r="P98">
            <v>72.11498537156244</v>
          </cell>
          <cell r="S98" t="str">
            <v>PFV VALLE ESCONDIDO</v>
          </cell>
          <cell r="U98">
            <v>0.46204620462046203</v>
          </cell>
        </row>
        <row r="99">
          <cell r="A99" t="str">
            <v>PFV VENEZIA SOLAR</v>
          </cell>
          <cell r="B99">
            <v>46.827091157391585</v>
          </cell>
          <cell r="E99" t="str">
            <v>PFV VENEZIA SOLAR</v>
          </cell>
          <cell r="F99">
            <v>17.117521857923524</v>
          </cell>
          <cell r="I99" t="str">
            <v>PFV WILLKA</v>
          </cell>
          <cell r="M99">
            <v>5.2503273261199013</v>
          </cell>
          <cell r="O99" t="str">
            <v>PFV VENEZIA SOLAR</v>
          </cell>
          <cell r="P99">
            <v>68.035794811780733</v>
          </cell>
          <cell r="S99" t="str">
            <v>PFV VENEZIA SOLAR</v>
          </cell>
          <cell r="U99">
            <v>0.74223284397405254</v>
          </cell>
        </row>
        <row r="100">
          <cell r="A100" t="str">
            <v>PFV VILLA LONGAVI</v>
          </cell>
          <cell r="B100">
            <v>47.867005804028537</v>
          </cell>
          <cell r="E100" t="str">
            <v>PFV VILLA LONGAVI</v>
          </cell>
          <cell r="F100">
            <v>18.456024590163967</v>
          </cell>
          <cell r="O100" t="str">
            <v>PFV VILLA LONGAVI</v>
          </cell>
          <cell r="P100">
            <v>68.862557050906815</v>
          </cell>
          <cell r="S100" t="str">
            <v>PFV VILLA LONGAVI</v>
          </cell>
          <cell r="U100">
            <v>0.97245931489700699</v>
          </cell>
        </row>
        <row r="101">
          <cell r="A101" t="str">
            <v>PFV WILLKA</v>
          </cell>
          <cell r="B101">
            <v>51.558550130875105</v>
          </cell>
          <cell r="E101" t="str">
            <v>PFV WILLKA</v>
          </cell>
          <cell r="F101">
            <v>6.4674371584699353</v>
          </cell>
          <cell r="O101" t="str">
            <v>PFV WILLKA</v>
          </cell>
          <cell r="P101">
            <v>83.747641895845874</v>
          </cell>
          <cell r="S101" t="str">
            <v>PFV WILLKA</v>
          </cell>
          <cell r="U101">
            <v>0.50677136679185164</v>
          </cell>
        </row>
      </sheetData>
      <sheetData sheetId="7">
        <row r="2">
          <cell r="J2" t="str">
            <v>PE ALENA</v>
          </cell>
          <cell r="K2">
            <v>22.2167785</v>
          </cell>
        </row>
        <row r="3">
          <cell r="J3" t="str">
            <v>PE ATACAMA</v>
          </cell>
          <cell r="K3">
            <v>79.304668049999989</v>
          </cell>
        </row>
        <row r="4">
          <cell r="J4" t="str">
            <v>PE AURORA</v>
          </cell>
          <cell r="K4">
            <v>26.100169742592591</v>
          </cell>
        </row>
        <row r="5">
          <cell r="J5" t="str">
            <v>PE CABO LEONES</v>
          </cell>
          <cell r="K5">
            <v>28.678747653999999</v>
          </cell>
        </row>
        <row r="6">
          <cell r="J6" t="str">
            <v>PE CABO LEONES II</v>
          </cell>
          <cell r="K6">
            <v>35.705537226666664</v>
          </cell>
        </row>
        <row r="7">
          <cell r="J7" t="str">
            <v>PE CABO LEONES III</v>
          </cell>
          <cell r="K7">
            <v>32.926185050000008</v>
          </cell>
        </row>
        <row r="8">
          <cell r="J8" t="str">
            <v>PE CALAMA</v>
          </cell>
          <cell r="K8">
            <v>92.925376654333334</v>
          </cell>
        </row>
        <row r="9">
          <cell r="J9" t="str">
            <v>PE CAMPO LINDO</v>
          </cell>
          <cell r="K9">
            <v>39.968653103333338</v>
          </cell>
        </row>
        <row r="10">
          <cell r="J10" t="str">
            <v>PE CANELA</v>
          </cell>
          <cell r="K10">
            <v>2.3633840016666667</v>
          </cell>
        </row>
        <row r="11">
          <cell r="J11" t="str">
            <v>PE CANELA II</v>
          </cell>
          <cell r="K11">
            <v>18.366594594999999</v>
          </cell>
        </row>
        <row r="12">
          <cell r="J12" t="str">
            <v>PE CARDONAL</v>
          </cell>
          <cell r="K12">
            <v>0.71784678666666657</v>
          </cell>
        </row>
        <row r="13">
          <cell r="J13" t="str">
            <v>PE CERRO TIGRE</v>
          </cell>
          <cell r="K13">
            <v>101.96660484050003</v>
          </cell>
        </row>
        <row r="14">
          <cell r="J14" t="str">
            <v>PE CUEL</v>
          </cell>
          <cell r="K14">
            <v>7.5889550125000005</v>
          </cell>
        </row>
        <row r="15">
          <cell r="J15" t="str">
            <v>PE EL ARRAYAN</v>
          </cell>
          <cell r="K15">
            <v>30.588608816666667</v>
          </cell>
        </row>
        <row r="16">
          <cell r="J16" t="str">
            <v>PE LA CABAÑA</v>
          </cell>
          <cell r="K16">
            <v>17.615399631666666</v>
          </cell>
        </row>
        <row r="17">
          <cell r="J17" t="str">
            <v>PE LA ESPERANZA</v>
          </cell>
          <cell r="K17">
            <v>1.8947276166666671</v>
          </cell>
        </row>
        <row r="18">
          <cell r="J18" t="str">
            <v>PE LA ESTRELLA</v>
          </cell>
          <cell r="K18">
            <v>7.8816197288333329</v>
          </cell>
        </row>
        <row r="19">
          <cell r="J19" t="str">
            <v>PE LA FLOR</v>
          </cell>
          <cell r="K19">
            <v>19.669622756666662</v>
          </cell>
        </row>
        <row r="20">
          <cell r="J20" t="str">
            <v>PE LLANOS DEL  VIENTO</v>
          </cell>
          <cell r="K20">
            <v>89.719018533333326</v>
          </cell>
        </row>
        <row r="21">
          <cell r="J21" t="str">
            <v>PE LOMAS DE DUQUECO</v>
          </cell>
          <cell r="K21">
            <v>13.672825037333332</v>
          </cell>
        </row>
        <row r="22">
          <cell r="J22" t="str">
            <v>PE LOS BUENOS AIRES</v>
          </cell>
          <cell r="K22">
            <v>7.8405065233333326</v>
          </cell>
        </row>
        <row r="23">
          <cell r="J23" t="str">
            <v>PE LOS CERRILLOS</v>
          </cell>
          <cell r="K23">
            <v>1.8003979999999996E-2</v>
          </cell>
        </row>
        <row r="24">
          <cell r="J24" t="str">
            <v>PE LOS CURUROS</v>
          </cell>
          <cell r="K24">
            <v>26.764168251666671</v>
          </cell>
        </row>
        <row r="25">
          <cell r="J25" t="str">
            <v>PE LOS OLMOS</v>
          </cell>
          <cell r="K25">
            <v>25.182552446666673</v>
          </cell>
        </row>
        <row r="26">
          <cell r="J26" t="str">
            <v>PE MALLECO NORTE</v>
          </cell>
          <cell r="K26">
            <v>19.565036631666668</v>
          </cell>
        </row>
        <row r="27">
          <cell r="J27" t="str">
            <v>PE MALLECO SUR</v>
          </cell>
          <cell r="K27">
            <v>22.922279166666662</v>
          </cell>
        </row>
        <row r="28">
          <cell r="J28" t="str">
            <v>PE MANANTIALES</v>
          </cell>
          <cell r="K28">
            <v>1.071699166666667E-2</v>
          </cell>
        </row>
        <row r="29">
          <cell r="J29" t="str">
            <v>PE MESAMAVIDA</v>
          </cell>
          <cell r="K29">
            <v>11.584738658333336</v>
          </cell>
        </row>
        <row r="30">
          <cell r="J30" t="str">
            <v>PE MONTE REDONDO</v>
          </cell>
          <cell r="K30">
            <v>10.678594381666668</v>
          </cell>
        </row>
        <row r="31">
          <cell r="J31" t="str">
            <v>PE NEGRETE</v>
          </cell>
          <cell r="K31">
            <v>8.228931956666667</v>
          </cell>
        </row>
        <row r="32">
          <cell r="J32" t="str">
            <v>PE PUELCHE SUR</v>
          </cell>
          <cell r="K32">
            <v>51.615909466666665</v>
          </cell>
        </row>
        <row r="33">
          <cell r="J33" t="str">
            <v>PE PUNTA COLORADA</v>
          </cell>
          <cell r="K33">
            <v>9.9400000000000009E-3</v>
          </cell>
        </row>
        <row r="34">
          <cell r="J34" t="str">
            <v>PE PUNTA PALMERAS</v>
          </cell>
          <cell r="K34">
            <v>7.8458488691666659</v>
          </cell>
        </row>
        <row r="35">
          <cell r="J35" t="str">
            <v>PE PUNTA SIERRA</v>
          </cell>
          <cell r="K35">
            <v>40.491058883333331</v>
          </cell>
        </row>
        <row r="36">
          <cell r="J36" t="str">
            <v>PE RENAICO I</v>
          </cell>
          <cell r="K36">
            <v>35.345383168833337</v>
          </cell>
        </row>
        <row r="37">
          <cell r="J37" t="str">
            <v>PE RENAICO II</v>
          </cell>
          <cell r="K37">
            <v>37.090657463333336</v>
          </cell>
        </row>
        <row r="38">
          <cell r="J38" t="str">
            <v>PE SAN GABRIEL</v>
          </cell>
          <cell r="K38">
            <v>60.250661951666672</v>
          </cell>
        </row>
        <row r="39">
          <cell r="J39" t="str">
            <v>PE SAN JUAN</v>
          </cell>
          <cell r="K39">
            <v>77.240120181666654</v>
          </cell>
        </row>
        <row r="40">
          <cell r="J40" t="str">
            <v>PE SAN MATIAS</v>
          </cell>
          <cell r="K40">
            <v>12.757911768333331</v>
          </cell>
        </row>
        <row r="41">
          <cell r="J41" t="str">
            <v>PE SAN PEDRO</v>
          </cell>
          <cell r="K41">
            <v>6.6881548739999994</v>
          </cell>
        </row>
        <row r="42">
          <cell r="J42" t="str">
            <v>PE SAN PEDRO II</v>
          </cell>
          <cell r="K42">
            <v>10.360761699999999</v>
          </cell>
        </row>
        <row r="43">
          <cell r="J43" t="str">
            <v>PE SARCO</v>
          </cell>
          <cell r="K43">
            <v>37.677960009499998</v>
          </cell>
        </row>
        <row r="44">
          <cell r="J44" t="str">
            <v>PE SIERRA GORDA ESTE</v>
          </cell>
          <cell r="K44">
            <v>49.40542542</v>
          </cell>
        </row>
        <row r="45">
          <cell r="J45" t="str">
            <v>PE TALINAY ORIENTE</v>
          </cell>
          <cell r="K45">
            <v>43.700618060000004</v>
          </cell>
        </row>
        <row r="46">
          <cell r="J46" t="str">
            <v>PE TALINAY PONIENTE</v>
          </cell>
          <cell r="K46">
            <v>23.151781018333335</v>
          </cell>
        </row>
        <row r="47">
          <cell r="J47" t="str">
            <v>PE TALTAL</v>
          </cell>
          <cell r="K47">
            <v>39.013747264676148</v>
          </cell>
        </row>
        <row r="48">
          <cell r="J48" t="str">
            <v>PE TCHAMMA</v>
          </cell>
          <cell r="K48">
            <v>22.975792187833331</v>
          </cell>
        </row>
        <row r="49">
          <cell r="J49" t="str">
            <v>PE TOLPAN SUR</v>
          </cell>
          <cell r="K49">
            <v>25.350427798399998</v>
          </cell>
        </row>
        <row r="50">
          <cell r="J50" t="str">
            <v>PE TOTORAL</v>
          </cell>
          <cell r="K50">
            <v>9.317312376666667</v>
          </cell>
        </row>
        <row r="51">
          <cell r="J51" t="str">
            <v>PE VALLE DE LOS VIENTOS</v>
          </cell>
          <cell r="K51">
            <v>60.043391616833333</v>
          </cell>
        </row>
        <row r="52">
          <cell r="J52" t="str">
            <v>PFV ALMEYDA</v>
          </cell>
          <cell r="K52">
            <v>31.526012849999997</v>
          </cell>
        </row>
        <row r="53">
          <cell r="J53" t="str">
            <v>PFV ANDES SOLAR</v>
          </cell>
          <cell r="K53">
            <v>9.191549679483666</v>
          </cell>
        </row>
        <row r="54">
          <cell r="J54" t="str">
            <v>PFV ANDES SOLAR II</v>
          </cell>
          <cell r="K54">
            <v>13.664169995373001</v>
          </cell>
        </row>
        <row r="55">
          <cell r="J55" t="str">
            <v>PFV ANDES SOLAR II-B</v>
          </cell>
          <cell r="K55">
            <v>67.478276431119667</v>
          </cell>
        </row>
        <row r="56">
          <cell r="J56" t="str">
            <v>PFV ANDES SOLAR IV</v>
          </cell>
          <cell r="K56">
            <v>0</v>
          </cell>
        </row>
        <row r="57">
          <cell r="J57" t="str">
            <v>PFV ATACAMA SOLAR II</v>
          </cell>
          <cell r="K57">
            <v>76.672794999999994</v>
          </cell>
        </row>
        <row r="58">
          <cell r="J58" t="str">
            <v>PFV AZABACHE</v>
          </cell>
          <cell r="K58">
            <v>19.795608833333333</v>
          </cell>
        </row>
        <row r="59">
          <cell r="J59" t="str">
            <v>PFV BOLERO</v>
          </cell>
          <cell r="K59">
            <v>68.768294451656672</v>
          </cell>
        </row>
        <row r="60">
          <cell r="J60" t="str">
            <v>PFV CAMPOS DEL SOL</v>
          </cell>
          <cell r="K60">
            <v>260.77556274916662</v>
          </cell>
        </row>
        <row r="61">
          <cell r="J61" t="str">
            <v>PFV CAPRICORNIO</v>
          </cell>
          <cell r="K61">
            <v>47.268897926666668</v>
          </cell>
        </row>
        <row r="62">
          <cell r="J62" t="str">
            <v>PFV CARRERA PINTO</v>
          </cell>
          <cell r="K62">
            <v>38.187365713333342</v>
          </cell>
        </row>
        <row r="63">
          <cell r="J63" t="str">
            <v>PFV CEME 1</v>
          </cell>
          <cell r="K63">
            <v>131.50415016666668</v>
          </cell>
        </row>
        <row r="64">
          <cell r="J64" t="str">
            <v>PFV CERRO DOMINADOR</v>
          </cell>
          <cell r="K64">
            <v>48.660759033333342</v>
          </cell>
        </row>
        <row r="65">
          <cell r="J65" t="str">
            <v>PFV CHAÑARES</v>
          </cell>
          <cell r="K65">
            <v>31.355639366666669</v>
          </cell>
        </row>
        <row r="66">
          <cell r="J66" t="str">
            <v>PFV CONEJO SOLAR</v>
          </cell>
          <cell r="K66">
            <v>42.927687533333341</v>
          </cell>
        </row>
        <row r="67">
          <cell r="J67" t="str">
            <v>PFV COYA</v>
          </cell>
          <cell r="K67">
            <v>67.54926833333333</v>
          </cell>
        </row>
        <row r="68">
          <cell r="J68" t="str">
            <v>PFV DIEGO DE ALMAGRO</v>
          </cell>
          <cell r="K68">
            <v>14.016147826366666</v>
          </cell>
        </row>
        <row r="69">
          <cell r="J69" t="str">
            <v>PFV DIEGO DE ALMAGRO SUR</v>
          </cell>
          <cell r="K69">
            <v>100.55249372222222</v>
          </cell>
        </row>
        <row r="70">
          <cell r="J70" t="str">
            <v>PFV DOMEYKO</v>
          </cell>
          <cell r="K70">
            <v>103.44617169149998</v>
          </cell>
        </row>
        <row r="71">
          <cell r="J71" t="str">
            <v>PFV DON HUMBERTO</v>
          </cell>
          <cell r="K71">
            <v>0</v>
          </cell>
        </row>
        <row r="72">
          <cell r="J72" t="str">
            <v>PFV DOÑA ANTONIA</v>
          </cell>
          <cell r="K72">
            <v>40.107859333333337</v>
          </cell>
        </row>
        <row r="73">
          <cell r="J73" t="str">
            <v>PFV DOÑA CARMEN SOLAR</v>
          </cell>
          <cell r="K73">
            <v>6.9837589333333332</v>
          </cell>
        </row>
        <row r="74">
          <cell r="J74" t="str">
            <v>PFV EL PELICANO</v>
          </cell>
          <cell r="K74">
            <v>84.378245939999999</v>
          </cell>
        </row>
        <row r="75">
          <cell r="J75" t="str">
            <v>PFV EL ROMERO</v>
          </cell>
          <cell r="K75">
            <v>105.61049945000001</v>
          </cell>
        </row>
        <row r="76">
          <cell r="J76" t="str">
            <v>PFV ELENA</v>
          </cell>
          <cell r="K76">
            <v>55.869876566666655</v>
          </cell>
        </row>
        <row r="77">
          <cell r="J77" t="str">
            <v>PFV FINIS TERRAE</v>
          </cell>
          <cell r="K77">
            <v>208.55877236666666</v>
          </cell>
        </row>
        <row r="78">
          <cell r="J78" t="str">
            <v>PFV GRAN TENO</v>
          </cell>
          <cell r="K78">
            <v>0</v>
          </cell>
        </row>
        <row r="79">
          <cell r="J79" t="str">
            <v>PFV GRANJA SOLAR</v>
          </cell>
          <cell r="K79">
            <v>69.673715999999999</v>
          </cell>
        </row>
        <row r="80">
          <cell r="J80" t="str">
            <v>PFV GUANCHOI</v>
          </cell>
          <cell r="K80">
            <v>222.8342033866667</v>
          </cell>
        </row>
        <row r="81">
          <cell r="J81" t="str">
            <v>PFV HUATACONDO</v>
          </cell>
          <cell r="K81">
            <v>25.187494170000004</v>
          </cell>
        </row>
        <row r="82">
          <cell r="J82" t="str">
            <v>PFV JAMA</v>
          </cell>
          <cell r="K82">
            <v>51.327550770666662</v>
          </cell>
        </row>
        <row r="83">
          <cell r="J83" t="str">
            <v>PFV JAVIERA</v>
          </cell>
          <cell r="K83">
            <v>52.279208758333326</v>
          </cell>
        </row>
        <row r="84">
          <cell r="J84" t="str">
            <v>PFV LA CRUZ SOLAR</v>
          </cell>
          <cell r="K84">
            <v>42.219743333333334</v>
          </cell>
        </row>
        <row r="85">
          <cell r="J85" t="str">
            <v>PFV LA HUAYCA II</v>
          </cell>
          <cell r="K85">
            <v>23.296697166666661</v>
          </cell>
        </row>
        <row r="86">
          <cell r="J86" t="str">
            <v>PFV LA HUELLA</v>
          </cell>
          <cell r="K86">
            <v>43.428496988333322</v>
          </cell>
        </row>
        <row r="87">
          <cell r="J87" t="str">
            <v>PFV LALACKAMA</v>
          </cell>
          <cell r="K87">
            <v>28.736754618333336</v>
          </cell>
        </row>
        <row r="88">
          <cell r="J88" t="str">
            <v>PFV LALACKAMA II</v>
          </cell>
          <cell r="K88">
            <v>10.243093505163699</v>
          </cell>
        </row>
        <row r="89">
          <cell r="J89" t="str">
            <v>PFV LAS SALINAS</v>
          </cell>
          <cell r="K89">
            <v>101.12394423333336</v>
          </cell>
        </row>
        <row r="90">
          <cell r="J90" t="str">
            <v>PFV LLANO DE LLAMPOS</v>
          </cell>
          <cell r="K90">
            <v>38.320801999999993</v>
          </cell>
        </row>
        <row r="91">
          <cell r="J91" t="str">
            <v>PFV LOS LOROS</v>
          </cell>
          <cell r="K91">
            <v>16.739761206666671</v>
          </cell>
        </row>
        <row r="92">
          <cell r="J92" t="str">
            <v>PFV LUZ DEL NORTE</v>
          </cell>
          <cell r="K92">
            <v>135.17558398333333</v>
          </cell>
        </row>
        <row r="93">
          <cell r="J93" t="str">
            <v>PFV MALGARIDA</v>
          </cell>
          <cell r="K93">
            <v>110.78948950000002</v>
          </cell>
        </row>
        <row r="94">
          <cell r="J94" t="str">
            <v>PFV MANZANO</v>
          </cell>
          <cell r="K94">
            <v>31.883670166666668</v>
          </cell>
        </row>
        <row r="95">
          <cell r="J95" t="str">
            <v>PFV MARIA ELENA</v>
          </cell>
          <cell r="K95">
            <v>25.572724633333333</v>
          </cell>
        </row>
        <row r="96">
          <cell r="J96" t="str">
            <v>PFV MESETA DE LOS ANDES</v>
          </cell>
          <cell r="K96">
            <v>81.164215733333336</v>
          </cell>
        </row>
        <row r="97">
          <cell r="J97" t="str">
            <v>PFV NUEVO QUILLAGUA</v>
          </cell>
          <cell r="K97">
            <v>51.944575033333336</v>
          </cell>
        </row>
        <row r="98">
          <cell r="J98" t="str">
            <v>PFV PAMPA SOLAR NORTE</v>
          </cell>
          <cell r="K98">
            <v>25.281427994999998</v>
          </cell>
        </row>
        <row r="99">
          <cell r="J99" t="str">
            <v>PFV PAMPA TIGRE</v>
          </cell>
          <cell r="K99">
            <v>85.096988433333365</v>
          </cell>
        </row>
        <row r="100">
          <cell r="J100" t="str">
            <v>PFV POZO ALMONTE SOLAR II</v>
          </cell>
          <cell r="K100">
            <v>1.1483883333333333</v>
          </cell>
        </row>
        <row r="101">
          <cell r="J101" t="str">
            <v>PFV POZO ALMONTE SOLAR III</v>
          </cell>
          <cell r="K101">
            <v>8.1510476000000001</v>
          </cell>
        </row>
        <row r="102">
          <cell r="J102" t="str">
            <v>PFV PUERTO SECO SOLAR</v>
          </cell>
          <cell r="K102">
            <v>0.37191911666666666</v>
          </cell>
        </row>
        <row r="103">
          <cell r="J103" t="str">
            <v>PFV QUILAPILUN</v>
          </cell>
          <cell r="K103">
            <v>55.514062366666664</v>
          </cell>
        </row>
        <row r="104">
          <cell r="J104" t="str">
            <v>PFV RIO ESCONDIDO</v>
          </cell>
          <cell r="K104">
            <v>81.946517833333331</v>
          </cell>
        </row>
        <row r="105">
          <cell r="J105" t="str">
            <v>PFV SALVADOR</v>
          </cell>
          <cell r="K105">
            <v>30.394052166666672</v>
          </cell>
        </row>
        <row r="106">
          <cell r="J106" t="str">
            <v>PFV SAN ANDRES</v>
          </cell>
          <cell r="K106">
            <v>8.9735350000000018</v>
          </cell>
        </row>
        <row r="107">
          <cell r="J107" t="str">
            <v>PFV SAN PEDRO</v>
          </cell>
          <cell r="K107">
            <v>79.661574026666671</v>
          </cell>
        </row>
        <row r="108">
          <cell r="J108" t="str">
            <v>PFV SANTA ISABEL</v>
          </cell>
          <cell r="K108">
            <v>142.50722829999998</v>
          </cell>
        </row>
        <row r="109">
          <cell r="J109" t="str">
            <v>PFV SANTIAGO SOLAR</v>
          </cell>
          <cell r="K109">
            <v>35.323276016666661</v>
          </cell>
        </row>
        <row r="110">
          <cell r="J110" t="str">
            <v>PFV SOL DE LILA</v>
          </cell>
          <cell r="K110">
            <v>119.56371639999999</v>
          </cell>
        </row>
        <row r="111">
          <cell r="J111" t="str">
            <v>PFV SOL DE LOS ANDES</v>
          </cell>
          <cell r="K111">
            <v>43.602262833333334</v>
          </cell>
        </row>
        <row r="112">
          <cell r="J112" t="str">
            <v>PFV SOL DEL DESIERTO</v>
          </cell>
          <cell r="K112">
            <v>191.6915721113333</v>
          </cell>
        </row>
        <row r="113">
          <cell r="J113" t="str">
            <v>PFV TAMANGO</v>
          </cell>
          <cell r="K113">
            <v>9.8096084999999995</v>
          </cell>
        </row>
        <row r="114">
          <cell r="J114" t="str">
            <v>PFV TAMAYA SOLAR</v>
          </cell>
          <cell r="K114">
            <v>78.288755225555548</v>
          </cell>
        </row>
        <row r="115">
          <cell r="J115" t="str">
            <v>PFV URIBE SOLAR</v>
          </cell>
          <cell r="K115">
            <v>45.583310833333336</v>
          </cell>
        </row>
        <row r="116">
          <cell r="J116" t="str">
            <v>PFV USYA</v>
          </cell>
          <cell r="K116">
            <v>22.437158288666666</v>
          </cell>
        </row>
        <row r="117">
          <cell r="J117" t="str">
            <v>PFV VALLE DEL SOL</v>
          </cell>
          <cell r="K117">
            <v>125.75806266666667</v>
          </cell>
        </row>
        <row r="118">
          <cell r="J118" t="str">
            <v>PFV VALLE ESCONDIDO</v>
          </cell>
          <cell r="K118">
            <v>96.615520633333333</v>
          </cell>
        </row>
        <row r="119">
          <cell r="J119" t="str">
            <v>PFV WILLKA</v>
          </cell>
          <cell r="K119">
            <v>64.96284283333334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uardo Cárdenas Rueda" id="{6EC63736-D9E1-477A-B5AB-6B43FF71882F}" userId="S::eduardo.cardenas@southenergy.cl::6adf6c79-93d4-41c4-bb68-7cc40b39fc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935" dT="2026-06-11T06:11:58.70" personId="{6EC63736-D9E1-477A-B5AB-6B43FF71882F}" id="{F78E613D-2F4E-4214-8D57-17BB9F33843F}">
    <text>Infotécnica indica 199,6 MW, pero para PSUF se considera 145 MW como máxima, indicando como referencia Infotécnica --&gt;&lt;--</text>
  </threadedComment>
  <threadedComment ref="V993" dT="2026-06-11T06:13:59.17" personId="{6EC63736-D9E1-477A-B5AB-6B43FF71882F}" id="{66ACB76D-CA09-46C8-A8A2-14CCBE81185B}">
    <text>Infotécnica indica 45,7 MW, pero para PSUF se considera 34,7 MW como máxima, indicando como referencia Infotécnica --&gt;&lt;--</text>
  </threadedComment>
  <threadedComment ref="V1134" dT="2026-06-11T06:20:16.50" personId="{6EC63736-D9E1-477A-B5AB-6B43FF71882F}" id="{3358D860-592B-47FE-A39E-2FE188F0F4AC}">
    <text>Infotécnica indica 109 MW, pero para PSUF se considera 89,2 MW como máxima, indicando como referencia Infotécnica --&gt;&lt;--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6868-81F9-4EF2-9D76-6E245A8A3F5A}">
  <sheetPr>
    <tabColor rgb="FF7030A0"/>
  </sheetPr>
  <dimension ref="A1:AN1197"/>
  <sheetViews>
    <sheetView topLeftCell="Q1" workbookViewId="0">
      <selection activeCell="U1" sqref="U1"/>
    </sheetView>
  </sheetViews>
  <sheetFormatPr defaultColWidth="10.6640625" defaultRowHeight="13.8" x14ac:dyDescent="0.3"/>
  <cols>
    <col min="1" max="2" width="10.6640625" style="6"/>
    <col min="3" max="3" width="25.88671875" style="6" customWidth="1"/>
    <col min="4" max="4" width="56.5546875" style="6" bestFit="1" customWidth="1"/>
    <col min="5" max="5" width="18.109375" style="6" bestFit="1" customWidth="1"/>
    <col min="6" max="6" width="17.88671875" style="6" customWidth="1"/>
    <col min="7" max="7" width="11.6640625" style="6" customWidth="1"/>
    <col min="8" max="8" width="16.5546875" style="6" customWidth="1"/>
    <col min="9" max="9" width="43.6640625" style="6" customWidth="1"/>
    <col min="10" max="10" width="19.21875" style="6" bestFit="1" customWidth="1"/>
    <col min="11" max="12" width="10.6640625" style="6"/>
    <col min="13" max="13" width="13.88671875" style="6" bestFit="1" customWidth="1"/>
    <col min="14" max="14" width="26.77734375" style="6" customWidth="1"/>
    <col min="15" max="15" width="20.5546875" style="6" bestFit="1" customWidth="1"/>
    <col min="16" max="18" width="16.5546875" style="6" customWidth="1"/>
    <col min="19" max="20" width="13" style="6" customWidth="1"/>
    <col min="21" max="22" width="16.5546875" style="6" customWidth="1"/>
    <col min="23" max="23" width="13.77734375" style="6" customWidth="1"/>
    <col min="24" max="24" width="13.88671875" style="6" customWidth="1"/>
    <col min="25" max="27" width="13.77734375" style="6" customWidth="1"/>
    <col min="28" max="33" width="10.6640625" style="6" customWidth="1"/>
    <col min="34" max="35" width="15.21875" style="6" bestFit="1" customWidth="1"/>
    <col min="36" max="36" width="14.33203125" style="6" bestFit="1" customWidth="1"/>
    <col min="37" max="37" width="10.6640625" style="6"/>
    <col min="38" max="38" width="20.109375" style="6" bestFit="1" customWidth="1"/>
    <col min="39" max="39" width="20.109375" style="6" customWidth="1"/>
    <col min="40" max="40" width="15.21875" style="6" bestFit="1" customWidth="1"/>
    <col min="41" max="16384" width="10.6640625" style="6"/>
  </cols>
  <sheetData>
    <row r="1" spans="1:40" ht="41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6303</v>
      </c>
      <c r="V1" s="1" t="s">
        <v>20</v>
      </c>
      <c r="W1" s="1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5" t="s">
        <v>35</v>
      </c>
      <c r="AL1" s="5" t="s">
        <v>36</v>
      </c>
      <c r="AM1" s="5" t="s">
        <v>37</v>
      </c>
      <c r="AN1" s="5" t="s">
        <v>38</v>
      </c>
    </row>
    <row r="2" spans="1:40" ht="14.4" x14ac:dyDescent="0.3">
      <c r="A2" s="7">
        <v>0</v>
      </c>
      <c r="B2" s="7" t="s">
        <v>490</v>
      </c>
      <c r="C2" s="8" t="s">
        <v>491</v>
      </c>
      <c r="D2" s="6" t="s">
        <v>492</v>
      </c>
      <c r="E2" s="6" t="str">
        <f>_xlfn.XLOOKUP(D2,'[2]Coordinados SEN'!$A:$A,'[2]Coordinados SEN'!$B:$B,"-",0)</f>
        <v>76.437.712-5</v>
      </c>
      <c r="F2" s="6" t="s">
        <v>492</v>
      </c>
      <c r="G2" s="6">
        <f t="shared" ref="G2:G65" si="0">COUNTIFS($D$2:$D$1194,D2)</f>
        <v>6</v>
      </c>
      <c r="H2" s="6" t="s">
        <v>493</v>
      </c>
      <c r="I2" s="6" t="s">
        <v>494</v>
      </c>
      <c r="J2" s="6" t="str">
        <f>_xlfn.XLOOKUP(I2,'[2]Barras CMg'!$E$2:$E$1527,'[2]Barras CMg'!$A$2:$A$1527,"------",0,1)</f>
        <v>MALGARIDA_____220</v>
      </c>
      <c r="K2" s="6">
        <v>1</v>
      </c>
      <c r="L2" s="6">
        <v>2025</v>
      </c>
      <c r="M2" s="6" t="s">
        <v>495</v>
      </c>
      <c r="N2" s="6" t="s">
        <v>496</v>
      </c>
      <c r="O2" s="6" t="s">
        <v>47</v>
      </c>
      <c r="P2" s="6" t="s">
        <v>497</v>
      </c>
      <c r="Q2" s="6" t="s">
        <v>498</v>
      </c>
      <c r="R2" s="6" t="s">
        <v>499</v>
      </c>
      <c r="S2" s="6" t="s">
        <v>51</v>
      </c>
      <c r="T2" s="9" t="s">
        <v>500</v>
      </c>
      <c r="U2" s="10">
        <v>204.32</v>
      </c>
      <c r="V2" s="10">
        <v>200.68</v>
      </c>
      <c r="W2" s="11" t="e">
        <f>_xlfn.XLOOKUP(C2,#REF!,#REF!,"S/I",0)</f>
        <v>#REF!</v>
      </c>
      <c r="X2" s="11">
        <f>_xlfn.XLOOKUP($D2,[2]Retiros_dinamica!$F:$F,[2]Retiros_dinamica!B:B,"S/I",0)</f>
        <v>448325.71039762523</v>
      </c>
      <c r="Y2" s="11">
        <f>_xlfn.XLOOKUP($D2,[2]Retiros_dinamica!$F:$F,[2]Retiros_dinamica!C:C,"S/I",0)</f>
        <v>508026.01168647752</v>
      </c>
      <c r="Z2" s="11">
        <f>_xlfn.XLOOKUP($D2,[2]Retiros_dinamica!$F:$F,[2]Retiros_dinamica!D:D,"S/I",0)</f>
        <v>259394.42267383041</v>
      </c>
      <c r="AA2" s="11">
        <f>_xlfn.XLOOKUP($D2,[2]Retiros_dinamica!$F:$F,[2]Retiros_dinamica!E:E,"S/I",0)</f>
        <v>1215746.144757933</v>
      </c>
      <c r="AB2" s="6">
        <f>_xlfn.XLOOKUP(C2,[2]CMg!$I$4:$I$106,[2]CMg!$M$4:$M$106,"----",0,1)</f>
        <v>7.48446581630611</v>
      </c>
      <c r="AC2" s="6">
        <f>_xlfn.XLOOKUP(C2,'[3]Promedio Cmg'!$A$4:$A$106,'[3]Promedio Cmg'!$B$4:$B$106,"---",0,1)</f>
        <v>48.996233306700013</v>
      </c>
      <c r="AD2" s="6">
        <f>_xlfn.XLOOKUP(C2,'[3]Promedio solar Cmg'!$A$4:$A$106,'[3]Promedio solar Cmg'!$B$4:$B$106,"----",0,1)</f>
        <v>9.3200739726027511</v>
      </c>
      <c r="AE2" s="6">
        <f>_xlfn.XLOOKUP(C2,[2]CMg!$O$4:$O$106,[2]CMg!$P$4:$P$106,"----",0,1)</f>
        <v>77.330802191351964</v>
      </c>
      <c r="AF2" s="14">
        <f>_xlfn.XLOOKUP(C2,[2]CMg!$S$4:$S$106,[2]CMg!$U$4:$U$106,"----",0,1)</f>
        <v>0.46124871590001143</v>
      </c>
      <c r="AH2" s="12">
        <f>_xlfn.XLOOKUP($E2,'[2]Balance económico'!$C:$C,'[2]Balance económico'!$D:$D,"-",0)</f>
        <v>-67605286718.150314</v>
      </c>
      <c r="AI2" s="12">
        <f>_xlfn.XLOOKUP($E2,'[2]Balance económico'!$C:$C,'[2]Balance económico'!$E:$E,"-",0)</f>
        <v>-11939622429.210896</v>
      </c>
      <c r="AJ2" s="12">
        <f>_xlfn.XLOOKUP($E2,'[2]Balance económico'!$C:$C,'[2]Balance económico'!$F:$F,"-",0)</f>
        <v>4781658336.9003258</v>
      </c>
      <c r="AK2" s="6" t="str">
        <f t="shared" ref="AK2:AK65" si="1">IF(AA2&gt;0,"PPA","-")</f>
        <v>PPA</v>
      </c>
      <c r="AL2" s="12" t="str" cm="1">
        <f t="array" ref="AL2">IFERROR((X2*[2]!Tabla2[Bloque A] + 'BD Centrales 2025'!Y934*[2]!Tabla2[Bloque B] + 'BD Centrales 2025'!Z934*[2]!Tabla2[Bloque C])*#REF!,"-")</f>
        <v>-</v>
      </c>
      <c r="AM2" s="12" t="str">
        <f t="shared" ref="AM2:AM65" si="2">IFERROR(AH2+AL2,"-")</f>
        <v>-</v>
      </c>
      <c r="AN2" s="12">
        <f>IFERROR((AH2+AI2+AJ2)/(SUMIFS($W$2:$W$1194,$E$2:$E$1194,E2)*1000*#REF!),0)</f>
        <v>0</v>
      </c>
    </row>
    <row r="3" spans="1:40" ht="14.4" x14ac:dyDescent="0.3">
      <c r="A3" s="7">
        <v>2</v>
      </c>
      <c r="B3" s="7" t="s">
        <v>6029</v>
      </c>
      <c r="C3" s="8" t="s">
        <v>6030</v>
      </c>
      <c r="D3" s="6" t="s">
        <v>5385</v>
      </c>
      <c r="E3" s="6" t="str">
        <f>_xlfn.XLOOKUP(D3,'[2]Coordinados SEN'!$A:$A,'[2]Coordinados SEN'!$B:$B,"-",0)</f>
        <v>76.594.660-3</v>
      </c>
      <c r="F3" s="6" t="s">
        <v>5385</v>
      </c>
      <c r="G3" s="6">
        <f t="shared" si="0"/>
        <v>5</v>
      </c>
      <c r="H3" s="6" t="s">
        <v>5711</v>
      </c>
      <c r="I3" s="6" t="s">
        <v>5711</v>
      </c>
      <c r="J3" s="6" t="str">
        <f>_xlfn.XLOOKUP(I3,'[2]Barras CMg'!$E$2:$E$1527,'[2]Barras CMg'!$A$2:$A$1527,"------",0,1)</f>
        <v>CONSTIT1______023</v>
      </c>
      <c r="K3" s="6">
        <v>6</v>
      </c>
      <c r="L3" s="6">
        <v>2025</v>
      </c>
      <c r="M3" s="6" t="s">
        <v>45</v>
      </c>
      <c r="N3" s="6" t="s">
        <v>5267</v>
      </c>
      <c r="O3" s="6" t="s">
        <v>157</v>
      </c>
      <c r="P3" s="6" t="s">
        <v>90</v>
      </c>
      <c r="Q3" s="6" t="s">
        <v>91</v>
      </c>
      <c r="R3" s="6" t="s">
        <v>4265</v>
      </c>
      <c r="S3" s="6" t="s">
        <v>51</v>
      </c>
      <c r="T3" s="9" t="s">
        <v>6031</v>
      </c>
      <c r="U3" s="10">
        <v>6.0990000000000002</v>
      </c>
      <c r="V3" s="10">
        <v>5.9589999999999996</v>
      </c>
      <c r="W3" s="11" t="e">
        <f>_xlfn.XLOOKUP(C3,#REF!,#REF!,"S/I",0)</f>
        <v>#REF!</v>
      </c>
      <c r="X3" s="11" t="str">
        <f>_xlfn.XLOOKUP($D3,[2]Retiros_dinamica!$F:$F,[2]Retiros_dinamica!B:B,"S/I",0)</f>
        <v>S/I</v>
      </c>
      <c r="Y3" s="11" t="str">
        <f>_xlfn.XLOOKUP($D3,[2]Retiros_dinamica!$F:$F,[2]Retiros_dinamica!C:C,"S/I",0)</f>
        <v>S/I</v>
      </c>
      <c r="Z3" s="11" t="str">
        <f>_xlfn.XLOOKUP($D3,[2]Retiros_dinamica!$F:$F,[2]Retiros_dinamica!D:D,"S/I",0)</f>
        <v>S/I</v>
      </c>
      <c r="AA3" s="11" t="str">
        <f>_xlfn.XLOOKUP($D3,[2]Retiros_dinamica!$F:$F,[2]Retiros_dinamica!E:E,"S/I",0)</f>
        <v>S/I</v>
      </c>
      <c r="AB3" s="6" t="str">
        <f>_xlfn.XLOOKUP(C3,[2]CMg!$I$4:$I$106,[2]CMg!$M$4:$M$106,"----",0,1)</f>
        <v>----</v>
      </c>
      <c r="AH3" s="12">
        <f>_xlfn.XLOOKUP($E3,'[2]Balance económico'!$C:$C,'[2]Balance económico'!$D:$D,"-",0)</f>
        <v>1005874704.7847078</v>
      </c>
      <c r="AI3" s="12">
        <f>_xlfn.XLOOKUP($E3,'[2]Balance económico'!$C:$C,'[2]Balance económico'!$E:$E,"-",0)</f>
        <v>2306728215.5803795</v>
      </c>
      <c r="AJ3" s="12" t="str">
        <f>_xlfn.XLOOKUP($E3,'[2]Balance económico'!$C:$C,'[2]Balance económico'!$F:$F,"-",0)</f>
        <v>----</v>
      </c>
      <c r="AK3" s="6" t="str">
        <f t="shared" si="1"/>
        <v>PPA</v>
      </c>
      <c r="AL3" s="12" t="str" cm="1">
        <f t="array" ref="AL3">IFERROR((X3*[2]!Tabla2[Bloque A] + 'BD Centrales 2025'!Y1143*[2]!Tabla2[Bloque B] + 'BD Centrales 2025'!Z1143*[2]!Tabla2[Bloque C])*#REF!,"-")</f>
        <v>-</v>
      </c>
      <c r="AM3" s="12" t="str">
        <f t="shared" si="2"/>
        <v>-</v>
      </c>
      <c r="AN3" s="12">
        <f>IFERROR((AH3+AI3+AJ3)/(SUMIFS($W$2:$W$1194,$E$2:$E$1194,E3)*1000*#REF!),0)</f>
        <v>0</v>
      </c>
    </row>
    <row r="4" spans="1:40" ht="14.4" x14ac:dyDescent="0.3">
      <c r="A4" s="7">
        <v>3</v>
      </c>
      <c r="B4" s="7" t="s">
        <v>5383</v>
      </c>
      <c r="C4" s="8" t="s">
        <v>5384</v>
      </c>
      <c r="D4" s="6" t="s">
        <v>5385</v>
      </c>
      <c r="E4" s="6" t="str">
        <f>_xlfn.XLOOKUP(D4,'[2]Coordinados SEN'!$A:$A,'[2]Coordinados SEN'!$B:$B,"-",0)</f>
        <v>76.594.660-3</v>
      </c>
      <c r="F4" s="6" t="s">
        <v>5385</v>
      </c>
      <c r="G4" s="6">
        <f t="shared" si="0"/>
        <v>5</v>
      </c>
      <c r="H4" s="6" t="s">
        <v>5386</v>
      </c>
      <c r="I4" s="13" t="s">
        <v>5387</v>
      </c>
      <c r="J4" s="6" t="str">
        <f>_xlfn.XLOOKUP(I4,'[2]Barras CMg'!$E$2:$E$1527,'[2]Barras CMg'!$A$2:$A$1527,"------",0,1)</f>
        <v>QUELLON_______110</v>
      </c>
      <c r="K4" s="6">
        <v>9</v>
      </c>
      <c r="L4" s="6">
        <v>2025</v>
      </c>
      <c r="M4" s="6" t="s">
        <v>45</v>
      </c>
      <c r="N4" s="6" t="s">
        <v>5267</v>
      </c>
      <c r="O4" s="6" t="s">
        <v>157</v>
      </c>
      <c r="P4" s="6" t="s">
        <v>82</v>
      </c>
      <c r="Q4" s="6" t="s">
        <v>4091</v>
      </c>
      <c r="R4" s="6" t="s">
        <v>5388</v>
      </c>
      <c r="S4" s="6" t="s">
        <v>51</v>
      </c>
      <c r="T4" s="9" t="s">
        <v>5389</v>
      </c>
      <c r="U4" s="10">
        <v>9.2270000000000003</v>
      </c>
      <c r="V4" s="10">
        <v>9.0559999999999992</v>
      </c>
      <c r="W4" s="11" t="e">
        <f>_xlfn.XLOOKUP(C4,#REF!,#REF!,"S/I",0)</f>
        <v>#REF!</v>
      </c>
      <c r="X4" s="11" t="str">
        <f>_xlfn.XLOOKUP($D4,[2]Retiros_dinamica!$F:$F,[2]Retiros_dinamica!B:B,"S/I",0)</f>
        <v>S/I</v>
      </c>
      <c r="Y4" s="11" t="str">
        <f>_xlfn.XLOOKUP($D4,[2]Retiros_dinamica!$F:$F,[2]Retiros_dinamica!C:C,"S/I",0)</f>
        <v>S/I</v>
      </c>
      <c r="Z4" s="11" t="str">
        <f>_xlfn.XLOOKUP($D4,[2]Retiros_dinamica!$F:$F,[2]Retiros_dinamica!D:D,"S/I",0)</f>
        <v>S/I</v>
      </c>
      <c r="AA4" s="11" t="str">
        <f>_xlfn.XLOOKUP($D4,[2]Retiros_dinamica!$F:$F,[2]Retiros_dinamica!E:E,"S/I",0)</f>
        <v>S/I</v>
      </c>
      <c r="AB4" s="6" t="str">
        <f>_xlfn.XLOOKUP(C4,[2]CMg!$I$4:$I$106,[2]CMg!$M$4:$M$106,"----",0,1)</f>
        <v>----</v>
      </c>
      <c r="AH4" s="12">
        <f>_xlfn.XLOOKUP($E4,'[2]Balance económico'!$C:$C,'[2]Balance económico'!$D:$D,"-",0)</f>
        <v>1005874704.7847078</v>
      </c>
      <c r="AI4" s="12">
        <f>_xlfn.XLOOKUP($E4,'[2]Balance económico'!$C:$C,'[2]Balance económico'!$E:$E,"-",0)</f>
        <v>2306728215.5803795</v>
      </c>
      <c r="AJ4" s="12" t="str">
        <f>_xlfn.XLOOKUP($E4,'[2]Balance económico'!$C:$C,'[2]Balance económico'!$F:$F,"-",0)</f>
        <v>----</v>
      </c>
      <c r="AK4" s="6" t="str">
        <f t="shared" si="1"/>
        <v>PPA</v>
      </c>
      <c r="AL4" s="12" t="str" cm="1">
        <f t="array" ref="AL4">IFERROR((X4*[2]!Tabla2[Bloque A] + 'BD Centrales 2025'!Y1009*[2]!Tabla2[Bloque B] + 'BD Centrales 2025'!Z1009*[2]!Tabla2[Bloque C])*#REF!,"-")</f>
        <v>-</v>
      </c>
      <c r="AM4" s="12" t="str">
        <f t="shared" si="2"/>
        <v>-</v>
      </c>
      <c r="AN4" s="12">
        <f>IFERROR((AH4+AI4+AJ4)/(SUMIFS($W$2:$W$1194,$E$2:$E$1194,E4)*1000*#REF!),0)</f>
        <v>0</v>
      </c>
    </row>
    <row r="5" spans="1:40" ht="14.4" x14ac:dyDescent="0.3">
      <c r="A5" s="7">
        <v>4</v>
      </c>
      <c r="B5" s="7" t="s">
        <v>5709</v>
      </c>
      <c r="C5" s="8" t="s">
        <v>5710</v>
      </c>
      <c r="D5" s="6" t="s">
        <v>5385</v>
      </c>
      <c r="E5" s="6" t="str">
        <f>_xlfn.XLOOKUP(D5,'[2]Coordinados SEN'!$A:$A,'[2]Coordinados SEN'!$B:$B,"-",0)</f>
        <v>76.594.660-3</v>
      </c>
      <c r="F5" s="6" t="s">
        <v>5385</v>
      </c>
      <c r="G5" s="6">
        <f t="shared" si="0"/>
        <v>5</v>
      </c>
      <c r="H5" s="6" t="s">
        <v>5711</v>
      </c>
      <c r="I5" s="6" t="s">
        <v>5711</v>
      </c>
      <c r="J5" s="6" t="str">
        <f>_xlfn.XLOOKUP(I5,'[2]Barras CMg'!$E$2:$E$1527,'[2]Barras CMg'!$A$2:$A$1527,"------",0,1)</f>
        <v>CONSTIT1______023</v>
      </c>
      <c r="K5" s="6">
        <v>6</v>
      </c>
      <c r="L5" s="6">
        <v>2025</v>
      </c>
      <c r="M5" s="6" t="s">
        <v>45</v>
      </c>
      <c r="N5" s="6" t="s">
        <v>5267</v>
      </c>
      <c r="O5" s="6" t="s">
        <v>157</v>
      </c>
      <c r="P5" s="6" t="s">
        <v>90</v>
      </c>
      <c r="Q5" s="6" t="s">
        <v>91</v>
      </c>
      <c r="R5" s="6" t="s">
        <v>4265</v>
      </c>
      <c r="S5" s="6" t="s">
        <v>51</v>
      </c>
      <c r="T5" s="9" t="s">
        <v>5712</v>
      </c>
      <c r="U5" s="10">
        <v>9.593</v>
      </c>
      <c r="V5" s="10">
        <v>9.0120000000000005</v>
      </c>
      <c r="W5" s="11" t="e">
        <f>_xlfn.XLOOKUP(C5,#REF!,#REF!,"S/I",0)</f>
        <v>#REF!</v>
      </c>
      <c r="X5" s="11" t="str">
        <f>_xlfn.XLOOKUP($D5,[2]Retiros_dinamica!$F:$F,[2]Retiros_dinamica!B:B,"S/I",0)</f>
        <v>S/I</v>
      </c>
      <c r="Y5" s="11" t="str">
        <f>_xlfn.XLOOKUP($D5,[2]Retiros_dinamica!$F:$F,[2]Retiros_dinamica!C:C,"S/I",0)</f>
        <v>S/I</v>
      </c>
      <c r="Z5" s="11" t="str">
        <f>_xlfn.XLOOKUP($D5,[2]Retiros_dinamica!$F:$F,[2]Retiros_dinamica!D:D,"S/I",0)</f>
        <v>S/I</v>
      </c>
      <c r="AA5" s="11" t="str">
        <f>_xlfn.XLOOKUP($D5,[2]Retiros_dinamica!$F:$F,[2]Retiros_dinamica!E:E,"S/I",0)</f>
        <v>S/I</v>
      </c>
      <c r="AB5" s="6" t="str">
        <f>_xlfn.XLOOKUP(C5,[2]CMg!$I$4:$I$106,[2]CMg!$M$4:$M$106,"----",0,1)</f>
        <v>----</v>
      </c>
      <c r="AH5" s="12">
        <f>_xlfn.XLOOKUP($E5,'[2]Balance económico'!$C:$C,'[2]Balance económico'!$D:$D,"-",0)</f>
        <v>1005874704.7847078</v>
      </c>
      <c r="AI5" s="12">
        <f>_xlfn.XLOOKUP($E5,'[2]Balance económico'!$C:$C,'[2]Balance económico'!$E:$E,"-",0)</f>
        <v>2306728215.5803795</v>
      </c>
      <c r="AJ5" s="12" t="str">
        <f>_xlfn.XLOOKUP($E5,'[2]Balance económico'!$C:$C,'[2]Balance económico'!$F:$F,"-",0)</f>
        <v>----</v>
      </c>
      <c r="AK5" s="6" t="str">
        <f t="shared" si="1"/>
        <v>PPA</v>
      </c>
      <c r="AL5" s="12" t="str" cm="1">
        <f t="array" ref="AL5">IFERROR((X5*[2]!Tabla2[Bloque A] + 'BD Centrales 2025'!Y1075*[2]!Tabla2[Bloque B] + 'BD Centrales 2025'!Z1075*[2]!Tabla2[Bloque C])*#REF!,"-")</f>
        <v>-</v>
      </c>
      <c r="AM5" s="12" t="str">
        <f t="shared" si="2"/>
        <v>-</v>
      </c>
      <c r="AN5" s="12">
        <f>IFERROR((AH5+AI5+AJ5)/(SUMIFS($W$2:$W$1194,$E$2:$E$1194,E5)*1000*#REF!),0)</f>
        <v>0</v>
      </c>
    </row>
    <row r="6" spans="1:40" ht="14.4" x14ac:dyDescent="0.3">
      <c r="A6" s="7">
        <v>5</v>
      </c>
      <c r="B6" s="7" t="s">
        <v>506</v>
      </c>
      <c r="C6" s="8" t="s">
        <v>507</v>
      </c>
      <c r="D6" s="6" t="s">
        <v>450</v>
      </c>
      <c r="E6" s="6" t="str">
        <f>_xlfn.XLOOKUP(D6,'[2]Coordinados SEN'!$A:$A,'[2]Coordinados SEN'!$B:$B,"-",0)</f>
        <v>76.025.973-K</v>
      </c>
      <c r="F6" s="6" t="s">
        <v>450</v>
      </c>
      <c r="G6" s="6">
        <f t="shared" si="0"/>
        <v>3</v>
      </c>
      <c r="H6" s="6" t="s">
        <v>508</v>
      </c>
      <c r="I6" s="13" t="s">
        <v>451</v>
      </c>
      <c r="J6" s="6" t="str">
        <f>_xlfn.XLOOKUP(I6,'[2]Barras CMg'!$E$2:$E$1527,'[2]Barras CMg'!$A$2:$A$1527,"------",0,1)</f>
        <v>LIRCAY________066</v>
      </c>
      <c r="K6" s="6">
        <v>1</v>
      </c>
      <c r="L6" s="6">
        <v>2025</v>
      </c>
      <c r="M6" s="6" t="s">
        <v>66</v>
      </c>
      <c r="N6" s="6" t="s">
        <v>177</v>
      </c>
      <c r="O6" s="6" t="s">
        <v>157</v>
      </c>
      <c r="P6" s="6" t="s">
        <v>90</v>
      </c>
      <c r="Q6" s="6" t="s">
        <v>91</v>
      </c>
      <c r="R6" s="6" t="s">
        <v>92</v>
      </c>
      <c r="S6" s="6" t="s">
        <v>158</v>
      </c>
      <c r="T6" s="9" t="s">
        <v>509</v>
      </c>
      <c r="U6" s="10">
        <v>6.3</v>
      </c>
      <c r="V6" s="10">
        <v>6.2854999999999999</v>
      </c>
      <c r="W6" s="11" t="e">
        <f>_xlfn.XLOOKUP(C6,#REF!,#REF!,"S/I",0)</f>
        <v>#REF!</v>
      </c>
      <c r="X6" s="11" t="str">
        <f>_xlfn.XLOOKUP($D6,[2]Retiros_dinamica!$F:$F,[2]Retiros_dinamica!B:B,"S/I",0)</f>
        <v>S/I</v>
      </c>
      <c r="Y6" s="11" t="str">
        <f>_xlfn.XLOOKUP($D6,[2]Retiros_dinamica!$F:$F,[2]Retiros_dinamica!C:C,"S/I",0)</f>
        <v>S/I</v>
      </c>
      <c r="Z6" s="11" t="str">
        <f>_xlfn.XLOOKUP($D6,[2]Retiros_dinamica!$F:$F,[2]Retiros_dinamica!D:D,"S/I",0)</f>
        <v>S/I</v>
      </c>
      <c r="AA6" s="11" t="str">
        <f>_xlfn.XLOOKUP($D6,[2]Retiros_dinamica!$F:$F,[2]Retiros_dinamica!E:E,"S/I",0)</f>
        <v>S/I</v>
      </c>
      <c r="AB6" s="6" t="str">
        <f>_xlfn.XLOOKUP(C6,[2]CMg!$I$4:$I$106,[2]CMg!$M$4:$M$106,"----",0,1)</f>
        <v>----</v>
      </c>
      <c r="AC6" s="6" t="str">
        <f>_xlfn.XLOOKUP(C6,[2]CMg!$A$4:$A$106,[2]CMg!$B$4:$B$106,"----",0,1)</f>
        <v>----</v>
      </c>
      <c r="AD6" s="6" t="str">
        <f>_xlfn.XLOOKUP(C6,'[3]Promedio solar Cmg'!$A$4:$A$106,'[3]Promedio solar Cmg'!$B$4:$B$106,"----",0,1)</f>
        <v>----</v>
      </c>
      <c r="AH6" s="12">
        <f>_xlfn.XLOOKUP($E6,'[2]Balance económico'!$C:$C,'[2]Balance económico'!$D:$D,"-",0)</f>
        <v>2418689538.5168114</v>
      </c>
      <c r="AI6" s="12">
        <f>_xlfn.XLOOKUP($E6,'[2]Balance económico'!$C:$C,'[2]Balance económico'!$E:$E,"-",0)</f>
        <v>1017592194.4908201</v>
      </c>
      <c r="AJ6" s="12" t="str">
        <f>_xlfn.XLOOKUP($E6,'[2]Balance económico'!$C:$C,'[2]Balance económico'!$F:$F,"-",0)</f>
        <v>----</v>
      </c>
      <c r="AK6" s="6" t="str">
        <f t="shared" si="1"/>
        <v>PPA</v>
      </c>
      <c r="AL6" s="12" t="str" cm="1">
        <f t="array" ref="AL6">IFERROR((X6*[2]!Tabla2[Bloque A] + 'BD Centrales 2025'!Y78*[2]!Tabla2[Bloque B] + 'BD Centrales 2025'!Z78*[2]!Tabla2[Bloque C])*#REF!,"-")</f>
        <v>-</v>
      </c>
      <c r="AM6" s="12" t="str">
        <f t="shared" si="2"/>
        <v>-</v>
      </c>
      <c r="AN6" s="12">
        <f>IFERROR((AH6+AI6+AJ6)/(SUMIFS($W$2:$W$1194,$E$2:$E$1194,E6)*1000*#REF!),0)</f>
        <v>0</v>
      </c>
    </row>
    <row r="7" spans="1:40" ht="14.4" x14ac:dyDescent="0.3">
      <c r="A7" s="7">
        <v>6</v>
      </c>
      <c r="B7" s="7" t="s">
        <v>366</v>
      </c>
      <c r="C7" s="8" t="s">
        <v>367</v>
      </c>
      <c r="D7" s="6" t="s">
        <v>368</v>
      </c>
      <c r="E7" s="6" t="str">
        <f>_xlfn.XLOOKUP(D7,'[2]Coordinados SEN'!$A:$A,'[2]Coordinados SEN'!$B:$B,"-",0)</f>
        <v>70.009.410-3</v>
      </c>
      <c r="F7" s="6" t="s">
        <v>368</v>
      </c>
      <c r="G7" s="6">
        <f t="shared" si="0"/>
        <v>5</v>
      </c>
      <c r="H7" s="6" t="s">
        <v>369</v>
      </c>
      <c r="I7" s="13" t="s">
        <v>370</v>
      </c>
      <c r="J7" s="6" t="str">
        <f>_xlfn.XLOOKUP(I7,'[2]Barras CMg'!$E$2:$E$1527,'[2]Barras CMg'!$A$2:$A$1527,"------",0,1)</f>
        <v>FLORIDA_______110</v>
      </c>
      <c r="K7" s="6">
        <v>1</v>
      </c>
      <c r="L7" s="6">
        <v>2025</v>
      </c>
      <c r="M7" s="6" t="s">
        <v>66</v>
      </c>
      <c r="N7" s="6" t="s">
        <v>177</v>
      </c>
      <c r="O7" s="6" t="s">
        <v>157</v>
      </c>
      <c r="P7" s="6" t="s">
        <v>164</v>
      </c>
      <c r="Q7" s="6" t="s">
        <v>371</v>
      </c>
      <c r="R7" s="6" t="s">
        <v>372</v>
      </c>
      <c r="S7" s="6" t="s">
        <v>158</v>
      </c>
      <c r="T7" s="9" t="s">
        <v>373</v>
      </c>
      <c r="U7" s="10">
        <v>0.28899999999999998</v>
      </c>
      <c r="V7" s="10">
        <v>0.284665</v>
      </c>
      <c r="W7" s="11" t="e">
        <f>_xlfn.XLOOKUP(C7,#REF!,#REF!,"S/I",0)</f>
        <v>#REF!</v>
      </c>
      <c r="X7" s="11" t="str">
        <f>_xlfn.XLOOKUP($D7,[2]Retiros_dinamica!$F:$F,[2]Retiros_dinamica!B:B,"S/I",0)</f>
        <v>S/I</v>
      </c>
      <c r="Y7" s="11" t="str">
        <f>_xlfn.XLOOKUP($D7,[2]Retiros_dinamica!$F:$F,[2]Retiros_dinamica!C:C,"S/I",0)</f>
        <v>S/I</v>
      </c>
      <c r="Z7" s="11" t="str">
        <f>_xlfn.XLOOKUP($D7,[2]Retiros_dinamica!$F:$F,[2]Retiros_dinamica!D:D,"S/I",0)</f>
        <v>S/I</v>
      </c>
      <c r="AA7" s="11" t="str">
        <f>_xlfn.XLOOKUP($D7,[2]Retiros_dinamica!$F:$F,[2]Retiros_dinamica!E:E,"S/I",0)</f>
        <v>S/I</v>
      </c>
      <c r="AB7" s="6" t="str">
        <f>_xlfn.XLOOKUP(C7,[2]CMg!$I$4:$I$106,[2]CMg!$M$4:$M$106,"----",0,1)</f>
        <v>----</v>
      </c>
      <c r="AC7" s="6" t="str">
        <f>_xlfn.XLOOKUP(C7,[2]CMg!$A$4:$A$106,[2]CMg!$B$4:$B$106,"----",0,1)</f>
        <v>----</v>
      </c>
      <c r="AD7" s="6" t="str">
        <f>_xlfn.XLOOKUP(C7,'[3]Promedio solar Cmg'!$A$4:$A$106,'[3]Promedio solar Cmg'!$B$4:$B$106,"----",0,1)</f>
        <v>----</v>
      </c>
      <c r="AH7" s="12">
        <f>_xlfn.XLOOKUP($E7,'[2]Balance económico'!$C:$C,'[2]Balance económico'!$D:$D,"-",0)</f>
        <v>4184223152.2677093</v>
      </c>
      <c r="AI7" s="12">
        <f>_xlfn.XLOOKUP($E7,'[2]Balance económico'!$C:$C,'[2]Balance económico'!$E:$E,"-",0)</f>
        <v>493722101.63998336</v>
      </c>
      <c r="AJ7" s="12" t="str">
        <f>_xlfn.XLOOKUP($E7,'[2]Balance económico'!$C:$C,'[2]Balance económico'!$F:$F,"-",0)</f>
        <v>----</v>
      </c>
      <c r="AK7" s="6" t="str">
        <f t="shared" si="1"/>
        <v>PPA</v>
      </c>
      <c r="AL7" s="12" t="str" cm="1">
        <f t="array" ref="AL7">IFERROR((X7*[2]!Tabla2[Bloque A] + 'BD Centrales 2025'!Y50*[2]!Tabla2[Bloque B] + 'BD Centrales 2025'!Z50*[2]!Tabla2[Bloque C])*#REF!,"-")</f>
        <v>-</v>
      </c>
      <c r="AM7" s="12" t="str">
        <f t="shared" si="2"/>
        <v>-</v>
      </c>
      <c r="AN7" s="12">
        <f>IFERROR((AH7+AI7+AJ7)/(SUMIFS($W$2:$W$1194,$E$2:$E$1194,E7)*1000*#REF!),0)</f>
        <v>0</v>
      </c>
    </row>
    <row r="8" spans="1:40" ht="14.4" x14ac:dyDescent="0.3">
      <c r="A8" s="7">
        <v>7</v>
      </c>
      <c r="B8" s="7" t="s">
        <v>4977</v>
      </c>
      <c r="C8" s="8" t="s">
        <v>4978</v>
      </c>
      <c r="D8" s="6" t="s">
        <v>368</v>
      </c>
      <c r="E8" s="6" t="str">
        <f>_xlfn.XLOOKUP(D8,'[2]Coordinados SEN'!$A:$A,'[2]Coordinados SEN'!$B:$B,"-",0)</f>
        <v>70.009.410-3</v>
      </c>
      <c r="F8" s="6" t="s">
        <v>368</v>
      </c>
      <c r="G8" s="6">
        <f t="shared" si="0"/>
        <v>5</v>
      </c>
      <c r="H8" s="6" t="s">
        <v>4979</v>
      </c>
      <c r="I8" s="6" t="s">
        <v>4980</v>
      </c>
      <c r="J8" s="6" t="str">
        <f>_xlfn.XLOOKUP(I8,'[2]Barras CMg'!$E$2:$E$1527,'[2]Barras CMg'!$A$2:$A$1527,"------",0,1)</f>
        <v>------</v>
      </c>
      <c r="K8" s="6">
        <v>1</v>
      </c>
      <c r="L8" s="6">
        <v>2025</v>
      </c>
      <c r="M8" s="6" t="s">
        <v>66</v>
      </c>
      <c r="N8" s="6" t="s">
        <v>177</v>
      </c>
      <c r="O8" s="6" t="s">
        <v>213</v>
      </c>
      <c r="P8" s="6" t="s">
        <v>164</v>
      </c>
      <c r="Q8" s="6" t="s">
        <v>165</v>
      </c>
      <c r="R8" s="6" t="s">
        <v>4972</v>
      </c>
      <c r="S8" s="6" t="s">
        <v>51</v>
      </c>
      <c r="T8" s="9" t="s">
        <v>4981</v>
      </c>
      <c r="U8" s="10">
        <v>1.9</v>
      </c>
      <c r="V8" s="10">
        <v>1.8714999999999999</v>
      </c>
      <c r="W8" s="11" t="e">
        <f>_xlfn.XLOOKUP(C8,#REF!,#REF!,"S/I",0)</f>
        <v>#REF!</v>
      </c>
      <c r="X8" s="11" t="str">
        <f>_xlfn.XLOOKUP($D8,[2]Retiros_dinamica!$F:$F,[2]Retiros_dinamica!B:B,"S/I",0)</f>
        <v>S/I</v>
      </c>
      <c r="Y8" s="11" t="str">
        <f>_xlfn.XLOOKUP($D8,[2]Retiros_dinamica!$F:$F,[2]Retiros_dinamica!C:C,"S/I",0)</f>
        <v>S/I</v>
      </c>
      <c r="Z8" s="11" t="str">
        <f>_xlfn.XLOOKUP($D8,[2]Retiros_dinamica!$F:$F,[2]Retiros_dinamica!D:D,"S/I",0)</f>
        <v>S/I</v>
      </c>
      <c r="AA8" s="11" t="str">
        <f>_xlfn.XLOOKUP($D8,[2]Retiros_dinamica!$F:$F,[2]Retiros_dinamica!E:E,"S/I",0)</f>
        <v>S/I</v>
      </c>
      <c r="AB8" s="6" t="str">
        <f>_xlfn.XLOOKUP(C8,[2]CMg!$I$4:$I$106,[2]CMg!$M$4:$M$106,"----",0,1)</f>
        <v>----</v>
      </c>
      <c r="AH8" s="12">
        <f>_xlfn.XLOOKUP($E8,'[2]Balance económico'!$C:$C,'[2]Balance económico'!$D:$D,"-",0)</f>
        <v>4184223152.2677093</v>
      </c>
      <c r="AI8" s="12">
        <f>_xlfn.XLOOKUP($E8,'[2]Balance económico'!$C:$C,'[2]Balance económico'!$E:$E,"-",0)</f>
        <v>493722101.63998336</v>
      </c>
      <c r="AJ8" s="12" t="str">
        <f>_xlfn.XLOOKUP($E8,'[2]Balance económico'!$C:$C,'[2]Balance económico'!$F:$F,"-",0)</f>
        <v>----</v>
      </c>
      <c r="AK8" s="6" t="str">
        <f t="shared" si="1"/>
        <v>PPA</v>
      </c>
      <c r="AL8" s="12" t="str" cm="1">
        <f t="array" ref="AL8">IFERROR((X8*[2]!Tabla2[Bloque A] + 'BD Centrales 2025'!Y929*[2]!Tabla2[Bloque B] + 'BD Centrales 2025'!Z929*[2]!Tabla2[Bloque C])*#REF!,"-")</f>
        <v>-</v>
      </c>
      <c r="AM8" s="12" t="str">
        <f t="shared" si="2"/>
        <v>-</v>
      </c>
      <c r="AN8" s="12">
        <f>IFERROR((AH8+AI8+AJ8)/(SUMIFS($W$2:$W$1194,$E$2:$E$1194,E8)*1000*#REF!),0)</f>
        <v>0</v>
      </c>
    </row>
    <row r="9" spans="1:40" ht="14.4" x14ac:dyDescent="0.3">
      <c r="A9" s="7">
        <v>8</v>
      </c>
      <c r="B9" s="7" t="s">
        <v>5704</v>
      </c>
      <c r="C9" s="8" t="s">
        <v>5705</v>
      </c>
      <c r="D9" s="6" t="s">
        <v>5425</v>
      </c>
      <c r="E9" s="6" t="str">
        <f>_xlfn.XLOOKUP(D9,'[2]Coordinados SEN'!$A:$A,'[2]Coordinados SEN'!$B:$B,"-",0)</f>
        <v>77.302.440-5</v>
      </c>
      <c r="F9" s="6" t="s">
        <v>5425</v>
      </c>
      <c r="G9" s="6">
        <f t="shared" si="0"/>
        <v>7</v>
      </c>
      <c r="H9" s="6" t="s">
        <v>5706</v>
      </c>
      <c r="I9" s="6" t="s">
        <v>5707</v>
      </c>
      <c r="J9" s="6" t="str">
        <f>_xlfn.XLOOKUP(I9,'[2]Barras CMg'!$E$2:$E$1527,'[2]Barras CMg'!$A$2:$A$1527,"------",0,1)</f>
        <v>CONCON________013</v>
      </c>
      <c r="K9" s="6">
        <v>3</v>
      </c>
      <c r="L9" s="6">
        <v>2025</v>
      </c>
      <c r="M9" s="6" t="s">
        <v>45</v>
      </c>
      <c r="N9" s="6" t="s">
        <v>5267</v>
      </c>
      <c r="O9" s="6" t="s">
        <v>157</v>
      </c>
      <c r="P9" s="6" t="s">
        <v>189</v>
      </c>
      <c r="Q9" s="6" t="s">
        <v>189</v>
      </c>
      <c r="R9" s="6" t="s">
        <v>3367</v>
      </c>
      <c r="S9" s="6" t="s">
        <v>51</v>
      </c>
      <c r="T9" s="9" t="s">
        <v>5708</v>
      </c>
      <c r="U9" s="10">
        <v>2.4889999999999999</v>
      </c>
      <c r="V9" s="10">
        <v>2.4889999999999999</v>
      </c>
      <c r="W9" s="11" t="e">
        <f>_xlfn.XLOOKUP(C9,#REF!,#REF!,"S/I",0)</f>
        <v>#REF!</v>
      </c>
      <c r="X9" s="11">
        <f>_xlfn.XLOOKUP($D9,[2]Retiros_dinamica!$F:$F,[2]Retiros_dinamica!B:B,"S/I",0)</f>
        <v>25998.518900056999</v>
      </c>
      <c r="Y9" s="11">
        <f>_xlfn.XLOOKUP($D9,[2]Retiros_dinamica!$F:$F,[2]Retiros_dinamica!C:C,"S/I",0)</f>
        <v>36744.497806730004</v>
      </c>
      <c r="Z9" s="11">
        <f>_xlfn.XLOOKUP($D9,[2]Retiros_dinamica!$F:$F,[2]Retiros_dinamica!D:D,"S/I",0)</f>
        <v>13134.762848983</v>
      </c>
      <c r="AA9" s="11">
        <f>_xlfn.XLOOKUP($D9,[2]Retiros_dinamica!$F:$F,[2]Retiros_dinamica!E:E,"S/I",0)</f>
        <v>75877.779555770001</v>
      </c>
      <c r="AB9" s="6" t="str">
        <f>_xlfn.XLOOKUP(C9,[2]CMg!$I$4:$I$106,[2]CMg!$M$4:$M$106,"----",0,1)</f>
        <v>----</v>
      </c>
      <c r="AH9" s="12">
        <f>_xlfn.XLOOKUP($E9,'[2]Balance económico'!$C:$C,'[2]Balance económico'!$D:$D,"-",0)</f>
        <v>-4148207746.8709545</v>
      </c>
      <c r="AI9" s="12">
        <f>_xlfn.XLOOKUP($E9,'[2]Balance económico'!$C:$C,'[2]Balance económico'!$E:$E,"-",0)</f>
        <v>590466212.82322419</v>
      </c>
      <c r="AJ9" s="12">
        <f>_xlfn.XLOOKUP($E9,'[2]Balance económico'!$C:$C,'[2]Balance económico'!$F:$F,"-",0)</f>
        <v>222994892.92805633</v>
      </c>
      <c r="AK9" s="6" t="str">
        <f t="shared" si="1"/>
        <v>PPA</v>
      </c>
      <c r="AL9" s="12" t="str" cm="1">
        <f t="array" ref="AL9">IFERROR((X9*[2]!Tabla2[Bloque A] + 'BD Centrales 2025'!Y1074*[2]!Tabla2[Bloque B] + 'BD Centrales 2025'!Z1074*[2]!Tabla2[Bloque C])*#REF!,"-")</f>
        <v>-</v>
      </c>
      <c r="AM9" s="12" t="str">
        <f t="shared" si="2"/>
        <v>-</v>
      </c>
      <c r="AN9" s="12">
        <f>IFERROR((AH9+AI9+AJ9)/(SUMIFS($W$2:$W$1194,$E$2:$E$1194,E9)*1000*#REF!),0)</f>
        <v>0</v>
      </c>
    </row>
    <row r="10" spans="1:40" ht="14.4" x14ac:dyDescent="0.3">
      <c r="A10" s="7">
        <v>9</v>
      </c>
      <c r="B10" s="7" t="s">
        <v>5796</v>
      </c>
      <c r="C10" s="8" t="s">
        <v>5797</v>
      </c>
      <c r="D10" s="6" t="s">
        <v>5425</v>
      </c>
      <c r="E10" s="6" t="str">
        <f>_xlfn.XLOOKUP(D10,'[2]Coordinados SEN'!$A:$A,'[2]Coordinados SEN'!$B:$B,"-",0)</f>
        <v>77.302.440-5</v>
      </c>
      <c r="F10" s="6" t="s">
        <v>5425</v>
      </c>
      <c r="G10" s="6">
        <f t="shared" si="0"/>
        <v>7</v>
      </c>
      <c r="H10" s="6" t="s">
        <v>5798</v>
      </c>
      <c r="I10" s="6" t="s">
        <v>5799</v>
      </c>
      <c r="J10" s="6" t="str">
        <f>_xlfn.XLOOKUP(I10,'[2]Barras CMg'!$E$2:$E$1527,'[2]Barras CMg'!$A$2:$A$1527,"------",0,1)</f>
        <v>TOTORAL_______012</v>
      </c>
      <c r="K10" s="6">
        <v>3</v>
      </c>
      <c r="L10" s="6">
        <v>2025</v>
      </c>
      <c r="M10" s="6" t="s">
        <v>45</v>
      </c>
      <c r="N10" s="6" t="s">
        <v>5267</v>
      </c>
      <c r="O10" s="6" t="s">
        <v>5800</v>
      </c>
      <c r="P10" s="6" t="s">
        <v>189</v>
      </c>
      <c r="Q10" s="6" t="s">
        <v>2074</v>
      </c>
      <c r="R10" s="6" t="s">
        <v>3112</v>
      </c>
      <c r="S10" s="6" t="s">
        <v>51</v>
      </c>
      <c r="T10" s="9" t="s">
        <v>5801</v>
      </c>
      <c r="U10" s="10">
        <v>3.1030000000000002</v>
      </c>
      <c r="V10" s="10">
        <v>3.1030000000000002</v>
      </c>
      <c r="W10" s="11" t="e">
        <f>_xlfn.XLOOKUP(C10,#REF!,#REF!,"S/I",0)</f>
        <v>#REF!</v>
      </c>
      <c r="X10" s="11">
        <f>_xlfn.XLOOKUP($D10,[2]Retiros_dinamica!$F:$F,[2]Retiros_dinamica!B:B,"S/I",0)</f>
        <v>25998.518900056999</v>
      </c>
      <c r="Y10" s="11">
        <f>_xlfn.XLOOKUP($D10,[2]Retiros_dinamica!$F:$F,[2]Retiros_dinamica!C:C,"S/I",0)</f>
        <v>36744.497806730004</v>
      </c>
      <c r="Z10" s="11">
        <f>_xlfn.XLOOKUP($D10,[2]Retiros_dinamica!$F:$F,[2]Retiros_dinamica!D:D,"S/I",0)</f>
        <v>13134.762848983</v>
      </c>
      <c r="AA10" s="11">
        <f>_xlfn.XLOOKUP($D10,[2]Retiros_dinamica!$F:$F,[2]Retiros_dinamica!E:E,"S/I",0)</f>
        <v>75877.779555770001</v>
      </c>
      <c r="AB10" s="6" t="str">
        <f>_xlfn.XLOOKUP(C10,[2]CMg!$I$4:$I$106,[2]CMg!$M$4:$M$106,"----",0,1)</f>
        <v>----</v>
      </c>
      <c r="AH10" s="12">
        <f>_xlfn.XLOOKUP($E10,'[2]Balance económico'!$C:$C,'[2]Balance económico'!$D:$D,"-",0)</f>
        <v>-4148207746.8709545</v>
      </c>
      <c r="AI10" s="12">
        <f>_xlfn.XLOOKUP($E10,'[2]Balance económico'!$C:$C,'[2]Balance económico'!$E:$E,"-",0)</f>
        <v>590466212.82322419</v>
      </c>
      <c r="AJ10" s="12">
        <f>_xlfn.XLOOKUP($E10,'[2]Balance económico'!$C:$C,'[2]Balance económico'!$F:$F,"-",0)</f>
        <v>222994892.92805633</v>
      </c>
      <c r="AK10" s="6" t="str">
        <f t="shared" si="1"/>
        <v>PPA</v>
      </c>
      <c r="AL10" s="12" t="str" cm="1">
        <f t="array" ref="AL10">IFERROR((X10*[2]!Tabla2[Bloque A] + 'BD Centrales 2025'!Y1097*[2]!Tabla2[Bloque B] + 'BD Centrales 2025'!Z1097*[2]!Tabla2[Bloque C])*#REF!,"-")</f>
        <v>-</v>
      </c>
      <c r="AM10" s="12" t="str">
        <f t="shared" si="2"/>
        <v>-</v>
      </c>
      <c r="AN10" s="12">
        <f>IFERROR((AH10+AI10+AJ10)/(SUMIFS($W$2:$W$1194,$E$2:$E$1194,E10)*1000*#REF!),0)</f>
        <v>0</v>
      </c>
    </row>
    <row r="11" spans="1:40" ht="14.4" x14ac:dyDescent="0.3">
      <c r="A11" s="7">
        <v>10</v>
      </c>
      <c r="B11" s="7" t="s">
        <v>5943</v>
      </c>
      <c r="C11" s="8" t="s">
        <v>5944</v>
      </c>
      <c r="D11" s="6" t="s">
        <v>5425</v>
      </c>
      <c r="E11" s="6" t="str">
        <f>_xlfn.XLOOKUP(D11,'[2]Coordinados SEN'!$A:$A,'[2]Coordinados SEN'!$B:$B,"-",0)</f>
        <v>77.302.440-5</v>
      </c>
      <c r="F11" s="6" t="s">
        <v>5425</v>
      </c>
      <c r="G11" s="6">
        <f t="shared" si="0"/>
        <v>7</v>
      </c>
      <c r="H11" s="6" t="s">
        <v>5945</v>
      </c>
      <c r="I11" s="6" t="s">
        <v>3699</v>
      </c>
      <c r="J11" s="6" t="str">
        <f>_xlfn.XLOOKUP(I11,'[2]Barras CMg'!$E$2:$E$1527,'[2]Barras CMg'!$A$2:$A$1527,"------",0,1)</f>
        <v>L.VEGAS2______110</v>
      </c>
      <c r="K11" s="6">
        <v>2</v>
      </c>
      <c r="L11" s="6">
        <v>2025</v>
      </c>
      <c r="M11" s="6" t="s">
        <v>45</v>
      </c>
      <c r="N11" s="6" t="s">
        <v>5267</v>
      </c>
      <c r="O11" s="6" t="s">
        <v>157</v>
      </c>
      <c r="P11" s="6" t="s">
        <v>189</v>
      </c>
      <c r="Q11" s="6" t="s">
        <v>879</v>
      </c>
      <c r="R11" s="6" t="s">
        <v>2378</v>
      </c>
      <c r="S11" s="6" t="s">
        <v>51</v>
      </c>
      <c r="T11" s="9" t="s">
        <v>5946</v>
      </c>
      <c r="U11" s="10">
        <v>2.2090000000000001</v>
      </c>
      <c r="V11" s="10">
        <v>2.2090000000000001</v>
      </c>
      <c r="W11" s="11" t="e">
        <f>_xlfn.XLOOKUP(C11,#REF!,#REF!,"S/I",0)</f>
        <v>#REF!</v>
      </c>
      <c r="X11" s="11">
        <f>_xlfn.XLOOKUP($D11,[2]Retiros_dinamica!$F:$F,[2]Retiros_dinamica!B:B,"S/I",0)</f>
        <v>25998.518900056999</v>
      </c>
      <c r="Y11" s="11">
        <f>_xlfn.XLOOKUP($D11,[2]Retiros_dinamica!$F:$F,[2]Retiros_dinamica!C:C,"S/I",0)</f>
        <v>36744.497806730004</v>
      </c>
      <c r="Z11" s="11">
        <f>_xlfn.XLOOKUP($D11,[2]Retiros_dinamica!$F:$F,[2]Retiros_dinamica!D:D,"S/I",0)</f>
        <v>13134.762848983</v>
      </c>
      <c r="AA11" s="11">
        <f>_xlfn.XLOOKUP($D11,[2]Retiros_dinamica!$F:$F,[2]Retiros_dinamica!E:E,"S/I",0)</f>
        <v>75877.779555770001</v>
      </c>
      <c r="AB11" s="6" t="str">
        <f>_xlfn.XLOOKUP(C11,[2]CMg!$I$4:$I$106,[2]CMg!$M$4:$M$106,"----",0,1)</f>
        <v>----</v>
      </c>
      <c r="AH11" s="12">
        <f>_xlfn.XLOOKUP($E11,'[2]Balance económico'!$C:$C,'[2]Balance económico'!$D:$D,"-",0)</f>
        <v>-4148207746.8709545</v>
      </c>
      <c r="AI11" s="12">
        <f>_xlfn.XLOOKUP($E11,'[2]Balance económico'!$C:$C,'[2]Balance económico'!$E:$E,"-",0)</f>
        <v>590466212.82322419</v>
      </c>
      <c r="AJ11" s="12">
        <f>_xlfn.XLOOKUP($E11,'[2]Balance económico'!$C:$C,'[2]Balance económico'!$F:$F,"-",0)</f>
        <v>222994892.92805633</v>
      </c>
      <c r="AK11" s="6" t="str">
        <f t="shared" si="1"/>
        <v>PPA</v>
      </c>
      <c r="AL11" s="12" t="str" cm="1">
        <f t="array" ref="AL11">IFERROR((X11*[2]!Tabla2[Bloque A] + 'BD Centrales 2025'!Y1126*[2]!Tabla2[Bloque B] + 'BD Centrales 2025'!Z1126*[2]!Tabla2[Bloque C])*#REF!,"-")</f>
        <v>-</v>
      </c>
      <c r="AM11" s="12" t="str">
        <f t="shared" si="2"/>
        <v>-</v>
      </c>
      <c r="AN11" s="12">
        <f>IFERROR((AH11+AI11+AJ11)/(SUMIFS($W$2:$W$1194,$E$2:$E$1194,E11)*1000*#REF!),0)</f>
        <v>0</v>
      </c>
    </row>
    <row r="12" spans="1:40" ht="14.4" x14ac:dyDescent="0.3">
      <c r="A12" s="7">
        <v>11</v>
      </c>
      <c r="B12" s="7" t="s">
        <v>5958</v>
      </c>
      <c r="C12" s="8" t="s">
        <v>5959</v>
      </c>
      <c r="D12" s="6" t="s">
        <v>5960</v>
      </c>
      <c r="E12" s="6" t="str">
        <f>_xlfn.XLOOKUP(D12,'[2]Coordinados SEN'!$A:$A,'[2]Coordinados SEN'!$B:$B,"-",0)</f>
        <v>77.316.204-2</v>
      </c>
      <c r="F12" s="6" t="s">
        <v>5425</v>
      </c>
      <c r="G12" s="6">
        <f t="shared" si="0"/>
        <v>1</v>
      </c>
      <c r="H12" s="6" t="s">
        <v>5961</v>
      </c>
      <c r="I12" s="6" t="s">
        <v>5962</v>
      </c>
      <c r="J12" s="6" t="str">
        <f>_xlfn.XLOOKUP(I12,'[2]Barras CMg'!$E$2:$E$1527,'[2]Barras CMg'!$A$2:$A$1527,"------",0,1)</f>
        <v>LIN.NORTE_____013</v>
      </c>
      <c r="K12" s="6">
        <v>1</v>
      </c>
      <c r="L12" s="6">
        <v>2025</v>
      </c>
      <c r="M12" s="6" t="s">
        <v>45</v>
      </c>
      <c r="N12" s="6" t="s">
        <v>5267</v>
      </c>
      <c r="O12" s="6" t="s">
        <v>157</v>
      </c>
      <c r="P12" s="6" t="s">
        <v>90</v>
      </c>
      <c r="Q12" s="6" t="s">
        <v>97</v>
      </c>
      <c r="R12" s="6" t="s">
        <v>97</v>
      </c>
      <c r="S12" s="6" t="s">
        <v>51</v>
      </c>
      <c r="T12" s="9" t="s">
        <v>5963</v>
      </c>
      <c r="U12" s="10">
        <v>0.46700000000000003</v>
      </c>
      <c r="V12" s="10">
        <v>0.46400000000000002</v>
      </c>
      <c r="W12" s="11" t="e">
        <f>_xlfn.XLOOKUP(C12,#REF!,#REF!,"S/I",0)</f>
        <v>#REF!</v>
      </c>
      <c r="X12" s="11">
        <f>_xlfn.XLOOKUP($D12,[2]Retiros_dinamica!$F:$F,[2]Retiros_dinamica!B:B,"S/I",0)</f>
        <v>23670.82858784527</v>
      </c>
      <c r="Y12" s="11">
        <f>_xlfn.XLOOKUP($D12,[2]Retiros_dinamica!$F:$F,[2]Retiros_dinamica!C:C,"S/I",0)</f>
        <v>34683.872160628423</v>
      </c>
      <c r="Z12" s="11">
        <f>_xlfn.XLOOKUP($D12,[2]Retiros_dinamica!$F:$F,[2]Retiros_dinamica!D:D,"S/I",0)</f>
        <v>13870.15019929658</v>
      </c>
      <c r="AA12" s="11">
        <f>_xlfn.XLOOKUP($D12,[2]Retiros_dinamica!$F:$F,[2]Retiros_dinamica!E:E,"S/I",0)</f>
        <v>72224.850947770276</v>
      </c>
      <c r="AB12" s="6" t="str">
        <f>_xlfn.XLOOKUP(C12,[2]CMg!$I$4:$I$106,[2]CMg!$M$4:$M$106,"----",0,1)</f>
        <v>----</v>
      </c>
      <c r="AH12" s="12">
        <f>_xlfn.XLOOKUP($E12,'[2]Balance económico'!$C:$C,'[2]Balance económico'!$D:$D,"-",0)</f>
        <v>-3710578426.2639027</v>
      </c>
      <c r="AI12" s="12">
        <f>_xlfn.XLOOKUP($E12,'[2]Balance económico'!$C:$C,'[2]Balance económico'!$E:$E,"-",0)</f>
        <v>-696084289.52985656</v>
      </c>
      <c r="AJ12" s="12">
        <f>_xlfn.XLOOKUP($E12,'[2]Balance económico'!$C:$C,'[2]Balance económico'!$F:$F,"-",0)</f>
        <v>209315873.1830917</v>
      </c>
      <c r="AK12" s="6" t="str">
        <f t="shared" si="1"/>
        <v>PPA</v>
      </c>
      <c r="AL12" s="12" t="str" cm="1">
        <f t="array" ref="AL12">IFERROR((X12*[2]!Tabla2[Bloque A] + 'BD Centrales 2025'!Y1129*[2]!Tabla2[Bloque B] + 'BD Centrales 2025'!Z1129*[2]!Tabla2[Bloque C])*#REF!,"-")</f>
        <v>-</v>
      </c>
      <c r="AM12" s="12" t="str">
        <f t="shared" si="2"/>
        <v>-</v>
      </c>
      <c r="AN12" s="12">
        <f>IFERROR((AH12+AI12+AJ12)/(SUMIFS($W$2:$W$1194,$E$2:$E$1194,E12)*1000*#REF!),0)</f>
        <v>0</v>
      </c>
    </row>
    <row r="13" spans="1:40" ht="14.4" x14ac:dyDescent="0.3">
      <c r="A13" s="7">
        <v>12</v>
      </c>
      <c r="B13" s="7" t="s">
        <v>6095</v>
      </c>
      <c r="C13" s="8" t="s">
        <v>6096</v>
      </c>
      <c r="D13" s="6" t="s">
        <v>6097</v>
      </c>
      <c r="E13" s="6" t="str">
        <f>_xlfn.XLOOKUP(D13,'[2]Coordinados SEN'!$A:$A,'[2]Coordinados SEN'!$B:$B,"-",0)</f>
        <v>77.402.185-K</v>
      </c>
      <c r="F13" s="6" t="s">
        <v>5425</v>
      </c>
      <c r="G13" s="6">
        <f t="shared" si="0"/>
        <v>1</v>
      </c>
      <c r="H13" s="6" t="s">
        <v>6098</v>
      </c>
      <c r="I13" s="6" t="s">
        <v>6099</v>
      </c>
      <c r="J13" s="6" t="str">
        <f>_xlfn.XLOOKUP(I13,'[2]Barras CMg'!$E$2:$E$1527,'[2]Barras CMg'!$A$2:$A$1527,"------",0,1)</f>
        <v>PLACILLA_S____013</v>
      </c>
      <c r="K13" s="6">
        <v>2</v>
      </c>
      <c r="L13" s="6">
        <v>2025</v>
      </c>
      <c r="M13" s="6" t="s">
        <v>45</v>
      </c>
      <c r="N13" s="6" t="s">
        <v>5267</v>
      </c>
      <c r="O13" s="6" t="s">
        <v>157</v>
      </c>
      <c r="P13" s="6" t="s">
        <v>189</v>
      </c>
      <c r="Q13" s="6" t="s">
        <v>189</v>
      </c>
      <c r="R13" s="6" t="s">
        <v>189</v>
      </c>
      <c r="S13" s="6" t="s">
        <v>51</v>
      </c>
      <c r="T13" s="9" t="s">
        <v>6100</v>
      </c>
      <c r="U13" s="10">
        <v>2.3730000000000002</v>
      </c>
      <c r="V13" s="10">
        <v>2.3730000000000002</v>
      </c>
      <c r="W13" s="11" t="e">
        <f>_xlfn.XLOOKUP(C13,#REF!,#REF!,"S/I",0)</f>
        <v>#REF!</v>
      </c>
      <c r="X13" s="11">
        <f>_xlfn.XLOOKUP($D13,[2]Retiros_dinamica!$F:$F,[2]Retiros_dinamica!B:B,"S/I",0)</f>
        <v>5461.8906917490003</v>
      </c>
      <c r="Y13" s="11">
        <f>_xlfn.XLOOKUP($D13,[2]Retiros_dinamica!$F:$F,[2]Retiros_dinamica!C:C,"S/I",0)</f>
        <v>9601.5787100809994</v>
      </c>
      <c r="Z13" s="11">
        <f>_xlfn.XLOOKUP($D13,[2]Retiros_dinamica!$F:$F,[2]Retiros_dinamica!D:D,"S/I",0)</f>
        <v>2922.7911498090002</v>
      </c>
      <c r="AA13" s="11">
        <f>_xlfn.XLOOKUP($D13,[2]Retiros_dinamica!$F:$F,[2]Retiros_dinamica!E:E,"S/I",0)</f>
        <v>17986.260551638999</v>
      </c>
      <c r="AB13" s="6" t="str">
        <f>_xlfn.XLOOKUP(C13,[2]CMg!$I$4:$I$106,[2]CMg!$M$4:$M$106,"----",0,1)</f>
        <v>----</v>
      </c>
      <c r="AH13" s="12">
        <f>_xlfn.XLOOKUP($E13,'[2]Balance económico'!$C:$C,'[2]Balance económico'!$D:$D,"-",0)</f>
        <v>98284159.506613582</v>
      </c>
      <c r="AI13" s="12">
        <f>_xlfn.XLOOKUP($E13,'[2]Balance económico'!$C:$C,'[2]Balance económico'!$E:$E,"-",0)</f>
        <v>-150920921.39191023</v>
      </c>
      <c r="AJ13" s="12">
        <f>_xlfn.XLOOKUP($E13,'[2]Balance económico'!$C:$C,'[2]Balance económico'!$F:$F,"-",0)</f>
        <v>53787477.553901009</v>
      </c>
      <c r="AK13" s="6" t="str">
        <f t="shared" si="1"/>
        <v>PPA</v>
      </c>
      <c r="AL13" s="12" t="str" cm="1">
        <f t="array" ref="AL13">IFERROR((X13*[2]!Tabla2[Bloque A] + 'BD Centrales 2025'!Y1159*[2]!Tabla2[Bloque B] + 'BD Centrales 2025'!Z1159*[2]!Tabla2[Bloque C])*#REF!,"-")</f>
        <v>-</v>
      </c>
      <c r="AM13" s="12" t="str">
        <f t="shared" si="2"/>
        <v>-</v>
      </c>
      <c r="AN13" s="12">
        <f>IFERROR((AH13+AI13+AJ13)/(SUMIFS($W$2:$W$1194,$E$2:$E$1194,E13)*1000*#REF!),0)</f>
        <v>0</v>
      </c>
    </row>
    <row r="14" spans="1:40" ht="14.4" x14ac:dyDescent="0.3">
      <c r="A14" s="7">
        <v>14</v>
      </c>
      <c r="B14" s="7" t="s">
        <v>6118</v>
      </c>
      <c r="C14" s="8" t="s">
        <v>6119</v>
      </c>
      <c r="D14" s="6" t="s">
        <v>5425</v>
      </c>
      <c r="E14" s="6" t="str">
        <f>_xlfn.XLOOKUP(D14,'[2]Coordinados SEN'!$A:$A,'[2]Coordinados SEN'!$B:$B,"-",0)</f>
        <v>77.302.440-5</v>
      </c>
      <c r="F14" s="6" t="s">
        <v>5425</v>
      </c>
      <c r="G14" s="6">
        <f t="shared" si="0"/>
        <v>7</v>
      </c>
      <c r="H14" s="6" t="s">
        <v>6120</v>
      </c>
      <c r="I14" s="6" t="s">
        <v>6121</v>
      </c>
      <c r="J14" s="6" t="str">
        <f>_xlfn.XLOOKUP(I14,'[2]Barras CMg'!$E$2:$E$1527,'[2]Barras CMg'!$A$2:$A$1527,"------",0,1)</f>
        <v>S.GREGORIO____013</v>
      </c>
      <c r="K14" s="6">
        <v>1</v>
      </c>
      <c r="L14" s="6">
        <v>2025</v>
      </c>
      <c r="M14" s="6" t="s">
        <v>45</v>
      </c>
      <c r="N14" s="6" t="s">
        <v>5267</v>
      </c>
      <c r="O14" s="6" t="s">
        <v>157</v>
      </c>
      <c r="P14" s="6" t="s">
        <v>362</v>
      </c>
      <c r="Q14" s="6" t="s">
        <v>1216</v>
      </c>
      <c r="R14" s="6" t="s">
        <v>1217</v>
      </c>
      <c r="S14" s="6" t="s">
        <v>51</v>
      </c>
      <c r="T14" s="9" t="s">
        <v>5963</v>
      </c>
      <c r="U14" s="10">
        <v>0.42499999999999999</v>
      </c>
      <c r="V14" s="10">
        <v>0.42199999999999999</v>
      </c>
      <c r="W14" s="11" t="e">
        <f>_xlfn.XLOOKUP(C14,#REF!,#REF!,"S/I",0)</f>
        <v>#REF!</v>
      </c>
      <c r="X14" s="11">
        <f>_xlfn.XLOOKUP($D14,[2]Retiros_dinamica!$F:$F,[2]Retiros_dinamica!B:B,"S/I",0)</f>
        <v>25998.518900056999</v>
      </c>
      <c r="Y14" s="11">
        <f>_xlfn.XLOOKUP($D14,[2]Retiros_dinamica!$F:$F,[2]Retiros_dinamica!C:C,"S/I",0)</f>
        <v>36744.497806730004</v>
      </c>
      <c r="Z14" s="11">
        <f>_xlfn.XLOOKUP($D14,[2]Retiros_dinamica!$F:$F,[2]Retiros_dinamica!D:D,"S/I",0)</f>
        <v>13134.762848983</v>
      </c>
      <c r="AA14" s="11">
        <f>_xlfn.XLOOKUP($D14,[2]Retiros_dinamica!$F:$F,[2]Retiros_dinamica!E:E,"S/I",0)</f>
        <v>75877.779555770001</v>
      </c>
      <c r="AB14" s="6" t="str">
        <f>_xlfn.XLOOKUP(C14,[2]CMg!$I$4:$I$106,[2]CMg!$M$4:$M$106,"----",0,1)</f>
        <v>----</v>
      </c>
      <c r="AH14" s="12">
        <f>_xlfn.XLOOKUP($E14,'[2]Balance económico'!$C:$C,'[2]Balance económico'!$D:$D,"-",0)</f>
        <v>-4148207746.8709545</v>
      </c>
      <c r="AI14" s="12">
        <f>_xlfn.XLOOKUP($E14,'[2]Balance económico'!$C:$C,'[2]Balance económico'!$E:$E,"-",0)</f>
        <v>590466212.82322419</v>
      </c>
      <c r="AJ14" s="12">
        <f>_xlfn.XLOOKUP($E14,'[2]Balance económico'!$C:$C,'[2]Balance económico'!$F:$F,"-",0)</f>
        <v>222994892.92805633</v>
      </c>
      <c r="AK14" s="6" t="str">
        <f t="shared" si="1"/>
        <v>PPA</v>
      </c>
      <c r="AL14" s="12" t="str" cm="1">
        <f t="array" ref="AL14">IFERROR((X14*[2]!Tabla2[Bloque A] + 'BD Centrales 2025'!Y1164*[2]!Tabla2[Bloque B] + 'BD Centrales 2025'!Z1164*[2]!Tabla2[Bloque C])*#REF!,"-")</f>
        <v>-</v>
      </c>
      <c r="AM14" s="12" t="str">
        <f t="shared" si="2"/>
        <v>-</v>
      </c>
      <c r="AN14" s="12">
        <f>IFERROR((AH14+AI14+AJ14)/(SUMIFS($W$2:$W$1194,$E$2:$E$1194,E14)*1000*#REF!),0)</f>
        <v>0</v>
      </c>
    </row>
    <row r="15" spans="1:40" ht="14.4" x14ac:dyDescent="0.3">
      <c r="A15" s="7">
        <v>15</v>
      </c>
      <c r="B15" s="7" t="s">
        <v>4963</v>
      </c>
      <c r="C15" s="8" t="s">
        <v>4964</v>
      </c>
      <c r="D15" s="6" t="s">
        <v>4965</v>
      </c>
      <c r="E15" s="6" t="str">
        <f>_xlfn.XLOOKUP(D15,'[2]Coordinados SEN'!$A:$A,'[2]Coordinados SEN'!$B:$B,"-",0)</f>
        <v>91.066.000-4</v>
      </c>
      <c r="F15" s="6" t="s">
        <v>4965</v>
      </c>
      <c r="G15" s="6">
        <f t="shared" si="0"/>
        <v>2</v>
      </c>
      <c r="H15" s="6" t="s">
        <v>4966</v>
      </c>
      <c r="I15" s="6" t="s">
        <v>4967</v>
      </c>
      <c r="J15" s="6" t="str">
        <f>_xlfn.XLOOKUP(I15,'[2]Barras CMg'!$E$2:$E$1527,'[2]Barras CMg'!$A$2:$A$1527,"------",0,1)</f>
        <v>------</v>
      </c>
      <c r="K15" s="6">
        <v>3</v>
      </c>
      <c r="L15" s="6">
        <v>2025</v>
      </c>
      <c r="M15" s="6" t="s">
        <v>66</v>
      </c>
      <c r="N15" s="6" t="s">
        <v>177</v>
      </c>
      <c r="O15" s="6" t="s">
        <v>213</v>
      </c>
      <c r="P15" s="6" t="s">
        <v>164</v>
      </c>
      <c r="Q15" s="6" t="s">
        <v>2819</v>
      </c>
      <c r="R15" s="6" t="s">
        <v>3521</v>
      </c>
      <c r="S15" s="6" t="s">
        <v>51</v>
      </c>
      <c r="T15" s="9" t="s">
        <v>726</v>
      </c>
      <c r="U15" s="10">
        <v>5.12</v>
      </c>
      <c r="V15" s="10">
        <v>5.0999999999999996</v>
      </c>
      <c r="W15" s="11" t="e">
        <f>_xlfn.XLOOKUP(C15,#REF!,#REF!,"S/I",0)</f>
        <v>#REF!</v>
      </c>
      <c r="X15" s="11" t="str">
        <f>_xlfn.XLOOKUP($D15,[2]Retiros_dinamica!$F:$F,[2]Retiros_dinamica!B:B,"S/I",0)</f>
        <v>S/I</v>
      </c>
      <c r="Y15" s="11" t="str">
        <f>_xlfn.XLOOKUP($D15,[2]Retiros_dinamica!$F:$F,[2]Retiros_dinamica!C:C,"S/I",0)</f>
        <v>S/I</v>
      </c>
      <c r="Z15" s="11" t="str">
        <f>_xlfn.XLOOKUP($D15,[2]Retiros_dinamica!$F:$F,[2]Retiros_dinamica!D:D,"S/I",0)</f>
        <v>S/I</v>
      </c>
      <c r="AA15" s="11" t="str">
        <f>_xlfn.XLOOKUP($D15,[2]Retiros_dinamica!$F:$F,[2]Retiros_dinamica!E:E,"S/I",0)</f>
        <v>S/I</v>
      </c>
      <c r="AB15" s="6" t="str">
        <f>_xlfn.XLOOKUP(C15,[2]CMg!$I$4:$I$106,[2]CMg!$M$4:$M$106,"----",0,1)</f>
        <v>----</v>
      </c>
      <c r="AH15" s="12">
        <f>_xlfn.XLOOKUP($E15,'[2]Balance económico'!$C:$C,'[2]Balance económico'!$D:$D,"-",0)</f>
        <v>3601982359.7836928</v>
      </c>
      <c r="AI15" s="12">
        <f>_xlfn.XLOOKUP($E15,'[2]Balance económico'!$C:$C,'[2]Balance económico'!$E:$E,"-",0)</f>
        <v>457314496.56734002</v>
      </c>
      <c r="AJ15" s="12" t="str">
        <f>_xlfn.XLOOKUP($E15,'[2]Balance económico'!$C:$C,'[2]Balance económico'!$F:$F,"-",0)</f>
        <v>----</v>
      </c>
      <c r="AK15" s="6" t="str">
        <f t="shared" si="1"/>
        <v>PPA</v>
      </c>
      <c r="AL15" s="12" t="str" cm="1">
        <f t="array" ref="AL15">IFERROR((X15*[2]!Tabla2[Bloque A] + 'BD Centrales 2025'!Y926*[2]!Tabla2[Bloque B] + 'BD Centrales 2025'!Z926*[2]!Tabla2[Bloque C])*#REF!,"-")</f>
        <v>-</v>
      </c>
      <c r="AM15" s="12" t="str">
        <f t="shared" si="2"/>
        <v>-</v>
      </c>
      <c r="AN15" s="12">
        <f>IFERROR((AH15+AI15+AJ15)/(SUMIFS($W$2:$W$1194,$E$2:$E$1194,E15)*1000*#REF!),0)</f>
        <v>0</v>
      </c>
    </row>
    <row r="16" spans="1:40" ht="14.4" x14ac:dyDescent="0.3">
      <c r="A16" s="7">
        <v>16</v>
      </c>
      <c r="B16" s="7" t="s">
        <v>4968</v>
      </c>
      <c r="C16" s="8" t="s">
        <v>4969</v>
      </c>
      <c r="D16" s="6" t="s">
        <v>4965</v>
      </c>
      <c r="E16" s="6" t="str">
        <f>_xlfn.XLOOKUP(D16,'[2]Coordinados SEN'!$A:$A,'[2]Coordinados SEN'!$B:$B,"-",0)</f>
        <v>91.066.000-4</v>
      </c>
      <c r="F16" s="6" t="s">
        <v>4965</v>
      </c>
      <c r="G16" s="6">
        <f t="shared" si="0"/>
        <v>2</v>
      </c>
      <c r="H16" s="6" t="s">
        <v>4970</v>
      </c>
      <c r="I16" s="6" t="s">
        <v>4971</v>
      </c>
      <c r="J16" s="6" t="str">
        <f>_xlfn.XLOOKUP(I16,'[2]Barras CMg'!$E$2:$E$1527,'[2]Barras CMg'!$A$2:$A$1527,"------",0,1)</f>
        <v>------</v>
      </c>
      <c r="K16" s="6">
        <v>1</v>
      </c>
      <c r="L16" s="6">
        <v>2025</v>
      </c>
      <c r="M16" s="6" t="s">
        <v>66</v>
      </c>
      <c r="N16" s="6" t="s">
        <v>177</v>
      </c>
      <c r="O16" s="6" t="s">
        <v>213</v>
      </c>
      <c r="P16" s="6" t="s">
        <v>164</v>
      </c>
      <c r="Q16" s="6" t="s">
        <v>165</v>
      </c>
      <c r="R16" s="6" t="s">
        <v>4972</v>
      </c>
      <c r="S16" s="6" t="s">
        <v>51</v>
      </c>
      <c r="T16" s="9" t="s">
        <v>622</v>
      </c>
      <c r="U16" s="10">
        <v>5.5</v>
      </c>
      <c r="V16" s="10">
        <v>5.4725000000000001</v>
      </c>
      <c r="W16" s="11" t="e">
        <f>_xlfn.XLOOKUP(C16,#REF!,#REF!,"S/I",0)</f>
        <v>#REF!</v>
      </c>
      <c r="X16" s="11" t="str">
        <f>_xlfn.XLOOKUP($D16,[2]Retiros_dinamica!$F:$F,[2]Retiros_dinamica!B:B,"S/I",0)</f>
        <v>S/I</v>
      </c>
      <c r="Y16" s="11" t="str">
        <f>_xlfn.XLOOKUP($D16,[2]Retiros_dinamica!$F:$F,[2]Retiros_dinamica!C:C,"S/I",0)</f>
        <v>S/I</v>
      </c>
      <c r="Z16" s="11" t="str">
        <f>_xlfn.XLOOKUP($D16,[2]Retiros_dinamica!$F:$F,[2]Retiros_dinamica!D:D,"S/I",0)</f>
        <v>S/I</v>
      </c>
      <c r="AA16" s="11" t="str">
        <f>_xlfn.XLOOKUP($D16,[2]Retiros_dinamica!$F:$F,[2]Retiros_dinamica!E:E,"S/I",0)</f>
        <v>S/I</v>
      </c>
      <c r="AB16" s="6" t="str">
        <f>_xlfn.XLOOKUP(C16,[2]CMg!$I$4:$I$106,[2]CMg!$M$4:$M$106,"----",0,1)</f>
        <v>----</v>
      </c>
      <c r="AH16" s="12">
        <f>_xlfn.XLOOKUP($E16,'[2]Balance económico'!$C:$C,'[2]Balance económico'!$D:$D,"-",0)</f>
        <v>3601982359.7836928</v>
      </c>
      <c r="AI16" s="12">
        <f>_xlfn.XLOOKUP($E16,'[2]Balance económico'!$C:$C,'[2]Balance económico'!$E:$E,"-",0)</f>
        <v>457314496.56734002</v>
      </c>
      <c r="AJ16" s="12" t="str">
        <f>_xlfn.XLOOKUP($E16,'[2]Balance económico'!$C:$C,'[2]Balance económico'!$F:$F,"-",0)</f>
        <v>----</v>
      </c>
      <c r="AK16" s="6" t="str">
        <f t="shared" si="1"/>
        <v>PPA</v>
      </c>
      <c r="AL16" s="12" t="str" cm="1">
        <f t="array" ref="AL16">IFERROR((X16*[2]!Tabla2[Bloque A] + 'BD Centrales 2025'!Y927*[2]!Tabla2[Bloque B] + 'BD Centrales 2025'!Z927*[2]!Tabla2[Bloque C])*#REF!,"-")</f>
        <v>-</v>
      </c>
      <c r="AM16" s="12" t="str">
        <f t="shared" si="2"/>
        <v>-</v>
      </c>
      <c r="AN16" s="12">
        <f>IFERROR((AH16+AI16+AJ16)/(SUMIFS($W$2:$W$1194,$E$2:$E$1194,E16)*1000*#REF!),0)</f>
        <v>0</v>
      </c>
    </row>
    <row r="17" spans="1:40" ht="14.4" x14ac:dyDescent="0.3">
      <c r="A17" s="7">
        <v>17</v>
      </c>
      <c r="B17" s="7" t="s">
        <v>4570</v>
      </c>
      <c r="C17" s="8" t="s">
        <v>4571</v>
      </c>
      <c r="D17" s="6" t="s">
        <v>4572</v>
      </c>
      <c r="E17" s="6" t="str">
        <f>_xlfn.XLOOKUP(D17,'[2]Coordinados SEN'!$A:$A,'[2]Coordinados SEN'!$B:$B,"-",0)</f>
        <v>80.203.400-8</v>
      </c>
      <c r="F17" s="6" t="s">
        <v>4572</v>
      </c>
      <c r="G17" s="6">
        <f t="shared" si="0"/>
        <v>2</v>
      </c>
      <c r="H17" s="6" t="s">
        <v>4573</v>
      </c>
      <c r="I17" s="6" t="s">
        <v>4573</v>
      </c>
      <c r="J17" s="6" t="str">
        <f>_xlfn.XLOOKUP(I17,'[2]Barras CMg'!$E$2:$E$1527,'[2]Barras CMg'!$A$2:$A$1527,"------",0,1)</f>
        <v>------</v>
      </c>
      <c r="K17" s="6">
        <v>5</v>
      </c>
      <c r="L17" s="6">
        <v>2025</v>
      </c>
      <c r="M17" s="6" t="s">
        <v>66</v>
      </c>
      <c r="N17" s="6" t="s">
        <v>177</v>
      </c>
      <c r="O17" s="6" t="s">
        <v>213</v>
      </c>
      <c r="P17" s="6" t="s">
        <v>164</v>
      </c>
      <c r="Q17" s="6" t="s">
        <v>2819</v>
      </c>
      <c r="R17" s="6" t="s">
        <v>3521</v>
      </c>
      <c r="S17" s="6" t="s">
        <v>51</v>
      </c>
      <c r="T17" s="9" t="s">
        <v>4574</v>
      </c>
      <c r="U17" s="10">
        <v>3.1</v>
      </c>
      <c r="V17" s="10">
        <v>3.0535000000000001</v>
      </c>
      <c r="W17" s="11" t="e">
        <f>_xlfn.XLOOKUP(C17,#REF!,#REF!,"S/I",0)</f>
        <v>#REF!</v>
      </c>
      <c r="X17" s="11" t="str">
        <f>_xlfn.XLOOKUP($D17,[2]Retiros_dinamica!$F:$F,[2]Retiros_dinamica!B:B,"S/I",0)</f>
        <v>S/I</v>
      </c>
      <c r="Y17" s="11" t="str">
        <f>_xlfn.XLOOKUP($D17,[2]Retiros_dinamica!$F:$F,[2]Retiros_dinamica!C:C,"S/I",0)</f>
        <v>S/I</v>
      </c>
      <c r="Z17" s="11" t="str">
        <f>_xlfn.XLOOKUP($D17,[2]Retiros_dinamica!$F:$F,[2]Retiros_dinamica!D:D,"S/I",0)</f>
        <v>S/I</v>
      </c>
      <c r="AA17" s="11" t="str">
        <f>_xlfn.XLOOKUP($D17,[2]Retiros_dinamica!$F:$F,[2]Retiros_dinamica!E:E,"S/I",0)</f>
        <v>S/I</v>
      </c>
      <c r="AB17" s="6" t="str">
        <f>_xlfn.XLOOKUP(C17,[2]CMg!$I$4:$I$106,[2]CMg!$M$4:$M$106,"----",0,1)</f>
        <v>----</v>
      </c>
      <c r="AH17" s="12">
        <f>_xlfn.XLOOKUP($E17,'[2]Balance económico'!$C:$C,'[2]Balance económico'!$D:$D,"-",0)</f>
        <v>97946754.536641508</v>
      </c>
      <c r="AI17" s="12">
        <f>_xlfn.XLOOKUP($E17,'[2]Balance económico'!$C:$C,'[2]Balance económico'!$E:$E,"-",0)</f>
        <v>11282344.6976</v>
      </c>
      <c r="AJ17" s="12" t="str">
        <f>_xlfn.XLOOKUP($E17,'[2]Balance económico'!$C:$C,'[2]Balance económico'!$F:$F,"-",0)</f>
        <v>----</v>
      </c>
      <c r="AK17" s="6" t="str">
        <f t="shared" si="1"/>
        <v>PPA</v>
      </c>
      <c r="AL17" s="12" t="str" cm="1">
        <f t="array" ref="AL17">IFERROR((X17*[2]!Tabla2[Bloque A] + 'BD Centrales 2025'!Y846*[2]!Tabla2[Bloque B] + 'BD Centrales 2025'!Z846*[2]!Tabla2[Bloque C])*#REF!,"-")</f>
        <v>-</v>
      </c>
      <c r="AM17" s="12" t="str">
        <f t="shared" si="2"/>
        <v>-</v>
      </c>
      <c r="AN17" s="12">
        <f>IFERROR((AH17+AI17+AJ17)/(SUMIFS($W$2:$W$1194,$E$2:$E$1194,E17)*1000*#REF!),0)</f>
        <v>0</v>
      </c>
    </row>
    <row r="18" spans="1:40" ht="14.4" x14ac:dyDescent="0.3">
      <c r="A18" s="7">
        <v>19</v>
      </c>
      <c r="B18" s="7" t="s">
        <v>3595</v>
      </c>
      <c r="C18" s="8" t="s">
        <v>3596</v>
      </c>
      <c r="D18" s="6" t="s">
        <v>208</v>
      </c>
      <c r="E18" s="6" t="str">
        <f>_xlfn.XLOOKUP(D18,'[2]Coordinados SEN'!$A:$A,'[2]Coordinados SEN'!$B:$B,"-",0)</f>
        <v>76.416.891-7</v>
      </c>
      <c r="F18" s="6" t="s">
        <v>208</v>
      </c>
      <c r="G18" s="6">
        <f t="shared" si="0"/>
        <v>2</v>
      </c>
      <c r="H18" s="6" t="s">
        <v>3597</v>
      </c>
      <c r="I18" s="6" t="s">
        <v>3598</v>
      </c>
      <c r="J18" s="6" t="str">
        <f>_xlfn.XLOOKUP(I18,'[2]Barras CMg'!$E$2:$E$1527,'[2]Barras CMg'!$A$2:$A$1527,"------",0,1)</f>
        <v>LEBU__________066</v>
      </c>
      <c r="K18" s="6">
        <v>9</v>
      </c>
      <c r="L18" s="6">
        <v>2025</v>
      </c>
      <c r="M18" s="6" t="s">
        <v>211</v>
      </c>
      <c r="N18" s="6" t="s">
        <v>212</v>
      </c>
      <c r="O18" s="6" t="s">
        <v>157</v>
      </c>
      <c r="P18" s="6" t="s">
        <v>68</v>
      </c>
      <c r="Q18" s="6" t="s">
        <v>214</v>
      </c>
      <c r="R18" s="6" t="s">
        <v>215</v>
      </c>
      <c r="S18" s="6" t="s">
        <v>158</v>
      </c>
      <c r="T18" s="9" t="s">
        <v>3599</v>
      </c>
      <c r="U18" s="10">
        <v>10.045</v>
      </c>
      <c r="V18" s="10">
        <v>9.34</v>
      </c>
      <c r="W18" s="11" t="e">
        <f>_xlfn.XLOOKUP(C18,#REF!,#REF!,"S/I",0)</f>
        <v>#REF!</v>
      </c>
      <c r="X18" s="11">
        <f>_xlfn.XLOOKUP($D18,[2]Retiros_dinamica!$F:$F,[2]Retiros_dinamica!B:B,"S/I",0)</f>
        <v>672.258825</v>
      </c>
      <c r="Y18" s="11">
        <f>_xlfn.XLOOKUP($D18,[2]Retiros_dinamica!$F:$F,[2]Retiros_dinamica!C:C,"S/I",0)</f>
        <v>782.18039999999996</v>
      </c>
      <c r="Z18" s="11">
        <f>_xlfn.XLOOKUP($D18,[2]Retiros_dinamica!$F:$F,[2]Retiros_dinamica!D:D,"S/I",0)</f>
        <v>335.70690000000002</v>
      </c>
      <c r="AA18" s="11">
        <f>_xlfn.XLOOKUP($D18,[2]Retiros_dinamica!$F:$F,[2]Retiros_dinamica!E:E,"S/I",0)</f>
        <v>1790.1461250000002</v>
      </c>
      <c r="AB18" s="6" t="str">
        <f>_xlfn.XLOOKUP(C18,[2]CMg!$I$4:$I$106,[2]CMg!$M$4:$M$106,"----",0,1)</f>
        <v>----</v>
      </c>
      <c r="AC18" s="6" t="str">
        <f>_xlfn.XLOOKUP(C18,[2]CMg!$A$4:$A$106,[2]CMg!$B$4:$B$106,"----",0,1)</f>
        <v>----</v>
      </c>
      <c r="AD18" s="6" t="str">
        <f>_xlfn.XLOOKUP(C18,'[3]Promedio solar Cmg'!$A$4:$A$106,'[3]Promedio solar Cmg'!$B$4:$B$106,"----",0,1)</f>
        <v>----</v>
      </c>
      <c r="AH18" s="12">
        <f>_xlfn.XLOOKUP($E18,'[2]Balance económico'!$C:$C,'[2]Balance económico'!$D:$D,"-",0)</f>
        <v>236472871.38332236</v>
      </c>
      <c r="AI18" s="12">
        <f>_xlfn.XLOOKUP($E18,'[2]Balance económico'!$C:$C,'[2]Balance económico'!$E:$E,"-",0)</f>
        <v>-1582155.2426427663</v>
      </c>
      <c r="AJ18" s="12">
        <f>_xlfn.XLOOKUP($E18,'[2]Balance económico'!$C:$C,'[2]Balance económico'!$F:$F,"-",0)</f>
        <v>5047447.2220055424</v>
      </c>
      <c r="AK18" s="6" t="str">
        <f t="shared" si="1"/>
        <v>PPA</v>
      </c>
      <c r="AL18" s="12" t="str" cm="1">
        <f t="array" ref="AL18">IFERROR((X18*[2]!Tabla2[Bloque A] + 'BD Centrales 2025'!Y654*[2]!Tabla2[Bloque B] + 'BD Centrales 2025'!Z654*[2]!Tabla2[Bloque C])*#REF!,"-")</f>
        <v>-</v>
      </c>
      <c r="AM18" s="12" t="str">
        <f t="shared" si="2"/>
        <v>-</v>
      </c>
      <c r="AN18" s="12">
        <f>IFERROR((AH18+AI18+AJ18)/(SUMIFS($W$2:$W$1194,$E$2:$E$1194,E18)*1000*#REF!),0)</f>
        <v>0</v>
      </c>
    </row>
    <row r="19" spans="1:40" ht="14.4" x14ac:dyDescent="0.3">
      <c r="A19" s="7">
        <v>20</v>
      </c>
      <c r="B19" s="7" t="s">
        <v>4476</v>
      </c>
      <c r="C19" s="8" t="s">
        <v>4477</v>
      </c>
      <c r="D19" s="6" t="s">
        <v>4478</v>
      </c>
      <c r="E19" s="6" t="str">
        <f>_xlfn.XLOOKUP(D19,'[2]Coordinados SEN'!$A:$A,'[2]Coordinados SEN'!$B:$B,"-",0)</f>
        <v>76.996.007-4</v>
      </c>
      <c r="F19" s="6" t="s">
        <v>4479</v>
      </c>
      <c r="G19" s="6">
        <f t="shared" si="0"/>
        <v>1</v>
      </c>
      <c r="H19" s="6" t="s">
        <v>4480</v>
      </c>
      <c r="I19" s="6" t="s">
        <v>4480</v>
      </c>
      <c r="J19" s="6" t="str">
        <f>_xlfn.XLOOKUP(I19,'[2]Barras CMg'!$E$2:$E$1527,'[2]Barras CMg'!$A$2:$A$1527,"------",0,1)</f>
        <v>------</v>
      </c>
      <c r="K19" s="6">
        <v>1</v>
      </c>
      <c r="L19" s="6">
        <v>2025</v>
      </c>
      <c r="M19" s="6" t="s">
        <v>66</v>
      </c>
      <c r="N19" s="6" t="s">
        <v>177</v>
      </c>
      <c r="O19" s="6" t="s">
        <v>213</v>
      </c>
      <c r="P19" s="6" t="s">
        <v>229</v>
      </c>
      <c r="Q19" s="6" t="s">
        <v>230</v>
      </c>
      <c r="R19" s="6" t="s">
        <v>4481</v>
      </c>
      <c r="S19" s="6" t="s">
        <v>51</v>
      </c>
      <c r="T19" s="9" t="s">
        <v>4482</v>
      </c>
      <c r="U19" s="10">
        <v>0.25</v>
      </c>
      <c r="V19" s="10">
        <v>0.24940000000000001</v>
      </c>
      <c r="W19" s="11" t="e">
        <f>_xlfn.XLOOKUP(C19,#REF!,#REF!,"S/I",0)</f>
        <v>#REF!</v>
      </c>
      <c r="X19" s="11">
        <f>_xlfn.XLOOKUP($D19,[2]Retiros_dinamica!$F:$F,[2]Retiros_dinamica!B:B,"S/I",0)</f>
        <v>69889.533415183003</v>
      </c>
      <c r="Y19" s="11">
        <f>_xlfn.XLOOKUP($D19,[2]Retiros_dinamica!$F:$F,[2]Retiros_dinamica!C:C,"S/I",0)</f>
        <v>103971.175547958</v>
      </c>
      <c r="Z19" s="11">
        <f>_xlfn.XLOOKUP($D19,[2]Retiros_dinamica!$F:$F,[2]Retiros_dinamica!D:D,"S/I",0)</f>
        <v>34990.618032218001</v>
      </c>
      <c r="AA19" s="11">
        <f>_xlfn.XLOOKUP($D19,[2]Retiros_dinamica!$F:$F,[2]Retiros_dinamica!E:E,"S/I",0)</f>
        <v>208851.32699535904</v>
      </c>
      <c r="AB19" s="6" t="str">
        <f>_xlfn.XLOOKUP(C19,[2]CMg!$I$4:$I$106,[2]CMg!$M$4:$M$106,"----",0,1)</f>
        <v>----</v>
      </c>
      <c r="AH19" s="12">
        <f>_xlfn.XLOOKUP($E19,'[2]Balance económico'!$C:$C,'[2]Balance económico'!$D:$D,"-",0)</f>
        <v>-13323336000.50312</v>
      </c>
      <c r="AI19" s="12">
        <f>_xlfn.XLOOKUP($E19,'[2]Balance económico'!$C:$C,'[2]Balance económico'!$E:$E,"-",0)</f>
        <v>-1346371640.4869363</v>
      </c>
      <c r="AJ19" s="12">
        <f>_xlfn.XLOOKUP($E19,'[2]Balance económico'!$C:$C,'[2]Balance económico'!$F:$F,"-",0)</f>
        <v>619710681.10299635</v>
      </c>
      <c r="AK19" s="6" t="str">
        <f t="shared" si="1"/>
        <v>PPA</v>
      </c>
      <c r="AL19" s="12" t="str" cm="1">
        <f t="array" ref="AL19">IFERROR((X19*[2]!Tabla2[Bloque A] + 'BD Centrales 2025'!Y829*[2]!Tabla2[Bloque B] + 'BD Centrales 2025'!Z829*[2]!Tabla2[Bloque C])*#REF!,"-")</f>
        <v>-</v>
      </c>
      <c r="AM19" s="12" t="str">
        <f t="shared" si="2"/>
        <v>-</v>
      </c>
      <c r="AN19" s="12">
        <f>IFERROR((AH19+AI19+AJ19)/(SUMIFS($W$2:$W$1194,$E$2:$E$1194,E19)*1000*#REF!),0)</f>
        <v>0</v>
      </c>
    </row>
    <row r="20" spans="1:40" ht="14.4" x14ac:dyDescent="0.3">
      <c r="A20" s="7">
        <v>21</v>
      </c>
      <c r="B20" s="7" t="s">
        <v>4642</v>
      </c>
      <c r="C20" s="8" t="s">
        <v>4643</v>
      </c>
      <c r="D20" s="6" t="s">
        <v>4644</v>
      </c>
      <c r="E20" s="6" t="str">
        <f>_xlfn.XLOOKUP(D20,'[2]Coordinados SEN'!$A:$A,'[2]Coordinados SEN'!$B:$B,"-",0)</f>
        <v>76.803.940-2</v>
      </c>
      <c r="F20" s="6" t="s">
        <v>4644</v>
      </c>
      <c r="G20" s="6">
        <f t="shared" si="0"/>
        <v>1</v>
      </c>
      <c r="H20" s="6" t="s">
        <v>4645</v>
      </c>
      <c r="I20" s="6" t="s">
        <v>4645</v>
      </c>
      <c r="J20" s="6" t="str">
        <f>_xlfn.XLOOKUP(I20,'[2]Barras CMg'!$E$2:$E$1527,'[2]Barras CMg'!$A$2:$A$1527,"------",0,1)</f>
        <v>------</v>
      </c>
      <c r="K20" s="6">
        <v>1</v>
      </c>
      <c r="L20" s="6">
        <v>2025</v>
      </c>
      <c r="M20" s="6" t="s">
        <v>66</v>
      </c>
      <c r="N20" s="6" t="s">
        <v>177</v>
      </c>
      <c r="O20" s="6" t="s">
        <v>213</v>
      </c>
      <c r="P20" s="6" t="s">
        <v>229</v>
      </c>
      <c r="Q20" s="6" t="s">
        <v>230</v>
      </c>
      <c r="R20" s="6" t="s">
        <v>231</v>
      </c>
      <c r="S20" s="6" t="s">
        <v>51</v>
      </c>
      <c r="T20" s="9" t="s">
        <v>324</v>
      </c>
      <c r="U20" s="10">
        <v>4.8499999999999996</v>
      </c>
      <c r="V20" s="10">
        <v>4.8499999999999996</v>
      </c>
      <c r="W20" s="11" t="e">
        <f>_xlfn.XLOOKUP(C20,#REF!,#REF!,"S/I",0)</f>
        <v>#REF!</v>
      </c>
      <c r="X20" s="11" t="str">
        <f>_xlfn.XLOOKUP($D20,[2]Retiros_dinamica!$F:$F,[2]Retiros_dinamica!B:B,"S/I",0)</f>
        <v>S/I</v>
      </c>
      <c r="Y20" s="11" t="str">
        <f>_xlfn.XLOOKUP($D20,[2]Retiros_dinamica!$F:$F,[2]Retiros_dinamica!C:C,"S/I",0)</f>
        <v>S/I</v>
      </c>
      <c r="Z20" s="11" t="str">
        <f>_xlfn.XLOOKUP($D20,[2]Retiros_dinamica!$F:$F,[2]Retiros_dinamica!D:D,"S/I",0)</f>
        <v>S/I</v>
      </c>
      <c r="AA20" s="11" t="str">
        <f>_xlfn.XLOOKUP($D20,[2]Retiros_dinamica!$F:$F,[2]Retiros_dinamica!E:E,"S/I",0)</f>
        <v>S/I</v>
      </c>
      <c r="AB20" s="6" t="str">
        <f>_xlfn.XLOOKUP(C20,[2]CMg!$I$4:$I$106,[2]CMg!$M$4:$M$106,"----",0,1)</f>
        <v>----</v>
      </c>
      <c r="AH20" s="12">
        <f>_xlfn.XLOOKUP($E20,'[2]Balance económico'!$C:$C,'[2]Balance económico'!$D:$D,"-",0)</f>
        <v>560233036.92954004</v>
      </c>
      <c r="AI20" s="12">
        <f>_xlfn.XLOOKUP($E20,'[2]Balance económico'!$C:$C,'[2]Balance económico'!$E:$E,"-",0)</f>
        <v>37905655.843999997</v>
      </c>
      <c r="AJ20" s="12" t="str">
        <f>_xlfn.XLOOKUP($E20,'[2]Balance económico'!$C:$C,'[2]Balance económico'!$F:$F,"-",0)</f>
        <v>----</v>
      </c>
      <c r="AK20" s="6" t="str">
        <f t="shared" si="1"/>
        <v>PPA</v>
      </c>
      <c r="AL20" s="12" t="str" cm="1">
        <f t="array" ref="AL20">IFERROR((X20*[2]!Tabla2[Bloque A] + 'BD Centrales 2025'!Y859*[2]!Tabla2[Bloque B] + 'BD Centrales 2025'!Z859*[2]!Tabla2[Bloque C])*#REF!,"-")</f>
        <v>-</v>
      </c>
      <c r="AM20" s="12" t="str">
        <f t="shared" si="2"/>
        <v>-</v>
      </c>
      <c r="AN20" s="12">
        <f>IFERROR((AH20+AI20+AJ20)/(SUMIFS($W$2:$W$1194,$E$2:$E$1194,E20)*1000*#REF!),0)</f>
        <v>0</v>
      </c>
    </row>
    <row r="21" spans="1:40" ht="14.4" x14ac:dyDescent="0.3">
      <c r="A21" s="7">
        <v>22</v>
      </c>
      <c r="B21" s="7" t="s">
        <v>5989</v>
      </c>
      <c r="C21" s="8" t="s">
        <v>5990</v>
      </c>
      <c r="D21" s="6" t="s">
        <v>5385</v>
      </c>
      <c r="E21" s="6" t="str">
        <f>_xlfn.XLOOKUP(D21,'[2]Coordinados SEN'!$A:$A,'[2]Coordinados SEN'!$B:$B,"-",0)</f>
        <v>76.594.660-3</v>
      </c>
      <c r="F21" s="6" t="s">
        <v>5385</v>
      </c>
      <c r="G21" s="6">
        <f t="shared" si="0"/>
        <v>5</v>
      </c>
      <c r="H21" s="6" t="s">
        <v>5991</v>
      </c>
      <c r="I21" s="6" t="s">
        <v>5991</v>
      </c>
      <c r="J21" s="6" t="str">
        <f>_xlfn.XLOOKUP(I21,'[2]Barras CMg'!$E$2:$E$1527,'[2]Barras CMg'!$A$2:$A$1527,"------",0,1)</f>
        <v>------</v>
      </c>
      <c r="K21" s="6">
        <v>8</v>
      </c>
      <c r="L21" s="6">
        <v>2025</v>
      </c>
      <c r="M21" s="6" t="s">
        <v>45</v>
      </c>
      <c r="N21" s="6" t="s">
        <v>5267</v>
      </c>
      <c r="O21" s="6" t="s">
        <v>213</v>
      </c>
      <c r="P21" s="6" t="s">
        <v>477</v>
      </c>
      <c r="Q21" s="6" t="s">
        <v>478</v>
      </c>
      <c r="R21" s="6" t="s">
        <v>479</v>
      </c>
      <c r="S21" s="6" t="s">
        <v>51</v>
      </c>
      <c r="T21" s="9" t="s">
        <v>5992</v>
      </c>
      <c r="U21" s="10">
        <v>9</v>
      </c>
      <c r="V21" s="10">
        <v>9</v>
      </c>
      <c r="W21" s="11" t="e">
        <f>_xlfn.XLOOKUP(C21,#REF!,#REF!,"S/I",0)</f>
        <v>#REF!</v>
      </c>
      <c r="X21" s="11" t="str">
        <f>_xlfn.XLOOKUP($D21,[2]Retiros_dinamica!$F:$F,[2]Retiros_dinamica!B:B,"S/I",0)</f>
        <v>S/I</v>
      </c>
      <c r="Y21" s="11" t="str">
        <f>_xlfn.XLOOKUP($D21,[2]Retiros_dinamica!$F:$F,[2]Retiros_dinamica!C:C,"S/I",0)</f>
        <v>S/I</v>
      </c>
      <c r="Z21" s="11" t="str">
        <f>_xlfn.XLOOKUP($D21,[2]Retiros_dinamica!$F:$F,[2]Retiros_dinamica!D:D,"S/I",0)</f>
        <v>S/I</v>
      </c>
      <c r="AA21" s="11" t="str">
        <f>_xlfn.XLOOKUP($D21,[2]Retiros_dinamica!$F:$F,[2]Retiros_dinamica!E:E,"S/I",0)</f>
        <v>S/I</v>
      </c>
      <c r="AB21" s="6" t="str">
        <f>_xlfn.XLOOKUP(C21,[2]CMg!$I$4:$I$106,[2]CMg!$M$4:$M$106,"----",0,1)</f>
        <v>----</v>
      </c>
      <c r="AH21" s="12">
        <f>_xlfn.XLOOKUP($E21,'[2]Balance económico'!$C:$C,'[2]Balance económico'!$D:$D,"-",0)</f>
        <v>1005874704.7847078</v>
      </c>
      <c r="AI21" s="12">
        <f>_xlfn.XLOOKUP($E21,'[2]Balance económico'!$C:$C,'[2]Balance económico'!$E:$E,"-",0)</f>
        <v>2306728215.5803795</v>
      </c>
      <c r="AJ21" s="12" t="str">
        <f>_xlfn.XLOOKUP($E21,'[2]Balance económico'!$C:$C,'[2]Balance económico'!$F:$F,"-",0)</f>
        <v>----</v>
      </c>
      <c r="AK21" s="6" t="str">
        <f t="shared" si="1"/>
        <v>PPA</v>
      </c>
      <c r="AL21" s="12" t="str" cm="1">
        <f t="array" ref="AL21">IFERROR((X21*[2]!Tabla2[Bloque A] + 'BD Centrales 2025'!Y1135*[2]!Tabla2[Bloque B] + 'BD Centrales 2025'!Z1135*[2]!Tabla2[Bloque C])*#REF!,"-")</f>
        <v>-</v>
      </c>
      <c r="AM21" s="12" t="str">
        <f t="shared" si="2"/>
        <v>-</v>
      </c>
      <c r="AN21" s="12">
        <f>IFERROR((AH21+AI21+AJ21)/(SUMIFS($W$2:$W$1194,$E$2:$E$1194,E21)*1000*#REF!),0)</f>
        <v>0</v>
      </c>
    </row>
    <row r="22" spans="1:40" ht="14.4" x14ac:dyDescent="0.3">
      <c r="A22" s="7">
        <v>23</v>
      </c>
      <c r="B22" s="7" t="s">
        <v>5993</v>
      </c>
      <c r="C22" s="8" t="s">
        <v>5994</v>
      </c>
      <c r="D22" s="6" t="s">
        <v>5385</v>
      </c>
      <c r="E22" s="6" t="str">
        <f>_xlfn.XLOOKUP(D22,'[2]Coordinados SEN'!$A:$A,'[2]Coordinados SEN'!$B:$B,"-",0)</f>
        <v>76.594.660-3</v>
      </c>
      <c r="F22" s="6" t="s">
        <v>5385</v>
      </c>
      <c r="G22" s="6">
        <f t="shared" si="0"/>
        <v>5</v>
      </c>
      <c r="H22" s="6" t="s">
        <v>2725</v>
      </c>
      <c r="I22" s="6" t="s">
        <v>2725</v>
      </c>
      <c r="J22" s="6" t="str">
        <f>_xlfn.XLOOKUP(I22,'[2]Barras CMg'!$E$2:$E$1527,'[2]Barras CMg'!$A$2:$A$1527,"------",0,1)</f>
        <v>------</v>
      </c>
      <c r="K22" s="6">
        <v>6</v>
      </c>
      <c r="L22" s="6">
        <v>2025</v>
      </c>
      <c r="M22" s="6" t="s">
        <v>45</v>
      </c>
      <c r="N22" s="6" t="s">
        <v>5267</v>
      </c>
      <c r="O22" s="6" t="s">
        <v>213</v>
      </c>
      <c r="P22" s="6" t="s">
        <v>477</v>
      </c>
      <c r="Q22" s="6" t="s">
        <v>478</v>
      </c>
      <c r="R22" s="6" t="s">
        <v>844</v>
      </c>
      <c r="S22" s="6" t="s">
        <v>51</v>
      </c>
      <c r="T22" s="9" t="s">
        <v>5995</v>
      </c>
      <c r="U22" s="10">
        <v>9</v>
      </c>
      <c r="V22" s="10">
        <v>9</v>
      </c>
      <c r="W22" s="11" t="e">
        <f>_xlfn.XLOOKUP(C22,#REF!,#REF!,"S/I",0)</f>
        <v>#REF!</v>
      </c>
      <c r="X22" s="11" t="str">
        <f>_xlfn.XLOOKUP($D22,[2]Retiros_dinamica!$F:$F,[2]Retiros_dinamica!B:B,"S/I",0)</f>
        <v>S/I</v>
      </c>
      <c r="Y22" s="11" t="str">
        <f>_xlfn.XLOOKUP($D22,[2]Retiros_dinamica!$F:$F,[2]Retiros_dinamica!C:C,"S/I",0)</f>
        <v>S/I</v>
      </c>
      <c r="Z22" s="11" t="str">
        <f>_xlfn.XLOOKUP($D22,[2]Retiros_dinamica!$F:$F,[2]Retiros_dinamica!D:D,"S/I",0)</f>
        <v>S/I</v>
      </c>
      <c r="AA22" s="11" t="str">
        <f>_xlfn.XLOOKUP($D22,[2]Retiros_dinamica!$F:$F,[2]Retiros_dinamica!E:E,"S/I",0)</f>
        <v>S/I</v>
      </c>
      <c r="AB22" s="6" t="str">
        <f>_xlfn.XLOOKUP(C22,[2]CMg!$I$4:$I$106,[2]CMg!$M$4:$M$106,"----",0,1)</f>
        <v>----</v>
      </c>
      <c r="AH22" s="12">
        <f>_xlfn.XLOOKUP($E22,'[2]Balance económico'!$C:$C,'[2]Balance económico'!$D:$D,"-",0)</f>
        <v>1005874704.7847078</v>
      </c>
      <c r="AI22" s="12">
        <f>_xlfn.XLOOKUP($E22,'[2]Balance económico'!$C:$C,'[2]Balance económico'!$E:$E,"-",0)</f>
        <v>2306728215.5803795</v>
      </c>
      <c r="AJ22" s="12" t="str">
        <f>_xlfn.XLOOKUP($E22,'[2]Balance económico'!$C:$C,'[2]Balance económico'!$F:$F,"-",0)</f>
        <v>----</v>
      </c>
      <c r="AK22" s="6" t="str">
        <f t="shared" si="1"/>
        <v>PPA</v>
      </c>
      <c r="AL22" s="12" t="str" cm="1">
        <f t="array" ref="AL22">IFERROR((X22*[2]!Tabla2[Bloque A] + 'BD Centrales 2025'!Y1136*[2]!Tabla2[Bloque B] + 'BD Centrales 2025'!Z1136*[2]!Tabla2[Bloque C])*#REF!,"-")</f>
        <v>-</v>
      </c>
      <c r="AM22" s="12" t="str">
        <f t="shared" si="2"/>
        <v>-</v>
      </c>
      <c r="AN22" s="12">
        <f>IFERROR((AH22+AI22+AJ22)/(SUMIFS($W$2:$W$1194,$E$2:$E$1194,E22)*1000*#REF!),0)</f>
        <v>0</v>
      </c>
    </row>
    <row r="23" spans="1:40" ht="14.4" x14ac:dyDescent="0.3">
      <c r="A23" s="7">
        <v>24</v>
      </c>
      <c r="B23" s="7" t="s">
        <v>4530</v>
      </c>
      <c r="C23" s="8" t="s">
        <v>4531</v>
      </c>
      <c r="D23" s="6" t="s">
        <v>4532</v>
      </c>
      <c r="E23" s="6" t="str">
        <f>_xlfn.XLOOKUP(D23,'[2]Coordinados SEN'!$A:$A,'[2]Coordinados SEN'!$B:$B,"-",0)</f>
        <v>77.009.353-8</v>
      </c>
      <c r="F23" s="6" t="s">
        <v>4533</v>
      </c>
      <c r="G23" s="6">
        <f t="shared" si="0"/>
        <v>2</v>
      </c>
      <c r="H23" s="6" t="s">
        <v>4534</v>
      </c>
      <c r="I23" s="6" t="s">
        <v>4534</v>
      </c>
      <c r="J23" s="6" t="str">
        <f>_xlfn.XLOOKUP(I23,'[2]Barras CMg'!$E$2:$E$1527,'[2]Barras CMg'!$A$2:$A$1527,"------",0,1)</f>
        <v>------</v>
      </c>
      <c r="K23" s="6">
        <v>1</v>
      </c>
      <c r="L23" s="6">
        <v>2025</v>
      </c>
      <c r="M23" s="6" t="s">
        <v>66</v>
      </c>
      <c r="N23" s="6" t="s">
        <v>177</v>
      </c>
      <c r="O23" s="6" t="s">
        <v>213</v>
      </c>
      <c r="P23" s="6" t="s">
        <v>331</v>
      </c>
      <c r="Q23" s="6" t="s">
        <v>332</v>
      </c>
      <c r="R23" s="6" t="s">
        <v>4535</v>
      </c>
      <c r="S23" s="6" t="s">
        <v>51</v>
      </c>
      <c r="T23" s="9" t="s">
        <v>4536</v>
      </c>
      <c r="U23" s="10">
        <v>0.42</v>
      </c>
      <c r="V23" s="10">
        <v>0.41899999999999998</v>
      </c>
      <c r="W23" s="11" t="e">
        <f>_xlfn.XLOOKUP(C23,#REF!,#REF!,"S/I",0)</f>
        <v>#REF!</v>
      </c>
      <c r="X23" s="11" t="str">
        <f>_xlfn.XLOOKUP($D23,[2]Retiros_dinamica!$F:$F,[2]Retiros_dinamica!B:B,"S/I",0)</f>
        <v>S/I</v>
      </c>
      <c r="Y23" s="11" t="str">
        <f>_xlfn.XLOOKUP($D23,[2]Retiros_dinamica!$F:$F,[2]Retiros_dinamica!C:C,"S/I",0)</f>
        <v>S/I</v>
      </c>
      <c r="Z23" s="11" t="str">
        <f>_xlfn.XLOOKUP($D23,[2]Retiros_dinamica!$F:$F,[2]Retiros_dinamica!D:D,"S/I",0)</f>
        <v>S/I</v>
      </c>
      <c r="AA23" s="11" t="str">
        <f>_xlfn.XLOOKUP($D23,[2]Retiros_dinamica!$F:$F,[2]Retiros_dinamica!E:E,"S/I",0)</f>
        <v>S/I</v>
      </c>
      <c r="AB23" s="6" t="str">
        <f>_xlfn.XLOOKUP(C23,[2]CMg!$I$4:$I$106,[2]CMg!$M$4:$M$106,"----",0,1)</f>
        <v>----</v>
      </c>
      <c r="AH23" s="12">
        <f>_xlfn.XLOOKUP($E23,'[2]Balance económico'!$C:$C,'[2]Balance económico'!$D:$D,"-",0)</f>
        <v>0</v>
      </c>
      <c r="AI23" s="12">
        <f>_xlfn.XLOOKUP($E23,'[2]Balance económico'!$C:$C,'[2]Balance económico'!$E:$E,"-",0)</f>
        <v>4379795.4505105317</v>
      </c>
      <c r="AJ23" s="12" t="str">
        <f>_xlfn.XLOOKUP($E23,'[2]Balance económico'!$C:$C,'[2]Balance económico'!$F:$F,"-",0)</f>
        <v>----</v>
      </c>
      <c r="AK23" s="6" t="str">
        <f t="shared" si="1"/>
        <v>PPA</v>
      </c>
      <c r="AL23" s="12" t="str" cm="1">
        <f t="array" ref="AL23">IFERROR((X23*[2]!Tabla2[Bloque A] + 'BD Centrales 2025'!Y839*[2]!Tabla2[Bloque B] + 'BD Centrales 2025'!Z839*[2]!Tabla2[Bloque C])*#REF!,"-")</f>
        <v>-</v>
      </c>
      <c r="AM23" s="12" t="str">
        <f t="shared" si="2"/>
        <v>-</v>
      </c>
      <c r="AN23" s="12">
        <f>IFERROR((AH23+AI23+AJ23)/(SUMIFS($W$2:$W$1194,$E$2:$E$1194,E23)*1000*#REF!),0)</f>
        <v>0</v>
      </c>
    </row>
    <row r="24" spans="1:40" ht="14.4" x14ac:dyDescent="0.3">
      <c r="A24" s="7">
        <v>25</v>
      </c>
      <c r="B24" s="7" t="s">
        <v>4662</v>
      </c>
      <c r="C24" s="8" t="s">
        <v>4663</v>
      </c>
      <c r="D24" s="6" t="s">
        <v>4664</v>
      </c>
      <c r="E24" s="6" t="str">
        <f>_xlfn.XLOOKUP(D24,'[2]Coordinados SEN'!$A:$A,'[2]Coordinados SEN'!$B:$B,"-",0)</f>
        <v>76.067.554-7</v>
      </c>
      <c r="F24" s="6" t="s">
        <v>4664</v>
      </c>
      <c r="G24" s="6">
        <f t="shared" si="0"/>
        <v>1</v>
      </c>
      <c r="H24" s="6" t="s">
        <v>4665</v>
      </c>
      <c r="I24" s="6" t="s">
        <v>4666</v>
      </c>
      <c r="J24" s="6" t="str">
        <f>_xlfn.XLOOKUP(I24,'[2]Barras CMg'!$E$2:$E$1527,'[2]Barras CMg'!$A$2:$A$1527,"------",0,1)</f>
        <v>------</v>
      </c>
      <c r="K24" s="6">
        <v>1</v>
      </c>
      <c r="L24" s="6">
        <v>2025</v>
      </c>
      <c r="M24" s="6" t="s">
        <v>66</v>
      </c>
      <c r="N24" s="6" t="s">
        <v>177</v>
      </c>
      <c r="O24" s="6" t="s">
        <v>213</v>
      </c>
      <c r="P24" s="6" t="s">
        <v>331</v>
      </c>
      <c r="Q24" s="6" t="s">
        <v>332</v>
      </c>
      <c r="R24" s="6" t="s">
        <v>333</v>
      </c>
      <c r="S24" s="6" t="s">
        <v>51</v>
      </c>
      <c r="T24" s="9" t="s">
        <v>4667</v>
      </c>
      <c r="U24" s="10">
        <v>1.1000000000000001</v>
      </c>
      <c r="V24" s="10">
        <v>1.1000000000000001</v>
      </c>
      <c r="W24" s="11" t="e">
        <f>_xlfn.XLOOKUP(C24,#REF!,#REF!,"S/I",0)</f>
        <v>#REF!</v>
      </c>
      <c r="X24" s="11" t="str">
        <f>_xlfn.XLOOKUP($D24,[2]Retiros_dinamica!$F:$F,[2]Retiros_dinamica!B:B,"S/I",0)</f>
        <v>S/I</v>
      </c>
      <c r="Y24" s="11" t="str">
        <f>_xlfn.XLOOKUP($D24,[2]Retiros_dinamica!$F:$F,[2]Retiros_dinamica!C:C,"S/I",0)</f>
        <v>S/I</v>
      </c>
      <c r="Z24" s="11" t="str">
        <f>_xlfn.XLOOKUP($D24,[2]Retiros_dinamica!$F:$F,[2]Retiros_dinamica!D:D,"S/I",0)</f>
        <v>S/I</v>
      </c>
      <c r="AA24" s="11" t="str">
        <f>_xlfn.XLOOKUP($D24,[2]Retiros_dinamica!$F:$F,[2]Retiros_dinamica!E:E,"S/I",0)</f>
        <v>S/I</v>
      </c>
      <c r="AB24" s="6" t="str">
        <f>_xlfn.XLOOKUP(C24,[2]CMg!$I$4:$I$106,[2]CMg!$M$4:$M$106,"----",0,1)</f>
        <v>----</v>
      </c>
      <c r="AH24" s="12">
        <f>_xlfn.XLOOKUP($E24,'[2]Balance económico'!$C:$C,'[2]Balance económico'!$D:$D,"-",0)</f>
        <v>-14095.513972084969</v>
      </c>
      <c r="AI24" s="12">
        <f>_xlfn.XLOOKUP($E24,'[2]Balance económico'!$C:$C,'[2]Balance económico'!$E:$E,"-",0)</f>
        <v>42595873.164909996</v>
      </c>
      <c r="AJ24" s="12" t="str">
        <f>_xlfn.XLOOKUP($E24,'[2]Balance económico'!$C:$C,'[2]Balance económico'!$F:$F,"-",0)</f>
        <v>----</v>
      </c>
      <c r="AK24" s="6" t="str">
        <f t="shared" si="1"/>
        <v>PPA</v>
      </c>
      <c r="AL24" s="12" t="str" cm="1">
        <f t="array" ref="AL24">IFERROR((X24*[2]!Tabla2[Bloque A] + 'BD Centrales 2025'!Y864*[2]!Tabla2[Bloque B] + 'BD Centrales 2025'!Z864*[2]!Tabla2[Bloque C])*#REF!,"-")</f>
        <v>-</v>
      </c>
      <c r="AM24" s="12" t="str">
        <f t="shared" si="2"/>
        <v>-</v>
      </c>
      <c r="AN24" s="12">
        <f>IFERROR((AH24+AI24+AJ24)/(SUMIFS($W$2:$W$1194,$E$2:$E$1194,E24)*1000*#REF!),0)</f>
        <v>0</v>
      </c>
    </row>
    <row r="25" spans="1:40" ht="14.4" x14ac:dyDescent="0.3">
      <c r="A25" s="7">
        <v>27</v>
      </c>
      <c r="B25" s="7" t="s">
        <v>412</v>
      </c>
      <c r="C25" s="8" t="s">
        <v>413</v>
      </c>
      <c r="D25" s="6" t="s">
        <v>64</v>
      </c>
      <c r="E25" s="6" t="str">
        <f>_xlfn.XLOOKUP(D25,'[2]Coordinados SEN'!$A:$A,'[2]Coordinados SEN'!$B:$B,"-",0)</f>
        <v>96.505.760-9</v>
      </c>
      <c r="F25" s="6" t="s">
        <v>64</v>
      </c>
      <c r="G25" s="6">
        <f t="shared" si="0"/>
        <v>29</v>
      </c>
      <c r="H25" s="6" t="s">
        <v>414</v>
      </c>
      <c r="I25" s="13" t="s">
        <v>393</v>
      </c>
      <c r="J25" s="6" t="str">
        <f>_xlfn.XLOOKUP(I25,'[2]Barras CMg'!$E$2:$E$1527,'[2]Barras CMg'!$A$2:$A$1527,"------",0,1)</f>
        <v>L.MAQUIS______220</v>
      </c>
      <c r="K25" s="6">
        <v>1</v>
      </c>
      <c r="L25" s="6">
        <v>2025</v>
      </c>
      <c r="M25" s="6" t="s">
        <v>66</v>
      </c>
      <c r="N25" s="6" t="s">
        <v>177</v>
      </c>
      <c r="O25" s="6" t="s">
        <v>157</v>
      </c>
      <c r="P25" s="6" t="s">
        <v>189</v>
      </c>
      <c r="Q25" s="6" t="s">
        <v>190</v>
      </c>
      <c r="R25" s="6" t="s">
        <v>190</v>
      </c>
      <c r="S25" s="6" t="s">
        <v>51</v>
      </c>
      <c r="T25" s="9" t="s">
        <v>411</v>
      </c>
      <c r="U25" s="10">
        <v>1.52</v>
      </c>
      <c r="V25" s="10">
        <v>1.52</v>
      </c>
      <c r="W25" s="11" t="e">
        <f>_xlfn.XLOOKUP(C25,#REF!,#REF!,"S/I",0)</f>
        <v>#REF!</v>
      </c>
      <c r="X25" s="11">
        <f>_xlfn.XLOOKUP($D25,[2]Retiros_dinamica!$F:$F,[2]Retiros_dinamica!B:B,"S/I",0)</f>
        <v>3718226.0598297678</v>
      </c>
      <c r="Y25" s="11">
        <f>_xlfn.XLOOKUP($D25,[2]Retiros_dinamica!$F:$F,[2]Retiros_dinamica!C:C,"S/I",0)</f>
        <v>3629256.6101904032</v>
      </c>
      <c r="Z25" s="11">
        <f>_xlfn.XLOOKUP($D25,[2]Retiros_dinamica!$F:$F,[2]Retiros_dinamica!D:D,"S/I",0)</f>
        <v>1641521.734171205</v>
      </c>
      <c r="AA25" s="11">
        <f>_xlfn.XLOOKUP($D25,[2]Retiros_dinamica!$F:$F,[2]Retiros_dinamica!E:E,"S/I",0)</f>
        <v>8989004.4041913748</v>
      </c>
      <c r="AB25" s="6" t="str">
        <f>_xlfn.XLOOKUP(C25,[2]CMg!$I$4:$I$106,[2]CMg!$M$4:$M$106,"----",0,1)</f>
        <v>----</v>
      </c>
      <c r="AC25" s="6" t="str">
        <f>_xlfn.XLOOKUP(C25,[2]CMg!$A$4:$A$106,[2]CMg!$B$4:$B$106,"----",0,1)</f>
        <v>----</v>
      </c>
      <c r="AD25" s="6" t="str">
        <f>_xlfn.XLOOKUP(C25,'[3]Promedio solar Cmg'!$A$4:$A$106,'[3]Promedio solar Cmg'!$B$4:$B$106,"----",0,1)</f>
        <v>----</v>
      </c>
      <c r="AH25" s="12">
        <f>_xlfn.XLOOKUP($E25,'[2]Balance económico'!$C:$C,'[2]Balance económico'!$D:$D,"-",0)</f>
        <v>-1345248975.5315018</v>
      </c>
      <c r="AI25" s="12">
        <f>_xlfn.XLOOKUP($E25,'[2]Balance económico'!$C:$C,'[2]Balance económico'!$E:$E,"-",0)</f>
        <v>1898616992.9867737</v>
      </c>
      <c r="AJ25" s="12">
        <f>_xlfn.XLOOKUP($E25,'[2]Balance económico'!$C:$C,'[2]Balance económico'!$F:$F,"-",0)</f>
        <v>30881173149.204327</v>
      </c>
      <c r="AK25" s="6" t="str">
        <f t="shared" si="1"/>
        <v>PPA</v>
      </c>
      <c r="AL25" s="12" t="str" cm="1">
        <f t="array" ref="AL25">IFERROR((X25*[2]!Tabla2[Bloque A] + 'BD Centrales 2025'!Y60*[2]!Tabla2[Bloque B] + 'BD Centrales 2025'!Z60*[2]!Tabla2[Bloque C])*#REF!,"-")</f>
        <v>-</v>
      </c>
      <c r="AM25" s="12" t="str">
        <f t="shared" si="2"/>
        <v>-</v>
      </c>
      <c r="AN25" s="12">
        <f>IFERROR((AH25+AI25+AJ25)/(SUMIFS($W$2:$W$1194,$E$2:$E$1194,E25)*1000*#REF!),0)</f>
        <v>0</v>
      </c>
    </row>
    <row r="26" spans="1:40" ht="14.4" x14ac:dyDescent="0.3">
      <c r="A26" s="7">
        <v>28</v>
      </c>
      <c r="B26" s="7" t="s">
        <v>4904</v>
      </c>
      <c r="C26" s="8" t="s">
        <v>4905</v>
      </c>
      <c r="D26" s="6" t="s">
        <v>4906</v>
      </c>
      <c r="E26" s="6" t="str">
        <f>_xlfn.XLOOKUP(D26,'[2]Coordinados SEN'!$A:$A,'[2]Coordinados SEN'!$B:$B,"-",0)</f>
        <v>76.028.873-K</v>
      </c>
      <c r="F26" s="6" t="s">
        <v>4906</v>
      </c>
      <c r="G26" s="6">
        <f t="shared" si="0"/>
        <v>5</v>
      </c>
      <c r="H26" s="6" t="s">
        <v>4907</v>
      </c>
      <c r="I26" s="6" t="s">
        <v>4908</v>
      </c>
      <c r="J26" s="6" t="str">
        <f>_xlfn.XLOOKUP(I26,'[2]Barras CMg'!$E$2:$E$1527,'[2]Barras CMg'!$A$2:$A$1527,"------",0,1)</f>
        <v>------</v>
      </c>
      <c r="K26" s="6">
        <v>1</v>
      </c>
      <c r="L26" s="6">
        <v>2025</v>
      </c>
      <c r="M26" s="6" t="s">
        <v>66</v>
      </c>
      <c r="N26" s="6" t="s">
        <v>177</v>
      </c>
      <c r="O26" s="6" t="s">
        <v>213</v>
      </c>
      <c r="P26" s="6" t="s">
        <v>229</v>
      </c>
      <c r="Q26" s="6" t="s">
        <v>230</v>
      </c>
      <c r="R26" s="6" t="s">
        <v>231</v>
      </c>
      <c r="S26" s="6" t="s">
        <v>51</v>
      </c>
      <c r="T26" s="9" t="s">
        <v>4909</v>
      </c>
      <c r="U26" s="10">
        <v>0.83599999999999997</v>
      </c>
      <c r="V26" s="10">
        <v>0.81899999999999995</v>
      </c>
      <c r="W26" s="11" t="e">
        <f>_xlfn.XLOOKUP(C26,#REF!,#REF!,"S/I",0)</f>
        <v>#REF!</v>
      </c>
      <c r="X26" s="11" t="str">
        <f>_xlfn.XLOOKUP($D26,[2]Retiros_dinamica!$F:$F,[2]Retiros_dinamica!B:B,"S/I",0)</f>
        <v>S/I</v>
      </c>
      <c r="Y26" s="11" t="str">
        <f>_xlfn.XLOOKUP($D26,[2]Retiros_dinamica!$F:$F,[2]Retiros_dinamica!C:C,"S/I",0)</f>
        <v>S/I</v>
      </c>
      <c r="Z26" s="11" t="str">
        <f>_xlfn.XLOOKUP($D26,[2]Retiros_dinamica!$F:$F,[2]Retiros_dinamica!D:D,"S/I",0)</f>
        <v>S/I</v>
      </c>
      <c r="AA26" s="11" t="str">
        <f>_xlfn.XLOOKUP($D26,[2]Retiros_dinamica!$F:$F,[2]Retiros_dinamica!E:E,"S/I",0)</f>
        <v>S/I</v>
      </c>
      <c r="AB26" s="6" t="str">
        <f>_xlfn.XLOOKUP(C26,[2]CMg!$I$4:$I$106,[2]CMg!$M$4:$M$106,"----",0,1)</f>
        <v>----</v>
      </c>
      <c r="AH26" s="12">
        <f>_xlfn.XLOOKUP($E26,'[2]Balance económico'!$C:$C,'[2]Balance económico'!$D:$D,"-",0)</f>
        <v>260538492.47897691</v>
      </c>
      <c r="AI26" s="12">
        <f>_xlfn.XLOOKUP($E26,'[2]Balance económico'!$C:$C,'[2]Balance económico'!$E:$E,"-",0)</f>
        <v>223124536.86556</v>
      </c>
      <c r="AJ26" s="12" t="str">
        <f>_xlfn.XLOOKUP($E26,'[2]Balance económico'!$C:$C,'[2]Balance económico'!$F:$F,"-",0)</f>
        <v>----</v>
      </c>
      <c r="AK26" s="6" t="str">
        <f t="shared" si="1"/>
        <v>PPA</v>
      </c>
      <c r="AL26" s="12" t="str" cm="1">
        <f t="array" ref="AL26">IFERROR((X26*[2]!Tabla2[Bloque A] + 'BD Centrales 2025'!Y914*[2]!Tabla2[Bloque B] + 'BD Centrales 2025'!Z914*[2]!Tabla2[Bloque C])*#REF!,"-")</f>
        <v>-</v>
      </c>
      <c r="AM26" s="12" t="str">
        <f t="shared" si="2"/>
        <v>-</v>
      </c>
      <c r="AN26" s="12">
        <f>IFERROR((AH26+AI26+AJ26)/(SUMIFS($W$2:$W$1194,$E$2:$E$1194,E26)*1000*#REF!),0)</f>
        <v>0</v>
      </c>
    </row>
    <row r="27" spans="1:40" ht="14.4" x14ac:dyDescent="0.3">
      <c r="A27" s="7">
        <v>29</v>
      </c>
      <c r="B27" s="7" t="s">
        <v>4932</v>
      </c>
      <c r="C27" s="8" t="s">
        <v>4933</v>
      </c>
      <c r="D27" s="6" t="s">
        <v>4934</v>
      </c>
      <c r="E27" s="6" t="str">
        <f>_xlfn.XLOOKUP(D27,'[2]Coordinados SEN'!$A:$A,'[2]Coordinados SEN'!$B:$B,"-",0)</f>
        <v>77.930.796-4</v>
      </c>
      <c r="F27" s="6" t="s">
        <v>4934</v>
      </c>
      <c r="G27" s="6">
        <f t="shared" si="0"/>
        <v>1</v>
      </c>
      <c r="H27" s="6" t="s">
        <v>4935</v>
      </c>
      <c r="I27" s="6" t="s">
        <v>4935</v>
      </c>
      <c r="J27" s="6" t="str">
        <f>_xlfn.XLOOKUP(I27,'[2]Barras CMg'!$E$2:$E$1527,'[2]Barras CMg'!$A$2:$A$1527,"------",0,1)</f>
        <v>------</v>
      </c>
      <c r="K27" s="6">
        <v>2</v>
      </c>
      <c r="L27" s="6">
        <v>2025</v>
      </c>
      <c r="M27" s="6" t="s">
        <v>66</v>
      </c>
      <c r="N27" s="6" t="s">
        <v>177</v>
      </c>
      <c r="O27" s="6" t="s">
        <v>213</v>
      </c>
      <c r="P27" s="6" t="s">
        <v>82</v>
      </c>
      <c r="Q27" s="6" t="s">
        <v>4091</v>
      </c>
      <c r="R27" s="6" t="s">
        <v>4930</v>
      </c>
      <c r="S27" s="6" t="s">
        <v>51</v>
      </c>
      <c r="T27" s="9" t="s">
        <v>4936</v>
      </c>
      <c r="U27" s="10">
        <v>6</v>
      </c>
      <c r="V27" s="10">
        <v>5.9976000000000003</v>
      </c>
      <c r="W27" s="11" t="e">
        <f>_xlfn.XLOOKUP(C27,#REF!,#REF!,"S/I",0)</f>
        <v>#REF!</v>
      </c>
      <c r="X27" s="11" t="str">
        <f>_xlfn.XLOOKUP($D27,[2]Retiros_dinamica!$F:$F,[2]Retiros_dinamica!B:B,"S/I",0)</f>
        <v>S/I</v>
      </c>
      <c r="Y27" s="11" t="str">
        <f>_xlfn.XLOOKUP($D27,[2]Retiros_dinamica!$F:$F,[2]Retiros_dinamica!C:C,"S/I",0)</f>
        <v>S/I</v>
      </c>
      <c r="Z27" s="11" t="str">
        <f>_xlfn.XLOOKUP($D27,[2]Retiros_dinamica!$F:$F,[2]Retiros_dinamica!D:D,"S/I",0)</f>
        <v>S/I</v>
      </c>
      <c r="AA27" s="11" t="str">
        <f>_xlfn.XLOOKUP($D27,[2]Retiros_dinamica!$F:$F,[2]Retiros_dinamica!E:E,"S/I",0)</f>
        <v>S/I</v>
      </c>
      <c r="AB27" s="6" t="str">
        <f>_xlfn.XLOOKUP(C27,[2]CMg!$I$4:$I$106,[2]CMg!$M$4:$M$106,"----",0,1)</f>
        <v>----</v>
      </c>
      <c r="AH27" s="12">
        <f>_xlfn.XLOOKUP($E27,'[2]Balance económico'!$C:$C,'[2]Balance económico'!$D:$D,"-",0)</f>
        <v>21306501.367843136</v>
      </c>
      <c r="AI27" s="12">
        <f>_xlfn.XLOOKUP($E27,'[2]Balance económico'!$C:$C,'[2]Balance económico'!$E:$E,"-",0)</f>
        <v>232857726.12457997</v>
      </c>
      <c r="AJ27" s="12" t="str">
        <f>_xlfn.XLOOKUP($E27,'[2]Balance económico'!$C:$C,'[2]Balance económico'!$F:$F,"-",0)</f>
        <v>----</v>
      </c>
      <c r="AK27" s="6" t="str">
        <f t="shared" si="1"/>
        <v>PPA</v>
      </c>
      <c r="AL27" s="12" t="str" cm="1">
        <f t="array" ref="AL27">IFERROR((X27*[2]!Tabla2[Bloque A] + 'BD Centrales 2025'!Y920*[2]!Tabla2[Bloque B] + 'BD Centrales 2025'!Z920*[2]!Tabla2[Bloque C])*#REF!,"-")</f>
        <v>-</v>
      </c>
      <c r="AM27" s="12" t="str">
        <f t="shared" si="2"/>
        <v>-</v>
      </c>
      <c r="AN27" s="12">
        <f>IFERROR((AH27+AI27+AJ27)/(SUMIFS($W$2:$W$1194,$E$2:$E$1194,E27)*1000*#REF!),0)</f>
        <v>0</v>
      </c>
    </row>
    <row r="28" spans="1:40" ht="14.4" x14ac:dyDescent="0.3">
      <c r="A28" s="7">
        <v>30</v>
      </c>
      <c r="B28" s="7" t="s">
        <v>4874</v>
      </c>
      <c r="C28" s="8" t="s">
        <v>4875</v>
      </c>
      <c r="D28" s="6" t="s">
        <v>4876</v>
      </c>
      <c r="E28" s="6" t="str">
        <f>_xlfn.XLOOKUP(D28,'[2]Coordinados SEN'!$A:$A,'[2]Coordinados SEN'!$B:$B,"-",0)</f>
        <v>76.055.136-8</v>
      </c>
      <c r="F28" s="6" t="s">
        <v>4876</v>
      </c>
      <c r="G28" s="6">
        <f t="shared" si="0"/>
        <v>1</v>
      </c>
      <c r="H28" s="6" t="s">
        <v>915</v>
      </c>
      <c r="I28" s="6" t="s">
        <v>915</v>
      </c>
      <c r="J28" s="6" t="str">
        <f>_xlfn.XLOOKUP(I28,'[2]Barras CMg'!$E$2:$E$1527,'[2]Barras CMg'!$A$2:$A$1527,"------",0,1)</f>
        <v>ELPAICO_______013</v>
      </c>
      <c r="K28" s="6">
        <v>1</v>
      </c>
      <c r="L28" s="6">
        <v>2025</v>
      </c>
      <c r="M28" s="6" t="s">
        <v>66</v>
      </c>
      <c r="N28" s="6" t="s">
        <v>177</v>
      </c>
      <c r="O28" s="6" t="s">
        <v>213</v>
      </c>
      <c r="P28" s="6" t="s">
        <v>164</v>
      </c>
      <c r="Q28" s="6" t="s">
        <v>221</v>
      </c>
      <c r="R28" s="6" t="s">
        <v>221</v>
      </c>
      <c r="S28" s="6" t="s">
        <v>51</v>
      </c>
      <c r="T28" s="9" t="s">
        <v>4877</v>
      </c>
      <c r="U28" s="10">
        <v>3.4</v>
      </c>
      <c r="V28" s="10">
        <v>3.3915000000000002</v>
      </c>
      <c r="W28" s="11" t="e">
        <f>_xlfn.XLOOKUP(C28,#REF!,#REF!,"S/I",0)</f>
        <v>#REF!</v>
      </c>
      <c r="X28" s="11" t="str">
        <f>_xlfn.XLOOKUP($D28,[2]Retiros_dinamica!$F:$F,[2]Retiros_dinamica!B:B,"S/I",0)</f>
        <v>S/I</v>
      </c>
      <c r="Y28" s="11" t="str">
        <f>_xlfn.XLOOKUP($D28,[2]Retiros_dinamica!$F:$F,[2]Retiros_dinamica!C:C,"S/I",0)</f>
        <v>S/I</v>
      </c>
      <c r="Z28" s="11" t="str">
        <f>_xlfn.XLOOKUP($D28,[2]Retiros_dinamica!$F:$F,[2]Retiros_dinamica!D:D,"S/I",0)</f>
        <v>S/I</v>
      </c>
      <c r="AA28" s="11" t="str">
        <f>_xlfn.XLOOKUP($D28,[2]Retiros_dinamica!$F:$F,[2]Retiros_dinamica!E:E,"S/I",0)</f>
        <v>S/I</v>
      </c>
      <c r="AB28" s="6" t="str">
        <f>_xlfn.XLOOKUP(C28,[2]CMg!$I$4:$I$106,[2]CMg!$M$4:$M$106,"----",0,1)</f>
        <v>----</v>
      </c>
      <c r="AH28" s="12">
        <f>_xlfn.XLOOKUP($E28,'[2]Balance económico'!$C:$C,'[2]Balance económico'!$D:$D,"-",0)</f>
        <v>327475148.15682316</v>
      </c>
      <c r="AI28" s="12">
        <f>_xlfn.XLOOKUP($E28,'[2]Balance económico'!$C:$C,'[2]Balance económico'!$E:$E,"-",0)</f>
        <v>194640814.38360003</v>
      </c>
      <c r="AJ28" s="12" t="str">
        <f>_xlfn.XLOOKUP($E28,'[2]Balance económico'!$C:$C,'[2]Balance económico'!$F:$F,"-",0)</f>
        <v>----</v>
      </c>
      <c r="AK28" s="6" t="str">
        <f t="shared" si="1"/>
        <v>PPA</v>
      </c>
      <c r="AL28" s="12" t="str" cm="1">
        <f t="array" ref="AL28">IFERROR((X28*[2]!Tabla2[Bloque A] + 'BD Centrales 2025'!Y907*[2]!Tabla2[Bloque B] + 'BD Centrales 2025'!Z907*[2]!Tabla2[Bloque C])*#REF!,"-")</f>
        <v>-</v>
      </c>
      <c r="AM28" s="12" t="str">
        <f t="shared" si="2"/>
        <v>-</v>
      </c>
      <c r="AN28" s="12">
        <f>IFERROR((AH28+AI28+AJ28)/(SUMIFS($W$2:$W$1194,$E$2:$E$1194,E28)*1000*#REF!),0)</f>
        <v>0</v>
      </c>
    </row>
    <row r="29" spans="1:40" ht="14.4" x14ac:dyDescent="0.3">
      <c r="A29" s="7">
        <v>31</v>
      </c>
      <c r="B29" s="7" t="s">
        <v>4809</v>
      </c>
      <c r="C29" s="8" t="s">
        <v>4810</v>
      </c>
      <c r="D29" s="6" t="s">
        <v>4811</v>
      </c>
      <c r="E29" s="6" t="str">
        <f>_xlfn.XLOOKUP(D29,'[2]Coordinados SEN'!$A:$A,'[2]Coordinados SEN'!$B:$B,"-",0)</f>
        <v>76.834.000-5</v>
      </c>
      <c r="F29" s="6" t="s">
        <v>4811</v>
      </c>
      <c r="G29" s="6">
        <f t="shared" si="0"/>
        <v>1</v>
      </c>
      <c r="H29" s="6" t="s">
        <v>4812</v>
      </c>
      <c r="I29" s="6" t="s">
        <v>4812</v>
      </c>
      <c r="J29" s="6" t="str">
        <f>_xlfn.XLOOKUP(I29,'[2]Barras CMg'!$E$2:$E$1527,'[2]Barras CMg'!$A$2:$A$1527,"------",0,1)</f>
        <v>LAUTARO_______013</v>
      </c>
      <c r="K29" s="6">
        <v>2</v>
      </c>
      <c r="L29" s="6">
        <v>2025</v>
      </c>
      <c r="M29" s="6" t="s">
        <v>66</v>
      </c>
      <c r="N29" s="6" t="s">
        <v>177</v>
      </c>
      <c r="O29" s="6" t="s">
        <v>213</v>
      </c>
      <c r="P29" s="6" t="s">
        <v>229</v>
      </c>
      <c r="Q29" s="6" t="s">
        <v>230</v>
      </c>
      <c r="R29" s="6" t="s">
        <v>4813</v>
      </c>
      <c r="S29" s="6" t="s">
        <v>51</v>
      </c>
      <c r="T29" s="9" t="s">
        <v>4814</v>
      </c>
      <c r="U29" s="10">
        <v>5.6</v>
      </c>
      <c r="V29" s="10">
        <v>5.59</v>
      </c>
      <c r="W29" s="11" t="e">
        <f>_xlfn.XLOOKUP(C29,#REF!,#REF!,"S/I",0)</f>
        <v>#REF!</v>
      </c>
      <c r="X29" s="11" t="str">
        <f>_xlfn.XLOOKUP($D29,[2]Retiros_dinamica!$F:$F,[2]Retiros_dinamica!B:B,"S/I",0)</f>
        <v>S/I</v>
      </c>
      <c r="Y29" s="11" t="str">
        <f>_xlfn.XLOOKUP($D29,[2]Retiros_dinamica!$F:$F,[2]Retiros_dinamica!C:C,"S/I",0)</f>
        <v>S/I</v>
      </c>
      <c r="Z29" s="11" t="str">
        <f>_xlfn.XLOOKUP($D29,[2]Retiros_dinamica!$F:$F,[2]Retiros_dinamica!D:D,"S/I",0)</f>
        <v>S/I</v>
      </c>
      <c r="AA29" s="11" t="str">
        <f>_xlfn.XLOOKUP($D29,[2]Retiros_dinamica!$F:$F,[2]Retiros_dinamica!E:E,"S/I",0)</f>
        <v>S/I</v>
      </c>
      <c r="AB29" s="6" t="str">
        <f>_xlfn.XLOOKUP(C29,[2]CMg!$I$4:$I$106,[2]CMg!$M$4:$M$106,"----",0,1)</f>
        <v>----</v>
      </c>
      <c r="AH29" s="12">
        <f>_xlfn.XLOOKUP($E29,'[2]Balance económico'!$C:$C,'[2]Balance económico'!$D:$D,"-",0)</f>
        <v>218210416.51751673</v>
      </c>
      <c r="AI29" s="12">
        <f>_xlfn.XLOOKUP($E29,'[2]Balance económico'!$C:$C,'[2]Balance económico'!$E:$E,"-",0)</f>
        <v>119710596.8</v>
      </c>
      <c r="AJ29" s="12" t="str">
        <f>_xlfn.XLOOKUP($E29,'[2]Balance económico'!$C:$C,'[2]Balance económico'!$F:$F,"-",0)</f>
        <v>----</v>
      </c>
      <c r="AK29" s="6" t="str">
        <f t="shared" si="1"/>
        <v>PPA</v>
      </c>
      <c r="AL29" s="12" t="str" cm="1">
        <f t="array" ref="AL29">IFERROR((X29*[2]!Tabla2[Bloque A] + 'BD Centrales 2025'!Y894*[2]!Tabla2[Bloque B] + 'BD Centrales 2025'!Z894*[2]!Tabla2[Bloque C])*#REF!,"-")</f>
        <v>-</v>
      </c>
      <c r="AM29" s="12" t="str">
        <f t="shared" si="2"/>
        <v>-</v>
      </c>
      <c r="AN29" s="12">
        <f>IFERROR((AH29+AI29+AJ29)/(SUMIFS($W$2:$W$1194,$E$2:$E$1194,E29)*1000*#REF!),0)</f>
        <v>0</v>
      </c>
    </row>
    <row r="30" spans="1:40" ht="14.4" x14ac:dyDescent="0.3">
      <c r="A30" s="7">
        <v>32</v>
      </c>
      <c r="B30" s="7" t="s">
        <v>4838</v>
      </c>
      <c r="C30" s="8" t="s">
        <v>4839</v>
      </c>
      <c r="D30" s="6" t="s">
        <v>4840</v>
      </c>
      <c r="E30" s="6" t="str">
        <f>_xlfn.XLOOKUP(D30,'[2]Coordinados SEN'!$A:$A,'[2]Coordinados SEN'!$B:$B,"-",0)</f>
        <v>76.849.580-7</v>
      </c>
      <c r="F30" s="6" t="s">
        <v>4840</v>
      </c>
      <c r="G30" s="6">
        <f t="shared" si="0"/>
        <v>1</v>
      </c>
      <c r="H30" s="6" t="s">
        <v>4841</v>
      </c>
      <c r="I30" s="6" t="s">
        <v>4841</v>
      </c>
      <c r="J30" s="6" t="str">
        <f>_xlfn.XLOOKUP(I30,'[2]Barras CMg'!$E$2:$E$1527,'[2]Barras CMg'!$A$2:$A$1527,"------",0,1)</f>
        <v>M.PATRIA______013</v>
      </c>
      <c r="K30" s="6">
        <v>2</v>
      </c>
      <c r="L30" s="6">
        <v>2025</v>
      </c>
      <c r="M30" s="6" t="s">
        <v>66</v>
      </c>
      <c r="N30" s="6" t="s">
        <v>177</v>
      </c>
      <c r="O30" s="6" t="s">
        <v>213</v>
      </c>
      <c r="P30" s="6" t="s">
        <v>477</v>
      </c>
      <c r="Q30" s="6" t="s">
        <v>478</v>
      </c>
      <c r="R30" s="6" t="s">
        <v>714</v>
      </c>
      <c r="S30" s="6" t="s">
        <v>51</v>
      </c>
      <c r="T30" s="9" t="s">
        <v>4842</v>
      </c>
      <c r="U30" s="10">
        <v>4.5999999999999996</v>
      </c>
      <c r="V30" s="10">
        <v>4.4160000000000004</v>
      </c>
      <c r="W30" s="11" t="e">
        <f>_xlfn.XLOOKUP(C30,#REF!,#REF!,"S/I",0)</f>
        <v>#REF!</v>
      </c>
      <c r="X30" s="11" t="str">
        <f>_xlfn.XLOOKUP($D30,[2]Retiros_dinamica!$F:$F,[2]Retiros_dinamica!B:B,"S/I",0)</f>
        <v>S/I</v>
      </c>
      <c r="Y30" s="11" t="str">
        <f>_xlfn.XLOOKUP($D30,[2]Retiros_dinamica!$F:$F,[2]Retiros_dinamica!C:C,"S/I",0)</f>
        <v>S/I</v>
      </c>
      <c r="Z30" s="11" t="str">
        <f>_xlfn.XLOOKUP($D30,[2]Retiros_dinamica!$F:$F,[2]Retiros_dinamica!D:D,"S/I",0)</f>
        <v>S/I</v>
      </c>
      <c r="AA30" s="11" t="str">
        <f>_xlfn.XLOOKUP($D30,[2]Retiros_dinamica!$F:$F,[2]Retiros_dinamica!E:E,"S/I",0)</f>
        <v>S/I</v>
      </c>
      <c r="AB30" s="6" t="str">
        <f>_xlfn.XLOOKUP(C30,[2]CMg!$I$4:$I$106,[2]CMg!$M$4:$M$106,"----",0,1)</f>
        <v>----</v>
      </c>
      <c r="AH30" s="12">
        <f>_xlfn.XLOOKUP($E30,'[2]Balance económico'!$C:$C,'[2]Balance económico'!$D:$D,"-",0)</f>
        <v>0</v>
      </c>
      <c r="AI30" s="12">
        <f>_xlfn.XLOOKUP($E30,'[2]Balance económico'!$C:$C,'[2]Balance económico'!$E:$E,"-",0)</f>
        <v>135528845.08616</v>
      </c>
      <c r="AJ30" s="12" t="str">
        <f>_xlfn.XLOOKUP($E30,'[2]Balance económico'!$C:$C,'[2]Balance económico'!$F:$F,"-",0)</f>
        <v>----</v>
      </c>
      <c r="AK30" s="6" t="str">
        <f t="shared" si="1"/>
        <v>PPA</v>
      </c>
      <c r="AL30" s="12" t="str" cm="1">
        <f t="array" ref="AL30">IFERROR((X30*[2]!Tabla2[Bloque A] + 'BD Centrales 2025'!Y899*[2]!Tabla2[Bloque B] + 'BD Centrales 2025'!Z899*[2]!Tabla2[Bloque C])*#REF!,"-")</f>
        <v>-</v>
      </c>
      <c r="AM30" s="12" t="str">
        <f t="shared" si="2"/>
        <v>-</v>
      </c>
      <c r="AN30" s="12">
        <f>IFERROR((AH30+AI30+AJ30)/(SUMIFS($W$2:$W$1194,$E$2:$E$1194,E30)*1000*#REF!),0)</f>
        <v>0</v>
      </c>
    </row>
    <row r="31" spans="1:40" ht="14.4" x14ac:dyDescent="0.3">
      <c r="A31" s="7">
        <v>35</v>
      </c>
      <c r="B31" s="7" t="s">
        <v>4508</v>
      </c>
      <c r="C31" s="8" t="s">
        <v>4509</v>
      </c>
      <c r="D31" s="6" t="s">
        <v>4510</v>
      </c>
      <c r="E31" s="6" t="str">
        <f>_xlfn.XLOOKUP(D31,'[2]Coordinados SEN'!$A:$A,'[2]Coordinados SEN'!$B:$B,"-",0)</f>
        <v>96.827.870-3</v>
      </c>
      <c r="F31" s="6" t="s">
        <v>4511</v>
      </c>
      <c r="G31" s="6">
        <f t="shared" si="0"/>
        <v>2</v>
      </c>
      <c r="H31" s="6" t="s">
        <v>4512</v>
      </c>
      <c r="I31" s="6" t="s">
        <v>4513</v>
      </c>
      <c r="J31" s="6" t="str">
        <f>_xlfn.XLOOKUP(I31,'[2]Barras CMg'!$E$2:$E$1527,'[2]Barras CMg'!$A$2:$A$1527,"------",0,1)</f>
        <v>------</v>
      </c>
      <c r="K31" s="6">
        <v>1</v>
      </c>
      <c r="L31" s="6">
        <v>2025</v>
      </c>
      <c r="M31" s="6" t="s">
        <v>66</v>
      </c>
      <c r="N31" s="6" t="s">
        <v>177</v>
      </c>
      <c r="O31" s="6" t="s">
        <v>213</v>
      </c>
      <c r="P31" s="6" t="s">
        <v>189</v>
      </c>
      <c r="Q31" s="6" t="s">
        <v>879</v>
      </c>
      <c r="R31" s="6" t="s">
        <v>2394</v>
      </c>
      <c r="S31" s="6" t="s">
        <v>51</v>
      </c>
      <c r="T31" s="9" t="s">
        <v>4514</v>
      </c>
      <c r="U31" s="10">
        <v>0.104</v>
      </c>
      <c r="V31" s="10">
        <v>0.1037</v>
      </c>
      <c r="W31" s="11" t="e">
        <f>_xlfn.XLOOKUP(C31,#REF!,#REF!,"S/I",0)</f>
        <v>#REF!</v>
      </c>
      <c r="X31" s="11">
        <f>_xlfn.XLOOKUP($D31,[2]Retiros_dinamica!$F:$F,[2]Retiros_dinamica!B:B,"S/I",0)</f>
        <v>8734.4031771720001</v>
      </c>
      <c r="Y31" s="11">
        <f>_xlfn.XLOOKUP($D31,[2]Retiros_dinamica!$F:$F,[2]Retiros_dinamica!C:C,"S/I",0)</f>
        <v>9511.520860405999</v>
      </c>
      <c r="Z31" s="11">
        <f>_xlfn.XLOOKUP($D31,[2]Retiros_dinamica!$F:$F,[2]Retiros_dinamica!D:D,"S/I",0)</f>
        <v>4851.7832623100003</v>
      </c>
      <c r="AA31" s="11">
        <f>_xlfn.XLOOKUP($D31,[2]Retiros_dinamica!$F:$F,[2]Retiros_dinamica!E:E,"S/I",0)</f>
        <v>23097.707299887999</v>
      </c>
      <c r="AB31" s="6" t="str">
        <f>_xlfn.XLOOKUP(C31,[2]CMg!$I$4:$I$106,[2]CMg!$M$4:$M$106,"----",0,1)</f>
        <v>----</v>
      </c>
      <c r="AH31" s="12">
        <f>_xlfn.XLOOKUP($E31,'[2]Balance económico'!$C:$C,'[2]Balance económico'!$D:$D,"-",0)</f>
        <v>-969241807.91503167</v>
      </c>
      <c r="AI31" s="12">
        <f>_xlfn.XLOOKUP($E31,'[2]Balance económico'!$C:$C,'[2]Balance económico'!$E:$E,"-",0)</f>
        <v>-165933656.41434324</v>
      </c>
      <c r="AJ31" s="12">
        <f>_xlfn.XLOOKUP($E31,'[2]Balance económico'!$C:$C,'[2]Balance económico'!$F:$F,"-",0)</f>
        <v>65657880.930382505</v>
      </c>
      <c r="AK31" s="6" t="str">
        <f t="shared" si="1"/>
        <v>PPA</v>
      </c>
      <c r="AL31" s="12" t="str" cm="1">
        <f t="array" ref="AL31">IFERROR((X31*[2]!Tabla2[Bloque A] + 'BD Centrales 2025'!Y835*[2]!Tabla2[Bloque B] + 'BD Centrales 2025'!Z835*[2]!Tabla2[Bloque C])*#REF!,"-")</f>
        <v>-</v>
      </c>
      <c r="AM31" s="12" t="str">
        <f t="shared" si="2"/>
        <v>-</v>
      </c>
      <c r="AN31" s="12">
        <f>IFERROR((AH31+AI31+AJ31)/(SUMIFS($W$2:$W$1194,$E$2:$E$1194,E31)*1000*#REF!),0)</f>
        <v>0</v>
      </c>
    </row>
    <row r="32" spans="1:40" ht="14.4" x14ac:dyDescent="0.3">
      <c r="A32" s="7">
        <v>36</v>
      </c>
      <c r="B32" s="7" t="s">
        <v>6243</v>
      </c>
      <c r="C32" s="8" t="s">
        <v>6244</v>
      </c>
      <c r="D32" s="6" t="s">
        <v>6245</v>
      </c>
      <c r="E32" s="6" t="str">
        <f>_xlfn.XLOOKUP(D32,'[2]Coordinados SEN'!$A:$A,'[2]Coordinados SEN'!$B:$B,"-",0)</f>
        <v>77.894.990-3</v>
      </c>
      <c r="F32" s="6" t="s">
        <v>6245</v>
      </c>
      <c r="G32" s="6">
        <f t="shared" si="0"/>
        <v>1</v>
      </c>
      <c r="H32" s="6" t="s">
        <v>6246</v>
      </c>
      <c r="I32" s="6" t="s">
        <v>3373</v>
      </c>
      <c r="J32" s="6" t="str">
        <f>_xlfn.XLOOKUP(I32,'[2]Barras CMg'!$E$2:$E$1527,'[2]Barras CMg'!$A$2:$A$1527,"------",0,1)</f>
        <v>------</v>
      </c>
      <c r="K32" s="6">
        <v>3</v>
      </c>
      <c r="L32" s="6">
        <v>2025</v>
      </c>
      <c r="M32" s="6" t="s">
        <v>45</v>
      </c>
      <c r="N32" s="6" t="s">
        <v>5267</v>
      </c>
      <c r="O32" s="6" t="s">
        <v>213</v>
      </c>
      <c r="P32" s="6" t="s">
        <v>362</v>
      </c>
      <c r="Q32" s="6" t="s">
        <v>363</v>
      </c>
      <c r="R32" s="6" t="s">
        <v>6247</v>
      </c>
      <c r="S32" s="6" t="s">
        <v>51</v>
      </c>
      <c r="T32" s="9" t="s">
        <v>6248</v>
      </c>
      <c r="U32" s="10">
        <v>8.1999999999999993</v>
      </c>
      <c r="V32" s="10">
        <v>7.2</v>
      </c>
      <c r="W32" s="11" t="e">
        <f>_xlfn.XLOOKUP(C32,#REF!,#REF!,"S/I",0)</f>
        <v>#REF!</v>
      </c>
      <c r="X32" s="11" t="str">
        <f>_xlfn.XLOOKUP($D32,[2]Retiros_dinamica!$F:$F,[2]Retiros_dinamica!B:B,"S/I",0)</f>
        <v>S/I</v>
      </c>
      <c r="Y32" s="11" t="str">
        <f>_xlfn.XLOOKUP($D32,[2]Retiros_dinamica!$F:$F,[2]Retiros_dinamica!C:C,"S/I",0)</f>
        <v>S/I</v>
      </c>
      <c r="Z32" s="11" t="str">
        <f>_xlfn.XLOOKUP($D32,[2]Retiros_dinamica!$F:$F,[2]Retiros_dinamica!D:D,"S/I",0)</f>
        <v>S/I</v>
      </c>
      <c r="AA32" s="11" t="str">
        <f>_xlfn.XLOOKUP($D32,[2]Retiros_dinamica!$F:$F,[2]Retiros_dinamica!E:E,"S/I",0)</f>
        <v>S/I</v>
      </c>
      <c r="AB32" s="6" t="str">
        <f>_xlfn.XLOOKUP(C32,[2]CMg!$I$4:$I$106,[2]CMg!$M$4:$M$106,"----",0,1)</f>
        <v>----</v>
      </c>
      <c r="AH32" s="12">
        <f>_xlfn.XLOOKUP($E32,'[2]Balance económico'!$C:$C,'[2]Balance económico'!$D:$D,"-",0)</f>
        <v>100685833.58312169</v>
      </c>
      <c r="AI32" s="12" t="str">
        <f>_xlfn.XLOOKUP($E32,'[2]Balance económico'!$C:$C,'[2]Balance económico'!$E:$E,"-",0)</f>
        <v>----</v>
      </c>
      <c r="AJ32" s="12" t="str">
        <f>_xlfn.XLOOKUP($E32,'[2]Balance económico'!$C:$C,'[2]Balance económico'!$F:$F,"-",0)</f>
        <v>----</v>
      </c>
      <c r="AK32" s="6" t="str">
        <f t="shared" si="1"/>
        <v>PPA</v>
      </c>
      <c r="AL32" s="12" t="str" cm="1">
        <f t="array" ref="AL32">IFERROR((X32*[2]!Tabla2[Bloque A] + 'BD Centrales 2025'!Y1193*[2]!Tabla2[Bloque B] + 'BD Centrales 2025'!Z1193*[2]!Tabla2[Bloque C])*#REF!,"-")</f>
        <v>-</v>
      </c>
      <c r="AM32" s="12" t="str">
        <f t="shared" si="2"/>
        <v>-</v>
      </c>
      <c r="AN32" s="12">
        <f>IFERROR((AH32+AI32+AJ32)/(SUMIFS($W$2:$W$1194,$E$2:$E$1194,E32)*1000*#REF!),0)</f>
        <v>0</v>
      </c>
    </row>
    <row r="33" spans="1:40" ht="14.4" x14ac:dyDescent="0.3">
      <c r="A33" s="7">
        <v>37</v>
      </c>
      <c r="B33" s="7" t="s">
        <v>4937</v>
      </c>
      <c r="C33" s="8" t="s">
        <v>4938</v>
      </c>
      <c r="D33" s="6" t="s">
        <v>4939</v>
      </c>
      <c r="E33" s="6" t="str">
        <f>_xlfn.XLOOKUP(D33,'[2]Coordinados SEN'!$A:$A,'[2]Coordinados SEN'!$B:$B,"-",0)</f>
        <v>99.589.620-6</v>
      </c>
      <c r="F33" s="6" t="s">
        <v>4939</v>
      </c>
      <c r="G33" s="6">
        <f t="shared" si="0"/>
        <v>1</v>
      </c>
      <c r="H33" s="6" t="s">
        <v>4940</v>
      </c>
      <c r="I33" s="6" t="s">
        <v>4941</v>
      </c>
      <c r="J33" s="6" t="str">
        <f>_xlfn.XLOOKUP(I33,'[2]Barras CMg'!$E$2:$E$1527,'[2]Barras CMg'!$A$2:$A$1527,"------",0,1)</f>
        <v>------</v>
      </c>
      <c r="K33" s="6">
        <v>2</v>
      </c>
      <c r="L33" s="6">
        <v>2025</v>
      </c>
      <c r="M33" s="6" t="s">
        <v>66</v>
      </c>
      <c r="N33" s="6" t="s">
        <v>177</v>
      </c>
      <c r="O33" s="6" t="s">
        <v>213</v>
      </c>
      <c r="P33" s="6" t="s">
        <v>477</v>
      </c>
      <c r="Q33" s="6" t="s">
        <v>549</v>
      </c>
      <c r="R33" s="6" t="s">
        <v>637</v>
      </c>
      <c r="S33" s="6" t="s">
        <v>51</v>
      </c>
      <c r="T33" s="9" t="s">
        <v>4942</v>
      </c>
      <c r="U33" s="10">
        <v>5.6</v>
      </c>
      <c r="V33" s="10">
        <v>5.3760000000000003</v>
      </c>
      <c r="W33" s="11" t="e">
        <f>_xlfn.XLOOKUP(C33,#REF!,#REF!,"S/I",0)</f>
        <v>#REF!</v>
      </c>
      <c r="X33" s="11" t="str">
        <f>_xlfn.XLOOKUP($D33,[2]Retiros_dinamica!$F:$F,[2]Retiros_dinamica!B:B,"S/I",0)</f>
        <v>S/I</v>
      </c>
      <c r="Y33" s="11" t="str">
        <f>_xlfn.XLOOKUP($D33,[2]Retiros_dinamica!$F:$F,[2]Retiros_dinamica!C:C,"S/I",0)</f>
        <v>S/I</v>
      </c>
      <c r="Z33" s="11" t="str">
        <f>_xlfn.XLOOKUP($D33,[2]Retiros_dinamica!$F:$F,[2]Retiros_dinamica!D:D,"S/I",0)</f>
        <v>S/I</v>
      </c>
      <c r="AA33" s="11" t="str">
        <f>_xlfn.XLOOKUP($D33,[2]Retiros_dinamica!$F:$F,[2]Retiros_dinamica!E:E,"S/I",0)</f>
        <v>S/I</v>
      </c>
      <c r="AB33" s="6" t="str">
        <f>_xlfn.XLOOKUP(C33,[2]CMg!$I$4:$I$106,[2]CMg!$M$4:$M$106,"----",0,1)</f>
        <v>----</v>
      </c>
      <c r="AH33" s="12">
        <f>_xlfn.XLOOKUP($E33,'[2]Balance económico'!$C:$C,'[2]Balance económico'!$D:$D,"-",0)</f>
        <v>295141385.1713239</v>
      </c>
      <c r="AI33" s="12">
        <f>_xlfn.XLOOKUP($E33,'[2]Balance económico'!$C:$C,'[2]Balance económico'!$E:$E,"-",0)</f>
        <v>258176317.99976</v>
      </c>
      <c r="AJ33" s="12" t="str">
        <f>_xlfn.XLOOKUP($E33,'[2]Balance económico'!$C:$C,'[2]Balance económico'!$F:$F,"-",0)</f>
        <v>----</v>
      </c>
      <c r="AK33" s="6" t="str">
        <f t="shared" si="1"/>
        <v>PPA</v>
      </c>
      <c r="AL33" s="12" t="str" cm="1">
        <f t="array" ref="AL33">IFERROR((X33*[2]!Tabla2[Bloque A] + 'BD Centrales 2025'!Y921*[2]!Tabla2[Bloque B] + 'BD Centrales 2025'!Z921*[2]!Tabla2[Bloque C])*#REF!,"-")</f>
        <v>-</v>
      </c>
      <c r="AM33" s="12" t="str">
        <f t="shared" si="2"/>
        <v>-</v>
      </c>
      <c r="AN33" s="12">
        <f>IFERROR((AH33+AI33+AJ33)/(SUMIFS($W$2:$W$1194,$E$2:$E$1194,E33)*1000*#REF!),0)</f>
        <v>0</v>
      </c>
    </row>
    <row r="34" spans="1:40" ht="14.4" x14ac:dyDescent="0.3">
      <c r="A34" s="7">
        <v>39</v>
      </c>
      <c r="B34" s="7" t="s">
        <v>5750</v>
      </c>
      <c r="C34" s="8" t="s">
        <v>5751</v>
      </c>
      <c r="D34" s="6" t="s">
        <v>2970</v>
      </c>
      <c r="E34" s="6" t="str">
        <f>_xlfn.XLOOKUP(D34,'[2]Coordinados SEN'!$A:$A,'[2]Coordinados SEN'!$B:$B,"-",0)</f>
        <v>99.528.750-1</v>
      </c>
      <c r="F34" s="6" t="s">
        <v>2971</v>
      </c>
      <c r="G34" s="6">
        <f t="shared" si="0"/>
        <v>23</v>
      </c>
      <c r="H34" s="6" t="s">
        <v>5752</v>
      </c>
      <c r="I34" s="6" t="s">
        <v>5752</v>
      </c>
      <c r="J34" s="6" t="str">
        <f>_xlfn.XLOOKUP(I34,'[2]Barras CMg'!$E$2:$E$1527,'[2]Barras CMg'!$A$2:$A$1527,"------",0,1)</f>
        <v>------</v>
      </c>
      <c r="K34" s="6">
        <v>6</v>
      </c>
      <c r="L34" s="6">
        <v>2025</v>
      </c>
      <c r="M34" s="6" t="s">
        <v>45</v>
      </c>
      <c r="N34" s="6" t="s">
        <v>5267</v>
      </c>
      <c r="O34" s="6" t="s">
        <v>213</v>
      </c>
      <c r="P34" s="6" t="s">
        <v>68</v>
      </c>
      <c r="Q34" s="6" t="s">
        <v>214</v>
      </c>
      <c r="R34" s="6" t="s">
        <v>5753</v>
      </c>
      <c r="S34" s="6" t="s">
        <v>51</v>
      </c>
      <c r="T34" s="9" t="s">
        <v>5754</v>
      </c>
      <c r="U34" s="10">
        <v>4.4000000000000004</v>
      </c>
      <c r="V34" s="10">
        <v>4</v>
      </c>
      <c r="W34" s="11" t="e">
        <f>_xlfn.XLOOKUP(C34,#REF!,#REF!,"S/I",0)</f>
        <v>#REF!</v>
      </c>
      <c r="X34" s="11" t="str">
        <f>_xlfn.XLOOKUP($D34,[2]Retiros_dinamica!$F:$F,[2]Retiros_dinamica!B:B,"S/I",0)</f>
        <v>S/I</v>
      </c>
      <c r="Y34" s="11" t="str">
        <f>_xlfn.XLOOKUP($D34,[2]Retiros_dinamica!$F:$F,[2]Retiros_dinamica!C:C,"S/I",0)</f>
        <v>S/I</v>
      </c>
      <c r="Z34" s="11" t="str">
        <f>_xlfn.XLOOKUP($D34,[2]Retiros_dinamica!$F:$F,[2]Retiros_dinamica!D:D,"S/I",0)</f>
        <v>S/I</v>
      </c>
      <c r="AA34" s="11" t="str">
        <f>_xlfn.XLOOKUP($D34,[2]Retiros_dinamica!$F:$F,[2]Retiros_dinamica!E:E,"S/I",0)</f>
        <v>S/I</v>
      </c>
      <c r="AB34" s="6" t="str">
        <f>_xlfn.XLOOKUP(C34,[2]CMg!$I$4:$I$106,[2]CMg!$M$4:$M$106,"----",0,1)</f>
        <v>----</v>
      </c>
      <c r="AH34" s="12">
        <f>_xlfn.XLOOKUP($E34,'[2]Balance económico'!$C:$C,'[2]Balance económico'!$D:$D,"-",0)</f>
        <v>-5099661802.3515043</v>
      </c>
      <c r="AI34" s="12">
        <f>_xlfn.XLOOKUP($E34,'[2]Balance económico'!$C:$C,'[2]Balance económico'!$E:$E,"-",0)</f>
        <v>1761918460.4650896</v>
      </c>
      <c r="AJ34" s="12">
        <f>_xlfn.XLOOKUP($E34,'[2]Balance económico'!$C:$C,'[2]Balance económico'!$F:$F,"-",0)</f>
        <v>570970790.48770535</v>
      </c>
      <c r="AK34" s="6" t="str">
        <f t="shared" si="1"/>
        <v>PPA</v>
      </c>
      <c r="AL34" s="12" t="str" cm="1">
        <f t="array" ref="AL34">IFERROR((X34*[2]!Tabla2[Bloque A] + 'BD Centrales 2025'!Y1085*[2]!Tabla2[Bloque B] + 'BD Centrales 2025'!Z1085*[2]!Tabla2[Bloque C])*#REF!,"-")</f>
        <v>-</v>
      </c>
      <c r="AM34" s="12" t="str">
        <f t="shared" si="2"/>
        <v>-</v>
      </c>
      <c r="AN34" s="12">
        <f>IFERROR((AH34+AI34+AJ34)/(SUMIFS($W$2:$W$1194,$E$2:$E$1194,E34)*1000*#REF!),0)</f>
        <v>0</v>
      </c>
    </row>
    <row r="35" spans="1:40" ht="14.4" x14ac:dyDescent="0.3">
      <c r="A35" s="7">
        <v>40</v>
      </c>
      <c r="B35" s="7" t="s">
        <v>5755</v>
      </c>
      <c r="C35" s="8" t="s">
        <v>5756</v>
      </c>
      <c r="D35" s="6" t="s">
        <v>2970</v>
      </c>
      <c r="E35" s="6" t="str">
        <f>_xlfn.XLOOKUP(D35,'[2]Coordinados SEN'!$A:$A,'[2]Coordinados SEN'!$B:$B,"-",0)</f>
        <v>99.528.750-1</v>
      </c>
      <c r="F35" s="6" t="s">
        <v>2971</v>
      </c>
      <c r="G35" s="6">
        <f t="shared" si="0"/>
        <v>23</v>
      </c>
      <c r="H35" s="6" t="s">
        <v>5757</v>
      </c>
      <c r="I35" s="6" t="s">
        <v>5757</v>
      </c>
      <c r="J35" s="6" t="str">
        <f>_xlfn.XLOOKUP(I35,'[2]Barras CMg'!$E$2:$E$1527,'[2]Barras CMg'!$A$2:$A$1527,"------",0,1)</f>
        <v>TRAIGUEN______013</v>
      </c>
      <c r="K35" s="6">
        <v>2</v>
      </c>
      <c r="L35" s="6">
        <v>2025</v>
      </c>
      <c r="M35" s="6" t="s">
        <v>45</v>
      </c>
      <c r="N35" s="6" t="s">
        <v>5267</v>
      </c>
      <c r="O35" s="6" t="s">
        <v>213</v>
      </c>
      <c r="P35" s="6" t="s">
        <v>229</v>
      </c>
      <c r="Q35" s="6" t="s">
        <v>1842</v>
      </c>
      <c r="R35" s="6" t="s">
        <v>5758</v>
      </c>
      <c r="S35" s="6" t="s">
        <v>51</v>
      </c>
      <c r="T35" s="9" t="s">
        <v>5754</v>
      </c>
      <c r="U35" s="10">
        <v>2.4</v>
      </c>
      <c r="V35" s="10">
        <v>2.4</v>
      </c>
      <c r="W35" s="11" t="e">
        <f>_xlfn.XLOOKUP(C35,#REF!,#REF!,"S/I",0)</f>
        <v>#REF!</v>
      </c>
      <c r="X35" s="11" t="str">
        <f>_xlfn.XLOOKUP($D35,[2]Retiros_dinamica!$F:$F,[2]Retiros_dinamica!B:B,"S/I",0)</f>
        <v>S/I</v>
      </c>
      <c r="Y35" s="11" t="str">
        <f>_xlfn.XLOOKUP($D35,[2]Retiros_dinamica!$F:$F,[2]Retiros_dinamica!C:C,"S/I",0)</f>
        <v>S/I</v>
      </c>
      <c r="Z35" s="11" t="str">
        <f>_xlfn.XLOOKUP($D35,[2]Retiros_dinamica!$F:$F,[2]Retiros_dinamica!D:D,"S/I",0)</f>
        <v>S/I</v>
      </c>
      <c r="AA35" s="11" t="str">
        <f>_xlfn.XLOOKUP($D35,[2]Retiros_dinamica!$F:$F,[2]Retiros_dinamica!E:E,"S/I",0)</f>
        <v>S/I</v>
      </c>
      <c r="AB35" s="6" t="str">
        <f>_xlfn.XLOOKUP(C35,[2]CMg!$I$4:$I$106,[2]CMg!$M$4:$M$106,"----",0,1)</f>
        <v>----</v>
      </c>
      <c r="AH35" s="12">
        <f>_xlfn.XLOOKUP($E35,'[2]Balance económico'!$C:$C,'[2]Balance económico'!$D:$D,"-",0)</f>
        <v>-5099661802.3515043</v>
      </c>
      <c r="AI35" s="12">
        <f>_xlfn.XLOOKUP($E35,'[2]Balance económico'!$C:$C,'[2]Balance económico'!$E:$E,"-",0)</f>
        <v>1761918460.4650896</v>
      </c>
      <c r="AJ35" s="12">
        <f>_xlfn.XLOOKUP($E35,'[2]Balance económico'!$C:$C,'[2]Balance económico'!$F:$F,"-",0)</f>
        <v>570970790.48770535</v>
      </c>
      <c r="AK35" s="6" t="str">
        <f t="shared" si="1"/>
        <v>PPA</v>
      </c>
      <c r="AL35" s="12" t="str" cm="1">
        <f t="array" ref="AL35">IFERROR((X35*[2]!Tabla2[Bloque A] + 'BD Centrales 2025'!Y1086*[2]!Tabla2[Bloque B] + 'BD Centrales 2025'!Z1086*[2]!Tabla2[Bloque C])*#REF!,"-")</f>
        <v>-</v>
      </c>
      <c r="AM35" s="12" t="str">
        <f t="shared" si="2"/>
        <v>-</v>
      </c>
      <c r="AN35" s="12">
        <f>IFERROR((AH35+AI35+AJ35)/(SUMIFS($W$2:$W$1194,$E$2:$E$1194,E35)*1000*#REF!),0)</f>
        <v>0</v>
      </c>
    </row>
    <row r="36" spans="1:40" ht="14.4" x14ac:dyDescent="0.3">
      <c r="A36" s="7">
        <v>42</v>
      </c>
      <c r="B36" s="7" t="s">
        <v>5759</v>
      </c>
      <c r="C36" s="8" t="s">
        <v>5760</v>
      </c>
      <c r="D36" s="6" t="s">
        <v>2970</v>
      </c>
      <c r="E36" s="6" t="str">
        <f>_xlfn.XLOOKUP(D36,'[2]Coordinados SEN'!$A:$A,'[2]Coordinados SEN'!$B:$B,"-",0)</f>
        <v>99.528.750-1</v>
      </c>
      <c r="F36" s="6" t="s">
        <v>2971</v>
      </c>
      <c r="G36" s="6">
        <f t="shared" si="0"/>
        <v>23</v>
      </c>
      <c r="H36" s="6" t="s">
        <v>5761</v>
      </c>
      <c r="I36" s="6" t="s">
        <v>5761</v>
      </c>
      <c r="J36" s="6" t="str">
        <f>_xlfn.XLOOKUP(I36,'[2]Barras CMg'!$E$2:$E$1527,'[2]Barras CMg'!$A$2:$A$1527,"------",0,1)</f>
        <v>CURACAUTIN____013</v>
      </c>
      <c r="K36" s="6">
        <v>3</v>
      </c>
      <c r="L36" s="6">
        <v>2025</v>
      </c>
      <c r="M36" s="6" t="s">
        <v>45</v>
      </c>
      <c r="N36" s="6" t="s">
        <v>5267</v>
      </c>
      <c r="O36" s="6" t="s">
        <v>213</v>
      </c>
      <c r="P36" s="6" t="s">
        <v>229</v>
      </c>
      <c r="Q36" s="6" t="s">
        <v>1842</v>
      </c>
      <c r="R36" s="6" t="s">
        <v>4640</v>
      </c>
      <c r="S36" s="6" t="s">
        <v>51</v>
      </c>
      <c r="T36" s="9" t="s">
        <v>5754</v>
      </c>
      <c r="U36" s="10">
        <v>2.4</v>
      </c>
      <c r="V36" s="10">
        <v>2.4</v>
      </c>
      <c r="W36" s="11" t="e">
        <f>_xlfn.XLOOKUP(C36,#REF!,#REF!,"S/I",0)</f>
        <v>#REF!</v>
      </c>
      <c r="X36" s="11" t="str">
        <f>_xlfn.XLOOKUP($D36,[2]Retiros_dinamica!$F:$F,[2]Retiros_dinamica!B:B,"S/I",0)</f>
        <v>S/I</v>
      </c>
      <c r="Y36" s="11" t="str">
        <f>_xlfn.XLOOKUP($D36,[2]Retiros_dinamica!$F:$F,[2]Retiros_dinamica!C:C,"S/I",0)</f>
        <v>S/I</v>
      </c>
      <c r="Z36" s="11" t="str">
        <f>_xlfn.XLOOKUP($D36,[2]Retiros_dinamica!$F:$F,[2]Retiros_dinamica!D:D,"S/I",0)</f>
        <v>S/I</v>
      </c>
      <c r="AA36" s="11" t="str">
        <f>_xlfn.XLOOKUP($D36,[2]Retiros_dinamica!$F:$F,[2]Retiros_dinamica!E:E,"S/I",0)</f>
        <v>S/I</v>
      </c>
      <c r="AB36" s="6" t="str">
        <f>_xlfn.XLOOKUP(C36,[2]CMg!$I$4:$I$106,[2]CMg!$M$4:$M$106,"----",0,1)</f>
        <v>----</v>
      </c>
      <c r="AH36" s="12">
        <f>_xlfn.XLOOKUP($E36,'[2]Balance económico'!$C:$C,'[2]Balance económico'!$D:$D,"-",0)</f>
        <v>-5099661802.3515043</v>
      </c>
      <c r="AI36" s="12">
        <f>_xlfn.XLOOKUP($E36,'[2]Balance económico'!$C:$C,'[2]Balance económico'!$E:$E,"-",0)</f>
        <v>1761918460.4650896</v>
      </c>
      <c r="AJ36" s="12">
        <f>_xlfn.XLOOKUP($E36,'[2]Balance económico'!$C:$C,'[2]Balance económico'!$F:$F,"-",0)</f>
        <v>570970790.48770535</v>
      </c>
      <c r="AK36" s="6" t="str">
        <f t="shared" si="1"/>
        <v>PPA</v>
      </c>
      <c r="AL36" s="12" t="str" cm="1">
        <f t="array" ref="AL36">IFERROR((X36*[2]!Tabla2[Bloque A] + 'BD Centrales 2025'!Y1087*[2]!Tabla2[Bloque B] + 'BD Centrales 2025'!Z1087*[2]!Tabla2[Bloque C])*#REF!,"-")</f>
        <v>-</v>
      </c>
      <c r="AM36" s="12" t="str">
        <f t="shared" si="2"/>
        <v>-</v>
      </c>
      <c r="AN36" s="12">
        <f>IFERROR((AH36+AI36+AJ36)/(SUMIFS($W$2:$W$1194,$E$2:$E$1194,E36)*1000*#REF!),0)</f>
        <v>0</v>
      </c>
    </row>
    <row r="37" spans="1:40" ht="14.4" x14ac:dyDescent="0.3">
      <c r="A37" s="7">
        <v>43</v>
      </c>
      <c r="B37" s="7" t="s">
        <v>5762</v>
      </c>
      <c r="C37" s="8" t="s">
        <v>5763</v>
      </c>
      <c r="D37" s="6" t="s">
        <v>2970</v>
      </c>
      <c r="E37" s="6" t="str">
        <f>_xlfn.XLOOKUP(D37,'[2]Coordinados SEN'!$A:$A,'[2]Coordinados SEN'!$B:$B,"-",0)</f>
        <v>99.528.750-1</v>
      </c>
      <c r="F37" s="6" t="s">
        <v>2971</v>
      </c>
      <c r="G37" s="6">
        <f t="shared" si="0"/>
        <v>23</v>
      </c>
      <c r="H37" s="6" t="s">
        <v>5761</v>
      </c>
      <c r="I37" s="6" t="s">
        <v>5761</v>
      </c>
      <c r="J37" s="6" t="str">
        <f>_xlfn.XLOOKUP(I37,'[2]Barras CMg'!$E$2:$E$1527,'[2]Barras CMg'!$A$2:$A$1527,"------",0,1)</f>
        <v>CURACAUTIN____013</v>
      </c>
      <c r="K37" s="6">
        <v>2</v>
      </c>
      <c r="L37" s="6">
        <v>2025</v>
      </c>
      <c r="M37" s="6" t="s">
        <v>45</v>
      </c>
      <c r="N37" s="6" t="s">
        <v>5267</v>
      </c>
      <c r="O37" s="6" t="s">
        <v>213</v>
      </c>
      <c r="P37" s="6" t="s">
        <v>229</v>
      </c>
      <c r="Q37" s="6" t="s">
        <v>1842</v>
      </c>
      <c r="R37" s="6" t="s">
        <v>5764</v>
      </c>
      <c r="S37" s="6" t="s">
        <v>51</v>
      </c>
      <c r="T37" s="9" t="s">
        <v>5765</v>
      </c>
      <c r="U37" s="10">
        <v>1.2</v>
      </c>
      <c r="V37" s="10">
        <v>1.2</v>
      </c>
      <c r="W37" s="11" t="e">
        <f>_xlfn.XLOOKUP(C37,#REF!,#REF!,"S/I",0)</f>
        <v>#REF!</v>
      </c>
      <c r="X37" s="11" t="str">
        <f>_xlfn.XLOOKUP($D37,[2]Retiros_dinamica!$F:$F,[2]Retiros_dinamica!B:B,"S/I",0)</f>
        <v>S/I</v>
      </c>
      <c r="Y37" s="11" t="str">
        <f>_xlfn.XLOOKUP($D37,[2]Retiros_dinamica!$F:$F,[2]Retiros_dinamica!C:C,"S/I",0)</f>
        <v>S/I</v>
      </c>
      <c r="Z37" s="11" t="str">
        <f>_xlfn.XLOOKUP($D37,[2]Retiros_dinamica!$F:$F,[2]Retiros_dinamica!D:D,"S/I",0)</f>
        <v>S/I</v>
      </c>
      <c r="AA37" s="11" t="str">
        <f>_xlfn.XLOOKUP($D37,[2]Retiros_dinamica!$F:$F,[2]Retiros_dinamica!E:E,"S/I",0)</f>
        <v>S/I</v>
      </c>
      <c r="AB37" s="6" t="str">
        <f>_xlfn.XLOOKUP(C37,[2]CMg!$I$4:$I$106,[2]CMg!$M$4:$M$106,"----",0,1)</f>
        <v>----</v>
      </c>
      <c r="AH37" s="12">
        <f>_xlfn.XLOOKUP($E37,'[2]Balance económico'!$C:$C,'[2]Balance económico'!$D:$D,"-",0)</f>
        <v>-5099661802.3515043</v>
      </c>
      <c r="AI37" s="12">
        <f>_xlfn.XLOOKUP($E37,'[2]Balance económico'!$C:$C,'[2]Balance económico'!$E:$E,"-",0)</f>
        <v>1761918460.4650896</v>
      </c>
      <c r="AJ37" s="12">
        <f>_xlfn.XLOOKUP($E37,'[2]Balance económico'!$C:$C,'[2]Balance económico'!$F:$F,"-",0)</f>
        <v>570970790.48770535</v>
      </c>
      <c r="AK37" s="6" t="str">
        <f t="shared" si="1"/>
        <v>PPA</v>
      </c>
      <c r="AL37" s="12" t="str" cm="1">
        <f t="array" ref="AL37">IFERROR((X37*[2]!Tabla2[Bloque A] + 'BD Centrales 2025'!Y1088*[2]!Tabla2[Bloque B] + 'BD Centrales 2025'!Z1088*[2]!Tabla2[Bloque C])*#REF!,"-")</f>
        <v>-</v>
      </c>
      <c r="AM37" s="12" t="str">
        <f t="shared" si="2"/>
        <v>-</v>
      </c>
      <c r="AN37" s="12">
        <f>IFERROR((AH37+AI37+AJ37)/(SUMIFS($W$2:$W$1194,$E$2:$E$1194,E37)*1000*#REF!),0)</f>
        <v>0</v>
      </c>
    </row>
    <row r="38" spans="1:40" ht="14.4" x14ac:dyDescent="0.3">
      <c r="A38" s="7">
        <v>47</v>
      </c>
      <c r="B38" s="7" t="s">
        <v>5766</v>
      </c>
      <c r="C38" s="8" t="s">
        <v>5767</v>
      </c>
      <c r="D38" s="6" t="s">
        <v>2970</v>
      </c>
      <c r="E38" s="6" t="str">
        <f>_xlfn.XLOOKUP(D38,'[2]Coordinados SEN'!$A:$A,'[2]Coordinados SEN'!$B:$B,"-",0)</f>
        <v>99.528.750-1</v>
      </c>
      <c r="F38" s="6" t="s">
        <v>2971</v>
      </c>
      <c r="G38" s="6">
        <f t="shared" si="0"/>
        <v>23</v>
      </c>
      <c r="H38" s="6" t="s">
        <v>5768</v>
      </c>
      <c r="I38" s="6" t="s">
        <v>5768</v>
      </c>
      <c r="J38" s="6" t="str">
        <f>_xlfn.XLOOKUP(I38,'[2]Barras CMg'!$E$2:$E$1527,'[2]Barras CMg'!$A$2:$A$1527,"------",0,1)</f>
        <v>T.PINOS_______013</v>
      </c>
      <c r="K38" s="6">
        <v>1</v>
      </c>
      <c r="L38" s="6">
        <v>2025</v>
      </c>
      <c r="M38" s="6" t="s">
        <v>45</v>
      </c>
      <c r="N38" s="6" t="s">
        <v>5267</v>
      </c>
      <c r="O38" s="6" t="s">
        <v>213</v>
      </c>
      <c r="P38" s="6" t="s">
        <v>68</v>
      </c>
      <c r="Q38" s="6" t="s">
        <v>214</v>
      </c>
      <c r="R38" s="6" t="s">
        <v>5769</v>
      </c>
      <c r="S38" s="6" t="s">
        <v>51</v>
      </c>
      <c r="T38" s="9" t="s">
        <v>5765</v>
      </c>
      <c r="U38" s="10">
        <v>1.9</v>
      </c>
      <c r="V38" s="10">
        <v>1.9</v>
      </c>
      <c r="W38" s="11" t="e">
        <f>_xlfn.XLOOKUP(C38,#REF!,#REF!,"S/I",0)</f>
        <v>#REF!</v>
      </c>
      <c r="X38" s="11" t="str">
        <f>_xlfn.XLOOKUP($D38,[2]Retiros_dinamica!$F:$F,[2]Retiros_dinamica!B:B,"S/I",0)</f>
        <v>S/I</v>
      </c>
      <c r="Y38" s="11" t="str">
        <f>_xlfn.XLOOKUP($D38,[2]Retiros_dinamica!$F:$F,[2]Retiros_dinamica!C:C,"S/I",0)</f>
        <v>S/I</v>
      </c>
      <c r="Z38" s="11" t="str">
        <f>_xlfn.XLOOKUP($D38,[2]Retiros_dinamica!$F:$F,[2]Retiros_dinamica!D:D,"S/I",0)</f>
        <v>S/I</v>
      </c>
      <c r="AA38" s="11" t="str">
        <f>_xlfn.XLOOKUP($D38,[2]Retiros_dinamica!$F:$F,[2]Retiros_dinamica!E:E,"S/I",0)</f>
        <v>S/I</v>
      </c>
      <c r="AB38" s="6" t="str">
        <f>_xlfn.XLOOKUP(C38,[2]CMg!$I$4:$I$106,[2]CMg!$M$4:$M$106,"----",0,1)</f>
        <v>----</v>
      </c>
      <c r="AH38" s="12">
        <f>_xlfn.XLOOKUP($E38,'[2]Balance económico'!$C:$C,'[2]Balance económico'!$D:$D,"-",0)</f>
        <v>-5099661802.3515043</v>
      </c>
      <c r="AI38" s="12">
        <f>_xlfn.XLOOKUP($E38,'[2]Balance económico'!$C:$C,'[2]Balance económico'!$E:$E,"-",0)</f>
        <v>1761918460.4650896</v>
      </c>
      <c r="AJ38" s="12">
        <f>_xlfn.XLOOKUP($E38,'[2]Balance económico'!$C:$C,'[2]Balance económico'!$F:$F,"-",0)</f>
        <v>570970790.48770535</v>
      </c>
      <c r="AK38" s="6" t="str">
        <f t="shared" si="1"/>
        <v>PPA</v>
      </c>
      <c r="AL38" s="12" t="str" cm="1">
        <f t="array" ref="AL38">IFERROR((X38*[2]!Tabla2[Bloque A] + 'BD Centrales 2025'!Y1089*[2]!Tabla2[Bloque B] + 'BD Centrales 2025'!Z1089*[2]!Tabla2[Bloque C])*#REF!,"-")</f>
        <v>-</v>
      </c>
      <c r="AM38" s="12" t="str">
        <f t="shared" si="2"/>
        <v>-</v>
      </c>
      <c r="AN38" s="12">
        <f>IFERROR((AH38+AI38+AJ38)/(SUMIFS($W$2:$W$1194,$E$2:$E$1194,E38)*1000*#REF!),0)</f>
        <v>0</v>
      </c>
    </row>
    <row r="39" spans="1:40" ht="14.4" x14ac:dyDescent="0.3">
      <c r="A39" s="7">
        <v>52</v>
      </c>
      <c r="B39" s="7" t="s">
        <v>4765</v>
      </c>
      <c r="C39" s="8" t="s">
        <v>4766</v>
      </c>
      <c r="D39" s="6" t="s">
        <v>4767</v>
      </c>
      <c r="E39" s="6" t="str">
        <f>_xlfn.XLOOKUP(D39,'[2]Coordinados SEN'!$A:$A,'[2]Coordinados SEN'!$B:$B,"-",0)</f>
        <v>76.738.520-K</v>
      </c>
      <c r="F39" s="6" t="s">
        <v>4767</v>
      </c>
      <c r="G39" s="6">
        <f t="shared" si="0"/>
        <v>2</v>
      </c>
      <c r="H39" s="6" t="s">
        <v>4665</v>
      </c>
      <c r="I39" s="6" t="s">
        <v>4666</v>
      </c>
      <c r="J39" s="6" t="str">
        <f>_xlfn.XLOOKUP(I39,'[2]Barras CMg'!$E$2:$E$1527,'[2]Barras CMg'!$A$2:$A$1527,"------",0,1)</f>
        <v>------</v>
      </c>
      <c r="K39" s="6">
        <v>1</v>
      </c>
      <c r="L39" s="6">
        <v>2025</v>
      </c>
      <c r="M39" s="6" t="s">
        <v>66</v>
      </c>
      <c r="N39" s="6" t="s">
        <v>177</v>
      </c>
      <c r="O39" s="6" t="s">
        <v>213</v>
      </c>
      <c r="P39" s="6" t="s">
        <v>331</v>
      </c>
      <c r="Q39" s="6" t="s">
        <v>332</v>
      </c>
      <c r="R39" s="6" t="s">
        <v>333</v>
      </c>
      <c r="S39" s="6" t="s">
        <v>51</v>
      </c>
      <c r="T39" s="9" t="s">
        <v>4768</v>
      </c>
      <c r="U39" s="10">
        <v>0.8</v>
      </c>
      <c r="V39" s="10">
        <v>0.8</v>
      </c>
      <c r="W39" s="11" t="e">
        <f>_xlfn.XLOOKUP(C39,#REF!,#REF!,"S/I",0)</f>
        <v>#REF!</v>
      </c>
      <c r="X39" s="11" t="str">
        <f>_xlfn.XLOOKUP($D39,[2]Retiros_dinamica!$F:$F,[2]Retiros_dinamica!B:B,"S/I",0)</f>
        <v>S/I</v>
      </c>
      <c r="Y39" s="11" t="str">
        <f>_xlfn.XLOOKUP($D39,[2]Retiros_dinamica!$F:$F,[2]Retiros_dinamica!C:C,"S/I",0)</f>
        <v>S/I</v>
      </c>
      <c r="Z39" s="11" t="str">
        <f>_xlfn.XLOOKUP($D39,[2]Retiros_dinamica!$F:$F,[2]Retiros_dinamica!D:D,"S/I",0)</f>
        <v>S/I</v>
      </c>
      <c r="AA39" s="11" t="str">
        <f>_xlfn.XLOOKUP($D39,[2]Retiros_dinamica!$F:$F,[2]Retiros_dinamica!E:E,"S/I",0)</f>
        <v>S/I</v>
      </c>
      <c r="AB39" s="6" t="str">
        <f>_xlfn.XLOOKUP(C39,[2]CMg!$I$4:$I$106,[2]CMg!$M$4:$M$106,"----",0,1)</f>
        <v>----</v>
      </c>
      <c r="AH39" s="12">
        <f>_xlfn.XLOOKUP($E39,'[2]Balance económico'!$C:$C,'[2]Balance económico'!$D:$D,"-",0)</f>
        <v>92261.014630742371</v>
      </c>
      <c r="AI39" s="12">
        <f>_xlfn.XLOOKUP($E39,'[2]Balance económico'!$C:$C,'[2]Balance económico'!$E:$E,"-",0)</f>
        <v>98510205.884777054</v>
      </c>
      <c r="AJ39" s="12" t="str">
        <f>_xlfn.XLOOKUP($E39,'[2]Balance económico'!$C:$C,'[2]Balance económico'!$F:$F,"-",0)</f>
        <v>----</v>
      </c>
      <c r="AK39" s="6" t="str">
        <f t="shared" si="1"/>
        <v>PPA</v>
      </c>
      <c r="AL39" s="12" t="str" cm="1">
        <f t="array" ref="AL39">IFERROR((X39*[2]!Tabla2[Bloque A] + 'BD Centrales 2025'!Y885*[2]!Tabla2[Bloque B] + 'BD Centrales 2025'!Z885*[2]!Tabla2[Bloque C])*#REF!,"-")</f>
        <v>-</v>
      </c>
      <c r="AM39" s="12" t="str">
        <f t="shared" si="2"/>
        <v>-</v>
      </c>
      <c r="AN39" s="12">
        <f>IFERROR((AH39+AI39+AJ39)/(SUMIFS($W$2:$W$1194,$E$2:$E$1194,E39)*1000*#REF!),0)</f>
        <v>0</v>
      </c>
    </row>
    <row r="40" spans="1:40" ht="14.4" x14ac:dyDescent="0.3">
      <c r="A40" s="7">
        <v>53</v>
      </c>
      <c r="B40" s="7" t="s">
        <v>5770</v>
      </c>
      <c r="C40" s="8" t="s">
        <v>5771</v>
      </c>
      <c r="D40" s="6" t="s">
        <v>2970</v>
      </c>
      <c r="E40" s="6" t="str">
        <f>_xlfn.XLOOKUP(D40,'[2]Coordinados SEN'!$A:$A,'[2]Coordinados SEN'!$B:$B,"-",0)</f>
        <v>99.528.750-1</v>
      </c>
      <c r="F40" s="6" t="s">
        <v>2971</v>
      </c>
      <c r="G40" s="6">
        <f t="shared" si="0"/>
        <v>23</v>
      </c>
      <c r="H40" s="6" t="s">
        <v>4743</v>
      </c>
      <c r="I40" s="6" t="s">
        <v>4743</v>
      </c>
      <c r="J40" s="6" t="str">
        <f>_xlfn.XLOOKUP(I40,'[2]Barras CMg'!$E$2:$E$1527,'[2]Barras CMg'!$A$2:$A$1527,"------",0,1)</f>
        <v>PANGUIPULLI___023</v>
      </c>
      <c r="K40" s="6">
        <v>4</v>
      </c>
      <c r="L40" s="6">
        <v>2025</v>
      </c>
      <c r="M40" s="6" t="s">
        <v>45</v>
      </c>
      <c r="N40" s="6" t="s">
        <v>5267</v>
      </c>
      <c r="O40" s="6" t="s">
        <v>213</v>
      </c>
      <c r="P40" s="6" t="s">
        <v>331</v>
      </c>
      <c r="Q40" s="6" t="s">
        <v>724</v>
      </c>
      <c r="R40" s="6" t="s">
        <v>725</v>
      </c>
      <c r="S40" s="6" t="s">
        <v>51</v>
      </c>
      <c r="T40" s="9" t="s">
        <v>5772</v>
      </c>
      <c r="U40" s="10">
        <v>3</v>
      </c>
      <c r="V40" s="10">
        <v>3</v>
      </c>
      <c r="W40" s="11" t="e">
        <f>_xlfn.XLOOKUP(C40,#REF!,#REF!,"S/I",0)</f>
        <v>#REF!</v>
      </c>
      <c r="X40" s="11" t="str">
        <f>_xlfn.XLOOKUP($D40,[2]Retiros_dinamica!$F:$F,[2]Retiros_dinamica!B:B,"S/I",0)</f>
        <v>S/I</v>
      </c>
      <c r="Y40" s="11" t="str">
        <f>_xlfn.XLOOKUP($D40,[2]Retiros_dinamica!$F:$F,[2]Retiros_dinamica!C:C,"S/I",0)</f>
        <v>S/I</v>
      </c>
      <c r="Z40" s="11" t="str">
        <f>_xlfn.XLOOKUP($D40,[2]Retiros_dinamica!$F:$F,[2]Retiros_dinamica!D:D,"S/I",0)</f>
        <v>S/I</v>
      </c>
      <c r="AA40" s="11" t="str">
        <f>_xlfn.XLOOKUP($D40,[2]Retiros_dinamica!$F:$F,[2]Retiros_dinamica!E:E,"S/I",0)</f>
        <v>S/I</v>
      </c>
      <c r="AB40" s="6" t="str">
        <f>_xlfn.XLOOKUP(C40,[2]CMg!$I$4:$I$106,[2]CMg!$M$4:$M$106,"----",0,1)</f>
        <v>----</v>
      </c>
      <c r="AH40" s="12">
        <f>_xlfn.XLOOKUP($E40,'[2]Balance económico'!$C:$C,'[2]Balance económico'!$D:$D,"-",0)</f>
        <v>-5099661802.3515043</v>
      </c>
      <c r="AI40" s="12">
        <f>_xlfn.XLOOKUP($E40,'[2]Balance económico'!$C:$C,'[2]Balance económico'!$E:$E,"-",0)</f>
        <v>1761918460.4650896</v>
      </c>
      <c r="AJ40" s="12">
        <f>_xlfn.XLOOKUP($E40,'[2]Balance económico'!$C:$C,'[2]Balance económico'!$F:$F,"-",0)</f>
        <v>570970790.48770535</v>
      </c>
      <c r="AK40" s="6" t="str">
        <f t="shared" si="1"/>
        <v>PPA</v>
      </c>
      <c r="AL40" s="12" t="str" cm="1">
        <f t="array" ref="AL40">IFERROR((X40*[2]!Tabla2[Bloque A] + 'BD Centrales 2025'!Y1090*[2]!Tabla2[Bloque B] + 'BD Centrales 2025'!Z1090*[2]!Tabla2[Bloque C])*#REF!,"-")</f>
        <v>-</v>
      </c>
      <c r="AM40" s="12" t="str">
        <f t="shared" si="2"/>
        <v>-</v>
      </c>
      <c r="AN40" s="12">
        <f>IFERROR((AH40+AI40+AJ40)/(SUMIFS($W$2:$W$1194,$E$2:$E$1194,E40)*1000*#REF!),0)</f>
        <v>0</v>
      </c>
    </row>
    <row r="41" spans="1:40" ht="14.4" x14ac:dyDescent="0.3">
      <c r="A41" s="7">
        <v>54</v>
      </c>
      <c r="B41" s="7" t="s">
        <v>5773</v>
      </c>
      <c r="C41" s="8" t="s">
        <v>5774</v>
      </c>
      <c r="D41" s="6" t="s">
        <v>2970</v>
      </c>
      <c r="E41" s="6" t="str">
        <f>_xlfn.XLOOKUP(D41,'[2]Coordinados SEN'!$A:$A,'[2]Coordinados SEN'!$B:$B,"-",0)</f>
        <v>99.528.750-1</v>
      </c>
      <c r="F41" s="6" t="s">
        <v>2971</v>
      </c>
      <c r="G41" s="6">
        <f t="shared" si="0"/>
        <v>23</v>
      </c>
      <c r="H41" s="6" t="s">
        <v>5775</v>
      </c>
      <c r="I41" s="6" t="s">
        <v>5775</v>
      </c>
      <c r="J41" s="6" t="str">
        <f>_xlfn.XLOOKUP(I41,'[2]Barras CMg'!$E$2:$E$1527,'[2]Barras CMg'!$A$2:$A$1527,"------",0,1)</f>
        <v>------</v>
      </c>
      <c r="K41" s="6">
        <v>4</v>
      </c>
      <c r="L41" s="6">
        <v>2025</v>
      </c>
      <c r="M41" s="6" t="s">
        <v>45</v>
      </c>
      <c r="N41" s="6" t="s">
        <v>5267</v>
      </c>
      <c r="O41" s="6" t="s">
        <v>213</v>
      </c>
      <c r="P41" s="6" t="s">
        <v>229</v>
      </c>
      <c r="Q41" s="6" t="s">
        <v>230</v>
      </c>
      <c r="R41" s="6" t="s">
        <v>5776</v>
      </c>
      <c r="S41" s="6" t="s">
        <v>51</v>
      </c>
      <c r="T41" s="9" t="s">
        <v>5777</v>
      </c>
      <c r="U41" s="10">
        <v>3</v>
      </c>
      <c r="V41" s="10">
        <v>3</v>
      </c>
      <c r="W41" s="11" t="e">
        <f>_xlfn.XLOOKUP(C41,#REF!,#REF!,"S/I",0)</f>
        <v>#REF!</v>
      </c>
      <c r="X41" s="11" t="str">
        <f>_xlfn.XLOOKUP($D41,[2]Retiros_dinamica!$F:$F,[2]Retiros_dinamica!B:B,"S/I",0)</f>
        <v>S/I</v>
      </c>
      <c r="Y41" s="11" t="str">
        <f>_xlfn.XLOOKUP($D41,[2]Retiros_dinamica!$F:$F,[2]Retiros_dinamica!C:C,"S/I",0)</f>
        <v>S/I</v>
      </c>
      <c r="Z41" s="11" t="str">
        <f>_xlfn.XLOOKUP($D41,[2]Retiros_dinamica!$F:$F,[2]Retiros_dinamica!D:D,"S/I",0)</f>
        <v>S/I</v>
      </c>
      <c r="AA41" s="11" t="str">
        <f>_xlfn.XLOOKUP($D41,[2]Retiros_dinamica!$F:$F,[2]Retiros_dinamica!E:E,"S/I",0)</f>
        <v>S/I</v>
      </c>
      <c r="AB41" s="6" t="str">
        <f>_xlfn.XLOOKUP(C41,[2]CMg!$I$4:$I$106,[2]CMg!$M$4:$M$106,"----",0,1)</f>
        <v>----</v>
      </c>
      <c r="AH41" s="12">
        <f>_xlfn.XLOOKUP($E41,'[2]Balance económico'!$C:$C,'[2]Balance económico'!$D:$D,"-",0)</f>
        <v>-5099661802.3515043</v>
      </c>
      <c r="AI41" s="12">
        <f>_xlfn.XLOOKUP($E41,'[2]Balance económico'!$C:$C,'[2]Balance económico'!$E:$E,"-",0)</f>
        <v>1761918460.4650896</v>
      </c>
      <c r="AJ41" s="12">
        <f>_xlfn.XLOOKUP($E41,'[2]Balance económico'!$C:$C,'[2]Balance económico'!$F:$F,"-",0)</f>
        <v>570970790.48770535</v>
      </c>
      <c r="AK41" s="6" t="str">
        <f t="shared" si="1"/>
        <v>PPA</v>
      </c>
      <c r="AL41" s="12" t="str" cm="1">
        <f t="array" ref="AL41">IFERROR((X41*[2]!Tabla2[Bloque A] + 'BD Centrales 2025'!Y1091*[2]!Tabla2[Bloque B] + 'BD Centrales 2025'!Z1091*[2]!Tabla2[Bloque C])*#REF!,"-")</f>
        <v>-</v>
      </c>
      <c r="AM41" s="12" t="str">
        <f t="shared" si="2"/>
        <v>-</v>
      </c>
      <c r="AN41" s="12">
        <f>IFERROR((AH41+AI41+AJ41)/(SUMIFS($W$2:$W$1194,$E$2:$E$1194,E41)*1000*#REF!),0)</f>
        <v>0</v>
      </c>
    </row>
    <row r="42" spans="1:40" ht="14.4" x14ac:dyDescent="0.3">
      <c r="A42" s="7">
        <v>55</v>
      </c>
      <c r="B42" s="7" t="s">
        <v>5778</v>
      </c>
      <c r="C42" s="8" t="s">
        <v>5779</v>
      </c>
      <c r="D42" s="6" t="s">
        <v>2970</v>
      </c>
      <c r="E42" s="6" t="str">
        <f>_xlfn.XLOOKUP(D42,'[2]Coordinados SEN'!$A:$A,'[2]Coordinados SEN'!$B:$B,"-",0)</f>
        <v>99.528.750-1</v>
      </c>
      <c r="F42" s="6" t="s">
        <v>2971</v>
      </c>
      <c r="G42" s="6">
        <f t="shared" si="0"/>
        <v>23</v>
      </c>
      <c r="H42" s="6" t="s">
        <v>5340</v>
      </c>
      <c r="I42" s="6" t="s">
        <v>5340</v>
      </c>
      <c r="J42" s="6" t="str">
        <f>_xlfn.XLOOKUP(I42,'[2]Barras CMg'!$E$2:$E$1527,'[2]Barras CMg'!$A$2:$A$1527,"------",0,1)</f>
        <v>MELIPULLI_____023</v>
      </c>
      <c r="K42" s="6">
        <v>1</v>
      </c>
      <c r="L42" s="6">
        <v>2025</v>
      </c>
      <c r="M42" s="6" t="s">
        <v>45</v>
      </c>
      <c r="N42" s="6" t="s">
        <v>5267</v>
      </c>
      <c r="O42" s="6" t="s">
        <v>213</v>
      </c>
      <c r="P42" s="6" t="s">
        <v>82</v>
      </c>
      <c r="Q42" s="6" t="s">
        <v>83</v>
      </c>
      <c r="R42" s="6" t="s">
        <v>4714</v>
      </c>
      <c r="S42" s="6" t="s">
        <v>51</v>
      </c>
      <c r="T42" s="9" t="s">
        <v>5373</v>
      </c>
      <c r="U42" s="10">
        <v>0.8</v>
      </c>
      <c r="V42" s="10">
        <v>0.8</v>
      </c>
      <c r="W42" s="11" t="e">
        <f>_xlfn.XLOOKUP(C42,#REF!,#REF!,"S/I",0)</f>
        <v>#REF!</v>
      </c>
      <c r="X42" s="11" t="str">
        <f>_xlfn.XLOOKUP($D42,[2]Retiros_dinamica!$F:$F,[2]Retiros_dinamica!B:B,"S/I",0)</f>
        <v>S/I</v>
      </c>
      <c r="Y42" s="11" t="str">
        <f>_xlfn.XLOOKUP($D42,[2]Retiros_dinamica!$F:$F,[2]Retiros_dinamica!C:C,"S/I",0)</f>
        <v>S/I</v>
      </c>
      <c r="Z42" s="11" t="str">
        <f>_xlfn.XLOOKUP($D42,[2]Retiros_dinamica!$F:$F,[2]Retiros_dinamica!D:D,"S/I",0)</f>
        <v>S/I</v>
      </c>
      <c r="AA42" s="11" t="str">
        <f>_xlfn.XLOOKUP($D42,[2]Retiros_dinamica!$F:$F,[2]Retiros_dinamica!E:E,"S/I",0)</f>
        <v>S/I</v>
      </c>
      <c r="AB42" s="6" t="str">
        <f>_xlfn.XLOOKUP(C42,[2]CMg!$I$4:$I$106,[2]CMg!$M$4:$M$106,"----",0,1)</f>
        <v>----</v>
      </c>
      <c r="AH42" s="12">
        <f>_xlfn.XLOOKUP($E42,'[2]Balance económico'!$C:$C,'[2]Balance económico'!$D:$D,"-",0)</f>
        <v>-5099661802.3515043</v>
      </c>
      <c r="AI42" s="12">
        <f>_xlfn.XLOOKUP($E42,'[2]Balance económico'!$C:$C,'[2]Balance económico'!$E:$E,"-",0)</f>
        <v>1761918460.4650896</v>
      </c>
      <c r="AJ42" s="12">
        <f>_xlfn.XLOOKUP($E42,'[2]Balance económico'!$C:$C,'[2]Balance económico'!$F:$F,"-",0)</f>
        <v>570970790.48770535</v>
      </c>
      <c r="AK42" s="6" t="str">
        <f t="shared" si="1"/>
        <v>PPA</v>
      </c>
      <c r="AL42" s="12" t="str" cm="1">
        <f t="array" ref="AL42">IFERROR((X42*[2]!Tabla2[Bloque A] + 'BD Centrales 2025'!Y1092*[2]!Tabla2[Bloque B] + 'BD Centrales 2025'!Z1092*[2]!Tabla2[Bloque C])*#REF!,"-")</f>
        <v>-</v>
      </c>
      <c r="AM42" s="12" t="str">
        <f t="shared" si="2"/>
        <v>-</v>
      </c>
      <c r="AN42" s="12">
        <f>IFERROR((AH42+AI42+AJ42)/(SUMIFS($W$2:$W$1194,$E$2:$E$1194,E42)*1000*#REF!),0)</f>
        <v>0</v>
      </c>
    </row>
    <row r="43" spans="1:40" ht="14.4" x14ac:dyDescent="0.3">
      <c r="A43" s="7">
        <v>56</v>
      </c>
      <c r="B43" s="7" t="s">
        <v>5780</v>
      </c>
      <c r="C43" s="8" t="s">
        <v>5781</v>
      </c>
      <c r="D43" s="6" t="s">
        <v>2970</v>
      </c>
      <c r="E43" s="6" t="str">
        <f>_xlfn.XLOOKUP(D43,'[2]Coordinados SEN'!$A:$A,'[2]Coordinados SEN'!$B:$B,"-",0)</f>
        <v>99.528.750-1</v>
      </c>
      <c r="F43" s="6" t="s">
        <v>2971</v>
      </c>
      <c r="G43" s="6">
        <f t="shared" si="0"/>
        <v>23</v>
      </c>
      <c r="H43" s="6" t="s">
        <v>5340</v>
      </c>
      <c r="I43" s="6" t="s">
        <v>5340</v>
      </c>
      <c r="J43" s="6" t="str">
        <f>_xlfn.XLOOKUP(I43,'[2]Barras CMg'!$E$2:$E$1527,'[2]Barras CMg'!$A$2:$A$1527,"------",0,1)</f>
        <v>MELIPULLI_____023</v>
      </c>
      <c r="K43" s="6">
        <v>2</v>
      </c>
      <c r="L43" s="6">
        <v>2025</v>
      </c>
      <c r="M43" s="6" t="s">
        <v>45</v>
      </c>
      <c r="N43" s="6" t="s">
        <v>5267</v>
      </c>
      <c r="O43" s="6" t="s">
        <v>213</v>
      </c>
      <c r="P43" s="6" t="s">
        <v>82</v>
      </c>
      <c r="Q43" s="6" t="s">
        <v>83</v>
      </c>
      <c r="R43" s="6" t="s">
        <v>4714</v>
      </c>
      <c r="S43" s="6" t="s">
        <v>51</v>
      </c>
      <c r="T43" s="9" t="s">
        <v>5373</v>
      </c>
      <c r="U43" s="10">
        <v>1.6</v>
      </c>
      <c r="V43" s="10">
        <v>1.6</v>
      </c>
      <c r="W43" s="11" t="e">
        <f>_xlfn.XLOOKUP(C43,#REF!,#REF!,"S/I",0)</f>
        <v>#REF!</v>
      </c>
      <c r="X43" s="11" t="str">
        <f>_xlfn.XLOOKUP($D43,[2]Retiros_dinamica!$F:$F,[2]Retiros_dinamica!B:B,"S/I",0)</f>
        <v>S/I</v>
      </c>
      <c r="Y43" s="11" t="str">
        <f>_xlfn.XLOOKUP($D43,[2]Retiros_dinamica!$F:$F,[2]Retiros_dinamica!C:C,"S/I",0)</f>
        <v>S/I</v>
      </c>
      <c r="Z43" s="11" t="str">
        <f>_xlfn.XLOOKUP($D43,[2]Retiros_dinamica!$F:$F,[2]Retiros_dinamica!D:D,"S/I",0)</f>
        <v>S/I</v>
      </c>
      <c r="AA43" s="11" t="str">
        <f>_xlfn.XLOOKUP($D43,[2]Retiros_dinamica!$F:$F,[2]Retiros_dinamica!E:E,"S/I",0)</f>
        <v>S/I</v>
      </c>
      <c r="AB43" s="6" t="str">
        <f>_xlfn.XLOOKUP(C43,[2]CMg!$I$4:$I$106,[2]CMg!$M$4:$M$106,"----",0,1)</f>
        <v>----</v>
      </c>
      <c r="AH43" s="12">
        <f>_xlfn.XLOOKUP($E43,'[2]Balance económico'!$C:$C,'[2]Balance económico'!$D:$D,"-",0)</f>
        <v>-5099661802.3515043</v>
      </c>
      <c r="AI43" s="12">
        <f>_xlfn.XLOOKUP($E43,'[2]Balance económico'!$C:$C,'[2]Balance económico'!$E:$E,"-",0)</f>
        <v>1761918460.4650896</v>
      </c>
      <c r="AJ43" s="12">
        <f>_xlfn.XLOOKUP($E43,'[2]Balance económico'!$C:$C,'[2]Balance económico'!$F:$F,"-",0)</f>
        <v>570970790.48770535</v>
      </c>
      <c r="AK43" s="6" t="str">
        <f t="shared" si="1"/>
        <v>PPA</v>
      </c>
      <c r="AL43" s="12" t="str" cm="1">
        <f t="array" ref="AL43">IFERROR((X43*[2]!Tabla2[Bloque A] + 'BD Centrales 2025'!Y1093*[2]!Tabla2[Bloque B] + 'BD Centrales 2025'!Z1093*[2]!Tabla2[Bloque C])*#REF!,"-")</f>
        <v>-</v>
      </c>
      <c r="AM43" s="12" t="str">
        <f t="shared" si="2"/>
        <v>-</v>
      </c>
      <c r="AN43" s="12">
        <f>IFERROR((AH43+AI43+AJ43)/(SUMIFS($W$2:$W$1194,$E$2:$E$1194,E43)*1000*#REF!),0)</f>
        <v>0</v>
      </c>
    </row>
    <row r="44" spans="1:40" ht="14.4" x14ac:dyDescent="0.3">
      <c r="A44" s="7">
        <v>58</v>
      </c>
      <c r="B44" s="7" t="s">
        <v>5782</v>
      </c>
      <c r="C44" s="8" t="s">
        <v>5783</v>
      </c>
      <c r="D44" s="6" t="s">
        <v>2970</v>
      </c>
      <c r="E44" s="6" t="str">
        <f>_xlfn.XLOOKUP(D44,'[2]Coordinados SEN'!$A:$A,'[2]Coordinados SEN'!$B:$B,"-",0)</f>
        <v>99.528.750-1</v>
      </c>
      <c r="F44" s="6" t="s">
        <v>5784</v>
      </c>
      <c r="G44" s="6">
        <f t="shared" si="0"/>
        <v>23</v>
      </c>
      <c r="H44" s="6" t="s">
        <v>5785</v>
      </c>
      <c r="I44" s="6" t="s">
        <v>5786</v>
      </c>
      <c r="J44" s="6" t="str">
        <f>_xlfn.XLOOKUP(I44,'[2]Barras CMg'!$E$2:$E$1527,'[2]Barras CMg'!$A$2:$A$1527,"------",0,1)</f>
        <v>------</v>
      </c>
      <c r="K44" s="6">
        <v>1</v>
      </c>
      <c r="L44" s="6">
        <v>2025</v>
      </c>
      <c r="M44" s="6" t="s">
        <v>45</v>
      </c>
      <c r="N44" s="6" t="s">
        <v>5267</v>
      </c>
      <c r="O44" s="6" t="s">
        <v>213</v>
      </c>
      <c r="P44" s="6" t="s">
        <v>82</v>
      </c>
      <c r="Q44" s="6" t="s">
        <v>4091</v>
      </c>
      <c r="R44" s="6" t="s">
        <v>5787</v>
      </c>
      <c r="S44" s="6" t="s">
        <v>51</v>
      </c>
      <c r="T44" s="9" t="s">
        <v>5373</v>
      </c>
      <c r="U44" s="10">
        <v>1.6</v>
      </c>
      <c r="V44" s="10">
        <v>1.6</v>
      </c>
      <c r="W44" s="11" t="e">
        <f>_xlfn.XLOOKUP(C44,#REF!,#REF!,"S/I",0)</f>
        <v>#REF!</v>
      </c>
      <c r="X44" s="11" t="str">
        <f>_xlfn.XLOOKUP($D44,[2]Retiros_dinamica!$F:$F,[2]Retiros_dinamica!B:B,"S/I",0)</f>
        <v>S/I</v>
      </c>
      <c r="Y44" s="11" t="str">
        <f>_xlfn.XLOOKUP($D44,[2]Retiros_dinamica!$F:$F,[2]Retiros_dinamica!C:C,"S/I",0)</f>
        <v>S/I</v>
      </c>
      <c r="Z44" s="11" t="str">
        <f>_xlfn.XLOOKUP($D44,[2]Retiros_dinamica!$F:$F,[2]Retiros_dinamica!D:D,"S/I",0)</f>
        <v>S/I</v>
      </c>
      <c r="AA44" s="11" t="str">
        <f>_xlfn.XLOOKUP($D44,[2]Retiros_dinamica!$F:$F,[2]Retiros_dinamica!E:E,"S/I",0)</f>
        <v>S/I</v>
      </c>
      <c r="AB44" s="6" t="str">
        <f>_xlfn.XLOOKUP(C44,[2]CMg!$I$4:$I$106,[2]CMg!$M$4:$M$106,"----",0,1)</f>
        <v>----</v>
      </c>
      <c r="AH44" s="12">
        <f>_xlfn.XLOOKUP($E44,'[2]Balance económico'!$C:$C,'[2]Balance económico'!$D:$D,"-",0)</f>
        <v>-5099661802.3515043</v>
      </c>
      <c r="AI44" s="12">
        <f>_xlfn.XLOOKUP($E44,'[2]Balance económico'!$C:$C,'[2]Balance económico'!$E:$E,"-",0)</f>
        <v>1761918460.4650896</v>
      </c>
      <c r="AJ44" s="12">
        <f>_xlfn.XLOOKUP($E44,'[2]Balance económico'!$C:$C,'[2]Balance económico'!$F:$F,"-",0)</f>
        <v>570970790.48770535</v>
      </c>
      <c r="AK44" s="6" t="str">
        <f t="shared" si="1"/>
        <v>PPA</v>
      </c>
      <c r="AL44" s="12" t="str" cm="1">
        <f t="array" ref="AL44">IFERROR((X44*[2]!Tabla2[Bloque A] + 'BD Centrales 2025'!Y1094*[2]!Tabla2[Bloque B] + 'BD Centrales 2025'!Z1094*[2]!Tabla2[Bloque C])*#REF!,"-")</f>
        <v>-</v>
      </c>
      <c r="AM44" s="12" t="str">
        <f t="shared" si="2"/>
        <v>-</v>
      </c>
      <c r="AN44" s="12">
        <f>IFERROR((AH44+AI44+AJ44)/(SUMIFS($W$2:$W$1194,$E$2:$E$1194,E44)*1000*#REF!),0)</f>
        <v>0</v>
      </c>
    </row>
    <row r="45" spans="1:40" ht="14.4" x14ac:dyDescent="0.3">
      <c r="A45" s="7">
        <v>65</v>
      </c>
      <c r="B45" s="7" t="s">
        <v>5422</v>
      </c>
      <c r="C45" s="8" t="s">
        <v>5423</v>
      </c>
      <c r="D45" s="6" t="s">
        <v>5424</v>
      </c>
      <c r="E45" s="6" t="str">
        <f>_xlfn.XLOOKUP(D45,'[2]Coordinados SEN'!$A:$A,'[2]Coordinados SEN'!$B:$B,"-",0)</f>
        <v>78.195.762-3</v>
      </c>
      <c r="F45" s="6" t="s">
        <v>5425</v>
      </c>
      <c r="G45" s="6">
        <f t="shared" si="0"/>
        <v>1</v>
      </c>
      <c r="H45" s="6" t="s">
        <v>1243</v>
      </c>
      <c r="I45" s="6" t="s">
        <v>1243</v>
      </c>
      <c r="J45" s="6" t="str">
        <f>_xlfn.XLOOKUP(I45,'[2]Barras CMg'!$E$2:$E$1527,'[2]Barras CMg'!$A$2:$A$1527,"------",0,1)</f>
        <v>CASABLANCA____013</v>
      </c>
      <c r="K45" s="6">
        <v>2</v>
      </c>
      <c r="L45" s="6">
        <v>2025</v>
      </c>
      <c r="M45" s="6" t="s">
        <v>45</v>
      </c>
      <c r="N45" s="6" t="s">
        <v>5267</v>
      </c>
      <c r="O45" s="6" t="s">
        <v>213</v>
      </c>
      <c r="P45" s="6" t="s">
        <v>189</v>
      </c>
      <c r="Q45" s="6" t="s">
        <v>189</v>
      </c>
      <c r="R45" s="6" t="s">
        <v>1244</v>
      </c>
      <c r="S45" s="6" t="s">
        <v>51</v>
      </c>
      <c r="T45" s="9" t="s">
        <v>373</v>
      </c>
      <c r="U45" s="10">
        <v>1.6</v>
      </c>
      <c r="V45" s="10">
        <v>1.6</v>
      </c>
      <c r="W45" s="11" t="e">
        <f>_xlfn.XLOOKUP(C45,#REF!,#REF!,"S/I",0)</f>
        <v>#REF!</v>
      </c>
      <c r="X45" s="11" t="str">
        <f>_xlfn.XLOOKUP($D45,[2]Retiros_dinamica!$F:$F,[2]Retiros_dinamica!B:B,"S/I",0)</f>
        <v>S/I</v>
      </c>
      <c r="Y45" s="11" t="str">
        <f>_xlfn.XLOOKUP($D45,[2]Retiros_dinamica!$F:$F,[2]Retiros_dinamica!C:C,"S/I",0)</f>
        <v>S/I</v>
      </c>
      <c r="Z45" s="11" t="str">
        <f>_xlfn.XLOOKUP($D45,[2]Retiros_dinamica!$F:$F,[2]Retiros_dinamica!D:D,"S/I",0)</f>
        <v>S/I</v>
      </c>
      <c r="AA45" s="11" t="str">
        <f>_xlfn.XLOOKUP($D45,[2]Retiros_dinamica!$F:$F,[2]Retiros_dinamica!E:E,"S/I",0)</f>
        <v>S/I</v>
      </c>
      <c r="AB45" s="6" t="str">
        <f>_xlfn.XLOOKUP(C45,[2]CMg!$I$4:$I$106,[2]CMg!$M$4:$M$106,"----",0,1)</f>
        <v>----</v>
      </c>
      <c r="AH45" s="12">
        <f>_xlfn.XLOOKUP($E45,'[2]Balance económico'!$C:$C,'[2]Balance económico'!$D:$D,"-",0)</f>
        <v>74502.139580000003</v>
      </c>
      <c r="AI45" s="12">
        <f>_xlfn.XLOOKUP($E45,'[2]Balance económico'!$C:$C,'[2]Balance económico'!$E:$E,"-",0)</f>
        <v>12002441.478</v>
      </c>
      <c r="AJ45" s="12" t="str">
        <f>_xlfn.XLOOKUP($E45,'[2]Balance económico'!$C:$C,'[2]Balance económico'!$F:$F,"-",0)</f>
        <v>----</v>
      </c>
      <c r="AK45" s="6" t="str">
        <f t="shared" si="1"/>
        <v>PPA</v>
      </c>
      <c r="AL45" s="12" t="str" cm="1">
        <f t="array" ref="AL45">IFERROR((X45*[2]!Tabla2[Bloque A] + 'BD Centrales 2025'!Y1016*[2]!Tabla2[Bloque B] + 'BD Centrales 2025'!Z1016*[2]!Tabla2[Bloque C])*#REF!,"-")</f>
        <v>-</v>
      </c>
      <c r="AM45" s="12" t="str">
        <f t="shared" si="2"/>
        <v>-</v>
      </c>
      <c r="AN45" s="12">
        <f>IFERROR((AH45+AI45+AJ45)/(SUMIFS($W$2:$W$1194,$E$2:$E$1194,E45)*1000*#REF!),0)</f>
        <v>0</v>
      </c>
    </row>
    <row r="46" spans="1:40" ht="14.4" x14ac:dyDescent="0.3">
      <c r="A46" s="7">
        <v>66</v>
      </c>
      <c r="B46" s="7" t="s">
        <v>5666</v>
      </c>
      <c r="C46" s="8" t="s">
        <v>5667</v>
      </c>
      <c r="D46" s="6" t="s">
        <v>5425</v>
      </c>
      <c r="E46" s="6" t="str">
        <f>_xlfn.XLOOKUP(D46,'[2]Coordinados SEN'!$A:$A,'[2]Coordinados SEN'!$B:$B,"-",0)</f>
        <v>77.302.440-5</v>
      </c>
      <c r="F46" s="6" t="s">
        <v>5425</v>
      </c>
      <c r="G46" s="6">
        <f t="shared" si="0"/>
        <v>7</v>
      </c>
      <c r="H46" s="6" t="s">
        <v>1243</v>
      </c>
      <c r="I46" s="6" t="s">
        <v>1243</v>
      </c>
      <c r="J46" s="6" t="str">
        <f>_xlfn.XLOOKUP(I46,'[2]Barras CMg'!$E$2:$E$1527,'[2]Barras CMg'!$A$2:$A$1527,"------",0,1)</f>
        <v>CASABLANCA____013</v>
      </c>
      <c r="K46" s="6">
        <v>2</v>
      </c>
      <c r="L46" s="6">
        <v>2025</v>
      </c>
      <c r="M46" s="6" t="s">
        <v>45</v>
      </c>
      <c r="N46" s="6" t="s">
        <v>5267</v>
      </c>
      <c r="O46" s="6" t="s">
        <v>213</v>
      </c>
      <c r="P46" s="6" t="s">
        <v>189</v>
      </c>
      <c r="Q46" s="6" t="s">
        <v>189</v>
      </c>
      <c r="R46" s="6" t="s">
        <v>1244</v>
      </c>
      <c r="S46" s="6" t="s">
        <v>51</v>
      </c>
      <c r="T46" s="9" t="s">
        <v>373</v>
      </c>
      <c r="U46" s="10">
        <v>0.9</v>
      </c>
      <c r="V46" s="10">
        <v>0.9</v>
      </c>
      <c r="W46" s="11" t="e">
        <f>_xlfn.XLOOKUP(C46,#REF!,#REF!,"S/I",0)</f>
        <v>#REF!</v>
      </c>
      <c r="X46" s="11">
        <f>_xlfn.XLOOKUP($D46,[2]Retiros_dinamica!$F:$F,[2]Retiros_dinamica!B:B,"S/I",0)</f>
        <v>25998.518900056999</v>
      </c>
      <c r="Y46" s="11">
        <f>_xlfn.XLOOKUP($D46,[2]Retiros_dinamica!$F:$F,[2]Retiros_dinamica!C:C,"S/I",0)</f>
        <v>36744.497806730004</v>
      </c>
      <c r="Z46" s="11">
        <f>_xlfn.XLOOKUP($D46,[2]Retiros_dinamica!$F:$F,[2]Retiros_dinamica!D:D,"S/I",0)</f>
        <v>13134.762848983</v>
      </c>
      <c r="AA46" s="11">
        <f>_xlfn.XLOOKUP($D46,[2]Retiros_dinamica!$F:$F,[2]Retiros_dinamica!E:E,"S/I",0)</f>
        <v>75877.779555770001</v>
      </c>
      <c r="AB46" s="6" t="str">
        <f>_xlfn.XLOOKUP(C46,[2]CMg!$I$4:$I$106,[2]CMg!$M$4:$M$106,"----",0,1)</f>
        <v>----</v>
      </c>
      <c r="AH46" s="12">
        <f>_xlfn.XLOOKUP($E46,'[2]Balance económico'!$C:$C,'[2]Balance económico'!$D:$D,"-",0)</f>
        <v>-4148207746.8709545</v>
      </c>
      <c r="AI46" s="12">
        <f>_xlfn.XLOOKUP($E46,'[2]Balance económico'!$C:$C,'[2]Balance económico'!$E:$E,"-",0)</f>
        <v>590466212.82322419</v>
      </c>
      <c r="AJ46" s="12">
        <f>_xlfn.XLOOKUP($E46,'[2]Balance económico'!$C:$C,'[2]Balance económico'!$F:$F,"-",0)</f>
        <v>222994892.92805633</v>
      </c>
      <c r="AK46" s="6" t="str">
        <f t="shared" si="1"/>
        <v>PPA</v>
      </c>
      <c r="AL46" s="12" t="str" cm="1">
        <f t="array" ref="AL46">IFERROR((X46*[2]!Tabla2[Bloque A] + 'BD Centrales 2025'!Y1064*[2]!Tabla2[Bloque B] + 'BD Centrales 2025'!Z1064*[2]!Tabla2[Bloque C])*#REF!,"-")</f>
        <v>-</v>
      </c>
      <c r="AM46" s="12" t="str">
        <f t="shared" si="2"/>
        <v>-</v>
      </c>
      <c r="AN46" s="12">
        <f>IFERROR((AH46+AI46+AJ46)/(SUMIFS($W$2:$W$1194,$E$2:$E$1194,E46)*1000*#REF!),0)</f>
        <v>0</v>
      </c>
    </row>
    <row r="47" spans="1:40" ht="14.4" x14ac:dyDescent="0.3">
      <c r="A47" s="7">
        <v>67</v>
      </c>
      <c r="B47" s="7" t="s">
        <v>5668</v>
      </c>
      <c r="C47" s="8" t="s">
        <v>5669</v>
      </c>
      <c r="D47" s="6" t="s">
        <v>5425</v>
      </c>
      <c r="E47" s="6" t="str">
        <f>_xlfn.XLOOKUP(D47,'[2]Coordinados SEN'!$A:$A,'[2]Coordinados SEN'!$B:$B,"-",0)</f>
        <v>77.302.440-5</v>
      </c>
      <c r="F47" s="6" t="s">
        <v>5425</v>
      </c>
      <c r="G47" s="6">
        <f t="shared" si="0"/>
        <v>7</v>
      </c>
      <c r="H47" s="6" t="s">
        <v>5670</v>
      </c>
      <c r="I47" s="6" t="s">
        <v>5670</v>
      </c>
      <c r="J47" s="6" t="str">
        <f>_xlfn.XLOOKUP(I47,'[2]Barras CMg'!$E$2:$E$1527,'[2]Barras CMg'!$A$2:$A$1527,"------",0,1)</f>
        <v>------</v>
      </c>
      <c r="K47" s="6">
        <v>3</v>
      </c>
      <c r="L47" s="6">
        <v>2025</v>
      </c>
      <c r="M47" s="6" t="s">
        <v>45</v>
      </c>
      <c r="N47" s="6" t="s">
        <v>5267</v>
      </c>
      <c r="O47" s="6" t="s">
        <v>213</v>
      </c>
      <c r="P47" s="6" t="s">
        <v>189</v>
      </c>
      <c r="Q47" s="6" t="s">
        <v>189</v>
      </c>
      <c r="R47" s="6" t="s">
        <v>189</v>
      </c>
      <c r="S47" s="6" t="s">
        <v>51</v>
      </c>
      <c r="T47" s="9" t="s">
        <v>5671</v>
      </c>
      <c r="U47" s="10">
        <v>2.5</v>
      </c>
      <c r="V47" s="10">
        <v>2.5</v>
      </c>
      <c r="W47" s="11" t="e">
        <f>_xlfn.XLOOKUP(C47,#REF!,#REF!,"S/I",0)</f>
        <v>#REF!</v>
      </c>
      <c r="X47" s="11">
        <f>_xlfn.XLOOKUP($D47,[2]Retiros_dinamica!$F:$F,[2]Retiros_dinamica!B:B,"S/I",0)</f>
        <v>25998.518900056999</v>
      </c>
      <c r="Y47" s="11">
        <f>_xlfn.XLOOKUP($D47,[2]Retiros_dinamica!$F:$F,[2]Retiros_dinamica!C:C,"S/I",0)</f>
        <v>36744.497806730004</v>
      </c>
      <c r="Z47" s="11">
        <f>_xlfn.XLOOKUP($D47,[2]Retiros_dinamica!$F:$F,[2]Retiros_dinamica!D:D,"S/I",0)</f>
        <v>13134.762848983</v>
      </c>
      <c r="AA47" s="11">
        <f>_xlfn.XLOOKUP($D47,[2]Retiros_dinamica!$F:$F,[2]Retiros_dinamica!E:E,"S/I",0)</f>
        <v>75877.779555770001</v>
      </c>
      <c r="AB47" s="6" t="str">
        <f>_xlfn.XLOOKUP(C47,[2]CMg!$I$4:$I$106,[2]CMg!$M$4:$M$106,"----",0,1)</f>
        <v>----</v>
      </c>
      <c r="AH47" s="12">
        <f>_xlfn.XLOOKUP($E47,'[2]Balance económico'!$C:$C,'[2]Balance económico'!$D:$D,"-",0)</f>
        <v>-4148207746.8709545</v>
      </c>
      <c r="AI47" s="12">
        <f>_xlfn.XLOOKUP($E47,'[2]Balance económico'!$C:$C,'[2]Balance económico'!$E:$E,"-",0)</f>
        <v>590466212.82322419</v>
      </c>
      <c r="AJ47" s="12">
        <f>_xlfn.XLOOKUP($E47,'[2]Balance económico'!$C:$C,'[2]Balance económico'!$F:$F,"-",0)</f>
        <v>222994892.92805633</v>
      </c>
      <c r="AK47" s="6" t="str">
        <f t="shared" si="1"/>
        <v>PPA</v>
      </c>
      <c r="AL47" s="12" t="str" cm="1">
        <f t="array" ref="AL47">IFERROR((X47*[2]!Tabla2[Bloque A] + 'BD Centrales 2025'!Y1065*[2]!Tabla2[Bloque B] + 'BD Centrales 2025'!Z1065*[2]!Tabla2[Bloque C])*#REF!,"-")</f>
        <v>-</v>
      </c>
      <c r="AM47" s="12" t="str">
        <f t="shared" si="2"/>
        <v>-</v>
      </c>
      <c r="AN47" s="12">
        <f>IFERROR((AH47+AI47+AJ47)/(SUMIFS($W$2:$W$1194,$E$2:$E$1194,E47)*1000*#REF!),0)</f>
        <v>0</v>
      </c>
    </row>
    <row r="48" spans="1:40" ht="14.4" x14ac:dyDescent="0.3">
      <c r="A48" s="7">
        <v>68</v>
      </c>
      <c r="B48" s="7" t="s">
        <v>5672</v>
      </c>
      <c r="C48" s="8" t="s">
        <v>5673</v>
      </c>
      <c r="D48" s="6" t="s">
        <v>5425</v>
      </c>
      <c r="E48" s="6" t="str">
        <f>_xlfn.XLOOKUP(D48,'[2]Coordinados SEN'!$A:$A,'[2]Coordinados SEN'!$B:$B,"-",0)</f>
        <v>77.302.440-5</v>
      </c>
      <c r="F48" s="6" t="s">
        <v>5425</v>
      </c>
      <c r="G48" s="6">
        <f t="shared" si="0"/>
        <v>7</v>
      </c>
      <c r="H48" s="6" t="s">
        <v>1250</v>
      </c>
      <c r="I48" s="6" t="s">
        <v>1250</v>
      </c>
      <c r="J48" s="6" t="str">
        <f>_xlfn.XLOOKUP(I48,'[2]Barras CMg'!$E$2:$E$1527,'[2]Barras CMg'!$A$2:$A$1527,"------",0,1)</f>
        <v>------</v>
      </c>
      <c r="K48" s="6">
        <v>2</v>
      </c>
      <c r="L48" s="6">
        <v>2025</v>
      </c>
      <c r="M48" s="6" t="s">
        <v>45</v>
      </c>
      <c r="N48" s="6" t="s">
        <v>5267</v>
      </c>
      <c r="O48" s="6" t="s">
        <v>213</v>
      </c>
      <c r="P48" s="6" t="s">
        <v>189</v>
      </c>
      <c r="Q48" s="6" t="s">
        <v>189</v>
      </c>
      <c r="R48" s="6" t="s">
        <v>1244</v>
      </c>
      <c r="S48" s="6" t="s">
        <v>51</v>
      </c>
      <c r="T48" s="9" t="s">
        <v>5674</v>
      </c>
      <c r="U48" s="10">
        <v>6.4</v>
      </c>
      <c r="V48" s="10">
        <v>6.4</v>
      </c>
      <c r="W48" s="11" t="e">
        <f>_xlfn.XLOOKUP(C48,#REF!,#REF!,"S/I",0)</f>
        <v>#REF!</v>
      </c>
      <c r="X48" s="11">
        <f>_xlfn.XLOOKUP($D48,[2]Retiros_dinamica!$F:$F,[2]Retiros_dinamica!B:B,"S/I",0)</f>
        <v>25998.518900056999</v>
      </c>
      <c r="Y48" s="11">
        <f>_xlfn.XLOOKUP($D48,[2]Retiros_dinamica!$F:$F,[2]Retiros_dinamica!C:C,"S/I",0)</f>
        <v>36744.497806730004</v>
      </c>
      <c r="Z48" s="11">
        <f>_xlfn.XLOOKUP($D48,[2]Retiros_dinamica!$F:$F,[2]Retiros_dinamica!D:D,"S/I",0)</f>
        <v>13134.762848983</v>
      </c>
      <c r="AA48" s="11">
        <f>_xlfn.XLOOKUP($D48,[2]Retiros_dinamica!$F:$F,[2]Retiros_dinamica!E:E,"S/I",0)</f>
        <v>75877.779555770001</v>
      </c>
      <c r="AB48" s="6" t="str">
        <f>_xlfn.XLOOKUP(C48,[2]CMg!$I$4:$I$106,[2]CMg!$M$4:$M$106,"----",0,1)</f>
        <v>----</v>
      </c>
      <c r="AH48" s="12">
        <f>_xlfn.XLOOKUP($E48,'[2]Balance económico'!$C:$C,'[2]Balance económico'!$D:$D,"-",0)</f>
        <v>-4148207746.8709545</v>
      </c>
      <c r="AI48" s="12">
        <f>_xlfn.XLOOKUP($E48,'[2]Balance económico'!$C:$C,'[2]Balance económico'!$E:$E,"-",0)</f>
        <v>590466212.82322419</v>
      </c>
      <c r="AJ48" s="12">
        <f>_xlfn.XLOOKUP($E48,'[2]Balance económico'!$C:$C,'[2]Balance económico'!$F:$F,"-",0)</f>
        <v>222994892.92805633</v>
      </c>
      <c r="AK48" s="6" t="str">
        <f t="shared" si="1"/>
        <v>PPA</v>
      </c>
      <c r="AL48" s="12" t="str" cm="1">
        <f t="array" ref="AL48">IFERROR((X48*[2]!Tabla2[Bloque A] + 'BD Centrales 2025'!Y1066*[2]!Tabla2[Bloque B] + 'BD Centrales 2025'!Z1066*[2]!Tabla2[Bloque C])*#REF!,"-")</f>
        <v>-</v>
      </c>
      <c r="AM48" s="12" t="str">
        <f t="shared" si="2"/>
        <v>-</v>
      </c>
      <c r="AN48" s="12">
        <f>IFERROR((AH48+AI48+AJ48)/(SUMIFS($W$2:$W$1194,$E$2:$E$1194,E48)*1000*#REF!),0)</f>
        <v>0</v>
      </c>
    </row>
    <row r="49" spans="1:40" ht="14.4" x14ac:dyDescent="0.3">
      <c r="A49" s="7">
        <v>69</v>
      </c>
      <c r="B49" s="7" t="s">
        <v>160</v>
      </c>
      <c r="C49" s="8" t="s">
        <v>161</v>
      </c>
      <c r="D49" s="6" t="s">
        <v>162</v>
      </c>
      <c r="E49" s="6" t="str">
        <f>_xlfn.XLOOKUP(D49,'[2]Coordinados SEN'!$A:$A,'[2]Coordinados SEN'!$B:$B,"-",0)</f>
        <v>94.272.000-9</v>
      </c>
      <c r="F49" s="6" t="s">
        <v>162</v>
      </c>
      <c r="G49" s="6">
        <f t="shared" si="0"/>
        <v>6</v>
      </c>
      <c r="H49" s="6" t="s">
        <v>163</v>
      </c>
      <c r="I49" s="6" t="s">
        <v>163</v>
      </c>
      <c r="J49" s="6" t="str">
        <f>_xlfn.XLOOKUP(I49,'[2]Barras CMg'!$E$2:$E$1527,'[2]Barras CMg'!$A$2:$A$1527,"------",0,1)</f>
        <v>ALFALFAL______220</v>
      </c>
      <c r="K49" s="6">
        <v>2</v>
      </c>
      <c r="L49" s="6">
        <v>2025</v>
      </c>
      <c r="M49" s="6" t="s">
        <v>66</v>
      </c>
      <c r="N49" s="6" t="s">
        <v>105</v>
      </c>
      <c r="O49" s="6" t="s">
        <v>47</v>
      </c>
      <c r="P49" s="6" t="s">
        <v>164</v>
      </c>
      <c r="Q49" s="6" t="s">
        <v>165</v>
      </c>
      <c r="R49" s="6" t="s">
        <v>166</v>
      </c>
      <c r="S49" s="6" t="s">
        <v>51</v>
      </c>
      <c r="T49" s="9" t="s">
        <v>135</v>
      </c>
      <c r="U49" s="10">
        <v>187.12360000000001</v>
      </c>
      <c r="V49" s="10">
        <v>184.55340000000001</v>
      </c>
      <c r="W49" s="11" t="e">
        <f>_xlfn.XLOOKUP(C49,#REF!,#REF!,"S/I",0)</f>
        <v>#REF!</v>
      </c>
      <c r="X49" s="11">
        <f>_xlfn.XLOOKUP($D49,[2]Retiros_dinamica!$F:$F,[2]Retiros_dinamica!B:B,"S/I",0)</f>
        <v>1941802.043615022</v>
      </c>
      <c r="Y49" s="11">
        <f>_xlfn.XLOOKUP($D49,[2]Retiros_dinamica!$F:$F,[2]Retiros_dinamica!C:C,"S/I",0)</f>
        <v>2207177.4106225311</v>
      </c>
      <c r="Z49" s="11">
        <f>_xlfn.XLOOKUP($D49,[2]Retiros_dinamica!$F:$F,[2]Retiros_dinamica!D:D,"S/I",0)</f>
        <v>1185923.9654196419</v>
      </c>
      <c r="AA49" s="11">
        <f>_xlfn.XLOOKUP($D49,[2]Retiros_dinamica!$F:$F,[2]Retiros_dinamica!E:E,"S/I",0)</f>
        <v>5334903.419657195</v>
      </c>
      <c r="AB49" s="6" t="str">
        <f>_xlfn.XLOOKUP(C49,[2]CMg!$I$4:$I$106,[2]CMg!$M$4:$M$106,"----",0,1)</f>
        <v>----</v>
      </c>
      <c r="AC49" s="6" t="str">
        <f>_xlfn.XLOOKUP(C49,[2]CMg!$A$4:$A$106,[2]CMg!$B$4:$B$106,"----",0,1)</f>
        <v>----</v>
      </c>
      <c r="AD49" s="6" t="str">
        <f>_xlfn.XLOOKUP(C49,'[3]Promedio solar Cmg'!$A$4:$A$106,'[3]Promedio solar Cmg'!$B$4:$B$106,"----",0,1)</f>
        <v>----</v>
      </c>
      <c r="AH49" s="12">
        <f>_xlfn.XLOOKUP($E49,'[2]Balance económico'!$C:$C,'[2]Balance económico'!$D:$D,"-",0)</f>
        <v>27456228791.994164</v>
      </c>
      <c r="AI49" s="12">
        <f>_xlfn.XLOOKUP($E49,'[2]Balance económico'!$C:$C,'[2]Balance económico'!$E:$E,"-",0)</f>
        <v>-69728796262.80098</v>
      </c>
      <c r="AJ49" s="12">
        <f>_xlfn.XLOOKUP($E49,'[2]Balance económico'!$C:$C,'[2]Balance económico'!$F:$F,"-",0)</f>
        <v>17439364611.543755</v>
      </c>
      <c r="AK49" s="6" t="str">
        <f t="shared" si="1"/>
        <v>PPA</v>
      </c>
      <c r="AL49" s="12" t="str" cm="1">
        <f t="array" ref="AL49">IFERROR((X49*[2]!Tabla2[Bloque A] + 'BD Centrales 2025'!Y19*[2]!Tabla2[Bloque B] + 'BD Centrales 2025'!Z19*[2]!Tabla2[Bloque C])*#REF!,"-")</f>
        <v>-</v>
      </c>
      <c r="AM49" s="12" t="str">
        <f t="shared" si="2"/>
        <v>-</v>
      </c>
      <c r="AN49" s="12">
        <f>IFERROR((AH49+AI49+AJ49)/(SUMIFS($W$2:$W$1194,$E$2:$E$1194,E49)*1000*#REF!),0)</f>
        <v>0</v>
      </c>
    </row>
    <row r="50" spans="1:40" ht="14.4" x14ac:dyDescent="0.3">
      <c r="A50" s="7">
        <v>72</v>
      </c>
      <c r="B50" s="7" t="s">
        <v>6006</v>
      </c>
      <c r="C50" s="8" t="s">
        <v>6007</v>
      </c>
      <c r="D50" s="6" t="s">
        <v>3041</v>
      </c>
      <c r="E50" s="6" t="str">
        <f>_xlfn.XLOOKUP(D50,'[2]Coordinados SEN'!$A:$A,'[2]Coordinados SEN'!$B:$B,"-",0)</f>
        <v>76.240.103-7</v>
      </c>
      <c r="F50" s="6" t="s">
        <v>6008</v>
      </c>
      <c r="G50" s="6">
        <f t="shared" si="0"/>
        <v>3</v>
      </c>
      <c r="H50" s="6" t="s">
        <v>6009</v>
      </c>
      <c r="I50" s="6" t="s">
        <v>3699</v>
      </c>
      <c r="J50" s="6" t="str">
        <f>_xlfn.XLOOKUP(I50,'[2]Barras CMg'!$E$2:$E$1527,'[2]Barras CMg'!$A$2:$A$1527,"------",0,1)</f>
        <v>L.VEGAS2______110</v>
      </c>
      <c r="K50" s="6">
        <v>1</v>
      </c>
      <c r="L50" s="6">
        <v>2025</v>
      </c>
      <c r="M50" s="6" t="s">
        <v>45</v>
      </c>
      <c r="N50" s="6" t="s">
        <v>5261</v>
      </c>
      <c r="O50" s="6" t="s">
        <v>47</v>
      </c>
      <c r="P50" s="6" t="s">
        <v>189</v>
      </c>
      <c r="Q50" s="6" t="s">
        <v>879</v>
      </c>
      <c r="R50" s="6" t="s">
        <v>2378</v>
      </c>
      <c r="S50" s="6" t="s">
        <v>51</v>
      </c>
      <c r="T50" s="9" t="s">
        <v>6010</v>
      </c>
      <c r="U50" s="10" t="s">
        <v>6011</v>
      </c>
      <c r="V50" s="10" t="s">
        <v>6012</v>
      </c>
      <c r="W50" s="11" t="e">
        <f>_xlfn.XLOOKUP(C50,#REF!,#REF!,"S/I",0)</f>
        <v>#REF!</v>
      </c>
      <c r="X50" s="11">
        <f>_xlfn.XLOOKUP($D50,[2]Retiros_dinamica!$F:$F,[2]Retiros_dinamica!B:B,"S/I",0)</f>
        <v>777731.53835878219</v>
      </c>
      <c r="Y50" s="11">
        <f>_xlfn.XLOOKUP($D50,[2]Retiros_dinamica!$F:$F,[2]Retiros_dinamica!C:C,"S/I",0)</f>
        <v>922797.71013319201</v>
      </c>
      <c r="Z50" s="11">
        <f>_xlfn.XLOOKUP($D50,[2]Retiros_dinamica!$F:$F,[2]Retiros_dinamica!D:D,"S/I",0)</f>
        <v>511925.90584736341</v>
      </c>
      <c r="AA50" s="11">
        <f>_xlfn.XLOOKUP($D50,[2]Retiros_dinamica!$F:$F,[2]Retiros_dinamica!E:E,"S/I",0)</f>
        <v>2212455.1543393377</v>
      </c>
      <c r="AB50" s="6" t="str">
        <f>_xlfn.XLOOKUP(C50,[2]CMg!$I$4:$I$106,[2]CMg!$M$4:$M$106,"----",0,1)</f>
        <v>----</v>
      </c>
      <c r="AH50" s="12">
        <f>_xlfn.XLOOKUP($E50,'[2]Balance económico'!$C:$C,'[2]Balance económico'!$D:$D,"-",0)</f>
        <v>-61321669116.509155</v>
      </c>
      <c r="AI50" s="12">
        <f>_xlfn.XLOOKUP($E50,'[2]Balance económico'!$C:$C,'[2]Balance económico'!$E:$E,"-",0)</f>
        <v>-45573627933.699661</v>
      </c>
      <c r="AJ50" s="12">
        <f>_xlfn.XLOOKUP($E50,'[2]Balance económico'!$C:$C,'[2]Balance económico'!$F:$F,"-",0)</f>
        <v>10642871750.500061</v>
      </c>
      <c r="AK50" s="6" t="str">
        <f t="shared" si="1"/>
        <v>PPA</v>
      </c>
      <c r="AL50" s="12" t="str" cm="1">
        <f t="array" ref="AL50">IFERROR((X50*[2]!Tabla2[Bloque A] + 'BD Centrales 2025'!Y1139*[2]!Tabla2[Bloque B] + 'BD Centrales 2025'!Z1139*[2]!Tabla2[Bloque C])*#REF!,"-")</f>
        <v>-</v>
      </c>
      <c r="AM50" s="12" t="str">
        <f t="shared" si="2"/>
        <v>-</v>
      </c>
      <c r="AN50" s="12">
        <f>IFERROR((AH50+AI50+AJ50)/(SUMIFS($W$2:$W$1194,$E$2:$E$1194,E50)*1000*#REF!),0)</f>
        <v>0</v>
      </c>
    </row>
    <row r="51" spans="1:40" ht="14.4" x14ac:dyDescent="0.3">
      <c r="A51" s="7">
        <v>73</v>
      </c>
      <c r="B51" s="7" t="s">
        <v>484</v>
      </c>
      <c r="C51" s="8" t="s">
        <v>485</v>
      </c>
      <c r="D51" s="6" t="s">
        <v>162</v>
      </c>
      <c r="E51" s="6" t="str">
        <f>_xlfn.XLOOKUP(D51,'[2]Coordinados SEN'!$A:$A,'[2]Coordinados SEN'!$B:$B,"-",0)</f>
        <v>94.272.000-9</v>
      </c>
      <c r="F51" s="6" t="s">
        <v>162</v>
      </c>
      <c r="G51" s="6">
        <f t="shared" si="0"/>
        <v>6</v>
      </c>
      <c r="H51" s="6" t="s">
        <v>486</v>
      </c>
      <c r="I51" s="6" t="s">
        <v>486</v>
      </c>
      <c r="J51" s="6" t="str">
        <f>_xlfn.XLOOKUP(I51,'[2]Barras CMg'!$E$2:$E$1527,'[2]Barras CMg'!$A$2:$A$1527,"------",0,1)</f>
        <v>ENL.MAITENES__110</v>
      </c>
      <c r="K51" s="6">
        <v>3</v>
      </c>
      <c r="L51" s="6">
        <v>2025</v>
      </c>
      <c r="M51" s="6" t="s">
        <v>66</v>
      </c>
      <c r="N51" s="6" t="s">
        <v>105</v>
      </c>
      <c r="O51" s="6" t="s">
        <v>47</v>
      </c>
      <c r="P51" s="6" t="s">
        <v>164</v>
      </c>
      <c r="Q51" s="6" t="s">
        <v>165</v>
      </c>
      <c r="R51" s="6" t="s">
        <v>166</v>
      </c>
      <c r="S51" s="6" t="s">
        <v>51</v>
      </c>
      <c r="T51" s="9" t="s">
        <v>487</v>
      </c>
      <c r="U51" s="10">
        <v>27</v>
      </c>
      <c r="V51" s="10">
        <v>26.92</v>
      </c>
      <c r="W51" s="11" t="e">
        <f>_xlfn.XLOOKUP(C51,#REF!,#REF!,"S/I",0)</f>
        <v>#REF!</v>
      </c>
      <c r="X51" s="11">
        <f>_xlfn.XLOOKUP($D51,[2]Retiros_dinamica!$F:$F,[2]Retiros_dinamica!B:B,"S/I",0)</f>
        <v>1941802.043615022</v>
      </c>
      <c r="Y51" s="11">
        <f>_xlfn.XLOOKUP($D51,[2]Retiros_dinamica!$F:$F,[2]Retiros_dinamica!C:C,"S/I",0)</f>
        <v>2207177.4106225311</v>
      </c>
      <c r="Z51" s="11">
        <f>_xlfn.XLOOKUP($D51,[2]Retiros_dinamica!$F:$F,[2]Retiros_dinamica!D:D,"S/I",0)</f>
        <v>1185923.9654196419</v>
      </c>
      <c r="AA51" s="11">
        <f>_xlfn.XLOOKUP($D51,[2]Retiros_dinamica!$F:$F,[2]Retiros_dinamica!E:E,"S/I",0)</f>
        <v>5334903.419657195</v>
      </c>
      <c r="AB51" s="6" t="str">
        <f>_xlfn.XLOOKUP(C51,[2]CMg!$I$4:$I$106,[2]CMg!$M$4:$M$106,"----",0,1)</f>
        <v>----</v>
      </c>
      <c r="AC51" s="6" t="str">
        <f>_xlfn.XLOOKUP(C51,[2]CMg!$A$4:$A$106,[2]CMg!$B$4:$B$106,"----",0,1)</f>
        <v>----</v>
      </c>
      <c r="AD51" s="6" t="str">
        <f>_xlfn.XLOOKUP(C51,'[3]Promedio solar Cmg'!$A$4:$A$106,'[3]Promedio solar Cmg'!$B$4:$B$106,"----",0,1)</f>
        <v>----</v>
      </c>
      <c r="AH51" s="12">
        <f>_xlfn.XLOOKUP($E51,'[2]Balance económico'!$C:$C,'[2]Balance económico'!$D:$D,"-",0)</f>
        <v>27456228791.994164</v>
      </c>
      <c r="AI51" s="12">
        <f>_xlfn.XLOOKUP($E51,'[2]Balance económico'!$C:$C,'[2]Balance económico'!$E:$E,"-",0)</f>
        <v>-69728796262.80098</v>
      </c>
      <c r="AJ51" s="12">
        <f>_xlfn.XLOOKUP($E51,'[2]Balance económico'!$C:$C,'[2]Balance económico'!$F:$F,"-",0)</f>
        <v>17439364611.543755</v>
      </c>
      <c r="AK51" s="6" t="str">
        <f t="shared" si="1"/>
        <v>PPA</v>
      </c>
      <c r="AL51" s="12" t="str" cm="1">
        <f t="array" ref="AL51">IFERROR((X51*[2]!Tabla2[Bloque A] + 'BD Centrales 2025'!Y74*[2]!Tabla2[Bloque B] + 'BD Centrales 2025'!Z74*[2]!Tabla2[Bloque C])*#REF!,"-")</f>
        <v>-</v>
      </c>
      <c r="AM51" s="12" t="str">
        <f t="shared" si="2"/>
        <v>-</v>
      </c>
      <c r="AN51" s="12">
        <f>IFERROR((AH51+AI51+AJ51)/(SUMIFS($W$2:$W$1194,$E$2:$E$1194,E51)*1000*#REF!),0)</f>
        <v>0</v>
      </c>
    </row>
    <row r="52" spans="1:40" ht="14.4" x14ac:dyDescent="0.3">
      <c r="A52" s="7">
        <v>74</v>
      </c>
      <c r="B52" s="7" t="s">
        <v>1727</v>
      </c>
      <c r="C52" s="8" t="s">
        <v>1728</v>
      </c>
      <c r="D52" s="6" t="s">
        <v>162</v>
      </c>
      <c r="E52" s="6" t="str">
        <f>_xlfn.XLOOKUP(D52,'[2]Coordinados SEN'!$A:$A,'[2]Coordinados SEN'!$B:$B,"-",0)</f>
        <v>94.272.000-9</v>
      </c>
      <c r="F52" s="6" t="s">
        <v>162</v>
      </c>
      <c r="G52" s="6">
        <f t="shared" si="0"/>
        <v>6</v>
      </c>
      <c r="H52" s="6" t="s">
        <v>1729</v>
      </c>
      <c r="I52" s="6" t="s">
        <v>1729</v>
      </c>
      <c r="J52" s="6" t="str">
        <f>_xlfn.XLOOKUP(I52,'[2]Barras CMg'!$E$2:$E$1527,'[2]Barras CMg'!$A$2:$A$1527,"------",0,1)</f>
        <v>QUELTEHUES____110</v>
      </c>
      <c r="K52" s="6">
        <v>3</v>
      </c>
      <c r="L52" s="6">
        <v>2025</v>
      </c>
      <c r="M52" s="6" t="s">
        <v>66</v>
      </c>
      <c r="N52" s="6" t="s">
        <v>105</v>
      </c>
      <c r="O52" s="6" t="s">
        <v>47</v>
      </c>
      <c r="P52" s="6" t="s">
        <v>164</v>
      </c>
      <c r="Q52" s="6" t="s">
        <v>165</v>
      </c>
      <c r="R52" s="6" t="s">
        <v>166</v>
      </c>
      <c r="S52" s="6" t="s">
        <v>51</v>
      </c>
      <c r="T52" s="9" t="s">
        <v>1730</v>
      </c>
      <c r="U52" s="10">
        <v>49</v>
      </c>
      <c r="V52" s="10">
        <v>48.941200000000002</v>
      </c>
      <c r="W52" s="11" t="e">
        <f>_xlfn.XLOOKUP(C52,#REF!,#REF!,"S/I",0)</f>
        <v>#REF!</v>
      </c>
      <c r="X52" s="11">
        <f>_xlfn.XLOOKUP($D52,[2]Retiros_dinamica!$F:$F,[2]Retiros_dinamica!B:B,"S/I",0)</f>
        <v>1941802.043615022</v>
      </c>
      <c r="Y52" s="11">
        <f>_xlfn.XLOOKUP($D52,[2]Retiros_dinamica!$F:$F,[2]Retiros_dinamica!C:C,"S/I",0)</f>
        <v>2207177.4106225311</v>
      </c>
      <c r="Z52" s="11">
        <f>_xlfn.XLOOKUP($D52,[2]Retiros_dinamica!$F:$F,[2]Retiros_dinamica!D:D,"S/I",0)</f>
        <v>1185923.9654196419</v>
      </c>
      <c r="AA52" s="11">
        <f>_xlfn.XLOOKUP($D52,[2]Retiros_dinamica!$F:$F,[2]Retiros_dinamica!E:E,"S/I",0)</f>
        <v>5334903.419657195</v>
      </c>
      <c r="AB52" s="6" t="str">
        <f>_xlfn.XLOOKUP(C52,[2]CMg!$I$4:$I$106,[2]CMg!$M$4:$M$106,"----",0,1)</f>
        <v>----</v>
      </c>
      <c r="AC52" s="6" t="str">
        <f>_xlfn.XLOOKUP(C52,[2]CMg!$A$4:$A$106,[2]CMg!$B$4:$B$106,"----",0,1)</f>
        <v>----</v>
      </c>
      <c r="AD52" s="6" t="str">
        <f>_xlfn.XLOOKUP(C52,'[3]Promedio solar Cmg'!$A$4:$A$106,'[3]Promedio solar Cmg'!$B$4:$B$106,"----",0,1)</f>
        <v>----</v>
      </c>
      <c r="AH52" s="12">
        <f>_xlfn.XLOOKUP($E52,'[2]Balance económico'!$C:$C,'[2]Balance económico'!$D:$D,"-",0)</f>
        <v>27456228791.994164</v>
      </c>
      <c r="AI52" s="12">
        <f>_xlfn.XLOOKUP($E52,'[2]Balance económico'!$C:$C,'[2]Balance económico'!$E:$E,"-",0)</f>
        <v>-69728796262.80098</v>
      </c>
      <c r="AJ52" s="12">
        <f>_xlfn.XLOOKUP($E52,'[2]Balance económico'!$C:$C,'[2]Balance económico'!$F:$F,"-",0)</f>
        <v>17439364611.543755</v>
      </c>
      <c r="AK52" s="6" t="str">
        <f t="shared" si="1"/>
        <v>PPA</v>
      </c>
      <c r="AL52" s="12" t="str" cm="1">
        <f t="array" ref="AL52">IFERROR((X52*[2]!Tabla2[Bloque A] + 'BD Centrales 2025'!Y298*[2]!Tabla2[Bloque B] + 'BD Centrales 2025'!Z298*[2]!Tabla2[Bloque C])*#REF!,"-")</f>
        <v>-</v>
      </c>
      <c r="AM52" s="12" t="str">
        <f t="shared" si="2"/>
        <v>-</v>
      </c>
      <c r="AN52" s="12">
        <f>IFERROR((AH52+AI52+AJ52)/(SUMIFS($W$2:$W$1194,$E$2:$E$1194,E52)*1000*#REF!),0)</f>
        <v>0</v>
      </c>
    </row>
    <row r="53" spans="1:40" ht="14.4" x14ac:dyDescent="0.3">
      <c r="A53" s="7">
        <v>75</v>
      </c>
      <c r="B53" s="7" t="s">
        <v>6158</v>
      </c>
      <c r="C53" s="8" t="s">
        <v>6159</v>
      </c>
      <c r="D53" s="6" t="s">
        <v>3041</v>
      </c>
      <c r="E53" s="6" t="str">
        <f>_xlfn.XLOOKUP(D53,'[2]Coordinados SEN'!$A:$A,'[2]Coordinados SEN'!$B:$B,"-",0)</f>
        <v>76.240.103-7</v>
      </c>
      <c r="F53" s="6" t="s">
        <v>6008</v>
      </c>
      <c r="G53" s="6">
        <f t="shared" si="0"/>
        <v>3</v>
      </c>
      <c r="H53" s="6" t="s">
        <v>6160</v>
      </c>
      <c r="I53" s="6" t="s">
        <v>5988</v>
      </c>
      <c r="J53" s="6" t="str">
        <f>_xlfn.XLOOKUP(I53,'[2]Barras CMg'!$E$2:$E$1527,'[2]Barras CMg'!$A$2:$A$1527,"------",0,1)</f>
        <v>CHARRUA_______220</v>
      </c>
      <c r="K53" s="6">
        <v>1</v>
      </c>
      <c r="L53" s="6">
        <v>2025</v>
      </c>
      <c r="M53" s="6" t="s">
        <v>45</v>
      </c>
      <c r="N53" s="6" t="s">
        <v>5261</v>
      </c>
      <c r="O53" s="6" t="s">
        <v>47</v>
      </c>
      <c r="P53" s="6" t="s">
        <v>68</v>
      </c>
      <c r="Q53" s="6" t="s">
        <v>68</v>
      </c>
      <c r="R53" s="6" t="s">
        <v>1893</v>
      </c>
      <c r="S53" s="6" t="s">
        <v>51</v>
      </c>
      <c r="T53" s="9" t="s">
        <v>6161</v>
      </c>
      <c r="U53" s="10">
        <v>142.36000000000001</v>
      </c>
      <c r="V53" s="10">
        <v>140.88</v>
      </c>
      <c r="W53" s="11" t="e">
        <f>_xlfn.XLOOKUP(C53,#REF!,#REF!,"S/I",0)</f>
        <v>#REF!</v>
      </c>
      <c r="X53" s="11">
        <f>_xlfn.XLOOKUP($D53,[2]Retiros_dinamica!$F:$F,[2]Retiros_dinamica!B:B,"S/I",0)</f>
        <v>777731.53835878219</v>
      </c>
      <c r="Y53" s="11">
        <f>_xlfn.XLOOKUP($D53,[2]Retiros_dinamica!$F:$F,[2]Retiros_dinamica!C:C,"S/I",0)</f>
        <v>922797.71013319201</v>
      </c>
      <c r="Z53" s="11">
        <f>_xlfn.XLOOKUP($D53,[2]Retiros_dinamica!$F:$F,[2]Retiros_dinamica!D:D,"S/I",0)</f>
        <v>511925.90584736341</v>
      </c>
      <c r="AA53" s="11">
        <f>_xlfn.XLOOKUP($D53,[2]Retiros_dinamica!$F:$F,[2]Retiros_dinamica!E:E,"S/I",0)</f>
        <v>2212455.1543393377</v>
      </c>
      <c r="AB53" s="6" t="str">
        <f>_xlfn.XLOOKUP(C53,[2]CMg!$I$4:$I$106,[2]CMg!$M$4:$M$106,"----",0,1)</f>
        <v>----</v>
      </c>
      <c r="AH53" s="12">
        <f>_xlfn.XLOOKUP($E53,'[2]Balance económico'!$C:$C,'[2]Balance económico'!$D:$D,"-",0)</f>
        <v>-61321669116.509155</v>
      </c>
      <c r="AI53" s="12">
        <f>_xlfn.XLOOKUP($E53,'[2]Balance económico'!$C:$C,'[2]Balance económico'!$E:$E,"-",0)</f>
        <v>-45573627933.699661</v>
      </c>
      <c r="AJ53" s="12">
        <f>_xlfn.XLOOKUP($E53,'[2]Balance económico'!$C:$C,'[2]Balance económico'!$F:$F,"-",0)</f>
        <v>10642871750.500061</v>
      </c>
      <c r="AK53" s="6" t="str">
        <f t="shared" si="1"/>
        <v>PPA</v>
      </c>
      <c r="AL53" s="12" t="str" cm="1">
        <f t="array" ref="AL53">IFERROR((X53*[2]!Tabla2[Bloque A] + 'BD Centrales 2025'!Y1175*[2]!Tabla2[Bloque B] + 'BD Centrales 2025'!Z1175*[2]!Tabla2[Bloque C])*#REF!,"-")</f>
        <v>-</v>
      </c>
      <c r="AM53" s="12" t="str">
        <f t="shared" si="2"/>
        <v>-</v>
      </c>
      <c r="AN53" s="12">
        <f>IFERROR((AH53+AI53+AJ53)/(SUMIFS($W$2:$W$1194,$E$2:$E$1194,E53)*1000*#REF!),0)</f>
        <v>0</v>
      </c>
    </row>
    <row r="54" spans="1:40" ht="14.4" x14ac:dyDescent="0.3">
      <c r="A54" s="7">
        <v>77</v>
      </c>
      <c r="B54" s="7" t="s">
        <v>2833</v>
      </c>
      <c r="C54" s="8" t="s">
        <v>2834</v>
      </c>
      <c r="D54" s="6" t="s">
        <v>162</v>
      </c>
      <c r="E54" s="6" t="str">
        <f>_xlfn.XLOOKUP(D54,'[2]Coordinados SEN'!$A:$A,'[2]Coordinados SEN'!$B:$B,"-",0)</f>
        <v>94.272.000-9</v>
      </c>
      <c r="F54" s="6" t="s">
        <v>162</v>
      </c>
      <c r="G54" s="6">
        <f t="shared" si="0"/>
        <v>6</v>
      </c>
      <c r="H54" s="6" t="s">
        <v>1729</v>
      </c>
      <c r="I54" s="6" t="s">
        <v>1729</v>
      </c>
      <c r="J54" s="6" t="str">
        <f>_xlfn.XLOOKUP(I54,'[2]Barras CMg'!$E$2:$E$1527,'[2]Barras CMg'!$A$2:$A$1527,"------",0,1)</f>
        <v>QUELTEHUES____110</v>
      </c>
      <c r="K54" s="6">
        <v>1</v>
      </c>
      <c r="L54" s="6">
        <v>2025</v>
      </c>
      <c r="M54" s="6" t="s">
        <v>66</v>
      </c>
      <c r="N54" s="6" t="s">
        <v>177</v>
      </c>
      <c r="O54" s="6" t="s">
        <v>47</v>
      </c>
      <c r="P54" s="6" t="s">
        <v>164</v>
      </c>
      <c r="Q54" s="6" t="s">
        <v>165</v>
      </c>
      <c r="R54" s="6" t="s">
        <v>166</v>
      </c>
      <c r="S54" s="6" t="s">
        <v>51</v>
      </c>
      <c r="T54" s="9" t="s">
        <v>622</v>
      </c>
      <c r="U54" s="10">
        <v>13</v>
      </c>
      <c r="V54" s="10">
        <v>12.997</v>
      </c>
      <c r="W54" s="11" t="e">
        <f>_xlfn.XLOOKUP(C54,#REF!,#REF!,"S/I",0)</f>
        <v>#REF!</v>
      </c>
      <c r="X54" s="11">
        <f>_xlfn.XLOOKUP($D54,[2]Retiros_dinamica!$F:$F,[2]Retiros_dinamica!B:B,"S/I",0)</f>
        <v>1941802.043615022</v>
      </c>
      <c r="Y54" s="11">
        <f>_xlfn.XLOOKUP($D54,[2]Retiros_dinamica!$F:$F,[2]Retiros_dinamica!C:C,"S/I",0)</f>
        <v>2207177.4106225311</v>
      </c>
      <c r="Z54" s="11">
        <f>_xlfn.XLOOKUP($D54,[2]Retiros_dinamica!$F:$F,[2]Retiros_dinamica!D:D,"S/I",0)</f>
        <v>1185923.9654196419</v>
      </c>
      <c r="AA54" s="11">
        <f>_xlfn.XLOOKUP($D54,[2]Retiros_dinamica!$F:$F,[2]Retiros_dinamica!E:E,"S/I",0)</f>
        <v>5334903.419657195</v>
      </c>
      <c r="AB54" s="6" t="str">
        <f>_xlfn.XLOOKUP(C54,[2]CMg!$I$4:$I$106,[2]CMg!$M$4:$M$106,"----",0,1)</f>
        <v>----</v>
      </c>
      <c r="AC54" s="6" t="str">
        <f>_xlfn.XLOOKUP(C54,[2]CMg!$A$4:$A$106,[2]CMg!$B$4:$B$106,"----",0,1)</f>
        <v>----</v>
      </c>
      <c r="AD54" s="6" t="str">
        <f>_xlfn.XLOOKUP(C54,'[3]Promedio solar Cmg'!$A$4:$A$106,'[3]Promedio solar Cmg'!$B$4:$B$106,"----",0,1)</f>
        <v>----</v>
      </c>
      <c r="AH54" s="12">
        <f>_xlfn.XLOOKUP($E54,'[2]Balance económico'!$C:$C,'[2]Balance económico'!$D:$D,"-",0)</f>
        <v>27456228791.994164</v>
      </c>
      <c r="AI54" s="12">
        <f>_xlfn.XLOOKUP($E54,'[2]Balance económico'!$C:$C,'[2]Balance económico'!$E:$E,"-",0)</f>
        <v>-69728796262.80098</v>
      </c>
      <c r="AJ54" s="12">
        <f>_xlfn.XLOOKUP($E54,'[2]Balance económico'!$C:$C,'[2]Balance económico'!$F:$F,"-",0)</f>
        <v>17439364611.543755</v>
      </c>
      <c r="AK54" s="6" t="str">
        <f t="shared" si="1"/>
        <v>PPA</v>
      </c>
      <c r="AL54" s="12" t="str" cm="1">
        <f t="array" ref="AL54">IFERROR((X54*[2]!Tabla2[Bloque A] + 'BD Centrales 2025'!Y506*[2]!Tabla2[Bloque B] + 'BD Centrales 2025'!Z506*[2]!Tabla2[Bloque C])*#REF!,"-")</f>
        <v>-</v>
      </c>
      <c r="AM54" s="12" t="str">
        <f t="shared" si="2"/>
        <v>-</v>
      </c>
      <c r="AN54" s="12">
        <f>IFERROR((AH54+AI54+AJ54)/(SUMIFS($W$2:$W$1194,$E$2:$E$1194,E54)*1000*#REF!),0)</f>
        <v>0</v>
      </c>
    </row>
    <row r="55" spans="1:40" ht="14.4" x14ac:dyDescent="0.3">
      <c r="A55" s="7">
        <v>78</v>
      </c>
      <c r="B55" s="7" t="s">
        <v>5283</v>
      </c>
      <c r="C55" s="8" t="s">
        <v>5284</v>
      </c>
      <c r="D55" s="6" t="s">
        <v>5285</v>
      </c>
      <c r="E55" s="6" t="str">
        <f>_xlfn.XLOOKUP(D55,'[2]Coordinados SEN'!$A:$A,'[2]Coordinados SEN'!$B:$B,"-",0)</f>
        <v>76.009.904-K</v>
      </c>
      <c r="F55" s="6" t="s">
        <v>5285</v>
      </c>
      <c r="G55" s="6">
        <f t="shared" si="0"/>
        <v>1</v>
      </c>
      <c r="H55" s="6" t="s">
        <v>5286</v>
      </c>
      <c r="I55" s="13" t="s">
        <v>5287</v>
      </c>
      <c r="J55" s="6" t="str">
        <f>_xlfn.XLOOKUP(I55,'[2]Barras CMg'!$E$2:$E$1527,'[2]Barras CMg'!$A$2:$A$1527,"------",0,1)</f>
        <v>VALDIVIA______220</v>
      </c>
      <c r="K55" s="6">
        <v>2</v>
      </c>
      <c r="L55" s="6">
        <v>2025</v>
      </c>
      <c r="M55" s="6" t="s">
        <v>45</v>
      </c>
      <c r="N55" s="6" t="s">
        <v>5261</v>
      </c>
      <c r="O55" s="6" t="s">
        <v>47</v>
      </c>
      <c r="P55" s="6" t="s">
        <v>331</v>
      </c>
      <c r="Q55" s="6" t="s">
        <v>724</v>
      </c>
      <c r="R55" s="6" t="s">
        <v>724</v>
      </c>
      <c r="S55" s="6" t="s">
        <v>51</v>
      </c>
      <c r="T55" s="9" t="s">
        <v>5288</v>
      </c>
      <c r="U55" s="10">
        <v>95.923000000000002</v>
      </c>
      <c r="V55" s="10">
        <v>94.403000000000006</v>
      </c>
      <c r="W55" s="11" t="e">
        <f>_xlfn.XLOOKUP(C55,#REF!,#REF!,"S/I",0)</f>
        <v>#REF!</v>
      </c>
      <c r="X55" s="11" t="str">
        <f>_xlfn.XLOOKUP($D55,[2]Retiros_dinamica!$F:$F,[2]Retiros_dinamica!B:B,"S/I",0)</f>
        <v>S/I</v>
      </c>
      <c r="Y55" s="11" t="str">
        <f>_xlfn.XLOOKUP($D55,[2]Retiros_dinamica!$F:$F,[2]Retiros_dinamica!C:C,"S/I",0)</f>
        <v>S/I</v>
      </c>
      <c r="Z55" s="11" t="str">
        <f>_xlfn.XLOOKUP($D55,[2]Retiros_dinamica!$F:$F,[2]Retiros_dinamica!D:D,"S/I",0)</f>
        <v>S/I</v>
      </c>
      <c r="AA55" s="11" t="str">
        <f>_xlfn.XLOOKUP($D55,[2]Retiros_dinamica!$F:$F,[2]Retiros_dinamica!E:E,"S/I",0)</f>
        <v>S/I</v>
      </c>
      <c r="AB55" s="6" t="str">
        <f>_xlfn.XLOOKUP(C55,[2]CMg!$I$4:$I$106,[2]CMg!$M$4:$M$106,"----",0,1)</f>
        <v>----</v>
      </c>
      <c r="AH55" s="12">
        <f>_xlfn.XLOOKUP($E55,'[2]Balance económico'!$C:$C,'[2]Balance económico'!$D:$D,"-",0)</f>
        <v>889646822.90340638</v>
      </c>
      <c r="AI55" s="12">
        <f>_xlfn.XLOOKUP($E55,'[2]Balance económico'!$C:$C,'[2]Balance económico'!$E:$E,"-",0)</f>
        <v>4897896621.0796213</v>
      </c>
      <c r="AJ55" s="12" t="str">
        <f>_xlfn.XLOOKUP($E55,'[2]Balance económico'!$C:$C,'[2]Balance económico'!$F:$F,"-",0)</f>
        <v>----</v>
      </c>
      <c r="AK55" s="6" t="str">
        <f t="shared" si="1"/>
        <v>PPA</v>
      </c>
      <c r="AL55" s="12" t="str" cm="1">
        <f t="array" ref="AL55">IFERROR((X55*[2]!Tabla2[Bloque A] + 'BD Centrales 2025'!Y990*[2]!Tabla2[Bloque B] + 'BD Centrales 2025'!Z990*[2]!Tabla2[Bloque C])*#REF!,"-")</f>
        <v>-</v>
      </c>
      <c r="AM55" s="12" t="str">
        <f t="shared" si="2"/>
        <v>-</v>
      </c>
      <c r="AN55" s="12">
        <f>IFERROR((AH55+AI55+AJ55)/(SUMIFS($W$2:$W$1194,$E$2:$E$1194,E55)*1000*#REF!),0)</f>
        <v>0</v>
      </c>
    </row>
    <row r="56" spans="1:40" ht="14.4" x14ac:dyDescent="0.3">
      <c r="A56" s="7">
        <v>79</v>
      </c>
      <c r="B56" s="7" t="s">
        <v>5907</v>
      </c>
      <c r="C56" s="8" t="s">
        <v>5908</v>
      </c>
      <c r="D56" s="6" t="s">
        <v>5291</v>
      </c>
      <c r="E56" s="6" t="str">
        <f>_xlfn.XLOOKUP(D56,'[2]Coordinados SEN'!$A:$A,'[2]Coordinados SEN'!$B:$B,"-",0)</f>
        <v>96.547.510-9</v>
      </c>
      <c r="F56" s="6" t="s">
        <v>5291</v>
      </c>
      <c r="G56" s="6">
        <f t="shared" si="0"/>
        <v>10</v>
      </c>
      <c r="H56" s="6" t="s">
        <v>5909</v>
      </c>
      <c r="I56" s="13" t="s">
        <v>5910</v>
      </c>
      <c r="J56" s="6" t="str">
        <f>_xlfn.XLOOKUP(I56,'[2]Barras CMg'!$E$2:$E$1527,'[2]Barras CMg'!$A$2:$A$1527,"------",0,1)</f>
        <v>HORCONES______066</v>
      </c>
      <c r="K56" s="6">
        <v>1</v>
      </c>
      <c r="L56" s="6">
        <v>2025</v>
      </c>
      <c r="M56" s="6" t="s">
        <v>45</v>
      </c>
      <c r="N56" s="6" t="s">
        <v>5261</v>
      </c>
      <c r="O56" s="6" t="s">
        <v>47</v>
      </c>
      <c r="P56" s="6" t="s">
        <v>68</v>
      </c>
      <c r="Q56" s="6" t="s">
        <v>214</v>
      </c>
      <c r="R56" s="6" t="s">
        <v>214</v>
      </c>
      <c r="S56" s="6" t="s">
        <v>51</v>
      </c>
      <c r="T56" s="9" t="s">
        <v>5911</v>
      </c>
      <c r="U56" s="10">
        <v>24.3</v>
      </c>
      <c r="V56" s="10">
        <v>24.3</v>
      </c>
      <c r="W56" s="11" t="e">
        <f>_xlfn.XLOOKUP(C56,#REF!,#REF!,"S/I",0)</f>
        <v>#REF!</v>
      </c>
      <c r="X56" s="11">
        <f>_xlfn.XLOOKUP($D56,[2]Retiros_dinamica!$F:$F,[2]Retiros_dinamica!B:B,"S/I",0)</f>
        <v>193066.5476067031</v>
      </c>
      <c r="Y56" s="11">
        <f>_xlfn.XLOOKUP($D56,[2]Retiros_dinamica!$F:$F,[2]Retiros_dinamica!C:C,"S/I",0)</f>
        <v>213650.33104670921</v>
      </c>
      <c r="Z56" s="11">
        <f>_xlfn.XLOOKUP($D56,[2]Retiros_dinamica!$F:$F,[2]Retiros_dinamica!D:D,"S/I",0)</f>
        <v>90934.152076808357</v>
      </c>
      <c r="AA56" s="11">
        <f>_xlfn.XLOOKUP($D56,[2]Retiros_dinamica!$F:$F,[2]Retiros_dinamica!E:E,"S/I",0)</f>
        <v>497651.03073022072</v>
      </c>
      <c r="AB56" s="6" t="str">
        <f>_xlfn.XLOOKUP(C56,[2]CMg!$I$4:$I$106,[2]CMg!$M$4:$M$106,"----",0,1)</f>
        <v>----</v>
      </c>
      <c r="AH56" s="12">
        <f>_xlfn.XLOOKUP($E56,'[2]Balance económico'!$C:$C,'[2]Balance económico'!$D:$D,"-",0)</f>
        <v>39346942517.148315</v>
      </c>
      <c r="AI56" s="12">
        <f>_xlfn.XLOOKUP($E56,'[2]Balance económico'!$C:$C,'[2]Balance económico'!$E:$E,"-",0)</f>
        <v>5740355414.9104433</v>
      </c>
      <c r="AJ56" s="12">
        <f>_xlfn.XLOOKUP($E56,'[2]Balance económico'!$C:$C,'[2]Balance económico'!$F:$F,"-",0)</f>
        <v>1437547885.110884</v>
      </c>
      <c r="AK56" s="6" t="str">
        <f t="shared" si="1"/>
        <v>PPA</v>
      </c>
      <c r="AL56" s="12" t="str" cm="1">
        <f t="array" ref="AL56">IFERROR((X56*[2]!Tabla2[Bloque A] + 'BD Centrales 2025'!Y1119*[2]!Tabla2[Bloque B] + 'BD Centrales 2025'!Z1119*[2]!Tabla2[Bloque C])*#REF!,"-")</f>
        <v>-</v>
      </c>
      <c r="AM56" s="12" t="str">
        <f t="shared" si="2"/>
        <v>-</v>
      </c>
      <c r="AN56" s="12">
        <f>IFERROR((AH56+AI56+AJ56)/(SUMIFS($W$2:$W$1194,$E$2:$E$1194,E56)*1000*#REF!),0)</f>
        <v>0</v>
      </c>
    </row>
    <row r="57" spans="1:40" ht="14.4" x14ac:dyDescent="0.3">
      <c r="A57" s="7">
        <v>80</v>
      </c>
      <c r="B57" s="7" t="s">
        <v>6071</v>
      </c>
      <c r="C57" s="8" t="s">
        <v>6072</v>
      </c>
      <c r="D57" s="6" t="s">
        <v>5291</v>
      </c>
      <c r="E57" s="6" t="str">
        <f>_xlfn.XLOOKUP(D57,'[2]Coordinados SEN'!$A:$A,'[2]Coordinados SEN'!$B:$B,"-",0)</f>
        <v>96.547.510-9</v>
      </c>
      <c r="F57" s="6" t="s">
        <v>5291</v>
      </c>
      <c r="G57" s="6">
        <f t="shared" si="0"/>
        <v>10</v>
      </c>
      <c r="H57" s="6" t="s">
        <v>6069</v>
      </c>
      <c r="I57" s="6" t="s">
        <v>6069</v>
      </c>
      <c r="J57" s="6" t="str">
        <f>_xlfn.XLOOKUP(I57,'[2]Barras CMg'!$E$2:$E$1527,'[2]Barras CMg'!$A$2:$A$1527,"------",0,1)</f>
        <v>NVA_ALDEA3____015</v>
      </c>
      <c r="K57" s="6">
        <v>1</v>
      </c>
      <c r="L57" s="6">
        <v>2025</v>
      </c>
      <c r="M57" s="6" t="s">
        <v>45</v>
      </c>
      <c r="N57" s="6" t="s">
        <v>5261</v>
      </c>
      <c r="O57" s="6" t="s">
        <v>47</v>
      </c>
      <c r="P57" s="6" t="s">
        <v>362</v>
      </c>
      <c r="Q57" s="6" t="s">
        <v>1080</v>
      </c>
      <c r="R57" s="6" t="s">
        <v>6070</v>
      </c>
      <c r="S57" s="6" t="s">
        <v>51</v>
      </c>
      <c r="T57" s="9" t="s">
        <v>6073</v>
      </c>
      <c r="U57" s="10">
        <v>10.313879999999999</v>
      </c>
      <c r="V57" s="10">
        <v>9.8855500000000003</v>
      </c>
      <c r="W57" s="11" t="e">
        <f>_xlfn.XLOOKUP(C57,#REF!,#REF!,"S/I",0)</f>
        <v>#REF!</v>
      </c>
      <c r="X57" s="11">
        <f>_xlfn.XLOOKUP($D57,[2]Retiros_dinamica!$F:$F,[2]Retiros_dinamica!B:B,"S/I",0)</f>
        <v>193066.5476067031</v>
      </c>
      <c r="Y57" s="11">
        <f>_xlfn.XLOOKUP($D57,[2]Retiros_dinamica!$F:$F,[2]Retiros_dinamica!C:C,"S/I",0)</f>
        <v>213650.33104670921</v>
      </c>
      <c r="Z57" s="11">
        <f>_xlfn.XLOOKUP($D57,[2]Retiros_dinamica!$F:$F,[2]Retiros_dinamica!D:D,"S/I",0)</f>
        <v>90934.152076808357</v>
      </c>
      <c r="AA57" s="11">
        <f>_xlfn.XLOOKUP($D57,[2]Retiros_dinamica!$F:$F,[2]Retiros_dinamica!E:E,"S/I",0)</f>
        <v>497651.03073022072</v>
      </c>
      <c r="AB57" s="6" t="str">
        <f>_xlfn.XLOOKUP(C57,[2]CMg!$I$4:$I$106,[2]CMg!$M$4:$M$106,"----",0,1)</f>
        <v>----</v>
      </c>
      <c r="AH57" s="12">
        <f>_xlfn.XLOOKUP($E57,'[2]Balance económico'!$C:$C,'[2]Balance económico'!$D:$D,"-",0)</f>
        <v>39346942517.148315</v>
      </c>
      <c r="AI57" s="12">
        <f>_xlfn.XLOOKUP($E57,'[2]Balance económico'!$C:$C,'[2]Balance económico'!$E:$E,"-",0)</f>
        <v>5740355414.9104433</v>
      </c>
      <c r="AJ57" s="12">
        <f>_xlfn.XLOOKUP($E57,'[2]Balance económico'!$C:$C,'[2]Balance económico'!$F:$F,"-",0)</f>
        <v>1437547885.110884</v>
      </c>
      <c r="AK57" s="6" t="str">
        <f t="shared" si="1"/>
        <v>PPA</v>
      </c>
      <c r="AL57" s="12" t="str" cm="1">
        <f t="array" ref="AL57">IFERROR((X57*[2]!Tabla2[Bloque A] + 'BD Centrales 2025'!Y1153*[2]!Tabla2[Bloque B] + 'BD Centrales 2025'!Z1153*[2]!Tabla2[Bloque C])*#REF!,"-")</f>
        <v>-</v>
      </c>
      <c r="AM57" s="12" t="str">
        <f t="shared" si="2"/>
        <v>-</v>
      </c>
      <c r="AN57" s="12">
        <f>IFERROR((AH57+AI57+AJ57)/(SUMIFS($W$2:$W$1194,$E$2:$E$1194,E57)*1000*#REF!),0)</f>
        <v>0</v>
      </c>
    </row>
    <row r="58" spans="1:40" ht="14.4" x14ac:dyDescent="0.3">
      <c r="A58" s="7">
        <v>81</v>
      </c>
      <c r="B58" s="7" t="s">
        <v>6110</v>
      </c>
      <c r="C58" s="8" t="s">
        <v>6111</v>
      </c>
      <c r="D58" s="6" t="s">
        <v>4033</v>
      </c>
      <c r="E58" s="6" t="str">
        <f>_xlfn.XLOOKUP(D58,'[2]Coordinados SEN'!$A:$A,'[2]Coordinados SEN'!$B:$B,"-",0)</f>
        <v>96.576.920-K</v>
      </c>
      <c r="F58" s="6" t="s">
        <v>4033</v>
      </c>
      <c r="G58" s="6">
        <f t="shared" si="0"/>
        <v>2</v>
      </c>
      <c r="H58" s="6" t="s">
        <v>4034</v>
      </c>
      <c r="I58" s="6" t="s">
        <v>4034</v>
      </c>
      <c r="J58" s="6" t="str">
        <f>_xlfn.XLOOKUP(I58,'[2]Barras CMg'!$E$2:$E$1527,'[2]Barras CMg'!$A$2:$A$1527,"------",0,1)</f>
        <v>P.COLORADA____220</v>
      </c>
      <c r="K58" s="6">
        <v>1</v>
      </c>
      <c r="L58" s="6">
        <v>2025</v>
      </c>
      <c r="M58" s="6" t="s">
        <v>45</v>
      </c>
      <c r="N58" s="6" t="s">
        <v>5261</v>
      </c>
      <c r="O58" s="6" t="s">
        <v>47</v>
      </c>
      <c r="P58" s="6" t="s">
        <v>477</v>
      </c>
      <c r="Q58" s="6" t="s">
        <v>549</v>
      </c>
      <c r="R58" s="6" t="s">
        <v>700</v>
      </c>
      <c r="S58" s="6" t="s">
        <v>51</v>
      </c>
      <c r="T58" s="9" t="s">
        <v>6112</v>
      </c>
      <c r="U58" s="10">
        <v>16.056000000000001</v>
      </c>
      <c r="V58" s="10">
        <v>15.856</v>
      </c>
      <c r="W58" s="11" t="e">
        <f>_xlfn.XLOOKUP(C58,#REF!,#REF!,"S/I",0)</f>
        <v>#REF!</v>
      </c>
      <c r="X58" s="11" t="str">
        <f>_xlfn.XLOOKUP($D58,[2]Retiros_dinamica!$F:$F,[2]Retiros_dinamica!B:B,"S/I",0)</f>
        <v>S/I</v>
      </c>
      <c r="Y58" s="11" t="str">
        <f>_xlfn.XLOOKUP($D58,[2]Retiros_dinamica!$F:$F,[2]Retiros_dinamica!C:C,"S/I",0)</f>
        <v>S/I</v>
      </c>
      <c r="Z58" s="11" t="str">
        <f>_xlfn.XLOOKUP($D58,[2]Retiros_dinamica!$F:$F,[2]Retiros_dinamica!D:D,"S/I",0)</f>
        <v>S/I</v>
      </c>
      <c r="AA58" s="11" t="str">
        <f>_xlfn.XLOOKUP($D58,[2]Retiros_dinamica!$F:$F,[2]Retiros_dinamica!E:E,"S/I",0)</f>
        <v>S/I</v>
      </c>
      <c r="AB58" s="6" t="str">
        <f>_xlfn.XLOOKUP(C58,[2]CMg!$I$4:$I$106,[2]CMg!$M$4:$M$106,"----",0,1)</f>
        <v>----</v>
      </c>
      <c r="AH58" s="12">
        <f>_xlfn.XLOOKUP($E58,'[2]Balance económico'!$C:$C,'[2]Balance económico'!$D:$D,"-",0)</f>
        <v>-50870752.651575349</v>
      </c>
      <c r="AI58" s="12">
        <f>_xlfn.XLOOKUP($E58,'[2]Balance económico'!$C:$C,'[2]Balance económico'!$E:$E,"-",0)</f>
        <v>794851394.51599979</v>
      </c>
      <c r="AJ58" s="12" t="str">
        <f>_xlfn.XLOOKUP($E58,'[2]Balance económico'!$C:$C,'[2]Balance económico'!$F:$F,"-",0)</f>
        <v>----</v>
      </c>
      <c r="AK58" s="6" t="str">
        <f t="shared" si="1"/>
        <v>PPA</v>
      </c>
      <c r="AL58" s="12" t="str" cm="1">
        <f t="array" ref="AL58">IFERROR((X58*[2]!Tabla2[Bloque A] + 'BD Centrales 2025'!Y1162*[2]!Tabla2[Bloque B] + 'BD Centrales 2025'!Z1162*[2]!Tabla2[Bloque C])*#REF!,"-")</f>
        <v>-</v>
      </c>
      <c r="AM58" s="12" t="str">
        <f t="shared" si="2"/>
        <v>-</v>
      </c>
      <c r="AN58" s="12">
        <f>IFERROR((AH58+AI58+AJ58)/(SUMIFS($W$2:$W$1194,$E$2:$E$1194,E58)*1000*#REF!),0)</f>
        <v>0</v>
      </c>
    </row>
    <row r="59" spans="1:40" ht="14.4" x14ac:dyDescent="0.3">
      <c r="A59" s="7">
        <v>82</v>
      </c>
      <c r="B59" s="7" t="s">
        <v>6238</v>
      </c>
      <c r="C59" s="8" t="s">
        <v>6239</v>
      </c>
      <c r="D59" s="6" t="s">
        <v>6240</v>
      </c>
      <c r="E59" s="6" t="str">
        <f>_xlfn.XLOOKUP(D59,'[2]Coordinados SEN'!$A:$A,'[2]Coordinados SEN'!$B:$B,"-",0)</f>
        <v>76.060.441-0</v>
      </c>
      <c r="F59" s="6" t="s">
        <v>6240</v>
      </c>
      <c r="G59" s="6">
        <f t="shared" si="0"/>
        <v>1</v>
      </c>
      <c r="H59" s="6" t="s">
        <v>6241</v>
      </c>
      <c r="I59" s="13" t="s">
        <v>150</v>
      </c>
      <c r="J59" s="6" t="str">
        <f>_xlfn.XLOOKUP(I59,'[2]Barras CMg'!$E$2:$E$1527,'[2]Barras CMg'!$A$2:$A$1527,"------",0,1)</f>
        <v>CHARRUA_______154</v>
      </c>
      <c r="K59" s="6">
        <v>4</v>
      </c>
      <c r="L59" s="6">
        <v>2025</v>
      </c>
      <c r="M59" s="6" t="s">
        <v>45</v>
      </c>
      <c r="N59" s="6" t="s">
        <v>5261</v>
      </c>
      <c r="O59" s="6" t="s">
        <v>47</v>
      </c>
      <c r="P59" s="6" t="s">
        <v>68</v>
      </c>
      <c r="Q59" s="6" t="s">
        <v>68</v>
      </c>
      <c r="R59" s="6" t="s">
        <v>1893</v>
      </c>
      <c r="S59" s="6" t="s">
        <v>51</v>
      </c>
      <c r="T59" s="9" t="s">
        <v>6242</v>
      </c>
      <c r="U59" s="10">
        <v>200.01</v>
      </c>
      <c r="V59" s="10">
        <v>198.77500000000001</v>
      </c>
      <c r="W59" s="11" t="e">
        <f>_xlfn.XLOOKUP(C59,#REF!,#REF!,"S/I",0)</f>
        <v>#REF!</v>
      </c>
      <c r="X59" s="11" t="str">
        <f>_xlfn.XLOOKUP($D59,[2]Retiros_dinamica!$F:$F,[2]Retiros_dinamica!B:B,"S/I",0)</f>
        <v>S/I</v>
      </c>
      <c r="Y59" s="11" t="str">
        <f>_xlfn.XLOOKUP($D59,[2]Retiros_dinamica!$F:$F,[2]Retiros_dinamica!C:C,"S/I",0)</f>
        <v>S/I</v>
      </c>
      <c r="Z59" s="11" t="str">
        <f>_xlfn.XLOOKUP($D59,[2]Retiros_dinamica!$F:$F,[2]Retiros_dinamica!D:D,"S/I",0)</f>
        <v>S/I</v>
      </c>
      <c r="AA59" s="11" t="str">
        <f>_xlfn.XLOOKUP($D59,[2]Retiros_dinamica!$F:$F,[2]Retiros_dinamica!E:E,"S/I",0)</f>
        <v>S/I</v>
      </c>
      <c r="AB59" s="6" t="str">
        <f>_xlfn.XLOOKUP(C59,[2]CMg!$I$4:$I$106,[2]CMg!$M$4:$M$106,"----",0,1)</f>
        <v>----</v>
      </c>
      <c r="AH59" s="12">
        <f>_xlfn.XLOOKUP($E59,'[2]Balance económico'!$C:$C,'[2]Balance económico'!$D:$D,"-",0)</f>
        <v>16031812082.911907</v>
      </c>
      <c r="AI59" s="12">
        <f>_xlfn.XLOOKUP($E59,'[2]Balance económico'!$C:$C,'[2]Balance económico'!$E:$E,"-",0)</f>
        <v>8492260639.7778006</v>
      </c>
      <c r="AJ59" s="12" t="str">
        <f>_xlfn.XLOOKUP($E59,'[2]Balance económico'!$C:$C,'[2]Balance económico'!$F:$F,"-",0)</f>
        <v>----</v>
      </c>
      <c r="AK59" s="6" t="str">
        <f t="shared" si="1"/>
        <v>PPA</v>
      </c>
      <c r="AL59" s="12" t="str" cm="1">
        <f t="array" ref="AL59">IFERROR((X59*[2]!Tabla2[Bloque A] + 'BD Centrales 2025'!Y1192*[2]!Tabla2[Bloque B] + 'BD Centrales 2025'!Z1192*[2]!Tabla2[Bloque C])*#REF!,"-")</f>
        <v>-</v>
      </c>
      <c r="AM59" s="12" t="str">
        <f t="shared" si="2"/>
        <v>-</v>
      </c>
      <c r="AN59" s="12">
        <f>IFERROR((AH59+AI59+AJ59)/(SUMIFS($W$2:$W$1194,$E$2:$E$1194,E59)*1000*#REF!),0)</f>
        <v>0</v>
      </c>
    </row>
    <row r="60" spans="1:40" ht="14.4" x14ac:dyDescent="0.3">
      <c r="A60" s="7">
        <v>83</v>
      </c>
      <c r="B60" s="7" t="s">
        <v>3354</v>
      </c>
      <c r="C60" s="8" t="s">
        <v>3355</v>
      </c>
      <c r="D60" s="6" t="s">
        <v>73</v>
      </c>
      <c r="E60" s="6" t="str">
        <f>_xlfn.XLOOKUP(D60,'[2]Coordinados SEN'!$A:$A,'[2]Coordinados SEN'!$B:$B,"-",0)</f>
        <v>91.081.000-6</v>
      </c>
      <c r="F60" s="6" t="s">
        <v>73</v>
      </c>
      <c r="G60" s="6">
        <f t="shared" si="0"/>
        <v>21</v>
      </c>
      <c r="H60" s="6" t="s">
        <v>3356</v>
      </c>
      <c r="I60" s="6" t="s">
        <v>3351</v>
      </c>
      <c r="J60" s="6" t="str">
        <f>_xlfn.XLOOKUP(I60,'[2]Barras CMg'!$E$2:$E$1527,'[2]Barras CMg'!$A$2:$A$1527,"------",0,1)</f>
        <v>L.PALMAS______220</v>
      </c>
      <c r="K60" s="6">
        <v>40</v>
      </c>
      <c r="L60" s="6">
        <v>2025</v>
      </c>
      <c r="M60" s="6" t="s">
        <v>211</v>
      </c>
      <c r="N60" s="6" t="s">
        <v>212</v>
      </c>
      <c r="O60" s="6" t="s">
        <v>47</v>
      </c>
      <c r="P60" s="6" t="s">
        <v>477</v>
      </c>
      <c r="Q60" s="6" t="s">
        <v>766</v>
      </c>
      <c r="R60" s="6" t="s">
        <v>3352</v>
      </c>
      <c r="S60" s="6" t="s">
        <v>51</v>
      </c>
      <c r="T60" s="9" t="s">
        <v>3357</v>
      </c>
      <c r="U60" s="10">
        <v>60</v>
      </c>
      <c r="V60" s="10">
        <v>59.4</v>
      </c>
      <c r="W60" s="11" t="e">
        <f>_xlfn.XLOOKUP(C60,#REF!,#REF!,"S/I",0)</f>
        <v>#REF!</v>
      </c>
      <c r="X60" s="11">
        <f>_xlfn.XLOOKUP($D60,[2]Retiros_dinamica!$F:$F,[2]Retiros_dinamica!B:B,"S/I",0)</f>
        <v>7639445.860896145</v>
      </c>
      <c r="Y60" s="11">
        <f>_xlfn.XLOOKUP($D60,[2]Retiros_dinamica!$F:$F,[2]Retiros_dinamica!C:C,"S/I",0)</f>
        <v>9104617.6214240622</v>
      </c>
      <c r="Z60" s="11">
        <f>_xlfn.XLOOKUP($D60,[2]Retiros_dinamica!$F:$F,[2]Retiros_dinamica!D:D,"S/I",0)</f>
        <v>4255877.220624717</v>
      </c>
      <c r="AA60" s="11">
        <f>_xlfn.XLOOKUP($D60,[2]Retiros_dinamica!$F:$F,[2]Retiros_dinamica!E:E,"S/I",0)</f>
        <v>20999940.702944927</v>
      </c>
      <c r="AB60" s="6" t="str">
        <f>_xlfn.XLOOKUP(C60,[2]CMg!$I$4:$I$106,[2]CMg!$M$4:$M$106,"----",0,1)</f>
        <v>----</v>
      </c>
      <c r="AC60" s="6" t="str">
        <f>_xlfn.XLOOKUP(C60,[2]CMg!$A$4:$A$106,[2]CMg!$B$4:$B$106,"----",0,1)</f>
        <v>----</v>
      </c>
      <c r="AD60" s="6" t="str">
        <f>_xlfn.XLOOKUP(C60,'[3]Promedio solar Cmg'!$A$4:$A$106,'[3]Promedio solar Cmg'!$B$4:$B$106,"----",0,1)</f>
        <v>----</v>
      </c>
      <c r="AH60" s="12">
        <f>_xlfn.XLOOKUP($E60,'[2]Balance económico'!$C:$C,'[2]Balance económico'!$D:$D,"-",0)</f>
        <v>-515558000946.8717</v>
      </c>
      <c r="AI60" s="12">
        <f>_xlfn.XLOOKUP($E60,'[2]Balance económico'!$C:$C,'[2]Balance económico'!$E:$E,"-",0)</f>
        <v>-187541949535.11594</v>
      </c>
      <c r="AJ60" s="12">
        <f>_xlfn.XLOOKUP($E60,'[2]Balance económico'!$C:$C,'[2]Balance económico'!$F:$F,"-",0)</f>
        <v>72834824814.236374</v>
      </c>
      <c r="AK60" s="6" t="str">
        <f t="shared" si="1"/>
        <v>PPA</v>
      </c>
      <c r="AL60" s="12" t="str" cm="1">
        <f t="array" ref="AL60">IFERROR((X60*[2]!Tabla2[Bloque A] + 'BD Centrales 2025'!Y609*[2]!Tabla2[Bloque B] + 'BD Centrales 2025'!Z609*[2]!Tabla2[Bloque C])*#REF!,"-")</f>
        <v>-</v>
      </c>
      <c r="AM60" s="12" t="str">
        <f t="shared" si="2"/>
        <v>-</v>
      </c>
      <c r="AN60" s="12">
        <f>IFERROR((AH60+AI60+AJ60)/(SUMIFS($W$2:$W$1194,$E$2:$E$1194,E60)*1000*#REF!),0)</f>
        <v>0</v>
      </c>
    </row>
    <row r="61" spans="1:40" ht="14.4" x14ac:dyDescent="0.3">
      <c r="A61" s="7">
        <v>84</v>
      </c>
      <c r="B61" s="7" t="s">
        <v>5289</v>
      </c>
      <c r="C61" s="8" t="s">
        <v>5290</v>
      </c>
      <c r="D61" s="6" t="s">
        <v>5291</v>
      </c>
      <c r="E61" s="6" t="str">
        <f>_xlfn.XLOOKUP(D61,'[2]Coordinados SEN'!$A:$A,'[2]Coordinados SEN'!$B:$B,"-",0)</f>
        <v>96.547.510-9</v>
      </c>
      <c r="F61" s="6" t="s">
        <v>5292</v>
      </c>
      <c r="G61" s="6">
        <f t="shared" si="0"/>
        <v>10</v>
      </c>
      <c r="H61" s="6" t="s">
        <v>5293</v>
      </c>
      <c r="I61" s="6" t="s">
        <v>5293</v>
      </c>
      <c r="J61" s="6" t="str">
        <f>_xlfn.XLOOKUP(I61,'[2]Barras CMg'!$E$2:$E$1527,'[2]Barras CMg'!$A$2:$A$1527,"------",0,1)</f>
        <v>PARAUCO_______066</v>
      </c>
      <c r="K61" s="6">
        <v>2</v>
      </c>
      <c r="L61" s="6">
        <v>2025</v>
      </c>
      <c r="M61" s="6" t="s">
        <v>45</v>
      </c>
      <c r="N61" s="6" t="s">
        <v>5276</v>
      </c>
      <c r="O61" s="6" t="s">
        <v>47</v>
      </c>
      <c r="P61" s="6" t="s">
        <v>68</v>
      </c>
      <c r="Q61" s="6" t="s">
        <v>214</v>
      </c>
      <c r="R61" s="6" t="s">
        <v>214</v>
      </c>
      <c r="S61" s="6" t="s">
        <v>51</v>
      </c>
      <c r="T61" s="9" t="s">
        <v>5294</v>
      </c>
      <c r="U61" s="10">
        <v>67</v>
      </c>
      <c r="V61" s="10">
        <v>57</v>
      </c>
      <c r="W61" s="11" t="e">
        <f>_xlfn.XLOOKUP(C61,#REF!,#REF!,"S/I",0)</f>
        <v>#REF!</v>
      </c>
      <c r="X61" s="11">
        <f>_xlfn.XLOOKUP($D61,[2]Retiros_dinamica!$F:$F,[2]Retiros_dinamica!B:B,"S/I",0)</f>
        <v>193066.5476067031</v>
      </c>
      <c r="Y61" s="11">
        <f>_xlfn.XLOOKUP($D61,[2]Retiros_dinamica!$F:$F,[2]Retiros_dinamica!C:C,"S/I",0)</f>
        <v>213650.33104670921</v>
      </c>
      <c r="Z61" s="11">
        <f>_xlfn.XLOOKUP($D61,[2]Retiros_dinamica!$F:$F,[2]Retiros_dinamica!D:D,"S/I",0)</f>
        <v>90934.152076808357</v>
      </c>
      <c r="AA61" s="11">
        <f>_xlfn.XLOOKUP($D61,[2]Retiros_dinamica!$F:$F,[2]Retiros_dinamica!E:E,"S/I",0)</f>
        <v>497651.03073022072</v>
      </c>
      <c r="AB61" s="6" t="str">
        <f>_xlfn.XLOOKUP(C61,[2]CMg!$I$4:$I$106,[2]CMg!$M$4:$M$106,"----",0,1)</f>
        <v>----</v>
      </c>
      <c r="AH61" s="12">
        <f>_xlfn.XLOOKUP($E61,'[2]Balance económico'!$C:$C,'[2]Balance económico'!$D:$D,"-",0)</f>
        <v>39346942517.148315</v>
      </c>
      <c r="AI61" s="12">
        <f>_xlfn.XLOOKUP($E61,'[2]Balance económico'!$C:$C,'[2]Balance económico'!$E:$E,"-",0)</f>
        <v>5740355414.9104433</v>
      </c>
      <c r="AJ61" s="12">
        <f>_xlfn.XLOOKUP($E61,'[2]Balance económico'!$C:$C,'[2]Balance económico'!$F:$F,"-",0)</f>
        <v>1437547885.110884</v>
      </c>
      <c r="AK61" s="6" t="str">
        <f t="shared" si="1"/>
        <v>PPA</v>
      </c>
      <c r="AL61" s="12" t="str" cm="1">
        <f t="array" ref="AL61">IFERROR((X61*[2]!Tabla2[Bloque A] + 'BD Centrales 2025'!Y991*[2]!Tabla2[Bloque B] + 'BD Centrales 2025'!Z991*[2]!Tabla2[Bloque C])*#REF!,"-")</f>
        <v>-</v>
      </c>
      <c r="AM61" s="12" t="str">
        <f t="shared" si="2"/>
        <v>-</v>
      </c>
      <c r="AN61" s="12">
        <f>IFERROR((AH61+AI61+AJ61)/(SUMIFS($W$2:$W$1194,$E$2:$E$1194,E61)*1000*#REF!),0)</f>
        <v>0</v>
      </c>
    </row>
    <row r="62" spans="1:40" ht="14.4" x14ac:dyDescent="0.3">
      <c r="A62" s="7">
        <v>86</v>
      </c>
      <c r="B62" s="7" t="s">
        <v>5953</v>
      </c>
      <c r="C62" s="8" t="s">
        <v>5954</v>
      </c>
      <c r="D62" s="6" t="s">
        <v>5291</v>
      </c>
      <c r="E62" s="6" t="str">
        <f>_xlfn.XLOOKUP(D62,'[2]Coordinados SEN'!$A:$A,'[2]Coordinados SEN'!$B:$B,"-",0)</f>
        <v>96.547.510-9</v>
      </c>
      <c r="F62" s="6" t="s">
        <v>5292</v>
      </c>
      <c r="G62" s="6">
        <f t="shared" si="0"/>
        <v>10</v>
      </c>
      <c r="H62" s="6" t="s">
        <v>5955</v>
      </c>
      <c r="I62" s="6" t="s">
        <v>5956</v>
      </c>
      <c r="J62" s="6" t="str">
        <f>_xlfn.XLOOKUP(I62,'[2]Barras CMg'!$E$2:$E$1527,'[2]Barras CMg'!$A$2:$A$1527,"------",0,1)</f>
        <v>LICANTEN______066</v>
      </c>
      <c r="K62" s="6">
        <v>1</v>
      </c>
      <c r="L62" s="6">
        <v>2025</v>
      </c>
      <c r="M62" s="6" t="s">
        <v>45</v>
      </c>
      <c r="N62" s="6" t="s">
        <v>5276</v>
      </c>
      <c r="O62" s="6" t="s">
        <v>157</v>
      </c>
      <c r="P62" s="6" t="s">
        <v>90</v>
      </c>
      <c r="Q62" s="6" t="s">
        <v>868</v>
      </c>
      <c r="R62" s="6" t="s">
        <v>3283</v>
      </c>
      <c r="S62" s="6" t="s">
        <v>51</v>
      </c>
      <c r="T62" s="9" t="s">
        <v>5957</v>
      </c>
      <c r="U62" s="10">
        <v>6</v>
      </c>
      <c r="V62" s="10">
        <v>6</v>
      </c>
      <c r="W62" s="11" t="e">
        <f>_xlfn.XLOOKUP(C62,#REF!,#REF!,"S/I",0)</f>
        <v>#REF!</v>
      </c>
      <c r="X62" s="11">
        <f>_xlfn.XLOOKUP($D62,[2]Retiros_dinamica!$F:$F,[2]Retiros_dinamica!B:B,"S/I",0)</f>
        <v>193066.5476067031</v>
      </c>
      <c r="Y62" s="11">
        <f>_xlfn.XLOOKUP($D62,[2]Retiros_dinamica!$F:$F,[2]Retiros_dinamica!C:C,"S/I",0)</f>
        <v>213650.33104670921</v>
      </c>
      <c r="Z62" s="11">
        <f>_xlfn.XLOOKUP($D62,[2]Retiros_dinamica!$F:$F,[2]Retiros_dinamica!D:D,"S/I",0)</f>
        <v>90934.152076808357</v>
      </c>
      <c r="AA62" s="11">
        <f>_xlfn.XLOOKUP($D62,[2]Retiros_dinamica!$F:$F,[2]Retiros_dinamica!E:E,"S/I",0)</f>
        <v>497651.03073022072</v>
      </c>
      <c r="AB62" s="6" t="str">
        <f>_xlfn.XLOOKUP(C62,[2]CMg!$I$4:$I$106,[2]CMg!$M$4:$M$106,"----",0,1)</f>
        <v>----</v>
      </c>
      <c r="AH62" s="12">
        <f>_xlfn.XLOOKUP($E62,'[2]Balance económico'!$C:$C,'[2]Balance económico'!$D:$D,"-",0)</f>
        <v>39346942517.148315</v>
      </c>
      <c r="AI62" s="12">
        <f>_xlfn.XLOOKUP($E62,'[2]Balance económico'!$C:$C,'[2]Balance económico'!$E:$E,"-",0)</f>
        <v>5740355414.9104433</v>
      </c>
      <c r="AJ62" s="12">
        <f>_xlfn.XLOOKUP($E62,'[2]Balance económico'!$C:$C,'[2]Balance económico'!$F:$F,"-",0)</f>
        <v>1437547885.110884</v>
      </c>
      <c r="AK62" s="6" t="str">
        <f t="shared" si="1"/>
        <v>PPA</v>
      </c>
      <c r="AL62" s="12" t="str" cm="1">
        <f t="array" ref="AL62">IFERROR((X62*[2]!Tabla2[Bloque A] + 'BD Centrales 2025'!Y1128*[2]!Tabla2[Bloque B] + 'BD Centrales 2025'!Z1128*[2]!Tabla2[Bloque C])*#REF!,"-")</f>
        <v>-</v>
      </c>
      <c r="AM62" s="12" t="str">
        <f t="shared" si="2"/>
        <v>-</v>
      </c>
      <c r="AN62" s="12">
        <f>IFERROR((AH62+AI62+AJ62)/(SUMIFS($W$2:$W$1194,$E$2:$E$1194,E62)*1000*#REF!),0)</f>
        <v>0</v>
      </c>
    </row>
    <row r="63" spans="1:40" ht="14.4" x14ac:dyDescent="0.3">
      <c r="A63" s="7">
        <v>88</v>
      </c>
      <c r="B63" s="7" t="s">
        <v>6222</v>
      </c>
      <c r="C63" s="8" t="s">
        <v>6223</v>
      </c>
      <c r="D63" s="6" t="s">
        <v>5291</v>
      </c>
      <c r="E63" s="6" t="str">
        <f>_xlfn.XLOOKUP(D63,'[2]Coordinados SEN'!$A:$A,'[2]Coordinados SEN'!$B:$B,"-",0)</f>
        <v>96.547.510-9</v>
      </c>
      <c r="F63" s="6" t="s">
        <v>5292</v>
      </c>
      <c r="G63" s="6">
        <f t="shared" si="0"/>
        <v>10</v>
      </c>
      <c r="H63" s="6" t="s">
        <v>6224</v>
      </c>
      <c r="I63" s="6" t="s">
        <v>6224</v>
      </c>
      <c r="J63" s="6" t="str">
        <f>_xlfn.XLOOKUP(I63,'[2]Barras CMg'!$E$2:$E$1527,'[2]Barras CMg'!$A$2:$A$1527,"------",0,1)</f>
        <v>CIRUELOS______220</v>
      </c>
      <c r="K63" s="6">
        <v>1</v>
      </c>
      <c r="L63" s="6">
        <v>2025</v>
      </c>
      <c r="M63" s="6" t="s">
        <v>45</v>
      </c>
      <c r="N63" s="6" t="s">
        <v>5276</v>
      </c>
      <c r="O63" s="6" t="s">
        <v>47</v>
      </c>
      <c r="P63" s="6" t="s">
        <v>331</v>
      </c>
      <c r="Q63" s="6" t="s">
        <v>724</v>
      </c>
      <c r="R63" s="6" t="s">
        <v>6225</v>
      </c>
      <c r="S63" s="6" t="s">
        <v>51</v>
      </c>
      <c r="T63" s="9" t="s">
        <v>6226</v>
      </c>
      <c r="U63" s="10">
        <v>61</v>
      </c>
      <c r="V63" s="10">
        <v>61</v>
      </c>
      <c r="W63" s="11" t="e">
        <f>_xlfn.XLOOKUP(C63,#REF!,#REF!,"S/I",0)</f>
        <v>#REF!</v>
      </c>
      <c r="X63" s="11">
        <f>_xlfn.XLOOKUP($D63,[2]Retiros_dinamica!$F:$F,[2]Retiros_dinamica!B:B,"S/I",0)</f>
        <v>193066.5476067031</v>
      </c>
      <c r="Y63" s="11">
        <f>_xlfn.XLOOKUP($D63,[2]Retiros_dinamica!$F:$F,[2]Retiros_dinamica!C:C,"S/I",0)</f>
        <v>213650.33104670921</v>
      </c>
      <c r="Z63" s="11">
        <f>_xlfn.XLOOKUP($D63,[2]Retiros_dinamica!$F:$F,[2]Retiros_dinamica!D:D,"S/I",0)</f>
        <v>90934.152076808357</v>
      </c>
      <c r="AA63" s="11">
        <f>_xlfn.XLOOKUP($D63,[2]Retiros_dinamica!$F:$F,[2]Retiros_dinamica!E:E,"S/I",0)</f>
        <v>497651.03073022072</v>
      </c>
      <c r="AB63" s="6" t="str">
        <f>_xlfn.XLOOKUP(C63,[2]CMg!$I$4:$I$106,[2]CMg!$M$4:$M$106,"----",0,1)</f>
        <v>----</v>
      </c>
      <c r="AH63" s="12">
        <f>_xlfn.XLOOKUP($E63,'[2]Balance económico'!$C:$C,'[2]Balance económico'!$D:$D,"-",0)</f>
        <v>39346942517.148315</v>
      </c>
      <c r="AI63" s="12">
        <f>_xlfn.XLOOKUP($E63,'[2]Balance económico'!$C:$C,'[2]Balance económico'!$E:$E,"-",0)</f>
        <v>5740355414.9104433</v>
      </c>
      <c r="AJ63" s="12">
        <f>_xlfn.XLOOKUP($E63,'[2]Balance económico'!$C:$C,'[2]Balance económico'!$F:$F,"-",0)</f>
        <v>1437547885.110884</v>
      </c>
      <c r="AK63" s="6" t="str">
        <f t="shared" si="1"/>
        <v>PPA</v>
      </c>
      <c r="AL63" s="12" t="str" cm="1">
        <f t="array" ref="AL63">IFERROR((X63*[2]!Tabla2[Bloque A] + 'BD Centrales 2025'!Y1188*[2]!Tabla2[Bloque B] + 'BD Centrales 2025'!Z1188*[2]!Tabla2[Bloque C])*#REF!,"-")</f>
        <v>-</v>
      </c>
      <c r="AM63" s="12" t="str">
        <f t="shared" si="2"/>
        <v>-</v>
      </c>
      <c r="AN63" s="12">
        <f>IFERROR((AH63+AI63+AJ63)/(SUMIFS($W$2:$W$1194,$E$2:$E$1194,E63)*1000*#REF!),0)</f>
        <v>0</v>
      </c>
    </row>
    <row r="64" spans="1:40" ht="14.4" x14ac:dyDescent="0.3">
      <c r="A64" s="7">
        <v>89</v>
      </c>
      <c r="B64" s="7" t="s">
        <v>5321</v>
      </c>
      <c r="C64" s="8" t="s">
        <v>5322</v>
      </c>
      <c r="D64" s="6" t="s">
        <v>64</v>
      </c>
      <c r="E64" s="6" t="str">
        <f>_xlfn.XLOOKUP(D64,'[2]Coordinados SEN'!$A:$A,'[2]Coordinados SEN'!$B:$B,"-",0)</f>
        <v>96.505.760-9</v>
      </c>
      <c r="F64" s="6" t="s">
        <v>64</v>
      </c>
      <c r="G64" s="6">
        <f t="shared" si="0"/>
        <v>29</v>
      </c>
      <c r="H64" s="6" t="s">
        <v>5323</v>
      </c>
      <c r="I64" s="6" t="s">
        <v>5323</v>
      </c>
      <c r="J64" s="6" t="str">
        <f>_xlfn.XLOOKUP(I64,'[2]Barras CMg'!$E$2:$E$1527,'[2]Barras CMg'!$A$2:$A$1527,"------",0,1)</f>
        <v>CANDELARIA____220</v>
      </c>
      <c r="K64" s="6">
        <v>2</v>
      </c>
      <c r="L64" s="6">
        <v>2025</v>
      </c>
      <c r="M64" s="6" t="s">
        <v>45</v>
      </c>
      <c r="N64" s="6" t="s">
        <v>5261</v>
      </c>
      <c r="O64" s="6" t="s">
        <v>47</v>
      </c>
      <c r="P64" s="6" t="s">
        <v>106</v>
      </c>
      <c r="Q64" s="6" t="s">
        <v>243</v>
      </c>
      <c r="R64" s="6" t="s">
        <v>1018</v>
      </c>
      <c r="S64" s="6" t="s">
        <v>51</v>
      </c>
      <c r="T64" s="9" t="s">
        <v>5324</v>
      </c>
      <c r="U64" s="10" t="s">
        <v>5325</v>
      </c>
      <c r="V64" s="10" t="s">
        <v>5326</v>
      </c>
      <c r="W64" s="11" t="e">
        <f>_xlfn.XLOOKUP(C64,#REF!,#REF!,"S/I",0)</f>
        <v>#REF!</v>
      </c>
      <c r="X64" s="11">
        <f>_xlfn.XLOOKUP($D64,[2]Retiros_dinamica!$F:$F,[2]Retiros_dinamica!B:B,"S/I",0)</f>
        <v>3718226.0598297678</v>
      </c>
      <c r="Y64" s="11">
        <f>_xlfn.XLOOKUP($D64,[2]Retiros_dinamica!$F:$F,[2]Retiros_dinamica!C:C,"S/I",0)</f>
        <v>3629256.6101904032</v>
      </c>
      <c r="Z64" s="11">
        <f>_xlfn.XLOOKUP($D64,[2]Retiros_dinamica!$F:$F,[2]Retiros_dinamica!D:D,"S/I",0)</f>
        <v>1641521.734171205</v>
      </c>
      <c r="AA64" s="11">
        <f>_xlfn.XLOOKUP($D64,[2]Retiros_dinamica!$F:$F,[2]Retiros_dinamica!E:E,"S/I",0)</f>
        <v>8989004.4041913748</v>
      </c>
      <c r="AB64" s="6" t="str">
        <f>_xlfn.XLOOKUP(C64,[2]CMg!$I$4:$I$106,[2]CMg!$M$4:$M$106,"----",0,1)</f>
        <v>----</v>
      </c>
      <c r="AH64" s="12">
        <f>_xlfn.XLOOKUP($E64,'[2]Balance económico'!$C:$C,'[2]Balance económico'!$D:$D,"-",0)</f>
        <v>-1345248975.5315018</v>
      </c>
      <c r="AI64" s="12">
        <f>_xlfn.XLOOKUP($E64,'[2]Balance económico'!$C:$C,'[2]Balance económico'!$E:$E,"-",0)</f>
        <v>1898616992.9867737</v>
      </c>
      <c r="AJ64" s="12">
        <f>_xlfn.XLOOKUP($E64,'[2]Balance económico'!$C:$C,'[2]Balance económico'!$F:$F,"-",0)</f>
        <v>30881173149.204327</v>
      </c>
      <c r="AK64" s="6" t="str">
        <f t="shared" si="1"/>
        <v>PPA</v>
      </c>
      <c r="AL64" s="12" t="str" cm="1">
        <f t="array" ref="AL64">IFERROR((X64*[2]!Tabla2[Bloque A] + 'BD Centrales 2025'!Y997*[2]!Tabla2[Bloque B] + 'BD Centrales 2025'!Z997*[2]!Tabla2[Bloque C])*#REF!,"-")</f>
        <v>-</v>
      </c>
      <c r="AM64" s="12" t="str">
        <f t="shared" si="2"/>
        <v>-</v>
      </c>
      <c r="AN64" s="12">
        <f>IFERROR((AH64+AI64+AJ64)/(SUMIFS($W$2:$W$1194,$E$2:$E$1194,E64)*1000*#REF!),0)</f>
        <v>0</v>
      </c>
    </row>
    <row r="65" spans="1:40" ht="14.4" x14ac:dyDescent="0.3">
      <c r="A65" s="7">
        <v>90</v>
      </c>
      <c r="B65" s="7" t="s">
        <v>78</v>
      </c>
      <c r="C65" s="8" t="s">
        <v>79</v>
      </c>
      <c r="D65" s="6" t="s">
        <v>64</v>
      </c>
      <c r="E65" s="6" t="str">
        <f>_xlfn.XLOOKUP(D65,'[2]Coordinados SEN'!$A:$A,'[2]Coordinados SEN'!$B:$B,"-",0)</f>
        <v>96.505.760-9</v>
      </c>
      <c r="F65" s="6" t="s">
        <v>64</v>
      </c>
      <c r="G65" s="6">
        <f t="shared" si="0"/>
        <v>29</v>
      </c>
      <c r="H65" s="6" t="s">
        <v>80</v>
      </c>
      <c r="I65" s="6" t="s">
        <v>81</v>
      </c>
      <c r="J65" s="6" t="str">
        <f>_xlfn.XLOOKUP(I65,'[2]Barras CMg'!$E$2:$E$1527,'[2]Barras CMg'!$A$2:$A$1527,"------",0,1)</f>
        <v>CANUTILLAR____220</v>
      </c>
      <c r="K65" s="6">
        <v>2</v>
      </c>
      <c r="L65" s="6">
        <v>2025</v>
      </c>
      <c r="M65" s="6" t="s">
        <v>66</v>
      </c>
      <c r="N65" s="6" t="s">
        <v>67</v>
      </c>
      <c r="O65" s="6" t="s">
        <v>47</v>
      </c>
      <c r="P65" s="6" t="s">
        <v>82</v>
      </c>
      <c r="Q65" s="6" t="s">
        <v>83</v>
      </c>
      <c r="R65" s="6" t="s">
        <v>84</v>
      </c>
      <c r="S65" s="6" t="s">
        <v>51</v>
      </c>
      <c r="T65" s="9" t="s">
        <v>85</v>
      </c>
      <c r="U65" s="10">
        <v>172</v>
      </c>
      <c r="V65" s="10">
        <v>171.57</v>
      </c>
      <c r="W65" s="11" t="e">
        <f>_xlfn.XLOOKUP(C65,#REF!,#REF!,"S/I",0)</f>
        <v>#REF!</v>
      </c>
      <c r="X65" s="11">
        <f>_xlfn.XLOOKUP($D65,[2]Retiros_dinamica!$F:$F,[2]Retiros_dinamica!B:B,"S/I",0)</f>
        <v>3718226.0598297678</v>
      </c>
      <c r="Y65" s="11">
        <f>_xlfn.XLOOKUP($D65,[2]Retiros_dinamica!$F:$F,[2]Retiros_dinamica!C:C,"S/I",0)</f>
        <v>3629256.6101904032</v>
      </c>
      <c r="Z65" s="11">
        <f>_xlfn.XLOOKUP($D65,[2]Retiros_dinamica!$F:$F,[2]Retiros_dinamica!D:D,"S/I",0)</f>
        <v>1641521.734171205</v>
      </c>
      <c r="AA65" s="11">
        <f>_xlfn.XLOOKUP($D65,[2]Retiros_dinamica!$F:$F,[2]Retiros_dinamica!E:E,"S/I",0)</f>
        <v>8989004.4041913748</v>
      </c>
      <c r="AB65" s="6" t="str">
        <f>_xlfn.XLOOKUP(C65,[2]CMg!$I$4:$I$106,[2]CMg!$M$4:$M$106,"----",0,1)</f>
        <v>----</v>
      </c>
      <c r="AC65" s="6" t="str">
        <f>_xlfn.XLOOKUP(C65,[2]CMg!$A$4:$A$106,[2]CMg!$B$4:$B$106,"----",0,1)</f>
        <v>----</v>
      </c>
      <c r="AD65" s="6" t="str">
        <f>_xlfn.XLOOKUP(C65,'[3]Promedio solar Cmg'!$A$4:$A$106,'[3]Promedio solar Cmg'!$B$4:$B$106,"----",0,1)</f>
        <v>----</v>
      </c>
      <c r="AH65" s="12">
        <f>_xlfn.XLOOKUP($E65,'[2]Balance económico'!$C:$C,'[2]Balance económico'!$D:$D,"-",0)</f>
        <v>-1345248975.5315018</v>
      </c>
      <c r="AI65" s="12">
        <f>_xlfn.XLOOKUP($E65,'[2]Balance económico'!$C:$C,'[2]Balance económico'!$E:$E,"-",0)</f>
        <v>1898616992.9867737</v>
      </c>
      <c r="AJ65" s="12">
        <f>_xlfn.XLOOKUP($E65,'[2]Balance económico'!$C:$C,'[2]Balance económico'!$F:$F,"-",0)</f>
        <v>30881173149.204327</v>
      </c>
      <c r="AK65" s="6" t="str">
        <f t="shared" si="1"/>
        <v>PPA</v>
      </c>
      <c r="AL65" s="12" t="str" cm="1">
        <f t="array" ref="AL65">IFERROR((X65*[2]!Tabla2[Bloque A] + 'BD Centrales 2025'!Y6*[2]!Tabla2[Bloque B] + 'BD Centrales 2025'!Z6*[2]!Tabla2[Bloque C])*#REF!,"-")</f>
        <v>-</v>
      </c>
      <c r="AM65" s="12" t="str">
        <f t="shared" si="2"/>
        <v>-</v>
      </c>
      <c r="AN65" s="12">
        <f>IFERROR((AH65+AI65+AJ65)/(SUMIFS($W$2:$W$1194,$E$2:$E$1194,E65)*1000*#REF!),0)</f>
        <v>0</v>
      </c>
    </row>
    <row r="66" spans="1:40" ht="14.4" x14ac:dyDescent="0.3">
      <c r="A66" s="7">
        <v>91</v>
      </c>
      <c r="B66" s="7" t="s">
        <v>283</v>
      </c>
      <c r="C66" s="8" t="s">
        <v>284</v>
      </c>
      <c r="D66" s="6" t="s">
        <v>64</v>
      </c>
      <c r="E66" s="6" t="str">
        <f>_xlfn.XLOOKUP(D66,'[2]Coordinados SEN'!$A:$A,'[2]Coordinados SEN'!$B:$B,"-",0)</f>
        <v>96.505.760-9</v>
      </c>
      <c r="F66" s="6" t="s">
        <v>64</v>
      </c>
      <c r="G66" s="6">
        <f t="shared" ref="G66:G129" si="3">COUNTIFS($D$2:$D$1194,D66)</f>
        <v>29</v>
      </c>
      <c r="H66" s="6" t="s">
        <v>285</v>
      </c>
      <c r="I66" s="13" t="s">
        <v>96</v>
      </c>
      <c r="J66" s="6" t="str">
        <f>_xlfn.XLOOKUP(I66,'[2]Barras CMg'!$E$2:$E$1527,'[2]Barras CMg'!$A$2:$A$1527,"------",0,1)</f>
        <v>COLBUN________220</v>
      </c>
      <c r="K66" s="6">
        <v>2</v>
      </c>
      <c r="L66" s="6">
        <v>2025</v>
      </c>
      <c r="M66" s="6" t="s">
        <v>66</v>
      </c>
      <c r="N66" s="6" t="s">
        <v>177</v>
      </c>
      <c r="O66" s="6" t="s">
        <v>47</v>
      </c>
      <c r="P66" s="6" t="s">
        <v>90</v>
      </c>
      <c r="Q66" s="6" t="s">
        <v>97</v>
      </c>
      <c r="R66" s="6" t="s">
        <v>98</v>
      </c>
      <c r="S66" s="6" t="s">
        <v>51</v>
      </c>
      <c r="T66" s="9" t="s">
        <v>286</v>
      </c>
      <c r="U66" s="10">
        <v>19.399999999999999</v>
      </c>
      <c r="V66" s="10">
        <v>19.157499999999999</v>
      </c>
      <c r="W66" s="11" t="e">
        <f>_xlfn.XLOOKUP(C66,#REF!,#REF!,"S/I",0)</f>
        <v>#REF!</v>
      </c>
      <c r="X66" s="11">
        <f>_xlfn.XLOOKUP($D66,[2]Retiros_dinamica!$F:$F,[2]Retiros_dinamica!B:B,"S/I",0)</f>
        <v>3718226.0598297678</v>
      </c>
      <c r="Y66" s="11">
        <f>_xlfn.XLOOKUP($D66,[2]Retiros_dinamica!$F:$F,[2]Retiros_dinamica!C:C,"S/I",0)</f>
        <v>3629256.6101904032</v>
      </c>
      <c r="Z66" s="11">
        <f>_xlfn.XLOOKUP($D66,[2]Retiros_dinamica!$F:$F,[2]Retiros_dinamica!D:D,"S/I",0)</f>
        <v>1641521.734171205</v>
      </c>
      <c r="AA66" s="11">
        <f>_xlfn.XLOOKUP($D66,[2]Retiros_dinamica!$F:$F,[2]Retiros_dinamica!E:E,"S/I",0)</f>
        <v>8989004.4041913748</v>
      </c>
      <c r="AB66" s="6" t="str">
        <f>_xlfn.XLOOKUP(C66,[2]CMg!$I$4:$I$106,[2]CMg!$M$4:$M$106,"----",0,1)</f>
        <v>----</v>
      </c>
      <c r="AC66" s="6" t="str">
        <f>_xlfn.XLOOKUP(C66,[2]CMg!$A$4:$A$106,[2]CMg!$B$4:$B$106,"----",0,1)</f>
        <v>----</v>
      </c>
      <c r="AD66" s="6" t="str">
        <f>_xlfn.XLOOKUP(C66,'[3]Promedio solar Cmg'!$A$4:$A$106,'[3]Promedio solar Cmg'!$B$4:$B$106,"----",0,1)</f>
        <v>----</v>
      </c>
      <c r="AH66" s="12">
        <f>_xlfn.XLOOKUP($E66,'[2]Balance económico'!$C:$C,'[2]Balance económico'!$D:$D,"-",0)</f>
        <v>-1345248975.5315018</v>
      </c>
      <c r="AI66" s="12">
        <f>_xlfn.XLOOKUP($E66,'[2]Balance económico'!$C:$C,'[2]Balance económico'!$E:$E,"-",0)</f>
        <v>1898616992.9867737</v>
      </c>
      <c r="AJ66" s="12">
        <f>_xlfn.XLOOKUP($E66,'[2]Balance económico'!$C:$C,'[2]Balance económico'!$F:$F,"-",0)</f>
        <v>30881173149.204327</v>
      </c>
      <c r="AK66" s="6" t="str">
        <f t="shared" ref="AK66:AK129" si="4">IF(AA66&gt;0,"PPA","-")</f>
        <v>PPA</v>
      </c>
      <c r="AL66" s="12" t="str" cm="1">
        <f t="array" ref="AL66">IFERROR((X66*[2]!Tabla2[Bloque A] + 'BD Centrales 2025'!Y37*[2]!Tabla2[Bloque B] + 'BD Centrales 2025'!Z37*[2]!Tabla2[Bloque C])*#REF!,"-")</f>
        <v>-</v>
      </c>
      <c r="AM66" s="12" t="str">
        <f t="shared" ref="AM66:AM129" si="5">IFERROR(AH66+AL66,"-")</f>
        <v>-</v>
      </c>
      <c r="AN66" s="12">
        <f>IFERROR((AH66+AI66+AJ66)/(SUMIFS($W$2:$W$1194,$E$2:$E$1194,E66)*1000*#REF!),0)</f>
        <v>0</v>
      </c>
    </row>
    <row r="67" spans="1:40" ht="14.4" x14ac:dyDescent="0.3">
      <c r="A67" s="7">
        <v>92</v>
      </c>
      <c r="B67" s="7" t="s">
        <v>94</v>
      </c>
      <c r="C67" s="8" t="s">
        <v>95</v>
      </c>
      <c r="D67" s="6" t="s">
        <v>64</v>
      </c>
      <c r="E67" s="6" t="str">
        <f>_xlfn.XLOOKUP(D67,'[2]Coordinados SEN'!$A:$A,'[2]Coordinados SEN'!$B:$B,"-",0)</f>
        <v>96.505.760-9</v>
      </c>
      <c r="F67" s="6" t="s">
        <v>64</v>
      </c>
      <c r="G67" s="6">
        <f t="shared" si="3"/>
        <v>29</v>
      </c>
      <c r="H67" s="6" t="s">
        <v>96</v>
      </c>
      <c r="I67" s="6" t="s">
        <v>96</v>
      </c>
      <c r="J67" s="6" t="str">
        <f>_xlfn.XLOOKUP(I67,'[2]Barras CMg'!$E$2:$E$1527,'[2]Barras CMg'!$A$2:$A$1527,"------",0,1)</f>
        <v>COLBUN________220</v>
      </c>
      <c r="K67" s="6">
        <v>2</v>
      </c>
      <c r="L67" s="6">
        <v>2025</v>
      </c>
      <c r="M67" s="6" t="s">
        <v>66</v>
      </c>
      <c r="N67" s="6" t="s">
        <v>67</v>
      </c>
      <c r="O67" s="6" t="s">
        <v>47</v>
      </c>
      <c r="P67" s="6" t="s">
        <v>90</v>
      </c>
      <c r="Q67" s="6" t="s">
        <v>97</v>
      </c>
      <c r="R67" s="6" t="s">
        <v>98</v>
      </c>
      <c r="S67" s="6" t="s">
        <v>51</v>
      </c>
      <c r="T67" s="9" t="s">
        <v>99</v>
      </c>
      <c r="U67" s="10">
        <v>467.3</v>
      </c>
      <c r="V67" s="10">
        <v>460.8</v>
      </c>
      <c r="W67" s="11" t="e">
        <f>_xlfn.XLOOKUP(C67,#REF!,#REF!,"S/I",0)</f>
        <v>#REF!</v>
      </c>
      <c r="X67" s="11">
        <f>_xlfn.XLOOKUP($D67,[2]Retiros_dinamica!$F:$F,[2]Retiros_dinamica!B:B,"S/I",0)</f>
        <v>3718226.0598297678</v>
      </c>
      <c r="Y67" s="11">
        <f>_xlfn.XLOOKUP($D67,[2]Retiros_dinamica!$F:$F,[2]Retiros_dinamica!C:C,"S/I",0)</f>
        <v>3629256.6101904032</v>
      </c>
      <c r="Z67" s="11">
        <f>_xlfn.XLOOKUP($D67,[2]Retiros_dinamica!$F:$F,[2]Retiros_dinamica!D:D,"S/I",0)</f>
        <v>1641521.734171205</v>
      </c>
      <c r="AA67" s="11">
        <f>_xlfn.XLOOKUP($D67,[2]Retiros_dinamica!$F:$F,[2]Retiros_dinamica!E:E,"S/I",0)</f>
        <v>8989004.4041913748</v>
      </c>
      <c r="AB67" s="6" t="str">
        <f>_xlfn.XLOOKUP(C67,[2]CMg!$I$4:$I$106,[2]CMg!$M$4:$M$106,"----",0,1)</f>
        <v>----</v>
      </c>
      <c r="AC67" s="6" t="str">
        <f>_xlfn.XLOOKUP(C67,[2]CMg!$A$4:$A$106,[2]CMg!$B$4:$B$106,"----",0,1)</f>
        <v>----</v>
      </c>
      <c r="AD67" s="6" t="str">
        <f>_xlfn.XLOOKUP(C67,'[3]Promedio solar Cmg'!$A$4:$A$106,'[3]Promedio solar Cmg'!$B$4:$B$106,"----",0,1)</f>
        <v>----</v>
      </c>
      <c r="AH67" s="12">
        <f>_xlfn.XLOOKUP($E67,'[2]Balance económico'!$C:$C,'[2]Balance económico'!$D:$D,"-",0)</f>
        <v>-1345248975.5315018</v>
      </c>
      <c r="AI67" s="12">
        <f>_xlfn.XLOOKUP($E67,'[2]Balance económico'!$C:$C,'[2]Balance económico'!$E:$E,"-",0)</f>
        <v>1898616992.9867737</v>
      </c>
      <c r="AJ67" s="12">
        <f>_xlfn.XLOOKUP($E67,'[2]Balance económico'!$C:$C,'[2]Balance económico'!$F:$F,"-",0)</f>
        <v>30881173149.204327</v>
      </c>
      <c r="AK67" s="6" t="str">
        <f t="shared" si="4"/>
        <v>PPA</v>
      </c>
      <c r="AL67" s="12" t="str" cm="1">
        <f t="array" ref="AL67">IFERROR((X67*[2]!Tabla2[Bloque A] + 'BD Centrales 2025'!Y8*[2]!Tabla2[Bloque B] + 'BD Centrales 2025'!Z8*[2]!Tabla2[Bloque C])*#REF!,"-")</f>
        <v>-</v>
      </c>
      <c r="AM67" s="12" t="str">
        <f t="shared" si="5"/>
        <v>-</v>
      </c>
      <c r="AN67" s="12">
        <f>IFERROR((AH67+AI67+AJ67)/(SUMIFS($W$2:$W$1194,$E$2:$E$1194,E67)*1000*#REF!),0)</f>
        <v>0</v>
      </c>
    </row>
    <row r="68" spans="1:40" ht="14.4" x14ac:dyDescent="0.3">
      <c r="A68" s="7">
        <v>93</v>
      </c>
      <c r="B68" s="7" t="s">
        <v>6002</v>
      </c>
      <c r="C68" s="8" t="s">
        <v>6003</v>
      </c>
      <c r="D68" s="6" t="s">
        <v>64</v>
      </c>
      <c r="E68" s="6" t="str">
        <f>_xlfn.XLOOKUP(D68,'[2]Coordinados SEN'!$A:$A,'[2]Coordinados SEN'!$B:$B,"-",0)</f>
        <v>96.505.760-9</v>
      </c>
      <c r="F68" s="6" t="s">
        <v>64</v>
      </c>
      <c r="G68" s="6">
        <f t="shared" si="3"/>
        <v>29</v>
      </c>
      <c r="H68" s="6" t="s">
        <v>6004</v>
      </c>
      <c r="I68" s="13" t="s">
        <v>5988</v>
      </c>
      <c r="J68" s="6" t="str">
        <f>_xlfn.XLOOKUP(I68,'[2]Barras CMg'!$E$2:$E$1527,'[2]Barras CMg'!$A$2:$A$1527,"------",0,1)</f>
        <v>CHARRUA_______220</v>
      </c>
      <c r="K68" s="6">
        <v>1</v>
      </c>
      <c r="L68" s="6">
        <v>2025</v>
      </c>
      <c r="M68" s="6" t="s">
        <v>45</v>
      </c>
      <c r="N68" s="6" t="s">
        <v>5261</v>
      </c>
      <c r="O68" s="6" t="s">
        <v>47</v>
      </c>
      <c r="P68" s="6" t="s">
        <v>68</v>
      </c>
      <c r="Q68" s="6" t="s">
        <v>68</v>
      </c>
      <c r="R68" s="6" t="s">
        <v>1893</v>
      </c>
      <c r="S68" s="6" t="s">
        <v>51</v>
      </c>
      <c r="T68" s="9" t="s">
        <v>6005</v>
      </c>
      <c r="U68" s="10">
        <v>107.7</v>
      </c>
      <c r="V68" s="10">
        <v>106.41</v>
      </c>
      <c r="W68" s="11" t="e">
        <f>_xlfn.XLOOKUP(C68,#REF!,#REF!,"S/I",0)</f>
        <v>#REF!</v>
      </c>
      <c r="X68" s="11">
        <f>_xlfn.XLOOKUP($D68,[2]Retiros_dinamica!$F:$F,[2]Retiros_dinamica!B:B,"S/I",0)</f>
        <v>3718226.0598297678</v>
      </c>
      <c r="Y68" s="11">
        <f>_xlfn.XLOOKUP($D68,[2]Retiros_dinamica!$F:$F,[2]Retiros_dinamica!C:C,"S/I",0)</f>
        <v>3629256.6101904032</v>
      </c>
      <c r="Z68" s="11">
        <f>_xlfn.XLOOKUP($D68,[2]Retiros_dinamica!$F:$F,[2]Retiros_dinamica!D:D,"S/I",0)</f>
        <v>1641521.734171205</v>
      </c>
      <c r="AA68" s="11">
        <f>_xlfn.XLOOKUP($D68,[2]Retiros_dinamica!$F:$F,[2]Retiros_dinamica!E:E,"S/I",0)</f>
        <v>8989004.4041913748</v>
      </c>
      <c r="AB68" s="6" t="str">
        <f>_xlfn.XLOOKUP(C68,[2]CMg!$I$4:$I$106,[2]CMg!$M$4:$M$106,"----",0,1)</f>
        <v>----</v>
      </c>
      <c r="AH68" s="12">
        <f>_xlfn.XLOOKUP($E68,'[2]Balance económico'!$C:$C,'[2]Balance económico'!$D:$D,"-",0)</f>
        <v>-1345248975.5315018</v>
      </c>
      <c r="AI68" s="12">
        <f>_xlfn.XLOOKUP($E68,'[2]Balance económico'!$C:$C,'[2]Balance económico'!$E:$E,"-",0)</f>
        <v>1898616992.9867737</v>
      </c>
      <c r="AJ68" s="12">
        <f>_xlfn.XLOOKUP($E68,'[2]Balance económico'!$C:$C,'[2]Balance económico'!$F:$F,"-",0)</f>
        <v>30881173149.204327</v>
      </c>
      <c r="AK68" s="6" t="str">
        <f t="shared" si="4"/>
        <v>PPA</v>
      </c>
      <c r="AL68" s="12" t="str" cm="1">
        <f t="array" ref="AL68">IFERROR((X68*[2]!Tabla2[Bloque A] + 'BD Centrales 2025'!Y1138*[2]!Tabla2[Bloque B] + 'BD Centrales 2025'!Z1138*[2]!Tabla2[Bloque C])*#REF!,"-")</f>
        <v>-</v>
      </c>
      <c r="AM68" s="12" t="str">
        <f t="shared" si="5"/>
        <v>-</v>
      </c>
      <c r="AN68" s="12">
        <f>IFERROR((AH68+AI68+AJ68)/(SUMIFS($W$2:$W$1194,$E$2:$E$1194,E68)*1000*#REF!),0)</f>
        <v>0</v>
      </c>
    </row>
    <row r="69" spans="1:40" ht="14.4" x14ac:dyDescent="0.3">
      <c r="A69" s="7">
        <v>94</v>
      </c>
      <c r="B69" s="7" t="s">
        <v>121</v>
      </c>
      <c r="C69" s="8" t="s">
        <v>122</v>
      </c>
      <c r="D69" s="6" t="s">
        <v>64</v>
      </c>
      <c r="E69" s="6" t="str">
        <f>_xlfn.XLOOKUP(D69,'[2]Coordinados SEN'!$A:$A,'[2]Coordinados SEN'!$B:$B,"-",0)</f>
        <v>96.505.760-9</v>
      </c>
      <c r="F69" s="6" t="s">
        <v>64</v>
      </c>
      <c r="G69" s="6">
        <f t="shared" si="3"/>
        <v>29</v>
      </c>
      <c r="H69" s="6" t="s">
        <v>123</v>
      </c>
      <c r="I69" s="6" t="s">
        <v>124</v>
      </c>
      <c r="J69" s="6" t="str">
        <f>_xlfn.XLOOKUP(I69,'[2]Barras CMg'!$E$2:$E$1527,'[2]Barras CMg'!$A$2:$A$1527,"------",0,1)</f>
        <v>CTR_MACHICURA_220</v>
      </c>
      <c r="K69" s="6">
        <v>2</v>
      </c>
      <c r="L69" s="6">
        <v>2025</v>
      </c>
      <c r="M69" s="6" t="s">
        <v>66</v>
      </c>
      <c r="N69" s="6" t="s">
        <v>67</v>
      </c>
      <c r="O69" s="6" t="s">
        <v>47</v>
      </c>
      <c r="P69" s="6" t="s">
        <v>90</v>
      </c>
      <c r="Q69" s="6" t="s">
        <v>97</v>
      </c>
      <c r="R69" s="6" t="s">
        <v>98</v>
      </c>
      <c r="S69" s="6" t="s">
        <v>51</v>
      </c>
      <c r="T69" s="9" t="s">
        <v>99</v>
      </c>
      <c r="U69" s="10">
        <v>95</v>
      </c>
      <c r="V69" s="10">
        <v>94.762500000000003</v>
      </c>
      <c r="W69" s="11" t="e">
        <f>_xlfn.XLOOKUP(C69,#REF!,#REF!,"S/I",0)</f>
        <v>#REF!</v>
      </c>
      <c r="X69" s="11">
        <f>_xlfn.XLOOKUP($D69,[2]Retiros_dinamica!$F:$F,[2]Retiros_dinamica!B:B,"S/I",0)</f>
        <v>3718226.0598297678</v>
      </c>
      <c r="Y69" s="11">
        <f>_xlfn.XLOOKUP($D69,[2]Retiros_dinamica!$F:$F,[2]Retiros_dinamica!C:C,"S/I",0)</f>
        <v>3629256.6101904032</v>
      </c>
      <c r="Z69" s="11">
        <f>_xlfn.XLOOKUP($D69,[2]Retiros_dinamica!$F:$F,[2]Retiros_dinamica!D:D,"S/I",0)</f>
        <v>1641521.734171205</v>
      </c>
      <c r="AA69" s="11">
        <f>_xlfn.XLOOKUP($D69,[2]Retiros_dinamica!$F:$F,[2]Retiros_dinamica!E:E,"S/I",0)</f>
        <v>8989004.4041913748</v>
      </c>
      <c r="AB69" s="6" t="str">
        <f>_xlfn.XLOOKUP(C69,[2]CMg!$I$4:$I$106,[2]CMg!$M$4:$M$106,"----",0,1)</f>
        <v>----</v>
      </c>
      <c r="AC69" s="6" t="str">
        <f>_xlfn.XLOOKUP(C69,[2]CMg!$A$4:$A$106,[2]CMg!$B$4:$B$106,"----",0,1)</f>
        <v>----</v>
      </c>
      <c r="AD69" s="6" t="str">
        <f>_xlfn.XLOOKUP(C69,'[3]Promedio solar Cmg'!$A$4:$A$106,'[3]Promedio solar Cmg'!$B$4:$B$106,"----",0,1)</f>
        <v>----</v>
      </c>
      <c r="AH69" s="12">
        <f>_xlfn.XLOOKUP($E69,'[2]Balance económico'!$C:$C,'[2]Balance económico'!$D:$D,"-",0)</f>
        <v>-1345248975.5315018</v>
      </c>
      <c r="AI69" s="12">
        <f>_xlfn.XLOOKUP($E69,'[2]Balance económico'!$C:$C,'[2]Balance económico'!$E:$E,"-",0)</f>
        <v>1898616992.9867737</v>
      </c>
      <c r="AJ69" s="12">
        <f>_xlfn.XLOOKUP($E69,'[2]Balance económico'!$C:$C,'[2]Balance económico'!$F:$F,"-",0)</f>
        <v>30881173149.204327</v>
      </c>
      <c r="AK69" s="6" t="str">
        <f t="shared" si="4"/>
        <v>PPA</v>
      </c>
      <c r="AL69" s="12" t="str" cm="1">
        <f t="array" ref="AL69">IFERROR((X69*[2]!Tabla2[Bloque A] + 'BD Centrales 2025'!Y12*[2]!Tabla2[Bloque B] + 'BD Centrales 2025'!Z12*[2]!Tabla2[Bloque C])*#REF!,"-")</f>
        <v>-</v>
      </c>
      <c r="AM69" s="12" t="str">
        <f t="shared" si="5"/>
        <v>-</v>
      </c>
      <c r="AN69" s="12">
        <f>IFERROR((AH69+AI69+AJ69)/(SUMIFS($W$2:$W$1194,$E$2:$E$1194,E69)*1000*#REF!),0)</f>
        <v>0</v>
      </c>
    </row>
    <row r="70" spans="1:40" ht="14.4" x14ac:dyDescent="0.3">
      <c r="A70" s="7">
        <v>99</v>
      </c>
      <c r="B70" s="7" t="s">
        <v>6051</v>
      </c>
      <c r="C70" s="8" t="s">
        <v>6052</v>
      </c>
      <c r="D70" s="6" t="s">
        <v>64</v>
      </c>
      <c r="E70" s="6" t="str">
        <f>_xlfn.XLOOKUP(D70,'[2]Coordinados SEN'!$A:$A,'[2]Coordinados SEN'!$B:$B,"-",0)</f>
        <v>96.505.760-9</v>
      </c>
      <c r="F70" s="6" t="s">
        <v>64</v>
      </c>
      <c r="G70" s="6">
        <f t="shared" si="3"/>
        <v>29</v>
      </c>
      <c r="H70" s="6" t="s">
        <v>6037</v>
      </c>
      <c r="I70" s="6" t="s">
        <v>6037</v>
      </c>
      <c r="J70" s="6" t="str">
        <f>_xlfn.XLOOKUP(I70,'[2]Barras CMg'!$E$2:$E$1527,'[2]Barras CMg'!$A$2:$A$1527,"------",0,1)</f>
        <v>S.LUIS2_______220</v>
      </c>
      <c r="K70" s="6">
        <v>1</v>
      </c>
      <c r="L70" s="6">
        <v>2025</v>
      </c>
      <c r="M70" s="6" t="s">
        <v>45</v>
      </c>
      <c r="N70" s="6" t="s">
        <v>5261</v>
      </c>
      <c r="O70" s="6" t="s">
        <v>47</v>
      </c>
      <c r="P70" s="6" t="s">
        <v>189</v>
      </c>
      <c r="Q70" s="6" t="s">
        <v>899</v>
      </c>
      <c r="R70" s="6" t="s">
        <v>899</v>
      </c>
      <c r="S70" s="6" t="s">
        <v>51</v>
      </c>
      <c r="T70" s="9" t="s">
        <v>6053</v>
      </c>
      <c r="U70" s="10">
        <v>89.203800000000001</v>
      </c>
      <c r="V70" s="10">
        <v>88.204300000000003</v>
      </c>
      <c r="W70" s="11" t="e">
        <f>_xlfn.XLOOKUP(C70,#REF!,#REF!,"S/I",0)</f>
        <v>#REF!</v>
      </c>
      <c r="X70" s="11">
        <f>_xlfn.XLOOKUP($D70,[2]Retiros_dinamica!$F:$F,[2]Retiros_dinamica!B:B,"S/I",0)</f>
        <v>3718226.0598297678</v>
      </c>
      <c r="Y70" s="11">
        <f>_xlfn.XLOOKUP($D70,[2]Retiros_dinamica!$F:$F,[2]Retiros_dinamica!C:C,"S/I",0)</f>
        <v>3629256.6101904032</v>
      </c>
      <c r="Z70" s="11">
        <f>_xlfn.XLOOKUP($D70,[2]Retiros_dinamica!$F:$F,[2]Retiros_dinamica!D:D,"S/I",0)</f>
        <v>1641521.734171205</v>
      </c>
      <c r="AA70" s="11">
        <f>_xlfn.XLOOKUP($D70,[2]Retiros_dinamica!$F:$F,[2]Retiros_dinamica!E:E,"S/I",0)</f>
        <v>8989004.4041913748</v>
      </c>
      <c r="AB70" s="6" t="str">
        <f>_xlfn.XLOOKUP(C70,[2]CMg!$I$4:$I$106,[2]CMg!$M$4:$M$106,"----",0,1)</f>
        <v>----</v>
      </c>
      <c r="AH70" s="12">
        <f>_xlfn.XLOOKUP($E70,'[2]Balance económico'!$C:$C,'[2]Balance económico'!$D:$D,"-",0)</f>
        <v>-1345248975.5315018</v>
      </c>
      <c r="AI70" s="12">
        <f>_xlfn.XLOOKUP($E70,'[2]Balance económico'!$C:$C,'[2]Balance económico'!$E:$E,"-",0)</f>
        <v>1898616992.9867737</v>
      </c>
      <c r="AJ70" s="12">
        <f>_xlfn.XLOOKUP($E70,'[2]Balance económico'!$C:$C,'[2]Balance económico'!$F:$F,"-",0)</f>
        <v>30881173149.204327</v>
      </c>
      <c r="AK70" s="6" t="str">
        <f t="shared" si="4"/>
        <v>PPA</v>
      </c>
      <c r="AL70" s="12" t="str" cm="1">
        <f t="array" ref="AL70">IFERROR((X70*[2]!Tabla2[Bloque A] + 'BD Centrales 2025'!Y1149*[2]!Tabla2[Bloque B] + 'BD Centrales 2025'!Z1149*[2]!Tabla2[Bloque C])*#REF!,"-")</f>
        <v>-</v>
      </c>
      <c r="AM70" s="12" t="str">
        <f t="shared" si="5"/>
        <v>-</v>
      </c>
      <c r="AN70" s="12">
        <f>IFERROR((AH70+AI70+AJ70)/(SUMIFS($W$2:$W$1194,$E$2:$E$1194,E70)*1000*#REF!),0)</f>
        <v>0</v>
      </c>
    </row>
    <row r="71" spans="1:40" ht="14.4" x14ac:dyDescent="0.3">
      <c r="A71" s="7">
        <v>100</v>
      </c>
      <c r="B71" s="7" t="s">
        <v>1731</v>
      </c>
      <c r="C71" s="8" t="s">
        <v>1732</v>
      </c>
      <c r="D71" s="6" t="s">
        <v>64</v>
      </c>
      <c r="E71" s="6" t="str">
        <f>_xlfn.XLOOKUP(D71,'[2]Coordinados SEN'!$A:$A,'[2]Coordinados SEN'!$B:$B,"-",0)</f>
        <v>96.505.760-9</v>
      </c>
      <c r="F71" s="6" t="s">
        <v>64</v>
      </c>
      <c r="G71" s="6">
        <f t="shared" si="3"/>
        <v>29</v>
      </c>
      <c r="H71" s="6" t="s">
        <v>1733</v>
      </c>
      <c r="I71" s="6" t="s">
        <v>1733</v>
      </c>
      <c r="J71" s="6" t="str">
        <f>_xlfn.XLOOKUP(I71,'[2]Barras CMg'!$E$2:$E$1527,'[2]Barras CMg'!$A$2:$A$1527,"------",0,1)</f>
        <v>QUILLECO______220</v>
      </c>
      <c r="K71" s="6">
        <v>2</v>
      </c>
      <c r="L71" s="6">
        <v>2025</v>
      </c>
      <c r="M71" s="6" t="s">
        <v>66</v>
      </c>
      <c r="N71" s="6" t="s">
        <v>105</v>
      </c>
      <c r="O71" s="6" t="s">
        <v>47</v>
      </c>
      <c r="P71" s="6" t="s">
        <v>68</v>
      </c>
      <c r="Q71" s="6" t="s">
        <v>68</v>
      </c>
      <c r="R71" s="6" t="s">
        <v>1734</v>
      </c>
      <c r="S71" s="6" t="s">
        <v>51</v>
      </c>
      <c r="T71" s="9" t="s">
        <v>1735</v>
      </c>
      <c r="U71" s="10">
        <v>70.8</v>
      </c>
      <c r="V71" s="10">
        <v>70.651300000000006</v>
      </c>
      <c r="W71" s="11" t="e">
        <f>_xlfn.XLOOKUP(C71,#REF!,#REF!,"S/I",0)</f>
        <v>#REF!</v>
      </c>
      <c r="X71" s="11">
        <f>_xlfn.XLOOKUP($D71,[2]Retiros_dinamica!$F:$F,[2]Retiros_dinamica!B:B,"S/I",0)</f>
        <v>3718226.0598297678</v>
      </c>
      <c r="Y71" s="11">
        <f>_xlfn.XLOOKUP($D71,[2]Retiros_dinamica!$F:$F,[2]Retiros_dinamica!C:C,"S/I",0)</f>
        <v>3629256.6101904032</v>
      </c>
      <c r="Z71" s="11">
        <f>_xlfn.XLOOKUP($D71,[2]Retiros_dinamica!$F:$F,[2]Retiros_dinamica!D:D,"S/I",0)</f>
        <v>1641521.734171205</v>
      </c>
      <c r="AA71" s="11">
        <f>_xlfn.XLOOKUP($D71,[2]Retiros_dinamica!$F:$F,[2]Retiros_dinamica!E:E,"S/I",0)</f>
        <v>8989004.4041913748</v>
      </c>
      <c r="AB71" s="6" t="str">
        <f>_xlfn.XLOOKUP(C71,[2]CMg!$I$4:$I$106,[2]CMg!$M$4:$M$106,"----",0,1)</f>
        <v>----</v>
      </c>
      <c r="AC71" s="6" t="str">
        <f>_xlfn.XLOOKUP(C71,[2]CMg!$A$4:$A$106,[2]CMg!$B$4:$B$106,"----",0,1)</f>
        <v>----</v>
      </c>
      <c r="AD71" s="6" t="str">
        <f>_xlfn.XLOOKUP(C71,'[3]Promedio solar Cmg'!$A$4:$A$106,'[3]Promedio solar Cmg'!$B$4:$B$106,"----",0,1)</f>
        <v>----</v>
      </c>
      <c r="AH71" s="12">
        <f>_xlfn.XLOOKUP($E71,'[2]Balance económico'!$C:$C,'[2]Balance económico'!$D:$D,"-",0)</f>
        <v>-1345248975.5315018</v>
      </c>
      <c r="AI71" s="12">
        <f>_xlfn.XLOOKUP($E71,'[2]Balance económico'!$C:$C,'[2]Balance económico'!$E:$E,"-",0)</f>
        <v>1898616992.9867737</v>
      </c>
      <c r="AJ71" s="12">
        <f>_xlfn.XLOOKUP($E71,'[2]Balance económico'!$C:$C,'[2]Balance económico'!$F:$F,"-",0)</f>
        <v>30881173149.204327</v>
      </c>
      <c r="AK71" s="6" t="str">
        <f t="shared" si="4"/>
        <v>PPA</v>
      </c>
      <c r="AL71" s="12" t="str" cm="1">
        <f t="array" ref="AL71">IFERROR((X71*[2]!Tabla2[Bloque A] + 'BD Centrales 2025'!Y299*[2]!Tabla2[Bloque B] + 'BD Centrales 2025'!Z299*[2]!Tabla2[Bloque C])*#REF!,"-")</f>
        <v>-</v>
      </c>
      <c r="AM71" s="12" t="str">
        <f t="shared" si="5"/>
        <v>-</v>
      </c>
      <c r="AN71" s="12">
        <f>IFERROR((AH71+AI71+AJ71)/(SUMIFS($W$2:$W$1194,$E$2:$E$1194,E71)*1000*#REF!),0)</f>
        <v>0</v>
      </c>
    </row>
    <row r="72" spans="1:40" ht="14.4" x14ac:dyDescent="0.3">
      <c r="A72" s="7">
        <v>101</v>
      </c>
      <c r="B72" s="7" t="s">
        <v>2020</v>
      </c>
      <c r="C72" s="8" t="s">
        <v>2021</v>
      </c>
      <c r="D72" s="6" t="s">
        <v>64</v>
      </c>
      <c r="E72" s="6" t="str">
        <f>_xlfn.XLOOKUP(D72,'[2]Coordinados SEN'!$A:$A,'[2]Coordinados SEN'!$B:$B,"-",0)</f>
        <v>96.505.760-9</v>
      </c>
      <c r="F72" s="6" t="s">
        <v>64</v>
      </c>
      <c r="G72" s="6">
        <f t="shared" si="3"/>
        <v>29</v>
      </c>
      <c r="H72" s="6" t="s">
        <v>2022</v>
      </c>
      <c r="I72" s="6" t="s">
        <v>2023</v>
      </c>
      <c r="J72" s="6" t="str">
        <f>_xlfn.XLOOKUP(I72,'[2]Barras CMg'!$E$2:$E$1527,'[2]Barras CMg'!$A$2:$A$1527,"------",0,1)</f>
        <v>RUCUE_________220</v>
      </c>
      <c r="K72" s="6">
        <v>2</v>
      </c>
      <c r="L72" s="6">
        <v>2025</v>
      </c>
      <c r="M72" s="6" t="s">
        <v>66</v>
      </c>
      <c r="N72" s="6" t="s">
        <v>105</v>
      </c>
      <c r="O72" s="6" t="s">
        <v>47</v>
      </c>
      <c r="P72" s="6" t="s">
        <v>68</v>
      </c>
      <c r="Q72" s="6" t="s">
        <v>68</v>
      </c>
      <c r="R72" s="6" t="s">
        <v>1734</v>
      </c>
      <c r="S72" s="6" t="s">
        <v>51</v>
      </c>
      <c r="T72" s="9" t="s">
        <v>2024</v>
      </c>
      <c r="U72" s="10">
        <v>178.4</v>
      </c>
      <c r="V72" s="10">
        <v>178.13239999999999</v>
      </c>
      <c r="W72" s="11" t="e">
        <f>_xlfn.XLOOKUP(C72,#REF!,#REF!,"S/I",0)</f>
        <v>#REF!</v>
      </c>
      <c r="X72" s="11">
        <f>_xlfn.XLOOKUP($D72,[2]Retiros_dinamica!$F:$F,[2]Retiros_dinamica!B:B,"S/I",0)</f>
        <v>3718226.0598297678</v>
      </c>
      <c r="Y72" s="11">
        <f>_xlfn.XLOOKUP($D72,[2]Retiros_dinamica!$F:$F,[2]Retiros_dinamica!C:C,"S/I",0)</f>
        <v>3629256.6101904032</v>
      </c>
      <c r="Z72" s="11">
        <f>_xlfn.XLOOKUP($D72,[2]Retiros_dinamica!$F:$F,[2]Retiros_dinamica!D:D,"S/I",0)</f>
        <v>1641521.734171205</v>
      </c>
      <c r="AA72" s="11">
        <f>_xlfn.XLOOKUP($D72,[2]Retiros_dinamica!$F:$F,[2]Retiros_dinamica!E:E,"S/I",0)</f>
        <v>8989004.4041913748</v>
      </c>
      <c r="AB72" s="6" t="str">
        <f>_xlfn.XLOOKUP(C72,[2]CMg!$I$4:$I$106,[2]CMg!$M$4:$M$106,"----",0,1)</f>
        <v>----</v>
      </c>
      <c r="AC72" s="6" t="str">
        <f>_xlfn.XLOOKUP(C72,[2]CMg!$A$4:$A$106,[2]CMg!$B$4:$B$106,"----",0,1)</f>
        <v>----</v>
      </c>
      <c r="AD72" s="6" t="str">
        <f>_xlfn.XLOOKUP(C72,'[3]Promedio solar Cmg'!$A$4:$A$106,'[3]Promedio solar Cmg'!$B$4:$B$106,"----",0,1)</f>
        <v>----</v>
      </c>
      <c r="AH72" s="12">
        <f>_xlfn.XLOOKUP($E72,'[2]Balance económico'!$C:$C,'[2]Balance económico'!$D:$D,"-",0)</f>
        <v>-1345248975.5315018</v>
      </c>
      <c r="AI72" s="12">
        <f>_xlfn.XLOOKUP($E72,'[2]Balance económico'!$C:$C,'[2]Balance económico'!$E:$E,"-",0)</f>
        <v>1898616992.9867737</v>
      </c>
      <c r="AJ72" s="12">
        <f>_xlfn.XLOOKUP($E72,'[2]Balance económico'!$C:$C,'[2]Balance económico'!$F:$F,"-",0)</f>
        <v>30881173149.204327</v>
      </c>
      <c r="AK72" s="6" t="str">
        <f t="shared" si="4"/>
        <v>PPA</v>
      </c>
      <c r="AL72" s="12" t="str" cm="1">
        <f t="array" ref="AL72">IFERROR((X72*[2]!Tabla2[Bloque A] + 'BD Centrales 2025'!Y353*[2]!Tabla2[Bloque B] + 'BD Centrales 2025'!Z353*[2]!Tabla2[Bloque C])*#REF!,"-")</f>
        <v>-</v>
      </c>
      <c r="AM72" s="12" t="str">
        <f t="shared" si="5"/>
        <v>-</v>
      </c>
      <c r="AN72" s="12">
        <f>IFERROR((AH72+AI72+AJ72)/(SUMIFS($W$2:$W$1194,$E$2:$E$1194,E72)*1000*#REF!),0)</f>
        <v>0</v>
      </c>
    </row>
    <row r="73" spans="1:40" ht="14.4" x14ac:dyDescent="0.3">
      <c r="A73" s="7">
        <v>102</v>
      </c>
      <c r="B73" s="7" t="s">
        <v>2578</v>
      </c>
      <c r="C73" s="8" t="s">
        <v>2579</v>
      </c>
      <c r="D73" s="6" t="s">
        <v>64</v>
      </c>
      <c r="E73" s="6" t="str">
        <f>_xlfn.XLOOKUP(D73,'[2]Coordinados SEN'!$A:$A,'[2]Coordinados SEN'!$B:$B,"-",0)</f>
        <v>96.505.760-9</v>
      </c>
      <c r="F73" s="6" t="s">
        <v>64</v>
      </c>
      <c r="G73" s="6">
        <f t="shared" si="3"/>
        <v>29</v>
      </c>
      <c r="H73" s="6" t="s">
        <v>285</v>
      </c>
      <c r="I73" s="13" t="s">
        <v>96</v>
      </c>
      <c r="J73" s="6" t="str">
        <f>_xlfn.XLOOKUP(I73,'[2]Barras CMg'!$E$2:$E$1527,'[2]Barras CMg'!$A$2:$A$1527,"------",0,1)</f>
        <v>COLBUN________220</v>
      </c>
      <c r="K73" s="6">
        <v>1</v>
      </c>
      <c r="L73" s="6">
        <v>2025</v>
      </c>
      <c r="M73" s="6" t="s">
        <v>66</v>
      </c>
      <c r="N73" s="6" t="s">
        <v>177</v>
      </c>
      <c r="O73" s="6" t="s">
        <v>157</v>
      </c>
      <c r="P73" s="6" t="s">
        <v>90</v>
      </c>
      <c r="Q73" s="6" t="s">
        <v>91</v>
      </c>
      <c r="R73" s="6" t="s">
        <v>92</v>
      </c>
      <c r="S73" s="6" t="s">
        <v>51</v>
      </c>
      <c r="T73" s="9" t="s">
        <v>2580</v>
      </c>
      <c r="U73" s="10">
        <v>5.9</v>
      </c>
      <c r="V73" s="10">
        <v>5.8853</v>
      </c>
      <c r="W73" s="11" t="e">
        <f>_xlfn.XLOOKUP(C73,#REF!,#REF!,"S/I",0)</f>
        <v>#REF!</v>
      </c>
      <c r="X73" s="11">
        <f>_xlfn.XLOOKUP($D73,[2]Retiros_dinamica!$F:$F,[2]Retiros_dinamica!B:B,"S/I",0)</f>
        <v>3718226.0598297678</v>
      </c>
      <c r="Y73" s="11">
        <f>_xlfn.XLOOKUP($D73,[2]Retiros_dinamica!$F:$F,[2]Retiros_dinamica!C:C,"S/I",0)</f>
        <v>3629256.6101904032</v>
      </c>
      <c r="Z73" s="11">
        <f>_xlfn.XLOOKUP($D73,[2]Retiros_dinamica!$F:$F,[2]Retiros_dinamica!D:D,"S/I",0)</f>
        <v>1641521.734171205</v>
      </c>
      <c r="AA73" s="11">
        <f>_xlfn.XLOOKUP($D73,[2]Retiros_dinamica!$F:$F,[2]Retiros_dinamica!E:E,"S/I",0)</f>
        <v>8989004.4041913748</v>
      </c>
      <c r="AB73" s="6" t="str">
        <f>_xlfn.XLOOKUP(C73,[2]CMg!$I$4:$I$106,[2]CMg!$M$4:$M$106,"----",0,1)</f>
        <v>----</v>
      </c>
      <c r="AC73" s="6" t="str">
        <f>_xlfn.XLOOKUP(C73,[2]CMg!$A$4:$A$106,[2]CMg!$B$4:$B$106,"----",0,1)</f>
        <v>----</v>
      </c>
      <c r="AD73" s="6" t="str">
        <f>_xlfn.XLOOKUP(C73,'[3]Promedio solar Cmg'!$A$4:$A$106,'[3]Promedio solar Cmg'!$B$4:$B$106,"----",0,1)</f>
        <v>----</v>
      </c>
      <c r="AH73" s="12">
        <f>_xlfn.XLOOKUP($E73,'[2]Balance económico'!$C:$C,'[2]Balance económico'!$D:$D,"-",0)</f>
        <v>-1345248975.5315018</v>
      </c>
      <c r="AI73" s="12">
        <f>_xlfn.XLOOKUP($E73,'[2]Balance económico'!$C:$C,'[2]Balance económico'!$E:$E,"-",0)</f>
        <v>1898616992.9867737</v>
      </c>
      <c r="AJ73" s="12">
        <f>_xlfn.XLOOKUP($E73,'[2]Balance económico'!$C:$C,'[2]Balance económico'!$F:$F,"-",0)</f>
        <v>30881173149.204327</v>
      </c>
      <c r="AK73" s="6" t="str">
        <f t="shared" si="4"/>
        <v>PPA</v>
      </c>
      <c r="AL73" s="12" t="str" cm="1">
        <f t="array" ref="AL73">IFERROR((X73*[2]!Tabla2[Bloque A] + 'BD Centrales 2025'!Y457*[2]!Tabla2[Bloque B] + 'BD Centrales 2025'!Z457*[2]!Tabla2[Bloque C])*#REF!,"-")</f>
        <v>-</v>
      </c>
      <c r="AM73" s="12" t="str">
        <f t="shared" si="5"/>
        <v>-</v>
      </c>
      <c r="AN73" s="12">
        <f>IFERROR((AH73+AI73+AJ73)/(SUMIFS($W$2:$W$1194,$E$2:$E$1194,E73)*1000*#REF!),0)</f>
        <v>0</v>
      </c>
    </row>
    <row r="74" spans="1:40" ht="14.4" x14ac:dyDescent="0.3">
      <c r="A74" s="7">
        <v>103</v>
      </c>
      <c r="B74" s="7" t="s">
        <v>2628</v>
      </c>
      <c r="C74" s="8" t="s">
        <v>2629</v>
      </c>
      <c r="D74" s="6" t="s">
        <v>64</v>
      </c>
      <c r="E74" s="6" t="str">
        <f>_xlfn.XLOOKUP(D74,'[2]Coordinados SEN'!$A:$A,'[2]Coordinados SEN'!$B:$B,"-",0)</f>
        <v>96.505.760-9</v>
      </c>
      <c r="F74" s="6" t="s">
        <v>64</v>
      </c>
      <c r="G74" s="6">
        <f t="shared" si="3"/>
        <v>29</v>
      </c>
      <c r="H74" s="6" t="s">
        <v>2630</v>
      </c>
      <c r="I74" s="13" t="s">
        <v>2631</v>
      </c>
      <c r="J74" s="6" t="str">
        <f>_xlfn.XLOOKUP(I74,'[2]Barras CMg'!$E$2:$E$1527,'[2]Barras CMg'!$A$2:$A$1527,"------",0,1)</f>
        <v>SAN_IGNACIO___066</v>
      </c>
      <c r="K74" s="6">
        <v>1</v>
      </c>
      <c r="L74" s="6">
        <v>2025</v>
      </c>
      <c r="M74" s="6" t="s">
        <v>66</v>
      </c>
      <c r="N74" s="6" t="s">
        <v>105</v>
      </c>
      <c r="O74" s="6" t="s">
        <v>47</v>
      </c>
      <c r="P74" s="6" t="s">
        <v>90</v>
      </c>
      <c r="Q74" s="6" t="s">
        <v>97</v>
      </c>
      <c r="R74" s="6" t="s">
        <v>1751</v>
      </c>
      <c r="S74" s="6" t="s">
        <v>51</v>
      </c>
      <c r="T74" s="9" t="s">
        <v>129</v>
      </c>
      <c r="U74" s="10">
        <v>35.42</v>
      </c>
      <c r="V74" s="10">
        <v>35.08</v>
      </c>
      <c r="W74" s="11" t="e">
        <f>_xlfn.XLOOKUP(C74,#REF!,#REF!,"S/I",0)</f>
        <v>#REF!</v>
      </c>
      <c r="X74" s="11">
        <f>_xlfn.XLOOKUP($D74,[2]Retiros_dinamica!$F:$F,[2]Retiros_dinamica!B:B,"S/I",0)</f>
        <v>3718226.0598297678</v>
      </c>
      <c r="Y74" s="11">
        <f>_xlfn.XLOOKUP($D74,[2]Retiros_dinamica!$F:$F,[2]Retiros_dinamica!C:C,"S/I",0)</f>
        <v>3629256.6101904032</v>
      </c>
      <c r="Z74" s="11">
        <f>_xlfn.XLOOKUP($D74,[2]Retiros_dinamica!$F:$F,[2]Retiros_dinamica!D:D,"S/I",0)</f>
        <v>1641521.734171205</v>
      </c>
      <c r="AA74" s="11">
        <f>_xlfn.XLOOKUP($D74,[2]Retiros_dinamica!$F:$F,[2]Retiros_dinamica!E:E,"S/I",0)</f>
        <v>8989004.4041913748</v>
      </c>
      <c r="AB74" s="6" t="str">
        <f>_xlfn.XLOOKUP(C74,[2]CMg!$I$4:$I$106,[2]CMg!$M$4:$M$106,"----",0,1)</f>
        <v>----</v>
      </c>
      <c r="AC74" s="6" t="str">
        <f>_xlfn.XLOOKUP(C74,[2]CMg!$A$4:$A$106,[2]CMg!$B$4:$B$106,"----",0,1)</f>
        <v>----</v>
      </c>
      <c r="AD74" s="6" t="str">
        <f>_xlfn.XLOOKUP(C74,'[3]Promedio solar Cmg'!$A$4:$A$106,'[3]Promedio solar Cmg'!$B$4:$B$106,"----",0,1)</f>
        <v>----</v>
      </c>
      <c r="AH74" s="12">
        <f>_xlfn.XLOOKUP($E74,'[2]Balance económico'!$C:$C,'[2]Balance económico'!$D:$D,"-",0)</f>
        <v>-1345248975.5315018</v>
      </c>
      <c r="AI74" s="12">
        <f>_xlfn.XLOOKUP($E74,'[2]Balance económico'!$C:$C,'[2]Balance económico'!$E:$E,"-",0)</f>
        <v>1898616992.9867737</v>
      </c>
      <c r="AJ74" s="12">
        <f>_xlfn.XLOOKUP($E74,'[2]Balance económico'!$C:$C,'[2]Balance económico'!$F:$F,"-",0)</f>
        <v>30881173149.204327</v>
      </c>
      <c r="AK74" s="6" t="str">
        <f t="shared" si="4"/>
        <v>PPA</v>
      </c>
      <c r="AL74" s="12" t="str" cm="1">
        <f t="array" ref="AL74">IFERROR((X74*[2]!Tabla2[Bloque A] + 'BD Centrales 2025'!Y467*[2]!Tabla2[Bloque B] + 'BD Centrales 2025'!Z467*[2]!Tabla2[Bloque C])*#REF!,"-")</f>
        <v>-</v>
      </c>
      <c r="AM74" s="12" t="str">
        <f t="shared" si="5"/>
        <v>-</v>
      </c>
      <c r="AN74" s="12">
        <f>IFERROR((AH74+AI74+AJ74)/(SUMIFS($W$2:$W$1194,$E$2:$E$1194,E74)*1000*#REF!),0)</f>
        <v>0</v>
      </c>
    </row>
    <row r="75" spans="1:40" ht="14.4" x14ac:dyDescent="0.3">
      <c r="A75" s="7">
        <v>104</v>
      </c>
      <c r="B75" s="7" t="s">
        <v>6162</v>
      </c>
      <c r="C75" s="8" t="s">
        <v>6163</v>
      </c>
      <c r="D75" s="6" t="s">
        <v>64</v>
      </c>
      <c r="E75" s="6" t="str">
        <f>_xlfn.XLOOKUP(D75,'[2]Coordinados SEN'!$A:$A,'[2]Coordinados SEN'!$B:$B,"-",0)</f>
        <v>96.505.760-9</v>
      </c>
      <c r="F75" s="6" t="s">
        <v>64</v>
      </c>
      <c r="G75" s="6">
        <f t="shared" si="3"/>
        <v>29</v>
      </c>
      <c r="H75" s="6" t="s">
        <v>6164</v>
      </c>
      <c r="I75" s="6" t="s">
        <v>6164</v>
      </c>
      <c r="J75" s="6" t="str">
        <f>_xlfn.XLOOKUP(I75,'[2]Barras CMg'!$E$2:$E$1527,'[2]Barras CMg'!$A$2:$A$1527,"------",0,1)</f>
        <v>STA.MARIA_____220</v>
      </c>
      <c r="K75" s="6">
        <v>1</v>
      </c>
      <c r="L75" s="6">
        <v>2025</v>
      </c>
      <c r="M75" s="6" t="s">
        <v>45</v>
      </c>
      <c r="N75" s="6" t="s">
        <v>5276</v>
      </c>
      <c r="O75" s="6" t="s">
        <v>47</v>
      </c>
      <c r="P75" s="6" t="s">
        <v>68</v>
      </c>
      <c r="Q75" s="6" t="s">
        <v>5431</v>
      </c>
      <c r="R75" s="6" t="s">
        <v>5686</v>
      </c>
      <c r="S75" s="6" t="s">
        <v>51</v>
      </c>
      <c r="T75" s="9" t="s">
        <v>6165</v>
      </c>
      <c r="U75" s="10">
        <v>378.95</v>
      </c>
      <c r="V75" s="10">
        <v>348.35</v>
      </c>
      <c r="W75" s="11" t="e">
        <f>_xlfn.XLOOKUP(C75,#REF!,#REF!,"S/I",0)</f>
        <v>#REF!</v>
      </c>
      <c r="X75" s="11">
        <f>_xlfn.XLOOKUP($D75,[2]Retiros_dinamica!$F:$F,[2]Retiros_dinamica!B:B,"S/I",0)</f>
        <v>3718226.0598297678</v>
      </c>
      <c r="Y75" s="11">
        <f>_xlfn.XLOOKUP($D75,[2]Retiros_dinamica!$F:$F,[2]Retiros_dinamica!C:C,"S/I",0)</f>
        <v>3629256.6101904032</v>
      </c>
      <c r="Z75" s="11">
        <f>_xlfn.XLOOKUP($D75,[2]Retiros_dinamica!$F:$F,[2]Retiros_dinamica!D:D,"S/I",0)</f>
        <v>1641521.734171205</v>
      </c>
      <c r="AA75" s="11">
        <f>_xlfn.XLOOKUP($D75,[2]Retiros_dinamica!$F:$F,[2]Retiros_dinamica!E:E,"S/I",0)</f>
        <v>8989004.4041913748</v>
      </c>
      <c r="AB75" s="6" t="str">
        <f>_xlfn.XLOOKUP(C75,[2]CMg!$I$4:$I$106,[2]CMg!$M$4:$M$106,"----",0,1)</f>
        <v>----</v>
      </c>
      <c r="AH75" s="12">
        <f>_xlfn.XLOOKUP($E75,'[2]Balance económico'!$C:$C,'[2]Balance económico'!$D:$D,"-",0)</f>
        <v>-1345248975.5315018</v>
      </c>
      <c r="AI75" s="12">
        <f>_xlfn.XLOOKUP($E75,'[2]Balance económico'!$C:$C,'[2]Balance económico'!$E:$E,"-",0)</f>
        <v>1898616992.9867737</v>
      </c>
      <c r="AJ75" s="12">
        <f>_xlfn.XLOOKUP($E75,'[2]Balance económico'!$C:$C,'[2]Balance económico'!$F:$F,"-",0)</f>
        <v>30881173149.204327</v>
      </c>
      <c r="AK75" s="6" t="str">
        <f t="shared" si="4"/>
        <v>PPA</v>
      </c>
      <c r="AL75" s="12" t="str" cm="1">
        <f t="array" ref="AL75">IFERROR((X75*[2]!Tabla2[Bloque A] + 'BD Centrales 2025'!Y1176*[2]!Tabla2[Bloque B] + 'BD Centrales 2025'!Z1176*[2]!Tabla2[Bloque C])*#REF!,"-")</f>
        <v>-</v>
      </c>
      <c r="AM75" s="12" t="str">
        <f t="shared" si="5"/>
        <v>-</v>
      </c>
      <c r="AN75" s="12">
        <f>IFERROR((AH75+AI75+AJ75)/(SUMIFS($W$2:$W$1194,$E$2:$E$1194,E75)*1000*#REF!),0)</f>
        <v>0</v>
      </c>
    </row>
    <row r="76" spans="1:40" ht="14.4" x14ac:dyDescent="0.3">
      <c r="A76" s="7">
        <v>106</v>
      </c>
      <c r="B76" s="7" t="s">
        <v>200</v>
      </c>
      <c r="C76" s="8" t="s">
        <v>201</v>
      </c>
      <c r="D76" s="6" t="s">
        <v>202</v>
      </c>
      <c r="E76" s="6" t="str">
        <f>_xlfn.XLOOKUP(D76,'[2]Coordinados SEN'!$A:$A,'[2]Coordinados SEN'!$B:$B,"-",0)</f>
        <v>96.637.520-5</v>
      </c>
      <c r="F76" s="6" t="s">
        <v>202</v>
      </c>
      <c r="G76" s="6">
        <f t="shared" si="3"/>
        <v>2</v>
      </c>
      <c r="H76" s="6" t="s">
        <v>203</v>
      </c>
      <c r="I76" s="6" t="s">
        <v>203</v>
      </c>
      <c r="J76" s="6" t="str">
        <f>_xlfn.XLOOKUP(I76,'[2]Barras CMg'!$E$2:$E$1527,'[2]Barras CMg'!$A$2:$A$1527,"------",0,1)</f>
        <v>TAP_PULELFU___066</v>
      </c>
      <c r="K76" s="6">
        <v>1</v>
      </c>
      <c r="L76" s="6">
        <v>2025</v>
      </c>
      <c r="M76" s="6" t="s">
        <v>66</v>
      </c>
      <c r="N76" s="6" t="s">
        <v>177</v>
      </c>
      <c r="O76" s="6" t="s">
        <v>47</v>
      </c>
      <c r="P76" s="6" t="s">
        <v>82</v>
      </c>
      <c r="Q76" s="6" t="s">
        <v>197</v>
      </c>
      <c r="R76" s="6" t="s">
        <v>204</v>
      </c>
      <c r="S76" s="6" t="s">
        <v>51</v>
      </c>
      <c r="T76" s="9" t="s">
        <v>205</v>
      </c>
      <c r="U76" s="10">
        <v>12</v>
      </c>
      <c r="V76" s="10">
        <v>11.843159999999999</v>
      </c>
      <c r="W76" s="11" t="e">
        <f>_xlfn.XLOOKUP(C76,#REF!,#REF!,"S/I",0)</f>
        <v>#REF!</v>
      </c>
      <c r="X76" s="11">
        <f>_xlfn.XLOOKUP($D76,[2]Retiros_dinamica!$F:$F,[2]Retiros_dinamica!B:B,"S/I",0)</f>
        <v>169.058507518</v>
      </c>
      <c r="Y76" s="11">
        <f>_xlfn.XLOOKUP($D76,[2]Retiros_dinamica!$F:$F,[2]Retiros_dinamica!C:C,"S/I",0)</f>
        <v>264.30872013099997</v>
      </c>
      <c r="Z76" s="11">
        <f>_xlfn.XLOOKUP($D76,[2]Retiros_dinamica!$F:$F,[2]Retiros_dinamica!D:D,"S/I",0)</f>
        <v>130.355203746</v>
      </c>
      <c r="AA76" s="11">
        <f>_xlfn.XLOOKUP($D76,[2]Retiros_dinamica!$F:$F,[2]Retiros_dinamica!E:E,"S/I",0)</f>
        <v>563.72243139499994</v>
      </c>
      <c r="AB76" s="6" t="str">
        <f>_xlfn.XLOOKUP(C76,[2]CMg!$I$4:$I$106,[2]CMg!$M$4:$M$106,"----",0,1)</f>
        <v>----</v>
      </c>
      <c r="AC76" s="6" t="str">
        <f>_xlfn.XLOOKUP(C76,[2]CMg!$A$4:$A$106,[2]CMg!$B$4:$B$106,"----",0,1)</f>
        <v>----</v>
      </c>
      <c r="AD76" s="6" t="str">
        <f>_xlfn.XLOOKUP(C76,'[3]Promedio solar Cmg'!$A$4:$A$106,'[3]Promedio solar Cmg'!$B$4:$B$106,"----",0,1)</f>
        <v>----</v>
      </c>
      <c r="AH76" s="12">
        <f>_xlfn.XLOOKUP($E76,'[2]Balance económico'!$C:$C,'[2]Balance económico'!$D:$D,"-",0)</f>
        <v>278998584.88536417</v>
      </c>
      <c r="AI76" s="12">
        <f>_xlfn.XLOOKUP($E76,'[2]Balance económico'!$C:$C,'[2]Balance económico'!$E:$E,"-",0)</f>
        <v>323749401.83559692</v>
      </c>
      <c r="AJ76" s="12">
        <f>_xlfn.XLOOKUP($E76,'[2]Balance económico'!$C:$C,'[2]Balance económico'!$F:$F,"-",0)</f>
        <v>1171040.3340776614</v>
      </c>
      <c r="AK76" s="6" t="str">
        <f t="shared" si="4"/>
        <v>PPA</v>
      </c>
      <c r="AL76" s="12" t="str" cm="1">
        <f t="array" ref="AL76">IFERROR((X76*[2]!Tabla2[Bloque A] + 'BD Centrales 2025'!Y25*[2]!Tabla2[Bloque B] + 'BD Centrales 2025'!Z25*[2]!Tabla2[Bloque C])*#REF!,"-")</f>
        <v>-</v>
      </c>
      <c r="AM76" s="12" t="str">
        <f t="shared" si="5"/>
        <v>-</v>
      </c>
      <c r="AN76" s="12">
        <f>IFERROR((AH76+AI76+AJ76)/(SUMIFS($W$2:$W$1194,$E$2:$E$1194,E76)*1000*#REF!),0)</f>
        <v>0</v>
      </c>
    </row>
    <row r="77" spans="1:40" ht="14.4" x14ac:dyDescent="0.3">
      <c r="A77" s="7">
        <v>107</v>
      </c>
      <c r="B77" s="7" t="s">
        <v>442</v>
      </c>
      <c r="C77" s="8" t="s">
        <v>443</v>
      </c>
      <c r="D77" s="6" t="s">
        <v>444</v>
      </c>
      <c r="E77" s="6" t="str">
        <f>_xlfn.XLOOKUP(D77,'[2]Coordinados SEN'!$A:$A,'[2]Coordinados SEN'!$B:$B,"-",0)</f>
        <v>76.489.426-K</v>
      </c>
      <c r="F77" s="6" t="s">
        <v>445</v>
      </c>
      <c r="G77" s="6">
        <f t="shared" si="3"/>
        <v>8</v>
      </c>
      <c r="H77" s="6" t="s">
        <v>446</v>
      </c>
      <c r="I77" s="6" t="s">
        <v>446</v>
      </c>
      <c r="J77" s="6" t="str">
        <f>_xlfn.XLOOKUP(I77,'[2]Barras CMg'!$E$2:$E$1527,'[2]Barras CMg'!$A$2:$A$1527,"------",0,1)</f>
        <v>MANTILHUE_____110</v>
      </c>
      <c r="K77" s="6">
        <v>2</v>
      </c>
      <c r="L77" s="6">
        <v>2025</v>
      </c>
      <c r="M77" s="6" t="s">
        <v>66</v>
      </c>
      <c r="N77" s="6" t="s">
        <v>177</v>
      </c>
      <c r="O77" s="6" t="s">
        <v>47</v>
      </c>
      <c r="P77" s="6" t="s">
        <v>331</v>
      </c>
      <c r="Q77" s="6" t="s">
        <v>332</v>
      </c>
      <c r="R77" s="6" t="s">
        <v>333</v>
      </c>
      <c r="S77" s="6" t="s">
        <v>51</v>
      </c>
      <c r="T77" s="9" t="s">
        <v>447</v>
      </c>
      <c r="U77" s="10">
        <v>18</v>
      </c>
      <c r="V77" s="10">
        <v>17.954999999999998</v>
      </c>
      <c r="W77" s="11" t="e">
        <f>_xlfn.XLOOKUP(C77,#REF!,#REF!,"S/I",0)</f>
        <v>#REF!</v>
      </c>
      <c r="X77" s="11">
        <f>_xlfn.XLOOKUP($D77,[2]Retiros_dinamica!$F:$F,[2]Retiros_dinamica!B:B,"S/I",0)</f>
        <v>166347.00114429841</v>
      </c>
      <c r="Y77" s="11">
        <f>_xlfn.XLOOKUP($D77,[2]Retiros_dinamica!$F:$F,[2]Retiros_dinamica!C:C,"S/I",0)</f>
        <v>198978.01432815229</v>
      </c>
      <c r="Z77" s="11">
        <f>_xlfn.XLOOKUP($D77,[2]Retiros_dinamica!$F:$F,[2]Retiros_dinamica!D:D,"S/I",0)</f>
        <v>107362.254975095</v>
      </c>
      <c r="AA77" s="11">
        <f>_xlfn.XLOOKUP($D77,[2]Retiros_dinamica!$F:$F,[2]Retiros_dinamica!E:E,"S/I",0)</f>
        <v>472687.27044754568</v>
      </c>
      <c r="AB77" s="6" t="str">
        <f>_xlfn.XLOOKUP(C77,[2]CMg!$I$4:$I$106,[2]CMg!$M$4:$M$106,"----",0,1)</f>
        <v>----</v>
      </c>
      <c r="AC77" s="6" t="str">
        <f>_xlfn.XLOOKUP(C77,[2]CMg!$A$4:$A$106,[2]CMg!$B$4:$B$106,"----",0,1)</f>
        <v>----</v>
      </c>
      <c r="AD77" s="6" t="str">
        <f>_xlfn.XLOOKUP(C77,'[3]Promedio solar Cmg'!$A$4:$A$106,'[3]Promedio solar Cmg'!$B$4:$B$106,"----",0,1)</f>
        <v>----</v>
      </c>
      <c r="AH77" s="12">
        <f>_xlfn.XLOOKUP($E77,'[2]Balance económico'!$C:$C,'[2]Balance económico'!$D:$D,"-",0)</f>
        <v>7920706863.944684</v>
      </c>
      <c r="AI77" s="12">
        <f>_xlfn.XLOOKUP($E77,'[2]Balance económico'!$C:$C,'[2]Balance económico'!$E:$E,"-",0)</f>
        <v>8086577594.9727669</v>
      </c>
      <c r="AJ77" s="12">
        <f>_xlfn.XLOOKUP($E77,'[2]Balance económico'!$C:$C,'[2]Balance económico'!$F:$F,"-",0)</f>
        <v>2266957958.3618236</v>
      </c>
      <c r="AK77" s="6" t="str">
        <f t="shared" si="4"/>
        <v>PPA</v>
      </c>
      <c r="AL77" s="12" t="str" cm="1">
        <f t="array" ref="AL77">IFERROR((X77*[2]!Tabla2[Bloque A] + 'BD Centrales 2025'!Y66*[2]!Tabla2[Bloque B] + 'BD Centrales 2025'!Z66*[2]!Tabla2[Bloque C])*#REF!,"-")</f>
        <v>-</v>
      </c>
      <c r="AM77" s="12" t="str">
        <f t="shared" si="5"/>
        <v>-</v>
      </c>
      <c r="AN77" s="12">
        <f>IFERROR((AH77+AI77+AJ77)/(SUMIFS($W$2:$W$1194,$E$2:$E$1194,E77)*1000*#REF!),0)</f>
        <v>0</v>
      </c>
    </row>
    <row r="78" spans="1:40" ht="14.4" x14ac:dyDescent="0.3">
      <c r="A78" s="7">
        <v>108</v>
      </c>
      <c r="B78" s="7" t="s">
        <v>721</v>
      </c>
      <c r="C78" s="8" t="s">
        <v>722</v>
      </c>
      <c r="D78" s="6" t="s">
        <v>584</v>
      </c>
      <c r="E78" s="6" t="str">
        <f>_xlfn.XLOOKUP(D78,'[2]Coordinados SEN'!$A:$A,'[2]Coordinados SEN'!$B:$B,"-",0)</f>
        <v>76.412.562-2</v>
      </c>
      <c r="F78" s="6" t="s">
        <v>584</v>
      </c>
      <c r="G78" s="6">
        <f t="shared" si="3"/>
        <v>39</v>
      </c>
      <c r="H78" s="6" t="s">
        <v>723</v>
      </c>
      <c r="I78" s="6" t="s">
        <v>723</v>
      </c>
      <c r="J78" s="6" t="str">
        <f>_xlfn.XLOOKUP(I78,'[2]Barras CMg'!$E$2:$E$1527,'[2]Barras CMg'!$A$2:$A$1527,"------",0,1)</f>
        <v>PULLINQUE_____066</v>
      </c>
      <c r="K78" s="6">
        <v>3</v>
      </c>
      <c r="L78" s="6">
        <v>2025</v>
      </c>
      <c r="M78" s="6" t="s">
        <v>66</v>
      </c>
      <c r="N78" s="6" t="s">
        <v>105</v>
      </c>
      <c r="O78" s="6" t="s">
        <v>47</v>
      </c>
      <c r="P78" s="6" t="s">
        <v>331</v>
      </c>
      <c r="Q78" s="6" t="s">
        <v>724</v>
      </c>
      <c r="R78" s="6" t="s">
        <v>725</v>
      </c>
      <c r="S78" s="6" t="s">
        <v>51</v>
      </c>
      <c r="T78" s="9" t="s">
        <v>726</v>
      </c>
      <c r="U78" s="10">
        <v>51.4</v>
      </c>
      <c r="V78" s="10">
        <v>51.1584</v>
      </c>
      <c r="W78" s="11" t="e">
        <f>_xlfn.XLOOKUP(C78,#REF!,#REF!,"S/I",0)</f>
        <v>#REF!</v>
      </c>
      <c r="X78" s="11" t="str">
        <f>_xlfn.XLOOKUP($D78,[2]Retiros_dinamica!$F:$F,[2]Retiros_dinamica!B:B,"S/I",0)</f>
        <v>S/I</v>
      </c>
      <c r="Y78" s="11" t="str">
        <f>_xlfn.XLOOKUP($D78,[2]Retiros_dinamica!$F:$F,[2]Retiros_dinamica!C:C,"S/I",0)</f>
        <v>S/I</v>
      </c>
      <c r="Z78" s="11" t="str">
        <f>_xlfn.XLOOKUP($D78,[2]Retiros_dinamica!$F:$F,[2]Retiros_dinamica!D:D,"S/I",0)</f>
        <v>S/I</v>
      </c>
      <c r="AA78" s="11" t="str">
        <f>_xlfn.XLOOKUP($D78,[2]Retiros_dinamica!$F:$F,[2]Retiros_dinamica!E:E,"S/I",0)</f>
        <v>S/I</v>
      </c>
      <c r="AB78" s="6" t="str">
        <f>_xlfn.XLOOKUP(C78,[2]CMg!$I$4:$I$106,[2]CMg!$M$4:$M$106,"----",0,1)</f>
        <v>----</v>
      </c>
      <c r="AC78" s="6" t="str">
        <f>_xlfn.XLOOKUP(C78,[2]CMg!$A$4:$A$106,[2]CMg!$B$4:$B$106,"----",0,1)</f>
        <v>----</v>
      </c>
      <c r="AD78" s="6" t="str">
        <f>_xlfn.XLOOKUP(C78,'[3]Promedio solar Cmg'!$A$4:$A$106,'[3]Promedio solar Cmg'!$B$4:$B$106,"----",0,1)</f>
        <v>----</v>
      </c>
      <c r="AH78" s="12">
        <f>_xlfn.XLOOKUP($E78,'[2]Balance económico'!$C:$C,'[2]Balance económico'!$D:$D,"-",0)</f>
        <v>6375328015.7772694</v>
      </c>
      <c r="AI78" s="12">
        <f>_xlfn.XLOOKUP($E78,'[2]Balance económico'!$C:$C,'[2]Balance económico'!$E:$E,"-",0)</f>
        <v>48172067074.887741</v>
      </c>
      <c r="AJ78" s="12">
        <f>_xlfn.XLOOKUP($E78,'[2]Balance económico'!$C:$C,'[2]Balance económico'!$F:$F,"-",0)</f>
        <v>879755791.67572367</v>
      </c>
      <c r="AK78" s="6" t="str">
        <f t="shared" si="4"/>
        <v>PPA</v>
      </c>
      <c r="AL78" s="12" t="str" cm="1">
        <f t="array" ref="AL78">IFERROR((X78*[2]!Tabla2[Bloque A] + 'BD Centrales 2025'!Y121*[2]!Tabla2[Bloque B] + 'BD Centrales 2025'!Z121*[2]!Tabla2[Bloque C])*#REF!,"-")</f>
        <v>-</v>
      </c>
      <c r="AM78" s="12" t="str">
        <f t="shared" si="5"/>
        <v>-</v>
      </c>
      <c r="AN78" s="12">
        <f>IFERROR((AH78+AI78+AJ78)/(SUMIFS($W$2:$W$1194,$E$2:$E$1194,E78)*1000*#REF!),0)</f>
        <v>0</v>
      </c>
    </row>
    <row r="79" spans="1:40" ht="14.4" x14ac:dyDescent="0.3">
      <c r="A79" s="7">
        <v>109</v>
      </c>
      <c r="B79" s="7" t="s">
        <v>619</v>
      </c>
      <c r="C79" s="8" t="s">
        <v>620</v>
      </c>
      <c r="D79" s="6" t="s">
        <v>584</v>
      </c>
      <c r="E79" s="6" t="str">
        <f>_xlfn.XLOOKUP(D79,'[2]Coordinados SEN'!$A:$A,'[2]Coordinados SEN'!$B:$B,"-",0)</f>
        <v>76.412.562-2</v>
      </c>
      <c r="F79" s="6" t="s">
        <v>584</v>
      </c>
      <c r="G79" s="6">
        <f t="shared" si="3"/>
        <v>39</v>
      </c>
      <c r="H79" s="6" t="s">
        <v>621</v>
      </c>
      <c r="I79" s="6" t="s">
        <v>621</v>
      </c>
      <c r="J79" s="6" t="str">
        <f>_xlfn.XLOOKUP(I79,'[2]Barras CMg'!$E$2:$E$1527,'[2]Barras CMg'!$A$2:$A$1527,"------",0,1)</f>
        <v>PILMAIQUEN____066</v>
      </c>
      <c r="K79" s="6">
        <v>5</v>
      </c>
      <c r="L79" s="6">
        <v>2025</v>
      </c>
      <c r="M79" s="6" t="s">
        <v>66</v>
      </c>
      <c r="N79" s="6" t="s">
        <v>105</v>
      </c>
      <c r="O79" s="6" t="s">
        <v>47</v>
      </c>
      <c r="P79" s="6" t="s">
        <v>331</v>
      </c>
      <c r="Q79" s="6" t="s">
        <v>332</v>
      </c>
      <c r="R79" s="6" t="s">
        <v>333</v>
      </c>
      <c r="S79" s="6" t="s">
        <v>51</v>
      </c>
      <c r="T79" s="9" t="s">
        <v>622</v>
      </c>
      <c r="U79" s="10">
        <v>40.799999999999997</v>
      </c>
      <c r="V79" s="10">
        <v>40.677599999999998</v>
      </c>
      <c r="W79" s="11" t="e">
        <f>_xlfn.XLOOKUP(C79,#REF!,#REF!,"S/I",0)</f>
        <v>#REF!</v>
      </c>
      <c r="X79" s="11" t="str">
        <f>_xlfn.XLOOKUP($D79,[2]Retiros_dinamica!$F:$F,[2]Retiros_dinamica!B:B,"S/I",0)</f>
        <v>S/I</v>
      </c>
      <c r="Y79" s="11" t="str">
        <f>_xlfn.XLOOKUP($D79,[2]Retiros_dinamica!$F:$F,[2]Retiros_dinamica!C:C,"S/I",0)</f>
        <v>S/I</v>
      </c>
      <c r="Z79" s="11" t="str">
        <f>_xlfn.XLOOKUP($D79,[2]Retiros_dinamica!$F:$F,[2]Retiros_dinamica!D:D,"S/I",0)</f>
        <v>S/I</v>
      </c>
      <c r="AA79" s="11" t="str">
        <f>_xlfn.XLOOKUP($D79,[2]Retiros_dinamica!$F:$F,[2]Retiros_dinamica!E:E,"S/I",0)</f>
        <v>S/I</v>
      </c>
      <c r="AB79" s="6" t="str">
        <f>_xlfn.XLOOKUP(C79,[2]CMg!$I$4:$I$106,[2]CMg!$M$4:$M$106,"----",0,1)</f>
        <v>----</v>
      </c>
      <c r="AC79" s="6" t="str">
        <f>_xlfn.XLOOKUP(C79,[2]CMg!$A$4:$A$106,[2]CMg!$B$4:$B$106,"----",0,1)</f>
        <v>----</v>
      </c>
      <c r="AD79" s="6" t="str">
        <f>_xlfn.XLOOKUP(C79,'[3]Promedio solar Cmg'!$A$4:$A$106,'[3]Promedio solar Cmg'!$B$4:$B$106,"----",0,1)</f>
        <v>----</v>
      </c>
      <c r="AH79" s="12">
        <f>_xlfn.XLOOKUP($E79,'[2]Balance económico'!$C:$C,'[2]Balance económico'!$D:$D,"-",0)</f>
        <v>6375328015.7772694</v>
      </c>
      <c r="AI79" s="12">
        <f>_xlfn.XLOOKUP($E79,'[2]Balance económico'!$C:$C,'[2]Balance económico'!$E:$E,"-",0)</f>
        <v>48172067074.887741</v>
      </c>
      <c r="AJ79" s="12">
        <f>_xlfn.XLOOKUP($E79,'[2]Balance económico'!$C:$C,'[2]Balance económico'!$F:$F,"-",0)</f>
        <v>879755791.67572367</v>
      </c>
      <c r="AK79" s="6" t="str">
        <f t="shared" si="4"/>
        <v>PPA</v>
      </c>
      <c r="AL79" s="12" t="str" cm="1">
        <f t="array" ref="AL79">IFERROR((X79*[2]!Tabla2[Bloque A] + 'BD Centrales 2025'!Y101*[2]!Tabla2[Bloque B] + 'BD Centrales 2025'!Z101*[2]!Tabla2[Bloque C])*#REF!,"-")</f>
        <v>-</v>
      </c>
      <c r="AM79" s="12" t="str">
        <f t="shared" si="5"/>
        <v>-</v>
      </c>
      <c r="AN79" s="12">
        <f>IFERROR((AH79+AI79+AJ79)/(SUMIFS($W$2:$W$1194,$E$2:$E$1194,E79)*1000*#REF!),0)</f>
        <v>0</v>
      </c>
    </row>
    <row r="80" spans="1:40" ht="14.4" x14ac:dyDescent="0.3">
      <c r="A80" s="7">
        <v>110</v>
      </c>
      <c r="B80" s="7" t="s">
        <v>5368</v>
      </c>
      <c r="C80" s="8" t="s">
        <v>5369</v>
      </c>
      <c r="D80" s="6" t="s">
        <v>1237</v>
      </c>
      <c r="E80" s="6" t="str">
        <f>_xlfn.XLOOKUP(D80,'[2]Coordinados SEN'!$A:$A,'[2]Coordinados SEN'!$B:$B,"-",0)</f>
        <v>76.472.262-0</v>
      </c>
      <c r="F80" s="6" t="s">
        <v>5370</v>
      </c>
      <c r="G80" s="6">
        <f t="shared" si="3"/>
        <v>8</v>
      </c>
      <c r="H80" s="6" t="s">
        <v>5371</v>
      </c>
      <c r="I80" s="6" t="s">
        <v>5372</v>
      </c>
      <c r="J80" s="6" t="str">
        <f>_xlfn.XLOOKUP(I80,'[2]Barras CMg'!$E$2:$E$1527,'[2]Barras CMg'!$A$2:$A$1527,"------",0,1)</f>
        <v>CARDONES______110</v>
      </c>
      <c r="K80" s="6">
        <v>1</v>
      </c>
      <c r="L80" s="6">
        <v>2025</v>
      </c>
      <c r="M80" s="6" t="s">
        <v>45</v>
      </c>
      <c r="N80" s="6" t="s">
        <v>5267</v>
      </c>
      <c r="O80" s="6" t="s">
        <v>47</v>
      </c>
      <c r="P80" s="6" t="s">
        <v>497</v>
      </c>
      <c r="Q80" s="6" t="s">
        <v>557</v>
      </c>
      <c r="R80" s="6" t="s">
        <v>557</v>
      </c>
      <c r="S80" s="6" t="s">
        <v>51</v>
      </c>
      <c r="T80" s="9" t="s">
        <v>5373</v>
      </c>
      <c r="U80" s="10">
        <v>15.2545</v>
      </c>
      <c r="V80" s="10">
        <v>14.066700000000001</v>
      </c>
      <c r="W80" s="11" t="e">
        <f>_xlfn.XLOOKUP(C80,#REF!,#REF!,"S/I",0)</f>
        <v>#REF!</v>
      </c>
      <c r="X80" s="11">
        <f>_xlfn.XLOOKUP($D80,[2]Retiros_dinamica!$F:$F,[2]Retiros_dinamica!B:B,"S/I",0)</f>
        <v>241293.8223704265</v>
      </c>
      <c r="Y80" s="11">
        <f>_xlfn.XLOOKUP($D80,[2]Retiros_dinamica!$F:$F,[2]Retiros_dinamica!C:C,"S/I",0)</f>
        <v>329081.15064715681</v>
      </c>
      <c r="Z80" s="11">
        <f>_xlfn.XLOOKUP($D80,[2]Retiros_dinamica!$F:$F,[2]Retiros_dinamica!D:D,"S/I",0)</f>
        <v>128496.9932548643</v>
      </c>
      <c r="AA80" s="11">
        <f>_xlfn.XLOOKUP($D80,[2]Retiros_dinamica!$F:$F,[2]Retiros_dinamica!E:E,"S/I",0)</f>
        <v>698871.96627244772</v>
      </c>
      <c r="AB80" s="6" t="str">
        <f>_xlfn.XLOOKUP(C80,[2]CMg!$I$4:$I$106,[2]CMg!$M$4:$M$106,"----",0,1)</f>
        <v>----</v>
      </c>
      <c r="AH80" s="12">
        <f>_xlfn.XLOOKUP($E80,'[2]Balance económico'!$C:$C,'[2]Balance económico'!$D:$D,"-",0)</f>
        <v>-5608744722.6895809</v>
      </c>
      <c r="AI80" s="12">
        <f>_xlfn.XLOOKUP($E80,'[2]Balance económico'!$C:$C,'[2]Balance económico'!$E:$E,"-",0)</f>
        <v>-6717897998.7925949</v>
      </c>
      <c r="AJ80" s="12">
        <f>_xlfn.XLOOKUP($E80,'[2]Balance económico'!$C:$C,'[2]Balance económico'!$F:$F,"-",0)</f>
        <v>2039576758.2176902</v>
      </c>
      <c r="AK80" s="6" t="str">
        <f t="shared" si="4"/>
        <v>PPA</v>
      </c>
      <c r="AL80" s="12" t="str" cm="1">
        <f t="array" ref="AL80">IFERROR((X80*[2]!Tabla2[Bloque A] + 'BD Centrales 2025'!Y1006*[2]!Tabla2[Bloque B] + 'BD Centrales 2025'!Z1006*[2]!Tabla2[Bloque C])*#REF!,"-")</f>
        <v>-</v>
      </c>
      <c r="AM80" s="12" t="str">
        <f t="shared" si="5"/>
        <v>-</v>
      </c>
      <c r="AN80" s="12">
        <f>IFERROR((AH80+AI80+AJ80)/(SUMIFS($W$2:$W$1194,$E$2:$E$1194,E80)*1000*#REF!),0)</f>
        <v>0</v>
      </c>
    </row>
    <row r="81" spans="1:40" ht="14.4" x14ac:dyDescent="0.3">
      <c r="A81" s="7">
        <v>111</v>
      </c>
      <c r="B81" s="7" t="s">
        <v>1664</v>
      </c>
      <c r="C81" s="8" t="s">
        <v>1665</v>
      </c>
      <c r="D81" s="6" t="s">
        <v>406</v>
      </c>
      <c r="E81" s="6" t="str">
        <f>_xlfn.XLOOKUP(D81,'[2]Coordinados SEN'!$A:$A,'[2]Coordinados SEN'!$B:$B,"-",0)</f>
        <v>96.817.230-1</v>
      </c>
      <c r="F81" s="6" t="s">
        <v>406</v>
      </c>
      <c r="G81" s="6">
        <f t="shared" si="3"/>
        <v>4</v>
      </c>
      <c r="H81" s="6" t="s">
        <v>1666</v>
      </c>
      <c r="I81" s="6" t="s">
        <v>1666</v>
      </c>
      <c r="J81" s="6" t="str">
        <f>_xlfn.XLOOKUP(I81,'[2]Barras CMg'!$E$2:$E$1527,'[2]Barras CMg'!$A$2:$A$1527,"------",0,1)</f>
        <v>P.ALTO________110</v>
      </c>
      <c r="K81" s="6">
        <v>3</v>
      </c>
      <c r="L81" s="6">
        <v>2025</v>
      </c>
      <c r="M81" s="6" t="s">
        <v>66</v>
      </c>
      <c r="N81" s="6" t="s">
        <v>105</v>
      </c>
      <c r="O81" s="6" t="s">
        <v>47</v>
      </c>
      <c r="P81" s="6" t="s">
        <v>164</v>
      </c>
      <c r="Q81" s="6" t="s">
        <v>165</v>
      </c>
      <c r="R81" s="6" t="s">
        <v>1347</v>
      </c>
      <c r="S81" s="6" t="s">
        <v>51</v>
      </c>
      <c r="T81" s="9" t="s">
        <v>1667</v>
      </c>
      <c r="U81" s="10">
        <v>21.76</v>
      </c>
      <c r="V81" s="10">
        <v>21.749099999999999</v>
      </c>
      <c r="W81" s="11" t="e">
        <f>_xlfn.XLOOKUP(C81,#REF!,#REF!,"S/I",0)</f>
        <v>#REF!</v>
      </c>
      <c r="X81" s="11" t="str">
        <f>_xlfn.XLOOKUP($D81,[2]Retiros_dinamica!$F:$F,[2]Retiros_dinamica!B:B,"S/I",0)</f>
        <v>S/I</v>
      </c>
      <c r="Y81" s="11" t="str">
        <f>_xlfn.XLOOKUP($D81,[2]Retiros_dinamica!$F:$F,[2]Retiros_dinamica!C:C,"S/I",0)</f>
        <v>S/I</v>
      </c>
      <c r="Z81" s="11" t="str">
        <f>_xlfn.XLOOKUP($D81,[2]Retiros_dinamica!$F:$F,[2]Retiros_dinamica!D:D,"S/I",0)</f>
        <v>S/I</v>
      </c>
      <c r="AA81" s="11" t="str">
        <f>_xlfn.XLOOKUP($D81,[2]Retiros_dinamica!$F:$F,[2]Retiros_dinamica!E:E,"S/I",0)</f>
        <v>S/I</v>
      </c>
      <c r="AB81" s="6" t="str">
        <f>_xlfn.XLOOKUP(C81,[2]CMg!$I$4:$I$106,[2]CMg!$M$4:$M$106,"----",0,1)</f>
        <v>----</v>
      </c>
      <c r="AC81" s="6" t="str">
        <f>_xlfn.XLOOKUP(C81,[2]CMg!$A$4:$A$106,[2]CMg!$B$4:$B$106,"----",0,1)</f>
        <v>----</v>
      </c>
      <c r="AD81" s="6" t="str">
        <f>_xlfn.XLOOKUP(C81,'[3]Promedio solar Cmg'!$A$4:$A$106,'[3]Promedio solar Cmg'!$B$4:$B$106,"----",0,1)</f>
        <v>----</v>
      </c>
      <c r="AH81" s="12">
        <f>_xlfn.XLOOKUP($E81,'[2]Balance económico'!$C:$C,'[2]Balance económico'!$D:$D,"-",0)</f>
        <v>7868778763.6295052</v>
      </c>
      <c r="AI81" s="12">
        <f>_xlfn.XLOOKUP($E81,'[2]Balance económico'!$C:$C,'[2]Balance económico'!$E:$E,"-",0)</f>
        <v>919262982.26383996</v>
      </c>
      <c r="AJ81" s="12" t="str">
        <f>_xlfn.XLOOKUP($E81,'[2]Balance económico'!$C:$C,'[2]Balance económico'!$F:$F,"-",0)</f>
        <v>----</v>
      </c>
      <c r="AK81" s="6" t="str">
        <f t="shared" si="4"/>
        <v>PPA</v>
      </c>
      <c r="AL81" s="12" t="str" cm="1">
        <f t="array" ref="AL81">IFERROR((X81*[2]!Tabla2[Bloque A] + 'BD Centrales 2025'!Y286*[2]!Tabla2[Bloque B] + 'BD Centrales 2025'!Z286*[2]!Tabla2[Bloque C])*#REF!,"-")</f>
        <v>-</v>
      </c>
      <c r="AM81" s="12" t="str">
        <f t="shared" si="5"/>
        <v>-</v>
      </c>
      <c r="AN81" s="12">
        <f>IFERROR((AH81+AI81+AJ81)/(SUMIFS($W$2:$W$1194,$E$2:$E$1194,E81)*1000*#REF!),0)</f>
        <v>0</v>
      </c>
    </row>
    <row r="82" spans="1:40" ht="14.4" x14ac:dyDescent="0.3">
      <c r="A82" s="7">
        <v>112</v>
      </c>
      <c r="B82" s="7" t="s">
        <v>6079</v>
      </c>
      <c r="C82" s="8" t="s">
        <v>6080</v>
      </c>
      <c r="D82" s="6" t="s">
        <v>5317</v>
      </c>
      <c r="E82" s="6" t="str">
        <f>_xlfn.XLOOKUP(D82,'[2]Coordinados SEN'!$A:$A,'[2]Coordinados SEN'!$B:$B,"-",0)</f>
        <v>96.814.370-0</v>
      </c>
      <c r="F82" s="6" t="s">
        <v>5317</v>
      </c>
      <c r="G82" s="6">
        <f t="shared" si="3"/>
        <v>2</v>
      </c>
      <c r="H82" s="6" t="s">
        <v>6081</v>
      </c>
      <c r="I82" s="13" t="s">
        <v>5319</v>
      </c>
      <c r="J82" s="6" t="str">
        <f>_xlfn.XLOOKUP(I82,'[2]Barras CMg'!$E$2:$E$1527,'[2]Barras CMg'!$A$2:$A$1527,"------",0,1)</f>
        <v>VENTANAS______220</v>
      </c>
      <c r="K82" s="6">
        <v>1</v>
      </c>
      <c r="L82" s="6">
        <v>2025</v>
      </c>
      <c r="M82" s="6" t="s">
        <v>45</v>
      </c>
      <c r="N82" s="6" t="s">
        <v>5276</v>
      </c>
      <c r="O82" s="6" t="s">
        <v>47</v>
      </c>
      <c r="P82" s="6" t="s">
        <v>189</v>
      </c>
      <c r="Q82" s="6" t="s">
        <v>189</v>
      </c>
      <c r="R82" s="6" t="s">
        <v>5134</v>
      </c>
      <c r="S82" s="6" t="s">
        <v>51</v>
      </c>
      <c r="T82" s="9" t="s">
        <v>6082</v>
      </c>
      <c r="U82" s="10">
        <v>267.096</v>
      </c>
      <c r="V82" s="10">
        <v>245.16499999999999</v>
      </c>
      <c r="W82" s="11" t="e">
        <f>_xlfn.XLOOKUP(C82,#REF!,#REF!,"S/I",0)</f>
        <v>#REF!</v>
      </c>
      <c r="X82" s="11" t="str">
        <f>_xlfn.XLOOKUP($D82,[2]Retiros_dinamica!$F:$F,[2]Retiros_dinamica!B:B,"S/I",0)</f>
        <v>S/I</v>
      </c>
      <c r="Y82" s="11" t="str">
        <f>_xlfn.XLOOKUP($D82,[2]Retiros_dinamica!$F:$F,[2]Retiros_dinamica!C:C,"S/I",0)</f>
        <v>S/I</v>
      </c>
      <c r="Z82" s="11" t="str">
        <f>_xlfn.XLOOKUP($D82,[2]Retiros_dinamica!$F:$F,[2]Retiros_dinamica!D:D,"S/I",0)</f>
        <v>S/I</v>
      </c>
      <c r="AA82" s="11" t="str">
        <f>_xlfn.XLOOKUP($D82,[2]Retiros_dinamica!$F:$F,[2]Retiros_dinamica!E:E,"S/I",0)</f>
        <v>S/I</v>
      </c>
      <c r="AB82" s="6" t="str">
        <f>_xlfn.XLOOKUP(C82,[2]CMg!$I$4:$I$106,[2]CMg!$M$4:$M$106,"----",0,1)</f>
        <v>----</v>
      </c>
      <c r="AH82" s="12">
        <f>_xlfn.XLOOKUP($E82,'[2]Balance económico'!$C:$C,'[2]Balance económico'!$D:$D,"-",0)</f>
        <v>43974297864.906746</v>
      </c>
      <c r="AI82" s="12">
        <f>_xlfn.XLOOKUP($E82,'[2]Balance económico'!$C:$C,'[2]Balance económico'!$E:$E,"-",0)</f>
        <v>26120852760.358326</v>
      </c>
      <c r="AJ82" s="12" t="str">
        <f>_xlfn.XLOOKUP($E82,'[2]Balance económico'!$C:$C,'[2]Balance económico'!$F:$F,"-",0)</f>
        <v>----</v>
      </c>
      <c r="AK82" s="6" t="str">
        <f t="shared" si="4"/>
        <v>PPA</v>
      </c>
      <c r="AL82" s="12" t="str" cm="1">
        <f t="array" ref="AL82">IFERROR((X82*[2]!Tabla2[Bloque A] + 'BD Centrales 2025'!Y1155*[2]!Tabla2[Bloque B] + 'BD Centrales 2025'!Z1155*[2]!Tabla2[Bloque C])*#REF!,"-")</f>
        <v>-</v>
      </c>
      <c r="AM82" s="12" t="str">
        <f t="shared" si="5"/>
        <v>-</v>
      </c>
      <c r="AN82" s="12">
        <f>IFERROR((AH82+AI82+AJ82)/(SUMIFS($W$2:$W$1194,$E$2:$E$1194,E82)*1000*#REF!),0)</f>
        <v>0</v>
      </c>
    </row>
    <row r="83" spans="1:40" ht="14.4" x14ac:dyDescent="0.3">
      <c r="A83" s="7">
        <v>113</v>
      </c>
      <c r="B83" s="7" t="s">
        <v>5826</v>
      </c>
      <c r="C83" s="8" t="s">
        <v>5827</v>
      </c>
      <c r="D83" s="6" t="s">
        <v>5828</v>
      </c>
      <c r="E83" s="6" t="str">
        <f>_xlfn.XLOOKUP(D83,'[2]Coordinados SEN'!$A:$A,'[2]Coordinados SEN'!$B:$B,"-",0)</f>
        <v>76.004.337-0</v>
      </c>
      <c r="F83" s="6" t="s">
        <v>5828</v>
      </c>
      <c r="G83" s="6">
        <f t="shared" si="3"/>
        <v>1</v>
      </c>
      <c r="H83" s="6" t="s">
        <v>5829</v>
      </c>
      <c r="I83" s="6" t="s">
        <v>572</v>
      </c>
      <c r="J83" s="6" t="str">
        <f>_xlfn.XLOOKUP(I83,'[2]Barras CMg'!$E$2:$E$1527,'[2]Barras CMg'!$A$2:$A$1527,"------",0,1)</f>
        <v>D.ALMAGRO_____110</v>
      </c>
      <c r="K83" s="6">
        <v>2</v>
      </c>
      <c r="L83" s="6">
        <v>2025</v>
      </c>
      <c r="M83" s="6" t="s">
        <v>45</v>
      </c>
      <c r="N83" s="6" t="s">
        <v>5261</v>
      </c>
      <c r="O83" s="6" t="s">
        <v>47</v>
      </c>
      <c r="P83" s="6" t="s">
        <v>497</v>
      </c>
      <c r="Q83" s="6" t="s">
        <v>498</v>
      </c>
      <c r="R83" s="6" t="s">
        <v>499</v>
      </c>
      <c r="S83" s="6" t="s">
        <v>51</v>
      </c>
      <c r="T83" s="9" t="s">
        <v>5830</v>
      </c>
      <c r="U83" s="10">
        <v>73.09</v>
      </c>
      <c r="V83" s="10">
        <v>71.510000000000005</v>
      </c>
      <c r="W83" s="11" t="e">
        <f>_xlfn.XLOOKUP(C83,#REF!,#REF!,"S/I",0)</f>
        <v>#REF!</v>
      </c>
      <c r="X83" s="11" t="str">
        <f>_xlfn.XLOOKUP($D83,[2]Retiros_dinamica!$F:$F,[2]Retiros_dinamica!B:B,"S/I",0)</f>
        <v>S/I</v>
      </c>
      <c r="Y83" s="11" t="str">
        <f>_xlfn.XLOOKUP($D83,[2]Retiros_dinamica!$F:$F,[2]Retiros_dinamica!C:C,"S/I",0)</f>
        <v>S/I</v>
      </c>
      <c r="Z83" s="11" t="str">
        <f>_xlfn.XLOOKUP($D83,[2]Retiros_dinamica!$F:$F,[2]Retiros_dinamica!D:D,"S/I",0)</f>
        <v>S/I</v>
      </c>
      <c r="AA83" s="11" t="str">
        <f>_xlfn.XLOOKUP($D83,[2]Retiros_dinamica!$F:$F,[2]Retiros_dinamica!E:E,"S/I",0)</f>
        <v>S/I</v>
      </c>
      <c r="AB83" s="6" t="str">
        <f>_xlfn.XLOOKUP(C83,[2]CMg!$I$4:$I$106,[2]CMg!$M$4:$M$106,"----",0,1)</f>
        <v>----</v>
      </c>
      <c r="AH83" s="12">
        <f>_xlfn.XLOOKUP($E83,'[2]Balance económico'!$C:$C,'[2]Balance económico'!$D:$D,"-",0)</f>
        <v>35753469.054832563</v>
      </c>
      <c r="AI83" s="12">
        <f>_xlfn.XLOOKUP($E83,'[2]Balance económico'!$C:$C,'[2]Balance económico'!$E:$E,"-",0)</f>
        <v>4421552826.7568331</v>
      </c>
      <c r="AJ83" s="12" t="str">
        <f>_xlfn.XLOOKUP($E83,'[2]Balance económico'!$C:$C,'[2]Balance económico'!$F:$F,"-",0)</f>
        <v>----</v>
      </c>
      <c r="AK83" s="6" t="str">
        <f t="shared" si="4"/>
        <v>PPA</v>
      </c>
      <c r="AL83" s="12" t="str" cm="1">
        <f t="array" ref="AL83">IFERROR((X83*[2]!Tabla2[Bloque A] + 'BD Centrales 2025'!Y1103*[2]!Tabla2[Bloque B] + 'BD Centrales 2025'!Z1103*[2]!Tabla2[Bloque C])*#REF!,"-")</f>
        <v>-</v>
      </c>
      <c r="AM83" s="12" t="str">
        <f t="shared" si="5"/>
        <v>-</v>
      </c>
      <c r="AN83" s="12">
        <f>IFERROR((AH83+AI83+AJ83)/(SUMIFS($W$2:$W$1194,$E$2:$E$1194,E83)*1000*#REF!),0)</f>
        <v>0</v>
      </c>
    </row>
    <row r="84" spans="1:40" ht="14.4" x14ac:dyDescent="0.3">
      <c r="A84" s="7">
        <v>114</v>
      </c>
      <c r="B84" s="7" t="s">
        <v>217</v>
      </c>
      <c r="C84" s="8" t="s">
        <v>218</v>
      </c>
      <c r="D84" s="6" t="s">
        <v>219</v>
      </c>
      <c r="E84" s="6" t="str">
        <f>_xlfn.XLOOKUP(D84,'[2]Coordinados SEN'!$A:$A,'[2]Coordinados SEN'!$B:$B,"-",0)</f>
        <v>77.142.141-5</v>
      </c>
      <c r="F84" s="6" t="s">
        <v>219</v>
      </c>
      <c r="G84" s="6">
        <f t="shared" si="3"/>
        <v>1</v>
      </c>
      <c r="H84" s="6" t="s">
        <v>220</v>
      </c>
      <c r="I84" s="6" t="s">
        <v>220</v>
      </c>
      <c r="J84" s="6" t="str">
        <f>_xlfn.XLOOKUP(I84,'[2]Barras CMg'!$E$2:$E$1527,'[2]Barras CMg'!$A$2:$A$1527,"------",0,1)</f>
        <v>CARENA________044</v>
      </c>
      <c r="K84" s="6">
        <v>4</v>
      </c>
      <c r="L84" s="6">
        <v>2025</v>
      </c>
      <c r="M84" s="6" t="s">
        <v>66</v>
      </c>
      <c r="N84" s="6" t="s">
        <v>177</v>
      </c>
      <c r="O84" s="6" t="s">
        <v>47</v>
      </c>
      <c r="P84" s="6" t="s">
        <v>164</v>
      </c>
      <c r="Q84" s="6" t="s">
        <v>221</v>
      </c>
      <c r="R84" s="6" t="s">
        <v>222</v>
      </c>
      <c r="S84" s="6" t="s">
        <v>51</v>
      </c>
      <c r="T84" s="9" t="s">
        <v>223</v>
      </c>
      <c r="U84" s="10">
        <v>10</v>
      </c>
      <c r="V84" s="10">
        <v>8.4</v>
      </c>
      <c r="W84" s="11" t="e">
        <f>_xlfn.XLOOKUP(C84,#REF!,#REF!,"S/I",0)</f>
        <v>#REF!</v>
      </c>
      <c r="X84" s="11" t="str">
        <f>_xlfn.XLOOKUP($D84,[2]Retiros_dinamica!$F:$F,[2]Retiros_dinamica!B:B,"S/I",0)</f>
        <v>S/I</v>
      </c>
      <c r="Y84" s="11" t="str">
        <f>_xlfn.XLOOKUP($D84,[2]Retiros_dinamica!$F:$F,[2]Retiros_dinamica!C:C,"S/I",0)</f>
        <v>S/I</v>
      </c>
      <c r="Z84" s="11" t="str">
        <f>_xlfn.XLOOKUP($D84,[2]Retiros_dinamica!$F:$F,[2]Retiros_dinamica!D:D,"S/I",0)</f>
        <v>S/I</v>
      </c>
      <c r="AA84" s="11" t="str">
        <f>_xlfn.XLOOKUP($D84,[2]Retiros_dinamica!$F:$F,[2]Retiros_dinamica!E:E,"S/I",0)</f>
        <v>S/I</v>
      </c>
      <c r="AB84" s="6" t="str">
        <f>_xlfn.XLOOKUP(C84,[2]CMg!$I$4:$I$106,[2]CMg!$M$4:$M$106,"----",0,1)</f>
        <v>----</v>
      </c>
      <c r="AC84" s="6" t="str">
        <f>_xlfn.XLOOKUP(C84,[2]CMg!$A$4:$A$106,[2]CMg!$B$4:$B$106,"----",0,1)</f>
        <v>----</v>
      </c>
      <c r="AD84" s="6" t="str">
        <f>_xlfn.XLOOKUP(C84,'[3]Promedio solar Cmg'!$A$4:$A$106,'[3]Promedio solar Cmg'!$B$4:$B$106,"----",0,1)</f>
        <v>----</v>
      </c>
      <c r="AH84" s="12">
        <f>_xlfn.XLOOKUP($E84,'[2]Balance económico'!$C:$C,'[2]Balance económico'!$D:$D,"-",0)</f>
        <v>3128189190.1683826</v>
      </c>
      <c r="AI84" s="12">
        <f>_xlfn.XLOOKUP($E84,'[2]Balance económico'!$C:$C,'[2]Balance económico'!$E:$E,"-",0)</f>
        <v>307277299.96060002</v>
      </c>
      <c r="AJ84" s="12" t="str">
        <f>_xlfn.XLOOKUP($E84,'[2]Balance económico'!$C:$C,'[2]Balance económico'!$F:$F,"-",0)</f>
        <v>----</v>
      </c>
      <c r="AK84" s="6" t="str">
        <f t="shared" si="4"/>
        <v>PPA</v>
      </c>
      <c r="AL84" s="12" t="str" cm="1">
        <f t="array" ref="AL84">IFERROR((X84*[2]!Tabla2[Bloque A] + 'BD Centrales 2025'!Y27*[2]!Tabla2[Bloque B] + 'BD Centrales 2025'!Z27*[2]!Tabla2[Bloque C])*#REF!,"-")</f>
        <v>-</v>
      </c>
      <c r="AM84" s="12" t="str">
        <f t="shared" si="5"/>
        <v>-</v>
      </c>
      <c r="AN84" s="12">
        <f>IFERROR((AH84+AI84+AJ84)/(SUMIFS($W$2:$W$1194,$E$2:$E$1194,E84)*1000*#REF!),0)</f>
        <v>0</v>
      </c>
    </row>
    <row r="85" spans="1:40" ht="14.4" x14ac:dyDescent="0.3">
      <c r="A85" s="7">
        <v>115</v>
      </c>
      <c r="B85" s="7" t="s">
        <v>147</v>
      </c>
      <c r="C85" s="8" t="s">
        <v>148</v>
      </c>
      <c r="D85" s="6" t="s">
        <v>73</v>
      </c>
      <c r="E85" s="6" t="str">
        <f>_xlfn.XLOOKUP(D85,'[2]Coordinados SEN'!$A:$A,'[2]Coordinados SEN'!$B:$B,"-",0)</f>
        <v>91.081.000-6</v>
      </c>
      <c r="F85" s="6" t="s">
        <v>73</v>
      </c>
      <c r="G85" s="6">
        <f t="shared" si="3"/>
        <v>21</v>
      </c>
      <c r="H85" s="6" t="s">
        <v>149</v>
      </c>
      <c r="I85" s="13" t="s">
        <v>150</v>
      </c>
      <c r="J85" s="6" t="str">
        <f>_xlfn.XLOOKUP(I85,'[2]Barras CMg'!$E$2:$E$1527,'[2]Barras CMg'!$A$2:$A$1527,"------",0,1)</f>
        <v>CHARRUA_______154</v>
      </c>
      <c r="K85" s="6">
        <v>4</v>
      </c>
      <c r="L85" s="6">
        <v>2025</v>
      </c>
      <c r="M85" s="6" t="s">
        <v>66</v>
      </c>
      <c r="N85" s="6" t="s">
        <v>105</v>
      </c>
      <c r="O85" s="6" t="s">
        <v>47</v>
      </c>
      <c r="P85" s="6" t="s">
        <v>68</v>
      </c>
      <c r="Q85" s="6" t="s">
        <v>68</v>
      </c>
      <c r="R85" s="6" t="s">
        <v>114</v>
      </c>
      <c r="S85" s="6" t="s">
        <v>51</v>
      </c>
      <c r="T85" s="9" t="s">
        <v>151</v>
      </c>
      <c r="U85" s="10">
        <v>100</v>
      </c>
      <c r="V85" s="10">
        <v>90.385599999999997</v>
      </c>
      <c r="W85" s="11" t="e">
        <f>_xlfn.XLOOKUP(C85,#REF!,#REF!,"S/I",0)</f>
        <v>#REF!</v>
      </c>
      <c r="X85" s="11">
        <f>_xlfn.XLOOKUP($D85,[2]Retiros_dinamica!$F:$F,[2]Retiros_dinamica!B:B,"S/I",0)</f>
        <v>7639445.860896145</v>
      </c>
      <c r="Y85" s="11">
        <f>_xlfn.XLOOKUP($D85,[2]Retiros_dinamica!$F:$F,[2]Retiros_dinamica!C:C,"S/I",0)</f>
        <v>9104617.6214240622</v>
      </c>
      <c r="Z85" s="11">
        <f>_xlfn.XLOOKUP($D85,[2]Retiros_dinamica!$F:$F,[2]Retiros_dinamica!D:D,"S/I",0)</f>
        <v>4255877.220624717</v>
      </c>
      <c r="AA85" s="11">
        <f>_xlfn.XLOOKUP($D85,[2]Retiros_dinamica!$F:$F,[2]Retiros_dinamica!E:E,"S/I",0)</f>
        <v>20999940.702944927</v>
      </c>
      <c r="AB85" s="6" t="str">
        <f>_xlfn.XLOOKUP(C85,[2]CMg!$I$4:$I$106,[2]CMg!$M$4:$M$106,"----",0,1)</f>
        <v>----</v>
      </c>
      <c r="AC85" s="6" t="str">
        <f>_xlfn.XLOOKUP(C85,[2]CMg!$A$4:$A$106,[2]CMg!$B$4:$B$106,"----",0,1)</f>
        <v>----</v>
      </c>
      <c r="AD85" s="6" t="str">
        <f>_xlfn.XLOOKUP(C85,'[3]Promedio solar Cmg'!$A$4:$A$106,'[3]Promedio solar Cmg'!$B$4:$B$106,"----",0,1)</f>
        <v>----</v>
      </c>
      <c r="AH85" s="12">
        <f>_xlfn.XLOOKUP($E85,'[2]Balance económico'!$C:$C,'[2]Balance económico'!$D:$D,"-",0)</f>
        <v>-515558000946.8717</v>
      </c>
      <c r="AI85" s="12">
        <f>_xlfn.XLOOKUP($E85,'[2]Balance económico'!$C:$C,'[2]Balance económico'!$E:$E,"-",0)</f>
        <v>-187541949535.11594</v>
      </c>
      <c r="AJ85" s="12">
        <f>_xlfn.XLOOKUP($E85,'[2]Balance económico'!$C:$C,'[2]Balance económico'!$F:$F,"-",0)</f>
        <v>72834824814.236374</v>
      </c>
      <c r="AK85" s="6" t="str">
        <f t="shared" si="4"/>
        <v>PPA</v>
      </c>
      <c r="AL85" s="12" t="str" cm="1">
        <f t="array" ref="AL85">IFERROR((X85*[2]!Tabla2[Bloque A] + 'BD Centrales 2025'!Y17*[2]!Tabla2[Bloque B] + 'BD Centrales 2025'!Z17*[2]!Tabla2[Bloque C])*#REF!,"-")</f>
        <v>-</v>
      </c>
      <c r="AM85" s="12" t="str">
        <f t="shared" si="5"/>
        <v>-</v>
      </c>
      <c r="AN85" s="12">
        <f>IFERROR((AH85+AI85+AJ85)/(SUMIFS($W$2:$W$1194,$E$2:$E$1194,E85)*1000*#REF!),0)</f>
        <v>0</v>
      </c>
    </row>
    <row r="86" spans="1:40" ht="14.4" x14ac:dyDescent="0.3">
      <c r="A86" s="7">
        <v>116</v>
      </c>
      <c r="B86" s="7" t="s">
        <v>71</v>
      </c>
      <c r="C86" s="8" t="s">
        <v>72</v>
      </c>
      <c r="D86" s="6" t="s">
        <v>73</v>
      </c>
      <c r="E86" s="6" t="str">
        <f>_xlfn.XLOOKUP(D86,'[2]Coordinados SEN'!$A:$A,'[2]Coordinados SEN'!$B:$B,"-",0)</f>
        <v>91.081.000-6</v>
      </c>
      <c r="F86" s="6" t="s">
        <v>73</v>
      </c>
      <c r="G86" s="6">
        <f t="shared" si="3"/>
        <v>21</v>
      </c>
      <c r="H86" s="6" t="s">
        <v>74</v>
      </c>
      <c r="I86" s="13" t="s">
        <v>75</v>
      </c>
      <c r="J86" s="6" t="str">
        <f>_xlfn.XLOOKUP(I86,'[2]Barras CMg'!$E$2:$E$1527,'[2]Barras CMg'!$A$2:$A$1527,"------",0,1)</f>
        <v>ANTUCO________220</v>
      </c>
      <c r="K86" s="6">
        <v>2</v>
      </c>
      <c r="L86" s="6">
        <v>2025</v>
      </c>
      <c r="M86" s="6" t="s">
        <v>66</v>
      </c>
      <c r="N86" s="6" t="s">
        <v>67</v>
      </c>
      <c r="O86" s="6" t="s">
        <v>47</v>
      </c>
      <c r="P86" s="6" t="s">
        <v>68</v>
      </c>
      <c r="Q86" s="6" t="s">
        <v>68</v>
      </c>
      <c r="R86" s="6" t="s">
        <v>76</v>
      </c>
      <c r="S86" s="6" t="s">
        <v>51</v>
      </c>
      <c r="T86" s="9" t="s">
        <v>77</v>
      </c>
      <c r="U86" s="10">
        <v>329.125</v>
      </c>
      <c r="V86" s="10">
        <v>326.62799999999999</v>
      </c>
      <c r="W86" s="11" t="e">
        <f>_xlfn.XLOOKUP(C86,#REF!,#REF!,"S/I",0)</f>
        <v>#REF!</v>
      </c>
      <c r="X86" s="11">
        <f>_xlfn.XLOOKUP($D86,[2]Retiros_dinamica!$F:$F,[2]Retiros_dinamica!B:B,"S/I",0)</f>
        <v>7639445.860896145</v>
      </c>
      <c r="Y86" s="11">
        <f>_xlfn.XLOOKUP($D86,[2]Retiros_dinamica!$F:$F,[2]Retiros_dinamica!C:C,"S/I",0)</f>
        <v>9104617.6214240622</v>
      </c>
      <c r="Z86" s="11">
        <f>_xlfn.XLOOKUP($D86,[2]Retiros_dinamica!$F:$F,[2]Retiros_dinamica!D:D,"S/I",0)</f>
        <v>4255877.220624717</v>
      </c>
      <c r="AA86" s="11">
        <f>_xlfn.XLOOKUP($D86,[2]Retiros_dinamica!$F:$F,[2]Retiros_dinamica!E:E,"S/I",0)</f>
        <v>20999940.702944927</v>
      </c>
      <c r="AB86" s="6" t="str">
        <f>_xlfn.XLOOKUP(C86,[2]CMg!$I$4:$I$106,[2]CMg!$M$4:$M$106,"----",0,1)</f>
        <v>----</v>
      </c>
      <c r="AC86" s="6" t="str">
        <f>_xlfn.XLOOKUP(C86,[2]CMg!$A$4:$A$106,[2]CMg!$B$4:$B$106,"----",0,1)</f>
        <v>----</v>
      </c>
      <c r="AD86" s="6" t="str">
        <f>_xlfn.XLOOKUP(C86,'[3]Promedio solar Cmg'!$A$4:$A$106,'[3]Promedio solar Cmg'!$B$4:$B$106,"----",0,1)</f>
        <v>----</v>
      </c>
      <c r="AH86" s="12">
        <f>_xlfn.XLOOKUP($E86,'[2]Balance económico'!$C:$C,'[2]Balance económico'!$D:$D,"-",0)</f>
        <v>-515558000946.8717</v>
      </c>
      <c r="AI86" s="12">
        <f>_xlfn.XLOOKUP($E86,'[2]Balance económico'!$C:$C,'[2]Balance económico'!$E:$E,"-",0)</f>
        <v>-187541949535.11594</v>
      </c>
      <c r="AJ86" s="12">
        <f>_xlfn.XLOOKUP($E86,'[2]Balance económico'!$C:$C,'[2]Balance económico'!$F:$F,"-",0)</f>
        <v>72834824814.236374</v>
      </c>
      <c r="AK86" s="6" t="str">
        <f t="shared" si="4"/>
        <v>PPA</v>
      </c>
      <c r="AL86" s="12" t="str" cm="1">
        <f t="array" ref="AL86">IFERROR((X86*[2]!Tabla2[Bloque A] + 'BD Centrales 2025'!Y5*[2]!Tabla2[Bloque B] + 'BD Centrales 2025'!Z5*[2]!Tabla2[Bloque C])*#REF!,"-")</f>
        <v>-</v>
      </c>
      <c r="AM86" s="12" t="str">
        <f t="shared" si="5"/>
        <v>-</v>
      </c>
      <c r="AN86" s="12">
        <f>IFERROR((AH86+AI86+AJ86)/(SUMIFS($W$2:$W$1194,$E$2:$E$1194,E86)*1000*#REF!),0)</f>
        <v>0</v>
      </c>
    </row>
    <row r="87" spans="1:40" ht="14.4" x14ac:dyDescent="0.3">
      <c r="A87" s="7">
        <v>118</v>
      </c>
      <c r="B87" s="7" t="s">
        <v>3348</v>
      </c>
      <c r="C87" s="8" t="s">
        <v>3349</v>
      </c>
      <c r="D87" s="6" t="s">
        <v>73</v>
      </c>
      <c r="E87" s="6" t="str">
        <f>_xlfn.XLOOKUP(D87,'[2]Coordinados SEN'!$A:$A,'[2]Coordinados SEN'!$B:$B,"-",0)</f>
        <v>91.081.000-6</v>
      </c>
      <c r="F87" s="6" t="s">
        <v>73</v>
      </c>
      <c r="G87" s="6">
        <f t="shared" si="3"/>
        <v>21</v>
      </c>
      <c r="H87" s="6" t="s">
        <v>3350</v>
      </c>
      <c r="I87" s="6" t="s">
        <v>3351</v>
      </c>
      <c r="J87" s="6" t="str">
        <f>_xlfn.XLOOKUP(I87,'[2]Barras CMg'!$E$2:$E$1527,'[2]Barras CMg'!$A$2:$A$1527,"------",0,1)</f>
        <v>L.PALMAS______220</v>
      </c>
      <c r="K87" s="6">
        <v>11</v>
      </c>
      <c r="L87" s="6">
        <v>2025</v>
      </c>
      <c r="M87" s="6" t="s">
        <v>211</v>
      </c>
      <c r="N87" s="6" t="s">
        <v>212</v>
      </c>
      <c r="O87" s="6" t="s">
        <v>47</v>
      </c>
      <c r="P87" s="6" t="s">
        <v>477</v>
      </c>
      <c r="Q87" s="6" t="s">
        <v>766</v>
      </c>
      <c r="R87" s="6" t="s">
        <v>3352</v>
      </c>
      <c r="S87" s="6" t="s">
        <v>51</v>
      </c>
      <c r="T87" s="9" t="s">
        <v>3353</v>
      </c>
      <c r="U87" s="10">
        <v>18.149999999999999</v>
      </c>
      <c r="V87" s="10">
        <v>17.968499999999999</v>
      </c>
      <c r="W87" s="11" t="e">
        <f>_xlfn.XLOOKUP(C87,#REF!,#REF!,"S/I",0)</f>
        <v>#REF!</v>
      </c>
      <c r="X87" s="11">
        <f>_xlfn.XLOOKUP($D87,[2]Retiros_dinamica!$F:$F,[2]Retiros_dinamica!B:B,"S/I",0)</f>
        <v>7639445.860896145</v>
      </c>
      <c r="Y87" s="11">
        <f>_xlfn.XLOOKUP($D87,[2]Retiros_dinamica!$F:$F,[2]Retiros_dinamica!C:C,"S/I",0)</f>
        <v>9104617.6214240622</v>
      </c>
      <c r="Z87" s="11">
        <f>_xlfn.XLOOKUP($D87,[2]Retiros_dinamica!$F:$F,[2]Retiros_dinamica!D:D,"S/I",0)</f>
        <v>4255877.220624717</v>
      </c>
      <c r="AA87" s="11">
        <f>_xlfn.XLOOKUP($D87,[2]Retiros_dinamica!$F:$F,[2]Retiros_dinamica!E:E,"S/I",0)</f>
        <v>20999940.702944927</v>
      </c>
      <c r="AB87" s="6" t="str">
        <f>_xlfn.XLOOKUP(C87,[2]CMg!$I$4:$I$106,[2]CMg!$M$4:$M$106,"----",0,1)</f>
        <v>----</v>
      </c>
      <c r="AC87" s="6" t="str">
        <f>_xlfn.XLOOKUP(C87,[2]CMg!$A$4:$A$106,[2]CMg!$B$4:$B$106,"----",0,1)</f>
        <v>----</v>
      </c>
      <c r="AD87" s="6" t="str">
        <f>_xlfn.XLOOKUP(C87,'[3]Promedio solar Cmg'!$A$4:$A$106,'[3]Promedio solar Cmg'!$B$4:$B$106,"----",0,1)</f>
        <v>----</v>
      </c>
      <c r="AH87" s="12">
        <f>_xlfn.XLOOKUP($E87,'[2]Balance económico'!$C:$C,'[2]Balance económico'!$D:$D,"-",0)</f>
        <v>-515558000946.8717</v>
      </c>
      <c r="AI87" s="12">
        <f>_xlfn.XLOOKUP($E87,'[2]Balance económico'!$C:$C,'[2]Balance económico'!$E:$E,"-",0)</f>
        <v>-187541949535.11594</v>
      </c>
      <c r="AJ87" s="12">
        <f>_xlfn.XLOOKUP($E87,'[2]Balance económico'!$C:$C,'[2]Balance económico'!$F:$F,"-",0)</f>
        <v>72834824814.236374</v>
      </c>
      <c r="AK87" s="6" t="str">
        <f t="shared" si="4"/>
        <v>PPA</v>
      </c>
      <c r="AL87" s="12" t="str" cm="1">
        <f t="array" ref="AL87">IFERROR((X87*[2]!Tabla2[Bloque A] + 'BD Centrales 2025'!Y608*[2]!Tabla2[Bloque B] + 'BD Centrales 2025'!Z608*[2]!Tabla2[Bloque C])*#REF!,"-")</f>
        <v>-</v>
      </c>
      <c r="AM87" s="12" t="str">
        <f t="shared" si="5"/>
        <v>-</v>
      </c>
      <c r="AN87" s="12">
        <f>IFERROR((AH87+AI87+AJ87)/(SUMIFS($W$2:$W$1194,$E$2:$E$1194,E87)*1000*#REF!),0)</f>
        <v>0</v>
      </c>
    </row>
    <row r="88" spans="1:40" ht="14.4" x14ac:dyDescent="0.3">
      <c r="A88" s="7">
        <v>119</v>
      </c>
      <c r="B88" s="7" t="s">
        <v>86</v>
      </c>
      <c r="C88" s="8" t="s">
        <v>87</v>
      </c>
      <c r="D88" s="6" t="s">
        <v>73</v>
      </c>
      <c r="E88" s="6" t="str">
        <f>_xlfn.XLOOKUP(D88,'[2]Coordinados SEN'!$A:$A,'[2]Coordinados SEN'!$B:$B,"-",0)</f>
        <v>91.081.000-6</v>
      </c>
      <c r="F88" s="6" t="s">
        <v>73</v>
      </c>
      <c r="G88" s="6">
        <f t="shared" si="3"/>
        <v>21</v>
      </c>
      <c r="H88" s="6" t="s">
        <v>88</v>
      </c>
      <c r="I88" s="6" t="s">
        <v>89</v>
      </c>
      <c r="J88" s="6" t="str">
        <f>_xlfn.XLOOKUP(I88,'[2]Barras CMg'!$E$2:$E$1527,'[2]Barras CMg'!$A$2:$A$1527,"------",0,1)</f>
        <v>CIPRESES______154</v>
      </c>
      <c r="K88" s="6">
        <v>3</v>
      </c>
      <c r="L88" s="6">
        <v>2025</v>
      </c>
      <c r="M88" s="6" t="s">
        <v>66</v>
      </c>
      <c r="N88" s="6" t="s">
        <v>67</v>
      </c>
      <c r="O88" s="6" t="s">
        <v>47</v>
      </c>
      <c r="P88" s="6" t="s">
        <v>90</v>
      </c>
      <c r="Q88" s="6" t="s">
        <v>91</v>
      </c>
      <c r="R88" s="6" t="s">
        <v>92</v>
      </c>
      <c r="S88" s="6" t="s">
        <v>51</v>
      </c>
      <c r="T88" s="9" t="s">
        <v>93</v>
      </c>
      <c r="U88" s="10">
        <v>97.980699999999999</v>
      </c>
      <c r="V88" s="10">
        <v>96.641499999999994</v>
      </c>
      <c r="W88" s="11" t="e">
        <f>_xlfn.XLOOKUP(C88,#REF!,#REF!,"S/I",0)</f>
        <v>#REF!</v>
      </c>
      <c r="X88" s="11">
        <f>_xlfn.XLOOKUP($D88,[2]Retiros_dinamica!$F:$F,[2]Retiros_dinamica!B:B,"S/I",0)</f>
        <v>7639445.860896145</v>
      </c>
      <c r="Y88" s="11">
        <f>_xlfn.XLOOKUP($D88,[2]Retiros_dinamica!$F:$F,[2]Retiros_dinamica!C:C,"S/I",0)</f>
        <v>9104617.6214240622</v>
      </c>
      <c r="Z88" s="11">
        <f>_xlfn.XLOOKUP($D88,[2]Retiros_dinamica!$F:$F,[2]Retiros_dinamica!D:D,"S/I",0)</f>
        <v>4255877.220624717</v>
      </c>
      <c r="AA88" s="11">
        <f>_xlfn.XLOOKUP($D88,[2]Retiros_dinamica!$F:$F,[2]Retiros_dinamica!E:E,"S/I",0)</f>
        <v>20999940.702944927</v>
      </c>
      <c r="AB88" s="6" t="str">
        <f>_xlfn.XLOOKUP(C88,[2]CMg!$I$4:$I$106,[2]CMg!$M$4:$M$106,"----",0,1)</f>
        <v>----</v>
      </c>
      <c r="AC88" s="6" t="str">
        <f>_xlfn.XLOOKUP(C88,[2]CMg!$A$4:$A$106,[2]CMg!$B$4:$B$106,"----",0,1)</f>
        <v>----</v>
      </c>
      <c r="AD88" s="6" t="str">
        <f>_xlfn.XLOOKUP(C88,'[3]Promedio solar Cmg'!$A$4:$A$106,'[3]Promedio solar Cmg'!$B$4:$B$106,"----",0,1)</f>
        <v>----</v>
      </c>
      <c r="AH88" s="12">
        <f>_xlfn.XLOOKUP($E88,'[2]Balance económico'!$C:$C,'[2]Balance económico'!$D:$D,"-",0)</f>
        <v>-515558000946.8717</v>
      </c>
      <c r="AI88" s="12">
        <f>_xlfn.XLOOKUP($E88,'[2]Balance económico'!$C:$C,'[2]Balance económico'!$E:$E,"-",0)</f>
        <v>-187541949535.11594</v>
      </c>
      <c r="AJ88" s="12">
        <f>_xlfn.XLOOKUP($E88,'[2]Balance económico'!$C:$C,'[2]Balance económico'!$F:$F,"-",0)</f>
        <v>72834824814.236374</v>
      </c>
      <c r="AK88" s="6" t="str">
        <f t="shared" si="4"/>
        <v>PPA</v>
      </c>
      <c r="AL88" s="12" t="str" cm="1">
        <f t="array" ref="AL88">IFERROR((X88*[2]!Tabla2[Bloque A] + 'BD Centrales 2025'!Y7*[2]!Tabla2[Bloque B] + 'BD Centrales 2025'!Z7*[2]!Tabla2[Bloque C])*#REF!,"-")</f>
        <v>-</v>
      </c>
      <c r="AM88" s="12" t="str">
        <f t="shared" si="5"/>
        <v>-</v>
      </c>
      <c r="AN88" s="12">
        <f>IFERROR((AH88+AI88+AJ88)/(SUMIFS($W$2:$W$1194,$E$2:$E$1194,E88)*1000*#REF!),0)</f>
        <v>0</v>
      </c>
    </row>
    <row r="89" spans="1:40" ht="14.4" x14ac:dyDescent="0.3">
      <c r="A89" s="7">
        <v>120</v>
      </c>
      <c r="B89" s="7" t="s">
        <v>5746</v>
      </c>
      <c r="C89" s="8" t="s">
        <v>5747</v>
      </c>
      <c r="D89" s="6" t="s">
        <v>5748</v>
      </c>
      <c r="E89" s="6" t="str">
        <f>_xlfn.XLOOKUP(D89,'[2]Coordinados SEN'!$A:$A,'[2]Coordinados SEN'!$B:$B,"-",0)</f>
        <v>77.513.675-8</v>
      </c>
      <c r="F89" s="6" t="s">
        <v>5748</v>
      </c>
      <c r="G89" s="6">
        <f t="shared" si="3"/>
        <v>1</v>
      </c>
      <c r="H89" s="6" t="s">
        <v>5749</v>
      </c>
      <c r="I89" s="6" t="s">
        <v>572</v>
      </c>
      <c r="J89" s="6" t="str">
        <f>_xlfn.XLOOKUP(I89,'[2]Barras CMg'!$E$2:$E$1527,'[2]Barras CMg'!$A$2:$A$1527,"------",0,1)</f>
        <v>D.ALMAGRO_____110</v>
      </c>
      <c r="K89" s="6">
        <v>1</v>
      </c>
      <c r="L89" s="6">
        <v>2025</v>
      </c>
      <c r="M89" s="6" t="s">
        <v>45</v>
      </c>
      <c r="N89" s="6" t="s">
        <v>5261</v>
      </c>
      <c r="O89" s="6" t="s">
        <v>47</v>
      </c>
      <c r="P89" s="6" t="s">
        <v>497</v>
      </c>
      <c r="Q89" s="6" t="s">
        <v>498</v>
      </c>
      <c r="R89" s="6" t="s">
        <v>499</v>
      </c>
      <c r="S89" s="6" t="s">
        <v>51</v>
      </c>
      <c r="T89" s="9" t="s">
        <v>77</v>
      </c>
      <c r="U89" s="10">
        <v>23.8</v>
      </c>
      <c r="V89" s="10">
        <v>23.6691</v>
      </c>
      <c r="W89" s="11" t="e">
        <f>_xlfn.XLOOKUP(C89,#REF!,#REF!,"S/I",0)</f>
        <v>#REF!</v>
      </c>
      <c r="X89" s="11" t="str">
        <f>_xlfn.XLOOKUP($D89,[2]Retiros_dinamica!$F:$F,[2]Retiros_dinamica!B:B,"S/I",0)</f>
        <v>S/I</v>
      </c>
      <c r="Y89" s="11" t="str">
        <f>_xlfn.XLOOKUP($D89,[2]Retiros_dinamica!$F:$F,[2]Retiros_dinamica!C:C,"S/I",0)</f>
        <v>S/I</v>
      </c>
      <c r="Z89" s="11" t="str">
        <f>_xlfn.XLOOKUP($D89,[2]Retiros_dinamica!$F:$F,[2]Retiros_dinamica!D:D,"S/I",0)</f>
        <v>S/I</v>
      </c>
      <c r="AA89" s="11" t="str">
        <f>_xlfn.XLOOKUP($D89,[2]Retiros_dinamica!$F:$F,[2]Retiros_dinamica!E:E,"S/I",0)</f>
        <v>S/I</v>
      </c>
      <c r="AB89" s="6" t="str">
        <f>_xlfn.XLOOKUP(C89,[2]CMg!$I$4:$I$106,[2]CMg!$M$4:$M$106,"----",0,1)</f>
        <v>----</v>
      </c>
      <c r="AH89" s="12">
        <f>_xlfn.XLOOKUP($E89,'[2]Balance económico'!$C:$C,'[2]Balance económico'!$D:$D,"-",0)</f>
        <v>1183726968.4017789</v>
      </c>
      <c r="AI89" s="12">
        <f>_xlfn.XLOOKUP($E89,'[2]Balance económico'!$C:$C,'[2]Balance económico'!$E:$E,"-",0)</f>
        <v>1479987939.2927098</v>
      </c>
      <c r="AJ89" s="12" t="str">
        <f>_xlfn.XLOOKUP($E89,'[2]Balance económico'!$C:$C,'[2]Balance económico'!$F:$F,"-",0)</f>
        <v>----</v>
      </c>
      <c r="AK89" s="6" t="str">
        <f t="shared" si="4"/>
        <v>PPA</v>
      </c>
      <c r="AL89" s="12" t="str" cm="1">
        <f t="array" ref="AL89">IFERROR((X89*[2]!Tabla2[Bloque A] + 'BD Centrales 2025'!Y1084*[2]!Tabla2[Bloque B] + 'BD Centrales 2025'!Z1084*[2]!Tabla2[Bloque C])*#REF!,"-")</f>
        <v>-</v>
      </c>
      <c r="AM89" s="12" t="str">
        <f t="shared" si="5"/>
        <v>-</v>
      </c>
      <c r="AN89" s="12">
        <f>IFERROR((AH89+AI89+AJ89)/(SUMIFS($W$2:$W$1194,$E$2:$E$1194,E89)*1000*#REF!),0)</f>
        <v>0</v>
      </c>
    </row>
    <row r="90" spans="1:40" ht="14.4" x14ac:dyDescent="0.3">
      <c r="A90" s="7">
        <v>121</v>
      </c>
      <c r="B90" s="7" t="s">
        <v>110</v>
      </c>
      <c r="C90" s="8" t="s">
        <v>111</v>
      </c>
      <c r="D90" s="6" t="s">
        <v>73</v>
      </c>
      <c r="E90" s="6" t="str">
        <f>_xlfn.XLOOKUP(D90,'[2]Coordinados SEN'!$A:$A,'[2]Coordinados SEN'!$B:$B,"-",0)</f>
        <v>91.081.000-6</v>
      </c>
      <c r="F90" s="6" t="s">
        <v>73</v>
      </c>
      <c r="G90" s="6">
        <f t="shared" si="3"/>
        <v>21</v>
      </c>
      <c r="H90" s="6" t="s">
        <v>112</v>
      </c>
      <c r="I90" s="6" t="s">
        <v>113</v>
      </c>
      <c r="J90" s="6" t="str">
        <f>_xlfn.XLOOKUP(I90,'[2]Barras CMg'!$E$2:$E$1527,'[2]Barras CMg'!$A$2:$A$1527,"------",0,1)</f>
        <v>EL_TORO_______220</v>
      </c>
      <c r="K90" s="6">
        <v>4</v>
      </c>
      <c r="L90" s="6">
        <v>2025</v>
      </c>
      <c r="M90" s="6" t="s">
        <v>66</v>
      </c>
      <c r="N90" s="6" t="s">
        <v>67</v>
      </c>
      <c r="O90" s="6" t="s">
        <v>47</v>
      </c>
      <c r="P90" s="6" t="s">
        <v>68</v>
      </c>
      <c r="Q90" s="6" t="s">
        <v>68</v>
      </c>
      <c r="R90" s="6" t="s">
        <v>114</v>
      </c>
      <c r="S90" s="6" t="s">
        <v>51</v>
      </c>
      <c r="T90" s="9" t="s">
        <v>115</v>
      </c>
      <c r="U90" s="10">
        <v>443.8897</v>
      </c>
      <c r="V90" s="10">
        <v>437.2715</v>
      </c>
      <c r="W90" s="11" t="e">
        <f>_xlfn.XLOOKUP(C90,#REF!,#REF!,"S/I",0)</f>
        <v>#REF!</v>
      </c>
      <c r="X90" s="11">
        <f>_xlfn.XLOOKUP($D90,[2]Retiros_dinamica!$F:$F,[2]Retiros_dinamica!B:B,"S/I",0)</f>
        <v>7639445.860896145</v>
      </c>
      <c r="Y90" s="11">
        <f>_xlfn.XLOOKUP($D90,[2]Retiros_dinamica!$F:$F,[2]Retiros_dinamica!C:C,"S/I",0)</f>
        <v>9104617.6214240622</v>
      </c>
      <c r="Z90" s="11">
        <f>_xlfn.XLOOKUP($D90,[2]Retiros_dinamica!$F:$F,[2]Retiros_dinamica!D:D,"S/I",0)</f>
        <v>4255877.220624717</v>
      </c>
      <c r="AA90" s="11">
        <f>_xlfn.XLOOKUP($D90,[2]Retiros_dinamica!$F:$F,[2]Retiros_dinamica!E:E,"S/I",0)</f>
        <v>20999940.702944927</v>
      </c>
      <c r="AB90" s="6" t="str">
        <f>_xlfn.XLOOKUP(C90,[2]CMg!$I$4:$I$106,[2]CMg!$M$4:$M$106,"----",0,1)</f>
        <v>----</v>
      </c>
      <c r="AC90" s="6" t="str">
        <f>_xlfn.XLOOKUP(C90,[2]CMg!$A$4:$A$106,[2]CMg!$B$4:$B$106,"----",0,1)</f>
        <v>----</v>
      </c>
      <c r="AD90" s="6" t="str">
        <f>_xlfn.XLOOKUP(C90,'[3]Promedio solar Cmg'!$A$4:$A$106,'[3]Promedio solar Cmg'!$B$4:$B$106,"----",0,1)</f>
        <v>----</v>
      </c>
      <c r="AH90" s="12">
        <f>_xlfn.XLOOKUP($E90,'[2]Balance económico'!$C:$C,'[2]Balance económico'!$D:$D,"-",0)</f>
        <v>-515558000946.8717</v>
      </c>
      <c r="AI90" s="12">
        <f>_xlfn.XLOOKUP($E90,'[2]Balance económico'!$C:$C,'[2]Balance económico'!$E:$E,"-",0)</f>
        <v>-187541949535.11594</v>
      </c>
      <c r="AJ90" s="12">
        <f>_xlfn.XLOOKUP($E90,'[2]Balance económico'!$C:$C,'[2]Balance económico'!$F:$F,"-",0)</f>
        <v>72834824814.236374</v>
      </c>
      <c r="AK90" s="6" t="str">
        <f t="shared" si="4"/>
        <v>PPA</v>
      </c>
      <c r="AL90" s="12" t="str" cm="1">
        <f t="array" ref="AL90">IFERROR((X90*[2]!Tabla2[Bloque A] + 'BD Centrales 2025'!Y10*[2]!Tabla2[Bloque B] + 'BD Centrales 2025'!Z10*[2]!Tabla2[Bloque C])*#REF!,"-")</f>
        <v>-</v>
      </c>
      <c r="AM90" s="12" t="str">
        <f t="shared" si="5"/>
        <v>-</v>
      </c>
      <c r="AN90" s="12">
        <f>IFERROR((AH90+AI90+AJ90)/(SUMIFS($W$2:$W$1194,$E$2:$E$1194,E90)*1000*#REF!),0)</f>
        <v>0</v>
      </c>
    </row>
    <row r="91" spans="1:40" ht="14.4" x14ac:dyDescent="0.3">
      <c r="A91" s="7">
        <v>122</v>
      </c>
      <c r="B91" s="7" t="s">
        <v>5921</v>
      </c>
      <c r="C91" s="8" t="s">
        <v>5922</v>
      </c>
      <c r="D91" s="6" t="s">
        <v>5904</v>
      </c>
      <c r="E91" s="6" t="str">
        <f>_xlfn.XLOOKUP(D91,'[2]Coordinados SEN'!$A:$A,'[2]Coordinados SEN'!$B:$B,"-",0)</f>
        <v>76.418.918-3</v>
      </c>
      <c r="F91" s="6" t="s">
        <v>5904</v>
      </c>
      <c r="G91" s="6">
        <f t="shared" si="3"/>
        <v>2</v>
      </c>
      <c r="H91" s="6" t="s">
        <v>5923</v>
      </c>
      <c r="I91" s="6" t="s">
        <v>5923</v>
      </c>
      <c r="J91" s="6" t="str">
        <f>_xlfn.XLOOKUP(I91,'[2]Barras CMg'!$E$2:$E$1527,'[2]Barras CMg'!$A$2:$A$1527,"------",0,1)</f>
        <v>HUASCO________110</v>
      </c>
      <c r="K91" s="6">
        <v>3</v>
      </c>
      <c r="L91" s="6">
        <v>2025</v>
      </c>
      <c r="M91" s="6" t="s">
        <v>45</v>
      </c>
      <c r="N91" s="6" t="s">
        <v>5261</v>
      </c>
      <c r="O91" s="6" t="s">
        <v>47</v>
      </c>
      <c r="P91" s="6" t="s">
        <v>497</v>
      </c>
      <c r="Q91" s="6" t="s">
        <v>579</v>
      </c>
      <c r="R91" s="6" t="s">
        <v>579</v>
      </c>
      <c r="S91" s="6" t="s">
        <v>51</v>
      </c>
      <c r="T91" s="9" t="s">
        <v>5924</v>
      </c>
      <c r="U91" s="10">
        <v>58</v>
      </c>
      <c r="V91" s="10">
        <v>57.680999999999997</v>
      </c>
      <c r="W91" s="11" t="e">
        <f>_xlfn.XLOOKUP(C91,#REF!,#REF!,"S/I",0)</f>
        <v>#REF!</v>
      </c>
      <c r="X91" s="11">
        <f>_xlfn.XLOOKUP($D91,[2]Retiros_dinamica!$F:$F,[2]Retiros_dinamica!B:B,"S/I",0)</f>
        <v>672174.51947426726</v>
      </c>
      <c r="Y91" s="11">
        <f>_xlfn.XLOOKUP($D91,[2]Retiros_dinamica!$F:$F,[2]Retiros_dinamica!C:C,"S/I",0)</f>
        <v>501623.18973869848</v>
      </c>
      <c r="Z91" s="11">
        <f>_xlfn.XLOOKUP($D91,[2]Retiros_dinamica!$F:$F,[2]Retiros_dinamica!D:D,"S/I",0)</f>
        <v>348337.47876705503</v>
      </c>
      <c r="AA91" s="11">
        <f>_xlfn.XLOOKUP($D91,[2]Retiros_dinamica!$F:$F,[2]Retiros_dinamica!E:E,"S/I",0)</f>
        <v>1522135.1879800209</v>
      </c>
      <c r="AB91" s="6" t="str">
        <f>_xlfn.XLOOKUP(C91,[2]CMg!$I$4:$I$106,[2]CMg!$M$4:$M$106,"----",0,1)</f>
        <v>----</v>
      </c>
      <c r="AH91" s="12">
        <f>_xlfn.XLOOKUP($E91,'[2]Balance económico'!$C:$C,'[2]Balance económico'!$D:$D,"-",0)</f>
        <v>186380798032.02628</v>
      </c>
      <c r="AI91" s="12">
        <f>_xlfn.XLOOKUP($E91,'[2]Balance económico'!$C:$C,'[2]Balance económico'!$E:$E,"-",0)</f>
        <v>14569815076.618603</v>
      </c>
      <c r="AJ91" s="12">
        <f>_xlfn.XLOOKUP($E91,'[2]Balance económico'!$C:$C,'[2]Balance económico'!$F:$F,"-",0)</f>
        <v>4360368233.665062</v>
      </c>
      <c r="AK91" s="6" t="str">
        <f t="shared" si="4"/>
        <v>PPA</v>
      </c>
      <c r="AL91" s="12" t="str" cm="1">
        <f t="array" ref="AL91">IFERROR((X91*[2]!Tabla2[Bloque A] + 'BD Centrales 2025'!Y1122*[2]!Tabla2[Bloque B] + 'BD Centrales 2025'!Z1122*[2]!Tabla2[Bloque C])*#REF!,"-")</f>
        <v>-</v>
      </c>
      <c r="AM91" s="12" t="str">
        <f t="shared" si="5"/>
        <v>-</v>
      </c>
      <c r="AN91" s="12">
        <f>IFERROR((AH91+AI91+AJ91)/(SUMIFS($W$2:$W$1194,$E$2:$E$1194,E91)*1000*#REF!),0)</f>
        <v>0</v>
      </c>
    </row>
    <row r="92" spans="1:40" ht="14.4" x14ac:dyDescent="0.3">
      <c r="A92" s="7">
        <v>123</v>
      </c>
      <c r="B92" s="7" t="s">
        <v>400</v>
      </c>
      <c r="C92" s="8" t="s">
        <v>401</v>
      </c>
      <c r="D92" s="6" t="s">
        <v>73</v>
      </c>
      <c r="E92" s="6" t="str">
        <f>_xlfn.XLOOKUP(D92,'[2]Coordinados SEN'!$A:$A,'[2]Coordinados SEN'!$B:$B,"-",0)</f>
        <v>91.081.000-6</v>
      </c>
      <c r="F92" s="6" t="s">
        <v>73</v>
      </c>
      <c r="G92" s="6">
        <f t="shared" si="3"/>
        <v>21</v>
      </c>
      <c r="H92" s="6" t="s">
        <v>402</v>
      </c>
      <c r="I92" s="6" t="s">
        <v>89</v>
      </c>
      <c r="J92" s="6" t="str">
        <f>_xlfn.XLOOKUP(I92,'[2]Barras CMg'!$E$2:$E$1527,'[2]Barras CMg'!$A$2:$A$1527,"------",0,1)</f>
        <v>CIPRESES______154</v>
      </c>
      <c r="K92" s="6">
        <v>2</v>
      </c>
      <c r="L92" s="6">
        <v>2025</v>
      </c>
      <c r="M92" s="6" t="s">
        <v>66</v>
      </c>
      <c r="N92" s="6" t="s">
        <v>105</v>
      </c>
      <c r="O92" s="6" t="s">
        <v>47</v>
      </c>
      <c r="P92" s="6" t="s">
        <v>90</v>
      </c>
      <c r="Q92" s="6" t="s">
        <v>91</v>
      </c>
      <c r="R92" s="6" t="s">
        <v>92</v>
      </c>
      <c r="S92" s="6" t="s">
        <v>51</v>
      </c>
      <c r="T92" s="9" t="s">
        <v>403</v>
      </c>
      <c r="U92" s="10">
        <v>70</v>
      </c>
      <c r="V92" s="10">
        <v>69.881</v>
      </c>
      <c r="W92" s="11" t="e">
        <f>_xlfn.XLOOKUP(C92,#REF!,#REF!,"S/I",0)</f>
        <v>#REF!</v>
      </c>
      <c r="X92" s="11">
        <f>_xlfn.XLOOKUP($D92,[2]Retiros_dinamica!$F:$F,[2]Retiros_dinamica!B:B,"S/I",0)</f>
        <v>7639445.860896145</v>
      </c>
      <c r="Y92" s="11">
        <f>_xlfn.XLOOKUP($D92,[2]Retiros_dinamica!$F:$F,[2]Retiros_dinamica!C:C,"S/I",0)</f>
        <v>9104617.6214240622</v>
      </c>
      <c r="Z92" s="11">
        <f>_xlfn.XLOOKUP($D92,[2]Retiros_dinamica!$F:$F,[2]Retiros_dinamica!D:D,"S/I",0)</f>
        <v>4255877.220624717</v>
      </c>
      <c r="AA92" s="11">
        <f>_xlfn.XLOOKUP($D92,[2]Retiros_dinamica!$F:$F,[2]Retiros_dinamica!E:E,"S/I",0)</f>
        <v>20999940.702944927</v>
      </c>
      <c r="AB92" s="6" t="str">
        <f>_xlfn.XLOOKUP(C92,[2]CMg!$I$4:$I$106,[2]CMg!$M$4:$M$106,"----",0,1)</f>
        <v>----</v>
      </c>
      <c r="AC92" s="6" t="str">
        <f>_xlfn.XLOOKUP(C92,[2]CMg!$A$4:$A$106,[2]CMg!$B$4:$B$106,"----",0,1)</f>
        <v>----</v>
      </c>
      <c r="AD92" s="6" t="str">
        <f>_xlfn.XLOOKUP(C92,'[3]Promedio solar Cmg'!$A$4:$A$106,'[3]Promedio solar Cmg'!$B$4:$B$106,"----",0,1)</f>
        <v>----</v>
      </c>
      <c r="AH92" s="12">
        <f>_xlfn.XLOOKUP($E92,'[2]Balance económico'!$C:$C,'[2]Balance económico'!$D:$D,"-",0)</f>
        <v>-515558000946.8717</v>
      </c>
      <c r="AI92" s="12">
        <f>_xlfn.XLOOKUP($E92,'[2]Balance económico'!$C:$C,'[2]Balance económico'!$E:$E,"-",0)</f>
        <v>-187541949535.11594</v>
      </c>
      <c r="AJ92" s="12">
        <f>_xlfn.XLOOKUP($E92,'[2]Balance económico'!$C:$C,'[2]Balance económico'!$F:$F,"-",0)</f>
        <v>72834824814.236374</v>
      </c>
      <c r="AK92" s="6" t="str">
        <f t="shared" si="4"/>
        <v>PPA</v>
      </c>
      <c r="AL92" s="12" t="str" cm="1">
        <f t="array" ref="AL92">IFERROR((X92*[2]!Tabla2[Bloque A] + 'BD Centrales 2025'!Y57*[2]!Tabla2[Bloque B] + 'BD Centrales 2025'!Z57*[2]!Tabla2[Bloque C])*#REF!,"-")</f>
        <v>-</v>
      </c>
      <c r="AM92" s="12" t="str">
        <f t="shared" si="5"/>
        <v>-</v>
      </c>
      <c r="AN92" s="12">
        <f>IFERROR((AH92+AI92+AJ92)/(SUMIFS($W$2:$W$1194,$E$2:$E$1194,E92)*1000*#REF!),0)</f>
        <v>0</v>
      </c>
    </row>
    <row r="93" spans="1:40" ht="14.4" x14ac:dyDescent="0.3">
      <c r="A93" s="7">
        <v>124</v>
      </c>
      <c r="B93" s="7" t="s">
        <v>473</v>
      </c>
      <c r="C93" s="8" t="s">
        <v>474</v>
      </c>
      <c r="D93" s="6" t="s">
        <v>73</v>
      </c>
      <c r="E93" s="6" t="str">
        <f>_xlfn.XLOOKUP(D93,'[2]Coordinados SEN'!$A:$A,'[2]Coordinados SEN'!$B:$B,"-",0)</f>
        <v>91.081.000-6</v>
      </c>
      <c r="F93" s="6" t="s">
        <v>73</v>
      </c>
      <c r="G93" s="6">
        <f t="shared" si="3"/>
        <v>21</v>
      </c>
      <c r="H93" s="6" t="s">
        <v>475</v>
      </c>
      <c r="I93" s="6" t="s">
        <v>476</v>
      </c>
      <c r="J93" s="6" t="str">
        <f>_xlfn.XLOOKUP(I93,'[2]Barras CMg'!$E$2:$E$1527,'[2]Barras CMg'!$A$2:$A$1527,"------",0,1)</f>
        <v>MOLLES________066</v>
      </c>
      <c r="K93" s="6">
        <v>2</v>
      </c>
      <c r="L93" s="6">
        <v>2025</v>
      </c>
      <c r="M93" s="6" t="s">
        <v>66</v>
      </c>
      <c r="N93" s="6" t="s">
        <v>177</v>
      </c>
      <c r="O93" s="6" t="s">
        <v>47</v>
      </c>
      <c r="P93" s="6" t="s">
        <v>477</v>
      </c>
      <c r="Q93" s="6" t="s">
        <v>478</v>
      </c>
      <c r="R93" s="6" t="s">
        <v>479</v>
      </c>
      <c r="S93" s="6" t="s">
        <v>51</v>
      </c>
      <c r="T93" s="9" t="s">
        <v>480</v>
      </c>
      <c r="U93" s="10">
        <v>18</v>
      </c>
      <c r="V93" s="10">
        <v>17.9514</v>
      </c>
      <c r="W93" s="11" t="e">
        <f>_xlfn.XLOOKUP(C93,#REF!,#REF!,"S/I",0)</f>
        <v>#REF!</v>
      </c>
      <c r="X93" s="11">
        <f>_xlfn.XLOOKUP($D93,[2]Retiros_dinamica!$F:$F,[2]Retiros_dinamica!B:B,"S/I",0)</f>
        <v>7639445.860896145</v>
      </c>
      <c r="Y93" s="11">
        <f>_xlfn.XLOOKUP($D93,[2]Retiros_dinamica!$F:$F,[2]Retiros_dinamica!C:C,"S/I",0)</f>
        <v>9104617.6214240622</v>
      </c>
      <c r="Z93" s="11">
        <f>_xlfn.XLOOKUP($D93,[2]Retiros_dinamica!$F:$F,[2]Retiros_dinamica!D:D,"S/I",0)</f>
        <v>4255877.220624717</v>
      </c>
      <c r="AA93" s="11">
        <f>_xlfn.XLOOKUP($D93,[2]Retiros_dinamica!$F:$F,[2]Retiros_dinamica!E:E,"S/I",0)</f>
        <v>20999940.702944927</v>
      </c>
      <c r="AB93" s="6" t="str">
        <f>_xlfn.XLOOKUP(C93,[2]CMg!$I$4:$I$106,[2]CMg!$M$4:$M$106,"----",0,1)</f>
        <v>----</v>
      </c>
      <c r="AC93" s="6" t="str">
        <f>_xlfn.XLOOKUP(C93,[2]CMg!$A$4:$A$106,[2]CMg!$B$4:$B$106,"----",0,1)</f>
        <v>----</v>
      </c>
      <c r="AD93" s="6" t="str">
        <f>_xlfn.XLOOKUP(C93,'[3]Promedio solar Cmg'!$A$4:$A$106,'[3]Promedio solar Cmg'!$B$4:$B$106,"----",0,1)</f>
        <v>----</v>
      </c>
      <c r="AH93" s="12">
        <f>_xlfn.XLOOKUP($E93,'[2]Balance económico'!$C:$C,'[2]Balance económico'!$D:$D,"-",0)</f>
        <v>-515558000946.8717</v>
      </c>
      <c r="AI93" s="12">
        <f>_xlfn.XLOOKUP($E93,'[2]Balance económico'!$C:$C,'[2]Balance económico'!$E:$E,"-",0)</f>
        <v>-187541949535.11594</v>
      </c>
      <c r="AJ93" s="12">
        <f>_xlfn.XLOOKUP($E93,'[2]Balance económico'!$C:$C,'[2]Balance económico'!$F:$F,"-",0)</f>
        <v>72834824814.236374</v>
      </c>
      <c r="AK93" s="6" t="str">
        <f t="shared" si="4"/>
        <v>PPA</v>
      </c>
      <c r="AL93" s="12" t="str" cm="1">
        <f t="array" ref="AL93">IFERROR((X93*[2]!Tabla2[Bloque A] + 'BD Centrales 2025'!Y72*[2]!Tabla2[Bloque B] + 'BD Centrales 2025'!Z72*[2]!Tabla2[Bloque C])*#REF!,"-")</f>
        <v>-</v>
      </c>
      <c r="AM93" s="12" t="str">
        <f t="shared" si="5"/>
        <v>-</v>
      </c>
      <c r="AN93" s="12">
        <f>IFERROR((AH93+AI93+AJ93)/(SUMIFS($W$2:$W$1194,$E$2:$E$1194,E93)*1000*#REF!),0)</f>
        <v>0</v>
      </c>
    </row>
    <row r="94" spans="1:40" ht="14.4" x14ac:dyDescent="0.3">
      <c r="A94" s="7">
        <v>125</v>
      </c>
      <c r="B94" s="7" t="s">
        <v>540</v>
      </c>
      <c r="C94" s="8" t="s">
        <v>541</v>
      </c>
      <c r="D94" s="6" t="s">
        <v>73</v>
      </c>
      <c r="E94" s="6" t="str">
        <f>_xlfn.XLOOKUP(D94,'[2]Coordinados SEN'!$A:$A,'[2]Coordinados SEN'!$B:$B,"-",0)</f>
        <v>91.081.000-6</v>
      </c>
      <c r="F94" s="6" t="s">
        <v>73</v>
      </c>
      <c r="G94" s="6">
        <f t="shared" si="3"/>
        <v>21</v>
      </c>
      <c r="H94" s="6" t="s">
        <v>542</v>
      </c>
      <c r="I94" s="6" t="s">
        <v>542</v>
      </c>
      <c r="J94" s="6" t="str">
        <f>_xlfn.XLOOKUP(I94,'[2]Barras CMg'!$E$2:$E$1527,'[2]Barras CMg'!$A$2:$A$1527,"------",0,1)</f>
        <v>ZONA_CAIDA____066</v>
      </c>
      <c r="K94" s="6">
        <v>1</v>
      </c>
      <c r="L94" s="6">
        <v>2025</v>
      </c>
      <c r="M94" s="6" t="s">
        <v>66</v>
      </c>
      <c r="N94" s="6" t="s">
        <v>105</v>
      </c>
      <c r="O94" s="6" t="s">
        <v>47</v>
      </c>
      <c r="P94" s="6" t="s">
        <v>68</v>
      </c>
      <c r="Q94" s="6" t="s">
        <v>68</v>
      </c>
      <c r="R94" s="6" t="s">
        <v>128</v>
      </c>
      <c r="S94" s="6" t="s">
        <v>51</v>
      </c>
      <c r="T94" s="9" t="s">
        <v>543</v>
      </c>
      <c r="U94" s="10">
        <v>32</v>
      </c>
      <c r="V94" s="10">
        <v>31.952000000000002</v>
      </c>
      <c r="W94" s="11" t="e">
        <f>_xlfn.XLOOKUP(C94,#REF!,#REF!,"S/I",0)</f>
        <v>#REF!</v>
      </c>
      <c r="X94" s="11">
        <f>_xlfn.XLOOKUP($D94,[2]Retiros_dinamica!$F:$F,[2]Retiros_dinamica!B:B,"S/I",0)</f>
        <v>7639445.860896145</v>
      </c>
      <c r="Y94" s="11">
        <f>_xlfn.XLOOKUP($D94,[2]Retiros_dinamica!$F:$F,[2]Retiros_dinamica!C:C,"S/I",0)</f>
        <v>9104617.6214240622</v>
      </c>
      <c r="Z94" s="11">
        <f>_xlfn.XLOOKUP($D94,[2]Retiros_dinamica!$F:$F,[2]Retiros_dinamica!D:D,"S/I",0)</f>
        <v>4255877.220624717</v>
      </c>
      <c r="AA94" s="11">
        <f>_xlfn.XLOOKUP($D94,[2]Retiros_dinamica!$F:$F,[2]Retiros_dinamica!E:E,"S/I",0)</f>
        <v>20999940.702944927</v>
      </c>
      <c r="AB94" s="6" t="str">
        <f>_xlfn.XLOOKUP(C94,[2]CMg!$I$4:$I$106,[2]CMg!$M$4:$M$106,"----",0,1)</f>
        <v>----</v>
      </c>
      <c r="AC94" s="6" t="str">
        <f>_xlfn.XLOOKUP(C94,[2]CMg!$A$4:$A$106,[2]CMg!$B$4:$B$106,"----",0,1)</f>
        <v>----</v>
      </c>
      <c r="AD94" s="6" t="str">
        <f>_xlfn.XLOOKUP(C94,'[3]Promedio solar Cmg'!$A$4:$A$106,'[3]Promedio solar Cmg'!$B$4:$B$106,"----",0,1)</f>
        <v>----</v>
      </c>
      <c r="AH94" s="12">
        <f>_xlfn.XLOOKUP($E94,'[2]Balance económico'!$C:$C,'[2]Balance económico'!$D:$D,"-",0)</f>
        <v>-515558000946.8717</v>
      </c>
      <c r="AI94" s="12">
        <f>_xlfn.XLOOKUP($E94,'[2]Balance económico'!$C:$C,'[2]Balance económico'!$E:$E,"-",0)</f>
        <v>-187541949535.11594</v>
      </c>
      <c r="AJ94" s="12">
        <f>_xlfn.XLOOKUP($E94,'[2]Balance económico'!$C:$C,'[2]Balance económico'!$F:$F,"-",0)</f>
        <v>72834824814.236374</v>
      </c>
      <c r="AK94" s="6" t="str">
        <f t="shared" si="4"/>
        <v>PPA</v>
      </c>
      <c r="AL94" s="12" t="str" cm="1">
        <f t="array" ref="AL94">IFERROR((X94*[2]!Tabla2[Bloque A] + 'BD Centrales 2025'!Y87*[2]!Tabla2[Bloque B] + 'BD Centrales 2025'!Z87*[2]!Tabla2[Bloque C])*#REF!,"-")</f>
        <v>-</v>
      </c>
      <c r="AM94" s="12" t="str">
        <f t="shared" si="5"/>
        <v>-</v>
      </c>
      <c r="AN94" s="12">
        <f>IFERROR((AH94+AI94+AJ94)/(SUMIFS($W$2:$W$1194,$E$2:$E$1194,E94)*1000*#REF!),0)</f>
        <v>0</v>
      </c>
    </row>
    <row r="95" spans="1:40" ht="14.4" x14ac:dyDescent="0.3">
      <c r="A95" s="7">
        <v>126</v>
      </c>
      <c r="B95" s="7" t="s">
        <v>6113</v>
      </c>
      <c r="C95" s="8" t="s">
        <v>6114</v>
      </c>
      <c r="D95" s="6" t="s">
        <v>73</v>
      </c>
      <c r="E95" s="6" t="str">
        <f>_xlfn.XLOOKUP(D95,'[2]Coordinados SEN'!$A:$A,'[2]Coordinados SEN'!$B:$B,"-",0)</f>
        <v>91.081.000-6</v>
      </c>
      <c r="F95" s="6" t="s">
        <v>73</v>
      </c>
      <c r="G95" s="6">
        <f t="shared" si="3"/>
        <v>21</v>
      </c>
      <c r="H95" s="6" t="s">
        <v>6115</v>
      </c>
      <c r="I95" s="6" t="s">
        <v>6116</v>
      </c>
      <c r="J95" s="6" t="str">
        <f>_xlfn.XLOOKUP(I95,'[2]Barras CMg'!$E$2:$E$1527,'[2]Barras CMg'!$A$2:$A$1527,"------",0,1)</f>
        <v>QUINTERO______220</v>
      </c>
      <c r="K95" s="6">
        <v>2</v>
      </c>
      <c r="L95" s="6">
        <v>2025</v>
      </c>
      <c r="M95" s="6" t="s">
        <v>45</v>
      </c>
      <c r="N95" s="6" t="s">
        <v>5261</v>
      </c>
      <c r="O95" s="6" t="s">
        <v>47</v>
      </c>
      <c r="P95" s="6" t="s">
        <v>189</v>
      </c>
      <c r="Q95" s="6" t="s">
        <v>189</v>
      </c>
      <c r="R95" s="6" t="s">
        <v>3325</v>
      </c>
      <c r="S95" s="6" t="s">
        <v>51</v>
      </c>
      <c r="T95" s="9" t="s">
        <v>6117</v>
      </c>
      <c r="U95" s="10">
        <v>240.60210000000001</v>
      </c>
      <c r="V95" s="10">
        <v>239.01730000000001</v>
      </c>
      <c r="W95" s="11" t="e">
        <f>_xlfn.XLOOKUP(C95,#REF!,#REF!,"S/I",0)</f>
        <v>#REF!</v>
      </c>
      <c r="X95" s="11">
        <f>_xlfn.XLOOKUP($D95,[2]Retiros_dinamica!$F:$F,[2]Retiros_dinamica!B:B,"S/I",0)</f>
        <v>7639445.860896145</v>
      </c>
      <c r="Y95" s="11">
        <f>_xlfn.XLOOKUP($D95,[2]Retiros_dinamica!$F:$F,[2]Retiros_dinamica!C:C,"S/I",0)</f>
        <v>9104617.6214240622</v>
      </c>
      <c r="Z95" s="11">
        <f>_xlfn.XLOOKUP($D95,[2]Retiros_dinamica!$F:$F,[2]Retiros_dinamica!D:D,"S/I",0)</f>
        <v>4255877.220624717</v>
      </c>
      <c r="AA95" s="11">
        <f>_xlfn.XLOOKUP($D95,[2]Retiros_dinamica!$F:$F,[2]Retiros_dinamica!E:E,"S/I",0)</f>
        <v>20999940.702944927</v>
      </c>
      <c r="AB95" s="6" t="str">
        <f>_xlfn.XLOOKUP(C95,[2]CMg!$I$4:$I$106,[2]CMg!$M$4:$M$106,"----",0,1)</f>
        <v>----</v>
      </c>
      <c r="AH95" s="12">
        <f>_xlfn.XLOOKUP($E95,'[2]Balance económico'!$C:$C,'[2]Balance económico'!$D:$D,"-",0)</f>
        <v>-515558000946.8717</v>
      </c>
      <c r="AI95" s="12">
        <f>_xlfn.XLOOKUP($E95,'[2]Balance económico'!$C:$C,'[2]Balance económico'!$E:$E,"-",0)</f>
        <v>-187541949535.11594</v>
      </c>
      <c r="AJ95" s="12">
        <f>_xlfn.XLOOKUP($E95,'[2]Balance económico'!$C:$C,'[2]Balance económico'!$F:$F,"-",0)</f>
        <v>72834824814.236374</v>
      </c>
      <c r="AK95" s="6" t="str">
        <f t="shared" si="4"/>
        <v>PPA</v>
      </c>
      <c r="AL95" s="12" t="str" cm="1">
        <f t="array" ref="AL95">IFERROR((X95*[2]!Tabla2[Bloque A] + 'BD Centrales 2025'!Y1163*[2]!Tabla2[Bloque B] + 'BD Centrales 2025'!Z1163*[2]!Tabla2[Bloque C])*#REF!,"-")</f>
        <v>-</v>
      </c>
      <c r="AM95" s="12" t="str">
        <f t="shared" si="5"/>
        <v>-</v>
      </c>
      <c r="AN95" s="12">
        <f>IFERROR((AH95+AI95+AJ95)/(SUMIFS($W$2:$W$1194,$E$2:$E$1194,E95)*1000*#REF!),0)</f>
        <v>0</v>
      </c>
    </row>
    <row r="96" spans="1:40" ht="14.4" x14ac:dyDescent="0.3">
      <c r="A96" s="7">
        <v>127</v>
      </c>
      <c r="B96" s="7" t="s">
        <v>136</v>
      </c>
      <c r="C96" s="8" t="s">
        <v>137</v>
      </c>
      <c r="D96" s="6" t="s">
        <v>73</v>
      </c>
      <c r="E96" s="6" t="str">
        <f>_xlfn.XLOOKUP(D96,'[2]Coordinados SEN'!$A:$A,'[2]Coordinados SEN'!$B:$B,"-",0)</f>
        <v>91.081.000-6</v>
      </c>
      <c r="F96" s="6" t="s">
        <v>73</v>
      </c>
      <c r="G96" s="6">
        <f t="shared" si="3"/>
        <v>21</v>
      </c>
      <c r="H96" s="6" t="s">
        <v>138</v>
      </c>
      <c r="I96" s="6" t="s">
        <v>138</v>
      </c>
      <c r="J96" s="6" t="str">
        <f>_xlfn.XLOOKUP(I96,'[2]Barras CMg'!$E$2:$E$1527,'[2]Barras CMg'!$A$2:$A$1527,"------",0,1)</f>
        <v>RALCO_________220</v>
      </c>
      <c r="K96" s="6">
        <v>2</v>
      </c>
      <c r="L96" s="6">
        <v>2025</v>
      </c>
      <c r="M96" s="6" t="s">
        <v>66</v>
      </c>
      <c r="N96" s="6" t="s">
        <v>67</v>
      </c>
      <c r="O96" s="6" t="s">
        <v>47</v>
      </c>
      <c r="P96" s="6" t="s">
        <v>68</v>
      </c>
      <c r="Q96" s="6" t="s">
        <v>68</v>
      </c>
      <c r="R96" s="6" t="s">
        <v>128</v>
      </c>
      <c r="S96" s="6" t="s">
        <v>51</v>
      </c>
      <c r="T96" s="9" t="s">
        <v>139</v>
      </c>
      <c r="U96" s="10">
        <v>690.12</v>
      </c>
      <c r="V96" s="10">
        <v>685.06</v>
      </c>
      <c r="W96" s="11" t="e">
        <f>_xlfn.XLOOKUP(C96,#REF!,#REF!,"S/I",0)</f>
        <v>#REF!</v>
      </c>
      <c r="X96" s="11">
        <f>_xlfn.XLOOKUP($D96,[2]Retiros_dinamica!$F:$F,[2]Retiros_dinamica!B:B,"S/I",0)</f>
        <v>7639445.860896145</v>
      </c>
      <c r="Y96" s="11">
        <f>_xlfn.XLOOKUP($D96,[2]Retiros_dinamica!$F:$F,[2]Retiros_dinamica!C:C,"S/I",0)</f>
        <v>9104617.6214240622</v>
      </c>
      <c r="Z96" s="11">
        <f>_xlfn.XLOOKUP($D96,[2]Retiros_dinamica!$F:$F,[2]Retiros_dinamica!D:D,"S/I",0)</f>
        <v>4255877.220624717</v>
      </c>
      <c r="AA96" s="11">
        <f>_xlfn.XLOOKUP($D96,[2]Retiros_dinamica!$F:$F,[2]Retiros_dinamica!E:E,"S/I",0)</f>
        <v>20999940.702944927</v>
      </c>
      <c r="AB96" s="6" t="str">
        <f>_xlfn.XLOOKUP(C96,[2]CMg!$I$4:$I$106,[2]CMg!$M$4:$M$106,"----",0,1)</f>
        <v>----</v>
      </c>
      <c r="AC96" s="6" t="str">
        <f>_xlfn.XLOOKUP(C96,[2]CMg!$A$4:$A$106,[2]CMg!$B$4:$B$106,"----",0,1)</f>
        <v>----</v>
      </c>
      <c r="AD96" s="6" t="str">
        <f>_xlfn.XLOOKUP(C96,'[3]Promedio solar Cmg'!$A$4:$A$106,'[3]Promedio solar Cmg'!$B$4:$B$106,"----",0,1)</f>
        <v>----</v>
      </c>
      <c r="AH96" s="12">
        <f>_xlfn.XLOOKUP($E96,'[2]Balance económico'!$C:$C,'[2]Balance económico'!$D:$D,"-",0)</f>
        <v>-515558000946.8717</v>
      </c>
      <c r="AI96" s="12">
        <f>_xlfn.XLOOKUP($E96,'[2]Balance económico'!$C:$C,'[2]Balance económico'!$E:$E,"-",0)</f>
        <v>-187541949535.11594</v>
      </c>
      <c r="AJ96" s="12">
        <f>_xlfn.XLOOKUP($E96,'[2]Balance económico'!$C:$C,'[2]Balance económico'!$F:$F,"-",0)</f>
        <v>72834824814.236374</v>
      </c>
      <c r="AK96" s="6" t="str">
        <f t="shared" si="4"/>
        <v>PPA</v>
      </c>
      <c r="AL96" s="12" t="str" cm="1">
        <f t="array" ref="AL96">IFERROR((X96*[2]!Tabla2[Bloque A] + 'BD Centrales 2025'!Y15*[2]!Tabla2[Bloque B] + 'BD Centrales 2025'!Z15*[2]!Tabla2[Bloque C])*#REF!,"-")</f>
        <v>-</v>
      </c>
      <c r="AM96" s="12" t="str">
        <f t="shared" si="5"/>
        <v>-</v>
      </c>
      <c r="AN96" s="12">
        <f>IFERROR((AH96+AI96+AJ96)/(SUMIFS($W$2:$W$1194,$E$2:$E$1194,E96)*1000*#REF!),0)</f>
        <v>0</v>
      </c>
    </row>
    <row r="97" spans="1:40" ht="14.4" x14ac:dyDescent="0.3">
      <c r="A97" s="7">
        <v>128</v>
      </c>
      <c r="B97" s="7" t="s">
        <v>140</v>
      </c>
      <c r="C97" s="8" t="s">
        <v>141</v>
      </c>
      <c r="D97" s="6" t="s">
        <v>73</v>
      </c>
      <c r="E97" s="6" t="str">
        <f>_xlfn.XLOOKUP(D97,'[2]Coordinados SEN'!$A:$A,'[2]Coordinados SEN'!$B:$B,"-",0)</f>
        <v>91.081.000-6</v>
      </c>
      <c r="F97" s="6" t="s">
        <v>73</v>
      </c>
      <c r="G97" s="6">
        <f t="shared" si="3"/>
        <v>21</v>
      </c>
      <c r="H97" s="6" t="s">
        <v>142</v>
      </c>
      <c r="I97" s="6" t="s">
        <v>143</v>
      </c>
      <c r="J97" s="6" t="str">
        <f>_xlfn.XLOOKUP(I97,'[2]Barras CMg'!$E$2:$E$1527,'[2]Barras CMg'!$A$2:$A$1527,"------",0,1)</f>
        <v>RAPEL_________220</v>
      </c>
      <c r="K97" s="6">
        <v>5</v>
      </c>
      <c r="L97" s="6">
        <v>2025</v>
      </c>
      <c r="M97" s="6" t="s">
        <v>66</v>
      </c>
      <c r="N97" s="6" t="s">
        <v>67</v>
      </c>
      <c r="O97" s="6" t="s">
        <v>47</v>
      </c>
      <c r="P97" s="6" t="s">
        <v>106</v>
      </c>
      <c r="Q97" s="6" t="s">
        <v>144</v>
      </c>
      <c r="R97" s="6" t="s">
        <v>145</v>
      </c>
      <c r="S97" s="6" t="s">
        <v>51</v>
      </c>
      <c r="T97" s="9" t="s">
        <v>146</v>
      </c>
      <c r="U97" s="10">
        <v>363.8066</v>
      </c>
      <c r="V97" s="10">
        <v>361.98469999999998</v>
      </c>
      <c r="W97" s="11" t="e">
        <f>_xlfn.XLOOKUP(C97,#REF!,#REF!,"S/I",0)</f>
        <v>#REF!</v>
      </c>
      <c r="X97" s="11">
        <f>_xlfn.XLOOKUP($D97,[2]Retiros_dinamica!$F:$F,[2]Retiros_dinamica!B:B,"S/I",0)</f>
        <v>7639445.860896145</v>
      </c>
      <c r="Y97" s="11">
        <f>_xlfn.XLOOKUP($D97,[2]Retiros_dinamica!$F:$F,[2]Retiros_dinamica!C:C,"S/I",0)</f>
        <v>9104617.6214240622</v>
      </c>
      <c r="Z97" s="11">
        <f>_xlfn.XLOOKUP($D97,[2]Retiros_dinamica!$F:$F,[2]Retiros_dinamica!D:D,"S/I",0)</f>
        <v>4255877.220624717</v>
      </c>
      <c r="AA97" s="11">
        <f>_xlfn.XLOOKUP($D97,[2]Retiros_dinamica!$F:$F,[2]Retiros_dinamica!E:E,"S/I",0)</f>
        <v>20999940.702944927</v>
      </c>
      <c r="AB97" s="6" t="str">
        <f>_xlfn.XLOOKUP(C97,[2]CMg!$I$4:$I$106,[2]CMg!$M$4:$M$106,"----",0,1)</f>
        <v>----</v>
      </c>
      <c r="AC97" s="6" t="str">
        <f>_xlfn.XLOOKUP(C97,[2]CMg!$A$4:$A$106,[2]CMg!$B$4:$B$106,"----",0,1)</f>
        <v>----</v>
      </c>
      <c r="AD97" s="6" t="str">
        <f>_xlfn.XLOOKUP(C97,'[3]Promedio solar Cmg'!$A$4:$A$106,'[3]Promedio solar Cmg'!$B$4:$B$106,"----",0,1)</f>
        <v>----</v>
      </c>
      <c r="AH97" s="12">
        <f>_xlfn.XLOOKUP($E97,'[2]Balance económico'!$C:$C,'[2]Balance económico'!$D:$D,"-",0)</f>
        <v>-515558000946.8717</v>
      </c>
      <c r="AI97" s="12">
        <f>_xlfn.XLOOKUP($E97,'[2]Balance económico'!$C:$C,'[2]Balance económico'!$E:$E,"-",0)</f>
        <v>-187541949535.11594</v>
      </c>
      <c r="AJ97" s="12">
        <f>_xlfn.XLOOKUP($E97,'[2]Balance económico'!$C:$C,'[2]Balance económico'!$F:$F,"-",0)</f>
        <v>72834824814.236374</v>
      </c>
      <c r="AK97" s="6" t="str">
        <f t="shared" si="4"/>
        <v>PPA</v>
      </c>
      <c r="AL97" s="12" t="str" cm="1">
        <f t="array" ref="AL97">IFERROR((X97*[2]!Tabla2[Bloque A] + 'BD Centrales 2025'!Y16*[2]!Tabla2[Bloque B] + 'BD Centrales 2025'!Z16*[2]!Tabla2[Bloque C])*#REF!,"-")</f>
        <v>-</v>
      </c>
      <c r="AM97" s="12" t="str">
        <f t="shared" si="5"/>
        <v>-</v>
      </c>
      <c r="AN97" s="12">
        <f>IFERROR((AH97+AI97+AJ97)/(SUMIFS($W$2:$W$1194,$E$2:$E$1194,E97)*1000*#REF!),0)</f>
        <v>0</v>
      </c>
    </row>
    <row r="98" spans="1:40" ht="14.4" x14ac:dyDescent="0.3">
      <c r="A98" s="7">
        <v>131</v>
      </c>
      <c r="B98" s="7" t="s">
        <v>2788</v>
      </c>
      <c r="C98" s="8" t="s">
        <v>2789</v>
      </c>
      <c r="D98" s="6" t="s">
        <v>73</v>
      </c>
      <c r="E98" s="6" t="str">
        <f>_xlfn.XLOOKUP(D98,'[2]Coordinados SEN'!$A:$A,'[2]Coordinados SEN'!$B:$B,"-",0)</f>
        <v>91.081.000-6</v>
      </c>
      <c r="F98" s="6" t="s">
        <v>73</v>
      </c>
      <c r="G98" s="6">
        <f t="shared" si="3"/>
        <v>21</v>
      </c>
      <c r="H98" s="6" t="s">
        <v>2790</v>
      </c>
      <c r="I98" s="6" t="s">
        <v>2790</v>
      </c>
      <c r="J98" s="6" t="str">
        <f>_xlfn.XLOOKUP(I98,'[2]Barras CMg'!$E$2:$E$1527,'[2]Barras CMg'!$A$2:$A$1527,"------",0,1)</f>
        <v>SAUZAL1_______110</v>
      </c>
      <c r="K98" s="6">
        <v>3</v>
      </c>
      <c r="L98" s="6">
        <v>2025</v>
      </c>
      <c r="M98" s="6" t="s">
        <v>66</v>
      </c>
      <c r="N98" s="6" t="s">
        <v>105</v>
      </c>
      <c r="O98" s="6" t="s">
        <v>47</v>
      </c>
      <c r="P98" s="6" t="s">
        <v>106</v>
      </c>
      <c r="Q98" s="6" t="s">
        <v>243</v>
      </c>
      <c r="R98" s="6" t="s">
        <v>244</v>
      </c>
      <c r="S98" s="6" t="s">
        <v>51</v>
      </c>
      <c r="T98" s="9" t="s">
        <v>151</v>
      </c>
      <c r="U98" s="10">
        <v>83.107799999999997</v>
      </c>
      <c r="V98" s="10">
        <v>82.626099999999994</v>
      </c>
      <c r="W98" s="11" t="e">
        <f>_xlfn.XLOOKUP(C98,#REF!,#REF!,"S/I",0)</f>
        <v>#REF!</v>
      </c>
      <c r="X98" s="11">
        <f>_xlfn.XLOOKUP($D98,[2]Retiros_dinamica!$F:$F,[2]Retiros_dinamica!B:B,"S/I",0)</f>
        <v>7639445.860896145</v>
      </c>
      <c r="Y98" s="11">
        <f>_xlfn.XLOOKUP($D98,[2]Retiros_dinamica!$F:$F,[2]Retiros_dinamica!C:C,"S/I",0)</f>
        <v>9104617.6214240622</v>
      </c>
      <c r="Z98" s="11">
        <f>_xlfn.XLOOKUP($D98,[2]Retiros_dinamica!$F:$F,[2]Retiros_dinamica!D:D,"S/I",0)</f>
        <v>4255877.220624717</v>
      </c>
      <c r="AA98" s="11">
        <f>_xlfn.XLOOKUP($D98,[2]Retiros_dinamica!$F:$F,[2]Retiros_dinamica!E:E,"S/I",0)</f>
        <v>20999940.702944927</v>
      </c>
      <c r="AB98" s="6" t="str">
        <f>_xlfn.XLOOKUP(C98,[2]CMg!$I$4:$I$106,[2]CMg!$M$4:$M$106,"----",0,1)</f>
        <v>----</v>
      </c>
      <c r="AC98" s="6" t="str">
        <f>_xlfn.XLOOKUP(C98,[2]CMg!$A$4:$A$106,[2]CMg!$B$4:$B$106,"----",0,1)</f>
        <v>----</v>
      </c>
      <c r="AD98" s="6" t="str">
        <f>_xlfn.XLOOKUP(C98,'[3]Promedio solar Cmg'!$A$4:$A$106,'[3]Promedio solar Cmg'!$B$4:$B$106,"----",0,1)</f>
        <v>----</v>
      </c>
      <c r="AH98" s="12">
        <f>_xlfn.XLOOKUP($E98,'[2]Balance económico'!$C:$C,'[2]Balance económico'!$D:$D,"-",0)</f>
        <v>-515558000946.8717</v>
      </c>
      <c r="AI98" s="12">
        <f>_xlfn.XLOOKUP($E98,'[2]Balance económico'!$C:$C,'[2]Balance económico'!$E:$E,"-",0)</f>
        <v>-187541949535.11594</v>
      </c>
      <c r="AJ98" s="12">
        <f>_xlfn.XLOOKUP($E98,'[2]Balance económico'!$C:$C,'[2]Balance económico'!$F:$F,"-",0)</f>
        <v>72834824814.236374</v>
      </c>
      <c r="AK98" s="6" t="str">
        <f t="shared" si="4"/>
        <v>PPA</v>
      </c>
      <c r="AL98" s="12" t="str" cm="1">
        <f t="array" ref="AL98">IFERROR((X98*[2]!Tabla2[Bloque A] + 'BD Centrales 2025'!Y497*[2]!Tabla2[Bloque B] + 'BD Centrales 2025'!Z497*[2]!Tabla2[Bloque C])*#REF!,"-")</f>
        <v>-</v>
      </c>
      <c r="AM98" s="12" t="str">
        <f t="shared" si="5"/>
        <v>-</v>
      </c>
      <c r="AN98" s="12">
        <f>IFERROR((AH98+AI98+AJ98)/(SUMIFS($W$2:$W$1194,$E$2:$E$1194,E98)*1000*#REF!),0)</f>
        <v>0</v>
      </c>
    </row>
    <row r="99" spans="1:40" ht="14.4" x14ac:dyDescent="0.3">
      <c r="A99" s="7">
        <v>132</v>
      </c>
      <c r="B99" s="7" t="s">
        <v>2791</v>
      </c>
      <c r="C99" s="8" t="s">
        <v>2792</v>
      </c>
      <c r="D99" s="6" t="s">
        <v>73</v>
      </c>
      <c r="E99" s="6" t="str">
        <f>_xlfn.XLOOKUP(D99,'[2]Coordinados SEN'!$A:$A,'[2]Coordinados SEN'!$B:$B,"-",0)</f>
        <v>91.081.000-6</v>
      </c>
      <c r="F99" s="6" t="s">
        <v>73</v>
      </c>
      <c r="G99" s="6">
        <f t="shared" si="3"/>
        <v>21</v>
      </c>
      <c r="H99" s="6" t="s">
        <v>2790</v>
      </c>
      <c r="I99" s="6" t="s">
        <v>2790</v>
      </c>
      <c r="J99" s="6" t="str">
        <f>_xlfn.XLOOKUP(I99,'[2]Barras CMg'!$E$2:$E$1527,'[2]Barras CMg'!$A$2:$A$1527,"------",0,1)</f>
        <v>SAUZAL1_______110</v>
      </c>
      <c r="K99" s="6">
        <v>1</v>
      </c>
      <c r="L99" s="6">
        <v>2025</v>
      </c>
      <c r="M99" s="6" t="s">
        <v>66</v>
      </c>
      <c r="N99" s="6" t="s">
        <v>177</v>
      </c>
      <c r="O99" s="6" t="s">
        <v>47</v>
      </c>
      <c r="P99" s="6" t="s">
        <v>106</v>
      </c>
      <c r="Q99" s="6" t="s">
        <v>243</v>
      </c>
      <c r="R99" s="6" t="s">
        <v>244</v>
      </c>
      <c r="S99" s="6" t="s">
        <v>51</v>
      </c>
      <c r="T99" s="9" t="s">
        <v>2793</v>
      </c>
      <c r="U99" s="10">
        <v>11.311500000000001</v>
      </c>
      <c r="V99" s="10">
        <v>11.222099999999999</v>
      </c>
      <c r="W99" s="11" t="e">
        <f>_xlfn.XLOOKUP(C99,#REF!,#REF!,"S/I",0)</f>
        <v>#REF!</v>
      </c>
      <c r="X99" s="11">
        <f>_xlfn.XLOOKUP($D99,[2]Retiros_dinamica!$F:$F,[2]Retiros_dinamica!B:B,"S/I",0)</f>
        <v>7639445.860896145</v>
      </c>
      <c r="Y99" s="11">
        <f>_xlfn.XLOOKUP($D99,[2]Retiros_dinamica!$F:$F,[2]Retiros_dinamica!C:C,"S/I",0)</f>
        <v>9104617.6214240622</v>
      </c>
      <c r="Z99" s="11">
        <f>_xlfn.XLOOKUP($D99,[2]Retiros_dinamica!$F:$F,[2]Retiros_dinamica!D:D,"S/I",0)</f>
        <v>4255877.220624717</v>
      </c>
      <c r="AA99" s="11">
        <f>_xlfn.XLOOKUP($D99,[2]Retiros_dinamica!$F:$F,[2]Retiros_dinamica!E:E,"S/I",0)</f>
        <v>20999940.702944927</v>
      </c>
      <c r="AB99" s="6" t="str">
        <f>_xlfn.XLOOKUP(C99,[2]CMg!$I$4:$I$106,[2]CMg!$M$4:$M$106,"----",0,1)</f>
        <v>----</v>
      </c>
      <c r="AC99" s="6" t="str">
        <f>_xlfn.XLOOKUP(C99,[2]CMg!$A$4:$A$106,[2]CMg!$B$4:$B$106,"----",0,1)</f>
        <v>----</v>
      </c>
      <c r="AD99" s="6" t="str">
        <f>_xlfn.XLOOKUP(C99,'[3]Promedio solar Cmg'!$A$4:$A$106,'[3]Promedio solar Cmg'!$B$4:$B$106,"----",0,1)</f>
        <v>----</v>
      </c>
      <c r="AH99" s="12">
        <f>_xlfn.XLOOKUP($E99,'[2]Balance económico'!$C:$C,'[2]Balance económico'!$D:$D,"-",0)</f>
        <v>-515558000946.8717</v>
      </c>
      <c r="AI99" s="12">
        <f>_xlfn.XLOOKUP($E99,'[2]Balance económico'!$C:$C,'[2]Balance económico'!$E:$E,"-",0)</f>
        <v>-187541949535.11594</v>
      </c>
      <c r="AJ99" s="12">
        <f>_xlfn.XLOOKUP($E99,'[2]Balance económico'!$C:$C,'[2]Balance económico'!$F:$F,"-",0)</f>
        <v>72834824814.236374</v>
      </c>
      <c r="AK99" s="6" t="str">
        <f t="shared" si="4"/>
        <v>PPA</v>
      </c>
      <c r="AL99" s="12" t="str" cm="1">
        <f t="array" ref="AL99">IFERROR((X99*[2]!Tabla2[Bloque A] + 'BD Centrales 2025'!Y498*[2]!Tabla2[Bloque B] + 'BD Centrales 2025'!Z498*[2]!Tabla2[Bloque C])*#REF!,"-")</f>
        <v>-</v>
      </c>
      <c r="AM99" s="12" t="str">
        <f t="shared" si="5"/>
        <v>-</v>
      </c>
      <c r="AN99" s="12">
        <f>IFERROR((AH99+AI99+AJ99)/(SUMIFS($W$2:$W$1194,$E$2:$E$1194,E99)*1000*#REF!),0)</f>
        <v>0</v>
      </c>
    </row>
    <row r="100" spans="1:40" ht="14.4" x14ac:dyDescent="0.3">
      <c r="A100" s="7">
        <v>133</v>
      </c>
      <c r="B100" s="7" t="s">
        <v>6172</v>
      </c>
      <c r="C100" s="8" t="s">
        <v>6173</v>
      </c>
      <c r="D100" s="6" t="s">
        <v>73</v>
      </c>
      <c r="E100" s="6" t="str">
        <f>_xlfn.XLOOKUP(D100,'[2]Coordinados SEN'!$A:$A,'[2]Coordinados SEN'!$B:$B,"-",0)</f>
        <v>91.081.000-6</v>
      </c>
      <c r="F100" s="6" t="s">
        <v>73</v>
      </c>
      <c r="G100" s="6">
        <f t="shared" si="3"/>
        <v>21</v>
      </c>
      <c r="H100" s="6" t="s">
        <v>6174</v>
      </c>
      <c r="I100" s="6" t="s">
        <v>6175</v>
      </c>
      <c r="J100" s="6" t="str">
        <f>_xlfn.XLOOKUP(I100,'[2]Barras CMg'!$E$2:$E$1527,'[2]Barras CMg'!$A$2:$A$1527,"------",0,1)</f>
        <v>PAPOSO________220</v>
      </c>
      <c r="K100" s="6">
        <v>2</v>
      </c>
      <c r="L100" s="6">
        <v>2025</v>
      </c>
      <c r="M100" s="6" t="s">
        <v>45</v>
      </c>
      <c r="N100" s="6" t="s">
        <v>5261</v>
      </c>
      <c r="O100" s="6" t="s">
        <v>47</v>
      </c>
      <c r="P100" s="6" t="s">
        <v>48</v>
      </c>
      <c r="Q100" s="6" t="s">
        <v>48</v>
      </c>
      <c r="R100" s="6" t="s">
        <v>587</v>
      </c>
      <c r="S100" s="6" t="s">
        <v>51</v>
      </c>
      <c r="T100" s="9" t="s">
        <v>505</v>
      </c>
      <c r="U100" s="10" t="s">
        <v>6176</v>
      </c>
      <c r="V100" s="10" t="s">
        <v>6177</v>
      </c>
      <c r="W100" s="11" t="e">
        <f>_xlfn.XLOOKUP(C100,#REF!,#REF!,"S/I",0)</f>
        <v>#REF!</v>
      </c>
      <c r="X100" s="11">
        <f>_xlfn.XLOOKUP($D100,[2]Retiros_dinamica!$F:$F,[2]Retiros_dinamica!B:B,"S/I",0)</f>
        <v>7639445.860896145</v>
      </c>
      <c r="Y100" s="11">
        <f>_xlfn.XLOOKUP($D100,[2]Retiros_dinamica!$F:$F,[2]Retiros_dinamica!C:C,"S/I",0)</f>
        <v>9104617.6214240622</v>
      </c>
      <c r="Z100" s="11">
        <f>_xlfn.XLOOKUP($D100,[2]Retiros_dinamica!$F:$F,[2]Retiros_dinamica!D:D,"S/I",0)</f>
        <v>4255877.220624717</v>
      </c>
      <c r="AA100" s="11">
        <f>_xlfn.XLOOKUP($D100,[2]Retiros_dinamica!$F:$F,[2]Retiros_dinamica!E:E,"S/I",0)</f>
        <v>20999940.702944927</v>
      </c>
      <c r="AB100" s="6" t="str">
        <f>_xlfn.XLOOKUP(C100,[2]CMg!$I$4:$I$106,[2]CMg!$M$4:$M$106,"----",0,1)</f>
        <v>----</v>
      </c>
      <c r="AH100" s="12">
        <f>_xlfn.XLOOKUP($E100,'[2]Balance económico'!$C:$C,'[2]Balance económico'!$D:$D,"-",0)</f>
        <v>-515558000946.8717</v>
      </c>
      <c r="AI100" s="12">
        <f>_xlfn.XLOOKUP($E100,'[2]Balance económico'!$C:$C,'[2]Balance económico'!$E:$E,"-",0)</f>
        <v>-187541949535.11594</v>
      </c>
      <c r="AJ100" s="12">
        <f>_xlfn.XLOOKUP($E100,'[2]Balance económico'!$C:$C,'[2]Balance económico'!$F:$F,"-",0)</f>
        <v>72834824814.236374</v>
      </c>
      <c r="AK100" s="6" t="str">
        <f t="shared" si="4"/>
        <v>PPA</v>
      </c>
      <c r="AL100" s="12" t="str" cm="1">
        <f t="array" ref="AL100">IFERROR((X100*[2]!Tabla2[Bloque A] + 'BD Centrales 2025'!Y1178*[2]!Tabla2[Bloque B] + 'BD Centrales 2025'!Z1178*[2]!Tabla2[Bloque C])*#REF!,"-")</f>
        <v>-</v>
      </c>
      <c r="AM100" s="12" t="str">
        <f t="shared" si="5"/>
        <v>-</v>
      </c>
      <c r="AN100" s="12">
        <f>IFERROR((AH100+AI100+AJ100)/(SUMIFS($W$2:$W$1194,$E$2:$E$1194,E100)*1000*#REF!),0)</f>
        <v>0</v>
      </c>
    </row>
    <row r="101" spans="1:40" ht="14.4" x14ac:dyDescent="0.3">
      <c r="A101" s="7">
        <v>134</v>
      </c>
      <c r="B101" s="7" t="s">
        <v>529</v>
      </c>
      <c r="C101" s="8" t="s">
        <v>530</v>
      </c>
      <c r="D101" s="6" t="s">
        <v>73</v>
      </c>
      <c r="E101" s="6" t="str">
        <f>_xlfn.XLOOKUP(D101,'[2]Coordinados SEN'!$A:$A,'[2]Coordinados SEN'!$B:$B,"-",0)</f>
        <v>91.081.000-6</v>
      </c>
      <c r="F101" s="6" t="s">
        <v>73</v>
      </c>
      <c r="G101" s="6">
        <f t="shared" si="3"/>
        <v>21</v>
      </c>
      <c r="H101" s="6" t="s">
        <v>531</v>
      </c>
      <c r="I101" s="13" t="s">
        <v>89</v>
      </c>
      <c r="J101" s="6" t="str">
        <f>_xlfn.XLOOKUP(I101,'[2]Barras CMg'!$E$2:$E$1527,'[2]Barras CMg'!$A$2:$A$1527,"------",0,1)</f>
        <v>CIPRESES______154</v>
      </c>
      <c r="K101" s="6">
        <v>1</v>
      </c>
      <c r="L101" s="6">
        <v>2025</v>
      </c>
      <c r="M101" s="6" t="s">
        <v>66</v>
      </c>
      <c r="N101" s="6" t="s">
        <v>177</v>
      </c>
      <c r="O101" s="6" t="s">
        <v>157</v>
      </c>
      <c r="P101" s="6" t="s">
        <v>90</v>
      </c>
      <c r="Q101" s="6" t="s">
        <v>91</v>
      </c>
      <c r="R101" s="6" t="s">
        <v>92</v>
      </c>
      <c r="S101" s="6" t="s">
        <v>51</v>
      </c>
      <c r="T101" s="9" t="s">
        <v>532</v>
      </c>
      <c r="U101" s="10">
        <v>9</v>
      </c>
      <c r="V101" s="10">
        <v>8.9847000000000001</v>
      </c>
      <c r="W101" s="11" t="e">
        <f>_xlfn.XLOOKUP(C101,#REF!,#REF!,"S/I",0)</f>
        <v>#REF!</v>
      </c>
      <c r="X101" s="11">
        <f>_xlfn.XLOOKUP($D101,[2]Retiros_dinamica!$F:$F,[2]Retiros_dinamica!B:B,"S/I",0)</f>
        <v>7639445.860896145</v>
      </c>
      <c r="Y101" s="11">
        <f>_xlfn.XLOOKUP($D101,[2]Retiros_dinamica!$F:$F,[2]Retiros_dinamica!C:C,"S/I",0)</f>
        <v>9104617.6214240622</v>
      </c>
      <c r="Z101" s="11">
        <f>_xlfn.XLOOKUP($D101,[2]Retiros_dinamica!$F:$F,[2]Retiros_dinamica!D:D,"S/I",0)</f>
        <v>4255877.220624717</v>
      </c>
      <c r="AA101" s="11">
        <f>_xlfn.XLOOKUP($D101,[2]Retiros_dinamica!$F:$F,[2]Retiros_dinamica!E:E,"S/I",0)</f>
        <v>20999940.702944927</v>
      </c>
      <c r="AB101" s="6" t="str">
        <f>_xlfn.XLOOKUP(C101,[2]CMg!$I$4:$I$106,[2]CMg!$M$4:$M$106,"----",0,1)</f>
        <v>----</v>
      </c>
      <c r="AC101" s="6" t="str">
        <f>_xlfn.XLOOKUP(C101,[2]CMg!$A$4:$A$106,[2]CMg!$B$4:$B$106,"----",0,1)</f>
        <v>----</v>
      </c>
      <c r="AD101" s="6" t="str">
        <f>_xlfn.XLOOKUP(C101,'[3]Promedio solar Cmg'!$A$4:$A$106,'[3]Promedio solar Cmg'!$B$4:$B$106,"----",0,1)</f>
        <v>----</v>
      </c>
      <c r="AH101" s="12">
        <f>_xlfn.XLOOKUP($E101,'[2]Balance económico'!$C:$C,'[2]Balance económico'!$D:$D,"-",0)</f>
        <v>-515558000946.8717</v>
      </c>
      <c r="AI101" s="12">
        <f>_xlfn.XLOOKUP($E101,'[2]Balance económico'!$C:$C,'[2]Balance económico'!$E:$E,"-",0)</f>
        <v>-187541949535.11594</v>
      </c>
      <c r="AJ101" s="12">
        <f>_xlfn.XLOOKUP($E101,'[2]Balance económico'!$C:$C,'[2]Balance económico'!$F:$F,"-",0)</f>
        <v>72834824814.236374</v>
      </c>
      <c r="AK101" s="6" t="str">
        <f t="shared" si="4"/>
        <v>PPA</v>
      </c>
      <c r="AL101" s="12" t="str" cm="1">
        <f t="array" ref="AL101">IFERROR((X101*[2]!Tabla2[Bloque A] + 'BD Centrales 2025'!Y84*[2]!Tabla2[Bloque B] + 'BD Centrales 2025'!Z84*[2]!Tabla2[Bloque C])*#REF!,"-")</f>
        <v>-</v>
      </c>
      <c r="AM101" s="12" t="str">
        <f t="shared" si="5"/>
        <v>-</v>
      </c>
      <c r="AN101" s="12">
        <f>IFERROR((AH101+AI101+AJ101)/(SUMIFS($W$2:$W$1194,$E$2:$E$1194,E101)*1000*#REF!),0)</f>
        <v>0</v>
      </c>
    </row>
    <row r="102" spans="1:40" ht="14.4" x14ac:dyDescent="0.3">
      <c r="A102" s="7">
        <v>135</v>
      </c>
      <c r="B102" s="7" t="s">
        <v>383</v>
      </c>
      <c r="C102" s="8" t="s">
        <v>384</v>
      </c>
      <c r="D102" s="6" t="s">
        <v>385</v>
      </c>
      <c r="E102" s="6" t="str">
        <f>_xlfn.XLOOKUP(D102,'[2]Coordinados SEN'!$A:$A,'[2]Coordinados SEN'!$B:$B,"-",0)</f>
        <v>76.097.069-7</v>
      </c>
      <c r="F102" s="6" t="s">
        <v>386</v>
      </c>
      <c r="G102" s="6">
        <f t="shared" si="3"/>
        <v>1</v>
      </c>
      <c r="H102" s="6" t="s">
        <v>387</v>
      </c>
      <c r="I102" s="6" t="s">
        <v>388</v>
      </c>
      <c r="J102" s="6" t="str">
        <f>_xlfn.XLOOKUP(I102,'[2]Barras CMg'!$E$2:$E$1527,'[2]Barras CMg'!$A$2:$A$1527,"------",0,1)</f>
        <v>L.LAJA________110</v>
      </c>
      <c r="K102" s="6">
        <v>2</v>
      </c>
      <c r="L102" s="6">
        <v>2025</v>
      </c>
      <c r="M102" s="6" t="s">
        <v>66</v>
      </c>
      <c r="N102" s="6" t="s">
        <v>177</v>
      </c>
      <c r="O102" s="6" t="s">
        <v>47</v>
      </c>
      <c r="P102" s="6" t="s">
        <v>164</v>
      </c>
      <c r="Q102" s="6" t="s">
        <v>165</v>
      </c>
      <c r="R102" s="6" t="s">
        <v>166</v>
      </c>
      <c r="S102" s="6" t="s">
        <v>51</v>
      </c>
      <c r="T102" s="9" t="s">
        <v>389</v>
      </c>
      <c r="U102" s="10">
        <v>12</v>
      </c>
      <c r="V102" s="10">
        <v>11.8432</v>
      </c>
      <c r="W102" s="11" t="e">
        <f>_xlfn.XLOOKUP(C102,#REF!,#REF!,"S/I",0)</f>
        <v>#REF!</v>
      </c>
      <c r="X102" s="11">
        <f>_xlfn.XLOOKUP($D102,[2]Retiros_dinamica!$F:$F,[2]Retiros_dinamica!B:B,"S/I",0)</f>
        <v>9019.6620196549993</v>
      </c>
      <c r="Y102" s="11">
        <f>_xlfn.XLOOKUP($D102,[2]Retiros_dinamica!$F:$F,[2]Retiros_dinamica!C:C,"S/I",0)</f>
        <v>13811.902599842</v>
      </c>
      <c r="Z102" s="11">
        <f>_xlfn.XLOOKUP($D102,[2]Retiros_dinamica!$F:$F,[2]Retiros_dinamica!D:D,"S/I",0)</f>
        <v>5010.4826543469999</v>
      </c>
      <c r="AA102" s="11">
        <f>_xlfn.XLOOKUP($D102,[2]Retiros_dinamica!$F:$F,[2]Retiros_dinamica!E:E,"S/I",0)</f>
        <v>27842.047273844</v>
      </c>
      <c r="AB102" s="6" t="str">
        <f>_xlfn.XLOOKUP(C102,[2]CMg!$I$4:$I$106,[2]CMg!$M$4:$M$106,"----",0,1)</f>
        <v>----</v>
      </c>
      <c r="AC102" s="6" t="str">
        <f>_xlfn.XLOOKUP(C102,[2]CMg!$A$4:$A$106,[2]CMg!$B$4:$B$106,"----",0,1)</f>
        <v>----</v>
      </c>
      <c r="AD102" s="6" t="str">
        <f>_xlfn.XLOOKUP(C102,'[3]Promedio solar Cmg'!$A$4:$A$106,'[3]Promedio solar Cmg'!$B$4:$B$106,"----",0,1)</f>
        <v>----</v>
      </c>
      <c r="AH102" s="12">
        <f>_xlfn.XLOOKUP($E102,'[2]Balance económico'!$C:$C,'[2]Balance económico'!$D:$D,"-",0)</f>
        <v>1955184854.7391539</v>
      </c>
      <c r="AI102" s="12">
        <f>_xlfn.XLOOKUP($E102,'[2]Balance económico'!$C:$C,'[2]Balance económico'!$E:$E,"-",0)</f>
        <v>109234683.52919386</v>
      </c>
      <c r="AJ102" s="12">
        <f>_xlfn.XLOOKUP($E102,'[2]Balance económico'!$C:$C,'[2]Balance económico'!$F:$F,"-",0)</f>
        <v>79498993.309321925</v>
      </c>
      <c r="AK102" s="6" t="str">
        <f t="shared" si="4"/>
        <v>PPA</v>
      </c>
      <c r="AL102" s="12" t="str" cm="1">
        <f t="array" ref="AL102">IFERROR((X102*[2]!Tabla2[Bloque A] + 'BD Centrales 2025'!Y54*[2]!Tabla2[Bloque B] + 'BD Centrales 2025'!Z54*[2]!Tabla2[Bloque C])*#REF!,"-")</f>
        <v>-</v>
      </c>
      <c r="AM102" s="12" t="str">
        <f t="shared" si="5"/>
        <v>-</v>
      </c>
      <c r="AN102" s="12">
        <f>IFERROR((AH102+AI102+AJ102)/(SUMIFS($W$2:$W$1194,$E$2:$E$1194,E102)*1000*#REF!),0)</f>
        <v>0</v>
      </c>
    </row>
    <row r="103" spans="1:40" ht="14.4" x14ac:dyDescent="0.3">
      <c r="A103" s="7">
        <v>137</v>
      </c>
      <c r="B103" s="7" t="s">
        <v>5448</v>
      </c>
      <c r="C103" s="8" t="s">
        <v>5449</v>
      </c>
      <c r="D103" s="6" t="s">
        <v>5450</v>
      </c>
      <c r="E103" s="6" t="str">
        <f>_xlfn.XLOOKUP(D103,'[2]Coordinados SEN'!$A:$A,'[2]Coordinados SEN'!$B:$B,"-",0)</f>
        <v>76.188.197-3</v>
      </c>
      <c r="F103" s="6" t="s">
        <v>5451</v>
      </c>
      <c r="G103" s="6">
        <f t="shared" si="3"/>
        <v>7</v>
      </c>
      <c r="H103" s="6" t="s">
        <v>435</v>
      </c>
      <c r="I103" s="6" t="s">
        <v>435</v>
      </c>
      <c r="J103" s="6" t="str">
        <f>_xlfn.XLOOKUP(I103,'[2]Barras CMg'!$E$2:$E$1527,'[2]Barras CMg'!$A$2:$A$1527,"------",0,1)</f>
        <v>BUCALEMU______066</v>
      </c>
      <c r="K103" s="6">
        <v>2</v>
      </c>
      <c r="L103" s="6">
        <v>2025</v>
      </c>
      <c r="M103" s="6" t="s">
        <v>45</v>
      </c>
      <c r="N103" s="6" t="s">
        <v>5276</v>
      </c>
      <c r="O103" s="6" t="s">
        <v>47</v>
      </c>
      <c r="P103" s="6" t="s">
        <v>68</v>
      </c>
      <c r="Q103" s="6" t="s">
        <v>68</v>
      </c>
      <c r="R103" s="6" t="s">
        <v>1893</v>
      </c>
      <c r="S103" s="6" t="s">
        <v>51</v>
      </c>
      <c r="T103" s="9" t="s">
        <v>205</v>
      </c>
      <c r="U103" s="10">
        <v>12.6</v>
      </c>
      <c r="V103" s="10">
        <v>11.465999999999999</v>
      </c>
      <c r="W103" s="11" t="e">
        <f>_xlfn.XLOOKUP(C103,#REF!,#REF!,"S/I",0)</f>
        <v>#REF!</v>
      </c>
      <c r="X103" s="11">
        <f>_xlfn.XLOOKUP($D103,[2]Retiros_dinamica!$F:$F,[2]Retiros_dinamica!B:B,"S/I",0)</f>
        <v>16829.839955229869</v>
      </c>
      <c r="Y103" s="11">
        <f>_xlfn.XLOOKUP($D103,[2]Retiros_dinamica!$F:$F,[2]Retiros_dinamica!C:C,"S/I",0)</f>
        <v>25890.50637513441</v>
      </c>
      <c r="Z103" s="11">
        <f>_xlfn.XLOOKUP($D103,[2]Retiros_dinamica!$F:$F,[2]Retiros_dinamica!D:D,"S/I",0)</f>
        <v>13034.44289709423</v>
      </c>
      <c r="AA103" s="11">
        <f>_xlfn.XLOOKUP($D103,[2]Retiros_dinamica!$F:$F,[2]Retiros_dinamica!E:E,"S/I",0)</f>
        <v>55754.78922745851</v>
      </c>
      <c r="AB103" s="6" t="str">
        <f>_xlfn.XLOOKUP(C103,[2]CMg!$I$4:$I$106,[2]CMg!$M$4:$M$106,"----",0,1)</f>
        <v>----</v>
      </c>
      <c r="AH103" s="12">
        <f>_xlfn.XLOOKUP($E103,'[2]Balance económico'!$C:$C,'[2]Balance económico'!$D:$D,"-",0)</f>
        <v>16449130840.695164</v>
      </c>
      <c r="AI103" s="12">
        <f>_xlfn.XLOOKUP($E103,'[2]Balance económico'!$C:$C,'[2]Balance económico'!$E:$E,"-",0)</f>
        <v>2296476358.5121775</v>
      </c>
      <c r="AJ103" s="12">
        <f>_xlfn.XLOOKUP($E103,'[2]Balance económico'!$C:$C,'[2]Balance económico'!$F:$F,"-",0)</f>
        <v>154044601.41681951</v>
      </c>
      <c r="AK103" s="6" t="str">
        <f t="shared" si="4"/>
        <v>PPA</v>
      </c>
      <c r="AL103" s="12" t="str" cm="1">
        <f t="array" ref="AL103">IFERROR((X103*[2]!Tabla2[Bloque A] + 'BD Centrales 2025'!Y1021*[2]!Tabla2[Bloque B] + 'BD Centrales 2025'!Z1021*[2]!Tabla2[Bloque C])*#REF!,"-")</f>
        <v>-</v>
      </c>
      <c r="AM103" s="12" t="str">
        <f t="shared" si="5"/>
        <v>-</v>
      </c>
      <c r="AN103" s="12">
        <f>IFERROR((AH103+AI103+AJ103)/(SUMIFS($W$2:$W$1194,$E$2:$E$1194,E103)*1000*#REF!),0)</f>
        <v>0</v>
      </c>
    </row>
    <row r="104" spans="1:40" ht="14.4" x14ac:dyDescent="0.3">
      <c r="A104" s="7">
        <v>139</v>
      </c>
      <c r="B104" s="7" t="s">
        <v>5737</v>
      </c>
      <c r="C104" s="8" t="s">
        <v>5738</v>
      </c>
      <c r="D104" s="6" t="s">
        <v>5739</v>
      </c>
      <c r="E104" s="6" t="str">
        <f>_xlfn.XLOOKUP(D104,'[2]Coordinados SEN'!$A:$A,'[2]Coordinados SEN'!$B:$B,"-",0)</f>
        <v>76.265.287-0</v>
      </c>
      <c r="F104" s="6" t="s">
        <v>5739</v>
      </c>
      <c r="G104" s="6">
        <f t="shared" si="3"/>
        <v>2</v>
      </c>
      <c r="H104" s="6" t="s">
        <v>5740</v>
      </c>
      <c r="I104" s="6" t="s">
        <v>5740</v>
      </c>
      <c r="J104" s="6" t="str">
        <f>_xlfn.XLOOKUP(I104,'[2]Barras CMg'!$E$2:$E$1527,'[2]Barras CMg'!$A$2:$A$1527,"------",0,1)</f>
        <v>DEGAN_________110</v>
      </c>
      <c r="K104" s="6">
        <v>20</v>
      </c>
      <c r="L104" s="6">
        <v>2025</v>
      </c>
      <c r="M104" s="6" t="s">
        <v>45</v>
      </c>
      <c r="N104" s="6" t="s">
        <v>5267</v>
      </c>
      <c r="O104" s="6" t="s">
        <v>47</v>
      </c>
      <c r="P104" s="6" t="s">
        <v>82</v>
      </c>
      <c r="Q104" s="6" t="s">
        <v>4091</v>
      </c>
      <c r="R104" s="6" t="s">
        <v>5357</v>
      </c>
      <c r="S104" s="6" t="s">
        <v>51</v>
      </c>
      <c r="T104" s="9" t="s">
        <v>5741</v>
      </c>
      <c r="U104" s="10">
        <v>32.770000000000003</v>
      </c>
      <c r="V104" s="10">
        <v>31.995000000000001</v>
      </c>
      <c r="W104" s="11" t="e">
        <f>_xlfn.XLOOKUP(C104,#REF!,#REF!,"S/I",0)</f>
        <v>#REF!</v>
      </c>
      <c r="X104" s="11" t="str">
        <f>_xlfn.XLOOKUP($D104,[2]Retiros_dinamica!$F:$F,[2]Retiros_dinamica!B:B,"S/I",0)</f>
        <v>S/I</v>
      </c>
      <c r="Y104" s="11" t="str">
        <f>_xlfn.XLOOKUP($D104,[2]Retiros_dinamica!$F:$F,[2]Retiros_dinamica!C:C,"S/I",0)</f>
        <v>S/I</v>
      </c>
      <c r="Z104" s="11" t="str">
        <f>_xlfn.XLOOKUP($D104,[2]Retiros_dinamica!$F:$F,[2]Retiros_dinamica!D:D,"S/I",0)</f>
        <v>S/I</v>
      </c>
      <c r="AA104" s="11" t="str">
        <f>_xlfn.XLOOKUP($D104,[2]Retiros_dinamica!$F:$F,[2]Retiros_dinamica!E:E,"S/I",0)</f>
        <v>S/I</v>
      </c>
      <c r="AB104" s="6" t="str">
        <f>_xlfn.XLOOKUP(C104,[2]CMg!$I$4:$I$106,[2]CMg!$M$4:$M$106,"----",0,1)</f>
        <v>----</v>
      </c>
      <c r="AH104" s="12">
        <f>_xlfn.XLOOKUP($E104,'[2]Balance económico'!$C:$C,'[2]Balance económico'!$D:$D,"-",0)</f>
        <v>296944320.71848267</v>
      </c>
      <c r="AI104" s="12">
        <f>_xlfn.XLOOKUP($E104,'[2]Balance económico'!$C:$C,'[2]Balance económico'!$E:$E,"-",0)</f>
        <v>2734473987.3665776</v>
      </c>
      <c r="AJ104" s="12" t="str">
        <f>_xlfn.XLOOKUP($E104,'[2]Balance económico'!$C:$C,'[2]Balance económico'!$F:$F,"-",0)</f>
        <v>----</v>
      </c>
      <c r="AK104" s="6" t="str">
        <f t="shared" si="4"/>
        <v>PPA</v>
      </c>
      <c r="AL104" s="12" t="str" cm="1">
        <f t="array" ref="AL104">IFERROR((X104*[2]!Tabla2[Bloque A] + 'BD Centrales 2025'!Y1082*[2]!Tabla2[Bloque B] + 'BD Centrales 2025'!Z1082*[2]!Tabla2[Bloque C])*#REF!,"-")</f>
        <v>-</v>
      </c>
      <c r="AM104" s="12" t="str">
        <f t="shared" si="5"/>
        <v>-</v>
      </c>
      <c r="AN104" s="12">
        <f>IFERROR((AH104+AI104+AJ104)/(SUMIFS($W$2:$W$1194,$E$2:$E$1194,E104)*1000*#REF!),0)</f>
        <v>0</v>
      </c>
    </row>
    <row r="105" spans="1:40" ht="14.4" x14ac:dyDescent="0.3">
      <c r="A105" s="7">
        <v>140</v>
      </c>
      <c r="B105" s="7" t="s">
        <v>5788</v>
      </c>
      <c r="C105" s="8" t="s">
        <v>5789</v>
      </c>
      <c r="D105" s="6" t="s">
        <v>2293</v>
      </c>
      <c r="E105" s="6" t="str">
        <f>_xlfn.XLOOKUP(D105,'[2]Coordinados SEN'!$A:$A,'[2]Coordinados SEN'!$B:$B,"-",0)</f>
        <v>76.009.328-9</v>
      </c>
      <c r="F105" s="6" t="s">
        <v>2293</v>
      </c>
      <c r="G105" s="6">
        <f t="shared" si="3"/>
        <v>6</v>
      </c>
      <c r="H105" s="6" t="s">
        <v>3478</v>
      </c>
      <c r="I105" s="6" t="s">
        <v>3478</v>
      </c>
      <c r="J105" s="6" t="str">
        <f>_xlfn.XLOOKUP(I105,'[2]Barras CMg'!$E$2:$E$1527,'[2]Barras CMg'!$A$2:$A$1527,"------",0,1)</f>
        <v>LAS_PIEDRAS___023</v>
      </c>
      <c r="K105" s="6">
        <v>58</v>
      </c>
      <c r="L105" s="6">
        <v>2025</v>
      </c>
      <c r="M105" s="6" t="s">
        <v>45</v>
      </c>
      <c r="N105" s="6" t="s">
        <v>5267</v>
      </c>
      <c r="O105" s="6" t="s">
        <v>47</v>
      </c>
      <c r="P105" s="6" t="s">
        <v>477</v>
      </c>
      <c r="Q105" s="6" t="s">
        <v>549</v>
      </c>
      <c r="R105" s="6" t="s">
        <v>477</v>
      </c>
      <c r="S105" s="6" t="s">
        <v>51</v>
      </c>
      <c r="T105" s="9" t="s">
        <v>5790</v>
      </c>
      <c r="U105" s="10">
        <v>81</v>
      </c>
      <c r="V105" s="10">
        <v>80.837999999999994</v>
      </c>
      <c r="W105" s="11" t="e">
        <f>_xlfn.XLOOKUP(C105,#REF!,#REF!,"S/I",0)</f>
        <v>#REF!</v>
      </c>
      <c r="X105" s="11">
        <f>_xlfn.XLOOKUP($D105,[2]Retiros_dinamica!$F:$F,[2]Retiros_dinamica!B:B,"S/I",0)</f>
        <v>52.102812447541609</v>
      </c>
      <c r="Y105" s="11">
        <f>_xlfn.XLOOKUP($D105,[2]Retiros_dinamica!$F:$F,[2]Retiros_dinamica!C:C,"S/I",0)</f>
        <v>34.479036994191901</v>
      </c>
      <c r="Z105" s="11">
        <f>_xlfn.XLOOKUP($D105,[2]Retiros_dinamica!$F:$F,[2]Retiros_dinamica!D:D,"S/I",0)</f>
        <v>20.338874513272621</v>
      </c>
      <c r="AA105" s="11">
        <f>_xlfn.XLOOKUP($D105,[2]Retiros_dinamica!$F:$F,[2]Retiros_dinamica!E:E,"S/I",0)</f>
        <v>106.92072395500614</v>
      </c>
      <c r="AB105" s="6" t="str">
        <f>_xlfn.XLOOKUP(C105,[2]CMg!$I$4:$I$106,[2]CMg!$M$4:$M$106,"----",0,1)</f>
        <v>----</v>
      </c>
      <c r="AH105" s="12">
        <f>_xlfn.XLOOKUP($E105,'[2]Balance económico'!$C:$C,'[2]Balance económico'!$D:$D,"-",0)</f>
        <v>14631962284.185532</v>
      </c>
      <c r="AI105" s="12">
        <f>_xlfn.XLOOKUP($E105,'[2]Balance económico'!$C:$C,'[2]Balance económico'!$E:$E,"-",0)</f>
        <v>15581041845.32476</v>
      </c>
      <c r="AJ105" s="12">
        <f>_xlfn.XLOOKUP($E105,'[2]Balance económico'!$C:$C,'[2]Balance económico'!$F:$F,"-",0)</f>
        <v>369220.44629401423</v>
      </c>
      <c r="AK105" s="6" t="str">
        <f t="shared" si="4"/>
        <v>PPA</v>
      </c>
      <c r="AL105" s="12" t="str" cm="1">
        <f t="array" ref="AL105">IFERROR((X105*[2]!Tabla2[Bloque A] + 'BD Centrales 2025'!Y1095*[2]!Tabla2[Bloque B] + 'BD Centrales 2025'!Z1095*[2]!Tabla2[Bloque C])*#REF!,"-")</f>
        <v>-</v>
      </c>
      <c r="AM105" s="12" t="str">
        <f t="shared" si="5"/>
        <v>-</v>
      </c>
      <c r="AN105" s="12">
        <f>IFERROR((AH105+AI105+AJ105)/(SUMIFS($W$2:$W$1194,$E$2:$E$1194,E105)*1000*#REF!),0)</f>
        <v>0</v>
      </c>
    </row>
    <row r="106" spans="1:40" ht="14.4" x14ac:dyDescent="0.3">
      <c r="A106" s="7">
        <v>141</v>
      </c>
      <c r="B106" s="7" t="s">
        <v>6149</v>
      </c>
      <c r="C106" s="8" t="s">
        <v>6150</v>
      </c>
      <c r="D106" s="6" t="s">
        <v>2293</v>
      </c>
      <c r="E106" s="6" t="str">
        <f>_xlfn.XLOOKUP(D106,'[2]Coordinados SEN'!$A:$A,'[2]Coordinados SEN'!$B:$B,"-",0)</f>
        <v>76.009.328-9</v>
      </c>
      <c r="F106" s="6" t="s">
        <v>2293</v>
      </c>
      <c r="G106" s="6">
        <f t="shared" si="3"/>
        <v>6</v>
      </c>
      <c r="H106" s="6" t="s">
        <v>6151</v>
      </c>
      <c r="I106" s="13" t="s">
        <v>6152</v>
      </c>
      <c r="J106" s="6" t="str">
        <f>_xlfn.XLOOKUP(I106,'[2]Barras CMg'!$E$2:$E$1527,'[2]Barras CMg'!$A$2:$A$1527,"------",0,1)</f>
        <v>D.ALMAGRO_____220</v>
      </c>
      <c r="K106" s="6">
        <v>6</v>
      </c>
      <c r="L106" s="6">
        <v>2025</v>
      </c>
      <c r="M106" s="6" t="s">
        <v>45</v>
      </c>
      <c r="N106" s="6" t="s">
        <v>5850</v>
      </c>
      <c r="O106" s="6" t="s">
        <v>47</v>
      </c>
      <c r="P106" s="6" t="s">
        <v>497</v>
      </c>
      <c r="Q106" s="6" t="s">
        <v>498</v>
      </c>
      <c r="R106" s="6" t="s">
        <v>499</v>
      </c>
      <c r="S106" s="6" t="s">
        <v>51</v>
      </c>
      <c r="T106" s="9" t="s">
        <v>6153</v>
      </c>
      <c r="U106" s="10">
        <v>62.96</v>
      </c>
      <c r="V106" s="10">
        <v>62.26</v>
      </c>
      <c r="W106" s="11" t="e">
        <f>_xlfn.XLOOKUP(C106,#REF!,#REF!,"S/I",0)</f>
        <v>#REF!</v>
      </c>
      <c r="X106" s="11">
        <f>_xlfn.XLOOKUP($D106,[2]Retiros_dinamica!$F:$F,[2]Retiros_dinamica!B:B,"S/I",0)</f>
        <v>52.102812447541609</v>
      </c>
      <c r="Y106" s="11">
        <f>_xlfn.XLOOKUP($D106,[2]Retiros_dinamica!$F:$F,[2]Retiros_dinamica!C:C,"S/I",0)</f>
        <v>34.479036994191901</v>
      </c>
      <c r="Z106" s="11">
        <f>_xlfn.XLOOKUP($D106,[2]Retiros_dinamica!$F:$F,[2]Retiros_dinamica!D:D,"S/I",0)</f>
        <v>20.338874513272621</v>
      </c>
      <c r="AA106" s="11">
        <f>_xlfn.XLOOKUP($D106,[2]Retiros_dinamica!$F:$F,[2]Retiros_dinamica!E:E,"S/I",0)</f>
        <v>106.92072395500614</v>
      </c>
      <c r="AB106" s="6" t="str">
        <f>_xlfn.XLOOKUP(C106,[2]CMg!$I$4:$I$106,[2]CMg!$M$4:$M$106,"----",0,1)</f>
        <v>----</v>
      </c>
      <c r="AH106" s="12">
        <f>_xlfn.XLOOKUP($E106,'[2]Balance económico'!$C:$C,'[2]Balance económico'!$D:$D,"-",0)</f>
        <v>14631962284.185532</v>
      </c>
      <c r="AI106" s="12">
        <f>_xlfn.XLOOKUP($E106,'[2]Balance económico'!$C:$C,'[2]Balance económico'!$E:$E,"-",0)</f>
        <v>15581041845.32476</v>
      </c>
      <c r="AJ106" s="12">
        <f>_xlfn.XLOOKUP($E106,'[2]Balance económico'!$C:$C,'[2]Balance económico'!$F:$F,"-",0)</f>
        <v>369220.44629401423</v>
      </c>
      <c r="AK106" s="6" t="str">
        <f t="shared" si="4"/>
        <v>PPA</v>
      </c>
      <c r="AL106" s="12" t="str" cm="1">
        <f t="array" ref="AL106">IFERROR((X106*[2]!Tabla2[Bloque A] + 'BD Centrales 2025'!Y1173*[2]!Tabla2[Bloque B] + 'BD Centrales 2025'!Z1173*[2]!Tabla2[Bloque C])*#REF!,"-")</f>
        <v>-</v>
      </c>
      <c r="AM106" s="12" t="str">
        <f t="shared" si="5"/>
        <v>-</v>
      </c>
      <c r="AN106" s="12">
        <f>IFERROR((AH106+AI106+AJ106)/(SUMIFS($W$2:$W$1194,$E$2:$E$1194,E106)*1000*#REF!),0)</f>
        <v>0</v>
      </c>
    </row>
    <row r="107" spans="1:40" ht="14.4" x14ac:dyDescent="0.3">
      <c r="A107" s="7">
        <v>142</v>
      </c>
      <c r="B107" s="7" t="s">
        <v>6185</v>
      </c>
      <c r="C107" s="8" t="s">
        <v>6186</v>
      </c>
      <c r="D107" s="6" t="s">
        <v>2293</v>
      </c>
      <c r="E107" s="6" t="str">
        <f>_xlfn.XLOOKUP(D107,'[2]Coordinados SEN'!$A:$A,'[2]Coordinados SEN'!$B:$B,"-",0)</f>
        <v>76.009.328-9</v>
      </c>
      <c r="F107" s="6" t="s">
        <v>2293</v>
      </c>
      <c r="G107" s="6">
        <f t="shared" si="3"/>
        <v>6</v>
      </c>
      <c r="H107" s="6" t="s">
        <v>6187</v>
      </c>
      <c r="I107" s="6" t="s">
        <v>2295</v>
      </c>
      <c r="J107" s="6" t="str">
        <f>_xlfn.XLOOKUP(I107,'[2]Barras CMg'!$E$2:$E$1527,'[2]Barras CMg'!$A$2:$A$1527,"------",0,1)</f>
        <v>A.NEGRAS______066</v>
      </c>
      <c r="K107" s="6">
        <v>36</v>
      </c>
      <c r="L107" s="6">
        <v>2025</v>
      </c>
      <c r="M107" s="6" t="s">
        <v>45</v>
      </c>
      <c r="N107" s="6" t="s">
        <v>5267</v>
      </c>
      <c r="O107" s="6" t="s">
        <v>47</v>
      </c>
      <c r="P107" s="6" t="s">
        <v>90</v>
      </c>
      <c r="Q107" s="6" t="s">
        <v>868</v>
      </c>
      <c r="R107" s="6" t="s">
        <v>1461</v>
      </c>
      <c r="S107" s="6" t="s">
        <v>51</v>
      </c>
      <c r="T107" s="9" t="s">
        <v>6188</v>
      </c>
      <c r="U107" s="10">
        <v>59</v>
      </c>
      <c r="V107" s="10">
        <v>58.881999999999998</v>
      </c>
      <c r="W107" s="11" t="e">
        <f>_xlfn.XLOOKUP(C107,#REF!,#REF!,"S/I",0)</f>
        <v>#REF!</v>
      </c>
      <c r="X107" s="11">
        <f>_xlfn.XLOOKUP($D107,[2]Retiros_dinamica!$F:$F,[2]Retiros_dinamica!B:B,"S/I",0)</f>
        <v>52.102812447541609</v>
      </c>
      <c r="Y107" s="11">
        <f>_xlfn.XLOOKUP($D107,[2]Retiros_dinamica!$F:$F,[2]Retiros_dinamica!C:C,"S/I",0)</f>
        <v>34.479036994191901</v>
      </c>
      <c r="Z107" s="11">
        <f>_xlfn.XLOOKUP($D107,[2]Retiros_dinamica!$F:$F,[2]Retiros_dinamica!D:D,"S/I",0)</f>
        <v>20.338874513272621</v>
      </c>
      <c r="AA107" s="11">
        <f>_xlfn.XLOOKUP($D107,[2]Retiros_dinamica!$F:$F,[2]Retiros_dinamica!E:E,"S/I",0)</f>
        <v>106.92072395500614</v>
      </c>
      <c r="AB107" s="6" t="str">
        <f>_xlfn.XLOOKUP(C107,[2]CMg!$I$4:$I$106,[2]CMg!$M$4:$M$106,"----",0,1)</f>
        <v>----</v>
      </c>
      <c r="AH107" s="12">
        <f>_xlfn.XLOOKUP($E107,'[2]Balance económico'!$C:$C,'[2]Balance económico'!$D:$D,"-",0)</f>
        <v>14631962284.185532</v>
      </c>
      <c r="AI107" s="12">
        <f>_xlfn.XLOOKUP($E107,'[2]Balance económico'!$C:$C,'[2]Balance económico'!$E:$E,"-",0)</f>
        <v>15581041845.32476</v>
      </c>
      <c r="AJ107" s="12">
        <f>_xlfn.XLOOKUP($E107,'[2]Balance económico'!$C:$C,'[2]Balance económico'!$F:$F,"-",0)</f>
        <v>369220.44629401423</v>
      </c>
      <c r="AK107" s="6" t="str">
        <f t="shared" si="4"/>
        <v>PPA</v>
      </c>
      <c r="AL107" s="12" t="str" cm="1">
        <f t="array" ref="AL107">IFERROR((X107*[2]!Tabla2[Bloque A] + 'BD Centrales 2025'!Y1180*[2]!Tabla2[Bloque B] + 'BD Centrales 2025'!Z1180*[2]!Tabla2[Bloque C])*#REF!,"-")</f>
        <v>-</v>
      </c>
      <c r="AM107" s="12" t="str">
        <f t="shared" si="5"/>
        <v>-</v>
      </c>
      <c r="AN107" s="12">
        <f>IFERROR((AH107+AI107+AJ107)/(SUMIFS($W$2:$W$1194,$E$2:$E$1194,E107)*1000*#REF!),0)</f>
        <v>0</v>
      </c>
    </row>
    <row r="108" spans="1:40" ht="14.4" x14ac:dyDescent="0.3">
      <c r="A108" s="7">
        <v>143</v>
      </c>
      <c r="B108" s="7" t="s">
        <v>6205</v>
      </c>
      <c r="C108" s="8" t="s">
        <v>6206</v>
      </c>
      <c r="D108" s="6" t="s">
        <v>2293</v>
      </c>
      <c r="E108" s="6" t="str">
        <f>_xlfn.XLOOKUP(D108,'[2]Coordinados SEN'!$A:$A,'[2]Coordinados SEN'!$B:$B,"-",0)</f>
        <v>76.009.328-9</v>
      </c>
      <c r="F108" s="6" t="s">
        <v>2293</v>
      </c>
      <c r="G108" s="6">
        <f t="shared" si="3"/>
        <v>6</v>
      </c>
      <c r="H108" s="6" t="s">
        <v>6207</v>
      </c>
      <c r="I108" s="13" t="s">
        <v>6208</v>
      </c>
      <c r="J108" s="6" t="str">
        <f>_xlfn.XLOOKUP(I108,'[2]Barras CMg'!$E$2:$E$1527,'[2]Barras CMg'!$A$2:$A$1527,"------",0,1)</f>
        <v>ALTO_BONITO___110</v>
      </c>
      <c r="K108" s="6">
        <v>50</v>
      </c>
      <c r="L108" s="6">
        <v>2025</v>
      </c>
      <c r="M108" s="6" t="s">
        <v>45</v>
      </c>
      <c r="N108" s="6" t="s">
        <v>5267</v>
      </c>
      <c r="O108" s="6" t="s">
        <v>47</v>
      </c>
      <c r="P108" s="6" t="s">
        <v>82</v>
      </c>
      <c r="Q108" s="6" t="s">
        <v>83</v>
      </c>
      <c r="R108" s="6" t="s">
        <v>4714</v>
      </c>
      <c r="S108" s="6" t="s">
        <v>51</v>
      </c>
      <c r="T108" s="9" t="s">
        <v>5373</v>
      </c>
      <c r="U108" s="10">
        <v>81</v>
      </c>
      <c r="V108" s="10">
        <v>80.837999999999994</v>
      </c>
      <c r="W108" s="11" t="e">
        <f>_xlfn.XLOOKUP(C108,#REF!,#REF!,"S/I",0)</f>
        <v>#REF!</v>
      </c>
      <c r="X108" s="11">
        <f>_xlfn.XLOOKUP($D108,[2]Retiros_dinamica!$F:$F,[2]Retiros_dinamica!B:B,"S/I",0)</f>
        <v>52.102812447541609</v>
      </c>
      <c r="Y108" s="11">
        <f>_xlfn.XLOOKUP($D108,[2]Retiros_dinamica!$F:$F,[2]Retiros_dinamica!C:C,"S/I",0)</f>
        <v>34.479036994191901</v>
      </c>
      <c r="Z108" s="11">
        <f>_xlfn.XLOOKUP($D108,[2]Retiros_dinamica!$F:$F,[2]Retiros_dinamica!D:D,"S/I",0)</f>
        <v>20.338874513272621</v>
      </c>
      <c r="AA108" s="11">
        <f>_xlfn.XLOOKUP($D108,[2]Retiros_dinamica!$F:$F,[2]Retiros_dinamica!E:E,"S/I",0)</f>
        <v>106.92072395500614</v>
      </c>
      <c r="AB108" s="6" t="str">
        <f>_xlfn.XLOOKUP(C108,[2]CMg!$I$4:$I$106,[2]CMg!$M$4:$M$106,"----",0,1)</f>
        <v>----</v>
      </c>
      <c r="AH108" s="12">
        <f>_xlfn.XLOOKUP($E108,'[2]Balance económico'!$C:$C,'[2]Balance económico'!$D:$D,"-",0)</f>
        <v>14631962284.185532</v>
      </c>
      <c r="AI108" s="12">
        <f>_xlfn.XLOOKUP($E108,'[2]Balance económico'!$C:$C,'[2]Balance económico'!$E:$E,"-",0)</f>
        <v>15581041845.32476</v>
      </c>
      <c r="AJ108" s="12">
        <f>_xlfn.XLOOKUP($E108,'[2]Balance económico'!$C:$C,'[2]Balance económico'!$F:$F,"-",0)</f>
        <v>369220.44629401423</v>
      </c>
      <c r="AK108" s="6" t="str">
        <f t="shared" si="4"/>
        <v>PPA</v>
      </c>
      <c r="AL108" s="12" t="str" cm="1">
        <f t="array" ref="AL108">IFERROR((X108*[2]!Tabla2[Bloque A] + 'BD Centrales 2025'!Y1184*[2]!Tabla2[Bloque B] + 'BD Centrales 2025'!Z1184*[2]!Tabla2[Bloque C])*#REF!,"-")</f>
        <v>-</v>
      </c>
      <c r="AM108" s="12" t="str">
        <f t="shared" si="5"/>
        <v>-</v>
      </c>
      <c r="AN108" s="12">
        <f>IFERROR((AH108+AI108+AJ108)/(SUMIFS($W$2:$W$1194,$E$2:$E$1194,E108)*1000*#REF!),0)</f>
        <v>0</v>
      </c>
    </row>
    <row r="109" spans="1:40" ht="14.4" x14ac:dyDescent="0.3">
      <c r="A109" s="7">
        <v>144</v>
      </c>
      <c r="B109" s="7" t="s">
        <v>5896</v>
      </c>
      <c r="C109" s="8" t="s">
        <v>5897</v>
      </c>
      <c r="D109" s="6" t="s">
        <v>5898</v>
      </c>
      <c r="E109" s="6" t="str">
        <f>_xlfn.XLOOKUP(D109,'[2]Coordinados SEN'!$A:$A,'[2]Coordinados SEN'!$B:$B,"-",0)</f>
        <v>96.774.300-3</v>
      </c>
      <c r="F109" s="6" t="s">
        <v>5898</v>
      </c>
      <c r="G109" s="6">
        <f t="shared" si="3"/>
        <v>5</v>
      </c>
      <c r="H109" s="6" t="s">
        <v>5899</v>
      </c>
      <c r="I109" s="6" t="s">
        <v>5900</v>
      </c>
      <c r="J109" s="6" t="str">
        <f>_xlfn.XLOOKUP(I109,'[2]Barras CMg'!$E$2:$E$1527,'[2]Barras CMg'!$A$2:$A$1527,"------",0,1)</f>
        <v>M.V.CEN.______154</v>
      </c>
      <c r="K109" s="6">
        <v>3</v>
      </c>
      <c r="L109" s="6">
        <v>2025</v>
      </c>
      <c r="M109" s="6" t="s">
        <v>45</v>
      </c>
      <c r="N109" s="6" t="s">
        <v>5850</v>
      </c>
      <c r="O109" s="6" t="s">
        <v>47</v>
      </c>
      <c r="P109" s="6" t="s">
        <v>106</v>
      </c>
      <c r="Q109" s="6" t="s">
        <v>243</v>
      </c>
      <c r="R109" s="6" t="s">
        <v>1569</v>
      </c>
      <c r="S109" s="6" t="s">
        <v>51</v>
      </c>
      <c r="T109" s="9" t="s">
        <v>5901</v>
      </c>
      <c r="U109" s="10">
        <v>19.391100000000002</v>
      </c>
      <c r="V109" s="10">
        <v>19.2546</v>
      </c>
      <c r="W109" s="11" t="e">
        <f>_xlfn.XLOOKUP(C109,#REF!,#REF!,"S/I",0)</f>
        <v>#REF!</v>
      </c>
      <c r="X109" s="11">
        <f>_xlfn.XLOOKUP($D109,[2]Retiros_dinamica!$F:$F,[2]Retiros_dinamica!B:B,"S/I",0)</f>
        <v>1334.3207720190001</v>
      </c>
      <c r="Y109" s="11">
        <f>_xlfn.XLOOKUP($D109,[2]Retiros_dinamica!$F:$F,[2]Retiros_dinamica!C:C,"S/I",0)</f>
        <v>1842.68781906</v>
      </c>
      <c r="Z109" s="11">
        <f>_xlfn.XLOOKUP($D109,[2]Retiros_dinamica!$F:$F,[2]Retiros_dinamica!D:D,"S/I",0)</f>
        <v>747.816013011</v>
      </c>
      <c r="AA109" s="11">
        <f>_xlfn.XLOOKUP($D109,[2]Retiros_dinamica!$F:$F,[2]Retiros_dinamica!E:E,"S/I",0)</f>
        <v>3924.8246040900003</v>
      </c>
      <c r="AB109" s="6" t="str">
        <f>_xlfn.XLOOKUP(C109,[2]CMg!$I$4:$I$106,[2]CMg!$M$4:$M$106,"----",0,1)</f>
        <v>----</v>
      </c>
      <c r="AH109" s="12">
        <f>_xlfn.XLOOKUP($E109,'[2]Balance económico'!$C:$C,'[2]Balance económico'!$D:$D,"-",0)</f>
        <v>1340696309.9316452</v>
      </c>
      <c r="AI109" s="12">
        <f>_xlfn.XLOOKUP($E109,'[2]Balance económico'!$C:$C,'[2]Balance económico'!$E:$E,"-",0)</f>
        <v>5213683070.0564775</v>
      </c>
      <c r="AJ109" s="12">
        <f>_xlfn.XLOOKUP($E109,'[2]Balance económico'!$C:$C,'[2]Balance económico'!$F:$F,"-",0)</f>
        <v>11852281.738584338</v>
      </c>
      <c r="AK109" s="6" t="str">
        <f t="shared" si="4"/>
        <v>PPA</v>
      </c>
      <c r="AL109" s="12" t="str" cm="1">
        <f t="array" ref="AL109">IFERROR((X109*[2]!Tabla2[Bloque A] + 'BD Centrales 2025'!Y1117*[2]!Tabla2[Bloque B] + 'BD Centrales 2025'!Z1117*[2]!Tabla2[Bloque C])*#REF!,"-")</f>
        <v>-</v>
      </c>
      <c r="AM109" s="12" t="str">
        <f t="shared" si="5"/>
        <v>-</v>
      </c>
      <c r="AN109" s="12">
        <f>IFERROR((AH109+AI109+AJ109)/(SUMIFS($W$2:$W$1194,$E$2:$E$1194,E109)*1000*#REF!),0)</f>
        <v>0</v>
      </c>
    </row>
    <row r="110" spans="1:40" ht="14.4" x14ac:dyDescent="0.3">
      <c r="A110" s="7">
        <v>145</v>
      </c>
      <c r="B110" s="7" t="s">
        <v>4013</v>
      </c>
      <c r="C110" s="8" t="s">
        <v>4014</v>
      </c>
      <c r="D110" s="6" t="s">
        <v>434</v>
      </c>
      <c r="E110" s="6" t="str">
        <f>_xlfn.XLOOKUP(D110,'[2]Coordinados SEN'!$A:$A,'[2]Coordinados SEN'!$B:$B,"-",0)</f>
        <v>76.019.239-2</v>
      </c>
      <c r="F110" s="6" t="s">
        <v>434</v>
      </c>
      <c r="G110" s="6">
        <f t="shared" si="3"/>
        <v>2</v>
      </c>
      <c r="H110" s="6" t="s">
        <v>4015</v>
      </c>
      <c r="I110" s="13" t="s">
        <v>4016</v>
      </c>
      <c r="J110" s="6" t="str">
        <f>_xlfn.XLOOKUP(I110,'[2]Barras CMg'!$E$2:$E$1527,'[2]Barras CMg'!$A$2:$A$1527,"------",0,1)</f>
        <v>TAPMREDON_____220</v>
      </c>
      <c r="K110" s="6">
        <v>24</v>
      </c>
      <c r="L110" s="6">
        <v>2025</v>
      </c>
      <c r="M110" s="6" t="s">
        <v>211</v>
      </c>
      <c r="N110" s="6" t="s">
        <v>212</v>
      </c>
      <c r="O110" s="6" t="s">
        <v>47</v>
      </c>
      <c r="P110" s="6" t="s">
        <v>477</v>
      </c>
      <c r="Q110" s="6" t="s">
        <v>478</v>
      </c>
      <c r="R110" s="6" t="s">
        <v>714</v>
      </c>
      <c r="S110" s="6" t="s">
        <v>51</v>
      </c>
      <c r="T110" s="9" t="s">
        <v>4017</v>
      </c>
      <c r="U110" s="10">
        <v>48</v>
      </c>
      <c r="V110" s="10">
        <v>47.52</v>
      </c>
      <c r="W110" s="11" t="e">
        <f>_xlfn.XLOOKUP(C110,#REF!,#REF!,"S/I",0)</f>
        <v>#REF!</v>
      </c>
      <c r="X110" s="11" t="str">
        <f>_xlfn.XLOOKUP($D110,[2]Retiros_dinamica!$F:$F,[2]Retiros_dinamica!B:B,"S/I",0)</f>
        <v>S/I</v>
      </c>
      <c r="Y110" s="11" t="str">
        <f>_xlfn.XLOOKUP($D110,[2]Retiros_dinamica!$F:$F,[2]Retiros_dinamica!C:C,"S/I",0)</f>
        <v>S/I</v>
      </c>
      <c r="Z110" s="11" t="str">
        <f>_xlfn.XLOOKUP($D110,[2]Retiros_dinamica!$F:$F,[2]Retiros_dinamica!D:D,"S/I",0)</f>
        <v>S/I</v>
      </c>
      <c r="AA110" s="11" t="str">
        <f>_xlfn.XLOOKUP($D110,[2]Retiros_dinamica!$F:$F,[2]Retiros_dinamica!E:E,"S/I",0)</f>
        <v>S/I</v>
      </c>
      <c r="AB110" s="6" t="str">
        <f>_xlfn.XLOOKUP(C110,[2]CMg!$I$4:$I$106,[2]CMg!$M$4:$M$106,"----",0,1)</f>
        <v>----</v>
      </c>
      <c r="AC110" s="6" t="str">
        <f>_xlfn.XLOOKUP(C110,[2]CMg!$A$4:$A$106,[2]CMg!$B$4:$B$106,"----",0,1)</f>
        <v>----</v>
      </c>
      <c r="AD110" s="6" t="str">
        <f>_xlfn.XLOOKUP(C110,'[3]Promedio solar Cmg'!$A$4:$A$106,'[3]Promedio solar Cmg'!$B$4:$B$106,"----",0,1)</f>
        <v>----</v>
      </c>
      <c r="AH110" s="12">
        <f>_xlfn.XLOOKUP($E110,'[2]Balance económico'!$C:$C,'[2]Balance económico'!$D:$D,"-",0)</f>
        <v>-1199871.2066808045</v>
      </c>
      <c r="AI110" s="12">
        <f>_xlfn.XLOOKUP($E110,'[2]Balance económico'!$C:$C,'[2]Balance económico'!$E:$E,"-",0)</f>
        <v>803496932.64004147</v>
      </c>
      <c r="AJ110" s="12" t="str">
        <f>_xlfn.XLOOKUP($E110,'[2]Balance económico'!$C:$C,'[2]Balance económico'!$F:$F,"-",0)</f>
        <v>----</v>
      </c>
      <c r="AK110" s="6" t="str">
        <f t="shared" si="4"/>
        <v>PPA</v>
      </c>
      <c r="AL110" s="12" t="str" cm="1">
        <f t="array" ref="AL110">IFERROR((X110*[2]!Tabla2[Bloque A] + 'BD Centrales 2025'!Y738*[2]!Tabla2[Bloque B] + 'BD Centrales 2025'!Z738*[2]!Tabla2[Bloque C])*#REF!,"-")</f>
        <v>-</v>
      </c>
      <c r="AM110" s="12" t="str">
        <f t="shared" si="5"/>
        <v>-</v>
      </c>
      <c r="AN110" s="12">
        <f>IFERROR((AH110+AI110+AJ110)/(SUMIFS($W$2:$W$1194,$E$2:$E$1194,E110)*1000*#REF!),0)</f>
        <v>0</v>
      </c>
    </row>
    <row r="111" spans="1:40" ht="14.4" x14ac:dyDescent="0.3">
      <c r="A111" s="7">
        <v>154</v>
      </c>
      <c r="B111" s="7" t="s">
        <v>6057</v>
      </c>
      <c r="C111" s="8" t="s">
        <v>6058</v>
      </c>
      <c r="D111" s="6" t="s">
        <v>6059</v>
      </c>
      <c r="E111" s="6" t="str">
        <f>_xlfn.XLOOKUP(D111,'[2]Coordinados SEN'!$A:$A,'[2]Coordinados SEN'!$B:$B,"-",0)</f>
        <v>96.853.490-4</v>
      </c>
      <c r="F111" s="6" t="s">
        <v>6059</v>
      </c>
      <c r="G111" s="6">
        <f t="shared" si="3"/>
        <v>1</v>
      </c>
      <c r="H111" s="6" t="s">
        <v>6060</v>
      </c>
      <c r="I111" s="6" t="s">
        <v>6061</v>
      </c>
      <c r="J111" s="6" t="str">
        <f>_xlfn.XLOOKUP(I111,'[2]Barras CMg'!$E$2:$E$1527,'[2]Barras CMg'!$A$2:$A$1527,"------",0,1)</f>
        <v>S.VICENTE_____066</v>
      </c>
      <c r="K111" s="6">
        <v>1</v>
      </c>
      <c r="L111" s="6">
        <v>2025</v>
      </c>
      <c r="M111" s="6" t="s">
        <v>45</v>
      </c>
      <c r="N111" s="6" t="s">
        <v>5261</v>
      </c>
      <c r="O111" s="6" t="s">
        <v>47</v>
      </c>
      <c r="P111" s="6" t="s">
        <v>68</v>
      </c>
      <c r="Q111" s="6" t="s">
        <v>5431</v>
      </c>
      <c r="R111" s="6" t="s">
        <v>6062</v>
      </c>
      <c r="S111" s="6" t="s">
        <v>51</v>
      </c>
      <c r="T111" s="9" t="s">
        <v>6063</v>
      </c>
      <c r="U111" s="10" t="s">
        <v>6064</v>
      </c>
      <c r="V111" s="10" t="s">
        <v>6065</v>
      </c>
      <c r="W111" s="11" t="e">
        <f>_xlfn.XLOOKUP(C111,#REF!,#REF!,"S/I",0)</f>
        <v>#REF!</v>
      </c>
      <c r="X111" s="11" t="str">
        <f>_xlfn.XLOOKUP($D111,[2]Retiros_dinamica!$F:$F,[2]Retiros_dinamica!B:B,"S/I",0)</f>
        <v>S/I</v>
      </c>
      <c r="Y111" s="11" t="str">
        <f>_xlfn.XLOOKUP($D111,[2]Retiros_dinamica!$F:$F,[2]Retiros_dinamica!C:C,"S/I",0)</f>
        <v>S/I</v>
      </c>
      <c r="Z111" s="11" t="str">
        <f>_xlfn.XLOOKUP($D111,[2]Retiros_dinamica!$F:$F,[2]Retiros_dinamica!D:D,"S/I",0)</f>
        <v>S/I</v>
      </c>
      <c r="AA111" s="11" t="str">
        <f>_xlfn.XLOOKUP($D111,[2]Retiros_dinamica!$F:$F,[2]Retiros_dinamica!E:E,"S/I",0)</f>
        <v>S/I</v>
      </c>
      <c r="AB111" s="6" t="str">
        <f>_xlfn.XLOOKUP(C111,[2]CMg!$I$4:$I$106,[2]CMg!$M$4:$M$106,"----",0,1)</f>
        <v>----</v>
      </c>
      <c r="AH111" s="12">
        <f>_xlfn.XLOOKUP($E111,'[2]Balance económico'!$C:$C,'[2]Balance económico'!$D:$D,"-",0)</f>
        <v>2356920304.6407604</v>
      </c>
      <c r="AI111" s="12">
        <f>_xlfn.XLOOKUP($E111,'[2]Balance económico'!$C:$C,'[2]Balance económico'!$E:$E,"-",0)</f>
        <v>441261739.23758322</v>
      </c>
      <c r="AJ111" s="12" t="str">
        <f>_xlfn.XLOOKUP($E111,'[2]Balance económico'!$C:$C,'[2]Balance económico'!$F:$F,"-",0)</f>
        <v>----</v>
      </c>
      <c r="AK111" s="6" t="str">
        <f t="shared" si="4"/>
        <v>PPA</v>
      </c>
      <c r="AL111" s="12" t="str" cm="1">
        <f t="array" ref="AL111">IFERROR((X111*[2]!Tabla2[Bloque A] + 'BD Centrales 2025'!Y1151*[2]!Tabla2[Bloque B] + 'BD Centrales 2025'!Z1151*[2]!Tabla2[Bloque C])*#REF!,"-")</f>
        <v>-</v>
      </c>
      <c r="AM111" s="12" t="str">
        <f t="shared" si="5"/>
        <v>-</v>
      </c>
      <c r="AN111" s="12">
        <f>IFERROR((AH111+AI111+AJ111)/(SUMIFS($W$2:$W$1194,$E$2:$E$1194,E111)*1000*#REF!),0)</f>
        <v>0</v>
      </c>
    </row>
    <row r="112" spans="1:40" ht="14.4" x14ac:dyDescent="0.3">
      <c r="A112" s="7">
        <v>155</v>
      </c>
      <c r="B112" s="7" t="s">
        <v>6195</v>
      </c>
      <c r="C112" s="8" t="s">
        <v>6196</v>
      </c>
      <c r="D112" s="6" t="s">
        <v>984</v>
      </c>
      <c r="E112" s="6" t="str">
        <f>_xlfn.XLOOKUP(D112,'[2]Coordinados SEN'!$A:$A,'[2]Coordinados SEN'!$B:$B,"-",0)</f>
        <v>76.010.367-5</v>
      </c>
      <c r="F112" s="6" t="s">
        <v>984</v>
      </c>
      <c r="G112" s="6">
        <f t="shared" si="3"/>
        <v>2</v>
      </c>
      <c r="H112" s="6" t="s">
        <v>6197</v>
      </c>
      <c r="I112" s="13" t="s">
        <v>985</v>
      </c>
      <c r="J112" s="6" t="str">
        <f>_xlfn.XLOOKUP(I112,'[2]Barras CMg'!$E$2:$E$1527,'[2]Barras CMg'!$A$2:$A$1527,"------",0,1)</f>
        <v>TERMOPACIFIC__220</v>
      </c>
      <c r="K112" s="6">
        <v>60</v>
      </c>
      <c r="L112" s="6">
        <v>2025</v>
      </c>
      <c r="M112" s="6" t="s">
        <v>45</v>
      </c>
      <c r="N112" s="6" t="s">
        <v>5267</v>
      </c>
      <c r="O112" s="6" t="s">
        <v>47</v>
      </c>
      <c r="P112" s="6" t="s">
        <v>497</v>
      </c>
      <c r="Q112" s="6" t="s">
        <v>557</v>
      </c>
      <c r="R112" s="6" t="s">
        <v>557</v>
      </c>
      <c r="S112" s="6" t="s">
        <v>51</v>
      </c>
      <c r="T112" s="9" t="s">
        <v>6198</v>
      </c>
      <c r="U112" s="10">
        <v>95.609700000000004</v>
      </c>
      <c r="V112" s="10">
        <v>95.562299999999993</v>
      </c>
      <c r="W112" s="11" t="e">
        <f>_xlfn.XLOOKUP(C112,#REF!,#REF!,"S/I",0)</f>
        <v>#REF!</v>
      </c>
      <c r="X112" s="11" t="str">
        <f>_xlfn.XLOOKUP($D112,[2]Retiros_dinamica!$F:$F,[2]Retiros_dinamica!B:B,"S/I",0)</f>
        <v>S/I</v>
      </c>
      <c r="Y112" s="11" t="str">
        <f>_xlfn.XLOOKUP($D112,[2]Retiros_dinamica!$F:$F,[2]Retiros_dinamica!C:C,"S/I",0)</f>
        <v>S/I</v>
      </c>
      <c r="Z112" s="11" t="str">
        <f>_xlfn.XLOOKUP($D112,[2]Retiros_dinamica!$F:$F,[2]Retiros_dinamica!D:D,"S/I",0)</f>
        <v>S/I</v>
      </c>
      <c r="AA112" s="11" t="str">
        <f>_xlfn.XLOOKUP($D112,[2]Retiros_dinamica!$F:$F,[2]Retiros_dinamica!E:E,"S/I",0)</f>
        <v>S/I</v>
      </c>
      <c r="AB112" s="6" t="str">
        <f>_xlfn.XLOOKUP(C112,[2]CMg!$I$4:$I$106,[2]CMg!$M$4:$M$106,"----",0,1)</f>
        <v>----</v>
      </c>
      <c r="AH112" s="12">
        <f>_xlfn.XLOOKUP($E112,'[2]Balance económico'!$C:$C,'[2]Balance económico'!$D:$D,"-",0)</f>
        <v>1588650129.7546592</v>
      </c>
      <c r="AI112" s="12">
        <f>_xlfn.XLOOKUP($E112,'[2]Balance económico'!$C:$C,'[2]Balance económico'!$E:$E,"-",0)</f>
        <v>6116223026.67836</v>
      </c>
      <c r="AJ112" s="12" t="str">
        <f>_xlfn.XLOOKUP($E112,'[2]Balance económico'!$C:$C,'[2]Balance económico'!$F:$F,"-",0)</f>
        <v>----</v>
      </c>
      <c r="AK112" s="6" t="str">
        <f t="shared" si="4"/>
        <v>PPA</v>
      </c>
      <c r="AL112" s="12" t="str" cm="1">
        <f t="array" ref="AL112">IFERROR((X112*[2]!Tabla2[Bloque A] + 'BD Centrales 2025'!Y1182*[2]!Tabla2[Bloque B] + 'BD Centrales 2025'!Z1182*[2]!Tabla2[Bloque C])*#REF!,"-")</f>
        <v>-</v>
      </c>
      <c r="AM112" s="12" t="str">
        <f t="shared" si="5"/>
        <v>-</v>
      </c>
      <c r="AN112" s="12">
        <f>IFERROR((AH112+AI112+AJ112)/(SUMIFS($W$2:$W$1194,$E$2:$E$1194,E112)*1000*#REF!),0)</f>
        <v>0</v>
      </c>
    </row>
    <row r="113" spans="1:40" ht="14.4" x14ac:dyDescent="0.3">
      <c r="A113" s="7">
        <v>157</v>
      </c>
      <c r="B113" s="7" t="s">
        <v>186</v>
      </c>
      <c r="C113" s="8" t="s">
        <v>187</v>
      </c>
      <c r="D113" s="6" t="s">
        <v>64</v>
      </c>
      <c r="E113" s="6" t="str">
        <f>_xlfn.XLOOKUP(D113,'[2]Coordinados SEN'!$A:$A,'[2]Coordinados SEN'!$B:$B,"-",0)</f>
        <v>96.505.760-9</v>
      </c>
      <c r="F113" s="6" t="s">
        <v>64</v>
      </c>
      <c r="G113" s="6">
        <f t="shared" si="3"/>
        <v>29</v>
      </c>
      <c r="H113" s="6" t="s">
        <v>188</v>
      </c>
      <c r="I113" s="6" t="s">
        <v>188</v>
      </c>
      <c r="J113" s="6" t="str">
        <f>_xlfn.XLOOKUP(I113,'[2]Barras CMg'!$E$2:$E$1527,'[2]Barras CMg'!$A$2:$A$1527,"------",0,1)</f>
        <v>ACONCAGUA_____110</v>
      </c>
      <c r="K113" s="6">
        <v>1</v>
      </c>
      <c r="L113" s="6">
        <v>2025</v>
      </c>
      <c r="M113" s="6" t="s">
        <v>66</v>
      </c>
      <c r="N113" s="6" t="s">
        <v>105</v>
      </c>
      <c r="O113" s="6" t="s">
        <v>47</v>
      </c>
      <c r="P113" s="6" t="s">
        <v>189</v>
      </c>
      <c r="Q113" s="6" t="s">
        <v>190</v>
      </c>
      <c r="R113" s="6" t="s">
        <v>190</v>
      </c>
      <c r="S113" s="6" t="s">
        <v>51</v>
      </c>
      <c r="T113" s="9" t="s">
        <v>191</v>
      </c>
      <c r="U113" s="10">
        <v>53</v>
      </c>
      <c r="V113" s="10">
        <v>52.8675</v>
      </c>
      <c r="W113" s="11" t="e">
        <f>_xlfn.XLOOKUP(C113,#REF!,#REF!,"S/I",0)</f>
        <v>#REF!</v>
      </c>
      <c r="X113" s="11">
        <f>_xlfn.XLOOKUP($D113,[2]Retiros_dinamica!$F:$F,[2]Retiros_dinamica!B:B,"S/I",0)</f>
        <v>3718226.0598297678</v>
      </c>
      <c r="Y113" s="11">
        <f>_xlfn.XLOOKUP($D113,[2]Retiros_dinamica!$F:$F,[2]Retiros_dinamica!C:C,"S/I",0)</f>
        <v>3629256.6101904032</v>
      </c>
      <c r="Z113" s="11">
        <f>_xlfn.XLOOKUP($D113,[2]Retiros_dinamica!$F:$F,[2]Retiros_dinamica!D:D,"S/I",0)</f>
        <v>1641521.734171205</v>
      </c>
      <c r="AA113" s="11">
        <f>_xlfn.XLOOKUP($D113,[2]Retiros_dinamica!$F:$F,[2]Retiros_dinamica!E:E,"S/I",0)</f>
        <v>8989004.4041913748</v>
      </c>
      <c r="AB113" s="6" t="str">
        <f>_xlfn.XLOOKUP(C113,[2]CMg!$I$4:$I$106,[2]CMg!$M$4:$M$106,"----",0,1)</f>
        <v>----</v>
      </c>
      <c r="AC113" s="6" t="str">
        <f>_xlfn.XLOOKUP(C113,[2]CMg!$A$4:$A$106,[2]CMg!$B$4:$B$106,"----",0,1)</f>
        <v>----</v>
      </c>
      <c r="AD113" s="6" t="str">
        <f>_xlfn.XLOOKUP(C113,'[3]Promedio solar Cmg'!$A$4:$A$106,'[3]Promedio solar Cmg'!$B$4:$B$106,"----",0,1)</f>
        <v>----</v>
      </c>
      <c r="AH113" s="12">
        <f>_xlfn.XLOOKUP($E113,'[2]Balance económico'!$C:$C,'[2]Balance económico'!$D:$D,"-",0)</f>
        <v>-1345248975.5315018</v>
      </c>
      <c r="AI113" s="12">
        <f>_xlfn.XLOOKUP($E113,'[2]Balance económico'!$C:$C,'[2]Balance económico'!$E:$E,"-",0)</f>
        <v>1898616992.9867737</v>
      </c>
      <c r="AJ113" s="12">
        <f>_xlfn.XLOOKUP($E113,'[2]Balance económico'!$C:$C,'[2]Balance económico'!$F:$F,"-",0)</f>
        <v>30881173149.204327</v>
      </c>
      <c r="AK113" s="6" t="str">
        <f t="shared" si="4"/>
        <v>PPA</v>
      </c>
      <c r="AL113" s="12" t="str" cm="1">
        <f t="array" ref="AL113">IFERROR((X113*[2]!Tabla2[Bloque A] + 'BD Centrales 2025'!Y23*[2]!Tabla2[Bloque B] + 'BD Centrales 2025'!Z23*[2]!Tabla2[Bloque C])*#REF!,"-")</f>
        <v>-</v>
      </c>
      <c r="AM113" s="12" t="str">
        <f t="shared" si="5"/>
        <v>-</v>
      </c>
      <c r="AN113" s="12">
        <f>IFERROR((AH113+AI113+AJ113)/(SUMIFS($W$2:$W$1194,$E$2:$E$1194,E113)*1000*#REF!),0)</f>
        <v>0</v>
      </c>
    </row>
    <row r="114" spans="1:40" ht="14.4" x14ac:dyDescent="0.3">
      <c r="A114" s="7">
        <v>158</v>
      </c>
      <c r="B114" s="7" t="s">
        <v>409</v>
      </c>
      <c r="C114" s="8" t="s">
        <v>410</v>
      </c>
      <c r="D114" s="6" t="s">
        <v>64</v>
      </c>
      <c r="E114" s="6" t="str">
        <f>_xlfn.XLOOKUP(D114,'[2]Coordinados SEN'!$A:$A,'[2]Coordinados SEN'!$B:$B,"-",0)</f>
        <v>96.505.760-9</v>
      </c>
      <c r="F114" s="6" t="s">
        <v>64</v>
      </c>
      <c r="G114" s="6">
        <f t="shared" si="3"/>
        <v>29</v>
      </c>
      <c r="H114" s="6" t="s">
        <v>188</v>
      </c>
      <c r="I114" s="6" t="s">
        <v>188</v>
      </c>
      <c r="J114" s="6" t="str">
        <f>_xlfn.XLOOKUP(I114,'[2]Barras CMg'!$E$2:$E$1527,'[2]Barras CMg'!$A$2:$A$1527,"------",0,1)</f>
        <v>ACONCAGUA_____110</v>
      </c>
      <c r="K114" s="6">
        <v>1</v>
      </c>
      <c r="L114" s="6">
        <v>2025</v>
      </c>
      <c r="M114" s="6" t="s">
        <v>66</v>
      </c>
      <c r="N114" s="6" t="s">
        <v>105</v>
      </c>
      <c r="O114" s="6" t="s">
        <v>47</v>
      </c>
      <c r="P114" s="6" t="s">
        <v>189</v>
      </c>
      <c r="Q114" s="6" t="s">
        <v>190</v>
      </c>
      <c r="R114" s="6" t="s">
        <v>190</v>
      </c>
      <c r="S114" s="6" t="s">
        <v>51</v>
      </c>
      <c r="T114" s="9" t="s">
        <v>411</v>
      </c>
      <c r="U114" s="10">
        <v>29.2</v>
      </c>
      <c r="V114" s="10">
        <v>29.126999999999999</v>
      </c>
      <c r="W114" s="11" t="e">
        <f>_xlfn.XLOOKUP(C114,#REF!,#REF!,"S/I",0)</f>
        <v>#REF!</v>
      </c>
      <c r="X114" s="11">
        <f>_xlfn.XLOOKUP($D114,[2]Retiros_dinamica!$F:$F,[2]Retiros_dinamica!B:B,"S/I",0)</f>
        <v>3718226.0598297678</v>
      </c>
      <c r="Y114" s="11">
        <f>_xlfn.XLOOKUP($D114,[2]Retiros_dinamica!$F:$F,[2]Retiros_dinamica!C:C,"S/I",0)</f>
        <v>3629256.6101904032</v>
      </c>
      <c r="Z114" s="11">
        <f>_xlfn.XLOOKUP($D114,[2]Retiros_dinamica!$F:$F,[2]Retiros_dinamica!D:D,"S/I",0)</f>
        <v>1641521.734171205</v>
      </c>
      <c r="AA114" s="11">
        <f>_xlfn.XLOOKUP($D114,[2]Retiros_dinamica!$F:$F,[2]Retiros_dinamica!E:E,"S/I",0)</f>
        <v>8989004.4041913748</v>
      </c>
      <c r="AB114" s="6" t="str">
        <f>_xlfn.XLOOKUP(C114,[2]CMg!$I$4:$I$106,[2]CMg!$M$4:$M$106,"----",0,1)</f>
        <v>----</v>
      </c>
      <c r="AC114" s="6" t="str">
        <f>_xlfn.XLOOKUP(C114,[2]CMg!$A$4:$A$106,[2]CMg!$B$4:$B$106,"----",0,1)</f>
        <v>----</v>
      </c>
      <c r="AD114" s="6" t="str">
        <f>_xlfn.XLOOKUP(C114,'[3]Promedio solar Cmg'!$A$4:$A$106,'[3]Promedio solar Cmg'!$B$4:$B$106,"----",0,1)</f>
        <v>----</v>
      </c>
      <c r="AH114" s="12">
        <f>_xlfn.XLOOKUP($E114,'[2]Balance económico'!$C:$C,'[2]Balance económico'!$D:$D,"-",0)</f>
        <v>-1345248975.5315018</v>
      </c>
      <c r="AI114" s="12">
        <f>_xlfn.XLOOKUP($E114,'[2]Balance económico'!$C:$C,'[2]Balance económico'!$E:$E,"-",0)</f>
        <v>1898616992.9867737</v>
      </c>
      <c r="AJ114" s="12">
        <f>_xlfn.XLOOKUP($E114,'[2]Balance económico'!$C:$C,'[2]Balance económico'!$F:$F,"-",0)</f>
        <v>30881173149.204327</v>
      </c>
      <c r="AK114" s="6" t="str">
        <f t="shared" si="4"/>
        <v>PPA</v>
      </c>
      <c r="AL114" s="12" t="str" cm="1">
        <f t="array" ref="AL114">IFERROR((X114*[2]!Tabla2[Bloque A] + 'BD Centrales 2025'!Y59*[2]!Tabla2[Bloque B] + 'BD Centrales 2025'!Z59*[2]!Tabla2[Bloque C])*#REF!,"-")</f>
        <v>-</v>
      </c>
      <c r="AM114" s="12" t="str">
        <f t="shared" si="5"/>
        <v>-</v>
      </c>
      <c r="AN114" s="12">
        <f>IFERROR((AH114+AI114+AJ114)/(SUMIFS($W$2:$W$1194,$E$2:$E$1194,E114)*1000*#REF!),0)</f>
        <v>0</v>
      </c>
    </row>
    <row r="115" spans="1:40" ht="14.4" x14ac:dyDescent="0.3">
      <c r="A115" s="7">
        <v>159</v>
      </c>
      <c r="B115" s="7" t="s">
        <v>481</v>
      </c>
      <c r="C115" s="8" t="s">
        <v>482</v>
      </c>
      <c r="D115" s="6" t="s">
        <v>64</v>
      </c>
      <c r="E115" s="6" t="str">
        <f>_xlfn.XLOOKUP(D115,'[2]Coordinados SEN'!$A:$A,'[2]Coordinados SEN'!$B:$B,"-",0)</f>
        <v>96.505.760-9</v>
      </c>
      <c r="F115" s="6" t="s">
        <v>64</v>
      </c>
      <c r="G115" s="6">
        <f t="shared" si="3"/>
        <v>29</v>
      </c>
      <c r="H115" s="6" t="s">
        <v>483</v>
      </c>
      <c r="I115" s="6" t="s">
        <v>483</v>
      </c>
      <c r="J115" s="6" t="str">
        <f>_xlfn.XLOOKUP(I115,'[2]Barras CMg'!$E$2:$E$1527,'[2]Barras CMg'!$A$2:$A$1527,"------",0,1)</f>
        <v>L.QUILOS______066</v>
      </c>
      <c r="K115" s="6">
        <v>3</v>
      </c>
      <c r="L115" s="6">
        <v>2025</v>
      </c>
      <c r="M115" s="6" t="s">
        <v>66</v>
      </c>
      <c r="N115" s="6" t="s">
        <v>105</v>
      </c>
      <c r="O115" s="6" t="s">
        <v>47</v>
      </c>
      <c r="P115" s="6" t="s">
        <v>189</v>
      </c>
      <c r="Q115" s="6" t="s">
        <v>190</v>
      </c>
      <c r="R115" s="6" t="s">
        <v>236</v>
      </c>
      <c r="S115" s="6" t="s">
        <v>51</v>
      </c>
      <c r="T115" s="9" t="s">
        <v>223</v>
      </c>
      <c r="U115" s="10">
        <v>32.0351</v>
      </c>
      <c r="V115" s="10">
        <v>31.7972</v>
      </c>
      <c r="W115" s="11" t="e">
        <f>_xlfn.XLOOKUP(C115,#REF!,#REF!,"S/I",0)</f>
        <v>#REF!</v>
      </c>
      <c r="X115" s="11">
        <f>_xlfn.XLOOKUP($D115,[2]Retiros_dinamica!$F:$F,[2]Retiros_dinamica!B:B,"S/I",0)</f>
        <v>3718226.0598297678</v>
      </c>
      <c r="Y115" s="11">
        <f>_xlfn.XLOOKUP($D115,[2]Retiros_dinamica!$F:$F,[2]Retiros_dinamica!C:C,"S/I",0)</f>
        <v>3629256.6101904032</v>
      </c>
      <c r="Z115" s="11">
        <f>_xlfn.XLOOKUP($D115,[2]Retiros_dinamica!$F:$F,[2]Retiros_dinamica!D:D,"S/I",0)</f>
        <v>1641521.734171205</v>
      </c>
      <c r="AA115" s="11">
        <f>_xlfn.XLOOKUP($D115,[2]Retiros_dinamica!$F:$F,[2]Retiros_dinamica!E:E,"S/I",0)</f>
        <v>8989004.4041913748</v>
      </c>
      <c r="AB115" s="6" t="str">
        <f>_xlfn.XLOOKUP(C115,[2]CMg!$I$4:$I$106,[2]CMg!$M$4:$M$106,"----",0,1)</f>
        <v>----</v>
      </c>
      <c r="AC115" s="6" t="str">
        <f>_xlfn.XLOOKUP(C115,[2]CMg!$A$4:$A$106,[2]CMg!$B$4:$B$106,"----",0,1)</f>
        <v>----</v>
      </c>
      <c r="AD115" s="6" t="str">
        <f>_xlfn.XLOOKUP(C115,'[3]Promedio solar Cmg'!$A$4:$A$106,'[3]Promedio solar Cmg'!$B$4:$B$106,"----",0,1)</f>
        <v>----</v>
      </c>
      <c r="AH115" s="12">
        <f>_xlfn.XLOOKUP($E115,'[2]Balance económico'!$C:$C,'[2]Balance económico'!$D:$D,"-",0)</f>
        <v>-1345248975.5315018</v>
      </c>
      <c r="AI115" s="12">
        <f>_xlfn.XLOOKUP($E115,'[2]Balance económico'!$C:$C,'[2]Balance económico'!$E:$E,"-",0)</f>
        <v>1898616992.9867737</v>
      </c>
      <c r="AJ115" s="12">
        <f>_xlfn.XLOOKUP($E115,'[2]Balance económico'!$C:$C,'[2]Balance económico'!$F:$F,"-",0)</f>
        <v>30881173149.204327</v>
      </c>
      <c r="AK115" s="6" t="str">
        <f t="shared" si="4"/>
        <v>PPA</v>
      </c>
      <c r="AL115" s="12" t="str" cm="1">
        <f t="array" ref="AL115">IFERROR((X115*[2]!Tabla2[Bloque A] + 'BD Centrales 2025'!Y73*[2]!Tabla2[Bloque B] + 'BD Centrales 2025'!Z73*[2]!Tabla2[Bloque C])*#REF!,"-")</f>
        <v>-</v>
      </c>
      <c r="AM115" s="12" t="str">
        <f t="shared" si="5"/>
        <v>-</v>
      </c>
      <c r="AN115" s="12">
        <f>IFERROR((AH115+AI115+AJ115)/(SUMIFS($W$2:$W$1194,$E$2:$E$1194,E115)*1000*#REF!),0)</f>
        <v>0</v>
      </c>
    </row>
    <row r="116" spans="1:40" ht="14.4" x14ac:dyDescent="0.3">
      <c r="A116" s="7">
        <v>160</v>
      </c>
      <c r="B116" s="7" t="s">
        <v>415</v>
      </c>
      <c r="C116" s="8" t="s">
        <v>416</v>
      </c>
      <c r="D116" s="6" t="s">
        <v>417</v>
      </c>
      <c r="E116" s="6" t="str">
        <f>_xlfn.XLOOKUP(D116,'[2]Coordinados SEN'!$A:$A,'[2]Coordinados SEN'!$B:$B,"-",0)</f>
        <v>76.350.250-3</v>
      </c>
      <c r="F116" s="6" t="s">
        <v>417</v>
      </c>
      <c r="G116" s="6">
        <f t="shared" si="3"/>
        <v>1</v>
      </c>
      <c r="H116" s="6" t="s">
        <v>418</v>
      </c>
      <c r="I116" s="13" t="s">
        <v>419</v>
      </c>
      <c r="J116" s="6" t="str">
        <f>_xlfn.XLOOKUP(I116,'[2]Barras CMg'!$E$2:$E$1527,'[2]Barras CMg'!$A$2:$A$1527,"------",0,1)</f>
        <v>L.CONFLUENCIA_220</v>
      </c>
      <c r="K116" s="6">
        <v>2</v>
      </c>
      <c r="L116" s="6">
        <v>2025</v>
      </c>
      <c r="M116" s="6" t="s">
        <v>66</v>
      </c>
      <c r="N116" s="6" t="s">
        <v>105</v>
      </c>
      <c r="O116" s="6" t="s">
        <v>47</v>
      </c>
      <c r="P116" s="6" t="s">
        <v>106</v>
      </c>
      <c r="Q116" s="6" t="s">
        <v>107</v>
      </c>
      <c r="R116" s="6" t="s">
        <v>304</v>
      </c>
      <c r="S116" s="6" t="s">
        <v>51</v>
      </c>
      <c r="T116" s="9" t="s">
        <v>420</v>
      </c>
      <c r="U116" s="10">
        <v>163.9051</v>
      </c>
      <c r="V116" s="10">
        <v>162.9461</v>
      </c>
      <c r="W116" s="11" t="e">
        <f>_xlfn.XLOOKUP(C116,#REF!,#REF!,"S/I",0)</f>
        <v>#REF!</v>
      </c>
      <c r="X116" s="11" t="str">
        <f>_xlfn.XLOOKUP($D116,[2]Retiros_dinamica!$F:$F,[2]Retiros_dinamica!B:B,"S/I",0)</f>
        <v>S/I</v>
      </c>
      <c r="Y116" s="11" t="str">
        <f>_xlfn.XLOOKUP($D116,[2]Retiros_dinamica!$F:$F,[2]Retiros_dinamica!C:C,"S/I",0)</f>
        <v>S/I</v>
      </c>
      <c r="Z116" s="11" t="str">
        <f>_xlfn.XLOOKUP($D116,[2]Retiros_dinamica!$F:$F,[2]Retiros_dinamica!D:D,"S/I",0)</f>
        <v>S/I</v>
      </c>
      <c r="AA116" s="11" t="str">
        <f>_xlfn.XLOOKUP($D116,[2]Retiros_dinamica!$F:$F,[2]Retiros_dinamica!E:E,"S/I",0)</f>
        <v>S/I</v>
      </c>
      <c r="AB116" s="6" t="str">
        <f>_xlfn.XLOOKUP(C116,[2]CMg!$I$4:$I$106,[2]CMg!$M$4:$M$106,"----",0,1)</f>
        <v>----</v>
      </c>
      <c r="AC116" s="6" t="str">
        <f>_xlfn.XLOOKUP(C116,[2]CMg!$A$4:$A$106,[2]CMg!$B$4:$B$106,"----",0,1)</f>
        <v>----</v>
      </c>
      <c r="AD116" s="6" t="str">
        <f>_xlfn.XLOOKUP(C116,'[3]Promedio solar Cmg'!$A$4:$A$106,'[3]Promedio solar Cmg'!$B$4:$B$106,"----",0,1)</f>
        <v>----</v>
      </c>
      <c r="AH116" s="12">
        <f>_xlfn.XLOOKUP($E116,'[2]Balance económico'!$C:$C,'[2]Balance económico'!$D:$D,"-",0)</f>
        <v>10396518153.045681</v>
      </c>
      <c r="AI116" s="12">
        <f>_xlfn.XLOOKUP($E116,'[2]Balance económico'!$C:$C,'[2]Balance económico'!$E:$E,"-",0)</f>
        <v>6387642760.5331602</v>
      </c>
      <c r="AJ116" s="12" t="str">
        <f>_xlfn.XLOOKUP($E116,'[2]Balance económico'!$C:$C,'[2]Balance económico'!$F:$F,"-",0)</f>
        <v>----</v>
      </c>
      <c r="AK116" s="6" t="str">
        <f t="shared" si="4"/>
        <v>PPA</v>
      </c>
      <c r="AL116" s="12" t="str" cm="1">
        <f t="array" ref="AL116">IFERROR((X116*[2]!Tabla2[Bloque A] + 'BD Centrales 2025'!Y61*[2]!Tabla2[Bloque B] + 'BD Centrales 2025'!Z61*[2]!Tabla2[Bloque C])*#REF!,"-")</f>
        <v>-</v>
      </c>
      <c r="AM116" s="12" t="str">
        <f t="shared" si="5"/>
        <v>-</v>
      </c>
      <c r="AN116" s="12">
        <f>IFERROR((AH116+AI116+AJ116)/(SUMIFS($W$2:$W$1194,$E$2:$E$1194,E116)*1000*#REF!),0)</f>
        <v>0</v>
      </c>
    </row>
    <row r="117" spans="1:40" ht="14.4" x14ac:dyDescent="0.3">
      <c r="A117" s="7">
        <v>161</v>
      </c>
      <c r="B117" s="7" t="s">
        <v>5675</v>
      </c>
      <c r="C117" s="8" t="s">
        <v>5676</v>
      </c>
      <c r="D117" s="6" t="s">
        <v>5677</v>
      </c>
      <c r="E117" s="6" t="str">
        <f>_xlfn.XLOOKUP(D117,'[2]Coordinados SEN'!$A:$A,'[2]Coordinados SEN'!$B:$B,"-",0)</f>
        <v>76.326.949-3</v>
      </c>
      <c r="F117" s="6" t="s">
        <v>5677</v>
      </c>
      <c r="G117" s="6">
        <f t="shared" si="3"/>
        <v>1</v>
      </c>
      <c r="H117" s="6" t="s">
        <v>5678</v>
      </c>
      <c r="I117" s="6" t="s">
        <v>5260</v>
      </c>
      <c r="J117" s="6" t="str">
        <f>_xlfn.XLOOKUP(I117,'[2]Barras CMg'!$E$2:$E$1527,'[2]Barras CMg'!$A$2:$A$1527,"------",0,1)</f>
        <v>TORQUEMADA____110</v>
      </c>
      <c r="K117" s="6">
        <v>1</v>
      </c>
      <c r="L117" s="6">
        <v>2025</v>
      </c>
      <c r="M117" s="6" t="s">
        <v>45</v>
      </c>
      <c r="N117" s="6" t="s">
        <v>5261</v>
      </c>
      <c r="O117" s="6" t="s">
        <v>47</v>
      </c>
      <c r="P117" s="6" t="s">
        <v>189</v>
      </c>
      <c r="Q117" s="6" t="s">
        <v>189</v>
      </c>
      <c r="R117" s="6" t="s">
        <v>3367</v>
      </c>
      <c r="S117" s="6" t="s">
        <v>51</v>
      </c>
      <c r="T117" s="9" t="s">
        <v>5679</v>
      </c>
      <c r="U117" s="10" t="s">
        <v>5680</v>
      </c>
      <c r="V117" s="10" t="s">
        <v>5681</v>
      </c>
      <c r="W117" s="11" t="e">
        <f>_xlfn.XLOOKUP(C117,#REF!,#REF!,"S/I",0)</f>
        <v>#REF!</v>
      </c>
      <c r="X117" s="11" t="str">
        <f>_xlfn.XLOOKUP($D117,[2]Retiros_dinamica!$F:$F,[2]Retiros_dinamica!B:B,"S/I",0)</f>
        <v>S/I</v>
      </c>
      <c r="Y117" s="11" t="str">
        <f>_xlfn.XLOOKUP($D117,[2]Retiros_dinamica!$F:$F,[2]Retiros_dinamica!C:C,"S/I",0)</f>
        <v>S/I</v>
      </c>
      <c r="Z117" s="11" t="str">
        <f>_xlfn.XLOOKUP($D117,[2]Retiros_dinamica!$F:$F,[2]Retiros_dinamica!D:D,"S/I",0)</f>
        <v>S/I</v>
      </c>
      <c r="AA117" s="11" t="str">
        <f>_xlfn.XLOOKUP($D117,[2]Retiros_dinamica!$F:$F,[2]Retiros_dinamica!E:E,"S/I",0)</f>
        <v>S/I</v>
      </c>
      <c r="AB117" s="6" t="str">
        <f>_xlfn.XLOOKUP(C117,[2]CMg!$I$4:$I$106,[2]CMg!$M$4:$M$106,"----",0,1)</f>
        <v>----</v>
      </c>
      <c r="AH117" s="12">
        <f>_xlfn.XLOOKUP($E117,'[2]Balance económico'!$C:$C,'[2]Balance económico'!$D:$D,"-",0)</f>
        <v>8811120885.8691406</v>
      </c>
      <c r="AI117" s="12">
        <f>_xlfn.XLOOKUP($E117,'[2]Balance económico'!$C:$C,'[2]Balance económico'!$E:$E,"-",0)</f>
        <v>3117708704.2254801</v>
      </c>
      <c r="AJ117" s="12" t="str">
        <f>_xlfn.XLOOKUP($E117,'[2]Balance económico'!$C:$C,'[2]Balance económico'!$F:$F,"-",0)</f>
        <v>----</v>
      </c>
      <c r="AK117" s="6" t="str">
        <f t="shared" si="4"/>
        <v>PPA</v>
      </c>
      <c r="AL117" s="12" t="str" cm="1">
        <f t="array" ref="AL117">IFERROR((X117*[2]!Tabla2[Bloque A] + 'BD Centrales 2025'!Y1067*[2]!Tabla2[Bloque B] + 'BD Centrales 2025'!Z1067*[2]!Tabla2[Bloque C])*#REF!,"-")</f>
        <v>-</v>
      </c>
      <c r="AM117" s="12" t="str">
        <f t="shared" si="5"/>
        <v>-</v>
      </c>
      <c r="AN117" s="12">
        <f>IFERROR((AH117+AI117+AJ117)/(SUMIFS($W$2:$W$1194,$E$2:$E$1194,E117)*1000*#REF!),0)</f>
        <v>0</v>
      </c>
    </row>
    <row r="118" spans="1:40" ht="14.4" x14ac:dyDescent="0.3">
      <c r="A118" s="7">
        <v>162</v>
      </c>
      <c r="B118" s="7" t="s">
        <v>421</v>
      </c>
      <c r="C118" s="8" t="s">
        <v>422</v>
      </c>
      <c r="D118" s="6" t="s">
        <v>423</v>
      </c>
      <c r="E118" s="6" t="str">
        <f>_xlfn.XLOOKUP(D118,'[2]Coordinados SEN'!$A:$A,'[2]Coordinados SEN'!$B:$B,"-",0)</f>
        <v>96.990.050-5</v>
      </c>
      <c r="F118" s="6" t="s">
        <v>423</v>
      </c>
      <c r="G118" s="6">
        <f t="shared" si="3"/>
        <v>1</v>
      </c>
      <c r="H118" s="6" t="s">
        <v>424</v>
      </c>
      <c r="I118" s="6" t="s">
        <v>425</v>
      </c>
      <c r="J118" s="6" t="str">
        <f>_xlfn.XLOOKUP(I118,'[2]Barras CMg'!$E$2:$E$1527,'[2]Barras CMg'!$A$2:$A$1527,"------",0,1)</f>
        <v>L.HIGUERA_____220</v>
      </c>
      <c r="K118" s="6">
        <v>2</v>
      </c>
      <c r="L118" s="6">
        <v>2025</v>
      </c>
      <c r="M118" s="6" t="s">
        <v>66</v>
      </c>
      <c r="N118" s="6" t="s">
        <v>105</v>
      </c>
      <c r="O118" s="6" t="s">
        <v>47</v>
      </c>
      <c r="P118" s="6" t="s">
        <v>106</v>
      </c>
      <c r="Q118" s="6" t="s">
        <v>107</v>
      </c>
      <c r="R118" s="6" t="s">
        <v>304</v>
      </c>
      <c r="S118" s="6" t="s">
        <v>51</v>
      </c>
      <c r="T118" s="9" t="s">
        <v>426</v>
      </c>
      <c r="U118" s="10">
        <v>161.77610000000001</v>
      </c>
      <c r="V118" s="10">
        <v>160.7698</v>
      </c>
      <c r="W118" s="11" t="e">
        <f>_xlfn.XLOOKUP(C118,#REF!,#REF!,"S/I",0)</f>
        <v>#REF!</v>
      </c>
      <c r="X118" s="11" t="str">
        <f>_xlfn.XLOOKUP($D118,[2]Retiros_dinamica!$F:$F,[2]Retiros_dinamica!B:B,"S/I",0)</f>
        <v>S/I</v>
      </c>
      <c r="Y118" s="11" t="str">
        <f>_xlfn.XLOOKUP($D118,[2]Retiros_dinamica!$F:$F,[2]Retiros_dinamica!C:C,"S/I",0)</f>
        <v>S/I</v>
      </c>
      <c r="Z118" s="11" t="str">
        <f>_xlfn.XLOOKUP($D118,[2]Retiros_dinamica!$F:$F,[2]Retiros_dinamica!D:D,"S/I",0)</f>
        <v>S/I</v>
      </c>
      <c r="AA118" s="11" t="str">
        <f>_xlfn.XLOOKUP($D118,[2]Retiros_dinamica!$F:$F,[2]Retiros_dinamica!E:E,"S/I",0)</f>
        <v>S/I</v>
      </c>
      <c r="AB118" s="6" t="str">
        <f>_xlfn.XLOOKUP(C118,[2]CMg!$I$4:$I$106,[2]CMg!$M$4:$M$106,"----",0,1)</f>
        <v>----</v>
      </c>
      <c r="AC118" s="6" t="str">
        <f>_xlfn.XLOOKUP(C118,[2]CMg!$A$4:$A$106,[2]CMg!$B$4:$B$106,"----",0,1)</f>
        <v>----</v>
      </c>
      <c r="AD118" s="6" t="str">
        <f>_xlfn.XLOOKUP(C118,'[3]Promedio solar Cmg'!$A$4:$A$106,'[3]Promedio solar Cmg'!$B$4:$B$106,"----",0,1)</f>
        <v>----</v>
      </c>
      <c r="AH118" s="12">
        <f>_xlfn.XLOOKUP($E118,'[2]Balance económico'!$C:$C,'[2]Balance económico'!$D:$D,"-",0)</f>
        <v>-24195862.620659828</v>
      </c>
      <c r="AI118" s="12">
        <f>_xlfn.XLOOKUP($E118,'[2]Balance económico'!$C:$C,'[2]Balance económico'!$E:$E,"-",0)</f>
        <v>6940092462.4039593</v>
      </c>
      <c r="AJ118" s="12" t="str">
        <f>_xlfn.XLOOKUP($E118,'[2]Balance económico'!$C:$C,'[2]Balance económico'!$F:$F,"-",0)</f>
        <v>----</v>
      </c>
      <c r="AK118" s="6" t="str">
        <f t="shared" si="4"/>
        <v>PPA</v>
      </c>
      <c r="AL118" s="12" t="str" cm="1">
        <f t="array" ref="AL118">IFERROR((X118*[2]!Tabla2[Bloque A] + 'BD Centrales 2025'!Y62*[2]!Tabla2[Bloque B] + 'BD Centrales 2025'!Z62*[2]!Tabla2[Bloque C])*#REF!,"-")</f>
        <v>-</v>
      </c>
      <c r="AM118" s="12" t="str">
        <f t="shared" si="5"/>
        <v>-</v>
      </c>
      <c r="AN118" s="12">
        <f>IFERROR((AH118+AI118+AJ118)/(SUMIFS($W$2:$W$1194,$E$2:$E$1194,E118)*1000*#REF!),0)</f>
        <v>0</v>
      </c>
    </row>
    <row r="119" spans="1:40" ht="14.4" x14ac:dyDescent="0.3">
      <c r="A119" s="7">
        <v>163</v>
      </c>
      <c r="B119" s="7" t="s">
        <v>448</v>
      </c>
      <c r="C119" s="8" t="s">
        <v>449</v>
      </c>
      <c r="D119" s="6" t="s">
        <v>450</v>
      </c>
      <c r="E119" s="6" t="str">
        <f>_xlfn.XLOOKUP(D119,'[2]Coordinados SEN'!$A:$A,'[2]Coordinados SEN'!$B:$B,"-",0)</f>
        <v>76.025.973-K</v>
      </c>
      <c r="F119" s="6" t="s">
        <v>450</v>
      </c>
      <c r="G119" s="6">
        <f t="shared" si="3"/>
        <v>3</v>
      </c>
      <c r="H119" s="6" t="s">
        <v>451</v>
      </c>
      <c r="I119" s="6" t="s">
        <v>451</v>
      </c>
      <c r="J119" s="6" t="str">
        <f>_xlfn.XLOOKUP(I119,'[2]Barras CMg'!$E$2:$E$1527,'[2]Barras CMg'!$A$2:$A$1527,"------",0,1)</f>
        <v>LIRCAY________066</v>
      </c>
      <c r="K119" s="6">
        <v>2</v>
      </c>
      <c r="L119" s="6">
        <v>2025</v>
      </c>
      <c r="M119" s="6" t="s">
        <v>66</v>
      </c>
      <c r="N119" s="6" t="s">
        <v>177</v>
      </c>
      <c r="O119" s="6" t="s">
        <v>47</v>
      </c>
      <c r="P119" s="6" t="s">
        <v>90</v>
      </c>
      <c r="Q119" s="6" t="s">
        <v>91</v>
      </c>
      <c r="R119" s="6" t="s">
        <v>92</v>
      </c>
      <c r="S119" s="6" t="s">
        <v>51</v>
      </c>
      <c r="T119" s="9" t="s">
        <v>452</v>
      </c>
      <c r="U119" s="10">
        <v>19</v>
      </c>
      <c r="V119" s="10">
        <v>18.952500000000001</v>
      </c>
      <c r="W119" s="11" t="e">
        <f>_xlfn.XLOOKUP(C119,#REF!,#REF!,"S/I",0)</f>
        <v>#REF!</v>
      </c>
      <c r="X119" s="11" t="str">
        <f>_xlfn.XLOOKUP($D119,[2]Retiros_dinamica!$F:$F,[2]Retiros_dinamica!B:B,"S/I",0)</f>
        <v>S/I</v>
      </c>
      <c r="Y119" s="11" t="str">
        <f>_xlfn.XLOOKUP($D119,[2]Retiros_dinamica!$F:$F,[2]Retiros_dinamica!C:C,"S/I",0)</f>
        <v>S/I</v>
      </c>
      <c r="Z119" s="11" t="str">
        <f>_xlfn.XLOOKUP($D119,[2]Retiros_dinamica!$F:$F,[2]Retiros_dinamica!D:D,"S/I",0)</f>
        <v>S/I</v>
      </c>
      <c r="AA119" s="11" t="str">
        <f>_xlfn.XLOOKUP($D119,[2]Retiros_dinamica!$F:$F,[2]Retiros_dinamica!E:E,"S/I",0)</f>
        <v>S/I</v>
      </c>
      <c r="AB119" s="6" t="str">
        <f>_xlfn.XLOOKUP(C119,[2]CMg!$I$4:$I$106,[2]CMg!$M$4:$M$106,"----",0,1)</f>
        <v>----</v>
      </c>
      <c r="AC119" s="6" t="str">
        <f>_xlfn.XLOOKUP(C119,[2]CMg!$A$4:$A$106,[2]CMg!$B$4:$B$106,"----",0,1)</f>
        <v>----</v>
      </c>
      <c r="AD119" s="6" t="str">
        <f>_xlfn.XLOOKUP(C119,'[3]Promedio solar Cmg'!$A$4:$A$106,'[3]Promedio solar Cmg'!$B$4:$B$106,"----",0,1)</f>
        <v>----</v>
      </c>
      <c r="AH119" s="12">
        <f>_xlfn.XLOOKUP($E119,'[2]Balance económico'!$C:$C,'[2]Balance económico'!$D:$D,"-",0)</f>
        <v>2418689538.5168114</v>
      </c>
      <c r="AI119" s="12">
        <f>_xlfn.XLOOKUP($E119,'[2]Balance económico'!$C:$C,'[2]Balance económico'!$E:$E,"-",0)</f>
        <v>1017592194.4908201</v>
      </c>
      <c r="AJ119" s="12" t="str">
        <f>_xlfn.XLOOKUP($E119,'[2]Balance económico'!$C:$C,'[2]Balance económico'!$F:$F,"-",0)</f>
        <v>----</v>
      </c>
      <c r="AK119" s="6" t="str">
        <f t="shared" si="4"/>
        <v>PPA</v>
      </c>
      <c r="AL119" s="12" t="str" cm="1">
        <f t="array" ref="AL119">IFERROR((X119*[2]!Tabla2[Bloque A] + 'BD Centrales 2025'!Y67*[2]!Tabla2[Bloque B] + 'BD Centrales 2025'!Z67*[2]!Tabla2[Bloque C])*#REF!,"-")</f>
        <v>-</v>
      </c>
      <c r="AM119" s="12" t="str">
        <f t="shared" si="5"/>
        <v>-</v>
      </c>
      <c r="AN119" s="12">
        <f>IFERROR((AH119+AI119+AJ119)/(SUMIFS($W$2:$W$1194,$E$2:$E$1194,E119)*1000*#REF!),0)</f>
        <v>0</v>
      </c>
    </row>
    <row r="120" spans="1:40" ht="14.4" x14ac:dyDescent="0.3">
      <c r="A120" s="7">
        <v>164</v>
      </c>
      <c r="B120" s="7" t="s">
        <v>501</v>
      </c>
      <c r="C120" s="8" t="s">
        <v>502</v>
      </c>
      <c r="D120" s="6" t="s">
        <v>444</v>
      </c>
      <c r="E120" s="6" t="str">
        <f>_xlfn.XLOOKUP(D120,'[2]Coordinados SEN'!$A:$A,'[2]Coordinados SEN'!$B:$B,"-",0)</f>
        <v>76.489.426-K</v>
      </c>
      <c r="F120" s="6" t="s">
        <v>503</v>
      </c>
      <c r="G120" s="6">
        <f t="shared" si="3"/>
        <v>8</v>
      </c>
      <c r="H120" s="6" t="s">
        <v>504</v>
      </c>
      <c r="I120" s="6" t="s">
        <v>504</v>
      </c>
      <c r="J120" s="6" t="str">
        <f>_xlfn.XLOOKUP(I120,'[2]Barras CMg'!$E$2:$E$1527,'[2]Barras CMg'!$A$2:$A$1527,"------",0,1)</f>
        <v>MAMPIL________220</v>
      </c>
      <c r="K120" s="6">
        <v>2</v>
      </c>
      <c r="L120" s="6">
        <v>2025</v>
      </c>
      <c r="M120" s="6" t="s">
        <v>66</v>
      </c>
      <c r="N120" s="6" t="s">
        <v>105</v>
      </c>
      <c r="O120" s="6" t="s">
        <v>47</v>
      </c>
      <c r="P120" s="6" t="s">
        <v>68</v>
      </c>
      <c r="Q120" s="6" t="s">
        <v>68</v>
      </c>
      <c r="R120" s="6" t="s">
        <v>69</v>
      </c>
      <c r="S120" s="6" t="s">
        <v>51</v>
      </c>
      <c r="T120" s="9" t="s">
        <v>505</v>
      </c>
      <c r="U120" s="10">
        <v>55</v>
      </c>
      <c r="V120" s="10">
        <v>54.906500000000001</v>
      </c>
      <c r="W120" s="11" t="e">
        <f>_xlfn.XLOOKUP(C120,#REF!,#REF!,"S/I",0)</f>
        <v>#REF!</v>
      </c>
      <c r="X120" s="11">
        <f>_xlfn.XLOOKUP($D120,[2]Retiros_dinamica!$F:$F,[2]Retiros_dinamica!B:B,"S/I",0)</f>
        <v>166347.00114429841</v>
      </c>
      <c r="Y120" s="11">
        <f>_xlfn.XLOOKUP($D120,[2]Retiros_dinamica!$F:$F,[2]Retiros_dinamica!C:C,"S/I",0)</f>
        <v>198978.01432815229</v>
      </c>
      <c r="Z120" s="11">
        <f>_xlfn.XLOOKUP($D120,[2]Retiros_dinamica!$F:$F,[2]Retiros_dinamica!D:D,"S/I",0)</f>
        <v>107362.254975095</v>
      </c>
      <c r="AA120" s="11">
        <f>_xlfn.XLOOKUP($D120,[2]Retiros_dinamica!$F:$F,[2]Retiros_dinamica!E:E,"S/I",0)</f>
        <v>472687.27044754568</v>
      </c>
      <c r="AB120" s="6" t="str">
        <f>_xlfn.XLOOKUP(C120,[2]CMg!$I$4:$I$106,[2]CMg!$M$4:$M$106,"----",0,1)</f>
        <v>----</v>
      </c>
      <c r="AC120" s="6" t="str">
        <f>_xlfn.XLOOKUP(C120,[2]CMg!$A$4:$A$106,[2]CMg!$B$4:$B$106,"----",0,1)</f>
        <v>----</v>
      </c>
      <c r="AD120" s="6" t="str">
        <f>_xlfn.XLOOKUP(C120,'[3]Promedio solar Cmg'!$A$4:$A$106,'[3]Promedio solar Cmg'!$B$4:$B$106,"----",0,1)</f>
        <v>----</v>
      </c>
      <c r="AH120" s="12">
        <f>_xlfn.XLOOKUP($E120,'[2]Balance económico'!$C:$C,'[2]Balance económico'!$D:$D,"-",0)</f>
        <v>7920706863.944684</v>
      </c>
      <c r="AI120" s="12">
        <f>_xlfn.XLOOKUP($E120,'[2]Balance económico'!$C:$C,'[2]Balance económico'!$E:$E,"-",0)</f>
        <v>8086577594.9727669</v>
      </c>
      <c r="AJ120" s="12">
        <f>_xlfn.XLOOKUP($E120,'[2]Balance económico'!$C:$C,'[2]Balance económico'!$F:$F,"-",0)</f>
        <v>2266957958.3618236</v>
      </c>
      <c r="AK120" s="6" t="str">
        <f t="shared" si="4"/>
        <v>PPA</v>
      </c>
      <c r="AL120" s="12" t="str" cm="1">
        <f t="array" ref="AL120">IFERROR((X120*[2]!Tabla2[Bloque A] + 'BD Centrales 2025'!Y77*[2]!Tabla2[Bloque B] + 'BD Centrales 2025'!Z77*[2]!Tabla2[Bloque C])*#REF!,"-")</f>
        <v>-</v>
      </c>
      <c r="AM120" s="12" t="str">
        <f t="shared" si="5"/>
        <v>-</v>
      </c>
      <c r="AN120" s="12">
        <f>IFERROR((AH120+AI120+AJ120)/(SUMIFS($W$2:$W$1194,$E$2:$E$1194,E120)*1000*#REF!),0)</f>
        <v>0</v>
      </c>
    </row>
    <row r="121" spans="1:40" ht="14.4" x14ac:dyDescent="0.3">
      <c r="A121" s="7">
        <v>165</v>
      </c>
      <c r="B121" s="7" t="s">
        <v>598</v>
      </c>
      <c r="C121" s="8" t="s">
        <v>599</v>
      </c>
      <c r="D121" s="6" t="s">
        <v>444</v>
      </c>
      <c r="E121" s="6" t="str">
        <f>_xlfn.XLOOKUP(D121,'[2]Coordinados SEN'!$A:$A,'[2]Coordinados SEN'!$B:$B,"-",0)</f>
        <v>76.489.426-K</v>
      </c>
      <c r="F121" s="6" t="s">
        <v>503</v>
      </c>
      <c r="G121" s="6">
        <f t="shared" si="3"/>
        <v>8</v>
      </c>
      <c r="H121" s="6" t="s">
        <v>457</v>
      </c>
      <c r="I121" s="6" t="s">
        <v>457</v>
      </c>
      <c r="J121" s="6" t="str">
        <f>_xlfn.XLOOKUP(I121,'[2]Barras CMg'!$E$2:$E$1527,'[2]Barras CMg'!$A$2:$A$1527,"------",0,1)</f>
        <v>PEUCHEN_______220</v>
      </c>
      <c r="K121" s="6">
        <v>2</v>
      </c>
      <c r="L121" s="6">
        <v>2025</v>
      </c>
      <c r="M121" s="6" t="s">
        <v>66</v>
      </c>
      <c r="N121" s="6" t="s">
        <v>105</v>
      </c>
      <c r="O121" s="6" t="s">
        <v>47</v>
      </c>
      <c r="P121" s="6" t="s">
        <v>68</v>
      </c>
      <c r="Q121" s="6" t="s">
        <v>68</v>
      </c>
      <c r="R121" s="6" t="s">
        <v>69</v>
      </c>
      <c r="S121" s="6" t="s">
        <v>51</v>
      </c>
      <c r="T121" s="9" t="s">
        <v>505</v>
      </c>
      <c r="U121" s="10">
        <v>85</v>
      </c>
      <c r="V121" s="10">
        <v>84.872500000000002</v>
      </c>
      <c r="W121" s="11" t="e">
        <f>_xlfn.XLOOKUP(C121,#REF!,#REF!,"S/I",0)</f>
        <v>#REF!</v>
      </c>
      <c r="X121" s="11">
        <f>_xlfn.XLOOKUP($D121,[2]Retiros_dinamica!$F:$F,[2]Retiros_dinamica!B:B,"S/I",0)</f>
        <v>166347.00114429841</v>
      </c>
      <c r="Y121" s="11">
        <f>_xlfn.XLOOKUP($D121,[2]Retiros_dinamica!$F:$F,[2]Retiros_dinamica!C:C,"S/I",0)</f>
        <v>198978.01432815229</v>
      </c>
      <c r="Z121" s="11">
        <f>_xlfn.XLOOKUP($D121,[2]Retiros_dinamica!$F:$F,[2]Retiros_dinamica!D:D,"S/I",0)</f>
        <v>107362.254975095</v>
      </c>
      <c r="AA121" s="11">
        <f>_xlfn.XLOOKUP($D121,[2]Retiros_dinamica!$F:$F,[2]Retiros_dinamica!E:E,"S/I",0)</f>
        <v>472687.27044754568</v>
      </c>
      <c r="AB121" s="6" t="str">
        <f>_xlfn.XLOOKUP(C121,[2]CMg!$I$4:$I$106,[2]CMg!$M$4:$M$106,"----",0,1)</f>
        <v>----</v>
      </c>
      <c r="AC121" s="6" t="str">
        <f>_xlfn.XLOOKUP(C121,[2]CMg!$A$4:$A$106,[2]CMg!$B$4:$B$106,"----",0,1)</f>
        <v>----</v>
      </c>
      <c r="AD121" s="6" t="str">
        <f>_xlfn.XLOOKUP(C121,'[3]Promedio solar Cmg'!$A$4:$A$106,'[3]Promedio solar Cmg'!$B$4:$B$106,"----",0,1)</f>
        <v>----</v>
      </c>
      <c r="AH121" s="12">
        <f>_xlfn.XLOOKUP($E121,'[2]Balance económico'!$C:$C,'[2]Balance económico'!$D:$D,"-",0)</f>
        <v>7920706863.944684</v>
      </c>
      <c r="AI121" s="12">
        <f>_xlfn.XLOOKUP($E121,'[2]Balance económico'!$C:$C,'[2]Balance económico'!$E:$E,"-",0)</f>
        <v>8086577594.9727669</v>
      </c>
      <c r="AJ121" s="12">
        <f>_xlfn.XLOOKUP($E121,'[2]Balance económico'!$C:$C,'[2]Balance económico'!$F:$F,"-",0)</f>
        <v>2266957958.3618236</v>
      </c>
      <c r="AK121" s="6" t="str">
        <f t="shared" si="4"/>
        <v>PPA</v>
      </c>
      <c r="AL121" s="12" t="str" cm="1">
        <f t="array" ref="AL121">IFERROR((X121*[2]!Tabla2[Bloque A] + 'BD Centrales 2025'!Y97*[2]!Tabla2[Bloque B] + 'BD Centrales 2025'!Z97*[2]!Tabla2[Bloque C])*#REF!,"-")</f>
        <v>-</v>
      </c>
      <c r="AM121" s="12" t="str">
        <f t="shared" si="5"/>
        <v>-</v>
      </c>
      <c r="AN121" s="12">
        <f>IFERROR((AH121+AI121+AJ121)/(SUMIFS($W$2:$W$1194,$E$2:$E$1194,E121)*1000*#REF!),0)</f>
        <v>0</v>
      </c>
    </row>
    <row r="122" spans="1:40" ht="14.4" x14ac:dyDescent="0.3">
      <c r="A122" s="7">
        <v>166</v>
      </c>
      <c r="B122" s="7" t="s">
        <v>5973</v>
      </c>
      <c r="C122" s="8" t="s">
        <v>5974</v>
      </c>
      <c r="D122" s="6" t="s">
        <v>5975</v>
      </c>
      <c r="E122" s="6" t="str">
        <f>_xlfn.XLOOKUP(D122,'[2]Coordinados SEN'!$A:$A,'[2]Coordinados SEN'!$B:$B,"-",0)</f>
        <v>76.059.578-0</v>
      </c>
      <c r="F122" s="6" t="s">
        <v>5975</v>
      </c>
      <c r="G122" s="6">
        <f t="shared" si="3"/>
        <v>1</v>
      </c>
      <c r="H122" s="6" t="s">
        <v>5976</v>
      </c>
      <c r="I122" s="6" t="s">
        <v>5977</v>
      </c>
      <c r="J122" s="6" t="str">
        <f>_xlfn.XLOOKUP(I122,'[2]Barras CMg'!$E$2:$E$1527,'[2]Barras CMg'!$A$2:$A$1527,"------",0,1)</f>
        <v>LOMACOLORADOS_023</v>
      </c>
      <c r="K122" s="6">
        <v>16</v>
      </c>
      <c r="L122" s="6">
        <v>2025</v>
      </c>
      <c r="M122" s="6" t="s">
        <v>45</v>
      </c>
      <c r="N122" s="6" t="s">
        <v>5267</v>
      </c>
      <c r="O122" s="6" t="s">
        <v>47</v>
      </c>
      <c r="P122" s="6" t="s">
        <v>164</v>
      </c>
      <c r="Q122" s="6" t="s">
        <v>707</v>
      </c>
      <c r="R122" s="6" t="s">
        <v>749</v>
      </c>
      <c r="S122" s="6" t="s">
        <v>51</v>
      </c>
      <c r="T122" s="9" t="s">
        <v>5978</v>
      </c>
      <c r="U122" s="10">
        <v>22.32</v>
      </c>
      <c r="V122" s="10">
        <v>19.84</v>
      </c>
      <c r="W122" s="11" t="e">
        <f>_xlfn.XLOOKUP(C122,#REF!,#REF!,"S/I",0)</f>
        <v>#REF!</v>
      </c>
      <c r="X122" s="11">
        <f>_xlfn.XLOOKUP($D122,[2]Retiros_dinamica!$F:$F,[2]Retiros_dinamica!B:B,"S/I",0)</f>
        <v>12431.07555180212</v>
      </c>
      <c r="Y122" s="11">
        <f>_xlfn.XLOOKUP($D122,[2]Retiros_dinamica!$F:$F,[2]Retiros_dinamica!C:C,"S/I",0)</f>
        <v>12755.837508711091</v>
      </c>
      <c r="Z122" s="11">
        <f>_xlfn.XLOOKUP($D122,[2]Retiros_dinamica!$F:$F,[2]Retiros_dinamica!D:D,"S/I",0)</f>
        <v>6466.4453846417728</v>
      </c>
      <c r="AA122" s="11">
        <f>_xlfn.XLOOKUP($D122,[2]Retiros_dinamica!$F:$F,[2]Retiros_dinamica!E:E,"S/I",0)</f>
        <v>31653.358445154983</v>
      </c>
      <c r="AB122" s="6" t="str">
        <f>_xlfn.XLOOKUP(C122,[2]CMg!$I$4:$I$106,[2]CMg!$M$4:$M$106,"----",0,1)</f>
        <v>----</v>
      </c>
      <c r="AH122" s="12">
        <f>_xlfn.XLOOKUP($E122,'[2]Balance económico'!$C:$C,'[2]Balance económico'!$D:$D,"-",0)</f>
        <v>5082749783.0411053</v>
      </c>
      <c r="AI122" s="12">
        <f>_xlfn.XLOOKUP($E122,'[2]Balance económico'!$C:$C,'[2]Balance económico'!$E:$E,"-",0)</f>
        <v>700712797.98662996</v>
      </c>
      <c r="AJ122" s="12">
        <f>_xlfn.XLOOKUP($E122,'[2]Balance económico'!$C:$C,'[2]Balance económico'!$F:$F,"-",0)</f>
        <v>91539807.291851133</v>
      </c>
      <c r="AK122" s="6" t="str">
        <f t="shared" si="4"/>
        <v>PPA</v>
      </c>
      <c r="AL122" s="12" t="str" cm="1">
        <f t="array" ref="AL122">IFERROR((X122*[2]!Tabla2[Bloque A] + 'BD Centrales 2025'!Y1132*[2]!Tabla2[Bloque B] + 'BD Centrales 2025'!Z1132*[2]!Tabla2[Bloque C])*#REF!,"-")</f>
        <v>-</v>
      </c>
      <c r="AM122" s="12" t="str">
        <f t="shared" si="5"/>
        <v>-</v>
      </c>
      <c r="AN122" s="12">
        <f>IFERROR((AH122+AI122+AJ122)/(SUMIFS($W$2:$W$1194,$E$2:$E$1194,E122)*1000*#REF!),0)</f>
        <v>0</v>
      </c>
    </row>
    <row r="123" spans="1:40" ht="14.4" x14ac:dyDescent="0.3">
      <c r="A123" s="7">
        <v>167</v>
      </c>
      <c r="B123" s="7" t="s">
        <v>5979</v>
      </c>
      <c r="C123" s="8" t="s">
        <v>5980</v>
      </c>
      <c r="D123" s="6" t="s">
        <v>174</v>
      </c>
      <c r="E123" s="6" t="str">
        <f>_xlfn.XLOOKUP(D123,'[2]Coordinados SEN'!$A:$A,'[2]Coordinados SEN'!$B:$B,"-",0)</f>
        <v>76.925.800-0</v>
      </c>
      <c r="F123" s="6" t="s">
        <v>174</v>
      </c>
      <c r="G123" s="6">
        <f t="shared" si="3"/>
        <v>10</v>
      </c>
      <c r="H123" s="6" t="s">
        <v>5981</v>
      </c>
      <c r="I123" s="13" t="s">
        <v>5982</v>
      </c>
      <c r="J123" s="6" t="str">
        <f>_xlfn.XLOOKUP(I123,'[2]Barras CMg'!$E$2:$E$1527,'[2]Barras CMg'!$A$2:$A$1527,"------",0,1)</f>
        <v>L.VILOS_______220</v>
      </c>
      <c r="K123" s="6">
        <v>80</v>
      </c>
      <c r="L123" s="6">
        <v>2025</v>
      </c>
      <c r="M123" s="6" t="s">
        <v>45</v>
      </c>
      <c r="N123" s="6" t="s">
        <v>5267</v>
      </c>
      <c r="O123" s="6" t="s">
        <v>47</v>
      </c>
      <c r="P123" s="6" t="s">
        <v>477</v>
      </c>
      <c r="Q123" s="6" t="s">
        <v>766</v>
      </c>
      <c r="R123" s="6" t="s">
        <v>1428</v>
      </c>
      <c r="S123" s="6" t="s">
        <v>51</v>
      </c>
      <c r="T123" s="9" t="s">
        <v>5983</v>
      </c>
      <c r="U123" s="10">
        <v>125.676</v>
      </c>
      <c r="V123" s="10">
        <v>121.276</v>
      </c>
      <c r="W123" s="11" t="e">
        <f>_xlfn.XLOOKUP(C123,#REF!,#REF!,"S/I",0)</f>
        <v>#REF!</v>
      </c>
      <c r="X123" s="11" t="str">
        <f>_xlfn.XLOOKUP($D123,[2]Retiros_dinamica!$F:$F,[2]Retiros_dinamica!B:B,"S/I",0)</f>
        <v>S/I</v>
      </c>
      <c r="Y123" s="11" t="str">
        <f>_xlfn.XLOOKUP($D123,[2]Retiros_dinamica!$F:$F,[2]Retiros_dinamica!C:C,"S/I",0)</f>
        <v>S/I</v>
      </c>
      <c r="Z123" s="11" t="str">
        <f>_xlfn.XLOOKUP($D123,[2]Retiros_dinamica!$F:$F,[2]Retiros_dinamica!D:D,"S/I",0)</f>
        <v>S/I</v>
      </c>
      <c r="AA123" s="11" t="str">
        <f>_xlfn.XLOOKUP($D123,[2]Retiros_dinamica!$F:$F,[2]Retiros_dinamica!E:E,"S/I",0)</f>
        <v>S/I</v>
      </c>
      <c r="AB123" s="6" t="str">
        <f>_xlfn.XLOOKUP(C123,[2]CMg!$I$4:$I$106,[2]CMg!$M$4:$M$106,"----",0,1)</f>
        <v>----</v>
      </c>
      <c r="AH123" s="12">
        <f>_xlfn.XLOOKUP($E123,'[2]Balance económico'!$C:$C,'[2]Balance económico'!$D:$D,"-",0)</f>
        <v>6175358051.0236549</v>
      </c>
      <c r="AI123" s="12">
        <f>_xlfn.XLOOKUP($E123,'[2]Balance económico'!$C:$C,'[2]Balance económico'!$E:$E,"-",0)</f>
        <v>14068417277.727055</v>
      </c>
      <c r="AJ123" s="12" t="str">
        <f>_xlfn.XLOOKUP($E123,'[2]Balance económico'!$C:$C,'[2]Balance económico'!$F:$F,"-",0)</f>
        <v>----</v>
      </c>
      <c r="AK123" s="6" t="str">
        <f t="shared" si="4"/>
        <v>PPA</v>
      </c>
      <c r="AL123" s="12" t="str" cm="1">
        <f t="array" ref="AL123">IFERROR((X123*[2]!Tabla2[Bloque A] + 'BD Centrales 2025'!Y1133*[2]!Tabla2[Bloque B] + 'BD Centrales 2025'!Z1133*[2]!Tabla2[Bloque C])*#REF!,"-")</f>
        <v>-</v>
      </c>
      <c r="AM123" s="12" t="str">
        <f t="shared" si="5"/>
        <v>-</v>
      </c>
      <c r="AN123" s="12">
        <f>IFERROR((AH123+AI123+AJ123)/(SUMIFS($W$2:$W$1194,$E$2:$E$1194,E123)*1000*#REF!),0)</f>
        <v>0</v>
      </c>
    </row>
    <row r="124" spans="1:40" ht="14.4" x14ac:dyDescent="0.3">
      <c r="A124" s="7">
        <v>168</v>
      </c>
      <c r="B124" s="7" t="s">
        <v>6024</v>
      </c>
      <c r="C124" s="8" t="s">
        <v>6025</v>
      </c>
      <c r="D124" s="6" t="s">
        <v>6026</v>
      </c>
      <c r="E124" s="6" t="str">
        <f>_xlfn.XLOOKUP(D124,'[2]Coordinados SEN'!$A:$A,'[2]Coordinados SEN'!$B:$B,"-",0)</f>
        <v>76.112.774-8</v>
      </c>
      <c r="F124" s="6" t="s">
        <v>6026</v>
      </c>
      <c r="G124" s="6">
        <f t="shared" si="3"/>
        <v>1</v>
      </c>
      <c r="H124" s="6" t="s">
        <v>6027</v>
      </c>
      <c r="I124" s="6" t="s">
        <v>6027</v>
      </c>
      <c r="J124" s="6" t="str">
        <f>_xlfn.XLOOKUP(I124,'[2]Barras CMg'!$E$2:$E$1527,'[2]Barras CMg'!$A$2:$A$1527,"------",0,1)</f>
        <v>MASISA________066</v>
      </c>
      <c r="K124" s="6">
        <v>1</v>
      </c>
      <c r="L124" s="6">
        <v>2025</v>
      </c>
      <c r="M124" s="6" t="s">
        <v>45</v>
      </c>
      <c r="N124" s="6" t="s">
        <v>5276</v>
      </c>
      <c r="O124" s="6" t="s">
        <v>47</v>
      </c>
      <c r="P124" s="6" t="s">
        <v>68</v>
      </c>
      <c r="Q124" s="6" t="s">
        <v>68</v>
      </c>
      <c r="R124" s="6" t="s">
        <v>1893</v>
      </c>
      <c r="S124" s="6" t="s">
        <v>51</v>
      </c>
      <c r="T124" s="9" t="s">
        <v>6028</v>
      </c>
      <c r="U124" s="10">
        <v>11</v>
      </c>
      <c r="V124" s="10">
        <v>11</v>
      </c>
      <c r="W124" s="11" t="e">
        <f>_xlfn.XLOOKUP(C124,#REF!,#REF!,"S/I",0)</f>
        <v>#REF!</v>
      </c>
      <c r="X124" s="11">
        <f>_xlfn.XLOOKUP($D124,[2]Retiros_dinamica!$F:$F,[2]Retiros_dinamica!B:B,"S/I",0)</f>
        <v>21848.597183295002</v>
      </c>
      <c r="Y124" s="11">
        <f>_xlfn.XLOOKUP($D124,[2]Retiros_dinamica!$F:$F,[2]Retiros_dinamica!C:C,"S/I",0)</f>
        <v>24943.689980461</v>
      </c>
      <c r="Z124" s="11">
        <f>_xlfn.XLOOKUP($D124,[2]Retiros_dinamica!$F:$F,[2]Retiros_dinamica!D:D,"S/I",0)</f>
        <v>11258.213638253999</v>
      </c>
      <c r="AA124" s="11">
        <f>_xlfn.XLOOKUP($D124,[2]Retiros_dinamica!$F:$F,[2]Retiros_dinamica!E:E,"S/I",0)</f>
        <v>58050.500802009999</v>
      </c>
      <c r="AB124" s="6" t="str">
        <f>_xlfn.XLOOKUP(C124,[2]CMg!$I$4:$I$106,[2]CMg!$M$4:$M$106,"----",0,1)</f>
        <v>----</v>
      </c>
      <c r="AH124" s="12">
        <f>_xlfn.XLOOKUP($E124,'[2]Balance económico'!$C:$C,'[2]Balance económico'!$D:$D,"-",0)</f>
        <v>1555484315.1532772</v>
      </c>
      <c r="AI124" s="12">
        <f>_xlfn.XLOOKUP($E124,'[2]Balance económico'!$C:$C,'[2]Balance económico'!$E:$E,"-",0)</f>
        <v>-305954168.91164136</v>
      </c>
      <c r="AJ124" s="12">
        <f>_xlfn.XLOOKUP($E124,'[2]Balance económico'!$C:$C,'[2]Balance económico'!$F:$F,"-",0)</f>
        <v>170835568.48416671</v>
      </c>
      <c r="AK124" s="6" t="str">
        <f t="shared" si="4"/>
        <v>PPA</v>
      </c>
      <c r="AL124" s="12" t="str" cm="1">
        <f t="array" ref="AL124">IFERROR((X124*[2]!Tabla2[Bloque A] + 'BD Centrales 2025'!Y1142*[2]!Tabla2[Bloque B] + 'BD Centrales 2025'!Z1142*[2]!Tabla2[Bloque C])*#REF!,"-")</f>
        <v>-</v>
      </c>
      <c r="AM124" s="12" t="str">
        <f t="shared" si="5"/>
        <v>-</v>
      </c>
      <c r="AN124" s="12">
        <f>IFERROR((AH124+AI124+AJ124)/(SUMIFS($W$2:$W$1194,$E$2:$E$1194,E124)*1000*#REF!),0)</f>
        <v>0</v>
      </c>
    </row>
    <row r="125" spans="1:40" ht="14.4" x14ac:dyDescent="0.3">
      <c r="A125" s="7">
        <v>170</v>
      </c>
      <c r="B125" s="7" t="s">
        <v>4177</v>
      </c>
      <c r="C125" s="8" t="s">
        <v>4178</v>
      </c>
      <c r="D125" s="6" t="s">
        <v>64</v>
      </c>
      <c r="E125" s="6" t="str">
        <f>_xlfn.XLOOKUP(D125,'[2]Coordinados SEN'!$A:$A,'[2]Coordinados SEN'!$B:$B,"-",0)</f>
        <v>96.505.760-9</v>
      </c>
      <c r="F125" s="6" t="s">
        <v>4179</v>
      </c>
      <c r="G125" s="6">
        <f t="shared" si="3"/>
        <v>29</v>
      </c>
      <c r="H125" s="6" t="s">
        <v>3350</v>
      </c>
      <c r="I125" s="6" t="s">
        <v>3351</v>
      </c>
      <c r="J125" s="6" t="str">
        <f>_xlfn.XLOOKUP(I125,'[2]Barras CMg'!$E$2:$E$1527,'[2]Barras CMg'!$A$2:$A$1527,"------",0,1)</f>
        <v>L.PALMAS______220</v>
      </c>
      <c r="K125" s="6">
        <v>23</v>
      </c>
      <c r="L125" s="6">
        <v>2025</v>
      </c>
      <c r="M125" s="6" t="s">
        <v>211</v>
      </c>
      <c r="N125" s="6" t="s">
        <v>212</v>
      </c>
      <c r="O125" s="6" t="s">
        <v>47</v>
      </c>
      <c r="P125" s="6" t="s">
        <v>477</v>
      </c>
      <c r="Q125" s="6" t="s">
        <v>766</v>
      </c>
      <c r="R125" s="6" t="s">
        <v>3352</v>
      </c>
      <c r="S125" s="6" t="s">
        <v>51</v>
      </c>
      <c r="T125" s="9" t="s">
        <v>4180</v>
      </c>
      <c r="U125" s="10">
        <v>46</v>
      </c>
      <c r="V125" s="10">
        <v>45.54</v>
      </c>
      <c r="W125" s="11" t="e">
        <f>_xlfn.XLOOKUP(C125,#REF!,#REF!,"S/I",0)</f>
        <v>#REF!</v>
      </c>
      <c r="X125" s="11">
        <f>_xlfn.XLOOKUP($D125,[2]Retiros_dinamica!$F:$F,[2]Retiros_dinamica!B:B,"S/I",0)</f>
        <v>3718226.0598297678</v>
      </c>
      <c r="Y125" s="11">
        <f>_xlfn.XLOOKUP($D125,[2]Retiros_dinamica!$F:$F,[2]Retiros_dinamica!C:C,"S/I",0)</f>
        <v>3629256.6101904032</v>
      </c>
      <c r="Z125" s="11">
        <f>_xlfn.XLOOKUP($D125,[2]Retiros_dinamica!$F:$F,[2]Retiros_dinamica!D:D,"S/I",0)</f>
        <v>1641521.734171205</v>
      </c>
      <c r="AA125" s="11">
        <f>_xlfn.XLOOKUP($D125,[2]Retiros_dinamica!$F:$F,[2]Retiros_dinamica!E:E,"S/I",0)</f>
        <v>8989004.4041913748</v>
      </c>
      <c r="AB125" s="6" t="str">
        <f>_xlfn.XLOOKUP(C125,[2]CMg!$I$4:$I$106,[2]CMg!$M$4:$M$106,"----",0,1)</f>
        <v>----</v>
      </c>
      <c r="AC125" s="6" t="str">
        <f>_xlfn.XLOOKUP(C125,[2]CMg!$A$4:$A$106,[2]CMg!$B$4:$B$106,"----",0,1)</f>
        <v>----</v>
      </c>
      <c r="AD125" s="6" t="str">
        <f>_xlfn.XLOOKUP(C125,'[3]Promedio solar Cmg'!$A$4:$A$106,'[3]Promedio solar Cmg'!$B$4:$B$106,"----",0,1)</f>
        <v>----</v>
      </c>
      <c r="AH125" s="12">
        <f>_xlfn.XLOOKUP($E125,'[2]Balance económico'!$C:$C,'[2]Balance económico'!$D:$D,"-",0)</f>
        <v>-1345248975.5315018</v>
      </c>
      <c r="AI125" s="12">
        <f>_xlfn.XLOOKUP($E125,'[2]Balance económico'!$C:$C,'[2]Balance económico'!$E:$E,"-",0)</f>
        <v>1898616992.9867737</v>
      </c>
      <c r="AJ125" s="12">
        <f>_xlfn.XLOOKUP($E125,'[2]Balance económico'!$C:$C,'[2]Balance económico'!$F:$F,"-",0)</f>
        <v>30881173149.204327</v>
      </c>
      <c r="AK125" s="6" t="str">
        <f t="shared" si="4"/>
        <v>PPA</v>
      </c>
      <c r="AL125" s="12" t="str" cm="1">
        <f t="array" ref="AL125">IFERROR((X125*[2]!Tabla2[Bloque A] + 'BD Centrales 2025'!Y770*[2]!Tabla2[Bloque B] + 'BD Centrales 2025'!Z770*[2]!Tabla2[Bloque C])*#REF!,"-")</f>
        <v>-</v>
      </c>
      <c r="AM125" s="12" t="str">
        <f t="shared" si="5"/>
        <v>-</v>
      </c>
      <c r="AN125" s="12">
        <f>IFERROR((AH125+AI125+AJ125)/(SUMIFS($W$2:$W$1194,$E$2:$E$1194,E125)*1000*#REF!),0)</f>
        <v>0</v>
      </c>
    </row>
    <row r="126" spans="1:40" ht="14.4" x14ac:dyDescent="0.3">
      <c r="A126" s="7">
        <v>171</v>
      </c>
      <c r="B126" s="7" t="s">
        <v>5836</v>
      </c>
      <c r="C126" s="8" t="s">
        <v>5837</v>
      </c>
      <c r="D126" s="6" t="s">
        <v>5684</v>
      </c>
      <c r="E126" s="6" t="str">
        <f>_xlfn.XLOOKUP(D126,'[2]Coordinados SEN'!$A:$A,'[2]Coordinados SEN'!$B:$B,"-",0)</f>
        <v>76.045.612-8</v>
      </c>
      <c r="F126" s="6" t="s">
        <v>5684</v>
      </c>
      <c r="G126" s="6">
        <f t="shared" si="3"/>
        <v>2</v>
      </c>
      <c r="H126" s="6" t="s">
        <v>5838</v>
      </c>
      <c r="I126" s="6" t="s">
        <v>5839</v>
      </c>
      <c r="J126" s="6" t="str">
        <f>_xlfn.XLOOKUP(I126,'[2]Barras CMg'!$E$2:$E$1527,'[2]Barras CMg'!$A$2:$A$1527,"------",0,1)</f>
        <v>FOPACO________154</v>
      </c>
      <c r="K126" s="6">
        <v>2</v>
      </c>
      <c r="L126" s="6">
        <v>2025</v>
      </c>
      <c r="M126" s="6" t="s">
        <v>45</v>
      </c>
      <c r="N126" s="6" t="s">
        <v>5276</v>
      </c>
      <c r="O126" s="6" t="s">
        <v>47</v>
      </c>
      <c r="P126" s="6" t="s">
        <v>68</v>
      </c>
      <c r="Q126" s="6" t="s">
        <v>5431</v>
      </c>
      <c r="R126" s="6" t="s">
        <v>5686</v>
      </c>
      <c r="S126" s="6" t="s">
        <v>51</v>
      </c>
      <c r="T126" s="9" t="s">
        <v>5840</v>
      </c>
      <c r="U126" s="10">
        <v>14.2</v>
      </c>
      <c r="V126" s="10">
        <v>12.4541</v>
      </c>
      <c r="W126" s="11" t="e">
        <f>_xlfn.XLOOKUP(C126,#REF!,#REF!,"S/I",0)</f>
        <v>#REF!</v>
      </c>
      <c r="X126" s="11" t="str">
        <f>_xlfn.XLOOKUP($D126,[2]Retiros_dinamica!$F:$F,[2]Retiros_dinamica!B:B,"S/I",0)</f>
        <v>S/I</v>
      </c>
      <c r="Y126" s="11" t="str">
        <f>_xlfn.XLOOKUP($D126,[2]Retiros_dinamica!$F:$F,[2]Retiros_dinamica!C:C,"S/I",0)</f>
        <v>S/I</v>
      </c>
      <c r="Z126" s="11" t="str">
        <f>_xlfn.XLOOKUP($D126,[2]Retiros_dinamica!$F:$F,[2]Retiros_dinamica!D:D,"S/I",0)</f>
        <v>S/I</v>
      </c>
      <c r="AA126" s="11" t="str">
        <f>_xlfn.XLOOKUP($D126,[2]Retiros_dinamica!$F:$F,[2]Retiros_dinamica!E:E,"S/I",0)</f>
        <v>S/I</v>
      </c>
      <c r="AB126" s="6" t="str">
        <f>_xlfn.XLOOKUP(C126,[2]CMg!$I$4:$I$106,[2]CMg!$M$4:$M$106,"----",0,1)</f>
        <v>----</v>
      </c>
      <c r="AH126" s="12">
        <f>_xlfn.XLOOKUP($E126,'[2]Balance económico'!$C:$C,'[2]Balance económico'!$D:$D,"-",0)</f>
        <v>389665320.59171236</v>
      </c>
      <c r="AI126" s="12">
        <f>_xlfn.XLOOKUP($E126,'[2]Balance económico'!$C:$C,'[2]Balance económico'!$E:$E,"-",0)</f>
        <v>665007070.10895836</v>
      </c>
      <c r="AJ126" s="12" t="str">
        <f>_xlfn.XLOOKUP($E126,'[2]Balance económico'!$C:$C,'[2]Balance económico'!$F:$F,"-",0)</f>
        <v>----</v>
      </c>
      <c r="AK126" s="6" t="str">
        <f t="shared" si="4"/>
        <v>PPA</v>
      </c>
      <c r="AL126" s="12" t="str" cm="1">
        <f t="array" ref="AL126">IFERROR((X126*[2]!Tabla2[Bloque A] + 'BD Centrales 2025'!Y1105*[2]!Tabla2[Bloque B] + 'BD Centrales 2025'!Z1105*[2]!Tabla2[Bloque C])*#REF!,"-")</f>
        <v>-</v>
      </c>
      <c r="AM126" s="12" t="str">
        <f t="shared" si="5"/>
        <v>-</v>
      </c>
      <c r="AN126" s="12">
        <f>IFERROR((AH126+AI126+AJ126)/(SUMIFS($W$2:$W$1194,$E$2:$E$1194,E126)*1000*#REF!),0)</f>
        <v>0</v>
      </c>
    </row>
    <row r="127" spans="1:40" ht="14.4" x14ac:dyDescent="0.3">
      <c r="A127" s="7">
        <v>173</v>
      </c>
      <c r="B127" s="7" t="s">
        <v>233</v>
      </c>
      <c r="C127" s="8" t="s">
        <v>234</v>
      </c>
      <c r="D127" s="6" t="s">
        <v>64</v>
      </c>
      <c r="E127" s="6" t="str">
        <f>_xlfn.XLOOKUP(D127,'[2]Coordinados SEN'!$A:$A,'[2]Coordinados SEN'!$B:$B,"-",0)</f>
        <v>96.505.760-9</v>
      </c>
      <c r="F127" s="6" t="s">
        <v>64</v>
      </c>
      <c r="G127" s="6">
        <f t="shared" si="3"/>
        <v>29</v>
      </c>
      <c r="H127" s="6" t="s">
        <v>235</v>
      </c>
      <c r="I127" s="6" t="s">
        <v>235</v>
      </c>
      <c r="J127" s="6" t="str">
        <f>_xlfn.XLOOKUP(I127,'[2]Barras CMg'!$E$2:$E$1527,'[2]Barras CMg'!$A$2:$A$1527,"------",0,1)</f>
        <v>TOTORALILLO___110</v>
      </c>
      <c r="K127" s="6">
        <v>4</v>
      </c>
      <c r="L127" s="6">
        <v>2025</v>
      </c>
      <c r="M127" s="6" t="s">
        <v>66</v>
      </c>
      <c r="N127" s="6" t="s">
        <v>105</v>
      </c>
      <c r="O127" s="6" t="s">
        <v>47</v>
      </c>
      <c r="P127" s="6" t="s">
        <v>189</v>
      </c>
      <c r="Q127" s="6" t="s">
        <v>190</v>
      </c>
      <c r="R127" s="6" t="s">
        <v>236</v>
      </c>
      <c r="S127" s="6" t="s">
        <v>51</v>
      </c>
      <c r="T127" s="9" t="s">
        <v>237</v>
      </c>
      <c r="U127" s="10">
        <v>25.7</v>
      </c>
      <c r="V127" s="10">
        <v>25.635750000000002</v>
      </c>
      <c r="W127" s="11" t="e">
        <f>_xlfn.XLOOKUP(C127,#REF!,#REF!,"S/I",0)</f>
        <v>#REF!</v>
      </c>
      <c r="X127" s="11">
        <f>_xlfn.XLOOKUP($D127,[2]Retiros_dinamica!$F:$F,[2]Retiros_dinamica!B:B,"S/I",0)</f>
        <v>3718226.0598297678</v>
      </c>
      <c r="Y127" s="11">
        <f>_xlfn.XLOOKUP($D127,[2]Retiros_dinamica!$F:$F,[2]Retiros_dinamica!C:C,"S/I",0)</f>
        <v>3629256.6101904032</v>
      </c>
      <c r="Z127" s="11">
        <f>_xlfn.XLOOKUP($D127,[2]Retiros_dinamica!$F:$F,[2]Retiros_dinamica!D:D,"S/I",0)</f>
        <v>1641521.734171205</v>
      </c>
      <c r="AA127" s="11">
        <f>_xlfn.XLOOKUP($D127,[2]Retiros_dinamica!$F:$F,[2]Retiros_dinamica!E:E,"S/I",0)</f>
        <v>8989004.4041913748</v>
      </c>
      <c r="AB127" s="6" t="str">
        <f>_xlfn.XLOOKUP(C127,[2]CMg!$I$4:$I$106,[2]CMg!$M$4:$M$106,"----",0,1)</f>
        <v>----</v>
      </c>
      <c r="AC127" s="6" t="str">
        <f>_xlfn.XLOOKUP(C127,[2]CMg!$A$4:$A$106,[2]CMg!$B$4:$B$106,"----",0,1)</f>
        <v>----</v>
      </c>
      <c r="AD127" s="6" t="str">
        <f>_xlfn.XLOOKUP(C127,'[3]Promedio solar Cmg'!$A$4:$A$106,'[3]Promedio solar Cmg'!$B$4:$B$106,"----",0,1)</f>
        <v>----</v>
      </c>
      <c r="AH127" s="12">
        <f>_xlfn.XLOOKUP($E127,'[2]Balance económico'!$C:$C,'[2]Balance económico'!$D:$D,"-",0)</f>
        <v>-1345248975.5315018</v>
      </c>
      <c r="AI127" s="12">
        <f>_xlfn.XLOOKUP($E127,'[2]Balance económico'!$C:$C,'[2]Balance económico'!$E:$E,"-",0)</f>
        <v>1898616992.9867737</v>
      </c>
      <c r="AJ127" s="12">
        <f>_xlfn.XLOOKUP($E127,'[2]Balance económico'!$C:$C,'[2]Balance económico'!$F:$F,"-",0)</f>
        <v>30881173149.204327</v>
      </c>
      <c r="AK127" s="6" t="str">
        <f t="shared" si="4"/>
        <v>PPA</v>
      </c>
      <c r="AL127" s="12" t="str" cm="1">
        <f t="array" ref="AL127">IFERROR((X127*[2]!Tabla2[Bloque A] + 'BD Centrales 2025'!Y29*[2]!Tabla2[Bloque B] + 'BD Centrales 2025'!Z29*[2]!Tabla2[Bloque C])*#REF!,"-")</f>
        <v>-</v>
      </c>
      <c r="AM127" s="12" t="str">
        <f t="shared" si="5"/>
        <v>-</v>
      </c>
      <c r="AN127" s="12">
        <f>IFERROR((AH127+AI127+AJ127)/(SUMIFS($W$2:$W$1194,$E$2:$E$1194,E127)*1000*#REF!),0)</f>
        <v>0</v>
      </c>
    </row>
    <row r="128" spans="1:40" ht="14.4" x14ac:dyDescent="0.3">
      <c r="A128" s="7">
        <v>174</v>
      </c>
      <c r="B128" s="7" t="s">
        <v>312</v>
      </c>
      <c r="C128" s="8" t="s">
        <v>313</v>
      </c>
      <c r="D128" s="6" t="s">
        <v>314</v>
      </c>
      <c r="E128" s="6" t="str">
        <f>_xlfn.XLOOKUP(D128,'[2]Coordinados SEN'!$A:$A,'[2]Coordinados SEN'!$B:$B,"-",0)</f>
        <v>96.990.040-8</v>
      </c>
      <c r="F128" s="6" t="s">
        <v>314</v>
      </c>
      <c r="G128" s="6">
        <f t="shared" si="3"/>
        <v>3</v>
      </c>
      <c r="H128" s="6" t="s">
        <v>315</v>
      </c>
      <c r="I128" s="6" t="s">
        <v>315</v>
      </c>
      <c r="J128" s="6" t="str">
        <f>_xlfn.XLOOKUP(I128,'[2]Barras CMg'!$E$2:$E$1527,'[2]Barras CMg'!$A$2:$A$1527,"------",0,1)</f>
        <v>------</v>
      </c>
      <c r="K128" s="6">
        <v>1</v>
      </c>
      <c r="L128" s="6">
        <v>2025</v>
      </c>
      <c r="M128" s="6" t="s">
        <v>66</v>
      </c>
      <c r="N128" s="6" t="s">
        <v>177</v>
      </c>
      <c r="O128" s="6" t="s">
        <v>47</v>
      </c>
      <c r="P128" s="6" t="s">
        <v>106</v>
      </c>
      <c r="Q128" s="6" t="s">
        <v>243</v>
      </c>
      <c r="R128" s="6" t="s">
        <v>244</v>
      </c>
      <c r="S128" s="6" t="s">
        <v>51</v>
      </c>
      <c r="T128" s="9" t="s">
        <v>316</v>
      </c>
      <c r="U128" s="10">
        <v>12</v>
      </c>
      <c r="V128" s="10">
        <v>11.9724</v>
      </c>
      <c r="W128" s="11" t="e">
        <f>_xlfn.XLOOKUP(C128,#REF!,#REF!,"S/I",0)</f>
        <v>#REF!</v>
      </c>
      <c r="X128" s="11">
        <f>_xlfn.XLOOKUP($D128,[2]Retiros_dinamica!$F:$F,[2]Retiros_dinamica!B:B,"S/I",0)</f>
        <v>342.65816245500002</v>
      </c>
      <c r="Y128" s="11">
        <f>_xlfn.XLOOKUP($D128,[2]Retiros_dinamica!$F:$F,[2]Retiros_dinamica!C:C,"S/I",0)</f>
        <v>487.78870464400001</v>
      </c>
      <c r="Z128" s="11">
        <f>_xlfn.XLOOKUP($D128,[2]Retiros_dinamica!$F:$F,[2]Retiros_dinamica!D:D,"S/I",0)</f>
        <v>195.58502329699999</v>
      </c>
      <c r="AA128" s="11">
        <f>_xlfn.XLOOKUP($D128,[2]Retiros_dinamica!$F:$F,[2]Retiros_dinamica!E:E,"S/I",0)</f>
        <v>1026.0318903959999</v>
      </c>
      <c r="AB128" s="6" t="str">
        <f>_xlfn.XLOOKUP(C128,[2]CMg!$I$4:$I$106,[2]CMg!$M$4:$M$106,"----",0,1)</f>
        <v>----</v>
      </c>
      <c r="AC128" s="6" t="str">
        <f>_xlfn.XLOOKUP(C128,[2]CMg!$A$4:$A$106,[2]CMg!$B$4:$B$106,"----",0,1)</f>
        <v>----</v>
      </c>
      <c r="AD128" s="6" t="str">
        <f>_xlfn.XLOOKUP(C128,'[3]Promedio solar Cmg'!$A$4:$A$106,'[3]Promedio solar Cmg'!$B$4:$B$106,"----",0,1)</f>
        <v>----</v>
      </c>
      <c r="AH128" s="12">
        <f>_xlfn.XLOOKUP($E128,'[2]Balance económico'!$C:$C,'[2]Balance económico'!$D:$D,"-",0)</f>
        <v>25936885789.979095</v>
      </c>
      <c r="AI128" s="12">
        <f>_xlfn.XLOOKUP($E128,'[2]Balance económico'!$C:$C,'[2]Balance económico'!$E:$E,"-",0)</f>
        <v>-103533875.78379165</v>
      </c>
      <c r="AJ128" s="12">
        <f>_xlfn.XLOOKUP($E128,'[2]Balance económico'!$C:$C,'[2]Balance económico'!$F:$F,"-",0)</f>
        <v>3143868.2031357968</v>
      </c>
      <c r="AK128" s="6" t="str">
        <f t="shared" si="4"/>
        <v>PPA</v>
      </c>
      <c r="AL128" s="12" t="str" cm="1">
        <f t="array" ref="AL128">IFERROR((X128*[2]!Tabla2[Bloque A] + 'BD Centrales 2025'!Y42*[2]!Tabla2[Bloque B] + 'BD Centrales 2025'!Z42*[2]!Tabla2[Bloque C])*#REF!,"-")</f>
        <v>-</v>
      </c>
      <c r="AM128" s="12" t="str">
        <f t="shared" si="5"/>
        <v>-</v>
      </c>
      <c r="AN128" s="12">
        <f>IFERROR((AH128+AI128+AJ128)/(SUMIFS($W$2:$W$1194,$E$2:$E$1194,E128)*1000*#REF!),0)</f>
        <v>0</v>
      </c>
    </row>
    <row r="129" spans="1:40" ht="14.4" x14ac:dyDescent="0.3">
      <c r="A129" s="7">
        <v>176</v>
      </c>
      <c r="B129" s="7" t="s">
        <v>5390</v>
      </c>
      <c r="C129" s="8" t="s">
        <v>5391</v>
      </c>
      <c r="D129" s="6" t="s">
        <v>5291</v>
      </c>
      <c r="E129" s="6" t="str">
        <f>_xlfn.XLOOKUP(D129,'[2]Coordinados SEN'!$A:$A,'[2]Coordinados SEN'!$B:$B,"-",0)</f>
        <v>96.547.510-9</v>
      </c>
      <c r="F129" s="6" t="s">
        <v>5392</v>
      </c>
      <c r="G129" s="6">
        <f t="shared" si="3"/>
        <v>10</v>
      </c>
      <c r="H129" s="6" t="s">
        <v>5393</v>
      </c>
      <c r="I129" s="6" t="s">
        <v>5393</v>
      </c>
      <c r="J129" s="6" t="str">
        <f>_xlfn.XLOOKUP(I129,'[2]Barras CMg'!$E$2:$E$1527,'[2]Barras CMg'!$A$2:$A$1527,"------",0,1)</f>
        <v>CHARRUA_______066</v>
      </c>
      <c r="K129" s="6">
        <v>1</v>
      </c>
      <c r="L129" s="6">
        <v>2025</v>
      </c>
      <c r="M129" s="6" t="s">
        <v>45</v>
      </c>
      <c r="N129" s="6" t="s">
        <v>5276</v>
      </c>
      <c r="O129" s="6" t="s">
        <v>47</v>
      </c>
      <c r="P129" s="6" t="s">
        <v>362</v>
      </c>
      <c r="Q129" s="6" t="s">
        <v>363</v>
      </c>
      <c r="R129" s="6" t="s">
        <v>364</v>
      </c>
      <c r="S129" s="6" t="s">
        <v>51</v>
      </c>
      <c r="T129" s="9" t="s">
        <v>5394</v>
      </c>
      <c r="U129" s="10">
        <v>13</v>
      </c>
      <c r="V129" s="10">
        <v>13</v>
      </c>
      <c r="W129" s="11" t="e">
        <f>_xlfn.XLOOKUP(C129,#REF!,#REF!,"S/I",0)</f>
        <v>#REF!</v>
      </c>
      <c r="X129" s="11">
        <f>_xlfn.XLOOKUP($D129,[2]Retiros_dinamica!$F:$F,[2]Retiros_dinamica!B:B,"S/I",0)</f>
        <v>193066.5476067031</v>
      </c>
      <c r="Y129" s="11">
        <f>_xlfn.XLOOKUP($D129,[2]Retiros_dinamica!$F:$F,[2]Retiros_dinamica!C:C,"S/I",0)</f>
        <v>213650.33104670921</v>
      </c>
      <c r="Z129" s="11">
        <f>_xlfn.XLOOKUP($D129,[2]Retiros_dinamica!$F:$F,[2]Retiros_dinamica!D:D,"S/I",0)</f>
        <v>90934.152076808357</v>
      </c>
      <c r="AA129" s="11">
        <f>_xlfn.XLOOKUP($D129,[2]Retiros_dinamica!$F:$F,[2]Retiros_dinamica!E:E,"S/I",0)</f>
        <v>497651.03073022072</v>
      </c>
      <c r="AB129" s="6" t="str">
        <f>_xlfn.XLOOKUP(C129,[2]CMg!$I$4:$I$106,[2]CMg!$M$4:$M$106,"----",0,1)</f>
        <v>----</v>
      </c>
      <c r="AH129" s="12">
        <f>_xlfn.XLOOKUP($E129,'[2]Balance económico'!$C:$C,'[2]Balance económico'!$D:$D,"-",0)</f>
        <v>39346942517.148315</v>
      </c>
      <c r="AI129" s="12">
        <f>_xlfn.XLOOKUP($E129,'[2]Balance económico'!$C:$C,'[2]Balance económico'!$E:$E,"-",0)</f>
        <v>5740355414.9104433</v>
      </c>
      <c r="AJ129" s="12">
        <f>_xlfn.XLOOKUP($E129,'[2]Balance económico'!$C:$C,'[2]Balance económico'!$F:$F,"-",0)</f>
        <v>1437547885.110884</v>
      </c>
      <c r="AK129" s="6" t="str">
        <f t="shared" si="4"/>
        <v>PPA</v>
      </c>
      <c r="AL129" s="12" t="str" cm="1">
        <f t="array" ref="AL129">IFERROR((X129*[2]!Tabla2[Bloque A] + 'BD Centrales 2025'!Y1010*[2]!Tabla2[Bloque B] + 'BD Centrales 2025'!Z1010*[2]!Tabla2[Bloque C])*#REF!,"-")</f>
        <v>-</v>
      </c>
      <c r="AM129" s="12" t="str">
        <f t="shared" si="5"/>
        <v>-</v>
      </c>
      <c r="AN129" s="12">
        <f>IFERROR((AH129+AI129+AJ129)/(SUMIFS($W$2:$W$1194,$E$2:$E$1194,E129)*1000*#REF!),0)</f>
        <v>0</v>
      </c>
    </row>
    <row r="130" spans="1:40" ht="14.4" x14ac:dyDescent="0.3">
      <c r="A130" s="7">
        <v>178</v>
      </c>
      <c r="B130" s="7" t="s">
        <v>125</v>
      </c>
      <c r="C130" s="8" t="s">
        <v>126</v>
      </c>
      <c r="D130" s="6" t="s">
        <v>73</v>
      </c>
      <c r="E130" s="6" t="str">
        <f>_xlfn.XLOOKUP(D130,'[2]Coordinados SEN'!$A:$A,'[2]Coordinados SEN'!$B:$B,"-",0)</f>
        <v>91.081.000-6</v>
      </c>
      <c r="F130" s="6" t="s">
        <v>73</v>
      </c>
      <c r="G130" s="6">
        <f t="shared" ref="G130:G193" si="6">COUNTIFS($D$2:$D$1194,D130)</f>
        <v>21</v>
      </c>
      <c r="H130" s="6" t="s">
        <v>127</v>
      </c>
      <c r="I130" s="6" t="s">
        <v>127</v>
      </c>
      <c r="J130" s="6" t="str">
        <f>_xlfn.XLOOKUP(I130,'[2]Barras CMg'!$E$2:$E$1527,'[2]Barras CMg'!$A$2:$A$1527,"------",0,1)</f>
        <v>PANGUE________220</v>
      </c>
      <c r="K130" s="6">
        <v>2</v>
      </c>
      <c r="L130" s="6">
        <v>2025</v>
      </c>
      <c r="M130" s="6" t="s">
        <v>66</v>
      </c>
      <c r="N130" s="6" t="s">
        <v>67</v>
      </c>
      <c r="O130" s="6" t="s">
        <v>47</v>
      </c>
      <c r="P130" s="6" t="s">
        <v>68</v>
      </c>
      <c r="Q130" s="6" t="s">
        <v>68</v>
      </c>
      <c r="R130" s="6" t="s">
        <v>128</v>
      </c>
      <c r="S130" s="6" t="s">
        <v>51</v>
      </c>
      <c r="T130" s="9" t="s">
        <v>129</v>
      </c>
      <c r="U130" s="10">
        <v>467</v>
      </c>
      <c r="V130" s="10">
        <v>465.83249999999998</v>
      </c>
      <c r="W130" s="11" t="e">
        <f>_xlfn.XLOOKUP(C130,#REF!,#REF!,"S/I",0)</f>
        <v>#REF!</v>
      </c>
      <c r="X130" s="11">
        <f>_xlfn.XLOOKUP($D130,[2]Retiros_dinamica!$F:$F,[2]Retiros_dinamica!B:B,"S/I",0)</f>
        <v>7639445.860896145</v>
      </c>
      <c r="Y130" s="11">
        <f>_xlfn.XLOOKUP($D130,[2]Retiros_dinamica!$F:$F,[2]Retiros_dinamica!C:C,"S/I",0)</f>
        <v>9104617.6214240622</v>
      </c>
      <c r="Z130" s="11">
        <f>_xlfn.XLOOKUP($D130,[2]Retiros_dinamica!$F:$F,[2]Retiros_dinamica!D:D,"S/I",0)</f>
        <v>4255877.220624717</v>
      </c>
      <c r="AA130" s="11">
        <f>_xlfn.XLOOKUP($D130,[2]Retiros_dinamica!$F:$F,[2]Retiros_dinamica!E:E,"S/I",0)</f>
        <v>20999940.702944927</v>
      </c>
      <c r="AB130" s="6" t="str">
        <f>_xlfn.XLOOKUP(C130,[2]CMg!$I$4:$I$106,[2]CMg!$M$4:$M$106,"----",0,1)</f>
        <v>----</v>
      </c>
      <c r="AC130" s="6" t="str">
        <f>_xlfn.XLOOKUP(C130,[2]CMg!$A$4:$A$106,[2]CMg!$B$4:$B$106,"----",0,1)</f>
        <v>----</v>
      </c>
      <c r="AD130" s="6" t="str">
        <f>_xlfn.XLOOKUP(C130,'[3]Promedio solar Cmg'!$A$4:$A$106,'[3]Promedio solar Cmg'!$B$4:$B$106,"----",0,1)</f>
        <v>----</v>
      </c>
      <c r="AH130" s="12">
        <f>_xlfn.XLOOKUP($E130,'[2]Balance económico'!$C:$C,'[2]Balance económico'!$D:$D,"-",0)</f>
        <v>-515558000946.8717</v>
      </c>
      <c r="AI130" s="12">
        <f>_xlfn.XLOOKUP($E130,'[2]Balance económico'!$C:$C,'[2]Balance económico'!$E:$E,"-",0)</f>
        <v>-187541949535.11594</v>
      </c>
      <c r="AJ130" s="12">
        <f>_xlfn.XLOOKUP($E130,'[2]Balance económico'!$C:$C,'[2]Balance económico'!$F:$F,"-",0)</f>
        <v>72834824814.236374</v>
      </c>
      <c r="AK130" s="6" t="str">
        <f t="shared" ref="AK130:AK193" si="7">IF(AA130&gt;0,"PPA","-")</f>
        <v>PPA</v>
      </c>
      <c r="AL130" s="12" t="str" cm="1">
        <f t="array" ref="AL130">IFERROR((X130*[2]!Tabla2[Bloque A] + 'BD Centrales 2025'!Y13*[2]!Tabla2[Bloque B] + 'BD Centrales 2025'!Z13*[2]!Tabla2[Bloque C])*#REF!,"-")</f>
        <v>-</v>
      </c>
      <c r="AM130" s="12" t="str">
        <f t="shared" ref="AM130:AM193" si="8">IFERROR(AH130+AL130,"-")</f>
        <v>-</v>
      </c>
      <c r="AN130" s="12">
        <f>IFERROR((AH130+AI130+AJ130)/(SUMIFS($W$2:$W$1194,$E$2:$E$1194,E130)*1000*#REF!),0)</f>
        <v>0</v>
      </c>
    </row>
    <row r="131" spans="1:40" ht="14.4" x14ac:dyDescent="0.3">
      <c r="A131" s="7">
        <v>179</v>
      </c>
      <c r="B131" s="7" t="s">
        <v>335</v>
      </c>
      <c r="C131" s="8" t="s">
        <v>336</v>
      </c>
      <c r="D131" s="6" t="s">
        <v>132</v>
      </c>
      <c r="E131" s="6" t="str">
        <f>_xlfn.XLOOKUP(D131,'[2]Coordinados SEN'!$A:$A,'[2]Coordinados SEN'!$B:$B,"-",0)</f>
        <v>96.504.980-0</v>
      </c>
      <c r="F131" s="6" t="s">
        <v>132</v>
      </c>
      <c r="G131" s="6">
        <f t="shared" si="6"/>
        <v>3</v>
      </c>
      <c r="H131" s="6" t="s">
        <v>337</v>
      </c>
      <c r="I131" s="6" t="s">
        <v>337</v>
      </c>
      <c r="J131" s="6" t="str">
        <f>_xlfn.XLOOKUP(I131,'[2]Barras CMg'!$E$2:$E$1527,'[2]Barras CMg'!$A$2:$A$1527,"------",0,1)</f>
        <v>CURILLINQUE___154</v>
      </c>
      <c r="K131" s="6">
        <v>1</v>
      </c>
      <c r="L131" s="6">
        <v>2025</v>
      </c>
      <c r="M131" s="6" t="s">
        <v>66</v>
      </c>
      <c r="N131" s="6" t="s">
        <v>105</v>
      </c>
      <c r="O131" s="6" t="s">
        <v>47</v>
      </c>
      <c r="P131" s="6" t="s">
        <v>90</v>
      </c>
      <c r="Q131" s="6" t="s">
        <v>91</v>
      </c>
      <c r="R131" s="6" t="s">
        <v>92</v>
      </c>
      <c r="S131" s="6" t="s">
        <v>51</v>
      </c>
      <c r="T131" s="9" t="s">
        <v>191</v>
      </c>
      <c r="U131" s="10">
        <v>84.971900000000005</v>
      </c>
      <c r="V131" s="10">
        <v>84.617900000000006</v>
      </c>
      <c r="W131" s="11" t="e">
        <f>_xlfn.XLOOKUP(C131,#REF!,#REF!,"S/I",0)</f>
        <v>#REF!</v>
      </c>
      <c r="X131" s="11">
        <f>_xlfn.XLOOKUP($D131,[2]Retiros_dinamica!$F:$F,[2]Retiros_dinamica!B:B,"S/I",0)</f>
        <v>128190.040081172</v>
      </c>
      <c r="Y131" s="11">
        <f>_xlfn.XLOOKUP($D131,[2]Retiros_dinamica!$F:$F,[2]Retiros_dinamica!C:C,"S/I",0)</f>
        <v>136377.62417456199</v>
      </c>
      <c r="Z131" s="11">
        <f>_xlfn.XLOOKUP($D131,[2]Retiros_dinamica!$F:$F,[2]Retiros_dinamica!D:D,"S/I",0)</f>
        <v>70999.191269699004</v>
      </c>
      <c r="AA131" s="11">
        <f>_xlfn.XLOOKUP($D131,[2]Retiros_dinamica!$F:$F,[2]Retiros_dinamica!E:E,"S/I",0)</f>
        <v>335566.85552543303</v>
      </c>
      <c r="AB131" s="6" t="str">
        <f>_xlfn.XLOOKUP(C131,[2]CMg!$I$4:$I$106,[2]CMg!$M$4:$M$106,"----",0,1)</f>
        <v>----</v>
      </c>
      <c r="AC131" s="6" t="str">
        <f>_xlfn.XLOOKUP(C131,[2]CMg!$A$4:$A$106,[2]CMg!$B$4:$B$106,"----",0,1)</f>
        <v>----</v>
      </c>
      <c r="AD131" s="6" t="str">
        <f>_xlfn.XLOOKUP(C131,'[3]Promedio solar Cmg'!$A$4:$A$106,'[3]Promedio solar Cmg'!$B$4:$B$106,"----",0,1)</f>
        <v>----</v>
      </c>
      <c r="AH131" s="12">
        <f>_xlfn.XLOOKUP($E131,'[2]Balance económico'!$C:$C,'[2]Balance económico'!$D:$D,"-",0)</f>
        <v>128057133216.82219</v>
      </c>
      <c r="AI131" s="12">
        <f>_xlfn.XLOOKUP($E131,'[2]Balance económico'!$C:$C,'[2]Balance económico'!$E:$E,"-",0)</f>
        <v>22182600102.791248</v>
      </c>
      <c r="AJ131" s="12">
        <f>_xlfn.XLOOKUP($E131,'[2]Balance económico'!$C:$C,'[2]Balance económico'!$F:$F,"-",0)</f>
        <v>973853792.99953067</v>
      </c>
      <c r="AK131" s="6" t="str">
        <f t="shared" si="7"/>
        <v>PPA</v>
      </c>
      <c r="AL131" s="12" t="str" cm="1">
        <f t="array" ref="AL131">IFERROR((X131*[2]!Tabla2[Bloque A] + 'BD Centrales 2025'!Y45*[2]!Tabla2[Bloque B] + 'BD Centrales 2025'!Z45*[2]!Tabla2[Bloque C])*#REF!,"-")</f>
        <v>-</v>
      </c>
      <c r="AM131" s="12" t="str">
        <f t="shared" si="8"/>
        <v>-</v>
      </c>
      <c r="AN131" s="12">
        <f>IFERROR((AH131+AI131+AJ131)/(SUMIFS($W$2:$W$1194,$E$2:$E$1194,E131)*1000*#REF!),0)</f>
        <v>0</v>
      </c>
    </row>
    <row r="132" spans="1:40" ht="14.4" x14ac:dyDescent="0.3">
      <c r="A132" s="7">
        <v>180</v>
      </c>
      <c r="B132" s="7" t="s">
        <v>459</v>
      </c>
      <c r="C132" s="8" t="s">
        <v>460</v>
      </c>
      <c r="D132" s="6" t="s">
        <v>132</v>
      </c>
      <c r="E132" s="6" t="str">
        <f>_xlfn.XLOOKUP(D132,'[2]Coordinados SEN'!$A:$A,'[2]Coordinados SEN'!$B:$B,"-",0)</f>
        <v>96.504.980-0</v>
      </c>
      <c r="F132" s="6" t="s">
        <v>132</v>
      </c>
      <c r="G132" s="6">
        <f t="shared" si="6"/>
        <v>3</v>
      </c>
      <c r="H132" s="6" t="s">
        <v>461</v>
      </c>
      <c r="I132" s="13" t="s">
        <v>462</v>
      </c>
      <c r="J132" s="6" t="str">
        <f>_xlfn.XLOOKUP(I132,'[2]Barras CMg'!$E$2:$E$1527,'[2]Barras CMg'!$A$2:$A$1527,"------",0,1)</f>
        <v>LOMA_ALTA_____220</v>
      </c>
      <c r="K132" s="6">
        <v>1</v>
      </c>
      <c r="L132" s="6">
        <v>2025</v>
      </c>
      <c r="M132" s="6" t="s">
        <v>66</v>
      </c>
      <c r="N132" s="6" t="s">
        <v>105</v>
      </c>
      <c r="O132" s="6" t="s">
        <v>47</v>
      </c>
      <c r="P132" s="6" t="s">
        <v>90</v>
      </c>
      <c r="Q132" s="6" t="s">
        <v>91</v>
      </c>
      <c r="R132" s="6" t="s">
        <v>92</v>
      </c>
      <c r="S132" s="6" t="s">
        <v>51</v>
      </c>
      <c r="T132" s="9" t="s">
        <v>463</v>
      </c>
      <c r="U132" s="10">
        <v>36.532699999999998</v>
      </c>
      <c r="V132" s="10">
        <v>36.348999999999997</v>
      </c>
      <c r="W132" s="11" t="e">
        <f>_xlfn.XLOOKUP(C132,#REF!,#REF!,"S/I",0)</f>
        <v>#REF!</v>
      </c>
      <c r="X132" s="11">
        <f>_xlfn.XLOOKUP($D132,[2]Retiros_dinamica!$F:$F,[2]Retiros_dinamica!B:B,"S/I",0)</f>
        <v>128190.040081172</v>
      </c>
      <c r="Y132" s="11">
        <f>_xlfn.XLOOKUP($D132,[2]Retiros_dinamica!$F:$F,[2]Retiros_dinamica!C:C,"S/I",0)</f>
        <v>136377.62417456199</v>
      </c>
      <c r="Z132" s="11">
        <f>_xlfn.XLOOKUP($D132,[2]Retiros_dinamica!$F:$F,[2]Retiros_dinamica!D:D,"S/I",0)</f>
        <v>70999.191269699004</v>
      </c>
      <c r="AA132" s="11">
        <f>_xlfn.XLOOKUP($D132,[2]Retiros_dinamica!$F:$F,[2]Retiros_dinamica!E:E,"S/I",0)</f>
        <v>335566.85552543303</v>
      </c>
      <c r="AB132" s="6" t="str">
        <f>_xlfn.XLOOKUP(C132,[2]CMg!$I$4:$I$106,[2]CMg!$M$4:$M$106,"----",0,1)</f>
        <v>----</v>
      </c>
      <c r="AC132" s="6" t="str">
        <f>_xlfn.XLOOKUP(C132,[2]CMg!$A$4:$A$106,[2]CMg!$B$4:$B$106,"----",0,1)</f>
        <v>----</v>
      </c>
      <c r="AD132" s="6" t="str">
        <f>_xlfn.XLOOKUP(C132,'[3]Promedio solar Cmg'!$A$4:$A$106,'[3]Promedio solar Cmg'!$B$4:$B$106,"----",0,1)</f>
        <v>----</v>
      </c>
      <c r="AH132" s="12">
        <f>_xlfn.XLOOKUP($E132,'[2]Balance económico'!$C:$C,'[2]Balance económico'!$D:$D,"-",0)</f>
        <v>128057133216.82219</v>
      </c>
      <c r="AI132" s="12">
        <f>_xlfn.XLOOKUP($E132,'[2]Balance económico'!$C:$C,'[2]Balance económico'!$E:$E,"-",0)</f>
        <v>22182600102.791248</v>
      </c>
      <c r="AJ132" s="12">
        <f>_xlfn.XLOOKUP($E132,'[2]Balance económico'!$C:$C,'[2]Balance económico'!$F:$F,"-",0)</f>
        <v>973853792.99953067</v>
      </c>
      <c r="AK132" s="6" t="str">
        <f t="shared" si="7"/>
        <v>PPA</v>
      </c>
      <c r="AL132" s="12" t="str" cm="1">
        <f t="array" ref="AL132">IFERROR((X132*[2]!Tabla2[Bloque A] + 'BD Centrales 2025'!Y69*[2]!Tabla2[Bloque B] + 'BD Centrales 2025'!Z69*[2]!Tabla2[Bloque C])*#REF!,"-")</f>
        <v>-</v>
      </c>
      <c r="AM132" s="12" t="str">
        <f t="shared" si="8"/>
        <v>-</v>
      </c>
      <c r="AN132" s="12">
        <f>IFERROR((AH132+AI132+AJ132)/(SUMIFS($W$2:$W$1194,$E$2:$E$1194,E132)*1000*#REF!),0)</f>
        <v>0</v>
      </c>
    </row>
    <row r="133" spans="1:40" ht="14.4" x14ac:dyDescent="0.3">
      <c r="A133" s="7">
        <v>181</v>
      </c>
      <c r="B133" s="7" t="s">
        <v>130</v>
      </c>
      <c r="C133" s="8" t="s">
        <v>131</v>
      </c>
      <c r="D133" s="6" t="s">
        <v>132</v>
      </c>
      <c r="E133" s="6" t="str">
        <f>_xlfn.XLOOKUP(D133,'[2]Coordinados SEN'!$A:$A,'[2]Coordinados SEN'!$B:$B,"-",0)</f>
        <v>96.504.980-0</v>
      </c>
      <c r="F133" s="6" t="s">
        <v>132</v>
      </c>
      <c r="G133" s="6">
        <f t="shared" si="6"/>
        <v>3</v>
      </c>
      <c r="H133" s="6" t="s">
        <v>133</v>
      </c>
      <c r="I133" s="6" t="s">
        <v>134</v>
      </c>
      <c r="J133" s="6" t="str">
        <f>_xlfn.XLOOKUP(I133,'[2]Barras CMg'!$E$2:$E$1527,'[2]Barras CMg'!$A$2:$A$1527,"------",0,1)</f>
        <v>PEHUENCHE_____220</v>
      </c>
      <c r="K133" s="6">
        <v>2</v>
      </c>
      <c r="L133" s="6">
        <v>2025</v>
      </c>
      <c r="M133" s="6" t="s">
        <v>66</v>
      </c>
      <c r="N133" s="6" t="s">
        <v>67</v>
      </c>
      <c r="O133" s="6" t="s">
        <v>47</v>
      </c>
      <c r="P133" s="6" t="s">
        <v>90</v>
      </c>
      <c r="Q133" s="6" t="s">
        <v>97</v>
      </c>
      <c r="R133" s="6" t="s">
        <v>98</v>
      </c>
      <c r="S133" s="6" t="s">
        <v>51</v>
      </c>
      <c r="T133" s="9" t="s">
        <v>135</v>
      </c>
      <c r="U133" s="10">
        <v>546.91999999999996</v>
      </c>
      <c r="V133" s="10">
        <v>543.33000000000004</v>
      </c>
      <c r="W133" s="11" t="e">
        <f>_xlfn.XLOOKUP(C133,#REF!,#REF!,"S/I",0)</f>
        <v>#REF!</v>
      </c>
      <c r="X133" s="11">
        <f>_xlfn.XLOOKUP($D133,[2]Retiros_dinamica!$F:$F,[2]Retiros_dinamica!B:B,"S/I",0)</f>
        <v>128190.040081172</v>
      </c>
      <c r="Y133" s="11">
        <f>_xlfn.XLOOKUP($D133,[2]Retiros_dinamica!$F:$F,[2]Retiros_dinamica!C:C,"S/I",0)</f>
        <v>136377.62417456199</v>
      </c>
      <c r="Z133" s="11">
        <f>_xlfn.XLOOKUP($D133,[2]Retiros_dinamica!$F:$F,[2]Retiros_dinamica!D:D,"S/I",0)</f>
        <v>70999.191269699004</v>
      </c>
      <c r="AA133" s="11">
        <f>_xlfn.XLOOKUP($D133,[2]Retiros_dinamica!$F:$F,[2]Retiros_dinamica!E:E,"S/I",0)</f>
        <v>335566.85552543303</v>
      </c>
      <c r="AB133" s="6" t="str">
        <f>_xlfn.XLOOKUP(C133,[2]CMg!$I$4:$I$106,[2]CMg!$M$4:$M$106,"----",0,1)</f>
        <v>----</v>
      </c>
      <c r="AC133" s="6" t="str">
        <f>_xlfn.XLOOKUP(C133,[2]CMg!$A$4:$A$106,[2]CMg!$B$4:$B$106,"----",0,1)</f>
        <v>----</v>
      </c>
      <c r="AD133" s="6" t="str">
        <f>_xlfn.XLOOKUP(C133,'[3]Promedio solar Cmg'!$A$4:$A$106,'[3]Promedio solar Cmg'!$B$4:$B$106,"----",0,1)</f>
        <v>----</v>
      </c>
      <c r="AH133" s="12">
        <f>_xlfn.XLOOKUP($E133,'[2]Balance económico'!$C:$C,'[2]Balance económico'!$D:$D,"-",0)</f>
        <v>128057133216.82219</v>
      </c>
      <c r="AI133" s="12">
        <f>_xlfn.XLOOKUP($E133,'[2]Balance económico'!$C:$C,'[2]Balance económico'!$E:$E,"-",0)</f>
        <v>22182600102.791248</v>
      </c>
      <c r="AJ133" s="12">
        <f>_xlfn.XLOOKUP($E133,'[2]Balance económico'!$C:$C,'[2]Balance económico'!$F:$F,"-",0)</f>
        <v>973853792.99953067</v>
      </c>
      <c r="AK133" s="6" t="str">
        <f t="shared" si="7"/>
        <v>PPA</v>
      </c>
      <c r="AL133" s="12" t="str" cm="1">
        <f t="array" ref="AL133">IFERROR((X133*[2]!Tabla2[Bloque A] + 'BD Centrales 2025'!Y14*[2]!Tabla2[Bloque B] + 'BD Centrales 2025'!Z14*[2]!Tabla2[Bloque C])*#REF!,"-")</f>
        <v>-</v>
      </c>
      <c r="AM133" s="12" t="str">
        <f t="shared" si="8"/>
        <v>-</v>
      </c>
      <c r="AN133" s="12">
        <f>IFERROR((AH133+AI133+AJ133)/(SUMIFS($W$2:$W$1194,$E$2:$E$1194,E133)*1000*#REF!),0)</f>
        <v>0</v>
      </c>
    </row>
    <row r="134" spans="1:40" ht="14.4" x14ac:dyDescent="0.3">
      <c r="A134" s="7">
        <v>182</v>
      </c>
      <c r="B134" s="7" t="s">
        <v>6092</v>
      </c>
      <c r="C134" s="8" t="s">
        <v>6093</v>
      </c>
      <c r="D134" s="6" t="s">
        <v>5257</v>
      </c>
      <c r="E134" s="6" t="str">
        <f>_xlfn.XLOOKUP(D134,'[2]Coordinados SEN'!$A:$A,'[2]Coordinados SEN'!$B:$B,"-",0)</f>
        <v>87.756.500-9</v>
      </c>
      <c r="F134" s="6" t="s">
        <v>5257</v>
      </c>
      <c r="G134" s="6">
        <f t="shared" si="6"/>
        <v>2</v>
      </c>
      <c r="H134" s="6" t="s">
        <v>6094</v>
      </c>
      <c r="I134" s="6" t="s">
        <v>6094</v>
      </c>
      <c r="J134" s="6" t="str">
        <f>_xlfn.XLOOKUP(I134,'[2]Barras CMg'!$E$2:$E$1527,'[2]Barras CMg'!$A$2:$A$1527,"------",0,1)</f>
        <v>PETROPOWER____066</v>
      </c>
      <c r="K134" s="6">
        <v>1</v>
      </c>
      <c r="L134" s="6">
        <v>2025</v>
      </c>
      <c r="M134" s="6" t="s">
        <v>45</v>
      </c>
      <c r="N134" s="6" t="s">
        <v>5276</v>
      </c>
      <c r="O134" s="6" t="s">
        <v>47</v>
      </c>
      <c r="P134" s="6" t="s">
        <v>68</v>
      </c>
      <c r="Q134" s="6" t="s">
        <v>5431</v>
      </c>
      <c r="R134" s="6" t="s">
        <v>6062</v>
      </c>
      <c r="S134" s="6" t="s">
        <v>51</v>
      </c>
      <c r="T134" s="9" t="s">
        <v>2024</v>
      </c>
      <c r="U134" s="10">
        <v>20.5</v>
      </c>
      <c r="V134" s="10">
        <v>20.5</v>
      </c>
      <c r="W134" s="11" t="e">
        <f>_xlfn.XLOOKUP(C134,#REF!,#REF!,"S/I",0)</f>
        <v>#REF!</v>
      </c>
      <c r="X134" s="11" t="str">
        <f>_xlfn.XLOOKUP($D134,[2]Retiros_dinamica!$F:$F,[2]Retiros_dinamica!B:B,"S/I",0)</f>
        <v>S/I</v>
      </c>
      <c r="Y134" s="11" t="str">
        <f>_xlfn.XLOOKUP($D134,[2]Retiros_dinamica!$F:$F,[2]Retiros_dinamica!C:C,"S/I",0)</f>
        <v>S/I</v>
      </c>
      <c r="Z134" s="11" t="str">
        <f>_xlfn.XLOOKUP($D134,[2]Retiros_dinamica!$F:$F,[2]Retiros_dinamica!D:D,"S/I",0)</f>
        <v>S/I</v>
      </c>
      <c r="AA134" s="11" t="str">
        <f>_xlfn.XLOOKUP($D134,[2]Retiros_dinamica!$F:$F,[2]Retiros_dinamica!E:E,"S/I",0)</f>
        <v>S/I</v>
      </c>
      <c r="AB134" s="6" t="str">
        <f>_xlfn.XLOOKUP(C134,[2]CMg!$I$4:$I$106,[2]CMg!$M$4:$M$106,"----",0,1)</f>
        <v>----</v>
      </c>
      <c r="AH134" s="12">
        <f>_xlfn.XLOOKUP($E134,'[2]Balance económico'!$C:$C,'[2]Balance económico'!$D:$D,"-",0)</f>
        <v>-3227999916.4189191</v>
      </c>
      <c r="AI134" s="12">
        <f>_xlfn.XLOOKUP($E134,'[2]Balance económico'!$C:$C,'[2]Balance económico'!$E:$E,"-",0)</f>
        <v>-1138198407.1983652</v>
      </c>
      <c r="AJ134" s="12">
        <f>_xlfn.XLOOKUP($E134,'[2]Balance económico'!$C:$C,'[2]Balance económico'!$F:$F,"-",0)</f>
        <v>377038668.8610121</v>
      </c>
      <c r="AK134" s="6" t="str">
        <f t="shared" si="7"/>
        <v>PPA</v>
      </c>
      <c r="AL134" s="12" t="str" cm="1">
        <f t="array" ref="AL134">IFERROR((X134*[2]!Tabla2[Bloque A] + 'BD Centrales 2025'!Y1158*[2]!Tabla2[Bloque B] + 'BD Centrales 2025'!Z1158*[2]!Tabla2[Bloque C])*#REF!,"-")</f>
        <v>-</v>
      </c>
      <c r="AM134" s="12" t="str">
        <f t="shared" si="8"/>
        <v>-</v>
      </c>
      <c r="AN134" s="12">
        <f>IFERROR((AH134+AI134+AJ134)/(SUMIFS($W$2:$W$1194,$E$2:$E$1194,E134)*1000*#REF!),0)</f>
        <v>0</v>
      </c>
    </row>
    <row r="135" spans="1:40" ht="14.4" x14ac:dyDescent="0.3">
      <c r="A135" s="7">
        <v>183</v>
      </c>
      <c r="B135" s="7" t="s">
        <v>6083</v>
      </c>
      <c r="C135" s="8" t="s">
        <v>6084</v>
      </c>
      <c r="D135" s="6" t="s">
        <v>174</v>
      </c>
      <c r="E135" s="6" t="str">
        <f>_xlfn.XLOOKUP(D135,'[2]Coordinados SEN'!$A:$A,'[2]Coordinados SEN'!$B:$B,"-",0)</f>
        <v>76.925.800-0</v>
      </c>
      <c r="F135" s="6" t="s">
        <v>174</v>
      </c>
      <c r="G135" s="6">
        <f t="shared" si="6"/>
        <v>10</v>
      </c>
      <c r="H135" s="6" t="s">
        <v>6085</v>
      </c>
      <c r="I135" s="13" t="s">
        <v>6086</v>
      </c>
      <c r="J135" s="6" t="str">
        <f>_xlfn.XLOOKUP(I135,'[2]Barras CMg'!$E$2:$E$1527,'[2]Barras CMg'!$A$2:$A$1527,"------",0,1)</f>
        <v>CHOAPA________110</v>
      </c>
      <c r="K135" s="6">
        <v>72</v>
      </c>
      <c r="L135" s="6">
        <v>2025</v>
      </c>
      <c r="M135" s="6" t="s">
        <v>45</v>
      </c>
      <c r="N135" s="6" t="s">
        <v>5267</v>
      </c>
      <c r="O135" s="6" t="s">
        <v>47</v>
      </c>
      <c r="P135" s="6" t="s">
        <v>477</v>
      </c>
      <c r="Q135" s="6" t="s">
        <v>766</v>
      </c>
      <c r="R135" s="6" t="s">
        <v>1428</v>
      </c>
      <c r="S135" s="6" t="s">
        <v>51</v>
      </c>
      <c r="T135" s="9" t="s">
        <v>6087</v>
      </c>
      <c r="U135" s="10">
        <v>102.52800000000001</v>
      </c>
      <c r="V135" s="10">
        <v>99.936000000000007</v>
      </c>
      <c r="W135" s="11" t="e">
        <f>_xlfn.XLOOKUP(C135,#REF!,#REF!,"S/I",0)</f>
        <v>#REF!</v>
      </c>
      <c r="X135" s="11" t="str">
        <f>_xlfn.XLOOKUP($D135,[2]Retiros_dinamica!$F:$F,[2]Retiros_dinamica!B:B,"S/I",0)</f>
        <v>S/I</v>
      </c>
      <c r="Y135" s="11" t="str">
        <f>_xlfn.XLOOKUP($D135,[2]Retiros_dinamica!$F:$F,[2]Retiros_dinamica!C:C,"S/I",0)</f>
        <v>S/I</v>
      </c>
      <c r="Z135" s="11" t="str">
        <f>_xlfn.XLOOKUP($D135,[2]Retiros_dinamica!$F:$F,[2]Retiros_dinamica!D:D,"S/I",0)</f>
        <v>S/I</v>
      </c>
      <c r="AA135" s="11" t="str">
        <f>_xlfn.XLOOKUP($D135,[2]Retiros_dinamica!$F:$F,[2]Retiros_dinamica!E:E,"S/I",0)</f>
        <v>S/I</v>
      </c>
      <c r="AB135" s="6" t="str">
        <f>_xlfn.XLOOKUP(C135,[2]CMg!$I$4:$I$106,[2]CMg!$M$4:$M$106,"----",0,1)</f>
        <v>----</v>
      </c>
      <c r="AH135" s="12">
        <f>_xlfn.XLOOKUP($E135,'[2]Balance económico'!$C:$C,'[2]Balance económico'!$D:$D,"-",0)</f>
        <v>6175358051.0236549</v>
      </c>
      <c r="AI135" s="12">
        <f>_xlfn.XLOOKUP($E135,'[2]Balance económico'!$C:$C,'[2]Balance económico'!$E:$E,"-",0)</f>
        <v>14068417277.727055</v>
      </c>
      <c r="AJ135" s="12" t="str">
        <f>_xlfn.XLOOKUP($E135,'[2]Balance económico'!$C:$C,'[2]Balance económico'!$F:$F,"-",0)</f>
        <v>----</v>
      </c>
      <c r="AK135" s="6" t="str">
        <f t="shared" si="7"/>
        <v>PPA</v>
      </c>
      <c r="AL135" s="12" t="str" cm="1">
        <f t="array" ref="AL135">IFERROR((X135*[2]!Tabla2[Bloque A] + 'BD Centrales 2025'!Y1156*[2]!Tabla2[Bloque B] + 'BD Centrales 2025'!Z1156*[2]!Tabla2[Bloque C])*#REF!,"-")</f>
        <v>-</v>
      </c>
      <c r="AM135" s="12" t="str">
        <f t="shared" si="8"/>
        <v>-</v>
      </c>
      <c r="AN135" s="12">
        <f>IFERROR((AH135+AI135+AJ135)/(SUMIFS($W$2:$W$1194,$E$2:$E$1194,E135)*1000*#REF!),0)</f>
        <v>0</v>
      </c>
    </row>
    <row r="136" spans="1:40" ht="14.4" x14ac:dyDescent="0.3">
      <c r="A136" s="7">
        <v>184</v>
      </c>
      <c r="B136" s="7" t="s">
        <v>390</v>
      </c>
      <c r="C136" s="8" t="s">
        <v>391</v>
      </c>
      <c r="D136" s="6" t="s">
        <v>64</v>
      </c>
      <c r="E136" s="6" t="str">
        <f>_xlfn.XLOOKUP(D136,'[2]Coordinados SEN'!$A:$A,'[2]Coordinados SEN'!$B:$B,"-",0)</f>
        <v>96.505.760-9</v>
      </c>
      <c r="F136" s="6" t="s">
        <v>392</v>
      </c>
      <c r="G136" s="6">
        <f t="shared" si="6"/>
        <v>29</v>
      </c>
      <c r="H136" s="6" t="s">
        <v>393</v>
      </c>
      <c r="I136" s="6" t="s">
        <v>393</v>
      </c>
      <c r="J136" s="6" t="str">
        <f>_xlfn.XLOOKUP(I136,'[2]Barras CMg'!$E$2:$E$1527,'[2]Barras CMg'!$A$2:$A$1527,"------",0,1)</f>
        <v>L.MAQUIS______220</v>
      </c>
      <c r="K136" s="6">
        <v>1</v>
      </c>
      <c r="L136" s="6">
        <v>2025</v>
      </c>
      <c r="M136" s="6" t="s">
        <v>66</v>
      </c>
      <c r="N136" s="6" t="s">
        <v>105</v>
      </c>
      <c r="O136" s="6" t="s">
        <v>47</v>
      </c>
      <c r="P136" s="6" t="s">
        <v>189</v>
      </c>
      <c r="Q136" s="6" t="s">
        <v>190</v>
      </c>
      <c r="R136" s="6" t="s">
        <v>190</v>
      </c>
      <c r="S136" s="6" t="s">
        <v>51</v>
      </c>
      <c r="T136" s="9" t="s">
        <v>324</v>
      </c>
      <c r="U136" s="10">
        <v>57.561799999999998</v>
      </c>
      <c r="V136" s="10">
        <v>57.006599999999999</v>
      </c>
      <c r="W136" s="11" t="e">
        <f>_xlfn.XLOOKUP(C136,#REF!,#REF!,"S/I",0)</f>
        <v>#REF!</v>
      </c>
      <c r="X136" s="11">
        <f>_xlfn.XLOOKUP($D136,[2]Retiros_dinamica!$F:$F,[2]Retiros_dinamica!B:B,"S/I",0)</f>
        <v>3718226.0598297678</v>
      </c>
      <c r="Y136" s="11">
        <f>_xlfn.XLOOKUP($D136,[2]Retiros_dinamica!$F:$F,[2]Retiros_dinamica!C:C,"S/I",0)</f>
        <v>3629256.6101904032</v>
      </c>
      <c r="Z136" s="11">
        <f>_xlfn.XLOOKUP($D136,[2]Retiros_dinamica!$F:$F,[2]Retiros_dinamica!D:D,"S/I",0)</f>
        <v>1641521.734171205</v>
      </c>
      <c r="AA136" s="11">
        <f>_xlfn.XLOOKUP($D136,[2]Retiros_dinamica!$F:$F,[2]Retiros_dinamica!E:E,"S/I",0)</f>
        <v>8989004.4041913748</v>
      </c>
      <c r="AB136" s="6" t="str">
        <f>_xlfn.XLOOKUP(C136,[2]CMg!$I$4:$I$106,[2]CMg!$M$4:$M$106,"----",0,1)</f>
        <v>----</v>
      </c>
      <c r="AC136" s="6" t="str">
        <f>_xlfn.XLOOKUP(C136,[2]CMg!$A$4:$A$106,[2]CMg!$B$4:$B$106,"----",0,1)</f>
        <v>----</v>
      </c>
      <c r="AD136" s="6" t="str">
        <f>_xlfn.XLOOKUP(C136,'[3]Promedio solar Cmg'!$A$4:$A$106,'[3]Promedio solar Cmg'!$B$4:$B$106,"----",0,1)</f>
        <v>----</v>
      </c>
      <c r="AH136" s="12">
        <f>_xlfn.XLOOKUP($E136,'[2]Balance económico'!$C:$C,'[2]Balance económico'!$D:$D,"-",0)</f>
        <v>-1345248975.5315018</v>
      </c>
      <c r="AI136" s="12">
        <f>_xlfn.XLOOKUP($E136,'[2]Balance económico'!$C:$C,'[2]Balance económico'!$E:$E,"-",0)</f>
        <v>1898616992.9867737</v>
      </c>
      <c r="AJ136" s="12">
        <f>_xlfn.XLOOKUP($E136,'[2]Balance económico'!$C:$C,'[2]Balance económico'!$F:$F,"-",0)</f>
        <v>30881173149.204327</v>
      </c>
      <c r="AK136" s="6" t="str">
        <f t="shared" si="7"/>
        <v>PPA</v>
      </c>
      <c r="AL136" s="12" t="str" cm="1">
        <f t="array" ref="AL136">IFERROR((X136*[2]!Tabla2[Bloque A] + 'BD Centrales 2025'!Y55*[2]!Tabla2[Bloque B] + 'BD Centrales 2025'!Z55*[2]!Tabla2[Bloque C])*#REF!,"-")</f>
        <v>-</v>
      </c>
      <c r="AM136" s="12" t="str">
        <f t="shared" si="8"/>
        <v>-</v>
      </c>
      <c r="AN136" s="12">
        <f>IFERROR((AH136+AI136+AJ136)/(SUMIFS($W$2:$W$1194,$E$2:$E$1194,E136)*1000*#REF!),0)</f>
        <v>0</v>
      </c>
    </row>
    <row r="137" spans="1:40" ht="14.4" x14ac:dyDescent="0.3">
      <c r="A137" s="7">
        <v>185</v>
      </c>
      <c r="B137" s="7" t="s">
        <v>5310</v>
      </c>
      <c r="C137" s="8" t="s">
        <v>5311</v>
      </c>
      <c r="D137" s="6" t="s">
        <v>2970</v>
      </c>
      <c r="E137" s="6" t="str">
        <f>_xlfn.XLOOKUP(D137,'[2]Coordinados SEN'!$A:$A,'[2]Coordinados SEN'!$B:$B,"-",0)</f>
        <v>99.528.750-1</v>
      </c>
      <c r="F137" s="6" t="s">
        <v>2971</v>
      </c>
      <c r="G137" s="6">
        <f t="shared" si="6"/>
        <v>23</v>
      </c>
      <c r="H137" s="6" t="s">
        <v>5312</v>
      </c>
      <c r="I137" s="6" t="s">
        <v>5313</v>
      </c>
      <c r="J137" s="6" t="str">
        <f>_xlfn.XLOOKUP(I137,'[2]Barras CMg'!$E$2:$E$1527,'[2]Barras CMg'!$A$2:$A$1527,"------",0,1)</f>
        <v>VALDIVIA______013</v>
      </c>
      <c r="K137" s="6">
        <v>5</v>
      </c>
      <c r="L137" s="6">
        <v>2025</v>
      </c>
      <c r="M137" s="6" t="s">
        <v>45</v>
      </c>
      <c r="N137" s="6" t="s">
        <v>5267</v>
      </c>
      <c r="O137" s="6" t="s">
        <v>157</v>
      </c>
      <c r="P137" s="6" t="s">
        <v>331</v>
      </c>
      <c r="Q137" s="6" t="s">
        <v>724</v>
      </c>
      <c r="R137" s="6" t="s">
        <v>724</v>
      </c>
      <c r="S137" s="6" t="s">
        <v>51</v>
      </c>
      <c r="T137" s="9" t="s">
        <v>5314</v>
      </c>
      <c r="U137" s="10">
        <v>11.68</v>
      </c>
      <c r="V137" s="10">
        <v>11.6</v>
      </c>
      <c r="W137" s="11" t="e">
        <f>_xlfn.XLOOKUP(C137,#REF!,#REF!,"S/I",0)</f>
        <v>#REF!</v>
      </c>
      <c r="X137" s="11" t="str">
        <f>_xlfn.XLOOKUP($D137,[2]Retiros_dinamica!$F:$F,[2]Retiros_dinamica!B:B,"S/I",0)</f>
        <v>S/I</v>
      </c>
      <c r="Y137" s="11" t="str">
        <f>_xlfn.XLOOKUP($D137,[2]Retiros_dinamica!$F:$F,[2]Retiros_dinamica!C:C,"S/I",0)</f>
        <v>S/I</v>
      </c>
      <c r="Z137" s="11" t="str">
        <f>_xlfn.XLOOKUP($D137,[2]Retiros_dinamica!$F:$F,[2]Retiros_dinamica!D:D,"S/I",0)</f>
        <v>S/I</v>
      </c>
      <c r="AA137" s="11" t="str">
        <f>_xlfn.XLOOKUP($D137,[2]Retiros_dinamica!$F:$F,[2]Retiros_dinamica!E:E,"S/I",0)</f>
        <v>S/I</v>
      </c>
      <c r="AB137" s="6" t="str">
        <f>_xlfn.XLOOKUP(C137,[2]CMg!$I$4:$I$106,[2]CMg!$M$4:$M$106,"----",0,1)</f>
        <v>----</v>
      </c>
      <c r="AH137" s="12">
        <f>_xlfn.XLOOKUP($E137,'[2]Balance económico'!$C:$C,'[2]Balance económico'!$D:$D,"-",0)</f>
        <v>-5099661802.3515043</v>
      </c>
      <c r="AI137" s="12">
        <f>_xlfn.XLOOKUP($E137,'[2]Balance económico'!$C:$C,'[2]Balance económico'!$E:$E,"-",0)</f>
        <v>1761918460.4650896</v>
      </c>
      <c r="AJ137" s="12">
        <f>_xlfn.XLOOKUP($E137,'[2]Balance económico'!$C:$C,'[2]Balance económico'!$F:$F,"-",0)</f>
        <v>570970790.48770535</v>
      </c>
      <c r="AK137" s="6" t="str">
        <f t="shared" si="7"/>
        <v>PPA</v>
      </c>
      <c r="AL137" s="12" t="str" cm="1">
        <f t="array" ref="AL137">IFERROR((X137*[2]!Tabla2[Bloque A] + 'BD Centrales 2025'!Y995*[2]!Tabla2[Bloque B] + 'BD Centrales 2025'!Z995*[2]!Tabla2[Bloque C])*#REF!,"-")</f>
        <v>-</v>
      </c>
      <c r="AM137" s="12" t="str">
        <f t="shared" si="8"/>
        <v>-</v>
      </c>
      <c r="AN137" s="12">
        <f>IFERROR((AH137+AI137+AJ137)/(SUMIFS($W$2:$W$1194,$E$2:$E$1194,E137)*1000*#REF!),0)</f>
        <v>0</v>
      </c>
    </row>
    <row r="138" spans="1:40" ht="14.4" x14ac:dyDescent="0.3">
      <c r="A138" s="7">
        <v>186</v>
      </c>
      <c r="B138" s="7" t="s">
        <v>5413</v>
      </c>
      <c r="C138" s="8" t="s">
        <v>5414</v>
      </c>
      <c r="D138" s="6" t="s">
        <v>2970</v>
      </c>
      <c r="E138" s="6" t="str">
        <f>_xlfn.XLOOKUP(D138,'[2]Coordinados SEN'!$A:$A,'[2]Coordinados SEN'!$B:$B,"-",0)</f>
        <v>99.528.750-1</v>
      </c>
      <c r="F138" s="6" t="s">
        <v>2971</v>
      </c>
      <c r="G138" s="6">
        <f t="shared" si="6"/>
        <v>23</v>
      </c>
      <c r="H138" s="6" t="s">
        <v>5415</v>
      </c>
      <c r="I138" s="13" t="s">
        <v>5416</v>
      </c>
      <c r="J138" s="6" t="str">
        <f>_xlfn.XLOOKUP(I138,'[2]Barras CMg'!$E$2:$E$1527,'[2]Barras CMg'!$A$2:$A$1527,"------",0,1)</f>
        <v>B.BLANCO______066</v>
      </c>
      <c r="K138" s="6">
        <v>8</v>
      </c>
      <c r="L138" s="6">
        <v>2025</v>
      </c>
      <c r="M138" s="6" t="s">
        <v>45</v>
      </c>
      <c r="N138" s="6" t="s">
        <v>5267</v>
      </c>
      <c r="O138" s="6" t="s">
        <v>47</v>
      </c>
      <c r="P138" s="6" t="s">
        <v>82</v>
      </c>
      <c r="Q138" s="6" t="s">
        <v>197</v>
      </c>
      <c r="R138" s="6" t="s">
        <v>197</v>
      </c>
      <c r="S138" s="6" t="s">
        <v>51</v>
      </c>
      <c r="T138" s="9" t="s">
        <v>5417</v>
      </c>
      <c r="U138" s="10">
        <v>14.24</v>
      </c>
      <c r="V138" s="10">
        <v>13.28</v>
      </c>
      <c r="W138" s="11" t="e">
        <f>_xlfn.XLOOKUP(C138,#REF!,#REF!,"S/I",0)</f>
        <v>#REF!</v>
      </c>
      <c r="X138" s="11" t="str">
        <f>_xlfn.XLOOKUP($D138,[2]Retiros_dinamica!$F:$F,[2]Retiros_dinamica!B:B,"S/I",0)</f>
        <v>S/I</v>
      </c>
      <c r="Y138" s="11" t="str">
        <f>_xlfn.XLOOKUP($D138,[2]Retiros_dinamica!$F:$F,[2]Retiros_dinamica!C:C,"S/I",0)</f>
        <v>S/I</v>
      </c>
      <c r="Z138" s="11" t="str">
        <f>_xlfn.XLOOKUP($D138,[2]Retiros_dinamica!$F:$F,[2]Retiros_dinamica!D:D,"S/I",0)</f>
        <v>S/I</v>
      </c>
      <c r="AA138" s="11" t="str">
        <f>_xlfn.XLOOKUP($D138,[2]Retiros_dinamica!$F:$F,[2]Retiros_dinamica!E:E,"S/I",0)</f>
        <v>S/I</v>
      </c>
      <c r="AB138" s="6" t="str">
        <f>_xlfn.XLOOKUP(C138,[2]CMg!$I$4:$I$106,[2]CMg!$M$4:$M$106,"----",0,1)</f>
        <v>----</v>
      </c>
      <c r="AH138" s="12">
        <f>_xlfn.XLOOKUP($E138,'[2]Balance económico'!$C:$C,'[2]Balance económico'!$D:$D,"-",0)</f>
        <v>-5099661802.3515043</v>
      </c>
      <c r="AI138" s="12">
        <f>_xlfn.XLOOKUP($E138,'[2]Balance económico'!$C:$C,'[2]Balance económico'!$E:$E,"-",0)</f>
        <v>1761918460.4650896</v>
      </c>
      <c r="AJ138" s="12">
        <f>_xlfn.XLOOKUP($E138,'[2]Balance económico'!$C:$C,'[2]Balance económico'!$F:$F,"-",0)</f>
        <v>570970790.48770535</v>
      </c>
      <c r="AK138" s="6" t="str">
        <f t="shared" si="7"/>
        <v>PPA</v>
      </c>
      <c r="AL138" s="12" t="str" cm="1">
        <f t="array" ref="AL138">IFERROR((X138*[2]!Tabla2[Bloque A] + 'BD Centrales 2025'!Y1014*[2]!Tabla2[Bloque B] + 'BD Centrales 2025'!Z1014*[2]!Tabla2[Bloque C])*#REF!,"-")</f>
        <v>-</v>
      </c>
      <c r="AM138" s="12" t="str">
        <f t="shared" si="8"/>
        <v>-</v>
      </c>
      <c r="AN138" s="12">
        <f>IFERROR((AH138+AI138+AJ138)/(SUMIFS($W$2:$W$1194,$E$2:$E$1194,E138)*1000*#REF!),0)</f>
        <v>0</v>
      </c>
    </row>
    <row r="139" spans="1:40" ht="14.4" x14ac:dyDescent="0.3">
      <c r="A139" s="7">
        <v>187</v>
      </c>
      <c r="B139" s="7" t="s">
        <v>5713</v>
      </c>
      <c r="C139" s="8" t="s">
        <v>5714</v>
      </c>
      <c r="D139" s="6" t="s">
        <v>2970</v>
      </c>
      <c r="E139" s="6" t="str">
        <f>_xlfn.XLOOKUP(D139,'[2]Coordinados SEN'!$A:$A,'[2]Coordinados SEN'!$B:$B,"-",0)</f>
        <v>99.528.750-1</v>
      </c>
      <c r="F139" s="6" t="s">
        <v>2971</v>
      </c>
      <c r="G139" s="6">
        <f t="shared" si="6"/>
        <v>23</v>
      </c>
      <c r="H139" s="6" t="s">
        <v>5715</v>
      </c>
      <c r="I139" s="13" t="s">
        <v>5716</v>
      </c>
      <c r="J139" s="6" t="str">
        <f>_xlfn.XLOOKUP(I139,'[2]Barras CMg'!$E$2:$E$1527,'[2]Barras CMg'!$A$2:$A$1527,"------",0,1)</f>
        <v>ESCUADRON_____066</v>
      </c>
      <c r="K139" s="6">
        <v>1</v>
      </c>
      <c r="L139" s="6">
        <v>2025</v>
      </c>
      <c r="M139" s="6" t="s">
        <v>45</v>
      </c>
      <c r="N139" s="6" t="s">
        <v>5261</v>
      </c>
      <c r="O139" s="6" t="s">
        <v>47</v>
      </c>
      <c r="P139" s="6" t="s">
        <v>68</v>
      </c>
      <c r="Q139" s="6" t="s">
        <v>5431</v>
      </c>
      <c r="R139" s="6" t="s">
        <v>5686</v>
      </c>
      <c r="S139" s="6" t="s">
        <v>51</v>
      </c>
      <c r="T139" s="9" t="s">
        <v>5717</v>
      </c>
      <c r="U139" s="10" t="s">
        <v>5718</v>
      </c>
      <c r="V139" s="10" t="s">
        <v>5719</v>
      </c>
      <c r="W139" s="11" t="e">
        <f>_xlfn.XLOOKUP(C139,#REF!,#REF!,"S/I",0)</f>
        <v>#REF!</v>
      </c>
      <c r="X139" s="11" t="str">
        <f>_xlfn.XLOOKUP($D139,[2]Retiros_dinamica!$F:$F,[2]Retiros_dinamica!B:B,"S/I",0)</f>
        <v>S/I</v>
      </c>
      <c r="Y139" s="11" t="str">
        <f>_xlfn.XLOOKUP($D139,[2]Retiros_dinamica!$F:$F,[2]Retiros_dinamica!C:C,"S/I",0)</f>
        <v>S/I</v>
      </c>
      <c r="Z139" s="11" t="str">
        <f>_xlfn.XLOOKUP($D139,[2]Retiros_dinamica!$F:$F,[2]Retiros_dinamica!D:D,"S/I",0)</f>
        <v>S/I</v>
      </c>
      <c r="AA139" s="11" t="str">
        <f>_xlfn.XLOOKUP($D139,[2]Retiros_dinamica!$F:$F,[2]Retiros_dinamica!E:E,"S/I",0)</f>
        <v>S/I</v>
      </c>
      <c r="AB139" s="6" t="str">
        <f>_xlfn.XLOOKUP(C139,[2]CMg!$I$4:$I$106,[2]CMg!$M$4:$M$106,"----",0,1)</f>
        <v>----</v>
      </c>
      <c r="AH139" s="12">
        <f>_xlfn.XLOOKUP($E139,'[2]Balance económico'!$C:$C,'[2]Balance económico'!$D:$D,"-",0)</f>
        <v>-5099661802.3515043</v>
      </c>
      <c r="AI139" s="12">
        <f>_xlfn.XLOOKUP($E139,'[2]Balance económico'!$C:$C,'[2]Balance económico'!$E:$E,"-",0)</f>
        <v>1761918460.4650896</v>
      </c>
      <c r="AJ139" s="12">
        <f>_xlfn.XLOOKUP($E139,'[2]Balance económico'!$C:$C,'[2]Balance económico'!$F:$F,"-",0)</f>
        <v>570970790.48770535</v>
      </c>
      <c r="AK139" s="6" t="str">
        <f t="shared" si="7"/>
        <v>PPA</v>
      </c>
      <c r="AL139" s="12" t="str" cm="1">
        <f t="array" ref="AL139">IFERROR((X139*[2]!Tabla2[Bloque A] + 'BD Centrales 2025'!Y1076*[2]!Tabla2[Bloque B] + 'BD Centrales 2025'!Z1076*[2]!Tabla2[Bloque C])*#REF!,"-")</f>
        <v>-</v>
      </c>
      <c r="AM139" s="12" t="str">
        <f t="shared" si="8"/>
        <v>-</v>
      </c>
      <c r="AN139" s="12">
        <f>IFERROR((AH139+AI139+AJ139)/(SUMIFS($W$2:$W$1194,$E$2:$E$1194,E139)*1000*#REF!),0)</f>
        <v>0</v>
      </c>
    </row>
    <row r="140" spans="1:40" ht="14.4" x14ac:dyDescent="0.3">
      <c r="A140" s="7">
        <v>188</v>
      </c>
      <c r="B140" s="7" t="s">
        <v>6211</v>
      </c>
      <c r="C140" s="8" t="s">
        <v>6212</v>
      </c>
      <c r="D140" s="6" t="s">
        <v>6213</v>
      </c>
      <c r="E140" s="6" t="str">
        <f>_xlfn.XLOOKUP(D140,'[2]Coordinados SEN'!$A:$A,'[2]Coordinados SEN'!$B:$B,"-",0)</f>
        <v>76.335.523-3</v>
      </c>
      <c r="F140" s="6" t="s">
        <v>6213</v>
      </c>
      <c r="G140" s="6">
        <f t="shared" si="6"/>
        <v>1</v>
      </c>
      <c r="H140" s="6" t="s">
        <v>6214</v>
      </c>
      <c r="I140" s="13" t="s">
        <v>5387</v>
      </c>
      <c r="J140" s="6" t="str">
        <f>_xlfn.XLOOKUP(I140,'[2]Barras CMg'!$E$2:$E$1527,'[2]Barras CMg'!$A$2:$A$1527,"------",0,1)</f>
        <v>QUELLON_______110</v>
      </c>
      <c r="K140" s="6">
        <v>10</v>
      </c>
      <c r="L140" s="6">
        <v>2025</v>
      </c>
      <c r="M140" s="6" t="s">
        <v>45</v>
      </c>
      <c r="N140" s="6" t="s">
        <v>5267</v>
      </c>
      <c r="O140" s="6" t="s">
        <v>47</v>
      </c>
      <c r="P140" s="6" t="s">
        <v>82</v>
      </c>
      <c r="Q140" s="6" t="s">
        <v>4091</v>
      </c>
      <c r="R140" s="6" t="s">
        <v>5388</v>
      </c>
      <c r="S140" s="6" t="s">
        <v>51</v>
      </c>
      <c r="T140" s="9" t="s">
        <v>6215</v>
      </c>
      <c r="U140" s="10">
        <v>18.03</v>
      </c>
      <c r="V140" s="10">
        <v>17.52</v>
      </c>
      <c r="W140" s="11" t="e">
        <f>_xlfn.XLOOKUP(C140,#REF!,#REF!,"S/I",0)</f>
        <v>#REF!</v>
      </c>
      <c r="X140" s="11" t="str">
        <f>_xlfn.XLOOKUP($D140,[2]Retiros_dinamica!$F:$F,[2]Retiros_dinamica!B:B,"S/I",0)</f>
        <v>S/I</v>
      </c>
      <c r="Y140" s="11" t="str">
        <f>_xlfn.XLOOKUP($D140,[2]Retiros_dinamica!$F:$F,[2]Retiros_dinamica!C:C,"S/I",0)</f>
        <v>S/I</v>
      </c>
      <c r="Z140" s="11" t="str">
        <f>_xlfn.XLOOKUP($D140,[2]Retiros_dinamica!$F:$F,[2]Retiros_dinamica!D:D,"S/I",0)</f>
        <v>S/I</v>
      </c>
      <c r="AA140" s="11" t="str">
        <f>_xlfn.XLOOKUP($D140,[2]Retiros_dinamica!$F:$F,[2]Retiros_dinamica!E:E,"S/I",0)</f>
        <v>S/I</v>
      </c>
      <c r="AB140" s="6" t="str">
        <f>_xlfn.XLOOKUP(C140,[2]CMg!$I$4:$I$106,[2]CMg!$M$4:$M$106,"----",0,1)</f>
        <v>----</v>
      </c>
      <c r="AH140" s="12">
        <f>_xlfn.XLOOKUP($E140,'[2]Balance económico'!$C:$C,'[2]Balance económico'!$D:$D,"-",0)</f>
        <v>3124073311.7959528</v>
      </c>
      <c r="AI140" s="12">
        <f>_xlfn.XLOOKUP($E140,'[2]Balance económico'!$C:$C,'[2]Balance económico'!$E:$E,"-",0)</f>
        <v>740894860.33213997</v>
      </c>
      <c r="AJ140" s="12" t="str">
        <f>_xlfn.XLOOKUP($E140,'[2]Balance económico'!$C:$C,'[2]Balance económico'!$F:$F,"-",0)</f>
        <v>----</v>
      </c>
      <c r="AK140" s="6" t="str">
        <f t="shared" si="7"/>
        <v>PPA</v>
      </c>
      <c r="AL140" s="12" t="str" cm="1">
        <f t="array" ref="AL140">IFERROR((X140*[2]!Tabla2[Bloque A] + 'BD Centrales 2025'!Y1186*[2]!Tabla2[Bloque B] + 'BD Centrales 2025'!Z1186*[2]!Tabla2[Bloque C])*#REF!,"-")</f>
        <v>-</v>
      </c>
      <c r="AM140" s="12" t="str">
        <f t="shared" si="8"/>
        <v>-</v>
      </c>
      <c r="AN140" s="12">
        <f>IFERROR((AH140+AI140+AJ140)/(SUMIFS($W$2:$W$1194,$E$2:$E$1194,E140)*1000*#REF!),0)</f>
        <v>0</v>
      </c>
    </row>
    <row r="141" spans="1:40" ht="14.4" x14ac:dyDescent="0.3">
      <c r="A141" s="7">
        <v>191</v>
      </c>
      <c r="B141" s="7" t="s">
        <v>374</v>
      </c>
      <c r="C141" s="8" t="s">
        <v>375</v>
      </c>
      <c r="D141" s="6" t="s">
        <v>368</v>
      </c>
      <c r="E141" s="6" t="str">
        <f>_xlfn.XLOOKUP(D141,'[2]Coordinados SEN'!$A:$A,'[2]Coordinados SEN'!$B:$B,"-",0)</f>
        <v>70.009.410-3</v>
      </c>
      <c r="F141" s="6" t="s">
        <v>368</v>
      </c>
      <c r="G141" s="6">
        <f t="shared" si="6"/>
        <v>5</v>
      </c>
      <c r="H141" s="6" t="s">
        <v>376</v>
      </c>
      <c r="I141" s="6" t="s">
        <v>370</v>
      </c>
      <c r="J141" s="6" t="str">
        <f>_xlfn.XLOOKUP(I141,'[2]Barras CMg'!$E$2:$E$1527,'[2]Barras CMg'!$A$2:$A$1527,"------",0,1)</f>
        <v>FLORIDA_______110</v>
      </c>
      <c r="K141" s="6">
        <v>2</v>
      </c>
      <c r="L141" s="6">
        <v>2025</v>
      </c>
      <c r="M141" s="6" t="s">
        <v>66</v>
      </c>
      <c r="N141" s="6" t="s">
        <v>177</v>
      </c>
      <c r="O141" s="6" t="s">
        <v>157</v>
      </c>
      <c r="P141" s="6" t="s">
        <v>164</v>
      </c>
      <c r="Q141" s="6" t="s">
        <v>371</v>
      </c>
      <c r="R141" s="6" t="s">
        <v>372</v>
      </c>
      <c r="S141" s="6" t="s">
        <v>51</v>
      </c>
      <c r="T141" s="9" t="s">
        <v>377</v>
      </c>
      <c r="U141" s="10">
        <v>6</v>
      </c>
      <c r="V141" s="10">
        <v>5.9867999999999997</v>
      </c>
      <c r="W141" s="11" t="e">
        <f>_xlfn.XLOOKUP(C141,#REF!,#REF!,"S/I",0)</f>
        <v>#REF!</v>
      </c>
      <c r="X141" s="11" t="str">
        <f>_xlfn.XLOOKUP($D141,[2]Retiros_dinamica!$F:$F,[2]Retiros_dinamica!B:B,"S/I",0)</f>
        <v>S/I</v>
      </c>
      <c r="Y141" s="11" t="str">
        <f>_xlfn.XLOOKUP($D141,[2]Retiros_dinamica!$F:$F,[2]Retiros_dinamica!C:C,"S/I",0)</f>
        <v>S/I</v>
      </c>
      <c r="Z141" s="11" t="str">
        <f>_xlfn.XLOOKUP($D141,[2]Retiros_dinamica!$F:$F,[2]Retiros_dinamica!D:D,"S/I",0)</f>
        <v>S/I</v>
      </c>
      <c r="AA141" s="11" t="str">
        <f>_xlfn.XLOOKUP($D141,[2]Retiros_dinamica!$F:$F,[2]Retiros_dinamica!E:E,"S/I",0)</f>
        <v>S/I</v>
      </c>
      <c r="AB141" s="6" t="str">
        <f>_xlfn.XLOOKUP(C141,[2]CMg!$I$4:$I$106,[2]CMg!$M$4:$M$106,"----",0,1)</f>
        <v>----</v>
      </c>
      <c r="AC141" s="6" t="str">
        <f>_xlfn.XLOOKUP(C141,[2]CMg!$A$4:$A$106,[2]CMg!$B$4:$B$106,"----",0,1)</f>
        <v>----</v>
      </c>
      <c r="AD141" s="6" t="str">
        <f>_xlfn.XLOOKUP(C141,'[3]Promedio solar Cmg'!$A$4:$A$106,'[3]Promedio solar Cmg'!$B$4:$B$106,"----",0,1)</f>
        <v>----</v>
      </c>
      <c r="AH141" s="12">
        <f>_xlfn.XLOOKUP($E141,'[2]Balance económico'!$C:$C,'[2]Balance económico'!$D:$D,"-",0)</f>
        <v>4184223152.2677093</v>
      </c>
      <c r="AI141" s="12">
        <f>_xlfn.XLOOKUP($E141,'[2]Balance económico'!$C:$C,'[2]Balance económico'!$E:$E,"-",0)</f>
        <v>493722101.63998336</v>
      </c>
      <c r="AJ141" s="12" t="str">
        <f>_xlfn.XLOOKUP($E141,'[2]Balance económico'!$C:$C,'[2]Balance económico'!$F:$F,"-",0)</f>
        <v>----</v>
      </c>
      <c r="AK141" s="6" t="str">
        <f t="shared" si="7"/>
        <v>PPA</v>
      </c>
      <c r="AL141" s="12" t="str" cm="1">
        <f t="array" ref="AL141">IFERROR((X141*[2]!Tabla2[Bloque A] + 'BD Centrales 2025'!Y51*[2]!Tabla2[Bloque B] + 'BD Centrales 2025'!Z51*[2]!Tabla2[Bloque C])*#REF!,"-")</f>
        <v>-</v>
      </c>
      <c r="AM141" s="12" t="str">
        <f t="shared" si="8"/>
        <v>-</v>
      </c>
      <c r="AN141" s="12">
        <f>IFERROR((AH141+AI141+AJ141)/(SUMIFS($W$2:$W$1194,$E$2:$E$1194,E141)*1000*#REF!),0)</f>
        <v>0</v>
      </c>
    </row>
    <row r="142" spans="1:40" ht="14.4" x14ac:dyDescent="0.3">
      <c r="A142" s="7">
        <v>192</v>
      </c>
      <c r="B142" s="7" t="s">
        <v>378</v>
      </c>
      <c r="C142" s="8" t="s">
        <v>379</v>
      </c>
      <c r="D142" s="6" t="s">
        <v>368</v>
      </c>
      <c r="E142" s="6" t="str">
        <f>_xlfn.XLOOKUP(D142,'[2]Coordinados SEN'!$A:$A,'[2]Coordinados SEN'!$B:$B,"-",0)</f>
        <v>70.009.410-3</v>
      </c>
      <c r="F142" s="6" t="s">
        <v>368</v>
      </c>
      <c r="G142" s="6">
        <f t="shared" si="6"/>
        <v>5</v>
      </c>
      <c r="H142" s="6" t="s">
        <v>376</v>
      </c>
      <c r="I142" s="6" t="s">
        <v>370</v>
      </c>
      <c r="J142" s="6" t="str">
        <f>_xlfn.XLOOKUP(I142,'[2]Barras CMg'!$E$2:$E$1527,'[2]Barras CMg'!$A$2:$A$1527,"------",0,1)</f>
        <v>FLORIDA_______110</v>
      </c>
      <c r="K142" s="6">
        <v>2</v>
      </c>
      <c r="L142" s="6">
        <v>2025</v>
      </c>
      <c r="M142" s="6" t="s">
        <v>66</v>
      </c>
      <c r="N142" s="6" t="s">
        <v>105</v>
      </c>
      <c r="O142" s="6" t="s">
        <v>47</v>
      </c>
      <c r="P142" s="6" t="s">
        <v>164</v>
      </c>
      <c r="Q142" s="6" t="s">
        <v>371</v>
      </c>
      <c r="R142" s="6" t="s">
        <v>372</v>
      </c>
      <c r="S142" s="6" t="s">
        <v>51</v>
      </c>
      <c r="T142" s="9" t="s">
        <v>191</v>
      </c>
      <c r="U142" s="10">
        <v>19.890999999999998</v>
      </c>
      <c r="V142" s="10">
        <v>19.125</v>
      </c>
      <c r="W142" s="11" t="e">
        <f>_xlfn.XLOOKUP(C142,#REF!,#REF!,"S/I",0)</f>
        <v>#REF!</v>
      </c>
      <c r="X142" s="11" t="str">
        <f>_xlfn.XLOOKUP($D142,[2]Retiros_dinamica!$F:$F,[2]Retiros_dinamica!B:B,"S/I",0)</f>
        <v>S/I</v>
      </c>
      <c r="Y142" s="11" t="str">
        <f>_xlfn.XLOOKUP($D142,[2]Retiros_dinamica!$F:$F,[2]Retiros_dinamica!C:C,"S/I",0)</f>
        <v>S/I</v>
      </c>
      <c r="Z142" s="11" t="str">
        <f>_xlfn.XLOOKUP($D142,[2]Retiros_dinamica!$F:$F,[2]Retiros_dinamica!D:D,"S/I",0)</f>
        <v>S/I</v>
      </c>
      <c r="AA142" s="11" t="str">
        <f>_xlfn.XLOOKUP($D142,[2]Retiros_dinamica!$F:$F,[2]Retiros_dinamica!E:E,"S/I",0)</f>
        <v>S/I</v>
      </c>
      <c r="AB142" s="6" t="str">
        <f>_xlfn.XLOOKUP(C142,[2]CMg!$I$4:$I$106,[2]CMg!$M$4:$M$106,"----",0,1)</f>
        <v>----</v>
      </c>
      <c r="AC142" s="6" t="str">
        <f>_xlfn.XLOOKUP(C142,[2]CMg!$A$4:$A$106,[2]CMg!$B$4:$B$106,"----",0,1)</f>
        <v>----</v>
      </c>
      <c r="AD142" s="6" t="str">
        <f>_xlfn.XLOOKUP(C142,'[3]Promedio solar Cmg'!$A$4:$A$106,'[3]Promedio solar Cmg'!$B$4:$B$106,"----",0,1)</f>
        <v>----</v>
      </c>
      <c r="AH142" s="12">
        <f>_xlfn.XLOOKUP($E142,'[2]Balance económico'!$C:$C,'[2]Balance económico'!$D:$D,"-",0)</f>
        <v>4184223152.2677093</v>
      </c>
      <c r="AI142" s="12">
        <f>_xlfn.XLOOKUP($E142,'[2]Balance económico'!$C:$C,'[2]Balance económico'!$E:$E,"-",0)</f>
        <v>493722101.63998336</v>
      </c>
      <c r="AJ142" s="12" t="str">
        <f>_xlfn.XLOOKUP($E142,'[2]Balance económico'!$C:$C,'[2]Balance económico'!$F:$F,"-",0)</f>
        <v>----</v>
      </c>
      <c r="AK142" s="6" t="str">
        <f t="shared" si="7"/>
        <v>PPA</v>
      </c>
      <c r="AL142" s="12" t="str" cm="1">
        <f t="array" ref="AL142">IFERROR((X142*[2]!Tabla2[Bloque A] + 'BD Centrales 2025'!Y52*[2]!Tabla2[Bloque B] + 'BD Centrales 2025'!Z52*[2]!Tabla2[Bloque C])*#REF!,"-")</f>
        <v>-</v>
      </c>
      <c r="AM142" s="12" t="str">
        <f t="shared" si="8"/>
        <v>-</v>
      </c>
      <c r="AN142" s="12">
        <f>IFERROR((AH142+AI142+AJ142)/(SUMIFS($W$2:$W$1194,$E$2:$E$1194,E142)*1000*#REF!),0)</f>
        <v>0</v>
      </c>
    </row>
    <row r="143" spans="1:40" ht="14.4" x14ac:dyDescent="0.3">
      <c r="A143" s="7">
        <v>193</v>
      </c>
      <c r="B143" s="7" t="s">
        <v>380</v>
      </c>
      <c r="C143" s="8" t="s">
        <v>381</v>
      </c>
      <c r="D143" s="6" t="s">
        <v>368</v>
      </c>
      <c r="E143" s="6" t="str">
        <f>_xlfn.XLOOKUP(D143,'[2]Coordinados SEN'!$A:$A,'[2]Coordinados SEN'!$B:$B,"-",0)</f>
        <v>70.009.410-3</v>
      </c>
      <c r="F143" s="6" t="s">
        <v>368</v>
      </c>
      <c r="G143" s="6">
        <f t="shared" si="6"/>
        <v>5</v>
      </c>
      <c r="H143" s="6" t="s">
        <v>369</v>
      </c>
      <c r="I143" s="13" t="s">
        <v>370</v>
      </c>
      <c r="J143" s="6" t="str">
        <f>_xlfn.XLOOKUP(I143,'[2]Barras CMg'!$E$2:$E$1527,'[2]Barras CMg'!$A$2:$A$1527,"------",0,1)</f>
        <v>FLORIDA_______110</v>
      </c>
      <c r="K143" s="6">
        <v>2</v>
      </c>
      <c r="L143" s="6">
        <v>2025</v>
      </c>
      <c r="M143" s="6" t="s">
        <v>66</v>
      </c>
      <c r="N143" s="6" t="s">
        <v>177</v>
      </c>
      <c r="O143" s="6" t="s">
        <v>157</v>
      </c>
      <c r="P143" s="6" t="s">
        <v>164</v>
      </c>
      <c r="Q143" s="6" t="s">
        <v>371</v>
      </c>
      <c r="R143" s="6" t="s">
        <v>372</v>
      </c>
      <c r="S143" s="6" t="s">
        <v>51</v>
      </c>
      <c r="T143" s="9" t="s">
        <v>382</v>
      </c>
      <c r="U143" s="10">
        <v>2.5</v>
      </c>
      <c r="V143" s="10">
        <v>2.4944999999999999</v>
      </c>
      <c r="W143" s="11" t="e">
        <f>_xlfn.XLOOKUP(C143,#REF!,#REF!,"S/I",0)</f>
        <v>#REF!</v>
      </c>
      <c r="X143" s="11" t="str">
        <f>_xlfn.XLOOKUP($D143,[2]Retiros_dinamica!$F:$F,[2]Retiros_dinamica!B:B,"S/I",0)</f>
        <v>S/I</v>
      </c>
      <c r="Y143" s="11" t="str">
        <f>_xlfn.XLOOKUP($D143,[2]Retiros_dinamica!$F:$F,[2]Retiros_dinamica!C:C,"S/I",0)</f>
        <v>S/I</v>
      </c>
      <c r="Z143" s="11" t="str">
        <f>_xlfn.XLOOKUP($D143,[2]Retiros_dinamica!$F:$F,[2]Retiros_dinamica!D:D,"S/I",0)</f>
        <v>S/I</v>
      </c>
      <c r="AA143" s="11" t="str">
        <f>_xlfn.XLOOKUP($D143,[2]Retiros_dinamica!$F:$F,[2]Retiros_dinamica!E:E,"S/I",0)</f>
        <v>S/I</v>
      </c>
      <c r="AB143" s="6" t="str">
        <f>_xlfn.XLOOKUP(C143,[2]CMg!$I$4:$I$106,[2]CMg!$M$4:$M$106,"----",0,1)</f>
        <v>----</v>
      </c>
      <c r="AC143" s="6" t="str">
        <f>_xlfn.XLOOKUP(C143,[2]CMg!$A$4:$A$106,[2]CMg!$B$4:$B$106,"----",0,1)</f>
        <v>----</v>
      </c>
      <c r="AD143" s="6" t="str">
        <f>_xlfn.XLOOKUP(C143,'[3]Promedio solar Cmg'!$A$4:$A$106,'[3]Promedio solar Cmg'!$B$4:$B$106,"----",0,1)</f>
        <v>----</v>
      </c>
      <c r="AH143" s="12">
        <f>_xlfn.XLOOKUP($E143,'[2]Balance económico'!$C:$C,'[2]Balance económico'!$D:$D,"-",0)</f>
        <v>4184223152.2677093</v>
      </c>
      <c r="AI143" s="12">
        <f>_xlfn.XLOOKUP($E143,'[2]Balance económico'!$C:$C,'[2]Balance económico'!$E:$E,"-",0)</f>
        <v>493722101.63998336</v>
      </c>
      <c r="AJ143" s="12" t="str">
        <f>_xlfn.XLOOKUP($E143,'[2]Balance económico'!$C:$C,'[2]Balance económico'!$F:$F,"-",0)</f>
        <v>----</v>
      </c>
      <c r="AK143" s="6" t="str">
        <f t="shared" si="7"/>
        <v>PPA</v>
      </c>
      <c r="AL143" s="12" t="str" cm="1">
        <f t="array" ref="AL143">IFERROR((X143*[2]!Tabla2[Bloque A] + 'BD Centrales 2025'!Y53*[2]!Tabla2[Bloque B] + 'BD Centrales 2025'!Z53*[2]!Tabla2[Bloque C])*#REF!,"-")</f>
        <v>-</v>
      </c>
      <c r="AM143" s="12" t="str">
        <f t="shared" si="8"/>
        <v>-</v>
      </c>
      <c r="AN143" s="12">
        <f>IFERROR((AH143+AI143+AJ143)/(SUMIFS($W$2:$W$1194,$E$2:$E$1194,E143)*1000*#REF!),0)</f>
        <v>0</v>
      </c>
    </row>
    <row r="144" spans="1:40" ht="14.4" x14ac:dyDescent="0.3">
      <c r="A144" s="7">
        <v>194</v>
      </c>
      <c r="B144" s="7" t="s">
        <v>5791</v>
      </c>
      <c r="C144" s="8" t="s">
        <v>5792</v>
      </c>
      <c r="D144" s="6" t="s">
        <v>5793</v>
      </c>
      <c r="E144" s="6" t="str">
        <f>_xlfn.XLOOKUP(D144,'[2]Coordinados SEN'!$A:$A,'[2]Coordinados SEN'!$B:$B,"-",0)</f>
        <v>76.105.907-6</v>
      </c>
      <c r="F144" s="6" t="s">
        <v>5793</v>
      </c>
      <c r="G144" s="6">
        <f t="shared" si="6"/>
        <v>1</v>
      </c>
      <c r="H144" s="6" t="s">
        <v>5794</v>
      </c>
      <c r="I144" s="6" t="s">
        <v>572</v>
      </c>
      <c r="J144" s="6" t="str">
        <f>_xlfn.XLOOKUP(I144,'[2]Barras CMg'!$E$2:$E$1527,'[2]Barras CMg'!$A$2:$A$1527,"------",0,1)</f>
        <v>D.ALMAGRO_____110</v>
      </c>
      <c r="K144" s="6">
        <v>1</v>
      </c>
      <c r="L144" s="6">
        <v>2025</v>
      </c>
      <c r="M144" s="6" t="s">
        <v>45</v>
      </c>
      <c r="N144" s="6" t="s">
        <v>5261</v>
      </c>
      <c r="O144" s="6" t="s">
        <v>47</v>
      </c>
      <c r="P144" s="6" t="s">
        <v>497</v>
      </c>
      <c r="Q144" s="6" t="s">
        <v>498</v>
      </c>
      <c r="R144" s="6" t="s">
        <v>499</v>
      </c>
      <c r="S144" s="6" t="s">
        <v>51</v>
      </c>
      <c r="T144" s="9" t="s">
        <v>5795</v>
      </c>
      <c r="U144" s="10">
        <v>17.753</v>
      </c>
      <c r="V144" s="10">
        <v>17.702000000000002</v>
      </c>
      <c r="W144" s="11" t="e">
        <f>_xlfn.XLOOKUP(C144,#REF!,#REF!,"S/I",0)</f>
        <v>#REF!</v>
      </c>
      <c r="X144" s="11" t="str">
        <f>_xlfn.XLOOKUP($D144,[2]Retiros_dinamica!$F:$F,[2]Retiros_dinamica!B:B,"S/I",0)</f>
        <v>S/I</v>
      </c>
      <c r="Y144" s="11" t="str">
        <f>_xlfn.XLOOKUP($D144,[2]Retiros_dinamica!$F:$F,[2]Retiros_dinamica!C:C,"S/I",0)</f>
        <v>S/I</v>
      </c>
      <c r="Z144" s="11" t="str">
        <f>_xlfn.XLOOKUP($D144,[2]Retiros_dinamica!$F:$F,[2]Retiros_dinamica!D:D,"S/I",0)</f>
        <v>S/I</v>
      </c>
      <c r="AA144" s="11" t="str">
        <f>_xlfn.XLOOKUP($D144,[2]Retiros_dinamica!$F:$F,[2]Retiros_dinamica!E:E,"S/I",0)</f>
        <v>S/I</v>
      </c>
      <c r="AB144" s="6" t="str">
        <f>_xlfn.XLOOKUP(C144,[2]CMg!$I$4:$I$106,[2]CMg!$M$4:$M$106,"----",0,1)</f>
        <v>----</v>
      </c>
      <c r="AH144" s="12">
        <f>_xlfn.XLOOKUP($E144,'[2]Balance económico'!$C:$C,'[2]Balance económico'!$D:$D,"-",0)</f>
        <v>244570809.55127442</v>
      </c>
      <c r="AI144" s="12">
        <f>_xlfn.XLOOKUP($E144,'[2]Balance económico'!$C:$C,'[2]Balance económico'!$E:$E,"-",0)</f>
        <v>938798368.09833097</v>
      </c>
      <c r="AJ144" s="12" t="str">
        <f>_xlfn.XLOOKUP($E144,'[2]Balance económico'!$C:$C,'[2]Balance económico'!$F:$F,"-",0)</f>
        <v>----</v>
      </c>
      <c r="AK144" s="6" t="str">
        <f t="shared" si="7"/>
        <v>PPA</v>
      </c>
      <c r="AL144" s="12" t="str" cm="1">
        <f t="array" ref="AL144">IFERROR((X144*[2]!Tabla2[Bloque A] + 'BD Centrales 2025'!Y1096*[2]!Tabla2[Bloque B] + 'BD Centrales 2025'!Z1096*[2]!Tabla2[Bloque C])*#REF!,"-")</f>
        <v>-</v>
      </c>
      <c r="AM144" s="12" t="str">
        <f t="shared" si="8"/>
        <v>-</v>
      </c>
      <c r="AN144" s="12">
        <f>IFERROR((AH144+AI144+AJ144)/(SUMIFS($W$2:$W$1194,$E$2:$E$1194,E144)*1000*#REF!),0)</f>
        <v>0</v>
      </c>
    </row>
    <row r="145" spans="1:40" ht="14.4" x14ac:dyDescent="0.3">
      <c r="A145" s="7">
        <v>195</v>
      </c>
      <c r="B145" s="7" t="s">
        <v>5327</v>
      </c>
      <c r="C145" s="8" t="s">
        <v>5328</v>
      </c>
      <c r="D145" s="6" t="s">
        <v>753</v>
      </c>
      <c r="E145" s="6" t="str">
        <f>_xlfn.XLOOKUP(D145,'[2]Coordinados SEN'!$A:$A,'[2]Coordinados SEN'!$B:$B,"-",0)</f>
        <v>76.550.580-1</v>
      </c>
      <c r="F145" s="6" t="s">
        <v>753</v>
      </c>
      <c r="G145" s="6">
        <f t="shared" si="6"/>
        <v>2</v>
      </c>
      <c r="H145" s="6" t="s">
        <v>5329</v>
      </c>
      <c r="I145" s="13" t="s">
        <v>755</v>
      </c>
      <c r="J145" s="6" t="str">
        <f>_xlfn.XLOOKUP(I145,'[2]Barras CMg'!$E$2:$E$1527,'[2]Barras CMg'!$A$2:$A$1527,"------",0,1)</f>
        <v>CARDONES______220</v>
      </c>
      <c r="K145" s="6">
        <v>1</v>
      </c>
      <c r="L145" s="6">
        <v>2025</v>
      </c>
      <c r="M145" s="6" t="s">
        <v>45</v>
      </c>
      <c r="N145" s="6" t="s">
        <v>5261</v>
      </c>
      <c r="O145" s="6" t="s">
        <v>47</v>
      </c>
      <c r="P145" s="6" t="s">
        <v>497</v>
      </c>
      <c r="Q145" s="6" t="s">
        <v>557</v>
      </c>
      <c r="R145" s="6" t="s">
        <v>557</v>
      </c>
      <c r="S145" s="6" t="s">
        <v>51</v>
      </c>
      <c r="T145" s="9" t="s">
        <v>5330</v>
      </c>
      <c r="U145" s="10">
        <v>150.239</v>
      </c>
      <c r="V145" s="10">
        <v>148.67699999999999</v>
      </c>
      <c r="W145" s="11" t="e">
        <f>_xlfn.XLOOKUP(C145,#REF!,#REF!,"S/I",0)</f>
        <v>#REF!</v>
      </c>
      <c r="X145" s="11" t="str">
        <f>_xlfn.XLOOKUP($D145,[2]Retiros_dinamica!$F:$F,[2]Retiros_dinamica!B:B,"S/I",0)</f>
        <v>S/I</v>
      </c>
      <c r="Y145" s="11" t="str">
        <f>_xlfn.XLOOKUP($D145,[2]Retiros_dinamica!$F:$F,[2]Retiros_dinamica!C:C,"S/I",0)</f>
        <v>S/I</v>
      </c>
      <c r="Z145" s="11" t="str">
        <f>_xlfn.XLOOKUP($D145,[2]Retiros_dinamica!$F:$F,[2]Retiros_dinamica!D:D,"S/I",0)</f>
        <v>S/I</v>
      </c>
      <c r="AA145" s="11" t="str">
        <f>_xlfn.XLOOKUP($D145,[2]Retiros_dinamica!$F:$F,[2]Retiros_dinamica!E:E,"S/I",0)</f>
        <v>S/I</v>
      </c>
      <c r="AB145" s="6" t="str">
        <f>_xlfn.XLOOKUP(C145,[2]CMg!$I$4:$I$106,[2]CMg!$M$4:$M$106,"----",0,1)</f>
        <v>----</v>
      </c>
      <c r="AH145" s="12">
        <f>_xlfn.XLOOKUP($E145,'[2]Balance económico'!$C:$C,'[2]Balance económico'!$D:$D,"-",0)</f>
        <v>365736230.47312915</v>
      </c>
      <c r="AI145" s="12">
        <f>_xlfn.XLOOKUP($E145,'[2]Balance económico'!$C:$C,'[2]Balance económico'!$E:$E,"-",0)</f>
        <v>8305036949.1674004</v>
      </c>
      <c r="AJ145" s="12" t="str">
        <f>_xlfn.XLOOKUP($E145,'[2]Balance económico'!$C:$C,'[2]Balance económico'!$F:$F,"-",0)</f>
        <v>----</v>
      </c>
      <c r="AK145" s="6" t="str">
        <f t="shared" si="7"/>
        <v>PPA</v>
      </c>
      <c r="AL145" s="12" t="str" cm="1">
        <f t="array" ref="AL145">IFERROR((X145*[2]!Tabla2[Bloque A] + 'BD Centrales 2025'!Y998*[2]!Tabla2[Bloque B] + 'BD Centrales 2025'!Z998*[2]!Tabla2[Bloque C])*#REF!,"-")</f>
        <v>-</v>
      </c>
      <c r="AM145" s="12" t="str">
        <f t="shared" si="8"/>
        <v>-</v>
      </c>
      <c r="AN145" s="12">
        <f>IFERROR((AH145+AI145+AJ145)/(SUMIFS($W$2:$W$1194,$E$2:$E$1194,E145)*1000*#REF!),0)</f>
        <v>0</v>
      </c>
    </row>
    <row r="146" spans="1:40" ht="14.4" x14ac:dyDescent="0.3">
      <c r="A146" s="7">
        <v>197</v>
      </c>
      <c r="B146" s="7" t="s">
        <v>6035</v>
      </c>
      <c r="C146" s="8" t="s">
        <v>6036</v>
      </c>
      <c r="D146" s="6" t="s">
        <v>64</v>
      </c>
      <c r="E146" s="6" t="str">
        <f>_xlfn.XLOOKUP(D146,'[2]Coordinados SEN'!$A:$A,'[2]Coordinados SEN'!$B:$B,"-",0)</f>
        <v>96.505.760-9</v>
      </c>
      <c r="F146" s="6" t="s">
        <v>64</v>
      </c>
      <c r="G146" s="6">
        <f t="shared" si="6"/>
        <v>29</v>
      </c>
      <c r="H146" s="6" t="s">
        <v>6037</v>
      </c>
      <c r="I146" s="6" t="s">
        <v>6037</v>
      </c>
      <c r="J146" s="6" t="str">
        <f>_xlfn.XLOOKUP(I146,'[2]Barras CMg'!$E$2:$E$1527,'[2]Barras CMg'!$A$2:$A$1527,"------",0,1)</f>
        <v>S.LUIS2_______220</v>
      </c>
      <c r="K146" s="6">
        <v>2</v>
      </c>
      <c r="L146" s="6">
        <v>2025</v>
      </c>
      <c r="M146" s="6" t="s">
        <v>45</v>
      </c>
      <c r="N146" s="6" t="s">
        <v>5308</v>
      </c>
      <c r="O146" s="6" t="s">
        <v>47</v>
      </c>
      <c r="P146" s="6" t="s">
        <v>189</v>
      </c>
      <c r="Q146" s="6" t="s">
        <v>899</v>
      </c>
      <c r="R146" s="6" t="s">
        <v>899</v>
      </c>
      <c r="S146" s="6" t="s">
        <v>51</v>
      </c>
      <c r="T146" s="9" t="s">
        <v>2024</v>
      </c>
      <c r="U146" s="10">
        <v>335.37</v>
      </c>
      <c r="V146" s="10">
        <v>326.97000000000003</v>
      </c>
      <c r="W146" s="11" t="e">
        <f>_xlfn.XLOOKUP(C146,#REF!,#REF!,"S/I",0)</f>
        <v>#REF!</v>
      </c>
      <c r="X146" s="11">
        <f>_xlfn.XLOOKUP($D146,[2]Retiros_dinamica!$F:$F,[2]Retiros_dinamica!B:B,"S/I",0)</f>
        <v>3718226.0598297678</v>
      </c>
      <c r="Y146" s="11">
        <f>_xlfn.XLOOKUP($D146,[2]Retiros_dinamica!$F:$F,[2]Retiros_dinamica!C:C,"S/I",0)</f>
        <v>3629256.6101904032</v>
      </c>
      <c r="Z146" s="11">
        <f>_xlfn.XLOOKUP($D146,[2]Retiros_dinamica!$F:$F,[2]Retiros_dinamica!D:D,"S/I",0)</f>
        <v>1641521.734171205</v>
      </c>
      <c r="AA146" s="11">
        <f>_xlfn.XLOOKUP($D146,[2]Retiros_dinamica!$F:$F,[2]Retiros_dinamica!E:E,"S/I",0)</f>
        <v>8989004.4041913748</v>
      </c>
      <c r="AB146" s="6" t="str">
        <f>_xlfn.XLOOKUP(C146,[2]CMg!$I$4:$I$106,[2]CMg!$M$4:$M$106,"----",0,1)</f>
        <v>----</v>
      </c>
      <c r="AH146" s="12">
        <f>_xlfn.XLOOKUP($E146,'[2]Balance económico'!$C:$C,'[2]Balance económico'!$D:$D,"-",0)</f>
        <v>-1345248975.5315018</v>
      </c>
      <c r="AI146" s="12">
        <f>_xlfn.XLOOKUP($E146,'[2]Balance económico'!$C:$C,'[2]Balance económico'!$E:$E,"-",0)</f>
        <v>1898616992.9867737</v>
      </c>
      <c r="AJ146" s="12">
        <f>_xlfn.XLOOKUP($E146,'[2]Balance económico'!$C:$C,'[2]Balance económico'!$F:$F,"-",0)</f>
        <v>30881173149.204327</v>
      </c>
      <c r="AK146" s="6" t="str">
        <f t="shared" si="7"/>
        <v>PPA</v>
      </c>
      <c r="AL146" s="12" t="str" cm="1">
        <f t="array" ref="AL146">IFERROR((X146*[2]!Tabla2[Bloque A] + 'BD Centrales 2025'!Y1145*[2]!Tabla2[Bloque B] + 'BD Centrales 2025'!Z1145*[2]!Tabla2[Bloque C])*#REF!,"-")</f>
        <v>-</v>
      </c>
      <c r="AM146" s="12" t="str">
        <f t="shared" si="8"/>
        <v>-</v>
      </c>
      <c r="AN146" s="12">
        <f>IFERROR((AH146+AI146+AJ146)/(SUMIFS($W$2:$W$1194,$E$2:$E$1194,E146)*1000*#REF!),0)</f>
        <v>0</v>
      </c>
    </row>
    <row r="147" spans="1:40" ht="14.4" x14ac:dyDescent="0.3">
      <c r="A147" s="7">
        <v>198</v>
      </c>
      <c r="B147" s="7" t="s">
        <v>6054</v>
      </c>
      <c r="C147" s="8" t="s">
        <v>6055</v>
      </c>
      <c r="D147" s="6" t="s">
        <v>64</v>
      </c>
      <c r="E147" s="6" t="str">
        <f>_xlfn.XLOOKUP(D147,'[2]Coordinados SEN'!$A:$A,'[2]Coordinados SEN'!$B:$B,"-",0)</f>
        <v>96.505.760-9</v>
      </c>
      <c r="F147" s="6" t="s">
        <v>64</v>
      </c>
      <c r="G147" s="6">
        <f t="shared" si="6"/>
        <v>29</v>
      </c>
      <c r="H147" s="6" t="s">
        <v>6037</v>
      </c>
      <c r="I147" s="6" t="s">
        <v>6037</v>
      </c>
      <c r="J147" s="6" t="str">
        <f>_xlfn.XLOOKUP(I147,'[2]Barras CMg'!$E$2:$E$1527,'[2]Barras CMg'!$A$2:$A$1527,"------",0,1)</f>
        <v>S.LUIS2_______220</v>
      </c>
      <c r="K147" s="6">
        <v>2</v>
      </c>
      <c r="L147" s="6">
        <v>2025</v>
      </c>
      <c r="M147" s="6" t="s">
        <v>45</v>
      </c>
      <c r="N147" s="6" t="s">
        <v>5308</v>
      </c>
      <c r="O147" s="6" t="s">
        <v>47</v>
      </c>
      <c r="P147" s="6" t="s">
        <v>189</v>
      </c>
      <c r="Q147" s="6" t="s">
        <v>899</v>
      </c>
      <c r="R147" s="6" t="s">
        <v>899</v>
      </c>
      <c r="S147" s="6" t="s">
        <v>51</v>
      </c>
      <c r="T147" s="9" t="s">
        <v>6056</v>
      </c>
      <c r="U147" s="10">
        <v>411.23599999999999</v>
      </c>
      <c r="V147" s="10">
        <v>405.56200000000001</v>
      </c>
      <c r="W147" s="11" t="e">
        <f>_xlfn.XLOOKUP(C147,#REF!,#REF!,"S/I",0)</f>
        <v>#REF!</v>
      </c>
      <c r="X147" s="11">
        <f>_xlfn.XLOOKUP($D147,[2]Retiros_dinamica!$F:$F,[2]Retiros_dinamica!B:B,"S/I",0)</f>
        <v>3718226.0598297678</v>
      </c>
      <c r="Y147" s="11">
        <f>_xlfn.XLOOKUP($D147,[2]Retiros_dinamica!$F:$F,[2]Retiros_dinamica!C:C,"S/I",0)</f>
        <v>3629256.6101904032</v>
      </c>
      <c r="Z147" s="11">
        <f>_xlfn.XLOOKUP($D147,[2]Retiros_dinamica!$F:$F,[2]Retiros_dinamica!D:D,"S/I",0)</f>
        <v>1641521.734171205</v>
      </c>
      <c r="AA147" s="11">
        <f>_xlfn.XLOOKUP($D147,[2]Retiros_dinamica!$F:$F,[2]Retiros_dinamica!E:E,"S/I",0)</f>
        <v>8989004.4041913748</v>
      </c>
      <c r="AB147" s="6" t="str">
        <f>_xlfn.XLOOKUP(C147,[2]CMg!$I$4:$I$106,[2]CMg!$M$4:$M$106,"----",0,1)</f>
        <v>----</v>
      </c>
      <c r="AH147" s="12">
        <f>_xlfn.XLOOKUP($E147,'[2]Balance económico'!$C:$C,'[2]Balance económico'!$D:$D,"-",0)</f>
        <v>-1345248975.5315018</v>
      </c>
      <c r="AI147" s="12">
        <f>_xlfn.XLOOKUP($E147,'[2]Balance económico'!$C:$C,'[2]Balance económico'!$E:$E,"-",0)</f>
        <v>1898616992.9867737</v>
      </c>
      <c r="AJ147" s="12">
        <f>_xlfn.XLOOKUP($E147,'[2]Balance económico'!$C:$C,'[2]Balance económico'!$F:$F,"-",0)</f>
        <v>30881173149.204327</v>
      </c>
      <c r="AK147" s="6" t="str">
        <f t="shared" si="7"/>
        <v>PPA</v>
      </c>
      <c r="AL147" s="12" t="str" cm="1">
        <f t="array" ref="AL147">IFERROR((X147*[2]!Tabla2[Bloque A] + 'BD Centrales 2025'!Y1150*[2]!Tabla2[Bloque B] + 'BD Centrales 2025'!Z1150*[2]!Tabla2[Bloque C])*#REF!,"-")</f>
        <v>-</v>
      </c>
      <c r="AM147" s="12" t="str">
        <f t="shared" si="8"/>
        <v>-</v>
      </c>
      <c r="AN147" s="12">
        <f>IFERROR((AH147+AI147+AJ147)/(SUMIFS($W$2:$W$1194,$E$2:$E$1194,E147)*1000*#REF!),0)</f>
        <v>0</v>
      </c>
    </row>
    <row r="148" spans="1:40" ht="14.4" x14ac:dyDescent="0.3">
      <c r="A148" s="7">
        <v>199</v>
      </c>
      <c r="B148" s="7" t="s">
        <v>6074</v>
      </c>
      <c r="C148" s="8" t="s">
        <v>6075</v>
      </c>
      <c r="D148" s="6" t="s">
        <v>6008</v>
      </c>
      <c r="E148" s="6" t="str">
        <f>_xlfn.XLOOKUP(D148,'[2]Coordinados SEN'!$A:$A,'[2]Coordinados SEN'!$B:$B,"-",0)</f>
        <v>76.538.731-0</v>
      </c>
      <c r="F148" s="6" t="s">
        <v>6008</v>
      </c>
      <c r="G148" s="6">
        <f t="shared" si="6"/>
        <v>1</v>
      </c>
      <c r="H148" s="6" t="s">
        <v>6076</v>
      </c>
      <c r="I148" s="6" t="s">
        <v>6077</v>
      </c>
      <c r="J148" s="6" t="str">
        <f>_xlfn.XLOOKUP(I148,'[2]Barras CMg'!$E$2:$E$1527,'[2]Barras CMg'!$A$2:$A$1527,"------",0,1)</f>
        <v>RENCA_________110</v>
      </c>
      <c r="K148" s="6">
        <v>2</v>
      </c>
      <c r="L148" s="6">
        <v>2025</v>
      </c>
      <c r="M148" s="6" t="s">
        <v>45</v>
      </c>
      <c r="N148" s="6" t="s">
        <v>5308</v>
      </c>
      <c r="O148" s="6" t="s">
        <v>47</v>
      </c>
      <c r="P148" s="6" t="s">
        <v>164</v>
      </c>
      <c r="Q148" s="6" t="s">
        <v>371</v>
      </c>
      <c r="R148" s="6" t="s">
        <v>6078</v>
      </c>
      <c r="S148" s="6" t="s">
        <v>51</v>
      </c>
      <c r="T148" s="9" t="s">
        <v>463</v>
      </c>
      <c r="U148" s="10">
        <v>380.81</v>
      </c>
      <c r="V148" s="10">
        <v>370.1</v>
      </c>
      <c r="W148" s="11" t="e">
        <f>_xlfn.XLOOKUP(C148,#REF!,#REF!,"S/I",0)</f>
        <v>#REF!</v>
      </c>
      <c r="X148" s="11" t="str">
        <f>_xlfn.XLOOKUP($D148,[2]Retiros_dinamica!$F:$F,[2]Retiros_dinamica!B:B,"S/I",0)</f>
        <v>S/I</v>
      </c>
      <c r="Y148" s="11" t="str">
        <f>_xlfn.XLOOKUP($D148,[2]Retiros_dinamica!$F:$F,[2]Retiros_dinamica!C:C,"S/I",0)</f>
        <v>S/I</v>
      </c>
      <c r="Z148" s="11" t="str">
        <f>_xlfn.XLOOKUP($D148,[2]Retiros_dinamica!$F:$F,[2]Retiros_dinamica!D:D,"S/I",0)</f>
        <v>S/I</v>
      </c>
      <c r="AA148" s="11" t="str">
        <f>_xlfn.XLOOKUP($D148,[2]Retiros_dinamica!$F:$F,[2]Retiros_dinamica!E:E,"S/I",0)</f>
        <v>S/I</v>
      </c>
      <c r="AB148" s="6" t="str">
        <f>_xlfn.XLOOKUP(C148,[2]CMg!$I$4:$I$106,[2]CMg!$M$4:$M$106,"----",0,1)</f>
        <v>----</v>
      </c>
      <c r="AH148" s="12">
        <f>_xlfn.XLOOKUP($E148,'[2]Balance económico'!$C:$C,'[2]Balance económico'!$D:$D,"-",0)</f>
        <v>4678961721.5034199</v>
      </c>
      <c r="AI148" s="12">
        <f>_xlfn.XLOOKUP($E148,'[2]Balance económico'!$C:$C,'[2]Balance económico'!$E:$E,"-",0)</f>
        <v>20043557419.534283</v>
      </c>
      <c r="AJ148" s="12" t="str">
        <f>_xlfn.XLOOKUP($E148,'[2]Balance económico'!$C:$C,'[2]Balance económico'!$F:$F,"-",0)</f>
        <v>----</v>
      </c>
      <c r="AK148" s="6" t="str">
        <f t="shared" si="7"/>
        <v>PPA</v>
      </c>
      <c r="AL148" s="12" t="str" cm="1">
        <f t="array" ref="AL148">IFERROR((X148*[2]!Tabla2[Bloque A] + 'BD Centrales 2025'!Y1154*[2]!Tabla2[Bloque B] + 'BD Centrales 2025'!Z1154*[2]!Tabla2[Bloque C])*#REF!,"-")</f>
        <v>-</v>
      </c>
      <c r="AM148" s="12" t="str">
        <f t="shared" si="8"/>
        <v>-</v>
      </c>
      <c r="AN148" s="12">
        <f>IFERROR((AH148+AI148+AJ148)/(SUMIFS($W$2:$W$1194,$E$2:$E$1194,E148)*1000*#REF!),0)</f>
        <v>0</v>
      </c>
    </row>
    <row r="149" spans="1:40" ht="14.4" x14ac:dyDescent="0.3">
      <c r="A149" s="7">
        <v>201</v>
      </c>
      <c r="B149" s="7" t="s">
        <v>5902</v>
      </c>
      <c r="C149" s="8" t="s">
        <v>5903</v>
      </c>
      <c r="D149" s="6" t="s">
        <v>5904</v>
      </c>
      <c r="E149" s="6" t="str">
        <f>_xlfn.XLOOKUP(D149,'[2]Coordinados SEN'!$A:$A,'[2]Coordinados SEN'!$B:$B,"-",0)</f>
        <v>76.418.918-3</v>
      </c>
      <c r="F149" s="6" t="s">
        <v>5904</v>
      </c>
      <c r="G149" s="6">
        <f t="shared" si="6"/>
        <v>2</v>
      </c>
      <c r="H149" s="6" t="s">
        <v>5905</v>
      </c>
      <c r="I149" s="6" t="s">
        <v>5906</v>
      </c>
      <c r="J149" s="6" t="str">
        <f>_xlfn.XLOOKUP(I149,'[2]Barras CMg'!$E$2:$E$1527,'[2]Barras CMg'!$A$2:$A$1527,"------",0,1)</f>
        <v>GUACOLDA______220</v>
      </c>
      <c r="K149" s="6">
        <v>5</v>
      </c>
      <c r="L149" s="6">
        <v>2025</v>
      </c>
      <c r="M149" s="6" t="s">
        <v>45</v>
      </c>
      <c r="N149" s="6" t="s">
        <v>5276</v>
      </c>
      <c r="O149" s="6" t="s">
        <v>47</v>
      </c>
      <c r="P149" s="6" t="s">
        <v>497</v>
      </c>
      <c r="Q149" s="6" t="s">
        <v>579</v>
      </c>
      <c r="R149" s="6" t="s">
        <v>579</v>
      </c>
      <c r="S149" s="6" t="s">
        <v>51</v>
      </c>
      <c r="T149" s="9" t="s">
        <v>205</v>
      </c>
      <c r="U149" s="10">
        <v>763.78800000000001</v>
      </c>
      <c r="V149" s="10">
        <v>702.65899999999999</v>
      </c>
      <c r="W149" s="11" t="e">
        <f>_xlfn.XLOOKUP(C149,#REF!,#REF!,"S/I",0)</f>
        <v>#REF!</v>
      </c>
      <c r="X149" s="11">
        <f>_xlfn.XLOOKUP($D149,[2]Retiros_dinamica!$F:$F,[2]Retiros_dinamica!B:B,"S/I",0)</f>
        <v>672174.51947426726</v>
      </c>
      <c r="Y149" s="11">
        <f>_xlfn.XLOOKUP($D149,[2]Retiros_dinamica!$F:$F,[2]Retiros_dinamica!C:C,"S/I",0)</f>
        <v>501623.18973869848</v>
      </c>
      <c r="Z149" s="11">
        <f>_xlfn.XLOOKUP($D149,[2]Retiros_dinamica!$F:$F,[2]Retiros_dinamica!D:D,"S/I",0)</f>
        <v>348337.47876705503</v>
      </c>
      <c r="AA149" s="11">
        <f>_xlfn.XLOOKUP($D149,[2]Retiros_dinamica!$F:$F,[2]Retiros_dinamica!E:E,"S/I",0)</f>
        <v>1522135.1879800209</v>
      </c>
      <c r="AB149" s="6" t="str">
        <f>_xlfn.XLOOKUP(C149,[2]CMg!$I$4:$I$106,[2]CMg!$M$4:$M$106,"----",0,1)</f>
        <v>----</v>
      </c>
      <c r="AH149" s="12">
        <f>_xlfn.XLOOKUP($E149,'[2]Balance económico'!$C:$C,'[2]Balance económico'!$D:$D,"-",0)</f>
        <v>186380798032.02628</v>
      </c>
      <c r="AI149" s="12">
        <f>_xlfn.XLOOKUP($E149,'[2]Balance económico'!$C:$C,'[2]Balance económico'!$E:$E,"-",0)</f>
        <v>14569815076.618603</v>
      </c>
      <c r="AJ149" s="12">
        <f>_xlfn.XLOOKUP($E149,'[2]Balance económico'!$C:$C,'[2]Balance económico'!$F:$F,"-",0)</f>
        <v>4360368233.665062</v>
      </c>
      <c r="AK149" s="6" t="str">
        <f t="shared" si="7"/>
        <v>PPA</v>
      </c>
      <c r="AL149" s="12" t="str" cm="1">
        <f t="array" ref="AL149">IFERROR((X149*[2]!Tabla2[Bloque A] + 'BD Centrales 2025'!Y1118*[2]!Tabla2[Bloque B] + 'BD Centrales 2025'!Z1118*[2]!Tabla2[Bloque C])*#REF!,"-")</f>
        <v>-</v>
      </c>
      <c r="AM149" s="12" t="str">
        <f t="shared" si="8"/>
        <v>-</v>
      </c>
      <c r="AN149" s="12">
        <f>IFERROR((AH149+AI149+AJ149)/(SUMIFS($W$2:$W$1194,$E$2:$E$1194,E149)*1000*#REF!),0)</f>
        <v>0</v>
      </c>
    </row>
    <row r="150" spans="1:40" ht="14.4" x14ac:dyDescent="0.3">
      <c r="A150" s="7">
        <v>205</v>
      </c>
      <c r="B150" s="7" t="s">
        <v>4910</v>
      </c>
      <c r="C150" s="8" t="s">
        <v>4911</v>
      </c>
      <c r="D150" s="6" t="s">
        <v>4906</v>
      </c>
      <c r="E150" s="6" t="str">
        <f>_xlfn.XLOOKUP(D150,'[2]Coordinados SEN'!$A:$A,'[2]Coordinados SEN'!$B:$B,"-",0)</f>
        <v>76.028.873-K</v>
      </c>
      <c r="F150" s="6" t="s">
        <v>4906</v>
      </c>
      <c r="G150" s="6">
        <f t="shared" si="6"/>
        <v>5</v>
      </c>
      <c r="H150" s="6" t="s">
        <v>2096</v>
      </c>
      <c r="I150" s="6" t="s">
        <v>2096</v>
      </c>
      <c r="J150" s="6" t="str">
        <f>_xlfn.XLOOKUP(I150,'[2]Barras CMg'!$E$2:$E$1527,'[2]Barras CMg'!$A$2:$A$1527,"------",0,1)</f>
        <v>------</v>
      </c>
      <c r="K150" s="6">
        <v>1</v>
      </c>
      <c r="L150" s="6">
        <v>2025</v>
      </c>
      <c r="M150" s="6" t="s">
        <v>66</v>
      </c>
      <c r="N150" s="6" t="s">
        <v>177</v>
      </c>
      <c r="O150" s="6" t="s">
        <v>213</v>
      </c>
      <c r="P150" s="6" t="s">
        <v>90</v>
      </c>
      <c r="Q150" s="6" t="s">
        <v>868</v>
      </c>
      <c r="R150" s="6" t="s">
        <v>1687</v>
      </c>
      <c r="S150" s="6" t="s">
        <v>51</v>
      </c>
      <c r="T150" s="9" t="s">
        <v>4912</v>
      </c>
      <c r="U150" s="10">
        <v>0.43</v>
      </c>
      <c r="V150" s="10">
        <v>0.41980000000000001</v>
      </c>
      <c r="W150" s="11" t="e">
        <f>_xlfn.XLOOKUP(C150,#REF!,#REF!,"S/I",0)</f>
        <v>#REF!</v>
      </c>
      <c r="X150" s="11" t="str">
        <f>_xlfn.XLOOKUP($D150,[2]Retiros_dinamica!$F:$F,[2]Retiros_dinamica!B:B,"S/I",0)</f>
        <v>S/I</v>
      </c>
      <c r="Y150" s="11" t="str">
        <f>_xlfn.XLOOKUP($D150,[2]Retiros_dinamica!$F:$F,[2]Retiros_dinamica!C:C,"S/I",0)</f>
        <v>S/I</v>
      </c>
      <c r="Z150" s="11" t="str">
        <f>_xlfn.XLOOKUP($D150,[2]Retiros_dinamica!$F:$F,[2]Retiros_dinamica!D:D,"S/I",0)</f>
        <v>S/I</v>
      </c>
      <c r="AA150" s="11" t="str">
        <f>_xlfn.XLOOKUP($D150,[2]Retiros_dinamica!$F:$F,[2]Retiros_dinamica!E:E,"S/I",0)</f>
        <v>S/I</v>
      </c>
      <c r="AB150" s="6" t="str">
        <f>_xlfn.XLOOKUP(C150,[2]CMg!$I$4:$I$106,[2]CMg!$M$4:$M$106,"----",0,1)</f>
        <v>----</v>
      </c>
      <c r="AH150" s="12">
        <f>_xlfn.XLOOKUP($E150,'[2]Balance económico'!$C:$C,'[2]Balance económico'!$D:$D,"-",0)</f>
        <v>260538492.47897691</v>
      </c>
      <c r="AI150" s="12">
        <f>_xlfn.XLOOKUP($E150,'[2]Balance económico'!$C:$C,'[2]Balance económico'!$E:$E,"-",0)</f>
        <v>223124536.86556</v>
      </c>
      <c r="AJ150" s="12" t="str">
        <f>_xlfn.XLOOKUP($E150,'[2]Balance económico'!$C:$C,'[2]Balance económico'!$F:$F,"-",0)</f>
        <v>----</v>
      </c>
      <c r="AK150" s="6" t="str">
        <f t="shared" si="7"/>
        <v>PPA</v>
      </c>
      <c r="AL150" s="12" t="str" cm="1">
        <f t="array" ref="AL150">IFERROR((X150*[2]!Tabla2[Bloque A] + 'BD Centrales 2025'!Y915*[2]!Tabla2[Bloque B] + 'BD Centrales 2025'!Z915*[2]!Tabla2[Bloque C])*#REF!,"-")</f>
        <v>-</v>
      </c>
      <c r="AM150" s="12" t="str">
        <f t="shared" si="8"/>
        <v>-</v>
      </c>
      <c r="AN150" s="12">
        <f>IFERROR((AH150+AI150+AJ150)/(SUMIFS($W$2:$W$1194,$E$2:$E$1194,E150)*1000*#REF!),0)</f>
        <v>0</v>
      </c>
    </row>
    <row r="151" spans="1:40" ht="14.4" x14ac:dyDescent="0.3">
      <c r="A151" s="7">
        <v>206</v>
      </c>
      <c r="B151" s="7" t="s">
        <v>6124</v>
      </c>
      <c r="C151" s="8" t="s">
        <v>6125</v>
      </c>
      <c r="D151" s="6" t="s">
        <v>73</v>
      </c>
      <c r="E151" s="6" t="str">
        <f>_xlfn.XLOOKUP(D151,'[2]Coordinados SEN'!$A:$A,'[2]Coordinados SEN'!$B:$B,"-",0)</f>
        <v>91.081.000-6</v>
      </c>
      <c r="F151" s="6" t="s">
        <v>73</v>
      </c>
      <c r="G151" s="6">
        <f t="shared" si="6"/>
        <v>21</v>
      </c>
      <c r="H151" s="6" t="s">
        <v>6037</v>
      </c>
      <c r="I151" s="6" t="s">
        <v>6037</v>
      </c>
      <c r="J151" s="6" t="str">
        <f>_xlfn.XLOOKUP(I151,'[2]Barras CMg'!$E$2:$E$1527,'[2]Barras CMg'!$A$2:$A$1527,"------",0,1)</f>
        <v>S.LUIS2_______220</v>
      </c>
      <c r="K151" s="6">
        <v>2</v>
      </c>
      <c r="L151" s="6">
        <v>2025</v>
      </c>
      <c r="M151" s="6" t="s">
        <v>45</v>
      </c>
      <c r="N151" s="6" t="s">
        <v>5308</v>
      </c>
      <c r="O151" s="6" t="s">
        <v>47</v>
      </c>
      <c r="P151" s="6" t="s">
        <v>189</v>
      </c>
      <c r="Q151" s="6" t="s">
        <v>899</v>
      </c>
      <c r="R151" s="6" t="s">
        <v>899</v>
      </c>
      <c r="S151" s="6" t="s">
        <v>51</v>
      </c>
      <c r="T151" s="9" t="s">
        <v>5708</v>
      </c>
      <c r="U151" s="10" t="s">
        <v>6126</v>
      </c>
      <c r="V151" s="10" t="s">
        <v>6127</v>
      </c>
      <c r="W151" s="11" t="e">
        <f>_xlfn.XLOOKUP(C151,#REF!,#REF!,"S/I",0)</f>
        <v>#REF!</v>
      </c>
      <c r="X151" s="11">
        <f>_xlfn.XLOOKUP($D151,[2]Retiros_dinamica!$F:$F,[2]Retiros_dinamica!B:B,"S/I",0)</f>
        <v>7639445.860896145</v>
      </c>
      <c r="Y151" s="11">
        <f>_xlfn.XLOOKUP($D151,[2]Retiros_dinamica!$F:$F,[2]Retiros_dinamica!C:C,"S/I",0)</f>
        <v>9104617.6214240622</v>
      </c>
      <c r="Z151" s="11">
        <f>_xlfn.XLOOKUP($D151,[2]Retiros_dinamica!$F:$F,[2]Retiros_dinamica!D:D,"S/I",0)</f>
        <v>4255877.220624717</v>
      </c>
      <c r="AA151" s="11">
        <f>_xlfn.XLOOKUP($D151,[2]Retiros_dinamica!$F:$F,[2]Retiros_dinamica!E:E,"S/I",0)</f>
        <v>20999940.702944927</v>
      </c>
      <c r="AB151" s="6" t="str">
        <f>_xlfn.XLOOKUP(C151,[2]CMg!$I$4:$I$106,[2]CMg!$M$4:$M$106,"----",0,1)</f>
        <v>----</v>
      </c>
      <c r="AH151" s="12">
        <f>_xlfn.XLOOKUP($E151,'[2]Balance económico'!$C:$C,'[2]Balance económico'!$D:$D,"-",0)</f>
        <v>-515558000946.8717</v>
      </c>
      <c r="AI151" s="12">
        <f>_xlfn.XLOOKUP($E151,'[2]Balance económico'!$C:$C,'[2]Balance económico'!$E:$E,"-",0)</f>
        <v>-187541949535.11594</v>
      </c>
      <c r="AJ151" s="12">
        <f>_xlfn.XLOOKUP($E151,'[2]Balance económico'!$C:$C,'[2]Balance económico'!$F:$F,"-",0)</f>
        <v>72834824814.236374</v>
      </c>
      <c r="AK151" s="6" t="str">
        <f t="shared" si="7"/>
        <v>PPA</v>
      </c>
      <c r="AL151" s="12" t="str" cm="1">
        <f t="array" ref="AL151">IFERROR((X151*[2]!Tabla2[Bloque A] + 'BD Centrales 2025'!Y1166*[2]!Tabla2[Bloque B] + 'BD Centrales 2025'!Z1166*[2]!Tabla2[Bloque C])*#REF!,"-")</f>
        <v>-</v>
      </c>
      <c r="AM151" s="12" t="str">
        <f t="shared" si="8"/>
        <v>-</v>
      </c>
      <c r="AN151" s="12">
        <f>IFERROR((AH151+AI151+AJ151)/(SUMIFS($W$2:$W$1194,$E$2:$E$1194,E151)*1000*#REF!),0)</f>
        <v>0</v>
      </c>
    </row>
    <row r="152" spans="1:40" ht="14.4" x14ac:dyDescent="0.3">
      <c r="A152" s="7">
        <v>208</v>
      </c>
      <c r="B152" s="7" t="s">
        <v>5359</v>
      </c>
      <c r="C152" s="8" t="s">
        <v>5360</v>
      </c>
      <c r="D152" s="6" t="s">
        <v>5291</v>
      </c>
      <c r="E152" s="6" t="str">
        <f>_xlfn.XLOOKUP(D152,'[2]Coordinados SEN'!$A:$A,'[2]Coordinados SEN'!$B:$B,"-",0)</f>
        <v>96.547.510-9</v>
      </c>
      <c r="F152" s="6" t="s">
        <v>5292</v>
      </c>
      <c r="G152" s="6">
        <f t="shared" si="6"/>
        <v>10</v>
      </c>
      <c r="H152" s="6" t="s">
        <v>5361</v>
      </c>
      <c r="I152" s="6" t="s">
        <v>5361</v>
      </c>
      <c r="J152" s="6" t="str">
        <f>_xlfn.XLOOKUP(I152,'[2]Barras CMg'!$E$2:$E$1527,'[2]Barras CMg'!$A$2:$A$1527,"------",0,1)</f>
        <v>CONSTIT.______066</v>
      </c>
      <c r="K152" s="6">
        <v>1</v>
      </c>
      <c r="L152" s="6">
        <v>2025</v>
      </c>
      <c r="M152" s="6" t="s">
        <v>45</v>
      </c>
      <c r="N152" s="6" t="s">
        <v>5276</v>
      </c>
      <c r="O152" s="6" t="s">
        <v>157</v>
      </c>
      <c r="P152" s="6" t="s">
        <v>90</v>
      </c>
      <c r="Q152" s="6" t="s">
        <v>91</v>
      </c>
      <c r="R152" s="6" t="s">
        <v>4265</v>
      </c>
      <c r="S152" s="6" t="s">
        <v>51</v>
      </c>
      <c r="T152" s="9" t="s">
        <v>129</v>
      </c>
      <c r="U152" s="10">
        <v>8</v>
      </c>
      <c r="V152" s="10">
        <v>8</v>
      </c>
      <c r="W152" s="11" t="e">
        <f>_xlfn.XLOOKUP(C152,#REF!,#REF!,"S/I",0)</f>
        <v>#REF!</v>
      </c>
      <c r="X152" s="11">
        <f>_xlfn.XLOOKUP($D152,[2]Retiros_dinamica!$F:$F,[2]Retiros_dinamica!B:B,"S/I",0)</f>
        <v>193066.5476067031</v>
      </c>
      <c r="Y152" s="11">
        <f>_xlfn.XLOOKUP($D152,[2]Retiros_dinamica!$F:$F,[2]Retiros_dinamica!C:C,"S/I",0)</f>
        <v>213650.33104670921</v>
      </c>
      <c r="Z152" s="11">
        <f>_xlfn.XLOOKUP($D152,[2]Retiros_dinamica!$F:$F,[2]Retiros_dinamica!D:D,"S/I",0)</f>
        <v>90934.152076808357</v>
      </c>
      <c r="AA152" s="11">
        <f>_xlfn.XLOOKUP($D152,[2]Retiros_dinamica!$F:$F,[2]Retiros_dinamica!E:E,"S/I",0)</f>
        <v>497651.03073022072</v>
      </c>
      <c r="AB152" s="6" t="str">
        <f>_xlfn.XLOOKUP(C152,[2]CMg!$I$4:$I$106,[2]CMg!$M$4:$M$106,"----",0,1)</f>
        <v>----</v>
      </c>
      <c r="AH152" s="12">
        <f>_xlfn.XLOOKUP($E152,'[2]Balance económico'!$C:$C,'[2]Balance económico'!$D:$D,"-",0)</f>
        <v>39346942517.148315</v>
      </c>
      <c r="AI152" s="12">
        <f>_xlfn.XLOOKUP($E152,'[2]Balance económico'!$C:$C,'[2]Balance económico'!$E:$E,"-",0)</f>
        <v>5740355414.9104433</v>
      </c>
      <c r="AJ152" s="12">
        <f>_xlfn.XLOOKUP($E152,'[2]Balance económico'!$C:$C,'[2]Balance económico'!$F:$F,"-",0)</f>
        <v>1437547885.110884</v>
      </c>
      <c r="AK152" s="6" t="str">
        <f t="shared" si="7"/>
        <v>PPA</v>
      </c>
      <c r="AL152" s="12" t="str" cm="1">
        <f t="array" ref="AL152">IFERROR((X152*[2]!Tabla2[Bloque A] + 'BD Centrales 2025'!Y1004*[2]!Tabla2[Bloque B] + 'BD Centrales 2025'!Z1004*[2]!Tabla2[Bloque C])*#REF!,"-")</f>
        <v>-</v>
      </c>
      <c r="AM152" s="12" t="str">
        <f t="shared" si="8"/>
        <v>-</v>
      </c>
      <c r="AN152" s="12">
        <f>IFERROR((AH152+AI152+AJ152)/(SUMIFS($W$2:$W$1194,$E$2:$E$1194,E152)*1000*#REF!),0)</f>
        <v>0</v>
      </c>
    </row>
    <row r="153" spans="1:40" ht="14.4" x14ac:dyDescent="0.3">
      <c r="A153" s="7">
        <v>209</v>
      </c>
      <c r="B153" s="7" t="s">
        <v>4913</v>
      </c>
      <c r="C153" s="8" t="s">
        <v>4914</v>
      </c>
      <c r="D153" s="6" t="s">
        <v>4906</v>
      </c>
      <c r="E153" s="6" t="str">
        <f>_xlfn.XLOOKUP(D153,'[2]Coordinados SEN'!$A:$A,'[2]Coordinados SEN'!$B:$B,"-",0)</f>
        <v>76.028.873-K</v>
      </c>
      <c r="F153" s="6" t="s">
        <v>4906</v>
      </c>
      <c r="G153" s="6">
        <f t="shared" si="6"/>
        <v>5</v>
      </c>
      <c r="H153" s="6" t="s">
        <v>4557</v>
      </c>
      <c r="I153" s="6" t="s">
        <v>4557</v>
      </c>
      <c r="J153" s="6" t="str">
        <f>_xlfn.XLOOKUP(I153,'[2]Barras CMg'!$E$2:$E$1527,'[2]Barras CMg'!$A$2:$A$1527,"------",0,1)</f>
        <v>------</v>
      </c>
      <c r="K153" s="6">
        <v>1</v>
      </c>
      <c r="L153" s="6">
        <v>2025</v>
      </c>
      <c r="M153" s="6" t="s">
        <v>66</v>
      </c>
      <c r="N153" s="6" t="s">
        <v>177</v>
      </c>
      <c r="O153" s="6" t="s">
        <v>213</v>
      </c>
      <c r="P153" s="6" t="s">
        <v>331</v>
      </c>
      <c r="Q153" s="6" t="s">
        <v>724</v>
      </c>
      <c r="R153" s="6" t="s">
        <v>725</v>
      </c>
      <c r="S153" s="6" t="s">
        <v>51</v>
      </c>
      <c r="T153" s="9" t="s">
        <v>4915</v>
      </c>
      <c r="U153" s="10">
        <v>1.7</v>
      </c>
      <c r="V153" s="10">
        <v>1.6958</v>
      </c>
      <c r="W153" s="11" t="e">
        <f>_xlfn.XLOOKUP(C153,#REF!,#REF!,"S/I",0)</f>
        <v>#REF!</v>
      </c>
      <c r="X153" s="11" t="str">
        <f>_xlfn.XLOOKUP($D153,[2]Retiros_dinamica!$F:$F,[2]Retiros_dinamica!B:B,"S/I",0)</f>
        <v>S/I</v>
      </c>
      <c r="Y153" s="11" t="str">
        <f>_xlfn.XLOOKUP($D153,[2]Retiros_dinamica!$F:$F,[2]Retiros_dinamica!C:C,"S/I",0)</f>
        <v>S/I</v>
      </c>
      <c r="Z153" s="11" t="str">
        <f>_xlfn.XLOOKUP($D153,[2]Retiros_dinamica!$F:$F,[2]Retiros_dinamica!D:D,"S/I",0)</f>
        <v>S/I</v>
      </c>
      <c r="AA153" s="11" t="str">
        <f>_xlfn.XLOOKUP($D153,[2]Retiros_dinamica!$F:$F,[2]Retiros_dinamica!E:E,"S/I",0)</f>
        <v>S/I</v>
      </c>
      <c r="AB153" s="6" t="str">
        <f>_xlfn.XLOOKUP(C153,[2]CMg!$I$4:$I$106,[2]CMg!$M$4:$M$106,"----",0,1)</f>
        <v>----</v>
      </c>
      <c r="AH153" s="12">
        <f>_xlfn.XLOOKUP($E153,'[2]Balance económico'!$C:$C,'[2]Balance económico'!$D:$D,"-",0)</f>
        <v>260538492.47897691</v>
      </c>
      <c r="AI153" s="12">
        <f>_xlfn.XLOOKUP($E153,'[2]Balance económico'!$C:$C,'[2]Balance económico'!$E:$E,"-",0)</f>
        <v>223124536.86556</v>
      </c>
      <c r="AJ153" s="12" t="str">
        <f>_xlfn.XLOOKUP($E153,'[2]Balance económico'!$C:$C,'[2]Balance económico'!$F:$F,"-",0)</f>
        <v>----</v>
      </c>
      <c r="AK153" s="6" t="str">
        <f t="shared" si="7"/>
        <v>PPA</v>
      </c>
      <c r="AL153" s="12" t="str" cm="1">
        <f t="array" ref="AL153">IFERROR((X153*[2]!Tabla2[Bloque A] + 'BD Centrales 2025'!Y916*[2]!Tabla2[Bloque B] + 'BD Centrales 2025'!Z916*[2]!Tabla2[Bloque C])*#REF!,"-")</f>
        <v>-</v>
      </c>
      <c r="AM153" s="12" t="str">
        <f t="shared" si="8"/>
        <v>-</v>
      </c>
      <c r="AN153" s="12">
        <f>IFERROR((AH153+AI153+AJ153)/(SUMIFS($W$2:$W$1194,$E$2:$E$1194,E153)*1000*#REF!),0)</f>
        <v>0</v>
      </c>
    </row>
    <row r="154" spans="1:40" ht="14.4" x14ac:dyDescent="0.3">
      <c r="A154" s="7">
        <v>211</v>
      </c>
      <c r="B154" s="7" t="s">
        <v>5947</v>
      </c>
      <c r="C154" s="8" t="s">
        <v>5948</v>
      </c>
      <c r="D154" s="6" t="s">
        <v>5949</v>
      </c>
      <c r="E154" s="6" t="str">
        <f>_xlfn.XLOOKUP(D154,'[2]Coordinados SEN'!$A:$A,'[2]Coordinados SEN'!$B:$B,"-",0)</f>
        <v>96.546.010-1</v>
      </c>
      <c r="F154" s="6" t="s">
        <v>5949</v>
      </c>
      <c r="G154" s="6">
        <f t="shared" si="6"/>
        <v>1</v>
      </c>
      <c r="H154" s="6" t="s">
        <v>5950</v>
      </c>
      <c r="I154" s="13" t="s">
        <v>5951</v>
      </c>
      <c r="J154" s="6" t="str">
        <f>_xlfn.XLOOKUP(I154,'[2]Barras CMg'!$E$2:$E$1527,'[2]Barras CMg'!$A$2:$A$1527,"------",0,1)</f>
        <v>LAUTARO_______066</v>
      </c>
      <c r="K154" s="6">
        <v>2</v>
      </c>
      <c r="L154" s="6">
        <v>2025</v>
      </c>
      <c r="M154" s="6" t="s">
        <v>45</v>
      </c>
      <c r="N154" s="6" t="s">
        <v>5276</v>
      </c>
      <c r="O154" s="6" t="s">
        <v>47</v>
      </c>
      <c r="P154" s="6" t="s">
        <v>229</v>
      </c>
      <c r="Q154" s="6" t="s">
        <v>230</v>
      </c>
      <c r="R154" s="6" t="s">
        <v>5776</v>
      </c>
      <c r="S154" s="6" t="s">
        <v>51</v>
      </c>
      <c r="T154" s="9" t="s">
        <v>5952</v>
      </c>
      <c r="U154" s="10">
        <v>47.720999999999997</v>
      </c>
      <c r="V154" s="10">
        <v>43.965000000000003</v>
      </c>
      <c r="W154" s="11" t="e">
        <f>_xlfn.XLOOKUP(C154,#REF!,#REF!,"S/I",0)</f>
        <v>#REF!</v>
      </c>
      <c r="X154" s="11" t="str">
        <f>_xlfn.XLOOKUP($D154,[2]Retiros_dinamica!$F:$F,[2]Retiros_dinamica!B:B,"S/I",0)</f>
        <v>S/I</v>
      </c>
      <c r="Y154" s="11" t="str">
        <f>_xlfn.XLOOKUP($D154,[2]Retiros_dinamica!$F:$F,[2]Retiros_dinamica!C:C,"S/I",0)</f>
        <v>S/I</v>
      </c>
      <c r="Z154" s="11" t="str">
        <f>_xlfn.XLOOKUP($D154,[2]Retiros_dinamica!$F:$F,[2]Retiros_dinamica!D:D,"S/I",0)</f>
        <v>S/I</v>
      </c>
      <c r="AA154" s="11" t="str">
        <f>_xlfn.XLOOKUP($D154,[2]Retiros_dinamica!$F:$F,[2]Retiros_dinamica!E:E,"S/I",0)</f>
        <v>S/I</v>
      </c>
      <c r="AB154" s="6" t="str">
        <f>_xlfn.XLOOKUP(C154,[2]CMg!$I$4:$I$106,[2]CMg!$M$4:$M$106,"----",0,1)</f>
        <v>----</v>
      </c>
      <c r="AH154" s="12">
        <f>_xlfn.XLOOKUP($E154,'[2]Balance económico'!$C:$C,'[2]Balance económico'!$D:$D,"-",0)</f>
        <v>9143853783.846962</v>
      </c>
      <c r="AI154" s="12">
        <f>_xlfn.XLOOKUP($E154,'[2]Balance económico'!$C:$C,'[2]Balance económico'!$E:$E,"-",0)</f>
        <v>1718600207.4268398</v>
      </c>
      <c r="AJ154" s="12" t="str">
        <f>_xlfn.XLOOKUP($E154,'[2]Balance económico'!$C:$C,'[2]Balance económico'!$F:$F,"-",0)</f>
        <v>----</v>
      </c>
      <c r="AK154" s="6" t="str">
        <f t="shared" si="7"/>
        <v>PPA</v>
      </c>
      <c r="AL154" s="12" t="str" cm="1">
        <f t="array" ref="AL154">IFERROR((X154*[2]!Tabla2[Bloque A] + 'BD Centrales 2025'!Y1127*[2]!Tabla2[Bloque B] + 'BD Centrales 2025'!Z1127*[2]!Tabla2[Bloque C])*#REF!,"-")</f>
        <v>-</v>
      </c>
      <c r="AM154" s="12" t="str">
        <f t="shared" si="8"/>
        <v>-</v>
      </c>
      <c r="AN154" s="12">
        <f>IFERROR((AH154+AI154+AJ154)/(SUMIFS($W$2:$W$1194,$E$2:$E$1194,E154)*1000*#REF!),0)</f>
        <v>0</v>
      </c>
    </row>
    <row r="155" spans="1:40" ht="14.4" x14ac:dyDescent="0.3">
      <c r="A155" s="7">
        <v>212</v>
      </c>
      <c r="B155" s="7" t="s">
        <v>6122</v>
      </c>
      <c r="C155" s="8" t="s">
        <v>6123</v>
      </c>
      <c r="D155" s="6" t="s">
        <v>73</v>
      </c>
      <c r="E155" s="6" t="str">
        <f>_xlfn.XLOOKUP(D155,'[2]Coordinados SEN'!$A:$A,'[2]Coordinados SEN'!$B:$B,"-",0)</f>
        <v>91.081.000-6</v>
      </c>
      <c r="F155" s="6" t="s">
        <v>73</v>
      </c>
      <c r="G155" s="6">
        <f t="shared" si="6"/>
        <v>21</v>
      </c>
      <c r="H155" s="6" t="s">
        <v>6037</v>
      </c>
      <c r="I155" s="6" t="s">
        <v>6037</v>
      </c>
      <c r="J155" s="6" t="str">
        <f>_xlfn.XLOOKUP(I155,'[2]Barras CMg'!$E$2:$E$1527,'[2]Barras CMg'!$A$2:$A$1527,"------",0,1)</f>
        <v>S.LUIS2_______220</v>
      </c>
      <c r="K155" s="6">
        <v>2</v>
      </c>
      <c r="L155" s="6">
        <v>2025</v>
      </c>
      <c r="M155" s="6" t="s">
        <v>45</v>
      </c>
      <c r="N155" s="6" t="s">
        <v>5308</v>
      </c>
      <c r="O155" s="6" t="s">
        <v>47</v>
      </c>
      <c r="P155" s="6" t="s">
        <v>189</v>
      </c>
      <c r="Q155" s="6" t="s">
        <v>899</v>
      </c>
      <c r="R155" s="6" t="s">
        <v>899</v>
      </c>
      <c r="S155" s="6" t="s">
        <v>51</v>
      </c>
      <c r="T155" s="9" t="s">
        <v>2024</v>
      </c>
      <c r="U155" s="10">
        <v>378.9</v>
      </c>
      <c r="V155" s="10">
        <v>371.6</v>
      </c>
      <c r="W155" s="11" t="e">
        <f>_xlfn.XLOOKUP(C155,#REF!,#REF!,"S/I",0)</f>
        <v>#REF!</v>
      </c>
      <c r="X155" s="11">
        <f>_xlfn.XLOOKUP($D155,[2]Retiros_dinamica!$F:$F,[2]Retiros_dinamica!B:B,"S/I",0)</f>
        <v>7639445.860896145</v>
      </c>
      <c r="Y155" s="11">
        <f>_xlfn.XLOOKUP($D155,[2]Retiros_dinamica!$F:$F,[2]Retiros_dinamica!C:C,"S/I",0)</f>
        <v>9104617.6214240622</v>
      </c>
      <c r="Z155" s="11">
        <f>_xlfn.XLOOKUP($D155,[2]Retiros_dinamica!$F:$F,[2]Retiros_dinamica!D:D,"S/I",0)</f>
        <v>4255877.220624717</v>
      </c>
      <c r="AA155" s="11">
        <f>_xlfn.XLOOKUP($D155,[2]Retiros_dinamica!$F:$F,[2]Retiros_dinamica!E:E,"S/I",0)</f>
        <v>20999940.702944927</v>
      </c>
      <c r="AB155" s="6" t="str">
        <f>_xlfn.XLOOKUP(C155,[2]CMg!$I$4:$I$106,[2]CMg!$M$4:$M$106,"----",0,1)</f>
        <v>----</v>
      </c>
      <c r="AH155" s="12">
        <f>_xlfn.XLOOKUP($E155,'[2]Balance económico'!$C:$C,'[2]Balance económico'!$D:$D,"-",0)</f>
        <v>-515558000946.8717</v>
      </c>
      <c r="AI155" s="12">
        <f>_xlfn.XLOOKUP($E155,'[2]Balance económico'!$C:$C,'[2]Balance económico'!$E:$E,"-",0)</f>
        <v>-187541949535.11594</v>
      </c>
      <c r="AJ155" s="12">
        <f>_xlfn.XLOOKUP($E155,'[2]Balance económico'!$C:$C,'[2]Balance económico'!$F:$F,"-",0)</f>
        <v>72834824814.236374</v>
      </c>
      <c r="AK155" s="6" t="str">
        <f t="shared" si="7"/>
        <v>PPA</v>
      </c>
      <c r="AL155" s="12" t="str" cm="1">
        <f t="array" ref="AL155">IFERROR((X155*[2]!Tabla2[Bloque A] + 'BD Centrales 2025'!Y1165*[2]!Tabla2[Bloque B] + 'BD Centrales 2025'!Z1165*[2]!Tabla2[Bloque C])*#REF!,"-")</f>
        <v>-</v>
      </c>
      <c r="AM155" s="12" t="str">
        <f t="shared" si="8"/>
        <v>-</v>
      </c>
      <c r="AN155" s="12">
        <f>IFERROR((AH155+AI155+AJ155)/(SUMIFS($W$2:$W$1194,$E$2:$E$1194,E155)*1000*#REF!),0)</f>
        <v>0</v>
      </c>
    </row>
    <row r="156" spans="1:40" ht="14.4" x14ac:dyDescent="0.3">
      <c r="A156" s="7">
        <v>214</v>
      </c>
      <c r="B156" s="7" t="s">
        <v>5362</v>
      </c>
      <c r="C156" s="8" t="s">
        <v>5363</v>
      </c>
      <c r="D156" s="6" t="s">
        <v>5364</v>
      </c>
      <c r="E156" s="6" t="str">
        <f>_xlfn.XLOOKUP(D156,'[2]Coordinados SEN'!$A:$A,'[2]Coordinados SEN'!$B:$B,"-",0)</f>
        <v>76.266.261-2</v>
      </c>
      <c r="F156" s="6" t="s">
        <v>5364</v>
      </c>
      <c r="G156" s="6">
        <f t="shared" si="6"/>
        <v>1</v>
      </c>
      <c r="H156" s="6" t="s">
        <v>5365</v>
      </c>
      <c r="I156" s="13" t="s">
        <v>867</v>
      </c>
      <c r="J156" s="6" t="str">
        <f>_xlfn.XLOOKUP(I156,'[2]Barras CMg'!$E$2:$E$1527,'[2]Barras CMg'!$A$2:$A$1527,"------",0,1)</f>
        <v>TENO__________013</v>
      </c>
      <c r="K156" s="6">
        <v>8</v>
      </c>
      <c r="L156" s="6">
        <v>2025</v>
      </c>
      <c r="M156" s="6" t="s">
        <v>45</v>
      </c>
      <c r="N156" s="6" t="s">
        <v>5267</v>
      </c>
      <c r="O156" s="6" t="s">
        <v>47</v>
      </c>
      <c r="P156" s="6" t="s">
        <v>90</v>
      </c>
      <c r="Q156" s="6" t="s">
        <v>868</v>
      </c>
      <c r="R156" s="6" t="s">
        <v>1461</v>
      </c>
      <c r="S156" s="6" t="s">
        <v>51</v>
      </c>
      <c r="T156" s="9" t="s">
        <v>4936</v>
      </c>
      <c r="U156" s="10" t="s">
        <v>5366</v>
      </c>
      <c r="V156" s="10" t="s">
        <v>5367</v>
      </c>
      <c r="W156" s="11" t="e">
        <f>_xlfn.XLOOKUP(C156,#REF!,#REF!,"S/I",0)</f>
        <v>#REF!</v>
      </c>
      <c r="X156" s="11" t="str">
        <f>_xlfn.XLOOKUP($D156,[2]Retiros_dinamica!$F:$F,[2]Retiros_dinamica!B:B,"S/I",0)</f>
        <v>S/I</v>
      </c>
      <c r="Y156" s="11" t="str">
        <f>_xlfn.XLOOKUP($D156,[2]Retiros_dinamica!$F:$F,[2]Retiros_dinamica!C:C,"S/I",0)</f>
        <v>S/I</v>
      </c>
      <c r="Z156" s="11" t="str">
        <f>_xlfn.XLOOKUP($D156,[2]Retiros_dinamica!$F:$F,[2]Retiros_dinamica!D:D,"S/I",0)</f>
        <v>S/I</v>
      </c>
      <c r="AA156" s="11" t="str">
        <f>_xlfn.XLOOKUP($D156,[2]Retiros_dinamica!$F:$F,[2]Retiros_dinamica!E:E,"S/I",0)</f>
        <v>S/I</v>
      </c>
      <c r="AB156" s="6" t="str">
        <f>_xlfn.XLOOKUP(C156,[2]CMg!$I$4:$I$106,[2]CMg!$M$4:$M$106,"----",0,1)</f>
        <v>----</v>
      </c>
      <c r="AH156" s="12">
        <f>_xlfn.XLOOKUP($E156,'[2]Balance económico'!$C:$C,'[2]Balance económico'!$D:$D,"-",0)</f>
        <v>0</v>
      </c>
      <c r="AI156" s="12">
        <f>_xlfn.XLOOKUP($E156,'[2]Balance económico'!$C:$C,'[2]Balance económico'!$E:$E,"-",0)</f>
        <v>79609331.978</v>
      </c>
      <c r="AJ156" s="12" t="str">
        <f>_xlfn.XLOOKUP($E156,'[2]Balance económico'!$C:$C,'[2]Balance económico'!$F:$F,"-",0)</f>
        <v>----</v>
      </c>
      <c r="AK156" s="6" t="str">
        <f t="shared" si="7"/>
        <v>PPA</v>
      </c>
      <c r="AL156" s="12" t="str" cm="1">
        <f t="array" ref="AL156">IFERROR((X156*[2]!Tabla2[Bloque A] + 'BD Centrales 2025'!Y1005*[2]!Tabla2[Bloque B] + 'BD Centrales 2025'!Z1005*[2]!Tabla2[Bloque C])*#REF!,"-")</f>
        <v>-</v>
      </c>
      <c r="AM156" s="12" t="str">
        <f t="shared" si="8"/>
        <v>-</v>
      </c>
      <c r="AN156" s="12">
        <f>IFERROR((AH156+AI156+AJ156)/(SUMIFS($W$2:$W$1194,$E$2:$E$1194,E156)*1000*#REF!),0)</f>
        <v>0</v>
      </c>
    </row>
    <row r="157" spans="1:40" ht="14.4" x14ac:dyDescent="0.3">
      <c r="A157" s="7">
        <v>216</v>
      </c>
      <c r="B157" s="7" t="s">
        <v>238</v>
      </c>
      <c r="C157" s="8" t="s">
        <v>239</v>
      </c>
      <c r="D157" s="6" t="s">
        <v>240</v>
      </c>
      <c r="E157" s="6" t="str">
        <f>_xlfn.XLOOKUP(D157,'[2]Coordinados SEN'!$A:$A,'[2]Coordinados SEN'!$B:$B,"-",0)</f>
        <v>76.006.855-1</v>
      </c>
      <c r="F157" s="6" t="s">
        <v>240</v>
      </c>
      <c r="G157" s="6">
        <f t="shared" si="6"/>
        <v>1</v>
      </c>
      <c r="H157" s="6" t="s">
        <v>241</v>
      </c>
      <c r="I157" s="6" t="s">
        <v>242</v>
      </c>
      <c r="J157" s="6" t="str">
        <f>_xlfn.XLOOKUP(I157,'[2]Barras CMg'!$E$2:$E$1527,'[2]Barras CMg'!$A$2:$A$1527,"------",0,1)</f>
        <v>------</v>
      </c>
      <c r="K157" s="6">
        <v>2</v>
      </c>
      <c r="L157" s="6">
        <v>2025</v>
      </c>
      <c r="M157" s="6" t="s">
        <v>66</v>
      </c>
      <c r="N157" s="6" t="s">
        <v>105</v>
      </c>
      <c r="O157" s="6" t="s">
        <v>47</v>
      </c>
      <c r="P157" s="6" t="s">
        <v>106</v>
      </c>
      <c r="Q157" s="6" t="s">
        <v>243</v>
      </c>
      <c r="R157" s="6" t="s">
        <v>244</v>
      </c>
      <c r="S157" s="6" t="s">
        <v>51</v>
      </c>
      <c r="T157" s="9" t="s">
        <v>245</v>
      </c>
      <c r="U157" s="10">
        <v>112</v>
      </c>
      <c r="V157" s="10">
        <v>111.72</v>
      </c>
      <c r="W157" s="11" t="e">
        <f>_xlfn.XLOOKUP(C157,#REF!,#REF!,"S/I",0)</f>
        <v>#REF!</v>
      </c>
      <c r="X157" s="11" t="str">
        <f>_xlfn.XLOOKUP($D157,[2]Retiros_dinamica!$F:$F,[2]Retiros_dinamica!B:B,"S/I",0)</f>
        <v>S/I</v>
      </c>
      <c r="Y157" s="11" t="str">
        <f>_xlfn.XLOOKUP($D157,[2]Retiros_dinamica!$F:$F,[2]Retiros_dinamica!C:C,"S/I",0)</f>
        <v>S/I</v>
      </c>
      <c r="Z157" s="11" t="str">
        <f>_xlfn.XLOOKUP($D157,[2]Retiros_dinamica!$F:$F,[2]Retiros_dinamica!D:D,"S/I",0)</f>
        <v>S/I</v>
      </c>
      <c r="AA157" s="11" t="str">
        <f>_xlfn.XLOOKUP($D157,[2]Retiros_dinamica!$F:$F,[2]Retiros_dinamica!E:E,"S/I",0)</f>
        <v>S/I</v>
      </c>
      <c r="AB157" s="6" t="str">
        <f>_xlfn.XLOOKUP(C157,[2]CMg!$I$4:$I$106,[2]CMg!$M$4:$M$106,"----",0,1)</f>
        <v>----</v>
      </c>
      <c r="AC157" s="6" t="str">
        <f>_xlfn.XLOOKUP(C157,[2]CMg!$A$4:$A$106,[2]CMg!$B$4:$B$106,"----",0,1)</f>
        <v>----</v>
      </c>
      <c r="AD157" s="6" t="str">
        <f>_xlfn.XLOOKUP(C157,'[3]Promedio solar Cmg'!$A$4:$A$106,'[3]Promedio solar Cmg'!$B$4:$B$106,"----",0,1)</f>
        <v>----</v>
      </c>
      <c r="AH157" s="12">
        <f>_xlfn.XLOOKUP($E157,'[2]Balance económico'!$C:$C,'[2]Balance económico'!$D:$D,"-",0)</f>
        <v>26112974794.53241</v>
      </c>
      <c r="AI157" s="12">
        <f>_xlfn.XLOOKUP($E157,'[2]Balance económico'!$C:$C,'[2]Balance económico'!$E:$E,"-",0)</f>
        <v>6589968851.292119</v>
      </c>
      <c r="AJ157" s="12" t="str">
        <f>_xlfn.XLOOKUP($E157,'[2]Balance económico'!$C:$C,'[2]Balance económico'!$F:$F,"-",0)</f>
        <v>----</v>
      </c>
      <c r="AK157" s="6" t="str">
        <f t="shared" si="7"/>
        <v>PPA</v>
      </c>
      <c r="AL157" s="12" t="str" cm="1">
        <f t="array" ref="AL157">IFERROR((X157*[2]!Tabla2[Bloque A] + 'BD Centrales 2025'!Y30*[2]!Tabla2[Bloque B] + 'BD Centrales 2025'!Z30*[2]!Tabla2[Bloque C])*#REF!,"-")</f>
        <v>-</v>
      </c>
      <c r="AM157" s="12" t="str">
        <f t="shared" si="8"/>
        <v>-</v>
      </c>
      <c r="AN157" s="12">
        <f>IFERROR((AH157+AI157+AJ157)/(SUMIFS($W$2:$W$1194,$E$2:$E$1194,E157)*1000*#REF!),0)</f>
        <v>0</v>
      </c>
    </row>
    <row r="158" spans="1:40" ht="14.4" x14ac:dyDescent="0.3">
      <c r="A158" s="7">
        <v>217</v>
      </c>
      <c r="B158" s="7" t="s">
        <v>4847</v>
      </c>
      <c r="C158" s="8" t="s">
        <v>4848</v>
      </c>
      <c r="D158" s="6" t="s">
        <v>4849</v>
      </c>
      <c r="E158" s="6" t="str">
        <f>_xlfn.XLOOKUP(D158,'[2]Coordinados SEN'!$A:$A,'[2]Coordinados SEN'!$B:$B,"-",0)</f>
        <v>76.074.053-5</v>
      </c>
      <c r="F158" s="6" t="s">
        <v>4849</v>
      </c>
      <c r="G158" s="6">
        <f t="shared" si="6"/>
        <v>1</v>
      </c>
      <c r="H158" s="6" t="s">
        <v>4850</v>
      </c>
      <c r="I158" s="6" t="s">
        <v>4851</v>
      </c>
      <c r="J158" s="6" t="str">
        <f>_xlfn.XLOOKUP(I158,'[2]Barras CMg'!$E$2:$E$1527,'[2]Barras CMg'!$A$2:$A$1527,"------",0,1)</f>
        <v>------</v>
      </c>
      <c r="K158" s="6">
        <v>1</v>
      </c>
      <c r="L158" s="6">
        <v>2025</v>
      </c>
      <c r="M158" s="6" t="s">
        <v>66</v>
      </c>
      <c r="N158" s="6" t="s">
        <v>177</v>
      </c>
      <c r="O158" s="6" t="s">
        <v>213</v>
      </c>
      <c r="P158" s="6" t="s">
        <v>68</v>
      </c>
      <c r="Q158" s="6" t="s">
        <v>68</v>
      </c>
      <c r="R158" s="6" t="s">
        <v>2324</v>
      </c>
      <c r="S158" s="6" t="s">
        <v>51</v>
      </c>
      <c r="T158" s="9" t="s">
        <v>4852</v>
      </c>
      <c r="U158" s="10">
        <v>3.3</v>
      </c>
      <c r="V158" s="10">
        <v>3.2917999999999998</v>
      </c>
      <c r="W158" s="11" t="e">
        <f>_xlfn.XLOOKUP(C158,#REF!,#REF!,"S/I",0)</f>
        <v>#REF!</v>
      </c>
      <c r="X158" s="11" t="str">
        <f>_xlfn.XLOOKUP($D158,[2]Retiros_dinamica!$F:$F,[2]Retiros_dinamica!B:B,"S/I",0)</f>
        <v>S/I</v>
      </c>
      <c r="Y158" s="11" t="str">
        <f>_xlfn.XLOOKUP($D158,[2]Retiros_dinamica!$F:$F,[2]Retiros_dinamica!C:C,"S/I",0)</f>
        <v>S/I</v>
      </c>
      <c r="Z158" s="11" t="str">
        <f>_xlfn.XLOOKUP($D158,[2]Retiros_dinamica!$F:$F,[2]Retiros_dinamica!D:D,"S/I",0)</f>
        <v>S/I</v>
      </c>
      <c r="AA158" s="11" t="str">
        <f>_xlfn.XLOOKUP($D158,[2]Retiros_dinamica!$F:$F,[2]Retiros_dinamica!E:E,"S/I",0)</f>
        <v>S/I</v>
      </c>
      <c r="AB158" s="6" t="str">
        <f>_xlfn.XLOOKUP(C158,[2]CMg!$I$4:$I$106,[2]CMg!$M$4:$M$106,"----",0,1)</f>
        <v>----</v>
      </c>
      <c r="AH158" s="12">
        <f>_xlfn.XLOOKUP($E158,'[2]Balance económico'!$C:$C,'[2]Balance económico'!$D:$D,"-",0)</f>
        <v>986510723.26423573</v>
      </c>
      <c r="AI158" s="12">
        <f>_xlfn.XLOOKUP($E158,'[2]Balance económico'!$C:$C,'[2]Balance económico'!$E:$E,"-",0)</f>
        <v>157348466.85768002</v>
      </c>
      <c r="AJ158" s="12" t="str">
        <f>_xlfn.XLOOKUP($E158,'[2]Balance económico'!$C:$C,'[2]Balance económico'!$F:$F,"-",0)</f>
        <v>----</v>
      </c>
      <c r="AK158" s="6" t="str">
        <f t="shared" si="7"/>
        <v>PPA</v>
      </c>
      <c r="AL158" s="12" t="str" cm="1">
        <f t="array" ref="AL158">IFERROR((X158*[2]!Tabla2[Bloque A] + 'BD Centrales 2025'!Y901*[2]!Tabla2[Bloque B] + 'BD Centrales 2025'!Z901*[2]!Tabla2[Bloque C])*#REF!,"-")</f>
        <v>-</v>
      </c>
      <c r="AM158" s="12" t="str">
        <f t="shared" si="8"/>
        <v>-</v>
      </c>
      <c r="AN158" s="12">
        <f>IFERROR((AH158+AI158+AJ158)/(SUMIFS($W$2:$W$1194,$E$2:$E$1194,E158)*1000*#REF!),0)</f>
        <v>0</v>
      </c>
    </row>
    <row r="159" spans="1:40" ht="14.4" x14ac:dyDescent="0.3">
      <c r="A159" s="7">
        <v>218</v>
      </c>
      <c r="B159" s="7" t="s">
        <v>5831</v>
      </c>
      <c r="C159" s="8" t="s">
        <v>5832</v>
      </c>
      <c r="D159" s="6" t="s">
        <v>5833</v>
      </c>
      <c r="E159" s="6" t="str">
        <f>_xlfn.XLOOKUP(D159,'[2]Coordinados SEN'!$A:$A,'[2]Coordinados SEN'!$B:$B,"-",0)</f>
        <v>76.004.531-4</v>
      </c>
      <c r="F159" s="6" t="s">
        <v>5833</v>
      </c>
      <c r="G159" s="6">
        <f t="shared" si="6"/>
        <v>1</v>
      </c>
      <c r="H159" s="6" t="s">
        <v>5834</v>
      </c>
      <c r="I159" s="6" t="s">
        <v>5835</v>
      </c>
      <c r="J159" s="6" t="str">
        <f>_xlfn.XLOOKUP(I159,'[2]Barras CMg'!$E$2:$E$1527,'[2]Barras CMg'!$A$2:$A$1527,"------",0,1)</f>
        <v>S.F.MOSTAZAL__066</v>
      </c>
      <c r="K159" s="6">
        <v>1</v>
      </c>
      <c r="L159" s="6">
        <v>2025</v>
      </c>
      <c r="M159" s="6" t="s">
        <v>45</v>
      </c>
      <c r="N159" s="6" t="s">
        <v>5276</v>
      </c>
      <c r="O159" s="6" t="s">
        <v>47</v>
      </c>
      <c r="P159" s="6" t="s">
        <v>106</v>
      </c>
      <c r="Q159" s="6" t="s">
        <v>243</v>
      </c>
      <c r="R159" s="6" t="s">
        <v>1018</v>
      </c>
      <c r="S159" s="6" t="s">
        <v>51</v>
      </c>
      <c r="T159" s="9" t="s">
        <v>70</v>
      </c>
      <c r="U159" s="10">
        <v>15.6</v>
      </c>
      <c r="V159" s="10">
        <v>14.305199999999999</v>
      </c>
      <c r="W159" s="11" t="e">
        <f>_xlfn.XLOOKUP(C159,#REF!,#REF!,"S/I",0)</f>
        <v>#REF!</v>
      </c>
      <c r="X159" s="11" t="str">
        <f>_xlfn.XLOOKUP($D159,[2]Retiros_dinamica!$F:$F,[2]Retiros_dinamica!B:B,"S/I",0)</f>
        <v>S/I</v>
      </c>
      <c r="Y159" s="11" t="str">
        <f>_xlfn.XLOOKUP($D159,[2]Retiros_dinamica!$F:$F,[2]Retiros_dinamica!C:C,"S/I",0)</f>
        <v>S/I</v>
      </c>
      <c r="Z159" s="11" t="str">
        <f>_xlfn.XLOOKUP($D159,[2]Retiros_dinamica!$F:$F,[2]Retiros_dinamica!D:D,"S/I",0)</f>
        <v>S/I</v>
      </c>
      <c r="AA159" s="11" t="str">
        <f>_xlfn.XLOOKUP($D159,[2]Retiros_dinamica!$F:$F,[2]Retiros_dinamica!E:E,"S/I",0)</f>
        <v>S/I</v>
      </c>
      <c r="AB159" s="6" t="str">
        <f>_xlfn.XLOOKUP(C159,[2]CMg!$I$4:$I$106,[2]CMg!$M$4:$M$106,"----",0,1)</f>
        <v>----</v>
      </c>
      <c r="AH159" s="12">
        <f>_xlfn.XLOOKUP($E159,'[2]Balance económico'!$C:$C,'[2]Balance económico'!$D:$D,"-",0)</f>
        <v>929950308.05077124</v>
      </c>
      <c r="AI159" s="12">
        <f>_xlfn.XLOOKUP($E159,'[2]Balance económico'!$C:$C,'[2]Balance económico'!$E:$E,"-",0)</f>
        <v>250655188.69151625</v>
      </c>
      <c r="AJ159" s="12">
        <f>_xlfn.XLOOKUP($E159,'[2]Balance económico'!$C:$C,'[2]Balance económico'!$F:$F,"-",0)</f>
        <v>147319077.38966313</v>
      </c>
      <c r="AK159" s="6" t="str">
        <f t="shared" si="7"/>
        <v>PPA</v>
      </c>
      <c r="AL159" s="12" t="str" cm="1">
        <f t="array" ref="AL159">IFERROR((X159*[2]!Tabla2[Bloque A] + 'BD Centrales 2025'!Y1104*[2]!Tabla2[Bloque B] + 'BD Centrales 2025'!Z1104*[2]!Tabla2[Bloque C])*#REF!,"-")</f>
        <v>-</v>
      </c>
      <c r="AM159" s="12" t="str">
        <f t="shared" si="8"/>
        <v>-</v>
      </c>
      <c r="AN159" s="12">
        <f>IFERROR((AH159+AI159+AJ159)/(SUMIFS($W$2:$W$1194,$E$2:$E$1194,E159)*1000*#REF!),0)</f>
        <v>0</v>
      </c>
    </row>
    <row r="160" spans="1:40" ht="14.4" x14ac:dyDescent="0.3">
      <c r="A160" s="7">
        <v>219</v>
      </c>
      <c r="B160" s="7" t="s">
        <v>5494</v>
      </c>
      <c r="C160" s="8" t="s">
        <v>5495</v>
      </c>
      <c r="D160" s="6" t="s">
        <v>5496</v>
      </c>
      <c r="E160" s="6" t="str">
        <f>_xlfn.XLOOKUP(D160,'[2]Coordinados SEN'!$A:$A,'[2]Coordinados SEN'!$B:$B,"-",0)</f>
        <v>76.856.480-9</v>
      </c>
      <c r="F160" s="6" t="s">
        <v>5496</v>
      </c>
      <c r="G160" s="6">
        <f t="shared" si="6"/>
        <v>2</v>
      </c>
      <c r="H160" s="6" t="s">
        <v>5497</v>
      </c>
      <c r="I160" s="6" t="s">
        <v>5498</v>
      </c>
      <c r="J160" s="6" t="str">
        <f>_xlfn.XLOOKUP(I160,'[2]Barras CMg'!$E$2:$E$1527,'[2]Barras CMg'!$A$2:$A$1527,"------",0,1)</f>
        <v>------</v>
      </c>
      <c r="K160" s="6">
        <v>1</v>
      </c>
      <c r="L160" s="6">
        <v>2025</v>
      </c>
      <c r="M160" s="6" t="s">
        <v>45</v>
      </c>
      <c r="N160" s="6" t="s">
        <v>5267</v>
      </c>
      <c r="O160" s="6" t="s">
        <v>213</v>
      </c>
      <c r="P160" s="6" t="s">
        <v>68</v>
      </c>
      <c r="Q160" s="6" t="s">
        <v>68</v>
      </c>
      <c r="R160" s="6" t="s">
        <v>2324</v>
      </c>
      <c r="S160" s="6" t="s">
        <v>51</v>
      </c>
      <c r="T160" s="9" t="s">
        <v>5499</v>
      </c>
      <c r="U160" s="10">
        <v>1.1000000000000001</v>
      </c>
      <c r="V160" s="10">
        <v>1.1000000000000001</v>
      </c>
      <c r="W160" s="11" t="e">
        <f>_xlfn.XLOOKUP(C160,#REF!,#REF!,"S/I",0)</f>
        <v>#REF!</v>
      </c>
      <c r="X160" s="11" t="str">
        <f>_xlfn.XLOOKUP($D160,[2]Retiros_dinamica!$F:$F,[2]Retiros_dinamica!B:B,"S/I",0)</f>
        <v>S/I</v>
      </c>
      <c r="Y160" s="11" t="str">
        <f>_xlfn.XLOOKUP($D160,[2]Retiros_dinamica!$F:$F,[2]Retiros_dinamica!C:C,"S/I",0)</f>
        <v>S/I</v>
      </c>
      <c r="Z160" s="11" t="str">
        <f>_xlfn.XLOOKUP($D160,[2]Retiros_dinamica!$F:$F,[2]Retiros_dinamica!D:D,"S/I",0)</f>
        <v>S/I</v>
      </c>
      <c r="AA160" s="11" t="str">
        <f>_xlfn.XLOOKUP($D160,[2]Retiros_dinamica!$F:$F,[2]Retiros_dinamica!E:E,"S/I",0)</f>
        <v>S/I</v>
      </c>
      <c r="AB160" s="6" t="str">
        <f>_xlfn.XLOOKUP(C160,[2]CMg!$I$4:$I$106,[2]CMg!$M$4:$M$106,"----",0,1)</f>
        <v>----</v>
      </c>
      <c r="AH160" s="12">
        <f>_xlfn.XLOOKUP($E160,'[2]Balance económico'!$C:$C,'[2]Balance económico'!$D:$D,"-",0)</f>
        <v>21495125.513417009</v>
      </c>
      <c r="AI160" s="12">
        <f>_xlfn.XLOOKUP($E160,'[2]Balance económico'!$C:$C,'[2]Balance económico'!$E:$E,"-",0)</f>
        <v>148885983.93975997</v>
      </c>
      <c r="AJ160" s="12" t="str">
        <f>_xlfn.XLOOKUP($E160,'[2]Balance económico'!$C:$C,'[2]Balance económico'!$F:$F,"-",0)</f>
        <v>----</v>
      </c>
      <c r="AK160" s="6" t="str">
        <f t="shared" si="7"/>
        <v>PPA</v>
      </c>
      <c r="AL160" s="12" t="str" cm="1">
        <f t="array" ref="AL160">IFERROR((X160*[2]!Tabla2[Bloque A] + 'BD Centrales 2025'!Y1030*[2]!Tabla2[Bloque B] + 'BD Centrales 2025'!Z1030*[2]!Tabla2[Bloque C])*#REF!,"-")</f>
        <v>-</v>
      </c>
      <c r="AM160" s="12" t="str">
        <f t="shared" si="8"/>
        <v>-</v>
      </c>
      <c r="AN160" s="12">
        <f>IFERROR((AH160+AI160+AJ160)/(SUMIFS($W$2:$W$1194,$E$2:$E$1194,E160)*1000*#REF!),0)</f>
        <v>0</v>
      </c>
    </row>
    <row r="161" spans="1:40" ht="14.4" x14ac:dyDescent="0.3">
      <c r="A161" s="7">
        <v>220</v>
      </c>
      <c r="B161" s="7" t="s">
        <v>5622</v>
      </c>
      <c r="C161" s="8" t="s">
        <v>5623</v>
      </c>
      <c r="D161" s="6" t="s">
        <v>5624</v>
      </c>
      <c r="E161" s="6" t="str">
        <f>_xlfn.XLOOKUP(D161,'[2]Coordinados SEN'!$A:$A,'[2]Coordinados SEN'!$B:$B,"-",0)</f>
        <v>76.171.705-7</v>
      </c>
      <c r="F161" s="6" t="s">
        <v>5625</v>
      </c>
      <c r="G161" s="6">
        <f t="shared" si="6"/>
        <v>2</v>
      </c>
      <c r="H161" s="6" t="s">
        <v>3028</v>
      </c>
      <c r="I161" s="6" t="s">
        <v>3028</v>
      </c>
      <c r="J161" s="6" t="str">
        <f>_xlfn.XLOOKUP(I161,'[2]Barras CMg'!$E$2:$E$1527,'[2]Barras CMg'!$A$2:$A$1527,"------",0,1)</f>
        <v>------</v>
      </c>
      <c r="K161" s="6">
        <v>2</v>
      </c>
      <c r="L161" s="6">
        <v>2025</v>
      </c>
      <c r="M161" s="6" t="s">
        <v>45</v>
      </c>
      <c r="N161" s="6" t="s">
        <v>5267</v>
      </c>
      <c r="O161" s="6" t="s">
        <v>213</v>
      </c>
      <c r="P161" s="6" t="s">
        <v>189</v>
      </c>
      <c r="Q161" s="6" t="s">
        <v>899</v>
      </c>
      <c r="R161" s="6" t="s">
        <v>5626</v>
      </c>
      <c r="S161" s="6" t="s">
        <v>51</v>
      </c>
      <c r="T161" s="9" t="s">
        <v>5627</v>
      </c>
      <c r="U161" s="10">
        <v>2.9</v>
      </c>
      <c r="V161" s="10">
        <v>2.9</v>
      </c>
      <c r="W161" s="11" t="e">
        <f>_xlfn.XLOOKUP(C161,#REF!,#REF!,"S/I",0)</f>
        <v>#REF!</v>
      </c>
      <c r="X161" s="11" t="str">
        <f>_xlfn.XLOOKUP($D161,[2]Retiros_dinamica!$F:$F,[2]Retiros_dinamica!B:B,"S/I",0)</f>
        <v>S/I</v>
      </c>
      <c r="Y161" s="11" t="str">
        <f>_xlfn.XLOOKUP($D161,[2]Retiros_dinamica!$F:$F,[2]Retiros_dinamica!C:C,"S/I",0)</f>
        <v>S/I</v>
      </c>
      <c r="Z161" s="11" t="str">
        <f>_xlfn.XLOOKUP($D161,[2]Retiros_dinamica!$F:$F,[2]Retiros_dinamica!D:D,"S/I",0)</f>
        <v>S/I</v>
      </c>
      <c r="AA161" s="11" t="str">
        <f>_xlfn.XLOOKUP($D161,[2]Retiros_dinamica!$F:$F,[2]Retiros_dinamica!E:E,"S/I",0)</f>
        <v>S/I</v>
      </c>
      <c r="AB161" s="6" t="str">
        <f>_xlfn.XLOOKUP(C161,[2]CMg!$I$4:$I$106,[2]CMg!$M$4:$M$106,"----",0,1)</f>
        <v>----</v>
      </c>
      <c r="AH161" s="12">
        <f>_xlfn.XLOOKUP($E161,'[2]Balance económico'!$C:$C,'[2]Balance económico'!$D:$D,"-",0)</f>
        <v>-1041102.6853963351</v>
      </c>
      <c r="AI161" s="12">
        <f>_xlfn.XLOOKUP($E161,'[2]Balance económico'!$C:$C,'[2]Balance económico'!$E:$E,"-",0)</f>
        <v>430577799.30695993</v>
      </c>
      <c r="AJ161" s="12" t="str">
        <f>_xlfn.XLOOKUP($E161,'[2]Balance económico'!$C:$C,'[2]Balance económico'!$F:$F,"-",0)</f>
        <v>----</v>
      </c>
      <c r="AK161" s="6" t="str">
        <f t="shared" si="7"/>
        <v>PPA</v>
      </c>
      <c r="AL161" s="12" t="str" cm="1">
        <f t="array" ref="AL161">IFERROR((X161*[2]!Tabla2[Bloque A] + 'BD Centrales 2025'!Y1055*[2]!Tabla2[Bloque B] + 'BD Centrales 2025'!Z1055*[2]!Tabla2[Bloque C])*#REF!,"-")</f>
        <v>-</v>
      </c>
      <c r="AM161" s="12" t="str">
        <f t="shared" si="8"/>
        <v>-</v>
      </c>
      <c r="AN161" s="12">
        <f>IFERROR((AH161+AI161+AJ161)/(SUMIFS($W$2:$W$1194,$E$2:$E$1194,E161)*1000*#REF!),0)</f>
        <v>0</v>
      </c>
    </row>
    <row r="162" spans="1:40" ht="14.4" x14ac:dyDescent="0.3">
      <c r="A162" s="7">
        <v>221</v>
      </c>
      <c r="B162" s="7" t="s">
        <v>5070</v>
      </c>
      <c r="C162" s="8" t="s">
        <v>5071</v>
      </c>
      <c r="D162" s="6" t="s">
        <v>5072</v>
      </c>
      <c r="E162" s="6" t="str">
        <f>_xlfn.XLOOKUP(D162,'[2]Coordinados SEN'!$A:$A,'[2]Coordinados SEN'!$B:$B,"-",0)</f>
        <v>77.410.232-9</v>
      </c>
      <c r="F162" s="6" t="s">
        <v>5073</v>
      </c>
      <c r="G162" s="6">
        <f t="shared" si="6"/>
        <v>13</v>
      </c>
      <c r="H162" s="6" t="s">
        <v>5074</v>
      </c>
      <c r="I162" s="6" t="s">
        <v>5075</v>
      </c>
      <c r="J162" s="6" t="str">
        <f>_xlfn.XLOOKUP(I162,'[2]Barras CMg'!$E$2:$E$1527,'[2]Barras CMg'!$A$2:$A$1527,"------",0,1)</f>
        <v>------</v>
      </c>
      <c r="K162" s="6">
        <v>2</v>
      </c>
      <c r="L162" s="6">
        <v>2025</v>
      </c>
      <c r="M162" s="6" t="s">
        <v>66</v>
      </c>
      <c r="N162" s="6" t="s">
        <v>177</v>
      </c>
      <c r="O162" s="6" t="s">
        <v>213</v>
      </c>
      <c r="P162" s="6" t="s">
        <v>331</v>
      </c>
      <c r="Q162" s="6" t="s">
        <v>332</v>
      </c>
      <c r="R162" s="6" t="s">
        <v>4535</v>
      </c>
      <c r="S162" s="6" t="s">
        <v>51</v>
      </c>
      <c r="T162" s="9" t="s">
        <v>5076</v>
      </c>
      <c r="U162" s="10">
        <v>1</v>
      </c>
      <c r="V162" s="10">
        <v>0.99750000000000005</v>
      </c>
      <c r="W162" s="11" t="e">
        <f>_xlfn.XLOOKUP(C162,#REF!,#REF!,"S/I",0)</f>
        <v>#REF!</v>
      </c>
      <c r="X162" s="11" t="str">
        <f>_xlfn.XLOOKUP($D162,[2]Retiros_dinamica!$F:$F,[2]Retiros_dinamica!B:B,"S/I",0)</f>
        <v>S/I</v>
      </c>
      <c r="Y162" s="11" t="str">
        <f>_xlfn.XLOOKUP($D162,[2]Retiros_dinamica!$F:$F,[2]Retiros_dinamica!C:C,"S/I",0)</f>
        <v>S/I</v>
      </c>
      <c r="Z162" s="11" t="str">
        <f>_xlfn.XLOOKUP($D162,[2]Retiros_dinamica!$F:$F,[2]Retiros_dinamica!D:D,"S/I",0)</f>
        <v>S/I</v>
      </c>
      <c r="AA162" s="11" t="str">
        <f>_xlfn.XLOOKUP($D162,[2]Retiros_dinamica!$F:$F,[2]Retiros_dinamica!E:E,"S/I",0)</f>
        <v>S/I</v>
      </c>
      <c r="AB162" s="6" t="str">
        <f>_xlfn.XLOOKUP(C162,[2]CMg!$I$4:$I$106,[2]CMg!$M$4:$M$106,"----",0,1)</f>
        <v>----</v>
      </c>
      <c r="AH162" s="12">
        <f>_xlfn.XLOOKUP($E162,'[2]Balance económico'!$C:$C,'[2]Balance económico'!$D:$D,"-",0)</f>
        <v>1425177876.8054404</v>
      </c>
      <c r="AI162" s="12">
        <f>_xlfn.XLOOKUP($E162,'[2]Balance económico'!$C:$C,'[2]Balance económico'!$E:$E,"-",0)</f>
        <v>1829851866.6927099</v>
      </c>
      <c r="AJ162" s="12" t="str">
        <f>_xlfn.XLOOKUP($E162,'[2]Balance económico'!$C:$C,'[2]Balance económico'!$F:$F,"-",0)</f>
        <v>----</v>
      </c>
      <c r="AK162" s="6" t="str">
        <f t="shared" si="7"/>
        <v>PPA</v>
      </c>
      <c r="AL162" s="12" t="str" cm="1">
        <f t="array" ref="AL162">IFERROR((X162*[2]!Tabla2[Bloque A] + 'BD Centrales 2025'!Y949*[2]!Tabla2[Bloque B] + 'BD Centrales 2025'!Z949*[2]!Tabla2[Bloque C])*#REF!,"-")</f>
        <v>-</v>
      </c>
      <c r="AM162" s="12" t="str">
        <f t="shared" si="8"/>
        <v>-</v>
      </c>
      <c r="AN162" s="12">
        <f>IFERROR((AH162+AI162+AJ162)/(SUMIFS($W$2:$W$1194,$E$2:$E$1194,E162)*1000*#REF!),0)</f>
        <v>0</v>
      </c>
    </row>
    <row r="163" spans="1:40" ht="14.4" x14ac:dyDescent="0.3">
      <c r="A163" s="7">
        <v>222</v>
      </c>
      <c r="B163" s="7" t="s">
        <v>4710</v>
      </c>
      <c r="C163" s="8" t="s">
        <v>4711</v>
      </c>
      <c r="D163" s="6" t="s">
        <v>319</v>
      </c>
      <c r="E163" s="6" t="str">
        <f>_xlfn.XLOOKUP(D163,'[2]Coordinados SEN'!$A:$A,'[2]Coordinados SEN'!$B:$B,"-",0)</f>
        <v>76.062.001-7</v>
      </c>
      <c r="F163" s="6" t="s">
        <v>319</v>
      </c>
      <c r="G163" s="6">
        <f t="shared" si="6"/>
        <v>2</v>
      </c>
      <c r="H163" s="6" t="s">
        <v>4712</v>
      </c>
      <c r="I163" s="6" t="s">
        <v>4713</v>
      </c>
      <c r="J163" s="6" t="str">
        <f>_xlfn.XLOOKUP(I163,'[2]Barras CMg'!$E$2:$E$1527,'[2]Barras CMg'!$A$2:$A$1527,"------",0,1)</f>
        <v>------</v>
      </c>
      <c r="K163" s="6">
        <v>1</v>
      </c>
      <c r="L163" s="6">
        <v>2025</v>
      </c>
      <c r="M163" s="6" t="s">
        <v>66</v>
      </c>
      <c r="N163" s="6" t="s">
        <v>177</v>
      </c>
      <c r="O163" s="6" t="s">
        <v>213</v>
      </c>
      <c r="P163" s="6" t="s">
        <v>82</v>
      </c>
      <c r="Q163" s="6" t="s">
        <v>83</v>
      </c>
      <c r="R163" s="6" t="s">
        <v>4714</v>
      </c>
      <c r="S163" s="6" t="s">
        <v>51</v>
      </c>
      <c r="T163" s="9" t="s">
        <v>4715</v>
      </c>
      <c r="U163" s="10">
        <v>6.8</v>
      </c>
      <c r="V163" s="10">
        <v>6.7830000000000004</v>
      </c>
      <c r="W163" s="11" t="e">
        <f>_xlfn.XLOOKUP(C163,#REF!,#REF!,"S/I",0)</f>
        <v>#REF!</v>
      </c>
      <c r="X163" s="11" t="str">
        <f>_xlfn.XLOOKUP($D163,[2]Retiros_dinamica!$F:$F,[2]Retiros_dinamica!B:B,"S/I",0)</f>
        <v>S/I</v>
      </c>
      <c r="Y163" s="11" t="str">
        <f>_xlfn.XLOOKUP($D163,[2]Retiros_dinamica!$F:$F,[2]Retiros_dinamica!C:C,"S/I",0)</f>
        <v>S/I</v>
      </c>
      <c r="Z163" s="11" t="str">
        <f>_xlfn.XLOOKUP($D163,[2]Retiros_dinamica!$F:$F,[2]Retiros_dinamica!D:D,"S/I",0)</f>
        <v>S/I</v>
      </c>
      <c r="AA163" s="11" t="str">
        <f>_xlfn.XLOOKUP($D163,[2]Retiros_dinamica!$F:$F,[2]Retiros_dinamica!E:E,"S/I",0)</f>
        <v>S/I</v>
      </c>
      <c r="AB163" s="6" t="str">
        <f>_xlfn.XLOOKUP(C163,[2]CMg!$I$4:$I$106,[2]CMg!$M$4:$M$106,"----",0,1)</f>
        <v>----</v>
      </c>
      <c r="AH163" s="12">
        <f>_xlfn.XLOOKUP($E163,'[2]Balance económico'!$C:$C,'[2]Balance económico'!$D:$D,"-",0)</f>
        <v>182651576.36952001</v>
      </c>
      <c r="AI163" s="12">
        <f>_xlfn.XLOOKUP($E163,'[2]Balance económico'!$C:$C,'[2]Balance económico'!$E:$E,"-",0)</f>
        <v>68984289.560000002</v>
      </c>
      <c r="AJ163" s="12" t="str">
        <f>_xlfn.XLOOKUP($E163,'[2]Balance económico'!$C:$C,'[2]Balance económico'!$F:$F,"-",0)</f>
        <v>----</v>
      </c>
      <c r="AK163" s="6" t="str">
        <f t="shared" si="7"/>
        <v>PPA</v>
      </c>
      <c r="AL163" s="12" t="str" cm="1">
        <f t="array" ref="AL163">IFERROR((X163*[2]!Tabla2[Bloque A] + 'BD Centrales 2025'!Y873*[2]!Tabla2[Bloque B] + 'BD Centrales 2025'!Z873*[2]!Tabla2[Bloque C])*#REF!,"-")</f>
        <v>-</v>
      </c>
      <c r="AM163" s="12" t="str">
        <f t="shared" si="8"/>
        <v>-</v>
      </c>
      <c r="AN163" s="12">
        <f>IFERROR((AH163+AI163+AJ163)/(SUMIFS($W$2:$W$1194,$E$2:$E$1194,E163)*1000*#REF!),0)</f>
        <v>0</v>
      </c>
    </row>
    <row r="164" spans="1:40" ht="14.4" x14ac:dyDescent="0.3">
      <c r="A164" s="7">
        <v>223</v>
      </c>
      <c r="B164" s="7" t="s">
        <v>4031</v>
      </c>
      <c r="C164" s="8" t="s">
        <v>4032</v>
      </c>
      <c r="D164" s="6" t="s">
        <v>4033</v>
      </c>
      <c r="E164" s="6" t="str">
        <f>_xlfn.XLOOKUP(D164,'[2]Coordinados SEN'!$A:$A,'[2]Coordinados SEN'!$B:$B,"-",0)</f>
        <v>96.576.920-K</v>
      </c>
      <c r="F164" s="6" t="s">
        <v>4033</v>
      </c>
      <c r="G164" s="6">
        <f t="shared" si="6"/>
        <v>2</v>
      </c>
      <c r="H164" s="6" t="s">
        <v>4034</v>
      </c>
      <c r="I164" s="6" t="s">
        <v>4034</v>
      </c>
      <c r="J164" s="6" t="str">
        <f>_xlfn.XLOOKUP(I164,'[2]Barras CMg'!$E$2:$E$1527,'[2]Barras CMg'!$A$2:$A$1527,"------",0,1)</f>
        <v>P.COLORADA____220</v>
      </c>
      <c r="K164" s="6">
        <v>10</v>
      </c>
      <c r="L164" s="6">
        <v>2025</v>
      </c>
      <c r="M164" s="6" t="s">
        <v>211</v>
      </c>
      <c r="N164" s="6" t="s">
        <v>212</v>
      </c>
      <c r="O164" s="6" t="s">
        <v>47</v>
      </c>
      <c r="P164" s="6" t="s">
        <v>477</v>
      </c>
      <c r="Q164" s="6" t="s">
        <v>549</v>
      </c>
      <c r="R164" s="6" t="s">
        <v>700</v>
      </c>
      <c r="S164" s="6" t="s">
        <v>51</v>
      </c>
      <c r="T164" s="9" t="s">
        <v>4035</v>
      </c>
      <c r="U164" s="10">
        <v>20</v>
      </c>
      <c r="V164" s="10">
        <v>19.998000000000001</v>
      </c>
      <c r="W164" s="11" t="e">
        <f>_xlfn.XLOOKUP(C164,#REF!,#REF!,"S/I",0)</f>
        <v>#REF!</v>
      </c>
      <c r="X164" s="11" t="str">
        <f>_xlfn.XLOOKUP($D164,[2]Retiros_dinamica!$F:$F,[2]Retiros_dinamica!B:B,"S/I",0)</f>
        <v>S/I</v>
      </c>
      <c r="Y164" s="11" t="str">
        <f>_xlfn.XLOOKUP($D164,[2]Retiros_dinamica!$F:$F,[2]Retiros_dinamica!C:C,"S/I",0)</f>
        <v>S/I</v>
      </c>
      <c r="Z164" s="11" t="str">
        <f>_xlfn.XLOOKUP($D164,[2]Retiros_dinamica!$F:$F,[2]Retiros_dinamica!D:D,"S/I",0)</f>
        <v>S/I</v>
      </c>
      <c r="AA164" s="11" t="str">
        <f>_xlfn.XLOOKUP($D164,[2]Retiros_dinamica!$F:$F,[2]Retiros_dinamica!E:E,"S/I",0)</f>
        <v>S/I</v>
      </c>
      <c r="AB164" s="6" t="str">
        <f>_xlfn.XLOOKUP(C164,[2]CMg!$I$4:$I$106,[2]CMg!$M$4:$M$106,"----",0,1)</f>
        <v>----</v>
      </c>
      <c r="AC164" s="6" t="str">
        <f>_xlfn.XLOOKUP(C164,[2]CMg!$A$4:$A$106,[2]CMg!$B$4:$B$106,"----",0,1)</f>
        <v>----</v>
      </c>
      <c r="AD164" s="6" t="str">
        <f>_xlfn.XLOOKUP(C164,'[3]Promedio solar Cmg'!$A$4:$A$106,'[3]Promedio solar Cmg'!$B$4:$B$106,"----",0,1)</f>
        <v>----</v>
      </c>
      <c r="AH164" s="12">
        <f>_xlfn.XLOOKUP($E164,'[2]Balance económico'!$C:$C,'[2]Balance económico'!$D:$D,"-",0)</f>
        <v>-50870752.651575349</v>
      </c>
      <c r="AI164" s="12">
        <f>_xlfn.XLOOKUP($E164,'[2]Balance económico'!$C:$C,'[2]Balance económico'!$E:$E,"-",0)</f>
        <v>794851394.51599979</v>
      </c>
      <c r="AJ164" s="12" t="str">
        <f>_xlfn.XLOOKUP($E164,'[2]Balance económico'!$C:$C,'[2]Balance económico'!$F:$F,"-",0)</f>
        <v>----</v>
      </c>
      <c r="AK164" s="6" t="str">
        <f t="shared" si="7"/>
        <v>PPA</v>
      </c>
      <c r="AL164" s="12" t="str" cm="1">
        <f t="array" ref="AL164">IFERROR((X164*[2]!Tabla2[Bloque A] + 'BD Centrales 2025'!Y741*[2]!Tabla2[Bloque B] + 'BD Centrales 2025'!Z741*[2]!Tabla2[Bloque C])*#REF!,"-")</f>
        <v>-</v>
      </c>
      <c r="AM164" s="12" t="str">
        <f t="shared" si="8"/>
        <v>-</v>
      </c>
      <c r="AN164" s="12">
        <f>IFERROR((AH164+AI164+AJ164)/(SUMIFS($W$2:$W$1194,$E$2:$E$1194,E164)*1000*#REF!),0)</f>
        <v>0</v>
      </c>
    </row>
    <row r="165" spans="1:40" ht="14.4" x14ac:dyDescent="0.3">
      <c r="A165" s="7">
        <v>226</v>
      </c>
      <c r="B165" s="7" t="s">
        <v>6154</v>
      </c>
      <c r="C165" s="8" t="s">
        <v>6155</v>
      </c>
      <c r="D165" s="6" t="s">
        <v>5450</v>
      </c>
      <c r="E165" s="6" t="str">
        <f>_xlfn.XLOOKUP(D165,'[2]Coordinados SEN'!$A:$A,'[2]Coordinados SEN'!$B:$B,"-",0)</f>
        <v>76.188.197-3</v>
      </c>
      <c r="F165" s="6" t="s">
        <v>5450</v>
      </c>
      <c r="G165" s="6">
        <f t="shared" si="6"/>
        <v>7</v>
      </c>
      <c r="H165" s="6" t="s">
        <v>6156</v>
      </c>
      <c r="I165" s="6" t="s">
        <v>6156</v>
      </c>
      <c r="J165" s="6" t="str">
        <f>_xlfn.XLOOKUP(I165,'[2]Barras CMg'!$E$2:$E$1527,'[2]Barras CMg'!$A$2:$A$1527,"------",0,1)</f>
        <v>SANTAFE_______220</v>
      </c>
      <c r="K165" s="6">
        <v>1</v>
      </c>
      <c r="L165" s="6">
        <v>2025</v>
      </c>
      <c r="M165" s="6" t="s">
        <v>45</v>
      </c>
      <c r="N165" s="6" t="s">
        <v>5276</v>
      </c>
      <c r="O165" s="6" t="s">
        <v>47</v>
      </c>
      <c r="P165" s="6" t="s">
        <v>68</v>
      </c>
      <c r="Q165" s="6" t="s">
        <v>68</v>
      </c>
      <c r="R165" s="6" t="s">
        <v>5649</v>
      </c>
      <c r="S165" s="6" t="s">
        <v>51</v>
      </c>
      <c r="T165" s="9" t="s">
        <v>6157</v>
      </c>
      <c r="U165" s="10">
        <v>68.784999999999997</v>
      </c>
      <c r="V165" s="10">
        <v>62.633000000000003</v>
      </c>
      <c r="W165" s="11" t="e">
        <f>_xlfn.XLOOKUP(C165,#REF!,#REF!,"S/I",0)</f>
        <v>#REF!</v>
      </c>
      <c r="X165" s="11">
        <f>_xlfn.XLOOKUP($D165,[2]Retiros_dinamica!$F:$F,[2]Retiros_dinamica!B:B,"S/I",0)</f>
        <v>16829.839955229869</v>
      </c>
      <c r="Y165" s="11">
        <f>_xlfn.XLOOKUP($D165,[2]Retiros_dinamica!$F:$F,[2]Retiros_dinamica!C:C,"S/I",0)</f>
        <v>25890.50637513441</v>
      </c>
      <c r="Z165" s="11">
        <f>_xlfn.XLOOKUP($D165,[2]Retiros_dinamica!$F:$F,[2]Retiros_dinamica!D:D,"S/I",0)</f>
        <v>13034.44289709423</v>
      </c>
      <c r="AA165" s="11">
        <f>_xlfn.XLOOKUP($D165,[2]Retiros_dinamica!$F:$F,[2]Retiros_dinamica!E:E,"S/I",0)</f>
        <v>55754.78922745851</v>
      </c>
      <c r="AB165" s="6" t="str">
        <f>_xlfn.XLOOKUP(C165,[2]CMg!$I$4:$I$106,[2]CMg!$M$4:$M$106,"----",0,1)</f>
        <v>----</v>
      </c>
      <c r="AH165" s="12">
        <f>_xlfn.XLOOKUP($E165,'[2]Balance económico'!$C:$C,'[2]Balance económico'!$D:$D,"-",0)</f>
        <v>16449130840.695164</v>
      </c>
      <c r="AI165" s="12">
        <f>_xlfn.XLOOKUP($E165,'[2]Balance económico'!$C:$C,'[2]Balance económico'!$E:$E,"-",0)</f>
        <v>2296476358.5121775</v>
      </c>
      <c r="AJ165" s="12">
        <f>_xlfn.XLOOKUP($E165,'[2]Balance económico'!$C:$C,'[2]Balance económico'!$F:$F,"-",0)</f>
        <v>154044601.41681951</v>
      </c>
      <c r="AK165" s="6" t="str">
        <f t="shared" si="7"/>
        <v>PPA</v>
      </c>
      <c r="AL165" s="12" t="str" cm="1">
        <f t="array" ref="AL165">IFERROR((X165*[2]!Tabla2[Bloque A] + 'BD Centrales 2025'!Y1174*[2]!Tabla2[Bloque B] + 'BD Centrales 2025'!Z1174*[2]!Tabla2[Bloque C])*#REF!,"-")</f>
        <v>-</v>
      </c>
      <c r="AM165" s="12" t="str">
        <f t="shared" si="8"/>
        <v>-</v>
      </c>
      <c r="AN165" s="12">
        <f>IFERROR((AH165+AI165+AJ165)/(SUMIFS($W$2:$W$1194,$E$2:$E$1194,E165)*1000*#REF!),0)</f>
        <v>0</v>
      </c>
    </row>
    <row r="166" spans="1:40" ht="14.4" x14ac:dyDescent="0.3">
      <c r="A166" s="7">
        <v>227</v>
      </c>
      <c r="B166" s="7" t="s">
        <v>6234</v>
      </c>
      <c r="C166" s="8" t="s">
        <v>6235</v>
      </c>
      <c r="D166" s="6" t="s">
        <v>5291</v>
      </c>
      <c r="E166" s="6" t="str">
        <f>_xlfn.XLOOKUP(D166,'[2]Coordinados SEN'!$A:$A,'[2]Coordinados SEN'!$B:$B,"-",0)</f>
        <v>96.547.510-9</v>
      </c>
      <c r="F166" s="6" t="s">
        <v>5392</v>
      </c>
      <c r="G166" s="6">
        <f t="shared" si="6"/>
        <v>10</v>
      </c>
      <c r="H166" s="6" t="s">
        <v>6236</v>
      </c>
      <c r="I166" s="13" t="s">
        <v>5361</v>
      </c>
      <c r="J166" s="6" t="str">
        <f>_xlfn.XLOOKUP(I166,'[2]Barras CMg'!$E$2:$E$1527,'[2]Barras CMg'!$A$2:$A$1527,"------",0,1)</f>
        <v>CONSTIT.______066</v>
      </c>
      <c r="K166" s="6">
        <v>1</v>
      </c>
      <c r="L166" s="6">
        <v>2025</v>
      </c>
      <c r="M166" s="6" t="s">
        <v>45</v>
      </c>
      <c r="N166" s="6" t="s">
        <v>5276</v>
      </c>
      <c r="O166" s="6" t="s">
        <v>47</v>
      </c>
      <c r="P166" s="6" t="s">
        <v>90</v>
      </c>
      <c r="Q166" s="6" t="s">
        <v>91</v>
      </c>
      <c r="R166" s="6" t="s">
        <v>4265</v>
      </c>
      <c r="S166" s="6" t="s">
        <v>51</v>
      </c>
      <c r="T166" s="9" t="s">
        <v>6237</v>
      </c>
      <c r="U166" s="10">
        <v>22</v>
      </c>
      <c r="V166" s="10">
        <v>22</v>
      </c>
      <c r="W166" s="11" t="e">
        <f>_xlfn.XLOOKUP(C166,#REF!,#REF!,"S/I",0)</f>
        <v>#REF!</v>
      </c>
      <c r="X166" s="11">
        <f>_xlfn.XLOOKUP($D166,[2]Retiros_dinamica!$F:$F,[2]Retiros_dinamica!B:B,"S/I",0)</f>
        <v>193066.5476067031</v>
      </c>
      <c r="Y166" s="11">
        <f>_xlfn.XLOOKUP($D166,[2]Retiros_dinamica!$F:$F,[2]Retiros_dinamica!C:C,"S/I",0)</f>
        <v>213650.33104670921</v>
      </c>
      <c r="Z166" s="11">
        <f>_xlfn.XLOOKUP($D166,[2]Retiros_dinamica!$F:$F,[2]Retiros_dinamica!D:D,"S/I",0)</f>
        <v>90934.152076808357</v>
      </c>
      <c r="AA166" s="11">
        <f>_xlfn.XLOOKUP($D166,[2]Retiros_dinamica!$F:$F,[2]Retiros_dinamica!E:E,"S/I",0)</f>
        <v>497651.03073022072</v>
      </c>
      <c r="AB166" s="6" t="str">
        <f>_xlfn.XLOOKUP(C166,[2]CMg!$I$4:$I$106,[2]CMg!$M$4:$M$106,"----",0,1)</f>
        <v>----</v>
      </c>
      <c r="AH166" s="12">
        <f>_xlfn.XLOOKUP($E166,'[2]Balance económico'!$C:$C,'[2]Balance económico'!$D:$D,"-",0)</f>
        <v>39346942517.148315</v>
      </c>
      <c r="AI166" s="12">
        <f>_xlfn.XLOOKUP($E166,'[2]Balance económico'!$C:$C,'[2]Balance económico'!$E:$E,"-",0)</f>
        <v>5740355414.9104433</v>
      </c>
      <c r="AJ166" s="12">
        <f>_xlfn.XLOOKUP($E166,'[2]Balance económico'!$C:$C,'[2]Balance económico'!$F:$F,"-",0)</f>
        <v>1437547885.110884</v>
      </c>
      <c r="AK166" s="6" t="str">
        <f t="shared" si="7"/>
        <v>PPA</v>
      </c>
      <c r="AL166" s="12" t="str" cm="1">
        <f t="array" ref="AL166">IFERROR((X166*[2]!Tabla2[Bloque A] + 'BD Centrales 2025'!Y1191*[2]!Tabla2[Bloque B] + 'BD Centrales 2025'!Z1191*[2]!Tabla2[Bloque C])*#REF!,"-")</f>
        <v>-</v>
      </c>
      <c r="AM166" s="12" t="str">
        <f t="shared" si="8"/>
        <v>-</v>
      </c>
      <c r="AN166" s="12">
        <f>IFERROR((AH166+AI166+AJ166)/(SUMIFS($W$2:$W$1194,$E$2:$E$1194,E166)*1000*#REF!),0)</f>
        <v>0</v>
      </c>
    </row>
    <row r="167" spans="1:40" ht="14.4" x14ac:dyDescent="0.3">
      <c r="A167" s="7">
        <v>229</v>
      </c>
      <c r="B167" s="7" t="s">
        <v>192</v>
      </c>
      <c r="C167" s="8" t="s">
        <v>193</v>
      </c>
      <c r="D167" s="6" t="s">
        <v>194</v>
      </c>
      <c r="E167" s="6" t="str">
        <f>_xlfn.XLOOKUP(D167,'[2]Coordinados SEN'!$A:$A,'[2]Coordinados SEN'!$B:$B,"-",0)</f>
        <v>76.003.174-7</v>
      </c>
      <c r="F167" s="6" t="s">
        <v>194</v>
      </c>
      <c r="G167" s="6">
        <f t="shared" si="6"/>
        <v>7</v>
      </c>
      <c r="H167" s="6" t="s">
        <v>195</v>
      </c>
      <c r="I167" s="13" t="s">
        <v>196</v>
      </c>
      <c r="J167" s="6" t="str">
        <f>_xlfn.XLOOKUP(I167,'[2]Barras CMg'!$E$2:$E$1527,'[2]Barras CMg'!$A$2:$A$1527,"------",0,1)</f>
        <v>CALLAO________023</v>
      </c>
      <c r="K167" s="6">
        <v>2</v>
      </c>
      <c r="L167" s="6">
        <v>2025</v>
      </c>
      <c r="M167" s="6" t="s">
        <v>66</v>
      </c>
      <c r="N167" s="6" t="s">
        <v>177</v>
      </c>
      <c r="O167" s="6" t="s">
        <v>157</v>
      </c>
      <c r="P167" s="6" t="s">
        <v>82</v>
      </c>
      <c r="Q167" s="6" t="s">
        <v>197</v>
      </c>
      <c r="R167" s="6" t="s">
        <v>198</v>
      </c>
      <c r="S167" s="6" t="s">
        <v>158</v>
      </c>
      <c r="T167" s="9" t="s">
        <v>199</v>
      </c>
      <c r="U167" s="10">
        <v>3.3</v>
      </c>
      <c r="V167" s="10">
        <v>3.29175</v>
      </c>
      <c r="W167" s="11" t="e">
        <f>_xlfn.XLOOKUP(C167,#REF!,#REF!,"S/I",0)</f>
        <v>#REF!</v>
      </c>
      <c r="X167" s="11" t="str">
        <f>_xlfn.XLOOKUP($D167,[2]Retiros_dinamica!$F:$F,[2]Retiros_dinamica!B:B,"S/I",0)</f>
        <v>S/I</v>
      </c>
      <c r="Y167" s="11" t="str">
        <f>_xlfn.XLOOKUP($D167,[2]Retiros_dinamica!$F:$F,[2]Retiros_dinamica!C:C,"S/I",0)</f>
        <v>S/I</v>
      </c>
      <c r="Z167" s="11" t="str">
        <f>_xlfn.XLOOKUP($D167,[2]Retiros_dinamica!$F:$F,[2]Retiros_dinamica!D:D,"S/I",0)</f>
        <v>S/I</v>
      </c>
      <c r="AA167" s="11" t="str">
        <f>_xlfn.XLOOKUP($D167,[2]Retiros_dinamica!$F:$F,[2]Retiros_dinamica!E:E,"S/I",0)</f>
        <v>S/I</v>
      </c>
      <c r="AB167" s="6" t="str">
        <f>_xlfn.XLOOKUP(C167,[2]CMg!$I$4:$I$106,[2]CMg!$M$4:$M$106,"----",0,1)</f>
        <v>----</v>
      </c>
      <c r="AC167" s="6" t="str">
        <f>_xlfn.XLOOKUP(C167,[2]CMg!$A$4:$A$106,[2]CMg!$B$4:$B$106,"----",0,1)</f>
        <v>----</v>
      </c>
      <c r="AD167" s="6" t="str">
        <f>_xlfn.XLOOKUP(C167,'[3]Promedio solar Cmg'!$A$4:$A$106,'[3]Promedio solar Cmg'!$B$4:$B$106,"----",0,1)</f>
        <v>----</v>
      </c>
      <c r="AH167" s="12">
        <f>_xlfn.XLOOKUP($E167,'[2]Balance económico'!$C:$C,'[2]Balance económico'!$D:$D,"-",0)</f>
        <v>327020527.77585369</v>
      </c>
      <c r="AI167" s="12">
        <f>_xlfn.XLOOKUP($E167,'[2]Balance económico'!$C:$C,'[2]Balance económico'!$E:$E,"-",0)</f>
        <v>844109610.27093029</v>
      </c>
      <c r="AJ167" s="12" t="str">
        <f>_xlfn.XLOOKUP($E167,'[2]Balance económico'!$C:$C,'[2]Balance económico'!$F:$F,"-",0)</f>
        <v>----</v>
      </c>
      <c r="AK167" s="6" t="str">
        <f t="shared" si="7"/>
        <v>PPA</v>
      </c>
      <c r="AL167" s="12" t="str" cm="1">
        <f t="array" ref="AL167">IFERROR((X167*[2]!Tabla2[Bloque A] + 'BD Centrales 2025'!Y24*[2]!Tabla2[Bloque B] + 'BD Centrales 2025'!Z24*[2]!Tabla2[Bloque C])*#REF!,"-")</f>
        <v>-</v>
      </c>
      <c r="AM167" s="12" t="str">
        <f t="shared" si="8"/>
        <v>-</v>
      </c>
      <c r="AN167" s="12">
        <f>IFERROR((AH167+AI167+AJ167)/(SUMIFS($W$2:$W$1194,$E$2:$E$1194,E167)*1000*#REF!),0)</f>
        <v>0</v>
      </c>
    </row>
    <row r="168" spans="1:40" ht="14.4" x14ac:dyDescent="0.3">
      <c r="A168" s="7">
        <v>230</v>
      </c>
      <c r="B168" s="7" t="s">
        <v>526</v>
      </c>
      <c r="C168" s="8" t="s">
        <v>527</v>
      </c>
      <c r="D168" s="6" t="s">
        <v>528</v>
      </c>
      <c r="E168" s="6" t="str">
        <f>_xlfn.XLOOKUP(D168,'[2]Coordinados SEN'!$A:$A,'[2]Coordinados SEN'!$B:$B,"-",0)</f>
        <v>76.116.437-6</v>
      </c>
      <c r="F168" s="6" t="s">
        <v>194</v>
      </c>
      <c r="G168" s="6">
        <f t="shared" si="6"/>
        <v>1</v>
      </c>
      <c r="H168" s="6" t="s">
        <v>512</v>
      </c>
      <c r="I168" s="6" t="s">
        <v>513</v>
      </c>
      <c r="J168" s="6" t="str">
        <f>_xlfn.XLOOKUP(I168,'[2]Barras CMg'!$E$2:$E$1527,'[2]Barras CMg'!$A$2:$A$1527,"------",0,1)</f>
        <v>R.BONITO______023</v>
      </c>
      <c r="K168" s="6">
        <v>2</v>
      </c>
      <c r="L168" s="6">
        <v>2025</v>
      </c>
      <c r="M168" s="6" t="s">
        <v>66</v>
      </c>
      <c r="N168" s="6" t="s">
        <v>177</v>
      </c>
      <c r="O168" s="6" t="s">
        <v>157</v>
      </c>
      <c r="P168" s="6" t="s">
        <v>82</v>
      </c>
      <c r="Q168" s="6" t="s">
        <v>197</v>
      </c>
      <c r="R168" s="6" t="s">
        <v>198</v>
      </c>
      <c r="S168" s="6" t="s">
        <v>158</v>
      </c>
      <c r="T168" s="9" t="s">
        <v>199</v>
      </c>
      <c r="U168" s="10">
        <v>7.0789999999999997</v>
      </c>
      <c r="V168" s="10">
        <v>6.992</v>
      </c>
      <c r="W168" s="11" t="e">
        <f>_xlfn.XLOOKUP(C168,#REF!,#REF!,"S/I",0)</f>
        <v>#REF!</v>
      </c>
      <c r="X168" s="11" t="str">
        <f>_xlfn.XLOOKUP($D168,[2]Retiros_dinamica!$F:$F,[2]Retiros_dinamica!B:B,"S/I",0)</f>
        <v>S/I</v>
      </c>
      <c r="Y168" s="11" t="str">
        <f>_xlfn.XLOOKUP($D168,[2]Retiros_dinamica!$F:$F,[2]Retiros_dinamica!C:C,"S/I",0)</f>
        <v>S/I</v>
      </c>
      <c r="Z168" s="11" t="str">
        <f>_xlfn.XLOOKUP($D168,[2]Retiros_dinamica!$F:$F,[2]Retiros_dinamica!D:D,"S/I",0)</f>
        <v>S/I</v>
      </c>
      <c r="AA168" s="11" t="str">
        <f>_xlfn.XLOOKUP($D168,[2]Retiros_dinamica!$F:$F,[2]Retiros_dinamica!E:E,"S/I",0)</f>
        <v>S/I</v>
      </c>
      <c r="AB168" s="6" t="str">
        <f>_xlfn.XLOOKUP(C168,[2]CMg!$I$4:$I$106,[2]CMg!$M$4:$M$106,"----",0,1)</f>
        <v>----</v>
      </c>
      <c r="AC168" s="6" t="str">
        <f>_xlfn.XLOOKUP(C168,[2]CMg!$A$4:$A$106,[2]CMg!$B$4:$B$106,"----",0,1)</f>
        <v>----</v>
      </c>
      <c r="AD168" s="6" t="str">
        <f>_xlfn.XLOOKUP(C168,'[3]Promedio solar Cmg'!$A$4:$A$106,'[3]Promedio solar Cmg'!$B$4:$B$106,"----",0,1)</f>
        <v>----</v>
      </c>
      <c r="AH168" s="12">
        <f>_xlfn.XLOOKUP($E168,'[2]Balance económico'!$C:$C,'[2]Balance económico'!$D:$D,"-",0)</f>
        <v>318393348.95005</v>
      </c>
      <c r="AI168" s="12">
        <f>_xlfn.XLOOKUP($E168,'[2]Balance económico'!$C:$C,'[2]Balance económico'!$E:$E,"-",0)</f>
        <v>55919611.196000002</v>
      </c>
      <c r="AJ168" s="12" t="str">
        <f>_xlfn.XLOOKUP($E168,'[2]Balance económico'!$C:$C,'[2]Balance económico'!$F:$F,"-",0)</f>
        <v>----</v>
      </c>
      <c r="AK168" s="6" t="str">
        <f t="shared" si="7"/>
        <v>PPA</v>
      </c>
      <c r="AL168" s="12" t="str" cm="1">
        <f t="array" ref="AL168">IFERROR((X168*[2]!Tabla2[Bloque A] + 'BD Centrales 2025'!Y83*[2]!Tabla2[Bloque B] + 'BD Centrales 2025'!Z83*[2]!Tabla2[Bloque C])*#REF!,"-")</f>
        <v>-</v>
      </c>
      <c r="AM168" s="12" t="str">
        <f t="shared" si="8"/>
        <v>-</v>
      </c>
      <c r="AN168" s="12">
        <f>IFERROR((AH168+AI168+AJ168)/(SUMIFS($W$2:$W$1194,$E$2:$E$1194,E168)*1000*#REF!),0)</f>
        <v>0</v>
      </c>
    </row>
    <row r="169" spans="1:40" ht="14.4" x14ac:dyDescent="0.3">
      <c r="A169" s="7">
        <v>231</v>
      </c>
      <c r="B169" s="7" t="s">
        <v>1857</v>
      </c>
      <c r="C169" s="8" t="s">
        <v>1858</v>
      </c>
      <c r="D169" s="6" t="s">
        <v>1859</v>
      </c>
      <c r="E169" s="6" t="str">
        <f>_xlfn.XLOOKUP(D169,'[2]Coordinados SEN'!$A:$A,'[2]Coordinados SEN'!$B:$B,"-",0)</f>
        <v>76.030.638-K</v>
      </c>
      <c r="F169" s="6" t="s">
        <v>1859</v>
      </c>
      <c r="G169" s="6">
        <f t="shared" si="6"/>
        <v>1</v>
      </c>
      <c r="H169" s="6" t="s">
        <v>1860</v>
      </c>
      <c r="I169" s="13" t="s">
        <v>1861</v>
      </c>
      <c r="J169" s="6" t="str">
        <f>_xlfn.XLOOKUP(I169,'[2]Barras CMg'!$E$2:$E$1527,'[2]Barras CMg'!$A$2:$A$1527,"------",0,1)</f>
        <v>RUCATAYO______220</v>
      </c>
      <c r="K169" s="6">
        <v>1</v>
      </c>
      <c r="L169" s="6">
        <v>2025</v>
      </c>
      <c r="M169" s="6" t="s">
        <v>66</v>
      </c>
      <c r="N169" s="6" t="s">
        <v>105</v>
      </c>
      <c r="O169" s="6" t="s">
        <v>47</v>
      </c>
      <c r="P169" s="6" t="s">
        <v>82</v>
      </c>
      <c r="Q169" s="6" t="s">
        <v>197</v>
      </c>
      <c r="R169" s="6" t="s">
        <v>204</v>
      </c>
      <c r="S169" s="6" t="s">
        <v>51</v>
      </c>
      <c r="T169" s="9" t="s">
        <v>1862</v>
      </c>
      <c r="U169" s="10">
        <v>59.5</v>
      </c>
      <c r="V169" s="10">
        <v>59.3</v>
      </c>
      <c r="W169" s="11" t="e">
        <f>_xlfn.XLOOKUP(C169,#REF!,#REF!,"S/I",0)</f>
        <v>#REF!</v>
      </c>
      <c r="X169" s="11">
        <f>_xlfn.XLOOKUP($D169,[2]Retiros_dinamica!$F:$F,[2]Retiros_dinamica!B:B,"S/I",0)</f>
        <v>183232.70931232159</v>
      </c>
      <c r="Y169" s="11">
        <f>_xlfn.XLOOKUP($D169,[2]Retiros_dinamica!$F:$F,[2]Retiros_dinamica!C:C,"S/I",0)</f>
        <v>208433.86134775871</v>
      </c>
      <c r="Z169" s="11">
        <f>_xlfn.XLOOKUP($D169,[2]Retiros_dinamica!$F:$F,[2]Retiros_dinamica!D:D,"S/I",0)</f>
        <v>87418.988003680613</v>
      </c>
      <c r="AA169" s="11">
        <f>_xlfn.XLOOKUP($D169,[2]Retiros_dinamica!$F:$F,[2]Retiros_dinamica!E:E,"S/I",0)</f>
        <v>479085.55866376089</v>
      </c>
      <c r="AB169" s="6" t="str">
        <f>_xlfn.XLOOKUP(C169,[2]CMg!$I$4:$I$106,[2]CMg!$M$4:$M$106,"----",0,1)</f>
        <v>----</v>
      </c>
      <c r="AC169" s="6" t="str">
        <f>_xlfn.XLOOKUP(C169,[2]CMg!$A$4:$A$106,[2]CMg!$B$4:$B$106,"----",0,1)</f>
        <v>----</v>
      </c>
      <c r="AD169" s="6" t="str">
        <f>_xlfn.XLOOKUP(C169,'[3]Promedio solar Cmg'!$A$4:$A$106,'[3]Promedio solar Cmg'!$B$4:$B$106,"----",0,1)</f>
        <v>----</v>
      </c>
      <c r="AH169" s="12">
        <f>_xlfn.XLOOKUP($E169,'[2]Balance económico'!$C:$C,'[2]Balance económico'!$D:$D,"-",0)</f>
        <v>8884060580.8080578</v>
      </c>
      <c r="AI169" s="12">
        <f>_xlfn.XLOOKUP($E169,'[2]Balance económico'!$C:$C,'[2]Balance económico'!$E:$E,"-",0)</f>
        <v>-686817413.96903145</v>
      </c>
      <c r="AJ169" s="12">
        <f>_xlfn.XLOOKUP($E169,'[2]Balance económico'!$C:$C,'[2]Balance económico'!$F:$F,"-",0)</f>
        <v>1409196526.7100291</v>
      </c>
      <c r="AK169" s="6" t="str">
        <f t="shared" si="7"/>
        <v>PPA</v>
      </c>
      <c r="AL169" s="12" t="str" cm="1">
        <f t="array" ref="AL169">IFERROR((X169*[2]!Tabla2[Bloque A] + 'BD Centrales 2025'!Y323*[2]!Tabla2[Bloque B] + 'BD Centrales 2025'!Z323*[2]!Tabla2[Bloque C])*#REF!,"-")</f>
        <v>-</v>
      </c>
      <c r="AM169" s="12" t="str">
        <f t="shared" si="8"/>
        <v>-</v>
      </c>
      <c r="AN169" s="12">
        <f>IFERROR((AH169+AI169+AJ169)/(SUMIFS($W$2:$W$1194,$E$2:$E$1194,E169)*1000*#REF!),0)</f>
        <v>0</v>
      </c>
    </row>
    <row r="170" spans="1:40" ht="14.4" x14ac:dyDescent="0.3">
      <c r="A170" s="7">
        <v>234</v>
      </c>
      <c r="B170" s="7" t="s">
        <v>645</v>
      </c>
      <c r="C170" s="8" t="s">
        <v>646</v>
      </c>
      <c r="D170" s="6" t="s">
        <v>450</v>
      </c>
      <c r="E170" s="6" t="str">
        <f>_xlfn.XLOOKUP(D170,'[2]Coordinados SEN'!$A:$A,'[2]Coordinados SEN'!$B:$B,"-",0)</f>
        <v>76.025.973-K</v>
      </c>
      <c r="F170" s="6" t="s">
        <v>450</v>
      </c>
      <c r="G170" s="6">
        <f t="shared" si="6"/>
        <v>3</v>
      </c>
      <c r="H170" s="6" t="s">
        <v>647</v>
      </c>
      <c r="I170" s="6" t="s">
        <v>451</v>
      </c>
      <c r="J170" s="6" t="str">
        <f>_xlfn.XLOOKUP(I170,'[2]Barras CMg'!$E$2:$E$1527,'[2]Barras CMg'!$A$2:$A$1527,"------",0,1)</f>
        <v>LIRCAY________066</v>
      </c>
      <c r="K170" s="6">
        <v>2</v>
      </c>
      <c r="L170" s="6">
        <v>2025</v>
      </c>
      <c r="M170" s="6" t="s">
        <v>66</v>
      </c>
      <c r="N170" s="6" t="s">
        <v>177</v>
      </c>
      <c r="O170" s="6" t="s">
        <v>47</v>
      </c>
      <c r="P170" s="6" t="s">
        <v>90</v>
      </c>
      <c r="Q170" s="6" t="s">
        <v>91</v>
      </c>
      <c r="R170" s="6" t="s">
        <v>92</v>
      </c>
      <c r="S170" s="6" t="s">
        <v>51</v>
      </c>
      <c r="T170" s="9" t="s">
        <v>648</v>
      </c>
      <c r="U170" s="10">
        <v>14.2</v>
      </c>
      <c r="V170" s="10">
        <v>14.129</v>
      </c>
      <c r="W170" s="11" t="e">
        <f>_xlfn.XLOOKUP(C170,#REF!,#REF!,"S/I",0)</f>
        <v>#REF!</v>
      </c>
      <c r="X170" s="11" t="str">
        <f>_xlfn.XLOOKUP($D170,[2]Retiros_dinamica!$F:$F,[2]Retiros_dinamica!B:B,"S/I",0)</f>
        <v>S/I</v>
      </c>
      <c r="Y170" s="11" t="str">
        <f>_xlfn.XLOOKUP($D170,[2]Retiros_dinamica!$F:$F,[2]Retiros_dinamica!C:C,"S/I",0)</f>
        <v>S/I</v>
      </c>
      <c r="Z170" s="11" t="str">
        <f>_xlfn.XLOOKUP($D170,[2]Retiros_dinamica!$F:$F,[2]Retiros_dinamica!D:D,"S/I",0)</f>
        <v>S/I</v>
      </c>
      <c r="AA170" s="11" t="str">
        <f>_xlfn.XLOOKUP($D170,[2]Retiros_dinamica!$F:$F,[2]Retiros_dinamica!E:E,"S/I",0)</f>
        <v>S/I</v>
      </c>
      <c r="AB170" s="6" t="str">
        <f>_xlfn.XLOOKUP(C170,[2]CMg!$I$4:$I$106,[2]CMg!$M$4:$M$106,"----",0,1)</f>
        <v>----</v>
      </c>
      <c r="AC170" s="6" t="str">
        <f>_xlfn.XLOOKUP(C170,[2]CMg!$A$4:$A$106,[2]CMg!$B$4:$B$106,"----",0,1)</f>
        <v>----</v>
      </c>
      <c r="AD170" s="6" t="str">
        <f>_xlfn.XLOOKUP(C170,'[3]Promedio solar Cmg'!$A$4:$A$106,'[3]Promedio solar Cmg'!$B$4:$B$106,"----",0,1)</f>
        <v>----</v>
      </c>
      <c r="AH170" s="12">
        <f>_xlfn.XLOOKUP($E170,'[2]Balance económico'!$C:$C,'[2]Balance económico'!$D:$D,"-",0)</f>
        <v>2418689538.5168114</v>
      </c>
      <c r="AI170" s="12">
        <f>_xlfn.XLOOKUP($E170,'[2]Balance económico'!$C:$C,'[2]Balance económico'!$E:$E,"-",0)</f>
        <v>1017592194.4908201</v>
      </c>
      <c r="AJ170" s="12" t="str">
        <f>_xlfn.XLOOKUP($E170,'[2]Balance económico'!$C:$C,'[2]Balance económico'!$F:$F,"-",0)</f>
        <v>----</v>
      </c>
      <c r="AK170" s="6" t="str">
        <f t="shared" si="7"/>
        <v>PPA</v>
      </c>
      <c r="AL170" s="12" t="str" cm="1">
        <f t="array" ref="AL170">IFERROR((X170*[2]!Tabla2[Bloque A] + 'BD Centrales 2025'!Y106*[2]!Tabla2[Bloque B] + 'BD Centrales 2025'!Z106*[2]!Tabla2[Bloque C])*#REF!,"-")</f>
        <v>-</v>
      </c>
      <c r="AM170" s="12" t="str">
        <f t="shared" si="8"/>
        <v>-</v>
      </c>
      <c r="AN170" s="12">
        <f>IFERROR((AH170+AI170+AJ170)/(SUMIFS($W$2:$W$1194,$E$2:$E$1194,E170)*1000*#REF!),0)</f>
        <v>0</v>
      </c>
    </row>
    <row r="171" spans="1:40" ht="14.4" x14ac:dyDescent="0.3">
      <c r="A171" s="7">
        <v>235</v>
      </c>
      <c r="B171" s="7" t="s">
        <v>5402</v>
      </c>
      <c r="C171" s="8" t="s">
        <v>5403</v>
      </c>
      <c r="D171" s="6" t="s">
        <v>5404</v>
      </c>
      <c r="E171" s="6" t="str">
        <f>_xlfn.XLOOKUP(D171,'[2]Coordinados SEN'!$A:$A,'[2]Coordinados SEN'!$B:$B,"-",0)</f>
        <v>86.579.500-9</v>
      </c>
      <c r="F171" s="6" t="s">
        <v>5404</v>
      </c>
      <c r="G171" s="6">
        <f t="shared" si="6"/>
        <v>1</v>
      </c>
      <c r="H171" s="6" t="s">
        <v>5405</v>
      </c>
      <c r="I171" s="6" t="s">
        <v>5405</v>
      </c>
      <c r="J171" s="6" t="str">
        <f>_xlfn.XLOOKUP(I171,'[2]Barras CMg'!$E$2:$E$1527,'[2]Barras CMg'!$A$2:$A$1527,"------",0,1)</f>
        <v>------</v>
      </c>
      <c r="K171" s="6">
        <v>1</v>
      </c>
      <c r="L171" s="6">
        <v>2025</v>
      </c>
      <c r="M171" s="6" t="s">
        <v>45</v>
      </c>
      <c r="N171" s="6" t="s">
        <v>5267</v>
      </c>
      <c r="O171" s="6" t="s">
        <v>213</v>
      </c>
      <c r="P171" s="6" t="s">
        <v>106</v>
      </c>
      <c r="Q171" s="6" t="s">
        <v>107</v>
      </c>
      <c r="R171" s="6" t="s">
        <v>108</v>
      </c>
      <c r="S171" s="6" t="s">
        <v>51</v>
      </c>
      <c r="T171" s="9" t="s">
        <v>5406</v>
      </c>
      <c r="U171" s="10">
        <v>0.191</v>
      </c>
      <c r="V171" s="10">
        <v>0.18149999999999999</v>
      </c>
      <c r="W171" s="11" t="e">
        <f>_xlfn.XLOOKUP(C171,#REF!,#REF!,"S/I",0)</f>
        <v>#REF!</v>
      </c>
      <c r="X171" s="11" t="str">
        <f>_xlfn.XLOOKUP($D171,[2]Retiros_dinamica!$F:$F,[2]Retiros_dinamica!B:B,"S/I",0)</f>
        <v>S/I</v>
      </c>
      <c r="Y171" s="11" t="str">
        <f>_xlfn.XLOOKUP($D171,[2]Retiros_dinamica!$F:$F,[2]Retiros_dinamica!C:C,"S/I",0)</f>
        <v>S/I</v>
      </c>
      <c r="Z171" s="11" t="str">
        <f>_xlfn.XLOOKUP($D171,[2]Retiros_dinamica!$F:$F,[2]Retiros_dinamica!D:D,"S/I",0)</f>
        <v>S/I</v>
      </c>
      <c r="AA171" s="11" t="str">
        <f>_xlfn.XLOOKUP($D171,[2]Retiros_dinamica!$F:$F,[2]Retiros_dinamica!E:E,"S/I",0)</f>
        <v>S/I</v>
      </c>
      <c r="AB171" s="6" t="str">
        <f>_xlfn.XLOOKUP(C171,[2]CMg!$I$4:$I$106,[2]CMg!$M$4:$M$106,"----",0,1)</f>
        <v>----</v>
      </c>
      <c r="AH171" s="12">
        <f>_xlfn.XLOOKUP($E171,'[2]Balance económico'!$C:$C,'[2]Balance económico'!$D:$D,"-",0)</f>
        <v>2.1702930000056639</v>
      </c>
      <c r="AI171" s="12">
        <f>_xlfn.XLOOKUP($E171,'[2]Balance económico'!$C:$C,'[2]Balance económico'!$E:$E,"-",0)</f>
        <v>0</v>
      </c>
      <c r="AJ171" s="12" t="str">
        <f>_xlfn.XLOOKUP($E171,'[2]Balance económico'!$C:$C,'[2]Balance económico'!$F:$F,"-",0)</f>
        <v>----</v>
      </c>
      <c r="AK171" s="6" t="str">
        <f t="shared" si="7"/>
        <v>PPA</v>
      </c>
      <c r="AL171" s="12" t="str" cm="1">
        <f t="array" ref="AL171">IFERROR((X171*[2]!Tabla2[Bloque A] + 'BD Centrales 2025'!Y1012*[2]!Tabla2[Bloque B] + 'BD Centrales 2025'!Z1012*[2]!Tabla2[Bloque C])*#REF!,"-")</f>
        <v>-</v>
      </c>
      <c r="AM171" s="12" t="str">
        <f t="shared" si="8"/>
        <v>-</v>
      </c>
      <c r="AN171" s="12">
        <f>IFERROR((AH171+AI171+AJ171)/(SUMIFS($W$2:$W$1194,$E$2:$E$1194,E171)*1000*#REF!),0)</f>
        <v>0</v>
      </c>
    </row>
    <row r="172" spans="1:40" ht="14.4" x14ac:dyDescent="0.3">
      <c r="A172" s="7">
        <v>236</v>
      </c>
      <c r="B172" s="7" t="s">
        <v>5315</v>
      </c>
      <c r="C172" s="8" t="s">
        <v>5316</v>
      </c>
      <c r="D172" s="6" t="s">
        <v>5317</v>
      </c>
      <c r="E172" s="6" t="str">
        <f>_xlfn.XLOOKUP(D172,'[2]Coordinados SEN'!$A:$A,'[2]Coordinados SEN'!$B:$B,"-",0)</f>
        <v>96.814.370-0</v>
      </c>
      <c r="F172" s="6" t="s">
        <v>5317</v>
      </c>
      <c r="G172" s="6">
        <f t="shared" si="6"/>
        <v>2</v>
      </c>
      <c r="H172" s="6" t="s">
        <v>5318</v>
      </c>
      <c r="I172" s="6" t="s">
        <v>5319</v>
      </c>
      <c r="J172" s="6" t="str">
        <f>_xlfn.XLOOKUP(I172,'[2]Barras CMg'!$E$2:$E$1527,'[2]Barras CMg'!$A$2:$A$1527,"------",0,1)</f>
        <v>VENTANAS______220</v>
      </c>
      <c r="K172" s="6">
        <v>1</v>
      </c>
      <c r="L172" s="6">
        <v>2025</v>
      </c>
      <c r="M172" s="6" t="s">
        <v>45</v>
      </c>
      <c r="N172" s="6" t="s">
        <v>5276</v>
      </c>
      <c r="O172" s="6" t="s">
        <v>47</v>
      </c>
      <c r="P172" s="6" t="s">
        <v>189</v>
      </c>
      <c r="Q172" s="6" t="s">
        <v>189</v>
      </c>
      <c r="R172" s="6" t="s">
        <v>5134</v>
      </c>
      <c r="S172" s="6" t="s">
        <v>51</v>
      </c>
      <c r="T172" s="9" t="s">
        <v>5320</v>
      </c>
      <c r="U172" s="10">
        <v>269.66000000000003</v>
      </c>
      <c r="V172" s="10">
        <v>248.59</v>
      </c>
      <c r="W172" s="11" t="e">
        <f>_xlfn.XLOOKUP(C172,#REF!,#REF!,"S/I",0)</f>
        <v>#REF!</v>
      </c>
      <c r="X172" s="11" t="str">
        <f>_xlfn.XLOOKUP($D172,[2]Retiros_dinamica!$F:$F,[2]Retiros_dinamica!B:B,"S/I",0)</f>
        <v>S/I</v>
      </c>
      <c r="Y172" s="11" t="str">
        <f>_xlfn.XLOOKUP($D172,[2]Retiros_dinamica!$F:$F,[2]Retiros_dinamica!C:C,"S/I",0)</f>
        <v>S/I</v>
      </c>
      <c r="Z172" s="11" t="str">
        <f>_xlfn.XLOOKUP($D172,[2]Retiros_dinamica!$F:$F,[2]Retiros_dinamica!D:D,"S/I",0)</f>
        <v>S/I</v>
      </c>
      <c r="AA172" s="11" t="str">
        <f>_xlfn.XLOOKUP($D172,[2]Retiros_dinamica!$F:$F,[2]Retiros_dinamica!E:E,"S/I",0)</f>
        <v>S/I</v>
      </c>
      <c r="AB172" s="6" t="str">
        <f>_xlfn.XLOOKUP(C172,[2]CMg!$I$4:$I$106,[2]CMg!$M$4:$M$106,"----",0,1)</f>
        <v>----</v>
      </c>
      <c r="AH172" s="12">
        <f>_xlfn.XLOOKUP($E172,'[2]Balance económico'!$C:$C,'[2]Balance económico'!$D:$D,"-",0)</f>
        <v>43974297864.906746</v>
      </c>
      <c r="AI172" s="12">
        <f>_xlfn.XLOOKUP($E172,'[2]Balance económico'!$C:$C,'[2]Balance económico'!$E:$E,"-",0)</f>
        <v>26120852760.358326</v>
      </c>
      <c r="AJ172" s="12" t="str">
        <f>_xlfn.XLOOKUP($E172,'[2]Balance económico'!$C:$C,'[2]Balance económico'!$F:$F,"-",0)</f>
        <v>----</v>
      </c>
      <c r="AK172" s="6" t="str">
        <f t="shared" si="7"/>
        <v>PPA</v>
      </c>
      <c r="AL172" s="12" t="str" cm="1">
        <f t="array" ref="AL172">IFERROR((X172*[2]!Tabla2[Bloque A] + 'BD Centrales 2025'!Y996*[2]!Tabla2[Bloque B] + 'BD Centrales 2025'!Z996*[2]!Tabla2[Bloque C])*#REF!,"-")</f>
        <v>-</v>
      </c>
      <c r="AM172" s="12" t="str">
        <f t="shared" si="8"/>
        <v>-</v>
      </c>
      <c r="AN172" s="12">
        <f>IFERROR((AH172+AI172+AJ172)/(SUMIFS($W$2:$W$1194,$E$2:$E$1194,E172)*1000*#REF!),0)</f>
        <v>0</v>
      </c>
    </row>
    <row r="173" spans="1:40" ht="14.4" x14ac:dyDescent="0.3">
      <c r="A173" s="7">
        <v>237</v>
      </c>
      <c r="B173" s="7" t="s">
        <v>5575</v>
      </c>
      <c r="C173" s="8" t="s">
        <v>5576</v>
      </c>
      <c r="D173" s="6" t="s">
        <v>5577</v>
      </c>
      <c r="E173" s="6" t="str">
        <f>_xlfn.XLOOKUP(D173,'[2]Coordinados SEN'!$A:$A,'[2]Coordinados SEN'!$B:$B,"-",0)</f>
        <v>61.808.000-5</v>
      </c>
      <c r="F173" s="6" t="s">
        <v>5577</v>
      </c>
      <c r="G173" s="6">
        <f t="shared" si="6"/>
        <v>1</v>
      </c>
      <c r="H173" s="6" t="s">
        <v>5578</v>
      </c>
      <c r="I173" s="6" t="s">
        <v>5578</v>
      </c>
      <c r="J173" s="6" t="str">
        <f>_xlfn.XLOOKUP(I173,'[2]Barras CMg'!$E$2:$E$1527,'[2]Barras CMg'!$A$2:$A$1527,"------",0,1)</f>
        <v>------</v>
      </c>
      <c r="K173" s="6">
        <v>2</v>
      </c>
      <c r="L173" s="6">
        <v>2025</v>
      </c>
      <c r="M173" s="6" t="s">
        <v>45</v>
      </c>
      <c r="N173" s="6" t="s">
        <v>5267</v>
      </c>
      <c r="O173" s="6" t="s">
        <v>213</v>
      </c>
      <c r="P173" s="6" t="s">
        <v>164</v>
      </c>
      <c r="Q173" s="6" t="s">
        <v>831</v>
      </c>
      <c r="R173" s="6" t="s">
        <v>1592</v>
      </c>
      <c r="S173" s="6" t="s">
        <v>51</v>
      </c>
      <c r="T173" s="9" t="s">
        <v>5579</v>
      </c>
      <c r="U173" s="10">
        <v>9.2840000000000007</v>
      </c>
      <c r="V173" s="10">
        <v>9</v>
      </c>
      <c r="W173" s="11" t="e">
        <f>_xlfn.XLOOKUP(C173,#REF!,#REF!,"S/I",0)</f>
        <v>#REF!</v>
      </c>
      <c r="X173" s="11" t="str">
        <f>_xlfn.XLOOKUP($D173,[2]Retiros_dinamica!$F:$F,[2]Retiros_dinamica!B:B,"S/I",0)</f>
        <v>S/I</v>
      </c>
      <c r="Y173" s="11" t="str">
        <f>_xlfn.XLOOKUP($D173,[2]Retiros_dinamica!$F:$F,[2]Retiros_dinamica!C:C,"S/I",0)</f>
        <v>S/I</v>
      </c>
      <c r="Z173" s="11" t="str">
        <f>_xlfn.XLOOKUP($D173,[2]Retiros_dinamica!$F:$F,[2]Retiros_dinamica!D:D,"S/I",0)</f>
        <v>S/I</v>
      </c>
      <c r="AA173" s="11" t="str">
        <f>_xlfn.XLOOKUP($D173,[2]Retiros_dinamica!$F:$F,[2]Retiros_dinamica!E:E,"S/I",0)</f>
        <v>S/I</v>
      </c>
      <c r="AB173" s="6" t="str">
        <f>_xlfn.XLOOKUP(C173,[2]CMg!$I$4:$I$106,[2]CMg!$M$4:$M$106,"----",0,1)</f>
        <v>----</v>
      </c>
      <c r="AH173" s="12">
        <f>_xlfn.XLOOKUP($E173,'[2]Balance económico'!$C:$C,'[2]Balance económico'!$D:$D,"-",0)</f>
        <v>62761900.750865757</v>
      </c>
      <c r="AI173" s="12">
        <f>_xlfn.XLOOKUP($E173,'[2]Balance económico'!$C:$C,'[2]Balance económico'!$E:$E,"-",0)</f>
        <v>193579664.81876001</v>
      </c>
      <c r="AJ173" s="12" t="str">
        <f>_xlfn.XLOOKUP($E173,'[2]Balance económico'!$C:$C,'[2]Balance económico'!$F:$F,"-",0)</f>
        <v>----</v>
      </c>
      <c r="AK173" s="6" t="str">
        <f t="shared" si="7"/>
        <v>PPA</v>
      </c>
      <c r="AL173" s="12" t="str" cm="1">
        <f t="array" ref="AL173">IFERROR((X173*[2]!Tabla2[Bloque A] + 'BD Centrales 2025'!Y1046*[2]!Tabla2[Bloque B] + 'BD Centrales 2025'!Z1046*[2]!Tabla2[Bloque C])*#REF!,"-")</f>
        <v>-</v>
      </c>
      <c r="AM173" s="12" t="str">
        <f t="shared" si="8"/>
        <v>-</v>
      </c>
      <c r="AN173" s="12">
        <f>IFERROR((AH173+AI173+AJ173)/(SUMIFS($W$2:$W$1194,$E$2:$E$1194,E173)*1000*#REF!),0)</f>
        <v>0</v>
      </c>
    </row>
    <row r="174" spans="1:40" ht="14.4" x14ac:dyDescent="0.3">
      <c r="A174" s="7">
        <v>238</v>
      </c>
      <c r="B174" s="7" t="s">
        <v>4156</v>
      </c>
      <c r="C174" s="8" t="s">
        <v>4157</v>
      </c>
      <c r="D174" s="6" t="s">
        <v>4158</v>
      </c>
      <c r="E174" s="6" t="str">
        <f>_xlfn.XLOOKUP(D174,'[2]Coordinados SEN'!$A:$A,'[2]Coordinados SEN'!$B:$B,"-",0)</f>
        <v>76.126.507-5</v>
      </c>
      <c r="F174" s="6" t="s">
        <v>4158</v>
      </c>
      <c r="G174" s="6">
        <f t="shared" si="6"/>
        <v>1</v>
      </c>
      <c r="H174" s="6" t="s">
        <v>4040</v>
      </c>
      <c r="I174" s="6" t="s">
        <v>4040</v>
      </c>
      <c r="J174" s="6" t="str">
        <f>_xlfn.XLOOKUP(I174,'[2]Barras CMg'!$E$2:$E$1527,'[2]Barras CMg'!$A$2:$A$1527,"------",0,1)</f>
        <v>TAP_TALINAY___220</v>
      </c>
      <c r="K174" s="6">
        <v>45</v>
      </c>
      <c r="L174" s="6">
        <v>2025</v>
      </c>
      <c r="M174" s="6" t="s">
        <v>211</v>
      </c>
      <c r="N174" s="6" t="s">
        <v>212</v>
      </c>
      <c r="O174" s="6" t="s">
        <v>47</v>
      </c>
      <c r="P174" s="6" t="s">
        <v>477</v>
      </c>
      <c r="Q174" s="6" t="s">
        <v>478</v>
      </c>
      <c r="R174" s="6" t="s">
        <v>714</v>
      </c>
      <c r="S174" s="6" t="s">
        <v>51</v>
      </c>
      <c r="T174" s="9" t="s">
        <v>4159</v>
      </c>
      <c r="U174" s="10">
        <v>90</v>
      </c>
      <c r="V174" s="10">
        <v>89.55</v>
      </c>
      <c r="W174" s="11" t="e">
        <f>_xlfn.XLOOKUP(C174,#REF!,#REF!,"S/I",0)</f>
        <v>#REF!</v>
      </c>
      <c r="X174" s="11" t="str">
        <f>_xlfn.XLOOKUP($D174,[2]Retiros_dinamica!$F:$F,[2]Retiros_dinamica!B:B,"S/I",0)</f>
        <v>S/I</v>
      </c>
      <c r="Y174" s="11" t="str">
        <f>_xlfn.XLOOKUP($D174,[2]Retiros_dinamica!$F:$F,[2]Retiros_dinamica!C:C,"S/I",0)</f>
        <v>S/I</v>
      </c>
      <c r="Z174" s="11" t="str">
        <f>_xlfn.XLOOKUP($D174,[2]Retiros_dinamica!$F:$F,[2]Retiros_dinamica!D:D,"S/I",0)</f>
        <v>S/I</v>
      </c>
      <c r="AA174" s="11" t="str">
        <f>_xlfn.XLOOKUP($D174,[2]Retiros_dinamica!$F:$F,[2]Retiros_dinamica!E:E,"S/I",0)</f>
        <v>S/I</v>
      </c>
      <c r="AB174" s="6" t="str">
        <f>_xlfn.XLOOKUP(C174,[2]CMg!$I$4:$I$106,[2]CMg!$M$4:$M$106,"----",0,1)</f>
        <v>----</v>
      </c>
      <c r="AC174" s="6" t="str">
        <f>_xlfn.XLOOKUP(C174,[2]CMg!$A$4:$A$106,[2]CMg!$B$4:$B$106,"----",0,1)</f>
        <v>----</v>
      </c>
      <c r="AD174" s="6" t="str">
        <f>_xlfn.XLOOKUP(C174,'[3]Promedio solar Cmg'!$A$4:$A$106,'[3]Promedio solar Cmg'!$B$4:$B$106,"----",0,1)</f>
        <v>----</v>
      </c>
      <c r="AH174" s="12">
        <f>_xlfn.XLOOKUP($E174,'[2]Balance económico'!$C:$C,'[2]Balance económico'!$D:$D,"-",0)</f>
        <v>-1353895173.8401544</v>
      </c>
      <c r="AI174" s="12">
        <f>_xlfn.XLOOKUP($E174,'[2]Balance económico'!$C:$C,'[2]Balance económico'!$E:$E,"-",0)</f>
        <v>1665593628.46912</v>
      </c>
      <c r="AJ174" s="12" t="str">
        <f>_xlfn.XLOOKUP($E174,'[2]Balance económico'!$C:$C,'[2]Balance económico'!$F:$F,"-",0)</f>
        <v>----</v>
      </c>
      <c r="AK174" s="6" t="str">
        <f t="shared" si="7"/>
        <v>PPA</v>
      </c>
      <c r="AL174" s="12" t="str" cm="1">
        <f t="array" ref="AL174">IFERROR((X174*[2]!Tabla2[Bloque A] + 'BD Centrales 2025'!Y765*[2]!Tabla2[Bloque B] + 'BD Centrales 2025'!Z765*[2]!Tabla2[Bloque C])*#REF!,"-")</f>
        <v>-</v>
      </c>
      <c r="AM174" s="12" t="str">
        <f t="shared" si="8"/>
        <v>-</v>
      </c>
      <c r="AN174" s="12">
        <f>IFERROR((AH174+AI174+AJ174)/(SUMIFS($W$2:$W$1194,$E$2:$E$1194,E174)*1000*#REF!),0)</f>
        <v>0</v>
      </c>
    </row>
    <row r="175" spans="1:40" ht="14.4" x14ac:dyDescent="0.3">
      <c r="A175" s="7">
        <v>239</v>
      </c>
      <c r="B175" s="7" t="s">
        <v>544</v>
      </c>
      <c r="C175" s="8" t="s">
        <v>545</v>
      </c>
      <c r="D175" s="6" t="s">
        <v>546</v>
      </c>
      <c r="E175" s="6" t="str">
        <f>_xlfn.XLOOKUP(D175,'[2]Coordinados SEN'!$A:$A,'[2]Coordinados SEN'!$B:$B,"-",0)</f>
        <v>78.058.492-0</v>
      </c>
      <c r="F175" s="6" t="s">
        <v>546</v>
      </c>
      <c r="G175" s="6">
        <f t="shared" si="6"/>
        <v>1</v>
      </c>
      <c r="H175" s="6" t="s">
        <v>547</v>
      </c>
      <c r="I175" s="13" t="s">
        <v>548</v>
      </c>
      <c r="J175" s="6" t="str">
        <f>_xlfn.XLOOKUP(I175,'[2]Barras CMg'!$E$2:$E$1527,'[2]Barras CMg'!$A$2:$A$1527,"------",0,1)</f>
        <v>ANDACOLLO_____066</v>
      </c>
      <c r="K175" s="6" t="s">
        <v>397</v>
      </c>
      <c r="L175" s="6">
        <v>2025</v>
      </c>
      <c r="M175" s="6" t="s">
        <v>495</v>
      </c>
      <c r="N175" s="6" t="s">
        <v>496</v>
      </c>
      <c r="O175" s="6" t="s">
        <v>157</v>
      </c>
      <c r="P175" s="6" t="s">
        <v>477</v>
      </c>
      <c r="Q175" s="6" t="s">
        <v>549</v>
      </c>
      <c r="R175" s="6" t="s">
        <v>550</v>
      </c>
      <c r="S175" s="6" t="s">
        <v>158</v>
      </c>
      <c r="T175" s="9" t="s">
        <v>551</v>
      </c>
      <c r="U175" s="10">
        <v>1.28</v>
      </c>
      <c r="V175" s="10">
        <v>1.25</v>
      </c>
      <c r="W175" s="11" t="e">
        <f>_xlfn.XLOOKUP(C175,#REF!,#REF!,"S/I",0)</f>
        <v>#REF!</v>
      </c>
      <c r="X175" s="11" t="str">
        <f>_xlfn.XLOOKUP($D175,[2]Retiros_dinamica!$F:$F,[2]Retiros_dinamica!B:B,"S/I",0)</f>
        <v>S/I</v>
      </c>
      <c r="Y175" s="11" t="str">
        <f>_xlfn.XLOOKUP($D175,[2]Retiros_dinamica!$F:$F,[2]Retiros_dinamica!C:C,"S/I",0)</f>
        <v>S/I</v>
      </c>
      <c r="Z175" s="11" t="str">
        <f>_xlfn.XLOOKUP($D175,[2]Retiros_dinamica!$F:$F,[2]Retiros_dinamica!D:D,"S/I",0)</f>
        <v>S/I</v>
      </c>
      <c r="AA175" s="11" t="str">
        <f>_xlfn.XLOOKUP($D175,[2]Retiros_dinamica!$F:$F,[2]Retiros_dinamica!E:E,"S/I",0)</f>
        <v>S/I</v>
      </c>
      <c r="AB175" s="6">
        <f>_xlfn.XLOOKUP(C175,[2]CMg!$I$4:$I$106,[2]CMg!$M$4:$M$106,"----",0,1)</f>
        <v>7.7574588900308319</v>
      </c>
      <c r="AC175" s="6">
        <f>_xlfn.XLOOKUP(C175,'[3]Promedio Cmg'!$A$4:$A$106,'[3]Promedio Cmg'!$B$4:$B$106,"---",0,1)</f>
        <v>53.670457710307204</v>
      </c>
      <c r="AD175" s="6">
        <f>_xlfn.XLOOKUP(C175,'[3]Promedio solar Cmg'!$A$4:$A$106,'[3]Promedio solar Cmg'!$B$4:$B$106,"----",0,1)</f>
        <v>15.298679452054783</v>
      </c>
      <c r="AH175" s="12">
        <f>_xlfn.XLOOKUP($E175,'[2]Balance económico'!$C:$C,'[2]Balance económico'!$D:$D,"-",0)</f>
        <v>34795065.382984914</v>
      </c>
      <c r="AI175" s="12">
        <f>_xlfn.XLOOKUP($E175,'[2]Balance económico'!$C:$C,'[2]Balance económico'!$E:$E,"-",0)</f>
        <v>8166455.682</v>
      </c>
      <c r="AJ175" s="12" t="str">
        <f>_xlfn.XLOOKUP($E175,'[2]Balance económico'!$C:$C,'[2]Balance económico'!$F:$F,"-",0)</f>
        <v>----</v>
      </c>
      <c r="AK175" s="6" t="str">
        <f t="shared" si="7"/>
        <v>PPA</v>
      </c>
      <c r="AL175" s="12" t="str" cm="1">
        <f t="array" ref="AL175">IFERROR((X175*[2]!Tabla2[Bloque A] + 'BD Centrales 2025'!Y964*[2]!Tabla2[Bloque B] + 'BD Centrales 2025'!Z964*[2]!Tabla2[Bloque C])*#REF!,"-")</f>
        <v>-</v>
      </c>
      <c r="AM175" s="12" t="str">
        <f t="shared" si="8"/>
        <v>-</v>
      </c>
      <c r="AN175" s="12">
        <f>IFERROR((AH175+AI175+AJ175)/(SUMIFS($W$2:$W$1194,$E$2:$E$1194,E175)*1000*#REF!),0)</f>
        <v>0</v>
      </c>
    </row>
    <row r="176" spans="1:40" ht="14.4" x14ac:dyDescent="0.3">
      <c r="A176" s="7">
        <v>240</v>
      </c>
      <c r="B176" s="7" t="s">
        <v>6166</v>
      </c>
      <c r="C176" s="8" t="s">
        <v>6167</v>
      </c>
      <c r="D176" s="6" t="s">
        <v>6168</v>
      </c>
      <c r="E176" s="6" t="str">
        <f>_xlfn.XLOOKUP(D176,'[2]Coordinados SEN'!$A:$A,'[2]Coordinados SEN'!$B:$B,"-",0)</f>
        <v>96.828.810-5</v>
      </c>
      <c r="F176" s="6" t="s">
        <v>6168</v>
      </c>
      <c r="G176" s="6">
        <f t="shared" si="6"/>
        <v>1</v>
      </c>
      <c r="H176" s="6" t="s">
        <v>6169</v>
      </c>
      <c r="I176" s="6" t="s">
        <v>6170</v>
      </c>
      <c r="J176" s="6" t="str">
        <f>_xlfn.XLOOKUP(I176,'[2]Barras CMg'!$E$2:$E$1527,'[2]Barras CMg'!$A$2:$A$1527,"------",0,1)</f>
        <v>SANTA_MARTA___023</v>
      </c>
      <c r="K176" s="6">
        <v>10</v>
      </c>
      <c r="L176" s="6">
        <v>2025</v>
      </c>
      <c r="M176" s="6" t="s">
        <v>45</v>
      </c>
      <c r="N176" s="6" t="s">
        <v>5267</v>
      </c>
      <c r="O176" s="6" t="s">
        <v>47</v>
      </c>
      <c r="P176" s="6" t="s">
        <v>164</v>
      </c>
      <c r="Q176" s="6" t="s">
        <v>831</v>
      </c>
      <c r="R176" s="6" t="s">
        <v>831</v>
      </c>
      <c r="S176" s="6" t="s">
        <v>51</v>
      </c>
      <c r="T176" s="9" t="s">
        <v>6171</v>
      </c>
      <c r="U176" s="10">
        <v>15.01</v>
      </c>
      <c r="V176" s="10">
        <v>14.185</v>
      </c>
      <c r="W176" s="11" t="e">
        <f>_xlfn.XLOOKUP(C176,#REF!,#REF!,"S/I",0)</f>
        <v>#REF!</v>
      </c>
      <c r="X176" s="11" t="str">
        <f>_xlfn.XLOOKUP($D176,[2]Retiros_dinamica!$F:$F,[2]Retiros_dinamica!B:B,"S/I",0)</f>
        <v>S/I</v>
      </c>
      <c r="Y176" s="11" t="str">
        <f>_xlfn.XLOOKUP($D176,[2]Retiros_dinamica!$F:$F,[2]Retiros_dinamica!C:C,"S/I",0)</f>
        <v>S/I</v>
      </c>
      <c r="Z176" s="11" t="str">
        <f>_xlfn.XLOOKUP($D176,[2]Retiros_dinamica!$F:$F,[2]Retiros_dinamica!D:D,"S/I",0)</f>
        <v>S/I</v>
      </c>
      <c r="AA176" s="11" t="str">
        <f>_xlfn.XLOOKUP($D176,[2]Retiros_dinamica!$F:$F,[2]Retiros_dinamica!E:E,"S/I",0)</f>
        <v>S/I</v>
      </c>
      <c r="AB176" s="6" t="str">
        <f>_xlfn.XLOOKUP(C176,[2]CMg!$I$4:$I$106,[2]CMg!$M$4:$M$106,"----",0,1)</f>
        <v>----</v>
      </c>
      <c r="AH176" s="12">
        <f>_xlfn.XLOOKUP($E176,'[2]Balance económico'!$C:$C,'[2]Balance económico'!$D:$D,"-",0)</f>
        <v>4006976877.422904</v>
      </c>
      <c r="AI176" s="12">
        <f>_xlfn.XLOOKUP($E176,'[2]Balance económico'!$C:$C,'[2]Balance económico'!$E:$E,"-",0)</f>
        <v>859428360.82519996</v>
      </c>
      <c r="AJ176" s="12" t="str">
        <f>_xlfn.XLOOKUP($E176,'[2]Balance económico'!$C:$C,'[2]Balance económico'!$F:$F,"-",0)</f>
        <v>----</v>
      </c>
      <c r="AK176" s="6" t="str">
        <f t="shared" si="7"/>
        <v>PPA</v>
      </c>
      <c r="AL176" s="12" t="str" cm="1">
        <f t="array" ref="AL176">IFERROR((X176*[2]!Tabla2[Bloque A] + 'BD Centrales 2025'!Y1177*[2]!Tabla2[Bloque B] + 'BD Centrales 2025'!Z1177*[2]!Tabla2[Bloque C])*#REF!,"-")</f>
        <v>-</v>
      </c>
      <c r="AM176" s="12" t="str">
        <f t="shared" si="8"/>
        <v>-</v>
      </c>
      <c r="AN176" s="12">
        <f>IFERROR((AH176+AI176+AJ176)/(SUMIFS($W$2:$W$1194,$E$2:$E$1194,E176)*1000*#REF!),0)</f>
        <v>0</v>
      </c>
    </row>
    <row r="177" spans="1:40" ht="14.4" x14ac:dyDescent="0.3">
      <c r="A177" s="7">
        <v>241</v>
      </c>
      <c r="B177" s="7" t="s">
        <v>510</v>
      </c>
      <c r="C177" s="8" t="s">
        <v>511</v>
      </c>
      <c r="D177" s="6" t="s">
        <v>194</v>
      </c>
      <c r="E177" s="6" t="str">
        <f>_xlfn.XLOOKUP(D177,'[2]Coordinados SEN'!$A:$A,'[2]Coordinados SEN'!$B:$B,"-",0)</f>
        <v>76.003.174-7</v>
      </c>
      <c r="F177" s="6" t="s">
        <v>194</v>
      </c>
      <c r="G177" s="6">
        <f t="shared" si="6"/>
        <v>7</v>
      </c>
      <c r="H177" s="6" t="s">
        <v>512</v>
      </c>
      <c r="I177" s="6" t="s">
        <v>513</v>
      </c>
      <c r="J177" s="6" t="str">
        <f>_xlfn.XLOOKUP(I177,'[2]Barras CMg'!$E$2:$E$1527,'[2]Barras CMg'!$A$2:$A$1527,"------",0,1)</f>
        <v>R.BONITO______023</v>
      </c>
      <c r="K177" s="6">
        <v>2</v>
      </c>
      <c r="L177" s="6">
        <v>2025</v>
      </c>
      <c r="M177" s="6" t="s">
        <v>66</v>
      </c>
      <c r="N177" s="6" t="s">
        <v>177</v>
      </c>
      <c r="O177" s="6" t="s">
        <v>157</v>
      </c>
      <c r="P177" s="6" t="s">
        <v>82</v>
      </c>
      <c r="Q177" s="6" t="s">
        <v>197</v>
      </c>
      <c r="R177" s="6" t="s">
        <v>198</v>
      </c>
      <c r="S177" s="6" t="s">
        <v>158</v>
      </c>
      <c r="T177" s="9" t="s">
        <v>514</v>
      </c>
      <c r="U177" s="10">
        <v>9</v>
      </c>
      <c r="V177" s="10">
        <v>8.9545999999999992</v>
      </c>
      <c r="W177" s="11" t="e">
        <f>_xlfn.XLOOKUP(C177,#REF!,#REF!,"S/I",0)</f>
        <v>#REF!</v>
      </c>
      <c r="X177" s="11" t="str">
        <f>_xlfn.XLOOKUP($D177,[2]Retiros_dinamica!$F:$F,[2]Retiros_dinamica!B:B,"S/I",0)</f>
        <v>S/I</v>
      </c>
      <c r="Y177" s="11" t="str">
        <f>_xlfn.XLOOKUP($D177,[2]Retiros_dinamica!$F:$F,[2]Retiros_dinamica!C:C,"S/I",0)</f>
        <v>S/I</v>
      </c>
      <c r="Z177" s="11" t="str">
        <f>_xlfn.XLOOKUP($D177,[2]Retiros_dinamica!$F:$F,[2]Retiros_dinamica!D:D,"S/I",0)</f>
        <v>S/I</v>
      </c>
      <c r="AA177" s="11" t="str">
        <f>_xlfn.XLOOKUP($D177,[2]Retiros_dinamica!$F:$F,[2]Retiros_dinamica!E:E,"S/I",0)</f>
        <v>S/I</v>
      </c>
      <c r="AB177" s="6" t="str">
        <f>_xlfn.XLOOKUP(C177,[2]CMg!$I$4:$I$106,[2]CMg!$M$4:$M$106,"----",0,1)</f>
        <v>----</v>
      </c>
      <c r="AC177" s="6" t="str">
        <f>_xlfn.XLOOKUP(C177,[2]CMg!$A$4:$A$106,[2]CMg!$B$4:$B$106,"----",0,1)</f>
        <v>----</v>
      </c>
      <c r="AD177" s="6" t="str">
        <f>_xlfn.XLOOKUP(C177,'[3]Promedio solar Cmg'!$A$4:$A$106,'[3]Promedio solar Cmg'!$B$4:$B$106,"----",0,1)</f>
        <v>----</v>
      </c>
      <c r="AH177" s="12">
        <f>_xlfn.XLOOKUP($E177,'[2]Balance económico'!$C:$C,'[2]Balance económico'!$D:$D,"-",0)</f>
        <v>327020527.77585369</v>
      </c>
      <c r="AI177" s="12">
        <f>_xlfn.XLOOKUP($E177,'[2]Balance económico'!$C:$C,'[2]Balance económico'!$E:$E,"-",0)</f>
        <v>844109610.27093029</v>
      </c>
      <c r="AJ177" s="12" t="str">
        <f>_xlfn.XLOOKUP($E177,'[2]Balance económico'!$C:$C,'[2]Balance económico'!$F:$F,"-",0)</f>
        <v>----</v>
      </c>
      <c r="AK177" s="6" t="str">
        <f t="shared" si="7"/>
        <v>PPA</v>
      </c>
      <c r="AL177" s="12" t="str" cm="1">
        <f t="array" ref="AL177">IFERROR((X177*[2]!Tabla2[Bloque A] + 'BD Centrales 2025'!Y79*[2]!Tabla2[Bloque B] + 'BD Centrales 2025'!Z79*[2]!Tabla2[Bloque C])*#REF!,"-")</f>
        <v>-</v>
      </c>
      <c r="AM177" s="12" t="str">
        <f t="shared" si="8"/>
        <v>-</v>
      </c>
      <c r="AN177" s="12">
        <f>IFERROR((AH177+AI177+AJ177)/(SUMIFS($W$2:$W$1194,$E$2:$E$1194,E177)*1000*#REF!),0)</f>
        <v>0</v>
      </c>
    </row>
    <row r="178" spans="1:40" ht="14.4" x14ac:dyDescent="0.3">
      <c r="A178" s="7">
        <v>242</v>
      </c>
      <c r="B178" s="7" t="s">
        <v>515</v>
      </c>
      <c r="C178" s="8" t="s">
        <v>516</v>
      </c>
      <c r="D178" s="6" t="s">
        <v>194</v>
      </c>
      <c r="E178" s="6" t="str">
        <f>_xlfn.XLOOKUP(D178,'[2]Coordinados SEN'!$A:$A,'[2]Coordinados SEN'!$B:$B,"-",0)</f>
        <v>76.003.174-7</v>
      </c>
      <c r="F178" s="6" t="s">
        <v>194</v>
      </c>
      <c r="G178" s="6">
        <f t="shared" si="6"/>
        <v>7</v>
      </c>
      <c r="H178" s="6" t="s">
        <v>512</v>
      </c>
      <c r="I178" s="6" t="s">
        <v>513</v>
      </c>
      <c r="J178" s="6" t="str">
        <f>_xlfn.XLOOKUP(I178,'[2]Barras CMg'!$E$2:$E$1527,'[2]Barras CMg'!$A$2:$A$1527,"------",0,1)</f>
        <v>R.BONITO______023</v>
      </c>
      <c r="K178" s="6">
        <v>1</v>
      </c>
      <c r="L178" s="6">
        <v>2025</v>
      </c>
      <c r="M178" s="6" t="s">
        <v>66</v>
      </c>
      <c r="N178" s="6" t="s">
        <v>177</v>
      </c>
      <c r="O178" s="6" t="s">
        <v>157</v>
      </c>
      <c r="P178" s="6" t="s">
        <v>82</v>
      </c>
      <c r="Q178" s="6" t="s">
        <v>197</v>
      </c>
      <c r="R178" s="6" t="s">
        <v>198</v>
      </c>
      <c r="S178" s="6" t="s">
        <v>158</v>
      </c>
      <c r="T178" s="9" t="s">
        <v>514</v>
      </c>
      <c r="U178" s="10">
        <v>3.2</v>
      </c>
      <c r="V178" s="10">
        <v>3.15</v>
      </c>
      <c r="W178" s="11" t="e">
        <f>_xlfn.XLOOKUP(C178,#REF!,#REF!,"S/I",0)</f>
        <v>#REF!</v>
      </c>
      <c r="X178" s="11" t="str">
        <f>_xlfn.XLOOKUP($D178,[2]Retiros_dinamica!$F:$F,[2]Retiros_dinamica!B:B,"S/I",0)</f>
        <v>S/I</v>
      </c>
      <c r="Y178" s="11" t="str">
        <f>_xlfn.XLOOKUP($D178,[2]Retiros_dinamica!$F:$F,[2]Retiros_dinamica!C:C,"S/I",0)</f>
        <v>S/I</v>
      </c>
      <c r="Z178" s="11" t="str">
        <f>_xlfn.XLOOKUP($D178,[2]Retiros_dinamica!$F:$F,[2]Retiros_dinamica!D:D,"S/I",0)</f>
        <v>S/I</v>
      </c>
      <c r="AA178" s="11" t="str">
        <f>_xlfn.XLOOKUP($D178,[2]Retiros_dinamica!$F:$F,[2]Retiros_dinamica!E:E,"S/I",0)</f>
        <v>S/I</v>
      </c>
      <c r="AB178" s="6" t="str">
        <f>_xlfn.XLOOKUP(C178,[2]CMg!$I$4:$I$106,[2]CMg!$M$4:$M$106,"----",0,1)</f>
        <v>----</v>
      </c>
      <c r="AC178" s="6" t="str">
        <f>_xlfn.XLOOKUP(C178,[2]CMg!$A$4:$A$106,[2]CMg!$B$4:$B$106,"----",0,1)</f>
        <v>----</v>
      </c>
      <c r="AD178" s="6" t="str">
        <f>_xlfn.XLOOKUP(C178,'[3]Promedio solar Cmg'!$A$4:$A$106,'[3]Promedio solar Cmg'!$B$4:$B$106,"----",0,1)</f>
        <v>----</v>
      </c>
      <c r="AH178" s="12">
        <f>_xlfn.XLOOKUP($E178,'[2]Balance económico'!$C:$C,'[2]Balance económico'!$D:$D,"-",0)</f>
        <v>327020527.77585369</v>
      </c>
      <c r="AI178" s="12">
        <f>_xlfn.XLOOKUP($E178,'[2]Balance económico'!$C:$C,'[2]Balance económico'!$E:$E,"-",0)</f>
        <v>844109610.27093029</v>
      </c>
      <c r="AJ178" s="12" t="str">
        <f>_xlfn.XLOOKUP($E178,'[2]Balance económico'!$C:$C,'[2]Balance económico'!$F:$F,"-",0)</f>
        <v>----</v>
      </c>
      <c r="AK178" s="6" t="str">
        <f t="shared" si="7"/>
        <v>PPA</v>
      </c>
      <c r="AL178" s="12" t="str" cm="1">
        <f t="array" ref="AL178">IFERROR((X178*[2]!Tabla2[Bloque A] + 'BD Centrales 2025'!Y80*[2]!Tabla2[Bloque B] + 'BD Centrales 2025'!Z80*[2]!Tabla2[Bloque C])*#REF!,"-")</f>
        <v>-</v>
      </c>
      <c r="AM178" s="12" t="str">
        <f t="shared" si="8"/>
        <v>-</v>
      </c>
      <c r="AN178" s="12">
        <f>IFERROR((AH178+AI178+AJ178)/(SUMIFS($W$2:$W$1194,$E$2:$E$1194,E178)*1000*#REF!),0)</f>
        <v>0</v>
      </c>
    </row>
    <row r="179" spans="1:40" ht="14.4" x14ac:dyDescent="0.3">
      <c r="A179" s="7">
        <v>243</v>
      </c>
      <c r="B179" s="7" t="s">
        <v>4796</v>
      </c>
      <c r="C179" s="8" t="s">
        <v>4797</v>
      </c>
      <c r="D179" s="6" t="s">
        <v>4798</v>
      </c>
      <c r="E179" s="6" t="str">
        <f>_xlfn.XLOOKUP(D179,'[2]Coordinados SEN'!$A:$A,'[2]Coordinados SEN'!$B:$B,"-",0)</f>
        <v>76.051.263-K</v>
      </c>
      <c r="F179" s="6" t="s">
        <v>4798</v>
      </c>
      <c r="G179" s="6">
        <f t="shared" si="6"/>
        <v>1</v>
      </c>
      <c r="H179" s="6" t="s">
        <v>4799</v>
      </c>
      <c r="I179" s="6" t="s">
        <v>4800</v>
      </c>
      <c r="J179" s="6" t="str">
        <f>_xlfn.XLOOKUP(I179,'[2]Barras CMg'!$E$2:$E$1527,'[2]Barras CMg'!$A$2:$A$1527,"------",0,1)</f>
        <v>------</v>
      </c>
      <c r="K179" s="6">
        <v>1</v>
      </c>
      <c r="L179" s="6">
        <v>2025</v>
      </c>
      <c r="M179" s="6" t="s">
        <v>66</v>
      </c>
      <c r="N179" s="6" t="s">
        <v>177</v>
      </c>
      <c r="O179" s="6" t="s">
        <v>213</v>
      </c>
      <c r="P179" s="6" t="s">
        <v>90</v>
      </c>
      <c r="Q179" s="6" t="s">
        <v>97</v>
      </c>
      <c r="R179" s="6" t="s">
        <v>98</v>
      </c>
      <c r="S179" s="6" t="s">
        <v>51</v>
      </c>
      <c r="T179" s="9" t="s">
        <v>4801</v>
      </c>
      <c r="U179" s="10">
        <v>4</v>
      </c>
      <c r="V179" s="10">
        <v>3.9908000000000001</v>
      </c>
      <c r="W179" s="11" t="e">
        <f>_xlfn.XLOOKUP(C179,#REF!,#REF!,"S/I",0)</f>
        <v>#REF!</v>
      </c>
      <c r="X179" s="11" t="str">
        <f>_xlfn.XLOOKUP($D179,[2]Retiros_dinamica!$F:$F,[2]Retiros_dinamica!B:B,"S/I",0)</f>
        <v>S/I</v>
      </c>
      <c r="Y179" s="11" t="str">
        <f>_xlfn.XLOOKUP($D179,[2]Retiros_dinamica!$F:$F,[2]Retiros_dinamica!C:C,"S/I",0)</f>
        <v>S/I</v>
      </c>
      <c r="Z179" s="11" t="str">
        <f>_xlfn.XLOOKUP($D179,[2]Retiros_dinamica!$F:$F,[2]Retiros_dinamica!D:D,"S/I",0)</f>
        <v>S/I</v>
      </c>
      <c r="AA179" s="11" t="str">
        <f>_xlfn.XLOOKUP($D179,[2]Retiros_dinamica!$F:$F,[2]Retiros_dinamica!E:E,"S/I",0)</f>
        <v>S/I</v>
      </c>
      <c r="AB179" s="6" t="str">
        <f>_xlfn.XLOOKUP(C179,[2]CMg!$I$4:$I$106,[2]CMg!$M$4:$M$106,"----",0,1)</f>
        <v>----</v>
      </c>
      <c r="AH179" s="12">
        <f>_xlfn.XLOOKUP($E179,'[2]Balance económico'!$C:$C,'[2]Balance económico'!$D:$D,"-",0)</f>
        <v>7572089.766616825</v>
      </c>
      <c r="AI179" s="12">
        <f>_xlfn.XLOOKUP($E179,'[2]Balance económico'!$C:$C,'[2]Balance económico'!$E:$E,"-",0)</f>
        <v>117163163.34870003</v>
      </c>
      <c r="AJ179" s="12" t="str">
        <f>_xlfn.XLOOKUP($E179,'[2]Balance económico'!$C:$C,'[2]Balance económico'!$F:$F,"-",0)</f>
        <v>----</v>
      </c>
      <c r="AK179" s="6" t="str">
        <f t="shared" si="7"/>
        <v>PPA</v>
      </c>
      <c r="AL179" s="12" t="str" cm="1">
        <f t="array" ref="AL179">IFERROR((X179*[2]!Tabla2[Bloque A] + 'BD Centrales 2025'!Y892*[2]!Tabla2[Bloque B] + 'BD Centrales 2025'!Z892*[2]!Tabla2[Bloque C])*#REF!,"-")</f>
        <v>-</v>
      </c>
      <c r="AM179" s="12" t="str">
        <f t="shared" si="8"/>
        <v>-</v>
      </c>
      <c r="AN179" s="12">
        <f>IFERROR((AH179+AI179+AJ179)/(SUMIFS($W$2:$W$1194,$E$2:$E$1194,E179)*1000*#REF!),0)</f>
        <v>0</v>
      </c>
    </row>
    <row r="180" spans="1:40" ht="14.4" x14ac:dyDescent="0.3">
      <c r="A180" s="7">
        <v>244</v>
      </c>
      <c r="B180" s="7" t="s">
        <v>1815</v>
      </c>
      <c r="C180" s="8" t="s">
        <v>1816</v>
      </c>
      <c r="D180" s="6" t="s">
        <v>1817</v>
      </c>
      <c r="E180" s="6" t="str">
        <f>_xlfn.XLOOKUP(D180,'[2]Coordinados SEN'!$A:$A,'[2]Coordinados SEN'!$B:$B,"-",0)</f>
        <v>76.071.113-6</v>
      </c>
      <c r="F180" s="6" t="s">
        <v>1817</v>
      </c>
      <c r="G180" s="6">
        <f t="shared" si="6"/>
        <v>1</v>
      </c>
      <c r="H180" s="6" t="s">
        <v>1818</v>
      </c>
      <c r="I180" s="13" t="s">
        <v>1819</v>
      </c>
      <c r="J180" s="6" t="str">
        <f>_xlfn.XLOOKUP(I180,'[2]Barras CMg'!$E$2:$E$1527,'[2]Barras CMg'!$A$2:$A$1527,"------",0,1)</f>
        <v>TAP_RIOHUASCO_110</v>
      </c>
      <c r="K180" s="6">
        <v>2</v>
      </c>
      <c r="L180" s="6">
        <v>2025</v>
      </c>
      <c r="M180" s="6" t="s">
        <v>66</v>
      </c>
      <c r="N180" s="6" t="s">
        <v>177</v>
      </c>
      <c r="O180" s="6" t="s">
        <v>157</v>
      </c>
      <c r="P180" s="6" t="s">
        <v>497</v>
      </c>
      <c r="Q180" s="6" t="s">
        <v>579</v>
      </c>
      <c r="R180" s="6" t="s">
        <v>580</v>
      </c>
      <c r="S180" s="6" t="s">
        <v>158</v>
      </c>
      <c r="T180" s="9" t="s">
        <v>1820</v>
      </c>
      <c r="U180" s="10">
        <v>5.12</v>
      </c>
      <c r="V180" s="10">
        <v>5.0999999999999996</v>
      </c>
      <c r="W180" s="11" t="e">
        <f>_xlfn.XLOOKUP(C180,#REF!,#REF!,"S/I",0)</f>
        <v>#REF!</v>
      </c>
      <c r="X180" s="11" t="str">
        <f>_xlfn.XLOOKUP($D180,[2]Retiros_dinamica!$F:$F,[2]Retiros_dinamica!B:B,"S/I",0)</f>
        <v>S/I</v>
      </c>
      <c r="Y180" s="11" t="str">
        <f>_xlfn.XLOOKUP($D180,[2]Retiros_dinamica!$F:$F,[2]Retiros_dinamica!C:C,"S/I",0)</f>
        <v>S/I</v>
      </c>
      <c r="Z180" s="11" t="str">
        <f>_xlfn.XLOOKUP($D180,[2]Retiros_dinamica!$F:$F,[2]Retiros_dinamica!D:D,"S/I",0)</f>
        <v>S/I</v>
      </c>
      <c r="AA180" s="11" t="str">
        <f>_xlfn.XLOOKUP($D180,[2]Retiros_dinamica!$F:$F,[2]Retiros_dinamica!E:E,"S/I",0)</f>
        <v>S/I</v>
      </c>
      <c r="AB180" s="6" t="str">
        <f>_xlfn.XLOOKUP(C180,[2]CMg!$I$4:$I$106,[2]CMg!$M$4:$M$106,"----",0,1)</f>
        <v>----</v>
      </c>
      <c r="AC180" s="6" t="str">
        <f>_xlfn.XLOOKUP(C180,[2]CMg!$A$4:$A$106,[2]CMg!$B$4:$B$106,"----",0,1)</f>
        <v>----</v>
      </c>
      <c r="AD180" s="6" t="str">
        <f>_xlfn.XLOOKUP(C180,'[3]Promedio solar Cmg'!$A$4:$A$106,'[3]Promedio solar Cmg'!$B$4:$B$106,"----",0,1)</f>
        <v>----</v>
      </c>
      <c r="AH180" s="12">
        <f>_xlfn.XLOOKUP($E180,'[2]Balance económico'!$C:$C,'[2]Balance económico'!$D:$D,"-",0)</f>
        <v>623316091.74658573</v>
      </c>
      <c r="AI180" s="12">
        <f>_xlfn.XLOOKUP($E180,'[2]Balance económico'!$C:$C,'[2]Balance económico'!$E:$E,"-",0)</f>
        <v>194181132.74484</v>
      </c>
      <c r="AJ180" s="12" t="str">
        <f>_xlfn.XLOOKUP($E180,'[2]Balance económico'!$C:$C,'[2]Balance económico'!$F:$F,"-",0)</f>
        <v>----</v>
      </c>
      <c r="AK180" s="6" t="str">
        <f t="shared" si="7"/>
        <v>PPA</v>
      </c>
      <c r="AL180" s="12" t="str" cm="1">
        <f t="array" ref="AL180">IFERROR((X180*[2]!Tabla2[Bloque A] + 'BD Centrales 2025'!Y315*[2]!Tabla2[Bloque B] + 'BD Centrales 2025'!Z315*[2]!Tabla2[Bloque C])*#REF!,"-")</f>
        <v>-</v>
      </c>
      <c r="AM180" s="12" t="str">
        <f t="shared" si="8"/>
        <v>-</v>
      </c>
      <c r="AN180" s="12">
        <f>IFERROR((AH180+AI180+AJ180)/(SUMIFS($W$2:$W$1194,$E$2:$E$1194,E180)*1000*#REF!),0)</f>
        <v>0</v>
      </c>
    </row>
    <row r="181" spans="1:40" ht="14.4" x14ac:dyDescent="0.3">
      <c r="A181" s="7">
        <v>246</v>
      </c>
      <c r="B181" s="7" t="s">
        <v>2296</v>
      </c>
      <c r="C181" s="8" t="s">
        <v>2297</v>
      </c>
      <c r="D181" s="6" t="s">
        <v>2298</v>
      </c>
      <c r="E181" s="6" t="str">
        <f>_xlfn.XLOOKUP(D181,'[2]Coordinados SEN'!$A:$A,'[2]Coordinados SEN'!$B:$B,"-",0)</f>
        <v>76.032.641-0</v>
      </c>
      <c r="F181" s="6" t="s">
        <v>2298</v>
      </c>
      <c r="G181" s="6">
        <f t="shared" si="6"/>
        <v>1</v>
      </c>
      <c r="H181" s="6" t="s">
        <v>2299</v>
      </c>
      <c r="I181" s="6" t="s">
        <v>2300</v>
      </c>
      <c r="J181" s="6" t="str">
        <f>_xlfn.XLOOKUP(I181,'[2]Barras CMg'!$E$2:$E$1527,'[2]Barras CMg'!$A$2:$A$1527,"------",0,1)</f>
        <v>C.SAN_ANDRES__220</v>
      </c>
      <c r="K181" s="6">
        <v>2</v>
      </c>
      <c r="L181" s="6">
        <v>2025</v>
      </c>
      <c r="M181" s="6" t="s">
        <v>66</v>
      </c>
      <c r="N181" s="6" t="s">
        <v>105</v>
      </c>
      <c r="O181" s="6" t="s">
        <v>47</v>
      </c>
      <c r="P181" s="6" t="s">
        <v>106</v>
      </c>
      <c r="Q181" s="6" t="s">
        <v>107</v>
      </c>
      <c r="R181" s="6" t="s">
        <v>304</v>
      </c>
      <c r="S181" s="6" t="s">
        <v>51</v>
      </c>
      <c r="T181" s="9" t="s">
        <v>2301</v>
      </c>
      <c r="U181" s="10">
        <v>43.365200000000002</v>
      </c>
      <c r="V181" s="10">
        <v>42.890099999999997</v>
      </c>
      <c r="W181" s="11" t="e">
        <f>_xlfn.XLOOKUP(C181,#REF!,#REF!,"S/I",0)</f>
        <v>#REF!</v>
      </c>
      <c r="X181" s="11" t="str">
        <f>_xlfn.XLOOKUP($D181,[2]Retiros_dinamica!$F:$F,[2]Retiros_dinamica!B:B,"S/I",0)</f>
        <v>S/I</v>
      </c>
      <c r="Y181" s="11" t="str">
        <f>_xlfn.XLOOKUP($D181,[2]Retiros_dinamica!$F:$F,[2]Retiros_dinamica!C:C,"S/I",0)</f>
        <v>S/I</v>
      </c>
      <c r="Z181" s="11" t="str">
        <f>_xlfn.XLOOKUP($D181,[2]Retiros_dinamica!$F:$F,[2]Retiros_dinamica!D:D,"S/I",0)</f>
        <v>S/I</v>
      </c>
      <c r="AA181" s="11" t="str">
        <f>_xlfn.XLOOKUP($D181,[2]Retiros_dinamica!$F:$F,[2]Retiros_dinamica!E:E,"S/I",0)</f>
        <v>S/I</v>
      </c>
      <c r="AB181" s="6" t="str">
        <f>_xlfn.XLOOKUP(C181,[2]CMg!$I$4:$I$106,[2]CMg!$M$4:$M$106,"----",0,1)</f>
        <v>----</v>
      </c>
      <c r="AC181" s="6" t="str">
        <f>_xlfn.XLOOKUP(C181,[2]CMg!$A$4:$A$106,[2]CMg!$B$4:$B$106,"----",0,1)</f>
        <v>----</v>
      </c>
      <c r="AD181" s="6" t="str">
        <f>_xlfn.XLOOKUP(C181,'[3]Promedio solar Cmg'!$A$4:$A$106,'[3]Promedio solar Cmg'!$B$4:$B$106,"----",0,1)</f>
        <v>----</v>
      </c>
      <c r="AH181" s="12">
        <f>_xlfn.XLOOKUP($E181,'[2]Balance económico'!$C:$C,'[2]Balance económico'!$D:$D,"-",0)</f>
        <v>1715593814.2776</v>
      </c>
      <c r="AI181" s="12">
        <f>_xlfn.XLOOKUP($E181,'[2]Balance económico'!$C:$C,'[2]Balance económico'!$E:$E,"-",0)</f>
        <v>1789171410.14042</v>
      </c>
      <c r="AJ181" s="12" t="str">
        <f>_xlfn.XLOOKUP($E181,'[2]Balance económico'!$C:$C,'[2]Balance económico'!$F:$F,"-",0)</f>
        <v>----</v>
      </c>
      <c r="AK181" s="6" t="str">
        <f t="shared" si="7"/>
        <v>PPA</v>
      </c>
      <c r="AL181" s="12" t="str" cm="1">
        <f t="array" ref="AL181">IFERROR((X181*[2]!Tabla2[Bloque A] + 'BD Centrales 2025'!Y405*[2]!Tabla2[Bloque B] + 'BD Centrales 2025'!Z405*[2]!Tabla2[Bloque C])*#REF!,"-")</f>
        <v>-</v>
      </c>
      <c r="AM181" s="12" t="str">
        <f t="shared" si="8"/>
        <v>-</v>
      </c>
      <c r="AN181" s="12">
        <f>IFERROR((AH181+AI181+AJ181)/(SUMIFS($W$2:$W$1194,$E$2:$E$1194,E181)*1000*#REF!),0)</f>
        <v>0</v>
      </c>
    </row>
    <row r="182" spans="1:40" ht="14.4" x14ac:dyDescent="0.3">
      <c r="A182" s="7">
        <v>247</v>
      </c>
      <c r="B182" s="7" t="s">
        <v>552</v>
      </c>
      <c r="C182" s="8" t="s">
        <v>553</v>
      </c>
      <c r="D182" s="6" t="s">
        <v>554</v>
      </c>
      <c r="E182" s="6" t="str">
        <f>_xlfn.XLOOKUP(D182,'[2]Coordinados SEN'!$A:$A,'[2]Coordinados SEN'!$B:$B,"-",0)</f>
        <v>76.273.559-8</v>
      </c>
      <c r="F182" s="6" t="s">
        <v>554</v>
      </c>
      <c r="G182" s="6">
        <f t="shared" si="6"/>
        <v>1</v>
      </c>
      <c r="H182" s="6" t="s">
        <v>555</v>
      </c>
      <c r="I182" s="13" t="s">
        <v>556</v>
      </c>
      <c r="J182" s="6" t="str">
        <f>_xlfn.XLOOKUP(I182,'[2]Barras CMg'!$E$2:$E$1527,'[2]Barras CMg'!$A$2:$A$1527,"------",0,1)</f>
        <v>LLANOLLAMPOS__220</v>
      </c>
      <c r="K182" s="6">
        <v>1</v>
      </c>
      <c r="L182" s="6">
        <v>2025</v>
      </c>
      <c r="M182" s="6" t="s">
        <v>495</v>
      </c>
      <c r="N182" s="6" t="s">
        <v>496</v>
      </c>
      <c r="O182" s="6" t="s">
        <v>47</v>
      </c>
      <c r="P182" s="6" t="s">
        <v>497</v>
      </c>
      <c r="Q182" s="6" t="s">
        <v>557</v>
      </c>
      <c r="R182" s="6" t="s">
        <v>557</v>
      </c>
      <c r="S182" s="6" t="s">
        <v>51</v>
      </c>
      <c r="T182" s="9" t="s">
        <v>558</v>
      </c>
      <c r="U182" s="10">
        <v>101.02</v>
      </c>
      <c r="V182" s="10">
        <v>101.02</v>
      </c>
      <c r="W182" s="11" t="e">
        <f>_xlfn.XLOOKUP(C182,#REF!,#REF!,"S/I",0)</f>
        <v>#REF!</v>
      </c>
      <c r="X182" s="11">
        <f>_xlfn.XLOOKUP($D182,[2]Retiros_dinamica!$F:$F,[2]Retiros_dinamica!B:B,"S/I",0)</f>
        <v>1378.5742656183829</v>
      </c>
      <c r="Y182" s="11">
        <f>_xlfn.XLOOKUP($D182,[2]Retiros_dinamica!$F:$F,[2]Retiros_dinamica!C:C,"S/I",0)</f>
        <v>173628.4905205174</v>
      </c>
      <c r="Z182" s="11">
        <f>_xlfn.XLOOKUP($D182,[2]Retiros_dinamica!$F:$F,[2]Retiros_dinamica!D:D,"S/I",0)</f>
        <v>12778.10907096864</v>
      </c>
      <c r="AA182" s="11">
        <f>_xlfn.XLOOKUP($D182,[2]Retiros_dinamica!$F:$F,[2]Retiros_dinamica!E:E,"S/I",0)</f>
        <v>187785.17385710441</v>
      </c>
      <c r="AB182" s="6">
        <f>_xlfn.XLOOKUP(C182,[2]CMg!$I$4:$I$106,[2]CMg!$M$4:$M$106,"----",0,1)</f>
        <v>8.1338280260465456</v>
      </c>
      <c r="AC182" s="6">
        <f>_xlfn.XLOOKUP(C182,'[3]Promedio Cmg'!$A$4:$A$106,'[3]Promedio Cmg'!$B$4:$B$106,"---",0,1)</f>
        <v>49.242285127268623</v>
      </c>
      <c r="AD182" s="6">
        <f>_xlfn.XLOOKUP(C182,'[3]Promedio solar Cmg'!$A$4:$A$106,'[3]Promedio solar Cmg'!$B$4:$B$106,"----",0,1)</f>
        <v>9.979202739726027</v>
      </c>
      <c r="AE182" s="6">
        <f>_xlfn.XLOOKUP(C182,[2]CMg!$O$4:$O$106,[2]CMg!$P$4:$P$106,"----",0,1)</f>
        <v>77.281856779495115</v>
      </c>
      <c r="AF182" s="14">
        <f>_xlfn.XLOOKUP(C182,[2]CMg!$S$4:$S$106,[2]CMg!$U$4:$U$106,"----",0,1)</f>
        <v>0.47574477799337977</v>
      </c>
      <c r="AH182" s="12">
        <f>_xlfn.XLOOKUP($E182,'[2]Balance económico'!$C:$C,'[2]Balance económico'!$D:$D,"-",0)</f>
        <v>-1949359537.745873</v>
      </c>
      <c r="AI182" s="12">
        <f>_xlfn.XLOOKUP($E182,'[2]Balance económico'!$C:$C,'[2]Balance económico'!$E:$E,"-",0)</f>
        <v>1551993752.7434793</v>
      </c>
      <c r="AJ182" s="12">
        <f>_xlfn.XLOOKUP($E182,'[2]Balance económico'!$C:$C,'[2]Balance económico'!$F:$F,"-",0)</f>
        <v>655180666.4222765</v>
      </c>
      <c r="AK182" s="6" t="str">
        <f t="shared" si="7"/>
        <v>PPA</v>
      </c>
      <c r="AL182" s="12" t="str" cm="1">
        <f t="array" ref="AL182">IFERROR((X182*[2]!Tabla2[Bloque A] + 'BD Centrales 2025'!Y928*[2]!Tabla2[Bloque B] + 'BD Centrales 2025'!Z928*[2]!Tabla2[Bloque C])*#REF!,"-")</f>
        <v>-</v>
      </c>
      <c r="AM182" s="12" t="str">
        <f t="shared" si="8"/>
        <v>-</v>
      </c>
      <c r="AN182" s="12">
        <f>IFERROR((AH182+AI182+AJ182)/(SUMIFS($W$2:$W$1194,$E$2:$E$1194,E182)*1000*#REF!),0)</f>
        <v>0</v>
      </c>
    </row>
    <row r="183" spans="1:40" ht="14.4" x14ac:dyDescent="0.3">
      <c r="A183" s="7">
        <v>248</v>
      </c>
      <c r="B183" s="7" t="s">
        <v>559</v>
      </c>
      <c r="C183" s="8" t="s">
        <v>560</v>
      </c>
      <c r="D183" s="6" t="s">
        <v>444</v>
      </c>
      <c r="E183" s="6" t="str">
        <f>_xlfn.XLOOKUP(D183,'[2]Coordinados SEN'!$A:$A,'[2]Coordinados SEN'!$B:$B,"-",0)</f>
        <v>76.489.426-K</v>
      </c>
      <c r="F183" s="6" t="s">
        <v>561</v>
      </c>
      <c r="G183" s="6">
        <f t="shared" si="6"/>
        <v>8</v>
      </c>
      <c r="H183" s="6" t="s">
        <v>562</v>
      </c>
      <c r="I183" s="13" t="s">
        <v>563</v>
      </c>
      <c r="J183" s="6" t="str">
        <f>_xlfn.XLOOKUP(I183,'[2]Barras CMg'!$E$2:$E$1527,'[2]Barras CMg'!$A$2:$A$1527,"------",0,1)</f>
        <v>C.SAN_ANDRES__023</v>
      </c>
      <c r="K183" s="6">
        <v>1</v>
      </c>
      <c r="L183" s="6">
        <v>2025</v>
      </c>
      <c r="M183" s="6" t="s">
        <v>495</v>
      </c>
      <c r="N183" s="6" t="s">
        <v>496</v>
      </c>
      <c r="O183" s="6" t="s">
        <v>47</v>
      </c>
      <c r="P183" s="6" t="s">
        <v>497</v>
      </c>
      <c r="Q183" s="6" t="s">
        <v>557</v>
      </c>
      <c r="R183" s="6" t="s">
        <v>557</v>
      </c>
      <c r="S183" s="6" t="s">
        <v>51</v>
      </c>
      <c r="T183" s="9" t="s">
        <v>558</v>
      </c>
      <c r="U183" s="10">
        <v>50.6</v>
      </c>
      <c r="V183" s="10">
        <v>50.6</v>
      </c>
      <c r="W183" s="11" t="e">
        <f>_xlfn.XLOOKUP(C183,#REF!,#REF!,"S/I",0)</f>
        <v>#REF!</v>
      </c>
      <c r="X183" s="11">
        <f>_xlfn.XLOOKUP($D183,[2]Retiros_dinamica!$F:$F,[2]Retiros_dinamica!B:B,"S/I",0)</f>
        <v>166347.00114429841</v>
      </c>
      <c r="Y183" s="11">
        <f>_xlfn.XLOOKUP($D183,[2]Retiros_dinamica!$F:$F,[2]Retiros_dinamica!C:C,"S/I",0)</f>
        <v>198978.01432815229</v>
      </c>
      <c r="Z183" s="11">
        <f>_xlfn.XLOOKUP($D183,[2]Retiros_dinamica!$F:$F,[2]Retiros_dinamica!D:D,"S/I",0)</f>
        <v>107362.254975095</v>
      </c>
      <c r="AA183" s="11">
        <f>_xlfn.XLOOKUP($D183,[2]Retiros_dinamica!$F:$F,[2]Retiros_dinamica!E:E,"S/I",0)</f>
        <v>472687.27044754568</v>
      </c>
      <c r="AB183" s="6">
        <f>_xlfn.XLOOKUP(C183,[2]CMg!$I$4:$I$106,[2]CMg!$M$4:$M$106,"----",0,1)</f>
        <v>12.75442251417412</v>
      </c>
      <c r="AC183" s="6">
        <f>_xlfn.XLOOKUP(C183,'[3]Promedio Cmg'!$A$4:$A$106,'[3]Promedio Cmg'!$B$4:$B$106,"---",0,1)</f>
        <v>60.230273941330836</v>
      </c>
      <c r="AD183" s="6">
        <f>_xlfn.XLOOKUP(C183,'[3]Promedio solar Cmg'!$A$4:$A$106,'[3]Promedio solar Cmg'!$B$4:$B$106,"----",0,1)</f>
        <v>36.084189041095968</v>
      </c>
      <c r="AE183" s="6">
        <f>_xlfn.XLOOKUP(C183,[2]CMg!$O$4:$O$106,[2]CMg!$P$4:$P$106,"----",0,1)</f>
        <v>77.474102915280824</v>
      </c>
      <c r="AF183" s="14">
        <f>_xlfn.XLOOKUP(C183,[2]CMg!$S$4:$S$106,[2]CMg!$U$4:$U$106,"----",0,1)</f>
        <v>0.59593653692500859</v>
      </c>
      <c r="AH183" s="12">
        <f>_xlfn.XLOOKUP($E183,'[2]Balance económico'!$C:$C,'[2]Balance económico'!$D:$D,"-",0)</f>
        <v>7920706863.944684</v>
      </c>
      <c r="AI183" s="12">
        <f>_xlfn.XLOOKUP($E183,'[2]Balance económico'!$C:$C,'[2]Balance económico'!$E:$E,"-",0)</f>
        <v>8086577594.9727669</v>
      </c>
      <c r="AJ183" s="12">
        <f>_xlfn.XLOOKUP($E183,'[2]Balance económico'!$C:$C,'[2]Balance económico'!$F:$F,"-",0)</f>
        <v>2266957958.3618236</v>
      </c>
      <c r="AK183" s="6" t="str">
        <f t="shared" si="7"/>
        <v>PPA</v>
      </c>
      <c r="AL183" s="12" t="str" cm="1">
        <f t="array" ref="AL183">IFERROR((X183*[2]!Tabla2[Bloque A] + 'BD Centrales 2025'!Y960*[2]!Tabla2[Bloque B] + 'BD Centrales 2025'!Z960*[2]!Tabla2[Bloque C])*#REF!,"-")</f>
        <v>-</v>
      </c>
      <c r="AM183" s="12" t="str">
        <f t="shared" si="8"/>
        <v>-</v>
      </c>
      <c r="AN183" s="12">
        <f>IFERROR((AH183+AI183+AJ183)/(SUMIFS($W$2:$W$1194,$E$2:$E$1194,E183)*1000*#REF!),0)</f>
        <v>0</v>
      </c>
    </row>
    <row r="184" spans="1:40" ht="14.4" x14ac:dyDescent="0.3">
      <c r="A184" s="7">
        <v>249</v>
      </c>
      <c r="B184" s="7" t="s">
        <v>4457</v>
      </c>
      <c r="C184" s="8" t="s">
        <v>4458</v>
      </c>
      <c r="D184" s="6" t="s">
        <v>4459</v>
      </c>
      <c r="E184" s="6" t="str">
        <f>_xlfn.XLOOKUP(D184,'[2]Coordinados SEN'!$A:$A,'[2]Coordinados SEN'!$B:$B,"-",0)</f>
        <v>77.209.283-0</v>
      </c>
      <c r="F184" s="6" t="s">
        <v>4460</v>
      </c>
      <c r="G184" s="6">
        <f t="shared" si="6"/>
        <v>1</v>
      </c>
      <c r="H184" s="6" t="s">
        <v>4461</v>
      </c>
      <c r="I184" s="6" t="s">
        <v>4461</v>
      </c>
      <c r="J184" s="6" t="str">
        <f>_xlfn.XLOOKUP(I184,'[2]Barras CMg'!$E$2:$E$1527,'[2]Barras CMg'!$A$2:$A$1527,"------",0,1)</f>
        <v>------</v>
      </c>
      <c r="K184" s="6">
        <v>1</v>
      </c>
      <c r="L184" s="6">
        <v>2025</v>
      </c>
      <c r="M184" s="6" t="s">
        <v>66</v>
      </c>
      <c r="N184" s="6" t="s">
        <v>177</v>
      </c>
      <c r="O184" s="6" t="s">
        <v>213</v>
      </c>
      <c r="P184" s="6" t="s">
        <v>331</v>
      </c>
      <c r="Q184" s="6" t="s">
        <v>332</v>
      </c>
      <c r="R184" s="6" t="s">
        <v>333</v>
      </c>
      <c r="S184" s="6" t="s">
        <v>51</v>
      </c>
      <c r="T184" s="9" t="s">
        <v>4462</v>
      </c>
      <c r="U184" s="10">
        <v>0.33</v>
      </c>
      <c r="V184" s="10">
        <v>0.32800000000000001</v>
      </c>
      <c r="W184" s="11" t="e">
        <f>_xlfn.XLOOKUP(C184,#REF!,#REF!,"S/I",0)</f>
        <v>#REF!</v>
      </c>
      <c r="X184" s="11">
        <f>_xlfn.XLOOKUP($D184,[2]Retiros_dinamica!$F:$F,[2]Retiros_dinamica!B:B,"S/I",0)</f>
        <v>130770.370966484</v>
      </c>
      <c r="Y184" s="11">
        <f>_xlfn.XLOOKUP($D184,[2]Retiros_dinamica!$F:$F,[2]Retiros_dinamica!C:C,"S/I",0)</f>
        <v>183708.278320927</v>
      </c>
      <c r="Z184" s="11">
        <f>_xlfn.XLOOKUP($D184,[2]Retiros_dinamica!$F:$F,[2]Retiros_dinamica!D:D,"S/I",0)</f>
        <v>63451.845133413997</v>
      </c>
      <c r="AA184" s="11">
        <f>_xlfn.XLOOKUP($D184,[2]Retiros_dinamica!$F:$F,[2]Retiros_dinamica!E:E,"S/I",0)</f>
        <v>377930.49442082504</v>
      </c>
      <c r="AB184" s="6" t="str">
        <f>_xlfn.XLOOKUP(C184,[2]CMg!$I$4:$I$106,[2]CMg!$M$4:$M$106,"----",0,1)</f>
        <v>----</v>
      </c>
      <c r="AH184" s="12">
        <f>_xlfn.XLOOKUP($E184,'[2]Balance económico'!$C:$C,'[2]Balance económico'!$D:$D,"-",0)</f>
        <v>-22348279151.743736</v>
      </c>
      <c r="AI184" s="12">
        <f>_xlfn.XLOOKUP($E184,'[2]Balance económico'!$C:$C,'[2]Balance económico'!$E:$E,"-",0)</f>
        <v>-2888001877.2490082</v>
      </c>
      <c r="AJ184" s="12">
        <f>_xlfn.XLOOKUP($E184,'[2]Balance económico'!$C:$C,'[2]Balance económico'!$F:$F,"-",0)</f>
        <v>1110294906.9050419</v>
      </c>
      <c r="AK184" s="6" t="str">
        <f t="shared" si="7"/>
        <v>PPA</v>
      </c>
      <c r="AL184" s="12" t="str" cm="1">
        <f t="array" ref="AL184">IFERROR((X184*[2]!Tabla2[Bloque A] + 'BD Centrales 2025'!Y826*[2]!Tabla2[Bloque B] + 'BD Centrales 2025'!Z826*[2]!Tabla2[Bloque C])*#REF!,"-")</f>
        <v>-</v>
      </c>
      <c r="AM184" s="12" t="str">
        <f t="shared" si="8"/>
        <v>-</v>
      </c>
      <c r="AN184" s="12">
        <f>IFERROR((AH184+AI184+AJ184)/(SUMIFS($W$2:$W$1194,$E$2:$E$1194,E184)*1000*#REF!),0)</f>
        <v>0</v>
      </c>
    </row>
    <row r="185" spans="1:40" ht="14.4" x14ac:dyDescent="0.3">
      <c r="A185" s="7">
        <v>251</v>
      </c>
      <c r="B185" s="7" t="s">
        <v>3427</v>
      </c>
      <c r="C185" s="8" t="s">
        <v>3428</v>
      </c>
      <c r="D185" s="6" t="s">
        <v>444</v>
      </c>
      <c r="E185" s="6" t="str">
        <f>_xlfn.XLOOKUP(D185,'[2]Coordinados SEN'!$A:$A,'[2]Coordinados SEN'!$B:$B,"-",0)</f>
        <v>76.489.426-K</v>
      </c>
      <c r="F185" s="6" t="s">
        <v>3429</v>
      </c>
      <c r="G185" s="6">
        <f t="shared" si="6"/>
        <v>8</v>
      </c>
      <c r="H185" s="6" t="s">
        <v>3430</v>
      </c>
      <c r="I185" s="13" t="s">
        <v>2869</v>
      </c>
      <c r="J185" s="6" t="str">
        <f>_xlfn.XLOOKUP(I185,'[2]Barras CMg'!$E$2:$E$1527,'[2]Barras CMg'!$A$2:$A$1527,"------",0,1)</f>
        <v>STA.LUISA_____154</v>
      </c>
      <c r="K185" s="6">
        <v>22</v>
      </c>
      <c r="L185" s="6">
        <v>2025</v>
      </c>
      <c r="M185" s="6" t="s">
        <v>211</v>
      </c>
      <c r="N185" s="6" t="s">
        <v>212</v>
      </c>
      <c r="O185" s="6" t="s">
        <v>47</v>
      </c>
      <c r="P185" s="6" t="s">
        <v>68</v>
      </c>
      <c r="Q185" s="6" t="s">
        <v>68</v>
      </c>
      <c r="R185" s="6" t="s">
        <v>2324</v>
      </c>
      <c r="S185" s="6" t="s">
        <v>51</v>
      </c>
      <c r="T185" s="9" t="s">
        <v>3431</v>
      </c>
      <c r="U185" s="10">
        <v>33</v>
      </c>
      <c r="V185" s="10">
        <v>32.495100000000001</v>
      </c>
      <c r="W185" s="11" t="e">
        <f>_xlfn.XLOOKUP(C185,#REF!,#REF!,"S/I",0)</f>
        <v>#REF!</v>
      </c>
      <c r="X185" s="11">
        <f>_xlfn.XLOOKUP($D185,[2]Retiros_dinamica!$F:$F,[2]Retiros_dinamica!B:B,"S/I",0)</f>
        <v>166347.00114429841</v>
      </c>
      <c r="Y185" s="11">
        <f>_xlfn.XLOOKUP($D185,[2]Retiros_dinamica!$F:$F,[2]Retiros_dinamica!C:C,"S/I",0)</f>
        <v>198978.01432815229</v>
      </c>
      <c r="Z185" s="11">
        <f>_xlfn.XLOOKUP($D185,[2]Retiros_dinamica!$F:$F,[2]Retiros_dinamica!D:D,"S/I",0)</f>
        <v>107362.254975095</v>
      </c>
      <c r="AA185" s="11">
        <f>_xlfn.XLOOKUP($D185,[2]Retiros_dinamica!$F:$F,[2]Retiros_dinamica!E:E,"S/I",0)</f>
        <v>472687.27044754568</v>
      </c>
      <c r="AB185" s="6" t="str">
        <f>_xlfn.XLOOKUP(C185,[2]CMg!$I$4:$I$106,[2]CMg!$M$4:$M$106,"----",0,1)</f>
        <v>----</v>
      </c>
      <c r="AC185" s="6" t="str">
        <f>_xlfn.XLOOKUP(C185,[2]CMg!$A$4:$A$106,[2]CMg!$B$4:$B$106,"----",0,1)</f>
        <v>----</v>
      </c>
      <c r="AD185" s="6" t="str">
        <f>_xlfn.XLOOKUP(C185,'[3]Promedio solar Cmg'!$A$4:$A$106,'[3]Promedio solar Cmg'!$B$4:$B$106,"----",0,1)</f>
        <v>----</v>
      </c>
      <c r="AH185" s="12">
        <f>_xlfn.XLOOKUP($E185,'[2]Balance económico'!$C:$C,'[2]Balance económico'!$D:$D,"-",0)</f>
        <v>7920706863.944684</v>
      </c>
      <c r="AI185" s="12">
        <f>_xlfn.XLOOKUP($E185,'[2]Balance económico'!$C:$C,'[2]Balance económico'!$E:$E,"-",0)</f>
        <v>8086577594.9727669</v>
      </c>
      <c r="AJ185" s="12">
        <f>_xlfn.XLOOKUP($E185,'[2]Balance económico'!$C:$C,'[2]Balance económico'!$F:$F,"-",0)</f>
        <v>2266957958.3618236</v>
      </c>
      <c r="AK185" s="6" t="str">
        <f t="shared" si="7"/>
        <v>PPA</v>
      </c>
      <c r="AL185" s="12" t="str" cm="1">
        <f t="array" ref="AL185">IFERROR((X185*[2]!Tabla2[Bloque A] + 'BD Centrales 2025'!Y622*[2]!Tabla2[Bloque B] + 'BD Centrales 2025'!Z622*[2]!Tabla2[Bloque C])*#REF!,"-")</f>
        <v>-</v>
      </c>
      <c r="AM185" s="12" t="str">
        <f t="shared" si="8"/>
        <v>-</v>
      </c>
      <c r="AN185" s="12">
        <f>IFERROR((AH185+AI185+AJ185)/(SUMIFS($W$2:$W$1194,$E$2:$E$1194,E185)*1000*#REF!),0)</f>
        <v>0</v>
      </c>
    </row>
    <row r="186" spans="1:40" ht="14.4" x14ac:dyDescent="0.3">
      <c r="A186" s="7">
        <v>252</v>
      </c>
      <c r="B186" s="7" t="s">
        <v>5586</v>
      </c>
      <c r="C186" s="8" t="s">
        <v>5587</v>
      </c>
      <c r="D186" s="6" t="s">
        <v>5450</v>
      </c>
      <c r="E186" s="6" t="str">
        <f>_xlfn.XLOOKUP(D186,'[2]Coordinados SEN'!$A:$A,'[2]Coordinados SEN'!$B:$B,"-",0)</f>
        <v>76.188.197-3</v>
      </c>
      <c r="F186" s="6" t="s">
        <v>5588</v>
      </c>
      <c r="G186" s="6">
        <f t="shared" si="6"/>
        <v>7</v>
      </c>
      <c r="H186" s="6" t="s">
        <v>5589</v>
      </c>
      <c r="I186" s="6" t="s">
        <v>5590</v>
      </c>
      <c r="J186" s="6" t="str">
        <f>_xlfn.XLOOKUP(I186,'[2]Barras CMg'!$E$2:$E$1527,'[2]Barras CMg'!$A$2:$A$1527,"------",0,1)</f>
        <v>LAJA__________220</v>
      </c>
      <c r="K186" s="6">
        <v>2</v>
      </c>
      <c r="L186" s="6">
        <v>2025</v>
      </c>
      <c r="M186" s="6" t="s">
        <v>45</v>
      </c>
      <c r="N186" s="6" t="s">
        <v>5276</v>
      </c>
      <c r="O186" s="6" t="s">
        <v>47</v>
      </c>
      <c r="P186" s="6" t="s">
        <v>68</v>
      </c>
      <c r="Q186" s="6" t="s">
        <v>68</v>
      </c>
      <c r="R186" s="6" t="s">
        <v>436</v>
      </c>
      <c r="S186" s="6" t="s">
        <v>51</v>
      </c>
      <c r="T186" s="9" t="s">
        <v>5591</v>
      </c>
      <c r="U186" s="10">
        <v>88.736999999999995</v>
      </c>
      <c r="V186" s="10">
        <v>40.447000000000003</v>
      </c>
      <c r="W186" s="11" t="e">
        <f>_xlfn.XLOOKUP(C186,#REF!,#REF!,"S/I",0)</f>
        <v>#REF!</v>
      </c>
      <c r="X186" s="11">
        <f>_xlfn.XLOOKUP($D186,[2]Retiros_dinamica!$F:$F,[2]Retiros_dinamica!B:B,"S/I",0)</f>
        <v>16829.839955229869</v>
      </c>
      <c r="Y186" s="11">
        <f>_xlfn.XLOOKUP($D186,[2]Retiros_dinamica!$F:$F,[2]Retiros_dinamica!C:C,"S/I",0)</f>
        <v>25890.50637513441</v>
      </c>
      <c r="Z186" s="11">
        <f>_xlfn.XLOOKUP($D186,[2]Retiros_dinamica!$F:$F,[2]Retiros_dinamica!D:D,"S/I",0)</f>
        <v>13034.44289709423</v>
      </c>
      <c r="AA186" s="11">
        <f>_xlfn.XLOOKUP($D186,[2]Retiros_dinamica!$F:$F,[2]Retiros_dinamica!E:E,"S/I",0)</f>
        <v>55754.78922745851</v>
      </c>
      <c r="AB186" s="6" t="str">
        <f>_xlfn.XLOOKUP(C186,[2]CMg!$I$4:$I$106,[2]CMg!$M$4:$M$106,"----",0,1)</f>
        <v>----</v>
      </c>
      <c r="AH186" s="12">
        <f>_xlfn.XLOOKUP($E186,'[2]Balance económico'!$C:$C,'[2]Balance económico'!$D:$D,"-",0)</f>
        <v>16449130840.695164</v>
      </c>
      <c r="AI186" s="12">
        <f>_xlfn.XLOOKUP($E186,'[2]Balance económico'!$C:$C,'[2]Balance económico'!$E:$E,"-",0)</f>
        <v>2296476358.5121775</v>
      </c>
      <c r="AJ186" s="12">
        <f>_xlfn.XLOOKUP($E186,'[2]Balance económico'!$C:$C,'[2]Balance económico'!$F:$F,"-",0)</f>
        <v>154044601.41681951</v>
      </c>
      <c r="AK186" s="6" t="str">
        <f t="shared" si="7"/>
        <v>PPA</v>
      </c>
      <c r="AL186" s="12" t="str" cm="1">
        <f t="array" ref="AL186">IFERROR((X186*[2]!Tabla2[Bloque A] + 'BD Centrales 2025'!Y1048*[2]!Tabla2[Bloque B] + 'BD Centrales 2025'!Z1048*[2]!Tabla2[Bloque C])*#REF!,"-")</f>
        <v>-</v>
      </c>
      <c r="AM186" s="12" t="str">
        <f t="shared" si="8"/>
        <v>-</v>
      </c>
      <c r="AN186" s="12">
        <f>IFERROR((AH186+AI186+AJ186)/(SUMIFS($W$2:$W$1194,$E$2:$E$1194,E186)*1000*#REF!),0)</f>
        <v>0</v>
      </c>
    </row>
    <row r="187" spans="1:40" ht="14.4" x14ac:dyDescent="0.3">
      <c r="A187" s="7">
        <v>253</v>
      </c>
      <c r="B187" s="7" t="s">
        <v>5802</v>
      </c>
      <c r="C187" s="8" t="s">
        <v>5803</v>
      </c>
      <c r="D187" s="6" t="s">
        <v>2970</v>
      </c>
      <c r="E187" s="6" t="str">
        <f>_xlfn.XLOOKUP(D187,'[2]Coordinados SEN'!$A:$A,'[2]Coordinados SEN'!$B:$B,"-",0)</f>
        <v>99.528.750-1</v>
      </c>
      <c r="F187" s="6" t="s">
        <v>2971</v>
      </c>
      <c r="G187" s="6">
        <f t="shared" si="6"/>
        <v>23</v>
      </c>
      <c r="H187" s="6" t="s">
        <v>5804</v>
      </c>
      <c r="I187" s="6" t="s">
        <v>5804</v>
      </c>
      <c r="J187" s="6" t="str">
        <f>_xlfn.XLOOKUP(I187,'[2]Barras CMg'!$E$2:$E$1527,'[2]Barras CMg'!$A$2:$A$1527,"------",0,1)</f>
        <v>------</v>
      </c>
      <c r="K187" s="6">
        <v>1</v>
      </c>
      <c r="L187" s="6">
        <v>2025</v>
      </c>
      <c r="M187" s="6" t="s">
        <v>45</v>
      </c>
      <c r="N187" s="6" t="s">
        <v>5267</v>
      </c>
      <c r="O187" s="6" t="s">
        <v>213</v>
      </c>
      <c r="P187" s="6" t="s">
        <v>68</v>
      </c>
      <c r="Q187" s="6" t="s">
        <v>214</v>
      </c>
      <c r="R187" s="6" t="s">
        <v>5805</v>
      </c>
      <c r="S187" s="6" t="s">
        <v>51</v>
      </c>
      <c r="T187" s="9" t="s">
        <v>5806</v>
      </c>
      <c r="U187" s="10">
        <v>0.8</v>
      </c>
      <c r="V187" s="10">
        <v>0.8</v>
      </c>
      <c r="W187" s="11" t="e">
        <f>_xlfn.XLOOKUP(C187,#REF!,#REF!,"S/I",0)</f>
        <v>#REF!</v>
      </c>
      <c r="X187" s="11" t="str">
        <f>_xlfn.XLOOKUP($D187,[2]Retiros_dinamica!$F:$F,[2]Retiros_dinamica!B:B,"S/I",0)</f>
        <v>S/I</v>
      </c>
      <c r="Y187" s="11" t="str">
        <f>_xlfn.XLOOKUP($D187,[2]Retiros_dinamica!$F:$F,[2]Retiros_dinamica!C:C,"S/I",0)</f>
        <v>S/I</v>
      </c>
      <c r="Z187" s="11" t="str">
        <f>_xlfn.XLOOKUP($D187,[2]Retiros_dinamica!$F:$F,[2]Retiros_dinamica!D:D,"S/I",0)</f>
        <v>S/I</v>
      </c>
      <c r="AA187" s="11" t="str">
        <f>_xlfn.XLOOKUP($D187,[2]Retiros_dinamica!$F:$F,[2]Retiros_dinamica!E:E,"S/I",0)</f>
        <v>S/I</v>
      </c>
      <c r="AB187" s="6" t="str">
        <f>_xlfn.XLOOKUP(C187,[2]CMg!$I$4:$I$106,[2]CMg!$M$4:$M$106,"----",0,1)</f>
        <v>----</v>
      </c>
      <c r="AH187" s="12">
        <f>_xlfn.XLOOKUP($E187,'[2]Balance económico'!$C:$C,'[2]Balance económico'!$D:$D,"-",0)</f>
        <v>-5099661802.3515043</v>
      </c>
      <c r="AI187" s="12">
        <f>_xlfn.XLOOKUP($E187,'[2]Balance económico'!$C:$C,'[2]Balance económico'!$E:$E,"-",0)</f>
        <v>1761918460.4650896</v>
      </c>
      <c r="AJ187" s="12">
        <f>_xlfn.XLOOKUP($E187,'[2]Balance económico'!$C:$C,'[2]Balance económico'!$F:$F,"-",0)</f>
        <v>570970790.48770535</v>
      </c>
      <c r="AK187" s="6" t="str">
        <f t="shared" si="7"/>
        <v>PPA</v>
      </c>
      <c r="AL187" s="12" t="str" cm="1">
        <f t="array" ref="AL187">IFERROR((X187*[2]!Tabla2[Bloque A] + 'BD Centrales 2025'!Y1098*[2]!Tabla2[Bloque B] + 'BD Centrales 2025'!Z1098*[2]!Tabla2[Bloque C])*#REF!,"-")</f>
        <v>-</v>
      </c>
      <c r="AM187" s="12" t="str">
        <f t="shared" si="8"/>
        <v>-</v>
      </c>
      <c r="AN187" s="12">
        <f>IFERROR((AH187+AI187+AJ187)/(SUMIFS($W$2:$W$1194,$E$2:$E$1194,E187)*1000*#REF!),0)</f>
        <v>0</v>
      </c>
    </row>
    <row r="188" spans="1:40" ht="14.4" x14ac:dyDescent="0.3">
      <c r="A188" s="7">
        <v>254</v>
      </c>
      <c r="B188" s="7" t="s">
        <v>5807</v>
      </c>
      <c r="C188" s="8" t="s">
        <v>5808</v>
      </c>
      <c r="D188" s="6" t="s">
        <v>2970</v>
      </c>
      <c r="E188" s="6" t="str">
        <f>_xlfn.XLOOKUP(D188,'[2]Coordinados SEN'!$A:$A,'[2]Coordinados SEN'!$B:$B,"-",0)</f>
        <v>99.528.750-1</v>
      </c>
      <c r="F188" s="6" t="s">
        <v>2971</v>
      </c>
      <c r="G188" s="6">
        <f t="shared" si="6"/>
        <v>23</v>
      </c>
      <c r="H188" s="6" t="s">
        <v>5809</v>
      </c>
      <c r="I188" s="6" t="s">
        <v>5809</v>
      </c>
      <c r="J188" s="6" t="str">
        <f>_xlfn.XLOOKUP(I188,'[2]Barras CMg'!$E$2:$E$1527,'[2]Barras CMg'!$A$2:$A$1527,"------",0,1)</f>
        <v>------</v>
      </c>
      <c r="K188" s="6">
        <v>1</v>
      </c>
      <c r="L188" s="6">
        <v>2025</v>
      </c>
      <c r="M188" s="6" t="s">
        <v>45</v>
      </c>
      <c r="N188" s="6" t="s">
        <v>5267</v>
      </c>
      <c r="O188" s="6" t="s">
        <v>213</v>
      </c>
      <c r="P188" s="6" t="s">
        <v>68</v>
      </c>
      <c r="Q188" s="6" t="s">
        <v>214</v>
      </c>
      <c r="R188" s="6" t="s">
        <v>5810</v>
      </c>
      <c r="S188" s="6" t="s">
        <v>51</v>
      </c>
      <c r="T188" s="9" t="s">
        <v>5811</v>
      </c>
      <c r="U188" s="10">
        <v>0.83</v>
      </c>
      <c r="V188" s="10">
        <v>0.83</v>
      </c>
      <c r="W188" s="11" t="e">
        <f>_xlfn.XLOOKUP(C188,#REF!,#REF!,"S/I",0)</f>
        <v>#REF!</v>
      </c>
      <c r="X188" s="11" t="str">
        <f>_xlfn.XLOOKUP($D188,[2]Retiros_dinamica!$F:$F,[2]Retiros_dinamica!B:B,"S/I",0)</f>
        <v>S/I</v>
      </c>
      <c r="Y188" s="11" t="str">
        <f>_xlfn.XLOOKUP($D188,[2]Retiros_dinamica!$F:$F,[2]Retiros_dinamica!C:C,"S/I",0)</f>
        <v>S/I</v>
      </c>
      <c r="Z188" s="11" t="str">
        <f>_xlfn.XLOOKUP($D188,[2]Retiros_dinamica!$F:$F,[2]Retiros_dinamica!D:D,"S/I",0)</f>
        <v>S/I</v>
      </c>
      <c r="AA188" s="11" t="str">
        <f>_xlfn.XLOOKUP($D188,[2]Retiros_dinamica!$F:$F,[2]Retiros_dinamica!E:E,"S/I",0)</f>
        <v>S/I</v>
      </c>
      <c r="AB188" s="6" t="str">
        <f>_xlfn.XLOOKUP(C188,[2]CMg!$I$4:$I$106,[2]CMg!$M$4:$M$106,"----",0,1)</f>
        <v>----</v>
      </c>
      <c r="AH188" s="12">
        <f>_xlfn.XLOOKUP($E188,'[2]Balance económico'!$C:$C,'[2]Balance económico'!$D:$D,"-",0)</f>
        <v>-5099661802.3515043</v>
      </c>
      <c r="AI188" s="12">
        <f>_xlfn.XLOOKUP($E188,'[2]Balance económico'!$C:$C,'[2]Balance económico'!$E:$E,"-",0)</f>
        <v>1761918460.4650896</v>
      </c>
      <c r="AJ188" s="12">
        <f>_xlfn.XLOOKUP($E188,'[2]Balance económico'!$C:$C,'[2]Balance económico'!$F:$F,"-",0)</f>
        <v>570970790.48770535</v>
      </c>
      <c r="AK188" s="6" t="str">
        <f t="shared" si="7"/>
        <v>PPA</v>
      </c>
      <c r="AL188" s="12" t="str" cm="1">
        <f t="array" ref="AL188">IFERROR((X188*[2]!Tabla2[Bloque A] + 'BD Centrales 2025'!Y1099*[2]!Tabla2[Bloque B] + 'BD Centrales 2025'!Z1099*[2]!Tabla2[Bloque C])*#REF!,"-")</f>
        <v>-</v>
      </c>
      <c r="AM188" s="12" t="str">
        <f t="shared" si="8"/>
        <v>-</v>
      </c>
      <c r="AN188" s="12">
        <f>IFERROR((AH188+AI188+AJ188)/(SUMIFS($W$2:$W$1194,$E$2:$E$1194,E188)*1000*#REF!),0)</f>
        <v>0</v>
      </c>
    </row>
    <row r="189" spans="1:40" ht="14.4" x14ac:dyDescent="0.3">
      <c r="A189" s="7">
        <v>255</v>
      </c>
      <c r="B189" s="7" t="s">
        <v>5812</v>
      </c>
      <c r="C189" s="8" t="s">
        <v>5813</v>
      </c>
      <c r="D189" s="6" t="s">
        <v>2970</v>
      </c>
      <c r="E189" s="6" t="str">
        <f>_xlfn.XLOOKUP(D189,'[2]Coordinados SEN'!$A:$A,'[2]Coordinados SEN'!$B:$B,"-",0)</f>
        <v>99.528.750-1</v>
      </c>
      <c r="F189" s="6" t="s">
        <v>2971</v>
      </c>
      <c r="G189" s="6">
        <f t="shared" si="6"/>
        <v>23</v>
      </c>
      <c r="H189" s="6" t="s">
        <v>5814</v>
      </c>
      <c r="I189" s="6" t="s">
        <v>5814</v>
      </c>
      <c r="J189" s="6" t="str">
        <f>_xlfn.XLOOKUP(I189,'[2]Barras CMg'!$E$2:$E$1527,'[2]Barras CMg'!$A$2:$A$1527,"------",0,1)</f>
        <v>------</v>
      </c>
      <c r="K189" s="6">
        <v>5</v>
      </c>
      <c r="L189" s="6">
        <v>2025</v>
      </c>
      <c r="M189" s="6" t="s">
        <v>45</v>
      </c>
      <c r="N189" s="6" t="s">
        <v>5267</v>
      </c>
      <c r="O189" s="6" t="s">
        <v>213</v>
      </c>
      <c r="P189" s="6" t="s">
        <v>68</v>
      </c>
      <c r="Q189" s="6" t="s">
        <v>214</v>
      </c>
      <c r="R189" s="6" t="s">
        <v>5815</v>
      </c>
      <c r="S189" s="6" t="s">
        <v>51</v>
      </c>
      <c r="T189" s="9" t="s">
        <v>5816</v>
      </c>
      <c r="U189" s="10">
        <v>2.4</v>
      </c>
      <c r="V189" s="10">
        <v>2.4</v>
      </c>
      <c r="W189" s="11" t="e">
        <f>_xlfn.XLOOKUP(C189,#REF!,#REF!,"S/I",0)</f>
        <v>#REF!</v>
      </c>
      <c r="X189" s="11" t="str">
        <f>_xlfn.XLOOKUP($D189,[2]Retiros_dinamica!$F:$F,[2]Retiros_dinamica!B:B,"S/I",0)</f>
        <v>S/I</v>
      </c>
      <c r="Y189" s="11" t="str">
        <f>_xlfn.XLOOKUP($D189,[2]Retiros_dinamica!$F:$F,[2]Retiros_dinamica!C:C,"S/I",0)</f>
        <v>S/I</v>
      </c>
      <c r="Z189" s="11" t="str">
        <f>_xlfn.XLOOKUP($D189,[2]Retiros_dinamica!$F:$F,[2]Retiros_dinamica!D:D,"S/I",0)</f>
        <v>S/I</v>
      </c>
      <c r="AA189" s="11" t="str">
        <f>_xlfn.XLOOKUP($D189,[2]Retiros_dinamica!$F:$F,[2]Retiros_dinamica!E:E,"S/I",0)</f>
        <v>S/I</v>
      </c>
      <c r="AB189" s="6" t="str">
        <f>_xlfn.XLOOKUP(C189,[2]CMg!$I$4:$I$106,[2]CMg!$M$4:$M$106,"----",0,1)</f>
        <v>----</v>
      </c>
      <c r="AH189" s="12">
        <f>_xlfn.XLOOKUP($E189,'[2]Balance económico'!$C:$C,'[2]Balance económico'!$D:$D,"-",0)</f>
        <v>-5099661802.3515043</v>
      </c>
      <c r="AI189" s="12">
        <f>_xlfn.XLOOKUP($E189,'[2]Balance económico'!$C:$C,'[2]Balance económico'!$E:$E,"-",0)</f>
        <v>1761918460.4650896</v>
      </c>
      <c r="AJ189" s="12">
        <f>_xlfn.XLOOKUP($E189,'[2]Balance económico'!$C:$C,'[2]Balance económico'!$F:$F,"-",0)</f>
        <v>570970790.48770535</v>
      </c>
      <c r="AK189" s="6" t="str">
        <f t="shared" si="7"/>
        <v>PPA</v>
      </c>
      <c r="AL189" s="12" t="str" cm="1">
        <f t="array" ref="AL189">IFERROR((X189*[2]!Tabla2[Bloque A] + 'BD Centrales 2025'!Y1100*[2]!Tabla2[Bloque B] + 'BD Centrales 2025'!Z1100*[2]!Tabla2[Bloque C])*#REF!,"-")</f>
        <v>-</v>
      </c>
      <c r="AM189" s="12" t="str">
        <f t="shared" si="8"/>
        <v>-</v>
      </c>
      <c r="AN189" s="12">
        <f>IFERROR((AH189+AI189+AJ189)/(SUMIFS($W$2:$W$1194,$E$2:$E$1194,E189)*1000*#REF!),0)</f>
        <v>0</v>
      </c>
    </row>
    <row r="190" spans="1:40" ht="14.4" x14ac:dyDescent="0.3">
      <c r="A190" s="7">
        <v>256</v>
      </c>
      <c r="B190" s="7" t="s">
        <v>5817</v>
      </c>
      <c r="C190" s="8" t="s">
        <v>5818</v>
      </c>
      <c r="D190" s="6" t="s">
        <v>2970</v>
      </c>
      <c r="E190" s="6" t="str">
        <f>_xlfn.XLOOKUP(D190,'[2]Coordinados SEN'!$A:$A,'[2]Coordinados SEN'!$B:$B,"-",0)</f>
        <v>99.528.750-1</v>
      </c>
      <c r="F190" s="6" t="s">
        <v>2971</v>
      </c>
      <c r="G190" s="6">
        <f t="shared" si="6"/>
        <v>23</v>
      </c>
      <c r="H190" s="6" t="s">
        <v>5819</v>
      </c>
      <c r="I190" s="6" t="s">
        <v>5819</v>
      </c>
      <c r="J190" s="6" t="str">
        <f>_xlfn.XLOOKUP(I190,'[2]Barras CMg'!$E$2:$E$1527,'[2]Barras CMg'!$A$2:$A$1527,"------",0,1)</f>
        <v>------</v>
      </c>
      <c r="K190" s="6">
        <v>4</v>
      </c>
      <c r="L190" s="6">
        <v>2025</v>
      </c>
      <c r="M190" s="6" t="s">
        <v>45</v>
      </c>
      <c r="N190" s="6" t="s">
        <v>5267</v>
      </c>
      <c r="O190" s="6" t="s">
        <v>213</v>
      </c>
      <c r="P190" s="6" t="s">
        <v>68</v>
      </c>
      <c r="Q190" s="6" t="s">
        <v>214</v>
      </c>
      <c r="R190" s="6" t="s">
        <v>215</v>
      </c>
      <c r="S190" s="6" t="s">
        <v>51</v>
      </c>
      <c r="T190" s="9" t="s">
        <v>5754</v>
      </c>
      <c r="U190" s="10">
        <v>3.4</v>
      </c>
      <c r="V190" s="10">
        <v>3.4</v>
      </c>
      <c r="W190" s="11" t="e">
        <f>_xlfn.XLOOKUP(C190,#REF!,#REF!,"S/I",0)</f>
        <v>#REF!</v>
      </c>
      <c r="X190" s="11" t="str">
        <f>_xlfn.XLOOKUP($D190,[2]Retiros_dinamica!$F:$F,[2]Retiros_dinamica!B:B,"S/I",0)</f>
        <v>S/I</v>
      </c>
      <c r="Y190" s="11" t="str">
        <f>_xlfn.XLOOKUP($D190,[2]Retiros_dinamica!$F:$F,[2]Retiros_dinamica!C:C,"S/I",0)</f>
        <v>S/I</v>
      </c>
      <c r="Z190" s="11" t="str">
        <f>_xlfn.XLOOKUP($D190,[2]Retiros_dinamica!$F:$F,[2]Retiros_dinamica!D:D,"S/I",0)</f>
        <v>S/I</v>
      </c>
      <c r="AA190" s="11" t="str">
        <f>_xlfn.XLOOKUP($D190,[2]Retiros_dinamica!$F:$F,[2]Retiros_dinamica!E:E,"S/I",0)</f>
        <v>S/I</v>
      </c>
      <c r="AB190" s="6" t="str">
        <f>_xlfn.XLOOKUP(C190,[2]CMg!$I$4:$I$106,[2]CMg!$M$4:$M$106,"----",0,1)</f>
        <v>----</v>
      </c>
      <c r="AH190" s="12">
        <f>_xlfn.XLOOKUP($E190,'[2]Balance económico'!$C:$C,'[2]Balance económico'!$D:$D,"-",0)</f>
        <v>-5099661802.3515043</v>
      </c>
      <c r="AI190" s="12">
        <f>_xlfn.XLOOKUP($E190,'[2]Balance económico'!$C:$C,'[2]Balance económico'!$E:$E,"-",0)</f>
        <v>1761918460.4650896</v>
      </c>
      <c r="AJ190" s="12">
        <f>_xlfn.XLOOKUP($E190,'[2]Balance económico'!$C:$C,'[2]Balance económico'!$F:$F,"-",0)</f>
        <v>570970790.48770535</v>
      </c>
      <c r="AK190" s="6" t="str">
        <f t="shared" si="7"/>
        <v>PPA</v>
      </c>
      <c r="AL190" s="12" t="str" cm="1">
        <f t="array" ref="AL190">IFERROR((X190*[2]!Tabla2[Bloque A] + 'BD Centrales 2025'!Y1101*[2]!Tabla2[Bloque B] + 'BD Centrales 2025'!Z1101*[2]!Tabla2[Bloque C])*#REF!,"-")</f>
        <v>-</v>
      </c>
      <c r="AM190" s="12" t="str">
        <f t="shared" si="8"/>
        <v>-</v>
      </c>
      <c r="AN190" s="12">
        <f>IFERROR((AH190+AI190+AJ190)/(SUMIFS($W$2:$W$1194,$E$2:$E$1194,E190)*1000*#REF!),0)</f>
        <v>0</v>
      </c>
    </row>
    <row r="191" spans="1:40" ht="14.4" x14ac:dyDescent="0.3">
      <c r="A191" s="7">
        <v>257</v>
      </c>
      <c r="B191" s="7" t="s">
        <v>4960</v>
      </c>
      <c r="C191" s="8" t="s">
        <v>4961</v>
      </c>
      <c r="D191" s="6" t="s">
        <v>202</v>
      </c>
      <c r="E191" s="6" t="str">
        <f>_xlfn.XLOOKUP(D191,'[2]Coordinados SEN'!$A:$A,'[2]Coordinados SEN'!$B:$B,"-",0)</f>
        <v>96.637.520-5</v>
      </c>
      <c r="F191" s="6" t="s">
        <v>4767</v>
      </c>
      <c r="G191" s="6">
        <f t="shared" si="6"/>
        <v>2</v>
      </c>
      <c r="H191" s="6" t="s">
        <v>4665</v>
      </c>
      <c r="I191" s="6" t="s">
        <v>4666</v>
      </c>
      <c r="J191" s="6" t="str">
        <f>_xlfn.XLOOKUP(I191,'[2]Barras CMg'!$E$2:$E$1527,'[2]Barras CMg'!$A$2:$A$1527,"------",0,1)</f>
        <v>------</v>
      </c>
      <c r="K191" s="6">
        <v>1</v>
      </c>
      <c r="L191" s="6">
        <v>2025</v>
      </c>
      <c r="M191" s="6" t="s">
        <v>66</v>
      </c>
      <c r="N191" s="6" t="s">
        <v>177</v>
      </c>
      <c r="O191" s="6" t="s">
        <v>213</v>
      </c>
      <c r="P191" s="6" t="s">
        <v>331</v>
      </c>
      <c r="Q191" s="6" t="s">
        <v>332</v>
      </c>
      <c r="R191" s="6" t="s">
        <v>333</v>
      </c>
      <c r="S191" s="6" t="s">
        <v>51</v>
      </c>
      <c r="T191" s="9" t="s">
        <v>4962</v>
      </c>
      <c r="U191" s="10">
        <v>1.0349999999999999</v>
      </c>
      <c r="V191" s="10">
        <v>1.0249999999999999</v>
      </c>
      <c r="W191" s="11" t="e">
        <f>_xlfn.XLOOKUP(C191,#REF!,#REF!,"S/I",0)</f>
        <v>#REF!</v>
      </c>
      <c r="X191" s="11">
        <f>_xlfn.XLOOKUP($D191,[2]Retiros_dinamica!$F:$F,[2]Retiros_dinamica!B:B,"S/I",0)</f>
        <v>169.058507518</v>
      </c>
      <c r="Y191" s="11">
        <f>_xlfn.XLOOKUP($D191,[2]Retiros_dinamica!$F:$F,[2]Retiros_dinamica!C:C,"S/I",0)</f>
        <v>264.30872013099997</v>
      </c>
      <c r="Z191" s="11">
        <f>_xlfn.XLOOKUP($D191,[2]Retiros_dinamica!$F:$F,[2]Retiros_dinamica!D:D,"S/I",0)</f>
        <v>130.355203746</v>
      </c>
      <c r="AA191" s="11">
        <f>_xlfn.XLOOKUP($D191,[2]Retiros_dinamica!$F:$F,[2]Retiros_dinamica!E:E,"S/I",0)</f>
        <v>563.72243139499994</v>
      </c>
      <c r="AB191" s="6" t="str">
        <f>_xlfn.XLOOKUP(C191,[2]CMg!$I$4:$I$106,[2]CMg!$M$4:$M$106,"----",0,1)</f>
        <v>----</v>
      </c>
      <c r="AH191" s="12">
        <f>_xlfn.XLOOKUP($E191,'[2]Balance económico'!$C:$C,'[2]Balance económico'!$D:$D,"-",0)</f>
        <v>278998584.88536417</v>
      </c>
      <c r="AI191" s="12">
        <f>_xlfn.XLOOKUP($E191,'[2]Balance económico'!$C:$C,'[2]Balance económico'!$E:$E,"-",0)</f>
        <v>323749401.83559692</v>
      </c>
      <c r="AJ191" s="12">
        <f>_xlfn.XLOOKUP($E191,'[2]Balance económico'!$C:$C,'[2]Balance económico'!$F:$F,"-",0)</f>
        <v>1171040.3340776614</v>
      </c>
      <c r="AK191" s="6" t="str">
        <f t="shared" si="7"/>
        <v>PPA</v>
      </c>
      <c r="AL191" s="12" t="str" cm="1">
        <f t="array" ref="AL191">IFERROR((X191*[2]!Tabla2[Bloque A] + 'BD Centrales 2025'!Y925*[2]!Tabla2[Bloque B] + 'BD Centrales 2025'!Z925*[2]!Tabla2[Bloque C])*#REF!,"-")</f>
        <v>-</v>
      </c>
      <c r="AM191" s="12" t="str">
        <f t="shared" si="8"/>
        <v>-</v>
      </c>
      <c r="AN191" s="12">
        <f>IFERROR((AH191+AI191+AJ191)/(SUMIFS($W$2:$W$1194,$E$2:$E$1194,E191)*1000*#REF!),0)</f>
        <v>0</v>
      </c>
    </row>
    <row r="192" spans="1:40" ht="14.4" x14ac:dyDescent="0.3">
      <c r="A192" s="7">
        <v>258</v>
      </c>
      <c r="B192" s="7" t="s">
        <v>1781</v>
      </c>
      <c r="C192" s="8" t="s">
        <v>1782</v>
      </c>
      <c r="D192" s="6" t="s">
        <v>174</v>
      </c>
      <c r="E192" s="6" t="str">
        <f>_xlfn.XLOOKUP(D192,'[2]Coordinados SEN'!$A:$A,'[2]Coordinados SEN'!$B:$B,"-",0)</f>
        <v>76.925.800-0</v>
      </c>
      <c r="F192" s="6" t="s">
        <v>174</v>
      </c>
      <c r="G192" s="6">
        <f t="shared" si="6"/>
        <v>10</v>
      </c>
      <c r="H192" s="6" t="s">
        <v>1783</v>
      </c>
      <c r="I192" s="6" t="s">
        <v>176</v>
      </c>
      <c r="J192" s="6" t="str">
        <f>_xlfn.XLOOKUP(I192,'[2]Barras CMg'!$E$2:$E$1527,'[2]Barras CMg'!$A$2:$A$1527,"------",0,1)</f>
        <v>ANGOL_________023</v>
      </c>
      <c r="K192" s="6">
        <v>1</v>
      </c>
      <c r="L192" s="6">
        <v>2025</v>
      </c>
      <c r="M192" s="6" t="s">
        <v>66</v>
      </c>
      <c r="N192" s="6" t="s">
        <v>177</v>
      </c>
      <c r="O192" s="6" t="s">
        <v>157</v>
      </c>
      <c r="P192" s="6" t="s">
        <v>68</v>
      </c>
      <c r="Q192" s="6" t="s">
        <v>68</v>
      </c>
      <c r="R192" s="6" t="s">
        <v>178</v>
      </c>
      <c r="S192" s="6" t="s">
        <v>158</v>
      </c>
      <c r="T192" s="9" t="s">
        <v>1784</v>
      </c>
      <c r="U192" s="10">
        <v>6.3</v>
      </c>
      <c r="V192" s="10">
        <v>6.3</v>
      </c>
      <c r="W192" s="11" t="e">
        <f>_xlfn.XLOOKUP(C192,#REF!,#REF!,"S/I",0)</f>
        <v>#REF!</v>
      </c>
      <c r="X192" s="11" t="str">
        <f>_xlfn.XLOOKUP($D192,[2]Retiros_dinamica!$F:$F,[2]Retiros_dinamica!B:B,"S/I",0)</f>
        <v>S/I</v>
      </c>
      <c r="Y192" s="11" t="str">
        <f>_xlfn.XLOOKUP($D192,[2]Retiros_dinamica!$F:$F,[2]Retiros_dinamica!C:C,"S/I",0)</f>
        <v>S/I</v>
      </c>
      <c r="Z192" s="11" t="str">
        <f>_xlfn.XLOOKUP($D192,[2]Retiros_dinamica!$F:$F,[2]Retiros_dinamica!D:D,"S/I",0)</f>
        <v>S/I</v>
      </c>
      <c r="AA192" s="11" t="str">
        <f>_xlfn.XLOOKUP($D192,[2]Retiros_dinamica!$F:$F,[2]Retiros_dinamica!E:E,"S/I",0)</f>
        <v>S/I</v>
      </c>
      <c r="AB192" s="6" t="str">
        <f>_xlfn.XLOOKUP(C192,[2]CMg!$I$4:$I$106,[2]CMg!$M$4:$M$106,"----",0,1)</f>
        <v>----</v>
      </c>
      <c r="AC192" s="6" t="str">
        <f>_xlfn.XLOOKUP(C192,[2]CMg!$A$4:$A$106,[2]CMg!$B$4:$B$106,"----",0,1)</f>
        <v>----</v>
      </c>
      <c r="AD192" s="6" t="str">
        <f>_xlfn.XLOOKUP(C192,'[3]Promedio solar Cmg'!$A$4:$A$106,'[3]Promedio solar Cmg'!$B$4:$B$106,"----",0,1)</f>
        <v>----</v>
      </c>
      <c r="AH192" s="12">
        <f>_xlfn.XLOOKUP($E192,'[2]Balance económico'!$C:$C,'[2]Balance económico'!$D:$D,"-",0)</f>
        <v>6175358051.0236549</v>
      </c>
      <c r="AI192" s="12">
        <f>_xlfn.XLOOKUP($E192,'[2]Balance económico'!$C:$C,'[2]Balance económico'!$E:$E,"-",0)</f>
        <v>14068417277.727055</v>
      </c>
      <c r="AJ192" s="12" t="str">
        <f>_xlfn.XLOOKUP($E192,'[2]Balance económico'!$C:$C,'[2]Balance económico'!$F:$F,"-",0)</f>
        <v>----</v>
      </c>
      <c r="AK192" s="6" t="str">
        <f t="shared" si="7"/>
        <v>PPA</v>
      </c>
      <c r="AL192" s="12" t="str" cm="1">
        <f t="array" ref="AL192">IFERROR((X192*[2]!Tabla2[Bloque A] + 'BD Centrales 2025'!Y308*[2]!Tabla2[Bloque B] + 'BD Centrales 2025'!Z308*[2]!Tabla2[Bloque C])*#REF!,"-")</f>
        <v>-</v>
      </c>
      <c r="AM192" s="12" t="str">
        <f t="shared" si="8"/>
        <v>-</v>
      </c>
      <c r="AN192" s="12">
        <f>IFERROR((AH192+AI192+AJ192)/(SUMIFS($W$2:$W$1194,$E$2:$E$1194,E192)*1000*#REF!),0)</f>
        <v>0</v>
      </c>
    </row>
    <row r="193" spans="1:40" ht="14.4" x14ac:dyDescent="0.3">
      <c r="A193" s="7">
        <v>259</v>
      </c>
      <c r="B193" s="7" t="s">
        <v>5631</v>
      </c>
      <c r="C193" s="8" t="s">
        <v>5632</v>
      </c>
      <c r="D193" s="6" t="s">
        <v>5450</v>
      </c>
      <c r="E193" s="6" t="str">
        <f>_xlfn.XLOOKUP(D193,'[2]Coordinados SEN'!$A:$A,'[2]Coordinados SEN'!$B:$B,"-",0)</f>
        <v>76.188.197-3</v>
      </c>
      <c r="F193" s="6" t="s">
        <v>5588</v>
      </c>
      <c r="G193" s="6">
        <f t="shared" si="6"/>
        <v>7</v>
      </c>
      <c r="H193" s="6" t="s">
        <v>5633</v>
      </c>
      <c r="I193" s="6" t="s">
        <v>5633</v>
      </c>
      <c r="J193" s="6" t="str">
        <f>_xlfn.XLOOKUP(I193,'[2]Barras CMg'!$E$2:$E$1527,'[2]Barras CMg'!$A$2:$A$1527,"------",0,1)</f>
        <v>CELPACIFICO___220</v>
      </c>
      <c r="K193" s="6">
        <v>3</v>
      </c>
      <c r="L193" s="6">
        <v>2025</v>
      </c>
      <c r="M193" s="6" t="s">
        <v>45</v>
      </c>
      <c r="N193" s="6" t="s">
        <v>5276</v>
      </c>
      <c r="O193" s="6" t="s">
        <v>47</v>
      </c>
      <c r="P193" s="6" t="s">
        <v>229</v>
      </c>
      <c r="Q193" s="6" t="s">
        <v>1842</v>
      </c>
      <c r="R193" s="6" t="s">
        <v>4001</v>
      </c>
      <c r="S193" s="6" t="s">
        <v>51</v>
      </c>
      <c r="T193" s="9" t="s">
        <v>5634</v>
      </c>
      <c r="U193" s="10">
        <v>33</v>
      </c>
      <c r="V193" s="10">
        <v>33</v>
      </c>
      <c r="W193" s="11" t="e">
        <f>_xlfn.XLOOKUP(C193,#REF!,#REF!,"S/I",0)</f>
        <v>#REF!</v>
      </c>
      <c r="X193" s="11">
        <f>_xlfn.XLOOKUP($D193,[2]Retiros_dinamica!$F:$F,[2]Retiros_dinamica!B:B,"S/I",0)</f>
        <v>16829.839955229869</v>
      </c>
      <c r="Y193" s="11">
        <f>_xlfn.XLOOKUP($D193,[2]Retiros_dinamica!$F:$F,[2]Retiros_dinamica!C:C,"S/I",0)</f>
        <v>25890.50637513441</v>
      </c>
      <c r="Z193" s="11">
        <f>_xlfn.XLOOKUP($D193,[2]Retiros_dinamica!$F:$F,[2]Retiros_dinamica!D:D,"S/I",0)</f>
        <v>13034.44289709423</v>
      </c>
      <c r="AA193" s="11">
        <f>_xlfn.XLOOKUP($D193,[2]Retiros_dinamica!$F:$F,[2]Retiros_dinamica!E:E,"S/I",0)</f>
        <v>55754.78922745851</v>
      </c>
      <c r="AB193" s="6" t="str">
        <f>_xlfn.XLOOKUP(C193,[2]CMg!$I$4:$I$106,[2]CMg!$M$4:$M$106,"----",0,1)</f>
        <v>----</v>
      </c>
      <c r="AH193" s="12">
        <f>_xlfn.XLOOKUP($E193,'[2]Balance económico'!$C:$C,'[2]Balance económico'!$D:$D,"-",0)</f>
        <v>16449130840.695164</v>
      </c>
      <c r="AI193" s="12">
        <f>_xlfn.XLOOKUP($E193,'[2]Balance económico'!$C:$C,'[2]Balance económico'!$E:$E,"-",0)</f>
        <v>2296476358.5121775</v>
      </c>
      <c r="AJ193" s="12">
        <f>_xlfn.XLOOKUP($E193,'[2]Balance económico'!$C:$C,'[2]Balance económico'!$F:$F,"-",0)</f>
        <v>154044601.41681951</v>
      </c>
      <c r="AK193" s="6" t="str">
        <f t="shared" si="7"/>
        <v>PPA</v>
      </c>
      <c r="AL193" s="12" t="str" cm="1">
        <f t="array" ref="AL193">IFERROR((X193*[2]!Tabla2[Bloque A] + 'BD Centrales 2025'!Y1057*[2]!Tabla2[Bloque B] + 'BD Centrales 2025'!Z1057*[2]!Tabla2[Bloque C])*#REF!,"-")</f>
        <v>-</v>
      </c>
      <c r="AM193" s="12" t="str">
        <f t="shared" si="8"/>
        <v>-</v>
      </c>
      <c r="AN193" s="12">
        <f>IFERROR((AH193+AI193+AJ193)/(SUMIFS($W$2:$W$1194,$E$2:$E$1194,E193)*1000*#REF!),0)</f>
        <v>0</v>
      </c>
    </row>
    <row r="194" spans="1:40" ht="14.4" x14ac:dyDescent="0.3">
      <c r="A194" s="7">
        <v>261</v>
      </c>
      <c r="B194" s="7" t="s">
        <v>5038</v>
      </c>
      <c r="C194" s="8" t="s">
        <v>5039</v>
      </c>
      <c r="D194" s="6" t="s">
        <v>406</v>
      </c>
      <c r="E194" s="6" t="str">
        <f>_xlfn.XLOOKUP(D194,'[2]Coordinados SEN'!$A:$A,'[2]Coordinados SEN'!$B:$B,"-",0)</f>
        <v>96.817.230-1</v>
      </c>
      <c r="F194" s="6" t="s">
        <v>406</v>
      </c>
      <c r="G194" s="6">
        <f t="shared" ref="G194:G257" si="9">COUNTIFS($D$2:$D$1194,D194)</f>
        <v>4</v>
      </c>
      <c r="H194" s="6" t="s">
        <v>5040</v>
      </c>
      <c r="I194" s="6" t="s">
        <v>5040</v>
      </c>
      <c r="J194" s="6" t="str">
        <f>_xlfn.XLOOKUP(I194,'[2]Barras CMg'!$E$2:$E$1527,'[2]Barras CMg'!$A$2:$A$1527,"------",0,1)</f>
        <v>------</v>
      </c>
      <c r="K194" s="6">
        <v>1</v>
      </c>
      <c r="L194" s="6">
        <v>2025</v>
      </c>
      <c r="M194" s="6" t="s">
        <v>66</v>
      </c>
      <c r="N194" s="6" t="s">
        <v>177</v>
      </c>
      <c r="O194" s="6" t="s">
        <v>213</v>
      </c>
      <c r="P194" s="6" t="s">
        <v>164</v>
      </c>
      <c r="Q194" s="6" t="s">
        <v>165</v>
      </c>
      <c r="R194" s="6" t="s">
        <v>1347</v>
      </c>
      <c r="S194" s="6" t="s">
        <v>51</v>
      </c>
      <c r="T194" s="9" t="s">
        <v>5041</v>
      </c>
      <c r="U194" s="10">
        <v>1.9</v>
      </c>
      <c r="V194" s="10">
        <v>1.8646</v>
      </c>
      <c r="W194" s="11" t="e">
        <f>_xlfn.XLOOKUP(C194,#REF!,#REF!,"S/I",0)</f>
        <v>#REF!</v>
      </c>
      <c r="X194" s="11" t="str">
        <f>_xlfn.XLOOKUP($D194,[2]Retiros_dinamica!$F:$F,[2]Retiros_dinamica!B:B,"S/I",0)</f>
        <v>S/I</v>
      </c>
      <c r="Y194" s="11" t="str">
        <f>_xlfn.XLOOKUP($D194,[2]Retiros_dinamica!$F:$F,[2]Retiros_dinamica!C:C,"S/I",0)</f>
        <v>S/I</v>
      </c>
      <c r="Z194" s="11" t="str">
        <f>_xlfn.XLOOKUP($D194,[2]Retiros_dinamica!$F:$F,[2]Retiros_dinamica!D:D,"S/I",0)</f>
        <v>S/I</v>
      </c>
      <c r="AA194" s="11" t="str">
        <f>_xlfn.XLOOKUP($D194,[2]Retiros_dinamica!$F:$F,[2]Retiros_dinamica!E:E,"S/I",0)</f>
        <v>S/I</v>
      </c>
      <c r="AB194" s="6" t="str">
        <f>_xlfn.XLOOKUP(C194,[2]CMg!$I$4:$I$106,[2]CMg!$M$4:$M$106,"----",0,1)</f>
        <v>----</v>
      </c>
      <c r="AH194" s="12">
        <f>_xlfn.XLOOKUP($E194,'[2]Balance económico'!$C:$C,'[2]Balance económico'!$D:$D,"-",0)</f>
        <v>7868778763.6295052</v>
      </c>
      <c r="AI194" s="12">
        <f>_xlfn.XLOOKUP($E194,'[2]Balance económico'!$C:$C,'[2]Balance económico'!$E:$E,"-",0)</f>
        <v>919262982.26383996</v>
      </c>
      <c r="AJ194" s="12" t="str">
        <f>_xlfn.XLOOKUP($E194,'[2]Balance económico'!$C:$C,'[2]Balance económico'!$F:$F,"-",0)</f>
        <v>----</v>
      </c>
      <c r="AK194" s="6" t="str">
        <f t="shared" ref="AK194:AK257" si="10">IF(AA194&gt;0,"PPA","-")</f>
        <v>PPA</v>
      </c>
      <c r="AL194" s="12" t="str" cm="1">
        <f t="array" ref="AL194">IFERROR((X194*[2]!Tabla2[Bloque A] + 'BD Centrales 2025'!Y942*[2]!Tabla2[Bloque B] + 'BD Centrales 2025'!Z942*[2]!Tabla2[Bloque C])*#REF!,"-")</f>
        <v>-</v>
      </c>
      <c r="AM194" s="12" t="str">
        <f t="shared" ref="AM194:AM257" si="11">IFERROR(AH194+AL194,"-")</f>
        <v>-</v>
      </c>
      <c r="AN194" s="12">
        <f>IFERROR((AH194+AI194+AJ194)/(SUMIFS($W$2:$W$1194,$E$2:$E$1194,E194)*1000*#REF!),0)</f>
        <v>0</v>
      </c>
    </row>
    <row r="195" spans="1:40" ht="14.4" x14ac:dyDescent="0.3">
      <c r="A195" s="7">
        <v>262</v>
      </c>
      <c r="B195" s="7" t="s">
        <v>5042</v>
      </c>
      <c r="C195" s="8" t="s">
        <v>5043</v>
      </c>
      <c r="D195" s="6" t="s">
        <v>406</v>
      </c>
      <c r="E195" s="6" t="str">
        <f>_xlfn.XLOOKUP(D195,'[2]Coordinados SEN'!$A:$A,'[2]Coordinados SEN'!$B:$B,"-",0)</f>
        <v>96.817.230-1</v>
      </c>
      <c r="F195" s="6" t="s">
        <v>406</v>
      </c>
      <c r="G195" s="6">
        <f t="shared" si="9"/>
        <v>4</v>
      </c>
      <c r="H195" s="6" t="s">
        <v>5044</v>
      </c>
      <c r="I195" s="6" t="s">
        <v>5044</v>
      </c>
      <c r="J195" s="6" t="str">
        <f>_xlfn.XLOOKUP(I195,'[2]Barras CMg'!$E$2:$E$1527,'[2]Barras CMg'!$A$2:$A$1527,"------",0,1)</f>
        <v>------</v>
      </c>
      <c r="K195" s="6">
        <v>1</v>
      </c>
      <c r="L195" s="6">
        <v>2025</v>
      </c>
      <c r="M195" s="6" t="s">
        <v>66</v>
      </c>
      <c r="N195" s="6" t="s">
        <v>177</v>
      </c>
      <c r="O195" s="6" t="s">
        <v>213</v>
      </c>
      <c r="P195" s="6" t="s">
        <v>164</v>
      </c>
      <c r="Q195" s="6" t="s">
        <v>165</v>
      </c>
      <c r="R195" s="6" t="s">
        <v>1347</v>
      </c>
      <c r="S195" s="6" t="s">
        <v>51</v>
      </c>
      <c r="T195" s="9" t="s">
        <v>5041</v>
      </c>
      <c r="U195" s="10">
        <v>1.919</v>
      </c>
      <c r="V195" s="10">
        <v>1.9078999999999999</v>
      </c>
      <c r="W195" s="11" t="e">
        <f>_xlfn.XLOOKUP(C195,#REF!,#REF!,"S/I",0)</f>
        <v>#REF!</v>
      </c>
      <c r="X195" s="11" t="str">
        <f>_xlfn.XLOOKUP($D195,[2]Retiros_dinamica!$F:$F,[2]Retiros_dinamica!B:B,"S/I",0)</f>
        <v>S/I</v>
      </c>
      <c r="Y195" s="11" t="str">
        <f>_xlfn.XLOOKUP($D195,[2]Retiros_dinamica!$F:$F,[2]Retiros_dinamica!C:C,"S/I",0)</f>
        <v>S/I</v>
      </c>
      <c r="Z195" s="11" t="str">
        <f>_xlfn.XLOOKUP($D195,[2]Retiros_dinamica!$F:$F,[2]Retiros_dinamica!D:D,"S/I",0)</f>
        <v>S/I</v>
      </c>
      <c r="AA195" s="11" t="str">
        <f>_xlfn.XLOOKUP($D195,[2]Retiros_dinamica!$F:$F,[2]Retiros_dinamica!E:E,"S/I",0)</f>
        <v>S/I</v>
      </c>
      <c r="AB195" s="6" t="str">
        <f>_xlfn.XLOOKUP(C195,[2]CMg!$I$4:$I$106,[2]CMg!$M$4:$M$106,"----",0,1)</f>
        <v>----</v>
      </c>
      <c r="AH195" s="12">
        <f>_xlfn.XLOOKUP($E195,'[2]Balance económico'!$C:$C,'[2]Balance económico'!$D:$D,"-",0)</f>
        <v>7868778763.6295052</v>
      </c>
      <c r="AI195" s="12">
        <f>_xlfn.XLOOKUP($E195,'[2]Balance económico'!$C:$C,'[2]Balance económico'!$E:$E,"-",0)</f>
        <v>919262982.26383996</v>
      </c>
      <c r="AJ195" s="12" t="str">
        <f>_xlfn.XLOOKUP($E195,'[2]Balance económico'!$C:$C,'[2]Balance económico'!$F:$F,"-",0)</f>
        <v>----</v>
      </c>
      <c r="AK195" s="6" t="str">
        <f t="shared" si="10"/>
        <v>PPA</v>
      </c>
      <c r="AL195" s="12" t="str" cm="1">
        <f t="array" ref="AL195">IFERROR((X195*[2]!Tabla2[Bloque A] + 'BD Centrales 2025'!Y943*[2]!Tabla2[Bloque B] + 'BD Centrales 2025'!Z943*[2]!Tabla2[Bloque C])*#REF!,"-")</f>
        <v>-</v>
      </c>
      <c r="AM195" s="12" t="str">
        <f t="shared" si="11"/>
        <v>-</v>
      </c>
      <c r="AN195" s="12">
        <f>IFERROR((AH195+AI195+AJ195)/(SUMIFS($W$2:$W$1194,$E$2:$E$1194,E195)*1000*#REF!),0)</f>
        <v>0</v>
      </c>
    </row>
    <row r="196" spans="1:40" ht="14.4" x14ac:dyDescent="0.3">
      <c r="A196" s="7">
        <v>263</v>
      </c>
      <c r="B196" s="7" t="s">
        <v>464</v>
      </c>
      <c r="C196" s="8" t="s">
        <v>465</v>
      </c>
      <c r="D196" s="6" t="s">
        <v>268</v>
      </c>
      <c r="E196" s="6" t="str">
        <f>_xlfn.XLOOKUP(D196,'[2]Coordinados SEN'!$A:$A,'[2]Coordinados SEN'!$B:$B,"-",0)</f>
        <v>77.277.800-7</v>
      </c>
      <c r="F196" s="6" t="s">
        <v>268</v>
      </c>
      <c r="G196" s="6">
        <f t="shared" si="9"/>
        <v>3</v>
      </c>
      <c r="H196" s="6" t="s">
        <v>462</v>
      </c>
      <c r="I196" s="6" t="s">
        <v>462</v>
      </c>
      <c r="J196" s="6" t="str">
        <f>_xlfn.XLOOKUP(I196,'[2]Barras CMg'!$E$2:$E$1527,'[2]Barras CMg'!$A$2:$A$1527,"------",0,1)</f>
        <v>LOMA_ALTA_____220</v>
      </c>
      <c r="K196" s="6">
        <v>2</v>
      </c>
      <c r="L196" s="6">
        <v>2025</v>
      </c>
      <c r="M196" s="6" t="s">
        <v>66</v>
      </c>
      <c r="N196" s="6" t="s">
        <v>105</v>
      </c>
      <c r="O196" s="6" t="s">
        <v>47</v>
      </c>
      <c r="P196" s="6" t="s">
        <v>90</v>
      </c>
      <c r="Q196" s="6" t="s">
        <v>97</v>
      </c>
      <c r="R196" s="6" t="s">
        <v>98</v>
      </c>
      <c r="S196" s="6" t="s">
        <v>51</v>
      </c>
      <c r="T196" s="9" t="s">
        <v>466</v>
      </c>
      <c r="U196" s="10">
        <v>25.06</v>
      </c>
      <c r="V196" s="10">
        <v>25</v>
      </c>
      <c r="W196" s="11" t="e">
        <f>_xlfn.XLOOKUP(C196,#REF!,#REF!,"S/I",0)</f>
        <v>#REF!</v>
      </c>
      <c r="X196" s="11" t="str">
        <f>_xlfn.XLOOKUP($D196,[2]Retiros_dinamica!$F:$F,[2]Retiros_dinamica!B:B,"S/I",0)</f>
        <v>S/I</v>
      </c>
      <c r="Y196" s="11" t="str">
        <f>_xlfn.XLOOKUP($D196,[2]Retiros_dinamica!$F:$F,[2]Retiros_dinamica!C:C,"S/I",0)</f>
        <v>S/I</v>
      </c>
      <c r="Z196" s="11" t="str">
        <f>_xlfn.XLOOKUP($D196,[2]Retiros_dinamica!$F:$F,[2]Retiros_dinamica!D:D,"S/I",0)</f>
        <v>S/I</v>
      </c>
      <c r="AA196" s="11" t="str">
        <f>_xlfn.XLOOKUP($D196,[2]Retiros_dinamica!$F:$F,[2]Retiros_dinamica!E:E,"S/I",0)</f>
        <v>S/I</v>
      </c>
      <c r="AB196" s="6" t="str">
        <f>_xlfn.XLOOKUP(C196,[2]CMg!$I$4:$I$106,[2]CMg!$M$4:$M$106,"----",0,1)</f>
        <v>----</v>
      </c>
      <c r="AC196" s="6" t="str">
        <f>_xlfn.XLOOKUP(C196,[2]CMg!$A$4:$A$106,[2]CMg!$B$4:$B$106,"----",0,1)</f>
        <v>----</v>
      </c>
      <c r="AD196" s="6" t="str">
        <f>_xlfn.XLOOKUP(C196,'[3]Promedio solar Cmg'!$A$4:$A$106,'[3]Promedio solar Cmg'!$B$4:$B$106,"----",0,1)</f>
        <v>----</v>
      </c>
      <c r="AH196" s="12">
        <f>_xlfn.XLOOKUP($E196,'[2]Balance económico'!$C:$C,'[2]Balance económico'!$D:$D,"-",0)</f>
        <v>1219042657.6027701</v>
      </c>
      <c r="AI196" s="12">
        <f>_xlfn.XLOOKUP($E196,'[2]Balance económico'!$C:$C,'[2]Balance económico'!$E:$E,"-",0)</f>
        <v>113820106.457</v>
      </c>
      <c r="AJ196" s="12" t="str">
        <f>_xlfn.XLOOKUP($E196,'[2]Balance económico'!$C:$C,'[2]Balance económico'!$F:$F,"-",0)</f>
        <v>----</v>
      </c>
      <c r="AK196" s="6" t="str">
        <f t="shared" si="10"/>
        <v>PPA</v>
      </c>
      <c r="AL196" s="12" t="str" cm="1">
        <f t="array" ref="AL196">IFERROR((X196*[2]!Tabla2[Bloque A] + 'BD Centrales 2025'!Y70*[2]!Tabla2[Bloque B] + 'BD Centrales 2025'!Z70*[2]!Tabla2[Bloque C])*#REF!,"-")</f>
        <v>-</v>
      </c>
      <c r="AM196" s="12" t="str">
        <f t="shared" si="11"/>
        <v>-</v>
      </c>
      <c r="AN196" s="12">
        <f>IFERROR((AH196+AI196+AJ196)/(SUMIFS($W$2:$W$1194,$E$2:$E$1194,E196)*1000*#REF!),0)</f>
        <v>0</v>
      </c>
    </row>
    <row r="197" spans="1:40" ht="14.4" x14ac:dyDescent="0.3">
      <c r="A197" s="7">
        <v>264</v>
      </c>
      <c r="B197" s="7" t="s">
        <v>62</v>
      </c>
      <c r="C197" s="8" t="s">
        <v>63</v>
      </c>
      <c r="D197" s="6" t="s">
        <v>64</v>
      </c>
      <c r="E197" s="6" t="str">
        <f>_xlfn.XLOOKUP(D197,'[2]Coordinados SEN'!$A:$A,'[2]Coordinados SEN'!$B:$B,"-",0)</f>
        <v>96.505.760-9</v>
      </c>
      <c r="F197" s="6" t="s">
        <v>64</v>
      </c>
      <c r="G197" s="6">
        <f t="shared" si="9"/>
        <v>29</v>
      </c>
      <c r="H197" s="6" t="s">
        <v>65</v>
      </c>
      <c r="I197" s="6" t="s">
        <v>65</v>
      </c>
      <c r="J197" s="6" t="str">
        <f>_xlfn.XLOOKUP(I197,'[2]Barras CMg'!$E$2:$E$1527,'[2]Barras CMg'!$A$2:$A$1527,"------",0,1)</f>
        <v>ANGOSTURA_____220</v>
      </c>
      <c r="K197" s="6">
        <v>3</v>
      </c>
      <c r="L197" s="6">
        <v>2025</v>
      </c>
      <c r="M197" s="6" t="s">
        <v>66</v>
      </c>
      <c r="N197" s="6" t="s">
        <v>67</v>
      </c>
      <c r="O197" s="6" t="s">
        <v>47</v>
      </c>
      <c r="P197" s="6" t="s">
        <v>68</v>
      </c>
      <c r="Q197" s="6" t="s">
        <v>68</v>
      </c>
      <c r="R197" s="6" t="s">
        <v>69</v>
      </c>
      <c r="S197" s="6" t="s">
        <v>51</v>
      </c>
      <c r="T197" s="9" t="s">
        <v>70</v>
      </c>
      <c r="U197" s="10">
        <v>323.8</v>
      </c>
      <c r="V197" s="10">
        <v>321</v>
      </c>
      <c r="W197" s="11" t="e">
        <f>_xlfn.XLOOKUP(C197,#REF!,#REF!,"S/I",0)</f>
        <v>#REF!</v>
      </c>
      <c r="X197" s="11">
        <f>_xlfn.XLOOKUP($D197,[2]Retiros_dinamica!$F:$F,[2]Retiros_dinamica!B:B,"S/I",0)</f>
        <v>3718226.0598297678</v>
      </c>
      <c r="Y197" s="11">
        <f>_xlfn.XLOOKUP($D197,[2]Retiros_dinamica!$F:$F,[2]Retiros_dinamica!C:C,"S/I",0)</f>
        <v>3629256.6101904032</v>
      </c>
      <c r="Z197" s="11">
        <f>_xlfn.XLOOKUP($D197,[2]Retiros_dinamica!$F:$F,[2]Retiros_dinamica!D:D,"S/I",0)</f>
        <v>1641521.734171205</v>
      </c>
      <c r="AA197" s="11">
        <f>_xlfn.XLOOKUP($D197,[2]Retiros_dinamica!$F:$F,[2]Retiros_dinamica!E:E,"S/I",0)</f>
        <v>8989004.4041913748</v>
      </c>
      <c r="AB197" s="6" t="str">
        <f>_xlfn.XLOOKUP(C197,[2]CMg!$I$4:$I$106,[2]CMg!$M$4:$M$106,"----",0,1)</f>
        <v>----</v>
      </c>
      <c r="AC197" s="6" t="str">
        <f>_xlfn.XLOOKUP(C197,[2]CMg!$A$4:$A$106,[2]CMg!$B$4:$B$106,"----",0,1)</f>
        <v>----</v>
      </c>
      <c r="AD197" s="6" t="str">
        <f>_xlfn.XLOOKUP(C197,'[3]Promedio solar Cmg'!$A$4:$A$106,'[3]Promedio solar Cmg'!$B$4:$B$106,"----",0,1)</f>
        <v>----</v>
      </c>
      <c r="AH197" s="12">
        <f>_xlfn.XLOOKUP($E197,'[2]Balance económico'!$C:$C,'[2]Balance económico'!$D:$D,"-",0)</f>
        <v>-1345248975.5315018</v>
      </c>
      <c r="AI197" s="12">
        <f>_xlfn.XLOOKUP($E197,'[2]Balance económico'!$C:$C,'[2]Balance económico'!$E:$E,"-",0)</f>
        <v>1898616992.9867737</v>
      </c>
      <c r="AJ197" s="12">
        <f>_xlfn.XLOOKUP($E197,'[2]Balance económico'!$C:$C,'[2]Balance económico'!$F:$F,"-",0)</f>
        <v>30881173149.204327</v>
      </c>
      <c r="AK197" s="6" t="str">
        <f t="shared" si="10"/>
        <v>PPA</v>
      </c>
      <c r="AL197" s="12" t="str" cm="1">
        <f t="array" ref="AL197">IFERROR((X197*[2]!Tabla2[Bloque A] + 'BD Centrales 2025'!Y4*[2]!Tabla2[Bloque B] + 'BD Centrales 2025'!Z4*[2]!Tabla2[Bloque C])*#REF!,"-")</f>
        <v>-</v>
      </c>
      <c r="AM197" s="12" t="str">
        <f t="shared" si="11"/>
        <v>-</v>
      </c>
      <c r="AN197" s="12">
        <f>IFERROR((AH197+AI197+AJ197)/(SUMIFS($W$2:$W$1194,$E$2:$E$1194,E197)*1000*#REF!),0)</f>
        <v>0</v>
      </c>
    </row>
    <row r="198" spans="1:40" ht="14.4" x14ac:dyDescent="0.3">
      <c r="A198" s="7">
        <v>265</v>
      </c>
      <c r="B198" s="7" t="s">
        <v>5503</v>
      </c>
      <c r="C198" s="8" t="s">
        <v>5504</v>
      </c>
      <c r="D198" s="6" t="s">
        <v>5505</v>
      </c>
      <c r="E198" s="6" t="str">
        <f>_xlfn.XLOOKUP(D198,'[2]Coordinados SEN'!$A:$A,'[2]Coordinados SEN'!$B:$B,"-",0)</f>
        <v>76.166.356-9</v>
      </c>
      <c r="F198" s="6" t="s">
        <v>5505</v>
      </c>
      <c r="G198" s="6">
        <f t="shared" si="9"/>
        <v>1</v>
      </c>
      <c r="H198" s="6" t="s">
        <v>5506</v>
      </c>
      <c r="I198" s="6" t="s">
        <v>5507</v>
      </c>
      <c r="J198" s="6" t="str">
        <f>_xlfn.XLOOKUP(I198,'[2]Barras CMg'!$E$2:$E$1527,'[2]Barras CMg'!$A$2:$A$1527,"------",0,1)</f>
        <v>------</v>
      </c>
      <c r="K198" s="6">
        <v>1</v>
      </c>
      <c r="L198" s="6">
        <v>2025</v>
      </c>
      <c r="M198" s="6" t="s">
        <v>45</v>
      </c>
      <c r="N198" s="6" t="s">
        <v>5267</v>
      </c>
      <c r="O198" s="6" t="s">
        <v>213</v>
      </c>
      <c r="P198" s="6" t="s">
        <v>362</v>
      </c>
      <c r="Q198" s="6" t="s">
        <v>1080</v>
      </c>
      <c r="R198" s="6" t="s">
        <v>5508</v>
      </c>
      <c r="S198" s="6" t="s">
        <v>51</v>
      </c>
      <c r="T198" s="9" t="s">
        <v>5509</v>
      </c>
      <c r="U198" s="10">
        <v>7.1</v>
      </c>
      <c r="V198" s="10">
        <v>5.8902000000000001</v>
      </c>
      <c r="W198" s="11" t="e">
        <f>_xlfn.XLOOKUP(C198,#REF!,#REF!,"S/I",0)</f>
        <v>#REF!</v>
      </c>
      <c r="X198" s="11" t="str">
        <f>_xlfn.XLOOKUP($D198,[2]Retiros_dinamica!$F:$F,[2]Retiros_dinamica!B:B,"S/I",0)</f>
        <v>S/I</v>
      </c>
      <c r="Y198" s="11" t="str">
        <f>_xlfn.XLOOKUP($D198,[2]Retiros_dinamica!$F:$F,[2]Retiros_dinamica!C:C,"S/I",0)</f>
        <v>S/I</v>
      </c>
      <c r="Z198" s="11" t="str">
        <f>_xlfn.XLOOKUP($D198,[2]Retiros_dinamica!$F:$F,[2]Retiros_dinamica!D:D,"S/I",0)</f>
        <v>S/I</v>
      </c>
      <c r="AA198" s="11" t="str">
        <f>_xlfn.XLOOKUP($D198,[2]Retiros_dinamica!$F:$F,[2]Retiros_dinamica!E:E,"S/I",0)</f>
        <v>S/I</v>
      </c>
      <c r="AB198" s="6" t="str">
        <f>_xlfn.XLOOKUP(C198,[2]CMg!$I$4:$I$106,[2]CMg!$M$4:$M$106,"----",0,1)</f>
        <v>----</v>
      </c>
      <c r="AH198" s="12">
        <f>_xlfn.XLOOKUP($E198,'[2]Balance económico'!$C:$C,'[2]Balance económico'!$D:$D,"-",0)</f>
        <v>285769737.24973685</v>
      </c>
      <c r="AI198" s="12">
        <f>_xlfn.XLOOKUP($E198,'[2]Balance económico'!$C:$C,'[2]Balance económico'!$E:$E,"-",0)</f>
        <v>152491284.53148475</v>
      </c>
      <c r="AJ198" s="12">
        <f>_xlfn.XLOOKUP($E198,'[2]Balance económico'!$C:$C,'[2]Balance económico'!$F:$F,"-",0)</f>
        <v>17865812.448591471</v>
      </c>
      <c r="AK198" s="6" t="str">
        <f t="shared" si="10"/>
        <v>PPA</v>
      </c>
      <c r="AL198" s="12" t="str" cm="1">
        <f t="array" ref="AL198">IFERROR((X198*[2]!Tabla2[Bloque A] + 'BD Centrales 2025'!Y1032*[2]!Tabla2[Bloque B] + 'BD Centrales 2025'!Z1032*[2]!Tabla2[Bloque C])*#REF!,"-")</f>
        <v>-</v>
      </c>
      <c r="AM198" s="12" t="str">
        <f t="shared" si="11"/>
        <v>-</v>
      </c>
      <c r="AN198" s="12">
        <f>IFERROR((AH198+AI198+AJ198)/(SUMIFS($W$2:$W$1194,$E$2:$E$1194,E198)*1000*#REF!),0)</f>
        <v>0</v>
      </c>
    </row>
    <row r="199" spans="1:40" ht="14.4" x14ac:dyDescent="0.3">
      <c r="A199" s="7">
        <v>267</v>
      </c>
      <c r="B199" s="7" t="s">
        <v>4548</v>
      </c>
      <c r="C199" s="8" t="s">
        <v>4549</v>
      </c>
      <c r="D199" s="6" t="s">
        <v>4550</v>
      </c>
      <c r="E199" s="6" t="str">
        <f>_xlfn.XLOOKUP(D199,'[2]Coordinados SEN'!$A:$A,'[2]Coordinados SEN'!$B:$B,"-",0)</f>
        <v>76.300.454-6</v>
      </c>
      <c r="F199" s="6" t="s">
        <v>4551</v>
      </c>
      <c r="G199" s="6">
        <f t="shared" si="9"/>
        <v>1</v>
      </c>
      <c r="H199" s="6" t="s">
        <v>4552</v>
      </c>
      <c r="I199" s="6" t="s">
        <v>4552</v>
      </c>
      <c r="J199" s="6" t="str">
        <f>_xlfn.XLOOKUP(I199,'[2]Barras CMg'!$E$2:$E$1527,'[2]Barras CMg'!$A$2:$A$1527,"------",0,1)</f>
        <v>------</v>
      </c>
      <c r="K199" s="6">
        <v>1</v>
      </c>
      <c r="L199" s="6">
        <v>2025</v>
      </c>
      <c r="M199" s="6" t="s">
        <v>66</v>
      </c>
      <c r="N199" s="6" t="s">
        <v>177</v>
      </c>
      <c r="O199" s="6" t="s">
        <v>213</v>
      </c>
      <c r="P199" s="6" t="s">
        <v>68</v>
      </c>
      <c r="Q199" s="6" t="s">
        <v>68</v>
      </c>
      <c r="R199" s="6" t="s">
        <v>69</v>
      </c>
      <c r="S199" s="6" t="s">
        <v>51</v>
      </c>
      <c r="T199" s="9" t="s">
        <v>4553</v>
      </c>
      <c r="U199" s="10">
        <v>0.83</v>
      </c>
      <c r="V199" s="10">
        <v>0.81610000000000005</v>
      </c>
      <c r="W199" s="11" t="e">
        <f>_xlfn.XLOOKUP(C199,#REF!,#REF!,"S/I",0)</f>
        <v>#REF!</v>
      </c>
      <c r="X199" s="11" t="str">
        <f>_xlfn.XLOOKUP($D199,[2]Retiros_dinamica!$F:$F,[2]Retiros_dinamica!B:B,"S/I",0)</f>
        <v>S/I</v>
      </c>
      <c r="Y199" s="11" t="str">
        <f>_xlfn.XLOOKUP($D199,[2]Retiros_dinamica!$F:$F,[2]Retiros_dinamica!C:C,"S/I",0)</f>
        <v>S/I</v>
      </c>
      <c r="Z199" s="11" t="str">
        <f>_xlfn.XLOOKUP($D199,[2]Retiros_dinamica!$F:$F,[2]Retiros_dinamica!D:D,"S/I",0)</f>
        <v>S/I</v>
      </c>
      <c r="AA199" s="11" t="str">
        <f>_xlfn.XLOOKUP($D199,[2]Retiros_dinamica!$F:$F,[2]Retiros_dinamica!E:E,"S/I",0)</f>
        <v>S/I</v>
      </c>
      <c r="AB199" s="6" t="str">
        <f>_xlfn.XLOOKUP(C199,[2]CMg!$I$4:$I$106,[2]CMg!$M$4:$M$106,"----",0,1)</f>
        <v>----</v>
      </c>
      <c r="AH199" s="12">
        <f>_xlfn.XLOOKUP($E199,'[2]Balance económico'!$C:$C,'[2]Balance económico'!$D:$D,"-",0)</f>
        <v>45409469.049819998</v>
      </c>
      <c r="AI199" s="12">
        <f>_xlfn.XLOOKUP($E199,'[2]Balance económico'!$C:$C,'[2]Balance económico'!$E:$E,"-",0)</f>
        <v>5448754.5520000001</v>
      </c>
      <c r="AJ199" s="12" t="str">
        <f>_xlfn.XLOOKUP($E199,'[2]Balance económico'!$C:$C,'[2]Balance económico'!$F:$F,"-",0)</f>
        <v>----</v>
      </c>
      <c r="AK199" s="6" t="str">
        <f t="shared" si="10"/>
        <v>PPA</v>
      </c>
      <c r="AL199" s="12" t="str" cm="1">
        <f t="array" ref="AL199">IFERROR((X199*[2]!Tabla2[Bloque A] + 'BD Centrales 2025'!Y842*[2]!Tabla2[Bloque B] + 'BD Centrales 2025'!Z842*[2]!Tabla2[Bloque C])*#REF!,"-")</f>
        <v>-</v>
      </c>
      <c r="AM199" s="12" t="str">
        <f t="shared" si="11"/>
        <v>-</v>
      </c>
      <c r="AN199" s="12">
        <f>IFERROR((AH199+AI199+AJ199)/(SUMIFS($W$2:$W$1194,$E$2:$E$1194,E199)*1000*#REF!),0)</f>
        <v>0</v>
      </c>
    </row>
    <row r="200" spans="1:40" ht="14.4" x14ac:dyDescent="0.3">
      <c r="A200" s="7">
        <v>268</v>
      </c>
      <c r="B200" s="7" t="s">
        <v>4087</v>
      </c>
      <c r="C200" s="8" t="s">
        <v>4088</v>
      </c>
      <c r="D200" s="6" t="s">
        <v>4089</v>
      </c>
      <c r="E200" s="6" t="str">
        <f>_xlfn.XLOOKUP(D200,'[2]Coordinados SEN'!$A:$A,'[2]Coordinados SEN'!$B:$B,"-",0)</f>
        <v>76.114.239-9</v>
      </c>
      <c r="F200" s="6" t="s">
        <v>4089</v>
      </c>
      <c r="G200" s="6">
        <f t="shared" si="9"/>
        <v>1</v>
      </c>
      <c r="H200" s="6" t="s">
        <v>4090</v>
      </c>
      <c r="I200" s="6" t="s">
        <v>4090</v>
      </c>
      <c r="J200" s="6" t="str">
        <f>_xlfn.XLOOKUP(I200,'[2]Barras CMg'!$E$2:$E$1527,'[2]Barras CMg'!$A$2:$A$1527,"------",0,1)</f>
        <v>SANPEDROEOL___110</v>
      </c>
      <c r="K200" s="6">
        <v>20</v>
      </c>
      <c r="L200" s="6">
        <v>2025</v>
      </c>
      <c r="M200" s="6" t="s">
        <v>211</v>
      </c>
      <c r="N200" s="6" t="s">
        <v>212</v>
      </c>
      <c r="O200" s="6" t="s">
        <v>47</v>
      </c>
      <c r="P200" s="6" t="s">
        <v>82</v>
      </c>
      <c r="Q200" s="6" t="s">
        <v>4091</v>
      </c>
      <c r="R200" s="6" t="s">
        <v>4092</v>
      </c>
      <c r="S200" s="6" t="s">
        <v>51</v>
      </c>
      <c r="T200" s="9" t="s">
        <v>4093</v>
      </c>
      <c r="U200" s="10">
        <v>36</v>
      </c>
      <c r="V200" s="10">
        <v>35.996400000000001</v>
      </c>
      <c r="W200" s="11" t="e">
        <f>_xlfn.XLOOKUP(C200,#REF!,#REF!,"S/I",0)</f>
        <v>#REF!</v>
      </c>
      <c r="X200" s="11" t="str">
        <f>_xlfn.XLOOKUP($D200,[2]Retiros_dinamica!$F:$F,[2]Retiros_dinamica!B:B,"S/I",0)</f>
        <v>S/I</v>
      </c>
      <c r="Y200" s="11" t="str">
        <f>_xlfn.XLOOKUP($D200,[2]Retiros_dinamica!$F:$F,[2]Retiros_dinamica!C:C,"S/I",0)</f>
        <v>S/I</v>
      </c>
      <c r="Z200" s="11" t="str">
        <f>_xlfn.XLOOKUP($D200,[2]Retiros_dinamica!$F:$F,[2]Retiros_dinamica!D:D,"S/I",0)</f>
        <v>S/I</v>
      </c>
      <c r="AA200" s="11" t="str">
        <f>_xlfn.XLOOKUP($D200,[2]Retiros_dinamica!$F:$F,[2]Retiros_dinamica!E:E,"S/I",0)</f>
        <v>S/I</v>
      </c>
      <c r="AB200" s="6" t="str">
        <f>_xlfn.XLOOKUP(C200,[2]CMg!$I$4:$I$106,[2]CMg!$M$4:$M$106,"----",0,1)</f>
        <v>----</v>
      </c>
      <c r="AC200" s="6" t="str">
        <f>_xlfn.XLOOKUP(C200,[2]CMg!$A$4:$A$106,[2]CMg!$B$4:$B$106,"----",0,1)</f>
        <v>----</v>
      </c>
      <c r="AD200" s="6" t="str">
        <f>_xlfn.XLOOKUP(C200,'[3]Promedio solar Cmg'!$A$4:$A$106,'[3]Promedio solar Cmg'!$B$4:$B$106,"----",0,1)</f>
        <v>----</v>
      </c>
      <c r="AH200" s="12">
        <f>_xlfn.XLOOKUP($E200,'[2]Balance económico'!$C:$C,'[2]Balance económico'!$D:$D,"-",0)</f>
        <v>65804829.453668691</v>
      </c>
      <c r="AI200" s="12">
        <f>_xlfn.XLOOKUP($E200,'[2]Balance económico'!$C:$C,'[2]Balance económico'!$E:$E,"-",0)</f>
        <v>454744302.5251773</v>
      </c>
      <c r="AJ200" s="12" t="str">
        <f>_xlfn.XLOOKUP($E200,'[2]Balance económico'!$C:$C,'[2]Balance económico'!$F:$F,"-",0)</f>
        <v>----</v>
      </c>
      <c r="AK200" s="6" t="str">
        <f t="shared" si="10"/>
        <v>PPA</v>
      </c>
      <c r="AL200" s="12" t="str" cm="1">
        <f t="array" ref="AL200">IFERROR((X200*[2]!Tabla2[Bloque A] + 'BD Centrales 2025'!Y752*[2]!Tabla2[Bloque B] + 'BD Centrales 2025'!Z752*[2]!Tabla2[Bloque C])*#REF!,"-")</f>
        <v>-</v>
      </c>
      <c r="AM200" s="12" t="str">
        <f t="shared" si="11"/>
        <v>-</v>
      </c>
      <c r="AN200" s="12">
        <f>IFERROR((AH200+AI200+AJ200)/(SUMIFS($W$2:$W$1194,$E$2:$E$1194,E200)*1000*#REF!),0)</f>
        <v>0</v>
      </c>
    </row>
    <row r="201" spans="1:40" ht="14.4" x14ac:dyDescent="0.3">
      <c r="A201" s="7">
        <v>269</v>
      </c>
      <c r="B201" s="7" t="s">
        <v>568</v>
      </c>
      <c r="C201" s="8" t="s">
        <v>569</v>
      </c>
      <c r="D201" s="6" t="s">
        <v>570</v>
      </c>
      <c r="E201" s="6" t="str">
        <f>_xlfn.XLOOKUP(D201,'[2]Coordinados SEN'!$A:$A,'[2]Coordinados SEN'!$B:$B,"-",0)</f>
        <v>77.696.828-5</v>
      </c>
      <c r="F201" s="6" t="s">
        <v>570</v>
      </c>
      <c r="G201" s="6">
        <f t="shared" si="9"/>
        <v>4</v>
      </c>
      <c r="H201" s="6" t="s">
        <v>571</v>
      </c>
      <c r="I201" s="13" t="s">
        <v>572</v>
      </c>
      <c r="J201" s="6" t="str">
        <f>_xlfn.XLOOKUP(I201,'[2]Barras CMg'!$E$2:$E$1527,'[2]Barras CMg'!$A$2:$A$1527,"------",0,1)</f>
        <v>D.ALMAGRO_____110</v>
      </c>
      <c r="K201" s="6">
        <v>1</v>
      </c>
      <c r="L201" s="6">
        <v>2025</v>
      </c>
      <c r="M201" s="6" t="s">
        <v>495</v>
      </c>
      <c r="N201" s="6" t="s">
        <v>496</v>
      </c>
      <c r="O201" s="6" t="s">
        <v>47</v>
      </c>
      <c r="P201" s="6" t="s">
        <v>497</v>
      </c>
      <c r="Q201" s="6" t="s">
        <v>498</v>
      </c>
      <c r="R201" s="6" t="s">
        <v>499</v>
      </c>
      <c r="S201" s="6" t="s">
        <v>51</v>
      </c>
      <c r="T201" s="9" t="s">
        <v>573</v>
      </c>
      <c r="U201" s="10">
        <v>32.01</v>
      </c>
      <c r="V201" s="10">
        <v>31.914000000000001</v>
      </c>
      <c r="W201" s="11" t="e">
        <f>_xlfn.XLOOKUP(C201,#REF!,#REF!,"S/I",0)</f>
        <v>#REF!</v>
      </c>
      <c r="X201" s="11" t="str">
        <f>_xlfn.XLOOKUP($D201,[2]Retiros_dinamica!$F:$F,[2]Retiros_dinamica!B:B,"S/I",0)</f>
        <v>S/I</v>
      </c>
      <c r="Y201" s="11" t="str">
        <f>_xlfn.XLOOKUP($D201,[2]Retiros_dinamica!$F:$F,[2]Retiros_dinamica!C:C,"S/I",0)</f>
        <v>S/I</v>
      </c>
      <c r="Z201" s="11" t="str">
        <f>_xlfn.XLOOKUP($D201,[2]Retiros_dinamica!$F:$F,[2]Retiros_dinamica!D:D,"S/I",0)</f>
        <v>S/I</v>
      </c>
      <c r="AA201" s="11" t="str">
        <f>_xlfn.XLOOKUP($D201,[2]Retiros_dinamica!$F:$F,[2]Retiros_dinamica!E:E,"S/I",0)</f>
        <v>S/I</v>
      </c>
      <c r="AB201" s="6">
        <f>_xlfn.XLOOKUP(C201,[2]CMg!$I$4:$I$106,[2]CMg!$M$4:$M$106,"----",0,1)</f>
        <v>5.7071859774713083</v>
      </c>
      <c r="AC201" s="6">
        <f>_xlfn.XLOOKUP(C201,'[3]Promedio Cmg'!$A$4:$A$106,'[3]Promedio Cmg'!$B$4:$B$106,"---",0,1)</f>
        <v>53.262641250998563</v>
      </c>
      <c r="AD201" s="6">
        <f>_xlfn.XLOOKUP(C201,'[3]Promedio solar Cmg'!$A$4:$A$106,'[3]Promedio solar Cmg'!$B$4:$B$106,"----",0,1)</f>
        <v>9.3432904109588915</v>
      </c>
      <c r="AE201" s="6">
        <f>_xlfn.XLOOKUP(C201,[2]CMg!$O$4:$O$106,[2]CMg!$P$4:$P$106,"----",0,1)</f>
        <v>84.627468205830212</v>
      </c>
      <c r="AF201" s="14">
        <f>_xlfn.XLOOKUP(C201,[2]CMg!$S$4:$S$106,[2]CMg!$U$4:$U$106,"----",0,1)</f>
        <v>0.49960050222577329</v>
      </c>
      <c r="AH201" s="12">
        <f>_xlfn.XLOOKUP($E201,'[2]Balance económico'!$C:$C,'[2]Balance económico'!$D:$D,"-",0)</f>
        <v>-188175466.02703211</v>
      </c>
      <c r="AI201" s="12">
        <f>_xlfn.XLOOKUP($E201,'[2]Balance económico'!$C:$C,'[2]Balance económico'!$E:$E,"-",0)</f>
        <v>6168718128.5105782</v>
      </c>
      <c r="AJ201" s="12" t="str">
        <f>_xlfn.XLOOKUP($E201,'[2]Balance económico'!$C:$C,'[2]Balance económico'!$F:$F,"-",0)</f>
        <v>----</v>
      </c>
      <c r="AK201" s="6" t="str">
        <f t="shared" si="10"/>
        <v>PPA</v>
      </c>
      <c r="AL201" s="12" t="str" cm="1">
        <f t="array" ref="AL201">IFERROR((X201*[2]!Tabla2[Bloque A] + 'BD Centrales 2025'!Y830*[2]!Tabla2[Bloque B] + 'BD Centrales 2025'!Z830*[2]!Tabla2[Bloque C])*#REF!,"-")</f>
        <v>-</v>
      </c>
      <c r="AM201" s="12" t="str">
        <f t="shared" si="11"/>
        <v>-</v>
      </c>
      <c r="AN201" s="12">
        <f>IFERROR((AH201+AI201+AJ201)/(SUMIFS($W$2:$W$1194,$E$2:$E$1194,E201)*1000*#REF!),0)</f>
        <v>0</v>
      </c>
    </row>
    <row r="202" spans="1:40" ht="14.4" x14ac:dyDescent="0.3">
      <c r="A202" s="7">
        <v>270</v>
      </c>
      <c r="B202" s="7" t="s">
        <v>4780</v>
      </c>
      <c r="C202" s="8" t="s">
        <v>4781</v>
      </c>
      <c r="D202" s="6" t="s">
        <v>4782</v>
      </c>
      <c r="E202" s="6" t="str">
        <f>_xlfn.XLOOKUP(D202,'[2]Coordinados SEN'!$A:$A,'[2]Coordinados SEN'!$B:$B,"-",0)</f>
        <v>76.071.891-2</v>
      </c>
      <c r="F202" s="6" t="s">
        <v>4782</v>
      </c>
      <c r="G202" s="6">
        <f t="shared" si="9"/>
        <v>1</v>
      </c>
      <c r="H202" s="6" t="s">
        <v>4783</v>
      </c>
      <c r="I202" s="6" t="s">
        <v>4784</v>
      </c>
      <c r="J202" s="6" t="str">
        <f>_xlfn.XLOOKUP(I202,'[2]Barras CMg'!$E$2:$E$1527,'[2]Barras CMg'!$A$2:$A$1527,"------",0,1)</f>
        <v>------</v>
      </c>
      <c r="K202" s="6">
        <v>2</v>
      </c>
      <c r="L202" s="6">
        <v>2025</v>
      </c>
      <c r="M202" s="6" t="s">
        <v>66</v>
      </c>
      <c r="N202" s="6" t="s">
        <v>177</v>
      </c>
      <c r="O202" s="6" t="s">
        <v>213</v>
      </c>
      <c r="P202" s="6" t="s">
        <v>229</v>
      </c>
      <c r="Q202" s="6" t="s">
        <v>230</v>
      </c>
      <c r="R202" s="6" t="s">
        <v>4613</v>
      </c>
      <c r="S202" s="6" t="s">
        <v>51</v>
      </c>
      <c r="T202" s="9" t="s">
        <v>4785</v>
      </c>
      <c r="U202" s="10">
        <v>2.6739999999999999</v>
      </c>
      <c r="V202" s="10">
        <v>2.5960999999999999</v>
      </c>
      <c r="W202" s="11" t="e">
        <f>_xlfn.XLOOKUP(C202,#REF!,#REF!,"S/I",0)</f>
        <v>#REF!</v>
      </c>
      <c r="X202" s="11" t="str">
        <f>_xlfn.XLOOKUP($D202,[2]Retiros_dinamica!$F:$F,[2]Retiros_dinamica!B:B,"S/I",0)</f>
        <v>S/I</v>
      </c>
      <c r="Y202" s="11" t="str">
        <f>_xlfn.XLOOKUP($D202,[2]Retiros_dinamica!$F:$F,[2]Retiros_dinamica!C:C,"S/I",0)</f>
        <v>S/I</v>
      </c>
      <c r="Z202" s="11" t="str">
        <f>_xlfn.XLOOKUP($D202,[2]Retiros_dinamica!$F:$F,[2]Retiros_dinamica!D:D,"S/I",0)</f>
        <v>S/I</v>
      </c>
      <c r="AA202" s="11" t="str">
        <f>_xlfn.XLOOKUP($D202,[2]Retiros_dinamica!$F:$F,[2]Retiros_dinamica!E:E,"S/I",0)</f>
        <v>S/I</v>
      </c>
      <c r="AB202" s="6" t="str">
        <f>_xlfn.XLOOKUP(C202,[2]CMg!$I$4:$I$106,[2]CMg!$M$4:$M$106,"----",0,1)</f>
        <v>----</v>
      </c>
      <c r="AH202" s="12">
        <f>_xlfn.XLOOKUP($E202,'[2]Balance económico'!$C:$C,'[2]Balance económico'!$D:$D,"-",0)</f>
        <v>265279724.81989309</v>
      </c>
      <c r="AI202" s="12">
        <f>_xlfn.XLOOKUP($E202,'[2]Balance económico'!$C:$C,'[2]Balance económico'!$E:$E,"-",0)</f>
        <v>113376892.07024001</v>
      </c>
      <c r="AJ202" s="12" t="str">
        <f>_xlfn.XLOOKUP($E202,'[2]Balance económico'!$C:$C,'[2]Balance económico'!$F:$F,"-",0)</f>
        <v>----</v>
      </c>
      <c r="AK202" s="6" t="str">
        <f t="shared" si="10"/>
        <v>PPA</v>
      </c>
      <c r="AL202" s="12" t="str" cm="1">
        <f t="array" ref="AL202">IFERROR((X202*[2]!Tabla2[Bloque A] + 'BD Centrales 2025'!Y889*[2]!Tabla2[Bloque B] + 'BD Centrales 2025'!Z889*[2]!Tabla2[Bloque C])*#REF!,"-")</f>
        <v>-</v>
      </c>
      <c r="AM202" s="12" t="str">
        <f t="shared" si="11"/>
        <v>-</v>
      </c>
      <c r="AN202" s="12">
        <f>IFERROR((AH202+AI202+AJ202)/(SUMIFS($W$2:$W$1194,$E$2:$E$1194,E202)*1000*#REF!),0)</f>
        <v>0</v>
      </c>
    </row>
    <row r="203" spans="1:40" ht="14.4" x14ac:dyDescent="0.3">
      <c r="A203" s="7">
        <v>275</v>
      </c>
      <c r="B203" s="7" t="s">
        <v>5645</v>
      </c>
      <c r="C203" s="8" t="s">
        <v>5646</v>
      </c>
      <c r="D203" s="6" t="s">
        <v>5450</v>
      </c>
      <c r="E203" s="6" t="str">
        <f>_xlfn.XLOOKUP(D203,'[2]Coordinados SEN'!$A:$A,'[2]Coordinados SEN'!$B:$B,"-",0)</f>
        <v>76.188.197-3</v>
      </c>
      <c r="F203" s="6" t="s">
        <v>5588</v>
      </c>
      <c r="G203" s="6">
        <f t="shared" si="9"/>
        <v>7</v>
      </c>
      <c r="H203" s="6" t="s">
        <v>5647</v>
      </c>
      <c r="I203" s="6" t="s">
        <v>5648</v>
      </c>
      <c r="J203" s="6" t="str">
        <f>_xlfn.XLOOKUP(I203,'[2]Barras CMg'!$E$2:$E$1527,'[2]Barras CMg'!$A$2:$A$1527,"------",0,1)</f>
        <v>NACIMIENTO____220</v>
      </c>
      <c r="K203" s="6">
        <v>3</v>
      </c>
      <c r="L203" s="6">
        <v>2025</v>
      </c>
      <c r="M203" s="6" t="s">
        <v>45</v>
      </c>
      <c r="N203" s="6" t="s">
        <v>5276</v>
      </c>
      <c r="O203" s="6" t="s">
        <v>157</v>
      </c>
      <c r="P203" s="6" t="s">
        <v>68</v>
      </c>
      <c r="Q203" s="6" t="s">
        <v>68</v>
      </c>
      <c r="R203" s="6" t="s">
        <v>5649</v>
      </c>
      <c r="S203" s="6" t="s">
        <v>51</v>
      </c>
      <c r="T203" s="9" t="s">
        <v>5650</v>
      </c>
      <c r="U203" s="10">
        <v>5</v>
      </c>
      <c r="V203" s="10">
        <v>5</v>
      </c>
      <c r="W203" s="11" t="e">
        <f>_xlfn.XLOOKUP(C203,#REF!,#REF!,"S/I",0)</f>
        <v>#REF!</v>
      </c>
      <c r="X203" s="11">
        <f>_xlfn.XLOOKUP($D203,[2]Retiros_dinamica!$F:$F,[2]Retiros_dinamica!B:B,"S/I",0)</f>
        <v>16829.839955229869</v>
      </c>
      <c r="Y203" s="11">
        <f>_xlfn.XLOOKUP($D203,[2]Retiros_dinamica!$F:$F,[2]Retiros_dinamica!C:C,"S/I",0)</f>
        <v>25890.50637513441</v>
      </c>
      <c r="Z203" s="11">
        <f>_xlfn.XLOOKUP($D203,[2]Retiros_dinamica!$F:$F,[2]Retiros_dinamica!D:D,"S/I",0)</f>
        <v>13034.44289709423</v>
      </c>
      <c r="AA203" s="11">
        <f>_xlfn.XLOOKUP($D203,[2]Retiros_dinamica!$F:$F,[2]Retiros_dinamica!E:E,"S/I",0)</f>
        <v>55754.78922745851</v>
      </c>
      <c r="AB203" s="6" t="str">
        <f>_xlfn.XLOOKUP(C203,[2]CMg!$I$4:$I$106,[2]CMg!$M$4:$M$106,"----",0,1)</f>
        <v>----</v>
      </c>
      <c r="AH203" s="12">
        <f>_xlfn.XLOOKUP($E203,'[2]Balance económico'!$C:$C,'[2]Balance económico'!$D:$D,"-",0)</f>
        <v>16449130840.695164</v>
      </c>
      <c r="AI203" s="12">
        <f>_xlfn.XLOOKUP($E203,'[2]Balance económico'!$C:$C,'[2]Balance económico'!$E:$E,"-",0)</f>
        <v>2296476358.5121775</v>
      </c>
      <c r="AJ203" s="12">
        <f>_xlfn.XLOOKUP($E203,'[2]Balance económico'!$C:$C,'[2]Balance económico'!$F:$F,"-",0)</f>
        <v>154044601.41681951</v>
      </c>
      <c r="AK203" s="6" t="str">
        <f t="shared" si="10"/>
        <v>PPA</v>
      </c>
      <c r="AL203" s="12" t="str" cm="1">
        <f t="array" ref="AL203">IFERROR((X203*[2]!Tabla2[Bloque A] + 'BD Centrales 2025'!Y1060*[2]!Tabla2[Bloque B] + 'BD Centrales 2025'!Z1060*[2]!Tabla2[Bloque C])*#REF!,"-")</f>
        <v>-</v>
      </c>
      <c r="AM203" s="12" t="str">
        <f t="shared" si="11"/>
        <v>-</v>
      </c>
      <c r="AN203" s="12">
        <f>IFERROR((AH203+AI203+AJ203)/(SUMIFS($W$2:$W$1194,$E$2:$E$1194,E203)*1000*#REF!),0)</f>
        <v>0</v>
      </c>
    </row>
    <row r="204" spans="1:40" ht="14.4" x14ac:dyDescent="0.3">
      <c r="A204" s="7">
        <v>276</v>
      </c>
      <c r="B204" s="7" t="s">
        <v>3437</v>
      </c>
      <c r="C204" s="8" t="s">
        <v>3438</v>
      </c>
      <c r="D204" s="6" t="s">
        <v>3439</v>
      </c>
      <c r="E204" s="6" t="str">
        <f>_xlfn.XLOOKUP(D204,'[2]Coordinados SEN'!$A:$A,'[2]Coordinados SEN'!$B:$B,"-",0)</f>
        <v>76.068.557-7</v>
      </c>
      <c r="F204" s="6" t="s">
        <v>3439</v>
      </c>
      <c r="G204" s="6">
        <f t="shared" si="9"/>
        <v>1</v>
      </c>
      <c r="H204" s="6" t="s">
        <v>3440</v>
      </c>
      <c r="I204" s="6" t="s">
        <v>3440</v>
      </c>
      <c r="J204" s="6" t="str">
        <f>_xlfn.XLOOKUP(I204,'[2]Barras CMg'!$E$2:$E$1527,'[2]Barras CMg'!$A$2:$A$1527,"------",0,1)</f>
        <v>DON_GOYO______220</v>
      </c>
      <c r="K204" s="6">
        <v>50</v>
      </c>
      <c r="L204" s="6">
        <v>2025</v>
      </c>
      <c r="M204" s="6" t="s">
        <v>211</v>
      </c>
      <c r="N204" s="6" t="s">
        <v>212</v>
      </c>
      <c r="O204" s="6" t="s">
        <v>47</v>
      </c>
      <c r="P204" s="6" t="s">
        <v>477</v>
      </c>
      <c r="Q204" s="6" t="s">
        <v>478</v>
      </c>
      <c r="R204" s="6" t="s">
        <v>714</v>
      </c>
      <c r="S204" s="6" t="s">
        <v>51</v>
      </c>
      <c r="T204" s="9" t="s">
        <v>3441</v>
      </c>
      <c r="U204" s="10">
        <v>115</v>
      </c>
      <c r="V204" s="10">
        <v>114.9885</v>
      </c>
      <c r="W204" s="11" t="e">
        <f>_xlfn.XLOOKUP(C204,#REF!,#REF!,"S/I",0)</f>
        <v>#REF!</v>
      </c>
      <c r="X204" s="11">
        <f>_xlfn.XLOOKUP($D204,[2]Retiros_dinamica!$F:$F,[2]Retiros_dinamica!B:B,"S/I",0)</f>
        <v>47742.508555528511</v>
      </c>
      <c r="Y204" s="11">
        <f>_xlfn.XLOOKUP($D204,[2]Retiros_dinamica!$F:$F,[2]Retiros_dinamica!C:C,"S/I",0)</f>
        <v>53186.381191423177</v>
      </c>
      <c r="Z204" s="11">
        <f>_xlfn.XLOOKUP($D204,[2]Retiros_dinamica!$F:$F,[2]Retiros_dinamica!D:D,"S/I",0)</f>
        <v>25989.43663546893</v>
      </c>
      <c r="AA204" s="11">
        <f>_xlfn.XLOOKUP($D204,[2]Retiros_dinamica!$F:$F,[2]Retiros_dinamica!E:E,"S/I",0)</f>
        <v>126918.32638242062</v>
      </c>
      <c r="AB204" s="6" t="str">
        <f>_xlfn.XLOOKUP(C204,[2]CMg!$I$4:$I$106,[2]CMg!$M$4:$M$106,"----",0,1)</f>
        <v>----</v>
      </c>
      <c r="AC204" s="6" t="str">
        <f>_xlfn.XLOOKUP(C204,[2]CMg!$A$4:$A$106,[2]CMg!$B$4:$B$106,"----",0,1)</f>
        <v>----</v>
      </c>
      <c r="AD204" s="6" t="str">
        <f>_xlfn.XLOOKUP(C204,'[3]Promedio solar Cmg'!$A$4:$A$106,'[3]Promedio solar Cmg'!$B$4:$B$106,"----",0,1)</f>
        <v>----</v>
      </c>
      <c r="AH204" s="12">
        <f>_xlfn.XLOOKUP($E204,'[2]Balance económico'!$C:$C,'[2]Balance económico'!$D:$D,"-",0)</f>
        <v>4949913597.9237232</v>
      </c>
      <c r="AI204" s="12">
        <f>_xlfn.XLOOKUP($E204,'[2]Balance económico'!$C:$C,'[2]Balance económico'!$E:$E,"-",0)</f>
        <v>847853888.01944911</v>
      </c>
      <c r="AJ204" s="12">
        <f>_xlfn.XLOOKUP($E204,'[2]Balance económico'!$C:$C,'[2]Balance económico'!$F:$F,"-",0)</f>
        <v>360998477.26430625</v>
      </c>
      <c r="AK204" s="6" t="str">
        <f t="shared" si="10"/>
        <v>PPA</v>
      </c>
      <c r="AL204" s="12" t="str" cm="1">
        <f t="array" ref="AL204">IFERROR((X204*[2]!Tabla2[Bloque A] + 'BD Centrales 2025'!Y624*[2]!Tabla2[Bloque B] + 'BD Centrales 2025'!Z624*[2]!Tabla2[Bloque C])*#REF!,"-")</f>
        <v>-</v>
      </c>
      <c r="AM204" s="12" t="str">
        <f t="shared" si="11"/>
        <v>-</v>
      </c>
      <c r="AN204" s="12">
        <f>IFERROR((AH204+AI204+AJ204)/(SUMIFS($W$2:$W$1194,$E$2:$E$1194,E204)*1000*#REF!),0)</f>
        <v>0</v>
      </c>
    </row>
    <row r="205" spans="1:40" ht="14.4" x14ac:dyDescent="0.3">
      <c r="A205" s="7">
        <v>278</v>
      </c>
      <c r="B205" s="7" t="s">
        <v>574</v>
      </c>
      <c r="C205" s="8" t="s">
        <v>575</v>
      </c>
      <c r="D205" s="6" t="s">
        <v>576</v>
      </c>
      <c r="E205" s="6" t="str">
        <f>_xlfn.XLOOKUP(D205,'[2]Coordinados SEN'!$A:$A,'[2]Coordinados SEN'!$B:$B,"-",0)</f>
        <v>76.233.264-7</v>
      </c>
      <c r="F205" s="6" t="s">
        <v>576</v>
      </c>
      <c r="G205" s="6">
        <f t="shared" si="9"/>
        <v>1</v>
      </c>
      <c r="H205" s="6" t="s">
        <v>577</v>
      </c>
      <c r="I205" s="6" t="s">
        <v>578</v>
      </c>
      <c r="J205" s="6" t="str">
        <f>_xlfn.XLOOKUP(I205,'[2]Barras CMg'!$E$2:$E$1527,'[2]Barras CMg'!$A$2:$A$1527,"------",0,1)</f>
        <v>------</v>
      </c>
      <c r="K205" s="6" t="s">
        <v>397</v>
      </c>
      <c r="L205" s="6">
        <v>2025</v>
      </c>
      <c r="M205" s="6" t="s">
        <v>495</v>
      </c>
      <c r="N205" s="6" t="s">
        <v>496</v>
      </c>
      <c r="O205" s="6" t="s">
        <v>213</v>
      </c>
      <c r="P205" s="6" t="s">
        <v>497</v>
      </c>
      <c r="Q205" s="6" t="s">
        <v>579</v>
      </c>
      <c r="R205" s="6" t="s">
        <v>580</v>
      </c>
      <c r="S205" s="6" t="s">
        <v>51</v>
      </c>
      <c r="T205" s="9" t="s">
        <v>581</v>
      </c>
      <c r="U205" s="10">
        <v>2.96</v>
      </c>
      <c r="V205" s="10">
        <v>2.9451999999999998</v>
      </c>
      <c r="W205" s="11" t="e">
        <f>_xlfn.XLOOKUP(C205,#REF!,#REF!,"S/I",0)</f>
        <v>#REF!</v>
      </c>
      <c r="X205" s="11" t="str">
        <f>_xlfn.XLOOKUP($D205,[2]Retiros_dinamica!$F:$F,[2]Retiros_dinamica!B:B,"S/I",0)</f>
        <v>S/I</v>
      </c>
      <c r="Y205" s="11" t="str">
        <f>_xlfn.XLOOKUP($D205,[2]Retiros_dinamica!$F:$F,[2]Retiros_dinamica!C:C,"S/I",0)</f>
        <v>S/I</v>
      </c>
      <c r="Z205" s="11" t="str">
        <f>_xlfn.XLOOKUP($D205,[2]Retiros_dinamica!$F:$F,[2]Retiros_dinamica!D:D,"S/I",0)</f>
        <v>S/I</v>
      </c>
      <c r="AA205" s="11" t="str">
        <f>_xlfn.XLOOKUP($D205,[2]Retiros_dinamica!$F:$F,[2]Retiros_dinamica!E:E,"S/I",0)</f>
        <v>S/I</v>
      </c>
      <c r="AB205" s="6" t="str">
        <f>_xlfn.XLOOKUP(C205,[2]CMg!$I$4:$I$106,[2]CMg!$M$4:$M$106,"----",0,1)</f>
        <v>----</v>
      </c>
      <c r="AC205" s="6" t="str">
        <f>_xlfn.XLOOKUP(C205,[2]CMg!$A$4:$A$106,[2]CMg!$B$4:$B$106,"----",0,1)</f>
        <v>----</v>
      </c>
      <c r="AD205" s="6" t="str">
        <f>_xlfn.XLOOKUP(C205,'[3]Promedio solar Cmg'!$A$4:$A$106,'[3]Promedio solar Cmg'!$B$4:$B$106,"----",0,1)</f>
        <v>----</v>
      </c>
      <c r="AH205" s="12">
        <f>_xlfn.XLOOKUP($E205,'[2]Balance económico'!$C:$C,'[2]Balance económico'!$D:$D,"-",0)</f>
        <v>204314463.71337435</v>
      </c>
      <c r="AI205" s="12">
        <f>_xlfn.XLOOKUP($E205,'[2]Balance económico'!$C:$C,'[2]Balance económico'!$E:$E,"-",0)</f>
        <v>23767359.959319998</v>
      </c>
      <c r="AJ205" s="12" t="str">
        <f>_xlfn.XLOOKUP($E205,'[2]Balance económico'!$C:$C,'[2]Balance económico'!$F:$F,"-",0)</f>
        <v>----</v>
      </c>
      <c r="AK205" s="6" t="str">
        <f t="shared" si="10"/>
        <v>PPA</v>
      </c>
      <c r="AL205" s="12" t="str" cm="1">
        <f t="array" ref="AL205">IFERROR((X205*[2]!Tabla2[Bloque A] + 'BD Centrales 2025'!Y151*[2]!Tabla2[Bloque B] + 'BD Centrales 2025'!Z151*[2]!Tabla2[Bloque C])*#REF!,"-")</f>
        <v>-</v>
      </c>
      <c r="AM205" s="12" t="str">
        <f t="shared" si="11"/>
        <v>-</v>
      </c>
      <c r="AN205" s="12">
        <f>IFERROR((AH205+AI205+AJ205)/(SUMIFS($W$2:$W$1194,$E$2:$E$1194,E205)*1000*#REF!),0)</f>
        <v>0</v>
      </c>
    </row>
    <row r="206" spans="1:40" ht="14.4" x14ac:dyDescent="0.3">
      <c r="A206" s="7">
        <v>280</v>
      </c>
      <c r="B206" s="7" t="s">
        <v>4678</v>
      </c>
      <c r="C206" s="8" t="s">
        <v>4679</v>
      </c>
      <c r="D206" s="6" t="s">
        <v>4680</v>
      </c>
      <c r="E206" s="6" t="str">
        <f>_xlfn.XLOOKUP(D206,'[2]Coordinados SEN'!$A:$A,'[2]Coordinados SEN'!$B:$B,"-",0)</f>
        <v>76.257.412-8</v>
      </c>
      <c r="F206" s="6" t="s">
        <v>4680</v>
      </c>
      <c r="G206" s="6">
        <f t="shared" si="9"/>
        <v>1</v>
      </c>
      <c r="H206" s="6" t="s">
        <v>4681</v>
      </c>
      <c r="I206" s="6" t="s">
        <v>4681</v>
      </c>
      <c r="J206" s="6" t="str">
        <f>_xlfn.XLOOKUP(I206,'[2]Barras CMg'!$E$2:$E$1527,'[2]Barras CMg'!$A$2:$A$1527,"------",0,1)</f>
        <v>------</v>
      </c>
      <c r="K206" s="6">
        <v>1</v>
      </c>
      <c r="L206" s="6">
        <v>2025</v>
      </c>
      <c r="M206" s="6" t="s">
        <v>66</v>
      </c>
      <c r="N206" s="6" t="s">
        <v>177</v>
      </c>
      <c r="O206" s="6" t="s">
        <v>213</v>
      </c>
      <c r="P206" s="6" t="s">
        <v>331</v>
      </c>
      <c r="Q206" s="6" t="s">
        <v>332</v>
      </c>
      <c r="R206" s="6" t="s">
        <v>4535</v>
      </c>
      <c r="S206" s="6" t="s">
        <v>51</v>
      </c>
      <c r="T206" s="9" t="s">
        <v>4682</v>
      </c>
      <c r="U206" s="10">
        <v>1.2</v>
      </c>
      <c r="V206" s="10">
        <v>1.1499999999999999</v>
      </c>
      <c r="W206" s="11" t="e">
        <f>_xlfn.XLOOKUP(C206,#REF!,#REF!,"S/I",0)</f>
        <v>#REF!</v>
      </c>
      <c r="X206" s="11" t="str">
        <f>_xlfn.XLOOKUP($D206,[2]Retiros_dinamica!$F:$F,[2]Retiros_dinamica!B:B,"S/I",0)</f>
        <v>S/I</v>
      </c>
      <c r="Y206" s="11" t="str">
        <f>_xlfn.XLOOKUP($D206,[2]Retiros_dinamica!$F:$F,[2]Retiros_dinamica!C:C,"S/I",0)</f>
        <v>S/I</v>
      </c>
      <c r="Z206" s="11" t="str">
        <f>_xlfn.XLOOKUP($D206,[2]Retiros_dinamica!$F:$F,[2]Retiros_dinamica!D:D,"S/I",0)</f>
        <v>S/I</v>
      </c>
      <c r="AA206" s="11" t="str">
        <f>_xlfn.XLOOKUP($D206,[2]Retiros_dinamica!$F:$F,[2]Retiros_dinamica!E:E,"S/I",0)</f>
        <v>S/I</v>
      </c>
      <c r="AB206" s="6" t="str">
        <f>_xlfn.XLOOKUP(C206,[2]CMg!$I$4:$I$106,[2]CMg!$M$4:$M$106,"----",0,1)</f>
        <v>----</v>
      </c>
      <c r="AH206" s="12">
        <f>_xlfn.XLOOKUP($E206,'[2]Balance económico'!$C:$C,'[2]Balance económico'!$D:$D,"-",0)</f>
        <v>203813382.16675788</v>
      </c>
      <c r="AI206" s="12">
        <f>_xlfn.XLOOKUP($E206,'[2]Balance económico'!$C:$C,'[2]Balance económico'!$E:$E,"-",0)</f>
        <v>55431545.720470324</v>
      </c>
      <c r="AJ206" s="12" t="str">
        <f>_xlfn.XLOOKUP($E206,'[2]Balance económico'!$C:$C,'[2]Balance económico'!$F:$F,"-",0)</f>
        <v>----</v>
      </c>
      <c r="AK206" s="6" t="str">
        <f t="shared" si="10"/>
        <v>PPA</v>
      </c>
      <c r="AL206" s="12" t="str" cm="1">
        <f t="array" ref="AL206">IFERROR((X206*[2]!Tabla2[Bloque A] + 'BD Centrales 2025'!Y867*[2]!Tabla2[Bloque B] + 'BD Centrales 2025'!Z867*[2]!Tabla2[Bloque C])*#REF!,"-")</f>
        <v>-</v>
      </c>
      <c r="AM206" s="12" t="str">
        <f t="shared" si="11"/>
        <v>-</v>
      </c>
      <c r="AN206" s="12">
        <f>IFERROR((AH206+AI206+AJ206)/(SUMIFS($W$2:$W$1194,$E$2:$E$1194,E206)*1000*#REF!),0)</f>
        <v>0</v>
      </c>
    </row>
    <row r="207" spans="1:40" ht="14.4" x14ac:dyDescent="0.3">
      <c r="A207" s="7">
        <v>281</v>
      </c>
      <c r="B207" s="7" t="s">
        <v>4181</v>
      </c>
      <c r="C207" s="8" t="s">
        <v>4182</v>
      </c>
      <c r="D207" s="6" t="s">
        <v>4183</v>
      </c>
      <c r="E207" s="6" t="str">
        <f>_xlfn.XLOOKUP(D207,'[2]Coordinados SEN'!$A:$A,'[2]Coordinados SEN'!$B:$B,"-",0)</f>
        <v>76.319.372-1</v>
      </c>
      <c r="F207" s="6" t="s">
        <v>4183</v>
      </c>
      <c r="G207" s="6">
        <f t="shared" si="9"/>
        <v>1</v>
      </c>
      <c r="H207" s="6" t="s">
        <v>4184</v>
      </c>
      <c r="I207" s="13" t="s">
        <v>264</v>
      </c>
      <c r="J207" s="6" t="str">
        <f>_xlfn.XLOOKUP(I207,'[2]Barras CMg'!$E$2:$E$1527,'[2]Barras CMg'!$A$2:$A$1527,"------",0,1)</f>
        <v>QUELENTARO____110</v>
      </c>
      <c r="K207" s="6">
        <v>5</v>
      </c>
      <c r="L207" s="6">
        <v>2025</v>
      </c>
      <c r="M207" s="6" t="s">
        <v>211</v>
      </c>
      <c r="N207" s="6" t="s">
        <v>212</v>
      </c>
      <c r="O207" s="6" t="s">
        <v>47</v>
      </c>
      <c r="P207" s="6" t="s">
        <v>106</v>
      </c>
      <c r="Q207" s="6" t="s">
        <v>144</v>
      </c>
      <c r="R207" s="6" t="s">
        <v>145</v>
      </c>
      <c r="S207" s="6" t="s">
        <v>51</v>
      </c>
      <c r="T207" s="9" t="s">
        <v>4185</v>
      </c>
      <c r="U207" s="10">
        <v>10.75</v>
      </c>
      <c r="V207" s="10">
        <v>10.502800000000001</v>
      </c>
      <c r="W207" s="11" t="e">
        <f>_xlfn.XLOOKUP(C207,#REF!,#REF!,"S/I",0)</f>
        <v>#REF!</v>
      </c>
      <c r="X207" s="11">
        <f>_xlfn.XLOOKUP($D207,[2]Retiros_dinamica!$F:$F,[2]Retiros_dinamica!B:B,"S/I",0)</f>
        <v>643.12980000000005</v>
      </c>
      <c r="Y207" s="11">
        <f>_xlfn.XLOOKUP($D207,[2]Retiros_dinamica!$F:$F,[2]Retiros_dinamica!C:C,"S/I",0)</f>
        <v>553.9683</v>
      </c>
      <c r="Z207" s="11">
        <f>_xlfn.XLOOKUP($D207,[2]Retiros_dinamica!$F:$F,[2]Retiros_dinamica!D:D,"S/I",0)</f>
        <v>104.803</v>
      </c>
      <c r="AA207" s="11">
        <f>_xlfn.XLOOKUP($D207,[2]Retiros_dinamica!$F:$F,[2]Retiros_dinamica!E:E,"S/I",0)</f>
        <v>1301.9011</v>
      </c>
      <c r="AB207" s="6" t="str">
        <f>_xlfn.XLOOKUP(C207,[2]CMg!$I$4:$I$106,[2]CMg!$M$4:$M$106,"----",0,1)</f>
        <v>----</v>
      </c>
      <c r="AC207" s="6" t="str">
        <f>_xlfn.XLOOKUP(C207,[2]CMg!$A$4:$A$106,[2]CMg!$B$4:$B$106,"----",0,1)</f>
        <v>----</v>
      </c>
      <c r="AD207" s="6" t="str">
        <f>_xlfn.XLOOKUP(C207,'[3]Promedio solar Cmg'!$A$4:$A$106,'[3]Promedio solar Cmg'!$B$4:$B$106,"----",0,1)</f>
        <v>----</v>
      </c>
      <c r="AH207" s="12">
        <f>_xlfn.XLOOKUP($E207,'[2]Balance económico'!$C:$C,'[2]Balance económico'!$D:$D,"-",0)</f>
        <v>1199322957.4428575</v>
      </c>
      <c r="AI207" s="12">
        <f>_xlfn.XLOOKUP($E207,'[2]Balance económico'!$C:$C,'[2]Balance económico'!$E:$E,"-",0)</f>
        <v>57459499.692065977</v>
      </c>
      <c r="AJ207" s="12">
        <f>_xlfn.XLOOKUP($E207,'[2]Balance económico'!$C:$C,'[2]Balance económico'!$F:$F,"-",0)</f>
        <v>3720954.5688127</v>
      </c>
      <c r="AK207" s="6" t="str">
        <f t="shared" si="10"/>
        <v>PPA</v>
      </c>
      <c r="AL207" s="12" t="str" cm="1">
        <f t="array" ref="AL207">IFERROR((X207*[2]!Tabla2[Bloque A] + 'BD Centrales 2025'!Y771*[2]!Tabla2[Bloque B] + 'BD Centrales 2025'!Z771*[2]!Tabla2[Bloque C])*#REF!,"-")</f>
        <v>-</v>
      </c>
      <c r="AM207" s="12" t="str">
        <f t="shared" si="11"/>
        <v>-</v>
      </c>
      <c r="AN207" s="12">
        <f>IFERROR((AH207+AI207+AJ207)/(SUMIFS($W$2:$W$1194,$E$2:$E$1194,E207)*1000*#REF!),0)</f>
        <v>0</v>
      </c>
    </row>
    <row r="208" spans="1:40" ht="14.4" x14ac:dyDescent="0.3">
      <c r="A208" s="7">
        <v>282</v>
      </c>
      <c r="B208" s="7" t="s">
        <v>4042</v>
      </c>
      <c r="C208" s="8" t="s">
        <v>4043</v>
      </c>
      <c r="D208" s="6" t="s">
        <v>4044</v>
      </c>
      <c r="E208" s="6" t="str">
        <f>_xlfn.XLOOKUP(D208,'[2]Coordinados SEN'!$A:$A,'[2]Coordinados SEN'!$B:$B,"-",0)</f>
        <v>76.106.835-0</v>
      </c>
      <c r="F208" s="6" t="s">
        <v>4044</v>
      </c>
      <c r="G208" s="6">
        <f t="shared" si="9"/>
        <v>1</v>
      </c>
      <c r="H208" s="6" t="s">
        <v>3351</v>
      </c>
      <c r="I208" s="6" t="s">
        <v>3351</v>
      </c>
      <c r="J208" s="6" t="str">
        <f>_xlfn.XLOOKUP(I208,'[2]Barras CMg'!$E$2:$E$1527,'[2]Barras CMg'!$A$2:$A$1527,"------",0,1)</f>
        <v>L.PALMAS______220</v>
      </c>
      <c r="K208" s="6">
        <v>15</v>
      </c>
      <c r="L208" s="6">
        <v>2025</v>
      </c>
      <c r="M208" s="6" t="s">
        <v>211</v>
      </c>
      <c r="N208" s="6" t="s">
        <v>212</v>
      </c>
      <c r="O208" s="6" t="s">
        <v>47</v>
      </c>
      <c r="P208" s="6" t="s">
        <v>477</v>
      </c>
      <c r="Q208" s="6" t="s">
        <v>766</v>
      </c>
      <c r="R208" s="6" t="s">
        <v>3352</v>
      </c>
      <c r="S208" s="6" t="s">
        <v>51</v>
      </c>
      <c r="T208" s="9" t="s">
        <v>4045</v>
      </c>
      <c r="U208" s="10">
        <v>45</v>
      </c>
      <c r="V208" s="10">
        <v>44.704799999999999</v>
      </c>
      <c r="W208" s="11" t="e">
        <f>_xlfn.XLOOKUP(C208,#REF!,#REF!,"S/I",0)</f>
        <v>#REF!</v>
      </c>
      <c r="X208" s="11" t="str">
        <f>_xlfn.XLOOKUP($D208,[2]Retiros_dinamica!$F:$F,[2]Retiros_dinamica!B:B,"S/I",0)</f>
        <v>S/I</v>
      </c>
      <c r="Y208" s="11" t="str">
        <f>_xlfn.XLOOKUP($D208,[2]Retiros_dinamica!$F:$F,[2]Retiros_dinamica!C:C,"S/I",0)</f>
        <v>S/I</v>
      </c>
      <c r="Z208" s="11" t="str">
        <f>_xlfn.XLOOKUP($D208,[2]Retiros_dinamica!$F:$F,[2]Retiros_dinamica!D:D,"S/I",0)</f>
        <v>S/I</v>
      </c>
      <c r="AA208" s="11" t="str">
        <f>_xlfn.XLOOKUP($D208,[2]Retiros_dinamica!$F:$F,[2]Retiros_dinamica!E:E,"S/I",0)</f>
        <v>S/I</v>
      </c>
      <c r="AB208" s="6" t="str">
        <f>_xlfn.XLOOKUP(C208,[2]CMg!$I$4:$I$106,[2]CMg!$M$4:$M$106,"----",0,1)</f>
        <v>----</v>
      </c>
      <c r="AC208" s="6" t="str">
        <f>_xlfn.XLOOKUP(C208,[2]CMg!$A$4:$A$106,[2]CMg!$B$4:$B$106,"----",0,1)</f>
        <v>----</v>
      </c>
      <c r="AD208" s="6" t="str">
        <f>_xlfn.XLOOKUP(C208,'[3]Promedio solar Cmg'!$A$4:$A$106,'[3]Promedio solar Cmg'!$B$4:$B$106,"----",0,1)</f>
        <v>----</v>
      </c>
      <c r="AH208" s="12">
        <f>_xlfn.XLOOKUP($E208,'[2]Balance económico'!$C:$C,'[2]Balance económico'!$D:$D,"-",0)</f>
        <v>-2932377.3251339793</v>
      </c>
      <c r="AI208" s="12">
        <f>_xlfn.XLOOKUP($E208,'[2]Balance económico'!$C:$C,'[2]Balance económico'!$E:$E,"-",0)</f>
        <v>495753430.60327995</v>
      </c>
      <c r="AJ208" s="12" t="str">
        <f>_xlfn.XLOOKUP($E208,'[2]Balance económico'!$C:$C,'[2]Balance económico'!$F:$F,"-",0)</f>
        <v>----</v>
      </c>
      <c r="AK208" s="6" t="str">
        <f t="shared" si="10"/>
        <v>PPA</v>
      </c>
      <c r="AL208" s="12" t="str" cm="1">
        <f t="array" ref="AL208">IFERROR((X208*[2]!Tabla2[Bloque A] + 'BD Centrales 2025'!Y743*[2]!Tabla2[Bloque B] + 'BD Centrales 2025'!Z743*[2]!Tabla2[Bloque C])*#REF!,"-")</f>
        <v>-</v>
      </c>
      <c r="AM208" s="12" t="str">
        <f t="shared" si="11"/>
        <v>-</v>
      </c>
      <c r="AN208" s="12">
        <f>IFERROR((AH208+AI208+AJ208)/(SUMIFS($W$2:$W$1194,$E$2:$E$1194,E208)*1000*#REF!),0)</f>
        <v>0</v>
      </c>
    </row>
    <row r="209" spans="1:40" ht="14.4" x14ac:dyDescent="0.3">
      <c r="A209" s="7">
        <v>283</v>
      </c>
      <c r="B209" s="7" t="s">
        <v>4163</v>
      </c>
      <c r="C209" s="8" t="s">
        <v>4164</v>
      </c>
      <c r="D209" s="6" t="s">
        <v>584</v>
      </c>
      <c r="E209" s="6" t="str">
        <f>_xlfn.XLOOKUP(D209,'[2]Coordinados SEN'!$A:$A,'[2]Coordinados SEN'!$B:$B,"-",0)</f>
        <v>76.412.562-2</v>
      </c>
      <c r="F209" s="6" t="s">
        <v>584</v>
      </c>
      <c r="G209" s="6">
        <f t="shared" si="9"/>
        <v>39</v>
      </c>
      <c r="H209" s="6" t="s">
        <v>4165</v>
      </c>
      <c r="I209" s="6" t="s">
        <v>4165</v>
      </c>
      <c r="J209" s="6" t="str">
        <f>_xlfn.XLOOKUP(I209,'[2]Barras CMg'!$E$2:$E$1527,'[2]Barras CMg'!$A$2:$A$1527,"------",0,1)</f>
        <v>PETALTAL______220</v>
      </c>
      <c r="K209" s="6">
        <v>33</v>
      </c>
      <c r="L209" s="6">
        <v>2025</v>
      </c>
      <c r="M209" s="6" t="s">
        <v>211</v>
      </c>
      <c r="N209" s="6" t="s">
        <v>212</v>
      </c>
      <c r="O209" s="6" t="s">
        <v>47</v>
      </c>
      <c r="P209" s="6" t="s">
        <v>48</v>
      </c>
      <c r="Q209" s="6" t="s">
        <v>48</v>
      </c>
      <c r="R209" s="6" t="s">
        <v>587</v>
      </c>
      <c r="S209" s="6" t="s">
        <v>51</v>
      </c>
      <c r="T209" s="9" t="s">
        <v>4166</v>
      </c>
      <c r="U209" s="10">
        <v>99</v>
      </c>
      <c r="V209" s="10">
        <v>98.108999999999995</v>
      </c>
      <c r="W209" s="11" t="e">
        <f>_xlfn.XLOOKUP(C209,#REF!,#REF!,"S/I",0)</f>
        <v>#REF!</v>
      </c>
      <c r="X209" s="11" t="str">
        <f>_xlfn.XLOOKUP($D209,[2]Retiros_dinamica!$F:$F,[2]Retiros_dinamica!B:B,"S/I",0)</f>
        <v>S/I</v>
      </c>
      <c r="Y209" s="11" t="str">
        <f>_xlfn.XLOOKUP($D209,[2]Retiros_dinamica!$F:$F,[2]Retiros_dinamica!C:C,"S/I",0)</f>
        <v>S/I</v>
      </c>
      <c r="Z209" s="11" t="str">
        <f>_xlfn.XLOOKUP($D209,[2]Retiros_dinamica!$F:$F,[2]Retiros_dinamica!D:D,"S/I",0)</f>
        <v>S/I</v>
      </c>
      <c r="AA209" s="11" t="str">
        <f>_xlfn.XLOOKUP($D209,[2]Retiros_dinamica!$F:$F,[2]Retiros_dinamica!E:E,"S/I",0)</f>
        <v>S/I</v>
      </c>
      <c r="AB209" s="6" t="str">
        <f>_xlfn.XLOOKUP(C209,[2]CMg!$I$4:$I$106,[2]CMg!$M$4:$M$106,"----",0,1)</f>
        <v>----</v>
      </c>
      <c r="AC209" s="6" t="str">
        <f>_xlfn.XLOOKUP(C209,[2]CMg!$A$4:$A$106,[2]CMg!$B$4:$B$106,"----",0,1)</f>
        <v>----</v>
      </c>
      <c r="AD209" s="6" t="str">
        <f>_xlfn.XLOOKUP(C209,'[3]Promedio solar Cmg'!$A$4:$A$106,'[3]Promedio solar Cmg'!$B$4:$B$106,"----",0,1)</f>
        <v>----</v>
      </c>
      <c r="AH209" s="12">
        <f>_xlfn.XLOOKUP($E209,'[2]Balance económico'!$C:$C,'[2]Balance económico'!$D:$D,"-",0)</f>
        <v>6375328015.7772694</v>
      </c>
      <c r="AI209" s="12">
        <f>_xlfn.XLOOKUP($E209,'[2]Balance económico'!$C:$C,'[2]Balance económico'!$E:$E,"-",0)</f>
        <v>48172067074.887741</v>
      </c>
      <c r="AJ209" s="12">
        <f>_xlfn.XLOOKUP($E209,'[2]Balance económico'!$C:$C,'[2]Balance económico'!$F:$F,"-",0)</f>
        <v>879755791.67572367</v>
      </c>
      <c r="AK209" s="6" t="str">
        <f t="shared" si="10"/>
        <v>PPA</v>
      </c>
      <c r="AL209" s="12" t="str" cm="1">
        <f t="array" ref="AL209">IFERROR((X209*[2]!Tabla2[Bloque A] + 'BD Centrales 2025'!Y767*[2]!Tabla2[Bloque B] + 'BD Centrales 2025'!Z767*[2]!Tabla2[Bloque C])*#REF!,"-")</f>
        <v>-</v>
      </c>
      <c r="AM209" s="12" t="str">
        <f t="shared" si="11"/>
        <v>-</v>
      </c>
      <c r="AN209" s="12">
        <f>IFERROR((AH209+AI209+AJ209)/(SUMIFS($W$2:$W$1194,$E$2:$E$1194,E209)*1000*#REF!),0)</f>
        <v>0</v>
      </c>
    </row>
    <row r="210" spans="1:40" ht="14.4" x14ac:dyDescent="0.3">
      <c r="A210" s="7">
        <v>284</v>
      </c>
      <c r="B210" s="7" t="s">
        <v>582</v>
      </c>
      <c r="C210" s="8" t="s">
        <v>583</v>
      </c>
      <c r="D210" s="6" t="s">
        <v>584</v>
      </c>
      <c r="E210" s="6" t="str">
        <f>_xlfn.XLOOKUP(D210,'[2]Coordinados SEN'!$A:$A,'[2]Coordinados SEN'!$B:$B,"-",0)</f>
        <v>76.412.562-2</v>
      </c>
      <c r="F210" s="6" t="s">
        <v>584</v>
      </c>
      <c r="G210" s="6">
        <f t="shared" si="9"/>
        <v>39</v>
      </c>
      <c r="H210" s="6" t="s">
        <v>585</v>
      </c>
      <c r="I210" s="13" t="s">
        <v>586</v>
      </c>
      <c r="J210" s="6" t="str">
        <f>_xlfn.XLOOKUP(I210,'[2]Barras CMg'!$E$2:$E$1527,'[2]Barras CMg'!$A$2:$A$1527,"------",0,1)</f>
        <v>LALACKAMA_____033</v>
      </c>
      <c r="K210" s="6">
        <v>1</v>
      </c>
      <c r="L210" s="6">
        <v>2025</v>
      </c>
      <c r="M210" s="6" t="s">
        <v>495</v>
      </c>
      <c r="N210" s="6" t="s">
        <v>496</v>
      </c>
      <c r="O210" s="6" t="s">
        <v>47</v>
      </c>
      <c r="P210" s="6" t="s">
        <v>48</v>
      </c>
      <c r="Q210" s="6" t="s">
        <v>48</v>
      </c>
      <c r="R210" s="6" t="s">
        <v>587</v>
      </c>
      <c r="S210" s="6" t="s">
        <v>51</v>
      </c>
      <c r="T210" s="9" t="s">
        <v>588</v>
      </c>
      <c r="U210" s="10">
        <v>55</v>
      </c>
      <c r="V210" s="10">
        <v>54.835000000000001</v>
      </c>
      <c r="W210" s="11" t="e">
        <f>_xlfn.XLOOKUP(C210,#REF!,#REF!,"S/I",0)</f>
        <v>#REF!</v>
      </c>
      <c r="X210" s="11" t="str">
        <f>_xlfn.XLOOKUP($D210,[2]Retiros_dinamica!$F:$F,[2]Retiros_dinamica!B:B,"S/I",0)</f>
        <v>S/I</v>
      </c>
      <c r="Y210" s="11" t="str">
        <f>_xlfn.XLOOKUP($D210,[2]Retiros_dinamica!$F:$F,[2]Retiros_dinamica!C:C,"S/I",0)</f>
        <v>S/I</v>
      </c>
      <c r="Z210" s="11" t="str">
        <f>_xlfn.XLOOKUP($D210,[2]Retiros_dinamica!$F:$F,[2]Retiros_dinamica!D:D,"S/I",0)</f>
        <v>S/I</v>
      </c>
      <c r="AA210" s="11" t="str">
        <f>_xlfn.XLOOKUP($D210,[2]Retiros_dinamica!$F:$F,[2]Retiros_dinamica!E:E,"S/I",0)</f>
        <v>S/I</v>
      </c>
      <c r="AB210" s="6">
        <f>_xlfn.XLOOKUP(C210,[2]CMg!$I$4:$I$106,[2]CMg!$M$4:$M$106,"----",0,1)</f>
        <v>6.2632402452441367</v>
      </c>
      <c r="AC210" s="6">
        <f>_xlfn.XLOOKUP(C210,'[3]Promedio Cmg'!$A$4:$A$106,'[3]Promedio Cmg'!$B$4:$B$106,"---",0,1)</f>
        <v>42.930648327816506</v>
      </c>
      <c r="AD210" s="6">
        <f>_xlfn.XLOOKUP(C210,'[3]Promedio solar Cmg'!$A$4:$A$106,'[3]Promedio solar Cmg'!$B$4:$B$106,"----",0,1)</f>
        <v>7.0871479452054844</v>
      </c>
      <c r="AE210" s="6">
        <f>_xlfn.XLOOKUP(C210,[2]CMg!$O$4:$O$106,[2]CMg!$P$4:$P$106,"----",0,1)</f>
        <v>68.528139307376392</v>
      </c>
      <c r="AF210" s="14">
        <f>_xlfn.XLOOKUP(C210,[2]CMg!$S$4:$S$106,[2]CMg!$U$4:$U$106,"----",0,1)</f>
        <v>0.48419130236274399</v>
      </c>
      <c r="AH210" s="12">
        <f>_xlfn.XLOOKUP($E210,'[2]Balance económico'!$C:$C,'[2]Balance económico'!$D:$D,"-",0)</f>
        <v>6375328015.7772694</v>
      </c>
      <c r="AI210" s="12">
        <f>_xlfn.XLOOKUP($E210,'[2]Balance económico'!$C:$C,'[2]Balance económico'!$E:$E,"-",0)</f>
        <v>48172067074.887741</v>
      </c>
      <c r="AJ210" s="12">
        <f>_xlfn.XLOOKUP($E210,'[2]Balance económico'!$C:$C,'[2]Balance económico'!$F:$F,"-",0)</f>
        <v>879755791.67572367</v>
      </c>
      <c r="AK210" s="6" t="str">
        <f t="shared" si="10"/>
        <v>PPA</v>
      </c>
      <c r="AL210" s="12" t="str" cm="1">
        <f t="array" ref="AL210">IFERROR((X210*[2]!Tabla2[Bloque A] + 'BD Centrales 2025'!Y909*[2]!Tabla2[Bloque B] + 'BD Centrales 2025'!Z909*[2]!Tabla2[Bloque C])*#REF!,"-")</f>
        <v>-</v>
      </c>
      <c r="AM210" s="12" t="str">
        <f t="shared" si="11"/>
        <v>-</v>
      </c>
      <c r="AN210" s="12">
        <f>IFERROR((AH210+AI210+AJ210)/(SUMIFS($W$2:$W$1194,$E$2:$E$1194,E210)*1000*#REF!),0)</f>
        <v>0</v>
      </c>
    </row>
    <row r="211" spans="1:40" ht="14.4" x14ac:dyDescent="0.3">
      <c r="A211" s="7">
        <v>285</v>
      </c>
      <c r="B211" s="7" t="s">
        <v>589</v>
      </c>
      <c r="C211" s="8" t="s">
        <v>590</v>
      </c>
      <c r="D211" s="6" t="s">
        <v>584</v>
      </c>
      <c r="E211" s="6" t="str">
        <f>_xlfn.XLOOKUP(D211,'[2]Coordinados SEN'!$A:$A,'[2]Coordinados SEN'!$B:$B,"-",0)</f>
        <v>76.412.562-2</v>
      </c>
      <c r="F211" s="6" t="s">
        <v>584</v>
      </c>
      <c r="G211" s="6">
        <f t="shared" si="9"/>
        <v>39</v>
      </c>
      <c r="H211" s="6" t="s">
        <v>591</v>
      </c>
      <c r="I211" s="6" t="s">
        <v>592</v>
      </c>
      <c r="J211" s="6" t="str">
        <f>_xlfn.XLOOKUP(I211,'[2]Barras CMg'!$E$2:$E$1527,'[2]Barras CMg'!$A$2:$A$1527,"------",0,1)</f>
        <v>TAP_CHANARES__110</v>
      </c>
      <c r="K211" s="6">
        <v>1</v>
      </c>
      <c r="L211" s="6">
        <v>2025</v>
      </c>
      <c r="M211" s="6" t="s">
        <v>495</v>
      </c>
      <c r="N211" s="6" t="s">
        <v>496</v>
      </c>
      <c r="O211" s="6" t="s">
        <v>47</v>
      </c>
      <c r="P211" s="6" t="s">
        <v>497</v>
      </c>
      <c r="Q211" s="6" t="s">
        <v>498</v>
      </c>
      <c r="R211" s="6" t="s">
        <v>499</v>
      </c>
      <c r="S211" s="6" t="s">
        <v>51</v>
      </c>
      <c r="T211" s="9" t="s">
        <v>437</v>
      </c>
      <c r="U211" s="10">
        <v>36</v>
      </c>
      <c r="V211" s="10">
        <v>35.892000000000003</v>
      </c>
      <c r="W211" s="11" t="e">
        <f>_xlfn.XLOOKUP(C211,#REF!,#REF!,"S/I",0)</f>
        <v>#REF!</v>
      </c>
      <c r="X211" s="11" t="str">
        <f>_xlfn.XLOOKUP($D211,[2]Retiros_dinamica!$F:$F,[2]Retiros_dinamica!B:B,"S/I",0)</f>
        <v>S/I</v>
      </c>
      <c r="Y211" s="11" t="str">
        <f>_xlfn.XLOOKUP($D211,[2]Retiros_dinamica!$F:$F,[2]Retiros_dinamica!C:C,"S/I",0)</f>
        <v>S/I</v>
      </c>
      <c r="Z211" s="11" t="str">
        <f>_xlfn.XLOOKUP($D211,[2]Retiros_dinamica!$F:$F,[2]Retiros_dinamica!D:D,"S/I",0)</f>
        <v>S/I</v>
      </c>
      <c r="AA211" s="11" t="str">
        <f>_xlfn.XLOOKUP($D211,[2]Retiros_dinamica!$F:$F,[2]Retiros_dinamica!E:E,"S/I",0)</f>
        <v>S/I</v>
      </c>
      <c r="AB211" s="6">
        <f>_xlfn.XLOOKUP(C211,[2]CMg!$I$4:$I$106,[2]CMg!$M$4:$M$106,"----",0,1)</f>
        <v>8.1721585969280675</v>
      </c>
      <c r="AC211" s="6">
        <f>_xlfn.XLOOKUP(C211,'[3]Promedio Cmg'!$A$4:$A$106,'[3]Promedio Cmg'!$B$4:$B$106,"---",0,1)</f>
        <v>53.245659171327617</v>
      </c>
      <c r="AD211" s="6">
        <f>_xlfn.XLOOKUP(C211,'[3]Promedio solar Cmg'!$A$4:$A$106,'[3]Promedio solar Cmg'!$B$4:$B$106,"----",0,1)</f>
        <v>9.4053260273972636</v>
      </c>
      <c r="AE211" s="6">
        <f>_xlfn.XLOOKUP(C211,[2]CMg!$O$4:$O$106,[2]CMg!$P$4:$P$106,"----",0,1)</f>
        <v>84.554055957738456</v>
      </c>
      <c r="AF211" s="14">
        <f>_xlfn.XLOOKUP(C211,[2]CMg!$S$4:$S$106,[2]CMg!$U$4:$U$106,"----",0,1)</f>
        <v>0.48396301792032875</v>
      </c>
      <c r="AH211" s="12">
        <f>_xlfn.XLOOKUP($E211,'[2]Balance económico'!$C:$C,'[2]Balance económico'!$D:$D,"-",0)</f>
        <v>6375328015.7772694</v>
      </c>
      <c r="AI211" s="12">
        <f>_xlfn.XLOOKUP($E211,'[2]Balance económico'!$C:$C,'[2]Balance económico'!$E:$E,"-",0)</f>
        <v>48172067074.887741</v>
      </c>
      <c r="AJ211" s="12">
        <f>_xlfn.XLOOKUP($E211,'[2]Balance económico'!$C:$C,'[2]Balance económico'!$F:$F,"-",0)</f>
        <v>879755791.67572367</v>
      </c>
      <c r="AK211" s="6" t="str">
        <f t="shared" si="10"/>
        <v>PPA</v>
      </c>
      <c r="AL211" s="12" t="str" cm="1">
        <f t="array" ref="AL211">IFERROR((X211*[2]!Tabla2[Bloque A] + 'BD Centrales 2025'!Y818*[2]!Tabla2[Bloque B] + 'BD Centrales 2025'!Z818*[2]!Tabla2[Bloque C])*#REF!,"-")</f>
        <v>-</v>
      </c>
      <c r="AM211" s="12" t="str">
        <f t="shared" si="11"/>
        <v>-</v>
      </c>
      <c r="AN211" s="12">
        <f>IFERROR((AH211+AI211+AJ211)/(SUMIFS($W$2:$W$1194,$E$2:$E$1194,E211)*1000*#REF!),0)</f>
        <v>0</v>
      </c>
    </row>
    <row r="212" spans="1:40" ht="14.4" x14ac:dyDescent="0.3">
      <c r="A212" s="7">
        <v>286</v>
      </c>
      <c r="B212" s="7" t="s">
        <v>453</v>
      </c>
      <c r="C212" s="8" t="s">
        <v>454</v>
      </c>
      <c r="D212" s="6" t="s">
        <v>455</v>
      </c>
      <c r="E212" s="6" t="str">
        <f>_xlfn.XLOOKUP(D212,'[2]Coordinados SEN'!$A:$A,'[2]Coordinados SEN'!$B:$B,"-",0)</f>
        <v>76.281.947-3</v>
      </c>
      <c r="F212" s="6" t="s">
        <v>455</v>
      </c>
      <c r="G212" s="6">
        <f t="shared" si="9"/>
        <v>1</v>
      </c>
      <c r="H212" s="6" t="s">
        <v>456</v>
      </c>
      <c r="I212" s="6" t="s">
        <v>457</v>
      </c>
      <c r="J212" s="6" t="str">
        <f>_xlfn.XLOOKUP(I212,'[2]Barras CMg'!$E$2:$E$1527,'[2]Barras CMg'!$A$2:$A$1527,"------",0,1)</f>
        <v>PEUCHEN_______220</v>
      </c>
      <c r="K212" s="6">
        <v>1</v>
      </c>
      <c r="L212" s="6">
        <v>2025</v>
      </c>
      <c r="M212" s="6" t="s">
        <v>66</v>
      </c>
      <c r="N212" s="6" t="s">
        <v>177</v>
      </c>
      <c r="O212" s="6" t="s">
        <v>157</v>
      </c>
      <c r="P212" s="6" t="s">
        <v>68</v>
      </c>
      <c r="Q212" s="6" t="s">
        <v>68</v>
      </c>
      <c r="R212" s="6" t="s">
        <v>69</v>
      </c>
      <c r="S212" s="6" t="s">
        <v>158</v>
      </c>
      <c r="T212" s="9" t="s">
        <v>458</v>
      </c>
      <c r="U212" s="10">
        <v>1.8</v>
      </c>
      <c r="V212" s="10">
        <v>1.7549999999999999</v>
      </c>
      <c r="W212" s="11" t="e">
        <f>_xlfn.XLOOKUP(C212,#REF!,#REF!,"S/I",0)</f>
        <v>#REF!</v>
      </c>
      <c r="X212" s="11" t="str">
        <f>_xlfn.XLOOKUP($D212,[2]Retiros_dinamica!$F:$F,[2]Retiros_dinamica!B:B,"S/I",0)</f>
        <v>S/I</v>
      </c>
      <c r="Y212" s="11" t="str">
        <f>_xlfn.XLOOKUP($D212,[2]Retiros_dinamica!$F:$F,[2]Retiros_dinamica!C:C,"S/I",0)</f>
        <v>S/I</v>
      </c>
      <c r="Z212" s="11" t="str">
        <f>_xlfn.XLOOKUP($D212,[2]Retiros_dinamica!$F:$F,[2]Retiros_dinamica!D:D,"S/I",0)</f>
        <v>S/I</v>
      </c>
      <c r="AA212" s="11" t="str">
        <f>_xlfn.XLOOKUP($D212,[2]Retiros_dinamica!$F:$F,[2]Retiros_dinamica!E:E,"S/I",0)</f>
        <v>S/I</v>
      </c>
      <c r="AB212" s="6" t="str">
        <f>_xlfn.XLOOKUP(C212,[2]CMg!$I$4:$I$106,[2]CMg!$M$4:$M$106,"----",0,1)</f>
        <v>----</v>
      </c>
      <c r="AC212" s="6" t="str">
        <f>_xlfn.XLOOKUP(C212,[2]CMg!$A$4:$A$106,[2]CMg!$B$4:$B$106,"----",0,1)</f>
        <v>----</v>
      </c>
      <c r="AD212" s="6" t="str">
        <f>_xlfn.XLOOKUP(C212,'[3]Promedio solar Cmg'!$A$4:$A$106,'[3]Promedio solar Cmg'!$B$4:$B$106,"----",0,1)</f>
        <v>----</v>
      </c>
      <c r="AH212" s="12">
        <f>_xlfn.XLOOKUP($E212,'[2]Balance económico'!$C:$C,'[2]Balance económico'!$D:$D,"-",0)</f>
        <v>375392114.76482201</v>
      </c>
      <c r="AI212" s="12">
        <f>_xlfn.XLOOKUP($E212,'[2]Balance económico'!$C:$C,'[2]Balance económico'!$E:$E,"-",0)</f>
        <v>35126350.093591928</v>
      </c>
      <c r="AJ212" s="12" t="str">
        <f>_xlfn.XLOOKUP($E212,'[2]Balance económico'!$C:$C,'[2]Balance económico'!$F:$F,"-",0)</f>
        <v>----</v>
      </c>
      <c r="AK212" s="6" t="str">
        <f t="shared" si="10"/>
        <v>PPA</v>
      </c>
      <c r="AL212" s="12" t="str" cm="1">
        <f t="array" ref="AL212">IFERROR((X212*[2]!Tabla2[Bloque A] + 'BD Centrales 2025'!Y68*[2]!Tabla2[Bloque B] + 'BD Centrales 2025'!Z68*[2]!Tabla2[Bloque C])*#REF!,"-")</f>
        <v>-</v>
      </c>
      <c r="AM212" s="12" t="str">
        <f t="shared" si="11"/>
        <v>-</v>
      </c>
      <c r="AN212" s="12">
        <f>IFERROR((AH212+AI212+AJ212)/(SUMIFS($W$2:$W$1194,$E$2:$E$1194,E212)*1000*#REF!),0)</f>
        <v>0</v>
      </c>
    </row>
    <row r="213" spans="1:40" ht="14.4" x14ac:dyDescent="0.3">
      <c r="A213" s="7">
        <v>287</v>
      </c>
      <c r="B213" s="7" t="s">
        <v>467</v>
      </c>
      <c r="C213" s="8" t="s">
        <v>468</v>
      </c>
      <c r="D213" s="6" t="s">
        <v>469</v>
      </c>
      <c r="E213" s="6" t="str">
        <f>_xlfn.XLOOKUP(D213,'[2]Coordinados SEN'!$A:$A,'[2]Coordinados SEN'!$B:$B,"-",0)</f>
        <v>76.249.099-4</v>
      </c>
      <c r="F213" s="6" t="s">
        <v>470</v>
      </c>
      <c r="G213" s="6">
        <f t="shared" si="9"/>
        <v>1</v>
      </c>
      <c r="H213" s="6" t="s">
        <v>471</v>
      </c>
      <c r="I213" s="6" t="s">
        <v>471</v>
      </c>
      <c r="J213" s="6" t="str">
        <f>_xlfn.XLOOKUP(I213,'[2]Barras CMg'!$E$2:$E$1527,'[2]Barras CMg'!$A$2:$A$1527,"------",0,1)</f>
        <v>LOS_HIERR_2___110</v>
      </c>
      <c r="K213" s="6">
        <v>1</v>
      </c>
      <c r="L213" s="6">
        <v>2025</v>
      </c>
      <c r="M213" s="6" t="s">
        <v>66</v>
      </c>
      <c r="N213" s="6" t="s">
        <v>177</v>
      </c>
      <c r="O213" s="6" t="s">
        <v>157</v>
      </c>
      <c r="P213" s="6" t="s">
        <v>90</v>
      </c>
      <c r="Q213" s="6" t="s">
        <v>97</v>
      </c>
      <c r="R213" s="6" t="s">
        <v>98</v>
      </c>
      <c r="S213" s="6" t="s">
        <v>51</v>
      </c>
      <c r="T213" s="9" t="s">
        <v>472</v>
      </c>
      <c r="U213" s="10">
        <v>6.03</v>
      </c>
      <c r="V213" s="10">
        <v>6</v>
      </c>
      <c r="W213" s="11" t="e">
        <f>_xlfn.XLOOKUP(C213,#REF!,#REF!,"S/I",0)</f>
        <v>#REF!</v>
      </c>
      <c r="X213" s="11">
        <f>_xlfn.XLOOKUP($D213,[2]Retiros_dinamica!$F:$F,[2]Retiros_dinamica!B:B,"S/I",0)</f>
        <v>26989.997315799861</v>
      </c>
      <c r="Y213" s="11">
        <f>_xlfn.XLOOKUP($D213,[2]Retiros_dinamica!$F:$F,[2]Retiros_dinamica!C:C,"S/I",0)</f>
        <v>39463.713218700002</v>
      </c>
      <c r="Z213" s="11">
        <f>_xlfn.XLOOKUP($D213,[2]Retiros_dinamica!$F:$F,[2]Retiros_dinamica!D:D,"S/I",0)</f>
        <v>21165.56785933291</v>
      </c>
      <c r="AA213" s="11">
        <f>_xlfn.XLOOKUP($D213,[2]Retiros_dinamica!$F:$F,[2]Retiros_dinamica!E:E,"S/I",0)</f>
        <v>87619.278393832778</v>
      </c>
      <c r="AB213" s="6" t="str">
        <f>_xlfn.XLOOKUP(C213,[2]CMg!$I$4:$I$106,[2]CMg!$M$4:$M$106,"----",0,1)</f>
        <v>----</v>
      </c>
      <c r="AC213" s="6" t="str">
        <f>_xlfn.XLOOKUP(C213,[2]CMg!$A$4:$A$106,[2]CMg!$B$4:$B$106,"----",0,1)</f>
        <v>----</v>
      </c>
      <c r="AD213" s="6" t="str">
        <f>_xlfn.XLOOKUP(C213,'[3]Promedio solar Cmg'!$A$4:$A$106,'[3]Promedio solar Cmg'!$B$4:$B$106,"----",0,1)</f>
        <v>----</v>
      </c>
      <c r="AH213" s="12">
        <f>_xlfn.XLOOKUP($E213,'[2]Balance económico'!$C:$C,'[2]Balance económico'!$D:$D,"-",0)</f>
        <v>-686456224.9322387</v>
      </c>
      <c r="AI213" s="12">
        <f>_xlfn.XLOOKUP($E213,'[2]Balance económico'!$C:$C,'[2]Balance económico'!$E:$E,"-",0)</f>
        <v>-631876768.80695117</v>
      </c>
      <c r="AJ213" s="12">
        <f>_xlfn.XLOOKUP($E213,'[2]Balance económico'!$C:$C,'[2]Balance económico'!$F:$F,"-",0)</f>
        <v>264571042.78177568</v>
      </c>
      <c r="AK213" s="6" t="str">
        <f t="shared" si="10"/>
        <v>PPA</v>
      </c>
      <c r="AL213" s="12" t="str" cm="1">
        <f t="array" ref="AL213">IFERROR((X213*[2]!Tabla2[Bloque A] + 'BD Centrales 2025'!Y71*[2]!Tabla2[Bloque B] + 'BD Centrales 2025'!Z71*[2]!Tabla2[Bloque C])*#REF!,"-")</f>
        <v>-</v>
      </c>
      <c r="AM213" s="12" t="str">
        <f t="shared" si="11"/>
        <v>-</v>
      </c>
      <c r="AN213" s="12">
        <f>IFERROR((AH213+AI213+AJ213)/(SUMIFS($W$2:$W$1194,$E$2:$E$1194,E213)*1000*#REF!),0)</f>
        <v>0</v>
      </c>
    </row>
    <row r="214" spans="1:40" ht="14.4" x14ac:dyDescent="0.3">
      <c r="A214" s="7">
        <v>288</v>
      </c>
      <c r="B214" s="7" t="s">
        <v>593</v>
      </c>
      <c r="C214" s="8" t="s">
        <v>594</v>
      </c>
      <c r="D214" s="6" t="s">
        <v>444</v>
      </c>
      <c r="E214" s="6" t="str">
        <f>_xlfn.XLOOKUP(D214,'[2]Coordinados SEN'!$A:$A,'[2]Coordinados SEN'!$B:$B,"-",0)</f>
        <v>76.489.426-K</v>
      </c>
      <c r="F214" s="6" t="s">
        <v>595</v>
      </c>
      <c r="G214" s="6">
        <f t="shared" si="9"/>
        <v>8</v>
      </c>
      <c r="H214" s="6" t="s">
        <v>596</v>
      </c>
      <c r="I214" s="6" t="s">
        <v>596</v>
      </c>
      <c r="J214" s="6" t="str">
        <f>_xlfn.XLOOKUP(I214,'[2]Barras CMg'!$E$2:$E$1527,'[2]Barras CMg'!$A$2:$A$1527,"------",0,1)</f>
        <v>PVSALVADOR____110</v>
      </c>
      <c r="K214" s="6">
        <v>1</v>
      </c>
      <c r="L214" s="6">
        <v>2025</v>
      </c>
      <c r="M214" s="6" t="s">
        <v>495</v>
      </c>
      <c r="N214" s="6" t="s">
        <v>496</v>
      </c>
      <c r="O214" s="6" t="s">
        <v>47</v>
      </c>
      <c r="P214" s="6" t="s">
        <v>497</v>
      </c>
      <c r="Q214" s="6" t="s">
        <v>498</v>
      </c>
      <c r="R214" s="6" t="s">
        <v>499</v>
      </c>
      <c r="S214" s="6" t="s">
        <v>51</v>
      </c>
      <c r="T214" s="9" t="s">
        <v>597</v>
      </c>
      <c r="U214" s="10">
        <v>68</v>
      </c>
      <c r="V214" s="10">
        <v>67.796000000000006</v>
      </c>
      <c r="W214" s="11" t="e">
        <f>_xlfn.XLOOKUP(C214,#REF!,#REF!,"S/I",0)</f>
        <v>#REF!</v>
      </c>
      <c r="X214" s="11">
        <f>_xlfn.XLOOKUP($D214,[2]Retiros_dinamica!$F:$F,[2]Retiros_dinamica!B:B,"S/I",0)</f>
        <v>166347.00114429841</v>
      </c>
      <c r="Y214" s="11">
        <f>_xlfn.XLOOKUP($D214,[2]Retiros_dinamica!$F:$F,[2]Retiros_dinamica!C:C,"S/I",0)</f>
        <v>198978.01432815229</v>
      </c>
      <c r="Z214" s="11">
        <f>_xlfn.XLOOKUP($D214,[2]Retiros_dinamica!$F:$F,[2]Retiros_dinamica!D:D,"S/I",0)</f>
        <v>107362.254975095</v>
      </c>
      <c r="AA214" s="11">
        <f>_xlfn.XLOOKUP($D214,[2]Retiros_dinamica!$F:$F,[2]Retiros_dinamica!E:E,"S/I",0)</f>
        <v>472687.27044754568</v>
      </c>
      <c r="AB214" s="6">
        <f>_xlfn.XLOOKUP(C214,[2]CMg!$I$4:$I$106,[2]CMg!$M$4:$M$106,"----",0,1)</f>
        <v>3.2304585340196819</v>
      </c>
      <c r="AC214" s="6">
        <f>_xlfn.XLOOKUP(C214,'[3]Promedio Cmg'!$A$4:$A$106,'[3]Promedio Cmg'!$B$4:$B$106,"---",0,1)</f>
        <v>53.183508731879691</v>
      </c>
      <c r="AD214" s="6">
        <f>_xlfn.XLOOKUP(C214,'[3]Promedio solar Cmg'!$A$4:$A$106,'[3]Promedio solar Cmg'!$B$4:$B$106,"----",0,1)</f>
        <v>9.4758191780821797</v>
      </c>
      <c r="AE214" s="6">
        <f>_xlfn.XLOOKUP(C214,[2]CMg!$O$4:$O$106,[2]CMg!$P$4:$P$106,"----",0,1)</f>
        <v>84.397178634318024</v>
      </c>
      <c r="AF214" s="14">
        <f>_xlfn.XLOOKUP(C214,[2]CMg!$S$4:$S$106,[2]CMg!$U$4:$U$106,"----",0,1)</f>
        <v>0.51820568428261615</v>
      </c>
      <c r="AH214" s="12">
        <f>_xlfn.XLOOKUP($E214,'[2]Balance económico'!$C:$C,'[2]Balance económico'!$D:$D,"-",0)</f>
        <v>7920706863.944684</v>
      </c>
      <c r="AI214" s="12">
        <f>_xlfn.XLOOKUP($E214,'[2]Balance económico'!$C:$C,'[2]Balance económico'!$E:$E,"-",0)</f>
        <v>8086577594.9727669</v>
      </c>
      <c r="AJ214" s="12">
        <f>_xlfn.XLOOKUP($E214,'[2]Balance económico'!$C:$C,'[2]Balance económico'!$F:$F,"-",0)</f>
        <v>2266957958.3618236</v>
      </c>
      <c r="AK214" s="6" t="str">
        <f t="shared" si="10"/>
        <v>PPA</v>
      </c>
      <c r="AL214" s="12" t="str" cm="1">
        <f t="array" ref="AL214">IFERROR((X214*[2]!Tabla2[Bloque A] + 'BD Centrales 2025'!Y959*[2]!Tabla2[Bloque B] + 'BD Centrales 2025'!Z959*[2]!Tabla2[Bloque C])*#REF!,"-")</f>
        <v>-</v>
      </c>
      <c r="AM214" s="12" t="str">
        <f t="shared" si="11"/>
        <v>-</v>
      </c>
      <c r="AN214" s="12">
        <f>IFERROR((AH214+AI214+AJ214)/(SUMIFS($W$2:$W$1194,$E$2:$E$1194,E214)*1000*#REF!),0)</f>
        <v>0</v>
      </c>
    </row>
    <row r="215" spans="1:40" ht="14.4" x14ac:dyDescent="0.3">
      <c r="A215" s="7">
        <v>289</v>
      </c>
      <c r="B215" s="7" t="s">
        <v>4160</v>
      </c>
      <c r="C215" s="8" t="s">
        <v>4161</v>
      </c>
      <c r="D215" s="6" t="s">
        <v>584</v>
      </c>
      <c r="E215" s="6" t="str">
        <f>_xlfn.XLOOKUP(D215,'[2]Coordinados SEN'!$A:$A,'[2]Coordinados SEN'!$B:$B,"-",0)</f>
        <v>76.412.562-2</v>
      </c>
      <c r="F215" s="6" t="s">
        <v>584</v>
      </c>
      <c r="G215" s="6">
        <f t="shared" si="9"/>
        <v>39</v>
      </c>
      <c r="H215" s="6" t="s">
        <v>4040</v>
      </c>
      <c r="I215" s="6" t="s">
        <v>4040</v>
      </c>
      <c r="J215" s="6" t="str">
        <f>_xlfn.XLOOKUP(I215,'[2]Barras CMg'!$E$2:$E$1527,'[2]Barras CMg'!$A$2:$A$1527,"------",0,1)</f>
        <v>TAP_TALINAY___220</v>
      </c>
      <c r="K215" s="6">
        <v>32</v>
      </c>
      <c r="L215" s="6">
        <v>2025</v>
      </c>
      <c r="M215" s="6" t="s">
        <v>211</v>
      </c>
      <c r="N215" s="6" t="s">
        <v>212</v>
      </c>
      <c r="O215" s="6" t="s">
        <v>47</v>
      </c>
      <c r="P215" s="6" t="s">
        <v>477</v>
      </c>
      <c r="Q215" s="6" t="s">
        <v>478</v>
      </c>
      <c r="R215" s="6" t="s">
        <v>714</v>
      </c>
      <c r="S215" s="6" t="s">
        <v>51</v>
      </c>
      <c r="T215" s="9" t="s">
        <v>4162</v>
      </c>
      <c r="U215" s="10">
        <v>60.4</v>
      </c>
      <c r="V215" s="10">
        <v>60.097999999999999</v>
      </c>
      <c r="W215" s="11" t="e">
        <f>_xlfn.XLOOKUP(C215,#REF!,#REF!,"S/I",0)</f>
        <v>#REF!</v>
      </c>
      <c r="X215" s="11" t="str">
        <f>_xlfn.XLOOKUP($D215,[2]Retiros_dinamica!$F:$F,[2]Retiros_dinamica!B:B,"S/I",0)</f>
        <v>S/I</v>
      </c>
      <c r="Y215" s="11" t="str">
        <f>_xlfn.XLOOKUP($D215,[2]Retiros_dinamica!$F:$F,[2]Retiros_dinamica!C:C,"S/I",0)</f>
        <v>S/I</v>
      </c>
      <c r="Z215" s="11" t="str">
        <f>_xlfn.XLOOKUP($D215,[2]Retiros_dinamica!$F:$F,[2]Retiros_dinamica!D:D,"S/I",0)</f>
        <v>S/I</v>
      </c>
      <c r="AA215" s="11" t="str">
        <f>_xlfn.XLOOKUP($D215,[2]Retiros_dinamica!$F:$F,[2]Retiros_dinamica!E:E,"S/I",0)</f>
        <v>S/I</v>
      </c>
      <c r="AB215" s="6" t="str">
        <f>_xlfn.XLOOKUP(C215,[2]CMg!$I$4:$I$106,[2]CMg!$M$4:$M$106,"----",0,1)</f>
        <v>----</v>
      </c>
      <c r="AC215" s="6" t="str">
        <f>_xlfn.XLOOKUP(C215,[2]CMg!$A$4:$A$106,[2]CMg!$B$4:$B$106,"----",0,1)</f>
        <v>----</v>
      </c>
      <c r="AD215" s="6" t="str">
        <f>_xlfn.XLOOKUP(C215,'[3]Promedio solar Cmg'!$A$4:$A$106,'[3]Promedio solar Cmg'!$B$4:$B$106,"----",0,1)</f>
        <v>----</v>
      </c>
      <c r="AH215" s="12">
        <f>_xlfn.XLOOKUP($E215,'[2]Balance económico'!$C:$C,'[2]Balance económico'!$D:$D,"-",0)</f>
        <v>6375328015.7772694</v>
      </c>
      <c r="AI215" s="12">
        <f>_xlfn.XLOOKUP($E215,'[2]Balance económico'!$C:$C,'[2]Balance económico'!$E:$E,"-",0)</f>
        <v>48172067074.887741</v>
      </c>
      <c r="AJ215" s="12">
        <f>_xlfn.XLOOKUP($E215,'[2]Balance económico'!$C:$C,'[2]Balance económico'!$F:$F,"-",0)</f>
        <v>879755791.67572367</v>
      </c>
      <c r="AK215" s="6" t="str">
        <f t="shared" si="10"/>
        <v>PPA</v>
      </c>
      <c r="AL215" s="12" t="str" cm="1">
        <f t="array" ref="AL215">IFERROR((X215*[2]!Tabla2[Bloque A] + 'BD Centrales 2025'!Y766*[2]!Tabla2[Bloque B] + 'BD Centrales 2025'!Z766*[2]!Tabla2[Bloque C])*#REF!,"-")</f>
        <v>-</v>
      </c>
      <c r="AM215" s="12" t="str">
        <f t="shared" si="11"/>
        <v>-</v>
      </c>
      <c r="AN215" s="12">
        <f>IFERROR((AH215+AI215+AJ215)/(SUMIFS($W$2:$W$1194,$E$2:$E$1194,E215)*1000*#REF!),0)</f>
        <v>0</v>
      </c>
    </row>
    <row r="216" spans="1:40" ht="14.4" x14ac:dyDescent="0.3">
      <c r="A216" s="7">
        <v>290</v>
      </c>
      <c r="B216" s="7" t="s">
        <v>655</v>
      </c>
      <c r="C216" s="8" t="s">
        <v>656</v>
      </c>
      <c r="D216" s="6" t="s">
        <v>657</v>
      </c>
      <c r="E216" s="6" t="str">
        <f>_xlfn.XLOOKUP(D216,'[2]Coordinados SEN'!$A:$A,'[2]Coordinados SEN'!$B:$B,"-",0)</f>
        <v>76.427.560-8</v>
      </c>
      <c r="F216" s="6" t="s">
        <v>657</v>
      </c>
      <c r="G216" s="6">
        <f t="shared" si="9"/>
        <v>1</v>
      </c>
      <c r="H216" s="6" t="s">
        <v>658</v>
      </c>
      <c r="I216" s="6" t="s">
        <v>203</v>
      </c>
      <c r="J216" s="6" t="str">
        <f>_xlfn.XLOOKUP(I216,'[2]Barras CMg'!$E$2:$E$1527,'[2]Barras CMg'!$A$2:$A$1527,"------",0,1)</f>
        <v>TAP_PULELFU___066</v>
      </c>
      <c r="K216" s="6">
        <v>2</v>
      </c>
      <c r="L216" s="6">
        <v>2025</v>
      </c>
      <c r="M216" s="6" t="s">
        <v>66</v>
      </c>
      <c r="N216" s="6" t="s">
        <v>177</v>
      </c>
      <c r="O216" s="6" t="s">
        <v>157</v>
      </c>
      <c r="P216" s="6" t="s">
        <v>82</v>
      </c>
      <c r="Q216" s="6" t="s">
        <v>197</v>
      </c>
      <c r="R216" s="6" t="s">
        <v>204</v>
      </c>
      <c r="S216" s="6" t="s">
        <v>51</v>
      </c>
      <c r="T216" s="9" t="s">
        <v>659</v>
      </c>
      <c r="U216" s="10">
        <v>9</v>
      </c>
      <c r="V216" s="10">
        <v>8.9550000000000001</v>
      </c>
      <c r="W216" s="11" t="e">
        <f>_xlfn.XLOOKUP(C216,#REF!,#REF!,"S/I",0)</f>
        <v>#REF!</v>
      </c>
      <c r="X216" s="11" t="str">
        <f>_xlfn.XLOOKUP($D216,[2]Retiros_dinamica!$F:$F,[2]Retiros_dinamica!B:B,"S/I",0)</f>
        <v>S/I</v>
      </c>
      <c r="Y216" s="11" t="str">
        <f>_xlfn.XLOOKUP($D216,[2]Retiros_dinamica!$F:$F,[2]Retiros_dinamica!C:C,"S/I",0)</f>
        <v>S/I</v>
      </c>
      <c r="Z216" s="11" t="str">
        <f>_xlfn.XLOOKUP($D216,[2]Retiros_dinamica!$F:$F,[2]Retiros_dinamica!D:D,"S/I",0)</f>
        <v>S/I</v>
      </c>
      <c r="AA216" s="11" t="str">
        <f>_xlfn.XLOOKUP($D216,[2]Retiros_dinamica!$F:$F,[2]Retiros_dinamica!E:E,"S/I",0)</f>
        <v>S/I</v>
      </c>
      <c r="AB216" s="6" t="str">
        <f>_xlfn.XLOOKUP(C216,[2]CMg!$I$4:$I$106,[2]CMg!$M$4:$M$106,"----",0,1)</f>
        <v>----</v>
      </c>
      <c r="AC216" s="6" t="str">
        <f>_xlfn.XLOOKUP(C216,[2]CMg!$A$4:$A$106,[2]CMg!$B$4:$B$106,"----",0,1)</f>
        <v>----</v>
      </c>
      <c r="AD216" s="6" t="str">
        <f>_xlfn.XLOOKUP(C216,'[3]Promedio solar Cmg'!$A$4:$A$106,'[3]Promedio solar Cmg'!$B$4:$B$106,"----",0,1)</f>
        <v>----</v>
      </c>
      <c r="AH216" s="12">
        <f>_xlfn.XLOOKUP($E216,'[2]Balance económico'!$C:$C,'[2]Balance económico'!$D:$D,"-",0)</f>
        <v>86138574.636443719</v>
      </c>
      <c r="AI216" s="12">
        <f>_xlfn.XLOOKUP($E216,'[2]Balance económico'!$C:$C,'[2]Balance económico'!$E:$E,"-",0)</f>
        <v>196230015.12757817</v>
      </c>
      <c r="AJ216" s="12" t="str">
        <f>_xlfn.XLOOKUP($E216,'[2]Balance económico'!$C:$C,'[2]Balance económico'!$F:$F,"-",0)</f>
        <v>----</v>
      </c>
      <c r="AK216" s="6" t="str">
        <f t="shared" si="10"/>
        <v>PPA</v>
      </c>
      <c r="AL216" s="12" t="str" cm="1">
        <f t="array" ref="AL216">IFERROR((X216*[2]!Tabla2[Bloque A] + 'BD Centrales 2025'!Y108*[2]!Tabla2[Bloque B] + 'BD Centrales 2025'!Z108*[2]!Tabla2[Bloque C])*#REF!,"-")</f>
        <v>-</v>
      </c>
      <c r="AM216" s="12" t="str">
        <f t="shared" si="11"/>
        <v>-</v>
      </c>
      <c r="AN216" s="12">
        <f>IFERROR((AH216+AI216+AJ216)/(SUMIFS($W$2:$W$1194,$E$2:$E$1194,E216)*1000*#REF!),0)</f>
        <v>0</v>
      </c>
    </row>
    <row r="217" spans="1:40" ht="14.4" x14ac:dyDescent="0.3">
      <c r="A217" s="7">
        <v>291</v>
      </c>
      <c r="B217" s="7" t="s">
        <v>172</v>
      </c>
      <c r="C217" s="8" t="s">
        <v>173</v>
      </c>
      <c r="D217" s="6" t="s">
        <v>174</v>
      </c>
      <c r="E217" s="6" t="str">
        <f>_xlfn.XLOOKUP(D217,'[2]Coordinados SEN'!$A:$A,'[2]Coordinados SEN'!$B:$B,"-",0)</f>
        <v>76.925.800-0</v>
      </c>
      <c r="F217" s="6" t="s">
        <v>174</v>
      </c>
      <c r="G217" s="6">
        <f t="shared" si="9"/>
        <v>10</v>
      </c>
      <c r="H217" s="6" t="s">
        <v>175</v>
      </c>
      <c r="I217" s="13" t="s">
        <v>176</v>
      </c>
      <c r="J217" s="6" t="str">
        <f>_xlfn.XLOOKUP(I217,'[2]Barras CMg'!$E$2:$E$1527,'[2]Barras CMg'!$A$2:$A$1527,"------",0,1)</f>
        <v>ANGOL_________023</v>
      </c>
      <c r="K217" s="6">
        <v>1</v>
      </c>
      <c r="L217" s="6">
        <v>2025</v>
      </c>
      <c r="M217" s="6" t="s">
        <v>66</v>
      </c>
      <c r="N217" s="6" t="s">
        <v>177</v>
      </c>
      <c r="O217" s="6" t="s">
        <v>157</v>
      </c>
      <c r="P217" s="6" t="s">
        <v>68</v>
      </c>
      <c r="Q217" s="6" t="s">
        <v>68</v>
      </c>
      <c r="R217" s="6" t="s">
        <v>178</v>
      </c>
      <c r="S217" s="6" t="s">
        <v>158</v>
      </c>
      <c r="T217" s="9" t="s">
        <v>179</v>
      </c>
      <c r="U217" s="10">
        <v>1.4019999999999999</v>
      </c>
      <c r="V217" s="10">
        <v>1.3779999999999999</v>
      </c>
      <c r="W217" s="11" t="e">
        <f>_xlfn.XLOOKUP(C217,#REF!,#REF!,"S/I",0)</f>
        <v>#REF!</v>
      </c>
      <c r="X217" s="11" t="str">
        <f>_xlfn.XLOOKUP($D217,[2]Retiros_dinamica!$F:$F,[2]Retiros_dinamica!B:B,"S/I",0)</f>
        <v>S/I</v>
      </c>
      <c r="Y217" s="11" t="str">
        <f>_xlfn.XLOOKUP($D217,[2]Retiros_dinamica!$F:$F,[2]Retiros_dinamica!C:C,"S/I",0)</f>
        <v>S/I</v>
      </c>
      <c r="Z217" s="11" t="str">
        <f>_xlfn.XLOOKUP($D217,[2]Retiros_dinamica!$F:$F,[2]Retiros_dinamica!D:D,"S/I",0)</f>
        <v>S/I</v>
      </c>
      <c r="AA217" s="11" t="str">
        <f>_xlfn.XLOOKUP($D217,[2]Retiros_dinamica!$F:$F,[2]Retiros_dinamica!E:E,"S/I",0)</f>
        <v>S/I</v>
      </c>
      <c r="AB217" s="6" t="str">
        <f>_xlfn.XLOOKUP(C217,[2]CMg!$I$4:$I$106,[2]CMg!$M$4:$M$106,"----",0,1)</f>
        <v>----</v>
      </c>
      <c r="AC217" s="6" t="str">
        <f>_xlfn.XLOOKUP(C217,[2]CMg!$A$4:$A$106,[2]CMg!$B$4:$B$106,"----",0,1)</f>
        <v>----</v>
      </c>
      <c r="AD217" s="6" t="str">
        <f>_xlfn.XLOOKUP(C217,'[3]Promedio solar Cmg'!$A$4:$A$106,'[3]Promedio solar Cmg'!$B$4:$B$106,"----",0,1)</f>
        <v>----</v>
      </c>
      <c r="AH217" s="12">
        <f>_xlfn.XLOOKUP($E217,'[2]Balance económico'!$C:$C,'[2]Balance económico'!$D:$D,"-",0)</f>
        <v>6175358051.0236549</v>
      </c>
      <c r="AI217" s="12">
        <f>_xlfn.XLOOKUP($E217,'[2]Balance económico'!$C:$C,'[2]Balance económico'!$E:$E,"-",0)</f>
        <v>14068417277.727055</v>
      </c>
      <c r="AJ217" s="12" t="str">
        <f>_xlfn.XLOOKUP($E217,'[2]Balance económico'!$C:$C,'[2]Balance económico'!$F:$F,"-",0)</f>
        <v>----</v>
      </c>
      <c r="AK217" s="6" t="str">
        <f t="shared" si="10"/>
        <v>PPA</v>
      </c>
      <c r="AL217" s="12" t="str" cm="1">
        <f t="array" ref="AL217">IFERROR((X217*[2]!Tabla2[Bloque A] + 'BD Centrales 2025'!Y21*[2]!Tabla2[Bloque B] + 'BD Centrales 2025'!Z21*[2]!Tabla2[Bloque C])*#REF!,"-")</f>
        <v>-</v>
      </c>
      <c r="AM217" s="12" t="str">
        <f t="shared" si="11"/>
        <v>-</v>
      </c>
      <c r="AN217" s="12">
        <f>IFERROR((AH217+AI217+AJ217)/(SUMIFS($W$2:$W$1194,$E$2:$E$1194,E217)*1000*#REF!),0)</f>
        <v>0</v>
      </c>
    </row>
    <row r="218" spans="1:40" ht="14.4" x14ac:dyDescent="0.3">
      <c r="A218" s="7">
        <v>292</v>
      </c>
      <c r="B218" s="7" t="s">
        <v>432</v>
      </c>
      <c r="C218" s="8" t="s">
        <v>433</v>
      </c>
      <c r="D218" s="6" t="s">
        <v>434</v>
      </c>
      <c r="E218" s="6" t="str">
        <f>_xlfn.XLOOKUP(D218,'[2]Coordinados SEN'!$A:$A,'[2]Coordinados SEN'!$B:$B,"-",0)</f>
        <v>76.019.239-2</v>
      </c>
      <c r="F218" s="6" t="s">
        <v>434</v>
      </c>
      <c r="G218" s="6">
        <f t="shared" si="9"/>
        <v>2</v>
      </c>
      <c r="H218" s="6" t="s">
        <v>435</v>
      </c>
      <c r="I218" s="6" t="s">
        <v>435</v>
      </c>
      <c r="J218" s="6" t="str">
        <f>_xlfn.XLOOKUP(I218,'[2]Barras CMg'!$E$2:$E$1527,'[2]Barras CMg'!$A$2:$A$1527,"------",0,1)</f>
        <v>BUCALEMU______066</v>
      </c>
      <c r="K218" s="6">
        <v>2</v>
      </c>
      <c r="L218" s="6">
        <v>2025</v>
      </c>
      <c r="M218" s="6" t="s">
        <v>66</v>
      </c>
      <c r="N218" s="6" t="s">
        <v>105</v>
      </c>
      <c r="O218" s="6" t="s">
        <v>47</v>
      </c>
      <c r="P218" s="6" t="s">
        <v>68</v>
      </c>
      <c r="Q218" s="6" t="s">
        <v>68</v>
      </c>
      <c r="R218" s="6" t="s">
        <v>436</v>
      </c>
      <c r="S218" s="6" t="s">
        <v>51</v>
      </c>
      <c r="T218" s="9" t="s">
        <v>437</v>
      </c>
      <c r="U218" s="10">
        <v>34.4</v>
      </c>
      <c r="V218" s="10">
        <v>34.055999999999997</v>
      </c>
      <c r="W218" s="11" t="e">
        <f>_xlfn.XLOOKUP(C218,#REF!,#REF!,"S/I",0)</f>
        <v>#REF!</v>
      </c>
      <c r="X218" s="11" t="str">
        <f>_xlfn.XLOOKUP($D218,[2]Retiros_dinamica!$F:$F,[2]Retiros_dinamica!B:B,"S/I",0)</f>
        <v>S/I</v>
      </c>
      <c r="Y218" s="11" t="str">
        <f>_xlfn.XLOOKUP($D218,[2]Retiros_dinamica!$F:$F,[2]Retiros_dinamica!C:C,"S/I",0)</f>
        <v>S/I</v>
      </c>
      <c r="Z218" s="11" t="str">
        <f>_xlfn.XLOOKUP($D218,[2]Retiros_dinamica!$F:$F,[2]Retiros_dinamica!D:D,"S/I",0)</f>
        <v>S/I</v>
      </c>
      <c r="AA218" s="11" t="str">
        <f>_xlfn.XLOOKUP($D218,[2]Retiros_dinamica!$F:$F,[2]Retiros_dinamica!E:E,"S/I",0)</f>
        <v>S/I</v>
      </c>
      <c r="AB218" s="6" t="str">
        <f>_xlfn.XLOOKUP(C218,[2]CMg!$I$4:$I$106,[2]CMg!$M$4:$M$106,"----",0,1)</f>
        <v>----</v>
      </c>
      <c r="AC218" s="6" t="str">
        <f>_xlfn.XLOOKUP(C218,[2]CMg!$A$4:$A$106,[2]CMg!$B$4:$B$106,"----",0,1)</f>
        <v>----</v>
      </c>
      <c r="AD218" s="6" t="str">
        <f>_xlfn.XLOOKUP(C218,'[3]Promedio solar Cmg'!$A$4:$A$106,'[3]Promedio solar Cmg'!$B$4:$B$106,"----",0,1)</f>
        <v>----</v>
      </c>
      <c r="AH218" s="12">
        <f>_xlfn.XLOOKUP($E218,'[2]Balance económico'!$C:$C,'[2]Balance económico'!$D:$D,"-",0)</f>
        <v>-1199871.2066808045</v>
      </c>
      <c r="AI218" s="12">
        <f>_xlfn.XLOOKUP($E218,'[2]Balance económico'!$C:$C,'[2]Balance económico'!$E:$E,"-",0)</f>
        <v>803496932.64004147</v>
      </c>
      <c r="AJ218" s="12" t="str">
        <f>_xlfn.XLOOKUP($E218,'[2]Balance económico'!$C:$C,'[2]Balance económico'!$F:$F,"-",0)</f>
        <v>----</v>
      </c>
      <c r="AK218" s="6" t="str">
        <f t="shared" si="10"/>
        <v>PPA</v>
      </c>
      <c r="AL218" s="12" t="str" cm="1">
        <f t="array" ref="AL218">IFERROR((X218*[2]!Tabla2[Bloque A] + 'BD Centrales 2025'!Y64*[2]!Tabla2[Bloque B] + 'BD Centrales 2025'!Z64*[2]!Tabla2[Bloque C])*#REF!,"-")</f>
        <v>-</v>
      </c>
      <c r="AM218" s="12" t="str">
        <f t="shared" si="11"/>
        <v>-</v>
      </c>
      <c r="AN218" s="12">
        <f>IFERROR((AH218+AI218+AJ218)/(SUMIFS($W$2:$W$1194,$E$2:$E$1194,E218)*1000*#REF!),0)</f>
        <v>0</v>
      </c>
    </row>
    <row r="219" spans="1:40" ht="14.4" x14ac:dyDescent="0.3">
      <c r="A219" s="7">
        <v>293</v>
      </c>
      <c r="B219" s="7" t="s">
        <v>1837</v>
      </c>
      <c r="C219" s="8" t="s">
        <v>1838</v>
      </c>
      <c r="D219" s="6" t="s">
        <v>194</v>
      </c>
      <c r="E219" s="6" t="str">
        <f>_xlfn.XLOOKUP(D219,'[2]Coordinados SEN'!$A:$A,'[2]Coordinados SEN'!$B:$B,"-",0)</f>
        <v>76.003.174-7</v>
      </c>
      <c r="F219" s="6" t="s">
        <v>1839</v>
      </c>
      <c r="G219" s="6">
        <f t="shared" si="9"/>
        <v>7</v>
      </c>
      <c r="H219" s="6" t="s">
        <v>1840</v>
      </c>
      <c r="I219" s="6" t="s">
        <v>1841</v>
      </c>
      <c r="J219" s="6" t="str">
        <f>_xlfn.XLOOKUP(I219,'[2]Barras CMg'!$E$2:$E$1527,'[2]Barras CMg'!$A$2:$A$1527,"------",0,1)</f>
        <v>DEUCO_________066</v>
      </c>
      <c r="K219" s="6">
        <v>2</v>
      </c>
      <c r="L219" s="6">
        <v>2025</v>
      </c>
      <c r="M219" s="6" t="s">
        <v>66</v>
      </c>
      <c r="N219" s="6" t="s">
        <v>177</v>
      </c>
      <c r="O219" s="6" t="s">
        <v>47</v>
      </c>
      <c r="P219" s="6" t="s">
        <v>229</v>
      </c>
      <c r="Q219" s="6" t="s">
        <v>1842</v>
      </c>
      <c r="R219" s="6" t="s">
        <v>1843</v>
      </c>
      <c r="S219" s="6" t="s">
        <v>51</v>
      </c>
      <c r="T219" s="9" t="s">
        <v>1844</v>
      </c>
      <c r="U219" s="10">
        <v>19.600000000000001</v>
      </c>
      <c r="V219" s="10">
        <v>19.306000000000001</v>
      </c>
      <c r="W219" s="11" t="e">
        <f>_xlfn.XLOOKUP(C219,#REF!,#REF!,"S/I",0)</f>
        <v>#REF!</v>
      </c>
      <c r="X219" s="11" t="str">
        <f>_xlfn.XLOOKUP($D219,[2]Retiros_dinamica!$F:$F,[2]Retiros_dinamica!B:B,"S/I",0)</f>
        <v>S/I</v>
      </c>
      <c r="Y219" s="11" t="str">
        <f>_xlfn.XLOOKUP($D219,[2]Retiros_dinamica!$F:$F,[2]Retiros_dinamica!C:C,"S/I",0)</f>
        <v>S/I</v>
      </c>
      <c r="Z219" s="11" t="str">
        <f>_xlfn.XLOOKUP($D219,[2]Retiros_dinamica!$F:$F,[2]Retiros_dinamica!D:D,"S/I",0)</f>
        <v>S/I</v>
      </c>
      <c r="AA219" s="11" t="str">
        <f>_xlfn.XLOOKUP($D219,[2]Retiros_dinamica!$F:$F,[2]Retiros_dinamica!E:E,"S/I",0)</f>
        <v>S/I</v>
      </c>
      <c r="AB219" s="6" t="str">
        <f>_xlfn.XLOOKUP(C219,[2]CMg!$I$4:$I$106,[2]CMg!$M$4:$M$106,"----",0,1)</f>
        <v>----</v>
      </c>
      <c r="AC219" s="6" t="str">
        <f>_xlfn.XLOOKUP(C219,[2]CMg!$A$4:$A$106,[2]CMg!$B$4:$B$106,"----",0,1)</f>
        <v>----</v>
      </c>
      <c r="AD219" s="6" t="str">
        <f>_xlfn.XLOOKUP(C219,'[3]Promedio solar Cmg'!$A$4:$A$106,'[3]Promedio solar Cmg'!$B$4:$B$106,"----",0,1)</f>
        <v>----</v>
      </c>
      <c r="AH219" s="12">
        <f>_xlfn.XLOOKUP($E219,'[2]Balance económico'!$C:$C,'[2]Balance económico'!$D:$D,"-",0)</f>
        <v>327020527.77585369</v>
      </c>
      <c r="AI219" s="12">
        <f>_xlfn.XLOOKUP($E219,'[2]Balance económico'!$C:$C,'[2]Balance económico'!$E:$E,"-",0)</f>
        <v>844109610.27093029</v>
      </c>
      <c r="AJ219" s="12" t="str">
        <f>_xlfn.XLOOKUP($E219,'[2]Balance económico'!$C:$C,'[2]Balance económico'!$F:$F,"-",0)</f>
        <v>----</v>
      </c>
      <c r="AK219" s="6" t="str">
        <f t="shared" si="10"/>
        <v>PPA</v>
      </c>
      <c r="AL219" s="12" t="str" cm="1">
        <f t="array" ref="AL219">IFERROR((X219*[2]!Tabla2[Bloque A] + 'BD Centrales 2025'!Y319*[2]!Tabla2[Bloque B] + 'BD Centrales 2025'!Z319*[2]!Tabla2[Bloque C])*#REF!,"-")</f>
        <v>-</v>
      </c>
      <c r="AM219" s="12" t="str">
        <f t="shared" si="11"/>
        <v>-</v>
      </c>
      <c r="AN219" s="12">
        <f>IFERROR((AH219+AI219+AJ219)/(SUMIFS($W$2:$W$1194,$E$2:$E$1194,E219)*1000*#REF!),0)</f>
        <v>0</v>
      </c>
    </row>
    <row r="220" spans="1:40" ht="14.4" x14ac:dyDescent="0.3">
      <c r="A220" s="7">
        <v>294</v>
      </c>
      <c r="B220" s="7" t="s">
        <v>5984</v>
      </c>
      <c r="C220" s="8" t="s">
        <v>5985</v>
      </c>
      <c r="D220" s="6" t="s">
        <v>5986</v>
      </c>
      <c r="E220" s="6" t="str">
        <f>_xlfn.XLOOKUP(D220,'[2]Coordinados SEN'!$A:$A,'[2]Coordinados SEN'!$B:$B,"-",0)</f>
        <v>76.284.294-7</v>
      </c>
      <c r="F220" s="6" t="s">
        <v>5986</v>
      </c>
      <c r="G220" s="6">
        <f t="shared" si="9"/>
        <v>1</v>
      </c>
      <c r="H220" s="6" t="s">
        <v>5987</v>
      </c>
      <c r="I220" s="13" t="s">
        <v>5988</v>
      </c>
      <c r="J220" s="6" t="str">
        <f>_xlfn.XLOOKUP(I220,'[2]Barras CMg'!$E$2:$E$1527,'[2]Barras CMg'!$A$2:$A$1527,"------",0,1)</f>
        <v>CHARRUA_______220</v>
      </c>
      <c r="K220" s="6">
        <v>2</v>
      </c>
      <c r="L220" s="6">
        <v>2025</v>
      </c>
      <c r="M220" s="6" t="s">
        <v>45</v>
      </c>
      <c r="N220" s="6" t="s">
        <v>5261</v>
      </c>
      <c r="O220" s="6" t="s">
        <v>47</v>
      </c>
      <c r="P220" s="6" t="s">
        <v>68</v>
      </c>
      <c r="Q220" s="6" t="s">
        <v>68</v>
      </c>
      <c r="R220" s="6" t="s">
        <v>1893</v>
      </c>
      <c r="S220" s="6" t="s">
        <v>51</v>
      </c>
      <c r="T220" s="9" t="s">
        <v>278</v>
      </c>
      <c r="U220" s="10">
        <v>273.11</v>
      </c>
      <c r="V220" s="10">
        <v>270.923</v>
      </c>
      <c r="W220" s="11" t="e">
        <f>_xlfn.XLOOKUP(C220,#REF!,#REF!,"S/I",0)</f>
        <v>#REF!</v>
      </c>
      <c r="X220" s="11" t="str">
        <f>_xlfn.XLOOKUP($D220,[2]Retiros_dinamica!$F:$F,[2]Retiros_dinamica!B:B,"S/I",0)</f>
        <v>S/I</v>
      </c>
      <c r="Y220" s="11" t="str">
        <f>_xlfn.XLOOKUP($D220,[2]Retiros_dinamica!$F:$F,[2]Retiros_dinamica!C:C,"S/I",0)</f>
        <v>S/I</v>
      </c>
      <c r="Z220" s="11" t="str">
        <f>_xlfn.XLOOKUP($D220,[2]Retiros_dinamica!$F:$F,[2]Retiros_dinamica!D:D,"S/I",0)</f>
        <v>S/I</v>
      </c>
      <c r="AA220" s="11" t="str">
        <f>_xlfn.XLOOKUP($D220,[2]Retiros_dinamica!$F:$F,[2]Retiros_dinamica!E:E,"S/I",0)</f>
        <v>S/I</v>
      </c>
      <c r="AB220" s="6" t="str">
        <f>_xlfn.XLOOKUP(C220,[2]CMg!$I$4:$I$106,[2]CMg!$M$4:$M$106,"----",0,1)</f>
        <v>----</v>
      </c>
      <c r="AH220" s="12">
        <f>_xlfn.XLOOKUP($E220,'[2]Balance económico'!$C:$C,'[2]Balance económico'!$D:$D,"-",0)</f>
        <v>3182094299.8161945</v>
      </c>
      <c r="AI220" s="12">
        <f>_xlfn.XLOOKUP($E220,'[2]Balance económico'!$C:$C,'[2]Balance económico'!$E:$E,"-",0)</f>
        <v>13191346153.37956</v>
      </c>
      <c r="AJ220" s="12" t="str">
        <f>_xlfn.XLOOKUP($E220,'[2]Balance económico'!$C:$C,'[2]Balance económico'!$F:$F,"-",0)</f>
        <v>----</v>
      </c>
      <c r="AK220" s="6" t="str">
        <f t="shared" si="10"/>
        <v>PPA</v>
      </c>
      <c r="AL220" s="12" t="str" cm="1">
        <f t="array" ref="AL220">IFERROR((X220*[2]!Tabla2[Bloque A] + 'BD Centrales 2025'!Y1134*[2]!Tabla2[Bloque B] + 'BD Centrales 2025'!Z1134*[2]!Tabla2[Bloque C])*#REF!,"-")</f>
        <v>-</v>
      </c>
      <c r="AM220" s="12" t="str">
        <f t="shared" si="11"/>
        <v>-</v>
      </c>
      <c r="AN220" s="12">
        <f>IFERROR((AH220+AI220+AJ220)/(SUMIFS($W$2:$W$1194,$E$2:$E$1194,E220)*1000*#REF!),0)</f>
        <v>0</v>
      </c>
    </row>
    <row r="221" spans="1:40" ht="14.4" x14ac:dyDescent="0.3">
      <c r="A221" s="7">
        <v>295</v>
      </c>
      <c r="B221" s="7" t="s">
        <v>260</v>
      </c>
      <c r="C221" s="8" t="s">
        <v>261</v>
      </c>
      <c r="D221" s="6" t="s">
        <v>262</v>
      </c>
      <c r="E221" s="6" t="str">
        <f>_xlfn.XLOOKUP(D221,'[2]Coordinados SEN'!$A:$A,'[2]Coordinados SEN'!$B:$B,"-",0)</f>
        <v>76.152.252-3</v>
      </c>
      <c r="F221" s="6" t="s">
        <v>262</v>
      </c>
      <c r="G221" s="6">
        <f t="shared" si="9"/>
        <v>1</v>
      </c>
      <c r="H221" s="6" t="s">
        <v>263</v>
      </c>
      <c r="I221" s="13" t="s">
        <v>264</v>
      </c>
      <c r="J221" s="6" t="str">
        <f>_xlfn.XLOOKUP(I221,'[2]Barras CMg'!$E$2:$E$1527,'[2]Barras CMg'!$A$2:$A$1527,"------",0,1)</f>
        <v>QUELENTARO____110</v>
      </c>
      <c r="K221" s="6">
        <v>4</v>
      </c>
      <c r="L221" s="6">
        <v>2025</v>
      </c>
      <c r="M221" s="6" t="s">
        <v>211</v>
      </c>
      <c r="N221" s="6" t="s">
        <v>212</v>
      </c>
      <c r="O221" s="6" t="s">
        <v>213</v>
      </c>
      <c r="P221" s="6" t="s">
        <v>106</v>
      </c>
      <c r="Q221" s="6" t="s">
        <v>144</v>
      </c>
      <c r="R221" s="6" t="s">
        <v>145</v>
      </c>
      <c r="S221" s="6" t="s">
        <v>51</v>
      </c>
      <c r="T221" s="9" t="s">
        <v>265</v>
      </c>
      <c r="U221" s="10">
        <v>7.2</v>
      </c>
      <c r="V221" s="10">
        <v>7.0724</v>
      </c>
      <c r="W221" s="11" t="e">
        <f>_xlfn.XLOOKUP(C221,#REF!,#REF!,"S/I",0)</f>
        <v>#REF!</v>
      </c>
      <c r="X221" s="11" t="str">
        <f>_xlfn.XLOOKUP($D221,[2]Retiros_dinamica!$F:$F,[2]Retiros_dinamica!B:B,"S/I",0)</f>
        <v>S/I</v>
      </c>
      <c r="Y221" s="11" t="str">
        <f>_xlfn.XLOOKUP($D221,[2]Retiros_dinamica!$F:$F,[2]Retiros_dinamica!C:C,"S/I",0)</f>
        <v>S/I</v>
      </c>
      <c r="Z221" s="11" t="str">
        <f>_xlfn.XLOOKUP($D221,[2]Retiros_dinamica!$F:$F,[2]Retiros_dinamica!D:D,"S/I",0)</f>
        <v>S/I</v>
      </c>
      <c r="AA221" s="11" t="str">
        <f>_xlfn.XLOOKUP($D221,[2]Retiros_dinamica!$F:$F,[2]Retiros_dinamica!E:E,"S/I",0)</f>
        <v>S/I</v>
      </c>
      <c r="AB221" s="6" t="str">
        <f>_xlfn.XLOOKUP(C221,[2]CMg!$I$4:$I$106,[2]CMg!$M$4:$M$106,"----",0,1)</f>
        <v>----</v>
      </c>
      <c r="AC221" s="6" t="str">
        <f>_xlfn.XLOOKUP(C221,[2]CMg!$A$4:$A$106,[2]CMg!$B$4:$B$106,"----",0,1)</f>
        <v>----</v>
      </c>
      <c r="AD221" s="6" t="str">
        <f>_xlfn.XLOOKUP(C221,'[3]Promedio solar Cmg'!$A$4:$A$106,'[3]Promedio solar Cmg'!$B$4:$B$106,"----",0,1)</f>
        <v>----</v>
      </c>
      <c r="AH221" s="12">
        <f>_xlfn.XLOOKUP($E221,'[2]Balance económico'!$C:$C,'[2]Balance económico'!$D:$D,"-",0)</f>
        <v>587000979.50432611</v>
      </c>
      <c r="AI221" s="12">
        <f>_xlfn.XLOOKUP($E221,'[2]Balance económico'!$C:$C,'[2]Balance económico'!$E:$E,"-",0)</f>
        <v>87810440.961509988</v>
      </c>
      <c r="AJ221" s="12" t="str">
        <f>_xlfn.XLOOKUP($E221,'[2]Balance económico'!$C:$C,'[2]Balance económico'!$F:$F,"-",0)</f>
        <v>----</v>
      </c>
      <c r="AK221" s="6" t="str">
        <f t="shared" si="10"/>
        <v>PPA</v>
      </c>
      <c r="AL221" s="12" t="str" cm="1">
        <f t="array" ref="AL221">IFERROR((X221*[2]!Tabla2[Bloque A] + 'BD Centrales 2025'!Y33*[2]!Tabla2[Bloque B] + 'BD Centrales 2025'!Z33*[2]!Tabla2[Bloque C])*#REF!,"-")</f>
        <v>-</v>
      </c>
      <c r="AM221" s="12" t="str">
        <f t="shared" si="11"/>
        <v>-</v>
      </c>
      <c r="AN221" s="12">
        <f>IFERROR((AH221+AI221+AJ221)/(SUMIFS($W$2:$W$1194,$E$2:$E$1194,E221)*1000*#REF!),0)</f>
        <v>0</v>
      </c>
    </row>
    <row r="222" spans="1:40" ht="14.4" x14ac:dyDescent="0.3">
      <c r="A222" s="7">
        <v>296</v>
      </c>
      <c r="B222" s="7" t="s">
        <v>5407</v>
      </c>
      <c r="C222" s="8" t="s">
        <v>5408</v>
      </c>
      <c r="D222" s="6" t="s">
        <v>5409</v>
      </c>
      <c r="E222" s="6" t="str">
        <f>_xlfn.XLOOKUP(D222,'[2]Coordinados SEN'!$A:$A,'[2]Coordinados SEN'!$B:$B,"-",0)</f>
        <v>79.757.460-0</v>
      </c>
      <c r="F222" s="6" t="s">
        <v>5409</v>
      </c>
      <c r="G222" s="6">
        <f t="shared" si="9"/>
        <v>1</v>
      </c>
      <c r="H222" s="6" t="s">
        <v>5410</v>
      </c>
      <c r="I222" s="6" t="s">
        <v>5411</v>
      </c>
      <c r="J222" s="6" t="str">
        <f>_xlfn.XLOOKUP(I222,'[2]Barras CMg'!$E$2:$E$1527,'[2]Barras CMg'!$A$2:$A$1527,"------",0,1)</f>
        <v>------</v>
      </c>
      <c r="K222" s="6">
        <v>1</v>
      </c>
      <c r="L222" s="6">
        <v>2025</v>
      </c>
      <c r="M222" s="6" t="s">
        <v>45</v>
      </c>
      <c r="N222" s="6" t="s">
        <v>5267</v>
      </c>
      <c r="O222" s="6" t="s">
        <v>213</v>
      </c>
      <c r="P222" s="6" t="s">
        <v>68</v>
      </c>
      <c r="Q222" s="6" t="s">
        <v>68</v>
      </c>
      <c r="R222" s="6" t="s">
        <v>2324</v>
      </c>
      <c r="S222" s="6" t="s">
        <v>51</v>
      </c>
      <c r="T222" s="9" t="s">
        <v>5412</v>
      </c>
      <c r="U222" s="10">
        <v>1.56</v>
      </c>
      <c r="V222" s="10">
        <v>1.56</v>
      </c>
      <c r="W222" s="11" t="e">
        <f>_xlfn.XLOOKUP(C222,#REF!,#REF!,"S/I",0)</f>
        <v>#REF!</v>
      </c>
      <c r="X222" s="11" t="str">
        <f>_xlfn.XLOOKUP($D222,[2]Retiros_dinamica!$F:$F,[2]Retiros_dinamica!B:B,"S/I",0)</f>
        <v>S/I</v>
      </c>
      <c r="Y222" s="11" t="str">
        <f>_xlfn.XLOOKUP($D222,[2]Retiros_dinamica!$F:$F,[2]Retiros_dinamica!C:C,"S/I",0)</f>
        <v>S/I</v>
      </c>
      <c r="Z222" s="11" t="str">
        <f>_xlfn.XLOOKUP($D222,[2]Retiros_dinamica!$F:$F,[2]Retiros_dinamica!D:D,"S/I",0)</f>
        <v>S/I</v>
      </c>
      <c r="AA222" s="11" t="str">
        <f>_xlfn.XLOOKUP($D222,[2]Retiros_dinamica!$F:$F,[2]Retiros_dinamica!E:E,"S/I",0)</f>
        <v>S/I</v>
      </c>
      <c r="AB222" s="6" t="str">
        <f>_xlfn.XLOOKUP(C222,[2]CMg!$I$4:$I$106,[2]CMg!$M$4:$M$106,"----",0,1)</f>
        <v>----</v>
      </c>
      <c r="AH222" s="12">
        <f>_xlfn.XLOOKUP($E222,'[2]Balance económico'!$C:$C,'[2]Balance económico'!$D:$D,"-",0)</f>
        <v>-61177.611959209622</v>
      </c>
      <c r="AI222" s="12">
        <f>_xlfn.XLOOKUP($E222,'[2]Balance económico'!$C:$C,'[2]Balance económico'!$E:$E,"-",0)</f>
        <v>0</v>
      </c>
      <c r="AJ222" s="12" t="str">
        <f>_xlfn.XLOOKUP($E222,'[2]Balance económico'!$C:$C,'[2]Balance económico'!$F:$F,"-",0)</f>
        <v>----</v>
      </c>
      <c r="AK222" s="6" t="str">
        <f t="shared" si="10"/>
        <v>PPA</v>
      </c>
      <c r="AL222" s="12" t="str" cm="1">
        <f t="array" ref="AL222">IFERROR((X222*[2]!Tabla2[Bloque A] + 'BD Centrales 2025'!Y1013*[2]!Tabla2[Bloque B] + 'BD Centrales 2025'!Z1013*[2]!Tabla2[Bloque C])*#REF!,"-")</f>
        <v>-</v>
      </c>
      <c r="AM222" s="12" t="str">
        <f t="shared" si="11"/>
        <v>-</v>
      </c>
      <c r="AN222" s="12">
        <f>IFERROR((AH222+AI222+AJ222)/(SUMIFS($W$2:$W$1194,$E$2:$E$1194,E222)*1000*#REF!),0)</f>
        <v>0</v>
      </c>
    </row>
    <row r="223" spans="1:40" ht="14.4" x14ac:dyDescent="0.3">
      <c r="A223" s="7">
        <v>297</v>
      </c>
      <c r="B223" s="7" t="s">
        <v>5628</v>
      </c>
      <c r="C223" s="8" t="s">
        <v>5629</v>
      </c>
      <c r="D223" s="6" t="s">
        <v>5624</v>
      </c>
      <c r="E223" s="6" t="str">
        <f>_xlfn.XLOOKUP(D223,'[2]Coordinados SEN'!$A:$A,'[2]Coordinados SEN'!$B:$B,"-",0)</f>
        <v>76.171.705-7</v>
      </c>
      <c r="F223" s="6" t="s">
        <v>5625</v>
      </c>
      <c r="G223" s="6">
        <f t="shared" si="9"/>
        <v>2</v>
      </c>
      <c r="H223" s="6" t="s">
        <v>3028</v>
      </c>
      <c r="I223" s="6" t="s">
        <v>3028</v>
      </c>
      <c r="J223" s="6" t="str">
        <f>_xlfn.XLOOKUP(I223,'[2]Barras CMg'!$E$2:$E$1527,'[2]Barras CMg'!$A$2:$A$1527,"------",0,1)</f>
        <v>------</v>
      </c>
      <c r="K223" s="6">
        <v>4</v>
      </c>
      <c r="L223" s="6">
        <v>2025</v>
      </c>
      <c r="M223" s="6" t="s">
        <v>45</v>
      </c>
      <c r="N223" s="6" t="s">
        <v>5267</v>
      </c>
      <c r="O223" s="6" t="s">
        <v>213</v>
      </c>
      <c r="P223" s="6" t="s">
        <v>189</v>
      </c>
      <c r="Q223" s="6" t="s">
        <v>899</v>
      </c>
      <c r="R223" s="6" t="s">
        <v>5626</v>
      </c>
      <c r="S223" s="6" t="s">
        <v>51</v>
      </c>
      <c r="T223" s="9" t="s">
        <v>5630</v>
      </c>
      <c r="U223" s="10">
        <v>5.3</v>
      </c>
      <c r="V223" s="10">
        <v>5.2</v>
      </c>
      <c r="W223" s="11" t="e">
        <f>_xlfn.XLOOKUP(C223,#REF!,#REF!,"S/I",0)</f>
        <v>#REF!</v>
      </c>
      <c r="X223" s="11" t="str">
        <f>_xlfn.XLOOKUP($D223,[2]Retiros_dinamica!$F:$F,[2]Retiros_dinamica!B:B,"S/I",0)</f>
        <v>S/I</v>
      </c>
      <c r="Y223" s="11" t="str">
        <f>_xlfn.XLOOKUP($D223,[2]Retiros_dinamica!$F:$F,[2]Retiros_dinamica!C:C,"S/I",0)</f>
        <v>S/I</v>
      </c>
      <c r="Z223" s="11" t="str">
        <f>_xlfn.XLOOKUP($D223,[2]Retiros_dinamica!$F:$F,[2]Retiros_dinamica!D:D,"S/I",0)</f>
        <v>S/I</v>
      </c>
      <c r="AA223" s="11" t="str">
        <f>_xlfn.XLOOKUP($D223,[2]Retiros_dinamica!$F:$F,[2]Retiros_dinamica!E:E,"S/I",0)</f>
        <v>S/I</v>
      </c>
      <c r="AB223" s="6" t="str">
        <f>_xlfn.XLOOKUP(C223,[2]CMg!$I$4:$I$106,[2]CMg!$M$4:$M$106,"----",0,1)</f>
        <v>----</v>
      </c>
      <c r="AH223" s="12">
        <f>_xlfn.XLOOKUP($E223,'[2]Balance económico'!$C:$C,'[2]Balance económico'!$D:$D,"-",0)</f>
        <v>-1041102.6853963351</v>
      </c>
      <c r="AI223" s="12">
        <f>_xlfn.XLOOKUP($E223,'[2]Balance económico'!$C:$C,'[2]Balance económico'!$E:$E,"-",0)</f>
        <v>430577799.30695993</v>
      </c>
      <c r="AJ223" s="12" t="str">
        <f>_xlfn.XLOOKUP($E223,'[2]Balance económico'!$C:$C,'[2]Balance económico'!$F:$F,"-",0)</f>
        <v>----</v>
      </c>
      <c r="AK223" s="6" t="str">
        <f t="shared" si="10"/>
        <v>PPA</v>
      </c>
      <c r="AL223" s="12" t="str" cm="1">
        <f t="array" ref="AL223">IFERROR((X223*[2]!Tabla2[Bloque A] + 'BD Centrales 2025'!Y1056*[2]!Tabla2[Bloque B] + 'BD Centrales 2025'!Z1056*[2]!Tabla2[Bloque C])*#REF!,"-")</f>
        <v>-</v>
      </c>
      <c r="AM223" s="12" t="str">
        <f t="shared" si="11"/>
        <v>-</v>
      </c>
      <c r="AN223" s="12">
        <f>IFERROR((AH223+AI223+AJ223)/(SUMIFS($W$2:$W$1194,$E$2:$E$1194,E223)*1000*#REF!),0)</f>
        <v>0</v>
      </c>
    </row>
    <row r="224" spans="1:40" ht="14.4" x14ac:dyDescent="0.3">
      <c r="A224" s="7">
        <v>298</v>
      </c>
      <c r="B224" s="7" t="s">
        <v>4581</v>
      </c>
      <c r="C224" s="8" t="s">
        <v>4582</v>
      </c>
      <c r="D224" s="6" t="s">
        <v>4583</v>
      </c>
      <c r="E224" s="6" t="str">
        <f>_xlfn.XLOOKUP(D224,'[2]Coordinados SEN'!$A:$A,'[2]Coordinados SEN'!$B:$B,"-",0)</f>
        <v>99.566.950-1</v>
      </c>
      <c r="F224" s="6" t="s">
        <v>4584</v>
      </c>
      <c r="G224" s="6">
        <f t="shared" si="9"/>
        <v>1</v>
      </c>
      <c r="H224" s="6" t="s">
        <v>4585</v>
      </c>
      <c r="I224" s="6" t="s">
        <v>4585</v>
      </c>
      <c r="J224" s="6" t="str">
        <f>_xlfn.XLOOKUP(I224,'[2]Barras CMg'!$E$2:$E$1527,'[2]Barras CMg'!$A$2:$A$1527,"------",0,1)</f>
        <v>------</v>
      </c>
      <c r="K224" s="6">
        <v>1</v>
      </c>
      <c r="L224" s="6">
        <v>2025</v>
      </c>
      <c r="M224" s="6" t="s">
        <v>66</v>
      </c>
      <c r="N224" s="6" t="s">
        <v>177</v>
      </c>
      <c r="O224" s="6" t="s">
        <v>213</v>
      </c>
      <c r="P224" s="6" t="s">
        <v>68</v>
      </c>
      <c r="Q224" s="6" t="s">
        <v>68</v>
      </c>
      <c r="R224" s="6" t="s">
        <v>128</v>
      </c>
      <c r="S224" s="6" t="s">
        <v>51</v>
      </c>
      <c r="T224" s="9" t="s">
        <v>4586</v>
      </c>
      <c r="U224" s="10">
        <v>1.1000000000000001</v>
      </c>
      <c r="V224" s="10">
        <v>1.0895999999999999</v>
      </c>
      <c r="W224" s="11" t="e">
        <f>_xlfn.XLOOKUP(C224,#REF!,#REF!,"S/I",0)</f>
        <v>#REF!</v>
      </c>
      <c r="X224" s="11" t="str">
        <f>_xlfn.XLOOKUP($D224,[2]Retiros_dinamica!$F:$F,[2]Retiros_dinamica!B:B,"S/I",0)</f>
        <v>S/I</v>
      </c>
      <c r="Y224" s="11" t="str">
        <f>_xlfn.XLOOKUP($D224,[2]Retiros_dinamica!$F:$F,[2]Retiros_dinamica!C:C,"S/I",0)</f>
        <v>S/I</v>
      </c>
      <c r="Z224" s="11" t="str">
        <f>_xlfn.XLOOKUP($D224,[2]Retiros_dinamica!$F:$F,[2]Retiros_dinamica!D:D,"S/I",0)</f>
        <v>S/I</v>
      </c>
      <c r="AA224" s="11" t="str">
        <f>_xlfn.XLOOKUP($D224,[2]Retiros_dinamica!$F:$F,[2]Retiros_dinamica!E:E,"S/I",0)</f>
        <v>S/I</v>
      </c>
      <c r="AB224" s="6" t="str">
        <f>_xlfn.XLOOKUP(C224,[2]CMg!$I$4:$I$106,[2]CMg!$M$4:$M$106,"----",0,1)</f>
        <v>----</v>
      </c>
      <c r="AH224" s="12">
        <f>_xlfn.XLOOKUP($E224,'[2]Balance económico'!$C:$C,'[2]Balance económico'!$D:$D,"-",0)</f>
        <v>158315094.75539741</v>
      </c>
      <c r="AI224" s="12">
        <f>_xlfn.XLOOKUP($E224,'[2]Balance económico'!$C:$C,'[2]Balance económico'!$E:$E,"-",0)</f>
        <v>13197262.6088</v>
      </c>
      <c r="AJ224" s="12" t="str">
        <f>_xlfn.XLOOKUP($E224,'[2]Balance económico'!$C:$C,'[2]Balance económico'!$F:$F,"-",0)</f>
        <v>----</v>
      </c>
      <c r="AK224" s="6" t="str">
        <f t="shared" si="10"/>
        <v>PPA</v>
      </c>
      <c r="AL224" s="12" t="str" cm="1">
        <f t="array" ref="AL224">IFERROR((X224*[2]!Tabla2[Bloque A] + 'BD Centrales 2025'!Y848*[2]!Tabla2[Bloque B] + 'BD Centrales 2025'!Z848*[2]!Tabla2[Bloque C])*#REF!,"-")</f>
        <v>-</v>
      </c>
      <c r="AM224" s="12" t="str">
        <f t="shared" si="11"/>
        <v>-</v>
      </c>
      <c r="AN224" s="12">
        <f>IFERROR((AH224+AI224+AJ224)/(SUMIFS($W$2:$W$1194,$E$2:$E$1194,E224)*1000*#REF!),0)</f>
        <v>0</v>
      </c>
    </row>
    <row r="225" spans="1:40" ht="14.4" x14ac:dyDescent="0.3">
      <c r="A225" s="7">
        <v>299</v>
      </c>
      <c r="B225" s="7" t="s">
        <v>4926</v>
      </c>
      <c r="C225" s="8" t="s">
        <v>4927</v>
      </c>
      <c r="D225" s="6" t="s">
        <v>4928</v>
      </c>
      <c r="E225" s="6" t="str">
        <f>_xlfn.XLOOKUP(D225,'[2]Coordinados SEN'!$A:$A,'[2]Coordinados SEN'!$B:$B,"-",0)</f>
        <v>76.246.882-4</v>
      </c>
      <c r="F225" s="6" t="s">
        <v>4928</v>
      </c>
      <c r="G225" s="6">
        <f t="shared" si="9"/>
        <v>1</v>
      </c>
      <c r="H225" s="6" t="s">
        <v>4929</v>
      </c>
      <c r="I225" s="6" t="s">
        <v>4929</v>
      </c>
      <c r="J225" s="6" t="str">
        <f>_xlfn.XLOOKUP(I225,'[2]Barras CMg'!$E$2:$E$1527,'[2]Barras CMg'!$A$2:$A$1527,"------",0,1)</f>
        <v>------</v>
      </c>
      <c r="K225" s="6">
        <v>2</v>
      </c>
      <c r="L225" s="6">
        <v>2025</v>
      </c>
      <c r="M225" s="6" t="s">
        <v>66</v>
      </c>
      <c r="N225" s="6" t="s">
        <v>177</v>
      </c>
      <c r="O225" s="6" t="s">
        <v>213</v>
      </c>
      <c r="P225" s="6" t="s">
        <v>82</v>
      </c>
      <c r="Q225" s="6" t="s">
        <v>4091</v>
      </c>
      <c r="R225" s="6" t="s">
        <v>4930</v>
      </c>
      <c r="S225" s="6" t="s">
        <v>51</v>
      </c>
      <c r="T225" s="9" t="s">
        <v>4931</v>
      </c>
      <c r="U225" s="10">
        <v>7</v>
      </c>
      <c r="V225" s="10">
        <v>6.9969999999999999</v>
      </c>
      <c r="W225" s="11" t="e">
        <f>_xlfn.XLOOKUP(C225,#REF!,#REF!,"S/I",0)</f>
        <v>#REF!</v>
      </c>
      <c r="X225" s="11" t="str">
        <f>_xlfn.XLOOKUP($D225,[2]Retiros_dinamica!$F:$F,[2]Retiros_dinamica!B:B,"S/I",0)</f>
        <v>S/I</v>
      </c>
      <c r="Y225" s="11" t="str">
        <f>_xlfn.XLOOKUP($D225,[2]Retiros_dinamica!$F:$F,[2]Retiros_dinamica!C:C,"S/I",0)</f>
        <v>S/I</v>
      </c>
      <c r="Z225" s="11" t="str">
        <f>_xlfn.XLOOKUP($D225,[2]Retiros_dinamica!$F:$F,[2]Retiros_dinamica!D:D,"S/I",0)</f>
        <v>S/I</v>
      </c>
      <c r="AA225" s="11" t="str">
        <f>_xlfn.XLOOKUP($D225,[2]Retiros_dinamica!$F:$F,[2]Retiros_dinamica!E:E,"S/I",0)</f>
        <v>S/I</v>
      </c>
      <c r="AB225" s="6" t="str">
        <f>_xlfn.XLOOKUP(C225,[2]CMg!$I$4:$I$106,[2]CMg!$M$4:$M$106,"----",0,1)</f>
        <v>----</v>
      </c>
      <c r="AH225" s="12">
        <f>_xlfn.XLOOKUP($E225,'[2]Balance económico'!$C:$C,'[2]Balance económico'!$D:$D,"-",0)</f>
        <v>1635220156.6329732</v>
      </c>
      <c r="AI225" s="12">
        <f>_xlfn.XLOOKUP($E225,'[2]Balance económico'!$C:$C,'[2]Balance económico'!$E:$E,"-",0)</f>
        <v>223365274.27040002</v>
      </c>
      <c r="AJ225" s="12" t="str">
        <f>_xlfn.XLOOKUP($E225,'[2]Balance económico'!$C:$C,'[2]Balance económico'!$F:$F,"-",0)</f>
        <v>----</v>
      </c>
      <c r="AK225" s="6" t="str">
        <f t="shared" si="10"/>
        <v>PPA</v>
      </c>
      <c r="AL225" s="12" t="str" cm="1">
        <f t="array" ref="AL225">IFERROR((X225*[2]!Tabla2[Bloque A] + 'BD Centrales 2025'!Y919*[2]!Tabla2[Bloque B] + 'BD Centrales 2025'!Z919*[2]!Tabla2[Bloque C])*#REF!,"-")</f>
        <v>-</v>
      </c>
      <c r="AM225" s="12" t="str">
        <f t="shared" si="11"/>
        <v>-</v>
      </c>
      <c r="AN225" s="12">
        <f>IFERROR((AH225+AI225+AJ225)/(SUMIFS($W$2:$W$1194,$E$2:$E$1194,E225)*1000*#REF!),0)</f>
        <v>0</v>
      </c>
    </row>
    <row r="226" spans="1:40" ht="14.4" x14ac:dyDescent="0.3">
      <c r="A226" s="7">
        <v>300</v>
      </c>
      <c r="B226" s="7" t="s">
        <v>4755</v>
      </c>
      <c r="C226" s="8" t="s">
        <v>4756</v>
      </c>
      <c r="D226" s="6" t="s">
        <v>4757</v>
      </c>
      <c r="E226" s="6" t="str">
        <f>_xlfn.XLOOKUP(D226,'[2]Coordinados SEN'!$A:$A,'[2]Coordinados SEN'!$B:$B,"-",0)</f>
        <v>77.412.850-6</v>
      </c>
      <c r="F226" s="6" t="s">
        <v>4757</v>
      </c>
      <c r="G226" s="6">
        <f t="shared" si="9"/>
        <v>1</v>
      </c>
      <c r="H226" s="6" t="s">
        <v>4758</v>
      </c>
      <c r="I226" s="6" t="s">
        <v>4758</v>
      </c>
      <c r="J226" s="6" t="str">
        <f>_xlfn.XLOOKUP(I226,'[2]Barras CMg'!$E$2:$E$1527,'[2]Barras CMg'!$A$2:$A$1527,"------",0,1)</f>
        <v>------</v>
      </c>
      <c r="K226" s="6">
        <v>1</v>
      </c>
      <c r="L226" s="6">
        <v>2025</v>
      </c>
      <c r="M226" s="6" t="s">
        <v>66</v>
      </c>
      <c r="N226" s="6" t="s">
        <v>177</v>
      </c>
      <c r="O226" s="6" t="s">
        <v>213</v>
      </c>
      <c r="P226" s="6" t="s">
        <v>331</v>
      </c>
      <c r="Q226" s="6" t="s">
        <v>332</v>
      </c>
      <c r="R226" s="6" t="s">
        <v>333</v>
      </c>
      <c r="S226" s="6" t="s">
        <v>51</v>
      </c>
      <c r="T226" s="9" t="s">
        <v>4759</v>
      </c>
      <c r="U226" s="10">
        <v>2.95</v>
      </c>
      <c r="V226" s="10">
        <v>2.9456000000000002</v>
      </c>
      <c r="W226" s="11" t="e">
        <f>_xlfn.XLOOKUP(C226,#REF!,#REF!,"S/I",0)</f>
        <v>#REF!</v>
      </c>
      <c r="X226" s="11" t="str">
        <f>_xlfn.XLOOKUP($D226,[2]Retiros_dinamica!$F:$F,[2]Retiros_dinamica!B:B,"S/I",0)</f>
        <v>S/I</v>
      </c>
      <c r="Y226" s="11" t="str">
        <f>_xlfn.XLOOKUP($D226,[2]Retiros_dinamica!$F:$F,[2]Retiros_dinamica!C:C,"S/I",0)</f>
        <v>S/I</v>
      </c>
      <c r="Z226" s="11" t="str">
        <f>_xlfn.XLOOKUP($D226,[2]Retiros_dinamica!$F:$F,[2]Retiros_dinamica!D:D,"S/I",0)</f>
        <v>S/I</v>
      </c>
      <c r="AA226" s="11" t="str">
        <f>_xlfn.XLOOKUP($D226,[2]Retiros_dinamica!$F:$F,[2]Retiros_dinamica!E:E,"S/I",0)</f>
        <v>S/I</v>
      </c>
      <c r="AB226" s="6" t="str">
        <f>_xlfn.XLOOKUP(C226,[2]CMg!$I$4:$I$106,[2]CMg!$M$4:$M$106,"----",0,1)</f>
        <v>----</v>
      </c>
      <c r="AH226" s="12">
        <f>_xlfn.XLOOKUP($E226,'[2]Balance económico'!$C:$C,'[2]Balance económico'!$D:$D,"-",0)</f>
        <v>6554511.0793699995</v>
      </c>
      <c r="AI226" s="12">
        <f>_xlfn.XLOOKUP($E226,'[2]Balance económico'!$C:$C,'[2]Balance económico'!$E:$E,"-",0)</f>
        <v>91651296.035409987</v>
      </c>
      <c r="AJ226" s="12" t="str">
        <f>_xlfn.XLOOKUP($E226,'[2]Balance económico'!$C:$C,'[2]Balance económico'!$F:$F,"-",0)</f>
        <v>----</v>
      </c>
      <c r="AK226" s="6" t="str">
        <f t="shared" si="10"/>
        <v>PPA</v>
      </c>
      <c r="AL226" s="12" t="str" cm="1">
        <f t="array" ref="AL226">IFERROR((X226*[2]!Tabla2[Bloque A] + 'BD Centrales 2025'!Y883*[2]!Tabla2[Bloque B] + 'BD Centrales 2025'!Z883*[2]!Tabla2[Bloque C])*#REF!,"-")</f>
        <v>-</v>
      </c>
      <c r="AM226" s="12" t="str">
        <f t="shared" si="11"/>
        <v>-</v>
      </c>
      <c r="AN226" s="12">
        <f>IFERROR((AH226+AI226+AJ226)/(SUMIFS($W$2:$W$1194,$E$2:$E$1194,E226)*1000*#REF!),0)</f>
        <v>0</v>
      </c>
    </row>
    <row r="227" spans="1:40" ht="14.4" x14ac:dyDescent="0.3">
      <c r="A227" s="7">
        <v>301</v>
      </c>
      <c r="B227" s="7" t="s">
        <v>4821</v>
      </c>
      <c r="C227" s="8" t="s">
        <v>4822</v>
      </c>
      <c r="D227" s="6" t="s">
        <v>4823</v>
      </c>
      <c r="E227" s="6" t="str">
        <f>_xlfn.XLOOKUP(D227,'[2]Coordinados SEN'!$A:$A,'[2]Coordinados SEN'!$B:$B,"-",0)</f>
        <v>76.210.842-9</v>
      </c>
      <c r="F227" s="6" t="s">
        <v>4823</v>
      </c>
      <c r="G227" s="6">
        <f t="shared" si="9"/>
        <v>1</v>
      </c>
      <c r="H227" s="6" t="s">
        <v>4824</v>
      </c>
      <c r="I227" s="6" t="s">
        <v>4825</v>
      </c>
      <c r="J227" s="6" t="str">
        <f>_xlfn.XLOOKUP(I227,'[2]Barras CMg'!$E$2:$E$1527,'[2]Barras CMg'!$A$2:$A$1527,"------",0,1)</f>
        <v>------</v>
      </c>
      <c r="K227" s="6">
        <v>2</v>
      </c>
      <c r="L227" s="6">
        <v>2025</v>
      </c>
      <c r="M227" s="6" t="s">
        <v>66</v>
      </c>
      <c r="N227" s="6" t="s">
        <v>177</v>
      </c>
      <c r="O227" s="6" t="s">
        <v>213</v>
      </c>
      <c r="P227" s="6" t="s">
        <v>331</v>
      </c>
      <c r="Q227" s="6" t="s">
        <v>332</v>
      </c>
      <c r="R227" s="6" t="s">
        <v>4826</v>
      </c>
      <c r="S227" s="6" t="s">
        <v>51</v>
      </c>
      <c r="T227" s="9" t="s">
        <v>4827</v>
      </c>
      <c r="U227" s="10">
        <v>2.7</v>
      </c>
      <c r="V227" s="10">
        <v>2.5</v>
      </c>
      <c r="W227" s="11" t="e">
        <f>_xlfn.XLOOKUP(C227,#REF!,#REF!,"S/I",0)</f>
        <v>#REF!</v>
      </c>
      <c r="X227" s="11" t="str">
        <f>_xlfn.XLOOKUP($D227,[2]Retiros_dinamica!$F:$F,[2]Retiros_dinamica!B:B,"S/I",0)</f>
        <v>S/I</v>
      </c>
      <c r="Y227" s="11" t="str">
        <f>_xlfn.XLOOKUP($D227,[2]Retiros_dinamica!$F:$F,[2]Retiros_dinamica!C:C,"S/I",0)</f>
        <v>S/I</v>
      </c>
      <c r="Z227" s="11" t="str">
        <f>_xlfn.XLOOKUP($D227,[2]Retiros_dinamica!$F:$F,[2]Retiros_dinamica!D:D,"S/I",0)</f>
        <v>S/I</v>
      </c>
      <c r="AA227" s="11" t="str">
        <f>_xlfn.XLOOKUP($D227,[2]Retiros_dinamica!$F:$F,[2]Retiros_dinamica!E:E,"S/I",0)</f>
        <v>S/I</v>
      </c>
      <c r="AB227" s="6" t="str">
        <f>_xlfn.XLOOKUP(C227,[2]CMg!$I$4:$I$106,[2]CMg!$M$4:$M$106,"----",0,1)</f>
        <v>----</v>
      </c>
      <c r="AH227" s="12">
        <f>_xlfn.XLOOKUP($E227,'[2]Balance económico'!$C:$C,'[2]Balance económico'!$D:$D,"-",0)</f>
        <v>1241086099.8976123</v>
      </c>
      <c r="AI227" s="12">
        <f>_xlfn.XLOOKUP($E227,'[2]Balance económico'!$C:$C,'[2]Balance económico'!$E:$E,"-",0)</f>
        <v>122707615.64061001</v>
      </c>
      <c r="AJ227" s="12" t="str">
        <f>_xlfn.XLOOKUP($E227,'[2]Balance económico'!$C:$C,'[2]Balance económico'!$F:$F,"-",0)</f>
        <v>----</v>
      </c>
      <c r="AK227" s="6" t="str">
        <f t="shared" si="10"/>
        <v>PPA</v>
      </c>
      <c r="AL227" s="12" t="str" cm="1">
        <f t="array" ref="AL227">IFERROR((X227*[2]!Tabla2[Bloque A] + 'BD Centrales 2025'!Y896*[2]!Tabla2[Bloque B] + 'BD Centrales 2025'!Z896*[2]!Tabla2[Bloque C])*#REF!,"-")</f>
        <v>-</v>
      </c>
      <c r="AM227" s="12" t="str">
        <f t="shared" si="11"/>
        <v>-</v>
      </c>
      <c r="AN227" s="12">
        <f>IFERROR((AH227+AI227+AJ227)/(SUMIFS($W$2:$W$1194,$E$2:$E$1194,E227)*1000*#REF!),0)</f>
        <v>0</v>
      </c>
    </row>
    <row r="228" spans="1:40" ht="14.4" x14ac:dyDescent="0.3">
      <c r="A228" s="7">
        <v>302</v>
      </c>
      <c r="B228" s="7" t="s">
        <v>5077</v>
      </c>
      <c r="C228" s="8" t="s">
        <v>5078</v>
      </c>
      <c r="D228" s="6" t="s">
        <v>5072</v>
      </c>
      <c r="E228" s="6" t="str">
        <f>_xlfn.XLOOKUP(D228,'[2]Coordinados SEN'!$A:$A,'[2]Coordinados SEN'!$B:$B,"-",0)</f>
        <v>77.410.232-9</v>
      </c>
      <c r="F228" s="6" t="s">
        <v>5079</v>
      </c>
      <c r="G228" s="6">
        <f t="shared" si="9"/>
        <v>13</v>
      </c>
      <c r="H228" s="6" t="s">
        <v>5080</v>
      </c>
      <c r="I228" s="6" t="s">
        <v>5081</v>
      </c>
      <c r="J228" s="6" t="str">
        <f>_xlfn.XLOOKUP(I228,'[2]Barras CMg'!$E$2:$E$1527,'[2]Barras CMg'!$A$2:$A$1527,"------",0,1)</f>
        <v>------</v>
      </c>
      <c r="K228" s="6">
        <v>1</v>
      </c>
      <c r="L228" s="6">
        <v>2025</v>
      </c>
      <c r="M228" s="6" t="s">
        <v>66</v>
      </c>
      <c r="N228" s="6" t="s">
        <v>177</v>
      </c>
      <c r="O228" s="6" t="s">
        <v>213</v>
      </c>
      <c r="P228" s="6" t="s">
        <v>82</v>
      </c>
      <c r="Q228" s="6" t="s">
        <v>197</v>
      </c>
      <c r="R228" s="6" t="s">
        <v>198</v>
      </c>
      <c r="S228" s="6" t="s">
        <v>51</v>
      </c>
      <c r="T228" s="9" t="s">
        <v>5082</v>
      </c>
      <c r="U228" s="10">
        <v>0.64200000000000002</v>
      </c>
      <c r="V228" s="10">
        <v>0.63990000000000002</v>
      </c>
      <c r="W228" s="11" t="e">
        <f>_xlfn.XLOOKUP(C228,#REF!,#REF!,"S/I",0)</f>
        <v>#REF!</v>
      </c>
      <c r="X228" s="11" t="str">
        <f>_xlfn.XLOOKUP($D228,[2]Retiros_dinamica!$F:$F,[2]Retiros_dinamica!B:B,"S/I",0)</f>
        <v>S/I</v>
      </c>
      <c r="Y228" s="11" t="str">
        <f>_xlfn.XLOOKUP($D228,[2]Retiros_dinamica!$F:$F,[2]Retiros_dinamica!C:C,"S/I",0)</f>
        <v>S/I</v>
      </c>
      <c r="Z228" s="11" t="str">
        <f>_xlfn.XLOOKUP($D228,[2]Retiros_dinamica!$F:$F,[2]Retiros_dinamica!D:D,"S/I",0)</f>
        <v>S/I</v>
      </c>
      <c r="AA228" s="11" t="str">
        <f>_xlfn.XLOOKUP($D228,[2]Retiros_dinamica!$F:$F,[2]Retiros_dinamica!E:E,"S/I",0)</f>
        <v>S/I</v>
      </c>
      <c r="AB228" s="6" t="str">
        <f>_xlfn.XLOOKUP(C228,[2]CMg!$I$4:$I$106,[2]CMg!$M$4:$M$106,"----",0,1)</f>
        <v>----</v>
      </c>
      <c r="AH228" s="12">
        <f>_xlfn.XLOOKUP($E228,'[2]Balance económico'!$C:$C,'[2]Balance económico'!$D:$D,"-",0)</f>
        <v>1425177876.8054404</v>
      </c>
      <c r="AI228" s="12">
        <f>_xlfn.XLOOKUP($E228,'[2]Balance económico'!$C:$C,'[2]Balance económico'!$E:$E,"-",0)</f>
        <v>1829851866.6927099</v>
      </c>
      <c r="AJ228" s="12" t="str">
        <f>_xlfn.XLOOKUP($E228,'[2]Balance económico'!$C:$C,'[2]Balance económico'!$F:$F,"-",0)</f>
        <v>----</v>
      </c>
      <c r="AK228" s="6" t="str">
        <f t="shared" si="10"/>
        <v>PPA</v>
      </c>
      <c r="AL228" s="12" t="str" cm="1">
        <f t="array" ref="AL228">IFERROR((X228*[2]!Tabla2[Bloque A] + 'BD Centrales 2025'!Y950*[2]!Tabla2[Bloque B] + 'BD Centrales 2025'!Z950*[2]!Tabla2[Bloque C])*#REF!,"-")</f>
        <v>-</v>
      </c>
      <c r="AM228" s="12" t="str">
        <f t="shared" si="11"/>
        <v>-</v>
      </c>
      <c r="AN228" s="12">
        <f>IFERROR((AH228+AI228+AJ228)/(SUMIFS($W$2:$W$1194,$E$2:$E$1194,E228)*1000*#REF!),0)</f>
        <v>0</v>
      </c>
    </row>
    <row r="229" spans="1:40" ht="14.4" x14ac:dyDescent="0.3">
      <c r="A229" s="7">
        <v>303</v>
      </c>
      <c r="B229" s="7" t="s">
        <v>4593</v>
      </c>
      <c r="C229" s="8" t="s">
        <v>4594</v>
      </c>
      <c r="D229" s="6" t="s">
        <v>4595</v>
      </c>
      <c r="E229" s="6" t="str">
        <f>_xlfn.XLOOKUP(D229,'[2]Coordinados SEN'!$A:$A,'[2]Coordinados SEN'!$B:$B,"-",0)</f>
        <v>76.248.798-5</v>
      </c>
      <c r="F229" s="6" t="s">
        <v>4595</v>
      </c>
      <c r="G229" s="6">
        <f t="shared" si="9"/>
        <v>1</v>
      </c>
      <c r="H229" s="6" t="s">
        <v>4596</v>
      </c>
      <c r="I229" s="6" t="s">
        <v>4596</v>
      </c>
      <c r="J229" s="6" t="str">
        <f>_xlfn.XLOOKUP(I229,'[2]Barras CMg'!$E$2:$E$1527,'[2]Barras CMg'!$A$2:$A$1527,"------",0,1)</f>
        <v>------</v>
      </c>
      <c r="K229" s="6">
        <v>1</v>
      </c>
      <c r="L229" s="6">
        <v>2025</v>
      </c>
      <c r="M229" s="6" t="s">
        <v>66</v>
      </c>
      <c r="N229" s="6" t="s">
        <v>177</v>
      </c>
      <c r="O229" s="6" t="s">
        <v>213</v>
      </c>
      <c r="P229" s="6" t="s">
        <v>68</v>
      </c>
      <c r="Q229" s="6" t="s">
        <v>68</v>
      </c>
      <c r="R229" s="6" t="s">
        <v>1734</v>
      </c>
      <c r="S229" s="6" t="s">
        <v>51</v>
      </c>
      <c r="T229" s="9" t="s">
        <v>4597</v>
      </c>
      <c r="U229" s="10">
        <v>2.2000000000000002</v>
      </c>
      <c r="V229" s="10">
        <v>2.181</v>
      </c>
      <c r="W229" s="11" t="e">
        <f>_xlfn.XLOOKUP(C229,#REF!,#REF!,"S/I",0)</f>
        <v>#REF!</v>
      </c>
      <c r="X229" s="11" t="str">
        <f>_xlfn.XLOOKUP($D229,[2]Retiros_dinamica!$F:$F,[2]Retiros_dinamica!B:B,"S/I",0)</f>
        <v>S/I</v>
      </c>
      <c r="Y229" s="11" t="str">
        <f>_xlfn.XLOOKUP($D229,[2]Retiros_dinamica!$F:$F,[2]Retiros_dinamica!C:C,"S/I",0)</f>
        <v>S/I</v>
      </c>
      <c r="Z229" s="11" t="str">
        <f>_xlfn.XLOOKUP($D229,[2]Retiros_dinamica!$F:$F,[2]Retiros_dinamica!D:D,"S/I",0)</f>
        <v>S/I</v>
      </c>
      <c r="AA229" s="11" t="str">
        <f>_xlfn.XLOOKUP($D229,[2]Retiros_dinamica!$F:$F,[2]Retiros_dinamica!E:E,"S/I",0)</f>
        <v>S/I</v>
      </c>
      <c r="AB229" s="6" t="str">
        <f>_xlfn.XLOOKUP(C229,[2]CMg!$I$4:$I$106,[2]CMg!$M$4:$M$106,"----",0,1)</f>
        <v>----</v>
      </c>
      <c r="AH229" s="12">
        <f>_xlfn.XLOOKUP($E229,'[2]Balance económico'!$C:$C,'[2]Balance económico'!$D:$D,"-",0)</f>
        <v>9914659.4843664989</v>
      </c>
      <c r="AI229" s="12">
        <f>_xlfn.XLOOKUP($E229,'[2]Balance económico'!$C:$C,'[2]Balance económico'!$E:$E,"-",0)</f>
        <v>15886360.74168</v>
      </c>
      <c r="AJ229" s="12" t="str">
        <f>_xlfn.XLOOKUP($E229,'[2]Balance económico'!$C:$C,'[2]Balance económico'!$F:$F,"-",0)</f>
        <v>----</v>
      </c>
      <c r="AK229" s="6" t="str">
        <f t="shared" si="10"/>
        <v>PPA</v>
      </c>
      <c r="AL229" s="12" t="str" cm="1">
        <f t="array" ref="AL229">IFERROR((X229*[2]!Tabla2[Bloque A] + 'BD Centrales 2025'!Y850*[2]!Tabla2[Bloque B] + 'BD Centrales 2025'!Z850*[2]!Tabla2[Bloque C])*#REF!,"-")</f>
        <v>-</v>
      </c>
      <c r="AM229" s="12" t="str">
        <f t="shared" si="11"/>
        <v>-</v>
      </c>
      <c r="AN229" s="12">
        <f>IFERROR((AH229+AI229+AJ229)/(SUMIFS($W$2:$W$1194,$E$2:$E$1194,E229)*1000*#REF!),0)</f>
        <v>0</v>
      </c>
    </row>
    <row r="230" spans="1:40" ht="14.4" x14ac:dyDescent="0.3">
      <c r="A230" s="7">
        <v>304</v>
      </c>
      <c r="B230" s="7" t="s">
        <v>4559</v>
      </c>
      <c r="C230" s="8" t="s">
        <v>4560</v>
      </c>
      <c r="D230" s="6" t="s">
        <v>4561</v>
      </c>
      <c r="E230" s="6" t="str">
        <f>_xlfn.XLOOKUP(D230,'[2]Coordinados SEN'!$A:$A,'[2]Coordinados SEN'!$B:$B,"-",0)</f>
        <v>76.188.603-7</v>
      </c>
      <c r="F230" s="6" t="s">
        <v>4561</v>
      </c>
      <c r="G230" s="6">
        <f t="shared" si="9"/>
        <v>1</v>
      </c>
      <c r="H230" s="6" t="s">
        <v>4562</v>
      </c>
      <c r="I230" s="6" t="s">
        <v>4563</v>
      </c>
      <c r="J230" s="6" t="str">
        <f>_xlfn.XLOOKUP(I230,'[2]Barras CMg'!$E$2:$E$1527,'[2]Barras CMg'!$A$2:$A$1527,"------",0,1)</f>
        <v>------</v>
      </c>
      <c r="K230" s="6">
        <v>1</v>
      </c>
      <c r="L230" s="6">
        <v>2025</v>
      </c>
      <c r="M230" s="6" t="s">
        <v>66</v>
      </c>
      <c r="N230" s="6" t="s">
        <v>177</v>
      </c>
      <c r="O230" s="6" t="s">
        <v>213</v>
      </c>
      <c r="P230" s="6" t="s">
        <v>82</v>
      </c>
      <c r="Q230" s="6" t="s">
        <v>197</v>
      </c>
      <c r="R230" s="6" t="s">
        <v>204</v>
      </c>
      <c r="S230" s="6" t="s">
        <v>51</v>
      </c>
      <c r="T230" s="9" t="s">
        <v>4564</v>
      </c>
      <c r="U230" s="10">
        <v>0.30499999999999999</v>
      </c>
      <c r="V230" s="10">
        <v>0.28499999999999998</v>
      </c>
      <c r="W230" s="11" t="e">
        <f>_xlfn.XLOOKUP(C230,#REF!,#REF!,"S/I",0)</f>
        <v>#REF!</v>
      </c>
      <c r="X230" s="11" t="str">
        <f>_xlfn.XLOOKUP($D230,[2]Retiros_dinamica!$F:$F,[2]Retiros_dinamica!B:B,"S/I",0)</f>
        <v>S/I</v>
      </c>
      <c r="Y230" s="11" t="str">
        <f>_xlfn.XLOOKUP($D230,[2]Retiros_dinamica!$F:$F,[2]Retiros_dinamica!C:C,"S/I",0)</f>
        <v>S/I</v>
      </c>
      <c r="Z230" s="11" t="str">
        <f>_xlfn.XLOOKUP($D230,[2]Retiros_dinamica!$F:$F,[2]Retiros_dinamica!D:D,"S/I",0)</f>
        <v>S/I</v>
      </c>
      <c r="AA230" s="11" t="str">
        <f>_xlfn.XLOOKUP($D230,[2]Retiros_dinamica!$F:$F,[2]Retiros_dinamica!E:E,"S/I",0)</f>
        <v>S/I</v>
      </c>
      <c r="AB230" s="6" t="str">
        <f>_xlfn.XLOOKUP(C230,[2]CMg!$I$4:$I$106,[2]CMg!$M$4:$M$106,"----",0,1)</f>
        <v>----</v>
      </c>
      <c r="AH230" s="12">
        <f>_xlfn.XLOOKUP($E230,'[2]Balance económico'!$C:$C,'[2]Balance económico'!$D:$D,"-",0)</f>
        <v>-540.65845281860675</v>
      </c>
      <c r="AI230" s="12">
        <f>_xlfn.XLOOKUP($E230,'[2]Balance económico'!$C:$C,'[2]Balance económico'!$E:$E,"-",0)</f>
        <v>9883966.8146499991</v>
      </c>
      <c r="AJ230" s="12" t="str">
        <f>_xlfn.XLOOKUP($E230,'[2]Balance económico'!$C:$C,'[2]Balance económico'!$F:$F,"-",0)</f>
        <v>----</v>
      </c>
      <c r="AK230" s="6" t="str">
        <f t="shared" si="10"/>
        <v>PPA</v>
      </c>
      <c r="AL230" s="12" t="str" cm="1">
        <f t="array" ref="AL230">IFERROR((X230*[2]!Tabla2[Bloque A] + 'BD Centrales 2025'!Y844*[2]!Tabla2[Bloque B] + 'BD Centrales 2025'!Z844*[2]!Tabla2[Bloque C])*#REF!,"-")</f>
        <v>-</v>
      </c>
      <c r="AM230" s="12" t="str">
        <f t="shared" si="11"/>
        <v>-</v>
      </c>
      <c r="AN230" s="12">
        <f>IFERROR((AH230+AI230+AJ230)/(SUMIFS($W$2:$W$1194,$E$2:$E$1194,E230)*1000*#REF!),0)</f>
        <v>0</v>
      </c>
    </row>
    <row r="231" spans="1:40" ht="14.4" x14ac:dyDescent="0.3">
      <c r="A231" s="7">
        <v>305</v>
      </c>
      <c r="B231" s="7" t="s">
        <v>605</v>
      </c>
      <c r="C231" s="8" t="s">
        <v>606</v>
      </c>
      <c r="D231" s="6" t="s">
        <v>607</v>
      </c>
      <c r="E231" s="6" t="str">
        <f>_xlfn.XLOOKUP(D231,'[2]Coordinados SEN'!$A:$A,'[2]Coordinados SEN'!$B:$B,"-",0)</f>
        <v>76.382.754-2</v>
      </c>
      <c r="F231" s="6" t="s">
        <v>607</v>
      </c>
      <c r="G231" s="6">
        <f t="shared" si="9"/>
        <v>1</v>
      </c>
      <c r="H231" s="6" t="s">
        <v>608</v>
      </c>
      <c r="I231" s="6" t="s">
        <v>609</v>
      </c>
      <c r="J231" s="6" t="str">
        <f>_xlfn.XLOOKUP(I231,'[2]Barras CMg'!$E$2:$E$1527,'[2]Barras CMg'!$A$2:$A$1527,"------",0,1)</f>
        <v>------</v>
      </c>
      <c r="K231" s="6" t="s">
        <v>397</v>
      </c>
      <c r="L231" s="6">
        <v>2025</v>
      </c>
      <c r="M231" s="6" t="s">
        <v>495</v>
      </c>
      <c r="N231" s="6" t="s">
        <v>496</v>
      </c>
      <c r="O231" s="6" t="s">
        <v>213</v>
      </c>
      <c r="P231" s="6" t="s">
        <v>497</v>
      </c>
      <c r="Q231" s="6" t="s">
        <v>557</v>
      </c>
      <c r="R231" s="6" t="s">
        <v>610</v>
      </c>
      <c r="S231" s="6" t="s">
        <v>51</v>
      </c>
      <c r="T231" s="9" t="s">
        <v>611</v>
      </c>
      <c r="U231" s="10">
        <v>3</v>
      </c>
      <c r="V231" s="10">
        <v>2.99</v>
      </c>
      <c r="W231" s="11" t="e">
        <f>_xlfn.XLOOKUP(C231,#REF!,#REF!,"S/I",0)</f>
        <v>#REF!</v>
      </c>
      <c r="X231" s="11" t="str">
        <f>_xlfn.XLOOKUP($D231,[2]Retiros_dinamica!$F:$F,[2]Retiros_dinamica!B:B,"S/I",0)</f>
        <v>S/I</v>
      </c>
      <c r="Y231" s="11" t="str">
        <f>_xlfn.XLOOKUP($D231,[2]Retiros_dinamica!$F:$F,[2]Retiros_dinamica!C:C,"S/I",0)</f>
        <v>S/I</v>
      </c>
      <c r="Z231" s="11" t="str">
        <f>_xlfn.XLOOKUP($D231,[2]Retiros_dinamica!$F:$F,[2]Retiros_dinamica!D:D,"S/I",0)</f>
        <v>S/I</v>
      </c>
      <c r="AA231" s="11" t="str">
        <f>_xlfn.XLOOKUP($D231,[2]Retiros_dinamica!$F:$F,[2]Retiros_dinamica!E:E,"S/I",0)</f>
        <v>S/I</v>
      </c>
      <c r="AB231" s="6" t="str">
        <f>_xlfn.XLOOKUP(C231,[2]CMg!$I$4:$I$106,[2]CMg!$M$4:$M$106,"----",0,1)</f>
        <v>----</v>
      </c>
      <c r="AC231" s="6" t="str">
        <f>_xlfn.XLOOKUP(C231,[2]CMg!$A$4:$A$106,[2]CMg!$B$4:$B$106,"----",0,1)</f>
        <v>----</v>
      </c>
      <c r="AD231" s="6" t="str">
        <f>_xlfn.XLOOKUP(C231,'[3]Promedio solar Cmg'!$A$4:$A$106,'[3]Promedio solar Cmg'!$B$4:$B$106,"----",0,1)</f>
        <v>----</v>
      </c>
      <c r="AH231" s="12">
        <f>_xlfn.XLOOKUP($E231,'[2]Balance económico'!$C:$C,'[2]Balance económico'!$D:$D,"-",0)</f>
        <v>80897229.511937022</v>
      </c>
      <c r="AI231" s="12">
        <f>_xlfn.XLOOKUP($E231,'[2]Balance económico'!$C:$C,'[2]Balance económico'!$E:$E,"-",0)</f>
        <v>9175103.2347999979</v>
      </c>
      <c r="AJ231" s="12" t="str">
        <f>_xlfn.XLOOKUP($E231,'[2]Balance económico'!$C:$C,'[2]Balance económico'!$F:$F,"-",0)</f>
        <v>----</v>
      </c>
      <c r="AK231" s="6" t="str">
        <f t="shared" si="10"/>
        <v>PPA</v>
      </c>
      <c r="AL231" s="12" t="str" cm="1">
        <f t="array" ref="AL231">IFERROR((X231*[2]!Tabla2[Bloque A] + 'BD Centrales 2025'!Y124*[2]!Tabla2[Bloque B] + 'BD Centrales 2025'!Z124*[2]!Tabla2[Bloque C])*#REF!,"-")</f>
        <v>-</v>
      </c>
      <c r="AM231" s="12" t="str">
        <f t="shared" si="11"/>
        <v>-</v>
      </c>
      <c r="AN231" s="12">
        <f>IFERROR((AH231+AI231+AJ231)/(SUMIFS($W$2:$W$1194,$E$2:$E$1194,E231)*1000*#REF!),0)</f>
        <v>0</v>
      </c>
    </row>
    <row r="232" spans="1:40" ht="14.4" x14ac:dyDescent="0.3">
      <c r="A232" s="7">
        <v>306</v>
      </c>
      <c r="B232" s="7" t="s">
        <v>612</v>
      </c>
      <c r="C232" s="8" t="s">
        <v>613</v>
      </c>
      <c r="D232" s="6" t="s">
        <v>614</v>
      </c>
      <c r="E232" s="6" t="str">
        <f>_xlfn.XLOOKUP(D232,'[2]Coordinados SEN'!$A:$A,'[2]Coordinados SEN'!$B:$B,"-",0)</f>
        <v>76.284.903-8</v>
      </c>
      <c r="F232" s="6" t="s">
        <v>614</v>
      </c>
      <c r="G232" s="6">
        <f t="shared" si="9"/>
        <v>1</v>
      </c>
      <c r="H232" s="6" t="s">
        <v>615</v>
      </c>
      <c r="I232" s="6" t="s">
        <v>616</v>
      </c>
      <c r="J232" s="6" t="str">
        <f>_xlfn.XLOOKUP(I232,'[2]Barras CMg'!$E$2:$E$1527,'[2]Barras CMg'!$A$2:$A$1527,"------",0,1)</f>
        <v>------</v>
      </c>
      <c r="K232" s="6" t="s">
        <v>397</v>
      </c>
      <c r="L232" s="6">
        <v>2025</v>
      </c>
      <c r="M232" s="6" t="s">
        <v>495</v>
      </c>
      <c r="N232" s="6" t="s">
        <v>496</v>
      </c>
      <c r="O232" s="6" t="s">
        <v>213</v>
      </c>
      <c r="P232" s="6" t="s">
        <v>477</v>
      </c>
      <c r="Q232" s="6" t="s">
        <v>478</v>
      </c>
      <c r="R232" s="6" t="s">
        <v>617</v>
      </c>
      <c r="S232" s="6" t="s">
        <v>51</v>
      </c>
      <c r="T232" s="9" t="s">
        <v>618</v>
      </c>
      <c r="U232" s="10">
        <v>2</v>
      </c>
      <c r="V232" s="10">
        <v>1.99</v>
      </c>
      <c r="W232" s="11" t="e">
        <f>_xlfn.XLOOKUP(C232,#REF!,#REF!,"S/I",0)</f>
        <v>#REF!</v>
      </c>
      <c r="X232" s="11" t="str">
        <f>_xlfn.XLOOKUP($D232,[2]Retiros_dinamica!$F:$F,[2]Retiros_dinamica!B:B,"S/I",0)</f>
        <v>S/I</v>
      </c>
      <c r="Y232" s="11" t="str">
        <f>_xlfn.XLOOKUP($D232,[2]Retiros_dinamica!$F:$F,[2]Retiros_dinamica!C:C,"S/I",0)</f>
        <v>S/I</v>
      </c>
      <c r="Z232" s="11" t="str">
        <f>_xlfn.XLOOKUP($D232,[2]Retiros_dinamica!$F:$F,[2]Retiros_dinamica!D:D,"S/I",0)</f>
        <v>S/I</v>
      </c>
      <c r="AA232" s="11" t="str">
        <f>_xlfn.XLOOKUP($D232,[2]Retiros_dinamica!$F:$F,[2]Retiros_dinamica!E:E,"S/I",0)</f>
        <v>S/I</v>
      </c>
      <c r="AB232" s="6" t="str">
        <f>_xlfn.XLOOKUP(C232,[2]CMg!$I$4:$I$106,[2]CMg!$M$4:$M$106,"----",0,1)</f>
        <v>----</v>
      </c>
      <c r="AC232" s="6" t="str">
        <f>_xlfn.XLOOKUP(C232,[2]CMg!$A$4:$A$106,[2]CMg!$B$4:$B$106,"----",0,1)</f>
        <v>----</v>
      </c>
      <c r="AD232" s="6" t="str">
        <f>_xlfn.XLOOKUP(C232,'[3]Promedio solar Cmg'!$A$4:$A$106,'[3]Promedio solar Cmg'!$B$4:$B$106,"----",0,1)</f>
        <v>----</v>
      </c>
      <c r="AH232" s="12">
        <f>_xlfn.XLOOKUP($E232,'[2]Balance económico'!$C:$C,'[2]Balance económico'!$D:$D,"-",0)</f>
        <v>238222797.25912955</v>
      </c>
      <c r="AI232" s="12">
        <f>_xlfn.XLOOKUP($E232,'[2]Balance económico'!$C:$C,'[2]Balance económico'!$E:$E,"-",0)</f>
        <v>25565516.737920001</v>
      </c>
      <c r="AJ232" s="12" t="str">
        <f>_xlfn.XLOOKUP($E232,'[2]Balance económico'!$C:$C,'[2]Balance económico'!$F:$F,"-",0)</f>
        <v>----</v>
      </c>
      <c r="AK232" s="6" t="str">
        <f t="shared" si="10"/>
        <v>PPA</v>
      </c>
      <c r="AL232" s="12" t="str" cm="1">
        <f t="array" ref="AL232">IFERROR((X232*[2]!Tabla2[Bloque A] + 'BD Centrales 2025'!Y157*[2]!Tabla2[Bloque B] + 'BD Centrales 2025'!Z157*[2]!Tabla2[Bloque C])*#REF!,"-")</f>
        <v>-</v>
      </c>
      <c r="AM232" s="12" t="str">
        <f t="shared" si="11"/>
        <v>-</v>
      </c>
      <c r="AN232" s="12">
        <f>IFERROR((AH232+AI232+AJ232)/(SUMIFS($W$2:$W$1194,$E$2:$E$1194,E232)*1000*#REF!),0)</f>
        <v>0</v>
      </c>
    </row>
    <row r="233" spans="1:40" ht="14.4" x14ac:dyDescent="0.3">
      <c r="A233" s="7">
        <v>307</v>
      </c>
      <c r="B233" s="7" t="s">
        <v>623</v>
      </c>
      <c r="C233" s="8" t="s">
        <v>624</v>
      </c>
      <c r="D233" s="6" t="s">
        <v>625</v>
      </c>
      <c r="E233" s="6" t="str">
        <f>_xlfn.XLOOKUP(D233,'[2]Coordinados SEN'!$A:$A,'[2]Coordinados SEN'!$B:$B,"-",0)</f>
        <v>76.284.911-9</v>
      </c>
      <c r="F233" s="6" t="s">
        <v>625</v>
      </c>
      <c r="G233" s="6">
        <f t="shared" si="9"/>
        <v>1</v>
      </c>
      <c r="H233" s="6" t="s">
        <v>615</v>
      </c>
      <c r="I233" s="6" t="s">
        <v>616</v>
      </c>
      <c r="J233" s="6" t="str">
        <f>_xlfn.XLOOKUP(I233,'[2]Barras CMg'!$E$2:$E$1527,'[2]Barras CMg'!$A$2:$A$1527,"------",0,1)</f>
        <v>------</v>
      </c>
      <c r="K233" s="6" t="s">
        <v>397</v>
      </c>
      <c r="L233" s="6">
        <v>2025</v>
      </c>
      <c r="M233" s="6" t="s">
        <v>495</v>
      </c>
      <c r="N233" s="6" t="s">
        <v>496</v>
      </c>
      <c r="O233" s="6" t="s">
        <v>213</v>
      </c>
      <c r="P233" s="6" t="s">
        <v>477</v>
      </c>
      <c r="Q233" s="6" t="s">
        <v>478</v>
      </c>
      <c r="R233" s="6" t="s">
        <v>617</v>
      </c>
      <c r="S233" s="6" t="s">
        <v>51</v>
      </c>
      <c r="T233" s="9" t="s">
        <v>618</v>
      </c>
      <c r="U233" s="10">
        <v>2</v>
      </c>
      <c r="V233" s="10">
        <v>1.99</v>
      </c>
      <c r="W233" s="11" t="e">
        <f>_xlfn.XLOOKUP(C233,#REF!,#REF!,"S/I",0)</f>
        <v>#REF!</v>
      </c>
      <c r="X233" s="11" t="str">
        <f>_xlfn.XLOOKUP($D233,[2]Retiros_dinamica!$F:$F,[2]Retiros_dinamica!B:B,"S/I",0)</f>
        <v>S/I</v>
      </c>
      <c r="Y233" s="11" t="str">
        <f>_xlfn.XLOOKUP($D233,[2]Retiros_dinamica!$F:$F,[2]Retiros_dinamica!C:C,"S/I",0)</f>
        <v>S/I</v>
      </c>
      <c r="Z233" s="11" t="str">
        <f>_xlfn.XLOOKUP($D233,[2]Retiros_dinamica!$F:$F,[2]Retiros_dinamica!D:D,"S/I",0)</f>
        <v>S/I</v>
      </c>
      <c r="AA233" s="11" t="str">
        <f>_xlfn.XLOOKUP($D233,[2]Retiros_dinamica!$F:$F,[2]Retiros_dinamica!E:E,"S/I",0)</f>
        <v>S/I</v>
      </c>
      <c r="AB233" s="6" t="str">
        <f>_xlfn.XLOOKUP(C233,[2]CMg!$I$4:$I$106,[2]CMg!$M$4:$M$106,"----",0,1)</f>
        <v>----</v>
      </c>
      <c r="AC233" s="6" t="str">
        <f>_xlfn.XLOOKUP(C233,[2]CMg!$A$4:$A$106,[2]CMg!$B$4:$B$106,"----",0,1)</f>
        <v>----</v>
      </c>
      <c r="AD233" s="6" t="str">
        <f>_xlfn.XLOOKUP(C233,'[3]Promedio solar Cmg'!$A$4:$A$106,'[3]Promedio solar Cmg'!$B$4:$B$106,"----",0,1)</f>
        <v>----</v>
      </c>
      <c r="AH233" s="12">
        <f>_xlfn.XLOOKUP($E233,'[2]Balance económico'!$C:$C,'[2]Balance económico'!$D:$D,"-",0)</f>
        <v>219962364.40940815</v>
      </c>
      <c r="AI233" s="12">
        <f>_xlfn.XLOOKUP($E233,'[2]Balance económico'!$C:$C,'[2]Balance económico'!$E:$E,"-",0)</f>
        <v>13517759.457279999</v>
      </c>
      <c r="AJ233" s="12" t="str">
        <f>_xlfn.XLOOKUP($E233,'[2]Balance económico'!$C:$C,'[2]Balance económico'!$F:$F,"-",0)</f>
        <v>----</v>
      </c>
      <c r="AK233" s="6" t="str">
        <f t="shared" si="10"/>
        <v>PPA</v>
      </c>
      <c r="AL233" s="12" t="str" cm="1">
        <f t="array" ref="AL233">IFERROR((X233*[2]!Tabla2[Bloque A] + 'BD Centrales 2025'!Y133*[2]!Tabla2[Bloque B] + 'BD Centrales 2025'!Z133*[2]!Tabla2[Bloque C])*#REF!,"-")</f>
        <v>-</v>
      </c>
      <c r="AM233" s="12" t="str">
        <f t="shared" si="11"/>
        <v>-</v>
      </c>
      <c r="AN233" s="12">
        <f>IFERROR((AH233+AI233+AJ233)/(SUMIFS($W$2:$W$1194,$E$2:$E$1194,E233)*1000*#REF!),0)</f>
        <v>0</v>
      </c>
    </row>
    <row r="234" spans="1:40" ht="14.4" x14ac:dyDescent="0.3">
      <c r="A234" s="7">
        <v>308</v>
      </c>
      <c r="B234" s="7" t="s">
        <v>626</v>
      </c>
      <c r="C234" s="8" t="s">
        <v>627</v>
      </c>
      <c r="D234" s="6" t="s">
        <v>628</v>
      </c>
      <c r="E234" s="6" t="str">
        <f>_xlfn.XLOOKUP(D234,'[2]Coordinados SEN'!$A:$A,'[2]Coordinados SEN'!$B:$B,"-",0)</f>
        <v>76.272.689-0</v>
      </c>
      <c r="F234" s="6" t="s">
        <v>628</v>
      </c>
      <c r="G234" s="6">
        <f t="shared" si="9"/>
        <v>1</v>
      </c>
      <c r="H234" s="6" t="s">
        <v>629</v>
      </c>
      <c r="I234" s="6" t="s">
        <v>630</v>
      </c>
      <c r="J234" s="6" t="str">
        <f>_xlfn.XLOOKUP(I234,'[2]Barras CMg'!$E$2:$E$1527,'[2]Barras CMg'!$A$2:$A$1527,"------",0,1)</f>
        <v>------</v>
      </c>
      <c r="K234" s="6" t="s">
        <v>397</v>
      </c>
      <c r="L234" s="6">
        <v>2025</v>
      </c>
      <c r="M234" s="6" t="s">
        <v>495</v>
      </c>
      <c r="N234" s="6" t="s">
        <v>496</v>
      </c>
      <c r="O234" s="6" t="s">
        <v>213</v>
      </c>
      <c r="P234" s="6" t="s">
        <v>164</v>
      </c>
      <c r="Q234" s="6" t="s">
        <v>371</v>
      </c>
      <c r="R234" s="6" t="s">
        <v>631</v>
      </c>
      <c r="S234" s="6" t="s">
        <v>51</v>
      </c>
      <c r="T234" s="9" t="s">
        <v>632</v>
      </c>
      <c r="U234" s="10">
        <v>0.15</v>
      </c>
      <c r="V234" s="10">
        <v>0.15</v>
      </c>
      <c r="W234" s="11" t="e">
        <f>_xlfn.XLOOKUP(C234,#REF!,#REF!,"S/I",0)</f>
        <v>#REF!</v>
      </c>
      <c r="X234" s="11" t="str">
        <f>_xlfn.XLOOKUP($D234,[2]Retiros_dinamica!$F:$F,[2]Retiros_dinamica!B:B,"S/I",0)</f>
        <v>S/I</v>
      </c>
      <c r="Y234" s="11" t="str">
        <f>_xlfn.XLOOKUP($D234,[2]Retiros_dinamica!$F:$F,[2]Retiros_dinamica!C:C,"S/I",0)</f>
        <v>S/I</v>
      </c>
      <c r="Z234" s="11" t="str">
        <f>_xlfn.XLOOKUP($D234,[2]Retiros_dinamica!$F:$F,[2]Retiros_dinamica!D:D,"S/I",0)</f>
        <v>S/I</v>
      </c>
      <c r="AA234" s="11" t="str">
        <f>_xlfn.XLOOKUP($D234,[2]Retiros_dinamica!$F:$F,[2]Retiros_dinamica!E:E,"S/I",0)</f>
        <v>S/I</v>
      </c>
      <c r="AB234" s="6" t="str">
        <f>_xlfn.XLOOKUP(C234,[2]CMg!$I$4:$I$106,[2]CMg!$M$4:$M$106,"----",0,1)</f>
        <v>----</v>
      </c>
      <c r="AC234" s="6" t="str">
        <f>_xlfn.XLOOKUP(C234,[2]CMg!$A$4:$A$106,[2]CMg!$B$4:$B$106,"----",0,1)</f>
        <v>----</v>
      </c>
      <c r="AD234" s="6" t="str">
        <f>_xlfn.XLOOKUP(C234,'[3]Promedio solar Cmg'!$A$4:$A$106,'[3]Promedio solar Cmg'!$B$4:$B$106,"----",0,1)</f>
        <v>----</v>
      </c>
      <c r="AH234" s="12">
        <f>_xlfn.XLOOKUP($E234,'[2]Balance económico'!$C:$C,'[2]Balance económico'!$D:$D,"-",0)</f>
        <v>0</v>
      </c>
      <c r="AI234" s="12">
        <f>_xlfn.XLOOKUP($E234,'[2]Balance económico'!$C:$C,'[2]Balance económico'!$E:$E,"-",0)</f>
        <v>0</v>
      </c>
      <c r="AJ234" s="12" t="str">
        <f>_xlfn.XLOOKUP($E234,'[2]Balance económico'!$C:$C,'[2]Balance económico'!$F:$F,"-",0)</f>
        <v>----</v>
      </c>
      <c r="AK234" s="6" t="str">
        <f t="shared" si="10"/>
        <v>PPA</v>
      </c>
      <c r="AL234" s="12" t="str" cm="1">
        <f t="array" ref="AL234">IFERROR((X234*[2]!Tabla2[Bloque A] + 'BD Centrales 2025'!Y102*[2]!Tabla2[Bloque B] + 'BD Centrales 2025'!Z102*[2]!Tabla2[Bloque C])*#REF!,"-")</f>
        <v>-</v>
      </c>
      <c r="AM234" s="12" t="str">
        <f t="shared" si="11"/>
        <v>-</v>
      </c>
      <c r="AN234" s="12">
        <f>IFERROR((AH234+AI234+AJ234)/(SUMIFS($W$2:$W$1194,$E$2:$E$1194,E234)*1000*#REF!),0)</f>
        <v>0</v>
      </c>
    </row>
    <row r="235" spans="1:40" ht="14.4" x14ac:dyDescent="0.3">
      <c r="A235" s="7">
        <v>309</v>
      </c>
      <c r="B235" s="7" t="s">
        <v>633</v>
      </c>
      <c r="C235" s="8" t="s">
        <v>634</v>
      </c>
      <c r="D235" s="6" t="s">
        <v>635</v>
      </c>
      <c r="E235" s="6" t="str">
        <f>_xlfn.XLOOKUP(D235,'[2]Coordinados SEN'!$A:$A,'[2]Coordinados SEN'!$B:$B,"-",0)</f>
        <v>76.392.163-8</v>
      </c>
      <c r="F235" s="6" t="s">
        <v>635</v>
      </c>
      <c r="G235" s="6">
        <f t="shared" si="9"/>
        <v>1</v>
      </c>
      <c r="H235" s="6" t="s">
        <v>636</v>
      </c>
      <c r="I235" s="6" t="s">
        <v>636</v>
      </c>
      <c r="J235" s="6" t="str">
        <f>_xlfn.XLOOKUP(I235,'[2]Barras CMg'!$E$2:$E$1527,'[2]Barras CMg'!$A$2:$A$1527,"------",0,1)</f>
        <v>------</v>
      </c>
      <c r="K235" s="6" t="s">
        <v>397</v>
      </c>
      <c r="L235" s="6">
        <v>2025</v>
      </c>
      <c r="M235" s="6" t="s">
        <v>495</v>
      </c>
      <c r="N235" s="6" t="s">
        <v>496</v>
      </c>
      <c r="O235" s="6" t="s">
        <v>213</v>
      </c>
      <c r="P235" s="6" t="s">
        <v>477</v>
      </c>
      <c r="Q235" s="6" t="s">
        <v>549</v>
      </c>
      <c r="R235" s="6" t="s">
        <v>637</v>
      </c>
      <c r="S235" s="6" t="s">
        <v>51</v>
      </c>
      <c r="T235" s="9" t="s">
        <v>638</v>
      </c>
      <c r="U235" s="10">
        <v>2.94</v>
      </c>
      <c r="V235" s="10">
        <v>2.9264000000000001</v>
      </c>
      <c r="W235" s="11" t="e">
        <f>_xlfn.XLOOKUP(C235,#REF!,#REF!,"S/I",0)</f>
        <v>#REF!</v>
      </c>
      <c r="X235" s="11" t="str">
        <f>_xlfn.XLOOKUP($D235,[2]Retiros_dinamica!$F:$F,[2]Retiros_dinamica!B:B,"S/I",0)</f>
        <v>S/I</v>
      </c>
      <c r="Y235" s="11" t="str">
        <f>_xlfn.XLOOKUP($D235,[2]Retiros_dinamica!$F:$F,[2]Retiros_dinamica!C:C,"S/I",0)</f>
        <v>S/I</v>
      </c>
      <c r="Z235" s="11" t="str">
        <f>_xlfn.XLOOKUP($D235,[2]Retiros_dinamica!$F:$F,[2]Retiros_dinamica!D:D,"S/I",0)</f>
        <v>S/I</v>
      </c>
      <c r="AA235" s="11" t="str">
        <f>_xlfn.XLOOKUP($D235,[2]Retiros_dinamica!$F:$F,[2]Retiros_dinamica!E:E,"S/I",0)</f>
        <v>S/I</v>
      </c>
      <c r="AB235" s="6" t="str">
        <f>_xlfn.XLOOKUP(C235,[2]CMg!$I$4:$I$106,[2]CMg!$M$4:$M$106,"----",0,1)</f>
        <v>----</v>
      </c>
      <c r="AC235" s="6" t="str">
        <f>_xlfn.XLOOKUP(C235,[2]CMg!$A$4:$A$106,[2]CMg!$B$4:$B$106,"----",0,1)</f>
        <v>----</v>
      </c>
      <c r="AD235" s="6" t="str">
        <f>_xlfn.XLOOKUP(C235,'[3]Promedio solar Cmg'!$A$4:$A$106,'[3]Promedio solar Cmg'!$B$4:$B$106,"----",0,1)</f>
        <v>----</v>
      </c>
      <c r="AH235" s="12">
        <f>_xlfn.XLOOKUP($E235,'[2]Balance económico'!$C:$C,'[2]Balance económico'!$D:$D,"-",0)</f>
        <v>335275239.7591024</v>
      </c>
      <c r="AI235" s="12">
        <f>_xlfn.XLOOKUP($E235,'[2]Balance económico'!$C:$C,'[2]Balance económico'!$E:$E,"-",0)</f>
        <v>39374302.781800002</v>
      </c>
      <c r="AJ235" s="12" t="str">
        <f>_xlfn.XLOOKUP($E235,'[2]Balance económico'!$C:$C,'[2]Balance económico'!$F:$F,"-",0)</f>
        <v>----</v>
      </c>
      <c r="AK235" s="6" t="str">
        <f t="shared" si="10"/>
        <v>PPA</v>
      </c>
      <c r="AL235" s="12" t="str" cm="1">
        <f t="array" ref="AL235">IFERROR((X235*[2]!Tabla2[Bloque A] + 'BD Centrales 2025'!Y258*[2]!Tabla2[Bloque B] + 'BD Centrales 2025'!Z258*[2]!Tabla2[Bloque C])*#REF!,"-")</f>
        <v>-</v>
      </c>
      <c r="AM235" s="12" t="str">
        <f t="shared" si="11"/>
        <v>-</v>
      </c>
      <c r="AN235" s="12">
        <f>IFERROR((AH235+AI235+AJ235)/(SUMIFS($W$2:$W$1194,$E$2:$E$1194,E235)*1000*#REF!),0)</f>
        <v>0</v>
      </c>
    </row>
    <row r="236" spans="1:40" ht="14.4" x14ac:dyDescent="0.3">
      <c r="A236" s="7">
        <v>310</v>
      </c>
      <c r="B236" s="7" t="s">
        <v>4773</v>
      </c>
      <c r="C236" s="8" t="s">
        <v>4774</v>
      </c>
      <c r="D236" s="6" t="s">
        <v>4775</v>
      </c>
      <c r="E236" s="6" t="str">
        <f>_xlfn.XLOOKUP(D236,'[2]Coordinados SEN'!$A:$A,'[2]Coordinados SEN'!$B:$B,"-",0)</f>
        <v>76.136.655-6</v>
      </c>
      <c r="F236" s="6" t="s">
        <v>4775</v>
      </c>
      <c r="G236" s="6">
        <f t="shared" si="9"/>
        <v>1</v>
      </c>
      <c r="H236" s="6" t="s">
        <v>4645</v>
      </c>
      <c r="I236" s="6" t="s">
        <v>4645</v>
      </c>
      <c r="J236" s="6" t="str">
        <f>_xlfn.XLOOKUP(I236,'[2]Barras CMg'!$E$2:$E$1527,'[2]Barras CMg'!$A$2:$A$1527,"------",0,1)</f>
        <v>------</v>
      </c>
      <c r="K236" s="6">
        <v>2</v>
      </c>
      <c r="L236" s="6">
        <v>2025</v>
      </c>
      <c r="M236" s="6" t="s">
        <v>66</v>
      </c>
      <c r="N236" s="6" t="s">
        <v>177</v>
      </c>
      <c r="O236" s="6" t="s">
        <v>213</v>
      </c>
      <c r="P236" s="6" t="s">
        <v>229</v>
      </c>
      <c r="Q236" s="6" t="s">
        <v>230</v>
      </c>
      <c r="R236" s="6" t="s">
        <v>231</v>
      </c>
      <c r="S236" s="6" t="s">
        <v>51</v>
      </c>
      <c r="T236" s="9" t="s">
        <v>4776</v>
      </c>
      <c r="U236" s="10">
        <v>6.04</v>
      </c>
      <c r="V236" s="10">
        <v>6.04</v>
      </c>
      <c r="W236" s="11" t="e">
        <f>_xlfn.XLOOKUP(C236,#REF!,#REF!,"S/I",0)</f>
        <v>#REF!</v>
      </c>
      <c r="X236" s="11" t="str">
        <f>_xlfn.XLOOKUP($D236,[2]Retiros_dinamica!$F:$F,[2]Retiros_dinamica!B:B,"S/I",0)</f>
        <v>S/I</v>
      </c>
      <c r="Y236" s="11" t="str">
        <f>_xlfn.XLOOKUP($D236,[2]Retiros_dinamica!$F:$F,[2]Retiros_dinamica!C:C,"S/I",0)</f>
        <v>S/I</v>
      </c>
      <c r="Z236" s="11" t="str">
        <f>_xlfn.XLOOKUP($D236,[2]Retiros_dinamica!$F:$F,[2]Retiros_dinamica!D:D,"S/I",0)</f>
        <v>S/I</v>
      </c>
      <c r="AA236" s="11" t="str">
        <f>_xlfn.XLOOKUP($D236,[2]Retiros_dinamica!$F:$F,[2]Retiros_dinamica!E:E,"S/I",0)</f>
        <v>S/I</v>
      </c>
      <c r="AB236" s="6" t="str">
        <f>_xlfn.XLOOKUP(C236,[2]CMg!$I$4:$I$106,[2]CMg!$M$4:$M$106,"----",0,1)</f>
        <v>----</v>
      </c>
      <c r="AH236" s="12">
        <f>_xlfn.XLOOKUP($E236,'[2]Balance económico'!$C:$C,'[2]Balance económico'!$D:$D,"-",0)</f>
        <v>940382016.32753277</v>
      </c>
      <c r="AI236" s="12">
        <f>_xlfn.XLOOKUP($E236,'[2]Balance económico'!$C:$C,'[2]Balance económico'!$E:$E,"-",0)</f>
        <v>100861290.82746001</v>
      </c>
      <c r="AJ236" s="12" t="str">
        <f>_xlfn.XLOOKUP($E236,'[2]Balance económico'!$C:$C,'[2]Balance económico'!$F:$F,"-",0)</f>
        <v>----</v>
      </c>
      <c r="AK236" s="6" t="str">
        <f t="shared" si="10"/>
        <v>PPA</v>
      </c>
      <c r="AL236" s="12" t="str" cm="1">
        <f t="array" ref="AL236">IFERROR((X236*[2]!Tabla2[Bloque A] + 'BD Centrales 2025'!Y887*[2]!Tabla2[Bloque B] + 'BD Centrales 2025'!Z887*[2]!Tabla2[Bloque C])*#REF!,"-")</f>
        <v>-</v>
      </c>
      <c r="AM236" s="12" t="str">
        <f t="shared" si="11"/>
        <v>-</v>
      </c>
      <c r="AN236" s="12">
        <f>IFERROR((AH236+AI236+AJ236)/(SUMIFS($W$2:$W$1194,$E$2:$E$1194,E236)*1000*#REF!),0)</f>
        <v>0</v>
      </c>
    </row>
    <row r="237" spans="1:40" ht="14.4" x14ac:dyDescent="0.3">
      <c r="A237" s="7">
        <v>311</v>
      </c>
      <c r="B237" s="7" t="s">
        <v>4699</v>
      </c>
      <c r="C237" s="8" t="s">
        <v>4700</v>
      </c>
      <c r="D237" s="6" t="s">
        <v>4701</v>
      </c>
      <c r="E237" s="6" t="str">
        <f>_xlfn.XLOOKUP(D237,'[2]Coordinados SEN'!$A:$A,'[2]Coordinados SEN'!$B:$B,"-",0)</f>
        <v>76.030.971-0</v>
      </c>
      <c r="F237" s="6" t="s">
        <v>4701</v>
      </c>
      <c r="G237" s="6">
        <f t="shared" si="9"/>
        <v>1</v>
      </c>
      <c r="H237" s="6" t="s">
        <v>4702</v>
      </c>
      <c r="I237" s="6" t="s">
        <v>4702</v>
      </c>
      <c r="J237" s="6" t="str">
        <f>_xlfn.XLOOKUP(I237,'[2]Barras CMg'!$E$2:$E$1527,'[2]Barras CMg'!$A$2:$A$1527,"------",0,1)</f>
        <v>------</v>
      </c>
      <c r="K237" s="6">
        <v>3</v>
      </c>
      <c r="L237" s="6">
        <v>2025</v>
      </c>
      <c r="M237" s="6" t="s">
        <v>66</v>
      </c>
      <c r="N237" s="6" t="s">
        <v>177</v>
      </c>
      <c r="O237" s="6" t="s">
        <v>213</v>
      </c>
      <c r="P237" s="6" t="s">
        <v>82</v>
      </c>
      <c r="Q237" s="6" t="s">
        <v>83</v>
      </c>
      <c r="R237" s="6" t="s">
        <v>4703</v>
      </c>
      <c r="S237" s="6" t="s">
        <v>51</v>
      </c>
      <c r="T237" s="9" t="s">
        <v>4704</v>
      </c>
      <c r="U237" s="10">
        <v>1.2</v>
      </c>
      <c r="V237" s="10">
        <v>1.2</v>
      </c>
      <c r="W237" s="11" t="e">
        <f>_xlfn.XLOOKUP(C237,#REF!,#REF!,"S/I",0)</f>
        <v>#REF!</v>
      </c>
      <c r="X237" s="11" t="str">
        <f>_xlfn.XLOOKUP($D237,[2]Retiros_dinamica!$F:$F,[2]Retiros_dinamica!B:B,"S/I",0)</f>
        <v>S/I</v>
      </c>
      <c r="Y237" s="11" t="str">
        <f>_xlfn.XLOOKUP($D237,[2]Retiros_dinamica!$F:$F,[2]Retiros_dinamica!C:C,"S/I",0)</f>
        <v>S/I</v>
      </c>
      <c r="Z237" s="11" t="str">
        <f>_xlfn.XLOOKUP($D237,[2]Retiros_dinamica!$F:$F,[2]Retiros_dinamica!D:D,"S/I",0)</f>
        <v>S/I</v>
      </c>
      <c r="AA237" s="11" t="str">
        <f>_xlfn.XLOOKUP($D237,[2]Retiros_dinamica!$F:$F,[2]Retiros_dinamica!E:E,"S/I",0)</f>
        <v>S/I</v>
      </c>
      <c r="AB237" s="6" t="str">
        <f>_xlfn.XLOOKUP(C237,[2]CMg!$I$4:$I$106,[2]CMg!$M$4:$M$106,"----",0,1)</f>
        <v>----</v>
      </c>
      <c r="AH237" s="12">
        <f>_xlfn.XLOOKUP($E237,'[2]Balance económico'!$C:$C,'[2]Balance económico'!$D:$D,"-",0)</f>
        <v>550955455.18921638</v>
      </c>
      <c r="AI237" s="12">
        <f>_xlfn.XLOOKUP($E237,'[2]Balance económico'!$C:$C,'[2]Balance económico'!$E:$E,"-",0)</f>
        <v>63202586.344100006</v>
      </c>
      <c r="AJ237" s="12" t="str">
        <f>_xlfn.XLOOKUP($E237,'[2]Balance económico'!$C:$C,'[2]Balance económico'!$F:$F,"-",0)</f>
        <v>----</v>
      </c>
      <c r="AK237" s="6" t="str">
        <f t="shared" si="10"/>
        <v>PPA</v>
      </c>
      <c r="AL237" s="12" t="str" cm="1">
        <f t="array" ref="AL237">IFERROR((X237*[2]!Tabla2[Bloque A] + 'BD Centrales 2025'!Y871*[2]!Tabla2[Bloque B] + 'BD Centrales 2025'!Z871*[2]!Tabla2[Bloque C])*#REF!,"-")</f>
        <v>-</v>
      </c>
      <c r="AM237" s="12" t="str">
        <f t="shared" si="11"/>
        <v>-</v>
      </c>
      <c r="AN237" s="12">
        <f>IFERROR((AH237+AI237+AJ237)/(SUMIFS($W$2:$W$1194,$E$2:$E$1194,E237)*1000*#REF!),0)</f>
        <v>0</v>
      </c>
    </row>
    <row r="238" spans="1:40" ht="14.4" x14ac:dyDescent="0.3">
      <c r="A238" s="7">
        <v>312</v>
      </c>
      <c r="B238" s="7" t="s">
        <v>4587</v>
      </c>
      <c r="C238" s="8" t="s">
        <v>4588</v>
      </c>
      <c r="D238" s="6" t="s">
        <v>4589</v>
      </c>
      <c r="E238" s="6" t="str">
        <f>_xlfn.XLOOKUP(D238,'[2]Coordinados SEN'!$A:$A,'[2]Coordinados SEN'!$B:$B,"-",0)</f>
        <v>76.319.759-K</v>
      </c>
      <c r="F238" s="6" t="s">
        <v>4589</v>
      </c>
      <c r="G238" s="6">
        <f t="shared" si="9"/>
        <v>1</v>
      </c>
      <c r="H238" s="6" t="s">
        <v>4590</v>
      </c>
      <c r="I238" s="6" t="s">
        <v>4590</v>
      </c>
      <c r="J238" s="6" t="str">
        <f>_xlfn.XLOOKUP(I238,'[2]Barras CMg'!$E$2:$E$1527,'[2]Barras CMg'!$A$2:$A$1527,"------",0,1)</f>
        <v>------</v>
      </c>
      <c r="K238" s="6">
        <v>2</v>
      </c>
      <c r="L238" s="6">
        <v>2025</v>
      </c>
      <c r="M238" s="6" t="s">
        <v>66</v>
      </c>
      <c r="N238" s="6" t="s">
        <v>177</v>
      </c>
      <c r="O238" s="6" t="s">
        <v>213</v>
      </c>
      <c r="P238" s="6" t="s">
        <v>229</v>
      </c>
      <c r="Q238" s="6" t="s">
        <v>230</v>
      </c>
      <c r="R238" s="6" t="s">
        <v>4591</v>
      </c>
      <c r="S238" s="6" t="s">
        <v>51</v>
      </c>
      <c r="T238" s="9" t="s">
        <v>4592</v>
      </c>
      <c r="U238" s="10">
        <v>0.6</v>
      </c>
      <c r="V238" s="10">
        <v>0.59</v>
      </c>
      <c r="W238" s="11" t="e">
        <f>_xlfn.XLOOKUP(C238,#REF!,#REF!,"S/I",0)</f>
        <v>#REF!</v>
      </c>
      <c r="X238" s="11" t="str">
        <f>_xlfn.XLOOKUP($D238,[2]Retiros_dinamica!$F:$F,[2]Retiros_dinamica!B:B,"S/I",0)</f>
        <v>S/I</v>
      </c>
      <c r="Y238" s="11" t="str">
        <f>_xlfn.XLOOKUP($D238,[2]Retiros_dinamica!$F:$F,[2]Retiros_dinamica!C:C,"S/I",0)</f>
        <v>S/I</v>
      </c>
      <c r="Z238" s="11" t="str">
        <f>_xlfn.XLOOKUP($D238,[2]Retiros_dinamica!$F:$F,[2]Retiros_dinamica!D:D,"S/I",0)</f>
        <v>S/I</v>
      </c>
      <c r="AA238" s="11" t="str">
        <f>_xlfn.XLOOKUP($D238,[2]Retiros_dinamica!$F:$F,[2]Retiros_dinamica!E:E,"S/I",0)</f>
        <v>S/I</v>
      </c>
      <c r="AB238" s="6" t="str">
        <f>_xlfn.XLOOKUP(C238,[2]CMg!$I$4:$I$106,[2]CMg!$M$4:$M$106,"----",0,1)</f>
        <v>----</v>
      </c>
      <c r="AH238" s="12">
        <f>_xlfn.XLOOKUP($E238,'[2]Balance económico'!$C:$C,'[2]Balance económico'!$D:$D,"-",0)</f>
        <v>28286352.326251097</v>
      </c>
      <c r="AI238" s="12">
        <f>_xlfn.XLOOKUP($E238,'[2]Balance económico'!$C:$C,'[2]Balance económico'!$E:$E,"-",0)</f>
        <v>14684052.673599999</v>
      </c>
      <c r="AJ238" s="12" t="str">
        <f>_xlfn.XLOOKUP($E238,'[2]Balance económico'!$C:$C,'[2]Balance económico'!$F:$F,"-",0)</f>
        <v>----</v>
      </c>
      <c r="AK238" s="6" t="str">
        <f t="shared" si="10"/>
        <v>PPA</v>
      </c>
      <c r="AL238" s="12" t="str" cm="1">
        <f t="array" ref="AL238">IFERROR((X238*[2]!Tabla2[Bloque A] + 'BD Centrales 2025'!Y849*[2]!Tabla2[Bloque B] + 'BD Centrales 2025'!Z849*[2]!Tabla2[Bloque C])*#REF!,"-")</f>
        <v>-</v>
      </c>
      <c r="AM238" s="12" t="str">
        <f t="shared" si="11"/>
        <v>-</v>
      </c>
      <c r="AN238" s="12">
        <f>IFERROR((AH238+AI238+AJ238)/(SUMIFS($W$2:$W$1194,$E$2:$E$1194,E238)*1000*#REF!),0)</f>
        <v>0</v>
      </c>
    </row>
    <row r="239" spans="1:40" ht="14.4" x14ac:dyDescent="0.3">
      <c r="A239" s="7">
        <v>313</v>
      </c>
      <c r="B239" s="7" t="s">
        <v>5611</v>
      </c>
      <c r="C239" s="8" t="s">
        <v>5612</v>
      </c>
      <c r="D239" s="6" t="s">
        <v>5613</v>
      </c>
      <c r="E239" s="6" t="str">
        <f>_xlfn.XLOOKUP(D239,'[2]Coordinados SEN'!$A:$A,'[2]Coordinados SEN'!$B:$B,"-",0)</f>
        <v>76.145.769-1</v>
      </c>
      <c r="F239" s="6" t="s">
        <v>5613</v>
      </c>
      <c r="G239" s="6">
        <f t="shared" si="9"/>
        <v>2</v>
      </c>
      <c r="H239" s="6" t="s">
        <v>5614</v>
      </c>
      <c r="I239" s="6" t="s">
        <v>5615</v>
      </c>
      <c r="J239" s="6" t="str">
        <f>_xlfn.XLOOKUP(I239,'[2]Barras CMg'!$E$2:$E$1527,'[2]Barras CMg'!$A$2:$A$1527,"------",0,1)</f>
        <v>------</v>
      </c>
      <c r="K239" s="6">
        <v>6</v>
      </c>
      <c r="L239" s="6">
        <v>2025</v>
      </c>
      <c r="M239" s="6" t="s">
        <v>45</v>
      </c>
      <c r="N239" s="6" t="s">
        <v>5267</v>
      </c>
      <c r="O239" s="6" t="s">
        <v>213</v>
      </c>
      <c r="P239" s="6" t="s">
        <v>164</v>
      </c>
      <c r="Q239" s="6" t="s">
        <v>2819</v>
      </c>
      <c r="R239" s="6" t="s">
        <v>3521</v>
      </c>
      <c r="S239" s="6" t="s">
        <v>51</v>
      </c>
      <c r="T239" s="9" t="s">
        <v>5616</v>
      </c>
      <c r="U239" s="10">
        <v>3</v>
      </c>
      <c r="V239" s="10">
        <v>3</v>
      </c>
      <c r="W239" s="11" t="e">
        <f>_xlfn.XLOOKUP(C239,#REF!,#REF!,"S/I",0)</f>
        <v>#REF!</v>
      </c>
      <c r="X239" s="11" t="str">
        <f>_xlfn.XLOOKUP($D239,[2]Retiros_dinamica!$F:$F,[2]Retiros_dinamica!B:B,"S/I",0)</f>
        <v>S/I</v>
      </c>
      <c r="Y239" s="11" t="str">
        <f>_xlfn.XLOOKUP($D239,[2]Retiros_dinamica!$F:$F,[2]Retiros_dinamica!C:C,"S/I",0)</f>
        <v>S/I</v>
      </c>
      <c r="Z239" s="11" t="str">
        <f>_xlfn.XLOOKUP($D239,[2]Retiros_dinamica!$F:$F,[2]Retiros_dinamica!D:D,"S/I",0)</f>
        <v>S/I</v>
      </c>
      <c r="AA239" s="11" t="str">
        <f>_xlfn.XLOOKUP($D239,[2]Retiros_dinamica!$F:$F,[2]Retiros_dinamica!E:E,"S/I",0)</f>
        <v>S/I</v>
      </c>
      <c r="AB239" s="6" t="str">
        <f>_xlfn.XLOOKUP(C239,[2]CMg!$I$4:$I$106,[2]CMg!$M$4:$M$106,"----",0,1)</f>
        <v>----</v>
      </c>
      <c r="AH239" s="12">
        <f>_xlfn.XLOOKUP($E239,'[2]Balance económico'!$C:$C,'[2]Balance económico'!$D:$D,"-",0)</f>
        <v>5401701.4034141256</v>
      </c>
      <c r="AI239" s="12">
        <f>_xlfn.XLOOKUP($E239,'[2]Balance económico'!$C:$C,'[2]Balance económico'!$E:$E,"-",0)</f>
        <v>369892758.42160004</v>
      </c>
      <c r="AJ239" s="12" t="str">
        <f>_xlfn.XLOOKUP($E239,'[2]Balance económico'!$C:$C,'[2]Balance económico'!$F:$F,"-",0)</f>
        <v>----</v>
      </c>
      <c r="AK239" s="6" t="str">
        <f t="shared" si="10"/>
        <v>PPA</v>
      </c>
      <c r="AL239" s="12" t="str" cm="1">
        <f t="array" ref="AL239">IFERROR((X239*[2]!Tabla2[Bloque A] + 'BD Centrales 2025'!Y1053*[2]!Tabla2[Bloque B] + 'BD Centrales 2025'!Z1053*[2]!Tabla2[Bloque C])*#REF!,"-")</f>
        <v>-</v>
      </c>
      <c r="AM239" s="12" t="str">
        <f t="shared" si="11"/>
        <v>-</v>
      </c>
      <c r="AN239" s="12">
        <f>IFERROR((AH239+AI239+AJ239)/(SUMIFS($W$2:$W$1194,$E$2:$E$1194,E239)*1000*#REF!),0)</f>
        <v>0</v>
      </c>
    </row>
    <row r="240" spans="1:40" ht="14.4" x14ac:dyDescent="0.3">
      <c r="A240" s="7">
        <v>314</v>
      </c>
      <c r="B240" s="7" t="s">
        <v>639</v>
      </c>
      <c r="C240" s="8" t="s">
        <v>640</v>
      </c>
      <c r="D240" s="6" t="s">
        <v>641</v>
      </c>
      <c r="E240" s="6" t="str">
        <f>_xlfn.XLOOKUP(D240,'[2]Coordinados SEN'!$A:$A,'[2]Coordinados SEN'!$B:$B,"-",0)</f>
        <v>76.376.635-7</v>
      </c>
      <c r="F240" s="6" t="s">
        <v>641</v>
      </c>
      <c r="G240" s="6">
        <f t="shared" si="9"/>
        <v>1</v>
      </c>
      <c r="H240" s="6" t="s">
        <v>642</v>
      </c>
      <c r="I240" s="6" t="s">
        <v>643</v>
      </c>
      <c r="J240" s="6" t="str">
        <f>_xlfn.XLOOKUP(I240,'[2]Barras CMg'!$E$2:$E$1527,'[2]Barras CMg'!$A$2:$A$1527,"------",0,1)</f>
        <v>JAVIERA_______110</v>
      </c>
      <c r="K240" s="6">
        <v>1</v>
      </c>
      <c r="L240" s="6">
        <v>2025</v>
      </c>
      <c r="M240" s="6" t="s">
        <v>495</v>
      </c>
      <c r="N240" s="6" t="s">
        <v>496</v>
      </c>
      <c r="O240" s="6" t="s">
        <v>47</v>
      </c>
      <c r="P240" s="6" t="s">
        <v>497</v>
      </c>
      <c r="Q240" s="6" t="s">
        <v>498</v>
      </c>
      <c r="R240" s="6" t="s">
        <v>498</v>
      </c>
      <c r="S240" s="6" t="s">
        <v>51</v>
      </c>
      <c r="T240" s="9" t="s">
        <v>644</v>
      </c>
      <c r="U240" s="10">
        <v>69.018000000000001</v>
      </c>
      <c r="V240" s="10">
        <v>63.3</v>
      </c>
      <c r="W240" s="11" t="e">
        <f>_xlfn.XLOOKUP(C240,#REF!,#REF!,"S/I",0)</f>
        <v>#REF!</v>
      </c>
      <c r="X240" s="11">
        <f>_xlfn.XLOOKUP($D240,[2]Retiros_dinamica!$F:$F,[2]Retiros_dinamica!B:B,"S/I",0)</f>
        <v>56232.837125139973</v>
      </c>
      <c r="Y240" s="11">
        <f>_xlfn.XLOOKUP($D240,[2]Retiros_dinamica!$F:$F,[2]Retiros_dinamica!C:C,"S/I",0)</f>
        <v>62982.970640767977</v>
      </c>
      <c r="Z240" s="11">
        <f>_xlfn.XLOOKUP($D240,[2]Retiros_dinamica!$F:$F,[2]Retiros_dinamica!D:D,"S/I",0)</f>
        <v>31406.899924417568</v>
      </c>
      <c r="AA240" s="11">
        <f>_xlfn.XLOOKUP($D240,[2]Retiros_dinamica!$F:$F,[2]Retiros_dinamica!E:E,"S/I",0)</f>
        <v>150622.70769032554</v>
      </c>
      <c r="AB240" s="6">
        <f>_xlfn.XLOOKUP(C240,[2]CMg!$I$4:$I$106,[2]CMg!$M$4:$M$106,"----",0,1)</f>
        <v>6.4897012468205011</v>
      </c>
      <c r="AC240" s="6">
        <f>_xlfn.XLOOKUP(C240,'[3]Promedio Cmg'!$A$4:$A$106,'[3]Promedio Cmg'!$B$4:$B$106,"---",0,1)</f>
        <v>53.920339002396965</v>
      </c>
      <c r="AD240" s="6">
        <f>_xlfn.XLOOKUP(C240,'[3]Promedio solar Cmg'!$A$4:$A$106,'[3]Promedio solar Cmg'!$B$4:$B$106,"----",0,1)</f>
        <v>9.3432794520547855</v>
      </c>
      <c r="AE240" s="6">
        <f>_xlfn.XLOOKUP(C240,[2]CMg!$O$4:$O$106,[2]CMg!$P$4:$P$106,"----",0,1)</f>
        <v>85.754865975347158</v>
      </c>
      <c r="AF240" s="14">
        <f>_xlfn.XLOOKUP(C240,[2]CMg!$S$4:$S$106,[2]CMg!$U$4:$U$106,"----",0,1)</f>
        <v>0.47334779134801963</v>
      </c>
      <c r="AH240" s="12">
        <f>_xlfn.XLOOKUP($E240,'[2]Balance económico'!$C:$C,'[2]Balance económico'!$D:$D,"-",0)</f>
        <v>-8198060653.183876</v>
      </c>
      <c r="AI240" s="12">
        <f>_xlfn.XLOOKUP($E240,'[2]Balance económico'!$C:$C,'[2]Balance económico'!$E:$E,"-",0)</f>
        <v>-117751048.8944394</v>
      </c>
      <c r="AJ240" s="12">
        <f>_xlfn.XLOOKUP($E240,'[2]Balance económico'!$C:$C,'[2]Balance económico'!$F:$F,"-",0)</f>
        <v>433196601.39693832</v>
      </c>
      <c r="AK240" s="6" t="str">
        <f t="shared" si="10"/>
        <v>PPA</v>
      </c>
      <c r="AL240" s="12" t="str" cm="1">
        <f t="array" ref="AL240">IFERROR((X240*[2]!Tabla2[Bloque A] + 'BD Centrales 2025'!Y898*[2]!Tabla2[Bloque B] + 'BD Centrales 2025'!Z898*[2]!Tabla2[Bloque C])*#REF!,"-")</f>
        <v>-</v>
      </c>
      <c r="AM240" s="12" t="str">
        <f t="shared" si="11"/>
        <v>-</v>
      </c>
      <c r="AN240" s="12">
        <f>IFERROR((AH240+AI240+AJ240)/(SUMIFS($W$2:$W$1194,$E$2:$E$1194,E240)*1000*#REF!),0)</f>
        <v>0</v>
      </c>
    </row>
    <row r="241" spans="1:40" ht="14.4" x14ac:dyDescent="0.3">
      <c r="A241" s="7">
        <v>315</v>
      </c>
      <c r="B241" s="7" t="s">
        <v>4463</v>
      </c>
      <c r="C241" s="8" t="s">
        <v>4464</v>
      </c>
      <c r="D241" s="6" t="s">
        <v>4465</v>
      </c>
      <c r="E241" s="6" t="str">
        <f>_xlfn.XLOOKUP(D241,'[2]Coordinados SEN'!$A:$A,'[2]Coordinados SEN'!$B:$B,"-",0)</f>
        <v>76.832.212-0</v>
      </c>
      <c r="F241" s="6" t="s">
        <v>4466</v>
      </c>
      <c r="G241" s="6">
        <f t="shared" si="9"/>
        <v>1</v>
      </c>
      <c r="H241" s="6" t="s">
        <v>4467</v>
      </c>
      <c r="I241" s="6" t="s">
        <v>4468</v>
      </c>
      <c r="J241" s="6" t="str">
        <f>_xlfn.XLOOKUP(I241,'[2]Barras CMg'!$E$2:$E$1527,'[2]Barras CMg'!$A$2:$A$1527,"------",0,1)</f>
        <v>PILMAIQUEN____013</v>
      </c>
      <c r="K241" s="6">
        <v>1</v>
      </c>
      <c r="L241" s="6">
        <v>2025</v>
      </c>
      <c r="M241" s="6" t="s">
        <v>66</v>
      </c>
      <c r="N241" s="6" t="s">
        <v>177</v>
      </c>
      <c r="O241" s="6" t="s">
        <v>213</v>
      </c>
      <c r="P241" s="6" t="s">
        <v>331</v>
      </c>
      <c r="Q241" s="6" t="s">
        <v>332</v>
      </c>
      <c r="R241" s="6" t="s">
        <v>333</v>
      </c>
      <c r="S241" s="6" t="s">
        <v>51</v>
      </c>
      <c r="T241" s="9" t="s">
        <v>4469</v>
      </c>
      <c r="U241" s="10">
        <v>0.15</v>
      </c>
      <c r="V241" s="10">
        <v>0.14910000000000001</v>
      </c>
      <c r="W241" s="11" t="e">
        <f>_xlfn.XLOOKUP(C241,#REF!,#REF!,"S/I",0)</f>
        <v>#REF!</v>
      </c>
      <c r="X241" s="11">
        <f>_xlfn.XLOOKUP($D241,[2]Retiros_dinamica!$F:$F,[2]Retiros_dinamica!B:B,"S/I",0)</f>
        <v>72212.703601128</v>
      </c>
      <c r="Y241" s="11">
        <f>_xlfn.XLOOKUP($D241,[2]Retiros_dinamica!$F:$F,[2]Retiros_dinamica!C:C,"S/I",0)</f>
        <v>100969.96843532199</v>
      </c>
      <c r="Z241" s="11">
        <f>_xlfn.XLOOKUP($D241,[2]Retiros_dinamica!$F:$F,[2]Retiros_dinamica!D:D,"S/I",0)</f>
        <v>37840.594998146997</v>
      </c>
      <c r="AA241" s="11">
        <f>_xlfn.XLOOKUP($D241,[2]Retiros_dinamica!$F:$F,[2]Retiros_dinamica!E:E,"S/I",0)</f>
        <v>211023.267034597</v>
      </c>
      <c r="AB241" s="6" t="str">
        <f>_xlfn.XLOOKUP(C241,[2]CMg!$I$4:$I$106,[2]CMg!$M$4:$M$106,"----",0,1)</f>
        <v>----</v>
      </c>
      <c r="AH241" s="12">
        <f>_xlfn.XLOOKUP($E241,'[2]Balance económico'!$C:$C,'[2]Balance económico'!$D:$D,"-",0)</f>
        <v>-4902295109.1776342</v>
      </c>
      <c r="AI241" s="12">
        <f>_xlfn.XLOOKUP($E241,'[2]Balance económico'!$C:$C,'[2]Balance económico'!$E:$E,"-",0)</f>
        <v>-2340979617.9933896</v>
      </c>
      <c r="AJ241" s="12">
        <f>_xlfn.XLOOKUP($E241,'[2]Balance económico'!$C:$C,'[2]Balance económico'!$F:$F,"-",0)</f>
        <v>608152189.02245283</v>
      </c>
      <c r="AK241" s="6" t="str">
        <f t="shared" si="10"/>
        <v>PPA</v>
      </c>
      <c r="AL241" s="12" t="str" cm="1">
        <f t="array" ref="AL241">IFERROR((X241*[2]!Tabla2[Bloque A] + 'BD Centrales 2025'!Y827*[2]!Tabla2[Bloque B] + 'BD Centrales 2025'!Z827*[2]!Tabla2[Bloque C])*#REF!,"-")</f>
        <v>-</v>
      </c>
      <c r="AM241" s="12" t="str">
        <f t="shared" si="11"/>
        <v>-</v>
      </c>
      <c r="AN241" s="12">
        <f>IFERROR((AH241+AI241+AJ241)/(SUMIFS($W$2:$W$1194,$E$2:$E$1194,E241)*1000*#REF!),0)</f>
        <v>0</v>
      </c>
    </row>
    <row r="242" spans="1:40" ht="14.4" x14ac:dyDescent="0.3">
      <c r="A242" s="7">
        <v>318</v>
      </c>
      <c r="B242" s="7" t="s">
        <v>3985</v>
      </c>
      <c r="C242" s="8" t="s">
        <v>3986</v>
      </c>
      <c r="D242" s="6" t="s">
        <v>3987</v>
      </c>
      <c r="E242" s="6" t="str">
        <f>_xlfn.XLOOKUP(D242,'[2]Coordinados SEN'!$A:$A,'[2]Coordinados SEN'!$B:$B,"-",0)</f>
        <v>76.178.599-0</v>
      </c>
      <c r="F242" s="6" t="s">
        <v>3987</v>
      </c>
      <c r="G242" s="6">
        <f t="shared" si="9"/>
        <v>1</v>
      </c>
      <c r="H242" s="6" t="s">
        <v>3988</v>
      </c>
      <c r="I242" s="6" t="s">
        <v>3989</v>
      </c>
      <c r="J242" s="6" t="str">
        <f>_xlfn.XLOOKUP(I242,'[2]Barras CMg'!$E$2:$E$1527,'[2]Barras CMg'!$A$2:$A$1527,"------",0,1)</f>
        <v>LA_CEBADA_____220</v>
      </c>
      <c r="K242" s="6">
        <v>57</v>
      </c>
      <c r="L242" s="6">
        <v>2025</v>
      </c>
      <c r="M242" s="6" t="s">
        <v>211</v>
      </c>
      <c r="N242" s="6" t="s">
        <v>212</v>
      </c>
      <c r="O242" s="6" t="s">
        <v>47</v>
      </c>
      <c r="P242" s="6" t="s">
        <v>477</v>
      </c>
      <c r="Q242" s="6" t="s">
        <v>478</v>
      </c>
      <c r="R242" s="6" t="s">
        <v>714</v>
      </c>
      <c r="S242" s="6" t="s">
        <v>51</v>
      </c>
      <c r="T242" s="9" t="s">
        <v>3990</v>
      </c>
      <c r="U242" s="10">
        <v>109.4</v>
      </c>
      <c r="V242" s="10">
        <v>107.7</v>
      </c>
      <c r="W242" s="11" t="e">
        <f>_xlfn.XLOOKUP(C242,#REF!,#REF!,"S/I",0)</f>
        <v>#REF!</v>
      </c>
      <c r="X242" s="11" t="str">
        <f>_xlfn.XLOOKUP($D242,[2]Retiros_dinamica!$F:$F,[2]Retiros_dinamica!B:B,"S/I",0)</f>
        <v>S/I</v>
      </c>
      <c r="Y242" s="11" t="str">
        <f>_xlfn.XLOOKUP($D242,[2]Retiros_dinamica!$F:$F,[2]Retiros_dinamica!C:C,"S/I",0)</f>
        <v>S/I</v>
      </c>
      <c r="Z242" s="11" t="str">
        <f>_xlfn.XLOOKUP($D242,[2]Retiros_dinamica!$F:$F,[2]Retiros_dinamica!D:D,"S/I",0)</f>
        <v>S/I</v>
      </c>
      <c r="AA242" s="11" t="str">
        <f>_xlfn.XLOOKUP($D242,[2]Retiros_dinamica!$F:$F,[2]Retiros_dinamica!E:E,"S/I",0)</f>
        <v>S/I</v>
      </c>
      <c r="AB242" s="6" t="str">
        <f>_xlfn.XLOOKUP(C242,[2]CMg!$I$4:$I$106,[2]CMg!$M$4:$M$106,"----",0,1)</f>
        <v>----</v>
      </c>
      <c r="AC242" s="6" t="str">
        <f>_xlfn.XLOOKUP(C242,[2]CMg!$A$4:$A$106,[2]CMg!$B$4:$B$106,"----",0,1)</f>
        <v>----</v>
      </c>
      <c r="AD242" s="6" t="str">
        <f>_xlfn.XLOOKUP(C242,'[3]Promedio solar Cmg'!$A$4:$A$106,'[3]Promedio solar Cmg'!$B$4:$B$106,"----",0,1)</f>
        <v>----</v>
      </c>
      <c r="AH242" s="12">
        <f>_xlfn.XLOOKUP($E242,'[2]Balance económico'!$C:$C,'[2]Balance económico'!$D:$D,"-",0)</f>
        <v>-98064962.696618438</v>
      </c>
      <c r="AI242" s="12">
        <f>_xlfn.XLOOKUP($E242,'[2]Balance económico'!$C:$C,'[2]Balance económico'!$E:$E,"-",0)</f>
        <v>1418144740.832099</v>
      </c>
      <c r="AJ242" s="12" t="str">
        <f>_xlfn.XLOOKUP($E242,'[2]Balance económico'!$C:$C,'[2]Balance económico'!$F:$F,"-",0)</f>
        <v>----</v>
      </c>
      <c r="AK242" s="6" t="str">
        <f t="shared" si="10"/>
        <v>PPA</v>
      </c>
      <c r="AL242" s="12" t="str" cm="1">
        <f t="array" ref="AL242">IFERROR((X242*[2]!Tabla2[Bloque A] + 'BD Centrales 2025'!Y732*[2]!Tabla2[Bloque B] + 'BD Centrales 2025'!Z732*[2]!Tabla2[Bloque C])*#REF!,"-")</f>
        <v>-</v>
      </c>
      <c r="AM242" s="12" t="str">
        <f t="shared" si="11"/>
        <v>-</v>
      </c>
      <c r="AN242" s="12">
        <f>IFERROR((AH242+AI242+AJ242)/(SUMIFS($W$2:$W$1194,$E$2:$E$1194,E242)*1000*#REF!),0)</f>
        <v>0</v>
      </c>
    </row>
    <row r="243" spans="1:40" ht="14.4" x14ac:dyDescent="0.3">
      <c r="A243" s="7">
        <v>319</v>
      </c>
      <c r="B243" s="7" t="s">
        <v>649</v>
      </c>
      <c r="C243" s="8" t="s">
        <v>650</v>
      </c>
      <c r="D243" s="6" t="s">
        <v>651</v>
      </c>
      <c r="E243" s="6" t="str">
        <f>_xlfn.XLOOKUP(D243,'[2]Coordinados SEN'!$A:$A,'[2]Coordinados SEN'!$B:$B,"-",0)</f>
        <v>76.319.477-9</v>
      </c>
      <c r="F243" s="6" t="s">
        <v>651</v>
      </c>
      <c r="G243" s="6">
        <f t="shared" si="9"/>
        <v>1</v>
      </c>
      <c r="H243" s="6" t="s">
        <v>652</v>
      </c>
      <c r="I243" s="13" t="s">
        <v>653</v>
      </c>
      <c r="J243" s="6" t="str">
        <f>_xlfn.XLOOKUP(I243,'[2]Barras CMg'!$E$2:$E$1527,'[2]Barras CMg'!$A$2:$A$1527,"------",0,1)</f>
        <v>C.PINTO_______220</v>
      </c>
      <c r="K243" s="6">
        <v>1</v>
      </c>
      <c r="L243" s="6">
        <v>2025</v>
      </c>
      <c r="M243" s="6" t="s">
        <v>495</v>
      </c>
      <c r="N243" s="6" t="s">
        <v>496</v>
      </c>
      <c r="O243" s="6" t="s">
        <v>47</v>
      </c>
      <c r="P243" s="6" t="s">
        <v>497</v>
      </c>
      <c r="Q243" s="6" t="s">
        <v>557</v>
      </c>
      <c r="R243" s="6" t="s">
        <v>557</v>
      </c>
      <c r="S243" s="6" t="s">
        <v>51</v>
      </c>
      <c r="T243" s="9" t="s">
        <v>654</v>
      </c>
      <c r="U243" s="10">
        <v>141.04</v>
      </c>
      <c r="V243" s="10">
        <v>141.04</v>
      </c>
      <c r="W243" s="11" t="e">
        <f>_xlfn.XLOOKUP(C243,#REF!,#REF!,"S/I",0)</f>
        <v>#REF!</v>
      </c>
      <c r="X243" s="11">
        <f>_xlfn.XLOOKUP($D243,[2]Retiros_dinamica!$F:$F,[2]Retiros_dinamica!B:B,"S/I",0)</f>
        <v>0</v>
      </c>
      <c r="Y243" s="11">
        <f>_xlfn.XLOOKUP($D243,[2]Retiros_dinamica!$F:$F,[2]Retiros_dinamica!C:C,"S/I",0)</f>
        <v>99917.400914749698</v>
      </c>
      <c r="Z243" s="11">
        <f>_xlfn.XLOOKUP($D243,[2]Retiros_dinamica!$F:$F,[2]Retiros_dinamica!D:D,"S/I",0)</f>
        <v>0.93086969176319134</v>
      </c>
      <c r="AA243" s="11">
        <f>_xlfn.XLOOKUP($D243,[2]Retiros_dinamica!$F:$F,[2]Retiros_dinamica!E:E,"S/I",0)</f>
        <v>99918.331784441456</v>
      </c>
      <c r="AB243" s="6">
        <f>_xlfn.XLOOKUP(C243,[2]CMg!$I$4:$I$106,[2]CMg!$M$4:$M$106,"----",0,1)</f>
        <v>8.867825656399102</v>
      </c>
      <c r="AC243" s="6">
        <f>_xlfn.XLOOKUP(C243,'[3]Promedio Cmg'!$A$4:$A$106,'[3]Promedio Cmg'!$B$4:$B$106,"---",0,1)</f>
        <v>48.984109119963492</v>
      </c>
      <c r="AD243" s="6">
        <f>_xlfn.XLOOKUP(C243,'[3]Promedio solar Cmg'!$A$4:$A$106,'[3]Promedio solar Cmg'!$B$4:$B$106,"----",0,1)</f>
        <v>9.7718520547945253</v>
      </c>
      <c r="AE243" s="6">
        <f>_xlfn.XLOOKUP(C243,[2]CMg!$O$4:$O$106,[2]CMg!$P$4:$P$106,"----",0,1)</f>
        <v>76.987384073566858</v>
      </c>
      <c r="AF243" s="14">
        <f>_xlfn.XLOOKUP(C243,[2]CMg!$S$4:$S$106,[2]CMg!$U$4:$U$106,"----",0,1)</f>
        <v>0.47026595137541377</v>
      </c>
      <c r="AH243" s="12">
        <f>_xlfn.XLOOKUP($E243,'[2]Balance económico'!$C:$C,'[2]Balance económico'!$D:$D,"-",0)</f>
        <v>-6734553752.9289541</v>
      </c>
      <c r="AI243" s="12">
        <f>_xlfn.XLOOKUP($E243,'[2]Balance económico'!$C:$C,'[2]Balance económico'!$E:$E,"-",0)</f>
        <v>2438622392.6609354</v>
      </c>
      <c r="AJ243" s="12">
        <f>_xlfn.XLOOKUP($E243,'[2]Balance económico'!$C:$C,'[2]Balance económico'!$F:$F,"-",0)</f>
        <v>637866625.03009295</v>
      </c>
      <c r="AK243" s="6" t="str">
        <f t="shared" si="10"/>
        <v>PPA</v>
      </c>
      <c r="AL243" s="12" t="str" cm="1">
        <f t="array" ref="AL243">IFERROR((X243*[2]!Tabla2[Bloque A] + 'BD Centrales 2025'!Y932*[2]!Tabla2[Bloque B] + 'BD Centrales 2025'!Z932*[2]!Tabla2[Bloque C])*#REF!,"-")</f>
        <v>-</v>
      </c>
      <c r="AM243" s="12" t="str">
        <f t="shared" si="11"/>
        <v>-</v>
      </c>
      <c r="AN243" s="12">
        <f>IFERROR((AH243+AI243+AJ243)/(SUMIFS($W$2:$W$1194,$E$2:$E$1194,E243)*1000*#REF!),0)</f>
        <v>0</v>
      </c>
    </row>
    <row r="244" spans="1:40" ht="14.4" x14ac:dyDescent="0.3">
      <c r="A244" s="7">
        <v>320</v>
      </c>
      <c r="B244" s="7" t="s">
        <v>660</v>
      </c>
      <c r="C244" s="8" t="s">
        <v>661</v>
      </c>
      <c r="D244" s="6" t="s">
        <v>662</v>
      </c>
      <c r="E244" s="6" t="str">
        <f>_xlfn.XLOOKUP(D244,'[2]Coordinados SEN'!$A:$A,'[2]Coordinados SEN'!$B:$B,"-",0)</f>
        <v>76.378.413-4</v>
      </c>
      <c r="F244" s="6" t="s">
        <v>662</v>
      </c>
      <c r="G244" s="6">
        <f t="shared" si="9"/>
        <v>1</v>
      </c>
      <c r="H244" s="6" t="s">
        <v>663</v>
      </c>
      <c r="I244" s="6" t="s">
        <v>663</v>
      </c>
      <c r="J244" s="6" t="str">
        <f>_xlfn.XLOOKUP(I244,'[2]Barras CMg'!$E$2:$E$1527,'[2]Barras CMg'!$A$2:$A$1527,"------",0,1)</f>
        <v>------</v>
      </c>
      <c r="K244" s="6" t="s">
        <v>397</v>
      </c>
      <c r="L244" s="6">
        <v>2025</v>
      </c>
      <c r="M244" s="6" t="s">
        <v>495</v>
      </c>
      <c r="N244" s="6" t="s">
        <v>496</v>
      </c>
      <c r="O244" s="6" t="s">
        <v>213</v>
      </c>
      <c r="P244" s="6" t="s">
        <v>497</v>
      </c>
      <c r="Q244" s="6" t="s">
        <v>557</v>
      </c>
      <c r="R244" s="6" t="s">
        <v>610</v>
      </c>
      <c r="S244" s="6" t="s">
        <v>51</v>
      </c>
      <c r="T244" s="9" t="s">
        <v>664</v>
      </c>
      <c r="U244" s="10">
        <v>0.32300000000000001</v>
      </c>
      <c r="V244" s="10">
        <v>0.32140000000000002</v>
      </c>
      <c r="W244" s="11" t="e">
        <f>_xlfn.XLOOKUP(C244,#REF!,#REF!,"S/I",0)</f>
        <v>#REF!</v>
      </c>
      <c r="X244" s="11" t="str">
        <f>_xlfn.XLOOKUP($D244,[2]Retiros_dinamica!$F:$F,[2]Retiros_dinamica!B:B,"S/I",0)</f>
        <v>S/I</v>
      </c>
      <c r="Y244" s="11" t="str">
        <f>_xlfn.XLOOKUP($D244,[2]Retiros_dinamica!$F:$F,[2]Retiros_dinamica!C:C,"S/I",0)</f>
        <v>S/I</v>
      </c>
      <c r="Z244" s="11" t="str">
        <f>_xlfn.XLOOKUP($D244,[2]Retiros_dinamica!$F:$F,[2]Retiros_dinamica!D:D,"S/I",0)</f>
        <v>S/I</v>
      </c>
      <c r="AA244" s="11" t="str">
        <f>_xlfn.XLOOKUP($D244,[2]Retiros_dinamica!$F:$F,[2]Retiros_dinamica!E:E,"S/I",0)</f>
        <v>S/I</v>
      </c>
      <c r="AB244" s="6" t="str">
        <f>_xlfn.XLOOKUP(C244,[2]CMg!$I$4:$I$106,[2]CMg!$M$4:$M$106,"----",0,1)</f>
        <v>----</v>
      </c>
      <c r="AC244" s="6" t="str">
        <f>_xlfn.XLOOKUP(C244,[2]CMg!$A$4:$A$106,[2]CMg!$B$4:$B$106,"----",0,1)</f>
        <v>----</v>
      </c>
      <c r="AD244" s="6" t="str">
        <f>_xlfn.XLOOKUP(C244,'[3]Promedio solar Cmg'!$A$4:$A$106,'[3]Promedio solar Cmg'!$B$4:$B$106,"----",0,1)</f>
        <v>----</v>
      </c>
      <c r="AH244" s="12">
        <f>_xlfn.XLOOKUP($E244,'[2]Balance económico'!$C:$C,'[2]Balance económico'!$D:$D,"-",0)</f>
        <v>527034.82613161602</v>
      </c>
      <c r="AI244" s="12">
        <f>_xlfn.XLOOKUP($E244,'[2]Balance económico'!$C:$C,'[2]Balance económico'!$E:$E,"-",0)</f>
        <v>747721.97664000001</v>
      </c>
      <c r="AJ244" s="12" t="str">
        <f>_xlfn.XLOOKUP($E244,'[2]Balance económico'!$C:$C,'[2]Balance económico'!$F:$F,"-",0)</f>
        <v>----</v>
      </c>
      <c r="AK244" s="6" t="str">
        <f t="shared" si="10"/>
        <v>PPA</v>
      </c>
      <c r="AL244" s="12" t="str" cm="1">
        <f t="array" ref="AL244">IFERROR((X244*[2]!Tabla2[Bloque A] + 'BD Centrales 2025'!Y109*[2]!Tabla2[Bloque B] + 'BD Centrales 2025'!Z109*[2]!Tabla2[Bloque C])*#REF!,"-")</f>
        <v>-</v>
      </c>
      <c r="AM244" s="12" t="str">
        <f t="shared" si="11"/>
        <v>-</v>
      </c>
      <c r="AN244" s="12">
        <f>IFERROR((AH244+AI244+AJ244)/(SUMIFS($W$2:$W$1194,$E$2:$E$1194,E244)*1000*#REF!),0)</f>
        <v>0</v>
      </c>
    </row>
    <row r="245" spans="1:40" ht="14.4" x14ac:dyDescent="0.3">
      <c r="A245" s="7">
        <v>321</v>
      </c>
      <c r="B245" s="7" t="s">
        <v>4565</v>
      </c>
      <c r="C245" s="8" t="s">
        <v>4566</v>
      </c>
      <c r="D245" s="6" t="s">
        <v>4567</v>
      </c>
      <c r="E245" s="6" t="str">
        <f>_xlfn.XLOOKUP(D245,'[2]Coordinados SEN'!$A:$A,'[2]Coordinados SEN'!$B:$B,"-",0)</f>
        <v>84.100.300-4</v>
      </c>
      <c r="F245" s="6" t="s">
        <v>4567</v>
      </c>
      <c r="G245" s="6">
        <f t="shared" si="9"/>
        <v>1</v>
      </c>
      <c r="H245" s="6" t="s">
        <v>4568</v>
      </c>
      <c r="I245" s="6" t="s">
        <v>4568</v>
      </c>
      <c r="J245" s="6" t="str">
        <f>_xlfn.XLOOKUP(I245,'[2]Barras CMg'!$E$2:$E$1527,'[2]Barras CMg'!$A$2:$A$1527,"------",0,1)</f>
        <v>------</v>
      </c>
      <c r="K245" s="6">
        <v>2</v>
      </c>
      <c r="L245" s="6">
        <v>2025</v>
      </c>
      <c r="M245" s="6" t="s">
        <v>66</v>
      </c>
      <c r="N245" s="6" t="s">
        <v>177</v>
      </c>
      <c r="O245" s="6" t="s">
        <v>213</v>
      </c>
      <c r="P245" s="6" t="s">
        <v>331</v>
      </c>
      <c r="Q245" s="6" t="s">
        <v>332</v>
      </c>
      <c r="R245" s="6" t="s">
        <v>333</v>
      </c>
      <c r="S245" s="6" t="s">
        <v>51</v>
      </c>
      <c r="T245" s="9" t="s">
        <v>4569</v>
      </c>
      <c r="U245" s="10">
        <v>0.221</v>
      </c>
      <c r="V245" s="10">
        <v>0.21970000000000001</v>
      </c>
      <c r="W245" s="11" t="e">
        <f>_xlfn.XLOOKUP(C245,#REF!,#REF!,"S/I",0)</f>
        <v>#REF!</v>
      </c>
      <c r="X245" s="11" t="str">
        <f>_xlfn.XLOOKUP($D245,[2]Retiros_dinamica!$F:$F,[2]Retiros_dinamica!B:B,"S/I",0)</f>
        <v>S/I</v>
      </c>
      <c r="Y245" s="11" t="str">
        <f>_xlfn.XLOOKUP($D245,[2]Retiros_dinamica!$F:$F,[2]Retiros_dinamica!C:C,"S/I",0)</f>
        <v>S/I</v>
      </c>
      <c r="Z245" s="11" t="str">
        <f>_xlfn.XLOOKUP($D245,[2]Retiros_dinamica!$F:$F,[2]Retiros_dinamica!D:D,"S/I",0)</f>
        <v>S/I</v>
      </c>
      <c r="AA245" s="11" t="str">
        <f>_xlfn.XLOOKUP($D245,[2]Retiros_dinamica!$F:$F,[2]Retiros_dinamica!E:E,"S/I",0)</f>
        <v>S/I</v>
      </c>
      <c r="AB245" s="6" t="str">
        <f>_xlfn.XLOOKUP(C245,[2]CMg!$I$4:$I$106,[2]CMg!$M$4:$M$106,"----",0,1)</f>
        <v>----</v>
      </c>
      <c r="AH245" s="12">
        <f>_xlfn.XLOOKUP($E245,'[2]Balance económico'!$C:$C,'[2]Balance económico'!$D:$D,"-",0)</f>
        <v>27431367.16736196</v>
      </c>
      <c r="AI245" s="12">
        <f>_xlfn.XLOOKUP($E245,'[2]Balance económico'!$C:$C,'[2]Balance económico'!$E:$E,"-",0)</f>
        <v>10945024.1938</v>
      </c>
      <c r="AJ245" s="12" t="str">
        <f>_xlfn.XLOOKUP($E245,'[2]Balance económico'!$C:$C,'[2]Balance económico'!$F:$F,"-",0)</f>
        <v>----</v>
      </c>
      <c r="AK245" s="6" t="str">
        <f t="shared" si="10"/>
        <v>PPA</v>
      </c>
      <c r="AL245" s="12" t="str" cm="1">
        <f t="array" ref="AL245">IFERROR((X245*[2]!Tabla2[Bloque A] + 'BD Centrales 2025'!Y845*[2]!Tabla2[Bloque B] + 'BD Centrales 2025'!Z845*[2]!Tabla2[Bloque C])*#REF!,"-")</f>
        <v>-</v>
      </c>
      <c r="AM245" s="12" t="str">
        <f t="shared" si="11"/>
        <v>-</v>
      </c>
      <c r="AN245" s="12">
        <f>IFERROR((AH245+AI245+AJ245)/(SUMIFS($W$2:$W$1194,$E$2:$E$1194,E245)*1000*#REF!),0)</f>
        <v>0</v>
      </c>
    </row>
    <row r="246" spans="1:40" ht="14.4" x14ac:dyDescent="0.3">
      <c r="A246" s="7">
        <v>323</v>
      </c>
      <c r="B246" s="7" t="s">
        <v>224</v>
      </c>
      <c r="C246" s="8" t="s">
        <v>225</v>
      </c>
      <c r="D246" s="6" t="s">
        <v>226</v>
      </c>
      <c r="E246" s="6" t="str">
        <f>_xlfn.XLOOKUP(D246,'[2]Coordinados SEN'!$A:$A,'[2]Coordinados SEN'!$B:$B,"-",0)</f>
        <v>76.149.809-6</v>
      </c>
      <c r="F246" s="6" t="s">
        <v>226</v>
      </c>
      <c r="G246" s="6">
        <f t="shared" si="9"/>
        <v>2</v>
      </c>
      <c r="H246" s="6" t="s">
        <v>227</v>
      </c>
      <c r="I246" s="6" t="s">
        <v>228</v>
      </c>
      <c r="J246" s="6" t="str">
        <f>_xlfn.XLOOKUP(I246,'[2]Barras CMg'!$E$2:$E$1527,'[2]Barras CMg'!$A$2:$A$1527,"------",0,1)</f>
        <v>MELIPEUCO_____023</v>
      </c>
      <c r="K246" s="6">
        <v>2</v>
      </c>
      <c r="L246" s="6">
        <v>2025</v>
      </c>
      <c r="M246" s="6" t="s">
        <v>66</v>
      </c>
      <c r="N246" s="6" t="s">
        <v>177</v>
      </c>
      <c r="O246" s="6" t="s">
        <v>47</v>
      </c>
      <c r="P246" s="6" t="s">
        <v>229</v>
      </c>
      <c r="Q246" s="6" t="s">
        <v>230</v>
      </c>
      <c r="R246" s="6" t="s">
        <v>231</v>
      </c>
      <c r="S246" s="6" t="s">
        <v>51</v>
      </c>
      <c r="T246" s="9" t="s">
        <v>232</v>
      </c>
      <c r="U246" s="10">
        <v>19.8</v>
      </c>
      <c r="V246" s="10">
        <v>19.235700000000001</v>
      </c>
      <c r="W246" s="11" t="e">
        <f>_xlfn.XLOOKUP(C246,#REF!,#REF!,"S/I",0)</f>
        <v>#REF!</v>
      </c>
      <c r="X246" s="11" t="str">
        <f>_xlfn.XLOOKUP($D246,[2]Retiros_dinamica!$F:$F,[2]Retiros_dinamica!B:B,"S/I",0)</f>
        <v>S/I</v>
      </c>
      <c r="Y246" s="11" t="str">
        <f>_xlfn.XLOOKUP($D246,[2]Retiros_dinamica!$F:$F,[2]Retiros_dinamica!C:C,"S/I",0)</f>
        <v>S/I</v>
      </c>
      <c r="Z246" s="11" t="str">
        <f>_xlfn.XLOOKUP($D246,[2]Retiros_dinamica!$F:$F,[2]Retiros_dinamica!D:D,"S/I",0)</f>
        <v>S/I</v>
      </c>
      <c r="AA246" s="11" t="str">
        <f>_xlfn.XLOOKUP($D246,[2]Retiros_dinamica!$F:$F,[2]Retiros_dinamica!E:E,"S/I",0)</f>
        <v>S/I</v>
      </c>
      <c r="AB246" s="6" t="str">
        <f>_xlfn.XLOOKUP(C246,[2]CMg!$I$4:$I$106,[2]CMg!$M$4:$M$106,"----",0,1)</f>
        <v>----</v>
      </c>
      <c r="AC246" s="6" t="str">
        <f>_xlfn.XLOOKUP(C246,[2]CMg!$A$4:$A$106,[2]CMg!$B$4:$B$106,"----",0,1)</f>
        <v>----</v>
      </c>
      <c r="AD246" s="6" t="str">
        <f>_xlfn.XLOOKUP(C246,'[3]Promedio solar Cmg'!$A$4:$A$106,'[3]Promedio solar Cmg'!$B$4:$B$106,"----",0,1)</f>
        <v>----</v>
      </c>
      <c r="AH246" s="12">
        <f>_xlfn.XLOOKUP($E246,'[2]Balance económico'!$C:$C,'[2]Balance económico'!$D:$D,"-",0)</f>
        <v>-1710933897.055089</v>
      </c>
      <c r="AI246" s="12">
        <f>_xlfn.XLOOKUP($E246,'[2]Balance económico'!$C:$C,'[2]Balance económico'!$E:$E,"-",0)</f>
        <v>-614304682.77079427</v>
      </c>
      <c r="AJ246" s="12">
        <f>_xlfn.XLOOKUP($E246,'[2]Balance económico'!$C:$C,'[2]Balance económico'!$F:$F,"-",0)</f>
        <v>275120445.59533072</v>
      </c>
      <c r="AK246" s="6" t="str">
        <f t="shared" si="10"/>
        <v>PPA</v>
      </c>
      <c r="AL246" s="12" t="str" cm="1">
        <f t="array" ref="AL246">IFERROR((X246*[2]!Tabla2[Bloque A] + 'BD Centrales 2025'!Y28*[2]!Tabla2[Bloque B] + 'BD Centrales 2025'!Z28*[2]!Tabla2[Bloque C])*#REF!,"-")</f>
        <v>-</v>
      </c>
      <c r="AM246" s="12" t="str">
        <f t="shared" si="11"/>
        <v>-</v>
      </c>
      <c r="AN246" s="12">
        <f>IFERROR((AH246+AI246+AJ246)/(SUMIFS($W$2:$W$1194,$E$2:$E$1194,E246)*1000*#REF!),0)</f>
        <v>0</v>
      </c>
    </row>
    <row r="247" spans="1:40" ht="14.4" x14ac:dyDescent="0.3">
      <c r="A247" s="7">
        <v>324</v>
      </c>
      <c r="B247" s="7" t="s">
        <v>488</v>
      </c>
      <c r="C247" s="8" t="s">
        <v>489</v>
      </c>
      <c r="D247" s="6" t="s">
        <v>226</v>
      </c>
      <c r="E247" s="6" t="str">
        <f>_xlfn.XLOOKUP(D247,'[2]Coordinados SEN'!$A:$A,'[2]Coordinados SEN'!$B:$B,"-",0)</f>
        <v>76.149.809-6</v>
      </c>
      <c r="F247" s="6" t="s">
        <v>226</v>
      </c>
      <c r="G247" s="6">
        <f t="shared" si="9"/>
        <v>2</v>
      </c>
      <c r="H247" s="6" t="s">
        <v>227</v>
      </c>
      <c r="I247" s="6" t="s">
        <v>228</v>
      </c>
      <c r="J247" s="6" t="str">
        <f>_xlfn.XLOOKUP(I247,'[2]Barras CMg'!$E$2:$E$1527,'[2]Barras CMg'!$A$2:$A$1527,"------",0,1)</f>
        <v>MELIPEUCO_____023</v>
      </c>
      <c r="K247" s="6">
        <v>2</v>
      </c>
      <c r="L247" s="6">
        <v>2025</v>
      </c>
      <c r="M247" s="6" t="s">
        <v>66</v>
      </c>
      <c r="N247" s="6" t="s">
        <v>177</v>
      </c>
      <c r="O247" s="6" t="s">
        <v>47</v>
      </c>
      <c r="P247" s="6" t="s">
        <v>229</v>
      </c>
      <c r="Q247" s="6" t="s">
        <v>230</v>
      </c>
      <c r="R247" s="6" t="s">
        <v>231</v>
      </c>
      <c r="S247" s="6" t="s">
        <v>51</v>
      </c>
      <c r="T247" s="9" t="s">
        <v>232</v>
      </c>
      <c r="U247" s="10">
        <v>9.1999999999999993</v>
      </c>
      <c r="V247" s="10">
        <v>9.1539999999999999</v>
      </c>
      <c r="W247" s="11" t="e">
        <f>_xlfn.XLOOKUP(C247,#REF!,#REF!,"S/I",0)</f>
        <v>#REF!</v>
      </c>
      <c r="X247" s="11" t="str">
        <f>_xlfn.XLOOKUP($D247,[2]Retiros_dinamica!$F:$F,[2]Retiros_dinamica!B:B,"S/I",0)</f>
        <v>S/I</v>
      </c>
      <c r="Y247" s="11" t="str">
        <f>_xlfn.XLOOKUP($D247,[2]Retiros_dinamica!$F:$F,[2]Retiros_dinamica!C:C,"S/I",0)</f>
        <v>S/I</v>
      </c>
      <c r="Z247" s="11" t="str">
        <f>_xlfn.XLOOKUP($D247,[2]Retiros_dinamica!$F:$F,[2]Retiros_dinamica!D:D,"S/I",0)</f>
        <v>S/I</v>
      </c>
      <c r="AA247" s="11" t="str">
        <f>_xlfn.XLOOKUP($D247,[2]Retiros_dinamica!$F:$F,[2]Retiros_dinamica!E:E,"S/I",0)</f>
        <v>S/I</v>
      </c>
      <c r="AB247" s="6" t="str">
        <f>_xlfn.XLOOKUP(C247,[2]CMg!$I$4:$I$106,[2]CMg!$M$4:$M$106,"----",0,1)</f>
        <v>----</v>
      </c>
      <c r="AC247" s="6" t="str">
        <f>_xlfn.XLOOKUP(C247,[2]CMg!$A$4:$A$106,[2]CMg!$B$4:$B$106,"----",0,1)</f>
        <v>----</v>
      </c>
      <c r="AD247" s="6" t="str">
        <f>_xlfn.XLOOKUP(C247,'[3]Promedio solar Cmg'!$A$4:$A$106,'[3]Promedio solar Cmg'!$B$4:$B$106,"----",0,1)</f>
        <v>----</v>
      </c>
      <c r="AH247" s="12">
        <f>_xlfn.XLOOKUP($E247,'[2]Balance económico'!$C:$C,'[2]Balance económico'!$D:$D,"-",0)</f>
        <v>-1710933897.055089</v>
      </c>
      <c r="AI247" s="12">
        <f>_xlfn.XLOOKUP($E247,'[2]Balance económico'!$C:$C,'[2]Balance económico'!$E:$E,"-",0)</f>
        <v>-614304682.77079427</v>
      </c>
      <c r="AJ247" s="12">
        <f>_xlfn.XLOOKUP($E247,'[2]Balance económico'!$C:$C,'[2]Balance económico'!$F:$F,"-",0)</f>
        <v>275120445.59533072</v>
      </c>
      <c r="AK247" s="6" t="str">
        <f t="shared" si="10"/>
        <v>PPA</v>
      </c>
      <c r="AL247" s="12" t="str" cm="1">
        <f t="array" ref="AL247">IFERROR((X247*[2]!Tabla2[Bloque A] + 'BD Centrales 2025'!Y75*[2]!Tabla2[Bloque B] + 'BD Centrales 2025'!Z75*[2]!Tabla2[Bloque C])*#REF!,"-")</f>
        <v>-</v>
      </c>
      <c r="AM247" s="12" t="str">
        <f t="shared" si="11"/>
        <v>-</v>
      </c>
      <c r="AN247" s="12">
        <f>IFERROR((AH247+AI247+AJ247)/(SUMIFS($W$2:$W$1194,$E$2:$E$1194,E247)*1000*#REF!),0)</f>
        <v>0</v>
      </c>
    </row>
    <row r="248" spans="1:40" ht="14.4" x14ac:dyDescent="0.3">
      <c r="A248" s="7">
        <v>325</v>
      </c>
      <c r="B248" s="7" t="s">
        <v>4542</v>
      </c>
      <c r="C248" s="8" t="s">
        <v>4543</v>
      </c>
      <c r="D248" s="6" t="s">
        <v>4544</v>
      </c>
      <c r="E248" s="6" t="str">
        <f>_xlfn.XLOOKUP(D248,'[2]Coordinados SEN'!$A:$A,'[2]Coordinados SEN'!$B:$B,"-",0)</f>
        <v>84.992.400-1</v>
      </c>
      <c r="F248" s="6" t="s">
        <v>4544</v>
      </c>
      <c r="G248" s="6">
        <f t="shared" si="9"/>
        <v>1</v>
      </c>
      <c r="H248" s="6" t="s">
        <v>4545</v>
      </c>
      <c r="I248" s="6" t="s">
        <v>4546</v>
      </c>
      <c r="J248" s="6" t="str">
        <f>_xlfn.XLOOKUP(I248,'[2]Barras CMg'!$E$2:$E$1527,'[2]Barras CMg'!$A$2:$A$1527,"------",0,1)</f>
        <v>CURICO2_______013</v>
      </c>
      <c r="K248" s="6">
        <v>1</v>
      </c>
      <c r="L248" s="6">
        <v>2025</v>
      </c>
      <c r="M248" s="6" t="s">
        <v>66</v>
      </c>
      <c r="N248" s="6" t="s">
        <v>177</v>
      </c>
      <c r="O248" s="6" t="s">
        <v>213</v>
      </c>
      <c r="P248" s="6" t="s">
        <v>90</v>
      </c>
      <c r="Q248" s="6" t="s">
        <v>91</v>
      </c>
      <c r="R248" s="6" t="s">
        <v>92</v>
      </c>
      <c r="S248" s="6" t="s">
        <v>51</v>
      </c>
      <c r="T248" s="9" t="s">
        <v>4547</v>
      </c>
      <c r="U248" s="10">
        <v>0.27</v>
      </c>
      <c r="V248" s="10">
        <v>0.26960000000000001</v>
      </c>
      <c r="W248" s="11" t="e">
        <f>_xlfn.XLOOKUP(C248,#REF!,#REF!,"S/I",0)</f>
        <v>#REF!</v>
      </c>
      <c r="X248" s="11" t="str">
        <f>_xlfn.XLOOKUP($D248,[2]Retiros_dinamica!$F:$F,[2]Retiros_dinamica!B:B,"S/I",0)</f>
        <v>S/I</v>
      </c>
      <c r="Y248" s="11" t="str">
        <f>_xlfn.XLOOKUP($D248,[2]Retiros_dinamica!$F:$F,[2]Retiros_dinamica!C:C,"S/I",0)</f>
        <v>S/I</v>
      </c>
      <c r="Z248" s="11" t="str">
        <f>_xlfn.XLOOKUP($D248,[2]Retiros_dinamica!$F:$F,[2]Retiros_dinamica!D:D,"S/I",0)</f>
        <v>S/I</v>
      </c>
      <c r="AA248" s="11" t="str">
        <f>_xlfn.XLOOKUP($D248,[2]Retiros_dinamica!$F:$F,[2]Retiros_dinamica!E:E,"S/I",0)</f>
        <v>S/I</v>
      </c>
      <c r="AB248" s="6" t="str">
        <f>_xlfn.XLOOKUP(C248,[2]CMg!$I$4:$I$106,[2]CMg!$M$4:$M$106,"----",0,1)</f>
        <v>----</v>
      </c>
      <c r="AH248" s="12">
        <f>_xlfn.XLOOKUP($E248,'[2]Balance económico'!$C:$C,'[2]Balance económico'!$D:$D,"-",0)</f>
        <v>272.71506978014617</v>
      </c>
      <c r="AI248" s="12">
        <f>_xlfn.XLOOKUP($E248,'[2]Balance económico'!$C:$C,'[2]Balance económico'!$E:$E,"-",0)</f>
        <v>4569318.0625999998</v>
      </c>
      <c r="AJ248" s="12" t="str">
        <f>_xlfn.XLOOKUP($E248,'[2]Balance económico'!$C:$C,'[2]Balance económico'!$F:$F,"-",0)</f>
        <v>----</v>
      </c>
      <c r="AK248" s="6" t="str">
        <f t="shared" si="10"/>
        <v>PPA</v>
      </c>
      <c r="AL248" s="12" t="str" cm="1">
        <f t="array" ref="AL248">IFERROR((X248*[2]!Tabla2[Bloque A] + 'BD Centrales 2025'!Y841*[2]!Tabla2[Bloque B] + 'BD Centrales 2025'!Z841*[2]!Tabla2[Bloque C])*#REF!,"-")</f>
        <v>-</v>
      </c>
      <c r="AM248" s="12" t="str">
        <f t="shared" si="11"/>
        <v>-</v>
      </c>
      <c r="AN248" s="12">
        <f>IFERROR((AH248+AI248+AJ248)/(SUMIFS($W$2:$W$1194,$E$2:$E$1194,E248)*1000*#REF!),0)</f>
        <v>0</v>
      </c>
    </row>
    <row r="249" spans="1:40" ht="14.4" x14ac:dyDescent="0.3">
      <c r="A249" s="7">
        <v>326</v>
      </c>
      <c r="B249" s="7" t="s">
        <v>5580</v>
      </c>
      <c r="C249" s="8" t="s">
        <v>5581</v>
      </c>
      <c r="D249" s="6" t="s">
        <v>5450</v>
      </c>
      <c r="E249" s="6" t="str">
        <f>_xlfn.XLOOKUP(D249,'[2]Coordinados SEN'!$A:$A,'[2]Coordinados SEN'!$B:$B,"-",0)</f>
        <v>76.188.197-3</v>
      </c>
      <c r="F249" s="6" t="s">
        <v>5582</v>
      </c>
      <c r="G249" s="6">
        <f t="shared" si="9"/>
        <v>7</v>
      </c>
      <c r="H249" s="6" t="s">
        <v>5583</v>
      </c>
      <c r="I249" s="6" t="s">
        <v>5584</v>
      </c>
      <c r="J249" s="6" t="str">
        <f>_xlfn.XLOOKUP(I249,'[2]Barras CMg'!$E$2:$E$1527,'[2]Barras CMg'!$A$2:$A$1527,"------",0,1)</f>
        <v>PALTO_________110</v>
      </c>
      <c r="K249" s="6">
        <v>1</v>
      </c>
      <c r="L249" s="6">
        <v>2025</v>
      </c>
      <c r="M249" s="6" t="s">
        <v>45</v>
      </c>
      <c r="N249" s="6" t="s">
        <v>5261</v>
      </c>
      <c r="O249" s="6" t="s">
        <v>47</v>
      </c>
      <c r="P249" s="6" t="s">
        <v>164</v>
      </c>
      <c r="Q249" s="6" t="s">
        <v>165</v>
      </c>
      <c r="R249" s="6" t="s">
        <v>4972</v>
      </c>
      <c r="S249" s="6" t="s">
        <v>51</v>
      </c>
      <c r="T249" s="9" t="s">
        <v>5585</v>
      </c>
      <c r="U249" s="10">
        <v>52.93</v>
      </c>
      <c r="V249" s="10">
        <v>51.85</v>
      </c>
      <c r="W249" s="11" t="e">
        <f>_xlfn.XLOOKUP(C249,#REF!,#REF!,"S/I",0)</f>
        <v>#REF!</v>
      </c>
      <c r="X249" s="11">
        <f>_xlfn.XLOOKUP($D249,[2]Retiros_dinamica!$F:$F,[2]Retiros_dinamica!B:B,"S/I",0)</f>
        <v>16829.839955229869</v>
      </c>
      <c r="Y249" s="11">
        <f>_xlfn.XLOOKUP($D249,[2]Retiros_dinamica!$F:$F,[2]Retiros_dinamica!C:C,"S/I",0)</f>
        <v>25890.50637513441</v>
      </c>
      <c r="Z249" s="11">
        <f>_xlfn.XLOOKUP($D249,[2]Retiros_dinamica!$F:$F,[2]Retiros_dinamica!D:D,"S/I",0)</f>
        <v>13034.44289709423</v>
      </c>
      <c r="AA249" s="11">
        <f>_xlfn.XLOOKUP($D249,[2]Retiros_dinamica!$F:$F,[2]Retiros_dinamica!E:E,"S/I",0)</f>
        <v>55754.78922745851</v>
      </c>
      <c r="AB249" s="6" t="str">
        <f>_xlfn.XLOOKUP(C249,[2]CMg!$I$4:$I$106,[2]CMg!$M$4:$M$106,"----",0,1)</f>
        <v>----</v>
      </c>
      <c r="AH249" s="12">
        <f>_xlfn.XLOOKUP($E249,'[2]Balance económico'!$C:$C,'[2]Balance económico'!$D:$D,"-",0)</f>
        <v>16449130840.695164</v>
      </c>
      <c r="AI249" s="12">
        <f>_xlfn.XLOOKUP($E249,'[2]Balance económico'!$C:$C,'[2]Balance económico'!$E:$E,"-",0)</f>
        <v>2296476358.5121775</v>
      </c>
      <c r="AJ249" s="12">
        <f>_xlfn.XLOOKUP($E249,'[2]Balance económico'!$C:$C,'[2]Balance económico'!$F:$F,"-",0)</f>
        <v>154044601.41681951</v>
      </c>
      <c r="AK249" s="6" t="str">
        <f t="shared" si="10"/>
        <v>PPA</v>
      </c>
      <c r="AL249" s="12" t="str" cm="1">
        <f t="array" ref="AL249">IFERROR((X249*[2]!Tabla2[Bloque A] + 'BD Centrales 2025'!Y1047*[2]!Tabla2[Bloque B] + 'BD Centrales 2025'!Z1047*[2]!Tabla2[Bloque C])*#REF!,"-")</f>
        <v>-</v>
      </c>
      <c r="AM249" s="12" t="str">
        <f t="shared" si="11"/>
        <v>-</v>
      </c>
      <c r="AN249" s="12">
        <f>IFERROR((AH249+AI249+AJ249)/(SUMIFS($W$2:$W$1194,$E$2:$E$1194,E249)*1000*#REF!),0)</f>
        <v>0</v>
      </c>
    </row>
    <row r="250" spans="1:40" ht="14.4" x14ac:dyDescent="0.3">
      <c r="A250" s="7">
        <v>327</v>
      </c>
      <c r="B250" s="7" t="s">
        <v>351</v>
      </c>
      <c r="C250" s="8" t="s">
        <v>352</v>
      </c>
      <c r="D250" s="6" t="s">
        <v>353</v>
      </c>
      <c r="E250" s="6" t="str">
        <f>_xlfn.XLOOKUP(D250,'[2]Coordinados SEN'!$A:$A,'[2]Coordinados SEN'!$B:$B,"-",0)</f>
        <v>76.032.642-9</v>
      </c>
      <c r="F250" s="6" t="s">
        <v>353</v>
      </c>
      <c r="G250" s="6">
        <f t="shared" si="9"/>
        <v>1</v>
      </c>
      <c r="H250" s="6" t="s">
        <v>354</v>
      </c>
      <c r="I250" s="13" t="s">
        <v>355</v>
      </c>
      <c r="J250" s="6" t="str">
        <f>_xlfn.XLOOKUP(I250,'[2]Barras CMg'!$E$2:$E$1527,'[2]Barras CMg'!$A$2:$A$1527,"------",0,1)</f>
        <v>EL_PASO_______220</v>
      </c>
      <c r="K250" s="6">
        <v>3</v>
      </c>
      <c r="L250" s="6">
        <v>2025</v>
      </c>
      <c r="M250" s="6" t="s">
        <v>66</v>
      </c>
      <c r="N250" s="6" t="s">
        <v>105</v>
      </c>
      <c r="O250" s="6" t="s">
        <v>47</v>
      </c>
      <c r="P250" s="6" t="s">
        <v>106</v>
      </c>
      <c r="Q250" s="6" t="s">
        <v>107</v>
      </c>
      <c r="R250" s="6" t="s">
        <v>304</v>
      </c>
      <c r="S250" s="6" t="s">
        <v>51</v>
      </c>
      <c r="T250" s="9" t="s">
        <v>356</v>
      </c>
      <c r="U250" s="10">
        <v>60</v>
      </c>
      <c r="V250" s="10">
        <v>59.64</v>
      </c>
      <c r="W250" s="11" t="e">
        <f>_xlfn.XLOOKUP(C250,#REF!,#REF!,"S/I",0)</f>
        <v>#REF!</v>
      </c>
      <c r="X250" s="11" t="str">
        <f>_xlfn.XLOOKUP($D250,[2]Retiros_dinamica!$F:$F,[2]Retiros_dinamica!B:B,"S/I",0)</f>
        <v>S/I</v>
      </c>
      <c r="Y250" s="11" t="str">
        <f>_xlfn.XLOOKUP($D250,[2]Retiros_dinamica!$F:$F,[2]Retiros_dinamica!C:C,"S/I",0)</f>
        <v>S/I</v>
      </c>
      <c r="Z250" s="11" t="str">
        <f>_xlfn.XLOOKUP($D250,[2]Retiros_dinamica!$F:$F,[2]Retiros_dinamica!D:D,"S/I",0)</f>
        <v>S/I</v>
      </c>
      <c r="AA250" s="11" t="str">
        <f>_xlfn.XLOOKUP($D250,[2]Retiros_dinamica!$F:$F,[2]Retiros_dinamica!E:E,"S/I",0)</f>
        <v>S/I</v>
      </c>
      <c r="AB250" s="6" t="str">
        <f>_xlfn.XLOOKUP(C250,[2]CMg!$I$4:$I$106,[2]CMg!$M$4:$M$106,"----",0,1)</f>
        <v>----</v>
      </c>
      <c r="AC250" s="6" t="str">
        <f>_xlfn.XLOOKUP(C250,[2]CMg!$A$4:$A$106,[2]CMg!$B$4:$B$106,"----",0,1)</f>
        <v>----</v>
      </c>
      <c r="AD250" s="6" t="str">
        <f>_xlfn.XLOOKUP(C250,'[3]Promedio solar Cmg'!$A$4:$A$106,'[3]Promedio solar Cmg'!$B$4:$B$106,"----",0,1)</f>
        <v>----</v>
      </c>
      <c r="AH250" s="12">
        <f>_xlfn.XLOOKUP($E250,'[2]Balance económico'!$C:$C,'[2]Balance económico'!$D:$D,"-",0)</f>
        <v>6410835593.7319555</v>
      </c>
      <c r="AI250" s="12">
        <f>_xlfn.XLOOKUP($E250,'[2]Balance económico'!$C:$C,'[2]Balance económico'!$E:$E,"-",0)</f>
        <v>2540067150.1173601</v>
      </c>
      <c r="AJ250" s="12" t="str">
        <f>_xlfn.XLOOKUP($E250,'[2]Balance económico'!$C:$C,'[2]Balance económico'!$F:$F,"-",0)</f>
        <v>----</v>
      </c>
      <c r="AK250" s="6" t="str">
        <f t="shared" si="10"/>
        <v>PPA</v>
      </c>
      <c r="AL250" s="12" t="str" cm="1">
        <f t="array" ref="AL250">IFERROR((X250*[2]!Tabla2[Bloque A] + 'BD Centrales 2025'!Y48*[2]!Tabla2[Bloque B] + 'BD Centrales 2025'!Z48*[2]!Tabla2[Bloque C])*#REF!,"-")</f>
        <v>-</v>
      </c>
      <c r="AM250" s="12" t="str">
        <f t="shared" si="11"/>
        <v>-</v>
      </c>
      <c r="AN250" s="12">
        <f>IFERROR((AH250+AI250+AJ250)/(SUMIFS($W$2:$W$1194,$E$2:$E$1194,E250)*1000*#REF!),0)</f>
        <v>0</v>
      </c>
    </row>
    <row r="251" spans="1:40" ht="14.4" x14ac:dyDescent="0.3">
      <c r="A251" s="7">
        <v>328</v>
      </c>
      <c r="B251" s="7" t="s">
        <v>404</v>
      </c>
      <c r="C251" s="8" t="s">
        <v>405</v>
      </c>
      <c r="D251" s="6" t="s">
        <v>406</v>
      </c>
      <c r="E251" s="6" t="str">
        <f>_xlfn.XLOOKUP(D251,'[2]Coordinados SEN'!$A:$A,'[2]Coordinados SEN'!$B:$B,"-",0)</f>
        <v>96.817.230-1</v>
      </c>
      <c r="F251" s="6" t="s">
        <v>406</v>
      </c>
      <c r="G251" s="6">
        <f t="shared" si="9"/>
        <v>4</v>
      </c>
      <c r="H251" s="6" t="s">
        <v>407</v>
      </c>
      <c r="I251" s="6" t="s">
        <v>407</v>
      </c>
      <c r="J251" s="6" t="str">
        <f>_xlfn.XLOOKUP(I251,'[2]Barras CMg'!$E$2:$E$1527,'[2]Barras CMg'!$A$2:$A$1527,"------",0,1)</f>
        <v>------</v>
      </c>
      <c r="K251" s="6">
        <v>2</v>
      </c>
      <c r="L251" s="6">
        <v>2025</v>
      </c>
      <c r="M251" s="6" t="s">
        <v>66</v>
      </c>
      <c r="N251" s="6" t="s">
        <v>105</v>
      </c>
      <c r="O251" s="6" t="s">
        <v>47</v>
      </c>
      <c r="P251" s="6" t="s">
        <v>362</v>
      </c>
      <c r="Q251" s="6" t="s">
        <v>363</v>
      </c>
      <c r="R251" s="6" t="s">
        <v>364</v>
      </c>
      <c r="S251" s="6" t="s">
        <v>51</v>
      </c>
      <c r="T251" s="9" t="s">
        <v>408</v>
      </c>
      <c r="U251" s="10">
        <v>20</v>
      </c>
      <c r="V251" s="10">
        <v>19.43</v>
      </c>
      <c r="W251" s="11" t="e">
        <f>_xlfn.XLOOKUP(C251,#REF!,#REF!,"S/I",0)</f>
        <v>#REF!</v>
      </c>
      <c r="X251" s="11" t="str">
        <f>_xlfn.XLOOKUP($D251,[2]Retiros_dinamica!$F:$F,[2]Retiros_dinamica!B:B,"S/I",0)</f>
        <v>S/I</v>
      </c>
      <c r="Y251" s="11" t="str">
        <f>_xlfn.XLOOKUP($D251,[2]Retiros_dinamica!$F:$F,[2]Retiros_dinamica!C:C,"S/I",0)</f>
        <v>S/I</v>
      </c>
      <c r="Z251" s="11" t="str">
        <f>_xlfn.XLOOKUP($D251,[2]Retiros_dinamica!$F:$F,[2]Retiros_dinamica!D:D,"S/I",0)</f>
        <v>S/I</v>
      </c>
      <c r="AA251" s="11" t="str">
        <f>_xlfn.XLOOKUP($D251,[2]Retiros_dinamica!$F:$F,[2]Retiros_dinamica!E:E,"S/I",0)</f>
        <v>S/I</v>
      </c>
      <c r="AB251" s="6" t="str">
        <f>_xlfn.XLOOKUP(C251,[2]CMg!$I$4:$I$106,[2]CMg!$M$4:$M$106,"----",0,1)</f>
        <v>----</v>
      </c>
      <c r="AC251" s="6" t="str">
        <f>_xlfn.XLOOKUP(C251,[2]CMg!$A$4:$A$106,[2]CMg!$B$4:$B$106,"----",0,1)</f>
        <v>----</v>
      </c>
      <c r="AD251" s="6" t="str">
        <f>_xlfn.XLOOKUP(C251,'[3]Promedio solar Cmg'!$A$4:$A$106,'[3]Promedio solar Cmg'!$B$4:$B$106,"----",0,1)</f>
        <v>----</v>
      </c>
      <c r="AH251" s="12">
        <f>_xlfn.XLOOKUP($E251,'[2]Balance económico'!$C:$C,'[2]Balance económico'!$D:$D,"-",0)</f>
        <v>7868778763.6295052</v>
      </c>
      <c r="AI251" s="12">
        <f>_xlfn.XLOOKUP($E251,'[2]Balance económico'!$C:$C,'[2]Balance económico'!$E:$E,"-",0)</f>
        <v>919262982.26383996</v>
      </c>
      <c r="AJ251" s="12" t="str">
        <f>_xlfn.XLOOKUP($E251,'[2]Balance económico'!$C:$C,'[2]Balance económico'!$F:$F,"-",0)</f>
        <v>----</v>
      </c>
      <c r="AK251" s="6" t="str">
        <f t="shared" si="10"/>
        <v>PPA</v>
      </c>
      <c r="AL251" s="12" t="str" cm="1">
        <f t="array" ref="AL251">IFERROR((X251*[2]!Tabla2[Bloque A] + 'BD Centrales 2025'!Y58*[2]!Tabla2[Bloque B] + 'BD Centrales 2025'!Z58*[2]!Tabla2[Bloque C])*#REF!,"-")</f>
        <v>-</v>
      </c>
      <c r="AM251" s="12" t="str">
        <f t="shared" si="11"/>
        <v>-</v>
      </c>
      <c r="AN251" s="12">
        <f>IFERROR((AH251+AI251+AJ251)/(SUMIFS($W$2:$W$1194,$E$2:$E$1194,E251)*1000*#REF!),0)</f>
        <v>0</v>
      </c>
    </row>
    <row r="252" spans="1:40" ht="14.4" x14ac:dyDescent="0.3">
      <c r="A252" s="7">
        <v>329</v>
      </c>
      <c r="B252" s="7" t="s">
        <v>5651</v>
      </c>
      <c r="C252" s="8" t="s">
        <v>5652</v>
      </c>
      <c r="D252" s="6" t="s">
        <v>5450</v>
      </c>
      <c r="E252" s="6" t="str">
        <f>_xlfn.XLOOKUP(D252,'[2]Coordinados SEN'!$A:$A,'[2]Coordinados SEN'!$B:$B,"-",0)</f>
        <v>76.188.197-3</v>
      </c>
      <c r="F252" s="6" t="s">
        <v>5653</v>
      </c>
      <c r="G252" s="6">
        <f t="shared" si="9"/>
        <v>7</v>
      </c>
      <c r="H252" s="6" t="s">
        <v>5654</v>
      </c>
      <c r="I252" s="6" t="s">
        <v>5655</v>
      </c>
      <c r="J252" s="6" t="str">
        <f>_xlfn.XLOOKUP(I252,'[2]Barras CMg'!$E$2:$E$1527,'[2]Barras CMg'!$A$2:$A$1527,"------",0,1)</f>
        <v>ISLADMAIPO____066</v>
      </c>
      <c r="K252" s="6">
        <v>1</v>
      </c>
      <c r="L252" s="6">
        <v>2025</v>
      </c>
      <c r="M252" s="6" t="s">
        <v>45</v>
      </c>
      <c r="N252" s="6" t="s">
        <v>5261</v>
      </c>
      <c r="O252" s="6" t="s">
        <v>157</v>
      </c>
      <c r="P252" s="6" t="s">
        <v>164</v>
      </c>
      <c r="Q252" s="6" t="s">
        <v>831</v>
      </c>
      <c r="R252" s="6" t="s">
        <v>831</v>
      </c>
      <c r="S252" s="6" t="s">
        <v>51</v>
      </c>
      <c r="T252" s="9" t="s">
        <v>5656</v>
      </c>
      <c r="U252" s="10">
        <v>3.9</v>
      </c>
      <c r="V252" s="10">
        <v>3.9</v>
      </c>
      <c r="W252" s="11" t="e">
        <f>_xlfn.XLOOKUP(C252,#REF!,#REF!,"S/I",0)</f>
        <v>#REF!</v>
      </c>
      <c r="X252" s="11">
        <f>_xlfn.XLOOKUP($D252,[2]Retiros_dinamica!$F:$F,[2]Retiros_dinamica!B:B,"S/I",0)</f>
        <v>16829.839955229869</v>
      </c>
      <c r="Y252" s="11">
        <f>_xlfn.XLOOKUP($D252,[2]Retiros_dinamica!$F:$F,[2]Retiros_dinamica!C:C,"S/I",0)</f>
        <v>25890.50637513441</v>
      </c>
      <c r="Z252" s="11">
        <f>_xlfn.XLOOKUP($D252,[2]Retiros_dinamica!$F:$F,[2]Retiros_dinamica!D:D,"S/I",0)</f>
        <v>13034.44289709423</v>
      </c>
      <c r="AA252" s="11">
        <f>_xlfn.XLOOKUP($D252,[2]Retiros_dinamica!$F:$F,[2]Retiros_dinamica!E:E,"S/I",0)</f>
        <v>55754.78922745851</v>
      </c>
      <c r="AB252" s="6" t="str">
        <f>_xlfn.XLOOKUP(C252,[2]CMg!$I$4:$I$106,[2]CMg!$M$4:$M$106,"----",0,1)</f>
        <v>----</v>
      </c>
      <c r="AH252" s="12">
        <f>_xlfn.XLOOKUP($E252,'[2]Balance económico'!$C:$C,'[2]Balance económico'!$D:$D,"-",0)</f>
        <v>16449130840.695164</v>
      </c>
      <c r="AI252" s="12">
        <f>_xlfn.XLOOKUP($E252,'[2]Balance económico'!$C:$C,'[2]Balance económico'!$E:$E,"-",0)</f>
        <v>2296476358.5121775</v>
      </c>
      <c r="AJ252" s="12">
        <f>_xlfn.XLOOKUP($E252,'[2]Balance económico'!$C:$C,'[2]Balance económico'!$F:$F,"-",0)</f>
        <v>154044601.41681951</v>
      </c>
      <c r="AK252" s="6" t="str">
        <f t="shared" si="10"/>
        <v>PPA</v>
      </c>
      <c r="AL252" s="12" t="str" cm="1">
        <f t="array" ref="AL252">IFERROR((X252*[2]!Tabla2[Bloque A] + 'BD Centrales 2025'!Y1061*[2]!Tabla2[Bloque B] + 'BD Centrales 2025'!Z1061*[2]!Tabla2[Bloque C])*#REF!,"-")</f>
        <v>-</v>
      </c>
      <c r="AM252" s="12" t="str">
        <f t="shared" si="11"/>
        <v>-</v>
      </c>
      <c r="AN252" s="12">
        <f>IFERROR((AH252+AI252+AJ252)/(SUMIFS($W$2:$W$1194,$E$2:$E$1194,E252)*1000*#REF!),0)</f>
        <v>0</v>
      </c>
    </row>
    <row r="253" spans="1:40" ht="14.4" x14ac:dyDescent="0.3">
      <c r="A253" s="7">
        <v>330</v>
      </c>
      <c r="B253" s="7" t="s">
        <v>5269</v>
      </c>
      <c r="C253" s="8" t="s">
        <v>5270</v>
      </c>
      <c r="D253" s="6" t="s">
        <v>5271</v>
      </c>
      <c r="E253" s="6" t="str">
        <f>_xlfn.XLOOKUP(D253,'[2]Coordinados SEN'!$A:$A,'[2]Coordinados SEN'!$B:$B,"-",0)</f>
        <v>76.203.788-2</v>
      </c>
      <c r="F253" s="6" t="s">
        <v>5271</v>
      </c>
      <c r="G253" s="6">
        <f t="shared" si="9"/>
        <v>1</v>
      </c>
      <c r="H253" s="6" t="s">
        <v>572</v>
      </c>
      <c r="I253" s="6" t="s">
        <v>572</v>
      </c>
      <c r="J253" s="6" t="str">
        <f>_xlfn.XLOOKUP(I253,'[2]Barras CMg'!$E$2:$E$1527,'[2]Barras CMg'!$A$2:$A$1527,"------",0,1)</f>
        <v>D.ALMAGRO_____110</v>
      </c>
      <c r="K253" s="6">
        <v>4</v>
      </c>
      <c r="L253" s="6">
        <v>2025</v>
      </c>
      <c r="M253" s="6" t="s">
        <v>45</v>
      </c>
      <c r="N253" s="6" t="s">
        <v>5267</v>
      </c>
      <c r="O253" s="6" t="s">
        <v>47</v>
      </c>
      <c r="P253" s="6" t="s">
        <v>497</v>
      </c>
      <c r="Q253" s="6" t="s">
        <v>498</v>
      </c>
      <c r="R253" s="6" t="s">
        <v>499</v>
      </c>
      <c r="S253" s="6" t="s">
        <v>51</v>
      </c>
      <c r="T253" s="9" t="s">
        <v>5272</v>
      </c>
      <c r="U253" s="10">
        <v>35.140999999999998</v>
      </c>
      <c r="V253" s="10">
        <v>34.095999999999997</v>
      </c>
      <c r="W253" s="11" t="e">
        <f>_xlfn.XLOOKUP(C253,#REF!,#REF!,"S/I",0)</f>
        <v>#REF!</v>
      </c>
      <c r="X253" s="11" t="str">
        <f>_xlfn.XLOOKUP($D253,[2]Retiros_dinamica!$F:$F,[2]Retiros_dinamica!B:B,"S/I",0)</f>
        <v>S/I</v>
      </c>
      <c r="Y253" s="11" t="str">
        <f>_xlfn.XLOOKUP($D253,[2]Retiros_dinamica!$F:$F,[2]Retiros_dinamica!C:C,"S/I",0)</f>
        <v>S/I</v>
      </c>
      <c r="Z253" s="11" t="str">
        <f>_xlfn.XLOOKUP($D253,[2]Retiros_dinamica!$F:$F,[2]Retiros_dinamica!D:D,"S/I",0)</f>
        <v>S/I</v>
      </c>
      <c r="AA253" s="11" t="str">
        <f>_xlfn.XLOOKUP($D253,[2]Retiros_dinamica!$F:$F,[2]Retiros_dinamica!E:E,"S/I",0)</f>
        <v>S/I</v>
      </c>
      <c r="AB253" s="6" t="str">
        <f>_xlfn.XLOOKUP(C253,[2]CMg!$I$4:$I$106,[2]CMg!$M$4:$M$106,"----",0,1)</f>
        <v>----</v>
      </c>
      <c r="AH253" s="12">
        <f>_xlfn.XLOOKUP($E253,'[2]Balance económico'!$C:$C,'[2]Balance económico'!$D:$D,"-",0)</f>
        <v>-27131434.379551202</v>
      </c>
      <c r="AI253" s="12">
        <f>_xlfn.XLOOKUP($E253,'[2]Balance económico'!$C:$C,'[2]Balance económico'!$E:$E,"-",0)</f>
        <v>2171657032.0084357</v>
      </c>
      <c r="AJ253" s="12" t="str">
        <f>_xlfn.XLOOKUP($E253,'[2]Balance económico'!$C:$C,'[2]Balance económico'!$F:$F,"-",0)</f>
        <v>----</v>
      </c>
      <c r="AK253" s="6" t="str">
        <f t="shared" si="10"/>
        <v>PPA</v>
      </c>
      <c r="AL253" s="12" t="str" cm="1">
        <f t="array" ref="AL253">IFERROR((X253*[2]!Tabla2[Bloque A] + 'BD Centrales 2025'!Y987*[2]!Tabla2[Bloque B] + 'BD Centrales 2025'!Z987*[2]!Tabla2[Bloque C])*#REF!,"-")</f>
        <v>-</v>
      </c>
      <c r="AM253" s="12" t="str">
        <f t="shared" si="11"/>
        <v>-</v>
      </c>
      <c r="AN253" s="12">
        <f>IFERROR((AH253+AI253+AJ253)/(SUMIFS($W$2:$W$1194,$E$2:$E$1194,E253)*1000*#REF!),0)</f>
        <v>0</v>
      </c>
    </row>
    <row r="254" spans="1:40" ht="14.4" x14ac:dyDescent="0.3">
      <c r="A254" s="7">
        <v>331</v>
      </c>
      <c r="B254" s="7" t="s">
        <v>665</v>
      </c>
      <c r="C254" s="8" t="s">
        <v>666</v>
      </c>
      <c r="D254" s="6" t="s">
        <v>667</v>
      </c>
      <c r="E254" s="6" t="str">
        <f>_xlfn.XLOOKUP(D254,'[2]Coordinados SEN'!$A:$A,'[2]Coordinados SEN'!$B:$B,"-",0)</f>
        <v>76.117.591-2</v>
      </c>
      <c r="F254" s="6" t="s">
        <v>667</v>
      </c>
      <c r="G254" s="6">
        <f t="shared" si="9"/>
        <v>2</v>
      </c>
      <c r="H254" s="6" t="s">
        <v>668</v>
      </c>
      <c r="I254" s="13" t="s">
        <v>669</v>
      </c>
      <c r="J254" s="6" t="str">
        <f>_xlfn.XLOOKUP(I254,'[2]Barras CMg'!$E$2:$E$1527,'[2]Barras CMg'!$A$2:$A$1527,"------",0,1)</f>
        <v>ELSALVADOR____110</v>
      </c>
      <c r="K254" s="6" t="s">
        <v>397</v>
      </c>
      <c r="L254" s="6">
        <v>2025</v>
      </c>
      <c r="M254" s="6" t="s">
        <v>495</v>
      </c>
      <c r="N254" s="6" t="s">
        <v>496</v>
      </c>
      <c r="O254" s="6" t="s">
        <v>157</v>
      </c>
      <c r="P254" s="6" t="s">
        <v>497</v>
      </c>
      <c r="Q254" s="6" t="s">
        <v>498</v>
      </c>
      <c r="R254" s="6" t="s">
        <v>499</v>
      </c>
      <c r="S254" s="6" t="s">
        <v>158</v>
      </c>
      <c r="T254" s="9" t="s">
        <v>670</v>
      </c>
      <c r="U254" s="10">
        <v>3</v>
      </c>
      <c r="V254" s="10">
        <v>3</v>
      </c>
      <c r="W254" s="11" t="e">
        <f>_xlfn.XLOOKUP(C254,#REF!,#REF!,"S/I",0)</f>
        <v>#REF!</v>
      </c>
      <c r="X254" s="11" t="str">
        <f>_xlfn.XLOOKUP($D254,[2]Retiros_dinamica!$F:$F,[2]Retiros_dinamica!B:B,"S/I",0)</f>
        <v>S/I</v>
      </c>
      <c r="Y254" s="11" t="str">
        <f>_xlfn.XLOOKUP($D254,[2]Retiros_dinamica!$F:$F,[2]Retiros_dinamica!C:C,"S/I",0)</f>
        <v>S/I</v>
      </c>
      <c r="Z254" s="11" t="str">
        <f>_xlfn.XLOOKUP($D254,[2]Retiros_dinamica!$F:$F,[2]Retiros_dinamica!D:D,"S/I",0)</f>
        <v>S/I</v>
      </c>
      <c r="AA254" s="11" t="str">
        <f>_xlfn.XLOOKUP($D254,[2]Retiros_dinamica!$F:$F,[2]Retiros_dinamica!E:E,"S/I",0)</f>
        <v>S/I</v>
      </c>
      <c r="AB254" s="6">
        <f>_xlfn.XLOOKUP(C254,[2]CMg!$I$4:$I$106,[2]CMg!$M$4:$M$106,"----",0,1)</f>
        <v>26.81515335928432</v>
      </c>
      <c r="AC254" s="6">
        <f>_xlfn.XLOOKUP(C254,'[3]Promedio Cmg'!$A$4:$A$106,'[3]Promedio Cmg'!$B$4:$B$106,"---",0,1)</f>
        <v>54.060364113685729</v>
      </c>
      <c r="AD254" s="6">
        <f>_xlfn.XLOOKUP(C254,'[3]Promedio solar Cmg'!$A$4:$A$106,'[3]Promedio solar Cmg'!$B$4:$B$106,"----",0,1)</f>
        <v>9.5732712328766958</v>
      </c>
      <c r="AH254" s="12">
        <f>_xlfn.XLOOKUP($E254,'[2]Balance económico'!$C:$C,'[2]Balance económico'!$D:$D,"-",0)</f>
        <v>618863335.0512712</v>
      </c>
      <c r="AI254" s="12">
        <f>_xlfn.XLOOKUP($E254,'[2]Balance económico'!$C:$C,'[2]Balance económico'!$E:$E,"-",0)</f>
        <v>54010232.136712864</v>
      </c>
      <c r="AJ254" s="12" t="str">
        <f>_xlfn.XLOOKUP($E254,'[2]Balance económico'!$C:$C,'[2]Balance económico'!$F:$F,"-",0)</f>
        <v>----</v>
      </c>
      <c r="AK254" s="6" t="str">
        <f t="shared" si="10"/>
        <v>PPA</v>
      </c>
      <c r="AL254" s="12" t="str" cm="1">
        <f t="array" ref="AL254">IFERROR((X254*[2]!Tabla2[Bloque A] + 'BD Centrales 2025'!Y946*[2]!Tabla2[Bloque B] + 'BD Centrales 2025'!Z946*[2]!Tabla2[Bloque C])*#REF!,"-")</f>
        <v>-</v>
      </c>
      <c r="AM254" s="12" t="str">
        <f t="shared" si="11"/>
        <v>-</v>
      </c>
      <c r="AN254" s="12">
        <f>IFERROR((AH254+AI254+AJ254)/(SUMIFS($W$2:$W$1194,$E$2:$E$1194,E254)*1000*#REF!),0)</f>
        <v>0</v>
      </c>
    </row>
    <row r="255" spans="1:40" ht="14.4" x14ac:dyDescent="0.3">
      <c r="A255" s="7">
        <v>332</v>
      </c>
      <c r="B255" s="7" t="s">
        <v>671</v>
      </c>
      <c r="C255" s="8" t="s">
        <v>672</v>
      </c>
      <c r="D255" s="6" t="s">
        <v>570</v>
      </c>
      <c r="E255" s="6" t="str">
        <f>_xlfn.XLOOKUP(D255,'[2]Coordinados SEN'!$A:$A,'[2]Coordinados SEN'!$B:$B,"-",0)</f>
        <v>77.696.828-5</v>
      </c>
      <c r="F255" s="6" t="s">
        <v>570</v>
      </c>
      <c r="G255" s="6">
        <f t="shared" si="9"/>
        <v>4</v>
      </c>
      <c r="H255" s="6" t="s">
        <v>673</v>
      </c>
      <c r="I255" s="6" t="s">
        <v>673</v>
      </c>
      <c r="J255" s="6" t="str">
        <f>_xlfn.XLOOKUP(I255,'[2]Barras CMg'!$E$2:$E$1527,'[2]Barras CMg'!$A$2:$A$1527,"------",0,1)</f>
        <v>CACHIYUYAL____220</v>
      </c>
      <c r="K255" s="6">
        <v>1</v>
      </c>
      <c r="L255" s="6">
        <v>2025</v>
      </c>
      <c r="M255" s="6" t="s">
        <v>495</v>
      </c>
      <c r="N255" s="6" t="s">
        <v>496</v>
      </c>
      <c r="O255" s="6" t="s">
        <v>47</v>
      </c>
      <c r="P255" s="6" t="s">
        <v>48</v>
      </c>
      <c r="Q255" s="6" t="s">
        <v>48</v>
      </c>
      <c r="R255" s="6" t="s">
        <v>587</v>
      </c>
      <c r="S255" s="6" t="s">
        <v>51</v>
      </c>
      <c r="T255" s="9" t="s">
        <v>674</v>
      </c>
      <c r="U255" s="10">
        <v>69.39</v>
      </c>
      <c r="V255" s="10">
        <v>65.865200000000002</v>
      </c>
      <c r="W255" s="11" t="e">
        <f>_xlfn.XLOOKUP(C255,#REF!,#REF!,"S/I",0)</f>
        <v>#REF!</v>
      </c>
      <c r="X255" s="11" t="str">
        <f>_xlfn.XLOOKUP($D255,[2]Retiros_dinamica!$F:$F,[2]Retiros_dinamica!B:B,"S/I",0)</f>
        <v>S/I</v>
      </c>
      <c r="Y255" s="11" t="str">
        <f>_xlfn.XLOOKUP($D255,[2]Retiros_dinamica!$F:$F,[2]Retiros_dinamica!C:C,"S/I",0)</f>
        <v>S/I</v>
      </c>
      <c r="Z255" s="11" t="str">
        <f>_xlfn.XLOOKUP($D255,[2]Retiros_dinamica!$F:$F,[2]Retiros_dinamica!D:D,"S/I",0)</f>
        <v>S/I</v>
      </c>
      <c r="AA255" s="11" t="str">
        <f>_xlfn.XLOOKUP($D255,[2]Retiros_dinamica!$F:$F,[2]Retiros_dinamica!E:E,"S/I",0)</f>
        <v>S/I</v>
      </c>
      <c r="AB255" s="6">
        <f>_xlfn.XLOOKUP(C255,[2]CMg!$I$4:$I$106,[2]CMg!$M$4:$M$106,"----",0,1)</f>
        <v>6.4436894233794844</v>
      </c>
      <c r="AC255" s="6">
        <f>_xlfn.XLOOKUP(C255,'[3]Promedio Cmg'!$A$4:$A$106,'[3]Promedio Cmg'!$B$4:$B$106,"---",0,1)</f>
        <v>48.316161397100743</v>
      </c>
      <c r="AD255" s="6">
        <f>_xlfn.XLOOKUP(C255,'[3]Promedio solar Cmg'!$A$4:$A$106,'[3]Promedio solar Cmg'!$B$4:$B$106,"----",0,1)</f>
        <v>8.7986246575342442</v>
      </c>
      <c r="AE255" s="6">
        <f>_xlfn.XLOOKUP(C255,[2]CMg!$O$4:$O$106,[2]CMg!$P$4:$P$106,"----",0,1)</f>
        <v>76.537450596751896</v>
      </c>
      <c r="AF255" s="14">
        <f>_xlfn.XLOOKUP(C255,[2]CMg!$S$4:$S$106,[2]CMg!$U$4:$U$106,"----",0,1)</f>
        <v>0.49663280447437508</v>
      </c>
      <c r="AH255" s="12">
        <f>_xlfn.XLOOKUP($E255,'[2]Balance económico'!$C:$C,'[2]Balance económico'!$D:$D,"-",0)</f>
        <v>-188175466.02703211</v>
      </c>
      <c r="AI255" s="12">
        <f>_xlfn.XLOOKUP($E255,'[2]Balance económico'!$C:$C,'[2]Balance económico'!$E:$E,"-",0)</f>
        <v>6168718128.5105782</v>
      </c>
      <c r="AJ255" s="12" t="str">
        <f>_xlfn.XLOOKUP($E255,'[2]Balance económico'!$C:$C,'[2]Balance económico'!$F:$F,"-",0)</f>
        <v>----</v>
      </c>
      <c r="AK255" s="6" t="str">
        <f t="shared" si="10"/>
        <v>PPA</v>
      </c>
      <c r="AL255" s="12" t="str" cm="1">
        <f t="array" ref="AL255">IFERROR((X255*[2]!Tabla2[Bloque A] + 'BD Centrales 2025'!Y941*[2]!Tabla2[Bloque B] + 'BD Centrales 2025'!Z941*[2]!Tabla2[Bloque C])*#REF!,"-")</f>
        <v>-</v>
      </c>
      <c r="AM255" s="12" t="str">
        <f t="shared" si="11"/>
        <v>-</v>
      </c>
      <c r="AN255" s="12">
        <f>IFERROR((AH255+AI255+AJ255)/(SUMIFS($W$2:$W$1194,$E$2:$E$1194,E255)*1000*#REF!),0)</f>
        <v>0</v>
      </c>
    </row>
    <row r="256" spans="1:40" ht="14.4" x14ac:dyDescent="0.3">
      <c r="A256" s="7">
        <v>333</v>
      </c>
      <c r="B256" s="7" t="s">
        <v>675</v>
      </c>
      <c r="C256" s="8" t="s">
        <v>676</v>
      </c>
      <c r="D256" s="6" t="s">
        <v>677</v>
      </c>
      <c r="E256" s="6" t="str">
        <f>_xlfn.XLOOKUP(D256,'[2]Coordinados SEN'!$A:$A,'[2]Coordinados SEN'!$B:$B,"-",0)</f>
        <v>76.780.504-7</v>
      </c>
      <c r="F256" s="6" t="s">
        <v>678</v>
      </c>
      <c r="G256" s="6">
        <f t="shared" si="9"/>
        <v>37</v>
      </c>
      <c r="H256" s="6" t="s">
        <v>679</v>
      </c>
      <c r="I256" s="6" t="s">
        <v>680</v>
      </c>
      <c r="J256" s="6" t="str">
        <f>_xlfn.XLOOKUP(I256,'[2]Barras CMg'!$E$2:$E$1527,'[2]Barras CMg'!$A$2:$A$1527,"------",0,1)</f>
        <v>VICUNA________023</v>
      </c>
      <c r="K256" s="6" t="s">
        <v>397</v>
      </c>
      <c r="L256" s="6">
        <v>2025</v>
      </c>
      <c r="M256" s="6" t="s">
        <v>495</v>
      </c>
      <c r="N256" s="6" t="s">
        <v>496</v>
      </c>
      <c r="O256" s="6" t="s">
        <v>213</v>
      </c>
      <c r="P256" s="6" t="s">
        <v>477</v>
      </c>
      <c r="Q256" s="6" t="s">
        <v>549</v>
      </c>
      <c r="R256" s="6" t="s">
        <v>637</v>
      </c>
      <c r="S256" s="6" t="s">
        <v>51</v>
      </c>
      <c r="T256" s="9" t="s">
        <v>681</v>
      </c>
      <c r="U256" s="10">
        <v>2.96</v>
      </c>
      <c r="V256" s="10">
        <v>2.9392800000000001</v>
      </c>
      <c r="W256" s="11" t="e">
        <f>_xlfn.XLOOKUP(C256,#REF!,#REF!,"S/I",0)</f>
        <v>#REF!</v>
      </c>
      <c r="X256" s="11" t="str">
        <f>_xlfn.XLOOKUP($D256,[2]Retiros_dinamica!$F:$F,[2]Retiros_dinamica!B:B,"S/I",0)</f>
        <v>S/I</v>
      </c>
      <c r="Y256" s="11" t="str">
        <f>_xlfn.XLOOKUP($D256,[2]Retiros_dinamica!$F:$F,[2]Retiros_dinamica!C:C,"S/I",0)</f>
        <v>S/I</v>
      </c>
      <c r="Z256" s="11" t="str">
        <f>_xlfn.XLOOKUP($D256,[2]Retiros_dinamica!$F:$F,[2]Retiros_dinamica!D:D,"S/I",0)</f>
        <v>S/I</v>
      </c>
      <c r="AA256" s="11" t="str">
        <f>_xlfn.XLOOKUP($D256,[2]Retiros_dinamica!$F:$F,[2]Retiros_dinamica!E:E,"S/I",0)</f>
        <v>S/I</v>
      </c>
      <c r="AB256" s="6" t="str">
        <f>_xlfn.XLOOKUP(C256,[2]CMg!$I$4:$I$106,[2]CMg!$M$4:$M$106,"----",0,1)</f>
        <v>----</v>
      </c>
      <c r="AC256" s="6" t="str">
        <f>_xlfn.XLOOKUP(C256,[2]CMg!$A$4:$A$106,[2]CMg!$B$4:$B$106,"----",0,1)</f>
        <v>----</v>
      </c>
      <c r="AD256" s="6" t="str">
        <f>_xlfn.XLOOKUP(C256,'[3]Promedio solar Cmg'!$A$4:$A$106,'[3]Promedio solar Cmg'!$B$4:$B$106,"----",0,1)</f>
        <v>----</v>
      </c>
      <c r="AH256" s="12">
        <f>_xlfn.XLOOKUP($E256,'[2]Balance económico'!$C:$C,'[2]Balance económico'!$D:$D,"-",0)</f>
        <v>20548121675.779228</v>
      </c>
      <c r="AI256" s="12">
        <f>_xlfn.XLOOKUP($E256,'[2]Balance económico'!$C:$C,'[2]Balance económico'!$E:$E,"-",0)</f>
        <v>2428228872.1735702</v>
      </c>
      <c r="AJ256" s="12" t="str">
        <f>_xlfn.XLOOKUP($E256,'[2]Balance económico'!$C:$C,'[2]Balance económico'!$F:$F,"-",0)</f>
        <v>----</v>
      </c>
      <c r="AK256" s="6" t="str">
        <f t="shared" si="10"/>
        <v>PPA</v>
      </c>
      <c r="AL256" s="12" t="str" cm="1">
        <f t="array" ref="AL256">IFERROR((X256*[2]!Tabla2[Bloque A] + 'BD Centrales 2025'!Y695*[2]!Tabla2[Bloque B] + 'BD Centrales 2025'!Z695*[2]!Tabla2[Bloque C])*#REF!,"-")</f>
        <v>-</v>
      </c>
      <c r="AM256" s="12" t="str">
        <f t="shared" si="11"/>
        <v>-</v>
      </c>
      <c r="AN256" s="12">
        <f>IFERROR((AH256+AI256+AJ256)/(SUMIFS($W$2:$W$1194,$E$2:$E$1194,E256)*1000*#REF!),0)</f>
        <v>0</v>
      </c>
    </row>
    <row r="257" spans="1:40" ht="14.4" x14ac:dyDescent="0.3">
      <c r="A257" s="7">
        <v>334</v>
      </c>
      <c r="B257" s="7" t="s">
        <v>272</v>
      </c>
      <c r="C257" s="8" t="s">
        <v>273</v>
      </c>
      <c r="D257" s="6" t="s">
        <v>274</v>
      </c>
      <c r="E257" s="6" t="str">
        <f>_xlfn.XLOOKUP(D257,'[2]Coordinados SEN'!$A:$A,'[2]Coordinados SEN'!$B:$B,"-",0)</f>
        <v>76.775.253-9</v>
      </c>
      <c r="F257" s="6" t="s">
        <v>275</v>
      </c>
      <c r="G257" s="6">
        <f t="shared" si="9"/>
        <v>13</v>
      </c>
      <c r="H257" s="6" t="s">
        <v>276</v>
      </c>
      <c r="I257" s="13" t="s">
        <v>277</v>
      </c>
      <c r="J257" s="6" t="str">
        <f>_xlfn.XLOOKUP(I257,'[2]Barras CMg'!$E$2:$E$1527,'[2]Barras CMg'!$A$2:$A$1527,"------",0,1)</f>
        <v>T.PINOS_______066</v>
      </c>
      <c r="K257" s="6">
        <v>3</v>
      </c>
      <c r="L257" s="6">
        <v>2025</v>
      </c>
      <c r="M257" s="6" t="s">
        <v>211</v>
      </c>
      <c r="N257" s="6" t="s">
        <v>212</v>
      </c>
      <c r="O257" s="6" t="s">
        <v>213</v>
      </c>
      <c r="P257" s="6" t="s">
        <v>68</v>
      </c>
      <c r="Q257" s="6" t="s">
        <v>214</v>
      </c>
      <c r="R257" s="6" t="s">
        <v>215</v>
      </c>
      <c r="S257" s="6" t="s">
        <v>51</v>
      </c>
      <c r="T257" s="9" t="s">
        <v>278</v>
      </c>
      <c r="U257" s="10">
        <v>9</v>
      </c>
      <c r="V257" s="10">
        <v>8.98</v>
      </c>
      <c r="W257" s="11" t="e">
        <f>_xlfn.XLOOKUP(C257,#REF!,#REF!,"S/I",0)</f>
        <v>#REF!</v>
      </c>
      <c r="X257" s="11">
        <f>_xlfn.XLOOKUP($D257,[2]Retiros_dinamica!$F:$F,[2]Retiros_dinamica!B:B,"S/I",0)</f>
        <v>8700.9585255279999</v>
      </c>
      <c r="Y257" s="11">
        <f>_xlfn.XLOOKUP($D257,[2]Retiros_dinamica!$F:$F,[2]Retiros_dinamica!C:C,"S/I",0)</f>
        <v>8691.2950112910003</v>
      </c>
      <c r="Z257" s="11">
        <f>_xlfn.XLOOKUP($D257,[2]Retiros_dinamica!$F:$F,[2]Retiros_dinamica!D:D,"S/I",0)</f>
        <v>4747.4945182809997</v>
      </c>
      <c r="AA257" s="11">
        <f>_xlfn.XLOOKUP($D257,[2]Retiros_dinamica!$F:$F,[2]Retiros_dinamica!E:E,"S/I",0)</f>
        <v>22139.748055100001</v>
      </c>
      <c r="AB257" s="6" t="str">
        <f>_xlfn.XLOOKUP(C257,[2]CMg!$I$4:$I$106,[2]CMg!$M$4:$M$106,"----",0,1)</f>
        <v>----</v>
      </c>
      <c r="AC257" s="6" t="str">
        <f>_xlfn.XLOOKUP(C257,[2]CMg!$A$4:$A$106,[2]CMg!$B$4:$B$106,"----",0,1)</f>
        <v>----</v>
      </c>
      <c r="AD257" s="6" t="str">
        <f>_xlfn.XLOOKUP(C257,'[3]Promedio solar Cmg'!$A$4:$A$106,'[3]Promedio solar Cmg'!$B$4:$B$106,"----",0,1)</f>
        <v>----</v>
      </c>
      <c r="AH257" s="12">
        <f>_xlfn.XLOOKUP($E257,'[2]Balance económico'!$C:$C,'[2]Balance económico'!$D:$D,"-",0)</f>
        <v>4565184434.4910583</v>
      </c>
      <c r="AI257" s="12">
        <f>_xlfn.XLOOKUP($E257,'[2]Balance económico'!$C:$C,'[2]Balance económico'!$E:$E,"-",0)</f>
        <v>121544371.47416122</v>
      </c>
      <c r="AJ257" s="12">
        <f>_xlfn.XLOOKUP($E257,'[2]Balance económico'!$C:$C,'[2]Balance económico'!$F:$F,"-",0)</f>
        <v>57564452.427630477</v>
      </c>
      <c r="AK257" s="6" t="str">
        <f t="shared" si="10"/>
        <v>PPA</v>
      </c>
      <c r="AL257" s="12" t="str" cm="1">
        <f t="array" ref="AL257">IFERROR((X257*[2]!Tabla2[Bloque A] + 'BD Centrales 2025'!Y35*[2]!Tabla2[Bloque B] + 'BD Centrales 2025'!Z35*[2]!Tabla2[Bloque C])*#REF!,"-")</f>
        <v>-</v>
      </c>
      <c r="AM257" s="12" t="str">
        <f t="shared" si="11"/>
        <v>-</v>
      </c>
      <c r="AN257" s="12">
        <f>IFERROR((AH257+AI257+AJ257)/(SUMIFS($W$2:$W$1194,$E$2:$E$1194,E257)*1000*#REF!),0)</f>
        <v>0</v>
      </c>
    </row>
    <row r="258" spans="1:40" ht="14.4" x14ac:dyDescent="0.3">
      <c r="A258" s="7">
        <v>335</v>
      </c>
      <c r="B258" s="7" t="s">
        <v>4745</v>
      </c>
      <c r="C258" s="8" t="s">
        <v>4746</v>
      </c>
      <c r="D258" s="6" t="s">
        <v>4747</v>
      </c>
      <c r="E258" s="6" t="str">
        <f>_xlfn.XLOOKUP(D258,'[2]Coordinados SEN'!$A:$A,'[2]Coordinados SEN'!$B:$B,"-",0)</f>
        <v>76.219.874-6</v>
      </c>
      <c r="F258" s="6" t="s">
        <v>4747</v>
      </c>
      <c r="G258" s="6">
        <f t="shared" ref="G258:G321" si="12">COUNTIFS($D$2:$D$1194,D258)</f>
        <v>3</v>
      </c>
      <c r="H258" s="6" t="s">
        <v>4748</v>
      </c>
      <c r="I258" s="6" t="s">
        <v>4748</v>
      </c>
      <c r="J258" s="6" t="str">
        <f>_xlfn.XLOOKUP(I258,'[2]Barras CMg'!$E$2:$E$1527,'[2]Barras CMg'!$A$2:$A$1527,"------",0,1)</f>
        <v>------</v>
      </c>
      <c r="K258" s="6">
        <v>1</v>
      </c>
      <c r="L258" s="6">
        <v>2025</v>
      </c>
      <c r="M258" s="6" t="s">
        <v>66</v>
      </c>
      <c r="N258" s="6" t="s">
        <v>177</v>
      </c>
      <c r="O258" s="6" t="s">
        <v>213</v>
      </c>
      <c r="P258" s="6" t="s">
        <v>68</v>
      </c>
      <c r="Q258" s="6" t="s">
        <v>68</v>
      </c>
      <c r="R258" s="6" t="s">
        <v>178</v>
      </c>
      <c r="S258" s="6" t="s">
        <v>51</v>
      </c>
      <c r="T258" s="9" t="s">
        <v>4749</v>
      </c>
      <c r="U258" s="10">
        <v>2.2000000000000002</v>
      </c>
      <c r="V258" s="10">
        <v>2.1560000000000001</v>
      </c>
      <c r="W258" s="11" t="e">
        <f>_xlfn.XLOOKUP(C258,#REF!,#REF!,"S/I",0)</f>
        <v>#REF!</v>
      </c>
      <c r="X258" s="11" t="str">
        <f>_xlfn.XLOOKUP($D258,[2]Retiros_dinamica!$F:$F,[2]Retiros_dinamica!B:B,"S/I",0)</f>
        <v>S/I</v>
      </c>
      <c r="Y258" s="11" t="str">
        <f>_xlfn.XLOOKUP($D258,[2]Retiros_dinamica!$F:$F,[2]Retiros_dinamica!C:C,"S/I",0)</f>
        <v>S/I</v>
      </c>
      <c r="Z258" s="11" t="str">
        <f>_xlfn.XLOOKUP($D258,[2]Retiros_dinamica!$F:$F,[2]Retiros_dinamica!D:D,"S/I",0)</f>
        <v>S/I</v>
      </c>
      <c r="AA258" s="11" t="str">
        <f>_xlfn.XLOOKUP($D258,[2]Retiros_dinamica!$F:$F,[2]Retiros_dinamica!E:E,"S/I",0)</f>
        <v>S/I</v>
      </c>
      <c r="AB258" s="6" t="str">
        <f>_xlfn.XLOOKUP(C258,[2]CMg!$I$4:$I$106,[2]CMg!$M$4:$M$106,"----",0,1)</f>
        <v>----</v>
      </c>
      <c r="AH258" s="12">
        <f>_xlfn.XLOOKUP($E258,'[2]Balance económico'!$C:$C,'[2]Balance económico'!$D:$D,"-",0)</f>
        <v>455377036.29828024</v>
      </c>
      <c r="AI258" s="12">
        <f>_xlfn.XLOOKUP($E258,'[2]Balance económico'!$C:$C,'[2]Balance económico'!$E:$E,"-",0)</f>
        <v>90834311.584800005</v>
      </c>
      <c r="AJ258" s="12" t="str">
        <f>_xlfn.XLOOKUP($E258,'[2]Balance económico'!$C:$C,'[2]Balance económico'!$F:$F,"-",0)</f>
        <v>----</v>
      </c>
      <c r="AK258" s="6" t="str">
        <f t="shared" ref="AK258:AK321" si="13">IF(AA258&gt;0,"PPA","-")</f>
        <v>PPA</v>
      </c>
      <c r="AL258" s="12" t="str" cm="1">
        <f t="array" ref="AL258">IFERROR((X258*[2]!Tabla2[Bloque A] + 'BD Centrales 2025'!Y880*[2]!Tabla2[Bloque B] + 'BD Centrales 2025'!Z880*[2]!Tabla2[Bloque C])*#REF!,"-")</f>
        <v>-</v>
      </c>
      <c r="AM258" s="12" t="str">
        <f t="shared" ref="AM258:AM321" si="14">IFERROR(AH258+AL258,"-")</f>
        <v>-</v>
      </c>
      <c r="AN258" s="12">
        <f>IFERROR((AH258+AI258+AJ258)/(SUMIFS($W$2:$W$1194,$E$2:$E$1194,E258)*1000*#REF!),0)</f>
        <v>0</v>
      </c>
    </row>
    <row r="259" spans="1:40" ht="14.4" x14ac:dyDescent="0.3">
      <c r="A259" s="7">
        <v>336</v>
      </c>
      <c r="B259" s="7" t="s">
        <v>4692</v>
      </c>
      <c r="C259" s="8" t="s">
        <v>4693</v>
      </c>
      <c r="D259" s="6" t="s">
        <v>4694</v>
      </c>
      <c r="E259" s="6" t="str">
        <f>_xlfn.XLOOKUP(D259,'[2]Coordinados SEN'!$A:$A,'[2]Coordinados SEN'!$B:$B,"-",0)</f>
        <v>76.392.022-4</v>
      </c>
      <c r="F259" s="6" t="s">
        <v>4694</v>
      </c>
      <c r="G259" s="6">
        <f t="shared" si="12"/>
        <v>1</v>
      </c>
      <c r="H259" s="6" t="s">
        <v>4695</v>
      </c>
      <c r="I259" s="6" t="s">
        <v>4696</v>
      </c>
      <c r="J259" s="6" t="str">
        <f>_xlfn.XLOOKUP(I259,'[2]Barras CMg'!$E$2:$E$1527,'[2]Barras CMg'!$A$2:$A$1527,"------",0,1)</f>
        <v>VILLARRICA____066</v>
      </c>
      <c r="K259" s="6">
        <v>1</v>
      </c>
      <c r="L259" s="6">
        <v>2025</v>
      </c>
      <c r="M259" s="6" t="s">
        <v>66</v>
      </c>
      <c r="N259" s="6" t="s">
        <v>177</v>
      </c>
      <c r="O259" s="6" t="s">
        <v>213</v>
      </c>
      <c r="P259" s="6" t="s">
        <v>229</v>
      </c>
      <c r="Q259" s="6" t="s">
        <v>230</v>
      </c>
      <c r="R259" s="6" t="s">
        <v>4697</v>
      </c>
      <c r="S259" s="6" t="s">
        <v>51</v>
      </c>
      <c r="T259" s="9" t="s">
        <v>4698</v>
      </c>
      <c r="U259" s="10">
        <v>2.5</v>
      </c>
      <c r="V259" s="10">
        <v>2.4500000000000002</v>
      </c>
      <c r="W259" s="11" t="e">
        <f>_xlfn.XLOOKUP(C259,#REF!,#REF!,"S/I",0)</f>
        <v>#REF!</v>
      </c>
      <c r="X259" s="11" t="str">
        <f>_xlfn.XLOOKUP($D259,[2]Retiros_dinamica!$F:$F,[2]Retiros_dinamica!B:B,"S/I",0)</f>
        <v>S/I</v>
      </c>
      <c r="Y259" s="11" t="str">
        <f>_xlfn.XLOOKUP($D259,[2]Retiros_dinamica!$F:$F,[2]Retiros_dinamica!C:C,"S/I",0)</f>
        <v>S/I</v>
      </c>
      <c r="Z259" s="11" t="str">
        <f>_xlfn.XLOOKUP($D259,[2]Retiros_dinamica!$F:$F,[2]Retiros_dinamica!D:D,"S/I",0)</f>
        <v>S/I</v>
      </c>
      <c r="AA259" s="11" t="str">
        <f>_xlfn.XLOOKUP($D259,[2]Retiros_dinamica!$F:$F,[2]Retiros_dinamica!E:E,"S/I",0)</f>
        <v>S/I</v>
      </c>
      <c r="AB259" s="6" t="str">
        <f>_xlfn.XLOOKUP(C259,[2]CMg!$I$4:$I$106,[2]CMg!$M$4:$M$106,"----",0,1)</f>
        <v>----</v>
      </c>
      <c r="AH259" s="12">
        <f>_xlfn.XLOOKUP($E259,'[2]Balance económico'!$C:$C,'[2]Balance económico'!$D:$D,"-",0)</f>
        <v>-27159984.34583763</v>
      </c>
      <c r="AI259" s="12">
        <f>_xlfn.XLOOKUP($E259,'[2]Balance económico'!$C:$C,'[2]Balance económico'!$E:$E,"-",0)</f>
        <v>59851206.137799993</v>
      </c>
      <c r="AJ259" s="12" t="str">
        <f>_xlfn.XLOOKUP($E259,'[2]Balance económico'!$C:$C,'[2]Balance económico'!$F:$F,"-",0)</f>
        <v>----</v>
      </c>
      <c r="AK259" s="6" t="str">
        <f t="shared" si="13"/>
        <v>PPA</v>
      </c>
      <c r="AL259" s="12" t="str" cm="1">
        <f t="array" ref="AL259">IFERROR((X259*[2]!Tabla2[Bloque A] + 'BD Centrales 2025'!Y870*[2]!Tabla2[Bloque B] + 'BD Centrales 2025'!Z870*[2]!Tabla2[Bloque C])*#REF!,"-")</f>
        <v>-</v>
      </c>
      <c r="AM259" s="12" t="str">
        <f t="shared" si="14"/>
        <v>-</v>
      </c>
      <c r="AN259" s="12">
        <f>IFERROR((AH259+AI259+AJ259)/(SUMIFS($W$2:$W$1194,$E$2:$E$1194,E259)*1000*#REF!),0)</f>
        <v>0</v>
      </c>
    </row>
    <row r="260" spans="1:40" ht="14.4" x14ac:dyDescent="0.3">
      <c r="A260" s="7">
        <v>337</v>
      </c>
      <c r="B260" s="7" t="s">
        <v>682</v>
      </c>
      <c r="C260" s="8" t="s">
        <v>683</v>
      </c>
      <c r="D260" s="6" t="s">
        <v>570</v>
      </c>
      <c r="E260" s="6" t="str">
        <f>_xlfn.XLOOKUP(D260,'[2]Coordinados SEN'!$A:$A,'[2]Coordinados SEN'!$B:$B,"-",0)</f>
        <v>77.696.828-5</v>
      </c>
      <c r="F260" s="6" t="s">
        <v>570</v>
      </c>
      <c r="G260" s="6">
        <f t="shared" si="12"/>
        <v>4</v>
      </c>
      <c r="H260" s="6" t="s">
        <v>653</v>
      </c>
      <c r="I260" s="6" t="s">
        <v>653</v>
      </c>
      <c r="J260" s="6" t="str">
        <f>_xlfn.XLOOKUP(I260,'[2]Barras CMg'!$E$2:$E$1527,'[2]Barras CMg'!$A$2:$A$1527,"------",0,1)</f>
        <v>C.PINTO_______220</v>
      </c>
      <c r="K260" s="6">
        <v>1</v>
      </c>
      <c r="L260" s="6">
        <v>2025</v>
      </c>
      <c r="M260" s="6" t="s">
        <v>495</v>
      </c>
      <c r="N260" s="6" t="s">
        <v>496</v>
      </c>
      <c r="O260" s="6" t="s">
        <v>47</v>
      </c>
      <c r="P260" s="6" t="s">
        <v>497</v>
      </c>
      <c r="Q260" s="6" t="s">
        <v>557</v>
      </c>
      <c r="R260" s="6" t="s">
        <v>557</v>
      </c>
      <c r="S260" s="6" t="s">
        <v>51</v>
      </c>
      <c r="T260" s="9" t="s">
        <v>684</v>
      </c>
      <c r="U260" s="10">
        <v>93</v>
      </c>
      <c r="V260" s="10">
        <v>90.674999999999997</v>
      </c>
      <c r="W260" s="11" t="e">
        <f>_xlfn.XLOOKUP(C260,#REF!,#REF!,"S/I",0)</f>
        <v>#REF!</v>
      </c>
      <c r="X260" s="11" t="str">
        <f>_xlfn.XLOOKUP($D260,[2]Retiros_dinamica!$F:$F,[2]Retiros_dinamica!B:B,"S/I",0)</f>
        <v>S/I</v>
      </c>
      <c r="Y260" s="11" t="str">
        <f>_xlfn.XLOOKUP($D260,[2]Retiros_dinamica!$F:$F,[2]Retiros_dinamica!C:C,"S/I",0)</f>
        <v>S/I</v>
      </c>
      <c r="Z260" s="11" t="str">
        <f>_xlfn.XLOOKUP($D260,[2]Retiros_dinamica!$F:$F,[2]Retiros_dinamica!D:D,"S/I",0)</f>
        <v>S/I</v>
      </c>
      <c r="AA260" s="11" t="str">
        <f>_xlfn.XLOOKUP($D260,[2]Retiros_dinamica!$F:$F,[2]Retiros_dinamica!E:E,"S/I",0)</f>
        <v>S/I</v>
      </c>
      <c r="AB260" s="6">
        <f>_xlfn.XLOOKUP(C260,[2]CMg!$I$4:$I$106,[2]CMg!$M$4:$M$106,"----",0,1)</f>
        <v>7.1675237786704278</v>
      </c>
      <c r="AC260" s="6">
        <f>_xlfn.XLOOKUP(C260,'[3]Promedio Cmg'!$A$4:$A$106,'[3]Promedio Cmg'!$B$4:$B$106,"---",0,1)</f>
        <v>48.984109119963492</v>
      </c>
      <c r="AD260" s="6">
        <f>_xlfn.XLOOKUP(C260,'[3]Promedio solar Cmg'!$A$4:$A$106,'[3]Promedio solar Cmg'!$B$4:$B$106,"----",0,1)</f>
        <v>9.771852054794504</v>
      </c>
      <c r="AE260" s="6">
        <f>_xlfn.XLOOKUP(C260,[2]CMg!$O$4:$O$106,[2]CMg!$P$4:$P$106,"----",0,1)</f>
        <v>76.987384073566858</v>
      </c>
      <c r="AF260" s="14">
        <f>_xlfn.XLOOKUP(C260,[2]CMg!$S$4:$S$106,[2]CMg!$U$4:$U$106,"----",0,1)</f>
        <v>0.47072252026024425</v>
      </c>
      <c r="AH260" s="12">
        <f>_xlfn.XLOOKUP($E260,'[2]Balance económico'!$C:$C,'[2]Balance económico'!$D:$D,"-",0)</f>
        <v>-188175466.02703211</v>
      </c>
      <c r="AI260" s="12">
        <f>_xlfn.XLOOKUP($E260,'[2]Balance económico'!$C:$C,'[2]Balance económico'!$E:$E,"-",0)</f>
        <v>6168718128.5105782</v>
      </c>
      <c r="AJ260" s="12" t="str">
        <f>_xlfn.XLOOKUP($E260,'[2]Balance económico'!$C:$C,'[2]Balance económico'!$F:$F,"-",0)</f>
        <v>----</v>
      </c>
      <c r="AK260" s="6" t="str">
        <f t="shared" si="13"/>
        <v>PPA</v>
      </c>
      <c r="AL260" s="12" t="str" cm="1">
        <f t="array" ref="AL260">IFERROR((X260*[2]!Tabla2[Bloque A] + 'BD Centrales 2025'!Y814*[2]!Tabla2[Bloque B] + 'BD Centrales 2025'!Z814*[2]!Tabla2[Bloque C])*#REF!,"-")</f>
        <v>-</v>
      </c>
      <c r="AM260" s="12" t="str">
        <f t="shared" si="14"/>
        <v>-</v>
      </c>
      <c r="AN260" s="12">
        <f>IFERROR((AH260+AI260+AJ260)/(SUMIFS($W$2:$W$1194,$E$2:$E$1194,E260)*1000*#REF!),0)</f>
        <v>0</v>
      </c>
    </row>
    <row r="261" spans="1:40" ht="14.4" x14ac:dyDescent="0.3">
      <c r="A261" s="7">
        <v>338</v>
      </c>
      <c r="B261" s="7" t="s">
        <v>4750</v>
      </c>
      <c r="C261" s="8" t="s">
        <v>4751</v>
      </c>
      <c r="D261" s="6" t="s">
        <v>4747</v>
      </c>
      <c r="E261" s="6" t="str">
        <f>_xlfn.XLOOKUP(D261,'[2]Coordinados SEN'!$A:$A,'[2]Coordinados SEN'!$B:$B,"-",0)</f>
        <v>76.219.874-6</v>
      </c>
      <c r="F261" s="6" t="s">
        <v>4747</v>
      </c>
      <c r="G261" s="6">
        <f t="shared" si="12"/>
        <v>3</v>
      </c>
      <c r="H261" s="6" t="s">
        <v>4752</v>
      </c>
      <c r="I261" s="6" t="s">
        <v>258</v>
      </c>
      <c r="J261" s="6" t="str">
        <f>_xlfn.XLOOKUP(I261,'[2]Barras CMg'!$E$2:$E$1527,'[2]Barras CMg'!$A$2:$A$1527,"------",0,1)</f>
        <v>NEGRETE_______023</v>
      </c>
      <c r="K261" s="6">
        <v>1</v>
      </c>
      <c r="L261" s="6">
        <v>2025</v>
      </c>
      <c r="M261" s="6" t="s">
        <v>66</v>
      </c>
      <c r="N261" s="6" t="s">
        <v>177</v>
      </c>
      <c r="O261" s="6" t="s">
        <v>213</v>
      </c>
      <c r="P261" s="6" t="s">
        <v>68</v>
      </c>
      <c r="Q261" s="6" t="s">
        <v>68</v>
      </c>
      <c r="R261" s="6" t="s">
        <v>178</v>
      </c>
      <c r="S261" s="6" t="s">
        <v>51</v>
      </c>
      <c r="T261" s="9" t="s">
        <v>1844</v>
      </c>
      <c r="U261" s="10">
        <v>0.55000000000000004</v>
      </c>
      <c r="V261" s="10">
        <v>0.54690000000000005</v>
      </c>
      <c r="W261" s="11" t="e">
        <f>_xlfn.XLOOKUP(C261,#REF!,#REF!,"S/I",0)</f>
        <v>#REF!</v>
      </c>
      <c r="X261" s="11" t="str">
        <f>_xlfn.XLOOKUP($D261,[2]Retiros_dinamica!$F:$F,[2]Retiros_dinamica!B:B,"S/I",0)</f>
        <v>S/I</v>
      </c>
      <c r="Y261" s="11" t="str">
        <f>_xlfn.XLOOKUP($D261,[2]Retiros_dinamica!$F:$F,[2]Retiros_dinamica!C:C,"S/I",0)</f>
        <v>S/I</v>
      </c>
      <c r="Z261" s="11" t="str">
        <f>_xlfn.XLOOKUP($D261,[2]Retiros_dinamica!$F:$F,[2]Retiros_dinamica!D:D,"S/I",0)</f>
        <v>S/I</v>
      </c>
      <c r="AA261" s="11" t="str">
        <f>_xlfn.XLOOKUP($D261,[2]Retiros_dinamica!$F:$F,[2]Retiros_dinamica!E:E,"S/I",0)</f>
        <v>S/I</v>
      </c>
      <c r="AB261" s="6" t="str">
        <f>_xlfn.XLOOKUP(C261,[2]CMg!$I$4:$I$106,[2]CMg!$M$4:$M$106,"----",0,1)</f>
        <v>----</v>
      </c>
      <c r="AH261" s="12">
        <f>_xlfn.XLOOKUP($E261,'[2]Balance económico'!$C:$C,'[2]Balance económico'!$D:$D,"-",0)</f>
        <v>455377036.29828024</v>
      </c>
      <c r="AI261" s="12">
        <f>_xlfn.XLOOKUP($E261,'[2]Balance económico'!$C:$C,'[2]Balance económico'!$E:$E,"-",0)</f>
        <v>90834311.584800005</v>
      </c>
      <c r="AJ261" s="12" t="str">
        <f>_xlfn.XLOOKUP($E261,'[2]Balance económico'!$C:$C,'[2]Balance económico'!$F:$F,"-",0)</f>
        <v>----</v>
      </c>
      <c r="AK261" s="6" t="str">
        <f t="shared" si="13"/>
        <v>PPA</v>
      </c>
      <c r="AL261" s="12" t="str" cm="1">
        <f t="array" ref="AL261">IFERROR((X261*[2]!Tabla2[Bloque A] + 'BD Centrales 2025'!Y881*[2]!Tabla2[Bloque B] + 'BD Centrales 2025'!Z881*[2]!Tabla2[Bloque C])*#REF!,"-")</f>
        <v>-</v>
      </c>
      <c r="AM261" s="12" t="str">
        <f t="shared" si="14"/>
        <v>-</v>
      </c>
      <c r="AN261" s="12">
        <f>IFERROR((AH261+AI261+AJ261)/(SUMIFS($W$2:$W$1194,$E$2:$E$1194,E261)*1000*#REF!),0)</f>
        <v>0</v>
      </c>
    </row>
    <row r="262" spans="1:40" ht="14.4" x14ac:dyDescent="0.3">
      <c r="A262" s="7">
        <v>339</v>
      </c>
      <c r="B262" s="7" t="s">
        <v>685</v>
      </c>
      <c r="C262" s="8" t="s">
        <v>686</v>
      </c>
      <c r="D262" s="6" t="s">
        <v>677</v>
      </c>
      <c r="E262" s="6" t="str">
        <f>_xlfn.XLOOKUP(D262,'[2]Coordinados SEN'!$A:$A,'[2]Coordinados SEN'!$B:$B,"-",0)</f>
        <v>76.780.504-7</v>
      </c>
      <c r="F262" s="6" t="s">
        <v>687</v>
      </c>
      <c r="G262" s="6">
        <f t="shared" si="12"/>
        <v>37</v>
      </c>
      <c r="H262" s="6" t="s">
        <v>679</v>
      </c>
      <c r="I262" s="6" t="s">
        <v>680</v>
      </c>
      <c r="J262" s="6" t="str">
        <f>_xlfn.XLOOKUP(I262,'[2]Barras CMg'!$E$2:$E$1527,'[2]Barras CMg'!$A$2:$A$1527,"------",0,1)</f>
        <v>VICUNA________023</v>
      </c>
      <c r="K262" s="6" t="s">
        <v>397</v>
      </c>
      <c r="L262" s="6">
        <v>2025</v>
      </c>
      <c r="M262" s="6" t="s">
        <v>495</v>
      </c>
      <c r="N262" s="6" t="s">
        <v>496</v>
      </c>
      <c r="O262" s="6" t="s">
        <v>213</v>
      </c>
      <c r="P262" s="6" t="s">
        <v>477</v>
      </c>
      <c r="Q262" s="6" t="s">
        <v>549</v>
      </c>
      <c r="R262" s="6" t="s">
        <v>637</v>
      </c>
      <c r="S262" s="6" t="s">
        <v>51</v>
      </c>
      <c r="T262" s="9" t="s">
        <v>688</v>
      </c>
      <c r="U262" s="10">
        <v>2.96</v>
      </c>
      <c r="V262" s="10">
        <v>2.9392999999999998</v>
      </c>
      <c r="W262" s="11" t="e">
        <f>_xlfn.XLOOKUP(C262,#REF!,#REF!,"S/I",0)</f>
        <v>#REF!</v>
      </c>
      <c r="X262" s="11" t="str">
        <f>_xlfn.XLOOKUP($D262,[2]Retiros_dinamica!$F:$F,[2]Retiros_dinamica!B:B,"S/I",0)</f>
        <v>S/I</v>
      </c>
      <c r="Y262" s="11" t="str">
        <f>_xlfn.XLOOKUP($D262,[2]Retiros_dinamica!$F:$F,[2]Retiros_dinamica!C:C,"S/I",0)</f>
        <v>S/I</v>
      </c>
      <c r="Z262" s="11" t="str">
        <f>_xlfn.XLOOKUP($D262,[2]Retiros_dinamica!$F:$F,[2]Retiros_dinamica!D:D,"S/I",0)</f>
        <v>S/I</v>
      </c>
      <c r="AA262" s="11" t="str">
        <f>_xlfn.XLOOKUP($D262,[2]Retiros_dinamica!$F:$F,[2]Retiros_dinamica!E:E,"S/I",0)</f>
        <v>S/I</v>
      </c>
      <c r="AB262" s="6" t="str">
        <f>_xlfn.XLOOKUP(C262,[2]CMg!$I$4:$I$106,[2]CMg!$M$4:$M$106,"----",0,1)</f>
        <v>----</v>
      </c>
      <c r="AC262" s="6" t="str">
        <f>_xlfn.XLOOKUP(C262,[2]CMg!$A$4:$A$106,[2]CMg!$B$4:$B$106,"----",0,1)</f>
        <v>----</v>
      </c>
      <c r="AD262" s="6" t="str">
        <f>_xlfn.XLOOKUP(C262,'[3]Promedio solar Cmg'!$A$4:$A$106,'[3]Promedio solar Cmg'!$B$4:$B$106,"----",0,1)</f>
        <v>----</v>
      </c>
      <c r="AH262" s="12">
        <f>_xlfn.XLOOKUP($E262,'[2]Balance económico'!$C:$C,'[2]Balance económico'!$D:$D,"-",0)</f>
        <v>20548121675.779228</v>
      </c>
      <c r="AI262" s="12">
        <f>_xlfn.XLOOKUP($E262,'[2]Balance económico'!$C:$C,'[2]Balance económico'!$E:$E,"-",0)</f>
        <v>2428228872.1735702</v>
      </c>
      <c r="AJ262" s="12" t="str">
        <f>_xlfn.XLOOKUP($E262,'[2]Balance económico'!$C:$C,'[2]Balance económico'!$F:$F,"-",0)</f>
        <v>----</v>
      </c>
      <c r="AK262" s="6" t="str">
        <f t="shared" si="13"/>
        <v>PPA</v>
      </c>
      <c r="AL262" s="12" t="str" cm="1">
        <f t="array" ref="AL262">IFERROR((X262*[2]!Tabla2[Bloque A] + 'BD Centrales 2025'!Y696*[2]!Tabla2[Bloque B] + 'BD Centrales 2025'!Z696*[2]!Tabla2[Bloque C])*#REF!,"-")</f>
        <v>-</v>
      </c>
      <c r="AM262" s="12" t="str">
        <f t="shared" si="14"/>
        <v>-</v>
      </c>
      <c r="AN262" s="12">
        <f>IFERROR((AH262+AI262+AJ262)/(SUMIFS($W$2:$W$1194,$E$2:$E$1194,E262)*1000*#REF!),0)</f>
        <v>0</v>
      </c>
    </row>
    <row r="263" spans="1:40" ht="14.4" x14ac:dyDescent="0.3">
      <c r="A263" s="7">
        <v>341</v>
      </c>
      <c r="B263" s="7" t="s">
        <v>4753</v>
      </c>
      <c r="C263" s="8" t="s">
        <v>4754</v>
      </c>
      <c r="D263" s="6" t="s">
        <v>4747</v>
      </c>
      <c r="E263" s="6" t="str">
        <f>_xlfn.XLOOKUP(D263,'[2]Coordinados SEN'!$A:$A,'[2]Coordinados SEN'!$B:$B,"-",0)</f>
        <v>76.219.874-6</v>
      </c>
      <c r="F263" s="6" t="s">
        <v>4747</v>
      </c>
      <c r="G263" s="6">
        <f t="shared" si="12"/>
        <v>3</v>
      </c>
      <c r="H263" s="6" t="s">
        <v>4752</v>
      </c>
      <c r="I263" s="6" t="s">
        <v>258</v>
      </c>
      <c r="J263" s="6" t="str">
        <f>_xlfn.XLOOKUP(I263,'[2]Barras CMg'!$E$2:$E$1527,'[2]Barras CMg'!$A$2:$A$1527,"------",0,1)</f>
        <v>NEGRETE_______023</v>
      </c>
      <c r="K263" s="6">
        <v>1</v>
      </c>
      <c r="L263" s="6">
        <v>2025</v>
      </c>
      <c r="M263" s="6" t="s">
        <v>66</v>
      </c>
      <c r="N263" s="6" t="s">
        <v>177</v>
      </c>
      <c r="O263" s="6" t="s">
        <v>213</v>
      </c>
      <c r="P263" s="6" t="s">
        <v>68</v>
      </c>
      <c r="Q263" s="6" t="s">
        <v>68</v>
      </c>
      <c r="R263" s="6" t="s">
        <v>178</v>
      </c>
      <c r="S263" s="6" t="s">
        <v>51</v>
      </c>
      <c r="T263" s="9" t="s">
        <v>1844</v>
      </c>
      <c r="U263" s="10">
        <v>0.55000000000000004</v>
      </c>
      <c r="V263" s="10">
        <v>0.54690000000000005</v>
      </c>
      <c r="W263" s="11" t="e">
        <f>_xlfn.XLOOKUP(C263,#REF!,#REF!,"S/I",0)</f>
        <v>#REF!</v>
      </c>
      <c r="X263" s="11" t="str">
        <f>_xlfn.XLOOKUP($D263,[2]Retiros_dinamica!$F:$F,[2]Retiros_dinamica!B:B,"S/I",0)</f>
        <v>S/I</v>
      </c>
      <c r="Y263" s="11" t="str">
        <f>_xlfn.XLOOKUP($D263,[2]Retiros_dinamica!$F:$F,[2]Retiros_dinamica!C:C,"S/I",0)</f>
        <v>S/I</v>
      </c>
      <c r="Z263" s="11" t="str">
        <f>_xlfn.XLOOKUP($D263,[2]Retiros_dinamica!$F:$F,[2]Retiros_dinamica!D:D,"S/I",0)</f>
        <v>S/I</v>
      </c>
      <c r="AA263" s="11" t="str">
        <f>_xlfn.XLOOKUP($D263,[2]Retiros_dinamica!$F:$F,[2]Retiros_dinamica!E:E,"S/I",0)</f>
        <v>S/I</v>
      </c>
      <c r="AB263" s="6" t="str">
        <f>_xlfn.XLOOKUP(C263,[2]CMg!$I$4:$I$106,[2]CMg!$M$4:$M$106,"----",0,1)</f>
        <v>----</v>
      </c>
      <c r="AH263" s="12">
        <f>_xlfn.XLOOKUP($E263,'[2]Balance económico'!$C:$C,'[2]Balance económico'!$D:$D,"-",0)</f>
        <v>455377036.29828024</v>
      </c>
      <c r="AI263" s="12">
        <f>_xlfn.XLOOKUP($E263,'[2]Balance económico'!$C:$C,'[2]Balance económico'!$E:$E,"-",0)</f>
        <v>90834311.584800005</v>
      </c>
      <c r="AJ263" s="12" t="str">
        <f>_xlfn.XLOOKUP($E263,'[2]Balance económico'!$C:$C,'[2]Balance económico'!$F:$F,"-",0)</f>
        <v>----</v>
      </c>
      <c r="AK263" s="6" t="str">
        <f t="shared" si="13"/>
        <v>PPA</v>
      </c>
      <c r="AL263" s="12" t="str" cm="1">
        <f t="array" ref="AL263">IFERROR((X263*[2]!Tabla2[Bloque A] + 'BD Centrales 2025'!Y882*[2]!Tabla2[Bloque B] + 'BD Centrales 2025'!Z882*[2]!Tabla2[Bloque C])*#REF!,"-")</f>
        <v>-</v>
      </c>
      <c r="AM263" s="12" t="str">
        <f t="shared" si="14"/>
        <v>-</v>
      </c>
      <c r="AN263" s="12">
        <f>IFERROR((AH263+AI263+AJ263)/(SUMIFS($W$2:$W$1194,$E$2:$E$1194,E263)*1000*#REF!),0)</f>
        <v>0</v>
      </c>
    </row>
    <row r="264" spans="1:40" ht="14.4" x14ac:dyDescent="0.3">
      <c r="A264" s="7">
        <v>342</v>
      </c>
      <c r="B264" s="7" t="s">
        <v>4051</v>
      </c>
      <c r="C264" s="8" t="s">
        <v>4052</v>
      </c>
      <c r="D264" s="6" t="s">
        <v>584</v>
      </c>
      <c r="E264" s="6" t="str">
        <f>_xlfn.XLOOKUP(D264,'[2]Coordinados SEN'!$A:$A,'[2]Coordinados SEN'!$B:$B,"-",0)</f>
        <v>76.412.562-2</v>
      </c>
      <c r="F264" s="6" t="s">
        <v>584</v>
      </c>
      <c r="G264" s="6">
        <f t="shared" si="12"/>
        <v>39</v>
      </c>
      <c r="H264" s="6" t="s">
        <v>4053</v>
      </c>
      <c r="I264" s="6" t="s">
        <v>4054</v>
      </c>
      <c r="J264" s="6" t="str">
        <f>_xlfn.XLOOKUP(I264,'[2]Barras CMg'!$E$2:$E$1527,'[2]Barras CMg'!$A$2:$A$1527,"------",0,1)</f>
        <v>PE_RENAICO____220</v>
      </c>
      <c r="K264" s="6">
        <v>44</v>
      </c>
      <c r="L264" s="6">
        <v>2025</v>
      </c>
      <c r="M264" s="6" t="s">
        <v>211</v>
      </c>
      <c r="N264" s="6" t="s">
        <v>212</v>
      </c>
      <c r="O264" s="6" t="s">
        <v>47</v>
      </c>
      <c r="P264" s="6" t="s">
        <v>229</v>
      </c>
      <c r="Q264" s="6" t="s">
        <v>1842</v>
      </c>
      <c r="R264" s="6" t="s">
        <v>3560</v>
      </c>
      <c r="S264" s="6" t="s">
        <v>51</v>
      </c>
      <c r="T264" s="9" t="s">
        <v>4055</v>
      </c>
      <c r="U264" s="10">
        <v>88</v>
      </c>
      <c r="V264" s="10">
        <v>87.5</v>
      </c>
      <c r="W264" s="11" t="e">
        <f>_xlfn.XLOOKUP(C264,#REF!,#REF!,"S/I",0)</f>
        <v>#REF!</v>
      </c>
      <c r="X264" s="11" t="str">
        <f>_xlfn.XLOOKUP($D264,[2]Retiros_dinamica!$F:$F,[2]Retiros_dinamica!B:B,"S/I",0)</f>
        <v>S/I</v>
      </c>
      <c r="Y264" s="11" t="str">
        <f>_xlfn.XLOOKUP($D264,[2]Retiros_dinamica!$F:$F,[2]Retiros_dinamica!C:C,"S/I",0)</f>
        <v>S/I</v>
      </c>
      <c r="Z264" s="11" t="str">
        <f>_xlfn.XLOOKUP($D264,[2]Retiros_dinamica!$F:$F,[2]Retiros_dinamica!D:D,"S/I",0)</f>
        <v>S/I</v>
      </c>
      <c r="AA264" s="11" t="str">
        <f>_xlfn.XLOOKUP($D264,[2]Retiros_dinamica!$F:$F,[2]Retiros_dinamica!E:E,"S/I",0)</f>
        <v>S/I</v>
      </c>
      <c r="AB264" s="6" t="str">
        <f>_xlfn.XLOOKUP(C264,[2]CMg!$I$4:$I$106,[2]CMg!$M$4:$M$106,"----",0,1)</f>
        <v>----</v>
      </c>
      <c r="AC264" s="6" t="str">
        <f>_xlfn.XLOOKUP(C264,[2]CMg!$A$4:$A$106,[2]CMg!$B$4:$B$106,"----",0,1)</f>
        <v>----</v>
      </c>
      <c r="AD264" s="6" t="str">
        <f>_xlfn.XLOOKUP(C264,'[3]Promedio solar Cmg'!$A$4:$A$106,'[3]Promedio solar Cmg'!$B$4:$B$106,"----",0,1)</f>
        <v>----</v>
      </c>
      <c r="AH264" s="12">
        <f>_xlfn.XLOOKUP($E264,'[2]Balance económico'!$C:$C,'[2]Balance económico'!$D:$D,"-",0)</f>
        <v>6375328015.7772694</v>
      </c>
      <c r="AI264" s="12">
        <f>_xlfn.XLOOKUP($E264,'[2]Balance económico'!$C:$C,'[2]Balance económico'!$E:$E,"-",0)</f>
        <v>48172067074.887741</v>
      </c>
      <c r="AJ264" s="12">
        <f>_xlfn.XLOOKUP($E264,'[2]Balance económico'!$C:$C,'[2]Balance económico'!$F:$F,"-",0)</f>
        <v>879755791.67572367</v>
      </c>
      <c r="AK264" s="6" t="str">
        <f t="shared" si="13"/>
        <v>PPA</v>
      </c>
      <c r="AL264" s="12" t="str" cm="1">
        <f t="array" ref="AL264">IFERROR((X264*[2]!Tabla2[Bloque A] + 'BD Centrales 2025'!Y745*[2]!Tabla2[Bloque B] + 'BD Centrales 2025'!Z745*[2]!Tabla2[Bloque C])*#REF!,"-")</f>
        <v>-</v>
      </c>
      <c r="AM264" s="12" t="str">
        <f t="shared" si="14"/>
        <v>-</v>
      </c>
      <c r="AN264" s="12">
        <f>IFERROR((AH264+AI264+AJ264)/(SUMIFS($W$2:$W$1194,$E$2:$E$1194,E264)*1000*#REF!),0)</f>
        <v>0</v>
      </c>
    </row>
    <row r="265" spans="1:40" ht="14.4" x14ac:dyDescent="0.3">
      <c r="A265" s="7">
        <v>343</v>
      </c>
      <c r="B265" s="7" t="s">
        <v>4646</v>
      </c>
      <c r="C265" s="8" t="s">
        <v>4647</v>
      </c>
      <c r="D265" s="6" t="s">
        <v>4648</v>
      </c>
      <c r="E265" s="6" t="str">
        <f>_xlfn.XLOOKUP(D265,'[2]Coordinados SEN'!$A:$A,'[2]Coordinados SEN'!$B:$B,"-",0)</f>
        <v>77.912.475-4</v>
      </c>
      <c r="F265" s="6" t="s">
        <v>4648</v>
      </c>
      <c r="G265" s="6">
        <f t="shared" si="12"/>
        <v>1</v>
      </c>
      <c r="H265" s="6" t="s">
        <v>4649</v>
      </c>
      <c r="I265" s="6" t="s">
        <v>4649</v>
      </c>
      <c r="J265" s="6" t="str">
        <f>_xlfn.XLOOKUP(I265,'[2]Barras CMg'!$E$2:$E$1527,'[2]Barras CMg'!$A$2:$A$1527,"------",0,1)</f>
        <v>------</v>
      </c>
      <c r="K265" s="6">
        <v>1</v>
      </c>
      <c r="L265" s="6">
        <v>2025</v>
      </c>
      <c r="M265" s="6" t="s">
        <v>66</v>
      </c>
      <c r="N265" s="6" t="s">
        <v>177</v>
      </c>
      <c r="O265" s="6" t="s">
        <v>213</v>
      </c>
      <c r="P265" s="6" t="s">
        <v>68</v>
      </c>
      <c r="Q265" s="6" t="s">
        <v>68</v>
      </c>
      <c r="R265" s="6" t="s">
        <v>128</v>
      </c>
      <c r="S265" s="6" t="s">
        <v>51</v>
      </c>
      <c r="T265" s="9" t="s">
        <v>4650</v>
      </c>
      <c r="U265" s="10">
        <v>3</v>
      </c>
      <c r="V265" s="10">
        <v>2.9996</v>
      </c>
      <c r="W265" s="11" t="e">
        <f>_xlfn.XLOOKUP(C265,#REF!,#REF!,"S/I",0)</f>
        <v>#REF!</v>
      </c>
      <c r="X265" s="11" t="str">
        <f>_xlfn.XLOOKUP($D265,[2]Retiros_dinamica!$F:$F,[2]Retiros_dinamica!B:B,"S/I",0)</f>
        <v>S/I</v>
      </c>
      <c r="Y265" s="11" t="str">
        <f>_xlfn.XLOOKUP($D265,[2]Retiros_dinamica!$F:$F,[2]Retiros_dinamica!C:C,"S/I",0)</f>
        <v>S/I</v>
      </c>
      <c r="Z265" s="11" t="str">
        <f>_xlfn.XLOOKUP($D265,[2]Retiros_dinamica!$F:$F,[2]Retiros_dinamica!D:D,"S/I",0)</f>
        <v>S/I</v>
      </c>
      <c r="AA265" s="11" t="str">
        <f>_xlfn.XLOOKUP($D265,[2]Retiros_dinamica!$F:$F,[2]Retiros_dinamica!E:E,"S/I",0)</f>
        <v>S/I</v>
      </c>
      <c r="AB265" s="6" t="str">
        <f>_xlfn.XLOOKUP(C265,[2]CMg!$I$4:$I$106,[2]CMg!$M$4:$M$106,"----",0,1)</f>
        <v>----</v>
      </c>
      <c r="AH265" s="12">
        <f>_xlfn.XLOOKUP($E265,'[2]Balance económico'!$C:$C,'[2]Balance económico'!$D:$D,"-",0)</f>
        <v>387962292.54004198</v>
      </c>
      <c r="AI265" s="12">
        <f>_xlfn.XLOOKUP($E265,'[2]Balance económico'!$C:$C,'[2]Balance económico'!$E:$E,"-",0)</f>
        <v>39558351.410800003</v>
      </c>
      <c r="AJ265" s="12" t="str">
        <f>_xlfn.XLOOKUP($E265,'[2]Balance económico'!$C:$C,'[2]Balance económico'!$F:$F,"-",0)</f>
        <v>----</v>
      </c>
      <c r="AK265" s="6" t="str">
        <f t="shared" si="13"/>
        <v>PPA</v>
      </c>
      <c r="AL265" s="12" t="str" cm="1">
        <f t="array" ref="AL265">IFERROR((X265*[2]!Tabla2[Bloque A] + 'BD Centrales 2025'!Y860*[2]!Tabla2[Bloque B] + 'BD Centrales 2025'!Z860*[2]!Tabla2[Bloque C])*#REF!,"-")</f>
        <v>-</v>
      </c>
      <c r="AM265" s="12" t="str">
        <f t="shared" si="14"/>
        <v>-</v>
      </c>
      <c r="AN265" s="12">
        <f>IFERROR((AH265+AI265+AJ265)/(SUMIFS($W$2:$W$1194,$E$2:$E$1194,E265)*1000*#REF!),0)</f>
        <v>0</v>
      </c>
    </row>
    <row r="266" spans="1:40" ht="14.4" x14ac:dyDescent="0.3">
      <c r="A266" s="7">
        <v>344</v>
      </c>
      <c r="B266" s="7" t="s">
        <v>689</v>
      </c>
      <c r="C266" s="8" t="s">
        <v>690</v>
      </c>
      <c r="D266" s="6" t="s">
        <v>584</v>
      </c>
      <c r="E266" s="6" t="str">
        <f>_xlfn.XLOOKUP(D266,'[2]Coordinados SEN'!$A:$A,'[2]Coordinados SEN'!$B:$B,"-",0)</f>
        <v>76.412.562-2</v>
      </c>
      <c r="F266" s="6" t="s">
        <v>584</v>
      </c>
      <c r="G266" s="6">
        <f t="shared" si="12"/>
        <v>39</v>
      </c>
      <c r="H266" s="6" t="s">
        <v>585</v>
      </c>
      <c r="I266" s="13" t="s">
        <v>586</v>
      </c>
      <c r="J266" s="6" t="str">
        <f>_xlfn.XLOOKUP(I266,'[2]Barras CMg'!$E$2:$E$1527,'[2]Barras CMg'!$A$2:$A$1527,"------",0,1)</f>
        <v>LALACKAMA_____033</v>
      </c>
      <c r="K266" s="6">
        <v>1</v>
      </c>
      <c r="L266" s="6">
        <v>2025</v>
      </c>
      <c r="M266" s="6" t="s">
        <v>495</v>
      </c>
      <c r="N266" s="6" t="s">
        <v>496</v>
      </c>
      <c r="O266" s="6" t="s">
        <v>47</v>
      </c>
      <c r="P266" s="6" t="s">
        <v>48</v>
      </c>
      <c r="Q266" s="6" t="s">
        <v>48</v>
      </c>
      <c r="R266" s="6" t="s">
        <v>587</v>
      </c>
      <c r="S266" s="6" t="s">
        <v>51</v>
      </c>
      <c r="T266" s="9" t="s">
        <v>691</v>
      </c>
      <c r="U266" s="10">
        <v>16.5</v>
      </c>
      <c r="V266" s="10">
        <v>16.450500000000002</v>
      </c>
      <c r="W266" s="11" t="e">
        <f>_xlfn.XLOOKUP(C266,#REF!,#REF!,"S/I",0)</f>
        <v>#REF!</v>
      </c>
      <c r="X266" s="11" t="str">
        <f>_xlfn.XLOOKUP($D266,[2]Retiros_dinamica!$F:$F,[2]Retiros_dinamica!B:B,"S/I",0)</f>
        <v>S/I</v>
      </c>
      <c r="Y266" s="11" t="str">
        <f>_xlfn.XLOOKUP($D266,[2]Retiros_dinamica!$F:$F,[2]Retiros_dinamica!C:C,"S/I",0)</f>
        <v>S/I</v>
      </c>
      <c r="Z266" s="11" t="str">
        <f>_xlfn.XLOOKUP($D266,[2]Retiros_dinamica!$F:$F,[2]Retiros_dinamica!D:D,"S/I",0)</f>
        <v>S/I</v>
      </c>
      <c r="AA266" s="11" t="str">
        <f>_xlfn.XLOOKUP($D266,[2]Retiros_dinamica!$F:$F,[2]Retiros_dinamica!E:E,"S/I",0)</f>
        <v>S/I</v>
      </c>
      <c r="AB266" s="6">
        <f>_xlfn.XLOOKUP(C266,[2]CMg!$I$4:$I$106,[2]CMg!$M$4:$M$106,"----",0,1)</f>
        <v>6.2967735777191098</v>
      </c>
      <c r="AC266" s="6">
        <f>_xlfn.XLOOKUP(C266,'[3]Promedio Cmg'!$A$4:$A$106,'[3]Promedio Cmg'!$B$4:$B$106,"---",0,1)</f>
        <v>42.930648327816506</v>
      </c>
      <c r="AD266" s="6">
        <f>_xlfn.XLOOKUP(C266,'[3]Promedio solar Cmg'!$A$4:$A$106,'[3]Promedio solar Cmg'!$B$4:$B$106,"----",0,1)</f>
        <v>7.0871479452054844</v>
      </c>
      <c r="AE266" s="6">
        <f>_xlfn.XLOOKUP(C266,[2]CMg!$O$4:$O$106,[2]CMg!$P$4:$P$106,"----",0,1)</f>
        <v>68.528139307376392</v>
      </c>
      <c r="AF266" s="14">
        <f>_xlfn.XLOOKUP(C266,[2]CMg!$S$4:$S$106,[2]CMg!$U$4:$U$106,"----",0,1)</f>
        <v>0.48556100901723548</v>
      </c>
      <c r="AH266" s="12">
        <f>_xlfn.XLOOKUP($E266,'[2]Balance económico'!$C:$C,'[2]Balance económico'!$D:$D,"-",0)</f>
        <v>6375328015.7772694</v>
      </c>
      <c r="AI266" s="12">
        <f>_xlfn.XLOOKUP($E266,'[2]Balance económico'!$C:$C,'[2]Balance económico'!$E:$E,"-",0)</f>
        <v>48172067074.887741</v>
      </c>
      <c r="AJ266" s="12">
        <f>_xlfn.XLOOKUP($E266,'[2]Balance económico'!$C:$C,'[2]Balance económico'!$F:$F,"-",0)</f>
        <v>879755791.67572367</v>
      </c>
      <c r="AK266" s="6" t="str">
        <f t="shared" si="13"/>
        <v>PPA</v>
      </c>
      <c r="AL266" s="12" t="str" cm="1">
        <f t="array" ref="AL266">IFERROR((X266*[2]!Tabla2[Bloque A] + 'BD Centrales 2025'!Y922*[2]!Tabla2[Bloque B] + 'BD Centrales 2025'!Z922*[2]!Tabla2[Bloque C])*#REF!,"-")</f>
        <v>-</v>
      </c>
      <c r="AM266" s="12" t="str">
        <f t="shared" si="14"/>
        <v>-</v>
      </c>
      <c r="AN266" s="12">
        <f>IFERROR((AH266+AI266+AJ266)/(SUMIFS($W$2:$W$1194,$E$2:$E$1194,E266)*1000*#REF!),0)</f>
        <v>0</v>
      </c>
    </row>
    <row r="267" spans="1:40" ht="14.4" x14ac:dyDescent="0.3">
      <c r="A267" s="7">
        <v>345</v>
      </c>
      <c r="B267" s="7" t="s">
        <v>3611</v>
      </c>
      <c r="C267" s="8" t="s">
        <v>3612</v>
      </c>
      <c r="D267" s="6" t="s">
        <v>584</v>
      </c>
      <c r="E267" s="6" t="str">
        <f>_xlfn.XLOOKUP(D267,'[2]Coordinados SEN'!$A:$A,'[2]Coordinados SEN'!$B:$B,"-",0)</f>
        <v>76.412.562-2</v>
      </c>
      <c r="F267" s="6" t="s">
        <v>584</v>
      </c>
      <c r="G267" s="6">
        <f t="shared" si="12"/>
        <v>39</v>
      </c>
      <c r="H267" s="6" t="s">
        <v>3613</v>
      </c>
      <c r="I267" s="6" t="s">
        <v>3614</v>
      </c>
      <c r="J267" s="6" t="str">
        <f>_xlfn.XLOOKUP(I267,'[2]Barras CMg'!$E$2:$E$1527,'[2]Barras CMg'!$A$2:$A$1527,"------",0,1)</f>
        <v>PE_L_B.AIRES__066</v>
      </c>
      <c r="K267" s="6">
        <v>12</v>
      </c>
      <c r="L267" s="6">
        <v>2025</v>
      </c>
      <c r="M267" s="6" t="s">
        <v>211</v>
      </c>
      <c r="N267" s="6" t="s">
        <v>212</v>
      </c>
      <c r="O267" s="6" t="s">
        <v>47</v>
      </c>
      <c r="P267" s="6" t="s">
        <v>68</v>
      </c>
      <c r="Q267" s="6" t="s">
        <v>68</v>
      </c>
      <c r="R267" s="6" t="s">
        <v>2324</v>
      </c>
      <c r="S267" s="6" t="s">
        <v>51</v>
      </c>
      <c r="T267" s="9" t="s">
        <v>3615</v>
      </c>
      <c r="U267" s="10">
        <v>24</v>
      </c>
      <c r="V267" s="10">
        <v>23.85</v>
      </c>
      <c r="W267" s="11" t="e">
        <f>_xlfn.XLOOKUP(C267,#REF!,#REF!,"S/I",0)</f>
        <v>#REF!</v>
      </c>
      <c r="X267" s="11" t="str">
        <f>_xlfn.XLOOKUP($D267,[2]Retiros_dinamica!$F:$F,[2]Retiros_dinamica!B:B,"S/I",0)</f>
        <v>S/I</v>
      </c>
      <c r="Y267" s="11" t="str">
        <f>_xlfn.XLOOKUP($D267,[2]Retiros_dinamica!$F:$F,[2]Retiros_dinamica!C:C,"S/I",0)</f>
        <v>S/I</v>
      </c>
      <c r="Z267" s="11" t="str">
        <f>_xlfn.XLOOKUP($D267,[2]Retiros_dinamica!$F:$F,[2]Retiros_dinamica!D:D,"S/I",0)</f>
        <v>S/I</v>
      </c>
      <c r="AA267" s="11" t="str">
        <f>_xlfn.XLOOKUP($D267,[2]Retiros_dinamica!$F:$F,[2]Retiros_dinamica!E:E,"S/I",0)</f>
        <v>S/I</v>
      </c>
      <c r="AB267" s="6" t="str">
        <f>_xlfn.XLOOKUP(C267,[2]CMg!$I$4:$I$106,[2]CMg!$M$4:$M$106,"----",0,1)</f>
        <v>----</v>
      </c>
      <c r="AC267" s="6" t="str">
        <f>_xlfn.XLOOKUP(C267,[2]CMg!$A$4:$A$106,[2]CMg!$B$4:$B$106,"----",0,1)</f>
        <v>----</v>
      </c>
      <c r="AD267" s="6" t="str">
        <f>_xlfn.XLOOKUP(C267,'[3]Promedio solar Cmg'!$A$4:$A$106,'[3]Promedio solar Cmg'!$B$4:$B$106,"----",0,1)</f>
        <v>----</v>
      </c>
      <c r="AH267" s="12">
        <f>_xlfn.XLOOKUP($E267,'[2]Balance económico'!$C:$C,'[2]Balance económico'!$D:$D,"-",0)</f>
        <v>6375328015.7772694</v>
      </c>
      <c r="AI267" s="12">
        <f>_xlfn.XLOOKUP($E267,'[2]Balance económico'!$C:$C,'[2]Balance económico'!$E:$E,"-",0)</f>
        <v>48172067074.887741</v>
      </c>
      <c r="AJ267" s="12">
        <f>_xlfn.XLOOKUP($E267,'[2]Balance económico'!$C:$C,'[2]Balance económico'!$F:$F,"-",0)</f>
        <v>879755791.67572367</v>
      </c>
      <c r="AK267" s="6" t="str">
        <f t="shared" si="13"/>
        <v>PPA</v>
      </c>
      <c r="AL267" s="12" t="str" cm="1">
        <f t="array" ref="AL267">IFERROR((X267*[2]!Tabla2[Bloque A] + 'BD Centrales 2025'!Y657*[2]!Tabla2[Bloque B] + 'BD Centrales 2025'!Z657*[2]!Tabla2[Bloque C])*#REF!,"-")</f>
        <v>-</v>
      </c>
      <c r="AM267" s="12" t="str">
        <f t="shared" si="14"/>
        <v>-</v>
      </c>
      <c r="AN267" s="12">
        <f>IFERROR((AH267+AI267+AJ267)/(SUMIFS($W$2:$W$1194,$E$2:$E$1194,E267)*1000*#REF!),0)</f>
        <v>0</v>
      </c>
    </row>
    <row r="268" spans="1:40" ht="14.4" x14ac:dyDescent="0.3">
      <c r="A268" s="7">
        <v>346</v>
      </c>
      <c r="B268" s="7" t="s">
        <v>692</v>
      </c>
      <c r="C268" s="8" t="s">
        <v>693</v>
      </c>
      <c r="D268" s="6" t="s">
        <v>667</v>
      </c>
      <c r="E268" s="6" t="str">
        <f>_xlfn.XLOOKUP(D268,'[2]Coordinados SEN'!$A:$A,'[2]Coordinados SEN'!$B:$B,"-",0)</f>
        <v>76.117.591-2</v>
      </c>
      <c r="F268" s="6" t="s">
        <v>667</v>
      </c>
      <c r="G268" s="6">
        <f t="shared" si="12"/>
        <v>2</v>
      </c>
      <c r="H268" s="6" t="s">
        <v>694</v>
      </c>
      <c r="I268" s="6" t="s">
        <v>695</v>
      </c>
      <c r="J268" s="6" t="str">
        <f>_xlfn.XLOOKUP(I268,'[2]Barras CMg'!$E$2:$E$1527,'[2]Barras CMg'!$A$2:$A$1527,"------",0,1)</f>
        <v>ELSALVADOR____012</v>
      </c>
      <c r="K268" s="6">
        <v>1</v>
      </c>
      <c r="L268" s="6">
        <v>2025</v>
      </c>
      <c r="M268" s="6" t="s">
        <v>495</v>
      </c>
      <c r="N268" s="6" t="s">
        <v>496</v>
      </c>
      <c r="O268" s="6" t="s">
        <v>157</v>
      </c>
      <c r="P268" s="6" t="s">
        <v>497</v>
      </c>
      <c r="Q268" s="6" t="s">
        <v>498</v>
      </c>
      <c r="R268" s="6" t="s">
        <v>499</v>
      </c>
      <c r="S268" s="6" t="s">
        <v>51</v>
      </c>
      <c r="T268" s="9" t="s">
        <v>696</v>
      </c>
      <c r="U268" s="10">
        <v>2.88</v>
      </c>
      <c r="V268" s="10">
        <v>2.8656000000000001</v>
      </c>
      <c r="W268" s="11" t="e">
        <f>_xlfn.XLOOKUP(C268,#REF!,#REF!,"S/I",0)</f>
        <v>#REF!</v>
      </c>
      <c r="X268" s="11" t="str">
        <f>_xlfn.XLOOKUP($D268,[2]Retiros_dinamica!$F:$F,[2]Retiros_dinamica!B:B,"S/I",0)</f>
        <v>S/I</v>
      </c>
      <c r="Y268" s="11" t="str">
        <f>_xlfn.XLOOKUP($D268,[2]Retiros_dinamica!$F:$F,[2]Retiros_dinamica!C:C,"S/I",0)</f>
        <v>S/I</v>
      </c>
      <c r="Z268" s="11" t="str">
        <f>_xlfn.XLOOKUP($D268,[2]Retiros_dinamica!$F:$F,[2]Retiros_dinamica!D:D,"S/I",0)</f>
        <v>S/I</v>
      </c>
      <c r="AA268" s="11" t="str">
        <f>_xlfn.XLOOKUP($D268,[2]Retiros_dinamica!$F:$F,[2]Retiros_dinamica!E:E,"S/I",0)</f>
        <v>S/I</v>
      </c>
      <c r="AB268" s="6">
        <f>_xlfn.XLOOKUP(C268,[2]CMg!$I$4:$I$106,[2]CMg!$M$4:$M$106,"----",0,1)</f>
        <v>4.6468126000934129</v>
      </c>
      <c r="AC268" s="6">
        <f>_xlfn.XLOOKUP(C268,'[3]Promedio Cmg'!$A$4:$A$106,'[3]Promedio Cmg'!$B$4:$B$106,"---",0,1)</f>
        <v>54.112367309667817</v>
      </c>
      <c r="AD268" s="6">
        <f>_xlfn.XLOOKUP(C268,'[3]Promedio solar Cmg'!$A$4:$A$106,'[3]Promedio solar Cmg'!$B$4:$B$106,"----",0,1)</f>
        <v>9.5821452054794474</v>
      </c>
      <c r="AH268" s="12">
        <f>_xlfn.XLOOKUP($E268,'[2]Balance económico'!$C:$C,'[2]Balance económico'!$D:$D,"-",0)</f>
        <v>618863335.0512712</v>
      </c>
      <c r="AI268" s="12">
        <f>_xlfn.XLOOKUP($E268,'[2]Balance económico'!$C:$C,'[2]Balance económico'!$E:$E,"-",0)</f>
        <v>54010232.136712864</v>
      </c>
      <c r="AJ268" s="12" t="str">
        <f>_xlfn.XLOOKUP($E268,'[2]Balance económico'!$C:$C,'[2]Balance económico'!$F:$F,"-",0)</f>
        <v>----</v>
      </c>
      <c r="AK268" s="6" t="str">
        <f t="shared" si="13"/>
        <v>PPA</v>
      </c>
      <c r="AL268" s="12" t="str" cm="1">
        <f t="array" ref="AL268">IFERROR((X268*[2]!Tabla2[Bloque A] + 'BD Centrales 2025'!Y874*[2]!Tabla2[Bloque B] + 'BD Centrales 2025'!Z874*[2]!Tabla2[Bloque C])*#REF!,"-")</f>
        <v>-</v>
      </c>
      <c r="AM268" s="12" t="str">
        <f t="shared" si="14"/>
        <v>-</v>
      </c>
      <c r="AN268" s="12">
        <f>IFERROR((AH268+AI268+AJ268)/(SUMIFS($W$2:$W$1194,$E$2:$E$1194,E268)*1000*#REF!),0)</f>
        <v>0</v>
      </c>
    </row>
    <row r="269" spans="1:40" ht="14.4" x14ac:dyDescent="0.3">
      <c r="A269" s="7">
        <v>348</v>
      </c>
      <c r="B269" s="7" t="s">
        <v>697</v>
      </c>
      <c r="C269" s="8" t="s">
        <v>698</v>
      </c>
      <c r="D269" s="6" t="s">
        <v>584</v>
      </c>
      <c r="E269" s="6" t="str">
        <f>_xlfn.XLOOKUP(D269,'[2]Coordinados SEN'!$A:$A,'[2]Coordinados SEN'!$B:$B,"-",0)</f>
        <v>76.412.562-2</v>
      </c>
      <c r="F269" s="6" t="s">
        <v>584</v>
      </c>
      <c r="G269" s="6">
        <f t="shared" si="12"/>
        <v>39</v>
      </c>
      <c r="H269" s="6" t="s">
        <v>699</v>
      </c>
      <c r="I269" s="6" t="s">
        <v>699</v>
      </c>
      <c r="J269" s="6" t="str">
        <f>_xlfn.XLOOKUP(I269,'[2]Barras CMg'!$E$2:$E$1527,'[2]Barras CMg'!$A$2:$A$1527,"------",0,1)</f>
        <v>PAJONAL_______023</v>
      </c>
      <c r="K269" s="6">
        <v>3</v>
      </c>
      <c r="L269" s="6">
        <v>2025</v>
      </c>
      <c r="M269" s="6" t="s">
        <v>495</v>
      </c>
      <c r="N269" s="6" t="s">
        <v>496</v>
      </c>
      <c r="O269" s="6" t="s">
        <v>157</v>
      </c>
      <c r="P269" s="6" t="s">
        <v>477</v>
      </c>
      <c r="Q269" s="6" t="s">
        <v>549</v>
      </c>
      <c r="R269" s="6" t="s">
        <v>700</v>
      </c>
      <c r="S269" s="6" t="s">
        <v>158</v>
      </c>
      <c r="T269" s="9" t="s">
        <v>701</v>
      </c>
      <c r="U269" s="10">
        <v>1.53</v>
      </c>
      <c r="V269" s="10">
        <v>1.53</v>
      </c>
      <c r="W269" s="11" t="e">
        <f>_xlfn.XLOOKUP(C269,#REF!,#REF!,"S/I",0)</f>
        <v>#REF!</v>
      </c>
      <c r="X269" s="11" t="str">
        <f>_xlfn.XLOOKUP($D269,[2]Retiros_dinamica!$F:$F,[2]Retiros_dinamica!B:B,"S/I",0)</f>
        <v>S/I</v>
      </c>
      <c r="Y269" s="11" t="str">
        <f>_xlfn.XLOOKUP($D269,[2]Retiros_dinamica!$F:$F,[2]Retiros_dinamica!C:C,"S/I",0)</f>
        <v>S/I</v>
      </c>
      <c r="Z269" s="11" t="str">
        <f>_xlfn.XLOOKUP($D269,[2]Retiros_dinamica!$F:$F,[2]Retiros_dinamica!D:D,"S/I",0)</f>
        <v>S/I</v>
      </c>
      <c r="AA269" s="11" t="str">
        <f>_xlfn.XLOOKUP($D269,[2]Retiros_dinamica!$F:$F,[2]Retiros_dinamica!E:E,"S/I",0)</f>
        <v>S/I</v>
      </c>
      <c r="AB269" s="6">
        <f>_xlfn.XLOOKUP(C269,[2]CMg!$I$4:$I$106,[2]CMg!$M$4:$M$106,"----",0,1)</f>
        <v>6.6658468625093956</v>
      </c>
      <c r="AC269" s="6">
        <f>_xlfn.XLOOKUP(C269,'[3]Promedio Cmg'!$A$4:$A$106,'[3]Promedio Cmg'!$B$4:$B$106,"---",0,1)</f>
        <v>50.322073964159443</v>
      </c>
      <c r="AD269" s="6">
        <f>_xlfn.XLOOKUP(C269,'[3]Promedio solar Cmg'!$A$4:$A$106,'[3]Promedio solar Cmg'!$B$4:$B$106,"----",0,1)</f>
        <v>10.538671232876725</v>
      </c>
      <c r="AH269" s="12">
        <f>_xlfn.XLOOKUP($E269,'[2]Balance económico'!$C:$C,'[2]Balance económico'!$D:$D,"-",0)</f>
        <v>6375328015.7772694</v>
      </c>
      <c r="AI269" s="12">
        <f>_xlfn.XLOOKUP($E269,'[2]Balance económico'!$C:$C,'[2]Balance económico'!$E:$E,"-",0)</f>
        <v>48172067074.887741</v>
      </c>
      <c r="AJ269" s="12">
        <f>_xlfn.XLOOKUP($E269,'[2]Balance económico'!$C:$C,'[2]Balance económico'!$F:$F,"-",0)</f>
        <v>879755791.67572367</v>
      </c>
      <c r="AK269" s="6" t="str">
        <f t="shared" si="13"/>
        <v>PPA</v>
      </c>
      <c r="AL269" s="12" t="str" cm="1">
        <f t="array" ref="AL269">IFERROR((X269*[2]!Tabla2[Bloque A] + 'BD Centrales 2025'!Y908*[2]!Tabla2[Bloque B] + 'BD Centrales 2025'!Z908*[2]!Tabla2[Bloque C])*#REF!,"-")</f>
        <v>-</v>
      </c>
      <c r="AM269" s="12" t="str">
        <f t="shared" si="14"/>
        <v>-</v>
      </c>
      <c r="AN269" s="12">
        <f>IFERROR((AH269+AI269+AJ269)/(SUMIFS($W$2:$W$1194,$E$2:$E$1194,E269)*1000*#REF!),0)</f>
        <v>0</v>
      </c>
    </row>
    <row r="270" spans="1:40" ht="14.4" x14ac:dyDescent="0.3">
      <c r="A270" s="7">
        <v>349</v>
      </c>
      <c r="B270" s="7" t="s">
        <v>702</v>
      </c>
      <c r="C270" s="8" t="s">
        <v>703</v>
      </c>
      <c r="D270" s="6" t="s">
        <v>704</v>
      </c>
      <c r="E270" s="6" t="str">
        <f>_xlfn.XLOOKUP(D270,'[2]Coordinados SEN'!$A:$A,'[2]Coordinados SEN'!$B:$B,"-",0)</f>
        <v>76.414.107-5</v>
      </c>
      <c r="F270" s="6" t="s">
        <v>704</v>
      </c>
      <c r="G270" s="6">
        <f t="shared" si="12"/>
        <v>1</v>
      </c>
      <c r="H270" s="6" t="s">
        <v>705</v>
      </c>
      <c r="I270" s="6" t="s">
        <v>706</v>
      </c>
      <c r="J270" s="6" t="str">
        <f>_xlfn.XLOOKUP(I270,'[2]Barras CMg'!$E$2:$E$1527,'[2]Barras CMg'!$A$2:$A$1527,"------",0,1)</f>
        <v>QUILAPILUN____220</v>
      </c>
      <c r="K270" s="6">
        <v>1</v>
      </c>
      <c r="L270" s="6">
        <v>2025</v>
      </c>
      <c r="M270" s="6" t="s">
        <v>495</v>
      </c>
      <c r="N270" s="6" t="s">
        <v>496</v>
      </c>
      <c r="O270" s="6" t="s">
        <v>47</v>
      </c>
      <c r="P270" s="6" t="s">
        <v>164</v>
      </c>
      <c r="Q270" s="6" t="s">
        <v>707</v>
      </c>
      <c r="R270" s="6" t="s">
        <v>708</v>
      </c>
      <c r="S270" s="6" t="s">
        <v>51</v>
      </c>
      <c r="T270" s="9" t="s">
        <v>709</v>
      </c>
      <c r="U270" s="10">
        <v>113.905</v>
      </c>
      <c r="V270" s="10">
        <v>112.38500000000001</v>
      </c>
      <c r="W270" s="11" t="e">
        <f>_xlfn.XLOOKUP(C270,#REF!,#REF!,"S/I",0)</f>
        <v>#REF!</v>
      </c>
      <c r="X270" s="11">
        <f>_xlfn.XLOOKUP($D270,[2]Retiros_dinamica!$F:$F,[2]Retiros_dinamica!B:B,"S/I",0)</f>
        <v>0</v>
      </c>
      <c r="Y270" s="11">
        <f>_xlfn.XLOOKUP($D270,[2]Retiros_dinamica!$F:$F,[2]Retiros_dinamica!C:C,"S/I",0)</f>
        <v>92073.515682904472</v>
      </c>
      <c r="Z270" s="11">
        <f>_xlfn.XLOOKUP($D270,[2]Retiros_dinamica!$F:$F,[2]Retiros_dinamica!D:D,"S/I",0)</f>
        <v>1.179111435687842</v>
      </c>
      <c r="AA270" s="11">
        <f>_xlfn.XLOOKUP($D270,[2]Retiros_dinamica!$F:$F,[2]Retiros_dinamica!E:E,"S/I",0)</f>
        <v>92074.694794340161</v>
      </c>
      <c r="AB270" s="6">
        <f>_xlfn.XLOOKUP(C270,[2]CMg!$I$4:$I$106,[2]CMg!$M$4:$M$106,"----",0,1)</f>
        <v>18.381200254189402</v>
      </c>
      <c r="AC270" s="6">
        <f>_xlfn.XLOOKUP(C270,'[3]Promedio Cmg'!$A$4:$A$106,'[3]Promedio Cmg'!$B$4:$B$106,"---",0,1)</f>
        <v>60.626724118251325</v>
      </c>
      <c r="AD270" s="6">
        <f>_xlfn.XLOOKUP(C270,'[3]Promedio solar Cmg'!$A$4:$A$106,'[3]Promedio solar Cmg'!$B$4:$B$106,"----",0,1)</f>
        <v>34.980375342465756</v>
      </c>
      <c r="AE270" s="6">
        <f>_xlfn.XLOOKUP(C270,[2]CMg!$O$4:$O$106,[2]CMg!$P$4:$P$106,"----",0,1)</f>
        <v>78.941960477401821</v>
      </c>
      <c r="AF270" s="14">
        <f>_xlfn.XLOOKUP(C270,[2]CMg!$S$4:$S$106,[2]CMg!$U$4:$U$106,"----",0,1)</f>
        <v>0.58338089259216985</v>
      </c>
      <c r="AH270" s="12">
        <f>_xlfn.XLOOKUP($E270,'[2]Balance económico'!$C:$C,'[2]Balance económico'!$D:$D,"-",0)</f>
        <v>-3804564031.8023481</v>
      </c>
      <c r="AI270" s="12">
        <f>_xlfn.XLOOKUP($E270,'[2]Balance económico'!$C:$C,'[2]Balance económico'!$E:$E,"-",0)</f>
        <v>1431582959.6312814</v>
      </c>
      <c r="AJ270" s="12">
        <f>_xlfn.XLOOKUP($E270,'[2]Balance económico'!$C:$C,'[2]Balance económico'!$F:$F,"-",0)</f>
        <v>582588824.20087671</v>
      </c>
      <c r="AK270" s="6" t="str">
        <f t="shared" si="13"/>
        <v>PPA</v>
      </c>
      <c r="AL270" s="12" t="str" cm="1">
        <f t="array" ref="AL270">IFERROR((X270*[2]!Tabla2[Bloque A] + 'BD Centrales 2025'!Y955*[2]!Tabla2[Bloque B] + 'BD Centrales 2025'!Z955*[2]!Tabla2[Bloque C])*#REF!,"-")</f>
        <v>-</v>
      </c>
      <c r="AM270" s="12" t="str">
        <f t="shared" si="14"/>
        <v>-</v>
      </c>
      <c r="AN270" s="12">
        <f>IFERROR((AH270+AI270+AJ270)/(SUMIFS($W$2:$W$1194,$E$2:$E$1194,E270)*1000*#REF!),0)</f>
        <v>0</v>
      </c>
    </row>
    <row r="271" spans="1:40" ht="14.4" x14ac:dyDescent="0.3">
      <c r="A271" s="7">
        <v>350</v>
      </c>
      <c r="B271" s="7" t="s">
        <v>279</v>
      </c>
      <c r="C271" s="8" t="s">
        <v>280</v>
      </c>
      <c r="D271" s="6" t="s">
        <v>274</v>
      </c>
      <c r="E271" s="6" t="str">
        <f>_xlfn.XLOOKUP(D271,'[2]Coordinados SEN'!$A:$A,'[2]Coordinados SEN'!$B:$B,"-",0)</f>
        <v>76.775.253-9</v>
      </c>
      <c r="F271" s="6" t="s">
        <v>281</v>
      </c>
      <c r="G271" s="6">
        <f t="shared" si="12"/>
        <v>13</v>
      </c>
      <c r="H271" s="6" t="s">
        <v>276</v>
      </c>
      <c r="I271" s="13" t="s">
        <v>277</v>
      </c>
      <c r="J271" s="6" t="str">
        <f>_xlfn.XLOOKUP(I271,'[2]Barras CMg'!$E$2:$E$1527,'[2]Barras CMg'!$A$2:$A$1527,"------",0,1)</f>
        <v>T.PINOS_______066</v>
      </c>
      <c r="K271" s="6">
        <v>2</v>
      </c>
      <c r="L271" s="6">
        <v>2025</v>
      </c>
      <c r="M271" s="6" t="s">
        <v>211</v>
      </c>
      <c r="N271" s="6" t="s">
        <v>212</v>
      </c>
      <c r="O271" s="6" t="s">
        <v>213</v>
      </c>
      <c r="P271" s="6" t="s">
        <v>68</v>
      </c>
      <c r="Q271" s="6" t="s">
        <v>214</v>
      </c>
      <c r="R271" s="6" t="s">
        <v>215</v>
      </c>
      <c r="S271" s="6" t="s">
        <v>51</v>
      </c>
      <c r="T271" s="9" t="s">
        <v>282</v>
      </c>
      <c r="U271" s="10">
        <v>6</v>
      </c>
      <c r="V271" s="10">
        <v>5.9866999999999999</v>
      </c>
      <c r="W271" s="11" t="e">
        <f>_xlfn.XLOOKUP(C271,#REF!,#REF!,"S/I",0)</f>
        <v>#REF!</v>
      </c>
      <c r="X271" s="11">
        <f>_xlfn.XLOOKUP($D271,[2]Retiros_dinamica!$F:$F,[2]Retiros_dinamica!B:B,"S/I",0)</f>
        <v>8700.9585255279999</v>
      </c>
      <c r="Y271" s="11">
        <f>_xlfn.XLOOKUP($D271,[2]Retiros_dinamica!$F:$F,[2]Retiros_dinamica!C:C,"S/I",0)</f>
        <v>8691.2950112910003</v>
      </c>
      <c r="Z271" s="11">
        <f>_xlfn.XLOOKUP($D271,[2]Retiros_dinamica!$F:$F,[2]Retiros_dinamica!D:D,"S/I",0)</f>
        <v>4747.4945182809997</v>
      </c>
      <c r="AA271" s="11">
        <f>_xlfn.XLOOKUP($D271,[2]Retiros_dinamica!$F:$F,[2]Retiros_dinamica!E:E,"S/I",0)</f>
        <v>22139.748055100001</v>
      </c>
      <c r="AB271" s="6" t="str">
        <f>_xlfn.XLOOKUP(C271,[2]CMg!$I$4:$I$106,[2]CMg!$M$4:$M$106,"----",0,1)</f>
        <v>----</v>
      </c>
      <c r="AC271" s="6" t="str">
        <f>_xlfn.XLOOKUP(C271,[2]CMg!$A$4:$A$106,[2]CMg!$B$4:$B$106,"----",0,1)</f>
        <v>----</v>
      </c>
      <c r="AD271" s="6" t="str">
        <f>_xlfn.XLOOKUP(C271,'[3]Promedio solar Cmg'!$A$4:$A$106,'[3]Promedio solar Cmg'!$B$4:$B$106,"----",0,1)</f>
        <v>----</v>
      </c>
      <c r="AH271" s="12">
        <f>_xlfn.XLOOKUP($E271,'[2]Balance económico'!$C:$C,'[2]Balance económico'!$D:$D,"-",0)</f>
        <v>4565184434.4910583</v>
      </c>
      <c r="AI271" s="12">
        <f>_xlfn.XLOOKUP($E271,'[2]Balance económico'!$C:$C,'[2]Balance económico'!$E:$E,"-",0)</f>
        <v>121544371.47416122</v>
      </c>
      <c r="AJ271" s="12">
        <f>_xlfn.XLOOKUP($E271,'[2]Balance económico'!$C:$C,'[2]Balance económico'!$F:$F,"-",0)</f>
        <v>57564452.427630477</v>
      </c>
      <c r="AK271" s="6" t="str">
        <f t="shared" si="13"/>
        <v>PPA</v>
      </c>
      <c r="AL271" s="12" t="str" cm="1">
        <f t="array" ref="AL271">IFERROR((X271*[2]!Tabla2[Bloque A] + 'BD Centrales 2025'!Y36*[2]!Tabla2[Bloque B] + 'BD Centrales 2025'!Z36*[2]!Tabla2[Bloque C])*#REF!,"-")</f>
        <v>-</v>
      </c>
      <c r="AM271" s="12" t="str">
        <f t="shared" si="14"/>
        <v>-</v>
      </c>
      <c r="AN271" s="12">
        <f>IFERROR((AH271+AI271+AJ271)/(SUMIFS($W$2:$W$1194,$E$2:$E$1194,E271)*1000*#REF!),0)</f>
        <v>0</v>
      </c>
    </row>
    <row r="272" spans="1:40" ht="14.4" x14ac:dyDescent="0.3">
      <c r="A272" s="7">
        <v>352</v>
      </c>
      <c r="B272" s="7" t="s">
        <v>4602</v>
      </c>
      <c r="C272" s="8" t="s">
        <v>4603</v>
      </c>
      <c r="D272" s="6" t="s">
        <v>4604</v>
      </c>
      <c r="E272" s="6" t="str">
        <f>_xlfn.XLOOKUP(D272,'[2]Coordinados SEN'!$A:$A,'[2]Coordinados SEN'!$B:$B,"-",0)</f>
        <v>76.089.965-8</v>
      </c>
      <c r="F272" s="6" t="s">
        <v>4604</v>
      </c>
      <c r="G272" s="6">
        <f t="shared" si="12"/>
        <v>1</v>
      </c>
      <c r="H272" s="6" t="s">
        <v>4605</v>
      </c>
      <c r="I272" s="6" t="s">
        <v>4606</v>
      </c>
      <c r="J272" s="6" t="str">
        <f>_xlfn.XLOOKUP(I272,'[2]Barras CMg'!$E$2:$E$1527,'[2]Barras CMg'!$A$2:$A$1527,"------",0,1)</f>
        <v>PICOLTUE______023</v>
      </c>
      <c r="K272" s="6">
        <v>1</v>
      </c>
      <c r="L272" s="6">
        <v>2025</v>
      </c>
      <c r="M272" s="6" t="s">
        <v>66</v>
      </c>
      <c r="N272" s="6" t="s">
        <v>177</v>
      </c>
      <c r="O272" s="6" t="s">
        <v>213</v>
      </c>
      <c r="P272" s="6" t="s">
        <v>68</v>
      </c>
      <c r="Q272" s="6" t="s">
        <v>68</v>
      </c>
      <c r="R272" s="6" t="s">
        <v>178</v>
      </c>
      <c r="S272" s="6" t="s">
        <v>51</v>
      </c>
      <c r="T272" s="9" t="s">
        <v>4607</v>
      </c>
      <c r="U272" s="10">
        <v>3</v>
      </c>
      <c r="V272" s="10">
        <v>2.9750999999999999</v>
      </c>
      <c r="W272" s="11" t="e">
        <f>_xlfn.XLOOKUP(C272,#REF!,#REF!,"S/I",0)</f>
        <v>#REF!</v>
      </c>
      <c r="X272" s="11" t="str">
        <f>_xlfn.XLOOKUP($D272,[2]Retiros_dinamica!$F:$F,[2]Retiros_dinamica!B:B,"S/I",0)</f>
        <v>S/I</v>
      </c>
      <c r="Y272" s="11" t="str">
        <f>_xlfn.XLOOKUP($D272,[2]Retiros_dinamica!$F:$F,[2]Retiros_dinamica!C:C,"S/I",0)</f>
        <v>S/I</v>
      </c>
      <c r="Z272" s="11" t="str">
        <f>_xlfn.XLOOKUP($D272,[2]Retiros_dinamica!$F:$F,[2]Retiros_dinamica!D:D,"S/I",0)</f>
        <v>S/I</v>
      </c>
      <c r="AA272" s="11" t="str">
        <f>_xlfn.XLOOKUP($D272,[2]Retiros_dinamica!$F:$F,[2]Retiros_dinamica!E:E,"S/I",0)</f>
        <v>S/I</v>
      </c>
      <c r="AB272" s="6" t="str">
        <f>_xlfn.XLOOKUP(C272,[2]CMg!$I$4:$I$106,[2]CMg!$M$4:$M$106,"----",0,1)</f>
        <v>----</v>
      </c>
      <c r="AH272" s="12">
        <f>_xlfn.XLOOKUP($E272,'[2]Balance económico'!$C:$C,'[2]Balance económico'!$D:$D,"-",0)</f>
        <v>415438631.9042148</v>
      </c>
      <c r="AI272" s="12">
        <f>_xlfn.XLOOKUP($E272,'[2]Balance económico'!$C:$C,'[2]Balance económico'!$E:$E,"-",0)</f>
        <v>23662303.568</v>
      </c>
      <c r="AJ272" s="12" t="str">
        <f>_xlfn.XLOOKUP($E272,'[2]Balance económico'!$C:$C,'[2]Balance económico'!$F:$F,"-",0)</f>
        <v>----</v>
      </c>
      <c r="AK272" s="6" t="str">
        <f t="shared" si="13"/>
        <v>PPA</v>
      </c>
      <c r="AL272" s="12" t="str" cm="1">
        <f t="array" ref="AL272">IFERROR((X272*[2]!Tabla2[Bloque A] + 'BD Centrales 2025'!Y852*[2]!Tabla2[Bloque B] + 'BD Centrales 2025'!Z852*[2]!Tabla2[Bloque C])*#REF!,"-")</f>
        <v>-</v>
      </c>
      <c r="AM272" s="12" t="str">
        <f t="shared" si="14"/>
        <v>-</v>
      </c>
      <c r="AN272" s="12">
        <f>IFERROR((AH272+AI272+AJ272)/(SUMIFS($W$2:$W$1194,$E$2:$E$1194,E272)*1000*#REF!),0)</f>
        <v>0</v>
      </c>
    </row>
    <row r="273" spans="1:40" ht="14.4" x14ac:dyDescent="0.3">
      <c r="A273" s="7">
        <v>353</v>
      </c>
      <c r="B273" s="7" t="s">
        <v>710</v>
      </c>
      <c r="C273" s="8" t="s">
        <v>711</v>
      </c>
      <c r="D273" s="6" t="s">
        <v>712</v>
      </c>
      <c r="E273" s="6" t="str">
        <f>_xlfn.XLOOKUP(D273,'[2]Coordinados SEN'!$A:$A,'[2]Coordinados SEN'!$B:$B,"-",0)</f>
        <v>76.327.574-4</v>
      </c>
      <c r="F273" s="6" t="s">
        <v>712</v>
      </c>
      <c r="G273" s="6">
        <f t="shared" si="12"/>
        <v>1</v>
      </c>
      <c r="H273" s="6" t="s">
        <v>713</v>
      </c>
      <c r="I273" s="6" t="s">
        <v>713</v>
      </c>
      <c r="J273" s="6" t="str">
        <f>_xlfn.XLOOKUP(I273,'[2]Barras CMg'!$E$2:$E$1527,'[2]Barras CMg'!$A$2:$A$1527,"------",0,1)</f>
        <v>------</v>
      </c>
      <c r="K273" s="6" t="s">
        <v>397</v>
      </c>
      <c r="L273" s="6">
        <v>2025</v>
      </c>
      <c r="M273" s="6" t="s">
        <v>495</v>
      </c>
      <c r="N273" s="6" t="s">
        <v>496</v>
      </c>
      <c r="O273" s="6" t="s">
        <v>213</v>
      </c>
      <c r="P273" s="6" t="s">
        <v>477</v>
      </c>
      <c r="Q273" s="6" t="s">
        <v>478</v>
      </c>
      <c r="R273" s="6" t="s">
        <v>714</v>
      </c>
      <c r="S273" s="6" t="s">
        <v>51</v>
      </c>
      <c r="T273" s="9" t="s">
        <v>715</v>
      </c>
      <c r="U273" s="10">
        <v>2.9279999999999999</v>
      </c>
      <c r="V273" s="10">
        <v>2.9049999999999998</v>
      </c>
      <c r="W273" s="11" t="e">
        <f>_xlfn.XLOOKUP(C273,#REF!,#REF!,"S/I",0)</f>
        <v>#REF!</v>
      </c>
      <c r="X273" s="11" t="str">
        <f>_xlfn.XLOOKUP($D273,[2]Retiros_dinamica!$F:$F,[2]Retiros_dinamica!B:B,"S/I",0)</f>
        <v>S/I</v>
      </c>
      <c r="Y273" s="11" t="str">
        <f>_xlfn.XLOOKUP($D273,[2]Retiros_dinamica!$F:$F,[2]Retiros_dinamica!C:C,"S/I",0)</f>
        <v>S/I</v>
      </c>
      <c r="Z273" s="11" t="str">
        <f>_xlfn.XLOOKUP($D273,[2]Retiros_dinamica!$F:$F,[2]Retiros_dinamica!D:D,"S/I",0)</f>
        <v>S/I</v>
      </c>
      <c r="AA273" s="11" t="str">
        <f>_xlfn.XLOOKUP($D273,[2]Retiros_dinamica!$F:$F,[2]Retiros_dinamica!E:E,"S/I",0)</f>
        <v>S/I</v>
      </c>
      <c r="AB273" s="6" t="str">
        <f>_xlfn.XLOOKUP(C273,[2]CMg!$I$4:$I$106,[2]CMg!$M$4:$M$106,"----",0,1)</f>
        <v>----</v>
      </c>
      <c r="AC273" s="6" t="str">
        <f>_xlfn.XLOOKUP(C273,[2]CMg!$A$4:$A$106,[2]CMg!$B$4:$B$106,"----",0,1)</f>
        <v>----</v>
      </c>
      <c r="AD273" s="6" t="str">
        <f>_xlfn.XLOOKUP(C273,'[3]Promedio solar Cmg'!$A$4:$A$106,'[3]Promedio solar Cmg'!$B$4:$B$106,"----",0,1)</f>
        <v>----</v>
      </c>
      <c r="AH273" s="12">
        <f>_xlfn.XLOOKUP($E273,'[2]Balance económico'!$C:$C,'[2]Balance económico'!$D:$D,"-",0)</f>
        <v>3398157.6554034683</v>
      </c>
      <c r="AI273" s="12">
        <f>_xlfn.XLOOKUP($E273,'[2]Balance económico'!$C:$C,'[2]Balance económico'!$E:$E,"-",0)</f>
        <v>19683293.549200002</v>
      </c>
      <c r="AJ273" s="12" t="str">
        <f>_xlfn.XLOOKUP($E273,'[2]Balance económico'!$C:$C,'[2]Balance económico'!$F:$F,"-",0)</f>
        <v>----</v>
      </c>
      <c r="AK273" s="6" t="str">
        <f t="shared" si="13"/>
        <v>PPA</v>
      </c>
      <c r="AL273" s="12" t="str" cm="1">
        <f t="array" ref="AL273">IFERROR((X273*[2]!Tabla2[Bloque A] + 'BD Centrales 2025'!Y148*[2]!Tabla2[Bloque B] + 'BD Centrales 2025'!Z148*[2]!Tabla2[Bloque C])*#REF!,"-")</f>
        <v>-</v>
      </c>
      <c r="AM273" s="12" t="str">
        <f t="shared" si="14"/>
        <v>-</v>
      </c>
      <c r="AN273" s="12">
        <f>IFERROR((AH273+AI273+AJ273)/(SUMIFS($W$2:$W$1194,$E$2:$E$1194,E273)*1000*#REF!),0)</f>
        <v>0</v>
      </c>
    </row>
    <row r="274" spans="1:40" ht="14.4" x14ac:dyDescent="0.3">
      <c r="A274" s="7">
        <v>354</v>
      </c>
      <c r="B274" s="7" t="s">
        <v>716</v>
      </c>
      <c r="C274" s="8" t="s">
        <v>717</v>
      </c>
      <c r="D274" s="6" t="s">
        <v>718</v>
      </c>
      <c r="E274" s="6" t="str">
        <f>_xlfn.XLOOKUP(D274,'[2]Coordinados SEN'!$A:$A,'[2]Coordinados SEN'!$B:$B,"-",0)</f>
        <v>76.327.569-8</v>
      </c>
      <c r="F274" s="6" t="s">
        <v>718</v>
      </c>
      <c r="G274" s="6">
        <f t="shared" si="12"/>
        <v>1</v>
      </c>
      <c r="H274" s="6" t="s">
        <v>719</v>
      </c>
      <c r="I274" s="6" t="s">
        <v>719</v>
      </c>
      <c r="J274" s="6" t="str">
        <f>_xlfn.XLOOKUP(I274,'[2]Barras CMg'!$E$2:$E$1527,'[2]Barras CMg'!$A$2:$A$1527,"------",0,1)</f>
        <v>------</v>
      </c>
      <c r="K274" s="6" t="s">
        <v>397</v>
      </c>
      <c r="L274" s="6">
        <v>2025</v>
      </c>
      <c r="M274" s="6" t="s">
        <v>495</v>
      </c>
      <c r="N274" s="6" t="s">
        <v>496</v>
      </c>
      <c r="O274" s="6" t="s">
        <v>213</v>
      </c>
      <c r="P274" s="6" t="s">
        <v>477</v>
      </c>
      <c r="Q274" s="6" t="s">
        <v>478</v>
      </c>
      <c r="R274" s="6" t="s">
        <v>714</v>
      </c>
      <c r="S274" s="6" t="s">
        <v>51</v>
      </c>
      <c r="T274" s="9" t="s">
        <v>720</v>
      </c>
      <c r="U274" s="10">
        <v>2.9279999999999999</v>
      </c>
      <c r="V274" s="10">
        <v>2.9049999999999998</v>
      </c>
      <c r="W274" s="11" t="e">
        <f>_xlfn.XLOOKUP(C274,#REF!,#REF!,"S/I",0)</f>
        <v>#REF!</v>
      </c>
      <c r="X274" s="11" t="str">
        <f>_xlfn.XLOOKUP($D274,[2]Retiros_dinamica!$F:$F,[2]Retiros_dinamica!B:B,"S/I",0)</f>
        <v>S/I</v>
      </c>
      <c r="Y274" s="11" t="str">
        <f>_xlfn.XLOOKUP($D274,[2]Retiros_dinamica!$F:$F,[2]Retiros_dinamica!C:C,"S/I",0)</f>
        <v>S/I</v>
      </c>
      <c r="Z274" s="11" t="str">
        <f>_xlfn.XLOOKUP($D274,[2]Retiros_dinamica!$F:$F,[2]Retiros_dinamica!D:D,"S/I",0)</f>
        <v>S/I</v>
      </c>
      <c r="AA274" s="11" t="str">
        <f>_xlfn.XLOOKUP($D274,[2]Retiros_dinamica!$F:$F,[2]Retiros_dinamica!E:E,"S/I",0)</f>
        <v>S/I</v>
      </c>
      <c r="AB274" s="6" t="str">
        <f>_xlfn.XLOOKUP(C274,[2]CMg!$I$4:$I$106,[2]CMg!$M$4:$M$106,"----",0,1)</f>
        <v>----</v>
      </c>
      <c r="AC274" s="6" t="str">
        <f>_xlfn.XLOOKUP(C274,[2]CMg!$A$4:$A$106,[2]CMg!$B$4:$B$106,"----",0,1)</f>
        <v>----</v>
      </c>
      <c r="AD274" s="6" t="str">
        <f>_xlfn.XLOOKUP(C274,'[3]Promedio solar Cmg'!$A$4:$A$106,'[3]Promedio solar Cmg'!$B$4:$B$106,"----",0,1)</f>
        <v>----</v>
      </c>
      <c r="AH274" s="12">
        <f>_xlfn.XLOOKUP($E274,'[2]Balance económico'!$C:$C,'[2]Balance económico'!$D:$D,"-",0)</f>
        <v>81394721.566395342</v>
      </c>
      <c r="AI274" s="12">
        <f>_xlfn.XLOOKUP($E274,'[2]Balance económico'!$C:$C,'[2]Balance económico'!$E:$E,"-",0)</f>
        <v>17823154.382479999</v>
      </c>
      <c r="AJ274" s="12" t="str">
        <f>_xlfn.XLOOKUP($E274,'[2]Balance económico'!$C:$C,'[2]Balance económico'!$F:$F,"-",0)</f>
        <v>----</v>
      </c>
      <c r="AK274" s="6" t="str">
        <f t="shared" si="13"/>
        <v>PPA</v>
      </c>
      <c r="AL274" s="12" t="str" cm="1">
        <f t="array" ref="AL274">IFERROR((X274*[2]!Tabla2[Bloque A] + 'BD Centrales 2025'!Y143*[2]!Tabla2[Bloque B] + 'BD Centrales 2025'!Z143*[2]!Tabla2[Bloque C])*#REF!,"-")</f>
        <v>-</v>
      </c>
      <c r="AM274" s="12" t="str">
        <f t="shared" si="14"/>
        <v>-</v>
      </c>
      <c r="AN274" s="12">
        <f>IFERROR((AH274+AI274+AJ274)/(SUMIFS($W$2:$W$1194,$E$2:$E$1194,E274)*1000*#REF!),0)</f>
        <v>0</v>
      </c>
    </row>
    <row r="275" spans="1:40" ht="14.4" x14ac:dyDescent="0.3">
      <c r="A275" s="7">
        <v>355</v>
      </c>
      <c r="B275" s="7" t="s">
        <v>727</v>
      </c>
      <c r="C275" s="8" t="s">
        <v>728</v>
      </c>
      <c r="D275" s="6" t="s">
        <v>729</v>
      </c>
      <c r="E275" s="6" t="str">
        <f>_xlfn.XLOOKUP(D275,'[2]Coordinados SEN'!$A:$A,'[2]Coordinados SEN'!$B:$B,"-",0)</f>
        <v>76.247.976-1</v>
      </c>
      <c r="F275" s="6" t="s">
        <v>729</v>
      </c>
      <c r="G275" s="6">
        <f t="shared" si="12"/>
        <v>1</v>
      </c>
      <c r="H275" s="6" t="s">
        <v>730</v>
      </c>
      <c r="I275" s="13" t="s">
        <v>731</v>
      </c>
      <c r="J275" s="6" t="str">
        <f>_xlfn.XLOOKUP(I275,'[2]Barras CMg'!$E$2:$E$1527,'[2]Barras CMg'!$A$2:$A$1527,"------",0,1)</f>
        <v>L.LOROS_______110</v>
      </c>
      <c r="K275" s="6">
        <v>1</v>
      </c>
      <c r="L275" s="6">
        <v>2025</v>
      </c>
      <c r="M275" s="6" t="s">
        <v>495</v>
      </c>
      <c r="N275" s="6" t="s">
        <v>496</v>
      </c>
      <c r="O275" s="6" t="s">
        <v>47</v>
      </c>
      <c r="P275" s="6" t="s">
        <v>497</v>
      </c>
      <c r="Q275" s="6" t="s">
        <v>557</v>
      </c>
      <c r="R275" s="6" t="s">
        <v>610</v>
      </c>
      <c r="S275" s="6" t="s">
        <v>51</v>
      </c>
      <c r="T275" s="9" t="s">
        <v>732</v>
      </c>
      <c r="U275" s="10">
        <v>46</v>
      </c>
      <c r="V275" s="10">
        <v>45.846699999999998</v>
      </c>
      <c r="W275" s="11" t="e">
        <f>_xlfn.XLOOKUP(C275,#REF!,#REF!,"S/I",0)</f>
        <v>#REF!</v>
      </c>
      <c r="X275" s="11" t="str">
        <f>_xlfn.XLOOKUP($D275,[2]Retiros_dinamica!$F:$F,[2]Retiros_dinamica!B:B,"S/I",0)</f>
        <v>S/I</v>
      </c>
      <c r="Y275" s="11" t="str">
        <f>_xlfn.XLOOKUP($D275,[2]Retiros_dinamica!$F:$F,[2]Retiros_dinamica!C:C,"S/I",0)</f>
        <v>S/I</v>
      </c>
      <c r="Z275" s="11" t="str">
        <f>_xlfn.XLOOKUP($D275,[2]Retiros_dinamica!$F:$F,[2]Retiros_dinamica!D:D,"S/I",0)</f>
        <v>S/I</v>
      </c>
      <c r="AA275" s="11" t="str">
        <f>_xlfn.XLOOKUP($D275,[2]Retiros_dinamica!$F:$F,[2]Retiros_dinamica!E:E,"S/I",0)</f>
        <v>S/I</v>
      </c>
      <c r="AB275" s="6">
        <f>_xlfn.XLOOKUP(C275,[2]CMg!$I$4:$I$106,[2]CMg!$M$4:$M$106,"----",0,1)</f>
        <v>6.5343285513731795</v>
      </c>
      <c r="AC275" s="6">
        <f>_xlfn.XLOOKUP(C275,'[3]Promedio Cmg'!$A$4:$A$106,'[3]Promedio Cmg'!$B$4:$B$106,"---",0,1)</f>
        <v>50.409839059468098</v>
      </c>
      <c r="AD275" s="6">
        <f>_xlfn.XLOOKUP(C275,'[3]Promedio solar Cmg'!$A$4:$A$106,'[3]Promedio solar Cmg'!$B$4:$B$106,"----",0,1)</f>
        <v>9.6602082191780827</v>
      </c>
      <c r="AE275" s="6">
        <f>_xlfn.XLOOKUP(C275,[2]CMg!$O$4:$O$106,[2]CMg!$P$4:$P$106,"----",0,1)</f>
        <v>79.511023283114724</v>
      </c>
      <c r="AF275" s="14">
        <f>_xlfn.XLOOKUP(C275,[2]CMg!$S$4:$S$106,[2]CMg!$U$4:$U$106,"----",0,1)</f>
        <v>0.50405204885287069</v>
      </c>
      <c r="AH275" s="12">
        <f>_xlfn.XLOOKUP($E275,'[2]Balance económico'!$C:$C,'[2]Balance económico'!$D:$D,"-",0)</f>
        <v>-0.99447127745952457</v>
      </c>
      <c r="AI275" s="12">
        <f>_xlfn.XLOOKUP($E275,'[2]Balance económico'!$C:$C,'[2]Balance económico'!$E:$E,"-",0)</f>
        <v>717733873.59923613</v>
      </c>
      <c r="AJ275" s="12" t="str">
        <f>_xlfn.XLOOKUP($E275,'[2]Balance económico'!$C:$C,'[2]Balance económico'!$F:$F,"-",0)</f>
        <v>----</v>
      </c>
      <c r="AK275" s="6" t="str">
        <f t="shared" si="13"/>
        <v>PPA</v>
      </c>
      <c r="AL275" s="12" t="str" cm="1">
        <f t="array" ref="AL275">IFERROR((X275*[2]!Tabla2[Bloque A] + 'BD Centrales 2025'!Y930*[2]!Tabla2[Bloque B] + 'BD Centrales 2025'!Z930*[2]!Tabla2[Bloque C])*#REF!,"-")</f>
        <v>-</v>
      </c>
      <c r="AM275" s="12" t="str">
        <f t="shared" si="14"/>
        <v>-</v>
      </c>
      <c r="AN275" s="12">
        <f>IFERROR((AH275+AI275+AJ275)/(SUMIFS($W$2:$W$1194,$E$2:$E$1194,E275)*1000*#REF!),0)</f>
        <v>0</v>
      </c>
    </row>
    <row r="276" spans="1:40" ht="14.4" x14ac:dyDescent="0.3">
      <c r="A276" s="7">
        <v>356</v>
      </c>
      <c r="B276" s="7" t="s">
        <v>733</v>
      </c>
      <c r="C276" s="8" t="s">
        <v>734</v>
      </c>
      <c r="D276" s="6" t="s">
        <v>735</v>
      </c>
      <c r="E276" s="6" t="str">
        <f>_xlfn.XLOOKUP(D276,'[2]Coordinados SEN'!$A:$A,'[2]Coordinados SEN'!$B:$B,"-",0)</f>
        <v>76.376.829-5</v>
      </c>
      <c r="F276" s="6" t="s">
        <v>735</v>
      </c>
      <c r="G276" s="6">
        <f t="shared" si="12"/>
        <v>1</v>
      </c>
      <c r="H276" s="6" t="s">
        <v>736</v>
      </c>
      <c r="I276" s="13" t="s">
        <v>737</v>
      </c>
      <c r="J276" s="6" t="str">
        <f>_xlfn.XLOOKUP(I276,'[2]Barras CMg'!$E$2:$E$1527,'[2]Barras CMg'!$A$2:$A$1527,"------",0,1)</f>
        <v>SAN_FRANCISCO_220</v>
      </c>
      <c r="K276" s="6">
        <v>1</v>
      </c>
      <c r="L276" s="6">
        <v>2025</v>
      </c>
      <c r="M276" s="6" t="s">
        <v>495</v>
      </c>
      <c r="N276" s="6" t="s">
        <v>496</v>
      </c>
      <c r="O276" s="6" t="s">
        <v>47</v>
      </c>
      <c r="P276" s="6" t="s">
        <v>48</v>
      </c>
      <c r="Q276" s="6" t="s">
        <v>48</v>
      </c>
      <c r="R276" s="6" t="s">
        <v>587</v>
      </c>
      <c r="S276" s="6" t="s">
        <v>51</v>
      </c>
      <c r="T276" s="9" t="s">
        <v>738</v>
      </c>
      <c r="U276" s="10">
        <v>104</v>
      </c>
      <c r="V276" s="10">
        <v>102.5864</v>
      </c>
      <c r="W276" s="11" t="e">
        <f>_xlfn.XLOOKUP(C276,#REF!,#REF!,"S/I",0)</f>
        <v>#REF!</v>
      </c>
      <c r="X276" s="11">
        <f>_xlfn.XLOOKUP($D276,[2]Retiros_dinamica!$F:$F,[2]Retiros_dinamica!B:B,"S/I",0)</f>
        <v>70288.532032965129</v>
      </c>
      <c r="Y276" s="11">
        <f>_xlfn.XLOOKUP($D276,[2]Retiros_dinamica!$F:$F,[2]Retiros_dinamica!C:C,"S/I",0)</f>
        <v>11581.610322332999</v>
      </c>
      <c r="Z276" s="11">
        <f>_xlfn.XLOOKUP($D276,[2]Retiros_dinamica!$F:$F,[2]Retiros_dinamica!D:D,"S/I",0)</f>
        <v>39043.504169932712</v>
      </c>
      <c r="AA276" s="11">
        <f>_xlfn.XLOOKUP($D276,[2]Retiros_dinamica!$F:$F,[2]Retiros_dinamica!E:E,"S/I",0)</f>
        <v>120913.64652523084</v>
      </c>
      <c r="AB276" s="6">
        <f>_xlfn.XLOOKUP(C276,[2]CMg!$I$4:$I$106,[2]CMg!$M$4:$M$106,"----",0,1)</f>
        <v>5.8925234846081453</v>
      </c>
      <c r="AC276" s="6">
        <f>_xlfn.XLOOKUP(C276,'[3]Promedio Cmg'!$A$4:$A$106,'[3]Promedio Cmg'!$B$4:$B$106,"---",0,1)</f>
        <v>48.325222006620201</v>
      </c>
      <c r="AD276" s="6">
        <f>_xlfn.XLOOKUP(C276,'[3]Promedio solar Cmg'!$A$4:$A$106,'[3]Promedio solar Cmg'!$B$4:$B$106,"----",0,1)</f>
        <v>8.7990575342465647</v>
      </c>
      <c r="AE276" s="6">
        <f>_xlfn.XLOOKUP(C276,[2]CMg!$O$4:$O$106,[2]CMg!$P$4:$P$106,"----",0,1)</f>
        <v>76.552672666797122</v>
      </c>
      <c r="AF276" s="14">
        <f>_xlfn.XLOOKUP(C276,[2]CMg!$S$4:$S$106,[2]CMg!$U$4:$U$106,"----",0,1)</f>
        <v>0.47574477799337977</v>
      </c>
      <c r="AH276" s="12">
        <f>_xlfn.XLOOKUP($E276,'[2]Balance económico'!$C:$C,'[2]Balance económico'!$D:$D,"-",0)</f>
        <v>-9988891345.2736492</v>
      </c>
      <c r="AI276" s="12">
        <f>_xlfn.XLOOKUP($E276,'[2]Balance económico'!$C:$C,'[2]Balance económico'!$E:$E,"-",0)</f>
        <v>-522342246.60940236</v>
      </c>
      <c r="AJ276" s="12">
        <f>_xlfn.XLOOKUP($E276,'[2]Balance económico'!$C:$C,'[2]Balance económico'!$F:$F,"-",0)</f>
        <v>543290148.76673341</v>
      </c>
      <c r="AK276" s="6" t="str">
        <f t="shared" si="13"/>
        <v>PPA</v>
      </c>
      <c r="AL276" s="12" t="str" cm="1">
        <f t="array" ref="AL276">IFERROR((X276*[2]!Tabla2[Bloque A] + 'BD Centrales 2025'!Y821*[2]!Tabla2[Bloque B] + 'BD Centrales 2025'!Z821*[2]!Tabla2[Bloque C])*#REF!,"-")</f>
        <v>-</v>
      </c>
      <c r="AM276" s="12" t="str">
        <f t="shared" si="14"/>
        <v>-</v>
      </c>
      <c r="AN276" s="12">
        <f>IFERROR((AH276+AI276+AJ276)/(SUMIFS($W$2:$W$1194,$E$2:$E$1194,E276)*1000*#REF!),0)</f>
        <v>0</v>
      </c>
    </row>
    <row r="277" spans="1:40" ht="14.4" x14ac:dyDescent="0.3">
      <c r="A277" s="7">
        <v>357</v>
      </c>
      <c r="B277" s="7" t="s">
        <v>739</v>
      </c>
      <c r="C277" s="8" t="s">
        <v>740</v>
      </c>
      <c r="D277" s="6" t="s">
        <v>274</v>
      </c>
      <c r="E277" s="6" t="str">
        <f>_xlfn.XLOOKUP(D277,'[2]Coordinados SEN'!$A:$A,'[2]Coordinados SEN'!$B:$B,"-",0)</f>
        <v>76.775.253-9</v>
      </c>
      <c r="F277" s="6" t="s">
        <v>741</v>
      </c>
      <c r="G277" s="6">
        <f t="shared" si="12"/>
        <v>13</v>
      </c>
      <c r="H277" s="6" t="s">
        <v>742</v>
      </c>
      <c r="I277" s="6" t="s">
        <v>743</v>
      </c>
      <c r="J277" s="6" t="str">
        <f>_xlfn.XLOOKUP(I277,'[2]Barras CMg'!$E$2:$E$1527,'[2]Barras CMg'!$A$2:$A$1527,"------",0,1)</f>
        <v>OVALLE________023</v>
      </c>
      <c r="K277" s="6" t="s">
        <v>397</v>
      </c>
      <c r="L277" s="6">
        <v>2025</v>
      </c>
      <c r="M277" s="6" t="s">
        <v>495</v>
      </c>
      <c r="N277" s="6" t="s">
        <v>496</v>
      </c>
      <c r="O277" s="6" t="s">
        <v>213</v>
      </c>
      <c r="P277" s="6" t="s">
        <v>477</v>
      </c>
      <c r="Q277" s="6" t="s">
        <v>478</v>
      </c>
      <c r="R277" s="6" t="s">
        <v>714</v>
      </c>
      <c r="S277" s="6" t="s">
        <v>51</v>
      </c>
      <c r="T277" s="9" t="s">
        <v>744</v>
      </c>
      <c r="U277" s="10">
        <v>3</v>
      </c>
      <c r="V277" s="10">
        <v>3</v>
      </c>
      <c r="W277" s="11" t="e">
        <f>_xlfn.XLOOKUP(C277,#REF!,#REF!,"S/I",0)</f>
        <v>#REF!</v>
      </c>
      <c r="X277" s="11">
        <f>_xlfn.XLOOKUP($D277,[2]Retiros_dinamica!$F:$F,[2]Retiros_dinamica!B:B,"S/I",0)</f>
        <v>8700.9585255279999</v>
      </c>
      <c r="Y277" s="11">
        <f>_xlfn.XLOOKUP($D277,[2]Retiros_dinamica!$F:$F,[2]Retiros_dinamica!C:C,"S/I",0)</f>
        <v>8691.2950112910003</v>
      </c>
      <c r="Z277" s="11">
        <f>_xlfn.XLOOKUP($D277,[2]Retiros_dinamica!$F:$F,[2]Retiros_dinamica!D:D,"S/I",0)</f>
        <v>4747.4945182809997</v>
      </c>
      <c r="AA277" s="11">
        <f>_xlfn.XLOOKUP($D277,[2]Retiros_dinamica!$F:$F,[2]Retiros_dinamica!E:E,"S/I",0)</f>
        <v>22139.748055100001</v>
      </c>
      <c r="AB277" s="6" t="str">
        <f>_xlfn.XLOOKUP(C277,[2]CMg!$I$4:$I$106,[2]CMg!$M$4:$M$106,"----",0,1)</f>
        <v>----</v>
      </c>
      <c r="AC277" s="6" t="str">
        <f>_xlfn.XLOOKUP(C277,[2]CMg!$A$4:$A$106,[2]CMg!$B$4:$B$106,"----",0,1)</f>
        <v>----</v>
      </c>
      <c r="AD277" s="6" t="str">
        <f>_xlfn.XLOOKUP(C277,'[3]Promedio solar Cmg'!$A$4:$A$106,'[3]Promedio solar Cmg'!$B$4:$B$106,"----",0,1)</f>
        <v>----</v>
      </c>
      <c r="AH277" s="12">
        <f>_xlfn.XLOOKUP($E277,'[2]Balance económico'!$C:$C,'[2]Balance económico'!$D:$D,"-",0)</f>
        <v>4565184434.4910583</v>
      </c>
      <c r="AI277" s="12">
        <f>_xlfn.XLOOKUP($E277,'[2]Balance económico'!$C:$C,'[2]Balance económico'!$E:$E,"-",0)</f>
        <v>121544371.47416122</v>
      </c>
      <c r="AJ277" s="12">
        <f>_xlfn.XLOOKUP($E277,'[2]Balance económico'!$C:$C,'[2]Balance económico'!$F:$F,"-",0)</f>
        <v>57564452.427630477</v>
      </c>
      <c r="AK277" s="6" t="str">
        <f t="shared" si="13"/>
        <v>PPA</v>
      </c>
      <c r="AL277" s="12" t="str" cm="1">
        <f t="array" ref="AL277">IFERROR((X277*[2]!Tabla2[Bloque A] + 'BD Centrales 2025'!Y416*[2]!Tabla2[Bloque B] + 'BD Centrales 2025'!Z416*[2]!Tabla2[Bloque C])*#REF!,"-")</f>
        <v>-</v>
      </c>
      <c r="AM277" s="12" t="str">
        <f t="shared" si="14"/>
        <v>-</v>
      </c>
      <c r="AN277" s="12">
        <f>IFERROR((AH277+AI277+AJ277)/(SUMIFS($W$2:$W$1194,$E$2:$E$1194,E277)*1000*#REF!),0)</f>
        <v>0</v>
      </c>
    </row>
    <row r="278" spans="1:40" ht="14.4" x14ac:dyDescent="0.3">
      <c r="A278" s="7">
        <v>358</v>
      </c>
      <c r="B278" s="7" t="s">
        <v>6038</v>
      </c>
      <c r="C278" s="8" t="s">
        <v>6039</v>
      </c>
      <c r="D278" s="6" t="s">
        <v>5898</v>
      </c>
      <c r="E278" s="6" t="str">
        <f>_xlfn.XLOOKUP(D278,'[2]Coordinados SEN'!$A:$A,'[2]Coordinados SEN'!$B:$B,"-",0)</f>
        <v>96.774.300-3</v>
      </c>
      <c r="F278" s="6" t="s">
        <v>6040</v>
      </c>
      <c r="G278" s="6">
        <f t="shared" si="12"/>
        <v>5</v>
      </c>
      <c r="H278" s="6" t="s">
        <v>6041</v>
      </c>
      <c r="I278" s="6" t="s">
        <v>6042</v>
      </c>
      <c r="J278" s="6" t="str">
        <f>_xlfn.XLOOKUP(I278,'[2]Barras CMg'!$E$2:$E$1527,'[2]Barras CMg'!$A$2:$A$1527,"------",0,1)</f>
        <v>VALPARAISO____013</v>
      </c>
      <c r="K278" s="6">
        <v>6</v>
      </c>
      <c r="L278" s="6">
        <v>2025</v>
      </c>
      <c r="M278" s="6" t="s">
        <v>45</v>
      </c>
      <c r="N278" s="6" t="s">
        <v>5267</v>
      </c>
      <c r="O278" s="6" t="s">
        <v>213</v>
      </c>
      <c r="P278" s="6" t="s">
        <v>189</v>
      </c>
      <c r="Q278" s="6" t="s">
        <v>189</v>
      </c>
      <c r="R278" s="6" t="s">
        <v>189</v>
      </c>
      <c r="S278" s="6" t="s">
        <v>51</v>
      </c>
      <c r="T278" s="9" t="s">
        <v>6043</v>
      </c>
      <c r="U278" s="10">
        <v>4.5</v>
      </c>
      <c r="V278" s="10">
        <v>4.1456</v>
      </c>
      <c r="W278" s="11" t="e">
        <f>_xlfn.XLOOKUP(C278,#REF!,#REF!,"S/I",0)</f>
        <v>#REF!</v>
      </c>
      <c r="X278" s="11">
        <f>_xlfn.XLOOKUP($D278,[2]Retiros_dinamica!$F:$F,[2]Retiros_dinamica!B:B,"S/I",0)</f>
        <v>1334.3207720190001</v>
      </c>
      <c r="Y278" s="11">
        <f>_xlfn.XLOOKUP($D278,[2]Retiros_dinamica!$F:$F,[2]Retiros_dinamica!C:C,"S/I",0)</f>
        <v>1842.68781906</v>
      </c>
      <c r="Z278" s="11">
        <f>_xlfn.XLOOKUP($D278,[2]Retiros_dinamica!$F:$F,[2]Retiros_dinamica!D:D,"S/I",0)</f>
        <v>747.816013011</v>
      </c>
      <c r="AA278" s="11">
        <f>_xlfn.XLOOKUP($D278,[2]Retiros_dinamica!$F:$F,[2]Retiros_dinamica!E:E,"S/I",0)</f>
        <v>3924.8246040900003</v>
      </c>
      <c r="AB278" s="6" t="str">
        <f>_xlfn.XLOOKUP(C278,[2]CMg!$I$4:$I$106,[2]CMg!$M$4:$M$106,"----",0,1)</f>
        <v>----</v>
      </c>
      <c r="AH278" s="12">
        <f>_xlfn.XLOOKUP($E278,'[2]Balance económico'!$C:$C,'[2]Balance económico'!$D:$D,"-",0)</f>
        <v>1340696309.9316452</v>
      </c>
      <c r="AI278" s="12">
        <f>_xlfn.XLOOKUP($E278,'[2]Balance económico'!$C:$C,'[2]Balance económico'!$E:$E,"-",0)</f>
        <v>5213683070.0564775</v>
      </c>
      <c r="AJ278" s="12">
        <f>_xlfn.XLOOKUP($E278,'[2]Balance económico'!$C:$C,'[2]Balance económico'!$F:$F,"-",0)</f>
        <v>11852281.738584338</v>
      </c>
      <c r="AK278" s="6" t="str">
        <f t="shared" si="13"/>
        <v>PPA</v>
      </c>
      <c r="AL278" s="12" t="str" cm="1">
        <f t="array" ref="AL278">IFERROR((X278*[2]!Tabla2[Bloque A] + 'BD Centrales 2025'!Y1146*[2]!Tabla2[Bloque B] + 'BD Centrales 2025'!Z1146*[2]!Tabla2[Bloque C])*#REF!,"-")</f>
        <v>-</v>
      </c>
      <c r="AM278" s="12" t="str">
        <f t="shared" si="14"/>
        <v>-</v>
      </c>
      <c r="AN278" s="12">
        <f>IFERROR((AH278+AI278+AJ278)/(SUMIFS($W$2:$W$1194,$E$2:$E$1194,E278)*1000*#REF!),0)</f>
        <v>0</v>
      </c>
    </row>
    <row r="279" spans="1:40" ht="14.4" x14ac:dyDescent="0.3">
      <c r="A279" s="7">
        <v>359</v>
      </c>
      <c r="B279" s="7" t="s">
        <v>745</v>
      </c>
      <c r="C279" s="8" t="s">
        <v>746</v>
      </c>
      <c r="D279" s="6" t="s">
        <v>747</v>
      </c>
      <c r="E279" s="6" t="str">
        <f>_xlfn.XLOOKUP(D279,'[2]Coordinados SEN'!$A:$A,'[2]Coordinados SEN'!$B:$B,"-",0)</f>
        <v>76.254.347-8</v>
      </c>
      <c r="F279" s="6" t="s">
        <v>747</v>
      </c>
      <c r="G279" s="6">
        <f t="shared" si="12"/>
        <v>1</v>
      </c>
      <c r="H279" s="6" t="s">
        <v>748</v>
      </c>
      <c r="I279" s="6" t="s">
        <v>748</v>
      </c>
      <c r="J279" s="6" t="str">
        <f>_xlfn.XLOOKUP(I279,'[2]Barras CMg'!$E$2:$E$1527,'[2]Barras CMg'!$A$2:$A$1527,"------",0,1)</f>
        <v>RUNGUE________023</v>
      </c>
      <c r="K279" s="6" t="s">
        <v>397</v>
      </c>
      <c r="L279" s="6">
        <v>2025</v>
      </c>
      <c r="M279" s="6" t="s">
        <v>495</v>
      </c>
      <c r="N279" s="6" t="s">
        <v>496</v>
      </c>
      <c r="O279" s="6" t="s">
        <v>213</v>
      </c>
      <c r="P279" s="6" t="s">
        <v>164</v>
      </c>
      <c r="Q279" s="6" t="s">
        <v>707</v>
      </c>
      <c r="R279" s="6" t="s">
        <v>749</v>
      </c>
      <c r="S279" s="6" t="s">
        <v>51</v>
      </c>
      <c r="T279" s="9" t="s">
        <v>750</v>
      </c>
      <c r="U279" s="10">
        <v>2.5</v>
      </c>
      <c r="V279" s="10">
        <v>2.48</v>
      </c>
      <c r="W279" s="11" t="e">
        <f>_xlfn.XLOOKUP(C279,#REF!,#REF!,"S/I",0)</f>
        <v>#REF!</v>
      </c>
      <c r="X279" s="11" t="str">
        <f>_xlfn.XLOOKUP($D279,[2]Retiros_dinamica!$F:$F,[2]Retiros_dinamica!B:B,"S/I",0)</f>
        <v>S/I</v>
      </c>
      <c r="Y279" s="11" t="str">
        <f>_xlfn.XLOOKUP($D279,[2]Retiros_dinamica!$F:$F,[2]Retiros_dinamica!C:C,"S/I",0)</f>
        <v>S/I</v>
      </c>
      <c r="Z279" s="11" t="str">
        <f>_xlfn.XLOOKUP($D279,[2]Retiros_dinamica!$F:$F,[2]Retiros_dinamica!D:D,"S/I",0)</f>
        <v>S/I</v>
      </c>
      <c r="AA279" s="11" t="str">
        <f>_xlfn.XLOOKUP($D279,[2]Retiros_dinamica!$F:$F,[2]Retiros_dinamica!E:E,"S/I",0)</f>
        <v>S/I</v>
      </c>
      <c r="AB279" s="6" t="str">
        <f>_xlfn.XLOOKUP(C279,[2]CMg!$I$4:$I$106,[2]CMg!$M$4:$M$106,"----",0,1)</f>
        <v>----</v>
      </c>
      <c r="AC279" s="6" t="str">
        <f>_xlfn.XLOOKUP(C279,[2]CMg!$A$4:$A$106,[2]CMg!$B$4:$B$106,"----",0,1)</f>
        <v>----</v>
      </c>
      <c r="AD279" s="6" t="str">
        <f>_xlfn.XLOOKUP(C279,'[3]Promedio solar Cmg'!$A$4:$A$106,'[3]Promedio solar Cmg'!$B$4:$B$106,"----",0,1)</f>
        <v>----</v>
      </c>
      <c r="AH279" s="12">
        <f>_xlfn.XLOOKUP($E279,'[2]Balance económico'!$C:$C,'[2]Balance económico'!$D:$D,"-",0)</f>
        <v>276761212.38277948</v>
      </c>
      <c r="AI279" s="12">
        <f>_xlfn.XLOOKUP($E279,'[2]Balance económico'!$C:$C,'[2]Balance económico'!$E:$E,"-",0)</f>
        <v>11365651.227199998</v>
      </c>
      <c r="AJ279" s="12" t="str">
        <f>_xlfn.XLOOKUP($E279,'[2]Balance económico'!$C:$C,'[2]Balance económico'!$F:$F,"-",0)</f>
        <v>----</v>
      </c>
      <c r="AK279" s="6" t="str">
        <f t="shared" si="13"/>
        <v>PPA</v>
      </c>
      <c r="AL279" s="12" t="str" cm="1">
        <f t="array" ref="AL279">IFERROR((X279*[2]!Tabla2[Bloque A] + 'BD Centrales 2025'!Y127*[2]!Tabla2[Bloque B] + 'BD Centrales 2025'!Z127*[2]!Tabla2[Bloque C])*#REF!,"-")</f>
        <v>-</v>
      </c>
      <c r="AM279" s="12" t="str">
        <f t="shared" si="14"/>
        <v>-</v>
      </c>
      <c r="AN279" s="12">
        <f>IFERROR((AH279+AI279+AJ279)/(SUMIFS($W$2:$W$1194,$E$2:$E$1194,E279)*1000*#REF!),0)</f>
        <v>0</v>
      </c>
    </row>
    <row r="280" spans="1:40" ht="14.4" x14ac:dyDescent="0.3">
      <c r="A280" s="7">
        <v>360</v>
      </c>
      <c r="B280" s="7" t="s">
        <v>3562</v>
      </c>
      <c r="C280" s="8" t="s">
        <v>3563</v>
      </c>
      <c r="D280" s="6" t="s">
        <v>3564</v>
      </c>
      <c r="E280" s="6" t="str">
        <f>_xlfn.XLOOKUP(D280,'[2]Coordinados SEN'!$A:$A,'[2]Coordinados SEN'!$B:$B,"-",0)</f>
        <v>76.427.498-9</v>
      </c>
      <c r="F280" s="6" t="s">
        <v>3564</v>
      </c>
      <c r="G280" s="6">
        <f t="shared" si="12"/>
        <v>1</v>
      </c>
      <c r="H280" s="6" t="s">
        <v>3565</v>
      </c>
      <c r="I280" s="6" t="s">
        <v>3566</v>
      </c>
      <c r="J280" s="6" t="str">
        <f>_xlfn.XLOOKUP(I280,'[2]Barras CMg'!$E$2:$E$1527,'[2]Barras CMg'!$A$2:$A$1527,"------",0,1)</f>
        <v>ESPERANZA_SNG_023</v>
      </c>
      <c r="K280" s="6">
        <v>5</v>
      </c>
      <c r="L280" s="6">
        <v>2025</v>
      </c>
      <c r="M280" s="6" t="s">
        <v>211</v>
      </c>
      <c r="N280" s="6" t="s">
        <v>212</v>
      </c>
      <c r="O280" s="6" t="s">
        <v>157</v>
      </c>
      <c r="P280" s="6" t="s">
        <v>68</v>
      </c>
      <c r="Q280" s="6" t="s">
        <v>68</v>
      </c>
      <c r="R280" s="6" t="s">
        <v>2812</v>
      </c>
      <c r="S280" s="6" t="s">
        <v>158</v>
      </c>
      <c r="T280" s="9" t="s">
        <v>3567</v>
      </c>
      <c r="U280" s="10">
        <v>10.5</v>
      </c>
      <c r="V280" s="10">
        <v>9</v>
      </c>
      <c r="W280" s="11" t="e">
        <f>_xlfn.XLOOKUP(C280,#REF!,#REF!,"S/I",0)</f>
        <v>#REF!</v>
      </c>
      <c r="X280" s="11" t="str">
        <f>_xlfn.XLOOKUP($D280,[2]Retiros_dinamica!$F:$F,[2]Retiros_dinamica!B:B,"S/I",0)</f>
        <v>S/I</v>
      </c>
      <c r="Y280" s="11" t="str">
        <f>_xlfn.XLOOKUP($D280,[2]Retiros_dinamica!$F:$F,[2]Retiros_dinamica!C:C,"S/I",0)</f>
        <v>S/I</v>
      </c>
      <c r="Z280" s="11" t="str">
        <f>_xlfn.XLOOKUP($D280,[2]Retiros_dinamica!$F:$F,[2]Retiros_dinamica!D:D,"S/I",0)</f>
        <v>S/I</v>
      </c>
      <c r="AA280" s="11" t="str">
        <f>_xlfn.XLOOKUP($D280,[2]Retiros_dinamica!$F:$F,[2]Retiros_dinamica!E:E,"S/I",0)</f>
        <v>S/I</v>
      </c>
      <c r="AB280" s="6" t="str">
        <f>_xlfn.XLOOKUP(C280,[2]CMg!$I$4:$I$106,[2]CMg!$M$4:$M$106,"----",0,1)</f>
        <v>----</v>
      </c>
      <c r="AC280" s="6" t="str">
        <f>_xlfn.XLOOKUP(C280,[2]CMg!$A$4:$A$106,[2]CMg!$B$4:$B$106,"----",0,1)</f>
        <v>----</v>
      </c>
      <c r="AD280" s="6" t="str">
        <f>_xlfn.XLOOKUP(C280,'[3]Promedio solar Cmg'!$A$4:$A$106,'[3]Promedio solar Cmg'!$B$4:$B$106,"----",0,1)</f>
        <v>----</v>
      </c>
      <c r="AH280" s="12">
        <f>_xlfn.XLOOKUP($E280,'[2]Balance económico'!$C:$C,'[2]Balance económico'!$D:$D,"-",0)</f>
        <v>1702203672.4852896</v>
      </c>
      <c r="AI280" s="12">
        <f>_xlfn.XLOOKUP($E280,'[2]Balance económico'!$C:$C,'[2]Balance económico'!$E:$E,"-",0)</f>
        <v>130725408.75739998</v>
      </c>
      <c r="AJ280" s="12" t="str">
        <f>_xlfn.XLOOKUP($E280,'[2]Balance económico'!$C:$C,'[2]Balance económico'!$F:$F,"-",0)</f>
        <v>----</v>
      </c>
      <c r="AK280" s="6" t="str">
        <f t="shared" si="13"/>
        <v>PPA</v>
      </c>
      <c r="AL280" s="12" t="str" cm="1">
        <f t="array" ref="AL280">IFERROR((X280*[2]!Tabla2[Bloque A] + 'BD Centrales 2025'!Y648*[2]!Tabla2[Bloque B] + 'BD Centrales 2025'!Z648*[2]!Tabla2[Bloque C])*#REF!,"-")</f>
        <v>-</v>
      </c>
      <c r="AM280" s="12" t="str">
        <f t="shared" si="14"/>
        <v>-</v>
      </c>
      <c r="AN280" s="12">
        <f>IFERROR((AH280+AI280+AJ280)/(SUMIFS($W$2:$W$1194,$E$2:$E$1194,E280)*1000*#REF!),0)</f>
        <v>0</v>
      </c>
    </row>
    <row r="281" spans="1:40" ht="14.4" x14ac:dyDescent="0.3">
      <c r="A281" s="7">
        <v>361</v>
      </c>
      <c r="B281" s="7" t="s">
        <v>4575</v>
      </c>
      <c r="C281" s="8" t="s">
        <v>4576</v>
      </c>
      <c r="D281" s="6" t="s">
        <v>4572</v>
      </c>
      <c r="E281" s="6" t="str">
        <f>_xlfn.XLOOKUP(D281,'[2]Coordinados SEN'!$A:$A,'[2]Coordinados SEN'!$B:$B,"-",0)</f>
        <v>80.203.400-8</v>
      </c>
      <c r="F281" s="6" t="s">
        <v>4572</v>
      </c>
      <c r="G281" s="6">
        <f t="shared" si="12"/>
        <v>2</v>
      </c>
      <c r="H281" s="6" t="s">
        <v>4577</v>
      </c>
      <c r="I281" s="6" t="s">
        <v>4578</v>
      </c>
      <c r="J281" s="6" t="str">
        <f>_xlfn.XLOOKUP(I281,'[2]Barras CMg'!$E$2:$E$1527,'[2]Barras CMg'!$A$2:$A$1527,"------",0,1)</f>
        <v>------</v>
      </c>
      <c r="K281" s="6">
        <v>1</v>
      </c>
      <c r="L281" s="6">
        <v>2025</v>
      </c>
      <c r="M281" s="6" t="s">
        <v>66</v>
      </c>
      <c r="N281" s="6" t="s">
        <v>177</v>
      </c>
      <c r="O281" s="6" t="s">
        <v>213</v>
      </c>
      <c r="P281" s="6" t="s">
        <v>229</v>
      </c>
      <c r="Q281" s="6" t="s">
        <v>230</v>
      </c>
      <c r="R281" s="6" t="s">
        <v>4579</v>
      </c>
      <c r="S281" s="6" t="s">
        <v>51</v>
      </c>
      <c r="T281" s="9" t="s">
        <v>4580</v>
      </c>
      <c r="U281" s="10">
        <v>0.6</v>
      </c>
      <c r="V281" s="10">
        <v>0.59660000000000002</v>
      </c>
      <c r="W281" s="11" t="e">
        <f>_xlfn.XLOOKUP(C281,#REF!,#REF!,"S/I",0)</f>
        <v>#REF!</v>
      </c>
      <c r="X281" s="11" t="str">
        <f>_xlfn.XLOOKUP($D281,[2]Retiros_dinamica!$F:$F,[2]Retiros_dinamica!B:B,"S/I",0)</f>
        <v>S/I</v>
      </c>
      <c r="Y281" s="11" t="str">
        <f>_xlfn.XLOOKUP($D281,[2]Retiros_dinamica!$F:$F,[2]Retiros_dinamica!C:C,"S/I",0)</f>
        <v>S/I</v>
      </c>
      <c r="Z281" s="11" t="str">
        <f>_xlfn.XLOOKUP($D281,[2]Retiros_dinamica!$F:$F,[2]Retiros_dinamica!D:D,"S/I",0)</f>
        <v>S/I</v>
      </c>
      <c r="AA281" s="11" t="str">
        <f>_xlfn.XLOOKUP($D281,[2]Retiros_dinamica!$F:$F,[2]Retiros_dinamica!E:E,"S/I",0)</f>
        <v>S/I</v>
      </c>
      <c r="AB281" s="6" t="str">
        <f>_xlfn.XLOOKUP(C281,[2]CMg!$I$4:$I$106,[2]CMg!$M$4:$M$106,"----",0,1)</f>
        <v>----</v>
      </c>
      <c r="AH281" s="12">
        <f>_xlfn.XLOOKUP($E281,'[2]Balance económico'!$C:$C,'[2]Balance económico'!$D:$D,"-",0)</f>
        <v>97946754.536641508</v>
      </c>
      <c r="AI281" s="12">
        <f>_xlfn.XLOOKUP($E281,'[2]Balance económico'!$C:$C,'[2]Balance económico'!$E:$E,"-",0)</f>
        <v>11282344.6976</v>
      </c>
      <c r="AJ281" s="12" t="str">
        <f>_xlfn.XLOOKUP($E281,'[2]Balance económico'!$C:$C,'[2]Balance económico'!$F:$F,"-",0)</f>
        <v>----</v>
      </c>
      <c r="AK281" s="6" t="str">
        <f t="shared" si="13"/>
        <v>PPA</v>
      </c>
      <c r="AL281" s="12" t="str" cm="1">
        <f t="array" ref="AL281">IFERROR((X281*[2]!Tabla2[Bloque A] + 'BD Centrales 2025'!Y847*[2]!Tabla2[Bloque B] + 'BD Centrales 2025'!Z847*[2]!Tabla2[Bloque C])*#REF!,"-")</f>
        <v>-</v>
      </c>
      <c r="AM281" s="12" t="str">
        <f t="shared" si="14"/>
        <v>-</v>
      </c>
      <c r="AN281" s="12">
        <f>IFERROR((AH281+AI281+AJ281)/(SUMIFS($W$2:$W$1194,$E$2:$E$1194,E281)*1000*#REF!),0)</f>
        <v>0</v>
      </c>
    </row>
    <row r="282" spans="1:40" ht="14.4" x14ac:dyDescent="0.3">
      <c r="A282" s="7">
        <v>362</v>
      </c>
      <c r="B282" s="7" t="s">
        <v>751</v>
      </c>
      <c r="C282" s="8" t="s">
        <v>752</v>
      </c>
      <c r="D282" s="6" t="s">
        <v>753</v>
      </c>
      <c r="E282" s="6" t="str">
        <f>_xlfn.XLOOKUP(D282,'[2]Coordinados SEN'!$A:$A,'[2]Coordinados SEN'!$B:$B,"-",0)</f>
        <v>76.550.580-1</v>
      </c>
      <c r="F282" s="6" t="s">
        <v>753</v>
      </c>
      <c r="G282" s="6">
        <f t="shared" si="12"/>
        <v>2</v>
      </c>
      <c r="H282" s="6" t="s">
        <v>754</v>
      </c>
      <c r="I282" s="13" t="s">
        <v>755</v>
      </c>
      <c r="J282" s="6" t="str">
        <f>_xlfn.XLOOKUP(I282,'[2]Barras CMg'!$E$2:$E$1527,'[2]Barras CMg'!$A$2:$A$1527,"------",0,1)</f>
        <v>CARDONES______220</v>
      </c>
      <c r="K282" s="6">
        <v>1</v>
      </c>
      <c r="L282" s="6">
        <v>2025</v>
      </c>
      <c r="M282" s="6" t="s">
        <v>495</v>
      </c>
      <c r="N282" s="6" t="s">
        <v>496</v>
      </c>
      <c r="O282" s="6" t="s">
        <v>157</v>
      </c>
      <c r="P282" s="6" t="s">
        <v>497</v>
      </c>
      <c r="Q282" s="6" t="s">
        <v>557</v>
      </c>
      <c r="R282" s="6" t="s">
        <v>557</v>
      </c>
      <c r="S282" s="6" t="s">
        <v>158</v>
      </c>
      <c r="T282" s="9" t="s">
        <v>756</v>
      </c>
      <c r="U282" s="10">
        <v>0.4</v>
      </c>
      <c r="V282" s="10">
        <v>0.3881</v>
      </c>
      <c r="W282" s="11" t="e">
        <f>_xlfn.XLOOKUP(C282,#REF!,#REF!,"S/I",0)</f>
        <v>#REF!</v>
      </c>
      <c r="X282" s="11" t="str">
        <f>_xlfn.XLOOKUP($D282,[2]Retiros_dinamica!$F:$F,[2]Retiros_dinamica!B:B,"S/I",0)</f>
        <v>S/I</v>
      </c>
      <c r="Y282" s="11" t="str">
        <f>_xlfn.XLOOKUP($D282,[2]Retiros_dinamica!$F:$F,[2]Retiros_dinamica!C:C,"S/I",0)</f>
        <v>S/I</v>
      </c>
      <c r="Z282" s="11" t="str">
        <f>_xlfn.XLOOKUP($D282,[2]Retiros_dinamica!$F:$F,[2]Retiros_dinamica!D:D,"S/I",0)</f>
        <v>S/I</v>
      </c>
      <c r="AA282" s="11" t="str">
        <f>_xlfn.XLOOKUP($D282,[2]Retiros_dinamica!$F:$F,[2]Retiros_dinamica!E:E,"S/I",0)</f>
        <v>S/I</v>
      </c>
      <c r="AB282" s="6">
        <f>_xlfn.XLOOKUP(C282,[2]CMg!$I$4:$I$106,[2]CMg!$M$4:$M$106,"----",0,1)</f>
        <v>4.2640496164371058</v>
      </c>
      <c r="AC282" s="6">
        <f>_xlfn.XLOOKUP(C282,'[3]Promedio Cmg'!$A$4:$A$106,'[3]Promedio Cmg'!$B$4:$B$106,"---",0,1)</f>
        <v>49.011435909142627</v>
      </c>
      <c r="AD282" s="6">
        <f>_xlfn.XLOOKUP(C282,'[3]Promedio solar Cmg'!$A$4:$A$106,'[3]Promedio solar Cmg'!$B$4:$B$106,"----",0,1)</f>
        <v>9.9942164383561654</v>
      </c>
      <c r="AH282" s="12">
        <f>_xlfn.XLOOKUP($E282,'[2]Balance económico'!$C:$C,'[2]Balance económico'!$D:$D,"-",0)</f>
        <v>365736230.47312915</v>
      </c>
      <c r="AI282" s="12">
        <f>_xlfn.XLOOKUP($E282,'[2]Balance económico'!$C:$C,'[2]Balance económico'!$E:$E,"-",0)</f>
        <v>8305036949.1674004</v>
      </c>
      <c r="AJ282" s="12" t="str">
        <f>_xlfn.XLOOKUP($E282,'[2]Balance económico'!$C:$C,'[2]Balance económico'!$F:$F,"-",0)</f>
        <v>----</v>
      </c>
      <c r="AK282" s="6" t="str">
        <f t="shared" si="13"/>
        <v>PPA</v>
      </c>
      <c r="AL282" s="12" t="str" cm="1">
        <f t="array" ref="AL282">IFERROR((X282*[2]!Tabla2[Bloque A] + 'BD Centrales 2025'!Y947*[2]!Tabla2[Bloque B] + 'BD Centrales 2025'!Z947*[2]!Tabla2[Bloque C])*#REF!,"-")</f>
        <v>-</v>
      </c>
      <c r="AM282" s="12" t="str">
        <f t="shared" si="14"/>
        <v>-</v>
      </c>
      <c r="AN282" s="12">
        <f>IFERROR((AH282+AI282+AJ282)/(SUMIFS($W$2:$W$1194,$E$2:$E$1194,E282)*1000*#REF!),0)</f>
        <v>0</v>
      </c>
    </row>
    <row r="283" spans="1:40" ht="14.4" x14ac:dyDescent="0.3">
      <c r="A283" s="7">
        <v>364</v>
      </c>
      <c r="B283" s="7" t="s">
        <v>757</v>
      </c>
      <c r="C283" s="8" t="s">
        <v>758</v>
      </c>
      <c r="D283" s="6" t="s">
        <v>759</v>
      </c>
      <c r="E283" s="6" t="str">
        <f>_xlfn.XLOOKUP(D283,'[2]Coordinados SEN'!$A:$A,'[2]Coordinados SEN'!$B:$B,"-",0)</f>
        <v>76.378.017-1</v>
      </c>
      <c r="F283" s="6" t="s">
        <v>759</v>
      </c>
      <c r="G283" s="6">
        <f t="shared" si="12"/>
        <v>1</v>
      </c>
      <c r="H283" s="6" t="s">
        <v>760</v>
      </c>
      <c r="I283" s="6" t="s">
        <v>760</v>
      </c>
      <c r="J283" s="6" t="str">
        <f>_xlfn.XLOOKUP(I283,'[2]Barras CMg'!$E$2:$E$1527,'[2]Barras CMg'!$A$2:$A$1527,"------",0,1)</f>
        <v>SANT_SOLAR____110</v>
      </c>
      <c r="K283" s="6">
        <v>1</v>
      </c>
      <c r="L283" s="6">
        <v>2025</v>
      </c>
      <c r="M283" s="6" t="s">
        <v>495</v>
      </c>
      <c r="N283" s="6" t="s">
        <v>496</v>
      </c>
      <c r="O283" s="6" t="s">
        <v>47</v>
      </c>
      <c r="P283" s="6" t="s">
        <v>164</v>
      </c>
      <c r="Q283" s="6" t="s">
        <v>707</v>
      </c>
      <c r="R283" s="6" t="s">
        <v>749</v>
      </c>
      <c r="S283" s="6" t="s">
        <v>51</v>
      </c>
      <c r="T283" s="9" t="s">
        <v>761</v>
      </c>
      <c r="U283" s="10">
        <v>92.73</v>
      </c>
      <c r="V283" s="10">
        <v>90.83</v>
      </c>
      <c r="W283" s="11" t="e">
        <f>_xlfn.XLOOKUP(C283,#REF!,#REF!,"S/I",0)</f>
        <v>#REF!</v>
      </c>
      <c r="X283" s="11">
        <f>_xlfn.XLOOKUP($D283,[2]Retiros_dinamica!$F:$F,[2]Retiros_dinamica!B:B,"S/I",0)</f>
        <v>0</v>
      </c>
      <c r="Y283" s="11">
        <f>_xlfn.XLOOKUP($D283,[2]Retiros_dinamica!$F:$F,[2]Retiros_dinamica!C:C,"S/I",0)</f>
        <v>58153.906653639031</v>
      </c>
      <c r="Z283" s="11">
        <f>_xlfn.XLOOKUP($D283,[2]Retiros_dinamica!$F:$F,[2]Retiros_dinamica!D:D,"S/I",0)</f>
        <v>0.74470195926651794</v>
      </c>
      <c r="AA283" s="11">
        <f>_xlfn.XLOOKUP($D283,[2]Retiros_dinamica!$F:$F,[2]Retiros_dinamica!E:E,"S/I",0)</f>
        <v>58154.651355598297</v>
      </c>
      <c r="AB283" s="6">
        <f>_xlfn.XLOOKUP(C283,[2]CMg!$I$4:$I$106,[2]CMg!$M$4:$M$106,"----",0,1)</f>
        <v>29.458209125554628</v>
      </c>
      <c r="AC283" s="6">
        <f>_xlfn.XLOOKUP(C283,'[3]Promedio Cmg'!$A$4:$A$106,'[3]Promedio Cmg'!$B$4:$B$106,"---",0,1)</f>
        <v>61.453390023969682</v>
      </c>
      <c r="AD283" s="6">
        <f>_xlfn.XLOOKUP(C283,'[3]Promedio solar Cmg'!$A$4:$A$106,'[3]Promedio solar Cmg'!$B$4:$B$106,"----",0,1)</f>
        <v>35.70298904109589</v>
      </c>
      <c r="AE283" s="6">
        <f>_xlfn.XLOOKUP(C283,[2]CMg!$O$4:$O$106,[2]CMg!$P$4:$P$106,"----",0,1)</f>
        <v>79.842934846409591</v>
      </c>
      <c r="AF283" s="14">
        <f>_xlfn.XLOOKUP(C283,[2]CMg!$S$4:$S$106,[2]CMg!$U$4:$U$106,"----",0,1)</f>
        <v>0.49355096450176922</v>
      </c>
      <c r="AH283" s="12">
        <f>_xlfn.XLOOKUP($E283,'[2]Balance económico'!$C:$C,'[2]Balance económico'!$D:$D,"-",0)</f>
        <v>-942401274.83639419</v>
      </c>
      <c r="AI283" s="12">
        <f>_xlfn.XLOOKUP($E283,'[2]Balance económico'!$C:$C,'[2]Balance económico'!$E:$E,"-",0)</f>
        <v>1244701271.6199095</v>
      </c>
      <c r="AJ283" s="12">
        <f>_xlfn.XLOOKUP($E283,'[2]Balance económico'!$C:$C,'[2]Balance económico'!$F:$F,"-",0)</f>
        <v>367973749.37793195</v>
      </c>
      <c r="AK283" s="6" t="str">
        <f t="shared" si="13"/>
        <v>PPA</v>
      </c>
      <c r="AL283" s="12" t="str" cm="1">
        <f t="array" ref="AL283">IFERROR((X283*[2]!Tabla2[Bloque A] + 'BD Centrales 2025'!Y963*[2]!Tabla2[Bloque B] + 'BD Centrales 2025'!Z963*[2]!Tabla2[Bloque C])*#REF!,"-")</f>
        <v>-</v>
      </c>
      <c r="AM283" s="12" t="str">
        <f t="shared" si="14"/>
        <v>-</v>
      </c>
      <c r="AN283" s="12">
        <f>IFERROR((AH283+AI283+AJ283)/(SUMIFS($W$2:$W$1194,$E$2:$E$1194,E283)*1000*#REF!),0)</f>
        <v>0</v>
      </c>
    </row>
    <row r="284" spans="1:40" ht="14.4" x14ac:dyDescent="0.3">
      <c r="A284" s="7">
        <v>365</v>
      </c>
      <c r="B284" s="7" t="s">
        <v>4078</v>
      </c>
      <c r="C284" s="8" t="s">
        <v>4079</v>
      </c>
      <c r="D284" s="6" t="s">
        <v>64</v>
      </c>
      <c r="E284" s="6" t="str">
        <f>_xlfn.XLOOKUP(D284,'[2]Coordinados SEN'!$A:$A,'[2]Coordinados SEN'!$B:$B,"-",0)</f>
        <v>96.505.760-9</v>
      </c>
      <c r="F284" s="6" t="s">
        <v>4080</v>
      </c>
      <c r="G284" s="6">
        <f t="shared" si="12"/>
        <v>29</v>
      </c>
      <c r="H284" s="6" t="s">
        <v>4081</v>
      </c>
      <c r="I284" s="13" t="s">
        <v>4034</v>
      </c>
      <c r="J284" s="6" t="str">
        <f>_xlfn.XLOOKUP(I284,'[2]Barras CMg'!$E$2:$E$1527,'[2]Barras CMg'!$A$2:$A$1527,"------",0,1)</f>
        <v>P.COLORADA____220</v>
      </c>
      <c r="K284" s="6">
        <v>56</v>
      </c>
      <c r="L284" s="6">
        <v>2025</v>
      </c>
      <c r="M284" s="6" t="s">
        <v>211</v>
      </c>
      <c r="N284" s="6" t="s">
        <v>212</v>
      </c>
      <c r="O284" s="6" t="s">
        <v>47</v>
      </c>
      <c r="P284" s="6" t="s">
        <v>497</v>
      </c>
      <c r="Q284" s="6" t="s">
        <v>579</v>
      </c>
      <c r="R284" s="6" t="s">
        <v>2882</v>
      </c>
      <c r="S284" s="6" t="s">
        <v>51</v>
      </c>
      <c r="T284" s="9" t="s">
        <v>4082</v>
      </c>
      <c r="U284" s="10">
        <v>193.2</v>
      </c>
      <c r="V284" s="10">
        <v>189.4</v>
      </c>
      <c r="W284" s="11" t="e">
        <f>_xlfn.XLOOKUP(C284,#REF!,#REF!,"S/I",0)</f>
        <v>#REF!</v>
      </c>
      <c r="X284" s="11">
        <f>_xlfn.XLOOKUP($D284,[2]Retiros_dinamica!$F:$F,[2]Retiros_dinamica!B:B,"S/I",0)</f>
        <v>3718226.0598297678</v>
      </c>
      <c r="Y284" s="11">
        <f>_xlfn.XLOOKUP($D284,[2]Retiros_dinamica!$F:$F,[2]Retiros_dinamica!C:C,"S/I",0)</f>
        <v>3629256.6101904032</v>
      </c>
      <c r="Z284" s="11">
        <f>_xlfn.XLOOKUP($D284,[2]Retiros_dinamica!$F:$F,[2]Retiros_dinamica!D:D,"S/I",0)</f>
        <v>1641521.734171205</v>
      </c>
      <c r="AA284" s="11">
        <f>_xlfn.XLOOKUP($D284,[2]Retiros_dinamica!$F:$F,[2]Retiros_dinamica!E:E,"S/I",0)</f>
        <v>8989004.4041913748</v>
      </c>
      <c r="AB284" s="6" t="str">
        <f>_xlfn.XLOOKUP(C284,[2]CMg!$I$4:$I$106,[2]CMg!$M$4:$M$106,"----",0,1)</f>
        <v>----</v>
      </c>
      <c r="AC284" s="6" t="str">
        <f>_xlfn.XLOOKUP(C284,[2]CMg!$A$4:$A$106,[2]CMg!$B$4:$B$106,"----",0,1)</f>
        <v>----</v>
      </c>
      <c r="AD284" s="6" t="str">
        <f>_xlfn.XLOOKUP(C284,'[3]Promedio solar Cmg'!$A$4:$A$106,'[3]Promedio solar Cmg'!$B$4:$B$106,"----",0,1)</f>
        <v>----</v>
      </c>
      <c r="AH284" s="12">
        <f>_xlfn.XLOOKUP($E284,'[2]Balance económico'!$C:$C,'[2]Balance económico'!$D:$D,"-",0)</f>
        <v>-1345248975.5315018</v>
      </c>
      <c r="AI284" s="12">
        <f>_xlfn.XLOOKUP($E284,'[2]Balance económico'!$C:$C,'[2]Balance económico'!$E:$E,"-",0)</f>
        <v>1898616992.9867737</v>
      </c>
      <c r="AJ284" s="12">
        <f>_xlfn.XLOOKUP($E284,'[2]Balance económico'!$C:$C,'[2]Balance económico'!$F:$F,"-",0)</f>
        <v>30881173149.204327</v>
      </c>
      <c r="AK284" s="6" t="str">
        <f t="shared" si="13"/>
        <v>PPA</v>
      </c>
      <c r="AL284" s="12" t="str" cm="1">
        <f t="array" ref="AL284">IFERROR((X284*[2]!Tabla2[Bloque A] + 'BD Centrales 2025'!Y750*[2]!Tabla2[Bloque B] + 'BD Centrales 2025'!Z750*[2]!Tabla2[Bloque C])*#REF!,"-")</f>
        <v>-</v>
      </c>
      <c r="AM284" s="12" t="str">
        <f t="shared" si="14"/>
        <v>-</v>
      </c>
      <c r="AN284" s="12">
        <f>IFERROR((AH284+AI284+AJ284)/(SUMIFS($W$2:$W$1194,$E$2:$E$1194,E284)*1000*#REF!),0)</f>
        <v>0</v>
      </c>
    </row>
    <row r="285" spans="1:40" ht="14.4" x14ac:dyDescent="0.3">
      <c r="A285" s="7">
        <v>366</v>
      </c>
      <c r="B285" s="7" t="s">
        <v>4094</v>
      </c>
      <c r="C285" s="8" t="s">
        <v>4095</v>
      </c>
      <c r="D285" s="6" t="s">
        <v>4096</v>
      </c>
      <c r="E285" s="6" t="str">
        <f>_xlfn.XLOOKUP(D285,'[2]Coordinados SEN'!$A:$A,'[2]Coordinados SEN'!$B:$B,"-",0)</f>
        <v>76.213.834-4</v>
      </c>
      <c r="F285" s="6" t="s">
        <v>4096</v>
      </c>
      <c r="G285" s="6">
        <f t="shared" si="12"/>
        <v>1</v>
      </c>
      <c r="H285" s="6" t="s">
        <v>4090</v>
      </c>
      <c r="I285" s="6" t="s">
        <v>4090</v>
      </c>
      <c r="J285" s="6" t="str">
        <f>_xlfn.XLOOKUP(I285,'[2]Barras CMg'!$E$2:$E$1527,'[2]Barras CMg'!$A$2:$A$1527,"------",0,1)</f>
        <v>SANPEDROEOL___110</v>
      </c>
      <c r="K285" s="6">
        <v>13</v>
      </c>
      <c r="L285" s="6">
        <v>2025</v>
      </c>
      <c r="M285" s="6" t="s">
        <v>211</v>
      </c>
      <c r="N285" s="6" t="s">
        <v>212</v>
      </c>
      <c r="O285" s="6" t="s">
        <v>47</v>
      </c>
      <c r="P285" s="6" t="s">
        <v>82</v>
      </c>
      <c r="Q285" s="6" t="s">
        <v>4091</v>
      </c>
      <c r="R285" s="6" t="s">
        <v>4092</v>
      </c>
      <c r="S285" s="6" t="s">
        <v>51</v>
      </c>
      <c r="T285" s="9" t="s">
        <v>4097</v>
      </c>
      <c r="U285" s="10">
        <v>65</v>
      </c>
      <c r="V285" s="10">
        <v>64.993499999999997</v>
      </c>
      <c r="W285" s="11" t="e">
        <f>_xlfn.XLOOKUP(C285,#REF!,#REF!,"S/I",0)</f>
        <v>#REF!</v>
      </c>
      <c r="X285" s="11" t="str">
        <f>_xlfn.XLOOKUP($D285,[2]Retiros_dinamica!$F:$F,[2]Retiros_dinamica!B:B,"S/I",0)</f>
        <v>S/I</v>
      </c>
      <c r="Y285" s="11" t="str">
        <f>_xlfn.XLOOKUP($D285,[2]Retiros_dinamica!$F:$F,[2]Retiros_dinamica!C:C,"S/I",0)</f>
        <v>S/I</v>
      </c>
      <c r="Z285" s="11" t="str">
        <f>_xlfn.XLOOKUP($D285,[2]Retiros_dinamica!$F:$F,[2]Retiros_dinamica!D:D,"S/I",0)</f>
        <v>S/I</v>
      </c>
      <c r="AA285" s="11" t="str">
        <f>_xlfn.XLOOKUP($D285,[2]Retiros_dinamica!$F:$F,[2]Retiros_dinamica!E:E,"S/I",0)</f>
        <v>S/I</v>
      </c>
      <c r="AB285" s="6" t="str">
        <f>_xlfn.XLOOKUP(C285,[2]CMg!$I$4:$I$106,[2]CMg!$M$4:$M$106,"----",0,1)</f>
        <v>----</v>
      </c>
      <c r="AC285" s="6" t="str">
        <f>_xlfn.XLOOKUP(C285,[2]CMg!$A$4:$A$106,[2]CMg!$B$4:$B$106,"----",0,1)</f>
        <v>----</v>
      </c>
      <c r="AD285" s="6" t="str">
        <f>_xlfn.XLOOKUP(C285,'[3]Promedio solar Cmg'!$A$4:$A$106,'[3]Promedio solar Cmg'!$B$4:$B$106,"----",0,1)</f>
        <v>----</v>
      </c>
      <c r="AH285" s="12">
        <f>_xlfn.XLOOKUP($E285,'[2]Balance económico'!$C:$C,'[2]Balance económico'!$D:$D,"-",0)</f>
        <v>105554792.21808347</v>
      </c>
      <c r="AI285" s="12">
        <f>_xlfn.XLOOKUP($E285,'[2]Balance económico'!$C:$C,'[2]Balance económico'!$E:$E,"-",0)</f>
        <v>736619366.69924271</v>
      </c>
      <c r="AJ285" s="12" t="str">
        <f>_xlfn.XLOOKUP($E285,'[2]Balance económico'!$C:$C,'[2]Balance económico'!$F:$F,"-",0)</f>
        <v>----</v>
      </c>
      <c r="AK285" s="6" t="str">
        <f t="shared" si="13"/>
        <v>PPA</v>
      </c>
      <c r="AL285" s="12" t="str" cm="1">
        <f t="array" ref="AL285">IFERROR((X285*[2]!Tabla2[Bloque A] + 'BD Centrales 2025'!Y753*[2]!Tabla2[Bloque B] + 'BD Centrales 2025'!Z753*[2]!Tabla2[Bloque C])*#REF!,"-")</f>
        <v>-</v>
      </c>
      <c r="AM285" s="12" t="str">
        <f t="shared" si="14"/>
        <v>-</v>
      </c>
      <c r="AN285" s="12">
        <f>IFERROR((AH285+AI285+AJ285)/(SUMIFS($W$2:$W$1194,$E$2:$E$1194,E285)*1000*#REF!),0)</f>
        <v>0</v>
      </c>
    </row>
    <row r="286" spans="1:40" ht="14.4" x14ac:dyDescent="0.3">
      <c r="A286" s="7">
        <v>367</v>
      </c>
      <c r="B286" s="7" t="s">
        <v>762</v>
      </c>
      <c r="C286" s="8" t="s">
        <v>763</v>
      </c>
      <c r="D286" s="6" t="s">
        <v>764</v>
      </c>
      <c r="E286" s="6" t="str">
        <f>_xlfn.XLOOKUP(D286,'[2]Coordinados SEN'!$A:$A,'[2]Coordinados SEN'!$B:$B,"-",0)</f>
        <v>76.377.436-8</v>
      </c>
      <c r="F286" s="6" t="s">
        <v>764</v>
      </c>
      <c r="G286" s="6">
        <f t="shared" si="12"/>
        <v>1</v>
      </c>
      <c r="H286" s="6" t="s">
        <v>765</v>
      </c>
      <c r="I286" s="6" t="s">
        <v>765</v>
      </c>
      <c r="J286" s="6" t="str">
        <f>_xlfn.XLOOKUP(I286,'[2]Barras CMg'!$E$2:$E$1527,'[2]Barras CMg'!$A$2:$A$1527,"------",0,1)</f>
        <v>ILLAPEL_______023</v>
      </c>
      <c r="K286" s="6" t="s">
        <v>397</v>
      </c>
      <c r="L286" s="6">
        <v>2025</v>
      </c>
      <c r="M286" s="6" t="s">
        <v>495</v>
      </c>
      <c r="N286" s="6" t="s">
        <v>496</v>
      </c>
      <c r="O286" s="6" t="s">
        <v>213</v>
      </c>
      <c r="P286" s="6" t="s">
        <v>477</v>
      </c>
      <c r="Q286" s="6" t="s">
        <v>766</v>
      </c>
      <c r="R286" s="6" t="s">
        <v>767</v>
      </c>
      <c r="S286" s="6" t="s">
        <v>51</v>
      </c>
      <c r="T286" s="9" t="s">
        <v>768</v>
      </c>
      <c r="U286" s="10">
        <v>3</v>
      </c>
      <c r="V286" s="10">
        <v>2.97</v>
      </c>
      <c r="W286" s="11" t="e">
        <f>_xlfn.XLOOKUP(C286,#REF!,#REF!,"S/I",0)</f>
        <v>#REF!</v>
      </c>
      <c r="X286" s="11" t="str">
        <f>_xlfn.XLOOKUP($D286,[2]Retiros_dinamica!$F:$F,[2]Retiros_dinamica!B:B,"S/I",0)</f>
        <v>S/I</v>
      </c>
      <c r="Y286" s="11" t="str">
        <f>_xlfn.XLOOKUP($D286,[2]Retiros_dinamica!$F:$F,[2]Retiros_dinamica!C:C,"S/I",0)</f>
        <v>S/I</v>
      </c>
      <c r="Z286" s="11" t="str">
        <f>_xlfn.XLOOKUP($D286,[2]Retiros_dinamica!$F:$F,[2]Retiros_dinamica!D:D,"S/I",0)</f>
        <v>S/I</v>
      </c>
      <c r="AA286" s="11" t="str">
        <f>_xlfn.XLOOKUP($D286,[2]Retiros_dinamica!$F:$F,[2]Retiros_dinamica!E:E,"S/I",0)</f>
        <v>S/I</v>
      </c>
      <c r="AB286" s="6" t="str">
        <f>_xlfn.XLOOKUP(C286,[2]CMg!$I$4:$I$106,[2]CMg!$M$4:$M$106,"----",0,1)</f>
        <v>----</v>
      </c>
      <c r="AC286" s="6" t="str">
        <f>_xlfn.XLOOKUP(C286,[2]CMg!$A$4:$A$106,[2]CMg!$B$4:$B$106,"----",0,1)</f>
        <v>----</v>
      </c>
      <c r="AD286" s="6" t="str">
        <f>_xlfn.XLOOKUP(C286,'[3]Promedio solar Cmg'!$A$4:$A$106,'[3]Promedio solar Cmg'!$B$4:$B$106,"----",0,1)</f>
        <v>----</v>
      </c>
      <c r="AH286" s="12">
        <f>_xlfn.XLOOKUP($E286,'[2]Balance económico'!$C:$C,'[2]Balance económico'!$D:$D,"-",0)</f>
        <v>310896335.14615679</v>
      </c>
      <c r="AI286" s="12">
        <f>_xlfn.XLOOKUP($E286,'[2]Balance económico'!$C:$C,'[2]Balance económico'!$E:$E,"-",0)</f>
        <v>16451779.850000001</v>
      </c>
      <c r="AJ286" s="12" t="str">
        <f>_xlfn.XLOOKUP($E286,'[2]Balance económico'!$C:$C,'[2]Balance económico'!$F:$F,"-",0)</f>
        <v>----</v>
      </c>
      <c r="AK286" s="6" t="str">
        <f t="shared" si="13"/>
        <v>PPA</v>
      </c>
      <c r="AL286" s="12" t="str" cm="1">
        <f t="array" ref="AL286">IFERROR((X286*[2]!Tabla2[Bloque A] + 'BD Centrales 2025'!Y139*[2]!Tabla2[Bloque B] + 'BD Centrales 2025'!Z139*[2]!Tabla2[Bloque C])*#REF!,"-")</f>
        <v>-</v>
      </c>
      <c r="AM286" s="12" t="str">
        <f t="shared" si="14"/>
        <v>-</v>
      </c>
      <c r="AN286" s="12">
        <f>IFERROR((AH286+AI286+AJ286)/(SUMIFS($W$2:$W$1194,$E$2:$E$1194,E286)*1000*#REF!),0)</f>
        <v>0</v>
      </c>
    </row>
    <row r="287" spans="1:40" ht="14.4" x14ac:dyDescent="0.3">
      <c r="A287" s="7">
        <v>369</v>
      </c>
      <c r="B287" s="7" t="s">
        <v>5635</v>
      </c>
      <c r="C287" s="8" t="s">
        <v>5636</v>
      </c>
      <c r="D287" s="6" t="s">
        <v>5637</v>
      </c>
      <c r="E287" s="6" t="str">
        <f>_xlfn.XLOOKUP(D287,'[2]Coordinados SEN'!$A:$A,'[2]Coordinados SEN'!$B:$B,"-",0)</f>
        <v>76.426.029-5</v>
      </c>
      <c r="F287" s="6" t="s">
        <v>5637</v>
      </c>
      <c r="G287" s="6">
        <f t="shared" si="12"/>
        <v>1</v>
      </c>
      <c r="H287" s="6" t="s">
        <v>5638</v>
      </c>
      <c r="I287" s="6" t="s">
        <v>5639</v>
      </c>
      <c r="J287" s="6" t="str">
        <f>_xlfn.XLOOKUP(I287,'[2]Barras CMg'!$E$2:$E$1527,'[2]Barras CMg'!$A$2:$A$1527,"------",0,1)</f>
        <v>------</v>
      </c>
      <c r="K287" s="6">
        <v>5</v>
      </c>
      <c r="L287" s="6">
        <v>2025</v>
      </c>
      <c r="M287" s="6" t="s">
        <v>45</v>
      </c>
      <c r="N287" s="6" t="s">
        <v>5267</v>
      </c>
      <c r="O287" s="6" t="s">
        <v>213</v>
      </c>
      <c r="P287" s="6" t="s">
        <v>90</v>
      </c>
      <c r="Q287" s="6" t="s">
        <v>91</v>
      </c>
      <c r="R287" s="6" t="s">
        <v>4265</v>
      </c>
      <c r="S287" s="6" t="s">
        <v>51</v>
      </c>
      <c r="T287" s="9" t="s">
        <v>4607</v>
      </c>
      <c r="U287" s="10">
        <v>8.48</v>
      </c>
      <c r="V287" s="10">
        <v>8.48</v>
      </c>
      <c r="W287" s="11" t="e">
        <f>_xlfn.XLOOKUP(C287,#REF!,#REF!,"S/I",0)</f>
        <v>#REF!</v>
      </c>
      <c r="X287" s="11" t="str">
        <f>_xlfn.XLOOKUP($D287,[2]Retiros_dinamica!$F:$F,[2]Retiros_dinamica!B:B,"S/I",0)</f>
        <v>S/I</v>
      </c>
      <c r="Y287" s="11" t="str">
        <f>_xlfn.XLOOKUP($D287,[2]Retiros_dinamica!$F:$F,[2]Retiros_dinamica!C:C,"S/I",0)</f>
        <v>S/I</v>
      </c>
      <c r="Z287" s="11" t="str">
        <f>_xlfn.XLOOKUP($D287,[2]Retiros_dinamica!$F:$F,[2]Retiros_dinamica!D:D,"S/I",0)</f>
        <v>S/I</v>
      </c>
      <c r="AA287" s="11" t="str">
        <f>_xlfn.XLOOKUP($D287,[2]Retiros_dinamica!$F:$F,[2]Retiros_dinamica!E:E,"S/I",0)</f>
        <v>S/I</v>
      </c>
      <c r="AB287" s="6" t="str">
        <f>_xlfn.XLOOKUP(C287,[2]CMg!$I$4:$I$106,[2]CMg!$M$4:$M$106,"----",0,1)</f>
        <v>----</v>
      </c>
      <c r="AH287" s="12">
        <f>_xlfn.XLOOKUP($E287,'[2]Balance económico'!$C:$C,'[2]Balance económico'!$D:$D,"-",0)</f>
        <v>45655610.944719128</v>
      </c>
      <c r="AI287" s="12">
        <f>_xlfn.XLOOKUP($E287,'[2]Balance económico'!$C:$C,'[2]Balance económico'!$E:$E,"-",0)</f>
        <v>450275908.28980005</v>
      </c>
      <c r="AJ287" s="12" t="str">
        <f>_xlfn.XLOOKUP($E287,'[2]Balance económico'!$C:$C,'[2]Balance económico'!$F:$F,"-",0)</f>
        <v>----</v>
      </c>
      <c r="AK287" s="6" t="str">
        <f t="shared" si="13"/>
        <v>PPA</v>
      </c>
      <c r="AL287" s="12" t="str" cm="1">
        <f t="array" ref="AL287">IFERROR((X287*[2]!Tabla2[Bloque A] + 'BD Centrales 2025'!Y1058*[2]!Tabla2[Bloque B] + 'BD Centrales 2025'!Z1058*[2]!Tabla2[Bloque C])*#REF!,"-")</f>
        <v>-</v>
      </c>
      <c r="AM287" s="12" t="str">
        <f t="shared" si="14"/>
        <v>-</v>
      </c>
      <c r="AN287" s="12">
        <f>IFERROR((AH287+AI287+AJ287)/(SUMIFS($W$2:$W$1194,$E$2:$E$1194,E287)*1000*#REF!),0)</f>
        <v>0</v>
      </c>
    </row>
    <row r="288" spans="1:40" ht="14.4" x14ac:dyDescent="0.3">
      <c r="A288" s="7">
        <v>370</v>
      </c>
      <c r="B288" s="7" t="s">
        <v>4470</v>
      </c>
      <c r="C288" s="8" t="s">
        <v>4471</v>
      </c>
      <c r="D288" s="6" t="s">
        <v>4472</v>
      </c>
      <c r="E288" s="6" t="str">
        <f>_xlfn.XLOOKUP(D288,'[2]Coordinados SEN'!$A:$A,'[2]Coordinados SEN'!$B:$B,"-",0)</f>
        <v>77.333.033-6</v>
      </c>
      <c r="F288" s="6" t="s">
        <v>4473</v>
      </c>
      <c r="G288" s="6">
        <f t="shared" si="12"/>
        <v>1</v>
      </c>
      <c r="H288" s="6" t="s">
        <v>4474</v>
      </c>
      <c r="I288" s="6" t="s">
        <v>4475</v>
      </c>
      <c r="J288" s="6" t="str">
        <f>_xlfn.XLOOKUP(I288,'[2]Barras CMg'!$E$2:$E$1527,'[2]Barras CMg'!$A$2:$A$1527,"------",0,1)</f>
        <v>------</v>
      </c>
      <c r="K288" s="6">
        <v>1</v>
      </c>
      <c r="L288" s="6">
        <v>2025</v>
      </c>
      <c r="M288" s="6" t="s">
        <v>66</v>
      </c>
      <c r="N288" s="6" t="s">
        <v>177</v>
      </c>
      <c r="O288" s="6" t="s">
        <v>213</v>
      </c>
      <c r="P288" s="6" t="s">
        <v>90</v>
      </c>
      <c r="Q288" s="6" t="s">
        <v>868</v>
      </c>
      <c r="R288" s="6" t="s">
        <v>1687</v>
      </c>
      <c r="S288" s="6" t="s">
        <v>51</v>
      </c>
      <c r="T288" s="9" t="s">
        <v>887</v>
      </c>
      <c r="U288" s="10">
        <v>5.76</v>
      </c>
      <c r="V288" s="10">
        <v>5.75</v>
      </c>
      <c r="W288" s="11" t="e">
        <f>_xlfn.XLOOKUP(C288,#REF!,#REF!,"S/I",0)</f>
        <v>#REF!</v>
      </c>
      <c r="X288" s="11">
        <f>_xlfn.XLOOKUP($D288,[2]Retiros_dinamica!$F:$F,[2]Retiros_dinamica!B:B,"S/I",0)</f>
        <v>91067.441580447994</v>
      </c>
      <c r="Y288" s="11">
        <f>_xlfn.XLOOKUP($D288,[2]Retiros_dinamica!$F:$F,[2]Retiros_dinamica!C:C,"S/I",0)</f>
        <v>136091.295855217</v>
      </c>
      <c r="Z288" s="11">
        <f>_xlfn.XLOOKUP($D288,[2]Retiros_dinamica!$F:$F,[2]Retiros_dinamica!D:D,"S/I",0)</f>
        <v>48707.991801805001</v>
      </c>
      <c r="AA288" s="11">
        <f>_xlfn.XLOOKUP($D288,[2]Retiros_dinamica!$F:$F,[2]Retiros_dinamica!E:E,"S/I",0)</f>
        <v>275866.72923746996</v>
      </c>
      <c r="AB288" s="6" t="str">
        <f>_xlfn.XLOOKUP(C288,[2]CMg!$I$4:$I$106,[2]CMg!$M$4:$M$106,"----",0,1)</f>
        <v>----</v>
      </c>
      <c r="AH288" s="12">
        <f>_xlfn.XLOOKUP($E288,'[2]Balance económico'!$C:$C,'[2]Balance económico'!$D:$D,"-",0)</f>
        <v>-15158364174.337984</v>
      </c>
      <c r="AI288" s="12">
        <f>_xlfn.XLOOKUP($E288,'[2]Balance económico'!$C:$C,'[2]Balance económico'!$E:$E,"-",0)</f>
        <v>-1988283697.1026845</v>
      </c>
      <c r="AJ288" s="12">
        <f>_xlfn.XLOOKUP($E288,'[2]Balance económico'!$C:$C,'[2]Balance económico'!$F:$F,"-",0)</f>
        <v>813847667.85848308</v>
      </c>
      <c r="AK288" s="6" t="str">
        <f t="shared" si="13"/>
        <v>PPA</v>
      </c>
      <c r="AL288" s="12" t="str" cm="1">
        <f t="array" ref="AL288">IFERROR((X288*[2]!Tabla2[Bloque A] + 'BD Centrales 2025'!Y828*[2]!Tabla2[Bloque B] + 'BD Centrales 2025'!Z828*[2]!Tabla2[Bloque C])*#REF!,"-")</f>
        <v>-</v>
      </c>
      <c r="AM288" s="12" t="str">
        <f t="shared" si="14"/>
        <v>-</v>
      </c>
      <c r="AN288" s="12">
        <f>IFERROR((AH288+AI288+AJ288)/(SUMIFS($W$2:$W$1194,$E$2:$E$1194,E288)*1000*#REF!),0)</f>
        <v>0</v>
      </c>
    </row>
    <row r="289" spans="1:40" ht="14.4" x14ac:dyDescent="0.3">
      <c r="A289" s="7">
        <v>371</v>
      </c>
      <c r="B289" s="7" t="s">
        <v>5331</v>
      </c>
      <c r="C289" s="8" t="s">
        <v>5332</v>
      </c>
      <c r="D289" s="6" t="s">
        <v>1237</v>
      </c>
      <c r="E289" s="6" t="str">
        <f>_xlfn.XLOOKUP(D289,'[2]Coordinados SEN'!$A:$A,'[2]Coordinados SEN'!$B:$B,"-",0)</f>
        <v>76.472.262-0</v>
      </c>
      <c r="F289" s="6" t="s">
        <v>5333</v>
      </c>
      <c r="G289" s="6">
        <f t="shared" si="12"/>
        <v>8</v>
      </c>
      <c r="H289" s="6" t="s">
        <v>5334</v>
      </c>
      <c r="I289" s="6" t="s">
        <v>5335</v>
      </c>
      <c r="J289" s="6" t="str">
        <f>_xlfn.XLOOKUP(I289,'[2]Barras CMg'!$E$2:$E$1527,'[2]Barras CMg'!$A$2:$A$1527,"------",0,1)</f>
        <v>P.VARAS_______013</v>
      </c>
      <c r="K289" s="6">
        <v>2</v>
      </c>
      <c r="L289" s="6">
        <v>2025</v>
      </c>
      <c r="M289" s="6" t="s">
        <v>45</v>
      </c>
      <c r="N289" s="6" t="s">
        <v>5267</v>
      </c>
      <c r="O289" s="6" t="s">
        <v>213</v>
      </c>
      <c r="P289" s="6" t="s">
        <v>82</v>
      </c>
      <c r="Q289" s="6" t="s">
        <v>83</v>
      </c>
      <c r="R289" s="6" t="s">
        <v>4703</v>
      </c>
      <c r="S289" s="6" t="s">
        <v>51</v>
      </c>
      <c r="T289" s="9" t="s">
        <v>5336</v>
      </c>
      <c r="U289" s="10">
        <v>3</v>
      </c>
      <c r="V289" s="10">
        <v>3</v>
      </c>
      <c r="W289" s="11" t="e">
        <f>_xlfn.XLOOKUP(C289,#REF!,#REF!,"S/I",0)</f>
        <v>#REF!</v>
      </c>
      <c r="X289" s="11">
        <f>_xlfn.XLOOKUP($D289,[2]Retiros_dinamica!$F:$F,[2]Retiros_dinamica!B:B,"S/I",0)</f>
        <v>241293.8223704265</v>
      </c>
      <c r="Y289" s="11">
        <f>_xlfn.XLOOKUP($D289,[2]Retiros_dinamica!$F:$F,[2]Retiros_dinamica!C:C,"S/I",0)</f>
        <v>329081.15064715681</v>
      </c>
      <c r="Z289" s="11">
        <f>_xlfn.XLOOKUP($D289,[2]Retiros_dinamica!$F:$F,[2]Retiros_dinamica!D:D,"S/I",0)</f>
        <v>128496.9932548643</v>
      </c>
      <c r="AA289" s="11">
        <f>_xlfn.XLOOKUP($D289,[2]Retiros_dinamica!$F:$F,[2]Retiros_dinamica!E:E,"S/I",0)</f>
        <v>698871.96627244772</v>
      </c>
      <c r="AB289" s="6" t="str">
        <f>_xlfn.XLOOKUP(C289,[2]CMg!$I$4:$I$106,[2]CMg!$M$4:$M$106,"----",0,1)</f>
        <v>----</v>
      </c>
      <c r="AH289" s="12">
        <f>_xlfn.XLOOKUP($E289,'[2]Balance económico'!$C:$C,'[2]Balance económico'!$D:$D,"-",0)</f>
        <v>-5608744722.6895809</v>
      </c>
      <c r="AI289" s="12">
        <f>_xlfn.XLOOKUP($E289,'[2]Balance económico'!$C:$C,'[2]Balance económico'!$E:$E,"-",0)</f>
        <v>-6717897998.7925949</v>
      </c>
      <c r="AJ289" s="12">
        <f>_xlfn.XLOOKUP($E289,'[2]Balance económico'!$C:$C,'[2]Balance económico'!$F:$F,"-",0)</f>
        <v>2039576758.2176902</v>
      </c>
      <c r="AK289" s="6" t="str">
        <f t="shared" si="13"/>
        <v>PPA</v>
      </c>
      <c r="AL289" s="12" t="str" cm="1">
        <f t="array" ref="AL289">IFERROR((X289*[2]!Tabla2[Bloque A] + 'BD Centrales 2025'!Y999*[2]!Tabla2[Bloque B] + 'BD Centrales 2025'!Z999*[2]!Tabla2[Bloque C])*#REF!,"-")</f>
        <v>-</v>
      </c>
      <c r="AM289" s="12" t="str">
        <f t="shared" si="14"/>
        <v>-</v>
      </c>
      <c r="AN289" s="12">
        <f>IFERROR((AH289+AI289+AJ289)/(SUMIFS($W$2:$W$1194,$E$2:$E$1194,E289)*1000*#REF!),0)</f>
        <v>0</v>
      </c>
    </row>
    <row r="290" spans="1:40" ht="14.4" x14ac:dyDescent="0.3">
      <c r="A290" s="7">
        <v>372</v>
      </c>
      <c r="B290" s="7" t="s">
        <v>769</v>
      </c>
      <c r="C290" s="8" t="s">
        <v>770</v>
      </c>
      <c r="D290" s="6" t="s">
        <v>771</v>
      </c>
      <c r="E290" s="6" t="str">
        <f>_xlfn.XLOOKUP(D290,'[2]Coordinados SEN'!$A:$A,'[2]Coordinados SEN'!$B:$B,"-",0)</f>
        <v>76.201.449-1</v>
      </c>
      <c r="F290" s="6" t="s">
        <v>771</v>
      </c>
      <c r="G290" s="6">
        <f t="shared" si="12"/>
        <v>6</v>
      </c>
      <c r="H290" s="6" t="s">
        <v>772</v>
      </c>
      <c r="I290" s="6" t="s">
        <v>772</v>
      </c>
      <c r="J290" s="6" t="str">
        <f>_xlfn.XLOOKUP(I290,'[2]Barras CMg'!$E$2:$E$1527,'[2]Barras CMg'!$A$2:$A$1527,"------",0,1)</f>
        <v>CABILDO_______023</v>
      </c>
      <c r="K290" s="6" t="s">
        <v>397</v>
      </c>
      <c r="L290" s="6">
        <v>2025</v>
      </c>
      <c r="M290" s="6" t="s">
        <v>495</v>
      </c>
      <c r="N290" s="6" t="s">
        <v>496</v>
      </c>
      <c r="O290" s="6" t="s">
        <v>213</v>
      </c>
      <c r="P290" s="6" t="s">
        <v>189</v>
      </c>
      <c r="Q290" s="6" t="s">
        <v>773</v>
      </c>
      <c r="R290" s="6" t="s">
        <v>773</v>
      </c>
      <c r="S290" s="6" t="s">
        <v>51</v>
      </c>
      <c r="T290" s="9" t="s">
        <v>774</v>
      </c>
      <c r="U290" s="10">
        <v>3</v>
      </c>
      <c r="V290" s="10">
        <v>3</v>
      </c>
      <c r="W290" s="11" t="e">
        <f>_xlfn.XLOOKUP(C290,#REF!,#REF!,"S/I",0)</f>
        <v>#REF!</v>
      </c>
      <c r="X290" s="11">
        <f>_xlfn.XLOOKUP($D290,[2]Retiros_dinamica!$F:$F,[2]Retiros_dinamica!B:B,"S/I",0)</f>
        <v>0</v>
      </c>
      <c r="Y290" s="11">
        <f>_xlfn.XLOOKUP($D290,[2]Retiros_dinamica!$F:$F,[2]Retiros_dinamica!C:C,"S/I",0)</f>
        <v>9871.4284412071211</v>
      </c>
      <c r="Z290" s="11">
        <f>_xlfn.XLOOKUP($D290,[2]Retiros_dinamica!$F:$F,[2]Retiros_dinamica!D:D,"S/I",0)</f>
        <v>0.1241169932256881</v>
      </c>
      <c r="AA290" s="11">
        <f>_xlfn.XLOOKUP($D290,[2]Retiros_dinamica!$F:$F,[2]Retiros_dinamica!E:E,"S/I",0)</f>
        <v>9871.5525582003465</v>
      </c>
      <c r="AB290" s="6" t="str">
        <f>_xlfn.XLOOKUP(C290,[2]CMg!$I$4:$I$106,[2]CMg!$M$4:$M$106,"----",0,1)</f>
        <v>----</v>
      </c>
      <c r="AC290" s="6" t="str">
        <f>_xlfn.XLOOKUP(C290,[2]CMg!$A$4:$A$106,[2]CMg!$B$4:$B$106,"----",0,1)</f>
        <v>----</v>
      </c>
      <c r="AD290" s="6" t="str">
        <f>_xlfn.XLOOKUP(C290,'[3]Promedio solar Cmg'!$A$4:$A$106,'[3]Promedio solar Cmg'!$B$4:$B$106,"----",0,1)</f>
        <v>----</v>
      </c>
      <c r="AH290" s="12">
        <f>_xlfn.XLOOKUP($E290,'[2]Balance económico'!$C:$C,'[2]Balance económico'!$D:$D,"-",0)</f>
        <v>1565394747.7106657</v>
      </c>
      <c r="AI290" s="12">
        <f>_xlfn.XLOOKUP($E290,'[2]Balance económico'!$C:$C,'[2]Balance económico'!$E:$E,"-",0)</f>
        <v>325811894.50152147</v>
      </c>
      <c r="AJ290" s="12">
        <f>_xlfn.XLOOKUP($E290,'[2]Balance económico'!$C:$C,'[2]Balance económico'!$F:$F,"-",0)</f>
        <v>63884084.714004755</v>
      </c>
      <c r="AK290" s="6" t="str">
        <f t="shared" si="13"/>
        <v>PPA</v>
      </c>
      <c r="AL290" s="12" t="str" cm="1">
        <f t="array" ref="AL290">IFERROR((X290*[2]!Tabla2[Bloque A] + 'BD Centrales 2025'!Y507*[2]!Tabla2[Bloque B] + 'BD Centrales 2025'!Z507*[2]!Tabla2[Bloque C])*#REF!,"-")</f>
        <v>-</v>
      </c>
      <c r="AM290" s="12" t="str">
        <f t="shared" si="14"/>
        <v>-</v>
      </c>
      <c r="AN290" s="12">
        <f>IFERROR((AH290+AI290+AJ290)/(SUMIFS($W$2:$W$1194,$E$2:$E$1194,E290)*1000*#REF!),0)</f>
        <v>0</v>
      </c>
    </row>
    <row r="291" spans="1:40" ht="14.4" x14ac:dyDescent="0.3">
      <c r="A291" s="7">
        <v>373</v>
      </c>
      <c r="B291" s="7" t="s">
        <v>4916</v>
      </c>
      <c r="C291" s="8" t="s">
        <v>4917</v>
      </c>
      <c r="D291" s="6" t="s">
        <v>4906</v>
      </c>
      <c r="E291" s="6" t="str">
        <f>_xlfn.XLOOKUP(D291,'[2]Coordinados SEN'!$A:$A,'[2]Coordinados SEN'!$B:$B,"-",0)</f>
        <v>76.028.873-K</v>
      </c>
      <c r="F291" s="6" t="s">
        <v>4906</v>
      </c>
      <c r="G291" s="6">
        <f t="shared" si="12"/>
        <v>5</v>
      </c>
      <c r="H291" s="6" t="s">
        <v>4918</v>
      </c>
      <c r="I291" s="6" t="s">
        <v>4919</v>
      </c>
      <c r="J291" s="6" t="str">
        <f>_xlfn.XLOOKUP(I291,'[2]Barras CMg'!$E$2:$E$1527,'[2]Barras CMg'!$A$2:$A$1527,"------",0,1)</f>
        <v>MOLINA________066</v>
      </c>
      <c r="K291" s="6">
        <v>1</v>
      </c>
      <c r="L291" s="6">
        <v>2025</v>
      </c>
      <c r="M291" s="6" t="s">
        <v>66</v>
      </c>
      <c r="N291" s="6" t="s">
        <v>177</v>
      </c>
      <c r="O291" s="6" t="s">
        <v>213</v>
      </c>
      <c r="P291" s="6" t="s">
        <v>90</v>
      </c>
      <c r="Q291" s="6" t="s">
        <v>91</v>
      </c>
      <c r="R291" s="6" t="s">
        <v>3066</v>
      </c>
      <c r="S291" s="6" t="s">
        <v>51</v>
      </c>
      <c r="T291" s="9" t="s">
        <v>4920</v>
      </c>
      <c r="U291" s="10">
        <v>1.3</v>
      </c>
      <c r="V291" s="10">
        <v>1.2858000000000001</v>
      </c>
      <c r="W291" s="11" t="e">
        <f>_xlfn.XLOOKUP(C291,#REF!,#REF!,"S/I",0)</f>
        <v>#REF!</v>
      </c>
      <c r="X291" s="11" t="str">
        <f>_xlfn.XLOOKUP($D291,[2]Retiros_dinamica!$F:$F,[2]Retiros_dinamica!B:B,"S/I",0)</f>
        <v>S/I</v>
      </c>
      <c r="Y291" s="11" t="str">
        <f>_xlfn.XLOOKUP($D291,[2]Retiros_dinamica!$F:$F,[2]Retiros_dinamica!C:C,"S/I",0)</f>
        <v>S/I</v>
      </c>
      <c r="Z291" s="11" t="str">
        <f>_xlfn.XLOOKUP($D291,[2]Retiros_dinamica!$F:$F,[2]Retiros_dinamica!D:D,"S/I",0)</f>
        <v>S/I</v>
      </c>
      <c r="AA291" s="11" t="str">
        <f>_xlfn.XLOOKUP($D291,[2]Retiros_dinamica!$F:$F,[2]Retiros_dinamica!E:E,"S/I",0)</f>
        <v>S/I</v>
      </c>
      <c r="AB291" s="6" t="str">
        <f>_xlfn.XLOOKUP(C291,[2]CMg!$I$4:$I$106,[2]CMg!$M$4:$M$106,"----",0,1)</f>
        <v>----</v>
      </c>
      <c r="AH291" s="12">
        <f>_xlfn.XLOOKUP($E291,'[2]Balance económico'!$C:$C,'[2]Balance económico'!$D:$D,"-",0)</f>
        <v>260538492.47897691</v>
      </c>
      <c r="AI291" s="12">
        <f>_xlfn.XLOOKUP($E291,'[2]Balance económico'!$C:$C,'[2]Balance económico'!$E:$E,"-",0)</f>
        <v>223124536.86556</v>
      </c>
      <c r="AJ291" s="12" t="str">
        <f>_xlfn.XLOOKUP($E291,'[2]Balance económico'!$C:$C,'[2]Balance económico'!$F:$F,"-",0)</f>
        <v>----</v>
      </c>
      <c r="AK291" s="6" t="str">
        <f t="shared" si="13"/>
        <v>PPA</v>
      </c>
      <c r="AL291" s="12" t="str" cm="1">
        <f t="array" ref="AL291">IFERROR((X291*[2]!Tabla2[Bloque A] + 'BD Centrales 2025'!Y917*[2]!Tabla2[Bloque B] + 'BD Centrales 2025'!Z917*[2]!Tabla2[Bloque C])*#REF!,"-")</f>
        <v>-</v>
      </c>
      <c r="AM291" s="12" t="str">
        <f t="shared" si="14"/>
        <v>-</v>
      </c>
      <c r="AN291" s="12">
        <f>IFERROR((AH291+AI291+AJ291)/(SUMIFS($W$2:$W$1194,$E$2:$E$1194,E291)*1000*#REF!),0)</f>
        <v>0</v>
      </c>
    </row>
    <row r="292" spans="1:40" ht="14.4" x14ac:dyDescent="0.3">
      <c r="A292" s="7">
        <v>374</v>
      </c>
      <c r="B292" s="7" t="s">
        <v>775</v>
      </c>
      <c r="C292" s="8" t="s">
        <v>776</v>
      </c>
      <c r="D292" s="6" t="s">
        <v>777</v>
      </c>
      <c r="E292" s="6" t="str">
        <f>_xlfn.XLOOKUP(D292,'[2]Coordinados SEN'!$A:$A,'[2]Coordinados SEN'!$B:$B,"-",0)</f>
        <v>76.579.067-0</v>
      </c>
      <c r="F292" s="6" t="s">
        <v>777</v>
      </c>
      <c r="G292" s="6">
        <f t="shared" si="12"/>
        <v>1</v>
      </c>
      <c r="H292" s="6" t="s">
        <v>778</v>
      </c>
      <c r="I292" s="13" t="s">
        <v>779</v>
      </c>
      <c r="J292" s="6" t="str">
        <f>_xlfn.XLOOKUP(I292,'[2]Barras CMg'!$E$2:$E$1527,'[2]Barras CMg'!$A$2:$A$1527,"------",0,1)</f>
        <v>ANDES_SNG_____023</v>
      </c>
      <c r="K292" s="6">
        <v>1</v>
      </c>
      <c r="L292" s="6">
        <v>2025</v>
      </c>
      <c r="M292" s="6" t="s">
        <v>495</v>
      </c>
      <c r="N292" s="6" t="s">
        <v>496</v>
      </c>
      <c r="O292" s="6" t="s">
        <v>47</v>
      </c>
      <c r="P292" s="6" t="s">
        <v>48</v>
      </c>
      <c r="Q292" s="6" t="s">
        <v>48</v>
      </c>
      <c r="R292" s="6" t="s">
        <v>48</v>
      </c>
      <c r="S292" s="6" t="s">
        <v>51</v>
      </c>
      <c r="T292" s="9" t="s">
        <v>780</v>
      </c>
      <c r="U292" s="10">
        <v>21.795000000000002</v>
      </c>
      <c r="V292" s="10">
        <v>21.425000000000001</v>
      </c>
      <c r="W292" s="11" t="e">
        <f>_xlfn.XLOOKUP(C292,#REF!,#REF!,"S/I",0)</f>
        <v>#REF!</v>
      </c>
      <c r="X292" s="11">
        <f>_xlfn.XLOOKUP($D292,[2]Retiros_dinamica!$F:$F,[2]Retiros_dinamica!B:B,"S/I",0)</f>
        <v>0</v>
      </c>
      <c r="Y292" s="11">
        <f>_xlfn.XLOOKUP($D292,[2]Retiros_dinamica!$F:$F,[2]Retiros_dinamica!C:C,"S/I",0)</f>
        <v>32.916188980000001</v>
      </c>
      <c r="Z292" s="11">
        <f>_xlfn.XLOOKUP($D292,[2]Retiros_dinamica!$F:$F,[2]Retiros_dinamica!D:D,"S/I",0)</f>
        <v>0</v>
      </c>
      <c r="AA292" s="11">
        <f>_xlfn.XLOOKUP($D292,[2]Retiros_dinamica!$F:$F,[2]Retiros_dinamica!E:E,"S/I",0)</f>
        <v>32.916188980000001</v>
      </c>
      <c r="AB292" s="6">
        <f>_xlfn.XLOOKUP(C292,[2]CMg!$I$4:$I$106,[2]CMg!$M$4:$M$106,"----",0,1)</f>
        <v>6.844523937768284</v>
      </c>
      <c r="AC292" s="6">
        <f>_xlfn.XLOOKUP(C292,'[3]Promedio Cmg'!$A$4:$A$106,'[3]Promedio Cmg'!$B$4:$B$106,"---",0,1)</f>
        <v>49.28477685195746</v>
      </c>
      <c r="AD292" s="6">
        <f>_xlfn.XLOOKUP(C292,'[3]Promedio solar Cmg'!$A$4:$A$106,'[3]Promedio solar Cmg'!$B$4:$B$106,"----",0,1)</f>
        <v>8.4508767123287765</v>
      </c>
      <c r="AE292" s="6">
        <f>_xlfn.XLOOKUP(C292,[2]CMg!$O$4:$O$106,[2]CMg!$P$4:$P$106,"----",0,1)</f>
        <v>78.446141655253214</v>
      </c>
      <c r="AF292" s="14">
        <f>_xlfn.XLOOKUP(C292,[2]CMg!$S$4:$S$106,[2]CMg!$U$4:$U$106,"----",0,1)</f>
        <v>0.4718639424723205</v>
      </c>
      <c r="AH292" s="12">
        <f>_xlfn.XLOOKUP($E292,'[2]Balance económico'!$C:$C,'[2]Balance económico'!$D:$D,"-",0)</f>
        <v>43951907.63369</v>
      </c>
      <c r="AI292" s="12">
        <f>_xlfn.XLOOKUP($E292,'[2]Balance económico'!$C:$C,'[2]Balance económico'!$E:$E,"-",0)</f>
        <v>139412029.55799991</v>
      </c>
      <c r="AJ292" s="12">
        <f>_xlfn.XLOOKUP($E292,'[2]Balance económico'!$C:$C,'[2]Balance económico'!$F:$F,"-",0)</f>
        <v>87921.177618408954</v>
      </c>
      <c r="AK292" s="6" t="str">
        <f t="shared" si="13"/>
        <v>PPA</v>
      </c>
      <c r="AL292" s="12" t="str" cm="1">
        <f t="array" ref="AL292">IFERROR((X292*[2]!Tabla2[Bloque A] + 'BD Centrales 2025'!Y796*[2]!Tabla2[Bloque B] + 'BD Centrales 2025'!Z796*[2]!Tabla2[Bloque C])*#REF!,"-")</f>
        <v>-</v>
      </c>
      <c r="AM292" s="12" t="str">
        <f t="shared" si="14"/>
        <v>-</v>
      </c>
      <c r="AN292" s="12">
        <f>IFERROR((AH292+AI292+AJ292)/(SUMIFS($W$2:$W$1194,$E$2:$E$1194,E292)*1000*#REF!),0)</f>
        <v>0</v>
      </c>
    </row>
    <row r="293" spans="1:40" ht="14.4" x14ac:dyDescent="0.3">
      <c r="A293" s="7">
        <v>376</v>
      </c>
      <c r="B293" s="7" t="s">
        <v>5273</v>
      </c>
      <c r="C293" s="8" t="s">
        <v>5274</v>
      </c>
      <c r="D293" s="6" t="s">
        <v>248</v>
      </c>
      <c r="E293" s="6" t="str">
        <f>_xlfn.XLOOKUP(D293,'[2]Coordinados SEN'!$A:$A,'[2]Coordinados SEN'!$B:$B,"-",0)</f>
        <v>88.006.900-4</v>
      </c>
      <c r="F293" s="6" t="s">
        <v>248</v>
      </c>
      <c r="G293" s="6">
        <f t="shared" si="12"/>
        <v>14</v>
      </c>
      <c r="H293" s="6" t="s">
        <v>5275</v>
      </c>
      <c r="I293" s="6" t="s">
        <v>5275</v>
      </c>
      <c r="J293" s="6" t="str">
        <f>_xlfn.XLOOKUP(I293,'[2]Barras CMg'!$E$2:$E$1527,'[2]Barras CMg'!$A$2:$A$1527,"------",0,1)</f>
        <v>CHACAYA_______220</v>
      </c>
      <c r="K293" s="6">
        <v>1</v>
      </c>
      <c r="L293" s="6">
        <v>2025</v>
      </c>
      <c r="M293" s="6" t="s">
        <v>45</v>
      </c>
      <c r="N293" s="6" t="s">
        <v>5276</v>
      </c>
      <c r="O293" s="6" t="s">
        <v>47</v>
      </c>
      <c r="P293" s="6" t="s">
        <v>48</v>
      </c>
      <c r="Q293" s="6" t="s">
        <v>48</v>
      </c>
      <c r="R293" s="6" t="s">
        <v>3403</v>
      </c>
      <c r="S293" s="6" t="s">
        <v>51</v>
      </c>
      <c r="T293" s="9" t="s">
        <v>5277</v>
      </c>
      <c r="U293" s="10">
        <v>176.6</v>
      </c>
      <c r="V293" s="10">
        <v>161.15</v>
      </c>
      <c r="W293" s="11" t="e">
        <f>_xlfn.XLOOKUP(C293,#REF!,#REF!,"S/I",0)</f>
        <v>#REF!</v>
      </c>
      <c r="X293" s="11">
        <f>_xlfn.XLOOKUP($D293,[2]Retiros_dinamica!$F:$F,[2]Retiros_dinamica!B:B,"S/I",0)</f>
        <v>3253060.2037554341</v>
      </c>
      <c r="Y293" s="11">
        <f>_xlfn.XLOOKUP($D293,[2]Retiros_dinamica!$F:$F,[2]Retiros_dinamica!C:C,"S/I",0)</f>
        <v>3836132.6110268869</v>
      </c>
      <c r="Z293" s="11">
        <f>_xlfn.XLOOKUP($D293,[2]Retiros_dinamica!$F:$F,[2]Retiros_dinamica!D:D,"S/I",0)</f>
        <v>2116683.7083193199</v>
      </c>
      <c r="AA293" s="11">
        <f>_xlfn.XLOOKUP($D293,[2]Retiros_dinamica!$F:$F,[2]Retiros_dinamica!E:E,"S/I",0)</f>
        <v>9205876.5231016409</v>
      </c>
      <c r="AB293" s="6" t="str">
        <f>_xlfn.XLOOKUP(C293,[2]CMg!$I$4:$I$106,[2]CMg!$M$4:$M$106,"----",0,1)</f>
        <v>----</v>
      </c>
      <c r="AH293" s="12">
        <f>_xlfn.XLOOKUP($E293,'[2]Balance económico'!$C:$C,'[2]Balance económico'!$D:$D,"-",0)</f>
        <v>-190466040785.9931</v>
      </c>
      <c r="AI293" s="12">
        <f>_xlfn.XLOOKUP($E293,'[2]Balance económico'!$C:$C,'[2]Balance económico'!$E:$E,"-",0)</f>
        <v>-102609858070.40146</v>
      </c>
      <c r="AJ293" s="12">
        <f>_xlfn.XLOOKUP($E293,'[2]Balance económico'!$C:$C,'[2]Balance económico'!$F:$F,"-",0)</f>
        <v>36463788139.985023</v>
      </c>
      <c r="AK293" s="6" t="str">
        <f t="shared" si="13"/>
        <v>PPA</v>
      </c>
      <c r="AL293" s="12" t="str" cm="1">
        <f t="array" ref="AL293">IFERROR((X293*[2]!Tabla2[Bloque A] + 'BD Centrales 2025'!Y988*[2]!Tabla2[Bloque B] + 'BD Centrales 2025'!Z988*[2]!Tabla2[Bloque C])*#REF!,"-")</f>
        <v>-</v>
      </c>
      <c r="AM293" s="12" t="str">
        <f t="shared" si="14"/>
        <v>-</v>
      </c>
      <c r="AN293" s="12">
        <f>IFERROR((AH293+AI293+AJ293)/(SUMIFS($W$2:$W$1194,$E$2:$E$1194,E293)*1000*#REF!),0)</f>
        <v>0</v>
      </c>
    </row>
    <row r="294" spans="1:40" ht="14.4" x14ac:dyDescent="0.3">
      <c r="A294" s="7">
        <v>377</v>
      </c>
      <c r="B294" s="7" t="s">
        <v>5278</v>
      </c>
      <c r="C294" s="8" t="s">
        <v>5279</v>
      </c>
      <c r="D294" s="6" t="s">
        <v>5280</v>
      </c>
      <c r="E294" s="6" t="str">
        <f>_xlfn.XLOOKUP(D294,'[2]Coordinados SEN'!$A:$A,'[2]Coordinados SEN'!$B:$B,"-",0)</f>
        <v>76.004.976-K</v>
      </c>
      <c r="F294" s="6" t="s">
        <v>5280</v>
      </c>
      <c r="G294" s="6">
        <f t="shared" si="12"/>
        <v>1</v>
      </c>
      <c r="H294" s="6" t="s">
        <v>5281</v>
      </c>
      <c r="I294" s="6" t="s">
        <v>5281</v>
      </c>
      <c r="J294" s="6" t="str">
        <f>_xlfn.XLOOKUP(I294,'[2]Barras CMg'!$E$2:$E$1527,'[2]Barras CMg'!$A$2:$A$1527,"------",0,1)</f>
        <v>ANGAMOS_______220</v>
      </c>
      <c r="K294" s="6">
        <v>2</v>
      </c>
      <c r="L294" s="6">
        <v>2025</v>
      </c>
      <c r="M294" s="6" t="s">
        <v>45</v>
      </c>
      <c r="N294" s="6" t="s">
        <v>5276</v>
      </c>
      <c r="O294" s="6" t="s">
        <v>47</v>
      </c>
      <c r="P294" s="6" t="s">
        <v>48</v>
      </c>
      <c r="Q294" s="6" t="s">
        <v>48</v>
      </c>
      <c r="R294" s="6" t="s">
        <v>3403</v>
      </c>
      <c r="S294" s="6" t="s">
        <v>51</v>
      </c>
      <c r="T294" s="9" t="s">
        <v>5282</v>
      </c>
      <c r="U294" s="10">
        <v>558.17499999999995</v>
      </c>
      <c r="V294" s="10">
        <v>506.18299999999999</v>
      </c>
      <c r="W294" s="11" t="e">
        <f>_xlfn.XLOOKUP(C294,#REF!,#REF!,"S/I",0)</f>
        <v>#REF!</v>
      </c>
      <c r="X294" s="11" t="str">
        <f>_xlfn.XLOOKUP($D294,[2]Retiros_dinamica!$F:$F,[2]Retiros_dinamica!B:B,"S/I",0)</f>
        <v>S/I</v>
      </c>
      <c r="Y294" s="11" t="str">
        <f>_xlfn.XLOOKUP($D294,[2]Retiros_dinamica!$F:$F,[2]Retiros_dinamica!C:C,"S/I",0)</f>
        <v>S/I</v>
      </c>
      <c r="Z294" s="11" t="str">
        <f>_xlfn.XLOOKUP($D294,[2]Retiros_dinamica!$F:$F,[2]Retiros_dinamica!D:D,"S/I",0)</f>
        <v>S/I</v>
      </c>
      <c r="AA294" s="11" t="str">
        <f>_xlfn.XLOOKUP($D294,[2]Retiros_dinamica!$F:$F,[2]Retiros_dinamica!E:E,"S/I",0)</f>
        <v>S/I</v>
      </c>
      <c r="AB294" s="6" t="str">
        <f>_xlfn.XLOOKUP(C294,[2]CMg!$I$4:$I$106,[2]CMg!$M$4:$M$106,"----",0,1)</f>
        <v>----</v>
      </c>
      <c r="AH294" s="12">
        <f>_xlfn.XLOOKUP($E294,'[2]Balance económico'!$C:$C,'[2]Balance económico'!$D:$D,"-",0)</f>
        <v>64667342109.538177</v>
      </c>
      <c r="AI294" s="12">
        <f>_xlfn.XLOOKUP($E294,'[2]Balance económico'!$C:$C,'[2]Balance económico'!$E:$E,"-",0)</f>
        <v>27409861447.31377</v>
      </c>
      <c r="AJ294" s="12" t="str">
        <f>_xlfn.XLOOKUP($E294,'[2]Balance económico'!$C:$C,'[2]Balance económico'!$F:$F,"-",0)</f>
        <v>----</v>
      </c>
      <c r="AK294" s="6" t="str">
        <f t="shared" si="13"/>
        <v>PPA</v>
      </c>
      <c r="AL294" s="12" t="str" cm="1">
        <f t="array" ref="AL294">IFERROR((X294*[2]!Tabla2[Bloque A] + 'BD Centrales 2025'!Y989*[2]!Tabla2[Bloque B] + 'BD Centrales 2025'!Z989*[2]!Tabla2[Bloque C])*#REF!,"-")</f>
        <v>-</v>
      </c>
      <c r="AM294" s="12" t="str">
        <f t="shared" si="14"/>
        <v>-</v>
      </c>
      <c r="AN294" s="12">
        <f>IFERROR((AH294+AI294+AJ294)/(SUMIFS($W$2:$W$1194,$E$2:$E$1194,E294)*1000*#REF!),0)</f>
        <v>0</v>
      </c>
    </row>
    <row r="295" spans="1:40" ht="14.4" x14ac:dyDescent="0.3">
      <c r="A295" s="7">
        <v>379</v>
      </c>
      <c r="B295" s="7" t="s">
        <v>5662</v>
      </c>
      <c r="C295" s="8" t="s">
        <v>5663</v>
      </c>
      <c r="D295" s="6" t="s">
        <v>162</v>
      </c>
      <c r="E295" s="6" t="str">
        <f>_xlfn.XLOOKUP(D295,'[2]Coordinados SEN'!$A:$A,'[2]Coordinados SEN'!$B:$B,"-",0)</f>
        <v>94.272.000-9</v>
      </c>
      <c r="F295" s="6" t="s">
        <v>162</v>
      </c>
      <c r="G295" s="6">
        <f t="shared" si="12"/>
        <v>6</v>
      </c>
      <c r="H295" s="6" t="s">
        <v>5664</v>
      </c>
      <c r="I295" s="6" t="s">
        <v>5664</v>
      </c>
      <c r="J295" s="6" t="str">
        <f>_xlfn.XLOOKUP(I295,'[2]Barras CMg'!$E$2:$E$1527,'[2]Barras CMg'!$A$2:$A$1527,"------",0,1)</f>
        <v>COCHRANE______220</v>
      </c>
      <c r="K295" s="6">
        <v>2</v>
      </c>
      <c r="L295" s="6">
        <v>2025</v>
      </c>
      <c r="M295" s="6" t="s">
        <v>45</v>
      </c>
      <c r="N295" s="6" t="s">
        <v>5276</v>
      </c>
      <c r="O295" s="6" t="s">
        <v>47</v>
      </c>
      <c r="P295" s="6" t="s">
        <v>48</v>
      </c>
      <c r="Q295" s="6" t="s">
        <v>48</v>
      </c>
      <c r="R295" s="6" t="s">
        <v>3403</v>
      </c>
      <c r="S295" s="6" t="s">
        <v>51</v>
      </c>
      <c r="T295" s="9" t="s">
        <v>5665</v>
      </c>
      <c r="U295" s="10">
        <v>549.71900000000005</v>
      </c>
      <c r="V295" s="10">
        <v>489.60300000000001</v>
      </c>
      <c r="W295" s="11" t="e">
        <f>_xlfn.XLOOKUP(C295,#REF!,#REF!,"S/I",0)</f>
        <v>#REF!</v>
      </c>
      <c r="X295" s="11">
        <f>_xlfn.XLOOKUP($D295,[2]Retiros_dinamica!$F:$F,[2]Retiros_dinamica!B:B,"S/I",0)</f>
        <v>1941802.043615022</v>
      </c>
      <c r="Y295" s="11">
        <f>_xlfn.XLOOKUP($D295,[2]Retiros_dinamica!$F:$F,[2]Retiros_dinamica!C:C,"S/I",0)</f>
        <v>2207177.4106225311</v>
      </c>
      <c r="Z295" s="11">
        <f>_xlfn.XLOOKUP($D295,[2]Retiros_dinamica!$F:$F,[2]Retiros_dinamica!D:D,"S/I",0)</f>
        <v>1185923.9654196419</v>
      </c>
      <c r="AA295" s="11">
        <f>_xlfn.XLOOKUP($D295,[2]Retiros_dinamica!$F:$F,[2]Retiros_dinamica!E:E,"S/I",0)</f>
        <v>5334903.419657195</v>
      </c>
      <c r="AB295" s="6" t="str">
        <f>_xlfn.XLOOKUP(C295,[2]CMg!$I$4:$I$106,[2]CMg!$M$4:$M$106,"----",0,1)</f>
        <v>----</v>
      </c>
      <c r="AH295" s="12">
        <f>_xlfn.XLOOKUP($E295,'[2]Balance económico'!$C:$C,'[2]Balance económico'!$D:$D,"-",0)</f>
        <v>27456228791.994164</v>
      </c>
      <c r="AI295" s="12">
        <f>_xlfn.XLOOKUP($E295,'[2]Balance económico'!$C:$C,'[2]Balance económico'!$E:$E,"-",0)</f>
        <v>-69728796262.80098</v>
      </c>
      <c r="AJ295" s="12">
        <f>_xlfn.XLOOKUP($E295,'[2]Balance económico'!$C:$C,'[2]Balance económico'!$F:$F,"-",0)</f>
        <v>17439364611.543755</v>
      </c>
      <c r="AK295" s="6" t="str">
        <f t="shared" si="13"/>
        <v>PPA</v>
      </c>
      <c r="AL295" s="12" t="str" cm="1">
        <f t="array" ref="AL295">IFERROR((X295*[2]!Tabla2[Bloque A] + 'BD Centrales 2025'!Y1063*[2]!Tabla2[Bloque B] + 'BD Centrales 2025'!Z1063*[2]!Tabla2[Bloque C])*#REF!,"-")</f>
        <v>-</v>
      </c>
      <c r="AM295" s="12" t="str">
        <f t="shared" si="14"/>
        <v>-</v>
      </c>
      <c r="AN295" s="12">
        <f>IFERROR((AH295+AI295+AJ295)/(SUMIFS($W$2:$W$1194,$E$2:$E$1194,E295)*1000*#REF!),0)</f>
        <v>0</v>
      </c>
    </row>
    <row r="296" spans="1:40" ht="14.4" x14ac:dyDescent="0.3">
      <c r="A296" s="7">
        <v>380</v>
      </c>
      <c r="B296" s="7" t="s">
        <v>246</v>
      </c>
      <c r="C296" s="8" t="s">
        <v>247</v>
      </c>
      <c r="D296" s="6" t="s">
        <v>248</v>
      </c>
      <c r="E296" s="6" t="str">
        <f>_xlfn.XLOOKUP(D296,'[2]Coordinados SEN'!$A:$A,'[2]Coordinados SEN'!$B:$B,"-",0)</f>
        <v>88.006.900-4</v>
      </c>
      <c r="F296" s="6" t="s">
        <v>248</v>
      </c>
      <c r="G296" s="6">
        <f t="shared" si="12"/>
        <v>14</v>
      </c>
      <c r="H296" s="6" t="s">
        <v>249</v>
      </c>
      <c r="I296" s="6" t="s">
        <v>249</v>
      </c>
      <c r="J296" s="6" t="str">
        <f>_xlfn.XLOOKUP(I296,'[2]Barras CMg'!$E$2:$E$1527,'[2]Barras CMg'!$A$2:$A$1527,"------",0,1)</f>
        <v>CHAPIQUINA____066</v>
      </c>
      <c r="K296" s="6">
        <v>2</v>
      </c>
      <c r="L296" s="6">
        <v>2025</v>
      </c>
      <c r="M296" s="6" t="s">
        <v>66</v>
      </c>
      <c r="N296" s="6" t="s">
        <v>177</v>
      </c>
      <c r="O296" s="6" t="s">
        <v>47</v>
      </c>
      <c r="P296" s="6" t="s">
        <v>250</v>
      </c>
      <c r="Q296" s="6" t="s">
        <v>251</v>
      </c>
      <c r="R296" s="6" t="s">
        <v>252</v>
      </c>
      <c r="S296" s="6" t="s">
        <v>51</v>
      </c>
      <c r="T296" s="9" t="s">
        <v>253</v>
      </c>
      <c r="U296" s="10">
        <v>10.894</v>
      </c>
      <c r="V296" s="10">
        <v>10.832000000000001</v>
      </c>
      <c r="W296" s="11" t="e">
        <f>_xlfn.XLOOKUP(C296,#REF!,#REF!,"S/I",0)</f>
        <v>#REF!</v>
      </c>
      <c r="X296" s="11">
        <f>_xlfn.XLOOKUP($D296,[2]Retiros_dinamica!$F:$F,[2]Retiros_dinamica!B:B,"S/I",0)</f>
        <v>3253060.2037554341</v>
      </c>
      <c r="Y296" s="11">
        <f>_xlfn.XLOOKUP($D296,[2]Retiros_dinamica!$F:$F,[2]Retiros_dinamica!C:C,"S/I",0)</f>
        <v>3836132.6110268869</v>
      </c>
      <c r="Z296" s="11">
        <f>_xlfn.XLOOKUP($D296,[2]Retiros_dinamica!$F:$F,[2]Retiros_dinamica!D:D,"S/I",0)</f>
        <v>2116683.7083193199</v>
      </c>
      <c r="AA296" s="11">
        <f>_xlfn.XLOOKUP($D296,[2]Retiros_dinamica!$F:$F,[2]Retiros_dinamica!E:E,"S/I",0)</f>
        <v>9205876.5231016409</v>
      </c>
      <c r="AB296" s="6" t="str">
        <f>_xlfn.XLOOKUP(C296,[2]CMg!$I$4:$I$106,[2]CMg!$M$4:$M$106,"----",0,1)</f>
        <v>----</v>
      </c>
      <c r="AC296" s="6" t="str">
        <f>_xlfn.XLOOKUP(C296,[2]CMg!$A$4:$A$106,[2]CMg!$B$4:$B$106,"----",0,1)</f>
        <v>----</v>
      </c>
      <c r="AD296" s="6" t="str">
        <f>_xlfn.XLOOKUP(C296,'[3]Promedio solar Cmg'!$A$4:$A$106,'[3]Promedio solar Cmg'!$B$4:$B$106,"----",0,1)</f>
        <v>----</v>
      </c>
      <c r="AH296" s="12">
        <f>_xlfn.XLOOKUP($E296,'[2]Balance económico'!$C:$C,'[2]Balance económico'!$D:$D,"-",0)</f>
        <v>-190466040785.9931</v>
      </c>
      <c r="AI296" s="12">
        <f>_xlfn.XLOOKUP($E296,'[2]Balance económico'!$C:$C,'[2]Balance económico'!$E:$E,"-",0)</f>
        <v>-102609858070.40146</v>
      </c>
      <c r="AJ296" s="12">
        <f>_xlfn.XLOOKUP($E296,'[2]Balance económico'!$C:$C,'[2]Balance económico'!$F:$F,"-",0)</f>
        <v>36463788139.985023</v>
      </c>
      <c r="AK296" s="6" t="str">
        <f t="shared" si="13"/>
        <v>PPA</v>
      </c>
      <c r="AL296" s="12" t="str" cm="1">
        <f t="array" ref="AL296">IFERROR((X296*[2]!Tabla2[Bloque A] + 'BD Centrales 2025'!Y31*[2]!Tabla2[Bloque B] + 'BD Centrales 2025'!Z31*[2]!Tabla2[Bloque C])*#REF!,"-")</f>
        <v>-</v>
      </c>
      <c r="AM296" s="12" t="str">
        <f t="shared" si="14"/>
        <v>-</v>
      </c>
      <c r="AN296" s="12">
        <f>IFERROR((AH296+AI296+AJ296)/(SUMIFS($W$2:$W$1194,$E$2:$E$1194,E296)*1000*#REF!),0)</f>
        <v>0</v>
      </c>
    </row>
    <row r="297" spans="1:40" ht="14.4" x14ac:dyDescent="0.3">
      <c r="A297" s="7">
        <v>381</v>
      </c>
      <c r="B297" s="7" t="s">
        <v>5300</v>
      </c>
      <c r="C297" s="8" t="s">
        <v>5301</v>
      </c>
      <c r="D297" s="6" t="s">
        <v>248</v>
      </c>
      <c r="E297" s="6" t="str">
        <f>_xlfn.XLOOKUP(D297,'[2]Coordinados SEN'!$A:$A,'[2]Coordinados SEN'!$B:$B,"-",0)</f>
        <v>88.006.900-4</v>
      </c>
      <c r="F297" s="6" t="s">
        <v>248</v>
      </c>
      <c r="G297" s="6">
        <f t="shared" si="12"/>
        <v>14</v>
      </c>
      <c r="H297" s="6" t="s">
        <v>5302</v>
      </c>
      <c r="I297" s="6" t="s">
        <v>5302</v>
      </c>
      <c r="J297" s="6" t="str">
        <f>_xlfn.XLOOKUP(I297,'[2]Barras CMg'!$E$2:$E$1527,'[2]Barras CMg'!$A$2:$A$1527,"------",0,1)</f>
        <v>CD.ARICA______066</v>
      </c>
      <c r="K297" s="6">
        <v>3</v>
      </c>
      <c r="L297" s="6">
        <v>2025</v>
      </c>
      <c r="M297" s="6" t="s">
        <v>45</v>
      </c>
      <c r="N297" s="6" t="s">
        <v>5267</v>
      </c>
      <c r="O297" s="6" t="s">
        <v>47</v>
      </c>
      <c r="P297" s="6" t="s">
        <v>250</v>
      </c>
      <c r="Q297" s="6" t="s">
        <v>785</v>
      </c>
      <c r="R297" s="6" t="s">
        <v>785</v>
      </c>
      <c r="S297" s="6" t="s">
        <v>51</v>
      </c>
      <c r="T297" s="9" t="s">
        <v>5303</v>
      </c>
      <c r="U297" s="10">
        <v>10.327</v>
      </c>
      <c r="V297" s="10">
        <v>10.521000000000001</v>
      </c>
      <c r="W297" s="11" t="e">
        <f>_xlfn.XLOOKUP(C297,#REF!,#REF!,"S/I",0)</f>
        <v>#REF!</v>
      </c>
      <c r="X297" s="11">
        <f>_xlfn.XLOOKUP($D297,[2]Retiros_dinamica!$F:$F,[2]Retiros_dinamica!B:B,"S/I",0)</f>
        <v>3253060.2037554341</v>
      </c>
      <c r="Y297" s="11">
        <f>_xlfn.XLOOKUP($D297,[2]Retiros_dinamica!$F:$F,[2]Retiros_dinamica!C:C,"S/I",0)</f>
        <v>3836132.6110268869</v>
      </c>
      <c r="Z297" s="11">
        <f>_xlfn.XLOOKUP($D297,[2]Retiros_dinamica!$F:$F,[2]Retiros_dinamica!D:D,"S/I",0)</f>
        <v>2116683.7083193199</v>
      </c>
      <c r="AA297" s="11">
        <f>_xlfn.XLOOKUP($D297,[2]Retiros_dinamica!$F:$F,[2]Retiros_dinamica!E:E,"S/I",0)</f>
        <v>9205876.5231016409</v>
      </c>
      <c r="AB297" s="6" t="str">
        <f>_xlfn.XLOOKUP(C297,[2]CMg!$I$4:$I$106,[2]CMg!$M$4:$M$106,"----",0,1)</f>
        <v>----</v>
      </c>
      <c r="AH297" s="12">
        <f>_xlfn.XLOOKUP($E297,'[2]Balance económico'!$C:$C,'[2]Balance económico'!$D:$D,"-",0)</f>
        <v>-190466040785.9931</v>
      </c>
      <c r="AI297" s="12">
        <f>_xlfn.XLOOKUP($E297,'[2]Balance económico'!$C:$C,'[2]Balance económico'!$E:$E,"-",0)</f>
        <v>-102609858070.40146</v>
      </c>
      <c r="AJ297" s="12">
        <f>_xlfn.XLOOKUP($E297,'[2]Balance económico'!$C:$C,'[2]Balance económico'!$F:$F,"-",0)</f>
        <v>36463788139.985023</v>
      </c>
      <c r="AK297" s="6" t="str">
        <f t="shared" si="13"/>
        <v>PPA</v>
      </c>
      <c r="AL297" s="12" t="str" cm="1">
        <f t="array" ref="AL297">IFERROR((X297*[2]!Tabla2[Bloque A] + 'BD Centrales 2025'!Y993*[2]!Tabla2[Bloque B] + 'BD Centrales 2025'!Z993*[2]!Tabla2[Bloque C])*#REF!,"-")</f>
        <v>-</v>
      </c>
      <c r="AM297" s="12" t="str">
        <f t="shared" si="14"/>
        <v>-</v>
      </c>
      <c r="AN297" s="12">
        <f>IFERROR((AH297+AI297+AJ297)/(SUMIFS($W$2:$W$1194,$E$2:$E$1194,E297)*1000*#REF!),0)</f>
        <v>0</v>
      </c>
    </row>
    <row r="298" spans="1:40" ht="14.4" x14ac:dyDescent="0.3">
      <c r="A298" s="7">
        <v>384</v>
      </c>
      <c r="B298" s="7" t="s">
        <v>781</v>
      </c>
      <c r="C298" s="8" t="s">
        <v>782</v>
      </c>
      <c r="D298" s="6" t="s">
        <v>248</v>
      </c>
      <c r="E298" s="6" t="str">
        <f>_xlfn.XLOOKUP(D298,'[2]Coordinados SEN'!$A:$A,'[2]Coordinados SEN'!$B:$B,"-",0)</f>
        <v>88.006.900-4</v>
      </c>
      <c r="F298" s="6" t="s">
        <v>248</v>
      </c>
      <c r="G298" s="6">
        <f t="shared" si="12"/>
        <v>14</v>
      </c>
      <c r="H298" s="6" t="s">
        <v>783</v>
      </c>
      <c r="I298" s="13" t="s">
        <v>784</v>
      </c>
      <c r="J298" s="6" t="str">
        <f>_xlfn.XLOOKUP(I298,'[2]Barras CMg'!$E$2:$E$1527,'[2]Barras CMg'!$A$2:$A$1527,"------",0,1)</f>
        <v>TVITOR2_______110</v>
      </c>
      <c r="K298" s="6">
        <v>1</v>
      </c>
      <c r="L298" s="6">
        <v>2025</v>
      </c>
      <c r="M298" s="6" t="s">
        <v>495</v>
      </c>
      <c r="N298" s="6" t="s">
        <v>496</v>
      </c>
      <c r="O298" s="6" t="s">
        <v>157</v>
      </c>
      <c r="P298" s="6" t="s">
        <v>250</v>
      </c>
      <c r="Q298" s="6" t="s">
        <v>785</v>
      </c>
      <c r="R298" s="6" t="s">
        <v>786</v>
      </c>
      <c r="S298" s="6" t="s">
        <v>158</v>
      </c>
      <c r="T298" s="9" t="s">
        <v>408</v>
      </c>
      <c r="U298" s="10">
        <v>6.24</v>
      </c>
      <c r="V298" s="10">
        <v>6.1529999999999996</v>
      </c>
      <c r="W298" s="11" t="e">
        <f>_xlfn.XLOOKUP(C298,#REF!,#REF!,"S/I",0)</f>
        <v>#REF!</v>
      </c>
      <c r="X298" s="11">
        <f>_xlfn.XLOOKUP($D298,[2]Retiros_dinamica!$F:$F,[2]Retiros_dinamica!B:B,"S/I",0)</f>
        <v>3253060.2037554341</v>
      </c>
      <c r="Y298" s="11">
        <f>_xlfn.XLOOKUP($D298,[2]Retiros_dinamica!$F:$F,[2]Retiros_dinamica!C:C,"S/I",0)</f>
        <v>3836132.6110268869</v>
      </c>
      <c r="Z298" s="11">
        <f>_xlfn.XLOOKUP($D298,[2]Retiros_dinamica!$F:$F,[2]Retiros_dinamica!D:D,"S/I",0)</f>
        <v>2116683.7083193199</v>
      </c>
      <c r="AA298" s="11">
        <f>_xlfn.XLOOKUP($D298,[2]Retiros_dinamica!$F:$F,[2]Retiros_dinamica!E:E,"S/I",0)</f>
        <v>9205876.5231016409</v>
      </c>
      <c r="AB298" s="6">
        <f>_xlfn.XLOOKUP(C298,[2]CMg!$I$4:$I$106,[2]CMg!$M$4:$M$106,"----",0,1)</f>
        <v>4.8793299812359914</v>
      </c>
      <c r="AC298" s="6">
        <f>_xlfn.XLOOKUP(C298,'[3]Promedio Cmg'!$A$4:$A$106,'[3]Promedio Cmg'!$B$4:$B$106,"---",0,1)</f>
        <v>53.716457025453771</v>
      </c>
      <c r="AD298" s="6">
        <f>_xlfn.XLOOKUP(C298,'[3]Promedio solar Cmg'!$A$4:$A$106,'[3]Promedio solar Cmg'!$B$4:$B$106,"----",0,1)</f>
        <v>8.3041013698630088</v>
      </c>
      <c r="AH298" s="12">
        <f>_xlfn.XLOOKUP($E298,'[2]Balance económico'!$C:$C,'[2]Balance económico'!$D:$D,"-",0)</f>
        <v>-190466040785.9931</v>
      </c>
      <c r="AI298" s="12">
        <f>_xlfn.XLOOKUP($E298,'[2]Balance económico'!$C:$C,'[2]Balance económico'!$E:$E,"-",0)</f>
        <v>-102609858070.40146</v>
      </c>
      <c r="AJ298" s="12">
        <f>_xlfn.XLOOKUP($E298,'[2]Balance económico'!$C:$C,'[2]Balance económico'!$F:$F,"-",0)</f>
        <v>36463788139.985023</v>
      </c>
      <c r="AK298" s="6" t="str">
        <f t="shared" si="13"/>
        <v>PPA</v>
      </c>
      <c r="AL298" s="12" t="str" cm="1">
        <f t="array" ref="AL298">IFERROR((X298*[2]!Tabla2[Bloque A] + 'BD Centrales 2025'!Y940*[2]!Tabla2[Bloque B] + 'BD Centrales 2025'!Z940*[2]!Tabla2[Bloque C])*#REF!,"-")</f>
        <v>-</v>
      </c>
      <c r="AM298" s="12" t="str">
        <f t="shared" si="14"/>
        <v>-</v>
      </c>
      <c r="AN298" s="12">
        <f>IFERROR((AH298+AI298+AJ298)/(SUMIFS($W$2:$W$1194,$E$2:$E$1194,E298)*1000*#REF!),0)</f>
        <v>0</v>
      </c>
    </row>
    <row r="299" spans="1:40" ht="14.4" x14ac:dyDescent="0.3">
      <c r="A299" s="7">
        <v>385</v>
      </c>
      <c r="B299" s="7" t="s">
        <v>787</v>
      </c>
      <c r="C299" s="8" t="s">
        <v>788</v>
      </c>
      <c r="D299" s="6" t="s">
        <v>248</v>
      </c>
      <c r="E299" s="6" t="str">
        <f>_xlfn.XLOOKUP(D299,'[2]Coordinados SEN'!$A:$A,'[2]Coordinados SEN'!$B:$B,"-",0)</f>
        <v>88.006.900-4</v>
      </c>
      <c r="F299" s="6" t="s">
        <v>248</v>
      </c>
      <c r="G299" s="6">
        <f t="shared" si="12"/>
        <v>14</v>
      </c>
      <c r="H299" s="6" t="s">
        <v>789</v>
      </c>
      <c r="I299" s="13" t="s">
        <v>249</v>
      </c>
      <c r="J299" s="6" t="str">
        <f>_xlfn.XLOOKUP(I299,'[2]Barras CMg'!$E$2:$E$1527,'[2]Barras CMg'!$A$2:$A$1527,"------",0,1)</f>
        <v>CHAPIQUINA____066</v>
      </c>
      <c r="K299" s="6">
        <v>1</v>
      </c>
      <c r="L299" s="6">
        <v>2025</v>
      </c>
      <c r="M299" s="6" t="s">
        <v>495</v>
      </c>
      <c r="N299" s="6" t="s">
        <v>496</v>
      </c>
      <c r="O299" s="6" t="s">
        <v>157</v>
      </c>
      <c r="P299" s="6" t="s">
        <v>250</v>
      </c>
      <c r="Q299" s="6" t="s">
        <v>785</v>
      </c>
      <c r="R299" s="6" t="s">
        <v>785</v>
      </c>
      <c r="S299" s="6" t="s">
        <v>158</v>
      </c>
      <c r="T299" s="9" t="s">
        <v>790</v>
      </c>
      <c r="U299" s="10">
        <v>2.024</v>
      </c>
      <c r="V299" s="10">
        <v>2.0139999999999998</v>
      </c>
      <c r="W299" s="11" t="e">
        <f>_xlfn.XLOOKUP(C299,#REF!,#REF!,"S/I",0)</f>
        <v>#REF!</v>
      </c>
      <c r="X299" s="11">
        <f>_xlfn.XLOOKUP($D299,[2]Retiros_dinamica!$F:$F,[2]Retiros_dinamica!B:B,"S/I",0)</f>
        <v>3253060.2037554341</v>
      </c>
      <c r="Y299" s="11">
        <f>_xlfn.XLOOKUP($D299,[2]Retiros_dinamica!$F:$F,[2]Retiros_dinamica!C:C,"S/I",0)</f>
        <v>3836132.6110268869</v>
      </c>
      <c r="Z299" s="11">
        <f>_xlfn.XLOOKUP($D299,[2]Retiros_dinamica!$F:$F,[2]Retiros_dinamica!D:D,"S/I",0)</f>
        <v>2116683.7083193199</v>
      </c>
      <c r="AA299" s="11">
        <f>_xlfn.XLOOKUP($D299,[2]Retiros_dinamica!$F:$F,[2]Retiros_dinamica!E:E,"S/I",0)</f>
        <v>9205876.5231016409</v>
      </c>
      <c r="AB299" s="6">
        <f>_xlfn.XLOOKUP(C299,[2]CMg!$I$4:$I$106,[2]CMg!$M$4:$M$106,"----",0,1)</f>
        <v>3.9869578531160794</v>
      </c>
      <c r="AC299" s="6">
        <f>_xlfn.XLOOKUP(C299,'[3]Promedio Cmg'!$A$4:$A$106,'[3]Promedio Cmg'!$B$4:$B$106,"---",0,1)</f>
        <v>52.096776623672952</v>
      </c>
      <c r="AD299" s="6">
        <f>_xlfn.XLOOKUP(C299,'[3]Promedio solar Cmg'!$A$4:$A$106,'[3]Promedio solar Cmg'!$B$4:$B$106,"----",0,1)</f>
        <v>8.2586931506849304</v>
      </c>
      <c r="AH299" s="12">
        <f>_xlfn.XLOOKUP($E299,'[2]Balance económico'!$C:$C,'[2]Balance económico'!$D:$D,"-",0)</f>
        <v>-190466040785.9931</v>
      </c>
      <c r="AI299" s="12">
        <f>_xlfn.XLOOKUP($E299,'[2]Balance económico'!$C:$C,'[2]Balance económico'!$E:$E,"-",0)</f>
        <v>-102609858070.40146</v>
      </c>
      <c r="AJ299" s="12">
        <f>_xlfn.XLOOKUP($E299,'[2]Balance económico'!$C:$C,'[2]Balance económico'!$F:$F,"-",0)</f>
        <v>36463788139.985023</v>
      </c>
      <c r="AK299" s="6" t="str">
        <f t="shared" si="13"/>
        <v>PPA</v>
      </c>
      <c r="AL299" s="12" t="str" cm="1">
        <f t="array" ref="AL299">IFERROR((X299*[2]!Tabla2[Bloque A] + 'BD Centrales 2025'!Y854*[2]!Tabla2[Bloque B] + 'BD Centrales 2025'!Z854*[2]!Tabla2[Bloque C])*#REF!,"-")</f>
        <v>-</v>
      </c>
      <c r="AM299" s="12" t="str">
        <f t="shared" si="14"/>
        <v>-</v>
      </c>
      <c r="AN299" s="12">
        <f>IFERROR((AH299+AI299+AJ299)/(SUMIFS($W$2:$W$1194,$E$2:$E$1194,E299)*1000*#REF!),0)</f>
        <v>0</v>
      </c>
    </row>
    <row r="300" spans="1:40" ht="14.4" x14ac:dyDescent="0.3">
      <c r="A300" s="7">
        <v>386</v>
      </c>
      <c r="B300" s="7" t="s">
        <v>6032</v>
      </c>
      <c r="C300" s="8" t="s">
        <v>6033</v>
      </c>
      <c r="D300" s="6" t="s">
        <v>248</v>
      </c>
      <c r="E300" s="6" t="str">
        <f>_xlfn.XLOOKUP(D300,'[2]Coordinados SEN'!$A:$A,'[2]Coordinados SEN'!$B:$B,"-",0)</f>
        <v>88.006.900-4</v>
      </c>
      <c r="F300" s="6" t="s">
        <v>248</v>
      </c>
      <c r="G300" s="6">
        <f t="shared" si="12"/>
        <v>14</v>
      </c>
      <c r="H300" s="6" t="s">
        <v>5275</v>
      </c>
      <c r="I300" s="6" t="s">
        <v>5275</v>
      </c>
      <c r="J300" s="6" t="str">
        <f>_xlfn.XLOOKUP(I300,'[2]Barras CMg'!$E$2:$E$1527,'[2]Barras CMg'!$A$2:$A$1527,"------",0,1)</f>
        <v>CHACAYA_______220</v>
      </c>
      <c r="K300" s="6">
        <v>3</v>
      </c>
      <c r="L300" s="6">
        <v>2025</v>
      </c>
      <c r="M300" s="6" t="s">
        <v>45</v>
      </c>
      <c r="N300" s="6" t="s">
        <v>6034</v>
      </c>
      <c r="O300" s="6" t="s">
        <v>47</v>
      </c>
      <c r="P300" s="6" t="s">
        <v>48</v>
      </c>
      <c r="Q300" s="6" t="s">
        <v>48</v>
      </c>
      <c r="R300" s="6" t="s">
        <v>3403</v>
      </c>
      <c r="S300" s="6" t="s">
        <v>51</v>
      </c>
      <c r="T300" s="9" t="s">
        <v>205</v>
      </c>
      <c r="U300" s="10">
        <v>330.36</v>
      </c>
      <c r="V300" s="10">
        <v>305.08699999999999</v>
      </c>
      <c r="W300" s="11" t="e">
        <f>_xlfn.XLOOKUP(C300,#REF!,#REF!,"S/I",0)</f>
        <v>#REF!</v>
      </c>
      <c r="X300" s="11">
        <f>_xlfn.XLOOKUP($D300,[2]Retiros_dinamica!$F:$F,[2]Retiros_dinamica!B:B,"S/I",0)</f>
        <v>3253060.2037554341</v>
      </c>
      <c r="Y300" s="11">
        <f>_xlfn.XLOOKUP($D300,[2]Retiros_dinamica!$F:$F,[2]Retiros_dinamica!C:C,"S/I",0)</f>
        <v>3836132.6110268869</v>
      </c>
      <c r="Z300" s="11">
        <f>_xlfn.XLOOKUP($D300,[2]Retiros_dinamica!$F:$F,[2]Retiros_dinamica!D:D,"S/I",0)</f>
        <v>2116683.7083193199</v>
      </c>
      <c r="AA300" s="11">
        <f>_xlfn.XLOOKUP($D300,[2]Retiros_dinamica!$F:$F,[2]Retiros_dinamica!E:E,"S/I",0)</f>
        <v>9205876.5231016409</v>
      </c>
      <c r="AB300" s="6" t="str">
        <f>_xlfn.XLOOKUP(C300,[2]CMg!$I$4:$I$106,[2]CMg!$M$4:$M$106,"----",0,1)</f>
        <v>----</v>
      </c>
      <c r="AH300" s="12">
        <f>_xlfn.XLOOKUP($E300,'[2]Balance económico'!$C:$C,'[2]Balance económico'!$D:$D,"-",0)</f>
        <v>-190466040785.9931</v>
      </c>
      <c r="AI300" s="12">
        <f>_xlfn.XLOOKUP($E300,'[2]Balance económico'!$C:$C,'[2]Balance económico'!$E:$E,"-",0)</f>
        <v>-102609858070.40146</v>
      </c>
      <c r="AJ300" s="12">
        <f>_xlfn.XLOOKUP($E300,'[2]Balance económico'!$C:$C,'[2]Balance económico'!$F:$F,"-",0)</f>
        <v>36463788139.985023</v>
      </c>
      <c r="AK300" s="6" t="str">
        <f t="shared" si="13"/>
        <v>PPA</v>
      </c>
      <c r="AL300" s="12" t="str" cm="1">
        <f t="array" ref="AL300">IFERROR((X300*[2]!Tabla2[Bloque A] + 'BD Centrales 2025'!Y1144*[2]!Tabla2[Bloque B] + 'BD Centrales 2025'!Z1144*[2]!Tabla2[Bloque C])*#REF!,"-")</f>
        <v>-</v>
      </c>
      <c r="AM300" s="12" t="str">
        <f t="shared" si="14"/>
        <v>-</v>
      </c>
      <c r="AN300" s="12">
        <f>IFERROR((AH300+AI300+AJ300)/(SUMIFS($W$2:$W$1194,$E$2:$E$1194,E300)*1000*#REF!),0)</f>
        <v>0</v>
      </c>
    </row>
    <row r="301" spans="1:40" ht="14.4" x14ac:dyDescent="0.3">
      <c r="A301" s="7">
        <v>387</v>
      </c>
      <c r="B301" s="7" t="s">
        <v>6199</v>
      </c>
      <c r="C301" s="8" t="s">
        <v>6200</v>
      </c>
      <c r="D301" s="6" t="s">
        <v>248</v>
      </c>
      <c r="E301" s="6" t="str">
        <f>_xlfn.XLOOKUP(D301,'[2]Coordinados SEN'!$A:$A,'[2]Coordinados SEN'!$B:$B,"-",0)</f>
        <v>88.006.900-4</v>
      </c>
      <c r="F301" s="6" t="s">
        <v>248</v>
      </c>
      <c r="G301" s="6">
        <f t="shared" si="12"/>
        <v>14</v>
      </c>
      <c r="H301" s="6" t="s">
        <v>6201</v>
      </c>
      <c r="I301" s="13" t="s">
        <v>6202</v>
      </c>
      <c r="J301" s="6" t="str">
        <f>_xlfn.XLOOKUP(I301,'[2]Barras CMg'!$E$2:$E$1527,'[2]Barras CMg'!$A$2:$A$1527,"------",0,1)</f>
        <v>TOCOPILLA_____220</v>
      </c>
      <c r="K301" s="6">
        <v>4</v>
      </c>
      <c r="L301" s="6">
        <v>2025</v>
      </c>
      <c r="M301" s="6" t="s">
        <v>45</v>
      </c>
      <c r="N301" s="6" t="s">
        <v>6203</v>
      </c>
      <c r="O301" s="6" t="s">
        <v>47</v>
      </c>
      <c r="P301" s="6" t="s">
        <v>48</v>
      </c>
      <c r="Q301" s="6" t="s">
        <v>49</v>
      </c>
      <c r="R301" s="6" t="s">
        <v>49</v>
      </c>
      <c r="S301" s="6" t="s">
        <v>51</v>
      </c>
      <c r="T301" s="9" t="s">
        <v>6204</v>
      </c>
      <c r="U301" s="10">
        <v>433.49209999999999</v>
      </c>
      <c r="V301" s="10">
        <v>426.81169999999997</v>
      </c>
      <c r="W301" s="11" t="e">
        <f>_xlfn.XLOOKUP(C301,#REF!,#REF!,"S/I",0)</f>
        <v>#REF!</v>
      </c>
      <c r="X301" s="11">
        <f>_xlfn.XLOOKUP($D301,[2]Retiros_dinamica!$F:$F,[2]Retiros_dinamica!B:B,"S/I",0)</f>
        <v>3253060.2037554341</v>
      </c>
      <c r="Y301" s="11">
        <f>_xlfn.XLOOKUP($D301,[2]Retiros_dinamica!$F:$F,[2]Retiros_dinamica!C:C,"S/I",0)</f>
        <v>3836132.6110268869</v>
      </c>
      <c r="Z301" s="11">
        <f>_xlfn.XLOOKUP($D301,[2]Retiros_dinamica!$F:$F,[2]Retiros_dinamica!D:D,"S/I",0)</f>
        <v>2116683.7083193199</v>
      </c>
      <c r="AA301" s="11">
        <f>_xlfn.XLOOKUP($D301,[2]Retiros_dinamica!$F:$F,[2]Retiros_dinamica!E:E,"S/I",0)</f>
        <v>9205876.5231016409</v>
      </c>
      <c r="AB301" s="6" t="str">
        <f>_xlfn.XLOOKUP(C301,[2]CMg!$I$4:$I$106,[2]CMg!$M$4:$M$106,"----",0,1)</f>
        <v>----</v>
      </c>
      <c r="AH301" s="12">
        <f>_xlfn.XLOOKUP($E301,'[2]Balance económico'!$C:$C,'[2]Balance económico'!$D:$D,"-",0)</f>
        <v>-190466040785.9931</v>
      </c>
      <c r="AI301" s="12">
        <f>_xlfn.XLOOKUP($E301,'[2]Balance económico'!$C:$C,'[2]Balance económico'!$E:$E,"-",0)</f>
        <v>-102609858070.40146</v>
      </c>
      <c r="AJ301" s="12">
        <f>_xlfn.XLOOKUP($E301,'[2]Balance económico'!$C:$C,'[2]Balance económico'!$F:$F,"-",0)</f>
        <v>36463788139.985023</v>
      </c>
      <c r="AK301" s="6" t="str">
        <f t="shared" si="13"/>
        <v>PPA</v>
      </c>
      <c r="AL301" s="12" t="str" cm="1">
        <f t="array" ref="AL301">IFERROR((X301*[2]!Tabla2[Bloque A] + 'BD Centrales 2025'!Y1183*[2]!Tabla2[Bloque B] + 'BD Centrales 2025'!Z1183*[2]!Tabla2[Bloque C])*#REF!,"-")</f>
        <v>-</v>
      </c>
      <c r="AM301" s="12" t="str">
        <f t="shared" si="14"/>
        <v>-</v>
      </c>
      <c r="AN301" s="12">
        <f>IFERROR((AH301+AI301+AJ301)/(SUMIFS($W$2:$W$1194,$E$2:$E$1194,E301)*1000*#REF!),0)</f>
        <v>0</v>
      </c>
    </row>
    <row r="302" spans="1:40" ht="14.4" x14ac:dyDescent="0.3">
      <c r="A302" s="7">
        <v>389</v>
      </c>
      <c r="B302" s="7" t="s">
        <v>6044</v>
      </c>
      <c r="C302" s="8" t="s">
        <v>6045</v>
      </c>
      <c r="D302" s="6" t="s">
        <v>5898</v>
      </c>
      <c r="E302" s="6" t="str">
        <f>_xlfn.XLOOKUP(D302,'[2]Coordinados SEN'!$A:$A,'[2]Coordinados SEN'!$B:$B,"-",0)</f>
        <v>96.774.300-3</v>
      </c>
      <c r="F302" s="6" t="s">
        <v>5898</v>
      </c>
      <c r="G302" s="6">
        <f t="shared" si="12"/>
        <v>5</v>
      </c>
      <c r="H302" s="6" t="s">
        <v>6046</v>
      </c>
      <c r="I302" s="6" t="s">
        <v>6047</v>
      </c>
      <c r="J302" s="6" t="str">
        <f>_xlfn.XLOOKUP(I302,'[2]Barras CMg'!$E$2:$E$1527,'[2]Barras CMg'!$A$2:$A$1527,"------",0,1)</f>
        <v>------</v>
      </c>
      <c r="K302" s="6">
        <v>6</v>
      </c>
      <c r="L302" s="6">
        <v>2025</v>
      </c>
      <c r="M302" s="6" t="s">
        <v>45</v>
      </c>
      <c r="N302" s="6" t="s">
        <v>5267</v>
      </c>
      <c r="O302" s="6" t="s">
        <v>213</v>
      </c>
      <c r="P302" s="6" t="s">
        <v>814</v>
      </c>
      <c r="Q302" s="6" t="s">
        <v>4891</v>
      </c>
      <c r="R302" s="6" t="s">
        <v>4891</v>
      </c>
      <c r="S302" s="6" t="s">
        <v>51</v>
      </c>
      <c r="T302" s="9" t="s">
        <v>6048</v>
      </c>
      <c r="U302" s="10">
        <v>5.83</v>
      </c>
      <c r="V302" s="10">
        <v>5.83</v>
      </c>
      <c r="W302" s="11" t="e">
        <f>_xlfn.XLOOKUP(C302,#REF!,#REF!,"S/I",0)</f>
        <v>#REF!</v>
      </c>
      <c r="X302" s="11">
        <f>_xlfn.XLOOKUP($D302,[2]Retiros_dinamica!$F:$F,[2]Retiros_dinamica!B:B,"S/I",0)</f>
        <v>1334.3207720190001</v>
      </c>
      <c r="Y302" s="11">
        <f>_xlfn.XLOOKUP($D302,[2]Retiros_dinamica!$F:$F,[2]Retiros_dinamica!C:C,"S/I",0)</f>
        <v>1842.68781906</v>
      </c>
      <c r="Z302" s="11">
        <f>_xlfn.XLOOKUP($D302,[2]Retiros_dinamica!$F:$F,[2]Retiros_dinamica!D:D,"S/I",0)</f>
        <v>747.816013011</v>
      </c>
      <c r="AA302" s="11">
        <f>_xlfn.XLOOKUP($D302,[2]Retiros_dinamica!$F:$F,[2]Retiros_dinamica!E:E,"S/I",0)</f>
        <v>3924.8246040900003</v>
      </c>
      <c r="AB302" s="6" t="str">
        <f>_xlfn.XLOOKUP(C302,[2]CMg!$I$4:$I$106,[2]CMg!$M$4:$M$106,"----",0,1)</f>
        <v>----</v>
      </c>
      <c r="AH302" s="12">
        <f>_xlfn.XLOOKUP($E302,'[2]Balance económico'!$C:$C,'[2]Balance económico'!$D:$D,"-",0)</f>
        <v>1340696309.9316452</v>
      </c>
      <c r="AI302" s="12">
        <f>_xlfn.XLOOKUP($E302,'[2]Balance económico'!$C:$C,'[2]Balance económico'!$E:$E,"-",0)</f>
        <v>5213683070.0564775</v>
      </c>
      <c r="AJ302" s="12">
        <f>_xlfn.XLOOKUP($E302,'[2]Balance económico'!$C:$C,'[2]Balance económico'!$F:$F,"-",0)</f>
        <v>11852281.738584338</v>
      </c>
      <c r="AK302" s="6" t="str">
        <f t="shared" si="13"/>
        <v>PPA</v>
      </c>
      <c r="AL302" s="12" t="str" cm="1">
        <f t="array" ref="AL302">IFERROR((X302*[2]!Tabla2[Bloque A] + 'BD Centrales 2025'!Y1147*[2]!Tabla2[Bloque B] + 'BD Centrales 2025'!Z1147*[2]!Tabla2[Bloque C])*#REF!,"-")</f>
        <v>-</v>
      </c>
      <c r="AM302" s="12" t="str">
        <f t="shared" si="14"/>
        <v>-</v>
      </c>
      <c r="AN302" s="12">
        <f>IFERROR((AH302+AI302+AJ302)/(SUMIFS($W$2:$W$1194,$E$2:$E$1194,E302)*1000*#REF!),0)</f>
        <v>0</v>
      </c>
    </row>
    <row r="303" spans="1:40" ht="14.4" x14ac:dyDescent="0.3">
      <c r="A303" s="7">
        <v>390</v>
      </c>
      <c r="B303" s="7" t="s">
        <v>6049</v>
      </c>
      <c r="C303" s="8" t="s">
        <v>6050</v>
      </c>
      <c r="D303" s="6" t="s">
        <v>5898</v>
      </c>
      <c r="E303" s="6" t="str">
        <f>_xlfn.XLOOKUP(D303,'[2]Coordinados SEN'!$A:$A,'[2]Coordinados SEN'!$B:$B,"-",0)</f>
        <v>96.774.300-3</v>
      </c>
      <c r="F303" s="6" t="s">
        <v>5898</v>
      </c>
      <c r="G303" s="6">
        <f t="shared" si="12"/>
        <v>5</v>
      </c>
      <c r="H303" s="6" t="s">
        <v>6046</v>
      </c>
      <c r="I303" s="6" t="s">
        <v>6047</v>
      </c>
      <c r="J303" s="6" t="str">
        <f>_xlfn.XLOOKUP(I303,'[2]Barras CMg'!$E$2:$E$1527,'[2]Barras CMg'!$A$2:$A$1527,"------",0,1)</f>
        <v>------</v>
      </c>
      <c r="K303" s="6">
        <v>7</v>
      </c>
      <c r="L303" s="6">
        <v>2025</v>
      </c>
      <c r="M303" s="6" t="s">
        <v>45</v>
      </c>
      <c r="N303" s="6" t="s">
        <v>5267</v>
      </c>
      <c r="O303" s="6" t="s">
        <v>213</v>
      </c>
      <c r="P303" s="6" t="s">
        <v>814</v>
      </c>
      <c r="Q303" s="6" t="s">
        <v>4891</v>
      </c>
      <c r="R303" s="6" t="s">
        <v>4891</v>
      </c>
      <c r="S303" s="6" t="s">
        <v>51</v>
      </c>
      <c r="T303" s="9" t="s">
        <v>6048</v>
      </c>
      <c r="U303" s="10">
        <v>6.25</v>
      </c>
      <c r="V303" s="10">
        <v>6.1875</v>
      </c>
      <c r="W303" s="11" t="e">
        <f>_xlfn.XLOOKUP(C303,#REF!,#REF!,"S/I",0)</f>
        <v>#REF!</v>
      </c>
      <c r="X303" s="11">
        <f>_xlfn.XLOOKUP($D303,[2]Retiros_dinamica!$F:$F,[2]Retiros_dinamica!B:B,"S/I",0)</f>
        <v>1334.3207720190001</v>
      </c>
      <c r="Y303" s="11">
        <f>_xlfn.XLOOKUP($D303,[2]Retiros_dinamica!$F:$F,[2]Retiros_dinamica!C:C,"S/I",0)</f>
        <v>1842.68781906</v>
      </c>
      <c r="Z303" s="11">
        <f>_xlfn.XLOOKUP($D303,[2]Retiros_dinamica!$F:$F,[2]Retiros_dinamica!D:D,"S/I",0)</f>
        <v>747.816013011</v>
      </c>
      <c r="AA303" s="11">
        <f>_xlfn.XLOOKUP($D303,[2]Retiros_dinamica!$F:$F,[2]Retiros_dinamica!E:E,"S/I",0)</f>
        <v>3924.8246040900003</v>
      </c>
      <c r="AB303" s="6" t="str">
        <f>_xlfn.XLOOKUP(C303,[2]CMg!$I$4:$I$106,[2]CMg!$M$4:$M$106,"----",0,1)</f>
        <v>----</v>
      </c>
      <c r="AH303" s="12">
        <f>_xlfn.XLOOKUP($E303,'[2]Balance económico'!$C:$C,'[2]Balance económico'!$D:$D,"-",0)</f>
        <v>1340696309.9316452</v>
      </c>
      <c r="AI303" s="12">
        <f>_xlfn.XLOOKUP($E303,'[2]Balance económico'!$C:$C,'[2]Balance económico'!$E:$E,"-",0)</f>
        <v>5213683070.0564775</v>
      </c>
      <c r="AJ303" s="12">
        <f>_xlfn.XLOOKUP($E303,'[2]Balance económico'!$C:$C,'[2]Balance económico'!$F:$F,"-",0)</f>
        <v>11852281.738584338</v>
      </c>
      <c r="AK303" s="6" t="str">
        <f t="shared" si="13"/>
        <v>PPA</v>
      </c>
      <c r="AL303" s="12" t="str" cm="1">
        <f t="array" ref="AL303">IFERROR((X303*[2]!Tabla2[Bloque A] + 'BD Centrales 2025'!Y1148*[2]!Tabla2[Bloque B] + 'BD Centrales 2025'!Z1148*[2]!Tabla2[Bloque C])*#REF!,"-")</f>
        <v>-</v>
      </c>
      <c r="AM303" s="12" t="str">
        <f t="shared" si="14"/>
        <v>-</v>
      </c>
      <c r="AN303" s="12">
        <f>IFERROR((AH303+AI303+AJ303)/(SUMIFS($W$2:$W$1194,$E$2:$E$1194,E303)*1000*#REF!),0)</f>
        <v>0</v>
      </c>
    </row>
    <row r="304" spans="1:40" ht="14.4" x14ac:dyDescent="0.3">
      <c r="A304" s="7">
        <v>391</v>
      </c>
      <c r="B304" s="7" t="s">
        <v>6019</v>
      </c>
      <c r="C304" s="8" t="s">
        <v>6020</v>
      </c>
      <c r="D304" s="6" t="s">
        <v>6021</v>
      </c>
      <c r="E304" s="6" t="str">
        <f>_xlfn.XLOOKUP(D304,'[2]Coordinados SEN'!$A:$A,'[2]Coordinados SEN'!$B:$B,"-",0)</f>
        <v>77.418.580-1</v>
      </c>
      <c r="F304" s="6" t="s">
        <v>6021</v>
      </c>
      <c r="G304" s="6">
        <f t="shared" si="12"/>
        <v>1</v>
      </c>
      <c r="H304" s="6" t="s">
        <v>6022</v>
      </c>
      <c r="I304" s="6" t="s">
        <v>6022</v>
      </c>
      <c r="J304" s="6" t="str">
        <f>_xlfn.XLOOKUP(I304,'[2]Barras CMg'!$E$2:$E$1527,'[2]Barras CMg'!$A$2:$A$1527,"------",0,1)</f>
        <v>M.BLANCOS_____023</v>
      </c>
      <c r="K304" s="6">
        <v>10</v>
      </c>
      <c r="L304" s="6">
        <v>2025</v>
      </c>
      <c r="M304" s="6" t="s">
        <v>45</v>
      </c>
      <c r="N304" s="6" t="s">
        <v>5267</v>
      </c>
      <c r="O304" s="6" t="s">
        <v>47</v>
      </c>
      <c r="P304" s="6" t="s">
        <v>48</v>
      </c>
      <c r="Q304" s="6" t="s">
        <v>48</v>
      </c>
      <c r="R304" s="6" t="s">
        <v>48</v>
      </c>
      <c r="S304" s="6" t="s">
        <v>51</v>
      </c>
      <c r="T304" s="9" t="s">
        <v>6023</v>
      </c>
      <c r="U304" s="10">
        <v>28.64</v>
      </c>
      <c r="V304" s="10">
        <v>27.92</v>
      </c>
      <c r="W304" s="11" t="e">
        <f>_xlfn.XLOOKUP(C304,#REF!,#REF!,"S/I",0)</f>
        <v>#REF!</v>
      </c>
      <c r="X304" s="11" t="str">
        <f>_xlfn.XLOOKUP($D304,[2]Retiros_dinamica!$F:$F,[2]Retiros_dinamica!B:B,"S/I",0)</f>
        <v>S/I</v>
      </c>
      <c r="Y304" s="11" t="str">
        <f>_xlfn.XLOOKUP($D304,[2]Retiros_dinamica!$F:$F,[2]Retiros_dinamica!C:C,"S/I",0)</f>
        <v>S/I</v>
      </c>
      <c r="Z304" s="11" t="str">
        <f>_xlfn.XLOOKUP($D304,[2]Retiros_dinamica!$F:$F,[2]Retiros_dinamica!D:D,"S/I",0)</f>
        <v>S/I</v>
      </c>
      <c r="AA304" s="11" t="str">
        <f>_xlfn.XLOOKUP($D304,[2]Retiros_dinamica!$F:$F,[2]Retiros_dinamica!E:E,"S/I",0)</f>
        <v>S/I</v>
      </c>
      <c r="AB304" s="6" t="str">
        <f>_xlfn.XLOOKUP(C304,[2]CMg!$I$4:$I$106,[2]CMg!$M$4:$M$106,"----",0,1)</f>
        <v>----</v>
      </c>
      <c r="AH304" s="12" t="str">
        <f>_xlfn.XLOOKUP($E304,'[2]Balance económico'!$C:$C,'[2]Balance económico'!$D:$D,"-",0)</f>
        <v>-</v>
      </c>
      <c r="AI304" s="12" t="str">
        <f>_xlfn.XLOOKUP($E304,'[2]Balance económico'!$C:$C,'[2]Balance económico'!$E:$E,"-",0)</f>
        <v>-</v>
      </c>
      <c r="AJ304" s="12" t="str">
        <f>_xlfn.XLOOKUP($E304,'[2]Balance económico'!$C:$C,'[2]Balance económico'!$F:$F,"-",0)</f>
        <v>-</v>
      </c>
      <c r="AK304" s="6" t="str">
        <f t="shared" si="13"/>
        <v>PPA</v>
      </c>
      <c r="AL304" s="12" t="str" cm="1">
        <f t="array" ref="AL304">IFERROR((X304*[2]!Tabla2[Bloque A] + 'BD Centrales 2025'!Y1141*[2]!Tabla2[Bloque B] + 'BD Centrales 2025'!Z1141*[2]!Tabla2[Bloque C])*#REF!,"-")</f>
        <v>-</v>
      </c>
      <c r="AM304" s="12" t="str">
        <f t="shared" si="14"/>
        <v>-</v>
      </c>
      <c r="AN304" s="12">
        <f>IFERROR((AH304+AI304+AJ304)/(SUMIFS($W$2:$W$1194,$E$2:$E$1194,E304)*1000*#REF!),0)</f>
        <v>0</v>
      </c>
    </row>
    <row r="305" spans="1:40" ht="14.4" x14ac:dyDescent="0.3">
      <c r="A305" s="7">
        <v>393</v>
      </c>
      <c r="B305" s="7" t="s">
        <v>5304</v>
      </c>
      <c r="C305" s="8" t="s">
        <v>5305</v>
      </c>
      <c r="D305" s="6" t="s">
        <v>73</v>
      </c>
      <c r="E305" s="6" t="str">
        <f>_xlfn.XLOOKUP(D305,'[2]Coordinados SEN'!$A:$A,'[2]Coordinados SEN'!$B:$B,"-",0)</f>
        <v>91.081.000-6</v>
      </c>
      <c r="F305" s="6" t="s">
        <v>73</v>
      </c>
      <c r="G305" s="6">
        <f t="shared" si="12"/>
        <v>21</v>
      </c>
      <c r="H305" s="6" t="s">
        <v>5306</v>
      </c>
      <c r="I305" s="6" t="s">
        <v>5307</v>
      </c>
      <c r="J305" s="6" t="str">
        <f>_xlfn.XLOOKUP(I305,'[2]Barras CMg'!$E$2:$E$1527,'[2]Barras CMg'!$A$2:$A$1527,"------",0,1)</f>
        <v>ATACAMA_______220</v>
      </c>
      <c r="K305" s="6">
        <v>6</v>
      </c>
      <c r="L305" s="6">
        <v>2025</v>
      </c>
      <c r="M305" s="6" t="s">
        <v>45</v>
      </c>
      <c r="N305" s="6" t="s">
        <v>5308</v>
      </c>
      <c r="O305" s="6" t="s">
        <v>47</v>
      </c>
      <c r="P305" s="6" t="s">
        <v>48</v>
      </c>
      <c r="Q305" s="6" t="s">
        <v>48</v>
      </c>
      <c r="R305" s="6" t="s">
        <v>3403</v>
      </c>
      <c r="S305" s="6" t="s">
        <v>51</v>
      </c>
      <c r="T305" s="9" t="s">
        <v>5309</v>
      </c>
      <c r="U305" s="10">
        <v>732.11500000000001</v>
      </c>
      <c r="V305" s="10">
        <v>716.38599999999997</v>
      </c>
      <c r="W305" s="11" t="e">
        <f>_xlfn.XLOOKUP(C305,#REF!,#REF!,"S/I",0)</f>
        <v>#REF!</v>
      </c>
      <c r="X305" s="11">
        <f>_xlfn.XLOOKUP($D305,[2]Retiros_dinamica!$F:$F,[2]Retiros_dinamica!B:B,"S/I",0)</f>
        <v>7639445.860896145</v>
      </c>
      <c r="Y305" s="11">
        <f>_xlfn.XLOOKUP($D305,[2]Retiros_dinamica!$F:$F,[2]Retiros_dinamica!C:C,"S/I",0)</f>
        <v>9104617.6214240622</v>
      </c>
      <c r="Z305" s="11">
        <f>_xlfn.XLOOKUP($D305,[2]Retiros_dinamica!$F:$F,[2]Retiros_dinamica!D:D,"S/I",0)</f>
        <v>4255877.220624717</v>
      </c>
      <c r="AA305" s="11">
        <f>_xlfn.XLOOKUP($D305,[2]Retiros_dinamica!$F:$F,[2]Retiros_dinamica!E:E,"S/I",0)</f>
        <v>20999940.702944927</v>
      </c>
      <c r="AB305" s="6" t="str">
        <f>_xlfn.XLOOKUP(C305,[2]CMg!$I$4:$I$106,[2]CMg!$M$4:$M$106,"----",0,1)</f>
        <v>----</v>
      </c>
      <c r="AH305" s="12">
        <f>_xlfn.XLOOKUP($E305,'[2]Balance económico'!$C:$C,'[2]Balance económico'!$D:$D,"-",0)</f>
        <v>-515558000946.8717</v>
      </c>
      <c r="AI305" s="12">
        <f>_xlfn.XLOOKUP($E305,'[2]Balance económico'!$C:$C,'[2]Balance económico'!$E:$E,"-",0)</f>
        <v>-187541949535.11594</v>
      </c>
      <c r="AJ305" s="12">
        <f>_xlfn.XLOOKUP($E305,'[2]Balance económico'!$C:$C,'[2]Balance económico'!$F:$F,"-",0)</f>
        <v>72834824814.236374</v>
      </c>
      <c r="AK305" s="6" t="str">
        <f t="shared" si="13"/>
        <v>PPA</v>
      </c>
      <c r="AL305" s="12" t="str" cm="1">
        <f t="array" ref="AL305">IFERROR((X305*[2]!Tabla2[Bloque A] + 'BD Centrales 2025'!Y994*[2]!Tabla2[Bloque B] + 'BD Centrales 2025'!Z994*[2]!Tabla2[Bloque C])*#REF!,"-")</f>
        <v>-</v>
      </c>
      <c r="AM305" s="12" t="str">
        <f t="shared" si="14"/>
        <v>-</v>
      </c>
      <c r="AN305" s="12">
        <f>IFERROR((AH305+AI305+AJ305)/(SUMIFS($W$2:$W$1194,$E$2:$E$1194,E305)*1000*#REF!),0)</f>
        <v>0</v>
      </c>
    </row>
    <row r="306" spans="1:40" ht="14.4" x14ac:dyDescent="0.3">
      <c r="A306" s="7">
        <v>394</v>
      </c>
      <c r="B306" s="7" t="s">
        <v>791</v>
      </c>
      <c r="C306" s="8" t="s">
        <v>792</v>
      </c>
      <c r="D306" s="6" t="s">
        <v>793</v>
      </c>
      <c r="E306" s="6" t="str">
        <f>_xlfn.XLOOKUP(D306,'[2]Coordinados SEN'!$A:$A,'[2]Coordinados SEN'!$B:$B,"-",0)</f>
        <v>76.183.075-9</v>
      </c>
      <c r="F306" s="6" t="s">
        <v>793</v>
      </c>
      <c r="G306" s="6">
        <f t="shared" si="12"/>
        <v>1</v>
      </c>
      <c r="H306" s="6" t="s">
        <v>794</v>
      </c>
      <c r="I306" s="6" t="s">
        <v>795</v>
      </c>
      <c r="J306" s="6" t="str">
        <f>_xlfn.XLOOKUP(I306,'[2]Barras CMg'!$E$2:$E$1527,'[2]Barras CMg'!$A$2:$A$1527,"------",0,1)</f>
        <v>M.ELENA_______220</v>
      </c>
      <c r="K306" s="6">
        <v>1</v>
      </c>
      <c r="L306" s="6">
        <v>2025</v>
      </c>
      <c r="M306" s="6" t="s">
        <v>495</v>
      </c>
      <c r="N306" s="6" t="s">
        <v>496</v>
      </c>
      <c r="O306" s="6" t="s">
        <v>47</v>
      </c>
      <c r="P306" s="6" t="s">
        <v>48</v>
      </c>
      <c r="Q306" s="6" t="s">
        <v>49</v>
      </c>
      <c r="R306" s="6" t="s">
        <v>50</v>
      </c>
      <c r="S306" s="6" t="s">
        <v>51</v>
      </c>
      <c r="T306" s="9" t="s">
        <v>796</v>
      </c>
      <c r="U306" s="10">
        <v>68</v>
      </c>
      <c r="V306" s="10">
        <v>67.8</v>
      </c>
      <c r="W306" s="11" t="e">
        <f>_xlfn.XLOOKUP(C306,#REF!,#REF!,"S/I",0)</f>
        <v>#REF!</v>
      </c>
      <c r="X306" s="11" t="str">
        <f>_xlfn.XLOOKUP($D306,[2]Retiros_dinamica!$F:$F,[2]Retiros_dinamica!B:B,"S/I",0)</f>
        <v>S/I</v>
      </c>
      <c r="Y306" s="11" t="str">
        <f>_xlfn.XLOOKUP($D306,[2]Retiros_dinamica!$F:$F,[2]Retiros_dinamica!C:C,"S/I",0)</f>
        <v>S/I</v>
      </c>
      <c r="Z306" s="11" t="str">
        <f>_xlfn.XLOOKUP($D306,[2]Retiros_dinamica!$F:$F,[2]Retiros_dinamica!D:D,"S/I",0)</f>
        <v>S/I</v>
      </c>
      <c r="AA306" s="11" t="str">
        <f>_xlfn.XLOOKUP($D306,[2]Retiros_dinamica!$F:$F,[2]Retiros_dinamica!E:E,"S/I",0)</f>
        <v>S/I</v>
      </c>
      <c r="AB306" s="6">
        <f>_xlfn.XLOOKUP(C306,[2]CMg!$I$4:$I$106,[2]CMg!$M$4:$M$106,"----",0,1)</f>
        <v>2.7726409910880188</v>
      </c>
      <c r="AC306" s="6">
        <f>_xlfn.XLOOKUP(C306,'[3]Promedio Cmg'!$A$4:$A$106,'[3]Promedio Cmg'!$B$4:$B$106,"---",0,1)</f>
        <v>49.277567629265782</v>
      </c>
      <c r="AD306" s="6">
        <f>_xlfn.XLOOKUP(C306,'[3]Promedio solar Cmg'!$A$4:$A$106,'[3]Promedio solar Cmg'!$B$4:$B$106,"----",0,1)</f>
        <v>7.7844438356164343</v>
      </c>
      <c r="AE306" s="6">
        <f>_xlfn.XLOOKUP(C306,[2]CMg!$O$4:$O$106,[2]CMg!$P$4:$P$106,"----",0,1)</f>
        <v>78.909714341615995</v>
      </c>
      <c r="AF306" s="14">
        <f>_xlfn.XLOOKUP(C306,[2]CMg!$S$4:$S$106,[2]CMg!$U$4:$U$106,"----",0,1)</f>
        <v>0.66544914964045199</v>
      </c>
      <c r="AH306" s="12">
        <f>_xlfn.XLOOKUP($E306,'[2]Balance económico'!$C:$C,'[2]Balance económico'!$D:$D,"-",0)</f>
        <v>2303853907.5485492</v>
      </c>
      <c r="AI306" s="12">
        <f>_xlfn.XLOOKUP($E306,'[2]Balance económico'!$C:$C,'[2]Balance económico'!$E:$E,"-",0)</f>
        <v>1386586166.9131837</v>
      </c>
      <c r="AJ306" s="12" t="str">
        <f>_xlfn.XLOOKUP($E306,'[2]Balance económico'!$C:$C,'[2]Balance económico'!$F:$F,"-",0)</f>
        <v>----</v>
      </c>
      <c r="AK306" s="6" t="str">
        <f t="shared" si="13"/>
        <v>PPA</v>
      </c>
      <c r="AL306" s="12" t="str" cm="1">
        <f t="array" ref="AL306">IFERROR((X306*[2]!Tabla2[Bloque A] + 'BD Centrales 2025'!Y936*[2]!Tabla2[Bloque B] + 'BD Centrales 2025'!Z936*[2]!Tabla2[Bloque C])*#REF!,"-")</f>
        <v>-</v>
      </c>
      <c r="AM306" s="12" t="str">
        <f t="shared" si="14"/>
        <v>-</v>
      </c>
      <c r="AN306" s="12">
        <f>IFERROR((AH306+AI306+AJ306)/(SUMIFS($W$2:$W$1194,$E$2:$E$1194,E306)*1000*#REF!),0)</f>
        <v>0</v>
      </c>
    </row>
    <row r="307" spans="1:40" ht="14.4" x14ac:dyDescent="0.3">
      <c r="A307" s="7">
        <v>395</v>
      </c>
      <c r="B307" s="7" t="s">
        <v>5912</v>
      </c>
      <c r="C307" s="8" t="s">
        <v>5913</v>
      </c>
      <c r="D307" s="6" t="s">
        <v>5914</v>
      </c>
      <c r="E307" s="6" t="str">
        <f>_xlfn.XLOOKUP(D307,'[2]Coordinados SEN'!$A:$A,'[2]Coordinados SEN'!$B:$B,"-",0)</f>
        <v>76.009.698-9</v>
      </c>
      <c r="F307" s="6" t="s">
        <v>5914</v>
      </c>
      <c r="G307" s="6">
        <f t="shared" si="12"/>
        <v>1</v>
      </c>
      <c r="H307" s="6" t="s">
        <v>5275</v>
      </c>
      <c r="I307" s="6" t="s">
        <v>5275</v>
      </c>
      <c r="J307" s="6" t="str">
        <f>_xlfn.XLOOKUP(I307,'[2]Barras CMg'!$E$2:$E$1527,'[2]Barras CMg'!$A$2:$A$1527,"------",0,1)</f>
        <v>CHACAYA_______220</v>
      </c>
      <c r="K307" s="6">
        <v>1</v>
      </c>
      <c r="L307" s="6">
        <v>2025</v>
      </c>
      <c r="M307" s="6" t="s">
        <v>45</v>
      </c>
      <c r="N307" s="6" t="s">
        <v>5276</v>
      </c>
      <c r="O307" s="6" t="s">
        <v>47</v>
      </c>
      <c r="P307" s="6" t="s">
        <v>48</v>
      </c>
      <c r="Q307" s="6" t="s">
        <v>48</v>
      </c>
      <c r="R307" s="6" t="s">
        <v>3403</v>
      </c>
      <c r="S307" s="6" t="s">
        <v>51</v>
      </c>
      <c r="T307" s="9" t="s">
        <v>5915</v>
      </c>
      <c r="U307" s="10">
        <v>174.26</v>
      </c>
      <c r="V307" s="10">
        <v>157.61000000000001</v>
      </c>
      <c r="W307" s="11" t="e">
        <f>_xlfn.XLOOKUP(C307,#REF!,#REF!,"S/I",0)</f>
        <v>#REF!</v>
      </c>
      <c r="X307" s="11" t="str">
        <f>_xlfn.XLOOKUP($D307,[2]Retiros_dinamica!$F:$F,[2]Retiros_dinamica!B:B,"S/I",0)</f>
        <v>S/I</v>
      </c>
      <c r="Y307" s="11" t="str">
        <f>_xlfn.XLOOKUP($D307,[2]Retiros_dinamica!$F:$F,[2]Retiros_dinamica!C:C,"S/I",0)</f>
        <v>S/I</v>
      </c>
      <c r="Z307" s="11" t="str">
        <f>_xlfn.XLOOKUP($D307,[2]Retiros_dinamica!$F:$F,[2]Retiros_dinamica!D:D,"S/I",0)</f>
        <v>S/I</v>
      </c>
      <c r="AA307" s="11" t="str">
        <f>_xlfn.XLOOKUP($D307,[2]Retiros_dinamica!$F:$F,[2]Retiros_dinamica!E:E,"S/I",0)</f>
        <v>S/I</v>
      </c>
      <c r="AB307" s="6" t="str">
        <f>_xlfn.XLOOKUP(C307,[2]CMg!$I$4:$I$106,[2]CMg!$M$4:$M$106,"----",0,1)</f>
        <v>----</v>
      </c>
      <c r="AH307" s="12">
        <f>_xlfn.XLOOKUP($E307,'[2]Balance económico'!$C:$C,'[2]Balance económico'!$D:$D,"-",0)</f>
        <v>4895716584.7887077</v>
      </c>
      <c r="AI307" s="12">
        <f>_xlfn.XLOOKUP($E307,'[2]Balance económico'!$C:$C,'[2]Balance económico'!$E:$E,"-",0)</f>
        <v>7825078871.6981916</v>
      </c>
      <c r="AJ307" s="12" t="str">
        <f>_xlfn.XLOOKUP($E307,'[2]Balance económico'!$C:$C,'[2]Balance económico'!$F:$F,"-",0)</f>
        <v>----</v>
      </c>
      <c r="AK307" s="6" t="str">
        <f t="shared" si="13"/>
        <v>PPA</v>
      </c>
      <c r="AL307" s="12" t="str" cm="1">
        <f t="array" ref="AL307">IFERROR((X307*[2]!Tabla2[Bloque A] + 'BD Centrales 2025'!Y1120*[2]!Tabla2[Bloque B] + 'BD Centrales 2025'!Z1120*[2]!Tabla2[Bloque C])*#REF!,"-")</f>
        <v>-</v>
      </c>
      <c r="AM307" s="12" t="str">
        <f t="shared" si="14"/>
        <v>-</v>
      </c>
      <c r="AN307" s="12">
        <f>IFERROR((AH307+AI307+AJ307)/(SUMIFS($W$2:$W$1194,$E$2:$E$1194,E307)*1000*#REF!),0)</f>
        <v>0</v>
      </c>
    </row>
    <row r="308" spans="1:40" ht="14.4" x14ac:dyDescent="0.3">
      <c r="A308" s="7">
        <v>396</v>
      </c>
      <c r="B308" s="7" t="s">
        <v>6216</v>
      </c>
      <c r="C308" s="8" t="s">
        <v>6217</v>
      </c>
      <c r="D308" s="6" t="s">
        <v>5898</v>
      </c>
      <c r="E308" s="6" t="str">
        <f>_xlfn.XLOOKUP(D308,'[2]Coordinados SEN'!$A:$A,'[2]Coordinados SEN'!$B:$B,"-",0)</f>
        <v>96.774.300-3</v>
      </c>
      <c r="F308" s="6" t="s">
        <v>6218</v>
      </c>
      <c r="G308" s="6">
        <f t="shared" si="12"/>
        <v>5</v>
      </c>
      <c r="H308" s="6" t="s">
        <v>6219</v>
      </c>
      <c r="I308" s="6" t="s">
        <v>6220</v>
      </c>
      <c r="J308" s="6" t="str">
        <f>_xlfn.XLOOKUP(I308,'[2]Barras CMg'!$E$2:$E$1527,'[2]Barras CMg'!$A$2:$A$1527,"------",0,1)</f>
        <v>COLLAHUASI____220</v>
      </c>
      <c r="K308" s="6">
        <v>5</v>
      </c>
      <c r="L308" s="6">
        <v>2025</v>
      </c>
      <c r="M308" s="6" t="s">
        <v>45</v>
      </c>
      <c r="N308" s="6" t="s">
        <v>5267</v>
      </c>
      <c r="O308" s="6" t="s">
        <v>47</v>
      </c>
      <c r="P308" s="6" t="s">
        <v>814</v>
      </c>
      <c r="Q308" s="6" t="s">
        <v>815</v>
      </c>
      <c r="R308" s="6" t="s">
        <v>968</v>
      </c>
      <c r="S308" s="6" t="s">
        <v>51</v>
      </c>
      <c r="T308" s="9" t="s">
        <v>6221</v>
      </c>
      <c r="U308" s="10">
        <v>37.06</v>
      </c>
      <c r="V308" s="10">
        <v>35.435465000000001</v>
      </c>
      <c r="W308" s="11" t="e">
        <f>_xlfn.XLOOKUP(C308,#REF!,#REF!,"S/I",0)</f>
        <v>#REF!</v>
      </c>
      <c r="X308" s="11">
        <f>_xlfn.XLOOKUP($D308,[2]Retiros_dinamica!$F:$F,[2]Retiros_dinamica!B:B,"S/I",0)</f>
        <v>1334.3207720190001</v>
      </c>
      <c r="Y308" s="11">
        <f>_xlfn.XLOOKUP($D308,[2]Retiros_dinamica!$F:$F,[2]Retiros_dinamica!C:C,"S/I",0)</f>
        <v>1842.68781906</v>
      </c>
      <c r="Z308" s="11">
        <f>_xlfn.XLOOKUP($D308,[2]Retiros_dinamica!$F:$F,[2]Retiros_dinamica!D:D,"S/I",0)</f>
        <v>747.816013011</v>
      </c>
      <c r="AA308" s="11">
        <f>_xlfn.XLOOKUP($D308,[2]Retiros_dinamica!$F:$F,[2]Retiros_dinamica!E:E,"S/I",0)</f>
        <v>3924.8246040900003</v>
      </c>
      <c r="AB308" s="6" t="str">
        <f>_xlfn.XLOOKUP(C308,[2]CMg!$I$4:$I$106,[2]CMg!$M$4:$M$106,"----",0,1)</f>
        <v>----</v>
      </c>
      <c r="AH308" s="12">
        <f>_xlfn.XLOOKUP($E308,'[2]Balance económico'!$C:$C,'[2]Balance económico'!$D:$D,"-",0)</f>
        <v>1340696309.9316452</v>
      </c>
      <c r="AI308" s="12">
        <f>_xlfn.XLOOKUP($E308,'[2]Balance económico'!$C:$C,'[2]Balance económico'!$E:$E,"-",0)</f>
        <v>5213683070.0564775</v>
      </c>
      <c r="AJ308" s="12">
        <f>_xlfn.XLOOKUP($E308,'[2]Balance económico'!$C:$C,'[2]Balance económico'!$F:$F,"-",0)</f>
        <v>11852281.738584338</v>
      </c>
      <c r="AK308" s="6" t="str">
        <f t="shared" si="13"/>
        <v>PPA</v>
      </c>
      <c r="AL308" s="12" t="str" cm="1">
        <f t="array" ref="AL308">IFERROR((X308*[2]!Tabla2[Bloque A] + 'BD Centrales 2025'!Y1187*[2]!Tabla2[Bloque B] + 'BD Centrales 2025'!Z1187*[2]!Tabla2[Bloque C])*#REF!,"-")</f>
        <v>-</v>
      </c>
      <c r="AM308" s="12" t="str">
        <f t="shared" si="14"/>
        <v>-</v>
      </c>
      <c r="AN308" s="12">
        <f>IFERROR((AH308+AI308+AJ308)/(SUMIFS($W$2:$W$1194,$E$2:$E$1194,E308)*1000*#REF!),0)</f>
        <v>0</v>
      </c>
    </row>
    <row r="309" spans="1:40" ht="14.4" x14ac:dyDescent="0.3">
      <c r="A309" s="7">
        <v>397</v>
      </c>
      <c r="B309" s="7" t="s">
        <v>6101</v>
      </c>
      <c r="C309" s="8" t="s">
        <v>6102</v>
      </c>
      <c r="D309" s="6" t="s">
        <v>6103</v>
      </c>
      <c r="E309" s="6" t="str">
        <f>_xlfn.XLOOKUP(D309,'[2]Coordinados SEN'!$A:$A,'[2]Coordinados SEN'!$B:$B,"-",0)</f>
        <v>76.858.530-K</v>
      </c>
      <c r="F309" s="6" t="s">
        <v>6103</v>
      </c>
      <c r="G309" s="6">
        <f t="shared" si="12"/>
        <v>1</v>
      </c>
      <c r="H309" s="6" t="s">
        <v>3402</v>
      </c>
      <c r="I309" s="6" t="s">
        <v>6104</v>
      </c>
      <c r="J309" s="6" t="str">
        <f>_xlfn.XLOOKUP(I309,'[2]Barras CMg'!$E$2:$E$1527,'[2]Barras CMg'!$A$2:$A$1527,"------",0,1)</f>
        <v>MEJILLONES____013</v>
      </c>
      <c r="K309" s="6">
        <v>1</v>
      </c>
      <c r="L309" s="6">
        <v>2025</v>
      </c>
      <c r="M309" s="6" t="s">
        <v>45</v>
      </c>
      <c r="N309" s="6" t="s">
        <v>5276</v>
      </c>
      <c r="O309" s="6" t="s">
        <v>47</v>
      </c>
      <c r="P309" s="6" t="s">
        <v>48</v>
      </c>
      <c r="Q309" s="6" t="s">
        <v>48</v>
      </c>
      <c r="R309" s="6" t="s">
        <v>3403</v>
      </c>
      <c r="S309" s="6" t="s">
        <v>51</v>
      </c>
      <c r="T309" s="9" t="s">
        <v>6105</v>
      </c>
      <c r="U309" s="10">
        <v>26.413</v>
      </c>
      <c r="V309" s="10">
        <v>20.068200000000001</v>
      </c>
      <c r="W309" s="11" t="e">
        <f>_xlfn.XLOOKUP(C309,#REF!,#REF!,"S/I",0)</f>
        <v>#REF!</v>
      </c>
      <c r="X309" s="11">
        <f>_xlfn.XLOOKUP($D309,[2]Retiros_dinamica!$F:$F,[2]Retiros_dinamica!B:B,"S/I",0)</f>
        <v>7794.7869610000007</v>
      </c>
      <c r="Y309" s="11">
        <f>_xlfn.XLOOKUP($D309,[2]Retiros_dinamica!$F:$F,[2]Retiros_dinamica!C:C,"S/I",0)</f>
        <v>8908.3607620000002</v>
      </c>
      <c r="Z309" s="11">
        <f>_xlfn.XLOOKUP($D309,[2]Retiros_dinamica!$F:$F,[2]Retiros_dinamica!D:D,"S/I",0)</f>
        <v>4333.6720640000003</v>
      </c>
      <c r="AA309" s="11">
        <f>_xlfn.XLOOKUP($D309,[2]Retiros_dinamica!$F:$F,[2]Retiros_dinamica!E:E,"S/I",0)</f>
        <v>21036.819787</v>
      </c>
      <c r="AB309" s="6" t="str">
        <f>_xlfn.XLOOKUP(C309,[2]CMg!$I$4:$I$106,[2]CMg!$M$4:$M$106,"----",0,1)</f>
        <v>----</v>
      </c>
      <c r="AH309" s="12">
        <f>_xlfn.XLOOKUP($E309,'[2]Balance económico'!$C:$C,'[2]Balance económico'!$D:$D,"-",0)</f>
        <v>3440416398.607049</v>
      </c>
      <c r="AI309" s="12">
        <f>_xlfn.XLOOKUP($E309,'[2]Balance económico'!$C:$C,'[2]Balance económico'!$E:$E,"-",0)</f>
        <v>220283415.4669441</v>
      </c>
      <c r="AJ309" s="12">
        <f>_xlfn.XLOOKUP($E309,'[2]Balance económico'!$C:$C,'[2]Balance económico'!$F:$F,"-",0)</f>
        <v>125025881.27010512</v>
      </c>
      <c r="AK309" s="6" t="str">
        <f t="shared" si="13"/>
        <v>PPA</v>
      </c>
      <c r="AL309" s="12" t="str" cm="1">
        <f t="array" ref="AL309">IFERROR((X309*[2]!Tabla2[Bloque A] + 'BD Centrales 2025'!Y1160*[2]!Tabla2[Bloque B] + 'BD Centrales 2025'!Z1160*[2]!Tabla2[Bloque C])*#REF!,"-")</f>
        <v>-</v>
      </c>
      <c r="AM309" s="12" t="str">
        <f t="shared" si="14"/>
        <v>-</v>
      </c>
      <c r="AN309" s="12">
        <f>IFERROR((AH309+AI309+AJ309)/(SUMIFS($W$2:$W$1194,$E$2:$E$1194,E309)*1000*#REF!),0)</f>
        <v>0</v>
      </c>
    </row>
    <row r="310" spans="1:40" ht="14.4" x14ac:dyDescent="0.3">
      <c r="A310" s="7">
        <v>398</v>
      </c>
      <c r="B310" s="7" t="s">
        <v>5263</v>
      </c>
      <c r="C310" s="8" t="s">
        <v>5264</v>
      </c>
      <c r="D310" s="6" t="s">
        <v>4510</v>
      </c>
      <c r="E310" s="6" t="str">
        <f>_xlfn.XLOOKUP(D310,'[2]Coordinados SEN'!$A:$A,'[2]Coordinados SEN'!$B:$B,"-",0)</f>
        <v>96.827.870-3</v>
      </c>
      <c r="F310" s="6" t="s">
        <v>4510</v>
      </c>
      <c r="G310" s="6">
        <f t="shared" si="12"/>
        <v>2</v>
      </c>
      <c r="H310" s="6" t="s">
        <v>5265</v>
      </c>
      <c r="I310" s="6" t="s">
        <v>5266</v>
      </c>
      <c r="J310" s="6" t="str">
        <f>_xlfn.XLOOKUP(I310,'[2]Barras CMg'!$E$2:$E$1527,'[2]Barras CMg'!$A$2:$A$1527,"------",0,1)</f>
        <v>AG.BLANCAS____013</v>
      </c>
      <c r="K310" s="6">
        <v>1</v>
      </c>
      <c r="L310" s="6">
        <v>2025</v>
      </c>
      <c r="M310" s="6" t="s">
        <v>45</v>
      </c>
      <c r="N310" s="6" t="s">
        <v>5267</v>
      </c>
      <c r="O310" s="6" t="s">
        <v>157</v>
      </c>
      <c r="P310" s="6" t="s">
        <v>48</v>
      </c>
      <c r="Q310" s="6" t="s">
        <v>48</v>
      </c>
      <c r="R310" s="6" t="s">
        <v>48</v>
      </c>
      <c r="S310" s="6" t="s">
        <v>51</v>
      </c>
      <c r="T310" s="9" t="s">
        <v>5268</v>
      </c>
      <c r="U310" s="10">
        <v>1.827</v>
      </c>
      <c r="V310" s="10">
        <v>1.827</v>
      </c>
      <c r="W310" s="11" t="e">
        <f>_xlfn.XLOOKUP(C310,#REF!,#REF!,"S/I",0)</f>
        <v>#REF!</v>
      </c>
      <c r="X310" s="11">
        <f>_xlfn.XLOOKUP($D310,[2]Retiros_dinamica!$F:$F,[2]Retiros_dinamica!B:B,"S/I",0)</f>
        <v>8734.4031771720001</v>
      </c>
      <c r="Y310" s="11">
        <f>_xlfn.XLOOKUP($D310,[2]Retiros_dinamica!$F:$F,[2]Retiros_dinamica!C:C,"S/I",0)</f>
        <v>9511.520860405999</v>
      </c>
      <c r="Z310" s="11">
        <f>_xlfn.XLOOKUP($D310,[2]Retiros_dinamica!$F:$F,[2]Retiros_dinamica!D:D,"S/I",0)</f>
        <v>4851.7832623100003</v>
      </c>
      <c r="AA310" s="11">
        <f>_xlfn.XLOOKUP($D310,[2]Retiros_dinamica!$F:$F,[2]Retiros_dinamica!E:E,"S/I",0)</f>
        <v>23097.707299887999</v>
      </c>
      <c r="AB310" s="6" t="str">
        <f>_xlfn.XLOOKUP(C310,[2]CMg!$I$4:$I$106,[2]CMg!$M$4:$M$106,"----",0,1)</f>
        <v>----</v>
      </c>
      <c r="AH310" s="12">
        <f>_xlfn.XLOOKUP($E310,'[2]Balance económico'!$C:$C,'[2]Balance económico'!$D:$D,"-",0)</f>
        <v>-969241807.91503167</v>
      </c>
      <c r="AI310" s="12">
        <f>_xlfn.XLOOKUP($E310,'[2]Balance económico'!$C:$C,'[2]Balance económico'!$E:$E,"-",0)</f>
        <v>-165933656.41434324</v>
      </c>
      <c r="AJ310" s="12">
        <f>_xlfn.XLOOKUP($E310,'[2]Balance económico'!$C:$C,'[2]Balance económico'!$F:$F,"-",0)</f>
        <v>65657880.930382505</v>
      </c>
      <c r="AK310" s="6" t="str">
        <f t="shared" si="13"/>
        <v>PPA</v>
      </c>
      <c r="AL310" s="12" t="str" cm="1">
        <f t="array" ref="AL310">IFERROR((X310*[2]!Tabla2[Bloque A] + 'BD Centrales 2025'!Y986*[2]!Tabla2[Bloque B] + 'BD Centrales 2025'!Z986*[2]!Tabla2[Bloque C])*#REF!,"-")</f>
        <v>-</v>
      </c>
      <c r="AM310" s="12" t="str">
        <f t="shared" si="14"/>
        <v>-</v>
      </c>
      <c r="AN310" s="12">
        <f>IFERROR((AH310+AI310+AJ310)/(SUMIFS($W$2:$W$1194,$E$2:$E$1194,E310)*1000*#REF!),0)</f>
        <v>0</v>
      </c>
    </row>
    <row r="311" spans="1:40" ht="14.4" x14ac:dyDescent="0.3">
      <c r="A311" s="7">
        <v>399</v>
      </c>
      <c r="B311" s="7" t="s">
        <v>797</v>
      </c>
      <c r="C311" s="8" t="s">
        <v>798</v>
      </c>
      <c r="D311" s="6" t="s">
        <v>584</v>
      </c>
      <c r="E311" s="6" t="str">
        <f>_xlfn.XLOOKUP(D311,'[2]Coordinados SEN'!$A:$A,'[2]Coordinados SEN'!$B:$B,"-",0)</f>
        <v>76.412.562-2</v>
      </c>
      <c r="F311" s="6" t="s">
        <v>584</v>
      </c>
      <c r="G311" s="6">
        <f t="shared" si="12"/>
        <v>39</v>
      </c>
      <c r="H311" s="6" t="s">
        <v>799</v>
      </c>
      <c r="I311" s="6" t="s">
        <v>800</v>
      </c>
      <c r="J311" s="6" t="str">
        <f>_xlfn.XLOOKUP(I311,'[2]Barras CMg'!$E$2:$E$1527,'[2]Barras CMg'!$A$2:$A$1527,"------",0,1)</f>
        <v>RANDE_________220</v>
      </c>
      <c r="K311" s="6">
        <v>1</v>
      </c>
      <c r="L311" s="6">
        <v>2025</v>
      </c>
      <c r="M311" s="6" t="s">
        <v>495</v>
      </c>
      <c r="N311" s="6" t="s">
        <v>496</v>
      </c>
      <c r="O311" s="6" t="s">
        <v>47</v>
      </c>
      <c r="P311" s="6" t="s">
        <v>48</v>
      </c>
      <c r="Q311" s="6" t="s">
        <v>49</v>
      </c>
      <c r="R311" s="6" t="s">
        <v>50</v>
      </c>
      <c r="S311" s="6" t="s">
        <v>51</v>
      </c>
      <c r="T311" s="9" t="s">
        <v>801</v>
      </c>
      <c r="U311" s="10">
        <v>248.21</v>
      </c>
      <c r="V311" s="10">
        <v>241.39400000000001</v>
      </c>
      <c r="W311" s="11" t="e">
        <f>_xlfn.XLOOKUP(C311,#REF!,#REF!,"S/I",0)</f>
        <v>#REF!</v>
      </c>
      <c r="X311" s="11" t="str">
        <f>_xlfn.XLOOKUP($D311,[2]Retiros_dinamica!$F:$F,[2]Retiros_dinamica!B:B,"S/I",0)</f>
        <v>S/I</v>
      </c>
      <c r="Y311" s="11" t="str">
        <f>_xlfn.XLOOKUP($D311,[2]Retiros_dinamica!$F:$F,[2]Retiros_dinamica!C:C,"S/I",0)</f>
        <v>S/I</v>
      </c>
      <c r="Z311" s="11" t="str">
        <f>_xlfn.XLOOKUP($D311,[2]Retiros_dinamica!$F:$F,[2]Retiros_dinamica!D:D,"S/I",0)</f>
        <v>S/I</v>
      </c>
      <c r="AA311" s="11" t="str">
        <f>_xlfn.XLOOKUP($D311,[2]Retiros_dinamica!$F:$F,[2]Retiros_dinamica!E:E,"S/I",0)</f>
        <v>S/I</v>
      </c>
      <c r="AB311" s="6">
        <f>_xlfn.XLOOKUP(C311,[2]CMg!$I$4:$I$106,[2]CMg!$M$4:$M$106,"----",0,1)</f>
        <v>7.9374264663948484</v>
      </c>
      <c r="AC311" s="6">
        <f>_xlfn.XLOOKUP(C311,'[3]Promedio Cmg'!$A$4:$A$106,'[3]Promedio Cmg'!$B$4:$B$106,"---",0,1)</f>
        <v>49.845277936308577</v>
      </c>
      <c r="AD311" s="6">
        <f>_xlfn.XLOOKUP(C311,'[3]Promedio solar Cmg'!$A$4:$A$106,'[3]Promedio solar Cmg'!$B$4:$B$106,"----",0,1)</f>
        <v>9.2539479452054803</v>
      </c>
      <c r="AE311" s="6">
        <f>_xlfn.XLOOKUP(C311,[2]CMg!$O$4:$O$106,[2]CMg!$P$4:$P$106,"----",0,1)</f>
        <v>78.83341224809233</v>
      </c>
      <c r="AF311" s="14">
        <f>_xlfn.XLOOKUP(C311,[2]CMg!$S$4:$S$106,[2]CMg!$U$4:$U$106,"----",0,1)</f>
        <v>0.45839516036982081</v>
      </c>
      <c r="AH311" s="12">
        <f>_xlfn.XLOOKUP($E311,'[2]Balance económico'!$C:$C,'[2]Balance económico'!$D:$D,"-",0)</f>
        <v>6375328015.7772694</v>
      </c>
      <c r="AI311" s="12">
        <f>_xlfn.XLOOKUP($E311,'[2]Balance económico'!$C:$C,'[2]Balance económico'!$E:$E,"-",0)</f>
        <v>48172067074.887741</v>
      </c>
      <c r="AJ311" s="12">
        <f>_xlfn.XLOOKUP($E311,'[2]Balance económico'!$C:$C,'[2]Balance económico'!$F:$F,"-",0)</f>
        <v>879755791.67572367</v>
      </c>
      <c r="AK311" s="6" t="str">
        <f t="shared" si="13"/>
        <v>PPA</v>
      </c>
      <c r="AL311" s="12" t="str" cm="1">
        <f t="array" ref="AL311">IFERROR((X311*[2]!Tabla2[Bloque A] + 'BD Centrales 2025'!Y877*[2]!Tabla2[Bloque B] + 'BD Centrales 2025'!Z877*[2]!Tabla2[Bloque C])*#REF!,"-")</f>
        <v>-</v>
      </c>
      <c r="AM311" s="12" t="str">
        <f t="shared" si="14"/>
        <v>-</v>
      </c>
      <c r="AN311" s="12">
        <f>IFERROR((AH311+AI311+AJ311)/(SUMIFS($W$2:$W$1194,$E$2:$E$1194,E311)*1000*#REF!),0)</f>
        <v>0</v>
      </c>
    </row>
    <row r="312" spans="1:40" ht="14.4" x14ac:dyDescent="0.3">
      <c r="A312" s="7">
        <v>400</v>
      </c>
      <c r="B312" s="7" t="s">
        <v>802</v>
      </c>
      <c r="C312" s="8" t="s">
        <v>803</v>
      </c>
      <c r="D312" s="6" t="s">
        <v>804</v>
      </c>
      <c r="E312" s="6" t="str">
        <f>_xlfn.XLOOKUP(D312,'[2]Coordinados SEN'!$A:$A,'[2]Coordinados SEN'!$B:$B,"-",0)</f>
        <v>76.175.454-8</v>
      </c>
      <c r="F312" s="6" t="s">
        <v>804</v>
      </c>
      <c r="G312" s="6">
        <f t="shared" si="12"/>
        <v>1</v>
      </c>
      <c r="H312" s="6" t="s">
        <v>805</v>
      </c>
      <c r="I312" s="6" t="s">
        <v>806</v>
      </c>
      <c r="J312" s="6" t="str">
        <f>_xlfn.XLOOKUP(I312,'[2]Barras CMg'!$E$2:$E$1527,'[2]Barras CMg'!$A$2:$A$1527,"------",0,1)</f>
        <v>SOLARJAMA_____220</v>
      </c>
      <c r="K312" s="6">
        <v>2</v>
      </c>
      <c r="L312" s="6">
        <v>2025</v>
      </c>
      <c r="M312" s="6" t="s">
        <v>495</v>
      </c>
      <c r="N312" s="6" t="s">
        <v>496</v>
      </c>
      <c r="O312" s="6" t="s">
        <v>47</v>
      </c>
      <c r="P312" s="6" t="s">
        <v>48</v>
      </c>
      <c r="Q312" s="6" t="s">
        <v>59</v>
      </c>
      <c r="R312" s="6" t="s">
        <v>807</v>
      </c>
      <c r="S312" s="6" t="s">
        <v>51</v>
      </c>
      <c r="T312" s="9" t="s">
        <v>808</v>
      </c>
      <c r="U312" s="10">
        <v>52.65</v>
      </c>
      <c r="V312" s="10">
        <v>51</v>
      </c>
      <c r="W312" s="11" t="e">
        <f>_xlfn.XLOOKUP(C312,#REF!,#REF!,"S/I",0)</f>
        <v>#REF!</v>
      </c>
      <c r="X312" s="11" t="str">
        <f>_xlfn.XLOOKUP($D312,[2]Retiros_dinamica!$F:$F,[2]Retiros_dinamica!B:B,"S/I",0)</f>
        <v>S/I</v>
      </c>
      <c r="Y312" s="11" t="str">
        <f>_xlfn.XLOOKUP($D312,[2]Retiros_dinamica!$F:$F,[2]Retiros_dinamica!C:C,"S/I",0)</f>
        <v>S/I</v>
      </c>
      <c r="Z312" s="11" t="str">
        <f>_xlfn.XLOOKUP($D312,[2]Retiros_dinamica!$F:$F,[2]Retiros_dinamica!D:D,"S/I",0)</f>
        <v>S/I</v>
      </c>
      <c r="AA312" s="11" t="str">
        <f>_xlfn.XLOOKUP($D312,[2]Retiros_dinamica!$F:$F,[2]Retiros_dinamica!E:E,"S/I",0)</f>
        <v>S/I</v>
      </c>
      <c r="AB312" s="6">
        <f>_xlfn.XLOOKUP(C312,[2]CMg!$I$4:$I$106,[2]CMg!$M$4:$M$106,"----",0,1)</f>
        <v>7.1898206231461064</v>
      </c>
      <c r="AC312" s="6">
        <f>_xlfn.XLOOKUP(C312,'[3]Promedio Cmg'!$A$4:$A$106,'[3]Promedio Cmg'!$B$4:$B$106,"---",0,1)</f>
        <v>50.211026138568435</v>
      </c>
      <c r="AD312" s="6">
        <f>_xlfn.XLOOKUP(C312,'[3]Promedio solar Cmg'!$A$4:$A$106,'[3]Promedio solar Cmg'!$B$4:$B$106,"----",0,1)</f>
        <v>9.121873972602744</v>
      </c>
      <c r="AE312" s="6">
        <f>_xlfn.XLOOKUP(C312,[2]CMg!$O$4:$O$106,[2]CMg!$P$4:$P$106,"----",0,1)</f>
        <v>79.554678145176823</v>
      </c>
      <c r="AF312" s="14">
        <f>_xlfn.XLOOKUP(C312,[2]CMg!$S$4:$S$106,[2]CMg!$U$4:$U$106,"----",0,1)</f>
        <v>0.46832553361488416</v>
      </c>
      <c r="AH312" s="12">
        <f>_xlfn.XLOOKUP($E312,'[2]Balance económico'!$C:$C,'[2]Balance económico'!$D:$D,"-",0)</f>
        <v>481312754.99855304</v>
      </c>
      <c r="AI312" s="12">
        <f>_xlfn.XLOOKUP($E312,'[2]Balance económico'!$C:$C,'[2]Balance económico'!$E:$E,"-",0)</f>
        <v>973761884.84249973</v>
      </c>
      <c r="AJ312" s="12" t="str">
        <f>_xlfn.XLOOKUP($E312,'[2]Balance económico'!$C:$C,'[2]Balance económico'!$F:$F,"-",0)</f>
        <v>----</v>
      </c>
      <c r="AK312" s="6" t="str">
        <f t="shared" si="13"/>
        <v>PPA</v>
      </c>
      <c r="AL312" s="12" t="str" cm="1">
        <f t="array" ref="AL312">IFERROR((X312*[2]!Tabla2[Bloque A] + 'BD Centrales 2025'!Y893*[2]!Tabla2[Bloque B] + 'BD Centrales 2025'!Z893*[2]!Tabla2[Bloque C])*#REF!,"-")</f>
        <v>-</v>
      </c>
      <c r="AM312" s="12" t="str">
        <f t="shared" si="14"/>
        <v>-</v>
      </c>
      <c r="AN312" s="12">
        <f>IFERROR((AH312+AI312+AJ312)/(SUMIFS($W$2:$W$1194,$E$2:$E$1194,E312)*1000*#REF!),0)</f>
        <v>0</v>
      </c>
    </row>
    <row r="313" spans="1:40" ht="14.4" x14ac:dyDescent="0.3">
      <c r="A313" s="7">
        <v>401</v>
      </c>
      <c r="B313" s="7" t="s">
        <v>809</v>
      </c>
      <c r="C313" s="8" t="s">
        <v>810</v>
      </c>
      <c r="D313" s="6" t="s">
        <v>811</v>
      </c>
      <c r="E313" s="6" t="str">
        <f>_xlfn.XLOOKUP(D313,'[2]Coordinados SEN'!$A:$A,'[2]Coordinados SEN'!$B:$B,"-",0)</f>
        <v>76.055.356-5</v>
      </c>
      <c r="F313" s="6" t="s">
        <v>811</v>
      </c>
      <c r="G313" s="6">
        <f t="shared" si="12"/>
        <v>1</v>
      </c>
      <c r="H313" s="6" t="s">
        <v>812</v>
      </c>
      <c r="I313" s="13" t="s">
        <v>813</v>
      </c>
      <c r="J313" s="6" t="str">
        <f>_xlfn.XLOOKUP(I313,'[2]Barras CMg'!$E$2:$E$1527,'[2]Barras CMg'!$A$2:$A$1527,"------",0,1)</f>
        <v>P.ALMONTE_____110</v>
      </c>
      <c r="K313" s="6">
        <v>4</v>
      </c>
      <c r="L313" s="6">
        <v>2025</v>
      </c>
      <c r="M313" s="6" t="s">
        <v>495</v>
      </c>
      <c r="N313" s="6" t="s">
        <v>496</v>
      </c>
      <c r="O313" s="6" t="s">
        <v>157</v>
      </c>
      <c r="P313" s="6" t="s">
        <v>814</v>
      </c>
      <c r="Q313" s="6" t="s">
        <v>815</v>
      </c>
      <c r="R313" s="6" t="s">
        <v>816</v>
      </c>
      <c r="S313" s="6" t="s">
        <v>51</v>
      </c>
      <c r="T313" s="9" t="s">
        <v>817</v>
      </c>
      <c r="U313" s="10">
        <v>7.516</v>
      </c>
      <c r="V313" s="10">
        <v>7.4960000000000004</v>
      </c>
      <c r="W313" s="11" t="e">
        <f>_xlfn.XLOOKUP(C313,#REF!,#REF!,"S/I",0)</f>
        <v>#REF!</v>
      </c>
      <c r="X313" s="11">
        <f>_xlfn.XLOOKUP($D313,[2]Retiros_dinamica!$F:$F,[2]Retiros_dinamica!B:B,"S/I",0)</f>
        <v>106.6382825671253</v>
      </c>
      <c r="Y313" s="11">
        <f>_xlfn.XLOOKUP($D313,[2]Retiros_dinamica!$F:$F,[2]Retiros_dinamica!C:C,"S/I",0)</f>
        <v>17351.936813005239</v>
      </c>
      <c r="Z313" s="11">
        <f>_xlfn.XLOOKUP($D313,[2]Retiros_dinamica!$F:$F,[2]Retiros_dinamica!D:D,"S/I",0)</f>
        <v>999.50208496743312</v>
      </c>
      <c r="AA313" s="11">
        <f>_xlfn.XLOOKUP($D313,[2]Retiros_dinamica!$F:$F,[2]Retiros_dinamica!E:E,"S/I",0)</f>
        <v>18458.077180539796</v>
      </c>
      <c r="AB313" s="6">
        <f>_xlfn.XLOOKUP(C313,[2]CMg!$I$4:$I$106,[2]CMg!$M$4:$M$106,"----",0,1)</f>
        <v>4.2781969941085451</v>
      </c>
      <c r="AC313" s="6">
        <f>_xlfn.XLOOKUP(C313,'[3]Promedio Cmg'!$A$4:$A$106,'[3]Promedio Cmg'!$B$4:$B$106,"---",0,1)</f>
        <v>52.755428604040532</v>
      </c>
      <c r="AD313" s="6">
        <f>_xlfn.XLOOKUP(C313,'[3]Promedio solar Cmg'!$A$4:$A$106,'[3]Promedio solar Cmg'!$B$4:$B$106,"----",0,1)</f>
        <v>8.1648794520547927</v>
      </c>
      <c r="AH313" s="12">
        <f>_xlfn.XLOOKUP($E313,'[2]Balance económico'!$C:$C,'[2]Balance económico'!$D:$D,"-",0)</f>
        <v>1039198158.0319865</v>
      </c>
      <c r="AI313" s="12">
        <f>_xlfn.XLOOKUP($E313,'[2]Balance económico'!$C:$C,'[2]Balance económico'!$E:$E,"-",0)</f>
        <v>152883032.87870476</v>
      </c>
      <c r="AJ313" s="12">
        <f>_xlfn.XLOOKUP($E313,'[2]Balance económico'!$C:$C,'[2]Balance económico'!$F:$F,"-",0)</f>
        <v>65138118.938868053</v>
      </c>
      <c r="AK313" s="6" t="str">
        <f t="shared" si="13"/>
        <v>PPA</v>
      </c>
      <c r="AL313" s="12" t="str" cm="1">
        <f t="array" ref="AL313">IFERROR((X313*[2]!Tabla2[Bloque A] + 'BD Centrales 2025'!Y952*[2]!Tabla2[Bloque B] + 'BD Centrales 2025'!Z952*[2]!Tabla2[Bloque C])*#REF!,"-")</f>
        <v>-</v>
      </c>
      <c r="AM313" s="12" t="str">
        <f t="shared" si="14"/>
        <v>-</v>
      </c>
      <c r="AN313" s="12">
        <f>IFERROR((AH313+AI313+AJ313)/(SUMIFS($W$2:$W$1194,$E$2:$E$1194,E313)*1000*#REF!),0)</f>
        <v>0</v>
      </c>
    </row>
    <row r="314" spans="1:40" ht="14.4" x14ac:dyDescent="0.3">
      <c r="A314" s="7">
        <v>402</v>
      </c>
      <c r="B314" s="7" t="s">
        <v>818</v>
      </c>
      <c r="C314" s="8" t="s">
        <v>819</v>
      </c>
      <c r="D314" s="6" t="s">
        <v>820</v>
      </c>
      <c r="E314" s="6" t="str">
        <f>_xlfn.XLOOKUP(D314,'[2]Coordinados SEN'!$A:$A,'[2]Coordinados SEN'!$B:$B,"-",0)</f>
        <v>76.055.354-9</v>
      </c>
      <c r="F314" s="6" t="s">
        <v>820</v>
      </c>
      <c r="G314" s="6">
        <f t="shared" si="12"/>
        <v>1</v>
      </c>
      <c r="H314" s="6" t="s">
        <v>813</v>
      </c>
      <c r="I314" s="6" t="s">
        <v>813</v>
      </c>
      <c r="J314" s="6" t="str">
        <f>_xlfn.XLOOKUP(I314,'[2]Barras CMg'!$E$2:$E$1527,'[2]Barras CMg'!$A$2:$A$1527,"------",0,1)</f>
        <v>P.ALMONTE_____110</v>
      </c>
      <c r="K314" s="6">
        <v>1</v>
      </c>
      <c r="L314" s="6">
        <v>2025</v>
      </c>
      <c r="M314" s="6" t="s">
        <v>495</v>
      </c>
      <c r="N314" s="6" t="s">
        <v>496</v>
      </c>
      <c r="O314" s="6" t="s">
        <v>47</v>
      </c>
      <c r="P314" s="6" t="s">
        <v>814</v>
      </c>
      <c r="Q314" s="6" t="s">
        <v>815</v>
      </c>
      <c r="R314" s="6" t="s">
        <v>816</v>
      </c>
      <c r="S314" s="6" t="s">
        <v>51</v>
      </c>
      <c r="T314" s="9" t="s">
        <v>821</v>
      </c>
      <c r="U314" s="10">
        <v>16.038</v>
      </c>
      <c r="V314" s="10">
        <v>15.997999999999999</v>
      </c>
      <c r="W314" s="11" t="e">
        <f>_xlfn.XLOOKUP(C314,#REF!,#REF!,"S/I",0)</f>
        <v>#REF!</v>
      </c>
      <c r="X314" s="11">
        <f>_xlfn.XLOOKUP($D314,[2]Retiros_dinamica!$F:$F,[2]Retiros_dinamica!B:B,"S/I",0)</f>
        <v>155.52109120059191</v>
      </c>
      <c r="Y314" s="11">
        <f>_xlfn.XLOOKUP($D314,[2]Retiros_dinamica!$F:$F,[2]Retiros_dinamica!C:C,"S/I",0)</f>
        <v>27267.82057603154</v>
      </c>
      <c r="Z314" s="11">
        <f>_xlfn.XLOOKUP($D314,[2]Retiros_dinamica!$F:$F,[2]Retiros_dinamica!D:D,"S/I",0)</f>
        <v>1368.02685215216</v>
      </c>
      <c r="AA314" s="11">
        <f>_xlfn.XLOOKUP($D314,[2]Retiros_dinamica!$F:$F,[2]Retiros_dinamica!E:E,"S/I",0)</f>
        <v>28791.368519384294</v>
      </c>
      <c r="AB314" s="6">
        <f>_xlfn.XLOOKUP(C314,[2]CMg!$I$4:$I$106,[2]CMg!$M$4:$M$106,"----",0,1)</f>
        <v>5.072455324531667</v>
      </c>
      <c r="AC314" s="6">
        <f>_xlfn.XLOOKUP(C314,'[3]Promedio Cmg'!$A$4:$A$106,'[3]Promedio Cmg'!$B$4:$B$106,"---",0,1)</f>
        <v>52.755428604040532</v>
      </c>
      <c r="AD314" s="6">
        <f>_xlfn.XLOOKUP(C314,'[3]Promedio solar Cmg'!$A$4:$A$106,'[3]Promedio solar Cmg'!$B$4:$B$106,"----",0,1)</f>
        <v>8.1648794520547927</v>
      </c>
      <c r="AE314" s="6">
        <f>_xlfn.XLOOKUP(C314,[2]CMg!$O$4:$O$106,[2]CMg!$P$4:$P$106,"----",0,1)</f>
        <v>84.599589121502646</v>
      </c>
      <c r="AF314" s="14">
        <f>_xlfn.XLOOKUP(C314,[2]CMg!$S$4:$S$106,[2]CMg!$U$4:$U$106,"----",0,1)</f>
        <v>0.50975915991325194</v>
      </c>
      <c r="AH314" s="12">
        <f>_xlfn.XLOOKUP($E314,'[2]Balance económico'!$C:$C,'[2]Balance económico'!$D:$D,"-",0)</f>
        <v>-220034991.89049453</v>
      </c>
      <c r="AI314" s="12">
        <f>_xlfn.XLOOKUP($E314,'[2]Balance económico'!$C:$C,'[2]Balance económico'!$E:$E,"-",0)</f>
        <v>309595395.87889838</v>
      </c>
      <c r="AJ314" s="12">
        <f>_xlfn.XLOOKUP($E314,'[2]Balance económico'!$C:$C,'[2]Balance económico'!$F:$F,"-",0)</f>
        <v>108644260.06608424</v>
      </c>
      <c r="AK314" s="6" t="str">
        <f t="shared" si="13"/>
        <v>PPA</v>
      </c>
      <c r="AL314" s="12" t="str" cm="1">
        <f t="array" ref="AL314">IFERROR((X314*[2]!Tabla2[Bloque A] + 'BD Centrales 2025'!Y953*[2]!Tabla2[Bloque B] + 'BD Centrales 2025'!Z953*[2]!Tabla2[Bloque C])*#REF!,"-")</f>
        <v>-</v>
      </c>
      <c r="AM314" s="12" t="str">
        <f t="shared" si="14"/>
        <v>-</v>
      </c>
      <c r="AN314" s="12">
        <f>IFERROR((AH314+AI314+AJ314)/(SUMIFS($W$2:$W$1194,$E$2:$E$1194,E314)*1000*#REF!),0)</f>
        <v>0</v>
      </c>
    </row>
    <row r="315" spans="1:40" ht="14.4" x14ac:dyDescent="0.3">
      <c r="A315" s="7">
        <v>403</v>
      </c>
      <c r="B315" s="7" t="s">
        <v>822</v>
      </c>
      <c r="C315" s="8" t="s">
        <v>823</v>
      </c>
      <c r="D315" s="6" t="s">
        <v>824</v>
      </c>
      <c r="E315" s="6" t="str">
        <f>_xlfn.XLOOKUP(D315,'[2]Coordinados SEN'!$A:$A,'[2]Coordinados SEN'!$B:$B,"-",0)</f>
        <v>77.916.002-5</v>
      </c>
      <c r="F315" s="6" t="s">
        <v>824</v>
      </c>
      <c r="G315" s="6">
        <f t="shared" si="12"/>
        <v>1</v>
      </c>
      <c r="H315" s="6" t="s">
        <v>825</v>
      </c>
      <c r="I315" s="6" t="s">
        <v>825</v>
      </c>
      <c r="J315" s="6" t="str">
        <f>_xlfn.XLOOKUP(I315,'[2]Barras CMg'!$E$2:$E$1527,'[2]Barras CMg'!$A$2:$A$1527,"------",0,1)</f>
        <v>LAHUAYCA2_____066</v>
      </c>
      <c r="K315" s="6">
        <v>1</v>
      </c>
      <c r="L315" s="6">
        <v>2025</v>
      </c>
      <c r="M315" s="6" t="s">
        <v>495</v>
      </c>
      <c r="N315" s="6" t="s">
        <v>496</v>
      </c>
      <c r="O315" s="6" t="s">
        <v>47</v>
      </c>
      <c r="P315" s="6" t="s">
        <v>814</v>
      </c>
      <c r="Q315" s="6" t="s">
        <v>815</v>
      </c>
      <c r="R315" s="6" t="s">
        <v>816</v>
      </c>
      <c r="S315" s="6" t="s">
        <v>51</v>
      </c>
      <c r="T315" s="9" t="s">
        <v>826</v>
      </c>
      <c r="U315" s="10">
        <v>26.731999999999999</v>
      </c>
      <c r="V315" s="10">
        <v>25.05</v>
      </c>
      <c r="W315" s="11" t="e">
        <f>_xlfn.XLOOKUP(C315,#REF!,#REF!,"S/I",0)</f>
        <v>#REF!</v>
      </c>
      <c r="X315" s="11" t="str">
        <f>_xlfn.XLOOKUP($D315,[2]Retiros_dinamica!$F:$F,[2]Retiros_dinamica!B:B,"S/I",0)</f>
        <v>S/I</v>
      </c>
      <c r="Y315" s="11" t="str">
        <f>_xlfn.XLOOKUP($D315,[2]Retiros_dinamica!$F:$F,[2]Retiros_dinamica!C:C,"S/I",0)</f>
        <v>S/I</v>
      </c>
      <c r="Z315" s="11" t="str">
        <f>_xlfn.XLOOKUP($D315,[2]Retiros_dinamica!$F:$F,[2]Retiros_dinamica!D:D,"S/I",0)</f>
        <v>S/I</v>
      </c>
      <c r="AA315" s="11" t="str">
        <f>_xlfn.XLOOKUP($D315,[2]Retiros_dinamica!$F:$F,[2]Retiros_dinamica!E:E,"S/I",0)</f>
        <v>S/I</v>
      </c>
      <c r="AB315" s="6">
        <f>_xlfn.XLOOKUP(C315,[2]CMg!$I$4:$I$106,[2]CMg!$M$4:$M$106,"----",0,1)</f>
        <v>3.5944785349044288</v>
      </c>
      <c r="AC315" s="6">
        <f>_xlfn.XLOOKUP(C315,'[3]Promedio Cmg'!$A$4:$A$106,'[3]Promedio Cmg'!$B$4:$B$106,"---",0,1)</f>
        <v>53.546046113457408</v>
      </c>
      <c r="AD315" s="6">
        <f>_xlfn.XLOOKUP(C315,'[3]Promedio solar Cmg'!$A$4:$A$106,'[3]Promedio solar Cmg'!$B$4:$B$106,"----",0,1)</f>
        <v>8.2054575342465732</v>
      </c>
      <c r="AE315" s="6">
        <f>_xlfn.XLOOKUP(C315,[2]CMg!$O$4:$O$106,[2]CMg!$P$4:$P$106,"----",0,1)</f>
        <v>85.925844257483831</v>
      </c>
      <c r="AF315" s="14">
        <f>_xlfn.XLOOKUP(C315,[2]CMg!$S$4:$S$106,[2]CMg!$U$4:$U$106,"----",0,1)</f>
        <v>0.53133203972149301</v>
      </c>
      <c r="AH315" s="12">
        <f>_xlfn.XLOOKUP($E315,'[2]Balance económico'!$C:$C,'[2]Balance económico'!$D:$D,"-",0)</f>
        <v>51038629.899879195</v>
      </c>
      <c r="AI315" s="12">
        <f>_xlfn.XLOOKUP($E315,'[2]Balance económico'!$C:$C,'[2]Balance económico'!$E:$E,"-",0)</f>
        <v>322362200.84700006</v>
      </c>
      <c r="AJ315" s="12" t="str">
        <f>_xlfn.XLOOKUP($E315,'[2]Balance económico'!$C:$C,'[2]Balance económico'!$F:$F,"-",0)</f>
        <v>----</v>
      </c>
      <c r="AK315" s="6" t="str">
        <f t="shared" si="13"/>
        <v>PPA</v>
      </c>
      <c r="AL315" s="12" t="str" cm="1">
        <f t="array" ref="AL315">IFERROR((X315*[2]!Tabla2[Bloque A] + 'BD Centrales 2025'!Y902*[2]!Tabla2[Bloque B] + 'BD Centrales 2025'!Z902*[2]!Tabla2[Bloque C])*#REF!,"-")</f>
        <v>-</v>
      </c>
      <c r="AM315" s="12" t="str">
        <f t="shared" si="14"/>
        <v>-</v>
      </c>
      <c r="AN315" s="12">
        <f>IFERROR((AH315+AI315+AJ315)/(SUMIFS($W$2:$W$1194,$E$2:$E$1194,E315)*1000*#REF!),0)</f>
        <v>0</v>
      </c>
    </row>
    <row r="316" spans="1:40" ht="14.4" x14ac:dyDescent="0.3">
      <c r="A316" s="7">
        <v>404</v>
      </c>
      <c r="B316" s="7" t="s">
        <v>5930</v>
      </c>
      <c r="C316" s="8" t="s">
        <v>5931</v>
      </c>
      <c r="D316" s="6" t="s">
        <v>5932</v>
      </c>
      <c r="E316" s="6" t="str">
        <f>_xlfn.XLOOKUP(D316,'[2]Coordinados SEN'!$A:$A,'[2]Coordinados SEN'!$B:$B,"-",0)</f>
        <v>76.349.223-0</v>
      </c>
      <c r="F316" s="6" t="s">
        <v>5932</v>
      </c>
      <c r="G316" s="6">
        <f t="shared" si="12"/>
        <v>1</v>
      </c>
      <c r="H316" s="6" t="s">
        <v>5933</v>
      </c>
      <c r="I316" s="6" t="s">
        <v>5933</v>
      </c>
      <c r="J316" s="6" t="str">
        <f>_xlfn.XLOOKUP(I316,'[2]Barras CMg'!$E$2:$E$1527,'[2]Barras CMg'!$A$2:$A$1527,"------",0,1)</f>
        <v>KELAR_________220</v>
      </c>
      <c r="K316" s="6">
        <v>3</v>
      </c>
      <c r="L316" s="6">
        <v>2025</v>
      </c>
      <c r="M316" s="6" t="s">
        <v>45</v>
      </c>
      <c r="N316" s="6" t="s">
        <v>5308</v>
      </c>
      <c r="O316" s="6" t="s">
        <v>47</v>
      </c>
      <c r="P316" s="6" t="s">
        <v>48</v>
      </c>
      <c r="Q316" s="6" t="s">
        <v>48</v>
      </c>
      <c r="R316" s="6" t="s">
        <v>3403</v>
      </c>
      <c r="S316" s="6" t="s">
        <v>51</v>
      </c>
      <c r="T316" s="9" t="s">
        <v>5934</v>
      </c>
      <c r="U316" s="10" t="s">
        <v>5935</v>
      </c>
      <c r="V316" s="10" t="s">
        <v>5936</v>
      </c>
      <c r="W316" s="11" t="e">
        <f>_xlfn.XLOOKUP(C316,#REF!,#REF!,"S/I",0)</f>
        <v>#REF!</v>
      </c>
      <c r="X316" s="11">
        <f>_xlfn.XLOOKUP($D316,[2]Retiros_dinamica!$F:$F,[2]Retiros_dinamica!B:B,"S/I",0)</f>
        <v>28729.228816247571</v>
      </c>
      <c r="Y316" s="11">
        <f>_xlfn.XLOOKUP($D316,[2]Retiros_dinamica!$F:$F,[2]Retiros_dinamica!C:C,"S/I",0)</f>
        <v>177209.38280307461</v>
      </c>
      <c r="Z316" s="11">
        <f>_xlfn.XLOOKUP($D316,[2]Retiros_dinamica!$F:$F,[2]Retiros_dinamica!D:D,"S/I",0)</f>
        <v>103793.3499220464</v>
      </c>
      <c r="AA316" s="11">
        <f>_xlfn.XLOOKUP($D316,[2]Retiros_dinamica!$F:$F,[2]Retiros_dinamica!E:E,"S/I",0)</f>
        <v>309731.96154136857</v>
      </c>
      <c r="AB316" s="6" t="str">
        <f>_xlfn.XLOOKUP(C316,[2]CMg!$I$4:$I$106,[2]CMg!$M$4:$M$106,"----",0,1)</f>
        <v>----</v>
      </c>
      <c r="AH316" s="12">
        <f>_xlfn.XLOOKUP($E316,'[2]Balance económico'!$C:$C,'[2]Balance económico'!$D:$D,"-",0)</f>
        <v>41033775678.053406</v>
      </c>
      <c r="AI316" s="12">
        <f>_xlfn.XLOOKUP($E316,'[2]Balance económico'!$C:$C,'[2]Balance económico'!$E:$E,"-",0)</f>
        <v>30463519495.661034</v>
      </c>
      <c r="AJ316" s="12">
        <f>_xlfn.XLOOKUP($E316,'[2]Balance económico'!$C:$C,'[2]Balance económico'!$F:$F,"-",0)</f>
        <v>698546333.1549114</v>
      </c>
      <c r="AK316" s="6" t="str">
        <f t="shared" si="13"/>
        <v>PPA</v>
      </c>
      <c r="AL316" s="12" t="str" cm="1">
        <f t="array" ref="AL316">IFERROR((X316*[2]!Tabla2[Bloque A] + 'BD Centrales 2025'!Y1124*[2]!Tabla2[Bloque B] + 'BD Centrales 2025'!Z1124*[2]!Tabla2[Bloque C])*#REF!,"-")</f>
        <v>-</v>
      </c>
      <c r="AM316" s="12" t="str">
        <f t="shared" si="14"/>
        <v>-</v>
      </c>
      <c r="AN316" s="12">
        <f>IFERROR((AH316+AI316+AJ316)/(SUMIFS($W$2:$W$1194,$E$2:$E$1194,E316)*1000*#REF!),0)</f>
        <v>0</v>
      </c>
    </row>
    <row r="317" spans="1:40" ht="14.4" x14ac:dyDescent="0.3">
      <c r="A317" s="7">
        <v>405</v>
      </c>
      <c r="B317" s="7" t="s">
        <v>5937</v>
      </c>
      <c r="C317" s="8" t="s">
        <v>5938</v>
      </c>
      <c r="D317" s="6" t="s">
        <v>5939</v>
      </c>
      <c r="E317" s="6" t="str">
        <f>_xlfn.XLOOKUP(D317,'[2]Coordinados SEN'!$A:$A,'[2]Coordinados SEN'!$B:$B,"-",0)</f>
        <v>96.837.950-K</v>
      </c>
      <c r="F317" s="6" t="s">
        <v>5939</v>
      </c>
      <c r="G317" s="6">
        <f t="shared" si="12"/>
        <v>1</v>
      </c>
      <c r="H317" s="6" t="s">
        <v>5940</v>
      </c>
      <c r="I317" s="6" t="s">
        <v>5941</v>
      </c>
      <c r="J317" s="6" t="str">
        <f>_xlfn.XLOOKUP(I317,'[2]Barras CMg'!$E$2:$E$1527,'[2]Barras CMg'!$A$2:$A$1527,"------",0,1)</f>
        <v>LAPORTADA_____023</v>
      </c>
      <c r="K317" s="6">
        <v>3</v>
      </c>
      <c r="L317" s="6">
        <v>2025</v>
      </c>
      <c r="M317" s="6" t="s">
        <v>45</v>
      </c>
      <c r="N317" s="6" t="s">
        <v>5267</v>
      </c>
      <c r="O317" s="6" t="s">
        <v>157</v>
      </c>
      <c r="P317" s="6" t="s">
        <v>48</v>
      </c>
      <c r="Q317" s="6" t="s">
        <v>48</v>
      </c>
      <c r="R317" s="6" t="s">
        <v>48</v>
      </c>
      <c r="S317" s="6" t="s">
        <v>51</v>
      </c>
      <c r="T317" s="9" t="s">
        <v>5942</v>
      </c>
      <c r="U317" s="10">
        <v>2.9868999999999999</v>
      </c>
      <c r="V317" s="10">
        <v>2.9523999999999999</v>
      </c>
      <c r="W317" s="11" t="e">
        <f>_xlfn.XLOOKUP(C317,#REF!,#REF!,"S/I",0)</f>
        <v>#REF!</v>
      </c>
      <c r="X317" s="11" t="str">
        <f>_xlfn.XLOOKUP($D317,[2]Retiros_dinamica!$F:$F,[2]Retiros_dinamica!B:B,"S/I",0)</f>
        <v>S/I</v>
      </c>
      <c r="Y317" s="11" t="str">
        <f>_xlfn.XLOOKUP($D317,[2]Retiros_dinamica!$F:$F,[2]Retiros_dinamica!C:C,"S/I",0)</f>
        <v>S/I</v>
      </c>
      <c r="Z317" s="11" t="str">
        <f>_xlfn.XLOOKUP($D317,[2]Retiros_dinamica!$F:$F,[2]Retiros_dinamica!D:D,"S/I",0)</f>
        <v>S/I</v>
      </c>
      <c r="AA317" s="11" t="str">
        <f>_xlfn.XLOOKUP($D317,[2]Retiros_dinamica!$F:$F,[2]Retiros_dinamica!E:E,"S/I",0)</f>
        <v>S/I</v>
      </c>
      <c r="AB317" s="6" t="str">
        <f>_xlfn.XLOOKUP(C317,[2]CMg!$I$4:$I$106,[2]CMg!$M$4:$M$106,"----",0,1)</f>
        <v>----</v>
      </c>
      <c r="AH317" s="12">
        <f>_xlfn.XLOOKUP($E317,'[2]Balance económico'!$C:$C,'[2]Balance económico'!$D:$D,"-",0)</f>
        <v>0</v>
      </c>
      <c r="AI317" s="12">
        <f>_xlfn.XLOOKUP($E317,'[2]Balance económico'!$C:$C,'[2]Balance económico'!$E:$E,"-",0)</f>
        <v>0</v>
      </c>
      <c r="AJ317" s="12" t="str">
        <f>_xlfn.XLOOKUP($E317,'[2]Balance económico'!$C:$C,'[2]Balance económico'!$F:$F,"-",0)</f>
        <v>----</v>
      </c>
      <c r="AK317" s="6" t="str">
        <f t="shared" si="13"/>
        <v>PPA</v>
      </c>
      <c r="AL317" s="12" t="str" cm="1">
        <f t="array" ref="AL317">IFERROR((X317*[2]!Tabla2[Bloque A] + 'BD Centrales 2025'!Y1125*[2]!Tabla2[Bloque B] + 'BD Centrales 2025'!Z1125*[2]!Tabla2[Bloque C])*#REF!,"-")</f>
        <v>-</v>
      </c>
      <c r="AM317" s="12" t="str">
        <f t="shared" si="14"/>
        <v>-</v>
      </c>
      <c r="AN317" s="12">
        <f>IFERROR((AH317+AI317+AJ317)/(SUMIFS($W$2:$W$1194,$E$2:$E$1194,E317)*1000*#REF!),0)</f>
        <v>0</v>
      </c>
    </row>
    <row r="318" spans="1:40" ht="14.4" x14ac:dyDescent="0.3">
      <c r="A318" s="7">
        <v>406</v>
      </c>
      <c r="B318" s="7" t="s">
        <v>4186</v>
      </c>
      <c r="C318" s="8" t="s">
        <v>4187</v>
      </c>
      <c r="D318" s="6" t="s">
        <v>584</v>
      </c>
      <c r="E318" s="6" t="str">
        <f>_xlfn.XLOOKUP(D318,'[2]Coordinados SEN'!$A:$A,'[2]Coordinados SEN'!$B:$B,"-",0)</f>
        <v>76.412.562-2</v>
      </c>
      <c r="F318" s="6" t="s">
        <v>584</v>
      </c>
      <c r="G318" s="6">
        <f t="shared" si="12"/>
        <v>39</v>
      </c>
      <c r="H318" s="6" t="s">
        <v>4188</v>
      </c>
      <c r="I318" s="13" t="s">
        <v>4189</v>
      </c>
      <c r="J318" s="6" t="str">
        <f>_xlfn.XLOOKUP(I318,'[2]Barras CMg'!$E$2:$E$1527,'[2]Barras CMg'!$A$2:$A$1527,"------",0,1)</f>
        <v>CALAMA________110</v>
      </c>
      <c r="K318" s="6">
        <v>45</v>
      </c>
      <c r="L318" s="6">
        <v>2025</v>
      </c>
      <c r="M318" s="6" t="s">
        <v>211</v>
      </c>
      <c r="N318" s="6" t="s">
        <v>212</v>
      </c>
      <c r="O318" s="6" t="s">
        <v>47</v>
      </c>
      <c r="P318" s="6" t="s">
        <v>48</v>
      </c>
      <c r="Q318" s="6" t="s">
        <v>59</v>
      </c>
      <c r="R318" s="6" t="s">
        <v>807</v>
      </c>
      <c r="S318" s="6" t="s">
        <v>51</v>
      </c>
      <c r="T318" s="9" t="s">
        <v>4190</v>
      </c>
      <c r="U318" s="10">
        <v>90</v>
      </c>
      <c r="V318" s="10">
        <v>88.9</v>
      </c>
      <c r="W318" s="11" t="e">
        <f>_xlfn.XLOOKUP(C318,#REF!,#REF!,"S/I",0)</f>
        <v>#REF!</v>
      </c>
      <c r="X318" s="11" t="str">
        <f>_xlfn.XLOOKUP($D318,[2]Retiros_dinamica!$F:$F,[2]Retiros_dinamica!B:B,"S/I",0)</f>
        <v>S/I</v>
      </c>
      <c r="Y318" s="11" t="str">
        <f>_xlfn.XLOOKUP($D318,[2]Retiros_dinamica!$F:$F,[2]Retiros_dinamica!C:C,"S/I",0)</f>
        <v>S/I</v>
      </c>
      <c r="Z318" s="11" t="str">
        <f>_xlfn.XLOOKUP($D318,[2]Retiros_dinamica!$F:$F,[2]Retiros_dinamica!D:D,"S/I",0)</f>
        <v>S/I</v>
      </c>
      <c r="AA318" s="11" t="str">
        <f>_xlfn.XLOOKUP($D318,[2]Retiros_dinamica!$F:$F,[2]Retiros_dinamica!E:E,"S/I",0)</f>
        <v>S/I</v>
      </c>
      <c r="AB318" s="6" t="str">
        <f>_xlfn.XLOOKUP(C318,[2]CMg!$I$4:$I$106,[2]CMg!$M$4:$M$106,"----",0,1)</f>
        <v>----</v>
      </c>
      <c r="AC318" s="6" t="str">
        <f>_xlfn.XLOOKUP(C318,[2]CMg!$A$4:$A$106,[2]CMg!$B$4:$B$106,"----",0,1)</f>
        <v>----</v>
      </c>
      <c r="AD318" s="6" t="str">
        <f>_xlfn.XLOOKUP(C318,'[3]Promedio solar Cmg'!$A$4:$A$106,'[3]Promedio solar Cmg'!$B$4:$B$106,"----",0,1)</f>
        <v>----</v>
      </c>
      <c r="AH318" s="12">
        <f>_xlfn.XLOOKUP($E318,'[2]Balance económico'!$C:$C,'[2]Balance económico'!$D:$D,"-",0)</f>
        <v>6375328015.7772694</v>
      </c>
      <c r="AI318" s="12">
        <f>_xlfn.XLOOKUP($E318,'[2]Balance económico'!$C:$C,'[2]Balance económico'!$E:$E,"-",0)</f>
        <v>48172067074.887741</v>
      </c>
      <c r="AJ318" s="12">
        <f>_xlfn.XLOOKUP($E318,'[2]Balance económico'!$C:$C,'[2]Balance económico'!$F:$F,"-",0)</f>
        <v>879755791.67572367</v>
      </c>
      <c r="AK318" s="6" t="str">
        <f t="shared" si="13"/>
        <v>PPA</v>
      </c>
      <c r="AL318" s="12" t="str" cm="1">
        <f t="array" ref="AL318">IFERROR((X318*[2]!Tabla2[Bloque A] + 'BD Centrales 2025'!Y772*[2]!Tabla2[Bloque B] + 'BD Centrales 2025'!Z772*[2]!Tabla2[Bloque C])*#REF!,"-")</f>
        <v>-</v>
      </c>
      <c r="AM318" s="12" t="str">
        <f t="shared" si="14"/>
        <v>-</v>
      </c>
      <c r="AN318" s="12">
        <f>IFERROR((AH318+AI318+AJ318)/(SUMIFS($W$2:$W$1194,$E$2:$E$1194,E318)*1000*#REF!),0)</f>
        <v>0</v>
      </c>
    </row>
    <row r="319" spans="1:40" ht="14.4" x14ac:dyDescent="0.3">
      <c r="A319" s="7">
        <v>408</v>
      </c>
      <c r="B319" s="7" t="s">
        <v>5500</v>
      </c>
      <c r="C319" s="8" t="s">
        <v>5501</v>
      </c>
      <c r="D319" s="6" t="s">
        <v>5496</v>
      </c>
      <c r="E319" s="6" t="str">
        <f>_xlfn.XLOOKUP(D319,'[2]Coordinados SEN'!$A:$A,'[2]Coordinados SEN'!$B:$B,"-",0)</f>
        <v>76.856.480-9</v>
      </c>
      <c r="F319" s="6" t="s">
        <v>5496</v>
      </c>
      <c r="G319" s="6">
        <f t="shared" si="12"/>
        <v>2</v>
      </c>
      <c r="H319" s="6" t="s">
        <v>5497</v>
      </c>
      <c r="I319" s="6" t="s">
        <v>5498</v>
      </c>
      <c r="J319" s="6" t="str">
        <f>_xlfn.XLOOKUP(I319,'[2]Barras CMg'!$E$2:$E$1527,'[2]Barras CMg'!$A$2:$A$1527,"------",0,1)</f>
        <v>------</v>
      </c>
      <c r="K319" s="6">
        <v>3</v>
      </c>
      <c r="L319" s="6">
        <v>2025</v>
      </c>
      <c r="M319" s="6" t="s">
        <v>45</v>
      </c>
      <c r="N319" s="6" t="s">
        <v>5267</v>
      </c>
      <c r="O319" s="6" t="s">
        <v>213</v>
      </c>
      <c r="P319" s="6" t="s">
        <v>68</v>
      </c>
      <c r="Q319" s="6" t="s">
        <v>68</v>
      </c>
      <c r="R319" s="6" t="s">
        <v>2324</v>
      </c>
      <c r="S319" s="6" t="s">
        <v>51</v>
      </c>
      <c r="T319" s="9" t="s">
        <v>5502</v>
      </c>
      <c r="U319" s="10">
        <v>3.5</v>
      </c>
      <c r="V319" s="10">
        <v>3.3822999999999999</v>
      </c>
      <c r="W319" s="11" t="e">
        <f>_xlfn.XLOOKUP(C319,#REF!,#REF!,"S/I",0)</f>
        <v>#REF!</v>
      </c>
      <c r="X319" s="11" t="str">
        <f>_xlfn.XLOOKUP($D319,[2]Retiros_dinamica!$F:$F,[2]Retiros_dinamica!B:B,"S/I",0)</f>
        <v>S/I</v>
      </c>
      <c r="Y319" s="11" t="str">
        <f>_xlfn.XLOOKUP($D319,[2]Retiros_dinamica!$F:$F,[2]Retiros_dinamica!C:C,"S/I",0)</f>
        <v>S/I</v>
      </c>
      <c r="Z319" s="11" t="str">
        <f>_xlfn.XLOOKUP($D319,[2]Retiros_dinamica!$F:$F,[2]Retiros_dinamica!D:D,"S/I",0)</f>
        <v>S/I</v>
      </c>
      <c r="AA319" s="11" t="str">
        <f>_xlfn.XLOOKUP($D319,[2]Retiros_dinamica!$F:$F,[2]Retiros_dinamica!E:E,"S/I",0)</f>
        <v>S/I</v>
      </c>
      <c r="AB319" s="6" t="str">
        <f>_xlfn.XLOOKUP(C319,[2]CMg!$I$4:$I$106,[2]CMg!$M$4:$M$106,"----",0,1)</f>
        <v>----</v>
      </c>
      <c r="AH319" s="12">
        <f>_xlfn.XLOOKUP($E319,'[2]Balance económico'!$C:$C,'[2]Balance económico'!$D:$D,"-",0)</f>
        <v>21495125.513417009</v>
      </c>
      <c r="AI319" s="12">
        <f>_xlfn.XLOOKUP($E319,'[2]Balance económico'!$C:$C,'[2]Balance económico'!$E:$E,"-",0)</f>
        <v>148885983.93975997</v>
      </c>
      <c r="AJ319" s="12" t="str">
        <f>_xlfn.XLOOKUP($E319,'[2]Balance económico'!$C:$C,'[2]Balance económico'!$F:$F,"-",0)</f>
        <v>----</v>
      </c>
      <c r="AK319" s="6" t="str">
        <f t="shared" si="13"/>
        <v>PPA</v>
      </c>
      <c r="AL319" s="12" t="str" cm="1">
        <f t="array" ref="AL319">IFERROR((X319*[2]!Tabla2[Bloque A] + 'BD Centrales 2025'!Y1031*[2]!Tabla2[Bloque B] + 'BD Centrales 2025'!Z1031*[2]!Tabla2[Bloque C])*#REF!,"-")</f>
        <v>-</v>
      </c>
      <c r="AM319" s="12" t="str">
        <f t="shared" si="14"/>
        <v>-</v>
      </c>
      <c r="AN319" s="12">
        <f>IFERROR((AH319+AI319+AJ319)/(SUMIFS($W$2:$W$1194,$E$2:$E$1194,E319)*1000*#REF!),0)</f>
        <v>0</v>
      </c>
    </row>
    <row r="320" spans="1:40" ht="14.4" x14ac:dyDescent="0.3">
      <c r="A320" s="7">
        <v>410</v>
      </c>
      <c r="B320" s="7" t="s">
        <v>4636</v>
      </c>
      <c r="C320" s="8" t="s">
        <v>4637</v>
      </c>
      <c r="D320" s="6" t="s">
        <v>4638</v>
      </c>
      <c r="E320" s="6" t="str">
        <f>_xlfn.XLOOKUP(D320,'[2]Coordinados SEN'!$A:$A,'[2]Coordinados SEN'!$B:$B,"-",0)</f>
        <v>76.364.112-0</v>
      </c>
      <c r="F320" s="6" t="s">
        <v>4638</v>
      </c>
      <c r="G320" s="6">
        <f t="shared" si="12"/>
        <v>1</v>
      </c>
      <c r="H320" s="6" t="s">
        <v>4639</v>
      </c>
      <c r="I320" s="6" t="s">
        <v>4639</v>
      </c>
      <c r="J320" s="6" t="str">
        <f>_xlfn.XLOOKUP(I320,'[2]Barras CMg'!$E$2:$E$1527,'[2]Barras CMg'!$A$2:$A$1527,"------",0,1)</f>
        <v>------</v>
      </c>
      <c r="K320" s="6">
        <v>1</v>
      </c>
      <c r="L320" s="6">
        <v>2025</v>
      </c>
      <c r="M320" s="6" t="s">
        <v>66</v>
      </c>
      <c r="N320" s="6" t="s">
        <v>177</v>
      </c>
      <c r="O320" s="6" t="s">
        <v>213</v>
      </c>
      <c r="P320" s="6" t="s">
        <v>229</v>
      </c>
      <c r="Q320" s="6" t="s">
        <v>1842</v>
      </c>
      <c r="R320" s="6" t="s">
        <v>4640</v>
      </c>
      <c r="S320" s="6" t="s">
        <v>51</v>
      </c>
      <c r="T320" s="9" t="s">
        <v>4641</v>
      </c>
      <c r="U320" s="10">
        <v>2.5099999999999998</v>
      </c>
      <c r="V320" s="10">
        <v>2.4973999999999998</v>
      </c>
      <c r="W320" s="11" t="e">
        <f>_xlfn.XLOOKUP(C320,#REF!,#REF!,"S/I",0)</f>
        <v>#REF!</v>
      </c>
      <c r="X320" s="11" t="str">
        <f>_xlfn.XLOOKUP($D320,[2]Retiros_dinamica!$F:$F,[2]Retiros_dinamica!B:B,"S/I",0)</f>
        <v>S/I</v>
      </c>
      <c r="Y320" s="11" t="str">
        <f>_xlfn.XLOOKUP($D320,[2]Retiros_dinamica!$F:$F,[2]Retiros_dinamica!C:C,"S/I",0)</f>
        <v>S/I</v>
      </c>
      <c r="Z320" s="11" t="str">
        <f>_xlfn.XLOOKUP($D320,[2]Retiros_dinamica!$F:$F,[2]Retiros_dinamica!D:D,"S/I",0)</f>
        <v>S/I</v>
      </c>
      <c r="AA320" s="11" t="str">
        <f>_xlfn.XLOOKUP($D320,[2]Retiros_dinamica!$F:$F,[2]Retiros_dinamica!E:E,"S/I",0)</f>
        <v>S/I</v>
      </c>
      <c r="AB320" s="6" t="str">
        <f>_xlfn.XLOOKUP(C320,[2]CMg!$I$4:$I$106,[2]CMg!$M$4:$M$106,"----",0,1)</f>
        <v>----</v>
      </c>
      <c r="AH320" s="12">
        <f>_xlfn.XLOOKUP($E320,'[2]Balance económico'!$C:$C,'[2]Balance económico'!$D:$D,"-",0)</f>
        <v>-7950994.9322752329</v>
      </c>
      <c r="AI320" s="12">
        <f>_xlfn.XLOOKUP($E320,'[2]Balance económico'!$C:$C,'[2]Balance económico'!$E:$E,"-",0)</f>
        <v>37840507.340520002</v>
      </c>
      <c r="AJ320" s="12" t="str">
        <f>_xlfn.XLOOKUP($E320,'[2]Balance económico'!$C:$C,'[2]Balance económico'!$F:$F,"-",0)</f>
        <v>----</v>
      </c>
      <c r="AK320" s="6" t="str">
        <f t="shared" si="13"/>
        <v>PPA</v>
      </c>
      <c r="AL320" s="12" t="str" cm="1">
        <f t="array" ref="AL320">IFERROR((X320*[2]!Tabla2[Bloque A] + 'BD Centrales 2025'!Y858*[2]!Tabla2[Bloque B] + 'BD Centrales 2025'!Z858*[2]!Tabla2[Bloque C])*#REF!,"-")</f>
        <v>-</v>
      </c>
      <c r="AM320" s="12" t="str">
        <f t="shared" si="14"/>
        <v>-</v>
      </c>
      <c r="AN320" s="12">
        <f>IFERROR((AH320+AI320+AJ320)/(SUMIFS($W$2:$W$1194,$E$2:$E$1194,E320)*1000*#REF!),0)</f>
        <v>0</v>
      </c>
    </row>
    <row r="321" spans="1:40" ht="14.4" x14ac:dyDescent="0.3">
      <c r="A321" s="7">
        <v>411</v>
      </c>
      <c r="B321" s="7" t="s">
        <v>827</v>
      </c>
      <c r="C321" s="8" t="s">
        <v>828</v>
      </c>
      <c r="D321" s="6" t="s">
        <v>829</v>
      </c>
      <c r="E321" s="6" t="str">
        <f>_xlfn.XLOOKUP(D321,'[2]Coordinados SEN'!$A:$A,'[2]Coordinados SEN'!$B:$B,"-",0)</f>
        <v>76.205.368-3</v>
      </c>
      <c r="F321" s="6" t="s">
        <v>829</v>
      </c>
      <c r="G321" s="6">
        <f t="shared" si="12"/>
        <v>1</v>
      </c>
      <c r="H321" s="6" t="s">
        <v>830</v>
      </c>
      <c r="I321" s="6" t="s">
        <v>830</v>
      </c>
      <c r="J321" s="6" t="str">
        <f>_xlfn.XLOOKUP(I321,'[2]Barras CMg'!$E$2:$E$1527,'[2]Barras CMg'!$A$2:$A$1527,"------",0,1)</f>
        <v>------</v>
      </c>
      <c r="K321" s="6" t="s">
        <v>397</v>
      </c>
      <c r="L321" s="6">
        <v>2025</v>
      </c>
      <c r="M321" s="6" t="s">
        <v>495</v>
      </c>
      <c r="N321" s="6" t="s">
        <v>496</v>
      </c>
      <c r="O321" s="6" t="s">
        <v>213</v>
      </c>
      <c r="P321" s="6" t="s">
        <v>164</v>
      </c>
      <c r="Q321" s="6" t="s">
        <v>831</v>
      </c>
      <c r="R321" s="6" t="s">
        <v>832</v>
      </c>
      <c r="S321" s="6" t="s">
        <v>51</v>
      </c>
      <c r="T321" s="9" t="s">
        <v>833</v>
      </c>
      <c r="U321" s="10">
        <v>2.1</v>
      </c>
      <c r="V321" s="10">
        <v>2.0499999999999998</v>
      </c>
      <c r="W321" s="11" t="e">
        <f>_xlfn.XLOOKUP(C321,#REF!,#REF!,"S/I",0)</f>
        <v>#REF!</v>
      </c>
      <c r="X321" s="11" t="str">
        <f>_xlfn.XLOOKUP($D321,[2]Retiros_dinamica!$F:$F,[2]Retiros_dinamica!B:B,"S/I",0)</f>
        <v>S/I</v>
      </c>
      <c r="Y321" s="11" t="str">
        <f>_xlfn.XLOOKUP($D321,[2]Retiros_dinamica!$F:$F,[2]Retiros_dinamica!C:C,"S/I",0)</f>
        <v>S/I</v>
      </c>
      <c r="Z321" s="11" t="str">
        <f>_xlfn.XLOOKUP($D321,[2]Retiros_dinamica!$F:$F,[2]Retiros_dinamica!D:D,"S/I",0)</f>
        <v>S/I</v>
      </c>
      <c r="AA321" s="11" t="str">
        <f>_xlfn.XLOOKUP($D321,[2]Retiros_dinamica!$F:$F,[2]Retiros_dinamica!E:E,"S/I",0)</f>
        <v>S/I</v>
      </c>
      <c r="AB321" s="6" t="str">
        <f>_xlfn.XLOOKUP(C321,[2]CMg!$I$4:$I$106,[2]CMg!$M$4:$M$106,"----",0,1)</f>
        <v>----</v>
      </c>
      <c r="AH321" s="12">
        <f>_xlfn.XLOOKUP($E321,'[2]Balance económico'!$C:$C,'[2]Balance económico'!$D:$D,"-",0)</f>
        <v>-1559271.5669660091</v>
      </c>
      <c r="AI321" s="12" t="str">
        <f>_xlfn.XLOOKUP($E321,'[2]Balance económico'!$C:$C,'[2]Balance económico'!$E:$E,"-",0)</f>
        <v>----</v>
      </c>
      <c r="AJ321" s="12" t="str">
        <f>_xlfn.XLOOKUP($E321,'[2]Balance económico'!$C:$C,'[2]Balance económico'!$F:$F,"-",0)</f>
        <v>----</v>
      </c>
      <c r="AK321" s="6" t="str">
        <f t="shared" si="13"/>
        <v>PPA</v>
      </c>
      <c r="AL321" s="12" t="str" cm="1">
        <f t="array" ref="AL321">IFERROR((X321*[2]!Tabla2[Bloque A] + 'BD Centrales 2025'!Y794*[2]!Tabla2[Bloque B] + 'BD Centrales 2025'!Z794*[2]!Tabla2[Bloque C])*#REF!,"-")</f>
        <v>-</v>
      </c>
      <c r="AM321" s="12" t="str">
        <f t="shared" si="14"/>
        <v>-</v>
      </c>
      <c r="AN321" s="12">
        <f>IFERROR((AH321+AI321+AJ321)/(SUMIFS($W$2:$W$1194,$E$2:$E$1194,E321)*1000*#REF!),0)</f>
        <v>0</v>
      </c>
    </row>
    <row r="322" spans="1:40" ht="14.4" x14ac:dyDescent="0.3">
      <c r="A322" s="7">
        <v>412</v>
      </c>
      <c r="B322" s="7" t="s">
        <v>834</v>
      </c>
      <c r="C322" s="8" t="s">
        <v>835</v>
      </c>
      <c r="D322" s="6" t="s">
        <v>771</v>
      </c>
      <c r="E322" s="6" t="str">
        <f>_xlfn.XLOOKUP(D322,'[2]Coordinados SEN'!$A:$A,'[2]Coordinados SEN'!$B:$B,"-",0)</f>
        <v>76.201.449-1</v>
      </c>
      <c r="F322" s="6" t="s">
        <v>771</v>
      </c>
      <c r="G322" s="6">
        <f t="shared" ref="G322:G385" si="15">COUNTIFS($D$2:$D$1194,D322)</f>
        <v>6</v>
      </c>
      <c r="H322" s="6" t="s">
        <v>836</v>
      </c>
      <c r="I322" s="6" t="s">
        <v>836</v>
      </c>
      <c r="J322" s="6" t="str">
        <f>_xlfn.XLOOKUP(I322,'[2]Barras CMg'!$E$2:$E$1527,'[2]Barras CMg'!$A$2:$A$1527,"------",0,1)</f>
        <v>------</v>
      </c>
      <c r="K322" s="6" t="s">
        <v>397</v>
      </c>
      <c r="L322" s="6">
        <v>2025</v>
      </c>
      <c r="M322" s="6" t="s">
        <v>495</v>
      </c>
      <c r="N322" s="6" t="s">
        <v>496</v>
      </c>
      <c r="O322" s="6" t="s">
        <v>213</v>
      </c>
      <c r="P322" s="6" t="s">
        <v>477</v>
      </c>
      <c r="Q322" s="6" t="s">
        <v>766</v>
      </c>
      <c r="R322" s="6" t="s">
        <v>837</v>
      </c>
      <c r="S322" s="6" t="s">
        <v>51</v>
      </c>
      <c r="T322" s="9" t="s">
        <v>838</v>
      </c>
      <c r="U322" s="10">
        <v>2.88</v>
      </c>
      <c r="V322" s="10">
        <v>2.88</v>
      </c>
      <c r="W322" s="11" t="e">
        <f>_xlfn.XLOOKUP(C322,#REF!,#REF!,"S/I",0)</f>
        <v>#REF!</v>
      </c>
      <c r="X322" s="11">
        <f>_xlfn.XLOOKUP($D322,[2]Retiros_dinamica!$F:$F,[2]Retiros_dinamica!B:B,"S/I",0)</f>
        <v>0</v>
      </c>
      <c r="Y322" s="11">
        <f>_xlfn.XLOOKUP($D322,[2]Retiros_dinamica!$F:$F,[2]Retiros_dinamica!C:C,"S/I",0)</f>
        <v>9871.4284412071211</v>
      </c>
      <c r="Z322" s="11">
        <f>_xlfn.XLOOKUP($D322,[2]Retiros_dinamica!$F:$F,[2]Retiros_dinamica!D:D,"S/I",0)</f>
        <v>0.1241169932256881</v>
      </c>
      <c r="AA322" s="11">
        <f>_xlfn.XLOOKUP($D322,[2]Retiros_dinamica!$F:$F,[2]Retiros_dinamica!E:E,"S/I",0)</f>
        <v>9871.5525582003465</v>
      </c>
      <c r="AB322" s="6" t="str">
        <f>_xlfn.XLOOKUP(C322,[2]CMg!$I$4:$I$106,[2]CMg!$M$4:$M$106,"----",0,1)</f>
        <v>----</v>
      </c>
      <c r="AC322" s="6" t="str">
        <f>_xlfn.XLOOKUP(C322,[2]CMg!$A$4:$A$106,[2]CMg!$B$4:$B$106,"----",0,1)</f>
        <v>----</v>
      </c>
      <c r="AD322" s="6" t="str">
        <f>_xlfn.XLOOKUP(C322,'[3]Promedio solar Cmg'!$A$4:$A$106,'[3]Promedio solar Cmg'!$B$4:$B$106,"----",0,1)</f>
        <v>----</v>
      </c>
      <c r="AH322" s="12">
        <f>_xlfn.XLOOKUP($E322,'[2]Balance económico'!$C:$C,'[2]Balance económico'!$D:$D,"-",0)</f>
        <v>1565394747.7106657</v>
      </c>
      <c r="AI322" s="12">
        <f>_xlfn.XLOOKUP($E322,'[2]Balance económico'!$C:$C,'[2]Balance económico'!$E:$E,"-",0)</f>
        <v>325811894.50152147</v>
      </c>
      <c r="AJ322" s="12">
        <f>_xlfn.XLOOKUP($E322,'[2]Balance económico'!$C:$C,'[2]Balance económico'!$F:$F,"-",0)</f>
        <v>63884084.714004755</v>
      </c>
      <c r="AK322" s="6" t="str">
        <f t="shared" ref="AK322:AK385" si="16">IF(AA322&gt;0,"PPA","-")</f>
        <v>PPA</v>
      </c>
      <c r="AL322" s="12" t="str" cm="1">
        <f t="array" ref="AL322">IFERROR((X322*[2]!Tabla2[Bloque A] + 'BD Centrales 2025'!Y508*[2]!Tabla2[Bloque B] + 'BD Centrales 2025'!Z508*[2]!Tabla2[Bloque C])*#REF!,"-")</f>
        <v>-</v>
      </c>
      <c r="AM322" s="12" t="str">
        <f t="shared" ref="AM322:AM385" si="17">IFERROR(AH322+AL322,"-")</f>
        <v>-</v>
      </c>
      <c r="AN322" s="12">
        <f>IFERROR((AH322+AI322+AJ322)/(SUMIFS($W$2:$W$1194,$E$2:$E$1194,E322)*1000*#REF!),0)</f>
        <v>0</v>
      </c>
    </row>
    <row r="323" spans="1:40" ht="14.4" x14ac:dyDescent="0.3">
      <c r="A323" s="7">
        <v>413</v>
      </c>
      <c r="B323" s="7" t="s">
        <v>6249</v>
      </c>
      <c r="C323" s="8" t="s">
        <v>6250</v>
      </c>
      <c r="D323" s="6" t="s">
        <v>6251</v>
      </c>
      <c r="E323" s="6" t="str">
        <f>_xlfn.XLOOKUP(D323,'[2]Coordinados SEN'!$A:$A,'[2]Coordinados SEN'!$B:$B,"-",0)</f>
        <v>76.256.837-3</v>
      </c>
      <c r="F323" s="6" t="s">
        <v>6251</v>
      </c>
      <c r="G323" s="6">
        <f t="shared" si="15"/>
        <v>1</v>
      </c>
      <c r="H323" s="6" t="s">
        <v>6252</v>
      </c>
      <c r="I323" s="6" t="s">
        <v>4475</v>
      </c>
      <c r="J323" s="6" t="str">
        <f>_xlfn.XLOOKUP(I323,'[2]Barras CMg'!$E$2:$E$1527,'[2]Barras CMg'!$A$2:$A$1527,"------",0,1)</f>
        <v>------</v>
      </c>
      <c r="K323" s="6">
        <v>1</v>
      </c>
      <c r="L323" s="6">
        <v>2025</v>
      </c>
      <c r="M323" s="6" t="s">
        <v>45</v>
      </c>
      <c r="N323" s="6" t="s">
        <v>5267</v>
      </c>
      <c r="O323" s="6" t="s">
        <v>213</v>
      </c>
      <c r="P323" s="6" t="s">
        <v>90</v>
      </c>
      <c r="Q323" s="6" t="s">
        <v>868</v>
      </c>
      <c r="R323" s="6" t="s">
        <v>1687</v>
      </c>
      <c r="S323" s="6" t="s">
        <v>51</v>
      </c>
      <c r="T323" s="9" t="s">
        <v>1001</v>
      </c>
      <c r="U323" s="10">
        <v>1</v>
      </c>
      <c r="V323" s="10">
        <v>0.7</v>
      </c>
      <c r="W323" s="11" t="e">
        <f>_xlfn.XLOOKUP(C323,#REF!,#REF!,"S/I",0)</f>
        <v>#REF!</v>
      </c>
      <c r="X323" s="11" t="str">
        <f>_xlfn.XLOOKUP($D323,[2]Retiros_dinamica!$F:$F,[2]Retiros_dinamica!B:B,"S/I",0)</f>
        <v>S/I</v>
      </c>
      <c r="Y323" s="11" t="str">
        <f>_xlfn.XLOOKUP($D323,[2]Retiros_dinamica!$F:$F,[2]Retiros_dinamica!C:C,"S/I",0)</f>
        <v>S/I</v>
      </c>
      <c r="Z323" s="11" t="str">
        <f>_xlfn.XLOOKUP($D323,[2]Retiros_dinamica!$F:$F,[2]Retiros_dinamica!D:D,"S/I",0)</f>
        <v>S/I</v>
      </c>
      <c r="AA323" s="11" t="str">
        <f>_xlfn.XLOOKUP($D323,[2]Retiros_dinamica!$F:$F,[2]Retiros_dinamica!E:E,"S/I",0)</f>
        <v>S/I</v>
      </c>
      <c r="AB323" s="6" t="str">
        <f>_xlfn.XLOOKUP(C323,[2]CMg!$I$4:$I$106,[2]CMg!$M$4:$M$106,"----",0,1)</f>
        <v>----</v>
      </c>
      <c r="AH323" s="12">
        <f>_xlfn.XLOOKUP($E323,'[2]Balance económico'!$C:$C,'[2]Balance económico'!$D:$D,"-",0)</f>
        <v>37446102.172452442</v>
      </c>
      <c r="AI323" s="12" t="str">
        <f>_xlfn.XLOOKUP($E323,'[2]Balance económico'!$C:$C,'[2]Balance económico'!$E:$E,"-",0)</f>
        <v>----</v>
      </c>
      <c r="AJ323" s="12" t="str">
        <f>_xlfn.XLOOKUP($E323,'[2]Balance económico'!$C:$C,'[2]Balance económico'!$F:$F,"-",0)</f>
        <v>----</v>
      </c>
      <c r="AK323" s="6" t="str">
        <f t="shared" si="16"/>
        <v>PPA</v>
      </c>
      <c r="AL323" s="12" t="str" cm="1">
        <f t="array" ref="AL323">IFERROR((X323*[2]!Tabla2[Bloque A] + 'BD Centrales 2025'!Y1194*[2]!Tabla2[Bloque B] + 'BD Centrales 2025'!Z1194*[2]!Tabla2[Bloque C])*#REF!,"-")</f>
        <v>-</v>
      </c>
      <c r="AM323" s="12" t="str">
        <f t="shared" si="17"/>
        <v>-</v>
      </c>
      <c r="AN323" s="12">
        <f>IFERROR((AH323+AI323+AJ323)/(SUMIFS($W$2:$W$1194,$E$2:$E$1194,E323)*1000*#REF!),0)</f>
        <v>0</v>
      </c>
    </row>
    <row r="324" spans="1:40" ht="14.4" x14ac:dyDescent="0.3">
      <c r="A324" s="7">
        <v>414</v>
      </c>
      <c r="B324" s="7" t="s">
        <v>287</v>
      </c>
      <c r="C324" s="8" t="s">
        <v>288</v>
      </c>
      <c r="D324" s="6" t="s">
        <v>289</v>
      </c>
      <c r="E324" s="6" t="str">
        <f>_xlfn.XLOOKUP(D324,'[2]Coordinados SEN'!$A:$A,'[2]Coordinados SEN'!$B:$B,"-",0)</f>
        <v>76.389.157-7</v>
      </c>
      <c r="F324" s="6" t="s">
        <v>289</v>
      </c>
      <c r="G324" s="6">
        <f t="shared" si="15"/>
        <v>1</v>
      </c>
      <c r="H324" s="6" t="s">
        <v>290</v>
      </c>
      <c r="I324" s="6" t="s">
        <v>291</v>
      </c>
      <c r="J324" s="6" t="str">
        <f>_xlfn.XLOOKUP(I324,'[2]Barras CMg'!$E$2:$E$1527,'[2]Barras CMg'!$A$2:$A$1527,"------",0,1)</f>
        <v>CARAMPANGUE___023</v>
      </c>
      <c r="K324" s="6">
        <v>4</v>
      </c>
      <c r="L324" s="6">
        <v>2025</v>
      </c>
      <c r="M324" s="6" t="s">
        <v>211</v>
      </c>
      <c r="N324" s="6" t="s">
        <v>212</v>
      </c>
      <c r="O324" s="6" t="s">
        <v>213</v>
      </c>
      <c r="P324" s="6" t="s">
        <v>68</v>
      </c>
      <c r="Q324" s="6" t="s">
        <v>214</v>
      </c>
      <c r="R324" s="6" t="s">
        <v>214</v>
      </c>
      <c r="S324" s="6" t="s">
        <v>51</v>
      </c>
      <c r="T324" s="9" t="s">
        <v>292</v>
      </c>
      <c r="U324" s="10">
        <v>8.4</v>
      </c>
      <c r="V324" s="10">
        <v>8.3496000000000006</v>
      </c>
      <c r="W324" s="11" t="e">
        <f>_xlfn.XLOOKUP(C324,#REF!,#REF!,"S/I",0)</f>
        <v>#REF!</v>
      </c>
      <c r="X324" s="11" t="str">
        <f>_xlfn.XLOOKUP($D324,[2]Retiros_dinamica!$F:$F,[2]Retiros_dinamica!B:B,"S/I",0)</f>
        <v>S/I</v>
      </c>
      <c r="Y324" s="11" t="str">
        <f>_xlfn.XLOOKUP($D324,[2]Retiros_dinamica!$F:$F,[2]Retiros_dinamica!C:C,"S/I",0)</f>
        <v>S/I</v>
      </c>
      <c r="Z324" s="11" t="str">
        <f>_xlfn.XLOOKUP($D324,[2]Retiros_dinamica!$F:$F,[2]Retiros_dinamica!D:D,"S/I",0)</f>
        <v>S/I</v>
      </c>
      <c r="AA324" s="11" t="str">
        <f>_xlfn.XLOOKUP($D324,[2]Retiros_dinamica!$F:$F,[2]Retiros_dinamica!E:E,"S/I",0)</f>
        <v>S/I</v>
      </c>
      <c r="AB324" s="6" t="str">
        <f>_xlfn.XLOOKUP(C324,[2]CMg!$I$4:$I$106,[2]CMg!$M$4:$M$106,"----",0,1)</f>
        <v>----</v>
      </c>
      <c r="AC324" s="6" t="str">
        <f>_xlfn.XLOOKUP(C324,[2]CMg!$A$4:$A$106,[2]CMg!$B$4:$B$106,"----",0,1)</f>
        <v>----</v>
      </c>
      <c r="AD324" s="6" t="str">
        <f>_xlfn.XLOOKUP(C324,'[3]Promedio solar Cmg'!$A$4:$A$106,'[3]Promedio solar Cmg'!$B$4:$B$106,"----",0,1)</f>
        <v>----</v>
      </c>
      <c r="AH324" s="12">
        <f>_xlfn.XLOOKUP($E324,'[2]Balance económico'!$C:$C,'[2]Balance económico'!$D:$D,"-",0)</f>
        <v>2174387985.5648074</v>
      </c>
      <c r="AI324" s="12">
        <f>_xlfn.XLOOKUP($E324,'[2]Balance económico'!$C:$C,'[2]Balance económico'!$E:$E,"-",0)</f>
        <v>154398123.36646998</v>
      </c>
      <c r="AJ324" s="12" t="str">
        <f>_xlfn.XLOOKUP($E324,'[2]Balance económico'!$C:$C,'[2]Balance económico'!$F:$F,"-",0)</f>
        <v>----</v>
      </c>
      <c r="AK324" s="6" t="str">
        <f t="shared" si="16"/>
        <v>PPA</v>
      </c>
      <c r="AL324" s="12" t="str" cm="1">
        <f t="array" ref="AL324">IFERROR((X324*[2]!Tabla2[Bloque A] + 'BD Centrales 2025'!Y38*[2]!Tabla2[Bloque B] + 'BD Centrales 2025'!Z38*[2]!Tabla2[Bloque C])*#REF!,"-")</f>
        <v>-</v>
      </c>
      <c r="AM324" s="12" t="str">
        <f t="shared" si="17"/>
        <v>-</v>
      </c>
      <c r="AN324" s="12">
        <f>IFERROR((AH324+AI324+AJ324)/(SUMIFS($W$2:$W$1194,$E$2:$E$1194,E324)*1000*#REF!),0)</f>
        <v>0</v>
      </c>
    </row>
    <row r="325" spans="1:40" ht="14.4" x14ac:dyDescent="0.3">
      <c r="A325" s="7">
        <v>415</v>
      </c>
      <c r="B325" s="7" t="s">
        <v>839</v>
      </c>
      <c r="C325" s="8" t="s">
        <v>840</v>
      </c>
      <c r="D325" s="6" t="s">
        <v>841</v>
      </c>
      <c r="E325" s="6" t="str">
        <f>_xlfn.XLOOKUP(D325,'[2]Coordinados SEN'!$A:$A,'[2]Coordinados SEN'!$B:$B,"-",0)</f>
        <v>76.438.021-5</v>
      </c>
      <c r="F325" s="6" t="s">
        <v>841</v>
      </c>
      <c r="G325" s="6">
        <f t="shared" si="15"/>
        <v>1</v>
      </c>
      <c r="H325" s="6" t="s">
        <v>842</v>
      </c>
      <c r="I325" s="6" t="s">
        <v>843</v>
      </c>
      <c r="J325" s="6" t="str">
        <f>_xlfn.XLOOKUP(I325,'[2]Barras CMg'!$E$2:$E$1527,'[2]Barras CMg'!$A$2:$A$1527,"------",0,1)</f>
        <v>PUNITAQUI_____066</v>
      </c>
      <c r="K325" s="6" t="s">
        <v>397</v>
      </c>
      <c r="L325" s="6">
        <v>2025</v>
      </c>
      <c r="M325" s="6" t="s">
        <v>495</v>
      </c>
      <c r="N325" s="6" t="s">
        <v>496</v>
      </c>
      <c r="O325" s="6" t="s">
        <v>213</v>
      </c>
      <c r="P325" s="6" t="s">
        <v>477</v>
      </c>
      <c r="Q325" s="6" t="s">
        <v>478</v>
      </c>
      <c r="R325" s="6" t="s">
        <v>844</v>
      </c>
      <c r="S325" s="6" t="s">
        <v>51</v>
      </c>
      <c r="T325" s="9" t="s">
        <v>845</v>
      </c>
      <c r="U325" s="10">
        <v>3</v>
      </c>
      <c r="V325" s="10">
        <v>2.9950000000000001</v>
      </c>
      <c r="W325" s="11" t="e">
        <f>_xlfn.XLOOKUP(C325,#REF!,#REF!,"S/I",0)</f>
        <v>#REF!</v>
      </c>
      <c r="X325" s="11" t="str">
        <f>_xlfn.XLOOKUP($D325,[2]Retiros_dinamica!$F:$F,[2]Retiros_dinamica!B:B,"S/I",0)</f>
        <v>S/I</v>
      </c>
      <c r="Y325" s="11" t="str">
        <f>_xlfn.XLOOKUP($D325,[2]Retiros_dinamica!$F:$F,[2]Retiros_dinamica!C:C,"S/I",0)</f>
        <v>S/I</v>
      </c>
      <c r="Z325" s="11" t="str">
        <f>_xlfn.XLOOKUP($D325,[2]Retiros_dinamica!$F:$F,[2]Retiros_dinamica!D:D,"S/I",0)</f>
        <v>S/I</v>
      </c>
      <c r="AA325" s="11" t="str">
        <f>_xlfn.XLOOKUP($D325,[2]Retiros_dinamica!$F:$F,[2]Retiros_dinamica!E:E,"S/I",0)</f>
        <v>S/I</v>
      </c>
      <c r="AB325" s="6" t="str">
        <f>_xlfn.XLOOKUP(C325,[2]CMg!$I$4:$I$106,[2]CMg!$M$4:$M$106,"----",0,1)</f>
        <v>----</v>
      </c>
      <c r="AC325" s="6" t="str">
        <f>_xlfn.XLOOKUP(C325,[2]CMg!$A$4:$A$106,[2]CMg!$B$4:$B$106,"----",0,1)</f>
        <v>----</v>
      </c>
      <c r="AD325" s="6" t="str">
        <f>_xlfn.XLOOKUP(C325,'[3]Promedio solar Cmg'!$A$4:$A$106,'[3]Promedio solar Cmg'!$B$4:$B$106,"----",0,1)</f>
        <v>----</v>
      </c>
      <c r="AH325" s="12">
        <f>_xlfn.XLOOKUP($E325,'[2]Balance económico'!$C:$C,'[2]Balance económico'!$D:$D,"-",0)</f>
        <v>443387106.29032028</v>
      </c>
      <c r="AI325" s="12">
        <f>_xlfn.XLOOKUP($E325,'[2]Balance económico'!$C:$C,'[2]Balance económico'!$E:$E,"-",0)</f>
        <v>54898560.498880014</v>
      </c>
      <c r="AJ325" s="12" t="str">
        <f>_xlfn.XLOOKUP($E325,'[2]Balance económico'!$C:$C,'[2]Balance económico'!$F:$F,"-",0)</f>
        <v>----</v>
      </c>
      <c r="AK325" s="6" t="str">
        <f t="shared" si="16"/>
        <v>PPA</v>
      </c>
      <c r="AL325" s="12" t="str" cm="1">
        <f t="array" ref="AL325">IFERROR((X325*[2]!Tabla2[Bloque A] + 'BD Centrales 2025'!Y301*[2]!Tabla2[Bloque B] + 'BD Centrales 2025'!Z301*[2]!Tabla2[Bloque C])*#REF!,"-")</f>
        <v>-</v>
      </c>
      <c r="AM325" s="12" t="str">
        <f t="shared" si="17"/>
        <v>-</v>
      </c>
      <c r="AN325" s="12">
        <f>IFERROR((AH325+AI325+AJ325)/(SUMIFS($W$2:$W$1194,$E$2:$E$1194,E325)*1000*#REF!),0)</f>
        <v>0</v>
      </c>
    </row>
    <row r="326" spans="1:40" ht="14.4" x14ac:dyDescent="0.3">
      <c r="A326" s="7">
        <v>417</v>
      </c>
      <c r="B326" s="7" t="s">
        <v>4721</v>
      </c>
      <c r="C326" s="8" t="s">
        <v>4722</v>
      </c>
      <c r="D326" s="6" t="s">
        <v>4723</v>
      </c>
      <c r="E326" s="6" t="str">
        <f>_xlfn.XLOOKUP(D326,'[2]Coordinados SEN'!$A:$A,'[2]Coordinados SEN'!$B:$B,"-",0)</f>
        <v>76.157.465-5</v>
      </c>
      <c r="F326" s="6" t="s">
        <v>4723</v>
      </c>
      <c r="G326" s="6">
        <f t="shared" si="15"/>
        <v>1</v>
      </c>
      <c r="H326" s="6" t="s">
        <v>866</v>
      </c>
      <c r="I326" s="6" t="s">
        <v>867</v>
      </c>
      <c r="J326" s="6" t="str">
        <f>_xlfn.XLOOKUP(I326,'[2]Barras CMg'!$E$2:$E$1527,'[2]Barras CMg'!$A$2:$A$1527,"------",0,1)</f>
        <v>TENO__________013</v>
      </c>
      <c r="K326" s="6">
        <v>1</v>
      </c>
      <c r="L326" s="6">
        <v>2025</v>
      </c>
      <c r="M326" s="6" t="s">
        <v>66</v>
      </c>
      <c r="N326" s="6" t="s">
        <v>177</v>
      </c>
      <c r="O326" s="6" t="s">
        <v>213</v>
      </c>
      <c r="P326" s="6" t="s">
        <v>90</v>
      </c>
      <c r="Q326" s="6" t="s">
        <v>868</v>
      </c>
      <c r="R326" s="6" t="s">
        <v>1461</v>
      </c>
      <c r="S326" s="6" t="s">
        <v>51</v>
      </c>
      <c r="T326" s="9" t="s">
        <v>4724</v>
      </c>
      <c r="U326" s="10">
        <v>3</v>
      </c>
      <c r="V326" s="10">
        <v>2.9750000000000001</v>
      </c>
      <c r="W326" s="11" t="e">
        <f>_xlfn.XLOOKUP(C326,#REF!,#REF!,"S/I",0)</f>
        <v>#REF!</v>
      </c>
      <c r="X326" s="11" t="str">
        <f>_xlfn.XLOOKUP($D326,[2]Retiros_dinamica!$F:$F,[2]Retiros_dinamica!B:B,"S/I",0)</f>
        <v>S/I</v>
      </c>
      <c r="Y326" s="11" t="str">
        <f>_xlfn.XLOOKUP($D326,[2]Retiros_dinamica!$F:$F,[2]Retiros_dinamica!C:C,"S/I",0)</f>
        <v>S/I</v>
      </c>
      <c r="Z326" s="11" t="str">
        <f>_xlfn.XLOOKUP($D326,[2]Retiros_dinamica!$F:$F,[2]Retiros_dinamica!D:D,"S/I",0)</f>
        <v>S/I</v>
      </c>
      <c r="AA326" s="11" t="str">
        <f>_xlfn.XLOOKUP($D326,[2]Retiros_dinamica!$F:$F,[2]Retiros_dinamica!E:E,"S/I",0)</f>
        <v>S/I</v>
      </c>
      <c r="AB326" s="6" t="str">
        <f>_xlfn.XLOOKUP(C326,[2]CMg!$I$4:$I$106,[2]CMg!$M$4:$M$106,"----",0,1)</f>
        <v>----</v>
      </c>
      <c r="AH326" s="12">
        <f>_xlfn.XLOOKUP($E326,'[2]Balance económico'!$C:$C,'[2]Balance económico'!$D:$D,"-",0)</f>
        <v>295571512.55919999</v>
      </c>
      <c r="AI326" s="12">
        <f>_xlfn.XLOOKUP($E326,'[2]Balance económico'!$C:$C,'[2]Balance económico'!$E:$E,"-",0)</f>
        <v>70025138.230700001</v>
      </c>
      <c r="AJ326" s="12" t="str">
        <f>_xlfn.XLOOKUP($E326,'[2]Balance económico'!$C:$C,'[2]Balance económico'!$F:$F,"-",0)</f>
        <v>----</v>
      </c>
      <c r="AK326" s="6" t="str">
        <f t="shared" si="16"/>
        <v>PPA</v>
      </c>
      <c r="AL326" s="12" t="str" cm="1">
        <f t="array" ref="AL326">IFERROR((X326*[2]!Tabla2[Bloque A] + 'BD Centrales 2025'!Y875*[2]!Tabla2[Bloque B] + 'BD Centrales 2025'!Z875*[2]!Tabla2[Bloque C])*#REF!,"-")</f>
        <v>-</v>
      </c>
      <c r="AM326" s="12" t="str">
        <f t="shared" si="17"/>
        <v>-</v>
      </c>
      <c r="AN326" s="12">
        <f>IFERROR((AH326+AI326+AJ326)/(SUMIFS($W$2:$W$1194,$E$2:$E$1194,E326)*1000*#REF!),0)</f>
        <v>0</v>
      </c>
    </row>
    <row r="327" spans="1:40" ht="14.4" x14ac:dyDescent="0.3">
      <c r="A327" s="7">
        <v>418</v>
      </c>
      <c r="B327" s="7" t="s">
        <v>846</v>
      </c>
      <c r="C327" s="8" t="s">
        <v>847</v>
      </c>
      <c r="D327" s="6" t="s">
        <v>492</v>
      </c>
      <c r="E327" s="6" t="str">
        <f>_xlfn.XLOOKUP(D327,'[2]Coordinados SEN'!$A:$A,'[2]Coordinados SEN'!$B:$B,"-",0)</f>
        <v>76.437.712-5</v>
      </c>
      <c r="F327" s="6" t="s">
        <v>492</v>
      </c>
      <c r="G327" s="6">
        <f t="shared" si="15"/>
        <v>6</v>
      </c>
      <c r="H327" s="6" t="s">
        <v>848</v>
      </c>
      <c r="I327" s="13" t="s">
        <v>849</v>
      </c>
      <c r="J327" s="6" t="str">
        <f>_xlfn.XLOOKUP(I327,'[2]Barras CMg'!$E$2:$E$1527,'[2]Barras CMg'!$A$2:$A$1527,"------",0,1)</f>
        <v>DON_HECTOR____220</v>
      </c>
      <c r="K327" s="6">
        <v>1</v>
      </c>
      <c r="L327" s="6">
        <v>2025</v>
      </c>
      <c r="M327" s="6" t="s">
        <v>495</v>
      </c>
      <c r="N327" s="6" t="s">
        <v>496</v>
      </c>
      <c r="O327" s="6" t="s">
        <v>47</v>
      </c>
      <c r="P327" s="6" t="s">
        <v>497</v>
      </c>
      <c r="Q327" s="6" t="s">
        <v>579</v>
      </c>
      <c r="R327" s="6" t="s">
        <v>580</v>
      </c>
      <c r="S327" s="6" t="s">
        <v>51</v>
      </c>
      <c r="T327" s="9" t="s">
        <v>850</v>
      </c>
      <c r="U327" s="10">
        <v>196</v>
      </c>
      <c r="V327" s="10">
        <v>196</v>
      </c>
      <c r="W327" s="11" t="e">
        <f>_xlfn.XLOOKUP(C327,#REF!,#REF!,"S/I",0)</f>
        <v>#REF!</v>
      </c>
      <c r="X327" s="11">
        <f>_xlfn.XLOOKUP($D327,[2]Retiros_dinamica!$F:$F,[2]Retiros_dinamica!B:B,"S/I",0)</f>
        <v>448325.71039762523</v>
      </c>
      <c r="Y327" s="11">
        <f>_xlfn.XLOOKUP($D327,[2]Retiros_dinamica!$F:$F,[2]Retiros_dinamica!C:C,"S/I",0)</f>
        <v>508026.01168647752</v>
      </c>
      <c r="Z327" s="11">
        <f>_xlfn.XLOOKUP($D327,[2]Retiros_dinamica!$F:$F,[2]Retiros_dinamica!D:D,"S/I",0)</f>
        <v>259394.42267383041</v>
      </c>
      <c r="AA327" s="11">
        <f>_xlfn.XLOOKUP($D327,[2]Retiros_dinamica!$F:$F,[2]Retiros_dinamica!E:E,"S/I",0)</f>
        <v>1215746.144757933</v>
      </c>
      <c r="AB327" s="6">
        <f>_xlfn.XLOOKUP(C327,[2]CMg!$I$4:$I$106,[2]CMg!$M$4:$M$106,"----",0,1)</f>
        <v>8.0953401347284633</v>
      </c>
      <c r="AC327" s="6">
        <f>_xlfn.XLOOKUP(C327,'[3]Promedio Cmg'!$A$4:$A$106,'[3]Promedio Cmg'!$B$4:$B$106,"---",0,1)</f>
        <v>48.402165277936092</v>
      </c>
      <c r="AD327" s="6">
        <f>_xlfn.XLOOKUP(C327,'[3]Promedio solar Cmg'!$A$4:$A$106,'[3]Promedio solar Cmg'!$B$4:$B$106,"----",0,1)</f>
        <v>10.219126027397254</v>
      </c>
      <c r="AE327" s="6">
        <f>_xlfn.XLOOKUP(C327,[2]CMg!$O$4:$O$106,[2]CMg!$P$4:$P$106,"----",0,1)</f>
        <v>75.670428487575464</v>
      </c>
      <c r="AF327" s="14">
        <f>_xlfn.XLOOKUP(C327,[2]CMg!$S$4:$S$106,[2]CMg!$U$4:$U$106,"----",0,1)</f>
        <v>0.47003766693299853</v>
      </c>
      <c r="AH327" s="12">
        <f>_xlfn.XLOOKUP($E327,'[2]Balance económico'!$C:$C,'[2]Balance económico'!$D:$D,"-",0)</f>
        <v>-67605286718.150314</v>
      </c>
      <c r="AI327" s="12">
        <f>_xlfn.XLOOKUP($E327,'[2]Balance económico'!$C:$C,'[2]Balance económico'!$E:$E,"-",0)</f>
        <v>-11939622429.210896</v>
      </c>
      <c r="AJ327" s="12">
        <f>_xlfn.XLOOKUP($E327,'[2]Balance económico'!$C:$C,'[2]Balance económico'!$F:$F,"-",0)</f>
        <v>4781658336.9003258</v>
      </c>
      <c r="AK327" s="6" t="str">
        <f t="shared" si="16"/>
        <v>PPA</v>
      </c>
      <c r="AL327" s="12" t="str" cm="1">
        <f t="array" ref="AL327">IFERROR((X327*[2]!Tabla2[Bloque A] + 'BD Centrales 2025'!Y857*[2]!Tabla2[Bloque B] + 'BD Centrales 2025'!Z857*[2]!Tabla2[Bloque C])*#REF!,"-")</f>
        <v>-</v>
      </c>
      <c r="AM327" s="12" t="str">
        <f t="shared" si="17"/>
        <v>-</v>
      </c>
      <c r="AN327" s="12">
        <f>IFERROR((AH327+AI327+AJ327)/(SUMIFS($W$2:$W$1194,$E$2:$E$1194,E327)*1000*#REF!),0)</f>
        <v>0</v>
      </c>
    </row>
    <row r="328" spans="1:40" ht="14.4" x14ac:dyDescent="0.3">
      <c r="A328" s="7">
        <v>419</v>
      </c>
      <c r="B328" s="7" t="s">
        <v>1796</v>
      </c>
      <c r="C328" s="8" t="s">
        <v>1797</v>
      </c>
      <c r="D328" s="6" t="s">
        <v>1798</v>
      </c>
      <c r="E328" s="6" t="str">
        <f>_xlfn.XLOOKUP(D328,'[2]Coordinados SEN'!$A:$A,'[2]Coordinados SEN'!$B:$B,"-",0)</f>
        <v>76.189.274-6</v>
      </c>
      <c r="F328" s="6" t="s">
        <v>1798</v>
      </c>
      <c r="G328" s="6">
        <f t="shared" si="15"/>
        <v>1</v>
      </c>
      <c r="H328" s="6" t="s">
        <v>1799</v>
      </c>
      <c r="I328" s="6" t="s">
        <v>1800</v>
      </c>
      <c r="J328" s="6" t="str">
        <f>_xlfn.XLOOKUP(I328,'[2]Barras CMg'!$E$2:$E$1527,'[2]Barras CMg'!$A$2:$A$1527,"------",0,1)</f>
        <v>TAP_RCOLORADO_066</v>
      </c>
      <c r="K328" s="6">
        <v>2</v>
      </c>
      <c r="L328" s="6">
        <v>2025</v>
      </c>
      <c r="M328" s="6" t="s">
        <v>66</v>
      </c>
      <c r="N328" s="6" t="s">
        <v>177</v>
      </c>
      <c r="O328" s="6" t="s">
        <v>47</v>
      </c>
      <c r="P328" s="6" t="s">
        <v>90</v>
      </c>
      <c r="Q328" s="6" t="s">
        <v>91</v>
      </c>
      <c r="R328" s="6" t="s">
        <v>92</v>
      </c>
      <c r="S328" s="6" t="s">
        <v>51</v>
      </c>
      <c r="T328" s="9" t="s">
        <v>1082</v>
      </c>
      <c r="U328" s="10">
        <v>16.5</v>
      </c>
      <c r="V328" s="10">
        <v>16.466000000000001</v>
      </c>
      <c r="W328" s="11" t="e">
        <f>_xlfn.XLOOKUP(C328,#REF!,#REF!,"S/I",0)</f>
        <v>#REF!</v>
      </c>
      <c r="X328" s="11">
        <f>_xlfn.XLOOKUP($D328,[2]Retiros_dinamica!$F:$F,[2]Retiros_dinamica!B:B,"S/I",0)</f>
        <v>5212.0561202420004</v>
      </c>
      <c r="Y328" s="11">
        <f>_xlfn.XLOOKUP($D328,[2]Retiros_dinamica!$F:$F,[2]Retiros_dinamica!C:C,"S/I",0)</f>
        <v>6547.5028751350001</v>
      </c>
      <c r="Z328" s="11">
        <f>_xlfn.XLOOKUP($D328,[2]Retiros_dinamica!$F:$F,[2]Retiros_dinamica!D:D,"S/I",0)</f>
        <v>2035.251897204</v>
      </c>
      <c r="AA328" s="11">
        <f>_xlfn.XLOOKUP($D328,[2]Retiros_dinamica!$F:$F,[2]Retiros_dinamica!E:E,"S/I",0)</f>
        <v>13794.810892580999</v>
      </c>
      <c r="AB328" s="6" t="str">
        <f>_xlfn.XLOOKUP(C328,[2]CMg!$I$4:$I$106,[2]CMg!$M$4:$M$106,"----",0,1)</f>
        <v>----</v>
      </c>
      <c r="AC328" s="6" t="str">
        <f>_xlfn.XLOOKUP(C328,[2]CMg!$A$4:$A$106,[2]CMg!$B$4:$B$106,"----",0,1)</f>
        <v>----</v>
      </c>
      <c r="AD328" s="6" t="str">
        <f>_xlfn.XLOOKUP(C328,'[3]Promedio solar Cmg'!$A$4:$A$106,'[3]Promedio solar Cmg'!$B$4:$B$106,"----",0,1)</f>
        <v>----</v>
      </c>
      <c r="AH328" s="12">
        <f>_xlfn.XLOOKUP($E328,'[2]Balance económico'!$C:$C,'[2]Balance económico'!$D:$D,"-",0)</f>
        <v>588145947.66375279</v>
      </c>
      <c r="AI328" s="12">
        <f>_xlfn.XLOOKUP($E328,'[2]Balance económico'!$C:$C,'[2]Balance económico'!$E:$E,"-",0)</f>
        <v>76658926.76613459</v>
      </c>
      <c r="AJ328" s="12">
        <f>_xlfn.XLOOKUP($E328,'[2]Balance económico'!$C:$C,'[2]Balance económico'!$F:$F,"-",0)</f>
        <v>39351398.037674844</v>
      </c>
      <c r="AK328" s="6" t="str">
        <f t="shared" si="16"/>
        <v>PPA</v>
      </c>
      <c r="AL328" s="12" t="str" cm="1">
        <f t="array" ref="AL328">IFERROR((X328*[2]!Tabla2[Bloque A] + 'BD Centrales 2025'!Y311*[2]!Tabla2[Bloque B] + 'BD Centrales 2025'!Z311*[2]!Tabla2[Bloque C])*#REF!,"-")</f>
        <v>-</v>
      </c>
      <c r="AM328" s="12" t="str">
        <f t="shared" si="17"/>
        <v>-</v>
      </c>
      <c r="AN328" s="12">
        <f>IFERROR((AH328+AI328+AJ328)/(SUMIFS($W$2:$W$1194,$E$2:$E$1194,E328)*1000*#REF!),0)</f>
        <v>0</v>
      </c>
    </row>
    <row r="329" spans="1:40" ht="14.4" x14ac:dyDescent="0.3">
      <c r="A329" s="7">
        <v>420</v>
      </c>
      <c r="B329" s="7" t="s">
        <v>427</v>
      </c>
      <c r="C329" s="8" t="s">
        <v>428</v>
      </c>
      <c r="D329" s="6" t="s">
        <v>64</v>
      </c>
      <c r="E329" s="6" t="str">
        <f>_xlfn.XLOOKUP(D329,'[2]Coordinados SEN'!$A:$A,'[2]Coordinados SEN'!$B:$B,"-",0)</f>
        <v>96.505.760-9</v>
      </c>
      <c r="F329" s="6" t="s">
        <v>64</v>
      </c>
      <c r="G329" s="6">
        <f t="shared" si="15"/>
        <v>29</v>
      </c>
      <c r="H329" s="6" t="s">
        <v>429</v>
      </c>
      <c r="I329" s="13" t="s">
        <v>430</v>
      </c>
      <c r="J329" s="6" t="str">
        <f>_xlfn.XLOOKUP(I329,'[2]Barras CMg'!$E$2:$E$1527,'[2]Barras CMg'!$A$2:$A$1527,"------",0,1)</f>
        <v>LA_MINA_______066</v>
      </c>
      <c r="K329" s="6">
        <v>2</v>
      </c>
      <c r="L329" s="6">
        <v>2025</v>
      </c>
      <c r="M329" s="6" t="s">
        <v>66</v>
      </c>
      <c r="N329" s="6" t="s">
        <v>105</v>
      </c>
      <c r="O329" s="6" t="s">
        <v>47</v>
      </c>
      <c r="P329" s="6" t="s">
        <v>90</v>
      </c>
      <c r="Q329" s="6" t="s">
        <v>91</v>
      </c>
      <c r="R329" s="6" t="s">
        <v>92</v>
      </c>
      <c r="S329" s="6" t="s">
        <v>51</v>
      </c>
      <c r="T329" s="9" t="s">
        <v>431</v>
      </c>
      <c r="U329" s="10">
        <v>37.369999999999997</v>
      </c>
      <c r="V329" s="10">
        <v>36.93</v>
      </c>
      <c r="W329" s="11" t="e">
        <f>_xlfn.XLOOKUP(C329,#REF!,#REF!,"S/I",0)</f>
        <v>#REF!</v>
      </c>
      <c r="X329" s="11">
        <f>_xlfn.XLOOKUP($D329,[2]Retiros_dinamica!$F:$F,[2]Retiros_dinamica!B:B,"S/I",0)</f>
        <v>3718226.0598297678</v>
      </c>
      <c r="Y329" s="11">
        <f>_xlfn.XLOOKUP($D329,[2]Retiros_dinamica!$F:$F,[2]Retiros_dinamica!C:C,"S/I",0)</f>
        <v>3629256.6101904032</v>
      </c>
      <c r="Z329" s="11">
        <f>_xlfn.XLOOKUP($D329,[2]Retiros_dinamica!$F:$F,[2]Retiros_dinamica!D:D,"S/I",0)</f>
        <v>1641521.734171205</v>
      </c>
      <c r="AA329" s="11">
        <f>_xlfn.XLOOKUP($D329,[2]Retiros_dinamica!$F:$F,[2]Retiros_dinamica!E:E,"S/I",0)</f>
        <v>8989004.4041913748</v>
      </c>
      <c r="AB329" s="6" t="str">
        <f>_xlfn.XLOOKUP(C329,[2]CMg!$I$4:$I$106,[2]CMg!$M$4:$M$106,"----",0,1)</f>
        <v>----</v>
      </c>
      <c r="AC329" s="6" t="str">
        <f>_xlfn.XLOOKUP(C329,[2]CMg!$A$4:$A$106,[2]CMg!$B$4:$B$106,"----",0,1)</f>
        <v>----</v>
      </c>
      <c r="AD329" s="6" t="str">
        <f>_xlfn.XLOOKUP(C329,'[3]Promedio solar Cmg'!$A$4:$A$106,'[3]Promedio solar Cmg'!$B$4:$B$106,"----",0,1)</f>
        <v>----</v>
      </c>
      <c r="AH329" s="12">
        <f>_xlfn.XLOOKUP($E329,'[2]Balance económico'!$C:$C,'[2]Balance económico'!$D:$D,"-",0)</f>
        <v>-1345248975.5315018</v>
      </c>
      <c r="AI329" s="12">
        <f>_xlfn.XLOOKUP($E329,'[2]Balance económico'!$C:$C,'[2]Balance económico'!$E:$E,"-",0)</f>
        <v>1898616992.9867737</v>
      </c>
      <c r="AJ329" s="12">
        <f>_xlfn.XLOOKUP($E329,'[2]Balance económico'!$C:$C,'[2]Balance económico'!$F:$F,"-",0)</f>
        <v>30881173149.204327</v>
      </c>
      <c r="AK329" s="6" t="str">
        <f t="shared" si="16"/>
        <v>PPA</v>
      </c>
      <c r="AL329" s="12" t="str" cm="1">
        <f t="array" ref="AL329">IFERROR((X329*[2]!Tabla2[Bloque A] + 'BD Centrales 2025'!Y63*[2]!Tabla2[Bloque B] + 'BD Centrales 2025'!Z63*[2]!Tabla2[Bloque C])*#REF!,"-")</f>
        <v>-</v>
      </c>
      <c r="AM329" s="12" t="str">
        <f t="shared" si="17"/>
        <v>-</v>
      </c>
      <c r="AN329" s="12">
        <f>IFERROR((AH329+AI329+AJ329)/(SUMIFS($W$2:$W$1194,$E$2:$E$1194,E329)*1000*#REF!),0)</f>
        <v>0</v>
      </c>
    </row>
    <row r="330" spans="1:40" ht="14.4" x14ac:dyDescent="0.3">
      <c r="A330" s="7">
        <v>423</v>
      </c>
      <c r="B330" s="7" t="s">
        <v>4921</v>
      </c>
      <c r="C330" s="8" t="s">
        <v>4922</v>
      </c>
      <c r="D330" s="6" t="s">
        <v>4906</v>
      </c>
      <c r="E330" s="6" t="str">
        <f>_xlfn.XLOOKUP(D330,'[2]Coordinados SEN'!$A:$A,'[2]Coordinados SEN'!$B:$B,"-",0)</f>
        <v>76.028.873-K</v>
      </c>
      <c r="F330" s="6" t="s">
        <v>4923</v>
      </c>
      <c r="G330" s="6">
        <f t="shared" si="15"/>
        <v>5</v>
      </c>
      <c r="H330" s="6" t="s">
        <v>4924</v>
      </c>
      <c r="I330" s="6" t="s">
        <v>4924</v>
      </c>
      <c r="J330" s="6" t="str">
        <f>_xlfn.XLOOKUP(I330,'[2]Barras CMg'!$E$2:$E$1527,'[2]Barras CMg'!$A$2:$A$1527,"------",0,1)</f>
        <v>------</v>
      </c>
      <c r="K330" s="6">
        <v>1</v>
      </c>
      <c r="L330" s="6">
        <v>2025</v>
      </c>
      <c r="M330" s="6" t="s">
        <v>66</v>
      </c>
      <c r="N330" s="6" t="s">
        <v>177</v>
      </c>
      <c r="O330" s="6" t="s">
        <v>213</v>
      </c>
      <c r="P330" s="6" t="s">
        <v>82</v>
      </c>
      <c r="Q330" s="6" t="s">
        <v>83</v>
      </c>
      <c r="R330" s="6" t="s">
        <v>4714</v>
      </c>
      <c r="S330" s="6" t="s">
        <v>51</v>
      </c>
      <c r="T330" s="9" t="s">
        <v>4925</v>
      </c>
      <c r="U330" s="10">
        <v>2</v>
      </c>
      <c r="V330" s="10">
        <v>1.99</v>
      </c>
      <c r="W330" s="11" t="e">
        <f>_xlfn.XLOOKUP(C330,#REF!,#REF!,"S/I",0)</f>
        <v>#REF!</v>
      </c>
      <c r="X330" s="11" t="str">
        <f>_xlfn.XLOOKUP($D330,[2]Retiros_dinamica!$F:$F,[2]Retiros_dinamica!B:B,"S/I",0)</f>
        <v>S/I</v>
      </c>
      <c r="Y330" s="11" t="str">
        <f>_xlfn.XLOOKUP($D330,[2]Retiros_dinamica!$F:$F,[2]Retiros_dinamica!C:C,"S/I",0)</f>
        <v>S/I</v>
      </c>
      <c r="Z330" s="11" t="str">
        <f>_xlfn.XLOOKUP($D330,[2]Retiros_dinamica!$F:$F,[2]Retiros_dinamica!D:D,"S/I",0)</f>
        <v>S/I</v>
      </c>
      <c r="AA330" s="11" t="str">
        <f>_xlfn.XLOOKUP($D330,[2]Retiros_dinamica!$F:$F,[2]Retiros_dinamica!E:E,"S/I",0)</f>
        <v>S/I</v>
      </c>
      <c r="AB330" s="6" t="str">
        <f>_xlfn.XLOOKUP(C330,[2]CMg!$I$4:$I$106,[2]CMg!$M$4:$M$106,"----",0,1)</f>
        <v>----</v>
      </c>
      <c r="AH330" s="12">
        <f>_xlfn.XLOOKUP($E330,'[2]Balance económico'!$C:$C,'[2]Balance económico'!$D:$D,"-",0)</f>
        <v>260538492.47897691</v>
      </c>
      <c r="AI330" s="12">
        <f>_xlfn.XLOOKUP($E330,'[2]Balance económico'!$C:$C,'[2]Balance económico'!$E:$E,"-",0)</f>
        <v>223124536.86556</v>
      </c>
      <c r="AJ330" s="12" t="str">
        <f>_xlfn.XLOOKUP($E330,'[2]Balance económico'!$C:$C,'[2]Balance económico'!$F:$F,"-",0)</f>
        <v>----</v>
      </c>
      <c r="AK330" s="6" t="str">
        <f t="shared" si="16"/>
        <v>PPA</v>
      </c>
      <c r="AL330" s="12" t="str" cm="1">
        <f t="array" ref="AL330">IFERROR((X330*[2]!Tabla2[Bloque A] + 'BD Centrales 2025'!Y918*[2]!Tabla2[Bloque B] + 'BD Centrales 2025'!Z918*[2]!Tabla2[Bloque C])*#REF!,"-")</f>
        <v>-</v>
      </c>
      <c r="AM330" s="12" t="str">
        <f t="shared" si="17"/>
        <v>-</v>
      </c>
      <c r="AN330" s="12">
        <f>IFERROR((AH330+AI330+AJ330)/(SUMIFS($W$2:$W$1194,$E$2:$E$1194,E330)*1000*#REF!),0)</f>
        <v>0</v>
      </c>
    </row>
    <row r="331" spans="1:40" ht="14.4" x14ac:dyDescent="0.3">
      <c r="A331" s="7">
        <v>425</v>
      </c>
      <c r="B331" s="7" t="s">
        <v>851</v>
      </c>
      <c r="C331" s="8" t="s">
        <v>852</v>
      </c>
      <c r="D331" s="6" t="s">
        <v>853</v>
      </c>
      <c r="E331" s="6" t="str">
        <f>_xlfn.XLOOKUP(D331,'[2]Coordinados SEN'!$A:$A,'[2]Coordinados SEN'!$B:$B,"-",0)</f>
        <v>76.392.147-6</v>
      </c>
      <c r="F331" s="6" t="s">
        <v>853</v>
      </c>
      <c r="G331" s="6">
        <f t="shared" si="15"/>
        <v>1</v>
      </c>
      <c r="H331" s="6" t="s">
        <v>854</v>
      </c>
      <c r="I331" s="6" t="s">
        <v>854</v>
      </c>
      <c r="J331" s="6" t="str">
        <f>_xlfn.XLOOKUP(I331,'[2]Barras CMg'!$E$2:$E$1527,'[2]Barras CMg'!$A$2:$A$1527,"------",0,1)</f>
        <v>DONA_CARMEN___220</v>
      </c>
      <c r="K331" s="6">
        <v>1</v>
      </c>
      <c r="L331" s="6">
        <v>2025</v>
      </c>
      <c r="M331" s="6" t="s">
        <v>495</v>
      </c>
      <c r="N331" s="6" t="s">
        <v>496</v>
      </c>
      <c r="O331" s="6" t="s">
        <v>47</v>
      </c>
      <c r="P331" s="6" t="s">
        <v>189</v>
      </c>
      <c r="Q331" s="6" t="s">
        <v>773</v>
      </c>
      <c r="R331" s="6" t="s">
        <v>855</v>
      </c>
      <c r="S331" s="6" t="s">
        <v>51</v>
      </c>
      <c r="T331" s="9" t="s">
        <v>856</v>
      </c>
      <c r="U331" s="10">
        <v>34.616999999999997</v>
      </c>
      <c r="V331" s="10">
        <v>34.542000000000002</v>
      </c>
      <c r="W331" s="11" t="e">
        <f>_xlfn.XLOOKUP(C331,#REF!,#REF!,"S/I",0)</f>
        <v>#REF!</v>
      </c>
      <c r="X331" s="11">
        <f>_xlfn.XLOOKUP($D331,[2]Retiros_dinamica!$F:$F,[2]Retiros_dinamica!B:B,"S/I",0)</f>
        <v>0</v>
      </c>
      <c r="Y331" s="11">
        <f>_xlfn.XLOOKUP($D331,[2]Retiros_dinamica!$F:$F,[2]Retiros_dinamica!C:C,"S/I",0)</f>
        <v>19383.87173877145</v>
      </c>
      <c r="Z331" s="11">
        <f>_xlfn.XLOOKUP($D331,[2]Retiros_dinamica!$F:$F,[2]Retiros_dinamica!D:D,"S/I",0)</f>
        <v>0.24823398645137609</v>
      </c>
      <c r="AA331" s="11">
        <f>_xlfn.XLOOKUP($D331,[2]Retiros_dinamica!$F:$F,[2]Retiros_dinamica!E:E,"S/I",0)</f>
        <v>19384.119972757901</v>
      </c>
      <c r="AB331" s="6">
        <f>_xlfn.XLOOKUP(C331,[2]CMg!$I$4:$I$106,[2]CMg!$M$4:$M$106,"----",0,1)</f>
        <v>11.550070054492396</v>
      </c>
      <c r="AC331" s="6">
        <f>_xlfn.XLOOKUP(C331,'[3]Promedio Cmg'!$A$4:$A$106,'[3]Promedio Cmg'!$B$4:$B$106,"---",0,1)</f>
        <v>50.754615911425624</v>
      </c>
      <c r="AD331" s="6">
        <f>_xlfn.XLOOKUP(C331,'[3]Promedio solar Cmg'!$A$4:$A$106,'[3]Promedio solar Cmg'!$B$4:$B$106,"----",0,1)</f>
        <v>14.991213698630146</v>
      </c>
      <c r="AE331" s="6">
        <f>_xlfn.XLOOKUP(C331,[2]CMg!$O$4:$O$106,[2]CMg!$P$4:$P$106,"----",0,1)</f>
        <v>76.294905106632925</v>
      </c>
      <c r="AF331" s="14">
        <f>_xlfn.XLOOKUP(C331,[2]CMg!$S$4:$S$106,[2]CMg!$U$4:$U$106,"----",0,1)</f>
        <v>0.49503481337746835</v>
      </c>
      <c r="AH331" s="12">
        <f>_xlfn.XLOOKUP($E331,'[2]Balance económico'!$C:$C,'[2]Balance económico'!$D:$D,"-",0)</f>
        <v>-1269641660.6726346</v>
      </c>
      <c r="AI331" s="12">
        <f>_xlfn.XLOOKUP($E331,'[2]Balance económico'!$C:$C,'[2]Balance económico'!$E:$E,"-",0)</f>
        <v>327814600.25984025</v>
      </c>
      <c r="AJ331" s="12">
        <f>_xlfn.XLOOKUP($E331,'[2]Balance económico'!$C:$C,'[2]Balance económico'!$F:$F,"-",0)</f>
        <v>122651020.77997842</v>
      </c>
      <c r="AK331" s="6" t="str">
        <f t="shared" si="16"/>
        <v>PPA</v>
      </c>
      <c r="AL331" s="12" t="str" cm="1">
        <f t="array" ref="AL331">IFERROR((X331*[2]!Tabla2[Bloque A] + 'BD Centrales 2025'!Y838*[2]!Tabla2[Bloque B] + 'BD Centrales 2025'!Z838*[2]!Tabla2[Bloque C])*#REF!,"-")</f>
        <v>-</v>
      </c>
      <c r="AM331" s="12" t="str">
        <f t="shared" si="17"/>
        <v>-</v>
      </c>
      <c r="AN331" s="12">
        <f>IFERROR((AH331+AI331+AJ331)/(SUMIFS($W$2:$W$1194,$E$2:$E$1194,E331)*1000*#REF!),0)</f>
        <v>0</v>
      </c>
    </row>
    <row r="332" spans="1:40" ht="14.4" x14ac:dyDescent="0.3">
      <c r="A332" s="7">
        <v>426</v>
      </c>
      <c r="B332" s="7" t="s">
        <v>857</v>
      </c>
      <c r="C332" s="8" t="s">
        <v>858</v>
      </c>
      <c r="D332" s="6" t="s">
        <v>859</v>
      </c>
      <c r="E332" s="6" t="str">
        <f>_xlfn.XLOOKUP(D332,'[2]Coordinados SEN'!$A:$A,'[2]Coordinados SEN'!$B:$B,"-",0)</f>
        <v>76.337.599-4</v>
      </c>
      <c r="F332" s="6" t="s">
        <v>859</v>
      </c>
      <c r="G332" s="6">
        <f t="shared" si="15"/>
        <v>1</v>
      </c>
      <c r="H332" s="6" t="s">
        <v>860</v>
      </c>
      <c r="I332" s="13" t="s">
        <v>849</v>
      </c>
      <c r="J332" s="6" t="str">
        <f>_xlfn.XLOOKUP(I332,'[2]Barras CMg'!$E$2:$E$1527,'[2]Barras CMg'!$A$2:$A$1527,"------",0,1)</f>
        <v>DON_HECTOR____220</v>
      </c>
      <c r="K332" s="6">
        <v>1</v>
      </c>
      <c r="L332" s="6">
        <v>2025</v>
      </c>
      <c r="M332" s="6" t="s">
        <v>495</v>
      </c>
      <c r="N332" s="6" t="s">
        <v>496</v>
      </c>
      <c r="O332" s="6" t="s">
        <v>47</v>
      </c>
      <c r="P332" s="6" t="s">
        <v>477</v>
      </c>
      <c r="Q332" s="6" t="s">
        <v>549</v>
      </c>
      <c r="R332" s="6" t="s">
        <v>700</v>
      </c>
      <c r="S332" s="6" t="s">
        <v>51</v>
      </c>
      <c r="T332" s="9" t="s">
        <v>861</v>
      </c>
      <c r="U332" s="10">
        <v>108.10299999999999</v>
      </c>
      <c r="V332" s="10">
        <v>105.032</v>
      </c>
      <c r="W332" s="11" t="e">
        <f>_xlfn.XLOOKUP(C332,#REF!,#REF!,"S/I",0)</f>
        <v>#REF!</v>
      </c>
      <c r="X332" s="11" t="str">
        <f>_xlfn.XLOOKUP($D332,[2]Retiros_dinamica!$F:$F,[2]Retiros_dinamica!B:B,"S/I",0)</f>
        <v>S/I</v>
      </c>
      <c r="Y332" s="11" t="str">
        <f>_xlfn.XLOOKUP($D332,[2]Retiros_dinamica!$F:$F,[2]Retiros_dinamica!C:C,"S/I",0)</f>
        <v>S/I</v>
      </c>
      <c r="Z332" s="11" t="str">
        <f>_xlfn.XLOOKUP($D332,[2]Retiros_dinamica!$F:$F,[2]Retiros_dinamica!D:D,"S/I",0)</f>
        <v>S/I</v>
      </c>
      <c r="AA332" s="11" t="str">
        <f>_xlfn.XLOOKUP($D332,[2]Retiros_dinamica!$F:$F,[2]Retiros_dinamica!E:E,"S/I",0)</f>
        <v>S/I</v>
      </c>
      <c r="AB332" s="6">
        <f>_xlfn.XLOOKUP(C332,[2]CMg!$I$4:$I$106,[2]CMg!$M$4:$M$106,"----",0,1)</f>
        <v>8.7086662117952987</v>
      </c>
      <c r="AC332" s="6">
        <f>_xlfn.XLOOKUP(C332,'[3]Promedio Cmg'!$A$4:$A$106,'[3]Promedio Cmg'!$B$4:$B$106,"---",0,1)</f>
        <v>48.402165277936092</v>
      </c>
      <c r="AD332" s="6">
        <f>_xlfn.XLOOKUP(C332,'[3]Promedio solar Cmg'!$A$4:$A$106,'[3]Promedio solar Cmg'!$B$4:$B$106,"----",0,1)</f>
        <v>10.219126027397254</v>
      </c>
      <c r="AE332" s="6">
        <f>_xlfn.XLOOKUP(C332,[2]CMg!$O$4:$O$106,[2]CMg!$P$4:$P$106,"----",0,1)</f>
        <v>75.670428487575464</v>
      </c>
      <c r="AF332" s="14">
        <f>_xlfn.XLOOKUP(C332,[2]CMg!$S$4:$S$106,[2]CMg!$U$4:$U$106,"----",0,1)</f>
        <v>0.47791348019632462</v>
      </c>
      <c r="AH332" s="12">
        <f>_xlfn.XLOOKUP($E332,'[2]Balance económico'!$C:$C,'[2]Balance económico'!$D:$D,"-",0)</f>
        <v>-11152832062.019218</v>
      </c>
      <c r="AI332" s="12">
        <f>_xlfn.XLOOKUP($E332,'[2]Balance económico'!$C:$C,'[2]Balance económico'!$E:$E,"-",0)</f>
        <v>-8437563365.9003525</v>
      </c>
      <c r="AJ332" s="12">
        <f>_xlfn.XLOOKUP($E332,'[2]Balance económico'!$C:$C,'[2]Balance económico'!$F:$F,"-",0)</f>
        <v>775059185.88508427</v>
      </c>
      <c r="AK332" s="6" t="str">
        <f t="shared" si="16"/>
        <v>PPA</v>
      </c>
      <c r="AL332" s="12" t="str" cm="1">
        <f t="array" ref="AL332">IFERROR((X332*[2]!Tabla2[Bloque A] + 'BD Centrales 2025'!Y856*[2]!Tabla2[Bloque B] + 'BD Centrales 2025'!Z856*[2]!Tabla2[Bloque C])*#REF!,"-")</f>
        <v>-</v>
      </c>
      <c r="AM332" s="12" t="str">
        <f t="shared" si="17"/>
        <v>-</v>
      </c>
      <c r="AN332" s="12">
        <f>IFERROR((AH332+AI332+AJ332)/(SUMIFS($W$2:$W$1194,$E$2:$E$1194,E332)*1000*#REF!),0)</f>
        <v>0</v>
      </c>
    </row>
    <row r="333" spans="1:40" ht="14.4" x14ac:dyDescent="0.3">
      <c r="A333" s="7">
        <v>427</v>
      </c>
      <c r="B333" s="7" t="s">
        <v>862</v>
      </c>
      <c r="C333" s="8" t="s">
        <v>863</v>
      </c>
      <c r="D333" s="6" t="s">
        <v>864</v>
      </c>
      <c r="E333" s="6" t="str">
        <f>_xlfn.XLOOKUP(D333,'[2]Coordinados SEN'!$A:$A,'[2]Coordinados SEN'!$B:$B,"-",0)</f>
        <v>77.081.321-2</v>
      </c>
      <c r="F333" s="6" t="s">
        <v>865</v>
      </c>
      <c r="G333" s="6">
        <f t="shared" si="15"/>
        <v>3</v>
      </c>
      <c r="H333" s="6" t="s">
        <v>866</v>
      </c>
      <c r="I333" s="6" t="s">
        <v>867</v>
      </c>
      <c r="J333" s="6" t="str">
        <f>_xlfn.XLOOKUP(I333,'[2]Barras CMg'!$E$2:$E$1527,'[2]Barras CMg'!$A$2:$A$1527,"------",0,1)</f>
        <v>TENO__________013</v>
      </c>
      <c r="K333" s="6" t="s">
        <v>397</v>
      </c>
      <c r="L333" s="6">
        <v>2025</v>
      </c>
      <c r="M333" s="6" t="s">
        <v>495</v>
      </c>
      <c r="N333" s="6" t="s">
        <v>496</v>
      </c>
      <c r="O333" s="6" t="s">
        <v>213</v>
      </c>
      <c r="P333" s="6" t="s">
        <v>90</v>
      </c>
      <c r="Q333" s="6" t="s">
        <v>868</v>
      </c>
      <c r="R333" s="6" t="s">
        <v>868</v>
      </c>
      <c r="S333" s="6" t="s">
        <v>51</v>
      </c>
      <c r="T333" s="9" t="s">
        <v>869</v>
      </c>
      <c r="U333" s="10">
        <v>1.33</v>
      </c>
      <c r="V333" s="10">
        <v>1.3196000000000001</v>
      </c>
      <c r="W333" s="11" t="e">
        <f>_xlfn.XLOOKUP(C333,#REF!,#REF!,"S/I",0)</f>
        <v>#REF!</v>
      </c>
      <c r="X333" s="11">
        <f>_xlfn.XLOOKUP($D333,[2]Retiros_dinamica!$F:$F,[2]Retiros_dinamica!B:B,"S/I",0)</f>
        <v>53150.292460976001</v>
      </c>
      <c r="Y333" s="11">
        <f>_xlfn.XLOOKUP($D333,[2]Retiros_dinamica!$F:$F,[2]Retiros_dinamica!C:C,"S/I",0)</f>
        <v>68869.065652770994</v>
      </c>
      <c r="Z333" s="11">
        <f>_xlfn.XLOOKUP($D333,[2]Retiros_dinamica!$F:$F,[2]Retiros_dinamica!D:D,"S/I",0)</f>
        <v>25721.119475654999</v>
      </c>
      <c r="AA333" s="11">
        <f>_xlfn.XLOOKUP($D333,[2]Retiros_dinamica!$F:$F,[2]Retiros_dinamica!E:E,"S/I",0)</f>
        <v>147740.477589402</v>
      </c>
      <c r="AB333" s="6" t="str">
        <f>_xlfn.XLOOKUP(C333,[2]CMg!$I$4:$I$106,[2]CMg!$M$4:$M$106,"----",0,1)</f>
        <v>----</v>
      </c>
      <c r="AC333" s="6" t="str">
        <f>_xlfn.XLOOKUP(C333,[2]CMg!$A$4:$A$106,[2]CMg!$B$4:$B$106,"----",0,1)</f>
        <v>----</v>
      </c>
      <c r="AD333" s="6" t="str">
        <f>_xlfn.XLOOKUP(C333,'[3]Promedio solar Cmg'!$A$4:$A$106,'[3]Promedio solar Cmg'!$B$4:$B$106,"----",0,1)</f>
        <v>----</v>
      </c>
      <c r="AH333" s="12">
        <f>_xlfn.XLOOKUP($E333,'[2]Balance económico'!$C:$C,'[2]Balance económico'!$D:$D,"-",0)</f>
        <v>-7428424123.9902248</v>
      </c>
      <c r="AI333" s="12">
        <f>_xlfn.XLOOKUP($E333,'[2]Balance económico'!$C:$C,'[2]Balance económico'!$E:$E,"-",0)</f>
        <v>-1389740449.0849862</v>
      </c>
      <c r="AJ333" s="12">
        <f>_xlfn.XLOOKUP($E333,'[2]Balance económico'!$C:$C,'[2]Balance económico'!$F:$F,"-",0)</f>
        <v>432752604.87208009</v>
      </c>
      <c r="AK333" s="6" t="str">
        <f t="shared" si="16"/>
        <v>PPA</v>
      </c>
      <c r="AL333" s="12" t="str" cm="1">
        <f t="array" ref="AL333">IFERROR((X333*[2]!Tabla2[Bloque A] + 'BD Centrales 2025'!Y93*[2]!Tabla2[Bloque B] + 'BD Centrales 2025'!Z93*[2]!Tabla2[Bloque C])*#REF!,"-")</f>
        <v>-</v>
      </c>
      <c r="AM333" s="12" t="str">
        <f t="shared" si="17"/>
        <v>-</v>
      </c>
      <c r="AN333" s="12">
        <f>IFERROR((AH333+AI333+AJ333)/(SUMIFS($W$2:$W$1194,$E$2:$E$1194,E333)*1000*#REF!),0)</f>
        <v>0</v>
      </c>
    </row>
    <row r="334" spans="1:40" ht="14.4" x14ac:dyDescent="0.3">
      <c r="A334" s="7">
        <v>428</v>
      </c>
      <c r="B334" s="7" t="s">
        <v>870</v>
      </c>
      <c r="C334" s="8" t="s">
        <v>871</v>
      </c>
      <c r="D334" s="6" t="s">
        <v>274</v>
      </c>
      <c r="E334" s="6" t="str">
        <f>_xlfn.XLOOKUP(D334,'[2]Coordinados SEN'!$A:$A,'[2]Coordinados SEN'!$B:$B,"-",0)</f>
        <v>76.775.253-9</v>
      </c>
      <c r="F334" s="6" t="s">
        <v>872</v>
      </c>
      <c r="G334" s="6">
        <f t="shared" si="15"/>
        <v>13</v>
      </c>
      <c r="H334" s="6" t="s">
        <v>742</v>
      </c>
      <c r="I334" s="6" t="s">
        <v>743</v>
      </c>
      <c r="J334" s="6" t="str">
        <f>_xlfn.XLOOKUP(I334,'[2]Barras CMg'!$E$2:$E$1527,'[2]Barras CMg'!$A$2:$A$1527,"------",0,1)</f>
        <v>OVALLE________023</v>
      </c>
      <c r="K334" s="6" t="s">
        <v>397</v>
      </c>
      <c r="L334" s="6">
        <v>2025</v>
      </c>
      <c r="M334" s="6" t="s">
        <v>495</v>
      </c>
      <c r="N334" s="6" t="s">
        <v>496</v>
      </c>
      <c r="O334" s="6" t="s">
        <v>213</v>
      </c>
      <c r="P334" s="6" t="s">
        <v>477</v>
      </c>
      <c r="Q334" s="6" t="s">
        <v>478</v>
      </c>
      <c r="R334" s="6" t="s">
        <v>714</v>
      </c>
      <c r="S334" s="6" t="s">
        <v>51</v>
      </c>
      <c r="T334" s="9" t="s">
        <v>873</v>
      </c>
      <c r="U334" s="10">
        <v>6</v>
      </c>
      <c r="V334" s="10">
        <v>6</v>
      </c>
      <c r="W334" s="11" t="e">
        <f>_xlfn.XLOOKUP(C334,#REF!,#REF!,"S/I",0)</f>
        <v>#REF!</v>
      </c>
      <c r="X334" s="11">
        <f>_xlfn.XLOOKUP($D334,[2]Retiros_dinamica!$F:$F,[2]Retiros_dinamica!B:B,"S/I",0)</f>
        <v>8700.9585255279999</v>
      </c>
      <c r="Y334" s="11">
        <f>_xlfn.XLOOKUP($D334,[2]Retiros_dinamica!$F:$F,[2]Retiros_dinamica!C:C,"S/I",0)</f>
        <v>8691.2950112910003</v>
      </c>
      <c r="Z334" s="11">
        <f>_xlfn.XLOOKUP($D334,[2]Retiros_dinamica!$F:$F,[2]Retiros_dinamica!D:D,"S/I",0)</f>
        <v>4747.4945182809997</v>
      </c>
      <c r="AA334" s="11">
        <f>_xlfn.XLOOKUP($D334,[2]Retiros_dinamica!$F:$F,[2]Retiros_dinamica!E:E,"S/I",0)</f>
        <v>22139.748055100001</v>
      </c>
      <c r="AB334" s="6" t="str">
        <f>_xlfn.XLOOKUP(C334,[2]CMg!$I$4:$I$106,[2]CMg!$M$4:$M$106,"----",0,1)</f>
        <v>----</v>
      </c>
      <c r="AC334" s="6" t="str">
        <f>_xlfn.XLOOKUP(C334,[2]CMg!$A$4:$A$106,[2]CMg!$B$4:$B$106,"----",0,1)</f>
        <v>----</v>
      </c>
      <c r="AD334" s="6" t="str">
        <f>_xlfn.XLOOKUP(C334,'[3]Promedio solar Cmg'!$A$4:$A$106,'[3]Promedio solar Cmg'!$B$4:$B$106,"----",0,1)</f>
        <v>----</v>
      </c>
      <c r="AH334" s="12">
        <f>_xlfn.XLOOKUP($E334,'[2]Balance económico'!$C:$C,'[2]Balance económico'!$D:$D,"-",0)</f>
        <v>4565184434.4910583</v>
      </c>
      <c r="AI334" s="12">
        <f>_xlfn.XLOOKUP($E334,'[2]Balance económico'!$C:$C,'[2]Balance económico'!$E:$E,"-",0)</f>
        <v>121544371.47416122</v>
      </c>
      <c r="AJ334" s="12">
        <f>_xlfn.XLOOKUP($E334,'[2]Balance económico'!$C:$C,'[2]Balance económico'!$F:$F,"-",0)</f>
        <v>57564452.427630477</v>
      </c>
      <c r="AK334" s="6" t="str">
        <f t="shared" si="16"/>
        <v>PPA</v>
      </c>
      <c r="AL334" s="12" t="str" cm="1">
        <f t="array" ref="AL334">IFERROR((X334*[2]!Tabla2[Bloque A] + 'BD Centrales 2025'!Y417*[2]!Tabla2[Bloque B] + 'BD Centrales 2025'!Z417*[2]!Tabla2[Bloque C])*#REF!,"-")</f>
        <v>-</v>
      </c>
      <c r="AM334" s="12" t="str">
        <f t="shared" si="17"/>
        <v>-</v>
      </c>
      <c r="AN334" s="12">
        <f>IFERROR((AH334+AI334+AJ334)/(SUMIFS($W$2:$W$1194,$E$2:$E$1194,E334)*1000*#REF!),0)</f>
        <v>0</v>
      </c>
    </row>
    <row r="335" spans="1:40" ht="14.4" x14ac:dyDescent="0.3">
      <c r="A335" s="7">
        <v>429</v>
      </c>
      <c r="B335" s="7" t="s">
        <v>874</v>
      </c>
      <c r="C335" s="8" t="s">
        <v>875</v>
      </c>
      <c r="D335" s="6" t="s">
        <v>876</v>
      </c>
      <c r="E335" s="6" t="str">
        <f>_xlfn.XLOOKUP(D335,'[2]Coordinados SEN'!$A:$A,'[2]Coordinados SEN'!$B:$B,"-",0)</f>
        <v>76.459.988-8</v>
      </c>
      <c r="F335" s="6" t="s">
        <v>876</v>
      </c>
      <c r="G335" s="6">
        <f t="shared" si="15"/>
        <v>1</v>
      </c>
      <c r="H335" s="6" t="s">
        <v>877</v>
      </c>
      <c r="I335" s="6" t="s">
        <v>878</v>
      </c>
      <c r="J335" s="6" t="str">
        <f>_xlfn.XLOOKUP(I335,'[2]Barras CMg'!$E$2:$E$1527,'[2]Barras CMg'!$A$2:$A$1527,"------",0,1)</f>
        <v>S.FELIPE______013</v>
      </c>
      <c r="K335" s="6" t="s">
        <v>397</v>
      </c>
      <c r="L335" s="6">
        <v>2025</v>
      </c>
      <c r="M335" s="6" t="s">
        <v>495</v>
      </c>
      <c r="N335" s="6" t="s">
        <v>496</v>
      </c>
      <c r="O335" s="6" t="s">
        <v>213</v>
      </c>
      <c r="P335" s="6" t="s">
        <v>189</v>
      </c>
      <c r="Q335" s="6" t="s">
        <v>879</v>
      </c>
      <c r="R335" s="6" t="s">
        <v>880</v>
      </c>
      <c r="S335" s="6" t="s">
        <v>51</v>
      </c>
      <c r="T335" s="9" t="s">
        <v>881</v>
      </c>
      <c r="U335" s="10">
        <v>2.5409999999999999</v>
      </c>
      <c r="V335" s="10">
        <v>2.5409999999999999</v>
      </c>
      <c r="W335" s="11" t="e">
        <f>_xlfn.XLOOKUP(C335,#REF!,#REF!,"S/I",0)</f>
        <v>#REF!</v>
      </c>
      <c r="X335" s="11" t="str">
        <f>_xlfn.XLOOKUP($D335,[2]Retiros_dinamica!$F:$F,[2]Retiros_dinamica!B:B,"S/I",0)</f>
        <v>S/I</v>
      </c>
      <c r="Y335" s="11" t="str">
        <f>_xlfn.XLOOKUP($D335,[2]Retiros_dinamica!$F:$F,[2]Retiros_dinamica!C:C,"S/I",0)</f>
        <v>S/I</v>
      </c>
      <c r="Z335" s="11" t="str">
        <f>_xlfn.XLOOKUP($D335,[2]Retiros_dinamica!$F:$F,[2]Retiros_dinamica!D:D,"S/I",0)</f>
        <v>S/I</v>
      </c>
      <c r="AA335" s="11" t="str">
        <f>_xlfn.XLOOKUP($D335,[2]Retiros_dinamica!$F:$F,[2]Retiros_dinamica!E:E,"S/I",0)</f>
        <v>S/I</v>
      </c>
      <c r="AB335" s="6" t="str">
        <f>_xlfn.XLOOKUP(C335,[2]CMg!$I$4:$I$106,[2]CMg!$M$4:$M$106,"----",0,1)</f>
        <v>----</v>
      </c>
      <c r="AC335" s="6" t="str">
        <f>_xlfn.XLOOKUP(C335,[2]CMg!$A$4:$A$106,[2]CMg!$B$4:$B$106,"----",0,1)</f>
        <v>----</v>
      </c>
      <c r="AD335" s="6" t="str">
        <f>_xlfn.XLOOKUP(C335,'[3]Promedio solar Cmg'!$A$4:$A$106,'[3]Promedio solar Cmg'!$B$4:$B$106,"----",0,1)</f>
        <v>----</v>
      </c>
      <c r="AH335" s="12">
        <f>_xlfn.XLOOKUP($E335,'[2]Balance económico'!$C:$C,'[2]Balance económico'!$D:$D,"-",0)</f>
        <v>191013093.46901503</v>
      </c>
      <c r="AI335" s="12">
        <f>_xlfn.XLOOKUP($E335,'[2]Balance económico'!$C:$C,'[2]Balance económico'!$E:$E,"-",0)</f>
        <v>24750126.604559999</v>
      </c>
      <c r="AJ335" s="12" t="str">
        <f>_xlfn.XLOOKUP($E335,'[2]Balance económico'!$C:$C,'[2]Balance económico'!$F:$F,"-",0)</f>
        <v>----</v>
      </c>
      <c r="AK335" s="6" t="str">
        <f t="shared" si="16"/>
        <v>PPA</v>
      </c>
      <c r="AL335" s="12" t="str" cm="1">
        <f t="array" ref="AL335">IFERROR((X335*[2]!Tabla2[Bloque A] + 'BD Centrales 2025'!Y154*[2]!Tabla2[Bloque B] + 'BD Centrales 2025'!Z154*[2]!Tabla2[Bloque C])*#REF!,"-")</f>
        <v>-</v>
      </c>
      <c r="AM335" s="12" t="str">
        <f t="shared" si="17"/>
        <v>-</v>
      </c>
      <c r="AN335" s="12">
        <f>IFERROR((AH335+AI335+AJ335)/(SUMIFS($W$2:$W$1194,$E$2:$E$1194,E335)*1000*#REF!),0)</f>
        <v>0</v>
      </c>
    </row>
    <row r="336" spans="1:40" ht="14.4" x14ac:dyDescent="0.3">
      <c r="A336" s="7">
        <v>430</v>
      </c>
      <c r="B336" s="7" t="s">
        <v>882</v>
      </c>
      <c r="C336" s="8" t="s">
        <v>883</v>
      </c>
      <c r="D336" s="6" t="s">
        <v>274</v>
      </c>
      <c r="E336" s="6" t="str">
        <f>_xlfn.XLOOKUP(D336,'[2]Coordinados SEN'!$A:$A,'[2]Coordinados SEN'!$B:$B,"-",0)</f>
        <v>76.775.253-9</v>
      </c>
      <c r="F336" s="6" t="s">
        <v>884</v>
      </c>
      <c r="G336" s="6">
        <f t="shared" si="15"/>
        <v>13</v>
      </c>
      <c r="H336" s="6" t="s">
        <v>885</v>
      </c>
      <c r="I336" s="6" t="s">
        <v>885</v>
      </c>
      <c r="J336" s="6" t="str">
        <f>_xlfn.XLOOKUP(I336,'[2]Barras CMg'!$E$2:$E$1527,'[2]Barras CMg'!$A$2:$A$1527,"------",0,1)</f>
        <v>------</v>
      </c>
      <c r="K336" s="6" t="s">
        <v>397</v>
      </c>
      <c r="L336" s="6">
        <v>2025</v>
      </c>
      <c r="M336" s="6" t="s">
        <v>495</v>
      </c>
      <c r="N336" s="6" t="s">
        <v>496</v>
      </c>
      <c r="O336" s="6" t="s">
        <v>213</v>
      </c>
      <c r="P336" s="6" t="s">
        <v>164</v>
      </c>
      <c r="Q336" s="6" t="s">
        <v>221</v>
      </c>
      <c r="R336" s="6" t="s">
        <v>886</v>
      </c>
      <c r="S336" s="6" t="s">
        <v>51</v>
      </c>
      <c r="T336" s="9" t="s">
        <v>887</v>
      </c>
      <c r="U336" s="10">
        <v>3</v>
      </c>
      <c r="V336" s="10">
        <v>3</v>
      </c>
      <c r="W336" s="11" t="e">
        <f>_xlfn.XLOOKUP(C336,#REF!,#REF!,"S/I",0)</f>
        <v>#REF!</v>
      </c>
      <c r="X336" s="11">
        <f>_xlfn.XLOOKUP($D336,[2]Retiros_dinamica!$F:$F,[2]Retiros_dinamica!B:B,"S/I",0)</f>
        <v>8700.9585255279999</v>
      </c>
      <c r="Y336" s="11">
        <f>_xlfn.XLOOKUP($D336,[2]Retiros_dinamica!$F:$F,[2]Retiros_dinamica!C:C,"S/I",0)</f>
        <v>8691.2950112910003</v>
      </c>
      <c r="Z336" s="11">
        <f>_xlfn.XLOOKUP($D336,[2]Retiros_dinamica!$F:$F,[2]Retiros_dinamica!D:D,"S/I",0)</f>
        <v>4747.4945182809997</v>
      </c>
      <c r="AA336" s="11">
        <f>_xlfn.XLOOKUP($D336,[2]Retiros_dinamica!$F:$F,[2]Retiros_dinamica!E:E,"S/I",0)</f>
        <v>22139.748055100001</v>
      </c>
      <c r="AB336" s="6" t="str">
        <f>_xlfn.XLOOKUP(C336,[2]CMg!$I$4:$I$106,[2]CMg!$M$4:$M$106,"----",0,1)</f>
        <v>----</v>
      </c>
      <c r="AC336" s="6" t="str">
        <f>_xlfn.XLOOKUP(C336,[2]CMg!$A$4:$A$106,[2]CMg!$B$4:$B$106,"----",0,1)</f>
        <v>----</v>
      </c>
      <c r="AD336" s="6" t="str">
        <f>_xlfn.XLOOKUP(C336,'[3]Promedio solar Cmg'!$A$4:$A$106,'[3]Promedio solar Cmg'!$B$4:$B$106,"----",0,1)</f>
        <v>----</v>
      </c>
      <c r="AH336" s="12">
        <f>_xlfn.XLOOKUP($E336,'[2]Balance económico'!$C:$C,'[2]Balance económico'!$D:$D,"-",0)</f>
        <v>4565184434.4910583</v>
      </c>
      <c r="AI336" s="12">
        <f>_xlfn.XLOOKUP($E336,'[2]Balance económico'!$C:$C,'[2]Balance económico'!$E:$E,"-",0)</f>
        <v>121544371.47416122</v>
      </c>
      <c r="AJ336" s="12">
        <f>_xlfn.XLOOKUP($E336,'[2]Balance económico'!$C:$C,'[2]Balance económico'!$F:$F,"-",0)</f>
        <v>57564452.427630477</v>
      </c>
      <c r="AK336" s="6" t="str">
        <f t="shared" si="16"/>
        <v>PPA</v>
      </c>
      <c r="AL336" s="12" t="str" cm="1">
        <f t="array" ref="AL336">IFERROR((X336*[2]!Tabla2[Bloque A] + 'BD Centrales 2025'!Y418*[2]!Tabla2[Bloque B] + 'BD Centrales 2025'!Z418*[2]!Tabla2[Bloque C])*#REF!,"-")</f>
        <v>-</v>
      </c>
      <c r="AM336" s="12" t="str">
        <f t="shared" si="17"/>
        <v>-</v>
      </c>
      <c r="AN336" s="12">
        <f>IFERROR((AH336+AI336+AJ336)/(SUMIFS($W$2:$W$1194,$E$2:$E$1194,E336)*1000*#REF!),0)</f>
        <v>0</v>
      </c>
    </row>
    <row r="337" spans="1:40" ht="14.4" x14ac:dyDescent="0.3">
      <c r="A337" s="7">
        <v>431</v>
      </c>
      <c r="B337" s="7" t="s">
        <v>5820</v>
      </c>
      <c r="C337" s="8" t="s">
        <v>5821</v>
      </c>
      <c r="D337" s="6" t="s">
        <v>2970</v>
      </c>
      <c r="E337" s="6" t="str">
        <f>_xlfn.XLOOKUP(D337,'[2]Coordinados SEN'!$A:$A,'[2]Coordinados SEN'!$B:$B,"-",0)</f>
        <v>99.528.750-1</v>
      </c>
      <c r="F337" s="6" t="s">
        <v>2971</v>
      </c>
      <c r="G337" s="6">
        <f t="shared" si="15"/>
        <v>23</v>
      </c>
      <c r="H337" s="6" t="s">
        <v>5822</v>
      </c>
      <c r="I337" s="6" t="s">
        <v>5823</v>
      </c>
      <c r="J337" s="6" t="str">
        <f>_xlfn.XLOOKUP(I337,'[2]Barras CMg'!$E$2:$E$1527,'[2]Barras CMg'!$A$2:$A$1527,"------",0,1)</f>
        <v>CORRAL________023</v>
      </c>
      <c r="K337" s="6">
        <v>1</v>
      </c>
      <c r="L337" s="6">
        <v>2025</v>
      </c>
      <c r="M337" s="6" t="s">
        <v>45</v>
      </c>
      <c r="N337" s="6" t="s">
        <v>5267</v>
      </c>
      <c r="O337" s="6" t="s">
        <v>213</v>
      </c>
      <c r="P337" s="6" t="s">
        <v>331</v>
      </c>
      <c r="Q337" s="6" t="s">
        <v>724</v>
      </c>
      <c r="R337" s="6" t="s">
        <v>5824</v>
      </c>
      <c r="S337" s="6" t="s">
        <v>51</v>
      </c>
      <c r="T337" s="9" t="s">
        <v>5825</v>
      </c>
      <c r="U337" s="10">
        <v>0.8</v>
      </c>
      <c r="V337" s="10">
        <v>0.78</v>
      </c>
      <c r="W337" s="11" t="e">
        <f>_xlfn.XLOOKUP(C337,#REF!,#REF!,"S/I",0)</f>
        <v>#REF!</v>
      </c>
      <c r="X337" s="11" t="str">
        <f>_xlfn.XLOOKUP($D337,[2]Retiros_dinamica!$F:$F,[2]Retiros_dinamica!B:B,"S/I",0)</f>
        <v>S/I</v>
      </c>
      <c r="Y337" s="11" t="str">
        <f>_xlfn.XLOOKUP($D337,[2]Retiros_dinamica!$F:$F,[2]Retiros_dinamica!C:C,"S/I",0)</f>
        <v>S/I</v>
      </c>
      <c r="Z337" s="11" t="str">
        <f>_xlfn.XLOOKUP($D337,[2]Retiros_dinamica!$F:$F,[2]Retiros_dinamica!D:D,"S/I",0)</f>
        <v>S/I</v>
      </c>
      <c r="AA337" s="11" t="str">
        <f>_xlfn.XLOOKUP($D337,[2]Retiros_dinamica!$F:$F,[2]Retiros_dinamica!E:E,"S/I",0)</f>
        <v>S/I</v>
      </c>
      <c r="AB337" s="6" t="str">
        <f>_xlfn.XLOOKUP(C337,[2]CMg!$I$4:$I$106,[2]CMg!$M$4:$M$106,"----",0,1)</f>
        <v>----</v>
      </c>
      <c r="AH337" s="12">
        <f>_xlfn.XLOOKUP($E337,'[2]Balance económico'!$C:$C,'[2]Balance económico'!$D:$D,"-",0)</f>
        <v>-5099661802.3515043</v>
      </c>
      <c r="AI337" s="12">
        <f>_xlfn.XLOOKUP($E337,'[2]Balance económico'!$C:$C,'[2]Balance económico'!$E:$E,"-",0)</f>
        <v>1761918460.4650896</v>
      </c>
      <c r="AJ337" s="12">
        <f>_xlfn.XLOOKUP($E337,'[2]Balance económico'!$C:$C,'[2]Balance económico'!$F:$F,"-",0)</f>
        <v>570970790.48770535</v>
      </c>
      <c r="AK337" s="6" t="str">
        <f t="shared" si="16"/>
        <v>PPA</v>
      </c>
      <c r="AL337" s="12" t="str" cm="1">
        <f t="array" ref="AL337">IFERROR((X337*[2]!Tabla2[Bloque A] + 'BD Centrales 2025'!Y1102*[2]!Tabla2[Bloque B] + 'BD Centrales 2025'!Z1102*[2]!Tabla2[Bloque C])*#REF!,"-")</f>
        <v>-</v>
      </c>
      <c r="AM337" s="12" t="str">
        <f t="shared" si="17"/>
        <v>-</v>
      </c>
      <c r="AN337" s="12">
        <f>IFERROR((AH337+AI337+AJ337)/(SUMIFS($W$2:$W$1194,$E$2:$E$1194,E337)*1000*#REF!),0)</f>
        <v>0</v>
      </c>
    </row>
    <row r="338" spans="1:40" ht="14.4" x14ac:dyDescent="0.3">
      <c r="A338" s="7">
        <v>432</v>
      </c>
      <c r="B338" s="7" t="s">
        <v>4739</v>
      </c>
      <c r="C338" s="8" t="s">
        <v>4740</v>
      </c>
      <c r="D338" s="6" t="s">
        <v>4741</v>
      </c>
      <c r="E338" s="6" t="str">
        <f>_xlfn.XLOOKUP(D338,'[2]Coordinados SEN'!$A:$A,'[2]Coordinados SEN'!$B:$B,"-",0)</f>
        <v>76.362.268-1</v>
      </c>
      <c r="F338" s="6" t="s">
        <v>4741</v>
      </c>
      <c r="G338" s="6">
        <f t="shared" si="15"/>
        <v>1</v>
      </c>
      <c r="H338" s="6" t="s">
        <v>4742</v>
      </c>
      <c r="I338" s="6" t="s">
        <v>4743</v>
      </c>
      <c r="J338" s="6" t="str">
        <f>_xlfn.XLOOKUP(I338,'[2]Barras CMg'!$E$2:$E$1527,'[2]Barras CMg'!$A$2:$A$1527,"------",0,1)</f>
        <v>PANGUIPULLI___023</v>
      </c>
      <c r="K338" s="6">
        <v>1</v>
      </c>
      <c r="L338" s="6">
        <v>2025</v>
      </c>
      <c r="M338" s="6" t="s">
        <v>66</v>
      </c>
      <c r="N338" s="6" t="s">
        <v>177</v>
      </c>
      <c r="O338" s="6" t="s">
        <v>213</v>
      </c>
      <c r="P338" s="6" t="s">
        <v>331</v>
      </c>
      <c r="Q338" s="6" t="s">
        <v>724</v>
      </c>
      <c r="R338" s="6" t="s">
        <v>725</v>
      </c>
      <c r="S338" s="6" t="s">
        <v>51</v>
      </c>
      <c r="T338" s="9" t="s">
        <v>4744</v>
      </c>
      <c r="U338" s="10">
        <v>3</v>
      </c>
      <c r="V338" s="10">
        <v>2.9672999999999998</v>
      </c>
      <c r="W338" s="11" t="e">
        <f>_xlfn.XLOOKUP(C338,#REF!,#REF!,"S/I",0)</f>
        <v>#REF!</v>
      </c>
      <c r="X338" s="11" t="str">
        <f>_xlfn.XLOOKUP($D338,[2]Retiros_dinamica!$F:$F,[2]Retiros_dinamica!B:B,"S/I",0)</f>
        <v>S/I</v>
      </c>
      <c r="Y338" s="11" t="str">
        <f>_xlfn.XLOOKUP($D338,[2]Retiros_dinamica!$F:$F,[2]Retiros_dinamica!C:C,"S/I",0)</f>
        <v>S/I</v>
      </c>
      <c r="Z338" s="11" t="str">
        <f>_xlfn.XLOOKUP($D338,[2]Retiros_dinamica!$F:$F,[2]Retiros_dinamica!D:D,"S/I",0)</f>
        <v>S/I</v>
      </c>
      <c r="AA338" s="11" t="str">
        <f>_xlfn.XLOOKUP($D338,[2]Retiros_dinamica!$F:$F,[2]Retiros_dinamica!E:E,"S/I",0)</f>
        <v>S/I</v>
      </c>
      <c r="AB338" s="6" t="str">
        <f>_xlfn.XLOOKUP(C338,[2]CMg!$I$4:$I$106,[2]CMg!$M$4:$M$106,"----",0,1)</f>
        <v>----</v>
      </c>
      <c r="AH338" s="12">
        <f>_xlfn.XLOOKUP($E338,'[2]Balance económico'!$C:$C,'[2]Balance económico'!$D:$D,"-",0)</f>
        <v>69424362.188014805</v>
      </c>
      <c r="AI338" s="12">
        <f>_xlfn.XLOOKUP($E338,'[2]Balance económico'!$C:$C,'[2]Balance económico'!$E:$E,"-",0)</f>
        <v>86934916.81024</v>
      </c>
      <c r="AJ338" s="12" t="str">
        <f>_xlfn.XLOOKUP($E338,'[2]Balance económico'!$C:$C,'[2]Balance económico'!$F:$F,"-",0)</f>
        <v>----</v>
      </c>
      <c r="AK338" s="6" t="str">
        <f t="shared" si="16"/>
        <v>PPA</v>
      </c>
      <c r="AL338" s="12" t="str" cm="1">
        <f t="array" ref="AL338">IFERROR((X338*[2]!Tabla2[Bloque A] + 'BD Centrales 2025'!Y879*[2]!Tabla2[Bloque B] + 'BD Centrales 2025'!Z879*[2]!Tabla2[Bloque C])*#REF!,"-")</f>
        <v>-</v>
      </c>
      <c r="AM338" s="12" t="str">
        <f t="shared" si="17"/>
        <v>-</v>
      </c>
      <c r="AN338" s="12">
        <f>IFERROR((AH338+AI338+AJ338)/(SUMIFS($W$2:$W$1194,$E$2:$E$1194,E338)*1000*#REF!),0)</f>
        <v>0</v>
      </c>
    </row>
    <row r="339" spans="1:40" ht="14.4" x14ac:dyDescent="0.3">
      <c r="A339" s="7">
        <v>435</v>
      </c>
      <c r="B339" s="7" t="s">
        <v>888</v>
      </c>
      <c r="C339" s="8" t="s">
        <v>889</v>
      </c>
      <c r="D339" s="6" t="s">
        <v>890</v>
      </c>
      <c r="E339" s="6" t="str">
        <f>_xlfn.XLOOKUP(D339,'[2]Coordinados SEN'!$A:$A,'[2]Coordinados SEN'!$B:$B,"-",0)</f>
        <v>76.219.458-9</v>
      </c>
      <c r="F339" s="6" t="s">
        <v>890</v>
      </c>
      <c r="G339" s="6">
        <f t="shared" si="15"/>
        <v>1</v>
      </c>
      <c r="H339" s="6" t="s">
        <v>891</v>
      </c>
      <c r="I339" s="6" t="s">
        <v>892</v>
      </c>
      <c r="J339" s="6" t="str">
        <f>_xlfn.XLOOKUP(I339,'[2]Barras CMg'!$E$2:$E$1527,'[2]Barras CMg'!$A$2:$A$1527,"------",0,1)</f>
        <v>CATEMU________013</v>
      </c>
      <c r="K339" s="6" t="s">
        <v>397</v>
      </c>
      <c r="L339" s="6">
        <v>2025</v>
      </c>
      <c r="M339" s="6" t="s">
        <v>495</v>
      </c>
      <c r="N339" s="6" t="s">
        <v>496</v>
      </c>
      <c r="O339" s="6" t="s">
        <v>213</v>
      </c>
      <c r="P339" s="6" t="s">
        <v>189</v>
      </c>
      <c r="Q339" s="6" t="s">
        <v>879</v>
      </c>
      <c r="R339" s="6" t="s">
        <v>893</v>
      </c>
      <c r="S339" s="6" t="s">
        <v>51</v>
      </c>
      <c r="T339" s="9" t="s">
        <v>894</v>
      </c>
      <c r="U339" s="10">
        <v>1.1000000000000001</v>
      </c>
      <c r="V339" s="10">
        <v>1.1000000000000001</v>
      </c>
      <c r="W339" s="11" t="e">
        <f>_xlfn.XLOOKUP(C339,#REF!,#REF!,"S/I",0)</f>
        <v>#REF!</v>
      </c>
      <c r="X339" s="11" t="str">
        <f>_xlfn.XLOOKUP($D339,[2]Retiros_dinamica!$F:$F,[2]Retiros_dinamica!B:B,"S/I",0)</f>
        <v>S/I</v>
      </c>
      <c r="Y339" s="11" t="str">
        <f>_xlfn.XLOOKUP($D339,[2]Retiros_dinamica!$F:$F,[2]Retiros_dinamica!C:C,"S/I",0)</f>
        <v>S/I</v>
      </c>
      <c r="Z339" s="11" t="str">
        <f>_xlfn.XLOOKUP($D339,[2]Retiros_dinamica!$F:$F,[2]Retiros_dinamica!D:D,"S/I",0)</f>
        <v>S/I</v>
      </c>
      <c r="AA339" s="11" t="str">
        <f>_xlfn.XLOOKUP($D339,[2]Retiros_dinamica!$F:$F,[2]Retiros_dinamica!E:E,"S/I",0)</f>
        <v>S/I</v>
      </c>
      <c r="AB339" s="6" t="str">
        <f>_xlfn.XLOOKUP(C339,[2]CMg!$I$4:$I$106,[2]CMg!$M$4:$M$106,"----",0,1)</f>
        <v>----</v>
      </c>
      <c r="AC339" s="6" t="str">
        <f>_xlfn.XLOOKUP(C339,[2]CMg!$A$4:$A$106,[2]CMg!$B$4:$B$106,"----",0,1)</f>
        <v>----</v>
      </c>
      <c r="AD339" s="6" t="str">
        <f>_xlfn.XLOOKUP(C339,'[3]Promedio solar Cmg'!$A$4:$A$106,'[3]Promedio solar Cmg'!$B$4:$B$106,"----",0,1)</f>
        <v>----</v>
      </c>
      <c r="AH339" s="12">
        <f>_xlfn.XLOOKUP($E339,'[2]Balance económico'!$C:$C,'[2]Balance económico'!$D:$D,"-",0)</f>
        <v>104585306.25574978</v>
      </c>
      <c r="AI339" s="12">
        <f>_xlfn.XLOOKUP($E339,'[2]Balance económico'!$C:$C,'[2]Balance económico'!$E:$E,"-",0)</f>
        <v>10561879.159359999</v>
      </c>
      <c r="AJ339" s="12" t="str">
        <f>_xlfn.XLOOKUP($E339,'[2]Balance económico'!$C:$C,'[2]Balance económico'!$F:$F,"-",0)</f>
        <v>----</v>
      </c>
      <c r="AK339" s="6" t="str">
        <f t="shared" si="16"/>
        <v>PPA</v>
      </c>
      <c r="AL339" s="12" t="str" cm="1">
        <f t="array" ref="AL339">IFERROR((X339*[2]!Tabla2[Bloque A] + 'BD Centrales 2025'!Y126*[2]!Tabla2[Bloque B] + 'BD Centrales 2025'!Z126*[2]!Tabla2[Bloque C])*#REF!,"-")</f>
        <v>-</v>
      </c>
      <c r="AM339" s="12" t="str">
        <f t="shared" si="17"/>
        <v>-</v>
      </c>
      <c r="AN339" s="12">
        <f>IFERROR((AH339+AI339+AJ339)/(SUMIFS($W$2:$W$1194,$E$2:$E$1194,E339)*1000*#REF!),0)</f>
        <v>0</v>
      </c>
    </row>
    <row r="340" spans="1:40" ht="14.4" x14ac:dyDescent="0.3">
      <c r="A340" s="7">
        <v>436</v>
      </c>
      <c r="B340" s="7" t="s">
        <v>206</v>
      </c>
      <c r="C340" s="8" t="s">
        <v>207</v>
      </c>
      <c r="D340" s="6" t="s">
        <v>208</v>
      </c>
      <c r="E340" s="6" t="str">
        <f>_xlfn.XLOOKUP(D340,'[2]Coordinados SEN'!$A:$A,'[2]Coordinados SEN'!$B:$B,"-",0)</f>
        <v>76.416.891-7</v>
      </c>
      <c r="F340" s="6" t="s">
        <v>208</v>
      </c>
      <c r="G340" s="6">
        <f t="shared" si="15"/>
        <v>2</v>
      </c>
      <c r="H340" s="6" t="s">
        <v>209</v>
      </c>
      <c r="I340" s="6" t="s">
        <v>210</v>
      </c>
      <c r="J340" s="6" t="str">
        <f>_xlfn.XLOOKUP(I340,'[2]Barras CMg'!$E$2:$E$1527,'[2]Barras CMg'!$A$2:$A$1527,"------",0,1)</f>
        <v>LEBU__________013</v>
      </c>
      <c r="K340" s="6">
        <v>3</v>
      </c>
      <c r="L340" s="6">
        <v>2025</v>
      </c>
      <c r="M340" s="6" t="s">
        <v>211</v>
      </c>
      <c r="N340" s="6" t="s">
        <v>212</v>
      </c>
      <c r="O340" s="6" t="s">
        <v>213</v>
      </c>
      <c r="P340" s="6" t="s">
        <v>68</v>
      </c>
      <c r="Q340" s="6" t="s">
        <v>214</v>
      </c>
      <c r="R340" s="6" t="s">
        <v>215</v>
      </c>
      <c r="S340" s="6" t="s">
        <v>51</v>
      </c>
      <c r="T340" s="9" t="s">
        <v>216</v>
      </c>
      <c r="U340" s="10">
        <v>5.25</v>
      </c>
      <c r="V340" s="10">
        <v>5.15</v>
      </c>
      <c r="W340" s="11" t="e">
        <f>_xlfn.XLOOKUP(C340,#REF!,#REF!,"S/I",0)</f>
        <v>#REF!</v>
      </c>
      <c r="X340" s="11">
        <f>_xlfn.XLOOKUP($D340,[2]Retiros_dinamica!$F:$F,[2]Retiros_dinamica!B:B,"S/I",0)</f>
        <v>672.258825</v>
      </c>
      <c r="Y340" s="11">
        <f>_xlfn.XLOOKUP($D340,[2]Retiros_dinamica!$F:$F,[2]Retiros_dinamica!C:C,"S/I",0)</f>
        <v>782.18039999999996</v>
      </c>
      <c r="Z340" s="11">
        <f>_xlfn.XLOOKUP($D340,[2]Retiros_dinamica!$F:$F,[2]Retiros_dinamica!D:D,"S/I",0)</f>
        <v>335.70690000000002</v>
      </c>
      <c r="AA340" s="11">
        <f>_xlfn.XLOOKUP($D340,[2]Retiros_dinamica!$F:$F,[2]Retiros_dinamica!E:E,"S/I",0)</f>
        <v>1790.1461250000002</v>
      </c>
      <c r="AB340" s="6" t="str">
        <f>_xlfn.XLOOKUP(C340,[2]CMg!$I$4:$I$106,[2]CMg!$M$4:$M$106,"----",0,1)</f>
        <v>----</v>
      </c>
      <c r="AC340" s="6" t="str">
        <f>_xlfn.XLOOKUP(C340,[2]CMg!$A$4:$A$106,[2]CMg!$B$4:$B$106,"----",0,1)</f>
        <v>----</v>
      </c>
      <c r="AD340" s="6" t="str">
        <f>_xlfn.XLOOKUP(C340,'[3]Promedio solar Cmg'!$A$4:$A$106,'[3]Promedio solar Cmg'!$B$4:$B$106,"----",0,1)</f>
        <v>----</v>
      </c>
      <c r="AH340" s="12">
        <f>_xlfn.XLOOKUP($E340,'[2]Balance económico'!$C:$C,'[2]Balance económico'!$D:$D,"-",0)</f>
        <v>236472871.38332236</v>
      </c>
      <c r="AI340" s="12">
        <f>_xlfn.XLOOKUP($E340,'[2]Balance económico'!$C:$C,'[2]Balance económico'!$E:$E,"-",0)</f>
        <v>-1582155.2426427663</v>
      </c>
      <c r="AJ340" s="12">
        <f>_xlfn.XLOOKUP($E340,'[2]Balance económico'!$C:$C,'[2]Balance económico'!$F:$F,"-",0)</f>
        <v>5047447.2220055424</v>
      </c>
      <c r="AK340" s="6" t="str">
        <f t="shared" si="16"/>
        <v>PPA</v>
      </c>
      <c r="AL340" s="12" t="str" cm="1">
        <f t="array" ref="AL340">IFERROR((X340*[2]!Tabla2[Bloque A] + 'BD Centrales 2025'!Y26*[2]!Tabla2[Bloque B] + 'BD Centrales 2025'!Z26*[2]!Tabla2[Bloque C])*#REF!,"-")</f>
        <v>-</v>
      </c>
      <c r="AM340" s="12" t="str">
        <f t="shared" si="17"/>
        <v>-</v>
      </c>
      <c r="AN340" s="12">
        <f>IFERROR((AH340+AI340+AJ340)/(SUMIFS($W$2:$W$1194,$E$2:$E$1194,E340)*1000*#REF!),0)</f>
        <v>0</v>
      </c>
    </row>
    <row r="341" spans="1:40" ht="14.4" x14ac:dyDescent="0.3">
      <c r="A341" s="7">
        <v>437</v>
      </c>
      <c r="B341" s="7" t="s">
        <v>895</v>
      </c>
      <c r="C341" s="8" t="s">
        <v>896</v>
      </c>
      <c r="D341" s="6" t="s">
        <v>897</v>
      </c>
      <c r="E341" s="6" t="str">
        <f>_xlfn.XLOOKUP(D341,'[2]Coordinados SEN'!$A:$A,'[2]Coordinados SEN'!$B:$B,"-",0)</f>
        <v>76.435.870-8</v>
      </c>
      <c r="F341" s="6" t="s">
        <v>897</v>
      </c>
      <c r="G341" s="6">
        <f t="shared" si="15"/>
        <v>1</v>
      </c>
      <c r="H341" s="6" t="s">
        <v>898</v>
      </c>
      <c r="I341" s="6" t="s">
        <v>898</v>
      </c>
      <c r="J341" s="6" t="str">
        <f>_xlfn.XLOOKUP(I341,'[2]Barras CMg'!$E$2:$E$1527,'[2]Barras CMg'!$A$2:$A$1527,"------",0,1)</f>
        <v>------</v>
      </c>
      <c r="K341" s="6" t="s">
        <v>397</v>
      </c>
      <c r="L341" s="6">
        <v>2025</v>
      </c>
      <c r="M341" s="6" t="s">
        <v>495</v>
      </c>
      <c r="N341" s="6" t="s">
        <v>496</v>
      </c>
      <c r="O341" s="6" t="s">
        <v>213</v>
      </c>
      <c r="P341" s="6" t="s">
        <v>189</v>
      </c>
      <c r="Q341" s="6" t="s">
        <v>899</v>
      </c>
      <c r="R341" s="6" t="s">
        <v>899</v>
      </c>
      <c r="S341" s="6" t="s">
        <v>51</v>
      </c>
      <c r="T341" s="9" t="s">
        <v>900</v>
      </c>
      <c r="U341" s="10">
        <v>7.72</v>
      </c>
      <c r="V341" s="10">
        <v>7.67</v>
      </c>
      <c r="W341" s="11" t="e">
        <f>_xlfn.XLOOKUP(C341,#REF!,#REF!,"S/I",0)</f>
        <v>#REF!</v>
      </c>
      <c r="X341" s="11" t="str">
        <f>_xlfn.XLOOKUP($D341,[2]Retiros_dinamica!$F:$F,[2]Retiros_dinamica!B:B,"S/I",0)</f>
        <v>S/I</v>
      </c>
      <c r="Y341" s="11" t="str">
        <f>_xlfn.XLOOKUP($D341,[2]Retiros_dinamica!$F:$F,[2]Retiros_dinamica!C:C,"S/I",0)</f>
        <v>S/I</v>
      </c>
      <c r="Z341" s="11" t="str">
        <f>_xlfn.XLOOKUP($D341,[2]Retiros_dinamica!$F:$F,[2]Retiros_dinamica!D:D,"S/I",0)</f>
        <v>S/I</v>
      </c>
      <c r="AA341" s="11" t="str">
        <f>_xlfn.XLOOKUP($D341,[2]Retiros_dinamica!$F:$F,[2]Retiros_dinamica!E:E,"S/I",0)</f>
        <v>S/I</v>
      </c>
      <c r="AB341" s="6" t="str">
        <f>_xlfn.XLOOKUP(C341,[2]CMg!$I$4:$I$106,[2]CMg!$M$4:$M$106,"----",0,1)</f>
        <v>----</v>
      </c>
      <c r="AC341" s="6" t="str">
        <f>_xlfn.XLOOKUP(C341,[2]CMg!$A$4:$A$106,[2]CMg!$B$4:$B$106,"----",0,1)</f>
        <v>----</v>
      </c>
      <c r="AD341" s="6" t="str">
        <f>_xlfn.XLOOKUP(C341,'[3]Promedio solar Cmg'!$A$4:$A$106,'[3]Promedio solar Cmg'!$B$4:$B$106,"----",0,1)</f>
        <v>----</v>
      </c>
      <c r="AH341" s="12">
        <f>_xlfn.XLOOKUP($E341,'[2]Balance económico'!$C:$C,'[2]Balance económico'!$D:$D,"-",0)</f>
        <v>842846003.49705815</v>
      </c>
      <c r="AI341" s="12">
        <f>_xlfn.XLOOKUP($E341,'[2]Balance económico'!$C:$C,'[2]Balance económico'!$E:$E,"-",0)</f>
        <v>96042090.127440006</v>
      </c>
      <c r="AJ341" s="12" t="str">
        <f>_xlfn.XLOOKUP($E341,'[2]Balance económico'!$C:$C,'[2]Balance económico'!$F:$F,"-",0)</f>
        <v>----</v>
      </c>
      <c r="AK341" s="6" t="str">
        <f t="shared" si="16"/>
        <v>PPA</v>
      </c>
      <c r="AL341" s="12" t="str" cm="1">
        <f t="array" ref="AL341">IFERROR((X341*[2]!Tabla2[Bloque A] + 'BD Centrales 2025'!Y359*[2]!Tabla2[Bloque B] + 'BD Centrales 2025'!Z359*[2]!Tabla2[Bloque C])*#REF!,"-")</f>
        <v>-</v>
      </c>
      <c r="AM341" s="12" t="str">
        <f t="shared" si="17"/>
        <v>-</v>
      </c>
      <c r="AN341" s="12">
        <f>IFERROR((AH341+AI341+AJ341)/(SUMIFS($W$2:$W$1194,$E$2:$E$1194,E341)*1000*#REF!),0)</f>
        <v>0</v>
      </c>
    </row>
    <row r="342" spans="1:40" ht="14.4" x14ac:dyDescent="0.3">
      <c r="A342" s="7">
        <v>438</v>
      </c>
      <c r="B342" s="7" t="s">
        <v>4769</v>
      </c>
      <c r="C342" s="8" t="s">
        <v>4770</v>
      </c>
      <c r="D342" s="6" t="s">
        <v>4767</v>
      </c>
      <c r="E342" s="6" t="str">
        <f>_xlfn.XLOOKUP(D342,'[2]Coordinados SEN'!$A:$A,'[2]Coordinados SEN'!$B:$B,"-",0)</f>
        <v>76.738.520-K</v>
      </c>
      <c r="F342" s="6" t="s">
        <v>4767</v>
      </c>
      <c r="G342" s="6">
        <f t="shared" si="15"/>
        <v>2</v>
      </c>
      <c r="H342" s="6" t="s">
        <v>4771</v>
      </c>
      <c r="I342" s="6" t="s">
        <v>4772</v>
      </c>
      <c r="J342" s="6" t="str">
        <f>_xlfn.XLOOKUP(I342,'[2]Barras CMg'!$E$2:$E$1527,'[2]Barras CMg'!$A$2:$A$1527,"------",0,1)</f>
        <v>------</v>
      </c>
      <c r="K342" s="6">
        <v>1</v>
      </c>
      <c r="L342" s="6">
        <v>2025</v>
      </c>
      <c r="M342" s="6" t="s">
        <v>66</v>
      </c>
      <c r="N342" s="6" t="s">
        <v>177</v>
      </c>
      <c r="O342" s="6" t="s">
        <v>213</v>
      </c>
      <c r="P342" s="6" t="s">
        <v>82</v>
      </c>
      <c r="Q342" s="6" t="s">
        <v>197</v>
      </c>
      <c r="R342" s="6" t="s">
        <v>204</v>
      </c>
      <c r="S342" s="6" t="s">
        <v>51</v>
      </c>
      <c r="T342" s="9" t="s">
        <v>750</v>
      </c>
      <c r="U342" s="10">
        <v>3.4369999999999998</v>
      </c>
      <c r="V342" s="10">
        <v>3.4</v>
      </c>
      <c r="W342" s="11" t="e">
        <f>_xlfn.XLOOKUP(C342,#REF!,#REF!,"S/I",0)</f>
        <v>#REF!</v>
      </c>
      <c r="X342" s="11" t="str">
        <f>_xlfn.XLOOKUP($D342,[2]Retiros_dinamica!$F:$F,[2]Retiros_dinamica!B:B,"S/I",0)</f>
        <v>S/I</v>
      </c>
      <c r="Y342" s="11" t="str">
        <f>_xlfn.XLOOKUP($D342,[2]Retiros_dinamica!$F:$F,[2]Retiros_dinamica!C:C,"S/I",0)</f>
        <v>S/I</v>
      </c>
      <c r="Z342" s="11" t="str">
        <f>_xlfn.XLOOKUP($D342,[2]Retiros_dinamica!$F:$F,[2]Retiros_dinamica!D:D,"S/I",0)</f>
        <v>S/I</v>
      </c>
      <c r="AA342" s="11" t="str">
        <f>_xlfn.XLOOKUP($D342,[2]Retiros_dinamica!$F:$F,[2]Retiros_dinamica!E:E,"S/I",0)</f>
        <v>S/I</v>
      </c>
      <c r="AB342" s="6" t="str">
        <f>_xlfn.XLOOKUP(C342,[2]CMg!$I$4:$I$106,[2]CMg!$M$4:$M$106,"----",0,1)</f>
        <v>----</v>
      </c>
      <c r="AH342" s="12">
        <f>_xlfn.XLOOKUP($E342,'[2]Balance económico'!$C:$C,'[2]Balance económico'!$D:$D,"-",0)</f>
        <v>92261.014630742371</v>
      </c>
      <c r="AI342" s="12">
        <f>_xlfn.XLOOKUP($E342,'[2]Balance económico'!$C:$C,'[2]Balance económico'!$E:$E,"-",0)</f>
        <v>98510205.884777054</v>
      </c>
      <c r="AJ342" s="12" t="str">
        <f>_xlfn.XLOOKUP($E342,'[2]Balance económico'!$C:$C,'[2]Balance económico'!$F:$F,"-",0)</f>
        <v>----</v>
      </c>
      <c r="AK342" s="6" t="str">
        <f t="shared" si="16"/>
        <v>PPA</v>
      </c>
      <c r="AL342" s="12" t="str" cm="1">
        <f t="array" ref="AL342">IFERROR((X342*[2]!Tabla2[Bloque A] + 'BD Centrales 2025'!Y886*[2]!Tabla2[Bloque B] + 'BD Centrales 2025'!Z886*[2]!Tabla2[Bloque C])*#REF!,"-")</f>
        <v>-</v>
      </c>
      <c r="AM342" s="12" t="str">
        <f t="shared" si="17"/>
        <v>-</v>
      </c>
      <c r="AN342" s="12">
        <f>IFERROR((AH342+AI342+AJ342)/(SUMIFS($W$2:$W$1194,$E$2:$E$1194,E342)*1000*#REF!),0)</f>
        <v>0</v>
      </c>
    </row>
    <row r="343" spans="1:40" ht="14.4" x14ac:dyDescent="0.3">
      <c r="A343" s="7">
        <v>439</v>
      </c>
      <c r="B343" s="7" t="s">
        <v>901</v>
      </c>
      <c r="C343" s="8" t="s">
        <v>902</v>
      </c>
      <c r="D343" s="6" t="s">
        <v>903</v>
      </c>
      <c r="E343" s="6" t="str">
        <f>_xlfn.XLOOKUP(D343,'[2]Coordinados SEN'!$A:$A,'[2]Coordinados SEN'!$B:$B,"-",0)</f>
        <v>76.466.854-5</v>
      </c>
      <c r="F343" s="6" t="s">
        <v>903</v>
      </c>
      <c r="G343" s="6">
        <f t="shared" si="15"/>
        <v>1</v>
      </c>
      <c r="H343" s="6" t="s">
        <v>904</v>
      </c>
      <c r="I343" s="6" t="s">
        <v>904</v>
      </c>
      <c r="J343" s="6" t="str">
        <f>_xlfn.XLOOKUP(I343,'[2]Barras CMg'!$E$2:$E$1527,'[2]Barras CMg'!$A$2:$A$1527,"------",0,1)</f>
        <v>------</v>
      </c>
      <c r="K343" s="6" t="s">
        <v>397</v>
      </c>
      <c r="L343" s="6">
        <v>2025</v>
      </c>
      <c r="M343" s="6" t="s">
        <v>495</v>
      </c>
      <c r="N343" s="6" t="s">
        <v>496</v>
      </c>
      <c r="O343" s="6" t="s">
        <v>213</v>
      </c>
      <c r="P343" s="6" t="s">
        <v>106</v>
      </c>
      <c r="Q343" s="6" t="s">
        <v>243</v>
      </c>
      <c r="R343" s="6" t="s">
        <v>905</v>
      </c>
      <c r="S343" s="6" t="s">
        <v>51</v>
      </c>
      <c r="T343" s="9" t="s">
        <v>906</v>
      </c>
      <c r="U343" s="10">
        <v>2.98</v>
      </c>
      <c r="V343" s="10">
        <v>2.94</v>
      </c>
      <c r="W343" s="11" t="e">
        <f>_xlfn.XLOOKUP(C343,#REF!,#REF!,"S/I",0)</f>
        <v>#REF!</v>
      </c>
      <c r="X343" s="11" t="str">
        <f>_xlfn.XLOOKUP($D343,[2]Retiros_dinamica!$F:$F,[2]Retiros_dinamica!B:B,"S/I",0)</f>
        <v>S/I</v>
      </c>
      <c r="Y343" s="11" t="str">
        <f>_xlfn.XLOOKUP($D343,[2]Retiros_dinamica!$F:$F,[2]Retiros_dinamica!C:C,"S/I",0)</f>
        <v>S/I</v>
      </c>
      <c r="Z343" s="11" t="str">
        <f>_xlfn.XLOOKUP($D343,[2]Retiros_dinamica!$F:$F,[2]Retiros_dinamica!D:D,"S/I",0)</f>
        <v>S/I</v>
      </c>
      <c r="AA343" s="11" t="str">
        <f>_xlfn.XLOOKUP($D343,[2]Retiros_dinamica!$F:$F,[2]Retiros_dinamica!E:E,"S/I",0)</f>
        <v>S/I</v>
      </c>
      <c r="AB343" s="6" t="str">
        <f>_xlfn.XLOOKUP(C343,[2]CMg!$I$4:$I$106,[2]CMg!$M$4:$M$106,"----",0,1)</f>
        <v>----</v>
      </c>
      <c r="AC343" s="6" t="str">
        <f>_xlfn.XLOOKUP(C343,[2]CMg!$A$4:$A$106,[2]CMg!$B$4:$B$106,"----",0,1)</f>
        <v>----</v>
      </c>
      <c r="AD343" s="6" t="str">
        <f>_xlfn.XLOOKUP(C343,'[3]Promedio solar Cmg'!$A$4:$A$106,'[3]Promedio solar Cmg'!$B$4:$B$106,"----",0,1)</f>
        <v>----</v>
      </c>
      <c r="AH343" s="12">
        <f>_xlfn.XLOOKUP($E343,'[2]Balance económico'!$C:$C,'[2]Balance económico'!$D:$D,"-",0)</f>
        <v>316995172.57298356</v>
      </c>
      <c r="AI343" s="12">
        <f>_xlfn.XLOOKUP($E343,'[2]Balance económico'!$C:$C,'[2]Balance económico'!$E:$E,"-",0)</f>
        <v>39479767.181539997</v>
      </c>
      <c r="AJ343" s="12" t="str">
        <f>_xlfn.XLOOKUP($E343,'[2]Balance económico'!$C:$C,'[2]Balance económico'!$F:$F,"-",0)</f>
        <v>----</v>
      </c>
      <c r="AK343" s="6" t="str">
        <f t="shared" si="16"/>
        <v>PPA</v>
      </c>
      <c r="AL343" s="12" t="str" cm="1">
        <f t="array" ref="AL343">IFERROR((X343*[2]!Tabla2[Bloque A] + 'BD Centrales 2025'!Y259*[2]!Tabla2[Bloque B] + 'BD Centrales 2025'!Z259*[2]!Tabla2[Bloque C])*#REF!,"-")</f>
        <v>-</v>
      </c>
      <c r="AM343" s="12" t="str">
        <f t="shared" si="17"/>
        <v>-</v>
      </c>
      <c r="AN343" s="12">
        <f>IFERROR((AH343+AI343+AJ343)/(SUMIFS($W$2:$W$1194,$E$2:$E$1194,E343)*1000*#REF!),0)</f>
        <v>0</v>
      </c>
    </row>
    <row r="344" spans="1:40" ht="14.4" x14ac:dyDescent="0.3">
      <c r="A344" s="7">
        <v>440</v>
      </c>
      <c r="B344" s="7" t="s">
        <v>4554</v>
      </c>
      <c r="C344" s="8" t="s">
        <v>4555</v>
      </c>
      <c r="D344" s="6" t="s">
        <v>4556</v>
      </c>
      <c r="E344" s="6" t="str">
        <f>_xlfn.XLOOKUP(D344,'[2]Coordinados SEN'!$A:$A,'[2]Coordinados SEN'!$B:$B,"-",0)</f>
        <v>76.413.185-1</v>
      </c>
      <c r="F344" s="6" t="s">
        <v>4556</v>
      </c>
      <c r="G344" s="6">
        <f t="shared" si="15"/>
        <v>1</v>
      </c>
      <c r="H344" s="6" t="s">
        <v>4557</v>
      </c>
      <c r="I344" s="6" t="s">
        <v>4557</v>
      </c>
      <c r="J344" s="6" t="str">
        <f>_xlfn.XLOOKUP(I344,'[2]Barras CMg'!$E$2:$E$1527,'[2]Barras CMg'!$A$2:$A$1527,"------",0,1)</f>
        <v>------</v>
      </c>
      <c r="K344" s="6">
        <v>1</v>
      </c>
      <c r="L344" s="6">
        <v>2025</v>
      </c>
      <c r="M344" s="6" t="s">
        <v>66</v>
      </c>
      <c r="N344" s="6" t="s">
        <v>177</v>
      </c>
      <c r="O344" s="6" t="s">
        <v>213</v>
      </c>
      <c r="P344" s="6" t="s">
        <v>331</v>
      </c>
      <c r="Q344" s="6" t="s">
        <v>724</v>
      </c>
      <c r="R344" s="6" t="s">
        <v>725</v>
      </c>
      <c r="S344" s="6" t="s">
        <v>51</v>
      </c>
      <c r="T344" s="9" t="s">
        <v>4558</v>
      </c>
      <c r="U344" s="10">
        <v>0.56000000000000005</v>
      </c>
      <c r="V344" s="10">
        <v>0.55859999999999999</v>
      </c>
      <c r="W344" s="11" t="e">
        <f>_xlfn.XLOOKUP(C344,#REF!,#REF!,"S/I",0)</f>
        <v>#REF!</v>
      </c>
      <c r="X344" s="11" t="str">
        <f>_xlfn.XLOOKUP($D344,[2]Retiros_dinamica!$F:$F,[2]Retiros_dinamica!B:B,"S/I",0)</f>
        <v>S/I</v>
      </c>
      <c r="Y344" s="11" t="str">
        <f>_xlfn.XLOOKUP($D344,[2]Retiros_dinamica!$F:$F,[2]Retiros_dinamica!C:C,"S/I",0)</f>
        <v>S/I</v>
      </c>
      <c r="Z344" s="11" t="str">
        <f>_xlfn.XLOOKUP($D344,[2]Retiros_dinamica!$F:$F,[2]Retiros_dinamica!D:D,"S/I",0)</f>
        <v>S/I</v>
      </c>
      <c r="AA344" s="11" t="str">
        <f>_xlfn.XLOOKUP($D344,[2]Retiros_dinamica!$F:$F,[2]Retiros_dinamica!E:E,"S/I",0)</f>
        <v>S/I</v>
      </c>
      <c r="AB344" s="6" t="str">
        <f>_xlfn.XLOOKUP(C344,[2]CMg!$I$4:$I$106,[2]CMg!$M$4:$M$106,"----",0,1)</f>
        <v>----</v>
      </c>
      <c r="AH344" s="12">
        <f>_xlfn.XLOOKUP($E344,'[2]Balance económico'!$C:$C,'[2]Balance económico'!$D:$D,"-",0)</f>
        <v>87165056.512901753</v>
      </c>
      <c r="AI344" s="12">
        <f>_xlfn.XLOOKUP($E344,'[2]Balance económico'!$C:$C,'[2]Balance económico'!$E:$E,"-",0)</f>
        <v>7175388.4786799997</v>
      </c>
      <c r="AJ344" s="12" t="str">
        <f>_xlfn.XLOOKUP($E344,'[2]Balance económico'!$C:$C,'[2]Balance económico'!$F:$F,"-",0)</f>
        <v>----</v>
      </c>
      <c r="AK344" s="6" t="str">
        <f t="shared" si="16"/>
        <v>PPA</v>
      </c>
      <c r="AL344" s="12" t="str" cm="1">
        <f t="array" ref="AL344">IFERROR((X344*[2]!Tabla2[Bloque A] + 'BD Centrales 2025'!Y843*[2]!Tabla2[Bloque B] + 'BD Centrales 2025'!Z843*[2]!Tabla2[Bloque C])*#REF!,"-")</f>
        <v>-</v>
      </c>
      <c r="AM344" s="12" t="str">
        <f t="shared" si="17"/>
        <v>-</v>
      </c>
      <c r="AN344" s="12">
        <f>IFERROR((AH344+AI344+AJ344)/(SUMIFS($W$2:$W$1194,$E$2:$E$1194,E344)*1000*#REF!),0)</f>
        <v>0</v>
      </c>
    </row>
    <row r="345" spans="1:40" ht="14.4" x14ac:dyDescent="0.3">
      <c r="A345" s="7">
        <v>441</v>
      </c>
      <c r="B345" s="7" t="s">
        <v>345</v>
      </c>
      <c r="C345" s="8" t="s">
        <v>346</v>
      </c>
      <c r="D345" s="6" t="s">
        <v>347</v>
      </c>
      <c r="E345" s="6" t="str">
        <f>_xlfn.XLOOKUP(D345,'[2]Coordinados SEN'!$A:$A,'[2]Coordinados SEN'!$B:$B,"-",0)</f>
        <v>76.495.341-K</v>
      </c>
      <c r="F345" s="6" t="s">
        <v>347</v>
      </c>
      <c r="G345" s="6">
        <f t="shared" si="15"/>
        <v>1</v>
      </c>
      <c r="H345" s="6" t="s">
        <v>348</v>
      </c>
      <c r="I345" s="13" t="s">
        <v>349</v>
      </c>
      <c r="J345" s="6" t="str">
        <f>_xlfn.XLOOKUP(I345,'[2]Barras CMg'!$E$2:$E$1527,'[2]Barras CMg'!$A$2:$A$1527,"------",0,1)</f>
        <v>TAP_PALACIOS__023</v>
      </c>
      <c r="K345" s="6">
        <v>2</v>
      </c>
      <c r="L345" s="6">
        <v>2025</v>
      </c>
      <c r="M345" s="6" t="s">
        <v>66</v>
      </c>
      <c r="N345" s="6" t="s">
        <v>177</v>
      </c>
      <c r="O345" s="6" t="s">
        <v>157</v>
      </c>
      <c r="P345" s="6" t="s">
        <v>106</v>
      </c>
      <c r="Q345" s="6" t="s">
        <v>107</v>
      </c>
      <c r="R345" s="6" t="s">
        <v>304</v>
      </c>
      <c r="S345" s="6" t="s">
        <v>158</v>
      </c>
      <c r="T345" s="9" t="s">
        <v>350</v>
      </c>
      <c r="U345" s="10">
        <v>4.5090000000000003</v>
      </c>
      <c r="V345" s="10">
        <v>4.4619999999999997</v>
      </c>
      <c r="W345" s="11" t="e">
        <f>_xlfn.XLOOKUP(C345,#REF!,#REF!,"S/I",0)</f>
        <v>#REF!</v>
      </c>
      <c r="X345" s="11" t="str">
        <f>_xlfn.XLOOKUP($D345,[2]Retiros_dinamica!$F:$F,[2]Retiros_dinamica!B:B,"S/I",0)</f>
        <v>S/I</v>
      </c>
      <c r="Y345" s="11" t="str">
        <f>_xlfn.XLOOKUP($D345,[2]Retiros_dinamica!$F:$F,[2]Retiros_dinamica!C:C,"S/I",0)</f>
        <v>S/I</v>
      </c>
      <c r="Z345" s="11" t="str">
        <f>_xlfn.XLOOKUP($D345,[2]Retiros_dinamica!$F:$F,[2]Retiros_dinamica!D:D,"S/I",0)</f>
        <v>S/I</v>
      </c>
      <c r="AA345" s="11" t="str">
        <f>_xlfn.XLOOKUP($D345,[2]Retiros_dinamica!$F:$F,[2]Retiros_dinamica!E:E,"S/I",0)</f>
        <v>S/I</v>
      </c>
      <c r="AB345" s="6" t="str">
        <f>_xlfn.XLOOKUP(C345,[2]CMg!$I$4:$I$106,[2]CMg!$M$4:$M$106,"----",0,1)</f>
        <v>----</v>
      </c>
      <c r="AC345" s="6" t="str">
        <f>_xlfn.XLOOKUP(C345,[2]CMg!$A$4:$A$106,[2]CMg!$B$4:$B$106,"----",0,1)</f>
        <v>----</v>
      </c>
      <c r="AD345" s="6" t="str">
        <f>_xlfn.XLOOKUP(C345,'[3]Promedio solar Cmg'!$A$4:$A$106,'[3]Promedio solar Cmg'!$B$4:$B$106,"----",0,1)</f>
        <v>----</v>
      </c>
      <c r="AH345" s="12">
        <f>_xlfn.XLOOKUP($E345,'[2]Balance económico'!$C:$C,'[2]Balance económico'!$D:$D,"-",0)</f>
        <v>-5295909.4406790808</v>
      </c>
      <c r="AI345" s="12">
        <f>_xlfn.XLOOKUP($E345,'[2]Balance económico'!$C:$C,'[2]Balance económico'!$E:$E,"-",0)</f>
        <v>57579543.011639982</v>
      </c>
      <c r="AJ345" s="12" t="str">
        <f>_xlfn.XLOOKUP($E345,'[2]Balance económico'!$C:$C,'[2]Balance económico'!$F:$F,"-",0)</f>
        <v>----</v>
      </c>
      <c r="AK345" s="6" t="str">
        <f t="shared" si="16"/>
        <v>PPA</v>
      </c>
      <c r="AL345" s="12" t="str" cm="1">
        <f t="array" ref="AL345">IFERROR((X345*[2]!Tabla2[Bloque A] + 'BD Centrales 2025'!Y47*[2]!Tabla2[Bloque B] + 'BD Centrales 2025'!Z47*[2]!Tabla2[Bloque C])*#REF!,"-")</f>
        <v>-</v>
      </c>
      <c r="AM345" s="12" t="str">
        <f t="shared" si="17"/>
        <v>-</v>
      </c>
      <c r="AN345" s="12">
        <f>IFERROR((AH345+AI345+AJ345)/(SUMIFS($W$2:$W$1194,$E$2:$E$1194,E345)*1000*#REF!),0)</f>
        <v>0</v>
      </c>
    </row>
    <row r="346" spans="1:40" ht="14.4" x14ac:dyDescent="0.3">
      <c r="A346" s="7">
        <v>442</v>
      </c>
      <c r="B346" s="7" t="s">
        <v>907</v>
      </c>
      <c r="C346" s="8" t="s">
        <v>908</v>
      </c>
      <c r="D346" s="6" t="s">
        <v>909</v>
      </c>
      <c r="E346" s="6" t="str">
        <f>_xlfn.XLOOKUP(D346,'[2]Coordinados SEN'!$A:$A,'[2]Coordinados SEN'!$B:$B,"-",0)</f>
        <v>76.440.337-1</v>
      </c>
      <c r="F346" s="6" t="s">
        <v>909</v>
      </c>
      <c r="G346" s="6">
        <f t="shared" si="15"/>
        <v>1</v>
      </c>
      <c r="H346" s="6" t="s">
        <v>904</v>
      </c>
      <c r="I346" s="6" t="s">
        <v>904</v>
      </c>
      <c r="J346" s="6" t="str">
        <f>_xlfn.XLOOKUP(I346,'[2]Barras CMg'!$E$2:$E$1527,'[2]Barras CMg'!$A$2:$A$1527,"------",0,1)</f>
        <v>------</v>
      </c>
      <c r="K346" s="6" t="s">
        <v>397</v>
      </c>
      <c r="L346" s="6">
        <v>2025</v>
      </c>
      <c r="M346" s="6" t="s">
        <v>495</v>
      </c>
      <c r="N346" s="6" t="s">
        <v>496</v>
      </c>
      <c r="O346" s="6" t="s">
        <v>213</v>
      </c>
      <c r="P346" s="6" t="s">
        <v>164</v>
      </c>
      <c r="Q346" s="6" t="s">
        <v>221</v>
      </c>
      <c r="R346" s="6" t="s">
        <v>886</v>
      </c>
      <c r="S346" s="6" t="s">
        <v>51</v>
      </c>
      <c r="T346" s="9" t="s">
        <v>910</v>
      </c>
      <c r="U346" s="10">
        <v>9</v>
      </c>
      <c r="V346" s="10">
        <v>8.8800000000000008</v>
      </c>
      <c r="W346" s="11" t="e">
        <f>_xlfn.XLOOKUP(C346,#REF!,#REF!,"S/I",0)</f>
        <v>#REF!</v>
      </c>
      <c r="X346" s="11" t="str">
        <f>_xlfn.XLOOKUP($D346,[2]Retiros_dinamica!$F:$F,[2]Retiros_dinamica!B:B,"S/I",0)</f>
        <v>S/I</v>
      </c>
      <c r="Y346" s="11" t="str">
        <f>_xlfn.XLOOKUP($D346,[2]Retiros_dinamica!$F:$F,[2]Retiros_dinamica!C:C,"S/I",0)</f>
        <v>S/I</v>
      </c>
      <c r="Z346" s="11" t="str">
        <f>_xlfn.XLOOKUP($D346,[2]Retiros_dinamica!$F:$F,[2]Retiros_dinamica!D:D,"S/I",0)</f>
        <v>S/I</v>
      </c>
      <c r="AA346" s="11" t="str">
        <f>_xlfn.XLOOKUP($D346,[2]Retiros_dinamica!$F:$F,[2]Retiros_dinamica!E:E,"S/I",0)</f>
        <v>S/I</v>
      </c>
      <c r="AB346" s="6" t="str">
        <f>_xlfn.XLOOKUP(C346,[2]CMg!$I$4:$I$106,[2]CMg!$M$4:$M$106,"----",0,1)</f>
        <v>----</v>
      </c>
      <c r="AC346" s="6" t="str">
        <f>_xlfn.XLOOKUP(C346,[2]CMg!$A$4:$A$106,[2]CMg!$B$4:$B$106,"----",0,1)</f>
        <v>----</v>
      </c>
      <c r="AD346" s="6" t="str">
        <f>_xlfn.XLOOKUP(C346,'[3]Promedio solar Cmg'!$A$4:$A$106,'[3]Promedio solar Cmg'!$B$4:$B$106,"----",0,1)</f>
        <v>----</v>
      </c>
      <c r="AH346" s="12">
        <f>_xlfn.XLOOKUP($E346,'[2]Balance económico'!$C:$C,'[2]Balance económico'!$D:$D,"-",0)</f>
        <v>879385813.58939683</v>
      </c>
      <c r="AI346" s="12">
        <f>_xlfn.XLOOKUP($E346,'[2]Balance económico'!$C:$C,'[2]Balance económico'!$E:$E,"-",0)</f>
        <v>113359585.57193999</v>
      </c>
      <c r="AJ346" s="12" t="str">
        <f>_xlfn.XLOOKUP($E346,'[2]Balance económico'!$C:$C,'[2]Balance económico'!$F:$F,"-",0)</f>
        <v>----</v>
      </c>
      <c r="AK346" s="6" t="str">
        <f t="shared" si="16"/>
        <v>PPA</v>
      </c>
      <c r="AL346" s="12" t="str" cm="1">
        <f t="array" ref="AL346">IFERROR((X346*[2]!Tabla2[Bloque A] + 'BD Centrales 2025'!Y403*[2]!Tabla2[Bloque B] + 'BD Centrales 2025'!Z403*[2]!Tabla2[Bloque C])*#REF!,"-")</f>
        <v>-</v>
      </c>
      <c r="AM346" s="12" t="str">
        <f t="shared" si="17"/>
        <v>-</v>
      </c>
      <c r="AN346" s="12">
        <f>IFERROR((AH346+AI346+AJ346)/(SUMIFS($W$2:$W$1194,$E$2:$E$1194,E346)*1000*#REF!),0)</f>
        <v>0</v>
      </c>
    </row>
    <row r="347" spans="1:40" ht="14.4" x14ac:dyDescent="0.3">
      <c r="A347" s="7">
        <v>443</v>
      </c>
      <c r="B347" s="7" t="s">
        <v>911</v>
      </c>
      <c r="C347" s="8" t="s">
        <v>912</v>
      </c>
      <c r="D347" s="6" t="s">
        <v>913</v>
      </c>
      <c r="E347" s="6" t="str">
        <f>_xlfn.XLOOKUP(D347,'[2]Coordinados SEN'!$A:$A,'[2]Coordinados SEN'!$B:$B,"-",0)</f>
        <v>76.519.771-6</v>
      </c>
      <c r="F347" s="6" t="s">
        <v>913</v>
      </c>
      <c r="G347" s="6">
        <f t="shared" si="15"/>
        <v>1</v>
      </c>
      <c r="H347" s="6" t="s">
        <v>914</v>
      </c>
      <c r="I347" s="6" t="s">
        <v>915</v>
      </c>
      <c r="J347" s="6" t="str">
        <f>_xlfn.XLOOKUP(I347,'[2]Barras CMg'!$E$2:$E$1527,'[2]Barras CMg'!$A$2:$A$1527,"------",0,1)</f>
        <v>ELPAICO_______013</v>
      </c>
      <c r="K347" s="6">
        <v>1</v>
      </c>
      <c r="L347" s="6">
        <v>2025</v>
      </c>
      <c r="M347" s="6" t="s">
        <v>495</v>
      </c>
      <c r="N347" s="6" t="s">
        <v>496</v>
      </c>
      <c r="O347" s="6" t="s">
        <v>213</v>
      </c>
      <c r="P347" s="6" t="s">
        <v>164</v>
      </c>
      <c r="Q347" s="6" t="s">
        <v>831</v>
      </c>
      <c r="R347" s="6" t="s">
        <v>832</v>
      </c>
      <c r="S347" s="6" t="s">
        <v>51</v>
      </c>
      <c r="T347" s="9" t="s">
        <v>916</v>
      </c>
      <c r="U347" s="10">
        <v>7.5</v>
      </c>
      <c r="V347" s="10">
        <v>7.31</v>
      </c>
      <c r="W347" s="11" t="e">
        <f>_xlfn.XLOOKUP(C347,#REF!,#REF!,"S/I",0)</f>
        <v>#REF!</v>
      </c>
      <c r="X347" s="11" t="str">
        <f>_xlfn.XLOOKUP($D347,[2]Retiros_dinamica!$F:$F,[2]Retiros_dinamica!B:B,"S/I",0)</f>
        <v>S/I</v>
      </c>
      <c r="Y347" s="11" t="str">
        <f>_xlfn.XLOOKUP($D347,[2]Retiros_dinamica!$F:$F,[2]Retiros_dinamica!C:C,"S/I",0)</f>
        <v>S/I</v>
      </c>
      <c r="Z347" s="11" t="str">
        <f>_xlfn.XLOOKUP($D347,[2]Retiros_dinamica!$F:$F,[2]Retiros_dinamica!D:D,"S/I",0)</f>
        <v>S/I</v>
      </c>
      <c r="AA347" s="11" t="str">
        <f>_xlfn.XLOOKUP($D347,[2]Retiros_dinamica!$F:$F,[2]Retiros_dinamica!E:E,"S/I",0)</f>
        <v>S/I</v>
      </c>
      <c r="AB347" s="6" t="str">
        <f>_xlfn.XLOOKUP(C347,[2]CMg!$I$4:$I$106,[2]CMg!$M$4:$M$106,"----",0,1)</f>
        <v>----</v>
      </c>
      <c r="AC347" s="6" t="str">
        <f>_xlfn.XLOOKUP(C347,[2]CMg!$A$4:$A$106,[2]CMg!$B$4:$B$106,"----",0,1)</f>
        <v>----</v>
      </c>
      <c r="AD347" s="6" t="str">
        <f>_xlfn.XLOOKUP(C347,'[3]Promedio solar Cmg'!$A$4:$A$106,'[3]Promedio solar Cmg'!$B$4:$B$106,"----",0,1)</f>
        <v>----</v>
      </c>
      <c r="AH347" s="12">
        <f>_xlfn.XLOOKUP($E347,'[2]Balance económico'!$C:$C,'[2]Balance económico'!$D:$D,"-",0)</f>
        <v>762514620.32522976</v>
      </c>
      <c r="AI347" s="12">
        <f>_xlfn.XLOOKUP($E347,'[2]Balance económico'!$C:$C,'[2]Balance económico'!$E:$E,"-",0)</f>
        <v>88414042.937199995</v>
      </c>
      <c r="AJ347" s="12" t="str">
        <f>_xlfn.XLOOKUP($E347,'[2]Balance económico'!$C:$C,'[2]Balance económico'!$F:$F,"-",0)</f>
        <v>----</v>
      </c>
      <c r="AK347" s="6" t="str">
        <f t="shared" si="16"/>
        <v>PPA</v>
      </c>
      <c r="AL347" s="12" t="str" cm="1">
        <f t="array" ref="AL347">IFERROR((X347*[2]!Tabla2[Bloque A] + 'BD Centrales 2025'!Y347*[2]!Tabla2[Bloque B] + 'BD Centrales 2025'!Z347*[2]!Tabla2[Bloque C])*#REF!,"-")</f>
        <v>-</v>
      </c>
      <c r="AM347" s="12" t="str">
        <f t="shared" si="17"/>
        <v>-</v>
      </c>
      <c r="AN347" s="12">
        <f>IFERROR((AH347+AI347+AJ347)/(SUMIFS($W$2:$W$1194,$E$2:$E$1194,E347)*1000*#REF!),0)</f>
        <v>0</v>
      </c>
    </row>
    <row r="348" spans="1:40" ht="14.4" x14ac:dyDescent="0.3">
      <c r="A348" s="7">
        <v>445</v>
      </c>
      <c r="B348" s="7" t="s">
        <v>917</v>
      </c>
      <c r="C348" s="8" t="s">
        <v>918</v>
      </c>
      <c r="D348" s="6" t="s">
        <v>919</v>
      </c>
      <c r="E348" s="6" t="str">
        <f>_xlfn.XLOOKUP(D348,'[2]Coordinados SEN'!$A:$A,'[2]Coordinados SEN'!$B:$B,"-",0)</f>
        <v>76.462.043-7</v>
      </c>
      <c r="F348" s="6" t="s">
        <v>919</v>
      </c>
      <c r="G348" s="6">
        <f t="shared" si="15"/>
        <v>1</v>
      </c>
      <c r="H348" s="6" t="s">
        <v>920</v>
      </c>
      <c r="I348" s="6" t="s">
        <v>921</v>
      </c>
      <c r="J348" s="6" t="str">
        <f>_xlfn.XLOOKUP(I348,'[2]Barras CMg'!$E$2:$E$1527,'[2]Barras CMg'!$A$2:$A$1527,"------",0,1)</f>
        <v>------</v>
      </c>
      <c r="K348" s="6" t="s">
        <v>397</v>
      </c>
      <c r="L348" s="6">
        <v>2025</v>
      </c>
      <c r="M348" s="6" t="s">
        <v>495</v>
      </c>
      <c r="N348" s="6" t="s">
        <v>496</v>
      </c>
      <c r="O348" s="6" t="s">
        <v>213</v>
      </c>
      <c r="P348" s="6" t="s">
        <v>164</v>
      </c>
      <c r="Q348" s="6" t="s">
        <v>221</v>
      </c>
      <c r="R348" s="6" t="s">
        <v>221</v>
      </c>
      <c r="S348" s="6" t="s">
        <v>51</v>
      </c>
      <c r="T348" s="9" t="s">
        <v>922</v>
      </c>
      <c r="U348" s="10">
        <v>2.7839999999999998</v>
      </c>
      <c r="V348" s="10">
        <v>2.7789999999999999</v>
      </c>
      <c r="W348" s="11" t="e">
        <f>_xlfn.XLOOKUP(C348,#REF!,#REF!,"S/I",0)</f>
        <v>#REF!</v>
      </c>
      <c r="X348" s="11" t="str">
        <f>_xlfn.XLOOKUP($D348,[2]Retiros_dinamica!$F:$F,[2]Retiros_dinamica!B:B,"S/I",0)</f>
        <v>S/I</v>
      </c>
      <c r="Y348" s="11" t="str">
        <f>_xlfn.XLOOKUP($D348,[2]Retiros_dinamica!$F:$F,[2]Retiros_dinamica!C:C,"S/I",0)</f>
        <v>S/I</v>
      </c>
      <c r="Z348" s="11" t="str">
        <f>_xlfn.XLOOKUP($D348,[2]Retiros_dinamica!$F:$F,[2]Retiros_dinamica!D:D,"S/I",0)</f>
        <v>S/I</v>
      </c>
      <c r="AA348" s="11" t="str">
        <f>_xlfn.XLOOKUP($D348,[2]Retiros_dinamica!$F:$F,[2]Retiros_dinamica!E:E,"S/I",0)</f>
        <v>S/I</v>
      </c>
      <c r="AB348" s="6" t="str">
        <f>_xlfn.XLOOKUP(C348,[2]CMg!$I$4:$I$106,[2]CMg!$M$4:$M$106,"----",0,1)</f>
        <v>----</v>
      </c>
      <c r="AC348" s="6" t="str">
        <f>_xlfn.XLOOKUP(C348,[2]CMg!$A$4:$A$106,[2]CMg!$B$4:$B$106,"----",0,1)</f>
        <v>----</v>
      </c>
      <c r="AD348" s="6" t="str">
        <f>_xlfn.XLOOKUP(C348,'[3]Promedio solar Cmg'!$A$4:$A$106,'[3]Promedio solar Cmg'!$B$4:$B$106,"----",0,1)</f>
        <v>----</v>
      </c>
      <c r="AH348" s="12">
        <f>_xlfn.XLOOKUP($E348,'[2]Balance económico'!$C:$C,'[2]Balance económico'!$D:$D,"-",0)</f>
        <v>300207441.86170703</v>
      </c>
      <c r="AI348" s="12">
        <f>_xlfn.XLOOKUP($E348,'[2]Balance económico'!$C:$C,'[2]Balance económico'!$E:$E,"-",0)</f>
        <v>26270901.380880002</v>
      </c>
      <c r="AJ348" s="12" t="str">
        <f>_xlfn.XLOOKUP($E348,'[2]Balance económico'!$C:$C,'[2]Balance económico'!$F:$F,"-",0)</f>
        <v>----</v>
      </c>
      <c r="AK348" s="6" t="str">
        <f t="shared" si="16"/>
        <v>PPA</v>
      </c>
      <c r="AL348" s="12" t="str" cm="1">
        <f t="array" ref="AL348">IFERROR((X348*[2]!Tabla2[Bloque A] + 'BD Centrales 2025'!Y162*[2]!Tabla2[Bloque B] + 'BD Centrales 2025'!Z162*[2]!Tabla2[Bloque C])*#REF!,"-")</f>
        <v>-</v>
      </c>
      <c r="AM348" s="12" t="str">
        <f t="shared" si="17"/>
        <v>-</v>
      </c>
      <c r="AN348" s="12">
        <f>IFERROR((AH348+AI348+AJ348)/(SUMIFS($W$2:$W$1194,$E$2:$E$1194,E348)*1000*#REF!),0)</f>
        <v>0</v>
      </c>
    </row>
    <row r="349" spans="1:40" ht="14.4" x14ac:dyDescent="0.3">
      <c r="A349" s="7">
        <v>454</v>
      </c>
      <c r="B349" s="7" t="s">
        <v>4151</v>
      </c>
      <c r="C349" s="8" t="s">
        <v>4152</v>
      </c>
      <c r="D349" s="6" t="s">
        <v>584</v>
      </c>
      <c r="E349" s="6" t="str">
        <f>_xlfn.XLOOKUP(D349,'[2]Coordinados SEN'!$A:$A,'[2]Coordinados SEN'!$B:$B,"-",0)</f>
        <v>76.412.562-2</v>
      </c>
      <c r="F349" s="6" t="s">
        <v>584</v>
      </c>
      <c r="G349" s="6">
        <f t="shared" si="15"/>
        <v>39</v>
      </c>
      <c r="H349" s="6" t="s">
        <v>4153</v>
      </c>
      <c r="I349" s="6" t="s">
        <v>4154</v>
      </c>
      <c r="J349" s="6" t="str">
        <f>_xlfn.XLOOKUP(I349,'[2]Barras CMg'!$E$2:$E$1527,'[2]Barras CMg'!$A$2:$A$1527,"------",0,1)</f>
        <v>ARRIERO_______220</v>
      </c>
      <c r="K349" s="6">
        <v>56</v>
      </c>
      <c r="L349" s="6">
        <v>2025</v>
      </c>
      <c r="M349" s="6" t="s">
        <v>211</v>
      </c>
      <c r="N349" s="6" t="s">
        <v>212</v>
      </c>
      <c r="O349" s="6" t="s">
        <v>47</v>
      </c>
      <c r="P349" s="6" t="s">
        <v>48</v>
      </c>
      <c r="Q349" s="6" t="s">
        <v>48</v>
      </c>
      <c r="R349" s="6" t="s">
        <v>933</v>
      </c>
      <c r="S349" s="6" t="s">
        <v>51</v>
      </c>
      <c r="T349" s="9" t="s">
        <v>4155</v>
      </c>
      <c r="U349" s="10">
        <v>112</v>
      </c>
      <c r="V349" s="10">
        <v>110.619</v>
      </c>
      <c r="W349" s="11" t="e">
        <f>_xlfn.XLOOKUP(C349,#REF!,#REF!,"S/I",0)</f>
        <v>#REF!</v>
      </c>
      <c r="X349" s="11" t="str">
        <f>_xlfn.XLOOKUP($D349,[2]Retiros_dinamica!$F:$F,[2]Retiros_dinamica!B:B,"S/I",0)</f>
        <v>S/I</v>
      </c>
      <c r="Y349" s="11" t="str">
        <f>_xlfn.XLOOKUP($D349,[2]Retiros_dinamica!$F:$F,[2]Retiros_dinamica!C:C,"S/I",0)</f>
        <v>S/I</v>
      </c>
      <c r="Z349" s="11" t="str">
        <f>_xlfn.XLOOKUP($D349,[2]Retiros_dinamica!$F:$F,[2]Retiros_dinamica!D:D,"S/I",0)</f>
        <v>S/I</v>
      </c>
      <c r="AA349" s="11" t="str">
        <f>_xlfn.XLOOKUP($D349,[2]Retiros_dinamica!$F:$F,[2]Retiros_dinamica!E:E,"S/I",0)</f>
        <v>S/I</v>
      </c>
      <c r="AB349" s="6" t="str">
        <f>_xlfn.XLOOKUP(C349,[2]CMg!$I$4:$I$106,[2]CMg!$M$4:$M$106,"----",0,1)</f>
        <v>----</v>
      </c>
      <c r="AC349" s="6" t="str">
        <f>_xlfn.XLOOKUP(C349,[2]CMg!$A$4:$A$106,[2]CMg!$B$4:$B$106,"----",0,1)</f>
        <v>----</v>
      </c>
      <c r="AD349" s="6" t="str">
        <f>_xlfn.XLOOKUP(C349,'[3]Promedio solar Cmg'!$A$4:$A$106,'[3]Promedio solar Cmg'!$B$4:$B$106,"----",0,1)</f>
        <v>----</v>
      </c>
      <c r="AH349" s="12">
        <f>_xlfn.XLOOKUP($E349,'[2]Balance económico'!$C:$C,'[2]Balance económico'!$D:$D,"-",0)</f>
        <v>6375328015.7772694</v>
      </c>
      <c r="AI349" s="12">
        <f>_xlfn.XLOOKUP($E349,'[2]Balance económico'!$C:$C,'[2]Balance económico'!$E:$E,"-",0)</f>
        <v>48172067074.887741</v>
      </c>
      <c r="AJ349" s="12">
        <f>_xlfn.XLOOKUP($E349,'[2]Balance económico'!$C:$C,'[2]Balance económico'!$F:$F,"-",0)</f>
        <v>879755791.67572367</v>
      </c>
      <c r="AK349" s="6" t="str">
        <f t="shared" si="16"/>
        <v>PPA</v>
      </c>
      <c r="AL349" s="12" t="str" cm="1">
        <f t="array" ref="AL349">IFERROR((X349*[2]!Tabla2[Bloque A] + 'BD Centrales 2025'!Y764*[2]!Tabla2[Bloque B] + 'BD Centrales 2025'!Z764*[2]!Tabla2[Bloque C])*#REF!,"-")</f>
        <v>-</v>
      </c>
      <c r="AM349" s="12" t="str">
        <f t="shared" si="17"/>
        <v>-</v>
      </c>
      <c r="AN349" s="12">
        <f>IFERROR((AH349+AI349+AJ349)/(SUMIFS($W$2:$W$1194,$E$2:$E$1194,E349)*1000*#REF!),0)</f>
        <v>0</v>
      </c>
    </row>
    <row r="350" spans="1:40" ht="14.4" x14ac:dyDescent="0.3">
      <c r="A350" s="7">
        <v>455</v>
      </c>
      <c r="B350" s="7" t="s">
        <v>923</v>
      </c>
      <c r="C350" s="8" t="s">
        <v>924</v>
      </c>
      <c r="D350" s="6" t="s">
        <v>925</v>
      </c>
      <c r="E350" s="6" t="str">
        <f>_xlfn.XLOOKUP(D350,'[2]Coordinados SEN'!$A:$A,'[2]Coordinados SEN'!$B:$B,"-",0)</f>
        <v>76.213.045-9</v>
      </c>
      <c r="F350" s="6" t="s">
        <v>925</v>
      </c>
      <c r="G350" s="6">
        <f t="shared" si="15"/>
        <v>2</v>
      </c>
      <c r="H350" s="6" t="s">
        <v>926</v>
      </c>
      <c r="I350" s="13" t="s">
        <v>927</v>
      </c>
      <c r="J350" s="6" t="str">
        <f>_xlfn.XLOOKUP(I350,'[2]Barras CMg'!$E$2:$E$1527,'[2]Barras CMg'!$A$2:$A$1527,"------",0,1)</f>
        <v>URIBE_SOLAR___110</v>
      </c>
      <c r="K350" s="6">
        <v>1</v>
      </c>
      <c r="L350" s="6">
        <v>2025</v>
      </c>
      <c r="M350" s="6" t="s">
        <v>495</v>
      </c>
      <c r="N350" s="6" t="s">
        <v>496</v>
      </c>
      <c r="O350" s="6" t="s">
        <v>47</v>
      </c>
      <c r="P350" s="6" t="s">
        <v>48</v>
      </c>
      <c r="Q350" s="6" t="s">
        <v>48</v>
      </c>
      <c r="R350" s="6" t="s">
        <v>48</v>
      </c>
      <c r="S350" s="6" t="s">
        <v>51</v>
      </c>
      <c r="T350" s="9" t="s">
        <v>928</v>
      </c>
      <c r="U350" s="10">
        <v>52.8</v>
      </c>
      <c r="V350" s="10">
        <v>52.75</v>
      </c>
      <c r="W350" s="11" t="e">
        <f>_xlfn.XLOOKUP(C350,#REF!,#REF!,"S/I",0)</f>
        <v>#REF!</v>
      </c>
      <c r="X350" s="11" t="str">
        <f>_xlfn.XLOOKUP($D350,[2]Retiros_dinamica!$F:$F,[2]Retiros_dinamica!B:B,"S/I",0)</f>
        <v>S/I</v>
      </c>
      <c r="Y350" s="11" t="str">
        <f>_xlfn.XLOOKUP($D350,[2]Retiros_dinamica!$F:$F,[2]Retiros_dinamica!C:C,"S/I",0)</f>
        <v>S/I</v>
      </c>
      <c r="Z350" s="11" t="str">
        <f>_xlfn.XLOOKUP($D350,[2]Retiros_dinamica!$F:$F,[2]Retiros_dinamica!D:D,"S/I",0)</f>
        <v>S/I</v>
      </c>
      <c r="AA350" s="11" t="str">
        <f>_xlfn.XLOOKUP($D350,[2]Retiros_dinamica!$F:$F,[2]Retiros_dinamica!E:E,"S/I",0)</f>
        <v>S/I</v>
      </c>
      <c r="AB350" s="6">
        <f>_xlfn.XLOOKUP(C350,[2]CMg!$I$4:$I$106,[2]CMg!$M$4:$M$106,"----",0,1)</f>
        <v>6.5595779043803715</v>
      </c>
      <c r="AC350" s="6">
        <f>_xlfn.XLOOKUP(C350,'[3]Promedio Cmg'!$A$4:$A$106,'[3]Promedio Cmg'!$B$4:$B$106,"---",0,1)</f>
        <v>50.809867595023555</v>
      </c>
      <c r="AD350" s="6">
        <f>_xlfn.XLOOKUP(C350,'[3]Promedio solar Cmg'!$A$4:$A$106,'[3]Promedio solar Cmg'!$B$4:$B$106,"----",0,1)</f>
        <v>9.4299972602739714</v>
      </c>
      <c r="AE350" s="6">
        <f>_xlfn.XLOOKUP(C350,[2]CMg!$O$4:$O$106,[2]CMg!$P$4:$P$106,"----",0,1)</f>
        <v>80.36113480727856</v>
      </c>
      <c r="AF350" s="14">
        <f>_xlfn.XLOOKUP(C350,[2]CMg!$S$4:$S$106,[2]CMg!$U$4:$U$106,"----",0,1)</f>
        <v>0.49377924894418446</v>
      </c>
      <c r="AH350" s="12">
        <f>_xlfn.XLOOKUP($E350,'[2]Balance económico'!$C:$C,'[2]Balance económico'!$D:$D,"-",0)</f>
        <v>308242636.09847879</v>
      </c>
      <c r="AI350" s="12">
        <f>_xlfn.XLOOKUP($E350,'[2]Balance económico'!$C:$C,'[2]Balance económico'!$E:$E,"-",0)</f>
        <v>1026998246.4974289</v>
      </c>
      <c r="AJ350" s="12" t="str">
        <f>_xlfn.XLOOKUP($E350,'[2]Balance económico'!$C:$C,'[2]Balance económico'!$F:$F,"-",0)</f>
        <v>----</v>
      </c>
      <c r="AK350" s="6" t="str">
        <f t="shared" si="16"/>
        <v>PPA</v>
      </c>
      <c r="AL350" s="12" t="str" cm="1">
        <f t="array" ref="AL350">IFERROR((X350*[2]!Tabla2[Bloque A] + 'BD Centrales 2025'!Y975*[2]!Tabla2[Bloque B] + 'BD Centrales 2025'!Z975*[2]!Tabla2[Bloque C])*#REF!,"-")</f>
        <v>-</v>
      </c>
      <c r="AM350" s="12" t="str">
        <f t="shared" si="17"/>
        <v>-</v>
      </c>
      <c r="AN350" s="12">
        <f>IFERROR((AH350+AI350+AJ350)/(SUMIFS($W$2:$W$1194,$E$2:$E$1194,E350)*1000*#REF!),0)</f>
        <v>0</v>
      </c>
    </row>
    <row r="351" spans="1:40" ht="14.4" x14ac:dyDescent="0.3">
      <c r="A351" s="7">
        <v>456</v>
      </c>
      <c r="B351" s="7" t="s">
        <v>929</v>
      </c>
      <c r="C351" s="8" t="s">
        <v>930</v>
      </c>
      <c r="D351" s="6" t="s">
        <v>931</v>
      </c>
      <c r="E351" s="6" t="str">
        <f>_xlfn.XLOOKUP(D351,'[2]Coordinados SEN'!$A:$A,'[2]Coordinados SEN'!$B:$B,"-",0)</f>
        <v>76.175.608-7</v>
      </c>
      <c r="F351" s="6" t="s">
        <v>931</v>
      </c>
      <c r="G351" s="6">
        <f t="shared" si="15"/>
        <v>1</v>
      </c>
      <c r="H351" s="6" t="s">
        <v>932</v>
      </c>
      <c r="I351" s="6" t="s">
        <v>932</v>
      </c>
      <c r="J351" s="6" t="str">
        <f>_xlfn.XLOOKUP(I351,'[2]Barras CMg'!$E$2:$E$1527,'[2]Barras CMg'!$A$2:$A$1527,"------",0,1)</f>
        <v>BOLERO________220</v>
      </c>
      <c r="K351" s="6">
        <v>1</v>
      </c>
      <c r="L351" s="6">
        <v>2025</v>
      </c>
      <c r="M351" s="6" t="s">
        <v>495</v>
      </c>
      <c r="N351" s="6" t="s">
        <v>496</v>
      </c>
      <c r="O351" s="6" t="s">
        <v>47</v>
      </c>
      <c r="P351" s="6" t="s">
        <v>48</v>
      </c>
      <c r="Q351" s="6" t="s">
        <v>48</v>
      </c>
      <c r="R351" s="6" t="s">
        <v>933</v>
      </c>
      <c r="S351" s="6" t="s">
        <v>51</v>
      </c>
      <c r="T351" s="9" t="s">
        <v>934</v>
      </c>
      <c r="U351" s="10">
        <v>138.19999999999999</v>
      </c>
      <c r="V351" s="10">
        <v>135.69999999999999</v>
      </c>
      <c r="W351" s="11" t="e">
        <f>_xlfn.XLOOKUP(C351,#REF!,#REF!,"S/I",0)</f>
        <v>#REF!</v>
      </c>
      <c r="X351" s="11" t="str">
        <f>_xlfn.XLOOKUP($D351,[2]Retiros_dinamica!$F:$F,[2]Retiros_dinamica!B:B,"S/I",0)</f>
        <v>S/I</v>
      </c>
      <c r="Y351" s="11" t="str">
        <f>_xlfn.XLOOKUP($D351,[2]Retiros_dinamica!$F:$F,[2]Retiros_dinamica!C:C,"S/I",0)</f>
        <v>S/I</v>
      </c>
      <c r="Z351" s="11" t="str">
        <f>_xlfn.XLOOKUP($D351,[2]Retiros_dinamica!$F:$F,[2]Retiros_dinamica!D:D,"S/I",0)</f>
        <v>S/I</v>
      </c>
      <c r="AA351" s="11" t="str">
        <f>_xlfn.XLOOKUP($D351,[2]Retiros_dinamica!$F:$F,[2]Retiros_dinamica!E:E,"S/I",0)</f>
        <v>S/I</v>
      </c>
      <c r="AB351" s="6">
        <f>_xlfn.XLOOKUP(C351,[2]CMg!$I$4:$I$106,[2]CMg!$M$4:$M$106,"----",0,1)</f>
        <v>7.076140399803255</v>
      </c>
      <c r="AC351" s="6">
        <f>_xlfn.XLOOKUP(C351,'[3]Promedio Cmg'!$A$4:$A$106,'[3]Promedio Cmg'!$B$4:$B$106,"---",0,1)</f>
        <v>50.056936422782911</v>
      </c>
      <c r="AD351" s="6">
        <f>_xlfn.XLOOKUP(C351,'[3]Promedio solar Cmg'!$A$4:$A$106,'[3]Promedio solar Cmg'!$B$4:$B$106,"----",0,1)</f>
        <v>9.325673972602738</v>
      </c>
      <c r="AE351" s="6">
        <f>_xlfn.XLOOKUP(C351,[2]CMg!$O$4:$O$106,[2]CMg!$P$4:$P$106,"----",0,1)</f>
        <v>79.145002934846573</v>
      </c>
      <c r="AF351" s="14">
        <f>_xlfn.XLOOKUP(C351,[2]CMg!$S$4:$S$106,[2]CMg!$U$4:$U$106,"----",0,1)</f>
        <v>0.49834493779248945</v>
      </c>
      <c r="AH351" s="12">
        <f>_xlfn.XLOOKUP($E351,'[2]Balance económico'!$C:$C,'[2]Balance económico'!$D:$D,"-",0)</f>
        <v>-190973991.01469505</v>
      </c>
      <c r="AI351" s="12">
        <f>_xlfn.XLOOKUP($E351,'[2]Balance económico'!$C:$C,'[2]Balance económico'!$E:$E,"-",0)</f>
        <v>2269576369.2925997</v>
      </c>
      <c r="AJ351" s="12" t="str">
        <f>_xlfn.XLOOKUP($E351,'[2]Balance económico'!$C:$C,'[2]Balance económico'!$F:$F,"-",0)</f>
        <v>----</v>
      </c>
      <c r="AK351" s="6" t="str">
        <f t="shared" si="16"/>
        <v>PPA</v>
      </c>
      <c r="AL351" s="12" t="str" cm="1">
        <f t="array" ref="AL351">IFERROR((X351*[2]!Tabla2[Bloque A] + 'BD Centrales 2025'!Y809*[2]!Tabla2[Bloque B] + 'BD Centrales 2025'!Z809*[2]!Tabla2[Bloque C])*#REF!,"-")</f>
        <v>-</v>
      </c>
      <c r="AM351" s="12" t="str">
        <f t="shared" si="17"/>
        <v>-</v>
      </c>
      <c r="AN351" s="12">
        <f>IFERROR((AH351+AI351+AJ351)/(SUMIFS($W$2:$W$1194,$E$2:$E$1194,E351)*1000*#REF!),0)</f>
        <v>0</v>
      </c>
    </row>
    <row r="352" spans="1:40" ht="14.4" x14ac:dyDescent="0.3">
      <c r="A352" s="7">
        <v>457</v>
      </c>
      <c r="B352" s="7" t="s">
        <v>935</v>
      </c>
      <c r="C352" s="8" t="s">
        <v>936</v>
      </c>
      <c r="D352" s="6" t="s">
        <v>937</v>
      </c>
      <c r="E352" s="6" t="str">
        <f>_xlfn.XLOOKUP(D352,'[2]Coordinados SEN'!$A:$A,'[2]Coordinados SEN'!$B:$B,"-",0)</f>
        <v>76.461.936-6</v>
      </c>
      <c r="F352" s="6" t="s">
        <v>937</v>
      </c>
      <c r="G352" s="6">
        <f t="shared" si="15"/>
        <v>1</v>
      </c>
      <c r="H352" s="6" t="s">
        <v>938</v>
      </c>
      <c r="I352" s="6" t="s">
        <v>938</v>
      </c>
      <c r="J352" s="6" t="str">
        <f>_xlfn.XLOOKUP(I352,'[2]Barras CMg'!$E$2:$E$1527,'[2]Barras CMg'!$A$2:$A$1527,"------",0,1)</f>
        <v>------</v>
      </c>
      <c r="K352" s="6" t="s">
        <v>397</v>
      </c>
      <c r="L352" s="6">
        <v>2025</v>
      </c>
      <c r="M352" s="6" t="s">
        <v>495</v>
      </c>
      <c r="N352" s="6" t="s">
        <v>496</v>
      </c>
      <c r="O352" s="6" t="s">
        <v>213</v>
      </c>
      <c r="P352" s="6" t="s">
        <v>106</v>
      </c>
      <c r="Q352" s="6" t="s">
        <v>144</v>
      </c>
      <c r="R352" s="6" t="s">
        <v>939</v>
      </c>
      <c r="S352" s="6" t="s">
        <v>51</v>
      </c>
      <c r="T352" s="9" t="s">
        <v>940</v>
      </c>
      <c r="U352" s="10">
        <v>9</v>
      </c>
      <c r="V352" s="10">
        <v>8.99</v>
      </c>
      <c r="W352" s="11" t="e">
        <f>_xlfn.XLOOKUP(C352,#REF!,#REF!,"S/I",0)</f>
        <v>#REF!</v>
      </c>
      <c r="X352" s="11" t="str">
        <f>_xlfn.XLOOKUP($D352,[2]Retiros_dinamica!$F:$F,[2]Retiros_dinamica!B:B,"S/I",0)</f>
        <v>S/I</v>
      </c>
      <c r="Y352" s="11" t="str">
        <f>_xlfn.XLOOKUP($D352,[2]Retiros_dinamica!$F:$F,[2]Retiros_dinamica!C:C,"S/I",0)</f>
        <v>S/I</v>
      </c>
      <c r="Z352" s="11" t="str">
        <f>_xlfn.XLOOKUP($D352,[2]Retiros_dinamica!$F:$F,[2]Retiros_dinamica!D:D,"S/I",0)</f>
        <v>S/I</v>
      </c>
      <c r="AA352" s="11" t="str">
        <f>_xlfn.XLOOKUP($D352,[2]Retiros_dinamica!$F:$F,[2]Retiros_dinamica!E:E,"S/I",0)</f>
        <v>S/I</v>
      </c>
      <c r="AB352" s="6" t="str">
        <f>_xlfn.XLOOKUP(C352,[2]CMg!$I$4:$I$106,[2]CMg!$M$4:$M$106,"----",0,1)</f>
        <v>----</v>
      </c>
      <c r="AC352" s="6" t="str">
        <f>_xlfn.XLOOKUP(C352,[2]CMg!$A$4:$A$106,[2]CMg!$B$4:$B$106,"----",0,1)</f>
        <v>----</v>
      </c>
      <c r="AD352" s="6" t="str">
        <f>_xlfn.XLOOKUP(C352,'[3]Promedio solar Cmg'!$A$4:$A$106,'[3]Promedio solar Cmg'!$B$4:$B$106,"----",0,1)</f>
        <v>----</v>
      </c>
      <c r="AH352" s="12">
        <f>_xlfn.XLOOKUP($E352,'[2]Balance económico'!$C:$C,'[2]Balance económico'!$D:$D,"-",0)</f>
        <v>1005304678.556645</v>
      </c>
      <c r="AI352" s="12">
        <f>_xlfn.XLOOKUP($E352,'[2]Balance económico'!$C:$C,'[2]Balance económico'!$E:$E,"-",0)</f>
        <v>125713512.30613999</v>
      </c>
      <c r="AJ352" s="12" t="str">
        <f>_xlfn.XLOOKUP($E352,'[2]Balance económico'!$C:$C,'[2]Balance económico'!$F:$F,"-",0)</f>
        <v>----</v>
      </c>
      <c r="AK352" s="6" t="str">
        <f t="shared" si="16"/>
        <v>PPA</v>
      </c>
      <c r="AL352" s="12" t="str" cm="1">
        <f t="array" ref="AL352">IFERROR((X352*[2]!Tabla2[Bloque A] + 'BD Centrales 2025'!Y440*[2]!Tabla2[Bloque B] + 'BD Centrales 2025'!Z440*[2]!Tabla2[Bloque C])*#REF!,"-")</f>
        <v>-</v>
      </c>
      <c r="AM352" s="12" t="str">
        <f t="shared" si="17"/>
        <v>-</v>
      </c>
      <c r="AN352" s="12">
        <f>IFERROR((AH352+AI352+AJ352)/(SUMIFS($W$2:$W$1194,$E$2:$E$1194,E352)*1000*#REF!),0)</f>
        <v>0</v>
      </c>
    </row>
    <row r="353" spans="1:40" ht="14.4" x14ac:dyDescent="0.3">
      <c r="A353" s="7">
        <v>458</v>
      </c>
      <c r="B353" s="7" t="s">
        <v>4668</v>
      </c>
      <c r="C353" s="8" t="s">
        <v>4669</v>
      </c>
      <c r="D353" s="6" t="s">
        <v>4670</v>
      </c>
      <c r="E353" s="6" t="str">
        <f>_xlfn.XLOOKUP(D353,'[2]Coordinados SEN'!$A:$A,'[2]Coordinados SEN'!$B:$B,"-",0)</f>
        <v>76.306.881-1</v>
      </c>
      <c r="F353" s="6" t="s">
        <v>4670</v>
      </c>
      <c r="G353" s="6">
        <f t="shared" si="15"/>
        <v>2</v>
      </c>
      <c r="H353" s="6" t="s">
        <v>4671</v>
      </c>
      <c r="I353" s="6" t="s">
        <v>4671</v>
      </c>
      <c r="J353" s="6" t="str">
        <f>_xlfn.XLOOKUP(I353,'[2]Barras CMg'!$E$2:$E$1527,'[2]Barras CMg'!$A$2:$A$1527,"------",0,1)</f>
        <v>------</v>
      </c>
      <c r="K353" s="6">
        <v>2</v>
      </c>
      <c r="L353" s="6">
        <v>2025</v>
      </c>
      <c r="M353" s="6" t="s">
        <v>66</v>
      </c>
      <c r="N353" s="6" t="s">
        <v>177</v>
      </c>
      <c r="O353" s="6" t="s">
        <v>213</v>
      </c>
      <c r="P353" s="6" t="s">
        <v>331</v>
      </c>
      <c r="Q353" s="6" t="s">
        <v>332</v>
      </c>
      <c r="R353" s="6" t="s">
        <v>4535</v>
      </c>
      <c r="S353" s="6" t="s">
        <v>51</v>
      </c>
      <c r="T353" s="9" t="s">
        <v>4672</v>
      </c>
      <c r="U353" s="10">
        <v>2.2250000000000001</v>
      </c>
      <c r="V353" s="10">
        <v>2.1949999999999998</v>
      </c>
      <c r="W353" s="11" t="e">
        <f>_xlfn.XLOOKUP(C353,#REF!,#REF!,"S/I",0)</f>
        <v>#REF!</v>
      </c>
      <c r="X353" s="11" t="str">
        <f>_xlfn.XLOOKUP($D353,[2]Retiros_dinamica!$F:$F,[2]Retiros_dinamica!B:B,"S/I",0)</f>
        <v>S/I</v>
      </c>
      <c r="Y353" s="11" t="str">
        <f>_xlfn.XLOOKUP($D353,[2]Retiros_dinamica!$F:$F,[2]Retiros_dinamica!C:C,"S/I",0)</f>
        <v>S/I</v>
      </c>
      <c r="Z353" s="11" t="str">
        <f>_xlfn.XLOOKUP($D353,[2]Retiros_dinamica!$F:$F,[2]Retiros_dinamica!D:D,"S/I",0)</f>
        <v>S/I</v>
      </c>
      <c r="AA353" s="11" t="str">
        <f>_xlfn.XLOOKUP($D353,[2]Retiros_dinamica!$F:$F,[2]Retiros_dinamica!E:E,"S/I",0)</f>
        <v>S/I</v>
      </c>
      <c r="AB353" s="6" t="str">
        <f>_xlfn.XLOOKUP(C353,[2]CMg!$I$4:$I$106,[2]CMg!$M$4:$M$106,"----",0,1)</f>
        <v>----</v>
      </c>
      <c r="AH353" s="12">
        <f>_xlfn.XLOOKUP($E353,'[2]Balance económico'!$C:$C,'[2]Balance económico'!$D:$D,"-",0)</f>
        <v>29359218.038947023</v>
      </c>
      <c r="AI353" s="12">
        <f>_xlfn.XLOOKUP($E353,'[2]Balance económico'!$C:$C,'[2]Balance económico'!$E:$E,"-",0)</f>
        <v>43448033.166090004</v>
      </c>
      <c r="AJ353" s="12" t="str">
        <f>_xlfn.XLOOKUP($E353,'[2]Balance económico'!$C:$C,'[2]Balance económico'!$F:$F,"-",0)</f>
        <v>----</v>
      </c>
      <c r="AK353" s="6" t="str">
        <f t="shared" si="16"/>
        <v>PPA</v>
      </c>
      <c r="AL353" s="12" t="str" cm="1">
        <f t="array" ref="AL353">IFERROR((X353*[2]!Tabla2[Bloque A] + 'BD Centrales 2025'!Y865*[2]!Tabla2[Bloque B] + 'BD Centrales 2025'!Z865*[2]!Tabla2[Bloque C])*#REF!,"-")</f>
        <v>-</v>
      </c>
      <c r="AM353" s="12" t="str">
        <f t="shared" si="17"/>
        <v>-</v>
      </c>
      <c r="AN353" s="12">
        <f>IFERROR((AH353+AI353+AJ353)/(SUMIFS($W$2:$W$1194,$E$2:$E$1194,E353)*1000*#REF!),0)</f>
        <v>0</v>
      </c>
    </row>
    <row r="354" spans="1:40" ht="14.4" x14ac:dyDescent="0.3">
      <c r="A354" s="7">
        <v>459</v>
      </c>
      <c r="B354" s="7" t="s">
        <v>941</v>
      </c>
      <c r="C354" s="8" t="s">
        <v>942</v>
      </c>
      <c r="D354" s="6" t="s">
        <v>677</v>
      </c>
      <c r="E354" s="6" t="str">
        <f>_xlfn.XLOOKUP(D354,'[2]Coordinados SEN'!$A:$A,'[2]Coordinados SEN'!$B:$B,"-",0)</f>
        <v>76.780.504-7</v>
      </c>
      <c r="F354" s="6" t="s">
        <v>943</v>
      </c>
      <c r="G354" s="6">
        <f t="shared" si="15"/>
        <v>37</v>
      </c>
      <c r="H354" s="6" t="s">
        <v>944</v>
      </c>
      <c r="I354" s="6" t="s">
        <v>944</v>
      </c>
      <c r="J354" s="6" t="str">
        <f>_xlfn.XLOOKUP(I354,'[2]Barras CMg'!$E$2:$E$1527,'[2]Barras CMg'!$A$2:$A$1527,"------",0,1)</f>
        <v>------</v>
      </c>
      <c r="K354" s="6" t="s">
        <v>397</v>
      </c>
      <c r="L354" s="6">
        <v>2025</v>
      </c>
      <c r="M354" s="6" t="s">
        <v>495</v>
      </c>
      <c r="N354" s="6" t="s">
        <v>496</v>
      </c>
      <c r="O354" s="6" t="s">
        <v>213</v>
      </c>
      <c r="P354" s="6" t="s">
        <v>477</v>
      </c>
      <c r="Q354" s="6" t="s">
        <v>766</v>
      </c>
      <c r="R354" s="6" t="s">
        <v>767</v>
      </c>
      <c r="S354" s="6" t="s">
        <v>51</v>
      </c>
      <c r="T354" s="9" t="s">
        <v>945</v>
      </c>
      <c r="U354" s="10">
        <v>3</v>
      </c>
      <c r="V354" s="10">
        <v>2.97</v>
      </c>
      <c r="W354" s="11" t="e">
        <f>_xlfn.XLOOKUP(C354,#REF!,#REF!,"S/I",0)</f>
        <v>#REF!</v>
      </c>
      <c r="X354" s="11" t="str">
        <f>_xlfn.XLOOKUP($D354,[2]Retiros_dinamica!$F:$F,[2]Retiros_dinamica!B:B,"S/I",0)</f>
        <v>S/I</v>
      </c>
      <c r="Y354" s="11" t="str">
        <f>_xlfn.XLOOKUP($D354,[2]Retiros_dinamica!$F:$F,[2]Retiros_dinamica!C:C,"S/I",0)</f>
        <v>S/I</v>
      </c>
      <c r="Z354" s="11" t="str">
        <f>_xlfn.XLOOKUP($D354,[2]Retiros_dinamica!$F:$F,[2]Retiros_dinamica!D:D,"S/I",0)</f>
        <v>S/I</v>
      </c>
      <c r="AA354" s="11" t="str">
        <f>_xlfn.XLOOKUP($D354,[2]Retiros_dinamica!$F:$F,[2]Retiros_dinamica!E:E,"S/I",0)</f>
        <v>S/I</v>
      </c>
      <c r="AB354" s="6" t="str">
        <f>_xlfn.XLOOKUP(C354,[2]CMg!$I$4:$I$106,[2]CMg!$M$4:$M$106,"----",0,1)</f>
        <v>----</v>
      </c>
      <c r="AC354" s="6" t="str">
        <f>_xlfn.XLOOKUP(C354,[2]CMg!$A$4:$A$106,[2]CMg!$B$4:$B$106,"----",0,1)</f>
        <v>----</v>
      </c>
      <c r="AD354" s="6" t="str">
        <f>_xlfn.XLOOKUP(C354,'[3]Promedio solar Cmg'!$A$4:$A$106,'[3]Promedio solar Cmg'!$B$4:$B$106,"----",0,1)</f>
        <v>----</v>
      </c>
      <c r="AH354" s="12">
        <f>_xlfn.XLOOKUP($E354,'[2]Balance económico'!$C:$C,'[2]Balance económico'!$D:$D,"-",0)</f>
        <v>20548121675.779228</v>
      </c>
      <c r="AI354" s="12">
        <f>_xlfn.XLOOKUP($E354,'[2]Balance económico'!$C:$C,'[2]Balance económico'!$E:$E,"-",0)</f>
        <v>2428228872.1735702</v>
      </c>
      <c r="AJ354" s="12" t="str">
        <f>_xlfn.XLOOKUP($E354,'[2]Balance económico'!$C:$C,'[2]Balance económico'!$F:$F,"-",0)</f>
        <v>----</v>
      </c>
      <c r="AK354" s="6" t="str">
        <f t="shared" si="16"/>
        <v>PPA</v>
      </c>
      <c r="AL354" s="12" t="str" cm="1">
        <f t="array" ref="AL354">IFERROR((X354*[2]!Tabla2[Bloque A] + 'BD Centrales 2025'!Y697*[2]!Tabla2[Bloque B] + 'BD Centrales 2025'!Z697*[2]!Tabla2[Bloque C])*#REF!,"-")</f>
        <v>-</v>
      </c>
      <c r="AM354" s="12" t="str">
        <f t="shared" si="17"/>
        <v>-</v>
      </c>
      <c r="AN354" s="12">
        <f>IFERROR((AH354+AI354+AJ354)/(SUMIFS($W$2:$W$1194,$E$2:$E$1194,E354)*1000*#REF!),0)</f>
        <v>0</v>
      </c>
    </row>
    <row r="355" spans="1:40" ht="14.4" x14ac:dyDescent="0.3">
      <c r="A355" s="7">
        <v>461</v>
      </c>
      <c r="B355" s="7" t="s">
        <v>5482</v>
      </c>
      <c r="C355" s="8" t="s">
        <v>5483</v>
      </c>
      <c r="D355" s="6" t="s">
        <v>5484</v>
      </c>
      <c r="E355" s="6" t="str">
        <f>_xlfn.XLOOKUP(D355,'[2]Coordinados SEN'!$A:$A,'[2]Coordinados SEN'!$B:$B,"-",0)</f>
        <v>76.472.359-7</v>
      </c>
      <c r="F355" s="6" t="s">
        <v>5484</v>
      </c>
      <c r="G355" s="6">
        <f t="shared" si="15"/>
        <v>1</v>
      </c>
      <c r="H355" s="6" t="s">
        <v>5485</v>
      </c>
      <c r="I355" s="6" t="s">
        <v>5486</v>
      </c>
      <c r="J355" s="6" t="str">
        <f>_xlfn.XLOOKUP(I355,'[2]Barras CMg'!$E$2:$E$1527,'[2]Barras CMg'!$A$2:$A$1527,"------",0,1)</f>
        <v>PENCO_________013</v>
      </c>
      <c r="K355" s="6">
        <v>2</v>
      </c>
      <c r="L355" s="6">
        <v>2025</v>
      </c>
      <c r="M355" s="6" t="s">
        <v>45</v>
      </c>
      <c r="N355" s="6" t="s">
        <v>5267</v>
      </c>
      <c r="O355" s="6" t="s">
        <v>213</v>
      </c>
      <c r="P355" s="6" t="s">
        <v>68</v>
      </c>
      <c r="Q355" s="6" t="s">
        <v>5431</v>
      </c>
      <c r="R355" s="6" t="s">
        <v>5487</v>
      </c>
      <c r="S355" s="6" t="s">
        <v>51</v>
      </c>
      <c r="T355" s="9" t="s">
        <v>5488</v>
      </c>
      <c r="U355" s="10">
        <v>3</v>
      </c>
      <c r="V355" s="10">
        <v>3</v>
      </c>
      <c r="W355" s="11" t="e">
        <f>_xlfn.XLOOKUP(C355,#REF!,#REF!,"S/I",0)</f>
        <v>#REF!</v>
      </c>
      <c r="X355" s="11" t="str">
        <f>_xlfn.XLOOKUP($D355,[2]Retiros_dinamica!$F:$F,[2]Retiros_dinamica!B:B,"S/I",0)</f>
        <v>S/I</v>
      </c>
      <c r="Y355" s="11" t="str">
        <f>_xlfn.XLOOKUP($D355,[2]Retiros_dinamica!$F:$F,[2]Retiros_dinamica!C:C,"S/I",0)</f>
        <v>S/I</v>
      </c>
      <c r="Z355" s="11" t="str">
        <f>_xlfn.XLOOKUP($D355,[2]Retiros_dinamica!$F:$F,[2]Retiros_dinamica!D:D,"S/I",0)</f>
        <v>S/I</v>
      </c>
      <c r="AA355" s="11" t="str">
        <f>_xlfn.XLOOKUP($D355,[2]Retiros_dinamica!$F:$F,[2]Retiros_dinamica!E:E,"S/I",0)</f>
        <v>S/I</v>
      </c>
      <c r="AB355" s="6" t="str">
        <f>_xlfn.XLOOKUP(C355,[2]CMg!$I$4:$I$106,[2]CMg!$M$4:$M$106,"----",0,1)</f>
        <v>----</v>
      </c>
      <c r="AH355" s="12">
        <f>_xlfn.XLOOKUP($E355,'[2]Balance económico'!$C:$C,'[2]Balance económico'!$D:$D,"-",0)</f>
        <v>291258427.74774736</v>
      </c>
      <c r="AI355" s="12">
        <f>_xlfn.XLOOKUP($E355,'[2]Balance económico'!$C:$C,'[2]Balance económico'!$E:$E,"-",0)</f>
        <v>136482175.01719999</v>
      </c>
      <c r="AJ355" s="12" t="str">
        <f>_xlfn.XLOOKUP($E355,'[2]Balance económico'!$C:$C,'[2]Balance económico'!$F:$F,"-",0)</f>
        <v>----</v>
      </c>
      <c r="AK355" s="6" t="str">
        <f t="shared" si="16"/>
        <v>PPA</v>
      </c>
      <c r="AL355" s="12" t="str" cm="1">
        <f t="array" ref="AL355">IFERROR((X355*[2]!Tabla2[Bloque A] + 'BD Centrales 2025'!Y1028*[2]!Tabla2[Bloque B] + 'BD Centrales 2025'!Z1028*[2]!Tabla2[Bloque C])*#REF!,"-")</f>
        <v>-</v>
      </c>
      <c r="AM355" s="12" t="str">
        <f t="shared" si="17"/>
        <v>-</v>
      </c>
      <c r="AN355" s="12">
        <f>IFERROR((AH355+AI355+AJ355)/(SUMIFS($W$2:$W$1194,$E$2:$E$1194,E355)*1000*#REF!),0)</f>
        <v>0</v>
      </c>
    </row>
    <row r="356" spans="1:40" ht="14.4" x14ac:dyDescent="0.3">
      <c r="A356" s="7">
        <v>462</v>
      </c>
      <c r="B356" s="7" t="s">
        <v>946</v>
      </c>
      <c r="C356" s="8" t="s">
        <v>947</v>
      </c>
      <c r="D356" s="6" t="s">
        <v>948</v>
      </c>
      <c r="E356" s="6" t="str">
        <f>_xlfn.XLOOKUP(D356,'[2]Coordinados SEN'!$A:$A,'[2]Coordinados SEN'!$B:$B,"-",0)</f>
        <v>76.464.278-3</v>
      </c>
      <c r="F356" s="6" t="s">
        <v>948</v>
      </c>
      <c r="G356" s="6">
        <f t="shared" si="15"/>
        <v>1</v>
      </c>
      <c r="H356" s="6" t="s">
        <v>949</v>
      </c>
      <c r="I356" s="6" t="s">
        <v>950</v>
      </c>
      <c r="J356" s="6" t="str">
        <f>_xlfn.XLOOKUP(I356,'[2]Barras CMg'!$E$2:$E$1527,'[2]Barras CMg'!$A$2:$A$1527,"------",0,1)</f>
        <v>------</v>
      </c>
      <c r="K356" s="6" t="s">
        <v>397</v>
      </c>
      <c r="L356" s="6">
        <v>2025</v>
      </c>
      <c r="M356" s="6" t="s">
        <v>495</v>
      </c>
      <c r="N356" s="6" t="s">
        <v>496</v>
      </c>
      <c r="O356" s="6" t="s">
        <v>213</v>
      </c>
      <c r="P356" s="6" t="s">
        <v>106</v>
      </c>
      <c r="Q356" s="6" t="s">
        <v>144</v>
      </c>
      <c r="R356" s="6" t="s">
        <v>939</v>
      </c>
      <c r="S356" s="6" t="s">
        <v>51</v>
      </c>
      <c r="T356" s="9" t="s">
        <v>951</v>
      </c>
      <c r="U356" s="10">
        <v>9</v>
      </c>
      <c r="V356" s="10">
        <v>8.9292999999999996</v>
      </c>
      <c r="W356" s="11" t="e">
        <f>_xlfn.XLOOKUP(C356,#REF!,#REF!,"S/I",0)</f>
        <v>#REF!</v>
      </c>
      <c r="X356" s="11" t="str">
        <f>_xlfn.XLOOKUP($D356,[2]Retiros_dinamica!$F:$F,[2]Retiros_dinamica!B:B,"S/I",0)</f>
        <v>S/I</v>
      </c>
      <c r="Y356" s="11" t="str">
        <f>_xlfn.XLOOKUP($D356,[2]Retiros_dinamica!$F:$F,[2]Retiros_dinamica!C:C,"S/I",0)</f>
        <v>S/I</v>
      </c>
      <c r="Z356" s="11" t="str">
        <f>_xlfn.XLOOKUP($D356,[2]Retiros_dinamica!$F:$F,[2]Retiros_dinamica!D:D,"S/I",0)</f>
        <v>S/I</v>
      </c>
      <c r="AA356" s="11" t="str">
        <f>_xlfn.XLOOKUP($D356,[2]Retiros_dinamica!$F:$F,[2]Retiros_dinamica!E:E,"S/I",0)</f>
        <v>S/I</v>
      </c>
      <c r="AB356" s="6" t="str">
        <f>_xlfn.XLOOKUP(C356,[2]CMg!$I$4:$I$106,[2]CMg!$M$4:$M$106,"----",0,1)</f>
        <v>----</v>
      </c>
      <c r="AC356" s="6" t="str">
        <f>_xlfn.XLOOKUP(C356,[2]CMg!$A$4:$A$106,[2]CMg!$B$4:$B$106,"----",0,1)</f>
        <v>----</v>
      </c>
      <c r="AD356" s="6" t="str">
        <f>_xlfn.XLOOKUP(C356,'[3]Promedio solar Cmg'!$A$4:$A$106,'[3]Promedio solar Cmg'!$B$4:$B$106,"----",0,1)</f>
        <v>----</v>
      </c>
      <c r="AH356" s="12">
        <f>_xlfn.XLOOKUP($E356,'[2]Balance económico'!$C:$C,'[2]Balance económico'!$D:$D,"-",0)</f>
        <v>1035707199.1062886</v>
      </c>
      <c r="AI356" s="12">
        <f>_xlfn.XLOOKUP($E356,'[2]Balance económico'!$C:$C,'[2]Balance económico'!$E:$E,"-",0)</f>
        <v>122633744.97059001</v>
      </c>
      <c r="AJ356" s="12" t="str">
        <f>_xlfn.XLOOKUP($E356,'[2]Balance económico'!$C:$C,'[2]Balance económico'!$F:$F,"-",0)</f>
        <v>----</v>
      </c>
      <c r="AK356" s="6" t="str">
        <f t="shared" si="16"/>
        <v>PPA</v>
      </c>
      <c r="AL356" s="12" t="str" cm="1">
        <f t="array" ref="AL356">IFERROR((X356*[2]!Tabla2[Bloque A] + 'BD Centrales 2025'!Y431*[2]!Tabla2[Bloque B] + 'BD Centrales 2025'!Z431*[2]!Tabla2[Bloque C])*#REF!,"-")</f>
        <v>-</v>
      </c>
      <c r="AM356" s="12" t="str">
        <f t="shared" si="17"/>
        <v>-</v>
      </c>
      <c r="AN356" s="12">
        <f>IFERROR((AH356+AI356+AJ356)/(SUMIFS($W$2:$W$1194,$E$2:$E$1194,E356)*1000*#REF!),0)</f>
        <v>0</v>
      </c>
    </row>
    <row r="357" spans="1:40" ht="14.4" x14ac:dyDescent="0.3">
      <c r="A357" s="7">
        <v>464</v>
      </c>
      <c r="B357" s="7" t="s">
        <v>53</v>
      </c>
      <c r="C357" s="8" t="s">
        <v>54</v>
      </c>
      <c r="D357" s="6" t="s">
        <v>55</v>
      </c>
      <c r="E357" s="6" t="str">
        <f>_xlfn.XLOOKUP(D357,'[2]Coordinados SEN'!$A:$A,'[2]Coordinados SEN'!$B:$B,"-",0)</f>
        <v>96.971.330-6</v>
      </c>
      <c r="F357" s="6" t="s">
        <v>55</v>
      </c>
      <c r="G357" s="6">
        <f t="shared" si="15"/>
        <v>1</v>
      </c>
      <c r="H357" s="6" t="s">
        <v>56</v>
      </c>
      <c r="I357" s="6" t="s">
        <v>57</v>
      </c>
      <c r="J357" s="6" t="str">
        <f>_xlfn.XLOOKUP(I357,'[2]Barras CMg'!$E$2:$E$1527,'[2]Barras CMg'!$A$2:$A$1527,"------",0,1)</f>
        <v>C.PABELLON____220</v>
      </c>
      <c r="K357" s="6">
        <v>3</v>
      </c>
      <c r="L357" s="6">
        <v>2025</v>
      </c>
      <c r="M357" s="6" t="s">
        <v>45</v>
      </c>
      <c r="N357" s="6" t="s">
        <v>58</v>
      </c>
      <c r="O357" s="6" t="s">
        <v>47</v>
      </c>
      <c r="P357" s="6" t="s">
        <v>48</v>
      </c>
      <c r="Q357" s="6" t="s">
        <v>59</v>
      </c>
      <c r="R357" s="6" t="s">
        <v>60</v>
      </c>
      <c r="S357" s="6" t="s">
        <v>51</v>
      </c>
      <c r="T357" s="9" t="s">
        <v>61</v>
      </c>
      <c r="U357" s="10">
        <v>94.88</v>
      </c>
      <c r="V357" s="10">
        <v>83.58</v>
      </c>
      <c r="W357" s="11" t="e">
        <f>_xlfn.XLOOKUP(C357,#REF!,#REF!,"S/I",0)</f>
        <v>#REF!</v>
      </c>
      <c r="X357" s="11" t="str">
        <f>_xlfn.XLOOKUP($D357,[2]Retiros_dinamica!$F:$F,[2]Retiros_dinamica!B:B,"S/I",0)</f>
        <v>S/I</v>
      </c>
      <c r="Y357" s="11" t="str">
        <f>_xlfn.XLOOKUP($D357,[2]Retiros_dinamica!$F:$F,[2]Retiros_dinamica!C:C,"S/I",0)</f>
        <v>S/I</v>
      </c>
      <c r="Z357" s="11" t="str">
        <f>_xlfn.XLOOKUP($D357,[2]Retiros_dinamica!$F:$F,[2]Retiros_dinamica!D:D,"S/I",0)</f>
        <v>S/I</v>
      </c>
      <c r="AA357" s="11" t="str">
        <f>_xlfn.XLOOKUP($D357,[2]Retiros_dinamica!$F:$F,[2]Retiros_dinamica!E:E,"S/I",0)</f>
        <v>S/I</v>
      </c>
      <c r="AB357" s="6" t="str">
        <f>_xlfn.XLOOKUP(C357,[2]CMg!$I$4:$I$106,[2]CMg!$M$4:$M$106,"----",0,1)</f>
        <v>----</v>
      </c>
      <c r="AC357" s="6" t="str">
        <f>_xlfn.XLOOKUP(C357,[2]CMg!$A$4:$A$106,[2]CMg!$B$4:$B$106,"----",0,1)</f>
        <v>----</v>
      </c>
      <c r="AD357" s="6" t="str">
        <f>_xlfn.XLOOKUP(C357,'[3]Promedio solar Cmg'!$A$4:$A$106,'[3]Promedio solar Cmg'!$B$4:$B$106,"----",0,1)</f>
        <v>----</v>
      </c>
      <c r="AH357" s="12">
        <f>_xlfn.XLOOKUP($E357,'[2]Balance económico'!$C:$C,'[2]Balance económico'!$D:$D,"-",0)</f>
        <v>-21334531940.827705</v>
      </c>
      <c r="AI357" s="12">
        <f>_xlfn.XLOOKUP($E357,'[2]Balance económico'!$C:$C,'[2]Balance económico'!$E:$E,"-",0)</f>
        <v>4992472051.6093502</v>
      </c>
      <c r="AJ357" s="12" t="str">
        <f>_xlfn.XLOOKUP($E357,'[2]Balance económico'!$C:$C,'[2]Balance económico'!$F:$F,"-",0)</f>
        <v>----</v>
      </c>
      <c r="AK357" s="6" t="str">
        <f t="shared" si="16"/>
        <v>PPA</v>
      </c>
      <c r="AL357" s="12" t="str" cm="1">
        <f t="array" ref="AL357">IFERROR((X357*[2]!Tabla2[Bloque A] + 'BD Centrales 2025'!Y3*[2]!Tabla2[Bloque B] + 'BD Centrales 2025'!Z3*[2]!Tabla2[Bloque C])*#REF!,"-")</f>
        <v>-</v>
      </c>
      <c r="AM357" s="12" t="str">
        <f t="shared" si="17"/>
        <v>-</v>
      </c>
      <c r="AN357" s="12">
        <f>IFERROR((AH357+AI357+AJ357)/(SUMIFS($W$2:$W$1194,$E$2:$E$1194,E357)*1000*#REF!),0)</f>
        <v>0</v>
      </c>
    </row>
    <row r="358" spans="1:40" ht="14.4" x14ac:dyDescent="0.3">
      <c r="A358" s="7">
        <v>468</v>
      </c>
      <c r="B358" s="7" t="s">
        <v>4886</v>
      </c>
      <c r="C358" s="8" t="s">
        <v>4887</v>
      </c>
      <c r="D358" s="6" t="s">
        <v>4888</v>
      </c>
      <c r="E358" s="6" t="str">
        <f>_xlfn.XLOOKUP(D358,'[2]Coordinados SEN'!$A:$A,'[2]Coordinados SEN'!$B:$B,"-",0)</f>
        <v>76.045.491-5</v>
      </c>
      <c r="F358" s="6" t="s">
        <v>4888</v>
      </c>
      <c r="G358" s="6">
        <f t="shared" si="15"/>
        <v>4</v>
      </c>
      <c r="H358" s="6" t="s">
        <v>4889</v>
      </c>
      <c r="I358" s="6" t="s">
        <v>4890</v>
      </c>
      <c r="J358" s="6" t="str">
        <f>_xlfn.XLOOKUP(I358,'[2]Barras CMg'!$E$2:$E$1527,'[2]Barras CMg'!$A$2:$A$1527,"------",0,1)</f>
        <v>------</v>
      </c>
      <c r="K358" s="6">
        <v>1</v>
      </c>
      <c r="L358" s="6">
        <v>2025</v>
      </c>
      <c r="M358" s="6" t="s">
        <v>66</v>
      </c>
      <c r="N358" s="6" t="s">
        <v>177</v>
      </c>
      <c r="O358" s="6" t="s">
        <v>213</v>
      </c>
      <c r="P358" s="6" t="s">
        <v>814</v>
      </c>
      <c r="Q358" s="6" t="s">
        <v>4891</v>
      </c>
      <c r="R358" s="6" t="s">
        <v>4891</v>
      </c>
      <c r="S358" s="6" t="s">
        <v>51</v>
      </c>
      <c r="T358" s="9" t="s">
        <v>4892</v>
      </c>
      <c r="U358" s="10">
        <v>2.6019999999999999</v>
      </c>
      <c r="V358" s="10">
        <v>2.5920000000000001</v>
      </c>
      <c r="W358" s="11" t="e">
        <f>_xlfn.XLOOKUP(C358,#REF!,#REF!,"S/I",0)</f>
        <v>#REF!</v>
      </c>
      <c r="X358" s="11" t="str">
        <f>_xlfn.XLOOKUP($D358,[2]Retiros_dinamica!$F:$F,[2]Retiros_dinamica!B:B,"S/I",0)</f>
        <v>S/I</v>
      </c>
      <c r="Y358" s="11" t="str">
        <f>_xlfn.XLOOKUP($D358,[2]Retiros_dinamica!$F:$F,[2]Retiros_dinamica!C:C,"S/I",0)</f>
        <v>S/I</v>
      </c>
      <c r="Z358" s="11" t="str">
        <f>_xlfn.XLOOKUP($D358,[2]Retiros_dinamica!$F:$F,[2]Retiros_dinamica!D:D,"S/I",0)</f>
        <v>S/I</v>
      </c>
      <c r="AA358" s="11" t="str">
        <f>_xlfn.XLOOKUP($D358,[2]Retiros_dinamica!$F:$F,[2]Retiros_dinamica!E:E,"S/I",0)</f>
        <v>S/I</v>
      </c>
      <c r="AB358" s="6" t="str">
        <f>_xlfn.XLOOKUP(C358,[2]CMg!$I$4:$I$106,[2]CMg!$M$4:$M$106,"----",0,1)</f>
        <v>----</v>
      </c>
      <c r="AH358" s="12">
        <f>_xlfn.XLOOKUP($E358,'[2]Balance económico'!$C:$C,'[2]Balance económico'!$D:$D,"-",0)</f>
        <v>1231341089.2348855</v>
      </c>
      <c r="AI358" s="12">
        <f>_xlfn.XLOOKUP($E358,'[2]Balance económico'!$C:$C,'[2]Balance económico'!$E:$E,"-",0)</f>
        <v>202710675.51000002</v>
      </c>
      <c r="AJ358" s="12" t="str">
        <f>_xlfn.XLOOKUP($E358,'[2]Balance económico'!$C:$C,'[2]Balance económico'!$F:$F,"-",0)</f>
        <v>----</v>
      </c>
      <c r="AK358" s="6" t="str">
        <f t="shared" si="16"/>
        <v>PPA</v>
      </c>
      <c r="AL358" s="12" t="str" cm="1">
        <f t="array" ref="AL358">IFERROR((X358*[2]!Tabla2[Bloque A] + 'BD Centrales 2025'!Y910*[2]!Tabla2[Bloque B] + 'BD Centrales 2025'!Z910*[2]!Tabla2[Bloque C])*#REF!,"-")</f>
        <v>-</v>
      </c>
      <c r="AM358" s="12" t="str">
        <f t="shared" si="17"/>
        <v>-</v>
      </c>
      <c r="AN358" s="12">
        <f>IFERROR((AH358+AI358+AJ358)/(SUMIFS($W$2:$W$1194,$E$2:$E$1194,E358)*1000*#REF!),0)</f>
        <v>0</v>
      </c>
    </row>
    <row r="359" spans="1:40" ht="14.4" x14ac:dyDescent="0.3">
      <c r="A359" s="7">
        <v>470</v>
      </c>
      <c r="B359" s="7" t="s">
        <v>952</v>
      </c>
      <c r="C359" s="8" t="s">
        <v>953</v>
      </c>
      <c r="D359" s="6" t="s">
        <v>954</v>
      </c>
      <c r="E359" s="6" t="str">
        <f>_xlfn.XLOOKUP(D359,'[2]Coordinados SEN'!$A:$A,'[2]Coordinados SEN'!$B:$B,"-",0)</f>
        <v>76.228.787-0</v>
      </c>
      <c r="F359" s="6" t="s">
        <v>954</v>
      </c>
      <c r="G359" s="6">
        <f t="shared" si="15"/>
        <v>1</v>
      </c>
      <c r="H359" s="6" t="s">
        <v>955</v>
      </c>
      <c r="I359" s="6" t="s">
        <v>956</v>
      </c>
      <c r="J359" s="6" t="str">
        <f>_xlfn.XLOOKUP(I359,'[2]Barras CMg'!$E$2:$E$1527,'[2]Barras CMg'!$A$2:$A$1527,"------",0,1)</f>
        <v>TAMARUGAL_____023</v>
      </c>
      <c r="K359" s="6" t="s">
        <v>397</v>
      </c>
      <c r="L359" s="6">
        <v>2025</v>
      </c>
      <c r="M359" s="6" t="s">
        <v>495</v>
      </c>
      <c r="N359" s="6" t="s">
        <v>496</v>
      </c>
      <c r="O359" s="6" t="s">
        <v>213</v>
      </c>
      <c r="P359" s="6" t="s">
        <v>814</v>
      </c>
      <c r="Q359" s="6" t="s">
        <v>815</v>
      </c>
      <c r="R359" s="6" t="s">
        <v>816</v>
      </c>
      <c r="S359" s="6" t="s">
        <v>51</v>
      </c>
      <c r="T359" s="9" t="s">
        <v>957</v>
      </c>
      <c r="U359" s="10">
        <v>3</v>
      </c>
      <c r="V359" s="10">
        <v>3</v>
      </c>
      <c r="W359" s="11" t="e">
        <f>_xlfn.XLOOKUP(C359,#REF!,#REF!,"S/I",0)</f>
        <v>#REF!</v>
      </c>
      <c r="X359" s="11" t="str">
        <f>_xlfn.XLOOKUP($D359,[2]Retiros_dinamica!$F:$F,[2]Retiros_dinamica!B:B,"S/I",0)</f>
        <v>S/I</v>
      </c>
      <c r="Y359" s="11" t="str">
        <f>_xlfn.XLOOKUP($D359,[2]Retiros_dinamica!$F:$F,[2]Retiros_dinamica!C:C,"S/I",0)</f>
        <v>S/I</v>
      </c>
      <c r="Z359" s="11" t="str">
        <f>_xlfn.XLOOKUP($D359,[2]Retiros_dinamica!$F:$F,[2]Retiros_dinamica!D:D,"S/I",0)</f>
        <v>S/I</v>
      </c>
      <c r="AA359" s="11" t="str">
        <f>_xlfn.XLOOKUP($D359,[2]Retiros_dinamica!$F:$F,[2]Retiros_dinamica!E:E,"S/I",0)</f>
        <v>S/I</v>
      </c>
      <c r="AB359" s="6" t="str">
        <f>_xlfn.XLOOKUP(C359,[2]CMg!$I$4:$I$106,[2]CMg!$M$4:$M$106,"----",0,1)</f>
        <v>----</v>
      </c>
      <c r="AC359" s="6" t="str">
        <f>_xlfn.XLOOKUP(C359,[2]CMg!$A$4:$A$106,[2]CMg!$B$4:$B$106,"----",0,1)</f>
        <v>----</v>
      </c>
      <c r="AD359" s="6" t="str">
        <f>_xlfn.XLOOKUP(C359,'[3]Promedio solar Cmg'!$A$4:$A$106,'[3]Promedio solar Cmg'!$B$4:$B$106,"----",0,1)</f>
        <v>----</v>
      </c>
      <c r="AH359" s="12">
        <f>_xlfn.XLOOKUP($E359,'[2]Balance económico'!$C:$C,'[2]Balance económico'!$D:$D,"-",0)</f>
        <v>0</v>
      </c>
      <c r="AI359" s="12">
        <f>_xlfn.XLOOKUP($E359,'[2]Balance económico'!$C:$C,'[2]Balance económico'!$E:$E,"-",0)</f>
        <v>0</v>
      </c>
      <c r="AJ359" s="12" t="str">
        <f>_xlfn.XLOOKUP($E359,'[2]Balance económico'!$C:$C,'[2]Balance económico'!$F:$F,"-",0)</f>
        <v>----</v>
      </c>
      <c r="AK359" s="6" t="str">
        <f t="shared" si="16"/>
        <v>PPA</v>
      </c>
      <c r="AL359" s="12" t="str" cm="1">
        <f t="array" ref="AL359">IFERROR((X359*[2]!Tabla2[Bloque A] + 'BD Centrales 2025'!Y103*[2]!Tabla2[Bloque B] + 'BD Centrales 2025'!Z103*[2]!Tabla2[Bloque C])*#REF!,"-")</f>
        <v>-</v>
      </c>
      <c r="AM359" s="12" t="str">
        <f t="shared" si="17"/>
        <v>-</v>
      </c>
      <c r="AN359" s="12">
        <f>IFERROR((AH359+AI359+AJ359)/(SUMIFS($W$2:$W$1194,$E$2:$E$1194,E359)*1000*#REF!),0)</f>
        <v>0</v>
      </c>
    </row>
    <row r="360" spans="1:40" ht="14.4" x14ac:dyDescent="0.3">
      <c r="A360" s="7">
        <v>471</v>
      </c>
      <c r="B360" s="7" t="s">
        <v>4893</v>
      </c>
      <c r="C360" s="8" t="s">
        <v>4894</v>
      </c>
      <c r="D360" s="6" t="s">
        <v>4888</v>
      </c>
      <c r="E360" s="6" t="str">
        <f>_xlfn.XLOOKUP(D360,'[2]Coordinados SEN'!$A:$A,'[2]Coordinados SEN'!$B:$B,"-",0)</f>
        <v>76.045.491-5</v>
      </c>
      <c r="F360" s="6" t="s">
        <v>4888</v>
      </c>
      <c r="G360" s="6">
        <f t="shared" si="15"/>
        <v>4</v>
      </c>
      <c r="H360" s="6" t="s">
        <v>4895</v>
      </c>
      <c r="I360" s="6" t="s">
        <v>4896</v>
      </c>
      <c r="J360" s="6" t="str">
        <f>_xlfn.XLOOKUP(I360,'[2]Barras CMg'!$E$2:$E$1527,'[2]Barras CMg'!$A$2:$A$1527,"------",0,1)</f>
        <v>A.HOSPICIO____013</v>
      </c>
      <c r="K360" s="6">
        <v>1</v>
      </c>
      <c r="L360" s="6">
        <v>2025</v>
      </c>
      <c r="M360" s="6" t="s">
        <v>66</v>
      </c>
      <c r="N360" s="6" t="s">
        <v>177</v>
      </c>
      <c r="O360" s="6" t="s">
        <v>213</v>
      </c>
      <c r="P360" s="6" t="s">
        <v>814</v>
      </c>
      <c r="Q360" s="6" t="s">
        <v>4891</v>
      </c>
      <c r="R360" s="6" t="s">
        <v>4897</v>
      </c>
      <c r="S360" s="6" t="s">
        <v>51</v>
      </c>
      <c r="T360" s="9" t="s">
        <v>4898</v>
      </c>
      <c r="U360" s="10">
        <v>1.1000000000000001</v>
      </c>
      <c r="V360" s="10">
        <v>1.1000000000000001</v>
      </c>
      <c r="W360" s="11" t="e">
        <f>_xlfn.XLOOKUP(C360,#REF!,#REF!,"S/I",0)</f>
        <v>#REF!</v>
      </c>
      <c r="X360" s="11" t="str">
        <f>_xlfn.XLOOKUP($D360,[2]Retiros_dinamica!$F:$F,[2]Retiros_dinamica!B:B,"S/I",0)</f>
        <v>S/I</v>
      </c>
      <c r="Y360" s="11" t="str">
        <f>_xlfn.XLOOKUP($D360,[2]Retiros_dinamica!$F:$F,[2]Retiros_dinamica!C:C,"S/I",0)</f>
        <v>S/I</v>
      </c>
      <c r="Z360" s="11" t="str">
        <f>_xlfn.XLOOKUP($D360,[2]Retiros_dinamica!$F:$F,[2]Retiros_dinamica!D:D,"S/I",0)</f>
        <v>S/I</v>
      </c>
      <c r="AA360" s="11" t="str">
        <f>_xlfn.XLOOKUP($D360,[2]Retiros_dinamica!$F:$F,[2]Retiros_dinamica!E:E,"S/I",0)</f>
        <v>S/I</v>
      </c>
      <c r="AB360" s="6" t="str">
        <f>_xlfn.XLOOKUP(C360,[2]CMg!$I$4:$I$106,[2]CMg!$M$4:$M$106,"----",0,1)</f>
        <v>----</v>
      </c>
      <c r="AH360" s="12">
        <f>_xlfn.XLOOKUP($E360,'[2]Balance económico'!$C:$C,'[2]Balance económico'!$D:$D,"-",0)</f>
        <v>1231341089.2348855</v>
      </c>
      <c r="AI360" s="12">
        <f>_xlfn.XLOOKUP($E360,'[2]Balance económico'!$C:$C,'[2]Balance económico'!$E:$E,"-",0)</f>
        <v>202710675.51000002</v>
      </c>
      <c r="AJ360" s="12" t="str">
        <f>_xlfn.XLOOKUP($E360,'[2]Balance económico'!$C:$C,'[2]Balance económico'!$F:$F,"-",0)</f>
        <v>----</v>
      </c>
      <c r="AK360" s="6" t="str">
        <f t="shared" si="16"/>
        <v>PPA</v>
      </c>
      <c r="AL360" s="12" t="str" cm="1">
        <f t="array" ref="AL360">IFERROR((X360*[2]!Tabla2[Bloque A] + 'BD Centrales 2025'!Y911*[2]!Tabla2[Bloque B] + 'BD Centrales 2025'!Z911*[2]!Tabla2[Bloque C])*#REF!,"-")</f>
        <v>-</v>
      </c>
      <c r="AM360" s="12" t="str">
        <f t="shared" si="17"/>
        <v>-</v>
      </c>
      <c r="AN360" s="12">
        <f>IFERROR((AH360+AI360+AJ360)/(SUMIFS($W$2:$W$1194,$E$2:$E$1194,E360)*1000*#REF!),0)</f>
        <v>0</v>
      </c>
    </row>
    <row r="361" spans="1:40" ht="14.4" x14ac:dyDescent="0.3">
      <c r="A361" s="7">
        <v>472</v>
      </c>
      <c r="B361" s="7" t="s">
        <v>4899</v>
      </c>
      <c r="C361" s="8" t="s">
        <v>4900</v>
      </c>
      <c r="D361" s="6" t="s">
        <v>4888</v>
      </c>
      <c r="E361" s="6" t="str">
        <f>_xlfn.XLOOKUP(D361,'[2]Coordinados SEN'!$A:$A,'[2]Coordinados SEN'!$B:$B,"-",0)</f>
        <v>76.045.491-5</v>
      </c>
      <c r="F361" s="6" t="s">
        <v>4888</v>
      </c>
      <c r="G361" s="6">
        <f t="shared" si="15"/>
        <v>4</v>
      </c>
      <c r="H361" s="6" t="s">
        <v>4895</v>
      </c>
      <c r="I361" s="6" t="s">
        <v>4896</v>
      </c>
      <c r="J361" s="6" t="str">
        <f>_xlfn.XLOOKUP(I361,'[2]Barras CMg'!$E$2:$E$1527,'[2]Barras CMg'!$A$2:$A$1527,"------",0,1)</f>
        <v>A.HOSPICIO____013</v>
      </c>
      <c r="K361" s="6">
        <v>1</v>
      </c>
      <c r="L361" s="6">
        <v>2025</v>
      </c>
      <c r="M361" s="6" t="s">
        <v>66</v>
      </c>
      <c r="N361" s="6" t="s">
        <v>177</v>
      </c>
      <c r="O361" s="6" t="s">
        <v>213</v>
      </c>
      <c r="P361" s="6" t="s">
        <v>814</v>
      </c>
      <c r="Q361" s="6" t="s">
        <v>4891</v>
      </c>
      <c r="R361" s="6" t="s">
        <v>4897</v>
      </c>
      <c r="S361" s="6" t="s">
        <v>51</v>
      </c>
      <c r="T361" s="9" t="s">
        <v>4898</v>
      </c>
      <c r="U361" s="10">
        <v>1.1000000000000001</v>
      </c>
      <c r="V361" s="10">
        <v>1.1100000000000001</v>
      </c>
      <c r="W361" s="11" t="e">
        <f>_xlfn.XLOOKUP(C361,#REF!,#REF!,"S/I",0)</f>
        <v>#REF!</v>
      </c>
      <c r="X361" s="11" t="str">
        <f>_xlfn.XLOOKUP($D361,[2]Retiros_dinamica!$F:$F,[2]Retiros_dinamica!B:B,"S/I",0)</f>
        <v>S/I</v>
      </c>
      <c r="Y361" s="11" t="str">
        <f>_xlfn.XLOOKUP($D361,[2]Retiros_dinamica!$F:$F,[2]Retiros_dinamica!C:C,"S/I",0)</f>
        <v>S/I</v>
      </c>
      <c r="Z361" s="11" t="str">
        <f>_xlfn.XLOOKUP($D361,[2]Retiros_dinamica!$F:$F,[2]Retiros_dinamica!D:D,"S/I",0)</f>
        <v>S/I</v>
      </c>
      <c r="AA361" s="11" t="str">
        <f>_xlfn.XLOOKUP($D361,[2]Retiros_dinamica!$F:$F,[2]Retiros_dinamica!E:E,"S/I",0)</f>
        <v>S/I</v>
      </c>
      <c r="AB361" s="6" t="str">
        <f>_xlfn.XLOOKUP(C361,[2]CMg!$I$4:$I$106,[2]CMg!$M$4:$M$106,"----",0,1)</f>
        <v>----</v>
      </c>
      <c r="AH361" s="12">
        <f>_xlfn.XLOOKUP($E361,'[2]Balance económico'!$C:$C,'[2]Balance económico'!$D:$D,"-",0)</f>
        <v>1231341089.2348855</v>
      </c>
      <c r="AI361" s="12">
        <f>_xlfn.XLOOKUP($E361,'[2]Balance económico'!$C:$C,'[2]Balance económico'!$E:$E,"-",0)</f>
        <v>202710675.51000002</v>
      </c>
      <c r="AJ361" s="12" t="str">
        <f>_xlfn.XLOOKUP($E361,'[2]Balance económico'!$C:$C,'[2]Balance económico'!$F:$F,"-",0)</f>
        <v>----</v>
      </c>
      <c r="AK361" s="6" t="str">
        <f t="shared" si="16"/>
        <v>PPA</v>
      </c>
      <c r="AL361" s="12" t="str" cm="1">
        <f t="array" ref="AL361">IFERROR((X361*[2]!Tabla2[Bloque A] + 'BD Centrales 2025'!Y912*[2]!Tabla2[Bloque B] + 'BD Centrales 2025'!Z912*[2]!Tabla2[Bloque C])*#REF!,"-")</f>
        <v>-</v>
      </c>
      <c r="AM361" s="12" t="str">
        <f t="shared" si="17"/>
        <v>-</v>
      </c>
      <c r="AN361" s="12">
        <f>IFERROR((AH361+AI361+AJ361)/(SUMIFS($W$2:$W$1194,$E$2:$E$1194,E361)*1000*#REF!),0)</f>
        <v>0</v>
      </c>
    </row>
    <row r="362" spans="1:40" ht="14.4" x14ac:dyDescent="0.3">
      <c r="A362" s="7">
        <v>473</v>
      </c>
      <c r="B362" s="7" t="s">
        <v>4901</v>
      </c>
      <c r="C362" s="8" t="s">
        <v>4902</v>
      </c>
      <c r="D362" s="6" t="s">
        <v>4888</v>
      </c>
      <c r="E362" s="6" t="str">
        <f>_xlfn.XLOOKUP(D362,'[2]Coordinados SEN'!$A:$A,'[2]Coordinados SEN'!$B:$B,"-",0)</f>
        <v>76.045.491-5</v>
      </c>
      <c r="F362" s="6" t="s">
        <v>4888</v>
      </c>
      <c r="G362" s="6">
        <f t="shared" si="15"/>
        <v>4</v>
      </c>
      <c r="H362" s="6" t="s">
        <v>4903</v>
      </c>
      <c r="I362" s="6" t="s">
        <v>4896</v>
      </c>
      <c r="J362" s="6" t="str">
        <f>_xlfn.XLOOKUP(I362,'[2]Barras CMg'!$E$2:$E$1527,'[2]Barras CMg'!$A$2:$A$1527,"------",0,1)</f>
        <v>A.HOSPICIO____013</v>
      </c>
      <c r="K362" s="6">
        <v>1</v>
      </c>
      <c r="L362" s="6">
        <v>2025</v>
      </c>
      <c r="M362" s="6" t="s">
        <v>66</v>
      </c>
      <c r="N362" s="6" t="s">
        <v>177</v>
      </c>
      <c r="O362" s="6" t="s">
        <v>213</v>
      </c>
      <c r="P362" s="6" t="s">
        <v>814</v>
      </c>
      <c r="Q362" s="6" t="s">
        <v>4891</v>
      </c>
      <c r="R362" s="6" t="s">
        <v>4897</v>
      </c>
      <c r="S362" s="6" t="s">
        <v>51</v>
      </c>
      <c r="T362" s="9" t="s">
        <v>4162</v>
      </c>
      <c r="U362" s="10">
        <v>1.25</v>
      </c>
      <c r="V362" s="10">
        <v>1.25</v>
      </c>
      <c r="W362" s="11" t="e">
        <f>_xlfn.XLOOKUP(C362,#REF!,#REF!,"S/I",0)</f>
        <v>#REF!</v>
      </c>
      <c r="X362" s="11" t="str">
        <f>_xlfn.XLOOKUP($D362,[2]Retiros_dinamica!$F:$F,[2]Retiros_dinamica!B:B,"S/I",0)</f>
        <v>S/I</v>
      </c>
      <c r="Y362" s="11" t="str">
        <f>_xlfn.XLOOKUP($D362,[2]Retiros_dinamica!$F:$F,[2]Retiros_dinamica!C:C,"S/I",0)</f>
        <v>S/I</v>
      </c>
      <c r="Z362" s="11" t="str">
        <f>_xlfn.XLOOKUP($D362,[2]Retiros_dinamica!$F:$F,[2]Retiros_dinamica!D:D,"S/I",0)</f>
        <v>S/I</v>
      </c>
      <c r="AA362" s="11" t="str">
        <f>_xlfn.XLOOKUP($D362,[2]Retiros_dinamica!$F:$F,[2]Retiros_dinamica!E:E,"S/I",0)</f>
        <v>S/I</v>
      </c>
      <c r="AB362" s="6" t="str">
        <f>_xlfn.XLOOKUP(C362,[2]CMg!$I$4:$I$106,[2]CMg!$M$4:$M$106,"----",0,1)</f>
        <v>----</v>
      </c>
      <c r="AH362" s="12">
        <f>_xlfn.XLOOKUP($E362,'[2]Balance económico'!$C:$C,'[2]Balance económico'!$D:$D,"-",0)</f>
        <v>1231341089.2348855</v>
      </c>
      <c r="AI362" s="12">
        <f>_xlfn.XLOOKUP($E362,'[2]Balance económico'!$C:$C,'[2]Balance económico'!$E:$E,"-",0)</f>
        <v>202710675.51000002</v>
      </c>
      <c r="AJ362" s="12" t="str">
        <f>_xlfn.XLOOKUP($E362,'[2]Balance económico'!$C:$C,'[2]Balance económico'!$F:$F,"-",0)</f>
        <v>----</v>
      </c>
      <c r="AK362" s="6" t="str">
        <f t="shared" si="16"/>
        <v>PPA</v>
      </c>
      <c r="AL362" s="12" t="str" cm="1">
        <f t="array" ref="AL362">IFERROR((X362*[2]!Tabla2[Bloque A] + 'BD Centrales 2025'!Y913*[2]!Tabla2[Bloque B] + 'BD Centrales 2025'!Z913*[2]!Tabla2[Bloque C])*#REF!,"-")</f>
        <v>-</v>
      </c>
      <c r="AM362" s="12" t="str">
        <f t="shared" si="17"/>
        <v>-</v>
      </c>
      <c r="AN362" s="12">
        <f>IFERROR((AH362+AI362+AJ362)/(SUMIFS($W$2:$W$1194,$E$2:$E$1194,E362)*1000*#REF!),0)</f>
        <v>0</v>
      </c>
    </row>
    <row r="363" spans="1:40" ht="14.4" x14ac:dyDescent="0.3">
      <c r="A363" s="7">
        <v>474</v>
      </c>
      <c r="B363" s="7" t="s">
        <v>958</v>
      </c>
      <c r="C363" s="8" t="s">
        <v>959</v>
      </c>
      <c r="D363" s="6" t="s">
        <v>960</v>
      </c>
      <c r="E363" s="6" t="str">
        <f>_xlfn.XLOOKUP(D363,'[2]Coordinados SEN'!$A:$A,'[2]Coordinados SEN'!$B:$B,"-",0)</f>
        <v>76.055.358-1</v>
      </c>
      <c r="F363" s="6" t="s">
        <v>960</v>
      </c>
      <c r="G363" s="6">
        <f t="shared" si="15"/>
        <v>1</v>
      </c>
      <c r="H363" s="6" t="s">
        <v>961</v>
      </c>
      <c r="I363" s="6" t="s">
        <v>962</v>
      </c>
      <c r="J363" s="6" t="str">
        <f>_xlfn.XLOOKUP(I363,'[2]Barras CMg'!$E$2:$E$1527,'[2]Barras CMg'!$A$2:$A$1527,"------",0,1)</f>
        <v>P.ALMONTE_____023</v>
      </c>
      <c r="K363" s="6" t="s">
        <v>397</v>
      </c>
      <c r="L363" s="6">
        <v>2025</v>
      </c>
      <c r="M363" s="6" t="s">
        <v>495</v>
      </c>
      <c r="N363" s="6" t="s">
        <v>496</v>
      </c>
      <c r="O363" s="6" t="s">
        <v>213</v>
      </c>
      <c r="P363" s="6" t="s">
        <v>814</v>
      </c>
      <c r="Q363" s="6" t="s">
        <v>815</v>
      </c>
      <c r="R363" s="6" t="s">
        <v>816</v>
      </c>
      <c r="S363" s="6" t="s">
        <v>51</v>
      </c>
      <c r="T363" s="9" t="s">
        <v>963</v>
      </c>
      <c r="U363" s="10">
        <v>9</v>
      </c>
      <c r="V363" s="10">
        <v>8.9700000000000006</v>
      </c>
      <c r="W363" s="11" t="e">
        <f>_xlfn.XLOOKUP(C363,#REF!,#REF!,"S/I",0)</f>
        <v>#REF!</v>
      </c>
      <c r="X363" s="11" t="str">
        <f>_xlfn.XLOOKUP($D363,[2]Retiros_dinamica!$F:$F,[2]Retiros_dinamica!B:B,"S/I",0)</f>
        <v>S/I</v>
      </c>
      <c r="Y363" s="11" t="str">
        <f>_xlfn.XLOOKUP($D363,[2]Retiros_dinamica!$F:$F,[2]Retiros_dinamica!C:C,"S/I",0)</f>
        <v>S/I</v>
      </c>
      <c r="Z363" s="11" t="str">
        <f>_xlfn.XLOOKUP($D363,[2]Retiros_dinamica!$F:$F,[2]Retiros_dinamica!D:D,"S/I",0)</f>
        <v>S/I</v>
      </c>
      <c r="AA363" s="11" t="str">
        <f>_xlfn.XLOOKUP($D363,[2]Retiros_dinamica!$F:$F,[2]Retiros_dinamica!E:E,"S/I",0)</f>
        <v>S/I</v>
      </c>
      <c r="AB363" s="6" t="str">
        <f>_xlfn.XLOOKUP(C363,[2]CMg!$I$4:$I$106,[2]CMg!$M$4:$M$106,"----",0,1)</f>
        <v>----</v>
      </c>
      <c r="AC363" s="6" t="str">
        <f>_xlfn.XLOOKUP(C363,[2]CMg!$A$4:$A$106,[2]CMg!$B$4:$B$106,"----",0,1)</f>
        <v>----</v>
      </c>
      <c r="AD363" s="6" t="str">
        <f>_xlfn.XLOOKUP(C363,'[3]Promedio solar Cmg'!$A$4:$A$106,'[3]Promedio solar Cmg'!$B$4:$B$106,"----",0,1)</f>
        <v>----</v>
      </c>
      <c r="AH363" s="12">
        <f>_xlfn.XLOOKUP($E363,'[2]Balance económico'!$C:$C,'[2]Balance económico'!$D:$D,"-",0)</f>
        <v>1907062403.1922214</v>
      </c>
      <c r="AI363" s="12">
        <f>_xlfn.XLOOKUP($E363,'[2]Balance económico'!$C:$C,'[2]Balance económico'!$E:$E,"-",0)</f>
        <v>162034065.33200002</v>
      </c>
      <c r="AJ363" s="12" t="str">
        <f>_xlfn.XLOOKUP($E363,'[2]Balance económico'!$C:$C,'[2]Balance económico'!$F:$F,"-",0)</f>
        <v>----</v>
      </c>
      <c r="AK363" s="6" t="str">
        <f t="shared" si="16"/>
        <v>PPA</v>
      </c>
      <c r="AL363" s="12" t="str" cm="1">
        <f t="array" ref="AL363">IFERROR((X363*[2]!Tabla2[Bloque A] + 'BD Centrales 2025'!Y470*[2]!Tabla2[Bloque B] + 'BD Centrales 2025'!Z470*[2]!Tabla2[Bloque C])*#REF!,"-")</f>
        <v>-</v>
      </c>
      <c r="AM363" s="12" t="str">
        <f t="shared" si="17"/>
        <v>-</v>
      </c>
      <c r="AN363" s="12">
        <f>IFERROR((AH363+AI363+AJ363)/(SUMIFS($W$2:$W$1194,$E$2:$E$1194,E363)*1000*#REF!),0)</f>
        <v>0</v>
      </c>
    </row>
    <row r="364" spans="1:40" ht="14.4" x14ac:dyDescent="0.3">
      <c r="A364" s="7">
        <v>475</v>
      </c>
      <c r="B364" s="7" t="s">
        <v>964</v>
      </c>
      <c r="C364" s="8" t="s">
        <v>965</v>
      </c>
      <c r="D364" s="6" t="s">
        <v>966</v>
      </c>
      <c r="E364" s="6" t="str">
        <f>_xlfn.XLOOKUP(D364,'[2]Coordinados SEN'!$A:$A,'[2]Coordinados SEN'!$B:$B,"-",0)</f>
        <v>76.055.134-1</v>
      </c>
      <c r="F364" s="6" t="s">
        <v>966</v>
      </c>
      <c r="G364" s="6">
        <f t="shared" si="15"/>
        <v>2</v>
      </c>
      <c r="H364" s="6" t="s">
        <v>967</v>
      </c>
      <c r="I364" s="6" t="s">
        <v>956</v>
      </c>
      <c r="J364" s="6" t="str">
        <f>_xlfn.XLOOKUP(I364,'[2]Barras CMg'!$E$2:$E$1527,'[2]Barras CMg'!$A$2:$A$1527,"------",0,1)</f>
        <v>TAMARUGAL_____023</v>
      </c>
      <c r="K364" s="6" t="s">
        <v>397</v>
      </c>
      <c r="L364" s="6">
        <v>2025</v>
      </c>
      <c r="M364" s="6" t="s">
        <v>495</v>
      </c>
      <c r="N364" s="6" t="s">
        <v>496</v>
      </c>
      <c r="O364" s="6" t="s">
        <v>213</v>
      </c>
      <c r="P364" s="6" t="s">
        <v>814</v>
      </c>
      <c r="Q364" s="6" t="s">
        <v>815</v>
      </c>
      <c r="R364" s="6" t="s">
        <v>968</v>
      </c>
      <c r="S364" s="6" t="s">
        <v>51</v>
      </c>
      <c r="T364" s="9" t="s">
        <v>969</v>
      </c>
      <c r="U364" s="10">
        <v>0.63</v>
      </c>
      <c r="V364" s="10">
        <v>0.6</v>
      </c>
      <c r="W364" s="11" t="e">
        <f>_xlfn.XLOOKUP(C364,#REF!,#REF!,"S/I",0)</f>
        <v>#REF!</v>
      </c>
      <c r="X364" s="11">
        <f>_xlfn.XLOOKUP($D364,[2]Retiros_dinamica!$F:$F,[2]Retiros_dinamica!B:B,"S/I",0)</f>
        <v>63098.02343453365</v>
      </c>
      <c r="Y364" s="11">
        <f>_xlfn.XLOOKUP($D364,[2]Retiros_dinamica!$F:$F,[2]Retiros_dinamica!C:C,"S/I",0)</f>
        <v>64299.496127669263</v>
      </c>
      <c r="Z364" s="11">
        <f>_xlfn.XLOOKUP($D364,[2]Retiros_dinamica!$F:$F,[2]Retiros_dinamica!D:D,"S/I",0)</f>
        <v>34505.563572414503</v>
      </c>
      <c r="AA364" s="11">
        <f>_xlfn.XLOOKUP($D364,[2]Retiros_dinamica!$F:$F,[2]Retiros_dinamica!E:E,"S/I",0)</f>
        <v>161903.08313461742</v>
      </c>
      <c r="AB364" s="6" t="str">
        <f>_xlfn.XLOOKUP(C364,[2]CMg!$I$4:$I$106,[2]CMg!$M$4:$M$106,"----",0,1)</f>
        <v>----</v>
      </c>
      <c r="AC364" s="6" t="str">
        <f>_xlfn.XLOOKUP(C364,[2]CMg!$A$4:$A$106,[2]CMg!$B$4:$B$106,"----",0,1)</f>
        <v>----</v>
      </c>
      <c r="AD364" s="6" t="str">
        <f>_xlfn.XLOOKUP(C364,'[3]Promedio solar Cmg'!$A$4:$A$106,'[3]Promedio solar Cmg'!$B$4:$B$106,"----",0,1)</f>
        <v>----</v>
      </c>
      <c r="AH364" s="12">
        <f>_xlfn.XLOOKUP($E364,'[2]Balance económico'!$C:$C,'[2]Balance económico'!$D:$D,"-",0)</f>
        <v>-7578869245.7348709</v>
      </c>
      <c r="AI364" s="12">
        <f>_xlfn.XLOOKUP($E364,'[2]Balance económico'!$C:$C,'[2]Balance económico'!$E:$E,"-",0)</f>
        <v>954371464.83539891</v>
      </c>
      <c r="AJ364" s="12">
        <f>_xlfn.XLOOKUP($E364,'[2]Balance económico'!$C:$C,'[2]Balance económico'!$F:$F,"-",0)</f>
        <v>450634148.98056662</v>
      </c>
      <c r="AK364" s="6" t="str">
        <f t="shared" si="16"/>
        <v>PPA</v>
      </c>
      <c r="AL364" s="12" t="str" cm="1">
        <f t="array" ref="AL364">IFERROR((X364*[2]!Tabla2[Bloque A] + 'BD Centrales 2025'!Y587*[2]!Tabla2[Bloque B] + 'BD Centrales 2025'!Z587*[2]!Tabla2[Bloque C])*#REF!,"-")</f>
        <v>-</v>
      </c>
      <c r="AM364" s="12" t="str">
        <f t="shared" si="17"/>
        <v>-</v>
      </c>
      <c r="AN364" s="12">
        <f>IFERROR((AH364+AI364+AJ364)/(SUMIFS($W$2:$W$1194,$E$2:$E$1194,E364)*1000*#REF!),0)</f>
        <v>0</v>
      </c>
    </row>
    <row r="365" spans="1:40" ht="14.4" x14ac:dyDescent="0.3">
      <c r="A365" s="7">
        <v>476</v>
      </c>
      <c r="B365" s="7" t="s">
        <v>5255</v>
      </c>
      <c r="C365" s="8" t="s">
        <v>5256</v>
      </c>
      <c r="D365" s="6" t="s">
        <v>5257</v>
      </c>
      <c r="E365" s="6" t="str">
        <f>_xlfn.XLOOKUP(D365,'[2]Coordinados SEN'!$A:$A,'[2]Coordinados SEN'!$B:$B,"-",0)</f>
        <v>87.756.500-9</v>
      </c>
      <c r="F365" s="6" t="s">
        <v>5258</v>
      </c>
      <c r="G365" s="6">
        <f t="shared" si="15"/>
        <v>2</v>
      </c>
      <c r="H365" s="6" t="s">
        <v>5259</v>
      </c>
      <c r="I365" s="13" t="s">
        <v>5260</v>
      </c>
      <c r="J365" s="6" t="str">
        <f>_xlfn.XLOOKUP(I365,'[2]Barras CMg'!$E$2:$E$1527,'[2]Barras CMg'!$A$2:$A$1527,"------",0,1)</f>
        <v>TORQUEMADA____110</v>
      </c>
      <c r="K365" s="6">
        <v>1</v>
      </c>
      <c r="L365" s="6">
        <v>2025</v>
      </c>
      <c r="M365" s="6" t="s">
        <v>45</v>
      </c>
      <c r="N365" s="6" t="s">
        <v>5261</v>
      </c>
      <c r="O365" s="6" t="s">
        <v>47</v>
      </c>
      <c r="P365" s="6" t="s">
        <v>189</v>
      </c>
      <c r="Q365" s="6" t="s">
        <v>189</v>
      </c>
      <c r="R365" s="6" t="s">
        <v>3367</v>
      </c>
      <c r="S365" s="6" t="s">
        <v>51</v>
      </c>
      <c r="T365" s="9" t="s">
        <v>5262</v>
      </c>
      <c r="U365" s="10">
        <v>27.31</v>
      </c>
      <c r="V365" s="10">
        <v>26.29</v>
      </c>
      <c r="W365" s="11" t="e">
        <f>_xlfn.XLOOKUP(C365,#REF!,#REF!,"S/I",0)</f>
        <v>#REF!</v>
      </c>
      <c r="X365" s="11" t="str">
        <f>_xlfn.XLOOKUP($D365,[2]Retiros_dinamica!$F:$F,[2]Retiros_dinamica!B:B,"S/I",0)</f>
        <v>S/I</v>
      </c>
      <c r="Y365" s="11" t="str">
        <f>_xlfn.XLOOKUP($D365,[2]Retiros_dinamica!$F:$F,[2]Retiros_dinamica!C:C,"S/I",0)</f>
        <v>S/I</v>
      </c>
      <c r="Z365" s="11" t="str">
        <f>_xlfn.XLOOKUP($D365,[2]Retiros_dinamica!$F:$F,[2]Retiros_dinamica!D:D,"S/I",0)</f>
        <v>S/I</v>
      </c>
      <c r="AA365" s="11" t="str">
        <f>_xlfn.XLOOKUP($D365,[2]Retiros_dinamica!$F:$F,[2]Retiros_dinamica!E:E,"S/I",0)</f>
        <v>S/I</v>
      </c>
      <c r="AB365" s="6" t="str">
        <f>_xlfn.XLOOKUP(C365,[2]CMg!$I$4:$I$106,[2]CMg!$M$4:$M$106,"----",0,1)</f>
        <v>----</v>
      </c>
      <c r="AH365" s="12">
        <f>_xlfn.XLOOKUP($E365,'[2]Balance económico'!$C:$C,'[2]Balance económico'!$D:$D,"-",0)</f>
        <v>-3227999916.4189191</v>
      </c>
      <c r="AI365" s="12">
        <f>_xlfn.XLOOKUP($E365,'[2]Balance económico'!$C:$C,'[2]Balance económico'!$E:$E,"-",0)</f>
        <v>-1138198407.1983652</v>
      </c>
      <c r="AJ365" s="12">
        <f>_xlfn.XLOOKUP($E365,'[2]Balance económico'!$C:$C,'[2]Balance económico'!$F:$F,"-",0)</f>
        <v>377038668.8610121</v>
      </c>
      <c r="AK365" s="6" t="str">
        <f t="shared" si="16"/>
        <v>PPA</v>
      </c>
      <c r="AL365" s="12" t="str" cm="1">
        <f t="array" ref="AL365">IFERROR((X365*[2]!Tabla2[Bloque A] + 'BD Centrales 2025'!Y985*[2]!Tabla2[Bloque B] + 'BD Centrales 2025'!Z985*[2]!Tabla2[Bloque C])*#REF!,"-")</f>
        <v>-</v>
      </c>
      <c r="AM365" s="12" t="str">
        <f t="shared" si="17"/>
        <v>-</v>
      </c>
      <c r="AN365" s="12">
        <f>IFERROR((AH365+AI365+AJ365)/(SUMIFS($W$2:$W$1194,$E$2:$E$1194,E365)*1000*#REF!),0)</f>
        <v>0</v>
      </c>
    </row>
    <row r="366" spans="1:40" ht="14.4" x14ac:dyDescent="0.3">
      <c r="A366" s="7">
        <v>477</v>
      </c>
      <c r="B366" s="7" t="s">
        <v>180</v>
      </c>
      <c r="C366" s="8" t="s">
        <v>181</v>
      </c>
      <c r="D366" s="6" t="s">
        <v>182</v>
      </c>
      <c r="E366" s="6" t="str">
        <f>_xlfn.XLOOKUP(D366,'[2]Coordinados SEN'!$A:$A,'[2]Coordinados SEN'!$B:$B,"-",0)</f>
        <v>76.264.025-2</v>
      </c>
      <c r="F366" s="6" t="s">
        <v>182</v>
      </c>
      <c r="G366" s="6">
        <f t="shared" si="15"/>
        <v>1</v>
      </c>
      <c r="H366" s="6" t="s">
        <v>183</v>
      </c>
      <c r="I366" s="6" t="s">
        <v>184</v>
      </c>
      <c r="J366" s="6" t="str">
        <f>_xlfn.XLOOKUP(I366,'[2]Barras CMg'!$E$2:$E$1527,'[2]Barras CMg'!$A$2:$A$1527,"------",0,1)</f>
        <v>TAP_PUTAGAN___066</v>
      </c>
      <c r="K366" s="6">
        <v>2</v>
      </c>
      <c r="L366" s="6">
        <v>2025</v>
      </c>
      <c r="M366" s="6" t="s">
        <v>66</v>
      </c>
      <c r="N366" s="6" t="s">
        <v>105</v>
      </c>
      <c r="O366" s="6" t="s">
        <v>47</v>
      </c>
      <c r="P366" s="6" t="s">
        <v>90</v>
      </c>
      <c r="Q366" s="6" t="s">
        <v>97</v>
      </c>
      <c r="R366" s="6" t="s">
        <v>98</v>
      </c>
      <c r="S366" s="6" t="s">
        <v>51</v>
      </c>
      <c r="T366" s="9" t="s">
        <v>185</v>
      </c>
      <c r="U366" s="10">
        <v>25.563400000000001</v>
      </c>
      <c r="V366" s="10">
        <v>25.408899999999999</v>
      </c>
      <c r="W366" s="11" t="e">
        <f>_xlfn.XLOOKUP(C366,#REF!,#REF!,"S/I",0)</f>
        <v>#REF!</v>
      </c>
      <c r="X366" s="11">
        <f>_xlfn.XLOOKUP($D366,[2]Retiros_dinamica!$F:$F,[2]Retiros_dinamica!B:B,"S/I",0)</f>
        <v>4289.0611770879996</v>
      </c>
      <c r="Y366" s="11">
        <f>_xlfn.XLOOKUP($D366,[2]Retiros_dinamica!$F:$F,[2]Retiros_dinamica!C:C,"S/I",0)</f>
        <v>5590.6793476680004</v>
      </c>
      <c r="Z366" s="11">
        <f>_xlfn.XLOOKUP($D366,[2]Retiros_dinamica!$F:$F,[2]Retiros_dinamica!D:D,"S/I",0)</f>
        <v>2715.1252177219999</v>
      </c>
      <c r="AA366" s="11">
        <f>_xlfn.XLOOKUP($D366,[2]Retiros_dinamica!$F:$F,[2]Retiros_dinamica!E:E,"S/I",0)</f>
        <v>12594.865742477999</v>
      </c>
      <c r="AB366" s="6" t="str">
        <f>_xlfn.XLOOKUP(C366,[2]CMg!$I$4:$I$106,[2]CMg!$M$4:$M$106,"----",0,1)</f>
        <v>----</v>
      </c>
      <c r="AC366" s="6" t="str">
        <f>_xlfn.XLOOKUP(C366,[2]CMg!$A$4:$A$106,[2]CMg!$B$4:$B$106,"----",0,1)</f>
        <v>----</v>
      </c>
      <c r="AD366" s="6" t="str">
        <f>_xlfn.XLOOKUP(C366,'[3]Promedio solar Cmg'!$A$4:$A$106,'[3]Promedio solar Cmg'!$B$4:$B$106,"----",0,1)</f>
        <v>----</v>
      </c>
      <c r="AH366" s="12">
        <f>_xlfn.XLOOKUP($E366,'[2]Balance económico'!$C:$C,'[2]Balance económico'!$D:$D,"-",0)</f>
        <v>2369993742.0642991</v>
      </c>
      <c r="AI366" s="12">
        <f>_xlfn.XLOOKUP($E366,'[2]Balance económico'!$C:$C,'[2]Balance económico'!$E:$E,"-",0)</f>
        <v>278161561.35505044</v>
      </c>
      <c r="AJ366" s="12">
        <f>_xlfn.XLOOKUP($E366,'[2]Balance económico'!$C:$C,'[2]Balance económico'!$F:$F,"-",0)</f>
        <v>36450769.144673683</v>
      </c>
      <c r="AK366" s="6" t="str">
        <f t="shared" si="16"/>
        <v>PPA</v>
      </c>
      <c r="AL366" s="12" t="str" cm="1">
        <f t="array" ref="AL366">IFERROR((X366*[2]!Tabla2[Bloque A] + 'BD Centrales 2025'!Y22*[2]!Tabla2[Bloque B] + 'BD Centrales 2025'!Z22*[2]!Tabla2[Bloque C])*#REF!,"-")</f>
        <v>-</v>
      </c>
      <c r="AM366" s="12" t="str">
        <f t="shared" si="17"/>
        <v>-</v>
      </c>
      <c r="AN366" s="12">
        <f>IFERROR((AH366+AI366+AJ366)/(SUMIFS($W$2:$W$1194,$E$2:$E$1194,E366)*1000*#REF!),0)</f>
        <v>0</v>
      </c>
    </row>
    <row r="367" spans="1:40" ht="14.4" x14ac:dyDescent="0.3">
      <c r="A367" s="7">
        <v>478</v>
      </c>
      <c r="B367" s="7" t="s">
        <v>3176</v>
      </c>
      <c r="C367" s="8" t="s">
        <v>3177</v>
      </c>
      <c r="D367" s="6" t="s">
        <v>3178</v>
      </c>
      <c r="E367" s="6" t="str">
        <f>_xlfn.XLOOKUP(D367,'[2]Coordinados SEN'!$A:$A,'[2]Coordinados SEN'!$B:$B,"-",0)</f>
        <v>76.166.466-2</v>
      </c>
      <c r="F367" s="6" t="s">
        <v>3178</v>
      </c>
      <c r="G367" s="6">
        <f t="shared" si="15"/>
        <v>1</v>
      </c>
      <c r="H367" s="6" t="s">
        <v>3179</v>
      </c>
      <c r="I367" s="6" t="s">
        <v>3180</v>
      </c>
      <c r="J367" s="6" t="str">
        <f>_xlfn.XLOOKUP(I367,'[2]Barras CMg'!$E$2:$E$1527,'[2]Barras CMg'!$A$2:$A$1527,"------",0,1)</f>
        <v>CLEONES_1_____220</v>
      </c>
      <c r="K367" s="6" t="s">
        <v>397</v>
      </c>
      <c r="L367" s="6">
        <v>2025</v>
      </c>
      <c r="M367" s="6" t="s">
        <v>211</v>
      </c>
      <c r="N367" s="6" t="s">
        <v>212</v>
      </c>
      <c r="O367" s="6" t="s">
        <v>47</v>
      </c>
      <c r="P367" s="6" t="s">
        <v>497</v>
      </c>
      <c r="Q367" s="6" t="s">
        <v>579</v>
      </c>
      <c r="R367" s="6" t="s">
        <v>2882</v>
      </c>
      <c r="S367" s="6" t="s">
        <v>51</v>
      </c>
      <c r="T367" s="9" t="s">
        <v>1131</v>
      </c>
      <c r="U367" s="10">
        <v>190.22550000000001</v>
      </c>
      <c r="V367" s="10">
        <v>175.19890000000001</v>
      </c>
      <c r="W367" s="11" t="e">
        <f>_xlfn.XLOOKUP(C367,#REF!,#REF!,"S/I",0)</f>
        <v>#REF!</v>
      </c>
      <c r="X367" s="11">
        <f>_xlfn.XLOOKUP($D367,[2]Retiros_dinamica!$F:$F,[2]Retiros_dinamica!B:B,"S/I",0)</f>
        <v>82787.788484936202</v>
      </c>
      <c r="Y367" s="11">
        <f>_xlfn.XLOOKUP($D367,[2]Retiros_dinamica!$F:$F,[2]Retiros_dinamica!C:C,"S/I",0)</f>
        <v>0.91803623798100542</v>
      </c>
      <c r="Z367" s="11">
        <f>_xlfn.XLOOKUP($D367,[2]Retiros_dinamica!$F:$F,[2]Retiros_dinamica!D:D,"S/I",0)</f>
        <v>56721.949615545607</v>
      </c>
      <c r="AA367" s="11">
        <f>_xlfn.XLOOKUP($D367,[2]Retiros_dinamica!$F:$F,[2]Retiros_dinamica!E:E,"S/I",0)</f>
        <v>139510.6561367198</v>
      </c>
      <c r="AB367" s="6" t="str">
        <f>_xlfn.XLOOKUP(C367,[2]CMg!$I$4:$I$106,[2]CMg!$M$4:$M$106,"----",0,1)</f>
        <v>----</v>
      </c>
      <c r="AC367" s="6" t="str">
        <f>_xlfn.XLOOKUP(C367,[2]CMg!$A$4:$A$106,[2]CMg!$B$4:$B$106,"----",0,1)</f>
        <v>----</v>
      </c>
      <c r="AD367" s="6" t="str">
        <f>_xlfn.XLOOKUP(C367,'[3]Promedio solar Cmg'!$A$4:$A$106,'[3]Promedio solar Cmg'!$B$4:$B$106,"----",0,1)</f>
        <v>----</v>
      </c>
      <c r="AH367" s="12">
        <f>_xlfn.XLOOKUP($E367,'[2]Balance económico'!$C:$C,'[2]Balance económico'!$D:$D,"-",0)</f>
        <v>-8545018460.824955</v>
      </c>
      <c r="AI367" s="12">
        <f>_xlfn.XLOOKUP($E367,'[2]Balance económico'!$C:$C,'[2]Balance económico'!$E:$E,"-",0)</f>
        <v>-2810923087.1252589</v>
      </c>
      <c r="AJ367" s="12">
        <f>_xlfn.XLOOKUP($E367,'[2]Balance económico'!$C:$C,'[2]Balance económico'!$F:$F,"-",0)</f>
        <v>515700441.25569081</v>
      </c>
      <c r="AK367" s="6" t="str">
        <f t="shared" si="16"/>
        <v>PPA</v>
      </c>
      <c r="AL367" s="12" t="str" cm="1">
        <f t="array" ref="AL367">IFERROR((X367*[2]!Tabla2[Bloque A] + 'BD Centrales 2025'!Y575*[2]!Tabla2[Bloque B] + 'BD Centrales 2025'!Z575*[2]!Tabla2[Bloque C])*#REF!,"-")</f>
        <v>-</v>
      </c>
      <c r="AM367" s="12" t="str">
        <f t="shared" si="17"/>
        <v>-</v>
      </c>
      <c r="AN367" s="12">
        <f>IFERROR((AH367+AI367+AJ367)/(SUMIFS($W$2:$W$1194,$E$2:$E$1194,E367)*1000*#REF!),0)</f>
        <v>0</v>
      </c>
    </row>
    <row r="368" spans="1:40" ht="14.4" x14ac:dyDescent="0.3">
      <c r="A368" s="7">
        <v>479</v>
      </c>
      <c r="B368" s="7" t="s">
        <v>5617</v>
      </c>
      <c r="C368" s="8" t="s">
        <v>5618</v>
      </c>
      <c r="D368" s="6" t="s">
        <v>5613</v>
      </c>
      <c r="E368" s="6" t="str">
        <f>_xlfn.XLOOKUP(D368,'[2]Coordinados SEN'!$A:$A,'[2]Coordinados SEN'!$B:$B,"-",0)</f>
        <v>76.145.769-1</v>
      </c>
      <c r="F368" s="6" t="s">
        <v>5613</v>
      </c>
      <c r="G368" s="6">
        <f t="shared" si="15"/>
        <v>2</v>
      </c>
      <c r="H368" s="6" t="s">
        <v>5619</v>
      </c>
      <c r="I368" s="6" t="s">
        <v>5620</v>
      </c>
      <c r="J368" s="6" t="str">
        <f>_xlfn.XLOOKUP(I368,'[2]Barras CMg'!$E$2:$E$1527,'[2]Barras CMg'!$A$2:$A$1527,"------",0,1)</f>
        <v>SAN_BERNARDO__013</v>
      </c>
      <c r="K368" s="6">
        <v>6</v>
      </c>
      <c r="L368" s="6">
        <v>2025</v>
      </c>
      <c r="M368" s="6" t="s">
        <v>45</v>
      </c>
      <c r="N368" s="6" t="s">
        <v>5267</v>
      </c>
      <c r="O368" s="6" t="s">
        <v>213</v>
      </c>
      <c r="P368" s="6" t="s">
        <v>164</v>
      </c>
      <c r="Q368" s="6" t="s">
        <v>2819</v>
      </c>
      <c r="R368" s="6" t="s">
        <v>3521</v>
      </c>
      <c r="S368" s="6" t="s">
        <v>51</v>
      </c>
      <c r="T368" s="9" t="s">
        <v>5621</v>
      </c>
      <c r="U368" s="10">
        <v>3</v>
      </c>
      <c r="V368" s="10">
        <v>3</v>
      </c>
      <c r="W368" s="11" t="e">
        <f>_xlfn.XLOOKUP(C368,#REF!,#REF!,"S/I",0)</f>
        <v>#REF!</v>
      </c>
      <c r="X368" s="11" t="str">
        <f>_xlfn.XLOOKUP($D368,[2]Retiros_dinamica!$F:$F,[2]Retiros_dinamica!B:B,"S/I",0)</f>
        <v>S/I</v>
      </c>
      <c r="Y368" s="11" t="str">
        <f>_xlfn.XLOOKUP($D368,[2]Retiros_dinamica!$F:$F,[2]Retiros_dinamica!C:C,"S/I",0)</f>
        <v>S/I</v>
      </c>
      <c r="Z368" s="11" t="str">
        <f>_xlfn.XLOOKUP($D368,[2]Retiros_dinamica!$F:$F,[2]Retiros_dinamica!D:D,"S/I",0)</f>
        <v>S/I</v>
      </c>
      <c r="AA368" s="11" t="str">
        <f>_xlfn.XLOOKUP($D368,[2]Retiros_dinamica!$F:$F,[2]Retiros_dinamica!E:E,"S/I",0)</f>
        <v>S/I</v>
      </c>
      <c r="AB368" s="6" t="str">
        <f>_xlfn.XLOOKUP(C368,[2]CMg!$I$4:$I$106,[2]CMg!$M$4:$M$106,"----",0,1)</f>
        <v>----</v>
      </c>
      <c r="AH368" s="12">
        <f>_xlfn.XLOOKUP($E368,'[2]Balance económico'!$C:$C,'[2]Balance económico'!$D:$D,"-",0)</f>
        <v>5401701.4034141256</v>
      </c>
      <c r="AI368" s="12">
        <f>_xlfn.XLOOKUP($E368,'[2]Balance económico'!$C:$C,'[2]Balance económico'!$E:$E,"-",0)</f>
        <v>369892758.42160004</v>
      </c>
      <c r="AJ368" s="12" t="str">
        <f>_xlfn.XLOOKUP($E368,'[2]Balance económico'!$C:$C,'[2]Balance económico'!$F:$F,"-",0)</f>
        <v>----</v>
      </c>
      <c r="AK368" s="6" t="str">
        <f t="shared" si="16"/>
        <v>PPA</v>
      </c>
      <c r="AL368" s="12" t="str" cm="1">
        <f t="array" ref="AL368">IFERROR((X368*[2]!Tabla2[Bloque A] + 'BD Centrales 2025'!Y1054*[2]!Tabla2[Bloque B] + 'BD Centrales 2025'!Z1054*[2]!Tabla2[Bloque C])*#REF!,"-")</f>
        <v>-</v>
      </c>
      <c r="AM368" s="12" t="str">
        <f t="shared" si="17"/>
        <v>-</v>
      </c>
      <c r="AN368" s="12">
        <f>IFERROR((AH368+AI368+AJ368)/(SUMIFS($W$2:$W$1194,$E$2:$E$1194,E368)*1000*#REF!),0)</f>
        <v>0</v>
      </c>
    </row>
    <row r="369" spans="1:40" ht="14.4" x14ac:dyDescent="0.3">
      <c r="A369" s="7">
        <v>480</v>
      </c>
      <c r="B369" s="7" t="s">
        <v>970</v>
      </c>
      <c r="C369" s="8" t="s">
        <v>971</v>
      </c>
      <c r="D369" s="6" t="s">
        <v>972</v>
      </c>
      <c r="E369" s="6" t="str">
        <f>_xlfn.XLOOKUP(D369,'[2]Coordinados SEN'!$A:$A,'[2]Coordinados SEN'!$B:$B,"-",0)</f>
        <v>76.044.597-5</v>
      </c>
      <c r="F369" s="6" t="s">
        <v>972</v>
      </c>
      <c r="G369" s="6">
        <f t="shared" si="15"/>
        <v>1</v>
      </c>
      <c r="H369" s="6" t="s">
        <v>973</v>
      </c>
      <c r="I369" s="6" t="s">
        <v>974</v>
      </c>
      <c r="J369" s="6" t="str">
        <f>_xlfn.XLOOKUP(I369,'[2]Barras CMg'!$E$2:$E$1527,'[2]Barras CMg'!$A$2:$A$1527,"------",0,1)</f>
        <v>CALAMA________023</v>
      </c>
      <c r="K369" s="6" t="s">
        <v>397</v>
      </c>
      <c r="L369" s="6">
        <v>2025</v>
      </c>
      <c r="M369" s="6" t="s">
        <v>495</v>
      </c>
      <c r="N369" s="6" t="s">
        <v>496</v>
      </c>
      <c r="O369" s="6" t="s">
        <v>213</v>
      </c>
      <c r="P369" s="6" t="s">
        <v>48</v>
      </c>
      <c r="Q369" s="6" t="s">
        <v>59</v>
      </c>
      <c r="R369" s="6" t="s">
        <v>807</v>
      </c>
      <c r="S369" s="6" t="s">
        <v>51</v>
      </c>
      <c r="T369" s="9" t="s">
        <v>975</v>
      </c>
      <c r="U369" s="10">
        <v>9</v>
      </c>
      <c r="V369" s="10">
        <v>9</v>
      </c>
      <c r="W369" s="11" t="e">
        <f>_xlfn.XLOOKUP(C369,#REF!,#REF!,"S/I",0)</f>
        <v>#REF!</v>
      </c>
      <c r="X369" s="11" t="str">
        <f>_xlfn.XLOOKUP($D369,[2]Retiros_dinamica!$F:$F,[2]Retiros_dinamica!B:B,"S/I",0)</f>
        <v>S/I</v>
      </c>
      <c r="Y369" s="11" t="str">
        <f>_xlfn.XLOOKUP($D369,[2]Retiros_dinamica!$F:$F,[2]Retiros_dinamica!C:C,"S/I",0)</f>
        <v>S/I</v>
      </c>
      <c r="Z369" s="11" t="str">
        <f>_xlfn.XLOOKUP($D369,[2]Retiros_dinamica!$F:$F,[2]Retiros_dinamica!D:D,"S/I",0)</f>
        <v>S/I</v>
      </c>
      <c r="AA369" s="11" t="str">
        <f>_xlfn.XLOOKUP($D369,[2]Retiros_dinamica!$F:$F,[2]Retiros_dinamica!E:E,"S/I",0)</f>
        <v>S/I</v>
      </c>
      <c r="AB369" s="6" t="str">
        <f>_xlfn.XLOOKUP(C369,[2]CMg!$I$4:$I$106,[2]CMg!$M$4:$M$106,"----",0,1)</f>
        <v>----</v>
      </c>
      <c r="AC369" s="6" t="str">
        <f>_xlfn.XLOOKUP(C369,[2]CMg!$A$4:$A$106,[2]CMg!$B$4:$B$106,"----",0,1)</f>
        <v>----</v>
      </c>
      <c r="AD369" s="6" t="str">
        <f>_xlfn.XLOOKUP(C369,'[3]Promedio solar Cmg'!$A$4:$A$106,'[3]Promedio solar Cmg'!$B$4:$B$106,"----",0,1)</f>
        <v>----</v>
      </c>
      <c r="AH369" s="12">
        <f>_xlfn.XLOOKUP($E369,'[2]Balance económico'!$C:$C,'[2]Balance económico'!$D:$D,"-",0)</f>
        <v>1949924475.2932351</v>
      </c>
      <c r="AI369" s="12">
        <f>_xlfn.XLOOKUP($E369,'[2]Balance económico'!$C:$C,'[2]Balance económico'!$E:$E,"-",0)</f>
        <v>213641958.15399998</v>
      </c>
      <c r="AJ369" s="12" t="str">
        <f>_xlfn.XLOOKUP($E369,'[2]Balance económico'!$C:$C,'[2]Balance económico'!$F:$F,"-",0)</f>
        <v>----</v>
      </c>
      <c r="AK369" s="6" t="str">
        <f t="shared" si="16"/>
        <v>PPA</v>
      </c>
      <c r="AL369" s="12" t="str" cm="1">
        <f t="array" ref="AL369">IFERROR((X369*[2]!Tabla2[Bloque A] + 'BD Centrales 2025'!Y487*[2]!Tabla2[Bloque B] + 'BD Centrales 2025'!Z487*[2]!Tabla2[Bloque C])*#REF!,"-")</f>
        <v>-</v>
      </c>
      <c r="AM369" s="12" t="str">
        <f t="shared" si="17"/>
        <v>-</v>
      </c>
      <c r="AN369" s="12">
        <f>IFERROR((AH369+AI369+AJ369)/(SUMIFS($W$2:$W$1194,$E$2:$E$1194,E369)*1000*#REF!),0)</f>
        <v>0</v>
      </c>
    </row>
    <row r="370" spans="1:40" ht="14.4" x14ac:dyDescent="0.3">
      <c r="A370" s="7">
        <v>481</v>
      </c>
      <c r="B370" s="7" t="s">
        <v>6227</v>
      </c>
      <c r="C370" s="8" t="s">
        <v>6228</v>
      </c>
      <c r="D370" s="6" t="s">
        <v>6229</v>
      </c>
      <c r="E370" s="6" t="str">
        <f>_xlfn.XLOOKUP(D370,'[2]Coordinados SEN'!$A:$A,'[2]Coordinados SEN'!$B:$B,"-",0)</f>
        <v>76.468.419-2</v>
      </c>
      <c r="F370" s="6" t="s">
        <v>6229</v>
      </c>
      <c r="G370" s="6">
        <f t="shared" si="15"/>
        <v>1</v>
      </c>
      <c r="H370" s="6" t="s">
        <v>3519</v>
      </c>
      <c r="I370" s="6" t="s">
        <v>3519</v>
      </c>
      <c r="J370" s="6" t="str">
        <f>_xlfn.XLOOKUP(I370,'[2]Barras CMg'!$E$2:$E$1527,'[2]Barras CMg'!$A$2:$A$1527,"------",0,1)</f>
        <v>------</v>
      </c>
      <c r="K370" s="6">
        <v>1</v>
      </c>
      <c r="L370" s="6">
        <v>2025</v>
      </c>
      <c r="M370" s="6" t="s">
        <v>45</v>
      </c>
      <c r="N370" s="6" t="s">
        <v>5267</v>
      </c>
      <c r="O370" s="6" t="s">
        <v>213</v>
      </c>
      <c r="P370" s="6" t="s">
        <v>164</v>
      </c>
      <c r="Q370" s="6" t="s">
        <v>2819</v>
      </c>
      <c r="R370" s="6" t="s">
        <v>3521</v>
      </c>
      <c r="S370" s="6" t="s">
        <v>51</v>
      </c>
      <c r="T370" s="9" t="s">
        <v>833</v>
      </c>
      <c r="U370" s="10">
        <v>2</v>
      </c>
      <c r="V370" s="10">
        <v>2</v>
      </c>
      <c r="W370" s="11" t="e">
        <f>_xlfn.XLOOKUP(C370,#REF!,#REF!,"S/I",0)</f>
        <v>#REF!</v>
      </c>
      <c r="X370" s="11" t="str">
        <f>_xlfn.XLOOKUP($D370,[2]Retiros_dinamica!$F:$F,[2]Retiros_dinamica!B:B,"S/I",0)</f>
        <v>S/I</v>
      </c>
      <c r="Y370" s="11" t="str">
        <f>_xlfn.XLOOKUP($D370,[2]Retiros_dinamica!$F:$F,[2]Retiros_dinamica!C:C,"S/I",0)</f>
        <v>S/I</v>
      </c>
      <c r="Z370" s="11" t="str">
        <f>_xlfn.XLOOKUP($D370,[2]Retiros_dinamica!$F:$F,[2]Retiros_dinamica!D:D,"S/I",0)</f>
        <v>S/I</v>
      </c>
      <c r="AA370" s="11" t="str">
        <f>_xlfn.XLOOKUP($D370,[2]Retiros_dinamica!$F:$F,[2]Retiros_dinamica!E:E,"S/I",0)</f>
        <v>S/I</v>
      </c>
      <c r="AB370" s="6" t="str">
        <f>_xlfn.XLOOKUP(C370,[2]CMg!$I$4:$I$106,[2]CMg!$M$4:$M$106,"----",0,1)</f>
        <v>----</v>
      </c>
      <c r="AH370" s="12" t="str">
        <f>_xlfn.XLOOKUP($E370,'[2]Balance económico'!$C:$C,'[2]Balance económico'!$D:$D,"-",0)</f>
        <v>-</v>
      </c>
      <c r="AI370" s="12" t="str">
        <f>_xlfn.XLOOKUP($E370,'[2]Balance económico'!$C:$C,'[2]Balance económico'!$E:$E,"-",0)</f>
        <v>-</v>
      </c>
      <c r="AJ370" s="12" t="str">
        <f>_xlfn.XLOOKUP($E370,'[2]Balance económico'!$C:$C,'[2]Balance económico'!$F:$F,"-",0)</f>
        <v>-</v>
      </c>
      <c r="AK370" s="6" t="str">
        <f t="shared" si="16"/>
        <v>PPA</v>
      </c>
      <c r="AL370" s="12" t="str" cm="1">
        <f t="array" ref="AL370">IFERROR((X370*[2]!Tabla2[Bloque A] + 'BD Centrales 2025'!Y1189*[2]!Tabla2[Bloque B] + 'BD Centrales 2025'!Z1189*[2]!Tabla2[Bloque C])*#REF!,"-")</f>
        <v>-</v>
      </c>
      <c r="AM370" s="12" t="str">
        <f t="shared" si="17"/>
        <v>-</v>
      </c>
      <c r="AN370" s="12">
        <f>IFERROR((AH370+AI370+AJ370)/(SUMIFS($W$2:$W$1194,$E$2:$E$1194,E370)*1000*#REF!),0)</f>
        <v>0</v>
      </c>
    </row>
    <row r="371" spans="1:40" ht="14.4" x14ac:dyDescent="0.3">
      <c r="A371" s="7">
        <v>482</v>
      </c>
      <c r="B371" s="7" t="s">
        <v>4863</v>
      </c>
      <c r="C371" s="8" t="s">
        <v>4864</v>
      </c>
      <c r="D371" s="6" t="s">
        <v>4865</v>
      </c>
      <c r="E371" s="6" t="str">
        <f>_xlfn.XLOOKUP(D371,'[2]Coordinados SEN'!$A:$A,'[2]Coordinados SEN'!$B:$B,"-",0)</f>
        <v>76.475.862-5</v>
      </c>
      <c r="F371" s="6" t="s">
        <v>4865</v>
      </c>
      <c r="G371" s="6">
        <f t="shared" si="15"/>
        <v>3</v>
      </c>
      <c r="H371" s="6" t="s">
        <v>4866</v>
      </c>
      <c r="I371" s="6" t="s">
        <v>4867</v>
      </c>
      <c r="J371" s="6" t="str">
        <f>_xlfn.XLOOKUP(I371,'[2]Barras CMg'!$E$2:$E$1527,'[2]Barras CMg'!$A$2:$A$1527,"------",0,1)</f>
        <v>ELAVELLANO____023</v>
      </c>
      <c r="K371" s="6">
        <v>1</v>
      </c>
      <c r="L371" s="6">
        <v>2025</v>
      </c>
      <c r="M371" s="6" t="s">
        <v>66</v>
      </c>
      <c r="N371" s="6" t="s">
        <v>177</v>
      </c>
      <c r="O371" s="6" t="s">
        <v>213</v>
      </c>
      <c r="P371" s="6" t="s">
        <v>68</v>
      </c>
      <c r="Q371" s="6" t="s">
        <v>68</v>
      </c>
      <c r="R371" s="6" t="s">
        <v>1734</v>
      </c>
      <c r="S371" s="6" t="s">
        <v>51</v>
      </c>
      <c r="T371" s="9" t="s">
        <v>4868</v>
      </c>
      <c r="U371" s="10">
        <v>1.4</v>
      </c>
      <c r="V371" s="10">
        <v>1.4</v>
      </c>
      <c r="W371" s="11" t="e">
        <f>_xlfn.XLOOKUP(C371,#REF!,#REF!,"S/I",0)</f>
        <v>#REF!</v>
      </c>
      <c r="X371" s="11">
        <f>_xlfn.XLOOKUP($D371,[2]Retiros_dinamica!$F:$F,[2]Retiros_dinamica!B:B,"S/I",0)</f>
        <v>2047.3618602700001</v>
      </c>
      <c r="Y371" s="11">
        <f>_xlfn.XLOOKUP($D371,[2]Retiros_dinamica!$F:$F,[2]Retiros_dinamica!C:C,"S/I",0)</f>
        <v>2251.7194283079998</v>
      </c>
      <c r="Z371" s="11">
        <f>_xlfn.XLOOKUP($D371,[2]Retiros_dinamica!$F:$F,[2]Retiros_dinamica!D:D,"S/I",0)</f>
        <v>966.99444758799996</v>
      </c>
      <c r="AA371" s="11">
        <f>_xlfn.XLOOKUP($D371,[2]Retiros_dinamica!$F:$F,[2]Retiros_dinamica!E:E,"S/I",0)</f>
        <v>5266.0757361659998</v>
      </c>
      <c r="AB371" s="6" t="str">
        <f>_xlfn.XLOOKUP(C371,[2]CMg!$I$4:$I$106,[2]CMg!$M$4:$M$106,"----",0,1)</f>
        <v>----</v>
      </c>
      <c r="AH371" s="12">
        <f>_xlfn.XLOOKUP($E371,'[2]Balance económico'!$C:$C,'[2]Balance económico'!$D:$D,"-",0)</f>
        <v>982723853.35907888</v>
      </c>
      <c r="AI371" s="12">
        <f>_xlfn.XLOOKUP($E371,'[2]Balance económico'!$C:$C,'[2]Balance económico'!$E:$E,"-",0)</f>
        <v>194405941.80682257</v>
      </c>
      <c r="AJ371" s="12">
        <f>_xlfn.XLOOKUP($E371,'[2]Balance económico'!$C:$C,'[2]Balance económico'!$F:$F,"-",0)</f>
        <v>13094449.664526362</v>
      </c>
      <c r="AK371" s="6" t="str">
        <f t="shared" si="16"/>
        <v>PPA</v>
      </c>
      <c r="AL371" s="12" t="str" cm="1">
        <f t="array" ref="AL371">IFERROR((X371*[2]!Tabla2[Bloque A] + 'BD Centrales 2025'!Y904*[2]!Tabla2[Bloque B] + 'BD Centrales 2025'!Z904*[2]!Tabla2[Bloque C])*#REF!,"-")</f>
        <v>-</v>
      </c>
      <c r="AM371" s="12" t="str">
        <f t="shared" si="17"/>
        <v>-</v>
      </c>
      <c r="AN371" s="12">
        <f>IFERROR((AH371+AI371+AJ371)/(SUMIFS($W$2:$W$1194,$E$2:$E$1194,E371)*1000*#REF!),0)</f>
        <v>0</v>
      </c>
    </row>
    <row r="372" spans="1:40" ht="14.4" x14ac:dyDescent="0.3">
      <c r="A372" s="7">
        <v>483</v>
      </c>
      <c r="B372" s="7" t="s">
        <v>976</v>
      </c>
      <c r="C372" s="8" t="s">
        <v>977</v>
      </c>
      <c r="D372" s="6" t="s">
        <v>677</v>
      </c>
      <c r="E372" s="6" t="str">
        <f>_xlfn.XLOOKUP(D372,'[2]Coordinados SEN'!$A:$A,'[2]Coordinados SEN'!$B:$B,"-",0)</f>
        <v>76.780.504-7</v>
      </c>
      <c r="F372" s="6" t="s">
        <v>978</v>
      </c>
      <c r="G372" s="6">
        <f t="shared" si="15"/>
        <v>37</v>
      </c>
      <c r="H372" s="6" t="s">
        <v>979</v>
      </c>
      <c r="I372" s="6" t="s">
        <v>980</v>
      </c>
      <c r="J372" s="6" t="str">
        <f>_xlfn.XLOOKUP(I372,'[2]Barras CMg'!$E$2:$E$1527,'[2]Barras CMg'!$A$2:$A$1527,"------",0,1)</f>
        <v>------</v>
      </c>
      <c r="K372" s="6" t="s">
        <v>397</v>
      </c>
      <c r="L372" s="6">
        <v>2025</v>
      </c>
      <c r="M372" s="6" t="s">
        <v>495</v>
      </c>
      <c r="N372" s="6" t="s">
        <v>496</v>
      </c>
      <c r="O372" s="6" t="s">
        <v>213</v>
      </c>
      <c r="P372" s="6" t="s">
        <v>164</v>
      </c>
      <c r="Q372" s="6" t="s">
        <v>221</v>
      </c>
      <c r="R372" s="6" t="s">
        <v>221</v>
      </c>
      <c r="S372" s="6" t="s">
        <v>51</v>
      </c>
      <c r="T372" s="9" t="s">
        <v>981</v>
      </c>
      <c r="U372" s="10">
        <v>3</v>
      </c>
      <c r="V372" s="10">
        <v>2.9901</v>
      </c>
      <c r="W372" s="11" t="e">
        <f>_xlfn.XLOOKUP(C372,#REF!,#REF!,"S/I",0)</f>
        <v>#REF!</v>
      </c>
      <c r="X372" s="11" t="str">
        <f>_xlfn.XLOOKUP($D372,[2]Retiros_dinamica!$F:$F,[2]Retiros_dinamica!B:B,"S/I",0)</f>
        <v>S/I</v>
      </c>
      <c r="Y372" s="11" t="str">
        <f>_xlfn.XLOOKUP($D372,[2]Retiros_dinamica!$F:$F,[2]Retiros_dinamica!C:C,"S/I",0)</f>
        <v>S/I</v>
      </c>
      <c r="Z372" s="11" t="str">
        <f>_xlfn.XLOOKUP($D372,[2]Retiros_dinamica!$F:$F,[2]Retiros_dinamica!D:D,"S/I",0)</f>
        <v>S/I</v>
      </c>
      <c r="AA372" s="11" t="str">
        <f>_xlfn.XLOOKUP($D372,[2]Retiros_dinamica!$F:$F,[2]Retiros_dinamica!E:E,"S/I",0)</f>
        <v>S/I</v>
      </c>
      <c r="AB372" s="6" t="str">
        <f>_xlfn.XLOOKUP(C372,[2]CMg!$I$4:$I$106,[2]CMg!$M$4:$M$106,"----",0,1)</f>
        <v>----</v>
      </c>
      <c r="AC372" s="6" t="str">
        <f>_xlfn.XLOOKUP(C372,[2]CMg!$A$4:$A$106,[2]CMg!$B$4:$B$106,"----",0,1)</f>
        <v>----</v>
      </c>
      <c r="AD372" s="6" t="str">
        <f>_xlfn.XLOOKUP(C372,'[3]Promedio solar Cmg'!$A$4:$A$106,'[3]Promedio solar Cmg'!$B$4:$B$106,"----",0,1)</f>
        <v>----</v>
      </c>
      <c r="AH372" s="12">
        <f>_xlfn.XLOOKUP($E372,'[2]Balance económico'!$C:$C,'[2]Balance económico'!$D:$D,"-",0)</f>
        <v>20548121675.779228</v>
      </c>
      <c r="AI372" s="12">
        <f>_xlfn.XLOOKUP($E372,'[2]Balance económico'!$C:$C,'[2]Balance económico'!$E:$E,"-",0)</f>
        <v>2428228872.1735702</v>
      </c>
      <c r="AJ372" s="12" t="str">
        <f>_xlfn.XLOOKUP($E372,'[2]Balance económico'!$C:$C,'[2]Balance económico'!$F:$F,"-",0)</f>
        <v>----</v>
      </c>
      <c r="AK372" s="6" t="str">
        <f t="shared" si="16"/>
        <v>PPA</v>
      </c>
      <c r="AL372" s="12" t="str" cm="1">
        <f t="array" ref="AL372">IFERROR((X372*[2]!Tabla2[Bloque A] + 'BD Centrales 2025'!Y698*[2]!Tabla2[Bloque B] + 'BD Centrales 2025'!Z698*[2]!Tabla2[Bloque C])*#REF!,"-")</f>
        <v>-</v>
      </c>
      <c r="AM372" s="12" t="str">
        <f t="shared" si="17"/>
        <v>-</v>
      </c>
      <c r="AN372" s="12">
        <f>IFERROR((AH372+AI372+AJ372)/(SUMIFS($W$2:$W$1194,$E$2:$E$1194,E372)*1000*#REF!),0)</f>
        <v>0</v>
      </c>
    </row>
    <row r="373" spans="1:40" ht="14.4" x14ac:dyDescent="0.3">
      <c r="A373" s="7">
        <v>484</v>
      </c>
      <c r="B373" s="7" t="s">
        <v>4651</v>
      </c>
      <c r="C373" s="8" t="s">
        <v>4652</v>
      </c>
      <c r="D373" s="6" t="s">
        <v>4653</v>
      </c>
      <c r="E373" s="6" t="str">
        <f>_xlfn.XLOOKUP(D373,'[2]Coordinados SEN'!$A:$A,'[2]Coordinados SEN'!$B:$B,"-",0)</f>
        <v>76.411.212-1</v>
      </c>
      <c r="F373" s="6" t="s">
        <v>4653</v>
      </c>
      <c r="G373" s="6">
        <f t="shared" si="15"/>
        <v>3</v>
      </c>
      <c r="H373" s="6" t="s">
        <v>4654</v>
      </c>
      <c r="I373" s="6" t="s">
        <v>4606</v>
      </c>
      <c r="J373" s="6" t="str">
        <f>_xlfn.XLOOKUP(I373,'[2]Barras CMg'!$E$2:$E$1527,'[2]Barras CMg'!$A$2:$A$1527,"------",0,1)</f>
        <v>PICOLTUE______023</v>
      </c>
      <c r="K373" s="6">
        <v>1</v>
      </c>
      <c r="L373" s="6">
        <v>2025</v>
      </c>
      <c r="M373" s="6" t="s">
        <v>66</v>
      </c>
      <c r="N373" s="6" t="s">
        <v>177</v>
      </c>
      <c r="O373" s="6" t="s">
        <v>213</v>
      </c>
      <c r="P373" s="6" t="s">
        <v>68</v>
      </c>
      <c r="Q373" s="6" t="s">
        <v>68</v>
      </c>
      <c r="R373" s="6" t="s">
        <v>178</v>
      </c>
      <c r="S373" s="6" t="s">
        <v>51</v>
      </c>
      <c r="T373" s="9" t="s">
        <v>4655</v>
      </c>
      <c r="U373" s="10">
        <v>0.22600000000000001</v>
      </c>
      <c r="V373" s="10">
        <v>0.22600000000000001</v>
      </c>
      <c r="W373" s="11" t="e">
        <f>_xlfn.XLOOKUP(C373,#REF!,#REF!,"S/I",0)</f>
        <v>#REF!</v>
      </c>
      <c r="X373" s="11" t="str">
        <f>_xlfn.XLOOKUP($D373,[2]Retiros_dinamica!$F:$F,[2]Retiros_dinamica!B:B,"S/I",0)</f>
        <v>S/I</v>
      </c>
      <c r="Y373" s="11" t="str">
        <f>_xlfn.XLOOKUP($D373,[2]Retiros_dinamica!$F:$F,[2]Retiros_dinamica!C:C,"S/I",0)</f>
        <v>S/I</v>
      </c>
      <c r="Z373" s="11" t="str">
        <f>_xlfn.XLOOKUP($D373,[2]Retiros_dinamica!$F:$F,[2]Retiros_dinamica!D:D,"S/I",0)</f>
        <v>S/I</v>
      </c>
      <c r="AA373" s="11" t="str">
        <f>_xlfn.XLOOKUP($D373,[2]Retiros_dinamica!$F:$F,[2]Retiros_dinamica!E:E,"S/I",0)</f>
        <v>S/I</v>
      </c>
      <c r="AB373" s="6" t="str">
        <f>_xlfn.XLOOKUP(C373,[2]CMg!$I$4:$I$106,[2]CMg!$M$4:$M$106,"----",0,1)</f>
        <v>----</v>
      </c>
      <c r="AH373" s="12">
        <f>_xlfn.XLOOKUP($E373,'[2]Balance económico'!$C:$C,'[2]Balance económico'!$D:$D,"-",0)</f>
        <v>229518744.81223214</v>
      </c>
      <c r="AI373" s="12">
        <f>_xlfn.XLOOKUP($E373,'[2]Balance económico'!$C:$C,'[2]Balance económico'!$E:$E,"-",0)</f>
        <v>41774220.076239996</v>
      </c>
      <c r="AJ373" s="12" t="str">
        <f>_xlfn.XLOOKUP($E373,'[2]Balance económico'!$C:$C,'[2]Balance económico'!$F:$F,"-",0)</f>
        <v>----</v>
      </c>
      <c r="AK373" s="6" t="str">
        <f t="shared" si="16"/>
        <v>PPA</v>
      </c>
      <c r="AL373" s="12" t="str" cm="1">
        <f t="array" ref="AL373">IFERROR((X373*[2]!Tabla2[Bloque A] + 'BD Centrales 2025'!Y861*[2]!Tabla2[Bloque B] + 'BD Centrales 2025'!Z861*[2]!Tabla2[Bloque C])*#REF!,"-")</f>
        <v>-</v>
      </c>
      <c r="AM373" s="12" t="str">
        <f t="shared" si="17"/>
        <v>-</v>
      </c>
      <c r="AN373" s="12">
        <f>IFERROR((AH373+AI373+AJ373)/(SUMIFS($W$2:$W$1194,$E$2:$E$1194,E373)*1000*#REF!),0)</f>
        <v>0</v>
      </c>
    </row>
    <row r="374" spans="1:40" ht="14.4" x14ac:dyDescent="0.3">
      <c r="A374" s="7">
        <v>485</v>
      </c>
      <c r="B374" s="7" t="s">
        <v>4656</v>
      </c>
      <c r="C374" s="8" t="s">
        <v>4657</v>
      </c>
      <c r="D374" s="6" t="s">
        <v>4653</v>
      </c>
      <c r="E374" s="6" t="str">
        <f>_xlfn.XLOOKUP(D374,'[2]Coordinados SEN'!$A:$A,'[2]Coordinados SEN'!$B:$B,"-",0)</f>
        <v>76.411.212-1</v>
      </c>
      <c r="F374" s="6" t="s">
        <v>4653</v>
      </c>
      <c r="G374" s="6">
        <f t="shared" si="15"/>
        <v>3</v>
      </c>
      <c r="H374" s="6" t="s">
        <v>4654</v>
      </c>
      <c r="I374" s="6" t="s">
        <v>4606</v>
      </c>
      <c r="J374" s="6" t="str">
        <f>_xlfn.XLOOKUP(I374,'[2]Barras CMg'!$E$2:$E$1527,'[2]Barras CMg'!$A$2:$A$1527,"------",0,1)</f>
        <v>PICOLTUE______023</v>
      </c>
      <c r="K374" s="6">
        <v>2</v>
      </c>
      <c r="L374" s="6">
        <v>2025</v>
      </c>
      <c r="M374" s="6" t="s">
        <v>66</v>
      </c>
      <c r="N374" s="6" t="s">
        <v>177</v>
      </c>
      <c r="O374" s="6" t="s">
        <v>213</v>
      </c>
      <c r="P374" s="6" t="s">
        <v>68</v>
      </c>
      <c r="Q374" s="6" t="s">
        <v>68</v>
      </c>
      <c r="R374" s="6" t="s">
        <v>178</v>
      </c>
      <c r="S374" s="6" t="s">
        <v>51</v>
      </c>
      <c r="T374" s="9" t="s">
        <v>4658</v>
      </c>
      <c r="U374" s="10">
        <v>0.55200000000000005</v>
      </c>
      <c r="V374" s="10">
        <v>0.54210000000000003</v>
      </c>
      <c r="W374" s="11" t="e">
        <f>_xlfn.XLOOKUP(C374,#REF!,#REF!,"S/I",0)</f>
        <v>#REF!</v>
      </c>
      <c r="X374" s="11" t="str">
        <f>_xlfn.XLOOKUP($D374,[2]Retiros_dinamica!$F:$F,[2]Retiros_dinamica!B:B,"S/I",0)</f>
        <v>S/I</v>
      </c>
      <c r="Y374" s="11" t="str">
        <f>_xlfn.XLOOKUP($D374,[2]Retiros_dinamica!$F:$F,[2]Retiros_dinamica!C:C,"S/I",0)</f>
        <v>S/I</v>
      </c>
      <c r="Z374" s="11" t="str">
        <f>_xlfn.XLOOKUP($D374,[2]Retiros_dinamica!$F:$F,[2]Retiros_dinamica!D:D,"S/I",0)</f>
        <v>S/I</v>
      </c>
      <c r="AA374" s="11" t="str">
        <f>_xlfn.XLOOKUP($D374,[2]Retiros_dinamica!$F:$F,[2]Retiros_dinamica!E:E,"S/I",0)</f>
        <v>S/I</v>
      </c>
      <c r="AB374" s="6" t="str">
        <f>_xlfn.XLOOKUP(C374,[2]CMg!$I$4:$I$106,[2]CMg!$M$4:$M$106,"----",0,1)</f>
        <v>----</v>
      </c>
      <c r="AH374" s="12">
        <f>_xlfn.XLOOKUP($E374,'[2]Balance económico'!$C:$C,'[2]Balance económico'!$D:$D,"-",0)</f>
        <v>229518744.81223214</v>
      </c>
      <c r="AI374" s="12">
        <f>_xlfn.XLOOKUP($E374,'[2]Balance económico'!$C:$C,'[2]Balance económico'!$E:$E,"-",0)</f>
        <v>41774220.076239996</v>
      </c>
      <c r="AJ374" s="12" t="str">
        <f>_xlfn.XLOOKUP($E374,'[2]Balance económico'!$C:$C,'[2]Balance económico'!$F:$F,"-",0)</f>
        <v>----</v>
      </c>
      <c r="AK374" s="6" t="str">
        <f t="shared" si="16"/>
        <v>PPA</v>
      </c>
      <c r="AL374" s="12" t="str" cm="1">
        <f t="array" ref="AL374">IFERROR((X374*[2]!Tabla2[Bloque A] + 'BD Centrales 2025'!Y862*[2]!Tabla2[Bloque B] + 'BD Centrales 2025'!Z862*[2]!Tabla2[Bloque C])*#REF!,"-")</f>
        <v>-</v>
      </c>
      <c r="AM374" s="12" t="str">
        <f t="shared" si="17"/>
        <v>-</v>
      </c>
      <c r="AN374" s="12">
        <f>IFERROR((AH374+AI374+AJ374)/(SUMIFS($W$2:$W$1194,$E$2:$E$1194,E374)*1000*#REF!),0)</f>
        <v>0</v>
      </c>
    </row>
    <row r="375" spans="1:40" ht="14.4" x14ac:dyDescent="0.3">
      <c r="A375" s="7">
        <v>486</v>
      </c>
      <c r="B375" s="7" t="s">
        <v>4869</v>
      </c>
      <c r="C375" s="8" t="s">
        <v>4870</v>
      </c>
      <c r="D375" s="6" t="s">
        <v>4865</v>
      </c>
      <c r="E375" s="6" t="str">
        <f>_xlfn.XLOOKUP(D375,'[2]Coordinados SEN'!$A:$A,'[2]Coordinados SEN'!$B:$B,"-",0)</f>
        <v>76.475.862-5</v>
      </c>
      <c r="F375" s="6" t="s">
        <v>4865</v>
      </c>
      <c r="G375" s="6">
        <f t="shared" si="15"/>
        <v>3</v>
      </c>
      <c r="H375" s="6" t="s">
        <v>4866</v>
      </c>
      <c r="I375" s="6" t="s">
        <v>4867</v>
      </c>
      <c r="J375" s="6" t="str">
        <f>_xlfn.XLOOKUP(I375,'[2]Barras CMg'!$E$2:$E$1527,'[2]Barras CMg'!$A$2:$A$1527,"------",0,1)</f>
        <v>ELAVELLANO____023</v>
      </c>
      <c r="K375" s="6">
        <v>1</v>
      </c>
      <c r="L375" s="6">
        <v>2025</v>
      </c>
      <c r="M375" s="6" t="s">
        <v>66</v>
      </c>
      <c r="N375" s="6" t="s">
        <v>177</v>
      </c>
      <c r="O375" s="6" t="s">
        <v>213</v>
      </c>
      <c r="P375" s="6" t="s">
        <v>68</v>
      </c>
      <c r="Q375" s="6" t="s">
        <v>68</v>
      </c>
      <c r="R375" s="6" t="s">
        <v>1734</v>
      </c>
      <c r="S375" s="6" t="s">
        <v>51</v>
      </c>
      <c r="T375" s="9" t="s">
        <v>4871</v>
      </c>
      <c r="U375" s="10">
        <v>2.97</v>
      </c>
      <c r="V375" s="10">
        <v>2.97</v>
      </c>
      <c r="W375" s="11" t="e">
        <f>_xlfn.XLOOKUP(C375,#REF!,#REF!,"S/I",0)</f>
        <v>#REF!</v>
      </c>
      <c r="X375" s="11">
        <f>_xlfn.XLOOKUP($D375,[2]Retiros_dinamica!$F:$F,[2]Retiros_dinamica!B:B,"S/I",0)</f>
        <v>2047.3618602700001</v>
      </c>
      <c r="Y375" s="11">
        <f>_xlfn.XLOOKUP($D375,[2]Retiros_dinamica!$F:$F,[2]Retiros_dinamica!C:C,"S/I",0)</f>
        <v>2251.7194283079998</v>
      </c>
      <c r="Z375" s="11">
        <f>_xlfn.XLOOKUP($D375,[2]Retiros_dinamica!$F:$F,[2]Retiros_dinamica!D:D,"S/I",0)</f>
        <v>966.99444758799996</v>
      </c>
      <c r="AA375" s="11">
        <f>_xlfn.XLOOKUP($D375,[2]Retiros_dinamica!$F:$F,[2]Retiros_dinamica!E:E,"S/I",0)</f>
        <v>5266.0757361659998</v>
      </c>
      <c r="AB375" s="6" t="str">
        <f>_xlfn.XLOOKUP(C375,[2]CMg!$I$4:$I$106,[2]CMg!$M$4:$M$106,"----",0,1)</f>
        <v>----</v>
      </c>
      <c r="AH375" s="12">
        <f>_xlfn.XLOOKUP($E375,'[2]Balance económico'!$C:$C,'[2]Balance económico'!$D:$D,"-",0)</f>
        <v>982723853.35907888</v>
      </c>
      <c r="AI375" s="12">
        <f>_xlfn.XLOOKUP($E375,'[2]Balance económico'!$C:$C,'[2]Balance económico'!$E:$E,"-",0)</f>
        <v>194405941.80682257</v>
      </c>
      <c r="AJ375" s="12">
        <f>_xlfn.XLOOKUP($E375,'[2]Balance económico'!$C:$C,'[2]Balance económico'!$F:$F,"-",0)</f>
        <v>13094449.664526362</v>
      </c>
      <c r="AK375" s="6" t="str">
        <f t="shared" si="16"/>
        <v>PPA</v>
      </c>
      <c r="AL375" s="12" t="str" cm="1">
        <f t="array" ref="AL375">IFERROR((X375*[2]!Tabla2[Bloque A] + 'BD Centrales 2025'!Y905*[2]!Tabla2[Bloque B] + 'BD Centrales 2025'!Z905*[2]!Tabla2[Bloque C])*#REF!,"-")</f>
        <v>-</v>
      </c>
      <c r="AM375" s="12" t="str">
        <f t="shared" si="17"/>
        <v>-</v>
      </c>
      <c r="AN375" s="12">
        <f>IFERROR((AH375+AI375+AJ375)/(SUMIFS($W$2:$W$1194,$E$2:$E$1194,E375)*1000*#REF!),0)</f>
        <v>0</v>
      </c>
    </row>
    <row r="376" spans="1:40" ht="14.4" x14ac:dyDescent="0.3">
      <c r="A376" s="7">
        <v>487</v>
      </c>
      <c r="B376" s="7" t="s">
        <v>4872</v>
      </c>
      <c r="C376" s="8" t="s">
        <v>4873</v>
      </c>
      <c r="D376" s="6" t="s">
        <v>4865</v>
      </c>
      <c r="E376" s="6" t="str">
        <f>_xlfn.XLOOKUP(D376,'[2]Coordinados SEN'!$A:$A,'[2]Coordinados SEN'!$B:$B,"-",0)</f>
        <v>76.475.862-5</v>
      </c>
      <c r="F376" s="6" t="s">
        <v>4865</v>
      </c>
      <c r="G376" s="6">
        <f t="shared" si="15"/>
        <v>3</v>
      </c>
      <c r="H376" s="6" t="s">
        <v>4866</v>
      </c>
      <c r="I376" s="6" t="s">
        <v>4867</v>
      </c>
      <c r="J376" s="6" t="str">
        <f>_xlfn.XLOOKUP(I376,'[2]Barras CMg'!$E$2:$E$1527,'[2]Barras CMg'!$A$2:$A$1527,"------",0,1)</f>
        <v>ELAVELLANO____023</v>
      </c>
      <c r="K376" s="6">
        <v>1</v>
      </c>
      <c r="L376" s="6">
        <v>2025</v>
      </c>
      <c r="M376" s="6" t="s">
        <v>66</v>
      </c>
      <c r="N376" s="6" t="s">
        <v>177</v>
      </c>
      <c r="O376" s="6" t="s">
        <v>213</v>
      </c>
      <c r="P376" s="6" t="s">
        <v>68</v>
      </c>
      <c r="Q376" s="6" t="s">
        <v>68</v>
      </c>
      <c r="R376" s="6" t="s">
        <v>2324</v>
      </c>
      <c r="S376" s="6" t="s">
        <v>51</v>
      </c>
      <c r="T376" s="9" t="s">
        <v>4868</v>
      </c>
      <c r="U376" s="10">
        <v>1.45</v>
      </c>
      <c r="V376" s="10">
        <v>1.45</v>
      </c>
      <c r="W376" s="11" t="e">
        <f>_xlfn.XLOOKUP(C376,#REF!,#REF!,"S/I",0)</f>
        <v>#REF!</v>
      </c>
      <c r="X376" s="11">
        <f>_xlfn.XLOOKUP($D376,[2]Retiros_dinamica!$F:$F,[2]Retiros_dinamica!B:B,"S/I",0)</f>
        <v>2047.3618602700001</v>
      </c>
      <c r="Y376" s="11">
        <f>_xlfn.XLOOKUP($D376,[2]Retiros_dinamica!$F:$F,[2]Retiros_dinamica!C:C,"S/I",0)</f>
        <v>2251.7194283079998</v>
      </c>
      <c r="Z376" s="11">
        <f>_xlfn.XLOOKUP($D376,[2]Retiros_dinamica!$F:$F,[2]Retiros_dinamica!D:D,"S/I",0)</f>
        <v>966.99444758799996</v>
      </c>
      <c r="AA376" s="11">
        <f>_xlfn.XLOOKUP($D376,[2]Retiros_dinamica!$F:$F,[2]Retiros_dinamica!E:E,"S/I",0)</f>
        <v>5266.0757361659998</v>
      </c>
      <c r="AB376" s="6" t="str">
        <f>_xlfn.XLOOKUP(C376,[2]CMg!$I$4:$I$106,[2]CMg!$M$4:$M$106,"----",0,1)</f>
        <v>----</v>
      </c>
      <c r="AH376" s="12">
        <f>_xlfn.XLOOKUP($E376,'[2]Balance económico'!$C:$C,'[2]Balance económico'!$D:$D,"-",0)</f>
        <v>982723853.35907888</v>
      </c>
      <c r="AI376" s="12">
        <f>_xlfn.XLOOKUP($E376,'[2]Balance económico'!$C:$C,'[2]Balance económico'!$E:$E,"-",0)</f>
        <v>194405941.80682257</v>
      </c>
      <c r="AJ376" s="12">
        <f>_xlfn.XLOOKUP($E376,'[2]Balance económico'!$C:$C,'[2]Balance económico'!$F:$F,"-",0)</f>
        <v>13094449.664526362</v>
      </c>
      <c r="AK376" s="6" t="str">
        <f t="shared" si="16"/>
        <v>PPA</v>
      </c>
      <c r="AL376" s="12" t="str" cm="1">
        <f t="array" ref="AL376">IFERROR((X376*[2]!Tabla2[Bloque A] + 'BD Centrales 2025'!Y906*[2]!Tabla2[Bloque B] + 'BD Centrales 2025'!Z906*[2]!Tabla2[Bloque C])*#REF!,"-")</f>
        <v>-</v>
      </c>
      <c r="AM376" s="12" t="str">
        <f t="shared" si="17"/>
        <v>-</v>
      </c>
      <c r="AN376" s="12">
        <f>IFERROR((AH376+AI376+AJ376)/(SUMIFS($W$2:$W$1194,$E$2:$E$1194,E376)*1000*#REF!),0)</f>
        <v>0</v>
      </c>
    </row>
    <row r="377" spans="1:40" ht="14.4" x14ac:dyDescent="0.3">
      <c r="A377" s="7">
        <v>488</v>
      </c>
      <c r="B377" s="7" t="s">
        <v>5925</v>
      </c>
      <c r="C377" s="8" t="s">
        <v>5926</v>
      </c>
      <c r="D377" s="6" t="s">
        <v>248</v>
      </c>
      <c r="E377" s="6" t="str">
        <f>_xlfn.XLOOKUP(D377,'[2]Coordinados SEN'!$A:$A,'[2]Coordinados SEN'!$B:$B,"-",0)</f>
        <v>88.006.900-4</v>
      </c>
      <c r="F377" s="6" t="s">
        <v>248</v>
      </c>
      <c r="G377" s="6">
        <f t="shared" si="15"/>
        <v>14</v>
      </c>
      <c r="H377" s="6" t="s">
        <v>5927</v>
      </c>
      <c r="I377" s="13" t="s">
        <v>5928</v>
      </c>
      <c r="J377" s="6" t="str">
        <f>_xlfn.XLOOKUP(I377,'[2]Barras CMg'!$E$2:$E$1527,'[2]Barras CMg'!$A$2:$A$1527,"------",0,1)</f>
        <v>IEM___________023</v>
      </c>
      <c r="K377" s="6">
        <v>1</v>
      </c>
      <c r="L377" s="6">
        <v>2025</v>
      </c>
      <c r="M377" s="6" t="s">
        <v>45</v>
      </c>
      <c r="N377" s="6" t="s">
        <v>5276</v>
      </c>
      <c r="O377" s="6" t="s">
        <v>47</v>
      </c>
      <c r="P377" s="6" t="s">
        <v>48</v>
      </c>
      <c r="Q377" s="6" t="s">
        <v>48</v>
      </c>
      <c r="R377" s="6" t="s">
        <v>3403</v>
      </c>
      <c r="S377" s="6" t="s">
        <v>51</v>
      </c>
      <c r="T377" s="9" t="s">
        <v>5929</v>
      </c>
      <c r="U377" s="10">
        <v>376.96</v>
      </c>
      <c r="V377" s="10">
        <v>347.95</v>
      </c>
      <c r="W377" s="11" t="e">
        <f>_xlfn.XLOOKUP(C377,#REF!,#REF!,"S/I",0)</f>
        <v>#REF!</v>
      </c>
      <c r="X377" s="11">
        <f>_xlfn.XLOOKUP($D377,[2]Retiros_dinamica!$F:$F,[2]Retiros_dinamica!B:B,"S/I",0)</f>
        <v>3253060.2037554341</v>
      </c>
      <c r="Y377" s="11">
        <f>_xlfn.XLOOKUP($D377,[2]Retiros_dinamica!$F:$F,[2]Retiros_dinamica!C:C,"S/I",0)</f>
        <v>3836132.6110268869</v>
      </c>
      <c r="Z377" s="11">
        <f>_xlfn.XLOOKUP($D377,[2]Retiros_dinamica!$F:$F,[2]Retiros_dinamica!D:D,"S/I",0)</f>
        <v>2116683.7083193199</v>
      </c>
      <c r="AA377" s="11">
        <f>_xlfn.XLOOKUP($D377,[2]Retiros_dinamica!$F:$F,[2]Retiros_dinamica!E:E,"S/I",0)</f>
        <v>9205876.5231016409</v>
      </c>
      <c r="AB377" s="6" t="str">
        <f>_xlfn.XLOOKUP(C377,[2]CMg!$I$4:$I$106,[2]CMg!$M$4:$M$106,"----",0,1)</f>
        <v>----</v>
      </c>
      <c r="AH377" s="12">
        <f>_xlfn.XLOOKUP($E377,'[2]Balance económico'!$C:$C,'[2]Balance económico'!$D:$D,"-",0)</f>
        <v>-190466040785.9931</v>
      </c>
      <c r="AI377" s="12">
        <f>_xlfn.XLOOKUP($E377,'[2]Balance económico'!$C:$C,'[2]Balance económico'!$E:$E,"-",0)</f>
        <v>-102609858070.40146</v>
      </c>
      <c r="AJ377" s="12">
        <f>_xlfn.XLOOKUP($E377,'[2]Balance económico'!$C:$C,'[2]Balance económico'!$F:$F,"-",0)</f>
        <v>36463788139.985023</v>
      </c>
      <c r="AK377" s="6" t="str">
        <f t="shared" si="16"/>
        <v>PPA</v>
      </c>
      <c r="AL377" s="12" t="str" cm="1">
        <f t="array" ref="AL377">IFERROR((X377*[2]!Tabla2[Bloque A] + 'BD Centrales 2025'!Y1123*[2]!Tabla2[Bloque B] + 'BD Centrales 2025'!Z1123*[2]!Tabla2[Bloque C])*#REF!,"-")</f>
        <v>-</v>
      </c>
      <c r="AM377" s="12" t="str">
        <f t="shared" si="17"/>
        <v>-</v>
      </c>
      <c r="AN377" s="12">
        <f>IFERROR((AH377+AI377+AJ377)/(SUMIFS($W$2:$W$1194,$E$2:$E$1194,E377)*1000*#REF!),0)</f>
        <v>0</v>
      </c>
    </row>
    <row r="378" spans="1:40" ht="14.4" x14ac:dyDescent="0.3">
      <c r="A378" s="7">
        <v>489</v>
      </c>
      <c r="B378" s="7" t="s">
        <v>982</v>
      </c>
      <c r="C378" s="8" t="s">
        <v>983</v>
      </c>
      <c r="D378" s="6" t="s">
        <v>984</v>
      </c>
      <c r="E378" s="6" t="str">
        <f>_xlfn.XLOOKUP(D378,'[2]Coordinados SEN'!$A:$A,'[2]Coordinados SEN'!$B:$B,"-",0)</f>
        <v>76.010.367-5</v>
      </c>
      <c r="F378" s="6" t="s">
        <v>984</v>
      </c>
      <c r="G378" s="6">
        <f t="shared" si="15"/>
        <v>2</v>
      </c>
      <c r="H378" s="6" t="s">
        <v>985</v>
      </c>
      <c r="I378" s="6" t="s">
        <v>985</v>
      </c>
      <c r="J378" s="6" t="str">
        <f>_xlfn.XLOOKUP(I378,'[2]Barras CMg'!$E$2:$E$1527,'[2]Barras CMg'!$A$2:$A$1527,"------",0,1)</f>
        <v>TERMOPACIFIC__220</v>
      </c>
      <c r="K378" s="6">
        <v>1</v>
      </c>
      <c r="L378" s="6">
        <v>2025</v>
      </c>
      <c r="M378" s="6" t="s">
        <v>495</v>
      </c>
      <c r="N378" s="6" t="s">
        <v>496</v>
      </c>
      <c r="O378" s="6" t="s">
        <v>157</v>
      </c>
      <c r="P378" s="6" t="s">
        <v>497</v>
      </c>
      <c r="Q378" s="6" t="s">
        <v>557</v>
      </c>
      <c r="R378" s="6" t="s">
        <v>557</v>
      </c>
      <c r="S378" s="6" t="s">
        <v>158</v>
      </c>
      <c r="T378" s="9" t="s">
        <v>986</v>
      </c>
      <c r="U378" s="10">
        <v>9</v>
      </c>
      <c r="V378" s="10">
        <v>9</v>
      </c>
      <c r="W378" s="11" t="e">
        <f>_xlfn.XLOOKUP(C378,#REF!,#REF!,"S/I",0)</f>
        <v>#REF!</v>
      </c>
      <c r="X378" s="11" t="str">
        <f>_xlfn.XLOOKUP($D378,[2]Retiros_dinamica!$F:$F,[2]Retiros_dinamica!B:B,"S/I",0)</f>
        <v>S/I</v>
      </c>
      <c r="Y378" s="11" t="str">
        <f>_xlfn.XLOOKUP($D378,[2]Retiros_dinamica!$F:$F,[2]Retiros_dinamica!C:C,"S/I",0)</f>
        <v>S/I</v>
      </c>
      <c r="Z378" s="11" t="str">
        <f>_xlfn.XLOOKUP($D378,[2]Retiros_dinamica!$F:$F,[2]Retiros_dinamica!D:D,"S/I",0)</f>
        <v>S/I</v>
      </c>
      <c r="AA378" s="11" t="str">
        <f>_xlfn.XLOOKUP($D378,[2]Retiros_dinamica!$F:$F,[2]Retiros_dinamica!E:E,"S/I",0)</f>
        <v>S/I</v>
      </c>
      <c r="AB378" s="6">
        <f>_xlfn.XLOOKUP(C378,[2]CMg!$I$4:$I$106,[2]CMg!$M$4:$M$106,"----",0,1)</f>
        <v>3.177351013850731</v>
      </c>
      <c r="AC378" s="6">
        <f>_xlfn.XLOOKUP(C378,'[3]Promedio Cmg'!$A$4:$A$106,'[3]Promedio Cmg'!$B$4:$B$106,"---",0,1)</f>
        <v>28.547855267663579</v>
      </c>
      <c r="AD378" s="6">
        <f>_xlfn.XLOOKUP(C378,'[3]Promedio solar Cmg'!$A$4:$A$106,'[3]Promedio solar Cmg'!$B$4:$B$106,"----",0,1)</f>
        <v>5.9370657534246627</v>
      </c>
      <c r="AH378" s="12">
        <f>_xlfn.XLOOKUP($E378,'[2]Balance económico'!$C:$C,'[2]Balance económico'!$D:$D,"-",0)</f>
        <v>1588650129.7546592</v>
      </c>
      <c r="AI378" s="12">
        <f>_xlfn.XLOOKUP($E378,'[2]Balance económico'!$C:$C,'[2]Balance económico'!$E:$E,"-",0)</f>
        <v>6116223026.67836</v>
      </c>
      <c r="AJ378" s="12" t="str">
        <f>_xlfn.XLOOKUP($E378,'[2]Balance económico'!$C:$C,'[2]Balance económico'!$F:$F,"-",0)</f>
        <v>----</v>
      </c>
      <c r="AK378" s="6" t="str">
        <f t="shared" si="16"/>
        <v>PPA</v>
      </c>
      <c r="AL378" s="12" t="str" cm="1">
        <f t="array" ref="AL378">IFERROR((X378*[2]!Tabla2[Bloque A] + 'BD Centrales 2025'!Y806*[2]!Tabla2[Bloque B] + 'BD Centrales 2025'!Z806*[2]!Tabla2[Bloque C])*#REF!,"-")</f>
        <v>-</v>
      </c>
      <c r="AM378" s="12" t="str">
        <f t="shared" si="17"/>
        <v>-</v>
      </c>
      <c r="AN378" s="12">
        <f>IFERROR((AH378+AI378+AJ378)/(SUMIFS($W$2:$W$1194,$E$2:$E$1194,E378)*1000*#REF!),0)</f>
        <v>0</v>
      </c>
    </row>
    <row r="379" spans="1:40" ht="14.4" x14ac:dyDescent="0.3">
      <c r="A379" s="7">
        <v>490</v>
      </c>
      <c r="B379" s="7" t="s">
        <v>987</v>
      </c>
      <c r="C379" s="8" t="s">
        <v>988</v>
      </c>
      <c r="D379" s="6" t="s">
        <v>41</v>
      </c>
      <c r="E379" s="6" t="str">
        <f>_xlfn.XLOOKUP(D379,'[2]Coordinados SEN'!$A:$A,'[2]Coordinados SEN'!$B:$B,"-",0)</f>
        <v>76.237.256-8</v>
      </c>
      <c r="F379" s="6" t="s">
        <v>42</v>
      </c>
      <c r="G379" s="6">
        <f t="shared" si="15"/>
        <v>2</v>
      </c>
      <c r="H379" s="6" t="s">
        <v>989</v>
      </c>
      <c r="I379" s="6" t="s">
        <v>44</v>
      </c>
      <c r="J379" s="6" t="str">
        <f>_xlfn.XLOOKUP(I379,'[2]Barras CMg'!$E$2:$E$1527,'[2]Barras CMg'!$A$2:$A$1527,"------",0,1)</f>
        <v>C.DOMINADOR___220</v>
      </c>
      <c r="K379" s="6">
        <v>1</v>
      </c>
      <c r="L379" s="6">
        <v>2025</v>
      </c>
      <c r="M379" s="6" t="s">
        <v>495</v>
      </c>
      <c r="N379" s="6" t="s">
        <v>496</v>
      </c>
      <c r="O379" s="6" t="s">
        <v>47</v>
      </c>
      <c r="P379" s="6" t="s">
        <v>48</v>
      </c>
      <c r="Q379" s="6" t="s">
        <v>49</v>
      </c>
      <c r="R379" s="6" t="s">
        <v>50</v>
      </c>
      <c r="S379" s="6" t="s">
        <v>51</v>
      </c>
      <c r="T379" s="9" t="s">
        <v>990</v>
      </c>
      <c r="U379" s="10">
        <v>100.22</v>
      </c>
      <c r="V379" s="10">
        <v>99.9</v>
      </c>
      <c r="W379" s="11" t="e">
        <f>_xlfn.XLOOKUP(C379,#REF!,#REF!,"S/I",0)</f>
        <v>#REF!</v>
      </c>
      <c r="X379" s="11">
        <f>_xlfn.XLOOKUP($D379,[2]Retiros_dinamica!$F:$F,[2]Retiros_dinamica!B:B,"S/I",0)</f>
        <v>223696.7486828028</v>
      </c>
      <c r="Y379" s="11">
        <f>_xlfn.XLOOKUP($D379,[2]Retiros_dinamica!$F:$F,[2]Retiros_dinamica!C:C,"S/I",0)</f>
        <v>259530.86795940509</v>
      </c>
      <c r="Z379" s="11">
        <f>_xlfn.XLOOKUP($D379,[2]Retiros_dinamica!$F:$F,[2]Retiros_dinamica!D:D,"S/I",0)</f>
        <v>144106.4526723006</v>
      </c>
      <c r="AA379" s="11">
        <f>_xlfn.XLOOKUP($D379,[2]Retiros_dinamica!$F:$F,[2]Retiros_dinamica!E:E,"S/I",0)</f>
        <v>627334.06931450847</v>
      </c>
      <c r="AB379" s="6">
        <f>_xlfn.XLOOKUP(C379,[2]CMg!$I$4:$I$106,[2]CMg!$M$4:$M$106,"----",0,1)</f>
        <v>7.1216511854284166</v>
      </c>
      <c r="AC379" s="6">
        <f>_xlfn.XLOOKUP(C379,'[3]Promedio Cmg'!$A$4:$A$106,'[3]Promedio Cmg'!$B$4:$B$106,"---",0,1)</f>
        <v>50.180870905148034</v>
      </c>
      <c r="AD379" s="6">
        <f>_xlfn.XLOOKUP(C379,'[3]Promedio solar Cmg'!$A$4:$A$106,'[3]Promedio solar Cmg'!$B$4:$B$106,"----",0,1)</f>
        <v>9.2472164383561672</v>
      </c>
      <c r="AE379" s="6">
        <f>_xlfn.XLOOKUP(C379,[2]CMg!$O$4:$O$106,[2]CMg!$P$4:$P$106,"----",0,1)</f>
        <v>79.413474858149399</v>
      </c>
      <c r="AF379" s="14">
        <f>_xlfn.XLOOKUP(C379,[2]CMg!$S$4:$S$106,[2]CMg!$U$4:$U$106,"----",0,1)</f>
        <v>0.46821139139367651</v>
      </c>
      <c r="AH379" s="12">
        <f>_xlfn.XLOOKUP($E379,'[2]Balance económico'!$C:$C,'[2]Balance económico'!$D:$D,"-",0)</f>
        <v>-57068028048.802895</v>
      </c>
      <c r="AI379" s="12">
        <f>_xlfn.XLOOKUP($E379,'[2]Balance económico'!$C:$C,'[2]Balance económico'!$E:$E,"-",0)</f>
        <v>-13680193660.255085</v>
      </c>
      <c r="AJ379" s="12">
        <f>_xlfn.XLOOKUP($E379,'[2]Balance económico'!$C:$C,'[2]Balance económico'!$F:$F,"-",0)</f>
        <v>2812934839.3013983</v>
      </c>
      <c r="AK379" s="6" t="str">
        <f t="shared" si="16"/>
        <v>PPA</v>
      </c>
      <c r="AL379" s="12" t="str" cm="1">
        <f t="array" ref="AL379">IFERROR((X379*[2]!Tabla2[Bloque A] + 'BD Centrales 2025'!Y817*[2]!Tabla2[Bloque B] + 'BD Centrales 2025'!Z817*[2]!Tabla2[Bloque C])*#REF!,"-")</f>
        <v>-</v>
      </c>
      <c r="AM379" s="12" t="str">
        <f t="shared" si="17"/>
        <v>-</v>
      </c>
      <c r="AN379" s="12">
        <f>IFERROR((AH379+AI379+AJ379)/(SUMIFS($W$2:$W$1194,$E$2:$E$1194,E379)*1000*#REF!),0)</f>
        <v>0</v>
      </c>
    </row>
    <row r="380" spans="1:40" ht="14.4" x14ac:dyDescent="0.3">
      <c r="A380" s="7">
        <v>491</v>
      </c>
      <c r="B380" s="7" t="s">
        <v>991</v>
      </c>
      <c r="C380" s="8" t="s">
        <v>992</v>
      </c>
      <c r="D380" s="6" t="s">
        <v>993</v>
      </c>
      <c r="E380" s="6" t="str">
        <f>_xlfn.XLOOKUP(D380,'[2]Coordinados SEN'!$A:$A,'[2]Coordinados SEN'!$B:$B,"-",0)</f>
        <v>76.044.602-5</v>
      </c>
      <c r="F380" s="6" t="s">
        <v>993</v>
      </c>
      <c r="G380" s="6">
        <f t="shared" si="15"/>
        <v>1</v>
      </c>
      <c r="H380" s="6" t="s">
        <v>994</v>
      </c>
      <c r="I380" s="6" t="s">
        <v>974</v>
      </c>
      <c r="J380" s="6" t="str">
        <f>_xlfn.XLOOKUP(I380,'[2]Barras CMg'!$E$2:$E$1527,'[2]Barras CMg'!$A$2:$A$1527,"------",0,1)</f>
        <v>CALAMA________023</v>
      </c>
      <c r="K380" s="6">
        <v>1</v>
      </c>
      <c r="L380" s="6">
        <v>2025</v>
      </c>
      <c r="M380" s="6" t="s">
        <v>495</v>
      </c>
      <c r="N380" s="6" t="s">
        <v>496</v>
      </c>
      <c r="O380" s="6" t="s">
        <v>157</v>
      </c>
      <c r="P380" s="6" t="s">
        <v>48</v>
      </c>
      <c r="Q380" s="6" t="s">
        <v>59</v>
      </c>
      <c r="R380" s="6" t="s">
        <v>807</v>
      </c>
      <c r="S380" s="6" t="s">
        <v>158</v>
      </c>
      <c r="T380" s="9" t="s">
        <v>995</v>
      </c>
      <c r="U380" s="10">
        <v>8.9990000000000006</v>
      </c>
      <c r="V380" s="10">
        <v>8.9589999999999996</v>
      </c>
      <c r="W380" s="11" t="e">
        <f>_xlfn.XLOOKUP(C380,#REF!,#REF!,"S/I",0)</f>
        <v>#REF!</v>
      </c>
      <c r="X380" s="11" t="str">
        <f>_xlfn.XLOOKUP($D380,[2]Retiros_dinamica!$F:$F,[2]Retiros_dinamica!B:B,"S/I",0)</f>
        <v>S/I</v>
      </c>
      <c r="Y380" s="11" t="str">
        <f>_xlfn.XLOOKUP($D380,[2]Retiros_dinamica!$F:$F,[2]Retiros_dinamica!C:C,"S/I",0)</f>
        <v>S/I</v>
      </c>
      <c r="Z380" s="11" t="str">
        <f>_xlfn.XLOOKUP($D380,[2]Retiros_dinamica!$F:$F,[2]Retiros_dinamica!D:D,"S/I",0)</f>
        <v>S/I</v>
      </c>
      <c r="AA380" s="11" t="str">
        <f>_xlfn.XLOOKUP($D380,[2]Retiros_dinamica!$F:$F,[2]Retiros_dinamica!E:E,"S/I",0)</f>
        <v>S/I</v>
      </c>
      <c r="AB380" s="6">
        <f>_xlfn.XLOOKUP(C380,[2]CMg!$I$4:$I$106,[2]CMg!$M$4:$M$106,"----",0,1)</f>
        <v>6.1467035412616378</v>
      </c>
      <c r="AC380" s="6">
        <f>_xlfn.XLOOKUP(C380,'[3]Promedio Cmg'!$A$4:$A$106,'[3]Promedio Cmg'!$B$4:$B$106,"---",0,1)</f>
        <v>50.283274740326405</v>
      </c>
      <c r="AD380" s="6">
        <f>_xlfn.XLOOKUP(C380,'[3]Promedio solar Cmg'!$A$4:$A$106,'[3]Promedio solar Cmg'!$B$4:$B$106,"----",0,1)</f>
        <v>8.7531397260273902</v>
      </c>
      <c r="AH380" s="12">
        <f>_xlfn.XLOOKUP($E380,'[2]Balance económico'!$C:$C,'[2]Balance económico'!$D:$D,"-",0)</f>
        <v>2024460001.5030582</v>
      </c>
      <c r="AI380" s="12">
        <f>_xlfn.XLOOKUP($E380,'[2]Balance económico'!$C:$C,'[2]Balance económico'!$E:$E,"-",0)</f>
        <v>208154346.67220002</v>
      </c>
      <c r="AJ380" s="12" t="str">
        <f>_xlfn.XLOOKUP($E380,'[2]Balance económico'!$C:$C,'[2]Balance económico'!$F:$F,"-",0)</f>
        <v>----</v>
      </c>
      <c r="AK380" s="6" t="str">
        <f t="shared" si="16"/>
        <v>PPA</v>
      </c>
      <c r="AL380" s="12" t="str" cm="1">
        <f t="array" ref="AL380">IFERROR((X380*[2]!Tabla2[Bloque A] + 'BD Centrales 2025'!Y954*[2]!Tabla2[Bloque B] + 'BD Centrales 2025'!Z954*[2]!Tabla2[Bloque C])*#REF!,"-")</f>
        <v>-</v>
      </c>
      <c r="AM380" s="12" t="str">
        <f t="shared" si="17"/>
        <v>-</v>
      </c>
      <c r="AN380" s="12">
        <f>IFERROR((AH380+AI380+AJ380)/(SUMIFS($W$2:$W$1194,$E$2:$E$1194,E380)*1000*#REF!),0)</f>
        <v>0</v>
      </c>
    </row>
    <row r="381" spans="1:40" ht="14.4" x14ac:dyDescent="0.3">
      <c r="A381" s="7">
        <v>492</v>
      </c>
      <c r="B381" s="7" t="s">
        <v>167</v>
      </c>
      <c r="C381" s="8" t="s">
        <v>168</v>
      </c>
      <c r="D381" s="6" t="s">
        <v>169</v>
      </c>
      <c r="E381" s="6" t="str">
        <f>_xlfn.XLOOKUP(D381,'[2]Coordinados SEN'!$A:$A,'[2]Coordinados SEN'!$B:$B,"-",0)</f>
        <v>76.170.761-2</v>
      </c>
      <c r="F381" s="6" t="s">
        <v>169</v>
      </c>
      <c r="G381" s="6">
        <f t="shared" si="15"/>
        <v>2</v>
      </c>
      <c r="H381" s="6" t="s">
        <v>170</v>
      </c>
      <c r="I381" s="6" t="s">
        <v>163</v>
      </c>
      <c r="J381" s="6" t="str">
        <f>_xlfn.XLOOKUP(I381,'[2]Barras CMg'!$E$2:$E$1527,'[2]Barras CMg'!$A$2:$A$1527,"------",0,1)</f>
        <v>ALFALFAL______220</v>
      </c>
      <c r="K381" s="6">
        <v>2</v>
      </c>
      <c r="L381" s="6">
        <v>2025</v>
      </c>
      <c r="M381" s="6" t="s">
        <v>66</v>
      </c>
      <c r="N381" s="6" t="s">
        <v>105</v>
      </c>
      <c r="O381" s="6" t="s">
        <v>47</v>
      </c>
      <c r="P381" s="6" t="s">
        <v>164</v>
      </c>
      <c r="Q381" s="6" t="s">
        <v>165</v>
      </c>
      <c r="R381" s="6" t="s">
        <v>166</v>
      </c>
      <c r="S381" s="6" t="s">
        <v>51</v>
      </c>
      <c r="T381" s="9" t="s">
        <v>171</v>
      </c>
      <c r="U381" s="10">
        <v>259.58</v>
      </c>
      <c r="V381" s="10">
        <v>259.38</v>
      </c>
      <c r="W381" s="11" t="e">
        <f>_xlfn.XLOOKUP(C381,#REF!,#REF!,"S/I",0)</f>
        <v>#REF!</v>
      </c>
      <c r="X381" s="11">
        <f>_xlfn.XLOOKUP($D381,[2]Retiros_dinamica!$F:$F,[2]Retiros_dinamica!B:B,"S/I",0)</f>
        <v>283883.66779553762</v>
      </c>
      <c r="Y381" s="11">
        <f>_xlfn.XLOOKUP($D381,[2]Retiros_dinamica!$F:$F,[2]Retiros_dinamica!C:C,"S/I",0)</f>
        <v>316747.66332952923</v>
      </c>
      <c r="Z381" s="11">
        <f>_xlfn.XLOOKUP($D381,[2]Retiros_dinamica!$F:$F,[2]Retiros_dinamica!D:D,"S/I",0)</f>
        <v>157769.7875527681</v>
      </c>
      <c r="AA381" s="11">
        <f>_xlfn.XLOOKUP($D381,[2]Retiros_dinamica!$F:$F,[2]Retiros_dinamica!E:E,"S/I",0)</f>
        <v>758401.11867783498</v>
      </c>
      <c r="AB381" s="6" t="str">
        <f>_xlfn.XLOOKUP(C381,[2]CMg!$I$4:$I$106,[2]CMg!$M$4:$M$106,"----",0,1)</f>
        <v>----</v>
      </c>
      <c r="AC381" s="6" t="str">
        <f>_xlfn.XLOOKUP(C381,[2]CMg!$A$4:$A$106,[2]CMg!$B$4:$B$106,"----",0,1)</f>
        <v>----</v>
      </c>
      <c r="AD381" s="6" t="str">
        <f>_xlfn.XLOOKUP(C381,'[3]Promedio solar Cmg'!$A$4:$A$106,'[3]Promedio solar Cmg'!$B$4:$B$106,"----",0,1)</f>
        <v>----</v>
      </c>
      <c r="AH381" s="12">
        <f>_xlfn.XLOOKUP($E381,'[2]Balance económico'!$C:$C,'[2]Balance económico'!$D:$D,"-",0)</f>
        <v>-44254200971.686745</v>
      </c>
      <c r="AI381" s="12">
        <f>_xlfn.XLOOKUP($E381,'[2]Balance económico'!$C:$C,'[2]Balance económico'!$E:$E,"-",0)</f>
        <v>-9266603883.7654285</v>
      </c>
      <c r="AJ381" s="12">
        <f>_xlfn.XLOOKUP($E381,'[2]Balance económico'!$C:$C,'[2]Balance económico'!$F:$F,"-",0)</f>
        <v>2184558141.9120536</v>
      </c>
      <c r="AK381" s="6" t="str">
        <f t="shared" si="16"/>
        <v>PPA</v>
      </c>
      <c r="AL381" s="12" t="str" cm="1">
        <f t="array" ref="AL381">IFERROR((X381*[2]!Tabla2[Bloque A] + 'BD Centrales 2025'!Y20*[2]!Tabla2[Bloque B] + 'BD Centrales 2025'!Z20*[2]!Tabla2[Bloque C])*#REF!,"-")</f>
        <v>-</v>
      </c>
      <c r="AM381" s="12" t="str">
        <f t="shared" si="17"/>
        <v>-</v>
      </c>
      <c r="AN381" s="12">
        <f>IFERROR((AH381+AI381+AJ381)/(SUMIFS($W$2:$W$1194,$E$2:$E$1194,E381)*1000*#REF!),0)</f>
        <v>0</v>
      </c>
    </row>
    <row r="382" spans="1:40" ht="14.4" x14ac:dyDescent="0.3">
      <c r="A382" s="7">
        <v>493</v>
      </c>
      <c r="B382" s="7" t="s">
        <v>438</v>
      </c>
      <c r="C382" s="8" t="s">
        <v>439</v>
      </c>
      <c r="D382" s="6" t="s">
        <v>169</v>
      </c>
      <c r="E382" s="6" t="str">
        <f>_xlfn.XLOOKUP(D382,'[2]Coordinados SEN'!$A:$A,'[2]Coordinados SEN'!$B:$B,"-",0)</f>
        <v>76.170.761-2</v>
      </c>
      <c r="F382" s="6" t="s">
        <v>169</v>
      </c>
      <c r="G382" s="6">
        <f t="shared" si="15"/>
        <v>2</v>
      </c>
      <c r="H382" s="6" t="s">
        <v>440</v>
      </c>
      <c r="I382" s="6" t="s">
        <v>441</v>
      </c>
      <c r="J382" s="6" t="str">
        <f>_xlfn.XLOOKUP(I382,'[2]Barras CMg'!$E$2:$E$1527,'[2]Barras CMg'!$A$2:$A$1527,"------",0,1)</f>
        <v>ALTO_MAIPO____110</v>
      </c>
      <c r="K382" s="6">
        <v>2</v>
      </c>
      <c r="L382" s="6">
        <v>2025</v>
      </c>
      <c r="M382" s="6" t="s">
        <v>66</v>
      </c>
      <c r="N382" s="6" t="s">
        <v>105</v>
      </c>
      <c r="O382" s="6" t="s">
        <v>47</v>
      </c>
      <c r="P382" s="6" t="s">
        <v>164</v>
      </c>
      <c r="Q382" s="6" t="s">
        <v>165</v>
      </c>
      <c r="R382" s="6" t="s">
        <v>166</v>
      </c>
      <c r="S382" s="6" t="s">
        <v>51</v>
      </c>
      <c r="T382" s="9" t="s">
        <v>171</v>
      </c>
      <c r="U382" s="10">
        <v>277.67</v>
      </c>
      <c r="V382" s="10">
        <v>277.45999999999998</v>
      </c>
      <c r="W382" s="11" t="e">
        <f>_xlfn.XLOOKUP(C382,#REF!,#REF!,"S/I",0)</f>
        <v>#REF!</v>
      </c>
      <c r="X382" s="11">
        <f>_xlfn.XLOOKUP($D382,[2]Retiros_dinamica!$F:$F,[2]Retiros_dinamica!B:B,"S/I",0)</f>
        <v>283883.66779553762</v>
      </c>
      <c r="Y382" s="11">
        <f>_xlfn.XLOOKUP($D382,[2]Retiros_dinamica!$F:$F,[2]Retiros_dinamica!C:C,"S/I",0)</f>
        <v>316747.66332952923</v>
      </c>
      <c r="Z382" s="11">
        <f>_xlfn.XLOOKUP($D382,[2]Retiros_dinamica!$F:$F,[2]Retiros_dinamica!D:D,"S/I",0)</f>
        <v>157769.7875527681</v>
      </c>
      <c r="AA382" s="11">
        <f>_xlfn.XLOOKUP($D382,[2]Retiros_dinamica!$F:$F,[2]Retiros_dinamica!E:E,"S/I",0)</f>
        <v>758401.11867783498</v>
      </c>
      <c r="AB382" s="6" t="str">
        <f>_xlfn.XLOOKUP(C382,[2]CMg!$I$4:$I$106,[2]CMg!$M$4:$M$106,"----",0,1)</f>
        <v>----</v>
      </c>
      <c r="AC382" s="6" t="str">
        <f>_xlfn.XLOOKUP(C382,[2]CMg!$A$4:$A$106,[2]CMg!$B$4:$B$106,"----",0,1)</f>
        <v>----</v>
      </c>
      <c r="AD382" s="6" t="str">
        <f>_xlfn.XLOOKUP(C382,'[3]Promedio solar Cmg'!$A$4:$A$106,'[3]Promedio solar Cmg'!$B$4:$B$106,"----",0,1)</f>
        <v>----</v>
      </c>
      <c r="AH382" s="12">
        <f>_xlfn.XLOOKUP($E382,'[2]Balance económico'!$C:$C,'[2]Balance económico'!$D:$D,"-",0)</f>
        <v>-44254200971.686745</v>
      </c>
      <c r="AI382" s="12">
        <f>_xlfn.XLOOKUP($E382,'[2]Balance económico'!$C:$C,'[2]Balance económico'!$E:$E,"-",0)</f>
        <v>-9266603883.7654285</v>
      </c>
      <c r="AJ382" s="12">
        <f>_xlfn.XLOOKUP($E382,'[2]Balance económico'!$C:$C,'[2]Balance económico'!$F:$F,"-",0)</f>
        <v>2184558141.9120536</v>
      </c>
      <c r="AK382" s="6" t="str">
        <f t="shared" si="16"/>
        <v>PPA</v>
      </c>
      <c r="AL382" s="12" t="str" cm="1">
        <f t="array" ref="AL382">IFERROR((X382*[2]!Tabla2[Bloque A] + 'BD Centrales 2025'!Y65*[2]!Tabla2[Bloque B] + 'BD Centrales 2025'!Z65*[2]!Tabla2[Bloque C])*#REF!,"-")</f>
        <v>-</v>
      </c>
      <c r="AM382" s="12" t="str">
        <f t="shared" si="17"/>
        <v>-</v>
      </c>
      <c r="AN382" s="12">
        <f>IFERROR((AH382+AI382+AJ382)/(SUMIFS($W$2:$W$1194,$E$2:$E$1194,E382)*1000*#REF!),0)</f>
        <v>0</v>
      </c>
    </row>
    <row r="383" spans="1:40" ht="14.4" x14ac:dyDescent="0.3">
      <c r="A383" s="7">
        <v>494</v>
      </c>
      <c r="B383" s="7" t="s">
        <v>5337</v>
      </c>
      <c r="C383" s="8" t="s">
        <v>5338</v>
      </c>
      <c r="D383" s="6" t="s">
        <v>1237</v>
      </c>
      <c r="E383" s="6" t="str">
        <f>_xlfn.XLOOKUP(D383,'[2]Coordinados SEN'!$A:$A,'[2]Coordinados SEN'!$B:$B,"-",0)</f>
        <v>76.472.262-0</v>
      </c>
      <c r="F383" s="6" t="s">
        <v>5333</v>
      </c>
      <c r="G383" s="6">
        <f t="shared" si="15"/>
        <v>8</v>
      </c>
      <c r="H383" s="6" t="s">
        <v>5339</v>
      </c>
      <c r="I383" s="6" t="s">
        <v>5340</v>
      </c>
      <c r="J383" s="6" t="str">
        <f>_xlfn.XLOOKUP(I383,'[2]Barras CMg'!$E$2:$E$1527,'[2]Barras CMg'!$A$2:$A$1527,"------",0,1)</f>
        <v>MELIPULLI_____023</v>
      </c>
      <c r="K383" s="6">
        <v>2</v>
      </c>
      <c r="L383" s="6">
        <v>2025</v>
      </c>
      <c r="M383" s="6" t="s">
        <v>45</v>
      </c>
      <c r="N383" s="6" t="s">
        <v>5267</v>
      </c>
      <c r="O383" s="6" t="s">
        <v>213</v>
      </c>
      <c r="P383" s="6" t="s">
        <v>82</v>
      </c>
      <c r="Q383" s="6" t="s">
        <v>83</v>
      </c>
      <c r="R383" s="6" t="s">
        <v>4714</v>
      </c>
      <c r="S383" s="6" t="s">
        <v>51</v>
      </c>
      <c r="T383" s="9" t="s">
        <v>5341</v>
      </c>
      <c r="U383" s="10">
        <v>3</v>
      </c>
      <c r="V383" s="10">
        <v>3</v>
      </c>
      <c r="W383" s="11" t="e">
        <f>_xlfn.XLOOKUP(C383,#REF!,#REF!,"S/I",0)</f>
        <v>#REF!</v>
      </c>
      <c r="X383" s="11">
        <f>_xlfn.XLOOKUP($D383,[2]Retiros_dinamica!$F:$F,[2]Retiros_dinamica!B:B,"S/I",0)</f>
        <v>241293.8223704265</v>
      </c>
      <c r="Y383" s="11">
        <f>_xlfn.XLOOKUP($D383,[2]Retiros_dinamica!$F:$F,[2]Retiros_dinamica!C:C,"S/I",0)</f>
        <v>329081.15064715681</v>
      </c>
      <c r="Z383" s="11">
        <f>_xlfn.XLOOKUP($D383,[2]Retiros_dinamica!$F:$F,[2]Retiros_dinamica!D:D,"S/I",0)</f>
        <v>128496.9932548643</v>
      </c>
      <c r="AA383" s="11">
        <f>_xlfn.XLOOKUP($D383,[2]Retiros_dinamica!$F:$F,[2]Retiros_dinamica!E:E,"S/I",0)</f>
        <v>698871.96627244772</v>
      </c>
      <c r="AB383" s="6" t="str">
        <f>_xlfn.XLOOKUP(C383,[2]CMg!$I$4:$I$106,[2]CMg!$M$4:$M$106,"----",0,1)</f>
        <v>----</v>
      </c>
      <c r="AH383" s="12">
        <f>_xlfn.XLOOKUP($E383,'[2]Balance económico'!$C:$C,'[2]Balance económico'!$D:$D,"-",0)</f>
        <v>-5608744722.6895809</v>
      </c>
      <c r="AI383" s="12">
        <f>_xlfn.XLOOKUP($E383,'[2]Balance económico'!$C:$C,'[2]Balance económico'!$E:$E,"-",0)</f>
        <v>-6717897998.7925949</v>
      </c>
      <c r="AJ383" s="12">
        <f>_xlfn.XLOOKUP($E383,'[2]Balance económico'!$C:$C,'[2]Balance económico'!$F:$F,"-",0)</f>
        <v>2039576758.2176902</v>
      </c>
      <c r="AK383" s="6" t="str">
        <f t="shared" si="16"/>
        <v>PPA</v>
      </c>
      <c r="AL383" s="12" t="str" cm="1">
        <f t="array" ref="AL383">IFERROR((X383*[2]!Tabla2[Bloque A] + 'BD Centrales 2025'!Y1000*[2]!Tabla2[Bloque B] + 'BD Centrales 2025'!Z1000*[2]!Tabla2[Bloque C])*#REF!,"-")</f>
        <v>-</v>
      </c>
      <c r="AM383" s="12" t="str">
        <f t="shared" si="17"/>
        <v>-</v>
      </c>
      <c r="AN383" s="12">
        <f>IFERROR((AH383+AI383+AJ383)/(SUMIFS($W$2:$W$1194,$E$2:$E$1194,E383)*1000*#REF!),0)</f>
        <v>0</v>
      </c>
    </row>
    <row r="384" spans="1:40" ht="14.4" x14ac:dyDescent="0.3">
      <c r="A384" s="7">
        <v>495</v>
      </c>
      <c r="B384" s="7" t="s">
        <v>996</v>
      </c>
      <c r="C384" s="8" t="s">
        <v>997</v>
      </c>
      <c r="D384" s="6" t="s">
        <v>998</v>
      </c>
      <c r="E384" s="6" t="str">
        <f>_xlfn.XLOOKUP(D384,'[2]Coordinados SEN'!$A:$A,'[2]Coordinados SEN'!$B:$B,"-",0)</f>
        <v>76.470.581-5</v>
      </c>
      <c r="F384" s="6" t="s">
        <v>998</v>
      </c>
      <c r="G384" s="6">
        <f t="shared" si="15"/>
        <v>1</v>
      </c>
      <c r="H384" s="6" t="s">
        <v>999</v>
      </c>
      <c r="I384" s="6" t="s">
        <v>1000</v>
      </c>
      <c r="J384" s="6" t="str">
        <f>_xlfn.XLOOKUP(I384,'[2]Barras CMg'!$E$2:$E$1527,'[2]Barras CMg'!$A$2:$A$1527,"------",0,1)</f>
        <v>------</v>
      </c>
      <c r="K384" s="6" t="s">
        <v>397</v>
      </c>
      <c r="L384" s="6">
        <v>2025</v>
      </c>
      <c r="M384" s="6" t="s">
        <v>495</v>
      </c>
      <c r="N384" s="6" t="s">
        <v>496</v>
      </c>
      <c r="O384" s="6" t="s">
        <v>213</v>
      </c>
      <c r="P384" s="6" t="s">
        <v>164</v>
      </c>
      <c r="Q384" s="6" t="s">
        <v>707</v>
      </c>
      <c r="R384" s="6" t="s">
        <v>708</v>
      </c>
      <c r="S384" s="6" t="s">
        <v>51</v>
      </c>
      <c r="T384" s="9" t="s">
        <v>1001</v>
      </c>
      <c r="U384" s="10">
        <v>3</v>
      </c>
      <c r="V384" s="10">
        <v>3</v>
      </c>
      <c r="W384" s="11" t="e">
        <f>_xlfn.XLOOKUP(C384,#REF!,#REF!,"S/I",0)</f>
        <v>#REF!</v>
      </c>
      <c r="X384" s="11" t="str">
        <f>_xlfn.XLOOKUP($D384,[2]Retiros_dinamica!$F:$F,[2]Retiros_dinamica!B:B,"S/I",0)</f>
        <v>S/I</v>
      </c>
      <c r="Y384" s="11" t="str">
        <f>_xlfn.XLOOKUP($D384,[2]Retiros_dinamica!$F:$F,[2]Retiros_dinamica!C:C,"S/I",0)</f>
        <v>S/I</v>
      </c>
      <c r="Z384" s="11" t="str">
        <f>_xlfn.XLOOKUP($D384,[2]Retiros_dinamica!$F:$F,[2]Retiros_dinamica!D:D,"S/I",0)</f>
        <v>S/I</v>
      </c>
      <c r="AA384" s="11" t="str">
        <f>_xlfn.XLOOKUP($D384,[2]Retiros_dinamica!$F:$F,[2]Retiros_dinamica!E:E,"S/I",0)</f>
        <v>S/I</v>
      </c>
      <c r="AB384" s="6" t="str">
        <f>_xlfn.XLOOKUP(C384,[2]CMg!$I$4:$I$106,[2]CMg!$M$4:$M$106,"----",0,1)</f>
        <v>----</v>
      </c>
      <c r="AC384" s="6" t="str">
        <f>_xlfn.XLOOKUP(C384,[2]CMg!$A$4:$A$106,[2]CMg!$B$4:$B$106,"----",0,1)</f>
        <v>----</v>
      </c>
      <c r="AD384" s="6" t="str">
        <f>_xlfn.XLOOKUP(C384,'[3]Promedio solar Cmg'!$A$4:$A$106,'[3]Promedio solar Cmg'!$B$4:$B$106,"----",0,1)</f>
        <v>----</v>
      </c>
      <c r="AH384" s="12">
        <f>_xlfn.XLOOKUP($E384,'[2]Balance económico'!$C:$C,'[2]Balance económico'!$D:$D,"-",0)</f>
        <v>362032104.06437933</v>
      </c>
      <c r="AI384" s="12">
        <f>_xlfn.XLOOKUP($E384,'[2]Balance económico'!$C:$C,'[2]Balance económico'!$E:$E,"-",0)</f>
        <v>45113940.51912</v>
      </c>
      <c r="AJ384" s="12" t="str">
        <f>_xlfn.XLOOKUP($E384,'[2]Balance económico'!$C:$C,'[2]Balance económico'!$F:$F,"-",0)</f>
        <v>----</v>
      </c>
      <c r="AK384" s="6" t="str">
        <f t="shared" si="16"/>
        <v>PPA</v>
      </c>
      <c r="AL384" s="12" t="str" cm="1">
        <f t="array" ref="AL384">IFERROR((X384*[2]!Tabla2[Bloque A] + 'BD Centrales 2025'!Y281*[2]!Tabla2[Bloque B] + 'BD Centrales 2025'!Z281*[2]!Tabla2[Bloque C])*#REF!,"-")</f>
        <v>-</v>
      </c>
      <c r="AM384" s="12" t="str">
        <f t="shared" si="17"/>
        <v>-</v>
      </c>
      <c r="AN384" s="12">
        <f>IFERROR((AH384+AI384+AJ384)/(SUMIFS($W$2:$W$1194,$E$2:$E$1194,E384)*1000*#REF!),0)</f>
        <v>0</v>
      </c>
    </row>
    <row r="385" spans="1:40" ht="14.4" x14ac:dyDescent="0.3">
      <c r="A385" s="7">
        <v>496</v>
      </c>
      <c r="B385" s="7" t="s">
        <v>1002</v>
      </c>
      <c r="C385" s="8" t="s">
        <v>1003</v>
      </c>
      <c r="D385" s="6" t="s">
        <v>1004</v>
      </c>
      <c r="E385" s="6" t="str">
        <f>_xlfn.XLOOKUP(D385,'[2]Coordinados SEN'!$A:$A,'[2]Coordinados SEN'!$B:$B,"-",0)</f>
        <v>76.470.584-K</v>
      </c>
      <c r="F385" s="6" t="s">
        <v>1004</v>
      </c>
      <c r="G385" s="6">
        <f t="shared" si="15"/>
        <v>1</v>
      </c>
      <c r="H385" s="6" t="s">
        <v>1005</v>
      </c>
      <c r="I385" s="6" t="s">
        <v>1000</v>
      </c>
      <c r="J385" s="6" t="str">
        <f>_xlfn.XLOOKUP(I385,'[2]Barras CMg'!$E$2:$E$1527,'[2]Barras CMg'!$A$2:$A$1527,"------",0,1)</f>
        <v>------</v>
      </c>
      <c r="K385" s="6">
        <v>1</v>
      </c>
      <c r="L385" s="6">
        <v>2025</v>
      </c>
      <c r="M385" s="6" t="s">
        <v>495</v>
      </c>
      <c r="N385" s="6" t="s">
        <v>496</v>
      </c>
      <c r="O385" s="6" t="s">
        <v>213</v>
      </c>
      <c r="P385" s="6" t="s">
        <v>164</v>
      </c>
      <c r="Q385" s="6" t="s">
        <v>707</v>
      </c>
      <c r="R385" s="6" t="s">
        <v>708</v>
      </c>
      <c r="S385" s="6" t="s">
        <v>51</v>
      </c>
      <c r="T385" s="9" t="s">
        <v>1001</v>
      </c>
      <c r="U385" s="10">
        <v>3</v>
      </c>
      <c r="V385" s="10">
        <v>2.9895999999999998</v>
      </c>
      <c r="W385" s="11" t="e">
        <f>_xlfn.XLOOKUP(C385,#REF!,#REF!,"S/I",0)</f>
        <v>#REF!</v>
      </c>
      <c r="X385" s="11" t="str">
        <f>_xlfn.XLOOKUP($D385,[2]Retiros_dinamica!$F:$F,[2]Retiros_dinamica!B:B,"S/I",0)</f>
        <v>S/I</v>
      </c>
      <c r="Y385" s="11" t="str">
        <f>_xlfn.XLOOKUP($D385,[2]Retiros_dinamica!$F:$F,[2]Retiros_dinamica!C:C,"S/I",0)</f>
        <v>S/I</v>
      </c>
      <c r="Z385" s="11" t="str">
        <f>_xlfn.XLOOKUP($D385,[2]Retiros_dinamica!$F:$F,[2]Retiros_dinamica!D:D,"S/I",0)</f>
        <v>S/I</v>
      </c>
      <c r="AA385" s="11" t="str">
        <f>_xlfn.XLOOKUP($D385,[2]Retiros_dinamica!$F:$F,[2]Retiros_dinamica!E:E,"S/I",0)</f>
        <v>S/I</v>
      </c>
      <c r="AB385" s="6" t="str">
        <f>_xlfn.XLOOKUP(C385,[2]CMg!$I$4:$I$106,[2]CMg!$M$4:$M$106,"----",0,1)</f>
        <v>----</v>
      </c>
      <c r="AC385" s="6" t="str">
        <f>_xlfn.XLOOKUP(C385,[2]CMg!$A$4:$A$106,[2]CMg!$B$4:$B$106,"----",0,1)</f>
        <v>----</v>
      </c>
      <c r="AD385" s="6" t="str">
        <f>_xlfn.XLOOKUP(C385,'[3]Promedio solar Cmg'!$A$4:$A$106,'[3]Promedio solar Cmg'!$B$4:$B$106,"----",0,1)</f>
        <v>----</v>
      </c>
      <c r="AH385" s="12">
        <f>_xlfn.XLOOKUP($E385,'[2]Balance económico'!$C:$C,'[2]Balance económico'!$D:$D,"-",0)</f>
        <v>372751413.05047631</v>
      </c>
      <c r="AI385" s="12">
        <f>_xlfn.XLOOKUP($E385,'[2]Balance económico'!$C:$C,'[2]Balance económico'!$E:$E,"-",0)</f>
        <v>46816758.734199993</v>
      </c>
      <c r="AJ385" s="12" t="str">
        <f>_xlfn.XLOOKUP($E385,'[2]Balance económico'!$C:$C,'[2]Balance económico'!$F:$F,"-",0)</f>
        <v>----</v>
      </c>
      <c r="AK385" s="6" t="str">
        <f t="shared" si="16"/>
        <v>PPA</v>
      </c>
      <c r="AL385" s="12" t="str" cm="1">
        <f t="array" ref="AL385">IFERROR((X385*[2]!Tabla2[Bloque A] + 'BD Centrales 2025'!Y284*[2]!Tabla2[Bloque B] + 'BD Centrales 2025'!Z284*[2]!Tabla2[Bloque C])*#REF!,"-")</f>
        <v>-</v>
      </c>
      <c r="AM385" s="12" t="str">
        <f t="shared" si="17"/>
        <v>-</v>
      </c>
      <c r="AN385" s="12">
        <f>IFERROR((AH385+AI385+AJ385)/(SUMIFS($W$2:$W$1194,$E$2:$E$1194,E385)*1000*#REF!),0)</f>
        <v>0</v>
      </c>
    </row>
    <row r="386" spans="1:40" ht="14.4" x14ac:dyDescent="0.3">
      <c r="A386" s="7">
        <v>498</v>
      </c>
      <c r="B386" s="7" t="s">
        <v>1006</v>
      </c>
      <c r="C386" s="8" t="s">
        <v>1007</v>
      </c>
      <c r="D386" s="6" t="s">
        <v>1008</v>
      </c>
      <c r="E386" s="6" t="str">
        <f>_xlfn.XLOOKUP(D386,'[2]Coordinados SEN'!$A:$A,'[2]Coordinados SEN'!$B:$B,"-",0)</f>
        <v>76.477.447-7</v>
      </c>
      <c r="F386" s="6" t="s">
        <v>1008</v>
      </c>
      <c r="G386" s="6">
        <f t="shared" ref="G386:G449" si="18">COUNTIFS($D$2:$D$1194,D386)</f>
        <v>1</v>
      </c>
      <c r="H386" s="6" t="s">
        <v>1009</v>
      </c>
      <c r="I386" s="6" t="s">
        <v>1010</v>
      </c>
      <c r="J386" s="6" t="str">
        <f>_xlfn.XLOOKUP(I386,'[2]Barras CMg'!$E$2:$E$1527,'[2]Barras CMg'!$A$2:$A$1527,"------",0,1)</f>
        <v>------</v>
      </c>
      <c r="K386" s="6" t="s">
        <v>397</v>
      </c>
      <c r="L386" s="6">
        <v>2025</v>
      </c>
      <c r="M386" s="6" t="s">
        <v>495</v>
      </c>
      <c r="N386" s="6" t="s">
        <v>496</v>
      </c>
      <c r="O386" s="6" t="s">
        <v>213</v>
      </c>
      <c r="P386" s="6" t="s">
        <v>164</v>
      </c>
      <c r="Q386" s="6" t="s">
        <v>707</v>
      </c>
      <c r="R386" s="6" t="s">
        <v>1011</v>
      </c>
      <c r="S386" s="6" t="s">
        <v>51</v>
      </c>
      <c r="T386" s="9" t="s">
        <v>1012</v>
      </c>
      <c r="U386" s="10">
        <v>3</v>
      </c>
      <c r="V386" s="10">
        <v>2.9897999999999998</v>
      </c>
      <c r="W386" s="11" t="e">
        <f>_xlfn.XLOOKUP(C386,#REF!,#REF!,"S/I",0)</f>
        <v>#REF!</v>
      </c>
      <c r="X386" s="11" t="str">
        <f>_xlfn.XLOOKUP($D386,[2]Retiros_dinamica!$F:$F,[2]Retiros_dinamica!B:B,"S/I",0)</f>
        <v>S/I</v>
      </c>
      <c r="Y386" s="11" t="str">
        <f>_xlfn.XLOOKUP($D386,[2]Retiros_dinamica!$F:$F,[2]Retiros_dinamica!C:C,"S/I",0)</f>
        <v>S/I</v>
      </c>
      <c r="Z386" s="11" t="str">
        <f>_xlfn.XLOOKUP($D386,[2]Retiros_dinamica!$F:$F,[2]Retiros_dinamica!D:D,"S/I",0)</f>
        <v>S/I</v>
      </c>
      <c r="AA386" s="11" t="str">
        <f>_xlfn.XLOOKUP($D386,[2]Retiros_dinamica!$F:$F,[2]Retiros_dinamica!E:E,"S/I",0)</f>
        <v>S/I</v>
      </c>
      <c r="AB386" s="6" t="str">
        <f>_xlfn.XLOOKUP(C386,[2]CMg!$I$4:$I$106,[2]CMg!$M$4:$M$106,"----",0,1)</f>
        <v>----</v>
      </c>
      <c r="AC386" s="6" t="str">
        <f>_xlfn.XLOOKUP(C386,[2]CMg!$A$4:$A$106,[2]CMg!$B$4:$B$106,"----",0,1)</f>
        <v>----</v>
      </c>
      <c r="AD386" s="6" t="str">
        <f>_xlfn.XLOOKUP(C386,'[3]Promedio solar Cmg'!$A$4:$A$106,'[3]Promedio solar Cmg'!$B$4:$B$106,"----",0,1)</f>
        <v>----</v>
      </c>
      <c r="AH386" s="12">
        <f>_xlfn.XLOOKUP($E386,'[2]Balance económico'!$C:$C,'[2]Balance económico'!$D:$D,"-",0)</f>
        <v>170095953.23862958</v>
      </c>
      <c r="AI386" s="12">
        <f>_xlfn.XLOOKUP($E386,'[2]Balance económico'!$C:$C,'[2]Balance económico'!$E:$E,"-",0)</f>
        <v>41946798.209600009</v>
      </c>
      <c r="AJ386" s="12" t="str">
        <f>_xlfn.XLOOKUP($E386,'[2]Balance económico'!$C:$C,'[2]Balance económico'!$F:$F,"-",0)</f>
        <v>----</v>
      </c>
      <c r="AK386" s="6" t="str">
        <f t="shared" ref="AK386:AK449" si="19">IF(AA386&gt;0,"PPA","-")</f>
        <v>PPA</v>
      </c>
      <c r="AL386" s="12" t="str" cm="1">
        <f t="array" ref="AL386">IFERROR((X386*[2]!Tabla2[Bloque A] + 'BD Centrales 2025'!Y270*[2]!Tabla2[Bloque B] + 'BD Centrales 2025'!Z270*[2]!Tabla2[Bloque C])*#REF!,"-")</f>
        <v>-</v>
      </c>
      <c r="AM386" s="12" t="str">
        <f t="shared" ref="AM386:AM449" si="20">IFERROR(AH386+AL386,"-")</f>
        <v>-</v>
      </c>
      <c r="AN386" s="12">
        <f>IFERROR((AH386+AI386+AJ386)/(SUMIFS($W$2:$W$1194,$E$2:$E$1194,E386)*1000*#REF!),0)</f>
        <v>0</v>
      </c>
    </row>
    <row r="387" spans="1:40" ht="14.4" x14ac:dyDescent="0.3">
      <c r="A387" s="7">
        <v>499</v>
      </c>
      <c r="B387" s="7" t="s">
        <v>100</v>
      </c>
      <c r="C387" s="8" t="s">
        <v>101</v>
      </c>
      <c r="D387" s="6" t="s">
        <v>102</v>
      </c>
      <c r="E387" s="6" t="str">
        <f>_xlfn.XLOOKUP(D387,'[2]Coordinados SEN'!$A:$A,'[2]Coordinados SEN'!$B:$B,"-",0)</f>
        <v>76.338.870-0</v>
      </c>
      <c r="F387" s="6" t="s">
        <v>102</v>
      </c>
      <c r="G387" s="6">
        <f t="shared" si="18"/>
        <v>1</v>
      </c>
      <c r="H387" s="6" t="s">
        <v>103</v>
      </c>
      <c r="I387" s="6" t="s">
        <v>104</v>
      </c>
      <c r="J387" s="6" t="str">
        <f>_xlfn.XLOOKUP(I387,'[2]Barras CMg'!$E$2:$E$1527,'[2]Barras CMg'!$A$2:$A$1527,"------",0,1)</f>
        <v>CONVENTOVIEJO_154</v>
      </c>
      <c r="K387" s="6">
        <v>2</v>
      </c>
      <c r="L387" s="6">
        <v>2025</v>
      </c>
      <c r="M387" s="6" t="s">
        <v>66</v>
      </c>
      <c r="N387" s="6" t="s">
        <v>105</v>
      </c>
      <c r="O387" s="6" t="s">
        <v>47</v>
      </c>
      <c r="P387" s="6" t="s">
        <v>106</v>
      </c>
      <c r="Q387" s="6" t="s">
        <v>107</v>
      </c>
      <c r="R387" s="6" t="s">
        <v>108</v>
      </c>
      <c r="S387" s="6" t="s">
        <v>51</v>
      </c>
      <c r="T387" s="9" t="s">
        <v>109</v>
      </c>
      <c r="U387" s="10">
        <v>17.04</v>
      </c>
      <c r="V387" s="10">
        <v>16.579999999999998</v>
      </c>
      <c r="W387" s="11" t="e">
        <f>_xlfn.XLOOKUP(C387,#REF!,#REF!,"S/I",0)</f>
        <v>#REF!</v>
      </c>
      <c r="X387" s="11" t="str">
        <f>_xlfn.XLOOKUP($D387,[2]Retiros_dinamica!$F:$F,[2]Retiros_dinamica!B:B,"S/I",0)</f>
        <v>S/I</v>
      </c>
      <c r="Y387" s="11" t="str">
        <f>_xlfn.XLOOKUP($D387,[2]Retiros_dinamica!$F:$F,[2]Retiros_dinamica!C:C,"S/I",0)</f>
        <v>S/I</v>
      </c>
      <c r="Z387" s="11" t="str">
        <f>_xlfn.XLOOKUP($D387,[2]Retiros_dinamica!$F:$F,[2]Retiros_dinamica!D:D,"S/I",0)</f>
        <v>S/I</v>
      </c>
      <c r="AA387" s="11" t="str">
        <f>_xlfn.XLOOKUP($D387,[2]Retiros_dinamica!$F:$F,[2]Retiros_dinamica!E:E,"S/I",0)</f>
        <v>S/I</v>
      </c>
      <c r="AB387" s="6" t="str">
        <f>_xlfn.XLOOKUP(C387,[2]CMg!$I$4:$I$106,[2]CMg!$M$4:$M$106,"----",0,1)</f>
        <v>----</v>
      </c>
      <c r="AC387" s="6" t="str">
        <f>_xlfn.XLOOKUP(C387,[2]CMg!$A$4:$A$106,[2]CMg!$B$4:$B$106,"----",0,1)</f>
        <v>----</v>
      </c>
      <c r="AD387" s="6" t="str">
        <f>_xlfn.XLOOKUP(C387,'[3]Promedio solar Cmg'!$A$4:$A$106,'[3]Promedio solar Cmg'!$B$4:$B$106,"----",0,1)</f>
        <v>----</v>
      </c>
      <c r="AH387" s="12">
        <f>_xlfn.XLOOKUP($E387,'[2]Balance económico'!$C:$C,'[2]Balance económico'!$D:$D,"-",0)</f>
        <v>3.9562745876610279</v>
      </c>
      <c r="AI387" s="12">
        <f>_xlfn.XLOOKUP($E387,'[2]Balance económico'!$C:$C,'[2]Balance económico'!$E:$E,"-",0)</f>
        <v>0</v>
      </c>
      <c r="AJ387" s="12" t="str">
        <f>_xlfn.XLOOKUP($E387,'[2]Balance económico'!$C:$C,'[2]Balance económico'!$F:$F,"-",0)</f>
        <v>----</v>
      </c>
      <c r="AK387" s="6" t="str">
        <f t="shared" si="19"/>
        <v>PPA</v>
      </c>
      <c r="AL387" s="12" t="str" cm="1">
        <f t="array" ref="AL387">IFERROR((X387*[2]!Tabla2[Bloque A] + 'BD Centrales 2025'!Y9*[2]!Tabla2[Bloque B] + 'BD Centrales 2025'!Z9*[2]!Tabla2[Bloque C])*#REF!,"-")</f>
        <v>-</v>
      </c>
      <c r="AM387" s="12" t="str">
        <f t="shared" si="20"/>
        <v>-</v>
      </c>
      <c r="AN387" s="12">
        <f>IFERROR((AH387+AI387+AJ387)/(SUMIFS($W$2:$W$1194,$E$2:$E$1194,E387)*1000*#REF!),0)</f>
        <v>0</v>
      </c>
    </row>
    <row r="388" spans="1:40" ht="14.4" x14ac:dyDescent="0.3">
      <c r="A388" s="7">
        <v>500</v>
      </c>
      <c r="B388" s="7" t="s">
        <v>1013</v>
      </c>
      <c r="C388" s="8" t="s">
        <v>1014</v>
      </c>
      <c r="D388" s="6" t="s">
        <v>274</v>
      </c>
      <c r="E388" s="6" t="str">
        <f>_xlfn.XLOOKUP(D388,'[2]Coordinados SEN'!$A:$A,'[2]Coordinados SEN'!$B:$B,"-",0)</f>
        <v>76.775.253-9</v>
      </c>
      <c r="F388" s="6" t="s">
        <v>1015</v>
      </c>
      <c r="G388" s="6">
        <f t="shared" si="18"/>
        <v>13</v>
      </c>
      <c r="H388" s="6" t="s">
        <v>1016</v>
      </c>
      <c r="I388" s="6" t="s">
        <v>1017</v>
      </c>
      <c r="J388" s="6" t="str">
        <f>_xlfn.XLOOKUP(I388,'[2]Barras CMg'!$E$2:$E$1527,'[2]Barras CMg'!$A$2:$A$1527,"------",0,1)</f>
        <v>GRANEROS______066</v>
      </c>
      <c r="K388" s="6" t="s">
        <v>397</v>
      </c>
      <c r="L388" s="6">
        <v>2025</v>
      </c>
      <c r="M388" s="6" t="s">
        <v>495</v>
      </c>
      <c r="N388" s="6" t="s">
        <v>496</v>
      </c>
      <c r="O388" s="6" t="s">
        <v>213</v>
      </c>
      <c r="P388" s="6" t="s">
        <v>106</v>
      </c>
      <c r="Q388" s="6" t="s">
        <v>243</v>
      </c>
      <c r="R388" s="6" t="s">
        <v>1018</v>
      </c>
      <c r="S388" s="6" t="s">
        <v>51</v>
      </c>
      <c r="T388" s="9" t="s">
        <v>1019</v>
      </c>
      <c r="U388" s="10">
        <v>3</v>
      </c>
      <c r="V388" s="10">
        <v>3</v>
      </c>
      <c r="W388" s="11" t="e">
        <f>_xlfn.XLOOKUP(C388,#REF!,#REF!,"S/I",0)</f>
        <v>#REF!</v>
      </c>
      <c r="X388" s="11">
        <f>_xlfn.XLOOKUP($D388,[2]Retiros_dinamica!$F:$F,[2]Retiros_dinamica!B:B,"S/I",0)</f>
        <v>8700.9585255279999</v>
      </c>
      <c r="Y388" s="11">
        <f>_xlfn.XLOOKUP($D388,[2]Retiros_dinamica!$F:$F,[2]Retiros_dinamica!C:C,"S/I",0)</f>
        <v>8691.2950112910003</v>
      </c>
      <c r="Z388" s="11">
        <f>_xlfn.XLOOKUP($D388,[2]Retiros_dinamica!$F:$F,[2]Retiros_dinamica!D:D,"S/I",0)</f>
        <v>4747.4945182809997</v>
      </c>
      <c r="AA388" s="11">
        <f>_xlfn.XLOOKUP($D388,[2]Retiros_dinamica!$F:$F,[2]Retiros_dinamica!E:E,"S/I",0)</f>
        <v>22139.748055100001</v>
      </c>
      <c r="AB388" s="6" t="str">
        <f>_xlfn.XLOOKUP(C388,[2]CMg!$I$4:$I$106,[2]CMg!$M$4:$M$106,"----",0,1)</f>
        <v>----</v>
      </c>
      <c r="AC388" s="6" t="str">
        <f>_xlfn.XLOOKUP(C388,[2]CMg!$A$4:$A$106,[2]CMg!$B$4:$B$106,"----",0,1)</f>
        <v>----</v>
      </c>
      <c r="AD388" s="6" t="str">
        <f>_xlfn.XLOOKUP(C388,'[3]Promedio solar Cmg'!$A$4:$A$106,'[3]Promedio solar Cmg'!$B$4:$B$106,"----",0,1)</f>
        <v>----</v>
      </c>
      <c r="AH388" s="12">
        <f>_xlfn.XLOOKUP($E388,'[2]Balance económico'!$C:$C,'[2]Balance económico'!$D:$D,"-",0)</f>
        <v>4565184434.4910583</v>
      </c>
      <c r="AI388" s="12">
        <f>_xlfn.XLOOKUP($E388,'[2]Balance económico'!$C:$C,'[2]Balance económico'!$E:$E,"-",0)</f>
        <v>121544371.47416122</v>
      </c>
      <c r="AJ388" s="12">
        <f>_xlfn.XLOOKUP($E388,'[2]Balance económico'!$C:$C,'[2]Balance económico'!$F:$F,"-",0)</f>
        <v>57564452.427630477</v>
      </c>
      <c r="AK388" s="6" t="str">
        <f t="shared" si="19"/>
        <v>PPA</v>
      </c>
      <c r="AL388" s="12" t="str" cm="1">
        <f t="array" ref="AL388">IFERROR((X388*[2]!Tabla2[Bloque A] + 'BD Centrales 2025'!Y419*[2]!Tabla2[Bloque B] + 'BD Centrales 2025'!Z419*[2]!Tabla2[Bloque C])*#REF!,"-")</f>
        <v>-</v>
      </c>
      <c r="AM388" s="12" t="str">
        <f t="shared" si="20"/>
        <v>-</v>
      </c>
      <c r="AN388" s="12">
        <f>IFERROR((AH388+AI388+AJ388)/(SUMIFS($W$2:$W$1194,$E$2:$E$1194,E388)*1000*#REF!),0)</f>
        <v>0</v>
      </c>
    </row>
    <row r="389" spans="1:40" ht="14.4" x14ac:dyDescent="0.3">
      <c r="A389" s="7">
        <v>501</v>
      </c>
      <c r="B389" s="7" t="s">
        <v>1020</v>
      </c>
      <c r="C389" s="8" t="s">
        <v>1021</v>
      </c>
      <c r="D389" s="6" t="s">
        <v>274</v>
      </c>
      <c r="E389" s="6" t="str">
        <f>_xlfn.XLOOKUP(D389,'[2]Coordinados SEN'!$A:$A,'[2]Coordinados SEN'!$B:$B,"-",0)</f>
        <v>76.775.253-9</v>
      </c>
      <c r="F389" s="6" t="s">
        <v>1022</v>
      </c>
      <c r="G389" s="6">
        <f t="shared" si="18"/>
        <v>13</v>
      </c>
      <c r="H389" s="6" t="s">
        <v>1023</v>
      </c>
      <c r="I389" s="6" t="s">
        <v>1024</v>
      </c>
      <c r="J389" s="6" t="str">
        <f>_xlfn.XLOOKUP(I389,'[2]Barras CMg'!$E$2:$E$1527,'[2]Barras CMg'!$A$2:$A$1527,"------",0,1)</f>
        <v>------</v>
      </c>
      <c r="K389" s="6" t="s">
        <v>397</v>
      </c>
      <c r="L389" s="6">
        <v>2025</v>
      </c>
      <c r="M389" s="6" t="s">
        <v>495</v>
      </c>
      <c r="N389" s="6" t="s">
        <v>496</v>
      </c>
      <c r="O389" s="6" t="s">
        <v>213</v>
      </c>
      <c r="P389" s="6" t="s">
        <v>189</v>
      </c>
      <c r="Q389" s="6" t="s">
        <v>879</v>
      </c>
      <c r="R389" s="6" t="s">
        <v>1025</v>
      </c>
      <c r="S389" s="6" t="s">
        <v>51</v>
      </c>
      <c r="T389" s="9" t="s">
        <v>1026</v>
      </c>
      <c r="U389" s="10">
        <v>6</v>
      </c>
      <c r="V389" s="10">
        <v>6</v>
      </c>
      <c r="W389" s="11" t="e">
        <f>_xlfn.XLOOKUP(C389,#REF!,#REF!,"S/I",0)</f>
        <v>#REF!</v>
      </c>
      <c r="X389" s="11">
        <f>_xlfn.XLOOKUP($D389,[2]Retiros_dinamica!$F:$F,[2]Retiros_dinamica!B:B,"S/I",0)</f>
        <v>8700.9585255279999</v>
      </c>
      <c r="Y389" s="11">
        <f>_xlfn.XLOOKUP($D389,[2]Retiros_dinamica!$F:$F,[2]Retiros_dinamica!C:C,"S/I",0)</f>
        <v>8691.2950112910003</v>
      </c>
      <c r="Z389" s="11">
        <f>_xlfn.XLOOKUP($D389,[2]Retiros_dinamica!$F:$F,[2]Retiros_dinamica!D:D,"S/I",0)</f>
        <v>4747.4945182809997</v>
      </c>
      <c r="AA389" s="11">
        <f>_xlfn.XLOOKUP($D389,[2]Retiros_dinamica!$F:$F,[2]Retiros_dinamica!E:E,"S/I",0)</f>
        <v>22139.748055100001</v>
      </c>
      <c r="AB389" s="6" t="str">
        <f>_xlfn.XLOOKUP(C389,[2]CMg!$I$4:$I$106,[2]CMg!$M$4:$M$106,"----",0,1)</f>
        <v>----</v>
      </c>
      <c r="AC389" s="6" t="str">
        <f>_xlfn.XLOOKUP(C389,[2]CMg!$A$4:$A$106,[2]CMg!$B$4:$B$106,"----",0,1)</f>
        <v>----</v>
      </c>
      <c r="AD389" s="6" t="str">
        <f>_xlfn.XLOOKUP(C389,'[3]Promedio solar Cmg'!$A$4:$A$106,'[3]Promedio solar Cmg'!$B$4:$B$106,"----",0,1)</f>
        <v>----</v>
      </c>
      <c r="AH389" s="12">
        <f>_xlfn.XLOOKUP($E389,'[2]Balance económico'!$C:$C,'[2]Balance económico'!$D:$D,"-",0)</f>
        <v>4565184434.4910583</v>
      </c>
      <c r="AI389" s="12">
        <f>_xlfn.XLOOKUP($E389,'[2]Balance económico'!$C:$C,'[2]Balance económico'!$E:$E,"-",0)</f>
        <v>121544371.47416122</v>
      </c>
      <c r="AJ389" s="12">
        <f>_xlfn.XLOOKUP($E389,'[2]Balance económico'!$C:$C,'[2]Balance económico'!$F:$F,"-",0)</f>
        <v>57564452.427630477</v>
      </c>
      <c r="AK389" s="6" t="str">
        <f t="shared" si="19"/>
        <v>PPA</v>
      </c>
      <c r="AL389" s="12" t="str" cm="1">
        <f t="array" ref="AL389">IFERROR((X389*[2]!Tabla2[Bloque A] + 'BD Centrales 2025'!Y420*[2]!Tabla2[Bloque B] + 'BD Centrales 2025'!Z420*[2]!Tabla2[Bloque C])*#REF!,"-")</f>
        <v>-</v>
      </c>
      <c r="AM389" s="12" t="str">
        <f t="shared" si="20"/>
        <v>-</v>
      </c>
      <c r="AN389" s="12">
        <f>IFERROR((AH389+AI389+AJ389)/(SUMIFS($W$2:$W$1194,$E$2:$E$1194,E389)*1000*#REF!),0)</f>
        <v>0</v>
      </c>
    </row>
    <row r="390" spans="1:40" ht="14.4" x14ac:dyDescent="0.3">
      <c r="A390" s="7">
        <v>502</v>
      </c>
      <c r="B390" s="7" t="s">
        <v>5445</v>
      </c>
      <c r="C390" s="8" t="s">
        <v>5446</v>
      </c>
      <c r="D390" s="6" t="s">
        <v>5447</v>
      </c>
      <c r="E390" s="6" t="str">
        <f>_xlfn.XLOOKUP(D390,'[2]Coordinados SEN'!$A:$A,'[2]Coordinados SEN'!$B:$B,"-",0)</f>
        <v>76.642.937-8</v>
      </c>
      <c r="F390" s="6" t="s">
        <v>5447</v>
      </c>
      <c r="G390" s="6">
        <f t="shared" si="18"/>
        <v>1</v>
      </c>
      <c r="H390" s="6" t="s">
        <v>1685</v>
      </c>
      <c r="I390" s="6" t="s">
        <v>1686</v>
      </c>
      <c r="J390" s="6" t="str">
        <f>_xlfn.XLOOKUP(I390,'[2]Barras CMg'!$E$2:$E$1527,'[2]Barras CMg'!$A$2:$A$1527,"------",0,1)</f>
        <v>MOLINA________013</v>
      </c>
      <c r="K390" s="6">
        <v>2</v>
      </c>
      <c r="L390" s="6">
        <v>2025</v>
      </c>
      <c r="M390" s="6" t="s">
        <v>45</v>
      </c>
      <c r="N390" s="6" t="s">
        <v>5267</v>
      </c>
      <c r="O390" s="6" t="s">
        <v>213</v>
      </c>
      <c r="P390" s="6" t="s">
        <v>90</v>
      </c>
      <c r="Q390" s="6" t="s">
        <v>868</v>
      </c>
      <c r="R390" s="6" t="s">
        <v>1687</v>
      </c>
      <c r="S390" s="6" t="s">
        <v>51</v>
      </c>
      <c r="T390" s="9" t="s">
        <v>1032</v>
      </c>
      <c r="U390" s="10">
        <v>1.2</v>
      </c>
      <c r="V390" s="10">
        <v>1.1004</v>
      </c>
      <c r="W390" s="11" t="e">
        <f>_xlfn.XLOOKUP(C390,#REF!,#REF!,"S/I",0)</f>
        <v>#REF!</v>
      </c>
      <c r="X390" s="11" t="str">
        <f>_xlfn.XLOOKUP($D390,[2]Retiros_dinamica!$F:$F,[2]Retiros_dinamica!B:B,"S/I",0)</f>
        <v>S/I</v>
      </c>
      <c r="Y390" s="11" t="str">
        <f>_xlfn.XLOOKUP($D390,[2]Retiros_dinamica!$F:$F,[2]Retiros_dinamica!C:C,"S/I",0)</f>
        <v>S/I</v>
      </c>
      <c r="Z390" s="11" t="str">
        <f>_xlfn.XLOOKUP($D390,[2]Retiros_dinamica!$F:$F,[2]Retiros_dinamica!D:D,"S/I",0)</f>
        <v>S/I</v>
      </c>
      <c r="AA390" s="11" t="str">
        <f>_xlfn.XLOOKUP($D390,[2]Retiros_dinamica!$F:$F,[2]Retiros_dinamica!E:E,"S/I",0)</f>
        <v>S/I</v>
      </c>
      <c r="AB390" s="6" t="str">
        <f>_xlfn.XLOOKUP(C390,[2]CMg!$I$4:$I$106,[2]CMg!$M$4:$M$106,"----",0,1)</f>
        <v>----</v>
      </c>
      <c r="AH390" s="12">
        <f>_xlfn.XLOOKUP($E390,'[2]Balance económico'!$C:$C,'[2]Balance económico'!$D:$D,"-",0)</f>
        <v>0</v>
      </c>
      <c r="AI390" s="12">
        <f>_xlfn.XLOOKUP($E390,'[2]Balance económico'!$C:$C,'[2]Balance económico'!$E:$E,"-",0)</f>
        <v>58221551.748800002</v>
      </c>
      <c r="AJ390" s="12" t="str">
        <f>_xlfn.XLOOKUP($E390,'[2]Balance económico'!$C:$C,'[2]Balance económico'!$F:$F,"-",0)</f>
        <v>----</v>
      </c>
      <c r="AK390" s="6" t="str">
        <f t="shared" si="19"/>
        <v>PPA</v>
      </c>
      <c r="AL390" s="12" t="str" cm="1">
        <f t="array" ref="AL390">IFERROR((X390*[2]!Tabla2[Bloque A] + 'BD Centrales 2025'!Y1020*[2]!Tabla2[Bloque B] + 'BD Centrales 2025'!Z1020*[2]!Tabla2[Bloque C])*#REF!,"-")</f>
        <v>-</v>
      </c>
      <c r="AM390" s="12" t="str">
        <f t="shared" si="20"/>
        <v>-</v>
      </c>
      <c r="AN390" s="12">
        <f>IFERROR((AH390+AI390+AJ390)/(SUMIFS($W$2:$W$1194,$E$2:$E$1194,E390)*1000*#REF!),0)</f>
        <v>0</v>
      </c>
    </row>
    <row r="391" spans="1:40" ht="14.4" x14ac:dyDescent="0.3">
      <c r="A391" s="7">
        <v>503</v>
      </c>
      <c r="B391" s="7" t="s">
        <v>1027</v>
      </c>
      <c r="C391" s="8" t="s">
        <v>1028</v>
      </c>
      <c r="D391" s="6" t="s">
        <v>677</v>
      </c>
      <c r="E391" s="6" t="str">
        <f>_xlfn.XLOOKUP(D391,'[2]Coordinados SEN'!$A:$A,'[2]Coordinados SEN'!$B:$B,"-",0)</f>
        <v>76.780.504-7</v>
      </c>
      <c r="F391" s="6" t="s">
        <v>1029</v>
      </c>
      <c r="G391" s="6">
        <f t="shared" si="18"/>
        <v>37</v>
      </c>
      <c r="H391" s="6" t="s">
        <v>1030</v>
      </c>
      <c r="I391" s="6" t="s">
        <v>1031</v>
      </c>
      <c r="J391" s="6" t="str">
        <f>_xlfn.XLOOKUP(I391,'[2]Barras CMg'!$E$2:$E$1527,'[2]Barras CMg'!$A$2:$A$1527,"------",0,1)</f>
        <v>BOLLENAR______013</v>
      </c>
      <c r="K391" s="6" t="s">
        <v>397</v>
      </c>
      <c r="L391" s="6">
        <v>2025</v>
      </c>
      <c r="M391" s="6" t="s">
        <v>495</v>
      </c>
      <c r="N391" s="6" t="s">
        <v>496</v>
      </c>
      <c r="O391" s="6" t="s">
        <v>213</v>
      </c>
      <c r="P391" s="6" t="s">
        <v>164</v>
      </c>
      <c r="Q391" s="6" t="s">
        <v>221</v>
      </c>
      <c r="R391" s="6" t="s">
        <v>221</v>
      </c>
      <c r="S391" s="6" t="s">
        <v>51</v>
      </c>
      <c r="T391" s="9" t="s">
        <v>1032</v>
      </c>
      <c r="U391" s="10">
        <v>3</v>
      </c>
      <c r="V391" s="10">
        <v>2.9952000000000001</v>
      </c>
      <c r="W391" s="11" t="e">
        <f>_xlfn.XLOOKUP(C391,#REF!,#REF!,"S/I",0)</f>
        <v>#REF!</v>
      </c>
      <c r="X391" s="11" t="str">
        <f>_xlfn.XLOOKUP($D391,[2]Retiros_dinamica!$F:$F,[2]Retiros_dinamica!B:B,"S/I",0)</f>
        <v>S/I</v>
      </c>
      <c r="Y391" s="11" t="str">
        <f>_xlfn.XLOOKUP($D391,[2]Retiros_dinamica!$F:$F,[2]Retiros_dinamica!C:C,"S/I",0)</f>
        <v>S/I</v>
      </c>
      <c r="Z391" s="11" t="str">
        <f>_xlfn.XLOOKUP($D391,[2]Retiros_dinamica!$F:$F,[2]Retiros_dinamica!D:D,"S/I",0)</f>
        <v>S/I</v>
      </c>
      <c r="AA391" s="11" t="str">
        <f>_xlfn.XLOOKUP($D391,[2]Retiros_dinamica!$F:$F,[2]Retiros_dinamica!E:E,"S/I",0)</f>
        <v>S/I</v>
      </c>
      <c r="AB391" s="6" t="str">
        <f>_xlfn.XLOOKUP(C391,[2]CMg!$I$4:$I$106,[2]CMg!$M$4:$M$106,"----",0,1)</f>
        <v>----</v>
      </c>
      <c r="AC391" s="6" t="str">
        <f>_xlfn.XLOOKUP(C391,[2]CMg!$A$4:$A$106,[2]CMg!$B$4:$B$106,"----",0,1)</f>
        <v>----</v>
      </c>
      <c r="AD391" s="6" t="str">
        <f>_xlfn.XLOOKUP(C391,'[3]Promedio solar Cmg'!$A$4:$A$106,'[3]Promedio solar Cmg'!$B$4:$B$106,"----",0,1)</f>
        <v>----</v>
      </c>
      <c r="AH391" s="12">
        <f>_xlfn.XLOOKUP($E391,'[2]Balance económico'!$C:$C,'[2]Balance económico'!$D:$D,"-",0)</f>
        <v>20548121675.779228</v>
      </c>
      <c r="AI391" s="12">
        <f>_xlfn.XLOOKUP($E391,'[2]Balance económico'!$C:$C,'[2]Balance económico'!$E:$E,"-",0)</f>
        <v>2428228872.1735702</v>
      </c>
      <c r="AJ391" s="12" t="str">
        <f>_xlfn.XLOOKUP($E391,'[2]Balance económico'!$C:$C,'[2]Balance económico'!$F:$F,"-",0)</f>
        <v>----</v>
      </c>
      <c r="AK391" s="6" t="str">
        <f t="shared" si="19"/>
        <v>PPA</v>
      </c>
      <c r="AL391" s="12" t="str" cm="1">
        <f t="array" ref="AL391">IFERROR((X391*[2]!Tabla2[Bloque A] + 'BD Centrales 2025'!Y699*[2]!Tabla2[Bloque B] + 'BD Centrales 2025'!Z699*[2]!Tabla2[Bloque C])*#REF!,"-")</f>
        <v>-</v>
      </c>
      <c r="AM391" s="12" t="str">
        <f t="shared" si="20"/>
        <v>-</v>
      </c>
      <c r="AN391" s="12">
        <f>IFERROR((AH391+AI391+AJ391)/(SUMIFS($W$2:$W$1194,$E$2:$E$1194,E391)*1000*#REF!),0)</f>
        <v>0</v>
      </c>
    </row>
    <row r="392" spans="1:40" ht="14.4" x14ac:dyDescent="0.3">
      <c r="A392" s="7">
        <v>504</v>
      </c>
      <c r="B392" s="7" t="s">
        <v>533</v>
      </c>
      <c r="C392" s="8" t="s">
        <v>534</v>
      </c>
      <c r="D392" s="6" t="s">
        <v>535</v>
      </c>
      <c r="E392" s="6" t="str">
        <f>_xlfn.XLOOKUP(D392,'[2]Coordinados SEN'!$A:$A,'[2]Coordinados SEN'!$B:$B,"-",0)</f>
        <v>76.585.842-9</v>
      </c>
      <c r="F392" s="6" t="s">
        <v>535</v>
      </c>
      <c r="G392" s="6">
        <f t="shared" si="18"/>
        <v>1</v>
      </c>
      <c r="H392" s="6" t="s">
        <v>536</v>
      </c>
      <c r="I392" s="6" t="s">
        <v>355</v>
      </c>
      <c r="J392" s="6" t="str">
        <f>_xlfn.XLOOKUP(I392,'[2]Barras CMg'!$E$2:$E$1527,'[2]Barras CMg'!$A$2:$A$1527,"------",0,1)</f>
        <v>EL_PASO_______220</v>
      </c>
      <c r="K392" s="6">
        <v>1</v>
      </c>
      <c r="L392" s="6">
        <v>2025</v>
      </c>
      <c r="M392" s="6" t="s">
        <v>66</v>
      </c>
      <c r="N392" s="6" t="s">
        <v>177</v>
      </c>
      <c r="O392" s="6" t="s">
        <v>157</v>
      </c>
      <c r="P392" s="6" t="s">
        <v>106</v>
      </c>
      <c r="Q392" s="6" t="s">
        <v>107</v>
      </c>
      <c r="R392" s="6" t="s">
        <v>304</v>
      </c>
      <c r="S392" s="6" t="s">
        <v>158</v>
      </c>
      <c r="T392" s="9" t="s">
        <v>537</v>
      </c>
      <c r="U392" s="10">
        <v>3.044</v>
      </c>
      <c r="V392" s="10">
        <v>3.0169999999999999</v>
      </c>
      <c r="W392" s="11" t="e">
        <f>_xlfn.XLOOKUP(C392,#REF!,#REF!,"S/I",0)</f>
        <v>#REF!</v>
      </c>
      <c r="X392" s="11" t="str">
        <f>_xlfn.XLOOKUP($D392,[2]Retiros_dinamica!$F:$F,[2]Retiros_dinamica!B:B,"S/I",0)</f>
        <v>S/I</v>
      </c>
      <c r="Y392" s="11" t="str">
        <f>_xlfn.XLOOKUP($D392,[2]Retiros_dinamica!$F:$F,[2]Retiros_dinamica!C:C,"S/I",0)</f>
        <v>S/I</v>
      </c>
      <c r="Z392" s="11" t="str">
        <f>_xlfn.XLOOKUP($D392,[2]Retiros_dinamica!$F:$F,[2]Retiros_dinamica!D:D,"S/I",0)</f>
        <v>S/I</v>
      </c>
      <c r="AA392" s="11" t="str">
        <f>_xlfn.XLOOKUP($D392,[2]Retiros_dinamica!$F:$F,[2]Retiros_dinamica!E:E,"S/I",0)</f>
        <v>S/I</v>
      </c>
      <c r="AB392" s="6" t="str">
        <f>_xlfn.XLOOKUP(C392,[2]CMg!$I$4:$I$106,[2]CMg!$M$4:$M$106,"----",0,1)</f>
        <v>----</v>
      </c>
      <c r="AC392" s="6" t="str">
        <f>_xlfn.XLOOKUP(C392,[2]CMg!$A$4:$A$106,[2]CMg!$B$4:$B$106,"----",0,1)</f>
        <v>----</v>
      </c>
      <c r="AD392" s="6" t="str">
        <f>_xlfn.XLOOKUP(C392,'[3]Promedio solar Cmg'!$A$4:$A$106,'[3]Promedio solar Cmg'!$B$4:$B$106,"----",0,1)</f>
        <v>----</v>
      </c>
      <c r="AH392" s="12">
        <f>_xlfn.XLOOKUP($E392,'[2]Balance económico'!$C:$C,'[2]Balance económico'!$D:$D,"-",0)</f>
        <v>-1273705.1126331086</v>
      </c>
      <c r="AI392" s="12">
        <f>_xlfn.XLOOKUP($E392,'[2]Balance económico'!$C:$C,'[2]Balance económico'!$E:$E,"-",0)</f>
        <v>80882111.281980008</v>
      </c>
      <c r="AJ392" s="12" t="str">
        <f>_xlfn.XLOOKUP($E392,'[2]Balance económico'!$C:$C,'[2]Balance económico'!$F:$F,"-",0)</f>
        <v>----</v>
      </c>
      <c r="AK392" s="6" t="str">
        <f t="shared" si="19"/>
        <v>PPA</v>
      </c>
      <c r="AL392" s="12" t="str" cm="1">
        <f t="array" ref="AL392">IFERROR((X392*[2]!Tabla2[Bloque A] + 'BD Centrales 2025'!Y85*[2]!Tabla2[Bloque B] + 'BD Centrales 2025'!Z85*[2]!Tabla2[Bloque C])*#REF!,"-")</f>
        <v>-</v>
      </c>
      <c r="AM392" s="12" t="str">
        <f t="shared" si="20"/>
        <v>-</v>
      </c>
      <c r="AN392" s="12">
        <f>IFERROR((AH392+AI392+AJ392)/(SUMIFS($W$2:$W$1194,$E$2:$E$1194,E392)*1000*#REF!),0)</f>
        <v>0</v>
      </c>
    </row>
    <row r="393" spans="1:40" ht="14.4" x14ac:dyDescent="0.3">
      <c r="A393" s="7">
        <v>505</v>
      </c>
      <c r="B393" s="7" t="s">
        <v>4501</v>
      </c>
      <c r="C393" s="8" t="s">
        <v>4502</v>
      </c>
      <c r="D393" s="6" t="s">
        <v>595</v>
      </c>
      <c r="E393" s="6" t="str">
        <f>_xlfn.XLOOKUP(D393,'[2]Coordinados SEN'!$A:$A,'[2]Coordinados SEN'!$B:$B,"-",0)</f>
        <v>76.284.682-9</v>
      </c>
      <c r="F393" s="6" t="s">
        <v>4503</v>
      </c>
      <c r="G393" s="6">
        <f t="shared" si="18"/>
        <v>1</v>
      </c>
      <c r="H393" s="6" t="s">
        <v>4504</v>
      </c>
      <c r="I393" s="6" t="s">
        <v>4505</v>
      </c>
      <c r="J393" s="6" t="str">
        <f>_xlfn.XLOOKUP(I393,'[2]Barras CMg'!$E$2:$E$1527,'[2]Barras CMg'!$A$2:$A$1527,"------",0,1)</f>
        <v>LOS_DOMINICOS_013</v>
      </c>
      <c r="K393" s="6">
        <v>1</v>
      </c>
      <c r="L393" s="6">
        <v>2025</v>
      </c>
      <c r="M393" s="6" t="s">
        <v>66</v>
      </c>
      <c r="N393" s="6" t="s">
        <v>177</v>
      </c>
      <c r="O393" s="6" t="s">
        <v>213</v>
      </c>
      <c r="P393" s="6" t="s">
        <v>164</v>
      </c>
      <c r="Q393" s="6" t="s">
        <v>371</v>
      </c>
      <c r="R393" s="6" t="s">
        <v>4506</v>
      </c>
      <c r="S393" s="6" t="s">
        <v>51</v>
      </c>
      <c r="T393" s="9" t="s">
        <v>4507</v>
      </c>
      <c r="U393" s="10">
        <v>1.2</v>
      </c>
      <c r="V393" s="10">
        <v>1.2</v>
      </c>
      <c r="W393" s="11" t="e">
        <f>_xlfn.XLOOKUP(C393,#REF!,#REF!,"S/I",0)</f>
        <v>#REF!</v>
      </c>
      <c r="X393" s="11">
        <f>_xlfn.XLOOKUP($D393,[2]Retiros_dinamica!$F:$F,[2]Retiros_dinamica!B:B,"S/I",0)</f>
        <v>28570.199620230382</v>
      </c>
      <c r="Y393" s="11">
        <f>_xlfn.XLOOKUP($D393,[2]Retiros_dinamica!$F:$F,[2]Retiros_dinamica!C:C,"S/I",0)</f>
        <v>4846.125148256685</v>
      </c>
      <c r="Z393" s="11">
        <f>_xlfn.XLOOKUP($D393,[2]Retiros_dinamica!$F:$F,[2]Retiros_dinamica!D:D,"S/I",0)</f>
        <v>5020.5639544163987</v>
      </c>
      <c r="AA393" s="11">
        <f>_xlfn.XLOOKUP($D393,[2]Retiros_dinamica!$F:$F,[2]Retiros_dinamica!E:E,"S/I",0)</f>
        <v>38436.888722903466</v>
      </c>
      <c r="AB393" s="6" t="str">
        <f>_xlfn.XLOOKUP(C393,[2]CMg!$I$4:$I$106,[2]CMg!$M$4:$M$106,"----",0,1)</f>
        <v>----</v>
      </c>
      <c r="AH393" s="12">
        <f>_xlfn.XLOOKUP($E393,'[2]Balance económico'!$C:$C,'[2]Balance económico'!$D:$D,"-",0)</f>
        <v>-3782362474.8562107</v>
      </c>
      <c r="AI393" s="12">
        <f>_xlfn.XLOOKUP($E393,'[2]Balance económico'!$C:$C,'[2]Balance económico'!$E:$E,"-",0)</f>
        <v>-406025921.7361064</v>
      </c>
      <c r="AJ393" s="12">
        <f>_xlfn.XLOOKUP($E393,'[2]Balance económico'!$C:$C,'[2]Balance económico'!$F:$F,"-",0)</f>
        <v>139407995.94939041</v>
      </c>
      <c r="AK393" s="6" t="str">
        <f t="shared" si="19"/>
        <v>PPA</v>
      </c>
      <c r="AL393" s="12" t="str" cm="1">
        <f t="array" ref="AL393">IFERROR((X393*[2]!Tabla2[Bloque A] + 'BD Centrales 2025'!Y834*[2]!Tabla2[Bloque B] + 'BD Centrales 2025'!Z834*[2]!Tabla2[Bloque C])*#REF!,"-")</f>
        <v>-</v>
      </c>
      <c r="AM393" s="12" t="str">
        <f t="shared" si="20"/>
        <v>-</v>
      </c>
      <c r="AN393" s="12">
        <f>IFERROR((AH393+AI393+AJ393)/(SUMIFS($W$2:$W$1194,$E$2:$E$1194,E393)*1000*#REF!),0)</f>
        <v>0</v>
      </c>
    </row>
    <row r="394" spans="1:40" ht="14.4" x14ac:dyDescent="0.3">
      <c r="A394" s="7">
        <v>506</v>
      </c>
      <c r="B394" s="7" t="s">
        <v>1033</v>
      </c>
      <c r="C394" s="8" t="s">
        <v>1034</v>
      </c>
      <c r="D394" s="6" t="s">
        <v>677</v>
      </c>
      <c r="E394" s="6" t="str">
        <f>_xlfn.XLOOKUP(D394,'[2]Coordinados SEN'!$A:$A,'[2]Coordinados SEN'!$B:$B,"-",0)</f>
        <v>76.780.504-7</v>
      </c>
      <c r="F394" s="6" t="s">
        <v>1035</v>
      </c>
      <c r="G394" s="6">
        <f t="shared" si="18"/>
        <v>37</v>
      </c>
      <c r="H394" s="6" t="s">
        <v>1036</v>
      </c>
      <c r="I394" s="6" t="s">
        <v>1036</v>
      </c>
      <c r="J394" s="6" t="str">
        <f>_xlfn.XLOOKUP(I394,'[2]Barras CMg'!$E$2:$E$1527,'[2]Barras CMg'!$A$2:$A$1527,"------",0,1)</f>
        <v>------</v>
      </c>
      <c r="K394" s="6" t="s">
        <v>397</v>
      </c>
      <c r="L394" s="6">
        <v>2025</v>
      </c>
      <c r="M394" s="6" t="s">
        <v>495</v>
      </c>
      <c r="N394" s="6" t="s">
        <v>496</v>
      </c>
      <c r="O394" s="6" t="s">
        <v>213</v>
      </c>
      <c r="P394" s="6" t="s">
        <v>189</v>
      </c>
      <c r="Q394" s="6" t="s">
        <v>190</v>
      </c>
      <c r="R394" s="6" t="s">
        <v>1037</v>
      </c>
      <c r="S394" s="6" t="s">
        <v>51</v>
      </c>
      <c r="T394" s="9" t="s">
        <v>1038</v>
      </c>
      <c r="U394" s="10">
        <v>3</v>
      </c>
      <c r="V394" s="10">
        <v>2.9870999999999999</v>
      </c>
      <c r="W394" s="11" t="e">
        <f>_xlfn.XLOOKUP(C394,#REF!,#REF!,"S/I",0)</f>
        <v>#REF!</v>
      </c>
      <c r="X394" s="11" t="str">
        <f>_xlfn.XLOOKUP($D394,[2]Retiros_dinamica!$F:$F,[2]Retiros_dinamica!B:B,"S/I",0)</f>
        <v>S/I</v>
      </c>
      <c r="Y394" s="11" t="str">
        <f>_xlfn.XLOOKUP($D394,[2]Retiros_dinamica!$F:$F,[2]Retiros_dinamica!C:C,"S/I",0)</f>
        <v>S/I</v>
      </c>
      <c r="Z394" s="11" t="str">
        <f>_xlfn.XLOOKUP($D394,[2]Retiros_dinamica!$F:$F,[2]Retiros_dinamica!D:D,"S/I",0)</f>
        <v>S/I</v>
      </c>
      <c r="AA394" s="11" t="str">
        <f>_xlfn.XLOOKUP($D394,[2]Retiros_dinamica!$F:$F,[2]Retiros_dinamica!E:E,"S/I",0)</f>
        <v>S/I</v>
      </c>
      <c r="AB394" s="6" t="str">
        <f>_xlfn.XLOOKUP(C394,[2]CMg!$I$4:$I$106,[2]CMg!$M$4:$M$106,"----",0,1)</f>
        <v>----</v>
      </c>
      <c r="AC394" s="6" t="str">
        <f>_xlfn.XLOOKUP(C394,[2]CMg!$A$4:$A$106,[2]CMg!$B$4:$B$106,"----",0,1)</f>
        <v>----</v>
      </c>
      <c r="AD394" s="6" t="str">
        <f>_xlfn.XLOOKUP(C394,'[3]Promedio solar Cmg'!$A$4:$A$106,'[3]Promedio solar Cmg'!$B$4:$B$106,"----",0,1)</f>
        <v>----</v>
      </c>
      <c r="AH394" s="12">
        <f>_xlfn.XLOOKUP($E394,'[2]Balance económico'!$C:$C,'[2]Balance económico'!$D:$D,"-",0)</f>
        <v>20548121675.779228</v>
      </c>
      <c r="AI394" s="12">
        <f>_xlfn.XLOOKUP($E394,'[2]Balance económico'!$C:$C,'[2]Balance económico'!$E:$E,"-",0)</f>
        <v>2428228872.1735702</v>
      </c>
      <c r="AJ394" s="12" t="str">
        <f>_xlfn.XLOOKUP($E394,'[2]Balance económico'!$C:$C,'[2]Balance económico'!$F:$F,"-",0)</f>
        <v>----</v>
      </c>
      <c r="AK394" s="6" t="str">
        <f t="shared" si="19"/>
        <v>PPA</v>
      </c>
      <c r="AL394" s="12" t="str" cm="1">
        <f t="array" ref="AL394">IFERROR((X394*[2]!Tabla2[Bloque A] + 'BD Centrales 2025'!Y700*[2]!Tabla2[Bloque B] + 'BD Centrales 2025'!Z700*[2]!Tabla2[Bloque C])*#REF!,"-")</f>
        <v>-</v>
      </c>
      <c r="AM394" s="12" t="str">
        <f t="shared" si="20"/>
        <v>-</v>
      </c>
      <c r="AN394" s="12">
        <f>IFERROR((AH394+AI394+AJ394)/(SUMIFS($W$2:$W$1194,$E$2:$E$1194,E394)*1000*#REF!),0)</f>
        <v>0</v>
      </c>
    </row>
    <row r="395" spans="1:40" ht="14.4" x14ac:dyDescent="0.3">
      <c r="A395" s="7">
        <v>507</v>
      </c>
      <c r="B395" s="7" t="s">
        <v>5452</v>
      </c>
      <c r="C395" s="8" t="s">
        <v>5453</v>
      </c>
      <c r="D395" s="6" t="s">
        <v>5454</v>
      </c>
      <c r="E395" s="6" t="str">
        <f>_xlfn.XLOOKUP(D395,'[2]Coordinados SEN'!$A:$A,'[2]Coordinados SEN'!$B:$B,"-",0)</f>
        <v>96.928.510-K</v>
      </c>
      <c r="F395" s="6" t="s">
        <v>5454</v>
      </c>
      <c r="G395" s="6">
        <f t="shared" si="18"/>
        <v>1</v>
      </c>
      <c r="H395" s="6" t="s">
        <v>5455</v>
      </c>
      <c r="I395" s="6" t="s">
        <v>2912</v>
      </c>
      <c r="J395" s="6" t="str">
        <f>_xlfn.XLOOKUP(I395,'[2]Barras CMg'!$E$2:$E$1527,'[2]Barras CMg'!$A$2:$A$1527,"------",0,1)</f>
        <v>------</v>
      </c>
      <c r="K395" s="6">
        <v>3</v>
      </c>
      <c r="L395" s="6">
        <v>2025</v>
      </c>
      <c r="M395" s="6" t="s">
        <v>45</v>
      </c>
      <c r="N395" s="6" t="s">
        <v>5267</v>
      </c>
      <c r="O395" s="6" t="s">
        <v>213</v>
      </c>
      <c r="P395" s="6" t="s">
        <v>189</v>
      </c>
      <c r="Q395" s="6" t="s">
        <v>189</v>
      </c>
      <c r="R395" s="6" t="s">
        <v>3367</v>
      </c>
      <c r="S395" s="6" t="s">
        <v>51</v>
      </c>
      <c r="T395" s="9" t="s">
        <v>5456</v>
      </c>
      <c r="U395" s="10">
        <v>6</v>
      </c>
      <c r="V395" s="10">
        <v>6</v>
      </c>
      <c r="W395" s="11" t="e">
        <f>_xlfn.XLOOKUP(C395,#REF!,#REF!,"S/I",0)</f>
        <v>#REF!</v>
      </c>
      <c r="X395" s="11">
        <f>_xlfn.XLOOKUP($D395,[2]Retiros_dinamica!$F:$F,[2]Retiros_dinamica!B:B,"S/I",0)</f>
        <v>13106.13497212</v>
      </c>
      <c r="Y395" s="11">
        <f>_xlfn.XLOOKUP($D395,[2]Retiros_dinamica!$F:$F,[2]Retiros_dinamica!C:C,"S/I",0)</f>
        <v>17057.625967350999</v>
      </c>
      <c r="Z395" s="11">
        <f>_xlfn.XLOOKUP($D395,[2]Retiros_dinamica!$F:$F,[2]Retiros_dinamica!D:D,"S/I",0)</f>
        <v>8465.7501833570004</v>
      </c>
      <c r="AA395" s="11">
        <f>_xlfn.XLOOKUP($D395,[2]Retiros_dinamica!$F:$F,[2]Retiros_dinamica!E:E,"S/I",0)</f>
        <v>38629.511122828</v>
      </c>
      <c r="AB395" s="6" t="str">
        <f>_xlfn.XLOOKUP(C395,[2]CMg!$I$4:$I$106,[2]CMg!$M$4:$M$106,"----",0,1)</f>
        <v>----</v>
      </c>
      <c r="AH395" s="12">
        <f>_xlfn.XLOOKUP($E395,'[2]Balance económico'!$C:$C,'[2]Balance económico'!$D:$D,"-",0)</f>
        <v>510905938.65812212</v>
      </c>
      <c r="AI395" s="12">
        <f>_xlfn.XLOOKUP($E395,'[2]Balance económico'!$C:$C,'[2]Balance económico'!$E:$E,"-",0)</f>
        <v>79869347.417069107</v>
      </c>
      <c r="AJ395" s="12">
        <f>_xlfn.XLOOKUP($E395,'[2]Balance económico'!$C:$C,'[2]Balance económico'!$F:$F,"-",0)</f>
        <v>112084387.28216314</v>
      </c>
      <c r="AK395" s="6" t="str">
        <f t="shared" si="19"/>
        <v>PPA</v>
      </c>
      <c r="AL395" s="12" t="str" cm="1">
        <f t="array" ref="AL395">IFERROR((X395*[2]!Tabla2[Bloque A] + 'BD Centrales 2025'!Y1022*[2]!Tabla2[Bloque B] + 'BD Centrales 2025'!Z1022*[2]!Tabla2[Bloque C])*#REF!,"-")</f>
        <v>-</v>
      </c>
      <c r="AM395" s="12" t="str">
        <f t="shared" si="20"/>
        <v>-</v>
      </c>
      <c r="AN395" s="12">
        <f>IFERROR((AH395+AI395+AJ395)/(SUMIFS($W$2:$W$1194,$E$2:$E$1194,E395)*1000*#REF!),0)</f>
        <v>0</v>
      </c>
    </row>
    <row r="396" spans="1:40" ht="14.4" x14ac:dyDescent="0.3">
      <c r="A396" s="7">
        <v>508</v>
      </c>
      <c r="B396" s="7" t="s">
        <v>1039</v>
      </c>
      <c r="C396" s="8" t="s">
        <v>1040</v>
      </c>
      <c r="D396" s="6" t="s">
        <v>274</v>
      </c>
      <c r="E396" s="6" t="str">
        <f>_xlfn.XLOOKUP(D396,'[2]Coordinados SEN'!$A:$A,'[2]Coordinados SEN'!$B:$B,"-",0)</f>
        <v>76.775.253-9</v>
      </c>
      <c r="F396" s="6" t="s">
        <v>1041</v>
      </c>
      <c r="G396" s="6">
        <f t="shared" si="18"/>
        <v>13</v>
      </c>
      <c r="H396" s="6" t="s">
        <v>1042</v>
      </c>
      <c r="I396" s="6" t="s">
        <v>1043</v>
      </c>
      <c r="J396" s="6" t="str">
        <f>_xlfn.XLOOKUP(I396,'[2]Barras CMg'!$E$2:$E$1527,'[2]Barras CMg'!$A$2:$A$1527,"------",0,1)</f>
        <v>------</v>
      </c>
      <c r="K396" s="6" t="s">
        <v>397</v>
      </c>
      <c r="L396" s="6">
        <v>2025</v>
      </c>
      <c r="M396" s="6" t="s">
        <v>495</v>
      </c>
      <c r="N396" s="6" t="s">
        <v>496</v>
      </c>
      <c r="O396" s="6" t="s">
        <v>213</v>
      </c>
      <c r="P396" s="6" t="s">
        <v>106</v>
      </c>
      <c r="Q396" s="6" t="s">
        <v>243</v>
      </c>
      <c r="R396" s="6" t="s">
        <v>905</v>
      </c>
      <c r="S396" s="6" t="s">
        <v>51</v>
      </c>
      <c r="T396" s="9" t="s">
        <v>1044</v>
      </c>
      <c r="U396" s="10">
        <v>3</v>
      </c>
      <c r="V396" s="10">
        <v>2.9499</v>
      </c>
      <c r="W396" s="11" t="e">
        <f>_xlfn.XLOOKUP(C396,#REF!,#REF!,"S/I",0)</f>
        <v>#REF!</v>
      </c>
      <c r="X396" s="11">
        <f>_xlfn.XLOOKUP($D396,[2]Retiros_dinamica!$F:$F,[2]Retiros_dinamica!B:B,"S/I",0)</f>
        <v>8700.9585255279999</v>
      </c>
      <c r="Y396" s="11">
        <f>_xlfn.XLOOKUP($D396,[2]Retiros_dinamica!$F:$F,[2]Retiros_dinamica!C:C,"S/I",0)</f>
        <v>8691.2950112910003</v>
      </c>
      <c r="Z396" s="11">
        <f>_xlfn.XLOOKUP($D396,[2]Retiros_dinamica!$F:$F,[2]Retiros_dinamica!D:D,"S/I",0)</f>
        <v>4747.4945182809997</v>
      </c>
      <c r="AA396" s="11">
        <f>_xlfn.XLOOKUP($D396,[2]Retiros_dinamica!$F:$F,[2]Retiros_dinamica!E:E,"S/I",0)</f>
        <v>22139.748055100001</v>
      </c>
      <c r="AB396" s="6" t="str">
        <f>_xlfn.XLOOKUP(C396,[2]CMg!$I$4:$I$106,[2]CMg!$M$4:$M$106,"----",0,1)</f>
        <v>----</v>
      </c>
      <c r="AC396" s="6" t="str">
        <f>_xlfn.XLOOKUP(C396,[2]CMg!$A$4:$A$106,[2]CMg!$B$4:$B$106,"----",0,1)</f>
        <v>----</v>
      </c>
      <c r="AD396" s="6" t="str">
        <f>_xlfn.XLOOKUP(C396,'[3]Promedio solar Cmg'!$A$4:$A$106,'[3]Promedio solar Cmg'!$B$4:$B$106,"----",0,1)</f>
        <v>----</v>
      </c>
      <c r="AH396" s="12">
        <f>_xlfn.XLOOKUP($E396,'[2]Balance económico'!$C:$C,'[2]Balance económico'!$D:$D,"-",0)</f>
        <v>4565184434.4910583</v>
      </c>
      <c r="AI396" s="12">
        <f>_xlfn.XLOOKUP($E396,'[2]Balance económico'!$C:$C,'[2]Balance económico'!$E:$E,"-",0)</f>
        <v>121544371.47416122</v>
      </c>
      <c r="AJ396" s="12">
        <f>_xlfn.XLOOKUP($E396,'[2]Balance económico'!$C:$C,'[2]Balance económico'!$F:$F,"-",0)</f>
        <v>57564452.427630477</v>
      </c>
      <c r="AK396" s="6" t="str">
        <f t="shared" si="19"/>
        <v>PPA</v>
      </c>
      <c r="AL396" s="12" t="str" cm="1">
        <f t="array" ref="AL396">IFERROR((X396*[2]!Tabla2[Bloque A] + 'BD Centrales 2025'!Y421*[2]!Tabla2[Bloque B] + 'BD Centrales 2025'!Z421*[2]!Tabla2[Bloque C])*#REF!,"-")</f>
        <v>-</v>
      </c>
      <c r="AM396" s="12" t="str">
        <f t="shared" si="20"/>
        <v>-</v>
      </c>
      <c r="AN396" s="12">
        <f>IFERROR((AH396+AI396+AJ396)/(SUMIFS($W$2:$W$1194,$E$2:$E$1194,E396)*1000*#REF!),0)</f>
        <v>0</v>
      </c>
    </row>
    <row r="397" spans="1:40" ht="14.4" x14ac:dyDescent="0.3">
      <c r="A397" s="7">
        <v>509</v>
      </c>
      <c r="B397" s="7" t="s">
        <v>4598</v>
      </c>
      <c r="C397" s="8" t="s">
        <v>4599</v>
      </c>
      <c r="D397" s="6" t="s">
        <v>4600</v>
      </c>
      <c r="E397" s="6" t="str">
        <f>_xlfn.XLOOKUP(D397,'[2]Coordinados SEN'!$A:$A,'[2]Coordinados SEN'!$B:$B,"-",0)</f>
        <v>76.208.775-8</v>
      </c>
      <c r="F397" s="6" t="s">
        <v>4600</v>
      </c>
      <c r="G397" s="6">
        <f t="shared" si="18"/>
        <v>1</v>
      </c>
      <c r="H397" s="6" t="s">
        <v>4601</v>
      </c>
      <c r="I397" s="6" t="s">
        <v>867</v>
      </c>
      <c r="J397" s="6" t="str">
        <f>_xlfn.XLOOKUP(I397,'[2]Barras CMg'!$E$2:$E$1527,'[2]Barras CMg'!$A$2:$A$1527,"------",0,1)</f>
        <v>TENO__________013</v>
      </c>
      <c r="K397" s="6">
        <v>1</v>
      </c>
      <c r="L397" s="6">
        <v>2025</v>
      </c>
      <c r="M397" s="6" t="s">
        <v>66</v>
      </c>
      <c r="N397" s="6" t="s">
        <v>177</v>
      </c>
      <c r="O397" s="6" t="s">
        <v>213</v>
      </c>
      <c r="P397" s="6" t="s">
        <v>90</v>
      </c>
      <c r="Q397" s="6" t="s">
        <v>868</v>
      </c>
      <c r="R397" s="6" t="s">
        <v>1461</v>
      </c>
      <c r="S397" s="6" t="s">
        <v>51</v>
      </c>
      <c r="T397" s="9" t="s">
        <v>986</v>
      </c>
      <c r="U397" s="10">
        <v>1.9</v>
      </c>
      <c r="V397" s="10">
        <v>1.8842000000000001</v>
      </c>
      <c r="W397" s="11" t="e">
        <f>_xlfn.XLOOKUP(C397,#REF!,#REF!,"S/I",0)</f>
        <v>#REF!</v>
      </c>
      <c r="X397" s="11" t="str">
        <f>_xlfn.XLOOKUP($D397,[2]Retiros_dinamica!$F:$F,[2]Retiros_dinamica!B:B,"S/I",0)</f>
        <v>S/I</v>
      </c>
      <c r="Y397" s="11" t="str">
        <f>_xlfn.XLOOKUP($D397,[2]Retiros_dinamica!$F:$F,[2]Retiros_dinamica!C:C,"S/I",0)</f>
        <v>S/I</v>
      </c>
      <c r="Z397" s="11" t="str">
        <f>_xlfn.XLOOKUP($D397,[2]Retiros_dinamica!$F:$F,[2]Retiros_dinamica!D:D,"S/I",0)</f>
        <v>S/I</v>
      </c>
      <c r="AA397" s="11" t="str">
        <f>_xlfn.XLOOKUP($D397,[2]Retiros_dinamica!$F:$F,[2]Retiros_dinamica!E:E,"S/I",0)</f>
        <v>S/I</v>
      </c>
      <c r="AB397" s="6" t="str">
        <f>_xlfn.XLOOKUP(C397,[2]CMg!$I$4:$I$106,[2]CMg!$M$4:$M$106,"----",0,1)</f>
        <v>----</v>
      </c>
      <c r="AH397" s="12">
        <f>_xlfn.XLOOKUP($E397,'[2]Balance económico'!$C:$C,'[2]Balance económico'!$D:$D,"-",0)</f>
        <v>159911605.26656908</v>
      </c>
      <c r="AI397" s="12">
        <f>_xlfn.XLOOKUP($E397,'[2]Balance económico'!$C:$C,'[2]Balance económico'!$E:$E,"-",0)</f>
        <v>17767945.17075</v>
      </c>
      <c r="AJ397" s="12" t="str">
        <f>_xlfn.XLOOKUP($E397,'[2]Balance económico'!$C:$C,'[2]Balance económico'!$F:$F,"-",0)</f>
        <v>----</v>
      </c>
      <c r="AK397" s="6" t="str">
        <f t="shared" si="19"/>
        <v>PPA</v>
      </c>
      <c r="AL397" s="12" t="str" cm="1">
        <f t="array" ref="AL397">IFERROR((X397*[2]!Tabla2[Bloque A] + 'BD Centrales 2025'!Y851*[2]!Tabla2[Bloque B] + 'BD Centrales 2025'!Z851*[2]!Tabla2[Bloque C])*#REF!,"-")</f>
        <v>-</v>
      </c>
      <c r="AM397" s="12" t="str">
        <f t="shared" si="20"/>
        <v>-</v>
      </c>
      <c r="AN397" s="12">
        <f>IFERROR((AH397+AI397+AJ397)/(SUMIFS($W$2:$W$1194,$E$2:$E$1194,E397)*1000*#REF!),0)</f>
        <v>0</v>
      </c>
    </row>
    <row r="398" spans="1:40" ht="14.4" x14ac:dyDescent="0.3">
      <c r="A398" s="7">
        <v>510</v>
      </c>
      <c r="B398" s="7" t="s">
        <v>5742</v>
      </c>
      <c r="C398" s="8" t="s">
        <v>5743</v>
      </c>
      <c r="D398" s="6" t="s">
        <v>5739</v>
      </c>
      <c r="E398" s="6" t="str">
        <f>_xlfn.XLOOKUP(D398,'[2]Coordinados SEN'!$A:$A,'[2]Coordinados SEN'!$B:$B,"-",0)</f>
        <v>76.265.287-0</v>
      </c>
      <c r="F398" s="6" t="s">
        <v>5739</v>
      </c>
      <c r="G398" s="6">
        <f t="shared" si="18"/>
        <v>2</v>
      </c>
      <c r="H398" s="6" t="s">
        <v>5744</v>
      </c>
      <c r="I398" s="13" t="s">
        <v>5745</v>
      </c>
      <c r="J398" s="6" t="str">
        <f>_xlfn.XLOOKUP(I398,'[2]Barras CMg'!$E$2:$E$1527,'[2]Barras CMg'!$A$2:$A$1527,"------",0,1)</f>
        <v>DEGAN_________013</v>
      </c>
      <c r="K398" s="6">
        <v>10</v>
      </c>
      <c r="L398" s="6">
        <v>2025</v>
      </c>
      <c r="M398" s="6" t="s">
        <v>45</v>
      </c>
      <c r="N398" s="6" t="s">
        <v>5267</v>
      </c>
      <c r="O398" s="6" t="s">
        <v>47</v>
      </c>
      <c r="P398" s="6" t="s">
        <v>82</v>
      </c>
      <c r="Q398" s="6" t="s">
        <v>4091</v>
      </c>
      <c r="R398" s="6" t="s">
        <v>5357</v>
      </c>
      <c r="S398" s="6" t="s">
        <v>51</v>
      </c>
      <c r="T398" s="9" t="s">
        <v>5481</v>
      </c>
      <c r="U398" s="10">
        <v>19.198</v>
      </c>
      <c r="V398" s="10">
        <v>18.818000000000001</v>
      </c>
      <c r="W398" s="11" t="e">
        <f>_xlfn.XLOOKUP(C398,#REF!,#REF!,"S/I",0)</f>
        <v>#REF!</v>
      </c>
      <c r="X398" s="11" t="str">
        <f>_xlfn.XLOOKUP($D398,[2]Retiros_dinamica!$F:$F,[2]Retiros_dinamica!B:B,"S/I",0)</f>
        <v>S/I</v>
      </c>
      <c r="Y398" s="11" t="str">
        <f>_xlfn.XLOOKUP($D398,[2]Retiros_dinamica!$F:$F,[2]Retiros_dinamica!C:C,"S/I",0)</f>
        <v>S/I</v>
      </c>
      <c r="Z398" s="11" t="str">
        <f>_xlfn.XLOOKUP($D398,[2]Retiros_dinamica!$F:$F,[2]Retiros_dinamica!D:D,"S/I",0)</f>
        <v>S/I</v>
      </c>
      <c r="AA398" s="11" t="str">
        <f>_xlfn.XLOOKUP($D398,[2]Retiros_dinamica!$F:$F,[2]Retiros_dinamica!E:E,"S/I",0)</f>
        <v>S/I</v>
      </c>
      <c r="AB398" s="6" t="str">
        <f>_xlfn.XLOOKUP(C398,[2]CMg!$I$4:$I$106,[2]CMg!$M$4:$M$106,"----",0,1)</f>
        <v>----</v>
      </c>
      <c r="AH398" s="12">
        <f>_xlfn.XLOOKUP($E398,'[2]Balance económico'!$C:$C,'[2]Balance económico'!$D:$D,"-",0)</f>
        <v>296944320.71848267</v>
      </c>
      <c r="AI398" s="12">
        <f>_xlfn.XLOOKUP($E398,'[2]Balance económico'!$C:$C,'[2]Balance económico'!$E:$E,"-",0)</f>
        <v>2734473987.3665776</v>
      </c>
      <c r="AJ398" s="12" t="str">
        <f>_xlfn.XLOOKUP($E398,'[2]Balance económico'!$C:$C,'[2]Balance económico'!$F:$F,"-",0)</f>
        <v>----</v>
      </c>
      <c r="AK398" s="6" t="str">
        <f t="shared" si="19"/>
        <v>PPA</v>
      </c>
      <c r="AL398" s="12" t="str" cm="1">
        <f t="array" ref="AL398">IFERROR((X398*[2]!Tabla2[Bloque A] + 'BD Centrales 2025'!Y1083*[2]!Tabla2[Bloque B] + 'BD Centrales 2025'!Z1083*[2]!Tabla2[Bloque C])*#REF!,"-")</f>
        <v>-</v>
      </c>
      <c r="AM398" s="12" t="str">
        <f t="shared" si="20"/>
        <v>-</v>
      </c>
      <c r="AN398" s="12">
        <f>IFERROR((AH398+AI398+AJ398)/(SUMIFS($W$2:$W$1194,$E$2:$E$1194,E398)*1000*#REF!),0)</f>
        <v>0</v>
      </c>
    </row>
    <row r="399" spans="1:40" ht="14.4" x14ac:dyDescent="0.3">
      <c r="A399" s="7">
        <v>511</v>
      </c>
      <c r="B399" s="7" t="s">
        <v>1045</v>
      </c>
      <c r="C399" s="8" t="s">
        <v>1046</v>
      </c>
      <c r="D399" s="6" t="s">
        <v>677</v>
      </c>
      <c r="E399" s="6" t="str">
        <f>_xlfn.XLOOKUP(D399,'[2]Coordinados SEN'!$A:$A,'[2]Coordinados SEN'!$B:$B,"-",0)</f>
        <v>76.780.504-7</v>
      </c>
      <c r="F399" s="6" t="s">
        <v>1047</v>
      </c>
      <c r="G399" s="6">
        <f t="shared" si="18"/>
        <v>37</v>
      </c>
      <c r="H399" s="6" t="s">
        <v>1030</v>
      </c>
      <c r="I399" s="6" t="s">
        <v>1031</v>
      </c>
      <c r="J399" s="6" t="str">
        <f>_xlfn.XLOOKUP(I399,'[2]Barras CMg'!$E$2:$E$1527,'[2]Barras CMg'!$A$2:$A$1527,"------",0,1)</f>
        <v>BOLLENAR______013</v>
      </c>
      <c r="K399" s="6" t="s">
        <v>397</v>
      </c>
      <c r="L399" s="6">
        <v>2025</v>
      </c>
      <c r="M399" s="6" t="s">
        <v>495</v>
      </c>
      <c r="N399" s="6" t="s">
        <v>496</v>
      </c>
      <c r="O399" s="6" t="s">
        <v>213</v>
      </c>
      <c r="P399" s="6" t="s">
        <v>164</v>
      </c>
      <c r="Q399" s="6" t="s">
        <v>221</v>
      </c>
      <c r="R399" s="6" t="s">
        <v>1048</v>
      </c>
      <c r="S399" s="6" t="s">
        <v>51</v>
      </c>
      <c r="T399" s="9" t="s">
        <v>1049</v>
      </c>
      <c r="U399" s="10">
        <v>3</v>
      </c>
      <c r="V399" s="10">
        <v>2.9901</v>
      </c>
      <c r="W399" s="11" t="e">
        <f>_xlfn.XLOOKUP(C399,#REF!,#REF!,"S/I",0)</f>
        <v>#REF!</v>
      </c>
      <c r="X399" s="11" t="str">
        <f>_xlfn.XLOOKUP($D399,[2]Retiros_dinamica!$F:$F,[2]Retiros_dinamica!B:B,"S/I",0)</f>
        <v>S/I</v>
      </c>
      <c r="Y399" s="11" t="str">
        <f>_xlfn.XLOOKUP($D399,[2]Retiros_dinamica!$F:$F,[2]Retiros_dinamica!C:C,"S/I",0)</f>
        <v>S/I</v>
      </c>
      <c r="Z399" s="11" t="str">
        <f>_xlfn.XLOOKUP($D399,[2]Retiros_dinamica!$F:$F,[2]Retiros_dinamica!D:D,"S/I",0)</f>
        <v>S/I</v>
      </c>
      <c r="AA399" s="11" t="str">
        <f>_xlfn.XLOOKUP($D399,[2]Retiros_dinamica!$F:$F,[2]Retiros_dinamica!E:E,"S/I",0)</f>
        <v>S/I</v>
      </c>
      <c r="AB399" s="6" t="str">
        <f>_xlfn.XLOOKUP(C399,[2]CMg!$I$4:$I$106,[2]CMg!$M$4:$M$106,"----",0,1)</f>
        <v>----</v>
      </c>
      <c r="AC399" s="6" t="str">
        <f>_xlfn.XLOOKUP(C399,[2]CMg!$A$4:$A$106,[2]CMg!$B$4:$B$106,"----",0,1)</f>
        <v>----</v>
      </c>
      <c r="AD399" s="6" t="str">
        <f>_xlfn.XLOOKUP(C399,'[3]Promedio solar Cmg'!$A$4:$A$106,'[3]Promedio solar Cmg'!$B$4:$B$106,"----",0,1)</f>
        <v>----</v>
      </c>
      <c r="AH399" s="12">
        <f>_xlfn.XLOOKUP($E399,'[2]Balance económico'!$C:$C,'[2]Balance económico'!$D:$D,"-",0)</f>
        <v>20548121675.779228</v>
      </c>
      <c r="AI399" s="12">
        <f>_xlfn.XLOOKUP($E399,'[2]Balance económico'!$C:$C,'[2]Balance económico'!$E:$E,"-",0)</f>
        <v>2428228872.1735702</v>
      </c>
      <c r="AJ399" s="12" t="str">
        <f>_xlfn.XLOOKUP($E399,'[2]Balance económico'!$C:$C,'[2]Balance económico'!$F:$F,"-",0)</f>
        <v>----</v>
      </c>
      <c r="AK399" s="6" t="str">
        <f t="shared" si="19"/>
        <v>PPA</v>
      </c>
      <c r="AL399" s="12" t="str" cm="1">
        <f t="array" ref="AL399">IFERROR((X399*[2]!Tabla2[Bloque A] + 'BD Centrales 2025'!Y701*[2]!Tabla2[Bloque B] + 'BD Centrales 2025'!Z701*[2]!Tabla2[Bloque C])*#REF!,"-")</f>
        <v>-</v>
      </c>
      <c r="AM399" s="12" t="str">
        <f t="shared" si="20"/>
        <v>-</v>
      </c>
      <c r="AN399" s="12">
        <f>IFERROR((AH399+AI399+AJ399)/(SUMIFS($W$2:$W$1194,$E$2:$E$1194,E399)*1000*#REF!),0)</f>
        <v>0</v>
      </c>
    </row>
    <row r="400" spans="1:40" ht="14.4" x14ac:dyDescent="0.3">
      <c r="A400" s="7">
        <v>512</v>
      </c>
      <c r="B400" s="7" t="s">
        <v>2956</v>
      </c>
      <c r="C400" s="8" t="s">
        <v>2957</v>
      </c>
      <c r="D400" s="6" t="s">
        <v>444</v>
      </c>
      <c r="E400" s="6" t="str">
        <f>_xlfn.XLOOKUP(D400,'[2]Coordinados SEN'!$A:$A,'[2]Coordinados SEN'!$B:$B,"-",0)</f>
        <v>76.489.426-K</v>
      </c>
      <c r="F400" s="6" t="s">
        <v>2958</v>
      </c>
      <c r="G400" s="6">
        <f t="shared" si="18"/>
        <v>8</v>
      </c>
      <c r="H400" s="6" t="s">
        <v>2959</v>
      </c>
      <c r="I400" s="6" t="s">
        <v>2960</v>
      </c>
      <c r="J400" s="6" t="str">
        <f>_xlfn.XLOOKUP(I400,'[2]Barras CMg'!$E$2:$E$1527,'[2]Barras CMg'!$A$2:$A$1527,"------",0,1)</f>
        <v>AURORA________220</v>
      </c>
      <c r="K400" s="6">
        <v>43</v>
      </c>
      <c r="L400" s="6">
        <v>2025</v>
      </c>
      <c r="M400" s="6" t="s">
        <v>211</v>
      </c>
      <c r="N400" s="6" t="s">
        <v>212</v>
      </c>
      <c r="O400" s="6" t="s">
        <v>47</v>
      </c>
      <c r="P400" s="6" t="s">
        <v>82</v>
      </c>
      <c r="Q400" s="6" t="s">
        <v>83</v>
      </c>
      <c r="R400" s="6" t="s">
        <v>83</v>
      </c>
      <c r="S400" s="6" t="s">
        <v>51</v>
      </c>
      <c r="T400" s="9" t="s">
        <v>2035</v>
      </c>
      <c r="U400" s="10">
        <v>129.07</v>
      </c>
      <c r="V400" s="10">
        <v>126.6</v>
      </c>
      <c r="W400" s="11" t="e">
        <f>_xlfn.XLOOKUP(C400,#REF!,#REF!,"S/I",0)</f>
        <v>#REF!</v>
      </c>
      <c r="X400" s="11">
        <f>_xlfn.XLOOKUP($D400,[2]Retiros_dinamica!$F:$F,[2]Retiros_dinamica!B:B,"S/I",0)</f>
        <v>166347.00114429841</v>
      </c>
      <c r="Y400" s="11">
        <f>_xlfn.XLOOKUP($D400,[2]Retiros_dinamica!$F:$F,[2]Retiros_dinamica!C:C,"S/I",0)</f>
        <v>198978.01432815229</v>
      </c>
      <c r="Z400" s="11">
        <f>_xlfn.XLOOKUP($D400,[2]Retiros_dinamica!$F:$F,[2]Retiros_dinamica!D:D,"S/I",0)</f>
        <v>107362.254975095</v>
      </c>
      <c r="AA400" s="11">
        <f>_xlfn.XLOOKUP($D400,[2]Retiros_dinamica!$F:$F,[2]Retiros_dinamica!E:E,"S/I",0)</f>
        <v>472687.27044754568</v>
      </c>
      <c r="AB400" s="6" t="str">
        <f>_xlfn.XLOOKUP(C400,[2]CMg!$I$4:$I$106,[2]CMg!$M$4:$M$106,"----",0,1)</f>
        <v>----</v>
      </c>
      <c r="AC400" s="6" t="str">
        <f>_xlfn.XLOOKUP(C400,[2]CMg!$A$4:$A$106,[2]CMg!$B$4:$B$106,"----",0,1)</f>
        <v>----</v>
      </c>
      <c r="AD400" s="6" t="str">
        <f>_xlfn.XLOOKUP(C400,'[3]Promedio solar Cmg'!$A$4:$A$106,'[3]Promedio solar Cmg'!$B$4:$B$106,"----",0,1)</f>
        <v>----</v>
      </c>
      <c r="AH400" s="12">
        <f>_xlfn.XLOOKUP($E400,'[2]Balance económico'!$C:$C,'[2]Balance económico'!$D:$D,"-",0)</f>
        <v>7920706863.944684</v>
      </c>
      <c r="AI400" s="12">
        <f>_xlfn.XLOOKUP($E400,'[2]Balance económico'!$C:$C,'[2]Balance económico'!$E:$E,"-",0)</f>
        <v>8086577594.9727669</v>
      </c>
      <c r="AJ400" s="12">
        <f>_xlfn.XLOOKUP($E400,'[2]Balance económico'!$C:$C,'[2]Balance económico'!$F:$F,"-",0)</f>
        <v>2266957958.3618236</v>
      </c>
      <c r="AK400" s="6" t="str">
        <f t="shared" si="19"/>
        <v>PPA</v>
      </c>
      <c r="AL400" s="12" t="str" cm="1">
        <f t="array" ref="AL400">IFERROR((X400*[2]!Tabla2[Bloque A] + 'BD Centrales 2025'!Y529*[2]!Tabla2[Bloque B] + 'BD Centrales 2025'!Z529*[2]!Tabla2[Bloque C])*#REF!,"-")</f>
        <v>-</v>
      </c>
      <c r="AM400" s="12" t="str">
        <f t="shared" si="20"/>
        <v>-</v>
      </c>
      <c r="AN400" s="12">
        <f>IFERROR((AH400+AI400+AJ400)/(SUMIFS($W$2:$W$1194,$E$2:$E$1194,E400)*1000*#REF!),0)</f>
        <v>0</v>
      </c>
    </row>
    <row r="401" spans="1:40" ht="14.4" x14ac:dyDescent="0.3">
      <c r="A401" s="7">
        <v>513</v>
      </c>
      <c r="B401" s="7" t="s">
        <v>1050</v>
      </c>
      <c r="C401" s="8" t="s">
        <v>1051</v>
      </c>
      <c r="D401" s="6" t="s">
        <v>1052</v>
      </c>
      <c r="E401" s="6" t="str">
        <f>_xlfn.XLOOKUP(D401,'[2]Coordinados SEN'!$A:$A,'[2]Coordinados SEN'!$B:$B,"-",0)</f>
        <v>76.505.372-2</v>
      </c>
      <c r="F401" s="6" t="s">
        <v>1052</v>
      </c>
      <c r="G401" s="6">
        <f t="shared" si="18"/>
        <v>1</v>
      </c>
      <c r="H401" s="6" t="s">
        <v>1053</v>
      </c>
      <c r="I401" s="6" t="s">
        <v>1054</v>
      </c>
      <c r="J401" s="6" t="str">
        <f>_xlfn.XLOOKUP(I401,'[2]Barras CMg'!$E$2:$E$1527,'[2]Barras CMg'!$A$2:$A$1527,"------",0,1)</f>
        <v>LAMANGA_______066</v>
      </c>
      <c r="K401" s="6" t="s">
        <v>397</v>
      </c>
      <c r="L401" s="6">
        <v>2025</v>
      </c>
      <c r="M401" s="6" t="s">
        <v>495</v>
      </c>
      <c r="N401" s="6" t="s">
        <v>496</v>
      </c>
      <c r="O401" s="6" t="s">
        <v>213</v>
      </c>
      <c r="P401" s="6" t="s">
        <v>164</v>
      </c>
      <c r="Q401" s="6" t="s">
        <v>221</v>
      </c>
      <c r="R401" s="6" t="s">
        <v>886</v>
      </c>
      <c r="S401" s="6" t="s">
        <v>51</v>
      </c>
      <c r="T401" s="9" t="s">
        <v>1055</v>
      </c>
      <c r="U401" s="10">
        <v>2.96</v>
      </c>
      <c r="V401" s="10">
        <v>2.96</v>
      </c>
      <c r="W401" s="11" t="e">
        <f>_xlfn.XLOOKUP(C401,#REF!,#REF!,"S/I",0)</f>
        <v>#REF!</v>
      </c>
      <c r="X401" s="11" t="str">
        <f>_xlfn.XLOOKUP($D401,[2]Retiros_dinamica!$F:$F,[2]Retiros_dinamica!B:B,"S/I",0)</f>
        <v>S/I</v>
      </c>
      <c r="Y401" s="11" t="str">
        <f>_xlfn.XLOOKUP($D401,[2]Retiros_dinamica!$F:$F,[2]Retiros_dinamica!C:C,"S/I",0)</f>
        <v>S/I</v>
      </c>
      <c r="Z401" s="11" t="str">
        <f>_xlfn.XLOOKUP($D401,[2]Retiros_dinamica!$F:$F,[2]Retiros_dinamica!D:D,"S/I",0)</f>
        <v>S/I</v>
      </c>
      <c r="AA401" s="11" t="str">
        <f>_xlfn.XLOOKUP($D401,[2]Retiros_dinamica!$F:$F,[2]Retiros_dinamica!E:E,"S/I",0)</f>
        <v>S/I</v>
      </c>
      <c r="AB401" s="6" t="str">
        <f>_xlfn.XLOOKUP(C401,[2]CMg!$I$4:$I$106,[2]CMg!$M$4:$M$106,"----",0,1)</f>
        <v>----</v>
      </c>
      <c r="AC401" s="6" t="str">
        <f>_xlfn.XLOOKUP(C401,[2]CMg!$A$4:$A$106,[2]CMg!$B$4:$B$106,"----",0,1)</f>
        <v>----</v>
      </c>
      <c r="AD401" s="6" t="str">
        <f>_xlfn.XLOOKUP(C401,'[3]Promedio solar Cmg'!$A$4:$A$106,'[3]Promedio solar Cmg'!$B$4:$B$106,"----",0,1)</f>
        <v>----</v>
      </c>
      <c r="AH401" s="12">
        <f>_xlfn.XLOOKUP($E401,'[2]Balance económico'!$C:$C,'[2]Balance económico'!$D:$D,"-",0)</f>
        <v>205117282.1786758</v>
      </c>
      <c r="AI401" s="12">
        <f>_xlfn.XLOOKUP($E401,'[2]Balance económico'!$C:$C,'[2]Balance económico'!$E:$E,"-",0)</f>
        <v>27111801.924059998</v>
      </c>
      <c r="AJ401" s="12" t="str">
        <f>_xlfn.XLOOKUP($E401,'[2]Balance económico'!$C:$C,'[2]Balance económico'!$F:$F,"-",0)</f>
        <v>----</v>
      </c>
      <c r="AK401" s="6" t="str">
        <f t="shared" si="19"/>
        <v>PPA</v>
      </c>
      <c r="AL401" s="12" t="str" cm="1">
        <f t="array" ref="AL401">IFERROR((X401*[2]!Tabla2[Bloque A] + 'BD Centrales 2025'!Y165*[2]!Tabla2[Bloque B] + 'BD Centrales 2025'!Z165*[2]!Tabla2[Bloque C])*#REF!,"-")</f>
        <v>-</v>
      </c>
      <c r="AM401" s="12" t="str">
        <f t="shared" si="20"/>
        <v>-</v>
      </c>
      <c r="AN401" s="12">
        <f>IFERROR((AH401+AI401+AJ401)/(SUMIFS($W$2:$W$1194,$E$2:$E$1194,E401)*1000*#REF!),0)</f>
        <v>0</v>
      </c>
    </row>
    <row r="402" spans="1:40" ht="14.4" x14ac:dyDescent="0.3">
      <c r="A402" s="7">
        <v>514</v>
      </c>
      <c r="B402" s="7" t="s">
        <v>1056</v>
      </c>
      <c r="C402" s="8" t="s">
        <v>1057</v>
      </c>
      <c r="D402" s="6" t="s">
        <v>677</v>
      </c>
      <c r="E402" s="6" t="str">
        <f>_xlfn.XLOOKUP(D402,'[2]Coordinados SEN'!$A:$A,'[2]Coordinados SEN'!$B:$B,"-",0)</f>
        <v>76.780.504-7</v>
      </c>
      <c r="F402" s="6" t="s">
        <v>1058</v>
      </c>
      <c r="G402" s="6">
        <f t="shared" si="18"/>
        <v>37</v>
      </c>
      <c r="H402" s="6" t="s">
        <v>1059</v>
      </c>
      <c r="I402" s="6" t="s">
        <v>1060</v>
      </c>
      <c r="J402" s="6" t="str">
        <f>_xlfn.XLOOKUP(I402,'[2]Barras CMg'!$E$2:$E$1527,'[2]Barras CMg'!$A$2:$A$1527,"------",0,1)</f>
        <v>------</v>
      </c>
      <c r="K402" s="6" t="s">
        <v>397</v>
      </c>
      <c r="L402" s="6">
        <v>2025</v>
      </c>
      <c r="M402" s="6" t="s">
        <v>495</v>
      </c>
      <c r="N402" s="6" t="s">
        <v>496</v>
      </c>
      <c r="O402" s="6" t="s">
        <v>213</v>
      </c>
      <c r="P402" s="6" t="s">
        <v>106</v>
      </c>
      <c r="Q402" s="6" t="s">
        <v>107</v>
      </c>
      <c r="R402" s="6" t="s">
        <v>1061</v>
      </c>
      <c r="S402" s="6" t="s">
        <v>51</v>
      </c>
      <c r="T402" s="9" t="s">
        <v>1062</v>
      </c>
      <c r="U402" s="10">
        <v>4.8</v>
      </c>
      <c r="V402" s="10">
        <v>4.8</v>
      </c>
      <c r="W402" s="11" t="e">
        <f>_xlfn.XLOOKUP(C402,#REF!,#REF!,"S/I",0)</f>
        <v>#REF!</v>
      </c>
      <c r="X402" s="11" t="str">
        <f>_xlfn.XLOOKUP($D402,[2]Retiros_dinamica!$F:$F,[2]Retiros_dinamica!B:B,"S/I",0)</f>
        <v>S/I</v>
      </c>
      <c r="Y402" s="11" t="str">
        <f>_xlfn.XLOOKUP($D402,[2]Retiros_dinamica!$F:$F,[2]Retiros_dinamica!C:C,"S/I",0)</f>
        <v>S/I</v>
      </c>
      <c r="Z402" s="11" t="str">
        <f>_xlfn.XLOOKUP($D402,[2]Retiros_dinamica!$F:$F,[2]Retiros_dinamica!D:D,"S/I",0)</f>
        <v>S/I</v>
      </c>
      <c r="AA402" s="11" t="str">
        <f>_xlfn.XLOOKUP($D402,[2]Retiros_dinamica!$F:$F,[2]Retiros_dinamica!E:E,"S/I",0)</f>
        <v>S/I</v>
      </c>
      <c r="AB402" s="6" t="str">
        <f>_xlfn.XLOOKUP(C402,[2]CMg!$I$4:$I$106,[2]CMg!$M$4:$M$106,"----",0,1)</f>
        <v>----</v>
      </c>
      <c r="AC402" s="6" t="str">
        <f>_xlfn.XLOOKUP(C402,[2]CMg!$A$4:$A$106,[2]CMg!$B$4:$B$106,"----",0,1)</f>
        <v>----</v>
      </c>
      <c r="AD402" s="6" t="str">
        <f>_xlfn.XLOOKUP(C402,'[3]Promedio solar Cmg'!$A$4:$A$106,'[3]Promedio solar Cmg'!$B$4:$B$106,"----",0,1)</f>
        <v>----</v>
      </c>
      <c r="AH402" s="12">
        <f>_xlfn.XLOOKUP($E402,'[2]Balance económico'!$C:$C,'[2]Balance económico'!$D:$D,"-",0)</f>
        <v>20548121675.779228</v>
      </c>
      <c r="AI402" s="12">
        <f>_xlfn.XLOOKUP($E402,'[2]Balance económico'!$C:$C,'[2]Balance económico'!$E:$E,"-",0)</f>
        <v>2428228872.1735702</v>
      </c>
      <c r="AJ402" s="12" t="str">
        <f>_xlfn.XLOOKUP($E402,'[2]Balance económico'!$C:$C,'[2]Balance económico'!$F:$F,"-",0)</f>
        <v>----</v>
      </c>
      <c r="AK402" s="6" t="str">
        <f t="shared" si="19"/>
        <v>PPA</v>
      </c>
      <c r="AL402" s="12" t="str" cm="1">
        <f t="array" ref="AL402">IFERROR((X402*[2]!Tabla2[Bloque A] + 'BD Centrales 2025'!Y702*[2]!Tabla2[Bloque B] + 'BD Centrales 2025'!Z702*[2]!Tabla2[Bloque C])*#REF!,"-")</f>
        <v>-</v>
      </c>
      <c r="AM402" s="12" t="str">
        <f t="shared" si="20"/>
        <v>-</v>
      </c>
      <c r="AN402" s="12">
        <f>IFERROR((AH402+AI402+AJ402)/(SUMIFS($W$2:$W$1194,$E$2:$E$1194,E402)*1000*#REF!),0)</f>
        <v>0</v>
      </c>
    </row>
    <row r="403" spans="1:40" ht="14.4" x14ac:dyDescent="0.3">
      <c r="A403" s="7">
        <v>515</v>
      </c>
      <c r="B403" s="7" t="s">
        <v>1063</v>
      </c>
      <c r="C403" s="8" t="s">
        <v>1064</v>
      </c>
      <c r="D403" s="6" t="s">
        <v>274</v>
      </c>
      <c r="E403" s="6" t="str">
        <f>_xlfn.XLOOKUP(D403,'[2]Coordinados SEN'!$A:$A,'[2]Coordinados SEN'!$B:$B,"-",0)</f>
        <v>76.775.253-9</v>
      </c>
      <c r="F403" s="6" t="s">
        <v>1065</v>
      </c>
      <c r="G403" s="6">
        <f t="shared" si="18"/>
        <v>13</v>
      </c>
      <c r="H403" s="6" t="s">
        <v>1066</v>
      </c>
      <c r="I403" s="6" t="s">
        <v>1067</v>
      </c>
      <c r="J403" s="6" t="str">
        <f>_xlfn.XLOOKUP(I403,'[2]Barras CMg'!$E$2:$E$1527,'[2]Barras CMg'!$A$2:$A$1527,"------",0,1)</f>
        <v>------</v>
      </c>
      <c r="K403" s="6" t="s">
        <v>397</v>
      </c>
      <c r="L403" s="6">
        <v>2025</v>
      </c>
      <c r="M403" s="6" t="s">
        <v>495</v>
      </c>
      <c r="N403" s="6" t="s">
        <v>496</v>
      </c>
      <c r="O403" s="6" t="s">
        <v>213</v>
      </c>
      <c r="P403" s="6" t="s">
        <v>106</v>
      </c>
      <c r="Q403" s="6" t="s">
        <v>107</v>
      </c>
      <c r="R403" s="6" t="s">
        <v>108</v>
      </c>
      <c r="S403" s="6" t="s">
        <v>51</v>
      </c>
      <c r="T403" s="9" t="s">
        <v>1068</v>
      </c>
      <c r="U403" s="10">
        <v>3</v>
      </c>
      <c r="V403" s="10">
        <v>3</v>
      </c>
      <c r="W403" s="11" t="e">
        <f>_xlfn.XLOOKUP(C403,#REF!,#REF!,"S/I",0)</f>
        <v>#REF!</v>
      </c>
      <c r="X403" s="11">
        <f>_xlfn.XLOOKUP($D403,[2]Retiros_dinamica!$F:$F,[2]Retiros_dinamica!B:B,"S/I",0)</f>
        <v>8700.9585255279999</v>
      </c>
      <c r="Y403" s="11">
        <f>_xlfn.XLOOKUP($D403,[2]Retiros_dinamica!$F:$F,[2]Retiros_dinamica!C:C,"S/I",0)</f>
        <v>8691.2950112910003</v>
      </c>
      <c r="Z403" s="11">
        <f>_xlfn.XLOOKUP($D403,[2]Retiros_dinamica!$F:$F,[2]Retiros_dinamica!D:D,"S/I",0)</f>
        <v>4747.4945182809997</v>
      </c>
      <c r="AA403" s="11">
        <f>_xlfn.XLOOKUP($D403,[2]Retiros_dinamica!$F:$F,[2]Retiros_dinamica!E:E,"S/I",0)</f>
        <v>22139.748055100001</v>
      </c>
      <c r="AB403" s="6" t="str">
        <f>_xlfn.XLOOKUP(C403,[2]CMg!$I$4:$I$106,[2]CMg!$M$4:$M$106,"----",0,1)</f>
        <v>----</v>
      </c>
      <c r="AC403" s="6" t="str">
        <f>_xlfn.XLOOKUP(C403,[2]CMg!$A$4:$A$106,[2]CMg!$B$4:$B$106,"----",0,1)</f>
        <v>----</v>
      </c>
      <c r="AD403" s="6" t="str">
        <f>_xlfn.XLOOKUP(C403,'[3]Promedio solar Cmg'!$A$4:$A$106,'[3]Promedio solar Cmg'!$B$4:$B$106,"----",0,1)</f>
        <v>----</v>
      </c>
      <c r="AH403" s="12">
        <f>_xlfn.XLOOKUP($E403,'[2]Balance económico'!$C:$C,'[2]Balance económico'!$D:$D,"-",0)</f>
        <v>4565184434.4910583</v>
      </c>
      <c r="AI403" s="12">
        <f>_xlfn.XLOOKUP($E403,'[2]Balance económico'!$C:$C,'[2]Balance económico'!$E:$E,"-",0)</f>
        <v>121544371.47416122</v>
      </c>
      <c r="AJ403" s="12">
        <f>_xlfn.XLOOKUP($E403,'[2]Balance económico'!$C:$C,'[2]Balance económico'!$F:$F,"-",0)</f>
        <v>57564452.427630477</v>
      </c>
      <c r="AK403" s="6" t="str">
        <f t="shared" si="19"/>
        <v>PPA</v>
      </c>
      <c r="AL403" s="12" t="str" cm="1">
        <f t="array" ref="AL403">IFERROR((X403*[2]!Tabla2[Bloque A] + 'BD Centrales 2025'!Y422*[2]!Tabla2[Bloque B] + 'BD Centrales 2025'!Z422*[2]!Tabla2[Bloque C])*#REF!,"-")</f>
        <v>-</v>
      </c>
      <c r="AM403" s="12" t="str">
        <f t="shared" si="20"/>
        <v>-</v>
      </c>
      <c r="AN403" s="12">
        <f>IFERROR((AH403+AI403+AJ403)/(SUMIFS($W$2:$W$1194,$E$2:$E$1194,E403)*1000*#REF!),0)</f>
        <v>0</v>
      </c>
    </row>
    <row r="404" spans="1:40" ht="14.4" x14ac:dyDescent="0.3">
      <c r="A404" s="7">
        <v>516</v>
      </c>
      <c r="B404" s="7" t="s">
        <v>4098</v>
      </c>
      <c r="C404" s="8" t="s">
        <v>4099</v>
      </c>
      <c r="D404" s="6" t="s">
        <v>444</v>
      </c>
      <c r="E404" s="6" t="str">
        <f>_xlfn.XLOOKUP(D404,'[2]Coordinados SEN'!$A:$A,'[2]Coordinados SEN'!$B:$B,"-",0)</f>
        <v>76.489.426-K</v>
      </c>
      <c r="F404" s="6" t="s">
        <v>4100</v>
      </c>
      <c r="G404" s="6">
        <f t="shared" si="18"/>
        <v>8</v>
      </c>
      <c r="H404" s="6" t="s">
        <v>4101</v>
      </c>
      <c r="I404" s="6" t="s">
        <v>4102</v>
      </c>
      <c r="J404" s="6" t="str">
        <f>_xlfn.XLOOKUP(I404,'[2]Barras CMg'!$E$2:$E$1527,'[2]Barras CMg'!$A$2:$A$1527,"------",0,1)</f>
        <v>SARCO_________220</v>
      </c>
      <c r="K404" s="6">
        <v>50</v>
      </c>
      <c r="L404" s="6">
        <v>2025</v>
      </c>
      <c r="M404" s="6" t="s">
        <v>211</v>
      </c>
      <c r="N404" s="6" t="s">
        <v>212</v>
      </c>
      <c r="O404" s="6" t="s">
        <v>47</v>
      </c>
      <c r="P404" s="6" t="s">
        <v>497</v>
      </c>
      <c r="Q404" s="6" t="s">
        <v>579</v>
      </c>
      <c r="R404" s="6" t="s">
        <v>2882</v>
      </c>
      <c r="S404" s="6" t="s">
        <v>51</v>
      </c>
      <c r="T404" s="9" t="s">
        <v>4103</v>
      </c>
      <c r="U404" s="10">
        <v>170.2</v>
      </c>
      <c r="V404" s="10">
        <v>167.56</v>
      </c>
      <c r="W404" s="11" t="e">
        <f>_xlfn.XLOOKUP(C404,#REF!,#REF!,"S/I",0)</f>
        <v>#REF!</v>
      </c>
      <c r="X404" s="11">
        <f>_xlfn.XLOOKUP($D404,[2]Retiros_dinamica!$F:$F,[2]Retiros_dinamica!B:B,"S/I",0)</f>
        <v>166347.00114429841</v>
      </c>
      <c r="Y404" s="11">
        <f>_xlfn.XLOOKUP($D404,[2]Retiros_dinamica!$F:$F,[2]Retiros_dinamica!C:C,"S/I",0)</f>
        <v>198978.01432815229</v>
      </c>
      <c r="Z404" s="11">
        <f>_xlfn.XLOOKUP($D404,[2]Retiros_dinamica!$F:$F,[2]Retiros_dinamica!D:D,"S/I",0)</f>
        <v>107362.254975095</v>
      </c>
      <c r="AA404" s="11">
        <f>_xlfn.XLOOKUP($D404,[2]Retiros_dinamica!$F:$F,[2]Retiros_dinamica!E:E,"S/I",0)</f>
        <v>472687.27044754568</v>
      </c>
      <c r="AB404" s="6" t="str">
        <f>_xlfn.XLOOKUP(C404,[2]CMg!$I$4:$I$106,[2]CMg!$M$4:$M$106,"----",0,1)</f>
        <v>----</v>
      </c>
      <c r="AC404" s="6" t="str">
        <f>_xlfn.XLOOKUP(C404,[2]CMg!$A$4:$A$106,[2]CMg!$B$4:$B$106,"----",0,1)</f>
        <v>----</v>
      </c>
      <c r="AD404" s="6" t="str">
        <f>_xlfn.XLOOKUP(C404,'[3]Promedio solar Cmg'!$A$4:$A$106,'[3]Promedio solar Cmg'!$B$4:$B$106,"----",0,1)</f>
        <v>----</v>
      </c>
      <c r="AH404" s="12">
        <f>_xlfn.XLOOKUP($E404,'[2]Balance económico'!$C:$C,'[2]Balance económico'!$D:$D,"-",0)</f>
        <v>7920706863.944684</v>
      </c>
      <c r="AI404" s="12">
        <f>_xlfn.XLOOKUP($E404,'[2]Balance económico'!$C:$C,'[2]Balance económico'!$E:$E,"-",0)</f>
        <v>8086577594.9727669</v>
      </c>
      <c r="AJ404" s="12">
        <f>_xlfn.XLOOKUP($E404,'[2]Balance económico'!$C:$C,'[2]Balance económico'!$F:$F,"-",0)</f>
        <v>2266957958.3618236</v>
      </c>
      <c r="AK404" s="6" t="str">
        <f t="shared" si="19"/>
        <v>PPA</v>
      </c>
      <c r="AL404" s="12" t="str" cm="1">
        <f t="array" ref="AL404">IFERROR((X404*[2]!Tabla2[Bloque A] + 'BD Centrales 2025'!Y754*[2]!Tabla2[Bloque B] + 'BD Centrales 2025'!Z754*[2]!Tabla2[Bloque C])*#REF!,"-")</f>
        <v>-</v>
      </c>
      <c r="AM404" s="12" t="str">
        <f t="shared" si="20"/>
        <v>-</v>
      </c>
      <c r="AN404" s="12">
        <f>IFERROR((AH404+AI404+AJ404)/(SUMIFS($W$2:$W$1194,$E$2:$E$1194,E404)*1000*#REF!),0)</f>
        <v>0</v>
      </c>
    </row>
    <row r="405" spans="1:40" ht="14.4" x14ac:dyDescent="0.3">
      <c r="A405" s="7">
        <v>517</v>
      </c>
      <c r="B405" s="7" t="s">
        <v>1069</v>
      </c>
      <c r="C405" s="8" t="s">
        <v>1070</v>
      </c>
      <c r="D405" s="6" t="s">
        <v>1071</v>
      </c>
      <c r="E405" s="6" t="str">
        <f>_xlfn.XLOOKUP(D405,'[2]Coordinados SEN'!$A:$A,'[2]Coordinados SEN'!$B:$B,"-",0)</f>
        <v>76.337.593-5</v>
      </c>
      <c r="F405" s="6" t="s">
        <v>1071</v>
      </c>
      <c r="G405" s="6">
        <f t="shared" si="18"/>
        <v>1</v>
      </c>
      <c r="H405" s="6" t="s">
        <v>1072</v>
      </c>
      <c r="I405" s="6" t="s">
        <v>1073</v>
      </c>
      <c r="J405" s="6" t="str">
        <f>_xlfn.XLOOKUP(I405,'[2]Barras CMg'!$E$2:$E$1527,'[2]Barras CMg'!$A$2:$A$1527,"------",0,1)</f>
        <v>S.SIMON_______220</v>
      </c>
      <c r="K405" s="6">
        <v>1</v>
      </c>
      <c r="L405" s="6">
        <v>2025</v>
      </c>
      <c r="M405" s="6" t="s">
        <v>495</v>
      </c>
      <c r="N405" s="6" t="s">
        <v>496</v>
      </c>
      <c r="O405" s="6" t="s">
        <v>47</v>
      </c>
      <c r="P405" s="6" t="s">
        <v>814</v>
      </c>
      <c r="Q405" s="6" t="s">
        <v>815</v>
      </c>
      <c r="R405" s="6" t="s">
        <v>816</v>
      </c>
      <c r="S405" s="6" t="s">
        <v>51</v>
      </c>
      <c r="T405" s="9" t="s">
        <v>1074</v>
      </c>
      <c r="U405" s="10">
        <v>89.465000000000003</v>
      </c>
      <c r="V405" s="10">
        <v>88.1</v>
      </c>
      <c r="W405" s="11" t="e">
        <f>_xlfn.XLOOKUP(C405,#REF!,#REF!,"S/I",0)</f>
        <v>#REF!</v>
      </c>
      <c r="X405" s="11" t="str">
        <f>_xlfn.XLOOKUP($D405,[2]Retiros_dinamica!$F:$F,[2]Retiros_dinamica!B:B,"S/I",0)</f>
        <v>S/I</v>
      </c>
      <c r="Y405" s="11" t="str">
        <f>_xlfn.XLOOKUP($D405,[2]Retiros_dinamica!$F:$F,[2]Retiros_dinamica!C:C,"S/I",0)</f>
        <v>S/I</v>
      </c>
      <c r="Z405" s="11" t="str">
        <f>_xlfn.XLOOKUP($D405,[2]Retiros_dinamica!$F:$F,[2]Retiros_dinamica!D:D,"S/I",0)</f>
        <v>S/I</v>
      </c>
      <c r="AA405" s="11" t="str">
        <f>_xlfn.XLOOKUP($D405,[2]Retiros_dinamica!$F:$F,[2]Retiros_dinamica!E:E,"S/I",0)</f>
        <v>S/I</v>
      </c>
      <c r="AB405" s="6">
        <f>_xlfn.XLOOKUP(C405,[2]CMg!$I$4:$I$106,[2]CMg!$M$4:$M$106,"----",0,1)</f>
        <v>6.6755177458247443</v>
      </c>
      <c r="AC405" s="6">
        <f>_xlfn.XLOOKUP(C405,'[3]Promedio Cmg'!$A$4:$A$106,'[3]Promedio Cmg'!$B$4:$B$106,"---",0,1)</f>
        <v>51.517048282159784</v>
      </c>
      <c r="AD405" s="6">
        <f>_xlfn.XLOOKUP(C405,'[3]Promedio solar Cmg'!$A$4:$A$106,'[3]Promedio solar Cmg'!$B$4:$B$106,"----",0,1)</f>
        <v>8.0450684931506835</v>
      </c>
      <c r="AE405" s="6">
        <f>_xlfn.XLOOKUP(C405,[2]CMg!$O$4:$O$106,[2]CMg!$P$4:$P$106,"----",0,1)</f>
        <v>82.562387008413481</v>
      </c>
      <c r="AF405" s="14">
        <f>_xlfn.XLOOKUP(C405,[2]CMg!$S$4:$S$106,[2]CMg!$U$4:$U$106,"----",0,1)</f>
        <v>0.58920214587375874</v>
      </c>
      <c r="AH405" s="12">
        <f>_xlfn.XLOOKUP($E405,'[2]Balance económico'!$C:$C,'[2]Balance económico'!$D:$D,"-",0)</f>
        <v>485198882.16633379</v>
      </c>
      <c r="AI405" s="12">
        <f>_xlfn.XLOOKUP($E405,'[2]Balance económico'!$C:$C,'[2]Balance económico'!$E:$E,"-",0)</f>
        <v>1530771723.7714701</v>
      </c>
      <c r="AJ405" s="12" t="str">
        <f>_xlfn.XLOOKUP($E405,'[2]Balance económico'!$C:$C,'[2]Balance económico'!$F:$F,"-",0)</f>
        <v>----</v>
      </c>
      <c r="AK405" s="6" t="str">
        <f t="shared" si="19"/>
        <v>PPA</v>
      </c>
      <c r="AL405" s="12" t="str" cm="1">
        <f t="array" ref="AL405">IFERROR((X405*[2]!Tabla2[Bloque A] + 'BD Centrales 2025'!Y891*[2]!Tabla2[Bloque B] + 'BD Centrales 2025'!Z891*[2]!Tabla2[Bloque C])*#REF!,"-")</f>
        <v>-</v>
      </c>
      <c r="AM405" s="12" t="str">
        <f t="shared" si="20"/>
        <v>-</v>
      </c>
      <c r="AN405" s="12">
        <f>IFERROR((AH405+AI405+AJ405)/(SUMIFS($W$2:$W$1194,$E$2:$E$1194,E405)*1000*#REF!),0)</f>
        <v>0</v>
      </c>
    </row>
    <row r="406" spans="1:40" ht="14.4" x14ac:dyDescent="0.3">
      <c r="A406" s="7">
        <v>518</v>
      </c>
      <c r="B406" s="7" t="s">
        <v>1075</v>
      </c>
      <c r="C406" s="8" t="s">
        <v>1076</v>
      </c>
      <c r="D406" s="6" t="s">
        <v>677</v>
      </c>
      <c r="E406" s="6" t="str">
        <f>_xlfn.XLOOKUP(D406,'[2]Coordinados SEN'!$A:$A,'[2]Coordinados SEN'!$B:$B,"-",0)</f>
        <v>76.780.504-7</v>
      </c>
      <c r="F406" s="6" t="s">
        <v>1077</v>
      </c>
      <c r="G406" s="6">
        <f t="shared" si="18"/>
        <v>37</v>
      </c>
      <c r="H406" s="6" t="s">
        <v>1078</v>
      </c>
      <c r="I406" s="6" t="s">
        <v>1079</v>
      </c>
      <c r="J406" s="6" t="str">
        <f>_xlfn.XLOOKUP(I406,'[2]Barras CMg'!$E$2:$E$1527,'[2]Barras CMg'!$A$2:$A$1527,"------",0,1)</f>
        <v>HUALTE________013</v>
      </c>
      <c r="K406" s="6" t="s">
        <v>397</v>
      </c>
      <c r="L406" s="6">
        <v>2025</v>
      </c>
      <c r="M406" s="6" t="s">
        <v>495</v>
      </c>
      <c r="N406" s="6" t="s">
        <v>496</v>
      </c>
      <c r="O406" s="6" t="s">
        <v>213</v>
      </c>
      <c r="P406" s="6" t="s">
        <v>362</v>
      </c>
      <c r="Q406" s="6" t="s">
        <v>1080</v>
      </c>
      <c r="R406" s="6" t="s">
        <v>1081</v>
      </c>
      <c r="S406" s="6" t="s">
        <v>51</v>
      </c>
      <c r="T406" s="9" t="s">
        <v>1082</v>
      </c>
      <c r="U406" s="10">
        <v>1.5</v>
      </c>
      <c r="V406" s="10">
        <v>1.5</v>
      </c>
      <c r="W406" s="11" t="e">
        <f>_xlfn.XLOOKUP(C406,#REF!,#REF!,"S/I",0)</f>
        <v>#REF!</v>
      </c>
      <c r="X406" s="11" t="str">
        <f>_xlfn.XLOOKUP($D406,[2]Retiros_dinamica!$F:$F,[2]Retiros_dinamica!B:B,"S/I",0)</f>
        <v>S/I</v>
      </c>
      <c r="Y406" s="11" t="str">
        <f>_xlfn.XLOOKUP($D406,[2]Retiros_dinamica!$F:$F,[2]Retiros_dinamica!C:C,"S/I",0)</f>
        <v>S/I</v>
      </c>
      <c r="Z406" s="11" t="str">
        <f>_xlfn.XLOOKUP($D406,[2]Retiros_dinamica!$F:$F,[2]Retiros_dinamica!D:D,"S/I",0)</f>
        <v>S/I</v>
      </c>
      <c r="AA406" s="11" t="str">
        <f>_xlfn.XLOOKUP($D406,[2]Retiros_dinamica!$F:$F,[2]Retiros_dinamica!E:E,"S/I",0)</f>
        <v>S/I</v>
      </c>
      <c r="AB406" s="6" t="str">
        <f>_xlfn.XLOOKUP(C406,[2]CMg!$I$4:$I$106,[2]CMg!$M$4:$M$106,"----",0,1)</f>
        <v>----</v>
      </c>
      <c r="AC406" s="6" t="str">
        <f>_xlfn.XLOOKUP(C406,[2]CMg!$A$4:$A$106,[2]CMg!$B$4:$B$106,"----",0,1)</f>
        <v>----</v>
      </c>
      <c r="AD406" s="6" t="str">
        <f>_xlfn.XLOOKUP(C406,'[3]Promedio solar Cmg'!$A$4:$A$106,'[3]Promedio solar Cmg'!$B$4:$B$106,"----",0,1)</f>
        <v>----</v>
      </c>
      <c r="AH406" s="12">
        <f>_xlfn.XLOOKUP($E406,'[2]Balance económico'!$C:$C,'[2]Balance económico'!$D:$D,"-",0)</f>
        <v>20548121675.779228</v>
      </c>
      <c r="AI406" s="12">
        <f>_xlfn.XLOOKUP($E406,'[2]Balance económico'!$C:$C,'[2]Balance económico'!$E:$E,"-",0)</f>
        <v>2428228872.1735702</v>
      </c>
      <c r="AJ406" s="12" t="str">
        <f>_xlfn.XLOOKUP($E406,'[2]Balance económico'!$C:$C,'[2]Balance económico'!$F:$F,"-",0)</f>
        <v>----</v>
      </c>
      <c r="AK406" s="6" t="str">
        <f t="shared" si="19"/>
        <v>PPA</v>
      </c>
      <c r="AL406" s="12" t="str" cm="1">
        <f t="array" ref="AL406">IFERROR((X406*[2]!Tabla2[Bloque A] + 'BD Centrales 2025'!Y703*[2]!Tabla2[Bloque B] + 'BD Centrales 2025'!Z703*[2]!Tabla2[Bloque C])*#REF!,"-")</f>
        <v>-</v>
      </c>
      <c r="AM406" s="12" t="str">
        <f t="shared" si="20"/>
        <v>-</v>
      </c>
      <c r="AN406" s="12">
        <f>IFERROR((AH406+AI406+AJ406)/(SUMIFS($W$2:$W$1194,$E$2:$E$1194,E406)*1000*#REF!),0)</f>
        <v>0</v>
      </c>
    </row>
    <row r="407" spans="1:40" ht="14.4" x14ac:dyDescent="0.3">
      <c r="A407" s="7">
        <v>519</v>
      </c>
      <c r="B407" s="7" t="s">
        <v>1083</v>
      </c>
      <c r="C407" s="8" t="s">
        <v>1084</v>
      </c>
      <c r="D407" s="6" t="s">
        <v>677</v>
      </c>
      <c r="E407" s="6" t="str">
        <f>_xlfn.XLOOKUP(D407,'[2]Coordinados SEN'!$A:$A,'[2]Coordinados SEN'!$B:$B,"-",0)</f>
        <v>76.780.504-7</v>
      </c>
      <c r="F407" s="6" t="s">
        <v>1085</v>
      </c>
      <c r="G407" s="6">
        <f t="shared" si="18"/>
        <v>37</v>
      </c>
      <c r="H407" s="6" t="s">
        <v>1086</v>
      </c>
      <c r="I407" s="6" t="s">
        <v>1087</v>
      </c>
      <c r="J407" s="6" t="str">
        <f>_xlfn.XLOOKUP(I407,'[2]Barras CMg'!$E$2:$E$1527,'[2]Barras CMg'!$A$2:$A$1527,"------",0,1)</f>
        <v>------</v>
      </c>
      <c r="K407" s="6" t="s">
        <v>397</v>
      </c>
      <c r="L407" s="6">
        <v>2025</v>
      </c>
      <c r="M407" s="6" t="s">
        <v>495</v>
      </c>
      <c r="N407" s="6" t="s">
        <v>496</v>
      </c>
      <c r="O407" s="6" t="s">
        <v>213</v>
      </c>
      <c r="P407" s="6" t="s">
        <v>106</v>
      </c>
      <c r="Q407" s="6" t="s">
        <v>144</v>
      </c>
      <c r="R407" s="6" t="s">
        <v>1088</v>
      </c>
      <c r="S407" s="6" t="s">
        <v>51</v>
      </c>
      <c r="T407" s="9" t="s">
        <v>1089</v>
      </c>
      <c r="U407" s="10">
        <v>3</v>
      </c>
      <c r="V407" s="10">
        <v>3</v>
      </c>
      <c r="W407" s="11" t="e">
        <f>_xlfn.XLOOKUP(C407,#REF!,#REF!,"S/I",0)</f>
        <v>#REF!</v>
      </c>
      <c r="X407" s="11" t="str">
        <f>_xlfn.XLOOKUP($D407,[2]Retiros_dinamica!$F:$F,[2]Retiros_dinamica!B:B,"S/I",0)</f>
        <v>S/I</v>
      </c>
      <c r="Y407" s="11" t="str">
        <f>_xlfn.XLOOKUP($D407,[2]Retiros_dinamica!$F:$F,[2]Retiros_dinamica!C:C,"S/I",0)</f>
        <v>S/I</v>
      </c>
      <c r="Z407" s="11" t="str">
        <f>_xlfn.XLOOKUP($D407,[2]Retiros_dinamica!$F:$F,[2]Retiros_dinamica!D:D,"S/I",0)</f>
        <v>S/I</v>
      </c>
      <c r="AA407" s="11" t="str">
        <f>_xlfn.XLOOKUP($D407,[2]Retiros_dinamica!$F:$F,[2]Retiros_dinamica!E:E,"S/I",0)</f>
        <v>S/I</v>
      </c>
      <c r="AB407" s="6" t="str">
        <f>_xlfn.XLOOKUP(C407,[2]CMg!$I$4:$I$106,[2]CMg!$M$4:$M$106,"----",0,1)</f>
        <v>----</v>
      </c>
      <c r="AC407" s="6" t="str">
        <f>_xlfn.XLOOKUP(C407,[2]CMg!$A$4:$A$106,[2]CMg!$B$4:$B$106,"----",0,1)</f>
        <v>----</v>
      </c>
      <c r="AD407" s="6" t="str">
        <f>_xlfn.XLOOKUP(C407,'[3]Promedio solar Cmg'!$A$4:$A$106,'[3]Promedio solar Cmg'!$B$4:$B$106,"----",0,1)</f>
        <v>----</v>
      </c>
      <c r="AH407" s="12">
        <f>_xlfn.XLOOKUP($E407,'[2]Balance económico'!$C:$C,'[2]Balance económico'!$D:$D,"-",0)</f>
        <v>20548121675.779228</v>
      </c>
      <c r="AI407" s="12">
        <f>_xlfn.XLOOKUP($E407,'[2]Balance económico'!$C:$C,'[2]Balance económico'!$E:$E,"-",0)</f>
        <v>2428228872.1735702</v>
      </c>
      <c r="AJ407" s="12" t="str">
        <f>_xlfn.XLOOKUP($E407,'[2]Balance económico'!$C:$C,'[2]Balance económico'!$F:$F,"-",0)</f>
        <v>----</v>
      </c>
      <c r="AK407" s="6" t="str">
        <f t="shared" si="19"/>
        <v>PPA</v>
      </c>
      <c r="AL407" s="12" t="str" cm="1">
        <f t="array" ref="AL407">IFERROR((X407*[2]!Tabla2[Bloque A] + 'BD Centrales 2025'!Y704*[2]!Tabla2[Bloque B] + 'BD Centrales 2025'!Z704*[2]!Tabla2[Bloque C])*#REF!,"-")</f>
        <v>-</v>
      </c>
      <c r="AM407" s="12" t="str">
        <f t="shared" si="20"/>
        <v>-</v>
      </c>
      <c r="AN407" s="12">
        <f>IFERROR((AH407+AI407+AJ407)/(SUMIFS($W$2:$W$1194,$E$2:$E$1194,E407)*1000*#REF!),0)</f>
        <v>0</v>
      </c>
    </row>
    <row r="408" spans="1:40" ht="14.4" x14ac:dyDescent="0.3">
      <c r="A408" s="7">
        <v>520</v>
      </c>
      <c r="B408" s="7" t="s">
        <v>357</v>
      </c>
      <c r="C408" s="8" t="s">
        <v>358</v>
      </c>
      <c r="D408" s="6" t="s">
        <v>359</v>
      </c>
      <c r="E408" s="6" t="str">
        <f>_xlfn.XLOOKUP(D408,'[2]Coordinados SEN'!$A:$A,'[2]Coordinados SEN'!$B:$B,"-",0)</f>
        <v>76.282.829-4</v>
      </c>
      <c r="F408" s="6" t="s">
        <v>359</v>
      </c>
      <c r="G408" s="6">
        <f t="shared" si="18"/>
        <v>1</v>
      </c>
      <c r="H408" s="6" t="s">
        <v>360</v>
      </c>
      <c r="I408" s="6" t="s">
        <v>361</v>
      </c>
      <c r="J408" s="6" t="str">
        <f>_xlfn.XLOOKUP(I408,'[2]Barras CMg'!$E$2:$E$1527,'[2]Barras CMg'!$A$2:$A$1527,"------",0,1)</f>
        <v>CHOLGUAN______013</v>
      </c>
      <c r="K408" s="6">
        <v>2</v>
      </c>
      <c r="L408" s="6">
        <v>2025</v>
      </c>
      <c r="M408" s="6" t="s">
        <v>66</v>
      </c>
      <c r="N408" s="6" t="s">
        <v>105</v>
      </c>
      <c r="O408" s="6" t="s">
        <v>47</v>
      </c>
      <c r="P408" s="6" t="s">
        <v>362</v>
      </c>
      <c r="Q408" s="6" t="s">
        <v>363</v>
      </c>
      <c r="R408" s="6" t="s">
        <v>364</v>
      </c>
      <c r="S408" s="6" t="s">
        <v>51</v>
      </c>
      <c r="T408" s="9" t="s">
        <v>365</v>
      </c>
      <c r="U408" s="10">
        <v>11.61</v>
      </c>
      <c r="V408" s="10">
        <v>11.377800000000001</v>
      </c>
      <c r="W408" s="11" t="e">
        <f>_xlfn.XLOOKUP(C408,#REF!,#REF!,"S/I",0)</f>
        <v>#REF!</v>
      </c>
      <c r="X408" s="11">
        <f>_xlfn.XLOOKUP($D408,[2]Retiros_dinamica!$F:$F,[2]Retiros_dinamica!B:B,"S/I",0)</f>
        <v>1033.304948</v>
      </c>
      <c r="Y408" s="11">
        <f>_xlfn.XLOOKUP($D408,[2]Retiros_dinamica!$F:$F,[2]Retiros_dinamica!C:C,"S/I",0)</f>
        <v>2567.6414</v>
      </c>
      <c r="Z408" s="11">
        <f>_xlfn.XLOOKUP($D408,[2]Retiros_dinamica!$F:$F,[2]Retiros_dinamica!D:D,"S/I",0)</f>
        <v>1045.6892399999999</v>
      </c>
      <c r="AA408" s="11">
        <f>_xlfn.XLOOKUP($D408,[2]Retiros_dinamica!$F:$F,[2]Retiros_dinamica!E:E,"S/I",0)</f>
        <v>4646.6355880000001</v>
      </c>
      <c r="AB408" s="6" t="str">
        <f>_xlfn.XLOOKUP(C408,[2]CMg!$I$4:$I$106,[2]CMg!$M$4:$M$106,"----",0,1)</f>
        <v>----</v>
      </c>
      <c r="AC408" s="6" t="str">
        <f>_xlfn.XLOOKUP(C408,[2]CMg!$A$4:$A$106,[2]CMg!$B$4:$B$106,"----",0,1)</f>
        <v>----</v>
      </c>
      <c r="AD408" s="6" t="str">
        <f>_xlfn.XLOOKUP(C408,'[3]Promedio solar Cmg'!$A$4:$A$106,'[3]Promedio solar Cmg'!$B$4:$B$106,"----",0,1)</f>
        <v>----</v>
      </c>
      <c r="AH408" s="12">
        <f>_xlfn.XLOOKUP($E408,'[2]Balance económico'!$C:$C,'[2]Balance económico'!$D:$D,"-",0)</f>
        <v>303364352.85280448</v>
      </c>
      <c r="AI408" s="12">
        <f>_xlfn.XLOOKUP($E408,'[2]Balance económico'!$C:$C,'[2]Balance económico'!$E:$E,"-",0)</f>
        <v>36413567.04863999</v>
      </c>
      <c r="AJ408" s="12">
        <f>_xlfn.XLOOKUP($E408,'[2]Balance económico'!$C:$C,'[2]Balance económico'!$F:$F,"-",0)</f>
        <v>14308110.363206627</v>
      </c>
      <c r="AK408" s="6" t="str">
        <f t="shared" si="19"/>
        <v>PPA</v>
      </c>
      <c r="AL408" s="12" t="str" cm="1">
        <f t="array" ref="AL408">IFERROR((X408*[2]!Tabla2[Bloque A] + 'BD Centrales 2025'!Y49*[2]!Tabla2[Bloque B] + 'BD Centrales 2025'!Z49*[2]!Tabla2[Bloque C])*#REF!,"-")</f>
        <v>-</v>
      </c>
      <c r="AM408" s="12" t="str">
        <f t="shared" si="20"/>
        <v>-</v>
      </c>
      <c r="AN408" s="12">
        <f>IFERROR((AH408+AI408+AJ408)/(SUMIFS($W$2:$W$1194,$E$2:$E$1194,E408)*1000*#REF!),0)</f>
        <v>0</v>
      </c>
    </row>
    <row r="409" spans="1:40" ht="14.4" x14ac:dyDescent="0.3">
      <c r="A409" s="7">
        <v>521</v>
      </c>
      <c r="B409" s="7" t="s">
        <v>5418</v>
      </c>
      <c r="C409" s="8" t="s">
        <v>5419</v>
      </c>
      <c r="D409" s="6" t="s">
        <v>5420</v>
      </c>
      <c r="E409" s="6" t="str">
        <f>_xlfn.XLOOKUP(D409,'[2]Coordinados SEN'!$A:$A,'[2]Coordinados SEN'!$B:$B,"-",0)</f>
        <v>76.596.827-5</v>
      </c>
      <c r="F409" s="6" t="s">
        <v>5420</v>
      </c>
      <c r="G409" s="6">
        <f t="shared" si="18"/>
        <v>1</v>
      </c>
      <c r="H409" s="6" t="s">
        <v>1030</v>
      </c>
      <c r="I409" s="6" t="s">
        <v>1031</v>
      </c>
      <c r="J409" s="6" t="str">
        <f>_xlfn.XLOOKUP(I409,'[2]Barras CMg'!$E$2:$E$1527,'[2]Barras CMg'!$A$2:$A$1527,"------",0,1)</f>
        <v>BOLLENAR______013</v>
      </c>
      <c r="K409" s="6">
        <v>3</v>
      </c>
      <c r="L409" s="6">
        <v>2025</v>
      </c>
      <c r="M409" s="6" t="s">
        <v>45</v>
      </c>
      <c r="N409" s="6" t="s">
        <v>5267</v>
      </c>
      <c r="O409" s="6" t="s">
        <v>213</v>
      </c>
      <c r="P409" s="6" t="s">
        <v>164</v>
      </c>
      <c r="Q409" s="6" t="s">
        <v>221</v>
      </c>
      <c r="R409" s="6" t="s">
        <v>221</v>
      </c>
      <c r="S409" s="6" t="s">
        <v>51</v>
      </c>
      <c r="T409" s="9" t="s">
        <v>5421</v>
      </c>
      <c r="U409" s="10">
        <v>1</v>
      </c>
      <c r="V409" s="10">
        <v>0.995</v>
      </c>
      <c r="W409" s="11" t="e">
        <f>_xlfn.XLOOKUP(C409,#REF!,#REF!,"S/I",0)</f>
        <v>#REF!</v>
      </c>
      <c r="X409" s="11" t="str">
        <f>_xlfn.XLOOKUP($D409,[2]Retiros_dinamica!$F:$F,[2]Retiros_dinamica!B:B,"S/I",0)</f>
        <v>S/I</v>
      </c>
      <c r="Y409" s="11" t="str">
        <f>_xlfn.XLOOKUP($D409,[2]Retiros_dinamica!$F:$F,[2]Retiros_dinamica!C:C,"S/I",0)</f>
        <v>S/I</v>
      </c>
      <c r="Z409" s="11" t="str">
        <f>_xlfn.XLOOKUP($D409,[2]Retiros_dinamica!$F:$F,[2]Retiros_dinamica!D:D,"S/I",0)</f>
        <v>S/I</v>
      </c>
      <c r="AA409" s="11" t="str">
        <f>_xlfn.XLOOKUP($D409,[2]Retiros_dinamica!$F:$F,[2]Retiros_dinamica!E:E,"S/I",0)</f>
        <v>S/I</v>
      </c>
      <c r="AB409" s="6" t="str">
        <f>_xlfn.XLOOKUP(C409,[2]CMg!$I$4:$I$106,[2]CMg!$M$4:$M$106,"----",0,1)</f>
        <v>----</v>
      </c>
      <c r="AH409" s="12">
        <f>_xlfn.XLOOKUP($E409,'[2]Balance económico'!$C:$C,'[2]Balance económico'!$D:$D,"-",0)</f>
        <v>16925634.259332005</v>
      </c>
      <c r="AI409" s="12">
        <f>_xlfn.XLOOKUP($E409,'[2]Balance económico'!$C:$C,'[2]Balance económico'!$E:$E,"-",0)</f>
        <v>1600828.5984350527</v>
      </c>
      <c r="AJ409" s="12" t="str">
        <f>_xlfn.XLOOKUP($E409,'[2]Balance económico'!$C:$C,'[2]Balance económico'!$F:$F,"-",0)</f>
        <v>----</v>
      </c>
      <c r="AK409" s="6" t="str">
        <f t="shared" si="19"/>
        <v>PPA</v>
      </c>
      <c r="AL409" s="12" t="str" cm="1">
        <f t="array" ref="AL409">IFERROR((X409*[2]!Tabla2[Bloque A] + 'BD Centrales 2025'!Y1015*[2]!Tabla2[Bloque B] + 'BD Centrales 2025'!Z1015*[2]!Tabla2[Bloque C])*#REF!,"-")</f>
        <v>-</v>
      </c>
      <c r="AM409" s="12" t="str">
        <f t="shared" si="20"/>
        <v>-</v>
      </c>
      <c r="AN409" s="12">
        <f>IFERROR((AH409+AI409+AJ409)/(SUMIFS($W$2:$W$1194,$E$2:$E$1194,E409)*1000*#REF!),0)</f>
        <v>0</v>
      </c>
    </row>
    <row r="410" spans="1:40" ht="14.4" x14ac:dyDescent="0.3">
      <c r="A410" s="7">
        <v>522</v>
      </c>
      <c r="B410" s="7" t="s">
        <v>1090</v>
      </c>
      <c r="C410" s="8" t="s">
        <v>1091</v>
      </c>
      <c r="D410" s="6" t="s">
        <v>677</v>
      </c>
      <c r="E410" s="6" t="str">
        <f>_xlfn.XLOOKUP(D410,'[2]Coordinados SEN'!$A:$A,'[2]Coordinados SEN'!$B:$B,"-",0)</f>
        <v>76.780.504-7</v>
      </c>
      <c r="F410" s="6" t="s">
        <v>1092</v>
      </c>
      <c r="G410" s="6">
        <f t="shared" si="18"/>
        <v>37</v>
      </c>
      <c r="H410" s="6" t="s">
        <v>1093</v>
      </c>
      <c r="I410" s="6" t="s">
        <v>1094</v>
      </c>
      <c r="J410" s="6" t="str">
        <f>_xlfn.XLOOKUP(I410,'[2]Barras CMg'!$E$2:$E$1527,'[2]Barras CMg'!$A$2:$A$1527,"------",0,1)</f>
        <v>RETIRO________013</v>
      </c>
      <c r="K410" s="6" t="s">
        <v>397</v>
      </c>
      <c r="L410" s="6">
        <v>2025</v>
      </c>
      <c r="M410" s="6" t="s">
        <v>495</v>
      </c>
      <c r="N410" s="6" t="s">
        <v>496</v>
      </c>
      <c r="O410" s="6" t="s">
        <v>213</v>
      </c>
      <c r="P410" s="6" t="s">
        <v>90</v>
      </c>
      <c r="Q410" s="6" t="s">
        <v>97</v>
      </c>
      <c r="R410" s="6" t="s">
        <v>1095</v>
      </c>
      <c r="S410" s="6" t="s">
        <v>51</v>
      </c>
      <c r="T410" s="9" t="s">
        <v>1096</v>
      </c>
      <c r="U410" s="10">
        <v>3</v>
      </c>
      <c r="V410" s="10">
        <v>3</v>
      </c>
      <c r="W410" s="11" t="e">
        <f>_xlfn.XLOOKUP(C410,#REF!,#REF!,"S/I",0)</f>
        <v>#REF!</v>
      </c>
      <c r="X410" s="11" t="str">
        <f>_xlfn.XLOOKUP($D410,[2]Retiros_dinamica!$F:$F,[2]Retiros_dinamica!B:B,"S/I",0)</f>
        <v>S/I</v>
      </c>
      <c r="Y410" s="11" t="str">
        <f>_xlfn.XLOOKUP($D410,[2]Retiros_dinamica!$F:$F,[2]Retiros_dinamica!C:C,"S/I",0)</f>
        <v>S/I</v>
      </c>
      <c r="Z410" s="11" t="str">
        <f>_xlfn.XLOOKUP($D410,[2]Retiros_dinamica!$F:$F,[2]Retiros_dinamica!D:D,"S/I",0)</f>
        <v>S/I</v>
      </c>
      <c r="AA410" s="11" t="str">
        <f>_xlfn.XLOOKUP($D410,[2]Retiros_dinamica!$F:$F,[2]Retiros_dinamica!E:E,"S/I",0)</f>
        <v>S/I</v>
      </c>
      <c r="AB410" s="6" t="str">
        <f>_xlfn.XLOOKUP(C410,[2]CMg!$I$4:$I$106,[2]CMg!$M$4:$M$106,"----",0,1)</f>
        <v>----</v>
      </c>
      <c r="AC410" s="6" t="str">
        <f>_xlfn.XLOOKUP(C410,[2]CMg!$A$4:$A$106,[2]CMg!$B$4:$B$106,"----",0,1)</f>
        <v>----</v>
      </c>
      <c r="AD410" s="6" t="str">
        <f>_xlfn.XLOOKUP(C410,'[3]Promedio solar Cmg'!$A$4:$A$106,'[3]Promedio solar Cmg'!$B$4:$B$106,"----",0,1)</f>
        <v>----</v>
      </c>
      <c r="AH410" s="12">
        <f>_xlfn.XLOOKUP($E410,'[2]Balance económico'!$C:$C,'[2]Balance económico'!$D:$D,"-",0)</f>
        <v>20548121675.779228</v>
      </c>
      <c r="AI410" s="12">
        <f>_xlfn.XLOOKUP($E410,'[2]Balance económico'!$C:$C,'[2]Balance económico'!$E:$E,"-",0)</f>
        <v>2428228872.1735702</v>
      </c>
      <c r="AJ410" s="12" t="str">
        <f>_xlfn.XLOOKUP($E410,'[2]Balance económico'!$C:$C,'[2]Balance económico'!$F:$F,"-",0)</f>
        <v>----</v>
      </c>
      <c r="AK410" s="6" t="str">
        <f t="shared" si="19"/>
        <v>PPA</v>
      </c>
      <c r="AL410" s="12" t="str" cm="1">
        <f t="array" ref="AL410">IFERROR((X410*[2]!Tabla2[Bloque A] + 'BD Centrales 2025'!Y705*[2]!Tabla2[Bloque B] + 'BD Centrales 2025'!Z705*[2]!Tabla2[Bloque C])*#REF!,"-")</f>
        <v>-</v>
      </c>
      <c r="AM410" s="12" t="str">
        <f t="shared" si="20"/>
        <v>-</v>
      </c>
      <c r="AN410" s="12">
        <f>IFERROR((AH410+AI410+AJ410)/(SUMIFS($W$2:$W$1194,$E$2:$E$1194,E410)*1000*#REF!),0)</f>
        <v>0</v>
      </c>
    </row>
    <row r="411" spans="1:40" ht="14.4" x14ac:dyDescent="0.3">
      <c r="A411" s="7">
        <v>523</v>
      </c>
      <c r="B411" s="7" t="s">
        <v>5564</v>
      </c>
      <c r="C411" s="8" t="s">
        <v>5565</v>
      </c>
      <c r="D411" s="6" t="s">
        <v>5566</v>
      </c>
      <c r="E411" s="6" t="str">
        <f>_xlfn.XLOOKUP(D411,'[2]Coordinados SEN'!$A:$A,'[2]Coordinados SEN'!$B:$B,"-",0)</f>
        <v>76.130.285-K</v>
      </c>
      <c r="F411" s="6" t="s">
        <v>5566</v>
      </c>
      <c r="G411" s="6">
        <f t="shared" si="18"/>
        <v>1</v>
      </c>
      <c r="H411" s="6" t="s">
        <v>2554</v>
      </c>
      <c r="I411" s="6" t="s">
        <v>2554</v>
      </c>
      <c r="J411" s="6" t="str">
        <f>_xlfn.XLOOKUP(I411,'[2]Barras CMg'!$E$2:$E$1527,'[2]Barras CMg'!$A$2:$A$1527,"------",0,1)</f>
        <v>------</v>
      </c>
      <c r="K411" s="6">
        <v>6</v>
      </c>
      <c r="L411" s="6">
        <v>2025</v>
      </c>
      <c r="M411" s="6" t="s">
        <v>45</v>
      </c>
      <c r="N411" s="6" t="s">
        <v>5267</v>
      </c>
      <c r="O411" s="6" t="s">
        <v>213</v>
      </c>
      <c r="P411" s="6" t="s">
        <v>477</v>
      </c>
      <c r="Q411" s="6" t="s">
        <v>766</v>
      </c>
      <c r="R411" s="6" t="s">
        <v>1428</v>
      </c>
      <c r="S411" s="6" t="s">
        <v>51</v>
      </c>
      <c r="T411" s="9" t="s">
        <v>5567</v>
      </c>
      <c r="U411" s="10">
        <v>3</v>
      </c>
      <c r="V411" s="10">
        <v>3</v>
      </c>
      <c r="W411" s="11" t="e">
        <f>_xlfn.XLOOKUP(C411,#REF!,#REF!,"S/I",0)</f>
        <v>#REF!</v>
      </c>
      <c r="X411" s="11" t="str">
        <f>_xlfn.XLOOKUP($D411,[2]Retiros_dinamica!$F:$F,[2]Retiros_dinamica!B:B,"S/I",0)</f>
        <v>S/I</v>
      </c>
      <c r="Y411" s="11" t="str">
        <f>_xlfn.XLOOKUP($D411,[2]Retiros_dinamica!$F:$F,[2]Retiros_dinamica!C:C,"S/I",0)</f>
        <v>S/I</v>
      </c>
      <c r="Z411" s="11" t="str">
        <f>_xlfn.XLOOKUP($D411,[2]Retiros_dinamica!$F:$F,[2]Retiros_dinamica!D:D,"S/I",0)</f>
        <v>S/I</v>
      </c>
      <c r="AA411" s="11" t="str">
        <f>_xlfn.XLOOKUP($D411,[2]Retiros_dinamica!$F:$F,[2]Retiros_dinamica!E:E,"S/I",0)</f>
        <v>S/I</v>
      </c>
      <c r="AB411" s="6" t="str">
        <f>_xlfn.XLOOKUP(C411,[2]CMg!$I$4:$I$106,[2]CMg!$M$4:$M$106,"----",0,1)</f>
        <v>----</v>
      </c>
      <c r="AH411" s="12">
        <f>_xlfn.XLOOKUP($E411,'[2]Balance económico'!$C:$C,'[2]Balance económico'!$D:$D,"-",0)</f>
        <v>2821555.6157340831</v>
      </c>
      <c r="AI411" s="12">
        <f>_xlfn.XLOOKUP($E411,'[2]Balance económico'!$C:$C,'[2]Balance económico'!$E:$E,"-",0)</f>
        <v>184895091.07979998</v>
      </c>
      <c r="AJ411" s="12" t="str">
        <f>_xlfn.XLOOKUP($E411,'[2]Balance económico'!$C:$C,'[2]Balance económico'!$F:$F,"-",0)</f>
        <v>----</v>
      </c>
      <c r="AK411" s="6" t="str">
        <f t="shared" si="19"/>
        <v>PPA</v>
      </c>
      <c r="AL411" s="12" t="str" cm="1">
        <f t="array" ref="AL411">IFERROR((X411*[2]!Tabla2[Bloque A] + 'BD Centrales 2025'!Y1044*[2]!Tabla2[Bloque B] + 'BD Centrales 2025'!Z1044*[2]!Tabla2[Bloque C])*#REF!,"-")</f>
        <v>-</v>
      </c>
      <c r="AM411" s="12" t="str">
        <f t="shared" si="20"/>
        <v>-</v>
      </c>
      <c r="AN411" s="12">
        <f>IFERROR((AH411+AI411+AJ411)/(SUMIFS($W$2:$W$1194,$E$2:$E$1194,E411)*1000*#REF!),0)</f>
        <v>0</v>
      </c>
    </row>
    <row r="412" spans="1:40" ht="14.4" x14ac:dyDescent="0.3">
      <c r="A412" s="7">
        <v>524</v>
      </c>
      <c r="B412" s="7" t="s">
        <v>1097</v>
      </c>
      <c r="C412" s="8" t="s">
        <v>1098</v>
      </c>
      <c r="D412" s="6" t="s">
        <v>677</v>
      </c>
      <c r="E412" s="6" t="str">
        <f>_xlfn.XLOOKUP(D412,'[2]Coordinados SEN'!$A:$A,'[2]Coordinados SEN'!$B:$B,"-",0)</f>
        <v>76.780.504-7</v>
      </c>
      <c r="F412" s="6" t="s">
        <v>1077</v>
      </c>
      <c r="G412" s="6">
        <f t="shared" si="18"/>
        <v>37</v>
      </c>
      <c r="H412" s="6" t="s">
        <v>1078</v>
      </c>
      <c r="I412" s="6" t="s">
        <v>1079</v>
      </c>
      <c r="J412" s="6" t="str">
        <f>_xlfn.XLOOKUP(I412,'[2]Barras CMg'!$E$2:$E$1527,'[2]Barras CMg'!$A$2:$A$1527,"------",0,1)</f>
        <v>HUALTE________013</v>
      </c>
      <c r="K412" s="6" t="s">
        <v>397</v>
      </c>
      <c r="L412" s="6">
        <v>2025</v>
      </c>
      <c r="M412" s="6" t="s">
        <v>495</v>
      </c>
      <c r="N412" s="6" t="s">
        <v>496</v>
      </c>
      <c r="O412" s="6" t="s">
        <v>213</v>
      </c>
      <c r="P412" s="6" t="s">
        <v>362</v>
      </c>
      <c r="Q412" s="6" t="s">
        <v>1080</v>
      </c>
      <c r="R412" s="6" t="s">
        <v>1081</v>
      </c>
      <c r="S412" s="6" t="s">
        <v>51</v>
      </c>
      <c r="T412" s="9" t="s">
        <v>1082</v>
      </c>
      <c r="U412" s="10">
        <v>1.5</v>
      </c>
      <c r="V412" s="10">
        <v>1.5</v>
      </c>
      <c r="W412" s="11" t="e">
        <f>_xlfn.XLOOKUP(C412,#REF!,#REF!,"S/I",0)</f>
        <v>#REF!</v>
      </c>
      <c r="X412" s="11" t="str">
        <f>_xlfn.XLOOKUP($D412,[2]Retiros_dinamica!$F:$F,[2]Retiros_dinamica!B:B,"S/I",0)</f>
        <v>S/I</v>
      </c>
      <c r="Y412" s="11" t="str">
        <f>_xlfn.XLOOKUP($D412,[2]Retiros_dinamica!$F:$F,[2]Retiros_dinamica!C:C,"S/I",0)</f>
        <v>S/I</v>
      </c>
      <c r="Z412" s="11" t="str">
        <f>_xlfn.XLOOKUP($D412,[2]Retiros_dinamica!$F:$F,[2]Retiros_dinamica!D:D,"S/I",0)</f>
        <v>S/I</v>
      </c>
      <c r="AA412" s="11" t="str">
        <f>_xlfn.XLOOKUP($D412,[2]Retiros_dinamica!$F:$F,[2]Retiros_dinamica!E:E,"S/I",0)</f>
        <v>S/I</v>
      </c>
      <c r="AB412" s="6" t="str">
        <f>_xlfn.XLOOKUP(C412,[2]CMg!$I$4:$I$106,[2]CMg!$M$4:$M$106,"----",0,1)</f>
        <v>----</v>
      </c>
      <c r="AC412" s="6" t="str">
        <f>_xlfn.XLOOKUP(C412,[2]CMg!$A$4:$A$106,[2]CMg!$B$4:$B$106,"----",0,1)</f>
        <v>----</v>
      </c>
      <c r="AD412" s="6" t="str">
        <f>_xlfn.XLOOKUP(C412,'[3]Promedio solar Cmg'!$A$4:$A$106,'[3]Promedio solar Cmg'!$B$4:$B$106,"----",0,1)</f>
        <v>----</v>
      </c>
      <c r="AH412" s="12">
        <f>_xlfn.XLOOKUP($E412,'[2]Balance económico'!$C:$C,'[2]Balance económico'!$D:$D,"-",0)</f>
        <v>20548121675.779228</v>
      </c>
      <c r="AI412" s="12">
        <f>_xlfn.XLOOKUP($E412,'[2]Balance económico'!$C:$C,'[2]Balance económico'!$E:$E,"-",0)</f>
        <v>2428228872.1735702</v>
      </c>
      <c r="AJ412" s="12" t="str">
        <f>_xlfn.XLOOKUP($E412,'[2]Balance económico'!$C:$C,'[2]Balance económico'!$F:$F,"-",0)</f>
        <v>----</v>
      </c>
      <c r="AK412" s="6" t="str">
        <f t="shared" si="19"/>
        <v>PPA</v>
      </c>
      <c r="AL412" s="12" t="str" cm="1">
        <f t="array" ref="AL412">IFERROR((X412*[2]!Tabla2[Bloque A] + 'BD Centrales 2025'!Y706*[2]!Tabla2[Bloque B] + 'BD Centrales 2025'!Z706*[2]!Tabla2[Bloque C])*#REF!,"-")</f>
        <v>-</v>
      </c>
      <c r="AM412" s="12" t="str">
        <f t="shared" si="20"/>
        <v>-</v>
      </c>
      <c r="AN412" s="12">
        <f>IFERROR((AH412+AI412+AJ412)/(SUMIFS($W$2:$W$1194,$E$2:$E$1194,E412)*1000*#REF!),0)</f>
        <v>0</v>
      </c>
    </row>
    <row r="413" spans="1:40" ht="14.4" x14ac:dyDescent="0.3">
      <c r="A413" s="7">
        <v>526</v>
      </c>
      <c r="B413" s="7" t="s">
        <v>1099</v>
      </c>
      <c r="C413" s="8" t="s">
        <v>1100</v>
      </c>
      <c r="D413" s="6" t="s">
        <v>274</v>
      </c>
      <c r="E413" s="6" t="str">
        <f>_xlfn.XLOOKUP(D413,'[2]Coordinados SEN'!$A:$A,'[2]Coordinados SEN'!$B:$B,"-",0)</f>
        <v>76.775.253-9</v>
      </c>
      <c r="F413" s="6" t="s">
        <v>1101</v>
      </c>
      <c r="G413" s="6">
        <f t="shared" si="18"/>
        <v>13</v>
      </c>
      <c r="H413" s="6" t="s">
        <v>1102</v>
      </c>
      <c r="I413" s="6" t="s">
        <v>1103</v>
      </c>
      <c r="J413" s="6" t="str">
        <f>_xlfn.XLOOKUP(I413,'[2]Barras CMg'!$E$2:$E$1527,'[2]Barras CMg'!$A$2:$A$1527,"------",0,1)</f>
        <v>S.F.MOSTAZAL__013</v>
      </c>
      <c r="K413" s="6" t="s">
        <v>397</v>
      </c>
      <c r="L413" s="6">
        <v>2025</v>
      </c>
      <c r="M413" s="6" t="s">
        <v>495</v>
      </c>
      <c r="N413" s="6" t="s">
        <v>496</v>
      </c>
      <c r="O413" s="6" t="s">
        <v>213</v>
      </c>
      <c r="P413" s="6" t="s">
        <v>106</v>
      </c>
      <c r="Q413" s="6" t="s">
        <v>243</v>
      </c>
      <c r="R413" s="6" t="s">
        <v>1018</v>
      </c>
      <c r="S413" s="6" t="s">
        <v>51</v>
      </c>
      <c r="T413" s="9" t="s">
        <v>1104</v>
      </c>
      <c r="U413" s="10">
        <v>3</v>
      </c>
      <c r="V413" s="10">
        <v>2.9901</v>
      </c>
      <c r="W413" s="11" t="e">
        <f>_xlfn.XLOOKUP(C413,#REF!,#REF!,"S/I",0)</f>
        <v>#REF!</v>
      </c>
      <c r="X413" s="11">
        <f>_xlfn.XLOOKUP($D413,[2]Retiros_dinamica!$F:$F,[2]Retiros_dinamica!B:B,"S/I",0)</f>
        <v>8700.9585255279999</v>
      </c>
      <c r="Y413" s="11">
        <f>_xlfn.XLOOKUP($D413,[2]Retiros_dinamica!$F:$F,[2]Retiros_dinamica!C:C,"S/I",0)</f>
        <v>8691.2950112910003</v>
      </c>
      <c r="Z413" s="11">
        <f>_xlfn.XLOOKUP($D413,[2]Retiros_dinamica!$F:$F,[2]Retiros_dinamica!D:D,"S/I",0)</f>
        <v>4747.4945182809997</v>
      </c>
      <c r="AA413" s="11">
        <f>_xlfn.XLOOKUP($D413,[2]Retiros_dinamica!$F:$F,[2]Retiros_dinamica!E:E,"S/I",0)</f>
        <v>22139.748055100001</v>
      </c>
      <c r="AB413" s="6" t="str">
        <f>_xlfn.XLOOKUP(C413,[2]CMg!$I$4:$I$106,[2]CMg!$M$4:$M$106,"----",0,1)</f>
        <v>----</v>
      </c>
      <c r="AC413" s="6" t="str">
        <f>_xlfn.XLOOKUP(C413,[2]CMg!$A$4:$A$106,[2]CMg!$B$4:$B$106,"----",0,1)</f>
        <v>----</v>
      </c>
      <c r="AD413" s="6" t="str">
        <f>_xlfn.XLOOKUP(C413,'[3]Promedio solar Cmg'!$A$4:$A$106,'[3]Promedio solar Cmg'!$B$4:$B$106,"----",0,1)</f>
        <v>----</v>
      </c>
      <c r="AH413" s="12">
        <f>_xlfn.XLOOKUP($E413,'[2]Balance económico'!$C:$C,'[2]Balance económico'!$D:$D,"-",0)</f>
        <v>4565184434.4910583</v>
      </c>
      <c r="AI413" s="12">
        <f>_xlfn.XLOOKUP($E413,'[2]Balance económico'!$C:$C,'[2]Balance económico'!$E:$E,"-",0)</f>
        <v>121544371.47416122</v>
      </c>
      <c r="AJ413" s="12">
        <f>_xlfn.XLOOKUP($E413,'[2]Balance económico'!$C:$C,'[2]Balance económico'!$F:$F,"-",0)</f>
        <v>57564452.427630477</v>
      </c>
      <c r="AK413" s="6" t="str">
        <f t="shared" si="19"/>
        <v>PPA</v>
      </c>
      <c r="AL413" s="12" t="str" cm="1">
        <f t="array" ref="AL413">IFERROR((X413*[2]!Tabla2[Bloque A] + 'BD Centrales 2025'!Y423*[2]!Tabla2[Bloque B] + 'BD Centrales 2025'!Z423*[2]!Tabla2[Bloque C])*#REF!,"-")</f>
        <v>-</v>
      </c>
      <c r="AM413" s="12" t="str">
        <f t="shared" si="20"/>
        <v>-</v>
      </c>
      <c r="AN413" s="12">
        <f>IFERROR((AH413+AI413+AJ413)/(SUMIFS($W$2:$W$1194,$E$2:$E$1194,E413)*1000*#REF!),0)</f>
        <v>0</v>
      </c>
    </row>
    <row r="414" spans="1:40" ht="14.4" x14ac:dyDescent="0.3">
      <c r="A414" s="7">
        <v>527</v>
      </c>
      <c r="B414" s="7" t="s">
        <v>1105</v>
      </c>
      <c r="C414" s="8" t="s">
        <v>1106</v>
      </c>
      <c r="D414" s="6" t="s">
        <v>274</v>
      </c>
      <c r="E414" s="6" t="str">
        <f>_xlfn.XLOOKUP(D414,'[2]Coordinados SEN'!$A:$A,'[2]Coordinados SEN'!$B:$B,"-",0)</f>
        <v>76.775.253-9</v>
      </c>
      <c r="F414" s="6" t="s">
        <v>1107</v>
      </c>
      <c r="G414" s="6">
        <f t="shared" si="18"/>
        <v>13</v>
      </c>
      <c r="H414" s="6" t="s">
        <v>1108</v>
      </c>
      <c r="I414" s="6" t="s">
        <v>1109</v>
      </c>
      <c r="J414" s="6" t="str">
        <f>_xlfn.XLOOKUP(I414,'[2]Barras CMg'!$E$2:$E$1527,'[2]Barras CMg'!$A$2:$A$1527,"------",0,1)</f>
        <v>------</v>
      </c>
      <c r="K414" s="6" t="s">
        <v>397</v>
      </c>
      <c r="L414" s="6">
        <v>2025</v>
      </c>
      <c r="M414" s="6" t="s">
        <v>495</v>
      </c>
      <c r="N414" s="6" t="s">
        <v>496</v>
      </c>
      <c r="O414" s="6" t="s">
        <v>213</v>
      </c>
      <c r="P414" s="6" t="s">
        <v>189</v>
      </c>
      <c r="Q414" s="6" t="s">
        <v>773</v>
      </c>
      <c r="R414" s="6" t="s">
        <v>1110</v>
      </c>
      <c r="S414" s="6" t="s">
        <v>51</v>
      </c>
      <c r="T414" s="9" t="s">
        <v>1111</v>
      </c>
      <c r="U414" s="10">
        <v>3</v>
      </c>
      <c r="V414" s="10">
        <v>3</v>
      </c>
      <c r="W414" s="11" t="e">
        <f>_xlfn.XLOOKUP(C414,#REF!,#REF!,"S/I",0)</f>
        <v>#REF!</v>
      </c>
      <c r="X414" s="11">
        <f>_xlfn.XLOOKUP($D414,[2]Retiros_dinamica!$F:$F,[2]Retiros_dinamica!B:B,"S/I",0)</f>
        <v>8700.9585255279999</v>
      </c>
      <c r="Y414" s="11">
        <f>_xlfn.XLOOKUP($D414,[2]Retiros_dinamica!$F:$F,[2]Retiros_dinamica!C:C,"S/I",0)</f>
        <v>8691.2950112910003</v>
      </c>
      <c r="Z414" s="11">
        <f>_xlfn.XLOOKUP($D414,[2]Retiros_dinamica!$F:$F,[2]Retiros_dinamica!D:D,"S/I",0)</f>
        <v>4747.4945182809997</v>
      </c>
      <c r="AA414" s="11">
        <f>_xlfn.XLOOKUP($D414,[2]Retiros_dinamica!$F:$F,[2]Retiros_dinamica!E:E,"S/I",0)</f>
        <v>22139.748055100001</v>
      </c>
      <c r="AB414" s="6" t="str">
        <f>_xlfn.XLOOKUP(C414,[2]CMg!$I$4:$I$106,[2]CMg!$M$4:$M$106,"----",0,1)</f>
        <v>----</v>
      </c>
      <c r="AC414" s="6" t="str">
        <f>_xlfn.XLOOKUP(C414,[2]CMg!$A$4:$A$106,[2]CMg!$B$4:$B$106,"----",0,1)</f>
        <v>----</v>
      </c>
      <c r="AD414" s="6" t="str">
        <f>_xlfn.XLOOKUP(C414,'[3]Promedio solar Cmg'!$A$4:$A$106,'[3]Promedio solar Cmg'!$B$4:$B$106,"----",0,1)</f>
        <v>----</v>
      </c>
      <c r="AH414" s="12">
        <f>_xlfn.XLOOKUP($E414,'[2]Balance económico'!$C:$C,'[2]Balance económico'!$D:$D,"-",0)</f>
        <v>4565184434.4910583</v>
      </c>
      <c r="AI414" s="12">
        <f>_xlfn.XLOOKUP($E414,'[2]Balance económico'!$C:$C,'[2]Balance económico'!$E:$E,"-",0)</f>
        <v>121544371.47416122</v>
      </c>
      <c r="AJ414" s="12">
        <f>_xlfn.XLOOKUP($E414,'[2]Balance económico'!$C:$C,'[2]Balance económico'!$F:$F,"-",0)</f>
        <v>57564452.427630477</v>
      </c>
      <c r="AK414" s="6" t="str">
        <f t="shared" si="19"/>
        <v>PPA</v>
      </c>
      <c r="AL414" s="12" t="str" cm="1">
        <f t="array" ref="AL414">IFERROR((X414*[2]!Tabla2[Bloque A] + 'BD Centrales 2025'!Y424*[2]!Tabla2[Bloque B] + 'BD Centrales 2025'!Z424*[2]!Tabla2[Bloque C])*#REF!,"-")</f>
        <v>-</v>
      </c>
      <c r="AM414" s="12" t="str">
        <f t="shared" si="20"/>
        <v>-</v>
      </c>
      <c r="AN414" s="12">
        <f>IFERROR((AH414+AI414+AJ414)/(SUMIFS($W$2:$W$1194,$E$2:$E$1194,E414)*1000*#REF!),0)</f>
        <v>0</v>
      </c>
    </row>
    <row r="415" spans="1:40" ht="14.4" x14ac:dyDescent="0.3">
      <c r="A415" s="7">
        <v>528</v>
      </c>
      <c r="B415" s="7" t="s">
        <v>1112</v>
      </c>
      <c r="C415" s="8" t="s">
        <v>1113</v>
      </c>
      <c r="D415" s="6" t="s">
        <v>1114</v>
      </c>
      <c r="E415" s="6" t="str">
        <f>_xlfn.XLOOKUP(D415,'[2]Coordinados SEN'!$A:$A,'[2]Coordinados SEN'!$B:$B,"-",0)</f>
        <v>76.071.634-0</v>
      </c>
      <c r="F415" s="6" t="s">
        <v>1114</v>
      </c>
      <c r="G415" s="6">
        <f t="shared" si="18"/>
        <v>1</v>
      </c>
      <c r="H415" s="6" t="s">
        <v>1115</v>
      </c>
      <c r="I415" s="6" t="s">
        <v>1115</v>
      </c>
      <c r="J415" s="6" t="str">
        <f>_xlfn.XLOOKUP(I415,'[2]Barras CMg'!$E$2:$E$1527,'[2]Barras CMg'!$A$2:$A$1527,"------",0,1)</f>
        <v>D.ALMAGRO_____023</v>
      </c>
      <c r="K415" s="6">
        <v>1</v>
      </c>
      <c r="L415" s="6">
        <v>2025</v>
      </c>
      <c r="M415" s="6" t="s">
        <v>495</v>
      </c>
      <c r="N415" s="6" t="s">
        <v>496</v>
      </c>
      <c r="O415" s="6" t="s">
        <v>213</v>
      </c>
      <c r="P415" s="6" t="s">
        <v>497</v>
      </c>
      <c r="Q415" s="6" t="s">
        <v>498</v>
      </c>
      <c r="R415" s="6" t="s">
        <v>499</v>
      </c>
      <c r="S415" s="6" t="s">
        <v>51</v>
      </c>
      <c r="T415" s="9" t="s">
        <v>1116</v>
      </c>
      <c r="U415" s="10">
        <v>8</v>
      </c>
      <c r="V415" s="10">
        <v>7.91</v>
      </c>
      <c r="W415" s="11" t="e">
        <f>_xlfn.XLOOKUP(C415,#REF!,#REF!,"S/I",0)</f>
        <v>#REF!</v>
      </c>
      <c r="X415" s="11" t="str">
        <f>_xlfn.XLOOKUP($D415,[2]Retiros_dinamica!$F:$F,[2]Retiros_dinamica!B:B,"S/I",0)</f>
        <v>S/I</v>
      </c>
      <c r="Y415" s="11" t="str">
        <f>_xlfn.XLOOKUP($D415,[2]Retiros_dinamica!$F:$F,[2]Retiros_dinamica!C:C,"S/I",0)</f>
        <v>S/I</v>
      </c>
      <c r="Z415" s="11" t="str">
        <f>_xlfn.XLOOKUP($D415,[2]Retiros_dinamica!$F:$F,[2]Retiros_dinamica!D:D,"S/I",0)</f>
        <v>S/I</v>
      </c>
      <c r="AA415" s="11" t="str">
        <f>_xlfn.XLOOKUP($D415,[2]Retiros_dinamica!$F:$F,[2]Retiros_dinamica!E:E,"S/I",0)</f>
        <v>S/I</v>
      </c>
      <c r="AB415" s="6" t="str">
        <f>_xlfn.XLOOKUP(C415,[2]CMg!$I$4:$I$106,[2]CMg!$M$4:$M$106,"----",0,1)</f>
        <v>----</v>
      </c>
      <c r="AC415" s="6" t="str">
        <f>_xlfn.XLOOKUP(C415,[2]CMg!$A$4:$A$106,[2]CMg!$B$4:$B$106,"----",0,1)</f>
        <v>----</v>
      </c>
      <c r="AD415" s="6" t="str">
        <f>_xlfn.XLOOKUP(C415,'[3]Promedio solar Cmg'!$A$4:$A$106,'[3]Promedio solar Cmg'!$B$4:$B$106,"----",0,1)</f>
        <v>----</v>
      </c>
      <c r="AH415" s="12">
        <f>_xlfn.XLOOKUP($E415,'[2]Balance económico'!$C:$C,'[2]Balance económico'!$D:$D,"-",0)</f>
        <v>1546031586.731848</v>
      </c>
      <c r="AI415" s="12">
        <f>_xlfn.XLOOKUP($E415,'[2]Balance económico'!$C:$C,'[2]Balance económico'!$E:$E,"-",0)</f>
        <v>161370935.2659651</v>
      </c>
      <c r="AJ415" s="12" t="str">
        <f>_xlfn.XLOOKUP($E415,'[2]Balance económico'!$C:$C,'[2]Balance económico'!$F:$F,"-",0)</f>
        <v>----</v>
      </c>
      <c r="AK415" s="6" t="str">
        <f t="shared" si="19"/>
        <v>PPA</v>
      </c>
      <c r="AL415" s="12" t="str" cm="1">
        <f t="array" ref="AL415">IFERROR((X415*[2]!Tabla2[Bloque A] + 'BD Centrales 2025'!Y469*[2]!Tabla2[Bloque B] + 'BD Centrales 2025'!Z469*[2]!Tabla2[Bloque C])*#REF!,"-")</f>
        <v>-</v>
      </c>
      <c r="AM415" s="12" t="str">
        <f t="shared" si="20"/>
        <v>-</v>
      </c>
      <c r="AN415" s="12">
        <f>IFERROR((AH415+AI415+AJ415)/(SUMIFS($W$2:$W$1194,$E$2:$E$1194,E415)*1000*#REF!),0)</f>
        <v>0</v>
      </c>
    </row>
    <row r="416" spans="1:40" ht="14.4" x14ac:dyDescent="0.3">
      <c r="A416" s="7">
        <v>529</v>
      </c>
      <c r="B416" s="7" t="s">
        <v>1117</v>
      </c>
      <c r="C416" s="8" t="s">
        <v>1118</v>
      </c>
      <c r="D416" s="6" t="s">
        <v>677</v>
      </c>
      <c r="E416" s="6" t="str">
        <f>_xlfn.XLOOKUP(D416,'[2]Coordinados SEN'!$A:$A,'[2]Coordinados SEN'!$B:$B,"-",0)</f>
        <v>76.780.504-7</v>
      </c>
      <c r="F416" s="6" t="s">
        <v>1119</v>
      </c>
      <c r="G416" s="6">
        <f t="shared" si="18"/>
        <v>37</v>
      </c>
      <c r="H416" s="6" t="s">
        <v>1120</v>
      </c>
      <c r="I416" s="6" t="s">
        <v>1121</v>
      </c>
      <c r="J416" s="6" t="str">
        <f>_xlfn.XLOOKUP(I416,'[2]Barras CMg'!$E$2:$E$1527,'[2]Barras CMg'!$A$2:$A$1527,"------",0,1)</f>
        <v>LONGAVI_______013</v>
      </c>
      <c r="K416" s="6" t="s">
        <v>397</v>
      </c>
      <c r="L416" s="6">
        <v>2025</v>
      </c>
      <c r="M416" s="6" t="s">
        <v>495</v>
      </c>
      <c r="N416" s="6" t="s">
        <v>496</v>
      </c>
      <c r="O416" s="6" t="s">
        <v>213</v>
      </c>
      <c r="P416" s="6" t="s">
        <v>90</v>
      </c>
      <c r="Q416" s="6" t="s">
        <v>97</v>
      </c>
      <c r="R416" s="6" t="s">
        <v>1122</v>
      </c>
      <c r="S416" s="6" t="s">
        <v>51</v>
      </c>
      <c r="T416" s="9" t="s">
        <v>1123</v>
      </c>
      <c r="U416" s="10">
        <v>3</v>
      </c>
      <c r="V416" s="10">
        <v>2.9901</v>
      </c>
      <c r="W416" s="11" t="e">
        <f>_xlfn.XLOOKUP(C416,#REF!,#REF!,"S/I",0)</f>
        <v>#REF!</v>
      </c>
      <c r="X416" s="11" t="str">
        <f>_xlfn.XLOOKUP($D416,[2]Retiros_dinamica!$F:$F,[2]Retiros_dinamica!B:B,"S/I",0)</f>
        <v>S/I</v>
      </c>
      <c r="Y416" s="11" t="str">
        <f>_xlfn.XLOOKUP($D416,[2]Retiros_dinamica!$F:$F,[2]Retiros_dinamica!C:C,"S/I",0)</f>
        <v>S/I</v>
      </c>
      <c r="Z416" s="11" t="str">
        <f>_xlfn.XLOOKUP($D416,[2]Retiros_dinamica!$F:$F,[2]Retiros_dinamica!D:D,"S/I",0)</f>
        <v>S/I</v>
      </c>
      <c r="AA416" s="11" t="str">
        <f>_xlfn.XLOOKUP($D416,[2]Retiros_dinamica!$F:$F,[2]Retiros_dinamica!E:E,"S/I",0)</f>
        <v>S/I</v>
      </c>
      <c r="AB416" s="6" t="str">
        <f>_xlfn.XLOOKUP(C416,[2]CMg!$I$4:$I$106,[2]CMg!$M$4:$M$106,"----",0,1)</f>
        <v>----</v>
      </c>
      <c r="AC416" s="6" t="str">
        <f>_xlfn.XLOOKUP(C416,[2]CMg!$A$4:$A$106,[2]CMg!$B$4:$B$106,"----",0,1)</f>
        <v>----</v>
      </c>
      <c r="AD416" s="6" t="str">
        <f>_xlfn.XLOOKUP(C416,'[3]Promedio solar Cmg'!$A$4:$A$106,'[3]Promedio solar Cmg'!$B$4:$B$106,"----",0,1)</f>
        <v>----</v>
      </c>
      <c r="AH416" s="12">
        <f>_xlfn.XLOOKUP($E416,'[2]Balance económico'!$C:$C,'[2]Balance económico'!$D:$D,"-",0)</f>
        <v>20548121675.779228</v>
      </c>
      <c r="AI416" s="12">
        <f>_xlfn.XLOOKUP($E416,'[2]Balance económico'!$C:$C,'[2]Balance económico'!$E:$E,"-",0)</f>
        <v>2428228872.1735702</v>
      </c>
      <c r="AJ416" s="12" t="str">
        <f>_xlfn.XLOOKUP($E416,'[2]Balance económico'!$C:$C,'[2]Balance económico'!$F:$F,"-",0)</f>
        <v>----</v>
      </c>
      <c r="AK416" s="6" t="str">
        <f t="shared" si="19"/>
        <v>PPA</v>
      </c>
      <c r="AL416" s="12" t="str" cm="1">
        <f t="array" ref="AL416">IFERROR((X416*[2]!Tabla2[Bloque A] + 'BD Centrales 2025'!Y707*[2]!Tabla2[Bloque B] + 'BD Centrales 2025'!Z707*[2]!Tabla2[Bloque C])*#REF!,"-")</f>
        <v>-</v>
      </c>
      <c r="AM416" s="12" t="str">
        <f t="shared" si="20"/>
        <v>-</v>
      </c>
      <c r="AN416" s="12">
        <f>IFERROR((AH416+AI416+AJ416)/(SUMIFS($W$2:$W$1194,$E$2:$E$1194,E416)*1000*#REF!),0)</f>
        <v>0</v>
      </c>
    </row>
    <row r="417" spans="1:40" ht="14.4" x14ac:dyDescent="0.3">
      <c r="A417" s="7">
        <v>530</v>
      </c>
      <c r="B417" s="7" t="s">
        <v>1124</v>
      </c>
      <c r="C417" s="8" t="s">
        <v>1125</v>
      </c>
      <c r="D417" s="6" t="s">
        <v>1126</v>
      </c>
      <c r="E417" s="6" t="str">
        <f>_xlfn.XLOOKUP(D417,'[2]Coordinados SEN'!$A:$A,'[2]Coordinados SEN'!$B:$B,"-",0)</f>
        <v>77.122.684-1</v>
      </c>
      <c r="F417" s="6" t="s">
        <v>1127</v>
      </c>
      <c r="G417" s="6">
        <f t="shared" si="18"/>
        <v>8</v>
      </c>
      <c r="H417" s="6" t="s">
        <v>1128</v>
      </c>
      <c r="I417" s="6" t="s">
        <v>1129</v>
      </c>
      <c r="J417" s="6" t="str">
        <f>_xlfn.XLOOKUP(I417,'[2]Barras CMg'!$E$2:$E$1527,'[2]Barras CMg'!$A$2:$A$1527,"------",0,1)</f>
        <v>------</v>
      </c>
      <c r="K417" s="6" t="s">
        <v>397</v>
      </c>
      <c r="L417" s="6">
        <v>2025</v>
      </c>
      <c r="M417" s="6" t="s">
        <v>495</v>
      </c>
      <c r="N417" s="6" t="s">
        <v>496</v>
      </c>
      <c r="O417" s="6" t="s">
        <v>213</v>
      </c>
      <c r="P417" s="6" t="s">
        <v>90</v>
      </c>
      <c r="Q417" s="6" t="s">
        <v>868</v>
      </c>
      <c r="R417" s="6" t="s">
        <v>1130</v>
      </c>
      <c r="S417" s="6" t="s">
        <v>51</v>
      </c>
      <c r="T417" s="9" t="s">
        <v>1131</v>
      </c>
      <c r="U417" s="10">
        <v>2.96</v>
      </c>
      <c r="V417" s="10">
        <v>2.9559000000000002</v>
      </c>
      <c r="W417" s="11" t="e">
        <f>_xlfn.XLOOKUP(C417,#REF!,#REF!,"S/I",0)</f>
        <v>#REF!</v>
      </c>
      <c r="X417" s="11" t="str">
        <f>_xlfn.XLOOKUP($D417,[2]Retiros_dinamica!$F:$F,[2]Retiros_dinamica!B:B,"S/I",0)</f>
        <v>S/I</v>
      </c>
      <c r="Y417" s="11" t="str">
        <f>_xlfn.XLOOKUP($D417,[2]Retiros_dinamica!$F:$F,[2]Retiros_dinamica!C:C,"S/I",0)</f>
        <v>S/I</v>
      </c>
      <c r="Z417" s="11" t="str">
        <f>_xlfn.XLOOKUP($D417,[2]Retiros_dinamica!$F:$F,[2]Retiros_dinamica!D:D,"S/I",0)</f>
        <v>S/I</v>
      </c>
      <c r="AA417" s="11" t="str">
        <f>_xlfn.XLOOKUP($D417,[2]Retiros_dinamica!$F:$F,[2]Retiros_dinamica!E:E,"S/I",0)</f>
        <v>S/I</v>
      </c>
      <c r="AB417" s="6" t="str">
        <f>_xlfn.XLOOKUP(C417,[2]CMg!$I$4:$I$106,[2]CMg!$M$4:$M$106,"----",0,1)</f>
        <v>----</v>
      </c>
      <c r="AC417" s="6" t="str">
        <f>_xlfn.XLOOKUP(C417,[2]CMg!$A$4:$A$106,[2]CMg!$B$4:$B$106,"----",0,1)</f>
        <v>----</v>
      </c>
      <c r="AD417" s="6" t="str">
        <f>_xlfn.XLOOKUP(C417,'[3]Promedio solar Cmg'!$A$4:$A$106,'[3]Promedio solar Cmg'!$B$4:$B$106,"----",0,1)</f>
        <v>----</v>
      </c>
      <c r="AH417" s="12">
        <f>_xlfn.XLOOKUP($E417,'[2]Balance económico'!$C:$C,'[2]Balance económico'!$D:$D,"-",0)</f>
        <v>7031725711.3916912</v>
      </c>
      <c r="AI417" s="12">
        <f>_xlfn.XLOOKUP($E417,'[2]Balance económico'!$C:$C,'[2]Balance económico'!$E:$E,"-",0)</f>
        <v>556134225.99714005</v>
      </c>
      <c r="AJ417" s="12" t="str">
        <f>_xlfn.XLOOKUP($E417,'[2]Balance económico'!$C:$C,'[2]Balance económico'!$F:$F,"-",0)</f>
        <v>----</v>
      </c>
      <c r="AK417" s="6" t="str">
        <f t="shared" si="19"/>
        <v>PPA</v>
      </c>
      <c r="AL417" s="12" t="str" cm="1">
        <f t="array" ref="AL417">IFERROR((X417*[2]!Tabla2[Bloque A] + 'BD Centrales 2025'!Y552*[2]!Tabla2[Bloque B] + 'BD Centrales 2025'!Z552*[2]!Tabla2[Bloque C])*#REF!,"-")</f>
        <v>-</v>
      </c>
      <c r="AM417" s="12" t="str">
        <f t="shared" si="20"/>
        <v>-</v>
      </c>
      <c r="AN417" s="12">
        <f>IFERROR((AH417+AI417+AJ417)/(SUMIFS($W$2:$W$1194,$E$2:$E$1194,E417)*1000*#REF!),0)</f>
        <v>0</v>
      </c>
    </row>
    <row r="418" spans="1:40" ht="14.4" x14ac:dyDescent="0.3">
      <c r="A418" s="7">
        <v>531</v>
      </c>
      <c r="B418" s="7" t="s">
        <v>4046</v>
      </c>
      <c r="C418" s="8" t="s">
        <v>4047</v>
      </c>
      <c r="D418" s="6" t="s">
        <v>314</v>
      </c>
      <c r="E418" s="6" t="str">
        <f>_xlfn.XLOOKUP(D418,'[2]Coordinados SEN'!$A:$A,'[2]Coordinados SEN'!$B:$B,"-",0)</f>
        <v>96.990.040-8</v>
      </c>
      <c r="F418" s="6" t="s">
        <v>4048</v>
      </c>
      <c r="G418" s="6">
        <f t="shared" si="18"/>
        <v>3</v>
      </c>
      <c r="H418" s="6" t="s">
        <v>4049</v>
      </c>
      <c r="I418" s="6" t="s">
        <v>4050</v>
      </c>
      <c r="J418" s="6" t="str">
        <f>_xlfn.XLOOKUP(I418,'[2]Barras CMg'!$E$2:$E$1527,'[2]Barras CMg'!$A$2:$A$1527,"------",0,1)</f>
        <v>PUNTA_SIERRA__220</v>
      </c>
      <c r="K418" s="6">
        <v>32</v>
      </c>
      <c r="L418" s="6">
        <v>2025</v>
      </c>
      <c r="M418" s="6" t="s">
        <v>211</v>
      </c>
      <c r="N418" s="6" t="s">
        <v>212</v>
      </c>
      <c r="O418" s="6" t="s">
        <v>47</v>
      </c>
      <c r="P418" s="6" t="s">
        <v>477</v>
      </c>
      <c r="Q418" s="6" t="s">
        <v>478</v>
      </c>
      <c r="R418" s="6" t="s">
        <v>714</v>
      </c>
      <c r="S418" s="6" t="s">
        <v>51</v>
      </c>
      <c r="T418" s="9" t="s">
        <v>1378</v>
      </c>
      <c r="U418" s="10">
        <v>82.622</v>
      </c>
      <c r="V418" s="10">
        <v>81.185000000000002</v>
      </c>
      <c r="W418" s="11" t="e">
        <f>_xlfn.XLOOKUP(C418,#REF!,#REF!,"S/I",0)</f>
        <v>#REF!</v>
      </c>
      <c r="X418" s="11">
        <f>_xlfn.XLOOKUP($D418,[2]Retiros_dinamica!$F:$F,[2]Retiros_dinamica!B:B,"S/I",0)</f>
        <v>342.65816245500002</v>
      </c>
      <c r="Y418" s="11">
        <f>_xlfn.XLOOKUP($D418,[2]Retiros_dinamica!$F:$F,[2]Retiros_dinamica!C:C,"S/I",0)</f>
        <v>487.78870464400001</v>
      </c>
      <c r="Z418" s="11">
        <f>_xlfn.XLOOKUP($D418,[2]Retiros_dinamica!$F:$F,[2]Retiros_dinamica!D:D,"S/I",0)</f>
        <v>195.58502329699999</v>
      </c>
      <c r="AA418" s="11">
        <f>_xlfn.XLOOKUP($D418,[2]Retiros_dinamica!$F:$F,[2]Retiros_dinamica!E:E,"S/I",0)</f>
        <v>1026.0318903959999</v>
      </c>
      <c r="AB418" s="6" t="str">
        <f>_xlfn.XLOOKUP(C418,[2]CMg!$I$4:$I$106,[2]CMg!$M$4:$M$106,"----",0,1)</f>
        <v>----</v>
      </c>
      <c r="AC418" s="6" t="str">
        <f>_xlfn.XLOOKUP(C418,[2]CMg!$A$4:$A$106,[2]CMg!$B$4:$B$106,"----",0,1)</f>
        <v>----</v>
      </c>
      <c r="AD418" s="6" t="str">
        <f>_xlfn.XLOOKUP(C418,'[3]Promedio solar Cmg'!$A$4:$A$106,'[3]Promedio solar Cmg'!$B$4:$B$106,"----",0,1)</f>
        <v>----</v>
      </c>
      <c r="AH418" s="12">
        <f>_xlfn.XLOOKUP($E418,'[2]Balance económico'!$C:$C,'[2]Balance económico'!$D:$D,"-",0)</f>
        <v>25936885789.979095</v>
      </c>
      <c r="AI418" s="12">
        <f>_xlfn.XLOOKUP($E418,'[2]Balance económico'!$C:$C,'[2]Balance económico'!$E:$E,"-",0)</f>
        <v>-103533875.78379165</v>
      </c>
      <c r="AJ418" s="12">
        <f>_xlfn.XLOOKUP($E418,'[2]Balance económico'!$C:$C,'[2]Balance económico'!$F:$F,"-",0)</f>
        <v>3143868.2031357968</v>
      </c>
      <c r="AK418" s="6" t="str">
        <f t="shared" si="19"/>
        <v>PPA</v>
      </c>
      <c r="AL418" s="12" t="str" cm="1">
        <f t="array" ref="AL418">IFERROR((X418*[2]!Tabla2[Bloque A] + 'BD Centrales 2025'!Y744*[2]!Tabla2[Bloque B] + 'BD Centrales 2025'!Z744*[2]!Tabla2[Bloque C])*#REF!,"-")</f>
        <v>-</v>
      </c>
      <c r="AM418" s="12" t="str">
        <f t="shared" si="20"/>
        <v>-</v>
      </c>
      <c r="AN418" s="12">
        <f>IFERROR((AH418+AI418+AJ418)/(SUMIFS($W$2:$W$1194,$E$2:$E$1194,E418)*1000*#REF!),0)</f>
        <v>0</v>
      </c>
    </row>
    <row r="419" spans="1:40" ht="14.4" x14ac:dyDescent="0.3">
      <c r="A419" s="7">
        <v>532</v>
      </c>
      <c r="B419" s="7" t="s">
        <v>317</v>
      </c>
      <c r="C419" s="8" t="s">
        <v>318</v>
      </c>
      <c r="D419" s="6" t="s">
        <v>319</v>
      </c>
      <c r="E419" s="6" t="str">
        <f>_xlfn.XLOOKUP(D419,'[2]Coordinados SEN'!$A:$A,'[2]Coordinados SEN'!$B:$B,"-",0)</f>
        <v>76.062.001-7</v>
      </c>
      <c r="F419" s="6" t="s">
        <v>319</v>
      </c>
      <c r="G419" s="6">
        <f t="shared" si="18"/>
        <v>2</v>
      </c>
      <c r="H419" s="6" t="s">
        <v>320</v>
      </c>
      <c r="I419" s="6" t="s">
        <v>321</v>
      </c>
      <c r="J419" s="6" t="str">
        <f>_xlfn.XLOOKUP(I419,'[2]Barras CMg'!$E$2:$E$1527,'[2]Barras CMg'!$A$2:$A$1527,"------",0,1)</f>
        <v>------</v>
      </c>
      <c r="K419" s="6">
        <v>1</v>
      </c>
      <c r="L419" s="6">
        <v>2025</v>
      </c>
      <c r="M419" s="6" t="s">
        <v>66</v>
      </c>
      <c r="N419" s="6" t="s">
        <v>177</v>
      </c>
      <c r="O419" s="6" t="s">
        <v>47</v>
      </c>
      <c r="P419" s="6" t="s">
        <v>82</v>
      </c>
      <c r="Q419" s="6" t="s">
        <v>322</v>
      </c>
      <c r="R419" s="6" t="s">
        <v>323</v>
      </c>
      <c r="S419" s="6" t="s">
        <v>51</v>
      </c>
      <c r="T419" s="9" t="s">
        <v>324</v>
      </c>
      <c r="U419" s="10">
        <v>0.8</v>
      </c>
      <c r="V419" s="10" t="s">
        <v>325</v>
      </c>
      <c r="W419" s="11" t="e">
        <f>_xlfn.XLOOKUP(C419,#REF!,#REF!,"S/I",0)</f>
        <v>#REF!</v>
      </c>
      <c r="X419" s="11" t="str">
        <f>_xlfn.XLOOKUP($D419,[2]Retiros_dinamica!$F:$F,[2]Retiros_dinamica!B:B,"S/I",0)</f>
        <v>S/I</v>
      </c>
      <c r="Y419" s="11" t="str">
        <f>_xlfn.XLOOKUP($D419,[2]Retiros_dinamica!$F:$F,[2]Retiros_dinamica!C:C,"S/I",0)</f>
        <v>S/I</v>
      </c>
      <c r="Z419" s="11" t="str">
        <f>_xlfn.XLOOKUP($D419,[2]Retiros_dinamica!$F:$F,[2]Retiros_dinamica!D:D,"S/I",0)</f>
        <v>S/I</v>
      </c>
      <c r="AA419" s="11" t="str">
        <f>_xlfn.XLOOKUP($D419,[2]Retiros_dinamica!$F:$F,[2]Retiros_dinamica!E:E,"S/I",0)</f>
        <v>S/I</v>
      </c>
      <c r="AB419" s="6" t="str">
        <f>_xlfn.XLOOKUP(C419,[2]CMg!$I$4:$I$106,[2]CMg!$M$4:$M$106,"----",0,1)</f>
        <v>----</v>
      </c>
      <c r="AC419" s="6" t="str">
        <f>_xlfn.XLOOKUP(C419,[2]CMg!$A$4:$A$106,[2]CMg!$B$4:$B$106,"----",0,1)</f>
        <v>----</v>
      </c>
      <c r="AD419" s="6" t="str">
        <f>_xlfn.XLOOKUP(C419,'[3]Promedio solar Cmg'!$A$4:$A$106,'[3]Promedio solar Cmg'!$B$4:$B$106,"----",0,1)</f>
        <v>----</v>
      </c>
      <c r="AH419" s="12">
        <f>_xlfn.XLOOKUP($E419,'[2]Balance económico'!$C:$C,'[2]Balance económico'!$D:$D,"-",0)</f>
        <v>182651576.36952001</v>
      </c>
      <c r="AI419" s="12">
        <f>_xlfn.XLOOKUP($E419,'[2]Balance económico'!$C:$C,'[2]Balance económico'!$E:$E,"-",0)</f>
        <v>68984289.560000002</v>
      </c>
      <c r="AJ419" s="12" t="str">
        <f>_xlfn.XLOOKUP($E419,'[2]Balance económico'!$C:$C,'[2]Balance económico'!$F:$F,"-",0)</f>
        <v>----</v>
      </c>
      <c r="AK419" s="6" t="str">
        <f t="shared" si="19"/>
        <v>PPA</v>
      </c>
      <c r="AL419" s="12" t="str" cm="1">
        <f t="array" ref="AL419">IFERROR((X419*[2]!Tabla2[Bloque A] + 'BD Centrales 2025'!Y43*[2]!Tabla2[Bloque B] + 'BD Centrales 2025'!Z43*[2]!Tabla2[Bloque C])*#REF!,"-")</f>
        <v>-</v>
      </c>
      <c r="AM419" s="12" t="str">
        <f t="shared" si="20"/>
        <v>-</v>
      </c>
      <c r="AN419" s="12">
        <f>IFERROR((AH419+AI419+AJ419)/(SUMIFS($W$2:$W$1194,$E$2:$E$1194,E419)*1000*#REF!),0)</f>
        <v>0</v>
      </c>
    </row>
    <row r="420" spans="1:40" ht="14.4" x14ac:dyDescent="0.3">
      <c r="A420" s="7">
        <v>533</v>
      </c>
      <c r="B420" s="7" t="s">
        <v>5916</v>
      </c>
      <c r="C420" s="8" t="s">
        <v>5917</v>
      </c>
      <c r="D420" s="6" t="s">
        <v>2970</v>
      </c>
      <c r="E420" s="6" t="str">
        <f>_xlfn.XLOOKUP(D420,'[2]Coordinados SEN'!$A:$A,'[2]Coordinados SEN'!$B:$B,"-",0)</f>
        <v>99.528.750-1</v>
      </c>
      <c r="F420" s="6" t="s">
        <v>2971</v>
      </c>
      <c r="G420" s="6">
        <f t="shared" si="18"/>
        <v>23</v>
      </c>
      <c r="H420" s="6" t="s">
        <v>5918</v>
      </c>
      <c r="I420" s="6" t="s">
        <v>5919</v>
      </c>
      <c r="J420" s="6" t="str">
        <f>_xlfn.XLOOKUP(I420,'[2]Barras CMg'!$E$2:$E$1527,'[2]Barras CMg'!$A$2:$A$1527,"------",0,1)</f>
        <v>------</v>
      </c>
      <c r="K420" s="6">
        <v>5</v>
      </c>
      <c r="L420" s="6">
        <v>2025</v>
      </c>
      <c r="M420" s="6" t="s">
        <v>45</v>
      </c>
      <c r="N420" s="6" t="s">
        <v>5267</v>
      </c>
      <c r="O420" s="6" t="s">
        <v>47</v>
      </c>
      <c r="P420" s="6" t="s">
        <v>82</v>
      </c>
      <c r="Q420" s="6" t="s">
        <v>322</v>
      </c>
      <c r="R420" s="6" t="s">
        <v>323</v>
      </c>
      <c r="S420" s="6" t="s">
        <v>51</v>
      </c>
      <c r="T420" s="9" t="s">
        <v>5920</v>
      </c>
      <c r="U420" s="10">
        <v>3.75</v>
      </c>
      <c r="V420" s="10">
        <v>3.75</v>
      </c>
      <c r="W420" s="11" t="e">
        <f>_xlfn.XLOOKUP(C420,#REF!,#REF!,"S/I",0)</f>
        <v>#REF!</v>
      </c>
      <c r="X420" s="11" t="str">
        <f>_xlfn.XLOOKUP($D420,[2]Retiros_dinamica!$F:$F,[2]Retiros_dinamica!B:B,"S/I",0)</f>
        <v>S/I</v>
      </c>
      <c r="Y420" s="11" t="str">
        <f>_xlfn.XLOOKUP($D420,[2]Retiros_dinamica!$F:$F,[2]Retiros_dinamica!C:C,"S/I",0)</f>
        <v>S/I</v>
      </c>
      <c r="Z420" s="11" t="str">
        <f>_xlfn.XLOOKUP($D420,[2]Retiros_dinamica!$F:$F,[2]Retiros_dinamica!D:D,"S/I",0)</f>
        <v>S/I</v>
      </c>
      <c r="AA420" s="11" t="str">
        <f>_xlfn.XLOOKUP($D420,[2]Retiros_dinamica!$F:$F,[2]Retiros_dinamica!E:E,"S/I",0)</f>
        <v>S/I</v>
      </c>
      <c r="AB420" s="6" t="str">
        <f>_xlfn.XLOOKUP(C420,[2]CMg!$I$4:$I$106,[2]CMg!$M$4:$M$106,"----",0,1)</f>
        <v>----</v>
      </c>
      <c r="AH420" s="12">
        <f>_xlfn.XLOOKUP($E420,'[2]Balance económico'!$C:$C,'[2]Balance económico'!$D:$D,"-",0)</f>
        <v>-5099661802.3515043</v>
      </c>
      <c r="AI420" s="12">
        <f>_xlfn.XLOOKUP($E420,'[2]Balance económico'!$C:$C,'[2]Balance económico'!$E:$E,"-",0)</f>
        <v>1761918460.4650896</v>
      </c>
      <c r="AJ420" s="12">
        <f>_xlfn.XLOOKUP($E420,'[2]Balance económico'!$C:$C,'[2]Balance económico'!$F:$F,"-",0)</f>
        <v>570970790.48770535</v>
      </c>
      <c r="AK420" s="6" t="str">
        <f t="shared" si="19"/>
        <v>PPA</v>
      </c>
      <c r="AL420" s="12" t="str" cm="1">
        <f t="array" ref="AL420">IFERROR((X420*[2]!Tabla2[Bloque A] + 'BD Centrales 2025'!Y1121*[2]!Tabla2[Bloque B] + 'BD Centrales 2025'!Z1121*[2]!Tabla2[Bloque C])*#REF!,"-")</f>
        <v>-</v>
      </c>
      <c r="AM420" s="12" t="str">
        <f t="shared" si="20"/>
        <v>-</v>
      </c>
      <c r="AN420" s="12">
        <f>IFERROR((AH420+AI420+AJ420)/(SUMIFS($W$2:$W$1194,$E$2:$E$1194,E420)*1000*#REF!),0)</f>
        <v>0</v>
      </c>
    </row>
    <row r="421" spans="1:40" ht="14.4" x14ac:dyDescent="0.3">
      <c r="A421" s="7">
        <v>534</v>
      </c>
      <c r="B421" s="7" t="s">
        <v>1132</v>
      </c>
      <c r="C421" s="8" t="s">
        <v>1133</v>
      </c>
      <c r="D421" s="6" t="s">
        <v>1134</v>
      </c>
      <c r="E421" s="6" t="str">
        <f>_xlfn.XLOOKUP(D421,'[2]Coordinados SEN'!$A:$A,'[2]Coordinados SEN'!$B:$B,"-",0)</f>
        <v>76.960.202-K</v>
      </c>
      <c r="F421" s="6" t="s">
        <v>1135</v>
      </c>
      <c r="G421" s="6">
        <f t="shared" si="18"/>
        <v>11</v>
      </c>
      <c r="H421" s="6" t="s">
        <v>1136</v>
      </c>
      <c r="I421" s="6" t="s">
        <v>1136</v>
      </c>
      <c r="J421" s="6" t="str">
        <f>_xlfn.XLOOKUP(I421,'[2]Barras CMg'!$E$2:$E$1527,'[2]Barras CMg'!$A$2:$A$1527,"------",0,1)</f>
        <v>------</v>
      </c>
      <c r="K421" s="6" t="s">
        <v>397</v>
      </c>
      <c r="L421" s="6">
        <v>2025</v>
      </c>
      <c r="M421" s="6" t="s">
        <v>495</v>
      </c>
      <c r="N421" s="6" t="s">
        <v>496</v>
      </c>
      <c r="O421" s="6" t="s">
        <v>213</v>
      </c>
      <c r="P421" s="6" t="s">
        <v>477</v>
      </c>
      <c r="Q421" s="6" t="s">
        <v>478</v>
      </c>
      <c r="R421" s="6" t="s">
        <v>714</v>
      </c>
      <c r="S421" s="6" t="s">
        <v>51</v>
      </c>
      <c r="T421" s="9" t="s">
        <v>1137</v>
      </c>
      <c r="U421" s="10">
        <v>3</v>
      </c>
      <c r="V421" s="10">
        <v>2.9550000000000001</v>
      </c>
      <c r="W421" s="11" t="e">
        <f>_xlfn.XLOOKUP(C421,#REF!,#REF!,"S/I",0)</f>
        <v>#REF!</v>
      </c>
      <c r="X421" s="11" t="str">
        <f>_xlfn.XLOOKUP($D421,[2]Retiros_dinamica!$F:$F,[2]Retiros_dinamica!B:B,"S/I",0)</f>
        <v>S/I</v>
      </c>
      <c r="Y421" s="11" t="str">
        <f>_xlfn.XLOOKUP($D421,[2]Retiros_dinamica!$F:$F,[2]Retiros_dinamica!C:C,"S/I",0)</f>
        <v>S/I</v>
      </c>
      <c r="Z421" s="11" t="str">
        <f>_xlfn.XLOOKUP($D421,[2]Retiros_dinamica!$F:$F,[2]Retiros_dinamica!D:D,"S/I",0)</f>
        <v>S/I</v>
      </c>
      <c r="AA421" s="11" t="str">
        <f>_xlfn.XLOOKUP($D421,[2]Retiros_dinamica!$F:$F,[2]Retiros_dinamica!E:E,"S/I",0)</f>
        <v>S/I</v>
      </c>
      <c r="AB421" s="6" t="str">
        <f>_xlfn.XLOOKUP(C421,[2]CMg!$I$4:$I$106,[2]CMg!$M$4:$M$106,"----",0,1)</f>
        <v>----</v>
      </c>
      <c r="AC421" s="6" t="str">
        <f>_xlfn.XLOOKUP(C421,[2]CMg!$A$4:$A$106,[2]CMg!$B$4:$B$106,"----",0,1)</f>
        <v>----</v>
      </c>
      <c r="AD421" s="6" t="str">
        <f>_xlfn.XLOOKUP(C421,'[3]Promedio solar Cmg'!$A$4:$A$106,'[3]Promedio solar Cmg'!$B$4:$B$106,"----",0,1)</f>
        <v>----</v>
      </c>
      <c r="AH421" s="12">
        <f>_xlfn.XLOOKUP($E421,'[2]Balance económico'!$C:$C,'[2]Balance económico'!$D:$D,"-",0)</f>
        <v>2120503321.9926</v>
      </c>
      <c r="AI421" s="12">
        <f>_xlfn.XLOOKUP($E421,'[2]Balance económico'!$C:$C,'[2]Balance económico'!$E:$E,"-",0)</f>
        <v>173382907.73500001</v>
      </c>
      <c r="AJ421" s="12" t="str">
        <f>_xlfn.XLOOKUP($E421,'[2]Balance económico'!$C:$C,'[2]Balance económico'!$F:$F,"-",0)</f>
        <v>----</v>
      </c>
      <c r="AK421" s="6" t="str">
        <f t="shared" si="19"/>
        <v>PPA</v>
      </c>
      <c r="AL421" s="12" t="str" cm="1">
        <f t="array" ref="AL421">IFERROR((X421*[2]!Tabla2[Bloque A] + 'BD Centrales 2025'!Y472*[2]!Tabla2[Bloque B] + 'BD Centrales 2025'!Z472*[2]!Tabla2[Bloque C])*#REF!,"-")</f>
        <v>-</v>
      </c>
      <c r="AM421" s="12" t="str">
        <f t="shared" si="20"/>
        <v>-</v>
      </c>
      <c r="AN421" s="12">
        <f>IFERROR((AH421+AI421+AJ421)/(SUMIFS($W$2:$W$1194,$E$2:$E$1194,E421)*1000*#REF!),0)</f>
        <v>0</v>
      </c>
    </row>
    <row r="422" spans="1:40" ht="14.4" x14ac:dyDescent="0.3">
      <c r="A422" s="7">
        <v>535</v>
      </c>
      <c r="B422" s="7" t="s">
        <v>6209</v>
      </c>
      <c r="C422" s="8" t="s">
        <v>6210</v>
      </c>
      <c r="D422" s="6" t="s">
        <v>6108</v>
      </c>
      <c r="E422" s="6" t="str">
        <f>_xlfn.XLOOKUP(D422,'[2]Coordinados SEN'!$A:$A,'[2]Coordinados SEN'!$B:$B,"-",0)</f>
        <v>88.221.200-9</v>
      </c>
      <c r="F422" s="6" t="s">
        <v>6108</v>
      </c>
      <c r="G422" s="6">
        <f t="shared" si="18"/>
        <v>2</v>
      </c>
      <c r="H422" s="6" t="s">
        <v>325</v>
      </c>
      <c r="I422" s="6" t="s">
        <v>6109</v>
      </c>
      <c r="J422" s="6" t="str">
        <f>_xlfn.XLOOKUP(I422,'[2]Barras CMg'!$E$2:$E$1527,'[2]Barras CMg'!$A$2:$A$1527,"------",0,1)</f>
        <v>------</v>
      </c>
      <c r="K422" s="6">
        <v>13</v>
      </c>
      <c r="L422" s="6">
        <v>2025</v>
      </c>
      <c r="M422" s="6" t="s">
        <v>45</v>
      </c>
      <c r="N422" s="6" t="s">
        <v>5850</v>
      </c>
      <c r="O422" s="6" t="s">
        <v>47</v>
      </c>
      <c r="P422" s="6" t="s">
        <v>3249</v>
      </c>
      <c r="Q422" s="6" t="s">
        <v>3250</v>
      </c>
      <c r="R422" s="6" t="s">
        <v>3251</v>
      </c>
      <c r="S422" s="6" t="s">
        <v>51</v>
      </c>
      <c r="T422" s="9" t="s">
        <v>99</v>
      </c>
      <c r="U422" s="10">
        <v>89.84</v>
      </c>
      <c r="V422" s="10">
        <v>81.704999999999998</v>
      </c>
      <c r="W422" s="11" t="e">
        <f>_xlfn.XLOOKUP(C422,#REF!,#REF!,"S/I",0)</f>
        <v>#REF!</v>
      </c>
      <c r="X422" s="11" t="str">
        <f>_xlfn.XLOOKUP($D422,[2]Retiros_dinamica!$F:$F,[2]Retiros_dinamica!B:B,"S/I",0)</f>
        <v>S/I</v>
      </c>
      <c r="Y422" s="11" t="str">
        <f>_xlfn.XLOOKUP($D422,[2]Retiros_dinamica!$F:$F,[2]Retiros_dinamica!C:C,"S/I",0)</f>
        <v>S/I</v>
      </c>
      <c r="Z422" s="11" t="str">
        <f>_xlfn.XLOOKUP($D422,[2]Retiros_dinamica!$F:$F,[2]Retiros_dinamica!D:D,"S/I",0)</f>
        <v>S/I</v>
      </c>
      <c r="AA422" s="11" t="str">
        <f>_xlfn.XLOOKUP($D422,[2]Retiros_dinamica!$F:$F,[2]Retiros_dinamica!E:E,"S/I",0)</f>
        <v>S/I</v>
      </c>
      <c r="AB422" s="6" t="str">
        <f>_xlfn.XLOOKUP(C422,[2]CMg!$I$4:$I$106,[2]CMg!$M$4:$M$106,"----",0,1)</f>
        <v>----</v>
      </c>
      <c r="AH422" s="12" t="str">
        <f>_xlfn.XLOOKUP($E422,'[2]Balance económico'!$C:$C,'[2]Balance económico'!$D:$D,"-",0)</f>
        <v>-</v>
      </c>
      <c r="AI422" s="12" t="str">
        <f>_xlfn.XLOOKUP($E422,'[2]Balance económico'!$C:$C,'[2]Balance económico'!$E:$E,"-",0)</f>
        <v>-</v>
      </c>
      <c r="AJ422" s="12" t="str">
        <f>_xlfn.XLOOKUP($E422,'[2]Balance económico'!$C:$C,'[2]Balance económico'!$F:$F,"-",0)</f>
        <v>-</v>
      </c>
      <c r="AK422" s="6" t="str">
        <f t="shared" si="19"/>
        <v>PPA</v>
      </c>
      <c r="AL422" s="12" t="str" cm="1">
        <f t="array" ref="AL422">IFERROR((X422*[2]!Tabla2[Bloque A] + 'BD Centrales 2025'!Y1185*[2]!Tabla2[Bloque B] + 'BD Centrales 2025'!Z1185*[2]!Tabla2[Bloque C])*#REF!,"-")</f>
        <v>-</v>
      </c>
      <c r="AM422" s="12" t="str">
        <f t="shared" si="20"/>
        <v>-</v>
      </c>
      <c r="AN422" s="12">
        <f>IFERROR((AH422+AI422+AJ422)/(SUMIFS($W$2:$W$1194,$E$2:$E$1194,E422)*1000*#REF!),0)</f>
        <v>0</v>
      </c>
    </row>
    <row r="423" spans="1:40" ht="14.4" x14ac:dyDescent="0.3">
      <c r="A423" s="7">
        <v>536</v>
      </c>
      <c r="B423" s="7" t="s">
        <v>6106</v>
      </c>
      <c r="C423" s="8" t="s">
        <v>6107</v>
      </c>
      <c r="D423" s="6" t="s">
        <v>6108</v>
      </c>
      <c r="E423" s="6" t="str">
        <f>_xlfn.XLOOKUP(D423,'[2]Coordinados SEN'!$A:$A,'[2]Coordinados SEN'!$B:$B,"-",0)</f>
        <v>88.221.200-9</v>
      </c>
      <c r="F423" s="6" t="s">
        <v>6108</v>
      </c>
      <c r="G423" s="6">
        <f t="shared" si="18"/>
        <v>2</v>
      </c>
      <c r="H423" s="6" t="s">
        <v>325</v>
      </c>
      <c r="I423" s="6" t="s">
        <v>6109</v>
      </c>
      <c r="J423" s="6" t="str">
        <f>_xlfn.XLOOKUP(I423,'[2]Barras CMg'!$E$2:$E$1527,'[2]Barras CMg'!$A$2:$A$1527,"------",0,1)</f>
        <v>------</v>
      </c>
      <c r="K423" s="6">
        <v>4</v>
      </c>
      <c r="L423" s="6">
        <v>2025</v>
      </c>
      <c r="M423" s="6" t="s">
        <v>45</v>
      </c>
      <c r="N423" s="6" t="s">
        <v>5850</v>
      </c>
      <c r="O423" s="6" t="s">
        <v>47</v>
      </c>
      <c r="P423" s="6" t="s">
        <v>3249</v>
      </c>
      <c r="Q423" s="6" t="s">
        <v>3250</v>
      </c>
      <c r="R423" s="6" t="s">
        <v>3251</v>
      </c>
      <c r="S423" s="6" t="s">
        <v>51</v>
      </c>
      <c r="T423" s="9" t="s">
        <v>93</v>
      </c>
      <c r="U423" s="10">
        <v>10.9</v>
      </c>
      <c r="V423" s="10">
        <v>9.81</v>
      </c>
      <c r="W423" s="11" t="e">
        <f>_xlfn.XLOOKUP(C423,#REF!,#REF!,"S/I",0)</f>
        <v>#REF!</v>
      </c>
      <c r="X423" s="11" t="str">
        <f>_xlfn.XLOOKUP($D423,[2]Retiros_dinamica!$F:$F,[2]Retiros_dinamica!B:B,"S/I",0)</f>
        <v>S/I</v>
      </c>
      <c r="Y423" s="11" t="str">
        <f>_xlfn.XLOOKUP($D423,[2]Retiros_dinamica!$F:$F,[2]Retiros_dinamica!C:C,"S/I",0)</f>
        <v>S/I</v>
      </c>
      <c r="Z423" s="11" t="str">
        <f>_xlfn.XLOOKUP($D423,[2]Retiros_dinamica!$F:$F,[2]Retiros_dinamica!D:D,"S/I",0)</f>
        <v>S/I</v>
      </c>
      <c r="AA423" s="11" t="str">
        <f>_xlfn.XLOOKUP($D423,[2]Retiros_dinamica!$F:$F,[2]Retiros_dinamica!E:E,"S/I",0)</f>
        <v>S/I</v>
      </c>
      <c r="AB423" s="6" t="str">
        <f>_xlfn.XLOOKUP(C423,[2]CMg!$I$4:$I$106,[2]CMg!$M$4:$M$106,"----",0,1)</f>
        <v>----</v>
      </c>
      <c r="AH423" s="12" t="str">
        <f>_xlfn.XLOOKUP($E423,'[2]Balance económico'!$C:$C,'[2]Balance económico'!$D:$D,"-",0)</f>
        <v>-</v>
      </c>
      <c r="AI423" s="12" t="str">
        <f>_xlfn.XLOOKUP($E423,'[2]Balance económico'!$C:$C,'[2]Balance económico'!$E:$E,"-",0)</f>
        <v>-</v>
      </c>
      <c r="AJ423" s="12" t="str">
        <f>_xlfn.XLOOKUP($E423,'[2]Balance económico'!$C:$C,'[2]Balance económico'!$F:$F,"-",0)</f>
        <v>-</v>
      </c>
      <c r="AK423" s="6" t="str">
        <f t="shared" si="19"/>
        <v>PPA</v>
      </c>
      <c r="AL423" s="12" t="str" cm="1">
        <f t="array" ref="AL423">IFERROR((X423*[2]!Tabla2[Bloque A] + 'BD Centrales 2025'!Y1161*[2]!Tabla2[Bloque B] + 'BD Centrales 2025'!Z1161*[2]!Tabla2[Bloque C])*#REF!,"-")</f>
        <v>-</v>
      </c>
      <c r="AM423" s="12" t="str">
        <f t="shared" si="20"/>
        <v>-</v>
      </c>
      <c r="AN423" s="12">
        <f>IFERROR((AH423+AI423+AJ423)/(SUMIFS($W$2:$W$1194,$E$2:$E$1194,E423)*1000*#REF!),0)</f>
        <v>0</v>
      </c>
    </row>
    <row r="424" spans="1:40" ht="14.4" x14ac:dyDescent="0.3">
      <c r="A424" s="7">
        <v>537</v>
      </c>
      <c r="B424" s="7" t="s">
        <v>1138</v>
      </c>
      <c r="C424" s="8" t="s">
        <v>1139</v>
      </c>
      <c r="D424" s="6" t="s">
        <v>274</v>
      </c>
      <c r="E424" s="6" t="str">
        <f>_xlfn.XLOOKUP(D424,'[2]Coordinados SEN'!$A:$A,'[2]Coordinados SEN'!$B:$B,"-",0)</f>
        <v>76.775.253-9</v>
      </c>
      <c r="F424" s="6" t="s">
        <v>1140</v>
      </c>
      <c r="G424" s="6">
        <f t="shared" si="18"/>
        <v>13</v>
      </c>
      <c r="H424" s="6" t="s">
        <v>1141</v>
      </c>
      <c r="I424" s="6" t="s">
        <v>1141</v>
      </c>
      <c r="J424" s="6" t="str">
        <f>_xlfn.XLOOKUP(I424,'[2]Barras CMg'!$E$2:$E$1527,'[2]Barras CMg'!$A$2:$A$1527,"------",0,1)</f>
        <v>------</v>
      </c>
      <c r="K424" s="6" t="s">
        <v>397</v>
      </c>
      <c r="L424" s="6">
        <v>2025</v>
      </c>
      <c r="M424" s="6" t="s">
        <v>495</v>
      </c>
      <c r="N424" s="6" t="s">
        <v>496</v>
      </c>
      <c r="O424" s="6" t="s">
        <v>213</v>
      </c>
      <c r="P424" s="6" t="s">
        <v>106</v>
      </c>
      <c r="Q424" s="6" t="s">
        <v>243</v>
      </c>
      <c r="R424" s="6" t="s">
        <v>1018</v>
      </c>
      <c r="S424" s="6" t="s">
        <v>51</v>
      </c>
      <c r="T424" s="9" t="s">
        <v>1142</v>
      </c>
      <c r="U424" s="10">
        <v>9</v>
      </c>
      <c r="V424" s="10">
        <v>9</v>
      </c>
      <c r="W424" s="11" t="e">
        <f>_xlfn.XLOOKUP(C424,#REF!,#REF!,"S/I",0)</f>
        <v>#REF!</v>
      </c>
      <c r="X424" s="11">
        <f>_xlfn.XLOOKUP($D424,[2]Retiros_dinamica!$F:$F,[2]Retiros_dinamica!B:B,"S/I",0)</f>
        <v>8700.9585255279999</v>
      </c>
      <c r="Y424" s="11">
        <f>_xlfn.XLOOKUP($D424,[2]Retiros_dinamica!$F:$F,[2]Retiros_dinamica!C:C,"S/I",0)</f>
        <v>8691.2950112910003</v>
      </c>
      <c r="Z424" s="11">
        <f>_xlfn.XLOOKUP($D424,[2]Retiros_dinamica!$F:$F,[2]Retiros_dinamica!D:D,"S/I",0)</f>
        <v>4747.4945182809997</v>
      </c>
      <c r="AA424" s="11">
        <f>_xlfn.XLOOKUP($D424,[2]Retiros_dinamica!$F:$F,[2]Retiros_dinamica!E:E,"S/I",0)</f>
        <v>22139.748055100001</v>
      </c>
      <c r="AB424" s="6" t="str">
        <f>_xlfn.XLOOKUP(C424,[2]CMg!$I$4:$I$106,[2]CMg!$M$4:$M$106,"----",0,1)</f>
        <v>----</v>
      </c>
      <c r="AC424" s="6" t="str">
        <f>_xlfn.XLOOKUP(C424,[2]CMg!$A$4:$A$106,[2]CMg!$B$4:$B$106,"----",0,1)</f>
        <v>----</v>
      </c>
      <c r="AD424" s="6" t="str">
        <f>_xlfn.XLOOKUP(C424,'[3]Promedio solar Cmg'!$A$4:$A$106,'[3]Promedio solar Cmg'!$B$4:$B$106,"----",0,1)</f>
        <v>----</v>
      </c>
      <c r="AH424" s="12">
        <f>_xlfn.XLOOKUP($E424,'[2]Balance económico'!$C:$C,'[2]Balance económico'!$D:$D,"-",0)</f>
        <v>4565184434.4910583</v>
      </c>
      <c r="AI424" s="12">
        <f>_xlfn.XLOOKUP($E424,'[2]Balance económico'!$C:$C,'[2]Balance económico'!$E:$E,"-",0)</f>
        <v>121544371.47416122</v>
      </c>
      <c r="AJ424" s="12">
        <f>_xlfn.XLOOKUP($E424,'[2]Balance económico'!$C:$C,'[2]Balance económico'!$F:$F,"-",0)</f>
        <v>57564452.427630477</v>
      </c>
      <c r="AK424" s="6" t="str">
        <f t="shared" si="19"/>
        <v>PPA</v>
      </c>
      <c r="AL424" s="12" t="str" cm="1">
        <f t="array" ref="AL424">IFERROR((X424*[2]!Tabla2[Bloque A] + 'BD Centrales 2025'!Y425*[2]!Tabla2[Bloque B] + 'BD Centrales 2025'!Z425*[2]!Tabla2[Bloque C])*#REF!,"-")</f>
        <v>-</v>
      </c>
      <c r="AM424" s="12" t="str">
        <f t="shared" si="20"/>
        <v>-</v>
      </c>
      <c r="AN424" s="12">
        <f>IFERROR((AH424+AI424+AJ424)/(SUMIFS($W$2:$W$1194,$E$2:$E$1194,E424)*1000*#REF!),0)</f>
        <v>0</v>
      </c>
    </row>
    <row r="425" spans="1:40" ht="14.4" x14ac:dyDescent="0.3">
      <c r="A425" s="7">
        <v>538</v>
      </c>
      <c r="B425" s="7" t="s">
        <v>326</v>
      </c>
      <c r="C425" s="8" t="s">
        <v>327</v>
      </c>
      <c r="D425" s="6" t="s">
        <v>328</v>
      </c>
      <c r="E425" s="6" t="str">
        <f>_xlfn.XLOOKUP(D425,'[2]Coordinados SEN'!$A:$A,'[2]Coordinados SEN'!$B:$B,"-",0)</f>
        <v>76.253.866-0</v>
      </c>
      <c r="F425" s="6" t="s">
        <v>328</v>
      </c>
      <c r="G425" s="6">
        <f t="shared" si="18"/>
        <v>1</v>
      </c>
      <c r="H425" s="6" t="s">
        <v>329</v>
      </c>
      <c r="I425" s="13" t="s">
        <v>330</v>
      </c>
      <c r="J425" s="6" t="str">
        <f>_xlfn.XLOOKUP(I425,'[2]Barras CMg'!$E$2:$E$1527,'[2]Barras CMg'!$A$2:$A$1527,"------",0,1)</f>
        <v>MOCHO_________110</v>
      </c>
      <c r="K425" s="6">
        <v>2</v>
      </c>
      <c r="L425" s="6">
        <v>2025</v>
      </c>
      <c r="M425" s="6" t="s">
        <v>66</v>
      </c>
      <c r="N425" s="6" t="s">
        <v>177</v>
      </c>
      <c r="O425" s="6" t="s">
        <v>47</v>
      </c>
      <c r="P425" s="6" t="s">
        <v>331</v>
      </c>
      <c r="Q425" s="6" t="s">
        <v>332</v>
      </c>
      <c r="R425" s="6" t="s">
        <v>333</v>
      </c>
      <c r="S425" s="6" t="s">
        <v>51</v>
      </c>
      <c r="T425" s="9" t="s">
        <v>334</v>
      </c>
      <c r="U425" s="10">
        <v>17.96</v>
      </c>
      <c r="V425" s="10">
        <v>17.86</v>
      </c>
      <c r="W425" s="11" t="e">
        <f>_xlfn.XLOOKUP(C425,#REF!,#REF!,"S/I",0)</f>
        <v>#REF!</v>
      </c>
      <c r="X425" s="11" t="str">
        <f>_xlfn.XLOOKUP($D425,[2]Retiros_dinamica!$F:$F,[2]Retiros_dinamica!B:B,"S/I",0)</f>
        <v>S/I</v>
      </c>
      <c r="Y425" s="11" t="str">
        <f>_xlfn.XLOOKUP($D425,[2]Retiros_dinamica!$F:$F,[2]Retiros_dinamica!C:C,"S/I",0)</f>
        <v>S/I</v>
      </c>
      <c r="Z425" s="11" t="str">
        <f>_xlfn.XLOOKUP($D425,[2]Retiros_dinamica!$F:$F,[2]Retiros_dinamica!D:D,"S/I",0)</f>
        <v>S/I</v>
      </c>
      <c r="AA425" s="11" t="str">
        <f>_xlfn.XLOOKUP($D425,[2]Retiros_dinamica!$F:$F,[2]Retiros_dinamica!E:E,"S/I",0)</f>
        <v>S/I</v>
      </c>
      <c r="AB425" s="6" t="str">
        <f>_xlfn.XLOOKUP(C425,[2]CMg!$I$4:$I$106,[2]CMg!$M$4:$M$106,"----",0,1)</f>
        <v>----</v>
      </c>
      <c r="AC425" s="6" t="str">
        <f>_xlfn.XLOOKUP(C425,[2]CMg!$A$4:$A$106,[2]CMg!$B$4:$B$106,"----",0,1)</f>
        <v>----</v>
      </c>
      <c r="AD425" s="6" t="str">
        <f>_xlfn.XLOOKUP(C425,'[3]Promedio solar Cmg'!$A$4:$A$106,'[3]Promedio solar Cmg'!$B$4:$B$106,"----",0,1)</f>
        <v>----</v>
      </c>
      <c r="AH425" s="12">
        <f>_xlfn.XLOOKUP($E425,'[2]Balance económico'!$C:$C,'[2]Balance económico'!$D:$D,"-",0)</f>
        <v>646512342.57559013</v>
      </c>
      <c r="AI425" s="12">
        <f>_xlfn.XLOOKUP($E425,'[2]Balance económico'!$C:$C,'[2]Balance económico'!$E:$E,"-",0)</f>
        <v>185983458.49199998</v>
      </c>
      <c r="AJ425" s="12" t="str">
        <f>_xlfn.XLOOKUP($E425,'[2]Balance económico'!$C:$C,'[2]Balance económico'!$F:$F,"-",0)</f>
        <v>----</v>
      </c>
      <c r="AK425" s="6" t="str">
        <f t="shared" si="19"/>
        <v>PPA</v>
      </c>
      <c r="AL425" s="12" t="str" cm="1">
        <f t="array" ref="AL425">IFERROR((X425*[2]!Tabla2[Bloque A] + 'BD Centrales 2025'!Y44*[2]!Tabla2[Bloque B] + 'BD Centrales 2025'!Z44*[2]!Tabla2[Bloque C])*#REF!,"-")</f>
        <v>-</v>
      </c>
      <c r="AM425" s="12" t="str">
        <f t="shared" si="20"/>
        <v>-</v>
      </c>
      <c r="AN425" s="12">
        <f>IFERROR((AH425+AI425+AJ425)/(SUMIFS($W$2:$W$1194,$E$2:$E$1194,E425)*1000*#REF!),0)</f>
        <v>0</v>
      </c>
    </row>
    <row r="426" spans="1:40" ht="14.4" x14ac:dyDescent="0.3">
      <c r="A426" s="7">
        <v>539</v>
      </c>
      <c r="B426" s="7" t="s">
        <v>1143</v>
      </c>
      <c r="C426" s="8" t="s">
        <v>1144</v>
      </c>
      <c r="D426" s="6" t="s">
        <v>677</v>
      </c>
      <c r="E426" s="6" t="str">
        <f>_xlfn.XLOOKUP(D426,'[2]Coordinados SEN'!$A:$A,'[2]Coordinados SEN'!$B:$B,"-",0)</f>
        <v>76.780.504-7</v>
      </c>
      <c r="F426" s="6" t="s">
        <v>1145</v>
      </c>
      <c r="G426" s="6">
        <f t="shared" si="18"/>
        <v>37</v>
      </c>
      <c r="H426" s="6" t="s">
        <v>1146</v>
      </c>
      <c r="I426" s="6" t="s">
        <v>1146</v>
      </c>
      <c r="J426" s="6" t="str">
        <f>_xlfn.XLOOKUP(I426,'[2]Barras CMg'!$E$2:$E$1527,'[2]Barras CMg'!$A$2:$A$1527,"------",0,1)</f>
        <v>------</v>
      </c>
      <c r="K426" s="6" t="s">
        <v>397</v>
      </c>
      <c r="L426" s="6">
        <v>2025</v>
      </c>
      <c r="M426" s="6" t="s">
        <v>495</v>
      </c>
      <c r="N426" s="6" t="s">
        <v>496</v>
      </c>
      <c r="O426" s="6" t="s">
        <v>213</v>
      </c>
      <c r="P426" s="6" t="s">
        <v>106</v>
      </c>
      <c r="Q426" s="6" t="s">
        <v>243</v>
      </c>
      <c r="R426" s="6" t="s">
        <v>1147</v>
      </c>
      <c r="S426" s="6" t="s">
        <v>51</v>
      </c>
      <c r="T426" s="9" t="s">
        <v>1148</v>
      </c>
      <c r="U426" s="10">
        <v>3</v>
      </c>
      <c r="V426" s="10">
        <v>3</v>
      </c>
      <c r="W426" s="11" t="e">
        <f>_xlfn.XLOOKUP(C426,#REF!,#REF!,"S/I",0)</f>
        <v>#REF!</v>
      </c>
      <c r="X426" s="11" t="str">
        <f>_xlfn.XLOOKUP($D426,[2]Retiros_dinamica!$F:$F,[2]Retiros_dinamica!B:B,"S/I",0)</f>
        <v>S/I</v>
      </c>
      <c r="Y426" s="11" t="str">
        <f>_xlfn.XLOOKUP($D426,[2]Retiros_dinamica!$F:$F,[2]Retiros_dinamica!C:C,"S/I",0)</f>
        <v>S/I</v>
      </c>
      <c r="Z426" s="11" t="str">
        <f>_xlfn.XLOOKUP($D426,[2]Retiros_dinamica!$F:$F,[2]Retiros_dinamica!D:D,"S/I",0)</f>
        <v>S/I</v>
      </c>
      <c r="AA426" s="11" t="str">
        <f>_xlfn.XLOOKUP($D426,[2]Retiros_dinamica!$F:$F,[2]Retiros_dinamica!E:E,"S/I",0)</f>
        <v>S/I</v>
      </c>
      <c r="AB426" s="6" t="str">
        <f>_xlfn.XLOOKUP(C426,[2]CMg!$I$4:$I$106,[2]CMg!$M$4:$M$106,"----",0,1)</f>
        <v>----</v>
      </c>
      <c r="AC426" s="6" t="str">
        <f>_xlfn.XLOOKUP(C426,[2]CMg!$A$4:$A$106,[2]CMg!$B$4:$B$106,"----",0,1)</f>
        <v>----</v>
      </c>
      <c r="AD426" s="6" t="str">
        <f>_xlfn.XLOOKUP(C426,'[3]Promedio solar Cmg'!$A$4:$A$106,'[3]Promedio solar Cmg'!$B$4:$B$106,"----",0,1)</f>
        <v>----</v>
      </c>
      <c r="AH426" s="12">
        <f>_xlfn.XLOOKUP($E426,'[2]Balance económico'!$C:$C,'[2]Balance económico'!$D:$D,"-",0)</f>
        <v>20548121675.779228</v>
      </c>
      <c r="AI426" s="12">
        <f>_xlfn.XLOOKUP($E426,'[2]Balance económico'!$C:$C,'[2]Balance económico'!$E:$E,"-",0)</f>
        <v>2428228872.1735702</v>
      </c>
      <c r="AJ426" s="12" t="str">
        <f>_xlfn.XLOOKUP($E426,'[2]Balance económico'!$C:$C,'[2]Balance económico'!$F:$F,"-",0)</f>
        <v>----</v>
      </c>
      <c r="AK426" s="6" t="str">
        <f t="shared" si="19"/>
        <v>PPA</v>
      </c>
      <c r="AL426" s="12" t="str" cm="1">
        <f t="array" ref="AL426">IFERROR((X426*[2]!Tabla2[Bloque A] + 'BD Centrales 2025'!Y708*[2]!Tabla2[Bloque B] + 'BD Centrales 2025'!Z708*[2]!Tabla2[Bloque C])*#REF!,"-")</f>
        <v>-</v>
      </c>
      <c r="AM426" s="12" t="str">
        <f t="shared" si="20"/>
        <v>-</v>
      </c>
      <c r="AN426" s="12">
        <f>IFERROR((AH426+AI426+AJ426)/(SUMIFS($W$2:$W$1194,$E$2:$E$1194,E426)*1000*#REF!),0)</f>
        <v>0</v>
      </c>
    </row>
    <row r="427" spans="1:40" ht="14.4" x14ac:dyDescent="0.3">
      <c r="A427" s="7">
        <v>540</v>
      </c>
      <c r="B427" s="7" t="s">
        <v>5478</v>
      </c>
      <c r="C427" s="8" t="s">
        <v>5479</v>
      </c>
      <c r="D427" s="6" t="s">
        <v>5480</v>
      </c>
      <c r="E427" s="6" t="str">
        <f>_xlfn.XLOOKUP(D427,'[2]Coordinados SEN'!$A:$A,'[2]Coordinados SEN'!$B:$B,"-",0)</f>
        <v>76.609.577-1</v>
      </c>
      <c r="F427" s="6" t="s">
        <v>5480</v>
      </c>
      <c r="G427" s="6">
        <f t="shared" si="18"/>
        <v>1</v>
      </c>
      <c r="H427" s="6" t="s">
        <v>2888</v>
      </c>
      <c r="I427" s="6" t="s">
        <v>2888</v>
      </c>
      <c r="J427" s="6" t="str">
        <f>_xlfn.XLOOKUP(I427,'[2]Barras CMg'!$E$2:$E$1527,'[2]Barras CMg'!$A$2:$A$1527,"------",0,1)</f>
        <v>------</v>
      </c>
      <c r="K427" s="6">
        <v>6</v>
      </c>
      <c r="L427" s="6">
        <v>2025</v>
      </c>
      <c r="M427" s="6" t="s">
        <v>45</v>
      </c>
      <c r="N427" s="6" t="s">
        <v>5267</v>
      </c>
      <c r="O427" s="6" t="s">
        <v>213</v>
      </c>
      <c r="P427" s="6" t="s">
        <v>189</v>
      </c>
      <c r="Q427" s="6" t="s">
        <v>2074</v>
      </c>
      <c r="R427" s="6" t="s">
        <v>2074</v>
      </c>
      <c r="S427" s="6" t="s">
        <v>51</v>
      </c>
      <c r="T427" s="9" t="s">
        <v>5481</v>
      </c>
      <c r="U427" s="10">
        <v>3</v>
      </c>
      <c r="V427" s="10">
        <v>2.85</v>
      </c>
      <c r="W427" s="11" t="e">
        <f>_xlfn.XLOOKUP(C427,#REF!,#REF!,"S/I",0)</f>
        <v>#REF!</v>
      </c>
      <c r="X427" s="11" t="str">
        <f>_xlfn.XLOOKUP($D427,[2]Retiros_dinamica!$F:$F,[2]Retiros_dinamica!B:B,"S/I",0)</f>
        <v>S/I</v>
      </c>
      <c r="Y427" s="11" t="str">
        <f>_xlfn.XLOOKUP($D427,[2]Retiros_dinamica!$F:$F,[2]Retiros_dinamica!C:C,"S/I",0)</f>
        <v>S/I</v>
      </c>
      <c r="Z427" s="11" t="str">
        <f>_xlfn.XLOOKUP($D427,[2]Retiros_dinamica!$F:$F,[2]Retiros_dinamica!D:D,"S/I",0)</f>
        <v>S/I</v>
      </c>
      <c r="AA427" s="11" t="str">
        <f>_xlfn.XLOOKUP($D427,[2]Retiros_dinamica!$F:$F,[2]Retiros_dinamica!E:E,"S/I",0)</f>
        <v>S/I</v>
      </c>
      <c r="AB427" s="6" t="str">
        <f>_xlfn.XLOOKUP(C427,[2]CMg!$I$4:$I$106,[2]CMg!$M$4:$M$106,"----",0,1)</f>
        <v>----</v>
      </c>
      <c r="AH427" s="12">
        <f>_xlfn.XLOOKUP($E427,'[2]Balance económico'!$C:$C,'[2]Balance económico'!$D:$D,"-",0)</f>
        <v>4.9891100000000002</v>
      </c>
      <c r="AI427" s="12">
        <f>_xlfn.XLOOKUP($E427,'[2]Balance económico'!$C:$C,'[2]Balance económico'!$E:$E,"-",0)</f>
        <v>101884080.90000001</v>
      </c>
      <c r="AJ427" s="12" t="str">
        <f>_xlfn.XLOOKUP($E427,'[2]Balance económico'!$C:$C,'[2]Balance económico'!$F:$F,"-",0)</f>
        <v>----</v>
      </c>
      <c r="AK427" s="6" t="str">
        <f t="shared" si="19"/>
        <v>PPA</v>
      </c>
      <c r="AL427" s="12" t="str" cm="1">
        <f t="array" ref="AL427">IFERROR((X427*[2]!Tabla2[Bloque A] + 'BD Centrales 2025'!Y1027*[2]!Tabla2[Bloque B] + 'BD Centrales 2025'!Z1027*[2]!Tabla2[Bloque C])*#REF!,"-")</f>
        <v>-</v>
      </c>
      <c r="AM427" s="12" t="str">
        <f t="shared" si="20"/>
        <v>-</v>
      </c>
      <c r="AN427" s="12">
        <f>IFERROR((AH427+AI427+AJ427)/(SUMIFS($W$2:$W$1194,$E$2:$E$1194,E427)*1000*#REF!),0)</f>
        <v>0</v>
      </c>
    </row>
    <row r="428" spans="1:40" ht="14.4" x14ac:dyDescent="0.3">
      <c r="A428" s="7">
        <v>541</v>
      </c>
      <c r="B428" s="7" t="s">
        <v>1149</v>
      </c>
      <c r="C428" s="8" t="s">
        <v>1150</v>
      </c>
      <c r="D428" s="6" t="s">
        <v>1151</v>
      </c>
      <c r="E428" s="6" t="str">
        <f>_xlfn.XLOOKUP(D428,'[2]Coordinados SEN'!$A:$A,'[2]Coordinados SEN'!$B:$B,"-",0)</f>
        <v>76.503.259-8</v>
      </c>
      <c r="F428" s="6" t="s">
        <v>1151</v>
      </c>
      <c r="G428" s="6">
        <f t="shared" si="18"/>
        <v>1</v>
      </c>
      <c r="H428" s="6" t="s">
        <v>1152</v>
      </c>
      <c r="I428" s="6" t="s">
        <v>1152</v>
      </c>
      <c r="J428" s="6" t="str">
        <f>_xlfn.XLOOKUP(I428,'[2]Barras CMg'!$E$2:$E$1527,'[2]Barras CMg'!$A$2:$A$1527,"------",0,1)</f>
        <v>------</v>
      </c>
      <c r="K428" s="6" t="s">
        <v>397</v>
      </c>
      <c r="L428" s="6">
        <v>2025</v>
      </c>
      <c r="M428" s="6" t="s">
        <v>495</v>
      </c>
      <c r="N428" s="6" t="s">
        <v>496</v>
      </c>
      <c r="O428" s="6" t="s">
        <v>213</v>
      </c>
      <c r="P428" s="6" t="s">
        <v>106</v>
      </c>
      <c r="Q428" s="6" t="s">
        <v>243</v>
      </c>
      <c r="R428" s="6" t="s">
        <v>1153</v>
      </c>
      <c r="S428" s="6" t="s">
        <v>51</v>
      </c>
      <c r="T428" s="9" t="s">
        <v>1154</v>
      </c>
      <c r="U428" s="10">
        <v>8.57</v>
      </c>
      <c r="V428" s="10">
        <v>8.4397000000000002</v>
      </c>
      <c r="W428" s="11" t="e">
        <f>_xlfn.XLOOKUP(C428,#REF!,#REF!,"S/I",0)</f>
        <v>#REF!</v>
      </c>
      <c r="X428" s="11" t="str">
        <f>_xlfn.XLOOKUP($D428,[2]Retiros_dinamica!$F:$F,[2]Retiros_dinamica!B:B,"S/I",0)</f>
        <v>S/I</v>
      </c>
      <c r="Y428" s="11" t="str">
        <f>_xlfn.XLOOKUP($D428,[2]Retiros_dinamica!$F:$F,[2]Retiros_dinamica!C:C,"S/I",0)</f>
        <v>S/I</v>
      </c>
      <c r="Z428" s="11" t="str">
        <f>_xlfn.XLOOKUP($D428,[2]Retiros_dinamica!$F:$F,[2]Retiros_dinamica!D:D,"S/I",0)</f>
        <v>S/I</v>
      </c>
      <c r="AA428" s="11" t="str">
        <f>_xlfn.XLOOKUP($D428,[2]Retiros_dinamica!$F:$F,[2]Retiros_dinamica!E:E,"S/I",0)</f>
        <v>S/I</v>
      </c>
      <c r="AB428" s="6" t="str">
        <f>_xlfn.XLOOKUP(C428,[2]CMg!$I$4:$I$106,[2]CMg!$M$4:$M$106,"----",0,1)</f>
        <v>----</v>
      </c>
      <c r="AC428" s="6" t="str">
        <f>_xlfn.XLOOKUP(C428,[2]CMg!$A$4:$A$106,[2]CMg!$B$4:$B$106,"----",0,1)</f>
        <v>----</v>
      </c>
      <c r="AD428" s="6" t="str">
        <f>_xlfn.XLOOKUP(C428,'[3]Promedio solar Cmg'!$A$4:$A$106,'[3]Promedio solar Cmg'!$B$4:$B$106,"----",0,1)</f>
        <v>----</v>
      </c>
      <c r="AH428" s="12">
        <f>_xlfn.XLOOKUP($E428,'[2]Balance económico'!$C:$C,'[2]Balance económico'!$D:$D,"-",0)</f>
        <v>831844055.14462304</v>
      </c>
      <c r="AI428" s="12">
        <f>_xlfn.XLOOKUP($E428,'[2]Balance económico'!$C:$C,'[2]Balance económico'!$E:$E,"-",0)</f>
        <v>64330880.170720004</v>
      </c>
      <c r="AJ428" s="12" t="str">
        <f>_xlfn.XLOOKUP($E428,'[2]Balance económico'!$C:$C,'[2]Balance económico'!$F:$F,"-",0)</f>
        <v>----</v>
      </c>
      <c r="AK428" s="6" t="str">
        <f t="shared" si="19"/>
        <v>PPA</v>
      </c>
      <c r="AL428" s="12" t="str" cm="1">
        <f t="array" ref="AL428">IFERROR((X428*[2]!Tabla2[Bloque A] + 'BD Centrales 2025'!Y316*[2]!Tabla2[Bloque B] + 'BD Centrales 2025'!Z316*[2]!Tabla2[Bloque C])*#REF!,"-")</f>
        <v>-</v>
      </c>
      <c r="AM428" s="12" t="str">
        <f t="shared" si="20"/>
        <v>-</v>
      </c>
      <c r="AN428" s="12">
        <f>IFERROR((AH428+AI428+AJ428)/(SUMIFS($W$2:$W$1194,$E$2:$E$1194,E428)*1000*#REF!),0)</f>
        <v>0</v>
      </c>
    </row>
    <row r="429" spans="1:40" ht="14.4" x14ac:dyDescent="0.3">
      <c r="A429" s="7">
        <v>542</v>
      </c>
      <c r="B429" s="7" t="s">
        <v>4608</v>
      </c>
      <c r="C429" s="8" t="s">
        <v>4609</v>
      </c>
      <c r="D429" s="6" t="s">
        <v>4610</v>
      </c>
      <c r="E429" s="6" t="str">
        <f>_xlfn.XLOOKUP(D429,'[2]Coordinados SEN'!$A:$A,'[2]Coordinados SEN'!$B:$B,"-",0)</f>
        <v>76.409.936-2</v>
      </c>
      <c r="F429" s="6" t="s">
        <v>4610</v>
      </c>
      <c r="G429" s="6">
        <f t="shared" si="18"/>
        <v>1</v>
      </c>
      <c r="H429" s="6" t="s">
        <v>4611</v>
      </c>
      <c r="I429" s="6" t="s">
        <v>4612</v>
      </c>
      <c r="J429" s="6" t="str">
        <f>_xlfn.XLOOKUP(I429,'[2]Barras CMg'!$E$2:$E$1527,'[2]Barras CMg'!$A$2:$A$1527,"------",0,1)</f>
        <v>VILLARRICA____013</v>
      </c>
      <c r="K429" s="6">
        <v>1</v>
      </c>
      <c r="L429" s="6">
        <v>2025</v>
      </c>
      <c r="M429" s="6" t="s">
        <v>66</v>
      </c>
      <c r="N429" s="6" t="s">
        <v>177</v>
      </c>
      <c r="O429" s="6" t="s">
        <v>213</v>
      </c>
      <c r="P429" s="6" t="s">
        <v>229</v>
      </c>
      <c r="Q429" s="6" t="s">
        <v>230</v>
      </c>
      <c r="R429" s="6" t="s">
        <v>4613</v>
      </c>
      <c r="S429" s="6" t="s">
        <v>51</v>
      </c>
      <c r="T429" s="9" t="s">
        <v>4614</v>
      </c>
      <c r="U429" s="10">
        <v>2.75</v>
      </c>
      <c r="V429" s="10">
        <v>2.75</v>
      </c>
      <c r="W429" s="11" t="e">
        <f>_xlfn.XLOOKUP(C429,#REF!,#REF!,"S/I",0)</f>
        <v>#REF!</v>
      </c>
      <c r="X429" s="11" t="str">
        <f>_xlfn.XLOOKUP($D429,[2]Retiros_dinamica!$F:$F,[2]Retiros_dinamica!B:B,"S/I",0)</f>
        <v>S/I</v>
      </c>
      <c r="Y429" s="11" t="str">
        <f>_xlfn.XLOOKUP($D429,[2]Retiros_dinamica!$F:$F,[2]Retiros_dinamica!C:C,"S/I",0)</f>
        <v>S/I</v>
      </c>
      <c r="Z429" s="11" t="str">
        <f>_xlfn.XLOOKUP($D429,[2]Retiros_dinamica!$F:$F,[2]Retiros_dinamica!D:D,"S/I",0)</f>
        <v>S/I</v>
      </c>
      <c r="AA429" s="11" t="str">
        <f>_xlfn.XLOOKUP($D429,[2]Retiros_dinamica!$F:$F,[2]Retiros_dinamica!E:E,"S/I",0)</f>
        <v>S/I</v>
      </c>
      <c r="AB429" s="6" t="str">
        <f>_xlfn.XLOOKUP(C429,[2]CMg!$I$4:$I$106,[2]CMg!$M$4:$M$106,"----",0,1)</f>
        <v>----</v>
      </c>
      <c r="AH429" s="12">
        <f>_xlfn.XLOOKUP($E429,'[2]Balance económico'!$C:$C,'[2]Balance económico'!$D:$D,"-",0)</f>
        <v>445713845.26297426</v>
      </c>
      <c r="AI429" s="12">
        <f>_xlfn.XLOOKUP($E429,'[2]Balance económico'!$C:$C,'[2]Balance económico'!$E:$E,"-",0)</f>
        <v>30495000.238800004</v>
      </c>
      <c r="AJ429" s="12" t="str">
        <f>_xlfn.XLOOKUP($E429,'[2]Balance económico'!$C:$C,'[2]Balance económico'!$F:$F,"-",0)</f>
        <v>----</v>
      </c>
      <c r="AK429" s="6" t="str">
        <f t="shared" si="19"/>
        <v>PPA</v>
      </c>
      <c r="AL429" s="12" t="str" cm="1">
        <f t="array" ref="AL429">IFERROR((X429*[2]!Tabla2[Bloque A] + 'BD Centrales 2025'!Y853*[2]!Tabla2[Bloque B] + 'BD Centrales 2025'!Z853*[2]!Tabla2[Bloque C])*#REF!,"-")</f>
        <v>-</v>
      </c>
      <c r="AM429" s="12" t="str">
        <f t="shared" si="20"/>
        <v>-</v>
      </c>
      <c r="AN429" s="12">
        <f>IFERROR((AH429+AI429+AJ429)/(SUMIFS($W$2:$W$1194,$E$2:$E$1194,E429)*1000*#REF!),0)</f>
        <v>0</v>
      </c>
    </row>
    <row r="430" spans="1:40" ht="14.4" x14ac:dyDescent="0.3">
      <c r="A430" s="7">
        <v>543</v>
      </c>
      <c r="B430" s="7" t="s">
        <v>1155</v>
      </c>
      <c r="C430" s="8" t="s">
        <v>1156</v>
      </c>
      <c r="D430" s="6" t="s">
        <v>274</v>
      </c>
      <c r="E430" s="6" t="str">
        <f>_xlfn.XLOOKUP(D430,'[2]Coordinados SEN'!$A:$A,'[2]Coordinados SEN'!$B:$B,"-",0)</f>
        <v>76.775.253-9</v>
      </c>
      <c r="F430" s="6" t="s">
        <v>1157</v>
      </c>
      <c r="G430" s="6">
        <f t="shared" si="18"/>
        <v>13</v>
      </c>
      <c r="H430" s="6" t="s">
        <v>1158</v>
      </c>
      <c r="I430" s="6" t="s">
        <v>1158</v>
      </c>
      <c r="J430" s="6" t="str">
        <f>_xlfn.XLOOKUP(I430,'[2]Barras CMg'!$E$2:$E$1527,'[2]Barras CMg'!$A$2:$A$1527,"------",0,1)</f>
        <v>------</v>
      </c>
      <c r="K430" s="6" t="s">
        <v>397</v>
      </c>
      <c r="L430" s="6">
        <v>2025</v>
      </c>
      <c r="M430" s="6" t="s">
        <v>495</v>
      </c>
      <c r="N430" s="6" t="s">
        <v>496</v>
      </c>
      <c r="O430" s="6" t="s">
        <v>213</v>
      </c>
      <c r="P430" s="6" t="s">
        <v>106</v>
      </c>
      <c r="Q430" s="6" t="s">
        <v>243</v>
      </c>
      <c r="R430" s="6" t="s">
        <v>1018</v>
      </c>
      <c r="S430" s="6" t="s">
        <v>51</v>
      </c>
      <c r="T430" s="9" t="s">
        <v>1159</v>
      </c>
      <c r="U430" s="10">
        <v>3</v>
      </c>
      <c r="V430" s="10">
        <v>2.9559000000000002</v>
      </c>
      <c r="W430" s="11" t="e">
        <f>_xlfn.XLOOKUP(C430,#REF!,#REF!,"S/I",0)</f>
        <v>#REF!</v>
      </c>
      <c r="X430" s="11">
        <f>_xlfn.XLOOKUP($D430,[2]Retiros_dinamica!$F:$F,[2]Retiros_dinamica!B:B,"S/I",0)</f>
        <v>8700.9585255279999</v>
      </c>
      <c r="Y430" s="11">
        <f>_xlfn.XLOOKUP($D430,[2]Retiros_dinamica!$F:$F,[2]Retiros_dinamica!C:C,"S/I",0)</f>
        <v>8691.2950112910003</v>
      </c>
      <c r="Z430" s="11">
        <f>_xlfn.XLOOKUP($D430,[2]Retiros_dinamica!$F:$F,[2]Retiros_dinamica!D:D,"S/I",0)</f>
        <v>4747.4945182809997</v>
      </c>
      <c r="AA430" s="11">
        <f>_xlfn.XLOOKUP($D430,[2]Retiros_dinamica!$F:$F,[2]Retiros_dinamica!E:E,"S/I",0)</f>
        <v>22139.748055100001</v>
      </c>
      <c r="AB430" s="6" t="str">
        <f>_xlfn.XLOOKUP(C430,[2]CMg!$I$4:$I$106,[2]CMg!$M$4:$M$106,"----",0,1)</f>
        <v>----</v>
      </c>
      <c r="AC430" s="6" t="str">
        <f>_xlfn.XLOOKUP(C430,[2]CMg!$A$4:$A$106,[2]CMg!$B$4:$B$106,"----",0,1)</f>
        <v>----</v>
      </c>
      <c r="AD430" s="6" t="str">
        <f>_xlfn.XLOOKUP(C430,'[3]Promedio solar Cmg'!$A$4:$A$106,'[3]Promedio solar Cmg'!$B$4:$B$106,"----",0,1)</f>
        <v>----</v>
      </c>
      <c r="AH430" s="12">
        <f>_xlfn.XLOOKUP($E430,'[2]Balance económico'!$C:$C,'[2]Balance económico'!$D:$D,"-",0)</f>
        <v>4565184434.4910583</v>
      </c>
      <c r="AI430" s="12">
        <f>_xlfn.XLOOKUP($E430,'[2]Balance económico'!$C:$C,'[2]Balance económico'!$E:$E,"-",0)</f>
        <v>121544371.47416122</v>
      </c>
      <c r="AJ430" s="12">
        <f>_xlfn.XLOOKUP($E430,'[2]Balance económico'!$C:$C,'[2]Balance económico'!$F:$F,"-",0)</f>
        <v>57564452.427630477</v>
      </c>
      <c r="AK430" s="6" t="str">
        <f t="shared" si="19"/>
        <v>PPA</v>
      </c>
      <c r="AL430" s="12" t="str" cm="1">
        <f t="array" ref="AL430">IFERROR((X430*[2]!Tabla2[Bloque A] + 'BD Centrales 2025'!Y426*[2]!Tabla2[Bloque B] + 'BD Centrales 2025'!Z426*[2]!Tabla2[Bloque C])*#REF!,"-")</f>
        <v>-</v>
      </c>
      <c r="AM430" s="12" t="str">
        <f t="shared" si="20"/>
        <v>-</v>
      </c>
      <c r="AN430" s="12">
        <f>IFERROR((AH430+AI430+AJ430)/(SUMIFS($W$2:$W$1194,$E$2:$E$1194,E430)*1000*#REF!),0)</f>
        <v>0</v>
      </c>
    </row>
    <row r="431" spans="1:40" ht="14.4" x14ac:dyDescent="0.3">
      <c r="A431" s="7">
        <v>544</v>
      </c>
      <c r="B431" s="7" t="s">
        <v>4059</v>
      </c>
      <c r="C431" s="8" t="s">
        <v>4060</v>
      </c>
      <c r="D431" s="6" t="s">
        <v>492</v>
      </c>
      <c r="E431" s="6" t="str">
        <f>_xlfn.XLOOKUP(D431,'[2]Coordinados SEN'!$A:$A,'[2]Coordinados SEN'!$B:$B,"-",0)</f>
        <v>76.437.712-5</v>
      </c>
      <c r="F431" s="6" t="s">
        <v>4061</v>
      </c>
      <c r="G431" s="6">
        <f t="shared" si="18"/>
        <v>6</v>
      </c>
      <c r="H431" s="6" t="s">
        <v>4062</v>
      </c>
      <c r="I431" s="6" t="s">
        <v>4063</v>
      </c>
      <c r="J431" s="6" t="str">
        <f>_xlfn.XLOOKUP(I431,'[2]Barras CMg'!$E$2:$E$1527,'[2]Barras CMg'!$A$2:$A$1527,"------",0,1)</f>
        <v>MULCHEN_______220</v>
      </c>
      <c r="K431" s="6">
        <v>61</v>
      </c>
      <c r="L431" s="6">
        <v>2025</v>
      </c>
      <c r="M431" s="6" t="s">
        <v>211</v>
      </c>
      <c r="N431" s="6" t="s">
        <v>212</v>
      </c>
      <c r="O431" s="6" t="s">
        <v>47</v>
      </c>
      <c r="P431" s="6" t="s">
        <v>229</v>
      </c>
      <c r="Q431" s="6" t="s">
        <v>1842</v>
      </c>
      <c r="R431" s="6" t="s">
        <v>3560</v>
      </c>
      <c r="S431" s="6" t="s">
        <v>51</v>
      </c>
      <c r="T431" s="9" t="s">
        <v>4064</v>
      </c>
      <c r="U431" s="10">
        <v>183</v>
      </c>
      <c r="V431" s="10">
        <v>180</v>
      </c>
      <c r="W431" s="11" t="e">
        <f>_xlfn.XLOOKUP(C431,#REF!,#REF!,"S/I",0)</f>
        <v>#REF!</v>
      </c>
      <c r="X431" s="11">
        <f>_xlfn.XLOOKUP($D431,[2]Retiros_dinamica!$F:$F,[2]Retiros_dinamica!B:B,"S/I",0)</f>
        <v>448325.71039762523</v>
      </c>
      <c r="Y431" s="11">
        <f>_xlfn.XLOOKUP($D431,[2]Retiros_dinamica!$F:$F,[2]Retiros_dinamica!C:C,"S/I",0)</f>
        <v>508026.01168647752</v>
      </c>
      <c r="Z431" s="11">
        <f>_xlfn.XLOOKUP($D431,[2]Retiros_dinamica!$F:$F,[2]Retiros_dinamica!D:D,"S/I",0)</f>
        <v>259394.42267383041</v>
      </c>
      <c r="AA431" s="11">
        <f>_xlfn.XLOOKUP($D431,[2]Retiros_dinamica!$F:$F,[2]Retiros_dinamica!E:E,"S/I",0)</f>
        <v>1215746.144757933</v>
      </c>
      <c r="AB431" s="6" t="str">
        <f>_xlfn.XLOOKUP(C431,[2]CMg!$I$4:$I$106,[2]CMg!$M$4:$M$106,"----",0,1)</f>
        <v>----</v>
      </c>
      <c r="AC431" s="6" t="str">
        <f>_xlfn.XLOOKUP(C431,[2]CMg!$A$4:$A$106,[2]CMg!$B$4:$B$106,"----",0,1)</f>
        <v>----</v>
      </c>
      <c r="AD431" s="6" t="str">
        <f>_xlfn.XLOOKUP(C431,'[3]Promedio solar Cmg'!$A$4:$A$106,'[3]Promedio solar Cmg'!$B$4:$B$106,"----",0,1)</f>
        <v>----</v>
      </c>
      <c r="AH431" s="12">
        <f>_xlfn.XLOOKUP($E431,'[2]Balance económico'!$C:$C,'[2]Balance económico'!$D:$D,"-",0)</f>
        <v>-67605286718.150314</v>
      </c>
      <c r="AI431" s="12">
        <f>_xlfn.XLOOKUP($E431,'[2]Balance económico'!$C:$C,'[2]Balance económico'!$E:$E,"-",0)</f>
        <v>-11939622429.210896</v>
      </c>
      <c r="AJ431" s="12">
        <f>_xlfn.XLOOKUP($E431,'[2]Balance económico'!$C:$C,'[2]Balance económico'!$F:$F,"-",0)</f>
        <v>4781658336.9003258</v>
      </c>
      <c r="AK431" s="6" t="str">
        <f t="shared" si="19"/>
        <v>PPA</v>
      </c>
      <c r="AL431" s="12" t="str" cm="1">
        <f t="array" ref="AL431">IFERROR((X431*[2]!Tabla2[Bloque A] + 'BD Centrales 2025'!Y747*[2]!Tabla2[Bloque B] + 'BD Centrales 2025'!Z747*[2]!Tabla2[Bloque C])*#REF!,"-")</f>
        <v>-</v>
      </c>
      <c r="AM431" s="12" t="str">
        <f t="shared" si="20"/>
        <v>-</v>
      </c>
      <c r="AN431" s="12">
        <f>IFERROR((AH431+AI431+AJ431)/(SUMIFS($W$2:$W$1194,$E$2:$E$1194,E431)*1000*#REF!),0)</f>
        <v>0</v>
      </c>
    </row>
    <row r="432" spans="1:40" ht="14.4" x14ac:dyDescent="0.3">
      <c r="A432" s="7">
        <v>545</v>
      </c>
      <c r="B432" s="7" t="s">
        <v>1160</v>
      </c>
      <c r="C432" s="8" t="s">
        <v>1161</v>
      </c>
      <c r="D432" s="6" t="s">
        <v>64</v>
      </c>
      <c r="E432" s="6" t="str">
        <f>_xlfn.XLOOKUP(D432,'[2]Coordinados SEN'!$A:$A,'[2]Coordinados SEN'!$B:$B,"-",0)</f>
        <v>96.505.760-9</v>
      </c>
      <c r="F432" s="6" t="s">
        <v>64</v>
      </c>
      <c r="G432" s="6">
        <f t="shared" si="18"/>
        <v>29</v>
      </c>
      <c r="H432" s="6" t="s">
        <v>1162</v>
      </c>
      <c r="I432" s="6" t="s">
        <v>1162</v>
      </c>
      <c r="J432" s="6" t="str">
        <f>_xlfn.XLOOKUP(I432,'[2]Barras CMg'!$E$2:$E$1527,'[2]Barras CMg'!$A$2:$A$1527,"------",0,1)</f>
        <v>------</v>
      </c>
      <c r="K432" s="6" t="s">
        <v>397</v>
      </c>
      <c r="L432" s="6">
        <v>2025</v>
      </c>
      <c r="M432" s="6" t="s">
        <v>495</v>
      </c>
      <c r="N432" s="6" t="s">
        <v>496</v>
      </c>
      <c r="O432" s="6" t="s">
        <v>213</v>
      </c>
      <c r="P432" s="6" t="s">
        <v>164</v>
      </c>
      <c r="Q432" s="6" t="s">
        <v>707</v>
      </c>
      <c r="R432" s="6" t="s">
        <v>749</v>
      </c>
      <c r="S432" s="6" t="s">
        <v>51</v>
      </c>
      <c r="T432" s="9" t="s">
        <v>1163</v>
      </c>
      <c r="U432" s="10">
        <v>9</v>
      </c>
      <c r="V432" s="10">
        <v>9</v>
      </c>
      <c r="W432" s="11" t="e">
        <f>_xlfn.XLOOKUP(C432,#REF!,#REF!,"S/I",0)</f>
        <v>#REF!</v>
      </c>
      <c r="X432" s="11">
        <f>_xlfn.XLOOKUP($D432,[2]Retiros_dinamica!$F:$F,[2]Retiros_dinamica!B:B,"S/I",0)</f>
        <v>3718226.0598297678</v>
      </c>
      <c r="Y432" s="11">
        <f>_xlfn.XLOOKUP($D432,[2]Retiros_dinamica!$F:$F,[2]Retiros_dinamica!C:C,"S/I",0)</f>
        <v>3629256.6101904032</v>
      </c>
      <c r="Z432" s="11">
        <f>_xlfn.XLOOKUP($D432,[2]Retiros_dinamica!$F:$F,[2]Retiros_dinamica!D:D,"S/I",0)</f>
        <v>1641521.734171205</v>
      </c>
      <c r="AA432" s="11">
        <f>_xlfn.XLOOKUP($D432,[2]Retiros_dinamica!$F:$F,[2]Retiros_dinamica!E:E,"S/I",0)</f>
        <v>8989004.4041913748</v>
      </c>
      <c r="AB432" s="6" t="str">
        <f>_xlfn.XLOOKUP(C432,[2]CMg!$I$4:$I$106,[2]CMg!$M$4:$M$106,"----",0,1)</f>
        <v>----</v>
      </c>
      <c r="AC432" s="6" t="str">
        <f>_xlfn.XLOOKUP(C432,[2]CMg!$A$4:$A$106,[2]CMg!$B$4:$B$106,"----",0,1)</f>
        <v>----</v>
      </c>
      <c r="AD432" s="6" t="str">
        <f>_xlfn.XLOOKUP(C432,'[3]Promedio solar Cmg'!$A$4:$A$106,'[3]Promedio solar Cmg'!$B$4:$B$106,"----",0,1)</f>
        <v>----</v>
      </c>
      <c r="AH432" s="12">
        <f>_xlfn.XLOOKUP($E432,'[2]Balance económico'!$C:$C,'[2]Balance económico'!$D:$D,"-",0)</f>
        <v>-1345248975.5315018</v>
      </c>
      <c r="AI432" s="12">
        <f>_xlfn.XLOOKUP($E432,'[2]Balance económico'!$C:$C,'[2]Balance económico'!$E:$E,"-",0)</f>
        <v>1898616992.9867737</v>
      </c>
      <c r="AJ432" s="12">
        <f>_xlfn.XLOOKUP($E432,'[2]Balance económico'!$C:$C,'[2]Balance económico'!$F:$F,"-",0)</f>
        <v>30881173149.204327</v>
      </c>
      <c r="AK432" s="6" t="str">
        <f t="shared" si="19"/>
        <v>PPA</v>
      </c>
      <c r="AL432" s="12" t="str" cm="1">
        <f t="array" ref="AL432">IFERROR((X432*[2]!Tabla2[Bloque A] + 'BD Centrales 2025'!Y653*[2]!Tabla2[Bloque B] + 'BD Centrales 2025'!Z653*[2]!Tabla2[Bloque C])*#REF!,"-")</f>
        <v>-</v>
      </c>
      <c r="AM432" s="12" t="str">
        <f t="shared" si="20"/>
        <v>-</v>
      </c>
      <c r="AN432" s="12">
        <f>IFERROR((AH432+AI432+AJ432)/(SUMIFS($W$2:$W$1194,$E$2:$E$1194,E432)*1000*#REF!),0)</f>
        <v>0</v>
      </c>
    </row>
    <row r="433" spans="1:40" ht="14.4" x14ac:dyDescent="0.3">
      <c r="A433" s="7">
        <v>546</v>
      </c>
      <c r="B433" s="7" t="s">
        <v>1164</v>
      </c>
      <c r="C433" s="8" t="s">
        <v>1165</v>
      </c>
      <c r="D433" s="6" t="s">
        <v>677</v>
      </c>
      <c r="E433" s="6" t="str">
        <f>_xlfn.XLOOKUP(D433,'[2]Coordinados SEN'!$A:$A,'[2]Coordinados SEN'!$B:$B,"-",0)</f>
        <v>76.780.504-7</v>
      </c>
      <c r="F433" s="6" t="s">
        <v>1166</v>
      </c>
      <c r="G433" s="6">
        <f t="shared" si="18"/>
        <v>37</v>
      </c>
      <c r="H433" s="6" t="s">
        <v>1167</v>
      </c>
      <c r="I433" s="6" t="s">
        <v>1167</v>
      </c>
      <c r="J433" s="6" t="str">
        <f>_xlfn.XLOOKUP(I433,'[2]Barras CMg'!$E$2:$E$1527,'[2]Barras CMg'!$A$2:$A$1527,"------",0,1)</f>
        <v>------</v>
      </c>
      <c r="K433" s="6" t="s">
        <v>397</v>
      </c>
      <c r="L433" s="6">
        <v>2025</v>
      </c>
      <c r="M433" s="6" t="s">
        <v>495</v>
      </c>
      <c r="N433" s="6" t="s">
        <v>496</v>
      </c>
      <c r="O433" s="6" t="s">
        <v>213</v>
      </c>
      <c r="P433" s="6" t="s">
        <v>90</v>
      </c>
      <c r="Q433" s="6" t="s">
        <v>91</v>
      </c>
      <c r="R433" s="6" t="s">
        <v>1168</v>
      </c>
      <c r="S433" s="6" t="s">
        <v>51</v>
      </c>
      <c r="T433" s="9" t="s">
        <v>1169</v>
      </c>
      <c r="U433" s="10">
        <v>3</v>
      </c>
      <c r="V433" s="10">
        <v>2.9901</v>
      </c>
      <c r="W433" s="11" t="e">
        <f>_xlfn.XLOOKUP(C433,#REF!,#REF!,"S/I",0)</f>
        <v>#REF!</v>
      </c>
      <c r="X433" s="11" t="str">
        <f>_xlfn.XLOOKUP($D433,[2]Retiros_dinamica!$F:$F,[2]Retiros_dinamica!B:B,"S/I",0)</f>
        <v>S/I</v>
      </c>
      <c r="Y433" s="11" t="str">
        <f>_xlfn.XLOOKUP($D433,[2]Retiros_dinamica!$F:$F,[2]Retiros_dinamica!C:C,"S/I",0)</f>
        <v>S/I</v>
      </c>
      <c r="Z433" s="11" t="str">
        <f>_xlfn.XLOOKUP($D433,[2]Retiros_dinamica!$F:$F,[2]Retiros_dinamica!D:D,"S/I",0)</f>
        <v>S/I</v>
      </c>
      <c r="AA433" s="11" t="str">
        <f>_xlfn.XLOOKUP($D433,[2]Retiros_dinamica!$F:$F,[2]Retiros_dinamica!E:E,"S/I",0)</f>
        <v>S/I</v>
      </c>
      <c r="AB433" s="6" t="str">
        <f>_xlfn.XLOOKUP(C433,[2]CMg!$I$4:$I$106,[2]CMg!$M$4:$M$106,"----",0,1)</f>
        <v>----</v>
      </c>
      <c r="AC433" s="6" t="str">
        <f>_xlfn.XLOOKUP(C433,[2]CMg!$A$4:$A$106,[2]CMg!$B$4:$B$106,"----",0,1)</f>
        <v>----</v>
      </c>
      <c r="AD433" s="6" t="str">
        <f>_xlfn.XLOOKUP(C433,'[3]Promedio solar Cmg'!$A$4:$A$106,'[3]Promedio solar Cmg'!$B$4:$B$106,"----",0,1)</f>
        <v>----</v>
      </c>
      <c r="AH433" s="12">
        <f>_xlfn.XLOOKUP($E433,'[2]Balance económico'!$C:$C,'[2]Balance económico'!$D:$D,"-",0)</f>
        <v>20548121675.779228</v>
      </c>
      <c r="AI433" s="12">
        <f>_xlfn.XLOOKUP($E433,'[2]Balance económico'!$C:$C,'[2]Balance económico'!$E:$E,"-",0)</f>
        <v>2428228872.1735702</v>
      </c>
      <c r="AJ433" s="12" t="str">
        <f>_xlfn.XLOOKUP($E433,'[2]Balance económico'!$C:$C,'[2]Balance económico'!$F:$F,"-",0)</f>
        <v>----</v>
      </c>
      <c r="AK433" s="6" t="str">
        <f t="shared" si="19"/>
        <v>PPA</v>
      </c>
      <c r="AL433" s="12" t="str" cm="1">
        <f t="array" ref="AL433">IFERROR((X433*[2]!Tabla2[Bloque A] + 'BD Centrales 2025'!Y709*[2]!Tabla2[Bloque B] + 'BD Centrales 2025'!Z709*[2]!Tabla2[Bloque C])*#REF!,"-")</f>
        <v>-</v>
      </c>
      <c r="AM433" s="12" t="str">
        <f t="shared" si="20"/>
        <v>-</v>
      </c>
      <c r="AN433" s="12">
        <f>IFERROR((AH433+AI433+AJ433)/(SUMIFS($W$2:$W$1194,$E$2:$E$1194,E433)*1000*#REF!),0)</f>
        <v>0</v>
      </c>
    </row>
    <row r="434" spans="1:40" ht="14.4" x14ac:dyDescent="0.3">
      <c r="A434" s="7">
        <v>547</v>
      </c>
      <c r="B434" s="7" t="s">
        <v>5720</v>
      </c>
      <c r="C434" s="8" t="s">
        <v>5721</v>
      </c>
      <c r="D434" s="6" t="s">
        <v>5722</v>
      </c>
      <c r="E434" s="6" t="str">
        <f>_xlfn.XLOOKUP(D434,'[2]Coordinados SEN'!$A:$A,'[2]Coordinados SEN'!$B:$B,"-",0)</f>
        <v>76.618.682-3</v>
      </c>
      <c r="F434" s="6" t="s">
        <v>5723</v>
      </c>
      <c r="G434" s="6">
        <f t="shared" si="18"/>
        <v>5</v>
      </c>
      <c r="H434" s="6" t="s">
        <v>878</v>
      </c>
      <c r="I434" s="6" t="s">
        <v>878</v>
      </c>
      <c r="J434" s="6" t="str">
        <f>_xlfn.XLOOKUP(I434,'[2]Barras CMg'!$E$2:$E$1527,'[2]Barras CMg'!$A$2:$A$1527,"------",0,1)</f>
        <v>S.FELIPE______013</v>
      </c>
      <c r="K434" s="6">
        <v>2</v>
      </c>
      <c r="L434" s="6">
        <v>2025</v>
      </c>
      <c r="M434" s="6" t="s">
        <v>45</v>
      </c>
      <c r="N434" s="6" t="s">
        <v>5267</v>
      </c>
      <c r="O434" s="6" t="s">
        <v>213</v>
      </c>
      <c r="P434" s="6" t="s">
        <v>189</v>
      </c>
      <c r="Q434" s="6" t="s">
        <v>879</v>
      </c>
      <c r="R434" s="6" t="s">
        <v>1025</v>
      </c>
      <c r="S434" s="6" t="s">
        <v>51</v>
      </c>
      <c r="T434" s="9" t="s">
        <v>1218</v>
      </c>
      <c r="U434" s="10">
        <v>3</v>
      </c>
      <c r="V434" s="10">
        <v>2.97</v>
      </c>
      <c r="W434" s="11" t="e">
        <f>_xlfn.XLOOKUP(C434,#REF!,#REF!,"S/I",0)</f>
        <v>#REF!</v>
      </c>
      <c r="X434" s="11" t="str">
        <f>_xlfn.XLOOKUP($D434,[2]Retiros_dinamica!$F:$F,[2]Retiros_dinamica!B:B,"S/I",0)</f>
        <v>S/I</v>
      </c>
      <c r="Y434" s="11" t="str">
        <f>_xlfn.XLOOKUP($D434,[2]Retiros_dinamica!$F:$F,[2]Retiros_dinamica!C:C,"S/I",0)</f>
        <v>S/I</v>
      </c>
      <c r="Z434" s="11" t="str">
        <f>_xlfn.XLOOKUP($D434,[2]Retiros_dinamica!$F:$F,[2]Retiros_dinamica!D:D,"S/I",0)</f>
        <v>S/I</v>
      </c>
      <c r="AA434" s="11" t="str">
        <f>_xlfn.XLOOKUP($D434,[2]Retiros_dinamica!$F:$F,[2]Retiros_dinamica!E:E,"S/I",0)</f>
        <v>S/I</v>
      </c>
      <c r="AB434" s="6" t="str">
        <f>_xlfn.XLOOKUP(C434,[2]CMg!$I$4:$I$106,[2]CMg!$M$4:$M$106,"----",0,1)</f>
        <v>----</v>
      </c>
      <c r="AH434" s="12">
        <f>_xlfn.XLOOKUP($E434,'[2]Balance económico'!$C:$C,'[2]Balance económico'!$D:$D,"-",0)</f>
        <v>-2460284.9198400276</v>
      </c>
      <c r="AI434" s="12">
        <f>_xlfn.XLOOKUP($E434,'[2]Balance económico'!$C:$C,'[2]Balance económico'!$E:$E,"-",0)</f>
        <v>914759682.53647983</v>
      </c>
      <c r="AJ434" s="12" t="str">
        <f>_xlfn.XLOOKUP($E434,'[2]Balance económico'!$C:$C,'[2]Balance económico'!$F:$F,"-",0)</f>
        <v>----</v>
      </c>
      <c r="AK434" s="6" t="str">
        <f t="shared" si="19"/>
        <v>PPA</v>
      </c>
      <c r="AL434" s="12" t="str" cm="1">
        <f t="array" ref="AL434">IFERROR((X434*[2]!Tabla2[Bloque A] + 'BD Centrales 2025'!Y1077*[2]!Tabla2[Bloque B] + 'BD Centrales 2025'!Z1077*[2]!Tabla2[Bloque C])*#REF!,"-")</f>
        <v>-</v>
      </c>
      <c r="AM434" s="12" t="str">
        <f t="shared" si="20"/>
        <v>-</v>
      </c>
      <c r="AN434" s="12">
        <f>IFERROR((AH434+AI434+AJ434)/(SUMIFS($W$2:$W$1194,$E$2:$E$1194,E434)*1000*#REF!),0)</f>
        <v>0</v>
      </c>
    </row>
    <row r="435" spans="1:40" ht="14.4" x14ac:dyDescent="0.3">
      <c r="A435" s="7">
        <v>548</v>
      </c>
      <c r="B435" s="7" t="s">
        <v>5724</v>
      </c>
      <c r="C435" s="8" t="s">
        <v>5725</v>
      </c>
      <c r="D435" s="6" t="s">
        <v>5722</v>
      </c>
      <c r="E435" s="6" t="str">
        <f>_xlfn.XLOOKUP(D435,'[2]Coordinados SEN'!$A:$A,'[2]Coordinados SEN'!$B:$B,"-",0)</f>
        <v>76.618.682-3</v>
      </c>
      <c r="F435" s="6" t="s">
        <v>5722</v>
      </c>
      <c r="G435" s="6">
        <f t="shared" si="18"/>
        <v>5</v>
      </c>
      <c r="H435" s="6" t="s">
        <v>5726</v>
      </c>
      <c r="I435" s="6" t="s">
        <v>5726</v>
      </c>
      <c r="J435" s="6" t="str">
        <f>_xlfn.XLOOKUP(I435,'[2]Barras CMg'!$E$2:$E$1527,'[2]Barras CMg'!$A$2:$A$1527,"------",0,1)</f>
        <v>------</v>
      </c>
      <c r="K435" s="6">
        <v>2</v>
      </c>
      <c r="L435" s="6">
        <v>2025</v>
      </c>
      <c r="M435" s="6" t="s">
        <v>45</v>
      </c>
      <c r="N435" s="6" t="s">
        <v>5267</v>
      </c>
      <c r="O435" s="6" t="s">
        <v>213</v>
      </c>
      <c r="P435" s="6" t="s">
        <v>164</v>
      </c>
      <c r="Q435" s="6" t="s">
        <v>371</v>
      </c>
      <c r="R435" s="6" t="s">
        <v>2705</v>
      </c>
      <c r="S435" s="6" t="s">
        <v>51</v>
      </c>
      <c r="T435" s="9" t="s">
        <v>5727</v>
      </c>
      <c r="U435" s="10">
        <v>3</v>
      </c>
      <c r="V435" s="10">
        <v>2.97</v>
      </c>
      <c r="W435" s="11" t="e">
        <f>_xlfn.XLOOKUP(C435,#REF!,#REF!,"S/I",0)</f>
        <v>#REF!</v>
      </c>
      <c r="X435" s="11" t="str">
        <f>_xlfn.XLOOKUP($D435,[2]Retiros_dinamica!$F:$F,[2]Retiros_dinamica!B:B,"S/I",0)</f>
        <v>S/I</v>
      </c>
      <c r="Y435" s="11" t="str">
        <f>_xlfn.XLOOKUP($D435,[2]Retiros_dinamica!$F:$F,[2]Retiros_dinamica!C:C,"S/I",0)</f>
        <v>S/I</v>
      </c>
      <c r="Z435" s="11" t="str">
        <f>_xlfn.XLOOKUP($D435,[2]Retiros_dinamica!$F:$F,[2]Retiros_dinamica!D:D,"S/I",0)</f>
        <v>S/I</v>
      </c>
      <c r="AA435" s="11" t="str">
        <f>_xlfn.XLOOKUP($D435,[2]Retiros_dinamica!$F:$F,[2]Retiros_dinamica!E:E,"S/I",0)</f>
        <v>S/I</v>
      </c>
      <c r="AB435" s="6" t="str">
        <f>_xlfn.XLOOKUP(C435,[2]CMg!$I$4:$I$106,[2]CMg!$M$4:$M$106,"----",0,1)</f>
        <v>----</v>
      </c>
      <c r="AH435" s="12">
        <f>_xlfn.XLOOKUP($E435,'[2]Balance económico'!$C:$C,'[2]Balance económico'!$D:$D,"-",0)</f>
        <v>-2460284.9198400276</v>
      </c>
      <c r="AI435" s="12">
        <f>_xlfn.XLOOKUP($E435,'[2]Balance económico'!$C:$C,'[2]Balance económico'!$E:$E,"-",0)</f>
        <v>914759682.53647983</v>
      </c>
      <c r="AJ435" s="12" t="str">
        <f>_xlfn.XLOOKUP($E435,'[2]Balance económico'!$C:$C,'[2]Balance económico'!$F:$F,"-",0)</f>
        <v>----</v>
      </c>
      <c r="AK435" s="6" t="str">
        <f t="shared" si="19"/>
        <v>PPA</v>
      </c>
      <c r="AL435" s="12" t="str" cm="1">
        <f t="array" ref="AL435">IFERROR((X435*[2]!Tabla2[Bloque A] + 'BD Centrales 2025'!Y1078*[2]!Tabla2[Bloque B] + 'BD Centrales 2025'!Z1078*[2]!Tabla2[Bloque C])*#REF!,"-")</f>
        <v>-</v>
      </c>
      <c r="AM435" s="12" t="str">
        <f t="shared" si="20"/>
        <v>-</v>
      </c>
      <c r="AN435" s="12">
        <f>IFERROR((AH435+AI435+AJ435)/(SUMIFS($W$2:$W$1194,$E$2:$E$1194,E435)*1000*#REF!),0)</f>
        <v>0</v>
      </c>
    </row>
    <row r="436" spans="1:40" ht="14.4" x14ac:dyDescent="0.3">
      <c r="A436" s="7">
        <v>549</v>
      </c>
      <c r="B436" s="7" t="s">
        <v>3244</v>
      </c>
      <c r="C436" s="8" t="s">
        <v>3245</v>
      </c>
      <c r="D436" s="6" t="s">
        <v>3246</v>
      </c>
      <c r="E436" s="6" t="str">
        <f>_xlfn.XLOOKUP(D436,'[2]Coordinados SEN'!$A:$A,'[2]Coordinados SEN'!$B:$B,"-",0)</f>
        <v>76.180.803-6</v>
      </c>
      <c r="F436" s="6" t="s">
        <v>3246</v>
      </c>
      <c r="G436" s="6">
        <f t="shared" si="18"/>
        <v>1</v>
      </c>
      <c r="H436" s="6" t="s">
        <v>3247</v>
      </c>
      <c r="I436" s="6" t="s">
        <v>3248</v>
      </c>
      <c r="J436" s="6" t="str">
        <f>_xlfn.XLOOKUP(I436,'[2]Barras CMg'!$E$2:$E$1527,'[2]Barras CMg'!$A$2:$A$1527,"------",0,1)</f>
        <v>------</v>
      </c>
      <c r="K436" s="6">
        <v>3</v>
      </c>
      <c r="L436" s="6">
        <v>2025</v>
      </c>
      <c r="M436" s="6" t="s">
        <v>211</v>
      </c>
      <c r="N436" s="6" t="s">
        <v>212</v>
      </c>
      <c r="O436" s="6" t="s">
        <v>47</v>
      </c>
      <c r="P436" s="6" t="s">
        <v>3249</v>
      </c>
      <c r="Q436" s="6" t="s">
        <v>3250</v>
      </c>
      <c r="R436" s="6" t="s">
        <v>3251</v>
      </c>
      <c r="S436" s="6" t="s">
        <v>51</v>
      </c>
      <c r="T436" s="9" t="s">
        <v>3252</v>
      </c>
      <c r="U436" s="10">
        <v>2.5499999999999998</v>
      </c>
      <c r="V436" s="10">
        <v>2.5</v>
      </c>
      <c r="W436" s="11" t="e">
        <f>_xlfn.XLOOKUP(C436,#REF!,#REF!,"S/I",0)</f>
        <v>#REF!</v>
      </c>
      <c r="X436" s="11" t="str">
        <f>_xlfn.XLOOKUP($D436,[2]Retiros_dinamica!$F:$F,[2]Retiros_dinamica!B:B,"S/I",0)</f>
        <v>S/I</v>
      </c>
      <c r="Y436" s="11" t="str">
        <f>_xlfn.XLOOKUP($D436,[2]Retiros_dinamica!$F:$F,[2]Retiros_dinamica!C:C,"S/I",0)</f>
        <v>S/I</v>
      </c>
      <c r="Z436" s="11" t="str">
        <f>_xlfn.XLOOKUP($D436,[2]Retiros_dinamica!$F:$F,[2]Retiros_dinamica!D:D,"S/I",0)</f>
        <v>S/I</v>
      </c>
      <c r="AA436" s="11" t="str">
        <f>_xlfn.XLOOKUP($D436,[2]Retiros_dinamica!$F:$F,[2]Retiros_dinamica!E:E,"S/I",0)</f>
        <v>S/I</v>
      </c>
      <c r="AB436" s="6" t="str">
        <f>_xlfn.XLOOKUP(C436,[2]CMg!$I$4:$I$106,[2]CMg!$M$4:$M$106,"----",0,1)</f>
        <v>----</v>
      </c>
      <c r="AC436" s="6" t="str">
        <f>_xlfn.XLOOKUP(C436,[2]CMg!$A$4:$A$106,[2]CMg!$B$4:$B$106,"----",0,1)</f>
        <v>----</v>
      </c>
      <c r="AD436" s="6" t="str">
        <f>_xlfn.XLOOKUP(C436,'[3]Promedio solar Cmg'!$A$4:$A$106,'[3]Promedio solar Cmg'!$B$4:$B$106,"----",0,1)</f>
        <v>----</v>
      </c>
      <c r="AH436" s="12" t="str">
        <f>_xlfn.XLOOKUP($E436,'[2]Balance económico'!$C:$C,'[2]Balance económico'!$D:$D,"-",0)</f>
        <v>-</v>
      </c>
      <c r="AI436" s="12" t="str">
        <f>_xlfn.XLOOKUP($E436,'[2]Balance económico'!$C:$C,'[2]Balance económico'!$E:$E,"-",0)</f>
        <v>-</v>
      </c>
      <c r="AJ436" s="12" t="str">
        <f>_xlfn.XLOOKUP($E436,'[2]Balance económico'!$C:$C,'[2]Balance económico'!$F:$F,"-",0)</f>
        <v>-</v>
      </c>
      <c r="AK436" s="6" t="str">
        <f t="shared" si="19"/>
        <v>PPA</v>
      </c>
      <c r="AL436" s="12" t="str" cm="1">
        <f t="array" ref="AL436">IFERROR((X436*[2]!Tabla2[Bloque A] + 'BD Centrales 2025'!Y589*[2]!Tabla2[Bloque B] + 'BD Centrales 2025'!Z589*[2]!Tabla2[Bloque C])*#REF!,"-")</f>
        <v>-</v>
      </c>
      <c r="AM436" s="12" t="str">
        <f t="shared" si="20"/>
        <v>-</v>
      </c>
      <c r="AN436" s="12">
        <f>IFERROR((AH436+AI436+AJ436)/(SUMIFS($W$2:$W$1194,$E$2:$E$1194,E436)*1000*#REF!),0)</f>
        <v>0</v>
      </c>
    </row>
    <row r="437" spans="1:40" ht="14.4" x14ac:dyDescent="0.3">
      <c r="A437" s="7">
        <v>550</v>
      </c>
      <c r="B437" s="7" t="s">
        <v>1170</v>
      </c>
      <c r="C437" s="8" t="s">
        <v>1171</v>
      </c>
      <c r="D437" s="6" t="s">
        <v>1172</v>
      </c>
      <c r="E437" s="6" t="str">
        <f>_xlfn.XLOOKUP(D437,'[2]Coordinados SEN'!$A:$A,'[2]Coordinados SEN'!$B:$B,"-",0)</f>
        <v>76.451.022-4</v>
      </c>
      <c r="F437" s="6" t="s">
        <v>1172</v>
      </c>
      <c r="G437" s="6">
        <f t="shared" si="18"/>
        <v>1</v>
      </c>
      <c r="H437" s="6" t="s">
        <v>1173</v>
      </c>
      <c r="I437" s="6" t="s">
        <v>1174</v>
      </c>
      <c r="J437" s="6" t="str">
        <f>_xlfn.XLOOKUP(I437,'[2]Barras CMg'!$E$2:$E$1527,'[2]Barras CMg'!$A$2:$A$1527,"------",0,1)</f>
        <v>------</v>
      </c>
      <c r="K437" s="6" t="s">
        <v>397</v>
      </c>
      <c r="L437" s="6">
        <v>2025</v>
      </c>
      <c r="M437" s="6" t="s">
        <v>495</v>
      </c>
      <c r="N437" s="6" t="s">
        <v>496</v>
      </c>
      <c r="O437" s="6" t="s">
        <v>213</v>
      </c>
      <c r="P437" s="6" t="s">
        <v>189</v>
      </c>
      <c r="Q437" s="6" t="s">
        <v>899</v>
      </c>
      <c r="R437" s="6" t="s">
        <v>1175</v>
      </c>
      <c r="S437" s="6" t="s">
        <v>51</v>
      </c>
      <c r="T437" s="9" t="s">
        <v>1176</v>
      </c>
      <c r="U437" s="10">
        <v>3</v>
      </c>
      <c r="V437" s="10">
        <v>3</v>
      </c>
      <c r="W437" s="11" t="e">
        <f>_xlfn.XLOOKUP(C437,#REF!,#REF!,"S/I",0)</f>
        <v>#REF!</v>
      </c>
      <c r="X437" s="11" t="str">
        <f>_xlfn.XLOOKUP($D437,[2]Retiros_dinamica!$F:$F,[2]Retiros_dinamica!B:B,"S/I",0)</f>
        <v>S/I</v>
      </c>
      <c r="Y437" s="11" t="str">
        <f>_xlfn.XLOOKUP($D437,[2]Retiros_dinamica!$F:$F,[2]Retiros_dinamica!C:C,"S/I",0)</f>
        <v>S/I</v>
      </c>
      <c r="Z437" s="11" t="str">
        <f>_xlfn.XLOOKUP($D437,[2]Retiros_dinamica!$F:$F,[2]Retiros_dinamica!D:D,"S/I",0)</f>
        <v>S/I</v>
      </c>
      <c r="AA437" s="11" t="str">
        <f>_xlfn.XLOOKUP($D437,[2]Retiros_dinamica!$F:$F,[2]Retiros_dinamica!E:E,"S/I",0)</f>
        <v>S/I</v>
      </c>
      <c r="AB437" s="6" t="str">
        <f>_xlfn.XLOOKUP(C437,[2]CMg!$I$4:$I$106,[2]CMg!$M$4:$M$106,"----",0,1)</f>
        <v>----</v>
      </c>
      <c r="AC437" s="6" t="str">
        <f>_xlfn.XLOOKUP(C437,[2]CMg!$A$4:$A$106,[2]CMg!$B$4:$B$106,"----",0,1)</f>
        <v>----</v>
      </c>
      <c r="AD437" s="6" t="str">
        <f>_xlfn.XLOOKUP(C437,'[3]Promedio solar Cmg'!$A$4:$A$106,'[3]Promedio solar Cmg'!$B$4:$B$106,"----",0,1)</f>
        <v>----</v>
      </c>
      <c r="AH437" s="12">
        <f>_xlfn.XLOOKUP($E437,'[2]Balance económico'!$C:$C,'[2]Balance económico'!$D:$D,"-",0)</f>
        <v>380072462.07318056</v>
      </c>
      <c r="AI437" s="12">
        <f>_xlfn.XLOOKUP($E437,'[2]Balance económico'!$C:$C,'[2]Balance económico'!$E:$E,"-",0)</f>
        <v>46900505.347000003</v>
      </c>
      <c r="AJ437" s="12" t="str">
        <f>_xlfn.XLOOKUP($E437,'[2]Balance económico'!$C:$C,'[2]Balance económico'!$F:$F,"-",0)</f>
        <v>----</v>
      </c>
      <c r="AK437" s="6" t="str">
        <f t="shared" si="19"/>
        <v>PPA</v>
      </c>
      <c r="AL437" s="12" t="str" cm="1">
        <f t="array" ref="AL437">IFERROR((X437*[2]!Tabla2[Bloque A] + 'BD Centrales 2025'!Y285*[2]!Tabla2[Bloque B] + 'BD Centrales 2025'!Z285*[2]!Tabla2[Bloque C])*#REF!,"-")</f>
        <v>-</v>
      </c>
      <c r="AM437" s="12" t="str">
        <f t="shared" si="20"/>
        <v>-</v>
      </c>
      <c r="AN437" s="12">
        <f>IFERROR((AH437+AI437+AJ437)/(SUMIFS($W$2:$W$1194,$E$2:$E$1194,E437)*1000*#REF!),0)</f>
        <v>0</v>
      </c>
    </row>
    <row r="438" spans="1:40" ht="14.4" x14ac:dyDescent="0.3">
      <c r="A438" s="7">
        <v>551</v>
      </c>
      <c r="B438" s="7" t="s">
        <v>564</v>
      </c>
      <c r="C438" s="8" t="s">
        <v>565</v>
      </c>
      <c r="D438" s="6" t="s">
        <v>314</v>
      </c>
      <c r="E438" s="6" t="str">
        <f>_xlfn.XLOOKUP(D438,'[2]Coordinados SEN'!$A:$A,'[2]Coordinados SEN'!$B:$B,"-",0)</f>
        <v>96.990.040-8</v>
      </c>
      <c r="F438" s="6" t="s">
        <v>314</v>
      </c>
      <c r="G438" s="6">
        <f t="shared" si="18"/>
        <v>3</v>
      </c>
      <c r="H438" s="6" t="s">
        <v>566</v>
      </c>
      <c r="I438" s="6" t="s">
        <v>566</v>
      </c>
      <c r="J438" s="6" t="str">
        <f>_xlfn.XLOOKUP(I438,'[2]Barras CMg'!$E$2:$E$1527,'[2]Barras CMg'!$A$2:$A$1527,"------",0,1)</f>
        <v>------</v>
      </c>
      <c r="K438" s="6">
        <v>5</v>
      </c>
      <c r="L438" s="6">
        <v>2025</v>
      </c>
      <c r="M438" s="6" t="s">
        <v>66</v>
      </c>
      <c r="N438" s="6" t="s">
        <v>105</v>
      </c>
      <c r="O438" s="6" t="s">
        <v>47</v>
      </c>
      <c r="P438" s="6" t="s">
        <v>106</v>
      </c>
      <c r="Q438" s="6" t="s">
        <v>243</v>
      </c>
      <c r="R438" s="6" t="s">
        <v>244</v>
      </c>
      <c r="S438" s="6" t="s">
        <v>51</v>
      </c>
      <c r="T438" s="9" t="s">
        <v>567</v>
      </c>
      <c r="U438" s="10">
        <v>37</v>
      </c>
      <c r="V438" s="10">
        <v>36.907499999999999</v>
      </c>
      <c r="W438" s="11" t="e">
        <f>_xlfn.XLOOKUP(C438,#REF!,#REF!,"S/I",0)</f>
        <v>#REF!</v>
      </c>
      <c r="X438" s="11">
        <f>_xlfn.XLOOKUP($D438,[2]Retiros_dinamica!$F:$F,[2]Retiros_dinamica!B:B,"S/I",0)</f>
        <v>342.65816245500002</v>
      </c>
      <c r="Y438" s="11">
        <f>_xlfn.XLOOKUP($D438,[2]Retiros_dinamica!$F:$F,[2]Retiros_dinamica!C:C,"S/I",0)</f>
        <v>487.78870464400001</v>
      </c>
      <c r="Z438" s="11">
        <f>_xlfn.XLOOKUP($D438,[2]Retiros_dinamica!$F:$F,[2]Retiros_dinamica!D:D,"S/I",0)</f>
        <v>195.58502329699999</v>
      </c>
      <c r="AA438" s="11">
        <f>_xlfn.XLOOKUP($D438,[2]Retiros_dinamica!$F:$F,[2]Retiros_dinamica!E:E,"S/I",0)</f>
        <v>1026.0318903959999</v>
      </c>
      <c r="AB438" s="6" t="str">
        <f>_xlfn.XLOOKUP(C438,[2]CMg!$I$4:$I$106,[2]CMg!$M$4:$M$106,"----",0,1)</f>
        <v>----</v>
      </c>
      <c r="AC438" s="6" t="str">
        <f>_xlfn.XLOOKUP(C438,[2]CMg!$A$4:$A$106,[2]CMg!$B$4:$B$106,"----",0,1)</f>
        <v>----</v>
      </c>
      <c r="AD438" s="6" t="str">
        <f>_xlfn.XLOOKUP(C438,'[3]Promedio solar Cmg'!$A$4:$A$106,'[3]Promedio solar Cmg'!$B$4:$B$106,"----",0,1)</f>
        <v>----</v>
      </c>
      <c r="AH438" s="12">
        <f>_xlfn.XLOOKUP($E438,'[2]Balance económico'!$C:$C,'[2]Balance económico'!$D:$D,"-",0)</f>
        <v>25936885789.979095</v>
      </c>
      <c r="AI438" s="12">
        <f>_xlfn.XLOOKUP($E438,'[2]Balance económico'!$C:$C,'[2]Balance económico'!$E:$E,"-",0)</f>
        <v>-103533875.78379165</v>
      </c>
      <c r="AJ438" s="12">
        <f>_xlfn.XLOOKUP($E438,'[2]Balance económico'!$C:$C,'[2]Balance económico'!$F:$F,"-",0)</f>
        <v>3143868.2031357968</v>
      </c>
      <c r="AK438" s="6" t="str">
        <f t="shared" si="19"/>
        <v>PPA</v>
      </c>
      <c r="AL438" s="12" t="str" cm="1">
        <f t="array" ref="AL438">IFERROR((X438*[2]!Tabla2[Bloque A] + 'BD Centrales 2025'!Y91*[2]!Tabla2[Bloque B] + 'BD Centrales 2025'!Z91*[2]!Tabla2[Bloque C])*#REF!,"-")</f>
        <v>-</v>
      </c>
      <c r="AM438" s="12" t="str">
        <f t="shared" si="20"/>
        <v>-</v>
      </c>
      <c r="AN438" s="12">
        <f>IFERROR((AH438+AI438+AJ438)/(SUMIFS($W$2:$W$1194,$E$2:$E$1194,E438)*1000*#REF!),0)</f>
        <v>0</v>
      </c>
    </row>
    <row r="439" spans="1:40" ht="14.4" x14ac:dyDescent="0.3">
      <c r="A439" s="7">
        <v>552</v>
      </c>
      <c r="B439" s="7" t="s">
        <v>5556</v>
      </c>
      <c r="C439" s="8" t="s">
        <v>5557</v>
      </c>
      <c r="D439" s="6" t="s">
        <v>5558</v>
      </c>
      <c r="E439" s="6" t="str">
        <f>_xlfn.XLOOKUP(D439,'[2]Coordinados SEN'!$A:$A,'[2]Coordinados SEN'!$B:$B,"-",0)</f>
        <v>76.683.713-1</v>
      </c>
      <c r="F439" s="6" t="s">
        <v>5558</v>
      </c>
      <c r="G439" s="6">
        <f t="shared" si="18"/>
        <v>1</v>
      </c>
      <c r="H439" s="6" t="s">
        <v>5559</v>
      </c>
      <c r="I439" s="6" t="s">
        <v>2888</v>
      </c>
      <c r="J439" s="6" t="str">
        <f>_xlfn.XLOOKUP(I439,'[2]Barras CMg'!$E$2:$E$1527,'[2]Barras CMg'!$A$2:$A$1527,"------",0,1)</f>
        <v>------</v>
      </c>
      <c r="K439" s="6">
        <v>6</v>
      </c>
      <c r="L439" s="6">
        <v>2025</v>
      </c>
      <c r="M439" s="6" t="s">
        <v>45</v>
      </c>
      <c r="N439" s="6" t="s">
        <v>5267</v>
      </c>
      <c r="O439" s="6" t="s">
        <v>213</v>
      </c>
      <c r="P439" s="6" t="s">
        <v>189</v>
      </c>
      <c r="Q439" s="6" t="s">
        <v>2074</v>
      </c>
      <c r="R439" s="6" t="s">
        <v>2074</v>
      </c>
      <c r="S439" s="6" t="s">
        <v>51</v>
      </c>
      <c r="T439" s="9" t="s">
        <v>1190</v>
      </c>
      <c r="U439" s="10">
        <v>3</v>
      </c>
      <c r="V439" s="10">
        <v>2.9849999999999999</v>
      </c>
      <c r="W439" s="11" t="e">
        <f>_xlfn.XLOOKUP(C439,#REF!,#REF!,"S/I",0)</f>
        <v>#REF!</v>
      </c>
      <c r="X439" s="11" t="str">
        <f>_xlfn.XLOOKUP($D439,[2]Retiros_dinamica!$F:$F,[2]Retiros_dinamica!B:B,"S/I",0)</f>
        <v>S/I</v>
      </c>
      <c r="Y439" s="11" t="str">
        <f>_xlfn.XLOOKUP($D439,[2]Retiros_dinamica!$F:$F,[2]Retiros_dinamica!C:C,"S/I",0)</f>
        <v>S/I</v>
      </c>
      <c r="Z439" s="11" t="str">
        <f>_xlfn.XLOOKUP($D439,[2]Retiros_dinamica!$F:$F,[2]Retiros_dinamica!D:D,"S/I",0)</f>
        <v>S/I</v>
      </c>
      <c r="AA439" s="11" t="str">
        <f>_xlfn.XLOOKUP($D439,[2]Retiros_dinamica!$F:$F,[2]Retiros_dinamica!E:E,"S/I",0)</f>
        <v>S/I</v>
      </c>
      <c r="AB439" s="6" t="str">
        <f>_xlfn.XLOOKUP(C439,[2]CMg!$I$4:$I$106,[2]CMg!$M$4:$M$106,"----",0,1)</f>
        <v>----</v>
      </c>
      <c r="AH439" s="12">
        <f>_xlfn.XLOOKUP($E439,'[2]Balance económico'!$C:$C,'[2]Balance económico'!$D:$D,"-",0)</f>
        <v>7329910.1996856816</v>
      </c>
      <c r="AI439" s="12">
        <f>_xlfn.XLOOKUP($E439,'[2]Balance económico'!$C:$C,'[2]Balance económico'!$E:$E,"-",0)</f>
        <v>183537292.6728</v>
      </c>
      <c r="AJ439" s="12" t="str">
        <f>_xlfn.XLOOKUP($E439,'[2]Balance económico'!$C:$C,'[2]Balance económico'!$F:$F,"-",0)</f>
        <v>----</v>
      </c>
      <c r="AK439" s="6" t="str">
        <f t="shared" si="19"/>
        <v>PPA</v>
      </c>
      <c r="AL439" s="12" t="str" cm="1">
        <f t="array" ref="AL439">IFERROR((X439*[2]!Tabla2[Bloque A] + 'BD Centrales 2025'!Y1042*[2]!Tabla2[Bloque B] + 'BD Centrales 2025'!Z1042*[2]!Tabla2[Bloque C])*#REF!,"-")</f>
        <v>-</v>
      </c>
      <c r="AM439" s="12" t="str">
        <f t="shared" si="20"/>
        <v>-</v>
      </c>
      <c r="AN439" s="12">
        <f>IFERROR((AH439+AI439+AJ439)/(SUMIFS($W$2:$W$1194,$E$2:$E$1194,E439)*1000*#REF!),0)</f>
        <v>0</v>
      </c>
    </row>
    <row r="440" spans="1:40" ht="14.4" x14ac:dyDescent="0.3">
      <c r="A440" s="7">
        <v>553</v>
      </c>
      <c r="B440" s="7" t="s">
        <v>4760</v>
      </c>
      <c r="C440" s="8" t="s">
        <v>4761</v>
      </c>
      <c r="D440" s="6" t="s">
        <v>4762</v>
      </c>
      <c r="E440" s="6" t="str">
        <f>_xlfn.XLOOKUP(D440,'[2]Coordinados SEN'!$A:$A,'[2]Coordinados SEN'!$B:$B,"-",0)</f>
        <v>76.470.281-6</v>
      </c>
      <c r="F440" s="6" t="s">
        <v>4762</v>
      </c>
      <c r="G440" s="6">
        <f t="shared" si="18"/>
        <v>1</v>
      </c>
      <c r="H440" s="6" t="s">
        <v>4763</v>
      </c>
      <c r="I440" s="6" t="s">
        <v>4763</v>
      </c>
      <c r="J440" s="6" t="str">
        <f>_xlfn.XLOOKUP(I440,'[2]Barras CMg'!$E$2:$E$1527,'[2]Barras CMg'!$A$2:$A$1527,"------",0,1)</f>
        <v>------</v>
      </c>
      <c r="K440" s="6">
        <v>3</v>
      </c>
      <c r="L440" s="6">
        <v>2025</v>
      </c>
      <c r="M440" s="6" t="s">
        <v>66</v>
      </c>
      <c r="N440" s="6" t="s">
        <v>177</v>
      </c>
      <c r="O440" s="6" t="s">
        <v>213</v>
      </c>
      <c r="P440" s="6" t="s">
        <v>229</v>
      </c>
      <c r="Q440" s="6" t="s">
        <v>230</v>
      </c>
      <c r="R440" s="6" t="s">
        <v>4579</v>
      </c>
      <c r="S440" s="6" t="s">
        <v>51</v>
      </c>
      <c r="T440" s="9" t="s">
        <v>4764</v>
      </c>
      <c r="U440" s="10">
        <v>3</v>
      </c>
      <c r="V440" s="10">
        <v>3</v>
      </c>
      <c r="W440" s="11" t="e">
        <f>_xlfn.XLOOKUP(C440,#REF!,#REF!,"S/I",0)</f>
        <v>#REF!</v>
      </c>
      <c r="X440" s="11" t="str">
        <f>_xlfn.XLOOKUP($D440,[2]Retiros_dinamica!$F:$F,[2]Retiros_dinamica!B:B,"S/I",0)</f>
        <v>S/I</v>
      </c>
      <c r="Y440" s="11" t="str">
        <f>_xlfn.XLOOKUP($D440,[2]Retiros_dinamica!$F:$F,[2]Retiros_dinamica!C:C,"S/I",0)</f>
        <v>S/I</v>
      </c>
      <c r="Z440" s="11" t="str">
        <f>_xlfn.XLOOKUP($D440,[2]Retiros_dinamica!$F:$F,[2]Retiros_dinamica!D:D,"S/I",0)</f>
        <v>S/I</v>
      </c>
      <c r="AA440" s="11" t="str">
        <f>_xlfn.XLOOKUP($D440,[2]Retiros_dinamica!$F:$F,[2]Retiros_dinamica!E:E,"S/I",0)</f>
        <v>S/I</v>
      </c>
      <c r="AB440" s="6" t="str">
        <f>_xlfn.XLOOKUP(C440,[2]CMg!$I$4:$I$106,[2]CMg!$M$4:$M$106,"----",0,1)</f>
        <v>----</v>
      </c>
      <c r="AH440" s="12">
        <f>_xlfn.XLOOKUP($E440,'[2]Balance económico'!$C:$C,'[2]Balance económico'!$D:$D,"-",0)</f>
        <v>643571504.54251242</v>
      </c>
      <c r="AI440" s="12">
        <f>_xlfn.XLOOKUP($E440,'[2]Balance económico'!$C:$C,'[2]Balance económico'!$E:$E,"-",0)</f>
        <v>95186710.780279994</v>
      </c>
      <c r="AJ440" s="12" t="str">
        <f>_xlfn.XLOOKUP($E440,'[2]Balance económico'!$C:$C,'[2]Balance económico'!$F:$F,"-",0)</f>
        <v>----</v>
      </c>
      <c r="AK440" s="6" t="str">
        <f t="shared" si="19"/>
        <v>PPA</v>
      </c>
      <c r="AL440" s="12" t="str" cm="1">
        <f t="array" ref="AL440">IFERROR((X440*[2]!Tabla2[Bloque A] + 'BD Centrales 2025'!Y884*[2]!Tabla2[Bloque B] + 'BD Centrales 2025'!Z884*[2]!Tabla2[Bloque C])*#REF!,"-")</f>
        <v>-</v>
      </c>
      <c r="AM440" s="12" t="str">
        <f t="shared" si="20"/>
        <v>-</v>
      </c>
      <c r="AN440" s="12">
        <f>IFERROR((AH440+AI440+AJ440)/(SUMIFS($W$2:$W$1194,$E$2:$E$1194,E440)*1000*#REF!),0)</f>
        <v>0</v>
      </c>
    </row>
    <row r="441" spans="1:40" ht="14.4" x14ac:dyDescent="0.3">
      <c r="A441" s="7">
        <v>554</v>
      </c>
      <c r="B441" s="7" t="s">
        <v>1177</v>
      </c>
      <c r="C441" s="8" t="s">
        <v>1178</v>
      </c>
      <c r="D441" s="6" t="s">
        <v>1179</v>
      </c>
      <c r="E441" s="6" t="str">
        <f>_xlfn.XLOOKUP(D441,'[2]Coordinados SEN'!$A:$A,'[2]Coordinados SEN'!$B:$B,"-",0)</f>
        <v>76.948.177-K</v>
      </c>
      <c r="F441" s="6" t="s">
        <v>1179</v>
      </c>
      <c r="G441" s="6">
        <f t="shared" si="18"/>
        <v>1</v>
      </c>
      <c r="H441" s="6" t="s">
        <v>1136</v>
      </c>
      <c r="I441" s="6" t="s">
        <v>1136</v>
      </c>
      <c r="J441" s="6" t="str">
        <f>_xlfn.XLOOKUP(I441,'[2]Barras CMg'!$E$2:$E$1527,'[2]Barras CMg'!$A$2:$A$1527,"------",0,1)</f>
        <v>------</v>
      </c>
      <c r="K441" s="6" t="s">
        <v>397</v>
      </c>
      <c r="L441" s="6">
        <v>2025</v>
      </c>
      <c r="M441" s="6" t="s">
        <v>495</v>
      </c>
      <c r="N441" s="6" t="s">
        <v>496</v>
      </c>
      <c r="O441" s="6" t="s">
        <v>213</v>
      </c>
      <c r="P441" s="6" t="s">
        <v>477</v>
      </c>
      <c r="Q441" s="6" t="s">
        <v>478</v>
      </c>
      <c r="R441" s="6" t="s">
        <v>714</v>
      </c>
      <c r="S441" s="6" t="s">
        <v>51</v>
      </c>
      <c r="T441" s="9" t="s">
        <v>1180</v>
      </c>
      <c r="U441" s="10">
        <v>3</v>
      </c>
      <c r="V441" s="10">
        <v>3</v>
      </c>
      <c r="W441" s="11" t="e">
        <f>_xlfn.XLOOKUP(C441,#REF!,#REF!,"S/I",0)</f>
        <v>#REF!</v>
      </c>
      <c r="X441" s="11" t="str">
        <f>_xlfn.XLOOKUP($D441,[2]Retiros_dinamica!$F:$F,[2]Retiros_dinamica!B:B,"S/I",0)</f>
        <v>S/I</v>
      </c>
      <c r="Y441" s="11" t="str">
        <f>_xlfn.XLOOKUP($D441,[2]Retiros_dinamica!$F:$F,[2]Retiros_dinamica!C:C,"S/I",0)</f>
        <v>S/I</v>
      </c>
      <c r="Z441" s="11" t="str">
        <f>_xlfn.XLOOKUP($D441,[2]Retiros_dinamica!$F:$F,[2]Retiros_dinamica!D:D,"S/I",0)</f>
        <v>S/I</v>
      </c>
      <c r="AA441" s="11" t="str">
        <f>_xlfn.XLOOKUP($D441,[2]Retiros_dinamica!$F:$F,[2]Retiros_dinamica!E:E,"S/I",0)</f>
        <v>S/I</v>
      </c>
      <c r="AB441" s="6" t="str">
        <f>_xlfn.XLOOKUP(C441,[2]CMg!$I$4:$I$106,[2]CMg!$M$4:$M$106,"----",0,1)</f>
        <v>----</v>
      </c>
      <c r="AC441" s="6" t="str">
        <f>_xlfn.XLOOKUP(C441,[2]CMg!$A$4:$A$106,[2]CMg!$B$4:$B$106,"----",0,1)</f>
        <v>----</v>
      </c>
      <c r="AD441" s="6" t="str">
        <f>_xlfn.XLOOKUP(C441,'[3]Promedio solar Cmg'!$A$4:$A$106,'[3]Promedio solar Cmg'!$B$4:$B$106,"----",0,1)</f>
        <v>----</v>
      </c>
      <c r="AH441" s="12">
        <f>_xlfn.XLOOKUP($E441,'[2]Balance económico'!$C:$C,'[2]Balance económico'!$D:$D,"-",0)</f>
        <v>379869861.65138221</v>
      </c>
      <c r="AI441" s="12">
        <f>_xlfn.XLOOKUP($E441,'[2]Balance económico'!$C:$C,'[2]Balance económico'!$E:$E,"-",0)</f>
        <v>44136175.63876</v>
      </c>
      <c r="AJ441" s="12" t="str">
        <f>_xlfn.XLOOKUP($E441,'[2]Balance económico'!$C:$C,'[2]Balance económico'!$F:$F,"-",0)</f>
        <v>----</v>
      </c>
      <c r="AK441" s="6" t="str">
        <f t="shared" si="19"/>
        <v>PPA</v>
      </c>
      <c r="AL441" s="12" t="str" cm="1">
        <f t="array" ref="AL441">IFERROR((X441*[2]!Tabla2[Bloque A] + 'BD Centrales 2025'!Y276*[2]!Tabla2[Bloque B] + 'BD Centrales 2025'!Z276*[2]!Tabla2[Bloque C])*#REF!,"-")</f>
        <v>-</v>
      </c>
      <c r="AM441" s="12" t="str">
        <f t="shared" si="20"/>
        <v>-</v>
      </c>
      <c r="AN441" s="12">
        <f>IFERROR((AH441+AI441+AJ441)/(SUMIFS($W$2:$W$1194,$E$2:$E$1194,E441)*1000*#REF!),0)</f>
        <v>0</v>
      </c>
    </row>
    <row r="442" spans="1:40" ht="14.4" x14ac:dyDescent="0.3">
      <c r="A442" s="7">
        <v>555</v>
      </c>
      <c r="B442" s="7" t="s">
        <v>1181</v>
      </c>
      <c r="C442" s="8" t="s">
        <v>1182</v>
      </c>
      <c r="D442" s="6" t="s">
        <v>677</v>
      </c>
      <c r="E442" s="6" t="str">
        <f>_xlfn.XLOOKUP(D442,'[2]Coordinados SEN'!$A:$A,'[2]Coordinados SEN'!$B:$B,"-",0)</f>
        <v>76.780.504-7</v>
      </c>
      <c r="F442" s="6" t="s">
        <v>1183</v>
      </c>
      <c r="G442" s="6">
        <f t="shared" si="18"/>
        <v>37</v>
      </c>
      <c r="H442" s="6" t="s">
        <v>1146</v>
      </c>
      <c r="I442" s="6" t="s">
        <v>1146</v>
      </c>
      <c r="J442" s="6" t="str">
        <f>_xlfn.XLOOKUP(I442,'[2]Barras CMg'!$E$2:$E$1527,'[2]Barras CMg'!$A$2:$A$1527,"------",0,1)</f>
        <v>------</v>
      </c>
      <c r="K442" s="6" t="s">
        <v>397</v>
      </c>
      <c r="L442" s="6">
        <v>2025</v>
      </c>
      <c r="M442" s="6" t="s">
        <v>495</v>
      </c>
      <c r="N442" s="6" t="s">
        <v>496</v>
      </c>
      <c r="O442" s="6" t="s">
        <v>213</v>
      </c>
      <c r="P442" s="6" t="s">
        <v>106</v>
      </c>
      <c r="Q442" s="6" t="s">
        <v>243</v>
      </c>
      <c r="R442" s="6" t="s">
        <v>1184</v>
      </c>
      <c r="S442" s="6" t="s">
        <v>51</v>
      </c>
      <c r="T442" s="9" t="s">
        <v>1185</v>
      </c>
      <c r="U442" s="10">
        <v>8</v>
      </c>
      <c r="V442" s="10">
        <v>7.98</v>
      </c>
      <c r="W442" s="11" t="e">
        <f>_xlfn.XLOOKUP(C442,#REF!,#REF!,"S/I",0)</f>
        <v>#REF!</v>
      </c>
      <c r="X442" s="11" t="str">
        <f>_xlfn.XLOOKUP($D442,[2]Retiros_dinamica!$F:$F,[2]Retiros_dinamica!B:B,"S/I",0)</f>
        <v>S/I</v>
      </c>
      <c r="Y442" s="11" t="str">
        <f>_xlfn.XLOOKUP($D442,[2]Retiros_dinamica!$F:$F,[2]Retiros_dinamica!C:C,"S/I",0)</f>
        <v>S/I</v>
      </c>
      <c r="Z442" s="11" t="str">
        <f>_xlfn.XLOOKUP($D442,[2]Retiros_dinamica!$F:$F,[2]Retiros_dinamica!D:D,"S/I",0)</f>
        <v>S/I</v>
      </c>
      <c r="AA442" s="11" t="str">
        <f>_xlfn.XLOOKUP($D442,[2]Retiros_dinamica!$F:$F,[2]Retiros_dinamica!E:E,"S/I",0)</f>
        <v>S/I</v>
      </c>
      <c r="AB442" s="6" t="str">
        <f>_xlfn.XLOOKUP(C442,[2]CMg!$I$4:$I$106,[2]CMg!$M$4:$M$106,"----",0,1)</f>
        <v>----</v>
      </c>
      <c r="AC442" s="6" t="str">
        <f>_xlfn.XLOOKUP(C442,[2]CMg!$A$4:$A$106,[2]CMg!$B$4:$B$106,"----",0,1)</f>
        <v>----</v>
      </c>
      <c r="AD442" s="6" t="str">
        <f>_xlfn.XLOOKUP(C442,'[3]Promedio solar Cmg'!$A$4:$A$106,'[3]Promedio solar Cmg'!$B$4:$B$106,"----",0,1)</f>
        <v>----</v>
      </c>
      <c r="AH442" s="12">
        <f>_xlfn.XLOOKUP($E442,'[2]Balance económico'!$C:$C,'[2]Balance económico'!$D:$D,"-",0)</f>
        <v>20548121675.779228</v>
      </c>
      <c r="AI442" s="12">
        <f>_xlfn.XLOOKUP($E442,'[2]Balance económico'!$C:$C,'[2]Balance económico'!$E:$E,"-",0)</f>
        <v>2428228872.1735702</v>
      </c>
      <c r="AJ442" s="12" t="str">
        <f>_xlfn.XLOOKUP($E442,'[2]Balance económico'!$C:$C,'[2]Balance económico'!$F:$F,"-",0)</f>
        <v>----</v>
      </c>
      <c r="AK442" s="6" t="str">
        <f t="shared" si="19"/>
        <v>PPA</v>
      </c>
      <c r="AL442" s="12" t="str" cm="1">
        <f t="array" ref="AL442">IFERROR((X442*[2]!Tabla2[Bloque A] + 'BD Centrales 2025'!Y710*[2]!Tabla2[Bloque B] + 'BD Centrales 2025'!Z710*[2]!Tabla2[Bloque C])*#REF!,"-")</f>
        <v>-</v>
      </c>
      <c r="AM442" s="12" t="str">
        <f t="shared" si="20"/>
        <v>-</v>
      </c>
      <c r="AN442" s="12">
        <f>IFERROR((AH442+AI442+AJ442)/(SUMIFS($W$2:$W$1194,$E$2:$E$1194,E442)*1000*#REF!),0)</f>
        <v>0</v>
      </c>
    </row>
    <row r="443" spans="1:40" ht="14.4" x14ac:dyDescent="0.3">
      <c r="A443" s="7">
        <v>556</v>
      </c>
      <c r="B443" s="7" t="s">
        <v>1186</v>
      </c>
      <c r="C443" s="8" t="s">
        <v>1187</v>
      </c>
      <c r="D443" s="6" t="s">
        <v>1188</v>
      </c>
      <c r="E443" s="6" t="str">
        <f>_xlfn.XLOOKUP(D443,'[2]Coordinados SEN'!$A:$A,'[2]Coordinados SEN'!$B:$B,"-",0)</f>
        <v>76.727.583-8</v>
      </c>
      <c r="F443" s="6" t="s">
        <v>1188</v>
      </c>
      <c r="G443" s="6">
        <f t="shared" si="18"/>
        <v>1</v>
      </c>
      <c r="H443" s="6" t="s">
        <v>1189</v>
      </c>
      <c r="I443" s="6" t="s">
        <v>1189</v>
      </c>
      <c r="J443" s="6" t="str">
        <f>_xlfn.XLOOKUP(I443,'[2]Barras CMg'!$E$2:$E$1527,'[2]Barras CMg'!$A$2:$A$1527,"------",0,1)</f>
        <v>------</v>
      </c>
      <c r="K443" s="6" t="s">
        <v>397</v>
      </c>
      <c r="L443" s="6">
        <v>2025</v>
      </c>
      <c r="M443" s="6" t="s">
        <v>495</v>
      </c>
      <c r="N443" s="6" t="s">
        <v>496</v>
      </c>
      <c r="O443" s="6" t="s">
        <v>213</v>
      </c>
      <c r="P443" s="6" t="s">
        <v>189</v>
      </c>
      <c r="Q443" s="6" t="s">
        <v>773</v>
      </c>
      <c r="R443" s="6" t="s">
        <v>1110</v>
      </c>
      <c r="S443" s="6" t="s">
        <v>51</v>
      </c>
      <c r="T443" s="9" t="s">
        <v>1190</v>
      </c>
      <c r="U443" s="10">
        <v>3</v>
      </c>
      <c r="V443" s="10">
        <v>2.97</v>
      </c>
      <c r="W443" s="11" t="e">
        <f>_xlfn.XLOOKUP(C443,#REF!,#REF!,"S/I",0)</f>
        <v>#REF!</v>
      </c>
      <c r="X443" s="11" t="str">
        <f>_xlfn.XLOOKUP($D443,[2]Retiros_dinamica!$F:$F,[2]Retiros_dinamica!B:B,"S/I",0)</f>
        <v>S/I</v>
      </c>
      <c r="Y443" s="11" t="str">
        <f>_xlfn.XLOOKUP($D443,[2]Retiros_dinamica!$F:$F,[2]Retiros_dinamica!C:C,"S/I",0)</f>
        <v>S/I</v>
      </c>
      <c r="Z443" s="11" t="str">
        <f>_xlfn.XLOOKUP($D443,[2]Retiros_dinamica!$F:$F,[2]Retiros_dinamica!D:D,"S/I",0)</f>
        <v>S/I</v>
      </c>
      <c r="AA443" s="11" t="str">
        <f>_xlfn.XLOOKUP($D443,[2]Retiros_dinamica!$F:$F,[2]Retiros_dinamica!E:E,"S/I",0)</f>
        <v>S/I</v>
      </c>
      <c r="AB443" s="6" t="str">
        <f>_xlfn.XLOOKUP(C443,[2]CMg!$I$4:$I$106,[2]CMg!$M$4:$M$106,"----",0,1)</f>
        <v>----</v>
      </c>
      <c r="AC443" s="6" t="str">
        <f>_xlfn.XLOOKUP(C443,[2]CMg!$A$4:$A$106,[2]CMg!$B$4:$B$106,"----",0,1)</f>
        <v>----</v>
      </c>
      <c r="AD443" s="6" t="str">
        <f>_xlfn.XLOOKUP(C443,'[3]Promedio solar Cmg'!$A$4:$A$106,'[3]Promedio solar Cmg'!$B$4:$B$106,"----",0,1)</f>
        <v>----</v>
      </c>
      <c r="AH443" s="12">
        <f>_xlfn.XLOOKUP($E443,'[2]Balance económico'!$C:$C,'[2]Balance económico'!$D:$D,"-",0)</f>
        <v>299954291.52230364</v>
      </c>
      <c r="AI443" s="12">
        <f>_xlfn.XLOOKUP($E443,'[2]Balance económico'!$C:$C,'[2]Balance económico'!$E:$E,"-",0)</f>
        <v>35184811.527600005</v>
      </c>
      <c r="AJ443" s="12" t="str">
        <f>_xlfn.XLOOKUP($E443,'[2]Balance económico'!$C:$C,'[2]Balance económico'!$F:$F,"-",0)</f>
        <v>----</v>
      </c>
      <c r="AK443" s="6" t="str">
        <f t="shared" si="19"/>
        <v>PPA</v>
      </c>
      <c r="AL443" s="12" t="str" cm="1">
        <f t="array" ref="AL443">IFERROR((X443*[2]!Tabla2[Bloque A] + 'BD Centrales 2025'!Y221*[2]!Tabla2[Bloque B] + 'BD Centrales 2025'!Z221*[2]!Tabla2[Bloque C])*#REF!,"-")</f>
        <v>-</v>
      </c>
      <c r="AM443" s="12" t="str">
        <f t="shared" si="20"/>
        <v>-</v>
      </c>
      <c r="AN443" s="12">
        <f>IFERROR((AH443+AI443+AJ443)/(SUMIFS($W$2:$W$1194,$E$2:$E$1194,E443)*1000*#REF!),0)</f>
        <v>0</v>
      </c>
    </row>
    <row r="444" spans="1:40" ht="14.4" x14ac:dyDescent="0.3">
      <c r="A444" s="7">
        <v>557</v>
      </c>
      <c r="B444" s="7" t="s">
        <v>6189</v>
      </c>
      <c r="C444" s="8" t="s">
        <v>6190</v>
      </c>
      <c r="D444" s="6" t="s">
        <v>6191</v>
      </c>
      <c r="E444" s="6" t="str">
        <f>_xlfn.XLOOKUP(D444,'[2]Coordinados SEN'!$A:$A,'[2]Coordinados SEN'!$B:$B,"-",0)</f>
        <v>76.616.538-9</v>
      </c>
      <c r="F444" s="6" t="s">
        <v>6191</v>
      </c>
      <c r="G444" s="6">
        <f t="shared" si="18"/>
        <v>1</v>
      </c>
      <c r="H444" s="6" t="s">
        <v>6192</v>
      </c>
      <c r="I444" s="6" t="s">
        <v>6193</v>
      </c>
      <c r="J444" s="6" t="str">
        <f>_xlfn.XLOOKUP(I444,'[2]Barras CMg'!$E$2:$E$1527,'[2]Barras CMg'!$A$2:$A$1527,"------",0,1)</f>
        <v>TENO__________066</v>
      </c>
      <c r="K444" s="6">
        <v>26</v>
      </c>
      <c r="L444" s="6">
        <v>2025</v>
      </c>
      <c r="M444" s="6" t="s">
        <v>45</v>
      </c>
      <c r="N444" s="6" t="s">
        <v>5267</v>
      </c>
      <c r="O444" s="6" t="s">
        <v>47</v>
      </c>
      <c r="P444" s="6" t="s">
        <v>90</v>
      </c>
      <c r="Q444" s="6" t="s">
        <v>868</v>
      </c>
      <c r="R444" s="6" t="s">
        <v>1461</v>
      </c>
      <c r="S444" s="6" t="s">
        <v>51</v>
      </c>
      <c r="T444" s="9" t="s">
        <v>6194</v>
      </c>
      <c r="U444" s="10">
        <v>44.46</v>
      </c>
      <c r="V444" s="10">
        <v>43.68</v>
      </c>
      <c r="W444" s="11" t="e">
        <f>_xlfn.XLOOKUP(C444,#REF!,#REF!,"S/I",0)</f>
        <v>#REF!</v>
      </c>
      <c r="X444" s="11" t="str">
        <f>_xlfn.XLOOKUP($D444,[2]Retiros_dinamica!$F:$F,[2]Retiros_dinamica!B:B,"S/I",0)</f>
        <v>S/I</v>
      </c>
      <c r="Y444" s="11" t="str">
        <f>_xlfn.XLOOKUP($D444,[2]Retiros_dinamica!$F:$F,[2]Retiros_dinamica!C:C,"S/I",0)</f>
        <v>S/I</v>
      </c>
      <c r="Z444" s="11" t="str">
        <f>_xlfn.XLOOKUP($D444,[2]Retiros_dinamica!$F:$F,[2]Retiros_dinamica!D:D,"S/I",0)</f>
        <v>S/I</v>
      </c>
      <c r="AA444" s="11" t="str">
        <f>_xlfn.XLOOKUP($D444,[2]Retiros_dinamica!$F:$F,[2]Retiros_dinamica!E:E,"S/I",0)</f>
        <v>S/I</v>
      </c>
      <c r="AB444" s="6" t="str">
        <f>_xlfn.XLOOKUP(C444,[2]CMg!$I$4:$I$106,[2]CMg!$M$4:$M$106,"----",0,1)</f>
        <v>----</v>
      </c>
      <c r="AH444" s="12">
        <f>_xlfn.XLOOKUP($E444,'[2]Balance económico'!$C:$C,'[2]Balance económico'!$D:$D,"-",0)</f>
        <v>3936205925.6675239</v>
      </c>
      <c r="AI444" s="12">
        <f>_xlfn.XLOOKUP($E444,'[2]Balance económico'!$C:$C,'[2]Balance económico'!$E:$E,"-",0)</f>
        <v>2148348364.4148631</v>
      </c>
      <c r="AJ444" s="12">
        <f>_xlfn.XLOOKUP($E444,'[2]Balance económico'!$C:$C,'[2]Balance económico'!$F:$F,"-",0)</f>
        <v>7789037.2259880472</v>
      </c>
      <c r="AK444" s="6" t="str">
        <f t="shared" si="19"/>
        <v>PPA</v>
      </c>
      <c r="AL444" s="12" t="str" cm="1">
        <f t="array" ref="AL444">IFERROR((X444*[2]!Tabla2[Bloque A] + 'BD Centrales 2025'!Y1181*[2]!Tabla2[Bloque B] + 'BD Centrales 2025'!Z1181*[2]!Tabla2[Bloque C])*#REF!,"-")</f>
        <v>-</v>
      </c>
      <c r="AM444" s="12" t="str">
        <f t="shared" si="20"/>
        <v>-</v>
      </c>
      <c r="AN444" s="12">
        <f>IFERROR((AH444+AI444+AJ444)/(SUMIFS($W$2:$W$1194,$E$2:$E$1194,E444)*1000*#REF!),0)</f>
        <v>0</v>
      </c>
    </row>
    <row r="445" spans="1:40" ht="14.4" x14ac:dyDescent="0.3">
      <c r="A445" s="7">
        <v>558</v>
      </c>
      <c r="B445" s="7" t="s">
        <v>1191</v>
      </c>
      <c r="C445" s="8" t="s">
        <v>1192</v>
      </c>
      <c r="D445" s="6" t="s">
        <v>1193</v>
      </c>
      <c r="E445" s="6" t="str">
        <f>_xlfn.XLOOKUP(D445,'[2]Coordinados SEN'!$A:$A,'[2]Coordinados SEN'!$B:$B,"-",0)</f>
        <v>76.416.516-0</v>
      </c>
      <c r="F445" s="6" t="s">
        <v>1193</v>
      </c>
      <c r="G445" s="6">
        <f t="shared" si="18"/>
        <v>1</v>
      </c>
      <c r="H445" s="6" t="s">
        <v>1167</v>
      </c>
      <c r="I445" s="6" t="s">
        <v>1167</v>
      </c>
      <c r="J445" s="6" t="str">
        <f>_xlfn.XLOOKUP(I445,'[2]Barras CMg'!$E$2:$E$1527,'[2]Barras CMg'!$A$2:$A$1527,"------",0,1)</f>
        <v>------</v>
      </c>
      <c r="K445" s="6" t="s">
        <v>397</v>
      </c>
      <c r="L445" s="6">
        <v>2025</v>
      </c>
      <c r="M445" s="6" t="s">
        <v>495</v>
      </c>
      <c r="N445" s="6" t="s">
        <v>496</v>
      </c>
      <c r="O445" s="6" t="s">
        <v>213</v>
      </c>
      <c r="P445" s="6" t="s">
        <v>189</v>
      </c>
      <c r="Q445" s="6" t="s">
        <v>190</v>
      </c>
      <c r="R445" s="6" t="s">
        <v>236</v>
      </c>
      <c r="S445" s="6" t="s">
        <v>51</v>
      </c>
      <c r="T445" s="9" t="s">
        <v>1194</v>
      </c>
      <c r="U445" s="10">
        <v>3</v>
      </c>
      <c r="V445" s="10">
        <v>2.9950000000000001</v>
      </c>
      <c r="W445" s="11" t="e">
        <f>_xlfn.XLOOKUP(C445,#REF!,#REF!,"S/I",0)</f>
        <v>#REF!</v>
      </c>
      <c r="X445" s="11" t="str">
        <f>_xlfn.XLOOKUP($D445,[2]Retiros_dinamica!$F:$F,[2]Retiros_dinamica!B:B,"S/I",0)</f>
        <v>S/I</v>
      </c>
      <c r="Y445" s="11" t="str">
        <f>_xlfn.XLOOKUP($D445,[2]Retiros_dinamica!$F:$F,[2]Retiros_dinamica!C:C,"S/I",0)</f>
        <v>S/I</v>
      </c>
      <c r="Z445" s="11" t="str">
        <f>_xlfn.XLOOKUP($D445,[2]Retiros_dinamica!$F:$F,[2]Retiros_dinamica!D:D,"S/I",0)</f>
        <v>S/I</v>
      </c>
      <c r="AA445" s="11" t="str">
        <f>_xlfn.XLOOKUP($D445,[2]Retiros_dinamica!$F:$F,[2]Retiros_dinamica!E:E,"S/I",0)</f>
        <v>S/I</v>
      </c>
      <c r="AB445" s="6" t="str">
        <f>_xlfn.XLOOKUP(C445,[2]CMg!$I$4:$I$106,[2]CMg!$M$4:$M$106,"----",0,1)</f>
        <v>----</v>
      </c>
      <c r="AC445" s="6" t="str">
        <f>_xlfn.XLOOKUP(C445,[2]CMg!$A$4:$A$106,[2]CMg!$B$4:$B$106,"----",0,1)</f>
        <v>----</v>
      </c>
      <c r="AD445" s="6" t="str">
        <f>_xlfn.XLOOKUP(C445,'[3]Promedio solar Cmg'!$A$4:$A$106,'[3]Promedio solar Cmg'!$B$4:$B$106,"----",0,1)</f>
        <v>----</v>
      </c>
      <c r="AH445" s="12">
        <f>_xlfn.XLOOKUP($E445,'[2]Balance económico'!$C:$C,'[2]Balance económico'!$D:$D,"-",0)</f>
        <v>177944349.38567999</v>
      </c>
      <c r="AI445" s="12">
        <f>_xlfn.XLOOKUP($E445,'[2]Balance económico'!$C:$C,'[2]Balance económico'!$E:$E,"-",0)</f>
        <v>10033840.060000001</v>
      </c>
      <c r="AJ445" s="12" t="str">
        <f>_xlfn.XLOOKUP($E445,'[2]Balance económico'!$C:$C,'[2]Balance económico'!$F:$F,"-",0)</f>
        <v>----</v>
      </c>
      <c r="AK445" s="6" t="str">
        <f t="shared" si="19"/>
        <v>PPA</v>
      </c>
      <c r="AL445" s="12" t="str" cm="1">
        <f t="array" ref="AL445">IFERROR((X445*[2]!Tabla2[Bloque A] + 'BD Centrales 2025'!Y125*[2]!Tabla2[Bloque B] + 'BD Centrales 2025'!Z125*[2]!Tabla2[Bloque C])*#REF!,"-")</f>
        <v>-</v>
      </c>
      <c r="AM445" s="12" t="str">
        <f t="shared" si="20"/>
        <v>-</v>
      </c>
      <c r="AN445" s="12">
        <f>IFERROR((AH445+AI445+AJ445)/(SUMIFS($W$2:$W$1194,$E$2:$E$1194,E445)*1000*#REF!),0)</f>
        <v>0</v>
      </c>
    </row>
    <row r="446" spans="1:40" ht="14.4" x14ac:dyDescent="0.3">
      <c r="A446" s="7">
        <v>559</v>
      </c>
      <c r="B446" s="7" t="s">
        <v>1195</v>
      </c>
      <c r="C446" s="8" t="s">
        <v>1196</v>
      </c>
      <c r="D446" s="6" t="s">
        <v>1126</v>
      </c>
      <c r="E446" s="6" t="str">
        <f>_xlfn.XLOOKUP(D446,'[2]Coordinados SEN'!$A:$A,'[2]Coordinados SEN'!$B:$B,"-",0)</f>
        <v>77.122.684-1</v>
      </c>
      <c r="F446" s="6" t="s">
        <v>1197</v>
      </c>
      <c r="G446" s="6">
        <f t="shared" si="18"/>
        <v>8</v>
      </c>
      <c r="H446" s="6" t="s">
        <v>1198</v>
      </c>
      <c r="I446" s="6" t="s">
        <v>1198</v>
      </c>
      <c r="J446" s="6" t="str">
        <f>_xlfn.XLOOKUP(I446,'[2]Barras CMg'!$E$2:$E$1527,'[2]Barras CMg'!$A$2:$A$1527,"------",0,1)</f>
        <v>------</v>
      </c>
      <c r="K446" s="6" t="s">
        <v>397</v>
      </c>
      <c r="L446" s="6">
        <v>2025</v>
      </c>
      <c r="M446" s="6" t="s">
        <v>495</v>
      </c>
      <c r="N446" s="6" t="s">
        <v>496</v>
      </c>
      <c r="O446" s="6" t="s">
        <v>213</v>
      </c>
      <c r="P446" s="6" t="s">
        <v>90</v>
      </c>
      <c r="Q446" s="6" t="s">
        <v>868</v>
      </c>
      <c r="R446" s="6" t="s">
        <v>1199</v>
      </c>
      <c r="S446" s="6" t="s">
        <v>51</v>
      </c>
      <c r="T446" s="9" t="s">
        <v>1200</v>
      </c>
      <c r="U446" s="10">
        <v>2.96</v>
      </c>
      <c r="V446" s="10">
        <v>2.96</v>
      </c>
      <c r="W446" s="11" t="e">
        <f>_xlfn.XLOOKUP(C446,#REF!,#REF!,"S/I",0)</f>
        <v>#REF!</v>
      </c>
      <c r="X446" s="11" t="str">
        <f>_xlfn.XLOOKUP($D446,[2]Retiros_dinamica!$F:$F,[2]Retiros_dinamica!B:B,"S/I",0)</f>
        <v>S/I</v>
      </c>
      <c r="Y446" s="11" t="str">
        <f>_xlfn.XLOOKUP($D446,[2]Retiros_dinamica!$F:$F,[2]Retiros_dinamica!C:C,"S/I",0)</f>
        <v>S/I</v>
      </c>
      <c r="Z446" s="11" t="str">
        <f>_xlfn.XLOOKUP($D446,[2]Retiros_dinamica!$F:$F,[2]Retiros_dinamica!D:D,"S/I",0)</f>
        <v>S/I</v>
      </c>
      <c r="AA446" s="11" t="str">
        <f>_xlfn.XLOOKUP($D446,[2]Retiros_dinamica!$F:$F,[2]Retiros_dinamica!E:E,"S/I",0)</f>
        <v>S/I</v>
      </c>
      <c r="AB446" s="6" t="str">
        <f>_xlfn.XLOOKUP(C446,[2]CMg!$I$4:$I$106,[2]CMg!$M$4:$M$106,"----",0,1)</f>
        <v>----</v>
      </c>
      <c r="AC446" s="6" t="str">
        <f>_xlfn.XLOOKUP(C446,[2]CMg!$A$4:$A$106,[2]CMg!$B$4:$B$106,"----",0,1)</f>
        <v>----</v>
      </c>
      <c r="AD446" s="6" t="str">
        <f>_xlfn.XLOOKUP(C446,'[3]Promedio solar Cmg'!$A$4:$A$106,'[3]Promedio solar Cmg'!$B$4:$B$106,"----",0,1)</f>
        <v>----</v>
      </c>
      <c r="AH446" s="12">
        <f>_xlfn.XLOOKUP($E446,'[2]Balance económico'!$C:$C,'[2]Balance económico'!$D:$D,"-",0)</f>
        <v>7031725711.3916912</v>
      </c>
      <c r="AI446" s="12">
        <f>_xlfn.XLOOKUP($E446,'[2]Balance económico'!$C:$C,'[2]Balance económico'!$E:$E,"-",0)</f>
        <v>556134225.99714005</v>
      </c>
      <c r="AJ446" s="12" t="str">
        <f>_xlfn.XLOOKUP($E446,'[2]Balance económico'!$C:$C,'[2]Balance económico'!$F:$F,"-",0)</f>
        <v>----</v>
      </c>
      <c r="AK446" s="6" t="str">
        <f t="shared" si="19"/>
        <v>PPA</v>
      </c>
      <c r="AL446" s="12" t="str" cm="1">
        <f t="array" ref="AL446">IFERROR((X446*[2]!Tabla2[Bloque A] + 'BD Centrales 2025'!Y553*[2]!Tabla2[Bloque B] + 'BD Centrales 2025'!Z553*[2]!Tabla2[Bloque C])*#REF!,"-")</f>
        <v>-</v>
      </c>
      <c r="AM446" s="12" t="str">
        <f t="shared" si="20"/>
        <v>-</v>
      </c>
      <c r="AN446" s="12">
        <f>IFERROR((AH446+AI446+AJ446)/(SUMIFS($W$2:$W$1194,$E$2:$E$1194,E446)*1000*#REF!),0)</f>
        <v>0</v>
      </c>
    </row>
    <row r="447" spans="1:40" ht="14.4" x14ac:dyDescent="0.3">
      <c r="A447" s="7">
        <v>560</v>
      </c>
      <c r="B447" s="7" t="s">
        <v>1201</v>
      </c>
      <c r="C447" s="8" t="s">
        <v>1202</v>
      </c>
      <c r="D447" s="6" t="s">
        <v>677</v>
      </c>
      <c r="E447" s="6" t="str">
        <f>_xlfn.XLOOKUP(D447,'[2]Coordinados SEN'!$A:$A,'[2]Coordinados SEN'!$B:$B,"-",0)</f>
        <v>76.780.504-7</v>
      </c>
      <c r="F447" s="6" t="s">
        <v>1203</v>
      </c>
      <c r="G447" s="6">
        <f t="shared" si="18"/>
        <v>37</v>
      </c>
      <c r="H447" s="6" t="s">
        <v>1204</v>
      </c>
      <c r="I447" s="6" t="s">
        <v>1204</v>
      </c>
      <c r="J447" s="6" t="str">
        <f>_xlfn.XLOOKUP(I447,'[2]Barras CMg'!$E$2:$E$1527,'[2]Barras CMg'!$A$2:$A$1527,"------",0,1)</f>
        <v>------</v>
      </c>
      <c r="K447" s="6" t="s">
        <v>397</v>
      </c>
      <c r="L447" s="6">
        <v>2025</v>
      </c>
      <c r="M447" s="6" t="s">
        <v>495</v>
      </c>
      <c r="N447" s="6" t="s">
        <v>496</v>
      </c>
      <c r="O447" s="6" t="s">
        <v>213</v>
      </c>
      <c r="P447" s="6" t="s">
        <v>362</v>
      </c>
      <c r="Q447" s="6" t="s">
        <v>363</v>
      </c>
      <c r="R447" s="6" t="s">
        <v>1205</v>
      </c>
      <c r="S447" s="6" t="s">
        <v>51</v>
      </c>
      <c r="T447" s="9" t="s">
        <v>1206</v>
      </c>
      <c r="U447" s="10">
        <v>3</v>
      </c>
      <c r="V447" s="10">
        <v>2.99</v>
      </c>
      <c r="W447" s="11" t="e">
        <f>_xlfn.XLOOKUP(C447,#REF!,#REF!,"S/I",0)</f>
        <v>#REF!</v>
      </c>
      <c r="X447" s="11" t="str">
        <f>_xlfn.XLOOKUP($D447,[2]Retiros_dinamica!$F:$F,[2]Retiros_dinamica!B:B,"S/I",0)</f>
        <v>S/I</v>
      </c>
      <c r="Y447" s="11" t="str">
        <f>_xlfn.XLOOKUP($D447,[2]Retiros_dinamica!$F:$F,[2]Retiros_dinamica!C:C,"S/I",0)</f>
        <v>S/I</v>
      </c>
      <c r="Z447" s="11" t="str">
        <f>_xlfn.XLOOKUP($D447,[2]Retiros_dinamica!$F:$F,[2]Retiros_dinamica!D:D,"S/I",0)</f>
        <v>S/I</v>
      </c>
      <c r="AA447" s="11" t="str">
        <f>_xlfn.XLOOKUP($D447,[2]Retiros_dinamica!$F:$F,[2]Retiros_dinamica!E:E,"S/I",0)</f>
        <v>S/I</v>
      </c>
      <c r="AB447" s="6" t="str">
        <f>_xlfn.XLOOKUP(C447,[2]CMg!$I$4:$I$106,[2]CMg!$M$4:$M$106,"----",0,1)</f>
        <v>----</v>
      </c>
      <c r="AC447" s="6" t="str">
        <f>_xlfn.XLOOKUP(C447,[2]CMg!$A$4:$A$106,[2]CMg!$B$4:$B$106,"----",0,1)</f>
        <v>----</v>
      </c>
      <c r="AD447" s="6" t="str">
        <f>_xlfn.XLOOKUP(C447,'[3]Promedio solar Cmg'!$A$4:$A$106,'[3]Promedio solar Cmg'!$B$4:$B$106,"----",0,1)</f>
        <v>----</v>
      </c>
      <c r="AH447" s="12">
        <f>_xlfn.XLOOKUP($E447,'[2]Balance económico'!$C:$C,'[2]Balance económico'!$D:$D,"-",0)</f>
        <v>20548121675.779228</v>
      </c>
      <c r="AI447" s="12">
        <f>_xlfn.XLOOKUP($E447,'[2]Balance económico'!$C:$C,'[2]Balance económico'!$E:$E,"-",0)</f>
        <v>2428228872.1735702</v>
      </c>
      <c r="AJ447" s="12" t="str">
        <f>_xlfn.XLOOKUP($E447,'[2]Balance económico'!$C:$C,'[2]Balance económico'!$F:$F,"-",0)</f>
        <v>----</v>
      </c>
      <c r="AK447" s="6" t="str">
        <f t="shared" si="19"/>
        <v>PPA</v>
      </c>
      <c r="AL447" s="12" t="str" cm="1">
        <f t="array" ref="AL447">IFERROR((X447*[2]!Tabla2[Bloque A] + 'BD Centrales 2025'!Y711*[2]!Tabla2[Bloque B] + 'BD Centrales 2025'!Z711*[2]!Tabla2[Bloque C])*#REF!,"-")</f>
        <v>-</v>
      </c>
      <c r="AM447" s="12" t="str">
        <f t="shared" si="20"/>
        <v>-</v>
      </c>
      <c r="AN447" s="12">
        <f>IFERROR((AH447+AI447+AJ447)/(SUMIFS($W$2:$W$1194,$E$2:$E$1194,E447)*1000*#REF!),0)</f>
        <v>0</v>
      </c>
    </row>
    <row r="448" spans="1:40" ht="14.4" x14ac:dyDescent="0.3">
      <c r="A448" s="7">
        <v>561</v>
      </c>
      <c r="B448" s="7" t="s">
        <v>5688</v>
      </c>
      <c r="C448" s="8" t="s">
        <v>5689</v>
      </c>
      <c r="D448" s="6" t="s">
        <v>5690</v>
      </c>
      <c r="E448" s="6" t="str">
        <f>_xlfn.XLOOKUP(D448,'[2]Coordinados SEN'!$A:$A,'[2]Coordinados SEN'!$B:$B,"-",0)</f>
        <v>76.267.761-K</v>
      </c>
      <c r="F448" s="6" t="s">
        <v>5690</v>
      </c>
      <c r="G448" s="6">
        <f t="shared" si="18"/>
        <v>4</v>
      </c>
      <c r="H448" s="6" t="s">
        <v>2554</v>
      </c>
      <c r="I448" s="6" t="s">
        <v>2554</v>
      </c>
      <c r="J448" s="6" t="str">
        <f>_xlfn.XLOOKUP(I448,'[2]Barras CMg'!$E$2:$E$1527,'[2]Barras CMg'!$A$2:$A$1527,"------",0,1)</f>
        <v>------</v>
      </c>
      <c r="K448" s="6">
        <v>6</v>
      </c>
      <c r="L448" s="6">
        <v>2025</v>
      </c>
      <c r="M448" s="6" t="s">
        <v>45</v>
      </c>
      <c r="N448" s="6" t="s">
        <v>5267</v>
      </c>
      <c r="O448" s="6" t="s">
        <v>213</v>
      </c>
      <c r="P448" s="6" t="s">
        <v>477</v>
      </c>
      <c r="Q448" s="6" t="s">
        <v>766</v>
      </c>
      <c r="R448" s="6" t="s">
        <v>1428</v>
      </c>
      <c r="S448" s="6" t="s">
        <v>51</v>
      </c>
      <c r="T448" s="9" t="s">
        <v>1176</v>
      </c>
      <c r="U448" s="10">
        <v>3</v>
      </c>
      <c r="V448" s="10">
        <v>3</v>
      </c>
      <c r="W448" s="11" t="e">
        <f>_xlfn.XLOOKUP(C448,#REF!,#REF!,"S/I",0)</f>
        <v>#REF!</v>
      </c>
      <c r="X448" s="11" t="str">
        <f>_xlfn.XLOOKUP($D448,[2]Retiros_dinamica!$F:$F,[2]Retiros_dinamica!B:B,"S/I",0)</f>
        <v>S/I</v>
      </c>
      <c r="Y448" s="11" t="str">
        <f>_xlfn.XLOOKUP($D448,[2]Retiros_dinamica!$F:$F,[2]Retiros_dinamica!C:C,"S/I",0)</f>
        <v>S/I</v>
      </c>
      <c r="Z448" s="11" t="str">
        <f>_xlfn.XLOOKUP($D448,[2]Retiros_dinamica!$F:$F,[2]Retiros_dinamica!D:D,"S/I",0)</f>
        <v>S/I</v>
      </c>
      <c r="AA448" s="11" t="str">
        <f>_xlfn.XLOOKUP($D448,[2]Retiros_dinamica!$F:$F,[2]Retiros_dinamica!E:E,"S/I",0)</f>
        <v>S/I</v>
      </c>
      <c r="AB448" s="6" t="str">
        <f>_xlfn.XLOOKUP(C448,[2]CMg!$I$4:$I$106,[2]CMg!$M$4:$M$106,"----",0,1)</f>
        <v>----</v>
      </c>
      <c r="AH448" s="12">
        <f>_xlfn.XLOOKUP($E448,'[2]Balance económico'!$C:$C,'[2]Balance económico'!$D:$D,"-",0)</f>
        <v>36601974.454460032</v>
      </c>
      <c r="AI448" s="12">
        <f>_xlfn.XLOOKUP($E448,'[2]Balance económico'!$C:$C,'[2]Balance económico'!$E:$E,"-",0)</f>
        <v>672639283.15143991</v>
      </c>
      <c r="AJ448" s="12" t="str">
        <f>_xlfn.XLOOKUP($E448,'[2]Balance económico'!$C:$C,'[2]Balance económico'!$F:$F,"-",0)</f>
        <v>----</v>
      </c>
      <c r="AK448" s="6" t="str">
        <f t="shared" si="19"/>
        <v>PPA</v>
      </c>
      <c r="AL448" s="12" t="str" cm="1">
        <f t="array" ref="AL448">IFERROR((X448*[2]!Tabla2[Bloque A] + 'BD Centrales 2025'!Y1069*[2]!Tabla2[Bloque B] + 'BD Centrales 2025'!Z1069*[2]!Tabla2[Bloque C])*#REF!,"-")</f>
        <v>-</v>
      </c>
      <c r="AM448" s="12" t="str">
        <f t="shared" si="20"/>
        <v>-</v>
      </c>
      <c r="AN448" s="12">
        <f>IFERROR((AH448+AI448+AJ448)/(SUMIFS($W$2:$W$1194,$E$2:$E$1194,E448)*1000*#REF!),0)</f>
        <v>0</v>
      </c>
    </row>
    <row r="449" spans="1:40" ht="14.4" x14ac:dyDescent="0.3">
      <c r="A449" s="7">
        <v>562</v>
      </c>
      <c r="B449" s="7" t="s">
        <v>1207</v>
      </c>
      <c r="C449" s="8" t="s">
        <v>1208</v>
      </c>
      <c r="D449" s="6" t="s">
        <v>677</v>
      </c>
      <c r="E449" s="6" t="str">
        <f>_xlfn.XLOOKUP(D449,'[2]Coordinados SEN'!$A:$A,'[2]Coordinados SEN'!$B:$B,"-",0)</f>
        <v>76.780.504-7</v>
      </c>
      <c r="F449" s="6" t="s">
        <v>1209</v>
      </c>
      <c r="G449" s="6">
        <f t="shared" si="18"/>
        <v>37</v>
      </c>
      <c r="H449" s="6" t="s">
        <v>1210</v>
      </c>
      <c r="I449" s="6" t="s">
        <v>1210</v>
      </c>
      <c r="J449" s="6" t="str">
        <f>_xlfn.XLOOKUP(I449,'[2]Barras CMg'!$E$2:$E$1527,'[2]Barras CMg'!$A$2:$A$1527,"------",0,1)</f>
        <v>------</v>
      </c>
      <c r="K449" s="6" t="s">
        <v>397</v>
      </c>
      <c r="L449" s="6">
        <v>2025</v>
      </c>
      <c r="M449" s="6" t="s">
        <v>495</v>
      </c>
      <c r="N449" s="6" t="s">
        <v>496</v>
      </c>
      <c r="O449" s="6" t="s">
        <v>213</v>
      </c>
      <c r="P449" s="6" t="s">
        <v>106</v>
      </c>
      <c r="Q449" s="6" t="s">
        <v>107</v>
      </c>
      <c r="R449" s="6" t="s">
        <v>108</v>
      </c>
      <c r="S449" s="6" t="s">
        <v>51</v>
      </c>
      <c r="T449" s="9" t="s">
        <v>1211</v>
      </c>
      <c r="U449" s="10">
        <v>3</v>
      </c>
      <c r="V449" s="10">
        <v>3</v>
      </c>
      <c r="W449" s="11" t="e">
        <f>_xlfn.XLOOKUP(C449,#REF!,#REF!,"S/I",0)</f>
        <v>#REF!</v>
      </c>
      <c r="X449" s="11" t="str">
        <f>_xlfn.XLOOKUP($D449,[2]Retiros_dinamica!$F:$F,[2]Retiros_dinamica!B:B,"S/I",0)</f>
        <v>S/I</v>
      </c>
      <c r="Y449" s="11" t="str">
        <f>_xlfn.XLOOKUP($D449,[2]Retiros_dinamica!$F:$F,[2]Retiros_dinamica!C:C,"S/I",0)</f>
        <v>S/I</v>
      </c>
      <c r="Z449" s="11" t="str">
        <f>_xlfn.XLOOKUP($D449,[2]Retiros_dinamica!$F:$F,[2]Retiros_dinamica!D:D,"S/I",0)</f>
        <v>S/I</v>
      </c>
      <c r="AA449" s="11" t="str">
        <f>_xlfn.XLOOKUP($D449,[2]Retiros_dinamica!$F:$F,[2]Retiros_dinamica!E:E,"S/I",0)</f>
        <v>S/I</v>
      </c>
      <c r="AB449" s="6" t="str">
        <f>_xlfn.XLOOKUP(C449,[2]CMg!$I$4:$I$106,[2]CMg!$M$4:$M$106,"----",0,1)</f>
        <v>----</v>
      </c>
      <c r="AC449" s="6" t="str">
        <f>_xlfn.XLOOKUP(C449,[2]CMg!$A$4:$A$106,[2]CMg!$B$4:$B$106,"----",0,1)</f>
        <v>----</v>
      </c>
      <c r="AD449" s="6" t="str">
        <f>_xlfn.XLOOKUP(C449,'[3]Promedio solar Cmg'!$A$4:$A$106,'[3]Promedio solar Cmg'!$B$4:$B$106,"----",0,1)</f>
        <v>----</v>
      </c>
      <c r="AH449" s="12">
        <f>_xlfn.XLOOKUP($E449,'[2]Balance económico'!$C:$C,'[2]Balance económico'!$D:$D,"-",0)</f>
        <v>20548121675.779228</v>
      </c>
      <c r="AI449" s="12">
        <f>_xlfn.XLOOKUP($E449,'[2]Balance económico'!$C:$C,'[2]Balance económico'!$E:$E,"-",0)</f>
        <v>2428228872.1735702</v>
      </c>
      <c r="AJ449" s="12" t="str">
        <f>_xlfn.XLOOKUP($E449,'[2]Balance económico'!$C:$C,'[2]Balance económico'!$F:$F,"-",0)</f>
        <v>----</v>
      </c>
      <c r="AK449" s="6" t="str">
        <f t="shared" si="19"/>
        <v>PPA</v>
      </c>
      <c r="AL449" s="12" t="str" cm="1">
        <f t="array" ref="AL449">IFERROR((X449*[2]!Tabla2[Bloque A] + 'BD Centrales 2025'!Y712*[2]!Tabla2[Bloque B] + 'BD Centrales 2025'!Z712*[2]!Tabla2[Bloque C])*#REF!,"-")</f>
        <v>-</v>
      </c>
      <c r="AM449" s="12" t="str">
        <f t="shared" si="20"/>
        <v>-</v>
      </c>
      <c r="AN449" s="12">
        <f>IFERROR((AH449+AI449+AJ449)/(SUMIFS($W$2:$W$1194,$E$2:$E$1194,E449)*1000*#REF!),0)</f>
        <v>0</v>
      </c>
    </row>
    <row r="450" spans="1:40" ht="14.4" x14ac:dyDescent="0.3">
      <c r="A450" s="7">
        <v>563</v>
      </c>
      <c r="B450" s="7" t="s">
        <v>4659</v>
      </c>
      <c r="C450" s="8" t="s">
        <v>4660</v>
      </c>
      <c r="D450" s="6" t="s">
        <v>4653</v>
      </c>
      <c r="E450" s="6" t="str">
        <f>_xlfn.XLOOKUP(D450,'[2]Coordinados SEN'!$A:$A,'[2]Coordinados SEN'!$B:$B,"-",0)</f>
        <v>76.411.212-1</v>
      </c>
      <c r="F450" s="6" t="s">
        <v>4653</v>
      </c>
      <c r="G450" s="6">
        <f t="shared" ref="G450:G513" si="21">COUNTIFS($D$2:$D$1194,D450)</f>
        <v>3</v>
      </c>
      <c r="H450" s="6" t="s">
        <v>4654</v>
      </c>
      <c r="I450" s="6" t="s">
        <v>4606</v>
      </c>
      <c r="J450" s="6" t="str">
        <f>_xlfn.XLOOKUP(I450,'[2]Barras CMg'!$E$2:$E$1527,'[2]Barras CMg'!$A$2:$A$1527,"------",0,1)</f>
        <v>PICOLTUE______023</v>
      </c>
      <c r="K450" s="6">
        <v>1</v>
      </c>
      <c r="L450" s="6">
        <v>2025</v>
      </c>
      <c r="M450" s="6" t="s">
        <v>66</v>
      </c>
      <c r="N450" s="6" t="s">
        <v>177</v>
      </c>
      <c r="O450" s="6" t="s">
        <v>213</v>
      </c>
      <c r="P450" s="6" t="s">
        <v>68</v>
      </c>
      <c r="Q450" s="6" t="s">
        <v>68</v>
      </c>
      <c r="R450" s="6" t="s">
        <v>178</v>
      </c>
      <c r="S450" s="6" t="s">
        <v>51</v>
      </c>
      <c r="T450" s="9" t="s">
        <v>4661</v>
      </c>
      <c r="U450" s="10">
        <v>0.25</v>
      </c>
      <c r="V450" s="10">
        <v>0.19</v>
      </c>
      <c r="W450" s="11" t="e">
        <f>_xlfn.XLOOKUP(C450,#REF!,#REF!,"S/I",0)</f>
        <v>#REF!</v>
      </c>
      <c r="X450" s="11" t="str">
        <f>_xlfn.XLOOKUP($D450,[2]Retiros_dinamica!$F:$F,[2]Retiros_dinamica!B:B,"S/I",0)</f>
        <v>S/I</v>
      </c>
      <c r="Y450" s="11" t="str">
        <f>_xlfn.XLOOKUP($D450,[2]Retiros_dinamica!$F:$F,[2]Retiros_dinamica!C:C,"S/I",0)</f>
        <v>S/I</v>
      </c>
      <c r="Z450" s="11" t="str">
        <f>_xlfn.XLOOKUP($D450,[2]Retiros_dinamica!$F:$F,[2]Retiros_dinamica!D:D,"S/I",0)</f>
        <v>S/I</v>
      </c>
      <c r="AA450" s="11" t="str">
        <f>_xlfn.XLOOKUP($D450,[2]Retiros_dinamica!$F:$F,[2]Retiros_dinamica!E:E,"S/I",0)</f>
        <v>S/I</v>
      </c>
      <c r="AB450" s="6" t="str">
        <f>_xlfn.XLOOKUP(C450,[2]CMg!$I$4:$I$106,[2]CMg!$M$4:$M$106,"----",0,1)</f>
        <v>----</v>
      </c>
      <c r="AH450" s="12">
        <f>_xlfn.XLOOKUP($E450,'[2]Balance económico'!$C:$C,'[2]Balance económico'!$D:$D,"-",0)</f>
        <v>229518744.81223214</v>
      </c>
      <c r="AI450" s="12">
        <f>_xlfn.XLOOKUP($E450,'[2]Balance económico'!$C:$C,'[2]Balance económico'!$E:$E,"-",0)</f>
        <v>41774220.076239996</v>
      </c>
      <c r="AJ450" s="12" t="str">
        <f>_xlfn.XLOOKUP($E450,'[2]Balance económico'!$C:$C,'[2]Balance económico'!$F:$F,"-",0)</f>
        <v>----</v>
      </c>
      <c r="AK450" s="6" t="str">
        <f t="shared" ref="AK450:AK513" si="22">IF(AA450&gt;0,"PPA","-")</f>
        <v>PPA</v>
      </c>
      <c r="AL450" s="12" t="str" cm="1">
        <f t="array" ref="AL450">IFERROR((X450*[2]!Tabla2[Bloque A] + 'BD Centrales 2025'!Y863*[2]!Tabla2[Bloque B] + 'BD Centrales 2025'!Z863*[2]!Tabla2[Bloque C])*#REF!,"-")</f>
        <v>-</v>
      </c>
      <c r="AM450" s="12" t="str">
        <f t="shared" ref="AM450:AM513" si="23">IFERROR(AH450+AL450,"-")</f>
        <v>-</v>
      </c>
      <c r="AN450" s="12">
        <f>IFERROR((AH450+AI450+AJ450)/(SUMIFS($W$2:$W$1194,$E$2:$E$1194,E450)*1000*#REF!),0)</f>
        <v>0</v>
      </c>
    </row>
    <row r="451" spans="1:40" ht="14.4" x14ac:dyDescent="0.3">
      <c r="A451" s="7">
        <v>564</v>
      </c>
      <c r="B451" s="7" t="s">
        <v>1212</v>
      </c>
      <c r="C451" s="8" t="s">
        <v>1213</v>
      </c>
      <c r="D451" s="6" t="s">
        <v>677</v>
      </c>
      <c r="E451" s="6" t="str">
        <f>_xlfn.XLOOKUP(D451,'[2]Coordinados SEN'!$A:$A,'[2]Coordinados SEN'!$B:$B,"-",0)</f>
        <v>76.780.504-7</v>
      </c>
      <c r="F451" s="6" t="s">
        <v>1214</v>
      </c>
      <c r="G451" s="6">
        <f t="shared" si="21"/>
        <v>37</v>
      </c>
      <c r="H451" s="6" t="s">
        <v>1215</v>
      </c>
      <c r="I451" s="6" t="s">
        <v>1215</v>
      </c>
      <c r="J451" s="6" t="str">
        <f>_xlfn.XLOOKUP(I451,'[2]Barras CMg'!$E$2:$E$1527,'[2]Barras CMg'!$A$2:$A$1527,"------",0,1)</f>
        <v>------</v>
      </c>
      <c r="K451" s="6">
        <v>1</v>
      </c>
      <c r="L451" s="6">
        <v>2025</v>
      </c>
      <c r="M451" s="6" t="s">
        <v>495</v>
      </c>
      <c r="N451" s="6" t="s">
        <v>496</v>
      </c>
      <c r="O451" s="6" t="s">
        <v>213</v>
      </c>
      <c r="P451" s="6" t="s">
        <v>362</v>
      </c>
      <c r="Q451" s="6" t="s">
        <v>1216</v>
      </c>
      <c r="R451" s="6" t="s">
        <v>1217</v>
      </c>
      <c r="S451" s="6" t="s">
        <v>51</v>
      </c>
      <c r="T451" s="9" t="s">
        <v>1218</v>
      </c>
      <c r="U451" s="10">
        <v>3</v>
      </c>
      <c r="V451" s="10">
        <v>2.99</v>
      </c>
      <c r="W451" s="11" t="e">
        <f>_xlfn.XLOOKUP(C451,#REF!,#REF!,"S/I",0)</f>
        <v>#REF!</v>
      </c>
      <c r="X451" s="11" t="str">
        <f>_xlfn.XLOOKUP($D451,[2]Retiros_dinamica!$F:$F,[2]Retiros_dinamica!B:B,"S/I",0)</f>
        <v>S/I</v>
      </c>
      <c r="Y451" s="11" t="str">
        <f>_xlfn.XLOOKUP($D451,[2]Retiros_dinamica!$F:$F,[2]Retiros_dinamica!C:C,"S/I",0)</f>
        <v>S/I</v>
      </c>
      <c r="Z451" s="11" t="str">
        <f>_xlfn.XLOOKUP($D451,[2]Retiros_dinamica!$F:$F,[2]Retiros_dinamica!D:D,"S/I",0)</f>
        <v>S/I</v>
      </c>
      <c r="AA451" s="11" t="str">
        <f>_xlfn.XLOOKUP($D451,[2]Retiros_dinamica!$F:$F,[2]Retiros_dinamica!E:E,"S/I",0)</f>
        <v>S/I</v>
      </c>
      <c r="AB451" s="6" t="str">
        <f>_xlfn.XLOOKUP(C451,[2]CMg!$I$4:$I$106,[2]CMg!$M$4:$M$106,"----",0,1)</f>
        <v>----</v>
      </c>
      <c r="AC451" s="6" t="str">
        <f>_xlfn.XLOOKUP(C451,[2]CMg!$A$4:$A$106,[2]CMg!$B$4:$B$106,"----",0,1)</f>
        <v>----</v>
      </c>
      <c r="AD451" s="6" t="str">
        <f>_xlfn.XLOOKUP(C451,'[3]Promedio solar Cmg'!$A$4:$A$106,'[3]Promedio solar Cmg'!$B$4:$B$106,"----",0,1)</f>
        <v>----</v>
      </c>
      <c r="AH451" s="12">
        <f>_xlfn.XLOOKUP($E451,'[2]Balance económico'!$C:$C,'[2]Balance económico'!$D:$D,"-",0)</f>
        <v>20548121675.779228</v>
      </c>
      <c r="AI451" s="12">
        <f>_xlfn.XLOOKUP($E451,'[2]Balance económico'!$C:$C,'[2]Balance económico'!$E:$E,"-",0)</f>
        <v>2428228872.1735702</v>
      </c>
      <c r="AJ451" s="12" t="str">
        <f>_xlfn.XLOOKUP($E451,'[2]Balance económico'!$C:$C,'[2]Balance económico'!$F:$F,"-",0)</f>
        <v>----</v>
      </c>
      <c r="AK451" s="6" t="str">
        <f t="shared" si="22"/>
        <v>PPA</v>
      </c>
      <c r="AL451" s="12" t="str" cm="1">
        <f t="array" ref="AL451">IFERROR((X451*[2]!Tabla2[Bloque A] + 'BD Centrales 2025'!Y713*[2]!Tabla2[Bloque B] + 'BD Centrales 2025'!Z713*[2]!Tabla2[Bloque C])*#REF!,"-")</f>
        <v>-</v>
      </c>
      <c r="AM451" s="12" t="str">
        <f t="shared" si="23"/>
        <v>-</v>
      </c>
      <c r="AN451" s="12">
        <f>IFERROR((AH451+AI451+AJ451)/(SUMIFS($W$2:$W$1194,$E$2:$E$1194,E451)*1000*#REF!),0)</f>
        <v>0</v>
      </c>
    </row>
    <row r="452" spans="1:40" ht="14.4" x14ac:dyDescent="0.3">
      <c r="A452" s="7">
        <v>566</v>
      </c>
      <c r="B452" s="7" t="s">
        <v>6088</v>
      </c>
      <c r="C452" s="8" t="s">
        <v>6089</v>
      </c>
      <c r="D452" s="6" t="s">
        <v>5380</v>
      </c>
      <c r="E452" s="6" t="str">
        <f>_xlfn.XLOOKUP(D452,'[2]Coordinados SEN'!$A:$A,'[2]Coordinados SEN'!$B:$B,"-",0)</f>
        <v>76.452.055-6</v>
      </c>
      <c r="F452" s="6" t="s">
        <v>5380</v>
      </c>
      <c r="G452" s="6">
        <f t="shared" si="21"/>
        <v>6</v>
      </c>
      <c r="H452" s="6" t="s">
        <v>6090</v>
      </c>
      <c r="I452" s="13" t="s">
        <v>3488</v>
      </c>
      <c r="J452" s="6" t="str">
        <f>_xlfn.XLOOKUP(I452,'[2]Barras CMg'!$E$2:$E$1527,'[2]Barras CMg'!$A$2:$A$1527,"------",0,1)</f>
        <v>PAJONALES_____023</v>
      </c>
      <c r="K452" s="6">
        <v>56</v>
      </c>
      <c r="L452" s="6">
        <v>2025</v>
      </c>
      <c r="M452" s="6" t="s">
        <v>45</v>
      </c>
      <c r="N452" s="6" t="s">
        <v>5267</v>
      </c>
      <c r="O452" s="6" t="s">
        <v>47</v>
      </c>
      <c r="P452" s="6" t="s">
        <v>497</v>
      </c>
      <c r="Q452" s="6" t="s">
        <v>579</v>
      </c>
      <c r="R452" s="6" t="s">
        <v>580</v>
      </c>
      <c r="S452" s="6" t="s">
        <v>51</v>
      </c>
      <c r="T452" s="9" t="s">
        <v>6091</v>
      </c>
      <c r="U452" s="10">
        <v>104.16</v>
      </c>
      <c r="V452" s="10">
        <v>101.36</v>
      </c>
      <c r="W452" s="11" t="e">
        <f>_xlfn.XLOOKUP(C452,#REF!,#REF!,"S/I",0)</f>
        <v>#REF!</v>
      </c>
      <c r="X452" s="11" t="str">
        <f>_xlfn.XLOOKUP($D452,[2]Retiros_dinamica!$F:$F,[2]Retiros_dinamica!B:B,"S/I",0)</f>
        <v>S/I</v>
      </c>
      <c r="Y452" s="11" t="str">
        <f>_xlfn.XLOOKUP($D452,[2]Retiros_dinamica!$F:$F,[2]Retiros_dinamica!C:C,"S/I",0)</f>
        <v>S/I</v>
      </c>
      <c r="Z452" s="11" t="str">
        <f>_xlfn.XLOOKUP($D452,[2]Retiros_dinamica!$F:$F,[2]Retiros_dinamica!D:D,"S/I",0)</f>
        <v>S/I</v>
      </c>
      <c r="AA452" s="11" t="str">
        <f>_xlfn.XLOOKUP($D452,[2]Retiros_dinamica!$F:$F,[2]Retiros_dinamica!E:E,"S/I",0)</f>
        <v>S/I</v>
      </c>
      <c r="AB452" s="6" t="str">
        <f>_xlfn.XLOOKUP(C452,[2]CMg!$I$4:$I$106,[2]CMg!$M$4:$M$106,"----",0,1)</f>
        <v>----</v>
      </c>
      <c r="AH452" s="12">
        <f>_xlfn.XLOOKUP($E452,'[2]Balance económico'!$C:$C,'[2]Balance económico'!$D:$D,"-",0)</f>
        <v>1056893400.13346</v>
      </c>
      <c r="AI452" s="12">
        <f>_xlfn.XLOOKUP($E452,'[2]Balance económico'!$C:$C,'[2]Balance económico'!$E:$E,"-",0)</f>
        <v>29119817418.016079</v>
      </c>
      <c r="AJ452" s="12" t="str">
        <f>_xlfn.XLOOKUP($E452,'[2]Balance económico'!$C:$C,'[2]Balance económico'!$F:$F,"-",0)</f>
        <v>----</v>
      </c>
      <c r="AK452" s="6" t="str">
        <f t="shared" si="22"/>
        <v>PPA</v>
      </c>
      <c r="AL452" s="12" t="str" cm="1">
        <f t="array" ref="AL452">IFERROR((X452*[2]!Tabla2[Bloque A] + 'BD Centrales 2025'!Y1157*[2]!Tabla2[Bloque B] + 'BD Centrales 2025'!Z1157*[2]!Tabla2[Bloque C])*#REF!,"-")</f>
        <v>-</v>
      </c>
      <c r="AM452" s="12" t="str">
        <f t="shared" si="23"/>
        <v>-</v>
      </c>
      <c r="AN452" s="12">
        <f>IFERROR((AH452+AI452+AJ452)/(SUMIFS($W$2:$W$1194,$E$2:$E$1194,E452)*1000*#REF!),0)</f>
        <v>0</v>
      </c>
    </row>
    <row r="453" spans="1:40" ht="14.4" x14ac:dyDescent="0.3">
      <c r="A453" s="7">
        <v>567</v>
      </c>
      <c r="B453" s="7" t="s">
        <v>5700</v>
      </c>
      <c r="C453" s="8" t="s">
        <v>5701</v>
      </c>
      <c r="D453" s="6" t="s">
        <v>5380</v>
      </c>
      <c r="E453" s="6" t="str">
        <f>_xlfn.XLOOKUP(D453,'[2]Coordinados SEN'!$A:$A,'[2]Coordinados SEN'!$B:$B,"-",0)</f>
        <v>76.452.055-6</v>
      </c>
      <c r="F453" s="6" t="s">
        <v>5380</v>
      </c>
      <c r="G453" s="6">
        <f t="shared" si="21"/>
        <v>6</v>
      </c>
      <c r="H453" s="6" t="s">
        <v>5702</v>
      </c>
      <c r="I453" s="6" t="s">
        <v>3456</v>
      </c>
      <c r="J453" s="6" t="str">
        <f>_xlfn.XLOOKUP(I453,'[2]Barras CMg'!$E$2:$E$1527,'[2]Barras CMg'!$A$2:$A$1527,"------",0,1)</f>
        <v>C.COMBARBALA__023</v>
      </c>
      <c r="K453" s="6">
        <v>42</v>
      </c>
      <c r="L453" s="6">
        <v>2025</v>
      </c>
      <c r="M453" s="6" t="s">
        <v>45</v>
      </c>
      <c r="N453" s="6" t="s">
        <v>5267</v>
      </c>
      <c r="O453" s="6" t="s">
        <v>47</v>
      </c>
      <c r="P453" s="6" t="s">
        <v>477</v>
      </c>
      <c r="Q453" s="6" t="s">
        <v>478</v>
      </c>
      <c r="R453" s="6" t="s">
        <v>617</v>
      </c>
      <c r="S453" s="6" t="s">
        <v>51</v>
      </c>
      <c r="T453" s="9" t="s">
        <v>5703</v>
      </c>
      <c r="U453" s="10">
        <v>77.72</v>
      </c>
      <c r="V453" s="10">
        <v>75.97</v>
      </c>
      <c r="W453" s="11" t="e">
        <f>_xlfn.XLOOKUP(C453,#REF!,#REF!,"S/I",0)</f>
        <v>#REF!</v>
      </c>
      <c r="X453" s="11" t="str">
        <f>_xlfn.XLOOKUP($D453,[2]Retiros_dinamica!$F:$F,[2]Retiros_dinamica!B:B,"S/I",0)</f>
        <v>S/I</v>
      </c>
      <c r="Y453" s="11" t="str">
        <f>_xlfn.XLOOKUP($D453,[2]Retiros_dinamica!$F:$F,[2]Retiros_dinamica!C:C,"S/I",0)</f>
        <v>S/I</v>
      </c>
      <c r="Z453" s="11" t="str">
        <f>_xlfn.XLOOKUP($D453,[2]Retiros_dinamica!$F:$F,[2]Retiros_dinamica!D:D,"S/I",0)</f>
        <v>S/I</v>
      </c>
      <c r="AA453" s="11" t="str">
        <f>_xlfn.XLOOKUP($D453,[2]Retiros_dinamica!$F:$F,[2]Retiros_dinamica!E:E,"S/I",0)</f>
        <v>S/I</v>
      </c>
      <c r="AB453" s="6" t="str">
        <f>_xlfn.XLOOKUP(C453,[2]CMg!$I$4:$I$106,[2]CMg!$M$4:$M$106,"----",0,1)</f>
        <v>----</v>
      </c>
      <c r="AH453" s="12">
        <f>_xlfn.XLOOKUP($E453,'[2]Balance económico'!$C:$C,'[2]Balance económico'!$D:$D,"-",0)</f>
        <v>1056893400.13346</v>
      </c>
      <c r="AI453" s="12">
        <f>_xlfn.XLOOKUP($E453,'[2]Balance económico'!$C:$C,'[2]Balance económico'!$E:$E,"-",0)</f>
        <v>29119817418.016079</v>
      </c>
      <c r="AJ453" s="12" t="str">
        <f>_xlfn.XLOOKUP($E453,'[2]Balance económico'!$C:$C,'[2]Balance económico'!$F:$F,"-",0)</f>
        <v>----</v>
      </c>
      <c r="AK453" s="6" t="str">
        <f t="shared" si="22"/>
        <v>PPA</v>
      </c>
      <c r="AL453" s="12" t="str" cm="1">
        <f t="array" ref="AL453">IFERROR((X453*[2]!Tabla2[Bloque A] + 'BD Centrales 2025'!Y1073*[2]!Tabla2[Bloque B] + 'BD Centrales 2025'!Z1073*[2]!Tabla2[Bloque C])*#REF!,"-")</f>
        <v>-</v>
      </c>
      <c r="AM453" s="12" t="str">
        <f t="shared" si="23"/>
        <v>-</v>
      </c>
      <c r="AN453" s="12">
        <f>IFERROR((AH453+AI453+AJ453)/(SUMIFS($W$2:$W$1194,$E$2:$E$1194,E453)*1000*#REF!),0)</f>
        <v>0</v>
      </c>
    </row>
    <row r="454" spans="1:40" ht="14.4" x14ac:dyDescent="0.3">
      <c r="A454" s="7">
        <v>568</v>
      </c>
      <c r="B454" s="7" t="s">
        <v>5378</v>
      </c>
      <c r="C454" s="8" t="s">
        <v>5379</v>
      </c>
      <c r="D454" s="6" t="s">
        <v>5380</v>
      </c>
      <c r="E454" s="6" t="str">
        <f>_xlfn.XLOOKUP(D454,'[2]Coordinados SEN'!$A:$A,'[2]Coordinados SEN'!$B:$B,"-",0)</f>
        <v>76.452.055-6</v>
      </c>
      <c r="F454" s="6" t="s">
        <v>5380</v>
      </c>
      <c r="G454" s="6">
        <f t="shared" si="21"/>
        <v>6</v>
      </c>
      <c r="H454" s="6" t="s">
        <v>5381</v>
      </c>
      <c r="I454" s="13" t="s">
        <v>2312</v>
      </c>
      <c r="J454" s="6" t="str">
        <f>_xlfn.XLOOKUP(I454,'[2]Barras CMg'!$E$2:$E$1527,'[2]Barras CMg'!$A$2:$A$1527,"------",0,1)</f>
        <v>CHAGUAL_______023</v>
      </c>
      <c r="K454" s="6">
        <v>56</v>
      </c>
      <c r="L454" s="6">
        <v>2025</v>
      </c>
      <c r="M454" s="6" t="s">
        <v>45</v>
      </c>
      <c r="N454" s="6" t="s">
        <v>5267</v>
      </c>
      <c r="O454" s="6" t="s">
        <v>47</v>
      </c>
      <c r="P454" s="6" t="s">
        <v>477</v>
      </c>
      <c r="Q454" s="6" t="s">
        <v>766</v>
      </c>
      <c r="R454" s="6" t="s">
        <v>1428</v>
      </c>
      <c r="S454" s="6" t="s">
        <v>51</v>
      </c>
      <c r="T454" s="9" t="s">
        <v>5382</v>
      </c>
      <c r="U454" s="10">
        <v>103.25279999999999</v>
      </c>
      <c r="V454" s="10">
        <v>102.1888</v>
      </c>
      <c r="W454" s="11" t="e">
        <f>_xlfn.XLOOKUP(C454,#REF!,#REF!,"S/I",0)</f>
        <v>#REF!</v>
      </c>
      <c r="X454" s="11" t="str">
        <f>_xlfn.XLOOKUP($D454,[2]Retiros_dinamica!$F:$F,[2]Retiros_dinamica!B:B,"S/I",0)</f>
        <v>S/I</v>
      </c>
      <c r="Y454" s="11" t="str">
        <f>_xlfn.XLOOKUP($D454,[2]Retiros_dinamica!$F:$F,[2]Retiros_dinamica!C:C,"S/I",0)</f>
        <v>S/I</v>
      </c>
      <c r="Z454" s="11" t="str">
        <f>_xlfn.XLOOKUP($D454,[2]Retiros_dinamica!$F:$F,[2]Retiros_dinamica!D:D,"S/I",0)</f>
        <v>S/I</v>
      </c>
      <c r="AA454" s="11" t="str">
        <f>_xlfn.XLOOKUP($D454,[2]Retiros_dinamica!$F:$F,[2]Retiros_dinamica!E:E,"S/I",0)</f>
        <v>S/I</v>
      </c>
      <c r="AB454" s="6" t="str">
        <f>_xlfn.XLOOKUP(C454,[2]CMg!$I$4:$I$106,[2]CMg!$M$4:$M$106,"----",0,1)</f>
        <v>----</v>
      </c>
      <c r="AH454" s="12">
        <f>_xlfn.XLOOKUP($E454,'[2]Balance económico'!$C:$C,'[2]Balance económico'!$D:$D,"-",0)</f>
        <v>1056893400.13346</v>
      </c>
      <c r="AI454" s="12">
        <f>_xlfn.XLOOKUP($E454,'[2]Balance económico'!$C:$C,'[2]Balance económico'!$E:$E,"-",0)</f>
        <v>29119817418.016079</v>
      </c>
      <c r="AJ454" s="12" t="str">
        <f>_xlfn.XLOOKUP($E454,'[2]Balance económico'!$C:$C,'[2]Balance económico'!$F:$F,"-",0)</f>
        <v>----</v>
      </c>
      <c r="AK454" s="6" t="str">
        <f t="shared" si="22"/>
        <v>PPA</v>
      </c>
      <c r="AL454" s="12" t="str" cm="1">
        <f t="array" ref="AL454">IFERROR((X454*[2]!Tabla2[Bloque A] + 'BD Centrales 2025'!Y1008*[2]!Tabla2[Bloque B] + 'BD Centrales 2025'!Z1008*[2]!Tabla2[Bloque C])*#REF!,"-")</f>
        <v>-</v>
      </c>
      <c r="AM454" s="12" t="str">
        <f t="shared" si="23"/>
        <v>-</v>
      </c>
      <c r="AN454" s="12">
        <f>IFERROR((AH454+AI454+AJ454)/(SUMIFS($W$2:$W$1194,$E$2:$E$1194,E454)*1000*#REF!),0)</f>
        <v>0</v>
      </c>
    </row>
    <row r="455" spans="1:40" ht="14.4" x14ac:dyDescent="0.3">
      <c r="A455" s="7">
        <v>569</v>
      </c>
      <c r="B455" s="7" t="s">
        <v>538</v>
      </c>
      <c r="C455" s="8" t="s">
        <v>539</v>
      </c>
      <c r="D455" s="6" t="s">
        <v>194</v>
      </c>
      <c r="E455" s="6" t="str">
        <f>_xlfn.XLOOKUP(D455,'[2]Coordinados SEN'!$A:$A,'[2]Coordinados SEN'!$B:$B,"-",0)</f>
        <v>76.003.174-7</v>
      </c>
      <c r="F455" s="6" t="s">
        <v>308</v>
      </c>
      <c r="G455" s="6">
        <f t="shared" si="21"/>
        <v>7</v>
      </c>
      <c r="H455" s="6" t="s">
        <v>309</v>
      </c>
      <c r="I455" s="6" t="s">
        <v>310</v>
      </c>
      <c r="J455" s="6" t="str">
        <f>_xlfn.XLOOKUP(I455,'[2]Barras CMg'!$E$2:$E$1527,'[2]Barras CMg'!$A$2:$A$1527,"------",0,1)</f>
        <v>COPIHUES______110</v>
      </c>
      <c r="K455" s="6">
        <v>2</v>
      </c>
      <c r="L455" s="6">
        <v>2025</v>
      </c>
      <c r="M455" s="6" t="s">
        <v>66</v>
      </c>
      <c r="N455" s="6" t="s">
        <v>177</v>
      </c>
      <c r="O455" s="6" t="s">
        <v>157</v>
      </c>
      <c r="P455" s="6" t="s">
        <v>82</v>
      </c>
      <c r="Q455" s="6" t="s">
        <v>197</v>
      </c>
      <c r="R455" s="6" t="s">
        <v>204</v>
      </c>
      <c r="S455" s="6" t="s">
        <v>158</v>
      </c>
      <c r="T455" s="9" t="s">
        <v>311</v>
      </c>
      <c r="U455" s="10">
        <v>8.66</v>
      </c>
      <c r="V455" s="10">
        <v>8.56</v>
      </c>
      <c r="W455" s="11" t="e">
        <f>_xlfn.XLOOKUP(C455,#REF!,#REF!,"S/I",0)</f>
        <v>#REF!</v>
      </c>
      <c r="X455" s="11" t="str">
        <f>_xlfn.XLOOKUP($D455,[2]Retiros_dinamica!$F:$F,[2]Retiros_dinamica!B:B,"S/I",0)</f>
        <v>S/I</v>
      </c>
      <c r="Y455" s="11" t="str">
        <f>_xlfn.XLOOKUP($D455,[2]Retiros_dinamica!$F:$F,[2]Retiros_dinamica!C:C,"S/I",0)</f>
        <v>S/I</v>
      </c>
      <c r="Z455" s="11" t="str">
        <f>_xlfn.XLOOKUP($D455,[2]Retiros_dinamica!$F:$F,[2]Retiros_dinamica!D:D,"S/I",0)</f>
        <v>S/I</v>
      </c>
      <c r="AA455" s="11" t="str">
        <f>_xlfn.XLOOKUP($D455,[2]Retiros_dinamica!$F:$F,[2]Retiros_dinamica!E:E,"S/I",0)</f>
        <v>S/I</v>
      </c>
      <c r="AB455" s="6" t="str">
        <f>_xlfn.XLOOKUP(C455,[2]CMg!$I$4:$I$106,[2]CMg!$M$4:$M$106,"----",0,1)</f>
        <v>----</v>
      </c>
      <c r="AC455" s="6" t="str">
        <f>_xlfn.XLOOKUP(C455,[2]CMg!$A$4:$A$106,[2]CMg!$B$4:$B$106,"----",0,1)</f>
        <v>----</v>
      </c>
      <c r="AD455" s="6" t="str">
        <f>_xlfn.XLOOKUP(C455,'[3]Promedio solar Cmg'!$A$4:$A$106,'[3]Promedio solar Cmg'!$B$4:$B$106,"----",0,1)</f>
        <v>----</v>
      </c>
      <c r="AH455" s="12">
        <f>_xlfn.XLOOKUP($E455,'[2]Balance económico'!$C:$C,'[2]Balance económico'!$D:$D,"-",0)</f>
        <v>327020527.77585369</v>
      </c>
      <c r="AI455" s="12">
        <f>_xlfn.XLOOKUP($E455,'[2]Balance económico'!$C:$C,'[2]Balance económico'!$E:$E,"-",0)</f>
        <v>844109610.27093029</v>
      </c>
      <c r="AJ455" s="12" t="str">
        <f>_xlfn.XLOOKUP($E455,'[2]Balance económico'!$C:$C,'[2]Balance económico'!$F:$F,"-",0)</f>
        <v>----</v>
      </c>
      <c r="AK455" s="6" t="str">
        <f t="shared" si="22"/>
        <v>PPA</v>
      </c>
      <c r="AL455" s="12" t="str" cm="1">
        <f t="array" ref="AL455">IFERROR((X455*[2]!Tabla2[Bloque A] + 'BD Centrales 2025'!Y86*[2]!Tabla2[Bloque B] + 'BD Centrales 2025'!Z86*[2]!Tabla2[Bloque C])*#REF!,"-")</f>
        <v>-</v>
      </c>
      <c r="AM455" s="12" t="str">
        <f t="shared" si="23"/>
        <v>-</v>
      </c>
      <c r="AN455" s="12">
        <f>IFERROR((AH455+AI455+AJ455)/(SUMIFS($W$2:$W$1194,$E$2:$E$1194,E455)*1000*#REF!),0)</f>
        <v>0</v>
      </c>
    </row>
    <row r="456" spans="1:40" ht="14.4" x14ac:dyDescent="0.3">
      <c r="A456" s="7">
        <v>570</v>
      </c>
      <c r="B456" s="7" t="s">
        <v>306</v>
      </c>
      <c r="C456" s="8" t="s">
        <v>307</v>
      </c>
      <c r="D456" s="6" t="s">
        <v>194</v>
      </c>
      <c r="E456" s="6" t="str">
        <f>_xlfn.XLOOKUP(D456,'[2]Coordinados SEN'!$A:$A,'[2]Coordinados SEN'!$B:$B,"-",0)</f>
        <v>76.003.174-7</v>
      </c>
      <c r="F456" s="6" t="s">
        <v>308</v>
      </c>
      <c r="G456" s="6">
        <f t="shared" si="21"/>
        <v>7</v>
      </c>
      <c r="H456" s="6" t="s">
        <v>309</v>
      </c>
      <c r="I456" s="6" t="s">
        <v>310</v>
      </c>
      <c r="J456" s="6" t="str">
        <f>_xlfn.XLOOKUP(I456,'[2]Barras CMg'!$E$2:$E$1527,'[2]Barras CMg'!$A$2:$A$1527,"------",0,1)</f>
        <v>COPIHUES______110</v>
      </c>
      <c r="K456" s="6">
        <v>1</v>
      </c>
      <c r="L456" s="6">
        <v>2025</v>
      </c>
      <c r="M456" s="6" t="s">
        <v>66</v>
      </c>
      <c r="N456" s="6" t="s">
        <v>177</v>
      </c>
      <c r="O456" s="6" t="s">
        <v>157</v>
      </c>
      <c r="P456" s="6" t="s">
        <v>82</v>
      </c>
      <c r="Q456" s="6" t="s">
        <v>197</v>
      </c>
      <c r="R456" s="6" t="s">
        <v>204</v>
      </c>
      <c r="S456" s="6" t="s">
        <v>158</v>
      </c>
      <c r="T456" s="9" t="s">
        <v>311</v>
      </c>
      <c r="U456" s="10">
        <v>8.48</v>
      </c>
      <c r="V456" s="10">
        <v>8.3800000000000008</v>
      </c>
      <c r="W456" s="11" t="e">
        <f>_xlfn.XLOOKUP(C456,#REF!,#REF!,"S/I",0)</f>
        <v>#REF!</v>
      </c>
      <c r="X456" s="11" t="str">
        <f>_xlfn.XLOOKUP($D456,[2]Retiros_dinamica!$F:$F,[2]Retiros_dinamica!B:B,"S/I",0)</f>
        <v>S/I</v>
      </c>
      <c r="Y456" s="11" t="str">
        <f>_xlfn.XLOOKUP($D456,[2]Retiros_dinamica!$F:$F,[2]Retiros_dinamica!C:C,"S/I",0)</f>
        <v>S/I</v>
      </c>
      <c r="Z456" s="11" t="str">
        <f>_xlfn.XLOOKUP($D456,[2]Retiros_dinamica!$F:$F,[2]Retiros_dinamica!D:D,"S/I",0)</f>
        <v>S/I</v>
      </c>
      <c r="AA456" s="11" t="str">
        <f>_xlfn.XLOOKUP($D456,[2]Retiros_dinamica!$F:$F,[2]Retiros_dinamica!E:E,"S/I",0)</f>
        <v>S/I</v>
      </c>
      <c r="AB456" s="6" t="str">
        <f>_xlfn.XLOOKUP(C456,[2]CMg!$I$4:$I$106,[2]CMg!$M$4:$M$106,"----",0,1)</f>
        <v>----</v>
      </c>
      <c r="AC456" s="6" t="str">
        <f>_xlfn.XLOOKUP(C456,[2]CMg!$A$4:$A$106,[2]CMg!$B$4:$B$106,"----",0,1)</f>
        <v>----</v>
      </c>
      <c r="AD456" s="6" t="str">
        <f>_xlfn.XLOOKUP(C456,'[3]Promedio solar Cmg'!$A$4:$A$106,'[3]Promedio solar Cmg'!$B$4:$B$106,"----",0,1)</f>
        <v>----</v>
      </c>
      <c r="AH456" s="12">
        <f>_xlfn.XLOOKUP($E456,'[2]Balance económico'!$C:$C,'[2]Balance económico'!$D:$D,"-",0)</f>
        <v>327020527.77585369</v>
      </c>
      <c r="AI456" s="12">
        <f>_xlfn.XLOOKUP($E456,'[2]Balance económico'!$C:$C,'[2]Balance económico'!$E:$E,"-",0)</f>
        <v>844109610.27093029</v>
      </c>
      <c r="AJ456" s="12" t="str">
        <f>_xlfn.XLOOKUP($E456,'[2]Balance económico'!$C:$C,'[2]Balance económico'!$F:$F,"-",0)</f>
        <v>----</v>
      </c>
      <c r="AK456" s="6" t="str">
        <f t="shared" si="22"/>
        <v>PPA</v>
      </c>
      <c r="AL456" s="12" t="str" cm="1">
        <f t="array" ref="AL456">IFERROR((X456*[2]!Tabla2[Bloque A] + 'BD Centrales 2025'!Y41*[2]!Tabla2[Bloque B] + 'BD Centrales 2025'!Z41*[2]!Tabla2[Bloque C])*#REF!,"-")</f>
        <v>-</v>
      </c>
      <c r="AM456" s="12" t="str">
        <f t="shared" si="23"/>
        <v>-</v>
      </c>
      <c r="AN456" s="12">
        <f>IFERROR((AH456+AI456+AJ456)/(SUMIFS($W$2:$W$1194,$E$2:$E$1194,E456)*1000*#REF!),0)</f>
        <v>0</v>
      </c>
    </row>
    <row r="457" spans="1:40" ht="14.4" x14ac:dyDescent="0.3">
      <c r="A457" s="7">
        <v>571</v>
      </c>
      <c r="B457" s="7" t="s">
        <v>1219</v>
      </c>
      <c r="C457" s="8" t="s">
        <v>1220</v>
      </c>
      <c r="D457" s="6" t="s">
        <v>1126</v>
      </c>
      <c r="E457" s="6" t="str">
        <f>_xlfn.XLOOKUP(D457,'[2]Coordinados SEN'!$A:$A,'[2]Coordinados SEN'!$B:$B,"-",0)</f>
        <v>77.122.684-1</v>
      </c>
      <c r="F457" s="6" t="s">
        <v>1221</v>
      </c>
      <c r="G457" s="6">
        <f t="shared" si="21"/>
        <v>8</v>
      </c>
      <c r="H457" s="6" t="s">
        <v>1222</v>
      </c>
      <c r="I457" s="6" t="s">
        <v>1223</v>
      </c>
      <c r="J457" s="6" t="str">
        <f>_xlfn.XLOOKUP(I457,'[2]Barras CMg'!$E$2:$E$1527,'[2]Barras CMg'!$A$2:$A$1527,"------",0,1)</f>
        <v>------</v>
      </c>
      <c r="K457" s="6">
        <v>1</v>
      </c>
      <c r="L457" s="6">
        <v>2025</v>
      </c>
      <c r="M457" s="6" t="s">
        <v>495</v>
      </c>
      <c r="N457" s="6" t="s">
        <v>496</v>
      </c>
      <c r="O457" s="6" t="s">
        <v>213</v>
      </c>
      <c r="P457" s="6" t="s">
        <v>164</v>
      </c>
      <c r="Q457" s="6" t="s">
        <v>221</v>
      </c>
      <c r="R457" s="6" t="s">
        <v>886</v>
      </c>
      <c r="S457" s="6" t="s">
        <v>51</v>
      </c>
      <c r="T457" s="9" t="s">
        <v>1224</v>
      </c>
      <c r="U457" s="10">
        <v>2.96</v>
      </c>
      <c r="V457" s="10">
        <v>2.956</v>
      </c>
      <c r="W457" s="11" t="e">
        <f>_xlfn.XLOOKUP(C457,#REF!,#REF!,"S/I",0)</f>
        <v>#REF!</v>
      </c>
      <c r="X457" s="11" t="str">
        <f>_xlfn.XLOOKUP($D457,[2]Retiros_dinamica!$F:$F,[2]Retiros_dinamica!B:B,"S/I",0)</f>
        <v>S/I</v>
      </c>
      <c r="Y457" s="11" t="str">
        <f>_xlfn.XLOOKUP($D457,[2]Retiros_dinamica!$F:$F,[2]Retiros_dinamica!C:C,"S/I",0)</f>
        <v>S/I</v>
      </c>
      <c r="Z457" s="11" t="str">
        <f>_xlfn.XLOOKUP($D457,[2]Retiros_dinamica!$F:$F,[2]Retiros_dinamica!D:D,"S/I",0)</f>
        <v>S/I</v>
      </c>
      <c r="AA457" s="11" t="str">
        <f>_xlfn.XLOOKUP($D457,[2]Retiros_dinamica!$F:$F,[2]Retiros_dinamica!E:E,"S/I",0)</f>
        <v>S/I</v>
      </c>
      <c r="AB457" s="6" t="str">
        <f>_xlfn.XLOOKUP(C457,[2]CMg!$I$4:$I$106,[2]CMg!$M$4:$M$106,"----",0,1)</f>
        <v>----</v>
      </c>
      <c r="AC457" s="6" t="str">
        <f>_xlfn.XLOOKUP(C457,[2]CMg!$A$4:$A$106,[2]CMg!$B$4:$B$106,"----",0,1)</f>
        <v>----</v>
      </c>
      <c r="AD457" s="6" t="str">
        <f>_xlfn.XLOOKUP(C457,'[3]Promedio solar Cmg'!$A$4:$A$106,'[3]Promedio solar Cmg'!$B$4:$B$106,"----",0,1)</f>
        <v>----</v>
      </c>
      <c r="AH457" s="12">
        <f>_xlfn.XLOOKUP($E457,'[2]Balance económico'!$C:$C,'[2]Balance económico'!$D:$D,"-",0)</f>
        <v>7031725711.3916912</v>
      </c>
      <c r="AI457" s="12">
        <f>_xlfn.XLOOKUP($E457,'[2]Balance económico'!$C:$C,'[2]Balance económico'!$E:$E,"-",0)</f>
        <v>556134225.99714005</v>
      </c>
      <c r="AJ457" s="12" t="str">
        <f>_xlfn.XLOOKUP($E457,'[2]Balance económico'!$C:$C,'[2]Balance económico'!$F:$F,"-",0)</f>
        <v>----</v>
      </c>
      <c r="AK457" s="6" t="str">
        <f t="shared" si="22"/>
        <v>PPA</v>
      </c>
      <c r="AL457" s="12" t="str" cm="1">
        <f t="array" ref="AL457">IFERROR((X457*[2]!Tabla2[Bloque A] + 'BD Centrales 2025'!Y554*[2]!Tabla2[Bloque B] + 'BD Centrales 2025'!Z554*[2]!Tabla2[Bloque C])*#REF!,"-")</f>
        <v>-</v>
      </c>
      <c r="AM457" s="12" t="str">
        <f t="shared" si="23"/>
        <v>-</v>
      </c>
      <c r="AN457" s="12">
        <f>IFERROR((AH457+AI457+AJ457)/(SUMIFS($W$2:$W$1194,$E$2:$E$1194,E457)*1000*#REF!),0)</f>
        <v>0</v>
      </c>
    </row>
    <row r="458" spans="1:40" ht="14.4" x14ac:dyDescent="0.3">
      <c r="A458" s="7">
        <v>572</v>
      </c>
      <c r="B458" s="7" t="s">
        <v>1225</v>
      </c>
      <c r="C458" s="8" t="s">
        <v>1226</v>
      </c>
      <c r="D458" s="6" t="s">
        <v>1227</v>
      </c>
      <c r="E458" s="6" t="str">
        <f>_xlfn.XLOOKUP(D458,'[2]Coordinados SEN'!$A:$A,'[2]Coordinados SEN'!$B:$B,"-",0)</f>
        <v>76.813.197-K</v>
      </c>
      <c r="F458" s="6" t="s">
        <v>1227</v>
      </c>
      <c r="G458" s="6">
        <f t="shared" si="21"/>
        <v>1</v>
      </c>
      <c r="H458" s="6" t="s">
        <v>772</v>
      </c>
      <c r="I458" s="6" t="s">
        <v>772</v>
      </c>
      <c r="J458" s="6" t="str">
        <f>_xlfn.XLOOKUP(I458,'[2]Barras CMg'!$E$2:$E$1527,'[2]Barras CMg'!$A$2:$A$1527,"------",0,1)</f>
        <v>CABILDO_______023</v>
      </c>
      <c r="K458" s="6">
        <v>1</v>
      </c>
      <c r="L458" s="6">
        <v>2025</v>
      </c>
      <c r="M458" s="6" t="s">
        <v>495</v>
      </c>
      <c r="N458" s="6" t="s">
        <v>496</v>
      </c>
      <c r="O458" s="6" t="s">
        <v>213</v>
      </c>
      <c r="P458" s="6" t="s">
        <v>189</v>
      </c>
      <c r="Q458" s="6" t="s">
        <v>773</v>
      </c>
      <c r="R458" s="6" t="s">
        <v>1110</v>
      </c>
      <c r="S458" s="6" t="s">
        <v>51</v>
      </c>
      <c r="T458" s="9" t="s">
        <v>1228</v>
      </c>
      <c r="U458" s="10">
        <v>3</v>
      </c>
      <c r="V458" s="10">
        <v>2.9980000000000002</v>
      </c>
      <c r="W458" s="11" t="e">
        <f>_xlfn.XLOOKUP(C458,#REF!,#REF!,"S/I",0)</f>
        <v>#REF!</v>
      </c>
      <c r="X458" s="11" t="str">
        <f>_xlfn.XLOOKUP($D458,[2]Retiros_dinamica!$F:$F,[2]Retiros_dinamica!B:B,"S/I",0)</f>
        <v>S/I</v>
      </c>
      <c r="Y458" s="11" t="str">
        <f>_xlfn.XLOOKUP($D458,[2]Retiros_dinamica!$F:$F,[2]Retiros_dinamica!C:C,"S/I",0)</f>
        <v>S/I</v>
      </c>
      <c r="Z458" s="11" t="str">
        <f>_xlfn.XLOOKUP($D458,[2]Retiros_dinamica!$F:$F,[2]Retiros_dinamica!D:D,"S/I",0)</f>
        <v>S/I</v>
      </c>
      <c r="AA458" s="11" t="str">
        <f>_xlfn.XLOOKUP($D458,[2]Retiros_dinamica!$F:$F,[2]Retiros_dinamica!E:E,"S/I",0)</f>
        <v>S/I</v>
      </c>
      <c r="AB458" s="6" t="str">
        <f>_xlfn.XLOOKUP(C458,[2]CMg!$I$4:$I$106,[2]CMg!$M$4:$M$106,"----",0,1)</f>
        <v>----</v>
      </c>
      <c r="AC458" s="6" t="str">
        <f>_xlfn.XLOOKUP(C458,[2]CMg!$A$4:$A$106,[2]CMg!$B$4:$B$106,"----",0,1)</f>
        <v>----</v>
      </c>
      <c r="AD458" s="6" t="str">
        <f>_xlfn.XLOOKUP(C458,'[3]Promedio solar Cmg'!$A$4:$A$106,'[3]Promedio solar Cmg'!$B$4:$B$106,"----",0,1)</f>
        <v>----</v>
      </c>
      <c r="AH458" s="12">
        <f>_xlfn.XLOOKUP($E458,'[2]Balance económico'!$C:$C,'[2]Balance económico'!$D:$D,"-",0)</f>
        <v>325160181.57393825</v>
      </c>
      <c r="AI458" s="12">
        <f>_xlfn.XLOOKUP($E458,'[2]Balance económico'!$C:$C,'[2]Balance económico'!$E:$E,"-",0)</f>
        <v>38760206.533919998</v>
      </c>
      <c r="AJ458" s="12" t="str">
        <f>_xlfn.XLOOKUP($E458,'[2]Balance económico'!$C:$C,'[2]Balance económico'!$F:$F,"-",0)</f>
        <v>----</v>
      </c>
      <c r="AK458" s="6" t="str">
        <f t="shared" si="22"/>
        <v>PPA</v>
      </c>
      <c r="AL458" s="12" t="str" cm="1">
        <f t="array" ref="AL458">IFERROR((X458*[2]!Tabla2[Bloque A] + 'BD Centrales 2025'!Y255*[2]!Tabla2[Bloque B] + 'BD Centrales 2025'!Z255*[2]!Tabla2[Bloque C])*#REF!,"-")</f>
        <v>-</v>
      </c>
      <c r="AM458" s="12" t="str">
        <f t="shared" si="23"/>
        <v>-</v>
      </c>
      <c r="AN458" s="12">
        <f>IFERROR((AH458+AI458+AJ458)/(SUMIFS($W$2:$W$1194,$E$2:$E$1194,E458)*1000*#REF!),0)</f>
        <v>0</v>
      </c>
    </row>
    <row r="459" spans="1:40" ht="14.4" x14ac:dyDescent="0.3">
      <c r="A459" s="7">
        <v>573</v>
      </c>
      <c r="B459" s="7" t="s">
        <v>1229</v>
      </c>
      <c r="C459" s="8" t="s">
        <v>1230</v>
      </c>
      <c r="D459" s="6" t="s">
        <v>1231</v>
      </c>
      <c r="E459" s="6" t="str">
        <f>_xlfn.XLOOKUP(D459,'[2]Coordinados SEN'!$A:$A,'[2]Coordinados SEN'!$B:$B,"-",0)</f>
        <v>76.727.466-1</v>
      </c>
      <c r="F459" s="6" t="s">
        <v>1232</v>
      </c>
      <c r="G459" s="6">
        <f t="shared" si="21"/>
        <v>36</v>
      </c>
      <c r="H459" s="6" t="s">
        <v>1233</v>
      </c>
      <c r="I459" s="6" t="s">
        <v>1036</v>
      </c>
      <c r="J459" s="6" t="str">
        <f>_xlfn.XLOOKUP(I459,'[2]Barras CMg'!$E$2:$E$1527,'[2]Barras CMg'!$A$2:$A$1527,"------",0,1)</f>
        <v>------</v>
      </c>
      <c r="K459" s="6">
        <v>1</v>
      </c>
      <c r="L459" s="6">
        <v>2025</v>
      </c>
      <c r="M459" s="6" t="s">
        <v>495</v>
      </c>
      <c r="N459" s="6" t="s">
        <v>496</v>
      </c>
      <c r="O459" s="6" t="s">
        <v>213</v>
      </c>
      <c r="P459" s="6" t="s">
        <v>189</v>
      </c>
      <c r="Q459" s="6" t="s">
        <v>879</v>
      </c>
      <c r="R459" s="6" t="s">
        <v>880</v>
      </c>
      <c r="S459" s="6" t="s">
        <v>51</v>
      </c>
      <c r="T459" s="9" t="s">
        <v>1234</v>
      </c>
      <c r="U459" s="10">
        <v>8.64</v>
      </c>
      <c r="V459" s="10">
        <v>8.4939999999999998</v>
      </c>
      <c r="W459" s="11" t="e">
        <f>_xlfn.XLOOKUP(C459,#REF!,#REF!,"S/I",0)</f>
        <v>#REF!</v>
      </c>
      <c r="X459" s="11" t="str">
        <f>_xlfn.XLOOKUP($D459,[2]Retiros_dinamica!$F:$F,[2]Retiros_dinamica!B:B,"S/I",0)</f>
        <v>S/I</v>
      </c>
      <c r="Y459" s="11" t="str">
        <f>_xlfn.XLOOKUP($D459,[2]Retiros_dinamica!$F:$F,[2]Retiros_dinamica!C:C,"S/I",0)</f>
        <v>S/I</v>
      </c>
      <c r="Z459" s="11" t="str">
        <f>_xlfn.XLOOKUP($D459,[2]Retiros_dinamica!$F:$F,[2]Retiros_dinamica!D:D,"S/I",0)</f>
        <v>S/I</v>
      </c>
      <c r="AA459" s="11" t="str">
        <f>_xlfn.XLOOKUP($D459,[2]Retiros_dinamica!$F:$F,[2]Retiros_dinamica!E:E,"S/I",0)</f>
        <v>S/I</v>
      </c>
      <c r="AB459" s="6" t="str">
        <f>_xlfn.XLOOKUP(C459,[2]CMg!$I$4:$I$106,[2]CMg!$M$4:$M$106,"----",0,1)</f>
        <v>----</v>
      </c>
      <c r="AC459" s="6" t="str">
        <f>_xlfn.XLOOKUP(C459,[2]CMg!$A$4:$A$106,[2]CMg!$B$4:$B$106,"----",0,1)</f>
        <v>----</v>
      </c>
      <c r="AD459" s="6" t="str">
        <f>_xlfn.XLOOKUP(C459,'[3]Promedio solar Cmg'!$A$4:$A$106,'[3]Promedio solar Cmg'!$B$4:$B$106,"----",0,1)</f>
        <v>----</v>
      </c>
      <c r="AH459" s="12">
        <f>_xlfn.XLOOKUP($E459,'[2]Balance económico'!$C:$C,'[2]Balance económico'!$D:$D,"-",0)</f>
        <v>21691133643.183369</v>
      </c>
      <c r="AI459" s="12">
        <f>_xlfn.XLOOKUP($E459,'[2]Balance económico'!$C:$C,'[2]Balance económico'!$E:$E,"-",0)</f>
        <v>2324793951.0151529</v>
      </c>
      <c r="AJ459" s="12" t="str">
        <f>_xlfn.XLOOKUP($E459,'[2]Balance económico'!$C:$C,'[2]Balance económico'!$F:$F,"-",0)</f>
        <v>----</v>
      </c>
      <c r="AK459" s="6" t="str">
        <f t="shared" si="22"/>
        <v>PPA</v>
      </c>
      <c r="AL459" s="12" t="str" cm="1">
        <f t="array" ref="AL459">IFERROR((X459*[2]!Tabla2[Bloque A] + 'BD Centrales 2025'!Y659*[2]!Tabla2[Bloque B] + 'BD Centrales 2025'!Z659*[2]!Tabla2[Bloque C])*#REF!,"-")</f>
        <v>-</v>
      </c>
      <c r="AM459" s="12" t="str">
        <f t="shared" si="23"/>
        <v>-</v>
      </c>
      <c r="AN459" s="12">
        <f>IFERROR((AH459+AI459+AJ459)/(SUMIFS($W$2:$W$1194,$E$2:$E$1194,E459)*1000*#REF!),0)</f>
        <v>0</v>
      </c>
    </row>
    <row r="460" spans="1:40" ht="14.4" x14ac:dyDescent="0.3">
      <c r="A460" s="7">
        <v>574</v>
      </c>
      <c r="B460" s="7" t="s">
        <v>1235</v>
      </c>
      <c r="C460" s="8" t="s">
        <v>1236</v>
      </c>
      <c r="D460" s="6" t="s">
        <v>1237</v>
      </c>
      <c r="E460" s="6" t="str">
        <f>_xlfn.XLOOKUP(D460,'[2]Coordinados SEN'!$A:$A,'[2]Coordinados SEN'!$B:$B,"-",0)</f>
        <v>76.472.262-0</v>
      </c>
      <c r="F460" s="6" t="s">
        <v>1237</v>
      </c>
      <c r="G460" s="6">
        <f t="shared" si="21"/>
        <v>8</v>
      </c>
      <c r="H460" s="6" t="s">
        <v>1238</v>
      </c>
      <c r="I460" s="6" t="s">
        <v>1238</v>
      </c>
      <c r="J460" s="6" t="str">
        <f>_xlfn.XLOOKUP(I460,'[2]Barras CMg'!$E$2:$E$1527,'[2]Barras CMg'!$A$2:$A$1527,"------",0,1)</f>
        <v>------</v>
      </c>
      <c r="K460" s="6" t="s">
        <v>397</v>
      </c>
      <c r="L460" s="6">
        <v>2025</v>
      </c>
      <c r="M460" s="6" t="s">
        <v>495</v>
      </c>
      <c r="N460" s="6" t="s">
        <v>496</v>
      </c>
      <c r="O460" s="6" t="s">
        <v>213</v>
      </c>
      <c r="P460" s="6" t="s">
        <v>164</v>
      </c>
      <c r="Q460" s="6" t="s">
        <v>371</v>
      </c>
      <c r="R460" s="6" t="s">
        <v>1239</v>
      </c>
      <c r="S460" s="6" t="s">
        <v>51</v>
      </c>
      <c r="T460" s="9" t="s">
        <v>833</v>
      </c>
      <c r="U460" s="10">
        <v>2.77</v>
      </c>
      <c r="V460" s="10">
        <v>2.77</v>
      </c>
      <c r="W460" s="11" t="e">
        <f>_xlfn.XLOOKUP(C460,#REF!,#REF!,"S/I",0)</f>
        <v>#REF!</v>
      </c>
      <c r="X460" s="11">
        <f>_xlfn.XLOOKUP($D460,[2]Retiros_dinamica!$F:$F,[2]Retiros_dinamica!B:B,"S/I",0)</f>
        <v>241293.8223704265</v>
      </c>
      <c r="Y460" s="11">
        <f>_xlfn.XLOOKUP($D460,[2]Retiros_dinamica!$F:$F,[2]Retiros_dinamica!C:C,"S/I",0)</f>
        <v>329081.15064715681</v>
      </c>
      <c r="Z460" s="11">
        <f>_xlfn.XLOOKUP($D460,[2]Retiros_dinamica!$F:$F,[2]Retiros_dinamica!D:D,"S/I",0)</f>
        <v>128496.9932548643</v>
      </c>
      <c r="AA460" s="11">
        <f>_xlfn.XLOOKUP($D460,[2]Retiros_dinamica!$F:$F,[2]Retiros_dinamica!E:E,"S/I",0)</f>
        <v>698871.96627244772</v>
      </c>
      <c r="AB460" s="6" t="str">
        <f>_xlfn.XLOOKUP(C460,[2]CMg!$I$4:$I$106,[2]CMg!$M$4:$M$106,"----",0,1)</f>
        <v>----</v>
      </c>
      <c r="AC460" s="6" t="str">
        <f>_xlfn.XLOOKUP(C460,[2]CMg!$A$4:$A$106,[2]CMg!$B$4:$B$106,"----",0,1)</f>
        <v>----</v>
      </c>
      <c r="AD460" s="6" t="str">
        <f>_xlfn.XLOOKUP(C460,'[3]Promedio solar Cmg'!$A$4:$A$106,'[3]Promedio solar Cmg'!$B$4:$B$106,"----",0,1)</f>
        <v>----</v>
      </c>
      <c r="AH460" s="12">
        <f>_xlfn.XLOOKUP($E460,'[2]Balance económico'!$C:$C,'[2]Balance económico'!$D:$D,"-",0)</f>
        <v>-5608744722.6895809</v>
      </c>
      <c r="AI460" s="12">
        <f>_xlfn.XLOOKUP($E460,'[2]Balance económico'!$C:$C,'[2]Balance económico'!$E:$E,"-",0)</f>
        <v>-6717897998.7925949</v>
      </c>
      <c r="AJ460" s="12">
        <f>_xlfn.XLOOKUP($E460,'[2]Balance económico'!$C:$C,'[2]Balance económico'!$F:$F,"-",0)</f>
        <v>2039576758.2176902</v>
      </c>
      <c r="AK460" s="6" t="str">
        <f t="shared" si="22"/>
        <v>PPA</v>
      </c>
      <c r="AL460" s="12" t="str" cm="1">
        <f t="array" ref="AL460">IFERROR((X460*[2]!Tabla2[Bloque A] + 'BD Centrales 2025'!Y89*[2]!Tabla2[Bloque B] + 'BD Centrales 2025'!Z89*[2]!Tabla2[Bloque C])*#REF!,"-")</f>
        <v>-</v>
      </c>
      <c r="AM460" s="12" t="str">
        <f t="shared" si="23"/>
        <v>-</v>
      </c>
      <c r="AN460" s="12">
        <f>IFERROR((AH460+AI460+AJ460)/(SUMIFS($W$2:$W$1194,$E$2:$E$1194,E460)*1000*#REF!),0)</f>
        <v>0</v>
      </c>
    </row>
    <row r="461" spans="1:40" ht="14.4" x14ac:dyDescent="0.3">
      <c r="A461" s="7">
        <v>575</v>
      </c>
      <c r="B461" s="7" t="s">
        <v>5682</v>
      </c>
      <c r="C461" s="8" t="s">
        <v>5683</v>
      </c>
      <c r="D461" s="6" t="s">
        <v>5684</v>
      </c>
      <c r="E461" s="6" t="str">
        <f>_xlfn.XLOOKUP(D461,'[2]Coordinados SEN'!$A:$A,'[2]Coordinados SEN'!$B:$B,"-",0)</f>
        <v>76.045.612-8</v>
      </c>
      <c r="F461" s="6" t="s">
        <v>5684</v>
      </c>
      <c r="G461" s="6">
        <f t="shared" si="21"/>
        <v>2</v>
      </c>
      <c r="H461" s="6" t="s">
        <v>5685</v>
      </c>
      <c r="I461" s="6" t="s">
        <v>5438</v>
      </c>
      <c r="J461" s="6" t="str">
        <f>_xlfn.XLOOKUP(I461,'[2]Barras CMg'!$E$2:$E$1527,'[2]Barras CMg'!$A$2:$A$1527,"------",0,1)</f>
        <v>------</v>
      </c>
      <c r="K461" s="6">
        <v>1</v>
      </c>
      <c r="L461" s="6">
        <v>2025</v>
      </c>
      <c r="M461" s="6" t="s">
        <v>45</v>
      </c>
      <c r="N461" s="6" t="s">
        <v>5276</v>
      </c>
      <c r="O461" s="6" t="s">
        <v>213</v>
      </c>
      <c r="P461" s="6" t="s">
        <v>68</v>
      </c>
      <c r="Q461" s="6" t="s">
        <v>5431</v>
      </c>
      <c r="R461" s="6" t="s">
        <v>5686</v>
      </c>
      <c r="S461" s="6" t="s">
        <v>51</v>
      </c>
      <c r="T461" s="9" t="s">
        <v>5687</v>
      </c>
      <c r="U461" s="10">
        <v>3.2</v>
      </c>
      <c r="V461" s="10">
        <v>3</v>
      </c>
      <c r="W461" s="11" t="e">
        <f>_xlfn.XLOOKUP(C461,#REF!,#REF!,"S/I",0)</f>
        <v>#REF!</v>
      </c>
      <c r="X461" s="11" t="str">
        <f>_xlfn.XLOOKUP($D461,[2]Retiros_dinamica!$F:$F,[2]Retiros_dinamica!B:B,"S/I",0)</f>
        <v>S/I</v>
      </c>
      <c r="Y461" s="11" t="str">
        <f>_xlfn.XLOOKUP($D461,[2]Retiros_dinamica!$F:$F,[2]Retiros_dinamica!C:C,"S/I",0)</f>
        <v>S/I</v>
      </c>
      <c r="Z461" s="11" t="str">
        <f>_xlfn.XLOOKUP($D461,[2]Retiros_dinamica!$F:$F,[2]Retiros_dinamica!D:D,"S/I",0)</f>
        <v>S/I</v>
      </c>
      <c r="AA461" s="11" t="str">
        <f>_xlfn.XLOOKUP($D461,[2]Retiros_dinamica!$F:$F,[2]Retiros_dinamica!E:E,"S/I",0)</f>
        <v>S/I</v>
      </c>
      <c r="AB461" s="6" t="str">
        <f>_xlfn.XLOOKUP(C461,[2]CMg!$I$4:$I$106,[2]CMg!$M$4:$M$106,"----",0,1)</f>
        <v>----</v>
      </c>
      <c r="AH461" s="12">
        <f>_xlfn.XLOOKUP($E461,'[2]Balance económico'!$C:$C,'[2]Balance económico'!$D:$D,"-",0)</f>
        <v>389665320.59171236</v>
      </c>
      <c r="AI461" s="12">
        <f>_xlfn.XLOOKUP($E461,'[2]Balance económico'!$C:$C,'[2]Balance económico'!$E:$E,"-",0)</f>
        <v>665007070.10895836</v>
      </c>
      <c r="AJ461" s="12" t="str">
        <f>_xlfn.XLOOKUP($E461,'[2]Balance económico'!$C:$C,'[2]Balance económico'!$F:$F,"-",0)</f>
        <v>----</v>
      </c>
      <c r="AK461" s="6" t="str">
        <f t="shared" si="22"/>
        <v>PPA</v>
      </c>
      <c r="AL461" s="12" t="str" cm="1">
        <f t="array" ref="AL461">IFERROR((X461*[2]!Tabla2[Bloque A] + 'BD Centrales 2025'!Y1068*[2]!Tabla2[Bloque B] + 'BD Centrales 2025'!Z1068*[2]!Tabla2[Bloque C])*#REF!,"-")</f>
        <v>-</v>
      </c>
      <c r="AM461" s="12" t="str">
        <f t="shared" si="23"/>
        <v>-</v>
      </c>
      <c r="AN461" s="12">
        <f>IFERROR((AH461+AI461+AJ461)/(SUMIFS($W$2:$W$1194,$E$2:$E$1194,E461)*1000*#REF!),0)</f>
        <v>0</v>
      </c>
    </row>
    <row r="462" spans="1:40" ht="14.4" x14ac:dyDescent="0.3">
      <c r="A462" s="7">
        <v>576</v>
      </c>
      <c r="B462" s="7" t="s">
        <v>1240</v>
      </c>
      <c r="C462" s="8" t="s">
        <v>1241</v>
      </c>
      <c r="D462" s="6" t="s">
        <v>677</v>
      </c>
      <c r="E462" s="6" t="str">
        <f>_xlfn.XLOOKUP(D462,'[2]Coordinados SEN'!$A:$A,'[2]Coordinados SEN'!$B:$B,"-",0)</f>
        <v>76.780.504-7</v>
      </c>
      <c r="F462" s="6" t="s">
        <v>1242</v>
      </c>
      <c r="G462" s="6">
        <f t="shared" si="21"/>
        <v>37</v>
      </c>
      <c r="H462" s="6" t="s">
        <v>1243</v>
      </c>
      <c r="I462" s="6" t="s">
        <v>1243</v>
      </c>
      <c r="J462" s="6" t="str">
        <f>_xlfn.XLOOKUP(I462,'[2]Barras CMg'!$E$2:$E$1527,'[2]Barras CMg'!$A$2:$A$1527,"------",0,1)</f>
        <v>CASABLANCA____013</v>
      </c>
      <c r="K462" s="6">
        <v>1</v>
      </c>
      <c r="L462" s="6">
        <v>2025</v>
      </c>
      <c r="M462" s="6" t="s">
        <v>495</v>
      </c>
      <c r="N462" s="6" t="s">
        <v>496</v>
      </c>
      <c r="O462" s="6" t="s">
        <v>213</v>
      </c>
      <c r="P462" s="6" t="s">
        <v>189</v>
      </c>
      <c r="Q462" s="6" t="s">
        <v>189</v>
      </c>
      <c r="R462" s="6" t="s">
        <v>1244</v>
      </c>
      <c r="S462" s="6" t="s">
        <v>51</v>
      </c>
      <c r="T462" s="9" t="s">
        <v>1245</v>
      </c>
      <c r="U462" s="10">
        <v>9</v>
      </c>
      <c r="V462" s="10">
        <v>8.85</v>
      </c>
      <c r="W462" s="11" t="e">
        <f>_xlfn.XLOOKUP(C462,#REF!,#REF!,"S/I",0)</f>
        <v>#REF!</v>
      </c>
      <c r="X462" s="11" t="str">
        <f>_xlfn.XLOOKUP($D462,[2]Retiros_dinamica!$F:$F,[2]Retiros_dinamica!B:B,"S/I",0)</f>
        <v>S/I</v>
      </c>
      <c r="Y462" s="11" t="str">
        <f>_xlfn.XLOOKUP($D462,[2]Retiros_dinamica!$F:$F,[2]Retiros_dinamica!C:C,"S/I",0)</f>
        <v>S/I</v>
      </c>
      <c r="Z462" s="11" t="str">
        <f>_xlfn.XLOOKUP($D462,[2]Retiros_dinamica!$F:$F,[2]Retiros_dinamica!D:D,"S/I",0)</f>
        <v>S/I</v>
      </c>
      <c r="AA462" s="11" t="str">
        <f>_xlfn.XLOOKUP($D462,[2]Retiros_dinamica!$F:$F,[2]Retiros_dinamica!E:E,"S/I",0)</f>
        <v>S/I</v>
      </c>
      <c r="AB462" s="6" t="str">
        <f>_xlfn.XLOOKUP(C462,[2]CMg!$I$4:$I$106,[2]CMg!$M$4:$M$106,"----",0,1)</f>
        <v>----</v>
      </c>
      <c r="AC462" s="6" t="str">
        <f>_xlfn.XLOOKUP(C462,[2]CMg!$A$4:$A$106,[2]CMg!$B$4:$B$106,"----",0,1)</f>
        <v>----</v>
      </c>
      <c r="AD462" s="6" t="str">
        <f>_xlfn.XLOOKUP(C462,'[3]Promedio solar Cmg'!$A$4:$A$106,'[3]Promedio solar Cmg'!$B$4:$B$106,"----",0,1)</f>
        <v>----</v>
      </c>
      <c r="AH462" s="12">
        <f>_xlfn.XLOOKUP($E462,'[2]Balance económico'!$C:$C,'[2]Balance económico'!$D:$D,"-",0)</f>
        <v>20548121675.779228</v>
      </c>
      <c r="AI462" s="12">
        <f>_xlfn.XLOOKUP($E462,'[2]Balance económico'!$C:$C,'[2]Balance económico'!$E:$E,"-",0)</f>
        <v>2428228872.1735702</v>
      </c>
      <c r="AJ462" s="12" t="str">
        <f>_xlfn.XLOOKUP($E462,'[2]Balance económico'!$C:$C,'[2]Balance económico'!$F:$F,"-",0)</f>
        <v>----</v>
      </c>
      <c r="AK462" s="6" t="str">
        <f t="shared" si="22"/>
        <v>PPA</v>
      </c>
      <c r="AL462" s="12" t="str" cm="1">
        <f t="array" ref="AL462">IFERROR((X462*[2]!Tabla2[Bloque A] + 'BD Centrales 2025'!Y714*[2]!Tabla2[Bloque B] + 'BD Centrales 2025'!Z714*[2]!Tabla2[Bloque C])*#REF!,"-")</f>
        <v>-</v>
      </c>
      <c r="AM462" s="12" t="str">
        <f t="shared" si="23"/>
        <v>-</v>
      </c>
      <c r="AN462" s="12">
        <f>IFERROR((AH462+AI462+AJ462)/(SUMIFS($W$2:$W$1194,$E$2:$E$1194,E462)*1000*#REF!),0)</f>
        <v>0</v>
      </c>
    </row>
    <row r="463" spans="1:40" ht="14.4" x14ac:dyDescent="0.3">
      <c r="A463" s="7">
        <v>577</v>
      </c>
      <c r="B463" s="7" t="s">
        <v>1246</v>
      </c>
      <c r="C463" s="8" t="s">
        <v>1247</v>
      </c>
      <c r="D463" s="6" t="s">
        <v>1248</v>
      </c>
      <c r="E463" s="6" t="str">
        <f>_xlfn.XLOOKUP(D463,'[2]Coordinados SEN'!$A:$A,'[2]Coordinados SEN'!$B:$B,"-",0)</f>
        <v>76.746.538-6</v>
      </c>
      <c r="F463" s="6" t="s">
        <v>1248</v>
      </c>
      <c r="G463" s="6">
        <f t="shared" si="21"/>
        <v>1</v>
      </c>
      <c r="H463" s="6" t="s">
        <v>1249</v>
      </c>
      <c r="I463" s="6" t="s">
        <v>1250</v>
      </c>
      <c r="J463" s="6" t="str">
        <f>_xlfn.XLOOKUP(I463,'[2]Barras CMg'!$E$2:$E$1527,'[2]Barras CMg'!$A$2:$A$1527,"------",0,1)</f>
        <v>------</v>
      </c>
      <c r="K463" s="6">
        <v>1</v>
      </c>
      <c r="L463" s="6">
        <v>2025</v>
      </c>
      <c r="M463" s="6" t="s">
        <v>495</v>
      </c>
      <c r="N463" s="6" t="s">
        <v>496</v>
      </c>
      <c r="O463" s="6" t="s">
        <v>213</v>
      </c>
      <c r="P463" s="6" t="s">
        <v>189</v>
      </c>
      <c r="Q463" s="6" t="s">
        <v>189</v>
      </c>
      <c r="R463" s="6" t="s">
        <v>1244</v>
      </c>
      <c r="S463" s="6" t="s">
        <v>51</v>
      </c>
      <c r="T463" s="9" t="s">
        <v>1251</v>
      </c>
      <c r="U463" s="10">
        <v>9.25</v>
      </c>
      <c r="V463" s="10">
        <v>9</v>
      </c>
      <c r="W463" s="11" t="e">
        <f>_xlfn.XLOOKUP(C463,#REF!,#REF!,"S/I",0)</f>
        <v>#REF!</v>
      </c>
      <c r="X463" s="11" t="str">
        <f>_xlfn.XLOOKUP($D463,[2]Retiros_dinamica!$F:$F,[2]Retiros_dinamica!B:B,"S/I",0)</f>
        <v>S/I</v>
      </c>
      <c r="Y463" s="11" t="str">
        <f>_xlfn.XLOOKUP($D463,[2]Retiros_dinamica!$F:$F,[2]Retiros_dinamica!C:C,"S/I",0)</f>
        <v>S/I</v>
      </c>
      <c r="Z463" s="11" t="str">
        <f>_xlfn.XLOOKUP($D463,[2]Retiros_dinamica!$F:$F,[2]Retiros_dinamica!D:D,"S/I",0)</f>
        <v>S/I</v>
      </c>
      <c r="AA463" s="11" t="str">
        <f>_xlfn.XLOOKUP($D463,[2]Retiros_dinamica!$F:$F,[2]Retiros_dinamica!E:E,"S/I",0)</f>
        <v>S/I</v>
      </c>
      <c r="AB463" s="6" t="str">
        <f>_xlfn.XLOOKUP(C463,[2]CMg!$I$4:$I$106,[2]CMg!$M$4:$M$106,"----",0,1)</f>
        <v>----</v>
      </c>
      <c r="AC463" s="6" t="str">
        <f>_xlfn.XLOOKUP(C463,[2]CMg!$A$4:$A$106,[2]CMg!$B$4:$B$106,"----",0,1)</f>
        <v>----</v>
      </c>
      <c r="AD463" s="6" t="str">
        <f>_xlfn.XLOOKUP(C463,'[3]Promedio solar Cmg'!$A$4:$A$106,'[3]Promedio solar Cmg'!$B$4:$B$106,"----",0,1)</f>
        <v>----</v>
      </c>
      <c r="AH463" s="12">
        <f>_xlfn.XLOOKUP($E463,'[2]Balance económico'!$C:$C,'[2]Balance económico'!$D:$D,"-",0)</f>
        <v>1295340590.7700939</v>
      </c>
      <c r="AI463" s="12">
        <f>_xlfn.XLOOKUP($E463,'[2]Balance económico'!$C:$C,'[2]Balance económico'!$E:$E,"-",0)</f>
        <v>139084682.08939999</v>
      </c>
      <c r="AJ463" s="12" t="str">
        <f>_xlfn.XLOOKUP($E463,'[2]Balance económico'!$C:$C,'[2]Balance económico'!$F:$F,"-",0)</f>
        <v>----</v>
      </c>
      <c r="AK463" s="6" t="str">
        <f t="shared" si="22"/>
        <v>PPA</v>
      </c>
      <c r="AL463" s="12" t="str" cm="1">
        <f t="array" ref="AL463">IFERROR((X463*[2]!Tabla2[Bloque A] + 'BD Centrales 2025'!Y456*[2]!Tabla2[Bloque B] + 'BD Centrales 2025'!Z456*[2]!Tabla2[Bloque C])*#REF!,"-")</f>
        <v>-</v>
      </c>
      <c r="AM463" s="12" t="str">
        <f t="shared" si="23"/>
        <v>-</v>
      </c>
      <c r="AN463" s="12">
        <f>IFERROR((AH463+AI463+AJ463)/(SUMIFS($W$2:$W$1194,$E$2:$E$1194,E463)*1000*#REF!),0)</f>
        <v>0</v>
      </c>
    </row>
    <row r="464" spans="1:40" ht="14.4" x14ac:dyDescent="0.3">
      <c r="A464" s="7">
        <v>578</v>
      </c>
      <c r="B464" s="7" t="s">
        <v>1252</v>
      </c>
      <c r="C464" s="8" t="s">
        <v>1253</v>
      </c>
      <c r="D464" s="6" t="s">
        <v>1231</v>
      </c>
      <c r="E464" s="6" t="str">
        <f>_xlfn.XLOOKUP(D464,'[2]Coordinados SEN'!$A:$A,'[2]Coordinados SEN'!$B:$B,"-",0)</f>
        <v>76.727.466-1</v>
      </c>
      <c r="F464" s="6" t="s">
        <v>1254</v>
      </c>
      <c r="G464" s="6">
        <f t="shared" si="21"/>
        <v>36</v>
      </c>
      <c r="H464" s="6" t="s">
        <v>1255</v>
      </c>
      <c r="I464" s="6" t="s">
        <v>1255</v>
      </c>
      <c r="J464" s="6" t="str">
        <f>_xlfn.XLOOKUP(I464,'[2]Barras CMg'!$E$2:$E$1527,'[2]Barras CMg'!$A$2:$A$1527,"------",0,1)</f>
        <v>H.FUENTES_____013</v>
      </c>
      <c r="K464" s="6">
        <v>1</v>
      </c>
      <c r="L464" s="6">
        <v>2025</v>
      </c>
      <c r="M464" s="6" t="s">
        <v>495</v>
      </c>
      <c r="N464" s="6" t="s">
        <v>496</v>
      </c>
      <c r="O464" s="6" t="s">
        <v>213</v>
      </c>
      <c r="P464" s="6" t="s">
        <v>497</v>
      </c>
      <c r="Q464" s="6" t="s">
        <v>557</v>
      </c>
      <c r="R464" s="6" t="s">
        <v>557</v>
      </c>
      <c r="S464" s="6" t="s">
        <v>51</v>
      </c>
      <c r="T464" s="9" t="s">
        <v>1256</v>
      </c>
      <c r="U464" s="10">
        <v>9</v>
      </c>
      <c r="V464" s="10">
        <v>8.9920000000000009</v>
      </c>
      <c r="W464" s="11" t="e">
        <f>_xlfn.XLOOKUP(C464,#REF!,#REF!,"S/I",0)</f>
        <v>#REF!</v>
      </c>
      <c r="X464" s="11" t="str">
        <f>_xlfn.XLOOKUP($D464,[2]Retiros_dinamica!$F:$F,[2]Retiros_dinamica!B:B,"S/I",0)</f>
        <v>S/I</v>
      </c>
      <c r="Y464" s="11" t="str">
        <f>_xlfn.XLOOKUP($D464,[2]Retiros_dinamica!$F:$F,[2]Retiros_dinamica!C:C,"S/I",0)</f>
        <v>S/I</v>
      </c>
      <c r="Z464" s="11" t="str">
        <f>_xlfn.XLOOKUP($D464,[2]Retiros_dinamica!$F:$F,[2]Retiros_dinamica!D:D,"S/I",0)</f>
        <v>S/I</v>
      </c>
      <c r="AA464" s="11" t="str">
        <f>_xlfn.XLOOKUP($D464,[2]Retiros_dinamica!$F:$F,[2]Retiros_dinamica!E:E,"S/I",0)</f>
        <v>S/I</v>
      </c>
      <c r="AB464" s="6" t="str">
        <f>_xlfn.XLOOKUP(C464,[2]CMg!$I$4:$I$106,[2]CMg!$M$4:$M$106,"----",0,1)</f>
        <v>----</v>
      </c>
      <c r="AC464" s="6" t="str">
        <f>_xlfn.XLOOKUP(C464,[2]CMg!$A$4:$A$106,[2]CMg!$B$4:$B$106,"----",0,1)</f>
        <v>----</v>
      </c>
      <c r="AD464" s="6" t="str">
        <f>_xlfn.XLOOKUP(C464,'[3]Promedio solar Cmg'!$A$4:$A$106,'[3]Promedio solar Cmg'!$B$4:$B$106,"----",0,1)</f>
        <v>----</v>
      </c>
      <c r="AH464" s="12">
        <f>_xlfn.XLOOKUP($E464,'[2]Balance económico'!$C:$C,'[2]Balance económico'!$D:$D,"-",0)</f>
        <v>21691133643.183369</v>
      </c>
      <c r="AI464" s="12">
        <f>_xlfn.XLOOKUP($E464,'[2]Balance económico'!$C:$C,'[2]Balance económico'!$E:$E,"-",0)</f>
        <v>2324793951.0151529</v>
      </c>
      <c r="AJ464" s="12" t="str">
        <f>_xlfn.XLOOKUP($E464,'[2]Balance económico'!$C:$C,'[2]Balance económico'!$F:$F,"-",0)</f>
        <v>----</v>
      </c>
      <c r="AK464" s="6" t="str">
        <f t="shared" si="22"/>
        <v>PPA</v>
      </c>
      <c r="AL464" s="12" t="str" cm="1">
        <f t="array" ref="AL464">IFERROR((X464*[2]!Tabla2[Bloque A] + 'BD Centrales 2025'!Y660*[2]!Tabla2[Bloque B] + 'BD Centrales 2025'!Z660*[2]!Tabla2[Bloque C])*#REF!,"-")</f>
        <v>-</v>
      </c>
      <c r="AM464" s="12" t="str">
        <f t="shared" si="23"/>
        <v>-</v>
      </c>
      <c r="AN464" s="12">
        <f>IFERROR((AH464+AI464+AJ464)/(SUMIFS($W$2:$W$1194,$E$2:$E$1194,E464)*1000*#REF!),0)</f>
        <v>0</v>
      </c>
    </row>
    <row r="465" spans="1:40" ht="14.4" x14ac:dyDescent="0.3">
      <c r="A465" s="7">
        <v>579</v>
      </c>
      <c r="B465" s="7" t="s">
        <v>1262</v>
      </c>
      <c r="C465" s="8" t="s">
        <v>1263</v>
      </c>
      <c r="D465" s="6" t="s">
        <v>1231</v>
      </c>
      <c r="E465" s="6" t="str">
        <f>_xlfn.XLOOKUP(D465,'[2]Coordinados SEN'!$A:$A,'[2]Coordinados SEN'!$B:$B,"-",0)</f>
        <v>76.727.466-1</v>
      </c>
      <c r="F465" s="6" t="s">
        <v>1264</v>
      </c>
      <c r="G465" s="6">
        <f t="shared" si="21"/>
        <v>36</v>
      </c>
      <c r="H465" s="6" t="s">
        <v>1255</v>
      </c>
      <c r="I465" s="6" t="s">
        <v>1255</v>
      </c>
      <c r="J465" s="6" t="str">
        <f>_xlfn.XLOOKUP(I465,'[2]Barras CMg'!$E$2:$E$1527,'[2]Barras CMg'!$A$2:$A$1527,"------",0,1)</f>
        <v>H.FUENTES_____013</v>
      </c>
      <c r="K465" s="6">
        <v>1</v>
      </c>
      <c r="L465" s="6">
        <v>2025</v>
      </c>
      <c r="M465" s="6" t="s">
        <v>495</v>
      </c>
      <c r="N465" s="6" t="s">
        <v>496</v>
      </c>
      <c r="O465" s="6" t="s">
        <v>213</v>
      </c>
      <c r="P465" s="6" t="s">
        <v>497</v>
      </c>
      <c r="Q465" s="6" t="s">
        <v>557</v>
      </c>
      <c r="R465" s="6" t="s">
        <v>557</v>
      </c>
      <c r="S465" s="6" t="s">
        <v>51</v>
      </c>
      <c r="T465" s="9" t="s">
        <v>1256</v>
      </c>
      <c r="U465" s="10">
        <v>9</v>
      </c>
      <c r="V465" s="10">
        <v>8.9920000000000009</v>
      </c>
      <c r="W465" s="11" t="e">
        <f>_xlfn.XLOOKUP(C465,#REF!,#REF!,"S/I",0)</f>
        <v>#REF!</v>
      </c>
      <c r="X465" s="11" t="str">
        <f>_xlfn.XLOOKUP($D465,[2]Retiros_dinamica!$F:$F,[2]Retiros_dinamica!B:B,"S/I",0)</f>
        <v>S/I</v>
      </c>
      <c r="Y465" s="11" t="str">
        <f>_xlfn.XLOOKUP($D465,[2]Retiros_dinamica!$F:$F,[2]Retiros_dinamica!C:C,"S/I",0)</f>
        <v>S/I</v>
      </c>
      <c r="Z465" s="11" t="str">
        <f>_xlfn.XLOOKUP($D465,[2]Retiros_dinamica!$F:$F,[2]Retiros_dinamica!D:D,"S/I",0)</f>
        <v>S/I</v>
      </c>
      <c r="AA465" s="11" t="str">
        <f>_xlfn.XLOOKUP($D465,[2]Retiros_dinamica!$F:$F,[2]Retiros_dinamica!E:E,"S/I",0)</f>
        <v>S/I</v>
      </c>
      <c r="AB465" s="6" t="str">
        <f>_xlfn.XLOOKUP(C465,[2]CMg!$I$4:$I$106,[2]CMg!$M$4:$M$106,"----",0,1)</f>
        <v>----</v>
      </c>
      <c r="AC465" s="6" t="str">
        <f>_xlfn.XLOOKUP(C465,[2]CMg!$A$4:$A$106,[2]CMg!$B$4:$B$106,"----",0,1)</f>
        <v>----</v>
      </c>
      <c r="AD465" s="6" t="str">
        <f>_xlfn.XLOOKUP(C465,'[3]Promedio solar Cmg'!$A$4:$A$106,'[3]Promedio solar Cmg'!$B$4:$B$106,"----",0,1)</f>
        <v>----</v>
      </c>
      <c r="AH465" s="12">
        <f>_xlfn.XLOOKUP($E465,'[2]Balance económico'!$C:$C,'[2]Balance económico'!$D:$D,"-",0)</f>
        <v>21691133643.183369</v>
      </c>
      <c r="AI465" s="12">
        <f>_xlfn.XLOOKUP($E465,'[2]Balance económico'!$C:$C,'[2]Balance económico'!$E:$E,"-",0)</f>
        <v>2324793951.0151529</v>
      </c>
      <c r="AJ465" s="12" t="str">
        <f>_xlfn.XLOOKUP($E465,'[2]Balance económico'!$C:$C,'[2]Balance económico'!$F:$F,"-",0)</f>
        <v>----</v>
      </c>
      <c r="AK465" s="6" t="str">
        <f t="shared" si="22"/>
        <v>PPA</v>
      </c>
      <c r="AL465" s="12" t="str" cm="1">
        <f t="array" ref="AL465">IFERROR((X465*[2]!Tabla2[Bloque A] + 'BD Centrales 2025'!Y661*[2]!Tabla2[Bloque B] + 'BD Centrales 2025'!Z661*[2]!Tabla2[Bloque C])*#REF!,"-")</f>
        <v>-</v>
      </c>
      <c r="AM465" s="12" t="str">
        <f t="shared" si="23"/>
        <v>-</v>
      </c>
      <c r="AN465" s="12">
        <f>IFERROR((AH465+AI465+AJ465)/(SUMIFS($W$2:$W$1194,$E$2:$E$1194,E465)*1000*#REF!),0)</f>
        <v>0</v>
      </c>
    </row>
    <row r="466" spans="1:40" ht="14.4" x14ac:dyDescent="0.3">
      <c r="A466" s="7">
        <v>580</v>
      </c>
      <c r="B466" s="7" t="s">
        <v>1265</v>
      </c>
      <c r="C466" s="8" t="s">
        <v>1266</v>
      </c>
      <c r="D466" s="6" t="s">
        <v>1267</v>
      </c>
      <c r="E466" s="6" t="str">
        <f>_xlfn.XLOOKUP(D466,'[2]Coordinados SEN'!$A:$A,'[2]Coordinados SEN'!$B:$B,"-",0)</f>
        <v>76.948.169-9</v>
      </c>
      <c r="F466" s="6" t="s">
        <v>1267</v>
      </c>
      <c r="G466" s="6">
        <f t="shared" si="21"/>
        <v>1</v>
      </c>
      <c r="H466" s="6" t="s">
        <v>772</v>
      </c>
      <c r="I466" s="6" t="s">
        <v>772</v>
      </c>
      <c r="J466" s="6" t="str">
        <f>_xlfn.XLOOKUP(I466,'[2]Barras CMg'!$E$2:$E$1527,'[2]Barras CMg'!$A$2:$A$1527,"------",0,1)</f>
        <v>CABILDO_______023</v>
      </c>
      <c r="K466" s="6">
        <v>1</v>
      </c>
      <c r="L466" s="6">
        <v>2025</v>
      </c>
      <c r="M466" s="6" t="s">
        <v>495</v>
      </c>
      <c r="N466" s="6" t="s">
        <v>496</v>
      </c>
      <c r="O466" s="6" t="s">
        <v>213</v>
      </c>
      <c r="P466" s="6" t="s">
        <v>189</v>
      </c>
      <c r="Q466" s="6" t="s">
        <v>773</v>
      </c>
      <c r="R466" s="6" t="s">
        <v>1110</v>
      </c>
      <c r="S466" s="6" t="s">
        <v>51</v>
      </c>
      <c r="T466" s="9" t="s">
        <v>1268</v>
      </c>
      <c r="U466" s="10">
        <v>3</v>
      </c>
      <c r="V466" s="10">
        <v>2.98</v>
      </c>
      <c r="W466" s="11" t="e">
        <f>_xlfn.XLOOKUP(C466,#REF!,#REF!,"S/I",0)</f>
        <v>#REF!</v>
      </c>
      <c r="X466" s="11" t="str">
        <f>_xlfn.XLOOKUP($D466,[2]Retiros_dinamica!$F:$F,[2]Retiros_dinamica!B:B,"S/I",0)</f>
        <v>S/I</v>
      </c>
      <c r="Y466" s="11" t="str">
        <f>_xlfn.XLOOKUP($D466,[2]Retiros_dinamica!$F:$F,[2]Retiros_dinamica!C:C,"S/I",0)</f>
        <v>S/I</v>
      </c>
      <c r="Z466" s="11" t="str">
        <f>_xlfn.XLOOKUP($D466,[2]Retiros_dinamica!$F:$F,[2]Retiros_dinamica!D:D,"S/I",0)</f>
        <v>S/I</v>
      </c>
      <c r="AA466" s="11" t="str">
        <f>_xlfn.XLOOKUP($D466,[2]Retiros_dinamica!$F:$F,[2]Retiros_dinamica!E:E,"S/I",0)</f>
        <v>S/I</v>
      </c>
      <c r="AB466" s="6" t="str">
        <f>_xlfn.XLOOKUP(C466,[2]CMg!$I$4:$I$106,[2]CMg!$M$4:$M$106,"----",0,1)</f>
        <v>----</v>
      </c>
      <c r="AC466" s="6" t="str">
        <f>_xlfn.XLOOKUP(C466,[2]CMg!$A$4:$A$106,[2]CMg!$B$4:$B$106,"----",0,1)</f>
        <v>----</v>
      </c>
      <c r="AD466" s="6" t="str">
        <f>_xlfn.XLOOKUP(C466,'[3]Promedio solar Cmg'!$A$4:$A$106,'[3]Promedio solar Cmg'!$B$4:$B$106,"----",0,1)</f>
        <v>----</v>
      </c>
      <c r="AH466" s="12">
        <f>_xlfn.XLOOKUP($E466,'[2]Balance económico'!$C:$C,'[2]Balance económico'!$D:$D,"-",0)</f>
        <v>377455995.73083156</v>
      </c>
      <c r="AI466" s="12">
        <f>_xlfn.XLOOKUP($E466,'[2]Balance económico'!$C:$C,'[2]Balance económico'!$E:$E,"-",0)</f>
        <v>45131142.435759999</v>
      </c>
      <c r="AJ466" s="12" t="str">
        <f>_xlfn.XLOOKUP($E466,'[2]Balance económico'!$C:$C,'[2]Balance económico'!$F:$F,"-",0)</f>
        <v>----</v>
      </c>
      <c r="AK466" s="6" t="str">
        <f t="shared" si="22"/>
        <v>PPA</v>
      </c>
      <c r="AL466" s="12" t="str" cm="1">
        <f t="array" ref="AL466">IFERROR((X466*[2]!Tabla2[Bloque A] + 'BD Centrales 2025'!Y282*[2]!Tabla2[Bloque B] + 'BD Centrales 2025'!Z282*[2]!Tabla2[Bloque C])*#REF!,"-")</f>
        <v>-</v>
      </c>
      <c r="AM466" s="12" t="str">
        <f t="shared" si="23"/>
        <v>-</v>
      </c>
      <c r="AN466" s="12">
        <f>IFERROR((AH466+AI466+AJ466)/(SUMIFS($W$2:$W$1194,$E$2:$E$1194,E466)*1000*#REF!),0)</f>
        <v>0</v>
      </c>
    </row>
    <row r="467" spans="1:40" ht="14.4" x14ac:dyDescent="0.3">
      <c r="A467" s="7">
        <v>582</v>
      </c>
      <c r="B467" s="7" t="s">
        <v>1269</v>
      </c>
      <c r="C467" s="8" t="s">
        <v>1270</v>
      </c>
      <c r="D467" s="6" t="s">
        <v>677</v>
      </c>
      <c r="E467" s="6" t="str">
        <f>_xlfn.XLOOKUP(D467,'[2]Coordinados SEN'!$A:$A,'[2]Coordinados SEN'!$B:$B,"-",0)</f>
        <v>76.780.504-7</v>
      </c>
      <c r="F467" s="6" t="s">
        <v>1271</v>
      </c>
      <c r="G467" s="6">
        <f t="shared" si="21"/>
        <v>37</v>
      </c>
      <c r="H467" s="6" t="s">
        <v>892</v>
      </c>
      <c r="I467" s="6" t="s">
        <v>892</v>
      </c>
      <c r="J467" s="6" t="str">
        <f>_xlfn.XLOOKUP(I467,'[2]Barras CMg'!$E$2:$E$1527,'[2]Barras CMg'!$A$2:$A$1527,"------",0,1)</f>
        <v>CATEMU________013</v>
      </c>
      <c r="K467" s="6">
        <v>1</v>
      </c>
      <c r="L467" s="6">
        <v>2025</v>
      </c>
      <c r="M467" s="6" t="s">
        <v>495</v>
      </c>
      <c r="N467" s="6" t="s">
        <v>496</v>
      </c>
      <c r="O467" s="6" t="s">
        <v>213</v>
      </c>
      <c r="P467" s="6" t="s">
        <v>189</v>
      </c>
      <c r="Q467" s="6" t="s">
        <v>879</v>
      </c>
      <c r="R467" s="6" t="s">
        <v>893</v>
      </c>
      <c r="S467" s="6" t="s">
        <v>51</v>
      </c>
      <c r="T467" s="9" t="s">
        <v>1272</v>
      </c>
      <c r="U467" s="10">
        <v>3</v>
      </c>
      <c r="V467" s="10">
        <v>2.96</v>
      </c>
      <c r="W467" s="11" t="e">
        <f>_xlfn.XLOOKUP(C467,#REF!,#REF!,"S/I",0)</f>
        <v>#REF!</v>
      </c>
      <c r="X467" s="11" t="str">
        <f>_xlfn.XLOOKUP($D467,[2]Retiros_dinamica!$F:$F,[2]Retiros_dinamica!B:B,"S/I",0)</f>
        <v>S/I</v>
      </c>
      <c r="Y467" s="11" t="str">
        <f>_xlfn.XLOOKUP($D467,[2]Retiros_dinamica!$F:$F,[2]Retiros_dinamica!C:C,"S/I",0)</f>
        <v>S/I</v>
      </c>
      <c r="Z467" s="11" t="str">
        <f>_xlfn.XLOOKUP($D467,[2]Retiros_dinamica!$F:$F,[2]Retiros_dinamica!D:D,"S/I",0)</f>
        <v>S/I</v>
      </c>
      <c r="AA467" s="11" t="str">
        <f>_xlfn.XLOOKUP($D467,[2]Retiros_dinamica!$F:$F,[2]Retiros_dinamica!E:E,"S/I",0)</f>
        <v>S/I</v>
      </c>
      <c r="AB467" s="6" t="str">
        <f>_xlfn.XLOOKUP(C467,[2]CMg!$I$4:$I$106,[2]CMg!$M$4:$M$106,"----",0,1)</f>
        <v>----</v>
      </c>
      <c r="AC467" s="6" t="str">
        <f>_xlfn.XLOOKUP(C467,[2]CMg!$A$4:$A$106,[2]CMg!$B$4:$B$106,"----",0,1)</f>
        <v>----</v>
      </c>
      <c r="AD467" s="6" t="str">
        <f>_xlfn.XLOOKUP(C467,'[3]Promedio solar Cmg'!$A$4:$A$106,'[3]Promedio solar Cmg'!$B$4:$B$106,"----",0,1)</f>
        <v>----</v>
      </c>
      <c r="AH467" s="12">
        <f>_xlfn.XLOOKUP($E467,'[2]Balance económico'!$C:$C,'[2]Balance económico'!$D:$D,"-",0)</f>
        <v>20548121675.779228</v>
      </c>
      <c r="AI467" s="12">
        <f>_xlfn.XLOOKUP($E467,'[2]Balance económico'!$C:$C,'[2]Balance económico'!$E:$E,"-",0)</f>
        <v>2428228872.1735702</v>
      </c>
      <c r="AJ467" s="12" t="str">
        <f>_xlfn.XLOOKUP($E467,'[2]Balance económico'!$C:$C,'[2]Balance económico'!$F:$F,"-",0)</f>
        <v>----</v>
      </c>
      <c r="AK467" s="6" t="str">
        <f t="shared" si="22"/>
        <v>PPA</v>
      </c>
      <c r="AL467" s="12" t="str" cm="1">
        <f t="array" ref="AL467">IFERROR((X467*[2]!Tabla2[Bloque A] + 'BD Centrales 2025'!Y715*[2]!Tabla2[Bloque B] + 'BD Centrales 2025'!Z715*[2]!Tabla2[Bloque C])*#REF!,"-")</f>
        <v>-</v>
      </c>
      <c r="AM467" s="12" t="str">
        <f t="shared" si="23"/>
        <v>-</v>
      </c>
      <c r="AN467" s="12">
        <f>IFERROR((AH467+AI467+AJ467)/(SUMIFS($W$2:$W$1194,$E$2:$E$1194,E467)*1000*#REF!),0)</f>
        <v>0</v>
      </c>
    </row>
    <row r="468" spans="1:40" ht="14.4" x14ac:dyDescent="0.3">
      <c r="A468" s="7">
        <v>583</v>
      </c>
      <c r="B468" s="7" t="s">
        <v>293</v>
      </c>
      <c r="C468" s="8" t="s">
        <v>294</v>
      </c>
      <c r="D468" s="6" t="s">
        <v>295</v>
      </c>
      <c r="E468" s="6" t="str">
        <f>_xlfn.XLOOKUP(D468,'[2]Coordinados SEN'!$A:$A,'[2]Coordinados SEN'!$B:$B,"-",0)</f>
        <v>76.282.509-0</v>
      </c>
      <c r="F468" s="6" t="s">
        <v>295</v>
      </c>
      <c r="G468" s="6">
        <f t="shared" si="21"/>
        <v>1</v>
      </c>
      <c r="H468" s="6" t="s">
        <v>296</v>
      </c>
      <c r="I468" s="6" t="s">
        <v>297</v>
      </c>
      <c r="J468" s="6" t="str">
        <f>_xlfn.XLOOKUP(I468,'[2]Barras CMg'!$E$2:$E$1527,'[2]Barras CMg'!$A$2:$A$1527,"------",0,1)</f>
        <v>------</v>
      </c>
      <c r="K468" s="6">
        <v>2</v>
      </c>
      <c r="L468" s="6">
        <v>2025</v>
      </c>
      <c r="M468" s="6" t="s">
        <v>66</v>
      </c>
      <c r="N468" s="6" t="s">
        <v>177</v>
      </c>
      <c r="O468" s="6" t="s">
        <v>47</v>
      </c>
      <c r="P468" s="6" t="s">
        <v>106</v>
      </c>
      <c r="Q468" s="6" t="s">
        <v>243</v>
      </c>
      <c r="R468" s="6" t="s">
        <v>244</v>
      </c>
      <c r="S468" s="6" t="s">
        <v>51</v>
      </c>
      <c r="T468" s="9" t="s">
        <v>298</v>
      </c>
      <c r="U468" s="10">
        <v>12</v>
      </c>
      <c r="V468" s="10">
        <v>10.356</v>
      </c>
      <c r="W468" s="11" t="e">
        <f>_xlfn.XLOOKUP(C468,#REF!,#REF!,"S/I",0)</f>
        <v>#REF!</v>
      </c>
      <c r="X468" s="11" t="str">
        <f>_xlfn.XLOOKUP($D468,[2]Retiros_dinamica!$F:$F,[2]Retiros_dinamica!B:B,"S/I",0)</f>
        <v>S/I</v>
      </c>
      <c r="Y468" s="11" t="str">
        <f>_xlfn.XLOOKUP($D468,[2]Retiros_dinamica!$F:$F,[2]Retiros_dinamica!C:C,"S/I",0)</f>
        <v>S/I</v>
      </c>
      <c r="Z468" s="11" t="str">
        <f>_xlfn.XLOOKUP($D468,[2]Retiros_dinamica!$F:$F,[2]Retiros_dinamica!D:D,"S/I",0)</f>
        <v>S/I</v>
      </c>
      <c r="AA468" s="11" t="str">
        <f>_xlfn.XLOOKUP($D468,[2]Retiros_dinamica!$F:$F,[2]Retiros_dinamica!E:E,"S/I",0)</f>
        <v>S/I</v>
      </c>
      <c r="AB468" s="6" t="str">
        <f>_xlfn.XLOOKUP(C468,[2]CMg!$I$4:$I$106,[2]CMg!$M$4:$M$106,"----",0,1)</f>
        <v>----</v>
      </c>
      <c r="AC468" s="6" t="str">
        <f>_xlfn.XLOOKUP(C468,[2]CMg!$A$4:$A$106,[2]CMg!$B$4:$B$106,"----",0,1)</f>
        <v>----</v>
      </c>
      <c r="AD468" s="6" t="str">
        <f>_xlfn.XLOOKUP(C468,'[3]Promedio solar Cmg'!$A$4:$A$106,'[3]Promedio solar Cmg'!$B$4:$B$106,"----",0,1)</f>
        <v>----</v>
      </c>
      <c r="AH468" s="12">
        <f>_xlfn.XLOOKUP($E468,'[2]Balance económico'!$C:$C,'[2]Balance económico'!$D:$D,"-",0)</f>
        <v>1682964987.2343068</v>
      </c>
      <c r="AI468" s="12">
        <f>_xlfn.XLOOKUP($E468,'[2]Balance económico'!$C:$C,'[2]Balance económico'!$E:$E,"-",0)</f>
        <v>144147907.83059999</v>
      </c>
      <c r="AJ468" s="12" t="str">
        <f>_xlfn.XLOOKUP($E468,'[2]Balance económico'!$C:$C,'[2]Balance económico'!$F:$F,"-",0)</f>
        <v>----</v>
      </c>
      <c r="AK468" s="6" t="str">
        <f t="shared" si="22"/>
        <v>PPA</v>
      </c>
      <c r="AL468" s="12" t="str" cm="1">
        <f t="array" ref="AL468">IFERROR((X468*[2]!Tabla2[Bloque A] + 'BD Centrales 2025'!Y39*[2]!Tabla2[Bloque B] + 'BD Centrales 2025'!Z39*[2]!Tabla2[Bloque C])*#REF!,"-")</f>
        <v>-</v>
      </c>
      <c r="AM468" s="12" t="str">
        <f t="shared" si="23"/>
        <v>-</v>
      </c>
      <c r="AN468" s="12">
        <f>IFERROR((AH468+AI468+AJ468)/(SUMIFS($W$2:$W$1194,$E$2:$E$1194,E468)*1000*#REF!),0)</f>
        <v>0</v>
      </c>
    </row>
    <row r="469" spans="1:40" ht="14.4" x14ac:dyDescent="0.3">
      <c r="A469" s="7">
        <v>584</v>
      </c>
      <c r="B469" s="7" t="s">
        <v>1273</v>
      </c>
      <c r="C469" s="8" t="s">
        <v>1274</v>
      </c>
      <c r="D469" s="6" t="s">
        <v>1126</v>
      </c>
      <c r="E469" s="6" t="str">
        <f>_xlfn.XLOOKUP(D469,'[2]Coordinados SEN'!$A:$A,'[2]Coordinados SEN'!$B:$B,"-",0)</f>
        <v>77.122.684-1</v>
      </c>
      <c r="F469" s="6" t="s">
        <v>1275</v>
      </c>
      <c r="G469" s="6">
        <f t="shared" si="21"/>
        <v>8</v>
      </c>
      <c r="H469" s="6" t="s">
        <v>1276</v>
      </c>
      <c r="I469" s="6" t="s">
        <v>1276</v>
      </c>
      <c r="J469" s="6" t="str">
        <f>_xlfn.XLOOKUP(I469,'[2]Barras CMg'!$E$2:$E$1527,'[2]Barras CMg'!$A$2:$A$1527,"------",0,1)</f>
        <v>------</v>
      </c>
      <c r="K469" s="6">
        <v>1</v>
      </c>
      <c r="L469" s="6">
        <v>2025</v>
      </c>
      <c r="M469" s="6" t="s">
        <v>495</v>
      </c>
      <c r="N469" s="6" t="s">
        <v>496</v>
      </c>
      <c r="O469" s="6" t="s">
        <v>213</v>
      </c>
      <c r="P469" s="6" t="s">
        <v>106</v>
      </c>
      <c r="Q469" s="6" t="s">
        <v>243</v>
      </c>
      <c r="R469" s="6" t="s">
        <v>905</v>
      </c>
      <c r="S469" s="6" t="s">
        <v>51</v>
      </c>
      <c r="T469" s="9" t="s">
        <v>1228</v>
      </c>
      <c r="U469" s="10">
        <v>7</v>
      </c>
      <c r="V469" s="10">
        <v>6.87</v>
      </c>
      <c r="W469" s="11" t="e">
        <f>_xlfn.XLOOKUP(C469,#REF!,#REF!,"S/I",0)</f>
        <v>#REF!</v>
      </c>
      <c r="X469" s="11" t="str">
        <f>_xlfn.XLOOKUP($D469,[2]Retiros_dinamica!$F:$F,[2]Retiros_dinamica!B:B,"S/I",0)</f>
        <v>S/I</v>
      </c>
      <c r="Y469" s="11" t="str">
        <f>_xlfn.XLOOKUP($D469,[2]Retiros_dinamica!$F:$F,[2]Retiros_dinamica!C:C,"S/I",0)</f>
        <v>S/I</v>
      </c>
      <c r="Z469" s="11" t="str">
        <f>_xlfn.XLOOKUP($D469,[2]Retiros_dinamica!$F:$F,[2]Retiros_dinamica!D:D,"S/I",0)</f>
        <v>S/I</v>
      </c>
      <c r="AA469" s="11" t="str">
        <f>_xlfn.XLOOKUP($D469,[2]Retiros_dinamica!$F:$F,[2]Retiros_dinamica!E:E,"S/I",0)</f>
        <v>S/I</v>
      </c>
      <c r="AB469" s="6" t="str">
        <f>_xlfn.XLOOKUP(C469,[2]CMg!$I$4:$I$106,[2]CMg!$M$4:$M$106,"----",0,1)</f>
        <v>----</v>
      </c>
      <c r="AC469" s="6" t="str">
        <f>_xlfn.XLOOKUP(C469,[2]CMg!$A$4:$A$106,[2]CMg!$B$4:$B$106,"----",0,1)</f>
        <v>----</v>
      </c>
      <c r="AD469" s="6" t="str">
        <f>_xlfn.XLOOKUP(C469,'[3]Promedio solar Cmg'!$A$4:$A$106,'[3]Promedio solar Cmg'!$B$4:$B$106,"----",0,1)</f>
        <v>----</v>
      </c>
      <c r="AH469" s="12">
        <f>_xlfn.XLOOKUP($E469,'[2]Balance económico'!$C:$C,'[2]Balance económico'!$D:$D,"-",0)</f>
        <v>7031725711.3916912</v>
      </c>
      <c r="AI469" s="12">
        <f>_xlfn.XLOOKUP($E469,'[2]Balance económico'!$C:$C,'[2]Balance económico'!$E:$E,"-",0)</f>
        <v>556134225.99714005</v>
      </c>
      <c r="AJ469" s="12" t="str">
        <f>_xlfn.XLOOKUP($E469,'[2]Balance económico'!$C:$C,'[2]Balance económico'!$F:$F,"-",0)</f>
        <v>----</v>
      </c>
      <c r="AK469" s="6" t="str">
        <f t="shared" si="22"/>
        <v>PPA</v>
      </c>
      <c r="AL469" s="12" t="str" cm="1">
        <f t="array" ref="AL469">IFERROR((X469*[2]!Tabla2[Bloque A] + 'BD Centrales 2025'!Y555*[2]!Tabla2[Bloque B] + 'BD Centrales 2025'!Z555*[2]!Tabla2[Bloque C])*#REF!,"-")</f>
        <v>-</v>
      </c>
      <c r="AM469" s="12" t="str">
        <f t="shared" si="23"/>
        <v>-</v>
      </c>
      <c r="AN469" s="12">
        <f>IFERROR((AH469+AI469+AJ469)/(SUMIFS($W$2:$W$1194,$E$2:$E$1194,E469)*1000*#REF!),0)</f>
        <v>0</v>
      </c>
    </row>
    <row r="470" spans="1:40" ht="14.4" x14ac:dyDescent="0.3">
      <c r="A470" s="7">
        <v>585</v>
      </c>
      <c r="B470" s="7" t="s">
        <v>1277</v>
      </c>
      <c r="C470" s="8" t="s">
        <v>1278</v>
      </c>
      <c r="D470" s="6" t="s">
        <v>1279</v>
      </c>
      <c r="E470" s="6" t="str">
        <f>_xlfn.XLOOKUP(D470,'[2]Coordinados SEN'!$A:$A,'[2]Coordinados SEN'!$B:$B,"-",0)</f>
        <v>76.522.004-1</v>
      </c>
      <c r="F470" s="6" t="s">
        <v>1279</v>
      </c>
      <c r="G470" s="6">
        <f t="shared" si="21"/>
        <v>1</v>
      </c>
      <c r="H470" s="6" t="s">
        <v>1280</v>
      </c>
      <c r="I470" s="6" t="s">
        <v>1280</v>
      </c>
      <c r="J470" s="6" t="str">
        <f>_xlfn.XLOOKUP(I470,'[2]Barras CMg'!$E$2:$E$1527,'[2]Barras CMg'!$A$2:$A$1527,"------",0,1)</f>
        <v>------</v>
      </c>
      <c r="K470" s="6" t="s">
        <v>397</v>
      </c>
      <c r="L470" s="6">
        <v>2025</v>
      </c>
      <c r="M470" s="6" t="s">
        <v>495</v>
      </c>
      <c r="N470" s="6" t="s">
        <v>496</v>
      </c>
      <c r="O470" s="6" t="s">
        <v>213</v>
      </c>
      <c r="P470" s="6" t="s">
        <v>106</v>
      </c>
      <c r="Q470" s="6" t="s">
        <v>243</v>
      </c>
      <c r="R470" s="6" t="s">
        <v>905</v>
      </c>
      <c r="S470" s="6" t="s">
        <v>51</v>
      </c>
      <c r="T470" s="9" t="s">
        <v>1281</v>
      </c>
      <c r="U470" s="10">
        <v>2.96</v>
      </c>
      <c r="V470" s="10">
        <v>2.9392999999999998</v>
      </c>
      <c r="W470" s="11" t="e">
        <f>_xlfn.XLOOKUP(C470,#REF!,#REF!,"S/I",0)</f>
        <v>#REF!</v>
      </c>
      <c r="X470" s="11" t="str">
        <f>_xlfn.XLOOKUP($D470,[2]Retiros_dinamica!$F:$F,[2]Retiros_dinamica!B:B,"S/I",0)</f>
        <v>S/I</v>
      </c>
      <c r="Y470" s="11" t="str">
        <f>_xlfn.XLOOKUP($D470,[2]Retiros_dinamica!$F:$F,[2]Retiros_dinamica!C:C,"S/I",0)</f>
        <v>S/I</v>
      </c>
      <c r="Z470" s="11" t="str">
        <f>_xlfn.XLOOKUP($D470,[2]Retiros_dinamica!$F:$F,[2]Retiros_dinamica!D:D,"S/I",0)</f>
        <v>S/I</v>
      </c>
      <c r="AA470" s="11" t="str">
        <f>_xlfn.XLOOKUP($D470,[2]Retiros_dinamica!$F:$F,[2]Retiros_dinamica!E:E,"S/I",0)</f>
        <v>S/I</v>
      </c>
      <c r="AB470" s="6" t="str">
        <f>_xlfn.XLOOKUP(C470,[2]CMg!$I$4:$I$106,[2]CMg!$M$4:$M$106,"----",0,1)</f>
        <v>----</v>
      </c>
      <c r="AC470" s="6" t="str">
        <f>_xlfn.XLOOKUP(C470,[2]CMg!$A$4:$A$106,[2]CMg!$B$4:$B$106,"----",0,1)</f>
        <v>----</v>
      </c>
      <c r="AD470" s="6" t="str">
        <f>_xlfn.XLOOKUP(C470,'[3]Promedio solar Cmg'!$A$4:$A$106,'[3]Promedio solar Cmg'!$B$4:$B$106,"----",0,1)</f>
        <v>----</v>
      </c>
      <c r="AH470" s="12">
        <f>_xlfn.XLOOKUP($E470,'[2]Balance económico'!$C:$C,'[2]Balance económico'!$D:$D,"-",0)</f>
        <v>240513553.64632538</v>
      </c>
      <c r="AI470" s="12">
        <f>_xlfn.XLOOKUP($E470,'[2]Balance económico'!$C:$C,'[2]Balance económico'!$E:$E,"-",0)</f>
        <v>28474375.728560001</v>
      </c>
      <c r="AJ470" s="12" t="str">
        <f>_xlfn.XLOOKUP($E470,'[2]Balance económico'!$C:$C,'[2]Balance económico'!$F:$F,"-",0)</f>
        <v>----</v>
      </c>
      <c r="AK470" s="6" t="str">
        <f t="shared" si="22"/>
        <v>PPA</v>
      </c>
      <c r="AL470" s="12" t="str" cm="1">
        <f t="array" ref="AL470">IFERROR((X470*[2]!Tabla2[Bloque A] + 'BD Centrales 2025'!Y170*[2]!Tabla2[Bloque B] + 'BD Centrales 2025'!Z170*[2]!Tabla2[Bloque C])*#REF!,"-")</f>
        <v>-</v>
      </c>
      <c r="AM470" s="12" t="str">
        <f t="shared" si="23"/>
        <v>-</v>
      </c>
      <c r="AN470" s="12">
        <f>IFERROR((AH470+AI470+AJ470)/(SUMIFS($W$2:$W$1194,$E$2:$E$1194,E470)*1000*#REF!),0)</f>
        <v>0</v>
      </c>
    </row>
    <row r="471" spans="1:40" ht="14.4" x14ac:dyDescent="0.3">
      <c r="A471" s="7">
        <v>586</v>
      </c>
      <c r="B471" s="7" t="s">
        <v>1282</v>
      </c>
      <c r="C471" s="8" t="s">
        <v>1283</v>
      </c>
      <c r="D471" s="6" t="s">
        <v>1231</v>
      </c>
      <c r="E471" s="6" t="str">
        <f>_xlfn.XLOOKUP(D471,'[2]Coordinados SEN'!$A:$A,'[2]Coordinados SEN'!$B:$B,"-",0)</f>
        <v>76.727.466-1</v>
      </c>
      <c r="F471" s="6" t="s">
        <v>1284</v>
      </c>
      <c r="G471" s="6">
        <f t="shared" si="21"/>
        <v>36</v>
      </c>
      <c r="H471" s="6" t="s">
        <v>1285</v>
      </c>
      <c r="I471" s="6" t="s">
        <v>1286</v>
      </c>
      <c r="J471" s="6" t="str">
        <f>_xlfn.XLOOKUP(I471,'[2]Barras CMg'!$E$2:$E$1527,'[2]Barras CMg'!$A$2:$A$1527,"------",0,1)</f>
        <v>L.LOROS_______013</v>
      </c>
      <c r="K471" s="6">
        <v>1</v>
      </c>
      <c r="L471" s="6">
        <v>2025</v>
      </c>
      <c r="M471" s="6" t="s">
        <v>495</v>
      </c>
      <c r="N471" s="6" t="s">
        <v>496</v>
      </c>
      <c r="O471" s="6" t="s">
        <v>213</v>
      </c>
      <c r="P471" s="6" t="s">
        <v>497</v>
      </c>
      <c r="Q471" s="6" t="s">
        <v>557</v>
      </c>
      <c r="R471" s="6" t="s">
        <v>610</v>
      </c>
      <c r="S471" s="6" t="s">
        <v>51</v>
      </c>
      <c r="T471" s="9" t="s">
        <v>1287</v>
      </c>
      <c r="U471" s="10">
        <v>9</v>
      </c>
      <c r="V471" s="10">
        <v>8.9849999999999994</v>
      </c>
      <c r="W471" s="11" t="e">
        <f>_xlfn.XLOOKUP(C471,#REF!,#REF!,"S/I",0)</f>
        <v>#REF!</v>
      </c>
      <c r="X471" s="11" t="str">
        <f>_xlfn.XLOOKUP($D471,[2]Retiros_dinamica!$F:$F,[2]Retiros_dinamica!B:B,"S/I",0)</f>
        <v>S/I</v>
      </c>
      <c r="Y471" s="11" t="str">
        <f>_xlfn.XLOOKUP($D471,[2]Retiros_dinamica!$F:$F,[2]Retiros_dinamica!C:C,"S/I",0)</f>
        <v>S/I</v>
      </c>
      <c r="Z471" s="11" t="str">
        <f>_xlfn.XLOOKUP($D471,[2]Retiros_dinamica!$F:$F,[2]Retiros_dinamica!D:D,"S/I",0)</f>
        <v>S/I</v>
      </c>
      <c r="AA471" s="11" t="str">
        <f>_xlfn.XLOOKUP($D471,[2]Retiros_dinamica!$F:$F,[2]Retiros_dinamica!E:E,"S/I",0)</f>
        <v>S/I</v>
      </c>
      <c r="AB471" s="6" t="str">
        <f>_xlfn.XLOOKUP(C471,[2]CMg!$I$4:$I$106,[2]CMg!$M$4:$M$106,"----",0,1)</f>
        <v>----</v>
      </c>
      <c r="AC471" s="6" t="str">
        <f>_xlfn.XLOOKUP(C471,[2]CMg!$A$4:$A$106,[2]CMg!$B$4:$B$106,"----",0,1)</f>
        <v>----</v>
      </c>
      <c r="AD471" s="6" t="str">
        <f>_xlfn.XLOOKUP(C471,'[3]Promedio solar Cmg'!$A$4:$A$106,'[3]Promedio solar Cmg'!$B$4:$B$106,"----",0,1)</f>
        <v>----</v>
      </c>
      <c r="AH471" s="12">
        <f>_xlfn.XLOOKUP($E471,'[2]Balance económico'!$C:$C,'[2]Balance económico'!$D:$D,"-",0)</f>
        <v>21691133643.183369</v>
      </c>
      <c r="AI471" s="12">
        <f>_xlfn.XLOOKUP($E471,'[2]Balance económico'!$C:$C,'[2]Balance económico'!$E:$E,"-",0)</f>
        <v>2324793951.0151529</v>
      </c>
      <c r="AJ471" s="12" t="str">
        <f>_xlfn.XLOOKUP($E471,'[2]Balance económico'!$C:$C,'[2]Balance económico'!$F:$F,"-",0)</f>
        <v>----</v>
      </c>
      <c r="AK471" s="6" t="str">
        <f t="shared" si="22"/>
        <v>PPA</v>
      </c>
      <c r="AL471" s="12" t="str" cm="1">
        <f t="array" ref="AL471">IFERROR((X471*[2]!Tabla2[Bloque A] + 'BD Centrales 2025'!Y662*[2]!Tabla2[Bloque B] + 'BD Centrales 2025'!Z662*[2]!Tabla2[Bloque C])*#REF!,"-")</f>
        <v>-</v>
      </c>
      <c r="AM471" s="12" t="str">
        <f t="shared" si="23"/>
        <v>-</v>
      </c>
      <c r="AN471" s="12">
        <f>IFERROR((AH471+AI471+AJ471)/(SUMIFS($W$2:$W$1194,$E$2:$E$1194,E471)*1000*#REF!),0)</f>
        <v>0</v>
      </c>
    </row>
    <row r="472" spans="1:40" ht="14.4" x14ac:dyDescent="0.3">
      <c r="A472" s="7">
        <v>587</v>
      </c>
      <c r="B472" s="7" t="s">
        <v>5516</v>
      </c>
      <c r="C472" s="8" t="s">
        <v>5517</v>
      </c>
      <c r="D472" s="6" t="s">
        <v>5518</v>
      </c>
      <c r="E472" s="6" t="str">
        <f>_xlfn.XLOOKUP(D472,'[2]Coordinados SEN'!$A:$A,'[2]Coordinados SEN'!$B:$B,"-",0)</f>
        <v>76.780.597-7</v>
      </c>
      <c r="F472" s="6" t="s">
        <v>5518</v>
      </c>
      <c r="G472" s="6">
        <f t="shared" si="21"/>
        <v>1</v>
      </c>
      <c r="H472" s="6" t="s">
        <v>5519</v>
      </c>
      <c r="I472" s="6" t="s">
        <v>5520</v>
      </c>
      <c r="J472" s="6" t="str">
        <f>_xlfn.XLOOKUP(I472,'[2]Barras CMg'!$E$2:$E$1527,'[2]Barras CMg'!$A$2:$A$1527,"------",0,1)</f>
        <v>------</v>
      </c>
      <c r="K472" s="6">
        <v>6</v>
      </c>
      <c r="L472" s="6">
        <v>2025</v>
      </c>
      <c r="M472" s="6" t="s">
        <v>45</v>
      </c>
      <c r="N472" s="6" t="s">
        <v>5267</v>
      </c>
      <c r="O472" s="6" t="s">
        <v>213</v>
      </c>
      <c r="P472" s="6" t="s">
        <v>90</v>
      </c>
      <c r="Q472" s="6" t="s">
        <v>868</v>
      </c>
      <c r="R472" s="6" t="s">
        <v>868</v>
      </c>
      <c r="S472" s="6" t="s">
        <v>51</v>
      </c>
      <c r="T472" s="9" t="s">
        <v>1287</v>
      </c>
      <c r="U472" s="10">
        <v>3</v>
      </c>
      <c r="V472" s="10">
        <v>2.9849999999999999</v>
      </c>
      <c r="W472" s="11" t="e">
        <f>_xlfn.XLOOKUP(C472,#REF!,#REF!,"S/I",0)</f>
        <v>#REF!</v>
      </c>
      <c r="X472" s="11" t="str">
        <f>_xlfn.XLOOKUP($D472,[2]Retiros_dinamica!$F:$F,[2]Retiros_dinamica!B:B,"S/I",0)</f>
        <v>S/I</v>
      </c>
      <c r="Y472" s="11" t="str">
        <f>_xlfn.XLOOKUP($D472,[2]Retiros_dinamica!$F:$F,[2]Retiros_dinamica!C:C,"S/I",0)</f>
        <v>S/I</v>
      </c>
      <c r="Z472" s="11" t="str">
        <f>_xlfn.XLOOKUP($D472,[2]Retiros_dinamica!$F:$F,[2]Retiros_dinamica!D:D,"S/I",0)</f>
        <v>S/I</v>
      </c>
      <c r="AA472" s="11" t="str">
        <f>_xlfn.XLOOKUP($D472,[2]Retiros_dinamica!$F:$F,[2]Retiros_dinamica!E:E,"S/I",0)</f>
        <v>S/I</v>
      </c>
      <c r="AB472" s="6" t="str">
        <f>_xlfn.XLOOKUP(C472,[2]CMg!$I$4:$I$106,[2]CMg!$M$4:$M$106,"----",0,1)</f>
        <v>----</v>
      </c>
      <c r="AH472" s="12">
        <f>_xlfn.XLOOKUP($E472,'[2]Balance económico'!$C:$C,'[2]Balance económico'!$D:$D,"-",0)</f>
        <v>4751284.4100299999</v>
      </c>
      <c r="AI472" s="12">
        <f>_xlfn.XLOOKUP($E472,'[2]Balance económico'!$C:$C,'[2]Balance económico'!$E:$E,"-",0)</f>
        <v>158630687.23589998</v>
      </c>
      <c r="AJ472" s="12" t="str">
        <f>_xlfn.XLOOKUP($E472,'[2]Balance económico'!$C:$C,'[2]Balance económico'!$F:$F,"-",0)</f>
        <v>----</v>
      </c>
      <c r="AK472" s="6" t="str">
        <f t="shared" si="22"/>
        <v>PPA</v>
      </c>
      <c r="AL472" s="12" t="str" cm="1">
        <f t="array" ref="AL472">IFERROR((X472*[2]!Tabla2[Bloque A] + 'BD Centrales 2025'!Y1034*[2]!Tabla2[Bloque B] + 'BD Centrales 2025'!Z1034*[2]!Tabla2[Bloque C])*#REF!,"-")</f>
        <v>-</v>
      </c>
      <c r="AM472" s="12" t="str">
        <f t="shared" si="23"/>
        <v>-</v>
      </c>
      <c r="AN472" s="12">
        <f>IFERROR((AH472+AI472+AJ472)/(SUMIFS($W$2:$W$1194,$E$2:$E$1194,E472)*1000*#REF!),0)</f>
        <v>0</v>
      </c>
    </row>
    <row r="473" spans="1:40" ht="14.4" x14ac:dyDescent="0.3">
      <c r="A473" s="7">
        <v>588</v>
      </c>
      <c r="B473" s="7" t="s">
        <v>5538</v>
      </c>
      <c r="C473" s="8" t="s">
        <v>5539</v>
      </c>
      <c r="D473" s="6" t="s">
        <v>5540</v>
      </c>
      <c r="E473" s="6" t="str">
        <f>_xlfn.XLOOKUP(D473,'[2]Coordinados SEN'!$A:$A,'[2]Coordinados SEN'!$B:$B,"-",0)</f>
        <v>76.761.555-8</v>
      </c>
      <c r="F473" s="6" t="s">
        <v>5540</v>
      </c>
      <c r="G473" s="6">
        <f t="shared" si="21"/>
        <v>1</v>
      </c>
      <c r="H473" s="6" t="s">
        <v>5541</v>
      </c>
      <c r="I473" s="6" t="s">
        <v>5542</v>
      </c>
      <c r="J473" s="6" t="str">
        <f>_xlfn.XLOOKUP(I473,'[2]Barras CMg'!$E$2:$E$1527,'[2]Barras CMg'!$A$2:$A$1527,"------",0,1)</f>
        <v>COLCHAGUA_____015</v>
      </c>
      <c r="K473" s="6">
        <v>6</v>
      </c>
      <c r="L473" s="6">
        <v>2025</v>
      </c>
      <c r="M473" s="6" t="s">
        <v>45</v>
      </c>
      <c r="N473" s="6" t="s">
        <v>5267</v>
      </c>
      <c r="O473" s="6" t="s">
        <v>213</v>
      </c>
      <c r="P473" s="6" t="s">
        <v>106</v>
      </c>
      <c r="Q473" s="6" t="s">
        <v>107</v>
      </c>
      <c r="R473" s="6" t="s">
        <v>108</v>
      </c>
      <c r="S473" s="6" t="s">
        <v>51</v>
      </c>
      <c r="T473" s="9" t="s">
        <v>1287</v>
      </c>
      <c r="U473" s="10">
        <v>3</v>
      </c>
      <c r="V473" s="10">
        <v>2.9849999999999999</v>
      </c>
      <c r="W473" s="11" t="e">
        <f>_xlfn.XLOOKUP(C473,#REF!,#REF!,"S/I",0)</f>
        <v>#REF!</v>
      </c>
      <c r="X473" s="11" t="str">
        <f>_xlfn.XLOOKUP($D473,[2]Retiros_dinamica!$F:$F,[2]Retiros_dinamica!B:B,"S/I",0)</f>
        <v>S/I</v>
      </c>
      <c r="Y473" s="11" t="str">
        <f>_xlfn.XLOOKUP($D473,[2]Retiros_dinamica!$F:$F,[2]Retiros_dinamica!C:C,"S/I",0)</f>
        <v>S/I</v>
      </c>
      <c r="Z473" s="11" t="str">
        <f>_xlfn.XLOOKUP($D473,[2]Retiros_dinamica!$F:$F,[2]Retiros_dinamica!D:D,"S/I",0)</f>
        <v>S/I</v>
      </c>
      <c r="AA473" s="11" t="str">
        <f>_xlfn.XLOOKUP($D473,[2]Retiros_dinamica!$F:$F,[2]Retiros_dinamica!E:E,"S/I",0)</f>
        <v>S/I</v>
      </c>
      <c r="AB473" s="6" t="str">
        <f>_xlfn.XLOOKUP(C473,[2]CMg!$I$4:$I$106,[2]CMg!$M$4:$M$106,"----",0,1)</f>
        <v>----</v>
      </c>
      <c r="AH473" s="12">
        <f>_xlfn.XLOOKUP($E473,'[2]Balance económico'!$C:$C,'[2]Balance económico'!$D:$D,"-",0)</f>
        <v>5714196.4499899996</v>
      </c>
      <c r="AI473" s="12">
        <f>_xlfn.XLOOKUP($E473,'[2]Balance económico'!$C:$C,'[2]Balance económico'!$E:$E,"-",0)</f>
        <v>177754030.32492</v>
      </c>
      <c r="AJ473" s="12" t="str">
        <f>_xlfn.XLOOKUP($E473,'[2]Balance económico'!$C:$C,'[2]Balance económico'!$F:$F,"-",0)</f>
        <v>----</v>
      </c>
      <c r="AK473" s="6" t="str">
        <f t="shared" si="22"/>
        <v>PPA</v>
      </c>
      <c r="AL473" s="12" t="str" cm="1">
        <f t="array" ref="AL473">IFERROR((X473*[2]!Tabla2[Bloque A] + 'BD Centrales 2025'!Y1038*[2]!Tabla2[Bloque B] + 'BD Centrales 2025'!Z1038*[2]!Tabla2[Bloque C])*#REF!,"-")</f>
        <v>-</v>
      </c>
      <c r="AM473" s="12" t="str">
        <f t="shared" si="23"/>
        <v>-</v>
      </c>
      <c r="AN473" s="12">
        <f>IFERROR((AH473+AI473+AJ473)/(SUMIFS($W$2:$W$1194,$E$2:$E$1194,E473)*1000*#REF!),0)</f>
        <v>0</v>
      </c>
    </row>
    <row r="474" spans="1:40" ht="14.4" x14ac:dyDescent="0.3">
      <c r="A474" s="7">
        <v>589</v>
      </c>
      <c r="B474" s="7" t="s">
        <v>1288</v>
      </c>
      <c r="C474" s="8" t="s">
        <v>1289</v>
      </c>
      <c r="D474" s="6" t="s">
        <v>1134</v>
      </c>
      <c r="E474" s="6" t="str">
        <f>_xlfn.XLOOKUP(D474,'[2]Coordinados SEN'!$A:$A,'[2]Coordinados SEN'!$B:$B,"-",0)</f>
        <v>76.960.202-K</v>
      </c>
      <c r="F474" s="6" t="s">
        <v>1290</v>
      </c>
      <c r="G474" s="6">
        <f t="shared" si="21"/>
        <v>11</v>
      </c>
      <c r="H474" s="6" t="s">
        <v>1291</v>
      </c>
      <c r="I474" s="6" t="s">
        <v>1291</v>
      </c>
      <c r="J474" s="6" t="str">
        <f>_xlfn.XLOOKUP(I474,'[2]Barras CMg'!$E$2:$E$1527,'[2]Barras CMg'!$A$2:$A$1527,"------",0,1)</f>
        <v>INCAHUASI_____023</v>
      </c>
      <c r="K474" s="6">
        <v>1</v>
      </c>
      <c r="L474" s="6">
        <v>2025</v>
      </c>
      <c r="M474" s="6" t="s">
        <v>495</v>
      </c>
      <c r="N474" s="6" t="s">
        <v>496</v>
      </c>
      <c r="O474" s="6" t="s">
        <v>213</v>
      </c>
      <c r="P474" s="6" t="s">
        <v>477</v>
      </c>
      <c r="Q474" s="6" t="s">
        <v>549</v>
      </c>
      <c r="R474" s="6" t="s">
        <v>700</v>
      </c>
      <c r="S474" s="6" t="s">
        <v>51</v>
      </c>
      <c r="T474" s="9" t="s">
        <v>1292</v>
      </c>
      <c r="U474" s="10">
        <v>2</v>
      </c>
      <c r="V474" s="10">
        <v>1.9850000000000001</v>
      </c>
      <c r="W474" s="11" t="e">
        <f>_xlfn.XLOOKUP(C474,#REF!,#REF!,"S/I",0)</f>
        <v>#REF!</v>
      </c>
      <c r="X474" s="11" t="str">
        <f>_xlfn.XLOOKUP($D474,[2]Retiros_dinamica!$F:$F,[2]Retiros_dinamica!B:B,"S/I",0)</f>
        <v>S/I</v>
      </c>
      <c r="Y474" s="11" t="str">
        <f>_xlfn.XLOOKUP($D474,[2]Retiros_dinamica!$F:$F,[2]Retiros_dinamica!C:C,"S/I",0)</f>
        <v>S/I</v>
      </c>
      <c r="Z474" s="11" t="str">
        <f>_xlfn.XLOOKUP($D474,[2]Retiros_dinamica!$F:$F,[2]Retiros_dinamica!D:D,"S/I",0)</f>
        <v>S/I</v>
      </c>
      <c r="AA474" s="11" t="str">
        <f>_xlfn.XLOOKUP($D474,[2]Retiros_dinamica!$F:$F,[2]Retiros_dinamica!E:E,"S/I",0)</f>
        <v>S/I</v>
      </c>
      <c r="AB474" s="6" t="str">
        <f>_xlfn.XLOOKUP(C474,[2]CMg!$I$4:$I$106,[2]CMg!$M$4:$M$106,"----",0,1)</f>
        <v>----</v>
      </c>
      <c r="AC474" s="6" t="str">
        <f>_xlfn.XLOOKUP(C474,[2]CMg!$A$4:$A$106,[2]CMg!$B$4:$B$106,"----",0,1)</f>
        <v>----</v>
      </c>
      <c r="AD474" s="6" t="str">
        <f>_xlfn.XLOOKUP(C474,'[3]Promedio solar Cmg'!$A$4:$A$106,'[3]Promedio solar Cmg'!$B$4:$B$106,"----",0,1)</f>
        <v>----</v>
      </c>
      <c r="AH474" s="12">
        <f>_xlfn.XLOOKUP($E474,'[2]Balance económico'!$C:$C,'[2]Balance económico'!$D:$D,"-",0)</f>
        <v>2120503321.9926</v>
      </c>
      <c r="AI474" s="12">
        <f>_xlfn.XLOOKUP($E474,'[2]Balance económico'!$C:$C,'[2]Balance económico'!$E:$E,"-",0)</f>
        <v>173382907.73500001</v>
      </c>
      <c r="AJ474" s="12" t="str">
        <f>_xlfn.XLOOKUP($E474,'[2]Balance económico'!$C:$C,'[2]Balance económico'!$F:$F,"-",0)</f>
        <v>----</v>
      </c>
      <c r="AK474" s="6" t="str">
        <f t="shared" si="22"/>
        <v>PPA</v>
      </c>
      <c r="AL474" s="12" t="str" cm="1">
        <f t="array" ref="AL474">IFERROR((X474*[2]!Tabla2[Bloque A] + 'BD Centrales 2025'!Y473*[2]!Tabla2[Bloque B] + 'BD Centrales 2025'!Z473*[2]!Tabla2[Bloque C])*#REF!,"-")</f>
        <v>-</v>
      </c>
      <c r="AM474" s="12" t="str">
        <f t="shared" si="23"/>
        <v>-</v>
      </c>
      <c r="AN474" s="12">
        <f>IFERROR((AH474+AI474+AJ474)/(SUMIFS($W$2:$W$1194,$E$2:$E$1194,E474)*1000*#REF!),0)</f>
        <v>0</v>
      </c>
    </row>
    <row r="475" spans="1:40" ht="14.4" x14ac:dyDescent="0.3">
      <c r="A475" s="7">
        <v>590</v>
      </c>
      <c r="B475" s="7" t="s">
        <v>1293</v>
      </c>
      <c r="C475" s="8" t="s">
        <v>1294</v>
      </c>
      <c r="D475" s="6" t="s">
        <v>1231</v>
      </c>
      <c r="E475" s="6" t="str">
        <f>_xlfn.XLOOKUP(D475,'[2]Coordinados SEN'!$A:$A,'[2]Coordinados SEN'!$B:$B,"-",0)</f>
        <v>76.727.466-1</v>
      </c>
      <c r="F475" s="6" t="s">
        <v>1295</v>
      </c>
      <c r="G475" s="6">
        <f t="shared" si="21"/>
        <v>36</v>
      </c>
      <c r="H475" s="6" t="s">
        <v>1285</v>
      </c>
      <c r="I475" s="6" t="s">
        <v>1286</v>
      </c>
      <c r="J475" s="6" t="str">
        <f>_xlfn.XLOOKUP(I475,'[2]Barras CMg'!$E$2:$E$1527,'[2]Barras CMg'!$A$2:$A$1527,"------",0,1)</f>
        <v>L.LOROS_______013</v>
      </c>
      <c r="K475" s="6">
        <v>1</v>
      </c>
      <c r="L475" s="6">
        <v>2025</v>
      </c>
      <c r="M475" s="6" t="s">
        <v>495</v>
      </c>
      <c r="N475" s="6" t="s">
        <v>496</v>
      </c>
      <c r="O475" s="6" t="s">
        <v>213</v>
      </c>
      <c r="P475" s="6" t="s">
        <v>497</v>
      </c>
      <c r="Q475" s="6" t="s">
        <v>557</v>
      </c>
      <c r="R475" s="6" t="s">
        <v>610</v>
      </c>
      <c r="S475" s="6" t="s">
        <v>51</v>
      </c>
      <c r="T475" s="9" t="s">
        <v>1287</v>
      </c>
      <c r="U475" s="10">
        <v>9</v>
      </c>
      <c r="V475" s="10">
        <v>8.9920000000000009</v>
      </c>
      <c r="W475" s="11" t="e">
        <f>_xlfn.XLOOKUP(C475,#REF!,#REF!,"S/I",0)</f>
        <v>#REF!</v>
      </c>
      <c r="X475" s="11" t="str">
        <f>_xlfn.XLOOKUP($D475,[2]Retiros_dinamica!$F:$F,[2]Retiros_dinamica!B:B,"S/I",0)</f>
        <v>S/I</v>
      </c>
      <c r="Y475" s="11" t="str">
        <f>_xlfn.XLOOKUP($D475,[2]Retiros_dinamica!$F:$F,[2]Retiros_dinamica!C:C,"S/I",0)</f>
        <v>S/I</v>
      </c>
      <c r="Z475" s="11" t="str">
        <f>_xlfn.XLOOKUP($D475,[2]Retiros_dinamica!$F:$F,[2]Retiros_dinamica!D:D,"S/I",0)</f>
        <v>S/I</v>
      </c>
      <c r="AA475" s="11" t="str">
        <f>_xlfn.XLOOKUP($D475,[2]Retiros_dinamica!$F:$F,[2]Retiros_dinamica!E:E,"S/I",0)</f>
        <v>S/I</v>
      </c>
      <c r="AB475" s="6" t="str">
        <f>_xlfn.XLOOKUP(C475,[2]CMg!$I$4:$I$106,[2]CMg!$M$4:$M$106,"----",0,1)</f>
        <v>----</v>
      </c>
      <c r="AC475" s="6" t="str">
        <f>_xlfn.XLOOKUP(C475,[2]CMg!$A$4:$A$106,[2]CMg!$B$4:$B$106,"----",0,1)</f>
        <v>----</v>
      </c>
      <c r="AD475" s="6" t="str">
        <f>_xlfn.XLOOKUP(C475,'[3]Promedio solar Cmg'!$A$4:$A$106,'[3]Promedio solar Cmg'!$B$4:$B$106,"----",0,1)</f>
        <v>----</v>
      </c>
      <c r="AH475" s="12">
        <f>_xlfn.XLOOKUP($E475,'[2]Balance económico'!$C:$C,'[2]Balance económico'!$D:$D,"-",0)</f>
        <v>21691133643.183369</v>
      </c>
      <c r="AI475" s="12">
        <f>_xlfn.XLOOKUP($E475,'[2]Balance económico'!$C:$C,'[2]Balance económico'!$E:$E,"-",0)</f>
        <v>2324793951.0151529</v>
      </c>
      <c r="AJ475" s="12" t="str">
        <f>_xlfn.XLOOKUP($E475,'[2]Balance económico'!$C:$C,'[2]Balance económico'!$F:$F,"-",0)</f>
        <v>----</v>
      </c>
      <c r="AK475" s="6" t="str">
        <f t="shared" si="22"/>
        <v>PPA</v>
      </c>
      <c r="AL475" s="12" t="str" cm="1">
        <f t="array" ref="AL475">IFERROR((X475*[2]!Tabla2[Bloque A] + 'BD Centrales 2025'!Y663*[2]!Tabla2[Bloque B] + 'BD Centrales 2025'!Z663*[2]!Tabla2[Bloque C])*#REF!,"-")</f>
        <v>-</v>
      </c>
      <c r="AM475" s="12" t="str">
        <f t="shared" si="23"/>
        <v>-</v>
      </c>
      <c r="AN475" s="12">
        <f>IFERROR((AH475+AI475+AJ475)/(SUMIFS($W$2:$W$1194,$E$2:$E$1194,E475)*1000*#REF!),0)</f>
        <v>0</v>
      </c>
    </row>
    <row r="476" spans="1:40" ht="14.4" x14ac:dyDescent="0.3">
      <c r="A476" s="7">
        <v>591</v>
      </c>
      <c r="B476" s="7" t="s">
        <v>5342</v>
      </c>
      <c r="C476" s="8" t="s">
        <v>5343</v>
      </c>
      <c r="D476" s="6" t="s">
        <v>1237</v>
      </c>
      <c r="E476" s="6" t="str">
        <f>_xlfn.XLOOKUP(D476,'[2]Coordinados SEN'!$A:$A,'[2]Coordinados SEN'!$B:$B,"-",0)</f>
        <v>76.472.262-0</v>
      </c>
      <c r="F476" s="6" t="s">
        <v>5344</v>
      </c>
      <c r="G476" s="6">
        <f t="shared" si="21"/>
        <v>8</v>
      </c>
      <c r="H476" s="6" t="s">
        <v>5345</v>
      </c>
      <c r="I476" s="6" t="s">
        <v>5346</v>
      </c>
      <c r="J476" s="6" t="str">
        <f>_xlfn.XLOOKUP(I476,'[2]Barras CMg'!$E$2:$E$1527,'[2]Barras CMg'!$A$2:$A$1527,"------",0,1)</f>
        <v>CHONCHI_______013</v>
      </c>
      <c r="K476" s="6">
        <v>2</v>
      </c>
      <c r="L476" s="6">
        <v>2025</v>
      </c>
      <c r="M476" s="6" t="s">
        <v>45</v>
      </c>
      <c r="N476" s="6" t="s">
        <v>5267</v>
      </c>
      <c r="O476" s="6" t="s">
        <v>213</v>
      </c>
      <c r="P476" s="6" t="s">
        <v>82</v>
      </c>
      <c r="Q476" s="6" t="s">
        <v>4091</v>
      </c>
      <c r="R476" s="6" t="s">
        <v>4930</v>
      </c>
      <c r="S476" s="6" t="s">
        <v>51</v>
      </c>
      <c r="T476" s="9" t="s">
        <v>5347</v>
      </c>
      <c r="U476" s="10">
        <v>3</v>
      </c>
      <c r="V476" s="10">
        <v>2.9550000000000001</v>
      </c>
      <c r="W476" s="11" t="e">
        <f>_xlfn.XLOOKUP(C476,#REF!,#REF!,"S/I",0)</f>
        <v>#REF!</v>
      </c>
      <c r="X476" s="11">
        <f>_xlfn.XLOOKUP($D476,[2]Retiros_dinamica!$F:$F,[2]Retiros_dinamica!B:B,"S/I",0)</f>
        <v>241293.8223704265</v>
      </c>
      <c r="Y476" s="11">
        <f>_xlfn.XLOOKUP($D476,[2]Retiros_dinamica!$F:$F,[2]Retiros_dinamica!C:C,"S/I",0)</f>
        <v>329081.15064715681</v>
      </c>
      <c r="Z476" s="11">
        <f>_xlfn.XLOOKUP($D476,[2]Retiros_dinamica!$F:$F,[2]Retiros_dinamica!D:D,"S/I",0)</f>
        <v>128496.9932548643</v>
      </c>
      <c r="AA476" s="11">
        <f>_xlfn.XLOOKUP($D476,[2]Retiros_dinamica!$F:$F,[2]Retiros_dinamica!E:E,"S/I",0)</f>
        <v>698871.96627244772</v>
      </c>
      <c r="AB476" s="6" t="str">
        <f>_xlfn.XLOOKUP(C476,[2]CMg!$I$4:$I$106,[2]CMg!$M$4:$M$106,"----",0,1)</f>
        <v>----</v>
      </c>
      <c r="AH476" s="12">
        <f>_xlfn.XLOOKUP($E476,'[2]Balance económico'!$C:$C,'[2]Balance económico'!$D:$D,"-",0)</f>
        <v>-5608744722.6895809</v>
      </c>
      <c r="AI476" s="12">
        <f>_xlfn.XLOOKUP($E476,'[2]Balance económico'!$C:$C,'[2]Balance económico'!$E:$E,"-",0)</f>
        <v>-6717897998.7925949</v>
      </c>
      <c r="AJ476" s="12">
        <f>_xlfn.XLOOKUP($E476,'[2]Balance económico'!$C:$C,'[2]Balance económico'!$F:$F,"-",0)</f>
        <v>2039576758.2176902</v>
      </c>
      <c r="AK476" s="6" t="str">
        <f t="shared" si="22"/>
        <v>PPA</v>
      </c>
      <c r="AL476" s="12" t="str" cm="1">
        <f t="array" ref="AL476">IFERROR((X476*[2]!Tabla2[Bloque A] + 'BD Centrales 2025'!Y1001*[2]!Tabla2[Bloque B] + 'BD Centrales 2025'!Z1001*[2]!Tabla2[Bloque C])*#REF!,"-")</f>
        <v>-</v>
      </c>
      <c r="AM476" s="12" t="str">
        <f t="shared" si="23"/>
        <v>-</v>
      </c>
      <c r="AN476" s="12">
        <f>IFERROR((AH476+AI476+AJ476)/(SUMIFS($W$2:$W$1194,$E$2:$E$1194,E476)*1000*#REF!),0)</f>
        <v>0</v>
      </c>
    </row>
    <row r="477" spans="1:40" ht="14.4" x14ac:dyDescent="0.3">
      <c r="A477" s="7">
        <v>592</v>
      </c>
      <c r="B477" s="7" t="s">
        <v>1296</v>
      </c>
      <c r="C477" s="8" t="s">
        <v>1297</v>
      </c>
      <c r="D477" s="6" t="s">
        <v>1298</v>
      </c>
      <c r="E477" s="6" t="str">
        <f>_xlfn.XLOOKUP(D477,'[2]Coordinados SEN'!$A:$A,'[2]Coordinados SEN'!$B:$B,"-",0)</f>
        <v>76.866.361-0</v>
      </c>
      <c r="F477" s="6" t="s">
        <v>1298</v>
      </c>
      <c r="G477" s="6">
        <f t="shared" si="21"/>
        <v>3</v>
      </c>
      <c r="H477" s="6" t="s">
        <v>1299</v>
      </c>
      <c r="I477" s="6" t="s">
        <v>1299</v>
      </c>
      <c r="J477" s="6" t="str">
        <f>_xlfn.XLOOKUP(I477,'[2]Barras CMg'!$E$2:$E$1527,'[2]Barras CMg'!$A$2:$A$1527,"------",0,1)</f>
        <v>GRANEROS______015</v>
      </c>
      <c r="K477" s="6">
        <v>1</v>
      </c>
      <c r="L477" s="6">
        <v>2025</v>
      </c>
      <c r="M477" s="6" t="s">
        <v>495</v>
      </c>
      <c r="N477" s="6" t="s">
        <v>496</v>
      </c>
      <c r="O477" s="6" t="s">
        <v>213</v>
      </c>
      <c r="P477" s="6" t="s">
        <v>106</v>
      </c>
      <c r="Q477" s="6" t="s">
        <v>243</v>
      </c>
      <c r="R477" s="6" t="s">
        <v>1300</v>
      </c>
      <c r="S477" s="6" t="s">
        <v>51</v>
      </c>
      <c r="T477" s="9" t="s">
        <v>1287</v>
      </c>
      <c r="U477" s="10">
        <v>9</v>
      </c>
      <c r="V477" s="10">
        <v>8.9700000000000006</v>
      </c>
      <c r="W477" s="11" t="e">
        <f>_xlfn.XLOOKUP(C477,#REF!,#REF!,"S/I",0)</f>
        <v>#REF!</v>
      </c>
      <c r="X477" s="11" t="str">
        <f>_xlfn.XLOOKUP($D477,[2]Retiros_dinamica!$F:$F,[2]Retiros_dinamica!B:B,"S/I",0)</f>
        <v>S/I</v>
      </c>
      <c r="Y477" s="11" t="str">
        <f>_xlfn.XLOOKUP($D477,[2]Retiros_dinamica!$F:$F,[2]Retiros_dinamica!C:C,"S/I",0)</f>
        <v>S/I</v>
      </c>
      <c r="Z477" s="11" t="str">
        <f>_xlfn.XLOOKUP($D477,[2]Retiros_dinamica!$F:$F,[2]Retiros_dinamica!D:D,"S/I",0)</f>
        <v>S/I</v>
      </c>
      <c r="AA477" s="11" t="str">
        <f>_xlfn.XLOOKUP($D477,[2]Retiros_dinamica!$F:$F,[2]Retiros_dinamica!E:E,"S/I",0)</f>
        <v>S/I</v>
      </c>
      <c r="AB477" s="6" t="str">
        <f>_xlfn.XLOOKUP(C477,[2]CMg!$I$4:$I$106,[2]CMg!$M$4:$M$106,"----",0,1)</f>
        <v>----</v>
      </c>
      <c r="AC477" s="6" t="str">
        <f>_xlfn.XLOOKUP(C477,[2]CMg!$A$4:$A$106,[2]CMg!$B$4:$B$106,"----",0,1)</f>
        <v>----</v>
      </c>
      <c r="AD477" s="6" t="str">
        <f>_xlfn.XLOOKUP(C477,'[3]Promedio solar Cmg'!$A$4:$A$106,'[3]Promedio solar Cmg'!$B$4:$B$106,"----",0,1)</f>
        <v>----</v>
      </c>
      <c r="AH477" s="12">
        <f>_xlfn.XLOOKUP($E477,'[2]Balance económico'!$C:$C,'[2]Balance económico'!$D:$D,"-",0)</f>
        <v>3092303524.8560991</v>
      </c>
      <c r="AI477" s="12">
        <f>_xlfn.XLOOKUP($E477,'[2]Balance económico'!$C:$C,'[2]Balance económico'!$E:$E,"-",0)</f>
        <v>299402082.07999998</v>
      </c>
      <c r="AJ477" s="12" t="str">
        <f>_xlfn.XLOOKUP($E477,'[2]Balance económico'!$C:$C,'[2]Balance económico'!$F:$F,"-",0)</f>
        <v>----</v>
      </c>
      <c r="AK477" s="6" t="str">
        <f t="shared" si="22"/>
        <v>PPA</v>
      </c>
      <c r="AL477" s="12" t="str" cm="1">
        <f t="array" ref="AL477">IFERROR((X477*[2]!Tabla2[Bloque A] + 'BD Centrales 2025'!Y494*[2]!Tabla2[Bloque B] + 'BD Centrales 2025'!Z494*[2]!Tabla2[Bloque C])*#REF!,"-")</f>
        <v>-</v>
      </c>
      <c r="AM477" s="12" t="str">
        <f t="shared" si="23"/>
        <v>-</v>
      </c>
      <c r="AN477" s="12">
        <f>IFERROR((AH477+AI477+AJ477)/(SUMIFS($W$2:$W$1194,$E$2:$E$1194,E477)*1000*#REF!),0)</f>
        <v>0</v>
      </c>
    </row>
    <row r="478" spans="1:40" ht="14.4" x14ac:dyDescent="0.3">
      <c r="A478" s="7">
        <v>593</v>
      </c>
      <c r="B478" s="7" t="s">
        <v>1301</v>
      </c>
      <c r="C478" s="8" t="s">
        <v>1302</v>
      </c>
      <c r="D478" s="6" t="s">
        <v>1303</v>
      </c>
      <c r="E478" s="6" t="str">
        <f>_xlfn.XLOOKUP(D478,'[2]Coordinados SEN'!$A:$A,'[2]Coordinados SEN'!$B:$B,"-",0)</f>
        <v>76.863.375-4</v>
      </c>
      <c r="F478" s="6" t="s">
        <v>1303</v>
      </c>
      <c r="G478" s="6">
        <f t="shared" si="21"/>
        <v>1</v>
      </c>
      <c r="H478" s="6" t="s">
        <v>1167</v>
      </c>
      <c r="I478" s="6" t="s">
        <v>1167</v>
      </c>
      <c r="J478" s="6" t="str">
        <f>_xlfn.XLOOKUP(I478,'[2]Barras CMg'!$E$2:$E$1527,'[2]Barras CMg'!$A$2:$A$1527,"------",0,1)</f>
        <v>------</v>
      </c>
      <c r="K478" s="6">
        <v>1</v>
      </c>
      <c r="L478" s="6">
        <v>2025</v>
      </c>
      <c r="M478" s="6" t="s">
        <v>495</v>
      </c>
      <c r="N478" s="6" t="s">
        <v>496</v>
      </c>
      <c r="O478" s="6" t="s">
        <v>213</v>
      </c>
      <c r="P478" s="6" t="s">
        <v>189</v>
      </c>
      <c r="Q478" s="6" t="s">
        <v>190</v>
      </c>
      <c r="R478" s="6" t="s">
        <v>1304</v>
      </c>
      <c r="S478" s="6" t="s">
        <v>51</v>
      </c>
      <c r="T478" s="9" t="s">
        <v>1305</v>
      </c>
      <c r="U478" s="10">
        <v>3</v>
      </c>
      <c r="V478" s="10">
        <v>2.97</v>
      </c>
      <c r="W478" s="11" t="e">
        <f>_xlfn.XLOOKUP(C478,#REF!,#REF!,"S/I",0)</f>
        <v>#REF!</v>
      </c>
      <c r="X478" s="11" t="str">
        <f>_xlfn.XLOOKUP($D478,[2]Retiros_dinamica!$F:$F,[2]Retiros_dinamica!B:B,"S/I",0)</f>
        <v>S/I</v>
      </c>
      <c r="Y478" s="11" t="str">
        <f>_xlfn.XLOOKUP($D478,[2]Retiros_dinamica!$F:$F,[2]Retiros_dinamica!C:C,"S/I",0)</f>
        <v>S/I</v>
      </c>
      <c r="Z478" s="11" t="str">
        <f>_xlfn.XLOOKUP($D478,[2]Retiros_dinamica!$F:$F,[2]Retiros_dinamica!D:D,"S/I",0)</f>
        <v>S/I</v>
      </c>
      <c r="AA478" s="11" t="str">
        <f>_xlfn.XLOOKUP($D478,[2]Retiros_dinamica!$F:$F,[2]Retiros_dinamica!E:E,"S/I",0)</f>
        <v>S/I</v>
      </c>
      <c r="AB478" s="6" t="str">
        <f>_xlfn.XLOOKUP(C478,[2]CMg!$I$4:$I$106,[2]CMg!$M$4:$M$106,"----",0,1)</f>
        <v>----</v>
      </c>
      <c r="AC478" s="6" t="str">
        <f>_xlfn.XLOOKUP(C478,[2]CMg!$A$4:$A$106,[2]CMg!$B$4:$B$106,"----",0,1)</f>
        <v>----</v>
      </c>
      <c r="AD478" s="6" t="str">
        <f>_xlfn.XLOOKUP(C478,'[3]Promedio solar Cmg'!$A$4:$A$106,'[3]Promedio solar Cmg'!$B$4:$B$106,"----",0,1)</f>
        <v>----</v>
      </c>
      <c r="AH478" s="12">
        <f>_xlfn.XLOOKUP($E478,'[2]Balance económico'!$C:$C,'[2]Balance económico'!$D:$D,"-",0)</f>
        <v>381421113.07536256</v>
      </c>
      <c r="AI478" s="12">
        <f>_xlfn.XLOOKUP($E478,'[2]Balance económico'!$C:$C,'[2]Balance económico'!$E:$E,"-",0)</f>
        <v>47049975.321400002</v>
      </c>
      <c r="AJ478" s="12" t="str">
        <f>_xlfn.XLOOKUP($E478,'[2]Balance económico'!$C:$C,'[2]Balance económico'!$F:$F,"-",0)</f>
        <v>----</v>
      </c>
      <c r="AK478" s="6" t="str">
        <f t="shared" si="22"/>
        <v>PPA</v>
      </c>
      <c r="AL478" s="12" t="str" cm="1">
        <f t="array" ref="AL478">IFERROR((X478*[2]!Tabla2[Bloque A] + 'BD Centrales 2025'!Y287*[2]!Tabla2[Bloque B] + 'BD Centrales 2025'!Z287*[2]!Tabla2[Bloque C])*#REF!,"-")</f>
        <v>-</v>
      </c>
      <c r="AM478" s="12" t="str">
        <f t="shared" si="23"/>
        <v>-</v>
      </c>
      <c r="AN478" s="12">
        <f>IFERROR((AH478+AI478+AJ478)/(SUMIFS($W$2:$W$1194,$E$2:$E$1194,E478)*1000*#REF!),0)</f>
        <v>0</v>
      </c>
    </row>
    <row r="479" spans="1:40" ht="14.4" x14ac:dyDescent="0.3">
      <c r="A479" s="7">
        <v>594</v>
      </c>
      <c r="B479" s="7" t="s">
        <v>3537</v>
      </c>
      <c r="C479" s="8" t="s">
        <v>3538</v>
      </c>
      <c r="D479" s="6" t="s">
        <v>3539</v>
      </c>
      <c r="E479" s="6" t="str">
        <f>_xlfn.XLOOKUP(D479,'[2]Coordinados SEN'!$A:$A,'[2]Coordinados SEN'!$B:$B,"-",0)</f>
        <v>76.460.012-6</v>
      </c>
      <c r="F479" s="6" t="s">
        <v>3539</v>
      </c>
      <c r="G479" s="6">
        <f t="shared" si="21"/>
        <v>1</v>
      </c>
      <c r="H479" s="6" t="s">
        <v>3540</v>
      </c>
      <c r="I479" s="13" t="s">
        <v>3541</v>
      </c>
      <c r="J479" s="6" t="str">
        <f>_xlfn.XLOOKUP(I479,'[2]Barras CMg'!$E$2:$E$1527,'[2]Barras CMg'!$A$2:$A$1527,"------",0,1)</f>
        <v>MAITENES______020</v>
      </c>
      <c r="K479" s="6">
        <v>3</v>
      </c>
      <c r="L479" s="6">
        <v>2025</v>
      </c>
      <c r="M479" s="6" t="s">
        <v>211</v>
      </c>
      <c r="N479" s="6" t="s">
        <v>212</v>
      </c>
      <c r="O479" s="6" t="s">
        <v>47</v>
      </c>
      <c r="P479" s="6" t="s">
        <v>68</v>
      </c>
      <c r="Q479" s="6" t="s">
        <v>68</v>
      </c>
      <c r="R479" s="6" t="s">
        <v>436</v>
      </c>
      <c r="S479" s="6" t="s">
        <v>158</v>
      </c>
      <c r="T479" s="9" t="s">
        <v>3542</v>
      </c>
      <c r="U479" s="10">
        <v>11.46</v>
      </c>
      <c r="V479" s="10">
        <v>10.89</v>
      </c>
      <c r="W479" s="11" t="e">
        <f>_xlfn.XLOOKUP(C479,#REF!,#REF!,"S/I",0)</f>
        <v>#REF!</v>
      </c>
      <c r="X479" s="11" t="str">
        <f>_xlfn.XLOOKUP($D479,[2]Retiros_dinamica!$F:$F,[2]Retiros_dinamica!B:B,"S/I",0)</f>
        <v>S/I</v>
      </c>
      <c r="Y479" s="11" t="str">
        <f>_xlfn.XLOOKUP($D479,[2]Retiros_dinamica!$F:$F,[2]Retiros_dinamica!C:C,"S/I",0)</f>
        <v>S/I</v>
      </c>
      <c r="Z479" s="11" t="str">
        <f>_xlfn.XLOOKUP($D479,[2]Retiros_dinamica!$F:$F,[2]Retiros_dinamica!D:D,"S/I",0)</f>
        <v>S/I</v>
      </c>
      <c r="AA479" s="11" t="str">
        <f>_xlfn.XLOOKUP($D479,[2]Retiros_dinamica!$F:$F,[2]Retiros_dinamica!E:E,"S/I",0)</f>
        <v>S/I</v>
      </c>
      <c r="AB479" s="6" t="str">
        <f>_xlfn.XLOOKUP(C479,[2]CMg!$I$4:$I$106,[2]CMg!$M$4:$M$106,"----",0,1)</f>
        <v>----</v>
      </c>
      <c r="AC479" s="6" t="str">
        <f>_xlfn.XLOOKUP(C479,[2]CMg!$A$4:$A$106,[2]CMg!$B$4:$B$106,"----",0,1)</f>
        <v>----</v>
      </c>
      <c r="AD479" s="6" t="str">
        <f>_xlfn.XLOOKUP(C479,'[3]Promedio solar Cmg'!$A$4:$A$106,'[3]Promedio solar Cmg'!$B$4:$B$106,"----",0,1)</f>
        <v>----</v>
      </c>
      <c r="AH479" s="12">
        <f>_xlfn.XLOOKUP($E479,'[2]Balance económico'!$C:$C,'[2]Balance económico'!$D:$D,"-",0)</f>
        <v>1391734817.8551705</v>
      </c>
      <c r="AI479" s="12">
        <f>_xlfn.XLOOKUP($E479,'[2]Balance económico'!$C:$C,'[2]Balance económico'!$E:$E,"-",0)</f>
        <v>62068305.299199998</v>
      </c>
      <c r="AJ479" s="12" t="str">
        <f>_xlfn.XLOOKUP($E479,'[2]Balance económico'!$C:$C,'[2]Balance económico'!$F:$F,"-",0)</f>
        <v>----</v>
      </c>
      <c r="AK479" s="6" t="str">
        <f t="shared" si="22"/>
        <v>PPA</v>
      </c>
      <c r="AL479" s="12" t="str" cm="1">
        <f t="array" ref="AL479">IFERROR((X479*[2]!Tabla2[Bloque A] + 'BD Centrales 2025'!Y643*[2]!Tabla2[Bloque B] + 'BD Centrales 2025'!Z643*[2]!Tabla2[Bloque C])*#REF!,"-")</f>
        <v>-</v>
      </c>
      <c r="AM479" s="12" t="str">
        <f t="shared" si="23"/>
        <v>-</v>
      </c>
      <c r="AN479" s="12">
        <f>IFERROR((AH479+AI479+AJ479)/(SUMIFS($W$2:$W$1194,$E$2:$E$1194,E479)*1000*#REF!),0)</f>
        <v>0</v>
      </c>
    </row>
    <row r="480" spans="1:40" ht="14.4" x14ac:dyDescent="0.3">
      <c r="A480" s="7">
        <v>595</v>
      </c>
      <c r="B480" s="7" t="s">
        <v>1306</v>
      </c>
      <c r="C480" s="8" t="s">
        <v>1307</v>
      </c>
      <c r="D480" s="6" t="s">
        <v>1308</v>
      </c>
      <c r="E480" s="6" t="str">
        <f>_xlfn.XLOOKUP(D480,'[2]Coordinados SEN'!$A:$A,'[2]Coordinados SEN'!$B:$B,"-",0)</f>
        <v>77.810.911-5</v>
      </c>
      <c r="F480" s="6" t="s">
        <v>1309</v>
      </c>
      <c r="G480" s="6">
        <f t="shared" si="21"/>
        <v>8</v>
      </c>
      <c r="H480" s="6" t="s">
        <v>1310</v>
      </c>
      <c r="I480" s="6" t="s">
        <v>1310</v>
      </c>
      <c r="J480" s="6" t="str">
        <f>_xlfn.XLOOKUP(I480,'[2]Barras CMg'!$E$2:$E$1527,'[2]Barras CMg'!$A$2:$A$1527,"------",0,1)</f>
        <v>------</v>
      </c>
      <c r="K480" s="6">
        <v>1</v>
      </c>
      <c r="L480" s="6">
        <v>2025</v>
      </c>
      <c r="M480" s="6" t="s">
        <v>495</v>
      </c>
      <c r="N480" s="6" t="s">
        <v>496</v>
      </c>
      <c r="O480" s="6" t="s">
        <v>213</v>
      </c>
      <c r="P480" s="6" t="s">
        <v>189</v>
      </c>
      <c r="Q480" s="6" t="s">
        <v>879</v>
      </c>
      <c r="R480" s="6" t="s">
        <v>880</v>
      </c>
      <c r="S480" s="6" t="s">
        <v>51</v>
      </c>
      <c r="T480" s="9" t="s">
        <v>1311</v>
      </c>
      <c r="U480" s="10">
        <v>6</v>
      </c>
      <c r="V480" s="10">
        <v>5.9558</v>
      </c>
      <c r="W480" s="11" t="e">
        <f>_xlfn.XLOOKUP(C480,#REF!,#REF!,"S/I",0)</f>
        <v>#REF!</v>
      </c>
      <c r="X480" s="11" t="str">
        <f>_xlfn.XLOOKUP($D480,[2]Retiros_dinamica!$F:$F,[2]Retiros_dinamica!B:B,"S/I",0)</f>
        <v>S/I</v>
      </c>
      <c r="Y480" s="11" t="str">
        <f>_xlfn.XLOOKUP($D480,[2]Retiros_dinamica!$F:$F,[2]Retiros_dinamica!C:C,"S/I",0)</f>
        <v>S/I</v>
      </c>
      <c r="Z480" s="11" t="str">
        <f>_xlfn.XLOOKUP($D480,[2]Retiros_dinamica!$F:$F,[2]Retiros_dinamica!D:D,"S/I",0)</f>
        <v>S/I</v>
      </c>
      <c r="AA480" s="11" t="str">
        <f>_xlfn.XLOOKUP($D480,[2]Retiros_dinamica!$F:$F,[2]Retiros_dinamica!E:E,"S/I",0)</f>
        <v>S/I</v>
      </c>
      <c r="AB480" s="6" t="str">
        <f>_xlfn.XLOOKUP(C480,[2]CMg!$I$4:$I$106,[2]CMg!$M$4:$M$106,"----",0,1)</f>
        <v>----</v>
      </c>
      <c r="AC480" s="6" t="str">
        <f>_xlfn.XLOOKUP(C480,[2]CMg!$A$4:$A$106,[2]CMg!$B$4:$B$106,"----",0,1)</f>
        <v>----</v>
      </c>
      <c r="AD480" s="6" t="str">
        <f>_xlfn.XLOOKUP(C480,'[3]Promedio solar Cmg'!$A$4:$A$106,'[3]Promedio solar Cmg'!$B$4:$B$106,"----",0,1)</f>
        <v>----</v>
      </c>
      <c r="AH480" s="12">
        <f>_xlfn.XLOOKUP($E480,'[2]Balance económico'!$C:$C,'[2]Balance económico'!$D:$D,"-",0)</f>
        <v>2984711096.9386449</v>
      </c>
      <c r="AI480" s="12">
        <f>_xlfn.XLOOKUP($E480,'[2]Balance económico'!$C:$C,'[2]Balance económico'!$E:$E,"-",0)</f>
        <v>321112446.4774</v>
      </c>
      <c r="AJ480" s="12" t="str">
        <f>_xlfn.XLOOKUP($E480,'[2]Balance económico'!$C:$C,'[2]Balance económico'!$F:$F,"-",0)</f>
        <v>----</v>
      </c>
      <c r="AK480" s="6" t="str">
        <f t="shared" si="22"/>
        <v>PPA</v>
      </c>
      <c r="AL480" s="12" t="str" cm="1">
        <f t="array" ref="AL480">IFERROR((X480*[2]!Tabla2[Bloque A] + 'BD Centrales 2025'!Y499*[2]!Tabla2[Bloque B] + 'BD Centrales 2025'!Z499*[2]!Tabla2[Bloque C])*#REF!,"-")</f>
        <v>-</v>
      </c>
      <c r="AM480" s="12" t="str">
        <f t="shared" si="23"/>
        <v>-</v>
      </c>
      <c r="AN480" s="12">
        <f>IFERROR((AH480+AI480+AJ480)/(SUMIFS($W$2:$W$1194,$E$2:$E$1194,E480)*1000*#REF!),0)</f>
        <v>0</v>
      </c>
    </row>
    <row r="481" spans="1:40" ht="14.4" x14ac:dyDescent="0.3">
      <c r="A481" s="7">
        <v>596</v>
      </c>
      <c r="B481" s="7" t="s">
        <v>5348</v>
      </c>
      <c r="C481" s="8" t="s">
        <v>5349</v>
      </c>
      <c r="D481" s="6" t="s">
        <v>1237</v>
      </c>
      <c r="E481" s="6" t="str">
        <f>_xlfn.XLOOKUP(D481,'[2]Coordinados SEN'!$A:$A,'[2]Coordinados SEN'!$B:$B,"-",0)</f>
        <v>76.472.262-0</v>
      </c>
      <c r="F481" s="6" t="s">
        <v>5350</v>
      </c>
      <c r="G481" s="6">
        <f t="shared" si="21"/>
        <v>8</v>
      </c>
      <c r="H481" s="6" t="s">
        <v>5351</v>
      </c>
      <c r="I481" s="6" t="s">
        <v>5351</v>
      </c>
      <c r="J481" s="6" t="str">
        <f>_xlfn.XLOOKUP(I481,'[2]Barras CMg'!$E$2:$E$1527,'[2]Barras CMg'!$A$2:$A$1527,"------",0,1)</f>
        <v>LAMPA_________023</v>
      </c>
      <c r="K481" s="6">
        <v>8</v>
      </c>
      <c r="L481" s="6">
        <v>2025</v>
      </c>
      <c r="M481" s="6" t="s">
        <v>45</v>
      </c>
      <c r="N481" s="6" t="s">
        <v>5267</v>
      </c>
      <c r="O481" s="6" t="s">
        <v>213</v>
      </c>
      <c r="P481" s="6" t="s">
        <v>164</v>
      </c>
      <c r="Q481" s="6" t="s">
        <v>707</v>
      </c>
      <c r="R481" s="6" t="s">
        <v>1011</v>
      </c>
      <c r="S481" s="6" t="s">
        <v>51</v>
      </c>
      <c r="T481" s="9" t="s">
        <v>5352</v>
      </c>
      <c r="U481" s="10">
        <v>3</v>
      </c>
      <c r="V481" s="10">
        <v>2.99</v>
      </c>
      <c r="W481" s="11" t="e">
        <f>_xlfn.XLOOKUP(C481,#REF!,#REF!,"S/I",0)</f>
        <v>#REF!</v>
      </c>
      <c r="X481" s="11">
        <f>_xlfn.XLOOKUP($D481,[2]Retiros_dinamica!$F:$F,[2]Retiros_dinamica!B:B,"S/I",0)</f>
        <v>241293.8223704265</v>
      </c>
      <c r="Y481" s="11">
        <f>_xlfn.XLOOKUP($D481,[2]Retiros_dinamica!$F:$F,[2]Retiros_dinamica!C:C,"S/I",0)</f>
        <v>329081.15064715681</v>
      </c>
      <c r="Z481" s="11">
        <f>_xlfn.XLOOKUP($D481,[2]Retiros_dinamica!$F:$F,[2]Retiros_dinamica!D:D,"S/I",0)</f>
        <v>128496.9932548643</v>
      </c>
      <c r="AA481" s="11">
        <f>_xlfn.XLOOKUP($D481,[2]Retiros_dinamica!$F:$F,[2]Retiros_dinamica!E:E,"S/I",0)</f>
        <v>698871.96627244772</v>
      </c>
      <c r="AB481" s="6" t="str">
        <f>_xlfn.XLOOKUP(C481,[2]CMg!$I$4:$I$106,[2]CMg!$M$4:$M$106,"----",0,1)</f>
        <v>----</v>
      </c>
      <c r="AH481" s="12">
        <f>_xlfn.XLOOKUP($E481,'[2]Balance económico'!$C:$C,'[2]Balance económico'!$D:$D,"-",0)</f>
        <v>-5608744722.6895809</v>
      </c>
      <c r="AI481" s="12">
        <f>_xlfn.XLOOKUP($E481,'[2]Balance económico'!$C:$C,'[2]Balance económico'!$E:$E,"-",0)</f>
        <v>-6717897998.7925949</v>
      </c>
      <c r="AJ481" s="12">
        <f>_xlfn.XLOOKUP($E481,'[2]Balance económico'!$C:$C,'[2]Balance económico'!$F:$F,"-",0)</f>
        <v>2039576758.2176902</v>
      </c>
      <c r="AK481" s="6" t="str">
        <f t="shared" si="22"/>
        <v>PPA</v>
      </c>
      <c r="AL481" s="12" t="str" cm="1">
        <f t="array" ref="AL481">IFERROR((X481*[2]!Tabla2[Bloque A] + 'BD Centrales 2025'!Y1002*[2]!Tabla2[Bloque B] + 'BD Centrales 2025'!Z1002*[2]!Tabla2[Bloque C])*#REF!,"-")</f>
        <v>-</v>
      </c>
      <c r="AM481" s="12" t="str">
        <f t="shared" si="23"/>
        <v>-</v>
      </c>
      <c r="AN481" s="12">
        <f>IFERROR((AH481+AI481+AJ481)/(SUMIFS($W$2:$W$1194,$E$2:$E$1194,E481)*1000*#REF!),0)</f>
        <v>0</v>
      </c>
    </row>
    <row r="482" spans="1:40" ht="14.4" x14ac:dyDescent="0.3">
      <c r="A482" s="7">
        <v>597</v>
      </c>
      <c r="B482" s="7" t="s">
        <v>1312</v>
      </c>
      <c r="C482" s="8" t="s">
        <v>1313</v>
      </c>
      <c r="D482" s="6" t="s">
        <v>1231</v>
      </c>
      <c r="E482" s="6" t="str">
        <f>_xlfn.XLOOKUP(D482,'[2]Coordinados SEN'!$A:$A,'[2]Coordinados SEN'!$B:$B,"-",0)</f>
        <v>76.727.466-1</v>
      </c>
      <c r="F482" s="6" t="s">
        <v>1314</v>
      </c>
      <c r="G482" s="6">
        <f t="shared" si="21"/>
        <v>36</v>
      </c>
      <c r="H482" s="6" t="s">
        <v>1315</v>
      </c>
      <c r="I482" s="6" t="s">
        <v>1316</v>
      </c>
      <c r="J482" s="6" t="str">
        <f>_xlfn.XLOOKUP(I482,'[2]Barras CMg'!$E$2:$E$1527,'[2]Barras CMg'!$A$2:$A$1527,"------",0,1)</f>
        <v>PORTEZUELO____023</v>
      </c>
      <c r="K482" s="6" t="s">
        <v>397</v>
      </c>
      <c r="L482" s="6">
        <v>2025</v>
      </c>
      <c r="M482" s="6" t="s">
        <v>495</v>
      </c>
      <c r="N482" s="6" t="s">
        <v>496</v>
      </c>
      <c r="O482" s="6" t="s">
        <v>213</v>
      </c>
      <c r="P482" s="6" t="s">
        <v>106</v>
      </c>
      <c r="Q482" s="6" t="s">
        <v>144</v>
      </c>
      <c r="R482" s="6" t="s">
        <v>939</v>
      </c>
      <c r="S482" s="6" t="s">
        <v>51</v>
      </c>
      <c r="T482" s="9" t="s">
        <v>1317</v>
      </c>
      <c r="U482" s="10">
        <v>2.95</v>
      </c>
      <c r="V482" s="10">
        <v>2.95</v>
      </c>
      <c r="W482" s="11" t="e">
        <f>_xlfn.XLOOKUP(C482,#REF!,#REF!,"S/I",0)</f>
        <v>#REF!</v>
      </c>
      <c r="X482" s="11" t="str">
        <f>_xlfn.XLOOKUP($D482,[2]Retiros_dinamica!$F:$F,[2]Retiros_dinamica!B:B,"S/I",0)</f>
        <v>S/I</v>
      </c>
      <c r="Y482" s="11" t="str">
        <f>_xlfn.XLOOKUP($D482,[2]Retiros_dinamica!$F:$F,[2]Retiros_dinamica!C:C,"S/I",0)</f>
        <v>S/I</v>
      </c>
      <c r="Z482" s="11" t="str">
        <f>_xlfn.XLOOKUP($D482,[2]Retiros_dinamica!$F:$F,[2]Retiros_dinamica!D:D,"S/I",0)</f>
        <v>S/I</v>
      </c>
      <c r="AA482" s="11" t="str">
        <f>_xlfn.XLOOKUP($D482,[2]Retiros_dinamica!$F:$F,[2]Retiros_dinamica!E:E,"S/I",0)</f>
        <v>S/I</v>
      </c>
      <c r="AB482" s="6" t="str">
        <f>_xlfn.XLOOKUP(C482,[2]CMg!$I$4:$I$106,[2]CMg!$M$4:$M$106,"----",0,1)</f>
        <v>----</v>
      </c>
      <c r="AC482" s="6" t="str">
        <f>_xlfn.XLOOKUP(C482,[2]CMg!$A$4:$A$106,[2]CMg!$B$4:$B$106,"----",0,1)</f>
        <v>----</v>
      </c>
      <c r="AD482" s="6" t="str">
        <f>_xlfn.XLOOKUP(C482,'[3]Promedio solar Cmg'!$A$4:$A$106,'[3]Promedio solar Cmg'!$B$4:$B$106,"----",0,1)</f>
        <v>----</v>
      </c>
      <c r="AH482" s="12">
        <f>_xlfn.XLOOKUP($E482,'[2]Balance económico'!$C:$C,'[2]Balance económico'!$D:$D,"-",0)</f>
        <v>21691133643.183369</v>
      </c>
      <c r="AI482" s="12">
        <f>_xlfn.XLOOKUP($E482,'[2]Balance económico'!$C:$C,'[2]Balance económico'!$E:$E,"-",0)</f>
        <v>2324793951.0151529</v>
      </c>
      <c r="AJ482" s="12" t="str">
        <f>_xlfn.XLOOKUP($E482,'[2]Balance económico'!$C:$C,'[2]Balance económico'!$F:$F,"-",0)</f>
        <v>----</v>
      </c>
      <c r="AK482" s="6" t="str">
        <f t="shared" si="22"/>
        <v>PPA</v>
      </c>
      <c r="AL482" s="12" t="str" cm="1">
        <f t="array" ref="AL482">IFERROR((X482*[2]!Tabla2[Bloque A] + 'BD Centrales 2025'!Y664*[2]!Tabla2[Bloque B] + 'BD Centrales 2025'!Z664*[2]!Tabla2[Bloque C])*#REF!,"-")</f>
        <v>-</v>
      </c>
      <c r="AM482" s="12" t="str">
        <f t="shared" si="23"/>
        <v>-</v>
      </c>
      <c r="AN482" s="12">
        <f>IFERROR((AH482+AI482+AJ482)/(SUMIFS($W$2:$W$1194,$E$2:$E$1194,E482)*1000*#REF!),0)</f>
        <v>0</v>
      </c>
    </row>
    <row r="483" spans="1:40" ht="14.4" x14ac:dyDescent="0.3">
      <c r="A483" s="7">
        <v>598</v>
      </c>
      <c r="B483" s="7" t="s">
        <v>1318</v>
      </c>
      <c r="C483" s="8" t="s">
        <v>1319</v>
      </c>
      <c r="D483" s="6" t="s">
        <v>1320</v>
      </c>
      <c r="E483" s="6" t="str">
        <f>_xlfn.XLOOKUP(D483,'[2]Coordinados SEN'!$A:$A,'[2]Coordinados SEN'!$B:$B,"-",0)</f>
        <v>76.727.409-2</v>
      </c>
      <c r="F483" s="6" t="s">
        <v>1320</v>
      </c>
      <c r="G483" s="6">
        <f t="shared" si="21"/>
        <v>1</v>
      </c>
      <c r="H483" s="6" t="s">
        <v>1321</v>
      </c>
      <c r="I483" s="6" t="s">
        <v>1321</v>
      </c>
      <c r="J483" s="6" t="str">
        <f>_xlfn.XLOOKUP(I483,'[2]Barras CMg'!$E$2:$E$1527,'[2]Barras CMg'!$A$2:$A$1527,"------",0,1)</f>
        <v>QUINQUIMO_____023</v>
      </c>
      <c r="K483" s="6" t="s">
        <v>397</v>
      </c>
      <c r="L483" s="6">
        <v>2025</v>
      </c>
      <c r="M483" s="6" t="s">
        <v>495</v>
      </c>
      <c r="N483" s="6" t="s">
        <v>496</v>
      </c>
      <c r="O483" s="6" t="s">
        <v>213</v>
      </c>
      <c r="P483" s="6" t="s">
        <v>189</v>
      </c>
      <c r="Q483" s="6" t="s">
        <v>773</v>
      </c>
      <c r="R483" s="6" t="s">
        <v>855</v>
      </c>
      <c r="S483" s="6" t="s">
        <v>51</v>
      </c>
      <c r="T483" s="9" t="s">
        <v>1322</v>
      </c>
      <c r="U483" s="10">
        <v>3</v>
      </c>
      <c r="V483" s="10">
        <v>2.996</v>
      </c>
      <c r="W483" s="11" t="e">
        <f>_xlfn.XLOOKUP(C483,#REF!,#REF!,"S/I",0)</f>
        <v>#REF!</v>
      </c>
      <c r="X483" s="11" t="str">
        <f>_xlfn.XLOOKUP($D483,[2]Retiros_dinamica!$F:$F,[2]Retiros_dinamica!B:B,"S/I",0)</f>
        <v>S/I</v>
      </c>
      <c r="Y483" s="11" t="str">
        <f>_xlfn.XLOOKUP($D483,[2]Retiros_dinamica!$F:$F,[2]Retiros_dinamica!C:C,"S/I",0)</f>
        <v>S/I</v>
      </c>
      <c r="Z483" s="11" t="str">
        <f>_xlfn.XLOOKUP($D483,[2]Retiros_dinamica!$F:$F,[2]Retiros_dinamica!D:D,"S/I",0)</f>
        <v>S/I</v>
      </c>
      <c r="AA483" s="11" t="str">
        <f>_xlfn.XLOOKUP($D483,[2]Retiros_dinamica!$F:$F,[2]Retiros_dinamica!E:E,"S/I",0)</f>
        <v>S/I</v>
      </c>
      <c r="AB483" s="6" t="str">
        <f>_xlfn.XLOOKUP(C483,[2]CMg!$I$4:$I$106,[2]CMg!$M$4:$M$106,"----",0,1)</f>
        <v>----</v>
      </c>
      <c r="AC483" s="6" t="str">
        <f>_xlfn.XLOOKUP(C483,[2]CMg!$A$4:$A$106,[2]CMg!$B$4:$B$106,"----",0,1)</f>
        <v>----</v>
      </c>
      <c r="AD483" s="6" t="str">
        <f>_xlfn.XLOOKUP(C483,'[3]Promedio solar Cmg'!$A$4:$A$106,'[3]Promedio solar Cmg'!$B$4:$B$106,"----",0,1)</f>
        <v>----</v>
      </c>
      <c r="AH483" s="12">
        <f>_xlfn.XLOOKUP($E483,'[2]Balance económico'!$C:$C,'[2]Balance económico'!$D:$D,"-",0)</f>
        <v>216821231.68976572</v>
      </c>
      <c r="AI483" s="12">
        <f>_xlfn.XLOOKUP($E483,'[2]Balance económico'!$C:$C,'[2]Balance económico'!$E:$E,"-",0)</f>
        <v>17570023.103160001</v>
      </c>
      <c r="AJ483" s="12" t="str">
        <f>_xlfn.XLOOKUP($E483,'[2]Balance económico'!$C:$C,'[2]Balance económico'!$F:$F,"-",0)</f>
        <v>----</v>
      </c>
      <c r="AK483" s="6" t="str">
        <f t="shared" si="22"/>
        <v>PPA</v>
      </c>
      <c r="AL483" s="12" t="str" cm="1">
        <f t="array" ref="AL483">IFERROR((X483*[2]!Tabla2[Bloque A] + 'BD Centrales 2025'!Y142*[2]!Tabla2[Bloque B] + 'BD Centrales 2025'!Z142*[2]!Tabla2[Bloque C])*#REF!,"-")</f>
        <v>-</v>
      </c>
      <c r="AM483" s="12" t="str">
        <f t="shared" si="23"/>
        <v>-</v>
      </c>
      <c r="AN483" s="12">
        <f>IFERROR((AH483+AI483+AJ483)/(SUMIFS($W$2:$W$1194,$E$2:$E$1194,E483)*1000*#REF!),0)</f>
        <v>0</v>
      </c>
    </row>
    <row r="484" spans="1:40" ht="14.4" x14ac:dyDescent="0.3">
      <c r="A484" s="7">
        <v>599</v>
      </c>
      <c r="B484" s="7" t="s">
        <v>1323</v>
      </c>
      <c r="C484" s="8" t="s">
        <v>1324</v>
      </c>
      <c r="D484" s="6" t="s">
        <v>492</v>
      </c>
      <c r="E484" s="6" t="str">
        <f>_xlfn.XLOOKUP(D484,'[2]Coordinados SEN'!$A:$A,'[2]Coordinados SEN'!$B:$B,"-",0)</f>
        <v>76.437.712-5</v>
      </c>
      <c r="F484" s="6" t="s">
        <v>1325</v>
      </c>
      <c r="G484" s="6">
        <f t="shared" si="21"/>
        <v>6</v>
      </c>
      <c r="H484" s="6" t="s">
        <v>1326</v>
      </c>
      <c r="I484" s="13" t="s">
        <v>1327</v>
      </c>
      <c r="J484" s="6" t="str">
        <f>_xlfn.XLOOKUP(I484,'[2]Barras CMg'!$E$2:$E$1527,'[2]Barras CMg'!$A$2:$A$1527,"------",0,1)</f>
        <v>ALMEYDA_______220</v>
      </c>
      <c r="K484" s="6">
        <v>1</v>
      </c>
      <c r="L484" s="6">
        <v>2025</v>
      </c>
      <c r="M484" s="6" t="s">
        <v>495</v>
      </c>
      <c r="N484" s="6" t="s">
        <v>496</v>
      </c>
      <c r="O484" s="6" t="s">
        <v>47</v>
      </c>
      <c r="P484" s="6" t="s">
        <v>497</v>
      </c>
      <c r="Q484" s="6" t="s">
        <v>498</v>
      </c>
      <c r="R484" s="6" t="s">
        <v>498</v>
      </c>
      <c r="S484" s="6" t="s">
        <v>51</v>
      </c>
      <c r="T484" s="9" t="s">
        <v>1328</v>
      </c>
      <c r="U484" s="10">
        <v>56.8</v>
      </c>
      <c r="V484" s="10">
        <v>56</v>
      </c>
      <c r="W484" s="11" t="e">
        <f>_xlfn.XLOOKUP(C484,#REF!,#REF!,"S/I",0)</f>
        <v>#REF!</v>
      </c>
      <c r="X484" s="11">
        <f>_xlfn.XLOOKUP($D484,[2]Retiros_dinamica!$F:$F,[2]Retiros_dinamica!B:B,"S/I",0)</f>
        <v>448325.71039762523</v>
      </c>
      <c r="Y484" s="11">
        <f>_xlfn.XLOOKUP($D484,[2]Retiros_dinamica!$F:$F,[2]Retiros_dinamica!C:C,"S/I",0)</f>
        <v>508026.01168647752</v>
      </c>
      <c r="Z484" s="11">
        <f>_xlfn.XLOOKUP($D484,[2]Retiros_dinamica!$F:$F,[2]Retiros_dinamica!D:D,"S/I",0)</f>
        <v>259394.42267383041</v>
      </c>
      <c r="AA484" s="11">
        <f>_xlfn.XLOOKUP($D484,[2]Retiros_dinamica!$F:$F,[2]Retiros_dinamica!E:E,"S/I",0)</f>
        <v>1215746.144757933</v>
      </c>
      <c r="AB484" s="6">
        <f>_xlfn.XLOOKUP(C484,[2]CMg!$I$4:$I$106,[2]CMg!$M$4:$M$106,"----",0,1)</f>
        <v>8.275433926412644</v>
      </c>
      <c r="AC484" s="6" t="str">
        <f>_xlfn.XLOOKUP(C484,[2]CMg!$A$4:$A$106,[2]CMg!$B$4:$B$106,"----",0,1)</f>
        <v>----</v>
      </c>
      <c r="AD484" s="6">
        <f>_xlfn.XLOOKUP(C484,'[3]Promedio solar Cmg'!$A$4:$A$106,'[3]Promedio solar Cmg'!$B$4:$B$106,"----",0,1)</f>
        <v>8.8608493150684957</v>
      </c>
      <c r="AE484" s="6">
        <f>_xlfn.XLOOKUP(C484,[2]CMg!$O$4:$O$106,[2]CMg!$P$4:$P$106,"----",0,1)</f>
        <v>76.775967521033223</v>
      </c>
      <c r="AF484" s="14">
        <f>_xlfn.XLOOKUP(C484,[2]CMg!$S$4:$S$106,[2]CMg!$U$4:$U$106,"----",0,1)</f>
        <v>0.47437507133888823</v>
      </c>
      <c r="AH484" s="12">
        <f>_xlfn.XLOOKUP($E484,'[2]Balance económico'!$C:$C,'[2]Balance económico'!$D:$D,"-",0)</f>
        <v>-67605286718.150314</v>
      </c>
      <c r="AI484" s="12">
        <f>_xlfn.XLOOKUP($E484,'[2]Balance económico'!$C:$C,'[2]Balance económico'!$E:$E,"-",0)</f>
        <v>-11939622429.210896</v>
      </c>
      <c r="AJ484" s="12">
        <f>_xlfn.XLOOKUP($E484,'[2]Balance económico'!$C:$C,'[2]Balance económico'!$F:$F,"-",0)</f>
        <v>4781658336.9003258</v>
      </c>
      <c r="AK484" s="6" t="str">
        <f t="shared" si="22"/>
        <v>PPA</v>
      </c>
      <c r="AL484" s="12" t="str" cm="1">
        <f t="array" ref="AL484">IFERROR((X484*[2]!Tabla2[Bloque A] + 'BD Centrales 2025'!Y777*[2]!Tabla2[Bloque B] + 'BD Centrales 2025'!Z777*[2]!Tabla2[Bloque C])*#REF!,"-")</f>
        <v>-</v>
      </c>
      <c r="AM484" s="12" t="str">
        <f t="shared" si="23"/>
        <v>-</v>
      </c>
      <c r="AN484" s="12">
        <f>IFERROR((AH484+AI484+AJ484)/(SUMIFS($W$2:$W$1194,$E$2:$E$1194,E484)*1000*#REF!),0)</f>
        <v>0</v>
      </c>
    </row>
    <row r="485" spans="1:40" ht="14.4" x14ac:dyDescent="0.3">
      <c r="A485" s="7">
        <v>600</v>
      </c>
      <c r="B485" s="7" t="s">
        <v>1329</v>
      </c>
      <c r="C485" s="8" t="s">
        <v>1330</v>
      </c>
      <c r="D485" s="6" t="s">
        <v>1331</v>
      </c>
      <c r="E485" s="6" t="str">
        <f>_xlfn.XLOOKUP(D485,'[2]Coordinados SEN'!$A:$A,'[2]Coordinados SEN'!$B:$B,"-",0)</f>
        <v>76.795.518-9</v>
      </c>
      <c r="F485" s="6" t="s">
        <v>1331</v>
      </c>
      <c r="G485" s="6">
        <f t="shared" si="21"/>
        <v>1</v>
      </c>
      <c r="H485" s="6" t="s">
        <v>1332</v>
      </c>
      <c r="I485" s="6" t="s">
        <v>1333</v>
      </c>
      <c r="J485" s="6" t="str">
        <f>_xlfn.XLOOKUP(I485,'[2]Barras CMg'!$E$2:$E$1527,'[2]Barras CMg'!$A$2:$A$1527,"------",0,1)</f>
        <v>STA.ROSA______023</v>
      </c>
      <c r="K485" s="6">
        <v>1</v>
      </c>
      <c r="L485" s="6">
        <v>2025</v>
      </c>
      <c r="M485" s="6" t="s">
        <v>495</v>
      </c>
      <c r="N485" s="6" t="s">
        <v>496</v>
      </c>
      <c r="O485" s="6" t="s">
        <v>213</v>
      </c>
      <c r="P485" s="6" t="s">
        <v>164</v>
      </c>
      <c r="Q485" s="6" t="s">
        <v>221</v>
      </c>
      <c r="R485" s="6" t="s">
        <v>886</v>
      </c>
      <c r="S485" s="6" t="s">
        <v>51</v>
      </c>
      <c r="T485" s="9" t="s">
        <v>1334</v>
      </c>
      <c r="U485" s="10">
        <v>2.97</v>
      </c>
      <c r="V485" s="10">
        <v>2.9649999999999999</v>
      </c>
      <c r="W485" s="11" t="e">
        <f>_xlfn.XLOOKUP(C485,#REF!,#REF!,"S/I",0)</f>
        <v>#REF!</v>
      </c>
      <c r="X485" s="11" t="str">
        <f>_xlfn.XLOOKUP($D485,[2]Retiros_dinamica!$F:$F,[2]Retiros_dinamica!B:B,"S/I",0)</f>
        <v>S/I</v>
      </c>
      <c r="Y485" s="11" t="str">
        <f>_xlfn.XLOOKUP($D485,[2]Retiros_dinamica!$F:$F,[2]Retiros_dinamica!C:C,"S/I",0)</f>
        <v>S/I</v>
      </c>
      <c r="Z485" s="11" t="str">
        <f>_xlfn.XLOOKUP($D485,[2]Retiros_dinamica!$F:$F,[2]Retiros_dinamica!D:D,"S/I",0)</f>
        <v>S/I</v>
      </c>
      <c r="AA485" s="11" t="str">
        <f>_xlfn.XLOOKUP($D485,[2]Retiros_dinamica!$F:$F,[2]Retiros_dinamica!E:E,"S/I",0)</f>
        <v>S/I</v>
      </c>
      <c r="AB485" s="6" t="str">
        <f>_xlfn.XLOOKUP(C485,[2]CMg!$I$4:$I$106,[2]CMg!$M$4:$M$106,"----",0,1)</f>
        <v>----</v>
      </c>
      <c r="AC485" s="6" t="str">
        <f>_xlfn.XLOOKUP(C485,[2]CMg!$A$4:$A$106,[2]CMg!$B$4:$B$106,"----",0,1)</f>
        <v>----</v>
      </c>
      <c r="AD485" s="6" t="str">
        <f>_xlfn.XLOOKUP(C485,'[3]Promedio solar Cmg'!$A$4:$A$106,'[3]Promedio solar Cmg'!$B$4:$B$106,"----",0,1)</f>
        <v>----</v>
      </c>
      <c r="AH485" s="12">
        <f>_xlfn.XLOOKUP($E485,'[2]Balance económico'!$C:$C,'[2]Balance económico'!$D:$D,"-",0)</f>
        <v>164676829.42930219</v>
      </c>
      <c r="AI485" s="12">
        <f>_xlfn.XLOOKUP($E485,'[2]Balance económico'!$C:$C,'[2]Balance económico'!$E:$E,"-",0)</f>
        <v>33238038.569679998</v>
      </c>
      <c r="AJ485" s="12" t="str">
        <f>_xlfn.XLOOKUP($E485,'[2]Balance económico'!$C:$C,'[2]Balance económico'!$F:$F,"-",0)</f>
        <v>----</v>
      </c>
      <c r="AK485" s="6" t="str">
        <f t="shared" si="22"/>
        <v>PPA</v>
      </c>
      <c r="AL485" s="12" t="str" cm="1">
        <f t="array" ref="AL485">IFERROR((X485*[2]!Tabla2[Bloque A] + 'BD Centrales 2025'!Y204*[2]!Tabla2[Bloque B] + 'BD Centrales 2025'!Z204*[2]!Tabla2[Bloque C])*#REF!,"-")</f>
        <v>-</v>
      </c>
      <c r="AM485" s="12" t="str">
        <f t="shared" si="23"/>
        <v>-</v>
      </c>
      <c r="AN485" s="12">
        <f>IFERROR((AH485+AI485+AJ485)/(SUMIFS($W$2:$W$1194,$E$2:$E$1194,E485)*1000*#REF!),0)</f>
        <v>0</v>
      </c>
    </row>
    <row r="486" spans="1:40" ht="14.4" x14ac:dyDescent="0.3">
      <c r="A486" s="7">
        <v>601</v>
      </c>
      <c r="B486" s="7" t="s">
        <v>1335</v>
      </c>
      <c r="C486" s="8" t="s">
        <v>1336</v>
      </c>
      <c r="D486" s="6" t="s">
        <v>1231</v>
      </c>
      <c r="E486" s="6" t="str">
        <f>_xlfn.XLOOKUP(D486,'[2]Coordinados SEN'!$A:$A,'[2]Coordinados SEN'!$B:$B,"-",0)</f>
        <v>76.727.466-1</v>
      </c>
      <c r="F486" s="6" t="s">
        <v>1337</v>
      </c>
      <c r="G486" s="6">
        <f t="shared" si="21"/>
        <v>36</v>
      </c>
      <c r="H486" s="6" t="s">
        <v>1338</v>
      </c>
      <c r="I486" s="6" t="s">
        <v>1339</v>
      </c>
      <c r="J486" s="6" t="str">
        <f>_xlfn.XLOOKUP(I486,'[2]Barras CMg'!$E$2:$E$1527,'[2]Barras CMg'!$A$2:$A$1527,"------",0,1)</f>
        <v>LIHUEIMO______013</v>
      </c>
      <c r="K486" s="6" t="s">
        <v>397</v>
      </c>
      <c r="L486" s="6">
        <v>2025</v>
      </c>
      <c r="M486" s="6" t="s">
        <v>495</v>
      </c>
      <c r="N486" s="6" t="s">
        <v>496</v>
      </c>
      <c r="O486" s="6" t="s">
        <v>213</v>
      </c>
      <c r="P486" s="6" t="s">
        <v>106</v>
      </c>
      <c r="Q486" s="6" t="s">
        <v>107</v>
      </c>
      <c r="R486" s="6" t="s">
        <v>1340</v>
      </c>
      <c r="S486" s="6" t="s">
        <v>51</v>
      </c>
      <c r="T486" s="9" t="s">
        <v>1341</v>
      </c>
      <c r="U486" s="10">
        <v>2.95</v>
      </c>
      <c r="V486" s="10">
        <v>2.92</v>
      </c>
      <c r="W486" s="11" t="e">
        <f>_xlfn.XLOOKUP(C486,#REF!,#REF!,"S/I",0)</f>
        <v>#REF!</v>
      </c>
      <c r="X486" s="11" t="str">
        <f>_xlfn.XLOOKUP($D486,[2]Retiros_dinamica!$F:$F,[2]Retiros_dinamica!B:B,"S/I",0)</f>
        <v>S/I</v>
      </c>
      <c r="Y486" s="11" t="str">
        <f>_xlfn.XLOOKUP($D486,[2]Retiros_dinamica!$F:$F,[2]Retiros_dinamica!C:C,"S/I",0)</f>
        <v>S/I</v>
      </c>
      <c r="Z486" s="11" t="str">
        <f>_xlfn.XLOOKUP($D486,[2]Retiros_dinamica!$F:$F,[2]Retiros_dinamica!D:D,"S/I",0)</f>
        <v>S/I</v>
      </c>
      <c r="AA486" s="11" t="str">
        <f>_xlfn.XLOOKUP($D486,[2]Retiros_dinamica!$F:$F,[2]Retiros_dinamica!E:E,"S/I",0)</f>
        <v>S/I</v>
      </c>
      <c r="AB486" s="6" t="str">
        <f>_xlfn.XLOOKUP(C486,[2]CMg!$I$4:$I$106,[2]CMg!$M$4:$M$106,"----",0,1)</f>
        <v>----</v>
      </c>
      <c r="AC486" s="6" t="str">
        <f>_xlfn.XLOOKUP(C486,[2]CMg!$A$4:$A$106,[2]CMg!$B$4:$B$106,"----",0,1)</f>
        <v>----</v>
      </c>
      <c r="AD486" s="6" t="str">
        <f>_xlfn.XLOOKUP(C486,'[3]Promedio solar Cmg'!$A$4:$A$106,'[3]Promedio solar Cmg'!$B$4:$B$106,"----",0,1)</f>
        <v>----</v>
      </c>
      <c r="AH486" s="12">
        <f>_xlfn.XLOOKUP($E486,'[2]Balance económico'!$C:$C,'[2]Balance económico'!$D:$D,"-",0)</f>
        <v>21691133643.183369</v>
      </c>
      <c r="AI486" s="12">
        <f>_xlfn.XLOOKUP($E486,'[2]Balance económico'!$C:$C,'[2]Balance económico'!$E:$E,"-",0)</f>
        <v>2324793951.0151529</v>
      </c>
      <c r="AJ486" s="12" t="str">
        <f>_xlfn.XLOOKUP($E486,'[2]Balance económico'!$C:$C,'[2]Balance económico'!$F:$F,"-",0)</f>
        <v>----</v>
      </c>
      <c r="AK486" s="6" t="str">
        <f t="shared" si="22"/>
        <v>PPA</v>
      </c>
      <c r="AL486" s="12" t="str" cm="1">
        <f t="array" ref="AL486">IFERROR((X486*[2]!Tabla2[Bloque A] + 'BD Centrales 2025'!Y665*[2]!Tabla2[Bloque B] + 'BD Centrales 2025'!Z665*[2]!Tabla2[Bloque C])*#REF!,"-")</f>
        <v>-</v>
      </c>
      <c r="AM486" s="12" t="str">
        <f t="shared" si="23"/>
        <v>-</v>
      </c>
      <c r="AN486" s="12">
        <f>IFERROR((AH486+AI486+AJ486)/(SUMIFS($W$2:$W$1194,$E$2:$E$1194,E486)*1000*#REF!),0)</f>
        <v>0</v>
      </c>
    </row>
    <row r="487" spans="1:40" ht="14.4" x14ac:dyDescent="0.3">
      <c r="A487" s="7">
        <v>602</v>
      </c>
      <c r="B487" s="7" t="s">
        <v>1342</v>
      </c>
      <c r="C487" s="8" t="s">
        <v>1343</v>
      </c>
      <c r="D487" s="6" t="s">
        <v>1344</v>
      </c>
      <c r="E487" s="6" t="str">
        <f>_xlfn.XLOOKUP(D487,'[2]Coordinados SEN'!$A:$A,'[2]Coordinados SEN'!$B:$B,"-",0)</f>
        <v>76.574.682-5</v>
      </c>
      <c r="F487" s="6" t="s">
        <v>1344</v>
      </c>
      <c r="G487" s="6">
        <f t="shared" si="21"/>
        <v>1</v>
      </c>
      <c r="H487" s="6" t="s">
        <v>1345</v>
      </c>
      <c r="I487" s="6" t="s">
        <v>1346</v>
      </c>
      <c r="J487" s="6" t="str">
        <f>_xlfn.XLOOKUP(I487,'[2]Barras CMg'!$E$2:$E$1527,'[2]Barras CMg'!$A$2:$A$1527,"------",0,1)</f>
        <v>PIRQUE________013</v>
      </c>
      <c r="K487" s="6">
        <v>1</v>
      </c>
      <c r="L487" s="6">
        <v>2025</v>
      </c>
      <c r="M487" s="6" t="s">
        <v>495</v>
      </c>
      <c r="N487" s="6" t="s">
        <v>496</v>
      </c>
      <c r="O487" s="6" t="s">
        <v>213</v>
      </c>
      <c r="P487" s="6" t="s">
        <v>164</v>
      </c>
      <c r="Q487" s="6" t="s">
        <v>165</v>
      </c>
      <c r="R487" s="6" t="s">
        <v>1347</v>
      </c>
      <c r="S487" s="6" t="s">
        <v>51</v>
      </c>
      <c r="T487" s="9" t="s">
        <v>1348</v>
      </c>
      <c r="U487" s="10">
        <v>2.8</v>
      </c>
      <c r="V487" s="10">
        <v>2.74</v>
      </c>
      <c r="W487" s="11" t="e">
        <f>_xlfn.XLOOKUP(C487,#REF!,#REF!,"S/I",0)</f>
        <v>#REF!</v>
      </c>
      <c r="X487" s="11" t="str">
        <f>_xlfn.XLOOKUP($D487,[2]Retiros_dinamica!$F:$F,[2]Retiros_dinamica!B:B,"S/I",0)</f>
        <v>S/I</v>
      </c>
      <c r="Y487" s="11" t="str">
        <f>_xlfn.XLOOKUP($D487,[2]Retiros_dinamica!$F:$F,[2]Retiros_dinamica!C:C,"S/I",0)</f>
        <v>S/I</v>
      </c>
      <c r="Z487" s="11" t="str">
        <f>_xlfn.XLOOKUP($D487,[2]Retiros_dinamica!$F:$F,[2]Retiros_dinamica!D:D,"S/I",0)</f>
        <v>S/I</v>
      </c>
      <c r="AA487" s="11" t="str">
        <f>_xlfn.XLOOKUP($D487,[2]Retiros_dinamica!$F:$F,[2]Retiros_dinamica!E:E,"S/I",0)</f>
        <v>S/I</v>
      </c>
      <c r="AB487" s="6" t="str">
        <f>_xlfn.XLOOKUP(C487,[2]CMg!$I$4:$I$106,[2]CMg!$M$4:$M$106,"----",0,1)</f>
        <v>----</v>
      </c>
      <c r="AC487" s="6" t="str">
        <f>_xlfn.XLOOKUP(C487,[2]CMg!$A$4:$A$106,[2]CMg!$B$4:$B$106,"----",0,1)</f>
        <v>----</v>
      </c>
      <c r="AD487" s="6" t="str">
        <f>_xlfn.XLOOKUP(C487,'[3]Promedio solar Cmg'!$A$4:$A$106,'[3]Promedio solar Cmg'!$B$4:$B$106,"----",0,1)</f>
        <v>----</v>
      </c>
      <c r="AH487" s="12">
        <f>_xlfn.XLOOKUP($E487,'[2]Balance económico'!$C:$C,'[2]Balance económico'!$D:$D,"-",0)</f>
        <v>301934155.02131438</v>
      </c>
      <c r="AI487" s="12">
        <f>_xlfn.XLOOKUP($E487,'[2]Balance económico'!$C:$C,'[2]Balance económico'!$E:$E,"-",0)</f>
        <v>35001674.9978</v>
      </c>
      <c r="AJ487" s="12" t="str">
        <f>_xlfn.XLOOKUP($E487,'[2]Balance económico'!$C:$C,'[2]Balance económico'!$F:$F,"-",0)</f>
        <v>----</v>
      </c>
      <c r="AK487" s="6" t="str">
        <f t="shared" si="22"/>
        <v>PPA</v>
      </c>
      <c r="AL487" s="12" t="str" cm="1">
        <f t="array" ref="AL487">IFERROR((X487*[2]!Tabla2[Bloque A] + 'BD Centrales 2025'!Y219*[2]!Tabla2[Bloque B] + 'BD Centrales 2025'!Z219*[2]!Tabla2[Bloque C])*#REF!,"-")</f>
        <v>-</v>
      </c>
      <c r="AM487" s="12" t="str">
        <f t="shared" si="23"/>
        <v>-</v>
      </c>
      <c r="AN487" s="12">
        <f>IFERROR((AH487+AI487+AJ487)/(SUMIFS($W$2:$W$1194,$E$2:$E$1194,E487)*1000*#REF!),0)</f>
        <v>0</v>
      </c>
    </row>
    <row r="488" spans="1:40" ht="14.4" x14ac:dyDescent="0.3">
      <c r="A488" s="7">
        <v>603</v>
      </c>
      <c r="B488" s="7" t="s">
        <v>1349</v>
      </c>
      <c r="C488" s="8" t="s">
        <v>1350</v>
      </c>
      <c r="D488" s="6" t="s">
        <v>1231</v>
      </c>
      <c r="E488" s="6" t="str">
        <f>_xlfn.XLOOKUP(D488,'[2]Coordinados SEN'!$A:$A,'[2]Coordinados SEN'!$B:$B,"-",0)</f>
        <v>76.727.466-1</v>
      </c>
      <c r="F488" s="6" t="s">
        <v>1351</v>
      </c>
      <c r="G488" s="6">
        <f t="shared" si="21"/>
        <v>36</v>
      </c>
      <c r="H488" s="6" t="s">
        <v>1352</v>
      </c>
      <c r="I488" s="6" t="s">
        <v>1353</v>
      </c>
      <c r="J488" s="6" t="str">
        <f>_xlfn.XLOOKUP(I488,'[2]Barras CMg'!$E$2:$E$1527,'[2]Barras CMg'!$A$2:$A$1527,"------",0,1)</f>
        <v>------</v>
      </c>
      <c r="K488" s="6">
        <v>1</v>
      </c>
      <c r="L488" s="6">
        <v>2025</v>
      </c>
      <c r="M488" s="6" t="s">
        <v>495</v>
      </c>
      <c r="N488" s="6" t="s">
        <v>496</v>
      </c>
      <c r="O488" s="6" t="s">
        <v>213</v>
      </c>
      <c r="P488" s="6" t="s">
        <v>106</v>
      </c>
      <c r="Q488" s="6" t="s">
        <v>107</v>
      </c>
      <c r="R488" s="6" t="s">
        <v>1340</v>
      </c>
      <c r="S488" s="6" t="s">
        <v>51</v>
      </c>
      <c r="T488" s="9" t="s">
        <v>1354</v>
      </c>
      <c r="U488" s="10">
        <v>2.95</v>
      </c>
      <c r="V488" s="10">
        <v>2.95</v>
      </c>
      <c r="W488" s="11" t="e">
        <f>_xlfn.XLOOKUP(C488,#REF!,#REF!,"S/I",0)</f>
        <v>#REF!</v>
      </c>
      <c r="X488" s="11" t="str">
        <f>_xlfn.XLOOKUP($D488,[2]Retiros_dinamica!$F:$F,[2]Retiros_dinamica!B:B,"S/I",0)</f>
        <v>S/I</v>
      </c>
      <c r="Y488" s="11" t="str">
        <f>_xlfn.XLOOKUP($D488,[2]Retiros_dinamica!$F:$F,[2]Retiros_dinamica!C:C,"S/I",0)</f>
        <v>S/I</v>
      </c>
      <c r="Z488" s="11" t="str">
        <f>_xlfn.XLOOKUP($D488,[2]Retiros_dinamica!$F:$F,[2]Retiros_dinamica!D:D,"S/I",0)</f>
        <v>S/I</v>
      </c>
      <c r="AA488" s="11" t="str">
        <f>_xlfn.XLOOKUP($D488,[2]Retiros_dinamica!$F:$F,[2]Retiros_dinamica!E:E,"S/I",0)</f>
        <v>S/I</v>
      </c>
      <c r="AB488" s="6" t="str">
        <f>_xlfn.XLOOKUP(C488,[2]CMg!$I$4:$I$106,[2]CMg!$M$4:$M$106,"----",0,1)</f>
        <v>----</v>
      </c>
      <c r="AC488" s="6" t="str">
        <f>_xlfn.XLOOKUP(C488,[2]CMg!$A$4:$A$106,[2]CMg!$B$4:$B$106,"----",0,1)</f>
        <v>----</v>
      </c>
      <c r="AD488" s="6" t="str">
        <f>_xlfn.XLOOKUP(C488,'[3]Promedio solar Cmg'!$A$4:$A$106,'[3]Promedio solar Cmg'!$B$4:$B$106,"----",0,1)</f>
        <v>----</v>
      </c>
      <c r="AH488" s="12">
        <f>_xlfn.XLOOKUP($E488,'[2]Balance económico'!$C:$C,'[2]Balance económico'!$D:$D,"-",0)</f>
        <v>21691133643.183369</v>
      </c>
      <c r="AI488" s="12">
        <f>_xlfn.XLOOKUP($E488,'[2]Balance económico'!$C:$C,'[2]Balance económico'!$E:$E,"-",0)</f>
        <v>2324793951.0151529</v>
      </c>
      <c r="AJ488" s="12" t="str">
        <f>_xlfn.XLOOKUP($E488,'[2]Balance económico'!$C:$C,'[2]Balance económico'!$F:$F,"-",0)</f>
        <v>----</v>
      </c>
      <c r="AK488" s="6" t="str">
        <f t="shared" si="22"/>
        <v>PPA</v>
      </c>
      <c r="AL488" s="12" t="str" cm="1">
        <f t="array" ref="AL488">IFERROR((X488*[2]!Tabla2[Bloque A] + 'BD Centrales 2025'!Y666*[2]!Tabla2[Bloque B] + 'BD Centrales 2025'!Z666*[2]!Tabla2[Bloque C])*#REF!,"-")</f>
        <v>-</v>
      </c>
      <c r="AM488" s="12" t="str">
        <f t="shared" si="23"/>
        <v>-</v>
      </c>
      <c r="AN488" s="12">
        <f>IFERROR((AH488+AI488+AJ488)/(SUMIFS($W$2:$W$1194,$E$2:$E$1194,E488)*1000*#REF!),0)</f>
        <v>0</v>
      </c>
    </row>
    <row r="489" spans="1:40" ht="14.4" x14ac:dyDescent="0.3">
      <c r="A489" s="7">
        <v>604</v>
      </c>
      <c r="B489" s="7" t="s">
        <v>1355</v>
      </c>
      <c r="C489" s="8" t="s">
        <v>1356</v>
      </c>
      <c r="D489" s="6" t="s">
        <v>1357</v>
      </c>
      <c r="E489" s="6" t="str">
        <f>_xlfn.XLOOKUP(D489,'[2]Coordinados SEN'!$A:$A,'[2]Coordinados SEN'!$B:$B,"-",0)</f>
        <v>76.786.225-3</v>
      </c>
      <c r="F489" s="6" t="s">
        <v>1357</v>
      </c>
      <c r="G489" s="6">
        <f t="shared" si="21"/>
        <v>1</v>
      </c>
      <c r="H489" s="6" t="s">
        <v>1358</v>
      </c>
      <c r="I489" s="6" t="s">
        <v>1359</v>
      </c>
      <c r="J489" s="6" t="str">
        <f>_xlfn.XLOOKUP(I489,'[2]Barras CMg'!$E$2:$E$1527,'[2]Barras CMg'!$A$2:$A$1527,"------",0,1)</f>
        <v>PANIAHUE______013</v>
      </c>
      <c r="K489" s="6" t="s">
        <v>397</v>
      </c>
      <c r="L489" s="6">
        <v>2025</v>
      </c>
      <c r="M489" s="6" t="s">
        <v>495</v>
      </c>
      <c r="N489" s="6" t="s">
        <v>496</v>
      </c>
      <c r="O489" s="6" t="s">
        <v>213</v>
      </c>
      <c r="P489" s="6" t="s">
        <v>106</v>
      </c>
      <c r="Q489" s="6" t="s">
        <v>107</v>
      </c>
      <c r="R489" s="6" t="s">
        <v>1360</v>
      </c>
      <c r="S489" s="6" t="s">
        <v>51</v>
      </c>
      <c r="T489" s="9" t="s">
        <v>1361</v>
      </c>
      <c r="U489" s="10">
        <v>6.9</v>
      </c>
      <c r="V489" s="10">
        <v>6.88</v>
      </c>
      <c r="W489" s="11" t="e">
        <f>_xlfn.XLOOKUP(C489,#REF!,#REF!,"S/I",0)</f>
        <v>#REF!</v>
      </c>
      <c r="X489" s="11" t="str">
        <f>_xlfn.XLOOKUP($D489,[2]Retiros_dinamica!$F:$F,[2]Retiros_dinamica!B:B,"S/I",0)</f>
        <v>S/I</v>
      </c>
      <c r="Y489" s="11" t="str">
        <f>_xlfn.XLOOKUP($D489,[2]Retiros_dinamica!$F:$F,[2]Retiros_dinamica!C:C,"S/I",0)</f>
        <v>S/I</v>
      </c>
      <c r="Z489" s="11" t="str">
        <f>_xlfn.XLOOKUP($D489,[2]Retiros_dinamica!$F:$F,[2]Retiros_dinamica!D:D,"S/I",0)</f>
        <v>S/I</v>
      </c>
      <c r="AA489" s="11" t="str">
        <f>_xlfn.XLOOKUP($D489,[2]Retiros_dinamica!$F:$F,[2]Retiros_dinamica!E:E,"S/I",0)</f>
        <v>S/I</v>
      </c>
      <c r="AB489" s="6" t="str">
        <f>_xlfn.XLOOKUP(C489,[2]CMg!$I$4:$I$106,[2]CMg!$M$4:$M$106,"----",0,1)</f>
        <v>----</v>
      </c>
      <c r="AH489" s="12" t="str">
        <f>_xlfn.XLOOKUP($E489,'[2]Balance económico'!$C:$C,'[2]Balance económico'!$D:$D,"-",0)</f>
        <v>-</v>
      </c>
      <c r="AI489" s="12" t="str">
        <f>_xlfn.XLOOKUP($E489,'[2]Balance económico'!$C:$C,'[2]Balance económico'!$E:$E,"-",0)</f>
        <v>-</v>
      </c>
      <c r="AJ489" s="12" t="str">
        <f>_xlfn.XLOOKUP($E489,'[2]Balance económico'!$C:$C,'[2]Balance económico'!$F:$F,"-",0)</f>
        <v>-</v>
      </c>
      <c r="AK489" s="6" t="str">
        <f t="shared" si="22"/>
        <v>PPA</v>
      </c>
      <c r="AL489" s="12" t="str" cm="1">
        <f t="array" ref="AL489">IFERROR((X489*[2]!Tabla2[Bloque A] + 'BD Centrales 2025'!Y783*[2]!Tabla2[Bloque B] + 'BD Centrales 2025'!Z783*[2]!Tabla2[Bloque C])*#REF!,"-")</f>
        <v>-</v>
      </c>
      <c r="AM489" s="12" t="str">
        <f t="shared" si="23"/>
        <v>-</v>
      </c>
      <c r="AN489" s="12">
        <f>IFERROR((AH489+AI489+AJ489)/(SUMIFS($W$2:$W$1194,$E$2:$E$1194,E489)*1000*#REF!),0)</f>
        <v>0</v>
      </c>
    </row>
    <row r="490" spans="1:40" ht="14.4" x14ac:dyDescent="0.3">
      <c r="A490" s="7">
        <v>605</v>
      </c>
      <c r="B490" s="7" t="s">
        <v>1362</v>
      </c>
      <c r="C490" s="8" t="s">
        <v>1363</v>
      </c>
      <c r="D490" s="6" t="s">
        <v>1364</v>
      </c>
      <c r="E490" s="6" t="str">
        <f>_xlfn.XLOOKUP(D490,'[2]Coordinados SEN'!$A:$A,'[2]Coordinados SEN'!$B:$B,"-",0)</f>
        <v>76.461.944-7</v>
      </c>
      <c r="F490" s="6" t="s">
        <v>1364</v>
      </c>
      <c r="G490" s="6">
        <f t="shared" si="21"/>
        <v>1</v>
      </c>
      <c r="H490" s="6" t="s">
        <v>1365</v>
      </c>
      <c r="I490" s="6" t="s">
        <v>1366</v>
      </c>
      <c r="J490" s="6" t="str">
        <f>_xlfn.XLOOKUP(I490,'[2]Barras CMg'!$E$2:$E$1527,'[2]Barras CMg'!$A$2:$A$1527,"------",0,1)</f>
        <v>------</v>
      </c>
      <c r="K490" s="6">
        <v>1</v>
      </c>
      <c r="L490" s="6">
        <v>2025</v>
      </c>
      <c r="M490" s="6" t="s">
        <v>495</v>
      </c>
      <c r="N490" s="6" t="s">
        <v>496</v>
      </c>
      <c r="O490" s="6" t="s">
        <v>213</v>
      </c>
      <c r="P490" s="6" t="s">
        <v>164</v>
      </c>
      <c r="Q490" s="6" t="s">
        <v>221</v>
      </c>
      <c r="R490" s="6" t="s">
        <v>886</v>
      </c>
      <c r="S490" s="6" t="s">
        <v>51</v>
      </c>
      <c r="T490" s="9" t="s">
        <v>1367</v>
      </c>
      <c r="U490" s="10">
        <v>9</v>
      </c>
      <c r="V490" s="10">
        <v>8.8879999999999999</v>
      </c>
      <c r="W490" s="11" t="e">
        <f>_xlfn.XLOOKUP(C490,#REF!,#REF!,"S/I",0)</f>
        <v>#REF!</v>
      </c>
      <c r="X490" s="11" t="str">
        <f>_xlfn.XLOOKUP($D490,[2]Retiros_dinamica!$F:$F,[2]Retiros_dinamica!B:B,"S/I",0)</f>
        <v>S/I</v>
      </c>
      <c r="Y490" s="11" t="str">
        <f>_xlfn.XLOOKUP($D490,[2]Retiros_dinamica!$F:$F,[2]Retiros_dinamica!C:C,"S/I",0)</f>
        <v>S/I</v>
      </c>
      <c r="Z490" s="11" t="str">
        <f>_xlfn.XLOOKUP($D490,[2]Retiros_dinamica!$F:$F,[2]Retiros_dinamica!D:D,"S/I",0)</f>
        <v>S/I</v>
      </c>
      <c r="AA490" s="11" t="str">
        <f>_xlfn.XLOOKUP($D490,[2]Retiros_dinamica!$F:$F,[2]Retiros_dinamica!E:E,"S/I",0)</f>
        <v>S/I</v>
      </c>
      <c r="AB490" s="6" t="str">
        <f>_xlfn.XLOOKUP(C490,[2]CMg!$I$4:$I$106,[2]CMg!$M$4:$M$106,"----",0,1)</f>
        <v>----</v>
      </c>
      <c r="AC490" s="6" t="str">
        <f>_xlfn.XLOOKUP(C490,[2]CMg!$A$4:$A$106,[2]CMg!$B$4:$B$106,"----",0,1)</f>
        <v>----</v>
      </c>
      <c r="AD490" s="6" t="str">
        <f>_xlfn.XLOOKUP(C490,'[3]Promedio solar Cmg'!$A$4:$A$106,'[3]Promedio solar Cmg'!$B$4:$B$106,"----",0,1)</f>
        <v>----</v>
      </c>
      <c r="AH490" s="12">
        <f>_xlfn.XLOOKUP($E490,'[2]Balance económico'!$C:$C,'[2]Balance económico'!$D:$D,"-",0)</f>
        <v>717364226.61710131</v>
      </c>
      <c r="AI490" s="12">
        <f>_xlfn.XLOOKUP($E490,'[2]Balance económico'!$C:$C,'[2]Balance económico'!$E:$E,"-",0)</f>
        <v>104070512.70033</v>
      </c>
      <c r="AJ490" s="12" t="str">
        <f>_xlfn.XLOOKUP($E490,'[2]Balance económico'!$C:$C,'[2]Balance económico'!$F:$F,"-",0)</f>
        <v>----</v>
      </c>
      <c r="AK490" s="6" t="str">
        <f t="shared" si="22"/>
        <v>PPA</v>
      </c>
      <c r="AL490" s="12" t="str" cm="1">
        <f t="array" ref="AL490">IFERROR((X490*[2]!Tabla2[Bloque A] + 'BD Centrales 2025'!Y380*[2]!Tabla2[Bloque B] + 'BD Centrales 2025'!Z380*[2]!Tabla2[Bloque C])*#REF!,"-")</f>
        <v>-</v>
      </c>
      <c r="AM490" s="12" t="str">
        <f t="shared" si="23"/>
        <v>-</v>
      </c>
      <c r="AN490" s="12">
        <f>IFERROR((AH490+AI490+AJ490)/(SUMIFS($W$2:$W$1194,$E$2:$E$1194,E490)*1000*#REF!),0)</f>
        <v>0</v>
      </c>
    </row>
    <row r="491" spans="1:40" ht="14.4" x14ac:dyDescent="0.3">
      <c r="A491" s="7">
        <v>606</v>
      </c>
      <c r="B491" s="7" t="s">
        <v>1368</v>
      </c>
      <c r="C491" s="8" t="s">
        <v>1369</v>
      </c>
      <c r="D491" s="6" t="s">
        <v>1231</v>
      </c>
      <c r="E491" s="6" t="str">
        <f>_xlfn.XLOOKUP(D491,'[2]Coordinados SEN'!$A:$A,'[2]Coordinados SEN'!$B:$B,"-",0)</f>
        <v>76.727.466-1</v>
      </c>
      <c r="F491" s="6" t="s">
        <v>1370</v>
      </c>
      <c r="G491" s="6">
        <f t="shared" si="21"/>
        <v>36</v>
      </c>
      <c r="H491" s="6" t="s">
        <v>1371</v>
      </c>
      <c r="I491" s="6" t="s">
        <v>1372</v>
      </c>
      <c r="J491" s="6" t="str">
        <f>_xlfn.XLOOKUP(I491,'[2]Barras CMg'!$E$2:$E$1527,'[2]Barras CMg'!$A$2:$A$1527,"------",0,1)</f>
        <v>------</v>
      </c>
      <c r="K491" s="6">
        <v>1</v>
      </c>
      <c r="L491" s="6">
        <v>2025</v>
      </c>
      <c r="M491" s="6" t="s">
        <v>495</v>
      </c>
      <c r="N491" s="6" t="s">
        <v>496</v>
      </c>
      <c r="O491" s="6" t="s">
        <v>213</v>
      </c>
      <c r="P491" s="6" t="s">
        <v>189</v>
      </c>
      <c r="Q491" s="6" t="s">
        <v>879</v>
      </c>
      <c r="R491" s="6" t="s">
        <v>1025</v>
      </c>
      <c r="S491" s="6" t="s">
        <v>51</v>
      </c>
      <c r="T491" s="9" t="s">
        <v>1373</v>
      </c>
      <c r="U491" s="10">
        <v>3</v>
      </c>
      <c r="V491" s="10">
        <v>2.9870000000000001</v>
      </c>
      <c r="W491" s="11" t="e">
        <f>_xlfn.XLOOKUP(C491,#REF!,#REF!,"S/I",0)</f>
        <v>#REF!</v>
      </c>
      <c r="X491" s="11" t="str">
        <f>_xlfn.XLOOKUP($D491,[2]Retiros_dinamica!$F:$F,[2]Retiros_dinamica!B:B,"S/I",0)</f>
        <v>S/I</v>
      </c>
      <c r="Y491" s="11" t="str">
        <f>_xlfn.XLOOKUP($D491,[2]Retiros_dinamica!$F:$F,[2]Retiros_dinamica!C:C,"S/I",0)</f>
        <v>S/I</v>
      </c>
      <c r="Z491" s="11" t="str">
        <f>_xlfn.XLOOKUP($D491,[2]Retiros_dinamica!$F:$F,[2]Retiros_dinamica!D:D,"S/I",0)</f>
        <v>S/I</v>
      </c>
      <c r="AA491" s="11" t="str">
        <f>_xlfn.XLOOKUP($D491,[2]Retiros_dinamica!$F:$F,[2]Retiros_dinamica!E:E,"S/I",0)</f>
        <v>S/I</v>
      </c>
      <c r="AB491" s="6" t="str">
        <f>_xlfn.XLOOKUP(C491,[2]CMg!$I$4:$I$106,[2]CMg!$M$4:$M$106,"----",0,1)</f>
        <v>----</v>
      </c>
      <c r="AC491" s="6" t="str">
        <f>_xlfn.XLOOKUP(C491,[2]CMg!$A$4:$A$106,[2]CMg!$B$4:$B$106,"----",0,1)</f>
        <v>----</v>
      </c>
      <c r="AD491" s="6" t="str">
        <f>_xlfn.XLOOKUP(C491,'[3]Promedio solar Cmg'!$A$4:$A$106,'[3]Promedio solar Cmg'!$B$4:$B$106,"----",0,1)</f>
        <v>----</v>
      </c>
      <c r="AH491" s="12">
        <f>_xlfn.XLOOKUP($E491,'[2]Balance económico'!$C:$C,'[2]Balance económico'!$D:$D,"-",0)</f>
        <v>21691133643.183369</v>
      </c>
      <c r="AI491" s="12">
        <f>_xlfn.XLOOKUP($E491,'[2]Balance económico'!$C:$C,'[2]Balance económico'!$E:$E,"-",0)</f>
        <v>2324793951.0151529</v>
      </c>
      <c r="AJ491" s="12" t="str">
        <f>_xlfn.XLOOKUP($E491,'[2]Balance económico'!$C:$C,'[2]Balance económico'!$F:$F,"-",0)</f>
        <v>----</v>
      </c>
      <c r="AK491" s="6" t="str">
        <f t="shared" si="22"/>
        <v>PPA</v>
      </c>
      <c r="AL491" s="12" t="str" cm="1">
        <f t="array" ref="AL491">IFERROR((X491*[2]!Tabla2[Bloque A] + 'BD Centrales 2025'!Y667*[2]!Tabla2[Bloque B] + 'BD Centrales 2025'!Z667*[2]!Tabla2[Bloque C])*#REF!,"-")</f>
        <v>-</v>
      </c>
      <c r="AM491" s="12" t="str">
        <f t="shared" si="23"/>
        <v>-</v>
      </c>
      <c r="AN491" s="12">
        <f>IFERROR((AH491+AI491+AJ491)/(SUMIFS($W$2:$W$1194,$E$2:$E$1194,E491)*1000*#REF!),0)</f>
        <v>0</v>
      </c>
    </row>
    <row r="492" spans="1:40" ht="14.4" x14ac:dyDescent="0.3">
      <c r="A492" s="7">
        <v>607</v>
      </c>
      <c r="B492" s="7" t="s">
        <v>266</v>
      </c>
      <c r="C492" s="8" t="s">
        <v>267</v>
      </c>
      <c r="D492" s="6" t="s">
        <v>268</v>
      </c>
      <c r="E492" s="6" t="str">
        <f>_xlfn.XLOOKUP(D492,'[2]Coordinados SEN'!$A:$A,'[2]Coordinados SEN'!$B:$B,"-",0)</f>
        <v>77.277.800-7</v>
      </c>
      <c r="F492" s="6" t="s">
        <v>269</v>
      </c>
      <c r="G492" s="6">
        <f t="shared" si="21"/>
        <v>3</v>
      </c>
      <c r="H492" s="6" t="s">
        <v>270</v>
      </c>
      <c r="I492" s="6" t="s">
        <v>210</v>
      </c>
      <c r="J492" s="6" t="str">
        <f>_xlfn.XLOOKUP(I492,'[2]Barras CMg'!$E$2:$E$1527,'[2]Barras CMg'!$A$2:$A$1527,"------",0,1)</f>
        <v>LEBU__________013</v>
      </c>
      <c r="K492" s="6">
        <v>3</v>
      </c>
      <c r="L492" s="6">
        <v>2025</v>
      </c>
      <c r="M492" s="6" t="s">
        <v>211</v>
      </c>
      <c r="N492" s="6" t="s">
        <v>212</v>
      </c>
      <c r="O492" s="6" t="s">
        <v>213</v>
      </c>
      <c r="P492" s="6" t="s">
        <v>68</v>
      </c>
      <c r="Q492" s="6" t="s">
        <v>214</v>
      </c>
      <c r="R492" s="6" t="s">
        <v>215</v>
      </c>
      <c r="S492" s="6" t="s">
        <v>51</v>
      </c>
      <c r="T492" s="9" t="s">
        <v>271</v>
      </c>
      <c r="U492" s="10">
        <v>10</v>
      </c>
      <c r="V492" s="10">
        <v>9</v>
      </c>
      <c r="W492" s="11" t="e">
        <f>_xlfn.XLOOKUP(C492,#REF!,#REF!,"S/I",0)</f>
        <v>#REF!</v>
      </c>
      <c r="X492" s="11" t="str">
        <f>_xlfn.XLOOKUP($D492,[2]Retiros_dinamica!$F:$F,[2]Retiros_dinamica!B:B,"S/I",0)</f>
        <v>S/I</v>
      </c>
      <c r="Y492" s="11" t="str">
        <f>_xlfn.XLOOKUP($D492,[2]Retiros_dinamica!$F:$F,[2]Retiros_dinamica!C:C,"S/I",0)</f>
        <v>S/I</v>
      </c>
      <c r="Z492" s="11" t="str">
        <f>_xlfn.XLOOKUP($D492,[2]Retiros_dinamica!$F:$F,[2]Retiros_dinamica!D:D,"S/I",0)</f>
        <v>S/I</v>
      </c>
      <c r="AA492" s="11" t="str">
        <f>_xlfn.XLOOKUP($D492,[2]Retiros_dinamica!$F:$F,[2]Retiros_dinamica!E:E,"S/I",0)</f>
        <v>S/I</v>
      </c>
      <c r="AB492" s="6" t="str">
        <f>_xlfn.XLOOKUP(C492,[2]CMg!$I$4:$I$106,[2]CMg!$M$4:$M$106,"----",0,1)</f>
        <v>----</v>
      </c>
      <c r="AC492" s="6" t="str">
        <f>_xlfn.XLOOKUP(C492,[2]CMg!$A$4:$A$106,[2]CMg!$B$4:$B$106,"----",0,1)</f>
        <v>----</v>
      </c>
      <c r="AD492" s="6" t="str">
        <f>_xlfn.XLOOKUP(C492,'[3]Promedio solar Cmg'!$A$4:$A$106,'[3]Promedio solar Cmg'!$B$4:$B$106,"----",0,1)</f>
        <v>----</v>
      </c>
      <c r="AH492" s="12">
        <f>_xlfn.XLOOKUP($E492,'[2]Balance económico'!$C:$C,'[2]Balance económico'!$D:$D,"-",0)</f>
        <v>1219042657.6027701</v>
      </c>
      <c r="AI492" s="12">
        <f>_xlfn.XLOOKUP($E492,'[2]Balance económico'!$C:$C,'[2]Balance económico'!$E:$E,"-",0)</f>
        <v>113820106.457</v>
      </c>
      <c r="AJ492" s="12" t="str">
        <f>_xlfn.XLOOKUP($E492,'[2]Balance económico'!$C:$C,'[2]Balance económico'!$F:$F,"-",0)</f>
        <v>----</v>
      </c>
      <c r="AK492" s="6" t="str">
        <f t="shared" si="22"/>
        <v>PPA</v>
      </c>
      <c r="AL492" s="12" t="str" cm="1">
        <f t="array" ref="AL492">IFERROR((X492*[2]!Tabla2[Bloque A] + 'BD Centrales 2025'!Y34*[2]!Tabla2[Bloque B] + 'BD Centrales 2025'!Z34*[2]!Tabla2[Bloque C])*#REF!,"-")</f>
        <v>-</v>
      </c>
      <c r="AM492" s="12" t="str">
        <f t="shared" si="23"/>
        <v>-</v>
      </c>
      <c r="AN492" s="12">
        <f>IFERROR((AH492+AI492+AJ492)/(SUMIFS($W$2:$W$1194,$E$2:$E$1194,E492)*1000*#REF!),0)</f>
        <v>0</v>
      </c>
    </row>
    <row r="493" spans="1:40" ht="14.4" x14ac:dyDescent="0.3">
      <c r="A493" s="7">
        <v>608</v>
      </c>
      <c r="B493" s="7" t="s">
        <v>1374</v>
      </c>
      <c r="C493" s="8" t="s">
        <v>1375</v>
      </c>
      <c r="D493" s="6" t="s">
        <v>1376</v>
      </c>
      <c r="E493" s="6" t="str">
        <f>_xlfn.XLOOKUP(D493,'[2]Coordinados SEN'!$A:$A,'[2]Coordinados SEN'!$B:$B,"-",0)</f>
        <v>76.513.574-5</v>
      </c>
      <c r="F493" s="6" t="s">
        <v>1376</v>
      </c>
      <c r="G493" s="6">
        <f t="shared" si="21"/>
        <v>1</v>
      </c>
      <c r="H493" s="6" t="s">
        <v>1377</v>
      </c>
      <c r="I493" s="6" t="s">
        <v>743</v>
      </c>
      <c r="J493" s="6" t="str">
        <f>_xlfn.XLOOKUP(I493,'[2]Barras CMg'!$E$2:$E$1527,'[2]Barras CMg'!$A$2:$A$1527,"------",0,1)</f>
        <v>OVALLE________023</v>
      </c>
      <c r="K493" s="6" t="s">
        <v>397</v>
      </c>
      <c r="L493" s="6">
        <v>2025</v>
      </c>
      <c r="M493" s="6" t="s">
        <v>495</v>
      </c>
      <c r="N493" s="6" t="s">
        <v>496</v>
      </c>
      <c r="O493" s="6" t="s">
        <v>213</v>
      </c>
      <c r="P493" s="6" t="s">
        <v>477</v>
      </c>
      <c r="Q493" s="6" t="s">
        <v>478</v>
      </c>
      <c r="R493" s="6" t="s">
        <v>714</v>
      </c>
      <c r="S493" s="6" t="s">
        <v>51</v>
      </c>
      <c r="T493" s="9" t="s">
        <v>1378</v>
      </c>
      <c r="U493" s="10">
        <v>2.75</v>
      </c>
      <c r="V493" s="10">
        <v>2.73</v>
      </c>
      <c r="W493" s="11" t="e">
        <f>_xlfn.XLOOKUP(C493,#REF!,#REF!,"S/I",0)</f>
        <v>#REF!</v>
      </c>
      <c r="X493" s="11" t="str">
        <f>_xlfn.XLOOKUP($D493,[2]Retiros_dinamica!$F:$F,[2]Retiros_dinamica!B:B,"S/I",0)</f>
        <v>S/I</v>
      </c>
      <c r="Y493" s="11" t="str">
        <f>_xlfn.XLOOKUP($D493,[2]Retiros_dinamica!$F:$F,[2]Retiros_dinamica!C:C,"S/I",0)</f>
        <v>S/I</v>
      </c>
      <c r="Z493" s="11" t="str">
        <f>_xlfn.XLOOKUP($D493,[2]Retiros_dinamica!$F:$F,[2]Retiros_dinamica!D:D,"S/I",0)</f>
        <v>S/I</v>
      </c>
      <c r="AA493" s="11" t="str">
        <f>_xlfn.XLOOKUP($D493,[2]Retiros_dinamica!$F:$F,[2]Retiros_dinamica!E:E,"S/I",0)</f>
        <v>S/I</v>
      </c>
      <c r="AB493" s="6" t="str">
        <f>_xlfn.XLOOKUP(C493,[2]CMg!$I$4:$I$106,[2]CMg!$M$4:$M$106,"----",0,1)</f>
        <v>----</v>
      </c>
      <c r="AC493" s="6" t="str">
        <f>_xlfn.XLOOKUP(C493,[2]CMg!$A$4:$A$106,[2]CMg!$B$4:$B$106,"----",0,1)</f>
        <v>----</v>
      </c>
      <c r="AD493" s="6" t="str">
        <f>_xlfn.XLOOKUP(C493,'[3]Promedio solar Cmg'!$A$4:$A$106,'[3]Promedio solar Cmg'!$B$4:$B$106,"----",0,1)</f>
        <v>----</v>
      </c>
      <c r="AH493" s="12">
        <f>_xlfn.XLOOKUP($E493,'[2]Balance económico'!$C:$C,'[2]Balance económico'!$D:$D,"-",0)</f>
        <v>179835982.37242445</v>
      </c>
      <c r="AI493" s="12">
        <f>_xlfn.XLOOKUP($E493,'[2]Balance económico'!$C:$C,'[2]Balance económico'!$E:$E,"-",0)</f>
        <v>32030046.370680004</v>
      </c>
      <c r="AJ493" s="12" t="str">
        <f>_xlfn.XLOOKUP($E493,'[2]Balance económico'!$C:$C,'[2]Balance económico'!$F:$F,"-",0)</f>
        <v>----</v>
      </c>
      <c r="AK493" s="6" t="str">
        <f t="shared" si="22"/>
        <v>PPA</v>
      </c>
      <c r="AL493" s="12" t="str" cm="1">
        <f t="array" ref="AL493">IFERROR((X493*[2]!Tabla2[Bloque A] + 'BD Centrales 2025'!Y194*[2]!Tabla2[Bloque B] + 'BD Centrales 2025'!Z194*[2]!Tabla2[Bloque C])*#REF!,"-")</f>
        <v>-</v>
      </c>
      <c r="AM493" s="12" t="str">
        <f t="shared" si="23"/>
        <v>-</v>
      </c>
      <c r="AN493" s="12">
        <f>IFERROR((AH493+AI493+AJ493)/(SUMIFS($W$2:$W$1194,$E$2:$E$1194,E493)*1000*#REF!),0)</f>
        <v>0</v>
      </c>
    </row>
    <row r="494" spans="1:40" ht="14.4" x14ac:dyDescent="0.3">
      <c r="A494" s="7">
        <v>609</v>
      </c>
      <c r="B494" s="7" t="s">
        <v>1379</v>
      </c>
      <c r="C494" s="8" t="s">
        <v>1380</v>
      </c>
      <c r="D494" s="6" t="s">
        <v>174</v>
      </c>
      <c r="E494" s="6" t="str">
        <f>_xlfn.XLOOKUP(D494,'[2]Coordinados SEN'!$A:$A,'[2]Coordinados SEN'!$B:$B,"-",0)</f>
        <v>76.925.800-0</v>
      </c>
      <c r="F494" s="6" t="s">
        <v>174</v>
      </c>
      <c r="G494" s="6">
        <f t="shared" si="21"/>
        <v>10</v>
      </c>
      <c r="H494" s="6" t="s">
        <v>1381</v>
      </c>
      <c r="I494" s="6" t="s">
        <v>1382</v>
      </c>
      <c r="J494" s="6" t="str">
        <f>_xlfn.XLOOKUP(I494,'[2]Barras CMg'!$E$2:$E$1527,'[2]Barras CMg'!$A$2:$A$1527,"------",0,1)</f>
        <v>------</v>
      </c>
      <c r="K494" s="6" t="s">
        <v>397</v>
      </c>
      <c r="L494" s="6">
        <v>2025</v>
      </c>
      <c r="M494" s="6" t="s">
        <v>495</v>
      </c>
      <c r="N494" s="6" t="s">
        <v>496</v>
      </c>
      <c r="O494" s="6" t="s">
        <v>213</v>
      </c>
      <c r="P494" s="6" t="s">
        <v>164</v>
      </c>
      <c r="Q494" s="6" t="s">
        <v>707</v>
      </c>
      <c r="R494" s="6" t="s">
        <v>1011</v>
      </c>
      <c r="S494" s="6" t="s">
        <v>51</v>
      </c>
      <c r="T494" s="9" t="s">
        <v>1383</v>
      </c>
      <c r="U494" s="10">
        <v>3</v>
      </c>
      <c r="V494" s="10">
        <v>2.99</v>
      </c>
      <c r="W494" s="11" t="e">
        <f>_xlfn.XLOOKUP(C494,#REF!,#REF!,"S/I",0)</f>
        <v>#REF!</v>
      </c>
      <c r="X494" s="11" t="str">
        <f>_xlfn.XLOOKUP($D494,[2]Retiros_dinamica!$F:$F,[2]Retiros_dinamica!B:B,"S/I",0)</f>
        <v>S/I</v>
      </c>
      <c r="Y494" s="11" t="str">
        <f>_xlfn.XLOOKUP($D494,[2]Retiros_dinamica!$F:$F,[2]Retiros_dinamica!C:C,"S/I",0)</f>
        <v>S/I</v>
      </c>
      <c r="Z494" s="11" t="str">
        <f>_xlfn.XLOOKUP($D494,[2]Retiros_dinamica!$F:$F,[2]Retiros_dinamica!D:D,"S/I",0)</f>
        <v>S/I</v>
      </c>
      <c r="AA494" s="11" t="str">
        <f>_xlfn.XLOOKUP($D494,[2]Retiros_dinamica!$F:$F,[2]Retiros_dinamica!E:E,"S/I",0)</f>
        <v>S/I</v>
      </c>
      <c r="AB494" s="6" t="str">
        <f>_xlfn.XLOOKUP(C494,[2]CMg!$I$4:$I$106,[2]CMg!$M$4:$M$106,"----",0,1)</f>
        <v>----</v>
      </c>
      <c r="AC494" s="6" t="str">
        <f>_xlfn.XLOOKUP(C494,[2]CMg!$A$4:$A$106,[2]CMg!$B$4:$B$106,"----",0,1)</f>
        <v>----</v>
      </c>
      <c r="AD494" s="6" t="str">
        <f>_xlfn.XLOOKUP(C494,'[3]Promedio solar Cmg'!$A$4:$A$106,'[3]Promedio solar Cmg'!$B$4:$B$106,"----",0,1)</f>
        <v>----</v>
      </c>
      <c r="AH494" s="12">
        <f>_xlfn.XLOOKUP($E494,'[2]Balance económico'!$C:$C,'[2]Balance económico'!$D:$D,"-",0)</f>
        <v>6175358051.0236549</v>
      </c>
      <c r="AI494" s="12">
        <f>_xlfn.XLOOKUP($E494,'[2]Balance económico'!$C:$C,'[2]Balance económico'!$E:$E,"-",0)</f>
        <v>14068417277.727055</v>
      </c>
      <c r="AJ494" s="12" t="str">
        <f>_xlfn.XLOOKUP($E494,'[2]Balance económico'!$C:$C,'[2]Balance económico'!$F:$F,"-",0)</f>
        <v>----</v>
      </c>
      <c r="AK494" s="6" t="str">
        <f t="shared" si="22"/>
        <v>PPA</v>
      </c>
      <c r="AL494" s="12" t="str" cm="1">
        <f t="array" ref="AL494">IFERROR((X494*[2]!Tabla2[Bloque A] + 'BD Centrales 2025'!Y748*[2]!Tabla2[Bloque B] + 'BD Centrales 2025'!Z748*[2]!Tabla2[Bloque C])*#REF!,"-")</f>
        <v>-</v>
      </c>
      <c r="AM494" s="12" t="str">
        <f t="shared" si="23"/>
        <v>-</v>
      </c>
      <c r="AN494" s="12">
        <f>IFERROR((AH494+AI494+AJ494)/(SUMIFS($W$2:$W$1194,$E$2:$E$1194,E494)*1000*#REF!),0)</f>
        <v>0</v>
      </c>
    </row>
    <row r="495" spans="1:40" ht="14.4" x14ac:dyDescent="0.3">
      <c r="A495" s="7">
        <v>610</v>
      </c>
      <c r="B495" s="7" t="s">
        <v>6013</v>
      </c>
      <c r="C495" s="8" t="s">
        <v>6014</v>
      </c>
      <c r="D495" s="6" t="s">
        <v>6015</v>
      </c>
      <c r="E495" s="6" t="str">
        <f>_xlfn.XLOOKUP(D495,'[2]Coordinados SEN'!$A:$A,'[2]Coordinados SEN'!$B:$B,"-",0)</f>
        <v>76.026.342-7</v>
      </c>
      <c r="F495" s="6" t="s">
        <v>6015</v>
      </c>
      <c r="G495" s="6">
        <f t="shared" si="21"/>
        <v>1</v>
      </c>
      <c r="H495" s="6" t="s">
        <v>6016</v>
      </c>
      <c r="I495" s="6" t="s">
        <v>6017</v>
      </c>
      <c r="J495" s="6" t="str">
        <f>_xlfn.XLOOKUP(I495,'[2]Barras CMg'!$E$2:$E$1527,'[2]Barras CMg'!$A$2:$A$1527,"------",0,1)</f>
        <v>MAITENCILLO___110</v>
      </c>
      <c r="K495" s="6">
        <v>38</v>
      </c>
      <c r="L495" s="6">
        <v>2025</v>
      </c>
      <c r="M495" s="6" t="s">
        <v>45</v>
      </c>
      <c r="N495" s="6" t="s">
        <v>5267</v>
      </c>
      <c r="O495" s="6" t="s">
        <v>47</v>
      </c>
      <c r="P495" s="6" t="s">
        <v>497</v>
      </c>
      <c r="Q495" s="6" t="s">
        <v>579</v>
      </c>
      <c r="R495" s="6" t="s">
        <v>2882</v>
      </c>
      <c r="S495" s="6" t="s">
        <v>51</v>
      </c>
      <c r="T495" s="9" t="s">
        <v>6018</v>
      </c>
      <c r="U495" s="10">
        <v>69.163799999999995</v>
      </c>
      <c r="V495" s="10">
        <v>67.792000000000002</v>
      </c>
      <c r="W495" s="11" t="e">
        <f>_xlfn.XLOOKUP(C495,#REF!,#REF!,"S/I",0)</f>
        <v>#REF!</v>
      </c>
      <c r="X495" s="11" t="str">
        <f>_xlfn.XLOOKUP($D495,[2]Retiros_dinamica!$F:$F,[2]Retiros_dinamica!B:B,"S/I",0)</f>
        <v>S/I</v>
      </c>
      <c r="Y495" s="11" t="str">
        <f>_xlfn.XLOOKUP($D495,[2]Retiros_dinamica!$F:$F,[2]Retiros_dinamica!C:C,"S/I",0)</f>
        <v>S/I</v>
      </c>
      <c r="Z495" s="11" t="str">
        <f>_xlfn.XLOOKUP($D495,[2]Retiros_dinamica!$F:$F,[2]Retiros_dinamica!D:D,"S/I",0)</f>
        <v>S/I</v>
      </c>
      <c r="AA495" s="11" t="str">
        <f>_xlfn.XLOOKUP($D495,[2]Retiros_dinamica!$F:$F,[2]Retiros_dinamica!E:E,"S/I",0)</f>
        <v>S/I</v>
      </c>
      <c r="AB495" s="6" t="str">
        <f>_xlfn.XLOOKUP(C495,[2]CMg!$I$4:$I$106,[2]CMg!$M$4:$M$106,"----",0,1)</f>
        <v>----</v>
      </c>
      <c r="AH495" s="12">
        <f>_xlfn.XLOOKUP($E495,'[2]Balance económico'!$C:$C,'[2]Balance económico'!$D:$D,"-",0)</f>
        <v>276651943.79699308</v>
      </c>
      <c r="AI495" s="12">
        <f>_xlfn.XLOOKUP($E495,'[2]Balance económico'!$C:$C,'[2]Balance económico'!$E:$E,"-",0)</f>
        <v>4031972177.3961301</v>
      </c>
      <c r="AJ495" s="12" t="str">
        <f>_xlfn.XLOOKUP($E495,'[2]Balance económico'!$C:$C,'[2]Balance económico'!$F:$F,"-",0)</f>
        <v>----</v>
      </c>
      <c r="AK495" s="6" t="str">
        <f t="shared" si="22"/>
        <v>PPA</v>
      </c>
      <c r="AL495" s="12" t="str" cm="1">
        <f t="array" ref="AL495">IFERROR((X495*[2]!Tabla2[Bloque A] + 'BD Centrales 2025'!Y1140*[2]!Tabla2[Bloque B] + 'BD Centrales 2025'!Z1140*[2]!Tabla2[Bloque C])*#REF!,"-")</f>
        <v>-</v>
      </c>
      <c r="AM495" s="12" t="str">
        <f t="shared" si="23"/>
        <v>-</v>
      </c>
      <c r="AN495" s="12">
        <f>IFERROR((AH495+AI495+AJ495)/(SUMIFS($W$2:$W$1194,$E$2:$E$1194,E495)*1000*#REF!),0)</f>
        <v>0</v>
      </c>
    </row>
    <row r="496" spans="1:40" ht="14.4" x14ac:dyDescent="0.3">
      <c r="A496" s="7">
        <v>611</v>
      </c>
      <c r="B496" s="7" t="s">
        <v>3573</v>
      </c>
      <c r="C496" s="8" t="s">
        <v>3574</v>
      </c>
      <c r="D496" s="6" t="s">
        <v>3575</v>
      </c>
      <c r="E496" s="6" t="str">
        <f>_xlfn.XLOOKUP(D496,'[2]Coordinados SEN'!$A:$A,'[2]Coordinados SEN'!$B:$B,"-",0)</f>
        <v>76.266.502-6</v>
      </c>
      <c r="F496" s="6" t="s">
        <v>3575</v>
      </c>
      <c r="G496" s="6">
        <f t="shared" si="21"/>
        <v>1</v>
      </c>
      <c r="H496" s="6" t="s">
        <v>3576</v>
      </c>
      <c r="I496" s="6" t="s">
        <v>3577</v>
      </c>
      <c r="J496" s="6" t="str">
        <f>_xlfn.XLOOKUP(I496,'[2]Barras CMg'!$E$2:$E$1527,'[2]Barras CMg'!$A$2:$A$1527,"------",0,1)</f>
        <v>NAHUELBUTA____023</v>
      </c>
      <c r="K496" s="6">
        <v>9</v>
      </c>
      <c r="L496" s="6">
        <v>2025</v>
      </c>
      <c r="M496" s="6" t="s">
        <v>211</v>
      </c>
      <c r="N496" s="6" t="s">
        <v>212</v>
      </c>
      <c r="O496" s="6" t="s">
        <v>47</v>
      </c>
      <c r="P496" s="6" t="s">
        <v>229</v>
      </c>
      <c r="Q496" s="6" t="s">
        <v>68</v>
      </c>
      <c r="R496" s="6" t="s">
        <v>2812</v>
      </c>
      <c r="S496" s="6" t="s">
        <v>51</v>
      </c>
      <c r="T496" s="9" t="s">
        <v>311</v>
      </c>
      <c r="U496" s="10">
        <v>32.4</v>
      </c>
      <c r="V496" s="10">
        <v>31.5</v>
      </c>
      <c r="W496" s="11" t="e">
        <f>_xlfn.XLOOKUP(C496,#REF!,#REF!,"S/I",0)</f>
        <v>#REF!</v>
      </c>
      <c r="X496" s="11" t="str">
        <f>_xlfn.XLOOKUP($D496,[2]Retiros_dinamica!$F:$F,[2]Retiros_dinamica!B:B,"S/I",0)</f>
        <v>S/I</v>
      </c>
      <c r="Y496" s="11" t="str">
        <f>_xlfn.XLOOKUP($D496,[2]Retiros_dinamica!$F:$F,[2]Retiros_dinamica!C:C,"S/I",0)</f>
        <v>S/I</v>
      </c>
      <c r="Z496" s="11" t="str">
        <f>_xlfn.XLOOKUP($D496,[2]Retiros_dinamica!$F:$F,[2]Retiros_dinamica!D:D,"S/I",0)</f>
        <v>S/I</v>
      </c>
      <c r="AA496" s="11" t="str">
        <f>_xlfn.XLOOKUP($D496,[2]Retiros_dinamica!$F:$F,[2]Retiros_dinamica!E:E,"S/I",0)</f>
        <v>S/I</v>
      </c>
      <c r="AB496" s="6" t="str">
        <f>_xlfn.XLOOKUP(C496,[2]CMg!$I$4:$I$106,[2]CMg!$M$4:$M$106,"----",0,1)</f>
        <v>----</v>
      </c>
      <c r="AC496" s="6" t="str">
        <f>_xlfn.XLOOKUP(C496,[2]CMg!$A$4:$A$106,[2]CMg!$B$4:$B$106,"----",0,1)</f>
        <v>----</v>
      </c>
      <c r="AD496" s="6" t="str">
        <f>_xlfn.XLOOKUP(C496,'[3]Promedio solar Cmg'!$A$4:$A$106,'[3]Promedio solar Cmg'!$B$4:$B$106,"----",0,1)</f>
        <v>----</v>
      </c>
      <c r="AH496" s="12">
        <f>_xlfn.XLOOKUP($E496,'[2]Balance económico'!$C:$C,'[2]Balance económico'!$D:$D,"-",0)</f>
        <v>2501833304.1973057</v>
      </c>
      <c r="AI496" s="12">
        <f>_xlfn.XLOOKUP($E496,'[2]Balance económico'!$C:$C,'[2]Balance económico'!$E:$E,"-",0)</f>
        <v>561645643.45879996</v>
      </c>
      <c r="AJ496" s="12" t="str">
        <f>_xlfn.XLOOKUP($E496,'[2]Balance económico'!$C:$C,'[2]Balance económico'!$F:$F,"-",0)</f>
        <v>----</v>
      </c>
      <c r="AK496" s="6" t="str">
        <f t="shared" si="22"/>
        <v>PPA</v>
      </c>
      <c r="AL496" s="12" t="str" cm="1">
        <f t="array" ref="AL496">IFERROR((X496*[2]!Tabla2[Bloque A] + 'BD Centrales 2025'!Y650*[2]!Tabla2[Bloque B] + 'BD Centrales 2025'!Z650*[2]!Tabla2[Bloque C])*#REF!,"-")</f>
        <v>-</v>
      </c>
      <c r="AM496" s="12" t="str">
        <f t="shared" si="23"/>
        <v>-</v>
      </c>
      <c r="AN496" s="12">
        <f>IFERROR((AH496+AI496+AJ496)/(SUMIFS($W$2:$W$1194,$E$2:$E$1194,E496)*1000*#REF!),0)</f>
        <v>0</v>
      </c>
    </row>
    <row r="497" spans="1:40" ht="14.4" x14ac:dyDescent="0.3">
      <c r="A497" s="7">
        <v>612</v>
      </c>
      <c r="B497" s="7" t="s">
        <v>1384</v>
      </c>
      <c r="C497" s="8" t="s">
        <v>1385</v>
      </c>
      <c r="D497" s="6" t="s">
        <v>1386</v>
      </c>
      <c r="E497" s="6" t="str">
        <f>_xlfn.XLOOKUP(D497,'[2]Coordinados SEN'!$A:$A,'[2]Coordinados SEN'!$B:$B,"-",0)</f>
        <v>77.648.436-9</v>
      </c>
      <c r="F497" s="6" t="s">
        <v>1387</v>
      </c>
      <c r="G497" s="6">
        <f t="shared" si="21"/>
        <v>1</v>
      </c>
      <c r="H497" s="6" t="s">
        <v>1388</v>
      </c>
      <c r="I497" s="6" t="s">
        <v>1389</v>
      </c>
      <c r="J497" s="6" t="str">
        <f>_xlfn.XLOOKUP(I497,'[2]Barras CMg'!$E$2:$E$1527,'[2]Barras CMg'!$A$2:$A$1527,"------",0,1)</f>
        <v>------</v>
      </c>
      <c r="K497" s="6">
        <v>1</v>
      </c>
      <c r="L497" s="6">
        <v>2025</v>
      </c>
      <c r="M497" s="6" t="s">
        <v>495</v>
      </c>
      <c r="N497" s="6" t="s">
        <v>496</v>
      </c>
      <c r="O497" s="6" t="s">
        <v>213</v>
      </c>
      <c r="P497" s="6" t="s">
        <v>164</v>
      </c>
      <c r="Q497" s="6" t="s">
        <v>707</v>
      </c>
      <c r="R497" s="6" t="s">
        <v>749</v>
      </c>
      <c r="S497" s="6" t="s">
        <v>51</v>
      </c>
      <c r="T497" s="9" t="s">
        <v>1281</v>
      </c>
      <c r="U497" s="10">
        <v>3</v>
      </c>
      <c r="V497" s="10">
        <v>1.7</v>
      </c>
      <c r="W497" s="11" t="e">
        <f>_xlfn.XLOOKUP(C497,#REF!,#REF!,"S/I",0)</f>
        <v>#REF!</v>
      </c>
      <c r="X497" s="11">
        <f>_xlfn.XLOOKUP($D497,[2]Retiros_dinamica!$F:$F,[2]Retiros_dinamica!B:B,"S/I",0)</f>
        <v>13789.227468186</v>
      </c>
      <c r="Y497" s="11">
        <f>_xlfn.XLOOKUP($D497,[2]Retiros_dinamica!$F:$F,[2]Retiros_dinamica!C:C,"S/I",0)</f>
        <v>17568.707831546999</v>
      </c>
      <c r="Z497" s="11">
        <f>_xlfn.XLOOKUP($D497,[2]Retiros_dinamica!$F:$F,[2]Retiros_dinamica!D:D,"S/I",0)</f>
        <v>5751.8502325039999</v>
      </c>
      <c r="AA497" s="11">
        <f>_xlfn.XLOOKUP($D497,[2]Retiros_dinamica!$F:$F,[2]Retiros_dinamica!E:E,"S/I",0)</f>
        <v>37109.785532237001</v>
      </c>
      <c r="AB497" s="6" t="str">
        <f>_xlfn.XLOOKUP(C497,[2]CMg!$I$4:$I$106,[2]CMg!$M$4:$M$106,"----",0,1)</f>
        <v>----</v>
      </c>
      <c r="AC497" s="6" t="str">
        <f>_xlfn.XLOOKUP(C497,[2]CMg!$A$4:$A$106,[2]CMg!$B$4:$B$106,"----",0,1)</f>
        <v>----</v>
      </c>
      <c r="AD497" s="6" t="str">
        <f>_xlfn.XLOOKUP(C497,'[3]Promedio solar Cmg'!$A$4:$A$106,'[3]Promedio solar Cmg'!$B$4:$B$106,"----",0,1)</f>
        <v>----</v>
      </c>
      <c r="AH497" s="12">
        <f>_xlfn.XLOOKUP($E497,'[2]Balance económico'!$C:$C,'[2]Balance económico'!$D:$D,"-",0)</f>
        <v>1435477115.2079501</v>
      </c>
      <c r="AI497" s="12">
        <f>_xlfn.XLOOKUP($E497,'[2]Balance económico'!$C:$C,'[2]Balance económico'!$E:$E,"-",0)</f>
        <v>-339440770.9883377</v>
      </c>
      <c r="AJ497" s="12">
        <f>_xlfn.XLOOKUP($E497,'[2]Balance económico'!$C:$C,'[2]Balance económico'!$F:$F,"-",0)</f>
        <v>114974034.76522407</v>
      </c>
      <c r="AK497" s="6" t="str">
        <f t="shared" si="22"/>
        <v>PPA</v>
      </c>
      <c r="AL497" s="12" t="str" cm="1">
        <f t="array" ref="AL497">IFERROR((X497*[2]!Tabla2[Bloque A] + 'BD Centrales 2025'!Y99*[2]!Tabla2[Bloque B] + 'BD Centrales 2025'!Z99*[2]!Tabla2[Bloque C])*#REF!,"-")</f>
        <v>-</v>
      </c>
      <c r="AM497" s="12" t="str">
        <f t="shared" si="23"/>
        <v>-</v>
      </c>
      <c r="AN497" s="12">
        <f>IFERROR((AH497+AI497+AJ497)/(SUMIFS($W$2:$W$1194,$E$2:$E$1194,E497)*1000*#REF!),0)</f>
        <v>0</v>
      </c>
    </row>
    <row r="498" spans="1:40" ht="14.4" x14ac:dyDescent="0.3">
      <c r="A498" s="7">
        <v>613</v>
      </c>
      <c r="B498" s="7" t="s">
        <v>520</v>
      </c>
      <c r="C498" s="8" t="s">
        <v>521</v>
      </c>
      <c r="D498" s="6" t="s">
        <v>522</v>
      </c>
      <c r="E498" s="6" t="str">
        <f>_xlfn.XLOOKUP(D498,'[2]Coordinados SEN'!$A:$A,'[2]Coordinados SEN'!$B:$B,"-",0)</f>
        <v>76.376.443-5</v>
      </c>
      <c r="F498" s="6" t="s">
        <v>522</v>
      </c>
      <c r="G498" s="6">
        <f t="shared" si="21"/>
        <v>1</v>
      </c>
      <c r="H498" s="6" t="s">
        <v>523</v>
      </c>
      <c r="I498" s="13" t="s">
        <v>524</v>
      </c>
      <c r="J498" s="6" t="str">
        <f>_xlfn.XLOOKUP(I498,'[2]Barras CMg'!$E$2:$E$1527,'[2]Barras CMg'!$A$2:$A$1527,"------",0,1)</f>
        <v>MOCHO_________023</v>
      </c>
      <c r="K498" s="6">
        <v>1</v>
      </c>
      <c r="L498" s="6">
        <v>2025</v>
      </c>
      <c r="M498" s="6" t="s">
        <v>66</v>
      </c>
      <c r="N498" s="6" t="s">
        <v>177</v>
      </c>
      <c r="O498" s="6" t="s">
        <v>47</v>
      </c>
      <c r="P498" s="6" t="s">
        <v>331</v>
      </c>
      <c r="Q498" s="6" t="s">
        <v>332</v>
      </c>
      <c r="R498" s="6" t="s">
        <v>333</v>
      </c>
      <c r="S498" s="6" t="s">
        <v>51</v>
      </c>
      <c r="T498" s="9" t="s">
        <v>525</v>
      </c>
      <c r="U498" s="10">
        <v>14.9</v>
      </c>
      <c r="V498" s="10">
        <v>14.77</v>
      </c>
      <c r="W498" s="11" t="e">
        <f>_xlfn.XLOOKUP(C498,#REF!,#REF!,"S/I",0)</f>
        <v>#REF!</v>
      </c>
      <c r="X498" s="11" t="str">
        <f>_xlfn.XLOOKUP($D498,[2]Retiros_dinamica!$F:$F,[2]Retiros_dinamica!B:B,"S/I",0)</f>
        <v>S/I</v>
      </c>
      <c r="Y498" s="11" t="str">
        <f>_xlfn.XLOOKUP($D498,[2]Retiros_dinamica!$F:$F,[2]Retiros_dinamica!C:C,"S/I",0)</f>
        <v>S/I</v>
      </c>
      <c r="Z498" s="11" t="str">
        <f>_xlfn.XLOOKUP($D498,[2]Retiros_dinamica!$F:$F,[2]Retiros_dinamica!D:D,"S/I",0)</f>
        <v>S/I</v>
      </c>
      <c r="AA498" s="11" t="str">
        <f>_xlfn.XLOOKUP($D498,[2]Retiros_dinamica!$F:$F,[2]Retiros_dinamica!E:E,"S/I",0)</f>
        <v>S/I</v>
      </c>
      <c r="AB498" s="6" t="str">
        <f>_xlfn.XLOOKUP(C498,[2]CMg!$I$4:$I$106,[2]CMg!$M$4:$M$106,"----",0,1)</f>
        <v>----</v>
      </c>
      <c r="AC498" s="6" t="str">
        <f>_xlfn.XLOOKUP(C498,[2]CMg!$A$4:$A$106,[2]CMg!$B$4:$B$106,"----",0,1)</f>
        <v>----</v>
      </c>
      <c r="AD498" s="6" t="str">
        <f>_xlfn.XLOOKUP(C498,'[3]Promedio solar Cmg'!$A$4:$A$106,'[3]Promedio solar Cmg'!$B$4:$B$106,"----",0,1)</f>
        <v>----</v>
      </c>
      <c r="AH498" s="12">
        <f>_xlfn.XLOOKUP($E498,'[2]Balance económico'!$C:$C,'[2]Balance económico'!$D:$D,"-",0)</f>
        <v>288315127.65416592</v>
      </c>
      <c r="AI498" s="12">
        <f>_xlfn.XLOOKUP($E498,'[2]Balance económico'!$C:$C,'[2]Balance económico'!$E:$E,"-",0)</f>
        <v>200978173.47881168</v>
      </c>
      <c r="AJ498" s="12" t="str">
        <f>_xlfn.XLOOKUP($E498,'[2]Balance económico'!$C:$C,'[2]Balance económico'!$F:$F,"-",0)</f>
        <v>----</v>
      </c>
      <c r="AK498" s="6" t="str">
        <f t="shared" si="22"/>
        <v>PPA</v>
      </c>
      <c r="AL498" s="12" t="str" cm="1">
        <f t="array" ref="AL498">IFERROR((X498*[2]!Tabla2[Bloque A] + 'BD Centrales 2025'!Y82*[2]!Tabla2[Bloque B] + 'BD Centrales 2025'!Z82*[2]!Tabla2[Bloque C])*#REF!,"-")</f>
        <v>-</v>
      </c>
      <c r="AM498" s="12" t="str">
        <f t="shared" si="23"/>
        <v>-</v>
      </c>
      <c r="AN498" s="12">
        <f>IFERROR((AH498+AI498+AJ498)/(SUMIFS($W$2:$W$1194,$E$2:$E$1194,E498)*1000*#REF!),0)</f>
        <v>0</v>
      </c>
    </row>
    <row r="499" spans="1:40" ht="14.4" x14ac:dyDescent="0.3">
      <c r="A499" s="7">
        <v>614</v>
      </c>
      <c r="B499" s="7" t="s">
        <v>1390</v>
      </c>
      <c r="C499" s="8" t="s">
        <v>1391</v>
      </c>
      <c r="D499" s="6" t="s">
        <v>1392</v>
      </c>
      <c r="E499" s="6" t="str">
        <f>_xlfn.XLOOKUP(D499,'[2]Coordinados SEN'!$A:$A,'[2]Coordinados SEN'!$B:$B,"-",0)</f>
        <v>76.786.344-6</v>
      </c>
      <c r="F499" s="6" t="s">
        <v>1392</v>
      </c>
      <c r="G499" s="6">
        <f t="shared" si="21"/>
        <v>1</v>
      </c>
      <c r="H499" s="6" t="s">
        <v>1393</v>
      </c>
      <c r="I499" s="6" t="s">
        <v>1394</v>
      </c>
      <c r="J499" s="6" t="str">
        <f>_xlfn.XLOOKUP(I499,'[2]Barras CMg'!$E$2:$E$1527,'[2]Barras CMg'!$A$2:$A$1527,"------",0,1)</f>
        <v>QUILPUE_______013</v>
      </c>
      <c r="K499" s="6" t="s">
        <v>397</v>
      </c>
      <c r="L499" s="6">
        <v>2025</v>
      </c>
      <c r="M499" s="6" t="s">
        <v>495</v>
      </c>
      <c r="N499" s="6" t="s">
        <v>496</v>
      </c>
      <c r="O499" s="6" t="s">
        <v>213</v>
      </c>
      <c r="P499" s="6" t="s">
        <v>189</v>
      </c>
      <c r="Q499" s="6" t="s">
        <v>1395</v>
      </c>
      <c r="R499" s="6" t="s">
        <v>1396</v>
      </c>
      <c r="S499" s="6" t="s">
        <v>51</v>
      </c>
      <c r="T499" s="9" t="s">
        <v>1397</v>
      </c>
      <c r="U499" s="10">
        <v>3</v>
      </c>
      <c r="V499" s="10">
        <v>3</v>
      </c>
      <c r="W499" s="11" t="e">
        <f>_xlfn.XLOOKUP(C499,#REF!,#REF!,"S/I",0)</f>
        <v>#REF!</v>
      </c>
      <c r="X499" s="11" t="str">
        <f>_xlfn.XLOOKUP($D499,[2]Retiros_dinamica!$F:$F,[2]Retiros_dinamica!B:B,"S/I",0)</f>
        <v>S/I</v>
      </c>
      <c r="Y499" s="11" t="str">
        <f>_xlfn.XLOOKUP($D499,[2]Retiros_dinamica!$F:$F,[2]Retiros_dinamica!C:C,"S/I",0)</f>
        <v>S/I</v>
      </c>
      <c r="Z499" s="11" t="str">
        <f>_xlfn.XLOOKUP($D499,[2]Retiros_dinamica!$F:$F,[2]Retiros_dinamica!D:D,"S/I",0)</f>
        <v>S/I</v>
      </c>
      <c r="AA499" s="11" t="str">
        <f>_xlfn.XLOOKUP($D499,[2]Retiros_dinamica!$F:$F,[2]Retiros_dinamica!E:E,"S/I",0)</f>
        <v>S/I</v>
      </c>
      <c r="AB499" s="6" t="str">
        <f>_xlfn.XLOOKUP(C499,[2]CMg!$I$4:$I$106,[2]CMg!$M$4:$M$106,"----",0,1)</f>
        <v>----</v>
      </c>
      <c r="AC499" s="6" t="str">
        <f>_xlfn.XLOOKUP(C499,[2]CMg!$A$4:$A$106,[2]CMg!$B$4:$B$106,"----",0,1)</f>
        <v>----</v>
      </c>
      <c r="AD499" s="6" t="str">
        <f>_xlfn.XLOOKUP(C499,'[3]Promedio solar Cmg'!$A$4:$A$106,'[3]Promedio solar Cmg'!$B$4:$B$106,"----",0,1)</f>
        <v>----</v>
      </c>
      <c r="AH499" s="12">
        <f>_xlfn.XLOOKUP($E499,'[2]Balance económico'!$C:$C,'[2]Balance económico'!$D:$D,"-",0)</f>
        <v>301556607.40968072</v>
      </c>
      <c r="AI499" s="12">
        <f>_xlfn.XLOOKUP($E499,'[2]Balance económico'!$C:$C,'[2]Balance económico'!$E:$E,"-",0)</f>
        <v>38643861.317720003</v>
      </c>
      <c r="AJ499" s="12" t="str">
        <f>_xlfn.XLOOKUP($E499,'[2]Balance económico'!$C:$C,'[2]Balance económico'!$F:$F,"-",0)</f>
        <v>----</v>
      </c>
      <c r="AK499" s="6" t="str">
        <f t="shared" si="22"/>
        <v>PPA</v>
      </c>
      <c r="AL499" s="12" t="str" cm="1">
        <f t="array" ref="AL499">IFERROR((X499*[2]!Tabla2[Bloque A] + 'BD Centrales 2025'!Y254*[2]!Tabla2[Bloque B] + 'BD Centrales 2025'!Z254*[2]!Tabla2[Bloque C])*#REF!,"-")</f>
        <v>-</v>
      </c>
      <c r="AM499" s="12" t="str">
        <f t="shared" si="23"/>
        <v>-</v>
      </c>
      <c r="AN499" s="12">
        <f>IFERROR((AH499+AI499+AJ499)/(SUMIFS($W$2:$W$1194,$E$2:$E$1194,E499)*1000*#REF!),0)</f>
        <v>0</v>
      </c>
    </row>
    <row r="500" spans="1:40" ht="14.4" x14ac:dyDescent="0.3">
      <c r="A500" s="7">
        <v>615</v>
      </c>
      <c r="B500" s="7" t="s">
        <v>1398</v>
      </c>
      <c r="C500" s="8" t="s">
        <v>1399</v>
      </c>
      <c r="D500" s="6" t="s">
        <v>1400</v>
      </c>
      <c r="E500" s="6" t="str">
        <f>_xlfn.XLOOKUP(D500,'[2]Coordinados SEN'!$A:$A,'[2]Coordinados SEN'!$B:$B,"-",0)</f>
        <v>76.813.193-7</v>
      </c>
      <c r="F500" s="6" t="s">
        <v>1400</v>
      </c>
      <c r="G500" s="6">
        <f t="shared" si="21"/>
        <v>1</v>
      </c>
      <c r="H500" s="6" t="s">
        <v>1401</v>
      </c>
      <c r="I500" s="6" t="s">
        <v>1402</v>
      </c>
      <c r="J500" s="6" t="str">
        <f>_xlfn.XLOOKUP(I500,'[2]Barras CMg'!$E$2:$E$1527,'[2]Barras CMg'!$A$2:$A$1527,"------",0,1)</f>
        <v>ELMONTE_______013</v>
      </c>
      <c r="K500" s="6" t="s">
        <v>397</v>
      </c>
      <c r="L500" s="6">
        <v>2025</v>
      </c>
      <c r="M500" s="6" t="s">
        <v>495</v>
      </c>
      <c r="N500" s="6" t="s">
        <v>496</v>
      </c>
      <c r="O500" s="6" t="s">
        <v>213</v>
      </c>
      <c r="P500" s="6" t="s">
        <v>164</v>
      </c>
      <c r="Q500" s="6" t="s">
        <v>831</v>
      </c>
      <c r="R500" s="6" t="s">
        <v>831</v>
      </c>
      <c r="S500" s="6" t="s">
        <v>51</v>
      </c>
      <c r="T500" s="9" t="s">
        <v>1403</v>
      </c>
      <c r="U500" s="10">
        <v>3</v>
      </c>
      <c r="V500" s="10">
        <v>2.996</v>
      </c>
      <c r="W500" s="11" t="e">
        <f>_xlfn.XLOOKUP(C500,#REF!,#REF!,"S/I",0)</f>
        <v>#REF!</v>
      </c>
      <c r="X500" s="11" t="str">
        <f>_xlfn.XLOOKUP($D500,[2]Retiros_dinamica!$F:$F,[2]Retiros_dinamica!B:B,"S/I",0)</f>
        <v>S/I</v>
      </c>
      <c r="Y500" s="11" t="str">
        <f>_xlfn.XLOOKUP($D500,[2]Retiros_dinamica!$F:$F,[2]Retiros_dinamica!C:C,"S/I",0)</f>
        <v>S/I</v>
      </c>
      <c r="Z500" s="11" t="str">
        <f>_xlfn.XLOOKUP($D500,[2]Retiros_dinamica!$F:$F,[2]Retiros_dinamica!D:D,"S/I",0)</f>
        <v>S/I</v>
      </c>
      <c r="AA500" s="11" t="str">
        <f>_xlfn.XLOOKUP($D500,[2]Retiros_dinamica!$F:$F,[2]Retiros_dinamica!E:E,"S/I",0)</f>
        <v>S/I</v>
      </c>
      <c r="AB500" s="6" t="str">
        <f>_xlfn.XLOOKUP(C500,[2]CMg!$I$4:$I$106,[2]CMg!$M$4:$M$106,"----",0,1)</f>
        <v>----</v>
      </c>
      <c r="AC500" s="6" t="str">
        <f>_xlfn.XLOOKUP(C500,[2]CMg!$A$4:$A$106,[2]CMg!$B$4:$B$106,"----",0,1)</f>
        <v>----</v>
      </c>
      <c r="AD500" s="6" t="str">
        <f>_xlfn.XLOOKUP(C500,'[3]Promedio solar Cmg'!$A$4:$A$106,'[3]Promedio solar Cmg'!$B$4:$B$106,"----",0,1)</f>
        <v>----</v>
      </c>
      <c r="AH500" s="12">
        <f>_xlfn.XLOOKUP($E500,'[2]Balance económico'!$C:$C,'[2]Balance económico'!$D:$D,"-",0)</f>
        <v>287991857.04936099</v>
      </c>
      <c r="AI500" s="12">
        <f>_xlfn.XLOOKUP($E500,'[2]Balance económico'!$C:$C,'[2]Balance económico'!$E:$E,"-",0)</f>
        <v>30480260.707960002</v>
      </c>
      <c r="AJ500" s="12" t="str">
        <f>_xlfn.XLOOKUP($E500,'[2]Balance económico'!$C:$C,'[2]Balance económico'!$F:$F,"-",0)</f>
        <v>----</v>
      </c>
      <c r="AK500" s="6" t="str">
        <f t="shared" si="22"/>
        <v>PPA</v>
      </c>
      <c r="AL500" s="12" t="str" cm="1">
        <f t="array" ref="AL500">IFERROR((X500*[2]!Tabla2[Bloque A] + 'BD Centrales 2025'!Y182*[2]!Tabla2[Bloque B] + 'BD Centrales 2025'!Z182*[2]!Tabla2[Bloque C])*#REF!,"-")</f>
        <v>-</v>
      </c>
      <c r="AM500" s="12" t="str">
        <f t="shared" si="23"/>
        <v>-</v>
      </c>
      <c r="AN500" s="12">
        <f>IFERROR((AH500+AI500+AJ500)/(SUMIFS($W$2:$W$1194,$E$2:$E$1194,E500)*1000*#REF!),0)</f>
        <v>0</v>
      </c>
    </row>
    <row r="501" spans="1:40" ht="14.4" x14ac:dyDescent="0.3">
      <c r="A501" s="7">
        <v>616</v>
      </c>
      <c r="B501" s="7" t="s">
        <v>1404</v>
      </c>
      <c r="C501" s="8" t="s">
        <v>1405</v>
      </c>
      <c r="D501" s="6" t="s">
        <v>1406</v>
      </c>
      <c r="E501" s="6" t="str">
        <f>_xlfn.XLOOKUP(D501,'[2]Coordinados SEN'!$A:$A,'[2]Coordinados SEN'!$B:$B,"-",0)</f>
        <v>76.136.448-0</v>
      </c>
      <c r="F501" s="6" t="s">
        <v>1406</v>
      </c>
      <c r="G501" s="6">
        <f t="shared" si="21"/>
        <v>1</v>
      </c>
      <c r="H501" s="6" t="s">
        <v>1407</v>
      </c>
      <c r="I501" s="6" t="s">
        <v>1408</v>
      </c>
      <c r="J501" s="6" t="str">
        <f>_xlfn.XLOOKUP(I501,'[2]Barras CMg'!$E$2:$E$1527,'[2]Barras CMg'!$A$2:$A$1527,"------",0,1)</f>
        <v>------</v>
      </c>
      <c r="K501" s="6" t="s">
        <v>397</v>
      </c>
      <c r="L501" s="6">
        <v>2025</v>
      </c>
      <c r="M501" s="6" t="s">
        <v>495</v>
      </c>
      <c r="N501" s="6" t="s">
        <v>496</v>
      </c>
      <c r="O501" s="6" t="s">
        <v>213</v>
      </c>
      <c r="P501" s="6" t="s">
        <v>106</v>
      </c>
      <c r="Q501" s="6" t="s">
        <v>243</v>
      </c>
      <c r="R501" s="6" t="s">
        <v>1409</v>
      </c>
      <c r="S501" s="6" t="s">
        <v>51</v>
      </c>
      <c r="T501" s="9" t="s">
        <v>1410</v>
      </c>
      <c r="U501" s="10">
        <v>9</v>
      </c>
      <c r="V501" s="10">
        <v>8.9811499999999995</v>
      </c>
      <c r="W501" s="11" t="e">
        <f>_xlfn.XLOOKUP(C501,#REF!,#REF!,"S/I",0)</f>
        <v>#REF!</v>
      </c>
      <c r="X501" s="11" t="str">
        <f>_xlfn.XLOOKUP($D501,[2]Retiros_dinamica!$F:$F,[2]Retiros_dinamica!B:B,"S/I",0)</f>
        <v>S/I</v>
      </c>
      <c r="Y501" s="11" t="str">
        <f>_xlfn.XLOOKUP($D501,[2]Retiros_dinamica!$F:$F,[2]Retiros_dinamica!C:C,"S/I",0)</f>
        <v>S/I</v>
      </c>
      <c r="Z501" s="11" t="str">
        <f>_xlfn.XLOOKUP($D501,[2]Retiros_dinamica!$F:$F,[2]Retiros_dinamica!D:D,"S/I",0)</f>
        <v>S/I</v>
      </c>
      <c r="AA501" s="11" t="str">
        <f>_xlfn.XLOOKUP($D501,[2]Retiros_dinamica!$F:$F,[2]Retiros_dinamica!E:E,"S/I",0)</f>
        <v>S/I</v>
      </c>
      <c r="AB501" s="6" t="str">
        <f>_xlfn.XLOOKUP(C501,[2]CMg!$I$4:$I$106,[2]CMg!$M$4:$M$106,"----",0,1)</f>
        <v>----</v>
      </c>
      <c r="AC501" s="6" t="str">
        <f>_xlfn.XLOOKUP(C501,[2]CMg!$A$4:$A$106,[2]CMg!$B$4:$B$106,"----",0,1)</f>
        <v>----</v>
      </c>
      <c r="AD501" s="6" t="str">
        <f>_xlfn.XLOOKUP(C501,'[3]Promedio solar Cmg'!$A$4:$A$106,'[3]Promedio solar Cmg'!$B$4:$B$106,"----",0,1)</f>
        <v>----</v>
      </c>
      <c r="AH501" s="12">
        <f>_xlfn.XLOOKUP($E501,'[2]Balance económico'!$C:$C,'[2]Balance económico'!$D:$D,"-",0)</f>
        <v>387610789.48380572</v>
      </c>
      <c r="AI501" s="12">
        <f>_xlfn.XLOOKUP($E501,'[2]Balance económico'!$C:$C,'[2]Balance económico'!$E:$E,"-",0)</f>
        <v>91613903.869459987</v>
      </c>
      <c r="AJ501" s="12" t="str">
        <f>_xlfn.XLOOKUP($E501,'[2]Balance económico'!$C:$C,'[2]Balance económico'!$F:$F,"-",0)</f>
        <v>----</v>
      </c>
      <c r="AK501" s="6" t="str">
        <f t="shared" si="22"/>
        <v>PPA</v>
      </c>
      <c r="AL501" s="12" t="str" cm="1">
        <f t="array" ref="AL501">IFERROR((X501*[2]!Tabla2[Bloque A] + 'BD Centrales 2025'!Y352*[2]!Tabla2[Bloque B] + 'BD Centrales 2025'!Z352*[2]!Tabla2[Bloque C])*#REF!,"-")</f>
        <v>-</v>
      </c>
      <c r="AM501" s="12" t="str">
        <f t="shared" si="23"/>
        <v>-</v>
      </c>
      <c r="AN501" s="12">
        <f>IFERROR((AH501+AI501+AJ501)/(SUMIFS($W$2:$W$1194,$E$2:$E$1194,E501)*1000*#REF!),0)</f>
        <v>0</v>
      </c>
    </row>
    <row r="502" spans="1:40" ht="14.4" x14ac:dyDescent="0.3">
      <c r="A502" s="7">
        <v>617</v>
      </c>
      <c r="B502" s="7" t="s">
        <v>1411</v>
      </c>
      <c r="C502" s="8" t="s">
        <v>1412</v>
      </c>
      <c r="D502" s="6" t="s">
        <v>1413</v>
      </c>
      <c r="E502" s="6" t="str">
        <f>_xlfn.XLOOKUP(D502,'[2]Coordinados SEN'!$A:$A,'[2]Coordinados SEN'!$B:$B,"-",0)</f>
        <v>76.585.782-1</v>
      </c>
      <c r="F502" s="6" t="s">
        <v>1413</v>
      </c>
      <c r="G502" s="6">
        <f t="shared" si="21"/>
        <v>1</v>
      </c>
      <c r="H502" s="6" t="s">
        <v>1414</v>
      </c>
      <c r="I502" s="6" t="s">
        <v>1415</v>
      </c>
      <c r="J502" s="6" t="str">
        <f>_xlfn.XLOOKUP(I502,'[2]Barras CMg'!$E$2:$E$1527,'[2]Barras CMg'!$A$2:$A$1527,"------",0,1)</f>
        <v>------</v>
      </c>
      <c r="K502" s="6" t="s">
        <v>397</v>
      </c>
      <c r="L502" s="6">
        <v>2025</v>
      </c>
      <c r="M502" s="6" t="s">
        <v>495</v>
      </c>
      <c r="N502" s="6" t="s">
        <v>496</v>
      </c>
      <c r="O502" s="6" t="s">
        <v>213</v>
      </c>
      <c r="P502" s="6" t="s">
        <v>189</v>
      </c>
      <c r="Q502" s="6" t="s">
        <v>190</v>
      </c>
      <c r="R502" s="6" t="s">
        <v>1037</v>
      </c>
      <c r="S502" s="6" t="s">
        <v>51</v>
      </c>
      <c r="T502" s="9" t="s">
        <v>1416</v>
      </c>
      <c r="U502" s="10">
        <v>2.8</v>
      </c>
      <c r="V502" s="10">
        <v>2.74</v>
      </c>
      <c r="W502" s="11" t="e">
        <f>_xlfn.XLOOKUP(C502,#REF!,#REF!,"S/I",0)</f>
        <v>#REF!</v>
      </c>
      <c r="X502" s="11" t="str">
        <f>_xlfn.XLOOKUP($D502,[2]Retiros_dinamica!$F:$F,[2]Retiros_dinamica!B:B,"S/I",0)</f>
        <v>S/I</v>
      </c>
      <c r="Y502" s="11" t="str">
        <f>_xlfn.XLOOKUP($D502,[2]Retiros_dinamica!$F:$F,[2]Retiros_dinamica!C:C,"S/I",0)</f>
        <v>S/I</v>
      </c>
      <c r="Z502" s="11" t="str">
        <f>_xlfn.XLOOKUP($D502,[2]Retiros_dinamica!$F:$F,[2]Retiros_dinamica!D:D,"S/I",0)</f>
        <v>S/I</v>
      </c>
      <c r="AA502" s="11" t="str">
        <f>_xlfn.XLOOKUP($D502,[2]Retiros_dinamica!$F:$F,[2]Retiros_dinamica!E:E,"S/I",0)</f>
        <v>S/I</v>
      </c>
      <c r="AB502" s="6" t="str">
        <f>_xlfn.XLOOKUP(C502,[2]CMg!$I$4:$I$106,[2]CMg!$M$4:$M$106,"----",0,1)</f>
        <v>----</v>
      </c>
      <c r="AC502" s="6" t="str">
        <f>_xlfn.XLOOKUP(C502,[2]CMg!$A$4:$A$106,[2]CMg!$B$4:$B$106,"----",0,1)</f>
        <v>----</v>
      </c>
      <c r="AD502" s="6" t="str">
        <f>_xlfn.XLOOKUP(C502,'[3]Promedio solar Cmg'!$A$4:$A$106,'[3]Promedio solar Cmg'!$B$4:$B$106,"----",0,1)</f>
        <v>----</v>
      </c>
      <c r="AH502" s="12">
        <f>_xlfn.XLOOKUP($E502,'[2]Balance económico'!$C:$C,'[2]Balance económico'!$D:$D,"-",0)</f>
        <v>336726699.33497453</v>
      </c>
      <c r="AI502" s="12">
        <f>_xlfn.XLOOKUP($E502,'[2]Balance económico'!$C:$C,'[2]Balance económico'!$E:$E,"-",0)</f>
        <v>35356198.508239999</v>
      </c>
      <c r="AJ502" s="12" t="str">
        <f>_xlfn.XLOOKUP($E502,'[2]Balance económico'!$C:$C,'[2]Balance económico'!$F:$F,"-",0)</f>
        <v>----</v>
      </c>
      <c r="AK502" s="6" t="str">
        <f t="shared" si="22"/>
        <v>PPA</v>
      </c>
      <c r="AL502" s="12" t="str" cm="1">
        <f t="array" ref="AL502">IFERROR((X502*[2]!Tabla2[Bloque A] + 'BD Centrales 2025'!Y223*[2]!Tabla2[Bloque B] + 'BD Centrales 2025'!Z223*[2]!Tabla2[Bloque C])*#REF!,"-")</f>
        <v>-</v>
      </c>
      <c r="AM502" s="12" t="str">
        <f t="shared" si="23"/>
        <v>-</v>
      </c>
      <c r="AN502" s="12">
        <f>IFERROR((AH502+AI502+AJ502)/(SUMIFS($W$2:$W$1194,$E$2:$E$1194,E502)*1000*#REF!),0)</f>
        <v>0</v>
      </c>
    </row>
    <row r="503" spans="1:40" ht="14.4" x14ac:dyDescent="0.3">
      <c r="A503" s="7">
        <v>618</v>
      </c>
      <c r="B503" s="7" t="s">
        <v>5841</v>
      </c>
      <c r="C503" s="8" t="s">
        <v>5842</v>
      </c>
      <c r="D503" s="6" t="s">
        <v>5072</v>
      </c>
      <c r="E503" s="6" t="str">
        <f>_xlfn.XLOOKUP(D503,'[2]Coordinados SEN'!$A:$A,'[2]Coordinados SEN'!$B:$B,"-",0)</f>
        <v>77.410.232-9</v>
      </c>
      <c r="F503" s="6" t="s">
        <v>5843</v>
      </c>
      <c r="G503" s="6">
        <f t="shared" si="21"/>
        <v>13</v>
      </c>
      <c r="H503" s="6" t="s">
        <v>5844</v>
      </c>
      <c r="I503" s="6" t="s">
        <v>5786</v>
      </c>
      <c r="J503" s="6" t="str">
        <f>_xlfn.XLOOKUP(I503,'[2]Barras CMg'!$E$2:$E$1527,'[2]Barras CMg'!$A$2:$A$1527,"------",0,1)</f>
        <v>------</v>
      </c>
      <c r="K503" s="6">
        <v>6</v>
      </c>
      <c r="L503" s="6">
        <v>2025</v>
      </c>
      <c r="M503" s="6" t="s">
        <v>45</v>
      </c>
      <c r="N503" s="6" t="s">
        <v>5267</v>
      </c>
      <c r="O503" s="6" t="s">
        <v>213</v>
      </c>
      <c r="P503" s="6" t="s">
        <v>82</v>
      </c>
      <c r="Q503" s="6" t="s">
        <v>197</v>
      </c>
      <c r="R503" s="6" t="s">
        <v>5845</v>
      </c>
      <c r="S503" s="6" t="s">
        <v>51</v>
      </c>
      <c r="T503" s="9" t="s">
        <v>1416</v>
      </c>
      <c r="U503" s="10">
        <v>2.88</v>
      </c>
      <c r="V503" s="10">
        <v>2.875</v>
      </c>
      <c r="W503" s="11" t="e">
        <f>_xlfn.XLOOKUP(C503,#REF!,#REF!,"S/I",0)</f>
        <v>#REF!</v>
      </c>
      <c r="X503" s="11" t="str">
        <f>_xlfn.XLOOKUP($D503,[2]Retiros_dinamica!$F:$F,[2]Retiros_dinamica!B:B,"S/I",0)</f>
        <v>S/I</v>
      </c>
      <c r="Y503" s="11" t="str">
        <f>_xlfn.XLOOKUP($D503,[2]Retiros_dinamica!$F:$F,[2]Retiros_dinamica!C:C,"S/I",0)</f>
        <v>S/I</v>
      </c>
      <c r="Z503" s="11" t="str">
        <f>_xlfn.XLOOKUP($D503,[2]Retiros_dinamica!$F:$F,[2]Retiros_dinamica!D:D,"S/I",0)</f>
        <v>S/I</v>
      </c>
      <c r="AA503" s="11" t="str">
        <f>_xlfn.XLOOKUP($D503,[2]Retiros_dinamica!$F:$F,[2]Retiros_dinamica!E:E,"S/I",0)</f>
        <v>S/I</v>
      </c>
      <c r="AB503" s="6" t="str">
        <f>_xlfn.XLOOKUP(C503,[2]CMg!$I$4:$I$106,[2]CMg!$M$4:$M$106,"----",0,1)</f>
        <v>----</v>
      </c>
      <c r="AH503" s="12">
        <f>_xlfn.XLOOKUP($E503,'[2]Balance económico'!$C:$C,'[2]Balance económico'!$D:$D,"-",0)</f>
        <v>1425177876.8054404</v>
      </c>
      <c r="AI503" s="12">
        <f>_xlfn.XLOOKUP($E503,'[2]Balance económico'!$C:$C,'[2]Balance económico'!$E:$E,"-",0)</f>
        <v>1829851866.6927099</v>
      </c>
      <c r="AJ503" s="12" t="str">
        <f>_xlfn.XLOOKUP($E503,'[2]Balance económico'!$C:$C,'[2]Balance económico'!$F:$F,"-",0)</f>
        <v>----</v>
      </c>
      <c r="AK503" s="6" t="str">
        <f t="shared" si="22"/>
        <v>PPA</v>
      </c>
      <c r="AL503" s="12" t="str" cm="1">
        <f t="array" ref="AL503">IFERROR((X503*[2]!Tabla2[Bloque A] + 'BD Centrales 2025'!Y1106*[2]!Tabla2[Bloque B] + 'BD Centrales 2025'!Z1106*[2]!Tabla2[Bloque C])*#REF!,"-")</f>
        <v>-</v>
      </c>
      <c r="AM503" s="12" t="str">
        <f t="shared" si="23"/>
        <v>-</v>
      </c>
      <c r="AN503" s="12">
        <f>IFERROR((AH503+AI503+AJ503)/(SUMIFS($W$2:$W$1194,$E$2:$E$1194,E503)*1000*#REF!),0)</f>
        <v>0</v>
      </c>
    </row>
    <row r="504" spans="1:40" ht="14.4" x14ac:dyDescent="0.3">
      <c r="A504" s="7">
        <v>619</v>
      </c>
      <c r="B504" s="7" t="s">
        <v>1417</v>
      </c>
      <c r="C504" s="8" t="s">
        <v>1418</v>
      </c>
      <c r="D504" s="6" t="s">
        <v>677</v>
      </c>
      <c r="E504" s="6" t="str">
        <f>_xlfn.XLOOKUP(D504,'[2]Coordinados SEN'!$A:$A,'[2]Coordinados SEN'!$B:$B,"-",0)</f>
        <v>76.780.504-7</v>
      </c>
      <c r="F504" s="6" t="s">
        <v>1419</v>
      </c>
      <c r="G504" s="6">
        <f t="shared" si="21"/>
        <v>37</v>
      </c>
      <c r="H504" s="6" t="s">
        <v>1420</v>
      </c>
      <c r="I504" s="6" t="s">
        <v>1421</v>
      </c>
      <c r="J504" s="6" t="str">
        <f>_xlfn.XLOOKUP(I504,'[2]Barras CMg'!$E$2:$E$1527,'[2]Barras CMg'!$A$2:$A$1527,"------",0,1)</f>
        <v>NANCAGUA______013</v>
      </c>
      <c r="K504" s="6" t="s">
        <v>397</v>
      </c>
      <c r="L504" s="6">
        <v>2025</v>
      </c>
      <c r="M504" s="6" t="s">
        <v>495</v>
      </c>
      <c r="N504" s="6" t="s">
        <v>496</v>
      </c>
      <c r="O504" s="6" t="s">
        <v>213</v>
      </c>
      <c r="P504" s="6" t="s">
        <v>106</v>
      </c>
      <c r="Q504" s="6" t="s">
        <v>107</v>
      </c>
      <c r="R504" s="6" t="s">
        <v>1422</v>
      </c>
      <c r="S504" s="6" t="s">
        <v>51</v>
      </c>
      <c r="T504" s="9" t="s">
        <v>1281</v>
      </c>
      <c r="U504" s="10">
        <v>7</v>
      </c>
      <c r="V504" s="10">
        <v>6.9850000000000003</v>
      </c>
      <c r="W504" s="11" t="e">
        <f>_xlfn.XLOOKUP(C504,#REF!,#REF!,"S/I",0)</f>
        <v>#REF!</v>
      </c>
      <c r="X504" s="11" t="str">
        <f>_xlfn.XLOOKUP($D504,[2]Retiros_dinamica!$F:$F,[2]Retiros_dinamica!B:B,"S/I",0)</f>
        <v>S/I</v>
      </c>
      <c r="Y504" s="11" t="str">
        <f>_xlfn.XLOOKUP($D504,[2]Retiros_dinamica!$F:$F,[2]Retiros_dinamica!C:C,"S/I",0)</f>
        <v>S/I</v>
      </c>
      <c r="Z504" s="11" t="str">
        <f>_xlfn.XLOOKUP($D504,[2]Retiros_dinamica!$F:$F,[2]Retiros_dinamica!D:D,"S/I",0)</f>
        <v>S/I</v>
      </c>
      <c r="AA504" s="11" t="str">
        <f>_xlfn.XLOOKUP($D504,[2]Retiros_dinamica!$F:$F,[2]Retiros_dinamica!E:E,"S/I",0)</f>
        <v>S/I</v>
      </c>
      <c r="AB504" s="6" t="str">
        <f>_xlfn.XLOOKUP(C504,[2]CMg!$I$4:$I$106,[2]CMg!$M$4:$M$106,"----",0,1)</f>
        <v>----</v>
      </c>
      <c r="AC504" s="6" t="str">
        <f>_xlfn.XLOOKUP(C504,[2]CMg!$A$4:$A$106,[2]CMg!$B$4:$B$106,"----",0,1)</f>
        <v>----</v>
      </c>
      <c r="AD504" s="6" t="str">
        <f>_xlfn.XLOOKUP(C504,'[3]Promedio solar Cmg'!$A$4:$A$106,'[3]Promedio solar Cmg'!$B$4:$B$106,"----",0,1)</f>
        <v>----</v>
      </c>
      <c r="AH504" s="12">
        <f>_xlfn.XLOOKUP($E504,'[2]Balance económico'!$C:$C,'[2]Balance económico'!$D:$D,"-",0)</f>
        <v>20548121675.779228</v>
      </c>
      <c r="AI504" s="12">
        <f>_xlfn.XLOOKUP($E504,'[2]Balance económico'!$C:$C,'[2]Balance económico'!$E:$E,"-",0)</f>
        <v>2428228872.1735702</v>
      </c>
      <c r="AJ504" s="12" t="str">
        <f>_xlfn.XLOOKUP($E504,'[2]Balance económico'!$C:$C,'[2]Balance económico'!$F:$F,"-",0)</f>
        <v>----</v>
      </c>
      <c r="AK504" s="6" t="str">
        <f t="shared" si="22"/>
        <v>PPA</v>
      </c>
      <c r="AL504" s="12" t="str" cm="1">
        <f t="array" ref="AL504">IFERROR((X504*[2]!Tabla2[Bloque A] + 'BD Centrales 2025'!Y716*[2]!Tabla2[Bloque B] + 'BD Centrales 2025'!Z716*[2]!Tabla2[Bloque C])*#REF!,"-")</f>
        <v>-</v>
      </c>
      <c r="AM504" s="12" t="str">
        <f t="shared" si="23"/>
        <v>-</v>
      </c>
      <c r="AN504" s="12">
        <f>IFERROR((AH504+AI504+AJ504)/(SUMIFS($W$2:$W$1194,$E$2:$E$1194,E504)*1000*#REF!),0)</f>
        <v>0</v>
      </c>
    </row>
    <row r="505" spans="1:40" ht="14.4" x14ac:dyDescent="0.3">
      <c r="A505" s="7">
        <v>621</v>
      </c>
      <c r="B505" s="7" t="s">
        <v>254</v>
      </c>
      <c r="C505" s="8" t="s">
        <v>255</v>
      </c>
      <c r="D505" s="6" t="s">
        <v>256</v>
      </c>
      <c r="E505" s="6" t="str">
        <f>_xlfn.XLOOKUP(D505,'[2]Coordinados SEN'!$A:$A,'[2]Coordinados SEN'!$B:$B,"-",0)</f>
        <v>76.430.139-0</v>
      </c>
      <c r="F505" s="6" t="s">
        <v>256</v>
      </c>
      <c r="G505" s="6">
        <f t="shared" si="21"/>
        <v>1</v>
      </c>
      <c r="H505" s="6" t="s">
        <v>257</v>
      </c>
      <c r="I505" s="6" t="s">
        <v>258</v>
      </c>
      <c r="J505" s="6" t="str">
        <f>_xlfn.XLOOKUP(I505,'[2]Barras CMg'!$E$2:$E$1527,'[2]Barras CMg'!$A$2:$A$1527,"------",0,1)</f>
        <v>NEGRETE_______023</v>
      </c>
      <c r="K505" s="6">
        <v>3</v>
      </c>
      <c r="L505" s="6">
        <v>2025</v>
      </c>
      <c r="M505" s="6" t="s">
        <v>211</v>
      </c>
      <c r="N505" s="6" t="s">
        <v>212</v>
      </c>
      <c r="O505" s="6" t="s">
        <v>213</v>
      </c>
      <c r="P505" s="6" t="s">
        <v>68</v>
      </c>
      <c r="Q505" s="6" t="s">
        <v>68</v>
      </c>
      <c r="R505" s="6" t="s">
        <v>178</v>
      </c>
      <c r="S505" s="6" t="s">
        <v>51</v>
      </c>
      <c r="T505" s="9" t="s">
        <v>259</v>
      </c>
      <c r="U505" s="10">
        <v>9</v>
      </c>
      <c r="V505" s="10">
        <v>8.9</v>
      </c>
      <c r="W505" s="11" t="e">
        <f>_xlfn.XLOOKUP(C505,#REF!,#REF!,"S/I",0)</f>
        <v>#REF!</v>
      </c>
      <c r="X505" s="11" t="str">
        <f>_xlfn.XLOOKUP($D505,[2]Retiros_dinamica!$F:$F,[2]Retiros_dinamica!B:B,"S/I",0)</f>
        <v>S/I</v>
      </c>
      <c r="Y505" s="11" t="str">
        <f>_xlfn.XLOOKUP($D505,[2]Retiros_dinamica!$F:$F,[2]Retiros_dinamica!C:C,"S/I",0)</f>
        <v>S/I</v>
      </c>
      <c r="Z505" s="11" t="str">
        <f>_xlfn.XLOOKUP($D505,[2]Retiros_dinamica!$F:$F,[2]Retiros_dinamica!D:D,"S/I",0)</f>
        <v>S/I</v>
      </c>
      <c r="AA505" s="11" t="str">
        <f>_xlfn.XLOOKUP($D505,[2]Retiros_dinamica!$F:$F,[2]Retiros_dinamica!E:E,"S/I",0)</f>
        <v>S/I</v>
      </c>
      <c r="AB505" s="6" t="str">
        <f>_xlfn.XLOOKUP(C505,[2]CMg!$I$4:$I$106,[2]CMg!$M$4:$M$106,"----",0,1)</f>
        <v>----</v>
      </c>
      <c r="AC505" s="6" t="str">
        <f>_xlfn.XLOOKUP(C505,[2]CMg!$A$4:$A$106,[2]CMg!$B$4:$B$106,"----",0,1)</f>
        <v>----</v>
      </c>
      <c r="AD505" s="6" t="str">
        <f>_xlfn.XLOOKUP(C505,'[3]Promedio solar Cmg'!$A$4:$A$106,'[3]Promedio solar Cmg'!$B$4:$B$106,"----",0,1)</f>
        <v>----</v>
      </c>
      <c r="AH505" s="12">
        <f>_xlfn.XLOOKUP($E505,'[2]Balance económico'!$C:$C,'[2]Balance económico'!$D:$D,"-",0)</f>
        <v>1140561580.0474365</v>
      </c>
      <c r="AI505" s="12">
        <f>_xlfn.XLOOKUP($E505,'[2]Balance económico'!$C:$C,'[2]Balance económico'!$E:$E,"-",0)</f>
        <v>77241302.986799985</v>
      </c>
      <c r="AJ505" s="12" t="str">
        <f>_xlfn.XLOOKUP($E505,'[2]Balance económico'!$C:$C,'[2]Balance económico'!$F:$F,"-",0)</f>
        <v>----</v>
      </c>
      <c r="AK505" s="6" t="str">
        <f t="shared" si="22"/>
        <v>PPA</v>
      </c>
      <c r="AL505" s="12" t="str" cm="1">
        <f t="array" ref="AL505">IFERROR((X505*[2]!Tabla2[Bloque A] + 'BD Centrales 2025'!Y32*[2]!Tabla2[Bloque B] + 'BD Centrales 2025'!Z32*[2]!Tabla2[Bloque C])*#REF!,"-")</f>
        <v>-</v>
      </c>
      <c r="AM505" s="12" t="str">
        <f t="shared" si="23"/>
        <v>-</v>
      </c>
      <c r="AN505" s="12">
        <f>IFERROR((AH505+AI505+AJ505)/(SUMIFS($W$2:$W$1194,$E$2:$E$1194,E505)*1000*#REF!),0)</f>
        <v>0</v>
      </c>
    </row>
    <row r="506" spans="1:40" ht="14.4" x14ac:dyDescent="0.3">
      <c r="A506" s="7">
        <v>622</v>
      </c>
      <c r="B506" s="7" t="s">
        <v>6128</v>
      </c>
      <c r="C506" s="8" t="s">
        <v>6129</v>
      </c>
      <c r="D506" s="6" t="s">
        <v>174</v>
      </c>
      <c r="E506" s="6" t="str">
        <f>_xlfn.XLOOKUP(D506,'[2]Coordinados SEN'!$A:$A,'[2]Coordinados SEN'!$B:$B,"-",0)</f>
        <v>76.925.800-0</v>
      </c>
      <c r="F506" s="6" t="s">
        <v>174</v>
      </c>
      <c r="G506" s="6">
        <f t="shared" si="21"/>
        <v>10</v>
      </c>
      <c r="H506" s="6" t="s">
        <v>6130</v>
      </c>
      <c r="I506" s="6" t="s">
        <v>4606</v>
      </c>
      <c r="J506" s="6" t="str">
        <f>_xlfn.XLOOKUP(I506,'[2]Barras CMg'!$E$2:$E$1527,'[2]Barras CMg'!$A$2:$A$1527,"------",0,1)</f>
        <v>PICOLTUE______023</v>
      </c>
      <c r="K506" s="6">
        <v>2</v>
      </c>
      <c r="L506" s="6">
        <v>2025</v>
      </c>
      <c r="M506" s="6" t="s">
        <v>45</v>
      </c>
      <c r="N506" s="6" t="s">
        <v>5267</v>
      </c>
      <c r="O506" s="6" t="s">
        <v>213</v>
      </c>
      <c r="P506" s="6" t="s">
        <v>68</v>
      </c>
      <c r="Q506" s="6" t="s">
        <v>68</v>
      </c>
      <c r="R506" s="6" t="s">
        <v>178</v>
      </c>
      <c r="S506" s="6" t="s">
        <v>51</v>
      </c>
      <c r="T506" s="9" t="s">
        <v>6131</v>
      </c>
      <c r="U506" s="10">
        <v>6</v>
      </c>
      <c r="V506" s="10">
        <v>5.97</v>
      </c>
      <c r="W506" s="11" t="e">
        <f>_xlfn.XLOOKUP(C506,#REF!,#REF!,"S/I",0)</f>
        <v>#REF!</v>
      </c>
      <c r="X506" s="11" t="str">
        <f>_xlfn.XLOOKUP($D506,[2]Retiros_dinamica!$F:$F,[2]Retiros_dinamica!B:B,"S/I",0)</f>
        <v>S/I</v>
      </c>
      <c r="Y506" s="11" t="str">
        <f>_xlfn.XLOOKUP($D506,[2]Retiros_dinamica!$F:$F,[2]Retiros_dinamica!C:C,"S/I",0)</f>
        <v>S/I</v>
      </c>
      <c r="Z506" s="11" t="str">
        <f>_xlfn.XLOOKUP($D506,[2]Retiros_dinamica!$F:$F,[2]Retiros_dinamica!D:D,"S/I",0)</f>
        <v>S/I</v>
      </c>
      <c r="AA506" s="11" t="str">
        <f>_xlfn.XLOOKUP($D506,[2]Retiros_dinamica!$F:$F,[2]Retiros_dinamica!E:E,"S/I",0)</f>
        <v>S/I</v>
      </c>
      <c r="AB506" s="6" t="str">
        <f>_xlfn.XLOOKUP(C506,[2]CMg!$I$4:$I$106,[2]CMg!$M$4:$M$106,"----",0,1)</f>
        <v>----</v>
      </c>
      <c r="AH506" s="12">
        <f>_xlfn.XLOOKUP($E506,'[2]Balance económico'!$C:$C,'[2]Balance económico'!$D:$D,"-",0)</f>
        <v>6175358051.0236549</v>
      </c>
      <c r="AI506" s="12">
        <f>_xlfn.XLOOKUP($E506,'[2]Balance económico'!$C:$C,'[2]Balance económico'!$E:$E,"-",0)</f>
        <v>14068417277.727055</v>
      </c>
      <c r="AJ506" s="12" t="str">
        <f>_xlfn.XLOOKUP($E506,'[2]Balance económico'!$C:$C,'[2]Balance económico'!$F:$F,"-",0)</f>
        <v>----</v>
      </c>
      <c r="AK506" s="6" t="str">
        <f t="shared" si="22"/>
        <v>PPA</v>
      </c>
      <c r="AL506" s="12" t="str" cm="1">
        <f t="array" ref="AL506">IFERROR((X506*[2]!Tabla2[Bloque A] + 'BD Centrales 2025'!Y1167*[2]!Tabla2[Bloque B] + 'BD Centrales 2025'!Z1167*[2]!Tabla2[Bloque C])*#REF!,"-")</f>
        <v>-</v>
      </c>
      <c r="AM506" s="12" t="str">
        <f t="shared" si="23"/>
        <v>-</v>
      </c>
      <c r="AN506" s="12">
        <f>IFERROR((AH506+AI506+AJ506)/(SUMIFS($W$2:$W$1194,$E$2:$E$1194,E506)*1000*#REF!),0)</f>
        <v>0</v>
      </c>
    </row>
    <row r="507" spans="1:40" ht="14.4" x14ac:dyDescent="0.3">
      <c r="A507" s="7">
        <v>623</v>
      </c>
      <c r="B507" s="7" t="s">
        <v>6132</v>
      </c>
      <c r="C507" s="8" t="s">
        <v>6133</v>
      </c>
      <c r="D507" s="6" t="s">
        <v>174</v>
      </c>
      <c r="E507" s="6" t="str">
        <f>_xlfn.XLOOKUP(D507,'[2]Coordinados SEN'!$A:$A,'[2]Coordinados SEN'!$B:$B,"-",0)</f>
        <v>76.925.800-0</v>
      </c>
      <c r="F507" s="6" t="s">
        <v>174</v>
      </c>
      <c r="G507" s="6">
        <f t="shared" si="21"/>
        <v>10</v>
      </c>
      <c r="H507" s="6" t="s">
        <v>6134</v>
      </c>
      <c r="I507" s="6" t="s">
        <v>1892</v>
      </c>
      <c r="J507" s="6" t="str">
        <f>_xlfn.XLOOKUP(I507,'[2]Barras CMg'!$E$2:$E$1527,'[2]Barras CMg'!$A$2:$A$1527,"------",0,1)</f>
        <v>CABRERO_______023</v>
      </c>
      <c r="K507" s="6">
        <v>2</v>
      </c>
      <c r="L507" s="6">
        <v>2025</v>
      </c>
      <c r="M507" s="6" t="s">
        <v>45</v>
      </c>
      <c r="N507" s="6" t="s">
        <v>5267</v>
      </c>
      <c r="O507" s="6" t="s">
        <v>213</v>
      </c>
      <c r="P507" s="6" t="s">
        <v>68</v>
      </c>
      <c r="Q507" s="6" t="s">
        <v>68</v>
      </c>
      <c r="R507" s="6" t="s">
        <v>6135</v>
      </c>
      <c r="S507" s="6" t="s">
        <v>51</v>
      </c>
      <c r="T507" s="9" t="s">
        <v>6131</v>
      </c>
      <c r="U507" s="10">
        <v>3</v>
      </c>
      <c r="V507" s="10">
        <v>2.9849999999999999</v>
      </c>
      <c r="W507" s="11" t="e">
        <f>_xlfn.XLOOKUP(C507,#REF!,#REF!,"S/I",0)</f>
        <v>#REF!</v>
      </c>
      <c r="X507" s="11" t="str">
        <f>_xlfn.XLOOKUP($D507,[2]Retiros_dinamica!$F:$F,[2]Retiros_dinamica!B:B,"S/I",0)</f>
        <v>S/I</v>
      </c>
      <c r="Y507" s="11" t="str">
        <f>_xlfn.XLOOKUP($D507,[2]Retiros_dinamica!$F:$F,[2]Retiros_dinamica!C:C,"S/I",0)</f>
        <v>S/I</v>
      </c>
      <c r="Z507" s="11" t="str">
        <f>_xlfn.XLOOKUP($D507,[2]Retiros_dinamica!$F:$F,[2]Retiros_dinamica!D:D,"S/I",0)</f>
        <v>S/I</v>
      </c>
      <c r="AA507" s="11" t="str">
        <f>_xlfn.XLOOKUP($D507,[2]Retiros_dinamica!$F:$F,[2]Retiros_dinamica!E:E,"S/I",0)</f>
        <v>S/I</v>
      </c>
      <c r="AB507" s="6" t="str">
        <f>_xlfn.XLOOKUP(C507,[2]CMg!$I$4:$I$106,[2]CMg!$M$4:$M$106,"----",0,1)</f>
        <v>----</v>
      </c>
      <c r="AH507" s="12">
        <f>_xlfn.XLOOKUP($E507,'[2]Balance económico'!$C:$C,'[2]Balance económico'!$D:$D,"-",0)</f>
        <v>6175358051.0236549</v>
      </c>
      <c r="AI507" s="12">
        <f>_xlfn.XLOOKUP($E507,'[2]Balance económico'!$C:$C,'[2]Balance económico'!$E:$E,"-",0)</f>
        <v>14068417277.727055</v>
      </c>
      <c r="AJ507" s="12" t="str">
        <f>_xlfn.XLOOKUP($E507,'[2]Balance económico'!$C:$C,'[2]Balance económico'!$F:$F,"-",0)</f>
        <v>----</v>
      </c>
      <c r="AK507" s="6" t="str">
        <f t="shared" si="22"/>
        <v>PPA</v>
      </c>
      <c r="AL507" s="12" t="str" cm="1">
        <f t="array" ref="AL507">IFERROR((X507*[2]!Tabla2[Bloque A] + 'BD Centrales 2025'!Y1168*[2]!Tabla2[Bloque B] + 'BD Centrales 2025'!Z1168*[2]!Tabla2[Bloque C])*#REF!,"-")</f>
        <v>-</v>
      </c>
      <c r="AM507" s="12" t="str">
        <f t="shared" si="23"/>
        <v>-</v>
      </c>
      <c r="AN507" s="12">
        <f>IFERROR((AH507+AI507+AJ507)/(SUMIFS($W$2:$W$1194,$E$2:$E$1194,E507)*1000*#REF!),0)</f>
        <v>0</v>
      </c>
    </row>
    <row r="508" spans="1:40" ht="14.4" x14ac:dyDescent="0.3">
      <c r="A508" s="7">
        <v>624</v>
      </c>
      <c r="B508" s="7" t="s">
        <v>6136</v>
      </c>
      <c r="C508" s="8" t="s">
        <v>6137</v>
      </c>
      <c r="D508" s="6" t="s">
        <v>174</v>
      </c>
      <c r="E508" s="6" t="str">
        <f>_xlfn.XLOOKUP(D508,'[2]Coordinados SEN'!$A:$A,'[2]Coordinados SEN'!$B:$B,"-",0)</f>
        <v>76.925.800-0</v>
      </c>
      <c r="F508" s="6" t="s">
        <v>174</v>
      </c>
      <c r="G508" s="6">
        <f t="shared" si="21"/>
        <v>10</v>
      </c>
      <c r="H508" s="6" t="s">
        <v>6138</v>
      </c>
      <c r="I508" s="6" t="s">
        <v>5595</v>
      </c>
      <c r="J508" s="6" t="str">
        <f>_xlfn.XLOOKUP(I508,'[2]Barras CMg'!$E$2:$E$1527,'[2]Barras CMg'!$A$2:$A$1527,"------",0,1)</f>
        <v>LOS_SAUCES____023</v>
      </c>
      <c r="K508" s="6">
        <v>2</v>
      </c>
      <c r="L508" s="6">
        <v>2025</v>
      </c>
      <c r="M508" s="6" t="s">
        <v>45</v>
      </c>
      <c r="N508" s="6" t="s">
        <v>5267</v>
      </c>
      <c r="O508" s="6" t="s">
        <v>213</v>
      </c>
      <c r="P508" s="6" t="s">
        <v>229</v>
      </c>
      <c r="Q508" s="6" t="s">
        <v>230</v>
      </c>
      <c r="R508" s="6" t="s">
        <v>5166</v>
      </c>
      <c r="S508" s="6" t="s">
        <v>51</v>
      </c>
      <c r="T508" s="9" t="s">
        <v>6131</v>
      </c>
      <c r="U508" s="10">
        <v>3</v>
      </c>
      <c r="V508" s="10">
        <v>2.9849999999999999</v>
      </c>
      <c r="W508" s="11" t="e">
        <f>_xlfn.XLOOKUP(C508,#REF!,#REF!,"S/I",0)</f>
        <v>#REF!</v>
      </c>
      <c r="X508" s="11" t="str">
        <f>_xlfn.XLOOKUP($D508,[2]Retiros_dinamica!$F:$F,[2]Retiros_dinamica!B:B,"S/I",0)</f>
        <v>S/I</v>
      </c>
      <c r="Y508" s="11" t="str">
        <f>_xlfn.XLOOKUP($D508,[2]Retiros_dinamica!$F:$F,[2]Retiros_dinamica!C:C,"S/I",0)</f>
        <v>S/I</v>
      </c>
      <c r="Z508" s="11" t="str">
        <f>_xlfn.XLOOKUP($D508,[2]Retiros_dinamica!$F:$F,[2]Retiros_dinamica!D:D,"S/I",0)</f>
        <v>S/I</v>
      </c>
      <c r="AA508" s="11" t="str">
        <f>_xlfn.XLOOKUP($D508,[2]Retiros_dinamica!$F:$F,[2]Retiros_dinamica!E:E,"S/I",0)</f>
        <v>S/I</v>
      </c>
      <c r="AB508" s="6" t="str">
        <f>_xlfn.XLOOKUP(C508,[2]CMg!$I$4:$I$106,[2]CMg!$M$4:$M$106,"----",0,1)</f>
        <v>----</v>
      </c>
      <c r="AH508" s="12">
        <f>_xlfn.XLOOKUP($E508,'[2]Balance económico'!$C:$C,'[2]Balance económico'!$D:$D,"-",0)</f>
        <v>6175358051.0236549</v>
      </c>
      <c r="AI508" s="12">
        <f>_xlfn.XLOOKUP($E508,'[2]Balance económico'!$C:$C,'[2]Balance económico'!$E:$E,"-",0)</f>
        <v>14068417277.727055</v>
      </c>
      <c r="AJ508" s="12" t="str">
        <f>_xlfn.XLOOKUP($E508,'[2]Balance económico'!$C:$C,'[2]Balance económico'!$F:$F,"-",0)</f>
        <v>----</v>
      </c>
      <c r="AK508" s="6" t="str">
        <f t="shared" si="22"/>
        <v>PPA</v>
      </c>
      <c r="AL508" s="12" t="str" cm="1">
        <f t="array" ref="AL508">IFERROR((X508*[2]!Tabla2[Bloque A] + 'BD Centrales 2025'!Y1169*[2]!Tabla2[Bloque B] + 'BD Centrales 2025'!Z1169*[2]!Tabla2[Bloque C])*#REF!,"-")</f>
        <v>-</v>
      </c>
      <c r="AM508" s="12" t="str">
        <f t="shared" si="23"/>
        <v>-</v>
      </c>
      <c r="AN508" s="12">
        <f>IFERROR((AH508+AI508+AJ508)/(SUMIFS($W$2:$W$1194,$E$2:$E$1194,E508)*1000*#REF!),0)</f>
        <v>0</v>
      </c>
    </row>
    <row r="509" spans="1:40" ht="14.4" x14ac:dyDescent="0.3">
      <c r="A509" s="7">
        <v>625</v>
      </c>
      <c r="B509" s="7" t="s">
        <v>1423</v>
      </c>
      <c r="C509" s="8" t="s">
        <v>1424</v>
      </c>
      <c r="D509" s="6" t="s">
        <v>677</v>
      </c>
      <c r="E509" s="6" t="str">
        <f>_xlfn.XLOOKUP(D509,'[2]Coordinados SEN'!$A:$A,'[2]Coordinados SEN'!$B:$B,"-",0)</f>
        <v>76.780.504-7</v>
      </c>
      <c r="F509" s="6" t="s">
        <v>1425</v>
      </c>
      <c r="G509" s="6">
        <f t="shared" si="21"/>
        <v>37</v>
      </c>
      <c r="H509" s="6" t="s">
        <v>1426</v>
      </c>
      <c r="I509" s="6" t="s">
        <v>1427</v>
      </c>
      <c r="J509" s="6" t="str">
        <f>_xlfn.XLOOKUP(I509,'[2]Barras CMg'!$E$2:$E$1527,'[2]Barras CMg'!$A$2:$A$1527,"------",0,1)</f>
        <v>------</v>
      </c>
      <c r="K509" s="6" t="s">
        <v>397</v>
      </c>
      <c r="L509" s="6">
        <v>2025</v>
      </c>
      <c r="M509" s="6" t="s">
        <v>495</v>
      </c>
      <c r="N509" s="6" t="s">
        <v>496</v>
      </c>
      <c r="O509" s="6" t="s">
        <v>213</v>
      </c>
      <c r="P509" s="6" t="s">
        <v>477</v>
      </c>
      <c r="Q509" s="6" t="s">
        <v>766</v>
      </c>
      <c r="R509" s="6" t="s">
        <v>1428</v>
      </c>
      <c r="S509" s="6" t="s">
        <v>51</v>
      </c>
      <c r="T509" s="9" t="s">
        <v>1416</v>
      </c>
      <c r="U509" s="10">
        <v>1.95</v>
      </c>
      <c r="V509" s="10">
        <v>1.9484999999999999</v>
      </c>
      <c r="W509" s="11" t="e">
        <f>_xlfn.XLOOKUP(C509,#REF!,#REF!,"S/I",0)</f>
        <v>#REF!</v>
      </c>
      <c r="X509" s="11" t="str">
        <f>_xlfn.XLOOKUP($D509,[2]Retiros_dinamica!$F:$F,[2]Retiros_dinamica!B:B,"S/I",0)</f>
        <v>S/I</v>
      </c>
      <c r="Y509" s="11" t="str">
        <f>_xlfn.XLOOKUP($D509,[2]Retiros_dinamica!$F:$F,[2]Retiros_dinamica!C:C,"S/I",0)</f>
        <v>S/I</v>
      </c>
      <c r="Z509" s="11" t="str">
        <f>_xlfn.XLOOKUP($D509,[2]Retiros_dinamica!$F:$F,[2]Retiros_dinamica!D:D,"S/I",0)</f>
        <v>S/I</v>
      </c>
      <c r="AA509" s="11" t="str">
        <f>_xlfn.XLOOKUP($D509,[2]Retiros_dinamica!$F:$F,[2]Retiros_dinamica!E:E,"S/I",0)</f>
        <v>S/I</v>
      </c>
      <c r="AB509" s="6" t="str">
        <f>_xlfn.XLOOKUP(C509,[2]CMg!$I$4:$I$106,[2]CMg!$M$4:$M$106,"----",0,1)</f>
        <v>----</v>
      </c>
      <c r="AC509" s="6" t="str">
        <f>_xlfn.XLOOKUP(C509,[2]CMg!$A$4:$A$106,[2]CMg!$B$4:$B$106,"----",0,1)</f>
        <v>----</v>
      </c>
      <c r="AD509" s="6" t="str">
        <f>_xlfn.XLOOKUP(C509,'[3]Promedio solar Cmg'!$A$4:$A$106,'[3]Promedio solar Cmg'!$B$4:$B$106,"----",0,1)</f>
        <v>----</v>
      </c>
      <c r="AH509" s="12">
        <f>_xlfn.XLOOKUP($E509,'[2]Balance económico'!$C:$C,'[2]Balance económico'!$D:$D,"-",0)</f>
        <v>20548121675.779228</v>
      </c>
      <c r="AI509" s="12">
        <f>_xlfn.XLOOKUP($E509,'[2]Balance económico'!$C:$C,'[2]Balance económico'!$E:$E,"-",0)</f>
        <v>2428228872.1735702</v>
      </c>
      <c r="AJ509" s="12" t="str">
        <f>_xlfn.XLOOKUP($E509,'[2]Balance económico'!$C:$C,'[2]Balance económico'!$F:$F,"-",0)</f>
        <v>----</v>
      </c>
      <c r="AK509" s="6" t="str">
        <f t="shared" si="22"/>
        <v>PPA</v>
      </c>
      <c r="AL509" s="12" t="str" cm="1">
        <f t="array" ref="AL509">IFERROR((X509*[2]!Tabla2[Bloque A] + 'BD Centrales 2025'!Y717*[2]!Tabla2[Bloque B] + 'BD Centrales 2025'!Z717*[2]!Tabla2[Bloque C])*#REF!,"-")</f>
        <v>-</v>
      </c>
      <c r="AM509" s="12" t="str">
        <f t="shared" si="23"/>
        <v>-</v>
      </c>
      <c r="AN509" s="12">
        <f>IFERROR((AH509+AI509+AJ509)/(SUMIFS($W$2:$W$1194,$E$2:$E$1194,E509)*1000*#REF!),0)</f>
        <v>0</v>
      </c>
    </row>
    <row r="510" spans="1:40" ht="14.4" x14ac:dyDescent="0.3">
      <c r="A510" s="7">
        <v>626</v>
      </c>
      <c r="B510" s="7" t="s">
        <v>4173</v>
      </c>
      <c r="C510" s="8" t="s">
        <v>4174</v>
      </c>
      <c r="D510" s="6" t="s">
        <v>492</v>
      </c>
      <c r="E510" s="6" t="str">
        <f>_xlfn.XLOOKUP(D510,'[2]Coordinados SEN'!$A:$A,'[2]Coordinados SEN'!$B:$B,"-",0)</f>
        <v>76.437.712-5</v>
      </c>
      <c r="F510" s="6" t="s">
        <v>492</v>
      </c>
      <c r="G510" s="6">
        <f t="shared" si="21"/>
        <v>6</v>
      </c>
      <c r="H510" s="6" t="s">
        <v>4175</v>
      </c>
      <c r="I510" s="6" t="s">
        <v>4063</v>
      </c>
      <c r="J510" s="6" t="str">
        <f>_xlfn.XLOOKUP(I510,'[2]Barras CMg'!$E$2:$E$1527,'[2]Barras CMg'!$A$2:$A$1527,"------",0,1)</f>
        <v>MULCHEN_______220</v>
      </c>
      <c r="K510" s="6">
        <v>28</v>
      </c>
      <c r="L510" s="6">
        <v>2025</v>
      </c>
      <c r="M510" s="6" t="s">
        <v>211</v>
      </c>
      <c r="N510" s="6" t="s">
        <v>212</v>
      </c>
      <c r="O510" s="6" t="s">
        <v>47</v>
      </c>
      <c r="P510" s="6" t="s">
        <v>229</v>
      </c>
      <c r="Q510" s="6" t="s">
        <v>1842</v>
      </c>
      <c r="R510" s="6" t="s">
        <v>3560</v>
      </c>
      <c r="S510" s="6" t="s">
        <v>51</v>
      </c>
      <c r="T510" s="9" t="s">
        <v>4176</v>
      </c>
      <c r="U510" s="10">
        <v>83.53</v>
      </c>
      <c r="V510" s="10">
        <v>80.900000000000006</v>
      </c>
      <c r="W510" s="11" t="e">
        <f>_xlfn.XLOOKUP(C510,#REF!,#REF!,"S/I",0)</f>
        <v>#REF!</v>
      </c>
      <c r="X510" s="11">
        <f>_xlfn.XLOOKUP($D510,[2]Retiros_dinamica!$F:$F,[2]Retiros_dinamica!B:B,"S/I",0)</f>
        <v>448325.71039762523</v>
      </c>
      <c r="Y510" s="11">
        <f>_xlfn.XLOOKUP($D510,[2]Retiros_dinamica!$F:$F,[2]Retiros_dinamica!C:C,"S/I",0)</f>
        <v>508026.01168647752</v>
      </c>
      <c r="Z510" s="11">
        <f>_xlfn.XLOOKUP($D510,[2]Retiros_dinamica!$F:$F,[2]Retiros_dinamica!D:D,"S/I",0)</f>
        <v>259394.42267383041</v>
      </c>
      <c r="AA510" s="11">
        <f>_xlfn.XLOOKUP($D510,[2]Retiros_dinamica!$F:$F,[2]Retiros_dinamica!E:E,"S/I",0)</f>
        <v>1215746.144757933</v>
      </c>
      <c r="AB510" s="6" t="str">
        <f>_xlfn.XLOOKUP(C510,[2]CMg!$I$4:$I$106,[2]CMg!$M$4:$M$106,"----",0,1)</f>
        <v>----</v>
      </c>
      <c r="AC510" s="6" t="str">
        <f>_xlfn.XLOOKUP(C510,[2]CMg!$A$4:$A$106,[2]CMg!$B$4:$B$106,"----",0,1)</f>
        <v>----</v>
      </c>
      <c r="AD510" s="6" t="str">
        <f>_xlfn.XLOOKUP(C510,'[3]Promedio solar Cmg'!$A$4:$A$106,'[3]Promedio solar Cmg'!$B$4:$B$106,"----",0,1)</f>
        <v>----</v>
      </c>
      <c r="AH510" s="12">
        <f>_xlfn.XLOOKUP($E510,'[2]Balance económico'!$C:$C,'[2]Balance económico'!$D:$D,"-",0)</f>
        <v>-67605286718.150314</v>
      </c>
      <c r="AI510" s="12">
        <f>_xlfn.XLOOKUP($E510,'[2]Balance económico'!$C:$C,'[2]Balance económico'!$E:$E,"-",0)</f>
        <v>-11939622429.210896</v>
      </c>
      <c r="AJ510" s="12">
        <f>_xlfn.XLOOKUP($E510,'[2]Balance económico'!$C:$C,'[2]Balance económico'!$F:$F,"-",0)</f>
        <v>4781658336.9003258</v>
      </c>
      <c r="AK510" s="6" t="str">
        <f t="shared" si="22"/>
        <v>PPA</v>
      </c>
      <c r="AL510" s="12" t="str" cm="1">
        <f t="array" ref="AL510">IFERROR((X510*[2]!Tabla2[Bloque A] + 'BD Centrales 2025'!Y769*[2]!Tabla2[Bloque B] + 'BD Centrales 2025'!Z769*[2]!Tabla2[Bloque C])*#REF!,"-")</f>
        <v>-</v>
      </c>
      <c r="AM510" s="12" t="str">
        <f t="shared" si="23"/>
        <v>-</v>
      </c>
      <c r="AN510" s="12">
        <f>IFERROR((AH510+AI510+AJ510)/(SUMIFS($W$2:$W$1194,$E$2:$E$1194,E510)*1000*#REF!),0)</f>
        <v>0</v>
      </c>
    </row>
    <row r="511" spans="1:40" ht="14.4" x14ac:dyDescent="0.3">
      <c r="A511" s="7">
        <v>628</v>
      </c>
      <c r="B511" s="7" t="s">
        <v>5969</v>
      </c>
      <c r="C511" s="8" t="s">
        <v>5970</v>
      </c>
      <c r="D511" s="6" t="s">
        <v>5380</v>
      </c>
      <c r="E511" s="6" t="str">
        <f>_xlfn.XLOOKUP(D511,'[2]Coordinados SEN'!$A:$A,'[2]Coordinados SEN'!$B:$B,"-",0)</f>
        <v>76.452.055-6</v>
      </c>
      <c r="F511" s="6" t="s">
        <v>5380</v>
      </c>
      <c r="G511" s="6">
        <f t="shared" si="21"/>
        <v>6</v>
      </c>
      <c r="H511" s="6" t="s">
        <v>5971</v>
      </c>
      <c r="I511" s="6" t="s">
        <v>3513</v>
      </c>
      <c r="J511" s="6" t="str">
        <f>_xlfn.XLOOKUP(I511,'[2]Barras CMg'!$E$2:$E$1527,'[2]Barras CMg'!$A$2:$A$1527,"------",0,1)</f>
        <v>LLANBLANCOS___220</v>
      </c>
      <c r="K511" s="6">
        <v>83</v>
      </c>
      <c r="L511" s="6">
        <v>2025</v>
      </c>
      <c r="M511" s="6" t="s">
        <v>45</v>
      </c>
      <c r="N511" s="6" t="s">
        <v>5267</v>
      </c>
      <c r="O511" s="6" t="s">
        <v>47</v>
      </c>
      <c r="P511" s="6" t="s">
        <v>477</v>
      </c>
      <c r="Q511" s="6" t="s">
        <v>549</v>
      </c>
      <c r="R511" s="6" t="s">
        <v>477</v>
      </c>
      <c r="S511" s="6" t="s">
        <v>51</v>
      </c>
      <c r="T511" s="9" t="s">
        <v>5972</v>
      </c>
      <c r="U511" s="10">
        <v>153.6662</v>
      </c>
      <c r="V511" s="10">
        <v>149.8648</v>
      </c>
      <c r="W511" s="11" t="e">
        <f>_xlfn.XLOOKUP(C511,#REF!,#REF!,"S/I",0)</f>
        <v>#REF!</v>
      </c>
      <c r="X511" s="11" t="str">
        <f>_xlfn.XLOOKUP($D511,[2]Retiros_dinamica!$F:$F,[2]Retiros_dinamica!B:B,"S/I",0)</f>
        <v>S/I</v>
      </c>
      <c r="Y511" s="11" t="str">
        <f>_xlfn.XLOOKUP($D511,[2]Retiros_dinamica!$F:$F,[2]Retiros_dinamica!C:C,"S/I",0)</f>
        <v>S/I</v>
      </c>
      <c r="Z511" s="11" t="str">
        <f>_xlfn.XLOOKUP($D511,[2]Retiros_dinamica!$F:$F,[2]Retiros_dinamica!D:D,"S/I",0)</f>
        <v>S/I</v>
      </c>
      <c r="AA511" s="11" t="str">
        <f>_xlfn.XLOOKUP($D511,[2]Retiros_dinamica!$F:$F,[2]Retiros_dinamica!E:E,"S/I",0)</f>
        <v>S/I</v>
      </c>
      <c r="AB511" s="6" t="str">
        <f>_xlfn.XLOOKUP(C511,[2]CMg!$I$4:$I$106,[2]CMg!$M$4:$M$106,"----",0,1)</f>
        <v>----</v>
      </c>
      <c r="AH511" s="12">
        <f>_xlfn.XLOOKUP($E511,'[2]Balance económico'!$C:$C,'[2]Balance económico'!$D:$D,"-",0)</f>
        <v>1056893400.13346</v>
      </c>
      <c r="AI511" s="12">
        <f>_xlfn.XLOOKUP($E511,'[2]Balance económico'!$C:$C,'[2]Balance económico'!$E:$E,"-",0)</f>
        <v>29119817418.016079</v>
      </c>
      <c r="AJ511" s="12" t="str">
        <f>_xlfn.XLOOKUP($E511,'[2]Balance económico'!$C:$C,'[2]Balance económico'!$F:$F,"-",0)</f>
        <v>----</v>
      </c>
      <c r="AK511" s="6" t="str">
        <f t="shared" si="22"/>
        <v>PPA</v>
      </c>
      <c r="AL511" s="12" t="str" cm="1">
        <f t="array" ref="AL511">IFERROR((X511*[2]!Tabla2[Bloque A] + 'BD Centrales 2025'!Y1131*[2]!Tabla2[Bloque B] + 'BD Centrales 2025'!Z1131*[2]!Tabla2[Bloque C])*#REF!,"-")</f>
        <v>-</v>
      </c>
      <c r="AM511" s="12" t="str">
        <f t="shared" si="23"/>
        <v>-</v>
      </c>
      <c r="AN511" s="12">
        <f>IFERROR((AH511+AI511+AJ511)/(SUMIFS($W$2:$W$1194,$E$2:$E$1194,E511)*1000*#REF!),0)</f>
        <v>0</v>
      </c>
    </row>
    <row r="512" spans="1:40" ht="14.4" x14ac:dyDescent="0.3">
      <c r="A512" s="7">
        <v>629</v>
      </c>
      <c r="B512" s="7" t="s">
        <v>1429</v>
      </c>
      <c r="C512" s="8" t="s">
        <v>1430</v>
      </c>
      <c r="D512" s="6" t="s">
        <v>1231</v>
      </c>
      <c r="E512" s="6" t="str">
        <f>_xlfn.XLOOKUP(D512,'[2]Coordinados SEN'!$A:$A,'[2]Coordinados SEN'!$B:$B,"-",0)</f>
        <v>76.727.466-1</v>
      </c>
      <c r="F512" s="6" t="s">
        <v>1431</v>
      </c>
      <c r="G512" s="6">
        <f t="shared" si="21"/>
        <v>36</v>
      </c>
      <c r="H512" s="6" t="s">
        <v>1432</v>
      </c>
      <c r="I512" s="6" t="s">
        <v>1433</v>
      </c>
      <c r="J512" s="6" t="str">
        <f>_xlfn.XLOOKUP(I512,'[2]Barras CMg'!$E$2:$E$1527,'[2]Barras CMg'!$A$2:$A$1527,"------",0,1)</f>
        <v>RANGUILI______013</v>
      </c>
      <c r="K512" s="6" t="s">
        <v>397</v>
      </c>
      <c r="L512" s="6">
        <v>2025</v>
      </c>
      <c r="M512" s="6" t="s">
        <v>495</v>
      </c>
      <c r="N512" s="6" t="s">
        <v>496</v>
      </c>
      <c r="O512" s="6" t="s">
        <v>213</v>
      </c>
      <c r="P512" s="6" t="s">
        <v>106</v>
      </c>
      <c r="Q512" s="6" t="s">
        <v>107</v>
      </c>
      <c r="R512" s="6" t="s">
        <v>1061</v>
      </c>
      <c r="S512" s="6" t="s">
        <v>51</v>
      </c>
      <c r="T512" s="9" t="s">
        <v>1434</v>
      </c>
      <c r="U512" s="10">
        <v>2.95</v>
      </c>
      <c r="V512" s="10">
        <v>2.92</v>
      </c>
      <c r="W512" s="11" t="e">
        <f>_xlfn.XLOOKUP(C512,#REF!,#REF!,"S/I",0)</f>
        <v>#REF!</v>
      </c>
      <c r="X512" s="11" t="str">
        <f>_xlfn.XLOOKUP($D512,[2]Retiros_dinamica!$F:$F,[2]Retiros_dinamica!B:B,"S/I",0)</f>
        <v>S/I</v>
      </c>
      <c r="Y512" s="11" t="str">
        <f>_xlfn.XLOOKUP($D512,[2]Retiros_dinamica!$F:$F,[2]Retiros_dinamica!C:C,"S/I",0)</f>
        <v>S/I</v>
      </c>
      <c r="Z512" s="11" t="str">
        <f>_xlfn.XLOOKUP($D512,[2]Retiros_dinamica!$F:$F,[2]Retiros_dinamica!D:D,"S/I",0)</f>
        <v>S/I</v>
      </c>
      <c r="AA512" s="11" t="str">
        <f>_xlfn.XLOOKUP($D512,[2]Retiros_dinamica!$F:$F,[2]Retiros_dinamica!E:E,"S/I",0)</f>
        <v>S/I</v>
      </c>
      <c r="AB512" s="6" t="str">
        <f>_xlfn.XLOOKUP(C512,[2]CMg!$I$4:$I$106,[2]CMg!$M$4:$M$106,"----",0,1)</f>
        <v>----</v>
      </c>
      <c r="AC512" s="6" t="str">
        <f>_xlfn.XLOOKUP(C512,[2]CMg!$A$4:$A$106,[2]CMg!$B$4:$B$106,"----",0,1)</f>
        <v>----</v>
      </c>
      <c r="AD512" s="6" t="str">
        <f>_xlfn.XLOOKUP(C512,'[3]Promedio solar Cmg'!$A$4:$A$106,'[3]Promedio solar Cmg'!$B$4:$B$106,"----",0,1)</f>
        <v>----</v>
      </c>
      <c r="AH512" s="12">
        <f>_xlfn.XLOOKUP($E512,'[2]Balance económico'!$C:$C,'[2]Balance económico'!$D:$D,"-",0)</f>
        <v>21691133643.183369</v>
      </c>
      <c r="AI512" s="12">
        <f>_xlfn.XLOOKUP($E512,'[2]Balance económico'!$C:$C,'[2]Balance económico'!$E:$E,"-",0)</f>
        <v>2324793951.0151529</v>
      </c>
      <c r="AJ512" s="12" t="str">
        <f>_xlfn.XLOOKUP($E512,'[2]Balance económico'!$C:$C,'[2]Balance económico'!$F:$F,"-",0)</f>
        <v>----</v>
      </c>
      <c r="AK512" s="6" t="str">
        <f t="shared" si="22"/>
        <v>PPA</v>
      </c>
      <c r="AL512" s="12" t="str" cm="1">
        <f t="array" ref="AL512">IFERROR((X512*[2]!Tabla2[Bloque A] + 'BD Centrales 2025'!Y668*[2]!Tabla2[Bloque B] + 'BD Centrales 2025'!Z668*[2]!Tabla2[Bloque C])*#REF!,"-")</f>
        <v>-</v>
      </c>
      <c r="AM512" s="12" t="str">
        <f t="shared" si="23"/>
        <v>-</v>
      </c>
      <c r="AN512" s="12">
        <f>IFERROR((AH512+AI512+AJ512)/(SUMIFS($W$2:$W$1194,$E$2:$E$1194,E512)*1000*#REF!),0)</f>
        <v>0</v>
      </c>
    </row>
    <row r="513" spans="1:40" ht="14.4" x14ac:dyDescent="0.3">
      <c r="A513" s="7">
        <v>630</v>
      </c>
      <c r="B513" s="7" t="s">
        <v>1435</v>
      </c>
      <c r="C513" s="8" t="s">
        <v>1436</v>
      </c>
      <c r="D513" s="6" t="s">
        <v>1134</v>
      </c>
      <c r="E513" s="6" t="str">
        <f>_xlfn.XLOOKUP(D513,'[2]Coordinados SEN'!$A:$A,'[2]Coordinados SEN'!$B:$B,"-",0)</f>
        <v>76.960.202-K</v>
      </c>
      <c r="F513" s="6" t="s">
        <v>1437</v>
      </c>
      <c r="G513" s="6">
        <f t="shared" si="21"/>
        <v>11</v>
      </c>
      <c r="H513" s="6" t="s">
        <v>1438</v>
      </c>
      <c r="I513" s="6" t="s">
        <v>1439</v>
      </c>
      <c r="J513" s="6" t="str">
        <f>_xlfn.XLOOKUP(I513,'[2]Barras CMg'!$E$2:$E$1527,'[2]Barras CMg'!$A$2:$A$1527,"------",0,1)</f>
        <v>SALAMANCA_____023</v>
      </c>
      <c r="K513" s="6" t="s">
        <v>397</v>
      </c>
      <c r="L513" s="6">
        <v>2025</v>
      </c>
      <c r="M513" s="6" t="s">
        <v>495</v>
      </c>
      <c r="N513" s="6" t="s">
        <v>496</v>
      </c>
      <c r="O513" s="6" t="s">
        <v>213</v>
      </c>
      <c r="P513" s="6" t="s">
        <v>477</v>
      </c>
      <c r="Q513" s="6" t="s">
        <v>766</v>
      </c>
      <c r="R513" s="6" t="s">
        <v>837</v>
      </c>
      <c r="S513" s="6" t="s">
        <v>51</v>
      </c>
      <c r="T513" s="9" t="s">
        <v>1434</v>
      </c>
      <c r="U513" s="10">
        <v>3</v>
      </c>
      <c r="V513" s="10">
        <v>2.996</v>
      </c>
      <c r="W513" s="11" t="e">
        <f>_xlfn.XLOOKUP(C513,#REF!,#REF!,"S/I",0)</f>
        <v>#REF!</v>
      </c>
      <c r="X513" s="11" t="str">
        <f>_xlfn.XLOOKUP($D513,[2]Retiros_dinamica!$F:$F,[2]Retiros_dinamica!B:B,"S/I",0)</f>
        <v>S/I</v>
      </c>
      <c r="Y513" s="11" t="str">
        <f>_xlfn.XLOOKUP($D513,[2]Retiros_dinamica!$F:$F,[2]Retiros_dinamica!C:C,"S/I",0)</f>
        <v>S/I</v>
      </c>
      <c r="Z513" s="11" t="str">
        <f>_xlfn.XLOOKUP($D513,[2]Retiros_dinamica!$F:$F,[2]Retiros_dinamica!D:D,"S/I",0)</f>
        <v>S/I</v>
      </c>
      <c r="AA513" s="11" t="str">
        <f>_xlfn.XLOOKUP($D513,[2]Retiros_dinamica!$F:$F,[2]Retiros_dinamica!E:E,"S/I",0)</f>
        <v>S/I</v>
      </c>
      <c r="AB513" s="6" t="str">
        <f>_xlfn.XLOOKUP(C513,[2]CMg!$I$4:$I$106,[2]CMg!$M$4:$M$106,"----",0,1)</f>
        <v>----</v>
      </c>
      <c r="AC513" s="6" t="str">
        <f>_xlfn.XLOOKUP(C513,[2]CMg!$A$4:$A$106,[2]CMg!$B$4:$B$106,"----",0,1)</f>
        <v>----</v>
      </c>
      <c r="AD513" s="6" t="str">
        <f>_xlfn.XLOOKUP(C513,'[3]Promedio solar Cmg'!$A$4:$A$106,'[3]Promedio solar Cmg'!$B$4:$B$106,"----",0,1)</f>
        <v>----</v>
      </c>
      <c r="AH513" s="12">
        <f>_xlfn.XLOOKUP($E513,'[2]Balance económico'!$C:$C,'[2]Balance económico'!$D:$D,"-",0)</f>
        <v>2120503321.9926</v>
      </c>
      <c r="AI513" s="12">
        <f>_xlfn.XLOOKUP($E513,'[2]Balance económico'!$C:$C,'[2]Balance económico'!$E:$E,"-",0)</f>
        <v>173382907.73500001</v>
      </c>
      <c r="AJ513" s="12" t="str">
        <f>_xlfn.XLOOKUP($E513,'[2]Balance económico'!$C:$C,'[2]Balance económico'!$F:$F,"-",0)</f>
        <v>----</v>
      </c>
      <c r="AK513" s="6" t="str">
        <f t="shared" si="22"/>
        <v>PPA</v>
      </c>
      <c r="AL513" s="12" t="str" cm="1">
        <f t="array" ref="AL513">IFERROR((X513*[2]!Tabla2[Bloque A] + 'BD Centrales 2025'!Y474*[2]!Tabla2[Bloque B] + 'BD Centrales 2025'!Z474*[2]!Tabla2[Bloque C])*#REF!,"-")</f>
        <v>-</v>
      </c>
      <c r="AM513" s="12" t="str">
        <f t="shared" si="23"/>
        <v>-</v>
      </c>
      <c r="AN513" s="12">
        <f>IFERROR((AH513+AI513+AJ513)/(SUMIFS($W$2:$W$1194,$E$2:$E$1194,E513)*1000*#REF!),0)</f>
        <v>0</v>
      </c>
    </row>
    <row r="514" spans="1:40" ht="14.4" x14ac:dyDescent="0.3">
      <c r="A514" s="7">
        <v>631</v>
      </c>
      <c r="B514" s="7" t="s">
        <v>1440</v>
      </c>
      <c r="C514" s="8" t="s">
        <v>1441</v>
      </c>
      <c r="D514" s="6" t="s">
        <v>677</v>
      </c>
      <c r="E514" s="6" t="str">
        <f>_xlfn.XLOOKUP(D514,'[2]Coordinados SEN'!$A:$A,'[2]Coordinados SEN'!$B:$B,"-",0)</f>
        <v>76.780.504-7</v>
      </c>
      <c r="F514" s="6" t="s">
        <v>1442</v>
      </c>
      <c r="G514" s="6">
        <f t="shared" ref="G514:G577" si="24">COUNTIFS($D$2:$D$1194,D514)</f>
        <v>37</v>
      </c>
      <c r="H514" s="6" t="s">
        <v>1443</v>
      </c>
      <c r="I514" s="6" t="s">
        <v>1444</v>
      </c>
      <c r="J514" s="6" t="str">
        <f>_xlfn.XLOOKUP(I514,'[2]Barras CMg'!$E$2:$E$1527,'[2]Barras CMg'!$A$2:$A$1527,"------",0,1)</f>
        <v>PANQUEHUE_____013</v>
      </c>
      <c r="K514" s="6" t="s">
        <v>397</v>
      </c>
      <c r="L514" s="6">
        <v>2025</v>
      </c>
      <c r="M514" s="6" t="s">
        <v>495</v>
      </c>
      <c r="N514" s="6" t="s">
        <v>496</v>
      </c>
      <c r="O514" s="6" t="s">
        <v>213</v>
      </c>
      <c r="P514" s="6" t="s">
        <v>189</v>
      </c>
      <c r="Q514" s="6" t="s">
        <v>879</v>
      </c>
      <c r="R514" s="6" t="s">
        <v>1025</v>
      </c>
      <c r="S514" s="6" t="s">
        <v>51</v>
      </c>
      <c r="T514" s="9" t="s">
        <v>1434</v>
      </c>
      <c r="U514" s="10">
        <v>3</v>
      </c>
      <c r="V514" s="10">
        <v>2.956</v>
      </c>
      <c r="W514" s="11" t="e">
        <f>_xlfn.XLOOKUP(C514,#REF!,#REF!,"S/I",0)</f>
        <v>#REF!</v>
      </c>
      <c r="X514" s="11" t="str">
        <f>_xlfn.XLOOKUP($D514,[2]Retiros_dinamica!$F:$F,[2]Retiros_dinamica!B:B,"S/I",0)</f>
        <v>S/I</v>
      </c>
      <c r="Y514" s="11" t="str">
        <f>_xlfn.XLOOKUP($D514,[2]Retiros_dinamica!$F:$F,[2]Retiros_dinamica!C:C,"S/I",0)</f>
        <v>S/I</v>
      </c>
      <c r="Z514" s="11" t="str">
        <f>_xlfn.XLOOKUP($D514,[2]Retiros_dinamica!$F:$F,[2]Retiros_dinamica!D:D,"S/I",0)</f>
        <v>S/I</v>
      </c>
      <c r="AA514" s="11" t="str">
        <f>_xlfn.XLOOKUP($D514,[2]Retiros_dinamica!$F:$F,[2]Retiros_dinamica!E:E,"S/I",0)</f>
        <v>S/I</v>
      </c>
      <c r="AB514" s="6" t="str">
        <f>_xlfn.XLOOKUP(C514,[2]CMg!$I$4:$I$106,[2]CMg!$M$4:$M$106,"----",0,1)</f>
        <v>----</v>
      </c>
      <c r="AC514" s="6" t="str">
        <f>_xlfn.XLOOKUP(C514,[2]CMg!$A$4:$A$106,[2]CMg!$B$4:$B$106,"----",0,1)</f>
        <v>----</v>
      </c>
      <c r="AD514" s="6" t="str">
        <f>_xlfn.XLOOKUP(C514,'[3]Promedio solar Cmg'!$A$4:$A$106,'[3]Promedio solar Cmg'!$B$4:$B$106,"----",0,1)</f>
        <v>----</v>
      </c>
      <c r="AH514" s="12">
        <f>_xlfn.XLOOKUP($E514,'[2]Balance económico'!$C:$C,'[2]Balance económico'!$D:$D,"-",0)</f>
        <v>20548121675.779228</v>
      </c>
      <c r="AI514" s="12">
        <f>_xlfn.XLOOKUP($E514,'[2]Balance económico'!$C:$C,'[2]Balance económico'!$E:$E,"-",0)</f>
        <v>2428228872.1735702</v>
      </c>
      <c r="AJ514" s="12" t="str">
        <f>_xlfn.XLOOKUP($E514,'[2]Balance económico'!$C:$C,'[2]Balance económico'!$F:$F,"-",0)</f>
        <v>----</v>
      </c>
      <c r="AK514" s="6" t="str">
        <f t="shared" ref="AK514:AK577" si="25">IF(AA514&gt;0,"PPA","-")</f>
        <v>PPA</v>
      </c>
      <c r="AL514" s="12" t="str" cm="1">
        <f t="array" ref="AL514">IFERROR((X514*[2]!Tabla2[Bloque A] + 'BD Centrales 2025'!Y718*[2]!Tabla2[Bloque B] + 'BD Centrales 2025'!Z718*[2]!Tabla2[Bloque C])*#REF!,"-")</f>
        <v>-</v>
      </c>
      <c r="AM514" s="12" t="str">
        <f t="shared" ref="AM514:AM577" si="26">IFERROR(AH514+AL514,"-")</f>
        <v>-</v>
      </c>
      <c r="AN514" s="12">
        <f>IFERROR((AH514+AI514+AJ514)/(SUMIFS($W$2:$W$1194,$E$2:$E$1194,E514)*1000*#REF!),0)</f>
        <v>0</v>
      </c>
    </row>
    <row r="515" spans="1:40" ht="14.4" x14ac:dyDescent="0.3">
      <c r="A515" s="7">
        <v>632</v>
      </c>
      <c r="B515" s="7" t="s">
        <v>1445</v>
      </c>
      <c r="C515" s="8" t="s">
        <v>1446</v>
      </c>
      <c r="D515" s="6" t="s">
        <v>1134</v>
      </c>
      <c r="E515" s="6" t="str">
        <f>_xlfn.XLOOKUP(D515,'[2]Coordinados SEN'!$A:$A,'[2]Coordinados SEN'!$B:$B,"-",0)</f>
        <v>76.960.202-K</v>
      </c>
      <c r="F515" s="6" t="s">
        <v>1447</v>
      </c>
      <c r="G515" s="6">
        <f t="shared" si="24"/>
        <v>11</v>
      </c>
      <c r="H515" s="6" t="s">
        <v>1448</v>
      </c>
      <c r="I515" s="6" t="s">
        <v>765</v>
      </c>
      <c r="J515" s="6" t="str">
        <f>_xlfn.XLOOKUP(I515,'[2]Barras CMg'!$E$2:$E$1527,'[2]Barras CMg'!$A$2:$A$1527,"------",0,1)</f>
        <v>ILLAPEL_______023</v>
      </c>
      <c r="K515" s="6" t="s">
        <v>397</v>
      </c>
      <c r="L515" s="6">
        <v>2025</v>
      </c>
      <c r="M515" s="6" t="s">
        <v>495</v>
      </c>
      <c r="N515" s="6" t="s">
        <v>496</v>
      </c>
      <c r="O515" s="6" t="s">
        <v>213</v>
      </c>
      <c r="P515" s="6" t="s">
        <v>477</v>
      </c>
      <c r="Q515" s="6" t="s">
        <v>766</v>
      </c>
      <c r="R515" s="6" t="s">
        <v>767</v>
      </c>
      <c r="S515" s="6" t="s">
        <v>51</v>
      </c>
      <c r="T515" s="9" t="s">
        <v>1449</v>
      </c>
      <c r="U515" s="10">
        <v>3</v>
      </c>
      <c r="V515" s="10">
        <v>2.9866000000000001</v>
      </c>
      <c r="W515" s="11" t="e">
        <f>_xlfn.XLOOKUP(C515,#REF!,#REF!,"S/I",0)</f>
        <v>#REF!</v>
      </c>
      <c r="X515" s="11" t="str">
        <f>_xlfn.XLOOKUP($D515,[2]Retiros_dinamica!$F:$F,[2]Retiros_dinamica!B:B,"S/I",0)</f>
        <v>S/I</v>
      </c>
      <c r="Y515" s="11" t="str">
        <f>_xlfn.XLOOKUP($D515,[2]Retiros_dinamica!$F:$F,[2]Retiros_dinamica!C:C,"S/I",0)</f>
        <v>S/I</v>
      </c>
      <c r="Z515" s="11" t="str">
        <f>_xlfn.XLOOKUP($D515,[2]Retiros_dinamica!$F:$F,[2]Retiros_dinamica!D:D,"S/I",0)</f>
        <v>S/I</v>
      </c>
      <c r="AA515" s="11" t="str">
        <f>_xlfn.XLOOKUP($D515,[2]Retiros_dinamica!$F:$F,[2]Retiros_dinamica!E:E,"S/I",0)</f>
        <v>S/I</v>
      </c>
      <c r="AB515" s="6" t="str">
        <f>_xlfn.XLOOKUP(C515,[2]CMg!$I$4:$I$106,[2]CMg!$M$4:$M$106,"----",0,1)</f>
        <v>----</v>
      </c>
      <c r="AC515" s="6" t="str">
        <f>_xlfn.XLOOKUP(C515,[2]CMg!$A$4:$A$106,[2]CMg!$B$4:$B$106,"----",0,1)</f>
        <v>----</v>
      </c>
      <c r="AD515" s="6" t="str">
        <f>_xlfn.XLOOKUP(C515,'[3]Promedio solar Cmg'!$A$4:$A$106,'[3]Promedio solar Cmg'!$B$4:$B$106,"----",0,1)</f>
        <v>----</v>
      </c>
      <c r="AH515" s="12">
        <f>_xlfn.XLOOKUP($E515,'[2]Balance económico'!$C:$C,'[2]Balance económico'!$D:$D,"-",0)</f>
        <v>2120503321.9926</v>
      </c>
      <c r="AI515" s="12">
        <f>_xlfn.XLOOKUP($E515,'[2]Balance económico'!$C:$C,'[2]Balance económico'!$E:$E,"-",0)</f>
        <v>173382907.73500001</v>
      </c>
      <c r="AJ515" s="12" t="str">
        <f>_xlfn.XLOOKUP($E515,'[2]Balance económico'!$C:$C,'[2]Balance económico'!$F:$F,"-",0)</f>
        <v>----</v>
      </c>
      <c r="AK515" s="6" t="str">
        <f t="shared" si="25"/>
        <v>PPA</v>
      </c>
      <c r="AL515" s="12" t="str" cm="1">
        <f t="array" ref="AL515">IFERROR((X515*[2]!Tabla2[Bloque A] + 'BD Centrales 2025'!Y475*[2]!Tabla2[Bloque B] + 'BD Centrales 2025'!Z475*[2]!Tabla2[Bloque C])*#REF!,"-")</f>
        <v>-</v>
      </c>
      <c r="AM515" s="12" t="str">
        <f t="shared" si="26"/>
        <v>-</v>
      </c>
      <c r="AN515" s="12">
        <f>IFERROR((AH515+AI515+AJ515)/(SUMIFS($W$2:$W$1194,$E$2:$E$1194,E515)*1000*#REF!),0)</f>
        <v>0</v>
      </c>
    </row>
    <row r="516" spans="1:40" ht="14.4" x14ac:dyDescent="0.3">
      <c r="A516" s="7">
        <v>633</v>
      </c>
      <c r="B516" s="7" t="s">
        <v>1450</v>
      </c>
      <c r="C516" s="8" t="s">
        <v>1451</v>
      </c>
      <c r="D516" s="6" t="s">
        <v>1134</v>
      </c>
      <c r="E516" s="6" t="str">
        <f>_xlfn.XLOOKUP(D516,'[2]Coordinados SEN'!$A:$A,'[2]Coordinados SEN'!$B:$B,"-",0)</f>
        <v>76.960.202-K</v>
      </c>
      <c r="F516" s="6" t="s">
        <v>1452</v>
      </c>
      <c r="G516" s="6">
        <f t="shared" si="24"/>
        <v>11</v>
      </c>
      <c r="H516" s="6" t="s">
        <v>1453</v>
      </c>
      <c r="I516" s="6" t="s">
        <v>1454</v>
      </c>
      <c r="J516" s="6" t="str">
        <f>_xlfn.XLOOKUP(I516,'[2]Barras CMg'!$E$2:$E$1527,'[2]Barras CMg'!$A$2:$A$1527,"------",0,1)</f>
        <v>S.CARLOS______013</v>
      </c>
      <c r="K516" s="6" t="s">
        <v>397</v>
      </c>
      <c r="L516" s="6">
        <v>2025</v>
      </c>
      <c r="M516" s="6" t="s">
        <v>495</v>
      </c>
      <c r="N516" s="6" t="s">
        <v>496</v>
      </c>
      <c r="O516" s="6" t="s">
        <v>213</v>
      </c>
      <c r="P516" s="6" t="s">
        <v>362</v>
      </c>
      <c r="Q516" s="6" t="s">
        <v>1216</v>
      </c>
      <c r="R516" s="6" t="s">
        <v>1455</v>
      </c>
      <c r="S516" s="6" t="s">
        <v>51</v>
      </c>
      <c r="T516" s="9" t="s">
        <v>1434</v>
      </c>
      <c r="U516" s="10">
        <v>3</v>
      </c>
      <c r="V516" s="10">
        <v>2.98</v>
      </c>
      <c r="W516" s="11" t="e">
        <f>_xlfn.XLOOKUP(C516,#REF!,#REF!,"S/I",0)</f>
        <v>#REF!</v>
      </c>
      <c r="X516" s="11" t="str">
        <f>_xlfn.XLOOKUP($D516,[2]Retiros_dinamica!$F:$F,[2]Retiros_dinamica!B:B,"S/I",0)</f>
        <v>S/I</v>
      </c>
      <c r="Y516" s="11" t="str">
        <f>_xlfn.XLOOKUP($D516,[2]Retiros_dinamica!$F:$F,[2]Retiros_dinamica!C:C,"S/I",0)</f>
        <v>S/I</v>
      </c>
      <c r="Z516" s="11" t="str">
        <f>_xlfn.XLOOKUP($D516,[2]Retiros_dinamica!$F:$F,[2]Retiros_dinamica!D:D,"S/I",0)</f>
        <v>S/I</v>
      </c>
      <c r="AA516" s="11" t="str">
        <f>_xlfn.XLOOKUP($D516,[2]Retiros_dinamica!$F:$F,[2]Retiros_dinamica!E:E,"S/I",0)</f>
        <v>S/I</v>
      </c>
      <c r="AB516" s="6" t="str">
        <f>_xlfn.XLOOKUP(C516,[2]CMg!$I$4:$I$106,[2]CMg!$M$4:$M$106,"----",0,1)</f>
        <v>----</v>
      </c>
      <c r="AC516" s="6" t="str">
        <f>_xlfn.XLOOKUP(C516,[2]CMg!$A$4:$A$106,[2]CMg!$B$4:$B$106,"----",0,1)</f>
        <v>----</v>
      </c>
      <c r="AD516" s="6" t="str">
        <f>_xlfn.XLOOKUP(C516,'[3]Promedio solar Cmg'!$A$4:$A$106,'[3]Promedio solar Cmg'!$B$4:$B$106,"----",0,1)</f>
        <v>----</v>
      </c>
      <c r="AH516" s="12">
        <f>_xlfn.XLOOKUP($E516,'[2]Balance económico'!$C:$C,'[2]Balance económico'!$D:$D,"-",0)</f>
        <v>2120503321.9926</v>
      </c>
      <c r="AI516" s="12">
        <f>_xlfn.XLOOKUP($E516,'[2]Balance económico'!$C:$C,'[2]Balance económico'!$E:$E,"-",0)</f>
        <v>173382907.73500001</v>
      </c>
      <c r="AJ516" s="12" t="str">
        <f>_xlfn.XLOOKUP($E516,'[2]Balance económico'!$C:$C,'[2]Balance económico'!$F:$F,"-",0)</f>
        <v>----</v>
      </c>
      <c r="AK516" s="6" t="str">
        <f t="shared" si="25"/>
        <v>PPA</v>
      </c>
      <c r="AL516" s="12" t="str" cm="1">
        <f t="array" ref="AL516">IFERROR((X516*[2]!Tabla2[Bloque A] + 'BD Centrales 2025'!Y476*[2]!Tabla2[Bloque B] + 'BD Centrales 2025'!Z476*[2]!Tabla2[Bloque C])*#REF!,"-")</f>
        <v>-</v>
      </c>
      <c r="AM516" s="12" t="str">
        <f t="shared" si="26"/>
        <v>-</v>
      </c>
      <c r="AN516" s="12">
        <f>IFERROR((AH516+AI516+AJ516)/(SUMIFS($W$2:$W$1194,$E$2:$E$1194,E516)*1000*#REF!),0)</f>
        <v>0</v>
      </c>
    </row>
    <row r="517" spans="1:40" ht="14.4" x14ac:dyDescent="0.3">
      <c r="A517" s="7">
        <v>635</v>
      </c>
      <c r="B517" s="7" t="s">
        <v>1456</v>
      </c>
      <c r="C517" s="8" t="s">
        <v>1457</v>
      </c>
      <c r="D517" s="6" t="s">
        <v>1458</v>
      </c>
      <c r="E517" s="6" t="str">
        <f>_xlfn.XLOOKUP(D517,'[2]Coordinados SEN'!$A:$A,'[2]Coordinados SEN'!$B:$B,"-",0)</f>
        <v>76.967.538-8</v>
      </c>
      <c r="F517" s="6" t="s">
        <v>1458</v>
      </c>
      <c r="G517" s="6">
        <f t="shared" si="24"/>
        <v>1</v>
      </c>
      <c r="H517" s="6" t="s">
        <v>1459</v>
      </c>
      <c r="I517" s="6" t="s">
        <v>1460</v>
      </c>
      <c r="J517" s="6" t="str">
        <f>_xlfn.XLOOKUP(I517,'[2]Barras CMg'!$E$2:$E$1527,'[2]Barras CMg'!$A$2:$A$1527,"------",0,1)</f>
        <v>QUINTA________013</v>
      </c>
      <c r="K517" s="6" t="s">
        <v>397</v>
      </c>
      <c r="L517" s="6">
        <v>2025</v>
      </c>
      <c r="M517" s="6" t="s">
        <v>495</v>
      </c>
      <c r="N517" s="6" t="s">
        <v>496</v>
      </c>
      <c r="O517" s="6" t="s">
        <v>213</v>
      </c>
      <c r="P517" s="6" t="s">
        <v>90</v>
      </c>
      <c r="Q517" s="6" t="s">
        <v>868</v>
      </c>
      <c r="R517" s="6" t="s">
        <v>1461</v>
      </c>
      <c r="S517" s="6" t="s">
        <v>51</v>
      </c>
      <c r="T517" s="9" t="s">
        <v>1462</v>
      </c>
      <c r="U517" s="10">
        <v>1.3360000000000001</v>
      </c>
      <c r="V517" s="10">
        <v>1.33</v>
      </c>
      <c r="W517" s="11" t="e">
        <f>_xlfn.XLOOKUP(C517,#REF!,#REF!,"S/I",0)</f>
        <v>#REF!</v>
      </c>
      <c r="X517" s="11" t="str">
        <f>_xlfn.XLOOKUP($D517,[2]Retiros_dinamica!$F:$F,[2]Retiros_dinamica!B:B,"S/I",0)</f>
        <v>S/I</v>
      </c>
      <c r="Y517" s="11" t="str">
        <f>_xlfn.XLOOKUP($D517,[2]Retiros_dinamica!$F:$F,[2]Retiros_dinamica!C:C,"S/I",0)</f>
        <v>S/I</v>
      </c>
      <c r="Z517" s="11" t="str">
        <f>_xlfn.XLOOKUP($D517,[2]Retiros_dinamica!$F:$F,[2]Retiros_dinamica!D:D,"S/I",0)</f>
        <v>S/I</v>
      </c>
      <c r="AA517" s="11" t="str">
        <f>_xlfn.XLOOKUP($D517,[2]Retiros_dinamica!$F:$F,[2]Retiros_dinamica!E:E,"S/I",0)</f>
        <v>S/I</v>
      </c>
      <c r="AB517" s="6" t="str">
        <f>_xlfn.XLOOKUP(C517,[2]CMg!$I$4:$I$106,[2]CMg!$M$4:$M$106,"----",0,1)</f>
        <v>----</v>
      </c>
      <c r="AC517" s="6" t="str">
        <f>_xlfn.XLOOKUP(C517,[2]CMg!$A$4:$A$106,[2]CMg!$B$4:$B$106,"----",0,1)</f>
        <v>----</v>
      </c>
      <c r="AD517" s="6" t="str">
        <f>_xlfn.XLOOKUP(C517,'[3]Promedio solar Cmg'!$A$4:$A$106,'[3]Promedio solar Cmg'!$B$4:$B$106,"----",0,1)</f>
        <v>----</v>
      </c>
      <c r="AH517" s="12">
        <f>_xlfn.XLOOKUP($E517,'[2]Balance económico'!$C:$C,'[2]Balance económico'!$D:$D,"-",0)</f>
        <v>90599822.868700445</v>
      </c>
      <c r="AI517" s="12">
        <f>_xlfn.XLOOKUP($E517,'[2]Balance económico'!$C:$C,'[2]Balance económico'!$E:$E,"-",0)</f>
        <v>13870438.091939999</v>
      </c>
      <c r="AJ517" s="12" t="str">
        <f>_xlfn.XLOOKUP($E517,'[2]Balance económico'!$C:$C,'[2]Balance económico'!$F:$F,"-",0)</f>
        <v>----</v>
      </c>
      <c r="AK517" s="6" t="str">
        <f t="shared" si="25"/>
        <v>PPA</v>
      </c>
      <c r="AL517" s="12" t="str" cm="1">
        <f t="array" ref="AL517">IFERROR((X517*[2]!Tabla2[Bloque A] + 'BD Centrales 2025'!Y135*[2]!Tabla2[Bloque B] + 'BD Centrales 2025'!Z135*[2]!Tabla2[Bloque C])*#REF!,"-")</f>
        <v>-</v>
      </c>
      <c r="AM517" s="12" t="str">
        <f t="shared" si="26"/>
        <v>-</v>
      </c>
      <c r="AN517" s="12">
        <f>IFERROR((AH517+AI517+AJ517)/(SUMIFS($W$2:$W$1194,$E$2:$E$1194,E517)*1000*#REF!),0)</f>
        <v>0</v>
      </c>
    </row>
    <row r="518" spans="1:40" ht="14.4" x14ac:dyDescent="0.3">
      <c r="A518" s="7">
        <v>636</v>
      </c>
      <c r="B518" s="7" t="s">
        <v>3240</v>
      </c>
      <c r="C518" s="8" t="s">
        <v>3241</v>
      </c>
      <c r="D518" s="6" t="s">
        <v>3242</v>
      </c>
      <c r="E518" s="6" t="str">
        <f>_xlfn.XLOOKUP(D518,'[2]Coordinados SEN'!$A:$A,'[2]Coordinados SEN'!$B:$B,"-",0)</f>
        <v>76.202.069-6</v>
      </c>
      <c r="F518" s="6" t="s">
        <v>3242</v>
      </c>
      <c r="G518" s="6">
        <f t="shared" si="24"/>
        <v>1</v>
      </c>
      <c r="H518" s="6" t="s">
        <v>3243</v>
      </c>
      <c r="I518" s="6" t="s">
        <v>3180</v>
      </c>
      <c r="J518" s="6" t="str">
        <f>_xlfn.XLOOKUP(I518,'[2]Barras CMg'!$E$2:$E$1527,'[2]Barras CMg'!$A$2:$A$1527,"------",0,1)</f>
        <v>CLEONES_1_____220</v>
      </c>
      <c r="K518" s="6">
        <v>44</v>
      </c>
      <c r="L518" s="6">
        <v>2025</v>
      </c>
      <c r="M518" s="6" t="s">
        <v>211</v>
      </c>
      <c r="N518" s="6" t="s">
        <v>212</v>
      </c>
      <c r="O518" s="6" t="s">
        <v>47</v>
      </c>
      <c r="P518" s="6" t="s">
        <v>497</v>
      </c>
      <c r="Q518" s="6" t="s">
        <v>579</v>
      </c>
      <c r="R518" s="6" t="s">
        <v>2882</v>
      </c>
      <c r="S518" s="6" t="s">
        <v>51</v>
      </c>
      <c r="T518" s="9" t="s">
        <v>2087</v>
      </c>
      <c r="U518" s="10">
        <v>190.22499999999999</v>
      </c>
      <c r="V518" s="10">
        <v>188.274</v>
      </c>
      <c r="W518" s="11" t="e">
        <f>_xlfn.XLOOKUP(C518,#REF!,#REF!,"S/I",0)</f>
        <v>#REF!</v>
      </c>
      <c r="X518" s="11">
        <f>_xlfn.XLOOKUP($D518,[2]Retiros_dinamica!$F:$F,[2]Retiros_dinamica!B:B,"S/I",0)</f>
        <v>42801.910305229852</v>
      </c>
      <c r="Y518" s="11">
        <f>_xlfn.XLOOKUP($D518,[2]Retiros_dinamica!$F:$F,[2]Retiros_dinamica!C:C,"S/I",0)</f>
        <v>0.47809006566712431</v>
      </c>
      <c r="Z518" s="11">
        <f>_xlfn.XLOOKUP($D518,[2]Retiros_dinamica!$F:$F,[2]Retiros_dinamica!D:D,"S/I",0)</f>
        <v>31950.743854825101</v>
      </c>
      <c r="AA518" s="11">
        <f>_xlfn.XLOOKUP($D518,[2]Retiros_dinamica!$F:$F,[2]Retiros_dinamica!E:E,"S/I",0)</f>
        <v>74753.13225012063</v>
      </c>
      <c r="AB518" s="6" t="str">
        <f>_xlfn.XLOOKUP(C518,[2]CMg!$I$4:$I$106,[2]CMg!$M$4:$M$106,"----",0,1)</f>
        <v>----</v>
      </c>
      <c r="AC518" s="6" t="str">
        <f>_xlfn.XLOOKUP(C518,[2]CMg!$A$4:$A$106,[2]CMg!$B$4:$B$106,"----",0,1)</f>
        <v>----</v>
      </c>
      <c r="AD518" s="6" t="str">
        <f>_xlfn.XLOOKUP(C518,'[3]Promedio solar Cmg'!$A$4:$A$106,'[3]Promedio solar Cmg'!$B$4:$B$106,"----",0,1)</f>
        <v>----</v>
      </c>
      <c r="AH518" s="12">
        <f>_xlfn.XLOOKUP($E518,'[2]Balance económico'!$C:$C,'[2]Balance económico'!$D:$D,"-",0)</f>
        <v>4464206551.5759754</v>
      </c>
      <c r="AI518" s="12">
        <f>_xlfn.XLOOKUP($E518,'[2]Balance económico'!$C:$C,'[2]Balance económico'!$E:$E,"-",0)</f>
        <v>-250566455.51240712</v>
      </c>
      <c r="AJ518" s="12">
        <f>_xlfn.XLOOKUP($E518,'[2]Balance económico'!$C:$C,'[2]Balance económico'!$F:$F,"-",0)</f>
        <v>278267808.35062945</v>
      </c>
      <c r="AK518" s="6" t="str">
        <f t="shared" si="25"/>
        <v>PPA</v>
      </c>
      <c r="AL518" s="12" t="str" cm="1">
        <f t="array" ref="AL518">IFERROR((X518*[2]!Tabla2[Bloque A] + 'BD Centrales 2025'!Y588*[2]!Tabla2[Bloque B] + 'BD Centrales 2025'!Z588*[2]!Tabla2[Bloque C])*#REF!,"-")</f>
        <v>-</v>
      </c>
      <c r="AM518" s="12" t="str">
        <f t="shared" si="26"/>
        <v>-</v>
      </c>
      <c r="AN518" s="12">
        <f>IFERROR((AH518+AI518+AJ518)/(SUMIFS($W$2:$W$1194,$E$2:$E$1194,E518)*1000*#REF!),0)</f>
        <v>0</v>
      </c>
    </row>
    <row r="519" spans="1:40" ht="14.4" x14ac:dyDescent="0.3">
      <c r="A519" s="7">
        <v>637</v>
      </c>
      <c r="B519" s="7" t="s">
        <v>1463</v>
      </c>
      <c r="C519" s="8" t="s">
        <v>1464</v>
      </c>
      <c r="D519" s="6" t="s">
        <v>1465</v>
      </c>
      <c r="E519" s="6" t="str">
        <f>_xlfn.XLOOKUP(D519,'[2]Coordinados SEN'!$A:$A,'[2]Coordinados SEN'!$B:$B,"-",0)</f>
        <v>76.466.857-K</v>
      </c>
      <c r="F519" s="6" t="s">
        <v>1465</v>
      </c>
      <c r="G519" s="6">
        <f t="shared" si="24"/>
        <v>1</v>
      </c>
      <c r="H519" s="6" t="s">
        <v>1466</v>
      </c>
      <c r="I519" s="6" t="s">
        <v>1467</v>
      </c>
      <c r="J519" s="6" t="str">
        <f>_xlfn.XLOOKUP(I519,'[2]Barras CMg'!$E$2:$E$1527,'[2]Barras CMg'!$A$2:$A$1527,"------",0,1)</f>
        <v>S.MIGUEL______013</v>
      </c>
      <c r="K519" s="6" t="s">
        <v>397</v>
      </c>
      <c r="L519" s="6">
        <v>2025</v>
      </c>
      <c r="M519" s="6" t="s">
        <v>495</v>
      </c>
      <c r="N519" s="6" t="s">
        <v>496</v>
      </c>
      <c r="O519" s="6" t="s">
        <v>213</v>
      </c>
      <c r="P519" s="6" t="s">
        <v>90</v>
      </c>
      <c r="Q519" s="6" t="s">
        <v>91</v>
      </c>
      <c r="R519" s="6" t="s">
        <v>91</v>
      </c>
      <c r="S519" s="6" t="s">
        <v>51</v>
      </c>
      <c r="T519" s="9" t="s">
        <v>1468</v>
      </c>
      <c r="U519" s="10">
        <v>9</v>
      </c>
      <c r="V519" s="10">
        <v>9</v>
      </c>
      <c r="W519" s="11" t="e">
        <f>_xlfn.XLOOKUP(C519,#REF!,#REF!,"S/I",0)</f>
        <v>#REF!</v>
      </c>
      <c r="X519" s="11" t="str">
        <f>_xlfn.XLOOKUP($D519,[2]Retiros_dinamica!$F:$F,[2]Retiros_dinamica!B:B,"S/I",0)</f>
        <v>S/I</v>
      </c>
      <c r="Y519" s="11" t="str">
        <f>_xlfn.XLOOKUP($D519,[2]Retiros_dinamica!$F:$F,[2]Retiros_dinamica!C:C,"S/I",0)</f>
        <v>S/I</v>
      </c>
      <c r="Z519" s="11" t="str">
        <f>_xlfn.XLOOKUP($D519,[2]Retiros_dinamica!$F:$F,[2]Retiros_dinamica!D:D,"S/I",0)</f>
        <v>S/I</v>
      </c>
      <c r="AA519" s="11" t="str">
        <f>_xlfn.XLOOKUP($D519,[2]Retiros_dinamica!$F:$F,[2]Retiros_dinamica!E:E,"S/I",0)</f>
        <v>S/I</v>
      </c>
      <c r="AB519" s="6" t="str">
        <f>_xlfn.XLOOKUP(C519,[2]CMg!$I$4:$I$106,[2]CMg!$M$4:$M$106,"----",0,1)</f>
        <v>----</v>
      </c>
      <c r="AC519" s="6" t="str">
        <f>_xlfn.XLOOKUP(C519,[2]CMg!$A$4:$A$106,[2]CMg!$B$4:$B$106,"----",0,1)</f>
        <v>----</v>
      </c>
      <c r="AD519" s="6" t="str">
        <f>_xlfn.XLOOKUP(C519,'[3]Promedio solar Cmg'!$A$4:$A$106,'[3]Promedio solar Cmg'!$B$4:$B$106,"----",0,1)</f>
        <v>----</v>
      </c>
      <c r="AH519" s="12">
        <f>_xlfn.XLOOKUP($E519,'[2]Balance económico'!$C:$C,'[2]Balance económico'!$D:$D,"-",0)</f>
        <v>581634382.12006915</v>
      </c>
      <c r="AI519" s="12">
        <f>_xlfn.XLOOKUP($E519,'[2]Balance económico'!$C:$C,'[2]Balance económico'!$E:$E,"-",0)</f>
        <v>86100208.364100009</v>
      </c>
      <c r="AJ519" s="12" t="str">
        <f>_xlfn.XLOOKUP($E519,'[2]Balance económico'!$C:$C,'[2]Balance económico'!$F:$F,"-",0)</f>
        <v>----</v>
      </c>
      <c r="AK519" s="6" t="str">
        <f t="shared" si="25"/>
        <v>PPA</v>
      </c>
      <c r="AL519" s="12" t="str" cm="1">
        <f t="array" ref="AL519">IFERROR((X519*[2]!Tabla2[Bloque A] + 'BD Centrales 2025'!Y342*[2]!Tabla2[Bloque B] + 'BD Centrales 2025'!Z342*[2]!Tabla2[Bloque C])*#REF!,"-")</f>
        <v>-</v>
      </c>
      <c r="AM519" s="12" t="str">
        <f t="shared" si="26"/>
        <v>-</v>
      </c>
      <c r="AN519" s="12">
        <f>IFERROR((AH519+AI519+AJ519)/(SUMIFS($W$2:$W$1194,$E$2:$E$1194,E519)*1000*#REF!),0)</f>
        <v>0</v>
      </c>
    </row>
    <row r="520" spans="1:40" ht="14.4" x14ac:dyDescent="0.3">
      <c r="A520" s="7">
        <v>638</v>
      </c>
      <c r="B520" s="7" t="s">
        <v>1469</v>
      </c>
      <c r="C520" s="8" t="s">
        <v>1470</v>
      </c>
      <c r="D520" s="6" t="s">
        <v>1231</v>
      </c>
      <c r="E520" s="6" t="str">
        <f>_xlfn.XLOOKUP(D520,'[2]Coordinados SEN'!$A:$A,'[2]Coordinados SEN'!$B:$B,"-",0)</f>
        <v>76.727.466-1</v>
      </c>
      <c r="F520" s="6" t="s">
        <v>1471</v>
      </c>
      <c r="G520" s="6">
        <f t="shared" si="24"/>
        <v>36</v>
      </c>
      <c r="H520" s="6" t="s">
        <v>1472</v>
      </c>
      <c r="I520" s="6" t="s">
        <v>1473</v>
      </c>
      <c r="J520" s="6" t="str">
        <f>_xlfn.XLOOKUP(I520,'[2]Barras CMg'!$E$2:$E$1527,'[2]Barras CMg'!$A$2:$A$1527,"------",0,1)</f>
        <v>------</v>
      </c>
      <c r="K520" s="6" t="s">
        <v>397</v>
      </c>
      <c r="L520" s="6">
        <v>2025</v>
      </c>
      <c r="M520" s="6" t="s">
        <v>495</v>
      </c>
      <c r="N520" s="6" t="s">
        <v>496</v>
      </c>
      <c r="O520" s="6" t="s">
        <v>213</v>
      </c>
      <c r="P520" s="6" t="s">
        <v>189</v>
      </c>
      <c r="Q520" s="6" t="s">
        <v>773</v>
      </c>
      <c r="R520" s="6" t="s">
        <v>773</v>
      </c>
      <c r="S520" s="6" t="s">
        <v>51</v>
      </c>
      <c r="T520" s="9" t="s">
        <v>1434</v>
      </c>
      <c r="U520" s="10">
        <v>3</v>
      </c>
      <c r="V520" s="10">
        <v>3</v>
      </c>
      <c r="W520" s="11" t="e">
        <f>_xlfn.XLOOKUP(C520,#REF!,#REF!,"S/I",0)</f>
        <v>#REF!</v>
      </c>
      <c r="X520" s="11" t="str">
        <f>_xlfn.XLOOKUP($D520,[2]Retiros_dinamica!$F:$F,[2]Retiros_dinamica!B:B,"S/I",0)</f>
        <v>S/I</v>
      </c>
      <c r="Y520" s="11" t="str">
        <f>_xlfn.XLOOKUP($D520,[2]Retiros_dinamica!$F:$F,[2]Retiros_dinamica!C:C,"S/I",0)</f>
        <v>S/I</v>
      </c>
      <c r="Z520" s="11" t="str">
        <f>_xlfn.XLOOKUP($D520,[2]Retiros_dinamica!$F:$F,[2]Retiros_dinamica!D:D,"S/I",0)</f>
        <v>S/I</v>
      </c>
      <c r="AA520" s="11" t="str">
        <f>_xlfn.XLOOKUP($D520,[2]Retiros_dinamica!$F:$F,[2]Retiros_dinamica!E:E,"S/I",0)</f>
        <v>S/I</v>
      </c>
      <c r="AB520" s="6" t="str">
        <f>_xlfn.XLOOKUP(C520,[2]CMg!$I$4:$I$106,[2]CMg!$M$4:$M$106,"----",0,1)</f>
        <v>----</v>
      </c>
      <c r="AC520" s="6" t="str">
        <f>_xlfn.XLOOKUP(C520,[2]CMg!$A$4:$A$106,[2]CMg!$B$4:$B$106,"----",0,1)</f>
        <v>----</v>
      </c>
      <c r="AD520" s="6" t="str">
        <f>_xlfn.XLOOKUP(C520,'[3]Promedio solar Cmg'!$A$4:$A$106,'[3]Promedio solar Cmg'!$B$4:$B$106,"----",0,1)</f>
        <v>----</v>
      </c>
      <c r="AH520" s="12">
        <f>_xlfn.XLOOKUP($E520,'[2]Balance económico'!$C:$C,'[2]Balance económico'!$D:$D,"-",0)</f>
        <v>21691133643.183369</v>
      </c>
      <c r="AI520" s="12">
        <f>_xlfn.XLOOKUP($E520,'[2]Balance económico'!$C:$C,'[2]Balance económico'!$E:$E,"-",0)</f>
        <v>2324793951.0151529</v>
      </c>
      <c r="AJ520" s="12" t="str">
        <f>_xlfn.XLOOKUP($E520,'[2]Balance económico'!$C:$C,'[2]Balance económico'!$F:$F,"-",0)</f>
        <v>----</v>
      </c>
      <c r="AK520" s="6" t="str">
        <f t="shared" si="25"/>
        <v>PPA</v>
      </c>
      <c r="AL520" s="12" t="str" cm="1">
        <f t="array" ref="AL520">IFERROR((X520*[2]!Tabla2[Bloque A] + 'BD Centrales 2025'!Y669*[2]!Tabla2[Bloque B] + 'BD Centrales 2025'!Z669*[2]!Tabla2[Bloque C])*#REF!,"-")</f>
        <v>-</v>
      </c>
      <c r="AM520" s="12" t="str">
        <f t="shared" si="26"/>
        <v>-</v>
      </c>
      <c r="AN520" s="12">
        <f>IFERROR((AH520+AI520+AJ520)/(SUMIFS($W$2:$W$1194,$E$2:$E$1194,E520)*1000*#REF!),0)</f>
        <v>0</v>
      </c>
    </row>
    <row r="521" spans="1:40" ht="14.4" x14ac:dyDescent="0.3">
      <c r="A521" s="7">
        <v>639</v>
      </c>
      <c r="B521" s="7" t="s">
        <v>1474</v>
      </c>
      <c r="C521" s="8" t="s">
        <v>1475</v>
      </c>
      <c r="D521" s="6" t="s">
        <v>1476</v>
      </c>
      <c r="E521" s="6" t="str">
        <f>_xlfn.XLOOKUP(D521,'[2]Coordinados SEN'!$A:$A,'[2]Coordinados SEN'!$B:$B,"-",0)</f>
        <v>77.875.443-6</v>
      </c>
      <c r="F521" s="6" t="s">
        <v>1476</v>
      </c>
      <c r="G521" s="6">
        <f t="shared" si="24"/>
        <v>1</v>
      </c>
      <c r="H521" s="6" t="s">
        <v>1477</v>
      </c>
      <c r="I521" s="6" t="s">
        <v>1478</v>
      </c>
      <c r="J521" s="6" t="str">
        <f>_xlfn.XLOOKUP(I521,'[2]Barras CMg'!$E$2:$E$1527,'[2]Barras CMg'!$A$2:$A$1527,"------",0,1)</f>
        <v>LAGUNAS_______220</v>
      </c>
      <c r="K521" s="6">
        <v>1</v>
      </c>
      <c r="L521" s="6">
        <v>2025</v>
      </c>
      <c r="M521" s="6" t="s">
        <v>495</v>
      </c>
      <c r="N521" s="6" t="s">
        <v>496</v>
      </c>
      <c r="O521" s="6" t="s">
        <v>47</v>
      </c>
      <c r="P521" s="6" t="s">
        <v>814</v>
      </c>
      <c r="Q521" s="6" t="s">
        <v>815</v>
      </c>
      <c r="R521" s="6" t="s">
        <v>816</v>
      </c>
      <c r="S521" s="6" t="s">
        <v>51</v>
      </c>
      <c r="T521" s="9" t="s">
        <v>1479</v>
      </c>
      <c r="U521" s="10">
        <v>110.81</v>
      </c>
      <c r="V521" s="10">
        <v>109.59</v>
      </c>
      <c r="W521" s="11" t="e">
        <f>_xlfn.XLOOKUP(C521,#REF!,#REF!,"S/I",0)</f>
        <v>#REF!</v>
      </c>
      <c r="X521" s="11" t="str">
        <f>_xlfn.XLOOKUP($D521,[2]Retiros_dinamica!$F:$F,[2]Retiros_dinamica!B:B,"S/I",0)</f>
        <v>S/I</v>
      </c>
      <c r="Y521" s="11" t="str">
        <f>_xlfn.XLOOKUP($D521,[2]Retiros_dinamica!$F:$F,[2]Retiros_dinamica!C:C,"S/I",0)</f>
        <v>S/I</v>
      </c>
      <c r="Z521" s="11" t="str">
        <f>_xlfn.XLOOKUP($D521,[2]Retiros_dinamica!$F:$F,[2]Retiros_dinamica!D:D,"S/I",0)</f>
        <v>S/I</v>
      </c>
      <c r="AA521" s="11" t="str">
        <f>_xlfn.XLOOKUP($D521,[2]Retiros_dinamica!$F:$F,[2]Retiros_dinamica!E:E,"S/I",0)</f>
        <v>S/I</v>
      </c>
      <c r="AB521" s="6">
        <f>_xlfn.XLOOKUP(C521,[2]CMg!$I$4:$I$106,[2]CMg!$M$4:$M$106,"----",0,1)</f>
        <v>6.6664515913740443</v>
      </c>
      <c r="AC521" s="6">
        <f>_xlfn.XLOOKUP(C521,'[3]Promedio Cmg'!$A$4:$A$106,'[3]Promedio Cmg'!$B$4:$B$106,"---",0,1)</f>
        <v>52.137537952288547</v>
      </c>
      <c r="AD521" s="6">
        <f>_xlfn.XLOOKUP(C521,'[3]Promedio solar Cmg'!$A$4:$A$106,'[3]Promedio solar Cmg'!$B$4:$B$106,"----",0,1)</f>
        <v>8.0978410958904021</v>
      </c>
      <c r="AE521" s="6">
        <f>_xlfn.XLOOKUP(C521,[2]CMg!$O$4:$O$106,[2]CMg!$P$4:$P$106,"----",0,1)</f>
        <v>83.588309528468031</v>
      </c>
      <c r="AF521" s="14">
        <f>_xlfn.XLOOKUP(C521,[2]CMg!$S$4:$S$106,[2]CMg!$U$4:$U$106,"----",0,1)</f>
        <v>0.47894076018719323</v>
      </c>
      <c r="AH521" s="12">
        <f>_xlfn.XLOOKUP($E521,'[2]Balance económico'!$C:$C,'[2]Balance económico'!$D:$D,"-",0)</f>
        <v>986480828.81803298</v>
      </c>
      <c r="AI521" s="12">
        <f>_xlfn.XLOOKUP($E521,'[2]Balance económico'!$C:$C,'[2]Balance económico'!$E:$E,"-",0)</f>
        <v>2155692153.0559998</v>
      </c>
      <c r="AJ521" s="12" t="str">
        <f>_xlfn.XLOOKUP($E521,'[2]Balance económico'!$C:$C,'[2]Balance económico'!$F:$F,"-",0)</f>
        <v>----</v>
      </c>
      <c r="AK521" s="6" t="str">
        <f t="shared" si="25"/>
        <v>PPA</v>
      </c>
      <c r="AL521" s="12" t="str" cm="1">
        <f t="array" ref="AL521">IFERROR((X521*[2]!Tabla2[Bloque A] + 'BD Centrales 2025'!Y888*[2]!Tabla2[Bloque B] + 'BD Centrales 2025'!Z888*[2]!Tabla2[Bloque C])*#REF!,"-")</f>
        <v>-</v>
      </c>
      <c r="AM521" s="12" t="str">
        <f t="shared" si="26"/>
        <v>-</v>
      </c>
      <c r="AN521" s="12">
        <f>IFERROR((AH521+AI521+AJ521)/(SUMIFS($W$2:$W$1194,$E$2:$E$1194,E521)*1000*#REF!),0)</f>
        <v>0</v>
      </c>
    </row>
    <row r="522" spans="1:40" ht="14.4" x14ac:dyDescent="0.3">
      <c r="A522" s="7">
        <v>640</v>
      </c>
      <c r="B522" s="7" t="s">
        <v>1480</v>
      </c>
      <c r="C522" s="8" t="s">
        <v>1481</v>
      </c>
      <c r="D522" s="6" t="s">
        <v>1482</v>
      </c>
      <c r="E522" s="6" t="str">
        <f>_xlfn.XLOOKUP(D522,'[2]Coordinados SEN'!$A:$A,'[2]Coordinados SEN'!$B:$B,"-",0)</f>
        <v>76.738.882-9</v>
      </c>
      <c r="F522" s="6" t="s">
        <v>1482</v>
      </c>
      <c r="G522" s="6">
        <f t="shared" si="24"/>
        <v>1</v>
      </c>
      <c r="H522" s="6" t="s">
        <v>1483</v>
      </c>
      <c r="I522" s="6" t="s">
        <v>1484</v>
      </c>
      <c r="J522" s="6" t="str">
        <f>_xlfn.XLOOKUP(I522,'[2]Barras CMg'!$E$2:$E$1527,'[2]Barras CMg'!$A$2:$A$1527,"------",0,1)</f>
        <v>LASARANAS_____066</v>
      </c>
      <c r="K522" s="6" t="s">
        <v>397</v>
      </c>
      <c r="L522" s="6">
        <v>2025</v>
      </c>
      <c r="M522" s="6" t="s">
        <v>495</v>
      </c>
      <c r="N522" s="6" t="s">
        <v>496</v>
      </c>
      <c r="O522" s="6" t="s">
        <v>213</v>
      </c>
      <c r="P522" s="6" t="s">
        <v>164</v>
      </c>
      <c r="Q522" s="6" t="s">
        <v>221</v>
      </c>
      <c r="R522" s="6" t="s">
        <v>886</v>
      </c>
      <c r="S522" s="6" t="s">
        <v>51</v>
      </c>
      <c r="T522" s="9" t="s">
        <v>350</v>
      </c>
      <c r="U522" s="10">
        <v>2.7</v>
      </c>
      <c r="V522" s="10">
        <v>2.7</v>
      </c>
      <c r="W522" s="11" t="e">
        <f>_xlfn.XLOOKUP(C522,#REF!,#REF!,"S/I",0)</f>
        <v>#REF!</v>
      </c>
      <c r="X522" s="11" t="str">
        <f>_xlfn.XLOOKUP($D522,[2]Retiros_dinamica!$F:$F,[2]Retiros_dinamica!B:B,"S/I",0)</f>
        <v>S/I</v>
      </c>
      <c r="Y522" s="11" t="str">
        <f>_xlfn.XLOOKUP($D522,[2]Retiros_dinamica!$F:$F,[2]Retiros_dinamica!C:C,"S/I",0)</f>
        <v>S/I</v>
      </c>
      <c r="Z522" s="11" t="str">
        <f>_xlfn.XLOOKUP($D522,[2]Retiros_dinamica!$F:$F,[2]Retiros_dinamica!D:D,"S/I",0)</f>
        <v>S/I</v>
      </c>
      <c r="AA522" s="11" t="str">
        <f>_xlfn.XLOOKUP($D522,[2]Retiros_dinamica!$F:$F,[2]Retiros_dinamica!E:E,"S/I",0)</f>
        <v>S/I</v>
      </c>
      <c r="AB522" s="6" t="str">
        <f>_xlfn.XLOOKUP(C522,[2]CMg!$I$4:$I$106,[2]CMg!$M$4:$M$106,"----",0,1)</f>
        <v>----</v>
      </c>
      <c r="AC522" s="6" t="str">
        <f>_xlfn.XLOOKUP(C522,[2]CMg!$A$4:$A$106,[2]CMg!$B$4:$B$106,"----",0,1)</f>
        <v>----</v>
      </c>
      <c r="AD522" s="6" t="str">
        <f>_xlfn.XLOOKUP(C522,'[3]Promedio solar Cmg'!$A$4:$A$106,'[3]Promedio solar Cmg'!$B$4:$B$106,"----",0,1)</f>
        <v>----</v>
      </c>
      <c r="AH522" s="12">
        <f>_xlfn.XLOOKUP($E522,'[2]Balance económico'!$C:$C,'[2]Balance económico'!$D:$D,"-",0)</f>
        <v>279180069.04038131</v>
      </c>
      <c r="AI522" s="12">
        <f>_xlfn.XLOOKUP($E522,'[2]Balance económico'!$C:$C,'[2]Balance económico'!$E:$E,"-",0)</f>
        <v>31337369.671499997</v>
      </c>
      <c r="AJ522" s="12" t="str">
        <f>_xlfn.XLOOKUP($E522,'[2]Balance económico'!$C:$C,'[2]Balance económico'!$F:$F,"-",0)</f>
        <v>----</v>
      </c>
      <c r="AK522" s="6" t="str">
        <f t="shared" si="25"/>
        <v>PPA</v>
      </c>
      <c r="AL522" s="12" t="str" cm="1">
        <f t="array" ref="AL522">IFERROR((X522*[2]!Tabla2[Bloque A] + 'BD Centrales 2025'!Y189*[2]!Tabla2[Bloque B] + 'BD Centrales 2025'!Z189*[2]!Tabla2[Bloque C])*#REF!,"-")</f>
        <v>-</v>
      </c>
      <c r="AM522" s="12" t="str">
        <f t="shared" si="26"/>
        <v>-</v>
      </c>
      <c r="AN522" s="12">
        <f>IFERROR((AH522+AI522+AJ522)/(SUMIFS($W$2:$W$1194,$E$2:$E$1194,E522)*1000*#REF!),0)</f>
        <v>0</v>
      </c>
    </row>
    <row r="523" spans="1:40" ht="14.4" x14ac:dyDescent="0.3">
      <c r="A523" s="7">
        <v>641</v>
      </c>
      <c r="B523" s="7" t="s">
        <v>1485</v>
      </c>
      <c r="C523" s="8" t="s">
        <v>1486</v>
      </c>
      <c r="D523" s="6" t="s">
        <v>1134</v>
      </c>
      <c r="E523" s="6" t="str">
        <f>_xlfn.XLOOKUP(D523,'[2]Coordinados SEN'!$A:$A,'[2]Coordinados SEN'!$B:$B,"-",0)</f>
        <v>76.960.202-K</v>
      </c>
      <c r="F523" s="6" t="s">
        <v>1487</v>
      </c>
      <c r="G523" s="6">
        <f t="shared" si="24"/>
        <v>11</v>
      </c>
      <c r="H523" s="6" t="s">
        <v>1448</v>
      </c>
      <c r="I523" s="6" t="s">
        <v>1488</v>
      </c>
      <c r="J523" s="6" t="str">
        <f>_xlfn.XLOOKUP(I523,'[2]Barras CMg'!$E$2:$E$1527,'[2]Barras CMg'!$A$2:$A$1527,"------",0,1)</f>
        <v>------</v>
      </c>
      <c r="K523" s="6" t="s">
        <v>397</v>
      </c>
      <c r="L523" s="6">
        <v>2025</v>
      </c>
      <c r="M523" s="6" t="s">
        <v>495</v>
      </c>
      <c r="N523" s="6" t="s">
        <v>496</v>
      </c>
      <c r="O523" s="6" t="s">
        <v>213</v>
      </c>
      <c r="P523" s="6" t="s">
        <v>477</v>
      </c>
      <c r="Q523" s="6" t="s">
        <v>766</v>
      </c>
      <c r="R523" s="6" t="s">
        <v>767</v>
      </c>
      <c r="S523" s="6" t="s">
        <v>51</v>
      </c>
      <c r="T523" s="9" t="s">
        <v>1489</v>
      </c>
      <c r="U523" s="10">
        <v>3</v>
      </c>
      <c r="V523" s="10">
        <v>2.9660000000000002</v>
      </c>
      <c r="W523" s="11" t="e">
        <f>_xlfn.XLOOKUP(C523,#REF!,#REF!,"S/I",0)</f>
        <v>#REF!</v>
      </c>
      <c r="X523" s="11" t="str">
        <f>_xlfn.XLOOKUP($D523,[2]Retiros_dinamica!$F:$F,[2]Retiros_dinamica!B:B,"S/I",0)</f>
        <v>S/I</v>
      </c>
      <c r="Y523" s="11" t="str">
        <f>_xlfn.XLOOKUP($D523,[2]Retiros_dinamica!$F:$F,[2]Retiros_dinamica!C:C,"S/I",0)</f>
        <v>S/I</v>
      </c>
      <c r="Z523" s="11" t="str">
        <f>_xlfn.XLOOKUP($D523,[2]Retiros_dinamica!$F:$F,[2]Retiros_dinamica!D:D,"S/I",0)</f>
        <v>S/I</v>
      </c>
      <c r="AA523" s="11" t="str">
        <f>_xlfn.XLOOKUP($D523,[2]Retiros_dinamica!$F:$F,[2]Retiros_dinamica!E:E,"S/I",0)</f>
        <v>S/I</v>
      </c>
      <c r="AB523" s="6" t="str">
        <f>_xlfn.XLOOKUP(C523,[2]CMg!$I$4:$I$106,[2]CMg!$M$4:$M$106,"----",0,1)</f>
        <v>----</v>
      </c>
      <c r="AC523" s="6" t="str">
        <f>_xlfn.XLOOKUP(C523,[2]CMg!$A$4:$A$106,[2]CMg!$B$4:$B$106,"----",0,1)</f>
        <v>----</v>
      </c>
      <c r="AD523" s="6" t="str">
        <f>_xlfn.XLOOKUP(C523,'[3]Promedio solar Cmg'!$A$4:$A$106,'[3]Promedio solar Cmg'!$B$4:$B$106,"----",0,1)</f>
        <v>----</v>
      </c>
      <c r="AH523" s="12">
        <f>_xlfn.XLOOKUP($E523,'[2]Balance económico'!$C:$C,'[2]Balance económico'!$D:$D,"-",0)</f>
        <v>2120503321.9926</v>
      </c>
      <c r="AI523" s="12">
        <f>_xlfn.XLOOKUP($E523,'[2]Balance económico'!$C:$C,'[2]Balance económico'!$E:$E,"-",0)</f>
        <v>173382907.73500001</v>
      </c>
      <c r="AJ523" s="12" t="str">
        <f>_xlfn.XLOOKUP($E523,'[2]Balance económico'!$C:$C,'[2]Balance económico'!$F:$F,"-",0)</f>
        <v>----</v>
      </c>
      <c r="AK523" s="6" t="str">
        <f t="shared" si="25"/>
        <v>PPA</v>
      </c>
      <c r="AL523" s="12" t="str" cm="1">
        <f t="array" ref="AL523">IFERROR((X523*[2]!Tabla2[Bloque A] + 'BD Centrales 2025'!Y477*[2]!Tabla2[Bloque B] + 'BD Centrales 2025'!Z477*[2]!Tabla2[Bloque C])*#REF!,"-")</f>
        <v>-</v>
      </c>
      <c r="AM523" s="12" t="str">
        <f t="shared" si="26"/>
        <v>-</v>
      </c>
      <c r="AN523" s="12">
        <f>IFERROR((AH523+AI523+AJ523)/(SUMIFS($W$2:$W$1194,$E$2:$E$1194,E523)*1000*#REF!),0)</f>
        <v>0</v>
      </c>
    </row>
    <row r="524" spans="1:40" ht="14.4" x14ac:dyDescent="0.3">
      <c r="A524" s="7">
        <v>642</v>
      </c>
      <c r="B524" s="7" t="s">
        <v>1490</v>
      </c>
      <c r="C524" s="8" t="s">
        <v>1491</v>
      </c>
      <c r="D524" s="6" t="s">
        <v>1134</v>
      </c>
      <c r="E524" s="6" t="str">
        <f>_xlfn.XLOOKUP(D524,'[2]Coordinados SEN'!$A:$A,'[2]Coordinados SEN'!$B:$B,"-",0)</f>
        <v>76.960.202-K</v>
      </c>
      <c r="F524" s="6" t="s">
        <v>1492</v>
      </c>
      <c r="G524" s="6">
        <f t="shared" si="24"/>
        <v>11</v>
      </c>
      <c r="H524" s="6" t="s">
        <v>1493</v>
      </c>
      <c r="I524" s="6" t="s">
        <v>1494</v>
      </c>
      <c r="J524" s="6" t="str">
        <f>_xlfn.XLOOKUP(I524,'[2]Barras CMg'!$E$2:$E$1527,'[2]Barras CMg'!$A$2:$A$1527,"------",0,1)</f>
        <v>PANGUILEMO____013</v>
      </c>
      <c r="K524" s="6" t="s">
        <v>397</v>
      </c>
      <c r="L524" s="6">
        <v>2025</v>
      </c>
      <c r="M524" s="6" t="s">
        <v>495</v>
      </c>
      <c r="N524" s="6" t="s">
        <v>496</v>
      </c>
      <c r="O524" s="6" t="s">
        <v>213</v>
      </c>
      <c r="P524" s="6" t="s">
        <v>90</v>
      </c>
      <c r="Q524" s="6" t="s">
        <v>91</v>
      </c>
      <c r="R524" s="6" t="s">
        <v>91</v>
      </c>
      <c r="S524" s="6" t="s">
        <v>51</v>
      </c>
      <c r="T524" s="9" t="s">
        <v>1495</v>
      </c>
      <c r="U524" s="10">
        <v>3</v>
      </c>
      <c r="V524" s="10">
        <v>2.9660000000000002</v>
      </c>
      <c r="W524" s="11" t="e">
        <f>_xlfn.XLOOKUP(C524,#REF!,#REF!,"S/I",0)</f>
        <v>#REF!</v>
      </c>
      <c r="X524" s="11" t="str">
        <f>_xlfn.XLOOKUP($D524,[2]Retiros_dinamica!$F:$F,[2]Retiros_dinamica!B:B,"S/I",0)</f>
        <v>S/I</v>
      </c>
      <c r="Y524" s="11" t="str">
        <f>_xlfn.XLOOKUP($D524,[2]Retiros_dinamica!$F:$F,[2]Retiros_dinamica!C:C,"S/I",0)</f>
        <v>S/I</v>
      </c>
      <c r="Z524" s="11" t="str">
        <f>_xlfn.XLOOKUP($D524,[2]Retiros_dinamica!$F:$F,[2]Retiros_dinamica!D:D,"S/I",0)</f>
        <v>S/I</v>
      </c>
      <c r="AA524" s="11" t="str">
        <f>_xlfn.XLOOKUP($D524,[2]Retiros_dinamica!$F:$F,[2]Retiros_dinamica!E:E,"S/I",0)</f>
        <v>S/I</v>
      </c>
      <c r="AB524" s="6" t="str">
        <f>_xlfn.XLOOKUP(C524,[2]CMg!$I$4:$I$106,[2]CMg!$M$4:$M$106,"----",0,1)</f>
        <v>----</v>
      </c>
      <c r="AC524" s="6" t="str">
        <f>_xlfn.XLOOKUP(C524,[2]CMg!$A$4:$A$106,[2]CMg!$B$4:$B$106,"----",0,1)</f>
        <v>----</v>
      </c>
      <c r="AD524" s="6" t="str">
        <f>_xlfn.XLOOKUP(C524,'[3]Promedio solar Cmg'!$A$4:$A$106,'[3]Promedio solar Cmg'!$B$4:$B$106,"----",0,1)</f>
        <v>----</v>
      </c>
      <c r="AH524" s="12">
        <f>_xlfn.XLOOKUP($E524,'[2]Balance económico'!$C:$C,'[2]Balance económico'!$D:$D,"-",0)</f>
        <v>2120503321.9926</v>
      </c>
      <c r="AI524" s="12">
        <f>_xlfn.XLOOKUP($E524,'[2]Balance económico'!$C:$C,'[2]Balance económico'!$E:$E,"-",0)</f>
        <v>173382907.73500001</v>
      </c>
      <c r="AJ524" s="12" t="str">
        <f>_xlfn.XLOOKUP($E524,'[2]Balance económico'!$C:$C,'[2]Balance económico'!$F:$F,"-",0)</f>
        <v>----</v>
      </c>
      <c r="AK524" s="6" t="str">
        <f t="shared" si="25"/>
        <v>PPA</v>
      </c>
      <c r="AL524" s="12" t="str" cm="1">
        <f t="array" ref="AL524">IFERROR((X524*[2]!Tabla2[Bloque A] + 'BD Centrales 2025'!Y478*[2]!Tabla2[Bloque B] + 'BD Centrales 2025'!Z478*[2]!Tabla2[Bloque C])*#REF!,"-")</f>
        <v>-</v>
      </c>
      <c r="AM524" s="12" t="str">
        <f t="shared" si="26"/>
        <v>-</v>
      </c>
      <c r="AN524" s="12">
        <f>IFERROR((AH524+AI524+AJ524)/(SUMIFS($W$2:$W$1194,$E$2:$E$1194,E524)*1000*#REF!),0)</f>
        <v>0</v>
      </c>
    </row>
    <row r="525" spans="1:40" ht="14.4" x14ac:dyDescent="0.3">
      <c r="A525" s="7">
        <v>643</v>
      </c>
      <c r="B525" s="7" t="s">
        <v>1496</v>
      </c>
      <c r="C525" s="8" t="s">
        <v>1497</v>
      </c>
      <c r="D525" s="6" t="s">
        <v>1498</v>
      </c>
      <c r="E525" s="6" t="str">
        <f>_xlfn.XLOOKUP(D525,'[2]Coordinados SEN'!$A:$A,'[2]Coordinados SEN'!$B:$B,"-",0)</f>
        <v>77.423.682-1</v>
      </c>
      <c r="F525" s="6" t="s">
        <v>1498</v>
      </c>
      <c r="G525" s="6">
        <f t="shared" si="24"/>
        <v>2</v>
      </c>
      <c r="H525" s="6" t="s">
        <v>1499</v>
      </c>
      <c r="I525" s="13" t="s">
        <v>1500</v>
      </c>
      <c r="J525" s="6" t="str">
        <f>_xlfn.XLOOKUP(I525,'[2]Barras CMg'!$E$2:$E$1527,'[2]Barras CMg'!$A$2:$A$1527,"------",0,1)</f>
        <v>ANDES_SNG_____220</v>
      </c>
      <c r="K525" s="6">
        <v>1</v>
      </c>
      <c r="L525" s="6">
        <v>2025</v>
      </c>
      <c r="M525" s="6" t="s">
        <v>495</v>
      </c>
      <c r="N525" s="6" t="s">
        <v>496</v>
      </c>
      <c r="O525" s="6" t="s">
        <v>47</v>
      </c>
      <c r="P525" s="6" t="s">
        <v>48</v>
      </c>
      <c r="Q525" s="6" t="s">
        <v>48</v>
      </c>
      <c r="R525" s="6" t="s">
        <v>48</v>
      </c>
      <c r="S525" s="6" t="s">
        <v>51</v>
      </c>
      <c r="T525" s="9" t="s">
        <v>1501</v>
      </c>
      <c r="U525" s="10">
        <v>86.75</v>
      </c>
      <c r="V525" s="10">
        <v>86.32</v>
      </c>
      <c r="W525" s="11" t="e">
        <f>_xlfn.XLOOKUP(C525,#REF!,#REF!,"S/I",0)</f>
        <v>#REF!</v>
      </c>
      <c r="X525" s="11" t="str">
        <f>_xlfn.XLOOKUP($D525,[2]Retiros_dinamica!$F:$F,[2]Retiros_dinamica!B:B,"S/I",0)</f>
        <v>S/I</v>
      </c>
      <c r="Y525" s="11" t="str">
        <f>_xlfn.XLOOKUP($D525,[2]Retiros_dinamica!$F:$F,[2]Retiros_dinamica!C:C,"S/I",0)</f>
        <v>S/I</v>
      </c>
      <c r="Z525" s="11" t="str">
        <f>_xlfn.XLOOKUP($D525,[2]Retiros_dinamica!$F:$F,[2]Retiros_dinamica!D:D,"S/I",0)</f>
        <v>S/I</v>
      </c>
      <c r="AA525" s="11" t="str">
        <f>_xlfn.XLOOKUP($D525,[2]Retiros_dinamica!$F:$F,[2]Retiros_dinamica!E:E,"S/I",0)</f>
        <v>S/I</v>
      </c>
      <c r="AB525" s="6">
        <f>_xlfn.XLOOKUP(C525,[2]CMg!$I$4:$I$106,[2]CMg!$M$4:$M$106,"----",0,1)</f>
        <v>5.9934326613331645</v>
      </c>
      <c r="AC525" s="6">
        <f>_xlfn.XLOOKUP(C525,'[3]Promedio Cmg'!$A$4:$A$106,'[3]Promedio Cmg'!$B$4:$B$106,"---",0,1)</f>
        <v>49.282570482821477</v>
      </c>
      <c r="AD525" s="6">
        <f>_xlfn.XLOOKUP(C525,'[3]Promedio solar Cmg'!$A$4:$A$106,'[3]Promedio solar Cmg'!$B$4:$B$106,"----",0,1)</f>
        <v>8.453520547945212</v>
      </c>
      <c r="AE525" s="6">
        <f>_xlfn.XLOOKUP(C525,[2]CMg!$O$4:$O$106,[2]CMg!$P$4:$P$106,"----",0,1)</f>
        <v>78.440471531989601</v>
      </c>
      <c r="AF525" s="14">
        <f>_xlfn.XLOOKUP(C525,[2]CMg!$S$4:$S$106,[2]CMg!$U$4:$U$106,"----",0,1)</f>
        <v>0.53429973747289117</v>
      </c>
      <c r="AH525" s="12">
        <f>_xlfn.XLOOKUP($E525,'[2]Balance económico'!$C:$C,'[2]Balance económico'!$D:$D,"-",0)</f>
        <v>-701589921.74896979</v>
      </c>
      <c r="AI525" s="12">
        <f>_xlfn.XLOOKUP($E525,'[2]Balance económico'!$C:$C,'[2]Balance económico'!$E:$E,"-",0)</f>
        <v>16010781848.727798</v>
      </c>
      <c r="AJ525" s="12" t="str">
        <f>_xlfn.XLOOKUP($E525,'[2]Balance económico'!$C:$C,'[2]Balance económico'!$F:$F,"-",0)</f>
        <v>----</v>
      </c>
      <c r="AK525" s="6" t="str">
        <f t="shared" si="25"/>
        <v>PPA</v>
      </c>
      <c r="AL525" s="12" t="str" cm="1">
        <f t="array" ref="AL525">IFERROR((X525*[2]!Tabla2[Bloque A] + 'BD Centrales 2025'!Y801*[2]!Tabla2[Bloque B] + 'BD Centrales 2025'!Z801*[2]!Tabla2[Bloque C])*#REF!,"-")</f>
        <v>-</v>
      </c>
      <c r="AM525" s="12" t="str">
        <f t="shared" si="26"/>
        <v>-</v>
      </c>
      <c r="AN525" s="12">
        <f>IFERROR((AH525+AI525+AJ525)/(SUMIFS($W$2:$W$1194,$E$2:$E$1194,E525)*1000*#REF!),0)</f>
        <v>0</v>
      </c>
    </row>
    <row r="526" spans="1:40" ht="14.4" x14ac:dyDescent="0.3">
      <c r="A526" s="7">
        <v>644</v>
      </c>
      <c r="B526" s="7" t="s">
        <v>1502</v>
      </c>
      <c r="C526" s="8" t="s">
        <v>1503</v>
      </c>
      <c r="D526" s="6" t="s">
        <v>1231</v>
      </c>
      <c r="E526" s="6" t="str">
        <f>_xlfn.XLOOKUP(D526,'[2]Coordinados SEN'!$A:$A,'[2]Coordinados SEN'!$B:$B,"-",0)</f>
        <v>76.727.466-1</v>
      </c>
      <c r="F526" s="6" t="s">
        <v>1504</v>
      </c>
      <c r="G526" s="6">
        <f t="shared" si="24"/>
        <v>36</v>
      </c>
      <c r="H526" s="6" t="s">
        <v>1505</v>
      </c>
      <c r="I526" s="6" t="s">
        <v>1506</v>
      </c>
      <c r="J526" s="6" t="str">
        <f>_xlfn.XLOOKUP(I526,'[2]Barras CMg'!$E$2:$E$1527,'[2]Barras CMg'!$A$2:$A$1527,"------",0,1)</f>
        <v>MARCHIHUE_____013</v>
      </c>
      <c r="K526" s="6" t="s">
        <v>397</v>
      </c>
      <c r="L526" s="6">
        <v>2025</v>
      </c>
      <c r="M526" s="6" t="s">
        <v>495</v>
      </c>
      <c r="N526" s="6" t="s">
        <v>496</v>
      </c>
      <c r="O526" s="6" t="s">
        <v>213</v>
      </c>
      <c r="P526" s="6" t="s">
        <v>106</v>
      </c>
      <c r="Q526" s="6" t="s">
        <v>144</v>
      </c>
      <c r="R526" s="6" t="s">
        <v>939</v>
      </c>
      <c r="S526" s="6" t="s">
        <v>51</v>
      </c>
      <c r="T526" s="9" t="s">
        <v>1317</v>
      </c>
      <c r="U526" s="10">
        <v>2.95</v>
      </c>
      <c r="V526" s="10">
        <v>2.95</v>
      </c>
      <c r="W526" s="11" t="e">
        <f>_xlfn.XLOOKUP(C526,#REF!,#REF!,"S/I",0)</f>
        <v>#REF!</v>
      </c>
      <c r="X526" s="11" t="str">
        <f>_xlfn.XLOOKUP($D526,[2]Retiros_dinamica!$F:$F,[2]Retiros_dinamica!B:B,"S/I",0)</f>
        <v>S/I</v>
      </c>
      <c r="Y526" s="11" t="str">
        <f>_xlfn.XLOOKUP($D526,[2]Retiros_dinamica!$F:$F,[2]Retiros_dinamica!C:C,"S/I",0)</f>
        <v>S/I</v>
      </c>
      <c r="Z526" s="11" t="str">
        <f>_xlfn.XLOOKUP($D526,[2]Retiros_dinamica!$F:$F,[2]Retiros_dinamica!D:D,"S/I",0)</f>
        <v>S/I</v>
      </c>
      <c r="AA526" s="11" t="str">
        <f>_xlfn.XLOOKUP($D526,[2]Retiros_dinamica!$F:$F,[2]Retiros_dinamica!E:E,"S/I",0)</f>
        <v>S/I</v>
      </c>
      <c r="AB526" s="6" t="str">
        <f>_xlfn.XLOOKUP(C526,[2]CMg!$I$4:$I$106,[2]CMg!$M$4:$M$106,"----",0,1)</f>
        <v>----</v>
      </c>
      <c r="AC526" s="6" t="str">
        <f>_xlfn.XLOOKUP(C526,[2]CMg!$A$4:$A$106,[2]CMg!$B$4:$B$106,"----",0,1)</f>
        <v>----</v>
      </c>
      <c r="AD526" s="6" t="str">
        <f>_xlfn.XLOOKUP(C526,'[3]Promedio solar Cmg'!$A$4:$A$106,'[3]Promedio solar Cmg'!$B$4:$B$106,"----",0,1)</f>
        <v>----</v>
      </c>
      <c r="AH526" s="12">
        <f>_xlfn.XLOOKUP($E526,'[2]Balance económico'!$C:$C,'[2]Balance económico'!$D:$D,"-",0)</f>
        <v>21691133643.183369</v>
      </c>
      <c r="AI526" s="12">
        <f>_xlfn.XLOOKUP($E526,'[2]Balance económico'!$C:$C,'[2]Balance económico'!$E:$E,"-",0)</f>
        <v>2324793951.0151529</v>
      </c>
      <c r="AJ526" s="12" t="str">
        <f>_xlfn.XLOOKUP($E526,'[2]Balance económico'!$C:$C,'[2]Balance económico'!$F:$F,"-",0)</f>
        <v>----</v>
      </c>
      <c r="AK526" s="6" t="str">
        <f t="shared" si="25"/>
        <v>PPA</v>
      </c>
      <c r="AL526" s="12" t="str" cm="1">
        <f t="array" ref="AL526">IFERROR((X526*[2]!Tabla2[Bloque A] + 'BD Centrales 2025'!Y670*[2]!Tabla2[Bloque B] + 'BD Centrales 2025'!Z670*[2]!Tabla2[Bloque C])*#REF!,"-")</f>
        <v>-</v>
      </c>
      <c r="AM526" s="12" t="str">
        <f t="shared" si="26"/>
        <v>-</v>
      </c>
      <c r="AN526" s="12">
        <f>IFERROR((AH526+AI526+AJ526)/(SUMIFS($W$2:$W$1194,$E$2:$E$1194,E526)*1000*#REF!),0)</f>
        <v>0</v>
      </c>
    </row>
    <row r="527" spans="1:40" ht="14.4" x14ac:dyDescent="0.3">
      <c r="A527" s="7">
        <v>645</v>
      </c>
      <c r="B527" s="7" t="s">
        <v>1507</v>
      </c>
      <c r="C527" s="8" t="s">
        <v>1508</v>
      </c>
      <c r="D527" s="6" t="s">
        <v>677</v>
      </c>
      <c r="E527" s="6" t="str">
        <f>_xlfn.XLOOKUP(D527,'[2]Coordinados SEN'!$A:$A,'[2]Coordinados SEN'!$B:$B,"-",0)</f>
        <v>76.780.504-7</v>
      </c>
      <c r="F527" s="6" t="s">
        <v>1509</v>
      </c>
      <c r="G527" s="6">
        <f t="shared" si="24"/>
        <v>37</v>
      </c>
      <c r="H527" s="6" t="s">
        <v>1510</v>
      </c>
      <c r="I527" s="6" t="s">
        <v>1511</v>
      </c>
      <c r="J527" s="6" t="str">
        <f>_xlfn.XLOOKUP(I527,'[2]Barras CMg'!$E$2:$E$1527,'[2]Barras CMg'!$A$2:$A$1527,"------",0,1)</f>
        <v>LOMIRANDA_____013</v>
      </c>
      <c r="K527" s="6" t="s">
        <v>397</v>
      </c>
      <c r="L527" s="6">
        <v>2025</v>
      </c>
      <c r="M527" s="6" t="s">
        <v>495</v>
      </c>
      <c r="N527" s="6" t="s">
        <v>496</v>
      </c>
      <c r="O527" s="6" t="s">
        <v>213</v>
      </c>
      <c r="P527" s="6" t="s">
        <v>106</v>
      </c>
      <c r="Q527" s="6" t="s">
        <v>243</v>
      </c>
      <c r="R527" s="6" t="s">
        <v>1512</v>
      </c>
      <c r="S527" s="6" t="s">
        <v>51</v>
      </c>
      <c r="T527" s="9" t="s">
        <v>1513</v>
      </c>
      <c r="U527" s="10">
        <v>7.5</v>
      </c>
      <c r="V527" s="10">
        <v>7.5</v>
      </c>
      <c r="W527" s="11" t="e">
        <f>_xlfn.XLOOKUP(C527,#REF!,#REF!,"S/I",0)</f>
        <v>#REF!</v>
      </c>
      <c r="X527" s="11" t="str">
        <f>_xlfn.XLOOKUP($D527,[2]Retiros_dinamica!$F:$F,[2]Retiros_dinamica!B:B,"S/I",0)</f>
        <v>S/I</v>
      </c>
      <c r="Y527" s="11" t="str">
        <f>_xlfn.XLOOKUP($D527,[2]Retiros_dinamica!$F:$F,[2]Retiros_dinamica!C:C,"S/I",0)</f>
        <v>S/I</v>
      </c>
      <c r="Z527" s="11" t="str">
        <f>_xlfn.XLOOKUP($D527,[2]Retiros_dinamica!$F:$F,[2]Retiros_dinamica!D:D,"S/I",0)</f>
        <v>S/I</v>
      </c>
      <c r="AA527" s="11" t="str">
        <f>_xlfn.XLOOKUP($D527,[2]Retiros_dinamica!$F:$F,[2]Retiros_dinamica!E:E,"S/I",0)</f>
        <v>S/I</v>
      </c>
      <c r="AB527" s="6" t="str">
        <f>_xlfn.XLOOKUP(C527,[2]CMg!$I$4:$I$106,[2]CMg!$M$4:$M$106,"----",0,1)</f>
        <v>----</v>
      </c>
      <c r="AC527" s="6" t="str">
        <f>_xlfn.XLOOKUP(C527,[2]CMg!$A$4:$A$106,[2]CMg!$B$4:$B$106,"----",0,1)</f>
        <v>----</v>
      </c>
      <c r="AD527" s="6" t="str">
        <f>_xlfn.XLOOKUP(C527,'[3]Promedio solar Cmg'!$A$4:$A$106,'[3]Promedio solar Cmg'!$B$4:$B$106,"----",0,1)</f>
        <v>----</v>
      </c>
      <c r="AH527" s="12">
        <f>_xlfn.XLOOKUP($E527,'[2]Balance económico'!$C:$C,'[2]Balance económico'!$D:$D,"-",0)</f>
        <v>20548121675.779228</v>
      </c>
      <c r="AI527" s="12">
        <f>_xlfn.XLOOKUP($E527,'[2]Balance económico'!$C:$C,'[2]Balance económico'!$E:$E,"-",0)</f>
        <v>2428228872.1735702</v>
      </c>
      <c r="AJ527" s="12" t="str">
        <f>_xlfn.XLOOKUP($E527,'[2]Balance económico'!$C:$C,'[2]Balance económico'!$F:$F,"-",0)</f>
        <v>----</v>
      </c>
      <c r="AK527" s="6" t="str">
        <f t="shared" si="25"/>
        <v>PPA</v>
      </c>
      <c r="AL527" s="12" t="str" cm="1">
        <f t="array" ref="AL527">IFERROR((X527*[2]!Tabla2[Bloque A] + 'BD Centrales 2025'!Y719*[2]!Tabla2[Bloque B] + 'BD Centrales 2025'!Z719*[2]!Tabla2[Bloque C])*#REF!,"-")</f>
        <v>-</v>
      </c>
      <c r="AM527" s="12" t="str">
        <f t="shared" si="26"/>
        <v>-</v>
      </c>
      <c r="AN527" s="12">
        <f>IFERROR((AH527+AI527+AJ527)/(SUMIFS($W$2:$W$1194,$E$2:$E$1194,E527)*1000*#REF!),0)</f>
        <v>0</v>
      </c>
    </row>
    <row r="528" spans="1:40" ht="14.4" x14ac:dyDescent="0.3">
      <c r="A528" s="7">
        <v>646</v>
      </c>
      <c r="B528" s="7" t="s">
        <v>1514</v>
      </c>
      <c r="C528" s="8" t="s">
        <v>1515</v>
      </c>
      <c r="D528" s="6" t="s">
        <v>1516</v>
      </c>
      <c r="E528" s="6" t="str">
        <f>_xlfn.XLOOKUP(D528,'[2]Coordinados SEN'!$A:$A,'[2]Coordinados SEN'!$B:$B,"-",0)</f>
        <v>77.470.122-2</v>
      </c>
      <c r="F528" s="6" t="s">
        <v>1517</v>
      </c>
      <c r="G528" s="6">
        <f t="shared" si="24"/>
        <v>13</v>
      </c>
      <c r="H528" s="6" t="s">
        <v>1518</v>
      </c>
      <c r="I528" s="6" t="s">
        <v>1321</v>
      </c>
      <c r="J528" s="6" t="str">
        <f>_xlfn.XLOOKUP(I528,'[2]Barras CMg'!$E$2:$E$1527,'[2]Barras CMg'!$A$2:$A$1527,"------",0,1)</f>
        <v>QUINQUIMO_____023</v>
      </c>
      <c r="K528" s="6" t="s">
        <v>397</v>
      </c>
      <c r="L528" s="6">
        <v>2025</v>
      </c>
      <c r="M528" s="6" t="s">
        <v>495</v>
      </c>
      <c r="N528" s="6" t="s">
        <v>496</v>
      </c>
      <c r="O528" s="6" t="s">
        <v>213</v>
      </c>
      <c r="P528" s="6" t="s">
        <v>189</v>
      </c>
      <c r="Q528" s="6" t="s">
        <v>773</v>
      </c>
      <c r="R528" s="6" t="s">
        <v>855</v>
      </c>
      <c r="S528" s="6" t="s">
        <v>51</v>
      </c>
      <c r="T528" s="9" t="s">
        <v>1519</v>
      </c>
      <c r="U528" s="10">
        <v>2.73</v>
      </c>
      <c r="V528" s="10">
        <v>2.7225999999999999</v>
      </c>
      <c r="W528" s="11" t="e">
        <f>_xlfn.XLOOKUP(C528,#REF!,#REF!,"S/I",0)</f>
        <v>#REF!</v>
      </c>
      <c r="X528" s="11" t="str">
        <f>_xlfn.XLOOKUP($D528,[2]Retiros_dinamica!$F:$F,[2]Retiros_dinamica!B:B,"S/I",0)</f>
        <v>S/I</v>
      </c>
      <c r="Y528" s="11" t="str">
        <f>_xlfn.XLOOKUP($D528,[2]Retiros_dinamica!$F:$F,[2]Retiros_dinamica!C:C,"S/I",0)</f>
        <v>S/I</v>
      </c>
      <c r="Z528" s="11" t="str">
        <f>_xlfn.XLOOKUP($D528,[2]Retiros_dinamica!$F:$F,[2]Retiros_dinamica!D:D,"S/I",0)</f>
        <v>S/I</v>
      </c>
      <c r="AA528" s="11" t="str">
        <f>_xlfn.XLOOKUP($D528,[2]Retiros_dinamica!$F:$F,[2]Retiros_dinamica!E:E,"S/I",0)</f>
        <v>S/I</v>
      </c>
      <c r="AB528" s="6" t="str">
        <f>_xlfn.XLOOKUP(C528,[2]CMg!$I$4:$I$106,[2]CMg!$M$4:$M$106,"----",0,1)</f>
        <v>----</v>
      </c>
      <c r="AC528" s="6" t="str">
        <f>_xlfn.XLOOKUP(C528,[2]CMg!$A$4:$A$106,[2]CMg!$B$4:$B$106,"----",0,1)</f>
        <v>----</v>
      </c>
      <c r="AD528" s="6" t="str">
        <f>_xlfn.XLOOKUP(C528,'[3]Promedio solar Cmg'!$A$4:$A$106,'[3]Promedio solar Cmg'!$B$4:$B$106,"----",0,1)</f>
        <v>----</v>
      </c>
      <c r="AH528" s="12">
        <f>_xlfn.XLOOKUP($E528,'[2]Balance económico'!$C:$C,'[2]Balance económico'!$D:$D,"-",0)</f>
        <v>3983860161.5681372</v>
      </c>
      <c r="AI528" s="12">
        <f>_xlfn.XLOOKUP($E528,'[2]Balance económico'!$C:$C,'[2]Balance económico'!$E:$E,"-",0)</f>
        <v>507070439.71579993</v>
      </c>
      <c r="AJ528" s="12" t="str">
        <f>_xlfn.XLOOKUP($E528,'[2]Balance económico'!$C:$C,'[2]Balance económico'!$F:$F,"-",0)</f>
        <v>----</v>
      </c>
      <c r="AK528" s="6" t="str">
        <f t="shared" si="25"/>
        <v>PPA</v>
      </c>
      <c r="AL528" s="12" t="str" cm="1">
        <f t="array" ref="AL528">IFERROR((X528*[2]!Tabla2[Bloque A] + 'BD Centrales 2025'!Y516*[2]!Tabla2[Bloque B] + 'BD Centrales 2025'!Z516*[2]!Tabla2[Bloque C])*#REF!,"-")</f>
        <v>-</v>
      </c>
      <c r="AM528" s="12" t="str">
        <f t="shared" si="26"/>
        <v>-</v>
      </c>
      <c r="AN528" s="12">
        <f>IFERROR((AH528+AI528+AJ528)/(SUMIFS($W$2:$W$1194,$E$2:$E$1194,E528)*1000*#REF!),0)</f>
        <v>0</v>
      </c>
    </row>
    <row r="529" spans="1:40" ht="14.4" x14ac:dyDescent="0.3">
      <c r="A529" s="7">
        <v>647</v>
      </c>
      <c r="B529" s="7" t="s">
        <v>1520</v>
      </c>
      <c r="C529" s="8" t="s">
        <v>1521</v>
      </c>
      <c r="D529" s="6" t="s">
        <v>1522</v>
      </c>
      <c r="E529" s="6" t="str">
        <f>_xlfn.XLOOKUP(D529,'[2]Coordinados SEN'!$A:$A,'[2]Coordinados SEN'!$B:$B,"-",0)</f>
        <v>76.815.726-K</v>
      </c>
      <c r="F529" s="6" t="s">
        <v>1522</v>
      </c>
      <c r="G529" s="6">
        <f t="shared" si="24"/>
        <v>1</v>
      </c>
      <c r="H529" s="6" t="s">
        <v>1371</v>
      </c>
      <c r="I529" s="6" t="s">
        <v>892</v>
      </c>
      <c r="J529" s="6" t="str">
        <f>_xlfn.XLOOKUP(I529,'[2]Barras CMg'!$E$2:$E$1527,'[2]Barras CMg'!$A$2:$A$1527,"------",0,1)</f>
        <v>CATEMU________013</v>
      </c>
      <c r="K529" s="6" t="s">
        <v>397</v>
      </c>
      <c r="L529" s="6">
        <v>2025</v>
      </c>
      <c r="M529" s="6" t="s">
        <v>495</v>
      </c>
      <c r="N529" s="6" t="s">
        <v>496</v>
      </c>
      <c r="O529" s="6" t="s">
        <v>213</v>
      </c>
      <c r="P529" s="6" t="s">
        <v>189</v>
      </c>
      <c r="Q529" s="6" t="s">
        <v>879</v>
      </c>
      <c r="R529" s="6" t="s">
        <v>893</v>
      </c>
      <c r="S529" s="6" t="s">
        <v>51</v>
      </c>
      <c r="T529" s="9" t="s">
        <v>259</v>
      </c>
      <c r="U529" s="10">
        <v>3</v>
      </c>
      <c r="V529" s="10">
        <v>2.9750000000000001</v>
      </c>
      <c r="W529" s="11" t="e">
        <f>_xlfn.XLOOKUP(C529,#REF!,#REF!,"S/I",0)</f>
        <v>#REF!</v>
      </c>
      <c r="X529" s="11" t="str">
        <f>_xlfn.XLOOKUP($D529,[2]Retiros_dinamica!$F:$F,[2]Retiros_dinamica!B:B,"S/I",0)</f>
        <v>S/I</v>
      </c>
      <c r="Y529" s="11" t="str">
        <f>_xlfn.XLOOKUP($D529,[2]Retiros_dinamica!$F:$F,[2]Retiros_dinamica!C:C,"S/I",0)</f>
        <v>S/I</v>
      </c>
      <c r="Z529" s="11" t="str">
        <f>_xlfn.XLOOKUP($D529,[2]Retiros_dinamica!$F:$F,[2]Retiros_dinamica!D:D,"S/I",0)</f>
        <v>S/I</v>
      </c>
      <c r="AA529" s="11" t="str">
        <f>_xlfn.XLOOKUP($D529,[2]Retiros_dinamica!$F:$F,[2]Retiros_dinamica!E:E,"S/I",0)</f>
        <v>S/I</v>
      </c>
      <c r="AB529" s="6" t="str">
        <f>_xlfn.XLOOKUP(C529,[2]CMg!$I$4:$I$106,[2]CMg!$M$4:$M$106,"----",0,1)</f>
        <v>----</v>
      </c>
      <c r="AC529" s="6" t="str">
        <f>_xlfn.XLOOKUP(C529,[2]CMg!$A$4:$A$106,[2]CMg!$B$4:$B$106,"----",0,1)</f>
        <v>----</v>
      </c>
      <c r="AD529" s="6" t="str">
        <f>_xlfn.XLOOKUP(C529,'[3]Promedio solar Cmg'!$A$4:$A$106,'[3]Promedio solar Cmg'!$B$4:$B$106,"----",0,1)</f>
        <v>----</v>
      </c>
      <c r="AH529" s="12">
        <f>_xlfn.XLOOKUP($E529,'[2]Balance económico'!$C:$C,'[2]Balance económico'!$D:$D,"-",0)</f>
        <v>390518401.61341065</v>
      </c>
      <c r="AI529" s="12">
        <f>_xlfn.XLOOKUP($E529,'[2]Balance económico'!$C:$C,'[2]Balance económico'!$E:$E,"-",0)</f>
        <v>43148984.986960001</v>
      </c>
      <c r="AJ529" s="12" t="str">
        <f>_xlfn.XLOOKUP($E529,'[2]Balance económico'!$C:$C,'[2]Balance económico'!$F:$F,"-",0)</f>
        <v>----</v>
      </c>
      <c r="AK529" s="6" t="str">
        <f t="shared" si="25"/>
        <v>PPA</v>
      </c>
      <c r="AL529" s="12" t="str" cm="1">
        <f t="array" ref="AL529">IFERROR((X529*[2]!Tabla2[Bloque A] + 'BD Centrales 2025'!Y275*[2]!Tabla2[Bloque B] + 'BD Centrales 2025'!Z275*[2]!Tabla2[Bloque C])*#REF!,"-")</f>
        <v>-</v>
      </c>
      <c r="AM529" s="12" t="str">
        <f t="shared" si="26"/>
        <v>-</v>
      </c>
      <c r="AN529" s="12">
        <f>IFERROR((AH529+AI529+AJ529)/(SUMIFS($W$2:$W$1194,$E$2:$E$1194,E529)*1000*#REF!),0)</f>
        <v>0</v>
      </c>
    </row>
    <row r="530" spans="1:40" ht="14.4" x14ac:dyDescent="0.3">
      <c r="A530" s="7">
        <v>648</v>
      </c>
      <c r="B530" s="7" t="s">
        <v>1523</v>
      </c>
      <c r="C530" s="8" t="s">
        <v>1524</v>
      </c>
      <c r="D530" s="6" t="s">
        <v>1525</v>
      </c>
      <c r="E530" s="6" t="str">
        <f>_xlfn.XLOOKUP(D530,'[2]Coordinados SEN'!$A:$A,'[2]Coordinados SEN'!$B:$B,"-",0)</f>
        <v>76.954.708-8</v>
      </c>
      <c r="F530" s="6" t="s">
        <v>1525</v>
      </c>
      <c r="G530" s="6">
        <f t="shared" si="24"/>
        <v>1</v>
      </c>
      <c r="H530" s="6" t="s">
        <v>1526</v>
      </c>
      <c r="I530" s="6" t="s">
        <v>867</v>
      </c>
      <c r="J530" s="6" t="str">
        <f>_xlfn.XLOOKUP(I530,'[2]Barras CMg'!$E$2:$E$1527,'[2]Barras CMg'!$A$2:$A$1527,"------",0,1)</f>
        <v>TENO__________013</v>
      </c>
      <c r="K530" s="6" t="s">
        <v>397</v>
      </c>
      <c r="L530" s="6">
        <v>2025</v>
      </c>
      <c r="M530" s="6" t="s">
        <v>495</v>
      </c>
      <c r="N530" s="6" t="s">
        <v>496</v>
      </c>
      <c r="O530" s="6" t="s">
        <v>213</v>
      </c>
      <c r="P530" s="6" t="s">
        <v>90</v>
      </c>
      <c r="Q530" s="6" t="s">
        <v>868</v>
      </c>
      <c r="R530" s="6" t="s">
        <v>1461</v>
      </c>
      <c r="S530" s="6" t="s">
        <v>51</v>
      </c>
      <c r="T530" s="9" t="s">
        <v>259</v>
      </c>
      <c r="U530" s="10">
        <v>1.33</v>
      </c>
      <c r="V530" s="10">
        <v>1.33</v>
      </c>
      <c r="W530" s="11" t="e">
        <f>_xlfn.XLOOKUP(C530,#REF!,#REF!,"S/I",0)</f>
        <v>#REF!</v>
      </c>
      <c r="X530" s="11" t="str">
        <f>_xlfn.XLOOKUP($D530,[2]Retiros_dinamica!$F:$F,[2]Retiros_dinamica!B:B,"S/I",0)</f>
        <v>S/I</v>
      </c>
      <c r="Y530" s="11" t="str">
        <f>_xlfn.XLOOKUP($D530,[2]Retiros_dinamica!$F:$F,[2]Retiros_dinamica!C:C,"S/I",0)</f>
        <v>S/I</v>
      </c>
      <c r="Z530" s="11" t="str">
        <f>_xlfn.XLOOKUP($D530,[2]Retiros_dinamica!$F:$F,[2]Retiros_dinamica!D:D,"S/I",0)</f>
        <v>S/I</v>
      </c>
      <c r="AA530" s="11" t="str">
        <f>_xlfn.XLOOKUP($D530,[2]Retiros_dinamica!$F:$F,[2]Retiros_dinamica!E:E,"S/I",0)</f>
        <v>S/I</v>
      </c>
      <c r="AB530" s="6" t="str">
        <f>_xlfn.XLOOKUP(C530,[2]CMg!$I$4:$I$106,[2]CMg!$M$4:$M$106,"----",0,1)</f>
        <v>----</v>
      </c>
      <c r="AC530" s="6" t="str">
        <f>_xlfn.XLOOKUP(C530,[2]CMg!$A$4:$A$106,[2]CMg!$B$4:$B$106,"----",0,1)</f>
        <v>----</v>
      </c>
      <c r="AD530" s="6" t="str">
        <f>_xlfn.XLOOKUP(C530,'[3]Promedio solar Cmg'!$A$4:$A$106,'[3]Promedio solar Cmg'!$B$4:$B$106,"----",0,1)</f>
        <v>----</v>
      </c>
      <c r="AH530" s="12">
        <f>_xlfn.XLOOKUP($E530,'[2]Balance económico'!$C:$C,'[2]Balance económico'!$D:$D,"-",0)</f>
        <v>109240475.09231985</v>
      </c>
      <c r="AI530" s="12">
        <f>_xlfn.XLOOKUP($E530,'[2]Balance económico'!$C:$C,'[2]Balance económico'!$E:$E,"-",0)</f>
        <v>17449526.65608</v>
      </c>
      <c r="AJ530" s="12" t="str">
        <f>_xlfn.XLOOKUP($E530,'[2]Balance económico'!$C:$C,'[2]Balance económico'!$F:$F,"-",0)</f>
        <v>----</v>
      </c>
      <c r="AK530" s="6" t="str">
        <f t="shared" si="25"/>
        <v>PPA</v>
      </c>
      <c r="AL530" s="12" t="str" cm="1">
        <f t="array" ref="AL530">IFERROR((X530*[2]!Tabla2[Bloque A] + 'BD Centrales 2025'!Y141*[2]!Tabla2[Bloque B] + 'BD Centrales 2025'!Z141*[2]!Tabla2[Bloque C])*#REF!,"-")</f>
        <v>-</v>
      </c>
      <c r="AM530" s="12" t="str">
        <f t="shared" si="26"/>
        <v>-</v>
      </c>
      <c r="AN530" s="12">
        <f>IFERROR((AH530+AI530+AJ530)/(SUMIFS($W$2:$W$1194,$E$2:$E$1194,E530)*1000*#REF!),0)</f>
        <v>0</v>
      </c>
    </row>
    <row r="531" spans="1:40" ht="14.4" x14ac:dyDescent="0.3">
      <c r="A531" s="7">
        <v>649</v>
      </c>
      <c r="B531" s="7" t="s">
        <v>39</v>
      </c>
      <c r="C531" s="8" t="s">
        <v>40</v>
      </c>
      <c r="D531" s="6" t="s">
        <v>41</v>
      </c>
      <c r="E531" s="6" t="str">
        <f>_xlfn.XLOOKUP(D531,'[2]Coordinados SEN'!$A:$A,'[2]Coordinados SEN'!$B:$B,"-",0)</f>
        <v>76.237.256-8</v>
      </c>
      <c r="F531" s="6" t="s">
        <v>42</v>
      </c>
      <c r="G531" s="6">
        <f t="shared" si="24"/>
        <v>2</v>
      </c>
      <c r="H531" s="6" t="s">
        <v>43</v>
      </c>
      <c r="I531" s="6" t="s">
        <v>44</v>
      </c>
      <c r="J531" s="6" t="str">
        <f>_xlfn.XLOOKUP(I531,'[2]Barras CMg'!$E$2:$E$1527,'[2]Barras CMg'!$A$2:$A$1527,"------",0,1)</f>
        <v>C.DOMINADOR___220</v>
      </c>
      <c r="K531" s="6">
        <v>1</v>
      </c>
      <c r="L531" s="6">
        <v>2025</v>
      </c>
      <c r="M531" s="6" t="s">
        <v>45</v>
      </c>
      <c r="N531" s="6" t="s">
        <v>46</v>
      </c>
      <c r="O531" s="6" t="s">
        <v>47</v>
      </c>
      <c r="P531" s="6" t="s">
        <v>48</v>
      </c>
      <c r="Q531" s="6" t="s">
        <v>49</v>
      </c>
      <c r="R531" s="6" t="s">
        <v>50</v>
      </c>
      <c r="S531" s="6" t="s">
        <v>51</v>
      </c>
      <c r="T531" s="9" t="s">
        <v>52</v>
      </c>
      <c r="U531" s="10">
        <v>114.4</v>
      </c>
      <c r="V531" s="10">
        <v>108.27</v>
      </c>
      <c r="W531" s="11" t="e">
        <f>_xlfn.XLOOKUP(C531,#REF!,#REF!,"S/I",0)</f>
        <v>#REF!</v>
      </c>
      <c r="X531" s="11">
        <f>_xlfn.XLOOKUP($D531,[2]Retiros_dinamica!$F:$F,[2]Retiros_dinamica!B:B,"S/I",0)</f>
        <v>223696.7486828028</v>
      </c>
      <c r="Y531" s="11">
        <f>_xlfn.XLOOKUP($D531,[2]Retiros_dinamica!$F:$F,[2]Retiros_dinamica!C:C,"S/I",0)</f>
        <v>259530.86795940509</v>
      </c>
      <c r="Z531" s="11">
        <f>_xlfn.XLOOKUP($D531,[2]Retiros_dinamica!$F:$F,[2]Retiros_dinamica!D:D,"S/I",0)</f>
        <v>144106.4526723006</v>
      </c>
      <c r="AA531" s="11">
        <f>_xlfn.XLOOKUP($D531,[2]Retiros_dinamica!$F:$F,[2]Retiros_dinamica!E:E,"S/I",0)</f>
        <v>627334.06931450847</v>
      </c>
      <c r="AB531" s="6" t="str">
        <f>_xlfn.XLOOKUP(C531,[2]CMg!$I$4:$I$106,[2]CMg!$M$4:$M$106,"----",0,1)</f>
        <v>----</v>
      </c>
      <c r="AC531" s="6" t="str">
        <f>_xlfn.XLOOKUP(C531,[2]CMg!$A$4:$A$106,[2]CMg!$B$4:$B$106,"----",0,1)</f>
        <v>----</v>
      </c>
      <c r="AD531" s="6" t="str">
        <f>_xlfn.XLOOKUP(C531,'[3]Promedio solar Cmg'!$A$4:$A$106,'[3]Promedio solar Cmg'!$B$4:$B$106,"----",0,1)</f>
        <v>----</v>
      </c>
      <c r="AH531" s="12">
        <f>_xlfn.XLOOKUP($E531,'[2]Balance económico'!$C:$C,'[2]Balance económico'!$D:$D,"-",0)</f>
        <v>-57068028048.802895</v>
      </c>
      <c r="AI531" s="12">
        <f>_xlfn.XLOOKUP($E531,'[2]Balance económico'!$C:$C,'[2]Balance económico'!$E:$E,"-",0)</f>
        <v>-13680193660.255085</v>
      </c>
      <c r="AJ531" s="12">
        <f>_xlfn.XLOOKUP($E531,'[2]Balance económico'!$C:$C,'[2]Balance económico'!$F:$F,"-",0)</f>
        <v>2812934839.3013983</v>
      </c>
      <c r="AK531" s="6" t="str">
        <f t="shared" si="25"/>
        <v>PPA</v>
      </c>
      <c r="AL531" s="12" t="str" cm="1">
        <f t="array" ref="AL531">IFERROR((X531*[2]!Tabla2[Bloque A] + 'BD Centrales 2025'!Y2*[2]!Tabla2[Bloque B] + 'BD Centrales 2025'!Z2*[2]!Tabla2[Bloque C])*#REF!,"-")</f>
        <v>-</v>
      </c>
      <c r="AM531" s="12" t="str">
        <f t="shared" si="26"/>
        <v>-</v>
      </c>
      <c r="AN531" s="12">
        <f>IFERROR((AH531+AI531+AJ531)/(SUMIFS($W$2:$W$1194,$E$2:$E$1194,E531)*1000*#REF!),0)</f>
        <v>0</v>
      </c>
    </row>
    <row r="532" spans="1:40" ht="14.4" x14ac:dyDescent="0.3">
      <c r="A532" s="7">
        <v>650</v>
      </c>
      <c r="B532" s="7" t="s">
        <v>5691</v>
      </c>
      <c r="C532" s="8" t="s">
        <v>5692</v>
      </c>
      <c r="D532" s="6" t="s">
        <v>5690</v>
      </c>
      <c r="E532" s="6" t="str">
        <f>_xlfn.XLOOKUP(D532,'[2]Coordinados SEN'!$A:$A,'[2]Coordinados SEN'!$B:$B,"-",0)</f>
        <v>76.267.761-K</v>
      </c>
      <c r="F532" s="6" t="s">
        <v>5690</v>
      </c>
      <c r="G532" s="6">
        <f t="shared" si="24"/>
        <v>4</v>
      </c>
      <c r="H532" s="6" t="s">
        <v>5603</v>
      </c>
      <c r="I532" s="6" t="s">
        <v>5530</v>
      </c>
      <c r="J532" s="6" t="str">
        <f>_xlfn.XLOOKUP(I532,'[2]Barras CMg'!$E$2:$E$1527,'[2]Barras CMg'!$A$2:$A$1527,"------",0,1)</f>
        <v>ALTO_BONITO___023</v>
      </c>
      <c r="K532" s="6">
        <v>6</v>
      </c>
      <c r="L532" s="6">
        <v>2025</v>
      </c>
      <c r="M532" s="6" t="s">
        <v>45</v>
      </c>
      <c r="N532" s="6" t="s">
        <v>5267</v>
      </c>
      <c r="O532" s="6" t="s">
        <v>213</v>
      </c>
      <c r="P532" s="6" t="s">
        <v>82</v>
      </c>
      <c r="Q532" s="6" t="s">
        <v>83</v>
      </c>
      <c r="R532" s="6" t="s">
        <v>4714</v>
      </c>
      <c r="S532" s="6" t="s">
        <v>51</v>
      </c>
      <c r="T532" s="9" t="s">
        <v>1354</v>
      </c>
      <c r="U532" s="10">
        <v>3</v>
      </c>
      <c r="V532" s="10">
        <v>2.99</v>
      </c>
      <c r="W532" s="11" t="e">
        <f>_xlfn.XLOOKUP(C532,#REF!,#REF!,"S/I",0)</f>
        <v>#REF!</v>
      </c>
      <c r="X532" s="11" t="str">
        <f>_xlfn.XLOOKUP($D532,[2]Retiros_dinamica!$F:$F,[2]Retiros_dinamica!B:B,"S/I",0)</f>
        <v>S/I</v>
      </c>
      <c r="Y532" s="11" t="str">
        <f>_xlfn.XLOOKUP($D532,[2]Retiros_dinamica!$F:$F,[2]Retiros_dinamica!C:C,"S/I",0)</f>
        <v>S/I</v>
      </c>
      <c r="Z532" s="11" t="str">
        <f>_xlfn.XLOOKUP($D532,[2]Retiros_dinamica!$F:$F,[2]Retiros_dinamica!D:D,"S/I",0)</f>
        <v>S/I</v>
      </c>
      <c r="AA532" s="11" t="str">
        <f>_xlfn.XLOOKUP($D532,[2]Retiros_dinamica!$F:$F,[2]Retiros_dinamica!E:E,"S/I",0)</f>
        <v>S/I</v>
      </c>
      <c r="AB532" s="6" t="str">
        <f>_xlfn.XLOOKUP(C532,[2]CMg!$I$4:$I$106,[2]CMg!$M$4:$M$106,"----",0,1)</f>
        <v>----</v>
      </c>
      <c r="AH532" s="12">
        <f>_xlfn.XLOOKUP($E532,'[2]Balance económico'!$C:$C,'[2]Balance económico'!$D:$D,"-",0)</f>
        <v>36601974.454460032</v>
      </c>
      <c r="AI532" s="12">
        <f>_xlfn.XLOOKUP($E532,'[2]Balance económico'!$C:$C,'[2]Balance económico'!$E:$E,"-",0)</f>
        <v>672639283.15143991</v>
      </c>
      <c r="AJ532" s="12" t="str">
        <f>_xlfn.XLOOKUP($E532,'[2]Balance económico'!$C:$C,'[2]Balance económico'!$F:$F,"-",0)</f>
        <v>----</v>
      </c>
      <c r="AK532" s="6" t="str">
        <f t="shared" si="25"/>
        <v>PPA</v>
      </c>
      <c r="AL532" s="12" t="str" cm="1">
        <f t="array" ref="AL532">IFERROR((X532*[2]!Tabla2[Bloque A] + 'BD Centrales 2025'!Y1070*[2]!Tabla2[Bloque B] + 'BD Centrales 2025'!Z1070*[2]!Tabla2[Bloque C])*#REF!,"-")</f>
        <v>-</v>
      </c>
      <c r="AM532" s="12" t="str">
        <f t="shared" si="26"/>
        <v>-</v>
      </c>
      <c r="AN532" s="12">
        <f>IFERROR((AH532+AI532+AJ532)/(SUMIFS($W$2:$W$1194,$E$2:$E$1194,E532)*1000*#REF!),0)</f>
        <v>0</v>
      </c>
    </row>
    <row r="533" spans="1:40" ht="14.4" x14ac:dyDescent="0.3">
      <c r="A533" s="7">
        <v>651</v>
      </c>
      <c r="B533" s="7" t="s">
        <v>1527</v>
      </c>
      <c r="C533" s="8" t="s">
        <v>1528</v>
      </c>
      <c r="D533" s="6" t="s">
        <v>1529</v>
      </c>
      <c r="E533" s="6" t="str">
        <f>_xlfn.XLOOKUP(D533,'[2]Coordinados SEN'!$A:$A,'[2]Coordinados SEN'!$B:$B,"-",0)</f>
        <v>76.948.419-1</v>
      </c>
      <c r="F533" s="6" t="s">
        <v>1529</v>
      </c>
      <c r="G533" s="6">
        <f t="shared" si="24"/>
        <v>1</v>
      </c>
      <c r="H533" s="6" t="s">
        <v>1530</v>
      </c>
      <c r="I533" s="6" t="s">
        <v>1531</v>
      </c>
      <c r="J533" s="6" t="str">
        <f>_xlfn.XLOOKUP(I533,'[2]Barras CMg'!$E$2:$E$1527,'[2]Barras CMg'!$A$2:$A$1527,"------",0,1)</f>
        <v>COCHARCAS_____013</v>
      </c>
      <c r="K533" s="6" t="s">
        <v>397</v>
      </c>
      <c r="L533" s="6">
        <v>2025</v>
      </c>
      <c r="M533" s="6" t="s">
        <v>495</v>
      </c>
      <c r="N533" s="6" t="s">
        <v>496</v>
      </c>
      <c r="O533" s="6" t="s">
        <v>213</v>
      </c>
      <c r="P533" s="6" t="s">
        <v>362</v>
      </c>
      <c r="Q533" s="6" t="s">
        <v>1216</v>
      </c>
      <c r="R533" s="6" t="s">
        <v>1455</v>
      </c>
      <c r="S533" s="6" t="s">
        <v>51</v>
      </c>
      <c r="T533" s="9" t="s">
        <v>1532</v>
      </c>
      <c r="U533" s="10">
        <v>3</v>
      </c>
      <c r="V533" s="10">
        <v>3</v>
      </c>
      <c r="W533" s="11" t="e">
        <f>_xlfn.XLOOKUP(C533,#REF!,#REF!,"S/I",0)</f>
        <v>#REF!</v>
      </c>
      <c r="X533" s="11" t="str">
        <f>_xlfn.XLOOKUP($D533,[2]Retiros_dinamica!$F:$F,[2]Retiros_dinamica!B:B,"S/I",0)</f>
        <v>S/I</v>
      </c>
      <c r="Y533" s="11" t="str">
        <f>_xlfn.XLOOKUP($D533,[2]Retiros_dinamica!$F:$F,[2]Retiros_dinamica!C:C,"S/I",0)</f>
        <v>S/I</v>
      </c>
      <c r="Z533" s="11" t="str">
        <f>_xlfn.XLOOKUP($D533,[2]Retiros_dinamica!$F:$F,[2]Retiros_dinamica!D:D,"S/I",0)</f>
        <v>S/I</v>
      </c>
      <c r="AA533" s="11" t="str">
        <f>_xlfn.XLOOKUP($D533,[2]Retiros_dinamica!$F:$F,[2]Retiros_dinamica!E:E,"S/I",0)</f>
        <v>S/I</v>
      </c>
      <c r="AB533" s="6" t="str">
        <f>_xlfn.XLOOKUP(C533,[2]CMg!$I$4:$I$106,[2]CMg!$M$4:$M$106,"----",0,1)</f>
        <v>----</v>
      </c>
      <c r="AC533" s="6" t="str">
        <f>_xlfn.XLOOKUP(C533,[2]CMg!$A$4:$A$106,[2]CMg!$B$4:$B$106,"----",0,1)</f>
        <v>----</v>
      </c>
      <c r="AD533" s="6" t="str">
        <f>_xlfn.XLOOKUP(C533,'[3]Promedio solar Cmg'!$A$4:$A$106,'[3]Promedio solar Cmg'!$B$4:$B$106,"----",0,1)</f>
        <v>----</v>
      </c>
      <c r="AH533" s="12">
        <f>_xlfn.XLOOKUP($E533,'[2]Balance económico'!$C:$C,'[2]Balance económico'!$D:$D,"-",0)</f>
        <v>308257980.30569404</v>
      </c>
      <c r="AI533" s="12">
        <f>_xlfn.XLOOKUP($E533,'[2]Balance económico'!$C:$C,'[2]Balance económico'!$E:$E,"-",0)</f>
        <v>38027979.732880004</v>
      </c>
      <c r="AJ533" s="12" t="str">
        <f>_xlfn.XLOOKUP($E533,'[2]Balance económico'!$C:$C,'[2]Balance económico'!$F:$F,"-",0)</f>
        <v>----</v>
      </c>
      <c r="AK533" s="6" t="str">
        <f t="shared" si="25"/>
        <v>PPA</v>
      </c>
      <c r="AL533" s="12" t="str" cm="1">
        <f t="array" ref="AL533">IFERROR((X533*[2]!Tabla2[Bloque A] + 'BD Centrales 2025'!Y248*[2]!Tabla2[Bloque B] + 'BD Centrales 2025'!Z248*[2]!Tabla2[Bloque C])*#REF!,"-")</f>
        <v>-</v>
      </c>
      <c r="AM533" s="12" t="str">
        <f t="shared" si="26"/>
        <v>-</v>
      </c>
      <c r="AN533" s="12">
        <f>IFERROR((AH533+AI533+AJ533)/(SUMIFS($W$2:$W$1194,$E$2:$E$1194,E533)*1000*#REF!),0)</f>
        <v>0</v>
      </c>
    </row>
    <row r="534" spans="1:40" ht="14.4" x14ac:dyDescent="0.3">
      <c r="A534" s="7">
        <v>652</v>
      </c>
      <c r="B534" s="7" t="s">
        <v>5600</v>
      </c>
      <c r="C534" s="8" t="s">
        <v>5601</v>
      </c>
      <c r="D534" s="6" t="s">
        <v>5602</v>
      </c>
      <c r="E534" s="6" t="str">
        <f>_xlfn.XLOOKUP(D534,'[2]Coordinados SEN'!$A:$A,'[2]Coordinados SEN'!$B:$B,"-",0)</f>
        <v>76.780.605-1</v>
      </c>
      <c r="F534" s="6" t="s">
        <v>5602</v>
      </c>
      <c r="G534" s="6">
        <f t="shared" si="24"/>
        <v>2</v>
      </c>
      <c r="H534" s="6" t="s">
        <v>5603</v>
      </c>
      <c r="I534" s="6" t="s">
        <v>5530</v>
      </c>
      <c r="J534" s="6" t="str">
        <f>_xlfn.XLOOKUP(I534,'[2]Barras CMg'!$E$2:$E$1527,'[2]Barras CMg'!$A$2:$A$1527,"------",0,1)</f>
        <v>ALTO_BONITO___023</v>
      </c>
      <c r="K534" s="6">
        <v>6</v>
      </c>
      <c r="L534" s="6">
        <v>2025</v>
      </c>
      <c r="M534" s="6" t="s">
        <v>45</v>
      </c>
      <c r="N534" s="6" t="s">
        <v>5267</v>
      </c>
      <c r="O534" s="6" t="s">
        <v>213</v>
      </c>
      <c r="P534" s="6" t="s">
        <v>82</v>
      </c>
      <c r="Q534" s="6" t="s">
        <v>83</v>
      </c>
      <c r="R534" s="6" t="s">
        <v>4714</v>
      </c>
      <c r="S534" s="6" t="s">
        <v>51</v>
      </c>
      <c r="T534" s="9" t="s">
        <v>5604</v>
      </c>
      <c r="U534" s="10">
        <v>3</v>
      </c>
      <c r="V534" s="10">
        <v>2.99</v>
      </c>
      <c r="W534" s="11" t="e">
        <f>_xlfn.XLOOKUP(C534,#REF!,#REF!,"S/I",0)</f>
        <v>#REF!</v>
      </c>
      <c r="X534" s="11" t="str">
        <f>_xlfn.XLOOKUP($D534,[2]Retiros_dinamica!$F:$F,[2]Retiros_dinamica!B:B,"S/I",0)</f>
        <v>S/I</v>
      </c>
      <c r="Y534" s="11" t="str">
        <f>_xlfn.XLOOKUP($D534,[2]Retiros_dinamica!$F:$F,[2]Retiros_dinamica!C:C,"S/I",0)</f>
        <v>S/I</v>
      </c>
      <c r="Z534" s="11" t="str">
        <f>_xlfn.XLOOKUP($D534,[2]Retiros_dinamica!$F:$F,[2]Retiros_dinamica!D:D,"S/I",0)</f>
        <v>S/I</v>
      </c>
      <c r="AA534" s="11" t="str">
        <f>_xlfn.XLOOKUP($D534,[2]Retiros_dinamica!$F:$F,[2]Retiros_dinamica!E:E,"S/I",0)</f>
        <v>S/I</v>
      </c>
      <c r="AB534" s="6" t="str">
        <f>_xlfn.XLOOKUP(C534,[2]CMg!$I$4:$I$106,[2]CMg!$M$4:$M$106,"----",0,1)</f>
        <v>----</v>
      </c>
      <c r="AH534" s="12">
        <f>_xlfn.XLOOKUP($E534,'[2]Balance económico'!$C:$C,'[2]Balance económico'!$D:$D,"-",0)</f>
        <v>9824238.2750844415</v>
      </c>
      <c r="AI534" s="12">
        <f>_xlfn.XLOOKUP($E534,'[2]Balance económico'!$C:$C,'[2]Balance económico'!$E:$E,"-",0)</f>
        <v>326299795.80900002</v>
      </c>
      <c r="AJ534" s="12" t="str">
        <f>_xlfn.XLOOKUP($E534,'[2]Balance económico'!$C:$C,'[2]Balance económico'!$F:$F,"-",0)</f>
        <v>----</v>
      </c>
      <c r="AK534" s="6" t="str">
        <f t="shared" si="25"/>
        <v>PPA</v>
      </c>
      <c r="AL534" s="12" t="str" cm="1">
        <f t="array" ref="AL534">IFERROR((X534*[2]!Tabla2[Bloque A] + 'BD Centrales 2025'!Y1051*[2]!Tabla2[Bloque B] + 'BD Centrales 2025'!Z1051*[2]!Tabla2[Bloque C])*#REF!,"-")</f>
        <v>-</v>
      </c>
      <c r="AM534" s="12" t="str">
        <f t="shared" si="26"/>
        <v>-</v>
      </c>
      <c r="AN534" s="12">
        <f>IFERROR((AH534+AI534+AJ534)/(SUMIFS($W$2:$W$1194,$E$2:$E$1194,E534)*1000*#REF!),0)</f>
        <v>0</v>
      </c>
    </row>
    <row r="535" spans="1:40" ht="14.4" x14ac:dyDescent="0.3">
      <c r="A535" s="7">
        <v>653</v>
      </c>
      <c r="B535" s="7" t="s">
        <v>1533</v>
      </c>
      <c r="C535" s="8" t="s">
        <v>1534</v>
      </c>
      <c r="D535" s="6" t="s">
        <v>1231</v>
      </c>
      <c r="E535" s="6" t="str">
        <f>_xlfn.XLOOKUP(D535,'[2]Coordinados SEN'!$A:$A,'[2]Coordinados SEN'!$B:$B,"-",0)</f>
        <v>76.727.466-1</v>
      </c>
      <c r="F535" s="6" t="s">
        <v>1535</v>
      </c>
      <c r="G535" s="6">
        <f t="shared" si="24"/>
        <v>36</v>
      </c>
      <c r="H535" s="6" t="s">
        <v>1536</v>
      </c>
      <c r="I535" s="6" t="s">
        <v>1537</v>
      </c>
      <c r="J535" s="6" t="str">
        <f>_xlfn.XLOOKUP(I535,'[2]Barras CMg'!$E$2:$E$1527,'[2]Barras CMg'!$A$2:$A$1527,"------",0,1)</f>
        <v>PLACILLA______013</v>
      </c>
      <c r="K535" s="6" t="s">
        <v>397</v>
      </c>
      <c r="L535" s="6">
        <v>2025</v>
      </c>
      <c r="M535" s="6" t="s">
        <v>495</v>
      </c>
      <c r="N535" s="6" t="s">
        <v>496</v>
      </c>
      <c r="O535" s="6" t="s">
        <v>213</v>
      </c>
      <c r="P535" s="6" t="s">
        <v>106</v>
      </c>
      <c r="Q535" s="6" t="s">
        <v>107</v>
      </c>
      <c r="R535" s="6" t="s">
        <v>1538</v>
      </c>
      <c r="S535" s="6" t="s">
        <v>51</v>
      </c>
      <c r="T535" s="9" t="s">
        <v>1532</v>
      </c>
      <c r="U535" s="10">
        <v>9</v>
      </c>
      <c r="V535" s="10">
        <v>9</v>
      </c>
      <c r="W535" s="11" t="e">
        <f>_xlfn.XLOOKUP(C535,#REF!,#REF!,"S/I",0)</f>
        <v>#REF!</v>
      </c>
      <c r="X535" s="11" t="str">
        <f>_xlfn.XLOOKUP($D535,[2]Retiros_dinamica!$F:$F,[2]Retiros_dinamica!B:B,"S/I",0)</f>
        <v>S/I</v>
      </c>
      <c r="Y535" s="11" t="str">
        <f>_xlfn.XLOOKUP($D535,[2]Retiros_dinamica!$F:$F,[2]Retiros_dinamica!C:C,"S/I",0)</f>
        <v>S/I</v>
      </c>
      <c r="Z535" s="11" t="str">
        <f>_xlfn.XLOOKUP($D535,[2]Retiros_dinamica!$F:$F,[2]Retiros_dinamica!D:D,"S/I",0)</f>
        <v>S/I</v>
      </c>
      <c r="AA535" s="11" t="str">
        <f>_xlfn.XLOOKUP($D535,[2]Retiros_dinamica!$F:$F,[2]Retiros_dinamica!E:E,"S/I",0)</f>
        <v>S/I</v>
      </c>
      <c r="AB535" s="6" t="str">
        <f>_xlfn.XLOOKUP(C535,[2]CMg!$I$4:$I$106,[2]CMg!$M$4:$M$106,"----",0,1)</f>
        <v>----</v>
      </c>
      <c r="AC535" s="6" t="str">
        <f>_xlfn.XLOOKUP(C535,[2]CMg!$A$4:$A$106,[2]CMg!$B$4:$B$106,"----",0,1)</f>
        <v>----</v>
      </c>
      <c r="AD535" s="6" t="str">
        <f>_xlfn.XLOOKUP(C535,'[3]Promedio solar Cmg'!$A$4:$A$106,'[3]Promedio solar Cmg'!$B$4:$B$106,"----",0,1)</f>
        <v>----</v>
      </c>
      <c r="AH535" s="12">
        <f>_xlfn.XLOOKUP($E535,'[2]Balance económico'!$C:$C,'[2]Balance económico'!$D:$D,"-",0)</f>
        <v>21691133643.183369</v>
      </c>
      <c r="AI535" s="12">
        <f>_xlfn.XLOOKUP($E535,'[2]Balance económico'!$C:$C,'[2]Balance económico'!$E:$E,"-",0)</f>
        <v>2324793951.0151529</v>
      </c>
      <c r="AJ535" s="12" t="str">
        <f>_xlfn.XLOOKUP($E535,'[2]Balance económico'!$C:$C,'[2]Balance económico'!$F:$F,"-",0)</f>
        <v>----</v>
      </c>
      <c r="AK535" s="6" t="str">
        <f t="shared" si="25"/>
        <v>PPA</v>
      </c>
      <c r="AL535" s="12" t="str" cm="1">
        <f t="array" ref="AL535">IFERROR((X535*[2]!Tabla2[Bloque A] + 'BD Centrales 2025'!Y671*[2]!Tabla2[Bloque B] + 'BD Centrales 2025'!Z671*[2]!Tabla2[Bloque C])*#REF!,"-")</f>
        <v>-</v>
      </c>
      <c r="AM535" s="12" t="str">
        <f t="shared" si="26"/>
        <v>-</v>
      </c>
      <c r="AN535" s="12">
        <f>IFERROR((AH535+AI535+AJ535)/(SUMIFS($W$2:$W$1194,$E$2:$E$1194,E535)*1000*#REF!),0)</f>
        <v>0</v>
      </c>
    </row>
    <row r="536" spans="1:40" ht="14.4" x14ac:dyDescent="0.3">
      <c r="A536" s="7">
        <v>1651</v>
      </c>
      <c r="B536" s="7" t="s">
        <v>1539</v>
      </c>
      <c r="C536" s="8" t="s">
        <v>1540</v>
      </c>
      <c r="D536" s="6" t="s">
        <v>1541</v>
      </c>
      <c r="E536" s="6" t="str">
        <f>_xlfn.XLOOKUP(D536,'[2]Coordinados SEN'!$A:$A,'[2]Coordinados SEN'!$B:$B,"-",0)</f>
        <v>76.493.358-3</v>
      </c>
      <c r="F536" s="6" t="s">
        <v>1541</v>
      </c>
      <c r="G536" s="6">
        <f t="shared" si="24"/>
        <v>1</v>
      </c>
      <c r="H536" s="6" t="s">
        <v>1542</v>
      </c>
      <c r="I536" s="6" t="s">
        <v>1543</v>
      </c>
      <c r="J536" s="6" t="str">
        <f>_xlfn.XLOOKUP(I536,'[2]Barras CMg'!$E$2:$E$1527,'[2]Barras CMg'!$A$2:$A$1527,"------",0,1)</f>
        <v>ANA_MARIA_____220</v>
      </c>
      <c r="K536" s="6">
        <v>1</v>
      </c>
      <c r="L536" s="6">
        <v>2025</v>
      </c>
      <c r="M536" s="6" t="s">
        <v>495</v>
      </c>
      <c r="N536" s="6" t="s">
        <v>496</v>
      </c>
      <c r="O536" s="6" t="s">
        <v>47</v>
      </c>
      <c r="P536" s="6" t="s">
        <v>48</v>
      </c>
      <c r="Q536" s="6" t="s">
        <v>49</v>
      </c>
      <c r="R536" s="6" t="s">
        <v>50</v>
      </c>
      <c r="S536" s="6" t="s">
        <v>51</v>
      </c>
      <c r="T536" s="9" t="s">
        <v>1544</v>
      </c>
      <c r="U536" s="10">
        <v>170.19</v>
      </c>
      <c r="V536" s="10">
        <v>165.79</v>
      </c>
      <c r="W536" s="11" t="e">
        <f>_xlfn.XLOOKUP(C536,#REF!,#REF!,"S/I",0)</f>
        <v>#REF!</v>
      </c>
      <c r="X536" s="11" t="str">
        <f>_xlfn.XLOOKUP($D536,[2]Retiros_dinamica!$F:$F,[2]Retiros_dinamica!B:B,"S/I",0)</f>
        <v>S/I</v>
      </c>
      <c r="Y536" s="11" t="str">
        <f>_xlfn.XLOOKUP($D536,[2]Retiros_dinamica!$F:$F,[2]Retiros_dinamica!C:C,"S/I",0)</f>
        <v>S/I</v>
      </c>
      <c r="Z536" s="11" t="str">
        <f>_xlfn.XLOOKUP($D536,[2]Retiros_dinamica!$F:$F,[2]Retiros_dinamica!D:D,"S/I",0)</f>
        <v>S/I</v>
      </c>
      <c r="AA536" s="11" t="str">
        <f>_xlfn.XLOOKUP($D536,[2]Retiros_dinamica!$F:$F,[2]Retiros_dinamica!E:E,"S/I",0)</f>
        <v>S/I</v>
      </c>
      <c r="AB536" s="6">
        <f>_xlfn.XLOOKUP(C536,[2]CMg!$I$4:$I$106,[2]CMg!$M$4:$M$106,"----",0,1)</f>
        <v>8.4489422926588418</v>
      </c>
      <c r="AC536" s="6">
        <f>_xlfn.XLOOKUP(C536,'[3]Promedio Cmg'!$A$4:$A$106,'[3]Promedio Cmg'!$B$4:$B$106,"---",0,1)</f>
        <v>50.30019518319839</v>
      </c>
      <c r="AD536" s="6">
        <f>_xlfn.XLOOKUP(C536,'[3]Promedio solar Cmg'!$A$4:$A$106,'[3]Promedio solar Cmg'!$B$4:$B$106,"----",0,1)</f>
        <v>9.2731315068493174</v>
      </c>
      <c r="AE536" s="6">
        <f>_xlfn.XLOOKUP(C536,[2]CMg!$O$4:$O$106,[2]CMg!$P$4:$P$106,"----",0,1)</f>
        <v>79.599506945803242</v>
      </c>
      <c r="AF536" s="14">
        <f>_xlfn.XLOOKUP(C536,[2]CMg!$S$4:$S$106,[2]CMg!$U$4:$U$106,"----",0,1)</f>
        <v>0.56888483049880145</v>
      </c>
      <c r="AH536" s="12">
        <f>_xlfn.XLOOKUP($E536,'[2]Balance económico'!$C:$C,'[2]Balance económico'!$D:$D,"-",0)</f>
        <v>1404120376.6769838</v>
      </c>
      <c r="AI536" s="12">
        <f>_xlfn.XLOOKUP($E536,'[2]Balance económico'!$C:$C,'[2]Balance económico'!$E:$E,"-",0)</f>
        <v>2602933030.9945998</v>
      </c>
      <c r="AJ536" s="12" t="str">
        <f>_xlfn.XLOOKUP($E536,'[2]Balance económico'!$C:$C,'[2]Balance económico'!$F:$F,"-",0)</f>
        <v>----</v>
      </c>
      <c r="AK536" s="6" t="str">
        <f t="shared" si="25"/>
        <v>PPA</v>
      </c>
      <c r="AL536" s="12" t="str" cm="1">
        <f t="array" ref="AL536">IFERROR((X536*[2]!Tabla2[Bloque A] + 'BD Centrales 2025'!Y962*[2]!Tabla2[Bloque B] + 'BD Centrales 2025'!Z962*[2]!Tabla2[Bloque C])*#REF!,"-")</f>
        <v>-</v>
      </c>
      <c r="AM536" s="12" t="str">
        <f t="shared" si="26"/>
        <v>-</v>
      </c>
      <c r="AN536" s="12">
        <f>IFERROR((AH536+AI536+AJ536)/(SUMIFS($W$2:$W$1194,$E$2:$E$1194,E536)*1000*#REF!),0)</f>
        <v>0</v>
      </c>
    </row>
    <row r="537" spans="1:40" ht="14.4" x14ac:dyDescent="0.3">
      <c r="A537" s="7">
        <v>1652</v>
      </c>
      <c r="B537" s="7" t="s">
        <v>5543</v>
      </c>
      <c r="C537" s="8" t="s">
        <v>5544</v>
      </c>
      <c r="D537" s="6" t="s">
        <v>5545</v>
      </c>
      <c r="E537" s="6" t="str">
        <f>_xlfn.XLOOKUP(D537,'[2]Coordinados SEN'!$A:$A,'[2]Coordinados SEN'!$B:$B,"-",0)</f>
        <v>77.027.333-1</v>
      </c>
      <c r="F537" s="6" t="s">
        <v>5545</v>
      </c>
      <c r="G537" s="6">
        <f t="shared" si="24"/>
        <v>1</v>
      </c>
      <c r="H537" s="6" t="s">
        <v>877</v>
      </c>
      <c r="I537" s="6" t="s">
        <v>878</v>
      </c>
      <c r="J537" s="6" t="str">
        <f>_xlfn.XLOOKUP(I537,'[2]Barras CMg'!$E$2:$E$1527,'[2]Barras CMg'!$A$2:$A$1527,"------",0,1)</f>
        <v>S.FELIPE______013</v>
      </c>
      <c r="K537" s="6">
        <v>3</v>
      </c>
      <c r="L537" s="6">
        <v>2025</v>
      </c>
      <c r="M537" s="6" t="s">
        <v>45</v>
      </c>
      <c r="N537" s="6" t="s">
        <v>5267</v>
      </c>
      <c r="O537" s="6" t="s">
        <v>213</v>
      </c>
      <c r="P537" s="6" t="s">
        <v>189</v>
      </c>
      <c r="Q537" s="6" t="s">
        <v>879</v>
      </c>
      <c r="R537" s="6" t="s">
        <v>880</v>
      </c>
      <c r="S537" s="6" t="s">
        <v>51</v>
      </c>
      <c r="T537" s="9" t="s">
        <v>5546</v>
      </c>
      <c r="U537" s="10">
        <v>2</v>
      </c>
      <c r="V537" s="10">
        <v>1.9</v>
      </c>
      <c r="W537" s="11" t="e">
        <f>_xlfn.XLOOKUP(C537,#REF!,#REF!,"S/I",0)</f>
        <v>#REF!</v>
      </c>
      <c r="X537" s="11" t="str">
        <f>_xlfn.XLOOKUP($D537,[2]Retiros_dinamica!$F:$F,[2]Retiros_dinamica!B:B,"S/I",0)</f>
        <v>S/I</v>
      </c>
      <c r="Y537" s="11" t="str">
        <f>_xlfn.XLOOKUP($D537,[2]Retiros_dinamica!$F:$F,[2]Retiros_dinamica!C:C,"S/I",0)</f>
        <v>S/I</v>
      </c>
      <c r="Z537" s="11" t="str">
        <f>_xlfn.XLOOKUP($D537,[2]Retiros_dinamica!$F:$F,[2]Retiros_dinamica!D:D,"S/I",0)</f>
        <v>S/I</v>
      </c>
      <c r="AA537" s="11" t="str">
        <f>_xlfn.XLOOKUP($D537,[2]Retiros_dinamica!$F:$F,[2]Retiros_dinamica!E:E,"S/I",0)</f>
        <v>S/I</v>
      </c>
      <c r="AB537" s="6" t="str">
        <f>_xlfn.XLOOKUP(C537,[2]CMg!$I$4:$I$106,[2]CMg!$M$4:$M$106,"----",0,1)</f>
        <v>----</v>
      </c>
      <c r="AH537" s="12">
        <f>_xlfn.XLOOKUP($E537,'[2]Balance económico'!$C:$C,'[2]Balance económico'!$D:$D,"-",0)</f>
        <v>14964204.134257717</v>
      </c>
      <c r="AI537" s="12">
        <f>_xlfn.XLOOKUP($E537,'[2]Balance económico'!$C:$C,'[2]Balance económico'!$E:$E,"-",0)</f>
        <v>178850957.47676003</v>
      </c>
      <c r="AJ537" s="12" t="str">
        <f>_xlfn.XLOOKUP($E537,'[2]Balance económico'!$C:$C,'[2]Balance económico'!$F:$F,"-",0)</f>
        <v>----</v>
      </c>
      <c r="AK537" s="6" t="str">
        <f t="shared" si="25"/>
        <v>PPA</v>
      </c>
      <c r="AL537" s="12" t="str" cm="1">
        <f t="array" ref="AL537">IFERROR((X537*[2]!Tabla2[Bloque A] + 'BD Centrales 2025'!Y1039*[2]!Tabla2[Bloque B] + 'BD Centrales 2025'!Z1039*[2]!Tabla2[Bloque C])*#REF!,"-")</f>
        <v>-</v>
      </c>
      <c r="AM537" s="12" t="str">
        <f t="shared" si="26"/>
        <v>-</v>
      </c>
      <c r="AN537" s="12">
        <f>IFERROR((AH537+AI537+AJ537)/(SUMIFS($W$2:$W$1194,$E$2:$E$1194,E537)*1000*#REF!),0)</f>
        <v>0</v>
      </c>
    </row>
    <row r="538" spans="1:40" ht="14.4" x14ac:dyDescent="0.3">
      <c r="A538" s="7">
        <v>1653</v>
      </c>
      <c r="B538" s="7" t="s">
        <v>1545</v>
      </c>
      <c r="C538" s="8" t="s">
        <v>1546</v>
      </c>
      <c r="D538" s="6" t="s">
        <v>1231</v>
      </c>
      <c r="E538" s="6" t="str">
        <f>_xlfn.XLOOKUP(D538,'[2]Coordinados SEN'!$A:$A,'[2]Coordinados SEN'!$B:$B,"-",0)</f>
        <v>76.727.466-1</v>
      </c>
      <c r="F538" s="6" t="s">
        <v>1547</v>
      </c>
      <c r="G538" s="6">
        <f t="shared" si="24"/>
        <v>36</v>
      </c>
      <c r="H538" s="6" t="s">
        <v>1548</v>
      </c>
      <c r="I538" s="6" t="s">
        <v>1549</v>
      </c>
      <c r="J538" s="6" t="str">
        <f>_xlfn.XLOOKUP(I538,'[2]Barras CMg'!$E$2:$E$1527,'[2]Barras CMg'!$A$2:$A$1527,"------",0,1)</f>
        <v>------</v>
      </c>
      <c r="K538" s="6" t="s">
        <v>397</v>
      </c>
      <c r="L538" s="6">
        <v>2025</v>
      </c>
      <c r="M538" s="6" t="s">
        <v>495</v>
      </c>
      <c r="N538" s="6" t="s">
        <v>496</v>
      </c>
      <c r="O538" s="6" t="s">
        <v>213</v>
      </c>
      <c r="P538" s="6" t="s">
        <v>90</v>
      </c>
      <c r="Q538" s="6" t="s">
        <v>97</v>
      </c>
      <c r="R538" s="6" t="s">
        <v>1095</v>
      </c>
      <c r="S538" s="6" t="s">
        <v>51</v>
      </c>
      <c r="T538" s="9" t="s">
        <v>1550</v>
      </c>
      <c r="U538" s="10">
        <v>3</v>
      </c>
      <c r="V538" s="10">
        <v>3</v>
      </c>
      <c r="W538" s="11" t="e">
        <f>_xlfn.XLOOKUP(C538,#REF!,#REF!,"S/I",0)</f>
        <v>#REF!</v>
      </c>
      <c r="X538" s="11" t="str">
        <f>_xlfn.XLOOKUP($D538,[2]Retiros_dinamica!$F:$F,[2]Retiros_dinamica!B:B,"S/I",0)</f>
        <v>S/I</v>
      </c>
      <c r="Y538" s="11" t="str">
        <f>_xlfn.XLOOKUP($D538,[2]Retiros_dinamica!$F:$F,[2]Retiros_dinamica!C:C,"S/I",0)</f>
        <v>S/I</v>
      </c>
      <c r="Z538" s="11" t="str">
        <f>_xlfn.XLOOKUP($D538,[2]Retiros_dinamica!$F:$F,[2]Retiros_dinamica!D:D,"S/I",0)</f>
        <v>S/I</v>
      </c>
      <c r="AA538" s="11" t="str">
        <f>_xlfn.XLOOKUP($D538,[2]Retiros_dinamica!$F:$F,[2]Retiros_dinamica!E:E,"S/I",0)</f>
        <v>S/I</v>
      </c>
      <c r="AB538" s="6" t="str">
        <f>_xlfn.XLOOKUP(C538,[2]CMg!$I$4:$I$106,[2]CMg!$M$4:$M$106,"----",0,1)</f>
        <v>----</v>
      </c>
      <c r="AC538" s="6" t="str">
        <f>_xlfn.XLOOKUP(C538,[2]CMg!$A$4:$A$106,[2]CMg!$B$4:$B$106,"----",0,1)</f>
        <v>----</v>
      </c>
      <c r="AD538" s="6" t="str">
        <f>_xlfn.XLOOKUP(C538,'[3]Promedio solar Cmg'!$A$4:$A$106,'[3]Promedio solar Cmg'!$B$4:$B$106,"----",0,1)</f>
        <v>----</v>
      </c>
      <c r="AH538" s="12">
        <f>_xlfn.XLOOKUP($E538,'[2]Balance económico'!$C:$C,'[2]Balance económico'!$D:$D,"-",0)</f>
        <v>21691133643.183369</v>
      </c>
      <c r="AI538" s="12">
        <f>_xlfn.XLOOKUP($E538,'[2]Balance económico'!$C:$C,'[2]Balance económico'!$E:$E,"-",0)</f>
        <v>2324793951.0151529</v>
      </c>
      <c r="AJ538" s="12" t="str">
        <f>_xlfn.XLOOKUP($E538,'[2]Balance económico'!$C:$C,'[2]Balance económico'!$F:$F,"-",0)</f>
        <v>----</v>
      </c>
      <c r="AK538" s="6" t="str">
        <f t="shared" si="25"/>
        <v>PPA</v>
      </c>
      <c r="AL538" s="12" t="str" cm="1">
        <f t="array" ref="AL538">IFERROR((X538*[2]!Tabla2[Bloque A] + 'BD Centrales 2025'!Y672*[2]!Tabla2[Bloque B] + 'BD Centrales 2025'!Z672*[2]!Tabla2[Bloque C])*#REF!,"-")</f>
        <v>-</v>
      </c>
      <c r="AM538" s="12" t="str">
        <f t="shared" si="26"/>
        <v>-</v>
      </c>
      <c r="AN538" s="12">
        <f>IFERROR((AH538+AI538+AJ538)/(SUMIFS($W$2:$W$1194,$E$2:$E$1194,E538)*1000*#REF!),0)</f>
        <v>0</v>
      </c>
    </row>
    <row r="539" spans="1:40" ht="14.4" x14ac:dyDescent="0.3">
      <c r="A539" s="7">
        <v>1654</v>
      </c>
      <c r="B539" s="7" t="s">
        <v>1551</v>
      </c>
      <c r="C539" s="8" t="s">
        <v>1552</v>
      </c>
      <c r="D539" s="6" t="s">
        <v>1553</v>
      </c>
      <c r="E539" s="6" t="str">
        <f>_xlfn.XLOOKUP(D539,'[2]Coordinados SEN'!$A:$A,'[2]Coordinados SEN'!$B:$B,"-",0)</f>
        <v>76.515.795-1</v>
      </c>
      <c r="F539" s="6" t="s">
        <v>1553</v>
      </c>
      <c r="G539" s="6">
        <f t="shared" si="24"/>
        <v>1</v>
      </c>
      <c r="H539" s="6" t="s">
        <v>1053</v>
      </c>
      <c r="I539" s="6" t="s">
        <v>1054</v>
      </c>
      <c r="J539" s="6" t="str">
        <f>_xlfn.XLOOKUP(I539,'[2]Barras CMg'!$E$2:$E$1527,'[2]Barras CMg'!$A$2:$A$1527,"------",0,1)</f>
        <v>LAMANGA_______066</v>
      </c>
      <c r="K539" s="6">
        <v>1</v>
      </c>
      <c r="L539" s="6">
        <v>2025</v>
      </c>
      <c r="M539" s="6" t="s">
        <v>495</v>
      </c>
      <c r="N539" s="6" t="s">
        <v>496</v>
      </c>
      <c r="O539" s="6" t="s">
        <v>213</v>
      </c>
      <c r="P539" s="6" t="s">
        <v>164</v>
      </c>
      <c r="Q539" s="6" t="s">
        <v>221</v>
      </c>
      <c r="R539" s="6" t="s">
        <v>886</v>
      </c>
      <c r="S539" s="6" t="s">
        <v>51</v>
      </c>
      <c r="T539" s="9" t="s">
        <v>1554</v>
      </c>
      <c r="U539" s="10">
        <v>2.7</v>
      </c>
      <c r="V539" s="10">
        <v>2.6960000000000002</v>
      </c>
      <c r="W539" s="11" t="e">
        <f>_xlfn.XLOOKUP(C539,#REF!,#REF!,"S/I",0)</f>
        <v>#REF!</v>
      </c>
      <c r="X539" s="11" t="str">
        <f>_xlfn.XLOOKUP($D539,[2]Retiros_dinamica!$F:$F,[2]Retiros_dinamica!B:B,"S/I",0)</f>
        <v>S/I</v>
      </c>
      <c r="Y539" s="11" t="str">
        <f>_xlfn.XLOOKUP($D539,[2]Retiros_dinamica!$F:$F,[2]Retiros_dinamica!C:C,"S/I",0)</f>
        <v>S/I</v>
      </c>
      <c r="Z539" s="11" t="str">
        <f>_xlfn.XLOOKUP($D539,[2]Retiros_dinamica!$F:$F,[2]Retiros_dinamica!D:D,"S/I",0)</f>
        <v>S/I</v>
      </c>
      <c r="AA539" s="11" t="str">
        <f>_xlfn.XLOOKUP($D539,[2]Retiros_dinamica!$F:$F,[2]Retiros_dinamica!E:E,"S/I",0)</f>
        <v>S/I</v>
      </c>
      <c r="AB539" s="6" t="str">
        <f>_xlfn.XLOOKUP(C539,[2]CMg!$I$4:$I$106,[2]CMg!$M$4:$M$106,"----",0,1)</f>
        <v>----</v>
      </c>
      <c r="AC539" s="6" t="str">
        <f>_xlfn.XLOOKUP(C539,[2]CMg!$A$4:$A$106,[2]CMg!$B$4:$B$106,"----",0,1)</f>
        <v>----</v>
      </c>
      <c r="AD539" s="6" t="str">
        <f>_xlfn.XLOOKUP(C539,'[3]Promedio solar Cmg'!$A$4:$A$106,'[3]Promedio solar Cmg'!$B$4:$B$106,"----",0,1)</f>
        <v>----</v>
      </c>
      <c r="AH539" s="12">
        <f>_xlfn.XLOOKUP($E539,'[2]Balance económico'!$C:$C,'[2]Balance económico'!$D:$D,"-",0)</f>
        <v>253536524.67326432</v>
      </c>
      <c r="AI539" s="12">
        <f>_xlfn.XLOOKUP($E539,'[2]Balance económico'!$C:$C,'[2]Balance económico'!$E:$E,"-",0)</f>
        <v>32773773.379399996</v>
      </c>
      <c r="AJ539" s="12" t="str">
        <f>_xlfn.XLOOKUP($E539,'[2]Balance económico'!$C:$C,'[2]Balance económico'!$F:$F,"-",0)</f>
        <v>----</v>
      </c>
      <c r="AK539" s="6" t="str">
        <f t="shared" si="25"/>
        <v>PPA</v>
      </c>
      <c r="AL539" s="12" t="str" cm="1">
        <f t="array" ref="AL539">IFERROR((X539*[2]!Tabla2[Bloque A] + 'BD Centrales 2025'!Y201*[2]!Tabla2[Bloque B] + 'BD Centrales 2025'!Z201*[2]!Tabla2[Bloque C])*#REF!,"-")</f>
        <v>-</v>
      </c>
      <c r="AM539" s="12" t="str">
        <f t="shared" si="26"/>
        <v>-</v>
      </c>
      <c r="AN539" s="12">
        <f>IFERROR((AH539+AI539+AJ539)/(SUMIFS($W$2:$W$1194,$E$2:$E$1194,E539)*1000*#REF!),0)</f>
        <v>0</v>
      </c>
    </row>
    <row r="540" spans="1:40" ht="14.4" x14ac:dyDescent="0.3">
      <c r="A540" s="7">
        <v>1655</v>
      </c>
      <c r="B540" s="7" t="s">
        <v>1555</v>
      </c>
      <c r="C540" s="8" t="s">
        <v>1556</v>
      </c>
      <c r="D540" s="6" t="s">
        <v>1557</v>
      </c>
      <c r="E540" s="6" t="str">
        <f>_xlfn.XLOOKUP(D540,'[2]Coordinados SEN'!$A:$A,'[2]Coordinados SEN'!$B:$B,"-",0)</f>
        <v>76.419.748-8</v>
      </c>
      <c r="F540" s="6" t="s">
        <v>1557</v>
      </c>
      <c r="G540" s="6">
        <f t="shared" si="24"/>
        <v>1</v>
      </c>
      <c r="H540" s="6" t="s">
        <v>1518</v>
      </c>
      <c r="I540" s="6" t="s">
        <v>1321</v>
      </c>
      <c r="J540" s="6" t="str">
        <f>_xlfn.XLOOKUP(I540,'[2]Barras CMg'!$E$2:$E$1527,'[2]Barras CMg'!$A$2:$A$1527,"------",0,1)</f>
        <v>QUINQUIMO_____023</v>
      </c>
      <c r="K540" s="6">
        <v>1</v>
      </c>
      <c r="L540" s="6">
        <v>2025</v>
      </c>
      <c r="M540" s="6" t="s">
        <v>495</v>
      </c>
      <c r="N540" s="6" t="s">
        <v>496</v>
      </c>
      <c r="O540" s="6" t="s">
        <v>213</v>
      </c>
      <c r="P540" s="6" t="s">
        <v>189</v>
      </c>
      <c r="Q540" s="6" t="s">
        <v>773</v>
      </c>
      <c r="R540" s="6" t="s">
        <v>855</v>
      </c>
      <c r="S540" s="6" t="s">
        <v>51</v>
      </c>
      <c r="T540" s="9" t="s">
        <v>1558</v>
      </c>
      <c r="U540" s="10">
        <v>3</v>
      </c>
      <c r="V540" s="10">
        <v>2.99</v>
      </c>
      <c r="W540" s="11" t="e">
        <f>_xlfn.XLOOKUP(C540,#REF!,#REF!,"S/I",0)</f>
        <v>#REF!</v>
      </c>
      <c r="X540" s="11" t="str">
        <f>_xlfn.XLOOKUP($D540,[2]Retiros_dinamica!$F:$F,[2]Retiros_dinamica!B:B,"S/I",0)</f>
        <v>S/I</v>
      </c>
      <c r="Y540" s="11" t="str">
        <f>_xlfn.XLOOKUP($D540,[2]Retiros_dinamica!$F:$F,[2]Retiros_dinamica!C:C,"S/I",0)</f>
        <v>S/I</v>
      </c>
      <c r="Z540" s="11" t="str">
        <f>_xlfn.XLOOKUP($D540,[2]Retiros_dinamica!$F:$F,[2]Retiros_dinamica!D:D,"S/I",0)</f>
        <v>S/I</v>
      </c>
      <c r="AA540" s="11" t="str">
        <f>_xlfn.XLOOKUP($D540,[2]Retiros_dinamica!$F:$F,[2]Retiros_dinamica!E:E,"S/I",0)</f>
        <v>S/I</v>
      </c>
      <c r="AB540" s="6" t="str">
        <f>_xlfn.XLOOKUP(C540,[2]CMg!$I$4:$I$106,[2]CMg!$M$4:$M$106,"----",0,1)</f>
        <v>----</v>
      </c>
      <c r="AC540" s="6" t="str">
        <f>_xlfn.XLOOKUP(C540,[2]CMg!$A$4:$A$106,[2]CMg!$B$4:$B$106,"----",0,1)</f>
        <v>----</v>
      </c>
      <c r="AD540" s="6" t="str">
        <f>_xlfn.XLOOKUP(C540,'[3]Promedio solar Cmg'!$A$4:$A$106,'[3]Promedio solar Cmg'!$B$4:$B$106,"----",0,1)</f>
        <v>----</v>
      </c>
      <c r="AH540" s="12">
        <f>_xlfn.XLOOKUP($E540,'[2]Balance económico'!$C:$C,'[2]Balance económico'!$D:$D,"-",0)</f>
        <v>313980645.24275243</v>
      </c>
      <c r="AI540" s="12">
        <f>_xlfn.XLOOKUP($E540,'[2]Balance económico'!$C:$C,'[2]Balance económico'!$E:$E,"-",0)</f>
        <v>38529016.836400002</v>
      </c>
      <c r="AJ540" s="12" t="str">
        <f>_xlfn.XLOOKUP($E540,'[2]Balance económico'!$C:$C,'[2]Balance económico'!$F:$F,"-",0)</f>
        <v>----</v>
      </c>
      <c r="AK540" s="6" t="str">
        <f t="shared" si="25"/>
        <v>PPA</v>
      </c>
      <c r="AL540" s="12" t="str" cm="1">
        <f t="array" ref="AL540">IFERROR((X540*[2]!Tabla2[Bloque A] + 'BD Centrales 2025'!Y252*[2]!Tabla2[Bloque B] + 'BD Centrales 2025'!Z252*[2]!Tabla2[Bloque C])*#REF!,"-")</f>
        <v>-</v>
      </c>
      <c r="AM540" s="12" t="str">
        <f t="shared" si="26"/>
        <v>-</v>
      </c>
      <c r="AN540" s="12">
        <f>IFERROR((AH540+AI540+AJ540)/(SUMIFS($W$2:$W$1194,$E$2:$E$1194,E540)*1000*#REF!),0)</f>
        <v>0</v>
      </c>
    </row>
    <row r="541" spans="1:40" ht="14.4" x14ac:dyDescent="0.3">
      <c r="A541" s="7">
        <v>1656</v>
      </c>
      <c r="B541" s="7" t="s">
        <v>1559</v>
      </c>
      <c r="C541" s="8" t="s">
        <v>1560</v>
      </c>
      <c r="D541" s="6" t="s">
        <v>492</v>
      </c>
      <c r="E541" s="6" t="str">
        <f>_xlfn.XLOOKUP(D541,'[2]Coordinados SEN'!$A:$A,'[2]Coordinados SEN'!$B:$B,"-",0)</f>
        <v>76.437.712-5</v>
      </c>
      <c r="F541" s="6" t="s">
        <v>492</v>
      </c>
      <c r="G541" s="6">
        <f t="shared" si="24"/>
        <v>6</v>
      </c>
      <c r="H541" s="6" t="s">
        <v>1561</v>
      </c>
      <c r="I541" s="6" t="s">
        <v>1562</v>
      </c>
      <c r="J541" s="6" t="str">
        <f>_xlfn.XLOOKUP(I541,'[2]Barras CMg'!$E$2:$E$1527,'[2]Barras CMg'!$A$2:$A$1527,"------",0,1)</f>
        <v>CHIU_CHIU_____110</v>
      </c>
      <c r="K541" s="6">
        <v>1</v>
      </c>
      <c r="L541" s="6">
        <v>2025</v>
      </c>
      <c r="M541" s="6" t="s">
        <v>495</v>
      </c>
      <c r="N541" s="6" t="s">
        <v>496</v>
      </c>
      <c r="O541" s="6" t="s">
        <v>47</v>
      </c>
      <c r="P541" s="6" t="s">
        <v>48</v>
      </c>
      <c r="Q541" s="6" t="s">
        <v>59</v>
      </c>
      <c r="R541" s="6" t="s">
        <v>807</v>
      </c>
      <c r="S541" s="6" t="s">
        <v>51</v>
      </c>
      <c r="T541" s="9" t="s">
        <v>1563</v>
      </c>
      <c r="U541" s="10">
        <v>55.924999999999997</v>
      </c>
      <c r="V541" s="10">
        <v>55</v>
      </c>
      <c r="W541" s="11" t="e">
        <f>_xlfn.XLOOKUP(C541,#REF!,#REF!,"S/I",0)</f>
        <v>#REF!</v>
      </c>
      <c r="X541" s="11">
        <f>_xlfn.XLOOKUP($D541,[2]Retiros_dinamica!$F:$F,[2]Retiros_dinamica!B:B,"S/I",0)</f>
        <v>448325.71039762523</v>
      </c>
      <c r="Y541" s="11">
        <f>_xlfn.XLOOKUP($D541,[2]Retiros_dinamica!$F:$F,[2]Retiros_dinamica!C:C,"S/I",0)</f>
        <v>508026.01168647752</v>
      </c>
      <c r="Z541" s="11">
        <f>_xlfn.XLOOKUP($D541,[2]Retiros_dinamica!$F:$F,[2]Retiros_dinamica!D:D,"S/I",0)</f>
        <v>259394.42267383041</v>
      </c>
      <c r="AA541" s="11">
        <f>_xlfn.XLOOKUP($D541,[2]Retiros_dinamica!$F:$F,[2]Retiros_dinamica!E:E,"S/I",0)</f>
        <v>1215746.144757933</v>
      </c>
      <c r="AB541" s="6">
        <f>_xlfn.XLOOKUP(C541,[2]CMg!$I$4:$I$106,[2]CMg!$M$4:$M$106,"----",0,1)</f>
        <v>6.0186318056863115</v>
      </c>
      <c r="AC541" s="6">
        <f>_xlfn.XLOOKUP(C541,'[3]Promedio Cmg'!$A$4:$A$106,'[3]Promedio Cmg'!$B$4:$B$106,"---",0,1)</f>
        <v>50.156041547768659</v>
      </c>
      <c r="AD541" s="6">
        <f>_xlfn.XLOOKUP(C541,'[3]Promedio solar Cmg'!$A$4:$A$106,'[3]Promedio solar Cmg'!$B$4:$B$106,"----",0,1)</f>
        <v>8.6880356164383592</v>
      </c>
      <c r="AE541" s="6">
        <f>_xlfn.XLOOKUP(C541,[2]CMg!$O$4:$O$106,[2]CMg!$P$4:$P$106,"----",0,1)</f>
        <v>79.770250440226789</v>
      </c>
      <c r="AF541" s="14">
        <f>_xlfn.XLOOKUP(C541,[2]CMg!$S$4:$S$106,[2]CMg!$U$4:$U$106,"----",0,1)</f>
        <v>0.46455884031503253</v>
      </c>
      <c r="AH541" s="12">
        <f>_xlfn.XLOOKUP($E541,'[2]Balance económico'!$C:$C,'[2]Balance económico'!$D:$D,"-",0)</f>
        <v>-67605286718.150314</v>
      </c>
      <c r="AI541" s="12">
        <f>_xlfn.XLOOKUP($E541,'[2]Balance económico'!$C:$C,'[2]Balance económico'!$E:$E,"-",0)</f>
        <v>-11939622429.210896</v>
      </c>
      <c r="AJ541" s="12">
        <f>_xlfn.XLOOKUP($E541,'[2]Balance económico'!$C:$C,'[2]Balance económico'!$F:$F,"-",0)</f>
        <v>4781658336.9003258</v>
      </c>
      <c r="AK541" s="6" t="str">
        <f t="shared" si="25"/>
        <v>PPA</v>
      </c>
      <c r="AL541" s="12" t="str" cm="1">
        <f t="array" ref="AL541">IFERROR((X541*[2]!Tabla2[Bloque A] + 'BD Centrales 2025'!Y976*[2]!Tabla2[Bloque B] + 'BD Centrales 2025'!Z976*[2]!Tabla2[Bloque C])*#REF!,"-")</f>
        <v>-</v>
      </c>
      <c r="AM541" s="12" t="str">
        <f t="shared" si="26"/>
        <v>-</v>
      </c>
      <c r="AN541" s="12">
        <f>IFERROR((AH541+AI541+AJ541)/(SUMIFS($W$2:$W$1194,$E$2:$E$1194,E541)*1000*#REF!),0)</f>
        <v>0</v>
      </c>
    </row>
    <row r="542" spans="1:40" ht="14.4" x14ac:dyDescent="0.3">
      <c r="A542" s="7">
        <v>1657</v>
      </c>
      <c r="B542" s="7" t="s">
        <v>6142</v>
      </c>
      <c r="C542" s="8" t="s">
        <v>6143</v>
      </c>
      <c r="D542" s="6" t="s">
        <v>5380</v>
      </c>
      <c r="E542" s="6" t="str">
        <f>_xlfn.XLOOKUP(D542,'[2]Coordinados SEN'!$A:$A,'[2]Coordinados SEN'!$B:$B,"-",0)</f>
        <v>76.452.055-6</v>
      </c>
      <c r="F542" s="6" t="s">
        <v>5380</v>
      </c>
      <c r="G542" s="6">
        <f t="shared" si="24"/>
        <v>6</v>
      </c>
      <c r="H542" s="6" t="s">
        <v>6144</v>
      </c>
      <c r="I542" s="13" t="s">
        <v>6145</v>
      </c>
      <c r="J542" s="6" t="str">
        <f>_xlfn.XLOOKUP(I542,'[2]Barras CMg'!$E$2:$E$1527,'[2]Barras CMg'!$A$2:$A$1527,"------",0,1)</f>
        <v>TAPCSJAVIER___066</v>
      </c>
      <c r="K542" s="6">
        <v>14</v>
      </c>
      <c r="L542" s="6">
        <v>2025</v>
      </c>
      <c r="M542" s="6" t="s">
        <v>45</v>
      </c>
      <c r="N542" s="6" t="s">
        <v>5267</v>
      </c>
      <c r="O542" s="6" t="s">
        <v>47</v>
      </c>
      <c r="P542" s="6" t="s">
        <v>90</v>
      </c>
      <c r="Q542" s="6" t="s">
        <v>91</v>
      </c>
      <c r="R542" s="6" t="s">
        <v>4265</v>
      </c>
      <c r="S542" s="6" t="s">
        <v>51</v>
      </c>
      <c r="T542" s="9" t="s">
        <v>305</v>
      </c>
      <c r="U542" s="10">
        <v>25.9938</v>
      </c>
      <c r="V542" s="10">
        <v>25.51108</v>
      </c>
      <c r="W542" s="11" t="e">
        <f>_xlfn.XLOOKUP(C542,#REF!,#REF!,"S/I",0)</f>
        <v>#REF!</v>
      </c>
      <c r="X542" s="11" t="str">
        <f>_xlfn.XLOOKUP($D542,[2]Retiros_dinamica!$F:$F,[2]Retiros_dinamica!B:B,"S/I",0)</f>
        <v>S/I</v>
      </c>
      <c r="Y542" s="11" t="str">
        <f>_xlfn.XLOOKUP($D542,[2]Retiros_dinamica!$F:$F,[2]Retiros_dinamica!C:C,"S/I",0)</f>
        <v>S/I</v>
      </c>
      <c r="Z542" s="11" t="str">
        <f>_xlfn.XLOOKUP($D542,[2]Retiros_dinamica!$F:$F,[2]Retiros_dinamica!D:D,"S/I",0)</f>
        <v>S/I</v>
      </c>
      <c r="AA542" s="11" t="str">
        <f>_xlfn.XLOOKUP($D542,[2]Retiros_dinamica!$F:$F,[2]Retiros_dinamica!E:E,"S/I",0)</f>
        <v>S/I</v>
      </c>
      <c r="AB542" s="6" t="str">
        <f>_xlfn.XLOOKUP(C542,[2]CMg!$I$4:$I$106,[2]CMg!$M$4:$M$106,"----",0,1)</f>
        <v>----</v>
      </c>
      <c r="AH542" s="12">
        <f>_xlfn.XLOOKUP($E542,'[2]Balance económico'!$C:$C,'[2]Balance económico'!$D:$D,"-",0)</f>
        <v>1056893400.13346</v>
      </c>
      <c r="AI542" s="12">
        <f>_xlfn.XLOOKUP($E542,'[2]Balance económico'!$C:$C,'[2]Balance económico'!$E:$E,"-",0)</f>
        <v>29119817418.016079</v>
      </c>
      <c r="AJ542" s="12" t="str">
        <f>_xlfn.XLOOKUP($E542,'[2]Balance económico'!$C:$C,'[2]Balance económico'!$F:$F,"-",0)</f>
        <v>----</v>
      </c>
      <c r="AK542" s="6" t="str">
        <f t="shared" si="25"/>
        <v>PPA</v>
      </c>
      <c r="AL542" s="12" t="str" cm="1">
        <f t="array" ref="AL542">IFERROR((X542*[2]!Tabla2[Bloque A] + 'BD Centrales 2025'!Y1171*[2]!Tabla2[Bloque B] + 'BD Centrales 2025'!Z1171*[2]!Tabla2[Bloque C])*#REF!,"-")</f>
        <v>-</v>
      </c>
      <c r="AM542" s="12" t="str">
        <f t="shared" si="26"/>
        <v>-</v>
      </c>
      <c r="AN542" s="12">
        <f>IFERROR((AH542+AI542+AJ542)/(SUMIFS($W$2:$W$1194,$E$2:$E$1194,E542)*1000*#REF!),0)</f>
        <v>0</v>
      </c>
    </row>
    <row r="543" spans="1:40" ht="14.4" x14ac:dyDescent="0.3">
      <c r="A543" s="7">
        <v>1658</v>
      </c>
      <c r="B543" s="7" t="s">
        <v>3232</v>
      </c>
      <c r="C543" s="8" t="s">
        <v>3233</v>
      </c>
      <c r="D543" s="6" t="s">
        <v>1612</v>
      </c>
      <c r="E543" s="6" t="str">
        <f>_xlfn.XLOOKUP(D543,'[2]Coordinados SEN'!$A:$A,'[2]Coordinados SEN'!$B:$B,"-",0)</f>
        <v>76.202.178-1</v>
      </c>
      <c r="F543" s="6" t="s">
        <v>1612</v>
      </c>
      <c r="G543" s="6">
        <f t="shared" si="24"/>
        <v>2</v>
      </c>
      <c r="H543" s="6" t="s">
        <v>3234</v>
      </c>
      <c r="I543" s="13" t="s">
        <v>2881</v>
      </c>
      <c r="J543" s="6" t="str">
        <f>_xlfn.XLOOKUP(I543,'[2]Barras CMg'!$E$2:$E$1527,'[2]Barras CMg'!$A$2:$A$1527,"------",0,1)</f>
        <v>IBERATACAMA___220</v>
      </c>
      <c r="K543" s="6">
        <v>49</v>
      </c>
      <c r="L543" s="6">
        <v>2025</v>
      </c>
      <c r="M543" s="6" t="s">
        <v>211</v>
      </c>
      <c r="N543" s="6" t="s">
        <v>212</v>
      </c>
      <c r="O543" s="6" t="s">
        <v>47</v>
      </c>
      <c r="P543" s="6" t="s">
        <v>497</v>
      </c>
      <c r="Q543" s="6" t="s">
        <v>579</v>
      </c>
      <c r="R543" s="6" t="s">
        <v>2882</v>
      </c>
      <c r="S543" s="6" t="s">
        <v>51</v>
      </c>
      <c r="T543" s="9" t="s">
        <v>3235</v>
      </c>
      <c r="U543" s="10">
        <v>207.23</v>
      </c>
      <c r="V543" s="10">
        <v>205.25</v>
      </c>
      <c r="W543" s="11" t="e">
        <f>_xlfn.XLOOKUP(C543,#REF!,#REF!,"S/I",0)</f>
        <v>#REF!</v>
      </c>
      <c r="X543" s="11">
        <f>_xlfn.XLOOKUP($D543,[2]Retiros_dinamica!$F:$F,[2]Retiros_dinamica!B:B,"S/I",0)</f>
        <v>164032.11171123199</v>
      </c>
      <c r="Y543" s="11">
        <f>_xlfn.XLOOKUP($D543,[2]Retiros_dinamica!$F:$F,[2]Retiros_dinamica!C:C,"S/I",0)</f>
        <v>196560.59596410891</v>
      </c>
      <c r="Z543" s="11">
        <f>_xlfn.XLOOKUP($D543,[2]Retiros_dinamica!$F:$F,[2]Retiros_dinamica!D:D,"S/I",0)</f>
        <v>108158.07131770811</v>
      </c>
      <c r="AA543" s="11">
        <f>_xlfn.XLOOKUP($D543,[2]Retiros_dinamica!$F:$F,[2]Retiros_dinamica!E:E,"S/I",0)</f>
        <v>468750.77899304905</v>
      </c>
      <c r="AB543" s="6" t="str">
        <f>_xlfn.XLOOKUP(C543,[2]CMg!$I$4:$I$106,[2]CMg!$M$4:$M$106,"----",0,1)</f>
        <v>----</v>
      </c>
      <c r="AC543" s="6" t="str">
        <f>_xlfn.XLOOKUP(C543,[2]CMg!$A$4:$A$106,[2]CMg!$B$4:$B$106,"----",0,1)</f>
        <v>----</v>
      </c>
      <c r="AD543" s="6" t="str">
        <f>_xlfn.XLOOKUP(C543,'[3]Promedio solar Cmg'!$A$4:$A$106,'[3]Promedio solar Cmg'!$B$4:$B$106,"----",0,1)</f>
        <v>----</v>
      </c>
      <c r="AH543" s="12">
        <f>_xlfn.XLOOKUP($E543,'[2]Balance económico'!$C:$C,'[2]Balance económico'!$D:$D,"-",0)</f>
        <v>-38039654669.710487</v>
      </c>
      <c r="AI543" s="12">
        <f>_xlfn.XLOOKUP($E543,'[2]Balance económico'!$C:$C,'[2]Balance económico'!$E:$E,"-",0)</f>
        <v>-9854785409.0449562</v>
      </c>
      <c r="AJ543" s="12">
        <f>_xlfn.XLOOKUP($E543,'[2]Balance económico'!$C:$C,'[2]Balance económico'!$F:$F,"-",0)</f>
        <v>2260008743.5949445</v>
      </c>
      <c r="AK543" s="6" t="str">
        <f t="shared" si="25"/>
        <v>PPA</v>
      </c>
      <c r="AL543" s="12" t="str" cm="1">
        <f t="array" ref="AL543">IFERROR((X543*[2]!Tabla2[Bloque A] + 'BD Centrales 2025'!Y586*[2]!Tabla2[Bloque B] + 'BD Centrales 2025'!Z586*[2]!Tabla2[Bloque C])*#REF!,"-")</f>
        <v>-</v>
      </c>
      <c r="AM543" s="12" t="str">
        <f t="shared" si="26"/>
        <v>-</v>
      </c>
      <c r="AN543" s="12">
        <f>IFERROR((AH543+AI543+AJ543)/(SUMIFS($W$2:$W$1194,$E$2:$E$1194,E543)*1000*#REF!),0)</f>
        <v>0</v>
      </c>
    </row>
    <row r="544" spans="1:40" ht="14.4" x14ac:dyDescent="0.3">
      <c r="A544" s="7">
        <v>1659</v>
      </c>
      <c r="B544" s="7" t="s">
        <v>1564</v>
      </c>
      <c r="C544" s="8" t="s">
        <v>1565</v>
      </c>
      <c r="D544" s="6" t="s">
        <v>1516</v>
      </c>
      <c r="E544" s="6" t="str">
        <f>_xlfn.XLOOKUP(D544,'[2]Coordinados SEN'!$A:$A,'[2]Coordinados SEN'!$B:$B,"-",0)</f>
        <v>77.470.122-2</v>
      </c>
      <c r="F544" s="6" t="s">
        <v>1566</v>
      </c>
      <c r="G544" s="6">
        <f t="shared" si="24"/>
        <v>13</v>
      </c>
      <c r="H544" s="6" t="s">
        <v>1567</v>
      </c>
      <c r="I544" s="6" t="s">
        <v>1568</v>
      </c>
      <c r="J544" s="6" t="str">
        <f>_xlfn.XLOOKUP(I544,'[2]Barras CMg'!$E$2:$E$1527,'[2]Barras CMg'!$A$2:$A$1527,"------",0,1)</f>
        <v>CHUMAQUITO____013</v>
      </c>
      <c r="K544" s="6" t="s">
        <v>397</v>
      </c>
      <c r="L544" s="6">
        <v>2025</v>
      </c>
      <c r="M544" s="6" t="s">
        <v>495</v>
      </c>
      <c r="N544" s="6" t="s">
        <v>496</v>
      </c>
      <c r="O544" s="6" t="s">
        <v>213</v>
      </c>
      <c r="P544" s="6" t="s">
        <v>106</v>
      </c>
      <c r="Q544" s="6" t="s">
        <v>243</v>
      </c>
      <c r="R544" s="6" t="s">
        <v>1569</v>
      </c>
      <c r="S544" s="6" t="s">
        <v>51</v>
      </c>
      <c r="T544" s="9" t="s">
        <v>1570</v>
      </c>
      <c r="U544" s="10">
        <v>2.73</v>
      </c>
      <c r="V544" s="10">
        <v>2.7225999999999999</v>
      </c>
      <c r="W544" s="11" t="e">
        <f>_xlfn.XLOOKUP(C544,#REF!,#REF!,"S/I",0)</f>
        <v>#REF!</v>
      </c>
      <c r="X544" s="11" t="str">
        <f>_xlfn.XLOOKUP($D544,[2]Retiros_dinamica!$F:$F,[2]Retiros_dinamica!B:B,"S/I",0)</f>
        <v>S/I</v>
      </c>
      <c r="Y544" s="11" t="str">
        <f>_xlfn.XLOOKUP($D544,[2]Retiros_dinamica!$F:$F,[2]Retiros_dinamica!C:C,"S/I",0)</f>
        <v>S/I</v>
      </c>
      <c r="Z544" s="11" t="str">
        <f>_xlfn.XLOOKUP($D544,[2]Retiros_dinamica!$F:$F,[2]Retiros_dinamica!D:D,"S/I",0)</f>
        <v>S/I</v>
      </c>
      <c r="AA544" s="11" t="str">
        <f>_xlfn.XLOOKUP($D544,[2]Retiros_dinamica!$F:$F,[2]Retiros_dinamica!E:E,"S/I",0)</f>
        <v>S/I</v>
      </c>
      <c r="AB544" s="6" t="str">
        <f>_xlfn.XLOOKUP(C544,[2]CMg!$I$4:$I$106,[2]CMg!$M$4:$M$106,"----",0,1)</f>
        <v>----</v>
      </c>
      <c r="AC544" s="6" t="str">
        <f>_xlfn.XLOOKUP(C544,[2]CMg!$A$4:$A$106,[2]CMg!$B$4:$B$106,"----",0,1)</f>
        <v>----</v>
      </c>
      <c r="AD544" s="6" t="str">
        <f>_xlfn.XLOOKUP(C544,'[3]Promedio solar Cmg'!$A$4:$A$106,'[3]Promedio solar Cmg'!$B$4:$B$106,"----",0,1)</f>
        <v>----</v>
      </c>
      <c r="AH544" s="12">
        <f>_xlfn.XLOOKUP($E544,'[2]Balance económico'!$C:$C,'[2]Balance económico'!$D:$D,"-",0)</f>
        <v>3983860161.5681372</v>
      </c>
      <c r="AI544" s="12">
        <f>_xlfn.XLOOKUP($E544,'[2]Balance económico'!$C:$C,'[2]Balance económico'!$E:$E,"-",0)</f>
        <v>507070439.71579993</v>
      </c>
      <c r="AJ544" s="12" t="str">
        <f>_xlfn.XLOOKUP($E544,'[2]Balance económico'!$C:$C,'[2]Balance económico'!$F:$F,"-",0)</f>
        <v>----</v>
      </c>
      <c r="AK544" s="6" t="str">
        <f t="shared" si="25"/>
        <v>PPA</v>
      </c>
      <c r="AL544" s="12" t="str" cm="1">
        <f t="array" ref="AL544">IFERROR((X544*[2]!Tabla2[Bloque A] + 'BD Centrales 2025'!Y517*[2]!Tabla2[Bloque B] + 'BD Centrales 2025'!Z517*[2]!Tabla2[Bloque C])*#REF!,"-")</f>
        <v>-</v>
      </c>
      <c r="AM544" s="12" t="str">
        <f t="shared" si="26"/>
        <v>-</v>
      </c>
      <c r="AN544" s="12">
        <f>IFERROR((AH544+AI544+AJ544)/(SUMIFS($W$2:$W$1194,$E$2:$E$1194,E544)*1000*#REF!),0)</f>
        <v>0</v>
      </c>
    </row>
    <row r="545" spans="1:40" ht="14.4" x14ac:dyDescent="0.3">
      <c r="A545" s="7">
        <v>1660</v>
      </c>
      <c r="B545" s="7" t="s">
        <v>1571</v>
      </c>
      <c r="C545" s="8" t="s">
        <v>1572</v>
      </c>
      <c r="D545" s="6" t="s">
        <v>1134</v>
      </c>
      <c r="E545" s="6" t="str">
        <f>_xlfn.XLOOKUP(D545,'[2]Coordinados SEN'!$A:$A,'[2]Coordinados SEN'!$B:$B,"-",0)</f>
        <v>76.960.202-K</v>
      </c>
      <c r="F545" s="6" t="s">
        <v>1573</v>
      </c>
      <c r="G545" s="6">
        <f t="shared" si="24"/>
        <v>11</v>
      </c>
      <c r="H545" s="6" t="s">
        <v>1567</v>
      </c>
      <c r="I545" s="6" t="s">
        <v>1568</v>
      </c>
      <c r="J545" s="6" t="str">
        <f>_xlfn.XLOOKUP(I545,'[2]Barras CMg'!$E$2:$E$1527,'[2]Barras CMg'!$A$2:$A$1527,"------",0,1)</f>
        <v>CHUMAQUITO____013</v>
      </c>
      <c r="K545" s="6" t="s">
        <v>397</v>
      </c>
      <c r="L545" s="6">
        <v>2025</v>
      </c>
      <c r="M545" s="6" t="s">
        <v>495</v>
      </c>
      <c r="N545" s="6" t="s">
        <v>496</v>
      </c>
      <c r="O545" s="6" t="s">
        <v>213</v>
      </c>
      <c r="P545" s="6" t="s">
        <v>106</v>
      </c>
      <c r="Q545" s="6" t="s">
        <v>243</v>
      </c>
      <c r="R545" s="6" t="s">
        <v>1569</v>
      </c>
      <c r="S545" s="6" t="s">
        <v>51</v>
      </c>
      <c r="T545" s="9" t="s">
        <v>1574</v>
      </c>
      <c r="U545" s="10">
        <v>3</v>
      </c>
      <c r="V545" s="10">
        <v>2.9660000000000002</v>
      </c>
      <c r="W545" s="11" t="e">
        <f>_xlfn.XLOOKUP(C545,#REF!,#REF!,"S/I",0)</f>
        <v>#REF!</v>
      </c>
      <c r="X545" s="11" t="str">
        <f>_xlfn.XLOOKUP($D545,[2]Retiros_dinamica!$F:$F,[2]Retiros_dinamica!B:B,"S/I",0)</f>
        <v>S/I</v>
      </c>
      <c r="Y545" s="11" t="str">
        <f>_xlfn.XLOOKUP($D545,[2]Retiros_dinamica!$F:$F,[2]Retiros_dinamica!C:C,"S/I",0)</f>
        <v>S/I</v>
      </c>
      <c r="Z545" s="11" t="str">
        <f>_xlfn.XLOOKUP($D545,[2]Retiros_dinamica!$F:$F,[2]Retiros_dinamica!D:D,"S/I",0)</f>
        <v>S/I</v>
      </c>
      <c r="AA545" s="11" t="str">
        <f>_xlfn.XLOOKUP($D545,[2]Retiros_dinamica!$F:$F,[2]Retiros_dinamica!E:E,"S/I",0)</f>
        <v>S/I</v>
      </c>
      <c r="AB545" s="6" t="str">
        <f>_xlfn.XLOOKUP(C545,[2]CMg!$I$4:$I$106,[2]CMg!$M$4:$M$106,"----",0,1)</f>
        <v>----</v>
      </c>
      <c r="AC545" s="6" t="str">
        <f>_xlfn.XLOOKUP(C545,[2]CMg!$A$4:$A$106,[2]CMg!$B$4:$B$106,"----",0,1)</f>
        <v>----</v>
      </c>
      <c r="AD545" s="6" t="str">
        <f>_xlfn.XLOOKUP(C545,'[3]Promedio solar Cmg'!$A$4:$A$106,'[3]Promedio solar Cmg'!$B$4:$B$106,"----",0,1)</f>
        <v>----</v>
      </c>
      <c r="AH545" s="12">
        <f>_xlfn.XLOOKUP($E545,'[2]Balance económico'!$C:$C,'[2]Balance económico'!$D:$D,"-",0)</f>
        <v>2120503321.9926</v>
      </c>
      <c r="AI545" s="12">
        <f>_xlfn.XLOOKUP($E545,'[2]Balance económico'!$C:$C,'[2]Balance económico'!$E:$E,"-",0)</f>
        <v>173382907.73500001</v>
      </c>
      <c r="AJ545" s="12" t="str">
        <f>_xlfn.XLOOKUP($E545,'[2]Balance económico'!$C:$C,'[2]Balance económico'!$F:$F,"-",0)</f>
        <v>----</v>
      </c>
      <c r="AK545" s="6" t="str">
        <f t="shared" si="25"/>
        <v>PPA</v>
      </c>
      <c r="AL545" s="12" t="str" cm="1">
        <f t="array" ref="AL545">IFERROR((X545*[2]!Tabla2[Bloque A] + 'BD Centrales 2025'!Y479*[2]!Tabla2[Bloque B] + 'BD Centrales 2025'!Z479*[2]!Tabla2[Bloque C])*#REF!,"-")</f>
        <v>-</v>
      </c>
      <c r="AM545" s="12" t="str">
        <f t="shared" si="26"/>
        <v>-</v>
      </c>
      <c r="AN545" s="12">
        <f>IFERROR((AH545+AI545+AJ545)/(SUMIFS($W$2:$W$1194,$E$2:$E$1194,E545)*1000*#REF!),0)</f>
        <v>0</v>
      </c>
    </row>
    <row r="546" spans="1:40" ht="14.4" x14ac:dyDescent="0.3">
      <c r="A546" s="7">
        <v>1662</v>
      </c>
      <c r="B546" s="7" t="s">
        <v>1575</v>
      </c>
      <c r="C546" s="8" t="s">
        <v>1576</v>
      </c>
      <c r="D546" s="6" t="s">
        <v>1577</v>
      </c>
      <c r="E546" s="6" t="str">
        <f>_xlfn.XLOOKUP(D546,'[2]Coordinados SEN'!$A:$A,'[2]Coordinados SEN'!$B:$B,"-",0)</f>
        <v>76.055.368-9</v>
      </c>
      <c r="F546" s="6" t="s">
        <v>1577</v>
      </c>
      <c r="G546" s="6">
        <f t="shared" si="24"/>
        <v>1</v>
      </c>
      <c r="H546" s="6" t="s">
        <v>1578</v>
      </c>
      <c r="I546" s="6" t="s">
        <v>1579</v>
      </c>
      <c r="J546" s="6" t="str">
        <f>_xlfn.XLOOKUP(I546,'[2]Barras CMg'!$E$2:$E$1527,'[2]Barras CMg'!$A$2:$A$1527,"------",0,1)</f>
        <v>------</v>
      </c>
      <c r="K546" s="6" t="s">
        <v>397</v>
      </c>
      <c r="L546" s="6">
        <v>2025</v>
      </c>
      <c r="M546" s="6" t="s">
        <v>495</v>
      </c>
      <c r="N546" s="6" t="s">
        <v>496</v>
      </c>
      <c r="O546" s="6" t="s">
        <v>213</v>
      </c>
      <c r="P546" s="6" t="s">
        <v>814</v>
      </c>
      <c r="Q546" s="6" t="s">
        <v>815</v>
      </c>
      <c r="R546" s="6" t="s">
        <v>816</v>
      </c>
      <c r="S546" s="6" t="s">
        <v>51</v>
      </c>
      <c r="T546" s="9" t="s">
        <v>1580</v>
      </c>
      <c r="U546" s="10">
        <v>9</v>
      </c>
      <c r="V546" s="10">
        <v>8.9910999999999994</v>
      </c>
      <c r="W546" s="11" t="e">
        <f>_xlfn.XLOOKUP(C546,#REF!,#REF!,"S/I",0)</f>
        <v>#REF!</v>
      </c>
      <c r="X546" s="11" t="str">
        <f>_xlfn.XLOOKUP($D546,[2]Retiros_dinamica!$F:$F,[2]Retiros_dinamica!B:B,"S/I",0)</f>
        <v>S/I</v>
      </c>
      <c r="Y546" s="11" t="str">
        <f>_xlfn.XLOOKUP($D546,[2]Retiros_dinamica!$F:$F,[2]Retiros_dinamica!C:C,"S/I",0)</f>
        <v>S/I</v>
      </c>
      <c r="Z546" s="11" t="str">
        <f>_xlfn.XLOOKUP($D546,[2]Retiros_dinamica!$F:$F,[2]Retiros_dinamica!D:D,"S/I",0)</f>
        <v>S/I</v>
      </c>
      <c r="AA546" s="11" t="str">
        <f>_xlfn.XLOOKUP($D546,[2]Retiros_dinamica!$F:$F,[2]Retiros_dinamica!E:E,"S/I",0)</f>
        <v>S/I</v>
      </c>
      <c r="AB546" s="6" t="str">
        <f>_xlfn.XLOOKUP(C546,[2]CMg!$I$4:$I$106,[2]CMg!$M$4:$M$106,"----",0,1)</f>
        <v>----</v>
      </c>
      <c r="AC546" s="6" t="str">
        <f>_xlfn.XLOOKUP(C546,[2]CMg!$A$4:$A$106,[2]CMg!$B$4:$B$106,"----",0,1)</f>
        <v>----</v>
      </c>
      <c r="AD546" s="6" t="str">
        <f>_xlfn.XLOOKUP(C546,'[3]Promedio solar Cmg'!$A$4:$A$106,'[3]Promedio solar Cmg'!$B$4:$B$106,"----",0,1)</f>
        <v>----</v>
      </c>
      <c r="AH546" s="12">
        <f>_xlfn.XLOOKUP($E546,'[2]Balance económico'!$C:$C,'[2]Balance económico'!$D:$D,"-",0)</f>
        <v>495427488.99441981</v>
      </c>
      <c r="AI546" s="12">
        <f>_xlfn.XLOOKUP($E546,'[2]Balance económico'!$C:$C,'[2]Balance económico'!$E:$E,"-",0)</f>
        <v>140933744.79070231</v>
      </c>
      <c r="AJ546" s="12" t="str">
        <f>_xlfn.XLOOKUP($E546,'[2]Balance económico'!$C:$C,'[2]Balance económico'!$F:$F,"-",0)</f>
        <v>----</v>
      </c>
      <c r="AK546" s="6" t="str">
        <f t="shared" si="25"/>
        <v>PPA</v>
      </c>
      <c r="AL546" s="12" t="str" cm="1">
        <f t="array" ref="AL546">IFERROR((X546*[2]!Tabla2[Bloque A] + 'BD Centrales 2025'!Y459*[2]!Tabla2[Bloque B] + 'BD Centrales 2025'!Z459*[2]!Tabla2[Bloque C])*#REF!,"-")</f>
        <v>-</v>
      </c>
      <c r="AM546" s="12" t="str">
        <f t="shared" si="26"/>
        <v>-</v>
      </c>
      <c r="AN546" s="12">
        <f>IFERROR((AH546+AI546+AJ546)/(SUMIFS($W$2:$W$1194,$E$2:$E$1194,E546)*1000*#REF!),0)</f>
        <v>0</v>
      </c>
    </row>
    <row r="547" spans="1:40" ht="14.4" x14ac:dyDescent="0.3">
      <c r="A547" s="7">
        <v>1663</v>
      </c>
      <c r="B547" s="7" t="s">
        <v>5353</v>
      </c>
      <c r="C547" s="8" t="s">
        <v>5354</v>
      </c>
      <c r="D547" s="6" t="s">
        <v>1237</v>
      </c>
      <c r="E547" s="6" t="str">
        <f>_xlfn.XLOOKUP(D547,'[2]Coordinados SEN'!$A:$A,'[2]Coordinados SEN'!$B:$B,"-",0)</f>
        <v>76.472.262-0</v>
      </c>
      <c r="F547" s="6" t="s">
        <v>1237</v>
      </c>
      <c r="G547" s="6">
        <f t="shared" si="24"/>
        <v>8</v>
      </c>
      <c r="H547" s="6" t="s">
        <v>5355</v>
      </c>
      <c r="I547" s="6" t="s">
        <v>5356</v>
      </c>
      <c r="J547" s="6" t="str">
        <f>_xlfn.XLOOKUP(I547,'[2]Barras CMg'!$E$2:$E$1527,'[2]Barras CMg'!$A$2:$A$1527,"------",0,1)</f>
        <v>ANCUD_________013</v>
      </c>
      <c r="K547" s="6">
        <v>1</v>
      </c>
      <c r="L547" s="6">
        <v>2025</v>
      </c>
      <c r="M547" s="6" t="s">
        <v>45</v>
      </c>
      <c r="N547" s="6" t="s">
        <v>5267</v>
      </c>
      <c r="O547" s="6" t="s">
        <v>213</v>
      </c>
      <c r="P547" s="6" t="s">
        <v>82</v>
      </c>
      <c r="Q547" s="6" t="s">
        <v>4091</v>
      </c>
      <c r="R547" s="6" t="s">
        <v>5357</v>
      </c>
      <c r="S547" s="6" t="s">
        <v>51</v>
      </c>
      <c r="T547" s="9" t="s">
        <v>5358</v>
      </c>
      <c r="U547" s="10">
        <v>3</v>
      </c>
      <c r="V547" s="10">
        <v>2.9550000000000001</v>
      </c>
      <c r="W547" s="11" t="e">
        <f>_xlfn.XLOOKUP(C547,#REF!,#REF!,"S/I",0)</f>
        <v>#REF!</v>
      </c>
      <c r="X547" s="11">
        <f>_xlfn.XLOOKUP($D547,[2]Retiros_dinamica!$F:$F,[2]Retiros_dinamica!B:B,"S/I",0)</f>
        <v>241293.8223704265</v>
      </c>
      <c r="Y547" s="11">
        <f>_xlfn.XLOOKUP($D547,[2]Retiros_dinamica!$F:$F,[2]Retiros_dinamica!C:C,"S/I",0)</f>
        <v>329081.15064715681</v>
      </c>
      <c r="Z547" s="11">
        <f>_xlfn.XLOOKUP($D547,[2]Retiros_dinamica!$F:$F,[2]Retiros_dinamica!D:D,"S/I",0)</f>
        <v>128496.9932548643</v>
      </c>
      <c r="AA547" s="11">
        <f>_xlfn.XLOOKUP($D547,[2]Retiros_dinamica!$F:$F,[2]Retiros_dinamica!E:E,"S/I",0)</f>
        <v>698871.96627244772</v>
      </c>
      <c r="AB547" s="6" t="str">
        <f>_xlfn.XLOOKUP(C547,[2]CMg!$I$4:$I$106,[2]CMg!$M$4:$M$106,"----",0,1)</f>
        <v>----</v>
      </c>
      <c r="AH547" s="12">
        <f>_xlfn.XLOOKUP($E547,'[2]Balance económico'!$C:$C,'[2]Balance económico'!$D:$D,"-",0)</f>
        <v>-5608744722.6895809</v>
      </c>
      <c r="AI547" s="12">
        <f>_xlfn.XLOOKUP($E547,'[2]Balance económico'!$C:$C,'[2]Balance económico'!$E:$E,"-",0)</f>
        <v>-6717897998.7925949</v>
      </c>
      <c r="AJ547" s="12">
        <f>_xlfn.XLOOKUP($E547,'[2]Balance económico'!$C:$C,'[2]Balance económico'!$F:$F,"-",0)</f>
        <v>2039576758.2176902</v>
      </c>
      <c r="AK547" s="6" t="str">
        <f t="shared" si="25"/>
        <v>PPA</v>
      </c>
      <c r="AL547" s="12" t="str" cm="1">
        <f t="array" ref="AL547">IFERROR((X547*[2]!Tabla2[Bloque A] + 'BD Centrales 2025'!Y1003*[2]!Tabla2[Bloque B] + 'BD Centrales 2025'!Z1003*[2]!Tabla2[Bloque C])*#REF!,"-")</f>
        <v>-</v>
      </c>
      <c r="AM547" s="12" t="str">
        <f t="shared" si="26"/>
        <v>-</v>
      </c>
      <c r="AN547" s="12">
        <f>IFERROR((AH547+AI547+AJ547)/(SUMIFS($W$2:$W$1194,$E$2:$E$1194,E547)*1000*#REF!),0)</f>
        <v>0</v>
      </c>
    </row>
    <row r="548" spans="1:40" ht="14.4" x14ac:dyDescent="0.3">
      <c r="A548" s="7">
        <v>1664</v>
      </c>
      <c r="B548" s="7" t="s">
        <v>5426</v>
      </c>
      <c r="C548" s="8" t="s">
        <v>5427</v>
      </c>
      <c r="D548" s="6" t="s">
        <v>5428</v>
      </c>
      <c r="E548" s="6" t="str">
        <f>_xlfn.XLOOKUP(D548,'[2]Coordinados SEN'!$A:$A,'[2]Coordinados SEN'!$B:$B,"-",0)</f>
        <v>76.732.233-K</v>
      </c>
      <c r="F548" s="6" t="s">
        <v>5428</v>
      </c>
      <c r="G548" s="6">
        <f t="shared" si="24"/>
        <v>1</v>
      </c>
      <c r="H548" s="6" t="s">
        <v>5429</v>
      </c>
      <c r="I548" s="6" t="s">
        <v>5430</v>
      </c>
      <c r="J548" s="6" t="str">
        <f>_xlfn.XLOOKUP(I548,'[2]Barras CMg'!$E$2:$E$1527,'[2]Barras CMg'!$A$2:$A$1527,"------",0,1)</f>
        <v>ANDALIEN______013</v>
      </c>
      <c r="K548" s="6">
        <v>1</v>
      </c>
      <c r="L548" s="6">
        <v>2025</v>
      </c>
      <c r="M548" s="6" t="s">
        <v>45</v>
      </c>
      <c r="N548" s="6" t="s">
        <v>5261</v>
      </c>
      <c r="O548" s="6" t="s">
        <v>213</v>
      </c>
      <c r="P548" s="6" t="s">
        <v>68</v>
      </c>
      <c r="Q548" s="6" t="s">
        <v>5431</v>
      </c>
      <c r="R548" s="6" t="s">
        <v>5432</v>
      </c>
      <c r="S548" s="6" t="s">
        <v>51</v>
      </c>
      <c r="T548" s="9" t="s">
        <v>5358</v>
      </c>
      <c r="U548" s="10">
        <v>1</v>
      </c>
      <c r="V548" s="10">
        <v>0.95</v>
      </c>
      <c r="W548" s="11" t="e">
        <f>_xlfn.XLOOKUP(C548,#REF!,#REF!,"S/I",0)</f>
        <v>#REF!</v>
      </c>
      <c r="X548" s="11" t="str">
        <f>_xlfn.XLOOKUP($D548,[2]Retiros_dinamica!$F:$F,[2]Retiros_dinamica!B:B,"S/I",0)</f>
        <v>S/I</v>
      </c>
      <c r="Y548" s="11" t="str">
        <f>_xlfn.XLOOKUP($D548,[2]Retiros_dinamica!$F:$F,[2]Retiros_dinamica!C:C,"S/I",0)</f>
        <v>S/I</v>
      </c>
      <c r="Z548" s="11" t="str">
        <f>_xlfn.XLOOKUP($D548,[2]Retiros_dinamica!$F:$F,[2]Retiros_dinamica!D:D,"S/I",0)</f>
        <v>S/I</v>
      </c>
      <c r="AA548" s="11" t="str">
        <f>_xlfn.XLOOKUP($D548,[2]Retiros_dinamica!$F:$F,[2]Retiros_dinamica!E:E,"S/I",0)</f>
        <v>S/I</v>
      </c>
      <c r="AB548" s="6" t="str">
        <f>_xlfn.XLOOKUP(C548,[2]CMg!$I$4:$I$106,[2]CMg!$M$4:$M$106,"----",0,1)</f>
        <v>----</v>
      </c>
      <c r="AH548" s="12">
        <f>_xlfn.XLOOKUP($E548,'[2]Balance económico'!$C:$C,'[2]Balance económico'!$D:$D,"-",0)</f>
        <v>10540311.214925906</v>
      </c>
      <c r="AI548" s="12">
        <f>_xlfn.XLOOKUP($E548,'[2]Balance económico'!$C:$C,'[2]Balance económico'!$E:$E,"-",0)</f>
        <v>33280453.2478</v>
      </c>
      <c r="AJ548" s="12" t="str">
        <f>_xlfn.XLOOKUP($E548,'[2]Balance económico'!$C:$C,'[2]Balance económico'!$F:$F,"-",0)</f>
        <v>----</v>
      </c>
      <c r="AK548" s="6" t="str">
        <f t="shared" si="25"/>
        <v>PPA</v>
      </c>
      <c r="AL548" s="12" t="str" cm="1">
        <f t="array" ref="AL548">IFERROR((X548*[2]!Tabla2[Bloque A] + 'BD Centrales 2025'!Y1017*[2]!Tabla2[Bloque B] + 'BD Centrales 2025'!Z1017*[2]!Tabla2[Bloque C])*#REF!,"-")</f>
        <v>-</v>
      </c>
      <c r="AM548" s="12" t="str">
        <f t="shared" si="26"/>
        <v>-</v>
      </c>
      <c r="AN548" s="12">
        <f>IFERROR((AH548+AI548+AJ548)/(SUMIFS($W$2:$W$1194,$E$2:$E$1194,E548)*1000*#REF!),0)</f>
        <v>0</v>
      </c>
    </row>
    <row r="549" spans="1:40" ht="14.4" x14ac:dyDescent="0.3">
      <c r="A549" s="7">
        <v>1665</v>
      </c>
      <c r="B549" s="7" t="s">
        <v>1581</v>
      </c>
      <c r="C549" s="8" t="s">
        <v>1582</v>
      </c>
      <c r="D549" s="6" t="s">
        <v>1583</v>
      </c>
      <c r="E549" s="6" t="str">
        <f>_xlfn.XLOOKUP(D549,'[2]Coordinados SEN'!$A:$A,'[2]Coordinados SEN'!$B:$B,"-",0)</f>
        <v>76.137.696-9</v>
      </c>
      <c r="F549" s="6" t="s">
        <v>1583</v>
      </c>
      <c r="G549" s="6">
        <f t="shared" si="24"/>
        <v>2</v>
      </c>
      <c r="H549" s="6" t="s">
        <v>1584</v>
      </c>
      <c r="I549" s="13" t="s">
        <v>1585</v>
      </c>
      <c r="J549" s="6" t="str">
        <f>_xlfn.XLOOKUP(I549,'[2]Barras CMg'!$E$2:$E$1527,'[2]Barras CMg'!$A$2:$A$1527,"------",0,1)</f>
        <v>PEQ___________220</v>
      </c>
      <c r="K549" s="6">
        <v>1</v>
      </c>
      <c r="L549" s="6">
        <v>2025</v>
      </c>
      <c r="M549" s="6" t="s">
        <v>495</v>
      </c>
      <c r="N549" s="6" t="s">
        <v>496</v>
      </c>
      <c r="O549" s="6" t="s">
        <v>47</v>
      </c>
      <c r="P549" s="6" t="s">
        <v>48</v>
      </c>
      <c r="Q549" s="6" t="s">
        <v>49</v>
      </c>
      <c r="R549" s="6" t="s">
        <v>50</v>
      </c>
      <c r="S549" s="6" t="s">
        <v>51</v>
      </c>
      <c r="T549" s="9" t="s">
        <v>1586</v>
      </c>
      <c r="U549" s="10">
        <v>96.52</v>
      </c>
      <c r="V549" s="10">
        <v>95.052000000000007</v>
      </c>
      <c r="W549" s="11" t="e">
        <f>_xlfn.XLOOKUP(C549,#REF!,#REF!,"S/I",0)</f>
        <v>#REF!</v>
      </c>
      <c r="X549" s="11" t="str">
        <f>_xlfn.XLOOKUP($D549,[2]Retiros_dinamica!$F:$F,[2]Retiros_dinamica!B:B,"S/I",0)</f>
        <v>S/I</v>
      </c>
      <c r="Y549" s="11" t="str">
        <f>_xlfn.XLOOKUP($D549,[2]Retiros_dinamica!$F:$F,[2]Retiros_dinamica!C:C,"S/I",0)</f>
        <v>S/I</v>
      </c>
      <c r="Z549" s="11" t="str">
        <f>_xlfn.XLOOKUP($D549,[2]Retiros_dinamica!$F:$F,[2]Retiros_dinamica!D:D,"S/I",0)</f>
        <v>S/I</v>
      </c>
      <c r="AA549" s="11" t="str">
        <f>_xlfn.XLOOKUP($D549,[2]Retiros_dinamica!$F:$F,[2]Retiros_dinamica!E:E,"S/I",0)</f>
        <v>S/I</v>
      </c>
      <c r="AB549" s="6">
        <f>_xlfn.XLOOKUP(C549,[2]CMg!$I$4:$I$106,[2]CMg!$M$4:$M$106,"----",0,1)</f>
        <v>4.1845965802913332</v>
      </c>
      <c r="AC549" s="6">
        <f>_xlfn.XLOOKUP(C549,'[3]Promedio Cmg'!$A$4:$A$106,'[3]Promedio Cmg'!$B$4:$B$106,"---",0,1)</f>
        <v>50.362128752425527</v>
      </c>
      <c r="AD549" s="6">
        <f>_xlfn.XLOOKUP(C549,'[3]Promedio solar Cmg'!$A$4:$A$106,'[3]Promedio solar Cmg'!$B$4:$B$106,"----",0,1)</f>
        <v>7.8972109589041191</v>
      </c>
      <c r="AE549" s="6">
        <f>_xlfn.XLOOKUP(C549,[2]CMg!$O$4:$O$106,[2]CMg!$P$4:$P$106,"----",0,1)</f>
        <v>80.688278223439681</v>
      </c>
      <c r="AF549" s="14">
        <f>_xlfn.XLOOKUP(C549,[2]CMg!$S$4:$S$106,[2]CMg!$U$4:$U$106,"----",0,1)</f>
        <v>0.56329186165962786</v>
      </c>
      <c r="AH549" s="12">
        <f>_xlfn.XLOOKUP($E549,'[2]Balance económico'!$C:$C,'[2]Balance económico'!$D:$D,"-",0)</f>
        <v>22025414579.374622</v>
      </c>
      <c r="AI549" s="12">
        <f>_xlfn.XLOOKUP($E549,'[2]Balance económico'!$C:$C,'[2]Balance económico'!$E:$E,"-",0)</f>
        <v>6952608714.00805</v>
      </c>
      <c r="AJ549" s="12" t="str">
        <f>_xlfn.XLOOKUP($E549,'[2]Balance económico'!$C:$C,'[2]Balance económico'!$F:$F,"-",0)</f>
        <v>----</v>
      </c>
      <c r="AK549" s="6" t="str">
        <f t="shared" si="25"/>
        <v>PPA</v>
      </c>
      <c r="AL549" s="12" t="str" cm="1">
        <f t="array" ref="AL549">IFERROR((X549*[2]!Tabla2[Bloque A] + 'BD Centrales 2025'!Y938*[2]!Tabla2[Bloque B] + 'BD Centrales 2025'!Z938*[2]!Tabla2[Bloque C])*#REF!,"-")</f>
        <v>-</v>
      </c>
      <c r="AM549" s="12" t="str">
        <f t="shared" si="26"/>
        <v>-</v>
      </c>
      <c r="AN549" s="12">
        <f>IFERROR((AH549+AI549+AJ549)/(SUMIFS($W$2:$W$1194,$E$2:$E$1194,E549)*1000*#REF!),0)</f>
        <v>0</v>
      </c>
    </row>
    <row r="550" spans="1:40" ht="14.4" x14ac:dyDescent="0.3">
      <c r="A550" s="7">
        <v>1667</v>
      </c>
      <c r="B550" s="7" t="s">
        <v>4018</v>
      </c>
      <c r="C550" s="8" t="s">
        <v>4019</v>
      </c>
      <c r="D550" s="6" t="s">
        <v>4020</v>
      </c>
      <c r="E550" s="6" t="str">
        <f>_xlfn.XLOOKUP(D550,'[2]Coordinados SEN'!$A:$A,'[2]Coordinados SEN'!$B:$B,"-",0)</f>
        <v>76.311.926-2</v>
      </c>
      <c r="F550" s="6" t="s">
        <v>4020</v>
      </c>
      <c r="G550" s="6">
        <f t="shared" si="24"/>
        <v>1</v>
      </c>
      <c r="H550" s="6" t="s">
        <v>4021</v>
      </c>
      <c r="I550" s="6" t="s">
        <v>4022</v>
      </c>
      <c r="J550" s="6" t="str">
        <f>_xlfn.XLOOKUP(I550,'[2]Barras CMg'!$E$2:$E$1527,'[2]Barras CMg'!$A$2:$A$1527,"------",0,1)</f>
        <v>NEGRETE_______066</v>
      </c>
      <c r="K550" s="6">
        <v>10</v>
      </c>
      <c r="L550" s="6">
        <v>2025</v>
      </c>
      <c r="M550" s="6" t="s">
        <v>211</v>
      </c>
      <c r="N550" s="6" t="s">
        <v>212</v>
      </c>
      <c r="O550" s="6" t="s">
        <v>47</v>
      </c>
      <c r="P550" s="6" t="s">
        <v>68</v>
      </c>
      <c r="Q550" s="6" t="s">
        <v>68</v>
      </c>
      <c r="R550" s="6" t="s">
        <v>2812</v>
      </c>
      <c r="S550" s="6" t="s">
        <v>51</v>
      </c>
      <c r="T550" s="9" t="s">
        <v>4023</v>
      </c>
      <c r="U550" s="10">
        <v>36</v>
      </c>
      <c r="V550" s="10">
        <v>35.340000000000003</v>
      </c>
      <c r="W550" s="11" t="e">
        <f>_xlfn.XLOOKUP(C550,#REF!,#REF!,"S/I",0)</f>
        <v>#REF!</v>
      </c>
      <c r="X550" s="11">
        <f>_xlfn.XLOOKUP($D550,[2]Retiros_dinamica!$F:$F,[2]Retiros_dinamica!B:B,"S/I",0)</f>
        <v>21101.622800293331</v>
      </c>
      <c r="Y550" s="11">
        <f>_xlfn.XLOOKUP($D550,[2]Retiros_dinamica!$F:$F,[2]Retiros_dinamica!C:C,"S/I",0)</f>
        <v>20160.19555086306</v>
      </c>
      <c r="Z550" s="11">
        <f>_xlfn.XLOOKUP($D550,[2]Retiros_dinamica!$F:$F,[2]Retiros_dinamica!D:D,"S/I",0)</f>
        <v>13755.261324947911</v>
      </c>
      <c r="AA550" s="11">
        <f>_xlfn.XLOOKUP($D550,[2]Retiros_dinamica!$F:$F,[2]Retiros_dinamica!E:E,"S/I",0)</f>
        <v>55017.079676104302</v>
      </c>
      <c r="AB550" s="6" t="str">
        <f>_xlfn.XLOOKUP(C550,[2]CMg!$I$4:$I$106,[2]CMg!$M$4:$M$106,"----",0,1)</f>
        <v>----</v>
      </c>
      <c r="AC550" s="6" t="str">
        <f>_xlfn.XLOOKUP(C550,[2]CMg!$A$4:$A$106,[2]CMg!$B$4:$B$106,"----",0,1)</f>
        <v>----</v>
      </c>
      <c r="AD550" s="6" t="str">
        <f>_xlfn.XLOOKUP(C550,'[3]Promedio solar Cmg'!$A$4:$A$106,'[3]Promedio solar Cmg'!$B$4:$B$106,"----",0,1)</f>
        <v>----</v>
      </c>
      <c r="AH550" s="12">
        <f>_xlfn.XLOOKUP($E550,'[2]Balance económico'!$C:$C,'[2]Balance económico'!$D:$D,"-",0)</f>
        <v>-2846965893.7189245</v>
      </c>
      <c r="AI550" s="12">
        <f>_xlfn.XLOOKUP($E550,'[2]Balance económico'!$C:$C,'[2]Balance económico'!$E:$E,"-",0)</f>
        <v>-1293238043.5880318</v>
      </c>
      <c r="AJ550" s="12">
        <f>_xlfn.XLOOKUP($E550,'[2]Balance económico'!$C:$C,'[2]Balance económico'!$F:$F,"-",0)</f>
        <v>257618636.86320287</v>
      </c>
      <c r="AK550" s="6" t="str">
        <f t="shared" si="25"/>
        <v>PPA</v>
      </c>
      <c r="AL550" s="12" t="str" cm="1">
        <f t="array" ref="AL550">IFERROR((X550*[2]!Tabla2[Bloque A] + 'BD Centrales 2025'!Y739*[2]!Tabla2[Bloque B] + 'BD Centrales 2025'!Z739*[2]!Tabla2[Bloque C])*#REF!,"-")</f>
        <v>-</v>
      </c>
      <c r="AM550" s="12" t="str">
        <f t="shared" si="26"/>
        <v>-</v>
      </c>
      <c r="AN550" s="12">
        <f>IFERROR((AH550+AI550+AJ550)/(SUMIFS($W$2:$W$1194,$E$2:$E$1194,E550)*1000*#REF!),0)</f>
        <v>0</v>
      </c>
    </row>
    <row r="551" spans="1:40" ht="14.4" x14ac:dyDescent="0.3">
      <c r="A551" s="7">
        <v>1668</v>
      </c>
      <c r="B551" s="7" t="s">
        <v>1587</v>
      </c>
      <c r="C551" s="8" t="s">
        <v>1588</v>
      </c>
      <c r="D551" s="6" t="s">
        <v>1589</v>
      </c>
      <c r="E551" s="6" t="str">
        <f>_xlfn.XLOOKUP(D551,'[2]Coordinados SEN'!$A:$A,'[2]Coordinados SEN'!$B:$B,"-",0)</f>
        <v>76.727.518-8</v>
      </c>
      <c r="F551" s="6" t="s">
        <v>1589</v>
      </c>
      <c r="G551" s="6">
        <f t="shared" si="24"/>
        <v>1</v>
      </c>
      <c r="H551" s="6" t="s">
        <v>1590</v>
      </c>
      <c r="I551" s="6" t="s">
        <v>1591</v>
      </c>
      <c r="J551" s="6" t="str">
        <f>_xlfn.XLOOKUP(I551,'[2]Barras CMg'!$E$2:$E$1527,'[2]Barras CMg'!$A$2:$A$1527,"------",0,1)</f>
        <v>P.HURTADO_____023</v>
      </c>
      <c r="K551" s="6" t="s">
        <v>397</v>
      </c>
      <c r="L551" s="6">
        <v>2025</v>
      </c>
      <c r="M551" s="6" t="s">
        <v>495</v>
      </c>
      <c r="N551" s="6" t="s">
        <v>496</v>
      </c>
      <c r="O551" s="6" t="s">
        <v>213</v>
      </c>
      <c r="P551" s="6" t="s">
        <v>164</v>
      </c>
      <c r="Q551" s="6" t="s">
        <v>831</v>
      </c>
      <c r="R551" s="6" t="s">
        <v>1592</v>
      </c>
      <c r="S551" s="6" t="s">
        <v>51</v>
      </c>
      <c r="T551" s="9" t="s">
        <v>1593</v>
      </c>
      <c r="U551" s="10">
        <v>2.8</v>
      </c>
      <c r="V551" s="10">
        <v>2.8</v>
      </c>
      <c r="W551" s="11" t="e">
        <f>_xlfn.XLOOKUP(C551,#REF!,#REF!,"S/I",0)</f>
        <v>#REF!</v>
      </c>
      <c r="X551" s="11" t="str">
        <f>_xlfn.XLOOKUP($D551,[2]Retiros_dinamica!$F:$F,[2]Retiros_dinamica!B:B,"S/I",0)</f>
        <v>S/I</v>
      </c>
      <c r="Y551" s="11" t="str">
        <f>_xlfn.XLOOKUP($D551,[2]Retiros_dinamica!$F:$F,[2]Retiros_dinamica!C:C,"S/I",0)</f>
        <v>S/I</v>
      </c>
      <c r="Z551" s="11" t="str">
        <f>_xlfn.XLOOKUP($D551,[2]Retiros_dinamica!$F:$F,[2]Retiros_dinamica!D:D,"S/I",0)</f>
        <v>S/I</v>
      </c>
      <c r="AA551" s="11" t="str">
        <f>_xlfn.XLOOKUP($D551,[2]Retiros_dinamica!$F:$F,[2]Retiros_dinamica!E:E,"S/I",0)</f>
        <v>S/I</v>
      </c>
      <c r="AB551" s="6" t="str">
        <f>_xlfn.XLOOKUP(C551,[2]CMg!$I$4:$I$106,[2]CMg!$M$4:$M$106,"----",0,1)</f>
        <v>----</v>
      </c>
      <c r="AC551" s="6" t="str">
        <f>_xlfn.XLOOKUP(C551,[2]CMg!$A$4:$A$106,[2]CMg!$B$4:$B$106,"----",0,1)</f>
        <v>----</v>
      </c>
      <c r="AD551" s="6" t="str">
        <f>_xlfn.XLOOKUP(C551,'[3]Promedio solar Cmg'!$A$4:$A$106,'[3]Promedio solar Cmg'!$B$4:$B$106,"----",0,1)</f>
        <v>----</v>
      </c>
      <c r="AH551" s="12">
        <f>_xlfn.XLOOKUP($E551,'[2]Balance económico'!$C:$C,'[2]Balance económico'!$D:$D,"-",0)</f>
        <v>194989259.45197541</v>
      </c>
      <c r="AI551" s="12">
        <f>_xlfn.XLOOKUP($E551,'[2]Balance económico'!$C:$C,'[2]Balance económico'!$E:$E,"-",0)</f>
        <v>30373015.837400001</v>
      </c>
      <c r="AJ551" s="12" t="str">
        <f>_xlfn.XLOOKUP($E551,'[2]Balance económico'!$C:$C,'[2]Balance económico'!$F:$F,"-",0)</f>
        <v>----</v>
      </c>
      <c r="AK551" s="6" t="str">
        <f t="shared" si="25"/>
        <v>PPA</v>
      </c>
      <c r="AL551" s="12" t="str" cm="1">
        <f t="array" ref="AL551">IFERROR((X551*[2]!Tabla2[Bloque A] + 'BD Centrales 2025'!Y179*[2]!Tabla2[Bloque B] + 'BD Centrales 2025'!Z179*[2]!Tabla2[Bloque C])*#REF!,"-")</f>
        <v>-</v>
      </c>
      <c r="AM551" s="12" t="str">
        <f t="shared" si="26"/>
        <v>-</v>
      </c>
      <c r="AN551" s="12">
        <f>IFERROR((AH551+AI551+AJ551)/(SUMIFS($W$2:$W$1194,$E$2:$E$1194,E551)*1000*#REF!),0)</f>
        <v>0</v>
      </c>
    </row>
    <row r="552" spans="1:40" ht="14.4" x14ac:dyDescent="0.3">
      <c r="A552" s="7">
        <v>1669</v>
      </c>
      <c r="B552" s="7" t="s">
        <v>1594</v>
      </c>
      <c r="C552" s="8" t="s">
        <v>1595</v>
      </c>
      <c r="D552" s="6" t="s">
        <v>1596</v>
      </c>
      <c r="E552" s="6" t="str">
        <f>_xlfn.XLOOKUP(D552,'[2]Coordinados SEN'!$A:$A,'[2]Coordinados SEN'!$B:$B,"-",0)</f>
        <v>76.505.367-6</v>
      </c>
      <c r="F552" s="6" t="s">
        <v>1596</v>
      </c>
      <c r="G552" s="6">
        <f t="shared" si="24"/>
        <v>1</v>
      </c>
      <c r="H552" s="6" t="s">
        <v>1597</v>
      </c>
      <c r="I552" s="6" t="s">
        <v>1598</v>
      </c>
      <c r="J552" s="6" t="str">
        <f>_xlfn.XLOOKUP(I552,'[2]Barras CMg'!$E$2:$E$1527,'[2]Barras CMg'!$A$2:$A$1527,"------",0,1)</f>
        <v>------</v>
      </c>
      <c r="K552" s="6" t="s">
        <v>397</v>
      </c>
      <c r="L552" s="6">
        <v>2025</v>
      </c>
      <c r="M552" s="6" t="s">
        <v>495</v>
      </c>
      <c r="N552" s="6" t="s">
        <v>496</v>
      </c>
      <c r="O552" s="6" t="s">
        <v>213</v>
      </c>
      <c r="P552" s="6" t="s">
        <v>164</v>
      </c>
      <c r="Q552" s="6" t="s">
        <v>221</v>
      </c>
      <c r="R552" s="6" t="s">
        <v>886</v>
      </c>
      <c r="S552" s="6" t="s">
        <v>51</v>
      </c>
      <c r="T552" s="9" t="s">
        <v>1599</v>
      </c>
      <c r="U552" s="10">
        <v>9</v>
      </c>
      <c r="V552" s="10">
        <v>8.99</v>
      </c>
      <c r="W552" s="11" t="e">
        <f>_xlfn.XLOOKUP(C552,#REF!,#REF!,"S/I",0)</f>
        <v>#REF!</v>
      </c>
      <c r="X552" s="11" t="str">
        <f>_xlfn.XLOOKUP($D552,[2]Retiros_dinamica!$F:$F,[2]Retiros_dinamica!B:B,"S/I",0)</f>
        <v>S/I</v>
      </c>
      <c r="Y552" s="11" t="str">
        <f>_xlfn.XLOOKUP($D552,[2]Retiros_dinamica!$F:$F,[2]Retiros_dinamica!C:C,"S/I",0)</f>
        <v>S/I</v>
      </c>
      <c r="Z552" s="11" t="str">
        <f>_xlfn.XLOOKUP($D552,[2]Retiros_dinamica!$F:$F,[2]Retiros_dinamica!D:D,"S/I",0)</f>
        <v>S/I</v>
      </c>
      <c r="AA552" s="11" t="str">
        <f>_xlfn.XLOOKUP($D552,[2]Retiros_dinamica!$F:$F,[2]Retiros_dinamica!E:E,"S/I",0)</f>
        <v>S/I</v>
      </c>
      <c r="AB552" s="6" t="str">
        <f>_xlfn.XLOOKUP(C552,[2]CMg!$I$4:$I$106,[2]CMg!$M$4:$M$106,"----",0,1)</f>
        <v>----</v>
      </c>
      <c r="AC552" s="6" t="str">
        <f>_xlfn.XLOOKUP(C552,[2]CMg!$A$4:$A$106,[2]CMg!$B$4:$B$106,"----",0,1)</f>
        <v>----</v>
      </c>
      <c r="AD552" s="6" t="str">
        <f>_xlfn.XLOOKUP(C552,'[3]Promedio solar Cmg'!$A$4:$A$106,'[3]Promedio solar Cmg'!$B$4:$B$106,"----",0,1)</f>
        <v>----</v>
      </c>
      <c r="AH552" s="12">
        <f>_xlfn.XLOOKUP($E552,'[2]Balance económico'!$C:$C,'[2]Balance económico'!$D:$D,"-",0)</f>
        <v>793926615.77916968</v>
      </c>
      <c r="AI552" s="12">
        <f>_xlfn.XLOOKUP($E552,'[2]Balance económico'!$C:$C,'[2]Balance económico'!$E:$E,"-",0)</f>
        <v>91544163.118000001</v>
      </c>
      <c r="AJ552" s="12" t="str">
        <f>_xlfn.XLOOKUP($E552,'[2]Balance económico'!$C:$C,'[2]Balance económico'!$F:$F,"-",0)</f>
        <v>----</v>
      </c>
      <c r="AK552" s="6" t="str">
        <f t="shared" si="25"/>
        <v>PPA</v>
      </c>
      <c r="AL552" s="12" t="str" cm="1">
        <f t="array" ref="AL552">IFERROR((X552*[2]!Tabla2[Bloque A] + 'BD Centrales 2025'!Y351*[2]!Tabla2[Bloque B] + 'BD Centrales 2025'!Z351*[2]!Tabla2[Bloque C])*#REF!,"-")</f>
        <v>-</v>
      </c>
      <c r="AM552" s="12" t="str">
        <f t="shared" si="26"/>
        <v>-</v>
      </c>
      <c r="AN552" s="12">
        <f>IFERROR((AH552+AI552+AJ552)/(SUMIFS($W$2:$W$1194,$E$2:$E$1194,E552)*1000*#REF!),0)</f>
        <v>0</v>
      </c>
    </row>
    <row r="553" spans="1:40" ht="14.4" x14ac:dyDescent="0.3">
      <c r="A553" s="7">
        <v>1670</v>
      </c>
      <c r="B553" s="7" t="s">
        <v>1600</v>
      </c>
      <c r="C553" s="8" t="s">
        <v>1601</v>
      </c>
      <c r="D553" s="6" t="s">
        <v>1602</v>
      </c>
      <c r="E553" s="6" t="str">
        <f>_xlfn.XLOOKUP(D553,'[2]Coordinados SEN'!$A:$A,'[2]Coordinados SEN'!$B:$B,"-",0)</f>
        <v>76.738.655-9</v>
      </c>
      <c r="F553" s="6" t="s">
        <v>1602</v>
      </c>
      <c r="G553" s="6">
        <f t="shared" si="24"/>
        <v>1</v>
      </c>
      <c r="H553" s="6" t="s">
        <v>1603</v>
      </c>
      <c r="I553" s="6" t="s">
        <v>1604</v>
      </c>
      <c r="J553" s="6" t="str">
        <f>_xlfn.XLOOKUP(I553,'[2]Barras CMg'!$E$2:$E$1527,'[2]Barras CMg'!$A$2:$A$1527,"------",0,1)</f>
        <v>QUELENTARO____013</v>
      </c>
      <c r="K553" s="6" t="s">
        <v>397</v>
      </c>
      <c r="L553" s="6">
        <v>2025</v>
      </c>
      <c r="M553" s="6" t="s">
        <v>495</v>
      </c>
      <c r="N553" s="6" t="s">
        <v>496</v>
      </c>
      <c r="O553" s="6" t="s">
        <v>213</v>
      </c>
      <c r="P553" s="6" t="s">
        <v>106</v>
      </c>
      <c r="Q553" s="6" t="s">
        <v>144</v>
      </c>
      <c r="R553" s="6" t="s">
        <v>145</v>
      </c>
      <c r="S553" s="6" t="s">
        <v>51</v>
      </c>
      <c r="T553" s="9" t="s">
        <v>1593</v>
      </c>
      <c r="U553" s="10">
        <v>2.75</v>
      </c>
      <c r="V553" s="10">
        <v>2.75</v>
      </c>
      <c r="W553" s="11" t="e">
        <f>_xlfn.XLOOKUP(C553,#REF!,#REF!,"S/I",0)</f>
        <v>#REF!</v>
      </c>
      <c r="X553" s="11" t="str">
        <f>_xlfn.XLOOKUP($D553,[2]Retiros_dinamica!$F:$F,[2]Retiros_dinamica!B:B,"S/I",0)</f>
        <v>S/I</v>
      </c>
      <c r="Y553" s="11" t="str">
        <f>_xlfn.XLOOKUP($D553,[2]Retiros_dinamica!$F:$F,[2]Retiros_dinamica!C:C,"S/I",0)</f>
        <v>S/I</v>
      </c>
      <c r="Z553" s="11" t="str">
        <f>_xlfn.XLOOKUP($D553,[2]Retiros_dinamica!$F:$F,[2]Retiros_dinamica!D:D,"S/I",0)</f>
        <v>S/I</v>
      </c>
      <c r="AA553" s="11" t="str">
        <f>_xlfn.XLOOKUP($D553,[2]Retiros_dinamica!$F:$F,[2]Retiros_dinamica!E:E,"S/I",0)</f>
        <v>S/I</v>
      </c>
      <c r="AB553" s="6" t="str">
        <f>_xlfn.XLOOKUP(C553,[2]CMg!$I$4:$I$106,[2]CMg!$M$4:$M$106,"----",0,1)</f>
        <v>----</v>
      </c>
      <c r="AC553" s="6" t="str">
        <f>_xlfn.XLOOKUP(C553,[2]CMg!$A$4:$A$106,[2]CMg!$B$4:$B$106,"----",0,1)</f>
        <v>----</v>
      </c>
      <c r="AD553" s="6" t="str">
        <f>_xlfn.XLOOKUP(C553,'[3]Promedio solar Cmg'!$A$4:$A$106,'[3]Promedio solar Cmg'!$B$4:$B$106,"----",0,1)</f>
        <v>----</v>
      </c>
      <c r="AH553" s="12">
        <f>_xlfn.XLOOKUP($E553,'[2]Balance económico'!$C:$C,'[2]Balance económico'!$D:$D,"-",0)</f>
        <v>333479382.10497802</v>
      </c>
      <c r="AI553" s="12">
        <f>_xlfn.XLOOKUP($E553,'[2]Balance económico'!$C:$C,'[2]Balance económico'!$E:$E,"-",0)</f>
        <v>41534684.86209999</v>
      </c>
      <c r="AJ553" s="12" t="str">
        <f>_xlfn.XLOOKUP($E553,'[2]Balance económico'!$C:$C,'[2]Balance económico'!$F:$F,"-",0)</f>
        <v>----</v>
      </c>
      <c r="AK553" s="6" t="str">
        <f t="shared" si="25"/>
        <v>PPA</v>
      </c>
      <c r="AL553" s="12" t="str" cm="1">
        <f t="array" ref="AL553">IFERROR((X553*[2]!Tabla2[Bloque A] + 'BD Centrales 2025'!Y267*[2]!Tabla2[Bloque B] + 'BD Centrales 2025'!Z267*[2]!Tabla2[Bloque C])*#REF!,"-")</f>
        <v>-</v>
      </c>
      <c r="AM553" s="12" t="str">
        <f t="shared" si="26"/>
        <v>-</v>
      </c>
      <c r="AN553" s="12">
        <f>IFERROR((AH553+AI553+AJ553)/(SUMIFS($W$2:$W$1194,$E$2:$E$1194,E553)*1000*#REF!),0)</f>
        <v>0</v>
      </c>
    </row>
    <row r="554" spans="1:40" ht="14.4" x14ac:dyDescent="0.3">
      <c r="A554" s="7">
        <v>1671</v>
      </c>
      <c r="B554" s="7" t="s">
        <v>1605</v>
      </c>
      <c r="C554" s="8" t="s">
        <v>1606</v>
      </c>
      <c r="D554" s="6" t="s">
        <v>966</v>
      </c>
      <c r="E554" s="6" t="str">
        <f>_xlfn.XLOOKUP(D554,'[2]Coordinados SEN'!$A:$A,'[2]Coordinados SEN'!$B:$B,"-",0)</f>
        <v>76.055.134-1</v>
      </c>
      <c r="F554" s="6" t="s">
        <v>966</v>
      </c>
      <c r="G554" s="6">
        <f t="shared" si="24"/>
        <v>2</v>
      </c>
      <c r="H554" s="6" t="s">
        <v>1607</v>
      </c>
      <c r="I554" s="13" t="s">
        <v>1608</v>
      </c>
      <c r="J554" s="6" t="str">
        <f>_xlfn.XLOOKUP(I554,'[2]Barras CMg'!$E$2:$E$1527,'[2]Barras CMg'!$A$2:$A$1527,"------",0,1)</f>
        <v>MATILLA_______220</v>
      </c>
      <c r="K554" s="6">
        <v>1</v>
      </c>
      <c r="L554" s="6">
        <v>2025</v>
      </c>
      <c r="M554" s="6" t="s">
        <v>495</v>
      </c>
      <c r="N554" s="6" t="s">
        <v>496</v>
      </c>
      <c r="O554" s="6" t="s">
        <v>47</v>
      </c>
      <c r="P554" s="6" t="s">
        <v>814</v>
      </c>
      <c r="Q554" s="6" t="s">
        <v>815</v>
      </c>
      <c r="R554" s="6" t="s">
        <v>968</v>
      </c>
      <c r="S554" s="6" t="s">
        <v>51</v>
      </c>
      <c r="T554" s="9" t="s">
        <v>1609</v>
      </c>
      <c r="U554" s="10">
        <v>153.68</v>
      </c>
      <c r="V554" s="10">
        <v>149.97999999999999</v>
      </c>
      <c r="W554" s="11" t="e">
        <f>_xlfn.XLOOKUP(C554,#REF!,#REF!,"S/I",0)</f>
        <v>#REF!</v>
      </c>
      <c r="X554" s="11">
        <f>_xlfn.XLOOKUP($D554,[2]Retiros_dinamica!$F:$F,[2]Retiros_dinamica!B:B,"S/I",0)</f>
        <v>63098.02343453365</v>
      </c>
      <c r="Y554" s="11">
        <f>_xlfn.XLOOKUP($D554,[2]Retiros_dinamica!$F:$F,[2]Retiros_dinamica!C:C,"S/I",0)</f>
        <v>64299.496127669263</v>
      </c>
      <c r="Z554" s="11">
        <f>_xlfn.XLOOKUP($D554,[2]Retiros_dinamica!$F:$F,[2]Retiros_dinamica!D:D,"S/I",0)</f>
        <v>34505.563572414503</v>
      </c>
      <c r="AA554" s="11">
        <f>_xlfn.XLOOKUP($D554,[2]Retiros_dinamica!$F:$F,[2]Retiros_dinamica!E:E,"S/I",0)</f>
        <v>161903.08313461742</v>
      </c>
      <c r="AB554" s="6">
        <f>_xlfn.XLOOKUP(C554,[2]CMg!$I$4:$I$106,[2]CMg!$M$4:$M$106,"----",0,1)</f>
        <v>6.1636532989321386</v>
      </c>
      <c r="AC554" s="6">
        <f>_xlfn.XLOOKUP(C554,'[3]Promedio Cmg'!$A$4:$A$106,'[3]Promedio Cmg'!$B$4:$B$106,"---",0,1)</f>
        <v>52.113127496861182</v>
      </c>
      <c r="AD554" s="6">
        <f>_xlfn.XLOOKUP(C554,'[3]Promedio solar Cmg'!$A$4:$A$106,'[3]Promedio solar Cmg'!$B$4:$B$106,"----",0,1)</f>
        <v>8.0505972602739728</v>
      </c>
      <c r="AE554" s="6">
        <f>_xlfn.XLOOKUP(C554,[2]CMg!$O$4:$O$106,[2]CMg!$P$4:$P$106,"----",0,1)</f>
        <v>83.580205439248843</v>
      </c>
      <c r="AF554" s="14">
        <f>_xlfn.XLOOKUP(C554,[2]CMg!$S$4:$S$106,[2]CMg!$U$4:$U$106,"----",0,1)</f>
        <v>0.50747631548909944</v>
      </c>
      <c r="AH554" s="12">
        <f>_xlfn.XLOOKUP($E554,'[2]Balance económico'!$C:$C,'[2]Balance económico'!$D:$D,"-",0)</f>
        <v>-7578869245.7348709</v>
      </c>
      <c r="AI554" s="12">
        <f>_xlfn.XLOOKUP($E554,'[2]Balance económico'!$C:$C,'[2]Balance económico'!$E:$E,"-",0)</f>
        <v>954371464.83539891</v>
      </c>
      <c r="AJ554" s="12">
        <f>_xlfn.XLOOKUP($E554,'[2]Balance económico'!$C:$C,'[2]Balance económico'!$F:$F,"-",0)</f>
        <v>450634148.98056662</v>
      </c>
      <c r="AK554" s="6" t="str">
        <f t="shared" si="25"/>
        <v>PPA</v>
      </c>
      <c r="AL554" s="12" t="str" cm="1">
        <f t="array" ref="AL554">IFERROR((X554*[2]!Tabla2[Bloque A] + 'BD Centrales 2025'!Y807*[2]!Tabla2[Bloque B] + 'BD Centrales 2025'!Z807*[2]!Tabla2[Bloque C])*#REF!,"-")</f>
        <v>-</v>
      </c>
      <c r="AM554" s="12" t="str">
        <f t="shared" si="26"/>
        <v>-</v>
      </c>
      <c r="AN554" s="12">
        <f>IFERROR((AH554+AI554+AJ554)/(SUMIFS($W$2:$W$1194,$E$2:$E$1194,E554)*1000*#REF!),0)</f>
        <v>0</v>
      </c>
    </row>
    <row r="555" spans="1:40" ht="14.4" x14ac:dyDescent="0.3">
      <c r="A555" s="7">
        <v>1672</v>
      </c>
      <c r="B555" s="7" t="s">
        <v>1610</v>
      </c>
      <c r="C555" s="8" t="s">
        <v>1611</v>
      </c>
      <c r="D555" s="6" t="s">
        <v>1612</v>
      </c>
      <c r="E555" s="6" t="str">
        <f>_xlfn.XLOOKUP(D555,'[2]Coordinados SEN'!$A:$A,'[2]Coordinados SEN'!$B:$B,"-",0)</f>
        <v>76.202.178-1</v>
      </c>
      <c r="F555" s="6" t="s">
        <v>1613</v>
      </c>
      <c r="G555" s="6">
        <f t="shared" si="24"/>
        <v>2</v>
      </c>
      <c r="H555" s="6" t="s">
        <v>1614</v>
      </c>
      <c r="I555" s="6" t="s">
        <v>1615</v>
      </c>
      <c r="J555" s="6" t="str">
        <f>_xlfn.XLOOKUP(I555,'[2]Barras CMg'!$E$2:$E$1527,'[2]Barras CMg'!$A$2:$A$1527,"------",0,1)</f>
        <v>LASANA________220</v>
      </c>
      <c r="K555" s="6">
        <v>1</v>
      </c>
      <c r="L555" s="6">
        <v>2025</v>
      </c>
      <c r="M555" s="6" t="s">
        <v>495</v>
      </c>
      <c r="N555" s="6" t="s">
        <v>496</v>
      </c>
      <c r="O555" s="6" t="s">
        <v>47</v>
      </c>
      <c r="P555" s="6" t="s">
        <v>48</v>
      </c>
      <c r="Q555" s="6" t="s">
        <v>59</v>
      </c>
      <c r="R555" s="6" t="s">
        <v>807</v>
      </c>
      <c r="S555" s="6" t="s">
        <v>51</v>
      </c>
      <c r="T555" s="9" t="s">
        <v>1616</v>
      </c>
      <c r="U555" s="10">
        <v>104.49</v>
      </c>
      <c r="V555" s="10">
        <v>102.2</v>
      </c>
      <c r="W555" s="11" t="e">
        <f>_xlfn.XLOOKUP(C555,#REF!,#REF!,"S/I",0)</f>
        <v>#REF!</v>
      </c>
      <c r="X555" s="11">
        <f>_xlfn.XLOOKUP($D555,[2]Retiros_dinamica!$F:$F,[2]Retiros_dinamica!B:B,"S/I",0)</f>
        <v>164032.11171123199</v>
      </c>
      <c r="Y555" s="11">
        <f>_xlfn.XLOOKUP($D555,[2]Retiros_dinamica!$F:$F,[2]Retiros_dinamica!C:C,"S/I",0)</f>
        <v>196560.59596410891</v>
      </c>
      <c r="Z555" s="11">
        <f>_xlfn.XLOOKUP($D555,[2]Retiros_dinamica!$F:$F,[2]Retiros_dinamica!D:D,"S/I",0)</f>
        <v>108158.07131770811</v>
      </c>
      <c r="AA555" s="11">
        <f>_xlfn.XLOOKUP($D555,[2]Retiros_dinamica!$F:$F,[2]Retiros_dinamica!E:E,"S/I",0)</f>
        <v>468750.77899304905</v>
      </c>
      <c r="AB555" s="6">
        <f>_xlfn.XLOOKUP(C555,[2]CMg!$I$4:$I$106,[2]CMg!$M$4:$M$106,"----",0,1)</f>
        <v>6.1943345428486616</v>
      </c>
      <c r="AC555" s="6">
        <f>_xlfn.XLOOKUP(C555,'[3]Promedio Cmg'!$A$4:$A$106,'[3]Promedio Cmg'!$B$4:$B$106,"---",0,1)</f>
        <v>50.214683255335977</v>
      </c>
      <c r="AD555" s="6">
        <f>_xlfn.XLOOKUP(C555,'[3]Promedio solar Cmg'!$A$4:$A$106,'[3]Promedio solar Cmg'!$B$4:$B$106,"----",0,1)</f>
        <v>9.1252027397260385</v>
      </c>
      <c r="AE555" s="6">
        <f>_xlfn.XLOOKUP(C555,[2]CMg!$O$4:$O$106,[2]CMg!$P$4:$P$106,"----",0,1)</f>
        <v>79.558569751516274</v>
      </c>
      <c r="AF555" s="14">
        <f>_xlfn.XLOOKUP(C555,[2]CMg!$S$4:$S$106,[2]CMg!$U$4:$U$106,"----",0,1)</f>
        <v>0.46684168473918503</v>
      </c>
      <c r="AH555" s="12">
        <f>_xlfn.XLOOKUP($E555,'[2]Balance económico'!$C:$C,'[2]Balance económico'!$D:$D,"-",0)</f>
        <v>-38039654669.710487</v>
      </c>
      <c r="AI555" s="12">
        <f>_xlfn.XLOOKUP($E555,'[2]Balance económico'!$C:$C,'[2]Balance económico'!$E:$E,"-",0)</f>
        <v>-9854785409.0449562</v>
      </c>
      <c r="AJ555" s="12">
        <f>_xlfn.XLOOKUP($E555,'[2]Balance económico'!$C:$C,'[2]Balance económico'!$F:$F,"-",0)</f>
        <v>2260008743.5949445</v>
      </c>
      <c r="AK555" s="6" t="str">
        <f t="shared" si="25"/>
        <v>PPA</v>
      </c>
      <c r="AL555" s="12" t="str" cm="1">
        <f t="array" ref="AL555">IFERROR((X555*[2]!Tabla2[Bloque A] + 'BD Centrales 2025'!Y961*[2]!Tabla2[Bloque B] + 'BD Centrales 2025'!Z961*[2]!Tabla2[Bloque C])*#REF!,"-")</f>
        <v>-</v>
      </c>
      <c r="AM555" s="12" t="str">
        <f t="shared" si="26"/>
        <v>-</v>
      </c>
      <c r="AN555" s="12">
        <f>IFERROR((AH555+AI555+AJ555)/(SUMIFS($W$2:$W$1194,$E$2:$E$1194,E555)*1000*#REF!),0)</f>
        <v>0</v>
      </c>
    </row>
    <row r="556" spans="1:40" ht="14.4" x14ac:dyDescent="0.3">
      <c r="A556" s="7">
        <v>1673</v>
      </c>
      <c r="B556" s="7" t="s">
        <v>5693</v>
      </c>
      <c r="C556" s="8" t="s">
        <v>5694</v>
      </c>
      <c r="D556" s="6" t="s">
        <v>5690</v>
      </c>
      <c r="E556" s="6" t="str">
        <f>_xlfn.XLOOKUP(D556,'[2]Coordinados SEN'!$A:$A,'[2]Coordinados SEN'!$B:$B,"-",0)</f>
        <v>76.267.761-K</v>
      </c>
      <c r="F556" s="6" t="s">
        <v>5690</v>
      </c>
      <c r="G556" s="6">
        <f t="shared" si="24"/>
        <v>4</v>
      </c>
      <c r="H556" s="6" t="s">
        <v>5524</v>
      </c>
      <c r="I556" s="6" t="s">
        <v>5695</v>
      </c>
      <c r="J556" s="6" t="str">
        <f>_xlfn.XLOOKUP(I556,'[2]Barras CMg'!$E$2:$E$1527,'[2]Barras CMg'!$A$2:$A$1527,"------",0,1)</f>
        <v>------</v>
      </c>
      <c r="K556" s="6">
        <v>1</v>
      </c>
      <c r="L556" s="6">
        <v>2025</v>
      </c>
      <c r="M556" s="6" t="s">
        <v>45</v>
      </c>
      <c r="N556" s="6" t="s">
        <v>5267</v>
      </c>
      <c r="O556" s="6" t="s">
        <v>213</v>
      </c>
      <c r="P556" s="6" t="s">
        <v>82</v>
      </c>
      <c r="Q556" s="6" t="s">
        <v>83</v>
      </c>
      <c r="R556" s="6" t="s">
        <v>4714</v>
      </c>
      <c r="S556" s="6" t="s">
        <v>51</v>
      </c>
      <c r="T556" s="9" t="s">
        <v>1628</v>
      </c>
      <c r="U556" s="10">
        <v>3</v>
      </c>
      <c r="V556" s="10">
        <v>2.99</v>
      </c>
      <c r="W556" s="11" t="e">
        <f>_xlfn.XLOOKUP(C556,#REF!,#REF!,"S/I",0)</f>
        <v>#REF!</v>
      </c>
      <c r="X556" s="11" t="str">
        <f>_xlfn.XLOOKUP($D556,[2]Retiros_dinamica!$F:$F,[2]Retiros_dinamica!B:B,"S/I",0)</f>
        <v>S/I</v>
      </c>
      <c r="Y556" s="11" t="str">
        <f>_xlfn.XLOOKUP($D556,[2]Retiros_dinamica!$F:$F,[2]Retiros_dinamica!C:C,"S/I",0)</f>
        <v>S/I</v>
      </c>
      <c r="Z556" s="11" t="str">
        <f>_xlfn.XLOOKUP($D556,[2]Retiros_dinamica!$F:$F,[2]Retiros_dinamica!D:D,"S/I",0)</f>
        <v>S/I</v>
      </c>
      <c r="AA556" s="11" t="str">
        <f>_xlfn.XLOOKUP($D556,[2]Retiros_dinamica!$F:$F,[2]Retiros_dinamica!E:E,"S/I",0)</f>
        <v>S/I</v>
      </c>
      <c r="AB556" s="6" t="str">
        <f>_xlfn.XLOOKUP(C556,[2]CMg!$I$4:$I$106,[2]CMg!$M$4:$M$106,"----",0,1)</f>
        <v>----</v>
      </c>
      <c r="AH556" s="12">
        <f>_xlfn.XLOOKUP($E556,'[2]Balance económico'!$C:$C,'[2]Balance económico'!$D:$D,"-",0)</f>
        <v>36601974.454460032</v>
      </c>
      <c r="AI556" s="12">
        <f>_xlfn.XLOOKUP($E556,'[2]Balance económico'!$C:$C,'[2]Balance económico'!$E:$E,"-",0)</f>
        <v>672639283.15143991</v>
      </c>
      <c r="AJ556" s="12" t="str">
        <f>_xlfn.XLOOKUP($E556,'[2]Balance económico'!$C:$C,'[2]Balance económico'!$F:$F,"-",0)</f>
        <v>----</v>
      </c>
      <c r="AK556" s="6" t="str">
        <f t="shared" si="25"/>
        <v>PPA</v>
      </c>
      <c r="AL556" s="12" t="str" cm="1">
        <f t="array" ref="AL556">IFERROR((X556*[2]!Tabla2[Bloque A] + 'BD Centrales 2025'!Y1071*[2]!Tabla2[Bloque B] + 'BD Centrales 2025'!Z1071*[2]!Tabla2[Bloque C])*#REF!,"-")</f>
        <v>-</v>
      </c>
      <c r="AM556" s="12" t="str">
        <f t="shared" si="26"/>
        <v>-</v>
      </c>
      <c r="AN556" s="12">
        <f>IFERROR((AH556+AI556+AJ556)/(SUMIFS($W$2:$W$1194,$E$2:$E$1194,E556)*1000*#REF!),0)</f>
        <v>0</v>
      </c>
    </row>
    <row r="557" spans="1:40" ht="14.4" x14ac:dyDescent="0.3">
      <c r="A557" s="7">
        <v>1674</v>
      </c>
      <c r="B557" s="7" t="s">
        <v>5521</v>
      </c>
      <c r="C557" s="8" t="s">
        <v>5522</v>
      </c>
      <c r="D557" s="6" t="s">
        <v>5523</v>
      </c>
      <c r="E557" s="6" t="str">
        <f>_xlfn.XLOOKUP(D557,'[2]Coordinados SEN'!$A:$A,'[2]Coordinados SEN'!$B:$B,"-",0)</f>
        <v>76.920.956-5</v>
      </c>
      <c r="F557" s="6" t="s">
        <v>5523</v>
      </c>
      <c r="G557" s="6">
        <f t="shared" si="24"/>
        <v>1</v>
      </c>
      <c r="H557" s="6" t="s">
        <v>5524</v>
      </c>
      <c r="I557" s="6" t="s">
        <v>5525</v>
      </c>
      <c r="J557" s="6" t="str">
        <f>_xlfn.XLOOKUP(I557,'[2]Barras CMg'!$E$2:$E$1527,'[2]Barras CMg'!$A$2:$A$1527,"------",0,1)</f>
        <v>------</v>
      </c>
      <c r="K557" s="6">
        <v>6</v>
      </c>
      <c r="L557" s="6">
        <v>2025</v>
      </c>
      <c r="M557" s="6" t="s">
        <v>45</v>
      </c>
      <c r="N557" s="6" t="s">
        <v>5267</v>
      </c>
      <c r="O557" s="6" t="s">
        <v>213</v>
      </c>
      <c r="P557" s="6" t="s">
        <v>82</v>
      </c>
      <c r="Q557" s="6" t="s">
        <v>83</v>
      </c>
      <c r="R557" s="6" t="s">
        <v>4714</v>
      </c>
      <c r="S557" s="6" t="s">
        <v>51</v>
      </c>
      <c r="T557" s="9" t="s">
        <v>1623</v>
      </c>
      <c r="U557" s="10">
        <v>3</v>
      </c>
      <c r="V557" s="10">
        <v>2.99</v>
      </c>
      <c r="W557" s="11" t="e">
        <f>_xlfn.XLOOKUP(C557,#REF!,#REF!,"S/I",0)</f>
        <v>#REF!</v>
      </c>
      <c r="X557" s="11" t="str">
        <f>_xlfn.XLOOKUP($D557,[2]Retiros_dinamica!$F:$F,[2]Retiros_dinamica!B:B,"S/I",0)</f>
        <v>S/I</v>
      </c>
      <c r="Y557" s="11" t="str">
        <f>_xlfn.XLOOKUP($D557,[2]Retiros_dinamica!$F:$F,[2]Retiros_dinamica!C:C,"S/I",0)</f>
        <v>S/I</v>
      </c>
      <c r="Z557" s="11" t="str">
        <f>_xlfn.XLOOKUP($D557,[2]Retiros_dinamica!$F:$F,[2]Retiros_dinamica!D:D,"S/I",0)</f>
        <v>S/I</v>
      </c>
      <c r="AA557" s="11" t="str">
        <f>_xlfn.XLOOKUP($D557,[2]Retiros_dinamica!$F:$F,[2]Retiros_dinamica!E:E,"S/I",0)</f>
        <v>S/I</v>
      </c>
      <c r="AB557" s="6" t="str">
        <f>_xlfn.XLOOKUP(C557,[2]CMg!$I$4:$I$106,[2]CMg!$M$4:$M$106,"----",0,1)</f>
        <v>----</v>
      </c>
      <c r="AH557" s="12">
        <f>_xlfn.XLOOKUP($E557,'[2]Balance económico'!$C:$C,'[2]Balance económico'!$D:$D,"-",0)</f>
        <v>9061917.4779624008</v>
      </c>
      <c r="AI557" s="12">
        <f>_xlfn.XLOOKUP($E557,'[2]Balance económico'!$C:$C,'[2]Balance económico'!$E:$E,"-",0)</f>
        <v>161376661.84796998</v>
      </c>
      <c r="AJ557" s="12" t="str">
        <f>_xlfn.XLOOKUP($E557,'[2]Balance económico'!$C:$C,'[2]Balance económico'!$F:$F,"-",0)</f>
        <v>----</v>
      </c>
      <c r="AK557" s="6" t="str">
        <f t="shared" si="25"/>
        <v>PPA</v>
      </c>
      <c r="AL557" s="12" t="str" cm="1">
        <f t="array" ref="AL557">IFERROR((X557*[2]!Tabla2[Bloque A] + 'BD Centrales 2025'!Y1035*[2]!Tabla2[Bloque B] + 'BD Centrales 2025'!Z1035*[2]!Tabla2[Bloque C])*#REF!,"-")</f>
        <v>-</v>
      </c>
      <c r="AM557" s="12" t="str">
        <f t="shared" si="26"/>
        <v>-</v>
      </c>
      <c r="AN557" s="12">
        <f>IFERROR((AH557+AI557+AJ557)/(SUMIFS($W$2:$W$1194,$E$2:$E$1194,E557)*1000*#REF!),0)</f>
        <v>0</v>
      </c>
    </row>
    <row r="558" spans="1:40" ht="14.4" x14ac:dyDescent="0.3">
      <c r="A558" s="7">
        <v>1675</v>
      </c>
      <c r="B558" s="7" t="s">
        <v>1617</v>
      </c>
      <c r="C558" s="8" t="s">
        <v>1618</v>
      </c>
      <c r="D558" s="6" t="s">
        <v>1619</v>
      </c>
      <c r="E558" s="6" t="str">
        <f>_xlfn.XLOOKUP(D558,'[2]Coordinados SEN'!$A:$A,'[2]Coordinados SEN'!$B:$B,"-",0)</f>
        <v>76.810.311-9</v>
      </c>
      <c r="F558" s="6" t="s">
        <v>1619</v>
      </c>
      <c r="G558" s="6">
        <f t="shared" si="24"/>
        <v>1</v>
      </c>
      <c r="H558" s="6" t="s">
        <v>1620</v>
      </c>
      <c r="I558" s="6" t="s">
        <v>1621</v>
      </c>
      <c r="J558" s="6" t="str">
        <f>_xlfn.XLOOKUP(I558,'[2]Barras CMg'!$E$2:$E$1527,'[2]Barras CMg'!$A$2:$A$1527,"------",0,1)</f>
        <v>LORETO________015</v>
      </c>
      <c r="K558" s="6" t="s">
        <v>397</v>
      </c>
      <c r="L558" s="6">
        <v>2025</v>
      </c>
      <c r="M558" s="6" t="s">
        <v>495</v>
      </c>
      <c r="N558" s="6" t="s">
        <v>496</v>
      </c>
      <c r="O558" s="6" t="s">
        <v>213</v>
      </c>
      <c r="P558" s="6" t="s">
        <v>106</v>
      </c>
      <c r="Q558" s="6" t="s">
        <v>243</v>
      </c>
      <c r="R558" s="6" t="s">
        <v>1622</v>
      </c>
      <c r="S558" s="6" t="s">
        <v>51</v>
      </c>
      <c r="T558" s="9" t="s">
        <v>1623</v>
      </c>
      <c r="U558" s="10">
        <v>3</v>
      </c>
      <c r="V558" s="10">
        <v>2.97</v>
      </c>
      <c r="W558" s="11" t="e">
        <f>_xlfn.XLOOKUP(C558,#REF!,#REF!,"S/I",0)</f>
        <v>#REF!</v>
      </c>
      <c r="X558" s="11" t="str">
        <f>_xlfn.XLOOKUP($D558,[2]Retiros_dinamica!$F:$F,[2]Retiros_dinamica!B:B,"S/I",0)</f>
        <v>S/I</v>
      </c>
      <c r="Y558" s="11" t="str">
        <f>_xlfn.XLOOKUP($D558,[2]Retiros_dinamica!$F:$F,[2]Retiros_dinamica!C:C,"S/I",0)</f>
        <v>S/I</v>
      </c>
      <c r="Z558" s="11" t="str">
        <f>_xlfn.XLOOKUP($D558,[2]Retiros_dinamica!$F:$F,[2]Retiros_dinamica!D:D,"S/I",0)</f>
        <v>S/I</v>
      </c>
      <c r="AA558" s="11" t="str">
        <f>_xlfn.XLOOKUP($D558,[2]Retiros_dinamica!$F:$F,[2]Retiros_dinamica!E:E,"S/I",0)</f>
        <v>S/I</v>
      </c>
      <c r="AB558" s="6" t="str">
        <f>_xlfn.XLOOKUP(C558,[2]CMg!$I$4:$I$106,[2]CMg!$M$4:$M$106,"----",0,1)</f>
        <v>----</v>
      </c>
      <c r="AC558" s="6" t="str">
        <f>_xlfn.XLOOKUP(C558,[2]CMg!$A$4:$A$106,[2]CMg!$B$4:$B$106,"----",0,1)</f>
        <v>----</v>
      </c>
      <c r="AD558" s="6" t="str">
        <f>_xlfn.XLOOKUP(C558,'[3]Promedio solar Cmg'!$A$4:$A$106,'[3]Promedio solar Cmg'!$B$4:$B$106,"----",0,1)</f>
        <v>----</v>
      </c>
      <c r="AH558" s="12">
        <f>_xlfn.XLOOKUP($E558,'[2]Balance económico'!$C:$C,'[2]Balance económico'!$D:$D,"-",0)</f>
        <v>278785849.46790558</v>
      </c>
      <c r="AI558" s="12">
        <f>_xlfn.XLOOKUP($E558,'[2]Balance económico'!$C:$C,'[2]Balance económico'!$E:$E,"-",0)</f>
        <v>33308823.668400001</v>
      </c>
      <c r="AJ558" s="12" t="str">
        <f>_xlfn.XLOOKUP($E558,'[2]Balance económico'!$C:$C,'[2]Balance económico'!$F:$F,"-",0)</f>
        <v>----</v>
      </c>
      <c r="AK558" s="6" t="str">
        <f t="shared" si="25"/>
        <v>PPA</v>
      </c>
      <c r="AL558" s="12" t="str" cm="1">
        <f t="array" ref="AL558">IFERROR((X558*[2]!Tabla2[Bloque A] + 'BD Centrales 2025'!Y205*[2]!Tabla2[Bloque B] + 'BD Centrales 2025'!Z205*[2]!Tabla2[Bloque C])*#REF!,"-")</f>
        <v>-</v>
      </c>
      <c r="AM558" s="12" t="str">
        <f t="shared" si="26"/>
        <v>-</v>
      </c>
      <c r="AN558" s="12">
        <f>IFERROR((AH558+AI558+AJ558)/(SUMIFS($W$2:$W$1194,$E$2:$E$1194,E558)*1000*#REF!),0)</f>
        <v>0</v>
      </c>
    </row>
    <row r="559" spans="1:40" ht="14.4" x14ac:dyDescent="0.3">
      <c r="A559" s="7">
        <v>1676</v>
      </c>
      <c r="B559" s="7" t="s">
        <v>1624</v>
      </c>
      <c r="C559" s="8" t="s">
        <v>1625</v>
      </c>
      <c r="D559" s="6" t="s">
        <v>1626</v>
      </c>
      <c r="E559" s="6" t="str">
        <f>_xlfn.XLOOKUP(D559,'[2]Coordinados SEN'!$A:$A,'[2]Coordinados SEN'!$B:$B,"-",0)</f>
        <v>76.404.001-5</v>
      </c>
      <c r="F559" s="6" t="s">
        <v>1626</v>
      </c>
      <c r="G559" s="6">
        <f t="shared" si="24"/>
        <v>1</v>
      </c>
      <c r="H559" s="6" t="s">
        <v>1042</v>
      </c>
      <c r="I559" s="6" t="s">
        <v>1627</v>
      </c>
      <c r="J559" s="6" t="str">
        <f>_xlfn.XLOOKUP(I559,'[2]Barras CMg'!$E$2:$E$1527,'[2]Barras CMg'!$A$2:$A$1527,"------",0,1)</f>
        <v>ELMANZANO_____015</v>
      </c>
      <c r="K559" s="6">
        <v>1</v>
      </c>
      <c r="L559" s="6">
        <v>2025</v>
      </c>
      <c r="M559" s="6" t="s">
        <v>495</v>
      </c>
      <c r="N559" s="6" t="s">
        <v>496</v>
      </c>
      <c r="O559" s="6" t="s">
        <v>213</v>
      </c>
      <c r="P559" s="6" t="s">
        <v>106</v>
      </c>
      <c r="Q559" s="6" t="s">
        <v>243</v>
      </c>
      <c r="R559" s="6" t="s">
        <v>905</v>
      </c>
      <c r="S559" s="6" t="s">
        <v>51</v>
      </c>
      <c r="T559" s="9" t="s">
        <v>1628</v>
      </c>
      <c r="U559" s="10">
        <v>2.7</v>
      </c>
      <c r="V559" s="10">
        <v>2.68</v>
      </c>
      <c r="W559" s="11" t="e">
        <f>_xlfn.XLOOKUP(C559,#REF!,#REF!,"S/I",0)</f>
        <v>#REF!</v>
      </c>
      <c r="X559" s="11" t="str">
        <f>_xlfn.XLOOKUP($D559,[2]Retiros_dinamica!$F:$F,[2]Retiros_dinamica!B:B,"S/I",0)</f>
        <v>S/I</v>
      </c>
      <c r="Y559" s="11" t="str">
        <f>_xlfn.XLOOKUP($D559,[2]Retiros_dinamica!$F:$F,[2]Retiros_dinamica!C:C,"S/I",0)</f>
        <v>S/I</v>
      </c>
      <c r="Z559" s="11" t="str">
        <f>_xlfn.XLOOKUP($D559,[2]Retiros_dinamica!$F:$F,[2]Retiros_dinamica!D:D,"S/I",0)</f>
        <v>S/I</v>
      </c>
      <c r="AA559" s="11" t="str">
        <f>_xlfn.XLOOKUP($D559,[2]Retiros_dinamica!$F:$F,[2]Retiros_dinamica!E:E,"S/I",0)</f>
        <v>S/I</v>
      </c>
      <c r="AB559" s="6" t="str">
        <f>_xlfn.XLOOKUP(C559,[2]CMg!$I$4:$I$106,[2]CMg!$M$4:$M$106,"----",0,1)</f>
        <v>----</v>
      </c>
      <c r="AC559" s="6" t="str">
        <f>_xlfn.XLOOKUP(C559,[2]CMg!$A$4:$A$106,[2]CMg!$B$4:$B$106,"----",0,1)</f>
        <v>----</v>
      </c>
      <c r="AD559" s="6" t="str">
        <f>_xlfn.XLOOKUP(C559,'[3]Promedio solar Cmg'!$A$4:$A$106,'[3]Promedio solar Cmg'!$B$4:$B$106,"----",0,1)</f>
        <v>----</v>
      </c>
      <c r="AH559" s="12">
        <f>_xlfn.XLOOKUP($E559,'[2]Balance económico'!$C:$C,'[2]Balance económico'!$D:$D,"-",0)</f>
        <v>213342422.90602517</v>
      </c>
      <c r="AI559" s="12">
        <f>_xlfn.XLOOKUP($E559,'[2]Balance económico'!$C:$C,'[2]Balance económico'!$E:$E,"-",0)</f>
        <v>18145283.92912</v>
      </c>
      <c r="AJ559" s="12" t="str">
        <f>_xlfn.XLOOKUP($E559,'[2]Balance económico'!$C:$C,'[2]Balance económico'!$F:$F,"-",0)</f>
        <v>----</v>
      </c>
      <c r="AK559" s="6" t="str">
        <f t="shared" si="25"/>
        <v>PPA</v>
      </c>
      <c r="AL559" s="12" t="str" cm="1">
        <f t="array" ref="AL559">IFERROR((X559*[2]!Tabla2[Bloque A] + 'BD Centrales 2025'!Y144*[2]!Tabla2[Bloque B] + 'BD Centrales 2025'!Z144*[2]!Tabla2[Bloque C])*#REF!,"-")</f>
        <v>-</v>
      </c>
      <c r="AM559" s="12" t="str">
        <f t="shared" si="26"/>
        <v>-</v>
      </c>
      <c r="AN559" s="12">
        <f>IFERROR((AH559+AI559+AJ559)/(SUMIFS($W$2:$W$1194,$E$2:$E$1194,E559)*1000*#REF!),0)</f>
        <v>0</v>
      </c>
    </row>
    <row r="560" spans="1:40" ht="14.4" x14ac:dyDescent="0.3">
      <c r="A560" s="7">
        <v>1677</v>
      </c>
      <c r="B560" s="7" t="s">
        <v>338</v>
      </c>
      <c r="C560" s="8" t="s">
        <v>339</v>
      </c>
      <c r="D560" s="6" t="s">
        <v>268</v>
      </c>
      <c r="E560" s="6" t="str">
        <f>_xlfn.XLOOKUP(D560,'[2]Coordinados SEN'!$A:$A,'[2]Coordinados SEN'!$B:$B,"-",0)</f>
        <v>77.277.800-7</v>
      </c>
      <c r="F560" s="6" t="s">
        <v>340</v>
      </c>
      <c r="G560" s="6">
        <f t="shared" si="24"/>
        <v>3</v>
      </c>
      <c r="H560" s="6" t="s">
        <v>341</v>
      </c>
      <c r="I560" s="13" t="s">
        <v>342</v>
      </c>
      <c r="J560" s="6" t="str">
        <f>_xlfn.XLOOKUP(I560,'[2]Barras CMg'!$E$2:$E$1527,'[2]Barras CMg'!$A$2:$A$1527,"------",0,1)</f>
        <v>ANCOA_________220</v>
      </c>
      <c r="K560" s="6">
        <v>2</v>
      </c>
      <c r="L560" s="6">
        <v>2025</v>
      </c>
      <c r="M560" s="6" t="s">
        <v>66</v>
      </c>
      <c r="N560" s="6" t="s">
        <v>105</v>
      </c>
      <c r="O560" s="6" t="s">
        <v>47</v>
      </c>
      <c r="P560" s="6" t="s">
        <v>90</v>
      </c>
      <c r="Q560" s="6" t="s">
        <v>97</v>
      </c>
      <c r="R560" s="6" t="s">
        <v>343</v>
      </c>
      <c r="S560" s="6" t="s">
        <v>51</v>
      </c>
      <c r="T560" s="9" t="s">
        <v>344</v>
      </c>
      <c r="U560" s="10">
        <v>22.5</v>
      </c>
      <c r="V560" s="10">
        <v>22.5</v>
      </c>
      <c r="W560" s="11" t="e">
        <f>_xlfn.XLOOKUP(C560,#REF!,#REF!,"S/I",0)</f>
        <v>#REF!</v>
      </c>
      <c r="X560" s="11" t="str">
        <f>_xlfn.XLOOKUP($D560,[2]Retiros_dinamica!$F:$F,[2]Retiros_dinamica!B:B,"S/I",0)</f>
        <v>S/I</v>
      </c>
      <c r="Y560" s="11" t="str">
        <f>_xlfn.XLOOKUP($D560,[2]Retiros_dinamica!$F:$F,[2]Retiros_dinamica!C:C,"S/I",0)</f>
        <v>S/I</v>
      </c>
      <c r="Z560" s="11" t="str">
        <f>_xlfn.XLOOKUP($D560,[2]Retiros_dinamica!$F:$F,[2]Retiros_dinamica!D:D,"S/I",0)</f>
        <v>S/I</v>
      </c>
      <c r="AA560" s="11" t="str">
        <f>_xlfn.XLOOKUP($D560,[2]Retiros_dinamica!$F:$F,[2]Retiros_dinamica!E:E,"S/I",0)</f>
        <v>S/I</v>
      </c>
      <c r="AB560" s="6" t="str">
        <f>_xlfn.XLOOKUP(C560,[2]CMg!$I$4:$I$106,[2]CMg!$M$4:$M$106,"----",0,1)</f>
        <v>----</v>
      </c>
      <c r="AC560" s="6" t="str">
        <f>_xlfn.XLOOKUP(C560,[2]CMg!$A$4:$A$106,[2]CMg!$B$4:$B$106,"----",0,1)</f>
        <v>----</v>
      </c>
      <c r="AD560" s="6" t="str">
        <f>_xlfn.XLOOKUP(C560,'[3]Promedio solar Cmg'!$A$4:$A$106,'[3]Promedio solar Cmg'!$B$4:$B$106,"----",0,1)</f>
        <v>----</v>
      </c>
      <c r="AH560" s="12">
        <f>_xlfn.XLOOKUP($E560,'[2]Balance económico'!$C:$C,'[2]Balance económico'!$D:$D,"-",0)</f>
        <v>1219042657.6027701</v>
      </c>
      <c r="AI560" s="12">
        <f>_xlfn.XLOOKUP($E560,'[2]Balance económico'!$C:$C,'[2]Balance económico'!$E:$E,"-",0)</f>
        <v>113820106.457</v>
      </c>
      <c r="AJ560" s="12" t="str">
        <f>_xlfn.XLOOKUP($E560,'[2]Balance económico'!$C:$C,'[2]Balance económico'!$F:$F,"-",0)</f>
        <v>----</v>
      </c>
      <c r="AK560" s="6" t="str">
        <f t="shared" si="25"/>
        <v>PPA</v>
      </c>
      <c r="AL560" s="12" t="str" cm="1">
        <f t="array" ref="AL560">IFERROR((X560*[2]!Tabla2[Bloque A] + 'BD Centrales 2025'!Y46*[2]!Tabla2[Bloque B] + 'BD Centrales 2025'!Z46*[2]!Tabla2[Bloque C])*#REF!,"-")</f>
        <v>-</v>
      </c>
      <c r="AM560" s="12" t="str">
        <f t="shared" si="26"/>
        <v>-</v>
      </c>
      <c r="AN560" s="12">
        <f>IFERROR((AH560+AI560+AJ560)/(SUMIFS($W$2:$W$1194,$E$2:$E$1194,E560)*1000*#REF!),0)</f>
        <v>0</v>
      </c>
    </row>
    <row r="561" spans="1:40" ht="14.4" x14ac:dyDescent="0.3">
      <c r="A561" s="7">
        <v>1679</v>
      </c>
      <c r="B561" s="7" t="s">
        <v>4815</v>
      </c>
      <c r="C561" s="8" t="s">
        <v>4816</v>
      </c>
      <c r="D561" s="6" t="s">
        <v>4817</v>
      </c>
      <c r="E561" s="6" t="str">
        <f>_xlfn.XLOOKUP(D561,'[2]Coordinados SEN'!$A:$A,'[2]Coordinados SEN'!$B:$B,"-",0)</f>
        <v>76.493.739-2</v>
      </c>
      <c r="F561" s="6" t="s">
        <v>4817</v>
      </c>
      <c r="G561" s="6">
        <f t="shared" si="24"/>
        <v>1</v>
      </c>
      <c r="H561" s="6" t="s">
        <v>4818</v>
      </c>
      <c r="I561" s="6" t="s">
        <v>4819</v>
      </c>
      <c r="J561" s="6" t="str">
        <f>_xlfn.XLOOKUP(I561,'[2]Barras CMg'!$E$2:$E$1527,'[2]Barras CMg'!$A$2:$A$1527,"------",0,1)</f>
        <v>MACHALI_______013</v>
      </c>
      <c r="K561" s="6">
        <v>1</v>
      </c>
      <c r="L561" s="6">
        <v>2025</v>
      </c>
      <c r="M561" s="6" t="s">
        <v>66</v>
      </c>
      <c r="N561" s="6" t="s">
        <v>177</v>
      </c>
      <c r="O561" s="6" t="s">
        <v>213</v>
      </c>
      <c r="P561" s="6" t="s">
        <v>106</v>
      </c>
      <c r="Q561" s="6" t="s">
        <v>243</v>
      </c>
      <c r="R561" s="6" t="s">
        <v>1300</v>
      </c>
      <c r="S561" s="6" t="s">
        <v>51</v>
      </c>
      <c r="T561" s="9" t="s">
        <v>4820</v>
      </c>
      <c r="U561" s="10">
        <v>2.56</v>
      </c>
      <c r="V561" s="10">
        <v>2.5550000000000002</v>
      </c>
      <c r="W561" s="11" t="e">
        <f>_xlfn.XLOOKUP(C561,#REF!,#REF!,"S/I",0)</f>
        <v>#REF!</v>
      </c>
      <c r="X561" s="11" t="str">
        <f>_xlfn.XLOOKUP($D561,[2]Retiros_dinamica!$F:$F,[2]Retiros_dinamica!B:B,"S/I",0)</f>
        <v>S/I</v>
      </c>
      <c r="Y561" s="11" t="str">
        <f>_xlfn.XLOOKUP($D561,[2]Retiros_dinamica!$F:$F,[2]Retiros_dinamica!C:C,"S/I",0)</f>
        <v>S/I</v>
      </c>
      <c r="Z561" s="11" t="str">
        <f>_xlfn.XLOOKUP($D561,[2]Retiros_dinamica!$F:$F,[2]Retiros_dinamica!D:D,"S/I",0)</f>
        <v>S/I</v>
      </c>
      <c r="AA561" s="11" t="str">
        <f>_xlfn.XLOOKUP($D561,[2]Retiros_dinamica!$F:$F,[2]Retiros_dinamica!E:E,"S/I",0)</f>
        <v>S/I</v>
      </c>
      <c r="AB561" s="6" t="str">
        <f>_xlfn.XLOOKUP(C561,[2]CMg!$I$4:$I$106,[2]CMg!$M$4:$M$106,"----",0,1)</f>
        <v>----</v>
      </c>
      <c r="AH561" s="12">
        <f>_xlfn.XLOOKUP($E561,'[2]Balance económico'!$C:$C,'[2]Balance económico'!$D:$D,"-",0)</f>
        <v>701046079.79516888</v>
      </c>
      <c r="AI561" s="12">
        <f>_xlfn.XLOOKUP($E561,'[2]Balance económico'!$C:$C,'[2]Balance económico'!$E:$E,"-",0)</f>
        <v>122297539.2846</v>
      </c>
      <c r="AJ561" s="12" t="str">
        <f>_xlfn.XLOOKUP($E561,'[2]Balance económico'!$C:$C,'[2]Balance económico'!$F:$F,"-",0)</f>
        <v>----</v>
      </c>
      <c r="AK561" s="6" t="str">
        <f t="shared" si="25"/>
        <v>PPA</v>
      </c>
      <c r="AL561" s="12" t="str" cm="1">
        <f t="array" ref="AL561">IFERROR((X561*[2]!Tabla2[Bloque A] + 'BD Centrales 2025'!Y895*[2]!Tabla2[Bloque B] + 'BD Centrales 2025'!Z895*[2]!Tabla2[Bloque C])*#REF!,"-")</f>
        <v>-</v>
      </c>
      <c r="AM561" s="12" t="str">
        <f t="shared" si="26"/>
        <v>-</v>
      </c>
      <c r="AN561" s="12">
        <f>IFERROR((AH561+AI561+AJ561)/(SUMIFS($W$2:$W$1194,$E$2:$E$1194,E561)*1000*#REF!),0)</f>
        <v>0</v>
      </c>
    </row>
    <row r="562" spans="1:40" ht="14.4" x14ac:dyDescent="0.3">
      <c r="A562" s="7">
        <v>1680</v>
      </c>
      <c r="B562" s="7" t="s">
        <v>1629</v>
      </c>
      <c r="C562" s="8" t="s">
        <v>1630</v>
      </c>
      <c r="D562" s="6" t="s">
        <v>1631</v>
      </c>
      <c r="E562" s="6" t="str">
        <f>_xlfn.XLOOKUP(D562,'[2]Coordinados SEN'!$A:$A,'[2]Coordinados SEN'!$B:$B,"-",0)</f>
        <v>76.451.219-7</v>
      </c>
      <c r="F562" s="6" t="s">
        <v>1631</v>
      </c>
      <c r="G562" s="6">
        <f t="shared" si="24"/>
        <v>1</v>
      </c>
      <c r="H562" s="6" t="s">
        <v>1632</v>
      </c>
      <c r="I562" s="6" t="s">
        <v>1633</v>
      </c>
      <c r="J562" s="6" t="str">
        <f>_xlfn.XLOOKUP(I562,'[2]Barras CMg'!$E$2:$E$1527,'[2]Barras CMg'!$A$2:$A$1527,"------",0,1)</f>
        <v>RENGO_________013</v>
      </c>
      <c r="K562" s="6" t="s">
        <v>397</v>
      </c>
      <c r="L562" s="6">
        <v>2025</v>
      </c>
      <c r="M562" s="6" t="s">
        <v>495</v>
      </c>
      <c r="N562" s="6" t="s">
        <v>496</v>
      </c>
      <c r="O562" s="6" t="s">
        <v>213</v>
      </c>
      <c r="P562" s="6" t="s">
        <v>106</v>
      </c>
      <c r="Q562" s="6" t="s">
        <v>243</v>
      </c>
      <c r="R562" s="6" t="s">
        <v>1409</v>
      </c>
      <c r="S562" s="6" t="s">
        <v>51</v>
      </c>
      <c r="T562" s="9" t="s">
        <v>1634</v>
      </c>
      <c r="U562" s="10">
        <v>8</v>
      </c>
      <c r="V562" s="10">
        <v>7.97</v>
      </c>
      <c r="W562" s="11" t="e">
        <f>_xlfn.XLOOKUP(C562,#REF!,#REF!,"S/I",0)</f>
        <v>#REF!</v>
      </c>
      <c r="X562" s="11" t="str">
        <f>_xlfn.XLOOKUP($D562,[2]Retiros_dinamica!$F:$F,[2]Retiros_dinamica!B:B,"S/I",0)</f>
        <v>S/I</v>
      </c>
      <c r="Y562" s="11" t="str">
        <f>_xlfn.XLOOKUP($D562,[2]Retiros_dinamica!$F:$F,[2]Retiros_dinamica!C:C,"S/I",0)</f>
        <v>S/I</v>
      </c>
      <c r="Z562" s="11" t="str">
        <f>_xlfn.XLOOKUP($D562,[2]Retiros_dinamica!$F:$F,[2]Retiros_dinamica!D:D,"S/I",0)</f>
        <v>S/I</v>
      </c>
      <c r="AA562" s="11" t="str">
        <f>_xlfn.XLOOKUP($D562,[2]Retiros_dinamica!$F:$F,[2]Retiros_dinamica!E:E,"S/I",0)</f>
        <v>S/I</v>
      </c>
      <c r="AB562" s="6" t="str">
        <f>_xlfn.XLOOKUP(C562,[2]CMg!$I$4:$I$106,[2]CMg!$M$4:$M$106,"----",0,1)</f>
        <v>----</v>
      </c>
      <c r="AC562" s="6" t="str">
        <f>_xlfn.XLOOKUP(C562,[2]CMg!$A$4:$A$106,[2]CMg!$B$4:$B$106,"----",0,1)</f>
        <v>----</v>
      </c>
      <c r="AD562" s="6" t="str">
        <f>_xlfn.XLOOKUP(C562,'[3]Promedio solar Cmg'!$A$4:$A$106,'[3]Promedio solar Cmg'!$B$4:$B$106,"----",0,1)</f>
        <v>----</v>
      </c>
      <c r="AH562" s="12">
        <f>_xlfn.XLOOKUP($E562,'[2]Balance económico'!$C:$C,'[2]Balance económico'!$D:$D,"-",0)</f>
        <v>918403140.25061393</v>
      </c>
      <c r="AI562" s="12">
        <f>_xlfn.XLOOKUP($E562,'[2]Balance económico'!$C:$C,'[2]Balance económico'!$E:$E,"-",0)</f>
        <v>104265149.51620002</v>
      </c>
      <c r="AJ562" s="12" t="str">
        <f>_xlfn.XLOOKUP($E562,'[2]Balance económico'!$C:$C,'[2]Balance económico'!$F:$F,"-",0)</f>
        <v>----</v>
      </c>
      <c r="AK562" s="6" t="str">
        <f t="shared" si="25"/>
        <v>PPA</v>
      </c>
      <c r="AL562" s="12" t="str" cm="1">
        <f t="array" ref="AL562">IFERROR((X562*[2]!Tabla2[Bloque A] + 'BD Centrales 2025'!Y382*[2]!Tabla2[Bloque B] + 'BD Centrales 2025'!Z382*[2]!Tabla2[Bloque C])*#REF!,"-")</f>
        <v>-</v>
      </c>
      <c r="AM562" s="12" t="str">
        <f t="shared" si="26"/>
        <v>-</v>
      </c>
      <c r="AN562" s="12">
        <f>IFERROR((AH562+AI562+AJ562)/(SUMIFS($W$2:$W$1194,$E$2:$E$1194,E562)*1000*#REF!),0)</f>
        <v>0</v>
      </c>
    </row>
    <row r="563" spans="1:40" ht="14.4" x14ac:dyDescent="0.3">
      <c r="A563" s="7">
        <v>1681</v>
      </c>
      <c r="B563" s="7" t="s">
        <v>1635</v>
      </c>
      <c r="C563" s="8" t="s">
        <v>1636</v>
      </c>
      <c r="D563" s="6" t="s">
        <v>771</v>
      </c>
      <c r="E563" s="6" t="str">
        <f>_xlfn.XLOOKUP(D563,'[2]Coordinados SEN'!$A:$A,'[2]Coordinados SEN'!$B:$B,"-",0)</f>
        <v>76.201.449-1</v>
      </c>
      <c r="F563" s="6" t="s">
        <v>1637</v>
      </c>
      <c r="G563" s="6">
        <f t="shared" si="24"/>
        <v>6</v>
      </c>
      <c r="H563" s="6" t="s">
        <v>1638</v>
      </c>
      <c r="I563" s="6" t="s">
        <v>1511</v>
      </c>
      <c r="J563" s="6" t="str">
        <f>_xlfn.XLOOKUP(I563,'[2]Barras CMg'!$E$2:$E$1527,'[2]Barras CMg'!$A$2:$A$1527,"------",0,1)</f>
        <v>LOMIRANDA_____013</v>
      </c>
      <c r="K563" s="6" t="s">
        <v>397</v>
      </c>
      <c r="L563" s="6">
        <v>2025</v>
      </c>
      <c r="M563" s="6" t="s">
        <v>495</v>
      </c>
      <c r="N563" s="6" t="s">
        <v>496</v>
      </c>
      <c r="O563" s="6" t="s">
        <v>213</v>
      </c>
      <c r="P563" s="6" t="s">
        <v>106</v>
      </c>
      <c r="Q563" s="6" t="s">
        <v>243</v>
      </c>
      <c r="R563" s="6" t="s">
        <v>1639</v>
      </c>
      <c r="S563" s="6" t="s">
        <v>51</v>
      </c>
      <c r="T563" s="9" t="s">
        <v>1640</v>
      </c>
      <c r="U563" s="10">
        <v>6</v>
      </c>
      <c r="V563" s="10">
        <v>5.9550000000000001</v>
      </c>
      <c r="W563" s="11" t="e">
        <f>_xlfn.XLOOKUP(C563,#REF!,#REF!,"S/I",0)</f>
        <v>#REF!</v>
      </c>
      <c r="X563" s="11">
        <f>_xlfn.XLOOKUP($D563,[2]Retiros_dinamica!$F:$F,[2]Retiros_dinamica!B:B,"S/I",0)</f>
        <v>0</v>
      </c>
      <c r="Y563" s="11">
        <f>_xlfn.XLOOKUP($D563,[2]Retiros_dinamica!$F:$F,[2]Retiros_dinamica!C:C,"S/I",0)</f>
        <v>9871.4284412071211</v>
      </c>
      <c r="Z563" s="11">
        <f>_xlfn.XLOOKUP($D563,[2]Retiros_dinamica!$F:$F,[2]Retiros_dinamica!D:D,"S/I",0)</f>
        <v>0.1241169932256881</v>
      </c>
      <c r="AA563" s="11">
        <f>_xlfn.XLOOKUP($D563,[2]Retiros_dinamica!$F:$F,[2]Retiros_dinamica!E:E,"S/I",0)</f>
        <v>9871.5525582003465</v>
      </c>
      <c r="AB563" s="6" t="str">
        <f>_xlfn.XLOOKUP(C563,[2]CMg!$I$4:$I$106,[2]CMg!$M$4:$M$106,"----",0,1)</f>
        <v>----</v>
      </c>
      <c r="AC563" s="6" t="str">
        <f>_xlfn.XLOOKUP(C563,[2]CMg!$A$4:$A$106,[2]CMg!$B$4:$B$106,"----",0,1)</f>
        <v>----</v>
      </c>
      <c r="AD563" s="6" t="str">
        <f>_xlfn.XLOOKUP(C563,'[3]Promedio solar Cmg'!$A$4:$A$106,'[3]Promedio solar Cmg'!$B$4:$B$106,"----",0,1)</f>
        <v>----</v>
      </c>
      <c r="AH563" s="12">
        <f>_xlfn.XLOOKUP($E563,'[2]Balance económico'!$C:$C,'[2]Balance económico'!$D:$D,"-",0)</f>
        <v>1565394747.7106657</v>
      </c>
      <c r="AI563" s="12">
        <f>_xlfn.XLOOKUP($E563,'[2]Balance económico'!$C:$C,'[2]Balance económico'!$E:$E,"-",0)</f>
        <v>325811894.50152147</v>
      </c>
      <c r="AJ563" s="12">
        <f>_xlfn.XLOOKUP($E563,'[2]Balance económico'!$C:$C,'[2]Balance económico'!$F:$F,"-",0)</f>
        <v>63884084.714004755</v>
      </c>
      <c r="AK563" s="6" t="str">
        <f t="shared" si="25"/>
        <v>PPA</v>
      </c>
      <c r="AL563" s="12" t="str" cm="1">
        <f t="array" ref="AL563">IFERROR((X563*[2]!Tabla2[Bloque A] + 'BD Centrales 2025'!Y509*[2]!Tabla2[Bloque B] + 'BD Centrales 2025'!Z509*[2]!Tabla2[Bloque C])*#REF!,"-")</f>
        <v>-</v>
      </c>
      <c r="AM563" s="12" t="str">
        <f t="shared" si="26"/>
        <v>-</v>
      </c>
      <c r="AN563" s="12">
        <f>IFERROR((AH563+AI563+AJ563)/(SUMIFS($W$2:$W$1194,$E$2:$E$1194,E563)*1000*#REF!),0)</f>
        <v>0</v>
      </c>
    </row>
    <row r="564" spans="1:40" ht="14.4" x14ac:dyDescent="0.3">
      <c r="A564" s="7">
        <v>1682</v>
      </c>
      <c r="B564" s="7" t="s">
        <v>3568</v>
      </c>
      <c r="C564" s="8" t="s">
        <v>3569</v>
      </c>
      <c r="D564" s="6" t="s">
        <v>1940</v>
      </c>
      <c r="E564" s="6" t="str">
        <f>_xlfn.XLOOKUP(D564,'[2]Coordinados SEN'!$A:$A,'[2]Coordinados SEN'!$B:$B,"-",0)</f>
        <v>77.053.873-4</v>
      </c>
      <c r="F564" s="6" t="s">
        <v>3570</v>
      </c>
      <c r="G564" s="6">
        <f t="shared" si="24"/>
        <v>2</v>
      </c>
      <c r="H564" s="6" t="s">
        <v>3571</v>
      </c>
      <c r="I564" s="6" t="s">
        <v>3572</v>
      </c>
      <c r="J564" s="6" t="str">
        <f>_xlfn.XLOOKUP(I564,'[2]Barras CMg'!$E$2:$E$1527,'[2]Barras CMg'!$A$2:$A$1527,"------",0,1)</f>
        <v>LA_ESTRELLA___110</v>
      </c>
      <c r="K564" s="6">
        <v>11</v>
      </c>
      <c r="L564" s="6">
        <v>2025</v>
      </c>
      <c r="M564" s="6" t="s">
        <v>211</v>
      </c>
      <c r="N564" s="6" t="s">
        <v>212</v>
      </c>
      <c r="O564" s="6" t="s">
        <v>47</v>
      </c>
      <c r="P564" s="6" t="s">
        <v>106</v>
      </c>
      <c r="Q564" s="6" t="s">
        <v>144</v>
      </c>
      <c r="R564" s="6" t="s">
        <v>145</v>
      </c>
      <c r="S564" s="6" t="s">
        <v>51</v>
      </c>
      <c r="T564" s="9" t="s">
        <v>2272</v>
      </c>
      <c r="U564" s="10">
        <v>49.92</v>
      </c>
      <c r="V564" s="10">
        <v>49.1</v>
      </c>
      <c r="W564" s="11" t="e">
        <f>_xlfn.XLOOKUP(C564,#REF!,#REF!,"S/I",0)</f>
        <v>#REF!</v>
      </c>
      <c r="X564" s="11">
        <f>_xlfn.XLOOKUP($D564,[2]Retiros_dinamica!$F:$F,[2]Retiros_dinamica!B:B,"S/I",0)</f>
        <v>33899.842940635441</v>
      </c>
      <c r="Y564" s="11">
        <f>_xlfn.XLOOKUP($D564,[2]Retiros_dinamica!$F:$F,[2]Retiros_dinamica!C:C,"S/I",0)</f>
        <v>40637.419699933773</v>
      </c>
      <c r="Z564" s="11">
        <f>_xlfn.XLOOKUP($D564,[2]Retiros_dinamica!$F:$F,[2]Retiros_dinamica!D:D,"S/I",0)</f>
        <v>22382.813051408179</v>
      </c>
      <c r="AA564" s="11">
        <f>_xlfn.XLOOKUP($D564,[2]Retiros_dinamica!$F:$F,[2]Retiros_dinamica!E:E,"S/I",0)</f>
        <v>96920.075691977399</v>
      </c>
      <c r="AB564" s="6" t="str">
        <f>_xlfn.XLOOKUP(C564,[2]CMg!$I$4:$I$106,[2]CMg!$M$4:$M$106,"----",0,1)</f>
        <v>----</v>
      </c>
      <c r="AC564" s="6" t="str">
        <f>_xlfn.XLOOKUP(C564,[2]CMg!$A$4:$A$106,[2]CMg!$B$4:$B$106,"----",0,1)</f>
        <v>----</v>
      </c>
      <c r="AD564" s="6" t="str">
        <f>_xlfn.XLOOKUP(C564,'[3]Promedio solar Cmg'!$A$4:$A$106,'[3]Promedio solar Cmg'!$B$4:$B$106,"----",0,1)</f>
        <v>----</v>
      </c>
      <c r="AH564" s="12">
        <f>_xlfn.XLOOKUP($E564,'[2]Balance económico'!$C:$C,'[2]Balance económico'!$D:$D,"-",0)</f>
        <v>-4211265270.7394924</v>
      </c>
      <c r="AI564" s="12">
        <f>_xlfn.XLOOKUP($E564,'[2]Balance económico'!$C:$C,'[2]Balance económico'!$E:$E,"-",0)</f>
        <v>-712368893.02671087</v>
      </c>
      <c r="AJ564" s="12">
        <f>_xlfn.XLOOKUP($E564,'[2]Balance económico'!$C:$C,'[2]Balance económico'!$F:$F,"-",0)</f>
        <v>465818994.66371888</v>
      </c>
      <c r="AK564" s="6" t="str">
        <f t="shared" si="25"/>
        <v>PPA</v>
      </c>
      <c r="AL564" s="12" t="str" cm="1">
        <f t="array" ref="AL564">IFERROR((X564*[2]!Tabla2[Bloque A] + 'BD Centrales 2025'!Y649*[2]!Tabla2[Bloque B] + 'BD Centrales 2025'!Z649*[2]!Tabla2[Bloque C])*#REF!,"-")</f>
        <v>-</v>
      </c>
      <c r="AM564" s="12" t="str">
        <f t="shared" si="26"/>
        <v>-</v>
      </c>
      <c r="AN564" s="12">
        <f>IFERROR((AH564+AI564+AJ564)/(SUMIFS($W$2:$W$1194,$E$2:$E$1194,E564)*1000*#REF!),0)</f>
        <v>0</v>
      </c>
    </row>
    <row r="565" spans="1:40" ht="14.4" x14ac:dyDescent="0.3">
      <c r="A565" s="7">
        <v>1683</v>
      </c>
      <c r="B565" s="7" t="s">
        <v>1641</v>
      </c>
      <c r="C565" s="8" t="s">
        <v>1642</v>
      </c>
      <c r="D565" s="6" t="s">
        <v>1643</v>
      </c>
      <c r="E565" s="6" t="str">
        <f>_xlfn.XLOOKUP(D565,'[2]Coordinados SEN'!$A:$A,'[2]Coordinados SEN'!$B:$B,"-",0)</f>
        <v>76.729.924-9</v>
      </c>
      <c r="F565" s="6" t="s">
        <v>1643</v>
      </c>
      <c r="G565" s="6">
        <f t="shared" si="24"/>
        <v>1</v>
      </c>
      <c r="H565" s="6" t="s">
        <v>1644</v>
      </c>
      <c r="I565" s="6" t="s">
        <v>878</v>
      </c>
      <c r="J565" s="6" t="str">
        <f>_xlfn.XLOOKUP(I565,'[2]Barras CMg'!$E$2:$E$1527,'[2]Barras CMg'!$A$2:$A$1527,"------",0,1)</f>
        <v>S.FELIPE______013</v>
      </c>
      <c r="K565" s="6" t="s">
        <v>397</v>
      </c>
      <c r="L565" s="6">
        <v>2025</v>
      </c>
      <c r="M565" s="6" t="s">
        <v>495</v>
      </c>
      <c r="N565" s="6" t="s">
        <v>496</v>
      </c>
      <c r="O565" s="6" t="s">
        <v>213</v>
      </c>
      <c r="P565" s="6" t="s">
        <v>189</v>
      </c>
      <c r="Q565" s="6" t="s">
        <v>879</v>
      </c>
      <c r="R565" s="6" t="s">
        <v>880</v>
      </c>
      <c r="S565" s="6" t="s">
        <v>51</v>
      </c>
      <c r="T565" s="9" t="s">
        <v>1645</v>
      </c>
      <c r="U565" s="10">
        <v>3</v>
      </c>
      <c r="V565" s="10">
        <v>2.9950000000000001</v>
      </c>
      <c r="W565" s="11" t="e">
        <f>_xlfn.XLOOKUP(C565,#REF!,#REF!,"S/I",0)</f>
        <v>#REF!</v>
      </c>
      <c r="X565" s="11" t="str">
        <f>_xlfn.XLOOKUP($D565,[2]Retiros_dinamica!$F:$F,[2]Retiros_dinamica!B:B,"S/I",0)</f>
        <v>S/I</v>
      </c>
      <c r="Y565" s="11" t="str">
        <f>_xlfn.XLOOKUP($D565,[2]Retiros_dinamica!$F:$F,[2]Retiros_dinamica!C:C,"S/I",0)</f>
        <v>S/I</v>
      </c>
      <c r="Z565" s="11" t="str">
        <f>_xlfn.XLOOKUP($D565,[2]Retiros_dinamica!$F:$F,[2]Retiros_dinamica!D:D,"S/I",0)</f>
        <v>S/I</v>
      </c>
      <c r="AA565" s="11" t="str">
        <f>_xlfn.XLOOKUP($D565,[2]Retiros_dinamica!$F:$F,[2]Retiros_dinamica!E:E,"S/I",0)</f>
        <v>S/I</v>
      </c>
      <c r="AB565" s="6" t="str">
        <f>_xlfn.XLOOKUP(C565,[2]CMg!$I$4:$I$106,[2]CMg!$M$4:$M$106,"----",0,1)</f>
        <v>----</v>
      </c>
      <c r="AC565" s="6" t="str">
        <f>_xlfn.XLOOKUP(C565,[2]CMg!$A$4:$A$106,[2]CMg!$B$4:$B$106,"----",0,1)</f>
        <v>----</v>
      </c>
      <c r="AD565" s="6" t="str">
        <f>_xlfn.XLOOKUP(C565,'[3]Promedio solar Cmg'!$A$4:$A$106,'[3]Promedio solar Cmg'!$B$4:$B$106,"----",0,1)</f>
        <v>----</v>
      </c>
      <c r="AH565" s="12">
        <f>_xlfn.XLOOKUP($E565,'[2]Balance económico'!$C:$C,'[2]Balance económico'!$D:$D,"-",0)</f>
        <v>316378532.04709941</v>
      </c>
      <c r="AI565" s="12">
        <f>_xlfn.XLOOKUP($E565,'[2]Balance económico'!$C:$C,'[2]Balance económico'!$E:$E,"-",0)</f>
        <v>35886722.039039999</v>
      </c>
      <c r="AJ565" s="12" t="str">
        <f>_xlfn.XLOOKUP($E565,'[2]Balance económico'!$C:$C,'[2]Balance económico'!$F:$F,"-",0)</f>
        <v>----</v>
      </c>
      <c r="AK565" s="6" t="str">
        <f t="shared" si="25"/>
        <v>PPA</v>
      </c>
      <c r="AL565" s="12" t="str" cm="1">
        <f t="array" ref="AL565">IFERROR((X565*[2]!Tabla2[Bloque A] + 'BD Centrales 2025'!Y233*[2]!Tabla2[Bloque B] + 'BD Centrales 2025'!Z233*[2]!Tabla2[Bloque C])*#REF!,"-")</f>
        <v>-</v>
      </c>
      <c r="AM565" s="12" t="str">
        <f t="shared" si="26"/>
        <v>-</v>
      </c>
      <c r="AN565" s="12">
        <f>IFERROR((AH565+AI565+AJ565)/(SUMIFS($W$2:$W$1194,$E$2:$E$1194,E565)*1000*#REF!),0)</f>
        <v>0</v>
      </c>
    </row>
    <row r="566" spans="1:40" ht="14.4" x14ac:dyDescent="0.3">
      <c r="A566" s="7">
        <v>1684</v>
      </c>
      <c r="B566" s="7" t="s">
        <v>1646</v>
      </c>
      <c r="C566" s="8" t="s">
        <v>1647</v>
      </c>
      <c r="D566" s="6" t="s">
        <v>1231</v>
      </c>
      <c r="E566" s="6" t="str">
        <f>_xlfn.XLOOKUP(D566,'[2]Coordinados SEN'!$A:$A,'[2]Coordinados SEN'!$B:$B,"-",0)</f>
        <v>76.727.466-1</v>
      </c>
      <c r="F566" s="6" t="s">
        <v>1648</v>
      </c>
      <c r="G566" s="6">
        <f t="shared" si="24"/>
        <v>36</v>
      </c>
      <c r="H566" s="6" t="s">
        <v>1108</v>
      </c>
      <c r="I566" s="6" t="s">
        <v>1649</v>
      </c>
      <c r="J566" s="6" t="str">
        <f>_xlfn.XLOOKUP(I566,'[2]Barras CMg'!$E$2:$E$1527,'[2]Barras CMg'!$A$2:$A$1527,"------",0,1)</f>
        <v>------</v>
      </c>
      <c r="K566" s="6" t="s">
        <v>397</v>
      </c>
      <c r="L566" s="6">
        <v>2025</v>
      </c>
      <c r="M566" s="6" t="s">
        <v>495</v>
      </c>
      <c r="N566" s="6" t="s">
        <v>496</v>
      </c>
      <c r="O566" s="6" t="s">
        <v>213</v>
      </c>
      <c r="P566" s="6" t="s">
        <v>189</v>
      </c>
      <c r="Q566" s="6" t="s">
        <v>773</v>
      </c>
      <c r="R566" s="6" t="s">
        <v>1110</v>
      </c>
      <c r="S566" s="6" t="s">
        <v>51</v>
      </c>
      <c r="T566" s="9" t="s">
        <v>1650</v>
      </c>
      <c r="U566" s="10">
        <v>2.7</v>
      </c>
      <c r="V566" s="10">
        <v>2.6949999999999998</v>
      </c>
      <c r="W566" s="11" t="e">
        <f>_xlfn.XLOOKUP(C566,#REF!,#REF!,"S/I",0)</f>
        <v>#REF!</v>
      </c>
      <c r="X566" s="11" t="str">
        <f>_xlfn.XLOOKUP($D566,[2]Retiros_dinamica!$F:$F,[2]Retiros_dinamica!B:B,"S/I",0)</f>
        <v>S/I</v>
      </c>
      <c r="Y566" s="11" t="str">
        <f>_xlfn.XLOOKUP($D566,[2]Retiros_dinamica!$F:$F,[2]Retiros_dinamica!C:C,"S/I",0)</f>
        <v>S/I</v>
      </c>
      <c r="Z566" s="11" t="str">
        <f>_xlfn.XLOOKUP($D566,[2]Retiros_dinamica!$F:$F,[2]Retiros_dinamica!D:D,"S/I",0)</f>
        <v>S/I</v>
      </c>
      <c r="AA566" s="11" t="str">
        <f>_xlfn.XLOOKUP($D566,[2]Retiros_dinamica!$F:$F,[2]Retiros_dinamica!E:E,"S/I",0)</f>
        <v>S/I</v>
      </c>
      <c r="AB566" s="6" t="str">
        <f>_xlfn.XLOOKUP(C566,[2]CMg!$I$4:$I$106,[2]CMg!$M$4:$M$106,"----",0,1)</f>
        <v>----</v>
      </c>
      <c r="AC566" s="6" t="str">
        <f>_xlfn.XLOOKUP(C566,[2]CMg!$A$4:$A$106,[2]CMg!$B$4:$B$106,"----",0,1)</f>
        <v>----</v>
      </c>
      <c r="AD566" s="6" t="str">
        <f>_xlfn.XLOOKUP(C566,'[3]Promedio solar Cmg'!$A$4:$A$106,'[3]Promedio solar Cmg'!$B$4:$B$106,"----",0,1)</f>
        <v>----</v>
      </c>
      <c r="AH566" s="12">
        <f>_xlfn.XLOOKUP($E566,'[2]Balance económico'!$C:$C,'[2]Balance económico'!$D:$D,"-",0)</f>
        <v>21691133643.183369</v>
      </c>
      <c r="AI566" s="12">
        <f>_xlfn.XLOOKUP($E566,'[2]Balance económico'!$C:$C,'[2]Balance económico'!$E:$E,"-",0)</f>
        <v>2324793951.0151529</v>
      </c>
      <c r="AJ566" s="12" t="str">
        <f>_xlfn.XLOOKUP($E566,'[2]Balance económico'!$C:$C,'[2]Balance económico'!$F:$F,"-",0)</f>
        <v>----</v>
      </c>
      <c r="AK566" s="6" t="str">
        <f t="shared" si="25"/>
        <v>PPA</v>
      </c>
      <c r="AL566" s="12" t="str" cm="1">
        <f t="array" ref="AL566">IFERROR((X566*[2]!Tabla2[Bloque A] + 'BD Centrales 2025'!Y673*[2]!Tabla2[Bloque B] + 'BD Centrales 2025'!Z673*[2]!Tabla2[Bloque C])*#REF!,"-")</f>
        <v>-</v>
      </c>
      <c r="AM566" s="12" t="str">
        <f t="shared" si="26"/>
        <v>-</v>
      </c>
      <c r="AN566" s="12">
        <f>IFERROR((AH566+AI566+AJ566)/(SUMIFS($W$2:$W$1194,$E$2:$E$1194,E566)*1000*#REF!),0)</f>
        <v>0</v>
      </c>
    </row>
    <row r="567" spans="1:40" ht="14.4" x14ac:dyDescent="0.3">
      <c r="A567" s="7">
        <v>1685</v>
      </c>
      <c r="B567" s="7" t="s">
        <v>3253</v>
      </c>
      <c r="C567" s="8" t="s">
        <v>3254</v>
      </c>
      <c r="D567" s="6" t="s">
        <v>248</v>
      </c>
      <c r="E567" s="6" t="str">
        <f>_xlfn.XLOOKUP(D567,'[2]Coordinados SEN'!$A:$A,'[2]Coordinados SEN'!$B:$B,"-",0)</f>
        <v>88.006.900-4</v>
      </c>
      <c r="F567" s="6" t="s">
        <v>248</v>
      </c>
      <c r="G567" s="6">
        <f t="shared" si="24"/>
        <v>14</v>
      </c>
      <c r="H567" s="6" t="s">
        <v>3255</v>
      </c>
      <c r="I567" s="6" t="s">
        <v>3256</v>
      </c>
      <c r="J567" s="6" t="str">
        <f>_xlfn.XLOOKUP(I567,'[2]Barras CMg'!$E$2:$E$1527,'[2]Barras CMg'!$A$2:$A$1527,"------",0,1)</f>
        <v>OASIS_________220</v>
      </c>
      <c r="K567" s="6">
        <v>36</v>
      </c>
      <c r="L567" s="6">
        <v>2025</v>
      </c>
      <c r="M567" s="6" t="s">
        <v>211</v>
      </c>
      <c r="N567" s="6" t="s">
        <v>212</v>
      </c>
      <c r="O567" s="6" t="s">
        <v>47</v>
      </c>
      <c r="P567" s="6" t="s">
        <v>48</v>
      </c>
      <c r="Q567" s="6" t="s">
        <v>59</v>
      </c>
      <c r="R567" s="6" t="s">
        <v>807</v>
      </c>
      <c r="S567" s="6" t="s">
        <v>51</v>
      </c>
      <c r="T567" s="9" t="s">
        <v>3257</v>
      </c>
      <c r="U567" s="10">
        <v>163.11799999999999</v>
      </c>
      <c r="V567" s="10">
        <v>160.696</v>
      </c>
      <c r="W567" s="11" t="e">
        <f>_xlfn.XLOOKUP(C567,#REF!,#REF!,"S/I",0)</f>
        <v>#REF!</v>
      </c>
      <c r="X567" s="11">
        <f>_xlfn.XLOOKUP($D567,[2]Retiros_dinamica!$F:$F,[2]Retiros_dinamica!B:B,"S/I",0)</f>
        <v>3253060.2037554341</v>
      </c>
      <c r="Y567" s="11">
        <f>_xlfn.XLOOKUP($D567,[2]Retiros_dinamica!$F:$F,[2]Retiros_dinamica!C:C,"S/I",0)</f>
        <v>3836132.6110268869</v>
      </c>
      <c r="Z567" s="11">
        <f>_xlfn.XLOOKUP($D567,[2]Retiros_dinamica!$F:$F,[2]Retiros_dinamica!D:D,"S/I",0)</f>
        <v>2116683.7083193199</v>
      </c>
      <c r="AA567" s="11">
        <f>_xlfn.XLOOKUP($D567,[2]Retiros_dinamica!$F:$F,[2]Retiros_dinamica!E:E,"S/I",0)</f>
        <v>9205876.5231016409</v>
      </c>
      <c r="AB567" s="6" t="str">
        <f>_xlfn.XLOOKUP(C567,[2]CMg!$I$4:$I$106,[2]CMg!$M$4:$M$106,"----",0,1)</f>
        <v>----</v>
      </c>
      <c r="AC567" s="6" t="str">
        <f>_xlfn.XLOOKUP(C567,[2]CMg!$A$4:$A$106,[2]CMg!$B$4:$B$106,"----",0,1)</f>
        <v>----</v>
      </c>
      <c r="AD567" s="6" t="str">
        <f>_xlfn.XLOOKUP(C567,'[3]Promedio solar Cmg'!$A$4:$A$106,'[3]Promedio solar Cmg'!$B$4:$B$106,"----",0,1)</f>
        <v>----</v>
      </c>
      <c r="AH567" s="12">
        <f>_xlfn.XLOOKUP($E567,'[2]Balance económico'!$C:$C,'[2]Balance económico'!$D:$D,"-",0)</f>
        <v>-190466040785.9931</v>
      </c>
      <c r="AI567" s="12">
        <f>_xlfn.XLOOKUP($E567,'[2]Balance económico'!$C:$C,'[2]Balance económico'!$E:$E,"-",0)</f>
        <v>-102609858070.40146</v>
      </c>
      <c r="AJ567" s="12">
        <f>_xlfn.XLOOKUP($E567,'[2]Balance económico'!$C:$C,'[2]Balance económico'!$F:$F,"-",0)</f>
        <v>36463788139.985023</v>
      </c>
      <c r="AK567" s="6" t="str">
        <f t="shared" si="25"/>
        <v>PPA</v>
      </c>
      <c r="AL567" s="12" t="str" cm="1">
        <f t="array" ref="AL567">IFERROR((X567*[2]!Tabla2[Bloque A] + 'BD Centrales 2025'!Y590*[2]!Tabla2[Bloque B] + 'BD Centrales 2025'!Z590*[2]!Tabla2[Bloque C])*#REF!,"-")</f>
        <v>-</v>
      </c>
      <c r="AM567" s="12" t="str">
        <f t="shared" si="26"/>
        <v>-</v>
      </c>
      <c r="AN567" s="12">
        <f>IFERROR((AH567+AI567+AJ567)/(SUMIFS($W$2:$W$1194,$E$2:$E$1194,E567)*1000*#REF!),0)</f>
        <v>0</v>
      </c>
    </row>
    <row r="568" spans="1:40" ht="14.4" x14ac:dyDescent="0.3">
      <c r="A568" s="7">
        <v>1687</v>
      </c>
      <c r="B568" s="7" t="s">
        <v>1651</v>
      </c>
      <c r="C568" s="8" t="s">
        <v>1652</v>
      </c>
      <c r="D568" s="6" t="s">
        <v>1653</v>
      </c>
      <c r="E568" s="6" t="str">
        <f>_xlfn.XLOOKUP(D568,'[2]Coordinados SEN'!$A:$A,'[2]Coordinados SEN'!$B:$B,"-",0)</f>
        <v>77.131.323-K</v>
      </c>
      <c r="F568" s="6" t="s">
        <v>1654</v>
      </c>
      <c r="G568" s="6">
        <f t="shared" si="24"/>
        <v>2</v>
      </c>
      <c r="H568" s="6" t="s">
        <v>1655</v>
      </c>
      <c r="I568" s="6" t="s">
        <v>1656</v>
      </c>
      <c r="J568" s="6" t="str">
        <f>_xlfn.XLOOKUP(I568,'[2]Barras CMg'!$E$2:$E$1527,'[2]Barras CMg'!$A$2:$A$1527,"------",0,1)</f>
        <v>------</v>
      </c>
      <c r="K568" s="6" t="s">
        <v>397</v>
      </c>
      <c r="L568" s="6">
        <v>2025</v>
      </c>
      <c r="M568" s="6" t="s">
        <v>495</v>
      </c>
      <c r="N568" s="6" t="s">
        <v>496</v>
      </c>
      <c r="O568" s="6" t="s">
        <v>213</v>
      </c>
      <c r="P568" s="6" t="s">
        <v>477</v>
      </c>
      <c r="Q568" s="6" t="s">
        <v>549</v>
      </c>
      <c r="R568" s="6" t="s">
        <v>1657</v>
      </c>
      <c r="S568" s="6" t="s">
        <v>51</v>
      </c>
      <c r="T568" s="9" t="s">
        <v>1658</v>
      </c>
      <c r="U568" s="10">
        <v>3</v>
      </c>
      <c r="V568" s="10">
        <v>2.9950000000000001</v>
      </c>
      <c r="W568" s="11" t="e">
        <f>_xlfn.XLOOKUP(C568,#REF!,#REF!,"S/I",0)</f>
        <v>#REF!</v>
      </c>
      <c r="X568" s="11" t="str">
        <f>_xlfn.XLOOKUP($D568,[2]Retiros_dinamica!$F:$F,[2]Retiros_dinamica!B:B,"S/I",0)</f>
        <v>S/I</v>
      </c>
      <c r="Y568" s="11" t="str">
        <f>_xlfn.XLOOKUP($D568,[2]Retiros_dinamica!$F:$F,[2]Retiros_dinamica!C:C,"S/I",0)</f>
        <v>S/I</v>
      </c>
      <c r="Z568" s="11" t="str">
        <f>_xlfn.XLOOKUP($D568,[2]Retiros_dinamica!$F:$F,[2]Retiros_dinamica!D:D,"S/I",0)</f>
        <v>S/I</v>
      </c>
      <c r="AA568" s="11" t="str">
        <f>_xlfn.XLOOKUP($D568,[2]Retiros_dinamica!$F:$F,[2]Retiros_dinamica!E:E,"S/I",0)</f>
        <v>S/I</v>
      </c>
      <c r="AB568" s="6" t="str">
        <f>_xlfn.XLOOKUP(C568,[2]CMg!$I$4:$I$106,[2]CMg!$M$4:$M$106,"----",0,1)</f>
        <v>----</v>
      </c>
      <c r="AC568" s="6" t="str">
        <f>_xlfn.XLOOKUP(C568,[2]CMg!$A$4:$A$106,[2]CMg!$B$4:$B$106,"----",0,1)</f>
        <v>----</v>
      </c>
      <c r="AD568" s="6" t="str">
        <f>_xlfn.XLOOKUP(C568,'[3]Promedio solar Cmg'!$A$4:$A$106,'[3]Promedio solar Cmg'!$B$4:$B$106,"----",0,1)</f>
        <v>----</v>
      </c>
      <c r="AH568" s="12">
        <f>_xlfn.XLOOKUP($E568,'[2]Balance económico'!$C:$C,'[2]Balance económico'!$D:$D,"-",0)</f>
        <v>798226803.16018069</v>
      </c>
      <c r="AI568" s="12">
        <f>_xlfn.XLOOKUP($E568,'[2]Balance económico'!$C:$C,'[2]Balance económico'!$E:$E,"-",0)</f>
        <v>99321195.770799994</v>
      </c>
      <c r="AJ568" s="12" t="str">
        <f>_xlfn.XLOOKUP($E568,'[2]Balance económico'!$C:$C,'[2]Balance económico'!$F:$F,"-",0)</f>
        <v>----</v>
      </c>
      <c r="AK568" s="6" t="str">
        <f t="shared" si="25"/>
        <v>PPA</v>
      </c>
      <c r="AL568" s="12" t="str" cm="1">
        <f t="array" ref="AL568">IFERROR((X568*[2]!Tabla2[Bloque A] + 'BD Centrales 2025'!Y363*[2]!Tabla2[Bloque B] + 'BD Centrales 2025'!Z363*[2]!Tabla2[Bloque C])*#REF!,"-")</f>
        <v>-</v>
      </c>
      <c r="AM568" s="12" t="str">
        <f t="shared" si="26"/>
        <v>-</v>
      </c>
      <c r="AN568" s="12">
        <f>IFERROR((AH568+AI568+AJ568)/(SUMIFS($W$2:$W$1194,$E$2:$E$1194,E568)*1000*#REF!),0)</f>
        <v>0</v>
      </c>
    </row>
    <row r="569" spans="1:40" ht="14.4" x14ac:dyDescent="0.3">
      <c r="A569" s="7">
        <v>1688</v>
      </c>
      <c r="B569" s="7" t="s">
        <v>1659</v>
      </c>
      <c r="C569" s="8" t="s">
        <v>1660</v>
      </c>
      <c r="D569" s="6" t="s">
        <v>1661</v>
      </c>
      <c r="E569" s="6" t="str">
        <f>_xlfn.XLOOKUP(D569,'[2]Coordinados SEN'!$A:$A,'[2]Coordinados SEN'!$B:$B,"-",0)</f>
        <v>76.362.257-6</v>
      </c>
      <c r="F569" s="6" t="s">
        <v>1661</v>
      </c>
      <c r="G569" s="6">
        <f t="shared" si="24"/>
        <v>1</v>
      </c>
      <c r="H569" s="6" t="s">
        <v>1662</v>
      </c>
      <c r="I569" s="13" t="s">
        <v>849</v>
      </c>
      <c r="J569" s="6" t="str">
        <f>_xlfn.XLOOKUP(I569,'[2]Barras CMg'!$E$2:$E$1527,'[2]Barras CMg'!$A$2:$A$1527,"------",0,1)</f>
        <v>DON_HECTOR____220</v>
      </c>
      <c r="K569" s="6">
        <v>1</v>
      </c>
      <c r="L569" s="6">
        <v>2025</v>
      </c>
      <c r="M569" s="6" t="s">
        <v>495</v>
      </c>
      <c r="N569" s="6" t="s">
        <v>496</v>
      </c>
      <c r="O569" s="6" t="s">
        <v>47</v>
      </c>
      <c r="P569" s="6" t="s">
        <v>477</v>
      </c>
      <c r="Q569" s="6" t="s">
        <v>549</v>
      </c>
      <c r="R569" s="6" t="s">
        <v>700</v>
      </c>
      <c r="S569" s="6" t="s">
        <v>51</v>
      </c>
      <c r="T569" s="9" t="s">
        <v>1663</v>
      </c>
      <c r="U569" s="10">
        <v>85.204999999999998</v>
      </c>
      <c r="V569" s="10">
        <v>84</v>
      </c>
      <c r="W569" s="11" t="e">
        <f>_xlfn.XLOOKUP(C569,#REF!,#REF!,"S/I",0)</f>
        <v>#REF!</v>
      </c>
      <c r="X569" s="11" t="str">
        <f>_xlfn.XLOOKUP($D569,[2]Retiros_dinamica!$F:$F,[2]Retiros_dinamica!B:B,"S/I",0)</f>
        <v>S/I</v>
      </c>
      <c r="Y569" s="11" t="str">
        <f>_xlfn.XLOOKUP($D569,[2]Retiros_dinamica!$F:$F,[2]Retiros_dinamica!C:C,"S/I",0)</f>
        <v>S/I</v>
      </c>
      <c r="Z569" s="11" t="str">
        <f>_xlfn.XLOOKUP($D569,[2]Retiros_dinamica!$F:$F,[2]Retiros_dinamica!D:D,"S/I",0)</f>
        <v>S/I</v>
      </c>
      <c r="AA569" s="11" t="str">
        <f>_xlfn.XLOOKUP($D569,[2]Retiros_dinamica!$F:$F,[2]Retiros_dinamica!E:E,"S/I",0)</f>
        <v>S/I</v>
      </c>
      <c r="AB569" s="6">
        <f>_xlfn.XLOOKUP(C569,[2]CMg!$I$4:$I$106,[2]CMg!$M$4:$M$106,"----",0,1)</f>
        <v>8.5662968341293251</v>
      </c>
      <c r="AC569" s="6">
        <f>_xlfn.XLOOKUP(C569,'[3]Promedio Cmg'!$A$4:$A$106,'[3]Promedio Cmg'!$B$4:$B$106,"---",0,1)</f>
        <v>48.402165277936092</v>
      </c>
      <c r="AD569" s="6">
        <f>_xlfn.XLOOKUP(C569,'[3]Promedio solar Cmg'!$A$4:$A$106,'[3]Promedio solar Cmg'!$B$4:$B$106,"----",0,1)</f>
        <v>10.219126027397257</v>
      </c>
      <c r="AE569" s="6">
        <f>_xlfn.XLOOKUP(C569,[2]CMg!$O$4:$O$106,[2]CMg!$P$4:$P$106,"----",0,1)</f>
        <v>75.670428487575464</v>
      </c>
      <c r="AF569" s="14">
        <f>_xlfn.XLOOKUP(C569,[2]CMg!$S$4:$S$106,[2]CMg!$U$4:$U$106,"----",0,1)</f>
        <v>0.4740326446752654</v>
      </c>
      <c r="AH569" s="12">
        <f>_xlfn.XLOOKUP($E569,'[2]Balance económico'!$C:$C,'[2]Balance económico'!$D:$D,"-",0)</f>
        <v>1098680741.0850868</v>
      </c>
      <c r="AI569" s="12">
        <f>_xlfn.XLOOKUP($E569,'[2]Balance económico'!$C:$C,'[2]Balance económico'!$E:$E,"-",0)</f>
        <v>1330178033.9424999</v>
      </c>
      <c r="AJ569" s="12" t="str">
        <f>_xlfn.XLOOKUP($E569,'[2]Balance económico'!$C:$C,'[2]Balance económico'!$F:$F,"-",0)</f>
        <v>----</v>
      </c>
      <c r="AK569" s="6" t="str">
        <f t="shared" si="25"/>
        <v>PPA</v>
      </c>
      <c r="AL569" s="12" t="str" cm="1">
        <f t="array" ref="AL569">IFERROR((X569*[2]!Tabla2[Bloque A] + 'BD Centrales 2025'!Y903*[2]!Tabla2[Bloque B] + 'BD Centrales 2025'!Z903*[2]!Tabla2[Bloque C])*#REF!,"-")</f>
        <v>-</v>
      </c>
      <c r="AM569" s="12" t="str">
        <f t="shared" si="26"/>
        <v>-</v>
      </c>
      <c r="AN569" s="12">
        <f>IFERROR((AH569+AI569+AJ569)/(SUMIFS($W$2:$W$1194,$E$2:$E$1194,E569)*1000*#REF!),0)</f>
        <v>0</v>
      </c>
    </row>
    <row r="570" spans="1:40" ht="14.4" x14ac:dyDescent="0.3">
      <c r="A570" s="7">
        <v>1689</v>
      </c>
      <c r="B570" s="7" t="s">
        <v>1668</v>
      </c>
      <c r="C570" s="8" t="s">
        <v>1669</v>
      </c>
      <c r="D570" s="6" t="s">
        <v>1670</v>
      </c>
      <c r="E570" s="6" t="str">
        <f>_xlfn.XLOOKUP(D570,'[2]Coordinados SEN'!$A:$A,'[2]Coordinados SEN'!$B:$B,"-",0)</f>
        <v>76.863.475-0</v>
      </c>
      <c r="F570" s="6" t="s">
        <v>1670</v>
      </c>
      <c r="G570" s="6">
        <f t="shared" si="24"/>
        <v>1</v>
      </c>
      <c r="H570" s="6" t="s">
        <v>1315</v>
      </c>
      <c r="I570" s="6" t="s">
        <v>1316</v>
      </c>
      <c r="J570" s="6" t="str">
        <f>_xlfn.XLOOKUP(I570,'[2]Barras CMg'!$E$2:$E$1527,'[2]Barras CMg'!$A$2:$A$1527,"------",0,1)</f>
        <v>PORTEZUELO____023</v>
      </c>
      <c r="K570" s="6" t="s">
        <v>397</v>
      </c>
      <c r="L570" s="6">
        <v>2025</v>
      </c>
      <c r="M570" s="6" t="s">
        <v>495</v>
      </c>
      <c r="N570" s="6" t="s">
        <v>496</v>
      </c>
      <c r="O570" s="6" t="s">
        <v>213</v>
      </c>
      <c r="P570" s="6" t="s">
        <v>106</v>
      </c>
      <c r="Q570" s="6" t="s">
        <v>144</v>
      </c>
      <c r="R570" s="6" t="s">
        <v>1088</v>
      </c>
      <c r="S570" s="6" t="s">
        <v>51</v>
      </c>
      <c r="T570" s="9" t="s">
        <v>1671</v>
      </c>
      <c r="U570" s="10">
        <v>3</v>
      </c>
      <c r="V570" s="10">
        <v>2.99</v>
      </c>
      <c r="W570" s="11" t="e">
        <f>_xlfn.XLOOKUP(C570,#REF!,#REF!,"S/I",0)</f>
        <v>#REF!</v>
      </c>
      <c r="X570" s="11" t="str">
        <f>_xlfn.XLOOKUP($D570,[2]Retiros_dinamica!$F:$F,[2]Retiros_dinamica!B:B,"S/I",0)</f>
        <v>S/I</v>
      </c>
      <c r="Y570" s="11" t="str">
        <f>_xlfn.XLOOKUP($D570,[2]Retiros_dinamica!$F:$F,[2]Retiros_dinamica!C:C,"S/I",0)</f>
        <v>S/I</v>
      </c>
      <c r="Z570" s="11" t="str">
        <f>_xlfn.XLOOKUP($D570,[2]Retiros_dinamica!$F:$F,[2]Retiros_dinamica!D:D,"S/I",0)</f>
        <v>S/I</v>
      </c>
      <c r="AA570" s="11" t="str">
        <f>_xlfn.XLOOKUP($D570,[2]Retiros_dinamica!$F:$F,[2]Retiros_dinamica!E:E,"S/I",0)</f>
        <v>S/I</v>
      </c>
      <c r="AB570" s="6" t="str">
        <f>_xlfn.XLOOKUP(C570,[2]CMg!$I$4:$I$106,[2]CMg!$M$4:$M$106,"----",0,1)</f>
        <v>----</v>
      </c>
      <c r="AC570" s="6" t="str">
        <f>_xlfn.XLOOKUP(C570,[2]CMg!$A$4:$A$106,[2]CMg!$B$4:$B$106,"----",0,1)</f>
        <v>----</v>
      </c>
      <c r="AD570" s="6" t="str">
        <f>_xlfn.XLOOKUP(C570,'[3]Promedio solar Cmg'!$A$4:$A$106,'[3]Promedio solar Cmg'!$B$4:$B$106,"----",0,1)</f>
        <v>----</v>
      </c>
      <c r="AH570" s="12">
        <f>_xlfn.XLOOKUP($E570,'[2]Balance económico'!$C:$C,'[2]Balance económico'!$D:$D,"-",0)</f>
        <v>373710726.55102491</v>
      </c>
      <c r="AI570" s="12">
        <f>_xlfn.XLOOKUP($E570,'[2]Balance económico'!$C:$C,'[2]Balance económico'!$E:$E,"-",0)</f>
        <v>42895193.518839993</v>
      </c>
      <c r="AJ570" s="12" t="str">
        <f>_xlfn.XLOOKUP($E570,'[2]Balance económico'!$C:$C,'[2]Balance económico'!$F:$F,"-",0)</f>
        <v>----</v>
      </c>
      <c r="AK570" s="6" t="str">
        <f t="shared" si="25"/>
        <v>PPA</v>
      </c>
      <c r="AL570" s="12" t="str" cm="1">
        <f t="array" ref="AL570">IFERROR((X570*[2]!Tabla2[Bloque A] + 'BD Centrales 2025'!Y274*[2]!Tabla2[Bloque B] + 'BD Centrales 2025'!Z274*[2]!Tabla2[Bloque C])*#REF!,"-")</f>
        <v>-</v>
      </c>
      <c r="AM570" s="12" t="str">
        <f t="shared" si="26"/>
        <v>-</v>
      </c>
      <c r="AN570" s="12">
        <f>IFERROR((AH570+AI570+AJ570)/(SUMIFS($W$2:$W$1194,$E$2:$E$1194,E570)*1000*#REF!),0)</f>
        <v>0</v>
      </c>
    </row>
    <row r="571" spans="1:40" ht="14.4" x14ac:dyDescent="0.3">
      <c r="A571" s="7">
        <v>1690</v>
      </c>
      <c r="B571" s="7" t="s">
        <v>2865</v>
      </c>
      <c r="C571" s="8" t="s">
        <v>2866</v>
      </c>
      <c r="D571" s="6" t="s">
        <v>1674</v>
      </c>
      <c r="E571" s="6" t="str">
        <f>_xlfn.XLOOKUP(D571,'[2]Coordinados SEN'!$A:$A,'[2]Coordinados SEN'!$B:$B,"-",0)</f>
        <v>76.580.921-5</v>
      </c>
      <c r="F571" s="6" t="s">
        <v>2867</v>
      </c>
      <c r="G571" s="6">
        <f t="shared" si="24"/>
        <v>4</v>
      </c>
      <c r="H571" s="6" t="s">
        <v>2868</v>
      </c>
      <c r="I571" s="13" t="s">
        <v>2869</v>
      </c>
      <c r="J571" s="6" t="str">
        <f>_xlfn.XLOOKUP(I571,'[2]Barras CMg'!$E$2:$E$1527,'[2]Barras CMg'!$A$2:$A$1527,"------",0,1)</f>
        <v>STA.LUISA_____154</v>
      </c>
      <c r="K571" s="6">
        <v>18</v>
      </c>
      <c r="L571" s="6">
        <v>2025</v>
      </c>
      <c r="M571" s="6" t="s">
        <v>211</v>
      </c>
      <c r="N571" s="6" t="s">
        <v>212</v>
      </c>
      <c r="O571" s="6" t="s">
        <v>47</v>
      </c>
      <c r="P571" s="6" t="s">
        <v>68</v>
      </c>
      <c r="Q571" s="6" t="s">
        <v>68</v>
      </c>
      <c r="R571" s="6" t="s">
        <v>2324</v>
      </c>
      <c r="S571" s="6" t="s">
        <v>51</v>
      </c>
      <c r="T571" s="9" t="s">
        <v>2870</v>
      </c>
      <c r="U571" s="10">
        <v>86.2</v>
      </c>
      <c r="V571" s="10">
        <v>83.92</v>
      </c>
      <c r="W571" s="11" t="e">
        <f>_xlfn.XLOOKUP(C571,#REF!,#REF!,"S/I",0)</f>
        <v>#REF!</v>
      </c>
      <c r="X571" s="11">
        <f>_xlfn.XLOOKUP($D571,[2]Retiros_dinamica!$F:$F,[2]Retiros_dinamica!B:B,"S/I",0)</f>
        <v>273387.09281714249</v>
      </c>
      <c r="Y571" s="11">
        <f>_xlfn.XLOOKUP($D571,[2]Retiros_dinamica!$F:$F,[2]Retiros_dinamica!C:C,"S/I",0)</f>
        <v>327601.38932398101</v>
      </c>
      <c r="Z571" s="11">
        <f>_xlfn.XLOOKUP($D571,[2]Retiros_dinamica!$F:$F,[2]Retiros_dinamica!D:D,"S/I",0)</f>
        <v>180263.52312980479</v>
      </c>
      <c r="AA571" s="11">
        <f>_xlfn.XLOOKUP($D571,[2]Retiros_dinamica!$F:$F,[2]Retiros_dinamica!E:E,"S/I",0)</f>
        <v>781252.00527092826</v>
      </c>
      <c r="AB571" s="6" t="str">
        <f>_xlfn.XLOOKUP(C571,[2]CMg!$I$4:$I$106,[2]CMg!$M$4:$M$106,"----",0,1)</f>
        <v>----</v>
      </c>
      <c r="AC571" s="6" t="str">
        <f>_xlfn.XLOOKUP(C571,[2]CMg!$A$4:$A$106,[2]CMg!$B$4:$B$106,"----",0,1)</f>
        <v>----</v>
      </c>
      <c r="AD571" s="6" t="str">
        <f>_xlfn.XLOOKUP(C571,'[3]Promedio solar Cmg'!$A$4:$A$106,'[3]Promedio solar Cmg'!$B$4:$B$106,"----",0,1)</f>
        <v>----</v>
      </c>
      <c r="AH571" s="12">
        <f>_xlfn.XLOOKUP($E571,'[2]Balance económico'!$C:$C,'[2]Balance económico'!$D:$D,"-",0)</f>
        <v>-45330413625.979141</v>
      </c>
      <c r="AI571" s="12">
        <f>_xlfn.XLOOKUP($E571,'[2]Balance económico'!$C:$C,'[2]Balance económico'!$E:$E,"-",0)</f>
        <v>-14780124266.689611</v>
      </c>
      <c r="AJ571" s="12">
        <f>_xlfn.XLOOKUP($E571,'[2]Balance económico'!$C:$C,'[2]Balance económico'!$F:$F,"-",0)</f>
        <v>3767149196.7164898</v>
      </c>
      <c r="AK571" s="6" t="str">
        <f t="shared" si="25"/>
        <v>PPA</v>
      </c>
      <c r="AL571" s="12" t="str" cm="1">
        <f t="array" ref="AL571">IFERROR((X571*[2]!Tabla2[Bloque A] + 'BD Centrales 2025'!Y513*[2]!Tabla2[Bloque B] + 'BD Centrales 2025'!Z513*[2]!Tabla2[Bloque C])*#REF!,"-")</f>
        <v>-</v>
      </c>
      <c r="AM571" s="12" t="str">
        <f t="shared" si="26"/>
        <v>-</v>
      </c>
      <c r="AN571" s="12">
        <f>IFERROR((AH571+AI571+AJ571)/(SUMIFS($W$2:$W$1194,$E$2:$E$1194,E571)*1000*#REF!),0)</f>
        <v>0</v>
      </c>
    </row>
    <row r="572" spans="1:40" ht="14.4" x14ac:dyDescent="0.3">
      <c r="A572" s="7">
        <v>1691</v>
      </c>
      <c r="B572" s="7" t="s">
        <v>4167</v>
      </c>
      <c r="C572" s="8" t="s">
        <v>4168</v>
      </c>
      <c r="D572" s="6" t="s">
        <v>1674</v>
      </c>
      <c r="E572" s="6" t="str">
        <f>_xlfn.XLOOKUP(D572,'[2]Coordinados SEN'!$A:$A,'[2]Coordinados SEN'!$B:$B,"-",0)</f>
        <v>76.580.921-5</v>
      </c>
      <c r="F572" s="6" t="s">
        <v>4169</v>
      </c>
      <c r="G572" s="6">
        <f t="shared" si="24"/>
        <v>4</v>
      </c>
      <c r="H572" s="6" t="s">
        <v>4170</v>
      </c>
      <c r="I572" s="13" t="s">
        <v>4171</v>
      </c>
      <c r="J572" s="6" t="str">
        <f>_xlfn.XLOOKUP(I572,'[2]Barras CMg'!$E$2:$E$1527,'[2]Barras CMg'!$A$2:$A$1527,"------",0,1)</f>
        <v>PALLATA_______220</v>
      </c>
      <c r="K572" s="6">
        <v>35</v>
      </c>
      <c r="L572" s="6">
        <v>2025</v>
      </c>
      <c r="M572" s="6" t="s">
        <v>211</v>
      </c>
      <c r="N572" s="6" t="s">
        <v>212</v>
      </c>
      <c r="O572" s="6" t="s">
        <v>47</v>
      </c>
      <c r="P572" s="6" t="s">
        <v>48</v>
      </c>
      <c r="Q572" s="6" t="s">
        <v>59</v>
      </c>
      <c r="R572" s="6" t="s">
        <v>807</v>
      </c>
      <c r="S572" s="6" t="s">
        <v>51</v>
      </c>
      <c r="T572" s="9" t="s">
        <v>4172</v>
      </c>
      <c r="U572" s="10">
        <v>174.06379999999999</v>
      </c>
      <c r="V572" s="10">
        <v>171.77699999999999</v>
      </c>
      <c r="W572" s="11" t="e">
        <f>_xlfn.XLOOKUP(C572,#REF!,#REF!,"S/I",0)</f>
        <v>#REF!</v>
      </c>
      <c r="X572" s="11">
        <f>_xlfn.XLOOKUP($D572,[2]Retiros_dinamica!$F:$F,[2]Retiros_dinamica!B:B,"S/I",0)</f>
        <v>273387.09281714249</v>
      </c>
      <c r="Y572" s="11">
        <f>_xlfn.XLOOKUP($D572,[2]Retiros_dinamica!$F:$F,[2]Retiros_dinamica!C:C,"S/I",0)</f>
        <v>327601.38932398101</v>
      </c>
      <c r="Z572" s="11">
        <f>_xlfn.XLOOKUP($D572,[2]Retiros_dinamica!$F:$F,[2]Retiros_dinamica!D:D,"S/I",0)</f>
        <v>180263.52312980479</v>
      </c>
      <c r="AA572" s="11">
        <f>_xlfn.XLOOKUP($D572,[2]Retiros_dinamica!$F:$F,[2]Retiros_dinamica!E:E,"S/I",0)</f>
        <v>781252.00527092826</v>
      </c>
      <c r="AB572" s="6" t="str">
        <f>_xlfn.XLOOKUP(C572,[2]CMg!$I$4:$I$106,[2]CMg!$M$4:$M$106,"----",0,1)</f>
        <v>----</v>
      </c>
      <c r="AC572" s="6" t="str">
        <f>_xlfn.XLOOKUP(C572,[2]CMg!$A$4:$A$106,[2]CMg!$B$4:$B$106,"----",0,1)</f>
        <v>----</v>
      </c>
      <c r="AD572" s="6" t="str">
        <f>_xlfn.XLOOKUP(C572,'[3]Promedio solar Cmg'!$A$4:$A$106,'[3]Promedio solar Cmg'!$B$4:$B$106,"----",0,1)</f>
        <v>----</v>
      </c>
      <c r="AH572" s="12">
        <f>_xlfn.XLOOKUP($E572,'[2]Balance económico'!$C:$C,'[2]Balance económico'!$D:$D,"-",0)</f>
        <v>-45330413625.979141</v>
      </c>
      <c r="AI572" s="12">
        <f>_xlfn.XLOOKUP($E572,'[2]Balance económico'!$C:$C,'[2]Balance económico'!$E:$E,"-",0)</f>
        <v>-14780124266.689611</v>
      </c>
      <c r="AJ572" s="12">
        <f>_xlfn.XLOOKUP($E572,'[2]Balance económico'!$C:$C,'[2]Balance económico'!$F:$F,"-",0)</f>
        <v>3767149196.7164898</v>
      </c>
      <c r="AK572" s="6" t="str">
        <f t="shared" si="25"/>
        <v>PPA</v>
      </c>
      <c r="AL572" s="12" t="str" cm="1">
        <f t="array" ref="AL572">IFERROR((X572*[2]!Tabla2[Bloque A] + 'BD Centrales 2025'!Y768*[2]!Tabla2[Bloque B] + 'BD Centrales 2025'!Z768*[2]!Tabla2[Bloque C])*#REF!,"-")</f>
        <v>-</v>
      </c>
      <c r="AM572" s="12" t="str">
        <f t="shared" si="26"/>
        <v>-</v>
      </c>
      <c r="AN572" s="12">
        <f>IFERROR((AH572+AI572+AJ572)/(SUMIFS($W$2:$W$1194,$E$2:$E$1194,E572)*1000*#REF!),0)</f>
        <v>0</v>
      </c>
    </row>
    <row r="573" spans="1:40" ht="14.4" x14ac:dyDescent="0.3">
      <c r="A573" s="7">
        <v>1694</v>
      </c>
      <c r="B573" s="7" t="s">
        <v>1672</v>
      </c>
      <c r="C573" s="8" t="s">
        <v>1673</v>
      </c>
      <c r="D573" s="6" t="s">
        <v>1674</v>
      </c>
      <c r="E573" s="6" t="str">
        <f>_xlfn.XLOOKUP(D573,'[2]Coordinados SEN'!$A:$A,'[2]Coordinados SEN'!$B:$B,"-",0)</f>
        <v>76.580.921-5</v>
      </c>
      <c r="F573" s="6" t="s">
        <v>1675</v>
      </c>
      <c r="G573" s="6">
        <f t="shared" si="24"/>
        <v>4</v>
      </c>
      <c r="H573" s="6" t="s">
        <v>1676</v>
      </c>
      <c r="I573" s="6" t="s">
        <v>755</v>
      </c>
      <c r="J573" s="6" t="str">
        <f>_xlfn.XLOOKUP(I573,'[2]Barras CMg'!$E$2:$E$1527,'[2]Barras CMg'!$A$2:$A$1527,"------",0,1)</f>
        <v>CARDONES______220</v>
      </c>
      <c r="K573" s="6">
        <v>1</v>
      </c>
      <c r="L573" s="6">
        <v>2025</v>
      </c>
      <c r="M573" s="6" t="s">
        <v>495</v>
      </c>
      <c r="N573" s="6" t="s">
        <v>496</v>
      </c>
      <c r="O573" s="6" t="s">
        <v>47</v>
      </c>
      <c r="P573" s="6" t="s">
        <v>497</v>
      </c>
      <c r="Q573" s="6" t="s">
        <v>557</v>
      </c>
      <c r="R573" s="6" t="s">
        <v>610</v>
      </c>
      <c r="S573" s="6" t="s">
        <v>51</v>
      </c>
      <c r="T573" s="9" t="s">
        <v>1677</v>
      </c>
      <c r="U573" s="10">
        <v>160.65</v>
      </c>
      <c r="V573" s="10">
        <v>157.96</v>
      </c>
      <c r="W573" s="11" t="e">
        <f>_xlfn.XLOOKUP(C573,#REF!,#REF!,"S/I",0)</f>
        <v>#REF!</v>
      </c>
      <c r="X573" s="11">
        <f>_xlfn.XLOOKUP($D573,[2]Retiros_dinamica!$F:$F,[2]Retiros_dinamica!B:B,"S/I",0)</f>
        <v>273387.09281714249</v>
      </c>
      <c r="Y573" s="11">
        <f>_xlfn.XLOOKUP($D573,[2]Retiros_dinamica!$F:$F,[2]Retiros_dinamica!C:C,"S/I",0)</f>
        <v>327601.38932398101</v>
      </c>
      <c r="Z573" s="11">
        <f>_xlfn.XLOOKUP($D573,[2]Retiros_dinamica!$F:$F,[2]Retiros_dinamica!D:D,"S/I",0)</f>
        <v>180263.52312980479</v>
      </c>
      <c r="AA573" s="11">
        <f>_xlfn.XLOOKUP($D573,[2]Retiros_dinamica!$F:$F,[2]Retiros_dinamica!E:E,"S/I",0)</f>
        <v>781252.00527092826</v>
      </c>
      <c r="AB573" s="6">
        <f>_xlfn.XLOOKUP(C573,[2]CMg!$I$4:$I$106,[2]CMg!$M$4:$M$106,"----",0,1)</f>
        <v>8.5273344741441726</v>
      </c>
      <c r="AC573" s="6">
        <f>_xlfn.XLOOKUP(C573,'[3]Promedio Cmg'!$A$4:$A$106,'[3]Promedio Cmg'!$B$4:$B$106,"---",0,1)</f>
        <v>49.011435909142627</v>
      </c>
      <c r="AD573" s="6">
        <f>_xlfn.XLOOKUP(C573,'[3]Promedio solar Cmg'!$A$4:$A$106,'[3]Promedio solar Cmg'!$B$4:$B$106,"----",0,1)</f>
        <v>9.9942164383561654</v>
      </c>
      <c r="AE573" s="6">
        <f>_xlfn.XLOOKUP(C573,[2]CMg!$O$4:$O$106,[2]CMg!$P$4:$P$106,"----",0,1)</f>
        <v>76.875425552729283</v>
      </c>
      <c r="AF573" s="14">
        <f>_xlfn.XLOOKUP(C573,[2]CMg!$S$4:$S$106,[2]CMg!$U$4:$U$106,"----",0,1)</f>
        <v>0.45953658258189706</v>
      </c>
      <c r="AH573" s="12">
        <f>_xlfn.XLOOKUP($E573,'[2]Balance económico'!$C:$C,'[2]Balance económico'!$D:$D,"-",0)</f>
        <v>-45330413625.979141</v>
      </c>
      <c r="AI573" s="12">
        <f>_xlfn.XLOOKUP($E573,'[2]Balance económico'!$C:$C,'[2]Balance económico'!$E:$E,"-",0)</f>
        <v>-14780124266.689611</v>
      </c>
      <c r="AJ573" s="12">
        <f>_xlfn.XLOOKUP($E573,'[2]Balance económico'!$C:$C,'[2]Balance económico'!$F:$F,"-",0)</f>
        <v>3767149196.7164898</v>
      </c>
      <c r="AK573" s="6" t="str">
        <f t="shared" si="25"/>
        <v>PPA</v>
      </c>
      <c r="AL573" s="12" t="str" cm="1">
        <f t="array" ref="AL573">IFERROR((X573*[2]!Tabla2[Bloque A] + 'BD Centrales 2025'!Y957*[2]!Tabla2[Bloque B] + 'BD Centrales 2025'!Z957*[2]!Tabla2[Bloque C])*#REF!,"-")</f>
        <v>-</v>
      </c>
      <c r="AM573" s="12" t="str">
        <f t="shared" si="26"/>
        <v>-</v>
      </c>
      <c r="AN573" s="12">
        <f>IFERROR((AH573+AI573+AJ573)/(SUMIFS($W$2:$W$1194,$E$2:$E$1194,E573)*1000*#REF!),0)</f>
        <v>0</v>
      </c>
    </row>
    <row r="574" spans="1:40" ht="14.4" x14ac:dyDescent="0.3">
      <c r="A574" s="7">
        <v>1696</v>
      </c>
      <c r="B574" s="7" t="s">
        <v>1678</v>
      </c>
      <c r="C574" s="8" t="s">
        <v>1679</v>
      </c>
      <c r="D574" s="6" t="s">
        <v>584</v>
      </c>
      <c r="E574" s="6" t="str">
        <f>_xlfn.XLOOKUP(D574,'[2]Coordinados SEN'!$A:$A,'[2]Coordinados SEN'!$B:$B,"-",0)</f>
        <v>76.412.562-2</v>
      </c>
      <c r="F574" s="6" t="s">
        <v>584</v>
      </c>
      <c r="G574" s="6">
        <f t="shared" si="24"/>
        <v>39</v>
      </c>
      <c r="H574" s="6" t="s">
        <v>1680</v>
      </c>
      <c r="I574" s="6" t="s">
        <v>1562</v>
      </c>
      <c r="J574" s="6" t="str">
        <f>_xlfn.XLOOKUP(I574,'[2]Barras CMg'!$E$2:$E$1527,'[2]Barras CMg'!$A$2:$A$1527,"------",0,1)</f>
        <v>CHIU_CHIU_____110</v>
      </c>
      <c r="K574" s="6">
        <v>1</v>
      </c>
      <c r="L574" s="6">
        <v>2025</v>
      </c>
      <c r="M574" s="6" t="s">
        <v>495</v>
      </c>
      <c r="N574" s="6" t="s">
        <v>496</v>
      </c>
      <c r="O574" s="6" t="s">
        <v>47</v>
      </c>
      <c r="P574" s="6" t="s">
        <v>48</v>
      </c>
      <c r="Q574" s="6" t="s">
        <v>59</v>
      </c>
      <c r="R574" s="6" t="s">
        <v>807</v>
      </c>
      <c r="S574" s="6" t="s">
        <v>51</v>
      </c>
      <c r="T574" s="9" t="s">
        <v>1681</v>
      </c>
      <c r="U574" s="10">
        <v>58.99</v>
      </c>
      <c r="V574" s="10">
        <v>58.070300000000003</v>
      </c>
      <c r="W574" s="11" t="e">
        <f>_xlfn.XLOOKUP(C574,#REF!,#REF!,"S/I",0)</f>
        <v>#REF!</v>
      </c>
      <c r="X574" s="11" t="str">
        <f>_xlfn.XLOOKUP($D574,[2]Retiros_dinamica!$F:$F,[2]Retiros_dinamica!B:B,"S/I",0)</f>
        <v>S/I</v>
      </c>
      <c r="Y574" s="11" t="str">
        <f>_xlfn.XLOOKUP($D574,[2]Retiros_dinamica!$F:$F,[2]Retiros_dinamica!C:C,"S/I",0)</f>
        <v>S/I</v>
      </c>
      <c r="Z574" s="11" t="str">
        <f>_xlfn.XLOOKUP($D574,[2]Retiros_dinamica!$F:$F,[2]Retiros_dinamica!D:D,"S/I",0)</f>
        <v>S/I</v>
      </c>
      <c r="AA574" s="11" t="str">
        <f>_xlfn.XLOOKUP($D574,[2]Retiros_dinamica!$F:$F,[2]Retiros_dinamica!E:E,"S/I",0)</f>
        <v>S/I</v>
      </c>
      <c r="AB574" s="6">
        <f>_xlfn.XLOOKUP(C574,[2]CMg!$I$4:$I$106,[2]CMg!$M$4:$M$106,"----",0,1)</f>
        <v>7.7104574628693268</v>
      </c>
      <c r="AC574" s="6">
        <f>_xlfn.XLOOKUP(C574,'[3]Promedio Cmg'!$A$4:$A$106,'[3]Promedio Cmg'!$B$4:$B$106,"---",0,1)</f>
        <v>50.156041547768659</v>
      </c>
      <c r="AD574" s="6">
        <f>_xlfn.XLOOKUP(C574,'[3]Promedio solar Cmg'!$A$4:$A$106,'[3]Promedio solar Cmg'!$B$4:$B$106,"----",0,1)</f>
        <v>8.6880356164383574</v>
      </c>
      <c r="AE574" s="6">
        <f>_xlfn.XLOOKUP(C574,[2]CMg!$O$4:$O$106,[2]CMg!$P$4:$P$106,"----",0,1)</f>
        <v>79.770250440227059</v>
      </c>
      <c r="AF574" s="14">
        <f>_xlfn.XLOOKUP(C574,[2]CMg!$S$4:$S$106,[2]CMg!$U$4:$U$106,"----",0,1)</f>
        <v>0.45771030704257504</v>
      </c>
      <c r="AH574" s="12">
        <f>_xlfn.XLOOKUP($E574,'[2]Balance económico'!$C:$C,'[2]Balance económico'!$D:$D,"-",0)</f>
        <v>6375328015.7772694</v>
      </c>
      <c r="AI574" s="12">
        <f>_xlfn.XLOOKUP($E574,'[2]Balance económico'!$C:$C,'[2]Balance económico'!$E:$E,"-",0)</f>
        <v>48172067074.887741</v>
      </c>
      <c r="AJ574" s="12">
        <f>_xlfn.XLOOKUP($E574,'[2]Balance económico'!$C:$C,'[2]Balance económico'!$F:$F,"-",0)</f>
        <v>879755791.67572367</v>
      </c>
      <c r="AK574" s="6" t="str">
        <f t="shared" si="25"/>
        <v>PPA</v>
      </c>
      <c r="AL574" s="12" t="str" cm="1">
        <f t="array" ref="AL574">IFERROR((X574*[2]!Tabla2[Bloque A] + 'BD Centrales 2025'!Y808*[2]!Tabla2[Bloque B] + 'BD Centrales 2025'!Z808*[2]!Tabla2[Bloque C])*#REF!,"-")</f>
        <v>-</v>
      </c>
      <c r="AM574" s="12" t="str">
        <f t="shared" si="26"/>
        <v>-</v>
      </c>
      <c r="AN574" s="12">
        <f>IFERROR((AH574+AI574+AJ574)/(SUMIFS($W$2:$W$1194,$E$2:$E$1194,E574)*1000*#REF!),0)</f>
        <v>0</v>
      </c>
    </row>
    <row r="575" spans="1:40" ht="14.4" x14ac:dyDescent="0.3">
      <c r="A575" s="7">
        <v>1697</v>
      </c>
      <c r="B575" s="7" t="s">
        <v>152</v>
      </c>
      <c r="C575" s="8" t="s">
        <v>153</v>
      </c>
      <c r="D575" s="6" t="s">
        <v>154</v>
      </c>
      <c r="E575" s="6" t="str">
        <f>_xlfn.XLOOKUP(D575,'[2]Coordinados SEN'!$A:$A,'[2]Coordinados SEN'!$B:$B,"-",0)</f>
        <v>76.281.948-1</v>
      </c>
      <c r="F575" s="6" t="s">
        <v>154</v>
      </c>
      <c r="G575" s="6">
        <f t="shared" si="24"/>
        <v>1</v>
      </c>
      <c r="H575" s="6" t="s">
        <v>155</v>
      </c>
      <c r="I575" s="6" t="s">
        <v>156</v>
      </c>
      <c r="J575" s="6" t="str">
        <f>_xlfn.XLOOKUP(I575,'[2]Barras CMg'!$E$2:$E$1527,'[2]Barras CMg'!$A$2:$A$1527,"------",0,1)</f>
        <v>LASJUNTAS_____023</v>
      </c>
      <c r="K575" s="6">
        <v>1</v>
      </c>
      <c r="L575" s="6">
        <v>2025</v>
      </c>
      <c r="M575" s="6" t="s">
        <v>66</v>
      </c>
      <c r="N575" s="6" t="s">
        <v>105</v>
      </c>
      <c r="O575" s="6" t="s">
        <v>157</v>
      </c>
      <c r="P575" s="6" t="s">
        <v>68</v>
      </c>
      <c r="Q575" s="6" t="s">
        <v>68</v>
      </c>
      <c r="R575" s="6" t="s">
        <v>69</v>
      </c>
      <c r="S575" s="6" t="s">
        <v>158</v>
      </c>
      <c r="T575" s="9" t="s">
        <v>159</v>
      </c>
      <c r="U575" s="10">
        <v>7</v>
      </c>
      <c r="V575" s="10">
        <v>6.8510999999999997</v>
      </c>
      <c r="W575" s="11" t="e">
        <f>_xlfn.XLOOKUP(C575,#REF!,#REF!,"S/I",0)</f>
        <v>#REF!</v>
      </c>
      <c r="X575" s="11" t="str">
        <f>_xlfn.XLOOKUP($D575,[2]Retiros_dinamica!$F:$F,[2]Retiros_dinamica!B:B,"S/I",0)</f>
        <v>S/I</v>
      </c>
      <c r="Y575" s="11" t="str">
        <f>_xlfn.XLOOKUP($D575,[2]Retiros_dinamica!$F:$F,[2]Retiros_dinamica!C:C,"S/I",0)</f>
        <v>S/I</v>
      </c>
      <c r="Z575" s="11" t="str">
        <f>_xlfn.XLOOKUP($D575,[2]Retiros_dinamica!$F:$F,[2]Retiros_dinamica!D:D,"S/I",0)</f>
        <v>S/I</v>
      </c>
      <c r="AA575" s="11" t="str">
        <f>_xlfn.XLOOKUP($D575,[2]Retiros_dinamica!$F:$F,[2]Retiros_dinamica!E:E,"S/I",0)</f>
        <v>S/I</v>
      </c>
      <c r="AB575" s="6" t="str">
        <f>_xlfn.XLOOKUP(C575,[2]CMg!$I$4:$I$106,[2]CMg!$M$4:$M$106,"----",0,1)</f>
        <v>----</v>
      </c>
      <c r="AC575" s="6" t="str">
        <f>_xlfn.XLOOKUP(C575,[2]CMg!$A$4:$A$106,[2]CMg!$B$4:$B$106,"----",0,1)</f>
        <v>----</v>
      </c>
      <c r="AD575" s="6" t="str">
        <f>_xlfn.XLOOKUP(C575,'[3]Promedio solar Cmg'!$A$4:$A$106,'[3]Promedio solar Cmg'!$B$4:$B$106,"----",0,1)</f>
        <v>----</v>
      </c>
      <c r="AH575" s="12">
        <f>_xlfn.XLOOKUP($E575,'[2]Balance económico'!$C:$C,'[2]Balance económico'!$D:$D,"-",0)</f>
        <v>460444847.10395825</v>
      </c>
      <c r="AI575" s="12">
        <f>_xlfn.XLOOKUP($E575,'[2]Balance económico'!$C:$C,'[2]Balance económico'!$E:$E,"-",0)</f>
        <v>32891038.91996</v>
      </c>
      <c r="AJ575" s="12" t="str">
        <f>_xlfn.XLOOKUP($E575,'[2]Balance económico'!$C:$C,'[2]Balance económico'!$F:$F,"-",0)</f>
        <v>----</v>
      </c>
      <c r="AK575" s="6" t="str">
        <f t="shared" si="25"/>
        <v>PPA</v>
      </c>
      <c r="AL575" s="12" t="str" cm="1">
        <f t="array" ref="AL575">IFERROR((X575*[2]!Tabla2[Bloque A] + 'BD Centrales 2025'!Y18*[2]!Tabla2[Bloque B] + 'BD Centrales 2025'!Z18*[2]!Tabla2[Bloque C])*#REF!,"-")</f>
        <v>-</v>
      </c>
      <c r="AM575" s="12" t="str">
        <f t="shared" si="26"/>
        <v>-</v>
      </c>
      <c r="AN575" s="12">
        <f>IFERROR((AH575+AI575+AJ575)/(SUMIFS($W$2:$W$1194,$E$2:$E$1194,E575)*1000*#REF!),0)</f>
        <v>0</v>
      </c>
    </row>
    <row r="576" spans="1:40" ht="14.4" x14ac:dyDescent="0.3">
      <c r="A576" s="7">
        <v>1698</v>
      </c>
      <c r="B576" s="7" t="s">
        <v>1682</v>
      </c>
      <c r="C576" s="8" t="s">
        <v>1683</v>
      </c>
      <c r="D576" s="6" t="s">
        <v>771</v>
      </c>
      <c r="E576" s="6" t="str">
        <f>_xlfn.XLOOKUP(D576,'[2]Coordinados SEN'!$A:$A,'[2]Coordinados SEN'!$B:$B,"-",0)</f>
        <v>76.201.449-1</v>
      </c>
      <c r="F576" s="6" t="s">
        <v>1684</v>
      </c>
      <c r="G576" s="6">
        <f t="shared" si="24"/>
        <v>6</v>
      </c>
      <c r="H576" s="6" t="s">
        <v>1685</v>
      </c>
      <c r="I576" s="6" t="s">
        <v>1686</v>
      </c>
      <c r="J576" s="6" t="str">
        <f>_xlfn.XLOOKUP(I576,'[2]Barras CMg'!$E$2:$E$1527,'[2]Barras CMg'!$A$2:$A$1527,"------",0,1)</f>
        <v>MOLINA________013</v>
      </c>
      <c r="K576" s="6" t="s">
        <v>397</v>
      </c>
      <c r="L576" s="6">
        <v>2025</v>
      </c>
      <c r="M576" s="6" t="s">
        <v>495</v>
      </c>
      <c r="N576" s="6" t="s">
        <v>496</v>
      </c>
      <c r="O576" s="6" t="s">
        <v>213</v>
      </c>
      <c r="P576" s="6" t="s">
        <v>90</v>
      </c>
      <c r="Q576" s="6" t="s">
        <v>868</v>
      </c>
      <c r="R576" s="6" t="s">
        <v>1687</v>
      </c>
      <c r="S576" s="6" t="s">
        <v>51</v>
      </c>
      <c r="T576" s="9" t="s">
        <v>1688</v>
      </c>
      <c r="U576" s="10">
        <v>9</v>
      </c>
      <c r="V576" s="10">
        <v>8.8870000000000005</v>
      </c>
      <c r="W576" s="11" t="e">
        <f>_xlfn.XLOOKUP(C576,#REF!,#REF!,"S/I",0)</f>
        <v>#REF!</v>
      </c>
      <c r="X576" s="11">
        <f>_xlfn.XLOOKUP($D576,[2]Retiros_dinamica!$F:$F,[2]Retiros_dinamica!B:B,"S/I",0)</f>
        <v>0</v>
      </c>
      <c r="Y576" s="11">
        <f>_xlfn.XLOOKUP($D576,[2]Retiros_dinamica!$F:$F,[2]Retiros_dinamica!C:C,"S/I",0)</f>
        <v>9871.4284412071211</v>
      </c>
      <c r="Z576" s="11">
        <f>_xlfn.XLOOKUP($D576,[2]Retiros_dinamica!$F:$F,[2]Retiros_dinamica!D:D,"S/I",0)</f>
        <v>0.1241169932256881</v>
      </c>
      <c r="AA576" s="11">
        <f>_xlfn.XLOOKUP($D576,[2]Retiros_dinamica!$F:$F,[2]Retiros_dinamica!E:E,"S/I",0)</f>
        <v>9871.5525582003465</v>
      </c>
      <c r="AB576" s="6" t="str">
        <f>_xlfn.XLOOKUP(C576,[2]CMg!$I$4:$I$106,[2]CMg!$M$4:$M$106,"----",0,1)</f>
        <v>----</v>
      </c>
      <c r="AC576" s="6" t="str">
        <f>_xlfn.XLOOKUP(C576,[2]CMg!$A$4:$A$106,[2]CMg!$B$4:$B$106,"----",0,1)</f>
        <v>----</v>
      </c>
      <c r="AD576" s="6" t="str">
        <f>_xlfn.XLOOKUP(C576,'[3]Promedio solar Cmg'!$A$4:$A$106,'[3]Promedio solar Cmg'!$B$4:$B$106,"----",0,1)</f>
        <v>----</v>
      </c>
      <c r="AH576" s="12">
        <f>_xlfn.XLOOKUP($E576,'[2]Balance económico'!$C:$C,'[2]Balance económico'!$D:$D,"-",0)</f>
        <v>1565394747.7106657</v>
      </c>
      <c r="AI576" s="12">
        <f>_xlfn.XLOOKUP($E576,'[2]Balance económico'!$C:$C,'[2]Balance económico'!$E:$E,"-",0)</f>
        <v>325811894.50152147</v>
      </c>
      <c r="AJ576" s="12">
        <f>_xlfn.XLOOKUP($E576,'[2]Balance económico'!$C:$C,'[2]Balance económico'!$F:$F,"-",0)</f>
        <v>63884084.714004755</v>
      </c>
      <c r="AK576" s="6" t="str">
        <f t="shared" si="25"/>
        <v>PPA</v>
      </c>
      <c r="AL576" s="12" t="str" cm="1">
        <f t="array" ref="AL576">IFERROR((X576*[2]!Tabla2[Bloque A] + 'BD Centrales 2025'!Y510*[2]!Tabla2[Bloque B] + 'BD Centrales 2025'!Z510*[2]!Tabla2[Bloque C])*#REF!,"-")</f>
        <v>-</v>
      </c>
      <c r="AM576" s="12" t="str">
        <f t="shared" si="26"/>
        <v>-</v>
      </c>
      <c r="AN576" s="12">
        <f>IFERROR((AH576+AI576+AJ576)/(SUMIFS($W$2:$W$1194,$E$2:$E$1194,E576)*1000*#REF!),0)</f>
        <v>0</v>
      </c>
    </row>
    <row r="577" spans="1:40" ht="14.4" x14ac:dyDescent="0.3">
      <c r="A577" s="7">
        <v>1704</v>
      </c>
      <c r="B577" s="7" t="s">
        <v>1689</v>
      </c>
      <c r="C577" s="8" t="s">
        <v>1690</v>
      </c>
      <c r="D577" s="6" t="s">
        <v>584</v>
      </c>
      <c r="E577" s="6" t="str">
        <f>_xlfn.XLOOKUP(D577,'[2]Coordinados SEN'!$A:$A,'[2]Coordinados SEN'!$B:$B,"-",0)</f>
        <v>76.412.562-2</v>
      </c>
      <c r="F577" s="6" t="s">
        <v>584</v>
      </c>
      <c r="G577" s="6">
        <f t="shared" si="24"/>
        <v>39</v>
      </c>
      <c r="H577" s="6" t="s">
        <v>1691</v>
      </c>
      <c r="I577" s="6" t="s">
        <v>653</v>
      </c>
      <c r="J577" s="6" t="str">
        <f>_xlfn.XLOOKUP(I577,'[2]Barras CMg'!$E$2:$E$1527,'[2]Barras CMg'!$A$2:$A$1527,"------",0,1)</f>
        <v>C.PINTO_______220</v>
      </c>
      <c r="K577" s="6">
        <v>1</v>
      </c>
      <c r="L577" s="6">
        <v>2025</v>
      </c>
      <c r="M577" s="6" t="s">
        <v>495</v>
      </c>
      <c r="N577" s="6" t="s">
        <v>496</v>
      </c>
      <c r="O577" s="6" t="s">
        <v>47</v>
      </c>
      <c r="P577" s="6" t="s">
        <v>497</v>
      </c>
      <c r="Q577" s="6" t="s">
        <v>557</v>
      </c>
      <c r="R577" s="6" t="s">
        <v>557</v>
      </c>
      <c r="S577" s="6" t="s">
        <v>51</v>
      </c>
      <c r="T577" s="9" t="s">
        <v>1692</v>
      </c>
      <c r="U577" s="10">
        <v>371.35</v>
      </c>
      <c r="V577" s="10">
        <v>363.7962</v>
      </c>
      <c r="W577" s="11" t="e">
        <f>_xlfn.XLOOKUP(C577,#REF!,#REF!,"S/I",0)</f>
        <v>#REF!</v>
      </c>
      <c r="X577" s="11" t="str">
        <f>_xlfn.XLOOKUP($D577,[2]Retiros_dinamica!$F:$F,[2]Retiros_dinamica!B:B,"S/I",0)</f>
        <v>S/I</v>
      </c>
      <c r="Y577" s="11" t="str">
        <f>_xlfn.XLOOKUP($D577,[2]Retiros_dinamica!$F:$F,[2]Retiros_dinamica!C:C,"S/I",0)</f>
        <v>S/I</v>
      </c>
      <c r="Z577" s="11" t="str">
        <f>_xlfn.XLOOKUP($D577,[2]Retiros_dinamica!$F:$F,[2]Retiros_dinamica!D:D,"S/I",0)</f>
        <v>S/I</v>
      </c>
      <c r="AA577" s="11" t="str">
        <f>_xlfn.XLOOKUP($D577,[2]Retiros_dinamica!$F:$F,[2]Retiros_dinamica!E:E,"S/I",0)</f>
        <v>S/I</v>
      </c>
      <c r="AB577" s="6">
        <f>_xlfn.XLOOKUP(C577,[2]CMg!$I$4:$I$106,[2]CMg!$M$4:$M$106,"----",0,1)</f>
        <v>8.7649491882732899</v>
      </c>
      <c r="AC577" s="6">
        <f>_xlfn.XLOOKUP(C577,'[3]Promedio Cmg'!$A$4:$A$106,'[3]Promedio Cmg'!$B$4:$B$106,"---",0,1)</f>
        <v>48.984109119963492</v>
      </c>
      <c r="AD577" s="6">
        <f>_xlfn.XLOOKUP(C577,'[3]Promedio solar Cmg'!$A$4:$A$106,'[3]Promedio solar Cmg'!$B$4:$B$106,"----",0,1)</f>
        <v>9.771852054794504</v>
      </c>
      <c r="AE577" s="6">
        <f>_xlfn.XLOOKUP(C577,[2]CMg!$O$4:$O$106,[2]CMg!$P$4:$P$106,"----",0,1)</f>
        <v>76.987384073566858</v>
      </c>
      <c r="AF577" s="14">
        <f>_xlfn.XLOOKUP(C577,[2]CMg!$S$4:$S$106,[2]CMg!$U$4:$U$106,"----",0,1)</f>
        <v>0.46821139139367651</v>
      </c>
      <c r="AH577" s="12">
        <f>_xlfn.XLOOKUP($E577,'[2]Balance económico'!$C:$C,'[2]Balance económico'!$D:$D,"-",0)</f>
        <v>6375328015.7772694</v>
      </c>
      <c r="AI577" s="12">
        <f>_xlfn.XLOOKUP($E577,'[2]Balance económico'!$C:$C,'[2]Balance económico'!$E:$E,"-",0)</f>
        <v>48172067074.887741</v>
      </c>
      <c r="AJ577" s="12">
        <f>_xlfn.XLOOKUP($E577,'[2]Balance económico'!$C:$C,'[2]Balance económico'!$F:$F,"-",0)</f>
        <v>879755791.67572367</v>
      </c>
      <c r="AK577" s="6" t="str">
        <f t="shared" si="25"/>
        <v>PPA</v>
      </c>
      <c r="AL577" s="12" t="str" cm="1">
        <f t="array" ref="AL577">IFERROR((X577*[2]!Tabla2[Bloque A] + 'BD Centrales 2025'!Y811*[2]!Tabla2[Bloque B] + 'BD Centrales 2025'!Z811*[2]!Tabla2[Bloque C])*#REF!,"-")</f>
        <v>-</v>
      </c>
      <c r="AM577" s="12" t="str">
        <f t="shared" si="26"/>
        <v>-</v>
      </c>
      <c r="AN577" s="12">
        <f>IFERROR((AH577+AI577+AJ577)/(SUMIFS($W$2:$W$1194,$E$2:$E$1194,E577)*1000*#REF!),0)</f>
        <v>0</v>
      </c>
    </row>
    <row r="578" spans="1:40" ht="14.4" x14ac:dyDescent="0.3">
      <c r="A578" s="7">
        <v>1705</v>
      </c>
      <c r="B578" s="7" t="s">
        <v>1693</v>
      </c>
      <c r="C578" s="8" t="s">
        <v>1694</v>
      </c>
      <c r="D578" s="6" t="s">
        <v>248</v>
      </c>
      <c r="E578" s="6" t="str">
        <f>_xlfn.XLOOKUP(D578,'[2]Coordinados SEN'!$A:$A,'[2]Coordinados SEN'!$B:$B,"-",0)</f>
        <v>88.006.900-4</v>
      </c>
      <c r="F578" s="6" t="s">
        <v>248</v>
      </c>
      <c r="G578" s="6">
        <f t="shared" ref="G578:G641" si="27">COUNTIFS($D$2:$D$1194,D578)</f>
        <v>14</v>
      </c>
      <c r="H578" s="6" t="s">
        <v>1695</v>
      </c>
      <c r="I578" s="6" t="s">
        <v>1696</v>
      </c>
      <c r="J578" s="6" t="str">
        <f>_xlfn.XLOOKUP(I578,'[2]Barras CMg'!$E$2:$E$1527,'[2]Barras CMg'!$A$2:$A$1527,"------",0,1)</f>
        <v>CAPRICORNIO___110</v>
      </c>
      <c r="K578" s="6">
        <v>1</v>
      </c>
      <c r="L578" s="6">
        <v>2025</v>
      </c>
      <c r="M578" s="6" t="s">
        <v>495</v>
      </c>
      <c r="N578" s="6" t="s">
        <v>496</v>
      </c>
      <c r="O578" s="6" t="s">
        <v>47</v>
      </c>
      <c r="P578" s="6" t="s">
        <v>48</v>
      </c>
      <c r="Q578" s="6" t="s">
        <v>48</v>
      </c>
      <c r="R578" s="6" t="s">
        <v>48</v>
      </c>
      <c r="S578" s="6" t="s">
        <v>51</v>
      </c>
      <c r="T578" s="9" t="s">
        <v>365</v>
      </c>
      <c r="U578" s="10">
        <v>90.37</v>
      </c>
      <c r="V578" s="10">
        <v>88.6173</v>
      </c>
      <c r="W578" s="11" t="e">
        <f>_xlfn.XLOOKUP(C578,#REF!,#REF!,"S/I",0)</f>
        <v>#REF!</v>
      </c>
      <c r="X578" s="11">
        <f>_xlfn.XLOOKUP($D578,[2]Retiros_dinamica!$F:$F,[2]Retiros_dinamica!B:B,"S/I",0)</f>
        <v>3253060.2037554341</v>
      </c>
      <c r="Y578" s="11">
        <f>_xlfn.XLOOKUP($D578,[2]Retiros_dinamica!$F:$F,[2]Retiros_dinamica!C:C,"S/I",0)</f>
        <v>3836132.6110268869</v>
      </c>
      <c r="Z578" s="11">
        <f>_xlfn.XLOOKUP($D578,[2]Retiros_dinamica!$F:$F,[2]Retiros_dinamica!D:D,"S/I",0)</f>
        <v>2116683.7083193199</v>
      </c>
      <c r="AA578" s="11">
        <f>_xlfn.XLOOKUP($D578,[2]Retiros_dinamica!$F:$F,[2]Retiros_dinamica!E:E,"S/I",0)</f>
        <v>9205876.5231016409</v>
      </c>
      <c r="AB578" s="6">
        <f>_xlfn.XLOOKUP(C578,[2]CMg!$I$4:$I$106,[2]CMg!$M$4:$M$106,"----",0,1)</f>
        <v>4.9998581015207382</v>
      </c>
      <c r="AC578" s="6">
        <f>_xlfn.XLOOKUP(C578,'[3]Promedio Cmg'!$A$4:$A$106,'[3]Promedio Cmg'!$B$4:$B$106,"---",0,1)</f>
        <v>49.762850131263541</v>
      </c>
      <c r="AD578" s="6">
        <f>_xlfn.XLOOKUP(C578,'[3]Promedio solar Cmg'!$A$4:$A$106,'[3]Promedio solar Cmg'!$B$4:$B$106,"----",0,1)</f>
        <v>9.3035287671232769</v>
      </c>
      <c r="AE578" s="6">
        <f>_xlfn.XLOOKUP(C578,[2]CMg!$O$4:$O$106,[2]CMg!$P$4:$P$106,"----",0,1)</f>
        <v>78.656711015456693</v>
      </c>
      <c r="AF578" s="14">
        <f>_xlfn.XLOOKUP(C578,[2]CMg!$S$4:$S$106,[2]CMg!$U$4:$U$106,"----",0,1)</f>
        <v>0.49537724004109118</v>
      </c>
      <c r="AH578" s="12">
        <f>_xlfn.XLOOKUP($E578,'[2]Balance económico'!$C:$C,'[2]Balance económico'!$D:$D,"-",0)</f>
        <v>-190466040785.9931</v>
      </c>
      <c r="AI578" s="12">
        <f>_xlfn.XLOOKUP($E578,'[2]Balance económico'!$C:$C,'[2]Balance económico'!$E:$E,"-",0)</f>
        <v>-102609858070.40146</v>
      </c>
      <c r="AJ578" s="12">
        <f>_xlfn.XLOOKUP($E578,'[2]Balance económico'!$C:$C,'[2]Balance económico'!$F:$F,"-",0)</f>
        <v>36463788139.985023</v>
      </c>
      <c r="AK578" s="6" t="str">
        <f t="shared" ref="AK578:AK641" si="28">IF(AA578&gt;0,"PPA","-")</f>
        <v>PPA</v>
      </c>
      <c r="AL578" s="12" t="str" cm="1">
        <f t="array" ref="AL578">IFERROR((X578*[2]!Tabla2[Bloque A] + 'BD Centrales 2025'!Y812*[2]!Tabla2[Bloque B] + 'BD Centrales 2025'!Z812*[2]!Tabla2[Bloque C])*#REF!,"-")</f>
        <v>-</v>
      </c>
      <c r="AM578" s="12" t="str">
        <f t="shared" ref="AM578:AM641" si="29">IFERROR(AH578+AL578,"-")</f>
        <v>-</v>
      </c>
      <c r="AN578" s="12">
        <f>IFERROR((AH578+AI578+AJ578)/(SUMIFS($W$2:$W$1194,$E$2:$E$1194,E578)*1000*#REF!),0)</f>
        <v>0</v>
      </c>
    </row>
    <row r="579" spans="1:40" ht="14.4" x14ac:dyDescent="0.3">
      <c r="A579" s="7">
        <v>1706</v>
      </c>
      <c r="B579" s="7" t="s">
        <v>4003</v>
      </c>
      <c r="C579" s="8" t="s">
        <v>4004</v>
      </c>
      <c r="D579" s="6" t="s">
        <v>3998</v>
      </c>
      <c r="E579" s="6" t="str">
        <f>_xlfn.XLOOKUP(D579,'[2]Coordinados SEN'!$A:$A,'[2]Coordinados SEN'!$B:$B,"-",0)</f>
        <v>76.311.929-7</v>
      </c>
      <c r="F579" s="6" t="s">
        <v>3998</v>
      </c>
      <c r="G579" s="6">
        <f t="shared" si="27"/>
        <v>2</v>
      </c>
      <c r="H579" s="6" t="s">
        <v>3999</v>
      </c>
      <c r="I579" s="6" t="s">
        <v>4000</v>
      </c>
      <c r="J579" s="6" t="str">
        <f>_xlfn.XLOOKUP(I579,'[2]Barras CMg'!$E$2:$E$1527,'[2]Barras CMg'!$A$2:$A$1527,"------",0,1)</f>
        <v>RIO_MALLECO___220</v>
      </c>
      <c r="K579" s="6">
        <v>39</v>
      </c>
      <c r="L579" s="6">
        <v>2025</v>
      </c>
      <c r="M579" s="6" t="s">
        <v>211</v>
      </c>
      <c r="N579" s="6" t="s">
        <v>212</v>
      </c>
      <c r="O579" s="6" t="s">
        <v>47</v>
      </c>
      <c r="P579" s="6" t="s">
        <v>229</v>
      </c>
      <c r="Q579" s="6" t="s">
        <v>1842</v>
      </c>
      <c r="R579" s="6" t="s">
        <v>4001</v>
      </c>
      <c r="S579" s="6" t="s">
        <v>51</v>
      </c>
      <c r="T579" s="9" t="s">
        <v>4005</v>
      </c>
      <c r="U579" s="10">
        <v>135.15</v>
      </c>
      <c r="V579" s="10">
        <v>131.86000000000001</v>
      </c>
      <c r="W579" s="11" t="e">
        <f>_xlfn.XLOOKUP(C579,#REF!,#REF!,"S/I",0)</f>
        <v>#REF!</v>
      </c>
      <c r="X579" s="11">
        <f>_xlfn.XLOOKUP($D579,[2]Retiros_dinamica!$F:$F,[2]Retiros_dinamica!B:B,"S/I",0)</f>
        <v>148222.6380823146</v>
      </c>
      <c r="Y579" s="11">
        <f>_xlfn.XLOOKUP($D579,[2]Retiros_dinamica!$F:$F,[2]Retiros_dinamica!C:C,"S/I",0)</f>
        <v>105841.1132950746</v>
      </c>
      <c r="Z579" s="11">
        <f>_xlfn.XLOOKUP($D579,[2]Retiros_dinamica!$F:$F,[2]Retiros_dinamica!D:D,"S/I",0)</f>
        <v>74211.685440403438</v>
      </c>
      <c r="AA579" s="11">
        <f>_xlfn.XLOOKUP($D579,[2]Retiros_dinamica!$F:$F,[2]Retiros_dinamica!E:E,"S/I",0)</f>
        <v>328275.43681779259</v>
      </c>
      <c r="AB579" s="6" t="str">
        <f>_xlfn.XLOOKUP(C579,[2]CMg!$I$4:$I$106,[2]CMg!$M$4:$M$106,"----",0,1)</f>
        <v>----</v>
      </c>
      <c r="AC579" s="6" t="str">
        <f>_xlfn.XLOOKUP(C579,[2]CMg!$A$4:$A$106,[2]CMg!$B$4:$B$106,"----",0,1)</f>
        <v>----</v>
      </c>
      <c r="AD579" s="6" t="str">
        <f>_xlfn.XLOOKUP(C579,'[3]Promedio solar Cmg'!$A$4:$A$106,'[3]Promedio solar Cmg'!$B$4:$B$106,"----",0,1)</f>
        <v>----</v>
      </c>
      <c r="AH579" s="12">
        <f>_xlfn.XLOOKUP($E579,'[2]Balance económico'!$C:$C,'[2]Balance económico'!$D:$D,"-",0)</f>
        <v>-6804881563.7172108</v>
      </c>
      <c r="AI579" s="12">
        <f>_xlfn.XLOOKUP($E579,'[2]Balance económico'!$C:$C,'[2]Balance económico'!$E:$E,"-",0)</f>
        <v>-6170966969.4142437</v>
      </c>
      <c r="AJ579" s="12">
        <f>_xlfn.XLOOKUP($E579,'[2]Balance económico'!$C:$C,'[2]Balance económico'!$F:$F,"-",0)</f>
        <v>1480407684.3926582</v>
      </c>
      <c r="AK579" s="6" t="str">
        <f t="shared" si="28"/>
        <v>PPA</v>
      </c>
      <c r="AL579" s="12" t="str" cm="1">
        <f t="array" ref="AL579">IFERROR((X579*[2]!Tabla2[Bloque A] + 'BD Centrales 2025'!Y735*[2]!Tabla2[Bloque B] + 'BD Centrales 2025'!Z735*[2]!Tabla2[Bloque C])*#REF!,"-")</f>
        <v>-</v>
      </c>
      <c r="AM579" s="12" t="str">
        <f t="shared" si="29"/>
        <v>-</v>
      </c>
      <c r="AN579" s="12">
        <f>IFERROR((AH579+AI579+AJ579)/(SUMIFS($W$2:$W$1194,$E$2:$E$1194,E579)*1000*#REF!),0)</f>
        <v>0</v>
      </c>
    </row>
    <row r="580" spans="1:40" ht="14.4" x14ac:dyDescent="0.3">
      <c r="A580" s="7">
        <v>1707</v>
      </c>
      <c r="B580" s="7" t="s">
        <v>3996</v>
      </c>
      <c r="C580" s="8" t="s">
        <v>3997</v>
      </c>
      <c r="D580" s="6" t="s">
        <v>3998</v>
      </c>
      <c r="E580" s="6" t="str">
        <f>_xlfn.XLOOKUP(D580,'[2]Coordinados SEN'!$A:$A,'[2]Coordinados SEN'!$B:$B,"-",0)</f>
        <v>76.311.929-7</v>
      </c>
      <c r="F580" s="6" t="s">
        <v>3998</v>
      </c>
      <c r="G580" s="6">
        <f t="shared" si="27"/>
        <v>2</v>
      </c>
      <c r="H580" s="6" t="s">
        <v>3999</v>
      </c>
      <c r="I580" s="6" t="s">
        <v>4000</v>
      </c>
      <c r="J580" s="6" t="str">
        <f>_xlfn.XLOOKUP(I580,'[2]Barras CMg'!$E$2:$E$1527,'[2]Barras CMg'!$A$2:$A$1527,"------",0,1)</f>
        <v>RIO_MALLECO___220</v>
      </c>
      <c r="K580" s="6">
        <v>39</v>
      </c>
      <c r="L580" s="6">
        <v>2025</v>
      </c>
      <c r="M580" s="6" t="s">
        <v>211</v>
      </c>
      <c r="N580" s="6" t="s">
        <v>212</v>
      </c>
      <c r="O580" s="6" t="s">
        <v>47</v>
      </c>
      <c r="P580" s="6" t="s">
        <v>229</v>
      </c>
      <c r="Q580" s="6" t="s">
        <v>1842</v>
      </c>
      <c r="R580" s="6" t="s">
        <v>4001</v>
      </c>
      <c r="S580" s="6" t="s">
        <v>51</v>
      </c>
      <c r="T580" s="9" t="s">
        <v>4002</v>
      </c>
      <c r="U580" s="10">
        <v>137.85</v>
      </c>
      <c r="V580" s="10">
        <v>133.9</v>
      </c>
      <c r="W580" s="11" t="e">
        <f>_xlfn.XLOOKUP(C580,#REF!,#REF!,"S/I",0)</f>
        <v>#REF!</v>
      </c>
      <c r="X580" s="11">
        <f>_xlfn.XLOOKUP($D580,[2]Retiros_dinamica!$F:$F,[2]Retiros_dinamica!B:B,"S/I",0)</f>
        <v>148222.6380823146</v>
      </c>
      <c r="Y580" s="11">
        <f>_xlfn.XLOOKUP($D580,[2]Retiros_dinamica!$F:$F,[2]Retiros_dinamica!C:C,"S/I",0)</f>
        <v>105841.1132950746</v>
      </c>
      <c r="Z580" s="11">
        <f>_xlfn.XLOOKUP($D580,[2]Retiros_dinamica!$F:$F,[2]Retiros_dinamica!D:D,"S/I",0)</f>
        <v>74211.685440403438</v>
      </c>
      <c r="AA580" s="11">
        <f>_xlfn.XLOOKUP($D580,[2]Retiros_dinamica!$F:$F,[2]Retiros_dinamica!E:E,"S/I",0)</f>
        <v>328275.43681779259</v>
      </c>
      <c r="AB580" s="6" t="str">
        <f>_xlfn.XLOOKUP(C580,[2]CMg!$I$4:$I$106,[2]CMg!$M$4:$M$106,"----",0,1)</f>
        <v>----</v>
      </c>
      <c r="AC580" s="6" t="str">
        <f>_xlfn.XLOOKUP(C580,[2]CMg!$A$4:$A$106,[2]CMg!$B$4:$B$106,"----",0,1)</f>
        <v>----</v>
      </c>
      <c r="AD580" s="6" t="str">
        <f>_xlfn.XLOOKUP(C580,'[3]Promedio solar Cmg'!$A$4:$A$106,'[3]Promedio solar Cmg'!$B$4:$B$106,"----",0,1)</f>
        <v>----</v>
      </c>
      <c r="AH580" s="12">
        <f>_xlfn.XLOOKUP($E580,'[2]Balance económico'!$C:$C,'[2]Balance económico'!$D:$D,"-",0)</f>
        <v>-6804881563.7172108</v>
      </c>
      <c r="AI580" s="12">
        <f>_xlfn.XLOOKUP($E580,'[2]Balance económico'!$C:$C,'[2]Balance económico'!$E:$E,"-",0)</f>
        <v>-6170966969.4142437</v>
      </c>
      <c r="AJ580" s="12">
        <f>_xlfn.XLOOKUP($E580,'[2]Balance económico'!$C:$C,'[2]Balance económico'!$F:$F,"-",0)</f>
        <v>1480407684.3926582</v>
      </c>
      <c r="AK580" s="6" t="str">
        <f t="shared" si="28"/>
        <v>PPA</v>
      </c>
      <c r="AL580" s="12" t="str" cm="1">
        <f t="array" ref="AL580">IFERROR((X580*[2]!Tabla2[Bloque A] + 'BD Centrales 2025'!Y734*[2]!Tabla2[Bloque B] + 'BD Centrales 2025'!Z734*[2]!Tabla2[Bloque C])*#REF!,"-")</f>
        <v>-</v>
      </c>
      <c r="AM580" s="12" t="str">
        <f t="shared" si="29"/>
        <v>-</v>
      </c>
      <c r="AN580" s="12">
        <f>IFERROR((AH580+AI580+AJ580)/(SUMIFS($W$2:$W$1194,$E$2:$E$1194,E580)*1000*#REF!),0)</f>
        <v>0</v>
      </c>
    </row>
    <row r="581" spans="1:40" ht="14.4" x14ac:dyDescent="0.3">
      <c r="A581" s="7">
        <v>1708</v>
      </c>
      <c r="B581" s="7" t="s">
        <v>1697</v>
      </c>
      <c r="C581" s="8" t="s">
        <v>1698</v>
      </c>
      <c r="D581" s="6" t="s">
        <v>1231</v>
      </c>
      <c r="E581" s="6" t="str">
        <f>_xlfn.XLOOKUP(D581,'[2]Coordinados SEN'!$A:$A,'[2]Coordinados SEN'!$B:$B,"-",0)</f>
        <v>76.727.466-1</v>
      </c>
      <c r="F581" s="6" t="s">
        <v>1699</v>
      </c>
      <c r="G581" s="6">
        <f t="shared" si="27"/>
        <v>36</v>
      </c>
      <c r="H581" s="6" t="s">
        <v>1700</v>
      </c>
      <c r="I581" s="6" t="s">
        <v>1701</v>
      </c>
      <c r="J581" s="6" t="str">
        <f>_xlfn.XLOOKUP(I581,'[2]Barras CMg'!$E$2:$E$1527,'[2]Barras CMg'!$A$2:$A$1527,"------",0,1)</f>
        <v>RAUQUEN_______013</v>
      </c>
      <c r="K581" s="6" t="s">
        <v>397</v>
      </c>
      <c r="L581" s="6">
        <v>2025</v>
      </c>
      <c r="M581" s="6" t="s">
        <v>495</v>
      </c>
      <c r="N581" s="6" t="s">
        <v>496</v>
      </c>
      <c r="O581" s="6" t="s">
        <v>213</v>
      </c>
      <c r="P581" s="6" t="s">
        <v>90</v>
      </c>
      <c r="Q581" s="6" t="s">
        <v>868</v>
      </c>
      <c r="R581" s="6" t="s">
        <v>1702</v>
      </c>
      <c r="S581" s="6" t="s">
        <v>51</v>
      </c>
      <c r="T581" s="9" t="s">
        <v>1703</v>
      </c>
      <c r="U581" s="10">
        <v>9.0299999999999994</v>
      </c>
      <c r="V581" s="10">
        <v>9</v>
      </c>
      <c r="W581" s="11" t="e">
        <f>_xlfn.XLOOKUP(C581,#REF!,#REF!,"S/I",0)</f>
        <v>#REF!</v>
      </c>
      <c r="X581" s="11" t="str">
        <f>_xlfn.XLOOKUP($D581,[2]Retiros_dinamica!$F:$F,[2]Retiros_dinamica!B:B,"S/I",0)</f>
        <v>S/I</v>
      </c>
      <c r="Y581" s="11" t="str">
        <f>_xlfn.XLOOKUP($D581,[2]Retiros_dinamica!$F:$F,[2]Retiros_dinamica!C:C,"S/I",0)</f>
        <v>S/I</v>
      </c>
      <c r="Z581" s="11" t="str">
        <f>_xlfn.XLOOKUP($D581,[2]Retiros_dinamica!$F:$F,[2]Retiros_dinamica!D:D,"S/I",0)</f>
        <v>S/I</v>
      </c>
      <c r="AA581" s="11" t="str">
        <f>_xlfn.XLOOKUP($D581,[2]Retiros_dinamica!$F:$F,[2]Retiros_dinamica!E:E,"S/I",0)</f>
        <v>S/I</v>
      </c>
      <c r="AB581" s="6" t="str">
        <f>_xlfn.XLOOKUP(C581,[2]CMg!$I$4:$I$106,[2]CMg!$M$4:$M$106,"----",0,1)</f>
        <v>----</v>
      </c>
      <c r="AC581" s="6" t="str">
        <f>_xlfn.XLOOKUP(C581,[2]CMg!$A$4:$A$106,[2]CMg!$B$4:$B$106,"----",0,1)</f>
        <v>----</v>
      </c>
      <c r="AD581" s="6" t="str">
        <f>_xlfn.XLOOKUP(C581,'[3]Promedio solar Cmg'!$A$4:$A$106,'[3]Promedio solar Cmg'!$B$4:$B$106,"----",0,1)</f>
        <v>----</v>
      </c>
      <c r="AH581" s="12">
        <f>_xlfn.XLOOKUP($E581,'[2]Balance económico'!$C:$C,'[2]Balance económico'!$D:$D,"-",0)</f>
        <v>21691133643.183369</v>
      </c>
      <c r="AI581" s="12">
        <f>_xlfn.XLOOKUP($E581,'[2]Balance económico'!$C:$C,'[2]Balance económico'!$E:$E,"-",0)</f>
        <v>2324793951.0151529</v>
      </c>
      <c r="AJ581" s="12" t="str">
        <f>_xlfn.XLOOKUP($E581,'[2]Balance económico'!$C:$C,'[2]Balance económico'!$F:$F,"-",0)</f>
        <v>----</v>
      </c>
      <c r="AK581" s="6" t="str">
        <f t="shared" si="28"/>
        <v>PPA</v>
      </c>
      <c r="AL581" s="12" t="str" cm="1">
        <f t="array" ref="AL581">IFERROR((X581*[2]!Tabla2[Bloque A] + 'BD Centrales 2025'!Y674*[2]!Tabla2[Bloque B] + 'BD Centrales 2025'!Z674*[2]!Tabla2[Bloque C])*#REF!,"-")</f>
        <v>-</v>
      </c>
      <c r="AM581" s="12" t="str">
        <f t="shared" si="29"/>
        <v>-</v>
      </c>
      <c r="AN581" s="12">
        <f>IFERROR((AH581+AI581+AJ581)/(SUMIFS($W$2:$W$1194,$E$2:$E$1194,E581)*1000*#REF!),0)</f>
        <v>0</v>
      </c>
    </row>
    <row r="582" spans="1:40" ht="14.4" x14ac:dyDescent="0.3">
      <c r="A582" s="7">
        <v>1709</v>
      </c>
      <c r="B582" s="7" t="s">
        <v>1704</v>
      </c>
      <c r="C582" s="8" t="s">
        <v>1705</v>
      </c>
      <c r="D582" s="6" t="s">
        <v>1231</v>
      </c>
      <c r="E582" s="6" t="str">
        <f>_xlfn.XLOOKUP(D582,'[2]Coordinados SEN'!$A:$A,'[2]Coordinados SEN'!$B:$B,"-",0)</f>
        <v>76.727.466-1</v>
      </c>
      <c r="F582" s="6" t="s">
        <v>1706</v>
      </c>
      <c r="G582" s="6">
        <f t="shared" si="27"/>
        <v>36</v>
      </c>
      <c r="H582" s="6" t="s">
        <v>1707</v>
      </c>
      <c r="I582" s="6" t="s">
        <v>1708</v>
      </c>
      <c r="J582" s="6" t="str">
        <f>_xlfn.XLOOKUP(I582,'[2]Barras CMg'!$E$2:$E$1527,'[2]Barras CMg'!$A$2:$A$1527,"------",0,1)</f>
        <v>ALHUE_________023</v>
      </c>
      <c r="K582" s="6" t="s">
        <v>397</v>
      </c>
      <c r="L582" s="6">
        <v>2025</v>
      </c>
      <c r="M582" s="6" t="s">
        <v>495</v>
      </c>
      <c r="N582" s="6" t="s">
        <v>496</v>
      </c>
      <c r="O582" s="6" t="s">
        <v>213</v>
      </c>
      <c r="P582" s="6" t="s">
        <v>164</v>
      </c>
      <c r="Q582" s="6" t="s">
        <v>221</v>
      </c>
      <c r="R582" s="6" t="s">
        <v>1709</v>
      </c>
      <c r="S582" s="6" t="s">
        <v>51</v>
      </c>
      <c r="T582" s="9" t="s">
        <v>1671</v>
      </c>
      <c r="U582" s="10">
        <v>3.0089999999999999</v>
      </c>
      <c r="V582" s="10">
        <v>3</v>
      </c>
      <c r="W582" s="11" t="e">
        <f>_xlfn.XLOOKUP(C582,#REF!,#REF!,"S/I",0)</f>
        <v>#REF!</v>
      </c>
      <c r="X582" s="11" t="str">
        <f>_xlfn.XLOOKUP($D582,[2]Retiros_dinamica!$F:$F,[2]Retiros_dinamica!B:B,"S/I",0)</f>
        <v>S/I</v>
      </c>
      <c r="Y582" s="11" t="str">
        <f>_xlfn.XLOOKUP($D582,[2]Retiros_dinamica!$F:$F,[2]Retiros_dinamica!C:C,"S/I",0)</f>
        <v>S/I</v>
      </c>
      <c r="Z582" s="11" t="str">
        <f>_xlfn.XLOOKUP($D582,[2]Retiros_dinamica!$F:$F,[2]Retiros_dinamica!D:D,"S/I",0)</f>
        <v>S/I</v>
      </c>
      <c r="AA582" s="11" t="str">
        <f>_xlfn.XLOOKUP($D582,[2]Retiros_dinamica!$F:$F,[2]Retiros_dinamica!E:E,"S/I",0)</f>
        <v>S/I</v>
      </c>
      <c r="AB582" s="6" t="str">
        <f>_xlfn.XLOOKUP(C582,[2]CMg!$I$4:$I$106,[2]CMg!$M$4:$M$106,"----",0,1)</f>
        <v>----</v>
      </c>
      <c r="AC582" s="6" t="str">
        <f>_xlfn.XLOOKUP(C582,[2]CMg!$A$4:$A$106,[2]CMg!$B$4:$B$106,"----",0,1)</f>
        <v>----</v>
      </c>
      <c r="AD582" s="6" t="str">
        <f>_xlfn.XLOOKUP(C582,'[3]Promedio solar Cmg'!$A$4:$A$106,'[3]Promedio solar Cmg'!$B$4:$B$106,"----",0,1)</f>
        <v>----</v>
      </c>
      <c r="AH582" s="12">
        <f>_xlfn.XLOOKUP($E582,'[2]Balance económico'!$C:$C,'[2]Balance económico'!$D:$D,"-",0)</f>
        <v>21691133643.183369</v>
      </c>
      <c r="AI582" s="12">
        <f>_xlfn.XLOOKUP($E582,'[2]Balance económico'!$C:$C,'[2]Balance económico'!$E:$E,"-",0)</f>
        <v>2324793951.0151529</v>
      </c>
      <c r="AJ582" s="12" t="str">
        <f>_xlfn.XLOOKUP($E582,'[2]Balance económico'!$C:$C,'[2]Balance económico'!$F:$F,"-",0)</f>
        <v>----</v>
      </c>
      <c r="AK582" s="6" t="str">
        <f t="shared" si="28"/>
        <v>PPA</v>
      </c>
      <c r="AL582" s="12" t="str" cm="1">
        <f t="array" ref="AL582">IFERROR((X582*[2]!Tabla2[Bloque A] + 'BD Centrales 2025'!Y675*[2]!Tabla2[Bloque B] + 'BD Centrales 2025'!Z675*[2]!Tabla2[Bloque C])*#REF!,"-")</f>
        <v>-</v>
      </c>
      <c r="AM582" s="12" t="str">
        <f t="shared" si="29"/>
        <v>-</v>
      </c>
      <c r="AN582" s="12">
        <f>IFERROR((AH582+AI582+AJ582)/(SUMIFS($W$2:$W$1194,$E$2:$E$1194,E582)*1000*#REF!),0)</f>
        <v>0</v>
      </c>
    </row>
    <row r="583" spans="1:40" ht="14.4" x14ac:dyDescent="0.3">
      <c r="A583" s="7">
        <v>1710</v>
      </c>
      <c r="B583" s="7" t="s">
        <v>1710</v>
      </c>
      <c r="C583" s="8" t="s">
        <v>1711</v>
      </c>
      <c r="D583" s="6" t="s">
        <v>1712</v>
      </c>
      <c r="E583" s="6" t="str">
        <f>_xlfn.XLOOKUP(D583,'[2]Coordinados SEN'!$A:$A,'[2]Coordinados SEN'!$B:$B,"-",0)</f>
        <v>76.863.481-5</v>
      </c>
      <c r="F583" s="6" t="s">
        <v>1712</v>
      </c>
      <c r="G583" s="6">
        <f t="shared" si="27"/>
        <v>1</v>
      </c>
      <c r="H583" s="6" t="s">
        <v>1713</v>
      </c>
      <c r="I583" s="6" t="s">
        <v>1714</v>
      </c>
      <c r="J583" s="6" t="str">
        <f>_xlfn.XLOOKUP(I583,'[2]Barras CMg'!$E$2:$E$1527,'[2]Barras CMg'!$A$2:$A$1527,"------",0,1)</f>
        <v>------</v>
      </c>
      <c r="K583" s="6" t="s">
        <v>397</v>
      </c>
      <c r="L583" s="6">
        <v>2025</v>
      </c>
      <c r="M583" s="6" t="s">
        <v>495</v>
      </c>
      <c r="N583" s="6" t="s">
        <v>496</v>
      </c>
      <c r="O583" s="6" t="s">
        <v>213</v>
      </c>
      <c r="P583" s="6" t="s">
        <v>189</v>
      </c>
      <c r="Q583" s="6" t="s">
        <v>773</v>
      </c>
      <c r="R583" s="6" t="s">
        <v>855</v>
      </c>
      <c r="S583" s="6" t="s">
        <v>51</v>
      </c>
      <c r="T583" s="9" t="s">
        <v>1715</v>
      </c>
      <c r="U583" s="10">
        <v>3</v>
      </c>
      <c r="V583" s="10">
        <v>2.97</v>
      </c>
      <c r="W583" s="11" t="e">
        <f>_xlfn.XLOOKUP(C583,#REF!,#REF!,"S/I",0)</f>
        <v>#REF!</v>
      </c>
      <c r="X583" s="11" t="str">
        <f>_xlfn.XLOOKUP($D583,[2]Retiros_dinamica!$F:$F,[2]Retiros_dinamica!B:B,"S/I",0)</f>
        <v>S/I</v>
      </c>
      <c r="Y583" s="11" t="str">
        <f>_xlfn.XLOOKUP($D583,[2]Retiros_dinamica!$F:$F,[2]Retiros_dinamica!C:C,"S/I",0)</f>
        <v>S/I</v>
      </c>
      <c r="Z583" s="11" t="str">
        <f>_xlfn.XLOOKUP($D583,[2]Retiros_dinamica!$F:$F,[2]Retiros_dinamica!D:D,"S/I",0)</f>
        <v>S/I</v>
      </c>
      <c r="AA583" s="11" t="str">
        <f>_xlfn.XLOOKUP($D583,[2]Retiros_dinamica!$F:$F,[2]Retiros_dinamica!E:E,"S/I",0)</f>
        <v>S/I</v>
      </c>
      <c r="AB583" s="6" t="str">
        <f>_xlfn.XLOOKUP(C583,[2]CMg!$I$4:$I$106,[2]CMg!$M$4:$M$106,"----",0,1)</f>
        <v>----</v>
      </c>
      <c r="AC583" s="6" t="str">
        <f>_xlfn.XLOOKUP(C583,[2]CMg!$A$4:$A$106,[2]CMg!$B$4:$B$106,"----",0,1)</f>
        <v>----</v>
      </c>
      <c r="AD583" s="6" t="str">
        <f>_xlfn.XLOOKUP(C583,'[3]Promedio solar Cmg'!$A$4:$A$106,'[3]Promedio solar Cmg'!$B$4:$B$106,"----",0,1)</f>
        <v>----</v>
      </c>
      <c r="AH583" s="12">
        <f>_xlfn.XLOOKUP($E583,'[2]Balance económico'!$C:$C,'[2]Balance económico'!$D:$D,"-",0)</f>
        <v>260605358.65601313</v>
      </c>
      <c r="AI583" s="12">
        <f>_xlfn.XLOOKUP($E583,'[2]Balance económico'!$C:$C,'[2]Balance económico'!$E:$E,"-",0)</f>
        <v>38240532.388700001</v>
      </c>
      <c r="AJ583" s="12" t="str">
        <f>_xlfn.XLOOKUP($E583,'[2]Balance económico'!$C:$C,'[2]Balance económico'!$F:$F,"-",0)</f>
        <v>----</v>
      </c>
      <c r="AK583" s="6" t="str">
        <f t="shared" si="28"/>
        <v>PPA</v>
      </c>
      <c r="AL583" s="12" t="str" cm="1">
        <f t="array" ref="AL583">IFERROR((X583*[2]!Tabla2[Bloque A] + 'BD Centrales 2025'!Y250*[2]!Tabla2[Bloque B] + 'BD Centrales 2025'!Z250*[2]!Tabla2[Bloque C])*#REF!,"-")</f>
        <v>-</v>
      </c>
      <c r="AM583" s="12" t="str">
        <f t="shared" si="29"/>
        <v>-</v>
      </c>
      <c r="AN583" s="12">
        <f>IFERROR((AH583+AI583+AJ583)/(SUMIFS($W$2:$W$1194,$E$2:$E$1194,E583)*1000*#REF!),0)</f>
        <v>0</v>
      </c>
    </row>
    <row r="584" spans="1:40" ht="14.4" x14ac:dyDescent="0.3">
      <c r="A584" s="7">
        <v>1711</v>
      </c>
      <c r="B584" s="7" t="s">
        <v>1716</v>
      </c>
      <c r="C584" s="8" t="s">
        <v>1717</v>
      </c>
      <c r="D584" s="6" t="s">
        <v>1298</v>
      </c>
      <c r="E584" s="6" t="str">
        <f>_xlfn.XLOOKUP(D584,'[2]Coordinados SEN'!$A:$A,'[2]Coordinados SEN'!$B:$B,"-",0)</f>
        <v>76.866.361-0</v>
      </c>
      <c r="F584" s="6" t="s">
        <v>1298</v>
      </c>
      <c r="G584" s="6">
        <f t="shared" si="27"/>
        <v>3</v>
      </c>
      <c r="H584" s="6" t="s">
        <v>1718</v>
      </c>
      <c r="I584" s="6" t="s">
        <v>1415</v>
      </c>
      <c r="J584" s="6" t="str">
        <f>_xlfn.XLOOKUP(I584,'[2]Barras CMg'!$E$2:$E$1527,'[2]Barras CMg'!$A$2:$A$1527,"------",0,1)</f>
        <v>------</v>
      </c>
      <c r="K584" s="6" t="s">
        <v>397</v>
      </c>
      <c r="L584" s="6">
        <v>2025</v>
      </c>
      <c r="M584" s="6" t="s">
        <v>495</v>
      </c>
      <c r="N584" s="6" t="s">
        <v>496</v>
      </c>
      <c r="O584" s="6" t="s">
        <v>213</v>
      </c>
      <c r="P584" s="6" t="s">
        <v>189</v>
      </c>
      <c r="Q584" s="6" t="s">
        <v>190</v>
      </c>
      <c r="R584" s="6" t="s">
        <v>1037</v>
      </c>
      <c r="S584" s="6" t="s">
        <v>51</v>
      </c>
      <c r="T584" s="9" t="s">
        <v>1719</v>
      </c>
      <c r="U584" s="10">
        <v>9</v>
      </c>
      <c r="V584" s="10">
        <v>8.9990000000000006</v>
      </c>
      <c r="W584" s="11" t="e">
        <f>_xlfn.XLOOKUP(C584,#REF!,#REF!,"S/I",0)</f>
        <v>#REF!</v>
      </c>
      <c r="X584" s="11" t="str">
        <f>_xlfn.XLOOKUP($D584,[2]Retiros_dinamica!$F:$F,[2]Retiros_dinamica!B:B,"S/I",0)</f>
        <v>S/I</v>
      </c>
      <c r="Y584" s="11" t="str">
        <f>_xlfn.XLOOKUP($D584,[2]Retiros_dinamica!$F:$F,[2]Retiros_dinamica!C:C,"S/I",0)</f>
        <v>S/I</v>
      </c>
      <c r="Z584" s="11" t="str">
        <f>_xlfn.XLOOKUP($D584,[2]Retiros_dinamica!$F:$F,[2]Retiros_dinamica!D:D,"S/I",0)</f>
        <v>S/I</v>
      </c>
      <c r="AA584" s="11" t="str">
        <f>_xlfn.XLOOKUP($D584,[2]Retiros_dinamica!$F:$F,[2]Retiros_dinamica!E:E,"S/I",0)</f>
        <v>S/I</v>
      </c>
      <c r="AB584" s="6" t="str">
        <f>_xlfn.XLOOKUP(C584,[2]CMg!$I$4:$I$106,[2]CMg!$M$4:$M$106,"----",0,1)</f>
        <v>----</v>
      </c>
      <c r="AC584" s="6" t="str">
        <f>_xlfn.XLOOKUP(C584,[2]CMg!$A$4:$A$106,[2]CMg!$B$4:$B$106,"----",0,1)</f>
        <v>----</v>
      </c>
      <c r="AD584" s="6" t="str">
        <f>_xlfn.XLOOKUP(C584,'[3]Promedio solar Cmg'!$A$4:$A$106,'[3]Promedio solar Cmg'!$B$4:$B$106,"----",0,1)</f>
        <v>----</v>
      </c>
      <c r="AH584" s="12">
        <f>_xlfn.XLOOKUP($E584,'[2]Balance económico'!$C:$C,'[2]Balance económico'!$D:$D,"-",0)</f>
        <v>3092303524.8560991</v>
      </c>
      <c r="AI584" s="12">
        <f>_xlfn.XLOOKUP($E584,'[2]Balance económico'!$C:$C,'[2]Balance económico'!$E:$E,"-",0)</f>
        <v>299402082.07999998</v>
      </c>
      <c r="AJ584" s="12" t="str">
        <f>_xlfn.XLOOKUP($E584,'[2]Balance económico'!$C:$C,'[2]Balance económico'!$F:$F,"-",0)</f>
        <v>----</v>
      </c>
      <c r="AK584" s="6" t="str">
        <f t="shared" si="28"/>
        <v>PPA</v>
      </c>
      <c r="AL584" s="12" t="str" cm="1">
        <f t="array" ref="AL584">IFERROR((X584*[2]!Tabla2[Bloque A] + 'BD Centrales 2025'!Y495*[2]!Tabla2[Bloque B] + 'BD Centrales 2025'!Z495*[2]!Tabla2[Bloque C])*#REF!,"-")</f>
        <v>-</v>
      </c>
      <c r="AM584" s="12" t="str">
        <f t="shared" si="29"/>
        <v>-</v>
      </c>
      <c r="AN584" s="12">
        <f>IFERROR((AH584+AI584+AJ584)/(SUMIFS($W$2:$W$1194,$E$2:$E$1194,E584)*1000*#REF!),0)</f>
        <v>0</v>
      </c>
    </row>
    <row r="585" spans="1:40" ht="14.4" x14ac:dyDescent="0.3">
      <c r="A585" s="7">
        <v>1712</v>
      </c>
      <c r="B585" s="7" t="s">
        <v>3416</v>
      </c>
      <c r="C585" s="8" t="s">
        <v>3417</v>
      </c>
      <c r="D585" s="6" t="s">
        <v>1674</v>
      </c>
      <c r="E585" s="6" t="str">
        <f>_xlfn.XLOOKUP(D585,'[2]Coordinados SEN'!$A:$A,'[2]Coordinados SEN'!$B:$B,"-",0)</f>
        <v>76.580.921-5</v>
      </c>
      <c r="F585" s="6" t="s">
        <v>3418</v>
      </c>
      <c r="G585" s="6">
        <f t="shared" si="27"/>
        <v>4</v>
      </c>
      <c r="H585" s="6" t="s">
        <v>3419</v>
      </c>
      <c r="I585" s="6" t="s">
        <v>3420</v>
      </c>
      <c r="J585" s="6" t="str">
        <f>_xlfn.XLOOKUP(I585,'[2]Barras CMg'!$E$2:$E$1527,'[2]Barras CMg'!$A$2:$A$1527,"------",0,1)</f>
        <v>CTIGRE________220</v>
      </c>
      <c r="K585" s="6">
        <v>44</v>
      </c>
      <c r="L585" s="6">
        <v>2025</v>
      </c>
      <c r="M585" s="6" t="s">
        <v>211</v>
      </c>
      <c r="N585" s="6" t="s">
        <v>212</v>
      </c>
      <c r="O585" s="6" t="s">
        <v>47</v>
      </c>
      <c r="P585" s="6" t="s">
        <v>48</v>
      </c>
      <c r="Q585" s="6" t="s">
        <v>48</v>
      </c>
      <c r="R585" s="6" t="s">
        <v>48</v>
      </c>
      <c r="S585" s="6" t="s">
        <v>51</v>
      </c>
      <c r="T585" s="9" t="s">
        <v>3421</v>
      </c>
      <c r="U585" s="10">
        <v>184.8</v>
      </c>
      <c r="V585" s="10">
        <v>182.05</v>
      </c>
      <c r="W585" s="11" t="e">
        <f>_xlfn.XLOOKUP(C585,#REF!,#REF!,"S/I",0)</f>
        <v>#REF!</v>
      </c>
      <c r="X585" s="11">
        <f>_xlfn.XLOOKUP($D585,[2]Retiros_dinamica!$F:$F,[2]Retiros_dinamica!B:B,"S/I",0)</f>
        <v>273387.09281714249</v>
      </c>
      <c r="Y585" s="11">
        <f>_xlfn.XLOOKUP($D585,[2]Retiros_dinamica!$F:$F,[2]Retiros_dinamica!C:C,"S/I",0)</f>
        <v>327601.38932398101</v>
      </c>
      <c r="Z585" s="11">
        <f>_xlfn.XLOOKUP($D585,[2]Retiros_dinamica!$F:$F,[2]Retiros_dinamica!D:D,"S/I",0)</f>
        <v>180263.52312980479</v>
      </c>
      <c r="AA585" s="11">
        <f>_xlfn.XLOOKUP($D585,[2]Retiros_dinamica!$F:$F,[2]Retiros_dinamica!E:E,"S/I",0)</f>
        <v>781252.00527092826</v>
      </c>
      <c r="AB585" s="6" t="str">
        <f>_xlfn.XLOOKUP(C585,[2]CMg!$I$4:$I$106,[2]CMg!$M$4:$M$106,"----",0,1)</f>
        <v>----</v>
      </c>
      <c r="AC585" s="6" t="str">
        <f>_xlfn.XLOOKUP(C585,[2]CMg!$A$4:$A$106,[2]CMg!$B$4:$B$106,"----",0,1)</f>
        <v>----</v>
      </c>
      <c r="AD585" s="6" t="str">
        <f>_xlfn.XLOOKUP(C585,'[3]Promedio solar Cmg'!$A$4:$A$106,'[3]Promedio solar Cmg'!$B$4:$B$106,"----",0,1)</f>
        <v>----</v>
      </c>
      <c r="AH585" s="12">
        <f>_xlfn.XLOOKUP($E585,'[2]Balance económico'!$C:$C,'[2]Balance económico'!$D:$D,"-",0)</f>
        <v>-45330413625.979141</v>
      </c>
      <c r="AI585" s="12">
        <f>_xlfn.XLOOKUP($E585,'[2]Balance económico'!$C:$C,'[2]Balance económico'!$E:$E,"-",0)</f>
        <v>-14780124266.689611</v>
      </c>
      <c r="AJ585" s="12">
        <f>_xlfn.XLOOKUP($E585,'[2]Balance económico'!$C:$C,'[2]Balance económico'!$F:$F,"-",0)</f>
        <v>3767149196.7164898</v>
      </c>
      <c r="AK585" s="6" t="str">
        <f t="shared" si="28"/>
        <v>PPA</v>
      </c>
      <c r="AL585" s="12" t="str" cm="1">
        <f t="array" ref="AL585">IFERROR((X585*[2]!Tabla2[Bloque A] + 'BD Centrales 2025'!Y620*[2]!Tabla2[Bloque B] + 'BD Centrales 2025'!Z620*[2]!Tabla2[Bloque C])*#REF!,"-")</f>
        <v>-</v>
      </c>
      <c r="AM585" s="12" t="str">
        <f t="shared" si="29"/>
        <v>-</v>
      </c>
      <c r="AN585" s="12">
        <f>IFERROR((AH585+AI585+AJ585)/(SUMIFS($W$2:$W$1194,$E$2:$E$1194,E585)*1000*#REF!),0)</f>
        <v>0</v>
      </c>
    </row>
    <row r="586" spans="1:40" ht="14.4" x14ac:dyDescent="0.3">
      <c r="A586" s="7">
        <v>1713</v>
      </c>
      <c r="B586" s="7" t="s">
        <v>1720</v>
      </c>
      <c r="C586" s="8" t="s">
        <v>1721</v>
      </c>
      <c r="D586" s="6" t="s">
        <v>1231</v>
      </c>
      <c r="E586" s="6" t="str">
        <f>_xlfn.XLOOKUP(D586,'[2]Coordinados SEN'!$A:$A,'[2]Coordinados SEN'!$B:$B,"-",0)</f>
        <v>76.727.466-1</v>
      </c>
      <c r="F586" s="6" t="s">
        <v>1722</v>
      </c>
      <c r="G586" s="6">
        <f t="shared" si="27"/>
        <v>36</v>
      </c>
      <c r="H586" s="6" t="s">
        <v>1723</v>
      </c>
      <c r="I586" s="6" t="s">
        <v>1724</v>
      </c>
      <c r="J586" s="6" t="str">
        <f>_xlfn.XLOOKUP(I586,'[2]Barras CMg'!$E$2:$E$1527,'[2]Barras CMg'!$A$2:$A$1527,"------",0,1)</f>
        <v>------</v>
      </c>
      <c r="K586" s="6" t="s">
        <v>397</v>
      </c>
      <c r="L586" s="6">
        <v>2025</v>
      </c>
      <c r="M586" s="6" t="s">
        <v>495</v>
      </c>
      <c r="N586" s="6" t="s">
        <v>496</v>
      </c>
      <c r="O586" s="6" t="s">
        <v>213</v>
      </c>
      <c r="P586" s="6" t="s">
        <v>90</v>
      </c>
      <c r="Q586" s="6" t="s">
        <v>97</v>
      </c>
      <c r="R586" s="6" t="s">
        <v>1725</v>
      </c>
      <c r="S586" s="6" t="s">
        <v>51</v>
      </c>
      <c r="T586" s="9" t="s">
        <v>1726</v>
      </c>
      <c r="U586" s="10">
        <v>2.95</v>
      </c>
      <c r="V586" s="10">
        <v>2.9325000000000001</v>
      </c>
      <c r="W586" s="11" t="e">
        <f>_xlfn.XLOOKUP(C586,#REF!,#REF!,"S/I",0)</f>
        <v>#REF!</v>
      </c>
      <c r="X586" s="11" t="str">
        <f>_xlfn.XLOOKUP($D586,[2]Retiros_dinamica!$F:$F,[2]Retiros_dinamica!B:B,"S/I",0)</f>
        <v>S/I</v>
      </c>
      <c r="Y586" s="11" t="str">
        <f>_xlfn.XLOOKUP($D586,[2]Retiros_dinamica!$F:$F,[2]Retiros_dinamica!C:C,"S/I",0)</f>
        <v>S/I</v>
      </c>
      <c r="Z586" s="11" t="str">
        <f>_xlfn.XLOOKUP($D586,[2]Retiros_dinamica!$F:$F,[2]Retiros_dinamica!D:D,"S/I",0)</f>
        <v>S/I</v>
      </c>
      <c r="AA586" s="11" t="str">
        <f>_xlfn.XLOOKUP($D586,[2]Retiros_dinamica!$F:$F,[2]Retiros_dinamica!E:E,"S/I",0)</f>
        <v>S/I</v>
      </c>
      <c r="AB586" s="6" t="str">
        <f>_xlfn.XLOOKUP(C586,[2]CMg!$I$4:$I$106,[2]CMg!$M$4:$M$106,"----",0,1)</f>
        <v>----</v>
      </c>
      <c r="AC586" s="6" t="str">
        <f>_xlfn.XLOOKUP(C586,[2]CMg!$A$4:$A$106,[2]CMg!$B$4:$B$106,"----",0,1)</f>
        <v>----</v>
      </c>
      <c r="AD586" s="6" t="str">
        <f>_xlfn.XLOOKUP(C586,'[3]Promedio solar Cmg'!$A$4:$A$106,'[3]Promedio solar Cmg'!$B$4:$B$106,"----",0,1)</f>
        <v>----</v>
      </c>
      <c r="AH586" s="12">
        <f>_xlfn.XLOOKUP($E586,'[2]Balance económico'!$C:$C,'[2]Balance económico'!$D:$D,"-",0)</f>
        <v>21691133643.183369</v>
      </c>
      <c r="AI586" s="12">
        <f>_xlfn.XLOOKUP($E586,'[2]Balance económico'!$C:$C,'[2]Balance económico'!$E:$E,"-",0)</f>
        <v>2324793951.0151529</v>
      </c>
      <c r="AJ586" s="12" t="str">
        <f>_xlfn.XLOOKUP($E586,'[2]Balance económico'!$C:$C,'[2]Balance económico'!$F:$F,"-",0)</f>
        <v>----</v>
      </c>
      <c r="AK586" s="6" t="str">
        <f t="shared" si="28"/>
        <v>PPA</v>
      </c>
      <c r="AL586" s="12" t="str" cm="1">
        <f t="array" ref="AL586">IFERROR((X586*[2]!Tabla2[Bloque A] + 'BD Centrales 2025'!Y676*[2]!Tabla2[Bloque B] + 'BD Centrales 2025'!Z676*[2]!Tabla2[Bloque C])*#REF!,"-")</f>
        <v>-</v>
      </c>
      <c r="AM586" s="12" t="str">
        <f t="shared" si="29"/>
        <v>-</v>
      </c>
      <c r="AN586" s="12">
        <f>IFERROR((AH586+AI586+AJ586)/(SUMIFS($W$2:$W$1194,$E$2:$E$1194,E586)*1000*#REF!),0)</f>
        <v>0</v>
      </c>
    </row>
    <row r="587" spans="1:40" ht="14.4" x14ac:dyDescent="0.3">
      <c r="A587" s="7">
        <v>1718</v>
      </c>
      <c r="B587" s="7" t="s">
        <v>1736</v>
      </c>
      <c r="C587" s="8" t="s">
        <v>1737</v>
      </c>
      <c r="D587" s="6" t="s">
        <v>1738</v>
      </c>
      <c r="E587" s="6" t="str">
        <f>_xlfn.XLOOKUP(D587,'[2]Coordinados SEN'!$A:$A,'[2]Coordinados SEN'!$B:$B,"-",0)</f>
        <v>76.758.664-7</v>
      </c>
      <c r="F587" s="6" t="s">
        <v>1738</v>
      </c>
      <c r="G587" s="6">
        <f t="shared" si="27"/>
        <v>1</v>
      </c>
      <c r="H587" s="6" t="s">
        <v>1739</v>
      </c>
      <c r="I587" s="6" t="s">
        <v>1740</v>
      </c>
      <c r="J587" s="6" t="str">
        <f>_xlfn.XLOOKUP(I587,'[2]Barras CMg'!$E$2:$E$1527,'[2]Barras CMg'!$A$2:$A$1527,"------",0,1)</f>
        <v>------</v>
      </c>
      <c r="K587" s="6" t="s">
        <v>397</v>
      </c>
      <c r="L587" s="6">
        <v>2025</v>
      </c>
      <c r="M587" s="6" t="s">
        <v>495</v>
      </c>
      <c r="N587" s="6" t="s">
        <v>496</v>
      </c>
      <c r="O587" s="6" t="s">
        <v>213</v>
      </c>
      <c r="P587" s="6" t="s">
        <v>189</v>
      </c>
      <c r="Q587" s="6" t="s">
        <v>773</v>
      </c>
      <c r="R587" s="6" t="s">
        <v>855</v>
      </c>
      <c r="S587" s="6" t="s">
        <v>51</v>
      </c>
      <c r="T587" s="9" t="s">
        <v>1741</v>
      </c>
      <c r="U587" s="10">
        <v>3</v>
      </c>
      <c r="V587" s="10">
        <v>2.9889999999999999</v>
      </c>
      <c r="W587" s="11" t="e">
        <f>_xlfn.XLOOKUP(C587,#REF!,#REF!,"S/I",0)</f>
        <v>#REF!</v>
      </c>
      <c r="X587" s="11" t="str">
        <f>_xlfn.XLOOKUP($D587,[2]Retiros_dinamica!$F:$F,[2]Retiros_dinamica!B:B,"S/I",0)</f>
        <v>S/I</v>
      </c>
      <c r="Y587" s="11" t="str">
        <f>_xlfn.XLOOKUP($D587,[2]Retiros_dinamica!$F:$F,[2]Retiros_dinamica!C:C,"S/I",0)</f>
        <v>S/I</v>
      </c>
      <c r="Z587" s="11" t="str">
        <f>_xlfn.XLOOKUP($D587,[2]Retiros_dinamica!$F:$F,[2]Retiros_dinamica!D:D,"S/I",0)</f>
        <v>S/I</v>
      </c>
      <c r="AA587" s="11" t="str">
        <f>_xlfn.XLOOKUP($D587,[2]Retiros_dinamica!$F:$F,[2]Retiros_dinamica!E:E,"S/I",0)</f>
        <v>S/I</v>
      </c>
      <c r="AB587" s="6" t="str">
        <f>_xlfn.XLOOKUP(C587,[2]CMg!$I$4:$I$106,[2]CMg!$M$4:$M$106,"----",0,1)</f>
        <v>----</v>
      </c>
      <c r="AC587" s="6" t="str">
        <f>_xlfn.XLOOKUP(C587,[2]CMg!$A$4:$A$106,[2]CMg!$B$4:$B$106,"----",0,1)</f>
        <v>----</v>
      </c>
      <c r="AD587" s="6" t="str">
        <f>_xlfn.XLOOKUP(C587,'[3]Promedio solar Cmg'!$A$4:$A$106,'[3]Promedio solar Cmg'!$B$4:$B$106,"----",0,1)</f>
        <v>----</v>
      </c>
      <c r="AH587" s="12">
        <f>_xlfn.XLOOKUP($E587,'[2]Balance económico'!$C:$C,'[2]Balance económico'!$D:$D,"-",0)</f>
        <v>232329407.08936304</v>
      </c>
      <c r="AI587" s="12">
        <f>_xlfn.XLOOKUP($E587,'[2]Balance económico'!$C:$C,'[2]Balance económico'!$E:$E,"-",0)</f>
        <v>31671036.053999998</v>
      </c>
      <c r="AJ587" s="12" t="str">
        <f>_xlfn.XLOOKUP($E587,'[2]Balance económico'!$C:$C,'[2]Balance económico'!$F:$F,"-",0)</f>
        <v>----</v>
      </c>
      <c r="AK587" s="6" t="str">
        <f t="shared" si="28"/>
        <v>PPA</v>
      </c>
      <c r="AL587" s="12" t="str" cm="1">
        <f t="array" ref="AL587">IFERROR((X587*[2]!Tabla2[Bloque A] + 'BD Centrales 2025'!Y192*[2]!Tabla2[Bloque B] + 'BD Centrales 2025'!Z192*[2]!Tabla2[Bloque C])*#REF!,"-")</f>
        <v>-</v>
      </c>
      <c r="AM587" s="12" t="str">
        <f t="shared" si="29"/>
        <v>-</v>
      </c>
      <c r="AN587" s="12">
        <f>IFERROR((AH587+AI587+AJ587)/(SUMIFS($W$2:$W$1194,$E$2:$E$1194,E587)*1000*#REF!),0)</f>
        <v>0</v>
      </c>
    </row>
    <row r="588" spans="1:40" ht="14.4" x14ac:dyDescent="0.3">
      <c r="A588" s="7">
        <v>1719</v>
      </c>
      <c r="B588" s="7" t="s">
        <v>1742</v>
      </c>
      <c r="C588" s="8" t="s">
        <v>1743</v>
      </c>
      <c r="D588" s="6" t="s">
        <v>1744</v>
      </c>
      <c r="E588" s="6" t="str">
        <f>_xlfn.XLOOKUP(D588,'[2]Coordinados SEN'!$A:$A,'[2]Coordinados SEN'!$B:$B,"-",0)</f>
        <v>76.979.116-7</v>
      </c>
      <c r="F588" s="6" t="s">
        <v>1744</v>
      </c>
      <c r="G588" s="6">
        <f t="shared" si="27"/>
        <v>1</v>
      </c>
      <c r="H588" s="6" t="s">
        <v>1030</v>
      </c>
      <c r="I588" s="6" t="s">
        <v>1031</v>
      </c>
      <c r="J588" s="6" t="str">
        <f>_xlfn.XLOOKUP(I588,'[2]Barras CMg'!$E$2:$E$1527,'[2]Barras CMg'!$A$2:$A$1527,"------",0,1)</f>
        <v>BOLLENAR______013</v>
      </c>
      <c r="K588" s="6" t="s">
        <v>397</v>
      </c>
      <c r="L588" s="6">
        <v>2025</v>
      </c>
      <c r="M588" s="6" t="s">
        <v>495</v>
      </c>
      <c r="N588" s="6" t="s">
        <v>496</v>
      </c>
      <c r="O588" s="6" t="s">
        <v>213</v>
      </c>
      <c r="P588" s="6" t="s">
        <v>164</v>
      </c>
      <c r="Q588" s="6" t="s">
        <v>221</v>
      </c>
      <c r="R588" s="6" t="s">
        <v>1048</v>
      </c>
      <c r="S588" s="6" t="s">
        <v>51</v>
      </c>
      <c r="T588" s="9" t="s">
        <v>1745</v>
      </c>
      <c r="U588" s="10">
        <v>3</v>
      </c>
      <c r="V588" s="10">
        <v>2.99</v>
      </c>
      <c r="W588" s="11" t="e">
        <f>_xlfn.XLOOKUP(C588,#REF!,#REF!,"S/I",0)</f>
        <v>#REF!</v>
      </c>
      <c r="X588" s="11" t="str">
        <f>_xlfn.XLOOKUP($D588,[2]Retiros_dinamica!$F:$F,[2]Retiros_dinamica!B:B,"S/I",0)</f>
        <v>S/I</v>
      </c>
      <c r="Y588" s="11" t="str">
        <f>_xlfn.XLOOKUP($D588,[2]Retiros_dinamica!$F:$F,[2]Retiros_dinamica!C:C,"S/I",0)</f>
        <v>S/I</v>
      </c>
      <c r="Z588" s="11" t="str">
        <f>_xlfn.XLOOKUP($D588,[2]Retiros_dinamica!$F:$F,[2]Retiros_dinamica!D:D,"S/I",0)</f>
        <v>S/I</v>
      </c>
      <c r="AA588" s="11" t="str">
        <f>_xlfn.XLOOKUP($D588,[2]Retiros_dinamica!$F:$F,[2]Retiros_dinamica!E:E,"S/I",0)</f>
        <v>S/I</v>
      </c>
      <c r="AB588" s="6" t="str">
        <f>_xlfn.XLOOKUP(C588,[2]CMg!$I$4:$I$106,[2]CMg!$M$4:$M$106,"----",0,1)</f>
        <v>----</v>
      </c>
      <c r="AC588" s="6" t="str">
        <f>_xlfn.XLOOKUP(C588,[2]CMg!$A$4:$A$106,[2]CMg!$B$4:$B$106,"----",0,1)</f>
        <v>----</v>
      </c>
      <c r="AD588" s="6" t="str">
        <f>_xlfn.XLOOKUP(C588,'[3]Promedio solar Cmg'!$A$4:$A$106,'[3]Promedio solar Cmg'!$B$4:$B$106,"----",0,1)</f>
        <v>----</v>
      </c>
      <c r="AH588" s="12">
        <f>_xlfn.XLOOKUP($E588,'[2]Balance económico'!$C:$C,'[2]Balance económico'!$D:$D,"-",0)</f>
        <v>320231202.01909655</v>
      </c>
      <c r="AI588" s="12">
        <f>_xlfn.XLOOKUP($E588,'[2]Balance económico'!$C:$C,'[2]Balance económico'!$E:$E,"-",0)</f>
        <v>36834255.769199997</v>
      </c>
      <c r="AJ588" s="12" t="str">
        <f>_xlfn.XLOOKUP($E588,'[2]Balance económico'!$C:$C,'[2]Balance económico'!$F:$F,"-",0)</f>
        <v>----</v>
      </c>
      <c r="AK588" s="6" t="str">
        <f t="shared" si="28"/>
        <v>PPA</v>
      </c>
      <c r="AL588" s="12" t="str" cm="1">
        <f t="array" ref="AL588">IFERROR((X588*[2]!Tabla2[Bloque A] + 'BD Centrales 2025'!Y237*[2]!Tabla2[Bloque B] + 'BD Centrales 2025'!Z237*[2]!Tabla2[Bloque C])*#REF!,"-")</f>
        <v>-</v>
      </c>
      <c r="AM588" s="12" t="str">
        <f t="shared" si="29"/>
        <v>-</v>
      </c>
      <c r="AN588" s="12">
        <f>IFERROR((AH588+AI588+AJ588)/(SUMIFS($W$2:$W$1194,$E$2:$E$1194,E588)*1000*#REF!),0)</f>
        <v>0</v>
      </c>
    </row>
    <row r="589" spans="1:40" ht="14.4" x14ac:dyDescent="0.3">
      <c r="A589" s="7">
        <v>1720</v>
      </c>
      <c r="B589" s="7" t="s">
        <v>1746</v>
      </c>
      <c r="C589" s="8" t="s">
        <v>1747</v>
      </c>
      <c r="D589" s="6" t="s">
        <v>1748</v>
      </c>
      <c r="E589" s="6" t="str">
        <f>_xlfn.XLOOKUP(D589,'[2]Coordinados SEN'!$A:$A,'[2]Coordinados SEN'!$B:$B,"-",0)</f>
        <v>76.902.134-5</v>
      </c>
      <c r="F589" s="6" t="s">
        <v>1748</v>
      </c>
      <c r="G589" s="6">
        <f t="shared" si="27"/>
        <v>1</v>
      </c>
      <c r="H589" s="6" t="s">
        <v>1749</v>
      </c>
      <c r="I589" s="6" t="s">
        <v>1750</v>
      </c>
      <c r="J589" s="6" t="str">
        <f>_xlfn.XLOOKUP(I589,'[2]Barras CMg'!$E$2:$E$1527,'[2]Barras CMg'!$A$2:$A$1527,"------",0,1)</f>
        <v>LAPALMA_______013</v>
      </c>
      <c r="K589" s="6" t="s">
        <v>397</v>
      </c>
      <c r="L589" s="6">
        <v>2025</v>
      </c>
      <c r="M589" s="6" t="s">
        <v>495</v>
      </c>
      <c r="N589" s="6" t="s">
        <v>496</v>
      </c>
      <c r="O589" s="6" t="s">
        <v>213</v>
      </c>
      <c r="P589" s="6" t="s">
        <v>90</v>
      </c>
      <c r="Q589" s="6" t="s">
        <v>97</v>
      </c>
      <c r="R589" s="6" t="s">
        <v>1751</v>
      </c>
      <c r="S589" s="6" t="s">
        <v>51</v>
      </c>
      <c r="T589" s="9" t="s">
        <v>1752</v>
      </c>
      <c r="U589" s="10">
        <v>2.8</v>
      </c>
      <c r="V589" s="10">
        <v>2.8</v>
      </c>
      <c r="W589" s="11" t="e">
        <f>_xlfn.XLOOKUP(C589,#REF!,#REF!,"S/I",0)</f>
        <v>#REF!</v>
      </c>
      <c r="X589" s="11" t="str">
        <f>_xlfn.XLOOKUP($D589,[2]Retiros_dinamica!$F:$F,[2]Retiros_dinamica!B:B,"S/I",0)</f>
        <v>S/I</v>
      </c>
      <c r="Y589" s="11" t="str">
        <f>_xlfn.XLOOKUP($D589,[2]Retiros_dinamica!$F:$F,[2]Retiros_dinamica!C:C,"S/I",0)</f>
        <v>S/I</v>
      </c>
      <c r="Z589" s="11" t="str">
        <f>_xlfn.XLOOKUP($D589,[2]Retiros_dinamica!$F:$F,[2]Retiros_dinamica!D:D,"S/I",0)</f>
        <v>S/I</v>
      </c>
      <c r="AA589" s="11" t="str">
        <f>_xlfn.XLOOKUP($D589,[2]Retiros_dinamica!$F:$F,[2]Retiros_dinamica!E:E,"S/I",0)</f>
        <v>S/I</v>
      </c>
      <c r="AB589" s="6" t="str">
        <f>_xlfn.XLOOKUP(C589,[2]CMg!$I$4:$I$106,[2]CMg!$M$4:$M$106,"----",0,1)</f>
        <v>----</v>
      </c>
      <c r="AC589" s="6" t="str">
        <f>_xlfn.XLOOKUP(C589,[2]CMg!$A$4:$A$106,[2]CMg!$B$4:$B$106,"----",0,1)</f>
        <v>----</v>
      </c>
      <c r="AD589" s="6" t="str">
        <f>_xlfn.XLOOKUP(C589,'[3]Promedio solar Cmg'!$A$4:$A$106,'[3]Promedio solar Cmg'!$B$4:$B$106,"----",0,1)</f>
        <v>----</v>
      </c>
      <c r="AH589" s="12">
        <f>_xlfn.XLOOKUP($E589,'[2]Balance económico'!$C:$C,'[2]Balance económico'!$D:$D,"-",0)</f>
        <v>241720261.35370442</v>
      </c>
      <c r="AI589" s="12">
        <f>_xlfn.XLOOKUP($E589,'[2]Balance económico'!$C:$C,'[2]Balance económico'!$E:$E,"-",0)</f>
        <v>27327550.381299999</v>
      </c>
      <c r="AJ589" s="12" t="str">
        <f>_xlfn.XLOOKUP($E589,'[2]Balance económico'!$C:$C,'[2]Balance económico'!$F:$F,"-",0)</f>
        <v>----</v>
      </c>
      <c r="AK589" s="6" t="str">
        <f t="shared" si="28"/>
        <v>PPA</v>
      </c>
      <c r="AL589" s="12" t="str" cm="1">
        <f t="array" ref="AL589">IFERROR((X589*[2]!Tabla2[Bloque A] + 'BD Centrales 2025'!Y166*[2]!Tabla2[Bloque B] + 'BD Centrales 2025'!Z166*[2]!Tabla2[Bloque C])*#REF!,"-")</f>
        <v>-</v>
      </c>
      <c r="AM589" s="12" t="str">
        <f t="shared" si="29"/>
        <v>-</v>
      </c>
      <c r="AN589" s="12">
        <f>IFERROR((AH589+AI589+AJ589)/(SUMIFS($W$2:$W$1194,$E$2:$E$1194,E589)*1000*#REF!),0)</f>
        <v>0</v>
      </c>
    </row>
    <row r="590" spans="1:40" ht="14.4" x14ac:dyDescent="0.3">
      <c r="A590" s="7">
        <v>1721</v>
      </c>
      <c r="B590" s="7" t="s">
        <v>1753</v>
      </c>
      <c r="C590" s="8" t="s">
        <v>1754</v>
      </c>
      <c r="D590" s="6" t="s">
        <v>1653</v>
      </c>
      <c r="E590" s="6" t="str">
        <f>_xlfn.XLOOKUP(D590,'[2]Coordinados SEN'!$A:$A,'[2]Coordinados SEN'!$B:$B,"-",0)</f>
        <v>77.131.323-K</v>
      </c>
      <c r="F590" s="6" t="s">
        <v>1755</v>
      </c>
      <c r="G590" s="6">
        <f t="shared" si="27"/>
        <v>2</v>
      </c>
      <c r="H590" s="6" t="s">
        <v>1756</v>
      </c>
      <c r="I590" s="6" t="s">
        <v>1656</v>
      </c>
      <c r="J590" s="6" t="str">
        <f>_xlfn.XLOOKUP(I590,'[2]Barras CMg'!$E$2:$E$1527,'[2]Barras CMg'!$A$2:$A$1527,"------",0,1)</f>
        <v>------</v>
      </c>
      <c r="K590" s="6" t="s">
        <v>397</v>
      </c>
      <c r="L590" s="6">
        <v>2025</v>
      </c>
      <c r="M590" s="6" t="s">
        <v>495</v>
      </c>
      <c r="N590" s="6" t="s">
        <v>496</v>
      </c>
      <c r="O590" s="6" t="s">
        <v>213</v>
      </c>
      <c r="P590" s="6" t="s">
        <v>477</v>
      </c>
      <c r="Q590" s="6" t="s">
        <v>549</v>
      </c>
      <c r="R590" s="6" t="s">
        <v>1657</v>
      </c>
      <c r="S590" s="6" t="s">
        <v>51</v>
      </c>
      <c r="T590" s="9" t="s">
        <v>1757</v>
      </c>
      <c r="U590" s="10">
        <v>9.0050000000000008</v>
      </c>
      <c r="V590" s="10">
        <v>9</v>
      </c>
      <c r="W590" s="11" t="e">
        <f>_xlfn.XLOOKUP(C590,#REF!,#REF!,"S/I",0)</f>
        <v>#REF!</v>
      </c>
      <c r="X590" s="11" t="str">
        <f>_xlfn.XLOOKUP($D590,[2]Retiros_dinamica!$F:$F,[2]Retiros_dinamica!B:B,"S/I",0)</f>
        <v>S/I</v>
      </c>
      <c r="Y590" s="11" t="str">
        <f>_xlfn.XLOOKUP($D590,[2]Retiros_dinamica!$F:$F,[2]Retiros_dinamica!C:C,"S/I",0)</f>
        <v>S/I</v>
      </c>
      <c r="Z590" s="11" t="str">
        <f>_xlfn.XLOOKUP($D590,[2]Retiros_dinamica!$F:$F,[2]Retiros_dinamica!D:D,"S/I",0)</f>
        <v>S/I</v>
      </c>
      <c r="AA590" s="11" t="str">
        <f>_xlfn.XLOOKUP($D590,[2]Retiros_dinamica!$F:$F,[2]Retiros_dinamica!E:E,"S/I",0)</f>
        <v>S/I</v>
      </c>
      <c r="AB590" s="6" t="str">
        <f>_xlfn.XLOOKUP(C590,[2]CMg!$I$4:$I$106,[2]CMg!$M$4:$M$106,"----",0,1)</f>
        <v>----</v>
      </c>
      <c r="AC590" s="6" t="str">
        <f>_xlfn.XLOOKUP(C590,[2]CMg!$A$4:$A$106,[2]CMg!$B$4:$B$106,"----",0,1)</f>
        <v>----</v>
      </c>
      <c r="AD590" s="6" t="str">
        <f>_xlfn.XLOOKUP(C590,'[3]Promedio solar Cmg'!$A$4:$A$106,'[3]Promedio solar Cmg'!$B$4:$B$106,"----",0,1)</f>
        <v>----</v>
      </c>
      <c r="AH590" s="12">
        <f>_xlfn.XLOOKUP($E590,'[2]Balance económico'!$C:$C,'[2]Balance económico'!$D:$D,"-",0)</f>
        <v>798226803.16018069</v>
      </c>
      <c r="AI590" s="12">
        <f>_xlfn.XLOOKUP($E590,'[2]Balance económico'!$C:$C,'[2]Balance económico'!$E:$E,"-",0)</f>
        <v>99321195.770799994</v>
      </c>
      <c r="AJ590" s="12" t="str">
        <f>_xlfn.XLOOKUP($E590,'[2]Balance económico'!$C:$C,'[2]Balance económico'!$F:$F,"-",0)</f>
        <v>----</v>
      </c>
      <c r="AK590" s="6" t="str">
        <f t="shared" si="28"/>
        <v>PPA</v>
      </c>
      <c r="AL590" s="12" t="str" cm="1">
        <f t="array" ref="AL590">IFERROR((X590*[2]!Tabla2[Bloque A] + 'BD Centrales 2025'!Y364*[2]!Tabla2[Bloque B] + 'BD Centrales 2025'!Z364*[2]!Tabla2[Bloque C])*#REF!,"-")</f>
        <v>-</v>
      </c>
      <c r="AM590" s="12" t="str">
        <f t="shared" si="29"/>
        <v>-</v>
      </c>
      <c r="AN590" s="12">
        <f>IFERROR((AH590+AI590+AJ590)/(SUMIFS($W$2:$W$1194,$E$2:$E$1194,E590)*1000*#REF!),0)</f>
        <v>0</v>
      </c>
    </row>
    <row r="591" spans="1:40" ht="14.4" x14ac:dyDescent="0.3">
      <c r="A591" s="7">
        <v>1722</v>
      </c>
      <c r="B591" s="7" t="s">
        <v>4422</v>
      </c>
      <c r="C591" s="8" t="s">
        <v>4423</v>
      </c>
      <c r="D591" s="6" t="s">
        <v>248</v>
      </c>
      <c r="E591" s="6" t="str">
        <f>_xlfn.XLOOKUP(D591,'[2]Coordinados SEN'!$A:$A,'[2]Coordinados SEN'!$B:$B,"-",0)</f>
        <v>88.006.900-4</v>
      </c>
      <c r="F591" s="6" t="s">
        <v>248</v>
      </c>
      <c r="G591" s="6">
        <f t="shared" si="27"/>
        <v>14</v>
      </c>
      <c r="H591" s="6" t="s">
        <v>4424</v>
      </c>
      <c r="I591" s="6" t="s">
        <v>4425</v>
      </c>
      <c r="J591" s="6" t="str">
        <f>_xlfn.XLOOKUP(I591,'[2]Barras CMg'!$E$2:$E$1527,'[2]Barras CMg'!$A$2:$A$1527,"------",0,1)</f>
        <v>------</v>
      </c>
      <c r="K591" s="6">
        <v>1</v>
      </c>
      <c r="L591" s="6">
        <v>2025</v>
      </c>
      <c r="M591" s="6" t="s">
        <v>66</v>
      </c>
      <c r="N591" s="6" t="s">
        <v>105</v>
      </c>
      <c r="O591" s="6" t="s">
        <v>213</v>
      </c>
      <c r="P591" s="6" t="s">
        <v>250</v>
      </c>
      <c r="Q591" s="6" t="s">
        <v>251</v>
      </c>
      <c r="R591" s="6" t="s">
        <v>252</v>
      </c>
      <c r="S591" s="6" t="s">
        <v>51</v>
      </c>
      <c r="T591" s="9" t="s">
        <v>4426</v>
      </c>
      <c r="U591" s="10">
        <v>0.5</v>
      </c>
      <c r="V591" s="10">
        <v>0.5</v>
      </c>
      <c r="W591" s="11" t="e">
        <f>_xlfn.XLOOKUP(C591,#REF!,#REF!,"S/I",0)</f>
        <v>#REF!</v>
      </c>
      <c r="X591" s="11">
        <f>_xlfn.XLOOKUP($D591,[2]Retiros_dinamica!$F:$F,[2]Retiros_dinamica!B:B,"S/I",0)</f>
        <v>3253060.2037554341</v>
      </c>
      <c r="Y591" s="11">
        <f>_xlfn.XLOOKUP($D591,[2]Retiros_dinamica!$F:$F,[2]Retiros_dinamica!C:C,"S/I",0)</f>
        <v>3836132.6110268869</v>
      </c>
      <c r="Z591" s="11">
        <f>_xlfn.XLOOKUP($D591,[2]Retiros_dinamica!$F:$F,[2]Retiros_dinamica!D:D,"S/I",0)</f>
        <v>2116683.7083193199</v>
      </c>
      <c r="AA591" s="11">
        <f>_xlfn.XLOOKUP($D591,[2]Retiros_dinamica!$F:$F,[2]Retiros_dinamica!E:E,"S/I",0)</f>
        <v>9205876.5231016409</v>
      </c>
      <c r="AB591" s="6" t="str">
        <f>_xlfn.XLOOKUP(C591,[2]CMg!$I$4:$I$106,[2]CMg!$M$4:$M$106,"----",0,1)</f>
        <v>----</v>
      </c>
      <c r="AH591" s="12">
        <f>_xlfn.XLOOKUP($E591,'[2]Balance económico'!$C:$C,'[2]Balance económico'!$D:$D,"-",0)</f>
        <v>-190466040785.9931</v>
      </c>
      <c r="AI591" s="12">
        <f>_xlfn.XLOOKUP($E591,'[2]Balance económico'!$C:$C,'[2]Balance económico'!$E:$E,"-",0)</f>
        <v>-102609858070.40146</v>
      </c>
      <c r="AJ591" s="12">
        <f>_xlfn.XLOOKUP($E591,'[2]Balance económico'!$C:$C,'[2]Balance económico'!$F:$F,"-",0)</f>
        <v>36463788139.985023</v>
      </c>
      <c r="AK591" s="6" t="str">
        <f t="shared" si="28"/>
        <v>PPA</v>
      </c>
      <c r="AL591" s="12" t="str" cm="1">
        <f t="array" ref="AL591">IFERROR((X591*[2]!Tabla2[Bloque A] + 'BD Centrales 2025'!Y819*[2]!Tabla2[Bloque B] + 'BD Centrales 2025'!Z819*[2]!Tabla2[Bloque C])*#REF!,"-")</f>
        <v>-</v>
      </c>
      <c r="AM591" s="12" t="str">
        <f t="shared" si="29"/>
        <v>-</v>
      </c>
      <c r="AN591" s="12">
        <f>IFERROR((AH591+AI591+AJ591)/(SUMIFS($W$2:$W$1194,$E$2:$E$1194,E591)*1000*#REF!),0)</f>
        <v>0</v>
      </c>
    </row>
    <row r="592" spans="1:40" ht="14.4" x14ac:dyDescent="0.3">
      <c r="A592" s="7">
        <v>1723</v>
      </c>
      <c r="B592" s="7" t="s">
        <v>1758</v>
      </c>
      <c r="C592" s="8" t="s">
        <v>1759</v>
      </c>
      <c r="D592" s="6" t="s">
        <v>1760</v>
      </c>
      <c r="E592" s="6" t="str">
        <f>_xlfn.XLOOKUP(D592,'[2]Coordinados SEN'!$A:$A,'[2]Coordinados SEN'!$B:$B,"-",0)</f>
        <v>76.576.597-8</v>
      </c>
      <c r="F592" s="6" t="s">
        <v>1760</v>
      </c>
      <c r="G592" s="6">
        <f t="shared" si="27"/>
        <v>1</v>
      </c>
      <c r="H592" s="6" t="s">
        <v>1371</v>
      </c>
      <c r="I592" s="6" t="s">
        <v>892</v>
      </c>
      <c r="J592" s="6" t="str">
        <f>_xlfn.XLOOKUP(I592,'[2]Barras CMg'!$E$2:$E$1527,'[2]Barras CMg'!$A$2:$A$1527,"------",0,1)</f>
        <v>CATEMU________013</v>
      </c>
      <c r="K592" s="6" t="s">
        <v>397</v>
      </c>
      <c r="L592" s="6">
        <v>2025</v>
      </c>
      <c r="M592" s="6" t="s">
        <v>495</v>
      </c>
      <c r="N592" s="6" t="s">
        <v>496</v>
      </c>
      <c r="O592" s="6" t="s">
        <v>213</v>
      </c>
      <c r="P592" s="6" t="s">
        <v>189</v>
      </c>
      <c r="Q592" s="6" t="s">
        <v>879</v>
      </c>
      <c r="R592" s="6" t="s">
        <v>893</v>
      </c>
      <c r="S592" s="6" t="s">
        <v>51</v>
      </c>
      <c r="T592" s="9" t="s">
        <v>1761</v>
      </c>
      <c r="U592" s="10">
        <v>2</v>
      </c>
      <c r="V592" s="10">
        <v>1.99</v>
      </c>
      <c r="W592" s="11" t="e">
        <f>_xlfn.XLOOKUP(C592,#REF!,#REF!,"S/I",0)</f>
        <v>#REF!</v>
      </c>
      <c r="X592" s="11" t="str">
        <f>_xlfn.XLOOKUP($D592,[2]Retiros_dinamica!$F:$F,[2]Retiros_dinamica!B:B,"S/I",0)</f>
        <v>S/I</v>
      </c>
      <c r="Y592" s="11" t="str">
        <f>_xlfn.XLOOKUP($D592,[2]Retiros_dinamica!$F:$F,[2]Retiros_dinamica!C:C,"S/I",0)</f>
        <v>S/I</v>
      </c>
      <c r="Z592" s="11" t="str">
        <f>_xlfn.XLOOKUP($D592,[2]Retiros_dinamica!$F:$F,[2]Retiros_dinamica!D:D,"S/I",0)</f>
        <v>S/I</v>
      </c>
      <c r="AA592" s="11" t="str">
        <f>_xlfn.XLOOKUP($D592,[2]Retiros_dinamica!$F:$F,[2]Retiros_dinamica!E:E,"S/I",0)</f>
        <v>S/I</v>
      </c>
      <c r="AB592" s="6" t="str">
        <f>_xlfn.XLOOKUP(C592,[2]CMg!$I$4:$I$106,[2]CMg!$M$4:$M$106,"----",0,1)</f>
        <v>----</v>
      </c>
      <c r="AC592" s="6" t="str">
        <f>_xlfn.XLOOKUP(C592,[2]CMg!$A$4:$A$106,[2]CMg!$B$4:$B$106,"----",0,1)</f>
        <v>----</v>
      </c>
      <c r="AD592" s="6" t="str">
        <f>_xlfn.XLOOKUP(C592,'[3]Promedio solar Cmg'!$A$4:$A$106,'[3]Promedio solar Cmg'!$B$4:$B$106,"----",0,1)</f>
        <v>----</v>
      </c>
      <c r="AH592" s="12">
        <f>_xlfn.XLOOKUP($E592,'[2]Balance económico'!$C:$C,'[2]Balance económico'!$D:$D,"-",0)</f>
        <v>243449360.09251392</v>
      </c>
      <c r="AI592" s="12">
        <f>_xlfn.XLOOKUP($E592,'[2]Balance económico'!$C:$C,'[2]Balance económico'!$E:$E,"-",0)</f>
        <v>30894390.211599994</v>
      </c>
      <c r="AJ592" s="12" t="str">
        <f>_xlfn.XLOOKUP($E592,'[2]Balance económico'!$C:$C,'[2]Balance económico'!$F:$F,"-",0)</f>
        <v>----</v>
      </c>
      <c r="AK592" s="6" t="str">
        <f t="shared" si="28"/>
        <v>PPA</v>
      </c>
      <c r="AL592" s="12" t="str" cm="1">
        <f t="array" ref="AL592">IFERROR((X592*[2]!Tabla2[Bloque A] + 'BD Centrales 2025'!Y187*[2]!Tabla2[Bloque B] + 'BD Centrales 2025'!Z187*[2]!Tabla2[Bloque C])*#REF!,"-")</f>
        <v>-</v>
      </c>
      <c r="AM592" s="12" t="str">
        <f t="shared" si="29"/>
        <v>-</v>
      </c>
      <c r="AN592" s="12">
        <f>IFERROR((AH592+AI592+AJ592)/(SUMIFS($W$2:$W$1194,$E$2:$E$1194,E592)*1000*#REF!),0)</f>
        <v>0</v>
      </c>
    </row>
    <row r="593" spans="1:40" ht="14.4" x14ac:dyDescent="0.3">
      <c r="A593" s="7">
        <v>1724</v>
      </c>
      <c r="B593" s="7" t="s">
        <v>1762</v>
      </c>
      <c r="C593" s="8" t="s">
        <v>1763</v>
      </c>
      <c r="D593" s="6" t="s">
        <v>1764</v>
      </c>
      <c r="E593" s="6" t="str">
        <f>_xlfn.XLOOKUP(D593,'[2]Coordinados SEN'!$A:$A,'[2]Coordinados SEN'!$B:$B,"-",0)</f>
        <v>76.982.022-1</v>
      </c>
      <c r="F593" s="6" t="s">
        <v>1764</v>
      </c>
      <c r="G593" s="6">
        <f t="shared" si="27"/>
        <v>1</v>
      </c>
      <c r="H593" s="6" t="s">
        <v>1765</v>
      </c>
      <c r="I593" s="6" t="s">
        <v>1766</v>
      </c>
      <c r="J593" s="6" t="str">
        <f>_xlfn.XLOOKUP(I593,'[2]Barras CMg'!$E$2:$E$1527,'[2]Barras CMg'!$A$2:$A$1527,"------",0,1)</f>
        <v>PASO_HONDO____013</v>
      </c>
      <c r="K593" s="6" t="s">
        <v>397</v>
      </c>
      <c r="L593" s="6">
        <v>2025</v>
      </c>
      <c r="M593" s="6" t="s">
        <v>495</v>
      </c>
      <c r="N593" s="6" t="s">
        <v>496</v>
      </c>
      <c r="O593" s="6" t="s">
        <v>213</v>
      </c>
      <c r="P593" s="6" t="s">
        <v>90</v>
      </c>
      <c r="Q593" s="6" t="s">
        <v>97</v>
      </c>
      <c r="R593" s="6" t="s">
        <v>1095</v>
      </c>
      <c r="S593" s="6" t="s">
        <v>51</v>
      </c>
      <c r="T593" s="9" t="s">
        <v>1767</v>
      </c>
      <c r="U593" s="10">
        <v>3.01</v>
      </c>
      <c r="V593" s="10">
        <v>3</v>
      </c>
      <c r="W593" s="11" t="e">
        <f>_xlfn.XLOOKUP(C593,#REF!,#REF!,"S/I",0)</f>
        <v>#REF!</v>
      </c>
      <c r="X593" s="11" t="str">
        <f>_xlfn.XLOOKUP($D593,[2]Retiros_dinamica!$F:$F,[2]Retiros_dinamica!B:B,"S/I",0)</f>
        <v>S/I</v>
      </c>
      <c r="Y593" s="11" t="str">
        <f>_xlfn.XLOOKUP($D593,[2]Retiros_dinamica!$F:$F,[2]Retiros_dinamica!C:C,"S/I",0)</f>
        <v>S/I</v>
      </c>
      <c r="Z593" s="11" t="str">
        <f>_xlfn.XLOOKUP($D593,[2]Retiros_dinamica!$F:$F,[2]Retiros_dinamica!D:D,"S/I",0)</f>
        <v>S/I</v>
      </c>
      <c r="AA593" s="11" t="str">
        <f>_xlfn.XLOOKUP($D593,[2]Retiros_dinamica!$F:$F,[2]Retiros_dinamica!E:E,"S/I",0)</f>
        <v>S/I</v>
      </c>
      <c r="AB593" s="6" t="str">
        <f>_xlfn.XLOOKUP(C593,[2]CMg!$I$4:$I$106,[2]CMg!$M$4:$M$106,"----",0,1)</f>
        <v>----</v>
      </c>
      <c r="AC593" s="6" t="str">
        <f>_xlfn.XLOOKUP(C593,[2]CMg!$A$4:$A$106,[2]CMg!$B$4:$B$106,"----",0,1)</f>
        <v>----</v>
      </c>
      <c r="AD593" s="6" t="str">
        <f>_xlfn.XLOOKUP(C593,'[3]Promedio solar Cmg'!$A$4:$A$106,'[3]Promedio solar Cmg'!$B$4:$B$106,"----",0,1)</f>
        <v>----</v>
      </c>
      <c r="AH593" s="12">
        <f>_xlfn.XLOOKUP($E593,'[2]Balance económico'!$C:$C,'[2]Balance económico'!$D:$D,"-",0)</f>
        <v>281570140.34358788</v>
      </c>
      <c r="AI593" s="12">
        <f>_xlfn.XLOOKUP($E593,'[2]Balance económico'!$C:$C,'[2]Balance económico'!$E:$E,"-",0)</f>
        <v>31655113.726399999</v>
      </c>
      <c r="AJ593" s="12" t="str">
        <f>_xlfn.XLOOKUP($E593,'[2]Balance económico'!$C:$C,'[2]Balance económico'!$F:$F,"-",0)</f>
        <v>----</v>
      </c>
      <c r="AK593" s="6" t="str">
        <f t="shared" si="28"/>
        <v>PPA</v>
      </c>
      <c r="AL593" s="12" t="str" cm="1">
        <f t="array" ref="AL593">IFERROR((X593*[2]!Tabla2[Bloque A] + 'BD Centrales 2025'!Y191*[2]!Tabla2[Bloque B] + 'BD Centrales 2025'!Z191*[2]!Tabla2[Bloque C])*#REF!,"-")</f>
        <v>-</v>
      </c>
      <c r="AM593" s="12" t="str">
        <f t="shared" si="29"/>
        <v>-</v>
      </c>
      <c r="AN593" s="12">
        <f>IFERROR((AH593+AI593+AJ593)/(SUMIFS($W$2:$W$1194,$E$2:$E$1194,E593)*1000*#REF!),0)</f>
        <v>0</v>
      </c>
    </row>
    <row r="594" spans="1:40" ht="14.4" x14ac:dyDescent="0.3">
      <c r="A594" s="7">
        <v>1725</v>
      </c>
      <c r="B594" s="7" t="s">
        <v>1768</v>
      </c>
      <c r="C594" s="8" t="s">
        <v>1769</v>
      </c>
      <c r="D594" s="6" t="s">
        <v>1770</v>
      </c>
      <c r="E594" s="6" t="str">
        <f>_xlfn.XLOOKUP(D594,'[2]Coordinados SEN'!$A:$A,'[2]Coordinados SEN'!$B:$B,"-",0)</f>
        <v>76.440.329-0</v>
      </c>
      <c r="F594" s="6" t="s">
        <v>1770</v>
      </c>
      <c r="G594" s="6">
        <f t="shared" si="27"/>
        <v>1</v>
      </c>
      <c r="H594" s="6" t="s">
        <v>1771</v>
      </c>
      <c r="I594" s="6" t="s">
        <v>1036</v>
      </c>
      <c r="J594" s="6" t="str">
        <f>_xlfn.XLOOKUP(I594,'[2]Barras CMg'!$E$2:$E$1527,'[2]Barras CMg'!$A$2:$A$1527,"------",0,1)</f>
        <v>------</v>
      </c>
      <c r="K594" s="6" t="s">
        <v>397</v>
      </c>
      <c r="L594" s="6">
        <v>2025</v>
      </c>
      <c r="M594" s="6" t="s">
        <v>495</v>
      </c>
      <c r="N594" s="6" t="s">
        <v>496</v>
      </c>
      <c r="O594" s="6" t="s">
        <v>213</v>
      </c>
      <c r="P594" s="6" t="s">
        <v>189</v>
      </c>
      <c r="Q594" s="6" t="s">
        <v>879</v>
      </c>
      <c r="R594" s="6" t="s">
        <v>1772</v>
      </c>
      <c r="S594" s="6" t="s">
        <v>51</v>
      </c>
      <c r="T594" s="9" t="s">
        <v>1773</v>
      </c>
      <c r="U594" s="10">
        <v>6</v>
      </c>
      <c r="V594" s="10">
        <v>5.6</v>
      </c>
      <c r="W594" s="11" t="e">
        <f>_xlfn.XLOOKUP(C594,#REF!,#REF!,"S/I",0)</f>
        <v>#REF!</v>
      </c>
      <c r="X594" s="11" t="str">
        <f>_xlfn.XLOOKUP($D594,[2]Retiros_dinamica!$F:$F,[2]Retiros_dinamica!B:B,"S/I",0)</f>
        <v>S/I</v>
      </c>
      <c r="Y594" s="11" t="str">
        <f>_xlfn.XLOOKUP($D594,[2]Retiros_dinamica!$F:$F,[2]Retiros_dinamica!C:C,"S/I",0)</f>
        <v>S/I</v>
      </c>
      <c r="Z594" s="11" t="str">
        <f>_xlfn.XLOOKUP($D594,[2]Retiros_dinamica!$F:$F,[2]Retiros_dinamica!D:D,"S/I",0)</f>
        <v>S/I</v>
      </c>
      <c r="AA594" s="11" t="str">
        <f>_xlfn.XLOOKUP($D594,[2]Retiros_dinamica!$F:$F,[2]Retiros_dinamica!E:E,"S/I",0)</f>
        <v>S/I</v>
      </c>
      <c r="AB594" s="6" t="str">
        <f>_xlfn.XLOOKUP(C594,[2]CMg!$I$4:$I$106,[2]CMg!$M$4:$M$106,"----",0,1)</f>
        <v>----</v>
      </c>
      <c r="AC594" s="6" t="str">
        <f>_xlfn.XLOOKUP(C594,[2]CMg!$A$4:$A$106,[2]CMg!$B$4:$B$106,"----",0,1)</f>
        <v>----</v>
      </c>
      <c r="AD594" s="6" t="str">
        <f>_xlfn.XLOOKUP(C594,'[3]Promedio solar Cmg'!$A$4:$A$106,'[3]Promedio solar Cmg'!$B$4:$B$106,"----",0,1)</f>
        <v>----</v>
      </c>
      <c r="AH594" s="12">
        <f>_xlfn.XLOOKUP($E594,'[2]Balance económico'!$C:$C,'[2]Balance económico'!$D:$D,"-",0)</f>
        <v>785958660.81979656</v>
      </c>
      <c r="AI594" s="12">
        <f>_xlfn.XLOOKUP($E594,'[2]Balance económico'!$C:$C,'[2]Balance económico'!$E:$E,"-",0)</f>
        <v>80273346.868799999</v>
      </c>
      <c r="AJ594" s="12" t="str">
        <f>_xlfn.XLOOKUP($E594,'[2]Balance económico'!$C:$C,'[2]Balance económico'!$F:$F,"-",0)</f>
        <v>----</v>
      </c>
      <c r="AK594" s="6" t="str">
        <f t="shared" si="28"/>
        <v>PPA</v>
      </c>
      <c r="AL594" s="12" t="str" cm="1">
        <f t="array" ref="AL594">IFERROR((X594*[2]!Tabla2[Bloque A] + 'BD Centrales 2025'!Y335*[2]!Tabla2[Bloque B] + 'BD Centrales 2025'!Z335*[2]!Tabla2[Bloque C])*#REF!,"-")</f>
        <v>-</v>
      </c>
      <c r="AM594" s="12" t="str">
        <f t="shared" si="29"/>
        <v>-</v>
      </c>
      <c r="AN594" s="12">
        <f>IFERROR((AH594+AI594+AJ594)/(SUMIFS($W$2:$W$1194,$E$2:$E$1194,E594)*1000*#REF!),0)</f>
        <v>0</v>
      </c>
    </row>
    <row r="595" spans="1:40" ht="14.4" x14ac:dyDescent="0.3">
      <c r="A595" s="7">
        <v>1726</v>
      </c>
      <c r="B595" s="7" t="s">
        <v>1774</v>
      </c>
      <c r="C595" s="8" t="s">
        <v>1775</v>
      </c>
      <c r="D595" s="6" t="s">
        <v>677</v>
      </c>
      <c r="E595" s="6" t="str">
        <f>_xlfn.XLOOKUP(D595,'[2]Coordinados SEN'!$A:$A,'[2]Coordinados SEN'!$B:$B,"-",0)</f>
        <v>76.780.504-7</v>
      </c>
      <c r="F595" s="6" t="s">
        <v>1776</v>
      </c>
      <c r="G595" s="6">
        <f t="shared" si="27"/>
        <v>37</v>
      </c>
      <c r="H595" s="6" t="s">
        <v>1777</v>
      </c>
      <c r="I595" s="6" t="s">
        <v>1778</v>
      </c>
      <c r="J595" s="6" t="str">
        <f>_xlfn.XLOOKUP(I595,'[2]Barras CMg'!$E$2:$E$1527,'[2]Barras CMg'!$A$2:$A$1527,"------",0,1)</f>
        <v>------</v>
      </c>
      <c r="K595" s="6" t="s">
        <v>397</v>
      </c>
      <c r="L595" s="6">
        <v>2025</v>
      </c>
      <c r="M595" s="6" t="s">
        <v>495</v>
      </c>
      <c r="N595" s="6" t="s">
        <v>496</v>
      </c>
      <c r="O595" s="6" t="s">
        <v>213</v>
      </c>
      <c r="P595" s="6" t="s">
        <v>164</v>
      </c>
      <c r="Q595" s="6" t="s">
        <v>831</v>
      </c>
      <c r="R595" s="6" t="s">
        <v>1779</v>
      </c>
      <c r="S595" s="6" t="s">
        <v>51</v>
      </c>
      <c r="T595" s="9" t="s">
        <v>1780</v>
      </c>
      <c r="U595" s="10">
        <v>9</v>
      </c>
      <c r="V595" s="10">
        <v>8.9499999999999993</v>
      </c>
      <c r="W595" s="11" t="e">
        <f>_xlfn.XLOOKUP(C595,#REF!,#REF!,"S/I",0)</f>
        <v>#REF!</v>
      </c>
      <c r="X595" s="11" t="str">
        <f>_xlfn.XLOOKUP($D595,[2]Retiros_dinamica!$F:$F,[2]Retiros_dinamica!B:B,"S/I",0)</f>
        <v>S/I</v>
      </c>
      <c r="Y595" s="11" t="str">
        <f>_xlfn.XLOOKUP($D595,[2]Retiros_dinamica!$F:$F,[2]Retiros_dinamica!C:C,"S/I",0)</f>
        <v>S/I</v>
      </c>
      <c r="Z595" s="11" t="str">
        <f>_xlfn.XLOOKUP($D595,[2]Retiros_dinamica!$F:$F,[2]Retiros_dinamica!D:D,"S/I",0)</f>
        <v>S/I</v>
      </c>
      <c r="AA595" s="11" t="str">
        <f>_xlfn.XLOOKUP($D595,[2]Retiros_dinamica!$F:$F,[2]Retiros_dinamica!E:E,"S/I",0)</f>
        <v>S/I</v>
      </c>
      <c r="AB595" s="6" t="str">
        <f>_xlfn.XLOOKUP(C595,[2]CMg!$I$4:$I$106,[2]CMg!$M$4:$M$106,"----",0,1)</f>
        <v>----</v>
      </c>
      <c r="AC595" s="6" t="str">
        <f>_xlfn.XLOOKUP(C595,[2]CMg!$A$4:$A$106,[2]CMg!$B$4:$B$106,"----",0,1)</f>
        <v>----</v>
      </c>
      <c r="AD595" s="6" t="str">
        <f>_xlfn.XLOOKUP(C595,'[3]Promedio solar Cmg'!$A$4:$A$106,'[3]Promedio solar Cmg'!$B$4:$B$106,"----",0,1)</f>
        <v>----</v>
      </c>
      <c r="AH595" s="12">
        <f>_xlfn.XLOOKUP($E595,'[2]Balance económico'!$C:$C,'[2]Balance económico'!$D:$D,"-",0)</f>
        <v>20548121675.779228</v>
      </c>
      <c r="AI595" s="12">
        <f>_xlfn.XLOOKUP($E595,'[2]Balance económico'!$C:$C,'[2]Balance económico'!$E:$E,"-",0)</f>
        <v>2428228872.1735702</v>
      </c>
      <c r="AJ595" s="12" t="str">
        <f>_xlfn.XLOOKUP($E595,'[2]Balance económico'!$C:$C,'[2]Balance económico'!$F:$F,"-",0)</f>
        <v>----</v>
      </c>
      <c r="AK595" s="6" t="str">
        <f t="shared" si="28"/>
        <v>PPA</v>
      </c>
      <c r="AL595" s="12" t="str" cm="1">
        <f t="array" ref="AL595">IFERROR((X595*[2]!Tabla2[Bloque A] + 'BD Centrales 2025'!Y720*[2]!Tabla2[Bloque B] + 'BD Centrales 2025'!Z720*[2]!Tabla2[Bloque C])*#REF!,"-")</f>
        <v>-</v>
      </c>
      <c r="AM595" s="12" t="str">
        <f t="shared" si="29"/>
        <v>-</v>
      </c>
      <c r="AN595" s="12">
        <f>IFERROR((AH595+AI595+AJ595)/(SUMIFS($W$2:$W$1194,$E$2:$E$1194,E595)*1000*#REF!),0)</f>
        <v>0</v>
      </c>
    </row>
    <row r="596" spans="1:40" ht="14.4" x14ac:dyDescent="0.3">
      <c r="A596" s="7">
        <v>1727</v>
      </c>
      <c r="B596" s="7" t="s">
        <v>1785</v>
      </c>
      <c r="C596" s="8" t="s">
        <v>1786</v>
      </c>
      <c r="D596" s="6" t="s">
        <v>1787</v>
      </c>
      <c r="E596" s="6" t="str">
        <f>_xlfn.XLOOKUP(D596,'[2]Coordinados SEN'!$A:$A,'[2]Coordinados SEN'!$B:$B,"-",0)</f>
        <v>76.686.377-9</v>
      </c>
      <c r="F596" s="6" t="s">
        <v>1787</v>
      </c>
      <c r="G596" s="6">
        <f t="shared" si="27"/>
        <v>2</v>
      </c>
      <c r="H596" s="6" t="s">
        <v>1788</v>
      </c>
      <c r="I596" s="6" t="s">
        <v>1789</v>
      </c>
      <c r="J596" s="6" t="str">
        <f>_xlfn.XLOOKUP(I596,'[2]Barras CMg'!$E$2:$E$1527,'[2]Barras CMg'!$A$2:$A$1527,"------",0,1)</f>
        <v>------</v>
      </c>
      <c r="K596" s="6" t="s">
        <v>397</v>
      </c>
      <c r="L596" s="6">
        <v>2025</v>
      </c>
      <c r="M596" s="6" t="s">
        <v>495</v>
      </c>
      <c r="N596" s="6" t="s">
        <v>496</v>
      </c>
      <c r="O596" s="6" t="s">
        <v>213</v>
      </c>
      <c r="P596" s="6" t="s">
        <v>189</v>
      </c>
      <c r="Q596" s="6" t="s">
        <v>189</v>
      </c>
      <c r="R596" s="6" t="s">
        <v>189</v>
      </c>
      <c r="S596" s="6" t="s">
        <v>51</v>
      </c>
      <c r="T596" s="9" t="s">
        <v>1790</v>
      </c>
      <c r="U596" s="10">
        <v>0.215</v>
      </c>
      <c r="V596" s="10">
        <v>0.2145</v>
      </c>
      <c r="W596" s="11" t="e">
        <f>_xlfn.XLOOKUP(C596,#REF!,#REF!,"S/I",0)</f>
        <v>#REF!</v>
      </c>
      <c r="X596" s="11" t="str">
        <f>_xlfn.XLOOKUP($D596,[2]Retiros_dinamica!$F:$F,[2]Retiros_dinamica!B:B,"S/I",0)</f>
        <v>S/I</v>
      </c>
      <c r="Y596" s="11" t="str">
        <f>_xlfn.XLOOKUP($D596,[2]Retiros_dinamica!$F:$F,[2]Retiros_dinamica!C:C,"S/I",0)</f>
        <v>S/I</v>
      </c>
      <c r="Z596" s="11" t="str">
        <f>_xlfn.XLOOKUP($D596,[2]Retiros_dinamica!$F:$F,[2]Retiros_dinamica!D:D,"S/I",0)</f>
        <v>S/I</v>
      </c>
      <c r="AA596" s="11" t="str">
        <f>_xlfn.XLOOKUP($D596,[2]Retiros_dinamica!$F:$F,[2]Retiros_dinamica!E:E,"S/I",0)</f>
        <v>S/I</v>
      </c>
      <c r="AB596" s="6" t="str">
        <f>_xlfn.XLOOKUP(C596,[2]CMg!$I$4:$I$106,[2]CMg!$M$4:$M$106,"----",0,1)</f>
        <v>----</v>
      </c>
      <c r="AC596" s="6" t="str">
        <f>_xlfn.XLOOKUP(C596,[2]CMg!$A$4:$A$106,[2]CMg!$B$4:$B$106,"----",0,1)</f>
        <v>----</v>
      </c>
      <c r="AD596" s="6" t="str">
        <f>_xlfn.XLOOKUP(C596,'[3]Promedio solar Cmg'!$A$4:$A$106,'[3]Promedio solar Cmg'!$B$4:$B$106,"----",0,1)</f>
        <v>----</v>
      </c>
      <c r="AH596" s="12">
        <f>_xlfn.XLOOKUP($E596,'[2]Balance económico'!$C:$C,'[2]Balance económico'!$D:$D,"-",0)</f>
        <v>9677725.6682476923</v>
      </c>
      <c r="AI596" s="12">
        <f>_xlfn.XLOOKUP($E596,'[2]Balance económico'!$C:$C,'[2]Balance económico'!$E:$E,"-",0)</f>
        <v>2319457.5001999997</v>
      </c>
      <c r="AJ596" s="12" t="str">
        <f>_xlfn.XLOOKUP($E596,'[2]Balance económico'!$C:$C,'[2]Balance económico'!$F:$F,"-",0)</f>
        <v>----</v>
      </c>
      <c r="AK596" s="6" t="str">
        <f t="shared" si="28"/>
        <v>PPA</v>
      </c>
      <c r="AL596" s="12" t="str" cm="1">
        <f t="array" ref="AL596">IFERROR((X596*[2]!Tabla2[Bloque A] + 'BD Centrales 2025'!Y112*[2]!Tabla2[Bloque B] + 'BD Centrales 2025'!Z112*[2]!Tabla2[Bloque C])*#REF!,"-")</f>
        <v>-</v>
      </c>
      <c r="AM596" s="12" t="str">
        <f t="shared" si="29"/>
        <v>-</v>
      </c>
      <c r="AN596" s="12">
        <f>IFERROR((AH596+AI596+AJ596)/(SUMIFS($W$2:$W$1194,$E$2:$E$1194,E596)*1000*#REF!),0)</f>
        <v>0</v>
      </c>
    </row>
    <row r="597" spans="1:40" ht="14.4" x14ac:dyDescent="0.3">
      <c r="A597" s="7">
        <v>1728</v>
      </c>
      <c r="B597" s="7" t="s">
        <v>1791</v>
      </c>
      <c r="C597" s="8" t="s">
        <v>1792</v>
      </c>
      <c r="D597" s="6" t="s">
        <v>1787</v>
      </c>
      <c r="E597" s="6" t="str">
        <f>_xlfn.XLOOKUP(D597,'[2]Coordinados SEN'!$A:$A,'[2]Coordinados SEN'!$B:$B,"-",0)</f>
        <v>76.686.377-9</v>
      </c>
      <c r="F597" s="6" t="s">
        <v>1787</v>
      </c>
      <c r="G597" s="6">
        <f t="shared" si="27"/>
        <v>2</v>
      </c>
      <c r="H597" s="6" t="s">
        <v>1793</v>
      </c>
      <c r="I597" s="6" t="s">
        <v>1794</v>
      </c>
      <c r="J597" s="6" t="str">
        <f>_xlfn.XLOOKUP(I597,'[2]Barras CMg'!$E$2:$E$1527,'[2]Barras CMg'!$A$2:$A$1527,"------",0,1)</f>
        <v>------</v>
      </c>
      <c r="K597" s="6" t="s">
        <v>397</v>
      </c>
      <c r="L597" s="6">
        <v>2025</v>
      </c>
      <c r="M597" s="6" t="s">
        <v>495</v>
      </c>
      <c r="N597" s="6" t="s">
        <v>496</v>
      </c>
      <c r="O597" s="6" t="s">
        <v>213</v>
      </c>
      <c r="P597" s="6" t="s">
        <v>189</v>
      </c>
      <c r="Q597" s="6" t="s">
        <v>189</v>
      </c>
      <c r="R597" s="6" t="s">
        <v>1795</v>
      </c>
      <c r="S597" s="6" t="s">
        <v>51</v>
      </c>
      <c r="T597" s="9" t="s">
        <v>1790</v>
      </c>
      <c r="U597" s="10">
        <v>0.499</v>
      </c>
      <c r="V597" s="10">
        <v>0.4985</v>
      </c>
      <c r="W597" s="11" t="e">
        <f>_xlfn.XLOOKUP(C597,#REF!,#REF!,"S/I",0)</f>
        <v>#REF!</v>
      </c>
      <c r="X597" s="11" t="str">
        <f>_xlfn.XLOOKUP($D597,[2]Retiros_dinamica!$F:$F,[2]Retiros_dinamica!B:B,"S/I",0)</f>
        <v>S/I</v>
      </c>
      <c r="Y597" s="11" t="str">
        <f>_xlfn.XLOOKUP($D597,[2]Retiros_dinamica!$F:$F,[2]Retiros_dinamica!C:C,"S/I",0)</f>
        <v>S/I</v>
      </c>
      <c r="Z597" s="11" t="str">
        <f>_xlfn.XLOOKUP($D597,[2]Retiros_dinamica!$F:$F,[2]Retiros_dinamica!D:D,"S/I",0)</f>
        <v>S/I</v>
      </c>
      <c r="AA597" s="11" t="str">
        <f>_xlfn.XLOOKUP($D597,[2]Retiros_dinamica!$F:$F,[2]Retiros_dinamica!E:E,"S/I",0)</f>
        <v>S/I</v>
      </c>
      <c r="AB597" s="6" t="str">
        <f>_xlfn.XLOOKUP(C597,[2]CMg!$I$4:$I$106,[2]CMg!$M$4:$M$106,"----",0,1)</f>
        <v>----</v>
      </c>
      <c r="AC597" s="6" t="str">
        <f>_xlfn.XLOOKUP(C597,[2]CMg!$A$4:$A$106,[2]CMg!$B$4:$B$106,"----",0,1)</f>
        <v>----</v>
      </c>
      <c r="AD597" s="6" t="str">
        <f>_xlfn.XLOOKUP(C597,'[3]Promedio solar Cmg'!$A$4:$A$106,'[3]Promedio solar Cmg'!$B$4:$B$106,"----",0,1)</f>
        <v>----</v>
      </c>
      <c r="AH597" s="12">
        <f>_xlfn.XLOOKUP($E597,'[2]Balance económico'!$C:$C,'[2]Balance económico'!$D:$D,"-",0)</f>
        <v>9677725.6682476923</v>
      </c>
      <c r="AI597" s="12">
        <f>_xlfn.XLOOKUP($E597,'[2]Balance económico'!$C:$C,'[2]Balance económico'!$E:$E,"-",0)</f>
        <v>2319457.5001999997</v>
      </c>
      <c r="AJ597" s="12" t="str">
        <f>_xlfn.XLOOKUP($E597,'[2]Balance económico'!$C:$C,'[2]Balance económico'!$F:$F,"-",0)</f>
        <v>----</v>
      </c>
      <c r="AK597" s="6" t="str">
        <f t="shared" si="28"/>
        <v>PPA</v>
      </c>
      <c r="AL597" s="12" t="str" cm="1">
        <f t="array" ref="AL597">IFERROR((X597*[2]!Tabla2[Bloque A] + 'BD Centrales 2025'!Y113*[2]!Tabla2[Bloque B] + 'BD Centrales 2025'!Z113*[2]!Tabla2[Bloque C])*#REF!,"-")</f>
        <v>-</v>
      </c>
      <c r="AM597" s="12" t="str">
        <f t="shared" si="29"/>
        <v>-</v>
      </c>
      <c r="AN597" s="12">
        <f>IFERROR((AH597+AI597+AJ597)/(SUMIFS($W$2:$W$1194,$E$2:$E$1194,E597)*1000*#REF!),0)</f>
        <v>0</v>
      </c>
    </row>
    <row r="598" spans="1:40" ht="14.4" x14ac:dyDescent="0.3">
      <c r="A598" s="7">
        <v>1729</v>
      </c>
      <c r="B598" s="7" t="s">
        <v>1801</v>
      </c>
      <c r="C598" s="8" t="s">
        <v>1802</v>
      </c>
      <c r="D598" s="6" t="s">
        <v>1298</v>
      </c>
      <c r="E598" s="6" t="str">
        <f>_xlfn.XLOOKUP(D598,'[2]Coordinados SEN'!$A:$A,'[2]Coordinados SEN'!$B:$B,"-",0)</f>
        <v>76.866.361-0</v>
      </c>
      <c r="F598" s="6" t="s">
        <v>1298</v>
      </c>
      <c r="G598" s="6">
        <f t="shared" si="27"/>
        <v>3</v>
      </c>
      <c r="H598" s="6" t="s">
        <v>1803</v>
      </c>
      <c r="I598" s="6" t="s">
        <v>1804</v>
      </c>
      <c r="J598" s="6" t="str">
        <f>_xlfn.XLOOKUP(I598,'[2]Barras CMg'!$E$2:$E$1527,'[2]Barras CMg'!$A$2:$A$1527,"------",0,1)</f>
        <v>ELSALADO______023</v>
      </c>
      <c r="K598" s="6" t="s">
        <v>397</v>
      </c>
      <c r="L598" s="6">
        <v>2025</v>
      </c>
      <c r="M598" s="6" t="s">
        <v>495</v>
      </c>
      <c r="N598" s="6" t="s">
        <v>496</v>
      </c>
      <c r="O598" s="6" t="s">
        <v>213</v>
      </c>
      <c r="P598" s="6" t="s">
        <v>497</v>
      </c>
      <c r="Q598" s="6" t="s">
        <v>498</v>
      </c>
      <c r="R598" s="6" t="s">
        <v>498</v>
      </c>
      <c r="S598" s="6" t="s">
        <v>51</v>
      </c>
      <c r="T598" s="9" t="s">
        <v>1805</v>
      </c>
      <c r="U598" s="10">
        <v>9</v>
      </c>
      <c r="V598" s="10">
        <v>8.9990000000000006</v>
      </c>
      <c r="W598" s="11" t="e">
        <f>_xlfn.XLOOKUP(C598,#REF!,#REF!,"S/I",0)</f>
        <v>#REF!</v>
      </c>
      <c r="X598" s="11" t="str">
        <f>_xlfn.XLOOKUP($D598,[2]Retiros_dinamica!$F:$F,[2]Retiros_dinamica!B:B,"S/I",0)</f>
        <v>S/I</v>
      </c>
      <c r="Y598" s="11" t="str">
        <f>_xlfn.XLOOKUP($D598,[2]Retiros_dinamica!$F:$F,[2]Retiros_dinamica!C:C,"S/I",0)</f>
        <v>S/I</v>
      </c>
      <c r="Z598" s="11" t="str">
        <f>_xlfn.XLOOKUP($D598,[2]Retiros_dinamica!$F:$F,[2]Retiros_dinamica!D:D,"S/I",0)</f>
        <v>S/I</v>
      </c>
      <c r="AA598" s="11" t="str">
        <f>_xlfn.XLOOKUP($D598,[2]Retiros_dinamica!$F:$F,[2]Retiros_dinamica!E:E,"S/I",0)</f>
        <v>S/I</v>
      </c>
      <c r="AB598" s="6" t="str">
        <f>_xlfn.XLOOKUP(C598,[2]CMg!$I$4:$I$106,[2]CMg!$M$4:$M$106,"----",0,1)</f>
        <v>----</v>
      </c>
      <c r="AC598" s="6" t="str">
        <f>_xlfn.XLOOKUP(C598,[2]CMg!$A$4:$A$106,[2]CMg!$B$4:$B$106,"----",0,1)</f>
        <v>----</v>
      </c>
      <c r="AD598" s="6" t="str">
        <f>_xlfn.XLOOKUP(C598,'[3]Promedio solar Cmg'!$A$4:$A$106,'[3]Promedio solar Cmg'!$B$4:$B$106,"----",0,1)</f>
        <v>----</v>
      </c>
      <c r="AH598" s="12">
        <f>_xlfn.XLOOKUP($E598,'[2]Balance económico'!$C:$C,'[2]Balance económico'!$D:$D,"-",0)</f>
        <v>3092303524.8560991</v>
      </c>
      <c r="AI598" s="12">
        <f>_xlfn.XLOOKUP($E598,'[2]Balance económico'!$C:$C,'[2]Balance económico'!$E:$E,"-",0)</f>
        <v>299402082.07999998</v>
      </c>
      <c r="AJ598" s="12" t="str">
        <f>_xlfn.XLOOKUP($E598,'[2]Balance económico'!$C:$C,'[2]Balance económico'!$F:$F,"-",0)</f>
        <v>----</v>
      </c>
      <c r="AK598" s="6" t="str">
        <f t="shared" si="28"/>
        <v>PPA</v>
      </c>
      <c r="AL598" s="12" t="str" cm="1">
        <f t="array" ref="AL598">IFERROR((X598*[2]!Tabla2[Bloque A] + 'BD Centrales 2025'!Y496*[2]!Tabla2[Bloque B] + 'BD Centrales 2025'!Z496*[2]!Tabla2[Bloque C])*#REF!,"-")</f>
        <v>-</v>
      </c>
      <c r="AM598" s="12" t="str">
        <f t="shared" si="29"/>
        <v>-</v>
      </c>
      <c r="AN598" s="12">
        <f>IFERROR((AH598+AI598+AJ598)/(SUMIFS($W$2:$W$1194,$E$2:$E$1194,E598)*1000*#REF!),0)</f>
        <v>0</v>
      </c>
    </row>
    <row r="599" spans="1:40" ht="14.4" x14ac:dyDescent="0.3">
      <c r="A599" s="7">
        <v>1730</v>
      </c>
      <c r="B599" s="7" t="s">
        <v>1806</v>
      </c>
      <c r="C599" s="8" t="s">
        <v>1807</v>
      </c>
      <c r="D599" s="6" t="s">
        <v>677</v>
      </c>
      <c r="E599" s="6" t="str">
        <f>_xlfn.XLOOKUP(D599,'[2]Coordinados SEN'!$A:$A,'[2]Coordinados SEN'!$B:$B,"-",0)</f>
        <v>76.780.504-7</v>
      </c>
      <c r="F599" s="6" t="s">
        <v>1808</v>
      </c>
      <c r="G599" s="6">
        <f t="shared" si="27"/>
        <v>37</v>
      </c>
      <c r="H599" s="6" t="s">
        <v>1809</v>
      </c>
      <c r="I599" s="6" t="s">
        <v>1809</v>
      </c>
      <c r="J599" s="6" t="str">
        <f>_xlfn.XLOOKUP(I599,'[2]Barras CMg'!$E$2:$E$1527,'[2]Barras CMg'!$A$2:$A$1527,"------",0,1)</f>
        <v>------</v>
      </c>
      <c r="K599" s="6" t="s">
        <v>397</v>
      </c>
      <c r="L599" s="6">
        <v>2025</v>
      </c>
      <c r="M599" s="6" t="s">
        <v>495</v>
      </c>
      <c r="N599" s="6" t="s">
        <v>496</v>
      </c>
      <c r="O599" s="6" t="s">
        <v>213</v>
      </c>
      <c r="P599" s="6" t="s">
        <v>164</v>
      </c>
      <c r="Q599" s="6" t="s">
        <v>221</v>
      </c>
      <c r="R599" s="6" t="s">
        <v>222</v>
      </c>
      <c r="S599" s="6" t="s">
        <v>51</v>
      </c>
      <c r="T599" s="9" t="s">
        <v>1810</v>
      </c>
      <c r="U599" s="10">
        <v>2.63</v>
      </c>
      <c r="V599" s="10">
        <v>2.6268500000000001</v>
      </c>
      <c r="W599" s="11" t="e">
        <f>_xlfn.XLOOKUP(C599,#REF!,#REF!,"S/I",0)</f>
        <v>#REF!</v>
      </c>
      <c r="X599" s="11" t="str">
        <f>_xlfn.XLOOKUP($D599,[2]Retiros_dinamica!$F:$F,[2]Retiros_dinamica!B:B,"S/I",0)</f>
        <v>S/I</v>
      </c>
      <c r="Y599" s="11" t="str">
        <f>_xlfn.XLOOKUP($D599,[2]Retiros_dinamica!$F:$F,[2]Retiros_dinamica!C:C,"S/I",0)</f>
        <v>S/I</v>
      </c>
      <c r="Z599" s="11" t="str">
        <f>_xlfn.XLOOKUP($D599,[2]Retiros_dinamica!$F:$F,[2]Retiros_dinamica!D:D,"S/I",0)</f>
        <v>S/I</v>
      </c>
      <c r="AA599" s="11" t="str">
        <f>_xlfn.XLOOKUP($D599,[2]Retiros_dinamica!$F:$F,[2]Retiros_dinamica!E:E,"S/I",0)</f>
        <v>S/I</v>
      </c>
      <c r="AB599" s="6" t="str">
        <f>_xlfn.XLOOKUP(C599,[2]CMg!$I$4:$I$106,[2]CMg!$M$4:$M$106,"----",0,1)</f>
        <v>----</v>
      </c>
      <c r="AC599" s="6" t="str">
        <f>_xlfn.XLOOKUP(C599,[2]CMg!$A$4:$A$106,[2]CMg!$B$4:$B$106,"----",0,1)</f>
        <v>----</v>
      </c>
      <c r="AD599" s="6" t="str">
        <f>_xlfn.XLOOKUP(C599,'[3]Promedio solar Cmg'!$A$4:$A$106,'[3]Promedio solar Cmg'!$B$4:$B$106,"----",0,1)</f>
        <v>----</v>
      </c>
      <c r="AH599" s="12">
        <f>_xlfn.XLOOKUP($E599,'[2]Balance económico'!$C:$C,'[2]Balance económico'!$D:$D,"-",0)</f>
        <v>20548121675.779228</v>
      </c>
      <c r="AI599" s="12">
        <f>_xlfn.XLOOKUP($E599,'[2]Balance económico'!$C:$C,'[2]Balance económico'!$E:$E,"-",0)</f>
        <v>2428228872.1735702</v>
      </c>
      <c r="AJ599" s="12" t="str">
        <f>_xlfn.XLOOKUP($E599,'[2]Balance económico'!$C:$C,'[2]Balance económico'!$F:$F,"-",0)</f>
        <v>----</v>
      </c>
      <c r="AK599" s="6" t="str">
        <f t="shared" si="28"/>
        <v>PPA</v>
      </c>
      <c r="AL599" s="12" t="str" cm="1">
        <f t="array" ref="AL599">IFERROR((X599*[2]!Tabla2[Bloque A] + 'BD Centrales 2025'!Y721*[2]!Tabla2[Bloque B] + 'BD Centrales 2025'!Z721*[2]!Tabla2[Bloque C])*#REF!,"-")</f>
        <v>-</v>
      </c>
      <c r="AM599" s="12" t="str">
        <f t="shared" si="29"/>
        <v>-</v>
      </c>
      <c r="AN599" s="12">
        <f>IFERROR((AH599+AI599+AJ599)/(SUMIFS($W$2:$W$1194,$E$2:$E$1194,E599)*1000*#REF!),0)</f>
        <v>0</v>
      </c>
    </row>
    <row r="600" spans="1:40" ht="14.4" x14ac:dyDescent="0.3">
      <c r="A600" s="7">
        <v>1731</v>
      </c>
      <c r="B600" s="7" t="s">
        <v>1811</v>
      </c>
      <c r="C600" s="8" t="s">
        <v>1812</v>
      </c>
      <c r="D600" s="6" t="s">
        <v>1231</v>
      </c>
      <c r="E600" s="6" t="str">
        <f>_xlfn.XLOOKUP(D600,'[2]Coordinados SEN'!$A:$A,'[2]Coordinados SEN'!$B:$B,"-",0)</f>
        <v>76.727.466-1</v>
      </c>
      <c r="F600" s="6" t="s">
        <v>1813</v>
      </c>
      <c r="G600" s="6">
        <f t="shared" si="27"/>
        <v>36</v>
      </c>
      <c r="H600" s="6" t="s">
        <v>1814</v>
      </c>
      <c r="I600" s="6" t="s">
        <v>1814</v>
      </c>
      <c r="J600" s="6" t="str">
        <f>_xlfn.XLOOKUP(I600,'[2]Barras CMg'!$E$2:$E$1527,'[2]Barras CMg'!$A$2:$A$1527,"------",0,1)</f>
        <v>------</v>
      </c>
      <c r="K600" s="6" t="s">
        <v>397</v>
      </c>
      <c r="L600" s="6">
        <v>2025</v>
      </c>
      <c r="M600" s="6" t="s">
        <v>495</v>
      </c>
      <c r="N600" s="6" t="s">
        <v>496</v>
      </c>
      <c r="O600" s="6" t="s">
        <v>213</v>
      </c>
      <c r="P600" s="6" t="s">
        <v>106</v>
      </c>
      <c r="Q600" s="6" t="s">
        <v>243</v>
      </c>
      <c r="R600" s="6" t="s">
        <v>1409</v>
      </c>
      <c r="S600" s="6" t="s">
        <v>51</v>
      </c>
      <c r="T600" s="9" t="s">
        <v>1773</v>
      </c>
      <c r="U600" s="10">
        <v>3</v>
      </c>
      <c r="V600" s="10">
        <v>2.9824999999999999</v>
      </c>
      <c r="W600" s="11" t="e">
        <f>_xlfn.XLOOKUP(C600,#REF!,#REF!,"S/I",0)</f>
        <v>#REF!</v>
      </c>
      <c r="X600" s="11" t="str">
        <f>_xlfn.XLOOKUP($D600,[2]Retiros_dinamica!$F:$F,[2]Retiros_dinamica!B:B,"S/I",0)</f>
        <v>S/I</v>
      </c>
      <c r="Y600" s="11" t="str">
        <f>_xlfn.XLOOKUP($D600,[2]Retiros_dinamica!$F:$F,[2]Retiros_dinamica!C:C,"S/I",0)</f>
        <v>S/I</v>
      </c>
      <c r="Z600" s="11" t="str">
        <f>_xlfn.XLOOKUP($D600,[2]Retiros_dinamica!$F:$F,[2]Retiros_dinamica!D:D,"S/I",0)</f>
        <v>S/I</v>
      </c>
      <c r="AA600" s="11" t="str">
        <f>_xlfn.XLOOKUP($D600,[2]Retiros_dinamica!$F:$F,[2]Retiros_dinamica!E:E,"S/I",0)</f>
        <v>S/I</v>
      </c>
      <c r="AB600" s="6" t="str">
        <f>_xlfn.XLOOKUP(C600,[2]CMg!$I$4:$I$106,[2]CMg!$M$4:$M$106,"----",0,1)</f>
        <v>----</v>
      </c>
      <c r="AC600" s="6" t="str">
        <f>_xlfn.XLOOKUP(C600,[2]CMg!$A$4:$A$106,[2]CMg!$B$4:$B$106,"----",0,1)</f>
        <v>----</v>
      </c>
      <c r="AD600" s="6" t="str">
        <f>_xlfn.XLOOKUP(C600,'[3]Promedio solar Cmg'!$A$4:$A$106,'[3]Promedio solar Cmg'!$B$4:$B$106,"----",0,1)</f>
        <v>----</v>
      </c>
      <c r="AH600" s="12">
        <f>_xlfn.XLOOKUP($E600,'[2]Balance económico'!$C:$C,'[2]Balance económico'!$D:$D,"-",0)</f>
        <v>21691133643.183369</v>
      </c>
      <c r="AI600" s="12">
        <f>_xlfn.XLOOKUP($E600,'[2]Balance económico'!$C:$C,'[2]Balance económico'!$E:$E,"-",0)</f>
        <v>2324793951.0151529</v>
      </c>
      <c r="AJ600" s="12" t="str">
        <f>_xlfn.XLOOKUP($E600,'[2]Balance económico'!$C:$C,'[2]Balance económico'!$F:$F,"-",0)</f>
        <v>----</v>
      </c>
      <c r="AK600" s="6" t="str">
        <f t="shared" si="28"/>
        <v>PPA</v>
      </c>
      <c r="AL600" s="12" t="str" cm="1">
        <f t="array" ref="AL600">IFERROR((X600*[2]!Tabla2[Bloque A] + 'BD Centrales 2025'!Y677*[2]!Tabla2[Bloque B] + 'BD Centrales 2025'!Z677*[2]!Tabla2[Bloque C])*#REF!,"-")</f>
        <v>-</v>
      </c>
      <c r="AM600" s="12" t="str">
        <f t="shared" si="29"/>
        <v>-</v>
      </c>
      <c r="AN600" s="12">
        <f>IFERROR((AH600+AI600+AJ600)/(SUMIFS($W$2:$W$1194,$E$2:$E$1194,E600)*1000*#REF!),0)</f>
        <v>0</v>
      </c>
    </row>
    <row r="601" spans="1:40" ht="14.4" x14ac:dyDescent="0.3">
      <c r="A601" s="7">
        <v>1732</v>
      </c>
      <c r="B601" s="7" t="s">
        <v>1821</v>
      </c>
      <c r="C601" s="8" t="s">
        <v>1822</v>
      </c>
      <c r="D601" s="6" t="s">
        <v>1231</v>
      </c>
      <c r="E601" s="6" t="str">
        <f>_xlfn.XLOOKUP(D601,'[2]Coordinados SEN'!$A:$A,'[2]Coordinados SEN'!$B:$B,"-",0)</f>
        <v>76.727.466-1</v>
      </c>
      <c r="F601" s="6" t="s">
        <v>1823</v>
      </c>
      <c r="G601" s="6">
        <f t="shared" si="27"/>
        <v>36</v>
      </c>
      <c r="H601" s="6" t="s">
        <v>1824</v>
      </c>
      <c r="I601" s="6" t="s">
        <v>1824</v>
      </c>
      <c r="J601" s="6" t="str">
        <f>_xlfn.XLOOKUP(I601,'[2]Barras CMg'!$E$2:$E$1527,'[2]Barras CMg'!$A$2:$A$1527,"------",0,1)</f>
        <v>------</v>
      </c>
      <c r="K601" s="6" t="s">
        <v>397</v>
      </c>
      <c r="L601" s="6">
        <v>2025</v>
      </c>
      <c r="M601" s="6" t="s">
        <v>495</v>
      </c>
      <c r="N601" s="6" t="s">
        <v>496</v>
      </c>
      <c r="O601" s="6" t="s">
        <v>213</v>
      </c>
      <c r="P601" s="6" t="s">
        <v>90</v>
      </c>
      <c r="Q601" s="6" t="s">
        <v>97</v>
      </c>
      <c r="R601" s="6" t="s">
        <v>1725</v>
      </c>
      <c r="S601" s="6" t="s">
        <v>51</v>
      </c>
      <c r="T601" s="9" t="s">
        <v>1825</v>
      </c>
      <c r="U601" s="10">
        <v>9</v>
      </c>
      <c r="V601" s="10">
        <v>8.9990000000000006</v>
      </c>
      <c r="W601" s="11" t="e">
        <f>_xlfn.XLOOKUP(C601,#REF!,#REF!,"S/I",0)</f>
        <v>#REF!</v>
      </c>
      <c r="X601" s="11" t="str">
        <f>_xlfn.XLOOKUP($D601,[2]Retiros_dinamica!$F:$F,[2]Retiros_dinamica!B:B,"S/I",0)</f>
        <v>S/I</v>
      </c>
      <c r="Y601" s="11" t="str">
        <f>_xlfn.XLOOKUP($D601,[2]Retiros_dinamica!$F:$F,[2]Retiros_dinamica!C:C,"S/I",0)</f>
        <v>S/I</v>
      </c>
      <c r="Z601" s="11" t="str">
        <f>_xlfn.XLOOKUP($D601,[2]Retiros_dinamica!$F:$F,[2]Retiros_dinamica!D:D,"S/I",0)</f>
        <v>S/I</v>
      </c>
      <c r="AA601" s="11" t="str">
        <f>_xlfn.XLOOKUP($D601,[2]Retiros_dinamica!$F:$F,[2]Retiros_dinamica!E:E,"S/I",0)</f>
        <v>S/I</v>
      </c>
      <c r="AB601" s="6" t="str">
        <f>_xlfn.XLOOKUP(C601,[2]CMg!$I$4:$I$106,[2]CMg!$M$4:$M$106,"----",0,1)</f>
        <v>----</v>
      </c>
      <c r="AC601" s="6" t="str">
        <f>_xlfn.XLOOKUP(C601,[2]CMg!$A$4:$A$106,[2]CMg!$B$4:$B$106,"----",0,1)</f>
        <v>----</v>
      </c>
      <c r="AD601" s="6" t="str">
        <f>_xlfn.XLOOKUP(C601,'[3]Promedio solar Cmg'!$A$4:$A$106,'[3]Promedio solar Cmg'!$B$4:$B$106,"----",0,1)</f>
        <v>----</v>
      </c>
      <c r="AH601" s="12">
        <f>_xlfn.XLOOKUP($E601,'[2]Balance económico'!$C:$C,'[2]Balance económico'!$D:$D,"-",0)</f>
        <v>21691133643.183369</v>
      </c>
      <c r="AI601" s="12">
        <f>_xlfn.XLOOKUP($E601,'[2]Balance económico'!$C:$C,'[2]Balance económico'!$E:$E,"-",0)</f>
        <v>2324793951.0151529</v>
      </c>
      <c r="AJ601" s="12" t="str">
        <f>_xlfn.XLOOKUP($E601,'[2]Balance económico'!$C:$C,'[2]Balance económico'!$F:$F,"-",0)</f>
        <v>----</v>
      </c>
      <c r="AK601" s="6" t="str">
        <f t="shared" si="28"/>
        <v>PPA</v>
      </c>
      <c r="AL601" s="12" t="str" cm="1">
        <f t="array" ref="AL601">IFERROR((X601*[2]!Tabla2[Bloque A] + 'BD Centrales 2025'!Y678*[2]!Tabla2[Bloque B] + 'BD Centrales 2025'!Z678*[2]!Tabla2[Bloque C])*#REF!,"-")</f>
        <v>-</v>
      </c>
      <c r="AM601" s="12" t="str">
        <f t="shared" si="29"/>
        <v>-</v>
      </c>
      <c r="AN601" s="12">
        <f>IFERROR((AH601+AI601+AJ601)/(SUMIFS($W$2:$W$1194,$E$2:$E$1194,E601)*1000*#REF!),0)</f>
        <v>0</v>
      </c>
    </row>
    <row r="602" spans="1:40" ht="14.4" x14ac:dyDescent="0.3">
      <c r="A602" s="7">
        <v>1733</v>
      </c>
      <c r="B602" s="7" t="s">
        <v>1826</v>
      </c>
      <c r="C602" s="8" t="s">
        <v>1827</v>
      </c>
      <c r="D602" s="6" t="s">
        <v>1828</v>
      </c>
      <c r="E602" s="6" t="str">
        <f>_xlfn.XLOOKUP(D602,'[2]Coordinados SEN'!$A:$A,'[2]Coordinados SEN'!$B:$B,"-",0)</f>
        <v>76.683.541-4</v>
      </c>
      <c r="F602" s="6" t="s">
        <v>1828</v>
      </c>
      <c r="G602" s="6">
        <f t="shared" si="27"/>
        <v>1</v>
      </c>
      <c r="H602" s="6" t="s">
        <v>1829</v>
      </c>
      <c r="I602" s="6" t="s">
        <v>1829</v>
      </c>
      <c r="J602" s="6" t="str">
        <f>_xlfn.XLOOKUP(I602,'[2]Barras CMg'!$E$2:$E$1527,'[2]Barras CMg'!$A$2:$A$1527,"------",0,1)</f>
        <v>------</v>
      </c>
      <c r="K602" s="6" t="s">
        <v>397</v>
      </c>
      <c r="L602" s="6">
        <v>2025</v>
      </c>
      <c r="M602" s="6" t="s">
        <v>495</v>
      </c>
      <c r="N602" s="6" t="s">
        <v>496</v>
      </c>
      <c r="O602" s="6" t="s">
        <v>213</v>
      </c>
      <c r="P602" s="6" t="s">
        <v>362</v>
      </c>
      <c r="Q602" s="6" t="s">
        <v>1216</v>
      </c>
      <c r="R602" s="6" t="s">
        <v>1217</v>
      </c>
      <c r="S602" s="6" t="s">
        <v>51</v>
      </c>
      <c r="T602" s="9" t="s">
        <v>1830</v>
      </c>
      <c r="U602" s="10">
        <v>3</v>
      </c>
      <c r="V602" s="10">
        <v>2.9940000000000002</v>
      </c>
      <c r="W602" s="11" t="e">
        <f>_xlfn.XLOOKUP(C602,#REF!,#REF!,"S/I",0)</f>
        <v>#REF!</v>
      </c>
      <c r="X602" s="11" t="str">
        <f>_xlfn.XLOOKUP($D602,[2]Retiros_dinamica!$F:$F,[2]Retiros_dinamica!B:B,"S/I",0)</f>
        <v>S/I</v>
      </c>
      <c r="Y602" s="11" t="str">
        <f>_xlfn.XLOOKUP($D602,[2]Retiros_dinamica!$F:$F,[2]Retiros_dinamica!C:C,"S/I",0)</f>
        <v>S/I</v>
      </c>
      <c r="Z602" s="11" t="str">
        <f>_xlfn.XLOOKUP($D602,[2]Retiros_dinamica!$F:$F,[2]Retiros_dinamica!D:D,"S/I",0)</f>
        <v>S/I</v>
      </c>
      <c r="AA602" s="11" t="str">
        <f>_xlfn.XLOOKUP($D602,[2]Retiros_dinamica!$F:$F,[2]Retiros_dinamica!E:E,"S/I",0)</f>
        <v>S/I</v>
      </c>
      <c r="AB602" s="6" t="str">
        <f>_xlfn.XLOOKUP(C602,[2]CMg!$I$4:$I$106,[2]CMg!$M$4:$M$106,"----",0,1)</f>
        <v>----</v>
      </c>
      <c r="AC602" s="6" t="str">
        <f>_xlfn.XLOOKUP(C602,[2]CMg!$A$4:$A$106,[2]CMg!$B$4:$B$106,"----",0,1)</f>
        <v>----</v>
      </c>
      <c r="AD602" s="6" t="str">
        <f>_xlfn.XLOOKUP(C602,'[3]Promedio solar Cmg'!$A$4:$A$106,'[3]Promedio solar Cmg'!$B$4:$B$106,"----",0,1)</f>
        <v>----</v>
      </c>
      <c r="AH602" s="12">
        <f>_xlfn.XLOOKUP($E602,'[2]Balance económico'!$C:$C,'[2]Balance económico'!$D:$D,"-",0)</f>
        <v>242325381.15615094</v>
      </c>
      <c r="AI602" s="12">
        <f>_xlfn.XLOOKUP($E602,'[2]Balance económico'!$C:$C,'[2]Balance económico'!$E:$E,"-",0)</f>
        <v>27564589.11304</v>
      </c>
      <c r="AJ602" s="12" t="str">
        <f>_xlfn.XLOOKUP($E602,'[2]Balance económico'!$C:$C,'[2]Balance económico'!$F:$F,"-",0)</f>
        <v>----</v>
      </c>
      <c r="AK602" s="6" t="str">
        <f t="shared" si="28"/>
        <v>PPA</v>
      </c>
      <c r="AL602" s="12" t="str" cm="1">
        <f t="array" ref="AL602">IFERROR((X602*[2]!Tabla2[Bloque A] + 'BD Centrales 2025'!Y168*[2]!Tabla2[Bloque B] + 'BD Centrales 2025'!Z168*[2]!Tabla2[Bloque C])*#REF!,"-")</f>
        <v>-</v>
      </c>
      <c r="AM602" s="12" t="str">
        <f t="shared" si="29"/>
        <v>-</v>
      </c>
      <c r="AN602" s="12">
        <f>IFERROR((AH602+AI602+AJ602)/(SUMIFS($W$2:$W$1194,$E$2:$E$1194,E602)*1000*#REF!),0)</f>
        <v>0</v>
      </c>
    </row>
    <row r="603" spans="1:40" ht="14.4" x14ac:dyDescent="0.3">
      <c r="A603" s="7">
        <v>1734</v>
      </c>
      <c r="B603" s="7" t="s">
        <v>1831</v>
      </c>
      <c r="C603" s="8" t="s">
        <v>1832</v>
      </c>
      <c r="D603" s="6" t="s">
        <v>1833</v>
      </c>
      <c r="E603" s="6" t="str">
        <f>_xlfn.XLOOKUP(D603,'[2]Coordinados SEN'!$A:$A,'[2]Coordinados SEN'!$B:$B,"-",0)</f>
        <v>76.807.996-K</v>
      </c>
      <c r="F603" s="6" t="s">
        <v>1833</v>
      </c>
      <c r="G603" s="6">
        <f t="shared" si="27"/>
        <v>1</v>
      </c>
      <c r="H603" s="6" t="s">
        <v>1834</v>
      </c>
      <c r="I603" s="6" t="s">
        <v>1834</v>
      </c>
      <c r="J603" s="6" t="str">
        <f>_xlfn.XLOOKUP(I603,'[2]Barras CMg'!$E$2:$E$1527,'[2]Barras CMg'!$A$2:$A$1527,"------",0,1)</f>
        <v>------</v>
      </c>
      <c r="K603" s="6" t="s">
        <v>397</v>
      </c>
      <c r="L603" s="6">
        <v>2025</v>
      </c>
      <c r="M603" s="6" t="s">
        <v>495</v>
      </c>
      <c r="N603" s="6" t="s">
        <v>496</v>
      </c>
      <c r="O603" s="6" t="s">
        <v>213</v>
      </c>
      <c r="P603" s="6" t="s">
        <v>106</v>
      </c>
      <c r="Q603" s="6" t="s">
        <v>243</v>
      </c>
      <c r="R603" s="6" t="s">
        <v>1835</v>
      </c>
      <c r="S603" s="6" t="s">
        <v>51</v>
      </c>
      <c r="T603" s="9" t="s">
        <v>1836</v>
      </c>
      <c r="U603" s="10">
        <v>3</v>
      </c>
      <c r="V603" s="10">
        <v>2.98488</v>
      </c>
      <c r="W603" s="11" t="e">
        <f>_xlfn.XLOOKUP(C603,#REF!,#REF!,"S/I",0)</f>
        <v>#REF!</v>
      </c>
      <c r="X603" s="11" t="str">
        <f>_xlfn.XLOOKUP($D603,[2]Retiros_dinamica!$F:$F,[2]Retiros_dinamica!B:B,"S/I",0)</f>
        <v>S/I</v>
      </c>
      <c r="Y603" s="11" t="str">
        <f>_xlfn.XLOOKUP($D603,[2]Retiros_dinamica!$F:$F,[2]Retiros_dinamica!C:C,"S/I",0)</f>
        <v>S/I</v>
      </c>
      <c r="Z603" s="11" t="str">
        <f>_xlfn.XLOOKUP($D603,[2]Retiros_dinamica!$F:$F,[2]Retiros_dinamica!D:D,"S/I",0)</f>
        <v>S/I</v>
      </c>
      <c r="AA603" s="11" t="str">
        <f>_xlfn.XLOOKUP($D603,[2]Retiros_dinamica!$F:$F,[2]Retiros_dinamica!E:E,"S/I",0)</f>
        <v>S/I</v>
      </c>
      <c r="AB603" s="6" t="str">
        <f>_xlfn.XLOOKUP(C603,[2]CMg!$I$4:$I$106,[2]CMg!$M$4:$M$106,"----",0,1)</f>
        <v>----</v>
      </c>
      <c r="AC603" s="6" t="str">
        <f>_xlfn.XLOOKUP(C603,[2]CMg!$A$4:$A$106,[2]CMg!$B$4:$B$106,"----",0,1)</f>
        <v>----</v>
      </c>
      <c r="AD603" s="6" t="str">
        <f>_xlfn.XLOOKUP(C603,'[3]Promedio solar Cmg'!$A$4:$A$106,'[3]Promedio solar Cmg'!$B$4:$B$106,"----",0,1)</f>
        <v>----</v>
      </c>
      <c r="AH603" s="12">
        <f>_xlfn.XLOOKUP($E603,'[2]Balance económico'!$C:$C,'[2]Balance económico'!$D:$D,"-",0)</f>
        <v>261260989.68744731</v>
      </c>
      <c r="AI603" s="12">
        <f>_xlfn.XLOOKUP($E603,'[2]Balance económico'!$C:$C,'[2]Balance económico'!$E:$E,"-",0)</f>
        <v>35879215.751199998</v>
      </c>
      <c r="AJ603" s="12" t="str">
        <f>_xlfn.XLOOKUP($E603,'[2]Balance económico'!$C:$C,'[2]Balance económico'!$F:$F,"-",0)</f>
        <v>----</v>
      </c>
      <c r="AK603" s="6" t="str">
        <f t="shared" si="28"/>
        <v>PPA</v>
      </c>
      <c r="AL603" s="12" t="str" cm="1">
        <f t="array" ref="AL603">IFERROR((X603*[2]!Tabla2[Bloque A] + 'BD Centrales 2025'!Y232*[2]!Tabla2[Bloque B] + 'BD Centrales 2025'!Z232*[2]!Tabla2[Bloque C])*#REF!,"-")</f>
        <v>-</v>
      </c>
      <c r="AM603" s="12" t="str">
        <f t="shared" si="29"/>
        <v>-</v>
      </c>
      <c r="AN603" s="12">
        <f>IFERROR((AH603+AI603+AJ603)/(SUMIFS($W$2:$W$1194,$E$2:$E$1194,E603)*1000*#REF!),0)</f>
        <v>0</v>
      </c>
    </row>
    <row r="604" spans="1:40" ht="14.4" x14ac:dyDescent="0.3">
      <c r="A604" s="7">
        <v>1735</v>
      </c>
      <c r="B604" s="7" t="s">
        <v>1845</v>
      </c>
      <c r="C604" s="8" t="s">
        <v>1846</v>
      </c>
      <c r="D604" s="6" t="s">
        <v>1231</v>
      </c>
      <c r="E604" s="6" t="str">
        <f>_xlfn.XLOOKUP(D604,'[2]Coordinados SEN'!$A:$A,'[2]Coordinados SEN'!$B:$B,"-",0)</f>
        <v>76.727.466-1</v>
      </c>
      <c r="F604" s="6" t="s">
        <v>1847</v>
      </c>
      <c r="G604" s="6">
        <f t="shared" si="27"/>
        <v>36</v>
      </c>
      <c r="H604" s="6" t="s">
        <v>1848</v>
      </c>
      <c r="I604" s="6" t="s">
        <v>1848</v>
      </c>
      <c r="J604" s="6" t="str">
        <f>_xlfn.XLOOKUP(I604,'[2]Barras CMg'!$E$2:$E$1527,'[2]Barras CMg'!$A$2:$A$1527,"------",0,1)</f>
        <v>V.ALEGRE______013</v>
      </c>
      <c r="K604" s="6" t="s">
        <v>397</v>
      </c>
      <c r="L604" s="6">
        <v>2025</v>
      </c>
      <c r="M604" s="6" t="s">
        <v>495</v>
      </c>
      <c r="N604" s="6" t="s">
        <v>496</v>
      </c>
      <c r="O604" s="6" t="s">
        <v>213</v>
      </c>
      <c r="P604" s="6" t="s">
        <v>90</v>
      </c>
      <c r="Q604" s="6" t="s">
        <v>97</v>
      </c>
      <c r="R604" s="6" t="s">
        <v>1849</v>
      </c>
      <c r="S604" s="6" t="s">
        <v>51</v>
      </c>
      <c r="T604" s="9" t="s">
        <v>1790</v>
      </c>
      <c r="U604" s="10">
        <v>9</v>
      </c>
      <c r="V604" s="10">
        <v>8.9990000000000006</v>
      </c>
      <c r="W604" s="11" t="e">
        <f>_xlfn.XLOOKUP(C604,#REF!,#REF!,"S/I",0)</f>
        <v>#REF!</v>
      </c>
      <c r="X604" s="11" t="str">
        <f>_xlfn.XLOOKUP($D604,[2]Retiros_dinamica!$F:$F,[2]Retiros_dinamica!B:B,"S/I",0)</f>
        <v>S/I</v>
      </c>
      <c r="Y604" s="11" t="str">
        <f>_xlfn.XLOOKUP($D604,[2]Retiros_dinamica!$F:$F,[2]Retiros_dinamica!C:C,"S/I",0)</f>
        <v>S/I</v>
      </c>
      <c r="Z604" s="11" t="str">
        <f>_xlfn.XLOOKUP($D604,[2]Retiros_dinamica!$F:$F,[2]Retiros_dinamica!D:D,"S/I",0)</f>
        <v>S/I</v>
      </c>
      <c r="AA604" s="11" t="str">
        <f>_xlfn.XLOOKUP($D604,[2]Retiros_dinamica!$F:$F,[2]Retiros_dinamica!E:E,"S/I",0)</f>
        <v>S/I</v>
      </c>
      <c r="AB604" s="6" t="str">
        <f>_xlfn.XLOOKUP(C604,[2]CMg!$I$4:$I$106,[2]CMg!$M$4:$M$106,"----",0,1)</f>
        <v>----</v>
      </c>
      <c r="AC604" s="6" t="str">
        <f>_xlfn.XLOOKUP(C604,[2]CMg!$A$4:$A$106,[2]CMg!$B$4:$B$106,"----",0,1)</f>
        <v>----</v>
      </c>
      <c r="AD604" s="6" t="str">
        <f>_xlfn.XLOOKUP(C604,'[3]Promedio solar Cmg'!$A$4:$A$106,'[3]Promedio solar Cmg'!$B$4:$B$106,"----",0,1)</f>
        <v>----</v>
      </c>
      <c r="AH604" s="12">
        <f>_xlfn.XLOOKUP($E604,'[2]Balance económico'!$C:$C,'[2]Balance económico'!$D:$D,"-",0)</f>
        <v>21691133643.183369</v>
      </c>
      <c r="AI604" s="12">
        <f>_xlfn.XLOOKUP($E604,'[2]Balance económico'!$C:$C,'[2]Balance económico'!$E:$E,"-",0)</f>
        <v>2324793951.0151529</v>
      </c>
      <c r="AJ604" s="12" t="str">
        <f>_xlfn.XLOOKUP($E604,'[2]Balance económico'!$C:$C,'[2]Balance económico'!$F:$F,"-",0)</f>
        <v>----</v>
      </c>
      <c r="AK604" s="6" t="str">
        <f t="shared" si="28"/>
        <v>PPA</v>
      </c>
      <c r="AL604" s="12" t="str" cm="1">
        <f t="array" ref="AL604">IFERROR((X604*[2]!Tabla2[Bloque A] + 'BD Centrales 2025'!Y679*[2]!Tabla2[Bloque B] + 'BD Centrales 2025'!Z679*[2]!Tabla2[Bloque C])*#REF!,"-")</f>
        <v>-</v>
      </c>
      <c r="AM604" s="12" t="str">
        <f t="shared" si="29"/>
        <v>-</v>
      </c>
      <c r="AN604" s="12">
        <f>IFERROR((AH604+AI604+AJ604)/(SUMIFS($W$2:$W$1194,$E$2:$E$1194,E604)*1000*#REF!),0)</f>
        <v>0</v>
      </c>
    </row>
    <row r="605" spans="1:40" ht="14.4" x14ac:dyDescent="0.3">
      <c r="A605" s="7">
        <v>1736</v>
      </c>
      <c r="B605" s="7" t="s">
        <v>1850</v>
      </c>
      <c r="C605" s="8" t="s">
        <v>1851</v>
      </c>
      <c r="D605" s="6" t="s">
        <v>1231</v>
      </c>
      <c r="E605" s="6" t="str">
        <f>_xlfn.XLOOKUP(D605,'[2]Coordinados SEN'!$A:$A,'[2]Coordinados SEN'!$B:$B,"-",0)</f>
        <v>76.727.466-1</v>
      </c>
      <c r="F605" s="6" t="s">
        <v>1852</v>
      </c>
      <c r="G605" s="6">
        <f t="shared" si="27"/>
        <v>36</v>
      </c>
      <c r="H605" s="6" t="s">
        <v>1633</v>
      </c>
      <c r="I605" s="6" t="s">
        <v>1633</v>
      </c>
      <c r="J605" s="6" t="str">
        <f>_xlfn.XLOOKUP(I605,'[2]Barras CMg'!$E$2:$E$1527,'[2]Barras CMg'!$A$2:$A$1527,"------",0,1)</f>
        <v>RENGO_________013</v>
      </c>
      <c r="K605" s="6" t="s">
        <v>397</v>
      </c>
      <c r="L605" s="6">
        <v>2025</v>
      </c>
      <c r="M605" s="6" t="s">
        <v>495</v>
      </c>
      <c r="N605" s="6" t="s">
        <v>496</v>
      </c>
      <c r="O605" s="6" t="s">
        <v>213</v>
      </c>
      <c r="P605" s="6" t="s">
        <v>106</v>
      </c>
      <c r="Q605" s="6" t="s">
        <v>243</v>
      </c>
      <c r="R605" s="6" t="s">
        <v>1409</v>
      </c>
      <c r="S605" s="6" t="s">
        <v>51</v>
      </c>
      <c r="T605" s="9" t="s">
        <v>1853</v>
      </c>
      <c r="U605" s="10">
        <v>3</v>
      </c>
      <c r="V605" s="10">
        <v>2.9870000000000001</v>
      </c>
      <c r="W605" s="11" t="e">
        <f>_xlfn.XLOOKUP(C605,#REF!,#REF!,"S/I",0)</f>
        <v>#REF!</v>
      </c>
      <c r="X605" s="11" t="str">
        <f>_xlfn.XLOOKUP($D605,[2]Retiros_dinamica!$F:$F,[2]Retiros_dinamica!B:B,"S/I",0)</f>
        <v>S/I</v>
      </c>
      <c r="Y605" s="11" t="str">
        <f>_xlfn.XLOOKUP($D605,[2]Retiros_dinamica!$F:$F,[2]Retiros_dinamica!C:C,"S/I",0)</f>
        <v>S/I</v>
      </c>
      <c r="Z605" s="11" t="str">
        <f>_xlfn.XLOOKUP($D605,[2]Retiros_dinamica!$F:$F,[2]Retiros_dinamica!D:D,"S/I",0)</f>
        <v>S/I</v>
      </c>
      <c r="AA605" s="11" t="str">
        <f>_xlfn.XLOOKUP($D605,[2]Retiros_dinamica!$F:$F,[2]Retiros_dinamica!E:E,"S/I",0)</f>
        <v>S/I</v>
      </c>
      <c r="AB605" s="6" t="str">
        <f>_xlfn.XLOOKUP(C605,[2]CMg!$I$4:$I$106,[2]CMg!$M$4:$M$106,"----",0,1)</f>
        <v>----</v>
      </c>
      <c r="AC605" s="6" t="str">
        <f>_xlfn.XLOOKUP(C605,[2]CMg!$A$4:$A$106,[2]CMg!$B$4:$B$106,"----",0,1)</f>
        <v>----</v>
      </c>
      <c r="AD605" s="6" t="str">
        <f>_xlfn.XLOOKUP(C605,'[3]Promedio solar Cmg'!$A$4:$A$106,'[3]Promedio solar Cmg'!$B$4:$B$106,"----",0,1)</f>
        <v>----</v>
      </c>
      <c r="AH605" s="12">
        <f>_xlfn.XLOOKUP($E605,'[2]Balance económico'!$C:$C,'[2]Balance económico'!$D:$D,"-",0)</f>
        <v>21691133643.183369</v>
      </c>
      <c r="AI605" s="12">
        <f>_xlfn.XLOOKUP($E605,'[2]Balance económico'!$C:$C,'[2]Balance económico'!$E:$E,"-",0)</f>
        <v>2324793951.0151529</v>
      </c>
      <c r="AJ605" s="12" t="str">
        <f>_xlfn.XLOOKUP($E605,'[2]Balance económico'!$C:$C,'[2]Balance económico'!$F:$F,"-",0)</f>
        <v>----</v>
      </c>
      <c r="AK605" s="6" t="str">
        <f t="shared" si="28"/>
        <v>PPA</v>
      </c>
      <c r="AL605" s="12" t="str" cm="1">
        <f t="array" ref="AL605">IFERROR((X605*[2]!Tabla2[Bloque A] + 'BD Centrales 2025'!Y680*[2]!Tabla2[Bloque B] + 'BD Centrales 2025'!Z680*[2]!Tabla2[Bloque C])*#REF!,"-")</f>
        <v>-</v>
      </c>
      <c r="AM605" s="12" t="str">
        <f t="shared" si="29"/>
        <v>-</v>
      </c>
      <c r="AN605" s="12">
        <f>IFERROR((AH605+AI605+AJ605)/(SUMIFS($W$2:$W$1194,$E$2:$E$1194,E605)*1000*#REF!),0)</f>
        <v>0</v>
      </c>
    </row>
    <row r="606" spans="1:40" ht="14.4" x14ac:dyDescent="0.3">
      <c r="A606" s="7">
        <v>1737</v>
      </c>
      <c r="B606" s="7" t="s">
        <v>1854</v>
      </c>
      <c r="C606" s="8" t="s">
        <v>1855</v>
      </c>
      <c r="D606" s="6" t="s">
        <v>1231</v>
      </c>
      <c r="E606" s="6" t="str">
        <f>_xlfn.XLOOKUP(D606,'[2]Coordinados SEN'!$A:$A,'[2]Coordinados SEN'!$B:$B,"-",0)</f>
        <v>76.727.466-1</v>
      </c>
      <c r="F606" s="6" t="s">
        <v>1856</v>
      </c>
      <c r="G606" s="6">
        <f t="shared" si="27"/>
        <v>36</v>
      </c>
      <c r="H606" s="6" t="s">
        <v>1633</v>
      </c>
      <c r="I606" s="6" t="s">
        <v>1633</v>
      </c>
      <c r="J606" s="6" t="str">
        <f>_xlfn.XLOOKUP(I606,'[2]Barras CMg'!$E$2:$E$1527,'[2]Barras CMg'!$A$2:$A$1527,"------",0,1)</f>
        <v>RENGO_________013</v>
      </c>
      <c r="K606" s="6" t="s">
        <v>397</v>
      </c>
      <c r="L606" s="6">
        <v>2025</v>
      </c>
      <c r="M606" s="6" t="s">
        <v>495</v>
      </c>
      <c r="N606" s="6" t="s">
        <v>496</v>
      </c>
      <c r="O606" s="6" t="s">
        <v>213</v>
      </c>
      <c r="P606" s="6" t="s">
        <v>106</v>
      </c>
      <c r="Q606" s="6" t="s">
        <v>243</v>
      </c>
      <c r="R606" s="6" t="s">
        <v>1409</v>
      </c>
      <c r="S606" s="6" t="s">
        <v>51</v>
      </c>
      <c r="T606" s="9" t="s">
        <v>1853</v>
      </c>
      <c r="U606" s="10">
        <v>3</v>
      </c>
      <c r="V606" s="10">
        <v>2.9849999999999999</v>
      </c>
      <c r="W606" s="11" t="e">
        <f>_xlfn.XLOOKUP(C606,#REF!,#REF!,"S/I",0)</f>
        <v>#REF!</v>
      </c>
      <c r="X606" s="11" t="str">
        <f>_xlfn.XLOOKUP($D606,[2]Retiros_dinamica!$F:$F,[2]Retiros_dinamica!B:B,"S/I",0)</f>
        <v>S/I</v>
      </c>
      <c r="Y606" s="11" t="str">
        <f>_xlfn.XLOOKUP($D606,[2]Retiros_dinamica!$F:$F,[2]Retiros_dinamica!C:C,"S/I",0)</f>
        <v>S/I</v>
      </c>
      <c r="Z606" s="11" t="str">
        <f>_xlfn.XLOOKUP($D606,[2]Retiros_dinamica!$F:$F,[2]Retiros_dinamica!D:D,"S/I",0)</f>
        <v>S/I</v>
      </c>
      <c r="AA606" s="11" t="str">
        <f>_xlfn.XLOOKUP($D606,[2]Retiros_dinamica!$F:$F,[2]Retiros_dinamica!E:E,"S/I",0)</f>
        <v>S/I</v>
      </c>
      <c r="AB606" s="6" t="str">
        <f>_xlfn.XLOOKUP(C606,[2]CMg!$I$4:$I$106,[2]CMg!$M$4:$M$106,"----",0,1)</f>
        <v>----</v>
      </c>
      <c r="AC606" s="6" t="str">
        <f>_xlfn.XLOOKUP(C606,[2]CMg!$A$4:$A$106,[2]CMg!$B$4:$B$106,"----",0,1)</f>
        <v>----</v>
      </c>
      <c r="AD606" s="6" t="str">
        <f>_xlfn.XLOOKUP(C606,'[3]Promedio solar Cmg'!$A$4:$A$106,'[3]Promedio solar Cmg'!$B$4:$B$106,"----",0,1)</f>
        <v>----</v>
      </c>
      <c r="AH606" s="12">
        <f>_xlfn.XLOOKUP($E606,'[2]Balance económico'!$C:$C,'[2]Balance económico'!$D:$D,"-",0)</f>
        <v>21691133643.183369</v>
      </c>
      <c r="AI606" s="12">
        <f>_xlfn.XLOOKUP($E606,'[2]Balance económico'!$C:$C,'[2]Balance económico'!$E:$E,"-",0)</f>
        <v>2324793951.0151529</v>
      </c>
      <c r="AJ606" s="12" t="str">
        <f>_xlfn.XLOOKUP($E606,'[2]Balance económico'!$C:$C,'[2]Balance económico'!$F:$F,"-",0)</f>
        <v>----</v>
      </c>
      <c r="AK606" s="6" t="str">
        <f t="shared" si="28"/>
        <v>PPA</v>
      </c>
      <c r="AL606" s="12" t="str" cm="1">
        <f t="array" ref="AL606">IFERROR((X606*[2]!Tabla2[Bloque A] + 'BD Centrales 2025'!Y681*[2]!Tabla2[Bloque B] + 'BD Centrales 2025'!Z681*[2]!Tabla2[Bloque C])*#REF!,"-")</f>
        <v>-</v>
      </c>
      <c r="AM606" s="12" t="str">
        <f t="shared" si="29"/>
        <v>-</v>
      </c>
      <c r="AN606" s="12">
        <f>IFERROR((AH606+AI606+AJ606)/(SUMIFS($W$2:$W$1194,$E$2:$E$1194,E606)*1000*#REF!),0)</f>
        <v>0</v>
      </c>
    </row>
    <row r="607" spans="1:40" ht="14.4" x14ac:dyDescent="0.3">
      <c r="A607" s="7">
        <v>1738</v>
      </c>
      <c r="B607" s="7" t="s">
        <v>1863</v>
      </c>
      <c r="C607" s="8" t="s">
        <v>1864</v>
      </c>
      <c r="D607" s="6" t="s">
        <v>1231</v>
      </c>
      <c r="E607" s="6" t="str">
        <f>_xlfn.XLOOKUP(D607,'[2]Coordinados SEN'!$A:$A,'[2]Coordinados SEN'!$B:$B,"-",0)</f>
        <v>76.727.466-1</v>
      </c>
      <c r="F607" s="6" t="s">
        <v>1865</v>
      </c>
      <c r="G607" s="6">
        <f t="shared" si="27"/>
        <v>36</v>
      </c>
      <c r="H607" s="6" t="s">
        <v>1866</v>
      </c>
      <c r="I607" s="6" t="s">
        <v>1866</v>
      </c>
      <c r="J607" s="6" t="str">
        <f>_xlfn.XLOOKUP(I607,'[2]Barras CMg'!$E$2:$E$1527,'[2]Barras CMg'!$A$2:$A$1527,"------",0,1)</f>
        <v>S.JAVIER______023</v>
      </c>
      <c r="K607" s="6" t="s">
        <v>397</v>
      </c>
      <c r="L607" s="6">
        <v>2025</v>
      </c>
      <c r="M607" s="6" t="s">
        <v>495</v>
      </c>
      <c r="N607" s="6" t="s">
        <v>496</v>
      </c>
      <c r="O607" s="6" t="s">
        <v>213</v>
      </c>
      <c r="P607" s="6" t="s">
        <v>90</v>
      </c>
      <c r="Q607" s="6" t="s">
        <v>97</v>
      </c>
      <c r="R607" s="6" t="s">
        <v>1725</v>
      </c>
      <c r="S607" s="6" t="s">
        <v>51</v>
      </c>
      <c r="T607" s="9" t="s">
        <v>1867</v>
      </c>
      <c r="U607" s="10">
        <v>5</v>
      </c>
      <c r="V607" s="10">
        <v>4.97</v>
      </c>
      <c r="W607" s="11" t="e">
        <f>_xlfn.XLOOKUP(C607,#REF!,#REF!,"S/I",0)</f>
        <v>#REF!</v>
      </c>
      <c r="X607" s="11" t="str">
        <f>_xlfn.XLOOKUP($D607,[2]Retiros_dinamica!$F:$F,[2]Retiros_dinamica!B:B,"S/I",0)</f>
        <v>S/I</v>
      </c>
      <c r="Y607" s="11" t="str">
        <f>_xlfn.XLOOKUP($D607,[2]Retiros_dinamica!$F:$F,[2]Retiros_dinamica!C:C,"S/I",0)</f>
        <v>S/I</v>
      </c>
      <c r="Z607" s="11" t="str">
        <f>_xlfn.XLOOKUP($D607,[2]Retiros_dinamica!$F:$F,[2]Retiros_dinamica!D:D,"S/I",0)</f>
        <v>S/I</v>
      </c>
      <c r="AA607" s="11" t="str">
        <f>_xlfn.XLOOKUP($D607,[2]Retiros_dinamica!$F:$F,[2]Retiros_dinamica!E:E,"S/I",0)</f>
        <v>S/I</v>
      </c>
      <c r="AB607" s="6" t="str">
        <f>_xlfn.XLOOKUP(C607,[2]CMg!$I$4:$I$106,[2]CMg!$M$4:$M$106,"----",0,1)</f>
        <v>----</v>
      </c>
      <c r="AC607" s="6" t="str">
        <f>_xlfn.XLOOKUP(C607,[2]CMg!$A$4:$A$106,[2]CMg!$B$4:$B$106,"----",0,1)</f>
        <v>----</v>
      </c>
      <c r="AD607" s="6" t="str">
        <f>_xlfn.XLOOKUP(C607,'[3]Promedio solar Cmg'!$A$4:$A$106,'[3]Promedio solar Cmg'!$B$4:$B$106,"----",0,1)</f>
        <v>----</v>
      </c>
      <c r="AH607" s="12">
        <f>_xlfn.XLOOKUP($E607,'[2]Balance económico'!$C:$C,'[2]Balance económico'!$D:$D,"-",0)</f>
        <v>21691133643.183369</v>
      </c>
      <c r="AI607" s="12">
        <f>_xlfn.XLOOKUP($E607,'[2]Balance económico'!$C:$C,'[2]Balance económico'!$E:$E,"-",0)</f>
        <v>2324793951.0151529</v>
      </c>
      <c r="AJ607" s="12" t="str">
        <f>_xlfn.XLOOKUP($E607,'[2]Balance económico'!$C:$C,'[2]Balance económico'!$F:$F,"-",0)</f>
        <v>----</v>
      </c>
      <c r="AK607" s="6" t="str">
        <f t="shared" si="28"/>
        <v>PPA</v>
      </c>
      <c r="AL607" s="12" t="str" cm="1">
        <f t="array" ref="AL607">IFERROR((X607*[2]!Tabla2[Bloque A] + 'BD Centrales 2025'!Y682*[2]!Tabla2[Bloque B] + 'BD Centrales 2025'!Z682*[2]!Tabla2[Bloque C])*#REF!,"-")</f>
        <v>-</v>
      </c>
      <c r="AM607" s="12" t="str">
        <f t="shared" si="29"/>
        <v>-</v>
      </c>
      <c r="AN607" s="12">
        <f>IFERROR((AH607+AI607+AJ607)/(SUMIFS($W$2:$W$1194,$E$2:$E$1194,E607)*1000*#REF!),0)</f>
        <v>0</v>
      </c>
    </row>
    <row r="608" spans="1:40" ht="14.4" x14ac:dyDescent="0.3">
      <c r="A608" s="7">
        <v>1739</v>
      </c>
      <c r="B608" s="7" t="s">
        <v>1868</v>
      </c>
      <c r="C608" s="8" t="s">
        <v>1869</v>
      </c>
      <c r="D608" s="6" t="s">
        <v>1870</v>
      </c>
      <c r="E608" s="6" t="str">
        <f>_xlfn.XLOOKUP(D608,'[2]Coordinados SEN'!$A:$A,'[2]Coordinados SEN'!$B:$B,"-",0)</f>
        <v>76.242.067-8</v>
      </c>
      <c r="F608" s="6" t="s">
        <v>1870</v>
      </c>
      <c r="G608" s="6">
        <f t="shared" si="27"/>
        <v>1</v>
      </c>
      <c r="H608" s="6" t="s">
        <v>743</v>
      </c>
      <c r="I608" s="6" t="s">
        <v>743</v>
      </c>
      <c r="J608" s="6" t="str">
        <f>_xlfn.XLOOKUP(I608,'[2]Barras CMg'!$E$2:$E$1527,'[2]Barras CMg'!$A$2:$A$1527,"------",0,1)</f>
        <v>OVALLE________023</v>
      </c>
      <c r="K608" s="6">
        <v>1</v>
      </c>
      <c r="L608" s="6">
        <v>2025</v>
      </c>
      <c r="M608" s="6" t="s">
        <v>495</v>
      </c>
      <c r="N608" s="6" t="s">
        <v>496</v>
      </c>
      <c r="O608" s="6" t="s">
        <v>213</v>
      </c>
      <c r="P608" s="6" t="s">
        <v>477</v>
      </c>
      <c r="Q608" s="6" t="s">
        <v>478</v>
      </c>
      <c r="R608" s="6" t="s">
        <v>714</v>
      </c>
      <c r="S608" s="6" t="s">
        <v>51</v>
      </c>
      <c r="T608" s="9" t="s">
        <v>1871</v>
      </c>
      <c r="U608" s="10">
        <v>2.78</v>
      </c>
      <c r="V608" s="10">
        <v>2.76</v>
      </c>
      <c r="W608" s="11" t="e">
        <f>_xlfn.XLOOKUP(C608,#REF!,#REF!,"S/I",0)</f>
        <v>#REF!</v>
      </c>
      <c r="X608" s="11" t="str">
        <f>_xlfn.XLOOKUP($D608,[2]Retiros_dinamica!$F:$F,[2]Retiros_dinamica!B:B,"S/I",0)</f>
        <v>S/I</v>
      </c>
      <c r="Y608" s="11" t="str">
        <f>_xlfn.XLOOKUP($D608,[2]Retiros_dinamica!$F:$F,[2]Retiros_dinamica!C:C,"S/I",0)</f>
        <v>S/I</v>
      </c>
      <c r="Z608" s="11" t="str">
        <f>_xlfn.XLOOKUP($D608,[2]Retiros_dinamica!$F:$F,[2]Retiros_dinamica!D:D,"S/I",0)</f>
        <v>S/I</v>
      </c>
      <c r="AA608" s="11" t="str">
        <f>_xlfn.XLOOKUP($D608,[2]Retiros_dinamica!$F:$F,[2]Retiros_dinamica!E:E,"S/I",0)</f>
        <v>S/I</v>
      </c>
      <c r="AB608" s="6" t="str">
        <f>_xlfn.XLOOKUP(C608,[2]CMg!$I$4:$I$106,[2]CMg!$M$4:$M$106,"----",0,1)</f>
        <v>----</v>
      </c>
      <c r="AC608" s="6" t="str">
        <f>_xlfn.XLOOKUP(C608,[2]CMg!$A$4:$A$106,[2]CMg!$B$4:$B$106,"----",0,1)</f>
        <v>----</v>
      </c>
      <c r="AD608" s="6" t="str">
        <f>_xlfn.XLOOKUP(C608,'[3]Promedio solar Cmg'!$A$4:$A$106,'[3]Promedio solar Cmg'!$B$4:$B$106,"----",0,1)</f>
        <v>----</v>
      </c>
      <c r="AH608" s="12">
        <f>_xlfn.XLOOKUP($E608,'[2]Balance económico'!$C:$C,'[2]Balance económico'!$D:$D,"-",0)</f>
        <v>277160762.07862192</v>
      </c>
      <c r="AI608" s="12">
        <f>_xlfn.XLOOKUP($E608,'[2]Balance económico'!$C:$C,'[2]Balance económico'!$E:$E,"-",0)</f>
        <v>34562692.267360002</v>
      </c>
      <c r="AJ608" s="12" t="str">
        <f>_xlfn.XLOOKUP($E608,'[2]Balance económico'!$C:$C,'[2]Balance económico'!$F:$F,"-",0)</f>
        <v>----</v>
      </c>
      <c r="AK608" s="6" t="str">
        <f t="shared" si="28"/>
        <v>PPA</v>
      </c>
      <c r="AL608" s="12" t="str" cm="1">
        <f t="array" ref="AL608">IFERROR((X608*[2]!Tabla2[Bloque A] + 'BD Centrales 2025'!Y216*[2]!Tabla2[Bloque B] + 'BD Centrales 2025'!Z216*[2]!Tabla2[Bloque C])*#REF!,"-")</f>
        <v>-</v>
      </c>
      <c r="AM608" s="12" t="str">
        <f t="shared" si="29"/>
        <v>-</v>
      </c>
      <c r="AN608" s="12">
        <f>IFERROR((AH608+AI608+AJ608)/(SUMIFS($W$2:$W$1194,$E$2:$E$1194,E608)*1000*#REF!),0)</f>
        <v>0</v>
      </c>
    </row>
    <row r="609" spans="1:40" ht="14.4" x14ac:dyDescent="0.3">
      <c r="A609" s="7">
        <v>1740</v>
      </c>
      <c r="B609" s="7" t="s">
        <v>1872</v>
      </c>
      <c r="C609" s="8" t="s">
        <v>1873</v>
      </c>
      <c r="D609" s="6" t="s">
        <v>1874</v>
      </c>
      <c r="E609" s="6" t="str">
        <f>_xlfn.XLOOKUP(D609,'[2]Coordinados SEN'!$A:$A,'[2]Coordinados SEN'!$B:$B,"-",0)</f>
        <v>76.364.344-1</v>
      </c>
      <c r="F609" s="6" t="s">
        <v>1874</v>
      </c>
      <c r="G609" s="6">
        <f t="shared" si="27"/>
        <v>1</v>
      </c>
      <c r="H609" s="6" t="s">
        <v>1875</v>
      </c>
      <c r="I609" s="6" t="s">
        <v>1876</v>
      </c>
      <c r="J609" s="6" t="str">
        <f>_xlfn.XLOOKUP(I609,'[2]Barras CMg'!$E$2:$E$1527,'[2]Barras CMg'!$A$2:$A$1527,"------",0,1)</f>
        <v>PVSOLDESIERTO_220</v>
      </c>
      <c r="K609" s="6">
        <v>1</v>
      </c>
      <c r="L609" s="6">
        <v>2025</v>
      </c>
      <c r="M609" s="6" t="s">
        <v>495</v>
      </c>
      <c r="N609" s="6" t="s">
        <v>496</v>
      </c>
      <c r="O609" s="6" t="s">
        <v>47</v>
      </c>
      <c r="P609" s="6" t="s">
        <v>48</v>
      </c>
      <c r="Q609" s="6" t="s">
        <v>59</v>
      </c>
      <c r="R609" s="6" t="s">
        <v>50</v>
      </c>
      <c r="S609" s="6" t="s">
        <v>51</v>
      </c>
      <c r="T609" s="9" t="s">
        <v>1877</v>
      </c>
      <c r="U609" s="10">
        <v>230.48</v>
      </c>
      <c r="V609" s="10">
        <v>225.51</v>
      </c>
      <c r="W609" s="11" t="e">
        <f>_xlfn.XLOOKUP(C609,#REF!,#REF!,"S/I",0)</f>
        <v>#REF!</v>
      </c>
      <c r="X609" s="11" t="str">
        <f>_xlfn.XLOOKUP($D609,[2]Retiros_dinamica!$F:$F,[2]Retiros_dinamica!B:B,"S/I",0)</f>
        <v>S/I</v>
      </c>
      <c r="Y609" s="11" t="str">
        <f>_xlfn.XLOOKUP($D609,[2]Retiros_dinamica!$F:$F,[2]Retiros_dinamica!C:C,"S/I",0)</f>
        <v>S/I</v>
      </c>
      <c r="Z609" s="11" t="str">
        <f>_xlfn.XLOOKUP($D609,[2]Retiros_dinamica!$F:$F,[2]Retiros_dinamica!D:D,"S/I",0)</f>
        <v>S/I</v>
      </c>
      <c r="AA609" s="11" t="str">
        <f>_xlfn.XLOOKUP($D609,[2]Retiros_dinamica!$F:$F,[2]Retiros_dinamica!E:E,"S/I",0)</f>
        <v>S/I</v>
      </c>
      <c r="AB609" s="6">
        <f>_xlfn.XLOOKUP(C609,[2]CMg!$I$4:$I$106,[2]CMg!$M$4:$M$106,"----",0,1)</f>
        <v>3.514561010709353</v>
      </c>
      <c r="AC609" s="6">
        <f>_xlfn.XLOOKUP(C609,'[3]Promedio Cmg'!$A$4:$A$106,'[3]Promedio Cmg'!$B$4:$B$106,"---",0,1)</f>
        <v>28.258976144275724</v>
      </c>
      <c r="AD609" s="6">
        <f>_xlfn.XLOOKUP(C609,'[3]Promedio solar Cmg'!$A$4:$A$106,'[3]Promedio solar Cmg'!$B$4:$B$106,"----",0,1)</f>
        <v>4.1103863013698652</v>
      </c>
      <c r="AE609" s="6">
        <f>_xlfn.XLOOKUP(C609,[2]CMg!$O$4:$O$106,[2]CMg!$P$4:$P$106,"----",0,1)</f>
        <v>45.504594012913351</v>
      </c>
      <c r="AF609" s="14">
        <f>_xlfn.XLOOKUP(C609,[2]CMg!$S$4:$S$106,[2]CMg!$U$4:$U$106,"----",0,1)</f>
        <v>0.4629608492181258</v>
      </c>
      <c r="AH609" s="12">
        <f>_xlfn.XLOOKUP($E609,'[2]Balance económico'!$C:$C,'[2]Balance económico'!$D:$D,"-",0)</f>
        <v>2146333245.2849309</v>
      </c>
      <c r="AI609" s="12">
        <f>_xlfn.XLOOKUP($E609,'[2]Balance económico'!$C:$C,'[2]Balance económico'!$E:$E,"-",0)</f>
        <v>4680288946.9817505</v>
      </c>
      <c r="AJ609" s="12" t="str">
        <f>_xlfn.XLOOKUP($E609,'[2]Balance económico'!$C:$C,'[2]Balance económico'!$F:$F,"-",0)</f>
        <v>----</v>
      </c>
      <c r="AK609" s="6" t="str">
        <f t="shared" si="28"/>
        <v>PPA</v>
      </c>
      <c r="AL609" s="12" t="str" cm="1">
        <f t="array" ref="AL609">IFERROR((X609*[2]!Tabla2[Bloque A] + 'BD Centrales 2025'!Y967*[2]!Tabla2[Bloque B] + 'BD Centrales 2025'!Z967*[2]!Tabla2[Bloque C])*#REF!,"-")</f>
        <v>-</v>
      </c>
      <c r="AM609" s="12" t="str">
        <f t="shared" si="29"/>
        <v>-</v>
      </c>
      <c r="AN609" s="12">
        <f>IFERROR((AH609+AI609+AJ609)/(SUMIFS($W$2:$W$1194,$E$2:$E$1194,E609)*1000*#REF!),0)</f>
        <v>0</v>
      </c>
    </row>
    <row r="610" spans="1:40" ht="14.4" x14ac:dyDescent="0.3">
      <c r="A610" s="7">
        <v>1741</v>
      </c>
      <c r="B610" s="7" t="s">
        <v>1878</v>
      </c>
      <c r="C610" s="8" t="s">
        <v>1879</v>
      </c>
      <c r="D610" s="6" t="s">
        <v>925</v>
      </c>
      <c r="E610" s="6" t="str">
        <f>_xlfn.XLOOKUP(D610,'[2]Coordinados SEN'!$A:$A,'[2]Coordinados SEN'!$B:$B,"-",0)</f>
        <v>76.213.045-9</v>
      </c>
      <c r="F610" s="6" t="s">
        <v>1880</v>
      </c>
      <c r="G610" s="6">
        <f t="shared" si="27"/>
        <v>2</v>
      </c>
      <c r="H610" s="6" t="s">
        <v>1881</v>
      </c>
      <c r="I610" s="13" t="s">
        <v>1882</v>
      </c>
      <c r="J610" s="6" t="str">
        <f>_xlfn.XLOOKUP(I610,'[2]Barras CMg'!$E$2:$E$1527,'[2]Barras CMg'!$A$2:$A$1527,"------",0,1)</f>
        <v>LACRUZ________220</v>
      </c>
      <c r="K610" s="6">
        <v>1</v>
      </c>
      <c r="L610" s="6">
        <v>2025</v>
      </c>
      <c r="M610" s="6" t="s">
        <v>495</v>
      </c>
      <c r="N610" s="6" t="s">
        <v>496</v>
      </c>
      <c r="O610" s="6" t="s">
        <v>47</v>
      </c>
      <c r="P610" s="6" t="s">
        <v>48</v>
      </c>
      <c r="Q610" s="6" t="s">
        <v>48</v>
      </c>
      <c r="R610" s="6" t="s">
        <v>50</v>
      </c>
      <c r="S610" s="6" t="s">
        <v>51</v>
      </c>
      <c r="T610" s="9" t="s">
        <v>1883</v>
      </c>
      <c r="U610" s="10">
        <v>52.813699999999997</v>
      </c>
      <c r="V610" s="10">
        <v>52.020099999999999</v>
      </c>
      <c r="W610" s="11" t="e">
        <f>_xlfn.XLOOKUP(C610,#REF!,#REF!,"S/I",0)</f>
        <v>#REF!</v>
      </c>
      <c r="X610" s="11" t="str">
        <f>_xlfn.XLOOKUP($D610,[2]Retiros_dinamica!$F:$F,[2]Retiros_dinamica!B:B,"S/I",0)</f>
        <v>S/I</v>
      </c>
      <c r="Y610" s="11" t="str">
        <f>_xlfn.XLOOKUP($D610,[2]Retiros_dinamica!$F:$F,[2]Retiros_dinamica!C:C,"S/I",0)</f>
        <v>S/I</v>
      </c>
      <c r="Z610" s="11" t="str">
        <f>_xlfn.XLOOKUP($D610,[2]Retiros_dinamica!$F:$F,[2]Retiros_dinamica!D:D,"S/I",0)</f>
        <v>S/I</v>
      </c>
      <c r="AA610" s="11" t="str">
        <f>_xlfn.XLOOKUP($D610,[2]Retiros_dinamica!$F:$F,[2]Retiros_dinamica!E:E,"S/I",0)</f>
        <v>S/I</v>
      </c>
      <c r="AB610" s="6">
        <f>_xlfn.XLOOKUP(C610,[2]CMg!$I$4:$I$106,[2]CMg!$M$4:$M$106,"----",0,1)</f>
        <v>7.3419147042531874</v>
      </c>
      <c r="AC610" s="6">
        <f>_xlfn.XLOOKUP(C610,'[3]Promedio Cmg'!$A$4:$A$106,'[3]Promedio Cmg'!$B$4:$B$106,"---",0,1)</f>
        <v>49.796434197009546</v>
      </c>
      <c r="AD610" s="6">
        <f>_xlfn.XLOOKUP(C610,'[3]Promedio solar Cmg'!$A$4:$A$106,'[3]Promedio solar Cmg'!$B$4:$B$106,"----",0,1)</f>
        <v>9.238430136986306</v>
      </c>
      <c r="AE610" s="6">
        <f>_xlfn.XLOOKUP(C610,[2]CMg!$O$4:$O$106,[2]CMg!$P$4:$P$106,"----",0,1)</f>
        <v>78.760768929759379</v>
      </c>
      <c r="AF610" s="14">
        <f>_xlfn.XLOOKUP(C610,[2]CMg!$S$4:$S$106,[2]CMg!$U$4:$U$106,"----",0,1)</f>
        <v>0.48270745348704486</v>
      </c>
      <c r="AH610" s="12">
        <f>_xlfn.XLOOKUP($E610,'[2]Balance económico'!$C:$C,'[2]Balance económico'!$D:$D,"-",0)</f>
        <v>308242636.09847879</v>
      </c>
      <c r="AI610" s="12">
        <f>_xlfn.XLOOKUP($E610,'[2]Balance económico'!$C:$C,'[2]Balance económico'!$E:$E,"-",0)</f>
        <v>1026998246.4974289</v>
      </c>
      <c r="AJ610" s="12" t="str">
        <f>_xlfn.XLOOKUP($E610,'[2]Balance económico'!$C:$C,'[2]Balance económico'!$F:$F,"-",0)</f>
        <v>----</v>
      </c>
      <c r="AK610" s="6" t="str">
        <f t="shared" si="28"/>
        <v>PPA</v>
      </c>
      <c r="AL610" s="12" t="str" cm="1">
        <f t="array" ref="AL610">IFERROR((X610*[2]!Tabla2[Bloque A] + 'BD Centrales 2025'!Y900*[2]!Tabla2[Bloque B] + 'BD Centrales 2025'!Z900*[2]!Tabla2[Bloque C])*#REF!,"-")</f>
        <v>-</v>
      </c>
      <c r="AM610" s="12" t="str">
        <f t="shared" si="29"/>
        <v>-</v>
      </c>
      <c r="AN610" s="12">
        <f>IFERROR((AH610+AI610+AJ610)/(SUMIFS($W$2:$W$1194,$E$2:$E$1194,E610)*1000*#REF!),0)</f>
        <v>0</v>
      </c>
    </row>
    <row r="611" spans="1:40" ht="14.4" x14ac:dyDescent="0.3">
      <c r="A611" s="7">
        <v>1742</v>
      </c>
      <c r="B611" s="7" t="s">
        <v>1884</v>
      </c>
      <c r="C611" s="8" t="s">
        <v>1885</v>
      </c>
      <c r="D611" s="6" t="s">
        <v>584</v>
      </c>
      <c r="E611" s="6" t="str">
        <f>_xlfn.XLOOKUP(D611,'[2]Coordinados SEN'!$A:$A,'[2]Coordinados SEN'!$B:$B,"-",0)</f>
        <v>76.412.562-2</v>
      </c>
      <c r="F611" s="6" t="s">
        <v>584</v>
      </c>
      <c r="G611" s="6">
        <f t="shared" si="27"/>
        <v>39</v>
      </c>
      <c r="H611" s="6" t="s">
        <v>1886</v>
      </c>
      <c r="I611" s="13" t="s">
        <v>1500</v>
      </c>
      <c r="J611" s="6" t="str">
        <f>_xlfn.XLOOKUP(I611,'[2]Barras CMg'!$E$2:$E$1527,'[2]Barras CMg'!$A$2:$A$1527,"------",0,1)</f>
        <v>ANDES_SNG_____220</v>
      </c>
      <c r="K611" s="6">
        <v>1</v>
      </c>
      <c r="L611" s="6">
        <v>2025</v>
      </c>
      <c r="M611" s="6" t="s">
        <v>495</v>
      </c>
      <c r="N611" s="6" t="s">
        <v>496</v>
      </c>
      <c r="O611" s="6" t="s">
        <v>47</v>
      </c>
      <c r="P611" s="6" t="s">
        <v>48</v>
      </c>
      <c r="Q611" s="6" t="s">
        <v>59</v>
      </c>
      <c r="R611" s="6" t="s">
        <v>1887</v>
      </c>
      <c r="S611" s="6" t="s">
        <v>51</v>
      </c>
      <c r="T611" s="9" t="s">
        <v>1888</v>
      </c>
      <c r="U611" s="10">
        <v>152.28</v>
      </c>
      <c r="V611" s="10">
        <v>149.22999999999999</v>
      </c>
      <c r="W611" s="11" t="e">
        <f>_xlfn.XLOOKUP(C611,#REF!,#REF!,"S/I",0)</f>
        <v>#REF!</v>
      </c>
      <c r="X611" s="11" t="str">
        <f>_xlfn.XLOOKUP($D611,[2]Retiros_dinamica!$F:$F,[2]Retiros_dinamica!B:B,"S/I",0)</f>
        <v>S/I</v>
      </c>
      <c r="Y611" s="11" t="str">
        <f>_xlfn.XLOOKUP($D611,[2]Retiros_dinamica!$F:$F,[2]Retiros_dinamica!C:C,"S/I",0)</f>
        <v>S/I</v>
      </c>
      <c r="Z611" s="11" t="str">
        <f>_xlfn.XLOOKUP($D611,[2]Retiros_dinamica!$F:$F,[2]Retiros_dinamica!D:D,"S/I",0)</f>
        <v>S/I</v>
      </c>
      <c r="AA611" s="11" t="str">
        <f>_xlfn.XLOOKUP($D611,[2]Retiros_dinamica!$F:$F,[2]Retiros_dinamica!E:E,"S/I",0)</f>
        <v>S/I</v>
      </c>
      <c r="AB611" s="6">
        <f>_xlfn.XLOOKUP(C611,[2]CMg!$I$4:$I$106,[2]CMg!$M$4:$M$106,"----",0,1)</f>
        <v>3.5684943306424555</v>
      </c>
      <c r="AC611" s="6">
        <f>_xlfn.XLOOKUP(C611,'[3]Promedio Cmg'!$A$4:$A$106,'[3]Promedio Cmg'!$B$4:$B$106,"---",0,1)</f>
        <v>49.282570482821477</v>
      </c>
      <c r="AD611" s="6">
        <f>_xlfn.XLOOKUP(C611,'[3]Promedio solar Cmg'!$A$4:$A$106,'[3]Promedio solar Cmg'!$B$4:$B$106,"----",0,1)</f>
        <v>8.4535205479452049</v>
      </c>
      <c r="AE611" s="6">
        <f>_xlfn.XLOOKUP(C611,[2]CMg!$O$4:$O$106,[2]CMg!$P$4:$P$106,"----",0,1)</f>
        <v>78.440471531989857</v>
      </c>
      <c r="AF611" s="14">
        <f>_xlfn.XLOOKUP(C611,[2]CMg!$S$4:$S$106,[2]CMg!$U$4:$U$106,"----",0,1)</f>
        <v>0.47642963132062549</v>
      </c>
      <c r="AH611" s="12">
        <f>_xlfn.XLOOKUP($E611,'[2]Balance económico'!$C:$C,'[2]Balance económico'!$D:$D,"-",0)</f>
        <v>6375328015.7772694</v>
      </c>
      <c r="AI611" s="12">
        <f>_xlfn.XLOOKUP($E611,'[2]Balance económico'!$C:$C,'[2]Balance económico'!$E:$E,"-",0)</f>
        <v>48172067074.887741</v>
      </c>
      <c r="AJ611" s="12">
        <f>_xlfn.XLOOKUP($E611,'[2]Balance económico'!$C:$C,'[2]Balance económico'!$F:$F,"-",0)</f>
        <v>879755791.67572367</v>
      </c>
      <c r="AK611" s="6" t="str">
        <f t="shared" si="28"/>
        <v>PPA</v>
      </c>
      <c r="AL611" s="12" t="str" cm="1">
        <f t="array" ref="AL611">IFERROR((X611*[2]!Tabla2[Bloque A] + 'BD Centrales 2025'!Y965*[2]!Tabla2[Bloque B] + 'BD Centrales 2025'!Z965*[2]!Tabla2[Bloque C])*#REF!,"-")</f>
        <v>-</v>
      </c>
      <c r="AM611" s="12" t="str">
        <f t="shared" si="29"/>
        <v>-</v>
      </c>
      <c r="AN611" s="12">
        <f>IFERROR((AH611+AI611+AJ611)/(SUMIFS($W$2:$W$1194,$E$2:$E$1194,E611)*1000*#REF!),0)</f>
        <v>0</v>
      </c>
    </row>
    <row r="612" spans="1:40" ht="14.4" x14ac:dyDescent="0.3">
      <c r="A612" s="7">
        <v>1743</v>
      </c>
      <c r="B612" s="7" t="s">
        <v>5592</v>
      </c>
      <c r="C612" s="8" t="s">
        <v>5593</v>
      </c>
      <c r="D612" s="6" t="s">
        <v>5594</v>
      </c>
      <c r="E612" s="6" t="str">
        <f>_xlfn.XLOOKUP(D612,'[2]Coordinados SEN'!$A:$A,'[2]Coordinados SEN'!$B:$B,"-",0)</f>
        <v>76.044.129-5</v>
      </c>
      <c r="F612" s="6" t="s">
        <v>5594</v>
      </c>
      <c r="G612" s="6">
        <f t="shared" si="27"/>
        <v>2</v>
      </c>
      <c r="H612" s="6" t="s">
        <v>5595</v>
      </c>
      <c r="I612" s="6" t="s">
        <v>5595</v>
      </c>
      <c r="J612" s="6" t="str">
        <f>_xlfn.XLOOKUP(I612,'[2]Barras CMg'!$E$2:$E$1527,'[2]Barras CMg'!$A$2:$A$1527,"------",0,1)</f>
        <v>LOS_SAUCES____023</v>
      </c>
      <c r="K612" s="6">
        <v>1</v>
      </c>
      <c r="L612" s="6">
        <v>2025</v>
      </c>
      <c r="M612" s="6" t="s">
        <v>45</v>
      </c>
      <c r="N612" s="6" t="s">
        <v>5267</v>
      </c>
      <c r="O612" s="6" t="s">
        <v>213</v>
      </c>
      <c r="P612" s="6" t="s">
        <v>229</v>
      </c>
      <c r="Q612" s="6" t="s">
        <v>1842</v>
      </c>
      <c r="R612" s="6" t="s">
        <v>5166</v>
      </c>
      <c r="S612" s="6" t="s">
        <v>51</v>
      </c>
      <c r="T612" s="9" t="s">
        <v>1761</v>
      </c>
      <c r="U612" s="10">
        <v>3</v>
      </c>
      <c r="V612" s="10">
        <v>2.9910000000000001</v>
      </c>
      <c r="W612" s="11" t="e">
        <f>_xlfn.XLOOKUP(C612,#REF!,#REF!,"S/I",0)</f>
        <v>#REF!</v>
      </c>
      <c r="X612" s="11" t="str">
        <f>_xlfn.XLOOKUP($D612,[2]Retiros_dinamica!$F:$F,[2]Retiros_dinamica!B:B,"S/I",0)</f>
        <v>S/I</v>
      </c>
      <c r="Y612" s="11" t="str">
        <f>_xlfn.XLOOKUP($D612,[2]Retiros_dinamica!$F:$F,[2]Retiros_dinamica!C:C,"S/I",0)</f>
        <v>S/I</v>
      </c>
      <c r="Z612" s="11" t="str">
        <f>_xlfn.XLOOKUP($D612,[2]Retiros_dinamica!$F:$F,[2]Retiros_dinamica!D:D,"S/I",0)</f>
        <v>S/I</v>
      </c>
      <c r="AA612" s="11" t="str">
        <f>_xlfn.XLOOKUP($D612,[2]Retiros_dinamica!$F:$F,[2]Retiros_dinamica!E:E,"S/I",0)</f>
        <v>S/I</v>
      </c>
      <c r="AB612" s="6" t="str">
        <f>_xlfn.XLOOKUP(C612,[2]CMg!$I$4:$I$106,[2]CMg!$M$4:$M$106,"----",0,1)</f>
        <v>----</v>
      </c>
      <c r="AH612" s="12">
        <f>_xlfn.XLOOKUP($E612,'[2]Balance económico'!$C:$C,'[2]Balance económico'!$D:$D,"-",0)</f>
        <v>74074.407090963796</v>
      </c>
      <c r="AI612" s="12">
        <f>_xlfn.XLOOKUP($E612,'[2]Balance económico'!$C:$C,'[2]Balance económico'!$E:$E,"-",0)</f>
        <v>303517156.53055996</v>
      </c>
      <c r="AJ612" s="12" t="str">
        <f>_xlfn.XLOOKUP($E612,'[2]Balance económico'!$C:$C,'[2]Balance económico'!$F:$F,"-",0)</f>
        <v>----</v>
      </c>
      <c r="AK612" s="6" t="str">
        <f t="shared" si="28"/>
        <v>PPA</v>
      </c>
      <c r="AL612" s="12" t="str" cm="1">
        <f t="array" ref="AL612">IFERROR((X612*[2]!Tabla2[Bloque A] + 'BD Centrales 2025'!Y1049*[2]!Tabla2[Bloque B] + 'BD Centrales 2025'!Z1049*[2]!Tabla2[Bloque C])*#REF!,"-")</f>
        <v>-</v>
      </c>
      <c r="AM612" s="12" t="str">
        <f t="shared" si="29"/>
        <v>-</v>
      </c>
      <c r="AN612" s="12">
        <f>IFERROR((AH612+AI612+AJ612)/(SUMIFS($W$2:$W$1194,$E$2:$E$1194,E612)*1000*#REF!),0)</f>
        <v>0</v>
      </c>
    </row>
    <row r="613" spans="1:40" ht="14.4" x14ac:dyDescent="0.3">
      <c r="A613" s="7">
        <v>1744</v>
      </c>
      <c r="B613" s="7" t="s">
        <v>1889</v>
      </c>
      <c r="C613" s="8" t="s">
        <v>1890</v>
      </c>
      <c r="D613" s="6" t="s">
        <v>1891</v>
      </c>
      <c r="E613" s="6" t="str">
        <f>_xlfn.XLOOKUP(D613,'[2]Coordinados SEN'!$A:$A,'[2]Coordinados SEN'!$B:$B,"-",0)</f>
        <v>76.825.044-8</v>
      </c>
      <c r="F613" s="6" t="s">
        <v>1891</v>
      </c>
      <c r="G613" s="6">
        <f t="shared" si="27"/>
        <v>1</v>
      </c>
      <c r="H613" s="6" t="s">
        <v>1892</v>
      </c>
      <c r="I613" s="6" t="s">
        <v>1892</v>
      </c>
      <c r="J613" s="6" t="str">
        <f>_xlfn.XLOOKUP(I613,'[2]Barras CMg'!$E$2:$E$1527,'[2]Barras CMg'!$A$2:$A$1527,"------",0,1)</f>
        <v>CABRERO_______023</v>
      </c>
      <c r="K613" s="6" t="s">
        <v>397</v>
      </c>
      <c r="L613" s="6">
        <v>2025</v>
      </c>
      <c r="M613" s="6" t="s">
        <v>495</v>
      </c>
      <c r="N613" s="6" t="s">
        <v>496</v>
      </c>
      <c r="O613" s="6" t="s">
        <v>213</v>
      </c>
      <c r="P613" s="6" t="s">
        <v>68</v>
      </c>
      <c r="Q613" s="6" t="s">
        <v>68</v>
      </c>
      <c r="R613" s="6" t="s">
        <v>1893</v>
      </c>
      <c r="S613" s="6" t="s">
        <v>51</v>
      </c>
      <c r="T613" s="9" t="s">
        <v>1894</v>
      </c>
      <c r="U613" s="10">
        <v>2.63</v>
      </c>
      <c r="V613" s="10">
        <v>2.6269999999999998</v>
      </c>
      <c r="W613" s="11" t="e">
        <f>_xlfn.XLOOKUP(C613,#REF!,#REF!,"S/I",0)</f>
        <v>#REF!</v>
      </c>
      <c r="X613" s="11" t="str">
        <f>_xlfn.XLOOKUP($D613,[2]Retiros_dinamica!$F:$F,[2]Retiros_dinamica!B:B,"S/I",0)</f>
        <v>S/I</v>
      </c>
      <c r="Y613" s="11" t="str">
        <f>_xlfn.XLOOKUP($D613,[2]Retiros_dinamica!$F:$F,[2]Retiros_dinamica!C:C,"S/I",0)</f>
        <v>S/I</v>
      </c>
      <c r="Z613" s="11" t="str">
        <f>_xlfn.XLOOKUP($D613,[2]Retiros_dinamica!$F:$F,[2]Retiros_dinamica!D:D,"S/I",0)</f>
        <v>S/I</v>
      </c>
      <c r="AA613" s="11" t="str">
        <f>_xlfn.XLOOKUP($D613,[2]Retiros_dinamica!$F:$F,[2]Retiros_dinamica!E:E,"S/I",0)</f>
        <v>S/I</v>
      </c>
      <c r="AB613" s="6" t="str">
        <f>_xlfn.XLOOKUP(C613,[2]CMg!$I$4:$I$106,[2]CMg!$M$4:$M$106,"----",0,1)</f>
        <v>----</v>
      </c>
      <c r="AC613" s="6" t="str">
        <f>_xlfn.XLOOKUP(C613,[2]CMg!$A$4:$A$106,[2]CMg!$B$4:$B$106,"----",0,1)</f>
        <v>----</v>
      </c>
      <c r="AD613" s="6" t="str">
        <f>_xlfn.XLOOKUP(C613,'[3]Promedio solar Cmg'!$A$4:$A$106,'[3]Promedio solar Cmg'!$B$4:$B$106,"----",0,1)</f>
        <v>----</v>
      </c>
      <c r="AH613" s="12">
        <f>_xlfn.XLOOKUP($E613,'[2]Balance económico'!$C:$C,'[2]Balance económico'!$D:$D,"-",0)</f>
        <v>155768399.70872748</v>
      </c>
      <c r="AI613" s="12">
        <f>_xlfn.XLOOKUP($E613,'[2]Balance económico'!$C:$C,'[2]Balance económico'!$E:$E,"-",0)</f>
        <v>32281626.236960001</v>
      </c>
      <c r="AJ613" s="12" t="str">
        <f>_xlfn.XLOOKUP($E613,'[2]Balance económico'!$C:$C,'[2]Balance económico'!$F:$F,"-",0)</f>
        <v>----</v>
      </c>
      <c r="AK613" s="6" t="str">
        <f t="shared" si="28"/>
        <v>PPA</v>
      </c>
      <c r="AL613" s="12" t="str" cm="1">
        <f t="array" ref="AL613">IFERROR((X613*[2]!Tabla2[Bloque A] + 'BD Centrales 2025'!Y196*[2]!Tabla2[Bloque B] + 'BD Centrales 2025'!Z196*[2]!Tabla2[Bloque C])*#REF!,"-")</f>
        <v>-</v>
      </c>
      <c r="AM613" s="12" t="str">
        <f t="shared" si="29"/>
        <v>-</v>
      </c>
      <c r="AN613" s="12">
        <f>IFERROR((AH613+AI613+AJ613)/(SUMIFS($W$2:$W$1194,$E$2:$E$1194,E613)*1000*#REF!),0)</f>
        <v>0</v>
      </c>
    </row>
    <row r="614" spans="1:40" ht="14.4" x14ac:dyDescent="0.3">
      <c r="A614" s="7">
        <v>1745</v>
      </c>
      <c r="B614" s="7" t="s">
        <v>1895</v>
      </c>
      <c r="C614" s="8" t="s">
        <v>1896</v>
      </c>
      <c r="D614" s="6" t="s">
        <v>1897</v>
      </c>
      <c r="E614" s="6" t="str">
        <f>_xlfn.XLOOKUP(D614,'[2]Coordinados SEN'!$A:$A,'[2]Coordinados SEN'!$B:$B,"-",0)</f>
        <v>77.050.429-5</v>
      </c>
      <c r="F614" s="6" t="s">
        <v>1897</v>
      </c>
      <c r="G614" s="6">
        <f t="shared" si="27"/>
        <v>3</v>
      </c>
      <c r="H614" s="6" t="s">
        <v>1898</v>
      </c>
      <c r="I614" s="6" t="s">
        <v>1898</v>
      </c>
      <c r="J614" s="6" t="str">
        <f>_xlfn.XLOOKUP(I614,'[2]Barras CMg'!$E$2:$E$1527,'[2]Barras CMg'!$A$2:$A$1527,"------",0,1)</f>
        <v>S.VICENTETT___013</v>
      </c>
      <c r="K614" s="6" t="s">
        <v>397</v>
      </c>
      <c r="L614" s="6">
        <v>2025</v>
      </c>
      <c r="M614" s="6" t="s">
        <v>495</v>
      </c>
      <c r="N614" s="6" t="s">
        <v>496</v>
      </c>
      <c r="O614" s="6" t="s">
        <v>213</v>
      </c>
      <c r="P614" s="6" t="s">
        <v>106</v>
      </c>
      <c r="Q614" s="6" t="s">
        <v>243</v>
      </c>
      <c r="R614" s="6" t="s">
        <v>1899</v>
      </c>
      <c r="S614" s="6" t="s">
        <v>51</v>
      </c>
      <c r="T614" s="9" t="s">
        <v>1900</v>
      </c>
      <c r="U614" s="10">
        <v>3</v>
      </c>
      <c r="V614" s="10">
        <v>3</v>
      </c>
      <c r="W614" s="11" t="e">
        <f>_xlfn.XLOOKUP(C614,#REF!,#REF!,"S/I",0)</f>
        <v>#REF!</v>
      </c>
      <c r="X614" s="11" t="str">
        <f>_xlfn.XLOOKUP($D614,[2]Retiros_dinamica!$F:$F,[2]Retiros_dinamica!B:B,"S/I",0)</f>
        <v>S/I</v>
      </c>
      <c r="Y614" s="11" t="str">
        <f>_xlfn.XLOOKUP($D614,[2]Retiros_dinamica!$F:$F,[2]Retiros_dinamica!C:C,"S/I",0)</f>
        <v>S/I</v>
      </c>
      <c r="Z614" s="11" t="str">
        <f>_xlfn.XLOOKUP($D614,[2]Retiros_dinamica!$F:$F,[2]Retiros_dinamica!D:D,"S/I",0)</f>
        <v>S/I</v>
      </c>
      <c r="AA614" s="11" t="str">
        <f>_xlfn.XLOOKUP($D614,[2]Retiros_dinamica!$F:$F,[2]Retiros_dinamica!E:E,"S/I",0)</f>
        <v>S/I</v>
      </c>
      <c r="AB614" s="6" t="str">
        <f>_xlfn.XLOOKUP(C614,[2]CMg!$I$4:$I$106,[2]CMg!$M$4:$M$106,"----",0,1)</f>
        <v>----</v>
      </c>
      <c r="AC614" s="6" t="str">
        <f>_xlfn.XLOOKUP(C614,[2]CMg!$A$4:$A$106,[2]CMg!$B$4:$B$106,"----",0,1)</f>
        <v>----</v>
      </c>
      <c r="AD614" s="6" t="str">
        <f>_xlfn.XLOOKUP(C614,'[3]Promedio solar Cmg'!$A$4:$A$106,'[3]Promedio solar Cmg'!$B$4:$B$106,"----",0,1)</f>
        <v>----</v>
      </c>
      <c r="AH614" s="12">
        <f>_xlfn.XLOOKUP($E614,'[2]Balance económico'!$C:$C,'[2]Balance económico'!$D:$D,"-",0)</f>
        <v>995344751.63387668</v>
      </c>
      <c r="AI614" s="12">
        <f>_xlfn.XLOOKUP($E614,'[2]Balance económico'!$C:$C,'[2]Balance económico'!$E:$E,"-",0)</f>
        <v>118448876.83182</v>
      </c>
      <c r="AJ614" s="12" t="str">
        <f>_xlfn.XLOOKUP($E614,'[2]Balance económico'!$C:$C,'[2]Balance económico'!$F:$F,"-",0)</f>
        <v>----</v>
      </c>
      <c r="AK614" s="6" t="str">
        <f t="shared" si="28"/>
        <v>PPA</v>
      </c>
      <c r="AL614" s="12" t="str" cm="1">
        <f t="array" ref="AL614">IFERROR((X614*[2]!Tabla2[Bloque A] + 'BD Centrales 2025'!Y412*[2]!Tabla2[Bloque B] + 'BD Centrales 2025'!Z412*[2]!Tabla2[Bloque C])*#REF!,"-")</f>
        <v>-</v>
      </c>
      <c r="AM614" s="12" t="str">
        <f t="shared" si="29"/>
        <v>-</v>
      </c>
      <c r="AN614" s="12">
        <f>IFERROR((AH614+AI614+AJ614)/(SUMIFS($W$2:$W$1194,$E$2:$E$1194,E614)*1000*#REF!),0)</f>
        <v>0</v>
      </c>
    </row>
    <row r="615" spans="1:40" ht="14.4" x14ac:dyDescent="0.3">
      <c r="A615" s="7">
        <v>1746</v>
      </c>
      <c r="B615" s="7" t="s">
        <v>5596</v>
      </c>
      <c r="C615" s="8" t="s">
        <v>5597</v>
      </c>
      <c r="D615" s="6" t="s">
        <v>5594</v>
      </c>
      <c r="E615" s="6" t="str">
        <f>_xlfn.XLOOKUP(D615,'[2]Coordinados SEN'!$A:$A,'[2]Coordinados SEN'!$B:$B,"-",0)</f>
        <v>76.044.129-5</v>
      </c>
      <c r="F615" s="6" t="s">
        <v>5594</v>
      </c>
      <c r="G615" s="6">
        <f t="shared" si="27"/>
        <v>2</v>
      </c>
      <c r="H615" s="6" t="s">
        <v>5598</v>
      </c>
      <c r="I615" s="6" t="s">
        <v>5598</v>
      </c>
      <c r="J615" s="6" t="str">
        <f>_xlfn.XLOOKUP(I615,'[2]Barras CMg'!$E$2:$E$1527,'[2]Barras CMg'!$A$2:$A$1527,"------",0,1)</f>
        <v>------</v>
      </c>
      <c r="K615" s="6">
        <v>1</v>
      </c>
      <c r="L615" s="6">
        <v>2025</v>
      </c>
      <c r="M615" s="6" t="s">
        <v>45</v>
      </c>
      <c r="N615" s="6" t="s">
        <v>5267</v>
      </c>
      <c r="O615" s="6" t="s">
        <v>213</v>
      </c>
      <c r="P615" s="6" t="s">
        <v>68</v>
      </c>
      <c r="Q615" s="6" t="s">
        <v>68</v>
      </c>
      <c r="R615" s="6" t="s">
        <v>178</v>
      </c>
      <c r="S615" s="6" t="s">
        <v>51</v>
      </c>
      <c r="T615" s="9" t="s">
        <v>5599</v>
      </c>
      <c r="U615" s="10">
        <v>3</v>
      </c>
      <c r="V615" s="10">
        <v>2.9910000000000001</v>
      </c>
      <c r="W615" s="11" t="e">
        <f>_xlfn.XLOOKUP(C615,#REF!,#REF!,"S/I",0)</f>
        <v>#REF!</v>
      </c>
      <c r="X615" s="11" t="str">
        <f>_xlfn.XLOOKUP($D615,[2]Retiros_dinamica!$F:$F,[2]Retiros_dinamica!B:B,"S/I",0)</f>
        <v>S/I</v>
      </c>
      <c r="Y615" s="11" t="str">
        <f>_xlfn.XLOOKUP($D615,[2]Retiros_dinamica!$F:$F,[2]Retiros_dinamica!C:C,"S/I",0)</f>
        <v>S/I</v>
      </c>
      <c r="Z615" s="11" t="str">
        <f>_xlfn.XLOOKUP($D615,[2]Retiros_dinamica!$F:$F,[2]Retiros_dinamica!D:D,"S/I",0)</f>
        <v>S/I</v>
      </c>
      <c r="AA615" s="11" t="str">
        <f>_xlfn.XLOOKUP($D615,[2]Retiros_dinamica!$F:$F,[2]Retiros_dinamica!E:E,"S/I",0)</f>
        <v>S/I</v>
      </c>
      <c r="AB615" s="6" t="str">
        <f>_xlfn.XLOOKUP(C615,[2]CMg!$I$4:$I$106,[2]CMg!$M$4:$M$106,"----",0,1)</f>
        <v>----</v>
      </c>
      <c r="AH615" s="12">
        <f>_xlfn.XLOOKUP($E615,'[2]Balance económico'!$C:$C,'[2]Balance económico'!$D:$D,"-",0)</f>
        <v>74074.407090963796</v>
      </c>
      <c r="AI615" s="12">
        <f>_xlfn.XLOOKUP($E615,'[2]Balance económico'!$C:$C,'[2]Balance económico'!$E:$E,"-",0)</f>
        <v>303517156.53055996</v>
      </c>
      <c r="AJ615" s="12" t="str">
        <f>_xlfn.XLOOKUP($E615,'[2]Balance económico'!$C:$C,'[2]Balance económico'!$F:$F,"-",0)</f>
        <v>----</v>
      </c>
      <c r="AK615" s="6" t="str">
        <f t="shared" si="28"/>
        <v>PPA</v>
      </c>
      <c r="AL615" s="12" t="str" cm="1">
        <f t="array" ref="AL615">IFERROR((X615*[2]!Tabla2[Bloque A] + 'BD Centrales 2025'!Y1050*[2]!Tabla2[Bloque B] + 'BD Centrales 2025'!Z1050*[2]!Tabla2[Bloque C])*#REF!,"-")</f>
        <v>-</v>
      </c>
      <c r="AM615" s="12" t="str">
        <f t="shared" si="29"/>
        <v>-</v>
      </c>
      <c r="AN615" s="12">
        <f>IFERROR((AH615+AI615+AJ615)/(SUMIFS($W$2:$W$1194,$E$2:$E$1194,E615)*1000*#REF!),0)</f>
        <v>0</v>
      </c>
    </row>
    <row r="616" spans="1:40" ht="14.4" x14ac:dyDescent="0.3">
      <c r="A616" s="7">
        <v>1747</v>
      </c>
      <c r="B616" s="7" t="s">
        <v>1901</v>
      </c>
      <c r="C616" s="8" t="s">
        <v>1902</v>
      </c>
      <c r="D616" s="6" t="s">
        <v>677</v>
      </c>
      <c r="E616" s="6" t="str">
        <f>_xlfn.XLOOKUP(D616,'[2]Coordinados SEN'!$A:$A,'[2]Coordinados SEN'!$B:$B,"-",0)</f>
        <v>76.780.504-7</v>
      </c>
      <c r="F616" s="6" t="s">
        <v>1903</v>
      </c>
      <c r="G616" s="6">
        <f t="shared" si="27"/>
        <v>37</v>
      </c>
      <c r="H616" s="6" t="s">
        <v>1904</v>
      </c>
      <c r="I616" s="6" t="s">
        <v>1904</v>
      </c>
      <c r="J616" s="6" t="str">
        <f>_xlfn.XLOOKUP(I616,'[2]Barras CMg'!$E$2:$E$1527,'[2]Barras CMg'!$A$2:$A$1527,"------",0,1)</f>
        <v>------</v>
      </c>
      <c r="K616" s="6" t="s">
        <v>397</v>
      </c>
      <c r="L616" s="6">
        <v>2025</v>
      </c>
      <c r="M616" s="6" t="s">
        <v>495</v>
      </c>
      <c r="N616" s="6" t="s">
        <v>496</v>
      </c>
      <c r="O616" s="6" t="s">
        <v>213</v>
      </c>
      <c r="P616" s="6" t="s">
        <v>164</v>
      </c>
      <c r="Q616" s="6" t="s">
        <v>707</v>
      </c>
      <c r="R616" s="6" t="s">
        <v>749</v>
      </c>
      <c r="S616" s="6" t="s">
        <v>51</v>
      </c>
      <c r="T616" s="9" t="s">
        <v>1905</v>
      </c>
      <c r="U616" s="10">
        <v>9</v>
      </c>
      <c r="V616" s="10">
        <v>9</v>
      </c>
      <c r="W616" s="11" t="e">
        <f>_xlfn.XLOOKUP(C616,#REF!,#REF!,"S/I",0)</f>
        <v>#REF!</v>
      </c>
      <c r="X616" s="11" t="str">
        <f>_xlfn.XLOOKUP($D616,[2]Retiros_dinamica!$F:$F,[2]Retiros_dinamica!B:B,"S/I",0)</f>
        <v>S/I</v>
      </c>
      <c r="Y616" s="11" t="str">
        <f>_xlfn.XLOOKUP($D616,[2]Retiros_dinamica!$F:$F,[2]Retiros_dinamica!C:C,"S/I",0)</f>
        <v>S/I</v>
      </c>
      <c r="Z616" s="11" t="str">
        <f>_xlfn.XLOOKUP($D616,[2]Retiros_dinamica!$F:$F,[2]Retiros_dinamica!D:D,"S/I",0)</f>
        <v>S/I</v>
      </c>
      <c r="AA616" s="11" t="str">
        <f>_xlfn.XLOOKUP($D616,[2]Retiros_dinamica!$F:$F,[2]Retiros_dinamica!E:E,"S/I",0)</f>
        <v>S/I</v>
      </c>
      <c r="AB616" s="6" t="str">
        <f>_xlfn.XLOOKUP(C616,[2]CMg!$I$4:$I$106,[2]CMg!$M$4:$M$106,"----",0,1)</f>
        <v>----</v>
      </c>
      <c r="AC616" s="6" t="str">
        <f>_xlfn.XLOOKUP(C616,[2]CMg!$A$4:$A$106,[2]CMg!$B$4:$B$106,"----",0,1)</f>
        <v>----</v>
      </c>
      <c r="AD616" s="6" t="str">
        <f>_xlfn.XLOOKUP(C616,'[3]Promedio solar Cmg'!$A$4:$A$106,'[3]Promedio solar Cmg'!$B$4:$B$106,"----",0,1)</f>
        <v>----</v>
      </c>
      <c r="AH616" s="12">
        <f>_xlfn.XLOOKUP($E616,'[2]Balance económico'!$C:$C,'[2]Balance económico'!$D:$D,"-",0)</f>
        <v>20548121675.779228</v>
      </c>
      <c r="AI616" s="12">
        <f>_xlfn.XLOOKUP($E616,'[2]Balance económico'!$C:$C,'[2]Balance económico'!$E:$E,"-",0)</f>
        <v>2428228872.1735702</v>
      </c>
      <c r="AJ616" s="12" t="str">
        <f>_xlfn.XLOOKUP($E616,'[2]Balance económico'!$C:$C,'[2]Balance económico'!$F:$F,"-",0)</f>
        <v>----</v>
      </c>
      <c r="AK616" s="6" t="str">
        <f t="shared" si="28"/>
        <v>PPA</v>
      </c>
      <c r="AL616" s="12" t="str" cm="1">
        <f t="array" ref="AL616">IFERROR((X616*[2]!Tabla2[Bloque A] + 'BD Centrales 2025'!Y722*[2]!Tabla2[Bloque B] + 'BD Centrales 2025'!Z722*[2]!Tabla2[Bloque C])*#REF!,"-")</f>
        <v>-</v>
      </c>
      <c r="AM616" s="12" t="str">
        <f t="shared" si="29"/>
        <v>-</v>
      </c>
      <c r="AN616" s="12">
        <f>IFERROR((AH616+AI616+AJ616)/(SUMIFS($W$2:$W$1194,$E$2:$E$1194,E616)*1000*#REF!),0)</f>
        <v>0</v>
      </c>
    </row>
    <row r="617" spans="1:40" ht="14.4" x14ac:dyDescent="0.3">
      <c r="A617" s="7">
        <v>1748</v>
      </c>
      <c r="B617" s="7" t="s">
        <v>1906</v>
      </c>
      <c r="C617" s="8" t="s">
        <v>1907</v>
      </c>
      <c r="D617" s="6" t="s">
        <v>1908</v>
      </c>
      <c r="E617" s="6" t="str">
        <f>_xlfn.XLOOKUP(D617,'[2]Coordinados SEN'!$A:$A,'[2]Coordinados SEN'!$B:$B,"-",0)</f>
        <v>77.542.606-3</v>
      </c>
      <c r="F617" s="6" t="s">
        <v>1909</v>
      </c>
      <c r="G617" s="6">
        <f t="shared" si="27"/>
        <v>15</v>
      </c>
      <c r="H617" s="6" t="s">
        <v>1910</v>
      </c>
      <c r="I617" s="6" t="s">
        <v>1910</v>
      </c>
      <c r="J617" s="6" t="str">
        <f>_xlfn.XLOOKUP(I617,'[2]Barras CMg'!$E$2:$E$1527,'[2]Barras CMg'!$A$2:$A$1527,"------",0,1)</f>
        <v>LO_BOZA_______023</v>
      </c>
      <c r="K617" s="6" t="s">
        <v>397</v>
      </c>
      <c r="L617" s="6">
        <v>2025</v>
      </c>
      <c r="M617" s="6" t="s">
        <v>495</v>
      </c>
      <c r="N617" s="6" t="s">
        <v>496</v>
      </c>
      <c r="O617" s="6" t="s">
        <v>213</v>
      </c>
      <c r="P617" s="6" t="s">
        <v>164</v>
      </c>
      <c r="Q617" s="6" t="s">
        <v>707</v>
      </c>
      <c r="R617" s="6" t="s">
        <v>1011</v>
      </c>
      <c r="S617" s="6" t="s">
        <v>51</v>
      </c>
      <c r="T617" s="9" t="s">
        <v>1911</v>
      </c>
      <c r="U617" s="10">
        <v>9</v>
      </c>
      <c r="V617" s="10">
        <v>8.9700000000000006</v>
      </c>
      <c r="W617" s="11" t="e">
        <f>_xlfn.XLOOKUP(C617,#REF!,#REF!,"S/I",0)</f>
        <v>#REF!</v>
      </c>
      <c r="X617" s="11" t="str">
        <f>_xlfn.XLOOKUP($D617,[2]Retiros_dinamica!$F:$F,[2]Retiros_dinamica!B:B,"S/I",0)</f>
        <v>S/I</v>
      </c>
      <c r="Y617" s="11" t="str">
        <f>_xlfn.XLOOKUP($D617,[2]Retiros_dinamica!$F:$F,[2]Retiros_dinamica!C:C,"S/I",0)</f>
        <v>S/I</v>
      </c>
      <c r="Z617" s="11" t="str">
        <f>_xlfn.XLOOKUP($D617,[2]Retiros_dinamica!$F:$F,[2]Retiros_dinamica!D:D,"S/I",0)</f>
        <v>S/I</v>
      </c>
      <c r="AA617" s="11" t="str">
        <f>_xlfn.XLOOKUP($D617,[2]Retiros_dinamica!$F:$F,[2]Retiros_dinamica!E:E,"S/I",0)</f>
        <v>S/I</v>
      </c>
      <c r="AB617" s="6" t="str">
        <f>_xlfn.XLOOKUP(C617,[2]CMg!$I$4:$I$106,[2]CMg!$M$4:$M$106,"----",0,1)</f>
        <v>----</v>
      </c>
      <c r="AC617" s="6" t="str">
        <f>_xlfn.XLOOKUP(C617,[2]CMg!$A$4:$A$106,[2]CMg!$B$4:$B$106,"----",0,1)</f>
        <v>----</v>
      </c>
      <c r="AD617" s="6" t="str">
        <f>_xlfn.XLOOKUP(C617,'[3]Promedio solar Cmg'!$A$4:$A$106,'[3]Promedio solar Cmg'!$B$4:$B$106,"----",0,1)</f>
        <v>----</v>
      </c>
      <c r="AH617" s="12">
        <f>_xlfn.XLOOKUP($E617,'[2]Balance económico'!$C:$C,'[2]Balance económico'!$D:$D,"-",0)</f>
        <v>5234278909.4674969</v>
      </c>
      <c r="AI617" s="12">
        <f>_xlfn.XLOOKUP($E617,'[2]Balance económico'!$C:$C,'[2]Balance económico'!$E:$E,"-",0)</f>
        <v>612986473.29659998</v>
      </c>
      <c r="AJ617" s="12" t="str">
        <f>_xlfn.XLOOKUP($E617,'[2]Balance económico'!$C:$C,'[2]Balance económico'!$F:$F,"-",0)</f>
        <v>----</v>
      </c>
      <c r="AK617" s="6" t="str">
        <f t="shared" si="28"/>
        <v>PPA</v>
      </c>
      <c r="AL617" s="12" t="str" cm="1">
        <f t="array" ref="AL617">IFERROR((X617*[2]!Tabla2[Bloque A] + 'BD Centrales 2025'!Y560*[2]!Tabla2[Bloque B] + 'BD Centrales 2025'!Z560*[2]!Tabla2[Bloque C])*#REF!,"-")</f>
        <v>-</v>
      </c>
      <c r="AM617" s="12" t="str">
        <f t="shared" si="29"/>
        <v>-</v>
      </c>
      <c r="AN617" s="12">
        <f>IFERROR((AH617+AI617+AJ617)/(SUMIFS($W$2:$W$1194,$E$2:$E$1194,E617)*1000*#REF!),0)</f>
        <v>0</v>
      </c>
    </row>
    <row r="618" spans="1:40" ht="14.4" x14ac:dyDescent="0.3">
      <c r="A618" s="7">
        <v>1749</v>
      </c>
      <c r="B618" s="7" t="s">
        <v>1912</v>
      </c>
      <c r="C618" s="8" t="s">
        <v>1913</v>
      </c>
      <c r="D618" s="6" t="s">
        <v>1914</v>
      </c>
      <c r="E618" s="6" t="str">
        <f>_xlfn.XLOOKUP(D618,'[2]Coordinados SEN'!$A:$A,'[2]Coordinados SEN'!$B:$B,"-",0)</f>
        <v>78.046.982-K</v>
      </c>
      <c r="F618" s="6" t="s">
        <v>1915</v>
      </c>
      <c r="G618" s="6">
        <f t="shared" si="27"/>
        <v>1</v>
      </c>
      <c r="H618" s="6" t="s">
        <v>1916</v>
      </c>
      <c r="I618" s="6" t="s">
        <v>1916</v>
      </c>
      <c r="J618" s="6" t="str">
        <f>_xlfn.XLOOKUP(I618,'[2]Barras CMg'!$E$2:$E$1527,'[2]Barras CMg'!$A$2:$A$1527,"------",0,1)</f>
        <v>PAJARITOS_____013</v>
      </c>
      <c r="K618" s="6" t="s">
        <v>397</v>
      </c>
      <c r="L618" s="6">
        <v>2025</v>
      </c>
      <c r="M618" s="6" t="s">
        <v>495</v>
      </c>
      <c r="N618" s="6" t="s">
        <v>496</v>
      </c>
      <c r="O618" s="6" t="s">
        <v>213</v>
      </c>
      <c r="P618" s="6" t="s">
        <v>164</v>
      </c>
      <c r="Q618" s="6" t="s">
        <v>371</v>
      </c>
      <c r="R618" s="6" t="s">
        <v>1239</v>
      </c>
      <c r="S618" s="6" t="s">
        <v>51</v>
      </c>
      <c r="T618" s="9" t="s">
        <v>1917</v>
      </c>
      <c r="U618" s="10">
        <v>3</v>
      </c>
      <c r="V618" s="10">
        <v>2.9990000000000001</v>
      </c>
      <c r="W618" s="11" t="e">
        <f>_xlfn.XLOOKUP(C618,#REF!,#REF!,"S/I",0)</f>
        <v>#REF!</v>
      </c>
      <c r="X618" s="11" t="str">
        <f>_xlfn.XLOOKUP($D618,[2]Retiros_dinamica!$F:$F,[2]Retiros_dinamica!B:B,"S/I",0)</f>
        <v>S/I</v>
      </c>
      <c r="Y618" s="11" t="str">
        <f>_xlfn.XLOOKUP($D618,[2]Retiros_dinamica!$F:$F,[2]Retiros_dinamica!C:C,"S/I",0)</f>
        <v>S/I</v>
      </c>
      <c r="Z618" s="11" t="str">
        <f>_xlfn.XLOOKUP($D618,[2]Retiros_dinamica!$F:$F,[2]Retiros_dinamica!D:D,"S/I",0)</f>
        <v>S/I</v>
      </c>
      <c r="AA618" s="11" t="str">
        <f>_xlfn.XLOOKUP($D618,[2]Retiros_dinamica!$F:$F,[2]Retiros_dinamica!E:E,"S/I",0)</f>
        <v>S/I</v>
      </c>
      <c r="AB618" s="6" t="str">
        <f>_xlfn.XLOOKUP(C618,[2]CMg!$I$4:$I$106,[2]CMg!$M$4:$M$106,"----",0,1)</f>
        <v>----</v>
      </c>
      <c r="AC618" s="6" t="str">
        <f>_xlfn.XLOOKUP(C618,[2]CMg!$A$4:$A$106,[2]CMg!$B$4:$B$106,"----",0,1)</f>
        <v>----</v>
      </c>
      <c r="AD618" s="6" t="str">
        <f>_xlfn.XLOOKUP(C618,'[3]Promedio solar Cmg'!$A$4:$A$106,'[3]Promedio solar Cmg'!$B$4:$B$106,"----",0,1)</f>
        <v>----</v>
      </c>
      <c r="AH618" s="12">
        <f>_xlfn.XLOOKUP($E618,'[2]Balance económico'!$C:$C,'[2]Balance económico'!$D:$D,"-",0)</f>
        <v>210200986.99039713</v>
      </c>
      <c r="AI618" s="12">
        <f>_xlfn.XLOOKUP($E618,'[2]Balance económico'!$C:$C,'[2]Balance económico'!$E:$E,"-",0)</f>
        <v>28272335.880999997</v>
      </c>
      <c r="AJ618" s="12" t="str">
        <f>_xlfn.XLOOKUP($E618,'[2]Balance económico'!$C:$C,'[2]Balance económico'!$F:$F,"-",0)</f>
        <v>----</v>
      </c>
      <c r="AK618" s="6" t="str">
        <f t="shared" si="28"/>
        <v>PPA</v>
      </c>
      <c r="AL618" s="12" t="str" cm="1">
        <f t="array" ref="AL618">IFERROR((X618*[2]!Tabla2[Bloque A] + 'BD Centrales 2025'!Y169*[2]!Tabla2[Bloque B] + 'BD Centrales 2025'!Z169*[2]!Tabla2[Bloque C])*#REF!,"-")</f>
        <v>-</v>
      </c>
      <c r="AM618" s="12" t="str">
        <f t="shared" si="29"/>
        <v>-</v>
      </c>
      <c r="AN618" s="12">
        <f>IFERROR((AH618+AI618+AJ618)/(SUMIFS($W$2:$W$1194,$E$2:$E$1194,E618)*1000*#REF!),0)</f>
        <v>0</v>
      </c>
    </row>
    <row r="619" spans="1:40" ht="14.4" x14ac:dyDescent="0.3">
      <c r="A619" s="7">
        <v>1750</v>
      </c>
      <c r="B619" s="7" t="s">
        <v>1918</v>
      </c>
      <c r="C619" s="8" t="s">
        <v>1919</v>
      </c>
      <c r="D619" s="6" t="s">
        <v>1920</v>
      </c>
      <c r="E619" s="6" t="str">
        <f>_xlfn.XLOOKUP(D619,'[2]Coordinados SEN'!$A:$A,'[2]Coordinados SEN'!$B:$B,"-",0)</f>
        <v>76.727.405-K</v>
      </c>
      <c r="F619" s="6" t="s">
        <v>1920</v>
      </c>
      <c r="G619" s="6">
        <f t="shared" si="27"/>
        <v>1</v>
      </c>
      <c r="H619" s="6" t="s">
        <v>1921</v>
      </c>
      <c r="I619" s="6" t="s">
        <v>1921</v>
      </c>
      <c r="J619" s="6" t="str">
        <f>_xlfn.XLOOKUP(I619,'[2]Barras CMg'!$E$2:$E$1527,'[2]Barras CMg'!$A$2:$A$1527,"------",0,1)</f>
        <v>------</v>
      </c>
      <c r="K619" s="6" t="s">
        <v>397</v>
      </c>
      <c r="L619" s="6">
        <v>2025</v>
      </c>
      <c r="M619" s="6" t="s">
        <v>495</v>
      </c>
      <c r="N619" s="6" t="s">
        <v>496</v>
      </c>
      <c r="O619" s="6" t="s">
        <v>213</v>
      </c>
      <c r="P619" s="6" t="s">
        <v>90</v>
      </c>
      <c r="Q619" s="6" t="s">
        <v>97</v>
      </c>
      <c r="R619" s="6" t="s">
        <v>97</v>
      </c>
      <c r="S619" s="6" t="s">
        <v>51</v>
      </c>
      <c r="T619" s="9" t="s">
        <v>1922</v>
      </c>
      <c r="U619" s="10">
        <v>9.0129999999999999</v>
      </c>
      <c r="V619" s="10">
        <v>9</v>
      </c>
      <c r="W619" s="11" t="e">
        <f>_xlfn.XLOOKUP(C619,#REF!,#REF!,"S/I",0)</f>
        <v>#REF!</v>
      </c>
      <c r="X619" s="11" t="str">
        <f>_xlfn.XLOOKUP($D619,[2]Retiros_dinamica!$F:$F,[2]Retiros_dinamica!B:B,"S/I",0)</f>
        <v>S/I</v>
      </c>
      <c r="Y619" s="11" t="str">
        <f>_xlfn.XLOOKUP($D619,[2]Retiros_dinamica!$F:$F,[2]Retiros_dinamica!C:C,"S/I",0)</f>
        <v>S/I</v>
      </c>
      <c r="Z619" s="11" t="str">
        <f>_xlfn.XLOOKUP($D619,[2]Retiros_dinamica!$F:$F,[2]Retiros_dinamica!D:D,"S/I",0)</f>
        <v>S/I</v>
      </c>
      <c r="AA619" s="11" t="str">
        <f>_xlfn.XLOOKUP($D619,[2]Retiros_dinamica!$F:$F,[2]Retiros_dinamica!E:E,"S/I",0)</f>
        <v>S/I</v>
      </c>
      <c r="AB619" s="6" t="str">
        <f>_xlfn.XLOOKUP(C619,[2]CMg!$I$4:$I$106,[2]CMg!$M$4:$M$106,"----",0,1)</f>
        <v>----</v>
      </c>
      <c r="AC619" s="6" t="str">
        <f>_xlfn.XLOOKUP(C619,[2]CMg!$A$4:$A$106,[2]CMg!$B$4:$B$106,"----",0,1)</f>
        <v>----</v>
      </c>
      <c r="AD619" s="6" t="str">
        <f>_xlfn.XLOOKUP(C619,'[3]Promedio solar Cmg'!$A$4:$A$106,'[3]Promedio solar Cmg'!$B$4:$B$106,"----",0,1)</f>
        <v>----</v>
      </c>
      <c r="AH619" s="12">
        <f>_xlfn.XLOOKUP($E619,'[2]Balance económico'!$C:$C,'[2]Balance económico'!$D:$D,"-",0)</f>
        <v>897283350.51807058</v>
      </c>
      <c r="AI619" s="12">
        <f>_xlfn.XLOOKUP($E619,'[2]Balance económico'!$C:$C,'[2]Balance económico'!$E:$E,"-",0)</f>
        <v>90489805.614769995</v>
      </c>
      <c r="AJ619" s="12" t="str">
        <f>_xlfn.XLOOKUP($E619,'[2]Balance económico'!$C:$C,'[2]Balance económico'!$F:$F,"-",0)</f>
        <v>----</v>
      </c>
      <c r="AK619" s="6" t="str">
        <f t="shared" si="28"/>
        <v>PPA</v>
      </c>
      <c r="AL619" s="12" t="str" cm="1">
        <f t="array" ref="AL619">IFERROR((X619*[2]!Tabla2[Bloque A] + 'BD Centrales 2025'!Y350*[2]!Tabla2[Bloque B] + 'BD Centrales 2025'!Z350*[2]!Tabla2[Bloque C])*#REF!,"-")</f>
        <v>-</v>
      </c>
      <c r="AM619" s="12" t="str">
        <f t="shared" si="29"/>
        <v>-</v>
      </c>
      <c r="AN619" s="12">
        <f>IFERROR((AH619+AI619+AJ619)/(SUMIFS($W$2:$W$1194,$E$2:$E$1194,E619)*1000*#REF!),0)</f>
        <v>0</v>
      </c>
    </row>
    <row r="620" spans="1:40" ht="14.4" x14ac:dyDescent="0.3">
      <c r="A620" s="7">
        <v>1751</v>
      </c>
      <c r="B620" s="7" t="s">
        <v>1923</v>
      </c>
      <c r="C620" s="8" t="s">
        <v>1924</v>
      </c>
      <c r="D620" s="6" t="s">
        <v>1925</v>
      </c>
      <c r="E620" s="6" t="str">
        <f>_xlfn.XLOOKUP(D620,'[2]Coordinados SEN'!$A:$A,'[2]Coordinados SEN'!$B:$B,"-",0)</f>
        <v>76.722.031-6</v>
      </c>
      <c r="F620" s="6" t="s">
        <v>1925</v>
      </c>
      <c r="G620" s="6">
        <f t="shared" si="27"/>
        <v>1</v>
      </c>
      <c r="H620" s="6" t="s">
        <v>1926</v>
      </c>
      <c r="I620" s="6" t="s">
        <v>1926</v>
      </c>
      <c r="J620" s="6" t="str">
        <f>_xlfn.XLOOKUP(I620,'[2]Barras CMg'!$E$2:$E$1527,'[2]Barras CMg'!$A$2:$A$1527,"------",0,1)</f>
        <v>------</v>
      </c>
      <c r="K620" s="6" t="s">
        <v>397</v>
      </c>
      <c r="L620" s="6">
        <v>2025</v>
      </c>
      <c r="M620" s="6" t="s">
        <v>495</v>
      </c>
      <c r="N620" s="6" t="s">
        <v>496</v>
      </c>
      <c r="O620" s="6" t="s">
        <v>213</v>
      </c>
      <c r="P620" s="6" t="s">
        <v>106</v>
      </c>
      <c r="Q620" s="6" t="s">
        <v>243</v>
      </c>
      <c r="R620" s="6" t="s">
        <v>1409</v>
      </c>
      <c r="S620" s="6" t="s">
        <v>51</v>
      </c>
      <c r="T620" s="9" t="s">
        <v>1927</v>
      </c>
      <c r="U620" s="10">
        <v>8</v>
      </c>
      <c r="V620" s="10">
        <v>7.97</v>
      </c>
      <c r="W620" s="11" t="e">
        <f>_xlfn.XLOOKUP(C620,#REF!,#REF!,"S/I",0)</f>
        <v>#REF!</v>
      </c>
      <c r="X620" s="11" t="str">
        <f>_xlfn.XLOOKUP($D620,[2]Retiros_dinamica!$F:$F,[2]Retiros_dinamica!B:B,"S/I",0)</f>
        <v>S/I</v>
      </c>
      <c r="Y620" s="11" t="str">
        <f>_xlfn.XLOOKUP($D620,[2]Retiros_dinamica!$F:$F,[2]Retiros_dinamica!C:C,"S/I",0)</f>
        <v>S/I</v>
      </c>
      <c r="Z620" s="11" t="str">
        <f>_xlfn.XLOOKUP($D620,[2]Retiros_dinamica!$F:$F,[2]Retiros_dinamica!D:D,"S/I",0)</f>
        <v>S/I</v>
      </c>
      <c r="AA620" s="11" t="str">
        <f>_xlfn.XLOOKUP($D620,[2]Retiros_dinamica!$F:$F,[2]Retiros_dinamica!E:E,"S/I",0)</f>
        <v>S/I</v>
      </c>
      <c r="AB620" s="6" t="str">
        <f>_xlfn.XLOOKUP(C620,[2]CMg!$I$4:$I$106,[2]CMg!$M$4:$M$106,"----",0,1)</f>
        <v>----</v>
      </c>
      <c r="AC620" s="6" t="str">
        <f>_xlfn.XLOOKUP(C620,[2]CMg!$A$4:$A$106,[2]CMg!$B$4:$B$106,"----",0,1)</f>
        <v>----</v>
      </c>
      <c r="AD620" s="6" t="str">
        <f>_xlfn.XLOOKUP(C620,'[3]Promedio solar Cmg'!$A$4:$A$106,'[3]Promedio solar Cmg'!$B$4:$B$106,"----",0,1)</f>
        <v>----</v>
      </c>
      <c r="AH620" s="12">
        <f>_xlfn.XLOOKUP($E620,'[2]Balance económico'!$C:$C,'[2]Balance económico'!$D:$D,"-",0)</f>
        <v>918576935.23619294</v>
      </c>
      <c r="AI620" s="12">
        <f>_xlfn.XLOOKUP($E620,'[2]Balance económico'!$C:$C,'[2]Balance económico'!$E:$E,"-",0)</f>
        <v>89824631.540600002</v>
      </c>
      <c r="AJ620" s="12" t="str">
        <f>_xlfn.XLOOKUP($E620,'[2]Balance económico'!$C:$C,'[2]Balance económico'!$F:$F,"-",0)</f>
        <v>----</v>
      </c>
      <c r="AK620" s="6" t="str">
        <f t="shared" si="28"/>
        <v>PPA</v>
      </c>
      <c r="AL620" s="12" t="str" cm="1">
        <f t="array" ref="AL620">IFERROR((X620*[2]!Tabla2[Bloque A] + 'BD Centrales 2025'!Y349*[2]!Tabla2[Bloque B] + 'BD Centrales 2025'!Z349*[2]!Tabla2[Bloque C])*#REF!,"-")</f>
        <v>-</v>
      </c>
      <c r="AM620" s="12" t="str">
        <f t="shared" si="29"/>
        <v>-</v>
      </c>
      <c r="AN620" s="12">
        <f>IFERROR((AH620+AI620+AJ620)/(SUMIFS($W$2:$W$1194,$E$2:$E$1194,E620)*1000*#REF!),0)</f>
        <v>0</v>
      </c>
    </row>
    <row r="621" spans="1:40" ht="14.4" x14ac:dyDescent="0.3">
      <c r="A621" s="7">
        <v>1753</v>
      </c>
      <c r="B621" s="7" t="s">
        <v>4056</v>
      </c>
      <c r="C621" s="8" t="s">
        <v>4057</v>
      </c>
      <c r="D621" s="6" t="s">
        <v>584</v>
      </c>
      <c r="E621" s="6" t="str">
        <f>_xlfn.XLOOKUP(D621,'[2]Coordinados SEN'!$A:$A,'[2]Coordinados SEN'!$B:$B,"-",0)</f>
        <v>76.412.562-2</v>
      </c>
      <c r="F621" s="6" t="s">
        <v>584</v>
      </c>
      <c r="G621" s="6">
        <f t="shared" si="27"/>
        <v>39</v>
      </c>
      <c r="H621" s="6" t="s">
        <v>4058</v>
      </c>
      <c r="I621" s="6" t="s">
        <v>4054</v>
      </c>
      <c r="J621" s="6" t="str">
        <f>_xlfn.XLOOKUP(I621,'[2]Barras CMg'!$E$2:$E$1527,'[2]Barras CMg'!$A$2:$A$1527,"------",0,1)</f>
        <v>PE_RENAICO____220</v>
      </c>
      <c r="K621" s="6">
        <v>32</v>
      </c>
      <c r="L621" s="6">
        <v>2025</v>
      </c>
      <c r="M621" s="6" t="s">
        <v>211</v>
      </c>
      <c r="N621" s="6" t="s">
        <v>212</v>
      </c>
      <c r="O621" s="6" t="s">
        <v>47</v>
      </c>
      <c r="P621" s="6" t="s">
        <v>229</v>
      </c>
      <c r="Q621" s="6" t="s">
        <v>214</v>
      </c>
      <c r="R621" s="6" t="s">
        <v>3560</v>
      </c>
      <c r="S621" s="6" t="s">
        <v>51</v>
      </c>
      <c r="T621" s="9" t="s">
        <v>3638</v>
      </c>
      <c r="U621" s="10">
        <v>145.31</v>
      </c>
      <c r="V621" s="10">
        <v>141.41200000000001</v>
      </c>
      <c r="W621" s="11" t="e">
        <f>_xlfn.XLOOKUP(C621,#REF!,#REF!,"S/I",0)</f>
        <v>#REF!</v>
      </c>
      <c r="X621" s="11" t="str">
        <f>_xlfn.XLOOKUP($D621,[2]Retiros_dinamica!$F:$F,[2]Retiros_dinamica!B:B,"S/I",0)</f>
        <v>S/I</v>
      </c>
      <c r="Y621" s="11" t="str">
        <f>_xlfn.XLOOKUP($D621,[2]Retiros_dinamica!$F:$F,[2]Retiros_dinamica!C:C,"S/I",0)</f>
        <v>S/I</v>
      </c>
      <c r="Z621" s="11" t="str">
        <f>_xlfn.XLOOKUP($D621,[2]Retiros_dinamica!$F:$F,[2]Retiros_dinamica!D:D,"S/I",0)</f>
        <v>S/I</v>
      </c>
      <c r="AA621" s="11" t="str">
        <f>_xlfn.XLOOKUP($D621,[2]Retiros_dinamica!$F:$F,[2]Retiros_dinamica!E:E,"S/I",0)</f>
        <v>S/I</v>
      </c>
      <c r="AB621" s="6" t="str">
        <f>_xlfn.XLOOKUP(C621,[2]CMg!$I$4:$I$106,[2]CMg!$M$4:$M$106,"----",0,1)</f>
        <v>----</v>
      </c>
      <c r="AC621" s="6" t="str">
        <f>_xlfn.XLOOKUP(C621,[2]CMg!$A$4:$A$106,[2]CMg!$B$4:$B$106,"----",0,1)</f>
        <v>----</v>
      </c>
      <c r="AD621" s="6" t="str">
        <f>_xlfn.XLOOKUP(C621,'[3]Promedio solar Cmg'!$A$4:$A$106,'[3]Promedio solar Cmg'!$B$4:$B$106,"----",0,1)</f>
        <v>----</v>
      </c>
      <c r="AH621" s="12">
        <f>_xlfn.XLOOKUP($E621,'[2]Balance económico'!$C:$C,'[2]Balance económico'!$D:$D,"-",0)</f>
        <v>6375328015.7772694</v>
      </c>
      <c r="AI621" s="12">
        <f>_xlfn.XLOOKUP($E621,'[2]Balance económico'!$C:$C,'[2]Balance económico'!$E:$E,"-",0)</f>
        <v>48172067074.887741</v>
      </c>
      <c r="AJ621" s="12">
        <f>_xlfn.XLOOKUP($E621,'[2]Balance económico'!$C:$C,'[2]Balance económico'!$F:$F,"-",0)</f>
        <v>879755791.67572367</v>
      </c>
      <c r="AK621" s="6" t="str">
        <f t="shared" si="28"/>
        <v>PPA</v>
      </c>
      <c r="AL621" s="12" t="str" cm="1">
        <f t="array" ref="AL621">IFERROR((X621*[2]!Tabla2[Bloque A] + 'BD Centrales 2025'!Y746*[2]!Tabla2[Bloque B] + 'BD Centrales 2025'!Z746*[2]!Tabla2[Bloque C])*#REF!,"-")</f>
        <v>-</v>
      </c>
      <c r="AM621" s="12" t="str">
        <f t="shared" si="29"/>
        <v>-</v>
      </c>
      <c r="AN621" s="12">
        <f>IFERROR((AH621+AI621+AJ621)/(SUMIFS($W$2:$W$1194,$E$2:$E$1194,E621)*1000*#REF!),0)</f>
        <v>0</v>
      </c>
    </row>
    <row r="622" spans="1:40" ht="14.4" x14ac:dyDescent="0.3">
      <c r="A622" s="7">
        <v>1754</v>
      </c>
      <c r="B622" s="7" t="s">
        <v>1928</v>
      </c>
      <c r="C622" s="8" t="s">
        <v>1929</v>
      </c>
      <c r="D622" s="6" t="s">
        <v>1930</v>
      </c>
      <c r="E622" s="6" t="str">
        <f>_xlfn.XLOOKUP(D622,'[2]Coordinados SEN'!$A:$A,'[2]Coordinados SEN'!$B:$B,"-",0)</f>
        <v>76.807.947-1</v>
      </c>
      <c r="F622" s="6" t="s">
        <v>1930</v>
      </c>
      <c r="G622" s="6">
        <f t="shared" si="27"/>
        <v>1</v>
      </c>
      <c r="H622" s="6" t="s">
        <v>1931</v>
      </c>
      <c r="I622" s="6" t="s">
        <v>1931</v>
      </c>
      <c r="J622" s="6" t="str">
        <f>_xlfn.XLOOKUP(I622,'[2]Barras CMg'!$E$2:$E$1527,'[2]Barras CMg'!$A$2:$A$1527,"------",0,1)</f>
        <v>------</v>
      </c>
      <c r="K622" s="6" t="s">
        <v>397</v>
      </c>
      <c r="L622" s="6">
        <v>2025</v>
      </c>
      <c r="M622" s="6" t="s">
        <v>495</v>
      </c>
      <c r="N622" s="6" t="s">
        <v>496</v>
      </c>
      <c r="O622" s="6" t="s">
        <v>213</v>
      </c>
      <c r="P622" s="6" t="s">
        <v>362</v>
      </c>
      <c r="Q622" s="6" t="s">
        <v>1216</v>
      </c>
      <c r="R622" s="6" t="s">
        <v>1932</v>
      </c>
      <c r="S622" s="6" t="s">
        <v>51</v>
      </c>
      <c r="T622" s="9" t="s">
        <v>1933</v>
      </c>
      <c r="U622" s="10">
        <v>2.8</v>
      </c>
      <c r="V622" s="10">
        <v>2.8</v>
      </c>
      <c r="W622" s="11" t="e">
        <f>_xlfn.XLOOKUP(C622,#REF!,#REF!,"S/I",0)</f>
        <v>#REF!</v>
      </c>
      <c r="X622" s="11" t="str">
        <f>_xlfn.XLOOKUP($D622,[2]Retiros_dinamica!$F:$F,[2]Retiros_dinamica!B:B,"S/I",0)</f>
        <v>S/I</v>
      </c>
      <c r="Y622" s="11" t="str">
        <f>_xlfn.XLOOKUP($D622,[2]Retiros_dinamica!$F:$F,[2]Retiros_dinamica!C:C,"S/I",0)</f>
        <v>S/I</v>
      </c>
      <c r="Z622" s="11" t="str">
        <f>_xlfn.XLOOKUP($D622,[2]Retiros_dinamica!$F:$F,[2]Retiros_dinamica!D:D,"S/I",0)</f>
        <v>S/I</v>
      </c>
      <c r="AA622" s="11" t="str">
        <f>_xlfn.XLOOKUP($D622,[2]Retiros_dinamica!$F:$F,[2]Retiros_dinamica!E:E,"S/I",0)</f>
        <v>S/I</v>
      </c>
      <c r="AB622" s="6" t="str">
        <f>_xlfn.XLOOKUP(C622,[2]CMg!$I$4:$I$106,[2]CMg!$M$4:$M$106,"----",0,1)</f>
        <v>----</v>
      </c>
      <c r="AC622" s="6" t="str">
        <f>_xlfn.XLOOKUP(C622,[2]CMg!$A$4:$A$106,[2]CMg!$B$4:$B$106,"----",0,1)</f>
        <v>----</v>
      </c>
      <c r="AD622" s="6" t="str">
        <f>_xlfn.XLOOKUP(C622,'[3]Promedio solar Cmg'!$A$4:$A$106,'[3]Promedio solar Cmg'!$B$4:$B$106,"----",0,1)</f>
        <v>----</v>
      </c>
      <c r="AH622" s="12">
        <f>_xlfn.XLOOKUP($E622,'[2]Balance económico'!$C:$C,'[2]Balance económico'!$D:$D,"-",0)</f>
        <v>268339711.43268704</v>
      </c>
      <c r="AI622" s="12">
        <f>_xlfn.XLOOKUP($E622,'[2]Balance económico'!$C:$C,'[2]Balance económico'!$E:$E,"-",0)</f>
        <v>29671902.775200002</v>
      </c>
      <c r="AJ622" s="12" t="str">
        <f>_xlfn.XLOOKUP($E622,'[2]Balance económico'!$C:$C,'[2]Balance económico'!$F:$F,"-",0)</f>
        <v>----</v>
      </c>
      <c r="AK622" s="6" t="str">
        <f t="shared" si="28"/>
        <v>PPA</v>
      </c>
      <c r="AL622" s="12" t="str" cm="1">
        <f t="array" ref="AL622">IFERROR((X622*[2]!Tabla2[Bloque A] + 'BD Centrales 2025'!Y174*[2]!Tabla2[Bloque B] + 'BD Centrales 2025'!Z174*[2]!Tabla2[Bloque C])*#REF!,"-")</f>
        <v>-</v>
      </c>
      <c r="AM622" s="12" t="str">
        <f t="shared" si="29"/>
        <v>-</v>
      </c>
      <c r="AN622" s="12">
        <f>IFERROR((AH622+AI622+AJ622)/(SUMIFS($W$2:$W$1194,$E$2:$E$1194,E622)*1000*#REF!),0)</f>
        <v>0</v>
      </c>
    </row>
    <row r="623" spans="1:40" ht="14.4" x14ac:dyDescent="0.3">
      <c r="A623" s="7">
        <v>1755</v>
      </c>
      <c r="B623" s="7" t="s">
        <v>1934</v>
      </c>
      <c r="C623" s="8" t="s">
        <v>1935</v>
      </c>
      <c r="D623" s="6" t="s">
        <v>1134</v>
      </c>
      <c r="E623" s="6" t="str">
        <f>_xlfn.XLOOKUP(D623,'[2]Coordinados SEN'!$A:$A,'[2]Coordinados SEN'!$B:$B,"-",0)</f>
        <v>76.960.202-K</v>
      </c>
      <c r="F623" s="6" t="s">
        <v>1936</v>
      </c>
      <c r="G623" s="6">
        <f t="shared" si="27"/>
        <v>11</v>
      </c>
      <c r="H623" s="6" t="s">
        <v>1937</v>
      </c>
      <c r="I623" s="6" t="s">
        <v>1937</v>
      </c>
      <c r="J623" s="6" t="str">
        <f>_xlfn.XLOOKUP(I623,'[2]Barras CMg'!$E$2:$E$1527,'[2]Barras CMg'!$A$2:$A$1527,"------",0,1)</f>
        <v>------</v>
      </c>
      <c r="K623" s="6" t="s">
        <v>397</v>
      </c>
      <c r="L623" s="6">
        <v>2025</v>
      </c>
      <c r="M623" s="6" t="s">
        <v>495</v>
      </c>
      <c r="N623" s="6" t="s">
        <v>496</v>
      </c>
      <c r="O623" s="6" t="s">
        <v>213</v>
      </c>
      <c r="P623" s="6" t="s">
        <v>48</v>
      </c>
      <c r="Q623" s="6" t="s">
        <v>59</v>
      </c>
      <c r="R623" s="6" t="s">
        <v>807</v>
      </c>
      <c r="S623" s="6" t="s">
        <v>51</v>
      </c>
      <c r="T623" s="9" t="s">
        <v>1900</v>
      </c>
      <c r="U623" s="10">
        <v>9</v>
      </c>
      <c r="V623" s="10">
        <v>9</v>
      </c>
      <c r="W623" s="11" t="e">
        <f>_xlfn.XLOOKUP(C623,#REF!,#REF!,"S/I",0)</f>
        <v>#REF!</v>
      </c>
      <c r="X623" s="11" t="str">
        <f>_xlfn.XLOOKUP($D623,[2]Retiros_dinamica!$F:$F,[2]Retiros_dinamica!B:B,"S/I",0)</f>
        <v>S/I</v>
      </c>
      <c r="Y623" s="11" t="str">
        <f>_xlfn.XLOOKUP($D623,[2]Retiros_dinamica!$F:$F,[2]Retiros_dinamica!C:C,"S/I",0)</f>
        <v>S/I</v>
      </c>
      <c r="Z623" s="11" t="str">
        <f>_xlfn.XLOOKUP($D623,[2]Retiros_dinamica!$F:$F,[2]Retiros_dinamica!D:D,"S/I",0)</f>
        <v>S/I</v>
      </c>
      <c r="AA623" s="11" t="str">
        <f>_xlfn.XLOOKUP($D623,[2]Retiros_dinamica!$F:$F,[2]Retiros_dinamica!E:E,"S/I",0)</f>
        <v>S/I</v>
      </c>
      <c r="AB623" s="6" t="str">
        <f>_xlfn.XLOOKUP(C623,[2]CMg!$I$4:$I$106,[2]CMg!$M$4:$M$106,"----",0,1)</f>
        <v>----</v>
      </c>
      <c r="AC623" s="6" t="str">
        <f>_xlfn.XLOOKUP(C623,[2]CMg!$A$4:$A$106,[2]CMg!$B$4:$B$106,"----",0,1)</f>
        <v>----</v>
      </c>
      <c r="AD623" s="6" t="str">
        <f>_xlfn.XLOOKUP(C623,'[3]Promedio solar Cmg'!$A$4:$A$106,'[3]Promedio solar Cmg'!$B$4:$B$106,"----",0,1)</f>
        <v>----</v>
      </c>
      <c r="AH623" s="12">
        <f>_xlfn.XLOOKUP($E623,'[2]Balance económico'!$C:$C,'[2]Balance económico'!$D:$D,"-",0)</f>
        <v>2120503321.9926</v>
      </c>
      <c r="AI623" s="12">
        <f>_xlfn.XLOOKUP($E623,'[2]Balance económico'!$C:$C,'[2]Balance económico'!$E:$E,"-",0)</f>
        <v>173382907.73500001</v>
      </c>
      <c r="AJ623" s="12" t="str">
        <f>_xlfn.XLOOKUP($E623,'[2]Balance económico'!$C:$C,'[2]Balance económico'!$F:$F,"-",0)</f>
        <v>----</v>
      </c>
      <c r="AK623" s="6" t="str">
        <f t="shared" si="28"/>
        <v>PPA</v>
      </c>
      <c r="AL623" s="12" t="str" cm="1">
        <f t="array" ref="AL623">IFERROR((X623*[2]!Tabla2[Bloque A] + 'BD Centrales 2025'!Y480*[2]!Tabla2[Bloque B] + 'BD Centrales 2025'!Z480*[2]!Tabla2[Bloque C])*#REF!,"-")</f>
        <v>-</v>
      </c>
      <c r="AM623" s="12" t="str">
        <f t="shared" si="29"/>
        <v>-</v>
      </c>
      <c r="AN623" s="12">
        <f>IFERROR((AH623+AI623+AJ623)/(SUMIFS($W$2:$W$1194,$E$2:$E$1194,E623)*1000*#REF!),0)</f>
        <v>0</v>
      </c>
    </row>
    <row r="624" spans="1:40" ht="14.4" x14ac:dyDescent="0.3">
      <c r="A624" s="7">
        <v>1756</v>
      </c>
      <c r="B624" s="7" t="s">
        <v>1938</v>
      </c>
      <c r="C624" s="8" t="s">
        <v>1939</v>
      </c>
      <c r="D624" s="6" t="s">
        <v>1940</v>
      </c>
      <c r="E624" s="6" t="str">
        <f>_xlfn.XLOOKUP(D624,'[2]Coordinados SEN'!$A:$A,'[2]Coordinados SEN'!$B:$B,"-",0)</f>
        <v>77.053.873-4</v>
      </c>
      <c r="F624" s="6" t="s">
        <v>1941</v>
      </c>
      <c r="G624" s="6">
        <f t="shared" si="27"/>
        <v>2</v>
      </c>
      <c r="H624" s="6" t="s">
        <v>1942</v>
      </c>
      <c r="I624" s="13" t="s">
        <v>1943</v>
      </c>
      <c r="J624" s="6" t="str">
        <f>_xlfn.XLOOKUP(I624,'[2]Barras CMg'!$E$2:$E$1527,'[2]Barras CMg'!$A$2:$A$1527,"------",0,1)</f>
        <v>RIO_SALADO____110</v>
      </c>
      <c r="K624" s="6">
        <v>1</v>
      </c>
      <c r="L624" s="6">
        <v>2025</v>
      </c>
      <c r="M624" s="6" t="s">
        <v>495</v>
      </c>
      <c r="N624" s="6" t="s">
        <v>496</v>
      </c>
      <c r="O624" s="6" t="s">
        <v>47</v>
      </c>
      <c r="P624" s="6" t="s">
        <v>497</v>
      </c>
      <c r="Q624" s="6" t="s">
        <v>498</v>
      </c>
      <c r="R624" s="6" t="s">
        <v>499</v>
      </c>
      <c r="S624" s="6" t="s">
        <v>51</v>
      </c>
      <c r="T624" s="9" t="s">
        <v>1944</v>
      </c>
      <c r="U624" s="10">
        <v>90.345600000000005</v>
      </c>
      <c r="V624" s="10">
        <v>89.715500000000006</v>
      </c>
      <c r="W624" s="11" t="e">
        <f>_xlfn.XLOOKUP(C624,#REF!,#REF!,"S/I",0)</f>
        <v>#REF!</v>
      </c>
      <c r="X624" s="11">
        <f>_xlfn.XLOOKUP($D624,[2]Retiros_dinamica!$F:$F,[2]Retiros_dinamica!B:B,"S/I",0)</f>
        <v>33899.842940635441</v>
      </c>
      <c r="Y624" s="11">
        <f>_xlfn.XLOOKUP($D624,[2]Retiros_dinamica!$F:$F,[2]Retiros_dinamica!C:C,"S/I",0)</f>
        <v>40637.419699933773</v>
      </c>
      <c r="Z624" s="11">
        <f>_xlfn.XLOOKUP($D624,[2]Retiros_dinamica!$F:$F,[2]Retiros_dinamica!D:D,"S/I",0)</f>
        <v>22382.813051408179</v>
      </c>
      <c r="AA624" s="11">
        <f>_xlfn.XLOOKUP($D624,[2]Retiros_dinamica!$F:$F,[2]Retiros_dinamica!E:E,"S/I",0)</f>
        <v>96920.075691977399</v>
      </c>
      <c r="AB624" s="6">
        <f>_xlfn.XLOOKUP(C624,[2]CMg!$I$4:$I$106,[2]CMg!$M$4:$M$106,"----",0,1)</f>
        <v>7.1483576534357489</v>
      </c>
      <c r="AC624" s="6">
        <f>_xlfn.XLOOKUP(C624,'[3]Promedio Cmg'!$A$4:$A$106,'[3]Promedio Cmg'!$B$4:$B$106,"---",0,1)</f>
        <v>53.481091199634747</v>
      </c>
      <c r="AD624" s="6">
        <f>_xlfn.XLOOKUP(C624,'[3]Promedio solar Cmg'!$A$4:$A$106,'[3]Promedio solar Cmg'!$B$4:$B$106,"----",0,1)</f>
        <v>9.4046246575342582</v>
      </c>
      <c r="AE624" s="6">
        <f>_xlfn.XLOOKUP(C624,[2]CMg!$O$4:$O$106,[2]CMg!$P$4:$P$106,"----",0,1)</f>
        <v>84.958121698297845</v>
      </c>
      <c r="AF624" s="14">
        <f>_xlfn.XLOOKUP(C624,[2]CMg!$S$4:$S$106,[2]CMg!$U$4:$U$106,"----",0,1)</f>
        <v>0.48727314233534985</v>
      </c>
      <c r="AH624" s="12">
        <f>_xlfn.XLOOKUP($E624,'[2]Balance económico'!$C:$C,'[2]Balance económico'!$D:$D,"-",0)</f>
        <v>-4211265270.7394924</v>
      </c>
      <c r="AI624" s="12">
        <f>_xlfn.XLOOKUP($E624,'[2]Balance económico'!$C:$C,'[2]Balance económico'!$E:$E,"-",0)</f>
        <v>-712368893.02671087</v>
      </c>
      <c r="AJ624" s="12">
        <f>_xlfn.XLOOKUP($E624,'[2]Balance económico'!$C:$C,'[2]Balance económico'!$F:$F,"-",0)</f>
        <v>465818994.66371888</v>
      </c>
      <c r="AK624" s="6" t="str">
        <f t="shared" si="28"/>
        <v>PPA</v>
      </c>
      <c r="AL624" s="12" t="str" cm="1">
        <f t="array" ref="AL624">IFERROR((X624*[2]!Tabla2[Bloque A] + 'BD Centrales 2025'!Y966*[2]!Tabla2[Bloque B] + 'BD Centrales 2025'!Z966*[2]!Tabla2[Bloque C])*#REF!,"-")</f>
        <v>-</v>
      </c>
      <c r="AM624" s="12" t="str">
        <f t="shared" si="29"/>
        <v>-</v>
      </c>
      <c r="AN624" s="12">
        <f>IFERROR((AH624+AI624+AJ624)/(SUMIFS($W$2:$W$1194,$E$2:$E$1194,E624)*1000*#REF!),0)</f>
        <v>0</v>
      </c>
    </row>
    <row r="625" spans="1:40" ht="14.4" x14ac:dyDescent="0.3">
      <c r="A625" s="7">
        <v>1757</v>
      </c>
      <c r="B625" s="7" t="s">
        <v>3991</v>
      </c>
      <c r="C625" s="8" t="s">
        <v>3992</v>
      </c>
      <c r="D625" s="6" t="s">
        <v>3993</v>
      </c>
      <c r="E625" s="6" t="str">
        <f>_xlfn.XLOOKUP(D625,'[2]Coordinados SEN'!$A:$A,'[2]Coordinados SEN'!$B:$B,"-",0)</f>
        <v>76.868.988-1</v>
      </c>
      <c r="F625" s="6" t="s">
        <v>3993</v>
      </c>
      <c r="G625" s="6">
        <f t="shared" si="27"/>
        <v>1</v>
      </c>
      <c r="H625" s="6" t="s">
        <v>3994</v>
      </c>
      <c r="I625" s="13" t="s">
        <v>3995</v>
      </c>
      <c r="J625" s="6" t="str">
        <f>_xlfn.XLOOKUP(I625,'[2]Barras CMg'!$E$2:$E$1527,'[2]Barras CMg'!$A$2:$A$1527,"------",0,1)</f>
        <v>PEOLMOS_______220</v>
      </c>
      <c r="K625" s="6">
        <v>23</v>
      </c>
      <c r="L625" s="6">
        <v>2025</v>
      </c>
      <c r="M625" s="6" t="s">
        <v>211</v>
      </c>
      <c r="N625" s="6" t="s">
        <v>212</v>
      </c>
      <c r="O625" s="6" t="s">
        <v>47</v>
      </c>
      <c r="P625" s="6" t="s">
        <v>68</v>
      </c>
      <c r="Q625" s="6" t="s">
        <v>68</v>
      </c>
      <c r="R625" s="6" t="s">
        <v>178</v>
      </c>
      <c r="S625" s="6" t="s">
        <v>51</v>
      </c>
      <c r="T625" s="9" t="s">
        <v>2782</v>
      </c>
      <c r="U625" s="10">
        <v>111.9485</v>
      </c>
      <c r="V625" s="10">
        <v>109.1301</v>
      </c>
      <c r="W625" s="11" t="e">
        <f>_xlfn.XLOOKUP(C625,#REF!,#REF!,"S/I",0)</f>
        <v>#REF!</v>
      </c>
      <c r="X625" s="11" t="str">
        <f>_xlfn.XLOOKUP($D625,[2]Retiros_dinamica!$F:$F,[2]Retiros_dinamica!B:B,"S/I",0)</f>
        <v>S/I</v>
      </c>
      <c r="Y625" s="11" t="str">
        <f>_xlfn.XLOOKUP($D625,[2]Retiros_dinamica!$F:$F,[2]Retiros_dinamica!C:C,"S/I",0)</f>
        <v>S/I</v>
      </c>
      <c r="Z625" s="11" t="str">
        <f>_xlfn.XLOOKUP($D625,[2]Retiros_dinamica!$F:$F,[2]Retiros_dinamica!D:D,"S/I",0)</f>
        <v>S/I</v>
      </c>
      <c r="AA625" s="11" t="str">
        <f>_xlfn.XLOOKUP($D625,[2]Retiros_dinamica!$F:$F,[2]Retiros_dinamica!E:E,"S/I",0)</f>
        <v>S/I</v>
      </c>
      <c r="AB625" s="6" t="str">
        <f>_xlfn.XLOOKUP(C625,[2]CMg!$I$4:$I$106,[2]CMg!$M$4:$M$106,"----",0,1)</f>
        <v>----</v>
      </c>
      <c r="AC625" s="6" t="str">
        <f>_xlfn.XLOOKUP(C625,[2]CMg!$A$4:$A$106,[2]CMg!$B$4:$B$106,"----",0,1)</f>
        <v>----</v>
      </c>
      <c r="AD625" s="6" t="str">
        <f>_xlfn.XLOOKUP(C625,'[3]Promedio solar Cmg'!$A$4:$A$106,'[3]Promedio solar Cmg'!$B$4:$B$106,"----",0,1)</f>
        <v>----</v>
      </c>
      <c r="AH625" s="12">
        <f>_xlfn.XLOOKUP($E625,'[2]Balance económico'!$C:$C,'[2]Balance económico'!$D:$D,"-",0)</f>
        <v>-3745113.2885315418</v>
      </c>
      <c r="AI625" s="12">
        <f>_xlfn.XLOOKUP($E625,'[2]Balance económico'!$C:$C,'[2]Balance económico'!$E:$E,"-",0)</f>
        <v>1473213485.19696</v>
      </c>
      <c r="AJ625" s="12" t="str">
        <f>_xlfn.XLOOKUP($E625,'[2]Balance económico'!$C:$C,'[2]Balance económico'!$F:$F,"-",0)</f>
        <v>----</v>
      </c>
      <c r="AK625" s="6" t="str">
        <f t="shared" si="28"/>
        <v>PPA</v>
      </c>
      <c r="AL625" s="12" t="str" cm="1">
        <f t="array" ref="AL625">IFERROR((X625*[2]!Tabla2[Bloque A] + 'BD Centrales 2025'!Y733*[2]!Tabla2[Bloque B] + 'BD Centrales 2025'!Z733*[2]!Tabla2[Bloque C])*#REF!,"-")</f>
        <v>-</v>
      </c>
      <c r="AM625" s="12" t="str">
        <f t="shared" si="29"/>
        <v>-</v>
      </c>
      <c r="AN625" s="12">
        <f>IFERROR((AH625+AI625+AJ625)/(SUMIFS($W$2:$W$1194,$E$2:$E$1194,E625)*1000*#REF!),0)</f>
        <v>0</v>
      </c>
    </row>
    <row r="626" spans="1:40" ht="14.4" x14ac:dyDescent="0.3">
      <c r="A626" s="7">
        <v>1758</v>
      </c>
      <c r="B626" s="7" t="s">
        <v>4009</v>
      </c>
      <c r="C626" s="8" t="s">
        <v>4010</v>
      </c>
      <c r="D626" s="6" t="s">
        <v>4011</v>
      </c>
      <c r="E626" s="6" t="str">
        <f>_xlfn.XLOOKUP(D626,'[2]Coordinados SEN'!$A:$A,'[2]Coordinados SEN'!$B:$B,"-",0)</f>
        <v>76.868.991-1</v>
      </c>
      <c r="F626" s="6" t="s">
        <v>4011</v>
      </c>
      <c r="G626" s="6">
        <f t="shared" si="27"/>
        <v>1</v>
      </c>
      <c r="H626" s="6" t="s">
        <v>4012</v>
      </c>
      <c r="I626" s="6" t="s">
        <v>2869</v>
      </c>
      <c r="J626" s="6" t="str">
        <f>_xlfn.XLOOKUP(I626,'[2]Barras CMg'!$E$2:$E$1527,'[2]Barras CMg'!$A$2:$A$1527,"------",0,1)</f>
        <v>STA.LUISA_____154</v>
      </c>
      <c r="K626" s="6">
        <v>12</v>
      </c>
      <c r="L626" s="6">
        <v>2025</v>
      </c>
      <c r="M626" s="6" t="s">
        <v>211</v>
      </c>
      <c r="N626" s="6" t="s">
        <v>212</v>
      </c>
      <c r="O626" s="6" t="s">
        <v>47</v>
      </c>
      <c r="P626" s="6" t="s">
        <v>68</v>
      </c>
      <c r="Q626" s="6" t="s">
        <v>68</v>
      </c>
      <c r="R626" s="6" t="s">
        <v>2324</v>
      </c>
      <c r="S626" s="6" t="s">
        <v>51</v>
      </c>
      <c r="T626" s="9" t="s">
        <v>2955</v>
      </c>
      <c r="U626" s="10">
        <v>61.46</v>
      </c>
      <c r="V626" s="10">
        <v>60</v>
      </c>
      <c r="W626" s="11" t="e">
        <f>_xlfn.XLOOKUP(C626,#REF!,#REF!,"S/I",0)</f>
        <v>#REF!</v>
      </c>
      <c r="X626" s="11" t="str">
        <f>_xlfn.XLOOKUP($D626,[2]Retiros_dinamica!$F:$F,[2]Retiros_dinamica!B:B,"S/I",0)</f>
        <v>S/I</v>
      </c>
      <c r="Y626" s="11" t="str">
        <f>_xlfn.XLOOKUP($D626,[2]Retiros_dinamica!$F:$F,[2]Retiros_dinamica!C:C,"S/I",0)</f>
        <v>S/I</v>
      </c>
      <c r="Z626" s="11" t="str">
        <f>_xlfn.XLOOKUP($D626,[2]Retiros_dinamica!$F:$F,[2]Retiros_dinamica!D:D,"S/I",0)</f>
        <v>S/I</v>
      </c>
      <c r="AA626" s="11" t="str">
        <f>_xlfn.XLOOKUP($D626,[2]Retiros_dinamica!$F:$F,[2]Retiros_dinamica!E:E,"S/I",0)</f>
        <v>S/I</v>
      </c>
      <c r="AB626" s="6" t="str">
        <f>_xlfn.XLOOKUP(C626,[2]CMg!$I$4:$I$106,[2]CMg!$M$4:$M$106,"----",0,1)</f>
        <v>----</v>
      </c>
      <c r="AC626" s="6" t="str">
        <f>_xlfn.XLOOKUP(C626,[2]CMg!$A$4:$A$106,[2]CMg!$B$4:$B$106,"----",0,1)</f>
        <v>----</v>
      </c>
      <c r="AD626" s="6" t="str">
        <f>_xlfn.XLOOKUP(C626,'[3]Promedio solar Cmg'!$A$4:$A$106,'[3]Promedio solar Cmg'!$B$4:$B$106,"----",0,1)</f>
        <v>----</v>
      </c>
      <c r="AH626" s="12">
        <f>_xlfn.XLOOKUP($E626,'[2]Balance económico'!$C:$C,'[2]Balance económico'!$D:$D,"-",0)</f>
        <v>-16002150.347123265</v>
      </c>
      <c r="AI626" s="12">
        <f>_xlfn.XLOOKUP($E626,'[2]Balance económico'!$C:$C,'[2]Balance económico'!$E:$E,"-",0)</f>
        <v>607078025.56819999</v>
      </c>
      <c r="AJ626" s="12" t="str">
        <f>_xlfn.XLOOKUP($E626,'[2]Balance económico'!$C:$C,'[2]Balance económico'!$F:$F,"-",0)</f>
        <v>----</v>
      </c>
      <c r="AK626" s="6" t="str">
        <f t="shared" si="28"/>
        <v>PPA</v>
      </c>
      <c r="AL626" s="12" t="str" cm="1">
        <f t="array" ref="AL626">IFERROR((X626*[2]!Tabla2[Bloque A] + 'BD Centrales 2025'!Y737*[2]!Tabla2[Bloque B] + 'BD Centrales 2025'!Z737*[2]!Tabla2[Bloque C])*#REF!,"-")</f>
        <v>-</v>
      </c>
      <c r="AM626" s="12" t="str">
        <f t="shared" si="29"/>
        <v>-</v>
      </c>
      <c r="AN626" s="12">
        <f>IFERROR((AH626+AI626+AJ626)/(SUMIFS($W$2:$W$1194,$E$2:$E$1194,E626)*1000*#REF!),0)</f>
        <v>0</v>
      </c>
    </row>
    <row r="627" spans="1:40" ht="14.4" x14ac:dyDescent="0.3">
      <c r="A627" s="7">
        <v>1759</v>
      </c>
      <c r="B627" s="7" t="s">
        <v>1945</v>
      </c>
      <c r="C627" s="8" t="s">
        <v>1946</v>
      </c>
      <c r="D627" s="6" t="s">
        <v>1947</v>
      </c>
      <c r="E627" s="6" t="str">
        <f>_xlfn.XLOOKUP(D627,'[2]Coordinados SEN'!$A:$A,'[2]Coordinados SEN'!$B:$B,"-",0)</f>
        <v>77.084.483-5</v>
      </c>
      <c r="F627" s="6" t="s">
        <v>1947</v>
      </c>
      <c r="G627" s="6">
        <f t="shared" si="27"/>
        <v>3</v>
      </c>
      <c r="H627" s="6" t="s">
        <v>1948</v>
      </c>
      <c r="I627" s="6" t="s">
        <v>1949</v>
      </c>
      <c r="J627" s="6" t="str">
        <f>_xlfn.XLOOKUP(I627,'[2]Barras CMg'!$E$2:$E$1527,'[2]Barras CMg'!$A$2:$A$1527,"------",0,1)</f>
        <v>------</v>
      </c>
      <c r="K627" s="6" t="s">
        <v>397</v>
      </c>
      <c r="L627" s="6">
        <v>2025</v>
      </c>
      <c r="M627" s="6" t="s">
        <v>495</v>
      </c>
      <c r="N627" s="6" t="s">
        <v>496</v>
      </c>
      <c r="O627" s="6" t="s">
        <v>213</v>
      </c>
      <c r="P627" s="6" t="s">
        <v>90</v>
      </c>
      <c r="Q627" s="6" t="s">
        <v>1950</v>
      </c>
      <c r="R627" s="6" t="s">
        <v>1951</v>
      </c>
      <c r="S627" s="6" t="s">
        <v>51</v>
      </c>
      <c r="T627" s="9" t="s">
        <v>1952</v>
      </c>
      <c r="U627" s="10">
        <v>3.0449999999999999</v>
      </c>
      <c r="V627" s="10">
        <v>3</v>
      </c>
      <c r="W627" s="11" t="e">
        <f>_xlfn.XLOOKUP(C627,#REF!,#REF!,"S/I",0)</f>
        <v>#REF!</v>
      </c>
      <c r="X627" s="11" t="str">
        <f>_xlfn.XLOOKUP($D627,[2]Retiros_dinamica!$F:$F,[2]Retiros_dinamica!B:B,"S/I",0)</f>
        <v>S/I</v>
      </c>
      <c r="Y627" s="11" t="str">
        <f>_xlfn.XLOOKUP($D627,[2]Retiros_dinamica!$F:$F,[2]Retiros_dinamica!C:C,"S/I",0)</f>
        <v>S/I</v>
      </c>
      <c r="Z627" s="11" t="str">
        <f>_xlfn.XLOOKUP($D627,[2]Retiros_dinamica!$F:$F,[2]Retiros_dinamica!D:D,"S/I",0)</f>
        <v>S/I</v>
      </c>
      <c r="AA627" s="11" t="str">
        <f>_xlfn.XLOOKUP($D627,[2]Retiros_dinamica!$F:$F,[2]Retiros_dinamica!E:E,"S/I",0)</f>
        <v>S/I</v>
      </c>
      <c r="AB627" s="6" t="str">
        <f>_xlfn.XLOOKUP(C627,[2]CMg!$I$4:$I$106,[2]CMg!$M$4:$M$106,"----",0,1)</f>
        <v>----</v>
      </c>
      <c r="AC627" s="6" t="str">
        <f>_xlfn.XLOOKUP(C627,[2]CMg!$A$4:$A$106,[2]CMg!$B$4:$B$106,"----",0,1)</f>
        <v>----</v>
      </c>
      <c r="AD627" s="6" t="str">
        <f>_xlfn.XLOOKUP(C627,'[3]Promedio solar Cmg'!$A$4:$A$106,'[3]Promedio solar Cmg'!$B$4:$B$106,"----",0,1)</f>
        <v>----</v>
      </c>
      <c r="AH627" s="12">
        <f>_xlfn.XLOOKUP($E627,'[2]Balance económico'!$C:$C,'[2]Balance económico'!$D:$D,"-",0)</f>
        <v>977975189.77168536</v>
      </c>
      <c r="AI627" s="12">
        <f>_xlfn.XLOOKUP($E627,'[2]Balance económico'!$C:$C,'[2]Balance económico'!$E:$E,"-",0)</f>
        <v>112003646.64349999</v>
      </c>
      <c r="AJ627" s="12" t="str">
        <f>_xlfn.XLOOKUP($E627,'[2]Balance económico'!$C:$C,'[2]Balance económico'!$F:$F,"-",0)</f>
        <v>----</v>
      </c>
      <c r="AK627" s="6" t="str">
        <f t="shared" si="28"/>
        <v>PPA</v>
      </c>
      <c r="AL627" s="12" t="str" cm="1">
        <f t="array" ref="AL627">IFERROR((X627*[2]!Tabla2[Bloque A] + 'BD Centrales 2025'!Y399*[2]!Tabla2[Bloque B] + 'BD Centrales 2025'!Z399*[2]!Tabla2[Bloque C])*#REF!,"-")</f>
        <v>-</v>
      </c>
      <c r="AM627" s="12" t="str">
        <f t="shared" si="29"/>
        <v>-</v>
      </c>
      <c r="AN627" s="12">
        <f>IFERROR((AH627+AI627+AJ627)/(SUMIFS($W$2:$W$1194,$E$2:$E$1194,E627)*1000*#REF!),0)</f>
        <v>0</v>
      </c>
    </row>
    <row r="628" spans="1:40" ht="14.4" x14ac:dyDescent="0.3">
      <c r="A628" s="7">
        <v>1760</v>
      </c>
      <c r="B628" s="7" t="s">
        <v>5996</v>
      </c>
      <c r="C628" s="8" t="s">
        <v>5997</v>
      </c>
      <c r="D628" s="6" t="s">
        <v>5998</v>
      </c>
      <c r="E628" s="6" t="str">
        <f>_xlfn.XLOOKUP(D628,'[2]Coordinados SEN'!$A:$A,'[2]Coordinados SEN'!$B:$B,"-",0)</f>
        <v>77.176.766-4</v>
      </c>
      <c r="F628" s="6" t="s">
        <v>5436</v>
      </c>
      <c r="G628" s="6">
        <f t="shared" si="27"/>
        <v>1</v>
      </c>
      <c r="H628" s="6" t="s">
        <v>5999</v>
      </c>
      <c r="I628" s="6" t="s">
        <v>6000</v>
      </c>
      <c r="J628" s="6" t="str">
        <f>_xlfn.XLOOKUP(I628,'[2]Barras CMg'!$E$2:$E$1527,'[2]Barras CMg'!$A$2:$A$1527,"------",0,1)</f>
        <v>------</v>
      </c>
      <c r="K628" s="6">
        <v>6</v>
      </c>
      <c r="L628" s="6">
        <v>2025</v>
      </c>
      <c r="M628" s="6" t="s">
        <v>45</v>
      </c>
      <c r="N628" s="6" t="s">
        <v>5267</v>
      </c>
      <c r="O628" s="6" t="s">
        <v>213</v>
      </c>
      <c r="P628" s="6" t="s">
        <v>229</v>
      </c>
      <c r="Q628" s="6" t="s">
        <v>1842</v>
      </c>
      <c r="R628" s="6" t="s">
        <v>1843</v>
      </c>
      <c r="S628" s="6" t="s">
        <v>51</v>
      </c>
      <c r="T628" s="9" t="s">
        <v>6001</v>
      </c>
      <c r="U628" s="10">
        <v>2.89425</v>
      </c>
      <c r="V628" s="10">
        <v>2.88</v>
      </c>
      <c r="W628" s="11" t="e">
        <f>_xlfn.XLOOKUP(C628,#REF!,#REF!,"S/I",0)</f>
        <v>#REF!</v>
      </c>
      <c r="X628" s="11" t="str">
        <f>_xlfn.XLOOKUP($D628,[2]Retiros_dinamica!$F:$F,[2]Retiros_dinamica!B:B,"S/I",0)</f>
        <v>S/I</v>
      </c>
      <c r="Y628" s="11" t="str">
        <f>_xlfn.XLOOKUP($D628,[2]Retiros_dinamica!$F:$F,[2]Retiros_dinamica!C:C,"S/I",0)</f>
        <v>S/I</v>
      </c>
      <c r="Z628" s="11" t="str">
        <f>_xlfn.XLOOKUP($D628,[2]Retiros_dinamica!$F:$F,[2]Retiros_dinamica!D:D,"S/I",0)</f>
        <v>S/I</v>
      </c>
      <c r="AA628" s="11" t="str">
        <f>_xlfn.XLOOKUP($D628,[2]Retiros_dinamica!$F:$F,[2]Retiros_dinamica!E:E,"S/I",0)</f>
        <v>S/I</v>
      </c>
      <c r="AB628" s="6" t="str">
        <f>_xlfn.XLOOKUP(C628,[2]CMg!$I$4:$I$106,[2]CMg!$M$4:$M$106,"----",0,1)</f>
        <v>----</v>
      </c>
      <c r="AH628" s="12">
        <f>_xlfn.XLOOKUP($E628,'[2]Balance económico'!$C:$C,'[2]Balance económico'!$D:$D,"-",0)</f>
        <v>8811447700.0432243</v>
      </c>
      <c r="AI628" s="12">
        <f>_xlfn.XLOOKUP($E628,'[2]Balance económico'!$C:$C,'[2]Balance económico'!$E:$E,"-",0)</f>
        <v>2603904979.1280003</v>
      </c>
      <c r="AJ628" s="12" t="str">
        <f>_xlfn.XLOOKUP($E628,'[2]Balance económico'!$C:$C,'[2]Balance económico'!$F:$F,"-",0)</f>
        <v>----</v>
      </c>
      <c r="AK628" s="6" t="str">
        <f t="shared" si="28"/>
        <v>PPA</v>
      </c>
      <c r="AL628" s="12" t="str" cm="1">
        <f t="array" ref="AL628">IFERROR((X628*[2]!Tabla2[Bloque A] + 'BD Centrales 2025'!Y1137*[2]!Tabla2[Bloque B] + 'BD Centrales 2025'!Z1137*[2]!Tabla2[Bloque C])*#REF!,"-")</f>
        <v>-</v>
      </c>
      <c r="AM628" s="12" t="str">
        <f t="shared" si="29"/>
        <v>-</v>
      </c>
      <c r="AN628" s="12">
        <f>IFERROR((AH628+AI628+AJ628)/(SUMIFS($W$2:$W$1194,$E$2:$E$1194,E628)*1000*#REF!),0)</f>
        <v>0</v>
      </c>
    </row>
    <row r="629" spans="1:40" ht="14.4" x14ac:dyDescent="0.3">
      <c r="A629" s="7">
        <v>1761</v>
      </c>
      <c r="B629" s="7" t="s">
        <v>1953</v>
      </c>
      <c r="C629" s="8" t="s">
        <v>1954</v>
      </c>
      <c r="D629" s="6" t="s">
        <v>1955</v>
      </c>
      <c r="E629" s="6" t="str">
        <f>_xlfn.XLOOKUP(D629,'[2]Coordinados SEN'!$A:$A,'[2]Coordinados SEN'!$B:$B,"-",0)</f>
        <v>76.579.092-1</v>
      </c>
      <c r="F629" s="6" t="s">
        <v>1955</v>
      </c>
      <c r="G629" s="6">
        <f t="shared" si="27"/>
        <v>1</v>
      </c>
      <c r="H629" s="6" t="s">
        <v>1956</v>
      </c>
      <c r="I629" s="6" t="s">
        <v>1957</v>
      </c>
      <c r="J629" s="6" t="str">
        <f>_xlfn.XLOOKUP(I629,'[2]Barras CMg'!$E$2:$E$1527,'[2]Barras CMg'!$A$2:$A$1527,"------",0,1)</f>
        <v>------</v>
      </c>
      <c r="K629" s="6" t="s">
        <v>397</v>
      </c>
      <c r="L629" s="6">
        <v>2025</v>
      </c>
      <c r="M629" s="6" t="s">
        <v>495</v>
      </c>
      <c r="N629" s="6" t="s">
        <v>496</v>
      </c>
      <c r="O629" s="6" t="s">
        <v>213</v>
      </c>
      <c r="P629" s="6" t="s">
        <v>164</v>
      </c>
      <c r="Q629" s="6" t="s">
        <v>221</v>
      </c>
      <c r="R629" s="6" t="s">
        <v>221</v>
      </c>
      <c r="S629" s="6" t="s">
        <v>51</v>
      </c>
      <c r="T629" s="9" t="s">
        <v>1958</v>
      </c>
      <c r="U629" s="10">
        <v>9.0039999999999996</v>
      </c>
      <c r="V629" s="10">
        <v>9</v>
      </c>
      <c r="W629" s="11" t="e">
        <f>_xlfn.XLOOKUP(C629,#REF!,#REF!,"S/I",0)</f>
        <v>#REF!</v>
      </c>
      <c r="X629" s="11" t="str">
        <f>_xlfn.XLOOKUP($D629,[2]Retiros_dinamica!$F:$F,[2]Retiros_dinamica!B:B,"S/I",0)</f>
        <v>S/I</v>
      </c>
      <c r="Y629" s="11" t="str">
        <f>_xlfn.XLOOKUP($D629,[2]Retiros_dinamica!$F:$F,[2]Retiros_dinamica!C:C,"S/I",0)</f>
        <v>S/I</v>
      </c>
      <c r="Z629" s="11" t="str">
        <f>_xlfn.XLOOKUP($D629,[2]Retiros_dinamica!$F:$F,[2]Retiros_dinamica!D:D,"S/I",0)</f>
        <v>S/I</v>
      </c>
      <c r="AA629" s="11" t="str">
        <f>_xlfn.XLOOKUP($D629,[2]Retiros_dinamica!$F:$F,[2]Retiros_dinamica!E:E,"S/I",0)</f>
        <v>S/I</v>
      </c>
      <c r="AB629" s="6" t="str">
        <f>_xlfn.XLOOKUP(C629,[2]CMg!$I$4:$I$106,[2]CMg!$M$4:$M$106,"----",0,1)</f>
        <v>----</v>
      </c>
      <c r="AC629" s="6" t="str">
        <f>_xlfn.XLOOKUP(C629,[2]CMg!$A$4:$A$106,[2]CMg!$B$4:$B$106,"----",0,1)</f>
        <v>----</v>
      </c>
      <c r="AD629" s="6" t="str">
        <f>_xlfn.XLOOKUP(C629,'[3]Promedio solar Cmg'!$A$4:$A$106,'[3]Promedio solar Cmg'!$B$4:$B$106,"----",0,1)</f>
        <v>----</v>
      </c>
      <c r="AH629" s="12">
        <f>_xlfn.XLOOKUP($E629,'[2]Balance económico'!$C:$C,'[2]Balance económico'!$D:$D,"-",0)</f>
        <v>915099523.20940375</v>
      </c>
      <c r="AI629" s="12">
        <f>_xlfn.XLOOKUP($E629,'[2]Balance económico'!$C:$C,'[2]Balance económico'!$E:$E,"-",0)</f>
        <v>115576376.14698</v>
      </c>
      <c r="AJ629" s="12" t="str">
        <f>_xlfn.XLOOKUP($E629,'[2]Balance económico'!$C:$C,'[2]Balance económico'!$F:$F,"-",0)</f>
        <v>----</v>
      </c>
      <c r="AK629" s="6" t="str">
        <f t="shared" si="28"/>
        <v>PPA</v>
      </c>
      <c r="AL629" s="12" t="str" cm="1">
        <f t="array" ref="AL629">IFERROR((X629*[2]!Tabla2[Bloque A] + 'BD Centrales 2025'!Y408*[2]!Tabla2[Bloque B] + 'BD Centrales 2025'!Z408*[2]!Tabla2[Bloque C])*#REF!,"-")</f>
        <v>-</v>
      </c>
      <c r="AM629" s="12" t="str">
        <f t="shared" si="29"/>
        <v>-</v>
      </c>
      <c r="AN629" s="12">
        <f>IFERROR((AH629+AI629+AJ629)/(SUMIFS($W$2:$W$1194,$E$2:$E$1194,E629)*1000*#REF!),0)</f>
        <v>0</v>
      </c>
    </row>
    <row r="630" spans="1:40" ht="14.4" x14ac:dyDescent="0.3">
      <c r="A630" s="7">
        <v>1762</v>
      </c>
      <c r="B630" s="7" t="s">
        <v>1959</v>
      </c>
      <c r="C630" s="8" t="s">
        <v>1960</v>
      </c>
      <c r="D630" s="6" t="s">
        <v>677</v>
      </c>
      <c r="E630" s="6" t="str">
        <f>_xlfn.XLOOKUP(D630,'[2]Coordinados SEN'!$A:$A,'[2]Coordinados SEN'!$B:$B,"-",0)</f>
        <v>76.780.504-7</v>
      </c>
      <c r="F630" s="6" t="s">
        <v>1961</v>
      </c>
      <c r="G630" s="6">
        <f t="shared" si="27"/>
        <v>37</v>
      </c>
      <c r="H630" s="6" t="s">
        <v>1962</v>
      </c>
      <c r="I630" s="6" t="s">
        <v>1036</v>
      </c>
      <c r="J630" s="6" t="str">
        <f>_xlfn.XLOOKUP(I630,'[2]Barras CMg'!$E$2:$E$1527,'[2]Barras CMg'!$A$2:$A$1527,"------",0,1)</f>
        <v>------</v>
      </c>
      <c r="K630" s="6" t="s">
        <v>397</v>
      </c>
      <c r="L630" s="6">
        <v>2025</v>
      </c>
      <c r="M630" s="6" t="s">
        <v>495</v>
      </c>
      <c r="N630" s="6" t="s">
        <v>496</v>
      </c>
      <c r="O630" s="6" t="s">
        <v>213</v>
      </c>
      <c r="P630" s="6" t="s">
        <v>189</v>
      </c>
      <c r="Q630" s="6" t="s">
        <v>879</v>
      </c>
      <c r="R630" s="6" t="s">
        <v>1772</v>
      </c>
      <c r="S630" s="6" t="s">
        <v>51</v>
      </c>
      <c r="T630" s="9" t="s">
        <v>1963</v>
      </c>
      <c r="U630" s="10">
        <v>3</v>
      </c>
      <c r="V630" s="10">
        <v>3</v>
      </c>
      <c r="W630" s="11" t="e">
        <f>_xlfn.XLOOKUP(C630,#REF!,#REF!,"S/I",0)</f>
        <v>#REF!</v>
      </c>
      <c r="X630" s="11" t="str">
        <f>_xlfn.XLOOKUP($D630,[2]Retiros_dinamica!$F:$F,[2]Retiros_dinamica!B:B,"S/I",0)</f>
        <v>S/I</v>
      </c>
      <c r="Y630" s="11" t="str">
        <f>_xlfn.XLOOKUP($D630,[2]Retiros_dinamica!$F:$F,[2]Retiros_dinamica!C:C,"S/I",0)</f>
        <v>S/I</v>
      </c>
      <c r="Z630" s="11" t="str">
        <f>_xlfn.XLOOKUP($D630,[2]Retiros_dinamica!$F:$F,[2]Retiros_dinamica!D:D,"S/I",0)</f>
        <v>S/I</v>
      </c>
      <c r="AA630" s="11" t="str">
        <f>_xlfn.XLOOKUP($D630,[2]Retiros_dinamica!$F:$F,[2]Retiros_dinamica!E:E,"S/I",0)</f>
        <v>S/I</v>
      </c>
      <c r="AB630" s="6" t="str">
        <f>_xlfn.XLOOKUP(C630,[2]CMg!$I$4:$I$106,[2]CMg!$M$4:$M$106,"----",0,1)</f>
        <v>----</v>
      </c>
      <c r="AC630" s="6" t="str">
        <f>_xlfn.XLOOKUP(C630,[2]CMg!$A$4:$A$106,[2]CMg!$B$4:$B$106,"----",0,1)</f>
        <v>----</v>
      </c>
      <c r="AD630" s="6" t="str">
        <f>_xlfn.XLOOKUP(C630,'[3]Promedio solar Cmg'!$A$4:$A$106,'[3]Promedio solar Cmg'!$B$4:$B$106,"----",0,1)</f>
        <v>----</v>
      </c>
      <c r="AH630" s="12">
        <f>_xlfn.XLOOKUP($E630,'[2]Balance económico'!$C:$C,'[2]Balance económico'!$D:$D,"-",0)</f>
        <v>20548121675.779228</v>
      </c>
      <c r="AI630" s="12">
        <f>_xlfn.XLOOKUP($E630,'[2]Balance económico'!$C:$C,'[2]Balance económico'!$E:$E,"-",0)</f>
        <v>2428228872.1735702</v>
      </c>
      <c r="AJ630" s="12" t="str">
        <f>_xlfn.XLOOKUP($E630,'[2]Balance económico'!$C:$C,'[2]Balance económico'!$F:$F,"-",0)</f>
        <v>----</v>
      </c>
      <c r="AK630" s="6" t="str">
        <f t="shared" si="28"/>
        <v>PPA</v>
      </c>
      <c r="AL630" s="12" t="str" cm="1">
        <f t="array" ref="AL630">IFERROR((X630*[2]!Tabla2[Bloque A] + 'BD Centrales 2025'!Y723*[2]!Tabla2[Bloque B] + 'BD Centrales 2025'!Z723*[2]!Tabla2[Bloque C])*#REF!,"-")</f>
        <v>-</v>
      </c>
      <c r="AM630" s="12" t="str">
        <f t="shared" si="29"/>
        <v>-</v>
      </c>
      <c r="AN630" s="12">
        <f>IFERROR((AH630+AI630+AJ630)/(SUMIFS($W$2:$W$1194,$E$2:$E$1194,E630)*1000*#REF!),0)</f>
        <v>0</v>
      </c>
    </row>
    <row r="631" spans="1:40" ht="14.4" x14ac:dyDescent="0.3">
      <c r="A631" s="7">
        <v>1763</v>
      </c>
      <c r="B631" s="7" t="s">
        <v>1964</v>
      </c>
      <c r="C631" s="8" t="s">
        <v>1965</v>
      </c>
      <c r="D631" s="6" t="s">
        <v>1966</v>
      </c>
      <c r="E631" s="6" t="str">
        <f>_xlfn.XLOOKUP(D631,'[2]Coordinados SEN'!$A:$A,'[2]Coordinados SEN'!$B:$B,"-",0)</f>
        <v>77.084.987-K</v>
      </c>
      <c r="F631" s="6" t="s">
        <v>1966</v>
      </c>
      <c r="G631" s="6">
        <f t="shared" si="27"/>
        <v>1</v>
      </c>
      <c r="H631" s="6" t="s">
        <v>1967</v>
      </c>
      <c r="I631" s="6" t="s">
        <v>1968</v>
      </c>
      <c r="J631" s="6" t="str">
        <f>_xlfn.XLOOKUP(I631,'[2]Barras CMg'!$E$2:$E$1527,'[2]Barras CMg'!$A$2:$A$1527,"------",0,1)</f>
        <v>------</v>
      </c>
      <c r="K631" s="6" t="s">
        <v>397</v>
      </c>
      <c r="L631" s="6">
        <v>2025</v>
      </c>
      <c r="M631" s="6" t="s">
        <v>495</v>
      </c>
      <c r="N631" s="6" t="s">
        <v>496</v>
      </c>
      <c r="O631" s="6" t="s">
        <v>213</v>
      </c>
      <c r="P631" s="6" t="s">
        <v>164</v>
      </c>
      <c r="Q631" s="6" t="s">
        <v>831</v>
      </c>
      <c r="R631" s="6" t="s">
        <v>1592</v>
      </c>
      <c r="S631" s="6" t="s">
        <v>51</v>
      </c>
      <c r="T631" s="9" t="s">
        <v>1969</v>
      </c>
      <c r="U631" s="10">
        <v>3.03</v>
      </c>
      <c r="V631" s="10">
        <v>3</v>
      </c>
      <c r="W631" s="11" t="e">
        <f>_xlfn.XLOOKUP(C631,#REF!,#REF!,"S/I",0)</f>
        <v>#REF!</v>
      </c>
      <c r="X631" s="11" t="str">
        <f>_xlfn.XLOOKUP($D631,[2]Retiros_dinamica!$F:$F,[2]Retiros_dinamica!B:B,"S/I",0)</f>
        <v>S/I</v>
      </c>
      <c r="Y631" s="11" t="str">
        <f>_xlfn.XLOOKUP($D631,[2]Retiros_dinamica!$F:$F,[2]Retiros_dinamica!C:C,"S/I",0)</f>
        <v>S/I</v>
      </c>
      <c r="Z631" s="11" t="str">
        <f>_xlfn.XLOOKUP($D631,[2]Retiros_dinamica!$F:$F,[2]Retiros_dinamica!D:D,"S/I",0)</f>
        <v>S/I</v>
      </c>
      <c r="AA631" s="11" t="str">
        <f>_xlfn.XLOOKUP($D631,[2]Retiros_dinamica!$F:$F,[2]Retiros_dinamica!E:E,"S/I",0)</f>
        <v>S/I</v>
      </c>
      <c r="AB631" s="6" t="str">
        <f>_xlfn.XLOOKUP(C631,[2]CMg!$I$4:$I$106,[2]CMg!$M$4:$M$106,"----",0,1)</f>
        <v>----</v>
      </c>
      <c r="AC631" s="6" t="str">
        <f>_xlfn.XLOOKUP(C631,[2]CMg!$A$4:$A$106,[2]CMg!$B$4:$B$106,"----",0,1)</f>
        <v>----</v>
      </c>
      <c r="AD631" s="6" t="str">
        <f>_xlfn.XLOOKUP(C631,'[3]Promedio solar Cmg'!$A$4:$A$106,'[3]Promedio solar Cmg'!$B$4:$B$106,"----",0,1)</f>
        <v>----</v>
      </c>
      <c r="AH631" s="12">
        <f>_xlfn.XLOOKUP($E631,'[2]Balance económico'!$C:$C,'[2]Balance económico'!$D:$D,"-",0)</f>
        <v>275961483.63355619</v>
      </c>
      <c r="AI631" s="12">
        <f>_xlfn.XLOOKUP($E631,'[2]Balance económico'!$C:$C,'[2]Balance económico'!$E:$E,"-",0)</f>
        <v>35788543.527599998</v>
      </c>
      <c r="AJ631" s="12" t="str">
        <f>_xlfn.XLOOKUP($E631,'[2]Balance económico'!$C:$C,'[2]Balance económico'!$F:$F,"-",0)</f>
        <v>----</v>
      </c>
      <c r="AK631" s="6" t="str">
        <f t="shared" si="28"/>
        <v>PPA</v>
      </c>
      <c r="AL631" s="12" t="str" cm="1">
        <f t="array" ref="AL631">IFERROR((X631*[2]!Tabla2[Bloque A] + 'BD Centrales 2025'!Y231*[2]!Tabla2[Bloque B] + 'BD Centrales 2025'!Z231*[2]!Tabla2[Bloque C])*#REF!,"-")</f>
        <v>-</v>
      </c>
      <c r="AM631" s="12" t="str">
        <f t="shared" si="29"/>
        <v>-</v>
      </c>
      <c r="AN631" s="12">
        <f>IFERROR((AH631+AI631+AJ631)/(SUMIFS($W$2:$W$1194,$E$2:$E$1194,E631)*1000*#REF!),0)</f>
        <v>0</v>
      </c>
    </row>
    <row r="632" spans="1:40" ht="14.4" x14ac:dyDescent="0.3">
      <c r="A632" s="7">
        <v>1764</v>
      </c>
      <c r="B632" s="7" t="s">
        <v>1970</v>
      </c>
      <c r="C632" s="8" t="s">
        <v>1971</v>
      </c>
      <c r="D632" s="6" t="s">
        <v>677</v>
      </c>
      <c r="E632" s="6" t="str">
        <f>_xlfn.XLOOKUP(D632,'[2]Coordinados SEN'!$A:$A,'[2]Coordinados SEN'!$B:$B,"-",0)</f>
        <v>76.780.504-7</v>
      </c>
      <c r="F632" s="6" t="s">
        <v>1972</v>
      </c>
      <c r="G632" s="6">
        <f t="shared" si="27"/>
        <v>37</v>
      </c>
      <c r="H632" s="6" t="s">
        <v>1973</v>
      </c>
      <c r="I632" s="6" t="s">
        <v>1974</v>
      </c>
      <c r="J632" s="6" t="str">
        <f>_xlfn.XLOOKUP(I632,'[2]Barras CMg'!$E$2:$E$1527,'[2]Barras CMg'!$A$2:$A$1527,"------",0,1)</f>
        <v>------</v>
      </c>
      <c r="K632" s="6" t="s">
        <v>397</v>
      </c>
      <c r="L632" s="6">
        <v>2025</v>
      </c>
      <c r="M632" s="6" t="s">
        <v>495</v>
      </c>
      <c r="N632" s="6" t="s">
        <v>496</v>
      </c>
      <c r="O632" s="6" t="s">
        <v>213</v>
      </c>
      <c r="P632" s="6" t="s">
        <v>164</v>
      </c>
      <c r="Q632" s="6" t="s">
        <v>831</v>
      </c>
      <c r="R632" s="6" t="s">
        <v>1779</v>
      </c>
      <c r="S632" s="6" t="s">
        <v>51</v>
      </c>
      <c r="T632" s="9" t="s">
        <v>1462</v>
      </c>
      <c r="U632" s="10">
        <v>9.56</v>
      </c>
      <c r="V632" s="10">
        <v>9</v>
      </c>
      <c r="W632" s="11" t="e">
        <f>_xlfn.XLOOKUP(C632,#REF!,#REF!,"S/I",0)</f>
        <v>#REF!</v>
      </c>
      <c r="X632" s="11" t="str">
        <f>_xlfn.XLOOKUP($D632,[2]Retiros_dinamica!$F:$F,[2]Retiros_dinamica!B:B,"S/I",0)</f>
        <v>S/I</v>
      </c>
      <c r="Y632" s="11" t="str">
        <f>_xlfn.XLOOKUP($D632,[2]Retiros_dinamica!$F:$F,[2]Retiros_dinamica!C:C,"S/I",0)</f>
        <v>S/I</v>
      </c>
      <c r="Z632" s="11" t="str">
        <f>_xlfn.XLOOKUP($D632,[2]Retiros_dinamica!$F:$F,[2]Retiros_dinamica!D:D,"S/I",0)</f>
        <v>S/I</v>
      </c>
      <c r="AA632" s="11" t="str">
        <f>_xlfn.XLOOKUP($D632,[2]Retiros_dinamica!$F:$F,[2]Retiros_dinamica!E:E,"S/I",0)</f>
        <v>S/I</v>
      </c>
      <c r="AB632" s="6" t="str">
        <f>_xlfn.XLOOKUP(C632,[2]CMg!$I$4:$I$106,[2]CMg!$M$4:$M$106,"----",0,1)</f>
        <v>----</v>
      </c>
      <c r="AC632" s="6" t="str">
        <f>_xlfn.XLOOKUP(C632,[2]CMg!$A$4:$A$106,[2]CMg!$B$4:$B$106,"----",0,1)</f>
        <v>----</v>
      </c>
      <c r="AD632" s="6" t="str">
        <f>_xlfn.XLOOKUP(C632,'[3]Promedio solar Cmg'!$A$4:$A$106,'[3]Promedio solar Cmg'!$B$4:$B$106,"----",0,1)</f>
        <v>----</v>
      </c>
      <c r="AH632" s="12">
        <f>_xlfn.XLOOKUP($E632,'[2]Balance económico'!$C:$C,'[2]Balance económico'!$D:$D,"-",0)</f>
        <v>20548121675.779228</v>
      </c>
      <c r="AI632" s="12">
        <f>_xlfn.XLOOKUP($E632,'[2]Balance económico'!$C:$C,'[2]Balance económico'!$E:$E,"-",0)</f>
        <v>2428228872.1735702</v>
      </c>
      <c r="AJ632" s="12" t="str">
        <f>_xlfn.XLOOKUP($E632,'[2]Balance económico'!$C:$C,'[2]Balance económico'!$F:$F,"-",0)</f>
        <v>----</v>
      </c>
      <c r="AK632" s="6" t="str">
        <f t="shared" si="28"/>
        <v>PPA</v>
      </c>
      <c r="AL632" s="12" t="str" cm="1">
        <f t="array" ref="AL632">IFERROR((X632*[2]!Tabla2[Bloque A] + 'BD Centrales 2025'!Y724*[2]!Tabla2[Bloque B] + 'BD Centrales 2025'!Z724*[2]!Tabla2[Bloque C])*#REF!,"-")</f>
        <v>-</v>
      </c>
      <c r="AM632" s="12" t="str">
        <f t="shared" si="29"/>
        <v>-</v>
      </c>
      <c r="AN632" s="12">
        <f>IFERROR((AH632+AI632+AJ632)/(SUMIFS($W$2:$W$1194,$E$2:$E$1194,E632)*1000*#REF!),0)</f>
        <v>0</v>
      </c>
    </row>
    <row r="633" spans="1:40" ht="14.4" x14ac:dyDescent="0.3">
      <c r="A633" s="7">
        <v>1765</v>
      </c>
      <c r="B633" s="7" t="s">
        <v>1975</v>
      </c>
      <c r="C633" s="8" t="s">
        <v>1976</v>
      </c>
      <c r="D633" s="6" t="s">
        <v>1977</v>
      </c>
      <c r="E633" s="6" t="str">
        <f>_xlfn.XLOOKUP(D633,'[2]Coordinados SEN'!$A:$A,'[2]Coordinados SEN'!$B:$B,"-",0)</f>
        <v>76.618.674-2</v>
      </c>
      <c r="F633" s="6" t="s">
        <v>1977</v>
      </c>
      <c r="G633" s="6">
        <f t="shared" si="27"/>
        <v>1</v>
      </c>
      <c r="H633" s="6" t="s">
        <v>1978</v>
      </c>
      <c r="I633" s="6" t="s">
        <v>1979</v>
      </c>
      <c r="J633" s="6" t="str">
        <f>_xlfn.XLOOKUP(I633,'[2]Barras CMg'!$E$2:$E$1527,'[2]Barras CMg'!$A$2:$A$1527,"------",0,1)</f>
        <v>------</v>
      </c>
      <c r="K633" s="6" t="s">
        <v>397</v>
      </c>
      <c r="L633" s="6">
        <v>2025</v>
      </c>
      <c r="M633" s="6" t="s">
        <v>495</v>
      </c>
      <c r="N633" s="6" t="s">
        <v>496</v>
      </c>
      <c r="O633" s="6" t="s">
        <v>213</v>
      </c>
      <c r="P633" s="6" t="s">
        <v>164</v>
      </c>
      <c r="Q633" s="6" t="s">
        <v>371</v>
      </c>
      <c r="R633" s="6" t="s">
        <v>1592</v>
      </c>
      <c r="S633" s="6" t="s">
        <v>51</v>
      </c>
      <c r="T633" s="9" t="s">
        <v>1980</v>
      </c>
      <c r="U633" s="10">
        <v>9.0079999999999991</v>
      </c>
      <c r="V633" s="10">
        <v>9</v>
      </c>
      <c r="W633" s="11" t="e">
        <f>_xlfn.XLOOKUP(C633,#REF!,#REF!,"S/I",0)</f>
        <v>#REF!</v>
      </c>
      <c r="X633" s="11" t="str">
        <f>_xlfn.XLOOKUP($D633,[2]Retiros_dinamica!$F:$F,[2]Retiros_dinamica!B:B,"S/I",0)</f>
        <v>S/I</v>
      </c>
      <c r="Y633" s="11" t="str">
        <f>_xlfn.XLOOKUP($D633,[2]Retiros_dinamica!$F:$F,[2]Retiros_dinamica!C:C,"S/I",0)</f>
        <v>S/I</v>
      </c>
      <c r="Z633" s="11" t="str">
        <f>_xlfn.XLOOKUP($D633,[2]Retiros_dinamica!$F:$F,[2]Retiros_dinamica!D:D,"S/I",0)</f>
        <v>S/I</v>
      </c>
      <c r="AA633" s="11" t="str">
        <f>_xlfn.XLOOKUP($D633,[2]Retiros_dinamica!$F:$F,[2]Retiros_dinamica!E:E,"S/I",0)</f>
        <v>S/I</v>
      </c>
      <c r="AB633" s="6" t="str">
        <f>_xlfn.XLOOKUP(C633,[2]CMg!$I$4:$I$106,[2]CMg!$M$4:$M$106,"----",0,1)</f>
        <v>----</v>
      </c>
      <c r="AC633" s="6" t="str">
        <f>_xlfn.XLOOKUP(C633,[2]CMg!$A$4:$A$106,[2]CMg!$B$4:$B$106,"----",0,1)</f>
        <v>----</v>
      </c>
      <c r="AD633" s="6" t="str">
        <f>_xlfn.XLOOKUP(C633,'[3]Promedio solar Cmg'!$A$4:$A$106,'[3]Promedio solar Cmg'!$B$4:$B$106,"----",0,1)</f>
        <v>----</v>
      </c>
      <c r="AH633" s="12">
        <f>_xlfn.XLOOKUP($E633,'[2]Balance económico'!$C:$C,'[2]Balance económico'!$D:$D,"-",0)</f>
        <v>952492336.82577324</v>
      </c>
      <c r="AI633" s="12">
        <f>_xlfn.XLOOKUP($E633,'[2]Balance económico'!$C:$C,'[2]Balance económico'!$E:$E,"-",0)</f>
        <v>140221751.26820001</v>
      </c>
      <c r="AJ633" s="12" t="str">
        <f>_xlfn.XLOOKUP($E633,'[2]Balance económico'!$C:$C,'[2]Balance económico'!$F:$F,"-",0)</f>
        <v>----</v>
      </c>
      <c r="AK633" s="6" t="str">
        <f t="shared" si="28"/>
        <v>PPA</v>
      </c>
      <c r="AL633" s="12" t="str" cm="1">
        <f t="array" ref="AL633">IFERROR((X633*[2]!Tabla2[Bloque A] + 'BD Centrales 2025'!Y458*[2]!Tabla2[Bloque B] + 'BD Centrales 2025'!Z458*[2]!Tabla2[Bloque C])*#REF!,"-")</f>
        <v>-</v>
      </c>
      <c r="AM633" s="12" t="str">
        <f t="shared" si="29"/>
        <v>-</v>
      </c>
      <c r="AN633" s="12">
        <f>IFERROR((AH633+AI633+AJ633)/(SUMIFS($W$2:$W$1194,$E$2:$E$1194,E633)*1000*#REF!),0)</f>
        <v>0</v>
      </c>
    </row>
    <row r="634" spans="1:40" ht="14.4" x14ac:dyDescent="0.3">
      <c r="A634" s="7">
        <v>1766</v>
      </c>
      <c r="B634" s="7" t="s">
        <v>1981</v>
      </c>
      <c r="C634" s="8" t="s">
        <v>1982</v>
      </c>
      <c r="D634" s="6" t="s">
        <v>1983</v>
      </c>
      <c r="E634" s="6" t="str">
        <f>_xlfn.XLOOKUP(D634,'[2]Coordinados SEN'!$A:$A,'[2]Coordinados SEN'!$B:$B,"-",0)</f>
        <v>76.592.224-0</v>
      </c>
      <c r="F634" s="6" t="s">
        <v>1983</v>
      </c>
      <c r="G634" s="6">
        <f t="shared" si="27"/>
        <v>1</v>
      </c>
      <c r="H634" s="6" t="s">
        <v>1984</v>
      </c>
      <c r="I634" s="6" t="s">
        <v>1985</v>
      </c>
      <c r="J634" s="6" t="str">
        <f>_xlfn.XLOOKUP(I634,'[2]Barras CMg'!$E$2:$E$1527,'[2]Barras CMg'!$A$2:$A$1527,"------",0,1)</f>
        <v>------</v>
      </c>
      <c r="K634" s="6" t="s">
        <v>397</v>
      </c>
      <c r="L634" s="6">
        <v>2025</v>
      </c>
      <c r="M634" s="6" t="s">
        <v>495</v>
      </c>
      <c r="N634" s="6" t="s">
        <v>496</v>
      </c>
      <c r="O634" s="6" t="s">
        <v>213</v>
      </c>
      <c r="P634" s="6" t="s">
        <v>90</v>
      </c>
      <c r="Q634" s="6" t="s">
        <v>97</v>
      </c>
      <c r="R634" s="6" t="s">
        <v>97</v>
      </c>
      <c r="S634" s="6" t="s">
        <v>51</v>
      </c>
      <c r="T634" s="9" t="s">
        <v>1986</v>
      </c>
      <c r="U634" s="10">
        <v>9.0449999999999999</v>
      </c>
      <c r="V634" s="10">
        <v>9</v>
      </c>
      <c r="W634" s="11" t="e">
        <f>_xlfn.XLOOKUP(C634,#REF!,#REF!,"S/I",0)</f>
        <v>#REF!</v>
      </c>
      <c r="X634" s="11" t="str">
        <f>_xlfn.XLOOKUP($D634,[2]Retiros_dinamica!$F:$F,[2]Retiros_dinamica!B:B,"S/I",0)</f>
        <v>S/I</v>
      </c>
      <c r="Y634" s="11" t="str">
        <f>_xlfn.XLOOKUP($D634,[2]Retiros_dinamica!$F:$F,[2]Retiros_dinamica!C:C,"S/I",0)</f>
        <v>S/I</v>
      </c>
      <c r="Z634" s="11" t="str">
        <f>_xlfn.XLOOKUP($D634,[2]Retiros_dinamica!$F:$F,[2]Retiros_dinamica!D:D,"S/I",0)</f>
        <v>S/I</v>
      </c>
      <c r="AA634" s="11" t="str">
        <f>_xlfn.XLOOKUP($D634,[2]Retiros_dinamica!$F:$F,[2]Retiros_dinamica!E:E,"S/I",0)</f>
        <v>S/I</v>
      </c>
      <c r="AB634" s="6" t="str">
        <f>_xlfn.XLOOKUP(C634,[2]CMg!$I$4:$I$106,[2]CMg!$M$4:$M$106,"----",0,1)</f>
        <v>----</v>
      </c>
      <c r="AC634" s="6" t="str">
        <f>_xlfn.XLOOKUP(C634,[2]CMg!$A$4:$A$106,[2]CMg!$B$4:$B$106,"----",0,1)</f>
        <v>----</v>
      </c>
      <c r="AD634" s="6" t="str">
        <f>_xlfn.XLOOKUP(C634,'[3]Promedio solar Cmg'!$A$4:$A$106,'[3]Promedio solar Cmg'!$B$4:$B$106,"----",0,1)</f>
        <v>----</v>
      </c>
      <c r="AH634" s="12">
        <f>_xlfn.XLOOKUP($E634,'[2]Balance económico'!$C:$C,'[2]Balance económico'!$D:$D,"-",0)</f>
        <v>556179813.51679587</v>
      </c>
      <c r="AI634" s="12">
        <f>_xlfn.XLOOKUP($E634,'[2]Balance económico'!$C:$C,'[2]Balance económico'!$E:$E,"-",0)</f>
        <v>65450341.09889999</v>
      </c>
      <c r="AJ634" s="12" t="str">
        <f>_xlfn.XLOOKUP($E634,'[2]Balance económico'!$C:$C,'[2]Balance económico'!$F:$F,"-",0)</f>
        <v>----</v>
      </c>
      <c r="AK634" s="6" t="str">
        <f t="shared" si="28"/>
        <v>PPA</v>
      </c>
      <c r="AL634" s="12" t="str" cm="1">
        <f t="array" ref="AL634">IFERROR((X634*[2]!Tabla2[Bloque A] + 'BD Centrales 2025'!Y317*[2]!Tabla2[Bloque B] + 'BD Centrales 2025'!Z317*[2]!Tabla2[Bloque C])*#REF!,"-")</f>
        <v>-</v>
      </c>
      <c r="AM634" s="12" t="str">
        <f t="shared" si="29"/>
        <v>-</v>
      </c>
      <c r="AN634" s="12">
        <f>IFERROR((AH634+AI634+AJ634)/(SUMIFS($W$2:$W$1194,$E$2:$E$1194,E634)*1000*#REF!),0)</f>
        <v>0</v>
      </c>
    </row>
    <row r="635" spans="1:40" ht="14.4" x14ac:dyDescent="0.3">
      <c r="A635" s="7">
        <v>1767</v>
      </c>
      <c r="B635" s="7" t="s">
        <v>5532</v>
      </c>
      <c r="C635" s="8" t="s">
        <v>5533</v>
      </c>
      <c r="D635" s="6" t="s">
        <v>5534</v>
      </c>
      <c r="E635" s="6" t="str">
        <f>_xlfn.XLOOKUP(D635,'[2]Coordinados SEN'!$A:$A,'[2]Coordinados SEN'!$B:$B,"-",0)</f>
        <v>77.244.808-2</v>
      </c>
      <c r="F635" s="6" t="s">
        <v>5534</v>
      </c>
      <c r="G635" s="6">
        <f t="shared" si="27"/>
        <v>1</v>
      </c>
      <c r="H635" s="6" t="s">
        <v>5535</v>
      </c>
      <c r="I635" s="6" t="s">
        <v>5536</v>
      </c>
      <c r="J635" s="6" t="str">
        <f>_xlfn.XLOOKUP(I635,'[2]Barras CMg'!$E$2:$E$1527,'[2]Barras CMg'!$A$2:$A$1527,"------",0,1)</f>
        <v>QUEREO________023</v>
      </c>
      <c r="K635" s="6">
        <v>6</v>
      </c>
      <c r="L635" s="6">
        <v>2025</v>
      </c>
      <c r="M635" s="6" t="s">
        <v>45</v>
      </c>
      <c r="N635" s="6" t="s">
        <v>5267</v>
      </c>
      <c r="O635" s="6" t="s">
        <v>213</v>
      </c>
      <c r="P635" s="6" t="s">
        <v>477</v>
      </c>
      <c r="Q635" s="6" t="s">
        <v>766</v>
      </c>
      <c r="R635" s="6" t="s">
        <v>1428</v>
      </c>
      <c r="S635" s="6" t="s">
        <v>51</v>
      </c>
      <c r="T635" s="9" t="s">
        <v>5537</v>
      </c>
      <c r="U635" s="10">
        <v>3.01</v>
      </c>
      <c r="V635" s="10">
        <v>3</v>
      </c>
      <c r="W635" s="11" t="e">
        <f>_xlfn.XLOOKUP(C635,#REF!,#REF!,"S/I",0)</f>
        <v>#REF!</v>
      </c>
      <c r="X635" s="11" t="str">
        <f>_xlfn.XLOOKUP($D635,[2]Retiros_dinamica!$F:$F,[2]Retiros_dinamica!B:B,"S/I",0)</f>
        <v>S/I</v>
      </c>
      <c r="Y635" s="11" t="str">
        <f>_xlfn.XLOOKUP($D635,[2]Retiros_dinamica!$F:$F,[2]Retiros_dinamica!C:C,"S/I",0)</f>
        <v>S/I</v>
      </c>
      <c r="Z635" s="11" t="str">
        <f>_xlfn.XLOOKUP($D635,[2]Retiros_dinamica!$F:$F,[2]Retiros_dinamica!D:D,"S/I",0)</f>
        <v>S/I</v>
      </c>
      <c r="AA635" s="11" t="str">
        <f>_xlfn.XLOOKUP($D635,[2]Retiros_dinamica!$F:$F,[2]Retiros_dinamica!E:E,"S/I",0)</f>
        <v>S/I</v>
      </c>
      <c r="AB635" s="6" t="str">
        <f>_xlfn.XLOOKUP(C635,[2]CMg!$I$4:$I$106,[2]CMg!$M$4:$M$106,"----",0,1)</f>
        <v>----</v>
      </c>
      <c r="AH635" s="12">
        <f>_xlfn.XLOOKUP($E635,'[2]Balance económico'!$C:$C,'[2]Balance económico'!$D:$D,"-",0)</f>
        <v>-7229.3236264856241</v>
      </c>
      <c r="AI635" s="12">
        <f>_xlfn.XLOOKUP($E635,'[2]Balance económico'!$C:$C,'[2]Balance económico'!$E:$E,"-",0)</f>
        <v>177301003.7396</v>
      </c>
      <c r="AJ635" s="12" t="str">
        <f>_xlfn.XLOOKUP($E635,'[2]Balance económico'!$C:$C,'[2]Balance económico'!$F:$F,"-",0)</f>
        <v>----</v>
      </c>
      <c r="AK635" s="6" t="str">
        <f t="shared" si="28"/>
        <v>PPA</v>
      </c>
      <c r="AL635" s="12" t="str" cm="1">
        <f t="array" ref="AL635">IFERROR((X635*[2]!Tabla2[Bloque A] + 'BD Centrales 2025'!Y1037*[2]!Tabla2[Bloque B] + 'BD Centrales 2025'!Z1037*[2]!Tabla2[Bloque C])*#REF!,"-")</f>
        <v>-</v>
      </c>
      <c r="AM635" s="12" t="str">
        <f t="shared" si="29"/>
        <v>-</v>
      </c>
      <c r="AN635" s="12">
        <f>IFERROR((AH635+AI635+AJ635)/(SUMIFS($W$2:$W$1194,$E$2:$E$1194,E635)*1000*#REF!),0)</f>
        <v>0</v>
      </c>
    </row>
    <row r="636" spans="1:40" ht="14.4" x14ac:dyDescent="0.3">
      <c r="A636" s="7">
        <v>1768</v>
      </c>
      <c r="B636" s="7" t="s">
        <v>1987</v>
      </c>
      <c r="C636" s="8" t="s">
        <v>1988</v>
      </c>
      <c r="D636" s="6" t="s">
        <v>1989</v>
      </c>
      <c r="E636" s="6" t="str">
        <f>_xlfn.XLOOKUP(D636,'[2]Coordinados SEN'!$A:$A,'[2]Coordinados SEN'!$B:$B,"-",0)</f>
        <v>76.106.987-K</v>
      </c>
      <c r="F636" s="6" t="s">
        <v>1989</v>
      </c>
      <c r="G636" s="6">
        <f t="shared" si="27"/>
        <v>1</v>
      </c>
      <c r="H636" s="6" t="s">
        <v>1990</v>
      </c>
      <c r="I636" s="13" t="s">
        <v>779</v>
      </c>
      <c r="J636" s="6" t="str">
        <f>_xlfn.XLOOKUP(I636,'[2]Barras CMg'!$E$2:$E$1527,'[2]Barras CMg'!$A$2:$A$1527,"------",0,1)</f>
        <v>ANDES_SNG_____023</v>
      </c>
      <c r="K636" s="6">
        <v>1</v>
      </c>
      <c r="L636" s="6">
        <v>2025</v>
      </c>
      <c r="M636" s="6" t="s">
        <v>495</v>
      </c>
      <c r="N636" s="6" t="s">
        <v>496</v>
      </c>
      <c r="O636" s="6" t="s">
        <v>157</v>
      </c>
      <c r="P636" s="6" t="s">
        <v>48</v>
      </c>
      <c r="Q636" s="6" t="s">
        <v>48</v>
      </c>
      <c r="R636" s="6" t="s">
        <v>48</v>
      </c>
      <c r="S636" s="6" t="s">
        <v>51</v>
      </c>
      <c r="T636" s="9" t="s">
        <v>1991</v>
      </c>
      <c r="U636" s="10">
        <v>9.66</v>
      </c>
      <c r="V636" s="10">
        <v>8.9280000000000008</v>
      </c>
      <c r="W636" s="11" t="e">
        <f>_xlfn.XLOOKUP(C636,#REF!,#REF!,"S/I",0)</f>
        <v>#REF!</v>
      </c>
      <c r="X636" s="11" t="str">
        <f>_xlfn.XLOOKUP($D636,[2]Retiros_dinamica!$F:$F,[2]Retiros_dinamica!B:B,"S/I",0)</f>
        <v>S/I</v>
      </c>
      <c r="Y636" s="11" t="str">
        <f>_xlfn.XLOOKUP($D636,[2]Retiros_dinamica!$F:$F,[2]Retiros_dinamica!C:C,"S/I",0)</f>
        <v>S/I</v>
      </c>
      <c r="Z636" s="11" t="str">
        <f>_xlfn.XLOOKUP($D636,[2]Retiros_dinamica!$F:$F,[2]Retiros_dinamica!D:D,"S/I",0)</f>
        <v>S/I</v>
      </c>
      <c r="AA636" s="11" t="str">
        <f>_xlfn.XLOOKUP($D636,[2]Retiros_dinamica!$F:$F,[2]Retiros_dinamica!E:E,"S/I",0)</f>
        <v>S/I</v>
      </c>
      <c r="AB636" s="6">
        <f>_xlfn.XLOOKUP(C636,[2]CMg!$I$4:$I$106,[2]CMg!$M$4:$M$106,"----",0,1)</f>
        <v>5.7731463497955442</v>
      </c>
      <c r="AC636" s="6">
        <f>_xlfn.XLOOKUP(C636,'[3]Promedio Cmg'!$A$4:$A$106,'[3]Promedio Cmg'!$B$4:$B$106,"---",0,1)</f>
        <v>49.28477685195746</v>
      </c>
      <c r="AD636" s="6">
        <f>_xlfn.XLOOKUP(C636,'[3]Promedio solar Cmg'!$A$4:$A$106,'[3]Promedio solar Cmg'!$B$4:$B$106,"----",0,1)</f>
        <v>8.4508767123287765</v>
      </c>
      <c r="AH636" s="12">
        <f>_xlfn.XLOOKUP($E636,'[2]Balance económico'!$C:$C,'[2]Balance económico'!$D:$D,"-",0)</f>
        <v>853286247.29349506</v>
      </c>
      <c r="AI636" s="12">
        <f>_xlfn.XLOOKUP($E636,'[2]Balance económico'!$C:$C,'[2]Balance económico'!$E:$E,"-",0)</f>
        <v>114277501.69199999</v>
      </c>
      <c r="AJ636" s="12" t="str">
        <f>_xlfn.XLOOKUP($E636,'[2]Balance económico'!$C:$C,'[2]Balance económico'!$F:$F,"-",0)</f>
        <v>----</v>
      </c>
      <c r="AK636" s="6" t="str">
        <f t="shared" si="28"/>
        <v>PPA</v>
      </c>
      <c r="AL636" s="12" t="str" cm="1">
        <f t="array" ref="AL636">IFERROR((X636*[2]!Tabla2[Bloque A] + 'BD Centrales 2025'!Y823*[2]!Tabla2[Bloque B] + 'BD Centrales 2025'!Z823*[2]!Tabla2[Bloque C])*#REF!,"-")</f>
        <v>-</v>
      </c>
      <c r="AM636" s="12" t="str">
        <f t="shared" si="29"/>
        <v>-</v>
      </c>
      <c r="AN636" s="12">
        <f>IFERROR((AH636+AI636+AJ636)/(SUMIFS($W$2:$W$1194,$E$2:$E$1194,E636)*1000*#REF!),0)</f>
        <v>0</v>
      </c>
    </row>
    <row r="637" spans="1:40" ht="14.4" x14ac:dyDescent="0.3">
      <c r="A637" s="7">
        <v>1769</v>
      </c>
      <c r="B637" s="7" t="s">
        <v>1992</v>
      </c>
      <c r="C637" s="8" t="s">
        <v>1993</v>
      </c>
      <c r="D637" s="6" t="s">
        <v>1994</v>
      </c>
      <c r="E637" s="6" t="str">
        <f>_xlfn.XLOOKUP(D637,'[2]Coordinados SEN'!$A:$A,'[2]Coordinados SEN'!$B:$B,"-",0)</f>
        <v>77.011.978-2</v>
      </c>
      <c r="F637" s="6" t="s">
        <v>1994</v>
      </c>
      <c r="G637" s="6">
        <f t="shared" si="27"/>
        <v>1</v>
      </c>
      <c r="H637" s="6" t="s">
        <v>1995</v>
      </c>
      <c r="I637" s="6" t="s">
        <v>1506</v>
      </c>
      <c r="J637" s="6" t="str">
        <f>_xlfn.XLOOKUP(I637,'[2]Barras CMg'!$E$2:$E$1527,'[2]Barras CMg'!$A$2:$A$1527,"------",0,1)</f>
        <v>MARCHIHUE_____013</v>
      </c>
      <c r="K637" s="6" t="s">
        <v>397</v>
      </c>
      <c r="L637" s="6">
        <v>2025</v>
      </c>
      <c r="M637" s="6" t="s">
        <v>495</v>
      </c>
      <c r="N637" s="6" t="s">
        <v>496</v>
      </c>
      <c r="O637" s="6" t="s">
        <v>213</v>
      </c>
      <c r="P637" s="6" t="s">
        <v>106</v>
      </c>
      <c r="Q637" s="6" t="s">
        <v>144</v>
      </c>
      <c r="R637" s="6" t="s">
        <v>939</v>
      </c>
      <c r="S637" s="6" t="s">
        <v>51</v>
      </c>
      <c r="T637" s="9" t="s">
        <v>1996</v>
      </c>
      <c r="U637" s="10">
        <v>3.01</v>
      </c>
      <c r="V637" s="10">
        <v>3</v>
      </c>
      <c r="W637" s="11" t="e">
        <f>_xlfn.XLOOKUP(C637,#REF!,#REF!,"S/I",0)</f>
        <v>#REF!</v>
      </c>
      <c r="X637" s="11" t="str">
        <f>_xlfn.XLOOKUP($D637,[2]Retiros_dinamica!$F:$F,[2]Retiros_dinamica!B:B,"S/I",0)</f>
        <v>S/I</v>
      </c>
      <c r="Y637" s="11" t="str">
        <f>_xlfn.XLOOKUP($D637,[2]Retiros_dinamica!$F:$F,[2]Retiros_dinamica!C:C,"S/I",0)</f>
        <v>S/I</v>
      </c>
      <c r="Z637" s="11" t="str">
        <f>_xlfn.XLOOKUP($D637,[2]Retiros_dinamica!$F:$F,[2]Retiros_dinamica!D:D,"S/I",0)</f>
        <v>S/I</v>
      </c>
      <c r="AA637" s="11" t="str">
        <f>_xlfn.XLOOKUP($D637,[2]Retiros_dinamica!$F:$F,[2]Retiros_dinamica!E:E,"S/I",0)</f>
        <v>S/I</v>
      </c>
      <c r="AB637" s="6" t="str">
        <f>_xlfn.XLOOKUP(C637,[2]CMg!$I$4:$I$106,[2]CMg!$M$4:$M$106,"----",0,1)</f>
        <v>----</v>
      </c>
      <c r="AC637" s="6" t="str">
        <f>_xlfn.XLOOKUP(C637,[2]CMg!$A$4:$A$106,[2]CMg!$B$4:$B$106,"----",0,1)</f>
        <v>----</v>
      </c>
      <c r="AD637" s="6" t="str">
        <f>_xlfn.XLOOKUP(C637,'[3]Promedio solar Cmg'!$A$4:$A$106,'[3]Promedio solar Cmg'!$B$4:$B$106,"----",0,1)</f>
        <v>----</v>
      </c>
      <c r="AH637" s="12">
        <f>_xlfn.XLOOKUP($E637,'[2]Balance económico'!$C:$C,'[2]Balance económico'!$D:$D,"-",0)</f>
        <v>322811971.05405056</v>
      </c>
      <c r="AI637" s="12">
        <f>_xlfn.XLOOKUP($E637,'[2]Balance económico'!$C:$C,'[2]Balance económico'!$E:$E,"-",0)</f>
        <v>41375673.284000002</v>
      </c>
      <c r="AJ637" s="12" t="str">
        <f>_xlfn.XLOOKUP($E637,'[2]Balance económico'!$C:$C,'[2]Balance económico'!$F:$F,"-",0)</f>
        <v>----</v>
      </c>
      <c r="AK637" s="6" t="str">
        <f t="shared" si="28"/>
        <v>PPA</v>
      </c>
      <c r="AL637" s="12" t="str" cm="1">
        <f t="array" ref="AL637">IFERROR((X637*[2]!Tabla2[Bloque A] + 'BD Centrales 2025'!Y266*[2]!Tabla2[Bloque B] + 'BD Centrales 2025'!Z266*[2]!Tabla2[Bloque C])*#REF!,"-")</f>
        <v>-</v>
      </c>
      <c r="AM637" s="12" t="str">
        <f t="shared" si="29"/>
        <v>-</v>
      </c>
      <c r="AN637" s="12">
        <f>IFERROR((AH637+AI637+AJ637)/(SUMIFS($W$2:$W$1194,$E$2:$E$1194,E637)*1000*#REF!),0)</f>
        <v>0</v>
      </c>
    </row>
    <row r="638" spans="1:40" ht="14.4" x14ac:dyDescent="0.3">
      <c r="A638" s="7">
        <v>1770</v>
      </c>
      <c r="B638" s="7" t="s">
        <v>1997</v>
      </c>
      <c r="C638" s="8" t="s">
        <v>1998</v>
      </c>
      <c r="D638" s="6" t="s">
        <v>1999</v>
      </c>
      <c r="E638" s="6" t="str">
        <f>_xlfn.XLOOKUP(D638,'[2]Coordinados SEN'!$A:$A,'[2]Coordinados SEN'!$B:$B,"-",0)</f>
        <v>76.098.234-2</v>
      </c>
      <c r="F638" s="6" t="s">
        <v>1999</v>
      </c>
      <c r="G638" s="6">
        <f t="shared" si="27"/>
        <v>1</v>
      </c>
      <c r="H638" s="6" t="s">
        <v>2000</v>
      </c>
      <c r="I638" s="13" t="s">
        <v>779</v>
      </c>
      <c r="J638" s="6" t="str">
        <f>_xlfn.XLOOKUP(I638,'[2]Barras CMg'!$E$2:$E$1527,'[2]Barras CMg'!$A$2:$A$1527,"------",0,1)</f>
        <v>ANDES_SNG_____023</v>
      </c>
      <c r="K638" s="6">
        <v>1</v>
      </c>
      <c r="L638" s="6">
        <v>2025</v>
      </c>
      <c r="M638" s="6" t="s">
        <v>495</v>
      </c>
      <c r="N638" s="6" t="s">
        <v>496</v>
      </c>
      <c r="O638" s="6" t="s">
        <v>157</v>
      </c>
      <c r="P638" s="6" t="s">
        <v>48</v>
      </c>
      <c r="Q638" s="6" t="s">
        <v>48</v>
      </c>
      <c r="R638" s="6" t="s">
        <v>48</v>
      </c>
      <c r="S638" s="6" t="s">
        <v>51</v>
      </c>
      <c r="T638" s="9" t="s">
        <v>1991</v>
      </c>
      <c r="U638" s="10">
        <v>7.88</v>
      </c>
      <c r="V638" s="10">
        <v>7.42</v>
      </c>
      <c r="W638" s="11" t="e">
        <f>_xlfn.XLOOKUP(C638,#REF!,#REF!,"S/I",0)</f>
        <v>#REF!</v>
      </c>
      <c r="X638" s="11" t="str">
        <f>_xlfn.XLOOKUP($D638,[2]Retiros_dinamica!$F:$F,[2]Retiros_dinamica!B:B,"S/I",0)</f>
        <v>S/I</v>
      </c>
      <c r="Y638" s="11" t="str">
        <f>_xlfn.XLOOKUP($D638,[2]Retiros_dinamica!$F:$F,[2]Retiros_dinamica!C:C,"S/I",0)</f>
        <v>S/I</v>
      </c>
      <c r="Z638" s="11" t="str">
        <f>_xlfn.XLOOKUP($D638,[2]Retiros_dinamica!$F:$F,[2]Retiros_dinamica!D:D,"S/I",0)</f>
        <v>S/I</v>
      </c>
      <c r="AA638" s="11" t="str">
        <f>_xlfn.XLOOKUP($D638,[2]Retiros_dinamica!$F:$F,[2]Retiros_dinamica!E:E,"S/I",0)</f>
        <v>S/I</v>
      </c>
      <c r="AB638" s="6">
        <f>_xlfn.XLOOKUP(C638,[2]CMg!$I$4:$I$106,[2]CMg!$M$4:$M$106,"----",0,1)</f>
        <v>5.473551081892631</v>
      </c>
      <c r="AC638" s="6">
        <f>_xlfn.XLOOKUP(C638,'[3]Promedio Cmg'!$A$4:$A$106,'[3]Promedio Cmg'!$B$4:$B$106,"---",0,1)</f>
        <v>49.28477685195746</v>
      </c>
      <c r="AD638" s="6">
        <f>_xlfn.XLOOKUP(C638,'[3]Promedio solar Cmg'!$A$4:$A$106,'[3]Promedio solar Cmg'!$B$4:$B$106,"----",0,1)</f>
        <v>8.4508767123287747</v>
      </c>
      <c r="AH638" s="12">
        <f>_xlfn.XLOOKUP($E638,'[2]Balance económico'!$C:$C,'[2]Balance económico'!$D:$D,"-",0)</f>
        <v>1244473860.7004786</v>
      </c>
      <c r="AI638" s="12">
        <f>_xlfn.XLOOKUP($E638,'[2]Balance económico'!$C:$C,'[2]Balance económico'!$E:$E,"-",0)</f>
        <v>93420782.798999995</v>
      </c>
      <c r="AJ638" s="12" t="str">
        <f>_xlfn.XLOOKUP($E638,'[2]Balance económico'!$C:$C,'[2]Balance económico'!$F:$F,"-",0)</f>
        <v>----</v>
      </c>
      <c r="AK638" s="6" t="str">
        <f t="shared" si="28"/>
        <v>PPA</v>
      </c>
      <c r="AL638" s="12" t="str" cm="1">
        <f t="array" ref="AL638">IFERROR((X638*[2]!Tabla2[Bloque A] + 'BD Centrales 2025'!Y968*[2]!Tabla2[Bloque B] + 'BD Centrales 2025'!Z968*[2]!Tabla2[Bloque C])*#REF!,"-")</f>
        <v>-</v>
      </c>
      <c r="AM638" s="12" t="str">
        <f t="shared" si="29"/>
        <v>-</v>
      </c>
      <c r="AN638" s="12">
        <f>IFERROR((AH638+AI638+AJ638)/(SUMIFS($W$2:$W$1194,$E$2:$E$1194,E638)*1000*#REF!),0)</f>
        <v>0</v>
      </c>
    </row>
    <row r="639" spans="1:40" ht="14.4" x14ac:dyDescent="0.3">
      <c r="A639" s="7">
        <v>1771</v>
      </c>
      <c r="B639" s="7" t="s">
        <v>2001</v>
      </c>
      <c r="C639" s="8" t="s">
        <v>2002</v>
      </c>
      <c r="D639" s="6" t="s">
        <v>2003</v>
      </c>
      <c r="E639" s="6" t="str">
        <f>_xlfn.XLOOKUP(D639,'[2]Coordinados SEN'!$A:$A,'[2]Coordinados SEN'!$B:$B,"-",0)</f>
        <v>76.741.285-1</v>
      </c>
      <c r="F639" s="6" t="s">
        <v>2003</v>
      </c>
      <c r="G639" s="6">
        <f t="shared" si="27"/>
        <v>1</v>
      </c>
      <c r="H639" s="6" t="s">
        <v>1990</v>
      </c>
      <c r="I639" s="13" t="s">
        <v>779</v>
      </c>
      <c r="J639" s="6" t="str">
        <f>_xlfn.XLOOKUP(I639,'[2]Barras CMg'!$E$2:$E$1527,'[2]Barras CMg'!$A$2:$A$1527,"------",0,1)</f>
        <v>ANDES_SNG_____023</v>
      </c>
      <c r="K639" s="6">
        <v>1</v>
      </c>
      <c r="L639" s="6">
        <v>2025</v>
      </c>
      <c r="M639" s="6" t="s">
        <v>495</v>
      </c>
      <c r="N639" s="6" t="s">
        <v>496</v>
      </c>
      <c r="O639" s="6" t="s">
        <v>157</v>
      </c>
      <c r="P639" s="6" t="s">
        <v>48</v>
      </c>
      <c r="Q639" s="6" t="s">
        <v>48</v>
      </c>
      <c r="R639" s="6" t="s">
        <v>48</v>
      </c>
      <c r="S639" s="6" t="s">
        <v>51</v>
      </c>
      <c r="T639" s="9" t="s">
        <v>1991</v>
      </c>
      <c r="U639" s="10">
        <v>8.4499999999999993</v>
      </c>
      <c r="V639" s="10">
        <v>8.35</v>
      </c>
      <c r="W639" s="11" t="e">
        <f>_xlfn.XLOOKUP(C639,#REF!,#REF!,"S/I",0)</f>
        <v>#REF!</v>
      </c>
      <c r="X639" s="11" t="str">
        <f>_xlfn.XLOOKUP($D639,[2]Retiros_dinamica!$F:$F,[2]Retiros_dinamica!B:B,"S/I",0)</f>
        <v>S/I</v>
      </c>
      <c r="Y639" s="11" t="str">
        <f>_xlfn.XLOOKUP($D639,[2]Retiros_dinamica!$F:$F,[2]Retiros_dinamica!C:C,"S/I",0)</f>
        <v>S/I</v>
      </c>
      <c r="Z639" s="11" t="str">
        <f>_xlfn.XLOOKUP($D639,[2]Retiros_dinamica!$F:$F,[2]Retiros_dinamica!D:D,"S/I",0)</f>
        <v>S/I</v>
      </c>
      <c r="AA639" s="11" t="str">
        <f>_xlfn.XLOOKUP($D639,[2]Retiros_dinamica!$F:$F,[2]Retiros_dinamica!E:E,"S/I",0)</f>
        <v>S/I</v>
      </c>
      <c r="AB639" s="6">
        <f>_xlfn.XLOOKUP(C639,[2]CMg!$I$4:$I$106,[2]CMg!$M$4:$M$106,"----",0,1)</f>
        <v>6.7938359683829885</v>
      </c>
      <c r="AC639" s="6">
        <f>_xlfn.XLOOKUP(C639,'[3]Promedio Cmg'!$A$4:$A$106,'[3]Promedio Cmg'!$B$4:$B$106,"---",0,1)</f>
        <v>49.28477685195746</v>
      </c>
      <c r="AD639" s="6">
        <f>_xlfn.XLOOKUP(C639,'[3]Promedio solar Cmg'!$A$4:$A$106,'[3]Promedio solar Cmg'!$B$4:$B$106,"----",0,1)</f>
        <v>8.4508767123287765</v>
      </c>
      <c r="AH639" s="12">
        <f>_xlfn.XLOOKUP($E639,'[2]Balance económico'!$C:$C,'[2]Balance económico'!$D:$D,"-",0)</f>
        <v>1046837516.4615766</v>
      </c>
      <c r="AI639" s="12">
        <f>_xlfn.XLOOKUP($E639,'[2]Balance económico'!$C:$C,'[2]Balance económico'!$E:$E,"-",0)</f>
        <v>58501283.173999995</v>
      </c>
      <c r="AJ639" s="12" t="str">
        <f>_xlfn.XLOOKUP($E639,'[2]Balance económico'!$C:$C,'[2]Balance económico'!$F:$F,"-",0)</f>
        <v>----</v>
      </c>
      <c r="AK639" s="6" t="str">
        <f t="shared" si="28"/>
        <v>PPA</v>
      </c>
      <c r="AL639" s="12" t="str" cm="1">
        <f t="array" ref="AL639">IFERROR((X639*[2]!Tabla2[Bloque A] + 'BD Centrales 2025'!Y824*[2]!Tabla2[Bloque B] + 'BD Centrales 2025'!Z824*[2]!Tabla2[Bloque C])*#REF!,"-")</f>
        <v>-</v>
      </c>
      <c r="AM639" s="12" t="str">
        <f t="shared" si="29"/>
        <v>-</v>
      </c>
      <c r="AN639" s="12">
        <f>IFERROR((AH639+AI639+AJ639)/(SUMIFS($W$2:$W$1194,$E$2:$E$1194,E639)*1000*#REF!),0)</f>
        <v>0</v>
      </c>
    </row>
    <row r="640" spans="1:40" ht="14.4" x14ac:dyDescent="0.3">
      <c r="A640" s="7">
        <v>1772</v>
      </c>
      <c r="B640" s="7" t="s">
        <v>5846</v>
      </c>
      <c r="C640" s="8" t="s">
        <v>5847</v>
      </c>
      <c r="D640" s="6" t="s">
        <v>5072</v>
      </c>
      <c r="E640" s="6" t="str">
        <f>_xlfn.XLOOKUP(D640,'[2]Coordinados SEN'!$A:$A,'[2]Coordinados SEN'!$B:$B,"-",0)</f>
        <v>77.410.232-9</v>
      </c>
      <c r="F640" s="6" t="s">
        <v>5848</v>
      </c>
      <c r="G640" s="6">
        <f t="shared" si="27"/>
        <v>13</v>
      </c>
      <c r="H640" s="6" t="s">
        <v>5849</v>
      </c>
      <c r="I640" s="6" t="s">
        <v>5849</v>
      </c>
      <c r="J640" s="6" t="str">
        <f>_xlfn.XLOOKUP(I640,'[2]Barras CMg'!$E$2:$E$1527,'[2]Barras CMg'!$A$2:$A$1527,"------",0,1)</f>
        <v>------</v>
      </c>
      <c r="K640" s="6">
        <v>6</v>
      </c>
      <c r="L640" s="6">
        <v>2025</v>
      </c>
      <c r="M640" s="6" t="s">
        <v>45</v>
      </c>
      <c r="N640" s="6" t="s">
        <v>5850</v>
      </c>
      <c r="O640" s="6" t="s">
        <v>213</v>
      </c>
      <c r="P640" s="6" t="s">
        <v>82</v>
      </c>
      <c r="Q640" s="6" t="s">
        <v>197</v>
      </c>
      <c r="R640" s="6" t="s">
        <v>197</v>
      </c>
      <c r="S640" s="6" t="s">
        <v>51</v>
      </c>
      <c r="T640" s="9" t="s">
        <v>5851</v>
      </c>
      <c r="U640" s="10">
        <v>2.99</v>
      </c>
      <c r="V640" s="10">
        <v>2.99</v>
      </c>
      <c r="W640" s="11" t="e">
        <f>_xlfn.XLOOKUP(C640,#REF!,#REF!,"S/I",0)</f>
        <v>#REF!</v>
      </c>
      <c r="X640" s="11" t="str">
        <f>_xlfn.XLOOKUP($D640,[2]Retiros_dinamica!$F:$F,[2]Retiros_dinamica!B:B,"S/I",0)</f>
        <v>S/I</v>
      </c>
      <c r="Y640" s="11" t="str">
        <f>_xlfn.XLOOKUP($D640,[2]Retiros_dinamica!$F:$F,[2]Retiros_dinamica!C:C,"S/I",0)</f>
        <v>S/I</v>
      </c>
      <c r="Z640" s="11" t="str">
        <f>_xlfn.XLOOKUP($D640,[2]Retiros_dinamica!$F:$F,[2]Retiros_dinamica!D:D,"S/I",0)</f>
        <v>S/I</v>
      </c>
      <c r="AA640" s="11" t="str">
        <f>_xlfn.XLOOKUP($D640,[2]Retiros_dinamica!$F:$F,[2]Retiros_dinamica!E:E,"S/I",0)</f>
        <v>S/I</v>
      </c>
      <c r="AB640" s="6" t="str">
        <f>_xlfn.XLOOKUP(C640,[2]CMg!$I$4:$I$106,[2]CMg!$M$4:$M$106,"----",0,1)</f>
        <v>----</v>
      </c>
      <c r="AH640" s="12">
        <f>_xlfn.XLOOKUP($E640,'[2]Balance económico'!$C:$C,'[2]Balance económico'!$D:$D,"-",0)</f>
        <v>1425177876.8054404</v>
      </c>
      <c r="AI640" s="12">
        <f>_xlfn.XLOOKUP($E640,'[2]Balance económico'!$C:$C,'[2]Balance económico'!$E:$E,"-",0)</f>
        <v>1829851866.6927099</v>
      </c>
      <c r="AJ640" s="12" t="str">
        <f>_xlfn.XLOOKUP($E640,'[2]Balance económico'!$C:$C,'[2]Balance económico'!$F:$F,"-",0)</f>
        <v>----</v>
      </c>
      <c r="AK640" s="6" t="str">
        <f t="shared" si="28"/>
        <v>PPA</v>
      </c>
      <c r="AL640" s="12" t="str" cm="1">
        <f t="array" ref="AL640">IFERROR((X640*[2]!Tabla2[Bloque A] + 'BD Centrales 2025'!Y1107*[2]!Tabla2[Bloque B] + 'BD Centrales 2025'!Z1107*[2]!Tabla2[Bloque C])*#REF!,"-")</f>
        <v>-</v>
      </c>
      <c r="AM640" s="12" t="str">
        <f t="shared" si="29"/>
        <v>-</v>
      </c>
      <c r="AN640" s="12">
        <f>IFERROR((AH640+AI640+AJ640)/(SUMIFS($W$2:$W$1194,$E$2:$E$1194,E640)*1000*#REF!),0)</f>
        <v>0</v>
      </c>
    </row>
    <row r="641" spans="1:40" ht="14.4" x14ac:dyDescent="0.3">
      <c r="A641" s="7">
        <v>1773</v>
      </c>
      <c r="B641" s="7" t="s">
        <v>5852</v>
      </c>
      <c r="C641" s="8" t="s">
        <v>5853</v>
      </c>
      <c r="D641" s="6" t="s">
        <v>5072</v>
      </c>
      <c r="E641" s="6" t="str">
        <f>_xlfn.XLOOKUP(D641,'[2]Coordinados SEN'!$A:$A,'[2]Coordinados SEN'!$B:$B,"-",0)</f>
        <v>77.410.232-9</v>
      </c>
      <c r="F641" s="6" t="s">
        <v>5848</v>
      </c>
      <c r="G641" s="6">
        <f t="shared" si="27"/>
        <v>13</v>
      </c>
      <c r="H641" s="6" t="s">
        <v>5854</v>
      </c>
      <c r="I641" s="6" t="s">
        <v>5855</v>
      </c>
      <c r="J641" s="6" t="str">
        <f>_xlfn.XLOOKUP(I641,'[2]Barras CMg'!$E$2:$E$1527,'[2]Barras CMg'!$A$2:$A$1527,"------",0,1)</f>
        <v>------</v>
      </c>
      <c r="K641" s="6">
        <v>6</v>
      </c>
      <c r="L641" s="6">
        <v>2025</v>
      </c>
      <c r="M641" s="6" t="s">
        <v>45</v>
      </c>
      <c r="N641" s="6" t="s">
        <v>5850</v>
      </c>
      <c r="O641" s="6" t="s">
        <v>213</v>
      </c>
      <c r="P641" s="6" t="s">
        <v>331</v>
      </c>
      <c r="Q641" s="6" t="s">
        <v>332</v>
      </c>
      <c r="R641" s="6" t="s">
        <v>4808</v>
      </c>
      <c r="S641" s="6" t="s">
        <v>51</v>
      </c>
      <c r="T641" s="9" t="s">
        <v>5856</v>
      </c>
      <c r="U641" s="10">
        <v>2.99</v>
      </c>
      <c r="V641" s="10">
        <v>2.99</v>
      </c>
      <c r="W641" s="11" t="e">
        <f>_xlfn.XLOOKUP(C641,#REF!,#REF!,"S/I",0)</f>
        <v>#REF!</v>
      </c>
      <c r="X641" s="11" t="str">
        <f>_xlfn.XLOOKUP($D641,[2]Retiros_dinamica!$F:$F,[2]Retiros_dinamica!B:B,"S/I",0)</f>
        <v>S/I</v>
      </c>
      <c r="Y641" s="11" t="str">
        <f>_xlfn.XLOOKUP($D641,[2]Retiros_dinamica!$F:$F,[2]Retiros_dinamica!C:C,"S/I",0)</f>
        <v>S/I</v>
      </c>
      <c r="Z641" s="11" t="str">
        <f>_xlfn.XLOOKUP($D641,[2]Retiros_dinamica!$F:$F,[2]Retiros_dinamica!D:D,"S/I",0)</f>
        <v>S/I</v>
      </c>
      <c r="AA641" s="11" t="str">
        <f>_xlfn.XLOOKUP($D641,[2]Retiros_dinamica!$F:$F,[2]Retiros_dinamica!E:E,"S/I",0)</f>
        <v>S/I</v>
      </c>
      <c r="AB641" s="6" t="str">
        <f>_xlfn.XLOOKUP(C641,[2]CMg!$I$4:$I$106,[2]CMg!$M$4:$M$106,"----",0,1)</f>
        <v>----</v>
      </c>
      <c r="AH641" s="12">
        <f>_xlfn.XLOOKUP($E641,'[2]Balance económico'!$C:$C,'[2]Balance económico'!$D:$D,"-",0)</f>
        <v>1425177876.8054404</v>
      </c>
      <c r="AI641" s="12">
        <f>_xlfn.XLOOKUP($E641,'[2]Balance económico'!$C:$C,'[2]Balance económico'!$E:$E,"-",0)</f>
        <v>1829851866.6927099</v>
      </c>
      <c r="AJ641" s="12" t="str">
        <f>_xlfn.XLOOKUP($E641,'[2]Balance económico'!$C:$C,'[2]Balance económico'!$F:$F,"-",0)</f>
        <v>----</v>
      </c>
      <c r="AK641" s="6" t="str">
        <f t="shared" si="28"/>
        <v>PPA</v>
      </c>
      <c r="AL641" s="12" t="str" cm="1">
        <f t="array" ref="AL641">IFERROR((X641*[2]!Tabla2[Bloque A] + 'BD Centrales 2025'!Y1108*[2]!Tabla2[Bloque B] + 'BD Centrales 2025'!Z1108*[2]!Tabla2[Bloque C])*#REF!,"-")</f>
        <v>-</v>
      </c>
      <c r="AM641" s="12" t="str">
        <f t="shared" si="29"/>
        <v>-</v>
      </c>
      <c r="AN641" s="12">
        <f>IFERROR((AH641+AI641+AJ641)/(SUMIFS($W$2:$W$1194,$E$2:$E$1194,E641)*1000*#REF!),0)</f>
        <v>0</v>
      </c>
    </row>
    <row r="642" spans="1:40" ht="14.4" x14ac:dyDescent="0.3">
      <c r="A642" s="7">
        <v>1774</v>
      </c>
      <c r="B642" s="7" t="s">
        <v>2004</v>
      </c>
      <c r="C642" s="8" t="s">
        <v>2005</v>
      </c>
      <c r="D642" s="6" t="s">
        <v>2006</v>
      </c>
      <c r="E642" s="6" t="str">
        <f>_xlfn.XLOOKUP(D642,'[2]Coordinados SEN'!$A:$A,'[2]Coordinados SEN'!$B:$B,"-",0)</f>
        <v>76.957.549-9</v>
      </c>
      <c r="F642" s="6" t="s">
        <v>2006</v>
      </c>
      <c r="G642" s="6">
        <f t="shared" ref="G642:G705" si="30">COUNTIFS($D$2:$D$1194,D642)</f>
        <v>1</v>
      </c>
      <c r="H642" s="6" t="s">
        <v>2007</v>
      </c>
      <c r="I642" s="6" t="s">
        <v>1174</v>
      </c>
      <c r="J642" s="6" t="str">
        <f>_xlfn.XLOOKUP(I642,'[2]Barras CMg'!$E$2:$E$1527,'[2]Barras CMg'!$A$2:$A$1527,"------",0,1)</f>
        <v>------</v>
      </c>
      <c r="K642" s="6" t="s">
        <v>397</v>
      </c>
      <c r="L642" s="6">
        <v>2025</v>
      </c>
      <c r="M642" s="6" t="s">
        <v>495</v>
      </c>
      <c r="N642" s="6" t="s">
        <v>496</v>
      </c>
      <c r="O642" s="6" t="s">
        <v>213</v>
      </c>
      <c r="P642" s="6" t="s">
        <v>189</v>
      </c>
      <c r="Q642" s="6" t="s">
        <v>899</v>
      </c>
      <c r="R642" s="6" t="s">
        <v>1175</v>
      </c>
      <c r="S642" s="6" t="s">
        <v>51</v>
      </c>
      <c r="T642" s="9" t="s">
        <v>2008</v>
      </c>
      <c r="U642" s="10">
        <v>3.6</v>
      </c>
      <c r="V642" s="10">
        <v>3.5</v>
      </c>
      <c r="W642" s="11" t="e">
        <f>_xlfn.XLOOKUP(C642,#REF!,#REF!,"S/I",0)</f>
        <v>#REF!</v>
      </c>
      <c r="X642" s="11" t="str">
        <f>_xlfn.XLOOKUP($D642,[2]Retiros_dinamica!$F:$F,[2]Retiros_dinamica!B:B,"S/I",0)</f>
        <v>S/I</v>
      </c>
      <c r="Y642" s="11" t="str">
        <f>_xlfn.XLOOKUP($D642,[2]Retiros_dinamica!$F:$F,[2]Retiros_dinamica!C:C,"S/I",0)</f>
        <v>S/I</v>
      </c>
      <c r="Z642" s="11" t="str">
        <f>_xlfn.XLOOKUP($D642,[2]Retiros_dinamica!$F:$F,[2]Retiros_dinamica!D:D,"S/I",0)</f>
        <v>S/I</v>
      </c>
      <c r="AA642" s="11" t="str">
        <f>_xlfn.XLOOKUP($D642,[2]Retiros_dinamica!$F:$F,[2]Retiros_dinamica!E:E,"S/I",0)</f>
        <v>S/I</v>
      </c>
      <c r="AB642" s="6" t="str">
        <f>_xlfn.XLOOKUP(C642,[2]CMg!$I$4:$I$106,[2]CMg!$M$4:$M$106,"----",0,1)</f>
        <v>----</v>
      </c>
      <c r="AC642" s="6" t="str">
        <f>_xlfn.XLOOKUP(C642,[2]CMg!$A$4:$A$106,[2]CMg!$B$4:$B$106,"----",0,1)</f>
        <v>----</v>
      </c>
      <c r="AD642" s="6" t="str">
        <f>_xlfn.XLOOKUP(C642,'[3]Promedio solar Cmg'!$A$4:$A$106,'[3]Promedio solar Cmg'!$B$4:$B$106,"----",0,1)</f>
        <v>----</v>
      </c>
      <c r="AH642" s="12">
        <f>_xlfn.XLOOKUP($E642,'[2]Balance económico'!$C:$C,'[2]Balance económico'!$D:$D,"-",0)</f>
        <v>435767951.98742628</v>
      </c>
      <c r="AI642" s="12">
        <f>_xlfn.XLOOKUP($E642,'[2]Balance económico'!$C:$C,'[2]Balance económico'!$E:$E,"-",0)</f>
        <v>57237312.397960007</v>
      </c>
      <c r="AJ642" s="12" t="str">
        <f>_xlfn.XLOOKUP($E642,'[2]Balance económico'!$C:$C,'[2]Balance económico'!$F:$F,"-",0)</f>
        <v>----</v>
      </c>
      <c r="AK642" s="6" t="str">
        <f t="shared" ref="AK642:AK705" si="31">IF(AA642&gt;0,"PPA","-")</f>
        <v>PPA</v>
      </c>
      <c r="AL642" s="12" t="str" cm="1">
        <f t="array" ref="AL642">IFERROR((X642*[2]!Tabla2[Bloque A] + 'BD Centrales 2025'!Y304*[2]!Tabla2[Bloque B] + 'BD Centrales 2025'!Z304*[2]!Tabla2[Bloque C])*#REF!,"-")</f>
        <v>-</v>
      </c>
      <c r="AM642" s="12" t="str">
        <f t="shared" ref="AM642:AM705" si="32">IFERROR(AH642+AL642,"-")</f>
        <v>-</v>
      </c>
      <c r="AN642" s="12">
        <f>IFERROR((AH642+AI642+AJ642)/(SUMIFS($W$2:$W$1194,$E$2:$E$1194,E642)*1000*#REF!),0)</f>
        <v>0</v>
      </c>
    </row>
    <row r="643" spans="1:40" ht="14.4" x14ac:dyDescent="0.3">
      <c r="A643" s="7">
        <v>1775</v>
      </c>
      <c r="B643" s="7" t="s">
        <v>2009</v>
      </c>
      <c r="C643" s="8" t="s">
        <v>2010</v>
      </c>
      <c r="D643" s="6" t="s">
        <v>2011</v>
      </c>
      <c r="E643" s="6" t="str">
        <f>_xlfn.XLOOKUP(D643,'[2]Coordinados SEN'!$A:$A,'[2]Coordinados SEN'!$B:$B,"-",0)</f>
        <v>77.047.895-2</v>
      </c>
      <c r="F643" s="6" t="s">
        <v>2011</v>
      </c>
      <c r="G643" s="6">
        <f t="shared" si="30"/>
        <v>1</v>
      </c>
      <c r="H643" s="6" t="s">
        <v>2012</v>
      </c>
      <c r="I643" s="6" t="s">
        <v>2013</v>
      </c>
      <c r="J643" s="6" t="str">
        <f>_xlfn.XLOOKUP(I643,'[2]Barras CMg'!$E$2:$E$1527,'[2]Barras CMg'!$A$2:$A$1527,"------",0,1)</f>
        <v>TRESESQUINAS__013</v>
      </c>
      <c r="K643" s="6" t="s">
        <v>397</v>
      </c>
      <c r="L643" s="6">
        <v>2025</v>
      </c>
      <c r="M643" s="6" t="s">
        <v>495</v>
      </c>
      <c r="N643" s="6" t="s">
        <v>496</v>
      </c>
      <c r="O643" s="6" t="s">
        <v>213</v>
      </c>
      <c r="P643" s="6" t="s">
        <v>362</v>
      </c>
      <c r="Q643" s="6" t="s">
        <v>363</v>
      </c>
      <c r="R643" s="6" t="s">
        <v>1205</v>
      </c>
      <c r="S643" s="6" t="s">
        <v>51</v>
      </c>
      <c r="T643" s="9" t="s">
        <v>2014</v>
      </c>
      <c r="U643" s="10">
        <v>3.01</v>
      </c>
      <c r="V643" s="10">
        <v>3</v>
      </c>
      <c r="W643" s="11" t="e">
        <f>_xlfn.XLOOKUP(C643,#REF!,#REF!,"S/I",0)</f>
        <v>#REF!</v>
      </c>
      <c r="X643" s="11" t="str">
        <f>_xlfn.XLOOKUP($D643,[2]Retiros_dinamica!$F:$F,[2]Retiros_dinamica!B:B,"S/I",0)</f>
        <v>S/I</v>
      </c>
      <c r="Y643" s="11" t="str">
        <f>_xlfn.XLOOKUP($D643,[2]Retiros_dinamica!$F:$F,[2]Retiros_dinamica!C:C,"S/I",0)</f>
        <v>S/I</v>
      </c>
      <c r="Z643" s="11" t="str">
        <f>_xlfn.XLOOKUP($D643,[2]Retiros_dinamica!$F:$F,[2]Retiros_dinamica!D:D,"S/I",0)</f>
        <v>S/I</v>
      </c>
      <c r="AA643" s="11" t="str">
        <f>_xlfn.XLOOKUP($D643,[2]Retiros_dinamica!$F:$F,[2]Retiros_dinamica!E:E,"S/I",0)</f>
        <v>S/I</v>
      </c>
      <c r="AB643" s="6" t="str">
        <f>_xlfn.XLOOKUP(C643,[2]CMg!$I$4:$I$106,[2]CMg!$M$4:$M$106,"----",0,1)</f>
        <v>----</v>
      </c>
      <c r="AC643" s="6" t="str">
        <f>_xlfn.XLOOKUP(C643,[2]CMg!$A$4:$A$106,[2]CMg!$B$4:$B$106,"----",0,1)</f>
        <v>----</v>
      </c>
      <c r="AD643" s="6" t="str">
        <f>_xlfn.XLOOKUP(C643,'[3]Promedio solar Cmg'!$A$4:$A$106,'[3]Promedio solar Cmg'!$B$4:$B$106,"----",0,1)</f>
        <v>----</v>
      </c>
      <c r="AH643" s="12">
        <f>_xlfn.XLOOKUP($E643,'[2]Balance económico'!$C:$C,'[2]Balance económico'!$D:$D,"-",0)</f>
        <v>241986361.90793547</v>
      </c>
      <c r="AI643" s="12">
        <f>_xlfn.XLOOKUP($E643,'[2]Balance económico'!$C:$C,'[2]Balance económico'!$E:$E,"-",0)</f>
        <v>35130742.159120008</v>
      </c>
      <c r="AJ643" s="12" t="str">
        <f>_xlfn.XLOOKUP($E643,'[2]Balance económico'!$C:$C,'[2]Balance económico'!$F:$F,"-",0)</f>
        <v>----</v>
      </c>
      <c r="AK643" s="6" t="str">
        <f t="shared" si="31"/>
        <v>PPA</v>
      </c>
      <c r="AL643" s="12" t="str" cm="1">
        <f t="array" ref="AL643">IFERROR((X643*[2]!Tabla2[Bloque A] + 'BD Centrales 2025'!Y220*[2]!Tabla2[Bloque B] + 'BD Centrales 2025'!Z220*[2]!Tabla2[Bloque C])*#REF!,"-")</f>
        <v>-</v>
      </c>
      <c r="AM643" s="12" t="str">
        <f t="shared" si="32"/>
        <v>-</v>
      </c>
      <c r="AN643" s="12">
        <f>IFERROR((AH643+AI643+AJ643)/(SUMIFS($W$2:$W$1194,$E$2:$E$1194,E643)*1000*#REF!),0)</f>
        <v>0</v>
      </c>
    </row>
    <row r="644" spans="1:40" ht="14.4" x14ac:dyDescent="0.3">
      <c r="A644" s="7">
        <v>1776</v>
      </c>
      <c r="B644" s="7" t="s">
        <v>5526</v>
      </c>
      <c r="C644" s="8" t="s">
        <v>5527</v>
      </c>
      <c r="D644" s="6" t="s">
        <v>5528</v>
      </c>
      <c r="E644" s="6" t="str">
        <f>_xlfn.XLOOKUP(D644,'[2]Coordinados SEN'!$A:$A,'[2]Coordinados SEN'!$B:$B,"-",0)</f>
        <v>77.084.667-6</v>
      </c>
      <c r="F644" s="6" t="s">
        <v>5528</v>
      </c>
      <c r="G644" s="6">
        <f t="shared" si="30"/>
        <v>1</v>
      </c>
      <c r="H644" s="6" t="s">
        <v>5529</v>
      </c>
      <c r="I644" s="6" t="s">
        <v>5530</v>
      </c>
      <c r="J644" s="6" t="str">
        <f>_xlfn.XLOOKUP(I644,'[2]Barras CMg'!$E$2:$E$1527,'[2]Barras CMg'!$A$2:$A$1527,"------",0,1)</f>
        <v>ALTO_BONITO___023</v>
      </c>
      <c r="K644" s="6">
        <v>6</v>
      </c>
      <c r="L644" s="6">
        <v>2025</v>
      </c>
      <c r="M644" s="6" t="s">
        <v>45</v>
      </c>
      <c r="N644" s="6" t="s">
        <v>5267</v>
      </c>
      <c r="O644" s="6" t="s">
        <v>213</v>
      </c>
      <c r="P644" s="6" t="s">
        <v>82</v>
      </c>
      <c r="Q644" s="6" t="s">
        <v>83</v>
      </c>
      <c r="R644" s="6" t="s">
        <v>4714</v>
      </c>
      <c r="S644" s="6" t="s">
        <v>51</v>
      </c>
      <c r="T644" s="9" t="s">
        <v>5531</v>
      </c>
      <c r="U644" s="10">
        <v>3.01</v>
      </c>
      <c r="V644" s="10">
        <v>3</v>
      </c>
      <c r="W644" s="11" t="e">
        <f>_xlfn.XLOOKUP(C644,#REF!,#REF!,"S/I",0)</f>
        <v>#REF!</v>
      </c>
      <c r="X644" s="11" t="str">
        <f>_xlfn.XLOOKUP($D644,[2]Retiros_dinamica!$F:$F,[2]Retiros_dinamica!B:B,"S/I",0)</f>
        <v>S/I</v>
      </c>
      <c r="Y644" s="11" t="str">
        <f>_xlfn.XLOOKUP($D644,[2]Retiros_dinamica!$F:$F,[2]Retiros_dinamica!C:C,"S/I",0)</f>
        <v>S/I</v>
      </c>
      <c r="Z644" s="11" t="str">
        <f>_xlfn.XLOOKUP($D644,[2]Retiros_dinamica!$F:$F,[2]Retiros_dinamica!D:D,"S/I",0)</f>
        <v>S/I</v>
      </c>
      <c r="AA644" s="11" t="str">
        <f>_xlfn.XLOOKUP($D644,[2]Retiros_dinamica!$F:$F,[2]Retiros_dinamica!E:E,"S/I",0)</f>
        <v>S/I</v>
      </c>
      <c r="AB644" s="6" t="str">
        <f>_xlfn.XLOOKUP(C644,[2]CMg!$I$4:$I$106,[2]CMg!$M$4:$M$106,"----",0,1)</f>
        <v>----</v>
      </c>
      <c r="AH644" s="12">
        <f>_xlfn.XLOOKUP($E644,'[2]Balance económico'!$C:$C,'[2]Balance económico'!$D:$D,"-",0)</f>
        <v>8999813.1147098783</v>
      </c>
      <c r="AI644" s="12">
        <f>_xlfn.XLOOKUP($E644,'[2]Balance económico'!$C:$C,'[2]Balance económico'!$E:$E,"-",0)</f>
        <v>164136413.07016999</v>
      </c>
      <c r="AJ644" s="12" t="str">
        <f>_xlfn.XLOOKUP($E644,'[2]Balance económico'!$C:$C,'[2]Balance económico'!$F:$F,"-",0)</f>
        <v>----</v>
      </c>
      <c r="AK644" s="6" t="str">
        <f t="shared" si="31"/>
        <v>PPA</v>
      </c>
      <c r="AL644" s="12" t="str" cm="1">
        <f t="array" ref="AL644">IFERROR((X644*[2]!Tabla2[Bloque A] + 'BD Centrales 2025'!Y1036*[2]!Tabla2[Bloque B] + 'BD Centrales 2025'!Z1036*[2]!Tabla2[Bloque C])*#REF!,"-")</f>
        <v>-</v>
      </c>
      <c r="AM644" s="12" t="str">
        <f t="shared" si="32"/>
        <v>-</v>
      </c>
      <c r="AN644" s="12">
        <f>IFERROR((AH644+AI644+AJ644)/(SUMIFS($W$2:$W$1194,$E$2:$E$1194,E644)*1000*#REF!),0)</f>
        <v>0</v>
      </c>
    </row>
    <row r="645" spans="1:40" ht="14.4" x14ac:dyDescent="0.3">
      <c r="A645" s="7">
        <v>1777</v>
      </c>
      <c r="B645" s="7" t="s">
        <v>5857</v>
      </c>
      <c r="C645" s="8" t="s">
        <v>5858</v>
      </c>
      <c r="D645" s="6" t="s">
        <v>5072</v>
      </c>
      <c r="E645" s="6" t="str">
        <f>_xlfn.XLOOKUP(D645,'[2]Coordinados SEN'!$A:$A,'[2]Coordinados SEN'!$B:$B,"-",0)</f>
        <v>77.410.232-9</v>
      </c>
      <c r="F645" s="6" t="s">
        <v>5848</v>
      </c>
      <c r="G645" s="6">
        <f t="shared" si="30"/>
        <v>13</v>
      </c>
      <c r="H645" s="6" t="s">
        <v>5859</v>
      </c>
      <c r="I645" s="6" t="s">
        <v>5860</v>
      </c>
      <c r="J645" s="6" t="str">
        <f>_xlfn.XLOOKUP(I645,'[2]Barras CMg'!$E$2:$E$1527,'[2]Barras CMg'!$A$2:$A$1527,"------",0,1)</f>
        <v>------</v>
      </c>
      <c r="K645" s="6">
        <v>6</v>
      </c>
      <c r="L645" s="6">
        <v>2025</v>
      </c>
      <c r="M645" s="6" t="s">
        <v>45</v>
      </c>
      <c r="N645" s="6" t="s">
        <v>5850</v>
      </c>
      <c r="O645" s="6" t="s">
        <v>213</v>
      </c>
      <c r="P645" s="6" t="s">
        <v>331</v>
      </c>
      <c r="Q645" s="6" t="s">
        <v>332</v>
      </c>
      <c r="R645" s="6" t="s">
        <v>333</v>
      </c>
      <c r="S645" s="6" t="s">
        <v>51</v>
      </c>
      <c r="T645" s="9" t="s">
        <v>5861</v>
      </c>
      <c r="U645" s="10">
        <v>2.99</v>
      </c>
      <c r="V645" s="10">
        <v>2.99</v>
      </c>
      <c r="W645" s="11" t="e">
        <f>_xlfn.XLOOKUP(C645,#REF!,#REF!,"S/I",0)</f>
        <v>#REF!</v>
      </c>
      <c r="X645" s="11" t="str">
        <f>_xlfn.XLOOKUP($D645,[2]Retiros_dinamica!$F:$F,[2]Retiros_dinamica!B:B,"S/I",0)</f>
        <v>S/I</v>
      </c>
      <c r="Y645" s="11" t="str">
        <f>_xlfn.XLOOKUP($D645,[2]Retiros_dinamica!$F:$F,[2]Retiros_dinamica!C:C,"S/I",0)</f>
        <v>S/I</v>
      </c>
      <c r="Z645" s="11" t="str">
        <f>_xlfn.XLOOKUP($D645,[2]Retiros_dinamica!$F:$F,[2]Retiros_dinamica!D:D,"S/I",0)</f>
        <v>S/I</v>
      </c>
      <c r="AA645" s="11" t="str">
        <f>_xlfn.XLOOKUP($D645,[2]Retiros_dinamica!$F:$F,[2]Retiros_dinamica!E:E,"S/I",0)</f>
        <v>S/I</v>
      </c>
      <c r="AB645" s="6" t="str">
        <f>_xlfn.XLOOKUP(C645,[2]CMg!$I$4:$I$106,[2]CMg!$M$4:$M$106,"----",0,1)</f>
        <v>----</v>
      </c>
      <c r="AH645" s="12">
        <f>_xlfn.XLOOKUP($E645,'[2]Balance económico'!$C:$C,'[2]Balance económico'!$D:$D,"-",0)</f>
        <v>1425177876.8054404</v>
      </c>
      <c r="AI645" s="12">
        <f>_xlfn.XLOOKUP($E645,'[2]Balance económico'!$C:$C,'[2]Balance económico'!$E:$E,"-",0)</f>
        <v>1829851866.6927099</v>
      </c>
      <c r="AJ645" s="12" t="str">
        <f>_xlfn.XLOOKUP($E645,'[2]Balance económico'!$C:$C,'[2]Balance económico'!$F:$F,"-",0)</f>
        <v>----</v>
      </c>
      <c r="AK645" s="6" t="str">
        <f t="shared" si="31"/>
        <v>PPA</v>
      </c>
      <c r="AL645" s="12" t="str" cm="1">
        <f t="array" ref="AL645">IFERROR((X645*[2]!Tabla2[Bloque A] + 'BD Centrales 2025'!Y1109*[2]!Tabla2[Bloque B] + 'BD Centrales 2025'!Z1109*[2]!Tabla2[Bloque C])*#REF!,"-")</f>
        <v>-</v>
      </c>
      <c r="AM645" s="12" t="str">
        <f t="shared" si="32"/>
        <v>-</v>
      </c>
      <c r="AN645" s="12">
        <f>IFERROR((AH645+AI645+AJ645)/(SUMIFS($W$2:$W$1194,$E$2:$E$1194,E645)*1000*#REF!),0)</f>
        <v>0</v>
      </c>
    </row>
    <row r="646" spans="1:40" ht="14.4" x14ac:dyDescent="0.3">
      <c r="A646" s="7">
        <v>1778</v>
      </c>
      <c r="B646" s="7" t="s">
        <v>5862</v>
      </c>
      <c r="C646" s="8" t="s">
        <v>5863</v>
      </c>
      <c r="D646" s="6" t="s">
        <v>5072</v>
      </c>
      <c r="E646" s="6" t="str">
        <f>_xlfn.XLOOKUP(D646,'[2]Coordinados SEN'!$A:$A,'[2]Coordinados SEN'!$B:$B,"-",0)</f>
        <v>77.410.232-9</v>
      </c>
      <c r="F646" s="6" t="s">
        <v>5848</v>
      </c>
      <c r="G646" s="6">
        <f t="shared" si="30"/>
        <v>13</v>
      </c>
      <c r="H646" s="6" t="s">
        <v>5864</v>
      </c>
      <c r="I646" s="6" t="s">
        <v>5865</v>
      </c>
      <c r="J646" s="6" t="str">
        <f>_xlfn.XLOOKUP(I646,'[2]Barras CMg'!$E$2:$E$1527,'[2]Barras CMg'!$A$2:$A$1527,"------",0,1)</f>
        <v>------</v>
      </c>
      <c r="K646" s="6">
        <v>6</v>
      </c>
      <c r="L646" s="6">
        <v>2025</v>
      </c>
      <c r="M646" s="6" t="s">
        <v>45</v>
      </c>
      <c r="N646" s="6" t="s">
        <v>5850</v>
      </c>
      <c r="O646" s="6" t="s">
        <v>213</v>
      </c>
      <c r="P646" s="6" t="s">
        <v>82</v>
      </c>
      <c r="Q646" s="6" t="s">
        <v>197</v>
      </c>
      <c r="R646" s="6" t="s">
        <v>5866</v>
      </c>
      <c r="S646" s="6" t="s">
        <v>51</v>
      </c>
      <c r="T646" s="9" t="s">
        <v>5531</v>
      </c>
      <c r="U646" s="10">
        <v>2.99</v>
      </c>
      <c r="V646" s="10">
        <v>2.99</v>
      </c>
      <c r="W646" s="11" t="e">
        <f>_xlfn.XLOOKUP(C646,#REF!,#REF!,"S/I",0)</f>
        <v>#REF!</v>
      </c>
      <c r="X646" s="11" t="str">
        <f>_xlfn.XLOOKUP($D646,[2]Retiros_dinamica!$F:$F,[2]Retiros_dinamica!B:B,"S/I",0)</f>
        <v>S/I</v>
      </c>
      <c r="Y646" s="11" t="str">
        <f>_xlfn.XLOOKUP($D646,[2]Retiros_dinamica!$F:$F,[2]Retiros_dinamica!C:C,"S/I",0)</f>
        <v>S/I</v>
      </c>
      <c r="Z646" s="11" t="str">
        <f>_xlfn.XLOOKUP($D646,[2]Retiros_dinamica!$F:$F,[2]Retiros_dinamica!D:D,"S/I",0)</f>
        <v>S/I</v>
      </c>
      <c r="AA646" s="11" t="str">
        <f>_xlfn.XLOOKUP($D646,[2]Retiros_dinamica!$F:$F,[2]Retiros_dinamica!E:E,"S/I",0)</f>
        <v>S/I</v>
      </c>
      <c r="AB646" s="6" t="str">
        <f>_xlfn.XLOOKUP(C646,[2]CMg!$I$4:$I$106,[2]CMg!$M$4:$M$106,"----",0,1)</f>
        <v>----</v>
      </c>
      <c r="AH646" s="12">
        <f>_xlfn.XLOOKUP($E646,'[2]Balance económico'!$C:$C,'[2]Balance económico'!$D:$D,"-",0)</f>
        <v>1425177876.8054404</v>
      </c>
      <c r="AI646" s="12">
        <f>_xlfn.XLOOKUP($E646,'[2]Balance económico'!$C:$C,'[2]Balance económico'!$E:$E,"-",0)</f>
        <v>1829851866.6927099</v>
      </c>
      <c r="AJ646" s="12" t="str">
        <f>_xlfn.XLOOKUP($E646,'[2]Balance económico'!$C:$C,'[2]Balance económico'!$F:$F,"-",0)</f>
        <v>----</v>
      </c>
      <c r="AK646" s="6" t="str">
        <f t="shared" si="31"/>
        <v>PPA</v>
      </c>
      <c r="AL646" s="12" t="str" cm="1">
        <f t="array" ref="AL646">IFERROR((X646*[2]!Tabla2[Bloque A] + 'BD Centrales 2025'!Y1110*[2]!Tabla2[Bloque B] + 'BD Centrales 2025'!Z1110*[2]!Tabla2[Bloque C])*#REF!,"-")</f>
        <v>-</v>
      </c>
      <c r="AM646" s="12" t="str">
        <f t="shared" si="32"/>
        <v>-</v>
      </c>
      <c r="AN646" s="12">
        <f>IFERROR((AH646+AI646+AJ646)/(SUMIFS($W$2:$W$1194,$E$2:$E$1194,E646)*1000*#REF!),0)</f>
        <v>0</v>
      </c>
    </row>
    <row r="647" spans="1:40" ht="14.4" x14ac:dyDescent="0.3">
      <c r="A647" s="7">
        <v>1779</v>
      </c>
      <c r="B647" s="7" t="s">
        <v>4537</v>
      </c>
      <c r="C647" s="8" t="s">
        <v>4538</v>
      </c>
      <c r="D647" s="6" t="s">
        <v>4532</v>
      </c>
      <c r="E647" s="6" t="str">
        <f>_xlfn.XLOOKUP(D647,'[2]Coordinados SEN'!$A:$A,'[2]Coordinados SEN'!$B:$B,"-",0)</f>
        <v>77.009.353-8</v>
      </c>
      <c r="F647" s="6" t="s">
        <v>4533</v>
      </c>
      <c r="G647" s="6">
        <f t="shared" si="30"/>
        <v>2</v>
      </c>
      <c r="H647" s="6" t="s">
        <v>4539</v>
      </c>
      <c r="I647" s="6" t="s">
        <v>4540</v>
      </c>
      <c r="J647" s="6" t="str">
        <f>_xlfn.XLOOKUP(I647,'[2]Barras CMg'!$E$2:$E$1527,'[2]Barras CMg'!$A$2:$A$1527,"------",0,1)</f>
        <v>------</v>
      </c>
      <c r="K647" s="6">
        <v>1</v>
      </c>
      <c r="L647" s="6">
        <v>2025</v>
      </c>
      <c r="M647" s="6" t="s">
        <v>66</v>
      </c>
      <c r="N647" s="6" t="s">
        <v>105</v>
      </c>
      <c r="O647" s="6" t="s">
        <v>213</v>
      </c>
      <c r="P647" s="6" t="s">
        <v>331</v>
      </c>
      <c r="Q647" s="6" t="s">
        <v>332</v>
      </c>
      <c r="R647" s="6" t="s">
        <v>4535</v>
      </c>
      <c r="S647" s="6" t="s">
        <v>51</v>
      </c>
      <c r="T647" s="9" t="s">
        <v>4541</v>
      </c>
      <c r="U647" s="10">
        <v>0.20100000000000001</v>
      </c>
      <c r="V647" s="10">
        <v>0.2</v>
      </c>
      <c r="W647" s="11" t="e">
        <f>_xlfn.XLOOKUP(C647,#REF!,#REF!,"S/I",0)</f>
        <v>#REF!</v>
      </c>
      <c r="X647" s="11" t="str">
        <f>_xlfn.XLOOKUP($D647,[2]Retiros_dinamica!$F:$F,[2]Retiros_dinamica!B:B,"S/I",0)</f>
        <v>S/I</v>
      </c>
      <c r="Y647" s="11" t="str">
        <f>_xlfn.XLOOKUP($D647,[2]Retiros_dinamica!$F:$F,[2]Retiros_dinamica!C:C,"S/I",0)</f>
        <v>S/I</v>
      </c>
      <c r="Z647" s="11" t="str">
        <f>_xlfn.XLOOKUP($D647,[2]Retiros_dinamica!$F:$F,[2]Retiros_dinamica!D:D,"S/I",0)</f>
        <v>S/I</v>
      </c>
      <c r="AA647" s="11" t="str">
        <f>_xlfn.XLOOKUP($D647,[2]Retiros_dinamica!$F:$F,[2]Retiros_dinamica!E:E,"S/I",0)</f>
        <v>S/I</v>
      </c>
      <c r="AB647" s="6" t="str">
        <f>_xlfn.XLOOKUP(C647,[2]CMg!$I$4:$I$106,[2]CMg!$M$4:$M$106,"----",0,1)</f>
        <v>----</v>
      </c>
      <c r="AH647" s="12">
        <f>_xlfn.XLOOKUP($E647,'[2]Balance económico'!$C:$C,'[2]Balance económico'!$D:$D,"-",0)</f>
        <v>0</v>
      </c>
      <c r="AI647" s="12">
        <f>_xlfn.XLOOKUP($E647,'[2]Balance económico'!$C:$C,'[2]Balance económico'!$E:$E,"-",0)</f>
        <v>4379795.4505105317</v>
      </c>
      <c r="AJ647" s="12" t="str">
        <f>_xlfn.XLOOKUP($E647,'[2]Balance económico'!$C:$C,'[2]Balance económico'!$F:$F,"-",0)</f>
        <v>----</v>
      </c>
      <c r="AK647" s="6" t="str">
        <f t="shared" si="31"/>
        <v>PPA</v>
      </c>
      <c r="AL647" s="12" t="str" cm="1">
        <f t="array" ref="AL647">IFERROR((X647*[2]!Tabla2[Bloque A] + 'BD Centrales 2025'!Y840*[2]!Tabla2[Bloque B] + 'BD Centrales 2025'!Z840*[2]!Tabla2[Bloque C])*#REF!,"-")</f>
        <v>-</v>
      </c>
      <c r="AM647" s="12" t="str">
        <f t="shared" si="32"/>
        <v>-</v>
      </c>
      <c r="AN647" s="12">
        <f>IFERROR((AH647+AI647+AJ647)/(SUMIFS($W$2:$W$1194,$E$2:$E$1194,E647)*1000*#REF!),0)</f>
        <v>0</v>
      </c>
    </row>
    <row r="648" spans="1:40" ht="14.4" x14ac:dyDescent="0.3">
      <c r="A648" s="7">
        <v>1781</v>
      </c>
      <c r="B648" s="7" t="s">
        <v>2015</v>
      </c>
      <c r="C648" s="8" t="s">
        <v>2016</v>
      </c>
      <c r="D648" s="6" t="s">
        <v>2017</v>
      </c>
      <c r="E648" s="6" t="str">
        <f>_xlfn.XLOOKUP(D648,'[2]Coordinados SEN'!$A:$A,'[2]Coordinados SEN'!$B:$B,"-",0)</f>
        <v>77.054.026-7</v>
      </c>
      <c r="F648" s="6" t="s">
        <v>2017</v>
      </c>
      <c r="G648" s="6">
        <f t="shared" si="30"/>
        <v>1</v>
      </c>
      <c r="H648" s="6" t="s">
        <v>2018</v>
      </c>
      <c r="I648" s="6" t="s">
        <v>1152</v>
      </c>
      <c r="J648" s="6" t="str">
        <f>_xlfn.XLOOKUP(I648,'[2]Barras CMg'!$E$2:$E$1527,'[2]Barras CMg'!$A$2:$A$1527,"------",0,1)</f>
        <v>------</v>
      </c>
      <c r="K648" s="6" t="s">
        <v>397</v>
      </c>
      <c r="L648" s="6">
        <v>2025</v>
      </c>
      <c r="M648" s="6" t="s">
        <v>495</v>
      </c>
      <c r="N648" s="6" t="s">
        <v>496</v>
      </c>
      <c r="O648" s="6" t="s">
        <v>213</v>
      </c>
      <c r="P648" s="6" t="s">
        <v>106</v>
      </c>
      <c r="Q648" s="6" t="s">
        <v>243</v>
      </c>
      <c r="R648" s="6" t="s">
        <v>1153</v>
      </c>
      <c r="S648" s="6" t="s">
        <v>51</v>
      </c>
      <c r="T648" s="9" t="s">
        <v>2019</v>
      </c>
      <c r="U648" s="10">
        <v>9.0150000000000006</v>
      </c>
      <c r="V648" s="10">
        <v>9</v>
      </c>
      <c r="W648" s="11" t="e">
        <f>_xlfn.XLOOKUP(C648,#REF!,#REF!,"S/I",0)</f>
        <v>#REF!</v>
      </c>
      <c r="X648" s="11" t="str">
        <f>_xlfn.XLOOKUP($D648,[2]Retiros_dinamica!$F:$F,[2]Retiros_dinamica!B:B,"S/I",0)</f>
        <v>S/I</v>
      </c>
      <c r="Y648" s="11" t="str">
        <f>_xlfn.XLOOKUP($D648,[2]Retiros_dinamica!$F:$F,[2]Retiros_dinamica!C:C,"S/I",0)</f>
        <v>S/I</v>
      </c>
      <c r="Z648" s="11" t="str">
        <f>_xlfn.XLOOKUP($D648,[2]Retiros_dinamica!$F:$F,[2]Retiros_dinamica!D:D,"S/I",0)</f>
        <v>S/I</v>
      </c>
      <c r="AA648" s="11" t="str">
        <f>_xlfn.XLOOKUP($D648,[2]Retiros_dinamica!$F:$F,[2]Retiros_dinamica!E:E,"S/I",0)</f>
        <v>S/I</v>
      </c>
      <c r="AB648" s="6" t="str">
        <f>_xlfn.XLOOKUP(C648,[2]CMg!$I$4:$I$106,[2]CMg!$M$4:$M$106,"----",0,1)</f>
        <v>----</v>
      </c>
      <c r="AC648" s="6" t="str">
        <f>_xlfn.XLOOKUP(C648,[2]CMg!$A$4:$A$106,[2]CMg!$B$4:$B$106,"----",0,1)</f>
        <v>----</v>
      </c>
      <c r="AD648" s="6" t="str">
        <f>_xlfn.XLOOKUP(C648,'[3]Promedio solar Cmg'!$A$4:$A$106,'[3]Promedio solar Cmg'!$B$4:$B$106,"----",0,1)</f>
        <v>----</v>
      </c>
      <c r="AH648" s="12">
        <f>_xlfn.XLOOKUP($E648,'[2]Balance económico'!$C:$C,'[2]Balance económico'!$D:$D,"-",0)</f>
        <v>953052914.61664915</v>
      </c>
      <c r="AI648" s="12">
        <f>_xlfn.XLOOKUP($E648,'[2]Balance económico'!$C:$C,'[2]Balance económico'!$E:$E,"-",0)</f>
        <v>113468642.41</v>
      </c>
      <c r="AJ648" s="12" t="str">
        <f>_xlfn.XLOOKUP($E648,'[2]Balance económico'!$C:$C,'[2]Balance económico'!$F:$F,"-",0)</f>
        <v>----</v>
      </c>
      <c r="AK648" s="6" t="str">
        <f t="shared" si="31"/>
        <v>PPA</v>
      </c>
      <c r="AL648" s="12" t="str" cm="1">
        <f t="array" ref="AL648">IFERROR((X648*[2]!Tabla2[Bloque A] + 'BD Centrales 2025'!Y404*[2]!Tabla2[Bloque B] + 'BD Centrales 2025'!Z404*[2]!Tabla2[Bloque C])*#REF!,"-")</f>
        <v>-</v>
      </c>
      <c r="AM648" s="12" t="str">
        <f t="shared" si="32"/>
        <v>-</v>
      </c>
      <c r="AN648" s="12">
        <f>IFERROR((AH648+AI648+AJ648)/(SUMIFS($W$2:$W$1194,$E$2:$E$1194,E648)*1000*#REF!),0)</f>
        <v>0</v>
      </c>
    </row>
    <row r="649" spans="1:40" ht="14.4" x14ac:dyDescent="0.3">
      <c r="A649" s="7">
        <v>1782</v>
      </c>
      <c r="B649" s="7" t="s">
        <v>2025</v>
      </c>
      <c r="C649" s="8" t="s">
        <v>2026</v>
      </c>
      <c r="D649" s="6" t="s">
        <v>2027</v>
      </c>
      <c r="E649" s="6" t="str">
        <f>_xlfn.XLOOKUP(D649,'[2]Coordinados SEN'!$A:$A,'[2]Coordinados SEN'!$B:$B,"-",0)</f>
        <v>76.879.366-2</v>
      </c>
      <c r="F649" s="6" t="s">
        <v>2027</v>
      </c>
      <c r="G649" s="6">
        <f t="shared" si="30"/>
        <v>1</v>
      </c>
      <c r="H649" s="6" t="s">
        <v>2028</v>
      </c>
      <c r="I649" s="6" t="s">
        <v>2029</v>
      </c>
      <c r="J649" s="6" t="str">
        <f>_xlfn.XLOOKUP(I649,'[2]Barras CMg'!$E$2:$E$1527,'[2]Barras CMg'!$A$2:$A$1527,"------",0,1)</f>
        <v>------</v>
      </c>
      <c r="K649" s="6" t="s">
        <v>397</v>
      </c>
      <c r="L649" s="6">
        <v>2025</v>
      </c>
      <c r="M649" s="6" t="s">
        <v>495</v>
      </c>
      <c r="N649" s="6" t="s">
        <v>496</v>
      </c>
      <c r="O649" s="6" t="s">
        <v>213</v>
      </c>
      <c r="P649" s="6" t="s">
        <v>90</v>
      </c>
      <c r="Q649" s="6" t="s">
        <v>97</v>
      </c>
      <c r="R649" s="6" t="s">
        <v>343</v>
      </c>
      <c r="S649" s="6" t="s">
        <v>51</v>
      </c>
      <c r="T649" s="9" t="s">
        <v>2030</v>
      </c>
      <c r="U649" s="10">
        <v>2.9940000000000002</v>
      </c>
      <c r="V649" s="10">
        <v>2.8</v>
      </c>
      <c r="W649" s="11" t="e">
        <f>_xlfn.XLOOKUP(C649,#REF!,#REF!,"S/I",0)</f>
        <v>#REF!</v>
      </c>
      <c r="X649" s="11" t="str">
        <f>_xlfn.XLOOKUP($D649,[2]Retiros_dinamica!$F:$F,[2]Retiros_dinamica!B:B,"S/I",0)</f>
        <v>S/I</v>
      </c>
      <c r="Y649" s="11" t="str">
        <f>_xlfn.XLOOKUP($D649,[2]Retiros_dinamica!$F:$F,[2]Retiros_dinamica!C:C,"S/I",0)</f>
        <v>S/I</v>
      </c>
      <c r="Z649" s="11" t="str">
        <f>_xlfn.XLOOKUP($D649,[2]Retiros_dinamica!$F:$F,[2]Retiros_dinamica!D:D,"S/I",0)</f>
        <v>S/I</v>
      </c>
      <c r="AA649" s="11" t="str">
        <f>_xlfn.XLOOKUP($D649,[2]Retiros_dinamica!$F:$F,[2]Retiros_dinamica!E:E,"S/I",0)</f>
        <v>S/I</v>
      </c>
      <c r="AB649" s="6" t="str">
        <f>_xlfn.XLOOKUP(C649,[2]CMg!$I$4:$I$106,[2]CMg!$M$4:$M$106,"----",0,1)</f>
        <v>----</v>
      </c>
      <c r="AC649" s="6" t="str">
        <f>_xlfn.XLOOKUP(C649,[2]CMg!$A$4:$A$106,[2]CMg!$B$4:$B$106,"----",0,1)</f>
        <v>----</v>
      </c>
      <c r="AD649" s="6" t="str">
        <f>_xlfn.XLOOKUP(C649,'[3]Promedio solar Cmg'!$A$4:$A$106,'[3]Promedio solar Cmg'!$B$4:$B$106,"----",0,1)</f>
        <v>----</v>
      </c>
      <c r="AH649" s="12">
        <f>_xlfn.XLOOKUP($E649,'[2]Balance económico'!$C:$C,'[2]Balance económico'!$D:$D,"-",0)</f>
        <v>266837765.24489933</v>
      </c>
      <c r="AI649" s="12">
        <f>_xlfn.XLOOKUP($E649,'[2]Balance económico'!$C:$C,'[2]Balance económico'!$E:$E,"-",0)</f>
        <v>33805115.139399998</v>
      </c>
      <c r="AJ649" s="12" t="str">
        <f>_xlfn.XLOOKUP($E649,'[2]Balance económico'!$C:$C,'[2]Balance económico'!$F:$F,"-",0)</f>
        <v>----</v>
      </c>
      <c r="AK649" s="6" t="str">
        <f t="shared" si="31"/>
        <v>PPA</v>
      </c>
      <c r="AL649" s="12" t="str" cm="1">
        <f t="array" ref="AL649">IFERROR((X649*[2]!Tabla2[Bloque A] + 'BD Centrales 2025'!Y211*[2]!Tabla2[Bloque B] + 'BD Centrales 2025'!Z211*[2]!Tabla2[Bloque C])*#REF!,"-")</f>
        <v>-</v>
      </c>
      <c r="AM649" s="12" t="str">
        <f t="shared" si="32"/>
        <v>-</v>
      </c>
      <c r="AN649" s="12">
        <f>IFERROR((AH649+AI649+AJ649)/(SUMIFS($W$2:$W$1194,$E$2:$E$1194,E649)*1000*#REF!),0)</f>
        <v>0</v>
      </c>
    </row>
    <row r="650" spans="1:40" ht="14.4" x14ac:dyDescent="0.3">
      <c r="A650" s="7">
        <v>1783</v>
      </c>
      <c r="B650" s="7" t="s">
        <v>2031</v>
      </c>
      <c r="C650" s="8" t="s">
        <v>2032</v>
      </c>
      <c r="D650" s="6" t="s">
        <v>2033</v>
      </c>
      <c r="E650" s="6" t="str">
        <f>_xlfn.XLOOKUP(D650,'[2]Coordinados SEN'!$A:$A,'[2]Coordinados SEN'!$B:$B,"-",0)</f>
        <v>76.363.219-9</v>
      </c>
      <c r="F650" s="6" t="s">
        <v>2033</v>
      </c>
      <c r="G650" s="6">
        <f t="shared" si="30"/>
        <v>1</v>
      </c>
      <c r="H650" s="6" t="s">
        <v>2034</v>
      </c>
      <c r="I650" s="6" t="s">
        <v>944</v>
      </c>
      <c r="J650" s="6" t="str">
        <f>_xlfn.XLOOKUP(I650,'[2]Barras CMg'!$E$2:$E$1527,'[2]Barras CMg'!$A$2:$A$1527,"------",0,1)</f>
        <v>------</v>
      </c>
      <c r="K650" s="6" t="s">
        <v>397</v>
      </c>
      <c r="L650" s="6">
        <v>2025</v>
      </c>
      <c r="M650" s="6" t="s">
        <v>495</v>
      </c>
      <c r="N650" s="6" t="s">
        <v>496</v>
      </c>
      <c r="O650" s="6" t="s">
        <v>213</v>
      </c>
      <c r="P650" s="6" t="s">
        <v>477</v>
      </c>
      <c r="Q650" s="6" t="s">
        <v>766</v>
      </c>
      <c r="R650" s="6" t="s">
        <v>767</v>
      </c>
      <c r="S650" s="6" t="s">
        <v>51</v>
      </c>
      <c r="T650" s="9" t="s">
        <v>2035</v>
      </c>
      <c r="U650" s="10">
        <v>2.7839999999999998</v>
      </c>
      <c r="V650" s="10">
        <v>2.7789999999999999</v>
      </c>
      <c r="W650" s="11" t="e">
        <f>_xlfn.XLOOKUP(C650,#REF!,#REF!,"S/I",0)</f>
        <v>#REF!</v>
      </c>
      <c r="X650" s="11" t="str">
        <f>_xlfn.XLOOKUP($D650,[2]Retiros_dinamica!$F:$F,[2]Retiros_dinamica!B:B,"S/I",0)</f>
        <v>S/I</v>
      </c>
      <c r="Y650" s="11" t="str">
        <f>_xlfn.XLOOKUP($D650,[2]Retiros_dinamica!$F:$F,[2]Retiros_dinamica!C:C,"S/I",0)</f>
        <v>S/I</v>
      </c>
      <c r="Z650" s="11" t="str">
        <f>_xlfn.XLOOKUP($D650,[2]Retiros_dinamica!$F:$F,[2]Retiros_dinamica!D:D,"S/I",0)</f>
        <v>S/I</v>
      </c>
      <c r="AA650" s="11" t="str">
        <f>_xlfn.XLOOKUP($D650,[2]Retiros_dinamica!$F:$F,[2]Retiros_dinamica!E:E,"S/I",0)</f>
        <v>S/I</v>
      </c>
      <c r="AB650" s="6" t="str">
        <f>_xlfn.XLOOKUP(C650,[2]CMg!$I$4:$I$106,[2]CMg!$M$4:$M$106,"----",0,1)</f>
        <v>----</v>
      </c>
      <c r="AC650" s="6" t="str">
        <f>_xlfn.XLOOKUP(C650,[2]CMg!$A$4:$A$106,[2]CMg!$B$4:$B$106,"----",0,1)</f>
        <v>----</v>
      </c>
      <c r="AD650" s="6" t="str">
        <f>_xlfn.XLOOKUP(C650,'[3]Promedio solar Cmg'!$A$4:$A$106,'[3]Promedio solar Cmg'!$B$4:$B$106,"----",0,1)</f>
        <v>----</v>
      </c>
      <c r="AH650" s="12">
        <f>_xlfn.XLOOKUP($E650,'[2]Balance económico'!$C:$C,'[2]Balance económico'!$D:$D,"-",0)</f>
        <v>338943388.73256791</v>
      </c>
      <c r="AI650" s="12">
        <f>_xlfn.XLOOKUP($E650,'[2]Balance económico'!$C:$C,'[2]Balance económico'!$E:$E,"-",0)</f>
        <v>42683172.773000002</v>
      </c>
      <c r="AJ650" s="12" t="str">
        <f>_xlfn.XLOOKUP($E650,'[2]Balance económico'!$C:$C,'[2]Balance económico'!$F:$F,"-",0)</f>
        <v>----</v>
      </c>
      <c r="AK650" s="6" t="str">
        <f t="shared" si="31"/>
        <v>PPA</v>
      </c>
      <c r="AL650" s="12" t="str" cm="1">
        <f t="array" ref="AL650">IFERROR((X650*[2]!Tabla2[Bloque A] + 'BD Centrales 2025'!Y273*[2]!Tabla2[Bloque B] + 'BD Centrales 2025'!Z273*[2]!Tabla2[Bloque C])*#REF!,"-")</f>
        <v>-</v>
      </c>
      <c r="AM650" s="12" t="str">
        <f t="shared" si="32"/>
        <v>-</v>
      </c>
      <c r="AN650" s="12">
        <f>IFERROR((AH650+AI650+AJ650)/(SUMIFS($W$2:$W$1194,$E$2:$E$1194,E650)*1000*#REF!),0)</f>
        <v>0</v>
      </c>
    </row>
    <row r="651" spans="1:40" ht="14.4" x14ac:dyDescent="0.3">
      <c r="A651" s="7">
        <v>1784</v>
      </c>
      <c r="B651" s="7" t="s">
        <v>2036</v>
      </c>
      <c r="C651" s="8" t="s">
        <v>2037</v>
      </c>
      <c r="D651" s="6" t="s">
        <v>2038</v>
      </c>
      <c r="E651" s="6" t="str">
        <f>_xlfn.XLOOKUP(D651,'[2]Coordinados SEN'!$A:$A,'[2]Coordinados SEN'!$B:$B,"-",0)</f>
        <v>76.363.218-0</v>
      </c>
      <c r="F651" s="6" t="s">
        <v>2038</v>
      </c>
      <c r="G651" s="6">
        <f t="shared" si="30"/>
        <v>1</v>
      </c>
      <c r="H651" s="6" t="s">
        <v>2034</v>
      </c>
      <c r="I651" s="6" t="s">
        <v>944</v>
      </c>
      <c r="J651" s="6" t="str">
        <f>_xlfn.XLOOKUP(I651,'[2]Barras CMg'!$E$2:$E$1527,'[2]Barras CMg'!$A$2:$A$1527,"------",0,1)</f>
        <v>------</v>
      </c>
      <c r="K651" s="6" t="s">
        <v>397</v>
      </c>
      <c r="L651" s="6">
        <v>2025</v>
      </c>
      <c r="M651" s="6" t="s">
        <v>495</v>
      </c>
      <c r="N651" s="6" t="s">
        <v>496</v>
      </c>
      <c r="O651" s="6" t="s">
        <v>213</v>
      </c>
      <c r="P651" s="6" t="s">
        <v>477</v>
      </c>
      <c r="Q651" s="6" t="s">
        <v>766</v>
      </c>
      <c r="R651" s="6" t="s">
        <v>767</v>
      </c>
      <c r="S651" s="6" t="s">
        <v>51</v>
      </c>
      <c r="T651" s="9" t="s">
        <v>2039</v>
      </c>
      <c r="U651" s="10">
        <v>2.7839999999999998</v>
      </c>
      <c r="V651" s="10">
        <v>2.7789999999999999</v>
      </c>
      <c r="W651" s="11" t="e">
        <f>_xlfn.XLOOKUP(C651,#REF!,#REF!,"S/I",0)</f>
        <v>#REF!</v>
      </c>
      <c r="X651" s="11" t="str">
        <f>_xlfn.XLOOKUP($D651,[2]Retiros_dinamica!$F:$F,[2]Retiros_dinamica!B:B,"S/I",0)</f>
        <v>S/I</v>
      </c>
      <c r="Y651" s="11" t="str">
        <f>_xlfn.XLOOKUP($D651,[2]Retiros_dinamica!$F:$F,[2]Retiros_dinamica!C:C,"S/I",0)</f>
        <v>S/I</v>
      </c>
      <c r="Z651" s="11" t="str">
        <f>_xlfn.XLOOKUP($D651,[2]Retiros_dinamica!$F:$F,[2]Retiros_dinamica!D:D,"S/I",0)</f>
        <v>S/I</v>
      </c>
      <c r="AA651" s="11" t="str">
        <f>_xlfn.XLOOKUP($D651,[2]Retiros_dinamica!$F:$F,[2]Retiros_dinamica!E:E,"S/I",0)</f>
        <v>S/I</v>
      </c>
      <c r="AB651" s="6" t="str">
        <f>_xlfn.XLOOKUP(C651,[2]CMg!$I$4:$I$106,[2]CMg!$M$4:$M$106,"----",0,1)</f>
        <v>----</v>
      </c>
      <c r="AC651" s="6" t="str">
        <f>_xlfn.XLOOKUP(C651,[2]CMg!$A$4:$A$106,[2]CMg!$B$4:$B$106,"----",0,1)</f>
        <v>----</v>
      </c>
      <c r="AD651" s="6" t="str">
        <f>_xlfn.XLOOKUP(C651,'[3]Promedio solar Cmg'!$A$4:$A$106,'[3]Promedio solar Cmg'!$B$4:$B$106,"----",0,1)</f>
        <v>----</v>
      </c>
      <c r="AH651" s="12">
        <f>_xlfn.XLOOKUP($E651,'[2]Balance económico'!$C:$C,'[2]Balance económico'!$D:$D,"-",0)</f>
        <v>282503480.26839066</v>
      </c>
      <c r="AI651" s="12">
        <f>_xlfn.XLOOKUP($E651,'[2]Balance económico'!$C:$C,'[2]Balance económico'!$E:$E,"-",0)</f>
        <v>42550243.898999996</v>
      </c>
      <c r="AJ651" s="12" t="str">
        <f>_xlfn.XLOOKUP($E651,'[2]Balance económico'!$C:$C,'[2]Balance económico'!$F:$F,"-",0)</f>
        <v>----</v>
      </c>
      <c r="AK651" s="6" t="str">
        <f t="shared" si="31"/>
        <v>PPA</v>
      </c>
      <c r="AL651" s="12" t="str" cm="1">
        <f t="array" ref="AL651">IFERROR((X651*[2]!Tabla2[Bloque A] + 'BD Centrales 2025'!Y272*[2]!Tabla2[Bloque B] + 'BD Centrales 2025'!Z272*[2]!Tabla2[Bloque C])*#REF!,"-")</f>
        <v>-</v>
      </c>
      <c r="AM651" s="12" t="str">
        <f t="shared" si="32"/>
        <v>-</v>
      </c>
      <c r="AN651" s="12">
        <f>IFERROR((AH651+AI651+AJ651)/(SUMIFS($W$2:$W$1194,$E$2:$E$1194,E651)*1000*#REF!),0)</f>
        <v>0</v>
      </c>
    </row>
    <row r="652" spans="1:40" ht="14.4" x14ac:dyDescent="0.3">
      <c r="A652" s="7">
        <v>1785</v>
      </c>
      <c r="B652" s="7" t="s">
        <v>5867</v>
      </c>
      <c r="C652" s="8" t="s">
        <v>5868</v>
      </c>
      <c r="D652" s="6" t="s">
        <v>5072</v>
      </c>
      <c r="E652" s="6" t="str">
        <f>_xlfn.XLOOKUP(D652,'[2]Coordinados SEN'!$A:$A,'[2]Coordinados SEN'!$B:$B,"-",0)</f>
        <v>77.410.232-9</v>
      </c>
      <c r="F652" s="6" t="s">
        <v>5848</v>
      </c>
      <c r="G652" s="6">
        <f t="shared" si="30"/>
        <v>13</v>
      </c>
      <c r="H652" s="6" t="s">
        <v>5869</v>
      </c>
      <c r="I652" s="6" t="s">
        <v>5869</v>
      </c>
      <c r="J652" s="6" t="str">
        <f>_xlfn.XLOOKUP(I652,'[2]Barras CMg'!$E$2:$E$1527,'[2]Barras CMg'!$A$2:$A$1527,"------",0,1)</f>
        <v>------</v>
      </c>
      <c r="K652" s="6">
        <v>6</v>
      </c>
      <c r="L652" s="6">
        <v>2025</v>
      </c>
      <c r="M652" s="6" t="s">
        <v>45</v>
      </c>
      <c r="N652" s="6" t="s">
        <v>5850</v>
      </c>
      <c r="O652" s="6" t="s">
        <v>213</v>
      </c>
      <c r="P652" s="6" t="s">
        <v>331</v>
      </c>
      <c r="Q652" s="6" t="s">
        <v>332</v>
      </c>
      <c r="R652" s="6" t="s">
        <v>4808</v>
      </c>
      <c r="S652" s="6" t="s">
        <v>51</v>
      </c>
      <c r="T652" s="9" t="s">
        <v>5856</v>
      </c>
      <c r="U652" s="10">
        <v>2.99</v>
      </c>
      <c r="V652" s="10">
        <v>2.99</v>
      </c>
      <c r="W652" s="11" t="e">
        <f>_xlfn.XLOOKUP(C652,#REF!,#REF!,"S/I",0)</f>
        <v>#REF!</v>
      </c>
      <c r="X652" s="11" t="str">
        <f>_xlfn.XLOOKUP($D652,[2]Retiros_dinamica!$F:$F,[2]Retiros_dinamica!B:B,"S/I",0)</f>
        <v>S/I</v>
      </c>
      <c r="Y652" s="11" t="str">
        <f>_xlfn.XLOOKUP($D652,[2]Retiros_dinamica!$F:$F,[2]Retiros_dinamica!C:C,"S/I",0)</f>
        <v>S/I</v>
      </c>
      <c r="Z652" s="11" t="str">
        <f>_xlfn.XLOOKUP($D652,[2]Retiros_dinamica!$F:$F,[2]Retiros_dinamica!D:D,"S/I",0)</f>
        <v>S/I</v>
      </c>
      <c r="AA652" s="11" t="str">
        <f>_xlfn.XLOOKUP($D652,[2]Retiros_dinamica!$F:$F,[2]Retiros_dinamica!E:E,"S/I",0)</f>
        <v>S/I</v>
      </c>
      <c r="AB652" s="6" t="str">
        <f>_xlfn.XLOOKUP(C652,[2]CMg!$I$4:$I$106,[2]CMg!$M$4:$M$106,"----",0,1)</f>
        <v>----</v>
      </c>
      <c r="AH652" s="12">
        <f>_xlfn.XLOOKUP($E652,'[2]Balance económico'!$C:$C,'[2]Balance económico'!$D:$D,"-",0)</f>
        <v>1425177876.8054404</v>
      </c>
      <c r="AI652" s="12">
        <f>_xlfn.XLOOKUP($E652,'[2]Balance económico'!$C:$C,'[2]Balance económico'!$E:$E,"-",0)</f>
        <v>1829851866.6927099</v>
      </c>
      <c r="AJ652" s="12" t="str">
        <f>_xlfn.XLOOKUP($E652,'[2]Balance económico'!$C:$C,'[2]Balance económico'!$F:$F,"-",0)</f>
        <v>----</v>
      </c>
      <c r="AK652" s="6" t="str">
        <f t="shared" si="31"/>
        <v>PPA</v>
      </c>
      <c r="AL652" s="12" t="str" cm="1">
        <f t="array" ref="AL652">IFERROR((X652*[2]!Tabla2[Bloque A] + 'BD Centrales 2025'!Y1111*[2]!Tabla2[Bloque B] + 'BD Centrales 2025'!Z1111*[2]!Tabla2[Bloque C])*#REF!,"-")</f>
        <v>-</v>
      </c>
      <c r="AM652" s="12" t="str">
        <f t="shared" si="32"/>
        <v>-</v>
      </c>
      <c r="AN652" s="12">
        <f>IFERROR((AH652+AI652+AJ652)/(SUMIFS($W$2:$W$1194,$E$2:$E$1194,E652)*1000*#REF!),0)</f>
        <v>0</v>
      </c>
    </row>
    <row r="653" spans="1:40" ht="14.4" x14ac:dyDescent="0.3">
      <c r="A653" s="7">
        <v>1786</v>
      </c>
      <c r="B653" s="7" t="s">
        <v>2040</v>
      </c>
      <c r="C653" s="8" t="s">
        <v>2041</v>
      </c>
      <c r="D653" s="6" t="s">
        <v>2042</v>
      </c>
      <c r="E653" s="6" t="str">
        <f>_xlfn.XLOOKUP(D653,'[2]Coordinados SEN'!$A:$A,'[2]Coordinados SEN'!$B:$B,"-",0)</f>
        <v>77.290.255-7</v>
      </c>
      <c r="F653" s="6" t="s">
        <v>2043</v>
      </c>
      <c r="G653" s="6">
        <f t="shared" si="30"/>
        <v>2</v>
      </c>
      <c r="H653" s="6" t="s">
        <v>2044</v>
      </c>
      <c r="I653" s="6" t="s">
        <v>1250</v>
      </c>
      <c r="J653" s="6" t="str">
        <f>_xlfn.XLOOKUP(I653,'[2]Barras CMg'!$E$2:$E$1527,'[2]Barras CMg'!$A$2:$A$1527,"------",0,1)</f>
        <v>------</v>
      </c>
      <c r="K653" s="6" t="s">
        <v>397</v>
      </c>
      <c r="L653" s="6">
        <v>2025</v>
      </c>
      <c r="M653" s="6" t="s">
        <v>495</v>
      </c>
      <c r="N653" s="6" t="s">
        <v>496</v>
      </c>
      <c r="O653" s="6" t="s">
        <v>213</v>
      </c>
      <c r="P653" s="6" t="s">
        <v>189</v>
      </c>
      <c r="Q653" s="6" t="s">
        <v>189</v>
      </c>
      <c r="R653" s="6" t="s">
        <v>1244</v>
      </c>
      <c r="S653" s="6" t="s">
        <v>51</v>
      </c>
      <c r="T653" s="9" t="s">
        <v>2045</v>
      </c>
      <c r="U653" s="10">
        <v>0.2</v>
      </c>
      <c r="V653" s="10">
        <v>0.19400000000000001</v>
      </c>
      <c r="W653" s="11" t="e">
        <f>_xlfn.XLOOKUP(C653,#REF!,#REF!,"S/I",0)</f>
        <v>#REF!</v>
      </c>
      <c r="X653" s="11" t="str">
        <f>_xlfn.XLOOKUP($D653,[2]Retiros_dinamica!$F:$F,[2]Retiros_dinamica!B:B,"S/I",0)</f>
        <v>S/I</v>
      </c>
      <c r="Y653" s="11" t="str">
        <f>_xlfn.XLOOKUP($D653,[2]Retiros_dinamica!$F:$F,[2]Retiros_dinamica!C:C,"S/I",0)</f>
        <v>S/I</v>
      </c>
      <c r="Z653" s="11" t="str">
        <f>_xlfn.XLOOKUP($D653,[2]Retiros_dinamica!$F:$F,[2]Retiros_dinamica!D:D,"S/I",0)</f>
        <v>S/I</v>
      </c>
      <c r="AA653" s="11" t="str">
        <f>_xlfn.XLOOKUP($D653,[2]Retiros_dinamica!$F:$F,[2]Retiros_dinamica!E:E,"S/I",0)</f>
        <v>S/I</v>
      </c>
      <c r="AB653" s="6" t="str">
        <f>_xlfn.XLOOKUP(C653,[2]CMg!$I$4:$I$106,[2]CMg!$M$4:$M$106,"----",0,1)</f>
        <v>----</v>
      </c>
      <c r="AC653" s="6" t="str">
        <f>_xlfn.XLOOKUP(C653,[2]CMg!$A$4:$A$106,[2]CMg!$B$4:$B$106,"----",0,1)</f>
        <v>----</v>
      </c>
      <c r="AD653" s="6" t="str">
        <f>_xlfn.XLOOKUP(C653,'[3]Promedio solar Cmg'!$A$4:$A$106,'[3]Promedio solar Cmg'!$B$4:$B$106,"----",0,1)</f>
        <v>----</v>
      </c>
      <c r="AH653" s="12">
        <f>_xlfn.XLOOKUP($E653,'[2]Balance económico'!$C:$C,'[2]Balance económico'!$D:$D,"-",0)</f>
        <v>7171404.3199750567</v>
      </c>
      <c r="AI653" s="12">
        <f>_xlfn.XLOOKUP($E653,'[2]Balance económico'!$C:$C,'[2]Balance económico'!$E:$E,"-",0)</f>
        <v>0</v>
      </c>
      <c r="AJ653" s="12" t="str">
        <f>_xlfn.XLOOKUP($E653,'[2]Balance económico'!$C:$C,'[2]Balance económico'!$F:$F,"-",0)</f>
        <v>----</v>
      </c>
      <c r="AK653" s="6" t="str">
        <f t="shared" si="31"/>
        <v>PPA</v>
      </c>
      <c r="AL653" s="12" t="str" cm="1">
        <f t="array" ref="AL653">IFERROR((X653*[2]!Tabla2[Bloque A] + 'BD Centrales 2025'!Y104*[2]!Tabla2[Bloque B] + 'BD Centrales 2025'!Z104*[2]!Tabla2[Bloque C])*#REF!,"-")</f>
        <v>-</v>
      </c>
      <c r="AM653" s="12" t="str">
        <f t="shared" si="32"/>
        <v>-</v>
      </c>
      <c r="AN653" s="12">
        <f>IFERROR((AH653+AI653+AJ653)/(SUMIFS($W$2:$W$1194,$E$2:$E$1194,E653)*1000*#REF!),0)</f>
        <v>0</v>
      </c>
    </row>
    <row r="654" spans="1:40" ht="14.4" x14ac:dyDescent="0.3">
      <c r="A654" s="7">
        <v>1787</v>
      </c>
      <c r="B654" s="7" t="s">
        <v>2046</v>
      </c>
      <c r="C654" s="8" t="s">
        <v>2047</v>
      </c>
      <c r="D654" s="6" t="s">
        <v>2048</v>
      </c>
      <c r="E654" s="6" t="str">
        <f>_xlfn.XLOOKUP(D654,'[2]Coordinados SEN'!$A:$A,'[2]Coordinados SEN'!$B:$B,"-",0)</f>
        <v>76.462.053-4</v>
      </c>
      <c r="F654" s="6" t="s">
        <v>2048</v>
      </c>
      <c r="G654" s="6">
        <f t="shared" si="30"/>
        <v>1</v>
      </c>
      <c r="H654" s="6" t="s">
        <v>2049</v>
      </c>
      <c r="I654" s="6" t="s">
        <v>2050</v>
      </c>
      <c r="J654" s="6" t="str">
        <f>_xlfn.XLOOKUP(I654,'[2]Barras CMg'!$E$2:$E$1527,'[2]Barras CMg'!$A$2:$A$1527,"------",0,1)</f>
        <v>------</v>
      </c>
      <c r="K654" s="6" t="s">
        <v>397</v>
      </c>
      <c r="L654" s="6">
        <v>2025</v>
      </c>
      <c r="M654" s="6" t="s">
        <v>495</v>
      </c>
      <c r="N654" s="6" t="s">
        <v>496</v>
      </c>
      <c r="O654" s="6" t="s">
        <v>213</v>
      </c>
      <c r="P654" s="6" t="s">
        <v>164</v>
      </c>
      <c r="Q654" s="6" t="s">
        <v>221</v>
      </c>
      <c r="R654" s="6" t="s">
        <v>221</v>
      </c>
      <c r="S654" s="6" t="s">
        <v>51</v>
      </c>
      <c r="T654" s="9" t="s">
        <v>922</v>
      </c>
      <c r="U654" s="10">
        <v>2.9990000000000001</v>
      </c>
      <c r="V654" s="10">
        <v>2.9969999999999999</v>
      </c>
      <c r="W654" s="11" t="e">
        <f>_xlfn.XLOOKUP(C654,#REF!,#REF!,"S/I",0)</f>
        <v>#REF!</v>
      </c>
      <c r="X654" s="11" t="str">
        <f>_xlfn.XLOOKUP($D654,[2]Retiros_dinamica!$F:$F,[2]Retiros_dinamica!B:B,"S/I",0)</f>
        <v>S/I</v>
      </c>
      <c r="Y654" s="11" t="str">
        <f>_xlfn.XLOOKUP($D654,[2]Retiros_dinamica!$F:$F,[2]Retiros_dinamica!C:C,"S/I",0)</f>
        <v>S/I</v>
      </c>
      <c r="Z654" s="11" t="str">
        <f>_xlfn.XLOOKUP($D654,[2]Retiros_dinamica!$F:$F,[2]Retiros_dinamica!D:D,"S/I",0)</f>
        <v>S/I</v>
      </c>
      <c r="AA654" s="11" t="str">
        <f>_xlfn.XLOOKUP($D654,[2]Retiros_dinamica!$F:$F,[2]Retiros_dinamica!E:E,"S/I",0)</f>
        <v>S/I</v>
      </c>
      <c r="AB654" s="6" t="str">
        <f>_xlfn.XLOOKUP(C654,[2]CMg!$I$4:$I$106,[2]CMg!$M$4:$M$106,"----",0,1)</f>
        <v>----</v>
      </c>
      <c r="AC654" s="6" t="str">
        <f>_xlfn.XLOOKUP(C654,[2]CMg!$A$4:$A$106,[2]CMg!$B$4:$B$106,"----",0,1)</f>
        <v>----</v>
      </c>
      <c r="AD654" s="6" t="str">
        <f>_xlfn.XLOOKUP(C654,'[3]Promedio solar Cmg'!$A$4:$A$106,'[3]Promedio solar Cmg'!$B$4:$B$106,"----",0,1)</f>
        <v>----</v>
      </c>
      <c r="AH654" s="12">
        <f>_xlfn.XLOOKUP($E654,'[2]Balance económico'!$C:$C,'[2]Balance económico'!$D:$D,"-",0)</f>
        <v>301007310.82860297</v>
      </c>
      <c r="AI654" s="12">
        <f>_xlfn.XLOOKUP($E654,'[2]Balance económico'!$C:$C,'[2]Balance económico'!$E:$E,"-",0)</f>
        <v>37752496.503199995</v>
      </c>
      <c r="AJ654" s="12" t="str">
        <f>_xlfn.XLOOKUP($E654,'[2]Balance económico'!$C:$C,'[2]Balance económico'!$F:$F,"-",0)</f>
        <v>----</v>
      </c>
      <c r="AK654" s="6" t="str">
        <f t="shared" si="31"/>
        <v>PPA</v>
      </c>
      <c r="AL654" s="12" t="str" cm="1">
        <f t="array" ref="AL654">IFERROR((X654*[2]!Tabla2[Bloque A] + 'BD Centrales 2025'!Y244*[2]!Tabla2[Bloque B] + 'BD Centrales 2025'!Z244*[2]!Tabla2[Bloque C])*#REF!,"-")</f>
        <v>-</v>
      </c>
      <c r="AM654" s="12" t="str">
        <f t="shared" si="32"/>
        <v>-</v>
      </c>
      <c r="AN654" s="12">
        <f>IFERROR((AH654+AI654+AJ654)/(SUMIFS($W$2:$W$1194,$E$2:$E$1194,E654)*1000*#REF!),0)</f>
        <v>0</v>
      </c>
    </row>
    <row r="655" spans="1:40" ht="14.4" x14ac:dyDescent="0.3">
      <c r="A655" s="7">
        <v>1788</v>
      </c>
      <c r="B655" s="7" t="s">
        <v>2051</v>
      </c>
      <c r="C655" s="8" t="s">
        <v>2052</v>
      </c>
      <c r="D655" s="6" t="s">
        <v>1231</v>
      </c>
      <c r="E655" s="6" t="str">
        <f>_xlfn.XLOOKUP(D655,'[2]Coordinados SEN'!$A:$A,'[2]Coordinados SEN'!$B:$B,"-",0)</f>
        <v>76.727.466-1</v>
      </c>
      <c r="F655" s="6" t="s">
        <v>2053</v>
      </c>
      <c r="G655" s="6">
        <f t="shared" si="30"/>
        <v>36</v>
      </c>
      <c r="H655" s="6" t="s">
        <v>2054</v>
      </c>
      <c r="I655" s="6" t="s">
        <v>2055</v>
      </c>
      <c r="J655" s="6" t="str">
        <f>_xlfn.XLOOKUP(I655,'[2]Barras CMg'!$E$2:$E$1527,'[2]Barras CMg'!$A$2:$A$1527,"------",0,1)</f>
        <v>------</v>
      </c>
      <c r="K655" s="6" t="s">
        <v>397</v>
      </c>
      <c r="L655" s="6">
        <v>2025</v>
      </c>
      <c r="M655" s="6" t="s">
        <v>495</v>
      </c>
      <c r="N655" s="6" t="s">
        <v>496</v>
      </c>
      <c r="O655" s="6" t="s">
        <v>213</v>
      </c>
      <c r="P655" s="6" t="s">
        <v>106</v>
      </c>
      <c r="Q655" s="6" t="s">
        <v>107</v>
      </c>
      <c r="R655" s="6" t="s">
        <v>108</v>
      </c>
      <c r="S655" s="6" t="s">
        <v>51</v>
      </c>
      <c r="T655" s="9" t="s">
        <v>2045</v>
      </c>
      <c r="U655" s="10">
        <v>3.0369999999999999</v>
      </c>
      <c r="V655" s="10">
        <v>3</v>
      </c>
      <c r="W655" s="11" t="e">
        <f>_xlfn.XLOOKUP(C655,#REF!,#REF!,"S/I",0)</f>
        <v>#REF!</v>
      </c>
      <c r="X655" s="11" t="str">
        <f>_xlfn.XLOOKUP($D655,[2]Retiros_dinamica!$F:$F,[2]Retiros_dinamica!B:B,"S/I",0)</f>
        <v>S/I</v>
      </c>
      <c r="Y655" s="11" t="str">
        <f>_xlfn.XLOOKUP($D655,[2]Retiros_dinamica!$F:$F,[2]Retiros_dinamica!C:C,"S/I",0)</f>
        <v>S/I</v>
      </c>
      <c r="Z655" s="11" t="str">
        <f>_xlfn.XLOOKUP($D655,[2]Retiros_dinamica!$F:$F,[2]Retiros_dinamica!D:D,"S/I",0)</f>
        <v>S/I</v>
      </c>
      <c r="AA655" s="11" t="str">
        <f>_xlfn.XLOOKUP($D655,[2]Retiros_dinamica!$F:$F,[2]Retiros_dinamica!E:E,"S/I",0)</f>
        <v>S/I</v>
      </c>
      <c r="AB655" s="6" t="str">
        <f>_xlfn.XLOOKUP(C655,[2]CMg!$I$4:$I$106,[2]CMg!$M$4:$M$106,"----",0,1)</f>
        <v>----</v>
      </c>
      <c r="AC655" s="6" t="str">
        <f>_xlfn.XLOOKUP(C655,[2]CMg!$A$4:$A$106,[2]CMg!$B$4:$B$106,"----",0,1)</f>
        <v>----</v>
      </c>
      <c r="AD655" s="6" t="str">
        <f>_xlfn.XLOOKUP(C655,'[3]Promedio solar Cmg'!$A$4:$A$106,'[3]Promedio solar Cmg'!$B$4:$B$106,"----",0,1)</f>
        <v>----</v>
      </c>
      <c r="AH655" s="12">
        <f>_xlfn.XLOOKUP($E655,'[2]Balance económico'!$C:$C,'[2]Balance económico'!$D:$D,"-",0)</f>
        <v>21691133643.183369</v>
      </c>
      <c r="AI655" s="12">
        <f>_xlfn.XLOOKUP($E655,'[2]Balance económico'!$C:$C,'[2]Balance económico'!$E:$E,"-",0)</f>
        <v>2324793951.0151529</v>
      </c>
      <c r="AJ655" s="12" t="str">
        <f>_xlfn.XLOOKUP($E655,'[2]Balance económico'!$C:$C,'[2]Balance económico'!$F:$F,"-",0)</f>
        <v>----</v>
      </c>
      <c r="AK655" s="6" t="str">
        <f t="shared" si="31"/>
        <v>PPA</v>
      </c>
      <c r="AL655" s="12" t="str" cm="1">
        <f t="array" ref="AL655">IFERROR((X655*[2]!Tabla2[Bloque A] + 'BD Centrales 2025'!Y683*[2]!Tabla2[Bloque B] + 'BD Centrales 2025'!Z683*[2]!Tabla2[Bloque C])*#REF!,"-")</f>
        <v>-</v>
      </c>
      <c r="AM655" s="12" t="str">
        <f t="shared" si="32"/>
        <v>-</v>
      </c>
      <c r="AN655" s="12">
        <f>IFERROR((AH655+AI655+AJ655)/(SUMIFS($W$2:$W$1194,$E$2:$E$1194,E655)*1000*#REF!),0)</f>
        <v>0</v>
      </c>
    </row>
    <row r="656" spans="1:40" ht="14.4" x14ac:dyDescent="0.3">
      <c r="A656" s="7">
        <v>1789</v>
      </c>
      <c r="B656" s="7" t="s">
        <v>5233</v>
      </c>
      <c r="C656" s="8" t="s">
        <v>5234</v>
      </c>
      <c r="D656" s="6" t="s">
        <v>5235</v>
      </c>
      <c r="E656" s="6" t="str">
        <f>_xlfn.XLOOKUP(D656,'[2]Coordinados SEN'!$A:$A,'[2]Coordinados SEN'!$B:$B,"-",0)</f>
        <v>77.687.709-3</v>
      </c>
      <c r="F656" s="6" t="s">
        <v>5236</v>
      </c>
      <c r="G656" s="6">
        <f t="shared" si="30"/>
        <v>1</v>
      </c>
      <c r="H656" s="6" t="s">
        <v>5237</v>
      </c>
      <c r="I656" s="6" t="s">
        <v>5238</v>
      </c>
      <c r="J656" s="6" t="str">
        <f>_xlfn.XLOOKUP(I656,'[2]Barras CMg'!$E$2:$E$1527,'[2]Barras CMg'!$A$2:$A$1527,"------",0,1)</f>
        <v>------</v>
      </c>
      <c r="K656" s="6">
        <v>1</v>
      </c>
      <c r="L656" s="6">
        <v>2025</v>
      </c>
      <c r="M656" s="6" t="s">
        <v>66</v>
      </c>
      <c r="N656" s="6" t="s">
        <v>177</v>
      </c>
      <c r="O656" s="6" t="s">
        <v>213</v>
      </c>
      <c r="P656" s="6" t="s">
        <v>68</v>
      </c>
      <c r="Q656" s="6" t="s">
        <v>68</v>
      </c>
      <c r="R656" s="6" t="s">
        <v>178</v>
      </c>
      <c r="S656" s="6" t="s">
        <v>51</v>
      </c>
      <c r="T656" s="9" t="s">
        <v>5239</v>
      </c>
      <c r="U656" s="10">
        <v>1.3</v>
      </c>
      <c r="V656" s="10">
        <v>1.2</v>
      </c>
      <c r="W656" s="11" t="e">
        <f>_xlfn.XLOOKUP(C656,#REF!,#REF!,"S/I",0)</f>
        <v>#REF!</v>
      </c>
      <c r="X656" s="11" t="str">
        <f>_xlfn.XLOOKUP($D656,[2]Retiros_dinamica!$F:$F,[2]Retiros_dinamica!B:B,"S/I",0)</f>
        <v>S/I</v>
      </c>
      <c r="Y656" s="11" t="str">
        <f>_xlfn.XLOOKUP($D656,[2]Retiros_dinamica!$F:$F,[2]Retiros_dinamica!C:C,"S/I",0)</f>
        <v>S/I</v>
      </c>
      <c r="Z656" s="11" t="str">
        <f>_xlfn.XLOOKUP($D656,[2]Retiros_dinamica!$F:$F,[2]Retiros_dinamica!D:D,"S/I",0)</f>
        <v>S/I</v>
      </c>
      <c r="AA656" s="11" t="str">
        <f>_xlfn.XLOOKUP($D656,[2]Retiros_dinamica!$F:$F,[2]Retiros_dinamica!E:E,"S/I",0)</f>
        <v>S/I</v>
      </c>
      <c r="AB656" s="6" t="str">
        <f>_xlfn.XLOOKUP(C656,[2]CMg!$I$4:$I$106,[2]CMg!$M$4:$M$106,"----",0,1)</f>
        <v>----</v>
      </c>
      <c r="AH656" s="12" t="str">
        <f>_xlfn.XLOOKUP($E656,'[2]Balance económico'!$C:$C,'[2]Balance económico'!$D:$D,"-",0)</f>
        <v>-</v>
      </c>
      <c r="AI656" s="12" t="str">
        <f>_xlfn.XLOOKUP($E656,'[2]Balance económico'!$C:$C,'[2]Balance económico'!$E:$E,"-",0)</f>
        <v>-</v>
      </c>
      <c r="AJ656" s="12" t="str">
        <f>_xlfn.XLOOKUP($E656,'[2]Balance económico'!$C:$C,'[2]Balance económico'!$F:$F,"-",0)</f>
        <v>-</v>
      </c>
      <c r="AK656" s="6" t="str">
        <f t="shared" si="31"/>
        <v>PPA</v>
      </c>
      <c r="AL656" s="12" t="str" cm="1">
        <f t="array" ref="AL656">IFERROR((X656*[2]!Tabla2[Bloque A] + 'BD Centrales 2025'!Y981*[2]!Tabla2[Bloque B] + 'BD Centrales 2025'!Z981*[2]!Tabla2[Bloque C])*#REF!,"-")</f>
        <v>-</v>
      </c>
      <c r="AM656" s="12" t="str">
        <f t="shared" si="32"/>
        <v>-</v>
      </c>
      <c r="AN656" s="12">
        <f>IFERROR((AH656+AI656+AJ656)/(SUMIFS($W$2:$W$1194,$E$2:$E$1194,E656)*1000*#REF!),0)</f>
        <v>0</v>
      </c>
    </row>
    <row r="657" spans="1:40" ht="14.4" x14ac:dyDescent="0.3">
      <c r="A657" s="7">
        <v>1791</v>
      </c>
      <c r="B657" s="7" t="s">
        <v>2056</v>
      </c>
      <c r="C657" s="8" t="s">
        <v>2057</v>
      </c>
      <c r="D657" s="6" t="s">
        <v>2058</v>
      </c>
      <c r="E657" s="6" t="str">
        <f>_xlfn.XLOOKUP(D657,'[2]Coordinados SEN'!$A:$A,'[2]Coordinados SEN'!$B:$B,"-",0)</f>
        <v>76.522.139-0</v>
      </c>
      <c r="F657" s="6" t="s">
        <v>2058</v>
      </c>
      <c r="G657" s="6">
        <f t="shared" si="30"/>
        <v>1</v>
      </c>
      <c r="H657" s="6" t="s">
        <v>2059</v>
      </c>
      <c r="I657" s="6" t="s">
        <v>1158</v>
      </c>
      <c r="J657" s="6" t="str">
        <f>_xlfn.XLOOKUP(I657,'[2]Barras CMg'!$E$2:$E$1527,'[2]Barras CMg'!$A$2:$A$1527,"------",0,1)</f>
        <v>------</v>
      </c>
      <c r="K657" s="6" t="s">
        <v>397</v>
      </c>
      <c r="L657" s="6">
        <v>2025</v>
      </c>
      <c r="M657" s="6" t="s">
        <v>495</v>
      </c>
      <c r="N657" s="6" t="s">
        <v>496</v>
      </c>
      <c r="O657" s="6" t="s">
        <v>213</v>
      </c>
      <c r="P657" s="6" t="s">
        <v>106</v>
      </c>
      <c r="Q657" s="6" t="s">
        <v>243</v>
      </c>
      <c r="R657" s="6" t="s">
        <v>1018</v>
      </c>
      <c r="S657" s="6" t="s">
        <v>51</v>
      </c>
      <c r="T657" s="9" t="s">
        <v>1952</v>
      </c>
      <c r="U657" s="10">
        <v>2.7549999999999999</v>
      </c>
      <c r="V657" s="10">
        <v>2.75</v>
      </c>
      <c r="W657" s="11" t="e">
        <f>_xlfn.XLOOKUP(C657,#REF!,#REF!,"S/I",0)</f>
        <v>#REF!</v>
      </c>
      <c r="X657" s="11" t="str">
        <f>_xlfn.XLOOKUP($D657,[2]Retiros_dinamica!$F:$F,[2]Retiros_dinamica!B:B,"S/I",0)</f>
        <v>S/I</v>
      </c>
      <c r="Y657" s="11" t="str">
        <f>_xlfn.XLOOKUP($D657,[2]Retiros_dinamica!$F:$F,[2]Retiros_dinamica!C:C,"S/I",0)</f>
        <v>S/I</v>
      </c>
      <c r="Z657" s="11" t="str">
        <f>_xlfn.XLOOKUP($D657,[2]Retiros_dinamica!$F:$F,[2]Retiros_dinamica!D:D,"S/I",0)</f>
        <v>S/I</v>
      </c>
      <c r="AA657" s="11" t="str">
        <f>_xlfn.XLOOKUP($D657,[2]Retiros_dinamica!$F:$F,[2]Retiros_dinamica!E:E,"S/I",0)</f>
        <v>S/I</v>
      </c>
      <c r="AB657" s="6" t="str">
        <f>_xlfn.XLOOKUP(C657,[2]CMg!$I$4:$I$106,[2]CMg!$M$4:$M$106,"----",0,1)</f>
        <v>----</v>
      </c>
      <c r="AC657" s="6" t="str">
        <f>_xlfn.XLOOKUP(C657,[2]CMg!$A$4:$A$106,[2]CMg!$B$4:$B$106,"----",0,1)</f>
        <v>----</v>
      </c>
      <c r="AD657" s="6" t="str">
        <f>_xlfn.XLOOKUP(C657,'[3]Promedio solar Cmg'!$A$4:$A$106,'[3]Promedio solar Cmg'!$B$4:$B$106,"----",0,1)</f>
        <v>----</v>
      </c>
      <c r="AH657" s="12">
        <f>_xlfn.XLOOKUP($E657,'[2]Balance económico'!$C:$C,'[2]Balance económico'!$D:$D,"-",0)</f>
        <v>336446991.73848826</v>
      </c>
      <c r="AI657" s="12">
        <f>_xlfn.XLOOKUP($E657,'[2]Balance económico'!$C:$C,'[2]Balance económico'!$E:$E,"-",0)</f>
        <v>41859641.610520005</v>
      </c>
      <c r="AJ657" s="12" t="str">
        <f>_xlfn.XLOOKUP($E657,'[2]Balance económico'!$C:$C,'[2]Balance económico'!$F:$F,"-",0)</f>
        <v>----</v>
      </c>
      <c r="AK657" s="6" t="str">
        <f t="shared" si="31"/>
        <v>PPA</v>
      </c>
      <c r="AL657" s="12" t="str" cm="1">
        <f t="array" ref="AL657">IFERROR((X657*[2]!Tabla2[Bloque A] + 'BD Centrales 2025'!Y269*[2]!Tabla2[Bloque B] + 'BD Centrales 2025'!Z269*[2]!Tabla2[Bloque C])*#REF!,"-")</f>
        <v>-</v>
      </c>
      <c r="AM657" s="12" t="str">
        <f t="shared" si="32"/>
        <v>-</v>
      </c>
      <c r="AN657" s="12">
        <f>IFERROR((AH657+AI657+AJ657)/(SUMIFS($W$2:$W$1194,$E$2:$E$1194,E657)*1000*#REF!),0)</f>
        <v>0</v>
      </c>
    </row>
    <row r="658" spans="1:40" ht="14.4" x14ac:dyDescent="0.3">
      <c r="A658" s="7">
        <v>1792</v>
      </c>
      <c r="B658" s="7" t="s">
        <v>299</v>
      </c>
      <c r="C658" s="8" t="s">
        <v>300</v>
      </c>
      <c r="D658" s="6" t="s">
        <v>301</v>
      </c>
      <c r="E658" s="6" t="str">
        <f>_xlfn.XLOOKUP(D658,'[2]Coordinados SEN'!$A:$A,'[2]Coordinados SEN'!$B:$B,"-",0)</f>
        <v>76.381.159-K</v>
      </c>
      <c r="F658" s="6" t="s">
        <v>301</v>
      </c>
      <c r="G658" s="6">
        <f t="shared" si="30"/>
        <v>1</v>
      </c>
      <c r="H658" s="6" t="s">
        <v>302</v>
      </c>
      <c r="I658" s="6" t="s">
        <v>303</v>
      </c>
      <c r="J658" s="6" t="str">
        <f>_xlfn.XLOOKUP(I658,'[2]Barras CMg'!$E$2:$E$1527,'[2]Barras CMg'!$A$2:$A$1527,"------",0,1)</f>
        <v>CORRALES______023</v>
      </c>
      <c r="K658" s="6">
        <v>1</v>
      </c>
      <c r="L658" s="6">
        <v>2025</v>
      </c>
      <c r="M658" s="6" t="s">
        <v>66</v>
      </c>
      <c r="N658" s="6" t="s">
        <v>177</v>
      </c>
      <c r="O658" s="6" t="s">
        <v>157</v>
      </c>
      <c r="P658" s="6" t="s">
        <v>106</v>
      </c>
      <c r="Q658" s="6" t="s">
        <v>107</v>
      </c>
      <c r="R658" s="6" t="s">
        <v>304</v>
      </c>
      <c r="S658" s="6" t="s">
        <v>158</v>
      </c>
      <c r="T658" s="9" t="s">
        <v>305</v>
      </c>
      <c r="U658" s="10">
        <v>2.9990000000000001</v>
      </c>
      <c r="V658" s="10">
        <v>2.968</v>
      </c>
      <c r="W658" s="11" t="e">
        <f>_xlfn.XLOOKUP(C658,#REF!,#REF!,"S/I",0)</f>
        <v>#REF!</v>
      </c>
      <c r="X658" s="11" t="str">
        <f>_xlfn.XLOOKUP($D658,[2]Retiros_dinamica!$F:$F,[2]Retiros_dinamica!B:B,"S/I",0)</f>
        <v>S/I</v>
      </c>
      <c r="Y658" s="11" t="str">
        <f>_xlfn.XLOOKUP($D658,[2]Retiros_dinamica!$F:$F,[2]Retiros_dinamica!C:C,"S/I",0)</f>
        <v>S/I</v>
      </c>
      <c r="Z658" s="11" t="str">
        <f>_xlfn.XLOOKUP($D658,[2]Retiros_dinamica!$F:$F,[2]Retiros_dinamica!D:D,"S/I",0)</f>
        <v>S/I</v>
      </c>
      <c r="AA658" s="11" t="str">
        <f>_xlfn.XLOOKUP($D658,[2]Retiros_dinamica!$F:$F,[2]Retiros_dinamica!E:E,"S/I",0)</f>
        <v>S/I</v>
      </c>
      <c r="AB658" s="6" t="str">
        <f>_xlfn.XLOOKUP(C658,[2]CMg!$I$4:$I$106,[2]CMg!$M$4:$M$106,"----",0,1)</f>
        <v>----</v>
      </c>
      <c r="AC658" s="6" t="str">
        <f>_xlfn.XLOOKUP(C658,[2]CMg!$A$4:$A$106,[2]CMg!$B$4:$B$106,"----",0,1)</f>
        <v>----</v>
      </c>
      <c r="AD658" s="6" t="str">
        <f>_xlfn.XLOOKUP(C658,'[3]Promedio solar Cmg'!$A$4:$A$106,'[3]Promedio solar Cmg'!$B$4:$B$106,"----",0,1)</f>
        <v>----</v>
      </c>
      <c r="AH658" s="12">
        <f>_xlfn.XLOOKUP($E658,'[2]Balance económico'!$C:$C,'[2]Balance económico'!$D:$D,"-",0)</f>
        <v>1004079935.9871546</v>
      </c>
      <c r="AI658" s="12">
        <f>_xlfn.XLOOKUP($E658,'[2]Balance económico'!$C:$C,'[2]Balance económico'!$E:$E,"-",0)</f>
        <v>75758304.957459986</v>
      </c>
      <c r="AJ658" s="12" t="str">
        <f>_xlfn.XLOOKUP($E658,'[2]Balance económico'!$C:$C,'[2]Balance económico'!$F:$F,"-",0)</f>
        <v>----</v>
      </c>
      <c r="AK658" s="6" t="str">
        <f t="shared" si="31"/>
        <v>PPA</v>
      </c>
      <c r="AL658" s="12" t="str" cm="1">
        <f t="array" ref="AL658">IFERROR((X658*[2]!Tabla2[Bloque A] + 'BD Centrales 2025'!Y40*[2]!Tabla2[Bloque B] + 'BD Centrales 2025'!Z40*[2]!Tabla2[Bloque C])*#REF!,"-")</f>
        <v>-</v>
      </c>
      <c r="AM658" s="12" t="str">
        <f t="shared" si="32"/>
        <v>-</v>
      </c>
      <c r="AN658" s="12">
        <f>IFERROR((AH658+AI658+AJ658)/(SUMIFS($W$2:$W$1194,$E$2:$E$1194,E658)*1000*#REF!),0)</f>
        <v>0</v>
      </c>
    </row>
    <row r="659" spans="1:40" ht="14.4" x14ac:dyDescent="0.3">
      <c r="A659" s="7">
        <v>1793</v>
      </c>
      <c r="B659" s="7" t="s">
        <v>3422</v>
      </c>
      <c r="C659" s="8" t="s">
        <v>3423</v>
      </c>
      <c r="D659" s="6" t="s">
        <v>2126</v>
      </c>
      <c r="E659" s="6" t="str">
        <f>_xlfn.XLOOKUP(D659,'[2]Coordinados SEN'!$A:$A,'[2]Coordinados SEN'!$B:$B,"-",0)</f>
        <v>76.580.849-9</v>
      </c>
      <c r="F659" s="6" t="s">
        <v>2126</v>
      </c>
      <c r="G659" s="6">
        <f t="shared" si="30"/>
        <v>5</v>
      </c>
      <c r="H659" s="6" t="s">
        <v>3424</v>
      </c>
      <c r="I659" s="6" t="s">
        <v>3425</v>
      </c>
      <c r="J659" s="6" t="str">
        <f>_xlfn.XLOOKUP(I659,'[2]Barras CMg'!$E$2:$E$1527,'[2]Barras CMg'!$A$2:$A$1527,"------",0,1)</f>
        <v>ELABRA________220</v>
      </c>
      <c r="K659" s="6">
        <v>26</v>
      </c>
      <c r="L659" s="6">
        <v>2025</v>
      </c>
      <c r="M659" s="6" t="s">
        <v>211</v>
      </c>
      <c r="N659" s="6" t="s">
        <v>212</v>
      </c>
      <c r="O659" s="6" t="s">
        <v>47</v>
      </c>
      <c r="P659" s="6" t="s">
        <v>48</v>
      </c>
      <c r="Q659" s="6" t="s">
        <v>59</v>
      </c>
      <c r="R659" s="6" t="s">
        <v>807</v>
      </c>
      <c r="S659" s="6" t="s">
        <v>51</v>
      </c>
      <c r="T659" s="9" t="s">
        <v>3426</v>
      </c>
      <c r="U659" s="10">
        <v>95.257199999999997</v>
      </c>
      <c r="V659" s="10">
        <v>94.334400000000002</v>
      </c>
      <c r="W659" s="11" t="e">
        <f>_xlfn.XLOOKUP(C659,#REF!,#REF!,"S/I",0)</f>
        <v>#REF!</v>
      </c>
      <c r="X659" s="11">
        <f>_xlfn.XLOOKUP($D659,[2]Retiros_dinamica!$F:$F,[2]Retiros_dinamica!B:B,"S/I",0)</f>
        <v>244859.5647746739</v>
      </c>
      <c r="Y659" s="11">
        <f>_xlfn.XLOOKUP($D659,[2]Retiros_dinamica!$F:$F,[2]Retiros_dinamica!C:C,"S/I",0)</f>
        <v>293471.2077824173</v>
      </c>
      <c r="Z659" s="11">
        <f>_xlfn.XLOOKUP($D659,[2]Retiros_dinamica!$F:$F,[2]Retiros_dinamica!D:D,"S/I",0)</f>
        <v>161562.8355113221</v>
      </c>
      <c r="AA659" s="11">
        <f>_xlfn.XLOOKUP($D659,[2]Retiros_dinamica!$F:$F,[2]Retiros_dinamica!E:E,"S/I",0)</f>
        <v>699893.60806841333</v>
      </c>
      <c r="AB659" s="6" t="str">
        <f>_xlfn.XLOOKUP(C659,[2]CMg!$I$4:$I$106,[2]CMg!$M$4:$M$106,"----",0,1)</f>
        <v>----</v>
      </c>
      <c r="AC659" s="6" t="str">
        <f>_xlfn.XLOOKUP(C659,[2]CMg!$A$4:$A$106,[2]CMg!$B$4:$B$106,"----",0,1)</f>
        <v>----</v>
      </c>
      <c r="AD659" s="6" t="str">
        <f>_xlfn.XLOOKUP(C659,'[3]Promedio solar Cmg'!$A$4:$A$106,'[3]Promedio solar Cmg'!$B$4:$B$106,"----",0,1)</f>
        <v>----</v>
      </c>
      <c r="AH659" s="12">
        <f>_xlfn.XLOOKUP($E659,'[2]Balance económico'!$C:$C,'[2]Balance económico'!$D:$D,"-",0)</f>
        <v>-36728998755.828217</v>
      </c>
      <c r="AI659" s="12">
        <f>_xlfn.XLOOKUP($E659,'[2]Balance económico'!$C:$C,'[2]Balance económico'!$E:$E,"-",0)</f>
        <v>-11957853194.834156</v>
      </c>
      <c r="AJ659" s="12">
        <f>_xlfn.XLOOKUP($E659,'[2]Balance económico'!$C:$C,'[2]Balance económico'!$F:$F,"-",0)</f>
        <v>3368344785.9717016</v>
      </c>
      <c r="AK659" s="6" t="str">
        <f t="shared" si="31"/>
        <v>PPA</v>
      </c>
      <c r="AL659" s="12" t="str" cm="1">
        <f t="array" ref="AL659">IFERROR((X659*[2]!Tabla2[Bloque A] + 'BD Centrales 2025'!Y621*[2]!Tabla2[Bloque B] + 'BD Centrales 2025'!Z621*[2]!Tabla2[Bloque C])*#REF!,"-")</f>
        <v>-</v>
      </c>
      <c r="AM659" s="12" t="str">
        <f t="shared" si="32"/>
        <v>-</v>
      </c>
      <c r="AN659" s="12">
        <f>IFERROR((AH659+AI659+AJ659)/(SUMIFS($W$2:$W$1194,$E$2:$E$1194,E659)*1000*#REF!),0)</f>
        <v>0</v>
      </c>
    </row>
    <row r="660" spans="1:40" ht="14.4" x14ac:dyDescent="0.3">
      <c r="A660" s="7">
        <v>1794</v>
      </c>
      <c r="B660" s="7" t="s">
        <v>2060</v>
      </c>
      <c r="C660" s="8" t="s">
        <v>2061</v>
      </c>
      <c r="D660" s="6" t="s">
        <v>570</v>
      </c>
      <c r="E660" s="6" t="str">
        <f>_xlfn.XLOOKUP(D660,'[2]Coordinados SEN'!$A:$A,'[2]Coordinados SEN'!$B:$B,"-",0)</f>
        <v>77.696.828-5</v>
      </c>
      <c r="F660" s="6" t="s">
        <v>570</v>
      </c>
      <c r="G660" s="6">
        <f t="shared" si="30"/>
        <v>4</v>
      </c>
      <c r="H660" s="6" t="s">
        <v>2062</v>
      </c>
      <c r="I660" s="6" t="s">
        <v>2063</v>
      </c>
      <c r="J660" s="6" t="str">
        <f>_xlfn.XLOOKUP(I660,'[2]Barras CMg'!$E$2:$E$1527,'[2]Barras CMg'!$A$2:$A$1527,"------",0,1)</f>
        <v>PURI__________220</v>
      </c>
      <c r="K660" s="6">
        <v>1</v>
      </c>
      <c r="L660" s="6">
        <v>2025</v>
      </c>
      <c r="M660" s="6" t="s">
        <v>495</v>
      </c>
      <c r="N660" s="6" t="s">
        <v>496</v>
      </c>
      <c r="O660" s="6" t="s">
        <v>47</v>
      </c>
      <c r="P660" s="6" t="s">
        <v>48</v>
      </c>
      <c r="Q660" s="6" t="s">
        <v>48</v>
      </c>
      <c r="R660" s="6" t="s">
        <v>48</v>
      </c>
      <c r="S660" s="6" t="s">
        <v>51</v>
      </c>
      <c r="T660" s="9" t="s">
        <v>2064</v>
      </c>
      <c r="U660" s="10">
        <v>207.29</v>
      </c>
      <c r="V660" s="10">
        <v>201.61</v>
      </c>
      <c r="W660" s="11" t="e">
        <f>_xlfn.XLOOKUP(C660,#REF!,#REF!,"S/I",0)</f>
        <v>#REF!</v>
      </c>
      <c r="X660" s="11" t="str">
        <f>_xlfn.XLOOKUP($D660,[2]Retiros_dinamica!$F:$F,[2]Retiros_dinamica!B:B,"S/I",0)</f>
        <v>S/I</v>
      </c>
      <c r="Y660" s="11" t="str">
        <f>_xlfn.XLOOKUP($D660,[2]Retiros_dinamica!$F:$F,[2]Retiros_dinamica!C:C,"S/I",0)</f>
        <v>S/I</v>
      </c>
      <c r="Z660" s="11" t="str">
        <f>_xlfn.XLOOKUP($D660,[2]Retiros_dinamica!$F:$F,[2]Retiros_dinamica!D:D,"S/I",0)</f>
        <v>S/I</v>
      </c>
      <c r="AA660" s="11" t="str">
        <f>_xlfn.XLOOKUP($D660,[2]Retiros_dinamica!$F:$F,[2]Retiros_dinamica!E:E,"S/I",0)</f>
        <v>S/I</v>
      </c>
      <c r="AB660" s="6">
        <f>_xlfn.XLOOKUP(C660,[2]CMg!$I$4:$I$106,[2]CMg!$M$4:$M$106,"----",0,1)</f>
        <v>5.7152617652616957</v>
      </c>
      <c r="AC660" s="6">
        <f>_xlfn.XLOOKUP(C660,'[3]Promedio Cmg'!$A$4:$A$106,'[3]Promedio Cmg'!$B$4:$B$106,"---",0,1)</f>
        <v>51.370005707111019</v>
      </c>
      <c r="AD660" s="6">
        <f>_xlfn.XLOOKUP(C660,'[3]Promedio solar Cmg'!$A$4:$A$106,'[3]Promedio solar Cmg'!$B$4:$B$106,"----",0,1)</f>
        <v>9.5024301369863089</v>
      </c>
      <c r="AE660" s="6">
        <f>_xlfn.XLOOKUP(C660,[2]CMg!$O$4:$O$106,[2]CMg!$P$4:$P$106,"----",0,1)</f>
        <v>81.269565642731138</v>
      </c>
      <c r="AF660" s="14">
        <f>_xlfn.XLOOKUP(C660,[2]CMg!$S$4:$S$106,[2]CMg!$U$4:$U$106,"----",0,1)</f>
        <v>0.47311950690560439</v>
      </c>
      <c r="AH660" s="12">
        <f>_xlfn.XLOOKUP($E660,'[2]Balance económico'!$C:$C,'[2]Balance económico'!$D:$D,"-",0)</f>
        <v>-188175466.02703211</v>
      </c>
      <c r="AI660" s="12">
        <f>_xlfn.XLOOKUP($E660,'[2]Balance económico'!$C:$C,'[2]Balance económico'!$E:$E,"-",0)</f>
        <v>6168718128.5105782</v>
      </c>
      <c r="AJ660" s="12" t="str">
        <f>_xlfn.XLOOKUP($E660,'[2]Balance económico'!$C:$C,'[2]Balance económico'!$F:$F,"-",0)</f>
        <v>----</v>
      </c>
      <c r="AK660" s="6" t="str">
        <f t="shared" si="31"/>
        <v>PPA</v>
      </c>
      <c r="AL660" s="12" t="str" cm="1">
        <f t="array" ref="AL660">IFERROR((X660*[2]!Tabla2[Bloque A] + 'BD Centrales 2025'!Y832*[2]!Tabla2[Bloque B] + 'BD Centrales 2025'!Z832*[2]!Tabla2[Bloque C])*#REF!,"-")</f>
        <v>-</v>
      </c>
      <c r="AM660" s="12" t="str">
        <f t="shared" si="32"/>
        <v>-</v>
      </c>
      <c r="AN660" s="12">
        <f>IFERROR((AH660+AI660+AJ660)/(SUMIFS($W$2:$W$1194,$E$2:$E$1194,E660)*1000*#REF!),0)</f>
        <v>0</v>
      </c>
    </row>
    <row r="661" spans="1:40" ht="14.4" x14ac:dyDescent="0.3">
      <c r="A661" s="7">
        <v>1796</v>
      </c>
      <c r="B661" s="7" t="s">
        <v>2065</v>
      </c>
      <c r="C661" s="8" t="s">
        <v>2066</v>
      </c>
      <c r="D661" s="6" t="s">
        <v>1897</v>
      </c>
      <c r="E661" s="6" t="str">
        <f>_xlfn.XLOOKUP(D661,'[2]Coordinados SEN'!$A:$A,'[2]Coordinados SEN'!$B:$B,"-",0)</f>
        <v>77.050.429-5</v>
      </c>
      <c r="F661" s="6" t="s">
        <v>1897</v>
      </c>
      <c r="G661" s="6">
        <f t="shared" si="30"/>
        <v>3</v>
      </c>
      <c r="H661" s="6" t="s">
        <v>2067</v>
      </c>
      <c r="I661" s="6" t="s">
        <v>2068</v>
      </c>
      <c r="J661" s="6" t="str">
        <f>_xlfn.XLOOKUP(I661,'[2]Barras CMg'!$E$2:$E$1527,'[2]Barras CMg'!$A$2:$A$1527,"------",0,1)</f>
        <v>------</v>
      </c>
      <c r="K661" s="6" t="s">
        <v>397</v>
      </c>
      <c r="L661" s="6">
        <v>2025</v>
      </c>
      <c r="M661" s="6" t="s">
        <v>495</v>
      </c>
      <c r="N661" s="6" t="s">
        <v>496</v>
      </c>
      <c r="O661" s="6" t="s">
        <v>213</v>
      </c>
      <c r="P661" s="6" t="s">
        <v>106</v>
      </c>
      <c r="Q661" s="6" t="s">
        <v>107</v>
      </c>
      <c r="R661" s="6" t="s">
        <v>1340</v>
      </c>
      <c r="S661" s="6" t="s">
        <v>51</v>
      </c>
      <c r="T661" s="9" t="s">
        <v>2039</v>
      </c>
      <c r="U661" s="10">
        <v>3.01</v>
      </c>
      <c r="V661" s="10">
        <v>3</v>
      </c>
      <c r="W661" s="11" t="e">
        <f>_xlfn.XLOOKUP(C661,#REF!,#REF!,"S/I",0)</f>
        <v>#REF!</v>
      </c>
      <c r="X661" s="11" t="str">
        <f>_xlfn.XLOOKUP($D661,[2]Retiros_dinamica!$F:$F,[2]Retiros_dinamica!B:B,"S/I",0)</f>
        <v>S/I</v>
      </c>
      <c r="Y661" s="11" t="str">
        <f>_xlfn.XLOOKUP($D661,[2]Retiros_dinamica!$F:$F,[2]Retiros_dinamica!C:C,"S/I",0)</f>
        <v>S/I</v>
      </c>
      <c r="Z661" s="11" t="str">
        <f>_xlfn.XLOOKUP($D661,[2]Retiros_dinamica!$F:$F,[2]Retiros_dinamica!D:D,"S/I",0)</f>
        <v>S/I</v>
      </c>
      <c r="AA661" s="11" t="str">
        <f>_xlfn.XLOOKUP($D661,[2]Retiros_dinamica!$F:$F,[2]Retiros_dinamica!E:E,"S/I",0)</f>
        <v>S/I</v>
      </c>
      <c r="AB661" s="6" t="str">
        <f>_xlfn.XLOOKUP(C661,[2]CMg!$I$4:$I$106,[2]CMg!$M$4:$M$106,"----",0,1)</f>
        <v>----</v>
      </c>
      <c r="AC661" s="6" t="str">
        <f>_xlfn.XLOOKUP(C661,[2]CMg!$A$4:$A$106,[2]CMg!$B$4:$B$106,"----",0,1)</f>
        <v>----</v>
      </c>
      <c r="AD661" s="6" t="str">
        <f>_xlfn.XLOOKUP(C661,'[3]Promedio solar Cmg'!$A$4:$A$106,'[3]Promedio solar Cmg'!$B$4:$B$106,"----",0,1)</f>
        <v>----</v>
      </c>
      <c r="AH661" s="12">
        <f>_xlfn.XLOOKUP($E661,'[2]Balance económico'!$C:$C,'[2]Balance económico'!$D:$D,"-",0)</f>
        <v>995344751.63387668</v>
      </c>
      <c r="AI661" s="12">
        <f>_xlfn.XLOOKUP($E661,'[2]Balance económico'!$C:$C,'[2]Balance económico'!$E:$E,"-",0)</f>
        <v>118448876.83182</v>
      </c>
      <c r="AJ661" s="12" t="str">
        <f>_xlfn.XLOOKUP($E661,'[2]Balance económico'!$C:$C,'[2]Balance económico'!$F:$F,"-",0)</f>
        <v>----</v>
      </c>
      <c r="AK661" s="6" t="str">
        <f t="shared" si="31"/>
        <v>PPA</v>
      </c>
      <c r="AL661" s="12" t="str" cm="1">
        <f t="array" ref="AL661">IFERROR((X661*[2]!Tabla2[Bloque A] + 'BD Centrales 2025'!Y413*[2]!Tabla2[Bloque B] + 'BD Centrales 2025'!Z413*[2]!Tabla2[Bloque C])*#REF!,"-")</f>
        <v>-</v>
      </c>
      <c r="AM661" s="12" t="str">
        <f t="shared" si="32"/>
        <v>-</v>
      </c>
      <c r="AN661" s="12">
        <f>IFERROR((AH661+AI661+AJ661)/(SUMIFS($W$2:$W$1194,$E$2:$E$1194,E661)*1000*#REF!),0)</f>
        <v>0</v>
      </c>
    </row>
    <row r="662" spans="1:40" ht="14.4" x14ac:dyDescent="0.3">
      <c r="A662" s="7">
        <v>1797</v>
      </c>
      <c r="B662" s="7" t="s">
        <v>2069</v>
      </c>
      <c r="C662" s="8" t="s">
        <v>2070</v>
      </c>
      <c r="D662" s="6" t="s">
        <v>2071</v>
      </c>
      <c r="E662" s="6" t="str">
        <f>_xlfn.XLOOKUP(D662,'[2]Coordinados SEN'!$A:$A,'[2]Coordinados SEN'!$B:$B,"-",0)</f>
        <v>76.827.359-6</v>
      </c>
      <c r="F662" s="6" t="s">
        <v>2071</v>
      </c>
      <c r="G662" s="6">
        <f t="shared" si="30"/>
        <v>1</v>
      </c>
      <c r="H662" s="6" t="s">
        <v>2072</v>
      </c>
      <c r="I662" s="6" t="s">
        <v>2073</v>
      </c>
      <c r="J662" s="6" t="str">
        <f>_xlfn.XLOOKUP(I662,'[2]Barras CMg'!$E$2:$E$1527,'[2]Barras CMg'!$A$2:$A$1527,"------",0,1)</f>
        <v>------</v>
      </c>
      <c r="K662" s="6" t="s">
        <v>397</v>
      </c>
      <c r="L662" s="6">
        <v>2025</v>
      </c>
      <c r="M662" s="6" t="s">
        <v>495</v>
      </c>
      <c r="N662" s="6" t="s">
        <v>496</v>
      </c>
      <c r="O662" s="6" t="s">
        <v>213</v>
      </c>
      <c r="P662" s="6" t="s">
        <v>189</v>
      </c>
      <c r="Q662" s="6" t="s">
        <v>2074</v>
      </c>
      <c r="R662" s="6" t="s">
        <v>2075</v>
      </c>
      <c r="S662" s="6" t="s">
        <v>51</v>
      </c>
      <c r="T662" s="9" t="s">
        <v>2076</v>
      </c>
      <c r="U662" s="10">
        <v>3.0049999999999999</v>
      </c>
      <c r="V662" s="10">
        <v>3</v>
      </c>
      <c r="W662" s="11" t="e">
        <f>_xlfn.XLOOKUP(C662,#REF!,#REF!,"S/I",0)</f>
        <v>#REF!</v>
      </c>
      <c r="X662" s="11" t="str">
        <f>_xlfn.XLOOKUP($D662,[2]Retiros_dinamica!$F:$F,[2]Retiros_dinamica!B:B,"S/I",0)</f>
        <v>S/I</v>
      </c>
      <c r="Y662" s="11" t="str">
        <f>_xlfn.XLOOKUP($D662,[2]Retiros_dinamica!$F:$F,[2]Retiros_dinamica!C:C,"S/I",0)</f>
        <v>S/I</v>
      </c>
      <c r="Z662" s="11" t="str">
        <f>_xlfn.XLOOKUP($D662,[2]Retiros_dinamica!$F:$F,[2]Retiros_dinamica!D:D,"S/I",0)</f>
        <v>S/I</v>
      </c>
      <c r="AA662" s="11" t="str">
        <f>_xlfn.XLOOKUP($D662,[2]Retiros_dinamica!$F:$F,[2]Retiros_dinamica!E:E,"S/I",0)</f>
        <v>S/I</v>
      </c>
      <c r="AB662" s="6" t="str">
        <f>_xlfn.XLOOKUP(C662,[2]CMg!$I$4:$I$106,[2]CMg!$M$4:$M$106,"----",0,1)</f>
        <v>----</v>
      </c>
      <c r="AC662" s="6" t="str">
        <f>_xlfn.XLOOKUP(C662,[2]CMg!$A$4:$A$106,[2]CMg!$B$4:$B$106,"----",0,1)</f>
        <v>----</v>
      </c>
      <c r="AD662" s="6" t="str">
        <f>_xlfn.XLOOKUP(C662,'[3]Promedio solar Cmg'!$A$4:$A$106,'[3]Promedio solar Cmg'!$B$4:$B$106,"----",0,1)</f>
        <v>----</v>
      </c>
      <c r="AH662" s="12">
        <f>_xlfn.XLOOKUP($E662,'[2]Balance económico'!$C:$C,'[2]Balance económico'!$D:$D,"-",0)</f>
        <v>356123355.95398629</v>
      </c>
      <c r="AI662" s="12">
        <f>_xlfn.XLOOKUP($E662,'[2]Balance económico'!$C:$C,'[2]Balance económico'!$E:$E,"-",0)</f>
        <v>40530711.154759996</v>
      </c>
      <c r="AJ662" s="12" t="str">
        <f>_xlfn.XLOOKUP($E662,'[2]Balance económico'!$C:$C,'[2]Balance económico'!$F:$F,"-",0)</f>
        <v>----</v>
      </c>
      <c r="AK662" s="6" t="str">
        <f t="shared" si="31"/>
        <v>PPA</v>
      </c>
      <c r="AL662" s="12" t="str" cm="1">
        <f t="array" ref="AL662">IFERROR((X662*[2]!Tabla2[Bloque A] + 'BD Centrales 2025'!Y262*[2]!Tabla2[Bloque B] + 'BD Centrales 2025'!Z262*[2]!Tabla2[Bloque C])*#REF!,"-")</f>
        <v>-</v>
      </c>
      <c r="AM662" s="12" t="str">
        <f t="shared" si="32"/>
        <v>-</v>
      </c>
      <c r="AN662" s="12">
        <f>IFERROR((AH662+AI662+AJ662)/(SUMIFS($W$2:$W$1194,$E$2:$E$1194,E662)*1000*#REF!),0)</f>
        <v>0</v>
      </c>
    </row>
    <row r="663" spans="1:40" ht="14.4" x14ac:dyDescent="0.3">
      <c r="A663" s="7">
        <v>1798</v>
      </c>
      <c r="B663" s="7" t="s">
        <v>2077</v>
      </c>
      <c r="C663" s="8" t="s">
        <v>2078</v>
      </c>
      <c r="D663" s="6" t="s">
        <v>1231</v>
      </c>
      <c r="E663" s="6" t="str">
        <f>_xlfn.XLOOKUP(D663,'[2]Coordinados SEN'!$A:$A,'[2]Coordinados SEN'!$B:$B,"-",0)</f>
        <v>76.727.466-1</v>
      </c>
      <c r="F663" s="6" t="s">
        <v>2079</v>
      </c>
      <c r="G663" s="6">
        <f t="shared" si="30"/>
        <v>36</v>
      </c>
      <c r="H663" s="6" t="s">
        <v>2080</v>
      </c>
      <c r="I663" s="6" t="s">
        <v>1824</v>
      </c>
      <c r="J663" s="6" t="str">
        <f>_xlfn.XLOOKUP(I663,'[2]Barras CMg'!$E$2:$E$1527,'[2]Barras CMg'!$A$2:$A$1527,"------",0,1)</f>
        <v>------</v>
      </c>
      <c r="K663" s="6" t="s">
        <v>397</v>
      </c>
      <c r="L663" s="6">
        <v>2025</v>
      </c>
      <c r="M663" s="6" t="s">
        <v>495</v>
      </c>
      <c r="N663" s="6" t="s">
        <v>496</v>
      </c>
      <c r="O663" s="6" t="s">
        <v>213</v>
      </c>
      <c r="P663" s="6" t="s">
        <v>90</v>
      </c>
      <c r="Q663" s="6" t="s">
        <v>97</v>
      </c>
      <c r="R663" s="6" t="s">
        <v>1725</v>
      </c>
      <c r="S663" s="6" t="s">
        <v>51</v>
      </c>
      <c r="T663" s="9" t="s">
        <v>2081</v>
      </c>
      <c r="U663" s="10">
        <v>6.01</v>
      </c>
      <c r="V663" s="10">
        <v>6</v>
      </c>
      <c r="W663" s="11" t="e">
        <f>_xlfn.XLOOKUP(C663,#REF!,#REF!,"S/I",0)</f>
        <v>#REF!</v>
      </c>
      <c r="X663" s="11" t="str">
        <f>_xlfn.XLOOKUP($D663,[2]Retiros_dinamica!$F:$F,[2]Retiros_dinamica!B:B,"S/I",0)</f>
        <v>S/I</v>
      </c>
      <c r="Y663" s="11" t="str">
        <f>_xlfn.XLOOKUP($D663,[2]Retiros_dinamica!$F:$F,[2]Retiros_dinamica!C:C,"S/I",0)</f>
        <v>S/I</v>
      </c>
      <c r="Z663" s="11" t="str">
        <f>_xlfn.XLOOKUP($D663,[2]Retiros_dinamica!$F:$F,[2]Retiros_dinamica!D:D,"S/I",0)</f>
        <v>S/I</v>
      </c>
      <c r="AA663" s="11" t="str">
        <f>_xlfn.XLOOKUP($D663,[2]Retiros_dinamica!$F:$F,[2]Retiros_dinamica!E:E,"S/I",0)</f>
        <v>S/I</v>
      </c>
      <c r="AB663" s="6" t="str">
        <f>_xlfn.XLOOKUP(C663,[2]CMg!$I$4:$I$106,[2]CMg!$M$4:$M$106,"----",0,1)</f>
        <v>----</v>
      </c>
      <c r="AC663" s="6" t="str">
        <f>_xlfn.XLOOKUP(C663,[2]CMg!$A$4:$A$106,[2]CMg!$B$4:$B$106,"----",0,1)</f>
        <v>----</v>
      </c>
      <c r="AD663" s="6" t="str">
        <f>_xlfn.XLOOKUP(C663,'[3]Promedio solar Cmg'!$A$4:$A$106,'[3]Promedio solar Cmg'!$B$4:$B$106,"----",0,1)</f>
        <v>----</v>
      </c>
      <c r="AH663" s="12">
        <f>_xlfn.XLOOKUP($E663,'[2]Balance económico'!$C:$C,'[2]Balance económico'!$D:$D,"-",0)</f>
        <v>21691133643.183369</v>
      </c>
      <c r="AI663" s="12">
        <f>_xlfn.XLOOKUP($E663,'[2]Balance económico'!$C:$C,'[2]Balance económico'!$E:$E,"-",0)</f>
        <v>2324793951.0151529</v>
      </c>
      <c r="AJ663" s="12" t="str">
        <f>_xlfn.XLOOKUP($E663,'[2]Balance económico'!$C:$C,'[2]Balance económico'!$F:$F,"-",0)</f>
        <v>----</v>
      </c>
      <c r="AK663" s="6" t="str">
        <f t="shared" si="31"/>
        <v>PPA</v>
      </c>
      <c r="AL663" s="12" t="str" cm="1">
        <f t="array" ref="AL663">IFERROR((X663*[2]!Tabla2[Bloque A] + 'BD Centrales 2025'!Y684*[2]!Tabla2[Bloque B] + 'BD Centrales 2025'!Z684*[2]!Tabla2[Bloque C])*#REF!,"-")</f>
        <v>-</v>
      </c>
      <c r="AM663" s="12" t="str">
        <f t="shared" si="32"/>
        <v>-</v>
      </c>
      <c r="AN663" s="12">
        <f>IFERROR((AH663+AI663+AJ663)/(SUMIFS($W$2:$W$1194,$E$2:$E$1194,E663)*1000*#REF!),0)</f>
        <v>0</v>
      </c>
    </row>
    <row r="664" spans="1:40" ht="14.4" x14ac:dyDescent="0.3">
      <c r="A664" s="7">
        <v>1799</v>
      </c>
      <c r="B664" s="7" t="s">
        <v>2082</v>
      </c>
      <c r="C664" s="8" t="s">
        <v>2083</v>
      </c>
      <c r="D664" s="6" t="s">
        <v>1231</v>
      </c>
      <c r="E664" s="6" t="str">
        <f>_xlfn.XLOOKUP(D664,'[2]Coordinados SEN'!$A:$A,'[2]Coordinados SEN'!$B:$B,"-",0)</f>
        <v>76.727.466-1</v>
      </c>
      <c r="F664" s="6" t="s">
        <v>2084</v>
      </c>
      <c r="G664" s="6">
        <f t="shared" si="30"/>
        <v>36</v>
      </c>
      <c r="H664" s="6" t="s">
        <v>2085</v>
      </c>
      <c r="I664" s="6" t="s">
        <v>2086</v>
      </c>
      <c r="J664" s="6" t="str">
        <f>_xlfn.XLOOKUP(I664,'[2]Barras CMg'!$E$2:$E$1527,'[2]Barras CMg'!$A$2:$A$1527,"------",0,1)</f>
        <v>------</v>
      </c>
      <c r="K664" s="6" t="s">
        <v>397</v>
      </c>
      <c r="L664" s="6">
        <v>2025</v>
      </c>
      <c r="M664" s="6" t="s">
        <v>495</v>
      </c>
      <c r="N664" s="6" t="s">
        <v>496</v>
      </c>
      <c r="O664" s="6" t="s">
        <v>213</v>
      </c>
      <c r="P664" s="6" t="s">
        <v>106</v>
      </c>
      <c r="Q664" s="6" t="s">
        <v>107</v>
      </c>
      <c r="R664" s="6" t="s">
        <v>108</v>
      </c>
      <c r="S664" s="6" t="s">
        <v>51</v>
      </c>
      <c r="T664" s="9" t="s">
        <v>2087</v>
      </c>
      <c r="U664" s="10">
        <v>8.0980000000000008</v>
      </c>
      <c r="V664" s="10">
        <v>8</v>
      </c>
      <c r="W664" s="11" t="e">
        <f>_xlfn.XLOOKUP(C664,#REF!,#REF!,"S/I",0)</f>
        <v>#REF!</v>
      </c>
      <c r="X664" s="11" t="str">
        <f>_xlfn.XLOOKUP($D664,[2]Retiros_dinamica!$F:$F,[2]Retiros_dinamica!B:B,"S/I",0)</f>
        <v>S/I</v>
      </c>
      <c r="Y664" s="11" t="str">
        <f>_xlfn.XLOOKUP($D664,[2]Retiros_dinamica!$F:$F,[2]Retiros_dinamica!C:C,"S/I",0)</f>
        <v>S/I</v>
      </c>
      <c r="Z664" s="11" t="str">
        <f>_xlfn.XLOOKUP($D664,[2]Retiros_dinamica!$F:$F,[2]Retiros_dinamica!D:D,"S/I",0)</f>
        <v>S/I</v>
      </c>
      <c r="AA664" s="11" t="str">
        <f>_xlfn.XLOOKUP($D664,[2]Retiros_dinamica!$F:$F,[2]Retiros_dinamica!E:E,"S/I",0)</f>
        <v>S/I</v>
      </c>
      <c r="AB664" s="6" t="str">
        <f>_xlfn.XLOOKUP(C664,[2]CMg!$I$4:$I$106,[2]CMg!$M$4:$M$106,"----",0,1)</f>
        <v>----</v>
      </c>
      <c r="AC664" s="6" t="str">
        <f>_xlfn.XLOOKUP(C664,[2]CMg!$A$4:$A$106,[2]CMg!$B$4:$B$106,"----",0,1)</f>
        <v>----</v>
      </c>
      <c r="AD664" s="6" t="str">
        <f>_xlfn.XLOOKUP(C664,'[3]Promedio solar Cmg'!$A$4:$A$106,'[3]Promedio solar Cmg'!$B$4:$B$106,"----",0,1)</f>
        <v>----</v>
      </c>
      <c r="AH664" s="12">
        <f>_xlfn.XLOOKUP($E664,'[2]Balance económico'!$C:$C,'[2]Balance económico'!$D:$D,"-",0)</f>
        <v>21691133643.183369</v>
      </c>
      <c r="AI664" s="12">
        <f>_xlfn.XLOOKUP($E664,'[2]Balance económico'!$C:$C,'[2]Balance económico'!$E:$E,"-",0)</f>
        <v>2324793951.0151529</v>
      </c>
      <c r="AJ664" s="12" t="str">
        <f>_xlfn.XLOOKUP($E664,'[2]Balance económico'!$C:$C,'[2]Balance económico'!$F:$F,"-",0)</f>
        <v>----</v>
      </c>
      <c r="AK664" s="6" t="str">
        <f t="shared" si="31"/>
        <v>PPA</v>
      </c>
      <c r="AL664" s="12" t="str" cm="1">
        <f t="array" ref="AL664">IFERROR((X664*[2]!Tabla2[Bloque A] + 'BD Centrales 2025'!Y685*[2]!Tabla2[Bloque B] + 'BD Centrales 2025'!Z685*[2]!Tabla2[Bloque C])*#REF!,"-")</f>
        <v>-</v>
      </c>
      <c r="AM664" s="12" t="str">
        <f t="shared" si="32"/>
        <v>-</v>
      </c>
      <c r="AN664" s="12">
        <f>IFERROR((AH664+AI664+AJ664)/(SUMIFS($W$2:$W$1194,$E$2:$E$1194,E664)*1000*#REF!),0)</f>
        <v>0</v>
      </c>
    </row>
    <row r="665" spans="1:40" ht="14.4" x14ac:dyDescent="0.3">
      <c r="A665" s="7">
        <v>1800</v>
      </c>
      <c r="B665" s="7" t="s">
        <v>3606</v>
      </c>
      <c r="C665" s="8" t="s">
        <v>3607</v>
      </c>
      <c r="D665" s="6" t="s">
        <v>3608</v>
      </c>
      <c r="E665" s="6" t="str">
        <f>_xlfn.XLOOKUP(D665,'[2]Coordinados SEN'!$A:$A,'[2]Coordinados SEN'!$B:$B,"-",0)</f>
        <v>76.560.824-4</v>
      </c>
      <c r="F665" s="6" t="s">
        <v>3608</v>
      </c>
      <c r="G665" s="6">
        <f t="shared" si="30"/>
        <v>1</v>
      </c>
      <c r="H665" s="6" t="s">
        <v>3609</v>
      </c>
      <c r="I665" s="13" t="s">
        <v>3610</v>
      </c>
      <c r="J665" s="6" t="str">
        <f>_xlfn.XLOOKUP(I665,'[2]Barras CMg'!$E$2:$E$1527,'[2]Barras CMg'!$A$2:$A$1527,"------",0,1)</f>
        <v>DUQUECO_______066</v>
      </c>
      <c r="K665" s="6">
        <v>14</v>
      </c>
      <c r="L665" s="6">
        <v>2025</v>
      </c>
      <c r="M665" s="6" t="s">
        <v>211</v>
      </c>
      <c r="N665" s="6" t="s">
        <v>212</v>
      </c>
      <c r="O665" s="6" t="s">
        <v>47</v>
      </c>
      <c r="P665" s="6" t="s">
        <v>68</v>
      </c>
      <c r="Q665" s="6" t="s">
        <v>68</v>
      </c>
      <c r="R665" s="6" t="s">
        <v>2324</v>
      </c>
      <c r="S665" s="6" t="s">
        <v>51</v>
      </c>
      <c r="T665" s="9" t="s">
        <v>3038</v>
      </c>
      <c r="U665" s="10">
        <v>58.8</v>
      </c>
      <c r="V665" s="10">
        <v>58</v>
      </c>
      <c r="W665" s="11" t="e">
        <f>_xlfn.XLOOKUP(C665,#REF!,#REF!,"S/I",0)</f>
        <v>#REF!</v>
      </c>
      <c r="X665" s="11">
        <f>_xlfn.XLOOKUP($D665,[2]Retiros_dinamica!$F:$F,[2]Retiros_dinamica!B:B,"S/I",0)</f>
        <v>16823.98509079434</v>
      </c>
      <c r="Y665" s="11">
        <f>_xlfn.XLOOKUP($D665,[2]Retiros_dinamica!$F:$F,[2]Retiros_dinamica!C:C,"S/I",0)</f>
        <v>20160.14775455169</v>
      </c>
      <c r="Z665" s="11">
        <f>_xlfn.XLOOKUP($D665,[2]Retiros_dinamica!$F:$F,[2]Retiros_dinamica!D:D,"S/I",0)</f>
        <v>16417.140207372238</v>
      </c>
      <c r="AA665" s="11">
        <f>_xlfn.XLOOKUP($D665,[2]Retiros_dinamica!$F:$F,[2]Retiros_dinamica!E:E,"S/I",0)</f>
        <v>53401.273052718272</v>
      </c>
      <c r="AB665" s="6" t="str">
        <f>_xlfn.XLOOKUP(C665,[2]CMg!$I$4:$I$106,[2]CMg!$M$4:$M$106,"----",0,1)</f>
        <v>----</v>
      </c>
      <c r="AC665" s="6" t="str">
        <f>_xlfn.XLOOKUP(C665,[2]CMg!$A$4:$A$106,[2]CMg!$B$4:$B$106,"----",0,1)</f>
        <v>----</v>
      </c>
      <c r="AD665" s="6" t="str">
        <f>_xlfn.XLOOKUP(C665,'[3]Promedio solar Cmg'!$A$4:$A$106,'[3]Promedio solar Cmg'!$B$4:$B$106,"----",0,1)</f>
        <v>----</v>
      </c>
      <c r="AH665" s="12">
        <f>_xlfn.XLOOKUP($E665,'[2]Balance económico'!$C:$C,'[2]Balance económico'!$D:$D,"-",0)</f>
        <v>1313830347.2245779</v>
      </c>
      <c r="AI665" s="12">
        <f>_xlfn.XLOOKUP($E665,'[2]Balance económico'!$C:$C,'[2]Balance económico'!$E:$E,"-",0)</f>
        <v>-1229521562.8552198</v>
      </c>
      <c r="AJ665" s="12">
        <f>_xlfn.XLOOKUP($E665,'[2]Balance económico'!$C:$C,'[2]Balance económico'!$F:$F,"-",0)</f>
        <v>255666292.47233075</v>
      </c>
      <c r="AK665" s="6" t="str">
        <f t="shared" si="31"/>
        <v>PPA</v>
      </c>
      <c r="AL665" s="12" t="str" cm="1">
        <f t="array" ref="AL665">IFERROR((X665*[2]!Tabla2[Bloque A] + 'BD Centrales 2025'!Y656*[2]!Tabla2[Bloque B] + 'BD Centrales 2025'!Z656*[2]!Tabla2[Bloque C])*#REF!,"-")</f>
        <v>-</v>
      </c>
      <c r="AM665" s="12" t="str">
        <f t="shared" si="32"/>
        <v>-</v>
      </c>
      <c r="AN665" s="12">
        <f>IFERROR((AH665+AI665+AJ665)/(SUMIFS($W$2:$W$1194,$E$2:$E$1194,E665)*1000*#REF!),0)</f>
        <v>0</v>
      </c>
    </row>
    <row r="666" spans="1:40" ht="14.4" x14ac:dyDescent="0.3">
      <c r="A666" s="7">
        <v>1801</v>
      </c>
      <c r="B666" s="7" t="s">
        <v>2088</v>
      </c>
      <c r="C666" s="8" t="s">
        <v>2089</v>
      </c>
      <c r="D666" s="6" t="s">
        <v>1947</v>
      </c>
      <c r="E666" s="6" t="str">
        <f>_xlfn.XLOOKUP(D666,'[2]Coordinados SEN'!$A:$A,'[2]Coordinados SEN'!$B:$B,"-",0)</f>
        <v>77.084.483-5</v>
      </c>
      <c r="F666" s="6" t="s">
        <v>1947</v>
      </c>
      <c r="G666" s="6">
        <f t="shared" si="30"/>
        <v>3</v>
      </c>
      <c r="H666" s="6" t="s">
        <v>2090</v>
      </c>
      <c r="I666" s="6" t="s">
        <v>2091</v>
      </c>
      <c r="J666" s="6" t="str">
        <f>_xlfn.XLOOKUP(I666,'[2]Barras CMg'!$E$2:$E$1527,'[2]Barras CMg'!$A$2:$A$1527,"------",0,1)</f>
        <v>------</v>
      </c>
      <c r="K666" s="6" t="s">
        <v>397</v>
      </c>
      <c r="L666" s="6">
        <v>2025</v>
      </c>
      <c r="M666" s="6" t="s">
        <v>495</v>
      </c>
      <c r="N666" s="6" t="s">
        <v>496</v>
      </c>
      <c r="O666" s="6" t="s">
        <v>213</v>
      </c>
      <c r="P666" s="6" t="s">
        <v>90</v>
      </c>
      <c r="Q666" s="6" t="s">
        <v>1950</v>
      </c>
      <c r="R666" s="6" t="s">
        <v>1951</v>
      </c>
      <c r="S666" s="6" t="s">
        <v>51</v>
      </c>
      <c r="T666" s="9" t="s">
        <v>2039</v>
      </c>
      <c r="U666" s="10">
        <v>3.0049999999999999</v>
      </c>
      <c r="V666" s="10">
        <v>3</v>
      </c>
      <c r="W666" s="11" t="e">
        <f>_xlfn.XLOOKUP(C666,#REF!,#REF!,"S/I",0)</f>
        <v>#REF!</v>
      </c>
      <c r="X666" s="11" t="str">
        <f>_xlfn.XLOOKUP($D666,[2]Retiros_dinamica!$F:$F,[2]Retiros_dinamica!B:B,"S/I",0)</f>
        <v>S/I</v>
      </c>
      <c r="Y666" s="11" t="str">
        <f>_xlfn.XLOOKUP($D666,[2]Retiros_dinamica!$F:$F,[2]Retiros_dinamica!C:C,"S/I",0)</f>
        <v>S/I</v>
      </c>
      <c r="Z666" s="11" t="str">
        <f>_xlfn.XLOOKUP($D666,[2]Retiros_dinamica!$F:$F,[2]Retiros_dinamica!D:D,"S/I",0)</f>
        <v>S/I</v>
      </c>
      <c r="AA666" s="11" t="str">
        <f>_xlfn.XLOOKUP($D666,[2]Retiros_dinamica!$F:$F,[2]Retiros_dinamica!E:E,"S/I",0)</f>
        <v>S/I</v>
      </c>
      <c r="AB666" s="6" t="str">
        <f>_xlfn.XLOOKUP(C666,[2]CMg!$I$4:$I$106,[2]CMg!$M$4:$M$106,"----",0,1)</f>
        <v>----</v>
      </c>
      <c r="AC666" s="6" t="str">
        <f>_xlfn.XLOOKUP(C666,[2]CMg!$A$4:$A$106,[2]CMg!$B$4:$B$106,"----",0,1)</f>
        <v>----</v>
      </c>
      <c r="AD666" s="6" t="str">
        <f>_xlfn.XLOOKUP(C666,'[3]Promedio solar Cmg'!$A$4:$A$106,'[3]Promedio solar Cmg'!$B$4:$B$106,"----",0,1)</f>
        <v>----</v>
      </c>
      <c r="AH666" s="12">
        <f>_xlfn.XLOOKUP($E666,'[2]Balance económico'!$C:$C,'[2]Balance económico'!$D:$D,"-",0)</f>
        <v>977975189.77168536</v>
      </c>
      <c r="AI666" s="12">
        <f>_xlfn.XLOOKUP($E666,'[2]Balance económico'!$C:$C,'[2]Balance económico'!$E:$E,"-",0)</f>
        <v>112003646.64349999</v>
      </c>
      <c r="AJ666" s="12" t="str">
        <f>_xlfn.XLOOKUP($E666,'[2]Balance económico'!$C:$C,'[2]Balance económico'!$F:$F,"-",0)</f>
        <v>----</v>
      </c>
      <c r="AK666" s="6" t="str">
        <f t="shared" si="31"/>
        <v>PPA</v>
      </c>
      <c r="AL666" s="12" t="str" cm="1">
        <f t="array" ref="AL666">IFERROR((X666*[2]!Tabla2[Bloque A] + 'BD Centrales 2025'!Y400*[2]!Tabla2[Bloque B] + 'BD Centrales 2025'!Z400*[2]!Tabla2[Bloque C])*#REF!,"-")</f>
        <v>-</v>
      </c>
      <c r="AM666" s="12" t="str">
        <f t="shared" si="32"/>
        <v>-</v>
      </c>
      <c r="AN666" s="12">
        <f>IFERROR((AH666+AI666+AJ666)/(SUMIFS($W$2:$W$1194,$E$2:$E$1194,E666)*1000*#REF!),0)</f>
        <v>0</v>
      </c>
    </row>
    <row r="667" spans="1:40" ht="14.4" x14ac:dyDescent="0.3">
      <c r="A667" s="7">
        <v>1802</v>
      </c>
      <c r="B667" s="7" t="s">
        <v>2092</v>
      </c>
      <c r="C667" s="8" t="s">
        <v>2093</v>
      </c>
      <c r="D667" s="6" t="s">
        <v>1231</v>
      </c>
      <c r="E667" s="6" t="str">
        <f>_xlfn.XLOOKUP(D667,'[2]Coordinados SEN'!$A:$A,'[2]Coordinados SEN'!$B:$B,"-",0)</f>
        <v>76.727.466-1</v>
      </c>
      <c r="F667" s="6" t="s">
        <v>2094</v>
      </c>
      <c r="G667" s="6">
        <f t="shared" si="30"/>
        <v>36</v>
      </c>
      <c r="H667" s="6" t="s">
        <v>2095</v>
      </c>
      <c r="I667" s="6" t="s">
        <v>2096</v>
      </c>
      <c r="J667" s="6" t="str">
        <f>_xlfn.XLOOKUP(I667,'[2]Barras CMg'!$E$2:$E$1527,'[2]Barras CMg'!$A$2:$A$1527,"------",0,1)</f>
        <v>------</v>
      </c>
      <c r="K667" s="6" t="s">
        <v>397</v>
      </c>
      <c r="L667" s="6">
        <v>2025</v>
      </c>
      <c r="M667" s="6" t="s">
        <v>495</v>
      </c>
      <c r="N667" s="6" t="s">
        <v>496</v>
      </c>
      <c r="O667" s="6" t="s">
        <v>213</v>
      </c>
      <c r="P667" s="6" t="s">
        <v>90</v>
      </c>
      <c r="Q667" s="6" t="s">
        <v>868</v>
      </c>
      <c r="R667" s="6" t="s">
        <v>1687</v>
      </c>
      <c r="S667" s="6" t="s">
        <v>51</v>
      </c>
      <c r="T667" s="9" t="s">
        <v>2045</v>
      </c>
      <c r="U667" s="10">
        <v>9.14</v>
      </c>
      <c r="V667" s="10">
        <v>9</v>
      </c>
      <c r="W667" s="11" t="e">
        <f>_xlfn.XLOOKUP(C667,#REF!,#REF!,"S/I",0)</f>
        <v>#REF!</v>
      </c>
      <c r="X667" s="11" t="str">
        <f>_xlfn.XLOOKUP($D667,[2]Retiros_dinamica!$F:$F,[2]Retiros_dinamica!B:B,"S/I",0)</f>
        <v>S/I</v>
      </c>
      <c r="Y667" s="11" t="str">
        <f>_xlfn.XLOOKUP($D667,[2]Retiros_dinamica!$F:$F,[2]Retiros_dinamica!C:C,"S/I",0)</f>
        <v>S/I</v>
      </c>
      <c r="Z667" s="11" t="str">
        <f>_xlfn.XLOOKUP($D667,[2]Retiros_dinamica!$F:$F,[2]Retiros_dinamica!D:D,"S/I",0)</f>
        <v>S/I</v>
      </c>
      <c r="AA667" s="11" t="str">
        <f>_xlfn.XLOOKUP($D667,[2]Retiros_dinamica!$F:$F,[2]Retiros_dinamica!E:E,"S/I",0)</f>
        <v>S/I</v>
      </c>
      <c r="AB667" s="6" t="str">
        <f>_xlfn.XLOOKUP(C667,[2]CMg!$I$4:$I$106,[2]CMg!$M$4:$M$106,"----",0,1)</f>
        <v>----</v>
      </c>
      <c r="AC667" s="6" t="str">
        <f>_xlfn.XLOOKUP(C667,[2]CMg!$A$4:$A$106,[2]CMg!$B$4:$B$106,"----",0,1)</f>
        <v>----</v>
      </c>
      <c r="AD667" s="6" t="str">
        <f>_xlfn.XLOOKUP(C667,'[3]Promedio solar Cmg'!$A$4:$A$106,'[3]Promedio solar Cmg'!$B$4:$B$106,"----",0,1)</f>
        <v>----</v>
      </c>
      <c r="AH667" s="12">
        <f>_xlfn.XLOOKUP($E667,'[2]Balance económico'!$C:$C,'[2]Balance económico'!$D:$D,"-",0)</f>
        <v>21691133643.183369</v>
      </c>
      <c r="AI667" s="12">
        <f>_xlfn.XLOOKUP($E667,'[2]Balance económico'!$C:$C,'[2]Balance económico'!$E:$E,"-",0)</f>
        <v>2324793951.0151529</v>
      </c>
      <c r="AJ667" s="12" t="str">
        <f>_xlfn.XLOOKUP($E667,'[2]Balance económico'!$C:$C,'[2]Balance económico'!$F:$F,"-",0)</f>
        <v>----</v>
      </c>
      <c r="AK667" s="6" t="str">
        <f t="shared" si="31"/>
        <v>PPA</v>
      </c>
      <c r="AL667" s="12" t="str" cm="1">
        <f t="array" ref="AL667">IFERROR((X667*[2]!Tabla2[Bloque A] + 'BD Centrales 2025'!Y686*[2]!Tabla2[Bloque B] + 'BD Centrales 2025'!Z686*[2]!Tabla2[Bloque C])*#REF!,"-")</f>
        <v>-</v>
      </c>
      <c r="AM667" s="12" t="str">
        <f t="shared" si="32"/>
        <v>-</v>
      </c>
      <c r="AN667" s="12">
        <f>IFERROR((AH667+AI667+AJ667)/(SUMIFS($W$2:$W$1194,$E$2:$E$1194,E667)*1000*#REF!),0)</f>
        <v>0</v>
      </c>
    </row>
    <row r="668" spans="1:40" ht="14.4" x14ac:dyDescent="0.3">
      <c r="A668" s="7">
        <v>1803</v>
      </c>
      <c r="B668" s="7" t="s">
        <v>2097</v>
      </c>
      <c r="C668" s="8" t="s">
        <v>2098</v>
      </c>
      <c r="D668" s="6" t="s">
        <v>2099</v>
      </c>
      <c r="E668" s="6" t="str">
        <f>_xlfn.XLOOKUP(D668,'[2]Coordinados SEN'!$A:$A,'[2]Coordinados SEN'!$B:$B,"-",0)</f>
        <v>76.766.027-8</v>
      </c>
      <c r="F668" s="6" t="s">
        <v>2099</v>
      </c>
      <c r="G668" s="6">
        <f t="shared" si="30"/>
        <v>1</v>
      </c>
      <c r="H668" s="6" t="s">
        <v>2100</v>
      </c>
      <c r="I668" s="6" t="s">
        <v>2101</v>
      </c>
      <c r="J668" s="6" t="str">
        <f>_xlfn.XLOOKUP(I668,'[2]Barras CMg'!$E$2:$E$1527,'[2]Barras CMg'!$A$2:$A$1527,"------",0,1)</f>
        <v>------</v>
      </c>
      <c r="K668" s="6" t="s">
        <v>397</v>
      </c>
      <c r="L668" s="6">
        <v>2025</v>
      </c>
      <c r="M668" s="6" t="s">
        <v>495</v>
      </c>
      <c r="N668" s="6" t="s">
        <v>496</v>
      </c>
      <c r="O668" s="6" t="s">
        <v>213</v>
      </c>
      <c r="P668" s="6" t="s">
        <v>164</v>
      </c>
      <c r="Q668" s="6" t="s">
        <v>707</v>
      </c>
      <c r="R668" s="6" t="s">
        <v>749</v>
      </c>
      <c r="S668" s="6" t="s">
        <v>51</v>
      </c>
      <c r="T668" s="9" t="s">
        <v>2102</v>
      </c>
      <c r="U668" s="10">
        <v>2.9973999999999998</v>
      </c>
      <c r="V668" s="10">
        <v>2.95</v>
      </c>
      <c r="W668" s="11" t="e">
        <f>_xlfn.XLOOKUP(C668,#REF!,#REF!,"S/I",0)</f>
        <v>#REF!</v>
      </c>
      <c r="X668" s="11" t="str">
        <f>_xlfn.XLOOKUP($D668,[2]Retiros_dinamica!$F:$F,[2]Retiros_dinamica!B:B,"S/I",0)</f>
        <v>S/I</v>
      </c>
      <c r="Y668" s="11" t="str">
        <f>_xlfn.XLOOKUP($D668,[2]Retiros_dinamica!$F:$F,[2]Retiros_dinamica!C:C,"S/I",0)</f>
        <v>S/I</v>
      </c>
      <c r="Z668" s="11" t="str">
        <f>_xlfn.XLOOKUP($D668,[2]Retiros_dinamica!$F:$F,[2]Retiros_dinamica!D:D,"S/I",0)</f>
        <v>S/I</v>
      </c>
      <c r="AA668" s="11" t="str">
        <f>_xlfn.XLOOKUP($D668,[2]Retiros_dinamica!$F:$F,[2]Retiros_dinamica!E:E,"S/I",0)</f>
        <v>S/I</v>
      </c>
      <c r="AB668" s="6" t="str">
        <f>_xlfn.XLOOKUP(C668,[2]CMg!$I$4:$I$106,[2]CMg!$M$4:$M$106,"----",0,1)</f>
        <v>----</v>
      </c>
      <c r="AC668" s="6" t="str">
        <f>_xlfn.XLOOKUP(C668,[2]CMg!$A$4:$A$106,[2]CMg!$B$4:$B$106,"----",0,1)</f>
        <v>----</v>
      </c>
      <c r="AD668" s="6" t="str">
        <f>_xlfn.XLOOKUP(C668,'[3]Promedio solar Cmg'!$A$4:$A$106,'[3]Promedio solar Cmg'!$B$4:$B$106,"----",0,1)</f>
        <v>----</v>
      </c>
      <c r="AH668" s="12">
        <f>_xlfn.XLOOKUP($E668,'[2]Balance económico'!$C:$C,'[2]Balance económico'!$D:$D,"-",0)</f>
        <v>319706179.93772233</v>
      </c>
      <c r="AI668" s="12">
        <f>_xlfn.XLOOKUP($E668,'[2]Balance económico'!$C:$C,'[2]Balance económico'!$E:$E,"-",0)</f>
        <v>41595760.384959996</v>
      </c>
      <c r="AJ668" s="12" t="str">
        <f>_xlfn.XLOOKUP($E668,'[2]Balance económico'!$C:$C,'[2]Balance económico'!$F:$F,"-",0)</f>
        <v>----</v>
      </c>
      <c r="AK668" s="6" t="str">
        <f t="shared" si="31"/>
        <v>PPA</v>
      </c>
      <c r="AL668" s="12" t="str" cm="1">
        <f t="array" ref="AL668">IFERROR((X668*[2]!Tabla2[Bloque A] + 'BD Centrales 2025'!Y268*[2]!Tabla2[Bloque B] + 'BD Centrales 2025'!Z268*[2]!Tabla2[Bloque C])*#REF!,"-")</f>
        <v>-</v>
      </c>
      <c r="AM668" s="12" t="str">
        <f t="shared" si="32"/>
        <v>-</v>
      </c>
      <c r="AN668" s="12">
        <f>IFERROR((AH668+AI668+AJ668)/(SUMIFS($W$2:$W$1194,$E$2:$E$1194,E668)*1000*#REF!),0)</f>
        <v>0</v>
      </c>
    </row>
    <row r="669" spans="1:40" ht="14.4" x14ac:dyDescent="0.3">
      <c r="A669" s="7">
        <v>1804</v>
      </c>
      <c r="B669" s="7" t="s">
        <v>517</v>
      </c>
      <c r="C669" s="8" t="s">
        <v>518</v>
      </c>
      <c r="D669" s="6" t="s">
        <v>194</v>
      </c>
      <c r="E669" s="6" t="str">
        <f>_xlfn.XLOOKUP(D669,'[2]Coordinados SEN'!$A:$A,'[2]Coordinados SEN'!$B:$B,"-",0)</f>
        <v>76.003.174-7</v>
      </c>
      <c r="F669" s="6" t="s">
        <v>194</v>
      </c>
      <c r="G669" s="6">
        <f t="shared" si="30"/>
        <v>7</v>
      </c>
      <c r="H669" s="6" t="s">
        <v>512</v>
      </c>
      <c r="I669" s="6" t="s">
        <v>513</v>
      </c>
      <c r="J669" s="6" t="str">
        <f>_xlfn.XLOOKUP(I669,'[2]Barras CMg'!$E$2:$E$1527,'[2]Barras CMg'!$A$2:$A$1527,"------",0,1)</f>
        <v>R.BONITO______023</v>
      </c>
      <c r="K669" s="6">
        <v>1</v>
      </c>
      <c r="L669" s="6">
        <v>2025</v>
      </c>
      <c r="M669" s="6" t="s">
        <v>66</v>
      </c>
      <c r="N669" s="6" t="s">
        <v>177</v>
      </c>
      <c r="O669" s="6" t="s">
        <v>157</v>
      </c>
      <c r="P669" s="6" t="s">
        <v>82</v>
      </c>
      <c r="Q669" s="6" t="s">
        <v>197</v>
      </c>
      <c r="R669" s="6" t="s">
        <v>198</v>
      </c>
      <c r="S669" s="6" t="s">
        <v>158</v>
      </c>
      <c r="T669" s="9" t="s">
        <v>519</v>
      </c>
      <c r="U669" s="10">
        <v>2.2999999999999998</v>
      </c>
      <c r="V669" s="10">
        <v>2.2709000000000001</v>
      </c>
      <c r="W669" s="11" t="e">
        <f>_xlfn.XLOOKUP(C669,#REF!,#REF!,"S/I",0)</f>
        <v>#REF!</v>
      </c>
      <c r="X669" s="11" t="str">
        <f>_xlfn.XLOOKUP($D669,[2]Retiros_dinamica!$F:$F,[2]Retiros_dinamica!B:B,"S/I",0)</f>
        <v>S/I</v>
      </c>
      <c r="Y669" s="11" t="str">
        <f>_xlfn.XLOOKUP($D669,[2]Retiros_dinamica!$F:$F,[2]Retiros_dinamica!C:C,"S/I",0)</f>
        <v>S/I</v>
      </c>
      <c r="Z669" s="11" t="str">
        <f>_xlfn.XLOOKUP($D669,[2]Retiros_dinamica!$F:$F,[2]Retiros_dinamica!D:D,"S/I",0)</f>
        <v>S/I</v>
      </c>
      <c r="AA669" s="11" t="str">
        <f>_xlfn.XLOOKUP($D669,[2]Retiros_dinamica!$F:$F,[2]Retiros_dinamica!E:E,"S/I",0)</f>
        <v>S/I</v>
      </c>
      <c r="AB669" s="6" t="str">
        <f>_xlfn.XLOOKUP(C669,[2]CMg!$I$4:$I$106,[2]CMg!$M$4:$M$106,"----",0,1)</f>
        <v>----</v>
      </c>
      <c r="AC669" s="6" t="str">
        <f>_xlfn.XLOOKUP(C669,[2]CMg!$A$4:$A$106,[2]CMg!$B$4:$B$106,"----",0,1)</f>
        <v>----</v>
      </c>
      <c r="AD669" s="6" t="str">
        <f>_xlfn.XLOOKUP(C669,'[3]Promedio solar Cmg'!$A$4:$A$106,'[3]Promedio solar Cmg'!$B$4:$B$106,"----",0,1)</f>
        <v>----</v>
      </c>
      <c r="AH669" s="12">
        <f>_xlfn.XLOOKUP($E669,'[2]Balance económico'!$C:$C,'[2]Balance económico'!$D:$D,"-",0)</f>
        <v>327020527.77585369</v>
      </c>
      <c r="AI669" s="12">
        <f>_xlfn.XLOOKUP($E669,'[2]Balance económico'!$C:$C,'[2]Balance económico'!$E:$E,"-",0)</f>
        <v>844109610.27093029</v>
      </c>
      <c r="AJ669" s="12" t="str">
        <f>_xlfn.XLOOKUP($E669,'[2]Balance económico'!$C:$C,'[2]Balance económico'!$F:$F,"-",0)</f>
        <v>----</v>
      </c>
      <c r="AK669" s="6" t="str">
        <f t="shared" si="31"/>
        <v>PPA</v>
      </c>
      <c r="AL669" s="12" t="str" cm="1">
        <f t="array" ref="AL669">IFERROR((X669*[2]!Tabla2[Bloque A] + 'BD Centrales 2025'!Y81*[2]!Tabla2[Bloque B] + 'BD Centrales 2025'!Z81*[2]!Tabla2[Bloque C])*#REF!,"-")</f>
        <v>-</v>
      </c>
      <c r="AM669" s="12" t="str">
        <f t="shared" si="32"/>
        <v>-</v>
      </c>
      <c r="AN669" s="12">
        <f>IFERROR((AH669+AI669+AJ669)/(SUMIFS($W$2:$W$1194,$E$2:$E$1194,E669)*1000*#REF!),0)</f>
        <v>0</v>
      </c>
    </row>
    <row r="670" spans="1:40" ht="14.4" x14ac:dyDescent="0.3">
      <c r="A670" s="7">
        <v>1805</v>
      </c>
      <c r="B670" s="7" t="s">
        <v>2103</v>
      </c>
      <c r="C670" s="8" t="s">
        <v>2104</v>
      </c>
      <c r="D670" s="6" t="s">
        <v>2105</v>
      </c>
      <c r="E670" s="6" t="str">
        <f>_xlfn.XLOOKUP(D670,'[2]Coordinados SEN'!$A:$A,'[2]Coordinados SEN'!$B:$B,"-",0)</f>
        <v>76.905.638-6</v>
      </c>
      <c r="F670" s="6" t="s">
        <v>2105</v>
      </c>
      <c r="G670" s="6">
        <f t="shared" si="30"/>
        <v>1</v>
      </c>
      <c r="H670" s="6" t="s">
        <v>2106</v>
      </c>
      <c r="I670" s="6" t="s">
        <v>1204</v>
      </c>
      <c r="J670" s="6" t="str">
        <f>_xlfn.XLOOKUP(I670,'[2]Barras CMg'!$E$2:$E$1527,'[2]Barras CMg'!$A$2:$A$1527,"------",0,1)</f>
        <v>------</v>
      </c>
      <c r="K670" s="6" t="s">
        <v>397</v>
      </c>
      <c r="L670" s="6">
        <v>2025</v>
      </c>
      <c r="M670" s="6" t="s">
        <v>495</v>
      </c>
      <c r="N670" s="6" t="s">
        <v>496</v>
      </c>
      <c r="O670" s="6" t="s">
        <v>213</v>
      </c>
      <c r="P670" s="6" t="s">
        <v>362</v>
      </c>
      <c r="Q670" s="6" t="s">
        <v>363</v>
      </c>
      <c r="R670" s="6" t="s">
        <v>1205</v>
      </c>
      <c r="S670" s="6" t="s">
        <v>51</v>
      </c>
      <c r="T670" s="9" t="s">
        <v>2107</v>
      </c>
      <c r="U670" s="10">
        <v>6.01</v>
      </c>
      <c r="V670" s="10">
        <v>6</v>
      </c>
      <c r="W670" s="11" t="e">
        <f>_xlfn.XLOOKUP(C670,#REF!,#REF!,"S/I",0)</f>
        <v>#REF!</v>
      </c>
      <c r="X670" s="11" t="str">
        <f>_xlfn.XLOOKUP($D670,[2]Retiros_dinamica!$F:$F,[2]Retiros_dinamica!B:B,"S/I",0)</f>
        <v>S/I</v>
      </c>
      <c r="Y670" s="11" t="str">
        <f>_xlfn.XLOOKUP($D670,[2]Retiros_dinamica!$F:$F,[2]Retiros_dinamica!C:C,"S/I",0)</f>
        <v>S/I</v>
      </c>
      <c r="Z670" s="11" t="str">
        <f>_xlfn.XLOOKUP($D670,[2]Retiros_dinamica!$F:$F,[2]Retiros_dinamica!D:D,"S/I",0)</f>
        <v>S/I</v>
      </c>
      <c r="AA670" s="11" t="str">
        <f>_xlfn.XLOOKUP($D670,[2]Retiros_dinamica!$F:$F,[2]Retiros_dinamica!E:E,"S/I",0)</f>
        <v>S/I</v>
      </c>
      <c r="AB670" s="6" t="str">
        <f>_xlfn.XLOOKUP(C670,[2]CMg!$I$4:$I$106,[2]CMg!$M$4:$M$106,"----",0,1)</f>
        <v>----</v>
      </c>
      <c r="AC670" s="6" t="str">
        <f>_xlfn.XLOOKUP(C670,[2]CMg!$A$4:$A$106,[2]CMg!$B$4:$B$106,"----",0,1)</f>
        <v>----</v>
      </c>
      <c r="AD670" s="6" t="str">
        <f>_xlfn.XLOOKUP(C670,'[3]Promedio solar Cmg'!$A$4:$A$106,'[3]Promedio solar Cmg'!$B$4:$B$106,"----",0,1)</f>
        <v>----</v>
      </c>
      <c r="AH670" s="12">
        <f>_xlfn.XLOOKUP($E670,'[2]Balance económico'!$C:$C,'[2]Balance económico'!$D:$D,"-",0)</f>
        <v>643336355.58252025</v>
      </c>
      <c r="AI670" s="12">
        <f>_xlfn.XLOOKUP($E670,'[2]Balance económico'!$C:$C,'[2]Balance económico'!$E:$E,"-",0)</f>
        <v>74439541.774800017</v>
      </c>
      <c r="AJ670" s="12" t="str">
        <f>_xlfn.XLOOKUP($E670,'[2]Balance económico'!$C:$C,'[2]Balance económico'!$F:$F,"-",0)</f>
        <v>----</v>
      </c>
      <c r="AK670" s="6" t="str">
        <f t="shared" si="31"/>
        <v>PPA</v>
      </c>
      <c r="AL670" s="12" t="str" cm="1">
        <f t="array" ref="AL670">IFERROR((X670*[2]!Tabla2[Bloque A] + 'BD Centrales 2025'!Y327*[2]!Tabla2[Bloque B] + 'BD Centrales 2025'!Z327*[2]!Tabla2[Bloque C])*#REF!,"-")</f>
        <v>-</v>
      </c>
      <c r="AM670" s="12" t="str">
        <f t="shared" si="32"/>
        <v>-</v>
      </c>
      <c r="AN670" s="12">
        <f>IFERROR((AH670+AI670+AJ670)/(SUMIFS($W$2:$W$1194,$E$2:$E$1194,E670)*1000*#REF!),0)</f>
        <v>0</v>
      </c>
    </row>
    <row r="671" spans="1:40" ht="14.4" x14ac:dyDescent="0.3">
      <c r="A671" s="7">
        <v>1806</v>
      </c>
      <c r="B671" s="7" t="s">
        <v>2108</v>
      </c>
      <c r="C671" s="8" t="s">
        <v>2109</v>
      </c>
      <c r="D671" s="6" t="s">
        <v>2110</v>
      </c>
      <c r="E671" s="6" t="str">
        <f>_xlfn.XLOOKUP(D671,'[2]Coordinados SEN'!$A:$A,'[2]Coordinados SEN'!$B:$B,"-",0)</f>
        <v>76.264.543-2</v>
      </c>
      <c r="F671" s="6" t="s">
        <v>2110</v>
      </c>
      <c r="G671" s="6">
        <f t="shared" si="30"/>
        <v>1</v>
      </c>
      <c r="H671" s="6" t="s">
        <v>2111</v>
      </c>
      <c r="I671" s="6" t="s">
        <v>2112</v>
      </c>
      <c r="J671" s="6" t="str">
        <f>_xlfn.XLOOKUP(I671,'[2]Barras CMg'!$E$2:$E$1527,'[2]Barras CMg'!$A$2:$A$1527,"------",0,1)</f>
        <v>------</v>
      </c>
      <c r="K671" s="6" t="s">
        <v>397</v>
      </c>
      <c r="L671" s="6">
        <v>2025</v>
      </c>
      <c r="M671" s="6" t="s">
        <v>495</v>
      </c>
      <c r="N671" s="6" t="s">
        <v>496</v>
      </c>
      <c r="O671" s="6" t="s">
        <v>213</v>
      </c>
      <c r="P671" s="6" t="s">
        <v>90</v>
      </c>
      <c r="Q671" s="6" t="s">
        <v>91</v>
      </c>
      <c r="R671" s="6" t="s">
        <v>91</v>
      </c>
      <c r="S671" s="6" t="s">
        <v>51</v>
      </c>
      <c r="T671" s="9" t="s">
        <v>2113</v>
      </c>
      <c r="U671" s="10">
        <v>9.0658999999999992</v>
      </c>
      <c r="V671" s="10">
        <v>9</v>
      </c>
      <c r="W671" s="11" t="e">
        <f>_xlfn.XLOOKUP(C671,#REF!,#REF!,"S/I",0)</f>
        <v>#REF!</v>
      </c>
      <c r="X671" s="11" t="str">
        <f>_xlfn.XLOOKUP($D671,[2]Retiros_dinamica!$F:$F,[2]Retiros_dinamica!B:B,"S/I",0)</f>
        <v>S/I</v>
      </c>
      <c r="Y671" s="11" t="str">
        <f>_xlfn.XLOOKUP($D671,[2]Retiros_dinamica!$F:$F,[2]Retiros_dinamica!C:C,"S/I",0)</f>
        <v>S/I</v>
      </c>
      <c r="Z671" s="11" t="str">
        <f>_xlfn.XLOOKUP($D671,[2]Retiros_dinamica!$F:$F,[2]Retiros_dinamica!D:D,"S/I",0)</f>
        <v>S/I</v>
      </c>
      <c r="AA671" s="11" t="str">
        <f>_xlfn.XLOOKUP($D671,[2]Retiros_dinamica!$F:$F,[2]Retiros_dinamica!E:E,"S/I",0)</f>
        <v>S/I</v>
      </c>
      <c r="AB671" s="6" t="str">
        <f>_xlfn.XLOOKUP(C671,[2]CMg!$I$4:$I$106,[2]CMg!$M$4:$M$106,"----",0,1)</f>
        <v>----</v>
      </c>
      <c r="AC671" s="6" t="str">
        <f>_xlfn.XLOOKUP(C671,[2]CMg!$A$4:$A$106,[2]CMg!$B$4:$B$106,"----",0,1)</f>
        <v>----</v>
      </c>
      <c r="AD671" s="6" t="str">
        <f>_xlfn.XLOOKUP(C671,'[3]Promedio solar Cmg'!$A$4:$A$106,'[3]Promedio solar Cmg'!$B$4:$B$106,"----",0,1)</f>
        <v>----</v>
      </c>
      <c r="AH671" s="12">
        <f>_xlfn.XLOOKUP($E671,'[2]Balance económico'!$C:$C,'[2]Balance económico'!$D:$D,"-",0)</f>
        <v>505421353.37136471</v>
      </c>
      <c r="AI671" s="12">
        <f>_xlfn.XLOOKUP($E671,'[2]Balance económico'!$C:$C,'[2]Balance económico'!$E:$E,"-",0)</f>
        <v>114821371.59710002</v>
      </c>
      <c r="AJ671" s="12" t="str">
        <f>_xlfn.XLOOKUP($E671,'[2]Balance económico'!$C:$C,'[2]Balance económico'!$F:$F,"-",0)</f>
        <v>----</v>
      </c>
      <c r="AK671" s="6" t="str">
        <f t="shared" si="31"/>
        <v>PPA</v>
      </c>
      <c r="AL671" s="12" t="str" cm="1">
        <f t="array" ref="AL671">IFERROR((X671*[2]!Tabla2[Bloque A] + 'BD Centrales 2025'!Y406*[2]!Tabla2[Bloque B] + 'BD Centrales 2025'!Z406*[2]!Tabla2[Bloque C])*#REF!,"-")</f>
        <v>-</v>
      </c>
      <c r="AM671" s="12" t="str">
        <f t="shared" si="32"/>
        <v>-</v>
      </c>
      <c r="AN671" s="12">
        <f>IFERROR((AH671+AI671+AJ671)/(SUMIFS($W$2:$W$1194,$E$2:$E$1194,E671)*1000*#REF!),0)</f>
        <v>0</v>
      </c>
    </row>
    <row r="672" spans="1:40" ht="14.4" x14ac:dyDescent="0.3">
      <c r="A672" s="7">
        <v>1807</v>
      </c>
      <c r="B672" s="7" t="s">
        <v>2114</v>
      </c>
      <c r="C672" s="8" t="s">
        <v>2115</v>
      </c>
      <c r="D672" s="6" t="s">
        <v>2116</v>
      </c>
      <c r="E672" s="6" t="str">
        <f>_xlfn.XLOOKUP(D672,'[2]Coordinados SEN'!$A:$A,'[2]Coordinados SEN'!$B:$B,"-",0)</f>
        <v>76.553.447-K</v>
      </c>
      <c r="F672" s="6" t="s">
        <v>2116</v>
      </c>
      <c r="G672" s="6">
        <f t="shared" si="30"/>
        <v>2</v>
      </c>
      <c r="H672" s="6" t="s">
        <v>2117</v>
      </c>
      <c r="I672" s="6" t="s">
        <v>2118</v>
      </c>
      <c r="J672" s="6" t="str">
        <f>_xlfn.XLOOKUP(I672,'[2]Barras CMg'!$E$2:$E$1527,'[2]Barras CMg'!$A$2:$A$1527,"------",0,1)</f>
        <v>------</v>
      </c>
      <c r="K672" s="6" t="s">
        <v>397</v>
      </c>
      <c r="L672" s="6">
        <v>2025</v>
      </c>
      <c r="M672" s="6" t="s">
        <v>495</v>
      </c>
      <c r="N672" s="6" t="s">
        <v>496</v>
      </c>
      <c r="O672" s="6" t="s">
        <v>213</v>
      </c>
      <c r="P672" s="6" t="s">
        <v>90</v>
      </c>
      <c r="Q672" s="6" t="s">
        <v>97</v>
      </c>
      <c r="R672" s="6" t="s">
        <v>98</v>
      </c>
      <c r="S672" s="6" t="s">
        <v>51</v>
      </c>
      <c r="T672" s="9" t="s">
        <v>2119</v>
      </c>
      <c r="U672" s="10">
        <v>3.0204</v>
      </c>
      <c r="V672" s="10">
        <v>3</v>
      </c>
      <c r="W672" s="11" t="e">
        <f>_xlfn.XLOOKUP(C672,#REF!,#REF!,"S/I",0)</f>
        <v>#REF!</v>
      </c>
      <c r="X672" s="11" t="str">
        <f>_xlfn.XLOOKUP($D672,[2]Retiros_dinamica!$F:$F,[2]Retiros_dinamica!B:B,"S/I",0)</f>
        <v>S/I</v>
      </c>
      <c r="Y672" s="11" t="str">
        <f>_xlfn.XLOOKUP($D672,[2]Retiros_dinamica!$F:$F,[2]Retiros_dinamica!C:C,"S/I",0)</f>
        <v>S/I</v>
      </c>
      <c r="Z672" s="11" t="str">
        <f>_xlfn.XLOOKUP($D672,[2]Retiros_dinamica!$F:$F,[2]Retiros_dinamica!D:D,"S/I",0)</f>
        <v>S/I</v>
      </c>
      <c r="AA672" s="11" t="str">
        <f>_xlfn.XLOOKUP($D672,[2]Retiros_dinamica!$F:$F,[2]Retiros_dinamica!E:E,"S/I",0)</f>
        <v>S/I</v>
      </c>
      <c r="AB672" s="6" t="str">
        <f>_xlfn.XLOOKUP(C672,[2]CMg!$I$4:$I$106,[2]CMg!$M$4:$M$106,"----",0,1)</f>
        <v>----</v>
      </c>
      <c r="AC672" s="6" t="str">
        <f>_xlfn.XLOOKUP(C672,[2]CMg!$A$4:$A$106,[2]CMg!$B$4:$B$106,"----",0,1)</f>
        <v>----</v>
      </c>
      <c r="AD672" s="6" t="str">
        <f>_xlfn.XLOOKUP(C672,'[3]Promedio solar Cmg'!$A$4:$A$106,'[3]Promedio solar Cmg'!$B$4:$B$106,"----",0,1)</f>
        <v>----</v>
      </c>
      <c r="AH672" s="12">
        <f>_xlfn.XLOOKUP($E672,'[2]Balance económico'!$C:$C,'[2]Balance económico'!$D:$D,"-",0)</f>
        <v>540082517.7664783</v>
      </c>
      <c r="AI672" s="12">
        <f>_xlfn.XLOOKUP($E672,'[2]Balance económico'!$C:$C,'[2]Balance económico'!$E:$E,"-",0)</f>
        <v>73678839.117049992</v>
      </c>
      <c r="AJ672" s="12" t="str">
        <f>_xlfn.XLOOKUP($E672,'[2]Balance económico'!$C:$C,'[2]Balance económico'!$F:$F,"-",0)</f>
        <v>----</v>
      </c>
      <c r="AK672" s="6" t="str">
        <f t="shared" si="31"/>
        <v>PPA</v>
      </c>
      <c r="AL672" s="12" t="str" cm="1">
        <f t="array" ref="AL672">IFERROR((X672*[2]!Tabla2[Bloque A] + 'BD Centrales 2025'!Y324*[2]!Tabla2[Bloque B] + 'BD Centrales 2025'!Z324*[2]!Tabla2[Bloque C])*#REF!,"-")</f>
        <v>-</v>
      </c>
      <c r="AM672" s="12" t="str">
        <f t="shared" si="32"/>
        <v>-</v>
      </c>
      <c r="AN672" s="12">
        <f>IFERROR((AH672+AI672+AJ672)/(SUMIFS($W$2:$W$1194,$E$2:$E$1194,E672)*1000*#REF!),0)</f>
        <v>0</v>
      </c>
    </row>
    <row r="673" spans="1:40" ht="14.4" x14ac:dyDescent="0.3">
      <c r="A673" s="7">
        <v>1808</v>
      </c>
      <c r="B673" s="7" t="s">
        <v>2120</v>
      </c>
      <c r="C673" s="8" t="s">
        <v>2121</v>
      </c>
      <c r="D673" s="6" t="s">
        <v>2116</v>
      </c>
      <c r="E673" s="6" t="str">
        <f>_xlfn.XLOOKUP(D673,'[2]Coordinados SEN'!$A:$A,'[2]Coordinados SEN'!$B:$B,"-",0)</f>
        <v>76.553.447-K</v>
      </c>
      <c r="F673" s="6" t="s">
        <v>2116</v>
      </c>
      <c r="G673" s="6">
        <f t="shared" si="30"/>
        <v>2</v>
      </c>
      <c r="H673" s="6" t="s">
        <v>2122</v>
      </c>
      <c r="I673" s="6" t="s">
        <v>2118</v>
      </c>
      <c r="J673" s="6" t="str">
        <f>_xlfn.XLOOKUP(I673,'[2]Barras CMg'!$E$2:$E$1527,'[2]Barras CMg'!$A$2:$A$1527,"------",0,1)</f>
        <v>------</v>
      </c>
      <c r="K673" s="6" t="s">
        <v>397</v>
      </c>
      <c r="L673" s="6">
        <v>2025</v>
      </c>
      <c r="M673" s="6" t="s">
        <v>495</v>
      </c>
      <c r="N673" s="6" t="s">
        <v>496</v>
      </c>
      <c r="O673" s="6" t="s">
        <v>213</v>
      </c>
      <c r="P673" s="6" t="s">
        <v>90</v>
      </c>
      <c r="Q673" s="6" t="s">
        <v>97</v>
      </c>
      <c r="R673" s="6" t="s">
        <v>98</v>
      </c>
      <c r="S673" s="6" t="s">
        <v>51</v>
      </c>
      <c r="T673" s="9" t="s">
        <v>2123</v>
      </c>
      <c r="U673" s="10">
        <v>4.5305999999999997</v>
      </c>
      <c r="V673" s="10">
        <v>4.5</v>
      </c>
      <c r="W673" s="11" t="e">
        <f>_xlfn.XLOOKUP(C673,#REF!,#REF!,"S/I",0)</f>
        <v>#REF!</v>
      </c>
      <c r="X673" s="11" t="str">
        <f>_xlfn.XLOOKUP($D673,[2]Retiros_dinamica!$F:$F,[2]Retiros_dinamica!B:B,"S/I",0)</f>
        <v>S/I</v>
      </c>
      <c r="Y673" s="11" t="str">
        <f>_xlfn.XLOOKUP($D673,[2]Retiros_dinamica!$F:$F,[2]Retiros_dinamica!C:C,"S/I",0)</f>
        <v>S/I</v>
      </c>
      <c r="Z673" s="11" t="str">
        <f>_xlfn.XLOOKUP($D673,[2]Retiros_dinamica!$F:$F,[2]Retiros_dinamica!D:D,"S/I",0)</f>
        <v>S/I</v>
      </c>
      <c r="AA673" s="11" t="str">
        <f>_xlfn.XLOOKUP($D673,[2]Retiros_dinamica!$F:$F,[2]Retiros_dinamica!E:E,"S/I",0)</f>
        <v>S/I</v>
      </c>
      <c r="AB673" s="6" t="str">
        <f>_xlfn.XLOOKUP(C673,[2]CMg!$I$4:$I$106,[2]CMg!$M$4:$M$106,"----",0,1)</f>
        <v>----</v>
      </c>
      <c r="AC673" s="6" t="str">
        <f>_xlfn.XLOOKUP(C673,[2]CMg!$A$4:$A$106,[2]CMg!$B$4:$B$106,"----",0,1)</f>
        <v>----</v>
      </c>
      <c r="AD673" s="6" t="str">
        <f>_xlfn.XLOOKUP(C673,'[3]Promedio solar Cmg'!$A$4:$A$106,'[3]Promedio solar Cmg'!$B$4:$B$106,"----",0,1)</f>
        <v>----</v>
      </c>
      <c r="AH673" s="12">
        <f>_xlfn.XLOOKUP($E673,'[2]Balance económico'!$C:$C,'[2]Balance económico'!$D:$D,"-",0)</f>
        <v>540082517.7664783</v>
      </c>
      <c r="AI673" s="12">
        <f>_xlfn.XLOOKUP($E673,'[2]Balance económico'!$C:$C,'[2]Balance económico'!$E:$E,"-",0)</f>
        <v>73678839.117049992</v>
      </c>
      <c r="AJ673" s="12" t="str">
        <f>_xlfn.XLOOKUP($E673,'[2]Balance económico'!$C:$C,'[2]Balance económico'!$F:$F,"-",0)</f>
        <v>----</v>
      </c>
      <c r="AK673" s="6" t="str">
        <f t="shared" si="31"/>
        <v>PPA</v>
      </c>
      <c r="AL673" s="12" t="str" cm="1">
        <f t="array" ref="AL673">IFERROR((X673*[2]!Tabla2[Bloque A] + 'BD Centrales 2025'!Y325*[2]!Tabla2[Bloque B] + 'BD Centrales 2025'!Z325*[2]!Tabla2[Bloque C])*#REF!,"-")</f>
        <v>-</v>
      </c>
      <c r="AM673" s="12" t="str">
        <f t="shared" si="32"/>
        <v>-</v>
      </c>
      <c r="AN673" s="12">
        <f>IFERROR((AH673+AI673+AJ673)/(SUMIFS($W$2:$W$1194,$E$2:$E$1194,E673)*1000*#REF!),0)</f>
        <v>0</v>
      </c>
    </row>
    <row r="674" spans="1:40" ht="14.4" x14ac:dyDescent="0.3">
      <c r="A674" s="7">
        <v>1809</v>
      </c>
      <c r="B674" s="7" t="s">
        <v>2124</v>
      </c>
      <c r="C674" s="8" t="s">
        <v>2125</v>
      </c>
      <c r="D674" s="6" t="s">
        <v>2126</v>
      </c>
      <c r="E674" s="6" t="str">
        <f>_xlfn.XLOOKUP(D674,'[2]Coordinados SEN'!$A:$A,'[2]Coordinados SEN'!$B:$B,"-",0)</f>
        <v>76.580.849-9</v>
      </c>
      <c r="F674" s="6" t="s">
        <v>2127</v>
      </c>
      <c r="G674" s="6">
        <f t="shared" si="30"/>
        <v>5</v>
      </c>
      <c r="H674" s="6" t="s">
        <v>1676</v>
      </c>
      <c r="I674" s="6" t="s">
        <v>755</v>
      </c>
      <c r="J674" s="6" t="str">
        <f>_xlfn.XLOOKUP(I674,'[2]Barras CMg'!$E$2:$E$1527,'[2]Barras CMg'!$A$2:$A$1527,"------",0,1)</f>
        <v>CARDONES______220</v>
      </c>
      <c r="K674" s="6">
        <v>1</v>
      </c>
      <c r="L674" s="6">
        <v>2025</v>
      </c>
      <c r="M674" s="6" t="s">
        <v>495</v>
      </c>
      <c r="N674" s="6" t="s">
        <v>496</v>
      </c>
      <c r="O674" s="6" t="s">
        <v>47</v>
      </c>
      <c r="P674" s="6" t="s">
        <v>497</v>
      </c>
      <c r="Q674" s="6" t="s">
        <v>557</v>
      </c>
      <c r="R674" s="6" t="s">
        <v>610</v>
      </c>
      <c r="S674" s="6" t="s">
        <v>51</v>
      </c>
      <c r="T674" s="9" t="s">
        <v>2128</v>
      </c>
      <c r="U674" s="10">
        <v>107.66</v>
      </c>
      <c r="V674" s="10">
        <v>106.23</v>
      </c>
      <c r="W674" s="11" t="e">
        <f>_xlfn.XLOOKUP(C674,#REF!,#REF!,"S/I",0)</f>
        <v>#REF!</v>
      </c>
      <c r="X674" s="11">
        <f>_xlfn.XLOOKUP($D674,[2]Retiros_dinamica!$F:$F,[2]Retiros_dinamica!B:B,"S/I",0)</f>
        <v>244859.5647746739</v>
      </c>
      <c r="Y674" s="11">
        <f>_xlfn.XLOOKUP($D674,[2]Retiros_dinamica!$F:$F,[2]Retiros_dinamica!C:C,"S/I",0)</f>
        <v>293471.2077824173</v>
      </c>
      <c r="Z674" s="11">
        <f>_xlfn.XLOOKUP($D674,[2]Retiros_dinamica!$F:$F,[2]Retiros_dinamica!D:D,"S/I",0)</f>
        <v>161562.8355113221</v>
      </c>
      <c r="AA674" s="11">
        <f>_xlfn.XLOOKUP($D674,[2]Retiros_dinamica!$F:$F,[2]Retiros_dinamica!E:E,"S/I",0)</f>
        <v>699893.60806841333</v>
      </c>
      <c r="AB674" s="6">
        <f>_xlfn.XLOOKUP(C674,[2]CMg!$I$4:$I$106,[2]CMg!$M$4:$M$106,"----",0,1)</f>
        <v>8.2294897616765237</v>
      </c>
      <c r="AC674" s="6">
        <f>_xlfn.XLOOKUP(C674,'[3]Promedio Cmg'!$A$4:$A$106,'[3]Promedio Cmg'!$B$4:$B$106,"---",0,1)</f>
        <v>49.011435909142627</v>
      </c>
      <c r="AD674" s="6">
        <f>_xlfn.XLOOKUP(C674,'[3]Promedio solar Cmg'!$A$4:$A$106,'[3]Promedio solar Cmg'!$B$4:$B$106,"----",0,1)</f>
        <v>9.9942164383561654</v>
      </c>
      <c r="AE674" s="6">
        <f>_xlfn.XLOOKUP(C674,[2]CMg!$O$4:$O$106,[2]CMg!$P$4:$P$106,"----",0,1)</f>
        <v>76.875425552729283</v>
      </c>
      <c r="AF674" s="14">
        <f>_xlfn.XLOOKUP(C674,[2]CMg!$S$4:$S$106,[2]CMg!$U$4:$U$106,"----",0,1)</f>
        <v>0.46512955142107065</v>
      </c>
      <c r="AH674" s="12">
        <f>_xlfn.XLOOKUP($E674,'[2]Balance económico'!$C:$C,'[2]Balance económico'!$D:$D,"-",0)</f>
        <v>-36728998755.828217</v>
      </c>
      <c r="AI674" s="12">
        <f>_xlfn.XLOOKUP($E674,'[2]Balance económico'!$C:$C,'[2]Balance económico'!$E:$E,"-",0)</f>
        <v>-11957853194.834156</v>
      </c>
      <c r="AJ674" s="12">
        <f>_xlfn.XLOOKUP($E674,'[2]Balance económico'!$C:$C,'[2]Balance económico'!$F:$F,"-",0)</f>
        <v>3368344785.9717016</v>
      </c>
      <c r="AK674" s="6" t="str">
        <f t="shared" si="31"/>
        <v>PPA</v>
      </c>
      <c r="AL674" s="12" t="str" cm="1">
        <f t="array" ref="AL674">IFERROR((X674*[2]!Tabla2[Bloque A] + 'BD Centrales 2025'!Y978*[2]!Tabla2[Bloque B] + 'BD Centrales 2025'!Z978*[2]!Tabla2[Bloque C])*#REF!,"-")</f>
        <v>-</v>
      </c>
      <c r="AM674" s="12" t="str">
        <f t="shared" si="32"/>
        <v>-</v>
      </c>
      <c r="AN674" s="12">
        <f>IFERROR((AH674+AI674+AJ674)/(SUMIFS($W$2:$W$1194,$E$2:$E$1194,E674)*1000*#REF!),0)</f>
        <v>0</v>
      </c>
    </row>
    <row r="675" spans="1:40" ht="14.4" x14ac:dyDescent="0.3">
      <c r="A675" s="7">
        <v>1810</v>
      </c>
      <c r="B675" s="7" t="s">
        <v>2129</v>
      </c>
      <c r="C675" s="8" t="s">
        <v>2130</v>
      </c>
      <c r="D675" s="6" t="s">
        <v>2126</v>
      </c>
      <c r="E675" s="6" t="str">
        <f>_xlfn.XLOOKUP(D675,'[2]Coordinados SEN'!$A:$A,'[2]Coordinados SEN'!$B:$B,"-",0)</f>
        <v>76.580.849-9</v>
      </c>
      <c r="F675" s="6" t="s">
        <v>2131</v>
      </c>
      <c r="G675" s="6">
        <f t="shared" si="30"/>
        <v>5</v>
      </c>
      <c r="H675" s="6" t="s">
        <v>2132</v>
      </c>
      <c r="I675" s="13" t="s">
        <v>2133</v>
      </c>
      <c r="J675" s="6" t="str">
        <f>_xlfn.XLOOKUP(I675,'[2]Barras CMg'!$E$2:$E$1527,'[2]Barras CMg'!$A$2:$A$1527,"------",0,1)</f>
        <v>TIGRE_________220</v>
      </c>
      <c r="K675" s="6">
        <v>1</v>
      </c>
      <c r="L675" s="6">
        <v>2025</v>
      </c>
      <c r="M675" s="6" t="s">
        <v>495</v>
      </c>
      <c r="N675" s="6" t="s">
        <v>496</v>
      </c>
      <c r="O675" s="6" t="s">
        <v>47</v>
      </c>
      <c r="P675" s="6" t="s">
        <v>48</v>
      </c>
      <c r="Q675" s="6" t="s">
        <v>48</v>
      </c>
      <c r="R675" s="6" t="s">
        <v>48</v>
      </c>
      <c r="S675" s="6" t="s">
        <v>51</v>
      </c>
      <c r="T675" s="9" t="s">
        <v>1888</v>
      </c>
      <c r="U675" s="10">
        <v>103.65</v>
      </c>
      <c r="V675" s="10">
        <v>101.892</v>
      </c>
      <c r="W675" s="11" t="e">
        <f>_xlfn.XLOOKUP(C675,#REF!,#REF!,"S/I",0)</f>
        <v>#REF!</v>
      </c>
      <c r="X675" s="11">
        <f>_xlfn.XLOOKUP($D675,[2]Retiros_dinamica!$F:$F,[2]Retiros_dinamica!B:B,"S/I",0)</f>
        <v>244859.5647746739</v>
      </c>
      <c r="Y675" s="11">
        <f>_xlfn.XLOOKUP($D675,[2]Retiros_dinamica!$F:$F,[2]Retiros_dinamica!C:C,"S/I",0)</f>
        <v>293471.2077824173</v>
      </c>
      <c r="Z675" s="11">
        <f>_xlfn.XLOOKUP($D675,[2]Retiros_dinamica!$F:$F,[2]Retiros_dinamica!D:D,"S/I",0)</f>
        <v>161562.8355113221</v>
      </c>
      <c r="AA675" s="11">
        <f>_xlfn.XLOOKUP($D675,[2]Retiros_dinamica!$F:$F,[2]Retiros_dinamica!E:E,"S/I",0)</f>
        <v>699893.60806841333</v>
      </c>
      <c r="AB675" s="6">
        <f>_xlfn.XLOOKUP(C675,[2]CMg!$I$4:$I$106,[2]CMg!$M$4:$M$106,"----",0,1)</f>
        <v>8.0013845489396882</v>
      </c>
      <c r="AC675" s="6">
        <f>_xlfn.XLOOKUP(C675,'[3]Promedio Cmg'!$A$4:$A$106,'[3]Promedio Cmg'!$B$4:$B$106,"---",0,1)</f>
        <v>50.368245634060052</v>
      </c>
      <c r="AD675" s="6">
        <f>_xlfn.XLOOKUP(C675,'[3]Promedio solar Cmg'!$A$4:$A$106,'[3]Promedio solar Cmg'!$B$4:$B$106,"----",0,1)</f>
        <v>9.3099808219178222</v>
      </c>
      <c r="AE675" s="6">
        <f>_xlfn.XLOOKUP(C675,[2]CMg!$O$4:$O$106,[2]CMg!$P$4:$P$106,"----",0,1)</f>
        <v>79.689839561729585</v>
      </c>
      <c r="AF675" s="14">
        <f>_xlfn.XLOOKUP(C675,[2]CMg!$S$4:$S$106,[2]CMg!$U$4:$U$106,"----",0,1)</f>
        <v>0.4828215957082525</v>
      </c>
      <c r="AH675" s="12">
        <f>_xlfn.XLOOKUP($E675,'[2]Balance económico'!$C:$C,'[2]Balance económico'!$D:$D,"-",0)</f>
        <v>-36728998755.828217</v>
      </c>
      <c r="AI675" s="12">
        <f>_xlfn.XLOOKUP($E675,'[2]Balance económico'!$C:$C,'[2]Balance económico'!$E:$E,"-",0)</f>
        <v>-11957853194.834156</v>
      </c>
      <c r="AJ675" s="12">
        <f>_xlfn.XLOOKUP($E675,'[2]Balance económico'!$C:$C,'[2]Balance económico'!$F:$F,"-",0)</f>
        <v>3368344785.9717016</v>
      </c>
      <c r="AK675" s="6" t="str">
        <f t="shared" si="31"/>
        <v>PPA</v>
      </c>
      <c r="AL675" s="12" t="str" cm="1">
        <f t="array" ref="AL675">IFERROR((X675*[2]!Tabla2[Bloque A] + 'BD Centrales 2025'!Y944*[2]!Tabla2[Bloque B] + 'BD Centrales 2025'!Z944*[2]!Tabla2[Bloque C])*#REF!,"-")</f>
        <v>-</v>
      </c>
      <c r="AM675" s="12" t="str">
        <f t="shared" si="32"/>
        <v>-</v>
      </c>
      <c r="AN675" s="12">
        <f>IFERROR((AH675+AI675+AJ675)/(SUMIFS($W$2:$W$1194,$E$2:$E$1194,E675)*1000*#REF!),0)</f>
        <v>0</v>
      </c>
    </row>
    <row r="676" spans="1:40" ht="14.4" x14ac:dyDescent="0.3">
      <c r="A676" s="7">
        <v>1811</v>
      </c>
      <c r="B676" s="7" t="s">
        <v>2134</v>
      </c>
      <c r="C676" s="8" t="s">
        <v>2135</v>
      </c>
      <c r="D676" s="6" t="s">
        <v>771</v>
      </c>
      <c r="E676" s="6" t="str">
        <f>_xlfn.XLOOKUP(D676,'[2]Coordinados SEN'!$A:$A,'[2]Coordinados SEN'!$B:$B,"-",0)</f>
        <v>76.201.449-1</v>
      </c>
      <c r="F676" s="6" t="s">
        <v>2136</v>
      </c>
      <c r="G676" s="6">
        <f t="shared" si="30"/>
        <v>6</v>
      </c>
      <c r="H676" s="6" t="s">
        <v>2137</v>
      </c>
      <c r="I676" s="6" t="s">
        <v>2138</v>
      </c>
      <c r="J676" s="6" t="str">
        <f>_xlfn.XLOOKUP(I676,'[2]Barras CMg'!$E$2:$E$1527,'[2]Barras CMg'!$A$2:$A$1527,"------",0,1)</f>
        <v>------</v>
      </c>
      <c r="K676" s="6" t="s">
        <v>397</v>
      </c>
      <c r="L676" s="6">
        <v>2025</v>
      </c>
      <c r="M676" s="6" t="s">
        <v>495</v>
      </c>
      <c r="N676" s="6" t="s">
        <v>496</v>
      </c>
      <c r="O676" s="6" t="s">
        <v>213</v>
      </c>
      <c r="P676" s="6" t="s">
        <v>164</v>
      </c>
      <c r="Q676" s="6" t="s">
        <v>221</v>
      </c>
      <c r="R676" s="6" t="s">
        <v>221</v>
      </c>
      <c r="S676" s="6" t="s">
        <v>51</v>
      </c>
      <c r="T676" s="9" t="s">
        <v>2139</v>
      </c>
      <c r="U676" s="10">
        <v>3.0049999999999999</v>
      </c>
      <c r="V676" s="10">
        <v>3</v>
      </c>
      <c r="W676" s="11" t="e">
        <f>_xlfn.XLOOKUP(C676,#REF!,#REF!,"S/I",0)</f>
        <v>#REF!</v>
      </c>
      <c r="X676" s="11">
        <f>_xlfn.XLOOKUP($D676,[2]Retiros_dinamica!$F:$F,[2]Retiros_dinamica!B:B,"S/I",0)</f>
        <v>0</v>
      </c>
      <c r="Y676" s="11">
        <f>_xlfn.XLOOKUP($D676,[2]Retiros_dinamica!$F:$F,[2]Retiros_dinamica!C:C,"S/I",0)</f>
        <v>9871.4284412071211</v>
      </c>
      <c r="Z676" s="11">
        <f>_xlfn.XLOOKUP($D676,[2]Retiros_dinamica!$F:$F,[2]Retiros_dinamica!D:D,"S/I",0)</f>
        <v>0.1241169932256881</v>
      </c>
      <c r="AA676" s="11">
        <f>_xlfn.XLOOKUP($D676,[2]Retiros_dinamica!$F:$F,[2]Retiros_dinamica!E:E,"S/I",0)</f>
        <v>9871.5525582003465</v>
      </c>
      <c r="AB676" s="6" t="str">
        <f>_xlfn.XLOOKUP(C676,[2]CMg!$I$4:$I$106,[2]CMg!$M$4:$M$106,"----",0,1)</f>
        <v>----</v>
      </c>
      <c r="AC676" s="6" t="str">
        <f>_xlfn.XLOOKUP(C676,[2]CMg!$A$4:$A$106,[2]CMg!$B$4:$B$106,"----",0,1)</f>
        <v>----</v>
      </c>
      <c r="AD676" s="6" t="str">
        <f>_xlfn.XLOOKUP(C676,'[3]Promedio solar Cmg'!$A$4:$A$106,'[3]Promedio solar Cmg'!$B$4:$B$106,"----",0,1)</f>
        <v>----</v>
      </c>
      <c r="AH676" s="12">
        <f>_xlfn.XLOOKUP($E676,'[2]Balance económico'!$C:$C,'[2]Balance económico'!$D:$D,"-",0)</f>
        <v>1565394747.7106657</v>
      </c>
      <c r="AI676" s="12">
        <f>_xlfn.XLOOKUP($E676,'[2]Balance económico'!$C:$C,'[2]Balance económico'!$E:$E,"-",0)</f>
        <v>325811894.50152147</v>
      </c>
      <c r="AJ676" s="12">
        <f>_xlfn.XLOOKUP($E676,'[2]Balance económico'!$C:$C,'[2]Balance económico'!$F:$F,"-",0)</f>
        <v>63884084.714004755</v>
      </c>
      <c r="AK676" s="6" t="str">
        <f t="shared" si="31"/>
        <v>PPA</v>
      </c>
      <c r="AL676" s="12" t="str" cm="1">
        <f t="array" ref="AL676">IFERROR((X676*[2]!Tabla2[Bloque A] + 'BD Centrales 2025'!Y511*[2]!Tabla2[Bloque B] + 'BD Centrales 2025'!Z511*[2]!Tabla2[Bloque C])*#REF!,"-")</f>
        <v>-</v>
      </c>
      <c r="AM676" s="12" t="str">
        <f t="shared" si="32"/>
        <v>-</v>
      </c>
      <c r="AN676" s="12">
        <f>IFERROR((AH676+AI676+AJ676)/(SUMIFS($W$2:$W$1194,$E$2:$E$1194,E676)*1000*#REF!),0)</f>
        <v>0</v>
      </c>
    </row>
    <row r="677" spans="1:40" ht="14.4" x14ac:dyDescent="0.3">
      <c r="A677" s="7">
        <v>1812</v>
      </c>
      <c r="B677" s="7" t="s">
        <v>5433</v>
      </c>
      <c r="C677" s="8" t="s">
        <v>5434</v>
      </c>
      <c r="D677" s="6" t="s">
        <v>5435</v>
      </c>
      <c r="E677" s="6" t="str">
        <f>_xlfn.XLOOKUP(D677,'[2]Coordinados SEN'!$A:$A,'[2]Coordinados SEN'!$B:$B,"-",0)</f>
        <v>76.240.099-5</v>
      </c>
      <c r="F677" s="6" t="s">
        <v>5436</v>
      </c>
      <c r="G677" s="6">
        <f t="shared" si="30"/>
        <v>1</v>
      </c>
      <c r="H677" s="6" t="s">
        <v>5437</v>
      </c>
      <c r="I677" s="6" t="s">
        <v>5438</v>
      </c>
      <c r="J677" s="6" t="str">
        <f>_xlfn.XLOOKUP(I677,'[2]Barras CMg'!$E$2:$E$1527,'[2]Barras CMg'!$A$2:$A$1527,"------",0,1)</f>
        <v>------</v>
      </c>
      <c r="K677" s="6">
        <v>6</v>
      </c>
      <c r="L677" s="6">
        <v>2025</v>
      </c>
      <c r="M677" s="6" t="s">
        <v>45</v>
      </c>
      <c r="N677" s="6" t="s">
        <v>5267</v>
      </c>
      <c r="O677" s="6" t="s">
        <v>213</v>
      </c>
      <c r="P677" s="6" t="s">
        <v>68</v>
      </c>
      <c r="Q677" s="6" t="s">
        <v>5431</v>
      </c>
      <c r="R677" s="6" t="s">
        <v>5439</v>
      </c>
      <c r="S677" s="6" t="s">
        <v>51</v>
      </c>
      <c r="T677" s="9" t="s">
        <v>344</v>
      </c>
      <c r="U677" s="10">
        <v>2.89425</v>
      </c>
      <c r="V677" s="10">
        <v>2.88</v>
      </c>
      <c r="W677" s="11" t="e">
        <f>_xlfn.XLOOKUP(C677,#REF!,#REF!,"S/I",0)</f>
        <v>#REF!</v>
      </c>
      <c r="X677" s="11" t="str">
        <f>_xlfn.XLOOKUP($D677,[2]Retiros_dinamica!$F:$F,[2]Retiros_dinamica!B:B,"S/I",0)</f>
        <v>S/I</v>
      </c>
      <c r="Y677" s="11" t="str">
        <f>_xlfn.XLOOKUP($D677,[2]Retiros_dinamica!$F:$F,[2]Retiros_dinamica!C:C,"S/I",0)</f>
        <v>S/I</v>
      </c>
      <c r="Z677" s="11" t="str">
        <f>_xlfn.XLOOKUP($D677,[2]Retiros_dinamica!$F:$F,[2]Retiros_dinamica!D:D,"S/I",0)</f>
        <v>S/I</v>
      </c>
      <c r="AA677" s="11" t="str">
        <f>_xlfn.XLOOKUP($D677,[2]Retiros_dinamica!$F:$F,[2]Retiros_dinamica!E:E,"S/I",0)</f>
        <v>S/I</v>
      </c>
      <c r="AB677" s="6" t="str">
        <f>_xlfn.XLOOKUP(C677,[2]CMg!$I$4:$I$106,[2]CMg!$M$4:$M$106,"----",0,1)</f>
        <v>----</v>
      </c>
      <c r="AH677" s="12">
        <f>_xlfn.XLOOKUP($E677,'[2]Balance económico'!$C:$C,'[2]Balance económico'!$D:$D,"-",0)</f>
        <v>0</v>
      </c>
      <c r="AI677" s="12">
        <f>_xlfn.XLOOKUP($E677,'[2]Balance económico'!$C:$C,'[2]Balance económico'!$E:$E,"-",0)</f>
        <v>36514000.777999997</v>
      </c>
      <c r="AJ677" s="12" t="str">
        <f>_xlfn.XLOOKUP($E677,'[2]Balance económico'!$C:$C,'[2]Balance económico'!$F:$F,"-",0)</f>
        <v>----</v>
      </c>
      <c r="AK677" s="6" t="str">
        <f t="shared" si="31"/>
        <v>PPA</v>
      </c>
      <c r="AL677" s="12" t="str" cm="1">
        <f t="array" ref="AL677">IFERROR((X677*[2]!Tabla2[Bloque A] + 'BD Centrales 2025'!Y1018*[2]!Tabla2[Bloque B] + 'BD Centrales 2025'!Z1018*[2]!Tabla2[Bloque C])*#REF!,"-")</f>
        <v>-</v>
      </c>
      <c r="AM677" s="12" t="str">
        <f t="shared" si="32"/>
        <v>-</v>
      </c>
      <c r="AN677" s="12">
        <f>IFERROR((AH677+AI677+AJ677)/(SUMIFS($W$2:$W$1194,$E$2:$E$1194,E677)*1000*#REF!),0)</f>
        <v>0</v>
      </c>
    </row>
    <row r="678" spans="1:40" ht="14.4" x14ac:dyDescent="0.3">
      <c r="A678" s="7">
        <v>1814</v>
      </c>
      <c r="B678" s="7" t="s">
        <v>2140</v>
      </c>
      <c r="C678" s="8" t="s">
        <v>2141</v>
      </c>
      <c r="D678" s="6" t="s">
        <v>2142</v>
      </c>
      <c r="E678" s="6" t="str">
        <f>_xlfn.XLOOKUP(D678,'[2]Coordinados SEN'!$A:$A,'[2]Coordinados SEN'!$B:$B,"-",0)</f>
        <v>76.936.976-7</v>
      </c>
      <c r="F678" s="6" t="s">
        <v>2142</v>
      </c>
      <c r="G678" s="6">
        <f t="shared" si="30"/>
        <v>1</v>
      </c>
      <c r="H678" s="6" t="s">
        <v>2143</v>
      </c>
      <c r="I678" s="6" t="s">
        <v>2144</v>
      </c>
      <c r="J678" s="6" t="str">
        <f>_xlfn.XLOOKUP(I678,'[2]Barras CMg'!$E$2:$E$1527,'[2]Barras CMg'!$A$2:$A$1527,"------",0,1)</f>
        <v>------</v>
      </c>
      <c r="K678" s="6" t="s">
        <v>397</v>
      </c>
      <c r="L678" s="6">
        <v>2025</v>
      </c>
      <c r="M678" s="6" t="s">
        <v>495</v>
      </c>
      <c r="N678" s="6" t="s">
        <v>496</v>
      </c>
      <c r="O678" s="6" t="s">
        <v>213</v>
      </c>
      <c r="P678" s="6" t="s">
        <v>164</v>
      </c>
      <c r="Q678" s="6" t="s">
        <v>221</v>
      </c>
      <c r="R678" s="6" t="s">
        <v>886</v>
      </c>
      <c r="S678" s="6" t="s">
        <v>51</v>
      </c>
      <c r="T678" s="9" t="s">
        <v>2145</v>
      </c>
      <c r="U678" s="10">
        <v>2.75</v>
      </c>
      <c r="V678" s="10">
        <v>2.7029999999999998</v>
      </c>
      <c r="W678" s="11" t="e">
        <f>_xlfn.XLOOKUP(C678,#REF!,#REF!,"S/I",0)</f>
        <v>#REF!</v>
      </c>
      <c r="X678" s="11" t="str">
        <f>_xlfn.XLOOKUP($D678,[2]Retiros_dinamica!$F:$F,[2]Retiros_dinamica!B:B,"S/I",0)</f>
        <v>S/I</v>
      </c>
      <c r="Y678" s="11" t="str">
        <f>_xlfn.XLOOKUP($D678,[2]Retiros_dinamica!$F:$F,[2]Retiros_dinamica!C:C,"S/I",0)</f>
        <v>S/I</v>
      </c>
      <c r="Z678" s="11" t="str">
        <f>_xlfn.XLOOKUP($D678,[2]Retiros_dinamica!$F:$F,[2]Retiros_dinamica!D:D,"S/I",0)</f>
        <v>S/I</v>
      </c>
      <c r="AA678" s="11" t="str">
        <f>_xlfn.XLOOKUP($D678,[2]Retiros_dinamica!$F:$F,[2]Retiros_dinamica!E:E,"S/I",0)</f>
        <v>S/I</v>
      </c>
      <c r="AB678" s="6" t="str">
        <f>_xlfn.XLOOKUP(C678,[2]CMg!$I$4:$I$106,[2]CMg!$M$4:$M$106,"----",0,1)</f>
        <v>----</v>
      </c>
      <c r="AC678" s="6" t="str">
        <f>_xlfn.XLOOKUP(C678,[2]CMg!$A$4:$A$106,[2]CMg!$B$4:$B$106,"----",0,1)</f>
        <v>----</v>
      </c>
      <c r="AD678" s="6" t="str">
        <f>_xlfn.XLOOKUP(C678,'[3]Promedio solar Cmg'!$A$4:$A$106,'[3]Promedio solar Cmg'!$B$4:$B$106,"----",0,1)</f>
        <v>----</v>
      </c>
      <c r="AH678" s="12">
        <f>_xlfn.XLOOKUP($E678,'[2]Balance económico'!$C:$C,'[2]Balance económico'!$D:$D,"-",0)</f>
        <v>243253264.09472662</v>
      </c>
      <c r="AI678" s="12">
        <f>_xlfn.XLOOKUP($E678,'[2]Balance económico'!$C:$C,'[2]Balance económico'!$E:$E,"-",0)</f>
        <v>33068726.403009996</v>
      </c>
      <c r="AJ678" s="12" t="str">
        <f>_xlfn.XLOOKUP($E678,'[2]Balance económico'!$C:$C,'[2]Balance económico'!$F:$F,"-",0)</f>
        <v>----</v>
      </c>
      <c r="AK678" s="6" t="str">
        <f t="shared" si="31"/>
        <v>PPA</v>
      </c>
      <c r="AL678" s="12" t="str" cm="1">
        <f t="array" ref="AL678">IFERROR((X678*[2]!Tabla2[Bloque A] + 'BD Centrales 2025'!Y203*[2]!Tabla2[Bloque B] + 'BD Centrales 2025'!Z203*[2]!Tabla2[Bloque C])*#REF!,"-")</f>
        <v>-</v>
      </c>
      <c r="AM678" s="12" t="str">
        <f t="shared" si="32"/>
        <v>-</v>
      </c>
      <c r="AN678" s="12">
        <f>IFERROR((AH678+AI678+AJ678)/(SUMIFS($W$2:$W$1194,$E$2:$E$1194,E678)*1000*#REF!),0)</f>
        <v>0</v>
      </c>
    </row>
    <row r="679" spans="1:40" ht="14.4" x14ac:dyDescent="0.3">
      <c r="A679" s="7">
        <v>1815</v>
      </c>
      <c r="B679" s="7" t="s">
        <v>4024</v>
      </c>
      <c r="C679" s="8" t="s">
        <v>4025</v>
      </c>
      <c r="D679" s="6" t="s">
        <v>2126</v>
      </c>
      <c r="E679" s="6" t="str">
        <f>_xlfn.XLOOKUP(D679,'[2]Coordinados SEN'!$A:$A,'[2]Coordinados SEN'!$B:$B,"-",0)</f>
        <v>76.580.849-9</v>
      </c>
      <c r="F679" s="6" t="s">
        <v>4026</v>
      </c>
      <c r="G679" s="6">
        <f t="shared" si="30"/>
        <v>5</v>
      </c>
      <c r="H679" s="6" t="s">
        <v>4027</v>
      </c>
      <c r="I679" s="13" t="s">
        <v>4028</v>
      </c>
      <c r="J679" s="6" t="str">
        <f>_xlfn.XLOOKUP(I679,'[2]Barras CMg'!$E$2:$E$1527,'[2]Barras CMg'!$A$2:$A$1527,"------",0,1)</f>
        <v>S.FRUTILLAR.N_220</v>
      </c>
      <c r="K679" s="6">
        <v>32</v>
      </c>
      <c r="L679" s="6">
        <v>2025</v>
      </c>
      <c r="M679" s="6" t="s">
        <v>211</v>
      </c>
      <c r="N679" s="6" t="s">
        <v>212</v>
      </c>
      <c r="O679" s="6" t="s">
        <v>47</v>
      </c>
      <c r="P679" s="6" t="s">
        <v>82</v>
      </c>
      <c r="Q679" s="6" t="s">
        <v>83</v>
      </c>
      <c r="R679" s="6" t="s">
        <v>4029</v>
      </c>
      <c r="S679" s="6" t="s">
        <v>51</v>
      </c>
      <c r="T679" s="9" t="s">
        <v>4030</v>
      </c>
      <c r="U679" s="10">
        <v>160</v>
      </c>
      <c r="V679" s="10">
        <v>156.85900000000001</v>
      </c>
      <c r="W679" s="11" t="e">
        <f>_xlfn.XLOOKUP(C679,#REF!,#REF!,"S/I",0)</f>
        <v>#REF!</v>
      </c>
      <c r="X679" s="11">
        <f>_xlfn.XLOOKUP($D679,[2]Retiros_dinamica!$F:$F,[2]Retiros_dinamica!B:B,"S/I",0)</f>
        <v>244859.5647746739</v>
      </c>
      <c r="Y679" s="11">
        <f>_xlfn.XLOOKUP($D679,[2]Retiros_dinamica!$F:$F,[2]Retiros_dinamica!C:C,"S/I",0)</f>
        <v>293471.2077824173</v>
      </c>
      <c r="Z679" s="11">
        <f>_xlfn.XLOOKUP($D679,[2]Retiros_dinamica!$F:$F,[2]Retiros_dinamica!D:D,"S/I",0)</f>
        <v>161562.8355113221</v>
      </c>
      <c r="AA679" s="11">
        <f>_xlfn.XLOOKUP($D679,[2]Retiros_dinamica!$F:$F,[2]Retiros_dinamica!E:E,"S/I",0)</f>
        <v>699893.60806841333</v>
      </c>
      <c r="AB679" s="6" t="str">
        <f>_xlfn.XLOOKUP(C679,[2]CMg!$I$4:$I$106,[2]CMg!$M$4:$M$106,"----",0,1)</f>
        <v>----</v>
      </c>
      <c r="AC679" s="6" t="str">
        <f>_xlfn.XLOOKUP(C679,[2]CMg!$A$4:$A$106,[2]CMg!$B$4:$B$106,"----",0,1)</f>
        <v>----</v>
      </c>
      <c r="AD679" s="6" t="str">
        <f>_xlfn.XLOOKUP(C679,'[3]Promedio solar Cmg'!$A$4:$A$106,'[3]Promedio solar Cmg'!$B$4:$B$106,"----",0,1)</f>
        <v>----</v>
      </c>
      <c r="AH679" s="12">
        <f>_xlfn.XLOOKUP($E679,'[2]Balance económico'!$C:$C,'[2]Balance económico'!$D:$D,"-",0)</f>
        <v>-36728998755.828217</v>
      </c>
      <c r="AI679" s="12">
        <f>_xlfn.XLOOKUP($E679,'[2]Balance económico'!$C:$C,'[2]Balance económico'!$E:$E,"-",0)</f>
        <v>-11957853194.834156</v>
      </c>
      <c r="AJ679" s="12">
        <f>_xlfn.XLOOKUP($E679,'[2]Balance económico'!$C:$C,'[2]Balance económico'!$F:$F,"-",0)</f>
        <v>3368344785.9717016</v>
      </c>
      <c r="AK679" s="6" t="str">
        <f t="shared" si="31"/>
        <v>PPA</v>
      </c>
      <c r="AL679" s="12" t="str" cm="1">
        <f t="array" ref="AL679">IFERROR((X679*[2]!Tabla2[Bloque A] + 'BD Centrales 2025'!Y740*[2]!Tabla2[Bloque B] + 'BD Centrales 2025'!Z740*[2]!Tabla2[Bloque C])*#REF!,"-")</f>
        <v>-</v>
      </c>
      <c r="AM679" s="12" t="str">
        <f t="shared" si="32"/>
        <v>-</v>
      </c>
      <c r="AN679" s="12">
        <f>IFERROR((AH679+AI679+AJ679)/(SUMIFS($W$2:$W$1194,$E$2:$E$1194,E679)*1000*#REF!),0)</f>
        <v>0</v>
      </c>
    </row>
    <row r="680" spans="1:40" ht="14.4" x14ac:dyDescent="0.3">
      <c r="A680" s="7">
        <v>1816</v>
      </c>
      <c r="B680" s="7" t="s">
        <v>2146</v>
      </c>
      <c r="C680" s="8" t="s">
        <v>2147</v>
      </c>
      <c r="D680" s="6" t="s">
        <v>2148</v>
      </c>
      <c r="E680" s="6" t="str">
        <f>_xlfn.XLOOKUP(D680,'[2]Coordinados SEN'!$A:$A,'[2]Coordinados SEN'!$B:$B,"-",0)</f>
        <v>76.284.904-6</v>
      </c>
      <c r="F680" s="6" t="s">
        <v>2148</v>
      </c>
      <c r="G680" s="6">
        <f t="shared" si="30"/>
        <v>1</v>
      </c>
      <c r="H680" s="6" t="s">
        <v>2149</v>
      </c>
      <c r="I680" s="6" t="s">
        <v>2150</v>
      </c>
      <c r="J680" s="6" t="str">
        <f>_xlfn.XLOOKUP(I680,'[2]Barras CMg'!$E$2:$E$1527,'[2]Barras CMg'!$A$2:$A$1527,"------",0,1)</f>
        <v>------</v>
      </c>
      <c r="K680" s="6" t="s">
        <v>397</v>
      </c>
      <c r="L680" s="6">
        <v>2025</v>
      </c>
      <c r="M680" s="6" t="s">
        <v>495</v>
      </c>
      <c r="N680" s="6" t="s">
        <v>496</v>
      </c>
      <c r="O680" s="6" t="s">
        <v>213</v>
      </c>
      <c r="P680" s="6" t="s">
        <v>477</v>
      </c>
      <c r="Q680" s="6" t="s">
        <v>478</v>
      </c>
      <c r="R680" s="6" t="s">
        <v>617</v>
      </c>
      <c r="S680" s="6" t="s">
        <v>51</v>
      </c>
      <c r="T680" s="9" t="s">
        <v>2151</v>
      </c>
      <c r="U680" s="10">
        <v>3</v>
      </c>
      <c r="V680" s="10">
        <v>2.97</v>
      </c>
      <c r="W680" s="11" t="e">
        <f>_xlfn.XLOOKUP(C680,#REF!,#REF!,"S/I",0)</f>
        <v>#REF!</v>
      </c>
      <c r="X680" s="11" t="str">
        <f>_xlfn.XLOOKUP($D680,[2]Retiros_dinamica!$F:$F,[2]Retiros_dinamica!B:B,"S/I",0)</f>
        <v>S/I</v>
      </c>
      <c r="Y680" s="11" t="str">
        <f>_xlfn.XLOOKUP($D680,[2]Retiros_dinamica!$F:$F,[2]Retiros_dinamica!C:C,"S/I",0)</f>
        <v>S/I</v>
      </c>
      <c r="Z680" s="11" t="str">
        <f>_xlfn.XLOOKUP($D680,[2]Retiros_dinamica!$F:$F,[2]Retiros_dinamica!D:D,"S/I",0)</f>
        <v>S/I</v>
      </c>
      <c r="AA680" s="11" t="str">
        <f>_xlfn.XLOOKUP($D680,[2]Retiros_dinamica!$F:$F,[2]Retiros_dinamica!E:E,"S/I",0)</f>
        <v>S/I</v>
      </c>
      <c r="AB680" s="6" t="str">
        <f>_xlfn.XLOOKUP(C680,[2]CMg!$I$4:$I$106,[2]CMg!$M$4:$M$106,"----",0,1)</f>
        <v>----</v>
      </c>
      <c r="AC680" s="6" t="str">
        <f>_xlfn.XLOOKUP(C680,[2]CMg!$A$4:$A$106,[2]CMg!$B$4:$B$106,"----",0,1)</f>
        <v>----</v>
      </c>
      <c r="AD680" s="6" t="str">
        <f>_xlfn.XLOOKUP(C680,'[3]Promedio solar Cmg'!$A$4:$A$106,'[3]Promedio solar Cmg'!$B$4:$B$106,"----",0,1)</f>
        <v>----</v>
      </c>
      <c r="AH680" s="12">
        <f>_xlfn.XLOOKUP($E680,'[2]Balance económico'!$C:$C,'[2]Balance económico'!$D:$D,"-",0)</f>
        <v>302858705.70425922</v>
      </c>
      <c r="AI680" s="12">
        <f>_xlfn.XLOOKUP($E680,'[2]Balance económico'!$C:$C,'[2]Balance económico'!$E:$E,"-",0)</f>
        <v>56504141.758600004</v>
      </c>
      <c r="AJ680" s="12" t="str">
        <f>_xlfn.XLOOKUP($E680,'[2]Balance económico'!$C:$C,'[2]Balance económico'!$F:$F,"-",0)</f>
        <v>----</v>
      </c>
      <c r="AK680" s="6" t="str">
        <f t="shared" si="31"/>
        <v>PPA</v>
      </c>
      <c r="AL680" s="12" t="str" cm="1">
        <f t="array" ref="AL680">IFERROR((X680*[2]!Tabla2[Bloque A] + 'BD Centrales 2025'!Y302*[2]!Tabla2[Bloque B] + 'BD Centrales 2025'!Z302*[2]!Tabla2[Bloque C])*#REF!,"-")</f>
        <v>-</v>
      </c>
      <c r="AM680" s="12" t="str">
        <f t="shared" si="32"/>
        <v>-</v>
      </c>
      <c r="AN680" s="12">
        <f>IFERROR((AH680+AI680+AJ680)/(SUMIFS($W$2:$W$1194,$E$2:$E$1194,E680)*1000*#REF!),0)</f>
        <v>0</v>
      </c>
    </row>
    <row r="681" spans="1:40" ht="14.4" x14ac:dyDescent="0.3">
      <c r="A681" s="7">
        <v>1817</v>
      </c>
      <c r="B681" s="7" t="s">
        <v>2152</v>
      </c>
      <c r="C681" s="8" t="s">
        <v>2153</v>
      </c>
      <c r="D681" s="6" t="s">
        <v>1134</v>
      </c>
      <c r="E681" s="6" t="str">
        <f>_xlfn.XLOOKUP(D681,'[2]Coordinados SEN'!$A:$A,'[2]Coordinados SEN'!$B:$B,"-",0)</f>
        <v>76.960.202-K</v>
      </c>
      <c r="F681" s="6" t="s">
        <v>2154</v>
      </c>
      <c r="G681" s="6">
        <f t="shared" si="30"/>
        <v>11</v>
      </c>
      <c r="H681" s="6" t="s">
        <v>2155</v>
      </c>
      <c r="I681" s="6" t="s">
        <v>1937</v>
      </c>
      <c r="J681" s="6" t="str">
        <f>_xlfn.XLOOKUP(I681,'[2]Barras CMg'!$E$2:$E$1527,'[2]Barras CMg'!$A$2:$A$1527,"------",0,1)</f>
        <v>------</v>
      </c>
      <c r="K681" s="6" t="s">
        <v>397</v>
      </c>
      <c r="L681" s="6">
        <v>2025</v>
      </c>
      <c r="M681" s="6" t="s">
        <v>495</v>
      </c>
      <c r="N681" s="6" t="s">
        <v>496</v>
      </c>
      <c r="O681" s="6" t="s">
        <v>213</v>
      </c>
      <c r="P681" s="6" t="s">
        <v>48</v>
      </c>
      <c r="Q681" s="6" t="s">
        <v>59</v>
      </c>
      <c r="R681" s="6" t="s">
        <v>807</v>
      </c>
      <c r="S681" s="6" t="s">
        <v>51</v>
      </c>
      <c r="T681" s="9" t="s">
        <v>2156</v>
      </c>
      <c r="U681" s="10">
        <v>9.1</v>
      </c>
      <c r="V681" s="10">
        <v>9</v>
      </c>
      <c r="W681" s="11" t="e">
        <f>_xlfn.XLOOKUP(C681,#REF!,#REF!,"S/I",0)</f>
        <v>#REF!</v>
      </c>
      <c r="X681" s="11" t="str">
        <f>_xlfn.XLOOKUP($D681,[2]Retiros_dinamica!$F:$F,[2]Retiros_dinamica!B:B,"S/I",0)</f>
        <v>S/I</v>
      </c>
      <c r="Y681" s="11" t="str">
        <f>_xlfn.XLOOKUP($D681,[2]Retiros_dinamica!$F:$F,[2]Retiros_dinamica!C:C,"S/I",0)</f>
        <v>S/I</v>
      </c>
      <c r="Z681" s="11" t="str">
        <f>_xlfn.XLOOKUP($D681,[2]Retiros_dinamica!$F:$F,[2]Retiros_dinamica!D:D,"S/I",0)</f>
        <v>S/I</v>
      </c>
      <c r="AA681" s="11" t="str">
        <f>_xlfn.XLOOKUP($D681,[2]Retiros_dinamica!$F:$F,[2]Retiros_dinamica!E:E,"S/I",0)</f>
        <v>S/I</v>
      </c>
      <c r="AB681" s="6" t="str">
        <f>_xlfn.XLOOKUP(C681,[2]CMg!$I$4:$I$106,[2]CMg!$M$4:$M$106,"----",0,1)</f>
        <v>----</v>
      </c>
      <c r="AC681" s="6" t="str">
        <f>_xlfn.XLOOKUP(C681,[2]CMg!$A$4:$A$106,[2]CMg!$B$4:$B$106,"----",0,1)</f>
        <v>----</v>
      </c>
      <c r="AD681" s="6" t="str">
        <f>_xlfn.XLOOKUP(C681,'[3]Promedio solar Cmg'!$A$4:$A$106,'[3]Promedio solar Cmg'!$B$4:$B$106,"----",0,1)</f>
        <v>----</v>
      </c>
      <c r="AH681" s="12">
        <f>_xlfn.XLOOKUP($E681,'[2]Balance económico'!$C:$C,'[2]Balance económico'!$D:$D,"-",0)</f>
        <v>2120503321.9926</v>
      </c>
      <c r="AI681" s="12">
        <f>_xlfn.XLOOKUP($E681,'[2]Balance económico'!$C:$C,'[2]Balance económico'!$E:$E,"-",0)</f>
        <v>173382907.73500001</v>
      </c>
      <c r="AJ681" s="12" t="str">
        <f>_xlfn.XLOOKUP($E681,'[2]Balance económico'!$C:$C,'[2]Balance económico'!$F:$F,"-",0)</f>
        <v>----</v>
      </c>
      <c r="AK681" s="6" t="str">
        <f t="shared" si="31"/>
        <v>PPA</v>
      </c>
      <c r="AL681" s="12" t="str" cm="1">
        <f t="array" ref="AL681">IFERROR((X681*[2]!Tabla2[Bloque A] + 'BD Centrales 2025'!Y481*[2]!Tabla2[Bloque B] + 'BD Centrales 2025'!Z481*[2]!Tabla2[Bloque C])*#REF!,"-")</f>
        <v>-</v>
      </c>
      <c r="AM681" s="12" t="str">
        <f t="shared" si="32"/>
        <v>-</v>
      </c>
      <c r="AN681" s="12">
        <f>IFERROR((AH681+AI681+AJ681)/(SUMIFS($W$2:$W$1194,$E$2:$E$1194,E681)*1000*#REF!),0)</f>
        <v>0</v>
      </c>
    </row>
    <row r="682" spans="1:40" ht="14.4" x14ac:dyDescent="0.3">
      <c r="A682" s="7">
        <v>1818</v>
      </c>
      <c r="B682" s="7" t="s">
        <v>2157</v>
      </c>
      <c r="C682" s="8" t="s">
        <v>2158</v>
      </c>
      <c r="D682" s="6" t="s">
        <v>2159</v>
      </c>
      <c r="E682" s="6" t="str">
        <f>_xlfn.XLOOKUP(D682,'[2]Coordinados SEN'!$A:$A,'[2]Coordinados SEN'!$B:$B,"-",0)</f>
        <v>76.967.835-2</v>
      </c>
      <c r="F682" s="6" t="s">
        <v>2159</v>
      </c>
      <c r="G682" s="6">
        <f t="shared" si="30"/>
        <v>1</v>
      </c>
      <c r="H682" s="6" t="s">
        <v>2160</v>
      </c>
      <c r="I682" s="6" t="s">
        <v>1136</v>
      </c>
      <c r="J682" s="6" t="str">
        <f>_xlfn.XLOOKUP(I682,'[2]Barras CMg'!$E$2:$E$1527,'[2]Barras CMg'!$A$2:$A$1527,"------",0,1)</f>
        <v>------</v>
      </c>
      <c r="K682" s="6" t="s">
        <v>397</v>
      </c>
      <c r="L682" s="6">
        <v>2025</v>
      </c>
      <c r="M682" s="6" t="s">
        <v>495</v>
      </c>
      <c r="N682" s="6" t="s">
        <v>496</v>
      </c>
      <c r="O682" s="6" t="s">
        <v>213</v>
      </c>
      <c r="P682" s="6" t="s">
        <v>477</v>
      </c>
      <c r="Q682" s="6" t="s">
        <v>478</v>
      </c>
      <c r="R682" s="6" t="s">
        <v>714</v>
      </c>
      <c r="S682" s="6" t="s">
        <v>51</v>
      </c>
      <c r="T682" s="9" t="s">
        <v>1996</v>
      </c>
      <c r="U682" s="10">
        <v>9.01</v>
      </c>
      <c r="V682" s="10">
        <v>9</v>
      </c>
      <c r="W682" s="11" t="e">
        <f>_xlfn.XLOOKUP(C682,#REF!,#REF!,"S/I",0)</f>
        <v>#REF!</v>
      </c>
      <c r="X682" s="11" t="str">
        <f>_xlfn.XLOOKUP($D682,[2]Retiros_dinamica!$F:$F,[2]Retiros_dinamica!B:B,"S/I",0)</f>
        <v>S/I</v>
      </c>
      <c r="Y682" s="11" t="str">
        <f>_xlfn.XLOOKUP($D682,[2]Retiros_dinamica!$F:$F,[2]Retiros_dinamica!C:C,"S/I",0)</f>
        <v>S/I</v>
      </c>
      <c r="Z682" s="11" t="str">
        <f>_xlfn.XLOOKUP($D682,[2]Retiros_dinamica!$F:$F,[2]Retiros_dinamica!D:D,"S/I",0)</f>
        <v>S/I</v>
      </c>
      <c r="AA682" s="11" t="str">
        <f>_xlfn.XLOOKUP($D682,[2]Retiros_dinamica!$F:$F,[2]Retiros_dinamica!E:E,"S/I",0)</f>
        <v>S/I</v>
      </c>
      <c r="AB682" s="6" t="str">
        <f>_xlfn.XLOOKUP(C682,[2]CMg!$I$4:$I$106,[2]CMg!$M$4:$M$106,"----",0,1)</f>
        <v>----</v>
      </c>
      <c r="AC682" s="6" t="str">
        <f>_xlfn.XLOOKUP(C682,[2]CMg!$A$4:$A$106,[2]CMg!$B$4:$B$106,"----",0,1)</f>
        <v>----</v>
      </c>
      <c r="AD682" s="6" t="str">
        <f>_xlfn.XLOOKUP(C682,'[3]Promedio solar Cmg'!$A$4:$A$106,'[3]Promedio solar Cmg'!$B$4:$B$106,"----",0,1)</f>
        <v>----</v>
      </c>
      <c r="AH682" s="12">
        <f>_xlfn.XLOOKUP($E682,'[2]Balance económico'!$C:$C,'[2]Balance económico'!$D:$D,"-",0)</f>
        <v>1055302394.8009226</v>
      </c>
      <c r="AI682" s="12">
        <f>_xlfn.XLOOKUP($E682,'[2]Balance económico'!$C:$C,'[2]Balance económico'!$E:$E,"-",0)</f>
        <v>111257610.96920002</v>
      </c>
      <c r="AJ682" s="12" t="str">
        <f>_xlfn.XLOOKUP($E682,'[2]Balance económico'!$C:$C,'[2]Balance económico'!$F:$F,"-",0)</f>
        <v>----</v>
      </c>
      <c r="AK682" s="6" t="str">
        <f t="shared" si="31"/>
        <v>PPA</v>
      </c>
      <c r="AL682" s="12" t="str" cm="1">
        <f t="array" ref="AL682">IFERROR((X682*[2]!Tabla2[Bloque A] + 'BD Centrales 2025'!Y398*[2]!Tabla2[Bloque B] + 'BD Centrales 2025'!Z398*[2]!Tabla2[Bloque C])*#REF!,"-")</f>
        <v>-</v>
      </c>
      <c r="AM682" s="12" t="str">
        <f t="shared" si="32"/>
        <v>-</v>
      </c>
      <c r="AN682" s="12">
        <f>IFERROR((AH682+AI682+AJ682)/(SUMIFS($W$2:$W$1194,$E$2:$E$1194,E682)*1000*#REF!),0)</f>
        <v>0</v>
      </c>
    </row>
    <row r="683" spans="1:40" ht="14.4" x14ac:dyDescent="0.3">
      <c r="A683" s="7">
        <v>1819</v>
      </c>
      <c r="B683" s="7" t="s">
        <v>3600</v>
      </c>
      <c r="C683" s="8" t="s">
        <v>3601</v>
      </c>
      <c r="D683" s="6" t="s">
        <v>2126</v>
      </c>
      <c r="E683" s="6" t="str">
        <f>_xlfn.XLOOKUP(D683,'[2]Coordinados SEN'!$A:$A,'[2]Coordinados SEN'!$B:$B,"-",0)</f>
        <v>76.580.849-9</v>
      </c>
      <c r="F683" s="6" t="s">
        <v>3602</v>
      </c>
      <c r="G683" s="6">
        <f t="shared" si="30"/>
        <v>5</v>
      </c>
      <c r="H683" s="6" t="s">
        <v>3603</v>
      </c>
      <c r="I683" s="6" t="s">
        <v>3604</v>
      </c>
      <c r="J683" s="6" t="str">
        <f>_xlfn.XLOOKUP(I683,'[2]Barras CMg'!$E$2:$E$1527,'[2]Barras CMg'!$A$2:$A$1527,"------",0,1)</f>
        <v>OHIGGINS______220</v>
      </c>
      <c r="K683" s="6" t="s">
        <v>397</v>
      </c>
      <c r="L683" s="6">
        <v>2025</v>
      </c>
      <c r="M683" s="6" t="s">
        <v>211</v>
      </c>
      <c r="N683" s="6" t="s">
        <v>212</v>
      </c>
      <c r="O683" s="6" t="s">
        <v>47</v>
      </c>
      <c r="P683" s="6" t="s">
        <v>48</v>
      </c>
      <c r="Q683" s="6" t="s">
        <v>48</v>
      </c>
      <c r="R683" s="6" t="s">
        <v>48</v>
      </c>
      <c r="S683" s="6" t="s">
        <v>51</v>
      </c>
      <c r="T683" s="9" t="s">
        <v>3605</v>
      </c>
      <c r="U683" s="10">
        <v>160</v>
      </c>
      <c r="V683" s="10">
        <v>157.011</v>
      </c>
      <c r="W683" s="11" t="e">
        <f>_xlfn.XLOOKUP(C683,#REF!,#REF!,"S/I",0)</f>
        <v>#REF!</v>
      </c>
      <c r="X683" s="11">
        <f>_xlfn.XLOOKUP($D683,[2]Retiros_dinamica!$F:$F,[2]Retiros_dinamica!B:B,"S/I",0)</f>
        <v>244859.5647746739</v>
      </c>
      <c r="Y683" s="11">
        <f>_xlfn.XLOOKUP($D683,[2]Retiros_dinamica!$F:$F,[2]Retiros_dinamica!C:C,"S/I",0)</f>
        <v>293471.2077824173</v>
      </c>
      <c r="Z683" s="11">
        <f>_xlfn.XLOOKUP($D683,[2]Retiros_dinamica!$F:$F,[2]Retiros_dinamica!D:D,"S/I",0)</f>
        <v>161562.8355113221</v>
      </c>
      <c r="AA683" s="11">
        <f>_xlfn.XLOOKUP($D683,[2]Retiros_dinamica!$F:$F,[2]Retiros_dinamica!E:E,"S/I",0)</f>
        <v>699893.60806841333</v>
      </c>
      <c r="AB683" s="6" t="str">
        <f>_xlfn.XLOOKUP(C683,[2]CMg!$I$4:$I$106,[2]CMg!$M$4:$M$106,"----",0,1)</f>
        <v>----</v>
      </c>
      <c r="AC683" s="6" t="str">
        <f>_xlfn.XLOOKUP(C683,[2]CMg!$A$4:$A$106,[2]CMg!$B$4:$B$106,"----",0,1)</f>
        <v>----</v>
      </c>
      <c r="AD683" s="6" t="str">
        <f>_xlfn.XLOOKUP(C683,'[3]Promedio solar Cmg'!$A$4:$A$106,'[3]Promedio solar Cmg'!$B$4:$B$106,"----",0,1)</f>
        <v>----</v>
      </c>
      <c r="AH683" s="12">
        <f>_xlfn.XLOOKUP($E683,'[2]Balance económico'!$C:$C,'[2]Balance económico'!$D:$D,"-",0)</f>
        <v>-36728998755.828217</v>
      </c>
      <c r="AI683" s="12">
        <f>_xlfn.XLOOKUP($E683,'[2]Balance económico'!$C:$C,'[2]Balance económico'!$E:$E,"-",0)</f>
        <v>-11957853194.834156</v>
      </c>
      <c r="AJ683" s="12">
        <f>_xlfn.XLOOKUP($E683,'[2]Balance económico'!$C:$C,'[2]Balance económico'!$F:$F,"-",0)</f>
        <v>3368344785.9717016</v>
      </c>
      <c r="AK683" s="6" t="str">
        <f t="shared" si="31"/>
        <v>PPA</v>
      </c>
      <c r="AL683" s="12" t="str" cm="1">
        <f t="array" ref="AL683">IFERROR((X683*[2]!Tabla2[Bloque A] + 'BD Centrales 2025'!Y655*[2]!Tabla2[Bloque B] + 'BD Centrales 2025'!Z655*[2]!Tabla2[Bloque C])*#REF!,"-")</f>
        <v>-</v>
      </c>
      <c r="AM683" s="12" t="str">
        <f t="shared" si="32"/>
        <v>-</v>
      </c>
      <c r="AN683" s="12">
        <f>IFERROR((AH683+AI683+AJ683)/(SUMIFS($W$2:$W$1194,$E$2:$E$1194,E683)*1000*#REF!),0)</f>
        <v>0</v>
      </c>
    </row>
    <row r="684" spans="1:40" ht="14.4" x14ac:dyDescent="0.3">
      <c r="A684" s="7">
        <v>1820</v>
      </c>
      <c r="B684" s="7" t="s">
        <v>2161</v>
      </c>
      <c r="C684" s="8" t="s">
        <v>2162</v>
      </c>
      <c r="D684" s="6" t="s">
        <v>771</v>
      </c>
      <c r="E684" s="6" t="str">
        <f>_xlfn.XLOOKUP(D684,'[2]Coordinados SEN'!$A:$A,'[2]Coordinados SEN'!$B:$B,"-",0)</f>
        <v>76.201.449-1</v>
      </c>
      <c r="F684" s="6" t="s">
        <v>771</v>
      </c>
      <c r="G684" s="6">
        <f t="shared" si="30"/>
        <v>6</v>
      </c>
      <c r="H684" s="6" t="s">
        <v>2163</v>
      </c>
      <c r="I684" s="6" t="s">
        <v>2164</v>
      </c>
      <c r="J684" s="6" t="str">
        <f>_xlfn.XLOOKUP(I684,'[2]Barras CMg'!$E$2:$E$1527,'[2]Barras CMg'!$A$2:$A$1527,"------",0,1)</f>
        <v>------</v>
      </c>
      <c r="K684" s="6" t="s">
        <v>397</v>
      </c>
      <c r="L684" s="6">
        <v>2025</v>
      </c>
      <c r="M684" s="6" t="s">
        <v>495</v>
      </c>
      <c r="N684" s="6" t="s">
        <v>496</v>
      </c>
      <c r="O684" s="6" t="s">
        <v>213</v>
      </c>
      <c r="P684" s="6" t="s">
        <v>106</v>
      </c>
      <c r="Q684" s="6" t="s">
        <v>144</v>
      </c>
      <c r="R684" s="6" t="s">
        <v>939</v>
      </c>
      <c r="S684" s="6" t="s">
        <v>51</v>
      </c>
      <c r="T684" s="9" t="s">
        <v>2165</v>
      </c>
      <c r="U684" s="10">
        <v>2.9950000000000001</v>
      </c>
      <c r="V684" s="10">
        <v>2.99</v>
      </c>
      <c r="W684" s="11" t="e">
        <f>_xlfn.XLOOKUP(C684,#REF!,#REF!,"S/I",0)</f>
        <v>#REF!</v>
      </c>
      <c r="X684" s="11">
        <f>_xlfn.XLOOKUP($D684,[2]Retiros_dinamica!$F:$F,[2]Retiros_dinamica!B:B,"S/I",0)</f>
        <v>0</v>
      </c>
      <c r="Y684" s="11">
        <f>_xlfn.XLOOKUP($D684,[2]Retiros_dinamica!$F:$F,[2]Retiros_dinamica!C:C,"S/I",0)</f>
        <v>9871.4284412071211</v>
      </c>
      <c r="Z684" s="11">
        <f>_xlfn.XLOOKUP($D684,[2]Retiros_dinamica!$F:$F,[2]Retiros_dinamica!D:D,"S/I",0)</f>
        <v>0.1241169932256881</v>
      </c>
      <c r="AA684" s="11">
        <f>_xlfn.XLOOKUP($D684,[2]Retiros_dinamica!$F:$F,[2]Retiros_dinamica!E:E,"S/I",0)</f>
        <v>9871.5525582003465</v>
      </c>
      <c r="AB684" s="6" t="str">
        <f>_xlfn.XLOOKUP(C684,[2]CMg!$I$4:$I$106,[2]CMg!$M$4:$M$106,"----",0,1)</f>
        <v>----</v>
      </c>
      <c r="AC684" s="6" t="str">
        <f>_xlfn.XLOOKUP(C684,[2]CMg!$A$4:$A$106,[2]CMg!$B$4:$B$106,"----",0,1)</f>
        <v>----</v>
      </c>
      <c r="AD684" s="6" t="str">
        <f>_xlfn.XLOOKUP(C684,'[3]Promedio solar Cmg'!$A$4:$A$106,'[3]Promedio solar Cmg'!$B$4:$B$106,"----",0,1)</f>
        <v>----</v>
      </c>
      <c r="AH684" s="12">
        <f>_xlfn.XLOOKUP($E684,'[2]Balance económico'!$C:$C,'[2]Balance económico'!$D:$D,"-",0)</f>
        <v>1565394747.7106657</v>
      </c>
      <c r="AI684" s="12">
        <f>_xlfn.XLOOKUP($E684,'[2]Balance económico'!$C:$C,'[2]Balance económico'!$E:$E,"-",0)</f>
        <v>325811894.50152147</v>
      </c>
      <c r="AJ684" s="12">
        <f>_xlfn.XLOOKUP($E684,'[2]Balance económico'!$C:$C,'[2]Balance económico'!$F:$F,"-",0)</f>
        <v>63884084.714004755</v>
      </c>
      <c r="AK684" s="6" t="str">
        <f t="shared" si="31"/>
        <v>PPA</v>
      </c>
      <c r="AL684" s="12" t="str" cm="1">
        <f t="array" ref="AL684">IFERROR((X684*[2]!Tabla2[Bloque A] + 'BD Centrales 2025'!Y512*[2]!Tabla2[Bloque B] + 'BD Centrales 2025'!Z512*[2]!Tabla2[Bloque C])*#REF!,"-")</f>
        <v>-</v>
      </c>
      <c r="AM684" s="12" t="str">
        <f t="shared" si="32"/>
        <v>-</v>
      </c>
      <c r="AN684" s="12">
        <f>IFERROR((AH684+AI684+AJ684)/(SUMIFS($W$2:$W$1194,$E$2:$E$1194,E684)*1000*#REF!),0)</f>
        <v>0</v>
      </c>
    </row>
    <row r="685" spans="1:40" ht="14.4" x14ac:dyDescent="0.3">
      <c r="A685" s="7">
        <v>1821</v>
      </c>
      <c r="B685" s="7" t="s">
        <v>5457</v>
      </c>
      <c r="C685" s="8" t="s">
        <v>5458</v>
      </c>
      <c r="D685" s="6" t="s">
        <v>5459</v>
      </c>
      <c r="E685" s="6" t="str">
        <f>_xlfn.XLOOKUP(D685,'[2]Coordinados SEN'!$A:$A,'[2]Coordinados SEN'!$B:$B,"-",0)</f>
        <v>77.160.709-8</v>
      </c>
      <c r="F685" s="6" t="s">
        <v>5459</v>
      </c>
      <c r="G685" s="6">
        <f t="shared" si="30"/>
        <v>4</v>
      </c>
      <c r="H685" s="6" t="s">
        <v>5460</v>
      </c>
      <c r="I685" s="6" t="s">
        <v>5461</v>
      </c>
      <c r="J685" s="6" t="str">
        <f>_xlfn.XLOOKUP(I685,'[2]Barras CMg'!$E$2:$E$1527,'[2]Barras CMg'!$A$2:$A$1527,"------",0,1)</f>
        <v>------</v>
      </c>
      <c r="K685" s="6">
        <v>2</v>
      </c>
      <c r="L685" s="6">
        <v>2025</v>
      </c>
      <c r="M685" s="6" t="s">
        <v>45</v>
      </c>
      <c r="N685" s="6" t="s">
        <v>5267</v>
      </c>
      <c r="O685" s="6" t="s">
        <v>213</v>
      </c>
      <c r="P685" s="6" t="s">
        <v>164</v>
      </c>
      <c r="Q685" s="6" t="s">
        <v>371</v>
      </c>
      <c r="R685" s="6" t="s">
        <v>2705</v>
      </c>
      <c r="S685" s="6" t="s">
        <v>51</v>
      </c>
      <c r="T685" s="9" t="s">
        <v>5462</v>
      </c>
      <c r="U685" s="10">
        <v>0.73</v>
      </c>
      <c r="V685" s="10">
        <v>0.73</v>
      </c>
      <c r="W685" s="11" t="e">
        <f>_xlfn.XLOOKUP(C685,#REF!,#REF!,"S/I",0)</f>
        <v>#REF!</v>
      </c>
      <c r="X685" s="11" t="str">
        <f>_xlfn.XLOOKUP($D685,[2]Retiros_dinamica!$F:$F,[2]Retiros_dinamica!B:B,"S/I",0)</f>
        <v>S/I</v>
      </c>
      <c r="Y685" s="11" t="str">
        <f>_xlfn.XLOOKUP($D685,[2]Retiros_dinamica!$F:$F,[2]Retiros_dinamica!C:C,"S/I",0)</f>
        <v>S/I</v>
      </c>
      <c r="Z685" s="11" t="str">
        <f>_xlfn.XLOOKUP($D685,[2]Retiros_dinamica!$F:$F,[2]Retiros_dinamica!D:D,"S/I",0)</f>
        <v>S/I</v>
      </c>
      <c r="AA685" s="11" t="str">
        <f>_xlfn.XLOOKUP($D685,[2]Retiros_dinamica!$F:$F,[2]Retiros_dinamica!E:E,"S/I",0)</f>
        <v>S/I</v>
      </c>
      <c r="AB685" s="6" t="str">
        <f>_xlfn.XLOOKUP(C685,[2]CMg!$I$4:$I$106,[2]CMg!$M$4:$M$106,"----",0,1)</f>
        <v>----</v>
      </c>
      <c r="AH685" s="12">
        <f>_xlfn.XLOOKUP($E685,'[2]Balance económico'!$C:$C,'[2]Balance económico'!$D:$D,"-",0)</f>
        <v>0</v>
      </c>
      <c r="AI685" s="12">
        <f>_xlfn.XLOOKUP($E685,'[2]Balance económico'!$C:$C,'[2]Balance económico'!$E:$E,"-",0)</f>
        <v>96295513.389200002</v>
      </c>
      <c r="AJ685" s="12" t="str">
        <f>_xlfn.XLOOKUP($E685,'[2]Balance económico'!$C:$C,'[2]Balance económico'!$F:$F,"-",0)</f>
        <v>----</v>
      </c>
      <c r="AK685" s="6" t="str">
        <f t="shared" si="31"/>
        <v>PPA</v>
      </c>
      <c r="AL685" s="12" t="str" cm="1">
        <f t="array" ref="AL685">IFERROR((X685*[2]!Tabla2[Bloque A] + 'BD Centrales 2025'!Y1023*[2]!Tabla2[Bloque B] + 'BD Centrales 2025'!Z1023*[2]!Tabla2[Bloque C])*#REF!,"-")</f>
        <v>-</v>
      </c>
      <c r="AM685" s="12" t="str">
        <f t="shared" si="32"/>
        <v>-</v>
      </c>
      <c r="AN685" s="12">
        <f>IFERROR((AH685+AI685+AJ685)/(SUMIFS($W$2:$W$1194,$E$2:$E$1194,E685)*1000*#REF!),0)</f>
        <v>0</v>
      </c>
    </row>
    <row r="686" spans="1:40" ht="14.4" x14ac:dyDescent="0.3">
      <c r="A686" s="7">
        <v>1822</v>
      </c>
      <c r="B686" s="7" t="s">
        <v>6139</v>
      </c>
      <c r="C686" s="8" t="s">
        <v>6140</v>
      </c>
      <c r="D686" s="6" t="s">
        <v>174</v>
      </c>
      <c r="E686" s="6" t="str">
        <f>_xlfn.XLOOKUP(D686,'[2]Coordinados SEN'!$A:$A,'[2]Coordinados SEN'!$B:$B,"-",0)</f>
        <v>76.925.800-0</v>
      </c>
      <c r="F686" s="6" t="s">
        <v>174</v>
      </c>
      <c r="G686" s="6">
        <f t="shared" si="30"/>
        <v>10</v>
      </c>
      <c r="H686" s="6" t="s">
        <v>6141</v>
      </c>
      <c r="I686" s="6" t="s">
        <v>2230</v>
      </c>
      <c r="J686" s="6" t="str">
        <f>_xlfn.XLOOKUP(I686,'[2]Barras CMg'!$E$2:$E$1527,'[2]Barras CMg'!$A$2:$A$1527,"------",0,1)</f>
        <v>------</v>
      </c>
      <c r="K686" s="6">
        <v>6</v>
      </c>
      <c r="L686" s="6">
        <v>2025</v>
      </c>
      <c r="M686" s="6" t="s">
        <v>45</v>
      </c>
      <c r="N686" s="6" t="s">
        <v>5267</v>
      </c>
      <c r="O686" s="6" t="s">
        <v>213</v>
      </c>
      <c r="P686" s="6" t="s">
        <v>362</v>
      </c>
      <c r="Q686" s="6" t="s">
        <v>363</v>
      </c>
      <c r="R686" s="6" t="s">
        <v>2207</v>
      </c>
      <c r="S686" s="6" t="s">
        <v>51</v>
      </c>
      <c r="T686" s="9" t="s">
        <v>1958</v>
      </c>
      <c r="U686" s="10">
        <v>2.9087000000000001</v>
      </c>
      <c r="V686" s="10">
        <v>2.9</v>
      </c>
      <c r="W686" s="11" t="e">
        <f>_xlfn.XLOOKUP(C686,#REF!,#REF!,"S/I",0)</f>
        <v>#REF!</v>
      </c>
      <c r="X686" s="11" t="str">
        <f>_xlfn.XLOOKUP($D686,[2]Retiros_dinamica!$F:$F,[2]Retiros_dinamica!B:B,"S/I",0)</f>
        <v>S/I</v>
      </c>
      <c r="Y686" s="11" t="str">
        <f>_xlfn.XLOOKUP($D686,[2]Retiros_dinamica!$F:$F,[2]Retiros_dinamica!C:C,"S/I",0)</f>
        <v>S/I</v>
      </c>
      <c r="Z686" s="11" t="str">
        <f>_xlfn.XLOOKUP($D686,[2]Retiros_dinamica!$F:$F,[2]Retiros_dinamica!D:D,"S/I",0)</f>
        <v>S/I</v>
      </c>
      <c r="AA686" s="11" t="str">
        <f>_xlfn.XLOOKUP($D686,[2]Retiros_dinamica!$F:$F,[2]Retiros_dinamica!E:E,"S/I",0)</f>
        <v>S/I</v>
      </c>
      <c r="AB686" s="6" t="str">
        <f>_xlfn.XLOOKUP(C686,[2]CMg!$I$4:$I$106,[2]CMg!$M$4:$M$106,"----",0,1)</f>
        <v>----</v>
      </c>
      <c r="AH686" s="12">
        <f>_xlfn.XLOOKUP($E686,'[2]Balance económico'!$C:$C,'[2]Balance económico'!$D:$D,"-",0)</f>
        <v>6175358051.0236549</v>
      </c>
      <c r="AI686" s="12">
        <f>_xlfn.XLOOKUP($E686,'[2]Balance económico'!$C:$C,'[2]Balance económico'!$E:$E,"-",0)</f>
        <v>14068417277.727055</v>
      </c>
      <c r="AJ686" s="12" t="str">
        <f>_xlfn.XLOOKUP($E686,'[2]Balance económico'!$C:$C,'[2]Balance económico'!$F:$F,"-",0)</f>
        <v>----</v>
      </c>
      <c r="AK686" s="6" t="str">
        <f t="shared" si="31"/>
        <v>PPA</v>
      </c>
      <c r="AL686" s="12" t="str" cm="1">
        <f t="array" ref="AL686">IFERROR((X686*[2]!Tabla2[Bloque A] + 'BD Centrales 2025'!Y1170*[2]!Tabla2[Bloque B] + 'BD Centrales 2025'!Z1170*[2]!Tabla2[Bloque C])*#REF!,"-")</f>
        <v>-</v>
      </c>
      <c r="AM686" s="12" t="str">
        <f t="shared" si="32"/>
        <v>-</v>
      </c>
      <c r="AN686" s="12">
        <f>IFERROR((AH686+AI686+AJ686)/(SUMIFS($W$2:$W$1194,$E$2:$E$1194,E686)*1000*#REF!),0)</f>
        <v>0</v>
      </c>
    </row>
    <row r="687" spans="1:40" ht="14.4" x14ac:dyDescent="0.3">
      <c r="A687" s="7">
        <v>1824</v>
      </c>
      <c r="B687" s="7" t="s">
        <v>2166</v>
      </c>
      <c r="C687" s="8" t="s">
        <v>2167</v>
      </c>
      <c r="D687" s="6" t="s">
        <v>2168</v>
      </c>
      <c r="E687" s="6" t="str">
        <f>_xlfn.XLOOKUP(D687,'[2]Coordinados SEN'!$A:$A,'[2]Coordinados SEN'!$B:$B,"-",0)</f>
        <v>76.939.909-7</v>
      </c>
      <c r="F687" s="6" t="s">
        <v>2168</v>
      </c>
      <c r="G687" s="6">
        <f t="shared" si="30"/>
        <v>1</v>
      </c>
      <c r="H687" s="6" t="s">
        <v>2169</v>
      </c>
      <c r="I687" s="6" t="s">
        <v>1152</v>
      </c>
      <c r="J687" s="6" t="str">
        <f>_xlfn.XLOOKUP(I687,'[2]Barras CMg'!$E$2:$E$1527,'[2]Barras CMg'!$A$2:$A$1527,"------",0,1)</f>
        <v>------</v>
      </c>
      <c r="K687" s="6" t="s">
        <v>397</v>
      </c>
      <c r="L687" s="6">
        <v>2025</v>
      </c>
      <c r="M687" s="6" t="s">
        <v>495</v>
      </c>
      <c r="N687" s="6" t="s">
        <v>496</v>
      </c>
      <c r="O687" s="6" t="s">
        <v>213</v>
      </c>
      <c r="P687" s="6" t="s">
        <v>106</v>
      </c>
      <c r="Q687" s="6" t="s">
        <v>243</v>
      </c>
      <c r="R687" s="6" t="s">
        <v>1153</v>
      </c>
      <c r="S687" s="6" t="s">
        <v>51</v>
      </c>
      <c r="T687" s="9" t="s">
        <v>2170</v>
      </c>
      <c r="U687" s="10">
        <v>3</v>
      </c>
      <c r="V687" s="10">
        <v>2.99</v>
      </c>
      <c r="W687" s="11" t="e">
        <f>_xlfn.XLOOKUP(C687,#REF!,#REF!,"S/I",0)</f>
        <v>#REF!</v>
      </c>
      <c r="X687" s="11" t="str">
        <f>_xlfn.XLOOKUP($D687,[2]Retiros_dinamica!$F:$F,[2]Retiros_dinamica!B:B,"S/I",0)</f>
        <v>S/I</v>
      </c>
      <c r="Y687" s="11" t="str">
        <f>_xlfn.XLOOKUP($D687,[2]Retiros_dinamica!$F:$F,[2]Retiros_dinamica!C:C,"S/I",0)</f>
        <v>S/I</v>
      </c>
      <c r="Z687" s="11" t="str">
        <f>_xlfn.XLOOKUP($D687,[2]Retiros_dinamica!$F:$F,[2]Retiros_dinamica!D:D,"S/I",0)</f>
        <v>S/I</v>
      </c>
      <c r="AA687" s="11" t="str">
        <f>_xlfn.XLOOKUP($D687,[2]Retiros_dinamica!$F:$F,[2]Retiros_dinamica!E:E,"S/I",0)</f>
        <v>S/I</v>
      </c>
      <c r="AB687" s="6" t="str">
        <f>_xlfn.XLOOKUP(C687,[2]CMg!$I$4:$I$106,[2]CMg!$M$4:$M$106,"----",0,1)</f>
        <v>----</v>
      </c>
      <c r="AC687" s="6" t="str">
        <f>_xlfn.XLOOKUP(C687,[2]CMg!$A$4:$A$106,[2]CMg!$B$4:$B$106,"----",0,1)</f>
        <v>----</v>
      </c>
      <c r="AD687" s="6" t="str">
        <f>_xlfn.XLOOKUP(C687,'[3]Promedio solar Cmg'!$A$4:$A$106,'[3]Promedio solar Cmg'!$B$4:$B$106,"----",0,1)</f>
        <v>----</v>
      </c>
      <c r="AH687" s="12">
        <f>_xlfn.XLOOKUP($E687,'[2]Balance económico'!$C:$C,'[2]Balance económico'!$D:$D,"-",0)</f>
        <v>296027223.8045342</v>
      </c>
      <c r="AI687" s="12">
        <f>_xlfn.XLOOKUP($E687,'[2]Balance económico'!$C:$C,'[2]Balance económico'!$E:$E,"-",0)</f>
        <v>24669042.818399999</v>
      </c>
      <c r="AJ687" s="12" t="str">
        <f>_xlfn.XLOOKUP($E687,'[2]Balance económico'!$C:$C,'[2]Balance económico'!$F:$F,"-",0)</f>
        <v>----</v>
      </c>
      <c r="AK687" s="6" t="str">
        <f t="shared" si="31"/>
        <v>PPA</v>
      </c>
      <c r="AL687" s="12" t="str" cm="1">
        <f t="array" ref="AL687">IFERROR((X687*[2]!Tabla2[Bloque A] + 'BD Centrales 2025'!Y153*[2]!Tabla2[Bloque B] + 'BD Centrales 2025'!Z153*[2]!Tabla2[Bloque C])*#REF!,"-")</f>
        <v>-</v>
      </c>
      <c r="AM687" s="12" t="str">
        <f t="shared" si="32"/>
        <v>-</v>
      </c>
      <c r="AN687" s="12">
        <f>IFERROR((AH687+AI687+AJ687)/(SUMIFS($W$2:$W$1194,$E$2:$E$1194,E687)*1000*#REF!),0)</f>
        <v>0</v>
      </c>
    </row>
    <row r="688" spans="1:40" ht="14.4" x14ac:dyDescent="0.3">
      <c r="A688" s="7">
        <v>1825</v>
      </c>
      <c r="B688" s="7" t="s">
        <v>2171</v>
      </c>
      <c r="C688" s="8" t="s">
        <v>2172</v>
      </c>
      <c r="D688" s="6" t="s">
        <v>1897</v>
      </c>
      <c r="E688" s="6" t="str">
        <f>_xlfn.XLOOKUP(D688,'[2]Coordinados SEN'!$A:$A,'[2]Coordinados SEN'!$B:$B,"-",0)</f>
        <v>77.050.429-5</v>
      </c>
      <c r="F688" s="6" t="s">
        <v>1897</v>
      </c>
      <c r="G688" s="6">
        <f t="shared" si="30"/>
        <v>3</v>
      </c>
      <c r="H688" s="6" t="s">
        <v>2173</v>
      </c>
      <c r="I688" s="6" t="s">
        <v>2174</v>
      </c>
      <c r="J688" s="6" t="str">
        <f>_xlfn.XLOOKUP(I688,'[2]Barras CMg'!$E$2:$E$1527,'[2]Barras CMg'!$A$2:$A$1527,"------",0,1)</f>
        <v>------</v>
      </c>
      <c r="K688" s="6" t="s">
        <v>397</v>
      </c>
      <c r="L688" s="6">
        <v>2025</v>
      </c>
      <c r="M688" s="6" t="s">
        <v>495</v>
      </c>
      <c r="N688" s="6" t="s">
        <v>496</v>
      </c>
      <c r="O688" s="6" t="s">
        <v>213</v>
      </c>
      <c r="P688" s="6" t="s">
        <v>164</v>
      </c>
      <c r="Q688" s="6" t="s">
        <v>221</v>
      </c>
      <c r="R688" s="6" t="s">
        <v>221</v>
      </c>
      <c r="S688" s="6" t="s">
        <v>51</v>
      </c>
      <c r="T688" s="9" t="s">
        <v>2175</v>
      </c>
      <c r="U688" s="10">
        <v>3.01</v>
      </c>
      <c r="V688" s="10">
        <v>3</v>
      </c>
      <c r="W688" s="11" t="e">
        <f>_xlfn.XLOOKUP(C688,#REF!,#REF!,"S/I",0)</f>
        <v>#REF!</v>
      </c>
      <c r="X688" s="11" t="str">
        <f>_xlfn.XLOOKUP($D688,[2]Retiros_dinamica!$F:$F,[2]Retiros_dinamica!B:B,"S/I",0)</f>
        <v>S/I</v>
      </c>
      <c r="Y688" s="11" t="str">
        <f>_xlfn.XLOOKUP($D688,[2]Retiros_dinamica!$F:$F,[2]Retiros_dinamica!C:C,"S/I",0)</f>
        <v>S/I</v>
      </c>
      <c r="Z688" s="11" t="str">
        <f>_xlfn.XLOOKUP($D688,[2]Retiros_dinamica!$F:$F,[2]Retiros_dinamica!D:D,"S/I",0)</f>
        <v>S/I</v>
      </c>
      <c r="AA688" s="11" t="str">
        <f>_xlfn.XLOOKUP($D688,[2]Retiros_dinamica!$F:$F,[2]Retiros_dinamica!E:E,"S/I",0)</f>
        <v>S/I</v>
      </c>
      <c r="AB688" s="6" t="str">
        <f>_xlfn.XLOOKUP(C688,[2]CMg!$I$4:$I$106,[2]CMg!$M$4:$M$106,"----",0,1)</f>
        <v>----</v>
      </c>
      <c r="AC688" s="6" t="str">
        <f>_xlfn.XLOOKUP(C688,[2]CMg!$A$4:$A$106,[2]CMg!$B$4:$B$106,"----",0,1)</f>
        <v>----</v>
      </c>
      <c r="AD688" s="6" t="str">
        <f>_xlfn.XLOOKUP(C688,'[3]Promedio solar Cmg'!$A$4:$A$106,'[3]Promedio solar Cmg'!$B$4:$B$106,"----",0,1)</f>
        <v>----</v>
      </c>
      <c r="AH688" s="12">
        <f>_xlfn.XLOOKUP($E688,'[2]Balance económico'!$C:$C,'[2]Balance económico'!$D:$D,"-",0)</f>
        <v>995344751.63387668</v>
      </c>
      <c r="AI688" s="12">
        <f>_xlfn.XLOOKUP($E688,'[2]Balance económico'!$C:$C,'[2]Balance económico'!$E:$E,"-",0)</f>
        <v>118448876.83182</v>
      </c>
      <c r="AJ688" s="12" t="str">
        <f>_xlfn.XLOOKUP($E688,'[2]Balance económico'!$C:$C,'[2]Balance económico'!$F:$F,"-",0)</f>
        <v>----</v>
      </c>
      <c r="AK688" s="6" t="str">
        <f t="shared" si="31"/>
        <v>PPA</v>
      </c>
      <c r="AL688" s="12" t="str" cm="1">
        <f t="array" ref="AL688">IFERROR((X688*[2]!Tabla2[Bloque A] + 'BD Centrales 2025'!Y414*[2]!Tabla2[Bloque B] + 'BD Centrales 2025'!Z414*[2]!Tabla2[Bloque C])*#REF!,"-")</f>
        <v>-</v>
      </c>
      <c r="AM688" s="12" t="str">
        <f t="shared" si="32"/>
        <v>-</v>
      </c>
      <c r="AN688" s="12">
        <f>IFERROR((AH688+AI688+AJ688)/(SUMIFS($W$2:$W$1194,$E$2:$E$1194,E688)*1000*#REF!),0)</f>
        <v>0</v>
      </c>
    </row>
    <row r="689" spans="1:40" ht="14.4" x14ac:dyDescent="0.3">
      <c r="A689" s="7">
        <v>1826</v>
      </c>
      <c r="B689" s="7" t="s">
        <v>2176</v>
      </c>
      <c r="C689" s="8" t="s">
        <v>2177</v>
      </c>
      <c r="D689" s="6" t="s">
        <v>248</v>
      </c>
      <c r="E689" s="6" t="str">
        <f>_xlfn.XLOOKUP(D689,'[2]Coordinados SEN'!$A:$A,'[2]Coordinados SEN'!$B:$B,"-",0)</f>
        <v>88.006.900-4</v>
      </c>
      <c r="F689" s="6" t="s">
        <v>248</v>
      </c>
      <c r="G689" s="6">
        <f t="shared" si="30"/>
        <v>14</v>
      </c>
      <c r="H689" s="6" t="s">
        <v>2178</v>
      </c>
      <c r="I689" s="6" t="s">
        <v>2179</v>
      </c>
      <c r="J689" s="6" t="str">
        <f>_xlfn.XLOOKUP(I689,'[2]Barras CMg'!$E$2:$E$1527,'[2]Barras CMg'!$A$2:$A$1527,"------",0,1)</f>
        <v>CD.TAMAYA_____110</v>
      </c>
      <c r="K689" s="6">
        <v>1</v>
      </c>
      <c r="L689" s="6">
        <v>2025</v>
      </c>
      <c r="M689" s="6" t="s">
        <v>495</v>
      </c>
      <c r="N689" s="6" t="s">
        <v>496</v>
      </c>
      <c r="O689" s="6" t="s">
        <v>47</v>
      </c>
      <c r="P689" s="6" t="s">
        <v>48</v>
      </c>
      <c r="Q689" s="6" t="s">
        <v>49</v>
      </c>
      <c r="R689" s="6" t="s">
        <v>49</v>
      </c>
      <c r="S689" s="6" t="s">
        <v>51</v>
      </c>
      <c r="T689" s="9" t="s">
        <v>2180</v>
      </c>
      <c r="U689" s="10">
        <v>115.03</v>
      </c>
      <c r="V689" s="10">
        <v>112.89</v>
      </c>
      <c r="W689" s="11" t="e">
        <f>_xlfn.XLOOKUP(C689,#REF!,#REF!,"S/I",0)</f>
        <v>#REF!</v>
      </c>
      <c r="X689" s="11">
        <f>_xlfn.XLOOKUP($D689,[2]Retiros_dinamica!$F:$F,[2]Retiros_dinamica!B:B,"S/I",0)</f>
        <v>3253060.2037554341</v>
      </c>
      <c r="Y689" s="11">
        <f>_xlfn.XLOOKUP($D689,[2]Retiros_dinamica!$F:$F,[2]Retiros_dinamica!C:C,"S/I",0)</f>
        <v>3836132.6110268869</v>
      </c>
      <c r="Z689" s="11">
        <f>_xlfn.XLOOKUP($D689,[2]Retiros_dinamica!$F:$F,[2]Retiros_dinamica!D:D,"S/I",0)</f>
        <v>2116683.7083193199</v>
      </c>
      <c r="AA689" s="11">
        <f>_xlfn.XLOOKUP($D689,[2]Retiros_dinamica!$F:$F,[2]Retiros_dinamica!E:E,"S/I",0)</f>
        <v>9205876.5231016409</v>
      </c>
      <c r="AB689" s="6">
        <f>_xlfn.XLOOKUP(C689,[2]CMg!$I$4:$I$106,[2]CMg!$M$4:$M$106,"----",0,1)</f>
        <v>5.6780722220561071</v>
      </c>
      <c r="AC689" s="6">
        <f>_xlfn.XLOOKUP(C689,'[3]Promedio Cmg'!$A$4:$A$106,'[3]Promedio Cmg'!$B$4:$B$106,"---",0,1)</f>
        <v>47.81550622075104</v>
      </c>
      <c r="AD689" s="6">
        <f>_xlfn.XLOOKUP(C689,'[3]Promedio solar Cmg'!$A$4:$A$106,'[3]Promedio solar Cmg'!$B$4:$B$106,"----",0,1)</f>
        <v>8.9698767123287784</v>
      </c>
      <c r="AE689" s="6">
        <f>_xlfn.XLOOKUP(C689,[2]CMg!$O$4:$O$106,[2]CMg!$P$4:$P$106,"----",0,1)</f>
        <v>75.556955585991147</v>
      </c>
      <c r="AF689" s="14">
        <f>_xlfn.XLOOKUP(C689,[2]CMg!$S$4:$S$106,[2]CMg!$U$4:$U$106,"----",0,1)</f>
        <v>0.50428033329528588</v>
      </c>
      <c r="AH689" s="12">
        <f>_xlfn.XLOOKUP($E689,'[2]Balance económico'!$C:$C,'[2]Balance económico'!$D:$D,"-",0)</f>
        <v>-190466040785.9931</v>
      </c>
      <c r="AI689" s="12">
        <f>_xlfn.XLOOKUP($E689,'[2]Balance económico'!$C:$C,'[2]Balance económico'!$E:$E,"-",0)</f>
        <v>-102609858070.40146</v>
      </c>
      <c r="AJ689" s="12">
        <f>_xlfn.XLOOKUP($E689,'[2]Balance económico'!$C:$C,'[2]Balance económico'!$F:$F,"-",0)</f>
        <v>36463788139.985023</v>
      </c>
      <c r="AK689" s="6" t="str">
        <f t="shared" si="31"/>
        <v>PPA</v>
      </c>
      <c r="AL689" s="12" t="str" cm="1">
        <f t="array" ref="AL689">IFERROR((X689*[2]!Tabla2[Bloque A] + 'BD Centrales 2025'!Y972*[2]!Tabla2[Bloque B] + 'BD Centrales 2025'!Z972*[2]!Tabla2[Bloque C])*#REF!,"-")</f>
        <v>-</v>
      </c>
      <c r="AM689" s="12" t="str">
        <f t="shared" si="32"/>
        <v>-</v>
      </c>
      <c r="AN689" s="12">
        <f>IFERROR((AH689+AI689+AJ689)/(SUMIFS($W$2:$W$1194,$E$2:$E$1194,E689)*1000*#REF!),0)</f>
        <v>0</v>
      </c>
    </row>
    <row r="690" spans="1:40" ht="14.4" x14ac:dyDescent="0.3">
      <c r="A690" s="7">
        <v>1827</v>
      </c>
      <c r="B690" s="7" t="s">
        <v>2181</v>
      </c>
      <c r="C690" s="8" t="s">
        <v>2182</v>
      </c>
      <c r="D690" s="6" t="s">
        <v>2183</v>
      </c>
      <c r="E690" s="6" t="str">
        <f>_xlfn.XLOOKUP(D690,'[2]Coordinados SEN'!$A:$A,'[2]Coordinados SEN'!$B:$B,"-",0)</f>
        <v>76.805.352-9</v>
      </c>
      <c r="F690" s="6" t="s">
        <v>2183</v>
      </c>
      <c r="G690" s="6">
        <f t="shared" si="30"/>
        <v>1</v>
      </c>
      <c r="H690" s="6" t="s">
        <v>2184</v>
      </c>
      <c r="I690" s="6" t="s">
        <v>1250</v>
      </c>
      <c r="J690" s="6" t="str">
        <f>_xlfn.XLOOKUP(I690,'[2]Barras CMg'!$E$2:$E$1527,'[2]Barras CMg'!$A$2:$A$1527,"------",0,1)</f>
        <v>------</v>
      </c>
      <c r="K690" s="6" t="s">
        <v>397</v>
      </c>
      <c r="L690" s="6">
        <v>2025</v>
      </c>
      <c r="M690" s="6" t="s">
        <v>495</v>
      </c>
      <c r="N690" s="6" t="s">
        <v>496</v>
      </c>
      <c r="O690" s="6" t="s">
        <v>213</v>
      </c>
      <c r="P690" s="6" t="s">
        <v>189</v>
      </c>
      <c r="Q690" s="6" t="s">
        <v>189</v>
      </c>
      <c r="R690" s="6" t="s">
        <v>1244</v>
      </c>
      <c r="S690" s="6" t="s">
        <v>51</v>
      </c>
      <c r="T690" s="9" t="s">
        <v>2014</v>
      </c>
      <c r="U690" s="10">
        <v>3.0075940000000001</v>
      </c>
      <c r="V690" s="10">
        <v>3</v>
      </c>
      <c r="W690" s="11" t="e">
        <f>_xlfn.XLOOKUP(C690,#REF!,#REF!,"S/I",0)</f>
        <v>#REF!</v>
      </c>
      <c r="X690" s="11" t="str">
        <f>_xlfn.XLOOKUP($D690,[2]Retiros_dinamica!$F:$F,[2]Retiros_dinamica!B:B,"S/I",0)</f>
        <v>S/I</v>
      </c>
      <c r="Y690" s="11" t="str">
        <f>_xlfn.XLOOKUP($D690,[2]Retiros_dinamica!$F:$F,[2]Retiros_dinamica!C:C,"S/I",0)</f>
        <v>S/I</v>
      </c>
      <c r="Z690" s="11" t="str">
        <f>_xlfn.XLOOKUP($D690,[2]Retiros_dinamica!$F:$F,[2]Retiros_dinamica!D:D,"S/I",0)</f>
        <v>S/I</v>
      </c>
      <c r="AA690" s="11" t="str">
        <f>_xlfn.XLOOKUP($D690,[2]Retiros_dinamica!$F:$F,[2]Retiros_dinamica!E:E,"S/I",0)</f>
        <v>S/I</v>
      </c>
      <c r="AB690" s="6" t="str">
        <f>_xlfn.XLOOKUP(C690,[2]CMg!$I$4:$I$106,[2]CMg!$M$4:$M$106,"----",0,1)</f>
        <v>----</v>
      </c>
      <c r="AC690" s="6" t="str">
        <f>_xlfn.XLOOKUP(C690,[2]CMg!$A$4:$A$106,[2]CMg!$B$4:$B$106,"----",0,1)</f>
        <v>----</v>
      </c>
      <c r="AD690" s="6" t="str">
        <f>_xlfn.XLOOKUP(C690,'[3]Promedio solar Cmg'!$A$4:$A$106,'[3]Promedio solar Cmg'!$B$4:$B$106,"----",0,1)</f>
        <v>----</v>
      </c>
      <c r="AH690" s="12">
        <f>_xlfn.XLOOKUP($E690,'[2]Balance económico'!$C:$C,'[2]Balance económico'!$D:$D,"-",0)</f>
        <v>370129824.16208971</v>
      </c>
      <c r="AI690" s="12">
        <f>_xlfn.XLOOKUP($E690,'[2]Balance económico'!$C:$C,'[2]Balance económico'!$E:$E,"-",0)</f>
        <v>40228088.771880001</v>
      </c>
      <c r="AJ690" s="12" t="str">
        <f>_xlfn.XLOOKUP($E690,'[2]Balance económico'!$C:$C,'[2]Balance económico'!$F:$F,"-",0)</f>
        <v>----</v>
      </c>
      <c r="AK690" s="6" t="str">
        <f t="shared" si="31"/>
        <v>PPA</v>
      </c>
      <c r="AL690" s="12" t="str" cm="1">
        <f t="array" ref="AL690">IFERROR((X690*[2]!Tabla2[Bloque A] + 'BD Centrales 2025'!Y260*[2]!Tabla2[Bloque B] + 'BD Centrales 2025'!Z260*[2]!Tabla2[Bloque C])*#REF!,"-")</f>
        <v>-</v>
      </c>
      <c r="AM690" s="12" t="str">
        <f t="shared" si="32"/>
        <v>-</v>
      </c>
      <c r="AN690" s="12">
        <f>IFERROR((AH690+AI690+AJ690)/(SUMIFS($W$2:$W$1194,$E$2:$E$1194,E690)*1000*#REF!),0)</f>
        <v>0</v>
      </c>
    </row>
    <row r="691" spans="1:40" ht="14.4" x14ac:dyDescent="0.3">
      <c r="A691" s="7">
        <v>1828</v>
      </c>
      <c r="B691" s="7" t="s">
        <v>2185</v>
      </c>
      <c r="C691" s="8" t="s">
        <v>2186</v>
      </c>
      <c r="D691" s="6" t="s">
        <v>2187</v>
      </c>
      <c r="E691" s="6" t="str">
        <f>_xlfn.XLOOKUP(D691,'[2]Coordinados SEN'!$A:$A,'[2]Coordinados SEN'!$B:$B,"-",0)</f>
        <v>77.044.668-6</v>
      </c>
      <c r="F691" s="6" t="s">
        <v>2187</v>
      </c>
      <c r="G691" s="6">
        <f t="shared" si="30"/>
        <v>1</v>
      </c>
      <c r="H691" s="6" t="s">
        <v>2188</v>
      </c>
      <c r="I691" s="6" t="s">
        <v>1204</v>
      </c>
      <c r="J691" s="6" t="str">
        <f>_xlfn.XLOOKUP(I691,'[2]Barras CMg'!$E$2:$E$1527,'[2]Barras CMg'!$A$2:$A$1527,"------",0,1)</f>
        <v>------</v>
      </c>
      <c r="K691" s="6" t="s">
        <v>397</v>
      </c>
      <c r="L691" s="6">
        <v>2025</v>
      </c>
      <c r="M691" s="6" t="s">
        <v>495</v>
      </c>
      <c r="N691" s="6" t="s">
        <v>496</v>
      </c>
      <c r="O691" s="6" t="s">
        <v>213</v>
      </c>
      <c r="P691" s="6" t="s">
        <v>362</v>
      </c>
      <c r="Q691" s="6" t="s">
        <v>363</v>
      </c>
      <c r="R691" s="6" t="s">
        <v>1205</v>
      </c>
      <c r="S691" s="6" t="s">
        <v>51</v>
      </c>
      <c r="T691" s="9" t="s">
        <v>2189</v>
      </c>
      <c r="U691" s="10">
        <v>3.01</v>
      </c>
      <c r="V691" s="10">
        <v>3</v>
      </c>
      <c r="W691" s="11" t="e">
        <f>_xlfn.XLOOKUP(C691,#REF!,#REF!,"S/I",0)</f>
        <v>#REF!</v>
      </c>
      <c r="X691" s="11" t="str">
        <f>_xlfn.XLOOKUP($D691,[2]Retiros_dinamica!$F:$F,[2]Retiros_dinamica!B:B,"S/I",0)</f>
        <v>S/I</v>
      </c>
      <c r="Y691" s="11" t="str">
        <f>_xlfn.XLOOKUP($D691,[2]Retiros_dinamica!$F:$F,[2]Retiros_dinamica!C:C,"S/I",0)</f>
        <v>S/I</v>
      </c>
      <c r="Z691" s="11" t="str">
        <f>_xlfn.XLOOKUP($D691,[2]Retiros_dinamica!$F:$F,[2]Retiros_dinamica!D:D,"S/I",0)</f>
        <v>S/I</v>
      </c>
      <c r="AA691" s="11" t="str">
        <f>_xlfn.XLOOKUP($D691,[2]Retiros_dinamica!$F:$F,[2]Retiros_dinamica!E:E,"S/I",0)</f>
        <v>S/I</v>
      </c>
      <c r="AB691" s="6" t="str">
        <f>_xlfn.XLOOKUP(C691,[2]CMg!$I$4:$I$106,[2]CMg!$M$4:$M$106,"----",0,1)</f>
        <v>----</v>
      </c>
      <c r="AC691" s="6" t="str">
        <f>_xlfn.XLOOKUP(C691,[2]CMg!$A$4:$A$106,[2]CMg!$B$4:$B$106,"----",0,1)</f>
        <v>----</v>
      </c>
      <c r="AD691" s="6" t="str">
        <f>_xlfn.XLOOKUP(C691,'[3]Promedio solar Cmg'!$A$4:$A$106,'[3]Promedio solar Cmg'!$B$4:$B$106,"----",0,1)</f>
        <v>----</v>
      </c>
      <c r="AH691" s="12">
        <f>_xlfn.XLOOKUP($E691,'[2]Balance económico'!$C:$C,'[2]Balance económico'!$D:$D,"-",0)</f>
        <v>291277226.23155141</v>
      </c>
      <c r="AI691" s="12">
        <f>_xlfn.XLOOKUP($E691,'[2]Balance económico'!$C:$C,'[2]Balance económico'!$E:$E,"-",0)</f>
        <v>32398470.33168</v>
      </c>
      <c r="AJ691" s="12" t="str">
        <f>_xlfn.XLOOKUP($E691,'[2]Balance económico'!$C:$C,'[2]Balance económico'!$F:$F,"-",0)</f>
        <v>----</v>
      </c>
      <c r="AK691" s="6" t="str">
        <f t="shared" si="31"/>
        <v>PPA</v>
      </c>
      <c r="AL691" s="12" t="str" cm="1">
        <f t="array" ref="AL691">IFERROR((X691*[2]!Tabla2[Bloque A] + 'BD Centrales 2025'!Y197*[2]!Tabla2[Bloque B] + 'BD Centrales 2025'!Z197*[2]!Tabla2[Bloque C])*#REF!,"-")</f>
        <v>-</v>
      </c>
      <c r="AM691" s="12" t="str">
        <f t="shared" si="32"/>
        <v>-</v>
      </c>
      <c r="AN691" s="12">
        <f>IFERROR((AH691+AI691+AJ691)/(SUMIFS($W$2:$W$1194,$E$2:$E$1194,E691)*1000*#REF!),0)</f>
        <v>0</v>
      </c>
    </row>
    <row r="692" spans="1:40" ht="14.4" x14ac:dyDescent="0.3">
      <c r="A692" s="7">
        <v>1829</v>
      </c>
      <c r="B692" s="7" t="s">
        <v>2190</v>
      </c>
      <c r="C692" s="8" t="s">
        <v>2191</v>
      </c>
      <c r="D692" s="6" t="s">
        <v>2192</v>
      </c>
      <c r="E692" s="6" t="str">
        <f>_xlfn.XLOOKUP(D692,'[2]Coordinados SEN'!$A:$A,'[2]Coordinados SEN'!$B:$B,"-",0)</f>
        <v>76.792.807-6</v>
      </c>
      <c r="F692" s="6" t="s">
        <v>2192</v>
      </c>
      <c r="G692" s="6">
        <f t="shared" si="30"/>
        <v>1</v>
      </c>
      <c r="H692" s="6" t="s">
        <v>2193</v>
      </c>
      <c r="I692" s="6" t="s">
        <v>2194</v>
      </c>
      <c r="J692" s="6" t="str">
        <f>_xlfn.XLOOKUP(I692,'[2]Barras CMg'!$E$2:$E$1527,'[2]Barras CMg'!$A$2:$A$1527,"------",0,1)</f>
        <v>------</v>
      </c>
      <c r="K692" s="6" t="s">
        <v>397</v>
      </c>
      <c r="L692" s="6">
        <v>2025</v>
      </c>
      <c r="M692" s="6" t="s">
        <v>495</v>
      </c>
      <c r="N692" s="6" t="s">
        <v>496</v>
      </c>
      <c r="O692" s="6" t="s">
        <v>213</v>
      </c>
      <c r="P692" s="6" t="s">
        <v>90</v>
      </c>
      <c r="Q692" s="6" t="s">
        <v>868</v>
      </c>
      <c r="R692" s="6" t="s">
        <v>1130</v>
      </c>
      <c r="S692" s="6" t="s">
        <v>51</v>
      </c>
      <c r="T692" s="9" t="s">
        <v>2195</v>
      </c>
      <c r="U692" s="10">
        <v>2.75</v>
      </c>
      <c r="V692" s="10">
        <v>2.7389999999999999</v>
      </c>
      <c r="W692" s="11" t="e">
        <f>_xlfn.XLOOKUP(C692,#REF!,#REF!,"S/I",0)</f>
        <v>#REF!</v>
      </c>
      <c r="X692" s="11" t="str">
        <f>_xlfn.XLOOKUP($D692,[2]Retiros_dinamica!$F:$F,[2]Retiros_dinamica!B:B,"S/I",0)</f>
        <v>S/I</v>
      </c>
      <c r="Y692" s="11" t="str">
        <f>_xlfn.XLOOKUP($D692,[2]Retiros_dinamica!$F:$F,[2]Retiros_dinamica!C:C,"S/I",0)</f>
        <v>S/I</v>
      </c>
      <c r="Z692" s="11" t="str">
        <f>_xlfn.XLOOKUP($D692,[2]Retiros_dinamica!$F:$F,[2]Retiros_dinamica!D:D,"S/I",0)</f>
        <v>S/I</v>
      </c>
      <c r="AA692" s="11" t="str">
        <f>_xlfn.XLOOKUP($D692,[2]Retiros_dinamica!$F:$F,[2]Retiros_dinamica!E:E,"S/I",0)</f>
        <v>S/I</v>
      </c>
      <c r="AB692" s="6" t="str">
        <f>_xlfn.XLOOKUP(C692,[2]CMg!$I$4:$I$106,[2]CMg!$M$4:$M$106,"----",0,1)</f>
        <v>----</v>
      </c>
      <c r="AC692" s="6" t="str">
        <f>_xlfn.XLOOKUP(C692,[2]CMg!$A$4:$A$106,[2]CMg!$B$4:$B$106,"----",0,1)</f>
        <v>----</v>
      </c>
      <c r="AD692" s="6" t="str">
        <f>_xlfn.XLOOKUP(C692,'[3]Promedio solar Cmg'!$A$4:$A$106,'[3]Promedio solar Cmg'!$B$4:$B$106,"----",0,1)</f>
        <v>----</v>
      </c>
      <c r="AH692" s="12">
        <f>_xlfn.XLOOKUP($E692,'[2]Balance económico'!$C:$C,'[2]Balance económico'!$D:$D,"-",0)</f>
        <v>266807311.8643859</v>
      </c>
      <c r="AI692" s="12">
        <f>_xlfn.XLOOKUP($E692,'[2]Balance económico'!$C:$C,'[2]Balance económico'!$E:$E,"-",0)</f>
        <v>29930612.362500001</v>
      </c>
      <c r="AJ692" s="12" t="str">
        <f>_xlfn.XLOOKUP($E692,'[2]Balance económico'!$C:$C,'[2]Balance económico'!$F:$F,"-",0)</f>
        <v>----</v>
      </c>
      <c r="AK692" s="6" t="str">
        <f t="shared" si="31"/>
        <v>PPA</v>
      </c>
      <c r="AL692" s="12" t="str" cm="1">
        <f t="array" ref="AL692">IFERROR((X692*[2]!Tabla2[Bloque A] + 'BD Centrales 2025'!Y176*[2]!Tabla2[Bloque B] + 'BD Centrales 2025'!Z176*[2]!Tabla2[Bloque C])*#REF!,"-")</f>
        <v>-</v>
      </c>
      <c r="AM692" s="12" t="str">
        <f t="shared" si="32"/>
        <v>-</v>
      </c>
      <c r="AN692" s="12">
        <f>IFERROR((AH692+AI692+AJ692)/(SUMIFS($W$2:$W$1194,$E$2:$E$1194,E692)*1000*#REF!),0)</f>
        <v>0</v>
      </c>
    </row>
    <row r="693" spans="1:40" ht="14.4" x14ac:dyDescent="0.3">
      <c r="A693" s="7">
        <v>1830</v>
      </c>
      <c r="B693" s="7" t="s">
        <v>5640</v>
      </c>
      <c r="C693" s="8" t="s">
        <v>5641</v>
      </c>
      <c r="D693" s="6" t="s">
        <v>5642</v>
      </c>
      <c r="E693" s="6" t="str">
        <f>_xlfn.XLOOKUP(D693,'[2]Coordinados SEN'!$A:$A,'[2]Coordinados SEN'!$B:$B,"-",0)</f>
        <v>77.053.312-0</v>
      </c>
      <c r="F693" s="6" t="s">
        <v>5642</v>
      </c>
      <c r="G693" s="6">
        <f t="shared" si="30"/>
        <v>1</v>
      </c>
      <c r="H693" s="6" t="s">
        <v>5643</v>
      </c>
      <c r="I693" s="6" t="s">
        <v>4264</v>
      </c>
      <c r="J693" s="6" t="str">
        <f>_xlfn.XLOOKUP(I693,'[2]Barras CMg'!$E$2:$E$1527,'[2]Barras CMg'!$A$2:$A$1527,"------",0,1)</f>
        <v>------</v>
      </c>
      <c r="K693" s="6">
        <v>8</v>
      </c>
      <c r="L693" s="6">
        <v>2025</v>
      </c>
      <c r="M693" s="6" t="s">
        <v>45</v>
      </c>
      <c r="N693" s="6" t="s">
        <v>5267</v>
      </c>
      <c r="O693" s="6" t="s">
        <v>213</v>
      </c>
      <c r="P693" s="6" t="s">
        <v>90</v>
      </c>
      <c r="Q693" s="6" t="s">
        <v>91</v>
      </c>
      <c r="R693" s="6" t="s">
        <v>4265</v>
      </c>
      <c r="S693" s="6" t="s">
        <v>51</v>
      </c>
      <c r="T693" s="9" t="s">
        <v>5644</v>
      </c>
      <c r="U693" s="10">
        <v>8.6</v>
      </c>
      <c r="V693" s="10">
        <v>8.6</v>
      </c>
      <c r="W693" s="11" t="e">
        <f>_xlfn.XLOOKUP(C693,#REF!,#REF!,"S/I",0)</f>
        <v>#REF!</v>
      </c>
      <c r="X693" s="11" t="str">
        <f>_xlfn.XLOOKUP($D693,[2]Retiros_dinamica!$F:$F,[2]Retiros_dinamica!B:B,"S/I",0)</f>
        <v>S/I</v>
      </c>
      <c r="Y693" s="11" t="str">
        <f>_xlfn.XLOOKUP($D693,[2]Retiros_dinamica!$F:$F,[2]Retiros_dinamica!C:C,"S/I",0)</f>
        <v>S/I</v>
      </c>
      <c r="Z693" s="11" t="str">
        <f>_xlfn.XLOOKUP($D693,[2]Retiros_dinamica!$F:$F,[2]Retiros_dinamica!D:D,"S/I",0)</f>
        <v>S/I</v>
      </c>
      <c r="AA693" s="11" t="str">
        <f>_xlfn.XLOOKUP($D693,[2]Retiros_dinamica!$F:$F,[2]Retiros_dinamica!E:E,"S/I",0)</f>
        <v>S/I</v>
      </c>
      <c r="AB693" s="6" t="str">
        <f>_xlfn.XLOOKUP(C693,[2]CMg!$I$4:$I$106,[2]CMg!$M$4:$M$106,"----",0,1)</f>
        <v>----</v>
      </c>
      <c r="AH693" s="12">
        <f>_xlfn.XLOOKUP($E693,'[2]Balance económico'!$C:$C,'[2]Balance económico'!$D:$D,"-",0)</f>
        <v>37339060.203583628</v>
      </c>
      <c r="AI693" s="12">
        <f>_xlfn.XLOOKUP($E693,'[2]Balance económico'!$C:$C,'[2]Balance económico'!$E:$E,"-",0)</f>
        <v>455371841.84640002</v>
      </c>
      <c r="AJ693" s="12" t="str">
        <f>_xlfn.XLOOKUP($E693,'[2]Balance económico'!$C:$C,'[2]Balance económico'!$F:$F,"-",0)</f>
        <v>----</v>
      </c>
      <c r="AK693" s="6" t="str">
        <f t="shared" si="31"/>
        <v>PPA</v>
      </c>
      <c r="AL693" s="12" t="str" cm="1">
        <f t="array" ref="AL693">IFERROR((X693*[2]!Tabla2[Bloque A] + 'BD Centrales 2025'!Y1059*[2]!Tabla2[Bloque B] + 'BD Centrales 2025'!Z1059*[2]!Tabla2[Bloque C])*#REF!,"-")</f>
        <v>-</v>
      </c>
      <c r="AM693" s="12" t="str">
        <f t="shared" si="32"/>
        <v>-</v>
      </c>
      <c r="AN693" s="12">
        <f>IFERROR((AH693+AI693+AJ693)/(SUMIFS($W$2:$W$1194,$E$2:$E$1194,E693)*1000*#REF!),0)</f>
        <v>0</v>
      </c>
    </row>
    <row r="694" spans="1:40" ht="14.4" x14ac:dyDescent="0.3">
      <c r="A694" s="7">
        <v>1831</v>
      </c>
      <c r="B694" s="7" t="s">
        <v>2196</v>
      </c>
      <c r="C694" s="8" t="s">
        <v>2197</v>
      </c>
      <c r="D694" s="6" t="s">
        <v>1134</v>
      </c>
      <c r="E694" s="6" t="str">
        <f>_xlfn.XLOOKUP(D694,'[2]Coordinados SEN'!$A:$A,'[2]Coordinados SEN'!$B:$B,"-",0)</f>
        <v>76.960.202-K</v>
      </c>
      <c r="F694" s="6" t="s">
        <v>2198</v>
      </c>
      <c r="G694" s="6">
        <f t="shared" si="30"/>
        <v>11</v>
      </c>
      <c r="H694" s="6" t="s">
        <v>2199</v>
      </c>
      <c r="I694" s="6" t="s">
        <v>2200</v>
      </c>
      <c r="J694" s="6" t="str">
        <f>_xlfn.XLOOKUP(I694,'[2]Barras CMg'!$E$2:$E$1527,'[2]Barras CMg'!$A$2:$A$1527,"------",0,1)</f>
        <v>------</v>
      </c>
      <c r="K694" s="6" t="s">
        <v>397</v>
      </c>
      <c r="L694" s="6">
        <v>2025</v>
      </c>
      <c r="M694" s="6" t="s">
        <v>495</v>
      </c>
      <c r="N694" s="6" t="s">
        <v>496</v>
      </c>
      <c r="O694" s="6" t="s">
        <v>213</v>
      </c>
      <c r="P694" s="6" t="s">
        <v>477</v>
      </c>
      <c r="Q694" s="6" t="s">
        <v>478</v>
      </c>
      <c r="R694" s="6" t="s">
        <v>479</v>
      </c>
      <c r="S694" s="6" t="s">
        <v>51</v>
      </c>
      <c r="T694" s="9" t="s">
        <v>2201</v>
      </c>
      <c r="U694" s="10">
        <v>9.0449999999999999</v>
      </c>
      <c r="V694" s="10">
        <v>9</v>
      </c>
      <c r="W694" s="11" t="e">
        <f>_xlfn.XLOOKUP(C694,#REF!,#REF!,"S/I",0)</f>
        <v>#REF!</v>
      </c>
      <c r="X694" s="11" t="str">
        <f>_xlfn.XLOOKUP($D694,[2]Retiros_dinamica!$F:$F,[2]Retiros_dinamica!B:B,"S/I",0)</f>
        <v>S/I</v>
      </c>
      <c r="Y694" s="11" t="str">
        <f>_xlfn.XLOOKUP($D694,[2]Retiros_dinamica!$F:$F,[2]Retiros_dinamica!C:C,"S/I",0)</f>
        <v>S/I</v>
      </c>
      <c r="Z694" s="11" t="str">
        <f>_xlfn.XLOOKUP($D694,[2]Retiros_dinamica!$F:$F,[2]Retiros_dinamica!D:D,"S/I",0)</f>
        <v>S/I</v>
      </c>
      <c r="AA694" s="11" t="str">
        <f>_xlfn.XLOOKUP($D694,[2]Retiros_dinamica!$F:$F,[2]Retiros_dinamica!E:E,"S/I",0)</f>
        <v>S/I</v>
      </c>
      <c r="AB694" s="6" t="str">
        <f>_xlfn.XLOOKUP(C694,[2]CMg!$I$4:$I$106,[2]CMg!$M$4:$M$106,"----",0,1)</f>
        <v>----</v>
      </c>
      <c r="AC694" s="6" t="str">
        <f>_xlfn.XLOOKUP(C694,[2]CMg!$A$4:$A$106,[2]CMg!$B$4:$B$106,"----",0,1)</f>
        <v>----</v>
      </c>
      <c r="AD694" s="6" t="str">
        <f>_xlfn.XLOOKUP(C694,'[3]Promedio solar Cmg'!$A$4:$A$106,'[3]Promedio solar Cmg'!$B$4:$B$106,"----",0,1)</f>
        <v>----</v>
      </c>
      <c r="AH694" s="12">
        <f>_xlfn.XLOOKUP($E694,'[2]Balance económico'!$C:$C,'[2]Balance económico'!$D:$D,"-",0)</f>
        <v>2120503321.9926</v>
      </c>
      <c r="AI694" s="12">
        <f>_xlfn.XLOOKUP($E694,'[2]Balance económico'!$C:$C,'[2]Balance económico'!$E:$E,"-",0)</f>
        <v>173382907.73500001</v>
      </c>
      <c r="AJ694" s="12" t="str">
        <f>_xlfn.XLOOKUP($E694,'[2]Balance económico'!$C:$C,'[2]Balance económico'!$F:$F,"-",0)</f>
        <v>----</v>
      </c>
      <c r="AK694" s="6" t="str">
        <f t="shared" si="31"/>
        <v>PPA</v>
      </c>
      <c r="AL694" s="12" t="str" cm="1">
        <f t="array" ref="AL694">IFERROR((X694*[2]!Tabla2[Bloque A] + 'BD Centrales 2025'!Y482*[2]!Tabla2[Bloque B] + 'BD Centrales 2025'!Z482*[2]!Tabla2[Bloque C])*#REF!,"-")</f>
        <v>-</v>
      </c>
      <c r="AM694" s="12" t="str">
        <f t="shared" si="32"/>
        <v>-</v>
      </c>
      <c r="AN694" s="12">
        <f>IFERROR((AH694+AI694+AJ694)/(SUMIFS($W$2:$W$1194,$E$2:$E$1194,E694)*1000*#REF!),0)</f>
        <v>0</v>
      </c>
    </row>
    <row r="695" spans="1:40" ht="14.4" x14ac:dyDescent="0.3">
      <c r="A695" s="7">
        <v>1832</v>
      </c>
      <c r="B695" s="7" t="s">
        <v>2202</v>
      </c>
      <c r="C695" s="8" t="s">
        <v>2203</v>
      </c>
      <c r="D695" s="6" t="s">
        <v>1231</v>
      </c>
      <c r="E695" s="6" t="str">
        <f>_xlfn.XLOOKUP(D695,'[2]Coordinados SEN'!$A:$A,'[2]Coordinados SEN'!$B:$B,"-",0)</f>
        <v>76.727.466-1</v>
      </c>
      <c r="F695" s="6" t="s">
        <v>2204</v>
      </c>
      <c r="G695" s="6">
        <f t="shared" si="30"/>
        <v>36</v>
      </c>
      <c r="H695" s="6" t="s">
        <v>2205</v>
      </c>
      <c r="I695" s="6" t="s">
        <v>2206</v>
      </c>
      <c r="J695" s="6" t="str">
        <f>_xlfn.XLOOKUP(I695,'[2]Barras CMg'!$E$2:$E$1527,'[2]Barras CMg'!$A$2:$A$1527,"------",0,1)</f>
        <v>------</v>
      </c>
      <c r="K695" s="6" t="s">
        <v>397</v>
      </c>
      <c r="L695" s="6">
        <v>2025</v>
      </c>
      <c r="M695" s="6" t="s">
        <v>495</v>
      </c>
      <c r="N695" s="6" t="s">
        <v>496</v>
      </c>
      <c r="O695" s="6" t="s">
        <v>213</v>
      </c>
      <c r="P695" s="6" t="s">
        <v>362</v>
      </c>
      <c r="Q695" s="6" t="s">
        <v>363</v>
      </c>
      <c r="R695" s="6" t="s">
        <v>2207</v>
      </c>
      <c r="S695" s="6" t="s">
        <v>51</v>
      </c>
      <c r="T695" s="9" t="s">
        <v>2208</v>
      </c>
      <c r="U695" s="10">
        <v>9.0020000000000007</v>
      </c>
      <c r="V695" s="10">
        <v>8.98</v>
      </c>
      <c r="W695" s="11" t="e">
        <f>_xlfn.XLOOKUP(C695,#REF!,#REF!,"S/I",0)</f>
        <v>#REF!</v>
      </c>
      <c r="X695" s="11" t="str">
        <f>_xlfn.XLOOKUP($D695,[2]Retiros_dinamica!$F:$F,[2]Retiros_dinamica!B:B,"S/I",0)</f>
        <v>S/I</v>
      </c>
      <c r="Y695" s="11" t="str">
        <f>_xlfn.XLOOKUP($D695,[2]Retiros_dinamica!$F:$F,[2]Retiros_dinamica!C:C,"S/I",0)</f>
        <v>S/I</v>
      </c>
      <c r="Z695" s="11" t="str">
        <f>_xlfn.XLOOKUP($D695,[2]Retiros_dinamica!$F:$F,[2]Retiros_dinamica!D:D,"S/I",0)</f>
        <v>S/I</v>
      </c>
      <c r="AA695" s="11" t="str">
        <f>_xlfn.XLOOKUP($D695,[2]Retiros_dinamica!$F:$F,[2]Retiros_dinamica!E:E,"S/I",0)</f>
        <v>S/I</v>
      </c>
      <c r="AB695" s="6" t="str">
        <f>_xlfn.XLOOKUP(C695,[2]CMg!$I$4:$I$106,[2]CMg!$M$4:$M$106,"----",0,1)</f>
        <v>----</v>
      </c>
      <c r="AC695" s="6" t="str">
        <f>_xlfn.XLOOKUP(C695,[2]CMg!$A$4:$A$106,[2]CMg!$B$4:$B$106,"----",0,1)</f>
        <v>----</v>
      </c>
      <c r="AD695" s="6" t="str">
        <f>_xlfn.XLOOKUP(C695,'[3]Promedio solar Cmg'!$A$4:$A$106,'[3]Promedio solar Cmg'!$B$4:$B$106,"----",0,1)</f>
        <v>----</v>
      </c>
      <c r="AH695" s="12">
        <f>_xlfn.XLOOKUP($E695,'[2]Balance económico'!$C:$C,'[2]Balance económico'!$D:$D,"-",0)</f>
        <v>21691133643.183369</v>
      </c>
      <c r="AI695" s="12">
        <f>_xlfn.XLOOKUP($E695,'[2]Balance económico'!$C:$C,'[2]Balance económico'!$E:$E,"-",0)</f>
        <v>2324793951.0151529</v>
      </c>
      <c r="AJ695" s="12" t="str">
        <f>_xlfn.XLOOKUP($E695,'[2]Balance económico'!$C:$C,'[2]Balance económico'!$F:$F,"-",0)</f>
        <v>----</v>
      </c>
      <c r="AK695" s="6" t="str">
        <f t="shared" si="31"/>
        <v>PPA</v>
      </c>
      <c r="AL695" s="12" t="str" cm="1">
        <f t="array" ref="AL695">IFERROR((X695*[2]!Tabla2[Bloque A] + 'BD Centrales 2025'!Y687*[2]!Tabla2[Bloque B] + 'BD Centrales 2025'!Z687*[2]!Tabla2[Bloque C])*#REF!,"-")</f>
        <v>-</v>
      </c>
      <c r="AM695" s="12" t="str">
        <f t="shared" si="32"/>
        <v>-</v>
      </c>
      <c r="AN695" s="12">
        <f>IFERROR((AH695+AI695+AJ695)/(SUMIFS($W$2:$W$1194,$E$2:$E$1194,E695)*1000*#REF!),0)</f>
        <v>0</v>
      </c>
    </row>
    <row r="696" spans="1:40" ht="14.4" x14ac:dyDescent="0.3">
      <c r="A696" s="7">
        <v>1833</v>
      </c>
      <c r="B696" s="7" t="s">
        <v>2209</v>
      </c>
      <c r="C696" s="8" t="s">
        <v>2210</v>
      </c>
      <c r="D696" s="6" t="s">
        <v>2211</v>
      </c>
      <c r="E696" s="6" t="str">
        <f>_xlfn.XLOOKUP(D696,'[2]Coordinados SEN'!$A:$A,'[2]Coordinados SEN'!$B:$B,"-",0)</f>
        <v>76.581.786-2</v>
      </c>
      <c r="F696" s="6" t="s">
        <v>2211</v>
      </c>
      <c r="G696" s="6">
        <f t="shared" si="30"/>
        <v>1</v>
      </c>
      <c r="H696" s="6" t="s">
        <v>2212</v>
      </c>
      <c r="I696" s="6" t="s">
        <v>2213</v>
      </c>
      <c r="J696" s="6" t="str">
        <f>_xlfn.XLOOKUP(I696,'[2]Barras CMg'!$E$2:$E$1527,'[2]Barras CMg'!$A$2:$A$1527,"------",0,1)</f>
        <v>------</v>
      </c>
      <c r="K696" s="6" t="s">
        <v>397</v>
      </c>
      <c r="L696" s="6">
        <v>2025</v>
      </c>
      <c r="M696" s="6" t="s">
        <v>495</v>
      </c>
      <c r="N696" s="6" t="s">
        <v>496</v>
      </c>
      <c r="O696" s="6" t="s">
        <v>213</v>
      </c>
      <c r="P696" s="6" t="s">
        <v>90</v>
      </c>
      <c r="Q696" s="6" t="s">
        <v>868</v>
      </c>
      <c r="R696" s="6" t="s">
        <v>1199</v>
      </c>
      <c r="S696" s="6" t="s">
        <v>51</v>
      </c>
      <c r="T696" s="9" t="s">
        <v>2214</v>
      </c>
      <c r="U696" s="10">
        <v>2.75</v>
      </c>
      <c r="V696" s="10">
        <v>2.7389999999999999</v>
      </c>
      <c r="W696" s="11" t="e">
        <f>_xlfn.XLOOKUP(C696,#REF!,#REF!,"S/I",0)</f>
        <v>#REF!</v>
      </c>
      <c r="X696" s="11" t="str">
        <f>_xlfn.XLOOKUP($D696,[2]Retiros_dinamica!$F:$F,[2]Retiros_dinamica!B:B,"S/I",0)</f>
        <v>S/I</v>
      </c>
      <c r="Y696" s="11" t="str">
        <f>_xlfn.XLOOKUP($D696,[2]Retiros_dinamica!$F:$F,[2]Retiros_dinamica!C:C,"S/I",0)</f>
        <v>S/I</v>
      </c>
      <c r="Z696" s="11" t="str">
        <f>_xlfn.XLOOKUP($D696,[2]Retiros_dinamica!$F:$F,[2]Retiros_dinamica!D:D,"S/I",0)</f>
        <v>S/I</v>
      </c>
      <c r="AA696" s="11" t="str">
        <f>_xlfn.XLOOKUP($D696,[2]Retiros_dinamica!$F:$F,[2]Retiros_dinamica!E:E,"S/I",0)</f>
        <v>S/I</v>
      </c>
      <c r="AB696" s="6" t="str">
        <f>_xlfn.XLOOKUP(C696,[2]CMg!$I$4:$I$106,[2]CMg!$M$4:$M$106,"----",0,1)</f>
        <v>----</v>
      </c>
      <c r="AC696" s="6" t="str">
        <f>_xlfn.XLOOKUP(C696,[2]CMg!$A$4:$A$106,[2]CMg!$B$4:$B$106,"----",0,1)</f>
        <v>----</v>
      </c>
      <c r="AD696" s="6" t="str">
        <f>_xlfn.XLOOKUP(C696,'[3]Promedio solar Cmg'!$A$4:$A$106,'[3]Promedio solar Cmg'!$B$4:$B$106,"----",0,1)</f>
        <v>----</v>
      </c>
      <c r="AH696" s="12">
        <f>_xlfn.XLOOKUP($E696,'[2]Balance económico'!$C:$C,'[2]Balance económico'!$D:$D,"-",0)</f>
        <v>270649343.59049428</v>
      </c>
      <c r="AI696" s="12">
        <f>_xlfn.XLOOKUP($E696,'[2]Balance económico'!$C:$C,'[2]Balance económico'!$E:$E,"-",0)</f>
        <v>30136238.346700002</v>
      </c>
      <c r="AJ696" s="12" t="str">
        <f>_xlfn.XLOOKUP($E696,'[2]Balance económico'!$C:$C,'[2]Balance económico'!$F:$F,"-",0)</f>
        <v>----</v>
      </c>
      <c r="AK696" s="6" t="str">
        <f t="shared" si="31"/>
        <v>PPA</v>
      </c>
      <c r="AL696" s="12" t="str" cm="1">
        <f t="array" ref="AL696">IFERROR((X696*[2]!Tabla2[Bloque A] + 'BD Centrales 2025'!Y178*[2]!Tabla2[Bloque B] + 'BD Centrales 2025'!Z178*[2]!Tabla2[Bloque C])*#REF!,"-")</f>
        <v>-</v>
      </c>
      <c r="AM696" s="12" t="str">
        <f t="shared" si="32"/>
        <v>-</v>
      </c>
      <c r="AN696" s="12">
        <f>IFERROR((AH696+AI696+AJ696)/(SUMIFS($W$2:$W$1194,$E$2:$E$1194,E696)*1000*#REF!),0)</f>
        <v>0</v>
      </c>
    </row>
    <row r="697" spans="1:40" ht="14.4" x14ac:dyDescent="0.3">
      <c r="A697" s="7">
        <v>1834</v>
      </c>
      <c r="B697" s="7" t="s">
        <v>2215</v>
      </c>
      <c r="C697" s="8" t="s">
        <v>2216</v>
      </c>
      <c r="D697" s="6" t="s">
        <v>2217</v>
      </c>
      <c r="E697" s="6" t="str">
        <f>_xlfn.XLOOKUP(D697,'[2]Coordinados SEN'!$A:$A,'[2]Coordinados SEN'!$B:$B,"-",0)</f>
        <v>76.939.917-8</v>
      </c>
      <c r="F697" s="6" t="s">
        <v>2217</v>
      </c>
      <c r="G697" s="6">
        <f t="shared" si="30"/>
        <v>1</v>
      </c>
      <c r="H697" s="6" t="s">
        <v>2218</v>
      </c>
      <c r="I697" s="6" t="s">
        <v>2219</v>
      </c>
      <c r="J697" s="6" t="str">
        <f>_xlfn.XLOOKUP(I697,'[2]Barras CMg'!$E$2:$E$1527,'[2]Barras CMg'!$A$2:$A$1527,"------",0,1)</f>
        <v>------</v>
      </c>
      <c r="K697" s="6" t="s">
        <v>397</v>
      </c>
      <c r="L697" s="6">
        <v>2025</v>
      </c>
      <c r="M697" s="6" t="s">
        <v>495</v>
      </c>
      <c r="N697" s="6" t="s">
        <v>496</v>
      </c>
      <c r="O697" s="6" t="s">
        <v>213</v>
      </c>
      <c r="P697" s="6" t="s">
        <v>90</v>
      </c>
      <c r="Q697" s="6" t="s">
        <v>868</v>
      </c>
      <c r="R697" s="6" t="s">
        <v>1702</v>
      </c>
      <c r="S697" s="6" t="s">
        <v>51</v>
      </c>
      <c r="T697" s="9" t="s">
        <v>2220</v>
      </c>
      <c r="U697" s="10">
        <v>9.01</v>
      </c>
      <c r="V697" s="10">
        <v>9</v>
      </c>
      <c r="W697" s="11" t="e">
        <f>_xlfn.XLOOKUP(C697,#REF!,#REF!,"S/I",0)</f>
        <v>#REF!</v>
      </c>
      <c r="X697" s="11" t="str">
        <f>_xlfn.XLOOKUP($D697,[2]Retiros_dinamica!$F:$F,[2]Retiros_dinamica!B:B,"S/I",0)</f>
        <v>S/I</v>
      </c>
      <c r="Y697" s="11" t="str">
        <f>_xlfn.XLOOKUP($D697,[2]Retiros_dinamica!$F:$F,[2]Retiros_dinamica!C:C,"S/I",0)</f>
        <v>S/I</v>
      </c>
      <c r="Z697" s="11" t="str">
        <f>_xlfn.XLOOKUP($D697,[2]Retiros_dinamica!$F:$F,[2]Retiros_dinamica!D:D,"S/I",0)</f>
        <v>S/I</v>
      </c>
      <c r="AA697" s="11" t="str">
        <f>_xlfn.XLOOKUP($D697,[2]Retiros_dinamica!$F:$F,[2]Retiros_dinamica!E:E,"S/I",0)</f>
        <v>S/I</v>
      </c>
      <c r="AB697" s="6" t="str">
        <f>_xlfn.XLOOKUP(C697,[2]CMg!$I$4:$I$106,[2]CMg!$M$4:$M$106,"----",0,1)</f>
        <v>----</v>
      </c>
      <c r="AC697" s="6" t="str">
        <f>_xlfn.XLOOKUP(C697,[2]CMg!$A$4:$A$106,[2]CMg!$B$4:$B$106,"----",0,1)</f>
        <v>----</v>
      </c>
      <c r="AD697" s="6" t="str">
        <f>_xlfn.XLOOKUP(C697,'[3]Promedio solar Cmg'!$A$4:$A$106,'[3]Promedio solar Cmg'!$B$4:$B$106,"----",0,1)</f>
        <v>----</v>
      </c>
      <c r="AH697" s="12">
        <f>_xlfn.XLOOKUP($E697,'[2]Balance económico'!$C:$C,'[2]Balance económico'!$D:$D,"-",0)</f>
        <v>885801352.97835541</v>
      </c>
      <c r="AI697" s="12">
        <f>_xlfn.XLOOKUP($E697,'[2]Balance económico'!$C:$C,'[2]Balance económico'!$E:$E,"-",0)</f>
        <v>105513124.56879999</v>
      </c>
      <c r="AJ697" s="12" t="str">
        <f>_xlfn.XLOOKUP($E697,'[2]Balance económico'!$C:$C,'[2]Balance económico'!$F:$F,"-",0)</f>
        <v>----</v>
      </c>
      <c r="AK697" s="6" t="str">
        <f t="shared" si="31"/>
        <v>PPA</v>
      </c>
      <c r="AL697" s="12" t="str" cm="1">
        <f t="array" ref="AL697">IFERROR((X697*[2]!Tabla2[Bloque A] + 'BD Centrales 2025'!Y384*[2]!Tabla2[Bloque B] + 'BD Centrales 2025'!Z384*[2]!Tabla2[Bloque C])*#REF!,"-")</f>
        <v>-</v>
      </c>
      <c r="AM697" s="12" t="str">
        <f t="shared" si="32"/>
        <v>-</v>
      </c>
      <c r="AN697" s="12">
        <f>IFERROR((AH697+AI697+AJ697)/(SUMIFS($W$2:$W$1194,$E$2:$E$1194,E697)*1000*#REF!),0)</f>
        <v>0</v>
      </c>
    </row>
    <row r="698" spans="1:40" ht="14.4" x14ac:dyDescent="0.3">
      <c r="A698" s="7">
        <v>1835</v>
      </c>
      <c r="B698" s="7" t="s">
        <v>2221</v>
      </c>
      <c r="C698" s="8" t="s">
        <v>2222</v>
      </c>
      <c r="D698" s="6" t="s">
        <v>2223</v>
      </c>
      <c r="E698" s="6" t="str">
        <f>_xlfn.XLOOKUP(D698,'[2]Coordinados SEN'!$A:$A,'[2]Coordinados SEN'!$B:$B,"-",0)</f>
        <v>76.891.081-2</v>
      </c>
      <c r="F698" s="6" t="s">
        <v>2223</v>
      </c>
      <c r="G698" s="6">
        <f t="shared" si="30"/>
        <v>1</v>
      </c>
      <c r="H698" s="6" t="s">
        <v>2224</v>
      </c>
      <c r="I698" s="6" t="s">
        <v>2086</v>
      </c>
      <c r="J698" s="6" t="str">
        <f>_xlfn.XLOOKUP(I698,'[2]Barras CMg'!$E$2:$E$1527,'[2]Barras CMg'!$A$2:$A$1527,"------",0,1)</f>
        <v>------</v>
      </c>
      <c r="K698" s="6" t="s">
        <v>397</v>
      </c>
      <c r="L698" s="6">
        <v>2025</v>
      </c>
      <c r="M698" s="6" t="s">
        <v>495</v>
      </c>
      <c r="N698" s="6" t="s">
        <v>496</v>
      </c>
      <c r="O698" s="6" t="s">
        <v>213</v>
      </c>
      <c r="P698" s="6" t="s">
        <v>106</v>
      </c>
      <c r="Q698" s="6" t="s">
        <v>107</v>
      </c>
      <c r="R698" s="6" t="s">
        <v>108</v>
      </c>
      <c r="S698" s="6" t="s">
        <v>51</v>
      </c>
      <c r="T698" s="9" t="s">
        <v>2225</v>
      </c>
      <c r="U698" s="10">
        <v>3</v>
      </c>
      <c r="V698" s="10">
        <v>2.99</v>
      </c>
      <c r="W698" s="11" t="e">
        <f>_xlfn.XLOOKUP(C698,#REF!,#REF!,"S/I",0)</f>
        <v>#REF!</v>
      </c>
      <c r="X698" s="11" t="str">
        <f>_xlfn.XLOOKUP($D698,[2]Retiros_dinamica!$F:$F,[2]Retiros_dinamica!B:B,"S/I",0)</f>
        <v>S/I</v>
      </c>
      <c r="Y698" s="11" t="str">
        <f>_xlfn.XLOOKUP($D698,[2]Retiros_dinamica!$F:$F,[2]Retiros_dinamica!C:C,"S/I",0)</f>
        <v>S/I</v>
      </c>
      <c r="Z698" s="11" t="str">
        <f>_xlfn.XLOOKUP($D698,[2]Retiros_dinamica!$F:$F,[2]Retiros_dinamica!D:D,"S/I",0)</f>
        <v>S/I</v>
      </c>
      <c r="AA698" s="11" t="str">
        <f>_xlfn.XLOOKUP($D698,[2]Retiros_dinamica!$F:$F,[2]Retiros_dinamica!E:E,"S/I",0)</f>
        <v>S/I</v>
      </c>
      <c r="AB698" s="6" t="str">
        <f>_xlfn.XLOOKUP(C698,[2]CMg!$I$4:$I$106,[2]CMg!$M$4:$M$106,"----",0,1)</f>
        <v>----</v>
      </c>
      <c r="AC698" s="6" t="str">
        <f>_xlfn.XLOOKUP(C698,[2]CMg!$A$4:$A$106,[2]CMg!$B$4:$B$106,"----",0,1)</f>
        <v>----</v>
      </c>
      <c r="AD698" s="6" t="str">
        <f>_xlfn.XLOOKUP(C698,'[3]Promedio solar Cmg'!$A$4:$A$106,'[3]Promedio solar Cmg'!$B$4:$B$106,"----",0,1)</f>
        <v>----</v>
      </c>
      <c r="AH698" s="12">
        <f>_xlfn.XLOOKUP($E698,'[2]Balance económico'!$C:$C,'[2]Balance económico'!$D:$D,"-",0)</f>
        <v>200224347.48069549</v>
      </c>
      <c r="AI698" s="12">
        <f>_xlfn.XLOOKUP($E698,'[2]Balance económico'!$C:$C,'[2]Balance económico'!$E:$E,"-",0)</f>
        <v>26343935.462740004</v>
      </c>
      <c r="AJ698" s="12" t="str">
        <f>_xlfn.XLOOKUP($E698,'[2]Balance económico'!$C:$C,'[2]Balance económico'!$F:$F,"-",0)</f>
        <v>----</v>
      </c>
      <c r="AK698" s="6" t="str">
        <f t="shared" si="31"/>
        <v>PPA</v>
      </c>
      <c r="AL698" s="12" t="str" cm="1">
        <f t="array" ref="AL698">IFERROR((X698*[2]!Tabla2[Bloque A] + 'BD Centrales 2025'!Y163*[2]!Tabla2[Bloque B] + 'BD Centrales 2025'!Z163*[2]!Tabla2[Bloque C])*#REF!,"-")</f>
        <v>-</v>
      </c>
      <c r="AM698" s="12" t="str">
        <f t="shared" si="32"/>
        <v>-</v>
      </c>
      <c r="AN698" s="12">
        <f>IFERROR((AH698+AI698+AJ698)/(SUMIFS($W$2:$W$1194,$E$2:$E$1194,E698)*1000*#REF!),0)</f>
        <v>0</v>
      </c>
    </row>
    <row r="699" spans="1:40" ht="14.4" x14ac:dyDescent="0.3">
      <c r="A699" s="7">
        <v>1836</v>
      </c>
      <c r="B699" s="7" t="s">
        <v>2226</v>
      </c>
      <c r="C699" s="8" t="s">
        <v>2227</v>
      </c>
      <c r="D699" s="6" t="s">
        <v>1231</v>
      </c>
      <c r="E699" s="6" t="str">
        <f>_xlfn.XLOOKUP(D699,'[2]Coordinados SEN'!$A:$A,'[2]Coordinados SEN'!$B:$B,"-",0)</f>
        <v>76.727.466-1</v>
      </c>
      <c r="F699" s="6" t="s">
        <v>2228</v>
      </c>
      <c r="G699" s="6">
        <f t="shared" si="30"/>
        <v>36</v>
      </c>
      <c r="H699" s="6" t="s">
        <v>2229</v>
      </c>
      <c r="I699" s="6" t="s">
        <v>2230</v>
      </c>
      <c r="J699" s="6" t="str">
        <f>_xlfn.XLOOKUP(I699,'[2]Barras CMg'!$E$2:$E$1527,'[2]Barras CMg'!$A$2:$A$1527,"------",0,1)</f>
        <v>------</v>
      </c>
      <c r="K699" s="6" t="s">
        <v>397</v>
      </c>
      <c r="L699" s="6">
        <v>2025</v>
      </c>
      <c r="M699" s="6" t="s">
        <v>495</v>
      </c>
      <c r="N699" s="6" t="s">
        <v>496</v>
      </c>
      <c r="O699" s="6" t="s">
        <v>213</v>
      </c>
      <c r="P699" s="6" t="s">
        <v>362</v>
      </c>
      <c r="Q699" s="6" t="s">
        <v>363</v>
      </c>
      <c r="R699" s="6" t="s">
        <v>2207</v>
      </c>
      <c r="S699" s="6" t="s">
        <v>51</v>
      </c>
      <c r="T699" s="9" t="s">
        <v>2231</v>
      </c>
      <c r="U699" s="10">
        <v>9.0020000000000007</v>
      </c>
      <c r="V699" s="10">
        <v>8.98</v>
      </c>
      <c r="W699" s="11" t="e">
        <f>_xlfn.XLOOKUP(C699,#REF!,#REF!,"S/I",0)</f>
        <v>#REF!</v>
      </c>
      <c r="X699" s="11" t="str">
        <f>_xlfn.XLOOKUP($D699,[2]Retiros_dinamica!$F:$F,[2]Retiros_dinamica!B:B,"S/I",0)</f>
        <v>S/I</v>
      </c>
      <c r="Y699" s="11" t="str">
        <f>_xlfn.XLOOKUP($D699,[2]Retiros_dinamica!$F:$F,[2]Retiros_dinamica!C:C,"S/I",0)</f>
        <v>S/I</v>
      </c>
      <c r="Z699" s="11" t="str">
        <f>_xlfn.XLOOKUP($D699,[2]Retiros_dinamica!$F:$F,[2]Retiros_dinamica!D:D,"S/I",0)</f>
        <v>S/I</v>
      </c>
      <c r="AA699" s="11" t="str">
        <f>_xlfn.XLOOKUP($D699,[2]Retiros_dinamica!$F:$F,[2]Retiros_dinamica!E:E,"S/I",0)</f>
        <v>S/I</v>
      </c>
      <c r="AB699" s="6" t="str">
        <f>_xlfn.XLOOKUP(C699,[2]CMg!$I$4:$I$106,[2]CMg!$M$4:$M$106,"----",0,1)</f>
        <v>----</v>
      </c>
      <c r="AC699" s="6" t="str">
        <f>_xlfn.XLOOKUP(C699,[2]CMg!$A$4:$A$106,[2]CMg!$B$4:$B$106,"----",0,1)</f>
        <v>----</v>
      </c>
      <c r="AD699" s="6" t="str">
        <f>_xlfn.XLOOKUP(C699,'[3]Promedio solar Cmg'!$A$4:$A$106,'[3]Promedio solar Cmg'!$B$4:$B$106,"----",0,1)</f>
        <v>----</v>
      </c>
      <c r="AH699" s="12">
        <f>_xlfn.XLOOKUP($E699,'[2]Balance económico'!$C:$C,'[2]Balance económico'!$D:$D,"-",0)</f>
        <v>21691133643.183369</v>
      </c>
      <c r="AI699" s="12">
        <f>_xlfn.XLOOKUP($E699,'[2]Balance económico'!$C:$C,'[2]Balance económico'!$E:$E,"-",0)</f>
        <v>2324793951.0151529</v>
      </c>
      <c r="AJ699" s="12" t="str">
        <f>_xlfn.XLOOKUP($E699,'[2]Balance económico'!$C:$C,'[2]Balance económico'!$F:$F,"-",0)</f>
        <v>----</v>
      </c>
      <c r="AK699" s="6" t="str">
        <f t="shared" si="31"/>
        <v>PPA</v>
      </c>
      <c r="AL699" s="12" t="str" cm="1">
        <f t="array" ref="AL699">IFERROR((X699*[2]!Tabla2[Bloque A] + 'BD Centrales 2025'!Y688*[2]!Tabla2[Bloque B] + 'BD Centrales 2025'!Z688*[2]!Tabla2[Bloque C])*#REF!,"-")</f>
        <v>-</v>
      </c>
      <c r="AM699" s="12" t="str">
        <f t="shared" si="32"/>
        <v>-</v>
      </c>
      <c r="AN699" s="12">
        <f>IFERROR((AH699+AI699+AJ699)/(SUMIFS($W$2:$W$1194,$E$2:$E$1194,E699)*1000*#REF!),0)</f>
        <v>0</v>
      </c>
    </row>
    <row r="700" spans="1:40" ht="14.4" x14ac:dyDescent="0.3">
      <c r="A700" s="7">
        <v>1837</v>
      </c>
      <c r="B700" s="7" t="s">
        <v>2232</v>
      </c>
      <c r="C700" s="8" t="s">
        <v>2233</v>
      </c>
      <c r="D700" s="6" t="s">
        <v>2234</v>
      </c>
      <c r="E700" s="6" t="str">
        <f>_xlfn.XLOOKUP(D700,'[2]Coordinados SEN'!$A:$A,'[2]Coordinados SEN'!$B:$B,"-",0)</f>
        <v>76.515.883-4</v>
      </c>
      <c r="F700" s="6" t="s">
        <v>2235</v>
      </c>
      <c r="G700" s="6">
        <f t="shared" si="30"/>
        <v>2</v>
      </c>
      <c r="H700" s="6" t="s">
        <v>2236</v>
      </c>
      <c r="I700" s="6" t="s">
        <v>2237</v>
      </c>
      <c r="J700" s="6" t="str">
        <f>_xlfn.XLOOKUP(I700,'[2]Barras CMg'!$E$2:$E$1527,'[2]Barras CMg'!$A$2:$A$1527,"------",0,1)</f>
        <v>------</v>
      </c>
      <c r="K700" s="6" t="s">
        <v>397</v>
      </c>
      <c r="L700" s="6">
        <v>2025</v>
      </c>
      <c r="M700" s="6" t="s">
        <v>495</v>
      </c>
      <c r="N700" s="6" t="s">
        <v>496</v>
      </c>
      <c r="O700" s="6" t="s">
        <v>213</v>
      </c>
      <c r="P700" s="6" t="s">
        <v>814</v>
      </c>
      <c r="Q700" s="6" t="s">
        <v>815</v>
      </c>
      <c r="R700" s="6" t="s">
        <v>816</v>
      </c>
      <c r="S700" s="6" t="s">
        <v>51</v>
      </c>
      <c r="T700" s="9" t="s">
        <v>2238</v>
      </c>
      <c r="U700" s="10">
        <v>2.9952999999999999</v>
      </c>
      <c r="V700" s="10">
        <v>2.95</v>
      </c>
      <c r="W700" s="11" t="e">
        <f>_xlfn.XLOOKUP(C700,#REF!,#REF!,"S/I",0)</f>
        <v>#REF!</v>
      </c>
      <c r="X700" s="11" t="str">
        <f>_xlfn.XLOOKUP($D700,[2]Retiros_dinamica!$F:$F,[2]Retiros_dinamica!B:B,"S/I",0)</f>
        <v>S/I</v>
      </c>
      <c r="Y700" s="11" t="str">
        <f>_xlfn.XLOOKUP($D700,[2]Retiros_dinamica!$F:$F,[2]Retiros_dinamica!C:C,"S/I",0)</f>
        <v>S/I</v>
      </c>
      <c r="Z700" s="11" t="str">
        <f>_xlfn.XLOOKUP($D700,[2]Retiros_dinamica!$F:$F,[2]Retiros_dinamica!D:D,"S/I",0)</f>
        <v>S/I</v>
      </c>
      <c r="AA700" s="11" t="str">
        <f>_xlfn.XLOOKUP($D700,[2]Retiros_dinamica!$F:$F,[2]Retiros_dinamica!E:E,"S/I",0)</f>
        <v>S/I</v>
      </c>
      <c r="AB700" s="6" t="str">
        <f>_xlfn.XLOOKUP(C700,[2]CMg!$I$4:$I$106,[2]CMg!$M$4:$M$106,"----",0,1)</f>
        <v>----</v>
      </c>
      <c r="AC700" s="6" t="str">
        <f>_xlfn.XLOOKUP(C700,[2]CMg!$A$4:$A$106,[2]CMg!$B$4:$B$106,"----",0,1)</f>
        <v>----</v>
      </c>
      <c r="AD700" s="6" t="str">
        <f>_xlfn.XLOOKUP(C700,'[3]Promedio solar Cmg'!$A$4:$A$106,'[3]Promedio solar Cmg'!$B$4:$B$106,"----",0,1)</f>
        <v>----</v>
      </c>
      <c r="AH700" s="12">
        <f>_xlfn.XLOOKUP($E700,'[2]Balance económico'!$C:$C,'[2]Balance económico'!$D:$D,"-",0)</f>
        <v>241629988.23572528</v>
      </c>
      <c r="AI700" s="12">
        <f>_xlfn.XLOOKUP($E700,'[2]Balance económico'!$C:$C,'[2]Balance económico'!$E:$E,"-",0)</f>
        <v>25983413.669200003</v>
      </c>
      <c r="AJ700" s="12" t="str">
        <f>_xlfn.XLOOKUP($E700,'[2]Balance económico'!$C:$C,'[2]Balance económico'!$F:$F,"-",0)</f>
        <v>----</v>
      </c>
      <c r="AK700" s="6" t="str">
        <f t="shared" si="31"/>
        <v>PPA</v>
      </c>
      <c r="AL700" s="12" t="str" cm="1">
        <f t="array" ref="AL700">IFERROR((X700*[2]!Tabla2[Bloque A] + 'BD Centrales 2025'!Y160*[2]!Tabla2[Bloque B] + 'BD Centrales 2025'!Z160*[2]!Tabla2[Bloque C])*#REF!,"-")</f>
        <v>-</v>
      </c>
      <c r="AM700" s="12" t="str">
        <f t="shared" si="32"/>
        <v>-</v>
      </c>
      <c r="AN700" s="12">
        <f>IFERROR((AH700+AI700+AJ700)/(SUMIFS($W$2:$W$1194,$E$2:$E$1194,E700)*1000*#REF!),0)</f>
        <v>0</v>
      </c>
    </row>
    <row r="701" spans="1:40" ht="14.4" x14ac:dyDescent="0.3">
      <c r="A701" s="7">
        <v>1838</v>
      </c>
      <c r="B701" s="7" t="s">
        <v>2239</v>
      </c>
      <c r="C701" s="8" t="s">
        <v>2240</v>
      </c>
      <c r="D701" s="6" t="s">
        <v>1231</v>
      </c>
      <c r="E701" s="6" t="str">
        <f>_xlfn.XLOOKUP(D701,'[2]Coordinados SEN'!$A:$A,'[2]Coordinados SEN'!$B:$B,"-",0)</f>
        <v>76.727.466-1</v>
      </c>
      <c r="F701" s="6" t="s">
        <v>2241</v>
      </c>
      <c r="G701" s="6">
        <f t="shared" si="30"/>
        <v>36</v>
      </c>
      <c r="H701" s="6" t="s">
        <v>2242</v>
      </c>
      <c r="I701" s="6" t="s">
        <v>2243</v>
      </c>
      <c r="J701" s="6" t="str">
        <f>_xlfn.XLOOKUP(I701,'[2]Barras CMg'!$E$2:$E$1527,'[2]Barras CMg'!$A$2:$A$1527,"------",0,1)</f>
        <v>------</v>
      </c>
      <c r="K701" s="6" t="s">
        <v>397</v>
      </c>
      <c r="L701" s="6">
        <v>2025</v>
      </c>
      <c r="M701" s="6" t="s">
        <v>495</v>
      </c>
      <c r="N701" s="6" t="s">
        <v>496</v>
      </c>
      <c r="O701" s="6" t="s">
        <v>213</v>
      </c>
      <c r="P701" s="6" t="s">
        <v>164</v>
      </c>
      <c r="Q701" s="6" t="s">
        <v>221</v>
      </c>
      <c r="R701" s="6" t="s">
        <v>222</v>
      </c>
      <c r="S701" s="6" t="s">
        <v>51</v>
      </c>
      <c r="T701" s="9" t="s">
        <v>2244</v>
      </c>
      <c r="U701" s="10">
        <v>6.8916000000000004</v>
      </c>
      <c r="V701" s="10">
        <v>6.87</v>
      </c>
      <c r="W701" s="11" t="e">
        <f>_xlfn.XLOOKUP(C701,#REF!,#REF!,"S/I",0)</f>
        <v>#REF!</v>
      </c>
      <c r="X701" s="11" t="str">
        <f>_xlfn.XLOOKUP($D701,[2]Retiros_dinamica!$F:$F,[2]Retiros_dinamica!B:B,"S/I",0)</f>
        <v>S/I</v>
      </c>
      <c r="Y701" s="11" t="str">
        <f>_xlfn.XLOOKUP($D701,[2]Retiros_dinamica!$F:$F,[2]Retiros_dinamica!C:C,"S/I",0)</f>
        <v>S/I</v>
      </c>
      <c r="Z701" s="11" t="str">
        <f>_xlfn.XLOOKUP($D701,[2]Retiros_dinamica!$F:$F,[2]Retiros_dinamica!D:D,"S/I",0)</f>
        <v>S/I</v>
      </c>
      <c r="AA701" s="11" t="str">
        <f>_xlfn.XLOOKUP($D701,[2]Retiros_dinamica!$F:$F,[2]Retiros_dinamica!E:E,"S/I",0)</f>
        <v>S/I</v>
      </c>
      <c r="AB701" s="6" t="str">
        <f>_xlfn.XLOOKUP(C701,[2]CMg!$I$4:$I$106,[2]CMg!$M$4:$M$106,"----",0,1)</f>
        <v>----</v>
      </c>
      <c r="AC701" s="6" t="str">
        <f>_xlfn.XLOOKUP(C701,[2]CMg!$A$4:$A$106,[2]CMg!$B$4:$B$106,"----",0,1)</f>
        <v>----</v>
      </c>
      <c r="AD701" s="6" t="str">
        <f>_xlfn.XLOOKUP(C701,'[3]Promedio solar Cmg'!$A$4:$A$106,'[3]Promedio solar Cmg'!$B$4:$B$106,"----",0,1)</f>
        <v>----</v>
      </c>
      <c r="AH701" s="12">
        <f>_xlfn.XLOOKUP($E701,'[2]Balance económico'!$C:$C,'[2]Balance económico'!$D:$D,"-",0)</f>
        <v>21691133643.183369</v>
      </c>
      <c r="AI701" s="12">
        <f>_xlfn.XLOOKUP($E701,'[2]Balance económico'!$C:$C,'[2]Balance económico'!$E:$E,"-",0)</f>
        <v>2324793951.0151529</v>
      </c>
      <c r="AJ701" s="12" t="str">
        <f>_xlfn.XLOOKUP($E701,'[2]Balance económico'!$C:$C,'[2]Balance económico'!$F:$F,"-",0)</f>
        <v>----</v>
      </c>
      <c r="AK701" s="6" t="str">
        <f t="shared" si="31"/>
        <v>PPA</v>
      </c>
      <c r="AL701" s="12" t="str" cm="1">
        <f t="array" ref="AL701">IFERROR((X701*[2]!Tabla2[Bloque A] + 'BD Centrales 2025'!Y689*[2]!Tabla2[Bloque B] + 'BD Centrales 2025'!Z689*[2]!Tabla2[Bloque C])*#REF!,"-")</f>
        <v>-</v>
      </c>
      <c r="AM701" s="12" t="str">
        <f t="shared" si="32"/>
        <v>-</v>
      </c>
      <c r="AN701" s="12">
        <f>IFERROR((AH701+AI701+AJ701)/(SUMIFS($W$2:$W$1194,$E$2:$E$1194,E701)*1000*#REF!),0)</f>
        <v>0</v>
      </c>
    </row>
    <row r="702" spans="1:40" ht="14.4" x14ac:dyDescent="0.3">
      <c r="A702" s="7">
        <v>1839</v>
      </c>
      <c r="B702" s="7" t="s">
        <v>2245</v>
      </c>
      <c r="C702" s="8" t="s">
        <v>2246</v>
      </c>
      <c r="D702" s="6" t="s">
        <v>584</v>
      </c>
      <c r="E702" s="6" t="str">
        <f>_xlfn.XLOOKUP(D702,'[2]Coordinados SEN'!$A:$A,'[2]Coordinados SEN'!$B:$B,"-",0)</f>
        <v>76.412.562-2</v>
      </c>
      <c r="F702" s="6" t="s">
        <v>584</v>
      </c>
      <c r="G702" s="6">
        <f t="shared" si="30"/>
        <v>39</v>
      </c>
      <c r="H702" s="6" t="s">
        <v>2247</v>
      </c>
      <c r="I702" s="6" t="s">
        <v>2248</v>
      </c>
      <c r="J702" s="6" t="str">
        <f>_xlfn.XLOOKUP(I702,'[2]Barras CMg'!$E$2:$E$1527,'[2]Barras CMg'!$A$2:$A$1527,"------",0,1)</f>
        <v>MIRAJE________220</v>
      </c>
      <c r="K702" s="6">
        <v>1</v>
      </c>
      <c r="L702" s="6">
        <v>2025</v>
      </c>
      <c r="M702" s="6" t="s">
        <v>495</v>
      </c>
      <c r="N702" s="6" t="s">
        <v>496</v>
      </c>
      <c r="O702" s="6" t="s">
        <v>47</v>
      </c>
      <c r="P702" s="6" t="s">
        <v>48</v>
      </c>
      <c r="Q702" s="6" t="s">
        <v>49</v>
      </c>
      <c r="R702" s="6" t="s">
        <v>50</v>
      </c>
      <c r="S702" s="6" t="s">
        <v>51</v>
      </c>
      <c r="T702" s="9" t="s">
        <v>2249</v>
      </c>
      <c r="U702" s="10">
        <v>153.23560000000001</v>
      </c>
      <c r="V702" s="10">
        <v>149.55000000000001</v>
      </c>
      <c r="W702" s="11" t="e">
        <f>_xlfn.XLOOKUP(C702,#REF!,#REF!,"S/I",0)</f>
        <v>#REF!</v>
      </c>
      <c r="X702" s="11" t="str">
        <f>_xlfn.XLOOKUP($D702,[2]Retiros_dinamica!$F:$F,[2]Retiros_dinamica!B:B,"S/I",0)</f>
        <v>S/I</v>
      </c>
      <c r="Y702" s="11" t="str">
        <f>_xlfn.XLOOKUP($D702,[2]Retiros_dinamica!$F:$F,[2]Retiros_dinamica!C:C,"S/I",0)</f>
        <v>S/I</v>
      </c>
      <c r="Z702" s="11" t="str">
        <f>_xlfn.XLOOKUP($D702,[2]Retiros_dinamica!$F:$F,[2]Retiros_dinamica!D:D,"S/I",0)</f>
        <v>S/I</v>
      </c>
      <c r="AA702" s="11" t="str">
        <f>_xlfn.XLOOKUP($D702,[2]Retiros_dinamica!$F:$F,[2]Retiros_dinamica!E:E,"S/I",0)</f>
        <v>S/I</v>
      </c>
      <c r="AB702" s="6">
        <f>_xlfn.XLOOKUP(C702,[2]CMg!$I$4:$I$106,[2]CMg!$M$4:$M$106,"----",0,1)</f>
        <v>7.2783040456054433</v>
      </c>
      <c r="AC702" s="6">
        <f>_xlfn.XLOOKUP(C702,'[3]Promedio Cmg'!$A$4:$A$106,'[3]Promedio Cmg'!$B$4:$B$106,"---",0,1)</f>
        <v>49.805395502796507</v>
      </c>
      <c r="AD702" s="6">
        <f>_xlfn.XLOOKUP(C702,'[3]Promedio solar Cmg'!$A$4:$A$106,'[3]Promedio solar Cmg'!$B$4:$B$106,"----",0,1)</f>
        <v>9.2123726027397304</v>
      </c>
      <c r="AE702" s="6">
        <f>_xlfn.XLOOKUP(C702,[2]CMg!$O$4:$O$106,[2]CMg!$P$4:$P$106,"----",0,1)</f>
        <v>78.794738798669499</v>
      </c>
      <c r="AF702" s="14">
        <f>_xlfn.XLOOKUP(C702,[2]CMg!$S$4:$S$106,[2]CMg!$U$4:$U$106,"----",0,1)</f>
        <v>0.46433055587261729</v>
      </c>
      <c r="AH702" s="12">
        <f>_xlfn.XLOOKUP($E702,'[2]Balance económico'!$C:$C,'[2]Balance económico'!$D:$D,"-",0)</f>
        <v>6375328015.7772694</v>
      </c>
      <c r="AI702" s="12">
        <f>_xlfn.XLOOKUP($E702,'[2]Balance económico'!$C:$C,'[2]Balance económico'!$E:$E,"-",0)</f>
        <v>48172067074.887741</v>
      </c>
      <c r="AJ702" s="12">
        <f>_xlfn.XLOOKUP($E702,'[2]Balance económico'!$C:$C,'[2]Balance económico'!$F:$F,"-",0)</f>
        <v>879755791.67572367</v>
      </c>
      <c r="AK702" s="6" t="str">
        <f t="shared" si="31"/>
        <v>PPA</v>
      </c>
      <c r="AL702" s="12" t="str" cm="1">
        <f t="array" ref="AL702">IFERROR((X702*[2]!Tabla2[Bloque A] + 'BD Centrales 2025'!Y977*[2]!Tabla2[Bloque B] + 'BD Centrales 2025'!Z977*[2]!Tabla2[Bloque C])*#REF!,"-")</f>
        <v>-</v>
      </c>
      <c r="AM702" s="12" t="str">
        <f t="shared" si="32"/>
        <v>-</v>
      </c>
      <c r="AN702" s="12">
        <f>IFERROR((AH702+AI702+AJ702)/(SUMIFS($W$2:$W$1194,$E$2:$E$1194,E702)*1000*#REF!),0)</f>
        <v>0</v>
      </c>
    </row>
    <row r="703" spans="1:40" ht="14.4" x14ac:dyDescent="0.3">
      <c r="A703" s="7">
        <v>1840</v>
      </c>
      <c r="B703" s="7" t="s">
        <v>5374</v>
      </c>
      <c r="C703" s="8" t="s">
        <v>5375</v>
      </c>
      <c r="D703" s="6" t="s">
        <v>5376</v>
      </c>
      <c r="E703" s="6" t="str">
        <f>_xlfn.XLOOKUP(D703,'[2]Coordinados SEN'!$A:$A,'[2]Coordinados SEN'!$B:$B,"-",0)</f>
        <v>77.285.492-7</v>
      </c>
      <c r="F703" s="6" t="s">
        <v>5236</v>
      </c>
      <c r="G703" s="6">
        <f t="shared" si="30"/>
        <v>1</v>
      </c>
      <c r="H703" s="6" t="s">
        <v>5377</v>
      </c>
      <c r="I703" s="6" t="s">
        <v>4833</v>
      </c>
      <c r="J703" s="6" t="str">
        <f>_xlfn.XLOOKUP(I703,'[2]Barras CMg'!$E$2:$E$1527,'[2]Barras CMg'!$A$2:$A$1527,"------",0,1)</f>
        <v>------</v>
      </c>
      <c r="K703" s="6">
        <v>5</v>
      </c>
      <c r="L703" s="6">
        <v>2025</v>
      </c>
      <c r="M703" s="6" t="s">
        <v>45</v>
      </c>
      <c r="N703" s="6" t="s">
        <v>5267</v>
      </c>
      <c r="O703" s="6" t="s">
        <v>213</v>
      </c>
      <c r="P703" s="6" t="s">
        <v>68</v>
      </c>
      <c r="Q703" s="6" t="s">
        <v>68</v>
      </c>
      <c r="R703" s="6" t="s">
        <v>178</v>
      </c>
      <c r="S703" s="6" t="s">
        <v>51</v>
      </c>
      <c r="T703" s="9" t="s">
        <v>2014</v>
      </c>
      <c r="U703" s="10">
        <v>2.4249999999999998</v>
      </c>
      <c r="V703" s="10">
        <v>2.4</v>
      </c>
      <c r="W703" s="11" t="e">
        <f>_xlfn.XLOOKUP(C703,#REF!,#REF!,"S/I",0)</f>
        <v>#REF!</v>
      </c>
      <c r="X703" s="11">
        <f>_xlfn.XLOOKUP($D703,[2]Retiros_dinamica!$F:$F,[2]Retiros_dinamica!B:B,"S/I",0)</f>
        <v>37423.049180925998</v>
      </c>
      <c r="Y703" s="11">
        <f>_xlfn.XLOOKUP($D703,[2]Retiros_dinamica!$F:$F,[2]Retiros_dinamica!C:C,"S/I",0)</f>
        <v>66802.164884252998</v>
      </c>
      <c r="Z703" s="11">
        <f>_xlfn.XLOOKUP($D703,[2]Retiros_dinamica!$F:$F,[2]Retiros_dinamica!D:D,"S/I",0)</f>
        <v>20091.86130339</v>
      </c>
      <c r="AA703" s="11">
        <f>_xlfn.XLOOKUP($D703,[2]Retiros_dinamica!$F:$F,[2]Retiros_dinamica!E:E,"S/I",0)</f>
        <v>124317.075368569</v>
      </c>
      <c r="AB703" s="6" t="str">
        <f>_xlfn.XLOOKUP(C703,[2]CMg!$I$4:$I$106,[2]CMg!$M$4:$M$106,"----",0,1)</f>
        <v>----</v>
      </c>
      <c r="AH703" s="12">
        <f>_xlfn.XLOOKUP($E703,'[2]Balance económico'!$C:$C,'[2]Balance económico'!$D:$D,"-",0)</f>
        <v>-2567022027.1624351</v>
      </c>
      <c r="AI703" s="12">
        <f>_xlfn.XLOOKUP($E703,'[2]Balance económico'!$C:$C,'[2]Balance económico'!$E:$E,"-",0)</f>
        <v>-657548123.19654429</v>
      </c>
      <c r="AJ703" s="12">
        <f>_xlfn.XLOOKUP($E703,'[2]Balance económico'!$C:$C,'[2]Balance económico'!$F:$F,"-",0)</f>
        <v>370217387.82475734</v>
      </c>
      <c r="AK703" s="6" t="str">
        <f t="shared" si="31"/>
        <v>PPA</v>
      </c>
      <c r="AL703" s="12" t="str" cm="1">
        <f t="array" ref="AL703">IFERROR((X703*[2]!Tabla2[Bloque A] + 'BD Centrales 2025'!Y1007*[2]!Tabla2[Bloque B] + 'BD Centrales 2025'!Z1007*[2]!Tabla2[Bloque C])*#REF!,"-")</f>
        <v>-</v>
      </c>
      <c r="AM703" s="12" t="str">
        <f t="shared" si="32"/>
        <v>-</v>
      </c>
      <c r="AN703" s="12">
        <f>IFERROR((AH703+AI703+AJ703)/(SUMIFS($W$2:$W$1194,$E$2:$E$1194,E703)*1000*#REF!),0)</f>
        <v>0</v>
      </c>
    </row>
    <row r="704" spans="1:40" ht="14.4" x14ac:dyDescent="0.3">
      <c r="A704" s="7">
        <v>1841</v>
      </c>
      <c r="B704" s="7" t="s">
        <v>2250</v>
      </c>
      <c r="C704" s="8" t="s">
        <v>2251</v>
      </c>
      <c r="D704" s="6" t="s">
        <v>2252</v>
      </c>
      <c r="E704" s="6" t="str">
        <f>_xlfn.XLOOKUP(D704,'[2]Coordinados SEN'!$A:$A,'[2]Coordinados SEN'!$B:$B,"-",0)</f>
        <v>76.319.461-2</v>
      </c>
      <c r="F704" s="6" t="s">
        <v>2252</v>
      </c>
      <c r="G704" s="6">
        <f t="shared" si="30"/>
        <v>1</v>
      </c>
      <c r="H704" s="6" t="s">
        <v>2253</v>
      </c>
      <c r="I704" s="13" t="s">
        <v>2254</v>
      </c>
      <c r="J704" s="6" t="str">
        <f>_xlfn.XLOOKUP(I704,'[2]Barras CMg'!$E$2:$E$1527,'[2]Barras CMg'!$A$2:$A$1527,"------",0,1)</f>
        <v>PARINACOTA____220</v>
      </c>
      <c r="K704" s="6">
        <v>1</v>
      </c>
      <c r="L704" s="6">
        <v>2025</v>
      </c>
      <c r="M704" s="6" t="s">
        <v>495</v>
      </c>
      <c r="N704" s="6" t="s">
        <v>496</v>
      </c>
      <c r="O704" s="6" t="s">
        <v>47</v>
      </c>
      <c r="P704" s="6" t="s">
        <v>250</v>
      </c>
      <c r="Q704" s="6" t="s">
        <v>785</v>
      </c>
      <c r="R704" s="6" t="s">
        <v>785</v>
      </c>
      <c r="S704" s="6" t="s">
        <v>51</v>
      </c>
      <c r="T704" s="9" t="s">
        <v>2255</v>
      </c>
      <c r="U704" s="10">
        <v>98.970200000000006</v>
      </c>
      <c r="V704" s="10">
        <v>97.999799999999993</v>
      </c>
      <c r="W704" s="11" t="e">
        <f>_xlfn.XLOOKUP(C704,#REF!,#REF!,"S/I",0)</f>
        <v>#REF!</v>
      </c>
      <c r="X704" s="11" t="str">
        <f>_xlfn.XLOOKUP($D704,[2]Retiros_dinamica!$F:$F,[2]Retiros_dinamica!B:B,"S/I",0)</f>
        <v>S/I</v>
      </c>
      <c r="Y704" s="11" t="str">
        <f>_xlfn.XLOOKUP($D704,[2]Retiros_dinamica!$F:$F,[2]Retiros_dinamica!C:C,"S/I",0)</f>
        <v>S/I</v>
      </c>
      <c r="Z704" s="11" t="str">
        <f>_xlfn.XLOOKUP($D704,[2]Retiros_dinamica!$F:$F,[2]Retiros_dinamica!D:D,"S/I",0)</f>
        <v>S/I</v>
      </c>
      <c r="AA704" s="11" t="str">
        <f>_xlfn.XLOOKUP($D704,[2]Retiros_dinamica!$F:$F,[2]Retiros_dinamica!E:E,"S/I",0)</f>
        <v>S/I</v>
      </c>
      <c r="AB704" s="6">
        <f>_xlfn.XLOOKUP(C704,[2]CMg!$I$4:$I$106,[2]CMg!$M$4:$M$106,"----",0,1)</f>
        <v>4.0565446406232395</v>
      </c>
      <c r="AC704" s="6">
        <f>_xlfn.XLOOKUP(C704,'[3]Promedio Cmg'!$A$4:$A$106,'[3]Promedio Cmg'!$B$4:$B$106,"---",0,1)</f>
        <v>54.547813035041557</v>
      </c>
      <c r="AD704" s="6">
        <f>_xlfn.XLOOKUP(C704,'[3]Promedio solar Cmg'!$A$4:$A$106,'[3]Promedio solar Cmg'!$B$4:$B$106,"----",0,1)</f>
        <v>8.3137342465753434</v>
      </c>
      <c r="AE704" s="6">
        <f>_xlfn.XLOOKUP(C704,[2]CMg!$O$4:$O$106,[2]CMg!$P$4:$P$106,"----",0,1)</f>
        <v>87.565693602034912</v>
      </c>
      <c r="AF704" s="14">
        <f>_xlfn.XLOOKUP(C704,[2]CMg!$S$4:$S$106,[2]CMg!$U$4:$U$106,"----",0,1)</f>
        <v>0.47528820910854924</v>
      </c>
      <c r="AH704" s="12">
        <f>_xlfn.XLOOKUP($E704,'[2]Balance económico'!$C:$C,'[2]Balance económico'!$D:$D,"-",0)</f>
        <v>-740988464.83628011</v>
      </c>
      <c r="AI704" s="12">
        <f>_xlfn.XLOOKUP($E704,'[2]Balance económico'!$C:$C,'[2]Balance económico'!$E:$E,"-",0)</f>
        <v>2106310425.3875501</v>
      </c>
      <c r="AJ704" s="12" t="str">
        <f>_xlfn.XLOOKUP($E704,'[2]Balance económico'!$C:$C,'[2]Balance económico'!$F:$F,"-",0)</f>
        <v>----</v>
      </c>
      <c r="AK704" s="6" t="str">
        <f t="shared" si="31"/>
        <v>PPA</v>
      </c>
      <c r="AL704" s="12" t="str" cm="1">
        <f t="array" ref="AL704">IFERROR((X704*[2]!Tabla2[Bloque A] + 'BD Centrales 2025'!Y983*[2]!Tabla2[Bloque B] + 'BD Centrales 2025'!Z983*[2]!Tabla2[Bloque C])*#REF!,"-")</f>
        <v>-</v>
      </c>
      <c r="AM704" s="12" t="str">
        <f t="shared" si="32"/>
        <v>-</v>
      </c>
      <c r="AN704" s="12">
        <f>IFERROR((AH704+AI704+AJ704)/(SUMIFS($W$2:$W$1194,$E$2:$E$1194,E704)*1000*#REF!),0)</f>
        <v>0</v>
      </c>
    </row>
    <row r="705" spans="1:40" ht="14.4" x14ac:dyDescent="0.3">
      <c r="A705" s="7">
        <v>1842</v>
      </c>
      <c r="B705" s="7" t="s">
        <v>2256</v>
      </c>
      <c r="C705" s="8" t="s">
        <v>2257</v>
      </c>
      <c r="D705" s="6" t="s">
        <v>584</v>
      </c>
      <c r="E705" s="6" t="str">
        <f>_xlfn.XLOOKUP(D705,'[2]Coordinados SEN'!$A:$A,'[2]Coordinados SEN'!$B:$B,"-",0)</f>
        <v>76.412.562-2</v>
      </c>
      <c r="F705" s="6" t="s">
        <v>584</v>
      </c>
      <c r="G705" s="6">
        <f t="shared" si="30"/>
        <v>39</v>
      </c>
      <c r="H705" s="6" t="s">
        <v>2258</v>
      </c>
      <c r="I705" s="6" t="s">
        <v>2259</v>
      </c>
      <c r="J705" s="6" t="str">
        <f>_xlfn.XLOOKUP(I705,'[2]Barras CMg'!$E$2:$E$1527,'[2]Barras CMg'!$A$2:$A$1527,"------",0,1)</f>
        <v>------</v>
      </c>
      <c r="K705" s="6" t="s">
        <v>397</v>
      </c>
      <c r="L705" s="6">
        <v>2025</v>
      </c>
      <c r="M705" s="6" t="s">
        <v>495</v>
      </c>
      <c r="N705" s="6" t="s">
        <v>496</v>
      </c>
      <c r="O705" s="6" t="s">
        <v>213</v>
      </c>
      <c r="P705" s="6" t="s">
        <v>90</v>
      </c>
      <c r="Q705" s="6" t="s">
        <v>868</v>
      </c>
      <c r="R705" s="6" t="s">
        <v>1687</v>
      </c>
      <c r="S705" s="6" t="s">
        <v>51</v>
      </c>
      <c r="T705" s="9" t="s">
        <v>2119</v>
      </c>
      <c r="U705" s="10">
        <v>3.0059999999999998</v>
      </c>
      <c r="V705" s="10">
        <v>3</v>
      </c>
      <c r="W705" s="11" t="e">
        <f>_xlfn.XLOOKUP(C705,#REF!,#REF!,"S/I",0)</f>
        <v>#REF!</v>
      </c>
      <c r="X705" s="11" t="str">
        <f>_xlfn.XLOOKUP($D705,[2]Retiros_dinamica!$F:$F,[2]Retiros_dinamica!B:B,"S/I",0)</f>
        <v>S/I</v>
      </c>
      <c r="Y705" s="11" t="str">
        <f>_xlfn.XLOOKUP($D705,[2]Retiros_dinamica!$F:$F,[2]Retiros_dinamica!C:C,"S/I",0)</f>
        <v>S/I</v>
      </c>
      <c r="Z705" s="11" t="str">
        <f>_xlfn.XLOOKUP($D705,[2]Retiros_dinamica!$F:$F,[2]Retiros_dinamica!D:D,"S/I",0)</f>
        <v>S/I</v>
      </c>
      <c r="AA705" s="11" t="str">
        <f>_xlfn.XLOOKUP($D705,[2]Retiros_dinamica!$F:$F,[2]Retiros_dinamica!E:E,"S/I",0)</f>
        <v>S/I</v>
      </c>
      <c r="AB705" s="6" t="str">
        <f>_xlfn.XLOOKUP(C705,[2]CMg!$I$4:$I$106,[2]CMg!$M$4:$M$106,"----",0,1)</f>
        <v>----</v>
      </c>
      <c r="AC705" s="6" t="str">
        <f>_xlfn.XLOOKUP(C705,[2]CMg!$A$4:$A$106,[2]CMg!$B$4:$B$106,"----",0,1)</f>
        <v>----</v>
      </c>
      <c r="AD705" s="6" t="str">
        <f>_xlfn.XLOOKUP(C705,'[3]Promedio solar Cmg'!$A$4:$A$106,'[3]Promedio solar Cmg'!$B$4:$B$106,"----",0,1)</f>
        <v>----</v>
      </c>
      <c r="AH705" s="12">
        <f>_xlfn.XLOOKUP($E705,'[2]Balance económico'!$C:$C,'[2]Balance económico'!$D:$D,"-",0)</f>
        <v>6375328015.7772694</v>
      </c>
      <c r="AI705" s="12">
        <f>_xlfn.XLOOKUP($E705,'[2]Balance económico'!$C:$C,'[2]Balance económico'!$E:$E,"-",0)</f>
        <v>48172067074.887741</v>
      </c>
      <c r="AJ705" s="12">
        <f>_xlfn.XLOOKUP($E705,'[2]Balance económico'!$C:$C,'[2]Balance económico'!$F:$F,"-",0)</f>
        <v>879755791.67572367</v>
      </c>
      <c r="AK705" s="6" t="str">
        <f t="shared" si="31"/>
        <v>PPA</v>
      </c>
      <c r="AL705" s="12" t="str" cm="1">
        <f t="array" ref="AL705">IFERROR((X705*[2]!Tabla2[Bloque A] + 'BD Centrales 2025'!Y755*[2]!Tabla2[Bloque B] + 'BD Centrales 2025'!Z755*[2]!Tabla2[Bloque C])*#REF!,"-")</f>
        <v>-</v>
      </c>
      <c r="AM705" s="12" t="str">
        <f t="shared" si="32"/>
        <v>-</v>
      </c>
      <c r="AN705" s="12">
        <f>IFERROR((AH705+AI705+AJ705)/(SUMIFS($W$2:$W$1194,$E$2:$E$1194,E705)*1000*#REF!),0)</f>
        <v>0</v>
      </c>
    </row>
    <row r="706" spans="1:40" ht="14.4" x14ac:dyDescent="0.3">
      <c r="A706" s="7">
        <v>1843</v>
      </c>
      <c r="B706" s="7" t="s">
        <v>2260</v>
      </c>
      <c r="C706" s="8" t="s">
        <v>2261</v>
      </c>
      <c r="D706" s="6" t="s">
        <v>584</v>
      </c>
      <c r="E706" s="6" t="str">
        <f>_xlfn.XLOOKUP(D706,'[2]Coordinados SEN'!$A:$A,'[2]Coordinados SEN'!$B:$B,"-",0)</f>
        <v>76.412.562-2</v>
      </c>
      <c r="F706" s="6" t="s">
        <v>584</v>
      </c>
      <c r="G706" s="6">
        <f t="shared" ref="G706:G769" si="33">COUNTIFS($D$2:$D$1194,D706)</f>
        <v>39</v>
      </c>
      <c r="H706" s="6" t="s">
        <v>2262</v>
      </c>
      <c r="I706" s="6" t="s">
        <v>1931</v>
      </c>
      <c r="J706" s="6" t="str">
        <f>_xlfn.XLOOKUP(I706,'[2]Barras CMg'!$E$2:$E$1527,'[2]Barras CMg'!$A$2:$A$1527,"------",0,1)</f>
        <v>------</v>
      </c>
      <c r="K706" s="6" t="s">
        <v>397</v>
      </c>
      <c r="L706" s="6">
        <v>2025</v>
      </c>
      <c r="M706" s="6" t="s">
        <v>495</v>
      </c>
      <c r="N706" s="6" t="s">
        <v>496</v>
      </c>
      <c r="O706" s="6" t="s">
        <v>213</v>
      </c>
      <c r="P706" s="6" t="s">
        <v>362</v>
      </c>
      <c r="Q706" s="6" t="s">
        <v>1216</v>
      </c>
      <c r="R706" s="6" t="s">
        <v>1932</v>
      </c>
      <c r="S706" s="6" t="s">
        <v>51</v>
      </c>
      <c r="T706" s="9" t="s">
        <v>2225</v>
      </c>
      <c r="U706" s="10">
        <v>3.0059999999999998</v>
      </c>
      <c r="V706" s="10">
        <v>3</v>
      </c>
      <c r="W706" s="11" t="e">
        <f>_xlfn.XLOOKUP(C706,#REF!,#REF!,"S/I",0)</f>
        <v>#REF!</v>
      </c>
      <c r="X706" s="11" t="str">
        <f>_xlfn.XLOOKUP($D706,[2]Retiros_dinamica!$F:$F,[2]Retiros_dinamica!B:B,"S/I",0)</f>
        <v>S/I</v>
      </c>
      <c r="Y706" s="11" t="str">
        <f>_xlfn.XLOOKUP($D706,[2]Retiros_dinamica!$F:$F,[2]Retiros_dinamica!C:C,"S/I",0)</f>
        <v>S/I</v>
      </c>
      <c r="Z706" s="11" t="str">
        <f>_xlfn.XLOOKUP($D706,[2]Retiros_dinamica!$F:$F,[2]Retiros_dinamica!D:D,"S/I",0)</f>
        <v>S/I</v>
      </c>
      <c r="AA706" s="11" t="str">
        <f>_xlfn.XLOOKUP($D706,[2]Retiros_dinamica!$F:$F,[2]Retiros_dinamica!E:E,"S/I",0)</f>
        <v>S/I</v>
      </c>
      <c r="AB706" s="6" t="str">
        <f>_xlfn.XLOOKUP(C706,[2]CMg!$I$4:$I$106,[2]CMg!$M$4:$M$106,"----",0,1)</f>
        <v>----</v>
      </c>
      <c r="AC706" s="6" t="str">
        <f>_xlfn.XLOOKUP(C706,[2]CMg!$A$4:$A$106,[2]CMg!$B$4:$B$106,"----",0,1)</f>
        <v>----</v>
      </c>
      <c r="AD706" s="6" t="str">
        <f>_xlfn.XLOOKUP(C706,'[3]Promedio solar Cmg'!$A$4:$A$106,'[3]Promedio solar Cmg'!$B$4:$B$106,"----",0,1)</f>
        <v>----</v>
      </c>
      <c r="AH706" s="12">
        <f>_xlfn.XLOOKUP($E706,'[2]Balance económico'!$C:$C,'[2]Balance económico'!$D:$D,"-",0)</f>
        <v>6375328015.7772694</v>
      </c>
      <c r="AI706" s="12">
        <f>_xlfn.XLOOKUP($E706,'[2]Balance económico'!$C:$C,'[2]Balance económico'!$E:$E,"-",0)</f>
        <v>48172067074.887741</v>
      </c>
      <c r="AJ706" s="12">
        <f>_xlfn.XLOOKUP($E706,'[2]Balance económico'!$C:$C,'[2]Balance económico'!$F:$F,"-",0)</f>
        <v>879755791.67572367</v>
      </c>
      <c r="AK706" s="6" t="str">
        <f t="shared" ref="AK706:AK769" si="34">IF(AA706&gt;0,"PPA","-")</f>
        <v>PPA</v>
      </c>
      <c r="AL706" s="12" t="str" cm="1">
        <f t="array" ref="AL706">IFERROR((X706*[2]!Tabla2[Bloque A] + 'BD Centrales 2025'!Y756*[2]!Tabla2[Bloque B] + 'BD Centrales 2025'!Z756*[2]!Tabla2[Bloque C])*#REF!,"-")</f>
        <v>-</v>
      </c>
      <c r="AM706" s="12" t="str">
        <f t="shared" ref="AM706:AM769" si="35">IFERROR(AH706+AL706,"-")</f>
        <v>-</v>
      </c>
      <c r="AN706" s="12">
        <f>IFERROR((AH706+AI706+AJ706)/(SUMIFS($W$2:$W$1194,$E$2:$E$1194,E706)*1000*#REF!),0)</f>
        <v>0</v>
      </c>
    </row>
    <row r="707" spans="1:40" ht="27.6" x14ac:dyDescent="0.3">
      <c r="A707" s="7">
        <v>1844</v>
      </c>
      <c r="B707" s="7" t="s">
        <v>5295</v>
      </c>
      <c r="C707" s="8" t="s">
        <v>5296</v>
      </c>
      <c r="D707" s="6" t="s">
        <v>5291</v>
      </c>
      <c r="E707" s="6" t="str">
        <f>_xlfn.XLOOKUP(D707,'[2]Coordinados SEN'!$A:$A,'[2]Coordinados SEN'!$B:$B,"-",0)</f>
        <v>96.547.510-9</v>
      </c>
      <c r="F707" s="6" t="s">
        <v>5292</v>
      </c>
      <c r="G707" s="6">
        <f t="shared" si="33"/>
        <v>10</v>
      </c>
      <c r="H707" s="6" t="s">
        <v>5297</v>
      </c>
      <c r="I707" s="6" t="s">
        <v>5298</v>
      </c>
      <c r="J707" s="6" t="str">
        <f>_xlfn.XLOOKUP(I707,'[2]Barras CMg'!$E$2:$E$1527,'[2]Barras CMg'!$A$2:$A$1527,"------",0,1)</f>
        <v>PARAUCO_______220</v>
      </c>
      <c r="K707" s="6">
        <v>2</v>
      </c>
      <c r="L707" s="6">
        <v>2025</v>
      </c>
      <c r="M707" s="6" t="s">
        <v>45</v>
      </c>
      <c r="N707" s="6" t="s">
        <v>5276</v>
      </c>
      <c r="O707" s="6" t="s">
        <v>47</v>
      </c>
      <c r="P707" s="6" t="s">
        <v>68</v>
      </c>
      <c r="Q707" s="6" t="s">
        <v>214</v>
      </c>
      <c r="R707" s="6" t="s">
        <v>214</v>
      </c>
      <c r="S707" s="6" t="s">
        <v>51</v>
      </c>
      <c r="T707" s="9" t="s">
        <v>5299</v>
      </c>
      <c r="U707" s="10">
        <v>244.25</v>
      </c>
      <c r="V707" s="10">
        <v>145.43</v>
      </c>
      <c r="W707" s="11" t="e">
        <f>_xlfn.XLOOKUP(C707,#REF!,#REF!,"S/I",0)</f>
        <v>#REF!</v>
      </c>
      <c r="X707" s="11">
        <f>_xlfn.XLOOKUP($D707,[2]Retiros_dinamica!$F:$F,[2]Retiros_dinamica!B:B,"S/I",0)</f>
        <v>193066.5476067031</v>
      </c>
      <c r="Y707" s="11">
        <f>_xlfn.XLOOKUP($D707,[2]Retiros_dinamica!$F:$F,[2]Retiros_dinamica!C:C,"S/I",0)</f>
        <v>213650.33104670921</v>
      </c>
      <c r="Z707" s="11">
        <f>_xlfn.XLOOKUP($D707,[2]Retiros_dinamica!$F:$F,[2]Retiros_dinamica!D:D,"S/I",0)</f>
        <v>90934.152076808357</v>
      </c>
      <c r="AA707" s="11">
        <f>_xlfn.XLOOKUP($D707,[2]Retiros_dinamica!$F:$F,[2]Retiros_dinamica!E:E,"S/I",0)</f>
        <v>497651.03073022072</v>
      </c>
      <c r="AB707" s="6" t="str">
        <f>_xlfn.XLOOKUP(C707,[2]CMg!$I$4:$I$106,[2]CMg!$M$4:$M$106,"----",0,1)</f>
        <v>----</v>
      </c>
      <c r="AH707" s="12">
        <f>_xlfn.XLOOKUP($E707,'[2]Balance económico'!$C:$C,'[2]Balance económico'!$D:$D,"-",0)</f>
        <v>39346942517.148315</v>
      </c>
      <c r="AI707" s="12">
        <f>_xlfn.XLOOKUP($E707,'[2]Balance económico'!$C:$C,'[2]Balance económico'!$E:$E,"-",0)</f>
        <v>5740355414.9104433</v>
      </c>
      <c r="AJ707" s="12">
        <f>_xlfn.XLOOKUP($E707,'[2]Balance económico'!$C:$C,'[2]Balance económico'!$F:$F,"-",0)</f>
        <v>1437547885.110884</v>
      </c>
      <c r="AK707" s="6" t="str">
        <f t="shared" si="34"/>
        <v>PPA</v>
      </c>
      <c r="AL707" s="12" t="str" cm="1">
        <f t="array" ref="AL707">IFERROR((X707*[2]!Tabla2[Bloque A] + 'BD Centrales 2025'!Y992*[2]!Tabla2[Bloque B] + 'BD Centrales 2025'!Z992*[2]!Tabla2[Bloque C])*#REF!,"-")</f>
        <v>-</v>
      </c>
      <c r="AM707" s="12" t="str">
        <f t="shared" si="35"/>
        <v>-</v>
      </c>
      <c r="AN707" s="12">
        <f>IFERROR((AH707+AI707+AJ707)/(SUMIFS($W$2:$W$1194,$E$2:$E$1194,E707)*1000*#REF!),0)</f>
        <v>0</v>
      </c>
    </row>
    <row r="708" spans="1:40" ht="14.4" x14ac:dyDescent="0.3">
      <c r="A708" s="7">
        <v>1845</v>
      </c>
      <c r="B708" s="7" t="s">
        <v>3342</v>
      </c>
      <c r="C708" s="8" t="s">
        <v>3343</v>
      </c>
      <c r="D708" s="6" t="s">
        <v>3344</v>
      </c>
      <c r="E708" s="6" t="str">
        <f>_xlfn.XLOOKUP(D708,'[2]Coordinados SEN'!$A:$A,'[2]Coordinados SEN'!$B:$B,"-",0)</f>
        <v>76.363.072-2</v>
      </c>
      <c r="F708" s="6" t="s">
        <v>3344</v>
      </c>
      <c r="G708" s="6">
        <f t="shared" si="33"/>
        <v>1</v>
      </c>
      <c r="H708" s="6" t="s">
        <v>3345</v>
      </c>
      <c r="I708" s="6" t="s">
        <v>3346</v>
      </c>
      <c r="J708" s="6" t="str">
        <f>_xlfn.XLOOKUP(I708,'[2]Barras CMg'!$E$2:$E$1527,'[2]Barras CMg'!$A$2:$A$1527,"------",0,1)</f>
        <v>CAMPO_LINDO___220</v>
      </c>
      <c r="K708" s="6">
        <v>15</v>
      </c>
      <c r="L708" s="6">
        <v>2025</v>
      </c>
      <c r="M708" s="6" t="s">
        <v>211</v>
      </c>
      <c r="N708" s="6" t="s">
        <v>212</v>
      </c>
      <c r="O708" s="6" t="s">
        <v>47</v>
      </c>
      <c r="P708" s="6" t="s">
        <v>68</v>
      </c>
      <c r="Q708" s="6" t="s">
        <v>68</v>
      </c>
      <c r="R708" s="6" t="s">
        <v>2324</v>
      </c>
      <c r="S708" s="6" t="s">
        <v>51</v>
      </c>
      <c r="T708" s="9" t="s">
        <v>3347</v>
      </c>
      <c r="U708" s="10">
        <v>65.709999999999994</v>
      </c>
      <c r="V708" s="10">
        <v>62.945</v>
      </c>
      <c r="W708" s="11" t="e">
        <f>_xlfn.XLOOKUP(C708,#REF!,#REF!,"S/I",0)</f>
        <v>#REF!</v>
      </c>
      <c r="X708" s="11" t="str">
        <f>_xlfn.XLOOKUP($D708,[2]Retiros_dinamica!$F:$F,[2]Retiros_dinamica!B:B,"S/I",0)</f>
        <v>S/I</v>
      </c>
      <c r="Y708" s="11" t="str">
        <f>_xlfn.XLOOKUP($D708,[2]Retiros_dinamica!$F:$F,[2]Retiros_dinamica!C:C,"S/I",0)</f>
        <v>S/I</v>
      </c>
      <c r="Z708" s="11" t="str">
        <f>_xlfn.XLOOKUP($D708,[2]Retiros_dinamica!$F:$F,[2]Retiros_dinamica!D:D,"S/I",0)</f>
        <v>S/I</v>
      </c>
      <c r="AA708" s="11" t="str">
        <f>_xlfn.XLOOKUP($D708,[2]Retiros_dinamica!$F:$F,[2]Retiros_dinamica!E:E,"S/I",0)</f>
        <v>S/I</v>
      </c>
      <c r="AB708" s="6" t="str">
        <f>_xlfn.XLOOKUP(C708,[2]CMg!$I$4:$I$106,[2]CMg!$M$4:$M$106,"----",0,1)</f>
        <v>----</v>
      </c>
      <c r="AC708" s="6" t="str">
        <f>_xlfn.XLOOKUP(C708,[2]CMg!$A$4:$A$106,[2]CMg!$B$4:$B$106,"----",0,1)</f>
        <v>----</v>
      </c>
      <c r="AD708" s="6" t="str">
        <f>_xlfn.XLOOKUP(C708,'[3]Promedio solar Cmg'!$A$4:$A$106,'[3]Promedio solar Cmg'!$B$4:$B$106,"----",0,1)</f>
        <v>----</v>
      </c>
      <c r="AH708" s="12">
        <f>_xlfn.XLOOKUP($E708,'[2]Balance económico'!$C:$C,'[2]Balance económico'!$D:$D,"-",0)</f>
        <v>-35562529.129153192</v>
      </c>
      <c r="AI708" s="12">
        <f>_xlfn.XLOOKUP($E708,'[2]Balance económico'!$C:$C,'[2]Balance económico'!$E:$E,"-",0)</f>
        <v>723889878.94903994</v>
      </c>
      <c r="AJ708" s="12" t="str">
        <f>_xlfn.XLOOKUP($E708,'[2]Balance económico'!$C:$C,'[2]Balance económico'!$F:$F,"-",0)</f>
        <v>----</v>
      </c>
      <c r="AK708" s="6" t="str">
        <f t="shared" si="34"/>
        <v>PPA</v>
      </c>
      <c r="AL708" s="12" t="str" cm="1">
        <f t="array" ref="AL708">IFERROR((X708*[2]!Tabla2[Bloque A] + 'BD Centrales 2025'!Y607*[2]!Tabla2[Bloque B] + 'BD Centrales 2025'!Z607*[2]!Tabla2[Bloque C])*#REF!,"-")</f>
        <v>-</v>
      </c>
      <c r="AM708" s="12" t="str">
        <f t="shared" si="35"/>
        <v>-</v>
      </c>
      <c r="AN708" s="12">
        <f>IFERROR((AH708+AI708+AJ708)/(SUMIFS($W$2:$W$1194,$E$2:$E$1194,E708)*1000*#REF!),0)</f>
        <v>0</v>
      </c>
    </row>
    <row r="709" spans="1:40" ht="14.4" x14ac:dyDescent="0.3">
      <c r="A709" s="7">
        <v>1846</v>
      </c>
      <c r="B709" s="7" t="s">
        <v>2263</v>
      </c>
      <c r="C709" s="8" t="s">
        <v>2264</v>
      </c>
      <c r="D709" s="6" t="s">
        <v>162</v>
      </c>
      <c r="E709" s="6" t="str">
        <f>_xlfn.XLOOKUP(D709,'[2]Coordinados SEN'!$A:$A,'[2]Coordinados SEN'!$B:$B,"-",0)</f>
        <v>94.272.000-9</v>
      </c>
      <c r="F709" s="6" t="s">
        <v>162</v>
      </c>
      <c r="G709" s="6">
        <f t="shared" si="33"/>
        <v>6</v>
      </c>
      <c r="H709" s="6" t="s">
        <v>2265</v>
      </c>
      <c r="I709" s="6" t="s">
        <v>2266</v>
      </c>
      <c r="J709" s="6" t="str">
        <f>_xlfn.XLOOKUP(I709,'[2]Barras CMg'!$E$2:$E$1527,'[2]Barras CMg'!$A$2:$A$1527,"------",0,1)</f>
        <v>------</v>
      </c>
      <c r="K709" s="6" t="s">
        <v>397</v>
      </c>
      <c r="L709" s="6">
        <v>2025</v>
      </c>
      <c r="M709" s="6" t="s">
        <v>495</v>
      </c>
      <c r="N709" s="6" t="s">
        <v>496</v>
      </c>
      <c r="O709" s="6" t="s">
        <v>213</v>
      </c>
      <c r="P709" s="6" t="s">
        <v>164</v>
      </c>
      <c r="Q709" s="6" t="s">
        <v>707</v>
      </c>
      <c r="R709" s="6" t="s">
        <v>1011</v>
      </c>
      <c r="S709" s="6" t="s">
        <v>51</v>
      </c>
      <c r="T709" s="9" t="s">
        <v>2189</v>
      </c>
      <c r="U709" s="10">
        <v>0.84</v>
      </c>
      <c r="V709" s="10">
        <v>0.81399999999999995</v>
      </c>
      <c r="W709" s="11" t="e">
        <f>_xlfn.XLOOKUP(C709,#REF!,#REF!,"S/I",0)</f>
        <v>#REF!</v>
      </c>
      <c r="X709" s="11">
        <f>_xlfn.XLOOKUP($D709,[2]Retiros_dinamica!$F:$F,[2]Retiros_dinamica!B:B,"S/I",0)</f>
        <v>1941802.043615022</v>
      </c>
      <c r="Y709" s="11">
        <f>_xlfn.XLOOKUP($D709,[2]Retiros_dinamica!$F:$F,[2]Retiros_dinamica!C:C,"S/I",0)</f>
        <v>2207177.4106225311</v>
      </c>
      <c r="Z709" s="11">
        <f>_xlfn.XLOOKUP($D709,[2]Retiros_dinamica!$F:$F,[2]Retiros_dinamica!D:D,"S/I",0)</f>
        <v>1185923.9654196419</v>
      </c>
      <c r="AA709" s="11">
        <f>_xlfn.XLOOKUP($D709,[2]Retiros_dinamica!$F:$F,[2]Retiros_dinamica!E:E,"S/I",0)</f>
        <v>5334903.419657195</v>
      </c>
      <c r="AB709" s="6" t="str">
        <f>_xlfn.XLOOKUP(C709,[2]CMg!$I$4:$I$106,[2]CMg!$M$4:$M$106,"----",0,1)</f>
        <v>----</v>
      </c>
      <c r="AC709" s="6" t="str">
        <f>_xlfn.XLOOKUP(C709,[2]CMg!$A$4:$A$106,[2]CMg!$B$4:$B$106,"----",0,1)</f>
        <v>----</v>
      </c>
      <c r="AD709" s="6" t="str">
        <f>_xlfn.XLOOKUP(C709,'[3]Promedio solar Cmg'!$A$4:$A$106,'[3]Promedio solar Cmg'!$B$4:$B$106,"----",0,1)</f>
        <v>----</v>
      </c>
      <c r="AH709" s="12">
        <f>_xlfn.XLOOKUP($E709,'[2]Balance económico'!$C:$C,'[2]Balance económico'!$D:$D,"-",0)</f>
        <v>27456228791.994164</v>
      </c>
      <c r="AI709" s="12">
        <f>_xlfn.XLOOKUP($E709,'[2]Balance económico'!$C:$C,'[2]Balance económico'!$E:$E,"-",0)</f>
        <v>-69728796262.80098</v>
      </c>
      <c r="AJ709" s="12">
        <f>_xlfn.XLOOKUP($E709,'[2]Balance económico'!$C:$C,'[2]Balance económico'!$F:$F,"-",0)</f>
        <v>17439364611.543755</v>
      </c>
      <c r="AK709" s="6" t="str">
        <f t="shared" si="34"/>
        <v>PPA</v>
      </c>
      <c r="AL709" s="12" t="str" cm="1">
        <f t="array" ref="AL709">IFERROR((X709*[2]!Tabla2[Bloque A] + 'BD Centrales 2025'!Y76*[2]!Tabla2[Bloque B] + 'BD Centrales 2025'!Z76*[2]!Tabla2[Bloque C])*#REF!,"-")</f>
        <v>-</v>
      </c>
      <c r="AM709" s="12" t="str">
        <f t="shared" si="35"/>
        <v>-</v>
      </c>
      <c r="AN709" s="12">
        <f>IFERROR((AH709+AI709+AJ709)/(SUMIFS($W$2:$W$1194,$E$2:$E$1194,E709)*1000*#REF!),0)</f>
        <v>0</v>
      </c>
    </row>
    <row r="710" spans="1:40" ht="14.4" x14ac:dyDescent="0.3">
      <c r="A710" s="7">
        <v>1847</v>
      </c>
      <c r="B710" s="7" t="s">
        <v>2267</v>
      </c>
      <c r="C710" s="8" t="s">
        <v>2268</v>
      </c>
      <c r="D710" s="6" t="s">
        <v>2269</v>
      </c>
      <c r="E710" s="6" t="str">
        <f>_xlfn.XLOOKUP(D710,'[2]Coordinados SEN'!$A:$A,'[2]Coordinados SEN'!$B:$B,"-",0)</f>
        <v>77.428.039-1</v>
      </c>
      <c r="F710" s="6" t="s">
        <v>2270</v>
      </c>
      <c r="G710" s="6">
        <f t="shared" si="33"/>
        <v>18</v>
      </c>
      <c r="H710" s="6" t="s">
        <v>2271</v>
      </c>
      <c r="I710" s="6" t="s">
        <v>1809</v>
      </c>
      <c r="J710" s="6" t="str">
        <f>_xlfn.XLOOKUP(I710,'[2]Barras CMg'!$E$2:$E$1527,'[2]Barras CMg'!$A$2:$A$1527,"------",0,1)</f>
        <v>------</v>
      </c>
      <c r="K710" s="6" t="s">
        <v>397</v>
      </c>
      <c r="L710" s="6">
        <v>2025</v>
      </c>
      <c r="M710" s="6" t="s">
        <v>495</v>
      </c>
      <c r="N710" s="6" t="s">
        <v>496</v>
      </c>
      <c r="O710" s="6" t="s">
        <v>213</v>
      </c>
      <c r="P710" s="6" t="s">
        <v>164</v>
      </c>
      <c r="Q710" s="6" t="s">
        <v>221</v>
      </c>
      <c r="R710" s="6" t="s">
        <v>222</v>
      </c>
      <c r="S710" s="6" t="s">
        <v>51</v>
      </c>
      <c r="T710" s="9" t="s">
        <v>2272</v>
      </c>
      <c r="U710" s="10">
        <v>2.7033420000000001</v>
      </c>
      <c r="V710" s="10">
        <v>2.7</v>
      </c>
      <c r="W710" s="11" t="e">
        <f>_xlfn.XLOOKUP(C710,#REF!,#REF!,"S/I",0)</f>
        <v>#REF!</v>
      </c>
      <c r="X710" s="11" t="str">
        <f>_xlfn.XLOOKUP($D710,[2]Retiros_dinamica!$F:$F,[2]Retiros_dinamica!B:B,"S/I",0)</f>
        <v>S/I</v>
      </c>
      <c r="Y710" s="11" t="str">
        <f>_xlfn.XLOOKUP($D710,[2]Retiros_dinamica!$F:$F,[2]Retiros_dinamica!C:C,"S/I",0)</f>
        <v>S/I</v>
      </c>
      <c r="Z710" s="11" t="str">
        <f>_xlfn.XLOOKUP($D710,[2]Retiros_dinamica!$F:$F,[2]Retiros_dinamica!D:D,"S/I",0)</f>
        <v>S/I</v>
      </c>
      <c r="AA710" s="11" t="str">
        <f>_xlfn.XLOOKUP($D710,[2]Retiros_dinamica!$F:$F,[2]Retiros_dinamica!E:E,"S/I",0)</f>
        <v>S/I</v>
      </c>
      <c r="AB710" s="6" t="str">
        <f>_xlfn.XLOOKUP(C710,[2]CMg!$I$4:$I$106,[2]CMg!$M$4:$M$106,"----",0,1)</f>
        <v>----</v>
      </c>
      <c r="AC710" s="6" t="str">
        <f>_xlfn.XLOOKUP(C710,[2]CMg!$A$4:$A$106,[2]CMg!$B$4:$B$106,"----",0,1)</f>
        <v>----</v>
      </c>
      <c r="AD710" s="6" t="str">
        <f>_xlfn.XLOOKUP(C710,'[3]Promedio solar Cmg'!$A$4:$A$106,'[3]Promedio solar Cmg'!$B$4:$B$106,"----",0,1)</f>
        <v>----</v>
      </c>
      <c r="AH710" s="12">
        <f>_xlfn.XLOOKUP($E710,'[2]Balance económico'!$C:$C,'[2]Balance económico'!$D:$D,"-",0)</f>
        <v>11750921855.045132</v>
      </c>
      <c r="AI710" s="12">
        <f>_xlfn.XLOOKUP($E710,'[2]Balance económico'!$C:$C,'[2]Balance económico'!$E:$E,"-",0)</f>
        <v>1248381383.0746999</v>
      </c>
      <c r="AJ710" s="12" t="str">
        <f>_xlfn.XLOOKUP($E710,'[2]Balance económico'!$C:$C,'[2]Balance económico'!$F:$F,"-",0)</f>
        <v>----</v>
      </c>
      <c r="AK710" s="6" t="str">
        <f t="shared" si="34"/>
        <v>PPA</v>
      </c>
      <c r="AL710" s="12" t="str" cm="1">
        <f t="array" ref="AL710">IFERROR((X710*[2]!Tabla2[Bloque A] + 'BD Centrales 2025'!Y625*[2]!Tabla2[Bloque B] + 'BD Centrales 2025'!Z625*[2]!Tabla2[Bloque C])*#REF!,"-")</f>
        <v>-</v>
      </c>
      <c r="AM710" s="12" t="str">
        <f t="shared" si="35"/>
        <v>-</v>
      </c>
      <c r="AN710" s="12">
        <f>IFERROR((AH710+AI710+AJ710)/(SUMIFS($W$2:$W$1194,$E$2:$E$1194,E710)*1000*#REF!),0)</f>
        <v>0</v>
      </c>
    </row>
    <row r="711" spans="1:40" ht="14.4" x14ac:dyDescent="0.3">
      <c r="A711" s="7">
        <v>1848</v>
      </c>
      <c r="B711" s="7" t="s">
        <v>2273</v>
      </c>
      <c r="C711" s="8" t="s">
        <v>2274</v>
      </c>
      <c r="D711" s="6" t="s">
        <v>2275</v>
      </c>
      <c r="E711" s="6" t="str">
        <f>_xlfn.XLOOKUP(D711,'[2]Coordinados SEN'!$A:$A,'[2]Coordinados SEN'!$B:$B,"-",0)</f>
        <v>76.979.123-K</v>
      </c>
      <c r="F711" s="6" t="s">
        <v>2275</v>
      </c>
      <c r="G711" s="6">
        <f t="shared" si="33"/>
        <v>1</v>
      </c>
      <c r="H711" s="6" t="s">
        <v>2276</v>
      </c>
      <c r="I711" s="6" t="s">
        <v>2277</v>
      </c>
      <c r="J711" s="6" t="str">
        <f>_xlfn.XLOOKUP(I711,'[2]Barras CMg'!$E$2:$E$1527,'[2]Barras CMg'!$A$2:$A$1527,"------",0,1)</f>
        <v>------</v>
      </c>
      <c r="K711" s="6" t="s">
        <v>397</v>
      </c>
      <c r="L711" s="6">
        <v>2025</v>
      </c>
      <c r="M711" s="6" t="s">
        <v>495</v>
      </c>
      <c r="N711" s="6" t="s">
        <v>496</v>
      </c>
      <c r="O711" s="6" t="s">
        <v>213</v>
      </c>
      <c r="P711" s="6" t="s">
        <v>90</v>
      </c>
      <c r="Q711" s="6" t="s">
        <v>97</v>
      </c>
      <c r="R711" s="6" t="s">
        <v>1751</v>
      </c>
      <c r="S711" s="6" t="s">
        <v>51</v>
      </c>
      <c r="T711" s="9" t="s">
        <v>2278</v>
      </c>
      <c r="U711" s="10">
        <v>9.01</v>
      </c>
      <c r="V711" s="10">
        <v>9</v>
      </c>
      <c r="W711" s="11" t="e">
        <f>_xlfn.XLOOKUP(C711,#REF!,#REF!,"S/I",0)</f>
        <v>#REF!</v>
      </c>
      <c r="X711" s="11" t="str">
        <f>_xlfn.XLOOKUP($D711,[2]Retiros_dinamica!$F:$F,[2]Retiros_dinamica!B:B,"S/I",0)</f>
        <v>S/I</v>
      </c>
      <c r="Y711" s="11" t="str">
        <f>_xlfn.XLOOKUP($D711,[2]Retiros_dinamica!$F:$F,[2]Retiros_dinamica!C:C,"S/I",0)</f>
        <v>S/I</v>
      </c>
      <c r="Z711" s="11" t="str">
        <f>_xlfn.XLOOKUP($D711,[2]Retiros_dinamica!$F:$F,[2]Retiros_dinamica!D:D,"S/I",0)</f>
        <v>S/I</v>
      </c>
      <c r="AA711" s="11" t="str">
        <f>_xlfn.XLOOKUP($D711,[2]Retiros_dinamica!$F:$F,[2]Retiros_dinamica!E:E,"S/I",0)</f>
        <v>S/I</v>
      </c>
      <c r="AB711" s="6" t="str">
        <f>_xlfn.XLOOKUP(C711,[2]CMg!$I$4:$I$106,[2]CMg!$M$4:$M$106,"----",0,1)</f>
        <v>----</v>
      </c>
      <c r="AC711" s="6" t="str">
        <f>_xlfn.XLOOKUP(C711,[2]CMg!$A$4:$A$106,[2]CMg!$B$4:$B$106,"----",0,1)</f>
        <v>----</v>
      </c>
      <c r="AD711" s="6" t="str">
        <f>_xlfn.XLOOKUP(C711,'[3]Promedio solar Cmg'!$A$4:$A$106,'[3]Promedio solar Cmg'!$B$4:$B$106,"----",0,1)</f>
        <v>----</v>
      </c>
      <c r="AH711" s="12">
        <f>_xlfn.XLOOKUP($E711,'[2]Balance económico'!$C:$C,'[2]Balance económico'!$D:$D,"-",0)</f>
        <v>880732378.14915621</v>
      </c>
      <c r="AI711" s="12">
        <f>_xlfn.XLOOKUP($E711,'[2]Balance económico'!$C:$C,'[2]Balance económico'!$E:$E,"-",0)</f>
        <v>101109846.5211</v>
      </c>
      <c r="AJ711" s="12" t="str">
        <f>_xlfn.XLOOKUP($E711,'[2]Balance económico'!$C:$C,'[2]Balance económico'!$F:$F,"-",0)</f>
        <v>----</v>
      </c>
      <c r="AK711" s="6" t="str">
        <f t="shared" si="34"/>
        <v>PPA</v>
      </c>
      <c r="AL711" s="12" t="str" cm="1">
        <f t="array" ref="AL711">IFERROR((X711*[2]!Tabla2[Bloque A] + 'BD Centrales 2025'!Y369*[2]!Tabla2[Bloque B] + 'BD Centrales 2025'!Z369*[2]!Tabla2[Bloque C])*#REF!,"-")</f>
        <v>-</v>
      </c>
      <c r="AM711" s="12" t="str">
        <f t="shared" si="35"/>
        <v>-</v>
      </c>
      <c r="AN711" s="12">
        <f>IFERROR((AH711+AI711+AJ711)/(SUMIFS($W$2:$W$1194,$E$2:$E$1194,E711)*1000*#REF!),0)</f>
        <v>0</v>
      </c>
    </row>
    <row r="712" spans="1:40" ht="14.4" x14ac:dyDescent="0.3">
      <c r="A712" s="7">
        <v>1849</v>
      </c>
      <c r="B712" s="7" t="s">
        <v>2279</v>
      </c>
      <c r="C712" s="8" t="s">
        <v>2280</v>
      </c>
      <c r="D712" s="6" t="s">
        <v>2281</v>
      </c>
      <c r="E712" s="6" t="str">
        <f>_xlfn.XLOOKUP(D712,'[2]Coordinados SEN'!$A:$A,'[2]Coordinados SEN'!$B:$B,"-",0)</f>
        <v>76.902.203-1</v>
      </c>
      <c r="F712" s="6" t="s">
        <v>2281</v>
      </c>
      <c r="G712" s="6">
        <f t="shared" si="33"/>
        <v>1</v>
      </c>
      <c r="H712" s="6" t="s">
        <v>2282</v>
      </c>
      <c r="I712" s="6" t="s">
        <v>2283</v>
      </c>
      <c r="J712" s="6" t="str">
        <f>_xlfn.XLOOKUP(I712,'[2]Barras CMg'!$E$2:$E$1527,'[2]Barras CMg'!$A$2:$A$1527,"------",0,1)</f>
        <v>------</v>
      </c>
      <c r="K712" s="6" t="s">
        <v>397</v>
      </c>
      <c r="L712" s="6">
        <v>2025</v>
      </c>
      <c r="M712" s="6" t="s">
        <v>495</v>
      </c>
      <c r="N712" s="6" t="s">
        <v>496</v>
      </c>
      <c r="O712" s="6" t="s">
        <v>213</v>
      </c>
      <c r="P712" s="6" t="s">
        <v>362</v>
      </c>
      <c r="Q712" s="6" t="s">
        <v>1080</v>
      </c>
      <c r="R712" s="6" t="s">
        <v>2284</v>
      </c>
      <c r="S712" s="6" t="s">
        <v>51</v>
      </c>
      <c r="T712" s="9" t="s">
        <v>2285</v>
      </c>
      <c r="U712" s="10">
        <v>6.01</v>
      </c>
      <c r="V712" s="10">
        <v>6</v>
      </c>
      <c r="W712" s="11" t="e">
        <f>_xlfn.XLOOKUP(C712,#REF!,#REF!,"S/I",0)</f>
        <v>#REF!</v>
      </c>
      <c r="X712" s="11" t="str">
        <f>_xlfn.XLOOKUP($D712,[2]Retiros_dinamica!$F:$F,[2]Retiros_dinamica!B:B,"S/I",0)</f>
        <v>S/I</v>
      </c>
      <c r="Y712" s="11" t="str">
        <f>_xlfn.XLOOKUP($D712,[2]Retiros_dinamica!$F:$F,[2]Retiros_dinamica!C:C,"S/I",0)</f>
        <v>S/I</v>
      </c>
      <c r="Z712" s="11" t="str">
        <f>_xlfn.XLOOKUP($D712,[2]Retiros_dinamica!$F:$F,[2]Retiros_dinamica!D:D,"S/I",0)</f>
        <v>S/I</v>
      </c>
      <c r="AA712" s="11" t="str">
        <f>_xlfn.XLOOKUP($D712,[2]Retiros_dinamica!$F:$F,[2]Retiros_dinamica!E:E,"S/I",0)</f>
        <v>S/I</v>
      </c>
      <c r="AB712" s="6" t="str">
        <f>_xlfn.XLOOKUP(C712,[2]CMg!$I$4:$I$106,[2]CMg!$M$4:$M$106,"----",0,1)</f>
        <v>----</v>
      </c>
      <c r="AC712" s="6" t="str">
        <f>_xlfn.XLOOKUP(C712,[2]CMg!$A$4:$A$106,[2]CMg!$B$4:$B$106,"----",0,1)</f>
        <v>----</v>
      </c>
      <c r="AD712" s="6" t="str">
        <f>_xlfn.XLOOKUP(C712,'[3]Promedio solar Cmg'!$A$4:$A$106,'[3]Promedio solar Cmg'!$B$4:$B$106,"----",0,1)</f>
        <v>----</v>
      </c>
      <c r="AH712" s="12">
        <f>_xlfn.XLOOKUP($E712,'[2]Balance económico'!$C:$C,'[2]Balance económico'!$D:$D,"-",0)</f>
        <v>652698071.49294853</v>
      </c>
      <c r="AI712" s="12">
        <f>_xlfn.XLOOKUP($E712,'[2]Balance económico'!$C:$C,'[2]Balance económico'!$E:$E,"-",0)</f>
        <v>68666629.839599997</v>
      </c>
      <c r="AJ712" s="12" t="str">
        <f>_xlfn.XLOOKUP($E712,'[2]Balance económico'!$C:$C,'[2]Balance económico'!$F:$F,"-",0)</f>
        <v>----</v>
      </c>
      <c r="AK712" s="6" t="str">
        <f t="shared" si="34"/>
        <v>PPA</v>
      </c>
      <c r="AL712" s="12" t="str" cm="1">
        <f t="array" ref="AL712">IFERROR((X712*[2]!Tabla2[Bloque A] + 'BD Centrales 2025'!Y318*[2]!Tabla2[Bloque B] + 'BD Centrales 2025'!Z318*[2]!Tabla2[Bloque C])*#REF!,"-")</f>
        <v>-</v>
      </c>
      <c r="AM712" s="12" t="str">
        <f t="shared" si="35"/>
        <v>-</v>
      </c>
      <c r="AN712" s="12">
        <f>IFERROR((AH712+AI712+AJ712)/(SUMIFS($W$2:$W$1194,$E$2:$E$1194,E712)*1000*#REF!),0)</f>
        <v>0</v>
      </c>
    </row>
    <row r="713" spans="1:40" ht="14.4" x14ac:dyDescent="0.3">
      <c r="A713" s="7">
        <v>1850</v>
      </c>
      <c r="B713" s="7" t="s">
        <v>2286</v>
      </c>
      <c r="C713" s="8" t="s">
        <v>2287</v>
      </c>
      <c r="D713" s="6" t="s">
        <v>1498</v>
      </c>
      <c r="E713" s="6" t="str">
        <f>_xlfn.XLOOKUP(D713,'[2]Coordinados SEN'!$A:$A,'[2]Coordinados SEN'!$B:$B,"-",0)</f>
        <v>77.423.682-1</v>
      </c>
      <c r="F713" s="6" t="s">
        <v>1498</v>
      </c>
      <c r="G713" s="6">
        <f t="shared" si="33"/>
        <v>2</v>
      </c>
      <c r="H713" s="6" t="s">
        <v>2288</v>
      </c>
      <c r="I713" s="6" t="s">
        <v>2289</v>
      </c>
      <c r="J713" s="6" t="str">
        <f>_xlfn.XLOOKUP(I713,'[2]Barras CMg'!$E$2:$E$1527,'[2]Barras CMg'!$A$2:$A$1527,"------",0,1)</f>
        <v>FUTURO________033</v>
      </c>
      <c r="K713" s="6">
        <v>1</v>
      </c>
      <c r="L713" s="6">
        <v>2025</v>
      </c>
      <c r="M713" s="6" t="s">
        <v>495</v>
      </c>
      <c r="N713" s="6" t="s">
        <v>496</v>
      </c>
      <c r="O713" s="6" t="s">
        <v>47</v>
      </c>
      <c r="P713" s="6" t="s">
        <v>48</v>
      </c>
      <c r="Q713" s="6" t="s">
        <v>48</v>
      </c>
      <c r="R713" s="6" t="s">
        <v>48</v>
      </c>
      <c r="S713" s="6" t="s">
        <v>51</v>
      </c>
      <c r="T713" s="9" t="s">
        <v>2290</v>
      </c>
      <c r="U713" s="10">
        <v>135.83449999999999</v>
      </c>
      <c r="V713" s="10">
        <v>129.7287</v>
      </c>
      <c r="W713" s="11" t="e">
        <f>_xlfn.XLOOKUP(C713,#REF!,#REF!,"S/I",0)</f>
        <v>#REF!</v>
      </c>
      <c r="X713" s="11" t="str">
        <f>_xlfn.XLOOKUP($D713,[2]Retiros_dinamica!$F:$F,[2]Retiros_dinamica!B:B,"S/I",0)</f>
        <v>S/I</v>
      </c>
      <c r="Y713" s="11" t="str">
        <f>_xlfn.XLOOKUP($D713,[2]Retiros_dinamica!$F:$F,[2]Retiros_dinamica!C:C,"S/I",0)</f>
        <v>S/I</v>
      </c>
      <c r="Z713" s="11" t="str">
        <f>_xlfn.XLOOKUP($D713,[2]Retiros_dinamica!$F:$F,[2]Retiros_dinamica!D:D,"S/I",0)</f>
        <v>S/I</v>
      </c>
      <c r="AA713" s="11" t="str">
        <f>_xlfn.XLOOKUP($D713,[2]Retiros_dinamica!$F:$F,[2]Retiros_dinamica!E:E,"S/I",0)</f>
        <v>S/I</v>
      </c>
      <c r="AB713" s="6">
        <f>_xlfn.XLOOKUP(C713,[2]CMg!$I$4:$I$106,[2]CMg!$M$4:$M$106,"----",0,1)</f>
        <v>3.7279199091623845</v>
      </c>
      <c r="AC713" s="6">
        <f>_xlfn.XLOOKUP(C713,'[3]Promedio Cmg'!$A$4:$A$106,'[3]Promedio Cmg'!$B$4:$B$106,"---",0,1)</f>
        <v>49.281502111630971</v>
      </c>
      <c r="AD713" s="6">
        <f>_xlfn.XLOOKUP(C713,'[3]Promedio solar Cmg'!$A$4:$A$106,'[3]Promedio solar Cmg'!$B$4:$B$106,"----",0,1)</f>
        <v>8.453520547945212</v>
      </c>
      <c r="AE713" s="6">
        <f>_xlfn.XLOOKUP(C713,[2]CMg!$O$4:$O$106,[2]CMg!$P$4:$P$106,"----",0,1)</f>
        <v>78.438640187829932</v>
      </c>
      <c r="AF713" s="14">
        <f>_xlfn.XLOOKUP(C713,[2]CMg!$S$4:$S$106,[2]CMg!$U$4:$U$106,"----",0,1)</f>
        <v>0.50896016436479852</v>
      </c>
      <c r="AH713" s="12">
        <f>_xlfn.XLOOKUP($E713,'[2]Balance económico'!$C:$C,'[2]Balance económico'!$D:$D,"-",0)</f>
        <v>-701589921.74896979</v>
      </c>
      <c r="AI713" s="12">
        <f>_xlfn.XLOOKUP($E713,'[2]Balance económico'!$C:$C,'[2]Balance económico'!$E:$E,"-",0)</f>
        <v>16010781848.727798</v>
      </c>
      <c r="AJ713" s="12" t="str">
        <f>_xlfn.XLOOKUP($E713,'[2]Balance económico'!$C:$C,'[2]Balance económico'!$F:$F,"-",0)</f>
        <v>----</v>
      </c>
      <c r="AK713" s="6" t="str">
        <f t="shared" si="34"/>
        <v>PPA</v>
      </c>
      <c r="AL713" s="12" t="str" cm="1">
        <f t="array" ref="AL713">IFERROR((X713*[2]!Tabla2[Bloque A] + 'BD Centrales 2025'!Y802*[2]!Tabla2[Bloque B] + 'BD Centrales 2025'!Z802*[2]!Tabla2[Bloque C])*#REF!,"-")</f>
        <v>-</v>
      </c>
      <c r="AM713" s="12" t="str">
        <f t="shared" si="35"/>
        <v>-</v>
      </c>
      <c r="AN713" s="12">
        <f>IFERROR((AH713+AI713+AJ713)/(SUMIFS($W$2:$W$1194,$E$2:$E$1194,E713)*1000*#REF!),0)</f>
        <v>0</v>
      </c>
    </row>
    <row r="714" spans="1:40" ht="14.4" x14ac:dyDescent="0.3">
      <c r="A714" s="7">
        <v>1851</v>
      </c>
      <c r="B714" s="7" t="s">
        <v>2291</v>
      </c>
      <c r="C714" s="8" t="s">
        <v>2292</v>
      </c>
      <c r="D714" s="6" t="s">
        <v>2293</v>
      </c>
      <c r="E714" s="6" t="str">
        <f>_xlfn.XLOOKUP(D714,'[2]Coordinados SEN'!$A:$A,'[2]Coordinados SEN'!$B:$B,"-",0)</f>
        <v>76.009.328-9</v>
      </c>
      <c r="F714" s="6" t="s">
        <v>2293</v>
      </c>
      <c r="G714" s="6">
        <f t="shared" si="33"/>
        <v>6</v>
      </c>
      <c r="H714" s="6" t="s">
        <v>2294</v>
      </c>
      <c r="I714" s="13" t="s">
        <v>2295</v>
      </c>
      <c r="J714" s="6" t="str">
        <f>_xlfn.XLOOKUP(I714,'[2]Barras CMg'!$E$2:$E$1527,'[2]Barras CMg'!$A$2:$A$1527,"------",0,1)</f>
        <v>A.NEGRAS______066</v>
      </c>
      <c r="K714" s="6">
        <v>1</v>
      </c>
      <c r="L714" s="6">
        <v>2025</v>
      </c>
      <c r="M714" s="6" t="s">
        <v>495</v>
      </c>
      <c r="N714" s="6" t="s">
        <v>496</v>
      </c>
      <c r="O714" s="6" t="s">
        <v>157</v>
      </c>
      <c r="P714" s="6" t="s">
        <v>90</v>
      </c>
      <c r="Q714" s="6" t="s">
        <v>868</v>
      </c>
      <c r="R714" s="6" t="s">
        <v>1461</v>
      </c>
      <c r="S714" s="6" t="s">
        <v>158</v>
      </c>
      <c r="T714" s="9" t="s">
        <v>1692</v>
      </c>
      <c r="U714" s="10">
        <v>7.12</v>
      </c>
      <c r="V714" s="10">
        <v>6.95</v>
      </c>
      <c r="W714" s="11" t="e">
        <f>_xlfn.XLOOKUP(C714,#REF!,#REF!,"S/I",0)</f>
        <v>#REF!</v>
      </c>
      <c r="X714" s="11">
        <f>_xlfn.XLOOKUP($D714,[2]Retiros_dinamica!$F:$F,[2]Retiros_dinamica!B:B,"S/I",0)</f>
        <v>52.102812447541609</v>
      </c>
      <c r="Y714" s="11">
        <f>_xlfn.XLOOKUP($D714,[2]Retiros_dinamica!$F:$F,[2]Retiros_dinamica!C:C,"S/I",0)</f>
        <v>34.479036994191901</v>
      </c>
      <c r="Z714" s="11">
        <f>_xlfn.XLOOKUP($D714,[2]Retiros_dinamica!$F:$F,[2]Retiros_dinamica!D:D,"S/I",0)</f>
        <v>20.338874513272621</v>
      </c>
      <c r="AA714" s="11">
        <f>_xlfn.XLOOKUP($D714,[2]Retiros_dinamica!$F:$F,[2]Retiros_dinamica!E:E,"S/I",0)</f>
        <v>106.92072395500614</v>
      </c>
      <c r="AB714" s="6">
        <f>_xlfn.XLOOKUP(C714,[2]CMg!$I$4:$I$106,[2]CMg!$M$4:$M$106,"----",0,1)</f>
        <v>21.329959453240782</v>
      </c>
      <c r="AC714" s="6">
        <f>_xlfn.XLOOKUP(C714,'[3]Promedio Cmg'!$A$4:$A$106,'[3]Promedio Cmg'!$B$4:$B$106,"---",0,1)</f>
        <v>62.335146672754341</v>
      </c>
      <c r="AD714" s="6">
        <f>_xlfn.XLOOKUP(C714,'[3]Promedio solar Cmg'!$A$4:$A$106,'[3]Promedio solar Cmg'!$B$4:$B$106,"----",0,1)</f>
        <v>37.323958904109617</v>
      </c>
      <c r="AH714" s="12">
        <f>_xlfn.XLOOKUP($E714,'[2]Balance económico'!$C:$C,'[2]Balance económico'!$D:$D,"-",0)</f>
        <v>14631962284.185532</v>
      </c>
      <c r="AI714" s="12">
        <f>_xlfn.XLOOKUP($E714,'[2]Balance económico'!$C:$C,'[2]Balance económico'!$E:$E,"-",0)</f>
        <v>15581041845.32476</v>
      </c>
      <c r="AJ714" s="12">
        <f>_xlfn.XLOOKUP($E714,'[2]Balance económico'!$C:$C,'[2]Balance económico'!$F:$F,"-",0)</f>
        <v>369220.44629401423</v>
      </c>
      <c r="AK714" s="6" t="str">
        <f t="shared" si="34"/>
        <v>PPA</v>
      </c>
      <c r="AL714" s="12" t="str" cm="1">
        <f t="array" ref="AL714">IFERROR((X714*[2]!Tabla2[Bloque A] + 'BD Centrales 2025'!Y973*[2]!Tabla2[Bloque B] + 'BD Centrales 2025'!Z973*[2]!Tabla2[Bloque C])*#REF!,"-")</f>
        <v>-</v>
      </c>
      <c r="AM714" s="12" t="str">
        <f t="shared" si="35"/>
        <v>-</v>
      </c>
      <c r="AN714" s="12">
        <f>IFERROR((AH714+AI714+AJ714)/(SUMIFS($W$2:$W$1194,$E$2:$E$1194,E714)*1000*#REF!),0)</f>
        <v>0</v>
      </c>
    </row>
    <row r="715" spans="1:40" ht="14.4" x14ac:dyDescent="0.3">
      <c r="A715" s="7">
        <v>1852</v>
      </c>
      <c r="B715" s="7" t="s">
        <v>2302</v>
      </c>
      <c r="C715" s="8" t="s">
        <v>2303</v>
      </c>
      <c r="D715" s="6" t="s">
        <v>64</v>
      </c>
      <c r="E715" s="6" t="str">
        <f>_xlfn.XLOOKUP(D715,'[2]Coordinados SEN'!$A:$A,'[2]Coordinados SEN'!$B:$B,"-",0)</f>
        <v>96.505.760-9</v>
      </c>
      <c r="F715" s="6" t="s">
        <v>64</v>
      </c>
      <c r="G715" s="6">
        <f t="shared" si="33"/>
        <v>29</v>
      </c>
      <c r="H715" s="6" t="s">
        <v>2304</v>
      </c>
      <c r="I715" s="13" t="s">
        <v>2305</v>
      </c>
      <c r="J715" s="6" t="str">
        <f>_xlfn.XLOOKUP(I715,'[2]Barras CMg'!$E$2:$E$1527,'[2]Barras CMg'!$A$2:$A$1527,"------",0,1)</f>
        <v>COLBUN________013</v>
      </c>
      <c r="K715" s="6">
        <v>1</v>
      </c>
      <c r="L715" s="6">
        <v>2025</v>
      </c>
      <c r="M715" s="6" t="s">
        <v>495</v>
      </c>
      <c r="N715" s="6" t="s">
        <v>496</v>
      </c>
      <c r="O715" s="6" t="s">
        <v>157</v>
      </c>
      <c r="P715" s="6" t="s">
        <v>90</v>
      </c>
      <c r="Q715" s="6" t="s">
        <v>97</v>
      </c>
      <c r="R715" s="6" t="s">
        <v>98</v>
      </c>
      <c r="S715" s="6" t="s">
        <v>158</v>
      </c>
      <c r="T715" s="9" t="s">
        <v>2306</v>
      </c>
      <c r="U715" s="10">
        <v>9.2249999999999996</v>
      </c>
      <c r="V715" s="10">
        <v>9</v>
      </c>
      <c r="W715" s="11" t="e">
        <f>_xlfn.XLOOKUP(C715,#REF!,#REF!,"S/I",0)</f>
        <v>#REF!</v>
      </c>
      <c r="X715" s="11">
        <f>_xlfn.XLOOKUP($D715,[2]Retiros_dinamica!$F:$F,[2]Retiros_dinamica!B:B,"S/I",0)</f>
        <v>3718226.0598297678</v>
      </c>
      <c r="Y715" s="11">
        <f>_xlfn.XLOOKUP($D715,[2]Retiros_dinamica!$F:$F,[2]Retiros_dinamica!C:C,"S/I",0)</f>
        <v>3629256.6101904032</v>
      </c>
      <c r="Z715" s="11">
        <f>_xlfn.XLOOKUP($D715,[2]Retiros_dinamica!$F:$F,[2]Retiros_dinamica!D:D,"S/I",0)</f>
        <v>1641521.734171205</v>
      </c>
      <c r="AA715" s="11">
        <f>_xlfn.XLOOKUP($D715,[2]Retiros_dinamica!$F:$F,[2]Retiros_dinamica!E:E,"S/I",0)</f>
        <v>8989004.4041913748</v>
      </c>
      <c r="AB715" s="6">
        <f>_xlfn.XLOOKUP(C715,[2]CMg!$I$4:$I$106,[2]CMg!$M$4:$M$106,"----",0,1)</f>
        <v>21.964915124431791</v>
      </c>
      <c r="AC715" s="6">
        <f>_xlfn.XLOOKUP(C715,'[3]Promedio Cmg'!$A$4:$A$106,'[3]Promedio Cmg'!$B$4:$B$106,"---",0,1)</f>
        <v>59.415841798881232</v>
      </c>
      <c r="AD715" s="6">
        <f>_xlfn.XLOOKUP(C715,'[3]Promedio solar Cmg'!$A$4:$A$106,'[3]Promedio solar Cmg'!$B$4:$B$106,"----",0,1)</f>
        <v>35.504980821917776</v>
      </c>
      <c r="AH715" s="12">
        <f>_xlfn.XLOOKUP($E715,'[2]Balance económico'!$C:$C,'[2]Balance económico'!$D:$D,"-",0)</f>
        <v>-1345248975.5315018</v>
      </c>
      <c r="AI715" s="12">
        <f>_xlfn.XLOOKUP($E715,'[2]Balance económico'!$C:$C,'[2]Balance económico'!$E:$E,"-",0)</f>
        <v>1898616992.9867737</v>
      </c>
      <c r="AJ715" s="12">
        <f>_xlfn.XLOOKUP($E715,'[2]Balance económico'!$C:$C,'[2]Balance económico'!$F:$F,"-",0)</f>
        <v>30881173149.204327</v>
      </c>
      <c r="AK715" s="6" t="str">
        <f t="shared" si="34"/>
        <v>PPA</v>
      </c>
      <c r="AL715" s="12" t="str" cm="1">
        <f t="array" ref="AL715">IFERROR((X715*[2]!Tabla2[Bloque A] + 'BD Centrales 2025'!Y933*[2]!Tabla2[Bloque B] + 'BD Centrales 2025'!Z933*[2]!Tabla2[Bloque C])*#REF!,"-")</f>
        <v>-</v>
      </c>
      <c r="AM715" s="12" t="str">
        <f t="shared" si="35"/>
        <v>-</v>
      </c>
      <c r="AN715" s="12">
        <f>IFERROR((AH715+AI715+AJ715)/(SUMIFS($W$2:$W$1194,$E$2:$E$1194,E715)*1000*#REF!),0)</f>
        <v>0</v>
      </c>
    </row>
    <row r="716" spans="1:40" ht="14.4" x14ac:dyDescent="0.3">
      <c r="A716" s="7">
        <v>1853</v>
      </c>
      <c r="B716" s="7" t="s">
        <v>2307</v>
      </c>
      <c r="C716" s="8" t="s">
        <v>2308</v>
      </c>
      <c r="D716" s="6" t="s">
        <v>2309</v>
      </c>
      <c r="E716" s="6" t="str">
        <f>_xlfn.XLOOKUP(D716,'[2]Coordinados SEN'!$A:$A,'[2]Coordinados SEN'!$B:$B,"-",0)</f>
        <v>77.042.032-6</v>
      </c>
      <c r="F716" s="6" t="s">
        <v>2310</v>
      </c>
      <c r="G716" s="6">
        <f t="shared" si="33"/>
        <v>15</v>
      </c>
      <c r="H716" s="6" t="s">
        <v>2311</v>
      </c>
      <c r="I716" s="6" t="s">
        <v>2312</v>
      </c>
      <c r="J716" s="6" t="str">
        <f>_xlfn.XLOOKUP(I716,'[2]Barras CMg'!$E$2:$E$1527,'[2]Barras CMg'!$A$2:$A$1527,"------",0,1)</f>
        <v>CHAGUAL_______023</v>
      </c>
      <c r="K716" s="6">
        <v>3</v>
      </c>
      <c r="L716" s="6">
        <v>2025</v>
      </c>
      <c r="M716" s="6" t="s">
        <v>495</v>
      </c>
      <c r="N716" s="6" t="s">
        <v>496</v>
      </c>
      <c r="O716" s="6" t="s">
        <v>157</v>
      </c>
      <c r="P716" s="6" t="s">
        <v>477</v>
      </c>
      <c r="Q716" s="6" t="s">
        <v>766</v>
      </c>
      <c r="R716" s="6" t="s">
        <v>1428</v>
      </c>
      <c r="S716" s="6" t="s">
        <v>158</v>
      </c>
      <c r="T716" s="9" t="s">
        <v>2313</v>
      </c>
      <c r="U716" s="10">
        <v>9.375</v>
      </c>
      <c r="V716" s="10">
        <v>9.0686</v>
      </c>
      <c r="W716" s="11" t="e">
        <f>_xlfn.XLOOKUP(C716,#REF!,#REF!,"S/I",0)</f>
        <v>#REF!</v>
      </c>
      <c r="X716" s="11" t="str">
        <f>_xlfn.XLOOKUP($D716,[2]Retiros_dinamica!$F:$F,[2]Retiros_dinamica!B:B,"S/I",0)</f>
        <v>S/I</v>
      </c>
      <c r="Y716" s="11" t="str">
        <f>_xlfn.XLOOKUP($D716,[2]Retiros_dinamica!$F:$F,[2]Retiros_dinamica!C:C,"S/I",0)</f>
        <v>S/I</v>
      </c>
      <c r="Z716" s="11" t="str">
        <f>_xlfn.XLOOKUP($D716,[2]Retiros_dinamica!$F:$F,[2]Retiros_dinamica!D:D,"S/I",0)</f>
        <v>S/I</v>
      </c>
      <c r="AA716" s="11" t="str">
        <f>_xlfn.XLOOKUP($D716,[2]Retiros_dinamica!$F:$F,[2]Retiros_dinamica!E:E,"S/I",0)</f>
        <v>S/I</v>
      </c>
      <c r="AB716" s="6">
        <f>_xlfn.XLOOKUP(C716,[2]CMg!$I$4:$I$106,[2]CMg!$M$4:$M$106,"----",0,1)</f>
        <v>9.8575616049967554</v>
      </c>
      <c r="AC716" s="6">
        <f>_xlfn.XLOOKUP(C716,'[3]Promedio Cmg'!$A$4:$A$106,'[3]Promedio Cmg'!$B$4:$B$106,"---",0,1)</f>
        <v>50.782392420956484</v>
      </c>
      <c r="AD716" s="6">
        <f>_xlfn.XLOOKUP(C716,'[3]Promedio solar Cmg'!$A$4:$A$106,'[3]Promedio solar Cmg'!$B$4:$B$106,"----",0,1)</f>
        <v>14.828219178082206</v>
      </c>
      <c r="AH716" s="12">
        <f>_xlfn.XLOOKUP($E716,'[2]Balance económico'!$C:$C,'[2]Balance económico'!$D:$D,"-",0)</f>
        <v>17945894092.979145</v>
      </c>
      <c r="AI716" s="12">
        <f>_xlfn.XLOOKUP($E716,'[2]Balance económico'!$C:$C,'[2]Balance económico'!$E:$E,"-",0)</f>
        <v>1177127229.339</v>
      </c>
      <c r="AJ716" s="12" t="str">
        <f>_xlfn.XLOOKUP($E716,'[2]Balance económico'!$C:$C,'[2]Balance económico'!$F:$F,"-",0)</f>
        <v>----</v>
      </c>
      <c r="AK716" s="6" t="str">
        <f t="shared" si="34"/>
        <v>PPA</v>
      </c>
      <c r="AL716" s="12" t="str" cm="1">
        <f t="array" ref="AL716">IFERROR((X716*[2]!Tabla2[Bloque A] + 'BD Centrales 2025'!Y813*[2]!Tabla2[Bloque B] + 'BD Centrales 2025'!Z813*[2]!Tabla2[Bloque C])*#REF!,"-")</f>
        <v>-</v>
      </c>
      <c r="AM716" s="12" t="str">
        <f t="shared" si="35"/>
        <v>-</v>
      </c>
      <c r="AN716" s="12">
        <f>IFERROR((AH716+AI716+AJ716)/(SUMIFS($W$2:$W$1194,$E$2:$E$1194,E716)*1000*#REF!),0)</f>
        <v>0</v>
      </c>
    </row>
    <row r="717" spans="1:40" ht="14.4" x14ac:dyDescent="0.3">
      <c r="A717" s="7">
        <v>1854</v>
      </c>
      <c r="B717" s="7" t="s">
        <v>1257</v>
      </c>
      <c r="C717" s="8" t="s">
        <v>1258</v>
      </c>
      <c r="D717" s="6" t="s">
        <v>1259</v>
      </c>
      <c r="E717" s="6" t="str">
        <f>_xlfn.XLOOKUP(D717,'[2]Coordinados SEN'!$A:$A,'[2]Coordinados SEN'!$B:$B,"-",0)</f>
        <v>76.803.153-3</v>
      </c>
      <c r="F717" s="6" t="s">
        <v>1259</v>
      </c>
      <c r="G717" s="6">
        <f t="shared" si="33"/>
        <v>1</v>
      </c>
      <c r="H717" s="6" t="s">
        <v>1260</v>
      </c>
      <c r="I717" s="13" t="s">
        <v>303</v>
      </c>
      <c r="J717" s="6" t="str">
        <f>_xlfn.XLOOKUP(I717,'[2]Barras CMg'!$E$2:$E$1527,'[2]Barras CMg'!$A$2:$A$1527,"------",0,1)</f>
        <v>CORRALES______023</v>
      </c>
      <c r="K717" s="6">
        <v>1</v>
      </c>
      <c r="L717" s="6">
        <v>2025</v>
      </c>
      <c r="M717" s="6" t="s">
        <v>66</v>
      </c>
      <c r="N717" s="6" t="s">
        <v>177</v>
      </c>
      <c r="O717" s="6" t="s">
        <v>47</v>
      </c>
      <c r="P717" s="6" t="s">
        <v>106</v>
      </c>
      <c r="Q717" s="6" t="s">
        <v>107</v>
      </c>
      <c r="R717" s="6" t="s">
        <v>304</v>
      </c>
      <c r="S717" s="6" t="s">
        <v>158</v>
      </c>
      <c r="T717" s="9" t="s">
        <v>1261</v>
      </c>
      <c r="U717" s="10">
        <v>2.9990000000000001</v>
      </c>
      <c r="V717" s="10">
        <v>2.964</v>
      </c>
      <c r="W717" s="11" t="e">
        <f>_xlfn.XLOOKUP(C717,#REF!,#REF!,"S/I",0)</f>
        <v>#REF!</v>
      </c>
      <c r="X717" s="11" t="str">
        <f>_xlfn.XLOOKUP($D717,[2]Retiros_dinamica!$F:$F,[2]Retiros_dinamica!B:B,"S/I",0)</f>
        <v>S/I</v>
      </c>
      <c r="Y717" s="11" t="str">
        <f>_xlfn.XLOOKUP($D717,[2]Retiros_dinamica!$F:$F,[2]Retiros_dinamica!C:C,"S/I",0)</f>
        <v>S/I</v>
      </c>
      <c r="Z717" s="11" t="str">
        <f>_xlfn.XLOOKUP($D717,[2]Retiros_dinamica!$F:$F,[2]Retiros_dinamica!D:D,"S/I",0)</f>
        <v>S/I</v>
      </c>
      <c r="AA717" s="11" t="str">
        <f>_xlfn.XLOOKUP($D717,[2]Retiros_dinamica!$F:$F,[2]Retiros_dinamica!E:E,"S/I",0)</f>
        <v>S/I</v>
      </c>
      <c r="AB717" s="6" t="str">
        <f>_xlfn.XLOOKUP(C717,[2]CMg!$I$4:$I$106,[2]CMg!$M$4:$M$106,"----",0,1)</f>
        <v>----</v>
      </c>
      <c r="AC717" s="6" t="str">
        <f>_xlfn.XLOOKUP(C717,[2]CMg!$A$4:$A$106,[2]CMg!$B$4:$B$106,"----",0,1)</f>
        <v>----</v>
      </c>
      <c r="AD717" s="6" t="str">
        <f>_xlfn.XLOOKUP(C717,'[3]Promedio solar Cmg'!$A$4:$A$106,'[3]Promedio solar Cmg'!$B$4:$B$106,"----",0,1)</f>
        <v>----</v>
      </c>
      <c r="AH717" s="12">
        <f>_xlfn.XLOOKUP($E717,'[2]Balance económico'!$C:$C,'[2]Balance económico'!$D:$D,"-",0)</f>
        <v>-657197.49461457878</v>
      </c>
      <c r="AI717" s="12">
        <f>_xlfn.XLOOKUP($E717,'[2]Balance económico'!$C:$C,'[2]Balance económico'!$E:$E,"-",0)</f>
        <v>131617012.60271999</v>
      </c>
      <c r="AJ717" s="12" t="str">
        <f>_xlfn.XLOOKUP($E717,'[2]Balance económico'!$C:$C,'[2]Balance económico'!$F:$F,"-",0)</f>
        <v>----</v>
      </c>
      <c r="AK717" s="6" t="str">
        <f t="shared" si="34"/>
        <v>PPA</v>
      </c>
      <c r="AL717" s="12" t="str" cm="1">
        <f t="array" ref="AL717">IFERROR((X717*[2]!Tabla2[Bloque A] + 'BD Centrales 2025'!Y213*[2]!Tabla2[Bloque B] + 'BD Centrales 2025'!Z213*[2]!Tabla2[Bloque C])*#REF!,"-")</f>
        <v>-</v>
      </c>
      <c r="AM717" s="12" t="str">
        <f t="shared" si="35"/>
        <v>-</v>
      </c>
      <c r="AN717" s="12">
        <f>IFERROR((AH717+AI717+AJ717)/(SUMIFS($W$2:$W$1194,$E$2:$E$1194,E717)*1000*#REF!),0)</f>
        <v>0</v>
      </c>
    </row>
    <row r="718" spans="1:40" ht="14.4" x14ac:dyDescent="0.3">
      <c r="A718" s="7">
        <v>1855</v>
      </c>
      <c r="B718" s="7" t="s">
        <v>2314</v>
      </c>
      <c r="C718" s="8" t="s">
        <v>2315</v>
      </c>
      <c r="D718" s="6" t="s">
        <v>2269</v>
      </c>
      <c r="E718" s="6" t="str">
        <f>_xlfn.XLOOKUP(D718,'[2]Coordinados SEN'!$A:$A,'[2]Coordinados SEN'!$B:$B,"-",0)</f>
        <v>77.428.039-1</v>
      </c>
      <c r="F718" s="6" t="s">
        <v>2316</v>
      </c>
      <c r="G718" s="6">
        <f t="shared" si="33"/>
        <v>18</v>
      </c>
      <c r="H718" s="6" t="s">
        <v>2317</v>
      </c>
      <c r="I718" s="6" t="s">
        <v>1931</v>
      </c>
      <c r="J718" s="6" t="str">
        <f>_xlfn.XLOOKUP(I718,'[2]Barras CMg'!$E$2:$E$1527,'[2]Barras CMg'!$A$2:$A$1527,"------",0,1)</f>
        <v>------</v>
      </c>
      <c r="K718" s="6" t="s">
        <v>397</v>
      </c>
      <c r="L718" s="6">
        <v>2025</v>
      </c>
      <c r="M718" s="6" t="s">
        <v>495</v>
      </c>
      <c r="N718" s="6" t="s">
        <v>496</v>
      </c>
      <c r="O718" s="6" t="s">
        <v>213</v>
      </c>
      <c r="P718" s="6" t="s">
        <v>362</v>
      </c>
      <c r="Q718" s="6" t="s">
        <v>363</v>
      </c>
      <c r="R718" s="6" t="s">
        <v>2318</v>
      </c>
      <c r="S718" s="6" t="s">
        <v>51</v>
      </c>
      <c r="T718" s="9" t="s">
        <v>2119</v>
      </c>
      <c r="U718" s="10">
        <v>2.70357</v>
      </c>
      <c r="V718" s="10">
        <v>2.7</v>
      </c>
      <c r="W718" s="11" t="e">
        <f>_xlfn.XLOOKUP(C718,#REF!,#REF!,"S/I",0)</f>
        <v>#REF!</v>
      </c>
      <c r="X718" s="11" t="str">
        <f>_xlfn.XLOOKUP($D718,[2]Retiros_dinamica!$F:$F,[2]Retiros_dinamica!B:B,"S/I",0)</f>
        <v>S/I</v>
      </c>
      <c r="Y718" s="11" t="str">
        <f>_xlfn.XLOOKUP($D718,[2]Retiros_dinamica!$F:$F,[2]Retiros_dinamica!C:C,"S/I",0)</f>
        <v>S/I</v>
      </c>
      <c r="Z718" s="11" t="str">
        <f>_xlfn.XLOOKUP($D718,[2]Retiros_dinamica!$F:$F,[2]Retiros_dinamica!D:D,"S/I",0)</f>
        <v>S/I</v>
      </c>
      <c r="AA718" s="11" t="str">
        <f>_xlfn.XLOOKUP($D718,[2]Retiros_dinamica!$F:$F,[2]Retiros_dinamica!E:E,"S/I",0)</f>
        <v>S/I</v>
      </c>
      <c r="AB718" s="6" t="str">
        <f>_xlfn.XLOOKUP(C718,[2]CMg!$I$4:$I$106,[2]CMg!$M$4:$M$106,"----",0,1)</f>
        <v>----</v>
      </c>
      <c r="AC718" s="6" t="str">
        <f>_xlfn.XLOOKUP(C718,[2]CMg!$A$4:$A$106,[2]CMg!$B$4:$B$106,"----",0,1)</f>
        <v>----</v>
      </c>
      <c r="AD718" s="6" t="str">
        <f>_xlfn.XLOOKUP(C718,'[3]Promedio solar Cmg'!$A$4:$A$106,'[3]Promedio solar Cmg'!$B$4:$B$106,"----",0,1)</f>
        <v>----</v>
      </c>
      <c r="AH718" s="12">
        <f>_xlfn.XLOOKUP($E718,'[2]Balance económico'!$C:$C,'[2]Balance económico'!$D:$D,"-",0)</f>
        <v>11750921855.045132</v>
      </c>
      <c r="AI718" s="12">
        <f>_xlfn.XLOOKUP($E718,'[2]Balance económico'!$C:$C,'[2]Balance económico'!$E:$E,"-",0)</f>
        <v>1248381383.0746999</v>
      </c>
      <c r="AJ718" s="12" t="str">
        <f>_xlfn.XLOOKUP($E718,'[2]Balance económico'!$C:$C,'[2]Balance económico'!$F:$F,"-",0)</f>
        <v>----</v>
      </c>
      <c r="AK718" s="6" t="str">
        <f t="shared" si="34"/>
        <v>PPA</v>
      </c>
      <c r="AL718" s="12" t="str" cm="1">
        <f t="array" ref="AL718">IFERROR((X718*[2]!Tabla2[Bloque A] + 'BD Centrales 2025'!Y626*[2]!Tabla2[Bloque B] + 'BD Centrales 2025'!Z626*[2]!Tabla2[Bloque C])*#REF!,"-")</f>
        <v>-</v>
      </c>
      <c r="AM718" s="12" t="str">
        <f t="shared" si="35"/>
        <v>-</v>
      </c>
      <c r="AN718" s="12">
        <f>IFERROR((AH718+AI718+AJ718)/(SUMIFS($W$2:$W$1194,$E$2:$E$1194,E718)*1000*#REF!),0)</f>
        <v>0</v>
      </c>
    </row>
    <row r="719" spans="1:40" ht="14.4" x14ac:dyDescent="0.3">
      <c r="A719" s="7">
        <v>1856</v>
      </c>
      <c r="B719" s="7" t="s">
        <v>2319</v>
      </c>
      <c r="C719" s="8" t="s">
        <v>2320</v>
      </c>
      <c r="D719" s="6" t="s">
        <v>2269</v>
      </c>
      <c r="E719" s="6" t="str">
        <f>_xlfn.XLOOKUP(D719,'[2]Coordinados SEN'!$A:$A,'[2]Coordinados SEN'!$B:$B,"-",0)</f>
        <v>77.428.039-1</v>
      </c>
      <c r="F719" s="6" t="s">
        <v>2321</v>
      </c>
      <c r="G719" s="6">
        <f t="shared" si="33"/>
        <v>18</v>
      </c>
      <c r="H719" s="6" t="s">
        <v>2322</v>
      </c>
      <c r="I719" s="6" t="s">
        <v>2323</v>
      </c>
      <c r="J719" s="6" t="str">
        <f>_xlfn.XLOOKUP(I719,'[2]Barras CMg'!$E$2:$E$1527,'[2]Barras CMg'!$A$2:$A$1527,"------",0,1)</f>
        <v>------</v>
      </c>
      <c r="K719" s="6" t="s">
        <v>397</v>
      </c>
      <c r="L719" s="6">
        <v>2025</v>
      </c>
      <c r="M719" s="6" t="s">
        <v>495</v>
      </c>
      <c r="N719" s="6" t="s">
        <v>496</v>
      </c>
      <c r="O719" s="6" t="s">
        <v>213</v>
      </c>
      <c r="P719" s="6" t="s">
        <v>68</v>
      </c>
      <c r="Q719" s="6" t="s">
        <v>68</v>
      </c>
      <c r="R719" s="6" t="s">
        <v>2324</v>
      </c>
      <c r="S719" s="6" t="s">
        <v>51</v>
      </c>
      <c r="T719" s="9" t="s">
        <v>2325</v>
      </c>
      <c r="U719" s="10">
        <v>2.60805</v>
      </c>
      <c r="V719" s="10">
        <v>2.6</v>
      </c>
      <c r="W719" s="11" t="e">
        <f>_xlfn.XLOOKUP(C719,#REF!,#REF!,"S/I",0)</f>
        <v>#REF!</v>
      </c>
      <c r="X719" s="11" t="str">
        <f>_xlfn.XLOOKUP($D719,[2]Retiros_dinamica!$F:$F,[2]Retiros_dinamica!B:B,"S/I",0)</f>
        <v>S/I</v>
      </c>
      <c r="Y719" s="11" t="str">
        <f>_xlfn.XLOOKUP($D719,[2]Retiros_dinamica!$F:$F,[2]Retiros_dinamica!C:C,"S/I",0)</f>
        <v>S/I</v>
      </c>
      <c r="Z719" s="11" t="str">
        <f>_xlfn.XLOOKUP($D719,[2]Retiros_dinamica!$F:$F,[2]Retiros_dinamica!D:D,"S/I",0)</f>
        <v>S/I</v>
      </c>
      <c r="AA719" s="11" t="str">
        <f>_xlfn.XLOOKUP($D719,[2]Retiros_dinamica!$F:$F,[2]Retiros_dinamica!E:E,"S/I",0)</f>
        <v>S/I</v>
      </c>
      <c r="AB719" s="6" t="str">
        <f>_xlfn.XLOOKUP(C719,[2]CMg!$I$4:$I$106,[2]CMg!$M$4:$M$106,"----",0,1)</f>
        <v>----</v>
      </c>
      <c r="AC719" s="6" t="str">
        <f>_xlfn.XLOOKUP(C719,[2]CMg!$A$4:$A$106,[2]CMg!$B$4:$B$106,"----",0,1)</f>
        <v>----</v>
      </c>
      <c r="AD719" s="6" t="str">
        <f>_xlfn.XLOOKUP(C719,'[3]Promedio solar Cmg'!$A$4:$A$106,'[3]Promedio solar Cmg'!$B$4:$B$106,"----",0,1)</f>
        <v>----</v>
      </c>
      <c r="AH719" s="12">
        <f>_xlfn.XLOOKUP($E719,'[2]Balance económico'!$C:$C,'[2]Balance económico'!$D:$D,"-",0)</f>
        <v>11750921855.045132</v>
      </c>
      <c r="AI719" s="12">
        <f>_xlfn.XLOOKUP($E719,'[2]Balance económico'!$C:$C,'[2]Balance económico'!$E:$E,"-",0)</f>
        <v>1248381383.0746999</v>
      </c>
      <c r="AJ719" s="12" t="str">
        <f>_xlfn.XLOOKUP($E719,'[2]Balance económico'!$C:$C,'[2]Balance económico'!$F:$F,"-",0)</f>
        <v>----</v>
      </c>
      <c r="AK719" s="6" t="str">
        <f t="shared" si="34"/>
        <v>PPA</v>
      </c>
      <c r="AL719" s="12" t="str" cm="1">
        <f t="array" ref="AL719">IFERROR((X719*[2]!Tabla2[Bloque A] + 'BD Centrales 2025'!Y627*[2]!Tabla2[Bloque B] + 'BD Centrales 2025'!Z627*[2]!Tabla2[Bloque C])*#REF!,"-")</f>
        <v>-</v>
      </c>
      <c r="AM719" s="12" t="str">
        <f t="shared" si="35"/>
        <v>-</v>
      </c>
      <c r="AN719" s="12">
        <f>IFERROR((AH719+AI719+AJ719)/(SUMIFS($W$2:$W$1194,$E$2:$E$1194,E719)*1000*#REF!),0)</f>
        <v>0</v>
      </c>
    </row>
    <row r="720" spans="1:40" ht="14.4" x14ac:dyDescent="0.3">
      <c r="A720" s="7">
        <v>1857</v>
      </c>
      <c r="B720" s="7" t="s">
        <v>2326</v>
      </c>
      <c r="C720" s="8" t="s">
        <v>2327</v>
      </c>
      <c r="D720" s="6" t="s">
        <v>2328</v>
      </c>
      <c r="E720" s="6" t="str">
        <f>_xlfn.XLOOKUP(D720,'[2]Coordinados SEN'!$A:$A,'[2]Coordinados SEN'!$B:$B,"-",0)</f>
        <v>76.885.331-2</v>
      </c>
      <c r="F720" s="6" t="s">
        <v>2328</v>
      </c>
      <c r="G720" s="6">
        <f t="shared" si="33"/>
        <v>1</v>
      </c>
      <c r="H720" s="6" t="s">
        <v>2329</v>
      </c>
      <c r="I720" s="6" t="s">
        <v>2330</v>
      </c>
      <c r="J720" s="6" t="str">
        <f>_xlfn.XLOOKUP(I720,'[2]Barras CMg'!$E$2:$E$1527,'[2]Barras CMg'!$A$2:$A$1527,"------",0,1)</f>
        <v>------</v>
      </c>
      <c r="K720" s="6" t="s">
        <v>397</v>
      </c>
      <c r="L720" s="6">
        <v>2025</v>
      </c>
      <c r="M720" s="6" t="s">
        <v>495</v>
      </c>
      <c r="N720" s="6" t="s">
        <v>496</v>
      </c>
      <c r="O720" s="6" t="s">
        <v>213</v>
      </c>
      <c r="P720" s="6" t="s">
        <v>164</v>
      </c>
      <c r="Q720" s="6" t="s">
        <v>221</v>
      </c>
      <c r="R720" s="6" t="s">
        <v>221</v>
      </c>
      <c r="S720" s="6" t="s">
        <v>51</v>
      </c>
      <c r="T720" s="9" t="s">
        <v>2331</v>
      </c>
      <c r="U720" s="10">
        <v>9.1579999999999995</v>
      </c>
      <c r="V720" s="10">
        <v>9</v>
      </c>
      <c r="W720" s="11" t="e">
        <f>_xlfn.XLOOKUP(C720,#REF!,#REF!,"S/I",0)</f>
        <v>#REF!</v>
      </c>
      <c r="X720" s="11" t="str">
        <f>_xlfn.XLOOKUP($D720,[2]Retiros_dinamica!$F:$F,[2]Retiros_dinamica!B:B,"S/I",0)</f>
        <v>S/I</v>
      </c>
      <c r="Y720" s="11" t="str">
        <f>_xlfn.XLOOKUP($D720,[2]Retiros_dinamica!$F:$F,[2]Retiros_dinamica!C:C,"S/I",0)</f>
        <v>S/I</v>
      </c>
      <c r="Z720" s="11" t="str">
        <f>_xlfn.XLOOKUP($D720,[2]Retiros_dinamica!$F:$F,[2]Retiros_dinamica!D:D,"S/I",0)</f>
        <v>S/I</v>
      </c>
      <c r="AA720" s="11" t="str">
        <f>_xlfn.XLOOKUP($D720,[2]Retiros_dinamica!$F:$F,[2]Retiros_dinamica!E:E,"S/I",0)</f>
        <v>S/I</v>
      </c>
      <c r="AB720" s="6" t="str">
        <f>_xlfn.XLOOKUP(C720,[2]CMg!$I$4:$I$106,[2]CMg!$M$4:$M$106,"----",0,1)</f>
        <v>----</v>
      </c>
      <c r="AC720" s="6" t="str">
        <f>_xlfn.XLOOKUP(C720,[2]CMg!$A$4:$A$106,[2]CMg!$B$4:$B$106,"----",0,1)</f>
        <v>----</v>
      </c>
      <c r="AD720" s="6" t="str">
        <f>_xlfn.XLOOKUP(C720,'[3]Promedio solar Cmg'!$A$4:$A$106,'[3]Promedio solar Cmg'!$B$4:$B$106,"----",0,1)</f>
        <v>----</v>
      </c>
      <c r="AH720" s="12">
        <f>_xlfn.XLOOKUP($E720,'[2]Balance económico'!$C:$C,'[2]Balance económico'!$D:$D,"-",0)</f>
        <v>1105270100.2692051</v>
      </c>
      <c r="AI720" s="12">
        <f>_xlfn.XLOOKUP($E720,'[2]Balance económico'!$C:$C,'[2]Balance económico'!$E:$E,"-",0)</f>
        <v>136168067.78640002</v>
      </c>
      <c r="AJ720" s="12" t="str">
        <f>_xlfn.XLOOKUP($E720,'[2]Balance económico'!$C:$C,'[2]Balance económico'!$F:$F,"-",0)</f>
        <v>----</v>
      </c>
      <c r="AK720" s="6" t="str">
        <f t="shared" si="34"/>
        <v>PPA</v>
      </c>
      <c r="AL720" s="12" t="str" cm="1">
        <f t="array" ref="AL720">IFERROR((X720*[2]!Tabla2[Bloque A] + 'BD Centrales 2025'!Y453*[2]!Tabla2[Bloque B] + 'BD Centrales 2025'!Z453*[2]!Tabla2[Bloque C])*#REF!,"-")</f>
        <v>-</v>
      </c>
      <c r="AM720" s="12" t="str">
        <f t="shared" si="35"/>
        <v>-</v>
      </c>
      <c r="AN720" s="12">
        <f>IFERROR((AH720+AI720+AJ720)/(SUMIFS($W$2:$W$1194,$E$2:$E$1194,E720)*1000*#REF!),0)</f>
        <v>0</v>
      </c>
    </row>
    <row r="721" spans="1:40" ht="14.4" x14ac:dyDescent="0.3">
      <c r="A721" s="7">
        <v>1858</v>
      </c>
      <c r="B721" s="7" t="s">
        <v>2332</v>
      </c>
      <c r="C721" s="8" t="s">
        <v>2333</v>
      </c>
      <c r="D721" s="6" t="s">
        <v>2334</v>
      </c>
      <c r="E721" s="6" t="str">
        <f>_xlfn.XLOOKUP(D721,'[2]Coordinados SEN'!$A:$A,'[2]Coordinados SEN'!$B:$B,"-",0)</f>
        <v>76.337.585-4</v>
      </c>
      <c r="F721" s="6" t="s">
        <v>2334</v>
      </c>
      <c r="G721" s="6">
        <f t="shared" si="33"/>
        <v>1</v>
      </c>
      <c r="H721" s="6" t="s">
        <v>2335</v>
      </c>
      <c r="I721" s="6" t="s">
        <v>1136</v>
      </c>
      <c r="J721" s="6" t="str">
        <f>_xlfn.XLOOKUP(I721,'[2]Barras CMg'!$E$2:$E$1527,'[2]Barras CMg'!$A$2:$A$1527,"------",0,1)</f>
        <v>------</v>
      </c>
      <c r="K721" s="6" t="s">
        <v>397</v>
      </c>
      <c r="L721" s="6">
        <v>2025</v>
      </c>
      <c r="M721" s="6" t="s">
        <v>495</v>
      </c>
      <c r="N721" s="6" t="s">
        <v>496</v>
      </c>
      <c r="O721" s="6" t="s">
        <v>213</v>
      </c>
      <c r="P721" s="6" t="s">
        <v>477</v>
      </c>
      <c r="Q721" s="6" t="s">
        <v>478</v>
      </c>
      <c r="R721" s="6" t="s">
        <v>714</v>
      </c>
      <c r="S721" s="6" t="s">
        <v>51</v>
      </c>
      <c r="T721" s="9" t="s">
        <v>2331</v>
      </c>
      <c r="U721" s="10">
        <v>2.8</v>
      </c>
      <c r="V721" s="10">
        <v>2.78</v>
      </c>
      <c r="W721" s="11" t="e">
        <f>_xlfn.XLOOKUP(C721,#REF!,#REF!,"S/I",0)</f>
        <v>#REF!</v>
      </c>
      <c r="X721" s="11" t="str">
        <f>_xlfn.XLOOKUP($D721,[2]Retiros_dinamica!$F:$F,[2]Retiros_dinamica!B:B,"S/I",0)</f>
        <v>S/I</v>
      </c>
      <c r="Y721" s="11" t="str">
        <f>_xlfn.XLOOKUP($D721,[2]Retiros_dinamica!$F:$F,[2]Retiros_dinamica!C:C,"S/I",0)</f>
        <v>S/I</v>
      </c>
      <c r="Z721" s="11" t="str">
        <f>_xlfn.XLOOKUP($D721,[2]Retiros_dinamica!$F:$F,[2]Retiros_dinamica!D:D,"S/I",0)</f>
        <v>S/I</v>
      </c>
      <c r="AA721" s="11" t="str">
        <f>_xlfn.XLOOKUP($D721,[2]Retiros_dinamica!$F:$F,[2]Retiros_dinamica!E:E,"S/I",0)</f>
        <v>S/I</v>
      </c>
      <c r="AB721" s="6" t="str">
        <f>_xlfn.XLOOKUP(C721,[2]CMg!$I$4:$I$106,[2]CMg!$M$4:$M$106,"----",0,1)</f>
        <v>----</v>
      </c>
      <c r="AC721" s="6" t="str">
        <f>_xlfn.XLOOKUP(C721,[2]CMg!$A$4:$A$106,[2]CMg!$B$4:$B$106,"----",0,1)</f>
        <v>----</v>
      </c>
      <c r="AD721" s="6" t="str">
        <f>_xlfn.XLOOKUP(C721,'[3]Promedio solar Cmg'!$A$4:$A$106,'[3]Promedio solar Cmg'!$B$4:$B$106,"----",0,1)</f>
        <v>----</v>
      </c>
      <c r="AH721" s="12">
        <f>_xlfn.XLOOKUP($E721,'[2]Balance económico'!$C:$C,'[2]Balance económico'!$D:$D,"-",0)</f>
        <v>275930217.6884886</v>
      </c>
      <c r="AI721" s="12">
        <f>_xlfn.XLOOKUP($E721,'[2]Balance económico'!$C:$C,'[2]Balance económico'!$E:$E,"-",0)</f>
        <v>35217215.312399998</v>
      </c>
      <c r="AJ721" s="12" t="str">
        <f>_xlfn.XLOOKUP($E721,'[2]Balance económico'!$C:$C,'[2]Balance económico'!$F:$F,"-",0)</f>
        <v>----</v>
      </c>
      <c r="AK721" s="6" t="str">
        <f t="shared" si="34"/>
        <v>PPA</v>
      </c>
      <c r="AL721" s="12" t="str" cm="1">
        <f t="array" ref="AL721">IFERROR((X721*[2]!Tabla2[Bloque A] + 'BD Centrales 2025'!Y222*[2]!Tabla2[Bloque B] + 'BD Centrales 2025'!Z222*[2]!Tabla2[Bloque C])*#REF!,"-")</f>
        <v>-</v>
      </c>
      <c r="AM721" s="12" t="str">
        <f t="shared" si="35"/>
        <v>-</v>
      </c>
      <c r="AN721" s="12">
        <f>IFERROR((AH721+AI721+AJ721)/(SUMIFS($W$2:$W$1194,$E$2:$E$1194,E721)*1000*#REF!),0)</f>
        <v>0</v>
      </c>
    </row>
    <row r="722" spans="1:40" ht="14.4" x14ac:dyDescent="0.3">
      <c r="A722" s="7">
        <v>1859</v>
      </c>
      <c r="B722" s="7" t="s">
        <v>2336</v>
      </c>
      <c r="C722" s="8" t="s">
        <v>2337</v>
      </c>
      <c r="D722" s="6" t="s">
        <v>2338</v>
      </c>
      <c r="E722" s="6" t="str">
        <f>_xlfn.XLOOKUP(D722,'[2]Coordinados SEN'!$A:$A,'[2]Coordinados SEN'!$B:$B,"-",0)</f>
        <v>76.967.845-K</v>
      </c>
      <c r="F722" s="6" t="s">
        <v>2338</v>
      </c>
      <c r="G722" s="6">
        <f t="shared" si="33"/>
        <v>1</v>
      </c>
      <c r="H722" s="6" t="s">
        <v>2339</v>
      </c>
      <c r="I722" s="6" t="s">
        <v>2340</v>
      </c>
      <c r="J722" s="6" t="str">
        <f>_xlfn.XLOOKUP(I722,'[2]Barras CMg'!$E$2:$E$1527,'[2]Barras CMg'!$A$2:$A$1527,"------",0,1)</f>
        <v>------</v>
      </c>
      <c r="K722" s="6" t="s">
        <v>397</v>
      </c>
      <c r="L722" s="6">
        <v>2025</v>
      </c>
      <c r="M722" s="6" t="s">
        <v>495</v>
      </c>
      <c r="N722" s="6" t="s">
        <v>496</v>
      </c>
      <c r="O722" s="6" t="s">
        <v>213</v>
      </c>
      <c r="P722" s="6" t="s">
        <v>90</v>
      </c>
      <c r="Q722" s="6" t="s">
        <v>91</v>
      </c>
      <c r="R722" s="6" t="s">
        <v>2341</v>
      </c>
      <c r="S722" s="6" t="s">
        <v>51</v>
      </c>
      <c r="T722" s="9" t="s">
        <v>2342</v>
      </c>
      <c r="U722" s="10">
        <v>3</v>
      </c>
      <c r="V722" s="10">
        <v>2.99</v>
      </c>
      <c r="W722" s="11" t="e">
        <f>_xlfn.XLOOKUP(C722,#REF!,#REF!,"S/I",0)</f>
        <v>#REF!</v>
      </c>
      <c r="X722" s="11" t="str">
        <f>_xlfn.XLOOKUP($D722,[2]Retiros_dinamica!$F:$F,[2]Retiros_dinamica!B:B,"S/I",0)</f>
        <v>S/I</v>
      </c>
      <c r="Y722" s="11" t="str">
        <f>_xlfn.XLOOKUP($D722,[2]Retiros_dinamica!$F:$F,[2]Retiros_dinamica!C:C,"S/I",0)</f>
        <v>S/I</v>
      </c>
      <c r="Z722" s="11" t="str">
        <f>_xlfn.XLOOKUP($D722,[2]Retiros_dinamica!$F:$F,[2]Retiros_dinamica!D:D,"S/I",0)</f>
        <v>S/I</v>
      </c>
      <c r="AA722" s="11" t="str">
        <f>_xlfn.XLOOKUP($D722,[2]Retiros_dinamica!$F:$F,[2]Retiros_dinamica!E:E,"S/I",0)</f>
        <v>S/I</v>
      </c>
      <c r="AB722" s="6" t="str">
        <f>_xlfn.XLOOKUP(C722,[2]CMg!$I$4:$I$106,[2]CMg!$M$4:$M$106,"----",0,1)</f>
        <v>----</v>
      </c>
      <c r="AC722" s="6" t="str">
        <f>_xlfn.XLOOKUP(C722,[2]CMg!$A$4:$A$106,[2]CMg!$B$4:$B$106,"----",0,1)</f>
        <v>----</v>
      </c>
      <c r="AD722" s="6" t="str">
        <f>_xlfn.XLOOKUP(C722,'[3]Promedio solar Cmg'!$A$4:$A$106,'[3]Promedio solar Cmg'!$B$4:$B$106,"----",0,1)</f>
        <v>----</v>
      </c>
      <c r="AH722" s="12">
        <f>_xlfn.XLOOKUP($E722,'[2]Balance económico'!$C:$C,'[2]Balance económico'!$D:$D,"-",0)</f>
        <v>273598900.79666024</v>
      </c>
      <c r="AI722" s="12">
        <f>_xlfn.XLOOKUP($E722,'[2]Balance económico'!$C:$C,'[2]Balance económico'!$E:$E,"-",0)</f>
        <v>27481920.482900001</v>
      </c>
      <c r="AJ722" s="12" t="str">
        <f>_xlfn.XLOOKUP($E722,'[2]Balance económico'!$C:$C,'[2]Balance económico'!$F:$F,"-",0)</f>
        <v>----</v>
      </c>
      <c r="AK722" s="6" t="str">
        <f t="shared" si="34"/>
        <v>PPA</v>
      </c>
      <c r="AL722" s="12" t="str" cm="1">
        <f t="array" ref="AL722">IFERROR((X722*[2]!Tabla2[Bloque A] + 'BD Centrales 2025'!Y167*[2]!Tabla2[Bloque B] + 'BD Centrales 2025'!Z167*[2]!Tabla2[Bloque C])*#REF!,"-")</f>
        <v>-</v>
      </c>
      <c r="AM722" s="12" t="str">
        <f t="shared" si="35"/>
        <v>-</v>
      </c>
      <c r="AN722" s="12">
        <f>IFERROR((AH722+AI722+AJ722)/(SUMIFS($W$2:$W$1194,$E$2:$E$1194,E722)*1000*#REF!),0)</f>
        <v>0</v>
      </c>
    </row>
    <row r="723" spans="1:40" ht="14.4" x14ac:dyDescent="0.3">
      <c r="A723" s="7">
        <v>1860</v>
      </c>
      <c r="B723" s="7" t="s">
        <v>2343</v>
      </c>
      <c r="C723" s="8" t="s">
        <v>2344</v>
      </c>
      <c r="D723" s="6" t="s">
        <v>2345</v>
      </c>
      <c r="E723" s="6" t="str">
        <f>_xlfn.XLOOKUP(D723,'[2]Coordinados SEN'!$A:$A,'[2]Coordinados SEN'!$B:$B,"-",0)</f>
        <v>76.930.373-1</v>
      </c>
      <c r="F723" s="6" t="s">
        <v>2345</v>
      </c>
      <c r="G723" s="6">
        <f t="shared" si="33"/>
        <v>1</v>
      </c>
      <c r="H723" s="6" t="s">
        <v>2346</v>
      </c>
      <c r="I723" s="6" t="s">
        <v>2347</v>
      </c>
      <c r="J723" s="6" t="str">
        <f>_xlfn.XLOOKUP(I723,'[2]Barras CMg'!$E$2:$E$1527,'[2]Barras CMg'!$A$2:$A$1527,"------",0,1)</f>
        <v>------</v>
      </c>
      <c r="K723" s="6" t="s">
        <v>397</v>
      </c>
      <c r="L723" s="6">
        <v>2025</v>
      </c>
      <c r="M723" s="6" t="s">
        <v>495</v>
      </c>
      <c r="N723" s="6" t="s">
        <v>496</v>
      </c>
      <c r="O723" s="6" t="s">
        <v>213</v>
      </c>
      <c r="P723" s="6" t="s">
        <v>90</v>
      </c>
      <c r="Q723" s="6" t="s">
        <v>868</v>
      </c>
      <c r="R723" s="6" t="s">
        <v>1702</v>
      </c>
      <c r="S723" s="6" t="s">
        <v>51</v>
      </c>
      <c r="T723" s="9" t="s">
        <v>1991</v>
      </c>
      <c r="U723" s="10">
        <v>9.01</v>
      </c>
      <c r="V723" s="10">
        <v>9</v>
      </c>
      <c r="W723" s="11" t="e">
        <f>_xlfn.XLOOKUP(C723,#REF!,#REF!,"S/I",0)</f>
        <v>#REF!</v>
      </c>
      <c r="X723" s="11" t="str">
        <f>_xlfn.XLOOKUP($D723,[2]Retiros_dinamica!$F:$F,[2]Retiros_dinamica!B:B,"S/I",0)</f>
        <v>S/I</v>
      </c>
      <c r="Y723" s="11" t="str">
        <f>_xlfn.XLOOKUP($D723,[2]Retiros_dinamica!$F:$F,[2]Retiros_dinamica!C:C,"S/I",0)</f>
        <v>S/I</v>
      </c>
      <c r="Z723" s="11" t="str">
        <f>_xlfn.XLOOKUP($D723,[2]Retiros_dinamica!$F:$F,[2]Retiros_dinamica!D:D,"S/I",0)</f>
        <v>S/I</v>
      </c>
      <c r="AA723" s="11" t="str">
        <f>_xlfn.XLOOKUP($D723,[2]Retiros_dinamica!$F:$F,[2]Retiros_dinamica!E:E,"S/I",0)</f>
        <v>S/I</v>
      </c>
      <c r="AB723" s="6" t="str">
        <f>_xlfn.XLOOKUP(C723,[2]CMg!$I$4:$I$106,[2]CMg!$M$4:$M$106,"----",0,1)</f>
        <v>----</v>
      </c>
      <c r="AC723" s="6" t="str">
        <f>_xlfn.XLOOKUP(C723,[2]CMg!$A$4:$A$106,[2]CMg!$B$4:$B$106,"----",0,1)</f>
        <v>----</v>
      </c>
      <c r="AD723" s="6" t="str">
        <f>_xlfn.XLOOKUP(C723,'[3]Promedio solar Cmg'!$A$4:$A$106,'[3]Promedio solar Cmg'!$B$4:$B$106,"----",0,1)</f>
        <v>----</v>
      </c>
      <c r="AH723" s="12">
        <f>_xlfn.XLOOKUP($E723,'[2]Balance económico'!$C:$C,'[2]Balance económico'!$D:$D,"-",0)</f>
        <v>664145394.76622081</v>
      </c>
      <c r="AI723" s="12">
        <f>_xlfn.XLOOKUP($E723,'[2]Balance económico'!$C:$C,'[2]Balance económico'!$E:$E,"-",0)</f>
        <v>94619805.953200012</v>
      </c>
      <c r="AJ723" s="12" t="str">
        <f>_xlfn.XLOOKUP($E723,'[2]Balance económico'!$C:$C,'[2]Balance económico'!$F:$F,"-",0)</f>
        <v>----</v>
      </c>
      <c r="AK723" s="6" t="str">
        <f t="shared" si="34"/>
        <v>PPA</v>
      </c>
      <c r="AL723" s="12" t="str" cm="1">
        <f t="array" ref="AL723">IFERROR((X723*[2]!Tabla2[Bloque A] + 'BD Centrales 2025'!Y357*[2]!Tabla2[Bloque B] + 'BD Centrales 2025'!Z357*[2]!Tabla2[Bloque C])*#REF!,"-")</f>
        <v>-</v>
      </c>
      <c r="AM723" s="12" t="str">
        <f t="shared" si="35"/>
        <v>-</v>
      </c>
      <c r="AN723" s="12">
        <f>IFERROR((AH723+AI723+AJ723)/(SUMIFS($W$2:$W$1194,$E$2:$E$1194,E723)*1000*#REF!),0)</f>
        <v>0</v>
      </c>
    </row>
    <row r="724" spans="1:40" ht="14.4" x14ac:dyDescent="0.3">
      <c r="A724" s="7">
        <v>1861</v>
      </c>
      <c r="B724" s="7" t="s">
        <v>2348</v>
      </c>
      <c r="C724" s="8" t="s">
        <v>2349</v>
      </c>
      <c r="D724" s="6" t="s">
        <v>2350</v>
      </c>
      <c r="E724" s="6" t="str">
        <f>_xlfn.XLOOKUP(D724,'[2]Coordinados SEN'!$A:$A,'[2]Coordinados SEN'!$B:$B,"-",0)</f>
        <v>77.101.924-2</v>
      </c>
      <c r="F724" s="6" t="s">
        <v>2350</v>
      </c>
      <c r="G724" s="6">
        <f t="shared" si="33"/>
        <v>1</v>
      </c>
      <c r="H724" s="6" t="s">
        <v>2351</v>
      </c>
      <c r="I724" s="6" t="s">
        <v>2144</v>
      </c>
      <c r="J724" s="6" t="str">
        <f>_xlfn.XLOOKUP(I724,'[2]Barras CMg'!$E$2:$E$1527,'[2]Barras CMg'!$A$2:$A$1527,"------",0,1)</f>
        <v>------</v>
      </c>
      <c r="K724" s="6" t="s">
        <v>397</v>
      </c>
      <c r="L724" s="6">
        <v>2025</v>
      </c>
      <c r="M724" s="6" t="s">
        <v>495</v>
      </c>
      <c r="N724" s="6" t="s">
        <v>496</v>
      </c>
      <c r="O724" s="6" t="s">
        <v>213</v>
      </c>
      <c r="P724" s="6" t="s">
        <v>164</v>
      </c>
      <c r="Q724" s="6" t="s">
        <v>221</v>
      </c>
      <c r="R724" s="6" t="s">
        <v>221</v>
      </c>
      <c r="S724" s="6" t="s">
        <v>51</v>
      </c>
      <c r="T724" s="9" t="s">
        <v>2352</v>
      </c>
      <c r="U724" s="10">
        <v>6.01</v>
      </c>
      <c r="V724" s="10">
        <v>6</v>
      </c>
      <c r="W724" s="11" t="e">
        <f>_xlfn.XLOOKUP(C724,#REF!,#REF!,"S/I",0)</f>
        <v>#REF!</v>
      </c>
      <c r="X724" s="11" t="str">
        <f>_xlfn.XLOOKUP($D724,[2]Retiros_dinamica!$F:$F,[2]Retiros_dinamica!B:B,"S/I",0)</f>
        <v>S/I</v>
      </c>
      <c r="Y724" s="11" t="str">
        <f>_xlfn.XLOOKUP($D724,[2]Retiros_dinamica!$F:$F,[2]Retiros_dinamica!C:C,"S/I",0)</f>
        <v>S/I</v>
      </c>
      <c r="Z724" s="11" t="str">
        <f>_xlfn.XLOOKUP($D724,[2]Retiros_dinamica!$F:$F,[2]Retiros_dinamica!D:D,"S/I",0)</f>
        <v>S/I</v>
      </c>
      <c r="AA724" s="11" t="str">
        <f>_xlfn.XLOOKUP($D724,[2]Retiros_dinamica!$F:$F,[2]Retiros_dinamica!E:E,"S/I",0)</f>
        <v>S/I</v>
      </c>
      <c r="AB724" s="6" t="str">
        <f>_xlfn.XLOOKUP(C724,[2]CMg!$I$4:$I$106,[2]CMg!$M$4:$M$106,"----",0,1)</f>
        <v>----</v>
      </c>
      <c r="AC724" s="6" t="str">
        <f>_xlfn.XLOOKUP(C724,[2]CMg!$A$4:$A$106,[2]CMg!$B$4:$B$106,"----",0,1)</f>
        <v>----</v>
      </c>
      <c r="AD724" s="6" t="str">
        <f>_xlfn.XLOOKUP(C724,'[3]Promedio solar Cmg'!$A$4:$A$106,'[3]Promedio solar Cmg'!$B$4:$B$106,"----",0,1)</f>
        <v>----</v>
      </c>
      <c r="AH724" s="12">
        <f>_xlfn.XLOOKUP($E724,'[2]Balance económico'!$C:$C,'[2]Balance económico'!$D:$D,"-",0)</f>
        <v>498208326.15326476</v>
      </c>
      <c r="AI724" s="12">
        <f>_xlfn.XLOOKUP($E724,'[2]Balance económico'!$C:$C,'[2]Balance económico'!$E:$E,"-",0)</f>
        <v>52852552.833540007</v>
      </c>
      <c r="AJ724" s="12" t="str">
        <f>_xlfn.XLOOKUP($E724,'[2]Balance económico'!$C:$C,'[2]Balance económico'!$F:$F,"-",0)</f>
        <v>----</v>
      </c>
      <c r="AK724" s="6" t="str">
        <f t="shared" si="34"/>
        <v>PPA</v>
      </c>
      <c r="AL724" s="12" t="str" cm="1">
        <f t="array" ref="AL724">IFERROR((X724*[2]!Tabla2[Bloque A] + 'BD Centrales 2025'!Y297*[2]!Tabla2[Bloque B] + 'BD Centrales 2025'!Z297*[2]!Tabla2[Bloque C])*#REF!,"-")</f>
        <v>-</v>
      </c>
      <c r="AM724" s="12" t="str">
        <f t="shared" si="35"/>
        <v>-</v>
      </c>
      <c r="AN724" s="12">
        <f>IFERROR((AH724+AI724+AJ724)/(SUMIFS($W$2:$W$1194,$E$2:$E$1194,E724)*1000*#REF!),0)</f>
        <v>0</v>
      </c>
    </row>
    <row r="725" spans="1:40" ht="14.4" x14ac:dyDescent="0.3">
      <c r="A725" s="7">
        <v>1862</v>
      </c>
      <c r="B725" s="7" t="s">
        <v>2353</v>
      </c>
      <c r="C725" s="8" t="s">
        <v>2354</v>
      </c>
      <c r="D725" s="6" t="s">
        <v>64</v>
      </c>
      <c r="E725" s="6" t="str">
        <f>_xlfn.XLOOKUP(D725,'[2]Coordinados SEN'!$A:$A,'[2]Coordinados SEN'!$B:$B,"-",0)</f>
        <v>96.505.760-9</v>
      </c>
      <c r="F725" s="6" t="s">
        <v>64</v>
      </c>
      <c r="G725" s="6">
        <f t="shared" si="33"/>
        <v>29</v>
      </c>
      <c r="H725" s="6" t="s">
        <v>2355</v>
      </c>
      <c r="I725" s="6" t="s">
        <v>2356</v>
      </c>
      <c r="J725" s="6" t="str">
        <f>_xlfn.XLOOKUP(I725,'[2]Barras CMg'!$E$2:$E$1527,'[2]Barras CMg'!$A$2:$A$1527,"------",0,1)</f>
        <v>INCA_DE_ORO___033</v>
      </c>
      <c r="K725" s="6">
        <v>1</v>
      </c>
      <c r="L725" s="6">
        <v>2025</v>
      </c>
      <c r="M725" s="6" t="s">
        <v>495</v>
      </c>
      <c r="N725" s="6" t="s">
        <v>496</v>
      </c>
      <c r="O725" s="6" t="s">
        <v>47</v>
      </c>
      <c r="P725" s="6" t="s">
        <v>497</v>
      </c>
      <c r="Q725" s="6" t="s">
        <v>498</v>
      </c>
      <c r="R725" s="6" t="s">
        <v>499</v>
      </c>
      <c r="S725" s="6" t="s">
        <v>51</v>
      </c>
      <c r="T725" s="9" t="s">
        <v>1681</v>
      </c>
      <c r="U725" s="10">
        <v>211.6</v>
      </c>
      <c r="V725" s="10">
        <v>208.94499999999999</v>
      </c>
      <c r="W725" s="11" t="e">
        <f>_xlfn.XLOOKUP(C725,#REF!,#REF!,"S/I",0)</f>
        <v>#REF!</v>
      </c>
      <c r="X725" s="11">
        <f>_xlfn.XLOOKUP($D725,[2]Retiros_dinamica!$F:$F,[2]Retiros_dinamica!B:B,"S/I",0)</f>
        <v>3718226.0598297678</v>
      </c>
      <c r="Y725" s="11">
        <f>_xlfn.XLOOKUP($D725,[2]Retiros_dinamica!$F:$F,[2]Retiros_dinamica!C:C,"S/I",0)</f>
        <v>3629256.6101904032</v>
      </c>
      <c r="Z725" s="11">
        <f>_xlfn.XLOOKUP($D725,[2]Retiros_dinamica!$F:$F,[2]Retiros_dinamica!D:D,"S/I",0)</f>
        <v>1641521.734171205</v>
      </c>
      <c r="AA725" s="11">
        <f>_xlfn.XLOOKUP($D725,[2]Retiros_dinamica!$F:$F,[2]Retiros_dinamica!E:E,"S/I",0)</f>
        <v>8989004.4041913748</v>
      </c>
      <c r="AB725" s="6">
        <f>_xlfn.XLOOKUP(C725,[2]CMg!$I$4:$I$106,[2]CMg!$M$4:$M$106,"----",0,1)</f>
        <v>7.039842723923412</v>
      </c>
      <c r="AC725" s="6">
        <f>_xlfn.XLOOKUP(C725,'[3]Promedio Cmg'!$A$4:$A$106,'[3]Promedio Cmg'!$B$4:$B$106,"---",0,1)</f>
        <v>48.659662139025279</v>
      </c>
      <c r="AD725" s="6">
        <f>_xlfn.XLOOKUP(C725,'[3]Promedio solar Cmg'!$A$4:$A$106,'[3]Promedio solar Cmg'!$B$4:$B$106,"----",0,1)</f>
        <v>9.0621561643835591</v>
      </c>
      <c r="AE725" s="6">
        <f>_xlfn.XLOOKUP(C725,[2]CMg!$O$4:$O$106,[2]CMg!$P$4:$P$106,"----",0,1)</f>
        <v>76.938061044805309</v>
      </c>
      <c r="AF725" s="14">
        <f>_xlfn.XLOOKUP(C725,[2]CMg!$S$4:$S$106,[2]CMg!$U$4:$U$106,"----",0,1)</f>
        <v>0.47700034242666361</v>
      </c>
      <c r="AH725" s="12">
        <f>_xlfn.XLOOKUP($E725,'[2]Balance económico'!$C:$C,'[2]Balance económico'!$D:$D,"-",0)</f>
        <v>-1345248975.5315018</v>
      </c>
      <c r="AI725" s="12">
        <f>_xlfn.XLOOKUP($E725,'[2]Balance económico'!$C:$C,'[2]Balance económico'!$E:$E,"-",0)</f>
        <v>1898616992.9867737</v>
      </c>
      <c r="AJ725" s="12">
        <f>_xlfn.XLOOKUP($E725,'[2]Balance económico'!$C:$C,'[2]Balance económico'!$F:$F,"-",0)</f>
        <v>30881173149.204327</v>
      </c>
      <c r="AK725" s="6" t="str">
        <f t="shared" si="34"/>
        <v>PPA</v>
      </c>
      <c r="AL725" s="12" t="str" cm="1">
        <f t="array" ref="AL725">IFERROR((X725*[2]!Tabla2[Bloque A] + 'BD Centrales 2025'!Y831*[2]!Tabla2[Bloque B] + 'BD Centrales 2025'!Z831*[2]!Tabla2[Bloque C])*#REF!,"-")</f>
        <v>-</v>
      </c>
      <c r="AM725" s="12" t="str">
        <f t="shared" si="35"/>
        <v>-</v>
      </c>
      <c r="AN725" s="12">
        <f>IFERROR((AH725+AI725+AJ725)/(SUMIFS($W$2:$W$1194,$E$2:$E$1194,E725)*1000*#REF!),0)</f>
        <v>0</v>
      </c>
    </row>
    <row r="726" spans="1:40" ht="14.4" x14ac:dyDescent="0.3">
      <c r="A726" s="7">
        <v>1863</v>
      </c>
      <c r="B726" s="7" t="s">
        <v>2357</v>
      </c>
      <c r="C726" s="8" t="s">
        <v>2358</v>
      </c>
      <c r="D726" s="6" t="s">
        <v>1237</v>
      </c>
      <c r="E726" s="6" t="str">
        <f>_xlfn.XLOOKUP(D726,'[2]Coordinados SEN'!$A:$A,'[2]Coordinados SEN'!$B:$B,"-",0)</f>
        <v>76.472.262-0</v>
      </c>
      <c r="F726" s="6" t="s">
        <v>2359</v>
      </c>
      <c r="G726" s="6">
        <f t="shared" si="33"/>
        <v>8</v>
      </c>
      <c r="H726" s="6" t="s">
        <v>2360</v>
      </c>
      <c r="I726" s="6" t="s">
        <v>2361</v>
      </c>
      <c r="J726" s="6" t="str">
        <f>_xlfn.XLOOKUP(I726,'[2]Barras CMg'!$E$2:$E$1527,'[2]Barras CMg'!$A$2:$A$1527,"------",0,1)</f>
        <v>------</v>
      </c>
      <c r="K726" s="6" t="s">
        <v>397</v>
      </c>
      <c r="L726" s="6">
        <v>2025</v>
      </c>
      <c r="M726" s="6" t="s">
        <v>495</v>
      </c>
      <c r="N726" s="6" t="s">
        <v>496</v>
      </c>
      <c r="O726" s="6" t="s">
        <v>213</v>
      </c>
      <c r="P726" s="6" t="s">
        <v>164</v>
      </c>
      <c r="Q726" s="6" t="s">
        <v>371</v>
      </c>
      <c r="R726" s="6" t="s">
        <v>2362</v>
      </c>
      <c r="S726" s="6" t="s">
        <v>51</v>
      </c>
      <c r="T726" s="9" t="s">
        <v>2363</v>
      </c>
      <c r="U726" s="10">
        <v>0.79680600000000001</v>
      </c>
      <c r="V726" s="10">
        <v>0.76800000000000002</v>
      </c>
      <c r="W726" s="11" t="e">
        <f>_xlfn.XLOOKUP(C726,#REF!,#REF!,"S/I",0)</f>
        <v>#REF!</v>
      </c>
      <c r="X726" s="11">
        <f>_xlfn.XLOOKUP($D726,[2]Retiros_dinamica!$F:$F,[2]Retiros_dinamica!B:B,"S/I",0)</f>
        <v>241293.8223704265</v>
      </c>
      <c r="Y726" s="11">
        <f>_xlfn.XLOOKUP($D726,[2]Retiros_dinamica!$F:$F,[2]Retiros_dinamica!C:C,"S/I",0)</f>
        <v>329081.15064715681</v>
      </c>
      <c r="Z726" s="11">
        <f>_xlfn.XLOOKUP($D726,[2]Retiros_dinamica!$F:$F,[2]Retiros_dinamica!D:D,"S/I",0)</f>
        <v>128496.9932548643</v>
      </c>
      <c r="AA726" s="11">
        <f>_xlfn.XLOOKUP($D726,[2]Retiros_dinamica!$F:$F,[2]Retiros_dinamica!E:E,"S/I",0)</f>
        <v>698871.96627244772</v>
      </c>
      <c r="AB726" s="6" t="str">
        <f>_xlfn.XLOOKUP(C726,[2]CMg!$I$4:$I$106,[2]CMg!$M$4:$M$106,"----",0,1)</f>
        <v>----</v>
      </c>
      <c r="AC726" s="6" t="str">
        <f>_xlfn.XLOOKUP(C726,[2]CMg!$A$4:$A$106,[2]CMg!$B$4:$B$106,"----",0,1)</f>
        <v>----</v>
      </c>
      <c r="AD726" s="6" t="str">
        <f>_xlfn.XLOOKUP(C726,'[3]Promedio solar Cmg'!$A$4:$A$106,'[3]Promedio solar Cmg'!$B$4:$B$106,"----",0,1)</f>
        <v>----</v>
      </c>
      <c r="AH726" s="12">
        <f>_xlfn.XLOOKUP($E726,'[2]Balance económico'!$C:$C,'[2]Balance económico'!$D:$D,"-",0)</f>
        <v>-5608744722.6895809</v>
      </c>
      <c r="AI726" s="12">
        <f>_xlfn.XLOOKUP($E726,'[2]Balance económico'!$C:$C,'[2]Balance económico'!$E:$E,"-",0)</f>
        <v>-6717897998.7925949</v>
      </c>
      <c r="AJ726" s="12">
        <f>_xlfn.XLOOKUP($E726,'[2]Balance económico'!$C:$C,'[2]Balance económico'!$F:$F,"-",0)</f>
        <v>2039576758.2176902</v>
      </c>
      <c r="AK726" s="6" t="str">
        <f t="shared" si="34"/>
        <v>PPA</v>
      </c>
      <c r="AL726" s="12" t="str" cm="1">
        <f t="array" ref="AL726">IFERROR((X726*[2]!Tabla2[Bloque A] + 'BD Centrales 2025'!Y90*[2]!Tabla2[Bloque B] + 'BD Centrales 2025'!Z90*[2]!Tabla2[Bloque C])*#REF!,"-")</f>
        <v>-</v>
      </c>
      <c r="AM726" s="12" t="str">
        <f t="shared" si="35"/>
        <v>-</v>
      </c>
      <c r="AN726" s="12">
        <f>IFERROR((AH726+AI726+AJ726)/(SUMIFS($W$2:$W$1194,$E$2:$E$1194,E726)*1000*#REF!),0)</f>
        <v>0</v>
      </c>
    </row>
    <row r="727" spans="1:40" ht="14.4" x14ac:dyDescent="0.3">
      <c r="A727" s="7">
        <v>1864</v>
      </c>
      <c r="B727" s="7" t="s">
        <v>2364</v>
      </c>
      <c r="C727" s="8" t="s">
        <v>2365</v>
      </c>
      <c r="D727" s="6" t="s">
        <v>248</v>
      </c>
      <c r="E727" s="6" t="str">
        <f>_xlfn.XLOOKUP(D727,'[2]Coordinados SEN'!$A:$A,'[2]Coordinados SEN'!$B:$B,"-",0)</f>
        <v>88.006.900-4</v>
      </c>
      <c r="F727" s="6" t="s">
        <v>248</v>
      </c>
      <c r="G727" s="6">
        <f t="shared" si="33"/>
        <v>14</v>
      </c>
      <c r="H727" s="6" t="s">
        <v>2366</v>
      </c>
      <c r="I727" s="6" t="s">
        <v>2367</v>
      </c>
      <c r="J727" s="6" t="str">
        <f>_xlfn.XLOOKUP(I727,'[2]Barras CMg'!$E$2:$E$1527,'[2]Barras CMg'!$A$2:$A$1527,"------",0,1)</f>
        <v>PALPANA_______220</v>
      </c>
      <c r="K727" s="6">
        <v>1</v>
      </c>
      <c r="L727" s="6">
        <v>2025</v>
      </c>
      <c r="M727" s="6" t="s">
        <v>495</v>
      </c>
      <c r="N727" s="6" t="s">
        <v>496</v>
      </c>
      <c r="O727" s="6" t="s">
        <v>47</v>
      </c>
      <c r="P727" s="6" t="s">
        <v>48</v>
      </c>
      <c r="Q727" s="6" t="s">
        <v>49</v>
      </c>
      <c r="R727" s="6" t="s">
        <v>50</v>
      </c>
      <c r="S727" s="6" t="s">
        <v>51</v>
      </c>
      <c r="T727" s="9" t="s">
        <v>2368</v>
      </c>
      <c r="U727" s="10">
        <v>184.85319999999999</v>
      </c>
      <c r="V727" s="10">
        <v>182.37299999999999</v>
      </c>
      <c r="W727" s="11" t="e">
        <f>_xlfn.XLOOKUP(C727,#REF!,#REF!,"S/I",0)</f>
        <v>#REF!</v>
      </c>
      <c r="X727" s="11">
        <f>_xlfn.XLOOKUP($D727,[2]Retiros_dinamica!$F:$F,[2]Retiros_dinamica!B:B,"S/I",0)</f>
        <v>3253060.2037554341</v>
      </c>
      <c r="Y727" s="11">
        <f>_xlfn.XLOOKUP($D727,[2]Retiros_dinamica!$F:$F,[2]Retiros_dinamica!C:C,"S/I",0)</f>
        <v>3836132.6110268869</v>
      </c>
      <c r="Z727" s="11">
        <f>_xlfn.XLOOKUP($D727,[2]Retiros_dinamica!$F:$F,[2]Retiros_dinamica!D:D,"S/I",0)</f>
        <v>2116683.7083193199</v>
      </c>
      <c r="AA727" s="11">
        <f>_xlfn.XLOOKUP($D727,[2]Retiros_dinamica!$F:$F,[2]Retiros_dinamica!E:E,"S/I",0)</f>
        <v>9205876.5231016409</v>
      </c>
      <c r="AB727" s="6">
        <f>_xlfn.XLOOKUP(C727,[2]CMg!$I$4:$I$106,[2]CMg!$M$4:$M$106,"----",0,1)</f>
        <v>5.6139387082029115</v>
      </c>
      <c r="AC727" s="6">
        <f>_xlfn.XLOOKUP(C727,'[3]Promedio Cmg'!$A$4:$A$106,'[3]Promedio Cmg'!$B$4:$B$106,"---",0,1)</f>
        <v>49.81835292774781</v>
      </c>
      <c r="AD727" s="6">
        <f>_xlfn.XLOOKUP(C727,'[3]Promedio solar Cmg'!$A$4:$A$106,'[3]Promedio solar Cmg'!$B$4:$B$106,"----",0,1)</f>
        <v>9.244854794520549</v>
      </c>
      <c r="AE727" s="6">
        <f>_xlfn.XLOOKUP(C727,[2]CMg!$O$4:$O$106,[2]CMg!$P$4:$P$106,"----",0,1)</f>
        <v>78.793752690275596</v>
      </c>
      <c r="AF727" s="14">
        <f>_xlfn.XLOOKUP(C727,[2]CMg!$S$4:$S$106,[2]CMg!$U$4:$U$106,"----",0,1)</f>
        <v>0.49686108891679032</v>
      </c>
      <c r="AH727" s="12">
        <f>_xlfn.XLOOKUP($E727,'[2]Balance económico'!$C:$C,'[2]Balance económico'!$D:$D,"-",0)</f>
        <v>-190466040785.9931</v>
      </c>
      <c r="AI727" s="12">
        <f>_xlfn.XLOOKUP($E727,'[2]Balance económico'!$C:$C,'[2]Balance económico'!$E:$E,"-",0)</f>
        <v>-102609858070.40146</v>
      </c>
      <c r="AJ727" s="12">
        <f>_xlfn.XLOOKUP($E727,'[2]Balance económico'!$C:$C,'[2]Balance económico'!$F:$F,"-",0)</f>
        <v>36463788139.985023</v>
      </c>
      <c r="AK727" s="6" t="str">
        <f t="shared" si="34"/>
        <v>PPA</v>
      </c>
      <c r="AL727" s="12" t="str" cm="1">
        <f t="array" ref="AL727">IFERROR((X727*[2]!Tabla2[Bloque A] + 'BD Centrales 2025'!Y822*[2]!Tabla2[Bloque B] + 'BD Centrales 2025'!Z822*[2]!Tabla2[Bloque C])*#REF!,"-")</f>
        <v>-</v>
      </c>
      <c r="AM727" s="12" t="str">
        <f t="shared" si="35"/>
        <v>-</v>
      </c>
      <c r="AN727" s="12">
        <f>IFERROR((AH727+AI727+AJ727)/(SUMIFS($W$2:$W$1194,$E$2:$E$1194,E727)*1000*#REF!),0)</f>
        <v>0</v>
      </c>
    </row>
    <row r="728" spans="1:40" ht="14.4" x14ac:dyDescent="0.3">
      <c r="A728" s="7">
        <v>1865</v>
      </c>
      <c r="B728" s="7" t="s">
        <v>4195</v>
      </c>
      <c r="C728" s="8" t="s">
        <v>4196</v>
      </c>
      <c r="D728" s="6" t="s">
        <v>4197</v>
      </c>
      <c r="E728" s="6" t="str">
        <f>_xlfn.XLOOKUP(D728,'[2]Coordinados SEN'!$A:$A,'[2]Coordinados SEN'!$B:$B,"-",0)</f>
        <v>76.942.837-2</v>
      </c>
      <c r="F728" s="6" t="s">
        <v>4197</v>
      </c>
      <c r="G728" s="6">
        <f t="shared" si="33"/>
        <v>1</v>
      </c>
      <c r="H728" s="6" t="s">
        <v>4198</v>
      </c>
      <c r="I728" s="6" t="s">
        <v>4199</v>
      </c>
      <c r="J728" s="6" t="str">
        <f>_xlfn.XLOOKUP(I728,'[2]Barras CMg'!$E$2:$E$1527,'[2]Barras CMg'!$A$2:$A$1527,"------",0,1)</f>
        <v>------</v>
      </c>
      <c r="K728" s="6">
        <v>3</v>
      </c>
      <c r="L728" s="6">
        <v>2025</v>
      </c>
      <c r="M728" s="6" t="s">
        <v>211</v>
      </c>
      <c r="N728" s="6" t="s">
        <v>212</v>
      </c>
      <c r="O728" s="6" t="s">
        <v>47</v>
      </c>
      <c r="P728" s="6" t="s">
        <v>3249</v>
      </c>
      <c r="Q728" s="6" t="s">
        <v>3250</v>
      </c>
      <c r="R728" s="6" t="s">
        <v>3251</v>
      </c>
      <c r="S728" s="6" t="s">
        <v>51</v>
      </c>
      <c r="T728" s="9" t="s">
        <v>4200</v>
      </c>
      <c r="U728" s="10" t="s">
        <v>397</v>
      </c>
      <c r="V728" s="10">
        <v>10.35</v>
      </c>
      <c r="W728" s="11" t="e">
        <f>_xlfn.XLOOKUP(C728,#REF!,#REF!,"S/I",0)</f>
        <v>#REF!</v>
      </c>
      <c r="X728" s="11" t="str">
        <f>_xlfn.XLOOKUP($D728,[2]Retiros_dinamica!$F:$F,[2]Retiros_dinamica!B:B,"S/I",0)</f>
        <v>S/I</v>
      </c>
      <c r="Y728" s="11" t="str">
        <f>_xlfn.XLOOKUP($D728,[2]Retiros_dinamica!$F:$F,[2]Retiros_dinamica!C:C,"S/I",0)</f>
        <v>S/I</v>
      </c>
      <c r="Z728" s="11" t="str">
        <f>_xlfn.XLOOKUP($D728,[2]Retiros_dinamica!$F:$F,[2]Retiros_dinamica!D:D,"S/I",0)</f>
        <v>S/I</v>
      </c>
      <c r="AA728" s="11" t="str">
        <f>_xlfn.XLOOKUP($D728,[2]Retiros_dinamica!$F:$F,[2]Retiros_dinamica!E:E,"S/I",0)</f>
        <v>S/I</v>
      </c>
      <c r="AB728" s="6" t="str">
        <f>_xlfn.XLOOKUP(C728,[2]CMg!$I$4:$I$106,[2]CMg!$M$4:$M$106,"----",0,1)</f>
        <v>----</v>
      </c>
      <c r="AC728" s="6" t="str">
        <f>_xlfn.XLOOKUP(C728,[2]CMg!$A$4:$A$106,[2]CMg!$B$4:$B$106,"----",0,1)</f>
        <v>----</v>
      </c>
      <c r="AD728" s="6" t="str">
        <f>_xlfn.XLOOKUP(C728,'[3]Promedio solar Cmg'!$A$4:$A$106,'[3]Promedio solar Cmg'!$B$4:$B$106,"----",0,1)</f>
        <v>----</v>
      </c>
      <c r="AH728" s="12" t="str">
        <f>_xlfn.XLOOKUP($E728,'[2]Balance económico'!$C:$C,'[2]Balance económico'!$D:$D,"-",0)</f>
        <v>-</v>
      </c>
      <c r="AI728" s="12" t="str">
        <f>_xlfn.XLOOKUP($E728,'[2]Balance económico'!$C:$C,'[2]Balance económico'!$E:$E,"-",0)</f>
        <v>-</v>
      </c>
      <c r="AJ728" s="12" t="str">
        <f>_xlfn.XLOOKUP($E728,'[2]Balance económico'!$C:$C,'[2]Balance económico'!$F:$F,"-",0)</f>
        <v>-</v>
      </c>
      <c r="AK728" s="6" t="str">
        <f t="shared" si="34"/>
        <v>PPA</v>
      </c>
      <c r="AL728" s="12" t="str" cm="1">
        <f t="array" ref="AL728">IFERROR((X728*[2]!Tabla2[Bloque A] + 'BD Centrales 2025'!Y774*[2]!Tabla2[Bloque B] + 'BD Centrales 2025'!Z774*[2]!Tabla2[Bloque C])*#REF!,"-")</f>
        <v>-</v>
      </c>
      <c r="AM728" s="12" t="str">
        <f t="shared" si="35"/>
        <v>-</v>
      </c>
      <c r="AN728" s="12">
        <f>IFERROR((AH728+AI728+AJ728)/(SUMIFS($W$2:$W$1194,$E$2:$E$1194,E728)*1000*#REF!),0)</f>
        <v>0</v>
      </c>
    </row>
    <row r="729" spans="1:40" ht="14.4" x14ac:dyDescent="0.3">
      <c r="A729" s="7">
        <v>1866</v>
      </c>
      <c r="B729" s="7" t="s">
        <v>2369</v>
      </c>
      <c r="C729" s="8" t="s">
        <v>2370</v>
      </c>
      <c r="D729" s="6" t="s">
        <v>2371</v>
      </c>
      <c r="E729" s="6" t="str">
        <f>_xlfn.XLOOKUP(D729,'[2]Coordinados SEN'!$A:$A,'[2]Coordinados SEN'!$B:$B,"-",0)</f>
        <v>76.885.335-5</v>
      </c>
      <c r="F729" s="6" t="s">
        <v>2371</v>
      </c>
      <c r="G729" s="6">
        <f t="shared" si="33"/>
        <v>1</v>
      </c>
      <c r="H729" s="6" t="s">
        <v>2372</v>
      </c>
      <c r="I729" s="6" t="s">
        <v>2373</v>
      </c>
      <c r="J729" s="6" t="str">
        <f>_xlfn.XLOOKUP(I729,'[2]Barras CMg'!$E$2:$E$1527,'[2]Barras CMg'!$A$2:$A$1527,"------",0,1)</f>
        <v>------</v>
      </c>
      <c r="K729" s="6" t="s">
        <v>397</v>
      </c>
      <c r="L729" s="6">
        <v>2025</v>
      </c>
      <c r="M729" s="6" t="s">
        <v>495</v>
      </c>
      <c r="N729" s="6" t="s">
        <v>496</v>
      </c>
      <c r="O729" s="6" t="s">
        <v>213</v>
      </c>
      <c r="P729" s="6" t="s">
        <v>90</v>
      </c>
      <c r="Q729" s="6" t="s">
        <v>868</v>
      </c>
      <c r="R729" s="6" t="s">
        <v>1461</v>
      </c>
      <c r="S729" s="6" t="s">
        <v>51</v>
      </c>
      <c r="T729" s="9" t="s">
        <v>2225</v>
      </c>
      <c r="U729" s="10">
        <v>9.109</v>
      </c>
      <c r="V729" s="10">
        <v>9</v>
      </c>
      <c r="W729" s="11" t="e">
        <f>_xlfn.XLOOKUP(C729,#REF!,#REF!,"S/I",0)</f>
        <v>#REF!</v>
      </c>
      <c r="X729" s="11" t="str">
        <f>_xlfn.XLOOKUP($D729,[2]Retiros_dinamica!$F:$F,[2]Retiros_dinamica!B:B,"S/I",0)</f>
        <v>S/I</v>
      </c>
      <c r="Y729" s="11" t="str">
        <f>_xlfn.XLOOKUP($D729,[2]Retiros_dinamica!$F:$F,[2]Retiros_dinamica!C:C,"S/I",0)</f>
        <v>S/I</v>
      </c>
      <c r="Z729" s="11" t="str">
        <f>_xlfn.XLOOKUP($D729,[2]Retiros_dinamica!$F:$F,[2]Retiros_dinamica!D:D,"S/I",0)</f>
        <v>S/I</v>
      </c>
      <c r="AA729" s="11" t="str">
        <f>_xlfn.XLOOKUP($D729,[2]Retiros_dinamica!$F:$F,[2]Retiros_dinamica!E:E,"S/I",0)</f>
        <v>S/I</v>
      </c>
      <c r="AB729" s="6" t="str">
        <f>_xlfn.XLOOKUP(C729,[2]CMg!$I$4:$I$106,[2]CMg!$M$4:$M$106,"----",0,1)</f>
        <v>----</v>
      </c>
      <c r="AC729" s="6" t="str">
        <f>_xlfn.XLOOKUP(C729,[2]CMg!$A$4:$A$106,[2]CMg!$B$4:$B$106,"----",0,1)</f>
        <v>----</v>
      </c>
      <c r="AD729" s="6" t="str">
        <f>_xlfn.XLOOKUP(C729,'[3]Promedio solar Cmg'!$A$4:$A$106,'[3]Promedio solar Cmg'!$B$4:$B$106,"----",0,1)</f>
        <v>----</v>
      </c>
      <c r="AH729" s="12">
        <f>_xlfn.XLOOKUP($E729,'[2]Balance económico'!$C:$C,'[2]Balance económico'!$D:$D,"-",0)</f>
        <v>1014546699.7189169</v>
      </c>
      <c r="AI729" s="12">
        <f>_xlfn.XLOOKUP($E729,'[2]Balance económico'!$C:$C,'[2]Balance económico'!$E:$E,"-",0)</f>
        <v>103527708.64800002</v>
      </c>
      <c r="AJ729" s="12" t="str">
        <f>_xlfn.XLOOKUP($E729,'[2]Balance económico'!$C:$C,'[2]Balance económico'!$F:$F,"-",0)</f>
        <v>----</v>
      </c>
      <c r="AK729" s="6" t="str">
        <f t="shared" si="34"/>
        <v>PPA</v>
      </c>
      <c r="AL729" s="12" t="str" cm="1">
        <f t="array" ref="AL729">IFERROR((X729*[2]!Tabla2[Bloque A] + 'BD Centrales 2025'!Y378*[2]!Tabla2[Bloque B] + 'BD Centrales 2025'!Z378*[2]!Tabla2[Bloque C])*#REF!,"-")</f>
        <v>-</v>
      </c>
      <c r="AM729" s="12" t="str">
        <f t="shared" si="35"/>
        <v>-</v>
      </c>
      <c r="AN729" s="12">
        <f>IFERROR((AH729+AI729+AJ729)/(SUMIFS($W$2:$W$1194,$E$2:$E$1194,E729)*1000*#REF!),0)</f>
        <v>0</v>
      </c>
    </row>
    <row r="730" spans="1:40" ht="14.4" x14ac:dyDescent="0.3">
      <c r="A730" s="7">
        <v>1867</v>
      </c>
      <c r="B730" s="7" t="s">
        <v>2374</v>
      </c>
      <c r="C730" s="8" t="s">
        <v>2375</v>
      </c>
      <c r="D730" s="6" t="s">
        <v>2376</v>
      </c>
      <c r="E730" s="6" t="str">
        <f>_xlfn.XLOOKUP(D730,'[2]Coordinados SEN'!$A:$A,'[2]Coordinados SEN'!$B:$B,"-",0)</f>
        <v>76.466.222-9</v>
      </c>
      <c r="F730" s="6" t="s">
        <v>2376</v>
      </c>
      <c r="G730" s="6">
        <f t="shared" si="33"/>
        <v>1</v>
      </c>
      <c r="H730" s="6" t="s">
        <v>2377</v>
      </c>
      <c r="I730" s="6" t="s">
        <v>1174</v>
      </c>
      <c r="J730" s="6" t="str">
        <f>_xlfn.XLOOKUP(I730,'[2]Barras CMg'!$E$2:$E$1527,'[2]Barras CMg'!$A$2:$A$1527,"------",0,1)</f>
        <v>------</v>
      </c>
      <c r="K730" s="6" t="s">
        <v>397</v>
      </c>
      <c r="L730" s="6">
        <v>2025</v>
      </c>
      <c r="M730" s="6" t="s">
        <v>495</v>
      </c>
      <c r="N730" s="6" t="s">
        <v>496</v>
      </c>
      <c r="O730" s="6" t="s">
        <v>213</v>
      </c>
      <c r="P730" s="6" t="s">
        <v>189</v>
      </c>
      <c r="Q730" s="6" t="s">
        <v>879</v>
      </c>
      <c r="R730" s="6" t="s">
        <v>2378</v>
      </c>
      <c r="S730" s="6" t="s">
        <v>51</v>
      </c>
      <c r="T730" s="9" t="s">
        <v>2379</v>
      </c>
      <c r="U730" s="10">
        <v>9.0078340000000008</v>
      </c>
      <c r="V730" s="10">
        <v>9</v>
      </c>
      <c r="W730" s="11" t="e">
        <f>_xlfn.XLOOKUP(C730,#REF!,#REF!,"S/I",0)</f>
        <v>#REF!</v>
      </c>
      <c r="X730" s="11" t="str">
        <f>_xlfn.XLOOKUP($D730,[2]Retiros_dinamica!$F:$F,[2]Retiros_dinamica!B:B,"S/I",0)</f>
        <v>S/I</v>
      </c>
      <c r="Y730" s="11" t="str">
        <f>_xlfn.XLOOKUP($D730,[2]Retiros_dinamica!$F:$F,[2]Retiros_dinamica!C:C,"S/I",0)</f>
        <v>S/I</v>
      </c>
      <c r="Z730" s="11" t="str">
        <f>_xlfn.XLOOKUP($D730,[2]Retiros_dinamica!$F:$F,[2]Retiros_dinamica!D:D,"S/I",0)</f>
        <v>S/I</v>
      </c>
      <c r="AA730" s="11" t="str">
        <f>_xlfn.XLOOKUP($D730,[2]Retiros_dinamica!$F:$F,[2]Retiros_dinamica!E:E,"S/I",0)</f>
        <v>S/I</v>
      </c>
      <c r="AB730" s="6" t="str">
        <f>_xlfn.XLOOKUP(C730,[2]CMg!$I$4:$I$106,[2]CMg!$M$4:$M$106,"----",0,1)</f>
        <v>----</v>
      </c>
      <c r="AC730" s="6" t="str">
        <f>_xlfn.XLOOKUP(C730,[2]CMg!$A$4:$A$106,[2]CMg!$B$4:$B$106,"----",0,1)</f>
        <v>----</v>
      </c>
      <c r="AD730" s="6" t="str">
        <f>_xlfn.XLOOKUP(C730,'[3]Promedio solar Cmg'!$A$4:$A$106,'[3]Promedio solar Cmg'!$B$4:$B$106,"----",0,1)</f>
        <v>----</v>
      </c>
      <c r="AH730" s="12">
        <f>_xlfn.XLOOKUP($E730,'[2]Balance económico'!$C:$C,'[2]Balance económico'!$D:$D,"-",0)</f>
        <v>1304794354.2928874</v>
      </c>
      <c r="AI730" s="12">
        <f>_xlfn.XLOOKUP($E730,'[2]Balance económico'!$C:$C,'[2]Balance económico'!$E:$E,"-",0)</f>
        <v>137457781.02340001</v>
      </c>
      <c r="AJ730" s="12" t="str">
        <f>_xlfn.XLOOKUP($E730,'[2]Balance económico'!$C:$C,'[2]Balance económico'!$F:$F,"-",0)</f>
        <v>----</v>
      </c>
      <c r="AK730" s="6" t="str">
        <f t="shared" si="34"/>
        <v>PPA</v>
      </c>
      <c r="AL730" s="12" t="str" cm="1">
        <f t="array" ref="AL730">IFERROR((X730*[2]!Tabla2[Bloque A] + 'BD Centrales 2025'!Y454*[2]!Tabla2[Bloque B] + 'BD Centrales 2025'!Z454*[2]!Tabla2[Bloque C])*#REF!,"-")</f>
        <v>-</v>
      </c>
      <c r="AM730" s="12" t="str">
        <f t="shared" si="35"/>
        <v>-</v>
      </c>
      <c r="AN730" s="12">
        <f>IFERROR((AH730+AI730+AJ730)/(SUMIFS($W$2:$W$1194,$E$2:$E$1194,E730)*1000*#REF!),0)</f>
        <v>0</v>
      </c>
    </row>
    <row r="731" spans="1:40" ht="14.4" x14ac:dyDescent="0.3">
      <c r="A731" s="7">
        <v>1868</v>
      </c>
      <c r="B731" s="7" t="s">
        <v>5870</v>
      </c>
      <c r="C731" s="8" t="s">
        <v>5871</v>
      </c>
      <c r="D731" s="6" t="s">
        <v>5072</v>
      </c>
      <c r="E731" s="6" t="str">
        <f>_xlfn.XLOOKUP(D731,'[2]Coordinados SEN'!$A:$A,'[2]Coordinados SEN'!$B:$B,"-",0)</f>
        <v>77.410.232-9</v>
      </c>
      <c r="F731" s="6" t="s">
        <v>5872</v>
      </c>
      <c r="G731" s="6">
        <f t="shared" si="33"/>
        <v>13</v>
      </c>
      <c r="H731" s="6" t="s">
        <v>5873</v>
      </c>
      <c r="I731" s="6" t="s">
        <v>5874</v>
      </c>
      <c r="J731" s="6" t="str">
        <f>_xlfn.XLOOKUP(I731,'[2]Barras CMg'!$E$2:$E$1527,'[2]Barras CMg'!$A$2:$A$1527,"------",0,1)</f>
        <v>------</v>
      </c>
      <c r="K731" s="6">
        <v>9</v>
      </c>
      <c r="L731" s="6">
        <v>2025</v>
      </c>
      <c r="M731" s="6" t="s">
        <v>45</v>
      </c>
      <c r="N731" s="6" t="s">
        <v>5267</v>
      </c>
      <c r="O731" s="6" t="s">
        <v>213</v>
      </c>
      <c r="P731" s="6" t="s">
        <v>82</v>
      </c>
      <c r="Q731" s="6" t="s">
        <v>197</v>
      </c>
      <c r="R731" s="6" t="s">
        <v>197</v>
      </c>
      <c r="S731" s="6" t="s">
        <v>51</v>
      </c>
      <c r="T731" s="9" t="s">
        <v>2447</v>
      </c>
      <c r="U731" s="10">
        <v>9</v>
      </c>
      <c r="V731" s="10">
        <v>9</v>
      </c>
      <c r="W731" s="11" t="e">
        <f>_xlfn.XLOOKUP(C731,#REF!,#REF!,"S/I",0)</f>
        <v>#REF!</v>
      </c>
      <c r="X731" s="11" t="str">
        <f>_xlfn.XLOOKUP($D731,[2]Retiros_dinamica!$F:$F,[2]Retiros_dinamica!B:B,"S/I",0)</f>
        <v>S/I</v>
      </c>
      <c r="Y731" s="11" t="str">
        <f>_xlfn.XLOOKUP($D731,[2]Retiros_dinamica!$F:$F,[2]Retiros_dinamica!C:C,"S/I",0)</f>
        <v>S/I</v>
      </c>
      <c r="Z731" s="11" t="str">
        <f>_xlfn.XLOOKUP($D731,[2]Retiros_dinamica!$F:$F,[2]Retiros_dinamica!D:D,"S/I",0)</f>
        <v>S/I</v>
      </c>
      <c r="AA731" s="11" t="str">
        <f>_xlfn.XLOOKUP($D731,[2]Retiros_dinamica!$F:$F,[2]Retiros_dinamica!E:E,"S/I",0)</f>
        <v>S/I</v>
      </c>
      <c r="AB731" s="6" t="str">
        <f>_xlfn.XLOOKUP(C731,[2]CMg!$I$4:$I$106,[2]CMg!$M$4:$M$106,"----",0,1)</f>
        <v>----</v>
      </c>
      <c r="AH731" s="12">
        <f>_xlfn.XLOOKUP($E731,'[2]Balance económico'!$C:$C,'[2]Balance económico'!$D:$D,"-",0)</f>
        <v>1425177876.8054404</v>
      </c>
      <c r="AI731" s="12">
        <f>_xlfn.XLOOKUP($E731,'[2]Balance económico'!$C:$C,'[2]Balance económico'!$E:$E,"-",0)</f>
        <v>1829851866.6927099</v>
      </c>
      <c r="AJ731" s="12" t="str">
        <f>_xlfn.XLOOKUP($E731,'[2]Balance económico'!$C:$C,'[2]Balance económico'!$F:$F,"-",0)</f>
        <v>----</v>
      </c>
      <c r="AK731" s="6" t="str">
        <f t="shared" si="34"/>
        <v>PPA</v>
      </c>
      <c r="AL731" s="12" t="str" cm="1">
        <f t="array" ref="AL731">IFERROR((X731*[2]!Tabla2[Bloque A] + 'BD Centrales 2025'!Y1112*[2]!Tabla2[Bloque B] + 'BD Centrales 2025'!Z1112*[2]!Tabla2[Bloque C])*#REF!,"-")</f>
        <v>-</v>
      </c>
      <c r="AM731" s="12" t="str">
        <f t="shared" si="35"/>
        <v>-</v>
      </c>
      <c r="AN731" s="12">
        <f>IFERROR((AH731+AI731+AJ731)/(SUMIFS($W$2:$W$1194,$E$2:$E$1194,E731)*1000*#REF!),0)</f>
        <v>0</v>
      </c>
    </row>
    <row r="732" spans="1:40" ht="14.4" x14ac:dyDescent="0.3">
      <c r="A732" s="7">
        <v>1869</v>
      </c>
      <c r="B732" s="7" t="s">
        <v>2380</v>
      </c>
      <c r="C732" s="8" t="s">
        <v>2381</v>
      </c>
      <c r="D732" s="6" t="s">
        <v>1231</v>
      </c>
      <c r="E732" s="6" t="str">
        <f>_xlfn.XLOOKUP(D732,'[2]Coordinados SEN'!$A:$A,'[2]Coordinados SEN'!$B:$B,"-",0)</f>
        <v>76.727.466-1</v>
      </c>
      <c r="F732" s="6" t="s">
        <v>2382</v>
      </c>
      <c r="G732" s="6">
        <f t="shared" si="33"/>
        <v>36</v>
      </c>
      <c r="H732" s="6" t="s">
        <v>2383</v>
      </c>
      <c r="I732" s="6" t="s">
        <v>2384</v>
      </c>
      <c r="J732" s="6" t="str">
        <f>_xlfn.XLOOKUP(I732,'[2]Barras CMg'!$E$2:$E$1527,'[2]Barras CMg'!$A$2:$A$1527,"------",0,1)</f>
        <v>------</v>
      </c>
      <c r="K732" s="6" t="s">
        <v>397</v>
      </c>
      <c r="L732" s="6">
        <v>2025</v>
      </c>
      <c r="M732" s="6" t="s">
        <v>495</v>
      </c>
      <c r="N732" s="6" t="s">
        <v>496</v>
      </c>
      <c r="O732" s="6" t="s">
        <v>213</v>
      </c>
      <c r="P732" s="6" t="s">
        <v>90</v>
      </c>
      <c r="Q732" s="6" t="s">
        <v>97</v>
      </c>
      <c r="R732" s="6" t="s">
        <v>97</v>
      </c>
      <c r="S732" s="6" t="s">
        <v>51</v>
      </c>
      <c r="T732" s="9" t="s">
        <v>2201</v>
      </c>
      <c r="U732" s="10">
        <v>9.0020000000000007</v>
      </c>
      <c r="V732" s="10">
        <v>8.98</v>
      </c>
      <c r="W732" s="11" t="e">
        <f>_xlfn.XLOOKUP(C732,#REF!,#REF!,"S/I",0)</f>
        <v>#REF!</v>
      </c>
      <c r="X732" s="11" t="str">
        <f>_xlfn.XLOOKUP($D732,[2]Retiros_dinamica!$F:$F,[2]Retiros_dinamica!B:B,"S/I",0)</f>
        <v>S/I</v>
      </c>
      <c r="Y732" s="11" t="str">
        <f>_xlfn.XLOOKUP($D732,[2]Retiros_dinamica!$F:$F,[2]Retiros_dinamica!C:C,"S/I",0)</f>
        <v>S/I</v>
      </c>
      <c r="Z732" s="11" t="str">
        <f>_xlfn.XLOOKUP($D732,[2]Retiros_dinamica!$F:$F,[2]Retiros_dinamica!D:D,"S/I",0)</f>
        <v>S/I</v>
      </c>
      <c r="AA732" s="11" t="str">
        <f>_xlfn.XLOOKUP($D732,[2]Retiros_dinamica!$F:$F,[2]Retiros_dinamica!E:E,"S/I",0)</f>
        <v>S/I</v>
      </c>
      <c r="AB732" s="6" t="str">
        <f>_xlfn.XLOOKUP(C732,[2]CMg!$I$4:$I$106,[2]CMg!$M$4:$M$106,"----",0,1)</f>
        <v>----</v>
      </c>
      <c r="AC732" s="6" t="str">
        <f>_xlfn.XLOOKUP(C732,[2]CMg!$A$4:$A$106,[2]CMg!$B$4:$B$106,"----",0,1)</f>
        <v>----</v>
      </c>
      <c r="AD732" s="6" t="str">
        <f>_xlfn.XLOOKUP(C732,'[3]Promedio solar Cmg'!$A$4:$A$106,'[3]Promedio solar Cmg'!$B$4:$B$106,"----",0,1)</f>
        <v>----</v>
      </c>
      <c r="AH732" s="12">
        <f>_xlfn.XLOOKUP($E732,'[2]Balance económico'!$C:$C,'[2]Balance económico'!$D:$D,"-",0)</f>
        <v>21691133643.183369</v>
      </c>
      <c r="AI732" s="12">
        <f>_xlfn.XLOOKUP($E732,'[2]Balance económico'!$C:$C,'[2]Balance económico'!$E:$E,"-",0)</f>
        <v>2324793951.0151529</v>
      </c>
      <c r="AJ732" s="12" t="str">
        <f>_xlfn.XLOOKUP($E732,'[2]Balance económico'!$C:$C,'[2]Balance económico'!$F:$F,"-",0)</f>
        <v>----</v>
      </c>
      <c r="AK732" s="6" t="str">
        <f t="shared" si="34"/>
        <v>PPA</v>
      </c>
      <c r="AL732" s="12" t="str" cm="1">
        <f t="array" ref="AL732">IFERROR((X732*[2]!Tabla2[Bloque A] + 'BD Centrales 2025'!Y690*[2]!Tabla2[Bloque B] + 'BD Centrales 2025'!Z690*[2]!Tabla2[Bloque C])*#REF!,"-")</f>
        <v>-</v>
      </c>
      <c r="AM732" s="12" t="str">
        <f t="shared" si="35"/>
        <v>-</v>
      </c>
      <c r="AN732" s="12">
        <f>IFERROR((AH732+AI732+AJ732)/(SUMIFS($W$2:$W$1194,$E$2:$E$1194,E732)*1000*#REF!),0)</f>
        <v>0</v>
      </c>
    </row>
    <row r="733" spans="1:40" ht="14.4" x14ac:dyDescent="0.3">
      <c r="A733" s="7">
        <v>1870</v>
      </c>
      <c r="B733" s="7" t="s">
        <v>2385</v>
      </c>
      <c r="C733" s="8" t="s">
        <v>2386</v>
      </c>
      <c r="D733" s="6" t="s">
        <v>2234</v>
      </c>
      <c r="E733" s="6" t="str">
        <f>_xlfn.XLOOKUP(D733,'[2]Coordinados SEN'!$A:$A,'[2]Coordinados SEN'!$B:$B,"-",0)</f>
        <v>76.515.883-4</v>
      </c>
      <c r="F733" s="6" t="s">
        <v>2234</v>
      </c>
      <c r="G733" s="6">
        <f t="shared" si="33"/>
        <v>2</v>
      </c>
      <c r="H733" s="6" t="s">
        <v>2387</v>
      </c>
      <c r="I733" s="6" t="s">
        <v>2388</v>
      </c>
      <c r="J733" s="6" t="str">
        <f>_xlfn.XLOOKUP(I733,'[2]Barras CMg'!$E$2:$E$1527,'[2]Barras CMg'!$A$2:$A$1527,"------",0,1)</f>
        <v>------</v>
      </c>
      <c r="K733" s="6" t="s">
        <v>397</v>
      </c>
      <c r="L733" s="6">
        <v>2025</v>
      </c>
      <c r="M733" s="6" t="s">
        <v>495</v>
      </c>
      <c r="N733" s="6" t="s">
        <v>496</v>
      </c>
      <c r="O733" s="6" t="s">
        <v>213</v>
      </c>
      <c r="P733" s="6" t="s">
        <v>106</v>
      </c>
      <c r="Q733" s="6" t="s">
        <v>243</v>
      </c>
      <c r="R733" s="6" t="s">
        <v>905</v>
      </c>
      <c r="S733" s="6" t="s">
        <v>51</v>
      </c>
      <c r="T733" s="9" t="s">
        <v>2389</v>
      </c>
      <c r="U733" s="10">
        <v>2.2040000000000002</v>
      </c>
      <c r="V733" s="10">
        <v>2.2000000000000002</v>
      </c>
      <c r="W733" s="11" t="e">
        <f>_xlfn.XLOOKUP(C733,#REF!,#REF!,"S/I",0)</f>
        <v>#REF!</v>
      </c>
      <c r="X733" s="11" t="str">
        <f>_xlfn.XLOOKUP($D733,[2]Retiros_dinamica!$F:$F,[2]Retiros_dinamica!B:B,"S/I",0)</f>
        <v>S/I</v>
      </c>
      <c r="Y733" s="11" t="str">
        <f>_xlfn.XLOOKUP($D733,[2]Retiros_dinamica!$F:$F,[2]Retiros_dinamica!C:C,"S/I",0)</f>
        <v>S/I</v>
      </c>
      <c r="Z733" s="11" t="str">
        <f>_xlfn.XLOOKUP($D733,[2]Retiros_dinamica!$F:$F,[2]Retiros_dinamica!D:D,"S/I",0)</f>
        <v>S/I</v>
      </c>
      <c r="AA733" s="11" t="str">
        <f>_xlfn.XLOOKUP($D733,[2]Retiros_dinamica!$F:$F,[2]Retiros_dinamica!E:E,"S/I",0)</f>
        <v>S/I</v>
      </c>
      <c r="AB733" s="6" t="str">
        <f>_xlfn.XLOOKUP(C733,[2]CMg!$I$4:$I$106,[2]CMg!$M$4:$M$106,"----",0,1)</f>
        <v>----</v>
      </c>
      <c r="AC733" s="6" t="str">
        <f>_xlfn.XLOOKUP(C733,[2]CMg!$A$4:$A$106,[2]CMg!$B$4:$B$106,"----",0,1)</f>
        <v>----</v>
      </c>
      <c r="AD733" s="6" t="str">
        <f>_xlfn.XLOOKUP(C733,'[3]Promedio solar Cmg'!$A$4:$A$106,'[3]Promedio solar Cmg'!$B$4:$B$106,"----",0,1)</f>
        <v>----</v>
      </c>
      <c r="AH733" s="12">
        <f>_xlfn.XLOOKUP($E733,'[2]Balance económico'!$C:$C,'[2]Balance económico'!$D:$D,"-",0)</f>
        <v>241629988.23572528</v>
      </c>
      <c r="AI733" s="12">
        <f>_xlfn.XLOOKUP($E733,'[2]Balance económico'!$C:$C,'[2]Balance económico'!$E:$E,"-",0)</f>
        <v>25983413.669200003</v>
      </c>
      <c r="AJ733" s="12" t="str">
        <f>_xlfn.XLOOKUP($E733,'[2]Balance económico'!$C:$C,'[2]Balance económico'!$F:$F,"-",0)</f>
        <v>----</v>
      </c>
      <c r="AK733" s="6" t="str">
        <f t="shared" si="34"/>
        <v>PPA</v>
      </c>
      <c r="AL733" s="12" t="str" cm="1">
        <f t="array" ref="AL733">IFERROR((X733*[2]!Tabla2[Bloque A] + 'BD Centrales 2025'!Y161*[2]!Tabla2[Bloque B] + 'BD Centrales 2025'!Z161*[2]!Tabla2[Bloque C])*#REF!,"-")</f>
        <v>-</v>
      </c>
      <c r="AM733" s="12" t="str">
        <f t="shared" si="35"/>
        <v>-</v>
      </c>
      <c r="AN733" s="12">
        <f>IFERROR((AH733+AI733+AJ733)/(SUMIFS($W$2:$W$1194,$E$2:$E$1194,E733)*1000*#REF!),0)</f>
        <v>0</v>
      </c>
    </row>
    <row r="734" spans="1:40" ht="14.4" x14ac:dyDescent="0.3">
      <c r="A734" s="7">
        <v>1871</v>
      </c>
      <c r="B734" s="7" t="s">
        <v>2390</v>
      </c>
      <c r="C734" s="8" t="s">
        <v>2391</v>
      </c>
      <c r="D734" s="6" t="s">
        <v>2392</v>
      </c>
      <c r="E734" s="6" t="str">
        <f>_xlfn.XLOOKUP(D734,'[2]Coordinados SEN'!$A:$A,'[2]Coordinados SEN'!$B:$B,"-",0)</f>
        <v>76.359.635-4</v>
      </c>
      <c r="F734" s="6" t="s">
        <v>2392</v>
      </c>
      <c r="G734" s="6">
        <f t="shared" si="33"/>
        <v>1</v>
      </c>
      <c r="H734" s="6" t="s">
        <v>2393</v>
      </c>
      <c r="I734" s="6" t="s">
        <v>1036</v>
      </c>
      <c r="J734" s="6" t="str">
        <f>_xlfn.XLOOKUP(I734,'[2]Barras CMg'!$E$2:$E$1527,'[2]Barras CMg'!$A$2:$A$1527,"------",0,1)</f>
        <v>------</v>
      </c>
      <c r="K734" s="6" t="s">
        <v>397</v>
      </c>
      <c r="L734" s="6">
        <v>2025</v>
      </c>
      <c r="M734" s="6" t="s">
        <v>495</v>
      </c>
      <c r="N734" s="6" t="s">
        <v>496</v>
      </c>
      <c r="O734" s="6" t="s">
        <v>213</v>
      </c>
      <c r="P734" s="6" t="s">
        <v>189</v>
      </c>
      <c r="Q734" s="6" t="s">
        <v>879</v>
      </c>
      <c r="R734" s="6" t="s">
        <v>2394</v>
      </c>
      <c r="S734" s="6" t="s">
        <v>51</v>
      </c>
      <c r="T734" s="9" t="s">
        <v>2107</v>
      </c>
      <c r="U734" s="10">
        <v>3</v>
      </c>
      <c r="V734" s="10">
        <v>2.97</v>
      </c>
      <c r="W734" s="11" t="e">
        <f>_xlfn.XLOOKUP(C734,#REF!,#REF!,"S/I",0)</f>
        <v>#REF!</v>
      </c>
      <c r="X734" s="11" t="str">
        <f>_xlfn.XLOOKUP($D734,[2]Retiros_dinamica!$F:$F,[2]Retiros_dinamica!B:B,"S/I",0)</f>
        <v>S/I</v>
      </c>
      <c r="Y734" s="11" t="str">
        <f>_xlfn.XLOOKUP($D734,[2]Retiros_dinamica!$F:$F,[2]Retiros_dinamica!C:C,"S/I",0)</f>
        <v>S/I</v>
      </c>
      <c r="Z734" s="11" t="str">
        <f>_xlfn.XLOOKUP($D734,[2]Retiros_dinamica!$F:$F,[2]Retiros_dinamica!D:D,"S/I",0)</f>
        <v>S/I</v>
      </c>
      <c r="AA734" s="11" t="str">
        <f>_xlfn.XLOOKUP($D734,[2]Retiros_dinamica!$F:$F,[2]Retiros_dinamica!E:E,"S/I",0)</f>
        <v>S/I</v>
      </c>
      <c r="AB734" s="6" t="str">
        <f>_xlfn.XLOOKUP(C734,[2]CMg!$I$4:$I$106,[2]CMg!$M$4:$M$106,"----",0,1)</f>
        <v>----</v>
      </c>
      <c r="AC734" s="6" t="str">
        <f>_xlfn.XLOOKUP(C734,[2]CMg!$A$4:$A$106,[2]CMg!$B$4:$B$106,"----",0,1)</f>
        <v>----</v>
      </c>
      <c r="AD734" s="6" t="str">
        <f>_xlfn.XLOOKUP(C734,'[3]Promedio solar Cmg'!$A$4:$A$106,'[3]Promedio solar Cmg'!$B$4:$B$106,"----",0,1)</f>
        <v>----</v>
      </c>
      <c r="AH734" s="12">
        <f>_xlfn.XLOOKUP($E734,'[2]Balance económico'!$C:$C,'[2]Balance económico'!$D:$D,"-",0)</f>
        <v>464860542.53676313</v>
      </c>
      <c r="AI734" s="12">
        <f>_xlfn.XLOOKUP($E734,'[2]Balance económico'!$C:$C,'[2]Balance económico'!$E:$E,"-",0)</f>
        <v>72965913.121320009</v>
      </c>
      <c r="AJ734" s="12" t="str">
        <f>_xlfn.XLOOKUP($E734,'[2]Balance económico'!$C:$C,'[2]Balance económico'!$F:$F,"-",0)</f>
        <v>----</v>
      </c>
      <c r="AK734" s="6" t="str">
        <f t="shared" si="34"/>
        <v>PPA</v>
      </c>
      <c r="AL734" s="12" t="str" cm="1">
        <f t="array" ref="AL734">IFERROR((X734*[2]!Tabla2[Bloque A] + 'BD Centrales 2025'!Y321*[2]!Tabla2[Bloque B] + 'BD Centrales 2025'!Z321*[2]!Tabla2[Bloque C])*#REF!,"-")</f>
        <v>-</v>
      </c>
      <c r="AM734" s="12" t="str">
        <f t="shared" si="35"/>
        <v>-</v>
      </c>
      <c r="AN734" s="12">
        <f>IFERROR((AH734+AI734+AJ734)/(SUMIFS($W$2:$W$1194,$E$2:$E$1194,E734)*1000*#REF!),0)</f>
        <v>0</v>
      </c>
    </row>
    <row r="735" spans="1:40" ht="14.4" x14ac:dyDescent="0.3">
      <c r="A735" s="7">
        <v>1872</v>
      </c>
      <c r="B735" s="7" t="s">
        <v>2395</v>
      </c>
      <c r="C735" s="8" t="s">
        <v>2396</v>
      </c>
      <c r="D735" s="6" t="s">
        <v>2397</v>
      </c>
      <c r="E735" s="6" t="str">
        <f>_xlfn.XLOOKUP(D735,'[2]Coordinados SEN'!$A:$A,'[2]Coordinados SEN'!$B:$B,"-",0)</f>
        <v>76.585.762-7</v>
      </c>
      <c r="F735" s="6" t="s">
        <v>2397</v>
      </c>
      <c r="G735" s="6">
        <f t="shared" si="33"/>
        <v>1</v>
      </c>
      <c r="H735" s="6" t="s">
        <v>2398</v>
      </c>
      <c r="I735" s="6" t="s">
        <v>2399</v>
      </c>
      <c r="J735" s="6" t="str">
        <f>_xlfn.XLOOKUP(I735,'[2]Barras CMg'!$E$2:$E$1527,'[2]Barras CMg'!$A$2:$A$1527,"------",0,1)</f>
        <v>------</v>
      </c>
      <c r="K735" s="6" t="s">
        <v>397</v>
      </c>
      <c r="L735" s="6">
        <v>2025</v>
      </c>
      <c r="M735" s="6" t="s">
        <v>495</v>
      </c>
      <c r="N735" s="6" t="s">
        <v>496</v>
      </c>
      <c r="O735" s="6" t="s">
        <v>213</v>
      </c>
      <c r="P735" s="6" t="s">
        <v>164</v>
      </c>
      <c r="Q735" s="6" t="s">
        <v>221</v>
      </c>
      <c r="R735" s="6" t="s">
        <v>886</v>
      </c>
      <c r="S735" s="6" t="s">
        <v>51</v>
      </c>
      <c r="T735" s="9" t="s">
        <v>2400</v>
      </c>
      <c r="U735" s="10">
        <v>8.32</v>
      </c>
      <c r="V735" s="10">
        <v>8.3000000000000007</v>
      </c>
      <c r="W735" s="11" t="e">
        <f>_xlfn.XLOOKUP(C735,#REF!,#REF!,"S/I",0)</f>
        <v>#REF!</v>
      </c>
      <c r="X735" s="11" t="str">
        <f>_xlfn.XLOOKUP($D735,[2]Retiros_dinamica!$F:$F,[2]Retiros_dinamica!B:B,"S/I",0)</f>
        <v>S/I</v>
      </c>
      <c r="Y735" s="11" t="str">
        <f>_xlfn.XLOOKUP($D735,[2]Retiros_dinamica!$F:$F,[2]Retiros_dinamica!C:C,"S/I",0)</f>
        <v>S/I</v>
      </c>
      <c r="Z735" s="11" t="str">
        <f>_xlfn.XLOOKUP($D735,[2]Retiros_dinamica!$F:$F,[2]Retiros_dinamica!D:D,"S/I",0)</f>
        <v>S/I</v>
      </c>
      <c r="AA735" s="11" t="str">
        <f>_xlfn.XLOOKUP($D735,[2]Retiros_dinamica!$F:$F,[2]Retiros_dinamica!E:E,"S/I",0)</f>
        <v>S/I</v>
      </c>
      <c r="AB735" s="6" t="str">
        <f>_xlfn.XLOOKUP(C735,[2]CMg!$I$4:$I$106,[2]CMg!$M$4:$M$106,"----",0,1)</f>
        <v>----</v>
      </c>
      <c r="AC735" s="6" t="str">
        <f>_xlfn.XLOOKUP(C735,[2]CMg!$A$4:$A$106,[2]CMg!$B$4:$B$106,"----",0,1)</f>
        <v>----</v>
      </c>
      <c r="AD735" s="6" t="str">
        <f>_xlfn.XLOOKUP(C735,'[3]Promedio solar Cmg'!$A$4:$A$106,'[3]Promedio solar Cmg'!$B$4:$B$106,"----",0,1)</f>
        <v>----</v>
      </c>
      <c r="AH735" s="12">
        <f>_xlfn.XLOOKUP($E735,'[2]Balance económico'!$C:$C,'[2]Balance económico'!$D:$D,"-",0)</f>
        <v>808235246.33382487</v>
      </c>
      <c r="AI735" s="12">
        <f>_xlfn.XLOOKUP($E735,'[2]Balance económico'!$C:$C,'[2]Balance económico'!$E:$E,"-",0)</f>
        <v>93776902.367870003</v>
      </c>
      <c r="AJ735" s="12" t="str">
        <f>_xlfn.XLOOKUP($E735,'[2]Balance económico'!$C:$C,'[2]Balance económico'!$F:$F,"-",0)</f>
        <v>----</v>
      </c>
      <c r="AK735" s="6" t="str">
        <f t="shared" si="34"/>
        <v>PPA</v>
      </c>
      <c r="AL735" s="12" t="str" cm="1">
        <f t="array" ref="AL735">IFERROR((X735*[2]!Tabla2[Bloque A] + 'BD Centrales 2025'!Y355*[2]!Tabla2[Bloque B] + 'BD Centrales 2025'!Z355*[2]!Tabla2[Bloque C])*#REF!,"-")</f>
        <v>-</v>
      </c>
      <c r="AM735" s="12" t="str">
        <f t="shared" si="35"/>
        <v>-</v>
      </c>
      <c r="AN735" s="12">
        <f>IFERROR((AH735+AI735+AJ735)/(SUMIFS($W$2:$W$1194,$E$2:$E$1194,E735)*1000*#REF!),0)</f>
        <v>0</v>
      </c>
    </row>
    <row r="736" spans="1:40" ht="14.4" x14ac:dyDescent="0.3">
      <c r="A736" s="7">
        <v>1873</v>
      </c>
      <c r="B736" s="7" t="s">
        <v>2401</v>
      </c>
      <c r="C736" s="8" t="s">
        <v>2402</v>
      </c>
      <c r="D736" s="6" t="s">
        <v>677</v>
      </c>
      <c r="E736" s="6" t="str">
        <f>_xlfn.XLOOKUP(D736,'[2]Coordinados SEN'!$A:$A,'[2]Coordinados SEN'!$B:$B,"-",0)</f>
        <v>76.780.504-7</v>
      </c>
      <c r="F736" s="6" t="s">
        <v>2403</v>
      </c>
      <c r="G736" s="6">
        <f t="shared" si="33"/>
        <v>37</v>
      </c>
      <c r="H736" s="6" t="s">
        <v>2404</v>
      </c>
      <c r="I736" s="6" t="s">
        <v>1979</v>
      </c>
      <c r="J736" s="6" t="str">
        <f>_xlfn.XLOOKUP(I736,'[2]Barras CMg'!$E$2:$E$1527,'[2]Barras CMg'!$A$2:$A$1527,"------",0,1)</f>
        <v>------</v>
      </c>
      <c r="K736" s="6" t="s">
        <v>397</v>
      </c>
      <c r="L736" s="6">
        <v>2025</v>
      </c>
      <c r="M736" s="6" t="s">
        <v>495</v>
      </c>
      <c r="N736" s="6" t="s">
        <v>496</v>
      </c>
      <c r="O736" s="6" t="s">
        <v>213</v>
      </c>
      <c r="P736" s="6" t="s">
        <v>164</v>
      </c>
      <c r="Q736" s="6" t="s">
        <v>831</v>
      </c>
      <c r="R736" s="6" t="s">
        <v>2405</v>
      </c>
      <c r="S736" s="6" t="s">
        <v>51</v>
      </c>
      <c r="T736" s="9" t="s">
        <v>2406</v>
      </c>
      <c r="U736" s="10">
        <v>9.0399999999999991</v>
      </c>
      <c r="V736" s="10">
        <v>9</v>
      </c>
      <c r="W736" s="11" t="e">
        <f>_xlfn.XLOOKUP(C736,#REF!,#REF!,"S/I",0)</f>
        <v>#REF!</v>
      </c>
      <c r="X736" s="11" t="str">
        <f>_xlfn.XLOOKUP($D736,[2]Retiros_dinamica!$F:$F,[2]Retiros_dinamica!B:B,"S/I",0)</f>
        <v>S/I</v>
      </c>
      <c r="Y736" s="11" t="str">
        <f>_xlfn.XLOOKUP($D736,[2]Retiros_dinamica!$F:$F,[2]Retiros_dinamica!C:C,"S/I",0)</f>
        <v>S/I</v>
      </c>
      <c r="Z736" s="11" t="str">
        <f>_xlfn.XLOOKUP($D736,[2]Retiros_dinamica!$F:$F,[2]Retiros_dinamica!D:D,"S/I",0)</f>
        <v>S/I</v>
      </c>
      <c r="AA736" s="11" t="str">
        <f>_xlfn.XLOOKUP($D736,[2]Retiros_dinamica!$F:$F,[2]Retiros_dinamica!E:E,"S/I",0)</f>
        <v>S/I</v>
      </c>
      <c r="AB736" s="6" t="str">
        <f>_xlfn.XLOOKUP(C736,[2]CMg!$I$4:$I$106,[2]CMg!$M$4:$M$106,"----",0,1)</f>
        <v>----</v>
      </c>
      <c r="AC736" s="6" t="str">
        <f>_xlfn.XLOOKUP(C736,[2]CMg!$A$4:$A$106,[2]CMg!$B$4:$B$106,"----",0,1)</f>
        <v>----</v>
      </c>
      <c r="AD736" s="6" t="str">
        <f>_xlfn.XLOOKUP(C736,'[3]Promedio solar Cmg'!$A$4:$A$106,'[3]Promedio solar Cmg'!$B$4:$B$106,"----",0,1)</f>
        <v>----</v>
      </c>
      <c r="AH736" s="12">
        <f>_xlfn.XLOOKUP($E736,'[2]Balance económico'!$C:$C,'[2]Balance económico'!$D:$D,"-",0)</f>
        <v>20548121675.779228</v>
      </c>
      <c r="AI736" s="12">
        <f>_xlfn.XLOOKUP($E736,'[2]Balance económico'!$C:$C,'[2]Balance económico'!$E:$E,"-",0)</f>
        <v>2428228872.1735702</v>
      </c>
      <c r="AJ736" s="12" t="str">
        <f>_xlfn.XLOOKUP($E736,'[2]Balance económico'!$C:$C,'[2]Balance económico'!$F:$F,"-",0)</f>
        <v>----</v>
      </c>
      <c r="AK736" s="6" t="str">
        <f t="shared" si="34"/>
        <v>PPA</v>
      </c>
      <c r="AL736" s="12" t="str" cm="1">
        <f t="array" ref="AL736">IFERROR((X736*[2]!Tabla2[Bloque A] + 'BD Centrales 2025'!Y725*[2]!Tabla2[Bloque B] + 'BD Centrales 2025'!Z725*[2]!Tabla2[Bloque C])*#REF!,"-")</f>
        <v>-</v>
      </c>
      <c r="AM736" s="12" t="str">
        <f t="shared" si="35"/>
        <v>-</v>
      </c>
      <c r="AN736" s="12">
        <f>IFERROR((AH736+AI736+AJ736)/(SUMIFS($W$2:$W$1194,$E$2:$E$1194,E736)*1000*#REF!),0)</f>
        <v>0</v>
      </c>
    </row>
    <row r="737" spans="1:40" ht="14.4" x14ac:dyDescent="0.3">
      <c r="A737" s="7">
        <v>1874</v>
      </c>
      <c r="B737" s="7" t="s">
        <v>5728</v>
      </c>
      <c r="C737" s="8" t="s">
        <v>5729</v>
      </c>
      <c r="D737" s="6" t="s">
        <v>5722</v>
      </c>
      <c r="E737" s="6" t="str">
        <f>_xlfn.XLOOKUP(D737,'[2]Coordinados SEN'!$A:$A,'[2]Coordinados SEN'!$B:$B,"-",0)</f>
        <v>76.618.682-3</v>
      </c>
      <c r="F737" s="6" t="s">
        <v>5722</v>
      </c>
      <c r="G737" s="6">
        <f t="shared" si="33"/>
        <v>5</v>
      </c>
      <c r="H737" s="6" t="s">
        <v>5730</v>
      </c>
      <c r="I737" s="6" t="s">
        <v>1974</v>
      </c>
      <c r="J737" s="6" t="str">
        <f>_xlfn.XLOOKUP(I737,'[2]Barras CMg'!$E$2:$E$1527,'[2]Barras CMg'!$A$2:$A$1527,"------",0,1)</f>
        <v>------</v>
      </c>
      <c r="K737" s="6">
        <v>6</v>
      </c>
      <c r="L737" s="6">
        <v>2025</v>
      </c>
      <c r="M737" s="6" t="s">
        <v>45</v>
      </c>
      <c r="N737" s="6" t="s">
        <v>5267</v>
      </c>
      <c r="O737" s="6" t="s">
        <v>213</v>
      </c>
      <c r="P737" s="6" t="s">
        <v>164</v>
      </c>
      <c r="Q737" s="6" t="s">
        <v>831</v>
      </c>
      <c r="R737" s="6" t="s">
        <v>831</v>
      </c>
      <c r="S737" s="6" t="s">
        <v>51</v>
      </c>
      <c r="T737" s="9" t="s">
        <v>2189</v>
      </c>
      <c r="U737" s="10">
        <v>3.0350000000000001</v>
      </c>
      <c r="V737" s="10">
        <v>3</v>
      </c>
      <c r="W737" s="11" t="e">
        <f>_xlfn.XLOOKUP(C737,#REF!,#REF!,"S/I",0)</f>
        <v>#REF!</v>
      </c>
      <c r="X737" s="11" t="str">
        <f>_xlfn.XLOOKUP($D737,[2]Retiros_dinamica!$F:$F,[2]Retiros_dinamica!B:B,"S/I",0)</f>
        <v>S/I</v>
      </c>
      <c r="Y737" s="11" t="str">
        <f>_xlfn.XLOOKUP($D737,[2]Retiros_dinamica!$F:$F,[2]Retiros_dinamica!C:C,"S/I",0)</f>
        <v>S/I</v>
      </c>
      <c r="Z737" s="11" t="str">
        <f>_xlfn.XLOOKUP($D737,[2]Retiros_dinamica!$F:$F,[2]Retiros_dinamica!D:D,"S/I",0)</f>
        <v>S/I</v>
      </c>
      <c r="AA737" s="11" t="str">
        <f>_xlfn.XLOOKUP($D737,[2]Retiros_dinamica!$F:$F,[2]Retiros_dinamica!E:E,"S/I",0)</f>
        <v>S/I</v>
      </c>
      <c r="AB737" s="6" t="str">
        <f>_xlfn.XLOOKUP(C737,[2]CMg!$I$4:$I$106,[2]CMg!$M$4:$M$106,"----",0,1)</f>
        <v>----</v>
      </c>
      <c r="AH737" s="12">
        <f>_xlfn.XLOOKUP($E737,'[2]Balance económico'!$C:$C,'[2]Balance económico'!$D:$D,"-",0)</f>
        <v>-2460284.9198400276</v>
      </c>
      <c r="AI737" s="12">
        <f>_xlfn.XLOOKUP($E737,'[2]Balance económico'!$C:$C,'[2]Balance económico'!$E:$E,"-",0)</f>
        <v>914759682.53647983</v>
      </c>
      <c r="AJ737" s="12" t="str">
        <f>_xlfn.XLOOKUP($E737,'[2]Balance económico'!$C:$C,'[2]Balance económico'!$F:$F,"-",0)</f>
        <v>----</v>
      </c>
      <c r="AK737" s="6" t="str">
        <f t="shared" si="34"/>
        <v>PPA</v>
      </c>
      <c r="AL737" s="12" t="str" cm="1">
        <f t="array" ref="AL737">IFERROR((X737*[2]!Tabla2[Bloque A] + 'BD Centrales 2025'!Y1079*[2]!Tabla2[Bloque B] + 'BD Centrales 2025'!Z1079*[2]!Tabla2[Bloque C])*#REF!,"-")</f>
        <v>-</v>
      </c>
      <c r="AM737" s="12" t="str">
        <f t="shared" si="35"/>
        <v>-</v>
      </c>
      <c r="AN737" s="12">
        <f>IFERROR((AH737+AI737+AJ737)/(SUMIFS($W$2:$W$1194,$E$2:$E$1194,E737)*1000*#REF!),0)</f>
        <v>0</v>
      </c>
    </row>
    <row r="738" spans="1:40" ht="14.4" x14ac:dyDescent="0.3">
      <c r="A738" s="7">
        <v>1875</v>
      </c>
      <c r="B738" s="7" t="s">
        <v>2407</v>
      </c>
      <c r="C738" s="8" t="s">
        <v>2408</v>
      </c>
      <c r="D738" s="6" t="s">
        <v>2409</v>
      </c>
      <c r="E738" s="6" t="str">
        <f>_xlfn.XLOOKUP(D738,'[2]Coordinados SEN'!$A:$A,'[2]Coordinados SEN'!$B:$B,"-",0)</f>
        <v>77.183.912-6</v>
      </c>
      <c r="F738" s="6" t="s">
        <v>2409</v>
      </c>
      <c r="G738" s="6">
        <f t="shared" si="33"/>
        <v>1</v>
      </c>
      <c r="H738" s="6" t="s">
        <v>2410</v>
      </c>
      <c r="I738" s="6" t="s">
        <v>2411</v>
      </c>
      <c r="J738" s="6" t="str">
        <f>_xlfn.XLOOKUP(I738,'[2]Barras CMg'!$E$2:$E$1527,'[2]Barras CMg'!$A$2:$A$1527,"------",0,1)</f>
        <v>------</v>
      </c>
      <c r="K738" s="6" t="s">
        <v>397</v>
      </c>
      <c r="L738" s="6">
        <v>2025</v>
      </c>
      <c r="M738" s="6" t="s">
        <v>495</v>
      </c>
      <c r="N738" s="6" t="s">
        <v>496</v>
      </c>
      <c r="O738" s="6" t="s">
        <v>213</v>
      </c>
      <c r="P738" s="6" t="s">
        <v>164</v>
      </c>
      <c r="Q738" s="6" t="s">
        <v>221</v>
      </c>
      <c r="R738" s="6" t="s">
        <v>886</v>
      </c>
      <c r="S738" s="6" t="s">
        <v>51</v>
      </c>
      <c r="T738" s="9" t="s">
        <v>2412</v>
      </c>
      <c r="U738" s="10">
        <v>2.8479999999999999</v>
      </c>
      <c r="V738" s="10">
        <v>2.8</v>
      </c>
      <c r="W738" s="11" t="e">
        <f>_xlfn.XLOOKUP(C738,#REF!,#REF!,"S/I",0)</f>
        <v>#REF!</v>
      </c>
      <c r="X738" s="11" t="str">
        <f>_xlfn.XLOOKUP($D738,[2]Retiros_dinamica!$F:$F,[2]Retiros_dinamica!B:B,"S/I",0)</f>
        <v>S/I</v>
      </c>
      <c r="Y738" s="11" t="str">
        <f>_xlfn.XLOOKUP($D738,[2]Retiros_dinamica!$F:$F,[2]Retiros_dinamica!C:C,"S/I",0)</f>
        <v>S/I</v>
      </c>
      <c r="Z738" s="11" t="str">
        <f>_xlfn.XLOOKUP($D738,[2]Retiros_dinamica!$F:$F,[2]Retiros_dinamica!D:D,"S/I",0)</f>
        <v>S/I</v>
      </c>
      <c r="AA738" s="11" t="str">
        <f>_xlfn.XLOOKUP($D738,[2]Retiros_dinamica!$F:$F,[2]Retiros_dinamica!E:E,"S/I",0)</f>
        <v>S/I</v>
      </c>
      <c r="AB738" s="6" t="str">
        <f>_xlfn.XLOOKUP(C738,[2]CMg!$I$4:$I$106,[2]CMg!$M$4:$M$106,"----",0,1)</f>
        <v>----</v>
      </c>
      <c r="AC738" s="6" t="str">
        <f>_xlfn.XLOOKUP(C738,[2]CMg!$A$4:$A$106,[2]CMg!$B$4:$B$106,"----",0,1)</f>
        <v>----</v>
      </c>
      <c r="AD738" s="6" t="str">
        <f>_xlfn.XLOOKUP(C738,'[3]Promedio solar Cmg'!$A$4:$A$106,'[3]Promedio solar Cmg'!$B$4:$B$106,"----",0,1)</f>
        <v>----</v>
      </c>
      <c r="AH738" s="12">
        <f>_xlfn.XLOOKUP($E738,'[2]Balance económico'!$C:$C,'[2]Balance económico'!$D:$D,"-",0)</f>
        <v>316159097.22788322</v>
      </c>
      <c r="AI738" s="12">
        <f>_xlfn.XLOOKUP($E738,'[2]Balance económico'!$C:$C,'[2]Balance económico'!$E:$E,"-",0)</f>
        <v>38322092.328099996</v>
      </c>
      <c r="AJ738" s="12" t="str">
        <f>_xlfn.XLOOKUP($E738,'[2]Balance económico'!$C:$C,'[2]Balance económico'!$F:$F,"-",0)</f>
        <v>----</v>
      </c>
      <c r="AK738" s="6" t="str">
        <f t="shared" si="34"/>
        <v>PPA</v>
      </c>
      <c r="AL738" s="12" t="str" cm="1">
        <f t="array" ref="AL738">IFERROR((X738*[2]!Tabla2[Bloque A] + 'BD Centrales 2025'!Y251*[2]!Tabla2[Bloque B] + 'BD Centrales 2025'!Z251*[2]!Tabla2[Bloque C])*#REF!,"-")</f>
        <v>-</v>
      </c>
      <c r="AM738" s="12" t="str">
        <f t="shared" si="35"/>
        <v>-</v>
      </c>
      <c r="AN738" s="12">
        <f>IFERROR((AH738+AI738+AJ738)/(SUMIFS($W$2:$W$1194,$E$2:$E$1194,E738)*1000*#REF!),0)</f>
        <v>0</v>
      </c>
    </row>
    <row r="739" spans="1:40" ht="14.4" x14ac:dyDescent="0.3">
      <c r="A739" s="7">
        <v>1876</v>
      </c>
      <c r="B739" s="7" t="s">
        <v>2413</v>
      </c>
      <c r="C739" s="8" t="s">
        <v>2414</v>
      </c>
      <c r="D739" s="6" t="s">
        <v>2415</v>
      </c>
      <c r="E739" s="6" t="str">
        <f>_xlfn.XLOOKUP(D739,'[2]Coordinados SEN'!$A:$A,'[2]Coordinados SEN'!$B:$B,"-",0)</f>
        <v>76.547.418-3</v>
      </c>
      <c r="F739" s="6" t="s">
        <v>2415</v>
      </c>
      <c r="G739" s="6">
        <f t="shared" si="33"/>
        <v>1</v>
      </c>
      <c r="H739" s="6" t="s">
        <v>2387</v>
      </c>
      <c r="I739" s="6" t="s">
        <v>2388</v>
      </c>
      <c r="J739" s="6" t="str">
        <f>_xlfn.XLOOKUP(I739,'[2]Barras CMg'!$E$2:$E$1527,'[2]Barras CMg'!$A$2:$A$1527,"------",0,1)</f>
        <v>------</v>
      </c>
      <c r="K739" s="6" t="s">
        <v>397</v>
      </c>
      <c r="L739" s="6">
        <v>2025</v>
      </c>
      <c r="M739" s="6" t="s">
        <v>495</v>
      </c>
      <c r="N739" s="6" t="s">
        <v>496</v>
      </c>
      <c r="O739" s="6" t="s">
        <v>213</v>
      </c>
      <c r="P739" s="6" t="s">
        <v>106</v>
      </c>
      <c r="Q739" s="6" t="s">
        <v>243</v>
      </c>
      <c r="R739" s="6" t="s">
        <v>1899</v>
      </c>
      <c r="S739" s="6" t="s">
        <v>51</v>
      </c>
      <c r="T739" s="9" t="s">
        <v>2389</v>
      </c>
      <c r="U739" s="10">
        <v>2.9950000000000001</v>
      </c>
      <c r="V739" s="10">
        <v>2.99</v>
      </c>
      <c r="W739" s="11" t="e">
        <f>_xlfn.XLOOKUP(C739,#REF!,#REF!,"S/I",0)</f>
        <v>#REF!</v>
      </c>
      <c r="X739" s="11" t="str">
        <f>_xlfn.XLOOKUP($D739,[2]Retiros_dinamica!$F:$F,[2]Retiros_dinamica!B:B,"S/I",0)</f>
        <v>S/I</v>
      </c>
      <c r="Y739" s="11" t="str">
        <f>_xlfn.XLOOKUP($D739,[2]Retiros_dinamica!$F:$F,[2]Retiros_dinamica!C:C,"S/I",0)</f>
        <v>S/I</v>
      </c>
      <c r="Z739" s="11" t="str">
        <f>_xlfn.XLOOKUP($D739,[2]Retiros_dinamica!$F:$F,[2]Retiros_dinamica!D:D,"S/I",0)</f>
        <v>S/I</v>
      </c>
      <c r="AA739" s="11" t="str">
        <f>_xlfn.XLOOKUP($D739,[2]Retiros_dinamica!$F:$F,[2]Retiros_dinamica!E:E,"S/I",0)</f>
        <v>S/I</v>
      </c>
      <c r="AB739" s="6" t="str">
        <f>_xlfn.XLOOKUP(C739,[2]CMg!$I$4:$I$106,[2]CMg!$M$4:$M$106,"----",0,1)</f>
        <v>----</v>
      </c>
      <c r="AC739" s="6" t="str">
        <f>_xlfn.XLOOKUP(C739,[2]CMg!$A$4:$A$106,[2]CMg!$B$4:$B$106,"----",0,1)</f>
        <v>----</v>
      </c>
      <c r="AD739" s="6" t="str">
        <f>_xlfn.XLOOKUP(C739,'[3]Promedio solar Cmg'!$A$4:$A$106,'[3]Promedio solar Cmg'!$B$4:$B$106,"----",0,1)</f>
        <v>----</v>
      </c>
      <c r="AH739" s="12">
        <f>_xlfn.XLOOKUP($E739,'[2]Balance económico'!$C:$C,'[2]Balance económico'!$D:$D,"-",0)</f>
        <v>307831875.75647259</v>
      </c>
      <c r="AI739" s="12">
        <f>_xlfn.XLOOKUP($E739,'[2]Balance económico'!$C:$C,'[2]Balance económico'!$E:$E,"-",0)</f>
        <v>32498032.272599999</v>
      </c>
      <c r="AJ739" s="12" t="str">
        <f>_xlfn.XLOOKUP($E739,'[2]Balance económico'!$C:$C,'[2]Balance económico'!$F:$F,"-",0)</f>
        <v>----</v>
      </c>
      <c r="AK739" s="6" t="str">
        <f t="shared" si="34"/>
        <v>PPA</v>
      </c>
      <c r="AL739" s="12" t="str" cm="1">
        <f t="array" ref="AL739">IFERROR((X739*[2]!Tabla2[Bloque A] + 'BD Centrales 2025'!Y199*[2]!Tabla2[Bloque B] + 'BD Centrales 2025'!Z199*[2]!Tabla2[Bloque C])*#REF!,"-")</f>
        <v>-</v>
      </c>
      <c r="AM739" s="12" t="str">
        <f t="shared" si="35"/>
        <v>-</v>
      </c>
      <c r="AN739" s="12">
        <f>IFERROR((AH739+AI739+AJ739)/(SUMIFS($W$2:$W$1194,$E$2:$E$1194,E739)*1000*#REF!),0)</f>
        <v>0</v>
      </c>
    </row>
    <row r="740" spans="1:40" ht="14.4" x14ac:dyDescent="0.3">
      <c r="A740" s="7">
        <v>1877</v>
      </c>
      <c r="B740" s="7" t="s">
        <v>2416</v>
      </c>
      <c r="C740" s="8" t="s">
        <v>2417</v>
      </c>
      <c r="D740" s="6" t="s">
        <v>2418</v>
      </c>
      <c r="E740" s="6" t="str">
        <f>_xlfn.XLOOKUP(D740,'[2]Coordinados SEN'!$A:$A,'[2]Coordinados SEN'!$B:$B,"-",0)</f>
        <v>76.766.025-1</v>
      </c>
      <c r="F740" s="6" t="s">
        <v>2418</v>
      </c>
      <c r="G740" s="6">
        <f t="shared" si="33"/>
        <v>1</v>
      </c>
      <c r="H740" s="6" t="s">
        <v>2419</v>
      </c>
      <c r="I740" s="6" t="s">
        <v>1189</v>
      </c>
      <c r="J740" s="6" t="str">
        <f>_xlfn.XLOOKUP(I740,'[2]Barras CMg'!$E$2:$E$1527,'[2]Barras CMg'!$A$2:$A$1527,"------",0,1)</f>
        <v>------</v>
      </c>
      <c r="K740" s="6" t="s">
        <v>397</v>
      </c>
      <c r="L740" s="6">
        <v>2025</v>
      </c>
      <c r="M740" s="6" t="s">
        <v>495</v>
      </c>
      <c r="N740" s="6" t="s">
        <v>496</v>
      </c>
      <c r="O740" s="6" t="s">
        <v>213</v>
      </c>
      <c r="P740" s="6" t="s">
        <v>189</v>
      </c>
      <c r="Q740" s="6" t="s">
        <v>773</v>
      </c>
      <c r="R740" s="6" t="s">
        <v>773</v>
      </c>
      <c r="S740" s="6" t="s">
        <v>51</v>
      </c>
      <c r="T740" s="9" t="s">
        <v>1663</v>
      </c>
      <c r="U740" s="10">
        <v>6.7424999999999997</v>
      </c>
      <c r="V740" s="10">
        <v>6</v>
      </c>
      <c r="W740" s="11" t="e">
        <f>_xlfn.XLOOKUP(C740,#REF!,#REF!,"S/I",0)</f>
        <v>#REF!</v>
      </c>
      <c r="X740" s="11" t="str">
        <f>_xlfn.XLOOKUP($D740,[2]Retiros_dinamica!$F:$F,[2]Retiros_dinamica!B:B,"S/I",0)</f>
        <v>S/I</v>
      </c>
      <c r="Y740" s="11" t="str">
        <f>_xlfn.XLOOKUP($D740,[2]Retiros_dinamica!$F:$F,[2]Retiros_dinamica!C:C,"S/I",0)</f>
        <v>S/I</v>
      </c>
      <c r="Z740" s="11" t="str">
        <f>_xlfn.XLOOKUP($D740,[2]Retiros_dinamica!$F:$F,[2]Retiros_dinamica!D:D,"S/I",0)</f>
        <v>S/I</v>
      </c>
      <c r="AA740" s="11" t="str">
        <f>_xlfn.XLOOKUP($D740,[2]Retiros_dinamica!$F:$F,[2]Retiros_dinamica!E:E,"S/I",0)</f>
        <v>S/I</v>
      </c>
      <c r="AB740" s="6" t="str">
        <f>_xlfn.XLOOKUP(C740,[2]CMg!$I$4:$I$106,[2]CMg!$M$4:$M$106,"----",0,1)</f>
        <v>----</v>
      </c>
      <c r="AC740" s="6" t="str">
        <f>_xlfn.XLOOKUP(C740,[2]CMg!$A$4:$A$106,[2]CMg!$B$4:$B$106,"----",0,1)</f>
        <v>----</v>
      </c>
      <c r="AD740" s="6" t="str">
        <f>_xlfn.XLOOKUP(C740,'[3]Promedio solar Cmg'!$A$4:$A$106,'[3]Promedio solar Cmg'!$B$4:$B$106,"----",0,1)</f>
        <v>----</v>
      </c>
      <c r="AH740" s="12">
        <f>_xlfn.XLOOKUP($E740,'[2]Balance económico'!$C:$C,'[2]Balance económico'!$D:$D,"-",0)</f>
        <v>701229597.1210475</v>
      </c>
      <c r="AI740" s="12">
        <f>_xlfn.XLOOKUP($E740,'[2]Balance económico'!$C:$C,'[2]Balance económico'!$E:$E,"-",0)</f>
        <v>28765699.814679999</v>
      </c>
      <c r="AJ740" s="12" t="str">
        <f>_xlfn.XLOOKUP($E740,'[2]Balance económico'!$C:$C,'[2]Balance económico'!$F:$F,"-",0)</f>
        <v>----</v>
      </c>
      <c r="AK740" s="6" t="str">
        <f t="shared" si="34"/>
        <v>PPA</v>
      </c>
      <c r="AL740" s="12" t="str" cm="1">
        <f t="array" ref="AL740">IFERROR((X740*[2]!Tabla2[Bloque A] + 'BD Centrales 2025'!Y173*[2]!Tabla2[Bloque B] + 'BD Centrales 2025'!Z173*[2]!Tabla2[Bloque C])*#REF!,"-")</f>
        <v>-</v>
      </c>
      <c r="AM740" s="12" t="str">
        <f t="shared" si="35"/>
        <v>-</v>
      </c>
      <c r="AN740" s="12">
        <f>IFERROR((AH740+AI740+AJ740)/(SUMIFS($W$2:$W$1194,$E$2:$E$1194,E740)*1000*#REF!),0)</f>
        <v>0</v>
      </c>
    </row>
    <row r="741" spans="1:40" ht="14.4" x14ac:dyDescent="0.3">
      <c r="A741" s="7">
        <v>1878</v>
      </c>
      <c r="B741" s="7" t="s">
        <v>2420</v>
      </c>
      <c r="C741" s="8" t="s">
        <v>2421</v>
      </c>
      <c r="D741" s="6" t="s">
        <v>2422</v>
      </c>
      <c r="E741" s="6" t="str">
        <f>_xlfn.XLOOKUP(D741,'[2]Coordinados SEN'!$A:$A,'[2]Coordinados SEN'!$B:$B,"-",0)</f>
        <v>76.477.296-2</v>
      </c>
      <c r="F741" s="6" t="s">
        <v>2422</v>
      </c>
      <c r="G741" s="6">
        <f t="shared" si="33"/>
        <v>1</v>
      </c>
      <c r="H741" s="6" t="s">
        <v>2423</v>
      </c>
      <c r="I741" s="6" t="s">
        <v>2424</v>
      </c>
      <c r="J741" s="6" t="str">
        <f>_xlfn.XLOOKUP(I741,'[2]Barras CMg'!$E$2:$E$1527,'[2]Barras CMg'!$A$2:$A$1527,"------",0,1)</f>
        <v>------</v>
      </c>
      <c r="K741" s="6" t="s">
        <v>397</v>
      </c>
      <c r="L741" s="6">
        <v>2025</v>
      </c>
      <c r="M741" s="6" t="s">
        <v>495</v>
      </c>
      <c r="N741" s="6" t="s">
        <v>496</v>
      </c>
      <c r="O741" s="6" t="s">
        <v>213</v>
      </c>
      <c r="P741" s="6" t="s">
        <v>164</v>
      </c>
      <c r="Q741" s="6" t="s">
        <v>165</v>
      </c>
      <c r="R741" s="6" t="s">
        <v>1347</v>
      </c>
      <c r="S741" s="6" t="s">
        <v>51</v>
      </c>
      <c r="T741" s="9" t="s">
        <v>2425</v>
      </c>
      <c r="U741" s="10">
        <v>2.75</v>
      </c>
      <c r="V741" s="10">
        <v>2.6949999999999998</v>
      </c>
      <c r="W741" s="11" t="e">
        <f>_xlfn.XLOOKUP(C741,#REF!,#REF!,"S/I",0)</f>
        <v>#REF!</v>
      </c>
      <c r="X741" s="11" t="str">
        <f>_xlfn.XLOOKUP($D741,[2]Retiros_dinamica!$F:$F,[2]Retiros_dinamica!B:B,"S/I",0)</f>
        <v>S/I</v>
      </c>
      <c r="Y741" s="11" t="str">
        <f>_xlfn.XLOOKUP($D741,[2]Retiros_dinamica!$F:$F,[2]Retiros_dinamica!C:C,"S/I",0)</f>
        <v>S/I</v>
      </c>
      <c r="Z741" s="11" t="str">
        <f>_xlfn.XLOOKUP($D741,[2]Retiros_dinamica!$F:$F,[2]Retiros_dinamica!D:D,"S/I",0)</f>
        <v>S/I</v>
      </c>
      <c r="AA741" s="11" t="str">
        <f>_xlfn.XLOOKUP($D741,[2]Retiros_dinamica!$F:$F,[2]Retiros_dinamica!E:E,"S/I",0)</f>
        <v>S/I</v>
      </c>
      <c r="AB741" s="6" t="str">
        <f>_xlfn.XLOOKUP(C741,[2]CMg!$I$4:$I$106,[2]CMg!$M$4:$M$106,"----",0,1)</f>
        <v>----</v>
      </c>
      <c r="AC741" s="6" t="str">
        <f>_xlfn.XLOOKUP(C741,[2]CMg!$A$4:$A$106,[2]CMg!$B$4:$B$106,"----",0,1)</f>
        <v>----</v>
      </c>
      <c r="AD741" s="6" t="str">
        <f>_xlfn.XLOOKUP(C741,'[3]Promedio solar Cmg'!$A$4:$A$106,'[3]Promedio solar Cmg'!$B$4:$B$106,"----",0,1)</f>
        <v>----</v>
      </c>
      <c r="AH741" s="12">
        <f>_xlfn.XLOOKUP($E741,'[2]Balance económico'!$C:$C,'[2]Balance económico'!$D:$D,"-",0)</f>
        <v>259143042.10272807</v>
      </c>
      <c r="AI741" s="12">
        <f>_xlfn.XLOOKUP($E741,'[2]Balance económico'!$C:$C,'[2]Balance económico'!$E:$E,"-",0)</f>
        <v>33340881.333800003</v>
      </c>
      <c r="AJ741" s="12" t="str">
        <f>_xlfn.XLOOKUP($E741,'[2]Balance económico'!$C:$C,'[2]Balance económico'!$F:$F,"-",0)</f>
        <v>----</v>
      </c>
      <c r="AK741" s="6" t="str">
        <f t="shared" si="34"/>
        <v>PPA</v>
      </c>
      <c r="AL741" s="12" t="str" cm="1">
        <f t="array" ref="AL741">IFERROR((X741*[2]!Tabla2[Bloque A] + 'BD Centrales 2025'!Y206*[2]!Tabla2[Bloque B] + 'BD Centrales 2025'!Z206*[2]!Tabla2[Bloque C])*#REF!,"-")</f>
        <v>-</v>
      </c>
      <c r="AM741" s="12" t="str">
        <f t="shared" si="35"/>
        <v>-</v>
      </c>
      <c r="AN741" s="12">
        <f>IFERROR((AH741+AI741+AJ741)/(SUMIFS($W$2:$W$1194,$E$2:$E$1194,E741)*1000*#REF!),0)</f>
        <v>0</v>
      </c>
    </row>
    <row r="742" spans="1:40" ht="14.4" x14ac:dyDescent="0.3">
      <c r="A742" s="7">
        <v>1879</v>
      </c>
      <c r="B742" s="7" t="s">
        <v>2426</v>
      </c>
      <c r="C742" s="8" t="s">
        <v>2427</v>
      </c>
      <c r="D742" s="6" t="s">
        <v>1231</v>
      </c>
      <c r="E742" s="6" t="str">
        <f>_xlfn.XLOOKUP(D742,'[2]Coordinados SEN'!$A:$A,'[2]Coordinados SEN'!$B:$B,"-",0)</f>
        <v>76.727.466-1</v>
      </c>
      <c r="F742" s="6" t="s">
        <v>2428</v>
      </c>
      <c r="G742" s="6">
        <f t="shared" si="33"/>
        <v>36</v>
      </c>
      <c r="H742" s="6" t="s">
        <v>2429</v>
      </c>
      <c r="I742" s="6" t="s">
        <v>2430</v>
      </c>
      <c r="J742" s="6" t="str">
        <f>_xlfn.XLOOKUP(I742,'[2]Barras CMg'!$E$2:$E$1527,'[2]Barras CMg'!$A$2:$A$1527,"------",0,1)</f>
        <v>------</v>
      </c>
      <c r="K742" s="6" t="s">
        <v>397</v>
      </c>
      <c r="L742" s="6">
        <v>2025</v>
      </c>
      <c r="M742" s="6" t="s">
        <v>495</v>
      </c>
      <c r="N742" s="6" t="s">
        <v>496</v>
      </c>
      <c r="O742" s="6" t="s">
        <v>213</v>
      </c>
      <c r="P742" s="6" t="s">
        <v>362</v>
      </c>
      <c r="Q742" s="6" t="s">
        <v>1216</v>
      </c>
      <c r="R742" s="6" t="s">
        <v>1455</v>
      </c>
      <c r="S742" s="6" t="s">
        <v>51</v>
      </c>
      <c r="T742" s="9" t="s">
        <v>2431</v>
      </c>
      <c r="U742" s="10">
        <v>9.0198</v>
      </c>
      <c r="V742" s="10">
        <v>9</v>
      </c>
      <c r="W742" s="11" t="e">
        <f>_xlfn.XLOOKUP(C742,#REF!,#REF!,"S/I",0)</f>
        <v>#REF!</v>
      </c>
      <c r="X742" s="11" t="str">
        <f>_xlfn.XLOOKUP($D742,[2]Retiros_dinamica!$F:$F,[2]Retiros_dinamica!B:B,"S/I",0)</f>
        <v>S/I</v>
      </c>
      <c r="Y742" s="11" t="str">
        <f>_xlfn.XLOOKUP($D742,[2]Retiros_dinamica!$F:$F,[2]Retiros_dinamica!C:C,"S/I",0)</f>
        <v>S/I</v>
      </c>
      <c r="Z742" s="11" t="str">
        <f>_xlfn.XLOOKUP($D742,[2]Retiros_dinamica!$F:$F,[2]Retiros_dinamica!D:D,"S/I",0)</f>
        <v>S/I</v>
      </c>
      <c r="AA742" s="11" t="str">
        <f>_xlfn.XLOOKUP($D742,[2]Retiros_dinamica!$F:$F,[2]Retiros_dinamica!E:E,"S/I",0)</f>
        <v>S/I</v>
      </c>
      <c r="AB742" s="6" t="str">
        <f>_xlfn.XLOOKUP(C742,[2]CMg!$I$4:$I$106,[2]CMg!$M$4:$M$106,"----",0,1)</f>
        <v>----</v>
      </c>
      <c r="AC742" s="6" t="str">
        <f>_xlfn.XLOOKUP(C742,[2]CMg!$A$4:$A$106,[2]CMg!$B$4:$B$106,"----",0,1)</f>
        <v>----</v>
      </c>
      <c r="AD742" s="6" t="str">
        <f>_xlfn.XLOOKUP(C742,'[3]Promedio solar Cmg'!$A$4:$A$106,'[3]Promedio solar Cmg'!$B$4:$B$106,"----",0,1)</f>
        <v>----</v>
      </c>
      <c r="AH742" s="12">
        <f>_xlfn.XLOOKUP($E742,'[2]Balance económico'!$C:$C,'[2]Balance económico'!$D:$D,"-",0)</f>
        <v>21691133643.183369</v>
      </c>
      <c r="AI742" s="12">
        <f>_xlfn.XLOOKUP($E742,'[2]Balance económico'!$C:$C,'[2]Balance económico'!$E:$E,"-",0)</f>
        <v>2324793951.0151529</v>
      </c>
      <c r="AJ742" s="12" t="str">
        <f>_xlfn.XLOOKUP($E742,'[2]Balance económico'!$C:$C,'[2]Balance económico'!$F:$F,"-",0)</f>
        <v>----</v>
      </c>
      <c r="AK742" s="6" t="str">
        <f t="shared" si="34"/>
        <v>PPA</v>
      </c>
      <c r="AL742" s="12" t="str" cm="1">
        <f t="array" ref="AL742">IFERROR((X742*[2]!Tabla2[Bloque A] + 'BD Centrales 2025'!Y691*[2]!Tabla2[Bloque B] + 'BD Centrales 2025'!Z691*[2]!Tabla2[Bloque C])*#REF!,"-")</f>
        <v>-</v>
      </c>
      <c r="AM742" s="12" t="str">
        <f t="shared" si="35"/>
        <v>-</v>
      </c>
      <c r="AN742" s="12">
        <f>IFERROR((AH742+AI742+AJ742)/(SUMIFS($W$2:$W$1194,$E$2:$E$1194,E742)*1000*#REF!),0)</f>
        <v>0</v>
      </c>
    </row>
    <row r="743" spans="1:40" ht="14.4" x14ac:dyDescent="0.3">
      <c r="A743" s="7">
        <v>1880</v>
      </c>
      <c r="B743" s="7" t="s">
        <v>2432</v>
      </c>
      <c r="C743" s="8" t="s">
        <v>2433</v>
      </c>
      <c r="D743" s="6" t="s">
        <v>1231</v>
      </c>
      <c r="E743" s="6" t="str">
        <f>_xlfn.XLOOKUP(D743,'[2]Coordinados SEN'!$A:$A,'[2]Coordinados SEN'!$B:$B,"-",0)</f>
        <v>76.727.466-1</v>
      </c>
      <c r="F743" s="6" t="s">
        <v>2434</v>
      </c>
      <c r="G743" s="6">
        <f t="shared" si="33"/>
        <v>36</v>
      </c>
      <c r="H743" s="6" t="s">
        <v>2435</v>
      </c>
      <c r="I743" s="6" t="s">
        <v>2230</v>
      </c>
      <c r="J743" s="6" t="str">
        <f>_xlfn.XLOOKUP(I743,'[2]Barras CMg'!$E$2:$E$1527,'[2]Barras CMg'!$A$2:$A$1527,"------",0,1)</f>
        <v>------</v>
      </c>
      <c r="K743" s="6" t="s">
        <v>397</v>
      </c>
      <c r="L743" s="6">
        <v>2025</v>
      </c>
      <c r="M743" s="6" t="s">
        <v>495</v>
      </c>
      <c r="N743" s="6" t="s">
        <v>496</v>
      </c>
      <c r="O743" s="6" t="s">
        <v>213</v>
      </c>
      <c r="P743" s="6" t="s">
        <v>362</v>
      </c>
      <c r="Q743" s="6" t="s">
        <v>363</v>
      </c>
      <c r="R743" s="6" t="s">
        <v>2318</v>
      </c>
      <c r="S743" s="6" t="s">
        <v>51</v>
      </c>
      <c r="T743" s="9" t="s">
        <v>2436</v>
      </c>
      <c r="U743" s="10">
        <v>2.992</v>
      </c>
      <c r="V743" s="10">
        <v>2.98</v>
      </c>
      <c r="W743" s="11" t="e">
        <f>_xlfn.XLOOKUP(C743,#REF!,#REF!,"S/I",0)</f>
        <v>#REF!</v>
      </c>
      <c r="X743" s="11" t="str">
        <f>_xlfn.XLOOKUP($D743,[2]Retiros_dinamica!$F:$F,[2]Retiros_dinamica!B:B,"S/I",0)</f>
        <v>S/I</v>
      </c>
      <c r="Y743" s="11" t="str">
        <f>_xlfn.XLOOKUP($D743,[2]Retiros_dinamica!$F:$F,[2]Retiros_dinamica!C:C,"S/I",0)</f>
        <v>S/I</v>
      </c>
      <c r="Z743" s="11" t="str">
        <f>_xlfn.XLOOKUP($D743,[2]Retiros_dinamica!$F:$F,[2]Retiros_dinamica!D:D,"S/I",0)</f>
        <v>S/I</v>
      </c>
      <c r="AA743" s="11" t="str">
        <f>_xlfn.XLOOKUP($D743,[2]Retiros_dinamica!$F:$F,[2]Retiros_dinamica!E:E,"S/I",0)</f>
        <v>S/I</v>
      </c>
      <c r="AB743" s="6" t="str">
        <f>_xlfn.XLOOKUP(C743,[2]CMg!$I$4:$I$106,[2]CMg!$M$4:$M$106,"----",0,1)</f>
        <v>----</v>
      </c>
      <c r="AC743" s="6" t="str">
        <f>_xlfn.XLOOKUP(C743,[2]CMg!$A$4:$A$106,[2]CMg!$B$4:$B$106,"----",0,1)</f>
        <v>----</v>
      </c>
      <c r="AD743" s="6" t="str">
        <f>_xlfn.XLOOKUP(C743,'[3]Promedio solar Cmg'!$A$4:$A$106,'[3]Promedio solar Cmg'!$B$4:$B$106,"----",0,1)</f>
        <v>----</v>
      </c>
      <c r="AH743" s="12">
        <f>_xlfn.XLOOKUP($E743,'[2]Balance económico'!$C:$C,'[2]Balance económico'!$D:$D,"-",0)</f>
        <v>21691133643.183369</v>
      </c>
      <c r="AI743" s="12">
        <f>_xlfn.XLOOKUP($E743,'[2]Balance económico'!$C:$C,'[2]Balance económico'!$E:$E,"-",0)</f>
        <v>2324793951.0151529</v>
      </c>
      <c r="AJ743" s="12" t="str">
        <f>_xlfn.XLOOKUP($E743,'[2]Balance económico'!$C:$C,'[2]Balance económico'!$F:$F,"-",0)</f>
        <v>----</v>
      </c>
      <c r="AK743" s="6" t="str">
        <f t="shared" si="34"/>
        <v>PPA</v>
      </c>
      <c r="AL743" s="12" t="str" cm="1">
        <f t="array" ref="AL743">IFERROR((X743*[2]!Tabla2[Bloque A] + 'BD Centrales 2025'!Y692*[2]!Tabla2[Bloque B] + 'BD Centrales 2025'!Z692*[2]!Tabla2[Bloque C])*#REF!,"-")</f>
        <v>-</v>
      </c>
      <c r="AM743" s="12" t="str">
        <f t="shared" si="35"/>
        <v>-</v>
      </c>
      <c r="AN743" s="12">
        <f>IFERROR((AH743+AI743+AJ743)/(SUMIFS($W$2:$W$1194,$E$2:$E$1194,E743)*1000*#REF!),0)</f>
        <v>0</v>
      </c>
    </row>
    <row r="744" spans="1:40" ht="14.4" x14ac:dyDescent="0.3">
      <c r="A744" s="7">
        <v>1885</v>
      </c>
      <c r="B744" s="7" t="s">
        <v>2437</v>
      </c>
      <c r="C744" s="8" t="s">
        <v>2438</v>
      </c>
      <c r="D744" s="6" t="s">
        <v>2439</v>
      </c>
      <c r="E744" s="6" t="str">
        <f>_xlfn.XLOOKUP(D744,'[2]Coordinados SEN'!$A:$A,'[2]Coordinados SEN'!$B:$B,"-",0)</f>
        <v>77.050.568-2</v>
      </c>
      <c r="F744" s="6" t="s">
        <v>2439</v>
      </c>
      <c r="G744" s="6">
        <f t="shared" si="33"/>
        <v>1</v>
      </c>
      <c r="H744" s="6" t="s">
        <v>2440</v>
      </c>
      <c r="I744" s="6" t="s">
        <v>1937</v>
      </c>
      <c r="J744" s="6" t="str">
        <f>_xlfn.XLOOKUP(I744,'[2]Barras CMg'!$E$2:$E$1527,'[2]Barras CMg'!$A$2:$A$1527,"------",0,1)</f>
        <v>------</v>
      </c>
      <c r="K744" s="6" t="s">
        <v>397</v>
      </c>
      <c r="L744" s="6">
        <v>2025</v>
      </c>
      <c r="M744" s="6" t="s">
        <v>495</v>
      </c>
      <c r="N744" s="6" t="s">
        <v>496</v>
      </c>
      <c r="O744" s="6" t="s">
        <v>213</v>
      </c>
      <c r="P744" s="6" t="s">
        <v>48</v>
      </c>
      <c r="Q744" s="6" t="s">
        <v>59</v>
      </c>
      <c r="R744" s="6" t="s">
        <v>807</v>
      </c>
      <c r="S744" s="6" t="s">
        <v>51</v>
      </c>
      <c r="T744" s="9" t="s">
        <v>2441</v>
      </c>
      <c r="U744" s="10">
        <v>9.06</v>
      </c>
      <c r="V744" s="10">
        <v>9</v>
      </c>
      <c r="W744" s="11" t="e">
        <f>_xlfn.XLOOKUP(C744,#REF!,#REF!,"S/I",0)</f>
        <v>#REF!</v>
      </c>
      <c r="X744" s="11" t="str">
        <f>_xlfn.XLOOKUP($D744,[2]Retiros_dinamica!$F:$F,[2]Retiros_dinamica!B:B,"S/I",0)</f>
        <v>S/I</v>
      </c>
      <c r="Y744" s="11" t="str">
        <f>_xlfn.XLOOKUP($D744,[2]Retiros_dinamica!$F:$F,[2]Retiros_dinamica!C:C,"S/I",0)</f>
        <v>S/I</v>
      </c>
      <c r="Z744" s="11" t="str">
        <f>_xlfn.XLOOKUP($D744,[2]Retiros_dinamica!$F:$F,[2]Retiros_dinamica!D:D,"S/I",0)</f>
        <v>S/I</v>
      </c>
      <c r="AA744" s="11" t="str">
        <f>_xlfn.XLOOKUP($D744,[2]Retiros_dinamica!$F:$F,[2]Retiros_dinamica!E:E,"S/I",0)</f>
        <v>S/I</v>
      </c>
      <c r="AB744" s="6" t="str">
        <f>_xlfn.XLOOKUP(C744,[2]CMg!$I$4:$I$106,[2]CMg!$M$4:$M$106,"----",0,1)</f>
        <v>----</v>
      </c>
      <c r="AC744" s="6" t="str">
        <f>_xlfn.XLOOKUP(C744,[2]CMg!$A$4:$A$106,[2]CMg!$B$4:$B$106,"----",0,1)</f>
        <v>----</v>
      </c>
      <c r="AD744" s="6" t="str">
        <f>_xlfn.XLOOKUP(C744,'[3]Promedio solar Cmg'!$A$4:$A$106,'[3]Promedio solar Cmg'!$B$4:$B$106,"----",0,1)</f>
        <v>----</v>
      </c>
      <c r="AH744" s="12">
        <f>_xlfn.XLOOKUP($E744,'[2]Balance económico'!$C:$C,'[2]Balance económico'!$D:$D,"-",0)</f>
        <v>1667905609.7991123</v>
      </c>
      <c r="AI744" s="12">
        <f>_xlfn.XLOOKUP($E744,'[2]Balance económico'!$C:$C,'[2]Balance económico'!$E:$E,"-",0)</f>
        <v>192326830.43560001</v>
      </c>
      <c r="AJ744" s="12" t="str">
        <f>_xlfn.XLOOKUP($E744,'[2]Balance económico'!$C:$C,'[2]Balance económico'!$F:$F,"-",0)</f>
        <v>----</v>
      </c>
      <c r="AK744" s="6" t="str">
        <f t="shared" si="34"/>
        <v>PPA</v>
      </c>
      <c r="AL744" s="12" t="str" cm="1">
        <f t="array" ref="AL744">IFERROR((X744*[2]!Tabla2[Bloque A] + 'BD Centrales 2025'!Y485*[2]!Tabla2[Bloque B] + 'BD Centrales 2025'!Z485*[2]!Tabla2[Bloque C])*#REF!,"-")</f>
        <v>-</v>
      </c>
      <c r="AM744" s="12" t="str">
        <f t="shared" si="35"/>
        <v>-</v>
      </c>
      <c r="AN744" s="12">
        <f>IFERROR((AH744+AI744+AJ744)/(SUMIFS($W$2:$W$1194,$E$2:$E$1194,E744)*1000*#REF!),0)</f>
        <v>0</v>
      </c>
    </row>
    <row r="745" spans="1:40" ht="14.4" x14ac:dyDescent="0.3">
      <c r="A745" s="7">
        <v>1886</v>
      </c>
      <c r="B745" s="7" t="s">
        <v>2442</v>
      </c>
      <c r="C745" s="8" t="s">
        <v>2443</v>
      </c>
      <c r="D745" s="6" t="s">
        <v>2444</v>
      </c>
      <c r="E745" s="6" t="str">
        <f>_xlfn.XLOOKUP(D745,'[2]Coordinados SEN'!$A:$A,'[2]Coordinados SEN'!$B:$B,"-",0)</f>
        <v>77.125.459-4</v>
      </c>
      <c r="F745" s="6" t="s">
        <v>2444</v>
      </c>
      <c r="G745" s="6">
        <f t="shared" si="33"/>
        <v>5</v>
      </c>
      <c r="H745" s="6" t="s">
        <v>2445</v>
      </c>
      <c r="I745" s="6" t="s">
        <v>2446</v>
      </c>
      <c r="J745" s="6" t="str">
        <f>_xlfn.XLOOKUP(I745,'[2]Barras CMg'!$E$2:$E$1527,'[2]Barras CMg'!$A$2:$A$1527,"------",0,1)</f>
        <v>------</v>
      </c>
      <c r="K745" s="6" t="s">
        <v>397</v>
      </c>
      <c r="L745" s="6">
        <v>2025</v>
      </c>
      <c r="M745" s="6" t="s">
        <v>495</v>
      </c>
      <c r="N745" s="6" t="s">
        <v>496</v>
      </c>
      <c r="O745" s="6" t="s">
        <v>213</v>
      </c>
      <c r="P745" s="6" t="s">
        <v>362</v>
      </c>
      <c r="Q745" s="6" t="s">
        <v>363</v>
      </c>
      <c r="R745" s="6" t="s">
        <v>2318</v>
      </c>
      <c r="S745" s="6" t="s">
        <v>51</v>
      </c>
      <c r="T745" s="9" t="s">
        <v>2447</v>
      </c>
      <c r="U745" s="10">
        <v>2.9790000000000001</v>
      </c>
      <c r="V745" s="10">
        <v>2.9670000000000001</v>
      </c>
      <c r="W745" s="11" t="e">
        <f>_xlfn.XLOOKUP(C745,#REF!,#REF!,"S/I",0)</f>
        <v>#REF!</v>
      </c>
      <c r="X745" s="11" t="str">
        <f>_xlfn.XLOOKUP($D745,[2]Retiros_dinamica!$F:$F,[2]Retiros_dinamica!B:B,"S/I",0)</f>
        <v>S/I</v>
      </c>
      <c r="Y745" s="11" t="str">
        <f>_xlfn.XLOOKUP($D745,[2]Retiros_dinamica!$F:$F,[2]Retiros_dinamica!C:C,"S/I",0)</f>
        <v>S/I</v>
      </c>
      <c r="Z745" s="11" t="str">
        <f>_xlfn.XLOOKUP($D745,[2]Retiros_dinamica!$F:$F,[2]Retiros_dinamica!D:D,"S/I",0)</f>
        <v>S/I</v>
      </c>
      <c r="AA745" s="11" t="str">
        <f>_xlfn.XLOOKUP($D745,[2]Retiros_dinamica!$F:$F,[2]Retiros_dinamica!E:E,"S/I",0)</f>
        <v>S/I</v>
      </c>
      <c r="AB745" s="6" t="str">
        <f>_xlfn.XLOOKUP(C745,[2]CMg!$I$4:$I$106,[2]CMg!$M$4:$M$106,"----",0,1)</f>
        <v>----</v>
      </c>
      <c r="AC745" s="6" t="str">
        <f>_xlfn.XLOOKUP(C745,[2]CMg!$A$4:$A$106,[2]CMg!$B$4:$B$106,"----",0,1)</f>
        <v>----</v>
      </c>
      <c r="AD745" s="6" t="str">
        <f>_xlfn.XLOOKUP(C745,'[3]Promedio solar Cmg'!$A$4:$A$106,'[3]Promedio solar Cmg'!$B$4:$B$106,"----",0,1)</f>
        <v>----</v>
      </c>
      <c r="AH745" s="12">
        <f>_xlfn.XLOOKUP($E745,'[2]Balance económico'!$C:$C,'[2]Balance económico'!$D:$D,"-",0)</f>
        <v>1145098275.5321507</v>
      </c>
      <c r="AI745" s="12">
        <f>_xlfn.XLOOKUP($E745,'[2]Balance económico'!$C:$C,'[2]Balance económico'!$E:$E,"-",0)</f>
        <v>144542004.51999998</v>
      </c>
      <c r="AJ745" s="12" t="str">
        <f>_xlfn.XLOOKUP($E745,'[2]Balance económico'!$C:$C,'[2]Balance económico'!$F:$F,"-",0)</f>
        <v>----</v>
      </c>
      <c r="AK745" s="6" t="str">
        <f t="shared" si="34"/>
        <v>PPA</v>
      </c>
      <c r="AL745" s="12" t="str" cm="1">
        <f t="array" ref="AL745">IFERROR((X745*[2]!Tabla2[Bloque A] + 'BD Centrales 2025'!Y460*[2]!Tabla2[Bloque B] + 'BD Centrales 2025'!Z460*[2]!Tabla2[Bloque C])*#REF!,"-")</f>
        <v>-</v>
      </c>
      <c r="AM745" s="12" t="str">
        <f t="shared" si="35"/>
        <v>-</v>
      </c>
      <c r="AN745" s="12">
        <f>IFERROR((AH745+AI745+AJ745)/(SUMIFS($W$2:$W$1194,$E$2:$E$1194,E745)*1000*#REF!),0)</f>
        <v>0</v>
      </c>
    </row>
    <row r="746" spans="1:40" ht="14.4" x14ac:dyDescent="0.3">
      <c r="A746" s="7">
        <v>1887</v>
      </c>
      <c r="B746" s="7" t="s">
        <v>2448</v>
      </c>
      <c r="C746" s="8" t="s">
        <v>2449</v>
      </c>
      <c r="D746" s="6" t="s">
        <v>2269</v>
      </c>
      <c r="E746" s="6" t="str">
        <f>_xlfn.XLOOKUP(D746,'[2]Coordinados SEN'!$A:$A,'[2]Coordinados SEN'!$B:$B,"-",0)</f>
        <v>77.428.039-1</v>
      </c>
      <c r="F746" s="6" t="s">
        <v>2450</v>
      </c>
      <c r="G746" s="6">
        <f t="shared" si="33"/>
        <v>18</v>
      </c>
      <c r="H746" s="6" t="s">
        <v>2451</v>
      </c>
      <c r="I746" s="6" t="s">
        <v>1931</v>
      </c>
      <c r="J746" s="6" t="str">
        <f>_xlfn.XLOOKUP(I746,'[2]Barras CMg'!$E$2:$E$1527,'[2]Barras CMg'!$A$2:$A$1527,"------",0,1)</f>
        <v>------</v>
      </c>
      <c r="K746" s="6" t="s">
        <v>397</v>
      </c>
      <c r="L746" s="6">
        <v>2025</v>
      </c>
      <c r="M746" s="6" t="s">
        <v>495</v>
      </c>
      <c r="N746" s="6" t="s">
        <v>496</v>
      </c>
      <c r="O746" s="6" t="s">
        <v>213</v>
      </c>
      <c r="P746" s="6" t="s">
        <v>362</v>
      </c>
      <c r="Q746" s="6" t="s">
        <v>363</v>
      </c>
      <c r="R746" s="6" t="s">
        <v>1455</v>
      </c>
      <c r="S746" s="6" t="s">
        <v>51</v>
      </c>
      <c r="T746" s="9" t="s">
        <v>2452</v>
      </c>
      <c r="U746" s="10">
        <v>2.9950399999999999</v>
      </c>
      <c r="V746" s="10">
        <v>2.99</v>
      </c>
      <c r="W746" s="11" t="e">
        <f>_xlfn.XLOOKUP(C746,#REF!,#REF!,"S/I",0)</f>
        <v>#REF!</v>
      </c>
      <c r="X746" s="11" t="str">
        <f>_xlfn.XLOOKUP($D746,[2]Retiros_dinamica!$F:$F,[2]Retiros_dinamica!B:B,"S/I",0)</f>
        <v>S/I</v>
      </c>
      <c r="Y746" s="11" t="str">
        <f>_xlfn.XLOOKUP($D746,[2]Retiros_dinamica!$F:$F,[2]Retiros_dinamica!C:C,"S/I",0)</f>
        <v>S/I</v>
      </c>
      <c r="Z746" s="11" t="str">
        <f>_xlfn.XLOOKUP($D746,[2]Retiros_dinamica!$F:$F,[2]Retiros_dinamica!D:D,"S/I",0)</f>
        <v>S/I</v>
      </c>
      <c r="AA746" s="11" t="str">
        <f>_xlfn.XLOOKUP($D746,[2]Retiros_dinamica!$F:$F,[2]Retiros_dinamica!E:E,"S/I",0)</f>
        <v>S/I</v>
      </c>
      <c r="AB746" s="6" t="str">
        <f>_xlfn.XLOOKUP(C746,[2]CMg!$I$4:$I$106,[2]CMg!$M$4:$M$106,"----",0,1)</f>
        <v>----</v>
      </c>
      <c r="AC746" s="6" t="str">
        <f>_xlfn.XLOOKUP(C746,[2]CMg!$A$4:$A$106,[2]CMg!$B$4:$B$106,"----",0,1)</f>
        <v>----</v>
      </c>
      <c r="AD746" s="6" t="str">
        <f>_xlfn.XLOOKUP(C746,'[3]Promedio solar Cmg'!$A$4:$A$106,'[3]Promedio solar Cmg'!$B$4:$B$106,"----",0,1)</f>
        <v>----</v>
      </c>
      <c r="AH746" s="12">
        <f>_xlfn.XLOOKUP($E746,'[2]Balance económico'!$C:$C,'[2]Balance económico'!$D:$D,"-",0)</f>
        <v>11750921855.045132</v>
      </c>
      <c r="AI746" s="12">
        <f>_xlfn.XLOOKUP($E746,'[2]Balance económico'!$C:$C,'[2]Balance económico'!$E:$E,"-",0)</f>
        <v>1248381383.0746999</v>
      </c>
      <c r="AJ746" s="12" t="str">
        <f>_xlfn.XLOOKUP($E746,'[2]Balance económico'!$C:$C,'[2]Balance económico'!$F:$F,"-",0)</f>
        <v>----</v>
      </c>
      <c r="AK746" s="6" t="str">
        <f t="shared" si="34"/>
        <v>PPA</v>
      </c>
      <c r="AL746" s="12" t="str" cm="1">
        <f t="array" ref="AL746">IFERROR((X746*[2]!Tabla2[Bloque A] + 'BD Centrales 2025'!Y628*[2]!Tabla2[Bloque B] + 'BD Centrales 2025'!Z628*[2]!Tabla2[Bloque C])*#REF!,"-")</f>
        <v>-</v>
      </c>
      <c r="AM746" s="12" t="str">
        <f t="shared" si="35"/>
        <v>-</v>
      </c>
      <c r="AN746" s="12">
        <f>IFERROR((AH746+AI746+AJ746)/(SUMIFS($W$2:$W$1194,$E$2:$E$1194,E746)*1000*#REF!),0)</f>
        <v>0</v>
      </c>
    </row>
    <row r="747" spans="1:40" ht="14.4" x14ac:dyDescent="0.3">
      <c r="A747" s="7">
        <v>1888</v>
      </c>
      <c r="B747" s="7" t="s">
        <v>2453</v>
      </c>
      <c r="C747" s="8" t="s">
        <v>2454</v>
      </c>
      <c r="D747" s="6" t="s">
        <v>2455</v>
      </c>
      <c r="E747" s="6" t="str">
        <f>_xlfn.XLOOKUP(D747,'[2]Coordinados SEN'!$A:$A,'[2]Coordinados SEN'!$B:$B,"-",0)</f>
        <v>76.871.349-9</v>
      </c>
      <c r="F747" s="6" t="s">
        <v>2455</v>
      </c>
      <c r="G747" s="6">
        <f t="shared" si="33"/>
        <v>1</v>
      </c>
      <c r="H747" s="6" t="s">
        <v>2456</v>
      </c>
      <c r="I747" s="6" t="s">
        <v>2457</v>
      </c>
      <c r="J747" s="6" t="str">
        <f>_xlfn.XLOOKUP(I747,'[2]Barras CMg'!$E$2:$E$1527,'[2]Barras CMg'!$A$2:$A$1527,"------",0,1)</f>
        <v>------</v>
      </c>
      <c r="K747" s="6" t="s">
        <v>397</v>
      </c>
      <c r="L747" s="6">
        <v>2025</v>
      </c>
      <c r="M747" s="6" t="s">
        <v>495</v>
      </c>
      <c r="N747" s="6" t="s">
        <v>496</v>
      </c>
      <c r="O747" s="6" t="s">
        <v>213</v>
      </c>
      <c r="P747" s="6" t="s">
        <v>90</v>
      </c>
      <c r="Q747" s="6" t="s">
        <v>91</v>
      </c>
      <c r="R747" s="6" t="s">
        <v>91</v>
      </c>
      <c r="S747" s="6" t="s">
        <v>51</v>
      </c>
      <c r="T747" s="9" t="s">
        <v>2458</v>
      </c>
      <c r="U747" s="10">
        <v>5.51</v>
      </c>
      <c r="V747" s="10">
        <v>5.5</v>
      </c>
      <c r="W747" s="11" t="e">
        <f>_xlfn.XLOOKUP(C747,#REF!,#REF!,"S/I",0)</f>
        <v>#REF!</v>
      </c>
      <c r="X747" s="11" t="str">
        <f>_xlfn.XLOOKUP($D747,[2]Retiros_dinamica!$F:$F,[2]Retiros_dinamica!B:B,"S/I",0)</f>
        <v>S/I</v>
      </c>
      <c r="Y747" s="11" t="str">
        <f>_xlfn.XLOOKUP($D747,[2]Retiros_dinamica!$F:$F,[2]Retiros_dinamica!C:C,"S/I",0)</f>
        <v>S/I</v>
      </c>
      <c r="Z747" s="11" t="str">
        <f>_xlfn.XLOOKUP($D747,[2]Retiros_dinamica!$F:$F,[2]Retiros_dinamica!D:D,"S/I",0)</f>
        <v>S/I</v>
      </c>
      <c r="AA747" s="11" t="str">
        <f>_xlfn.XLOOKUP($D747,[2]Retiros_dinamica!$F:$F,[2]Retiros_dinamica!E:E,"S/I",0)</f>
        <v>S/I</v>
      </c>
      <c r="AB747" s="6" t="str">
        <f>_xlfn.XLOOKUP(C747,[2]CMg!$I$4:$I$106,[2]CMg!$M$4:$M$106,"----",0,1)</f>
        <v>----</v>
      </c>
      <c r="AC747" s="6" t="str">
        <f>_xlfn.XLOOKUP(C747,[2]CMg!$A$4:$A$106,[2]CMg!$B$4:$B$106,"----",0,1)</f>
        <v>----</v>
      </c>
      <c r="AD747" s="6" t="str">
        <f>_xlfn.XLOOKUP(C747,'[3]Promedio solar Cmg'!$A$4:$A$106,'[3]Promedio solar Cmg'!$B$4:$B$106,"----",0,1)</f>
        <v>----</v>
      </c>
      <c r="AH747" s="12">
        <f>_xlfn.XLOOKUP($E747,'[2]Balance económico'!$C:$C,'[2]Balance económico'!$D:$D,"-",0)</f>
        <v>486158843.92614818</v>
      </c>
      <c r="AI747" s="12">
        <f>_xlfn.XLOOKUP($E747,'[2]Balance económico'!$C:$C,'[2]Balance económico'!$E:$E,"-",0)</f>
        <v>48107948.335299999</v>
      </c>
      <c r="AJ747" s="12" t="str">
        <f>_xlfn.XLOOKUP($E747,'[2]Balance económico'!$C:$C,'[2]Balance económico'!$F:$F,"-",0)</f>
        <v>----</v>
      </c>
      <c r="AK747" s="6" t="str">
        <f t="shared" si="34"/>
        <v>PPA</v>
      </c>
      <c r="AL747" s="12" t="str" cm="1">
        <f t="array" ref="AL747">IFERROR((X747*[2]!Tabla2[Bloque A] + 'BD Centrales 2025'!Y292*[2]!Tabla2[Bloque B] + 'BD Centrales 2025'!Z292*[2]!Tabla2[Bloque C])*#REF!,"-")</f>
        <v>-</v>
      </c>
      <c r="AM747" s="12" t="str">
        <f t="shared" si="35"/>
        <v>-</v>
      </c>
      <c r="AN747" s="12">
        <f>IFERROR((AH747+AI747+AJ747)/(SUMIFS($W$2:$W$1194,$E$2:$E$1194,E747)*1000*#REF!),0)</f>
        <v>0</v>
      </c>
    </row>
    <row r="748" spans="1:40" ht="14.4" x14ac:dyDescent="0.3">
      <c r="A748" s="7">
        <v>1889</v>
      </c>
      <c r="B748" s="7" t="s">
        <v>2459</v>
      </c>
      <c r="C748" s="8" t="s">
        <v>2460</v>
      </c>
      <c r="D748" s="6" t="s">
        <v>2461</v>
      </c>
      <c r="E748" s="6" t="str">
        <f>_xlfn.XLOOKUP(D748,'[2]Coordinados SEN'!$A:$A,'[2]Coordinados SEN'!$B:$B,"-",0)</f>
        <v>76.545.701-7</v>
      </c>
      <c r="F748" s="6" t="s">
        <v>2461</v>
      </c>
      <c r="G748" s="6">
        <f t="shared" si="33"/>
        <v>1</v>
      </c>
      <c r="H748" s="6" t="s">
        <v>2462</v>
      </c>
      <c r="I748" s="6" t="s">
        <v>2463</v>
      </c>
      <c r="J748" s="6" t="str">
        <f>_xlfn.XLOOKUP(I748,'[2]Barras CMg'!$E$2:$E$1527,'[2]Barras CMg'!$A$2:$A$1527,"------",0,1)</f>
        <v>KIMAL_________220</v>
      </c>
      <c r="K748" s="6">
        <v>1</v>
      </c>
      <c r="L748" s="6">
        <v>2025</v>
      </c>
      <c r="M748" s="6" t="s">
        <v>495</v>
      </c>
      <c r="N748" s="6" t="s">
        <v>496</v>
      </c>
      <c r="O748" s="6" t="s">
        <v>47</v>
      </c>
      <c r="P748" s="6" t="s">
        <v>48</v>
      </c>
      <c r="Q748" s="6" t="s">
        <v>49</v>
      </c>
      <c r="R748" s="6" t="s">
        <v>50</v>
      </c>
      <c r="S748" s="6" t="s">
        <v>51</v>
      </c>
      <c r="T748" s="9" t="s">
        <v>2464</v>
      </c>
      <c r="U748" s="10">
        <v>67.497</v>
      </c>
      <c r="V748" s="10">
        <v>66.441999999999993</v>
      </c>
      <c r="W748" s="11" t="e">
        <f>_xlfn.XLOOKUP(C748,#REF!,#REF!,"S/I",0)</f>
        <v>#REF!</v>
      </c>
      <c r="X748" s="11" t="str">
        <f>_xlfn.XLOOKUP($D748,[2]Retiros_dinamica!$F:$F,[2]Retiros_dinamica!B:B,"S/I",0)</f>
        <v>S/I</v>
      </c>
      <c r="Y748" s="11" t="str">
        <f>_xlfn.XLOOKUP($D748,[2]Retiros_dinamica!$F:$F,[2]Retiros_dinamica!C:C,"S/I",0)</f>
        <v>S/I</v>
      </c>
      <c r="Z748" s="11" t="str">
        <f>_xlfn.XLOOKUP($D748,[2]Retiros_dinamica!$F:$F,[2]Retiros_dinamica!D:D,"S/I",0)</f>
        <v>S/I</v>
      </c>
      <c r="AA748" s="11" t="str">
        <f>_xlfn.XLOOKUP($D748,[2]Retiros_dinamica!$F:$F,[2]Retiros_dinamica!E:E,"S/I",0)</f>
        <v>S/I</v>
      </c>
      <c r="AB748" s="6">
        <f>_xlfn.XLOOKUP(C748,[2]CMg!$I$4:$I$106,[2]CMg!$M$4:$M$106,"----",0,1)</f>
        <v>8.6806081009180396</v>
      </c>
      <c r="AC748" s="6">
        <f>_xlfn.XLOOKUP(C748,'[3]Promedio Cmg'!$A$4:$A$106,'[3]Promedio Cmg'!$B$4:$B$106,"---",0,1)</f>
        <v>49.750073051021523</v>
      </c>
      <c r="AD748" s="6">
        <f>_xlfn.XLOOKUP(C748,'[3]Promedio solar Cmg'!$A$4:$A$106,'[3]Promedio solar Cmg'!$B$4:$B$106,"----",0,1)</f>
        <v>9.2342082191780737</v>
      </c>
      <c r="AE748" s="6">
        <f>_xlfn.XLOOKUP(C748,[2]CMg!$O$4:$O$106,[2]CMg!$P$4:$P$106,"----",0,1)</f>
        <v>78.684314224222149</v>
      </c>
      <c r="AF748" s="14">
        <f>_xlfn.XLOOKUP(C748,[2]CMg!$S$4:$S$106,[2]CMg!$U$4:$U$106,"----",0,1)</f>
        <v>0.62024883004223264</v>
      </c>
      <c r="AH748" s="12">
        <f>_xlfn.XLOOKUP($E748,'[2]Balance económico'!$C:$C,'[2]Balance económico'!$D:$D,"-",0)</f>
        <v>674770207.47176719</v>
      </c>
      <c r="AI748" s="12">
        <f>_xlfn.XLOOKUP($E748,'[2]Balance económico'!$C:$C,'[2]Balance económico'!$E:$E,"-",0)</f>
        <v>1328288048.56335</v>
      </c>
      <c r="AJ748" s="12" t="str">
        <f>_xlfn.XLOOKUP($E748,'[2]Balance económico'!$C:$C,'[2]Balance económico'!$F:$F,"-",0)</f>
        <v>----</v>
      </c>
      <c r="AK748" s="6" t="str">
        <f t="shared" si="34"/>
        <v>PPA</v>
      </c>
      <c r="AL748" s="12" t="str" cm="1">
        <f t="array" ref="AL748">IFERROR((X748*[2]!Tabla2[Bloque A] + 'BD Centrales 2025'!Y868*[2]!Tabla2[Bloque B] + 'BD Centrales 2025'!Z868*[2]!Tabla2[Bloque C])*#REF!,"-")</f>
        <v>-</v>
      </c>
      <c r="AM748" s="12" t="str">
        <f t="shared" si="35"/>
        <v>-</v>
      </c>
      <c r="AN748" s="12">
        <f>IFERROR((AH748+AI748+AJ748)/(SUMIFS($W$2:$W$1194,$E$2:$E$1194,E748)*1000*#REF!),0)</f>
        <v>0</v>
      </c>
    </row>
    <row r="749" spans="1:40" ht="14.4" x14ac:dyDescent="0.3">
      <c r="A749" s="7">
        <v>1890</v>
      </c>
      <c r="B749" s="7" t="s">
        <v>2732</v>
      </c>
      <c r="C749" s="8" t="s">
        <v>2733</v>
      </c>
      <c r="D749" s="6" t="s">
        <v>2734</v>
      </c>
      <c r="E749" s="6" t="str">
        <f>_xlfn.XLOOKUP(D749,'[2]Coordinados SEN'!$A:$A,'[2]Coordinados SEN'!$B:$B,"-",0)</f>
        <v>76.363.971-1</v>
      </c>
      <c r="F749" s="6" t="s">
        <v>2734</v>
      </c>
      <c r="G749" s="6">
        <f t="shared" si="33"/>
        <v>1</v>
      </c>
      <c r="H749" s="6" t="s">
        <v>2735</v>
      </c>
      <c r="I749" s="6" t="s">
        <v>2736</v>
      </c>
      <c r="J749" s="6" t="str">
        <f>_xlfn.XLOOKUP(I749,'[2]Barras CMg'!$E$2:$E$1527,'[2]Barras CMg'!$A$2:$A$1527,"------",0,1)</f>
        <v>------</v>
      </c>
      <c r="K749" s="6">
        <v>1</v>
      </c>
      <c r="L749" s="6">
        <v>2025</v>
      </c>
      <c r="M749" s="6" t="s">
        <v>66</v>
      </c>
      <c r="N749" s="6" t="s">
        <v>177</v>
      </c>
      <c r="O749" s="6" t="s">
        <v>157</v>
      </c>
      <c r="P749" s="6" t="s">
        <v>2737</v>
      </c>
      <c r="Q749" s="6" t="s">
        <v>2738</v>
      </c>
      <c r="R749" s="6" t="s">
        <v>2738</v>
      </c>
      <c r="S749" s="6" t="s">
        <v>51</v>
      </c>
      <c r="T749" s="9" t="s">
        <v>2739</v>
      </c>
      <c r="U749" s="10">
        <v>3.1</v>
      </c>
      <c r="V749" s="10">
        <v>2.99</v>
      </c>
      <c r="W749" s="11" t="e">
        <f>_xlfn.XLOOKUP(C749,#REF!,#REF!,"S/I",0)</f>
        <v>#REF!</v>
      </c>
      <c r="X749" s="11" t="str">
        <f>_xlfn.XLOOKUP($D749,[2]Retiros_dinamica!$F:$F,[2]Retiros_dinamica!B:B,"S/I",0)</f>
        <v>S/I</v>
      </c>
      <c r="Y749" s="11" t="str">
        <f>_xlfn.XLOOKUP($D749,[2]Retiros_dinamica!$F:$F,[2]Retiros_dinamica!C:C,"S/I",0)</f>
        <v>S/I</v>
      </c>
      <c r="Z749" s="11" t="str">
        <f>_xlfn.XLOOKUP($D749,[2]Retiros_dinamica!$F:$F,[2]Retiros_dinamica!D:D,"S/I",0)</f>
        <v>S/I</v>
      </c>
      <c r="AA749" s="11" t="str">
        <f>_xlfn.XLOOKUP($D749,[2]Retiros_dinamica!$F:$F,[2]Retiros_dinamica!E:E,"S/I",0)</f>
        <v>S/I</v>
      </c>
      <c r="AB749" s="6" t="str">
        <f>_xlfn.XLOOKUP(C749,[2]CMg!$I$4:$I$106,[2]CMg!$M$4:$M$106,"----",0,1)</f>
        <v>----</v>
      </c>
      <c r="AC749" s="6" t="str">
        <f>_xlfn.XLOOKUP(C749,[2]CMg!$A$4:$A$106,[2]CMg!$B$4:$B$106,"----",0,1)</f>
        <v>----</v>
      </c>
      <c r="AD749" s="6" t="str">
        <f>_xlfn.XLOOKUP(C749,'[3]Promedio solar Cmg'!$A$4:$A$106,'[3]Promedio solar Cmg'!$B$4:$B$106,"----",0,1)</f>
        <v>----</v>
      </c>
      <c r="AH749" s="12" t="str">
        <f>_xlfn.XLOOKUP($E749,'[2]Balance económico'!$C:$C,'[2]Balance económico'!$D:$D,"-",0)</f>
        <v>-</v>
      </c>
      <c r="AI749" s="12" t="str">
        <f>_xlfn.XLOOKUP($E749,'[2]Balance económico'!$C:$C,'[2]Balance económico'!$E:$E,"-",0)</f>
        <v>-</v>
      </c>
      <c r="AJ749" s="12" t="str">
        <f>_xlfn.XLOOKUP($E749,'[2]Balance económico'!$C:$C,'[2]Balance económico'!$F:$F,"-",0)</f>
        <v>-</v>
      </c>
      <c r="AK749" s="6" t="str">
        <f t="shared" si="34"/>
        <v>PPA</v>
      </c>
      <c r="AL749" s="12" t="str" cm="1">
        <f t="array" ref="AL749">IFERROR((X749*[2]!Tabla2[Bloque A] + 'BD Centrales 2025'!Y486*[2]!Tabla2[Bloque B] + 'BD Centrales 2025'!Z486*[2]!Tabla2[Bloque C])*#REF!,"-")</f>
        <v>-</v>
      </c>
      <c r="AM749" s="12" t="str">
        <f t="shared" si="35"/>
        <v>-</v>
      </c>
      <c r="AN749" s="12">
        <f>IFERROR((AH749+AI749+AJ749)/(SUMIFS($W$2:$W$1194,$E$2:$E$1194,E749)*1000*#REF!),0)</f>
        <v>0</v>
      </c>
    </row>
    <row r="750" spans="1:40" ht="14.4" x14ac:dyDescent="0.3">
      <c r="A750" s="7">
        <v>1891</v>
      </c>
      <c r="B750" s="7" t="s">
        <v>2465</v>
      </c>
      <c r="C750" s="8" t="s">
        <v>2466</v>
      </c>
      <c r="D750" s="6" t="s">
        <v>2467</v>
      </c>
      <c r="E750" s="6" t="str">
        <f>_xlfn.XLOOKUP(D750,'[2]Coordinados SEN'!$A:$A,'[2]Coordinados SEN'!$B:$B,"-",0)</f>
        <v>77.223.374-4</v>
      </c>
      <c r="F750" s="6" t="s">
        <v>2467</v>
      </c>
      <c r="G750" s="6">
        <f t="shared" si="33"/>
        <v>1</v>
      </c>
      <c r="H750" s="6" t="s">
        <v>2468</v>
      </c>
      <c r="I750" s="6" t="s">
        <v>2469</v>
      </c>
      <c r="J750" s="6" t="str">
        <f>_xlfn.XLOOKUP(I750,'[2]Barras CMg'!$E$2:$E$1527,'[2]Barras CMg'!$A$2:$A$1527,"------",0,1)</f>
        <v>------</v>
      </c>
      <c r="K750" s="6" t="s">
        <v>397</v>
      </c>
      <c r="L750" s="6">
        <v>2025</v>
      </c>
      <c r="M750" s="6" t="s">
        <v>495</v>
      </c>
      <c r="N750" s="6" t="s">
        <v>496</v>
      </c>
      <c r="O750" s="6" t="s">
        <v>213</v>
      </c>
      <c r="P750" s="6" t="s">
        <v>106</v>
      </c>
      <c r="Q750" s="6" t="s">
        <v>107</v>
      </c>
      <c r="R750" s="6" t="s">
        <v>1360</v>
      </c>
      <c r="S750" s="6" t="s">
        <v>51</v>
      </c>
      <c r="T750" s="9" t="s">
        <v>2470</v>
      </c>
      <c r="U750" s="10">
        <v>9.01</v>
      </c>
      <c r="V750" s="10">
        <v>9</v>
      </c>
      <c r="W750" s="11" t="e">
        <f>_xlfn.XLOOKUP(C750,#REF!,#REF!,"S/I",0)</f>
        <v>#REF!</v>
      </c>
      <c r="X750" s="11" t="str">
        <f>_xlfn.XLOOKUP($D750,[2]Retiros_dinamica!$F:$F,[2]Retiros_dinamica!B:B,"S/I",0)</f>
        <v>S/I</v>
      </c>
      <c r="Y750" s="11" t="str">
        <f>_xlfn.XLOOKUP($D750,[2]Retiros_dinamica!$F:$F,[2]Retiros_dinamica!C:C,"S/I",0)</f>
        <v>S/I</v>
      </c>
      <c r="Z750" s="11" t="str">
        <f>_xlfn.XLOOKUP($D750,[2]Retiros_dinamica!$F:$F,[2]Retiros_dinamica!D:D,"S/I",0)</f>
        <v>S/I</v>
      </c>
      <c r="AA750" s="11" t="str">
        <f>_xlfn.XLOOKUP($D750,[2]Retiros_dinamica!$F:$F,[2]Retiros_dinamica!E:E,"S/I",0)</f>
        <v>S/I</v>
      </c>
      <c r="AB750" s="6" t="str">
        <f>_xlfn.XLOOKUP(C750,[2]CMg!$I$4:$I$106,[2]CMg!$M$4:$M$106,"----",0,1)</f>
        <v>----</v>
      </c>
      <c r="AC750" s="6" t="str">
        <f>_xlfn.XLOOKUP(C750,[2]CMg!$A$4:$A$106,[2]CMg!$B$4:$B$106,"----",0,1)</f>
        <v>----</v>
      </c>
      <c r="AD750" s="6" t="str">
        <f>_xlfn.XLOOKUP(C750,'[3]Promedio solar Cmg'!$A$4:$A$106,'[3]Promedio solar Cmg'!$B$4:$B$106,"----",0,1)</f>
        <v>----</v>
      </c>
      <c r="AH750" s="12">
        <f>_xlfn.XLOOKUP($E750,'[2]Balance económico'!$C:$C,'[2]Balance económico'!$D:$D,"-",0)</f>
        <v>896041762.21087265</v>
      </c>
      <c r="AI750" s="12">
        <f>_xlfn.XLOOKUP($E750,'[2]Balance económico'!$C:$C,'[2]Balance económico'!$E:$E,"-",0)</f>
        <v>105522011.86739001</v>
      </c>
      <c r="AJ750" s="12" t="str">
        <f>_xlfn.XLOOKUP($E750,'[2]Balance económico'!$C:$C,'[2]Balance económico'!$F:$F,"-",0)</f>
        <v>----</v>
      </c>
      <c r="AK750" s="6" t="str">
        <f t="shared" si="34"/>
        <v>PPA</v>
      </c>
      <c r="AL750" s="12" t="str" cm="1">
        <f t="array" ref="AL750">IFERROR((X750*[2]!Tabla2[Bloque A] + 'BD Centrales 2025'!Y385*[2]!Tabla2[Bloque B] + 'BD Centrales 2025'!Z385*[2]!Tabla2[Bloque C])*#REF!,"-")</f>
        <v>-</v>
      </c>
      <c r="AM750" s="12" t="str">
        <f t="shared" si="35"/>
        <v>-</v>
      </c>
      <c r="AN750" s="12">
        <f>IFERROR((AH750+AI750+AJ750)/(SUMIFS($W$2:$W$1194,$E$2:$E$1194,E750)*1000*#REF!),0)</f>
        <v>0</v>
      </c>
    </row>
    <row r="751" spans="1:40" ht="14.4" x14ac:dyDescent="0.3">
      <c r="A751" s="7">
        <v>1892</v>
      </c>
      <c r="B751" s="7" t="s">
        <v>2471</v>
      </c>
      <c r="C751" s="8" t="s">
        <v>2472</v>
      </c>
      <c r="D751" s="6" t="s">
        <v>2473</v>
      </c>
      <c r="E751" s="6" t="str">
        <f>_xlfn.XLOOKUP(D751,'[2]Coordinados SEN'!$A:$A,'[2]Coordinados SEN'!$B:$B,"-",0)</f>
        <v>76.879.476-6</v>
      </c>
      <c r="F751" s="6" t="s">
        <v>2473</v>
      </c>
      <c r="G751" s="6">
        <f t="shared" si="33"/>
        <v>1</v>
      </c>
      <c r="H751" s="6" t="s">
        <v>2474</v>
      </c>
      <c r="I751" s="6" t="s">
        <v>2475</v>
      </c>
      <c r="J751" s="6" t="str">
        <f>_xlfn.XLOOKUP(I751,'[2]Barras CMg'!$E$2:$E$1527,'[2]Barras CMg'!$A$2:$A$1527,"------",0,1)</f>
        <v>------</v>
      </c>
      <c r="K751" s="6" t="s">
        <v>397</v>
      </c>
      <c r="L751" s="6">
        <v>2025</v>
      </c>
      <c r="M751" s="6" t="s">
        <v>495</v>
      </c>
      <c r="N751" s="6" t="s">
        <v>496</v>
      </c>
      <c r="O751" s="6" t="s">
        <v>213</v>
      </c>
      <c r="P751" s="6" t="s">
        <v>68</v>
      </c>
      <c r="Q751" s="6" t="s">
        <v>68</v>
      </c>
      <c r="R751" s="6" t="s">
        <v>1893</v>
      </c>
      <c r="S751" s="6" t="s">
        <v>51</v>
      </c>
      <c r="T751" s="9" t="s">
        <v>2238</v>
      </c>
      <c r="U751" s="10">
        <v>9.0037199999999995</v>
      </c>
      <c r="V751" s="10">
        <v>9</v>
      </c>
      <c r="W751" s="11" t="e">
        <f>_xlfn.XLOOKUP(C751,#REF!,#REF!,"S/I",0)</f>
        <v>#REF!</v>
      </c>
      <c r="X751" s="11" t="str">
        <f>_xlfn.XLOOKUP($D751,[2]Retiros_dinamica!$F:$F,[2]Retiros_dinamica!B:B,"S/I",0)</f>
        <v>S/I</v>
      </c>
      <c r="Y751" s="11" t="str">
        <f>_xlfn.XLOOKUP($D751,[2]Retiros_dinamica!$F:$F,[2]Retiros_dinamica!C:C,"S/I",0)</f>
        <v>S/I</v>
      </c>
      <c r="Z751" s="11" t="str">
        <f>_xlfn.XLOOKUP($D751,[2]Retiros_dinamica!$F:$F,[2]Retiros_dinamica!D:D,"S/I",0)</f>
        <v>S/I</v>
      </c>
      <c r="AA751" s="11" t="str">
        <f>_xlfn.XLOOKUP($D751,[2]Retiros_dinamica!$F:$F,[2]Retiros_dinamica!E:E,"S/I",0)</f>
        <v>S/I</v>
      </c>
      <c r="AB751" s="6" t="str">
        <f>_xlfn.XLOOKUP(C751,[2]CMg!$I$4:$I$106,[2]CMg!$M$4:$M$106,"----",0,1)</f>
        <v>----</v>
      </c>
      <c r="AC751" s="6" t="str">
        <f>_xlfn.XLOOKUP(C751,[2]CMg!$A$4:$A$106,[2]CMg!$B$4:$B$106,"----",0,1)</f>
        <v>----</v>
      </c>
      <c r="AD751" s="6" t="str">
        <f>_xlfn.XLOOKUP(C751,'[3]Promedio solar Cmg'!$A$4:$A$106,'[3]Promedio solar Cmg'!$B$4:$B$106,"----",0,1)</f>
        <v>----</v>
      </c>
      <c r="AH751" s="12">
        <f>_xlfn.XLOOKUP($E751,'[2]Balance económico'!$C:$C,'[2]Balance económico'!$D:$D,"-",0)</f>
        <v>824301332.63590264</v>
      </c>
      <c r="AI751" s="12">
        <f>_xlfn.XLOOKUP($E751,'[2]Balance económico'!$C:$C,'[2]Balance económico'!$E:$E,"-",0)</f>
        <v>101507499.234</v>
      </c>
      <c r="AJ751" s="12" t="str">
        <f>_xlfn.XLOOKUP($E751,'[2]Balance económico'!$C:$C,'[2]Balance económico'!$F:$F,"-",0)</f>
        <v>----</v>
      </c>
      <c r="AK751" s="6" t="str">
        <f t="shared" si="34"/>
        <v>PPA</v>
      </c>
      <c r="AL751" s="12" t="str" cm="1">
        <f t="array" ref="AL751">IFERROR((X751*[2]!Tabla2[Bloque A] + 'BD Centrales 2025'!Y370*[2]!Tabla2[Bloque B] + 'BD Centrales 2025'!Z370*[2]!Tabla2[Bloque C])*#REF!,"-")</f>
        <v>-</v>
      </c>
      <c r="AM751" s="12" t="str">
        <f t="shared" si="35"/>
        <v>-</v>
      </c>
      <c r="AN751" s="12">
        <f>IFERROR((AH751+AI751+AJ751)/(SUMIFS($W$2:$W$1194,$E$2:$E$1194,E751)*1000*#REF!),0)</f>
        <v>0</v>
      </c>
    </row>
    <row r="752" spans="1:40" ht="14.4" x14ac:dyDescent="0.3">
      <c r="A752" s="7">
        <v>1893</v>
      </c>
      <c r="B752" s="7" t="s">
        <v>2476</v>
      </c>
      <c r="C752" s="8" t="s">
        <v>2477</v>
      </c>
      <c r="D752" s="6" t="s">
        <v>2478</v>
      </c>
      <c r="E752" s="6" t="str">
        <f>_xlfn.XLOOKUP(D752,'[2]Coordinados SEN'!$A:$A,'[2]Coordinados SEN'!$B:$B,"-",0)</f>
        <v>76.879.473-1</v>
      </c>
      <c r="F752" s="6" t="s">
        <v>2478</v>
      </c>
      <c r="G752" s="6">
        <f t="shared" si="33"/>
        <v>1</v>
      </c>
      <c r="H752" s="6" t="s">
        <v>2479</v>
      </c>
      <c r="I752" s="6" t="s">
        <v>2480</v>
      </c>
      <c r="J752" s="6" t="str">
        <f>_xlfn.XLOOKUP(I752,'[2]Barras CMg'!$E$2:$E$1527,'[2]Barras CMg'!$A$2:$A$1527,"------",0,1)</f>
        <v>------</v>
      </c>
      <c r="K752" s="6" t="s">
        <v>397</v>
      </c>
      <c r="L752" s="6">
        <v>2025</v>
      </c>
      <c r="M752" s="6" t="s">
        <v>495</v>
      </c>
      <c r="N752" s="6" t="s">
        <v>496</v>
      </c>
      <c r="O752" s="6" t="s">
        <v>213</v>
      </c>
      <c r="P752" s="6" t="s">
        <v>68</v>
      </c>
      <c r="Q752" s="6" t="s">
        <v>68</v>
      </c>
      <c r="R752" s="6" t="s">
        <v>1893</v>
      </c>
      <c r="S752" s="6" t="s">
        <v>51</v>
      </c>
      <c r="T752" s="9" t="s">
        <v>2481</v>
      </c>
      <c r="U752" s="10">
        <v>9.06</v>
      </c>
      <c r="V752" s="10">
        <v>9</v>
      </c>
      <c r="W752" s="11" t="e">
        <f>_xlfn.XLOOKUP(C752,#REF!,#REF!,"S/I",0)</f>
        <v>#REF!</v>
      </c>
      <c r="X752" s="11" t="str">
        <f>_xlfn.XLOOKUP($D752,[2]Retiros_dinamica!$F:$F,[2]Retiros_dinamica!B:B,"S/I",0)</f>
        <v>S/I</v>
      </c>
      <c r="Y752" s="11" t="str">
        <f>_xlfn.XLOOKUP($D752,[2]Retiros_dinamica!$F:$F,[2]Retiros_dinamica!C:C,"S/I",0)</f>
        <v>S/I</v>
      </c>
      <c r="Z752" s="11" t="str">
        <f>_xlfn.XLOOKUP($D752,[2]Retiros_dinamica!$F:$F,[2]Retiros_dinamica!D:D,"S/I",0)</f>
        <v>S/I</v>
      </c>
      <c r="AA752" s="11" t="str">
        <f>_xlfn.XLOOKUP($D752,[2]Retiros_dinamica!$F:$F,[2]Retiros_dinamica!E:E,"S/I",0)</f>
        <v>S/I</v>
      </c>
      <c r="AB752" s="6" t="str">
        <f>_xlfn.XLOOKUP(C752,[2]CMg!$I$4:$I$106,[2]CMg!$M$4:$M$106,"----",0,1)</f>
        <v>----</v>
      </c>
      <c r="AC752" s="6" t="str">
        <f>_xlfn.XLOOKUP(C752,[2]CMg!$A$4:$A$106,[2]CMg!$B$4:$B$106,"----",0,1)</f>
        <v>----</v>
      </c>
      <c r="AD752" s="6" t="str">
        <f>_xlfn.XLOOKUP(C752,'[3]Promedio solar Cmg'!$A$4:$A$106,'[3]Promedio solar Cmg'!$B$4:$B$106,"----",0,1)</f>
        <v>----</v>
      </c>
      <c r="AH752" s="12">
        <f>_xlfn.XLOOKUP($E752,'[2]Balance económico'!$C:$C,'[2]Balance económico'!$D:$D,"-",0)</f>
        <v>709866525.75428581</v>
      </c>
      <c r="AI752" s="12">
        <f>_xlfn.XLOOKUP($E752,'[2]Balance económico'!$C:$C,'[2]Balance económico'!$E:$E,"-",0)</f>
        <v>100977866.03072</v>
      </c>
      <c r="AJ752" s="12" t="str">
        <f>_xlfn.XLOOKUP($E752,'[2]Balance económico'!$C:$C,'[2]Balance económico'!$F:$F,"-",0)</f>
        <v>----</v>
      </c>
      <c r="AK752" s="6" t="str">
        <f t="shared" si="34"/>
        <v>PPA</v>
      </c>
      <c r="AL752" s="12" t="str" cm="1">
        <f t="array" ref="AL752">IFERROR((X752*[2]!Tabla2[Bloque A] + 'BD Centrales 2025'!Y368*[2]!Tabla2[Bloque B] + 'BD Centrales 2025'!Z368*[2]!Tabla2[Bloque C])*#REF!,"-")</f>
        <v>-</v>
      </c>
      <c r="AM752" s="12" t="str">
        <f t="shared" si="35"/>
        <v>-</v>
      </c>
      <c r="AN752" s="12">
        <f>IFERROR((AH752+AI752+AJ752)/(SUMIFS($W$2:$W$1194,$E$2:$E$1194,E752)*1000*#REF!),0)</f>
        <v>0</v>
      </c>
    </row>
    <row r="753" spans="1:40" ht="14.4" x14ac:dyDescent="0.3">
      <c r="A753" s="7">
        <v>1894</v>
      </c>
      <c r="B753" s="7" t="s">
        <v>2482</v>
      </c>
      <c r="C753" s="8" t="s">
        <v>2483</v>
      </c>
      <c r="D753" s="6" t="s">
        <v>1231</v>
      </c>
      <c r="E753" s="6" t="str">
        <f>_xlfn.XLOOKUP(D753,'[2]Coordinados SEN'!$A:$A,'[2]Coordinados SEN'!$B:$B,"-",0)</f>
        <v>76.727.466-1</v>
      </c>
      <c r="F753" s="6" t="s">
        <v>2484</v>
      </c>
      <c r="G753" s="6">
        <f t="shared" si="33"/>
        <v>36</v>
      </c>
      <c r="H753" s="6" t="s">
        <v>2485</v>
      </c>
      <c r="I753" s="6" t="s">
        <v>2486</v>
      </c>
      <c r="J753" s="6" t="str">
        <f>_xlfn.XLOOKUP(I753,'[2]Barras CMg'!$E$2:$E$1527,'[2]Barras CMg'!$A$2:$A$1527,"------",0,1)</f>
        <v>------</v>
      </c>
      <c r="K753" s="6" t="s">
        <v>397</v>
      </c>
      <c r="L753" s="6">
        <v>2025</v>
      </c>
      <c r="M753" s="6" t="s">
        <v>495</v>
      </c>
      <c r="N753" s="6" t="s">
        <v>496</v>
      </c>
      <c r="O753" s="6" t="s">
        <v>213</v>
      </c>
      <c r="P753" s="6" t="s">
        <v>362</v>
      </c>
      <c r="Q753" s="6" t="s">
        <v>1216</v>
      </c>
      <c r="R753" s="6" t="s">
        <v>2487</v>
      </c>
      <c r="S753" s="6" t="s">
        <v>51</v>
      </c>
      <c r="T753" s="9" t="s">
        <v>2488</v>
      </c>
      <c r="U753" s="10">
        <v>2.992</v>
      </c>
      <c r="V753" s="10">
        <v>2.98</v>
      </c>
      <c r="W753" s="11" t="e">
        <f>_xlfn.XLOOKUP(C753,#REF!,#REF!,"S/I",0)</f>
        <v>#REF!</v>
      </c>
      <c r="X753" s="11" t="str">
        <f>_xlfn.XLOOKUP($D753,[2]Retiros_dinamica!$F:$F,[2]Retiros_dinamica!B:B,"S/I",0)</f>
        <v>S/I</v>
      </c>
      <c r="Y753" s="11" t="str">
        <f>_xlfn.XLOOKUP($D753,[2]Retiros_dinamica!$F:$F,[2]Retiros_dinamica!C:C,"S/I",0)</f>
        <v>S/I</v>
      </c>
      <c r="Z753" s="11" t="str">
        <f>_xlfn.XLOOKUP($D753,[2]Retiros_dinamica!$F:$F,[2]Retiros_dinamica!D:D,"S/I",0)</f>
        <v>S/I</v>
      </c>
      <c r="AA753" s="11" t="str">
        <f>_xlfn.XLOOKUP($D753,[2]Retiros_dinamica!$F:$F,[2]Retiros_dinamica!E:E,"S/I",0)</f>
        <v>S/I</v>
      </c>
      <c r="AB753" s="6" t="str">
        <f>_xlfn.XLOOKUP(C753,[2]CMg!$I$4:$I$106,[2]CMg!$M$4:$M$106,"----",0,1)</f>
        <v>----</v>
      </c>
      <c r="AC753" s="6" t="str">
        <f>_xlfn.XLOOKUP(C753,[2]CMg!$A$4:$A$106,[2]CMg!$B$4:$B$106,"----",0,1)</f>
        <v>----</v>
      </c>
      <c r="AD753" s="6" t="str">
        <f>_xlfn.XLOOKUP(C753,'[3]Promedio solar Cmg'!$A$4:$A$106,'[3]Promedio solar Cmg'!$B$4:$B$106,"----",0,1)</f>
        <v>----</v>
      </c>
      <c r="AH753" s="12">
        <f>_xlfn.XLOOKUP($E753,'[2]Balance económico'!$C:$C,'[2]Balance económico'!$D:$D,"-",0)</f>
        <v>21691133643.183369</v>
      </c>
      <c r="AI753" s="12">
        <f>_xlfn.XLOOKUP($E753,'[2]Balance económico'!$C:$C,'[2]Balance económico'!$E:$E,"-",0)</f>
        <v>2324793951.0151529</v>
      </c>
      <c r="AJ753" s="12" t="str">
        <f>_xlfn.XLOOKUP($E753,'[2]Balance económico'!$C:$C,'[2]Balance económico'!$F:$F,"-",0)</f>
        <v>----</v>
      </c>
      <c r="AK753" s="6" t="str">
        <f t="shared" si="34"/>
        <v>PPA</v>
      </c>
      <c r="AL753" s="12" t="str" cm="1">
        <f t="array" ref="AL753">IFERROR((X753*[2]!Tabla2[Bloque A] + 'BD Centrales 2025'!Y693*[2]!Tabla2[Bloque B] + 'BD Centrales 2025'!Z693*[2]!Tabla2[Bloque C])*#REF!,"-")</f>
        <v>-</v>
      </c>
      <c r="AM753" s="12" t="str">
        <f t="shared" si="35"/>
        <v>-</v>
      </c>
      <c r="AN753" s="12">
        <f>IFERROR((AH753+AI753+AJ753)/(SUMIFS($W$2:$W$1194,$E$2:$E$1194,E753)*1000*#REF!),0)</f>
        <v>0</v>
      </c>
    </row>
    <row r="754" spans="1:40" ht="14.4" x14ac:dyDescent="0.3">
      <c r="A754" s="7">
        <v>1895</v>
      </c>
      <c r="B754" s="7" t="s">
        <v>2489</v>
      </c>
      <c r="C754" s="8" t="s">
        <v>2490</v>
      </c>
      <c r="D754" s="6" t="s">
        <v>2491</v>
      </c>
      <c r="E754" s="6" t="str">
        <f>_xlfn.XLOOKUP(D754,'[2]Coordinados SEN'!$A:$A,'[2]Coordinados SEN'!$B:$B,"-",0)</f>
        <v>77.218.608-8</v>
      </c>
      <c r="F754" s="6" t="s">
        <v>2491</v>
      </c>
      <c r="G754" s="6">
        <f t="shared" si="33"/>
        <v>1</v>
      </c>
      <c r="H754" s="6" t="s">
        <v>2492</v>
      </c>
      <c r="I754" s="6" t="s">
        <v>921</v>
      </c>
      <c r="J754" s="6" t="str">
        <f>_xlfn.XLOOKUP(I754,'[2]Barras CMg'!$E$2:$E$1527,'[2]Barras CMg'!$A$2:$A$1527,"------",0,1)</f>
        <v>------</v>
      </c>
      <c r="K754" s="6" t="s">
        <v>397</v>
      </c>
      <c r="L754" s="6">
        <v>2025</v>
      </c>
      <c r="M754" s="6" t="s">
        <v>495</v>
      </c>
      <c r="N754" s="6" t="s">
        <v>496</v>
      </c>
      <c r="O754" s="6" t="s">
        <v>213</v>
      </c>
      <c r="P754" s="6" t="s">
        <v>164</v>
      </c>
      <c r="Q754" s="6" t="s">
        <v>221</v>
      </c>
      <c r="R754" s="6" t="s">
        <v>221</v>
      </c>
      <c r="S754" s="6" t="s">
        <v>51</v>
      </c>
      <c r="T754" s="9" t="s">
        <v>2493</v>
      </c>
      <c r="U754" s="10">
        <v>9.02</v>
      </c>
      <c r="V754" s="10">
        <v>9</v>
      </c>
      <c r="W754" s="11" t="e">
        <f>_xlfn.XLOOKUP(C754,#REF!,#REF!,"S/I",0)</f>
        <v>#REF!</v>
      </c>
      <c r="X754" s="11" t="str">
        <f>_xlfn.XLOOKUP($D754,[2]Retiros_dinamica!$F:$F,[2]Retiros_dinamica!B:B,"S/I",0)</f>
        <v>S/I</v>
      </c>
      <c r="Y754" s="11" t="str">
        <f>_xlfn.XLOOKUP($D754,[2]Retiros_dinamica!$F:$F,[2]Retiros_dinamica!C:C,"S/I",0)</f>
        <v>S/I</v>
      </c>
      <c r="Z754" s="11" t="str">
        <f>_xlfn.XLOOKUP($D754,[2]Retiros_dinamica!$F:$F,[2]Retiros_dinamica!D:D,"S/I",0)</f>
        <v>S/I</v>
      </c>
      <c r="AA754" s="11" t="str">
        <f>_xlfn.XLOOKUP($D754,[2]Retiros_dinamica!$F:$F,[2]Retiros_dinamica!E:E,"S/I",0)</f>
        <v>S/I</v>
      </c>
      <c r="AB754" s="6" t="str">
        <f>_xlfn.XLOOKUP(C754,[2]CMg!$I$4:$I$106,[2]CMg!$M$4:$M$106,"----",0,1)</f>
        <v>----</v>
      </c>
      <c r="AC754" s="6" t="str">
        <f>_xlfn.XLOOKUP(C754,[2]CMg!$A$4:$A$106,[2]CMg!$B$4:$B$106,"----",0,1)</f>
        <v>----</v>
      </c>
      <c r="AD754" s="6" t="str">
        <f>_xlfn.XLOOKUP(C754,'[3]Promedio solar Cmg'!$A$4:$A$106,'[3]Promedio solar Cmg'!$B$4:$B$106,"----",0,1)</f>
        <v>----</v>
      </c>
      <c r="AH754" s="12">
        <f>_xlfn.XLOOKUP($E754,'[2]Balance económico'!$C:$C,'[2]Balance económico'!$D:$D,"-",0)</f>
        <v>1293936563.0470905</v>
      </c>
      <c r="AI754" s="12">
        <f>_xlfn.XLOOKUP($E754,'[2]Balance económico'!$C:$C,'[2]Balance económico'!$E:$E,"-",0)</f>
        <v>135840918.50839999</v>
      </c>
      <c r="AJ754" s="12" t="str">
        <f>_xlfn.XLOOKUP($E754,'[2]Balance económico'!$C:$C,'[2]Balance económico'!$F:$F,"-",0)</f>
        <v>----</v>
      </c>
      <c r="AK754" s="6" t="str">
        <f t="shared" si="34"/>
        <v>PPA</v>
      </c>
      <c r="AL754" s="12" t="str" cm="1">
        <f t="array" ref="AL754">IFERROR((X754*[2]!Tabla2[Bloque A] + 'BD Centrales 2025'!Y452*[2]!Tabla2[Bloque B] + 'BD Centrales 2025'!Z452*[2]!Tabla2[Bloque C])*#REF!,"-")</f>
        <v>-</v>
      </c>
      <c r="AM754" s="12" t="str">
        <f t="shared" si="35"/>
        <v>-</v>
      </c>
      <c r="AN754" s="12">
        <f>IFERROR((AH754+AI754+AJ754)/(SUMIFS($W$2:$W$1194,$E$2:$E$1194,E754)*1000*#REF!),0)</f>
        <v>0</v>
      </c>
    </row>
    <row r="755" spans="1:40" ht="14.4" x14ac:dyDescent="0.3">
      <c r="A755" s="7">
        <v>1896</v>
      </c>
      <c r="B755" s="7" t="s">
        <v>2494</v>
      </c>
      <c r="C755" s="8" t="s">
        <v>2495</v>
      </c>
      <c r="D755" s="6" t="s">
        <v>2496</v>
      </c>
      <c r="E755" s="6" t="str">
        <f>_xlfn.XLOOKUP(D755,'[2]Coordinados SEN'!$A:$A,'[2]Coordinados SEN'!$B:$B,"-",0)</f>
        <v>76.748.889-0</v>
      </c>
      <c r="F755" s="6" t="s">
        <v>2496</v>
      </c>
      <c r="G755" s="6">
        <f t="shared" si="33"/>
        <v>1</v>
      </c>
      <c r="H755" s="6" t="s">
        <v>2497</v>
      </c>
      <c r="I755" s="6" t="s">
        <v>1152</v>
      </c>
      <c r="J755" s="6" t="str">
        <f>_xlfn.XLOOKUP(I755,'[2]Barras CMg'!$E$2:$E$1527,'[2]Barras CMg'!$A$2:$A$1527,"------",0,1)</f>
        <v>------</v>
      </c>
      <c r="K755" s="6" t="s">
        <v>397</v>
      </c>
      <c r="L755" s="6">
        <v>2025</v>
      </c>
      <c r="M755" s="6" t="s">
        <v>495</v>
      </c>
      <c r="N755" s="6" t="s">
        <v>496</v>
      </c>
      <c r="O755" s="6" t="s">
        <v>213</v>
      </c>
      <c r="P755" s="6" t="s">
        <v>106</v>
      </c>
      <c r="Q755" s="6" t="s">
        <v>243</v>
      </c>
      <c r="R755" s="6" t="s">
        <v>1153</v>
      </c>
      <c r="S755" s="6" t="s">
        <v>51</v>
      </c>
      <c r="T755" s="9" t="s">
        <v>2498</v>
      </c>
      <c r="U755" s="10">
        <v>8.09</v>
      </c>
      <c r="V755" s="10">
        <v>8</v>
      </c>
      <c r="W755" s="11" t="e">
        <f>_xlfn.XLOOKUP(C755,#REF!,#REF!,"S/I",0)</f>
        <v>#REF!</v>
      </c>
      <c r="X755" s="11" t="str">
        <f>_xlfn.XLOOKUP($D755,[2]Retiros_dinamica!$F:$F,[2]Retiros_dinamica!B:B,"S/I",0)</f>
        <v>S/I</v>
      </c>
      <c r="Y755" s="11" t="str">
        <f>_xlfn.XLOOKUP($D755,[2]Retiros_dinamica!$F:$F,[2]Retiros_dinamica!C:C,"S/I",0)</f>
        <v>S/I</v>
      </c>
      <c r="Z755" s="11" t="str">
        <f>_xlfn.XLOOKUP($D755,[2]Retiros_dinamica!$F:$F,[2]Retiros_dinamica!D:D,"S/I",0)</f>
        <v>S/I</v>
      </c>
      <c r="AA755" s="11" t="str">
        <f>_xlfn.XLOOKUP($D755,[2]Retiros_dinamica!$F:$F,[2]Retiros_dinamica!E:E,"S/I",0)</f>
        <v>S/I</v>
      </c>
      <c r="AB755" s="6" t="str">
        <f>_xlfn.XLOOKUP(C755,[2]CMg!$I$4:$I$106,[2]CMg!$M$4:$M$106,"----",0,1)</f>
        <v>----</v>
      </c>
      <c r="AC755" s="6" t="str">
        <f>_xlfn.XLOOKUP(C755,[2]CMg!$A$4:$A$106,[2]CMg!$B$4:$B$106,"----",0,1)</f>
        <v>----</v>
      </c>
      <c r="AD755" s="6" t="str">
        <f>_xlfn.XLOOKUP(C755,'[3]Promedio solar Cmg'!$A$4:$A$106,'[3]Promedio solar Cmg'!$B$4:$B$106,"----",0,1)</f>
        <v>----</v>
      </c>
      <c r="AH755" s="12">
        <f>_xlfn.XLOOKUP($E755,'[2]Balance económico'!$C:$C,'[2]Balance económico'!$D:$D,"-",0)</f>
        <v>959533981.9017415</v>
      </c>
      <c r="AI755" s="12">
        <f>_xlfn.XLOOKUP($E755,'[2]Balance económico'!$C:$C,'[2]Balance económico'!$E:$E,"-",0)</f>
        <v>116205917.49760002</v>
      </c>
      <c r="AJ755" s="12" t="str">
        <f>_xlfn.XLOOKUP($E755,'[2]Balance económico'!$C:$C,'[2]Balance económico'!$F:$F,"-",0)</f>
        <v>----</v>
      </c>
      <c r="AK755" s="6" t="str">
        <f t="shared" si="34"/>
        <v>PPA</v>
      </c>
      <c r="AL755" s="12" t="str" cm="1">
        <f t="array" ref="AL755">IFERROR((X755*[2]!Tabla2[Bloque A] + 'BD Centrales 2025'!Y409*[2]!Tabla2[Bloque B] + 'BD Centrales 2025'!Z409*[2]!Tabla2[Bloque C])*#REF!,"-")</f>
        <v>-</v>
      </c>
      <c r="AM755" s="12" t="str">
        <f t="shared" si="35"/>
        <v>-</v>
      </c>
      <c r="AN755" s="12">
        <f>IFERROR((AH755+AI755+AJ755)/(SUMIFS($W$2:$W$1194,$E$2:$E$1194,E755)*1000*#REF!),0)</f>
        <v>0</v>
      </c>
    </row>
    <row r="756" spans="1:40" ht="14.4" x14ac:dyDescent="0.3">
      <c r="A756" s="7">
        <v>1897</v>
      </c>
      <c r="B756" s="7" t="s">
        <v>2499</v>
      </c>
      <c r="C756" s="8" t="s">
        <v>2500</v>
      </c>
      <c r="D756" s="6" t="s">
        <v>2269</v>
      </c>
      <c r="E756" s="6" t="str">
        <f>_xlfn.XLOOKUP(D756,'[2]Coordinados SEN'!$A:$A,'[2]Coordinados SEN'!$B:$B,"-",0)</f>
        <v>77.428.039-1</v>
      </c>
      <c r="F756" s="6" t="s">
        <v>2501</v>
      </c>
      <c r="G756" s="6">
        <f t="shared" si="33"/>
        <v>18</v>
      </c>
      <c r="H756" s="6" t="s">
        <v>2502</v>
      </c>
      <c r="I756" s="6" t="s">
        <v>2486</v>
      </c>
      <c r="J756" s="6" t="str">
        <f>_xlfn.XLOOKUP(I756,'[2]Barras CMg'!$E$2:$E$1527,'[2]Barras CMg'!$A$2:$A$1527,"------",0,1)</f>
        <v>------</v>
      </c>
      <c r="K756" s="6" t="s">
        <v>397</v>
      </c>
      <c r="L756" s="6">
        <v>2025</v>
      </c>
      <c r="M756" s="6" t="s">
        <v>495</v>
      </c>
      <c r="N756" s="6" t="s">
        <v>496</v>
      </c>
      <c r="O756" s="6" t="s">
        <v>213</v>
      </c>
      <c r="P756" s="6" t="s">
        <v>362</v>
      </c>
      <c r="Q756" s="6" t="s">
        <v>363</v>
      </c>
      <c r="R756" s="6" t="s">
        <v>2318</v>
      </c>
      <c r="S756" s="6" t="s">
        <v>51</v>
      </c>
      <c r="T756" s="9" t="s">
        <v>2503</v>
      </c>
      <c r="U756" s="10">
        <v>9.0050399999999993</v>
      </c>
      <c r="V756" s="10">
        <v>9</v>
      </c>
      <c r="W756" s="11" t="e">
        <f>_xlfn.XLOOKUP(C756,#REF!,#REF!,"S/I",0)</f>
        <v>#REF!</v>
      </c>
      <c r="X756" s="11" t="str">
        <f>_xlfn.XLOOKUP($D756,[2]Retiros_dinamica!$F:$F,[2]Retiros_dinamica!B:B,"S/I",0)</f>
        <v>S/I</v>
      </c>
      <c r="Y756" s="11" t="str">
        <f>_xlfn.XLOOKUP($D756,[2]Retiros_dinamica!$F:$F,[2]Retiros_dinamica!C:C,"S/I",0)</f>
        <v>S/I</v>
      </c>
      <c r="Z756" s="11" t="str">
        <f>_xlfn.XLOOKUP($D756,[2]Retiros_dinamica!$F:$F,[2]Retiros_dinamica!D:D,"S/I",0)</f>
        <v>S/I</v>
      </c>
      <c r="AA756" s="11" t="str">
        <f>_xlfn.XLOOKUP($D756,[2]Retiros_dinamica!$F:$F,[2]Retiros_dinamica!E:E,"S/I",0)</f>
        <v>S/I</v>
      </c>
      <c r="AB756" s="6" t="str">
        <f>_xlfn.XLOOKUP(C756,[2]CMg!$I$4:$I$106,[2]CMg!$M$4:$M$106,"----",0,1)</f>
        <v>----</v>
      </c>
      <c r="AC756" s="6" t="str">
        <f>_xlfn.XLOOKUP(C756,[2]CMg!$A$4:$A$106,[2]CMg!$B$4:$B$106,"----",0,1)</f>
        <v>----</v>
      </c>
      <c r="AD756" s="6" t="str">
        <f>_xlfn.XLOOKUP(C756,'[3]Promedio solar Cmg'!$A$4:$A$106,'[3]Promedio solar Cmg'!$B$4:$B$106,"----",0,1)</f>
        <v>----</v>
      </c>
      <c r="AH756" s="12">
        <f>_xlfn.XLOOKUP($E756,'[2]Balance económico'!$C:$C,'[2]Balance económico'!$D:$D,"-",0)</f>
        <v>11750921855.045132</v>
      </c>
      <c r="AI756" s="12">
        <f>_xlfn.XLOOKUP($E756,'[2]Balance económico'!$C:$C,'[2]Balance económico'!$E:$E,"-",0)</f>
        <v>1248381383.0746999</v>
      </c>
      <c r="AJ756" s="12" t="str">
        <f>_xlfn.XLOOKUP($E756,'[2]Balance económico'!$C:$C,'[2]Balance económico'!$F:$F,"-",0)</f>
        <v>----</v>
      </c>
      <c r="AK756" s="6" t="str">
        <f t="shared" si="34"/>
        <v>PPA</v>
      </c>
      <c r="AL756" s="12" t="str" cm="1">
        <f t="array" ref="AL756">IFERROR((X756*[2]!Tabla2[Bloque A] + 'BD Centrales 2025'!Y629*[2]!Tabla2[Bloque B] + 'BD Centrales 2025'!Z629*[2]!Tabla2[Bloque C])*#REF!,"-")</f>
        <v>-</v>
      </c>
      <c r="AM756" s="12" t="str">
        <f t="shared" si="35"/>
        <v>-</v>
      </c>
      <c r="AN756" s="12">
        <f>IFERROR((AH756+AI756+AJ756)/(SUMIFS($W$2:$W$1194,$E$2:$E$1194,E756)*1000*#REF!),0)</f>
        <v>0</v>
      </c>
    </row>
    <row r="757" spans="1:40" ht="14.4" x14ac:dyDescent="0.3">
      <c r="A757" s="7">
        <v>1898</v>
      </c>
      <c r="B757" s="7" t="s">
        <v>5489</v>
      </c>
      <c r="C757" s="8" t="s">
        <v>5490</v>
      </c>
      <c r="D757" s="6" t="s">
        <v>5436</v>
      </c>
      <c r="E757" s="6" t="str">
        <f>_xlfn.XLOOKUP(D757,'[2]Coordinados SEN'!$A:$A,'[2]Coordinados SEN'!$B:$B,"-",0)</f>
        <v>77.949.063-7</v>
      </c>
      <c r="F757" s="6" t="s">
        <v>5436</v>
      </c>
      <c r="G757" s="6">
        <f t="shared" si="33"/>
        <v>1</v>
      </c>
      <c r="H757" s="6" t="s">
        <v>5491</v>
      </c>
      <c r="I757" s="6" t="s">
        <v>5492</v>
      </c>
      <c r="J757" s="6" t="str">
        <f>_xlfn.XLOOKUP(I757,'[2]Barras CMg'!$E$2:$E$1527,'[2]Barras CMg'!$A$2:$A$1527,"------",0,1)</f>
        <v>------</v>
      </c>
      <c r="K757" s="6">
        <v>6</v>
      </c>
      <c r="L757" s="6">
        <v>2025</v>
      </c>
      <c r="M757" s="6" t="s">
        <v>45</v>
      </c>
      <c r="N757" s="6" t="s">
        <v>5267</v>
      </c>
      <c r="O757" s="6" t="s">
        <v>213</v>
      </c>
      <c r="P757" s="6" t="s">
        <v>229</v>
      </c>
      <c r="Q757" s="6" t="s">
        <v>230</v>
      </c>
      <c r="R757" s="6" t="s">
        <v>5493</v>
      </c>
      <c r="S757" s="6" t="s">
        <v>51</v>
      </c>
      <c r="T757" s="9" t="s">
        <v>52</v>
      </c>
      <c r="U757" s="10">
        <v>2.89425</v>
      </c>
      <c r="V757" s="10">
        <v>2.88</v>
      </c>
      <c r="W757" s="11" t="e">
        <f>_xlfn.XLOOKUP(C757,#REF!,#REF!,"S/I",0)</f>
        <v>#REF!</v>
      </c>
      <c r="X757" s="11" t="str">
        <f>_xlfn.XLOOKUP($D757,[2]Retiros_dinamica!$F:$F,[2]Retiros_dinamica!B:B,"S/I",0)</f>
        <v>S/I</v>
      </c>
      <c r="Y757" s="11" t="str">
        <f>_xlfn.XLOOKUP($D757,[2]Retiros_dinamica!$F:$F,[2]Retiros_dinamica!C:C,"S/I",0)</f>
        <v>S/I</v>
      </c>
      <c r="Z757" s="11" t="str">
        <f>_xlfn.XLOOKUP($D757,[2]Retiros_dinamica!$F:$F,[2]Retiros_dinamica!D:D,"S/I",0)</f>
        <v>S/I</v>
      </c>
      <c r="AA757" s="11" t="str">
        <f>_xlfn.XLOOKUP($D757,[2]Retiros_dinamica!$F:$F,[2]Retiros_dinamica!E:E,"S/I",0)</f>
        <v>S/I</v>
      </c>
      <c r="AB757" s="6" t="str">
        <f>_xlfn.XLOOKUP(C757,[2]CMg!$I$4:$I$106,[2]CMg!$M$4:$M$106,"----",0,1)</f>
        <v>----</v>
      </c>
      <c r="AH757" s="12">
        <f>_xlfn.XLOOKUP($E757,'[2]Balance económico'!$C:$C,'[2]Balance económico'!$D:$D,"-",0)</f>
        <v>-5150.2860299999993</v>
      </c>
      <c r="AI757" s="12">
        <f>_xlfn.XLOOKUP($E757,'[2]Balance económico'!$C:$C,'[2]Balance económico'!$E:$E,"-",0)</f>
        <v>145348452.62900001</v>
      </c>
      <c r="AJ757" s="12" t="str">
        <f>_xlfn.XLOOKUP($E757,'[2]Balance económico'!$C:$C,'[2]Balance económico'!$F:$F,"-",0)</f>
        <v>----</v>
      </c>
      <c r="AK757" s="6" t="str">
        <f t="shared" si="34"/>
        <v>PPA</v>
      </c>
      <c r="AL757" s="12" t="str" cm="1">
        <f t="array" ref="AL757">IFERROR((X757*[2]!Tabla2[Bloque A] + 'BD Centrales 2025'!Y1029*[2]!Tabla2[Bloque B] + 'BD Centrales 2025'!Z1029*[2]!Tabla2[Bloque C])*#REF!,"-")</f>
        <v>-</v>
      </c>
      <c r="AM757" s="12" t="str">
        <f t="shared" si="35"/>
        <v>-</v>
      </c>
      <c r="AN757" s="12">
        <f>IFERROR((AH757+AI757+AJ757)/(SUMIFS($W$2:$W$1194,$E$2:$E$1194,E757)*1000*#REF!),0)</f>
        <v>0</v>
      </c>
    </row>
    <row r="758" spans="1:40" ht="14.4" x14ac:dyDescent="0.3">
      <c r="A758" s="7">
        <v>1899</v>
      </c>
      <c r="B758" s="7" t="s">
        <v>2504</v>
      </c>
      <c r="C758" s="8" t="s">
        <v>2505</v>
      </c>
      <c r="D758" s="6" t="s">
        <v>2506</v>
      </c>
      <c r="E758" s="6" t="str">
        <f>_xlfn.XLOOKUP(D758,'[2]Coordinados SEN'!$A:$A,'[2]Coordinados SEN'!$B:$B,"-",0)</f>
        <v>77.218.642-8</v>
      </c>
      <c r="F758" s="6" t="s">
        <v>2506</v>
      </c>
      <c r="G758" s="6">
        <f t="shared" si="33"/>
        <v>1</v>
      </c>
      <c r="H758" s="6" t="s">
        <v>2507</v>
      </c>
      <c r="I758" s="6" t="s">
        <v>2508</v>
      </c>
      <c r="J758" s="6" t="str">
        <f>_xlfn.XLOOKUP(I758,'[2]Barras CMg'!$E$2:$E$1527,'[2]Barras CMg'!$A$2:$A$1527,"------",0,1)</f>
        <v>CASTILLA______023</v>
      </c>
      <c r="K758" s="6">
        <v>5544</v>
      </c>
      <c r="L758" s="6">
        <v>2025</v>
      </c>
      <c r="M758" s="6" t="s">
        <v>495</v>
      </c>
      <c r="N758" s="6" t="s">
        <v>496</v>
      </c>
      <c r="O758" s="6" t="s">
        <v>157</v>
      </c>
      <c r="P758" s="6" t="s">
        <v>497</v>
      </c>
      <c r="Q758" s="6" t="s">
        <v>557</v>
      </c>
      <c r="R758" s="6" t="s">
        <v>557</v>
      </c>
      <c r="S758" s="6" t="s">
        <v>158</v>
      </c>
      <c r="T758" s="9" t="s">
        <v>2509</v>
      </c>
      <c r="U758" s="10">
        <v>2.75</v>
      </c>
      <c r="V758" s="10">
        <v>2.7054</v>
      </c>
      <c r="W758" s="11" t="e">
        <f>_xlfn.XLOOKUP(C758,#REF!,#REF!,"S/I",0)</f>
        <v>#REF!</v>
      </c>
      <c r="X758" s="11" t="str">
        <f>_xlfn.XLOOKUP($D758,[2]Retiros_dinamica!$F:$F,[2]Retiros_dinamica!B:B,"S/I",0)</f>
        <v>S/I</v>
      </c>
      <c r="Y758" s="11" t="str">
        <f>_xlfn.XLOOKUP($D758,[2]Retiros_dinamica!$F:$F,[2]Retiros_dinamica!C:C,"S/I",0)</f>
        <v>S/I</v>
      </c>
      <c r="Z758" s="11" t="str">
        <f>_xlfn.XLOOKUP($D758,[2]Retiros_dinamica!$F:$F,[2]Retiros_dinamica!D:D,"S/I",0)</f>
        <v>S/I</v>
      </c>
      <c r="AA758" s="11" t="str">
        <f>_xlfn.XLOOKUP($D758,[2]Retiros_dinamica!$F:$F,[2]Retiros_dinamica!E:E,"S/I",0)</f>
        <v>S/I</v>
      </c>
      <c r="AB758" s="6">
        <f>_xlfn.XLOOKUP(C758,[2]CMg!$I$4:$I$106,[2]CMg!$M$4:$M$106,"----",0,1)</f>
        <v>6.0870422562416886</v>
      </c>
      <c r="AC758" s="6">
        <f>_xlfn.XLOOKUP(C758,'[3]Promedio Cmg'!$A$4:$A$106,'[3]Promedio Cmg'!$B$4:$B$106,"---",0,1)</f>
        <v>49.760913137769691</v>
      </c>
      <c r="AD758" s="6">
        <f>_xlfn.XLOOKUP(C758,'[3]Promedio solar Cmg'!$A$4:$A$106,'[3]Promedio solar Cmg'!$B$4:$B$106,"----",0,1)</f>
        <v>10.229076712328766</v>
      </c>
      <c r="AH758" s="12">
        <f>_xlfn.XLOOKUP($E758,'[2]Balance económico'!$C:$C,'[2]Balance económico'!$D:$D,"-",0)</f>
        <v>417631505.35639405</v>
      </c>
      <c r="AI758" s="12">
        <f>_xlfn.XLOOKUP($E758,'[2]Balance económico'!$C:$C,'[2]Balance económico'!$E:$E,"-",0)</f>
        <v>46908957.308640003</v>
      </c>
      <c r="AJ758" s="12" t="str">
        <f>_xlfn.XLOOKUP($E758,'[2]Balance económico'!$C:$C,'[2]Balance económico'!$F:$F,"-",0)</f>
        <v>----</v>
      </c>
      <c r="AK758" s="6" t="str">
        <f t="shared" si="34"/>
        <v>PPA</v>
      </c>
      <c r="AL758" s="12" t="str" cm="1">
        <f t="array" ref="AL758">IFERROR((X758*[2]!Tabla2[Bloque A] + 'BD Centrales 2025'!Y815*[2]!Tabla2[Bloque B] + 'BD Centrales 2025'!Z815*[2]!Tabla2[Bloque C])*#REF!,"-")</f>
        <v>-</v>
      </c>
      <c r="AM758" s="12" t="str">
        <f t="shared" si="35"/>
        <v>-</v>
      </c>
      <c r="AN758" s="12">
        <f>IFERROR((AH758+AI758+AJ758)/(SUMIFS($W$2:$W$1194,$E$2:$E$1194,E758)*1000*#REF!),0)</f>
        <v>0</v>
      </c>
    </row>
    <row r="759" spans="1:40" ht="14.4" x14ac:dyDescent="0.3">
      <c r="A759" s="7">
        <v>1900</v>
      </c>
      <c r="B759" s="7" t="s">
        <v>2510</v>
      </c>
      <c r="C759" s="8" t="s">
        <v>2511</v>
      </c>
      <c r="D759" s="6" t="s">
        <v>584</v>
      </c>
      <c r="E759" s="6" t="str">
        <f>_xlfn.XLOOKUP(D759,'[2]Coordinados SEN'!$A:$A,'[2]Coordinados SEN'!$B:$B,"-",0)</f>
        <v>76.412.562-2</v>
      </c>
      <c r="F759" s="6" t="s">
        <v>584</v>
      </c>
      <c r="G759" s="6">
        <f t="shared" si="33"/>
        <v>39</v>
      </c>
      <c r="H759" s="6" t="s">
        <v>2512</v>
      </c>
      <c r="I759" s="13" t="s">
        <v>2513</v>
      </c>
      <c r="J759" s="6" t="str">
        <f>_xlfn.XLOOKUP(I759,'[2]Barras CMg'!$E$2:$E$1527,'[2]Barras CMg'!$A$2:$A$1527,"------",0,1)</f>
        <v>ILLAPA________220</v>
      </c>
      <c r="K759" s="6">
        <v>1</v>
      </c>
      <c r="L759" s="6">
        <v>2025</v>
      </c>
      <c r="M759" s="6" t="s">
        <v>495</v>
      </c>
      <c r="N759" s="6" t="s">
        <v>496</v>
      </c>
      <c r="O759" s="6" t="s">
        <v>47</v>
      </c>
      <c r="P759" s="6" t="s">
        <v>497</v>
      </c>
      <c r="Q759" s="6" t="s">
        <v>557</v>
      </c>
      <c r="R759" s="6" t="s">
        <v>499</v>
      </c>
      <c r="S759" s="6" t="s">
        <v>51</v>
      </c>
      <c r="T759" s="9" t="s">
        <v>2514</v>
      </c>
      <c r="U759" s="10">
        <v>366.46879999999999</v>
      </c>
      <c r="V759" s="10">
        <v>356.60980000000001</v>
      </c>
      <c r="W759" s="11" t="e">
        <f>_xlfn.XLOOKUP(C759,#REF!,#REF!,"S/I",0)</f>
        <v>#REF!</v>
      </c>
      <c r="X759" s="11" t="str">
        <f>_xlfn.XLOOKUP($D759,[2]Retiros_dinamica!$F:$F,[2]Retiros_dinamica!B:B,"S/I",0)</f>
        <v>S/I</v>
      </c>
      <c r="Y759" s="11" t="str">
        <f>_xlfn.XLOOKUP($D759,[2]Retiros_dinamica!$F:$F,[2]Retiros_dinamica!C:C,"S/I",0)</f>
        <v>S/I</v>
      </c>
      <c r="Z759" s="11" t="str">
        <f>_xlfn.XLOOKUP($D759,[2]Retiros_dinamica!$F:$F,[2]Retiros_dinamica!D:D,"S/I",0)</f>
        <v>S/I</v>
      </c>
      <c r="AA759" s="11" t="str">
        <f>_xlfn.XLOOKUP($D759,[2]Retiros_dinamica!$F:$F,[2]Retiros_dinamica!E:E,"S/I",0)</f>
        <v>S/I</v>
      </c>
      <c r="AB759" s="6">
        <f>_xlfn.XLOOKUP(C759,[2]CMg!$I$4:$I$106,[2]CMg!$M$4:$M$106,"----",0,1)</f>
        <v>5.2824023795270634</v>
      </c>
      <c r="AC759" s="6">
        <f>_xlfn.XLOOKUP(C759,'[3]Promedio Cmg'!$A$4:$A$106,'[3]Promedio Cmg'!$B$4:$B$106,"---",0,1)</f>
        <v>48.659437278849495</v>
      </c>
      <c r="AD759" s="6">
        <f>_xlfn.XLOOKUP(C759,'[3]Promedio solar Cmg'!$A$4:$A$106,'[3]Promedio solar Cmg'!$B$4:$B$106,"----",0,1)</f>
        <v>9.0621561643835609</v>
      </c>
      <c r="AE759" s="6">
        <f>_xlfn.XLOOKUP(C759,[2]CMg!$O$4:$O$106,[2]CMg!$P$4:$P$106,"----",0,1)</f>
        <v>76.937675601643505</v>
      </c>
      <c r="AF759" s="14">
        <f>_xlfn.XLOOKUP(C759,[2]CMg!$S$4:$S$106,[2]CMg!$U$4:$U$106,"----",0,1)</f>
        <v>0.46478712475744777</v>
      </c>
      <c r="AH759" s="12">
        <f>_xlfn.XLOOKUP($E759,'[2]Balance económico'!$C:$C,'[2]Balance económico'!$D:$D,"-",0)</f>
        <v>6375328015.7772694</v>
      </c>
      <c r="AI759" s="12">
        <f>_xlfn.XLOOKUP($E759,'[2]Balance económico'!$C:$C,'[2]Balance económico'!$E:$E,"-",0)</f>
        <v>48172067074.887741</v>
      </c>
      <c r="AJ759" s="12">
        <f>_xlfn.XLOOKUP($E759,'[2]Balance económico'!$C:$C,'[2]Balance económico'!$F:$F,"-",0)</f>
        <v>879755791.67572367</v>
      </c>
      <c r="AK759" s="6" t="str">
        <f t="shared" si="34"/>
        <v>PPA</v>
      </c>
      <c r="AL759" s="12" t="str" cm="1">
        <f t="array" ref="AL759">IFERROR((X759*[2]!Tabla2[Bloque A] + 'BD Centrales 2025'!Y890*[2]!Tabla2[Bloque B] + 'BD Centrales 2025'!Z890*[2]!Tabla2[Bloque C])*#REF!,"-")</f>
        <v>-</v>
      </c>
      <c r="AM759" s="12" t="str">
        <f t="shared" si="35"/>
        <v>-</v>
      </c>
      <c r="AN759" s="12">
        <f>IFERROR((AH759+AI759+AJ759)/(SUMIFS($W$2:$W$1194,$E$2:$E$1194,E759)*1000*#REF!),0)</f>
        <v>0</v>
      </c>
    </row>
    <row r="760" spans="1:40" ht="14.4" x14ac:dyDescent="0.3">
      <c r="A760" s="7">
        <v>1901</v>
      </c>
      <c r="B760" s="7" t="s">
        <v>2515</v>
      </c>
      <c r="C760" s="8" t="s">
        <v>2516</v>
      </c>
      <c r="D760" s="6" t="s">
        <v>2517</v>
      </c>
      <c r="E760" s="6" t="str">
        <f>_xlfn.XLOOKUP(D760,'[2]Coordinados SEN'!$A:$A,'[2]Coordinados SEN'!$B:$B,"-",0)</f>
        <v>76.805.351-0</v>
      </c>
      <c r="F760" s="6" t="s">
        <v>2517</v>
      </c>
      <c r="G760" s="6">
        <f t="shared" si="33"/>
        <v>1</v>
      </c>
      <c r="H760" s="6" t="s">
        <v>2518</v>
      </c>
      <c r="I760" s="6" t="s">
        <v>1250</v>
      </c>
      <c r="J760" s="6" t="str">
        <f>_xlfn.XLOOKUP(I760,'[2]Barras CMg'!$E$2:$E$1527,'[2]Barras CMg'!$A$2:$A$1527,"------",0,1)</f>
        <v>------</v>
      </c>
      <c r="K760" s="6" t="s">
        <v>397</v>
      </c>
      <c r="L760" s="6">
        <v>2025</v>
      </c>
      <c r="M760" s="6" t="s">
        <v>495</v>
      </c>
      <c r="N760" s="6" t="s">
        <v>496</v>
      </c>
      <c r="O760" s="6" t="s">
        <v>213</v>
      </c>
      <c r="P760" s="6" t="s">
        <v>189</v>
      </c>
      <c r="Q760" s="6" t="s">
        <v>189</v>
      </c>
      <c r="R760" s="6" t="s">
        <v>1244</v>
      </c>
      <c r="S760" s="6" t="s">
        <v>51</v>
      </c>
      <c r="T760" s="9" t="s">
        <v>2519</v>
      </c>
      <c r="U760" s="10">
        <v>2.9975939999999999</v>
      </c>
      <c r="V760" s="10">
        <v>2.99</v>
      </c>
      <c r="W760" s="11" t="e">
        <f>_xlfn.XLOOKUP(C760,#REF!,#REF!,"S/I",0)</f>
        <v>#REF!</v>
      </c>
      <c r="X760" s="11" t="str">
        <f>_xlfn.XLOOKUP($D760,[2]Retiros_dinamica!$F:$F,[2]Retiros_dinamica!B:B,"S/I",0)</f>
        <v>S/I</v>
      </c>
      <c r="Y760" s="11" t="str">
        <f>_xlfn.XLOOKUP($D760,[2]Retiros_dinamica!$F:$F,[2]Retiros_dinamica!C:C,"S/I",0)</f>
        <v>S/I</v>
      </c>
      <c r="Z760" s="11" t="str">
        <f>_xlfn.XLOOKUP($D760,[2]Retiros_dinamica!$F:$F,[2]Retiros_dinamica!D:D,"S/I",0)</f>
        <v>S/I</v>
      </c>
      <c r="AA760" s="11" t="str">
        <f>_xlfn.XLOOKUP($D760,[2]Retiros_dinamica!$F:$F,[2]Retiros_dinamica!E:E,"S/I",0)</f>
        <v>S/I</v>
      </c>
      <c r="AB760" s="6" t="str">
        <f>_xlfn.XLOOKUP(C760,[2]CMg!$I$4:$I$106,[2]CMg!$M$4:$M$106,"----",0,1)</f>
        <v>----</v>
      </c>
      <c r="AC760" s="6" t="str">
        <f>_xlfn.XLOOKUP(C760,[2]CMg!$A$4:$A$106,[2]CMg!$B$4:$B$106,"----",0,1)</f>
        <v>----</v>
      </c>
      <c r="AD760" s="6" t="str">
        <f>_xlfn.XLOOKUP(C760,'[3]Promedio solar Cmg'!$A$4:$A$106,'[3]Promedio solar Cmg'!$B$4:$B$106,"----",0,1)</f>
        <v>----</v>
      </c>
      <c r="AH760" s="12">
        <f>_xlfn.XLOOKUP($E760,'[2]Balance económico'!$C:$C,'[2]Balance económico'!$D:$D,"-",0)</f>
        <v>353881745.44866329</v>
      </c>
      <c r="AI760" s="12">
        <f>_xlfn.XLOOKUP($E760,'[2]Balance económico'!$C:$C,'[2]Balance económico'!$E:$E,"-",0)</f>
        <v>44955388.550319999</v>
      </c>
      <c r="AJ760" s="12" t="str">
        <f>_xlfn.XLOOKUP($E760,'[2]Balance económico'!$C:$C,'[2]Balance económico'!$F:$F,"-",0)</f>
        <v>----</v>
      </c>
      <c r="AK760" s="6" t="str">
        <f t="shared" si="34"/>
        <v>PPA</v>
      </c>
      <c r="AL760" s="12" t="str" cm="1">
        <f t="array" ref="AL760">IFERROR((X760*[2]!Tabla2[Bloque A] + 'BD Centrales 2025'!Y280*[2]!Tabla2[Bloque B] + 'BD Centrales 2025'!Z280*[2]!Tabla2[Bloque C])*#REF!,"-")</f>
        <v>-</v>
      </c>
      <c r="AM760" s="12" t="str">
        <f t="shared" si="35"/>
        <v>-</v>
      </c>
      <c r="AN760" s="12">
        <f>IFERROR((AH760+AI760+AJ760)/(SUMIFS($W$2:$W$1194,$E$2:$E$1194,E760)*1000*#REF!),0)</f>
        <v>0</v>
      </c>
    </row>
    <row r="761" spans="1:40" ht="14.4" x14ac:dyDescent="0.3">
      <c r="A761" s="7">
        <v>1904</v>
      </c>
      <c r="B761" s="7" t="s">
        <v>5510</v>
      </c>
      <c r="C761" s="8" t="s">
        <v>5511</v>
      </c>
      <c r="D761" s="6" t="s">
        <v>5512</v>
      </c>
      <c r="E761" s="6" t="str">
        <f>_xlfn.XLOOKUP(D761,'[2]Coordinados SEN'!$A:$A,'[2]Coordinados SEN'!$B:$B,"-",0)</f>
        <v>77.677.158-9</v>
      </c>
      <c r="F761" s="6" t="s">
        <v>5513</v>
      </c>
      <c r="G761" s="6">
        <f t="shared" si="33"/>
        <v>1</v>
      </c>
      <c r="H761" s="6" t="s">
        <v>5514</v>
      </c>
      <c r="I761" s="6" t="s">
        <v>2373</v>
      </c>
      <c r="J761" s="6" t="str">
        <f>_xlfn.XLOOKUP(I761,'[2]Barras CMg'!$E$2:$E$1527,'[2]Barras CMg'!$A$2:$A$1527,"------",0,1)</f>
        <v>------</v>
      </c>
      <c r="K761" s="6">
        <v>6</v>
      </c>
      <c r="L761" s="6">
        <v>2025</v>
      </c>
      <c r="M761" s="6" t="s">
        <v>45</v>
      </c>
      <c r="N761" s="6" t="s">
        <v>5267</v>
      </c>
      <c r="O761" s="6" t="s">
        <v>213</v>
      </c>
      <c r="P761" s="6" t="s">
        <v>90</v>
      </c>
      <c r="Q761" s="6" t="s">
        <v>868</v>
      </c>
      <c r="R761" s="6" t="s">
        <v>1461</v>
      </c>
      <c r="S761" s="6" t="s">
        <v>51</v>
      </c>
      <c r="T761" s="9" t="s">
        <v>5515</v>
      </c>
      <c r="U761" s="10">
        <v>3</v>
      </c>
      <c r="V761" s="10">
        <v>3</v>
      </c>
      <c r="W761" s="11" t="e">
        <f>_xlfn.XLOOKUP(C761,#REF!,#REF!,"S/I",0)</f>
        <v>#REF!</v>
      </c>
      <c r="X761" s="11" t="str">
        <f>_xlfn.XLOOKUP($D761,[2]Retiros_dinamica!$F:$F,[2]Retiros_dinamica!B:B,"S/I",0)</f>
        <v>S/I</v>
      </c>
      <c r="Y761" s="11" t="str">
        <f>_xlfn.XLOOKUP($D761,[2]Retiros_dinamica!$F:$F,[2]Retiros_dinamica!C:C,"S/I",0)</f>
        <v>S/I</v>
      </c>
      <c r="Z761" s="11" t="str">
        <f>_xlfn.XLOOKUP($D761,[2]Retiros_dinamica!$F:$F,[2]Retiros_dinamica!D:D,"S/I",0)</f>
        <v>S/I</v>
      </c>
      <c r="AA761" s="11" t="str">
        <f>_xlfn.XLOOKUP($D761,[2]Retiros_dinamica!$F:$F,[2]Retiros_dinamica!E:E,"S/I",0)</f>
        <v>S/I</v>
      </c>
      <c r="AB761" s="6" t="str">
        <f>_xlfn.XLOOKUP(C761,[2]CMg!$I$4:$I$106,[2]CMg!$M$4:$M$106,"----",0,1)</f>
        <v>----</v>
      </c>
      <c r="AH761" s="12">
        <f>_xlfn.XLOOKUP($E761,'[2]Balance económico'!$C:$C,'[2]Balance económico'!$D:$D,"-",0)</f>
        <v>27501266.829442691</v>
      </c>
      <c r="AI761" s="12">
        <f>_xlfn.XLOOKUP($E761,'[2]Balance económico'!$C:$C,'[2]Balance económico'!$E:$E,"-",0)</f>
        <v>158291458.46483999</v>
      </c>
      <c r="AJ761" s="12" t="str">
        <f>_xlfn.XLOOKUP($E761,'[2]Balance económico'!$C:$C,'[2]Balance económico'!$F:$F,"-",0)</f>
        <v>----</v>
      </c>
      <c r="AK761" s="6" t="str">
        <f t="shared" si="34"/>
        <v>PPA</v>
      </c>
      <c r="AL761" s="12" t="str" cm="1">
        <f t="array" ref="AL761">IFERROR((X761*[2]!Tabla2[Bloque A] + 'BD Centrales 2025'!Y1033*[2]!Tabla2[Bloque B] + 'BD Centrales 2025'!Z1033*[2]!Tabla2[Bloque C])*#REF!,"-")</f>
        <v>-</v>
      </c>
      <c r="AM761" s="12" t="str">
        <f t="shared" si="35"/>
        <v>-</v>
      </c>
      <c r="AN761" s="12">
        <f>IFERROR((AH761+AI761+AJ761)/(SUMIFS($W$2:$W$1194,$E$2:$E$1194,E761)*1000*#REF!),0)</f>
        <v>0</v>
      </c>
    </row>
    <row r="762" spans="1:40" ht="14.4" x14ac:dyDescent="0.3">
      <c r="A762" s="7">
        <v>1905</v>
      </c>
      <c r="B762" s="7" t="s">
        <v>2520</v>
      </c>
      <c r="C762" s="8" t="s">
        <v>2521</v>
      </c>
      <c r="D762" s="6" t="s">
        <v>2522</v>
      </c>
      <c r="E762" s="6" t="str">
        <f>_xlfn.XLOOKUP(D762,'[2]Coordinados SEN'!$A:$A,'[2]Coordinados SEN'!$B:$B,"-",0)</f>
        <v>77.324.535-5</v>
      </c>
      <c r="F762" s="6" t="s">
        <v>2522</v>
      </c>
      <c r="G762" s="6">
        <f t="shared" si="33"/>
        <v>1</v>
      </c>
      <c r="H762" s="6" t="s">
        <v>2523</v>
      </c>
      <c r="I762" s="6" t="s">
        <v>2330</v>
      </c>
      <c r="J762" s="6" t="str">
        <f>_xlfn.XLOOKUP(I762,'[2]Barras CMg'!$E$2:$E$1527,'[2]Barras CMg'!$A$2:$A$1527,"------",0,1)</f>
        <v>------</v>
      </c>
      <c r="K762" s="6" t="s">
        <v>397</v>
      </c>
      <c r="L762" s="6">
        <v>2025</v>
      </c>
      <c r="M762" s="6" t="s">
        <v>495</v>
      </c>
      <c r="N762" s="6" t="s">
        <v>496</v>
      </c>
      <c r="O762" s="6" t="s">
        <v>213</v>
      </c>
      <c r="P762" s="6" t="s">
        <v>164</v>
      </c>
      <c r="Q762" s="6" t="s">
        <v>221</v>
      </c>
      <c r="R762" s="6" t="s">
        <v>221</v>
      </c>
      <c r="S762" s="6" t="s">
        <v>51</v>
      </c>
      <c r="T762" s="9" t="s">
        <v>2524</v>
      </c>
      <c r="U762" s="10">
        <v>2.71</v>
      </c>
      <c r="V762" s="10">
        <v>2.7</v>
      </c>
      <c r="W762" s="11" t="e">
        <f>_xlfn.XLOOKUP(C762,#REF!,#REF!,"S/I",0)</f>
        <v>#REF!</v>
      </c>
      <c r="X762" s="11" t="str">
        <f>_xlfn.XLOOKUP($D762,[2]Retiros_dinamica!$F:$F,[2]Retiros_dinamica!B:B,"S/I",0)</f>
        <v>S/I</v>
      </c>
      <c r="Y762" s="11" t="str">
        <f>_xlfn.XLOOKUP($D762,[2]Retiros_dinamica!$F:$F,[2]Retiros_dinamica!C:C,"S/I",0)</f>
        <v>S/I</v>
      </c>
      <c r="Z762" s="11" t="str">
        <f>_xlfn.XLOOKUP($D762,[2]Retiros_dinamica!$F:$F,[2]Retiros_dinamica!D:D,"S/I",0)</f>
        <v>S/I</v>
      </c>
      <c r="AA762" s="11" t="str">
        <f>_xlfn.XLOOKUP($D762,[2]Retiros_dinamica!$F:$F,[2]Retiros_dinamica!E:E,"S/I",0)</f>
        <v>S/I</v>
      </c>
      <c r="AB762" s="6" t="str">
        <f>_xlfn.XLOOKUP(C762,[2]CMg!$I$4:$I$106,[2]CMg!$M$4:$M$106,"----",0,1)</f>
        <v>----</v>
      </c>
      <c r="AC762" s="6" t="str">
        <f>_xlfn.XLOOKUP(C762,[2]CMg!$A$4:$A$106,[2]CMg!$B$4:$B$106,"----",0,1)</f>
        <v>----</v>
      </c>
      <c r="AD762" s="6" t="str">
        <f>_xlfn.XLOOKUP(C762,'[3]Promedio solar Cmg'!$A$4:$A$106,'[3]Promedio solar Cmg'!$B$4:$B$106,"----",0,1)</f>
        <v>----</v>
      </c>
      <c r="AH762" s="12">
        <f>_xlfn.XLOOKUP($E762,'[2]Balance económico'!$C:$C,'[2]Balance económico'!$D:$D,"-",0)</f>
        <v>253223591.02882221</v>
      </c>
      <c r="AI762" s="12">
        <f>_xlfn.XLOOKUP($E762,'[2]Balance económico'!$C:$C,'[2]Balance económico'!$E:$E,"-",0)</f>
        <v>33570712.583499998</v>
      </c>
      <c r="AJ762" s="12" t="str">
        <f>_xlfn.XLOOKUP($E762,'[2]Balance económico'!$C:$C,'[2]Balance económico'!$F:$F,"-",0)</f>
        <v>----</v>
      </c>
      <c r="AK762" s="6" t="str">
        <f t="shared" si="34"/>
        <v>PPA</v>
      </c>
      <c r="AL762" s="12" t="str" cm="1">
        <f t="array" ref="AL762">IFERROR((X762*[2]!Tabla2[Bloque A] + 'BD Centrales 2025'!Y209*[2]!Tabla2[Bloque B] + 'BD Centrales 2025'!Z209*[2]!Tabla2[Bloque C])*#REF!,"-")</f>
        <v>-</v>
      </c>
      <c r="AM762" s="12" t="str">
        <f t="shared" si="35"/>
        <v>-</v>
      </c>
      <c r="AN762" s="12">
        <f>IFERROR((AH762+AI762+AJ762)/(SUMIFS($W$2:$W$1194,$E$2:$E$1194,E762)*1000*#REF!),0)</f>
        <v>0</v>
      </c>
    </row>
    <row r="763" spans="1:40" ht="14.4" x14ac:dyDescent="0.3">
      <c r="A763" s="7">
        <v>1906</v>
      </c>
      <c r="B763" s="7" t="s">
        <v>2525</v>
      </c>
      <c r="C763" s="8" t="s">
        <v>2526</v>
      </c>
      <c r="D763" s="6" t="s">
        <v>2269</v>
      </c>
      <c r="E763" s="6" t="str">
        <f>_xlfn.XLOOKUP(D763,'[2]Coordinados SEN'!$A:$A,'[2]Coordinados SEN'!$B:$B,"-",0)</f>
        <v>77.428.039-1</v>
      </c>
      <c r="F763" s="6" t="s">
        <v>2527</v>
      </c>
      <c r="G763" s="6">
        <f t="shared" si="33"/>
        <v>18</v>
      </c>
      <c r="H763" s="6" t="s">
        <v>2528</v>
      </c>
      <c r="I763" s="6" t="s">
        <v>2430</v>
      </c>
      <c r="J763" s="6" t="str">
        <f>_xlfn.XLOOKUP(I763,'[2]Barras CMg'!$E$2:$E$1527,'[2]Barras CMg'!$A$2:$A$1527,"------",0,1)</f>
        <v>------</v>
      </c>
      <c r="K763" s="6" t="s">
        <v>397</v>
      </c>
      <c r="L763" s="6">
        <v>2025</v>
      </c>
      <c r="M763" s="6" t="s">
        <v>495</v>
      </c>
      <c r="N763" s="6" t="s">
        <v>496</v>
      </c>
      <c r="O763" s="6" t="s">
        <v>213</v>
      </c>
      <c r="P763" s="6" t="s">
        <v>362</v>
      </c>
      <c r="Q763" s="6" t="s">
        <v>1216</v>
      </c>
      <c r="R763" s="6" t="s">
        <v>1455</v>
      </c>
      <c r="S763" s="6" t="s">
        <v>51</v>
      </c>
      <c r="T763" s="9" t="s">
        <v>2529</v>
      </c>
      <c r="U763" s="10">
        <v>2.6050399999999998</v>
      </c>
      <c r="V763" s="10">
        <v>2.6</v>
      </c>
      <c r="W763" s="11" t="e">
        <f>_xlfn.XLOOKUP(C763,#REF!,#REF!,"S/I",0)</f>
        <v>#REF!</v>
      </c>
      <c r="X763" s="11" t="str">
        <f>_xlfn.XLOOKUP($D763,[2]Retiros_dinamica!$F:$F,[2]Retiros_dinamica!B:B,"S/I",0)</f>
        <v>S/I</v>
      </c>
      <c r="Y763" s="11" t="str">
        <f>_xlfn.XLOOKUP($D763,[2]Retiros_dinamica!$F:$F,[2]Retiros_dinamica!C:C,"S/I",0)</f>
        <v>S/I</v>
      </c>
      <c r="Z763" s="11" t="str">
        <f>_xlfn.XLOOKUP($D763,[2]Retiros_dinamica!$F:$F,[2]Retiros_dinamica!D:D,"S/I",0)</f>
        <v>S/I</v>
      </c>
      <c r="AA763" s="11" t="str">
        <f>_xlfn.XLOOKUP($D763,[2]Retiros_dinamica!$F:$F,[2]Retiros_dinamica!E:E,"S/I",0)</f>
        <v>S/I</v>
      </c>
      <c r="AB763" s="6" t="str">
        <f>_xlfn.XLOOKUP(C763,[2]CMg!$I$4:$I$106,[2]CMg!$M$4:$M$106,"----",0,1)</f>
        <v>----</v>
      </c>
      <c r="AC763" s="6" t="str">
        <f>_xlfn.XLOOKUP(C763,[2]CMg!$A$4:$A$106,[2]CMg!$B$4:$B$106,"----",0,1)</f>
        <v>----</v>
      </c>
      <c r="AD763" s="6" t="str">
        <f>_xlfn.XLOOKUP(C763,'[3]Promedio solar Cmg'!$A$4:$A$106,'[3]Promedio solar Cmg'!$B$4:$B$106,"----",0,1)</f>
        <v>----</v>
      </c>
      <c r="AH763" s="12">
        <f>_xlfn.XLOOKUP($E763,'[2]Balance económico'!$C:$C,'[2]Balance económico'!$D:$D,"-",0)</f>
        <v>11750921855.045132</v>
      </c>
      <c r="AI763" s="12">
        <f>_xlfn.XLOOKUP($E763,'[2]Balance económico'!$C:$C,'[2]Balance económico'!$E:$E,"-",0)</f>
        <v>1248381383.0746999</v>
      </c>
      <c r="AJ763" s="12" t="str">
        <f>_xlfn.XLOOKUP($E763,'[2]Balance económico'!$C:$C,'[2]Balance económico'!$F:$F,"-",0)</f>
        <v>----</v>
      </c>
      <c r="AK763" s="6" t="str">
        <f t="shared" si="34"/>
        <v>PPA</v>
      </c>
      <c r="AL763" s="12" t="str" cm="1">
        <f t="array" ref="AL763">IFERROR((X763*[2]!Tabla2[Bloque A] + 'BD Centrales 2025'!Y630*[2]!Tabla2[Bloque B] + 'BD Centrales 2025'!Z630*[2]!Tabla2[Bloque C])*#REF!,"-")</f>
        <v>-</v>
      </c>
      <c r="AM763" s="12" t="str">
        <f t="shared" si="35"/>
        <v>-</v>
      </c>
      <c r="AN763" s="12">
        <f>IFERROR((AH763+AI763+AJ763)/(SUMIFS($W$2:$W$1194,$E$2:$E$1194,E763)*1000*#REF!),0)</f>
        <v>0</v>
      </c>
    </row>
    <row r="764" spans="1:40" ht="14.4" x14ac:dyDescent="0.3">
      <c r="A764" s="7">
        <v>1907</v>
      </c>
      <c r="B764" s="7" t="s">
        <v>6066</v>
      </c>
      <c r="C764" s="8" t="s">
        <v>6067</v>
      </c>
      <c r="D764" s="6" t="s">
        <v>5291</v>
      </c>
      <c r="E764" s="6" t="str">
        <f>_xlfn.XLOOKUP(D764,'[2]Coordinados SEN'!$A:$A,'[2]Coordinados SEN'!$B:$B,"-",0)</f>
        <v>96.547.510-9</v>
      </c>
      <c r="F764" s="6" t="s">
        <v>5292</v>
      </c>
      <c r="G764" s="6">
        <f t="shared" si="33"/>
        <v>10</v>
      </c>
      <c r="H764" s="6" t="s">
        <v>6068</v>
      </c>
      <c r="I764" s="13" t="s">
        <v>6069</v>
      </c>
      <c r="J764" s="6" t="str">
        <f>_xlfn.XLOOKUP(I764,'[2]Barras CMg'!$E$2:$E$1527,'[2]Barras CMg'!$A$2:$A$1527,"------",0,1)</f>
        <v>NVA_ALDEA3____015</v>
      </c>
      <c r="K764" s="6">
        <v>2</v>
      </c>
      <c r="L764" s="6">
        <v>2025</v>
      </c>
      <c r="M764" s="6" t="s">
        <v>45</v>
      </c>
      <c r="N764" s="6" t="s">
        <v>5276</v>
      </c>
      <c r="O764" s="6" t="s">
        <v>47</v>
      </c>
      <c r="P764" s="6" t="s">
        <v>362</v>
      </c>
      <c r="Q764" s="6" t="s">
        <v>1080</v>
      </c>
      <c r="R764" s="6" t="s">
        <v>6070</v>
      </c>
      <c r="S764" s="6" t="s">
        <v>51</v>
      </c>
      <c r="T764" s="9" t="s">
        <v>4942</v>
      </c>
      <c r="U764" s="10">
        <v>51</v>
      </c>
      <c r="V764" s="10">
        <v>51</v>
      </c>
      <c r="W764" s="11" t="e">
        <f>_xlfn.XLOOKUP(C764,#REF!,#REF!,"S/I",0)</f>
        <v>#REF!</v>
      </c>
      <c r="X764" s="11">
        <f>_xlfn.XLOOKUP($D764,[2]Retiros_dinamica!$F:$F,[2]Retiros_dinamica!B:B,"S/I",0)</f>
        <v>193066.5476067031</v>
      </c>
      <c r="Y764" s="11">
        <f>_xlfn.XLOOKUP($D764,[2]Retiros_dinamica!$F:$F,[2]Retiros_dinamica!C:C,"S/I",0)</f>
        <v>213650.33104670921</v>
      </c>
      <c r="Z764" s="11">
        <f>_xlfn.XLOOKUP($D764,[2]Retiros_dinamica!$F:$F,[2]Retiros_dinamica!D:D,"S/I",0)</f>
        <v>90934.152076808357</v>
      </c>
      <c r="AA764" s="11">
        <f>_xlfn.XLOOKUP($D764,[2]Retiros_dinamica!$F:$F,[2]Retiros_dinamica!E:E,"S/I",0)</f>
        <v>497651.03073022072</v>
      </c>
      <c r="AB764" s="6" t="str">
        <f>_xlfn.XLOOKUP(C764,[2]CMg!$I$4:$I$106,[2]CMg!$M$4:$M$106,"----",0,1)</f>
        <v>----</v>
      </c>
      <c r="AH764" s="12">
        <f>_xlfn.XLOOKUP($E764,'[2]Balance económico'!$C:$C,'[2]Balance económico'!$D:$D,"-",0)</f>
        <v>39346942517.148315</v>
      </c>
      <c r="AI764" s="12">
        <f>_xlfn.XLOOKUP($E764,'[2]Balance económico'!$C:$C,'[2]Balance económico'!$E:$E,"-",0)</f>
        <v>5740355414.9104433</v>
      </c>
      <c r="AJ764" s="12">
        <f>_xlfn.XLOOKUP($E764,'[2]Balance económico'!$C:$C,'[2]Balance económico'!$F:$F,"-",0)</f>
        <v>1437547885.110884</v>
      </c>
      <c r="AK764" s="6" t="str">
        <f t="shared" si="34"/>
        <v>PPA</v>
      </c>
      <c r="AL764" s="12" t="str" cm="1">
        <f t="array" ref="AL764">IFERROR((X764*[2]!Tabla2[Bloque A] + 'BD Centrales 2025'!Y1152*[2]!Tabla2[Bloque B] + 'BD Centrales 2025'!Z1152*[2]!Tabla2[Bloque C])*#REF!,"-")</f>
        <v>-</v>
      </c>
      <c r="AM764" s="12" t="str">
        <f t="shared" si="35"/>
        <v>-</v>
      </c>
      <c r="AN764" s="12">
        <f>IFERROR((AH764+AI764+AJ764)/(SUMIFS($W$2:$W$1194,$E$2:$E$1194,E764)*1000*#REF!),0)</f>
        <v>0</v>
      </c>
    </row>
    <row r="765" spans="1:40" ht="14.4" x14ac:dyDescent="0.3">
      <c r="A765" s="7">
        <v>1908</v>
      </c>
      <c r="B765" s="7" t="s">
        <v>2530</v>
      </c>
      <c r="C765" s="8" t="s">
        <v>2531</v>
      </c>
      <c r="D765" s="6" t="s">
        <v>2532</v>
      </c>
      <c r="E765" s="6" t="str">
        <f>_xlfn.XLOOKUP(D765,'[2]Coordinados SEN'!$A:$A,'[2]Coordinados SEN'!$B:$B,"-",0)</f>
        <v>76.930.382-0</v>
      </c>
      <c r="F765" s="6" t="s">
        <v>2532</v>
      </c>
      <c r="G765" s="6">
        <f t="shared" si="33"/>
        <v>1</v>
      </c>
      <c r="H765" s="6" t="s">
        <v>2533</v>
      </c>
      <c r="I765" s="6" t="s">
        <v>2534</v>
      </c>
      <c r="J765" s="6" t="str">
        <f>_xlfn.XLOOKUP(I765,'[2]Barras CMg'!$E$2:$E$1527,'[2]Barras CMg'!$A$2:$A$1527,"------",0,1)</f>
        <v>------</v>
      </c>
      <c r="K765" s="6" t="s">
        <v>397</v>
      </c>
      <c r="L765" s="6">
        <v>2025</v>
      </c>
      <c r="M765" s="6" t="s">
        <v>495</v>
      </c>
      <c r="N765" s="6" t="s">
        <v>496</v>
      </c>
      <c r="O765" s="6" t="s">
        <v>213</v>
      </c>
      <c r="P765" s="6" t="s">
        <v>497</v>
      </c>
      <c r="Q765" s="6" t="s">
        <v>557</v>
      </c>
      <c r="R765" s="6" t="s">
        <v>557</v>
      </c>
      <c r="S765" s="6" t="s">
        <v>51</v>
      </c>
      <c r="T765" s="9" t="s">
        <v>2458</v>
      </c>
      <c r="U765" s="10">
        <v>9.01</v>
      </c>
      <c r="V765" s="10">
        <v>9</v>
      </c>
      <c r="W765" s="11" t="e">
        <f>_xlfn.XLOOKUP(C765,#REF!,#REF!,"S/I",0)</f>
        <v>#REF!</v>
      </c>
      <c r="X765" s="11" t="str">
        <f>_xlfn.XLOOKUP($D765,[2]Retiros_dinamica!$F:$F,[2]Retiros_dinamica!B:B,"S/I",0)</f>
        <v>S/I</v>
      </c>
      <c r="Y765" s="11" t="str">
        <f>_xlfn.XLOOKUP($D765,[2]Retiros_dinamica!$F:$F,[2]Retiros_dinamica!C:C,"S/I",0)</f>
        <v>S/I</v>
      </c>
      <c r="Z765" s="11" t="str">
        <f>_xlfn.XLOOKUP($D765,[2]Retiros_dinamica!$F:$F,[2]Retiros_dinamica!D:D,"S/I",0)</f>
        <v>S/I</v>
      </c>
      <c r="AA765" s="11" t="str">
        <f>_xlfn.XLOOKUP($D765,[2]Retiros_dinamica!$F:$F,[2]Retiros_dinamica!E:E,"S/I",0)</f>
        <v>S/I</v>
      </c>
      <c r="AB765" s="6" t="str">
        <f>_xlfn.XLOOKUP(C765,[2]CMg!$I$4:$I$106,[2]CMg!$M$4:$M$106,"----",0,1)</f>
        <v>----</v>
      </c>
      <c r="AC765" s="6" t="str">
        <f>_xlfn.XLOOKUP(C765,[2]CMg!$A$4:$A$106,[2]CMg!$B$4:$B$106,"----",0,1)</f>
        <v>----</v>
      </c>
      <c r="AD765" s="6" t="str">
        <f>_xlfn.XLOOKUP(C765,'[3]Promedio solar Cmg'!$A$4:$A$106,'[3]Promedio solar Cmg'!$B$4:$B$106,"----",0,1)</f>
        <v>----</v>
      </c>
      <c r="AH765" s="12">
        <f>_xlfn.XLOOKUP($E765,'[2]Balance económico'!$C:$C,'[2]Balance económico'!$D:$D,"-",0)</f>
        <v>1333415234.3232687</v>
      </c>
      <c r="AI765" s="12">
        <f>_xlfn.XLOOKUP($E765,'[2]Balance económico'!$C:$C,'[2]Balance económico'!$E:$E,"-",0)</f>
        <v>137648735.12959999</v>
      </c>
      <c r="AJ765" s="12" t="str">
        <f>_xlfn.XLOOKUP($E765,'[2]Balance económico'!$C:$C,'[2]Balance económico'!$F:$F,"-",0)</f>
        <v>----</v>
      </c>
      <c r="AK765" s="6" t="str">
        <f t="shared" si="34"/>
        <v>PPA</v>
      </c>
      <c r="AL765" s="12" t="str" cm="1">
        <f t="array" ref="AL765">IFERROR((X765*[2]!Tabla2[Bloque A] + 'BD Centrales 2025'!Y455*[2]!Tabla2[Bloque B] + 'BD Centrales 2025'!Z455*[2]!Tabla2[Bloque C])*#REF!,"-")</f>
        <v>-</v>
      </c>
      <c r="AM765" s="12" t="str">
        <f t="shared" si="35"/>
        <v>-</v>
      </c>
      <c r="AN765" s="12">
        <f>IFERROR((AH765+AI765+AJ765)/(SUMIFS($W$2:$W$1194,$E$2:$E$1194,E765)*1000*#REF!),0)</f>
        <v>0</v>
      </c>
    </row>
    <row r="766" spans="1:40" ht="14.4" x14ac:dyDescent="0.3">
      <c r="A766" s="7">
        <v>1909</v>
      </c>
      <c r="B766" s="7" t="s">
        <v>2535</v>
      </c>
      <c r="C766" s="8" t="s">
        <v>2536</v>
      </c>
      <c r="D766" s="6" t="s">
        <v>2537</v>
      </c>
      <c r="E766" s="6" t="str">
        <f>_xlfn.XLOOKUP(D766,'[2]Coordinados SEN'!$A:$A,'[2]Coordinados SEN'!$B:$B,"-",0)</f>
        <v>77.044.754-2</v>
      </c>
      <c r="F766" s="6" t="s">
        <v>2537</v>
      </c>
      <c r="G766" s="6">
        <f t="shared" si="33"/>
        <v>1</v>
      </c>
      <c r="H766" s="6" t="s">
        <v>2538</v>
      </c>
      <c r="I766" s="6" t="s">
        <v>2340</v>
      </c>
      <c r="J766" s="6" t="str">
        <f>_xlfn.XLOOKUP(I766,'[2]Barras CMg'!$E$2:$E$1527,'[2]Barras CMg'!$A$2:$A$1527,"------",0,1)</f>
        <v>------</v>
      </c>
      <c r="K766" s="6" t="s">
        <v>397</v>
      </c>
      <c r="L766" s="6">
        <v>2025</v>
      </c>
      <c r="M766" s="6" t="s">
        <v>495</v>
      </c>
      <c r="N766" s="6" t="s">
        <v>496</v>
      </c>
      <c r="O766" s="6" t="s">
        <v>213</v>
      </c>
      <c r="P766" s="6" t="s">
        <v>90</v>
      </c>
      <c r="Q766" s="6" t="s">
        <v>91</v>
      </c>
      <c r="R766" s="6" t="s">
        <v>91</v>
      </c>
      <c r="S766" s="6" t="s">
        <v>51</v>
      </c>
      <c r="T766" s="9" t="s">
        <v>2539</v>
      </c>
      <c r="U766" s="10">
        <v>2.76</v>
      </c>
      <c r="V766" s="10">
        <v>2.75</v>
      </c>
      <c r="W766" s="11" t="e">
        <f>_xlfn.XLOOKUP(C766,#REF!,#REF!,"S/I",0)</f>
        <v>#REF!</v>
      </c>
      <c r="X766" s="11" t="str">
        <f>_xlfn.XLOOKUP($D766,[2]Retiros_dinamica!$F:$F,[2]Retiros_dinamica!B:B,"S/I",0)</f>
        <v>S/I</v>
      </c>
      <c r="Y766" s="11" t="str">
        <f>_xlfn.XLOOKUP($D766,[2]Retiros_dinamica!$F:$F,[2]Retiros_dinamica!C:C,"S/I",0)</f>
        <v>S/I</v>
      </c>
      <c r="Z766" s="11" t="str">
        <f>_xlfn.XLOOKUP($D766,[2]Retiros_dinamica!$F:$F,[2]Retiros_dinamica!D:D,"S/I",0)</f>
        <v>S/I</v>
      </c>
      <c r="AA766" s="11" t="str">
        <f>_xlfn.XLOOKUP($D766,[2]Retiros_dinamica!$F:$F,[2]Retiros_dinamica!E:E,"S/I",0)</f>
        <v>S/I</v>
      </c>
      <c r="AB766" s="6" t="str">
        <f>_xlfn.XLOOKUP(C766,[2]CMg!$I$4:$I$106,[2]CMg!$M$4:$M$106,"----",0,1)</f>
        <v>----</v>
      </c>
      <c r="AC766" s="6" t="str">
        <f>_xlfn.XLOOKUP(C766,[2]CMg!$A$4:$A$106,[2]CMg!$B$4:$B$106,"----",0,1)</f>
        <v>----</v>
      </c>
      <c r="AD766" s="6" t="str">
        <f>_xlfn.XLOOKUP(C766,'[3]Promedio solar Cmg'!$A$4:$A$106,'[3]Promedio solar Cmg'!$B$4:$B$106,"----",0,1)</f>
        <v>----</v>
      </c>
      <c r="AH766" s="12">
        <f>_xlfn.XLOOKUP($E766,'[2]Balance económico'!$C:$C,'[2]Balance económico'!$D:$D,"-",0)</f>
        <v>278569525.44845897</v>
      </c>
      <c r="AI766" s="12">
        <f>_xlfn.XLOOKUP($E766,'[2]Balance económico'!$C:$C,'[2]Balance económico'!$E:$E,"-",0)</f>
        <v>25721949.346899997</v>
      </c>
      <c r="AJ766" s="12" t="str">
        <f>_xlfn.XLOOKUP($E766,'[2]Balance económico'!$C:$C,'[2]Balance económico'!$F:$F,"-",0)</f>
        <v>----</v>
      </c>
      <c r="AK766" s="6" t="str">
        <f t="shared" si="34"/>
        <v>PPA</v>
      </c>
      <c r="AL766" s="12" t="str" cm="1">
        <f t="array" ref="AL766">IFERROR((X766*[2]!Tabla2[Bloque A] + 'BD Centrales 2025'!Y159*[2]!Tabla2[Bloque B] + 'BD Centrales 2025'!Z159*[2]!Tabla2[Bloque C])*#REF!,"-")</f>
        <v>-</v>
      </c>
      <c r="AM766" s="12" t="str">
        <f t="shared" si="35"/>
        <v>-</v>
      </c>
      <c r="AN766" s="12">
        <f>IFERROR((AH766+AI766+AJ766)/(SUMIFS($W$2:$W$1194,$E$2:$E$1194,E766)*1000*#REF!),0)</f>
        <v>0</v>
      </c>
    </row>
    <row r="767" spans="1:40" ht="14.4" x14ac:dyDescent="0.3">
      <c r="A767" s="7">
        <v>1910</v>
      </c>
      <c r="B767" s="7" t="s">
        <v>2540</v>
      </c>
      <c r="C767" s="8" t="s">
        <v>2541</v>
      </c>
      <c r="D767" s="6" t="s">
        <v>1231</v>
      </c>
      <c r="E767" s="6" t="str">
        <f>_xlfn.XLOOKUP(D767,'[2]Coordinados SEN'!$A:$A,'[2]Coordinados SEN'!$B:$B,"-",0)</f>
        <v>76.727.466-1</v>
      </c>
      <c r="F767" s="6" t="s">
        <v>2542</v>
      </c>
      <c r="G767" s="6">
        <f t="shared" si="33"/>
        <v>36</v>
      </c>
      <c r="H767" s="6" t="s">
        <v>2543</v>
      </c>
      <c r="I767" s="6" t="s">
        <v>1921</v>
      </c>
      <c r="J767" s="6" t="str">
        <f>_xlfn.XLOOKUP(I767,'[2]Barras CMg'!$E$2:$E$1527,'[2]Barras CMg'!$A$2:$A$1527,"------",0,1)</f>
        <v>------</v>
      </c>
      <c r="K767" s="6" t="s">
        <v>397</v>
      </c>
      <c r="L767" s="6">
        <v>2025</v>
      </c>
      <c r="M767" s="6" t="s">
        <v>495</v>
      </c>
      <c r="N767" s="6" t="s">
        <v>496</v>
      </c>
      <c r="O767" s="6" t="s">
        <v>213</v>
      </c>
      <c r="P767" s="6" t="s">
        <v>90</v>
      </c>
      <c r="Q767" s="6" t="s">
        <v>97</v>
      </c>
      <c r="R767" s="6" t="s">
        <v>97</v>
      </c>
      <c r="S767" s="6" t="s">
        <v>51</v>
      </c>
      <c r="T767" s="9" t="s">
        <v>2544</v>
      </c>
      <c r="U767" s="10">
        <v>9.0220000000000002</v>
      </c>
      <c r="V767" s="10">
        <v>9</v>
      </c>
      <c r="W767" s="11" t="e">
        <f>_xlfn.XLOOKUP(C767,#REF!,#REF!,"S/I",0)</f>
        <v>#REF!</v>
      </c>
      <c r="X767" s="11" t="str">
        <f>_xlfn.XLOOKUP($D767,[2]Retiros_dinamica!$F:$F,[2]Retiros_dinamica!B:B,"S/I",0)</f>
        <v>S/I</v>
      </c>
      <c r="Y767" s="11" t="str">
        <f>_xlfn.XLOOKUP($D767,[2]Retiros_dinamica!$F:$F,[2]Retiros_dinamica!C:C,"S/I",0)</f>
        <v>S/I</v>
      </c>
      <c r="Z767" s="11" t="str">
        <f>_xlfn.XLOOKUP($D767,[2]Retiros_dinamica!$F:$F,[2]Retiros_dinamica!D:D,"S/I",0)</f>
        <v>S/I</v>
      </c>
      <c r="AA767" s="11" t="str">
        <f>_xlfn.XLOOKUP($D767,[2]Retiros_dinamica!$F:$F,[2]Retiros_dinamica!E:E,"S/I",0)</f>
        <v>S/I</v>
      </c>
      <c r="AB767" s="6" t="str">
        <f>_xlfn.XLOOKUP(C767,[2]CMg!$I$4:$I$106,[2]CMg!$M$4:$M$106,"----",0,1)</f>
        <v>----</v>
      </c>
      <c r="AC767" s="6" t="str">
        <f>_xlfn.XLOOKUP(C767,[2]CMg!$A$4:$A$106,[2]CMg!$B$4:$B$106,"----",0,1)</f>
        <v>----</v>
      </c>
      <c r="AD767" s="6" t="str">
        <f>_xlfn.XLOOKUP(C767,'[3]Promedio solar Cmg'!$A$4:$A$106,'[3]Promedio solar Cmg'!$B$4:$B$106,"----",0,1)</f>
        <v>----</v>
      </c>
      <c r="AH767" s="12">
        <f>_xlfn.XLOOKUP($E767,'[2]Balance económico'!$C:$C,'[2]Balance económico'!$D:$D,"-",0)</f>
        <v>21691133643.183369</v>
      </c>
      <c r="AI767" s="12">
        <f>_xlfn.XLOOKUP($E767,'[2]Balance económico'!$C:$C,'[2]Balance económico'!$E:$E,"-",0)</f>
        <v>2324793951.0151529</v>
      </c>
      <c r="AJ767" s="12" t="str">
        <f>_xlfn.XLOOKUP($E767,'[2]Balance económico'!$C:$C,'[2]Balance económico'!$F:$F,"-",0)</f>
        <v>----</v>
      </c>
      <c r="AK767" s="6" t="str">
        <f t="shared" si="34"/>
        <v>PPA</v>
      </c>
      <c r="AL767" s="12" t="str" cm="1">
        <f t="array" ref="AL767">IFERROR((X767*[2]!Tabla2[Bloque A] + 'BD Centrales 2025'!Y694*[2]!Tabla2[Bloque B] + 'BD Centrales 2025'!Z694*[2]!Tabla2[Bloque C])*#REF!,"-")</f>
        <v>-</v>
      </c>
      <c r="AM767" s="12" t="str">
        <f t="shared" si="35"/>
        <v>-</v>
      </c>
      <c r="AN767" s="12">
        <f>IFERROR((AH767+AI767+AJ767)/(SUMIFS($W$2:$W$1194,$E$2:$E$1194,E767)*1000*#REF!),0)</f>
        <v>0</v>
      </c>
    </row>
    <row r="768" spans="1:40" ht="14.4" x14ac:dyDescent="0.3">
      <c r="A768" s="7">
        <v>1911</v>
      </c>
      <c r="B768" s="7" t="s">
        <v>2545</v>
      </c>
      <c r="C768" s="8" t="s">
        <v>2546</v>
      </c>
      <c r="D768" s="6" t="s">
        <v>2547</v>
      </c>
      <c r="E768" s="6" t="str">
        <f>_xlfn.XLOOKUP(D768,'[2]Coordinados SEN'!$A:$A,'[2]Coordinados SEN'!$B:$B,"-",0)</f>
        <v>77.324.593-2</v>
      </c>
      <c r="F768" s="6" t="s">
        <v>2548</v>
      </c>
      <c r="G768" s="6">
        <f t="shared" si="33"/>
        <v>6</v>
      </c>
      <c r="H768" s="6" t="s">
        <v>2549</v>
      </c>
      <c r="I768" s="6" t="s">
        <v>1979</v>
      </c>
      <c r="J768" s="6" t="str">
        <f>_xlfn.XLOOKUP(I768,'[2]Barras CMg'!$E$2:$E$1527,'[2]Barras CMg'!$A$2:$A$1527,"------",0,1)</f>
        <v>------</v>
      </c>
      <c r="K768" s="6" t="s">
        <v>397</v>
      </c>
      <c r="L768" s="6">
        <v>2025</v>
      </c>
      <c r="M768" s="6" t="s">
        <v>495</v>
      </c>
      <c r="N768" s="6" t="s">
        <v>496</v>
      </c>
      <c r="O768" s="6" t="s">
        <v>213</v>
      </c>
      <c r="P768" s="6" t="s">
        <v>164</v>
      </c>
      <c r="Q768" s="6" t="s">
        <v>831</v>
      </c>
      <c r="R768" s="6" t="s">
        <v>2405</v>
      </c>
      <c r="S768" s="6" t="s">
        <v>51</v>
      </c>
      <c r="T768" s="9" t="s">
        <v>2550</v>
      </c>
      <c r="U768" s="10">
        <v>3.0150000000000001</v>
      </c>
      <c r="V768" s="10">
        <v>3</v>
      </c>
      <c r="W768" s="11" t="e">
        <f>_xlfn.XLOOKUP(C768,#REF!,#REF!,"S/I",0)</f>
        <v>#REF!</v>
      </c>
      <c r="X768" s="11" t="str">
        <f>_xlfn.XLOOKUP($D768,[2]Retiros_dinamica!$F:$F,[2]Retiros_dinamica!B:B,"S/I",0)</f>
        <v>S/I</v>
      </c>
      <c r="Y768" s="11" t="str">
        <f>_xlfn.XLOOKUP($D768,[2]Retiros_dinamica!$F:$F,[2]Retiros_dinamica!C:C,"S/I",0)</f>
        <v>S/I</v>
      </c>
      <c r="Z768" s="11" t="str">
        <f>_xlfn.XLOOKUP($D768,[2]Retiros_dinamica!$F:$F,[2]Retiros_dinamica!D:D,"S/I",0)</f>
        <v>S/I</v>
      </c>
      <c r="AA768" s="11" t="str">
        <f>_xlfn.XLOOKUP($D768,[2]Retiros_dinamica!$F:$F,[2]Retiros_dinamica!E:E,"S/I",0)</f>
        <v>S/I</v>
      </c>
      <c r="AB768" s="6" t="str">
        <f>_xlfn.XLOOKUP(C768,[2]CMg!$I$4:$I$106,[2]CMg!$M$4:$M$106,"----",0,1)</f>
        <v>----</v>
      </c>
      <c r="AC768" s="6" t="str">
        <f>_xlfn.XLOOKUP(C768,[2]CMg!$A$4:$A$106,[2]CMg!$B$4:$B$106,"----",0,1)</f>
        <v>----</v>
      </c>
      <c r="AD768" s="6" t="str">
        <f>_xlfn.XLOOKUP(C768,'[3]Promedio solar Cmg'!$A$4:$A$106,'[3]Promedio solar Cmg'!$B$4:$B$106,"----",0,1)</f>
        <v>----</v>
      </c>
      <c r="AH768" s="12">
        <f>_xlfn.XLOOKUP($E768,'[2]Balance económico'!$C:$C,'[2]Balance económico'!$D:$D,"-",0)</f>
        <v>2037761490.0484819</v>
      </c>
      <c r="AI768" s="12">
        <f>_xlfn.XLOOKUP($E768,'[2]Balance económico'!$C:$C,'[2]Balance económico'!$E:$E,"-",0)</f>
        <v>218388810.38430002</v>
      </c>
      <c r="AJ768" s="12" t="str">
        <f>_xlfn.XLOOKUP($E768,'[2]Balance económico'!$C:$C,'[2]Balance económico'!$F:$F,"-",0)</f>
        <v>----</v>
      </c>
      <c r="AK768" s="6" t="str">
        <f t="shared" si="34"/>
        <v>PPA</v>
      </c>
      <c r="AL768" s="12" t="str" cm="1">
        <f t="array" ref="AL768">IFERROR((X768*[2]!Tabla2[Bloque A] + 'BD Centrales 2025'!Y488*[2]!Tabla2[Bloque B] + 'BD Centrales 2025'!Z488*[2]!Tabla2[Bloque C])*#REF!,"-")</f>
        <v>-</v>
      </c>
      <c r="AM768" s="12" t="str">
        <f t="shared" si="35"/>
        <v>-</v>
      </c>
      <c r="AN768" s="12">
        <f>IFERROR((AH768+AI768+AJ768)/(SUMIFS($W$2:$W$1194,$E$2:$E$1194,E768)*1000*#REF!),0)</f>
        <v>0</v>
      </c>
    </row>
    <row r="769" spans="1:40" ht="14.4" x14ac:dyDescent="0.3">
      <c r="A769" s="7">
        <v>1912</v>
      </c>
      <c r="B769" s="7" t="s">
        <v>2551</v>
      </c>
      <c r="C769" s="8" t="s">
        <v>2552</v>
      </c>
      <c r="D769" s="6" t="s">
        <v>2309</v>
      </c>
      <c r="E769" s="6" t="str">
        <f>_xlfn.XLOOKUP(D769,'[2]Coordinados SEN'!$A:$A,'[2]Coordinados SEN'!$B:$B,"-",0)</f>
        <v>77.042.032-6</v>
      </c>
      <c r="F769" s="6" t="s">
        <v>2310</v>
      </c>
      <c r="G769" s="6">
        <f t="shared" si="33"/>
        <v>15</v>
      </c>
      <c r="H769" s="6" t="s">
        <v>2553</v>
      </c>
      <c r="I769" s="6" t="s">
        <v>2554</v>
      </c>
      <c r="J769" s="6" t="str">
        <f>_xlfn.XLOOKUP(I769,'[2]Barras CMg'!$E$2:$E$1527,'[2]Barras CMg'!$A$2:$A$1527,"------",0,1)</f>
        <v>------</v>
      </c>
      <c r="K769" s="6" t="s">
        <v>397</v>
      </c>
      <c r="L769" s="6">
        <v>2025</v>
      </c>
      <c r="M769" s="6" t="s">
        <v>495</v>
      </c>
      <c r="N769" s="6" t="s">
        <v>496</v>
      </c>
      <c r="O769" s="6" t="s">
        <v>213</v>
      </c>
      <c r="P769" s="6" t="s">
        <v>477</v>
      </c>
      <c r="Q769" s="6" t="s">
        <v>766</v>
      </c>
      <c r="R769" s="6" t="s">
        <v>1428</v>
      </c>
      <c r="S769" s="6" t="s">
        <v>51</v>
      </c>
      <c r="T769" s="9" t="s">
        <v>2555</v>
      </c>
      <c r="U769" s="10">
        <v>9.5</v>
      </c>
      <c r="V769" s="10">
        <v>9</v>
      </c>
      <c r="W769" s="11" t="e">
        <f>_xlfn.XLOOKUP(C769,#REF!,#REF!,"S/I",0)</f>
        <v>#REF!</v>
      </c>
      <c r="X769" s="11" t="str">
        <f>_xlfn.XLOOKUP($D769,[2]Retiros_dinamica!$F:$F,[2]Retiros_dinamica!B:B,"S/I",0)</f>
        <v>S/I</v>
      </c>
      <c r="Y769" s="11" t="str">
        <f>_xlfn.XLOOKUP($D769,[2]Retiros_dinamica!$F:$F,[2]Retiros_dinamica!C:C,"S/I",0)</f>
        <v>S/I</v>
      </c>
      <c r="Z769" s="11" t="str">
        <f>_xlfn.XLOOKUP($D769,[2]Retiros_dinamica!$F:$F,[2]Retiros_dinamica!D:D,"S/I",0)</f>
        <v>S/I</v>
      </c>
      <c r="AA769" s="11" t="str">
        <f>_xlfn.XLOOKUP($D769,[2]Retiros_dinamica!$F:$F,[2]Retiros_dinamica!E:E,"S/I",0)</f>
        <v>S/I</v>
      </c>
      <c r="AB769" s="6" t="str">
        <f>_xlfn.XLOOKUP(C769,[2]CMg!$I$4:$I$106,[2]CMg!$M$4:$M$106,"----",0,1)</f>
        <v>----</v>
      </c>
      <c r="AC769" s="6" t="str">
        <f>_xlfn.XLOOKUP(C769,[2]CMg!$A$4:$A$106,[2]CMg!$B$4:$B$106,"----",0,1)</f>
        <v>----</v>
      </c>
      <c r="AD769" s="6" t="str">
        <f>_xlfn.XLOOKUP(C769,'[3]Promedio solar Cmg'!$A$4:$A$106,'[3]Promedio solar Cmg'!$B$4:$B$106,"----",0,1)</f>
        <v>----</v>
      </c>
      <c r="AH769" s="12">
        <f>_xlfn.XLOOKUP($E769,'[2]Balance económico'!$C:$C,'[2]Balance económico'!$D:$D,"-",0)</f>
        <v>17945894092.979145</v>
      </c>
      <c r="AI769" s="12">
        <f>_xlfn.XLOOKUP($E769,'[2]Balance económico'!$C:$C,'[2]Balance económico'!$E:$E,"-",0)</f>
        <v>1177127229.339</v>
      </c>
      <c r="AJ769" s="12" t="str">
        <f>_xlfn.XLOOKUP($E769,'[2]Balance económico'!$C:$C,'[2]Balance económico'!$F:$F,"-",0)</f>
        <v>----</v>
      </c>
      <c r="AK769" s="6" t="str">
        <f t="shared" si="34"/>
        <v>PPA</v>
      </c>
      <c r="AL769" s="12" t="str" cm="1">
        <f t="array" ref="AL769">IFERROR((X769*[2]!Tabla2[Bloque A] + 'BD Centrales 2025'!Y610*[2]!Tabla2[Bloque B] + 'BD Centrales 2025'!Z610*[2]!Tabla2[Bloque C])*#REF!,"-")</f>
        <v>-</v>
      </c>
      <c r="AM769" s="12" t="str">
        <f t="shared" si="35"/>
        <v>-</v>
      </c>
      <c r="AN769" s="12">
        <f>IFERROR((AH769+AI769+AJ769)/(SUMIFS($W$2:$W$1194,$E$2:$E$1194,E769)*1000*#REF!),0)</f>
        <v>0</v>
      </c>
    </row>
    <row r="770" spans="1:40" ht="14.4" x14ac:dyDescent="0.3">
      <c r="A770" s="7">
        <v>1913</v>
      </c>
      <c r="B770" s="7" t="s">
        <v>2556</v>
      </c>
      <c r="C770" s="8" t="s">
        <v>2557</v>
      </c>
      <c r="D770" s="6" t="s">
        <v>2558</v>
      </c>
      <c r="E770" s="6" t="str">
        <f>_xlfn.XLOOKUP(D770,'[2]Coordinados SEN'!$A:$A,'[2]Coordinados SEN'!$B:$B,"-",0)</f>
        <v>76.475.504-9</v>
      </c>
      <c r="F770" s="6" t="s">
        <v>2559</v>
      </c>
      <c r="G770" s="6">
        <f t="shared" ref="G770:G833" si="36">COUNTIFS($D$2:$D$1194,D770)</f>
        <v>1</v>
      </c>
      <c r="H770" s="6" t="s">
        <v>2560</v>
      </c>
      <c r="I770" s="13" t="s">
        <v>393</v>
      </c>
      <c r="J770" s="6" t="str">
        <f>_xlfn.XLOOKUP(I770,'[2]Barras CMg'!$E$2:$E$1527,'[2]Barras CMg'!$A$2:$A$1527,"------",0,1)</f>
        <v>L.MAQUIS______220</v>
      </c>
      <c r="K770" s="6">
        <v>1</v>
      </c>
      <c r="L770" s="6">
        <v>2025</v>
      </c>
      <c r="M770" s="6" t="s">
        <v>495</v>
      </c>
      <c r="N770" s="6" t="s">
        <v>496</v>
      </c>
      <c r="O770" s="6" t="s">
        <v>47</v>
      </c>
      <c r="P770" s="6" t="s">
        <v>189</v>
      </c>
      <c r="Q770" s="6" t="s">
        <v>190</v>
      </c>
      <c r="R770" s="6" t="s">
        <v>190</v>
      </c>
      <c r="S770" s="6" t="s">
        <v>51</v>
      </c>
      <c r="T770" s="9" t="s">
        <v>2561</v>
      </c>
      <c r="U770" s="10">
        <v>152.46</v>
      </c>
      <c r="V770" s="10">
        <v>148.89529999999999</v>
      </c>
      <c r="W770" s="11" t="e">
        <f>_xlfn.XLOOKUP(C770,#REF!,#REF!,"S/I",0)</f>
        <v>#REF!</v>
      </c>
      <c r="X770" s="11">
        <f>_xlfn.XLOOKUP($D770,[2]Retiros_dinamica!$F:$F,[2]Retiros_dinamica!B:B,"S/I",0)</f>
        <v>93695.301648661771</v>
      </c>
      <c r="Y770" s="11">
        <f>_xlfn.XLOOKUP($D770,[2]Retiros_dinamica!$F:$F,[2]Retiros_dinamica!C:C,"S/I",0)</f>
        <v>110633.32143921479</v>
      </c>
      <c r="Z770" s="11">
        <f>_xlfn.XLOOKUP($D770,[2]Retiros_dinamica!$F:$F,[2]Retiros_dinamica!D:D,"S/I",0)</f>
        <v>66365.798340885725</v>
      </c>
      <c r="AA770" s="11">
        <f>_xlfn.XLOOKUP($D770,[2]Retiros_dinamica!$F:$F,[2]Retiros_dinamica!E:E,"S/I",0)</f>
        <v>270694.42142876226</v>
      </c>
      <c r="AB770" s="6">
        <f>_xlfn.XLOOKUP(C770,[2]CMg!$I$4:$I$106,[2]CMg!$M$4:$M$106,"----",0,1)</f>
        <v>28.450123926595502</v>
      </c>
      <c r="AC770" s="6">
        <f>_xlfn.XLOOKUP(C770,'[3]Promedio Cmg'!$A$4:$A$106,'[3]Promedio Cmg'!$B$4:$B$106,"---",0,1)</f>
        <v>60.75276794886458</v>
      </c>
      <c r="AD770" s="6">
        <f>_xlfn.XLOOKUP(C770,'[3]Promedio solar Cmg'!$A$4:$A$106,'[3]Promedio solar Cmg'!$B$4:$B$106,"----",0,1)</f>
        <v>34.919487671232908</v>
      </c>
      <c r="AE770" s="6">
        <f>_xlfn.XLOOKUP(C770,[2]CMg!$O$4:$O$106,[2]CMg!$P$4:$P$106,"----",0,1)</f>
        <v>79.201500684797352</v>
      </c>
      <c r="AF770" s="14">
        <f>_xlfn.XLOOKUP(C770,[2]CMg!$S$4:$S$106,[2]CMg!$U$4:$U$106,"----",0,1)</f>
        <v>0.48887113343225658</v>
      </c>
      <c r="AH770" s="12">
        <f>_xlfn.XLOOKUP($E770,'[2]Balance económico'!$C:$C,'[2]Balance económico'!$D:$D,"-",0)</f>
        <v>-1602698144.1856174</v>
      </c>
      <c r="AI770" s="12">
        <f>_xlfn.XLOOKUP($E770,'[2]Balance económico'!$C:$C,'[2]Balance económico'!$E:$E,"-",0)</f>
        <v>-5851214930.8595982</v>
      </c>
      <c r="AJ770" s="12">
        <f>_xlfn.XLOOKUP($E770,'[2]Balance económico'!$C:$C,'[2]Balance económico'!$F:$F,"-",0)</f>
        <v>1307542659.3118572</v>
      </c>
      <c r="AK770" s="6" t="str">
        <f t="shared" ref="AK770:AK833" si="37">IF(AA770&gt;0,"PPA","-")</f>
        <v>PPA</v>
      </c>
      <c r="AL770" s="12" t="str" cm="1">
        <f t="array" ref="AL770">IFERROR((X770*[2]!Tabla2[Bloque A] + 'BD Centrales 2025'!Y937*[2]!Tabla2[Bloque B] + 'BD Centrales 2025'!Z937*[2]!Tabla2[Bloque C])*#REF!,"-")</f>
        <v>-</v>
      </c>
      <c r="AM770" s="12" t="str">
        <f t="shared" ref="AM770:AM833" si="38">IFERROR(AH770+AL770,"-")</f>
        <v>-</v>
      </c>
      <c r="AN770" s="12">
        <f>IFERROR((AH770+AI770+AJ770)/(SUMIFS($W$2:$W$1194,$E$2:$E$1194,E770)*1000*#REF!),0)</f>
        <v>0</v>
      </c>
    </row>
    <row r="771" spans="1:40" ht="14.4" x14ac:dyDescent="0.3">
      <c r="A771" s="7">
        <v>1914</v>
      </c>
      <c r="B771" s="7" t="s">
        <v>2562</v>
      </c>
      <c r="C771" s="8" t="s">
        <v>2563</v>
      </c>
      <c r="D771" s="6" t="s">
        <v>2564</v>
      </c>
      <c r="E771" s="6" t="str">
        <f>_xlfn.XLOOKUP(D771,'[2]Coordinados SEN'!$A:$A,'[2]Coordinados SEN'!$B:$B,"-",0)</f>
        <v>76.503.252-0</v>
      </c>
      <c r="F771" s="6" t="s">
        <v>2564</v>
      </c>
      <c r="G771" s="6">
        <f t="shared" si="36"/>
        <v>1</v>
      </c>
      <c r="H771" s="6" t="s">
        <v>2565</v>
      </c>
      <c r="I771" s="6" t="s">
        <v>2388</v>
      </c>
      <c r="J771" s="6" t="str">
        <f>_xlfn.XLOOKUP(I771,'[2]Barras CMg'!$E$2:$E$1527,'[2]Barras CMg'!$A$2:$A$1527,"------",0,1)</f>
        <v>------</v>
      </c>
      <c r="K771" s="6" t="s">
        <v>397</v>
      </c>
      <c r="L771" s="6">
        <v>2025</v>
      </c>
      <c r="M771" s="6" t="s">
        <v>495</v>
      </c>
      <c r="N771" s="6" t="s">
        <v>496</v>
      </c>
      <c r="O771" s="6" t="s">
        <v>213</v>
      </c>
      <c r="P771" s="6" t="s">
        <v>106</v>
      </c>
      <c r="Q771" s="6" t="s">
        <v>243</v>
      </c>
      <c r="R771" s="6" t="s">
        <v>905</v>
      </c>
      <c r="S771" s="6" t="s">
        <v>51</v>
      </c>
      <c r="T771" s="9" t="s">
        <v>2566</v>
      </c>
      <c r="U771" s="10">
        <v>8.6029999999999998</v>
      </c>
      <c r="V771" s="10">
        <v>8.6</v>
      </c>
      <c r="W771" s="11" t="e">
        <f>_xlfn.XLOOKUP(C771,#REF!,#REF!,"S/I",0)</f>
        <v>#REF!</v>
      </c>
      <c r="X771" s="11" t="str">
        <f>_xlfn.XLOOKUP($D771,[2]Retiros_dinamica!$F:$F,[2]Retiros_dinamica!B:B,"S/I",0)</f>
        <v>S/I</v>
      </c>
      <c r="Y771" s="11" t="str">
        <f>_xlfn.XLOOKUP($D771,[2]Retiros_dinamica!$F:$F,[2]Retiros_dinamica!C:C,"S/I",0)</f>
        <v>S/I</v>
      </c>
      <c r="Z771" s="11" t="str">
        <f>_xlfn.XLOOKUP($D771,[2]Retiros_dinamica!$F:$F,[2]Retiros_dinamica!D:D,"S/I",0)</f>
        <v>S/I</v>
      </c>
      <c r="AA771" s="11" t="str">
        <f>_xlfn.XLOOKUP($D771,[2]Retiros_dinamica!$F:$F,[2]Retiros_dinamica!E:E,"S/I",0)</f>
        <v>S/I</v>
      </c>
      <c r="AB771" s="6" t="str">
        <f>_xlfn.XLOOKUP(C771,[2]CMg!$I$4:$I$106,[2]CMg!$M$4:$M$106,"----",0,1)</f>
        <v>----</v>
      </c>
      <c r="AC771" s="6" t="str">
        <f>_xlfn.XLOOKUP(C771,[2]CMg!$A$4:$A$106,[2]CMg!$B$4:$B$106,"----",0,1)</f>
        <v>----</v>
      </c>
      <c r="AD771" s="6" t="str">
        <f>_xlfn.XLOOKUP(C771,'[3]Promedio solar Cmg'!$A$4:$A$106,'[3]Promedio solar Cmg'!$B$4:$B$106,"----",0,1)</f>
        <v>----</v>
      </c>
      <c r="AH771" s="12">
        <f>_xlfn.XLOOKUP($E771,'[2]Balance económico'!$C:$C,'[2]Balance económico'!$D:$D,"-",0)</f>
        <v>905963120.74794602</v>
      </c>
      <c r="AI771" s="12">
        <f>_xlfn.XLOOKUP($E771,'[2]Balance económico'!$C:$C,'[2]Balance económico'!$E:$E,"-",0)</f>
        <v>77828881.976400003</v>
      </c>
      <c r="AJ771" s="12" t="str">
        <f>_xlfn.XLOOKUP($E771,'[2]Balance económico'!$C:$C,'[2]Balance económico'!$F:$F,"-",0)</f>
        <v>----</v>
      </c>
      <c r="AK771" s="6" t="str">
        <f t="shared" si="37"/>
        <v>PPA</v>
      </c>
      <c r="AL771" s="12" t="str" cm="1">
        <f t="array" ref="AL771">IFERROR((X771*[2]!Tabla2[Bloque A] + 'BD Centrales 2025'!Y332*[2]!Tabla2[Bloque B] + 'BD Centrales 2025'!Z332*[2]!Tabla2[Bloque C])*#REF!,"-")</f>
        <v>-</v>
      </c>
      <c r="AM771" s="12" t="str">
        <f t="shared" si="38"/>
        <v>-</v>
      </c>
      <c r="AN771" s="12">
        <f>IFERROR((AH771+AI771+AJ771)/(SUMIFS($W$2:$W$1194,$E$2:$E$1194,E771)*1000*#REF!),0)</f>
        <v>0</v>
      </c>
    </row>
    <row r="772" spans="1:40" ht="14.4" x14ac:dyDescent="0.3">
      <c r="A772" s="7">
        <v>1915</v>
      </c>
      <c r="B772" s="7" t="s">
        <v>2567</v>
      </c>
      <c r="C772" s="8" t="s">
        <v>2568</v>
      </c>
      <c r="D772" s="6" t="s">
        <v>2569</v>
      </c>
      <c r="E772" s="6" t="str">
        <f>_xlfn.XLOOKUP(D772,'[2]Coordinados SEN'!$A:$A,'[2]Coordinados SEN'!$B:$B,"-",0)</f>
        <v>76.891.098-7</v>
      </c>
      <c r="F772" s="6" t="s">
        <v>2569</v>
      </c>
      <c r="G772" s="6">
        <f t="shared" si="36"/>
        <v>1</v>
      </c>
      <c r="H772" s="6" t="s">
        <v>2570</v>
      </c>
      <c r="I772" s="6" t="s">
        <v>2571</v>
      </c>
      <c r="J772" s="6" t="str">
        <f>_xlfn.XLOOKUP(I772,'[2]Barras CMg'!$E$2:$E$1527,'[2]Barras CMg'!$A$2:$A$1527,"------",0,1)</f>
        <v>------</v>
      </c>
      <c r="K772" s="6" t="s">
        <v>397</v>
      </c>
      <c r="L772" s="6">
        <v>2025</v>
      </c>
      <c r="M772" s="6" t="s">
        <v>495</v>
      </c>
      <c r="N772" s="6" t="s">
        <v>496</v>
      </c>
      <c r="O772" s="6" t="s">
        <v>213</v>
      </c>
      <c r="P772" s="6" t="s">
        <v>106</v>
      </c>
      <c r="Q772" s="6" t="s">
        <v>107</v>
      </c>
      <c r="R772" s="6" t="s">
        <v>1340</v>
      </c>
      <c r="S772" s="6" t="s">
        <v>51</v>
      </c>
      <c r="T772" s="9" t="s">
        <v>2572</v>
      </c>
      <c r="U772" s="10">
        <v>3.0049999999999999</v>
      </c>
      <c r="V772" s="10">
        <v>3</v>
      </c>
      <c r="W772" s="11" t="e">
        <f>_xlfn.XLOOKUP(C772,#REF!,#REF!,"S/I",0)</f>
        <v>#REF!</v>
      </c>
      <c r="X772" s="11" t="str">
        <f>_xlfn.XLOOKUP($D772,[2]Retiros_dinamica!$F:$F,[2]Retiros_dinamica!B:B,"S/I",0)</f>
        <v>S/I</v>
      </c>
      <c r="Y772" s="11" t="str">
        <f>_xlfn.XLOOKUP($D772,[2]Retiros_dinamica!$F:$F,[2]Retiros_dinamica!C:C,"S/I",0)</f>
        <v>S/I</v>
      </c>
      <c r="Z772" s="11" t="str">
        <f>_xlfn.XLOOKUP($D772,[2]Retiros_dinamica!$F:$F,[2]Retiros_dinamica!D:D,"S/I",0)</f>
        <v>S/I</v>
      </c>
      <c r="AA772" s="11" t="str">
        <f>_xlfn.XLOOKUP($D772,[2]Retiros_dinamica!$F:$F,[2]Retiros_dinamica!E:E,"S/I",0)</f>
        <v>S/I</v>
      </c>
      <c r="AB772" s="6" t="str">
        <f>_xlfn.XLOOKUP(C772,[2]CMg!$I$4:$I$106,[2]CMg!$M$4:$M$106,"----",0,1)</f>
        <v>----</v>
      </c>
      <c r="AC772" s="6" t="str">
        <f>_xlfn.XLOOKUP(C772,[2]CMg!$A$4:$A$106,[2]CMg!$B$4:$B$106,"----",0,1)</f>
        <v>----</v>
      </c>
      <c r="AD772" s="6" t="str">
        <f>_xlfn.XLOOKUP(C772,'[3]Promedio solar Cmg'!$A$4:$A$106,'[3]Promedio solar Cmg'!$B$4:$B$106,"----",0,1)</f>
        <v>----</v>
      </c>
      <c r="AH772" s="12">
        <f>_xlfn.XLOOKUP($E772,'[2]Balance económico'!$C:$C,'[2]Balance económico'!$D:$D,"-",0)</f>
        <v>326086220.4630807</v>
      </c>
      <c r="AI772" s="12">
        <f>_xlfn.XLOOKUP($E772,'[2]Balance económico'!$C:$C,'[2]Balance económico'!$E:$E,"-",0)</f>
        <v>49405886.963169999</v>
      </c>
      <c r="AJ772" s="12" t="str">
        <f>_xlfn.XLOOKUP($E772,'[2]Balance económico'!$C:$C,'[2]Balance económico'!$F:$F,"-",0)</f>
        <v>----</v>
      </c>
      <c r="AK772" s="6" t="str">
        <f t="shared" si="37"/>
        <v>PPA</v>
      </c>
      <c r="AL772" s="12" t="str" cm="1">
        <f t="array" ref="AL772">IFERROR((X772*[2]!Tabla2[Bloque A] + 'BD Centrales 2025'!Y294*[2]!Tabla2[Bloque B] + 'BD Centrales 2025'!Z294*[2]!Tabla2[Bloque C])*#REF!,"-")</f>
        <v>-</v>
      </c>
      <c r="AM772" s="12" t="str">
        <f t="shared" si="38"/>
        <v>-</v>
      </c>
      <c r="AN772" s="12">
        <f>IFERROR((AH772+AI772+AJ772)/(SUMIFS($W$2:$W$1194,$E$2:$E$1194,E772)*1000*#REF!),0)</f>
        <v>0</v>
      </c>
    </row>
    <row r="773" spans="1:40" ht="14.4" x14ac:dyDescent="0.3">
      <c r="A773" s="7">
        <v>1916</v>
      </c>
      <c r="B773" s="7" t="s">
        <v>2573</v>
      </c>
      <c r="C773" s="8" t="s">
        <v>2574</v>
      </c>
      <c r="D773" s="6" t="s">
        <v>2309</v>
      </c>
      <c r="E773" s="6" t="str">
        <f>_xlfn.XLOOKUP(D773,'[2]Coordinados SEN'!$A:$A,'[2]Coordinados SEN'!$B:$B,"-",0)</f>
        <v>77.042.032-6</v>
      </c>
      <c r="F773" s="6" t="s">
        <v>2575</v>
      </c>
      <c r="G773" s="6">
        <f t="shared" si="36"/>
        <v>15</v>
      </c>
      <c r="H773" s="6" t="s">
        <v>2576</v>
      </c>
      <c r="I773" s="6" t="s">
        <v>1136</v>
      </c>
      <c r="J773" s="6" t="str">
        <f>_xlfn.XLOOKUP(I773,'[2]Barras CMg'!$E$2:$E$1527,'[2]Barras CMg'!$A$2:$A$1527,"------",0,1)</f>
        <v>------</v>
      </c>
      <c r="K773" s="6" t="s">
        <v>397</v>
      </c>
      <c r="L773" s="6">
        <v>2025</v>
      </c>
      <c r="M773" s="6" t="s">
        <v>495</v>
      </c>
      <c r="N773" s="6" t="s">
        <v>496</v>
      </c>
      <c r="O773" s="6" t="s">
        <v>213</v>
      </c>
      <c r="P773" s="6" t="s">
        <v>477</v>
      </c>
      <c r="Q773" s="6" t="s">
        <v>478</v>
      </c>
      <c r="R773" s="6" t="s">
        <v>714</v>
      </c>
      <c r="S773" s="6" t="s">
        <v>51</v>
      </c>
      <c r="T773" s="9" t="s">
        <v>2577</v>
      </c>
      <c r="U773" s="10">
        <v>9.15</v>
      </c>
      <c r="V773" s="10">
        <v>9</v>
      </c>
      <c r="W773" s="11" t="e">
        <f>_xlfn.XLOOKUP(C773,#REF!,#REF!,"S/I",0)</f>
        <v>#REF!</v>
      </c>
      <c r="X773" s="11" t="str">
        <f>_xlfn.XLOOKUP($D773,[2]Retiros_dinamica!$F:$F,[2]Retiros_dinamica!B:B,"S/I",0)</f>
        <v>S/I</v>
      </c>
      <c r="Y773" s="11" t="str">
        <f>_xlfn.XLOOKUP($D773,[2]Retiros_dinamica!$F:$F,[2]Retiros_dinamica!C:C,"S/I",0)</f>
        <v>S/I</v>
      </c>
      <c r="Z773" s="11" t="str">
        <f>_xlfn.XLOOKUP($D773,[2]Retiros_dinamica!$F:$F,[2]Retiros_dinamica!D:D,"S/I",0)</f>
        <v>S/I</v>
      </c>
      <c r="AA773" s="11" t="str">
        <f>_xlfn.XLOOKUP($D773,[2]Retiros_dinamica!$F:$F,[2]Retiros_dinamica!E:E,"S/I",0)</f>
        <v>S/I</v>
      </c>
      <c r="AB773" s="6" t="str">
        <f>_xlfn.XLOOKUP(C773,[2]CMg!$I$4:$I$106,[2]CMg!$M$4:$M$106,"----",0,1)</f>
        <v>----</v>
      </c>
      <c r="AC773" s="6" t="str">
        <f>_xlfn.XLOOKUP(C773,[2]CMg!$A$4:$A$106,[2]CMg!$B$4:$B$106,"----",0,1)</f>
        <v>----</v>
      </c>
      <c r="AD773" s="6" t="str">
        <f>_xlfn.XLOOKUP(C773,'[3]Promedio solar Cmg'!$A$4:$A$106,'[3]Promedio solar Cmg'!$B$4:$B$106,"----",0,1)</f>
        <v>----</v>
      </c>
      <c r="AH773" s="12">
        <f>_xlfn.XLOOKUP($E773,'[2]Balance económico'!$C:$C,'[2]Balance económico'!$D:$D,"-",0)</f>
        <v>17945894092.979145</v>
      </c>
      <c r="AI773" s="12">
        <f>_xlfn.XLOOKUP($E773,'[2]Balance económico'!$C:$C,'[2]Balance económico'!$E:$E,"-",0)</f>
        <v>1177127229.339</v>
      </c>
      <c r="AJ773" s="12" t="str">
        <f>_xlfn.XLOOKUP($E773,'[2]Balance económico'!$C:$C,'[2]Balance económico'!$F:$F,"-",0)</f>
        <v>----</v>
      </c>
      <c r="AK773" s="6" t="str">
        <f t="shared" si="37"/>
        <v>PPA</v>
      </c>
      <c r="AL773" s="12" t="str" cm="1">
        <f t="array" ref="AL773">IFERROR((X773*[2]!Tabla2[Bloque A] + 'BD Centrales 2025'!Y611*[2]!Tabla2[Bloque B] + 'BD Centrales 2025'!Z611*[2]!Tabla2[Bloque C])*#REF!,"-")</f>
        <v>-</v>
      </c>
      <c r="AM773" s="12" t="str">
        <f t="shared" si="38"/>
        <v>-</v>
      </c>
      <c r="AN773" s="12">
        <f>IFERROR((AH773+AI773+AJ773)/(SUMIFS($W$2:$W$1194,$E$2:$E$1194,E773)*1000*#REF!),0)</f>
        <v>0</v>
      </c>
    </row>
    <row r="774" spans="1:40" ht="14.4" x14ac:dyDescent="0.3">
      <c r="A774" s="7">
        <v>1917</v>
      </c>
      <c r="B774" s="7" t="s">
        <v>2581</v>
      </c>
      <c r="C774" s="8" t="s">
        <v>2582</v>
      </c>
      <c r="D774" s="6" t="s">
        <v>677</v>
      </c>
      <c r="E774" s="6" t="str">
        <f>_xlfn.XLOOKUP(D774,'[2]Coordinados SEN'!$A:$A,'[2]Coordinados SEN'!$B:$B,"-",0)</f>
        <v>76.780.504-7</v>
      </c>
      <c r="F774" s="6" t="s">
        <v>2583</v>
      </c>
      <c r="G774" s="6">
        <f t="shared" si="36"/>
        <v>37</v>
      </c>
      <c r="H774" s="6" t="s">
        <v>2584</v>
      </c>
      <c r="I774" s="6" t="s">
        <v>2068</v>
      </c>
      <c r="J774" s="6" t="str">
        <f>_xlfn.XLOOKUP(I774,'[2]Barras CMg'!$E$2:$E$1527,'[2]Barras CMg'!$A$2:$A$1527,"------",0,1)</f>
        <v>------</v>
      </c>
      <c r="K774" s="6" t="s">
        <v>397</v>
      </c>
      <c r="L774" s="6">
        <v>2025</v>
      </c>
      <c r="M774" s="6" t="s">
        <v>495</v>
      </c>
      <c r="N774" s="6" t="s">
        <v>496</v>
      </c>
      <c r="O774" s="6" t="s">
        <v>213</v>
      </c>
      <c r="P774" s="6" t="s">
        <v>106</v>
      </c>
      <c r="Q774" s="6" t="s">
        <v>107</v>
      </c>
      <c r="R774" s="6" t="s">
        <v>2585</v>
      </c>
      <c r="S774" s="6" t="s">
        <v>51</v>
      </c>
      <c r="T774" s="9" t="s">
        <v>2586</v>
      </c>
      <c r="U774" s="10">
        <v>2.71</v>
      </c>
      <c r="V774" s="10">
        <v>2.7</v>
      </c>
      <c r="W774" s="11" t="e">
        <f>_xlfn.XLOOKUP(C774,#REF!,#REF!,"S/I",0)</f>
        <v>#REF!</v>
      </c>
      <c r="X774" s="11" t="str">
        <f>_xlfn.XLOOKUP($D774,[2]Retiros_dinamica!$F:$F,[2]Retiros_dinamica!B:B,"S/I",0)</f>
        <v>S/I</v>
      </c>
      <c r="Y774" s="11" t="str">
        <f>_xlfn.XLOOKUP($D774,[2]Retiros_dinamica!$F:$F,[2]Retiros_dinamica!C:C,"S/I",0)</f>
        <v>S/I</v>
      </c>
      <c r="Z774" s="11" t="str">
        <f>_xlfn.XLOOKUP($D774,[2]Retiros_dinamica!$F:$F,[2]Retiros_dinamica!D:D,"S/I",0)</f>
        <v>S/I</v>
      </c>
      <c r="AA774" s="11" t="str">
        <f>_xlfn.XLOOKUP($D774,[2]Retiros_dinamica!$F:$F,[2]Retiros_dinamica!E:E,"S/I",0)</f>
        <v>S/I</v>
      </c>
      <c r="AB774" s="6" t="str">
        <f>_xlfn.XLOOKUP(C774,[2]CMg!$I$4:$I$106,[2]CMg!$M$4:$M$106,"----",0,1)</f>
        <v>----</v>
      </c>
      <c r="AC774" s="6" t="str">
        <f>_xlfn.XLOOKUP(C774,[2]CMg!$A$4:$A$106,[2]CMg!$B$4:$B$106,"----",0,1)</f>
        <v>----</v>
      </c>
      <c r="AD774" s="6" t="str">
        <f>_xlfn.XLOOKUP(C774,'[3]Promedio solar Cmg'!$A$4:$A$106,'[3]Promedio solar Cmg'!$B$4:$B$106,"----",0,1)</f>
        <v>----</v>
      </c>
      <c r="AH774" s="12">
        <f>_xlfn.XLOOKUP($E774,'[2]Balance económico'!$C:$C,'[2]Balance económico'!$D:$D,"-",0)</f>
        <v>20548121675.779228</v>
      </c>
      <c r="AI774" s="12">
        <f>_xlfn.XLOOKUP($E774,'[2]Balance económico'!$C:$C,'[2]Balance económico'!$E:$E,"-",0)</f>
        <v>2428228872.1735702</v>
      </c>
      <c r="AJ774" s="12" t="str">
        <f>_xlfn.XLOOKUP($E774,'[2]Balance económico'!$C:$C,'[2]Balance económico'!$F:$F,"-",0)</f>
        <v>----</v>
      </c>
      <c r="AK774" s="6" t="str">
        <f t="shared" si="37"/>
        <v>PPA</v>
      </c>
      <c r="AL774" s="12" t="str" cm="1">
        <f t="array" ref="AL774">IFERROR((X774*[2]!Tabla2[Bloque A] + 'BD Centrales 2025'!Y726*[2]!Tabla2[Bloque B] + 'BD Centrales 2025'!Z726*[2]!Tabla2[Bloque C])*#REF!,"-")</f>
        <v>-</v>
      </c>
      <c r="AM774" s="12" t="str">
        <f t="shared" si="38"/>
        <v>-</v>
      </c>
      <c r="AN774" s="12">
        <f>IFERROR((AH774+AI774+AJ774)/(SUMIFS($W$2:$W$1194,$E$2:$E$1194,E774)*1000*#REF!),0)</f>
        <v>0</v>
      </c>
    </row>
    <row r="775" spans="1:40" ht="14.4" x14ac:dyDescent="0.3">
      <c r="A775" s="7">
        <v>1918</v>
      </c>
      <c r="B775" s="7" t="s">
        <v>2587</v>
      </c>
      <c r="C775" s="8" t="s">
        <v>2588</v>
      </c>
      <c r="D775" s="6" t="s">
        <v>2589</v>
      </c>
      <c r="E775" s="6" t="str">
        <f>_xlfn.XLOOKUP(D775,'[2]Coordinados SEN'!$A:$A,'[2]Coordinados SEN'!$B:$B,"-",0)</f>
        <v>76.879.478-2</v>
      </c>
      <c r="F775" s="6" t="s">
        <v>2589</v>
      </c>
      <c r="G775" s="6">
        <f t="shared" si="36"/>
        <v>1</v>
      </c>
      <c r="H775" s="6" t="s">
        <v>2590</v>
      </c>
      <c r="I775" s="6" t="s">
        <v>2591</v>
      </c>
      <c r="J775" s="6" t="str">
        <f>_xlfn.XLOOKUP(I775,'[2]Barras CMg'!$E$2:$E$1527,'[2]Barras CMg'!$A$2:$A$1527,"------",0,1)</f>
        <v>------</v>
      </c>
      <c r="K775" s="6" t="s">
        <v>397</v>
      </c>
      <c r="L775" s="6">
        <v>2025</v>
      </c>
      <c r="M775" s="6" t="s">
        <v>495</v>
      </c>
      <c r="N775" s="6" t="s">
        <v>496</v>
      </c>
      <c r="O775" s="6" t="s">
        <v>213</v>
      </c>
      <c r="P775" s="6" t="s">
        <v>90</v>
      </c>
      <c r="Q775" s="6" t="s">
        <v>97</v>
      </c>
      <c r="R775" s="6" t="s">
        <v>97</v>
      </c>
      <c r="S775" s="6" t="s">
        <v>51</v>
      </c>
      <c r="T775" s="9" t="s">
        <v>2592</v>
      </c>
      <c r="U775" s="10">
        <v>9.0459999999999994</v>
      </c>
      <c r="V775" s="10">
        <v>9</v>
      </c>
      <c r="W775" s="11" t="e">
        <f>_xlfn.XLOOKUP(C775,#REF!,#REF!,"S/I",0)</f>
        <v>#REF!</v>
      </c>
      <c r="X775" s="11" t="str">
        <f>_xlfn.XLOOKUP($D775,[2]Retiros_dinamica!$F:$F,[2]Retiros_dinamica!B:B,"S/I",0)</f>
        <v>S/I</v>
      </c>
      <c r="Y775" s="11" t="str">
        <f>_xlfn.XLOOKUP($D775,[2]Retiros_dinamica!$F:$F,[2]Retiros_dinamica!C:C,"S/I",0)</f>
        <v>S/I</v>
      </c>
      <c r="Z775" s="11" t="str">
        <f>_xlfn.XLOOKUP($D775,[2]Retiros_dinamica!$F:$F,[2]Retiros_dinamica!D:D,"S/I",0)</f>
        <v>S/I</v>
      </c>
      <c r="AA775" s="11" t="str">
        <f>_xlfn.XLOOKUP($D775,[2]Retiros_dinamica!$F:$F,[2]Retiros_dinamica!E:E,"S/I",0)</f>
        <v>S/I</v>
      </c>
      <c r="AB775" s="6" t="str">
        <f>_xlfn.XLOOKUP(C775,[2]CMg!$I$4:$I$106,[2]CMg!$M$4:$M$106,"----",0,1)</f>
        <v>----</v>
      </c>
      <c r="AC775" s="6" t="str">
        <f>_xlfn.XLOOKUP(C775,[2]CMg!$A$4:$A$106,[2]CMg!$B$4:$B$106,"----",0,1)</f>
        <v>----</v>
      </c>
      <c r="AD775" s="6" t="str">
        <f>_xlfn.XLOOKUP(C775,'[3]Promedio solar Cmg'!$A$4:$A$106,'[3]Promedio solar Cmg'!$B$4:$B$106,"----",0,1)</f>
        <v>----</v>
      </c>
      <c r="AH775" s="12">
        <f>_xlfn.XLOOKUP($E775,'[2]Balance económico'!$C:$C,'[2]Balance económico'!$D:$D,"-",0)</f>
        <v>399503448.71873569</v>
      </c>
      <c r="AI775" s="12">
        <f>_xlfn.XLOOKUP($E775,'[2]Balance económico'!$C:$C,'[2]Balance económico'!$E:$E,"-",0)</f>
        <v>76942449.586900011</v>
      </c>
      <c r="AJ775" s="12" t="str">
        <f>_xlfn.XLOOKUP($E775,'[2]Balance económico'!$C:$C,'[2]Balance económico'!$F:$F,"-",0)</f>
        <v>----</v>
      </c>
      <c r="AK775" s="6" t="str">
        <f t="shared" si="37"/>
        <v>PPA</v>
      </c>
      <c r="AL775" s="12" t="str" cm="1">
        <f t="array" ref="AL775">IFERROR((X775*[2]!Tabla2[Bloque A] + 'BD Centrales 2025'!Y331*[2]!Tabla2[Bloque B] + 'BD Centrales 2025'!Z331*[2]!Tabla2[Bloque C])*#REF!,"-")</f>
        <v>-</v>
      </c>
      <c r="AM775" s="12" t="str">
        <f t="shared" si="38"/>
        <v>-</v>
      </c>
      <c r="AN775" s="12">
        <f>IFERROR((AH775+AI775+AJ775)/(SUMIFS($W$2:$W$1194,$E$2:$E$1194,E775)*1000*#REF!),0)</f>
        <v>0</v>
      </c>
    </row>
    <row r="776" spans="1:40" ht="14.4" x14ac:dyDescent="0.3">
      <c r="A776" s="7">
        <v>1919</v>
      </c>
      <c r="B776" s="7" t="s">
        <v>2593</v>
      </c>
      <c r="C776" s="8" t="s">
        <v>2594</v>
      </c>
      <c r="D776" s="6" t="s">
        <v>2595</v>
      </c>
      <c r="E776" s="6" t="str">
        <f>_xlfn.XLOOKUP(D776,'[2]Coordinados SEN'!$A:$A,'[2]Coordinados SEN'!$B:$B,"-",0)</f>
        <v>76.264.541-6</v>
      </c>
      <c r="F776" s="6" t="s">
        <v>2595</v>
      </c>
      <c r="G776" s="6">
        <f t="shared" si="36"/>
        <v>1</v>
      </c>
      <c r="H776" s="6" t="s">
        <v>2596</v>
      </c>
      <c r="I776" s="6" t="s">
        <v>1136</v>
      </c>
      <c r="J776" s="6" t="str">
        <f>_xlfn.XLOOKUP(I776,'[2]Barras CMg'!$E$2:$E$1527,'[2]Barras CMg'!$A$2:$A$1527,"------",0,1)</f>
        <v>------</v>
      </c>
      <c r="K776" s="6" t="s">
        <v>397</v>
      </c>
      <c r="L776" s="6">
        <v>2025</v>
      </c>
      <c r="M776" s="6" t="s">
        <v>495</v>
      </c>
      <c r="N776" s="6" t="s">
        <v>496</v>
      </c>
      <c r="O776" s="6" t="s">
        <v>213</v>
      </c>
      <c r="P776" s="6" t="s">
        <v>477</v>
      </c>
      <c r="Q776" s="6" t="s">
        <v>478</v>
      </c>
      <c r="R776" s="6" t="s">
        <v>714</v>
      </c>
      <c r="S776" s="6" t="s">
        <v>51</v>
      </c>
      <c r="T776" s="9" t="s">
        <v>2597</v>
      </c>
      <c r="U776" s="10">
        <v>5.5190000000000001</v>
      </c>
      <c r="V776" s="10">
        <v>5.48</v>
      </c>
      <c r="W776" s="11" t="e">
        <f>_xlfn.XLOOKUP(C776,#REF!,#REF!,"S/I",0)</f>
        <v>#REF!</v>
      </c>
      <c r="X776" s="11" t="str">
        <f>_xlfn.XLOOKUP($D776,[2]Retiros_dinamica!$F:$F,[2]Retiros_dinamica!B:B,"S/I",0)</f>
        <v>S/I</v>
      </c>
      <c r="Y776" s="11" t="str">
        <f>_xlfn.XLOOKUP($D776,[2]Retiros_dinamica!$F:$F,[2]Retiros_dinamica!C:C,"S/I",0)</f>
        <v>S/I</v>
      </c>
      <c r="Z776" s="11" t="str">
        <f>_xlfn.XLOOKUP($D776,[2]Retiros_dinamica!$F:$F,[2]Retiros_dinamica!D:D,"S/I",0)</f>
        <v>S/I</v>
      </c>
      <c r="AA776" s="11" t="str">
        <f>_xlfn.XLOOKUP($D776,[2]Retiros_dinamica!$F:$F,[2]Retiros_dinamica!E:E,"S/I",0)</f>
        <v>S/I</v>
      </c>
      <c r="AB776" s="6" t="str">
        <f>_xlfn.XLOOKUP(C776,[2]CMg!$I$4:$I$106,[2]CMg!$M$4:$M$106,"----",0,1)</f>
        <v>----</v>
      </c>
      <c r="AC776" s="6" t="str">
        <f>_xlfn.XLOOKUP(C776,[2]CMg!$A$4:$A$106,[2]CMg!$B$4:$B$106,"----",0,1)</f>
        <v>----</v>
      </c>
      <c r="AD776" s="6" t="str">
        <f>_xlfn.XLOOKUP(C776,'[3]Promedio solar Cmg'!$A$4:$A$106,'[3]Promedio solar Cmg'!$B$4:$B$106,"----",0,1)</f>
        <v>----</v>
      </c>
      <c r="AH776" s="12">
        <f>_xlfn.XLOOKUP($E776,'[2]Balance económico'!$C:$C,'[2]Balance económico'!$D:$D,"-",0)</f>
        <v>853566173.37859809</v>
      </c>
      <c r="AI776" s="12">
        <f>_xlfn.XLOOKUP($E776,'[2]Balance económico'!$C:$C,'[2]Balance económico'!$E:$E,"-",0)</f>
        <v>99529409.09299998</v>
      </c>
      <c r="AJ776" s="12" t="str">
        <f>_xlfn.XLOOKUP($E776,'[2]Balance económico'!$C:$C,'[2]Balance económico'!$F:$F,"-",0)</f>
        <v>----</v>
      </c>
      <c r="AK776" s="6" t="str">
        <f t="shared" si="37"/>
        <v>PPA</v>
      </c>
      <c r="AL776" s="12" t="str" cm="1">
        <f t="array" ref="AL776">IFERROR((X776*[2]!Tabla2[Bloque A] + 'BD Centrales 2025'!Y365*[2]!Tabla2[Bloque B] + 'BD Centrales 2025'!Z365*[2]!Tabla2[Bloque C])*#REF!,"-")</f>
        <v>-</v>
      </c>
      <c r="AM776" s="12" t="str">
        <f t="shared" si="38"/>
        <v>-</v>
      </c>
      <c r="AN776" s="12">
        <f>IFERROR((AH776+AI776+AJ776)/(SUMIFS($W$2:$W$1194,$E$2:$E$1194,E776)*1000*#REF!),0)</f>
        <v>0</v>
      </c>
    </row>
    <row r="777" spans="1:40" ht="14.4" x14ac:dyDescent="0.3">
      <c r="A777" s="7">
        <v>1920</v>
      </c>
      <c r="B777" s="7" t="s">
        <v>2598</v>
      </c>
      <c r="C777" s="8" t="s">
        <v>2599</v>
      </c>
      <c r="D777" s="6" t="s">
        <v>2600</v>
      </c>
      <c r="E777" s="6" t="str">
        <f>_xlfn.XLOOKUP(D777,'[2]Coordinados SEN'!$A:$A,'[2]Coordinados SEN'!$B:$B,"-",0)</f>
        <v>76.780.277-3</v>
      </c>
      <c r="F777" s="6" t="s">
        <v>2600</v>
      </c>
      <c r="G777" s="6">
        <f t="shared" si="36"/>
        <v>1</v>
      </c>
      <c r="H777" s="6" t="s">
        <v>2601</v>
      </c>
      <c r="I777" s="6" t="s">
        <v>1158</v>
      </c>
      <c r="J777" s="6" t="str">
        <f>_xlfn.XLOOKUP(I777,'[2]Barras CMg'!$E$2:$E$1527,'[2]Barras CMg'!$A$2:$A$1527,"------",0,1)</f>
        <v>------</v>
      </c>
      <c r="K777" s="6" t="s">
        <v>397</v>
      </c>
      <c r="L777" s="6">
        <v>2025</v>
      </c>
      <c r="M777" s="6" t="s">
        <v>495</v>
      </c>
      <c r="N777" s="6" t="s">
        <v>496</v>
      </c>
      <c r="O777" s="6" t="s">
        <v>213</v>
      </c>
      <c r="P777" s="6" t="s">
        <v>106</v>
      </c>
      <c r="Q777" s="6" t="s">
        <v>243</v>
      </c>
      <c r="R777" s="6" t="s">
        <v>1184</v>
      </c>
      <c r="S777" s="6" t="s">
        <v>51</v>
      </c>
      <c r="T777" s="9" t="s">
        <v>2602</v>
      </c>
      <c r="U777" s="10">
        <v>9.02</v>
      </c>
      <c r="V777" s="10">
        <v>9</v>
      </c>
      <c r="W777" s="11" t="e">
        <f>_xlfn.XLOOKUP(C777,#REF!,#REF!,"S/I",0)</f>
        <v>#REF!</v>
      </c>
      <c r="X777" s="11" t="str">
        <f>_xlfn.XLOOKUP($D777,[2]Retiros_dinamica!$F:$F,[2]Retiros_dinamica!B:B,"S/I",0)</f>
        <v>S/I</v>
      </c>
      <c r="Y777" s="11" t="str">
        <f>_xlfn.XLOOKUP($D777,[2]Retiros_dinamica!$F:$F,[2]Retiros_dinamica!C:C,"S/I",0)</f>
        <v>S/I</v>
      </c>
      <c r="Z777" s="11" t="str">
        <f>_xlfn.XLOOKUP($D777,[2]Retiros_dinamica!$F:$F,[2]Retiros_dinamica!D:D,"S/I",0)</f>
        <v>S/I</v>
      </c>
      <c r="AA777" s="11" t="str">
        <f>_xlfn.XLOOKUP($D777,[2]Retiros_dinamica!$F:$F,[2]Retiros_dinamica!E:E,"S/I",0)</f>
        <v>S/I</v>
      </c>
      <c r="AB777" s="6" t="str">
        <f>_xlfn.XLOOKUP(C777,[2]CMg!$I$4:$I$106,[2]CMg!$M$4:$M$106,"----",0,1)</f>
        <v>----</v>
      </c>
      <c r="AC777" s="6" t="str">
        <f>_xlfn.XLOOKUP(C777,[2]CMg!$A$4:$A$106,[2]CMg!$B$4:$B$106,"----",0,1)</f>
        <v>----</v>
      </c>
      <c r="AD777" s="6" t="str">
        <f>_xlfn.XLOOKUP(C777,'[3]Promedio solar Cmg'!$A$4:$A$106,'[3]Promedio solar Cmg'!$B$4:$B$106,"----",0,1)</f>
        <v>----</v>
      </c>
      <c r="AH777" s="12">
        <f>_xlfn.XLOOKUP($E777,'[2]Balance económico'!$C:$C,'[2]Balance económico'!$D:$D,"-",0)</f>
        <v>901879176.40895438</v>
      </c>
      <c r="AI777" s="12">
        <f>_xlfn.XLOOKUP($E777,'[2]Balance económico'!$C:$C,'[2]Balance económico'!$E:$E,"-",0)</f>
        <v>116884281.2536</v>
      </c>
      <c r="AJ777" s="12" t="str">
        <f>_xlfn.XLOOKUP($E777,'[2]Balance económico'!$C:$C,'[2]Balance económico'!$F:$F,"-",0)</f>
        <v>----</v>
      </c>
      <c r="AK777" s="6" t="str">
        <f t="shared" si="37"/>
        <v>PPA</v>
      </c>
      <c r="AL777" s="12" t="str" cm="1">
        <f t="array" ref="AL777">IFERROR((X777*[2]!Tabla2[Bloque A] + 'BD Centrales 2025'!Y410*[2]!Tabla2[Bloque B] + 'BD Centrales 2025'!Z410*[2]!Tabla2[Bloque C])*#REF!,"-")</f>
        <v>-</v>
      </c>
      <c r="AM777" s="12" t="str">
        <f t="shared" si="38"/>
        <v>-</v>
      </c>
      <c r="AN777" s="12">
        <f>IFERROR((AH777+AI777+AJ777)/(SUMIFS($W$2:$W$1194,$E$2:$E$1194,E777)*1000*#REF!),0)</f>
        <v>0</v>
      </c>
    </row>
    <row r="778" spans="1:40" ht="14.4" x14ac:dyDescent="0.3">
      <c r="A778" s="7">
        <v>1923</v>
      </c>
      <c r="B778" s="7" t="s">
        <v>2603</v>
      </c>
      <c r="C778" s="8" t="s">
        <v>2604</v>
      </c>
      <c r="D778" s="6" t="s">
        <v>2605</v>
      </c>
      <c r="E778" s="6" t="str">
        <f>_xlfn.XLOOKUP(D778,'[2]Coordinados SEN'!$A:$A,'[2]Coordinados SEN'!$B:$B,"-",0)</f>
        <v>76.885.333-9</v>
      </c>
      <c r="F778" s="6" t="s">
        <v>2605</v>
      </c>
      <c r="G778" s="6">
        <f t="shared" si="36"/>
        <v>1</v>
      </c>
      <c r="H778" s="6" t="s">
        <v>2606</v>
      </c>
      <c r="I778" s="6" t="s">
        <v>2607</v>
      </c>
      <c r="J778" s="6" t="str">
        <f>_xlfn.XLOOKUP(I778,'[2]Barras CMg'!$E$2:$E$1527,'[2]Barras CMg'!$A$2:$A$1527,"------",0,1)</f>
        <v>------</v>
      </c>
      <c r="K778" s="6" t="s">
        <v>397</v>
      </c>
      <c r="L778" s="6">
        <v>2025</v>
      </c>
      <c r="M778" s="6" t="s">
        <v>495</v>
      </c>
      <c r="N778" s="6" t="s">
        <v>496</v>
      </c>
      <c r="O778" s="6" t="s">
        <v>213</v>
      </c>
      <c r="P778" s="6" t="s">
        <v>497</v>
      </c>
      <c r="Q778" s="6" t="s">
        <v>579</v>
      </c>
      <c r="R778" s="6" t="s">
        <v>580</v>
      </c>
      <c r="S778" s="6" t="s">
        <v>51</v>
      </c>
      <c r="T778" s="9" t="s">
        <v>2608</v>
      </c>
      <c r="U778" s="10">
        <v>9.15</v>
      </c>
      <c r="V778" s="10">
        <v>9</v>
      </c>
      <c r="W778" s="11" t="e">
        <f>_xlfn.XLOOKUP(C778,#REF!,#REF!,"S/I",0)</f>
        <v>#REF!</v>
      </c>
      <c r="X778" s="11" t="str">
        <f>_xlfn.XLOOKUP($D778,[2]Retiros_dinamica!$F:$F,[2]Retiros_dinamica!B:B,"S/I",0)</f>
        <v>S/I</v>
      </c>
      <c r="Y778" s="11" t="str">
        <f>_xlfn.XLOOKUP($D778,[2]Retiros_dinamica!$F:$F,[2]Retiros_dinamica!C:C,"S/I",0)</f>
        <v>S/I</v>
      </c>
      <c r="Z778" s="11" t="str">
        <f>_xlfn.XLOOKUP($D778,[2]Retiros_dinamica!$F:$F,[2]Retiros_dinamica!D:D,"S/I",0)</f>
        <v>S/I</v>
      </c>
      <c r="AA778" s="11" t="str">
        <f>_xlfn.XLOOKUP($D778,[2]Retiros_dinamica!$F:$F,[2]Retiros_dinamica!E:E,"S/I",0)</f>
        <v>S/I</v>
      </c>
      <c r="AB778" s="6" t="str">
        <f>_xlfn.XLOOKUP(C778,[2]CMg!$I$4:$I$106,[2]CMg!$M$4:$M$106,"----",0,1)</f>
        <v>----</v>
      </c>
      <c r="AC778" s="6" t="str">
        <f>_xlfn.XLOOKUP(C778,[2]CMg!$A$4:$A$106,[2]CMg!$B$4:$B$106,"----",0,1)</f>
        <v>----</v>
      </c>
      <c r="AD778" s="6" t="str">
        <f>_xlfn.XLOOKUP(C778,'[3]Promedio solar Cmg'!$A$4:$A$106,'[3]Promedio solar Cmg'!$B$4:$B$106,"----",0,1)</f>
        <v>----</v>
      </c>
      <c r="AH778" s="12">
        <f>_xlfn.XLOOKUP($E778,'[2]Balance económico'!$C:$C,'[2]Balance económico'!$D:$D,"-",0)</f>
        <v>1415642266.0781925</v>
      </c>
      <c r="AI778" s="12">
        <f>_xlfn.XLOOKUP($E778,'[2]Balance económico'!$C:$C,'[2]Balance económico'!$E:$E,"-",0)</f>
        <v>160273232.47570002</v>
      </c>
      <c r="AJ778" s="12" t="str">
        <f>_xlfn.XLOOKUP($E778,'[2]Balance económico'!$C:$C,'[2]Balance económico'!$F:$F,"-",0)</f>
        <v>----</v>
      </c>
      <c r="AK778" s="6" t="str">
        <f t="shared" si="37"/>
        <v>PPA</v>
      </c>
      <c r="AL778" s="12" t="str" cm="1">
        <f t="array" ref="AL778">IFERROR((X778*[2]!Tabla2[Bloque A] + 'BD Centrales 2025'!Y468*[2]!Tabla2[Bloque B] + 'BD Centrales 2025'!Z468*[2]!Tabla2[Bloque C])*#REF!,"-")</f>
        <v>-</v>
      </c>
      <c r="AM778" s="12" t="str">
        <f t="shared" si="38"/>
        <v>-</v>
      </c>
      <c r="AN778" s="12">
        <f>IFERROR((AH778+AI778+AJ778)/(SUMIFS($W$2:$W$1194,$E$2:$E$1194,E778)*1000*#REF!),0)</f>
        <v>0</v>
      </c>
    </row>
    <row r="779" spans="1:40" ht="14.4" x14ac:dyDescent="0.3">
      <c r="A779" s="7">
        <v>1924</v>
      </c>
      <c r="B779" s="7" t="s">
        <v>2609</v>
      </c>
      <c r="C779" s="8" t="s">
        <v>2610</v>
      </c>
      <c r="D779" s="6" t="s">
        <v>2611</v>
      </c>
      <c r="E779" s="6" t="str">
        <f>_xlfn.XLOOKUP(D779,'[2]Coordinados SEN'!$A:$A,'[2]Coordinados SEN'!$B:$B,"-",0)</f>
        <v>76.440.334-7</v>
      </c>
      <c r="F779" s="6" t="s">
        <v>2611</v>
      </c>
      <c r="G779" s="6">
        <f t="shared" si="36"/>
        <v>1</v>
      </c>
      <c r="H779" s="6" t="s">
        <v>2612</v>
      </c>
      <c r="I779" s="6" t="s">
        <v>1167</v>
      </c>
      <c r="J779" s="6" t="str">
        <f>_xlfn.XLOOKUP(I779,'[2]Barras CMg'!$E$2:$E$1527,'[2]Barras CMg'!$A$2:$A$1527,"------",0,1)</f>
        <v>------</v>
      </c>
      <c r="K779" s="6" t="s">
        <v>397</v>
      </c>
      <c r="L779" s="6">
        <v>2025</v>
      </c>
      <c r="M779" s="6" t="s">
        <v>495</v>
      </c>
      <c r="N779" s="6" t="s">
        <v>496</v>
      </c>
      <c r="O779" s="6" t="s">
        <v>213</v>
      </c>
      <c r="P779" s="6" t="s">
        <v>189</v>
      </c>
      <c r="Q779" s="6" t="s">
        <v>190</v>
      </c>
      <c r="R779" s="6" t="s">
        <v>190</v>
      </c>
      <c r="S779" s="6" t="s">
        <v>51</v>
      </c>
      <c r="T779" s="9" t="s">
        <v>2613</v>
      </c>
      <c r="U779" s="10">
        <v>6</v>
      </c>
      <c r="V779" s="10">
        <v>5.6</v>
      </c>
      <c r="W779" s="11" t="e">
        <f>_xlfn.XLOOKUP(C779,#REF!,#REF!,"S/I",0)</f>
        <v>#REF!</v>
      </c>
      <c r="X779" s="11" t="str">
        <f>_xlfn.XLOOKUP($D779,[2]Retiros_dinamica!$F:$F,[2]Retiros_dinamica!B:B,"S/I",0)</f>
        <v>S/I</v>
      </c>
      <c r="Y779" s="11" t="str">
        <f>_xlfn.XLOOKUP($D779,[2]Retiros_dinamica!$F:$F,[2]Retiros_dinamica!C:C,"S/I",0)</f>
        <v>S/I</v>
      </c>
      <c r="Z779" s="11" t="str">
        <f>_xlfn.XLOOKUP($D779,[2]Retiros_dinamica!$F:$F,[2]Retiros_dinamica!D:D,"S/I",0)</f>
        <v>S/I</v>
      </c>
      <c r="AA779" s="11" t="str">
        <f>_xlfn.XLOOKUP($D779,[2]Retiros_dinamica!$F:$F,[2]Retiros_dinamica!E:E,"S/I",0)</f>
        <v>S/I</v>
      </c>
      <c r="AB779" s="6" t="str">
        <f>_xlfn.XLOOKUP(C779,[2]CMg!$I$4:$I$106,[2]CMg!$M$4:$M$106,"----",0,1)</f>
        <v>----</v>
      </c>
      <c r="AC779" s="6" t="str">
        <f>_xlfn.XLOOKUP(C779,[2]CMg!$A$4:$A$106,[2]CMg!$B$4:$B$106,"----",0,1)</f>
        <v>----</v>
      </c>
      <c r="AD779" s="6" t="str">
        <f>_xlfn.XLOOKUP(C779,'[3]Promedio solar Cmg'!$A$4:$A$106,'[3]Promedio solar Cmg'!$B$4:$B$106,"----",0,1)</f>
        <v>----</v>
      </c>
      <c r="AH779" s="12">
        <f>_xlfn.XLOOKUP($E779,'[2]Balance económico'!$C:$C,'[2]Balance económico'!$D:$D,"-",0)</f>
        <v>894804946.55580139</v>
      </c>
      <c r="AI779" s="12">
        <f>_xlfn.XLOOKUP($E779,'[2]Balance económico'!$C:$C,'[2]Balance económico'!$E:$E,"-",0)</f>
        <v>76717975.735960007</v>
      </c>
      <c r="AJ779" s="12" t="str">
        <f>_xlfn.XLOOKUP($E779,'[2]Balance económico'!$C:$C,'[2]Balance económico'!$F:$F,"-",0)</f>
        <v>----</v>
      </c>
      <c r="AK779" s="6" t="str">
        <f t="shared" si="37"/>
        <v>PPA</v>
      </c>
      <c r="AL779" s="12" t="str" cm="1">
        <f t="array" ref="AL779">IFERROR((X779*[2]!Tabla2[Bloque A] + 'BD Centrales 2025'!Y329*[2]!Tabla2[Bloque B] + 'BD Centrales 2025'!Z329*[2]!Tabla2[Bloque C])*#REF!,"-")</f>
        <v>-</v>
      </c>
      <c r="AM779" s="12" t="str">
        <f t="shared" si="38"/>
        <v>-</v>
      </c>
      <c r="AN779" s="12">
        <f>IFERROR((AH779+AI779+AJ779)/(SUMIFS($W$2:$W$1194,$E$2:$E$1194,E779)*1000*#REF!),0)</f>
        <v>0</v>
      </c>
    </row>
    <row r="780" spans="1:40" ht="14.4" x14ac:dyDescent="0.3">
      <c r="A780" s="7">
        <v>1925</v>
      </c>
      <c r="B780" s="7" t="s">
        <v>2614</v>
      </c>
      <c r="C780" s="8" t="s">
        <v>2615</v>
      </c>
      <c r="D780" s="6" t="s">
        <v>2616</v>
      </c>
      <c r="E780" s="6" t="str">
        <f>_xlfn.XLOOKUP(D780,'[2]Coordinados SEN'!$A:$A,'[2]Coordinados SEN'!$B:$B,"-",0)</f>
        <v>76.547.685-2</v>
      </c>
      <c r="F780" s="6" t="s">
        <v>2616</v>
      </c>
      <c r="G780" s="6">
        <f t="shared" si="36"/>
        <v>1</v>
      </c>
      <c r="H780" s="6" t="s">
        <v>2617</v>
      </c>
      <c r="I780" s="6" t="s">
        <v>2617</v>
      </c>
      <c r="J780" s="6" t="str">
        <f>_xlfn.XLOOKUP(I780,'[2]Barras CMg'!$E$2:$E$1527,'[2]Barras CMg'!$A$2:$A$1527,"------",0,1)</f>
        <v>------</v>
      </c>
      <c r="K780" s="6" t="s">
        <v>397</v>
      </c>
      <c r="L780" s="6">
        <v>2025</v>
      </c>
      <c r="M780" s="6" t="s">
        <v>495</v>
      </c>
      <c r="N780" s="6" t="s">
        <v>496</v>
      </c>
      <c r="O780" s="6" t="s">
        <v>213</v>
      </c>
      <c r="P780" s="6" t="s">
        <v>189</v>
      </c>
      <c r="Q780" s="6" t="s">
        <v>1395</v>
      </c>
      <c r="R780" s="6" t="s">
        <v>2618</v>
      </c>
      <c r="S780" s="6" t="s">
        <v>51</v>
      </c>
      <c r="T780" s="9" t="s">
        <v>2524</v>
      </c>
      <c r="U780" s="10">
        <v>3</v>
      </c>
      <c r="V780" s="10">
        <v>2.7</v>
      </c>
      <c r="W780" s="11" t="e">
        <f>_xlfn.XLOOKUP(C780,#REF!,#REF!,"S/I",0)</f>
        <v>#REF!</v>
      </c>
      <c r="X780" s="11" t="str">
        <f>_xlfn.XLOOKUP($D780,[2]Retiros_dinamica!$F:$F,[2]Retiros_dinamica!B:B,"S/I",0)</f>
        <v>S/I</v>
      </c>
      <c r="Y780" s="11" t="str">
        <f>_xlfn.XLOOKUP($D780,[2]Retiros_dinamica!$F:$F,[2]Retiros_dinamica!C:C,"S/I",0)</f>
        <v>S/I</v>
      </c>
      <c r="Z780" s="11" t="str">
        <f>_xlfn.XLOOKUP($D780,[2]Retiros_dinamica!$F:$F,[2]Retiros_dinamica!D:D,"S/I",0)</f>
        <v>S/I</v>
      </c>
      <c r="AA780" s="11" t="str">
        <f>_xlfn.XLOOKUP($D780,[2]Retiros_dinamica!$F:$F,[2]Retiros_dinamica!E:E,"S/I",0)</f>
        <v>S/I</v>
      </c>
      <c r="AB780" s="6" t="str">
        <f>_xlfn.XLOOKUP(C780,[2]CMg!$I$4:$I$106,[2]CMg!$M$4:$M$106,"----",0,1)</f>
        <v>----</v>
      </c>
      <c r="AC780" s="6" t="str">
        <f>_xlfn.XLOOKUP(C780,[2]CMg!$A$4:$A$106,[2]CMg!$B$4:$B$106,"----",0,1)</f>
        <v>----</v>
      </c>
      <c r="AD780" s="6" t="str">
        <f>_xlfn.XLOOKUP(C780,'[3]Promedio solar Cmg'!$A$4:$A$106,'[3]Promedio solar Cmg'!$B$4:$B$106,"----",0,1)</f>
        <v>----</v>
      </c>
      <c r="AH780" s="12">
        <f>_xlfn.XLOOKUP($E780,'[2]Balance económico'!$C:$C,'[2]Balance económico'!$D:$D,"-",0)</f>
        <v>268563113.60897136</v>
      </c>
      <c r="AI780" s="12">
        <f>_xlfn.XLOOKUP($E780,'[2]Balance económico'!$C:$C,'[2]Balance económico'!$E:$E,"-",0)</f>
        <v>25295174.01032</v>
      </c>
      <c r="AJ780" s="12" t="str">
        <f>_xlfn.XLOOKUP($E780,'[2]Balance económico'!$C:$C,'[2]Balance económico'!$F:$F,"-",0)</f>
        <v>----</v>
      </c>
      <c r="AK780" s="6" t="str">
        <f t="shared" si="37"/>
        <v>PPA</v>
      </c>
      <c r="AL780" s="12" t="str" cm="1">
        <f t="array" ref="AL780">IFERROR((X780*[2]!Tabla2[Bloque A] + 'BD Centrales 2025'!Y155*[2]!Tabla2[Bloque B] + 'BD Centrales 2025'!Z155*[2]!Tabla2[Bloque C])*#REF!,"-")</f>
        <v>-</v>
      </c>
      <c r="AM780" s="12" t="str">
        <f t="shared" si="38"/>
        <v>-</v>
      </c>
      <c r="AN780" s="12">
        <f>IFERROR((AH780+AI780+AJ780)/(SUMIFS($W$2:$W$1194,$E$2:$E$1194,E780)*1000*#REF!),0)</f>
        <v>0</v>
      </c>
    </row>
    <row r="781" spans="1:40" ht="14.4" x14ac:dyDescent="0.3">
      <c r="A781" s="7">
        <v>1927</v>
      </c>
      <c r="B781" s="7" t="s">
        <v>2619</v>
      </c>
      <c r="C781" s="8" t="s">
        <v>2620</v>
      </c>
      <c r="D781" s="6" t="s">
        <v>2621</v>
      </c>
      <c r="E781" s="6" t="str">
        <f>_xlfn.XLOOKUP(D781,'[2]Coordinados SEN'!$A:$A,'[2]Coordinados SEN'!$B:$B,"-",0)</f>
        <v>76.986.616-7</v>
      </c>
      <c r="F781" s="6" t="s">
        <v>2621</v>
      </c>
      <c r="G781" s="6">
        <f t="shared" si="36"/>
        <v>1</v>
      </c>
      <c r="H781" s="6" t="s">
        <v>2622</v>
      </c>
      <c r="I781" s="6" t="s">
        <v>636</v>
      </c>
      <c r="J781" s="6" t="str">
        <f>_xlfn.XLOOKUP(I781,'[2]Barras CMg'!$E$2:$E$1527,'[2]Barras CMg'!$A$2:$A$1527,"------",0,1)</f>
        <v>------</v>
      </c>
      <c r="K781" s="6" t="s">
        <v>397</v>
      </c>
      <c r="L781" s="6">
        <v>2025</v>
      </c>
      <c r="M781" s="6" t="s">
        <v>495</v>
      </c>
      <c r="N781" s="6" t="s">
        <v>496</v>
      </c>
      <c r="O781" s="6" t="s">
        <v>213</v>
      </c>
      <c r="P781" s="6" t="s">
        <v>477</v>
      </c>
      <c r="Q781" s="6" t="s">
        <v>549</v>
      </c>
      <c r="R781" s="6" t="s">
        <v>637</v>
      </c>
      <c r="S781" s="6" t="s">
        <v>51</v>
      </c>
      <c r="T781" s="9" t="s">
        <v>2623</v>
      </c>
      <c r="U781" s="10">
        <v>6.0060000000000002</v>
      </c>
      <c r="V781" s="10">
        <v>6</v>
      </c>
      <c r="W781" s="11" t="e">
        <f>_xlfn.XLOOKUP(C781,#REF!,#REF!,"S/I",0)</f>
        <v>#REF!</v>
      </c>
      <c r="X781" s="11" t="str">
        <f>_xlfn.XLOOKUP($D781,[2]Retiros_dinamica!$F:$F,[2]Retiros_dinamica!B:B,"S/I",0)</f>
        <v>S/I</v>
      </c>
      <c r="Y781" s="11" t="str">
        <f>_xlfn.XLOOKUP($D781,[2]Retiros_dinamica!$F:$F,[2]Retiros_dinamica!C:C,"S/I",0)</f>
        <v>S/I</v>
      </c>
      <c r="Z781" s="11" t="str">
        <f>_xlfn.XLOOKUP($D781,[2]Retiros_dinamica!$F:$F,[2]Retiros_dinamica!D:D,"S/I",0)</f>
        <v>S/I</v>
      </c>
      <c r="AA781" s="11" t="str">
        <f>_xlfn.XLOOKUP($D781,[2]Retiros_dinamica!$F:$F,[2]Retiros_dinamica!E:E,"S/I",0)</f>
        <v>S/I</v>
      </c>
      <c r="AB781" s="6" t="str">
        <f>_xlfn.XLOOKUP(C781,[2]CMg!$I$4:$I$106,[2]CMg!$M$4:$M$106,"----",0,1)</f>
        <v>----</v>
      </c>
      <c r="AC781" s="6" t="str">
        <f>_xlfn.XLOOKUP(C781,[2]CMg!$A$4:$A$106,[2]CMg!$B$4:$B$106,"----",0,1)</f>
        <v>----</v>
      </c>
      <c r="AD781" s="6" t="str">
        <f>_xlfn.XLOOKUP(C781,'[3]Promedio solar Cmg'!$A$4:$A$106,'[3]Promedio solar Cmg'!$B$4:$B$106,"----",0,1)</f>
        <v>----</v>
      </c>
      <c r="AH781" s="12">
        <f>_xlfn.XLOOKUP($E781,'[2]Balance económico'!$C:$C,'[2]Balance económico'!$D:$D,"-",0)</f>
        <v>718486885.59259319</v>
      </c>
      <c r="AI781" s="12">
        <f>_xlfn.XLOOKUP($E781,'[2]Balance económico'!$C:$C,'[2]Balance económico'!$E:$E,"-",0)</f>
        <v>87106108.269999996</v>
      </c>
      <c r="AJ781" s="12" t="str">
        <f>_xlfn.XLOOKUP($E781,'[2]Balance económico'!$C:$C,'[2]Balance económico'!$F:$F,"-",0)</f>
        <v>----</v>
      </c>
      <c r="AK781" s="6" t="str">
        <f t="shared" si="37"/>
        <v>PPA</v>
      </c>
      <c r="AL781" s="12" t="str" cm="1">
        <f t="array" ref="AL781">IFERROR((X781*[2]!Tabla2[Bloque A] + 'BD Centrales 2025'!Y343*[2]!Tabla2[Bloque B] + 'BD Centrales 2025'!Z343*[2]!Tabla2[Bloque C])*#REF!,"-")</f>
        <v>-</v>
      </c>
      <c r="AM781" s="12" t="str">
        <f t="shared" si="38"/>
        <v>-</v>
      </c>
      <c r="AN781" s="12">
        <f>IFERROR((AH781+AI781+AJ781)/(SUMIFS($W$2:$W$1194,$E$2:$E$1194,E781)*1000*#REF!),0)</f>
        <v>0</v>
      </c>
    </row>
    <row r="782" spans="1:40" ht="14.4" x14ac:dyDescent="0.3">
      <c r="A782" s="7">
        <v>1928</v>
      </c>
      <c r="B782" s="7" t="s">
        <v>2624</v>
      </c>
      <c r="C782" s="8" t="s">
        <v>2625</v>
      </c>
      <c r="D782" s="6" t="s">
        <v>2626</v>
      </c>
      <c r="E782" s="6" t="str">
        <f>_xlfn.XLOOKUP(D782,'[2]Coordinados SEN'!$A:$A,'[2]Coordinados SEN'!$B:$B,"-",0)</f>
        <v>76.876.862-5</v>
      </c>
      <c r="F782" s="6" t="s">
        <v>2626</v>
      </c>
      <c r="G782" s="6">
        <f t="shared" si="36"/>
        <v>1</v>
      </c>
      <c r="H782" s="6" t="s">
        <v>2627</v>
      </c>
      <c r="I782" s="6" t="s">
        <v>1036</v>
      </c>
      <c r="J782" s="6" t="str">
        <f>_xlfn.XLOOKUP(I782,'[2]Barras CMg'!$E$2:$E$1527,'[2]Barras CMg'!$A$2:$A$1527,"------",0,1)</f>
        <v>------</v>
      </c>
      <c r="K782" s="6" t="s">
        <v>397</v>
      </c>
      <c r="L782" s="6">
        <v>2025</v>
      </c>
      <c r="M782" s="6" t="s">
        <v>495</v>
      </c>
      <c r="N782" s="6" t="s">
        <v>496</v>
      </c>
      <c r="O782" s="6" t="s">
        <v>213</v>
      </c>
      <c r="P782" s="6" t="s">
        <v>189</v>
      </c>
      <c r="Q782" s="6" t="s">
        <v>879</v>
      </c>
      <c r="R782" s="6" t="s">
        <v>1025</v>
      </c>
      <c r="S782" s="6" t="s">
        <v>51</v>
      </c>
      <c r="T782" s="9" t="s">
        <v>2342</v>
      </c>
      <c r="U782" s="10">
        <v>3.0059999999999998</v>
      </c>
      <c r="V782" s="10">
        <v>3</v>
      </c>
      <c r="W782" s="11" t="e">
        <f>_xlfn.XLOOKUP(C782,#REF!,#REF!,"S/I",0)</f>
        <v>#REF!</v>
      </c>
      <c r="X782" s="11" t="str">
        <f>_xlfn.XLOOKUP($D782,[2]Retiros_dinamica!$F:$F,[2]Retiros_dinamica!B:B,"S/I",0)</f>
        <v>S/I</v>
      </c>
      <c r="Y782" s="11" t="str">
        <f>_xlfn.XLOOKUP($D782,[2]Retiros_dinamica!$F:$F,[2]Retiros_dinamica!C:C,"S/I",0)</f>
        <v>S/I</v>
      </c>
      <c r="Z782" s="11" t="str">
        <f>_xlfn.XLOOKUP($D782,[2]Retiros_dinamica!$F:$F,[2]Retiros_dinamica!D:D,"S/I",0)</f>
        <v>S/I</v>
      </c>
      <c r="AA782" s="11" t="str">
        <f>_xlfn.XLOOKUP($D782,[2]Retiros_dinamica!$F:$F,[2]Retiros_dinamica!E:E,"S/I",0)</f>
        <v>S/I</v>
      </c>
      <c r="AB782" s="6" t="str">
        <f>_xlfn.XLOOKUP(C782,[2]CMg!$I$4:$I$106,[2]CMg!$M$4:$M$106,"----",0,1)</f>
        <v>----</v>
      </c>
      <c r="AC782" s="6" t="str">
        <f>_xlfn.XLOOKUP(C782,[2]CMg!$A$4:$A$106,[2]CMg!$B$4:$B$106,"----",0,1)</f>
        <v>----</v>
      </c>
      <c r="AD782" s="6" t="str">
        <f>_xlfn.XLOOKUP(C782,'[3]Promedio solar Cmg'!$A$4:$A$106,'[3]Promedio solar Cmg'!$B$4:$B$106,"----",0,1)</f>
        <v>----</v>
      </c>
      <c r="AH782" s="12">
        <f>_xlfn.XLOOKUP($E782,'[2]Balance económico'!$C:$C,'[2]Balance económico'!$D:$D,"-",0)</f>
        <v>381799232.31269741</v>
      </c>
      <c r="AI782" s="12">
        <f>_xlfn.XLOOKUP($E782,'[2]Balance económico'!$C:$C,'[2]Balance económico'!$E:$E,"-",0)</f>
        <v>44325182.763319999</v>
      </c>
      <c r="AJ782" s="12" t="str">
        <f>_xlfn.XLOOKUP($E782,'[2]Balance económico'!$C:$C,'[2]Balance económico'!$F:$F,"-",0)</f>
        <v>----</v>
      </c>
      <c r="AK782" s="6" t="str">
        <f t="shared" si="37"/>
        <v>PPA</v>
      </c>
      <c r="AL782" s="12" t="str" cm="1">
        <f t="array" ref="AL782">IFERROR((X782*[2]!Tabla2[Bloque A] + 'BD Centrales 2025'!Y279*[2]!Tabla2[Bloque B] + 'BD Centrales 2025'!Z279*[2]!Tabla2[Bloque C])*#REF!,"-")</f>
        <v>-</v>
      </c>
      <c r="AM782" s="12" t="str">
        <f t="shared" si="38"/>
        <v>-</v>
      </c>
      <c r="AN782" s="12">
        <f>IFERROR((AH782+AI782+AJ782)/(SUMIFS($W$2:$W$1194,$E$2:$E$1194,E782)*1000*#REF!),0)</f>
        <v>0</v>
      </c>
    </row>
    <row r="783" spans="1:40" ht="27.6" x14ac:dyDescent="0.3">
      <c r="A783" s="7">
        <v>1929</v>
      </c>
      <c r="B783" s="7" t="s">
        <v>2632</v>
      </c>
      <c r="C783" s="8" t="s">
        <v>2633</v>
      </c>
      <c r="D783" s="6" t="s">
        <v>2634</v>
      </c>
      <c r="E783" s="6" t="str">
        <f>_xlfn.XLOOKUP(D783,'[2]Coordinados SEN'!$A:$A,'[2]Coordinados SEN'!$B:$B,"-",0)</f>
        <v>77.266.105-3</v>
      </c>
      <c r="F783" s="6" t="s">
        <v>2634</v>
      </c>
      <c r="G783" s="6">
        <f t="shared" si="36"/>
        <v>12</v>
      </c>
      <c r="H783" s="6" t="s">
        <v>2635</v>
      </c>
      <c r="I783" s="6" t="s">
        <v>2636</v>
      </c>
      <c r="J783" s="6" t="str">
        <f>_xlfn.XLOOKUP(I783,'[2]Barras CMg'!$E$2:$E$1527,'[2]Barras CMg'!$A$2:$A$1527,"------",0,1)</f>
        <v>ELPEUMO_______066</v>
      </c>
      <c r="K783" s="6">
        <v>3</v>
      </c>
      <c r="L783" s="6">
        <v>2025</v>
      </c>
      <c r="M783" s="6" t="s">
        <v>495</v>
      </c>
      <c r="N783" s="6" t="s">
        <v>496</v>
      </c>
      <c r="O783" s="6" t="s">
        <v>157</v>
      </c>
      <c r="P783" s="6" t="s">
        <v>164</v>
      </c>
      <c r="Q783" s="6" t="s">
        <v>221</v>
      </c>
      <c r="R783" s="6" t="s">
        <v>886</v>
      </c>
      <c r="S783" s="6" t="s">
        <v>158</v>
      </c>
      <c r="T783" s="9" t="s">
        <v>2637</v>
      </c>
      <c r="U783" s="10">
        <v>9</v>
      </c>
      <c r="V783" s="10">
        <v>8.98</v>
      </c>
      <c r="W783" s="11" t="e">
        <f>_xlfn.XLOOKUP(C783,#REF!,#REF!,"S/I",0)</f>
        <v>#REF!</v>
      </c>
      <c r="X783" s="11" t="str">
        <f>_xlfn.XLOOKUP($D783,[2]Retiros_dinamica!$F:$F,[2]Retiros_dinamica!B:B,"S/I",0)</f>
        <v>S/I</v>
      </c>
      <c r="Y783" s="11" t="str">
        <f>_xlfn.XLOOKUP($D783,[2]Retiros_dinamica!$F:$F,[2]Retiros_dinamica!C:C,"S/I",0)</f>
        <v>S/I</v>
      </c>
      <c r="Z783" s="11" t="str">
        <f>_xlfn.XLOOKUP($D783,[2]Retiros_dinamica!$F:$F,[2]Retiros_dinamica!D:D,"S/I",0)</f>
        <v>S/I</v>
      </c>
      <c r="AA783" s="11" t="str">
        <f>_xlfn.XLOOKUP($D783,[2]Retiros_dinamica!$F:$F,[2]Retiros_dinamica!E:E,"S/I",0)</f>
        <v>S/I</v>
      </c>
      <c r="AB783" s="6" t="str">
        <f>_xlfn.XLOOKUP(C783,[2]CMg!$I$4:$I$106,[2]CMg!$M$4:$M$106,"----",0,1)</f>
        <v>----</v>
      </c>
      <c r="AH783" s="12">
        <f>_xlfn.XLOOKUP($E783,'[2]Balance económico'!$C:$C,'[2]Balance económico'!$D:$D,"-",0)</f>
        <v>5185813167.2190123</v>
      </c>
      <c r="AI783" s="12">
        <f>_xlfn.XLOOKUP($E783,'[2]Balance económico'!$C:$C,'[2]Balance económico'!$E:$E,"-",0)</f>
        <v>519590222.40888005</v>
      </c>
      <c r="AJ783" s="12" t="str">
        <f>_xlfn.XLOOKUP($E783,'[2]Balance económico'!$C:$C,'[2]Balance económico'!$F:$F,"-",0)</f>
        <v>----</v>
      </c>
      <c r="AK783" s="6" t="str">
        <f t="shared" si="37"/>
        <v>PPA</v>
      </c>
      <c r="AL783" s="12" t="str" cm="1">
        <f t="array" ref="AL783">IFERROR((X783*[2]!Tabla2[Bloque A] + 'BD Centrales 2025'!Y984*[2]!Tabla2[Bloque B] + 'BD Centrales 2025'!Z984*[2]!Tabla2[Bloque C])*#REF!,"-")</f>
        <v>-</v>
      </c>
      <c r="AM783" s="12" t="str">
        <f t="shared" si="38"/>
        <v>-</v>
      </c>
      <c r="AN783" s="12">
        <f>IFERROR((AH783+AI783+AJ783)/(SUMIFS($W$2:$W$1194,$E$2:$E$1194,E783)*1000*#REF!),0)</f>
        <v>0</v>
      </c>
    </row>
    <row r="784" spans="1:40" ht="14.4" x14ac:dyDescent="0.3">
      <c r="A784" s="7">
        <v>1930</v>
      </c>
      <c r="B784" s="7" t="s">
        <v>2638</v>
      </c>
      <c r="C784" s="8" t="s">
        <v>2639</v>
      </c>
      <c r="D784" s="6" t="s">
        <v>677</v>
      </c>
      <c r="E784" s="6" t="str">
        <f>_xlfn.XLOOKUP(D784,'[2]Coordinados SEN'!$A:$A,'[2]Coordinados SEN'!$B:$B,"-",0)</f>
        <v>76.780.504-7</v>
      </c>
      <c r="F784" s="6" t="s">
        <v>2640</v>
      </c>
      <c r="G784" s="6">
        <f t="shared" si="36"/>
        <v>37</v>
      </c>
      <c r="H784" s="6" t="s">
        <v>2641</v>
      </c>
      <c r="I784" s="6" t="s">
        <v>2642</v>
      </c>
      <c r="J784" s="6" t="str">
        <f>_xlfn.XLOOKUP(I784,'[2]Barras CMg'!$E$2:$E$1527,'[2]Barras CMg'!$A$2:$A$1527,"------",0,1)</f>
        <v>------</v>
      </c>
      <c r="K784" s="6" t="s">
        <v>397</v>
      </c>
      <c r="L784" s="6">
        <v>2025</v>
      </c>
      <c r="M784" s="6" t="s">
        <v>495</v>
      </c>
      <c r="N784" s="6" t="s">
        <v>496</v>
      </c>
      <c r="O784" s="6" t="s">
        <v>213</v>
      </c>
      <c r="P784" s="6" t="s">
        <v>106</v>
      </c>
      <c r="Q784" s="6" t="s">
        <v>107</v>
      </c>
      <c r="R784" s="6" t="s">
        <v>1422</v>
      </c>
      <c r="S784" s="6" t="s">
        <v>51</v>
      </c>
      <c r="T784" s="9" t="s">
        <v>2643</v>
      </c>
      <c r="U784" s="10">
        <v>6.01</v>
      </c>
      <c r="V784" s="10">
        <v>6</v>
      </c>
      <c r="W784" s="11" t="e">
        <f>_xlfn.XLOOKUP(C784,#REF!,#REF!,"S/I",0)</f>
        <v>#REF!</v>
      </c>
      <c r="X784" s="11" t="str">
        <f>_xlfn.XLOOKUP($D784,[2]Retiros_dinamica!$F:$F,[2]Retiros_dinamica!B:B,"S/I",0)</f>
        <v>S/I</v>
      </c>
      <c r="Y784" s="11" t="str">
        <f>_xlfn.XLOOKUP($D784,[2]Retiros_dinamica!$F:$F,[2]Retiros_dinamica!C:C,"S/I",0)</f>
        <v>S/I</v>
      </c>
      <c r="Z784" s="11" t="str">
        <f>_xlfn.XLOOKUP($D784,[2]Retiros_dinamica!$F:$F,[2]Retiros_dinamica!D:D,"S/I",0)</f>
        <v>S/I</v>
      </c>
      <c r="AA784" s="11" t="str">
        <f>_xlfn.XLOOKUP($D784,[2]Retiros_dinamica!$F:$F,[2]Retiros_dinamica!E:E,"S/I",0)</f>
        <v>S/I</v>
      </c>
      <c r="AB784" s="6" t="str">
        <f>_xlfn.XLOOKUP(C784,[2]CMg!$I$4:$I$106,[2]CMg!$M$4:$M$106,"----",0,1)</f>
        <v>----</v>
      </c>
      <c r="AC784" s="6" t="str">
        <f>_xlfn.XLOOKUP(C784,[2]CMg!$A$4:$A$106,[2]CMg!$B$4:$B$106,"----",0,1)</f>
        <v>----</v>
      </c>
      <c r="AD784" s="6" t="str">
        <f>_xlfn.XLOOKUP(C784,'[3]Promedio solar Cmg'!$A$4:$A$106,'[3]Promedio solar Cmg'!$B$4:$B$106,"----",0,1)</f>
        <v>----</v>
      </c>
      <c r="AH784" s="12">
        <f>_xlfn.XLOOKUP($E784,'[2]Balance económico'!$C:$C,'[2]Balance económico'!$D:$D,"-",0)</f>
        <v>20548121675.779228</v>
      </c>
      <c r="AI784" s="12">
        <f>_xlfn.XLOOKUP($E784,'[2]Balance económico'!$C:$C,'[2]Balance económico'!$E:$E,"-",0)</f>
        <v>2428228872.1735702</v>
      </c>
      <c r="AJ784" s="12" t="str">
        <f>_xlfn.XLOOKUP($E784,'[2]Balance económico'!$C:$C,'[2]Balance económico'!$F:$F,"-",0)</f>
        <v>----</v>
      </c>
      <c r="AK784" s="6" t="str">
        <f t="shared" si="37"/>
        <v>PPA</v>
      </c>
      <c r="AL784" s="12" t="str" cm="1">
        <f t="array" ref="AL784">IFERROR((X784*[2]!Tabla2[Bloque A] + 'BD Centrales 2025'!Y727*[2]!Tabla2[Bloque B] + 'BD Centrales 2025'!Z727*[2]!Tabla2[Bloque C])*#REF!,"-")</f>
        <v>-</v>
      </c>
      <c r="AM784" s="12" t="str">
        <f t="shared" si="38"/>
        <v>-</v>
      </c>
      <c r="AN784" s="12">
        <f>IFERROR((AH784+AI784+AJ784)/(SUMIFS($W$2:$W$1194,$E$2:$E$1194,E784)*1000*#REF!),0)</f>
        <v>0</v>
      </c>
    </row>
    <row r="785" spans="1:40" ht="14.4" x14ac:dyDescent="0.3">
      <c r="A785" s="7">
        <v>1931</v>
      </c>
      <c r="B785" s="7" t="s">
        <v>2644</v>
      </c>
      <c r="C785" s="8" t="s">
        <v>2645</v>
      </c>
      <c r="D785" s="6" t="s">
        <v>2646</v>
      </c>
      <c r="E785" s="6" t="str">
        <f>_xlfn.XLOOKUP(D785,'[2]Coordinados SEN'!$A:$A,'[2]Coordinados SEN'!$B:$B,"-",0)</f>
        <v>76.766.021-9</v>
      </c>
      <c r="F785" s="6" t="s">
        <v>2646</v>
      </c>
      <c r="G785" s="6">
        <f t="shared" si="36"/>
        <v>1</v>
      </c>
      <c r="H785" s="6" t="s">
        <v>2647</v>
      </c>
      <c r="I785" s="6" t="s">
        <v>2648</v>
      </c>
      <c r="J785" s="6" t="str">
        <f>_xlfn.XLOOKUP(I785,'[2]Barras CMg'!$E$2:$E$1527,'[2]Barras CMg'!$A$2:$A$1527,"------",0,1)</f>
        <v>------</v>
      </c>
      <c r="K785" s="6" t="s">
        <v>397</v>
      </c>
      <c r="L785" s="6">
        <v>2025</v>
      </c>
      <c r="M785" s="6" t="s">
        <v>495</v>
      </c>
      <c r="N785" s="6" t="s">
        <v>496</v>
      </c>
      <c r="O785" s="6" t="s">
        <v>213</v>
      </c>
      <c r="P785" s="6" t="s">
        <v>164</v>
      </c>
      <c r="Q785" s="6" t="s">
        <v>707</v>
      </c>
      <c r="R785" s="6" t="s">
        <v>708</v>
      </c>
      <c r="S785" s="6" t="s">
        <v>51</v>
      </c>
      <c r="T785" s="9" t="s">
        <v>2649</v>
      </c>
      <c r="U785" s="10">
        <v>2.9104999999999999</v>
      </c>
      <c r="V785" s="10">
        <v>2.9</v>
      </c>
      <c r="W785" s="11" t="e">
        <f>_xlfn.XLOOKUP(C785,#REF!,#REF!,"S/I",0)</f>
        <v>#REF!</v>
      </c>
      <c r="X785" s="11" t="str">
        <f>_xlfn.XLOOKUP($D785,[2]Retiros_dinamica!$F:$F,[2]Retiros_dinamica!B:B,"S/I",0)</f>
        <v>S/I</v>
      </c>
      <c r="Y785" s="11" t="str">
        <f>_xlfn.XLOOKUP($D785,[2]Retiros_dinamica!$F:$F,[2]Retiros_dinamica!C:C,"S/I",0)</f>
        <v>S/I</v>
      </c>
      <c r="Z785" s="11" t="str">
        <f>_xlfn.XLOOKUP($D785,[2]Retiros_dinamica!$F:$F,[2]Retiros_dinamica!D:D,"S/I",0)</f>
        <v>S/I</v>
      </c>
      <c r="AA785" s="11" t="str">
        <f>_xlfn.XLOOKUP($D785,[2]Retiros_dinamica!$F:$F,[2]Retiros_dinamica!E:E,"S/I",0)</f>
        <v>S/I</v>
      </c>
      <c r="AB785" s="6" t="str">
        <f>_xlfn.XLOOKUP(C785,[2]CMg!$I$4:$I$106,[2]CMg!$M$4:$M$106,"----",0,1)</f>
        <v>----</v>
      </c>
      <c r="AC785" s="6" t="str">
        <f>_xlfn.XLOOKUP(C785,[2]CMg!$A$4:$A$106,[2]CMg!$B$4:$B$106,"----",0,1)</f>
        <v>----</v>
      </c>
      <c r="AD785" s="6" t="str">
        <f>_xlfn.XLOOKUP(C785,'[3]Promedio solar Cmg'!$A$4:$A$106,'[3]Promedio solar Cmg'!$B$4:$B$106,"----",0,1)</f>
        <v>----</v>
      </c>
      <c r="AH785" s="12">
        <f>_xlfn.XLOOKUP($E785,'[2]Balance económico'!$C:$C,'[2]Balance económico'!$D:$D,"-",0)</f>
        <v>330693159.80133098</v>
      </c>
      <c r="AI785" s="12">
        <f>_xlfn.XLOOKUP($E785,'[2]Balance económico'!$C:$C,'[2]Balance económico'!$E:$E,"-",0)</f>
        <v>39368045.047999993</v>
      </c>
      <c r="AJ785" s="12" t="str">
        <f>_xlfn.XLOOKUP($E785,'[2]Balance económico'!$C:$C,'[2]Balance económico'!$F:$F,"-",0)</f>
        <v>----</v>
      </c>
      <c r="AK785" s="6" t="str">
        <f t="shared" si="37"/>
        <v>PPA</v>
      </c>
      <c r="AL785" s="12" t="str" cm="1">
        <f t="array" ref="AL785">IFERROR((X785*[2]!Tabla2[Bloque A] + 'BD Centrales 2025'!Y257*[2]!Tabla2[Bloque B] + 'BD Centrales 2025'!Z257*[2]!Tabla2[Bloque C])*#REF!,"-")</f>
        <v>-</v>
      </c>
      <c r="AM785" s="12" t="str">
        <f t="shared" si="38"/>
        <v>-</v>
      </c>
      <c r="AN785" s="12">
        <f>IFERROR((AH785+AI785+AJ785)/(SUMIFS($W$2:$W$1194,$E$2:$E$1194,E785)*1000*#REF!),0)</f>
        <v>0</v>
      </c>
    </row>
    <row r="786" spans="1:40" ht="14.4" x14ac:dyDescent="0.3">
      <c r="A786" s="7">
        <v>1932</v>
      </c>
      <c r="B786" s="7" t="s">
        <v>2650</v>
      </c>
      <c r="C786" s="8" t="s">
        <v>2651</v>
      </c>
      <c r="D786" s="6" t="s">
        <v>2652</v>
      </c>
      <c r="E786" s="6" t="str">
        <f>_xlfn.XLOOKUP(D786,'[2]Coordinados SEN'!$A:$A,'[2]Coordinados SEN'!$B:$B,"-",0)</f>
        <v>77.044.654-6</v>
      </c>
      <c r="F786" s="6" t="s">
        <v>2652</v>
      </c>
      <c r="G786" s="6">
        <f t="shared" si="36"/>
        <v>1</v>
      </c>
      <c r="H786" s="6" t="s">
        <v>2653</v>
      </c>
      <c r="I786" s="6" t="s">
        <v>2654</v>
      </c>
      <c r="J786" s="6" t="str">
        <f>_xlfn.XLOOKUP(I786,'[2]Barras CMg'!$E$2:$E$1527,'[2]Barras CMg'!$A$2:$A$1527,"------",0,1)</f>
        <v>------</v>
      </c>
      <c r="K786" s="6" t="s">
        <v>397</v>
      </c>
      <c r="L786" s="6">
        <v>2025</v>
      </c>
      <c r="M786" s="6" t="s">
        <v>495</v>
      </c>
      <c r="N786" s="6" t="s">
        <v>496</v>
      </c>
      <c r="O786" s="6" t="s">
        <v>213</v>
      </c>
      <c r="P786" s="6" t="s">
        <v>106</v>
      </c>
      <c r="Q786" s="6" t="s">
        <v>97</v>
      </c>
      <c r="R786" s="6" t="s">
        <v>97</v>
      </c>
      <c r="S786" s="6" t="s">
        <v>51</v>
      </c>
      <c r="T786" s="9" t="s">
        <v>2655</v>
      </c>
      <c r="U786" s="10">
        <v>9.02</v>
      </c>
      <c r="V786" s="10">
        <v>9</v>
      </c>
      <c r="W786" s="11" t="e">
        <f>_xlfn.XLOOKUP(C786,#REF!,#REF!,"S/I",0)</f>
        <v>#REF!</v>
      </c>
      <c r="X786" s="11" t="str">
        <f>_xlfn.XLOOKUP($D786,[2]Retiros_dinamica!$F:$F,[2]Retiros_dinamica!B:B,"S/I",0)</f>
        <v>S/I</v>
      </c>
      <c r="Y786" s="11" t="str">
        <f>_xlfn.XLOOKUP($D786,[2]Retiros_dinamica!$F:$F,[2]Retiros_dinamica!C:C,"S/I",0)</f>
        <v>S/I</v>
      </c>
      <c r="Z786" s="11" t="str">
        <f>_xlfn.XLOOKUP($D786,[2]Retiros_dinamica!$F:$F,[2]Retiros_dinamica!D:D,"S/I",0)</f>
        <v>S/I</v>
      </c>
      <c r="AA786" s="11" t="str">
        <f>_xlfn.XLOOKUP($D786,[2]Retiros_dinamica!$F:$F,[2]Retiros_dinamica!E:E,"S/I",0)</f>
        <v>S/I</v>
      </c>
      <c r="AB786" s="6" t="str">
        <f>_xlfn.XLOOKUP(C786,[2]CMg!$I$4:$I$106,[2]CMg!$M$4:$M$106,"----",0,1)</f>
        <v>----</v>
      </c>
      <c r="AC786" s="6" t="str">
        <f>_xlfn.XLOOKUP(C786,[2]CMg!$A$4:$A$106,[2]CMg!$B$4:$B$106,"----",0,1)</f>
        <v>----</v>
      </c>
      <c r="AD786" s="6" t="str">
        <f>_xlfn.XLOOKUP(C786,'[3]Promedio solar Cmg'!$A$4:$A$106,'[3]Promedio solar Cmg'!$B$4:$B$106,"----",0,1)</f>
        <v>----</v>
      </c>
      <c r="AH786" s="12">
        <f>_xlfn.XLOOKUP($E786,'[2]Balance económico'!$C:$C,'[2]Balance económico'!$D:$D,"-",0)</f>
        <v>517086807.91966265</v>
      </c>
      <c r="AI786" s="12">
        <f>_xlfn.XLOOKUP($E786,'[2]Balance económico'!$C:$C,'[2]Balance económico'!$E:$E,"-",0)</f>
        <v>72992826.126200005</v>
      </c>
      <c r="AJ786" s="12" t="str">
        <f>_xlfn.XLOOKUP($E786,'[2]Balance económico'!$C:$C,'[2]Balance económico'!$F:$F,"-",0)</f>
        <v>----</v>
      </c>
      <c r="AK786" s="6" t="str">
        <f t="shared" si="37"/>
        <v>PPA</v>
      </c>
      <c r="AL786" s="12" t="str" cm="1">
        <f t="array" ref="AL786">IFERROR((X786*[2]!Tabla2[Bloque A] + 'BD Centrales 2025'!Y322*[2]!Tabla2[Bloque B] + 'BD Centrales 2025'!Z322*[2]!Tabla2[Bloque C])*#REF!,"-")</f>
        <v>-</v>
      </c>
      <c r="AM786" s="12" t="str">
        <f t="shared" si="38"/>
        <v>-</v>
      </c>
      <c r="AN786" s="12">
        <f>IFERROR((AH786+AI786+AJ786)/(SUMIFS($W$2:$W$1194,$E$2:$E$1194,E786)*1000*#REF!),0)</f>
        <v>0</v>
      </c>
    </row>
    <row r="787" spans="1:40" ht="14.4" x14ac:dyDescent="0.3">
      <c r="A787" s="7">
        <v>1933</v>
      </c>
      <c r="B787" s="7" t="s">
        <v>2656</v>
      </c>
      <c r="C787" s="8" t="s">
        <v>2657</v>
      </c>
      <c r="D787" s="6" t="s">
        <v>2658</v>
      </c>
      <c r="E787" s="6" t="str">
        <f>_xlfn.XLOOKUP(D787,'[2]Coordinados SEN'!$A:$A,'[2]Coordinados SEN'!$B:$B,"-",0)</f>
        <v>77.044.669-4</v>
      </c>
      <c r="F787" s="6" t="s">
        <v>2658</v>
      </c>
      <c r="G787" s="6">
        <f t="shared" si="36"/>
        <v>1</v>
      </c>
      <c r="H787" s="6" t="s">
        <v>2659</v>
      </c>
      <c r="I787" s="6" t="s">
        <v>2660</v>
      </c>
      <c r="J787" s="6" t="str">
        <f>_xlfn.XLOOKUP(I787,'[2]Barras CMg'!$E$2:$E$1527,'[2]Barras CMg'!$A$2:$A$1527,"------",0,1)</f>
        <v>------</v>
      </c>
      <c r="K787" s="6" t="s">
        <v>397</v>
      </c>
      <c r="L787" s="6">
        <v>2025</v>
      </c>
      <c r="M787" s="6" t="s">
        <v>495</v>
      </c>
      <c r="N787" s="6" t="s">
        <v>496</v>
      </c>
      <c r="O787" s="6" t="s">
        <v>213</v>
      </c>
      <c r="P787" s="6" t="s">
        <v>90</v>
      </c>
      <c r="Q787" s="6" t="s">
        <v>91</v>
      </c>
      <c r="R787" s="6" t="s">
        <v>1168</v>
      </c>
      <c r="S787" s="6" t="s">
        <v>51</v>
      </c>
      <c r="T787" s="9" t="s">
        <v>2661</v>
      </c>
      <c r="U787" s="10">
        <v>3.05</v>
      </c>
      <c r="V787" s="10">
        <v>3</v>
      </c>
      <c r="W787" s="11" t="e">
        <f>_xlfn.XLOOKUP(C787,#REF!,#REF!,"S/I",0)</f>
        <v>#REF!</v>
      </c>
      <c r="X787" s="11" t="str">
        <f>_xlfn.XLOOKUP($D787,[2]Retiros_dinamica!$F:$F,[2]Retiros_dinamica!B:B,"S/I",0)</f>
        <v>S/I</v>
      </c>
      <c r="Y787" s="11" t="str">
        <f>_xlfn.XLOOKUP($D787,[2]Retiros_dinamica!$F:$F,[2]Retiros_dinamica!C:C,"S/I",0)</f>
        <v>S/I</v>
      </c>
      <c r="Z787" s="11" t="str">
        <f>_xlfn.XLOOKUP($D787,[2]Retiros_dinamica!$F:$F,[2]Retiros_dinamica!D:D,"S/I",0)</f>
        <v>S/I</v>
      </c>
      <c r="AA787" s="11" t="str">
        <f>_xlfn.XLOOKUP($D787,[2]Retiros_dinamica!$F:$F,[2]Retiros_dinamica!E:E,"S/I",0)</f>
        <v>S/I</v>
      </c>
      <c r="AB787" s="6" t="str">
        <f>_xlfn.XLOOKUP(C787,[2]CMg!$I$4:$I$106,[2]CMg!$M$4:$M$106,"----",0,1)</f>
        <v>----</v>
      </c>
      <c r="AC787" s="6" t="str">
        <f>_xlfn.XLOOKUP(C787,[2]CMg!$A$4:$A$106,[2]CMg!$B$4:$B$106,"----",0,1)</f>
        <v>----</v>
      </c>
      <c r="AD787" s="6" t="str">
        <f>_xlfn.XLOOKUP(C787,'[3]Promedio solar Cmg'!$A$4:$A$106,'[3]Promedio solar Cmg'!$B$4:$B$106,"----",0,1)</f>
        <v>----</v>
      </c>
      <c r="AH787" s="12">
        <f>_xlfn.XLOOKUP($E787,'[2]Balance económico'!$C:$C,'[2]Balance económico'!$D:$D,"-",0)</f>
        <v>280600456.89085919</v>
      </c>
      <c r="AI787" s="12">
        <f>_xlfn.XLOOKUP($E787,'[2]Balance económico'!$C:$C,'[2]Balance económico'!$E:$E,"-",0)</f>
        <v>32577307.529599998</v>
      </c>
      <c r="AJ787" s="12" t="str">
        <f>_xlfn.XLOOKUP($E787,'[2]Balance económico'!$C:$C,'[2]Balance económico'!$F:$F,"-",0)</f>
        <v>----</v>
      </c>
      <c r="AK787" s="6" t="str">
        <f t="shared" si="37"/>
        <v>PPA</v>
      </c>
      <c r="AL787" s="12" t="str" cm="1">
        <f t="array" ref="AL787">IFERROR((X787*[2]!Tabla2[Bloque A] + 'BD Centrales 2025'!Y200*[2]!Tabla2[Bloque B] + 'BD Centrales 2025'!Z200*[2]!Tabla2[Bloque C])*#REF!,"-")</f>
        <v>-</v>
      </c>
      <c r="AM787" s="12" t="str">
        <f t="shared" si="38"/>
        <v>-</v>
      </c>
      <c r="AN787" s="12">
        <f>IFERROR((AH787+AI787+AJ787)/(SUMIFS($W$2:$W$1194,$E$2:$E$1194,E787)*1000*#REF!),0)</f>
        <v>0</v>
      </c>
    </row>
    <row r="788" spans="1:40" ht="14.4" x14ac:dyDescent="0.3">
      <c r="A788" s="7">
        <v>1934</v>
      </c>
      <c r="B788" s="7" t="s">
        <v>2662</v>
      </c>
      <c r="C788" s="8" t="s">
        <v>2663</v>
      </c>
      <c r="D788" s="6" t="s">
        <v>1126</v>
      </c>
      <c r="E788" s="6" t="str">
        <f>_xlfn.XLOOKUP(D788,'[2]Coordinados SEN'!$A:$A,'[2]Coordinados SEN'!$B:$B,"-",0)</f>
        <v>77.122.684-1</v>
      </c>
      <c r="F788" s="6" t="s">
        <v>2664</v>
      </c>
      <c r="G788" s="6">
        <f t="shared" si="36"/>
        <v>8</v>
      </c>
      <c r="H788" s="6" t="s">
        <v>1249</v>
      </c>
      <c r="I788" s="6" t="s">
        <v>1250</v>
      </c>
      <c r="J788" s="6" t="str">
        <f>_xlfn.XLOOKUP(I788,'[2]Barras CMg'!$E$2:$E$1527,'[2]Barras CMg'!$A$2:$A$1527,"------",0,1)</f>
        <v>------</v>
      </c>
      <c r="K788" s="6" t="s">
        <v>397</v>
      </c>
      <c r="L788" s="6">
        <v>2025</v>
      </c>
      <c r="M788" s="6" t="s">
        <v>495</v>
      </c>
      <c r="N788" s="6" t="s">
        <v>496</v>
      </c>
      <c r="O788" s="6" t="s">
        <v>213</v>
      </c>
      <c r="P788" s="6" t="s">
        <v>189</v>
      </c>
      <c r="Q788" s="6" t="s">
        <v>189</v>
      </c>
      <c r="R788" s="6" t="s">
        <v>1244</v>
      </c>
      <c r="S788" s="6" t="s">
        <v>51</v>
      </c>
      <c r="T788" s="9" t="s">
        <v>2665</v>
      </c>
      <c r="U788" s="10">
        <v>9.0050000000000008</v>
      </c>
      <c r="V788" s="10">
        <v>9</v>
      </c>
      <c r="W788" s="11" t="e">
        <f>_xlfn.XLOOKUP(C788,#REF!,#REF!,"S/I",0)</f>
        <v>#REF!</v>
      </c>
      <c r="X788" s="11" t="str">
        <f>_xlfn.XLOOKUP($D788,[2]Retiros_dinamica!$F:$F,[2]Retiros_dinamica!B:B,"S/I",0)</f>
        <v>S/I</v>
      </c>
      <c r="Y788" s="11" t="str">
        <f>_xlfn.XLOOKUP($D788,[2]Retiros_dinamica!$F:$F,[2]Retiros_dinamica!C:C,"S/I",0)</f>
        <v>S/I</v>
      </c>
      <c r="Z788" s="11" t="str">
        <f>_xlfn.XLOOKUP($D788,[2]Retiros_dinamica!$F:$F,[2]Retiros_dinamica!D:D,"S/I",0)</f>
        <v>S/I</v>
      </c>
      <c r="AA788" s="11" t="str">
        <f>_xlfn.XLOOKUP($D788,[2]Retiros_dinamica!$F:$F,[2]Retiros_dinamica!E:E,"S/I",0)</f>
        <v>S/I</v>
      </c>
      <c r="AB788" s="6" t="str">
        <f>_xlfn.XLOOKUP(C788,[2]CMg!$I$4:$I$106,[2]CMg!$M$4:$M$106,"----",0,1)</f>
        <v>----</v>
      </c>
      <c r="AC788" s="6" t="str">
        <f>_xlfn.XLOOKUP(C788,[2]CMg!$A$4:$A$106,[2]CMg!$B$4:$B$106,"----",0,1)</f>
        <v>----</v>
      </c>
      <c r="AD788" s="6" t="str">
        <f>_xlfn.XLOOKUP(C788,'[3]Promedio solar Cmg'!$A$4:$A$106,'[3]Promedio solar Cmg'!$B$4:$B$106,"----",0,1)</f>
        <v>----</v>
      </c>
      <c r="AH788" s="12">
        <f>_xlfn.XLOOKUP($E788,'[2]Balance económico'!$C:$C,'[2]Balance económico'!$D:$D,"-",0)</f>
        <v>7031725711.3916912</v>
      </c>
      <c r="AI788" s="12">
        <f>_xlfn.XLOOKUP($E788,'[2]Balance económico'!$C:$C,'[2]Balance económico'!$E:$E,"-",0)</f>
        <v>556134225.99714005</v>
      </c>
      <c r="AJ788" s="12" t="str">
        <f>_xlfn.XLOOKUP($E788,'[2]Balance económico'!$C:$C,'[2]Balance económico'!$F:$F,"-",0)</f>
        <v>----</v>
      </c>
      <c r="AK788" s="6" t="str">
        <f t="shared" si="37"/>
        <v>PPA</v>
      </c>
      <c r="AL788" s="12" t="str" cm="1">
        <f t="array" ref="AL788">IFERROR((X788*[2]!Tabla2[Bloque A] + 'BD Centrales 2025'!Y556*[2]!Tabla2[Bloque B] + 'BD Centrales 2025'!Z556*[2]!Tabla2[Bloque C])*#REF!,"-")</f>
        <v>-</v>
      </c>
      <c r="AM788" s="12" t="str">
        <f t="shared" si="38"/>
        <v>-</v>
      </c>
      <c r="AN788" s="12">
        <f>IFERROR((AH788+AI788+AJ788)/(SUMIFS($W$2:$W$1194,$E$2:$E$1194,E788)*1000*#REF!),0)</f>
        <v>0</v>
      </c>
    </row>
    <row r="789" spans="1:40" ht="14.4" x14ac:dyDescent="0.3">
      <c r="A789" s="7">
        <v>1935</v>
      </c>
      <c r="B789" s="7" t="s">
        <v>2666</v>
      </c>
      <c r="C789" s="8" t="s">
        <v>2667</v>
      </c>
      <c r="D789" s="6" t="s">
        <v>2668</v>
      </c>
      <c r="E789" s="6" t="str">
        <f>_xlfn.XLOOKUP(D789,'[2]Coordinados SEN'!$A:$A,'[2]Coordinados SEN'!$B:$B,"-",0)</f>
        <v>76.208.888-6</v>
      </c>
      <c r="F789" s="6" t="s">
        <v>2669</v>
      </c>
      <c r="G789" s="6">
        <f t="shared" si="36"/>
        <v>1</v>
      </c>
      <c r="H789" s="6" t="s">
        <v>2670</v>
      </c>
      <c r="I789" s="6" t="s">
        <v>2323</v>
      </c>
      <c r="J789" s="6" t="str">
        <f>_xlfn.XLOOKUP(I789,'[2]Barras CMg'!$E$2:$E$1527,'[2]Barras CMg'!$A$2:$A$1527,"------",0,1)</f>
        <v>------</v>
      </c>
      <c r="K789" s="6" t="s">
        <v>397</v>
      </c>
      <c r="L789" s="6">
        <v>2025</v>
      </c>
      <c r="M789" s="6" t="s">
        <v>495</v>
      </c>
      <c r="N789" s="6" t="s">
        <v>496</v>
      </c>
      <c r="O789" s="6" t="s">
        <v>213</v>
      </c>
      <c r="P789" s="6" t="s">
        <v>68</v>
      </c>
      <c r="Q789" s="6" t="s">
        <v>68</v>
      </c>
      <c r="R789" s="6" t="s">
        <v>2324</v>
      </c>
      <c r="S789" s="6" t="s">
        <v>51</v>
      </c>
      <c r="T789" s="9" t="s">
        <v>2671</v>
      </c>
      <c r="U789" s="10">
        <v>2.6150000000000002</v>
      </c>
      <c r="V789" s="10">
        <v>2.6</v>
      </c>
      <c r="W789" s="11" t="e">
        <f>_xlfn.XLOOKUP(C789,#REF!,#REF!,"S/I",0)</f>
        <v>#REF!</v>
      </c>
      <c r="X789" s="11">
        <f>_xlfn.XLOOKUP($D789,[2]Retiros_dinamica!$F:$F,[2]Retiros_dinamica!B:B,"S/I",0)</f>
        <v>405334.93753507233</v>
      </c>
      <c r="Y789" s="11">
        <f>_xlfn.XLOOKUP($D789,[2]Retiros_dinamica!$F:$F,[2]Retiros_dinamica!C:C,"S/I",0)</f>
        <v>538583.99889414711</v>
      </c>
      <c r="Z789" s="11">
        <f>_xlfn.XLOOKUP($D789,[2]Retiros_dinamica!$F:$F,[2]Retiros_dinamica!D:D,"S/I",0)</f>
        <v>203195.39254542091</v>
      </c>
      <c r="AA789" s="11">
        <f>_xlfn.XLOOKUP($D789,[2]Retiros_dinamica!$F:$F,[2]Retiros_dinamica!E:E,"S/I",0)</f>
        <v>1147114.3289746405</v>
      </c>
      <c r="AB789" s="6" t="str">
        <f>_xlfn.XLOOKUP(C789,[2]CMg!$I$4:$I$106,[2]CMg!$M$4:$M$106,"----",0,1)</f>
        <v>----</v>
      </c>
      <c r="AC789" s="6" t="str">
        <f>_xlfn.XLOOKUP(C789,[2]CMg!$A$4:$A$106,[2]CMg!$B$4:$B$106,"----",0,1)</f>
        <v>----</v>
      </c>
      <c r="AD789" s="6" t="str">
        <f>_xlfn.XLOOKUP(C789,'[3]Promedio solar Cmg'!$A$4:$A$106,'[3]Promedio solar Cmg'!$B$4:$B$106,"----",0,1)</f>
        <v>----</v>
      </c>
      <c r="AH789" s="12">
        <f>_xlfn.XLOOKUP($E789,'[2]Balance económico'!$C:$C,'[2]Balance económico'!$D:$D,"-",0)</f>
        <v>-56055466332.610634</v>
      </c>
      <c r="AI789" s="12">
        <f>_xlfn.XLOOKUP($E789,'[2]Balance económico'!$C:$C,'[2]Balance económico'!$E:$E,"-",0)</f>
        <v>-7130529398.0529652</v>
      </c>
      <c r="AJ789" s="12">
        <f>_xlfn.XLOOKUP($E789,'[2]Balance económico'!$C:$C,'[2]Balance económico'!$F:$F,"-",0)</f>
        <v>3323066473.1495776</v>
      </c>
      <c r="AK789" s="6" t="str">
        <f t="shared" si="37"/>
        <v>PPA</v>
      </c>
      <c r="AL789" s="12" t="str" cm="1">
        <f t="array" ref="AL789">IFERROR((X789*[2]!Tabla2[Bloque A] + 'BD Centrales 2025'!Y88*[2]!Tabla2[Bloque B] + 'BD Centrales 2025'!Z88*[2]!Tabla2[Bloque C])*#REF!,"-")</f>
        <v>-</v>
      </c>
      <c r="AM789" s="12" t="str">
        <f t="shared" si="38"/>
        <v>-</v>
      </c>
      <c r="AN789" s="12">
        <f>IFERROR((AH789+AI789+AJ789)/(SUMIFS($W$2:$W$1194,$E$2:$E$1194,E789)*1000*#REF!),0)</f>
        <v>0</v>
      </c>
    </row>
    <row r="790" spans="1:40" ht="14.4" x14ac:dyDescent="0.3">
      <c r="A790" s="7">
        <v>1936</v>
      </c>
      <c r="B790" s="7" t="s">
        <v>2672</v>
      </c>
      <c r="C790" s="8" t="s">
        <v>2673</v>
      </c>
      <c r="D790" s="6" t="s">
        <v>2674</v>
      </c>
      <c r="E790" s="6" t="str">
        <f>_xlfn.XLOOKUP(D790,'[2]Coordinados SEN'!$A:$A,'[2]Coordinados SEN'!$B:$B,"-",0)</f>
        <v>77.088.008-4</v>
      </c>
      <c r="F790" s="6" t="s">
        <v>2674</v>
      </c>
      <c r="G790" s="6">
        <f t="shared" si="36"/>
        <v>1</v>
      </c>
      <c r="H790" s="6" t="s">
        <v>2675</v>
      </c>
      <c r="I790" s="6" t="s">
        <v>2676</v>
      </c>
      <c r="J790" s="6" t="str">
        <f>_xlfn.XLOOKUP(I790,'[2]Barras CMg'!$E$2:$E$1527,'[2]Barras CMg'!$A$2:$A$1527,"------",0,1)</f>
        <v>------</v>
      </c>
      <c r="K790" s="6" t="s">
        <v>397</v>
      </c>
      <c r="L790" s="6">
        <v>2025</v>
      </c>
      <c r="M790" s="6" t="s">
        <v>495</v>
      </c>
      <c r="N790" s="6" t="s">
        <v>496</v>
      </c>
      <c r="O790" s="6" t="s">
        <v>213</v>
      </c>
      <c r="P790" s="6" t="s">
        <v>164</v>
      </c>
      <c r="Q790" s="6" t="s">
        <v>831</v>
      </c>
      <c r="R790" s="6" t="s">
        <v>832</v>
      </c>
      <c r="S790" s="6" t="s">
        <v>51</v>
      </c>
      <c r="T790" s="9" t="s">
        <v>2352</v>
      </c>
      <c r="U790" s="10">
        <v>3.0059999999999998</v>
      </c>
      <c r="V790" s="10">
        <v>3</v>
      </c>
      <c r="W790" s="11" t="e">
        <f>_xlfn.XLOOKUP(C790,#REF!,#REF!,"S/I",0)</f>
        <v>#REF!</v>
      </c>
      <c r="X790" s="11" t="str">
        <f>_xlfn.XLOOKUP($D790,[2]Retiros_dinamica!$F:$F,[2]Retiros_dinamica!B:B,"S/I",0)</f>
        <v>S/I</v>
      </c>
      <c r="Y790" s="11" t="str">
        <f>_xlfn.XLOOKUP($D790,[2]Retiros_dinamica!$F:$F,[2]Retiros_dinamica!C:C,"S/I",0)</f>
        <v>S/I</v>
      </c>
      <c r="Z790" s="11" t="str">
        <f>_xlfn.XLOOKUP($D790,[2]Retiros_dinamica!$F:$F,[2]Retiros_dinamica!D:D,"S/I",0)</f>
        <v>S/I</v>
      </c>
      <c r="AA790" s="11" t="str">
        <f>_xlfn.XLOOKUP($D790,[2]Retiros_dinamica!$F:$F,[2]Retiros_dinamica!E:E,"S/I",0)</f>
        <v>S/I</v>
      </c>
      <c r="AB790" s="6" t="str">
        <f>_xlfn.XLOOKUP(C790,[2]CMg!$I$4:$I$106,[2]CMg!$M$4:$M$106,"----",0,1)</f>
        <v>----</v>
      </c>
      <c r="AC790" s="6" t="str">
        <f>_xlfn.XLOOKUP(C790,[2]CMg!$A$4:$A$106,[2]CMg!$B$4:$B$106,"----",0,1)</f>
        <v>----</v>
      </c>
      <c r="AD790" s="6" t="str">
        <f>_xlfn.XLOOKUP(C790,'[3]Promedio solar Cmg'!$A$4:$A$106,'[3]Promedio solar Cmg'!$B$4:$B$106,"----",0,1)</f>
        <v>----</v>
      </c>
      <c r="AH790" s="12">
        <f>_xlfn.XLOOKUP($E790,'[2]Balance económico'!$C:$C,'[2]Balance económico'!$D:$D,"-",0)</f>
        <v>319598406.62743688</v>
      </c>
      <c r="AI790" s="12">
        <f>_xlfn.XLOOKUP($E790,'[2]Balance económico'!$C:$C,'[2]Balance económico'!$E:$E,"-",0)</f>
        <v>39320003.799200006</v>
      </c>
      <c r="AJ790" s="12" t="str">
        <f>_xlfn.XLOOKUP($E790,'[2]Balance económico'!$C:$C,'[2]Balance económico'!$F:$F,"-",0)</f>
        <v>----</v>
      </c>
      <c r="AK790" s="6" t="str">
        <f t="shared" si="37"/>
        <v>PPA</v>
      </c>
      <c r="AL790" s="12" t="str" cm="1">
        <f t="array" ref="AL790">IFERROR((X790*[2]!Tabla2[Bloque A] + 'BD Centrales 2025'!Y256*[2]!Tabla2[Bloque B] + 'BD Centrales 2025'!Z256*[2]!Tabla2[Bloque C])*#REF!,"-")</f>
        <v>-</v>
      </c>
      <c r="AM790" s="12" t="str">
        <f t="shared" si="38"/>
        <v>-</v>
      </c>
      <c r="AN790" s="12">
        <f>IFERROR((AH790+AI790+AJ790)/(SUMIFS($W$2:$W$1194,$E$2:$E$1194,E790)*1000*#REF!),0)</f>
        <v>0</v>
      </c>
    </row>
    <row r="791" spans="1:40" ht="14.4" x14ac:dyDescent="0.3">
      <c r="A791" s="7">
        <v>1937</v>
      </c>
      <c r="B791" s="7" t="s">
        <v>5875</v>
      </c>
      <c r="C791" s="8" t="s">
        <v>5876</v>
      </c>
      <c r="D791" s="6" t="s">
        <v>5072</v>
      </c>
      <c r="E791" s="6" t="str">
        <f>_xlfn.XLOOKUP(D791,'[2]Coordinados SEN'!$A:$A,'[2]Coordinados SEN'!$B:$B,"-",0)</f>
        <v>77.410.232-9</v>
      </c>
      <c r="F791" s="6" t="s">
        <v>5877</v>
      </c>
      <c r="G791" s="6">
        <f t="shared" si="36"/>
        <v>13</v>
      </c>
      <c r="H791" s="6" t="s">
        <v>5878</v>
      </c>
      <c r="I791" s="6" t="s">
        <v>5879</v>
      </c>
      <c r="J791" s="6" t="str">
        <f>_xlfn.XLOOKUP(I791,'[2]Barras CMg'!$E$2:$E$1527,'[2]Barras CMg'!$A$2:$A$1527,"------",0,1)</f>
        <v>------</v>
      </c>
      <c r="K791" s="6">
        <v>1</v>
      </c>
      <c r="L791" s="6">
        <v>2025</v>
      </c>
      <c r="M791" s="6" t="s">
        <v>45</v>
      </c>
      <c r="N791" s="6" t="s">
        <v>5267</v>
      </c>
      <c r="O791" s="6" t="s">
        <v>213</v>
      </c>
      <c r="P791" s="6" t="s">
        <v>82</v>
      </c>
      <c r="Q791" s="6" t="s">
        <v>83</v>
      </c>
      <c r="R791" s="6" t="s">
        <v>4714</v>
      </c>
      <c r="S791" s="6" t="s">
        <v>51</v>
      </c>
      <c r="T791" s="9" t="s">
        <v>5880</v>
      </c>
      <c r="U791" s="10">
        <v>2.5449999999999999</v>
      </c>
      <c r="V791" s="10">
        <v>2.5</v>
      </c>
      <c r="W791" s="11" t="e">
        <f>_xlfn.XLOOKUP(C791,#REF!,#REF!,"S/I",0)</f>
        <v>#REF!</v>
      </c>
      <c r="X791" s="11" t="str">
        <f>_xlfn.XLOOKUP($D791,[2]Retiros_dinamica!$F:$F,[2]Retiros_dinamica!B:B,"S/I",0)</f>
        <v>S/I</v>
      </c>
      <c r="Y791" s="11" t="str">
        <f>_xlfn.XLOOKUP($D791,[2]Retiros_dinamica!$F:$F,[2]Retiros_dinamica!C:C,"S/I",0)</f>
        <v>S/I</v>
      </c>
      <c r="Z791" s="11" t="str">
        <f>_xlfn.XLOOKUP($D791,[2]Retiros_dinamica!$F:$F,[2]Retiros_dinamica!D:D,"S/I",0)</f>
        <v>S/I</v>
      </c>
      <c r="AA791" s="11" t="str">
        <f>_xlfn.XLOOKUP($D791,[2]Retiros_dinamica!$F:$F,[2]Retiros_dinamica!E:E,"S/I",0)</f>
        <v>S/I</v>
      </c>
      <c r="AB791" s="6" t="str">
        <f>_xlfn.XLOOKUP(C791,[2]CMg!$I$4:$I$106,[2]CMg!$M$4:$M$106,"----",0,1)</f>
        <v>----</v>
      </c>
      <c r="AH791" s="12">
        <f>_xlfn.XLOOKUP($E791,'[2]Balance económico'!$C:$C,'[2]Balance económico'!$D:$D,"-",0)</f>
        <v>1425177876.8054404</v>
      </c>
      <c r="AI791" s="12">
        <f>_xlfn.XLOOKUP($E791,'[2]Balance económico'!$C:$C,'[2]Balance económico'!$E:$E,"-",0)</f>
        <v>1829851866.6927099</v>
      </c>
      <c r="AJ791" s="12" t="str">
        <f>_xlfn.XLOOKUP($E791,'[2]Balance económico'!$C:$C,'[2]Balance económico'!$F:$F,"-",0)</f>
        <v>----</v>
      </c>
      <c r="AK791" s="6" t="str">
        <f t="shared" si="37"/>
        <v>PPA</v>
      </c>
      <c r="AL791" s="12" t="str" cm="1">
        <f t="array" ref="AL791">IFERROR((X791*[2]!Tabla2[Bloque A] + 'BD Centrales 2025'!Y1113*[2]!Tabla2[Bloque B] + 'BD Centrales 2025'!Z1113*[2]!Tabla2[Bloque C])*#REF!,"-")</f>
        <v>-</v>
      </c>
      <c r="AM791" s="12" t="str">
        <f t="shared" si="38"/>
        <v>-</v>
      </c>
      <c r="AN791" s="12">
        <f>IFERROR((AH791+AI791+AJ791)/(SUMIFS($W$2:$W$1194,$E$2:$E$1194,E791)*1000*#REF!),0)</f>
        <v>0</v>
      </c>
    </row>
    <row r="792" spans="1:40" ht="14.4" x14ac:dyDescent="0.3">
      <c r="A792" s="7">
        <v>1938</v>
      </c>
      <c r="B792" s="7" t="s">
        <v>2677</v>
      </c>
      <c r="C792" s="8" t="s">
        <v>2678</v>
      </c>
      <c r="D792" s="6" t="s">
        <v>2679</v>
      </c>
      <c r="E792" s="6" t="str">
        <f>_xlfn.XLOOKUP(D792,'[2]Coordinados SEN'!$A:$A,'[2]Coordinados SEN'!$B:$B,"-",0)</f>
        <v>77.201.711-1</v>
      </c>
      <c r="F792" s="6" t="s">
        <v>2679</v>
      </c>
      <c r="G792" s="6">
        <f t="shared" si="36"/>
        <v>1</v>
      </c>
      <c r="H792" s="6" t="s">
        <v>2680</v>
      </c>
      <c r="I792" s="6" t="s">
        <v>2681</v>
      </c>
      <c r="J792" s="6" t="str">
        <f>_xlfn.XLOOKUP(I792,'[2]Barras CMg'!$E$2:$E$1527,'[2]Barras CMg'!$A$2:$A$1527,"------",0,1)</f>
        <v>------</v>
      </c>
      <c r="K792" s="6" t="s">
        <v>397</v>
      </c>
      <c r="L792" s="6">
        <v>2025</v>
      </c>
      <c r="M792" s="6" t="s">
        <v>495</v>
      </c>
      <c r="N792" s="6" t="s">
        <v>496</v>
      </c>
      <c r="O792" s="6" t="s">
        <v>213</v>
      </c>
      <c r="P792" s="6" t="s">
        <v>164</v>
      </c>
      <c r="Q792" s="6" t="s">
        <v>221</v>
      </c>
      <c r="R792" s="6" t="s">
        <v>1709</v>
      </c>
      <c r="S792" s="6" t="s">
        <v>51</v>
      </c>
      <c r="T792" s="9" t="s">
        <v>2682</v>
      </c>
      <c r="U792" s="10">
        <v>3.05</v>
      </c>
      <c r="V792" s="10">
        <v>3</v>
      </c>
      <c r="W792" s="11" t="e">
        <f>_xlfn.XLOOKUP(C792,#REF!,#REF!,"S/I",0)</f>
        <v>#REF!</v>
      </c>
      <c r="X792" s="11" t="str">
        <f>_xlfn.XLOOKUP($D792,[2]Retiros_dinamica!$F:$F,[2]Retiros_dinamica!B:B,"S/I",0)</f>
        <v>S/I</v>
      </c>
      <c r="Y792" s="11" t="str">
        <f>_xlfn.XLOOKUP($D792,[2]Retiros_dinamica!$F:$F,[2]Retiros_dinamica!C:C,"S/I",0)</f>
        <v>S/I</v>
      </c>
      <c r="Z792" s="11" t="str">
        <f>_xlfn.XLOOKUP($D792,[2]Retiros_dinamica!$F:$F,[2]Retiros_dinamica!D:D,"S/I",0)</f>
        <v>S/I</v>
      </c>
      <c r="AA792" s="11" t="str">
        <f>_xlfn.XLOOKUP($D792,[2]Retiros_dinamica!$F:$F,[2]Retiros_dinamica!E:E,"S/I",0)</f>
        <v>S/I</v>
      </c>
      <c r="AB792" s="6" t="str">
        <f>_xlfn.XLOOKUP(C792,[2]CMg!$I$4:$I$106,[2]CMg!$M$4:$M$106,"----",0,1)</f>
        <v>----</v>
      </c>
      <c r="AC792" s="6" t="str">
        <f>_xlfn.XLOOKUP(C792,[2]CMg!$A$4:$A$106,[2]CMg!$B$4:$B$106,"----",0,1)</f>
        <v>----</v>
      </c>
      <c r="AD792" s="6" t="str">
        <f>_xlfn.XLOOKUP(C792,'[3]Promedio solar Cmg'!$A$4:$A$106,'[3]Promedio solar Cmg'!$B$4:$B$106,"----",0,1)</f>
        <v>----</v>
      </c>
      <c r="AH792" s="12">
        <f>_xlfn.XLOOKUP($E792,'[2]Balance económico'!$C:$C,'[2]Balance económico'!$D:$D,"-",0)</f>
        <v>245702159.47605503</v>
      </c>
      <c r="AI792" s="12">
        <f>_xlfn.XLOOKUP($E792,'[2]Balance económico'!$C:$C,'[2]Balance económico'!$E:$E,"-",0)</f>
        <v>35749299.375500001</v>
      </c>
      <c r="AJ792" s="12" t="str">
        <f>_xlfn.XLOOKUP($E792,'[2]Balance económico'!$C:$C,'[2]Balance económico'!$F:$F,"-",0)</f>
        <v>----</v>
      </c>
      <c r="AK792" s="6" t="str">
        <f t="shared" si="37"/>
        <v>PPA</v>
      </c>
      <c r="AL792" s="12" t="str" cm="1">
        <f t="array" ref="AL792">IFERROR((X792*[2]!Tabla2[Bloque A] + 'BD Centrales 2025'!Y229*[2]!Tabla2[Bloque B] + 'BD Centrales 2025'!Z229*[2]!Tabla2[Bloque C])*#REF!,"-")</f>
        <v>-</v>
      </c>
      <c r="AM792" s="12" t="str">
        <f t="shared" si="38"/>
        <v>-</v>
      </c>
      <c r="AN792" s="12">
        <f>IFERROR((AH792+AI792+AJ792)/(SUMIFS($W$2:$W$1194,$E$2:$E$1194,E792)*1000*#REF!),0)</f>
        <v>0</v>
      </c>
    </row>
    <row r="793" spans="1:40" ht="14.4" x14ac:dyDescent="0.3">
      <c r="A793" s="7">
        <v>1939</v>
      </c>
      <c r="B793" s="7" t="s">
        <v>2683</v>
      </c>
      <c r="C793" s="8" t="s">
        <v>2684</v>
      </c>
      <c r="D793" s="6" t="s">
        <v>2685</v>
      </c>
      <c r="E793" s="6" t="str">
        <f>_xlfn.XLOOKUP(D793,'[2]Coordinados SEN'!$A:$A,'[2]Coordinados SEN'!$B:$B,"-",0)</f>
        <v>77.044.673-2</v>
      </c>
      <c r="F793" s="6" t="s">
        <v>2685</v>
      </c>
      <c r="G793" s="6">
        <f t="shared" si="36"/>
        <v>1</v>
      </c>
      <c r="H793" s="6" t="s">
        <v>2686</v>
      </c>
      <c r="I793" s="6" t="s">
        <v>2687</v>
      </c>
      <c r="J793" s="6" t="str">
        <f>_xlfn.XLOOKUP(I793,'[2]Barras CMg'!$E$2:$E$1527,'[2]Barras CMg'!$A$2:$A$1527,"------",0,1)</f>
        <v>------</v>
      </c>
      <c r="K793" s="6" t="s">
        <v>397</v>
      </c>
      <c r="L793" s="6">
        <v>2025</v>
      </c>
      <c r="M793" s="6" t="s">
        <v>495</v>
      </c>
      <c r="N793" s="6" t="s">
        <v>496</v>
      </c>
      <c r="O793" s="6" t="s">
        <v>213</v>
      </c>
      <c r="P793" s="6" t="s">
        <v>90</v>
      </c>
      <c r="Q793" s="6" t="s">
        <v>91</v>
      </c>
      <c r="R793" s="6" t="s">
        <v>91</v>
      </c>
      <c r="S793" s="6" t="s">
        <v>51</v>
      </c>
      <c r="T793" s="9" t="s">
        <v>2688</v>
      </c>
      <c r="U793" s="10">
        <v>5.01</v>
      </c>
      <c r="V793" s="10">
        <v>5</v>
      </c>
      <c r="W793" s="11" t="e">
        <f>_xlfn.XLOOKUP(C793,#REF!,#REF!,"S/I",0)</f>
        <v>#REF!</v>
      </c>
      <c r="X793" s="11" t="str">
        <f>_xlfn.XLOOKUP($D793,[2]Retiros_dinamica!$F:$F,[2]Retiros_dinamica!B:B,"S/I",0)</f>
        <v>S/I</v>
      </c>
      <c r="Y793" s="11" t="str">
        <f>_xlfn.XLOOKUP($D793,[2]Retiros_dinamica!$F:$F,[2]Retiros_dinamica!C:C,"S/I",0)</f>
        <v>S/I</v>
      </c>
      <c r="Z793" s="11" t="str">
        <f>_xlfn.XLOOKUP($D793,[2]Retiros_dinamica!$F:$F,[2]Retiros_dinamica!D:D,"S/I",0)</f>
        <v>S/I</v>
      </c>
      <c r="AA793" s="11" t="str">
        <f>_xlfn.XLOOKUP($D793,[2]Retiros_dinamica!$F:$F,[2]Retiros_dinamica!E:E,"S/I",0)</f>
        <v>S/I</v>
      </c>
      <c r="AB793" s="6" t="str">
        <f>_xlfn.XLOOKUP(C793,[2]CMg!$I$4:$I$106,[2]CMg!$M$4:$M$106,"----",0,1)</f>
        <v>----</v>
      </c>
      <c r="AC793" s="6" t="str">
        <f>_xlfn.XLOOKUP(C793,[2]CMg!$A$4:$A$106,[2]CMg!$B$4:$B$106,"----",0,1)</f>
        <v>----</v>
      </c>
      <c r="AD793" s="6" t="str">
        <f>_xlfn.XLOOKUP(C793,'[3]Promedio solar Cmg'!$A$4:$A$106,'[3]Promedio solar Cmg'!$B$4:$B$106,"----",0,1)</f>
        <v>----</v>
      </c>
      <c r="AH793" s="12">
        <f>_xlfn.XLOOKUP($E793,'[2]Balance económico'!$C:$C,'[2]Balance económico'!$D:$D,"-",0)</f>
        <v>562993704.70128155</v>
      </c>
      <c r="AI793" s="12">
        <f>_xlfn.XLOOKUP($E793,'[2]Balance económico'!$C:$C,'[2]Balance económico'!$E:$E,"-",0)</f>
        <v>63129417.890700005</v>
      </c>
      <c r="AJ793" s="12" t="str">
        <f>_xlfn.XLOOKUP($E793,'[2]Balance económico'!$C:$C,'[2]Balance económico'!$F:$F,"-",0)</f>
        <v>----</v>
      </c>
      <c r="AK793" s="6" t="str">
        <f t="shared" si="37"/>
        <v>PPA</v>
      </c>
      <c r="AL793" s="12" t="str" cm="1">
        <f t="array" ref="AL793">IFERROR((X793*[2]!Tabla2[Bloque A] + 'BD Centrales 2025'!Y314*[2]!Tabla2[Bloque B] + 'BD Centrales 2025'!Z314*[2]!Tabla2[Bloque C])*#REF!,"-")</f>
        <v>-</v>
      </c>
      <c r="AM793" s="12" t="str">
        <f t="shared" si="38"/>
        <v>-</v>
      </c>
      <c r="AN793" s="12">
        <f>IFERROR((AH793+AI793+AJ793)/(SUMIFS($W$2:$W$1194,$E$2:$E$1194,E793)*1000*#REF!),0)</f>
        <v>0</v>
      </c>
    </row>
    <row r="794" spans="1:40" ht="14.4" x14ac:dyDescent="0.3">
      <c r="A794" s="7">
        <v>1940</v>
      </c>
      <c r="B794" s="7" t="s">
        <v>2689</v>
      </c>
      <c r="C794" s="8" t="s">
        <v>2690</v>
      </c>
      <c r="D794" s="6" t="s">
        <v>2691</v>
      </c>
      <c r="E794" s="6" t="str">
        <f>_xlfn.XLOOKUP(D794,'[2]Coordinados SEN'!$A:$A,'[2]Coordinados SEN'!$B:$B,"-",0)</f>
        <v>77.101.958-7</v>
      </c>
      <c r="F794" s="6" t="s">
        <v>2691</v>
      </c>
      <c r="G794" s="6">
        <f t="shared" si="36"/>
        <v>1</v>
      </c>
      <c r="H794" s="6" t="s">
        <v>2692</v>
      </c>
      <c r="I794" s="6" t="s">
        <v>2693</v>
      </c>
      <c r="J794" s="6" t="str">
        <f>_xlfn.XLOOKUP(I794,'[2]Barras CMg'!$E$2:$E$1527,'[2]Barras CMg'!$A$2:$A$1527,"------",0,1)</f>
        <v>------</v>
      </c>
      <c r="K794" s="6">
        <v>1</v>
      </c>
      <c r="L794" s="6">
        <v>2025</v>
      </c>
      <c r="M794" s="6" t="s">
        <v>495</v>
      </c>
      <c r="N794" s="6" t="s">
        <v>496</v>
      </c>
      <c r="O794" s="6" t="s">
        <v>213</v>
      </c>
      <c r="P794" s="6" t="s">
        <v>90</v>
      </c>
      <c r="Q794" s="6" t="s">
        <v>97</v>
      </c>
      <c r="R794" s="6" t="s">
        <v>1725</v>
      </c>
      <c r="S794" s="6" t="s">
        <v>51</v>
      </c>
      <c r="T794" s="9" t="s">
        <v>2694</v>
      </c>
      <c r="U794" s="10">
        <v>3.01</v>
      </c>
      <c r="V794" s="10">
        <v>3</v>
      </c>
      <c r="W794" s="11" t="e">
        <f>_xlfn.XLOOKUP(C794,#REF!,#REF!,"S/I",0)</f>
        <v>#REF!</v>
      </c>
      <c r="X794" s="11" t="str">
        <f>_xlfn.XLOOKUP($D794,[2]Retiros_dinamica!$F:$F,[2]Retiros_dinamica!B:B,"S/I",0)</f>
        <v>S/I</v>
      </c>
      <c r="Y794" s="11" t="str">
        <f>_xlfn.XLOOKUP($D794,[2]Retiros_dinamica!$F:$F,[2]Retiros_dinamica!C:C,"S/I",0)</f>
        <v>S/I</v>
      </c>
      <c r="Z794" s="11" t="str">
        <f>_xlfn.XLOOKUP($D794,[2]Retiros_dinamica!$F:$F,[2]Retiros_dinamica!D:D,"S/I",0)</f>
        <v>S/I</v>
      </c>
      <c r="AA794" s="11" t="str">
        <f>_xlfn.XLOOKUP($D794,[2]Retiros_dinamica!$F:$F,[2]Retiros_dinamica!E:E,"S/I",0)</f>
        <v>S/I</v>
      </c>
      <c r="AB794" s="6" t="str">
        <f>_xlfn.XLOOKUP(C794,[2]CMg!$I$4:$I$106,[2]CMg!$M$4:$M$106,"----",0,1)</f>
        <v>----</v>
      </c>
      <c r="AC794" s="6" t="str">
        <f>_xlfn.XLOOKUP(C794,[2]CMg!$A$4:$A$106,[2]CMg!$B$4:$B$106,"----",0,1)</f>
        <v>----</v>
      </c>
      <c r="AD794" s="6" t="str">
        <f>_xlfn.XLOOKUP(C794,'[3]Promedio solar Cmg'!$A$4:$A$106,'[3]Promedio solar Cmg'!$B$4:$B$106,"----",0,1)</f>
        <v>----</v>
      </c>
      <c r="AH794" s="12">
        <f>_xlfn.XLOOKUP($E794,'[2]Balance económico'!$C:$C,'[2]Balance económico'!$D:$D,"-",0)</f>
        <v>279879917.47063094</v>
      </c>
      <c r="AI794" s="12">
        <f>_xlfn.XLOOKUP($E794,'[2]Balance económico'!$C:$C,'[2]Balance económico'!$E:$E,"-",0)</f>
        <v>33746581.970500007</v>
      </c>
      <c r="AJ794" s="12" t="str">
        <f>_xlfn.XLOOKUP($E794,'[2]Balance económico'!$C:$C,'[2]Balance económico'!$F:$F,"-",0)</f>
        <v>----</v>
      </c>
      <c r="AK794" s="6" t="str">
        <f t="shared" si="37"/>
        <v>PPA</v>
      </c>
      <c r="AL794" s="12" t="str" cm="1">
        <f t="array" ref="AL794">IFERROR((X794*[2]!Tabla2[Bloque A] + 'BD Centrales 2025'!Y210*[2]!Tabla2[Bloque B] + 'BD Centrales 2025'!Z210*[2]!Tabla2[Bloque C])*#REF!,"-")</f>
        <v>-</v>
      </c>
      <c r="AM794" s="12" t="str">
        <f t="shared" si="38"/>
        <v>-</v>
      </c>
      <c r="AN794" s="12">
        <f>IFERROR((AH794+AI794+AJ794)/(SUMIFS($W$2:$W$1194,$E$2:$E$1194,E794)*1000*#REF!),0)</f>
        <v>0</v>
      </c>
    </row>
    <row r="795" spans="1:40" ht="14.4" x14ac:dyDescent="0.3">
      <c r="A795" s="7">
        <v>1941</v>
      </c>
      <c r="B795" s="7" t="s">
        <v>2695</v>
      </c>
      <c r="C795" s="8" t="s">
        <v>2696</v>
      </c>
      <c r="D795" s="6" t="s">
        <v>2697</v>
      </c>
      <c r="E795" s="6" t="str">
        <f>_xlfn.XLOOKUP(D795,'[2]Coordinados SEN'!$A:$A,'[2]Coordinados SEN'!$B:$B,"-",0)</f>
        <v>76.951.371-K</v>
      </c>
      <c r="F795" s="6" t="s">
        <v>2697</v>
      </c>
      <c r="G795" s="6">
        <f t="shared" si="36"/>
        <v>1</v>
      </c>
      <c r="H795" s="6" t="s">
        <v>2698</v>
      </c>
      <c r="I795" s="6" t="s">
        <v>2200</v>
      </c>
      <c r="J795" s="6" t="str">
        <f>_xlfn.XLOOKUP(I795,'[2]Barras CMg'!$E$2:$E$1527,'[2]Barras CMg'!$A$2:$A$1527,"------",0,1)</f>
        <v>------</v>
      </c>
      <c r="K795" s="6">
        <v>1</v>
      </c>
      <c r="L795" s="6">
        <v>2025</v>
      </c>
      <c r="M795" s="6" t="s">
        <v>495</v>
      </c>
      <c r="N795" s="6" t="s">
        <v>496</v>
      </c>
      <c r="O795" s="6" t="s">
        <v>213</v>
      </c>
      <c r="P795" s="6" t="s">
        <v>477</v>
      </c>
      <c r="Q795" s="6" t="s">
        <v>478</v>
      </c>
      <c r="R795" s="6" t="s">
        <v>479</v>
      </c>
      <c r="S795" s="6" t="s">
        <v>51</v>
      </c>
      <c r="T795" s="9" t="s">
        <v>2699</v>
      </c>
      <c r="U795" s="10">
        <v>2.8002799999999999</v>
      </c>
      <c r="V795" s="10">
        <v>2.8</v>
      </c>
      <c r="W795" s="11" t="e">
        <f>_xlfn.XLOOKUP(C795,#REF!,#REF!,"S/I",0)</f>
        <v>#REF!</v>
      </c>
      <c r="X795" s="11" t="str">
        <f>_xlfn.XLOOKUP($D795,[2]Retiros_dinamica!$F:$F,[2]Retiros_dinamica!B:B,"S/I",0)</f>
        <v>S/I</v>
      </c>
      <c r="Y795" s="11" t="str">
        <f>_xlfn.XLOOKUP($D795,[2]Retiros_dinamica!$F:$F,[2]Retiros_dinamica!C:C,"S/I",0)</f>
        <v>S/I</v>
      </c>
      <c r="Z795" s="11" t="str">
        <f>_xlfn.XLOOKUP($D795,[2]Retiros_dinamica!$F:$F,[2]Retiros_dinamica!D:D,"S/I",0)</f>
        <v>S/I</v>
      </c>
      <c r="AA795" s="11" t="str">
        <f>_xlfn.XLOOKUP($D795,[2]Retiros_dinamica!$F:$F,[2]Retiros_dinamica!E:E,"S/I",0)</f>
        <v>S/I</v>
      </c>
      <c r="AB795" s="6" t="str">
        <f>_xlfn.XLOOKUP(C795,[2]CMg!$I$4:$I$106,[2]CMg!$M$4:$M$106,"----",0,1)</f>
        <v>----</v>
      </c>
      <c r="AH795" s="12">
        <f>_xlfn.XLOOKUP($E795,'[2]Balance económico'!$C:$C,'[2]Balance económico'!$D:$D,"-",0)</f>
        <v>331546478.09466672</v>
      </c>
      <c r="AI795" s="12" t="str">
        <f>_xlfn.XLOOKUP($E795,'[2]Balance económico'!$C:$C,'[2]Balance económico'!$E:$E,"-",0)</f>
        <v>----</v>
      </c>
      <c r="AJ795" s="12" t="str">
        <f>_xlfn.XLOOKUP($E795,'[2]Balance económico'!$C:$C,'[2]Balance económico'!$F:$F,"-",0)</f>
        <v>----</v>
      </c>
      <c r="AK795" s="6" t="str">
        <f t="shared" si="37"/>
        <v>PPA</v>
      </c>
      <c r="AL795" s="12" t="str" cm="1">
        <f t="array" ref="AL795">IFERROR((X795*[2]!Tabla2[Bloque A] + 'BD Centrales 2025'!Y795*[2]!Tabla2[Bloque B] + 'BD Centrales 2025'!Z795*[2]!Tabla2[Bloque C])*#REF!,"-")</f>
        <v>-</v>
      </c>
      <c r="AM795" s="12" t="str">
        <f t="shared" si="38"/>
        <v>-</v>
      </c>
      <c r="AN795" s="12">
        <f>IFERROR((AH795+AI795+AJ795)/(SUMIFS($W$2:$W$1194,$E$2:$E$1194,E795)*1000*#REF!),0)</f>
        <v>0</v>
      </c>
    </row>
    <row r="796" spans="1:40" ht="14.4" x14ac:dyDescent="0.3">
      <c r="A796" s="7">
        <v>1942</v>
      </c>
      <c r="B796" s="7" t="s">
        <v>2700</v>
      </c>
      <c r="C796" s="8" t="s">
        <v>2701</v>
      </c>
      <c r="D796" s="6" t="s">
        <v>2042</v>
      </c>
      <c r="E796" s="6" t="str">
        <f>_xlfn.XLOOKUP(D796,'[2]Coordinados SEN'!$A:$A,'[2]Coordinados SEN'!$B:$B,"-",0)</f>
        <v>77.290.255-7</v>
      </c>
      <c r="F796" s="6" t="s">
        <v>2702</v>
      </c>
      <c r="G796" s="6">
        <f t="shared" si="36"/>
        <v>2</v>
      </c>
      <c r="H796" s="6" t="s">
        <v>2703</v>
      </c>
      <c r="I796" s="6" t="s">
        <v>2704</v>
      </c>
      <c r="J796" s="6" t="str">
        <f>_xlfn.XLOOKUP(I796,'[2]Barras CMg'!$E$2:$E$1527,'[2]Barras CMg'!$A$2:$A$1527,"------",0,1)</f>
        <v>------</v>
      </c>
      <c r="K796" s="6">
        <v>1</v>
      </c>
      <c r="L796" s="6">
        <v>2025</v>
      </c>
      <c r="M796" s="6" t="s">
        <v>495</v>
      </c>
      <c r="N796" s="6" t="s">
        <v>496</v>
      </c>
      <c r="O796" s="6" t="s">
        <v>213</v>
      </c>
      <c r="P796" s="6" t="s">
        <v>164</v>
      </c>
      <c r="Q796" s="6" t="s">
        <v>371</v>
      </c>
      <c r="R796" s="6" t="s">
        <v>2705</v>
      </c>
      <c r="S796" s="6" t="s">
        <v>51</v>
      </c>
      <c r="T796" s="9" t="s">
        <v>2706</v>
      </c>
      <c r="U796" s="10">
        <v>0.39</v>
      </c>
      <c r="V796" s="10">
        <v>0.3</v>
      </c>
      <c r="W796" s="11" t="e">
        <f>_xlfn.XLOOKUP(C796,#REF!,#REF!,"S/I",0)</f>
        <v>#REF!</v>
      </c>
      <c r="X796" s="11" t="str">
        <f>_xlfn.XLOOKUP($D796,[2]Retiros_dinamica!$F:$F,[2]Retiros_dinamica!B:B,"S/I",0)</f>
        <v>S/I</v>
      </c>
      <c r="Y796" s="11" t="str">
        <f>_xlfn.XLOOKUP($D796,[2]Retiros_dinamica!$F:$F,[2]Retiros_dinamica!C:C,"S/I",0)</f>
        <v>S/I</v>
      </c>
      <c r="Z796" s="11" t="str">
        <f>_xlfn.XLOOKUP($D796,[2]Retiros_dinamica!$F:$F,[2]Retiros_dinamica!D:D,"S/I",0)</f>
        <v>S/I</v>
      </c>
      <c r="AA796" s="11" t="str">
        <f>_xlfn.XLOOKUP($D796,[2]Retiros_dinamica!$F:$F,[2]Retiros_dinamica!E:E,"S/I",0)</f>
        <v>S/I</v>
      </c>
      <c r="AB796" s="6" t="str">
        <f>_xlfn.XLOOKUP(C796,[2]CMg!$I$4:$I$106,[2]CMg!$M$4:$M$106,"----",0,1)</f>
        <v>----</v>
      </c>
      <c r="AC796" s="6" t="str">
        <f>_xlfn.XLOOKUP(C796,[2]CMg!$A$4:$A$106,[2]CMg!$B$4:$B$106,"----",0,1)</f>
        <v>----</v>
      </c>
      <c r="AD796" s="6" t="str">
        <f>_xlfn.XLOOKUP(C796,'[3]Promedio solar Cmg'!$A$4:$A$106,'[3]Promedio solar Cmg'!$B$4:$B$106,"----",0,1)</f>
        <v>----</v>
      </c>
      <c r="AH796" s="12">
        <f>_xlfn.XLOOKUP($E796,'[2]Balance económico'!$C:$C,'[2]Balance económico'!$D:$D,"-",0)</f>
        <v>7171404.3199750567</v>
      </c>
      <c r="AI796" s="12">
        <f>_xlfn.XLOOKUP($E796,'[2]Balance económico'!$C:$C,'[2]Balance económico'!$E:$E,"-",0)</f>
        <v>0</v>
      </c>
      <c r="AJ796" s="12" t="str">
        <f>_xlfn.XLOOKUP($E796,'[2]Balance económico'!$C:$C,'[2]Balance económico'!$F:$F,"-",0)</f>
        <v>----</v>
      </c>
      <c r="AK796" s="6" t="str">
        <f t="shared" si="37"/>
        <v>PPA</v>
      </c>
      <c r="AL796" s="12" t="str" cm="1">
        <f t="array" ref="AL796">IFERROR((X796*[2]!Tabla2[Bloque A] + 'BD Centrales 2025'!Y105*[2]!Tabla2[Bloque B] + 'BD Centrales 2025'!Z105*[2]!Tabla2[Bloque C])*#REF!,"-")</f>
        <v>-</v>
      </c>
      <c r="AM796" s="12" t="str">
        <f t="shared" si="38"/>
        <v>-</v>
      </c>
      <c r="AN796" s="12">
        <f>IFERROR((AH796+AI796+AJ796)/(SUMIFS($W$2:$W$1194,$E$2:$E$1194,E796)*1000*#REF!),0)</f>
        <v>0</v>
      </c>
    </row>
    <row r="797" spans="1:40" ht="14.4" x14ac:dyDescent="0.3">
      <c r="A797" s="7">
        <v>1943</v>
      </c>
      <c r="B797" s="7" t="s">
        <v>2707</v>
      </c>
      <c r="C797" s="8" t="s">
        <v>2708</v>
      </c>
      <c r="D797" s="6" t="s">
        <v>2309</v>
      </c>
      <c r="E797" s="6" t="str">
        <f>_xlfn.XLOOKUP(D797,'[2]Coordinados SEN'!$A:$A,'[2]Coordinados SEN'!$B:$B,"-",0)</f>
        <v>77.042.032-6</v>
      </c>
      <c r="F797" s="6" t="s">
        <v>2709</v>
      </c>
      <c r="G797" s="6">
        <f t="shared" si="36"/>
        <v>15</v>
      </c>
      <c r="H797" s="6" t="s">
        <v>2710</v>
      </c>
      <c r="I797" s="6" t="s">
        <v>1136</v>
      </c>
      <c r="J797" s="6" t="str">
        <f>_xlfn.XLOOKUP(I797,'[2]Barras CMg'!$E$2:$E$1527,'[2]Barras CMg'!$A$2:$A$1527,"------",0,1)</f>
        <v>------</v>
      </c>
      <c r="K797" s="6" t="s">
        <v>397</v>
      </c>
      <c r="L797" s="6">
        <v>2025</v>
      </c>
      <c r="M797" s="6" t="s">
        <v>495</v>
      </c>
      <c r="N797" s="6" t="s">
        <v>496</v>
      </c>
      <c r="O797" s="6" t="s">
        <v>213</v>
      </c>
      <c r="P797" s="6" t="s">
        <v>477</v>
      </c>
      <c r="Q797" s="6" t="s">
        <v>478</v>
      </c>
      <c r="R797" s="6" t="s">
        <v>714</v>
      </c>
      <c r="S797" s="6" t="s">
        <v>51</v>
      </c>
      <c r="T797" s="9" t="s">
        <v>2711</v>
      </c>
      <c r="U797" s="10">
        <v>9.35</v>
      </c>
      <c r="V797" s="10">
        <v>9</v>
      </c>
      <c r="W797" s="11" t="e">
        <f>_xlfn.XLOOKUP(C797,#REF!,#REF!,"S/I",0)</f>
        <v>#REF!</v>
      </c>
      <c r="X797" s="11" t="str">
        <f>_xlfn.XLOOKUP($D797,[2]Retiros_dinamica!$F:$F,[2]Retiros_dinamica!B:B,"S/I",0)</f>
        <v>S/I</v>
      </c>
      <c r="Y797" s="11" t="str">
        <f>_xlfn.XLOOKUP($D797,[2]Retiros_dinamica!$F:$F,[2]Retiros_dinamica!C:C,"S/I",0)</f>
        <v>S/I</v>
      </c>
      <c r="Z797" s="11" t="str">
        <f>_xlfn.XLOOKUP($D797,[2]Retiros_dinamica!$F:$F,[2]Retiros_dinamica!D:D,"S/I",0)</f>
        <v>S/I</v>
      </c>
      <c r="AA797" s="11" t="str">
        <f>_xlfn.XLOOKUP($D797,[2]Retiros_dinamica!$F:$F,[2]Retiros_dinamica!E:E,"S/I",0)</f>
        <v>S/I</v>
      </c>
      <c r="AB797" s="6" t="str">
        <f>_xlfn.XLOOKUP(C797,[2]CMg!$I$4:$I$106,[2]CMg!$M$4:$M$106,"----",0,1)</f>
        <v>----</v>
      </c>
      <c r="AC797" s="6" t="str">
        <f>_xlfn.XLOOKUP(C797,[2]CMg!$A$4:$A$106,[2]CMg!$B$4:$B$106,"----",0,1)</f>
        <v>----</v>
      </c>
      <c r="AD797" s="6" t="str">
        <f>_xlfn.XLOOKUP(C797,'[3]Promedio solar Cmg'!$A$4:$A$106,'[3]Promedio solar Cmg'!$B$4:$B$106,"----",0,1)</f>
        <v>----</v>
      </c>
      <c r="AH797" s="12">
        <f>_xlfn.XLOOKUP($E797,'[2]Balance económico'!$C:$C,'[2]Balance económico'!$D:$D,"-",0)</f>
        <v>17945894092.979145</v>
      </c>
      <c r="AI797" s="12">
        <f>_xlfn.XLOOKUP($E797,'[2]Balance económico'!$C:$C,'[2]Balance económico'!$E:$E,"-",0)</f>
        <v>1177127229.339</v>
      </c>
      <c r="AJ797" s="12" t="str">
        <f>_xlfn.XLOOKUP($E797,'[2]Balance económico'!$C:$C,'[2]Balance económico'!$F:$F,"-",0)</f>
        <v>----</v>
      </c>
      <c r="AK797" s="6" t="str">
        <f t="shared" si="37"/>
        <v>PPA</v>
      </c>
      <c r="AL797" s="12" t="str" cm="1">
        <f t="array" ref="AL797">IFERROR((X797*[2]!Tabla2[Bloque A] + 'BD Centrales 2025'!Y612*[2]!Tabla2[Bloque B] + 'BD Centrales 2025'!Z612*[2]!Tabla2[Bloque C])*#REF!,"-")</f>
        <v>-</v>
      </c>
      <c r="AM797" s="12" t="str">
        <f t="shared" si="38"/>
        <v>-</v>
      </c>
      <c r="AN797" s="12">
        <f>IFERROR((AH797+AI797+AJ797)/(SUMIFS($W$2:$W$1194,$E$2:$E$1194,E797)*1000*#REF!),0)</f>
        <v>0</v>
      </c>
    </row>
    <row r="798" spans="1:40" ht="14.4" x14ac:dyDescent="0.3">
      <c r="A798" s="7">
        <v>1944</v>
      </c>
      <c r="B798" s="7" t="s">
        <v>5560</v>
      </c>
      <c r="C798" s="8" t="s">
        <v>5561</v>
      </c>
      <c r="D798" s="6" t="s">
        <v>5562</v>
      </c>
      <c r="E798" s="6" t="str">
        <f>_xlfn.XLOOKUP(D798,'[2]Coordinados SEN'!$A:$A,'[2]Coordinados SEN'!$B:$B,"-",0)</f>
        <v>76.625.330-K</v>
      </c>
      <c r="F798" s="6" t="s">
        <v>5562</v>
      </c>
      <c r="G798" s="6">
        <f t="shared" si="36"/>
        <v>1</v>
      </c>
      <c r="H798" s="6" t="s">
        <v>5563</v>
      </c>
      <c r="I798" s="6" t="s">
        <v>2704</v>
      </c>
      <c r="J798" s="6" t="str">
        <f>_xlfn.XLOOKUP(I798,'[2]Barras CMg'!$E$2:$E$1527,'[2]Barras CMg'!$A$2:$A$1527,"------",0,1)</f>
        <v>------</v>
      </c>
      <c r="K798" s="6">
        <v>3</v>
      </c>
      <c r="L798" s="6">
        <v>2025</v>
      </c>
      <c r="M798" s="6" t="s">
        <v>45</v>
      </c>
      <c r="N798" s="6" t="s">
        <v>5267</v>
      </c>
      <c r="O798" s="6" t="s">
        <v>213</v>
      </c>
      <c r="P798" s="6" t="s">
        <v>164</v>
      </c>
      <c r="Q798" s="6" t="s">
        <v>371</v>
      </c>
      <c r="R798" s="6" t="s">
        <v>2705</v>
      </c>
      <c r="S798" s="6" t="s">
        <v>51</v>
      </c>
      <c r="T798" s="9" t="s">
        <v>2363</v>
      </c>
      <c r="U798" s="10">
        <v>3.0089999999999999</v>
      </c>
      <c r="V798" s="10">
        <v>3</v>
      </c>
      <c r="W798" s="11" t="e">
        <f>_xlfn.XLOOKUP(C798,#REF!,#REF!,"S/I",0)</f>
        <v>#REF!</v>
      </c>
      <c r="X798" s="11" t="str">
        <f>_xlfn.XLOOKUP($D798,[2]Retiros_dinamica!$F:$F,[2]Retiros_dinamica!B:B,"S/I",0)</f>
        <v>S/I</v>
      </c>
      <c r="Y798" s="11" t="str">
        <f>_xlfn.XLOOKUP($D798,[2]Retiros_dinamica!$F:$F,[2]Retiros_dinamica!C:C,"S/I",0)</f>
        <v>S/I</v>
      </c>
      <c r="Z798" s="11" t="str">
        <f>_xlfn.XLOOKUP($D798,[2]Retiros_dinamica!$F:$F,[2]Retiros_dinamica!D:D,"S/I",0)</f>
        <v>S/I</v>
      </c>
      <c r="AA798" s="11" t="str">
        <f>_xlfn.XLOOKUP($D798,[2]Retiros_dinamica!$F:$F,[2]Retiros_dinamica!E:E,"S/I",0)</f>
        <v>S/I</v>
      </c>
      <c r="AB798" s="6" t="str">
        <f>_xlfn.XLOOKUP(C798,[2]CMg!$I$4:$I$106,[2]CMg!$M$4:$M$106,"----",0,1)</f>
        <v>----</v>
      </c>
      <c r="AH798" s="12">
        <f>_xlfn.XLOOKUP($E798,'[2]Balance económico'!$C:$C,'[2]Balance económico'!$D:$D,"-",0)</f>
        <v>-268452.4799500691</v>
      </c>
      <c r="AI798" s="12">
        <f>_xlfn.XLOOKUP($E798,'[2]Balance económico'!$C:$C,'[2]Balance económico'!$E:$E,"-",0)</f>
        <v>184275000.41619998</v>
      </c>
      <c r="AJ798" s="12" t="str">
        <f>_xlfn.XLOOKUP($E798,'[2]Balance económico'!$C:$C,'[2]Balance económico'!$F:$F,"-",0)</f>
        <v>----</v>
      </c>
      <c r="AK798" s="6" t="str">
        <f t="shared" si="37"/>
        <v>PPA</v>
      </c>
      <c r="AL798" s="12" t="str" cm="1">
        <f t="array" ref="AL798">IFERROR((X798*[2]!Tabla2[Bloque A] + 'BD Centrales 2025'!Y1043*[2]!Tabla2[Bloque B] + 'BD Centrales 2025'!Z1043*[2]!Tabla2[Bloque C])*#REF!,"-")</f>
        <v>-</v>
      </c>
      <c r="AM798" s="12" t="str">
        <f t="shared" si="38"/>
        <v>-</v>
      </c>
      <c r="AN798" s="12">
        <f>IFERROR((AH798+AI798+AJ798)/(SUMIFS($W$2:$W$1194,$E$2:$E$1194,E798)*1000*#REF!),0)</f>
        <v>0</v>
      </c>
    </row>
    <row r="799" spans="1:40" ht="14.4" x14ac:dyDescent="0.3">
      <c r="A799" s="7">
        <v>1945</v>
      </c>
      <c r="B799" s="7" t="s">
        <v>2712</v>
      </c>
      <c r="C799" s="8" t="s">
        <v>2713</v>
      </c>
      <c r="D799" s="6" t="s">
        <v>2309</v>
      </c>
      <c r="E799" s="6" t="str">
        <f>_xlfn.XLOOKUP(D799,'[2]Coordinados SEN'!$A:$A,'[2]Coordinados SEN'!$B:$B,"-",0)</f>
        <v>77.042.032-6</v>
      </c>
      <c r="F799" s="6" t="s">
        <v>2714</v>
      </c>
      <c r="G799" s="6">
        <f t="shared" si="36"/>
        <v>15</v>
      </c>
      <c r="H799" s="6" t="s">
        <v>2715</v>
      </c>
      <c r="I799" s="6" t="s">
        <v>1136</v>
      </c>
      <c r="J799" s="6" t="str">
        <f>_xlfn.XLOOKUP(I799,'[2]Barras CMg'!$E$2:$E$1527,'[2]Barras CMg'!$A$2:$A$1527,"------",0,1)</f>
        <v>------</v>
      </c>
      <c r="K799" s="6" t="s">
        <v>397</v>
      </c>
      <c r="L799" s="6">
        <v>2025</v>
      </c>
      <c r="M799" s="6" t="s">
        <v>495</v>
      </c>
      <c r="N799" s="6" t="s">
        <v>496</v>
      </c>
      <c r="O799" s="6" t="s">
        <v>213</v>
      </c>
      <c r="P799" s="6" t="s">
        <v>477</v>
      </c>
      <c r="Q799" s="6" t="s">
        <v>478</v>
      </c>
      <c r="R799" s="6" t="s">
        <v>714</v>
      </c>
      <c r="S799" s="6" t="s">
        <v>51</v>
      </c>
      <c r="T799" s="9" t="s">
        <v>2655</v>
      </c>
      <c r="U799" s="10">
        <v>9.15</v>
      </c>
      <c r="V799" s="10">
        <v>9</v>
      </c>
      <c r="W799" s="11" t="e">
        <f>_xlfn.XLOOKUP(C799,#REF!,#REF!,"S/I",0)</f>
        <v>#REF!</v>
      </c>
      <c r="X799" s="11" t="str">
        <f>_xlfn.XLOOKUP($D799,[2]Retiros_dinamica!$F:$F,[2]Retiros_dinamica!B:B,"S/I",0)</f>
        <v>S/I</v>
      </c>
      <c r="Y799" s="11" t="str">
        <f>_xlfn.XLOOKUP($D799,[2]Retiros_dinamica!$F:$F,[2]Retiros_dinamica!C:C,"S/I",0)</f>
        <v>S/I</v>
      </c>
      <c r="Z799" s="11" t="str">
        <f>_xlfn.XLOOKUP($D799,[2]Retiros_dinamica!$F:$F,[2]Retiros_dinamica!D:D,"S/I",0)</f>
        <v>S/I</v>
      </c>
      <c r="AA799" s="11" t="str">
        <f>_xlfn.XLOOKUP($D799,[2]Retiros_dinamica!$F:$F,[2]Retiros_dinamica!E:E,"S/I",0)</f>
        <v>S/I</v>
      </c>
      <c r="AB799" s="6" t="str">
        <f>_xlfn.XLOOKUP(C799,[2]CMg!$I$4:$I$106,[2]CMg!$M$4:$M$106,"----",0,1)</f>
        <v>----</v>
      </c>
      <c r="AC799" s="6" t="str">
        <f>_xlfn.XLOOKUP(C799,[2]CMg!$A$4:$A$106,[2]CMg!$B$4:$B$106,"----",0,1)</f>
        <v>----</v>
      </c>
      <c r="AD799" s="6" t="str">
        <f>_xlfn.XLOOKUP(C799,'[3]Promedio solar Cmg'!$A$4:$A$106,'[3]Promedio solar Cmg'!$B$4:$B$106,"----",0,1)</f>
        <v>----</v>
      </c>
      <c r="AH799" s="12">
        <f>_xlfn.XLOOKUP($E799,'[2]Balance económico'!$C:$C,'[2]Balance económico'!$D:$D,"-",0)</f>
        <v>17945894092.979145</v>
      </c>
      <c r="AI799" s="12">
        <f>_xlfn.XLOOKUP($E799,'[2]Balance económico'!$C:$C,'[2]Balance económico'!$E:$E,"-",0)</f>
        <v>1177127229.339</v>
      </c>
      <c r="AJ799" s="12" t="str">
        <f>_xlfn.XLOOKUP($E799,'[2]Balance económico'!$C:$C,'[2]Balance económico'!$F:$F,"-",0)</f>
        <v>----</v>
      </c>
      <c r="AK799" s="6" t="str">
        <f t="shared" si="37"/>
        <v>PPA</v>
      </c>
      <c r="AL799" s="12" t="str" cm="1">
        <f t="array" ref="AL799">IFERROR((X799*[2]!Tabla2[Bloque A] + 'BD Centrales 2025'!Y613*[2]!Tabla2[Bloque B] + 'BD Centrales 2025'!Z613*[2]!Tabla2[Bloque C])*#REF!,"-")</f>
        <v>-</v>
      </c>
      <c r="AM799" s="12" t="str">
        <f t="shared" si="38"/>
        <v>-</v>
      </c>
      <c r="AN799" s="12">
        <f>IFERROR((AH799+AI799+AJ799)/(SUMIFS($W$2:$W$1194,$E$2:$E$1194,E799)*1000*#REF!),0)</f>
        <v>0</v>
      </c>
    </row>
    <row r="800" spans="1:40" ht="14.4" x14ac:dyDescent="0.3">
      <c r="A800" s="7">
        <v>1946</v>
      </c>
      <c r="B800" s="7" t="s">
        <v>2716</v>
      </c>
      <c r="C800" s="8" t="s">
        <v>2717</v>
      </c>
      <c r="D800" s="6" t="s">
        <v>2309</v>
      </c>
      <c r="E800" s="6" t="str">
        <f>_xlfn.XLOOKUP(D800,'[2]Coordinados SEN'!$A:$A,'[2]Coordinados SEN'!$B:$B,"-",0)</f>
        <v>77.042.032-6</v>
      </c>
      <c r="F800" s="6" t="s">
        <v>2718</v>
      </c>
      <c r="G800" s="6">
        <f t="shared" si="36"/>
        <v>15</v>
      </c>
      <c r="H800" s="6" t="s">
        <v>2719</v>
      </c>
      <c r="I800" s="6" t="s">
        <v>1136</v>
      </c>
      <c r="J800" s="6" t="str">
        <f>_xlfn.XLOOKUP(I800,'[2]Barras CMg'!$E$2:$E$1527,'[2]Barras CMg'!$A$2:$A$1527,"------",0,1)</f>
        <v>------</v>
      </c>
      <c r="K800" s="6" t="s">
        <v>397</v>
      </c>
      <c r="L800" s="6">
        <v>2025</v>
      </c>
      <c r="M800" s="6" t="s">
        <v>495</v>
      </c>
      <c r="N800" s="6" t="s">
        <v>496</v>
      </c>
      <c r="O800" s="6" t="s">
        <v>213</v>
      </c>
      <c r="P800" s="6" t="s">
        <v>477</v>
      </c>
      <c r="Q800" s="6" t="s">
        <v>478</v>
      </c>
      <c r="R800" s="6" t="s">
        <v>714</v>
      </c>
      <c r="S800" s="6" t="s">
        <v>51</v>
      </c>
      <c r="T800" s="9" t="s">
        <v>2720</v>
      </c>
      <c r="U800" s="10">
        <v>9.15</v>
      </c>
      <c r="V800" s="10">
        <v>9</v>
      </c>
      <c r="W800" s="11" t="e">
        <f>_xlfn.XLOOKUP(C800,#REF!,#REF!,"S/I",0)</f>
        <v>#REF!</v>
      </c>
      <c r="X800" s="11" t="str">
        <f>_xlfn.XLOOKUP($D800,[2]Retiros_dinamica!$F:$F,[2]Retiros_dinamica!B:B,"S/I",0)</f>
        <v>S/I</v>
      </c>
      <c r="Y800" s="11" t="str">
        <f>_xlfn.XLOOKUP($D800,[2]Retiros_dinamica!$F:$F,[2]Retiros_dinamica!C:C,"S/I",0)</f>
        <v>S/I</v>
      </c>
      <c r="Z800" s="11" t="str">
        <f>_xlfn.XLOOKUP($D800,[2]Retiros_dinamica!$F:$F,[2]Retiros_dinamica!D:D,"S/I",0)</f>
        <v>S/I</v>
      </c>
      <c r="AA800" s="11" t="str">
        <f>_xlfn.XLOOKUP($D800,[2]Retiros_dinamica!$F:$F,[2]Retiros_dinamica!E:E,"S/I",0)</f>
        <v>S/I</v>
      </c>
      <c r="AB800" s="6" t="str">
        <f>_xlfn.XLOOKUP(C800,[2]CMg!$I$4:$I$106,[2]CMg!$M$4:$M$106,"----",0,1)</f>
        <v>----</v>
      </c>
      <c r="AC800" s="6" t="str">
        <f>_xlfn.XLOOKUP(C800,[2]CMg!$A$4:$A$106,[2]CMg!$B$4:$B$106,"----",0,1)</f>
        <v>----</v>
      </c>
      <c r="AD800" s="6" t="str">
        <f>_xlfn.XLOOKUP(C800,'[3]Promedio solar Cmg'!$A$4:$A$106,'[3]Promedio solar Cmg'!$B$4:$B$106,"----",0,1)</f>
        <v>----</v>
      </c>
      <c r="AH800" s="12">
        <f>_xlfn.XLOOKUP($E800,'[2]Balance económico'!$C:$C,'[2]Balance económico'!$D:$D,"-",0)</f>
        <v>17945894092.979145</v>
      </c>
      <c r="AI800" s="12">
        <f>_xlfn.XLOOKUP($E800,'[2]Balance económico'!$C:$C,'[2]Balance económico'!$E:$E,"-",0)</f>
        <v>1177127229.339</v>
      </c>
      <c r="AJ800" s="12" t="str">
        <f>_xlfn.XLOOKUP($E800,'[2]Balance económico'!$C:$C,'[2]Balance económico'!$F:$F,"-",0)</f>
        <v>----</v>
      </c>
      <c r="AK800" s="6" t="str">
        <f t="shared" si="37"/>
        <v>PPA</v>
      </c>
      <c r="AL800" s="12" t="str" cm="1">
        <f t="array" ref="AL800">IFERROR((X800*[2]!Tabla2[Bloque A] + 'BD Centrales 2025'!Y614*[2]!Tabla2[Bloque B] + 'BD Centrales 2025'!Z614*[2]!Tabla2[Bloque C])*#REF!,"-")</f>
        <v>-</v>
      </c>
      <c r="AM800" s="12" t="str">
        <f t="shared" si="38"/>
        <v>-</v>
      </c>
      <c r="AN800" s="12">
        <f>IFERROR((AH800+AI800+AJ800)/(SUMIFS($W$2:$W$1194,$E$2:$E$1194,E800)*1000*#REF!),0)</f>
        <v>0</v>
      </c>
    </row>
    <row r="801" spans="1:40" ht="14.4" x14ac:dyDescent="0.3">
      <c r="A801" s="7">
        <v>1947</v>
      </c>
      <c r="B801" s="7" t="s">
        <v>2721</v>
      </c>
      <c r="C801" s="8" t="s">
        <v>2722</v>
      </c>
      <c r="D801" s="6" t="s">
        <v>2309</v>
      </c>
      <c r="E801" s="6" t="str">
        <f>_xlfn.XLOOKUP(D801,'[2]Coordinados SEN'!$A:$A,'[2]Coordinados SEN'!$B:$B,"-",0)</f>
        <v>77.042.032-6</v>
      </c>
      <c r="F801" s="6" t="s">
        <v>2723</v>
      </c>
      <c r="G801" s="6">
        <f t="shared" si="36"/>
        <v>15</v>
      </c>
      <c r="H801" s="6" t="s">
        <v>2724</v>
      </c>
      <c r="I801" s="6" t="s">
        <v>2725</v>
      </c>
      <c r="J801" s="6" t="str">
        <f>_xlfn.XLOOKUP(I801,'[2]Barras CMg'!$E$2:$E$1527,'[2]Barras CMg'!$A$2:$A$1527,"------",0,1)</f>
        <v>------</v>
      </c>
      <c r="K801" s="6" t="s">
        <v>397</v>
      </c>
      <c r="L801" s="6">
        <v>2025</v>
      </c>
      <c r="M801" s="6" t="s">
        <v>495</v>
      </c>
      <c r="N801" s="6" t="s">
        <v>496</v>
      </c>
      <c r="O801" s="6" t="s">
        <v>213</v>
      </c>
      <c r="P801" s="6" t="s">
        <v>497</v>
      </c>
      <c r="Q801" s="6" t="s">
        <v>478</v>
      </c>
      <c r="R801" s="6" t="s">
        <v>844</v>
      </c>
      <c r="S801" s="6" t="s">
        <v>51</v>
      </c>
      <c r="T801" s="9" t="s">
        <v>2726</v>
      </c>
      <c r="U801" s="10">
        <v>9.15</v>
      </c>
      <c r="V801" s="10">
        <v>9</v>
      </c>
      <c r="W801" s="11" t="e">
        <f>_xlfn.XLOOKUP(C801,#REF!,#REF!,"S/I",0)</f>
        <v>#REF!</v>
      </c>
      <c r="X801" s="11" t="str">
        <f>_xlfn.XLOOKUP($D801,[2]Retiros_dinamica!$F:$F,[2]Retiros_dinamica!B:B,"S/I",0)</f>
        <v>S/I</v>
      </c>
      <c r="Y801" s="11" t="str">
        <f>_xlfn.XLOOKUP($D801,[2]Retiros_dinamica!$F:$F,[2]Retiros_dinamica!C:C,"S/I",0)</f>
        <v>S/I</v>
      </c>
      <c r="Z801" s="11" t="str">
        <f>_xlfn.XLOOKUP($D801,[2]Retiros_dinamica!$F:$F,[2]Retiros_dinamica!D:D,"S/I",0)</f>
        <v>S/I</v>
      </c>
      <c r="AA801" s="11" t="str">
        <f>_xlfn.XLOOKUP($D801,[2]Retiros_dinamica!$F:$F,[2]Retiros_dinamica!E:E,"S/I",0)</f>
        <v>S/I</v>
      </c>
      <c r="AB801" s="6" t="str">
        <f>_xlfn.XLOOKUP(C801,[2]CMg!$I$4:$I$106,[2]CMg!$M$4:$M$106,"----",0,1)</f>
        <v>----</v>
      </c>
      <c r="AC801" s="6" t="str">
        <f>_xlfn.XLOOKUP(C801,[2]CMg!$A$4:$A$106,[2]CMg!$B$4:$B$106,"----",0,1)</f>
        <v>----</v>
      </c>
      <c r="AD801" s="6" t="str">
        <f>_xlfn.XLOOKUP(C801,'[3]Promedio solar Cmg'!$A$4:$A$106,'[3]Promedio solar Cmg'!$B$4:$B$106,"----",0,1)</f>
        <v>----</v>
      </c>
      <c r="AH801" s="12">
        <f>_xlfn.XLOOKUP($E801,'[2]Balance económico'!$C:$C,'[2]Balance económico'!$D:$D,"-",0)</f>
        <v>17945894092.979145</v>
      </c>
      <c r="AI801" s="12">
        <f>_xlfn.XLOOKUP($E801,'[2]Balance económico'!$C:$C,'[2]Balance económico'!$E:$E,"-",0)</f>
        <v>1177127229.339</v>
      </c>
      <c r="AJ801" s="12" t="str">
        <f>_xlfn.XLOOKUP($E801,'[2]Balance económico'!$C:$C,'[2]Balance económico'!$F:$F,"-",0)</f>
        <v>----</v>
      </c>
      <c r="AK801" s="6" t="str">
        <f t="shared" si="37"/>
        <v>PPA</v>
      </c>
      <c r="AL801" s="12" t="str" cm="1">
        <f t="array" ref="AL801">IFERROR((X801*[2]!Tabla2[Bloque A] + 'BD Centrales 2025'!Y615*[2]!Tabla2[Bloque B] + 'BD Centrales 2025'!Z615*[2]!Tabla2[Bloque C])*#REF!,"-")</f>
        <v>-</v>
      </c>
      <c r="AM801" s="12" t="str">
        <f t="shared" si="38"/>
        <v>-</v>
      </c>
      <c r="AN801" s="12">
        <f>IFERROR((AH801+AI801+AJ801)/(SUMIFS($W$2:$W$1194,$E$2:$E$1194,E801)*1000*#REF!),0)</f>
        <v>0</v>
      </c>
    </row>
    <row r="802" spans="1:40" ht="14.4" x14ac:dyDescent="0.3">
      <c r="A802" s="7">
        <v>1948</v>
      </c>
      <c r="B802" s="7" t="s">
        <v>2727</v>
      </c>
      <c r="C802" s="8" t="s">
        <v>2728</v>
      </c>
      <c r="D802" s="6" t="s">
        <v>2309</v>
      </c>
      <c r="E802" s="6" t="str">
        <f>_xlfn.XLOOKUP(D802,'[2]Coordinados SEN'!$A:$A,'[2]Coordinados SEN'!$B:$B,"-",0)</f>
        <v>77.042.032-6</v>
      </c>
      <c r="F802" s="6" t="s">
        <v>2729</v>
      </c>
      <c r="G802" s="6">
        <f t="shared" si="36"/>
        <v>15</v>
      </c>
      <c r="H802" s="6" t="s">
        <v>2730</v>
      </c>
      <c r="I802" s="6" t="s">
        <v>2730</v>
      </c>
      <c r="J802" s="6" t="str">
        <f>_xlfn.XLOOKUP(I802,'[2]Barras CMg'!$E$2:$E$1527,'[2]Barras CMg'!$A$2:$A$1527,"------",0,1)</f>
        <v>------</v>
      </c>
      <c r="K802" s="6" t="s">
        <v>397</v>
      </c>
      <c r="L802" s="6">
        <v>2025</v>
      </c>
      <c r="M802" s="6" t="s">
        <v>495</v>
      </c>
      <c r="N802" s="6" t="s">
        <v>496</v>
      </c>
      <c r="O802" s="6" t="s">
        <v>213</v>
      </c>
      <c r="P802" s="6" t="s">
        <v>477</v>
      </c>
      <c r="Q802" s="6" t="s">
        <v>579</v>
      </c>
      <c r="R802" s="6" t="s">
        <v>580</v>
      </c>
      <c r="S802" s="6" t="s">
        <v>51</v>
      </c>
      <c r="T802" s="9" t="s">
        <v>2731</v>
      </c>
      <c r="U802" s="10">
        <v>9.15</v>
      </c>
      <c r="V802" s="10">
        <v>9</v>
      </c>
      <c r="W802" s="11" t="e">
        <f>_xlfn.XLOOKUP(C802,#REF!,#REF!,"S/I",0)</f>
        <v>#REF!</v>
      </c>
      <c r="X802" s="11" t="str">
        <f>_xlfn.XLOOKUP($D802,[2]Retiros_dinamica!$F:$F,[2]Retiros_dinamica!B:B,"S/I",0)</f>
        <v>S/I</v>
      </c>
      <c r="Y802" s="11" t="str">
        <f>_xlfn.XLOOKUP($D802,[2]Retiros_dinamica!$F:$F,[2]Retiros_dinamica!C:C,"S/I",0)</f>
        <v>S/I</v>
      </c>
      <c r="Z802" s="11" t="str">
        <f>_xlfn.XLOOKUP($D802,[2]Retiros_dinamica!$F:$F,[2]Retiros_dinamica!D:D,"S/I",0)</f>
        <v>S/I</v>
      </c>
      <c r="AA802" s="11" t="str">
        <f>_xlfn.XLOOKUP($D802,[2]Retiros_dinamica!$F:$F,[2]Retiros_dinamica!E:E,"S/I",0)</f>
        <v>S/I</v>
      </c>
      <c r="AB802" s="6" t="str">
        <f>_xlfn.XLOOKUP(C802,[2]CMg!$I$4:$I$106,[2]CMg!$M$4:$M$106,"----",0,1)</f>
        <v>----</v>
      </c>
      <c r="AC802" s="6" t="str">
        <f>_xlfn.XLOOKUP(C802,[2]CMg!$A$4:$A$106,[2]CMg!$B$4:$B$106,"----",0,1)</f>
        <v>----</v>
      </c>
      <c r="AD802" s="6" t="str">
        <f>_xlfn.XLOOKUP(C802,'[3]Promedio solar Cmg'!$A$4:$A$106,'[3]Promedio solar Cmg'!$B$4:$B$106,"----",0,1)</f>
        <v>----</v>
      </c>
      <c r="AH802" s="12">
        <f>_xlfn.XLOOKUP($E802,'[2]Balance económico'!$C:$C,'[2]Balance económico'!$D:$D,"-",0)</f>
        <v>17945894092.979145</v>
      </c>
      <c r="AI802" s="12">
        <f>_xlfn.XLOOKUP($E802,'[2]Balance económico'!$C:$C,'[2]Balance económico'!$E:$E,"-",0)</f>
        <v>1177127229.339</v>
      </c>
      <c r="AJ802" s="12" t="str">
        <f>_xlfn.XLOOKUP($E802,'[2]Balance económico'!$C:$C,'[2]Balance económico'!$F:$F,"-",0)</f>
        <v>----</v>
      </c>
      <c r="AK802" s="6" t="str">
        <f t="shared" si="37"/>
        <v>PPA</v>
      </c>
      <c r="AL802" s="12" t="str" cm="1">
        <f t="array" ref="AL802">IFERROR((X802*[2]!Tabla2[Bloque A] + 'BD Centrales 2025'!Y616*[2]!Tabla2[Bloque B] + 'BD Centrales 2025'!Z616*[2]!Tabla2[Bloque C])*#REF!,"-")</f>
        <v>-</v>
      </c>
      <c r="AM802" s="12" t="str">
        <f t="shared" si="38"/>
        <v>-</v>
      </c>
      <c r="AN802" s="12">
        <f>IFERROR((AH802+AI802+AJ802)/(SUMIFS($W$2:$W$1194,$E$2:$E$1194,E802)*1000*#REF!),0)</f>
        <v>0</v>
      </c>
    </row>
    <row r="803" spans="1:40" ht="14.4" x14ac:dyDescent="0.3">
      <c r="A803" s="7">
        <v>1949</v>
      </c>
      <c r="B803" s="7" t="s">
        <v>2740</v>
      </c>
      <c r="C803" s="8" t="s">
        <v>2741</v>
      </c>
      <c r="D803" s="6" t="s">
        <v>2309</v>
      </c>
      <c r="E803" s="6" t="str">
        <f>_xlfn.XLOOKUP(D803,'[2]Coordinados SEN'!$A:$A,'[2]Coordinados SEN'!$B:$B,"-",0)</f>
        <v>77.042.032-6</v>
      </c>
      <c r="F803" s="6" t="s">
        <v>2742</v>
      </c>
      <c r="G803" s="6">
        <f t="shared" si="36"/>
        <v>15</v>
      </c>
      <c r="H803" s="6" t="s">
        <v>2743</v>
      </c>
      <c r="I803" s="6" t="s">
        <v>636</v>
      </c>
      <c r="J803" s="6" t="str">
        <f>_xlfn.XLOOKUP(I803,'[2]Barras CMg'!$E$2:$E$1527,'[2]Barras CMg'!$A$2:$A$1527,"------",0,1)</f>
        <v>------</v>
      </c>
      <c r="K803" s="6" t="s">
        <v>397</v>
      </c>
      <c r="L803" s="6">
        <v>2025</v>
      </c>
      <c r="M803" s="6" t="s">
        <v>495</v>
      </c>
      <c r="N803" s="6" t="s">
        <v>496</v>
      </c>
      <c r="O803" s="6" t="s">
        <v>213</v>
      </c>
      <c r="P803" s="6" t="s">
        <v>477</v>
      </c>
      <c r="Q803" s="6" t="s">
        <v>549</v>
      </c>
      <c r="R803" s="6" t="s">
        <v>637</v>
      </c>
      <c r="S803" s="6" t="s">
        <v>51</v>
      </c>
      <c r="T803" s="9" t="s">
        <v>2744</v>
      </c>
      <c r="U803" s="10">
        <v>9.15</v>
      </c>
      <c r="V803" s="10">
        <v>9</v>
      </c>
      <c r="W803" s="11" t="e">
        <f>_xlfn.XLOOKUP(C803,#REF!,#REF!,"S/I",0)</f>
        <v>#REF!</v>
      </c>
      <c r="X803" s="11" t="str">
        <f>_xlfn.XLOOKUP($D803,[2]Retiros_dinamica!$F:$F,[2]Retiros_dinamica!B:B,"S/I",0)</f>
        <v>S/I</v>
      </c>
      <c r="Y803" s="11" t="str">
        <f>_xlfn.XLOOKUP($D803,[2]Retiros_dinamica!$F:$F,[2]Retiros_dinamica!C:C,"S/I",0)</f>
        <v>S/I</v>
      </c>
      <c r="Z803" s="11" t="str">
        <f>_xlfn.XLOOKUP($D803,[2]Retiros_dinamica!$F:$F,[2]Retiros_dinamica!D:D,"S/I",0)</f>
        <v>S/I</v>
      </c>
      <c r="AA803" s="11" t="str">
        <f>_xlfn.XLOOKUP($D803,[2]Retiros_dinamica!$F:$F,[2]Retiros_dinamica!E:E,"S/I",0)</f>
        <v>S/I</v>
      </c>
      <c r="AB803" s="6" t="str">
        <f>_xlfn.XLOOKUP(C803,[2]CMg!$I$4:$I$106,[2]CMg!$M$4:$M$106,"----",0,1)</f>
        <v>----</v>
      </c>
      <c r="AC803" s="6" t="str">
        <f>_xlfn.XLOOKUP(C803,[2]CMg!$A$4:$A$106,[2]CMg!$B$4:$B$106,"----",0,1)</f>
        <v>----</v>
      </c>
      <c r="AD803" s="6" t="str">
        <f>_xlfn.XLOOKUP(C803,'[3]Promedio solar Cmg'!$A$4:$A$106,'[3]Promedio solar Cmg'!$B$4:$B$106,"----",0,1)</f>
        <v>----</v>
      </c>
      <c r="AH803" s="12">
        <f>_xlfn.XLOOKUP($E803,'[2]Balance económico'!$C:$C,'[2]Balance económico'!$D:$D,"-",0)</f>
        <v>17945894092.979145</v>
      </c>
      <c r="AI803" s="12">
        <f>_xlfn.XLOOKUP($E803,'[2]Balance económico'!$C:$C,'[2]Balance económico'!$E:$E,"-",0)</f>
        <v>1177127229.339</v>
      </c>
      <c r="AJ803" s="12" t="str">
        <f>_xlfn.XLOOKUP($E803,'[2]Balance económico'!$C:$C,'[2]Balance económico'!$F:$F,"-",0)</f>
        <v>----</v>
      </c>
      <c r="AK803" s="6" t="str">
        <f t="shared" si="37"/>
        <v>PPA</v>
      </c>
      <c r="AL803" s="12" t="str" cm="1">
        <f t="array" ref="AL803">IFERROR((X803*[2]!Tabla2[Bloque A] + 'BD Centrales 2025'!Y617*[2]!Tabla2[Bloque B] + 'BD Centrales 2025'!Z617*[2]!Tabla2[Bloque C])*#REF!,"-")</f>
        <v>-</v>
      </c>
      <c r="AM803" s="12" t="str">
        <f t="shared" si="38"/>
        <v>-</v>
      </c>
      <c r="AN803" s="12">
        <f>IFERROR((AH803+AI803+AJ803)/(SUMIFS($W$2:$W$1194,$E$2:$E$1194,E803)*1000*#REF!),0)</f>
        <v>0</v>
      </c>
    </row>
    <row r="804" spans="1:40" ht="14.4" x14ac:dyDescent="0.3">
      <c r="A804" s="7">
        <v>1950</v>
      </c>
      <c r="B804" s="7" t="s">
        <v>2745</v>
      </c>
      <c r="C804" s="8" t="s">
        <v>2746</v>
      </c>
      <c r="D804" s="6" t="s">
        <v>2309</v>
      </c>
      <c r="E804" s="6" t="str">
        <f>_xlfn.XLOOKUP(D804,'[2]Coordinados SEN'!$A:$A,'[2]Coordinados SEN'!$B:$B,"-",0)</f>
        <v>77.042.032-6</v>
      </c>
      <c r="F804" s="6" t="s">
        <v>2747</v>
      </c>
      <c r="G804" s="6">
        <f t="shared" si="36"/>
        <v>15</v>
      </c>
      <c r="H804" s="6" t="s">
        <v>2748</v>
      </c>
      <c r="I804" s="6" t="s">
        <v>2725</v>
      </c>
      <c r="J804" s="6" t="str">
        <f>_xlfn.XLOOKUP(I804,'[2]Barras CMg'!$E$2:$E$1527,'[2]Barras CMg'!$A$2:$A$1527,"------",0,1)</f>
        <v>------</v>
      </c>
      <c r="K804" s="6" t="s">
        <v>397</v>
      </c>
      <c r="L804" s="6">
        <v>2025</v>
      </c>
      <c r="M804" s="6" t="s">
        <v>495</v>
      </c>
      <c r="N804" s="6" t="s">
        <v>496</v>
      </c>
      <c r="O804" s="6" t="s">
        <v>213</v>
      </c>
      <c r="P804" s="6" t="s">
        <v>477</v>
      </c>
      <c r="Q804" s="6" t="s">
        <v>478</v>
      </c>
      <c r="R804" s="6" t="s">
        <v>844</v>
      </c>
      <c r="S804" s="6" t="s">
        <v>51</v>
      </c>
      <c r="T804" s="9" t="s">
        <v>2749</v>
      </c>
      <c r="U804" s="10">
        <v>9.15</v>
      </c>
      <c r="V804" s="10">
        <v>9</v>
      </c>
      <c r="W804" s="11" t="e">
        <f>_xlfn.XLOOKUP(C804,#REF!,#REF!,"S/I",0)</f>
        <v>#REF!</v>
      </c>
      <c r="X804" s="11" t="str">
        <f>_xlfn.XLOOKUP($D804,[2]Retiros_dinamica!$F:$F,[2]Retiros_dinamica!B:B,"S/I",0)</f>
        <v>S/I</v>
      </c>
      <c r="Y804" s="11" t="str">
        <f>_xlfn.XLOOKUP($D804,[2]Retiros_dinamica!$F:$F,[2]Retiros_dinamica!C:C,"S/I",0)</f>
        <v>S/I</v>
      </c>
      <c r="Z804" s="11" t="str">
        <f>_xlfn.XLOOKUP($D804,[2]Retiros_dinamica!$F:$F,[2]Retiros_dinamica!D:D,"S/I",0)</f>
        <v>S/I</v>
      </c>
      <c r="AA804" s="11" t="str">
        <f>_xlfn.XLOOKUP($D804,[2]Retiros_dinamica!$F:$F,[2]Retiros_dinamica!E:E,"S/I",0)</f>
        <v>S/I</v>
      </c>
      <c r="AB804" s="6" t="str">
        <f>_xlfn.XLOOKUP(C804,[2]CMg!$I$4:$I$106,[2]CMg!$M$4:$M$106,"----",0,1)</f>
        <v>----</v>
      </c>
      <c r="AC804" s="6" t="str">
        <f>_xlfn.XLOOKUP(C804,[2]CMg!$A$4:$A$106,[2]CMg!$B$4:$B$106,"----",0,1)</f>
        <v>----</v>
      </c>
      <c r="AD804" s="6" t="str">
        <f>_xlfn.XLOOKUP(C804,'[3]Promedio solar Cmg'!$A$4:$A$106,'[3]Promedio solar Cmg'!$B$4:$B$106,"----",0,1)</f>
        <v>----</v>
      </c>
      <c r="AH804" s="12">
        <f>_xlfn.XLOOKUP($E804,'[2]Balance económico'!$C:$C,'[2]Balance económico'!$D:$D,"-",0)</f>
        <v>17945894092.979145</v>
      </c>
      <c r="AI804" s="12">
        <f>_xlfn.XLOOKUP($E804,'[2]Balance económico'!$C:$C,'[2]Balance económico'!$E:$E,"-",0)</f>
        <v>1177127229.339</v>
      </c>
      <c r="AJ804" s="12" t="str">
        <f>_xlfn.XLOOKUP($E804,'[2]Balance económico'!$C:$C,'[2]Balance económico'!$F:$F,"-",0)</f>
        <v>----</v>
      </c>
      <c r="AK804" s="6" t="str">
        <f t="shared" si="37"/>
        <v>PPA</v>
      </c>
      <c r="AL804" s="12" t="str" cm="1">
        <f t="array" ref="AL804">IFERROR((X804*[2]!Tabla2[Bloque A] + 'BD Centrales 2025'!Y618*[2]!Tabla2[Bloque B] + 'BD Centrales 2025'!Z618*[2]!Tabla2[Bloque C])*#REF!,"-")</f>
        <v>-</v>
      </c>
      <c r="AM804" s="12" t="str">
        <f t="shared" si="38"/>
        <v>-</v>
      </c>
      <c r="AN804" s="12">
        <f>IFERROR((AH804+AI804+AJ804)/(SUMIFS($W$2:$W$1194,$E$2:$E$1194,E804)*1000*#REF!),0)</f>
        <v>0</v>
      </c>
    </row>
    <row r="805" spans="1:40" ht="14.4" x14ac:dyDescent="0.3">
      <c r="A805" s="7">
        <v>1951</v>
      </c>
      <c r="B805" s="7" t="s">
        <v>2750</v>
      </c>
      <c r="C805" s="8" t="s">
        <v>2751</v>
      </c>
      <c r="D805" s="6" t="s">
        <v>2752</v>
      </c>
      <c r="E805" s="6" t="str">
        <f>_xlfn.XLOOKUP(D805,'[2]Coordinados SEN'!$A:$A,'[2]Coordinados SEN'!$B:$B,"-",0)</f>
        <v>76.885.337-1</v>
      </c>
      <c r="F805" s="6" t="s">
        <v>2752</v>
      </c>
      <c r="G805" s="6">
        <f t="shared" si="36"/>
        <v>1</v>
      </c>
      <c r="H805" s="6" t="s">
        <v>2753</v>
      </c>
      <c r="I805" s="6" t="s">
        <v>2754</v>
      </c>
      <c r="J805" s="6" t="str">
        <f>_xlfn.XLOOKUP(I805,'[2]Barras CMg'!$E$2:$E$1527,'[2]Barras CMg'!$A$2:$A$1527,"------",0,1)</f>
        <v>------</v>
      </c>
      <c r="K805" s="6" t="s">
        <v>397</v>
      </c>
      <c r="L805" s="6">
        <v>2025</v>
      </c>
      <c r="M805" s="6" t="s">
        <v>495</v>
      </c>
      <c r="N805" s="6" t="s">
        <v>496</v>
      </c>
      <c r="O805" s="6" t="s">
        <v>213</v>
      </c>
      <c r="P805" s="6" t="s">
        <v>48</v>
      </c>
      <c r="Q805" s="6" t="s">
        <v>48</v>
      </c>
      <c r="R805" s="6" t="s">
        <v>48</v>
      </c>
      <c r="S805" s="6" t="s">
        <v>51</v>
      </c>
      <c r="T805" s="9" t="s">
        <v>2755</v>
      </c>
      <c r="U805" s="10">
        <v>9.1300000000000008</v>
      </c>
      <c r="V805" s="10">
        <v>9</v>
      </c>
      <c r="W805" s="11" t="e">
        <f>_xlfn.XLOOKUP(C805,#REF!,#REF!,"S/I",0)</f>
        <v>#REF!</v>
      </c>
      <c r="X805" s="11" t="str">
        <f>_xlfn.XLOOKUP($D805,[2]Retiros_dinamica!$F:$F,[2]Retiros_dinamica!B:B,"S/I",0)</f>
        <v>S/I</v>
      </c>
      <c r="Y805" s="11" t="str">
        <f>_xlfn.XLOOKUP($D805,[2]Retiros_dinamica!$F:$F,[2]Retiros_dinamica!C:C,"S/I",0)</f>
        <v>S/I</v>
      </c>
      <c r="Z805" s="11" t="str">
        <f>_xlfn.XLOOKUP($D805,[2]Retiros_dinamica!$F:$F,[2]Retiros_dinamica!D:D,"S/I",0)</f>
        <v>S/I</v>
      </c>
      <c r="AA805" s="11" t="str">
        <f>_xlfn.XLOOKUP($D805,[2]Retiros_dinamica!$F:$F,[2]Retiros_dinamica!E:E,"S/I",0)</f>
        <v>S/I</v>
      </c>
      <c r="AB805" s="6" t="str">
        <f>_xlfn.XLOOKUP(C805,[2]CMg!$I$4:$I$106,[2]CMg!$M$4:$M$106,"----",0,1)</f>
        <v>----</v>
      </c>
      <c r="AC805" s="6" t="str">
        <f>_xlfn.XLOOKUP(C805,[2]CMg!$A$4:$A$106,[2]CMg!$B$4:$B$106,"----",0,1)</f>
        <v>----</v>
      </c>
      <c r="AD805" s="6" t="str">
        <f>_xlfn.XLOOKUP(C805,'[3]Promedio solar Cmg'!$A$4:$A$106,'[3]Promedio solar Cmg'!$B$4:$B$106,"----",0,1)</f>
        <v>----</v>
      </c>
      <c r="AH805" s="12">
        <f>_xlfn.XLOOKUP($E805,'[2]Balance económico'!$C:$C,'[2]Balance económico'!$D:$D,"-",0)</f>
        <v>1552839040.7286296</v>
      </c>
      <c r="AI805" s="12">
        <f>_xlfn.XLOOKUP($E805,'[2]Balance económico'!$C:$C,'[2]Balance económico'!$E:$E,"-",0)</f>
        <v>120094365.47680002</v>
      </c>
      <c r="AJ805" s="12" t="str">
        <f>_xlfn.XLOOKUP($E805,'[2]Balance económico'!$C:$C,'[2]Balance económico'!$F:$F,"-",0)</f>
        <v>----</v>
      </c>
      <c r="AK805" s="6" t="str">
        <f t="shared" si="37"/>
        <v>PPA</v>
      </c>
      <c r="AL805" s="12" t="str" cm="1">
        <f t="array" ref="AL805">IFERROR((X805*[2]!Tabla2[Bloque A] + 'BD Centrales 2025'!Y415*[2]!Tabla2[Bloque B] + 'BD Centrales 2025'!Z415*[2]!Tabla2[Bloque C])*#REF!,"-")</f>
        <v>-</v>
      </c>
      <c r="AM805" s="12" t="str">
        <f t="shared" si="38"/>
        <v>-</v>
      </c>
      <c r="AN805" s="12">
        <f>IFERROR((AH805+AI805+AJ805)/(SUMIFS($W$2:$W$1194,$E$2:$E$1194,E805)*1000*#REF!),0)</f>
        <v>0</v>
      </c>
    </row>
    <row r="806" spans="1:40" ht="14.4" x14ac:dyDescent="0.3">
      <c r="A806" s="7">
        <v>1952</v>
      </c>
      <c r="B806" s="7" t="s">
        <v>2756</v>
      </c>
      <c r="C806" s="8" t="s">
        <v>2757</v>
      </c>
      <c r="D806" s="6" t="s">
        <v>677</v>
      </c>
      <c r="E806" s="6" t="str">
        <f>_xlfn.XLOOKUP(D806,'[2]Coordinados SEN'!$A:$A,'[2]Coordinados SEN'!$B:$B,"-",0)</f>
        <v>76.780.504-7</v>
      </c>
      <c r="F806" s="6" t="s">
        <v>2758</v>
      </c>
      <c r="G806" s="6">
        <f t="shared" si="36"/>
        <v>37</v>
      </c>
      <c r="H806" s="6" t="s">
        <v>2759</v>
      </c>
      <c r="I806" s="6" t="s">
        <v>1174</v>
      </c>
      <c r="J806" s="6" t="str">
        <f>_xlfn.XLOOKUP(I806,'[2]Barras CMg'!$E$2:$E$1527,'[2]Barras CMg'!$A$2:$A$1527,"------",0,1)</f>
        <v>------</v>
      </c>
      <c r="K806" s="6" t="s">
        <v>397</v>
      </c>
      <c r="L806" s="6">
        <v>2025</v>
      </c>
      <c r="M806" s="6" t="s">
        <v>495</v>
      </c>
      <c r="N806" s="6" t="s">
        <v>496</v>
      </c>
      <c r="O806" s="6" t="s">
        <v>213</v>
      </c>
      <c r="P806" s="6" t="s">
        <v>189</v>
      </c>
      <c r="Q806" s="6" t="s">
        <v>879</v>
      </c>
      <c r="R806" s="6" t="s">
        <v>2378</v>
      </c>
      <c r="S806" s="6" t="s">
        <v>51</v>
      </c>
      <c r="T806" s="9" t="s">
        <v>2755</v>
      </c>
      <c r="U806" s="10">
        <v>6.01</v>
      </c>
      <c r="V806" s="10">
        <v>6</v>
      </c>
      <c r="W806" s="11" t="e">
        <f>_xlfn.XLOOKUP(C806,#REF!,#REF!,"S/I",0)</f>
        <v>#REF!</v>
      </c>
      <c r="X806" s="11" t="str">
        <f>_xlfn.XLOOKUP($D806,[2]Retiros_dinamica!$F:$F,[2]Retiros_dinamica!B:B,"S/I",0)</f>
        <v>S/I</v>
      </c>
      <c r="Y806" s="11" t="str">
        <f>_xlfn.XLOOKUP($D806,[2]Retiros_dinamica!$F:$F,[2]Retiros_dinamica!C:C,"S/I",0)</f>
        <v>S/I</v>
      </c>
      <c r="Z806" s="11" t="str">
        <f>_xlfn.XLOOKUP($D806,[2]Retiros_dinamica!$F:$F,[2]Retiros_dinamica!D:D,"S/I",0)</f>
        <v>S/I</v>
      </c>
      <c r="AA806" s="11" t="str">
        <f>_xlfn.XLOOKUP($D806,[2]Retiros_dinamica!$F:$F,[2]Retiros_dinamica!E:E,"S/I",0)</f>
        <v>S/I</v>
      </c>
      <c r="AB806" s="6" t="str">
        <f>_xlfn.XLOOKUP(C806,[2]CMg!$I$4:$I$106,[2]CMg!$M$4:$M$106,"----",0,1)</f>
        <v>----</v>
      </c>
      <c r="AC806" s="6" t="str">
        <f>_xlfn.XLOOKUP(C806,[2]CMg!$A$4:$A$106,[2]CMg!$B$4:$B$106,"----",0,1)</f>
        <v>----</v>
      </c>
      <c r="AD806" s="6" t="str">
        <f>_xlfn.XLOOKUP(C806,'[3]Promedio solar Cmg'!$A$4:$A$106,'[3]Promedio solar Cmg'!$B$4:$B$106,"----",0,1)</f>
        <v>----</v>
      </c>
      <c r="AH806" s="12">
        <f>_xlfn.XLOOKUP($E806,'[2]Balance económico'!$C:$C,'[2]Balance económico'!$D:$D,"-",0)</f>
        <v>20548121675.779228</v>
      </c>
      <c r="AI806" s="12">
        <f>_xlfn.XLOOKUP($E806,'[2]Balance económico'!$C:$C,'[2]Balance económico'!$E:$E,"-",0)</f>
        <v>2428228872.1735702</v>
      </c>
      <c r="AJ806" s="12" t="str">
        <f>_xlfn.XLOOKUP($E806,'[2]Balance económico'!$C:$C,'[2]Balance económico'!$F:$F,"-",0)</f>
        <v>----</v>
      </c>
      <c r="AK806" s="6" t="str">
        <f t="shared" si="37"/>
        <v>PPA</v>
      </c>
      <c r="AL806" s="12" t="str" cm="1">
        <f t="array" ref="AL806">IFERROR((X806*[2]!Tabla2[Bloque A] + 'BD Centrales 2025'!Y728*[2]!Tabla2[Bloque B] + 'BD Centrales 2025'!Z728*[2]!Tabla2[Bloque C])*#REF!,"-")</f>
        <v>-</v>
      </c>
      <c r="AM806" s="12" t="str">
        <f t="shared" si="38"/>
        <v>-</v>
      </c>
      <c r="AN806" s="12">
        <f>IFERROR((AH806+AI806+AJ806)/(SUMIFS($W$2:$W$1194,$E$2:$E$1194,E806)*1000*#REF!),0)</f>
        <v>0</v>
      </c>
    </row>
    <row r="807" spans="1:40" ht="14.4" x14ac:dyDescent="0.3">
      <c r="A807" s="7">
        <v>1953</v>
      </c>
      <c r="B807" s="7" t="s">
        <v>2760</v>
      </c>
      <c r="C807" s="8" t="s">
        <v>2761</v>
      </c>
      <c r="D807" s="6" t="s">
        <v>2762</v>
      </c>
      <c r="E807" s="6" t="str">
        <f>_xlfn.XLOOKUP(D807,'[2]Coordinados SEN'!$A:$A,'[2]Coordinados SEN'!$B:$B,"-",0)</f>
        <v>77.324.548-7</v>
      </c>
      <c r="F807" s="6" t="s">
        <v>2762</v>
      </c>
      <c r="G807" s="6">
        <f t="shared" si="36"/>
        <v>1</v>
      </c>
      <c r="H807" s="6" t="s">
        <v>2763</v>
      </c>
      <c r="I807" s="6" t="s">
        <v>2430</v>
      </c>
      <c r="J807" s="6" t="str">
        <f>_xlfn.XLOOKUP(I807,'[2]Barras CMg'!$E$2:$E$1527,'[2]Barras CMg'!$A$2:$A$1527,"------",0,1)</f>
        <v>------</v>
      </c>
      <c r="K807" s="6" t="s">
        <v>397</v>
      </c>
      <c r="L807" s="6">
        <v>2025</v>
      </c>
      <c r="M807" s="6" t="s">
        <v>495</v>
      </c>
      <c r="N807" s="6" t="s">
        <v>496</v>
      </c>
      <c r="O807" s="6" t="s">
        <v>213</v>
      </c>
      <c r="P807" s="6" t="s">
        <v>362</v>
      </c>
      <c r="Q807" s="6" t="s">
        <v>1216</v>
      </c>
      <c r="R807" s="6" t="s">
        <v>1455</v>
      </c>
      <c r="S807" s="6" t="s">
        <v>51</v>
      </c>
      <c r="T807" s="9" t="s">
        <v>2764</v>
      </c>
      <c r="U807" s="10">
        <v>9.01</v>
      </c>
      <c r="V807" s="10">
        <v>9</v>
      </c>
      <c r="W807" s="11" t="e">
        <f>_xlfn.XLOOKUP(C807,#REF!,#REF!,"S/I",0)</f>
        <v>#REF!</v>
      </c>
      <c r="X807" s="11" t="str">
        <f>_xlfn.XLOOKUP($D807,[2]Retiros_dinamica!$F:$F,[2]Retiros_dinamica!B:B,"S/I",0)</f>
        <v>S/I</v>
      </c>
      <c r="Y807" s="11" t="str">
        <f>_xlfn.XLOOKUP($D807,[2]Retiros_dinamica!$F:$F,[2]Retiros_dinamica!C:C,"S/I",0)</f>
        <v>S/I</v>
      </c>
      <c r="Z807" s="11" t="str">
        <f>_xlfn.XLOOKUP($D807,[2]Retiros_dinamica!$F:$F,[2]Retiros_dinamica!D:D,"S/I",0)</f>
        <v>S/I</v>
      </c>
      <c r="AA807" s="11" t="str">
        <f>_xlfn.XLOOKUP($D807,[2]Retiros_dinamica!$F:$F,[2]Retiros_dinamica!E:E,"S/I",0)</f>
        <v>S/I</v>
      </c>
      <c r="AB807" s="6" t="str">
        <f>_xlfn.XLOOKUP(C807,[2]CMg!$I$4:$I$106,[2]CMg!$M$4:$M$106,"----",0,1)</f>
        <v>----</v>
      </c>
      <c r="AC807" s="6" t="str">
        <f>_xlfn.XLOOKUP(C807,[2]CMg!$A$4:$A$106,[2]CMg!$B$4:$B$106,"----",0,1)</f>
        <v>----</v>
      </c>
      <c r="AD807" s="6" t="str">
        <f>_xlfn.XLOOKUP(C807,'[3]Promedio solar Cmg'!$A$4:$A$106,'[3]Promedio solar Cmg'!$B$4:$B$106,"----",0,1)</f>
        <v>----</v>
      </c>
      <c r="AH807" s="12">
        <f>_xlfn.XLOOKUP($E807,'[2]Balance económico'!$C:$C,'[2]Balance económico'!$D:$D,"-",0)</f>
        <v>884413692.4051007</v>
      </c>
      <c r="AI807" s="12">
        <f>_xlfn.XLOOKUP($E807,'[2]Balance económico'!$C:$C,'[2]Balance económico'!$E:$E,"-",0)</f>
        <v>102868615.30559999</v>
      </c>
      <c r="AJ807" s="12" t="str">
        <f>_xlfn.XLOOKUP($E807,'[2]Balance económico'!$C:$C,'[2]Balance económico'!$F:$F,"-",0)</f>
        <v>----</v>
      </c>
      <c r="AK807" s="6" t="str">
        <f t="shared" si="37"/>
        <v>PPA</v>
      </c>
      <c r="AL807" s="12" t="str" cm="1">
        <f t="array" ref="AL807">IFERROR((X807*[2]!Tabla2[Bloque A] + 'BD Centrales 2025'!Y377*[2]!Tabla2[Bloque B] + 'BD Centrales 2025'!Z377*[2]!Tabla2[Bloque C])*#REF!,"-")</f>
        <v>-</v>
      </c>
      <c r="AM807" s="12" t="str">
        <f t="shared" si="38"/>
        <v>-</v>
      </c>
      <c r="AN807" s="12">
        <f>IFERROR((AH807+AI807+AJ807)/(SUMIFS($W$2:$W$1194,$E$2:$E$1194,E807)*1000*#REF!),0)</f>
        <v>0</v>
      </c>
    </row>
    <row r="808" spans="1:40" ht="14.4" x14ac:dyDescent="0.3">
      <c r="A808" s="7">
        <v>1954</v>
      </c>
      <c r="B808" s="7" t="s">
        <v>2765</v>
      </c>
      <c r="C808" s="8" t="s">
        <v>2766</v>
      </c>
      <c r="D808" s="6" t="s">
        <v>2767</v>
      </c>
      <c r="E808" s="6" t="str">
        <f>_xlfn.XLOOKUP(D808,'[2]Coordinados SEN'!$A:$A,'[2]Coordinados SEN'!$B:$B,"-",0)</f>
        <v>76.876.872-2</v>
      </c>
      <c r="F808" s="6" t="s">
        <v>2767</v>
      </c>
      <c r="G808" s="6">
        <f t="shared" si="36"/>
        <v>2</v>
      </c>
      <c r="H808" s="6" t="s">
        <v>2768</v>
      </c>
      <c r="I808" s="6" t="s">
        <v>2769</v>
      </c>
      <c r="J808" s="6" t="str">
        <f>_xlfn.XLOOKUP(I808,'[2]Barras CMg'!$E$2:$E$1527,'[2]Barras CMg'!$A$2:$A$1527,"------",0,1)</f>
        <v>------</v>
      </c>
      <c r="K808" s="6" t="s">
        <v>397</v>
      </c>
      <c r="L808" s="6">
        <v>2025</v>
      </c>
      <c r="M808" s="6" t="s">
        <v>495</v>
      </c>
      <c r="N808" s="6" t="s">
        <v>496</v>
      </c>
      <c r="O808" s="6" t="s">
        <v>213</v>
      </c>
      <c r="P808" s="6" t="s">
        <v>164</v>
      </c>
      <c r="Q808" s="6" t="s">
        <v>831</v>
      </c>
      <c r="R808" s="6" t="s">
        <v>832</v>
      </c>
      <c r="S808" s="6" t="s">
        <v>51</v>
      </c>
      <c r="T808" s="9" t="s">
        <v>2770</v>
      </c>
      <c r="U808" s="10">
        <v>3.0059999999999998</v>
      </c>
      <c r="V808" s="10">
        <v>3</v>
      </c>
      <c r="W808" s="11" t="e">
        <f>_xlfn.XLOOKUP(C808,#REF!,#REF!,"S/I",0)</f>
        <v>#REF!</v>
      </c>
      <c r="X808" s="11" t="str">
        <f>_xlfn.XLOOKUP($D808,[2]Retiros_dinamica!$F:$F,[2]Retiros_dinamica!B:B,"S/I",0)</f>
        <v>S/I</v>
      </c>
      <c r="Y808" s="11" t="str">
        <f>_xlfn.XLOOKUP($D808,[2]Retiros_dinamica!$F:$F,[2]Retiros_dinamica!C:C,"S/I",0)</f>
        <v>S/I</v>
      </c>
      <c r="Z808" s="11" t="str">
        <f>_xlfn.XLOOKUP($D808,[2]Retiros_dinamica!$F:$F,[2]Retiros_dinamica!D:D,"S/I",0)</f>
        <v>S/I</v>
      </c>
      <c r="AA808" s="11" t="str">
        <f>_xlfn.XLOOKUP($D808,[2]Retiros_dinamica!$F:$F,[2]Retiros_dinamica!E:E,"S/I",0)</f>
        <v>S/I</v>
      </c>
      <c r="AB808" s="6" t="str">
        <f>_xlfn.XLOOKUP(C808,[2]CMg!$I$4:$I$106,[2]CMg!$M$4:$M$106,"----",0,1)</f>
        <v>----</v>
      </c>
      <c r="AC808" s="6" t="str">
        <f>_xlfn.XLOOKUP(C808,[2]CMg!$A$4:$A$106,[2]CMg!$B$4:$B$106,"----",0,1)</f>
        <v>----</v>
      </c>
      <c r="AD808" s="6" t="str">
        <f>_xlfn.XLOOKUP(C808,'[3]Promedio solar Cmg'!$A$4:$A$106,'[3]Promedio solar Cmg'!$B$4:$B$106,"----",0,1)</f>
        <v>----</v>
      </c>
      <c r="AH808" s="12">
        <f>_xlfn.XLOOKUP($E808,'[2]Balance económico'!$C:$C,'[2]Balance económico'!$D:$D,"-",0)</f>
        <v>294364254.358603</v>
      </c>
      <c r="AI808" s="12">
        <f>_xlfn.XLOOKUP($E808,'[2]Balance económico'!$C:$C,'[2]Balance económico'!$E:$E,"-",0)</f>
        <v>41079382.092200004</v>
      </c>
      <c r="AJ808" s="12" t="str">
        <f>_xlfn.XLOOKUP($E808,'[2]Balance económico'!$C:$C,'[2]Balance económico'!$F:$F,"-",0)</f>
        <v>----</v>
      </c>
      <c r="AK808" s="6" t="str">
        <f t="shared" si="37"/>
        <v>PPA</v>
      </c>
      <c r="AL808" s="12" t="str" cm="1">
        <f t="array" ref="AL808">IFERROR((X808*[2]!Tabla2[Bloque A] + 'BD Centrales 2025'!Y263*[2]!Tabla2[Bloque B] + 'BD Centrales 2025'!Z263*[2]!Tabla2[Bloque C])*#REF!,"-")</f>
        <v>-</v>
      </c>
      <c r="AM808" s="12" t="str">
        <f t="shared" si="38"/>
        <v>-</v>
      </c>
      <c r="AN808" s="12">
        <f>IFERROR((AH808+AI808+AJ808)/(SUMIFS($W$2:$W$1194,$E$2:$E$1194,E808)*1000*#REF!),0)</f>
        <v>0</v>
      </c>
    </row>
    <row r="809" spans="1:40" ht="14.4" x14ac:dyDescent="0.3">
      <c r="A809" s="7">
        <v>1955</v>
      </c>
      <c r="B809" s="7" t="s">
        <v>2771</v>
      </c>
      <c r="C809" s="8" t="s">
        <v>2772</v>
      </c>
      <c r="D809" s="6" t="s">
        <v>2773</v>
      </c>
      <c r="E809" s="6" t="str">
        <f>_xlfn.XLOOKUP(D809,'[2]Coordinados SEN'!$A:$A,'[2]Coordinados SEN'!$B:$B,"-",0)</f>
        <v>76.416.503-9</v>
      </c>
      <c r="F809" s="6" t="s">
        <v>2773</v>
      </c>
      <c r="G809" s="6">
        <f t="shared" si="36"/>
        <v>1</v>
      </c>
      <c r="H809" s="6" t="s">
        <v>2774</v>
      </c>
      <c r="I809" s="6" t="s">
        <v>1167</v>
      </c>
      <c r="J809" s="6" t="str">
        <f>_xlfn.XLOOKUP(I809,'[2]Barras CMg'!$E$2:$E$1527,'[2]Barras CMg'!$A$2:$A$1527,"------",0,1)</f>
        <v>------</v>
      </c>
      <c r="K809" s="6" t="s">
        <v>397</v>
      </c>
      <c r="L809" s="6">
        <v>2025</v>
      </c>
      <c r="M809" s="6" t="s">
        <v>495</v>
      </c>
      <c r="N809" s="6" t="s">
        <v>496</v>
      </c>
      <c r="O809" s="6" t="s">
        <v>213</v>
      </c>
      <c r="P809" s="6" t="s">
        <v>189</v>
      </c>
      <c r="Q809" s="6" t="s">
        <v>190</v>
      </c>
      <c r="R809" s="6" t="s">
        <v>1304</v>
      </c>
      <c r="S809" s="6" t="s">
        <v>51</v>
      </c>
      <c r="T809" s="9" t="s">
        <v>2623</v>
      </c>
      <c r="U809" s="10">
        <v>3.0059999999999998</v>
      </c>
      <c r="V809" s="10">
        <v>3</v>
      </c>
      <c r="W809" s="11" t="e">
        <f>_xlfn.XLOOKUP(C809,#REF!,#REF!,"S/I",0)</f>
        <v>#REF!</v>
      </c>
      <c r="X809" s="11" t="str">
        <f>_xlfn.XLOOKUP($D809,[2]Retiros_dinamica!$F:$F,[2]Retiros_dinamica!B:B,"S/I",0)</f>
        <v>S/I</v>
      </c>
      <c r="Y809" s="11" t="str">
        <f>_xlfn.XLOOKUP($D809,[2]Retiros_dinamica!$F:$F,[2]Retiros_dinamica!C:C,"S/I",0)</f>
        <v>S/I</v>
      </c>
      <c r="Z809" s="11" t="str">
        <f>_xlfn.XLOOKUP($D809,[2]Retiros_dinamica!$F:$F,[2]Retiros_dinamica!D:D,"S/I",0)</f>
        <v>S/I</v>
      </c>
      <c r="AA809" s="11" t="str">
        <f>_xlfn.XLOOKUP($D809,[2]Retiros_dinamica!$F:$F,[2]Retiros_dinamica!E:E,"S/I",0)</f>
        <v>S/I</v>
      </c>
      <c r="AB809" s="6" t="str">
        <f>_xlfn.XLOOKUP(C809,[2]CMg!$I$4:$I$106,[2]CMg!$M$4:$M$106,"----",0,1)</f>
        <v>----</v>
      </c>
      <c r="AC809" s="6" t="str">
        <f>_xlfn.XLOOKUP(C809,[2]CMg!$A$4:$A$106,[2]CMg!$B$4:$B$106,"----",0,1)</f>
        <v>----</v>
      </c>
      <c r="AD809" s="6" t="str">
        <f>_xlfn.XLOOKUP(C809,'[3]Promedio solar Cmg'!$A$4:$A$106,'[3]Promedio solar Cmg'!$B$4:$B$106,"----",0,1)</f>
        <v>----</v>
      </c>
      <c r="AH809" s="12">
        <f>_xlfn.XLOOKUP($E809,'[2]Balance económico'!$C:$C,'[2]Balance económico'!$D:$D,"-",0)</f>
        <v>356092883.60335529</v>
      </c>
      <c r="AI809" s="12">
        <f>_xlfn.XLOOKUP($E809,'[2]Balance económico'!$C:$C,'[2]Balance económico'!$E:$E,"-",0)</f>
        <v>40350715.955519997</v>
      </c>
      <c r="AJ809" s="12" t="str">
        <f>_xlfn.XLOOKUP($E809,'[2]Balance económico'!$C:$C,'[2]Balance económico'!$F:$F,"-",0)</f>
        <v>----</v>
      </c>
      <c r="AK809" s="6" t="str">
        <f t="shared" si="37"/>
        <v>PPA</v>
      </c>
      <c r="AL809" s="12" t="str" cm="1">
        <f t="array" ref="AL809">IFERROR((X809*[2]!Tabla2[Bloque A] + 'BD Centrales 2025'!Y261*[2]!Tabla2[Bloque B] + 'BD Centrales 2025'!Z261*[2]!Tabla2[Bloque C])*#REF!,"-")</f>
        <v>-</v>
      </c>
      <c r="AM809" s="12" t="str">
        <f t="shared" si="38"/>
        <v>-</v>
      </c>
      <c r="AN809" s="12">
        <f>IFERROR((AH809+AI809+AJ809)/(SUMIFS($W$2:$W$1194,$E$2:$E$1194,E809)*1000*#REF!),0)</f>
        <v>0</v>
      </c>
    </row>
    <row r="810" spans="1:40" ht="14.4" x14ac:dyDescent="0.3">
      <c r="A810" s="7">
        <v>1957</v>
      </c>
      <c r="B810" s="7" t="s">
        <v>2775</v>
      </c>
      <c r="C810" s="8" t="s">
        <v>2776</v>
      </c>
      <c r="D810" s="6" t="s">
        <v>1947</v>
      </c>
      <c r="E810" s="6" t="str">
        <f>_xlfn.XLOOKUP(D810,'[2]Coordinados SEN'!$A:$A,'[2]Coordinados SEN'!$B:$B,"-",0)</f>
        <v>77.084.483-5</v>
      </c>
      <c r="F810" s="6" t="s">
        <v>1947</v>
      </c>
      <c r="G810" s="6">
        <f t="shared" si="36"/>
        <v>3</v>
      </c>
      <c r="H810" s="6" t="s">
        <v>2777</v>
      </c>
      <c r="I810" s="6" t="s">
        <v>2091</v>
      </c>
      <c r="J810" s="6" t="str">
        <f>_xlfn.XLOOKUP(I810,'[2]Barras CMg'!$E$2:$E$1527,'[2]Barras CMg'!$A$2:$A$1527,"------",0,1)</f>
        <v>------</v>
      </c>
      <c r="K810" s="6" t="s">
        <v>397</v>
      </c>
      <c r="L810" s="6">
        <v>2025</v>
      </c>
      <c r="M810" s="6" t="s">
        <v>495</v>
      </c>
      <c r="N810" s="6" t="s">
        <v>496</v>
      </c>
      <c r="O810" s="6" t="s">
        <v>213</v>
      </c>
      <c r="P810" s="6" t="s">
        <v>90</v>
      </c>
      <c r="Q810" s="6" t="s">
        <v>1950</v>
      </c>
      <c r="R810" s="6" t="s">
        <v>1951</v>
      </c>
      <c r="S810" s="6" t="s">
        <v>51</v>
      </c>
      <c r="T810" s="9" t="s">
        <v>2778</v>
      </c>
      <c r="U810" s="10">
        <v>3.05</v>
      </c>
      <c r="V810" s="10">
        <v>3</v>
      </c>
      <c r="W810" s="11" t="e">
        <f>_xlfn.XLOOKUP(C810,#REF!,#REF!,"S/I",0)</f>
        <v>#REF!</v>
      </c>
      <c r="X810" s="11" t="str">
        <f>_xlfn.XLOOKUP($D810,[2]Retiros_dinamica!$F:$F,[2]Retiros_dinamica!B:B,"S/I",0)</f>
        <v>S/I</v>
      </c>
      <c r="Y810" s="11" t="str">
        <f>_xlfn.XLOOKUP($D810,[2]Retiros_dinamica!$F:$F,[2]Retiros_dinamica!C:C,"S/I",0)</f>
        <v>S/I</v>
      </c>
      <c r="Z810" s="11" t="str">
        <f>_xlfn.XLOOKUP($D810,[2]Retiros_dinamica!$F:$F,[2]Retiros_dinamica!D:D,"S/I",0)</f>
        <v>S/I</v>
      </c>
      <c r="AA810" s="11" t="str">
        <f>_xlfn.XLOOKUP($D810,[2]Retiros_dinamica!$F:$F,[2]Retiros_dinamica!E:E,"S/I",0)</f>
        <v>S/I</v>
      </c>
      <c r="AB810" s="6" t="str">
        <f>_xlfn.XLOOKUP(C810,[2]CMg!$I$4:$I$106,[2]CMg!$M$4:$M$106,"----",0,1)</f>
        <v>----</v>
      </c>
      <c r="AC810" s="6" t="str">
        <f>_xlfn.XLOOKUP(C810,[2]CMg!$A$4:$A$106,[2]CMg!$B$4:$B$106,"----",0,1)</f>
        <v>----</v>
      </c>
      <c r="AD810" s="6" t="str">
        <f>_xlfn.XLOOKUP(C810,'[3]Promedio solar Cmg'!$A$4:$A$106,'[3]Promedio solar Cmg'!$B$4:$B$106,"----",0,1)</f>
        <v>----</v>
      </c>
      <c r="AH810" s="12">
        <f>_xlfn.XLOOKUP($E810,'[2]Balance económico'!$C:$C,'[2]Balance económico'!$D:$D,"-",0)</f>
        <v>977975189.77168536</v>
      </c>
      <c r="AI810" s="12">
        <f>_xlfn.XLOOKUP($E810,'[2]Balance económico'!$C:$C,'[2]Balance económico'!$E:$E,"-",0)</f>
        <v>112003646.64349999</v>
      </c>
      <c r="AJ810" s="12" t="str">
        <f>_xlfn.XLOOKUP($E810,'[2]Balance económico'!$C:$C,'[2]Balance económico'!$F:$F,"-",0)</f>
        <v>----</v>
      </c>
      <c r="AK810" s="6" t="str">
        <f t="shared" si="37"/>
        <v>PPA</v>
      </c>
      <c r="AL810" s="12" t="str" cm="1">
        <f t="array" ref="AL810">IFERROR((X810*[2]!Tabla2[Bloque A] + 'BD Centrales 2025'!Y401*[2]!Tabla2[Bloque B] + 'BD Centrales 2025'!Z401*[2]!Tabla2[Bloque C])*#REF!,"-")</f>
        <v>-</v>
      </c>
      <c r="AM810" s="12" t="str">
        <f t="shared" si="38"/>
        <v>-</v>
      </c>
      <c r="AN810" s="12">
        <f>IFERROR((AH810+AI810+AJ810)/(SUMIFS($W$2:$W$1194,$E$2:$E$1194,E810)*1000*#REF!),0)</f>
        <v>0</v>
      </c>
    </row>
    <row r="811" spans="1:40" ht="14.4" x14ac:dyDescent="0.3">
      <c r="A811" s="7">
        <v>1958</v>
      </c>
      <c r="B811" s="7" t="s">
        <v>2779</v>
      </c>
      <c r="C811" s="8" t="s">
        <v>2780</v>
      </c>
      <c r="D811" s="6" t="s">
        <v>2781</v>
      </c>
      <c r="E811" s="6" t="str">
        <f>_xlfn.XLOOKUP(D811,'[2]Coordinados SEN'!$A:$A,'[2]Coordinados SEN'!$B:$B,"-",0)</f>
        <v>76.876.842-0</v>
      </c>
      <c r="F811" s="6" t="s">
        <v>2781</v>
      </c>
      <c r="G811" s="6">
        <f t="shared" si="36"/>
        <v>1</v>
      </c>
      <c r="H811" s="6" t="s">
        <v>2774</v>
      </c>
      <c r="I811" s="6" t="s">
        <v>1167</v>
      </c>
      <c r="J811" s="6" t="str">
        <f>_xlfn.XLOOKUP(I811,'[2]Barras CMg'!$E$2:$E$1527,'[2]Barras CMg'!$A$2:$A$1527,"------",0,1)</f>
        <v>------</v>
      </c>
      <c r="K811" s="6" t="s">
        <v>397</v>
      </c>
      <c r="L811" s="6">
        <v>2025</v>
      </c>
      <c r="M811" s="6" t="s">
        <v>495</v>
      </c>
      <c r="N811" s="6" t="s">
        <v>496</v>
      </c>
      <c r="O811" s="6" t="s">
        <v>213</v>
      </c>
      <c r="P811" s="6" t="s">
        <v>189</v>
      </c>
      <c r="Q811" s="6" t="s">
        <v>190</v>
      </c>
      <c r="R811" s="6" t="s">
        <v>1304</v>
      </c>
      <c r="S811" s="6" t="s">
        <v>51</v>
      </c>
      <c r="T811" s="9" t="s">
        <v>2782</v>
      </c>
      <c r="U811" s="10">
        <v>3.0059999999999998</v>
      </c>
      <c r="V811" s="10">
        <v>3</v>
      </c>
      <c r="W811" s="11" t="e">
        <f>_xlfn.XLOOKUP(C811,#REF!,#REF!,"S/I",0)</f>
        <v>#REF!</v>
      </c>
      <c r="X811" s="11" t="str">
        <f>_xlfn.XLOOKUP($D811,[2]Retiros_dinamica!$F:$F,[2]Retiros_dinamica!B:B,"S/I",0)</f>
        <v>S/I</v>
      </c>
      <c r="Y811" s="11" t="str">
        <f>_xlfn.XLOOKUP($D811,[2]Retiros_dinamica!$F:$F,[2]Retiros_dinamica!C:C,"S/I",0)</f>
        <v>S/I</v>
      </c>
      <c r="Z811" s="11" t="str">
        <f>_xlfn.XLOOKUP($D811,[2]Retiros_dinamica!$F:$F,[2]Retiros_dinamica!D:D,"S/I",0)</f>
        <v>S/I</v>
      </c>
      <c r="AA811" s="11" t="str">
        <f>_xlfn.XLOOKUP($D811,[2]Retiros_dinamica!$F:$F,[2]Retiros_dinamica!E:E,"S/I",0)</f>
        <v>S/I</v>
      </c>
      <c r="AB811" s="6" t="str">
        <f>_xlfn.XLOOKUP(C811,[2]CMg!$I$4:$I$106,[2]CMg!$M$4:$M$106,"----",0,1)</f>
        <v>----</v>
      </c>
      <c r="AC811" s="6" t="str">
        <f>_xlfn.XLOOKUP(C811,[2]CMg!$A$4:$A$106,[2]CMg!$B$4:$B$106,"----",0,1)</f>
        <v>----</v>
      </c>
      <c r="AD811" s="6" t="str">
        <f>_xlfn.XLOOKUP(C811,'[3]Promedio solar Cmg'!$A$4:$A$106,'[3]Promedio solar Cmg'!$B$4:$B$106,"----",0,1)</f>
        <v>----</v>
      </c>
      <c r="AH811" s="12">
        <f>_xlfn.XLOOKUP($E811,'[2]Balance económico'!$C:$C,'[2]Balance económico'!$D:$D,"-",0)</f>
        <v>356494255.9844867</v>
      </c>
      <c r="AI811" s="12">
        <f>_xlfn.XLOOKUP($E811,'[2]Balance económico'!$C:$C,'[2]Balance económico'!$E:$E,"-",0)</f>
        <v>42142691.526280001</v>
      </c>
      <c r="AJ811" s="12" t="str">
        <f>_xlfn.XLOOKUP($E811,'[2]Balance económico'!$C:$C,'[2]Balance económico'!$F:$F,"-",0)</f>
        <v>----</v>
      </c>
      <c r="AK811" s="6" t="str">
        <f t="shared" si="37"/>
        <v>PPA</v>
      </c>
      <c r="AL811" s="12" t="str" cm="1">
        <f t="array" ref="AL811">IFERROR((X811*[2]!Tabla2[Bloque A] + 'BD Centrales 2025'!Y271*[2]!Tabla2[Bloque B] + 'BD Centrales 2025'!Z271*[2]!Tabla2[Bloque C])*#REF!,"-")</f>
        <v>-</v>
      </c>
      <c r="AM811" s="12" t="str">
        <f t="shared" si="38"/>
        <v>-</v>
      </c>
      <c r="AN811" s="12">
        <f>IFERROR((AH811+AI811+AJ811)/(SUMIFS($W$2:$W$1194,$E$2:$E$1194,E811)*1000*#REF!),0)</f>
        <v>0</v>
      </c>
    </row>
    <row r="812" spans="1:40" ht="14.4" x14ac:dyDescent="0.3">
      <c r="A812" s="7">
        <v>1960</v>
      </c>
      <c r="B812" s="7" t="s">
        <v>2783</v>
      </c>
      <c r="C812" s="8" t="s">
        <v>2784</v>
      </c>
      <c r="D812" s="6" t="s">
        <v>2785</v>
      </c>
      <c r="E812" s="6" t="str">
        <f>_xlfn.XLOOKUP(D812,'[2]Coordinados SEN'!$A:$A,'[2]Coordinados SEN'!$B:$B,"-",0)</f>
        <v>77.060.521-0</v>
      </c>
      <c r="F812" s="6" t="s">
        <v>2786</v>
      </c>
      <c r="G812" s="6">
        <f t="shared" si="36"/>
        <v>2</v>
      </c>
      <c r="H812" s="6" t="s">
        <v>2787</v>
      </c>
      <c r="I812" s="6" t="s">
        <v>2073</v>
      </c>
      <c r="J812" s="6" t="str">
        <f>_xlfn.XLOOKUP(I812,'[2]Barras CMg'!$E$2:$E$1527,'[2]Barras CMg'!$A$2:$A$1527,"------",0,1)</f>
        <v>------</v>
      </c>
      <c r="K812" s="6" t="s">
        <v>397</v>
      </c>
      <c r="L812" s="6">
        <v>2025</v>
      </c>
      <c r="M812" s="6" t="s">
        <v>495</v>
      </c>
      <c r="N812" s="6" t="s">
        <v>496</v>
      </c>
      <c r="O812" s="6" t="s">
        <v>213</v>
      </c>
      <c r="P812" s="6" t="s">
        <v>189</v>
      </c>
      <c r="Q812" s="6" t="s">
        <v>2074</v>
      </c>
      <c r="R812" s="6" t="s">
        <v>2075</v>
      </c>
      <c r="S812" s="6" t="s">
        <v>51</v>
      </c>
      <c r="T812" s="9" t="s">
        <v>1877</v>
      </c>
      <c r="U812" s="10">
        <v>3.0045000000000002</v>
      </c>
      <c r="V812" s="10">
        <v>3</v>
      </c>
      <c r="W812" s="11" t="e">
        <f>_xlfn.XLOOKUP(C812,#REF!,#REF!,"S/I",0)</f>
        <v>#REF!</v>
      </c>
      <c r="X812" s="11" t="str">
        <f>_xlfn.XLOOKUP($D812,[2]Retiros_dinamica!$F:$F,[2]Retiros_dinamica!B:B,"S/I",0)</f>
        <v>S/I</v>
      </c>
      <c r="Y812" s="11" t="str">
        <f>_xlfn.XLOOKUP($D812,[2]Retiros_dinamica!$F:$F,[2]Retiros_dinamica!C:C,"S/I",0)</f>
        <v>S/I</v>
      </c>
      <c r="Z812" s="11" t="str">
        <f>_xlfn.XLOOKUP($D812,[2]Retiros_dinamica!$F:$F,[2]Retiros_dinamica!D:D,"S/I",0)</f>
        <v>S/I</v>
      </c>
      <c r="AA812" s="11" t="str">
        <f>_xlfn.XLOOKUP($D812,[2]Retiros_dinamica!$F:$F,[2]Retiros_dinamica!E:E,"S/I",0)</f>
        <v>S/I</v>
      </c>
      <c r="AB812" s="6" t="str">
        <f>_xlfn.XLOOKUP(C812,[2]CMg!$I$4:$I$106,[2]CMg!$M$4:$M$106,"----",0,1)</f>
        <v>----</v>
      </c>
      <c r="AC812" s="6" t="str">
        <f>_xlfn.XLOOKUP(C812,[2]CMg!$A$4:$A$106,[2]CMg!$B$4:$B$106,"----",0,1)</f>
        <v>----</v>
      </c>
      <c r="AD812" s="6" t="str">
        <f>_xlfn.XLOOKUP(C812,'[3]Promedio solar Cmg'!$A$4:$A$106,'[3]Promedio solar Cmg'!$B$4:$B$106,"----",0,1)</f>
        <v>----</v>
      </c>
      <c r="AH812" s="12">
        <f>_xlfn.XLOOKUP($E812,'[2]Balance económico'!$C:$C,'[2]Balance económico'!$D:$D,"-",0)</f>
        <v>219338777.94649097</v>
      </c>
      <c r="AI812" s="12">
        <f>_xlfn.XLOOKUP($E812,'[2]Balance económico'!$C:$C,'[2]Balance económico'!$E:$E,"-",0)</f>
        <v>30739384.684</v>
      </c>
      <c r="AJ812" s="12" t="str">
        <f>_xlfn.XLOOKUP($E812,'[2]Balance económico'!$C:$C,'[2]Balance económico'!$F:$F,"-",0)</f>
        <v>----</v>
      </c>
      <c r="AK812" s="6" t="str">
        <f t="shared" si="37"/>
        <v>PPA</v>
      </c>
      <c r="AL812" s="12" t="str" cm="1">
        <f t="array" ref="AL812">IFERROR((X812*[2]!Tabla2[Bloque A] + 'BD Centrales 2025'!Y184*[2]!Tabla2[Bloque B] + 'BD Centrales 2025'!Z184*[2]!Tabla2[Bloque C])*#REF!,"-")</f>
        <v>-</v>
      </c>
      <c r="AM812" s="12" t="str">
        <f t="shared" si="38"/>
        <v>-</v>
      </c>
      <c r="AN812" s="12">
        <f>IFERROR((AH812+AI812+AJ812)/(SUMIFS($W$2:$W$1194,$E$2:$E$1194,E812)*1000*#REF!),0)</f>
        <v>0</v>
      </c>
    </row>
    <row r="813" spans="1:40" ht="14.4" x14ac:dyDescent="0.3">
      <c r="A813" s="7">
        <v>1961</v>
      </c>
      <c r="B813" s="7" t="s">
        <v>5731</v>
      </c>
      <c r="C813" s="8" t="s">
        <v>5732</v>
      </c>
      <c r="D813" s="6" t="s">
        <v>5722</v>
      </c>
      <c r="E813" s="6" t="str">
        <f>_xlfn.XLOOKUP(D813,'[2]Coordinados SEN'!$A:$A,'[2]Coordinados SEN'!$B:$B,"-",0)</f>
        <v>76.618.682-3</v>
      </c>
      <c r="F813" s="6" t="s">
        <v>5722</v>
      </c>
      <c r="G813" s="6">
        <f t="shared" si="36"/>
        <v>5</v>
      </c>
      <c r="H813" s="6" t="s">
        <v>5733</v>
      </c>
      <c r="I813" s="6" t="s">
        <v>1789</v>
      </c>
      <c r="J813" s="6" t="str">
        <f>_xlfn.XLOOKUP(I813,'[2]Barras CMg'!$E$2:$E$1527,'[2]Barras CMg'!$A$2:$A$1527,"------",0,1)</f>
        <v>------</v>
      </c>
      <c r="K813" s="6">
        <v>1</v>
      </c>
      <c r="L813" s="6">
        <v>2025</v>
      </c>
      <c r="M813" s="6" t="s">
        <v>45</v>
      </c>
      <c r="N813" s="6" t="s">
        <v>5267</v>
      </c>
      <c r="O813" s="6" t="s">
        <v>213</v>
      </c>
      <c r="P813" s="6" t="s">
        <v>189</v>
      </c>
      <c r="Q813" s="6" t="s">
        <v>189</v>
      </c>
      <c r="R813" s="6" t="s">
        <v>189</v>
      </c>
      <c r="S813" s="6" t="s">
        <v>51</v>
      </c>
      <c r="T813" s="9" t="s">
        <v>2813</v>
      </c>
      <c r="U813" s="10">
        <v>3.0350000000000001</v>
      </c>
      <c r="V813" s="10">
        <v>3</v>
      </c>
      <c r="W813" s="11" t="e">
        <f>_xlfn.XLOOKUP(C813,#REF!,#REF!,"S/I",0)</f>
        <v>#REF!</v>
      </c>
      <c r="X813" s="11" t="str">
        <f>_xlfn.XLOOKUP($D813,[2]Retiros_dinamica!$F:$F,[2]Retiros_dinamica!B:B,"S/I",0)</f>
        <v>S/I</v>
      </c>
      <c r="Y813" s="11" t="str">
        <f>_xlfn.XLOOKUP($D813,[2]Retiros_dinamica!$F:$F,[2]Retiros_dinamica!C:C,"S/I",0)</f>
        <v>S/I</v>
      </c>
      <c r="Z813" s="11" t="str">
        <f>_xlfn.XLOOKUP($D813,[2]Retiros_dinamica!$F:$F,[2]Retiros_dinamica!D:D,"S/I",0)</f>
        <v>S/I</v>
      </c>
      <c r="AA813" s="11" t="str">
        <f>_xlfn.XLOOKUP($D813,[2]Retiros_dinamica!$F:$F,[2]Retiros_dinamica!E:E,"S/I",0)</f>
        <v>S/I</v>
      </c>
      <c r="AB813" s="6" t="str">
        <f>_xlfn.XLOOKUP(C813,[2]CMg!$I$4:$I$106,[2]CMg!$M$4:$M$106,"----",0,1)</f>
        <v>----</v>
      </c>
      <c r="AH813" s="12">
        <f>_xlfn.XLOOKUP($E813,'[2]Balance económico'!$C:$C,'[2]Balance económico'!$D:$D,"-",0)</f>
        <v>-2460284.9198400276</v>
      </c>
      <c r="AI813" s="12">
        <f>_xlfn.XLOOKUP($E813,'[2]Balance económico'!$C:$C,'[2]Balance económico'!$E:$E,"-",0)</f>
        <v>914759682.53647983</v>
      </c>
      <c r="AJ813" s="12" t="str">
        <f>_xlfn.XLOOKUP($E813,'[2]Balance económico'!$C:$C,'[2]Balance económico'!$F:$F,"-",0)</f>
        <v>----</v>
      </c>
      <c r="AK813" s="6" t="str">
        <f t="shared" si="37"/>
        <v>PPA</v>
      </c>
      <c r="AL813" s="12" t="str" cm="1">
        <f t="array" ref="AL813">IFERROR((X813*[2]!Tabla2[Bloque A] + 'BD Centrales 2025'!Y1080*[2]!Tabla2[Bloque B] + 'BD Centrales 2025'!Z1080*[2]!Tabla2[Bloque C])*#REF!,"-")</f>
        <v>-</v>
      </c>
      <c r="AM813" s="12" t="str">
        <f t="shared" si="38"/>
        <v>-</v>
      </c>
      <c r="AN813" s="12">
        <f>IFERROR((AH813+AI813+AJ813)/(SUMIFS($W$2:$W$1194,$E$2:$E$1194,E813)*1000*#REF!),0)</f>
        <v>0</v>
      </c>
    </row>
    <row r="814" spans="1:40" ht="14.4" x14ac:dyDescent="0.3">
      <c r="A814" s="7">
        <v>1962</v>
      </c>
      <c r="B814" s="7" t="s">
        <v>5734</v>
      </c>
      <c r="C814" s="8" t="s">
        <v>5735</v>
      </c>
      <c r="D814" s="6" t="s">
        <v>5722</v>
      </c>
      <c r="E814" s="6" t="str">
        <f>_xlfn.XLOOKUP(D814,'[2]Coordinados SEN'!$A:$A,'[2]Coordinados SEN'!$B:$B,"-",0)</f>
        <v>76.618.682-3</v>
      </c>
      <c r="F814" s="6" t="s">
        <v>5722</v>
      </c>
      <c r="G814" s="6">
        <f t="shared" si="36"/>
        <v>5</v>
      </c>
      <c r="H814" s="6" t="s">
        <v>5730</v>
      </c>
      <c r="I814" s="6" t="s">
        <v>1974</v>
      </c>
      <c r="J814" s="6" t="str">
        <f>_xlfn.XLOOKUP(I814,'[2]Barras CMg'!$E$2:$E$1527,'[2]Barras CMg'!$A$2:$A$1527,"------",0,1)</f>
        <v>------</v>
      </c>
      <c r="K814" s="6">
        <v>1</v>
      </c>
      <c r="L814" s="6">
        <v>2025</v>
      </c>
      <c r="M814" s="6" t="s">
        <v>45</v>
      </c>
      <c r="N814" s="6" t="s">
        <v>5267</v>
      </c>
      <c r="O814" s="6" t="s">
        <v>213</v>
      </c>
      <c r="P814" s="6" t="s">
        <v>164</v>
      </c>
      <c r="Q814" s="6" t="s">
        <v>831</v>
      </c>
      <c r="R814" s="6" t="s">
        <v>831</v>
      </c>
      <c r="S814" s="6" t="s">
        <v>51</v>
      </c>
      <c r="T814" s="9" t="s">
        <v>5736</v>
      </c>
      <c r="U814" s="10">
        <v>3.0350000000000001</v>
      </c>
      <c r="V814" s="10">
        <v>3</v>
      </c>
      <c r="W814" s="11" t="e">
        <f>_xlfn.XLOOKUP(C814,#REF!,#REF!,"S/I",0)</f>
        <v>#REF!</v>
      </c>
      <c r="X814" s="11" t="str">
        <f>_xlfn.XLOOKUP($D814,[2]Retiros_dinamica!$F:$F,[2]Retiros_dinamica!B:B,"S/I",0)</f>
        <v>S/I</v>
      </c>
      <c r="Y814" s="11" t="str">
        <f>_xlfn.XLOOKUP($D814,[2]Retiros_dinamica!$F:$F,[2]Retiros_dinamica!C:C,"S/I",0)</f>
        <v>S/I</v>
      </c>
      <c r="Z814" s="11" t="str">
        <f>_xlfn.XLOOKUP($D814,[2]Retiros_dinamica!$F:$F,[2]Retiros_dinamica!D:D,"S/I",0)</f>
        <v>S/I</v>
      </c>
      <c r="AA814" s="11" t="str">
        <f>_xlfn.XLOOKUP($D814,[2]Retiros_dinamica!$F:$F,[2]Retiros_dinamica!E:E,"S/I",0)</f>
        <v>S/I</v>
      </c>
      <c r="AB814" s="6" t="str">
        <f>_xlfn.XLOOKUP(C814,[2]CMg!$I$4:$I$106,[2]CMg!$M$4:$M$106,"----",0,1)</f>
        <v>----</v>
      </c>
      <c r="AH814" s="12">
        <f>_xlfn.XLOOKUP($E814,'[2]Balance económico'!$C:$C,'[2]Balance económico'!$D:$D,"-",0)</f>
        <v>-2460284.9198400276</v>
      </c>
      <c r="AI814" s="12">
        <f>_xlfn.XLOOKUP($E814,'[2]Balance económico'!$C:$C,'[2]Balance económico'!$E:$E,"-",0)</f>
        <v>914759682.53647983</v>
      </c>
      <c r="AJ814" s="12" t="str">
        <f>_xlfn.XLOOKUP($E814,'[2]Balance económico'!$C:$C,'[2]Balance económico'!$F:$F,"-",0)</f>
        <v>----</v>
      </c>
      <c r="AK814" s="6" t="str">
        <f t="shared" si="37"/>
        <v>PPA</v>
      </c>
      <c r="AL814" s="12" t="str" cm="1">
        <f t="array" ref="AL814">IFERROR((X814*[2]!Tabla2[Bloque A] + 'BD Centrales 2025'!Y1081*[2]!Tabla2[Bloque B] + 'BD Centrales 2025'!Z1081*[2]!Tabla2[Bloque C])*#REF!,"-")</f>
        <v>-</v>
      </c>
      <c r="AM814" s="12" t="str">
        <f t="shared" si="38"/>
        <v>-</v>
      </c>
      <c r="AN814" s="12">
        <f>IFERROR((AH814+AI814+AJ814)/(SUMIFS($W$2:$W$1194,$E$2:$E$1194,E814)*1000*#REF!),0)</f>
        <v>0</v>
      </c>
    </row>
    <row r="815" spans="1:40" ht="14.4" x14ac:dyDescent="0.3">
      <c r="A815" s="7">
        <v>1963</v>
      </c>
      <c r="B815" s="7" t="s">
        <v>2794</v>
      </c>
      <c r="C815" s="8" t="s">
        <v>2795</v>
      </c>
      <c r="D815" s="6" t="s">
        <v>2269</v>
      </c>
      <c r="E815" s="6" t="str">
        <f>_xlfn.XLOOKUP(D815,'[2]Coordinados SEN'!$A:$A,'[2]Coordinados SEN'!$B:$B,"-",0)</f>
        <v>77.428.039-1</v>
      </c>
      <c r="F815" s="6" t="s">
        <v>2796</v>
      </c>
      <c r="G815" s="6">
        <f t="shared" si="36"/>
        <v>18</v>
      </c>
      <c r="H815" s="6" t="s">
        <v>2528</v>
      </c>
      <c r="I815" s="6" t="s">
        <v>2430</v>
      </c>
      <c r="J815" s="6" t="str">
        <f>_xlfn.XLOOKUP(I815,'[2]Barras CMg'!$E$2:$E$1527,'[2]Barras CMg'!$A$2:$A$1527,"------",0,1)</f>
        <v>------</v>
      </c>
      <c r="K815" s="6" t="s">
        <v>397</v>
      </c>
      <c r="L815" s="6">
        <v>2025</v>
      </c>
      <c r="M815" s="6" t="s">
        <v>495</v>
      </c>
      <c r="N815" s="6" t="s">
        <v>496</v>
      </c>
      <c r="O815" s="6" t="s">
        <v>213</v>
      </c>
      <c r="P815" s="6" t="s">
        <v>362</v>
      </c>
      <c r="Q815" s="6" t="s">
        <v>1216</v>
      </c>
      <c r="R815" s="6" t="s">
        <v>1455</v>
      </c>
      <c r="S815" s="6" t="s">
        <v>51</v>
      </c>
      <c r="T815" s="9" t="s">
        <v>2797</v>
      </c>
      <c r="U815" s="10">
        <v>2.6089000000000002</v>
      </c>
      <c r="V815" s="10">
        <v>2.6</v>
      </c>
      <c r="W815" s="11" t="e">
        <f>_xlfn.XLOOKUP(C815,#REF!,#REF!,"S/I",0)</f>
        <v>#REF!</v>
      </c>
      <c r="X815" s="11" t="str">
        <f>_xlfn.XLOOKUP($D815,[2]Retiros_dinamica!$F:$F,[2]Retiros_dinamica!B:B,"S/I",0)</f>
        <v>S/I</v>
      </c>
      <c r="Y815" s="11" t="str">
        <f>_xlfn.XLOOKUP($D815,[2]Retiros_dinamica!$F:$F,[2]Retiros_dinamica!C:C,"S/I",0)</f>
        <v>S/I</v>
      </c>
      <c r="Z815" s="11" t="str">
        <f>_xlfn.XLOOKUP($D815,[2]Retiros_dinamica!$F:$F,[2]Retiros_dinamica!D:D,"S/I",0)</f>
        <v>S/I</v>
      </c>
      <c r="AA815" s="11" t="str">
        <f>_xlfn.XLOOKUP($D815,[2]Retiros_dinamica!$F:$F,[2]Retiros_dinamica!E:E,"S/I",0)</f>
        <v>S/I</v>
      </c>
      <c r="AB815" s="6" t="str">
        <f>_xlfn.XLOOKUP(C815,[2]CMg!$I$4:$I$106,[2]CMg!$M$4:$M$106,"----",0,1)</f>
        <v>----</v>
      </c>
      <c r="AC815" s="6" t="str">
        <f>_xlfn.XLOOKUP(C815,[2]CMg!$A$4:$A$106,[2]CMg!$B$4:$B$106,"----",0,1)</f>
        <v>----</v>
      </c>
      <c r="AD815" s="6" t="str">
        <f>_xlfn.XLOOKUP(C815,'[3]Promedio solar Cmg'!$A$4:$A$106,'[3]Promedio solar Cmg'!$B$4:$B$106,"----",0,1)</f>
        <v>----</v>
      </c>
      <c r="AH815" s="12">
        <f>_xlfn.XLOOKUP($E815,'[2]Balance económico'!$C:$C,'[2]Balance económico'!$D:$D,"-",0)</f>
        <v>11750921855.045132</v>
      </c>
      <c r="AI815" s="12">
        <f>_xlfn.XLOOKUP($E815,'[2]Balance económico'!$C:$C,'[2]Balance económico'!$E:$E,"-",0)</f>
        <v>1248381383.0746999</v>
      </c>
      <c r="AJ815" s="12" t="str">
        <f>_xlfn.XLOOKUP($E815,'[2]Balance económico'!$C:$C,'[2]Balance económico'!$F:$F,"-",0)</f>
        <v>----</v>
      </c>
      <c r="AK815" s="6" t="str">
        <f t="shared" si="37"/>
        <v>PPA</v>
      </c>
      <c r="AL815" s="12" t="str" cm="1">
        <f t="array" ref="AL815">IFERROR((X815*[2]!Tabla2[Bloque A] + 'BD Centrales 2025'!Y631*[2]!Tabla2[Bloque B] + 'BD Centrales 2025'!Z631*[2]!Tabla2[Bloque C])*#REF!,"-")</f>
        <v>-</v>
      </c>
      <c r="AM815" s="12" t="str">
        <f t="shared" si="38"/>
        <v>-</v>
      </c>
      <c r="AN815" s="12">
        <f>IFERROR((AH815+AI815+AJ815)/(SUMIFS($W$2:$W$1194,$E$2:$E$1194,E815)*1000*#REF!),0)</f>
        <v>0</v>
      </c>
    </row>
    <row r="816" spans="1:40" ht="14.4" x14ac:dyDescent="0.3">
      <c r="A816" s="7">
        <v>1964</v>
      </c>
      <c r="B816" s="7" t="s">
        <v>2798</v>
      </c>
      <c r="C816" s="8" t="s">
        <v>2799</v>
      </c>
      <c r="D816" s="6" t="s">
        <v>2800</v>
      </c>
      <c r="E816" s="6" t="str">
        <f>_xlfn.XLOOKUP(D816,'[2]Coordinados SEN'!$A:$A,'[2]Coordinados SEN'!$B:$B,"-",0)</f>
        <v>77.084.792-3</v>
      </c>
      <c r="F816" s="6" t="s">
        <v>2800</v>
      </c>
      <c r="G816" s="6">
        <f t="shared" si="36"/>
        <v>1</v>
      </c>
      <c r="H816" s="6" t="s">
        <v>2801</v>
      </c>
      <c r="I816" s="6" t="s">
        <v>2802</v>
      </c>
      <c r="J816" s="6" t="str">
        <f>_xlfn.XLOOKUP(I816,'[2]Barras CMg'!$E$2:$E$1527,'[2]Barras CMg'!$A$2:$A$1527,"------",0,1)</f>
        <v>------</v>
      </c>
      <c r="K816" s="6" t="s">
        <v>397</v>
      </c>
      <c r="L816" s="6">
        <v>2025</v>
      </c>
      <c r="M816" s="6" t="s">
        <v>495</v>
      </c>
      <c r="N816" s="6" t="s">
        <v>496</v>
      </c>
      <c r="O816" s="6" t="s">
        <v>213</v>
      </c>
      <c r="P816" s="6" t="s">
        <v>106</v>
      </c>
      <c r="Q816" s="6" t="s">
        <v>243</v>
      </c>
      <c r="R816" s="6" t="s">
        <v>1569</v>
      </c>
      <c r="S816" s="6" t="s">
        <v>51</v>
      </c>
      <c r="T816" s="9" t="s">
        <v>2803</v>
      </c>
      <c r="U816" s="10">
        <v>1.91</v>
      </c>
      <c r="V816" s="10">
        <v>1.9</v>
      </c>
      <c r="W816" s="11" t="e">
        <f>_xlfn.XLOOKUP(C816,#REF!,#REF!,"S/I",0)</f>
        <v>#REF!</v>
      </c>
      <c r="X816" s="11" t="str">
        <f>_xlfn.XLOOKUP($D816,[2]Retiros_dinamica!$F:$F,[2]Retiros_dinamica!B:B,"S/I",0)</f>
        <v>S/I</v>
      </c>
      <c r="Y816" s="11" t="str">
        <f>_xlfn.XLOOKUP($D816,[2]Retiros_dinamica!$F:$F,[2]Retiros_dinamica!C:C,"S/I",0)</f>
        <v>S/I</v>
      </c>
      <c r="Z816" s="11" t="str">
        <f>_xlfn.XLOOKUP($D816,[2]Retiros_dinamica!$F:$F,[2]Retiros_dinamica!D:D,"S/I",0)</f>
        <v>S/I</v>
      </c>
      <c r="AA816" s="11" t="str">
        <f>_xlfn.XLOOKUP($D816,[2]Retiros_dinamica!$F:$F,[2]Retiros_dinamica!E:E,"S/I",0)</f>
        <v>S/I</v>
      </c>
      <c r="AB816" s="6" t="str">
        <f>_xlfn.XLOOKUP(C816,[2]CMg!$I$4:$I$106,[2]CMg!$M$4:$M$106,"----",0,1)</f>
        <v>----</v>
      </c>
      <c r="AC816" s="6" t="str">
        <f>_xlfn.XLOOKUP(C816,[2]CMg!$A$4:$A$106,[2]CMg!$B$4:$B$106,"----",0,1)</f>
        <v>----</v>
      </c>
      <c r="AD816" s="6" t="str">
        <f>_xlfn.XLOOKUP(C816,'[3]Promedio solar Cmg'!$A$4:$A$106,'[3]Promedio solar Cmg'!$B$4:$B$106,"----",0,1)</f>
        <v>----</v>
      </c>
      <c r="AH816" s="12">
        <f>_xlfn.XLOOKUP($E816,'[2]Balance económico'!$C:$C,'[2]Balance económico'!$D:$D,"-",0)</f>
        <v>277442476.97719312</v>
      </c>
      <c r="AI816" s="12">
        <f>_xlfn.XLOOKUP($E816,'[2]Balance económico'!$C:$C,'[2]Balance económico'!$E:$E,"-",0)</f>
        <v>30047280.4102</v>
      </c>
      <c r="AJ816" s="12" t="str">
        <f>_xlfn.XLOOKUP($E816,'[2]Balance económico'!$C:$C,'[2]Balance económico'!$F:$F,"-",0)</f>
        <v>----</v>
      </c>
      <c r="AK816" s="6" t="str">
        <f t="shared" si="37"/>
        <v>PPA</v>
      </c>
      <c r="AL816" s="12" t="str" cm="1">
        <f t="array" ref="AL816">IFERROR((X816*[2]!Tabla2[Bloque A] + 'BD Centrales 2025'!Y177*[2]!Tabla2[Bloque B] + 'BD Centrales 2025'!Z177*[2]!Tabla2[Bloque C])*#REF!,"-")</f>
        <v>-</v>
      </c>
      <c r="AM816" s="12" t="str">
        <f t="shared" si="38"/>
        <v>-</v>
      </c>
      <c r="AN816" s="12">
        <f>IFERROR((AH816+AI816+AJ816)/(SUMIFS($W$2:$W$1194,$E$2:$E$1194,E816)*1000*#REF!),0)</f>
        <v>0</v>
      </c>
    </row>
    <row r="817" spans="1:40" ht="14.4" x14ac:dyDescent="0.3">
      <c r="A817" s="7">
        <v>1965</v>
      </c>
      <c r="B817" s="7" t="s">
        <v>2804</v>
      </c>
      <c r="C817" s="8" t="s">
        <v>2805</v>
      </c>
      <c r="D817" s="6" t="s">
        <v>584</v>
      </c>
      <c r="E817" s="6" t="str">
        <f>_xlfn.XLOOKUP(D817,'[2]Coordinados SEN'!$A:$A,'[2]Coordinados SEN'!$B:$B,"-",0)</f>
        <v>76.412.562-2</v>
      </c>
      <c r="F817" s="6" t="s">
        <v>584</v>
      </c>
      <c r="G817" s="6">
        <f t="shared" si="36"/>
        <v>39</v>
      </c>
      <c r="H817" s="6" t="s">
        <v>2339</v>
      </c>
      <c r="I817" s="6" t="s">
        <v>2340</v>
      </c>
      <c r="J817" s="6" t="str">
        <f>_xlfn.XLOOKUP(I817,'[2]Barras CMg'!$E$2:$E$1527,'[2]Barras CMg'!$A$2:$A$1527,"------",0,1)</f>
        <v>------</v>
      </c>
      <c r="K817" s="6" t="s">
        <v>397</v>
      </c>
      <c r="L817" s="6">
        <v>2025</v>
      </c>
      <c r="M817" s="6" t="s">
        <v>495</v>
      </c>
      <c r="N817" s="6" t="s">
        <v>496</v>
      </c>
      <c r="O817" s="6" t="s">
        <v>213</v>
      </c>
      <c r="P817" s="6" t="s">
        <v>90</v>
      </c>
      <c r="Q817" s="6" t="s">
        <v>91</v>
      </c>
      <c r="R817" s="6" t="s">
        <v>2341</v>
      </c>
      <c r="S817" s="6" t="s">
        <v>51</v>
      </c>
      <c r="T817" s="9" t="s">
        <v>2806</v>
      </c>
      <c r="U817" s="10">
        <v>3.0059999999999998</v>
      </c>
      <c r="V817" s="10">
        <v>3</v>
      </c>
      <c r="W817" s="11" t="e">
        <f>_xlfn.XLOOKUP(C817,#REF!,#REF!,"S/I",0)</f>
        <v>#REF!</v>
      </c>
      <c r="X817" s="11" t="str">
        <f>_xlfn.XLOOKUP($D817,[2]Retiros_dinamica!$F:$F,[2]Retiros_dinamica!B:B,"S/I",0)</f>
        <v>S/I</v>
      </c>
      <c r="Y817" s="11" t="str">
        <f>_xlfn.XLOOKUP($D817,[2]Retiros_dinamica!$F:$F,[2]Retiros_dinamica!C:C,"S/I",0)</f>
        <v>S/I</v>
      </c>
      <c r="Z817" s="11" t="str">
        <f>_xlfn.XLOOKUP($D817,[2]Retiros_dinamica!$F:$F,[2]Retiros_dinamica!D:D,"S/I",0)</f>
        <v>S/I</v>
      </c>
      <c r="AA817" s="11" t="str">
        <f>_xlfn.XLOOKUP($D817,[2]Retiros_dinamica!$F:$F,[2]Retiros_dinamica!E:E,"S/I",0)</f>
        <v>S/I</v>
      </c>
      <c r="AB817" s="6" t="str">
        <f>_xlfn.XLOOKUP(C817,[2]CMg!$I$4:$I$106,[2]CMg!$M$4:$M$106,"----",0,1)</f>
        <v>----</v>
      </c>
      <c r="AC817" s="6" t="str">
        <f>_xlfn.XLOOKUP(C817,[2]CMg!$A$4:$A$106,[2]CMg!$B$4:$B$106,"----",0,1)</f>
        <v>----</v>
      </c>
      <c r="AD817" s="6" t="str">
        <f>_xlfn.XLOOKUP(C817,'[3]Promedio solar Cmg'!$A$4:$A$106,'[3]Promedio solar Cmg'!$B$4:$B$106,"----",0,1)</f>
        <v>----</v>
      </c>
      <c r="AH817" s="12">
        <f>_xlfn.XLOOKUP($E817,'[2]Balance económico'!$C:$C,'[2]Balance económico'!$D:$D,"-",0)</f>
        <v>6375328015.7772694</v>
      </c>
      <c r="AI817" s="12">
        <f>_xlfn.XLOOKUP($E817,'[2]Balance económico'!$C:$C,'[2]Balance económico'!$E:$E,"-",0)</f>
        <v>48172067074.887741</v>
      </c>
      <c r="AJ817" s="12">
        <f>_xlfn.XLOOKUP($E817,'[2]Balance económico'!$C:$C,'[2]Balance económico'!$F:$F,"-",0)</f>
        <v>879755791.67572367</v>
      </c>
      <c r="AK817" s="6" t="str">
        <f t="shared" si="37"/>
        <v>PPA</v>
      </c>
      <c r="AL817" s="12" t="str" cm="1">
        <f t="array" ref="AL817">IFERROR((X817*[2]!Tabla2[Bloque A] + 'BD Centrales 2025'!Y757*[2]!Tabla2[Bloque B] + 'BD Centrales 2025'!Z757*[2]!Tabla2[Bloque C])*#REF!,"-")</f>
        <v>-</v>
      </c>
      <c r="AM817" s="12" t="str">
        <f t="shared" si="38"/>
        <v>-</v>
      </c>
      <c r="AN817" s="12">
        <f>IFERROR((AH817+AI817+AJ817)/(SUMIFS($W$2:$W$1194,$E$2:$E$1194,E817)*1000*#REF!),0)</f>
        <v>0</v>
      </c>
    </row>
    <row r="818" spans="1:40" ht="14.4" x14ac:dyDescent="0.3">
      <c r="A818" s="7">
        <v>1966</v>
      </c>
      <c r="B818" s="7" t="s">
        <v>2807</v>
      </c>
      <c r="C818" s="8" t="s">
        <v>2808</v>
      </c>
      <c r="D818" s="6" t="s">
        <v>2809</v>
      </c>
      <c r="E818" s="6" t="str">
        <f>_xlfn.XLOOKUP(D818,'[2]Coordinados SEN'!$A:$A,'[2]Coordinados SEN'!$B:$B,"-",0)</f>
        <v>77.110.566-1</v>
      </c>
      <c r="F818" s="6" t="s">
        <v>2809</v>
      </c>
      <c r="G818" s="6">
        <f t="shared" si="36"/>
        <v>1</v>
      </c>
      <c r="H818" s="6" t="s">
        <v>2810</v>
      </c>
      <c r="I818" s="6" t="s">
        <v>2811</v>
      </c>
      <c r="J818" s="6" t="str">
        <f>_xlfn.XLOOKUP(I818,'[2]Barras CMg'!$E$2:$E$1527,'[2]Barras CMg'!$A$2:$A$1527,"------",0,1)</f>
        <v>------</v>
      </c>
      <c r="K818" s="6" t="s">
        <v>397</v>
      </c>
      <c r="L818" s="6">
        <v>2025</v>
      </c>
      <c r="M818" s="6" t="s">
        <v>495</v>
      </c>
      <c r="N818" s="6" t="s">
        <v>496</v>
      </c>
      <c r="O818" s="6" t="s">
        <v>213</v>
      </c>
      <c r="P818" s="6" t="s">
        <v>68</v>
      </c>
      <c r="Q818" s="6" t="s">
        <v>68</v>
      </c>
      <c r="R818" s="6" t="s">
        <v>2812</v>
      </c>
      <c r="S818" s="6" t="s">
        <v>51</v>
      </c>
      <c r="T818" s="9" t="s">
        <v>2813</v>
      </c>
      <c r="U818" s="10">
        <v>2.66</v>
      </c>
      <c r="V818" s="10">
        <v>2.64</v>
      </c>
      <c r="W818" s="11" t="e">
        <f>_xlfn.XLOOKUP(C818,#REF!,#REF!,"S/I",0)</f>
        <v>#REF!</v>
      </c>
      <c r="X818" s="11" t="str">
        <f>_xlfn.XLOOKUP($D818,[2]Retiros_dinamica!$F:$F,[2]Retiros_dinamica!B:B,"S/I",0)</f>
        <v>S/I</v>
      </c>
      <c r="Y818" s="11" t="str">
        <f>_xlfn.XLOOKUP($D818,[2]Retiros_dinamica!$F:$F,[2]Retiros_dinamica!C:C,"S/I",0)</f>
        <v>S/I</v>
      </c>
      <c r="Z818" s="11" t="str">
        <f>_xlfn.XLOOKUP($D818,[2]Retiros_dinamica!$F:$F,[2]Retiros_dinamica!D:D,"S/I",0)</f>
        <v>S/I</v>
      </c>
      <c r="AA818" s="11" t="str">
        <f>_xlfn.XLOOKUP($D818,[2]Retiros_dinamica!$F:$F,[2]Retiros_dinamica!E:E,"S/I",0)</f>
        <v>S/I</v>
      </c>
      <c r="AB818" s="6" t="str">
        <f>_xlfn.XLOOKUP(C818,[2]CMg!$I$4:$I$106,[2]CMg!$M$4:$M$106,"----",0,1)</f>
        <v>----</v>
      </c>
      <c r="AC818" s="6" t="str">
        <f>_xlfn.XLOOKUP(C818,[2]CMg!$A$4:$A$106,[2]CMg!$B$4:$B$106,"----",0,1)</f>
        <v>----</v>
      </c>
      <c r="AD818" s="6" t="str">
        <f>_xlfn.XLOOKUP(C818,'[3]Promedio solar Cmg'!$A$4:$A$106,'[3]Promedio solar Cmg'!$B$4:$B$106,"----",0,1)</f>
        <v>----</v>
      </c>
      <c r="AH818" s="12">
        <f>_xlfn.XLOOKUP($E818,'[2]Balance económico'!$C:$C,'[2]Balance económico'!$D:$D,"-",0)</f>
        <v>267790396.19754374</v>
      </c>
      <c r="AI818" s="12">
        <f>_xlfn.XLOOKUP($E818,'[2]Balance económico'!$C:$C,'[2]Balance económico'!$E:$E,"-",0)</f>
        <v>22565339.532800004</v>
      </c>
      <c r="AJ818" s="12" t="str">
        <f>_xlfn.XLOOKUP($E818,'[2]Balance económico'!$C:$C,'[2]Balance económico'!$F:$F,"-",0)</f>
        <v>----</v>
      </c>
      <c r="AK818" s="6" t="str">
        <f t="shared" si="37"/>
        <v>PPA</v>
      </c>
      <c r="AL818" s="12" t="str" cm="1">
        <f t="array" ref="AL818">IFERROR((X818*[2]!Tabla2[Bloque A] + 'BD Centrales 2025'!Y149*[2]!Tabla2[Bloque B] + 'BD Centrales 2025'!Z149*[2]!Tabla2[Bloque C])*#REF!,"-")</f>
        <v>-</v>
      </c>
      <c r="AM818" s="12" t="str">
        <f t="shared" si="38"/>
        <v>-</v>
      </c>
      <c r="AN818" s="12">
        <f>IFERROR((AH818+AI818+AJ818)/(SUMIFS($W$2:$W$1194,$E$2:$E$1194,E818)*1000*#REF!),0)</f>
        <v>0</v>
      </c>
    </row>
    <row r="819" spans="1:40" ht="14.4" x14ac:dyDescent="0.3">
      <c r="A819" s="7">
        <v>1967</v>
      </c>
      <c r="B819" s="7" t="s">
        <v>2814</v>
      </c>
      <c r="C819" s="8" t="s">
        <v>2815</v>
      </c>
      <c r="D819" s="6" t="s">
        <v>2816</v>
      </c>
      <c r="E819" s="6" t="str">
        <f>_xlfn.XLOOKUP(D819,'[2]Coordinados SEN'!$A:$A,'[2]Coordinados SEN'!$B:$B,"-",0)</f>
        <v>76.618.672-6</v>
      </c>
      <c r="F819" s="6" t="s">
        <v>2816</v>
      </c>
      <c r="G819" s="6">
        <f t="shared" si="36"/>
        <v>1</v>
      </c>
      <c r="H819" s="6" t="s">
        <v>2817</v>
      </c>
      <c r="I819" s="6" t="s">
        <v>2818</v>
      </c>
      <c r="J819" s="6" t="str">
        <f>_xlfn.XLOOKUP(I819,'[2]Barras CMg'!$E$2:$E$1527,'[2]Barras CMg'!$A$2:$A$1527,"------",0,1)</f>
        <v>------</v>
      </c>
      <c r="K819" s="6" t="s">
        <v>397</v>
      </c>
      <c r="L819" s="6">
        <v>2025</v>
      </c>
      <c r="M819" s="6" t="s">
        <v>495</v>
      </c>
      <c r="N819" s="6" t="s">
        <v>496</v>
      </c>
      <c r="O819" s="6" t="s">
        <v>213</v>
      </c>
      <c r="P819" s="6" t="s">
        <v>164</v>
      </c>
      <c r="Q819" s="6" t="s">
        <v>2819</v>
      </c>
      <c r="R819" s="6" t="s">
        <v>2820</v>
      </c>
      <c r="S819" s="6" t="s">
        <v>51</v>
      </c>
      <c r="T819" s="9" t="s">
        <v>2821</v>
      </c>
      <c r="U819" s="10">
        <v>6.0145</v>
      </c>
      <c r="V819" s="10">
        <v>6</v>
      </c>
      <c r="W819" s="11" t="e">
        <f>_xlfn.XLOOKUP(C819,#REF!,#REF!,"S/I",0)</f>
        <v>#REF!</v>
      </c>
      <c r="X819" s="11" t="str">
        <f>_xlfn.XLOOKUP($D819,[2]Retiros_dinamica!$F:$F,[2]Retiros_dinamica!B:B,"S/I",0)</f>
        <v>S/I</v>
      </c>
      <c r="Y819" s="11" t="str">
        <f>_xlfn.XLOOKUP($D819,[2]Retiros_dinamica!$F:$F,[2]Retiros_dinamica!C:C,"S/I",0)</f>
        <v>S/I</v>
      </c>
      <c r="Z819" s="11" t="str">
        <f>_xlfn.XLOOKUP($D819,[2]Retiros_dinamica!$F:$F,[2]Retiros_dinamica!D:D,"S/I",0)</f>
        <v>S/I</v>
      </c>
      <c r="AA819" s="11" t="str">
        <f>_xlfn.XLOOKUP($D819,[2]Retiros_dinamica!$F:$F,[2]Retiros_dinamica!E:E,"S/I",0)</f>
        <v>S/I</v>
      </c>
      <c r="AB819" s="6" t="str">
        <f>_xlfn.XLOOKUP(C819,[2]CMg!$I$4:$I$106,[2]CMg!$M$4:$M$106,"----",0,1)</f>
        <v>----</v>
      </c>
      <c r="AC819" s="6" t="str">
        <f>_xlfn.XLOOKUP(C819,[2]CMg!$A$4:$A$106,[2]CMg!$B$4:$B$106,"----",0,1)</f>
        <v>----</v>
      </c>
      <c r="AD819" s="6" t="str">
        <f>_xlfn.XLOOKUP(C819,'[3]Promedio solar Cmg'!$A$4:$A$106,'[3]Promedio solar Cmg'!$B$4:$B$106,"----",0,1)</f>
        <v>----</v>
      </c>
      <c r="AH819" s="12">
        <f>_xlfn.XLOOKUP($E819,'[2]Balance económico'!$C:$C,'[2]Balance económico'!$D:$D,"-",0)</f>
        <v>821785576.36728859</v>
      </c>
      <c r="AI819" s="12">
        <f>_xlfn.XLOOKUP($E819,'[2]Balance económico'!$C:$C,'[2]Balance económico'!$E:$E,"-",0)</f>
        <v>74097482.725799993</v>
      </c>
      <c r="AJ819" s="12" t="str">
        <f>_xlfn.XLOOKUP($E819,'[2]Balance económico'!$C:$C,'[2]Balance económico'!$F:$F,"-",0)</f>
        <v>----</v>
      </c>
      <c r="AK819" s="6" t="str">
        <f t="shared" si="37"/>
        <v>PPA</v>
      </c>
      <c r="AL819" s="12" t="str" cm="1">
        <f t="array" ref="AL819">IFERROR((X819*[2]!Tabla2[Bloque A] + 'BD Centrales 2025'!Y326*[2]!Tabla2[Bloque B] + 'BD Centrales 2025'!Z326*[2]!Tabla2[Bloque C])*#REF!,"-")</f>
        <v>-</v>
      </c>
      <c r="AM819" s="12" t="str">
        <f t="shared" si="38"/>
        <v>-</v>
      </c>
      <c r="AN819" s="12">
        <f>IFERROR((AH819+AI819+AJ819)/(SUMIFS($W$2:$W$1194,$E$2:$E$1194,E819)*1000*#REF!),0)</f>
        <v>0</v>
      </c>
    </row>
    <row r="820" spans="1:40" ht="14.4" x14ac:dyDescent="0.3">
      <c r="A820" s="7">
        <v>1968</v>
      </c>
      <c r="B820" s="7" t="s">
        <v>2822</v>
      </c>
      <c r="C820" s="8" t="s">
        <v>2823</v>
      </c>
      <c r="D820" s="6" t="s">
        <v>2824</v>
      </c>
      <c r="E820" s="6" t="str">
        <f>_xlfn.XLOOKUP(D820,'[2]Coordinados SEN'!$A:$A,'[2]Coordinados SEN'!$B:$B,"-",0)</f>
        <v>77.011.891-3</v>
      </c>
      <c r="F820" s="6" t="s">
        <v>2824</v>
      </c>
      <c r="G820" s="6">
        <f t="shared" si="36"/>
        <v>1</v>
      </c>
      <c r="H820" s="6" t="s">
        <v>2825</v>
      </c>
      <c r="I820" s="6" t="s">
        <v>2826</v>
      </c>
      <c r="J820" s="6" t="str">
        <f>_xlfn.XLOOKUP(I820,'[2]Barras CMg'!$E$2:$E$1527,'[2]Barras CMg'!$A$2:$A$1527,"------",0,1)</f>
        <v>------</v>
      </c>
      <c r="K820" s="6" t="s">
        <v>397</v>
      </c>
      <c r="L820" s="6">
        <v>2025</v>
      </c>
      <c r="M820" s="6" t="s">
        <v>495</v>
      </c>
      <c r="N820" s="6" t="s">
        <v>496</v>
      </c>
      <c r="O820" s="6" t="s">
        <v>213</v>
      </c>
      <c r="P820" s="6" t="s">
        <v>106</v>
      </c>
      <c r="Q820" s="6" t="s">
        <v>144</v>
      </c>
      <c r="R820" s="6" t="s">
        <v>145</v>
      </c>
      <c r="S820" s="6" t="s">
        <v>51</v>
      </c>
      <c r="T820" s="9" t="s">
        <v>2827</v>
      </c>
      <c r="U820" s="10">
        <v>1.109</v>
      </c>
      <c r="V820" s="10">
        <v>1.1000000000000001</v>
      </c>
      <c r="W820" s="11" t="e">
        <f>_xlfn.XLOOKUP(C820,#REF!,#REF!,"S/I",0)</f>
        <v>#REF!</v>
      </c>
      <c r="X820" s="11" t="str">
        <f>_xlfn.XLOOKUP($D820,[2]Retiros_dinamica!$F:$F,[2]Retiros_dinamica!B:B,"S/I",0)</f>
        <v>S/I</v>
      </c>
      <c r="Y820" s="11" t="str">
        <f>_xlfn.XLOOKUP($D820,[2]Retiros_dinamica!$F:$F,[2]Retiros_dinamica!C:C,"S/I",0)</f>
        <v>S/I</v>
      </c>
      <c r="Z820" s="11" t="str">
        <f>_xlfn.XLOOKUP($D820,[2]Retiros_dinamica!$F:$F,[2]Retiros_dinamica!D:D,"S/I",0)</f>
        <v>S/I</v>
      </c>
      <c r="AA820" s="11" t="str">
        <f>_xlfn.XLOOKUP($D820,[2]Retiros_dinamica!$F:$F,[2]Retiros_dinamica!E:E,"S/I",0)</f>
        <v>S/I</v>
      </c>
      <c r="AB820" s="6" t="str">
        <f>_xlfn.XLOOKUP(C820,[2]CMg!$I$4:$I$106,[2]CMg!$M$4:$M$106,"----",0,1)</f>
        <v>----</v>
      </c>
      <c r="AC820" s="6" t="str">
        <f>_xlfn.XLOOKUP(C820,[2]CMg!$A$4:$A$106,[2]CMg!$B$4:$B$106,"----",0,1)</f>
        <v>----</v>
      </c>
      <c r="AD820" s="6" t="str">
        <f>_xlfn.XLOOKUP(C820,'[3]Promedio solar Cmg'!$A$4:$A$106,'[3]Promedio solar Cmg'!$B$4:$B$106,"----",0,1)</f>
        <v>----</v>
      </c>
      <c r="AH820" s="12">
        <f>_xlfn.XLOOKUP($E820,'[2]Balance económico'!$C:$C,'[2]Balance económico'!$D:$D,"-",0)</f>
        <v>297389993.24320447</v>
      </c>
      <c r="AI820" s="12">
        <f>_xlfn.XLOOKUP($E820,'[2]Balance económico'!$C:$C,'[2]Balance económico'!$E:$E,"-",0)</f>
        <v>22610284.715600003</v>
      </c>
      <c r="AJ820" s="12" t="str">
        <f>_xlfn.XLOOKUP($E820,'[2]Balance económico'!$C:$C,'[2]Balance económico'!$F:$F,"-",0)</f>
        <v>----</v>
      </c>
      <c r="AK820" s="6" t="str">
        <f t="shared" si="37"/>
        <v>PPA</v>
      </c>
      <c r="AL820" s="12" t="str" cm="1">
        <f t="array" ref="AL820">IFERROR((X820*[2]!Tabla2[Bloque A] + 'BD Centrales 2025'!Y150*[2]!Tabla2[Bloque B] + 'BD Centrales 2025'!Z150*[2]!Tabla2[Bloque C])*#REF!,"-")</f>
        <v>-</v>
      </c>
      <c r="AM820" s="12" t="str">
        <f t="shared" si="38"/>
        <v>-</v>
      </c>
      <c r="AN820" s="12">
        <f>IFERROR((AH820+AI820+AJ820)/(SUMIFS($W$2:$W$1194,$E$2:$E$1194,E820)*1000*#REF!),0)</f>
        <v>0</v>
      </c>
    </row>
    <row r="821" spans="1:40" ht="14.4" x14ac:dyDescent="0.3">
      <c r="A821" s="7">
        <v>1969</v>
      </c>
      <c r="B821" s="7" t="s">
        <v>2828</v>
      </c>
      <c r="C821" s="8" t="s">
        <v>2829</v>
      </c>
      <c r="D821" s="6" t="s">
        <v>584</v>
      </c>
      <c r="E821" s="6" t="str">
        <f>_xlfn.XLOOKUP(D821,'[2]Coordinados SEN'!$A:$A,'[2]Coordinados SEN'!$B:$B,"-",0)</f>
        <v>76.412.562-2</v>
      </c>
      <c r="F821" s="6" t="s">
        <v>584</v>
      </c>
      <c r="G821" s="6">
        <f t="shared" si="36"/>
        <v>39</v>
      </c>
      <c r="H821" s="6" t="s">
        <v>2830</v>
      </c>
      <c r="I821" s="6" t="s">
        <v>2831</v>
      </c>
      <c r="J821" s="6" t="str">
        <f>_xlfn.XLOOKUP(I821,'[2]Barras CMg'!$E$2:$E$1527,'[2]Barras CMg'!$A$2:$A$1527,"------",0,1)</f>
        <v>------</v>
      </c>
      <c r="K821" s="6" t="s">
        <v>397</v>
      </c>
      <c r="L821" s="6">
        <v>2025</v>
      </c>
      <c r="M821" s="6" t="s">
        <v>495</v>
      </c>
      <c r="N821" s="6" t="s">
        <v>496</v>
      </c>
      <c r="O821" s="6" t="s">
        <v>213</v>
      </c>
      <c r="P821" s="6" t="s">
        <v>106</v>
      </c>
      <c r="Q821" s="6" t="s">
        <v>243</v>
      </c>
      <c r="R821" s="6" t="s">
        <v>905</v>
      </c>
      <c r="S821" s="6" t="s">
        <v>51</v>
      </c>
      <c r="T821" s="9" t="s">
        <v>2832</v>
      </c>
      <c r="U821" s="10">
        <v>3.0059999999999998</v>
      </c>
      <c r="V821" s="10">
        <v>3</v>
      </c>
      <c r="W821" s="11" t="e">
        <f>_xlfn.XLOOKUP(C821,#REF!,#REF!,"S/I",0)</f>
        <v>#REF!</v>
      </c>
      <c r="X821" s="11" t="str">
        <f>_xlfn.XLOOKUP($D821,[2]Retiros_dinamica!$F:$F,[2]Retiros_dinamica!B:B,"S/I",0)</f>
        <v>S/I</v>
      </c>
      <c r="Y821" s="11" t="str">
        <f>_xlfn.XLOOKUP($D821,[2]Retiros_dinamica!$F:$F,[2]Retiros_dinamica!C:C,"S/I",0)</f>
        <v>S/I</v>
      </c>
      <c r="Z821" s="11" t="str">
        <f>_xlfn.XLOOKUP($D821,[2]Retiros_dinamica!$F:$F,[2]Retiros_dinamica!D:D,"S/I",0)</f>
        <v>S/I</v>
      </c>
      <c r="AA821" s="11" t="str">
        <f>_xlfn.XLOOKUP($D821,[2]Retiros_dinamica!$F:$F,[2]Retiros_dinamica!E:E,"S/I",0)</f>
        <v>S/I</v>
      </c>
      <c r="AB821" s="6" t="str">
        <f>_xlfn.XLOOKUP(C821,[2]CMg!$I$4:$I$106,[2]CMg!$M$4:$M$106,"----",0,1)</f>
        <v>----</v>
      </c>
      <c r="AC821" s="6" t="str">
        <f>_xlfn.XLOOKUP(C821,[2]CMg!$A$4:$A$106,[2]CMg!$B$4:$B$106,"----",0,1)</f>
        <v>----</v>
      </c>
      <c r="AD821" s="6" t="str">
        <f>_xlfn.XLOOKUP(C821,'[3]Promedio solar Cmg'!$A$4:$A$106,'[3]Promedio solar Cmg'!$B$4:$B$106,"----",0,1)</f>
        <v>----</v>
      </c>
      <c r="AH821" s="12">
        <f>_xlfn.XLOOKUP($E821,'[2]Balance económico'!$C:$C,'[2]Balance económico'!$D:$D,"-",0)</f>
        <v>6375328015.7772694</v>
      </c>
      <c r="AI821" s="12">
        <f>_xlfn.XLOOKUP($E821,'[2]Balance económico'!$C:$C,'[2]Balance económico'!$E:$E,"-",0)</f>
        <v>48172067074.887741</v>
      </c>
      <c r="AJ821" s="12">
        <f>_xlfn.XLOOKUP($E821,'[2]Balance económico'!$C:$C,'[2]Balance económico'!$F:$F,"-",0)</f>
        <v>879755791.67572367</v>
      </c>
      <c r="AK821" s="6" t="str">
        <f t="shared" si="37"/>
        <v>PPA</v>
      </c>
      <c r="AL821" s="12" t="str" cm="1">
        <f t="array" ref="AL821">IFERROR((X821*[2]!Tabla2[Bloque A] + 'BD Centrales 2025'!Y758*[2]!Tabla2[Bloque B] + 'BD Centrales 2025'!Z758*[2]!Tabla2[Bloque C])*#REF!,"-")</f>
        <v>-</v>
      </c>
      <c r="AM821" s="12" t="str">
        <f t="shared" si="38"/>
        <v>-</v>
      </c>
      <c r="AN821" s="12">
        <f>IFERROR((AH821+AI821+AJ821)/(SUMIFS($W$2:$W$1194,$E$2:$E$1194,E821)*1000*#REF!),0)</f>
        <v>0</v>
      </c>
    </row>
    <row r="822" spans="1:40" ht="14.4" x14ac:dyDescent="0.3">
      <c r="A822" s="7">
        <v>1970</v>
      </c>
      <c r="B822" s="7" t="s">
        <v>2835</v>
      </c>
      <c r="C822" s="8" t="s">
        <v>2836</v>
      </c>
      <c r="D822" s="6" t="s">
        <v>584</v>
      </c>
      <c r="E822" s="6" t="str">
        <f>_xlfn.XLOOKUP(D822,'[2]Coordinados SEN'!$A:$A,'[2]Coordinados SEN'!$B:$B,"-",0)</f>
        <v>76.412.562-2</v>
      </c>
      <c r="F822" s="6" t="s">
        <v>584</v>
      </c>
      <c r="G822" s="6">
        <f t="shared" si="36"/>
        <v>39</v>
      </c>
      <c r="H822" s="6" t="s">
        <v>2837</v>
      </c>
      <c r="I822" s="6" t="s">
        <v>2838</v>
      </c>
      <c r="J822" s="6" t="str">
        <f>_xlfn.XLOOKUP(I822,'[2]Barras CMg'!$E$2:$E$1527,'[2]Barras CMg'!$A$2:$A$1527,"------",0,1)</f>
        <v>------</v>
      </c>
      <c r="K822" s="6" t="s">
        <v>397</v>
      </c>
      <c r="L822" s="6">
        <v>2025</v>
      </c>
      <c r="M822" s="6" t="s">
        <v>495</v>
      </c>
      <c r="N822" s="6" t="s">
        <v>496</v>
      </c>
      <c r="O822" s="6" t="s">
        <v>213</v>
      </c>
      <c r="P822" s="6" t="s">
        <v>106</v>
      </c>
      <c r="Q822" s="6" t="s">
        <v>144</v>
      </c>
      <c r="R822" s="6" t="s">
        <v>939</v>
      </c>
      <c r="S822" s="6" t="s">
        <v>51</v>
      </c>
      <c r="T822" s="9" t="s">
        <v>2839</v>
      </c>
      <c r="U822" s="10">
        <v>9.0065000000000008</v>
      </c>
      <c r="V822" s="10">
        <v>9</v>
      </c>
      <c r="W822" s="11" t="e">
        <f>_xlfn.XLOOKUP(C822,#REF!,#REF!,"S/I",0)</f>
        <v>#REF!</v>
      </c>
      <c r="X822" s="11" t="str">
        <f>_xlfn.XLOOKUP($D822,[2]Retiros_dinamica!$F:$F,[2]Retiros_dinamica!B:B,"S/I",0)</f>
        <v>S/I</v>
      </c>
      <c r="Y822" s="11" t="str">
        <f>_xlfn.XLOOKUP($D822,[2]Retiros_dinamica!$F:$F,[2]Retiros_dinamica!C:C,"S/I",0)</f>
        <v>S/I</v>
      </c>
      <c r="Z822" s="11" t="str">
        <f>_xlfn.XLOOKUP($D822,[2]Retiros_dinamica!$F:$F,[2]Retiros_dinamica!D:D,"S/I",0)</f>
        <v>S/I</v>
      </c>
      <c r="AA822" s="11" t="str">
        <f>_xlfn.XLOOKUP($D822,[2]Retiros_dinamica!$F:$F,[2]Retiros_dinamica!E:E,"S/I",0)</f>
        <v>S/I</v>
      </c>
      <c r="AB822" s="6" t="str">
        <f>_xlfn.XLOOKUP(C822,[2]CMg!$I$4:$I$106,[2]CMg!$M$4:$M$106,"----",0,1)</f>
        <v>----</v>
      </c>
      <c r="AC822" s="6" t="str">
        <f>_xlfn.XLOOKUP(C822,[2]CMg!$A$4:$A$106,[2]CMg!$B$4:$B$106,"----",0,1)</f>
        <v>----</v>
      </c>
      <c r="AD822" s="6" t="str">
        <f>_xlfn.XLOOKUP(C822,'[3]Promedio solar Cmg'!$A$4:$A$106,'[3]Promedio solar Cmg'!$B$4:$B$106,"----",0,1)</f>
        <v>----</v>
      </c>
      <c r="AH822" s="12">
        <f>_xlfn.XLOOKUP($E822,'[2]Balance económico'!$C:$C,'[2]Balance económico'!$D:$D,"-",0)</f>
        <v>6375328015.7772694</v>
      </c>
      <c r="AI822" s="12">
        <f>_xlfn.XLOOKUP($E822,'[2]Balance económico'!$C:$C,'[2]Balance económico'!$E:$E,"-",0)</f>
        <v>48172067074.887741</v>
      </c>
      <c r="AJ822" s="12">
        <f>_xlfn.XLOOKUP($E822,'[2]Balance económico'!$C:$C,'[2]Balance económico'!$F:$F,"-",0)</f>
        <v>879755791.67572367</v>
      </c>
      <c r="AK822" s="6" t="str">
        <f t="shared" si="37"/>
        <v>PPA</v>
      </c>
      <c r="AL822" s="12" t="str" cm="1">
        <f t="array" ref="AL822">IFERROR((X822*[2]!Tabla2[Bloque A] + 'BD Centrales 2025'!Y759*[2]!Tabla2[Bloque B] + 'BD Centrales 2025'!Z759*[2]!Tabla2[Bloque C])*#REF!,"-")</f>
        <v>-</v>
      </c>
      <c r="AM822" s="12" t="str">
        <f t="shared" si="38"/>
        <v>-</v>
      </c>
      <c r="AN822" s="12">
        <f>IFERROR((AH822+AI822+AJ822)/(SUMIFS($W$2:$W$1194,$E$2:$E$1194,E822)*1000*#REF!),0)</f>
        <v>0</v>
      </c>
    </row>
    <row r="823" spans="1:40" ht="14.4" x14ac:dyDescent="0.3">
      <c r="A823" s="7">
        <v>1971</v>
      </c>
      <c r="B823" s="7" t="s">
        <v>2840</v>
      </c>
      <c r="C823" s="8" t="s">
        <v>2841</v>
      </c>
      <c r="D823" s="6" t="s">
        <v>584</v>
      </c>
      <c r="E823" s="6" t="str">
        <f>_xlfn.XLOOKUP(D823,'[2]Coordinados SEN'!$A:$A,'[2]Coordinados SEN'!$B:$B,"-",0)</f>
        <v>76.412.562-2</v>
      </c>
      <c r="F823" s="6" t="s">
        <v>584</v>
      </c>
      <c r="G823" s="6">
        <f t="shared" si="36"/>
        <v>39</v>
      </c>
      <c r="H823" s="6" t="s">
        <v>2842</v>
      </c>
      <c r="I823" s="6" t="s">
        <v>2277</v>
      </c>
      <c r="J823" s="6" t="str">
        <f>_xlfn.XLOOKUP(I823,'[2]Barras CMg'!$E$2:$E$1527,'[2]Barras CMg'!$A$2:$A$1527,"------",0,1)</f>
        <v>------</v>
      </c>
      <c r="K823" s="6" t="s">
        <v>397</v>
      </c>
      <c r="L823" s="6">
        <v>2025</v>
      </c>
      <c r="M823" s="6" t="s">
        <v>495</v>
      </c>
      <c r="N823" s="6" t="s">
        <v>496</v>
      </c>
      <c r="O823" s="6" t="s">
        <v>213</v>
      </c>
      <c r="P823" s="6" t="s">
        <v>90</v>
      </c>
      <c r="Q823" s="6" t="s">
        <v>97</v>
      </c>
      <c r="R823" s="6" t="s">
        <v>1751</v>
      </c>
      <c r="S823" s="6" t="s">
        <v>51</v>
      </c>
      <c r="T823" s="9" t="s">
        <v>2843</v>
      </c>
      <c r="U823" s="10">
        <v>2.706</v>
      </c>
      <c r="V823" s="10">
        <v>2.7</v>
      </c>
      <c r="W823" s="11" t="e">
        <f>_xlfn.XLOOKUP(C823,#REF!,#REF!,"S/I",0)</f>
        <v>#REF!</v>
      </c>
      <c r="X823" s="11" t="str">
        <f>_xlfn.XLOOKUP($D823,[2]Retiros_dinamica!$F:$F,[2]Retiros_dinamica!B:B,"S/I",0)</f>
        <v>S/I</v>
      </c>
      <c r="Y823" s="11" t="str">
        <f>_xlfn.XLOOKUP($D823,[2]Retiros_dinamica!$F:$F,[2]Retiros_dinamica!C:C,"S/I",0)</f>
        <v>S/I</v>
      </c>
      <c r="Z823" s="11" t="str">
        <f>_xlfn.XLOOKUP($D823,[2]Retiros_dinamica!$F:$F,[2]Retiros_dinamica!D:D,"S/I",0)</f>
        <v>S/I</v>
      </c>
      <c r="AA823" s="11" t="str">
        <f>_xlfn.XLOOKUP($D823,[2]Retiros_dinamica!$F:$F,[2]Retiros_dinamica!E:E,"S/I",0)</f>
        <v>S/I</v>
      </c>
      <c r="AB823" s="6" t="str">
        <f>_xlfn.XLOOKUP(C823,[2]CMg!$I$4:$I$106,[2]CMg!$M$4:$M$106,"----",0,1)</f>
        <v>----</v>
      </c>
      <c r="AC823" s="6" t="str">
        <f>_xlfn.XLOOKUP(C823,[2]CMg!$A$4:$A$106,[2]CMg!$B$4:$B$106,"----",0,1)</f>
        <v>----</v>
      </c>
      <c r="AD823" s="6" t="str">
        <f>_xlfn.XLOOKUP(C823,'[3]Promedio solar Cmg'!$A$4:$A$106,'[3]Promedio solar Cmg'!$B$4:$B$106,"----",0,1)</f>
        <v>----</v>
      </c>
      <c r="AH823" s="12">
        <f>_xlfn.XLOOKUP($E823,'[2]Balance económico'!$C:$C,'[2]Balance económico'!$D:$D,"-",0)</f>
        <v>6375328015.7772694</v>
      </c>
      <c r="AI823" s="12">
        <f>_xlfn.XLOOKUP($E823,'[2]Balance económico'!$C:$C,'[2]Balance económico'!$E:$E,"-",0)</f>
        <v>48172067074.887741</v>
      </c>
      <c r="AJ823" s="12">
        <f>_xlfn.XLOOKUP($E823,'[2]Balance económico'!$C:$C,'[2]Balance económico'!$F:$F,"-",0)</f>
        <v>879755791.67572367</v>
      </c>
      <c r="AK823" s="6" t="str">
        <f t="shared" si="37"/>
        <v>PPA</v>
      </c>
      <c r="AL823" s="12" t="str" cm="1">
        <f t="array" ref="AL823">IFERROR((X823*[2]!Tabla2[Bloque A] + 'BD Centrales 2025'!Y760*[2]!Tabla2[Bloque B] + 'BD Centrales 2025'!Z760*[2]!Tabla2[Bloque C])*#REF!,"-")</f>
        <v>-</v>
      </c>
      <c r="AM823" s="12" t="str">
        <f t="shared" si="38"/>
        <v>-</v>
      </c>
      <c r="AN823" s="12">
        <f>IFERROR((AH823+AI823+AJ823)/(SUMIFS($W$2:$W$1194,$E$2:$E$1194,E823)*1000*#REF!),0)</f>
        <v>0</v>
      </c>
    </row>
    <row r="824" spans="1:40" ht="14.4" x14ac:dyDescent="0.3">
      <c r="A824" s="7">
        <v>1972</v>
      </c>
      <c r="B824" s="7" t="s">
        <v>2844</v>
      </c>
      <c r="C824" s="8" t="s">
        <v>2845</v>
      </c>
      <c r="D824" s="6" t="s">
        <v>2846</v>
      </c>
      <c r="E824" s="6" t="str">
        <f>_xlfn.XLOOKUP(D824,'[2]Coordinados SEN'!$A:$A,'[2]Coordinados SEN'!$B:$B,"-",0)</f>
        <v>76.979.064-0</v>
      </c>
      <c r="F824" s="6" t="s">
        <v>2846</v>
      </c>
      <c r="G824" s="6">
        <f t="shared" si="36"/>
        <v>1</v>
      </c>
      <c r="H824" s="6" t="s">
        <v>2847</v>
      </c>
      <c r="I824" s="6" t="s">
        <v>2277</v>
      </c>
      <c r="J824" s="6" t="str">
        <f>_xlfn.XLOOKUP(I824,'[2]Barras CMg'!$E$2:$E$1527,'[2]Barras CMg'!$A$2:$A$1527,"------",0,1)</f>
        <v>------</v>
      </c>
      <c r="K824" s="6" t="s">
        <v>397</v>
      </c>
      <c r="L824" s="6">
        <v>2025</v>
      </c>
      <c r="M824" s="6" t="s">
        <v>495</v>
      </c>
      <c r="N824" s="6" t="s">
        <v>496</v>
      </c>
      <c r="O824" s="6" t="s">
        <v>213</v>
      </c>
      <c r="P824" s="6" t="s">
        <v>90</v>
      </c>
      <c r="Q824" s="6" t="s">
        <v>97</v>
      </c>
      <c r="R824" s="6" t="s">
        <v>1751</v>
      </c>
      <c r="S824" s="6" t="s">
        <v>51</v>
      </c>
      <c r="T824" s="9" t="s">
        <v>2848</v>
      </c>
      <c r="U824" s="10">
        <v>9.0820000000000007</v>
      </c>
      <c r="V824" s="10">
        <v>9</v>
      </c>
      <c r="W824" s="11" t="e">
        <f>_xlfn.XLOOKUP(C824,#REF!,#REF!,"S/I",0)</f>
        <v>#REF!</v>
      </c>
      <c r="X824" s="11" t="str">
        <f>_xlfn.XLOOKUP($D824,[2]Retiros_dinamica!$F:$F,[2]Retiros_dinamica!B:B,"S/I",0)</f>
        <v>S/I</v>
      </c>
      <c r="Y824" s="11" t="str">
        <f>_xlfn.XLOOKUP($D824,[2]Retiros_dinamica!$F:$F,[2]Retiros_dinamica!C:C,"S/I",0)</f>
        <v>S/I</v>
      </c>
      <c r="Z824" s="11" t="str">
        <f>_xlfn.XLOOKUP($D824,[2]Retiros_dinamica!$F:$F,[2]Retiros_dinamica!D:D,"S/I",0)</f>
        <v>S/I</v>
      </c>
      <c r="AA824" s="11" t="str">
        <f>_xlfn.XLOOKUP($D824,[2]Retiros_dinamica!$F:$F,[2]Retiros_dinamica!E:E,"S/I",0)</f>
        <v>S/I</v>
      </c>
      <c r="AB824" s="6" t="str">
        <f>_xlfn.XLOOKUP(C824,[2]CMg!$I$4:$I$106,[2]CMg!$M$4:$M$106,"----",0,1)</f>
        <v>----</v>
      </c>
      <c r="AC824" s="6" t="str">
        <f>_xlfn.XLOOKUP(C824,[2]CMg!$A$4:$A$106,[2]CMg!$B$4:$B$106,"----",0,1)</f>
        <v>----</v>
      </c>
      <c r="AD824" s="6" t="str">
        <f>_xlfn.XLOOKUP(C824,'[3]Promedio solar Cmg'!$A$4:$A$106,'[3]Promedio solar Cmg'!$B$4:$B$106,"----",0,1)</f>
        <v>----</v>
      </c>
      <c r="AH824" s="12">
        <f>_xlfn.XLOOKUP($E824,'[2]Balance económico'!$C:$C,'[2]Balance económico'!$D:$D,"-",0)</f>
        <v>1005338403.8203776</v>
      </c>
      <c r="AI824" s="12">
        <f>_xlfn.XLOOKUP($E824,'[2]Balance económico'!$C:$C,'[2]Balance económico'!$E:$E,"-",0)</f>
        <v>105788381.51560001</v>
      </c>
      <c r="AJ824" s="12" t="str">
        <f>_xlfn.XLOOKUP($E824,'[2]Balance económico'!$C:$C,'[2]Balance económico'!$F:$F,"-",0)</f>
        <v>----</v>
      </c>
      <c r="AK824" s="6" t="str">
        <f t="shared" si="37"/>
        <v>PPA</v>
      </c>
      <c r="AL824" s="12" t="str" cm="1">
        <f t="array" ref="AL824">IFERROR((X824*[2]!Tabla2[Bloque A] + 'BD Centrales 2025'!Y386*[2]!Tabla2[Bloque B] + 'BD Centrales 2025'!Z386*[2]!Tabla2[Bloque C])*#REF!,"-")</f>
        <v>-</v>
      </c>
      <c r="AM824" s="12" t="str">
        <f t="shared" si="38"/>
        <v>-</v>
      </c>
      <c r="AN824" s="12">
        <f>IFERROR((AH824+AI824+AJ824)/(SUMIFS($W$2:$W$1194,$E$2:$E$1194,E824)*1000*#REF!),0)</f>
        <v>0</v>
      </c>
    </row>
    <row r="825" spans="1:40" ht="14.4" x14ac:dyDescent="0.3">
      <c r="A825" s="7">
        <v>1973</v>
      </c>
      <c r="B825" s="7" t="s">
        <v>2849</v>
      </c>
      <c r="C825" s="8" t="s">
        <v>2850</v>
      </c>
      <c r="D825" s="6" t="s">
        <v>2269</v>
      </c>
      <c r="E825" s="6" t="str">
        <f>_xlfn.XLOOKUP(D825,'[2]Coordinados SEN'!$A:$A,'[2]Coordinados SEN'!$B:$B,"-",0)</f>
        <v>77.428.039-1</v>
      </c>
      <c r="F825" s="6" t="s">
        <v>2851</v>
      </c>
      <c r="G825" s="6">
        <f t="shared" si="36"/>
        <v>18</v>
      </c>
      <c r="H825" s="6" t="s">
        <v>2852</v>
      </c>
      <c r="I825" s="6" t="s">
        <v>2853</v>
      </c>
      <c r="J825" s="6" t="str">
        <f>_xlfn.XLOOKUP(I825,'[2]Barras CMg'!$E$2:$E$1527,'[2]Barras CMg'!$A$2:$A$1527,"------",0,1)</f>
        <v>------</v>
      </c>
      <c r="K825" s="6" t="s">
        <v>397</v>
      </c>
      <c r="L825" s="6">
        <v>2025</v>
      </c>
      <c r="M825" s="6" t="s">
        <v>495</v>
      </c>
      <c r="N825" s="6" t="s">
        <v>496</v>
      </c>
      <c r="O825" s="6" t="s">
        <v>213</v>
      </c>
      <c r="P825" s="6" t="s">
        <v>90</v>
      </c>
      <c r="Q825" s="6" t="s">
        <v>868</v>
      </c>
      <c r="R825" s="6" t="s">
        <v>868</v>
      </c>
      <c r="S825" s="6" t="s">
        <v>51</v>
      </c>
      <c r="T825" s="9" t="s">
        <v>2854</v>
      </c>
      <c r="U825" s="10">
        <v>3.0081199999999999</v>
      </c>
      <c r="V825" s="10">
        <v>3</v>
      </c>
      <c r="W825" s="11" t="e">
        <f>_xlfn.XLOOKUP(C825,#REF!,#REF!,"S/I",0)</f>
        <v>#REF!</v>
      </c>
      <c r="X825" s="11" t="str">
        <f>_xlfn.XLOOKUP($D825,[2]Retiros_dinamica!$F:$F,[2]Retiros_dinamica!B:B,"S/I",0)</f>
        <v>S/I</v>
      </c>
      <c r="Y825" s="11" t="str">
        <f>_xlfn.XLOOKUP($D825,[2]Retiros_dinamica!$F:$F,[2]Retiros_dinamica!C:C,"S/I",0)</f>
        <v>S/I</v>
      </c>
      <c r="Z825" s="11" t="str">
        <f>_xlfn.XLOOKUP($D825,[2]Retiros_dinamica!$F:$F,[2]Retiros_dinamica!D:D,"S/I",0)</f>
        <v>S/I</v>
      </c>
      <c r="AA825" s="11" t="str">
        <f>_xlfn.XLOOKUP($D825,[2]Retiros_dinamica!$F:$F,[2]Retiros_dinamica!E:E,"S/I",0)</f>
        <v>S/I</v>
      </c>
      <c r="AB825" s="6" t="str">
        <f>_xlfn.XLOOKUP(C825,[2]CMg!$I$4:$I$106,[2]CMg!$M$4:$M$106,"----",0,1)</f>
        <v>----</v>
      </c>
      <c r="AC825" s="6" t="str">
        <f>_xlfn.XLOOKUP(C825,[2]CMg!$A$4:$A$106,[2]CMg!$B$4:$B$106,"----",0,1)</f>
        <v>----</v>
      </c>
      <c r="AD825" s="6" t="str">
        <f>_xlfn.XLOOKUP(C825,'[3]Promedio solar Cmg'!$A$4:$A$106,'[3]Promedio solar Cmg'!$B$4:$B$106,"----",0,1)</f>
        <v>----</v>
      </c>
      <c r="AH825" s="12">
        <f>_xlfn.XLOOKUP($E825,'[2]Balance económico'!$C:$C,'[2]Balance económico'!$D:$D,"-",0)</f>
        <v>11750921855.045132</v>
      </c>
      <c r="AI825" s="12">
        <f>_xlfn.XLOOKUP($E825,'[2]Balance económico'!$C:$C,'[2]Balance económico'!$E:$E,"-",0)</f>
        <v>1248381383.0746999</v>
      </c>
      <c r="AJ825" s="12" t="str">
        <f>_xlfn.XLOOKUP($E825,'[2]Balance económico'!$C:$C,'[2]Balance económico'!$F:$F,"-",0)</f>
        <v>----</v>
      </c>
      <c r="AK825" s="6" t="str">
        <f t="shared" si="37"/>
        <v>PPA</v>
      </c>
      <c r="AL825" s="12" t="str" cm="1">
        <f t="array" ref="AL825">IFERROR((X825*[2]!Tabla2[Bloque A] + 'BD Centrales 2025'!Y632*[2]!Tabla2[Bloque B] + 'BD Centrales 2025'!Z632*[2]!Tabla2[Bloque C])*#REF!,"-")</f>
        <v>-</v>
      </c>
      <c r="AM825" s="12" t="str">
        <f t="shared" si="38"/>
        <v>-</v>
      </c>
      <c r="AN825" s="12">
        <f>IFERROR((AH825+AI825+AJ825)/(SUMIFS($W$2:$W$1194,$E$2:$E$1194,E825)*1000*#REF!),0)</f>
        <v>0</v>
      </c>
    </row>
    <row r="826" spans="1:40" ht="14.4" x14ac:dyDescent="0.3">
      <c r="A826" s="7">
        <v>1974</v>
      </c>
      <c r="B826" s="7" t="s">
        <v>2855</v>
      </c>
      <c r="C826" s="8" t="s">
        <v>2856</v>
      </c>
      <c r="D826" s="6" t="s">
        <v>2857</v>
      </c>
      <c r="E826" s="6" t="str">
        <f>_xlfn.XLOOKUP(D826,'[2]Coordinados SEN'!$A:$A,'[2]Coordinados SEN'!$B:$B,"-",0)</f>
        <v>76.477.299-7</v>
      </c>
      <c r="F826" s="6" t="s">
        <v>2857</v>
      </c>
      <c r="G826" s="6">
        <f t="shared" si="36"/>
        <v>1</v>
      </c>
      <c r="H826" s="6" t="s">
        <v>2584</v>
      </c>
      <c r="I826" s="6" t="s">
        <v>2068</v>
      </c>
      <c r="J826" s="6" t="str">
        <f>_xlfn.XLOOKUP(I826,'[2]Barras CMg'!$E$2:$E$1527,'[2]Barras CMg'!$A$2:$A$1527,"------",0,1)</f>
        <v>------</v>
      </c>
      <c r="K826" s="6" t="s">
        <v>397</v>
      </c>
      <c r="L826" s="6">
        <v>2025</v>
      </c>
      <c r="M826" s="6" t="s">
        <v>495</v>
      </c>
      <c r="N826" s="6" t="s">
        <v>496</v>
      </c>
      <c r="O826" s="6" t="s">
        <v>213</v>
      </c>
      <c r="P826" s="6" t="s">
        <v>106</v>
      </c>
      <c r="Q826" s="6" t="s">
        <v>107</v>
      </c>
      <c r="R826" s="6" t="s">
        <v>1340</v>
      </c>
      <c r="S826" s="6" t="s">
        <v>51</v>
      </c>
      <c r="T826" s="9" t="s">
        <v>2858</v>
      </c>
      <c r="U826" s="10">
        <v>6.0049999999999999</v>
      </c>
      <c r="V826" s="10">
        <v>6</v>
      </c>
      <c r="W826" s="11" t="e">
        <f>_xlfn.XLOOKUP(C826,#REF!,#REF!,"S/I",0)</f>
        <v>#REF!</v>
      </c>
      <c r="X826" s="11" t="str">
        <f>_xlfn.XLOOKUP($D826,[2]Retiros_dinamica!$F:$F,[2]Retiros_dinamica!B:B,"S/I",0)</f>
        <v>S/I</v>
      </c>
      <c r="Y826" s="11" t="str">
        <f>_xlfn.XLOOKUP($D826,[2]Retiros_dinamica!$F:$F,[2]Retiros_dinamica!C:C,"S/I",0)</f>
        <v>S/I</v>
      </c>
      <c r="Z826" s="11" t="str">
        <f>_xlfn.XLOOKUP($D826,[2]Retiros_dinamica!$F:$F,[2]Retiros_dinamica!D:D,"S/I",0)</f>
        <v>S/I</v>
      </c>
      <c r="AA826" s="11" t="str">
        <f>_xlfn.XLOOKUP($D826,[2]Retiros_dinamica!$F:$F,[2]Retiros_dinamica!E:E,"S/I",0)</f>
        <v>S/I</v>
      </c>
      <c r="AB826" s="6" t="str">
        <f>_xlfn.XLOOKUP(C826,[2]CMg!$I$4:$I$106,[2]CMg!$M$4:$M$106,"----",0,1)</f>
        <v>----</v>
      </c>
      <c r="AC826" s="6" t="str">
        <f>_xlfn.XLOOKUP(C826,[2]CMg!$A$4:$A$106,[2]CMg!$B$4:$B$106,"----",0,1)</f>
        <v>----</v>
      </c>
      <c r="AD826" s="6" t="str">
        <f>_xlfn.XLOOKUP(C826,'[3]Promedio solar Cmg'!$A$4:$A$106,'[3]Promedio solar Cmg'!$B$4:$B$106,"----",0,1)</f>
        <v>----</v>
      </c>
      <c r="AH826" s="12">
        <f>_xlfn.XLOOKUP($E826,'[2]Balance económico'!$C:$C,'[2]Balance económico'!$D:$D,"-",0)</f>
        <v>746507536.01093531</v>
      </c>
      <c r="AI826" s="12">
        <f>_xlfn.XLOOKUP($E826,'[2]Balance económico'!$C:$C,'[2]Balance económico'!$E:$E,"-",0)</f>
        <v>81914909.023400009</v>
      </c>
      <c r="AJ826" s="12" t="str">
        <f>_xlfn.XLOOKUP($E826,'[2]Balance económico'!$C:$C,'[2]Balance económico'!$F:$F,"-",0)</f>
        <v>----</v>
      </c>
      <c r="AK826" s="6" t="str">
        <f t="shared" si="37"/>
        <v>PPA</v>
      </c>
      <c r="AL826" s="12" t="str" cm="1">
        <f t="array" ref="AL826">IFERROR((X826*[2]!Tabla2[Bloque A] + 'BD Centrales 2025'!Y337*[2]!Tabla2[Bloque B] + 'BD Centrales 2025'!Z337*[2]!Tabla2[Bloque C])*#REF!,"-")</f>
        <v>-</v>
      </c>
      <c r="AM826" s="12" t="str">
        <f t="shared" si="38"/>
        <v>-</v>
      </c>
      <c r="AN826" s="12">
        <f>IFERROR((AH826+AI826+AJ826)/(SUMIFS($W$2:$W$1194,$E$2:$E$1194,E826)*1000*#REF!),0)</f>
        <v>0</v>
      </c>
    </row>
    <row r="827" spans="1:40" ht="14.4" x14ac:dyDescent="0.3">
      <c r="A827" s="7">
        <v>1975</v>
      </c>
      <c r="B827" s="7" t="s">
        <v>2859</v>
      </c>
      <c r="C827" s="8" t="s">
        <v>2860</v>
      </c>
      <c r="D827" s="6" t="s">
        <v>2861</v>
      </c>
      <c r="E827" s="6" t="str">
        <f>_xlfn.XLOOKUP(D827,'[2]Coordinados SEN'!$A:$A,'[2]Coordinados SEN'!$B:$B,"-",0)</f>
        <v>77.798.766-6</v>
      </c>
      <c r="F827" s="6" t="s">
        <v>2861</v>
      </c>
      <c r="G827" s="6">
        <f t="shared" si="36"/>
        <v>1</v>
      </c>
      <c r="H827" s="6" t="s">
        <v>2862</v>
      </c>
      <c r="I827" s="6" t="s">
        <v>2863</v>
      </c>
      <c r="J827" s="6" t="str">
        <f>_xlfn.XLOOKUP(I827,'[2]Barras CMg'!$E$2:$E$1527,'[2]Barras CMg'!$A$2:$A$1527,"------",0,1)</f>
        <v>------</v>
      </c>
      <c r="K827" s="6" t="s">
        <v>397</v>
      </c>
      <c r="L827" s="6">
        <v>2025</v>
      </c>
      <c r="M827" s="6" t="s">
        <v>495</v>
      </c>
      <c r="N827" s="6" t="s">
        <v>496</v>
      </c>
      <c r="O827" s="6" t="s">
        <v>213</v>
      </c>
      <c r="P827" s="6" t="s">
        <v>106</v>
      </c>
      <c r="Q827" s="6" t="s">
        <v>243</v>
      </c>
      <c r="R827" s="6" t="s">
        <v>1409</v>
      </c>
      <c r="S827" s="6" t="s">
        <v>51</v>
      </c>
      <c r="T827" s="9" t="s">
        <v>2864</v>
      </c>
      <c r="U827" s="10">
        <v>9.01</v>
      </c>
      <c r="V827" s="10">
        <v>9</v>
      </c>
      <c r="W827" s="11" t="e">
        <f>_xlfn.XLOOKUP(C827,#REF!,#REF!,"S/I",0)</f>
        <v>#REF!</v>
      </c>
      <c r="X827" s="11" t="str">
        <f>_xlfn.XLOOKUP($D827,[2]Retiros_dinamica!$F:$F,[2]Retiros_dinamica!B:B,"S/I",0)</f>
        <v>S/I</v>
      </c>
      <c r="Y827" s="11" t="str">
        <f>_xlfn.XLOOKUP($D827,[2]Retiros_dinamica!$F:$F,[2]Retiros_dinamica!C:C,"S/I",0)</f>
        <v>S/I</v>
      </c>
      <c r="Z827" s="11" t="str">
        <f>_xlfn.XLOOKUP($D827,[2]Retiros_dinamica!$F:$F,[2]Retiros_dinamica!D:D,"S/I",0)</f>
        <v>S/I</v>
      </c>
      <c r="AA827" s="11" t="str">
        <f>_xlfn.XLOOKUP($D827,[2]Retiros_dinamica!$F:$F,[2]Retiros_dinamica!E:E,"S/I",0)</f>
        <v>S/I</v>
      </c>
      <c r="AB827" s="6" t="str">
        <f>_xlfn.XLOOKUP(C827,[2]CMg!$I$4:$I$106,[2]CMg!$M$4:$M$106,"----",0,1)</f>
        <v>----</v>
      </c>
      <c r="AC827" s="6" t="str">
        <f>_xlfn.XLOOKUP(C827,[2]CMg!$A$4:$A$106,[2]CMg!$B$4:$B$106,"----",0,1)</f>
        <v>----</v>
      </c>
      <c r="AD827" s="6" t="str">
        <f>_xlfn.XLOOKUP(C827,'[3]Promedio solar Cmg'!$A$4:$A$106,'[3]Promedio solar Cmg'!$B$4:$B$106,"----",0,1)</f>
        <v>----</v>
      </c>
      <c r="AH827" s="12">
        <f>_xlfn.XLOOKUP($E827,'[2]Balance económico'!$C:$C,'[2]Balance económico'!$D:$D,"-",0)</f>
        <v>1118095971.9521182</v>
      </c>
      <c r="AI827" s="12">
        <f>_xlfn.XLOOKUP($E827,'[2]Balance económico'!$C:$C,'[2]Balance económico'!$E:$E,"-",0)</f>
        <v>122575511.71720003</v>
      </c>
      <c r="AJ827" s="12" t="str">
        <f>_xlfn.XLOOKUP($E827,'[2]Balance económico'!$C:$C,'[2]Balance económico'!$F:$F,"-",0)</f>
        <v>----</v>
      </c>
      <c r="AK827" s="6" t="str">
        <f t="shared" si="37"/>
        <v>PPA</v>
      </c>
      <c r="AL827" s="12" t="str" cm="1">
        <f t="array" ref="AL827">IFERROR((X827*[2]!Tabla2[Bloque A] + 'BD Centrales 2025'!Y430*[2]!Tabla2[Bloque B] + 'BD Centrales 2025'!Z430*[2]!Tabla2[Bloque C])*#REF!,"-")</f>
        <v>-</v>
      </c>
      <c r="AM827" s="12" t="str">
        <f t="shared" si="38"/>
        <v>-</v>
      </c>
      <c r="AN827" s="12">
        <f>IFERROR((AH827+AI827+AJ827)/(SUMIFS($W$2:$W$1194,$E$2:$E$1194,E827)*1000*#REF!),0)</f>
        <v>0</v>
      </c>
    </row>
    <row r="828" spans="1:40" ht="14.4" x14ac:dyDescent="0.3">
      <c r="A828" s="7">
        <v>1976</v>
      </c>
      <c r="B828" s="7" t="s">
        <v>2884</v>
      </c>
      <c r="C828" s="8" t="s">
        <v>2885</v>
      </c>
      <c r="D828" s="6" t="s">
        <v>2886</v>
      </c>
      <c r="E828" s="6" t="str">
        <f>_xlfn.XLOOKUP(D828,'[2]Coordinados SEN'!$A:$A,'[2]Coordinados SEN'!$B:$B,"-",0)</f>
        <v>77.011.882-4</v>
      </c>
      <c r="F828" s="6" t="s">
        <v>2886</v>
      </c>
      <c r="G828" s="6">
        <f t="shared" si="36"/>
        <v>1</v>
      </c>
      <c r="H828" s="6" t="s">
        <v>2887</v>
      </c>
      <c r="I828" s="6" t="s">
        <v>2888</v>
      </c>
      <c r="J828" s="6" t="str">
        <f>_xlfn.XLOOKUP(I828,'[2]Barras CMg'!$E$2:$E$1527,'[2]Barras CMg'!$A$2:$A$1527,"------",0,1)</f>
        <v>------</v>
      </c>
      <c r="K828" s="6" t="s">
        <v>397</v>
      </c>
      <c r="L828" s="6">
        <v>2025</v>
      </c>
      <c r="M828" s="6" t="s">
        <v>495</v>
      </c>
      <c r="N828" s="6" t="s">
        <v>496</v>
      </c>
      <c r="O828" s="6" t="s">
        <v>213</v>
      </c>
      <c r="P828" s="6" t="s">
        <v>164</v>
      </c>
      <c r="Q828" s="6" t="s">
        <v>221</v>
      </c>
      <c r="R828" s="6" t="s">
        <v>221</v>
      </c>
      <c r="S828" s="6" t="s">
        <v>51</v>
      </c>
      <c r="T828" s="9" t="s">
        <v>2889</v>
      </c>
      <c r="U828" s="10">
        <v>2.9790000000000001</v>
      </c>
      <c r="V828" s="10">
        <v>2.97</v>
      </c>
      <c r="W828" s="11" t="e">
        <f>_xlfn.XLOOKUP(C828,#REF!,#REF!,"S/I",0)</f>
        <v>#REF!</v>
      </c>
      <c r="X828" s="11" t="str">
        <f>_xlfn.XLOOKUP($D828,[2]Retiros_dinamica!$F:$F,[2]Retiros_dinamica!B:B,"S/I",0)</f>
        <v>S/I</v>
      </c>
      <c r="Y828" s="11" t="str">
        <f>_xlfn.XLOOKUP($D828,[2]Retiros_dinamica!$F:$F,[2]Retiros_dinamica!C:C,"S/I",0)</f>
        <v>S/I</v>
      </c>
      <c r="Z828" s="11" t="str">
        <f>_xlfn.XLOOKUP($D828,[2]Retiros_dinamica!$F:$F,[2]Retiros_dinamica!D:D,"S/I",0)</f>
        <v>S/I</v>
      </c>
      <c r="AA828" s="11" t="str">
        <f>_xlfn.XLOOKUP($D828,[2]Retiros_dinamica!$F:$F,[2]Retiros_dinamica!E:E,"S/I",0)</f>
        <v>S/I</v>
      </c>
      <c r="AB828" s="6" t="str">
        <f>_xlfn.XLOOKUP(C828,[2]CMg!$I$4:$I$106,[2]CMg!$M$4:$M$106,"----",0,1)</f>
        <v>----</v>
      </c>
      <c r="AC828" s="6" t="str">
        <f>_xlfn.XLOOKUP(C828,[2]CMg!$A$4:$A$106,[2]CMg!$B$4:$B$106,"----",0,1)</f>
        <v>----</v>
      </c>
      <c r="AD828" s="6" t="str">
        <f>_xlfn.XLOOKUP(C828,'[3]Promedio solar Cmg'!$A$4:$A$106,'[3]Promedio solar Cmg'!$B$4:$B$106,"----",0,1)</f>
        <v>----</v>
      </c>
      <c r="AH828" s="12">
        <f>_xlfn.XLOOKUP($E828,'[2]Balance económico'!$C:$C,'[2]Balance económico'!$D:$D,"-",0)</f>
        <v>346762240.76291811</v>
      </c>
      <c r="AI828" s="12">
        <f>_xlfn.XLOOKUP($E828,'[2]Balance económico'!$C:$C,'[2]Balance económico'!$E:$E,"-",0)</f>
        <v>37895223.089199997</v>
      </c>
      <c r="AJ828" s="12" t="str">
        <f>_xlfn.XLOOKUP($E828,'[2]Balance económico'!$C:$C,'[2]Balance económico'!$F:$F,"-",0)</f>
        <v>----</v>
      </c>
      <c r="AK828" s="6" t="str">
        <f t="shared" si="37"/>
        <v>PPA</v>
      </c>
      <c r="AL828" s="12" t="str" cm="1">
        <f t="array" ref="AL828">IFERROR((X828*[2]!Tabla2[Bloque A] + 'BD Centrales 2025'!Y245*[2]!Tabla2[Bloque B] + 'BD Centrales 2025'!Z245*[2]!Tabla2[Bloque C])*#REF!,"-")</f>
        <v>-</v>
      </c>
      <c r="AM828" s="12" t="str">
        <f t="shared" si="38"/>
        <v>-</v>
      </c>
      <c r="AN828" s="12">
        <f>IFERROR((AH828+AI828+AJ828)/(SUMIFS($W$2:$W$1194,$E$2:$E$1194,E828)*1000*#REF!),0)</f>
        <v>0</v>
      </c>
    </row>
    <row r="829" spans="1:40" ht="14.4" x14ac:dyDescent="0.3">
      <c r="A829" s="7">
        <v>1977</v>
      </c>
      <c r="B829" s="7" t="s">
        <v>2890</v>
      </c>
      <c r="C829" s="8" t="s">
        <v>2891</v>
      </c>
      <c r="D829" s="6" t="s">
        <v>2892</v>
      </c>
      <c r="E829" s="6" t="str">
        <f>_xlfn.XLOOKUP(D829,'[2]Coordinados SEN'!$A:$A,'[2]Coordinados SEN'!$B:$B,"-",0)</f>
        <v>76.967.849-2</v>
      </c>
      <c r="F829" s="6" t="s">
        <v>2892</v>
      </c>
      <c r="G829" s="6">
        <f t="shared" si="36"/>
        <v>1</v>
      </c>
      <c r="H829" s="6" t="s">
        <v>2893</v>
      </c>
      <c r="I829" s="6" t="s">
        <v>2894</v>
      </c>
      <c r="J829" s="6" t="str">
        <f>_xlfn.XLOOKUP(I829,'[2]Barras CMg'!$E$2:$E$1527,'[2]Barras CMg'!$A$2:$A$1527,"------",0,1)</f>
        <v>------</v>
      </c>
      <c r="K829" s="6" t="s">
        <v>397</v>
      </c>
      <c r="L829" s="6">
        <v>2025</v>
      </c>
      <c r="M829" s="6" t="s">
        <v>495</v>
      </c>
      <c r="N829" s="6" t="s">
        <v>496</v>
      </c>
      <c r="O829" s="6" t="s">
        <v>213</v>
      </c>
      <c r="P829" s="6" t="s">
        <v>164</v>
      </c>
      <c r="Q829" s="6" t="s">
        <v>879</v>
      </c>
      <c r="R829" s="6" t="s">
        <v>893</v>
      </c>
      <c r="S829" s="6" t="s">
        <v>51</v>
      </c>
      <c r="T829" s="9" t="s">
        <v>2895</v>
      </c>
      <c r="U829" s="10">
        <v>2.71</v>
      </c>
      <c r="V829" s="10">
        <v>2.7</v>
      </c>
      <c r="W829" s="11" t="e">
        <f>_xlfn.XLOOKUP(C829,#REF!,#REF!,"S/I",0)</f>
        <v>#REF!</v>
      </c>
      <c r="X829" s="11" t="str">
        <f>_xlfn.XLOOKUP($D829,[2]Retiros_dinamica!$F:$F,[2]Retiros_dinamica!B:B,"S/I",0)</f>
        <v>S/I</v>
      </c>
      <c r="Y829" s="11" t="str">
        <f>_xlfn.XLOOKUP($D829,[2]Retiros_dinamica!$F:$F,[2]Retiros_dinamica!C:C,"S/I",0)</f>
        <v>S/I</v>
      </c>
      <c r="Z829" s="11" t="str">
        <f>_xlfn.XLOOKUP($D829,[2]Retiros_dinamica!$F:$F,[2]Retiros_dinamica!D:D,"S/I",0)</f>
        <v>S/I</v>
      </c>
      <c r="AA829" s="11" t="str">
        <f>_xlfn.XLOOKUP($D829,[2]Retiros_dinamica!$F:$F,[2]Retiros_dinamica!E:E,"S/I",0)</f>
        <v>S/I</v>
      </c>
      <c r="AB829" s="6" t="str">
        <f>_xlfn.XLOOKUP(C829,[2]CMg!$I$4:$I$106,[2]CMg!$M$4:$M$106,"----",0,1)</f>
        <v>----</v>
      </c>
      <c r="AC829" s="6" t="str">
        <f>_xlfn.XLOOKUP(C829,[2]CMg!$A$4:$A$106,[2]CMg!$B$4:$B$106,"----",0,1)</f>
        <v>----</v>
      </c>
      <c r="AD829" s="6" t="str">
        <f>_xlfn.XLOOKUP(C829,'[3]Promedio solar Cmg'!$A$4:$A$106,'[3]Promedio solar Cmg'!$B$4:$B$106,"----",0,1)</f>
        <v>----</v>
      </c>
      <c r="AH829" s="12">
        <f>_xlfn.XLOOKUP($E829,'[2]Balance económico'!$C:$C,'[2]Balance económico'!$D:$D,"-",0)</f>
        <v>285592747.14531112</v>
      </c>
      <c r="AI829" s="12">
        <f>_xlfn.XLOOKUP($E829,'[2]Balance económico'!$C:$C,'[2]Balance económico'!$E:$E,"-",0)</f>
        <v>35783729.429799996</v>
      </c>
      <c r="AJ829" s="12" t="str">
        <f>_xlfn.XLOOKUP($E829,'[2]Balance económico'!$C:$C,'[2]Balance económico'!$F:$F,"-",0)</f>
        <v>----</v>
      </c>
      <c r="AK829" s="6" t="str">
        <f t="shared" si="37"/>
        <v>PPA</v>
      </c>
      <c r="AL829" s="12" t="str" cm="1">
        <f t="array" ref="AL829">IFERROR((X829*[2]!Tabla2[Bloque A] + 'BD Centrales 2025'!Y230*[2]!Tabla2[Bloque B] + 'BD Centrales 2025'!Z230*[2]!Tabla2[Bloque C])*#REF!,"-")</f>
        <v>-</v>
      </c>
      <c r="AM829" s="12" t="str">
        <f t="shared" si="38"/>
        <v>-</v>
      </c>
      <c r="AN829" s="12">
        <f>IFERROR((AH829+AI829+AJ829)/(SUMIFS($W$2:$W$1194,$E$2:$E$1194,E829)*1000*#REF!),0)</f>
        <v>0</v>
      </c>
    </row>
    <row r="830" spans="1:40" ht="14.4" x14ac:dyDescent="0.3">
      <c r="A830" s="7">
        <v>1978</v>
      </c>
      <c r="B830" s="7" t="s">
        <v>6146</v>
      </c>
      <c r="C830" s="8" t="s">
        <v>6147</v>
      </c>
      <c r="D830" s="6" t="s">
        <v>5380</v>
      </c>
      <c r="E830" s="6" t="str">
        <f>_xlfn.XLOOKUP(D830,'[2]Coordinados SEN'!$A:$A,'[2]Coordinados SEN'!$B:$B,"-",0)</f>
        <v>76.452.055-6</v>
      </c>
      <c r="F830" s="6" t="s">
        <v>5380</v>
      </c>
      <c r="G830" s="6">
        <f t="shared" si="36"/>
        <v>6</v>
      </c>
      <c r="H830" s="6" t="s">
        <v>6144</v>
      </c>
      <c r="I830" s="13" t="s">
        <v>6145</v>
      </c>
      <c r="J830" s="6" t="str">
        <f>_xlfn.XLOOKUP(I830,'[2]Barras CMg'!$E$2:$E$1527,'[2]Barras CMg'!$A$2:$A$1527,"------",0,1)</f>
        <v>TAPCSJAVIER___066</v>
      </c>
      <c r="K830" s="6">
        <v>14</v>
      </c>
      <c r="L830" s="6">
        <v>2025</v>
      </c>
      <c r="M830" s="6" t="s">
        <v>45</v>
      </c>
      <c r="N830" s="6" t="s">
        <v>5267</v>
      </c>
      <c r="O830" s="6" t="s">
        <v>47</v>
      </c>
      <c r="P830" s="6" t="s">
        <v>90</v>
      </c>
      <c r="Q830" s="6" t="s">
        <v>91</v>
      </c>
      <c r="R830" s="6" t="s">
        <v>4265</v>
      </c>
      <c r="S830" s="6" t="s">
        <v>51</v>
      </c>
      <c r="T830" s="9" t="s">
        <v>6148</v>
      </c>
      <c r="U830" s="10">
        <v>26</v>
      </c>
      <c r="V830" s="10">
        <v>25.433800000000002</v>
      </c>
      <c r="W830" s="11" t="e">
        <f>_xlfn.XLOOKUP(C830,#REF!,#REF!,"S/I",0)</f>
        <v>#REF!</v>
      </c>
      <c r="X830" s="11" t="str">
        <f>_xlfn.XLOOKUP($D830,[2]Retiros_dinamica!$F:$F,[2]Retiros_dinamica!B:B,"S/I",0)</f>
        <v>S/I</v>
      </c>
      <c r="Y830" s="11" t="str">
        <f>_xlfn.XLOOKUP($D830,[2]Retiros_dinamica!$F:$F,[2]Retiros_dinamica!C:C,"S/I",0)</f>
        <v>S/I</v>
      </c>
      <c r="Z830" s="11" t="str">
        <f>_xlfn.XLOOKUP($D830,[2]Retiros_dinamica!$F:$F,[2]Retiros_dinamica!D:D,"S/I",0)</f>
        <v>S/I</v>
      </c>
      <c r="AA830" s="11" t="str">
        <f>_xlfn.XLOOKUP($D830,[2]Retiros_dinamica!$F:$F,[2]Retiros_dinamica!E:E,"S/I",0)</f>
        <v>S/I</v>
      </c>
      <c r="AB830" s="6" t="str">
        <f>_xlfn.XLOOKUP(C830,[2]CMg!$I$4:$I$106,[2]CMg!$M$4:$M$106,"----",0,1)</f>
        <v>----</v>
      </c>
      <c r="AH830" s="12">
        <f>_xlfn.XLOOKUP($E830,'[2]Balance económico'!$C:$C,'[2]Balance económico'!$D:$D,"-",0)</f>
        <v>1056893400.13346</v>
      </c>
      <c r="AI830" s="12">
        <f>_xlfn.XLOOKUP($E830,'[2]Balance económico'!$C:$C,'[2]Balance económico'!$E:$E,"-",0)</f>
        <v>29119817418.016079</v>
      </c>
      <c r="AJ830" s="12" t="str">
        <f>_xlfn.XLOOKUP($E830,'[2]Balance económico'!$C:$C,'[2]Balance económico'!$F:$F,"-",0)</f>
        <v>----</v>
      </c>
      <c r="AK830" s="6" t="str">
        <f t="shared" si="37"/>
        <v>PPA</v>
      </c>
      <c r="AL830" s="12" t="str" cm="1">
        <f t="array" ref="AL830">IFERROR((X830*[2]!Tabla2[Bloque A] + 'BD Centrales 2025'!Y1172*[2]!Tabla2[Bloque B] + 'BD Centrales 2025'!Z1172*[2]!Tabla2[Bloque C])*#REF!,"-")</f>
        <v>-</v>
      </c>
      <c r="AM830" s="12" t="str">
        <f t="shared" si="38"/>
        <v>-</v>
      </c>
      <c r="AN830" s="12">
        <f>IFERROR((AH830+AI830+AJ830)/(SUMIFS($W$2:$W$1194,$E$2:$E$1194,E830)*1000*#REF!),0)</f>
        <v>0</v>
      </c>
    </row>
    <row r="831" spans="1:40" ht="14.4" x14ac:dyDescent="0.3">
      <c r="A831" s="7">
        <v>1979</v>
      </c>
      <c r="B831" s="7" t="s">
        <v>2896</v>
      </c>
      <c r="C831" s="8" t="s">
        <v>2897</v>
      </c>
      <c r="D831" s="6" t="s">
        <v>2898</v>
      </c>
      <c r="E831" s="6" t="str">
        <f>_xlfn.XLOOKUP(D831,'[2]Coordinados SEN'!$A:$A,'[2]Coordinados SEN'!$B:$B,"-",0)</f>
        <v>77.324.533-9</v>
      </c>
      <c r="F831" s="6" t="s">
        <v>2898</v>
      </c>
      <c r="G831" s="6">
        <f t="shared" si="36"/>
        <v>1</v>
      </c>
      <c r="H831" s="6" t="s">
        <v>2899</v>
      </c>
      <c r="I831" s="6" t="s">
        <v>2900</v>
      </c>
      <c r="J831" s="6" t="str">
        <f>_xlfn.XLOOKUP(I831,'[2]Barras CMg'!$E$2:$E$1527,'[2]Barras CMg'!$A$2:$A$1527,"------",0,1)</f>
        <v>------</v>
      </c>
      <c r="K831" s="6" t="s">
        <v>397</v>
      </c>
      <c r="L831" s="6">
        <v>2025</v>
      </c>
      <c r="M831" s="6" t="s">
        <v>495</v>
      </c>
      <c r="N831" s="6" t="s">
        <v>496</v>
      </c>
      <c r="O831" s="6" t="s">
        <v>213</v>
      </c>
      <c r="P831" s="6" t="s">
        <v>164</v>
      </c>
      <c r="Q831" s="6" t="s">
        <v>2819</v>
      </c>
      <c r="R831" s="6" t="s">
        <v>2820</v>
      </c>
      <c r="S831" s="6" t="s">
        <v>51</v>
      </c>
      <c r="T831" s="9" t="s">
        <v>2901</v>
      </c>
      <c r="U831" s="10">
        <v>9.01</v>
      </c>
      <c r="V831" s="10">
        <v>9</v>
      </c>
      <c r="W831" s="11" t="e">
        <f>_xlfn.XLOOKUP(C831,#REF!,#REF!,"S/I",0)</f>
        <v>#REF!</v>
      </c>
      <c r="X831" s="11" t="str">
        <f>_xlfn.XLOOKUP($D831,[2]Retiros_dinamica!$F:$F,[2]Retiros_dinamica!B:B,"S/I",0)</f>
        <v>S/I</v>
      </c>
      <c r="Y831" s="11" t="str">
        <f>_xlfn.XLOOKUP($D831,[2]Retiros_dinamica!$F:$F,[2]Retiros_dinamica!C:C,"S/I",0)</f>
        <v>S/I</v>
      </c>
      <c r="Z831" s="11" t="str">
        <f>_xlfn.XLOOKUP($D831,[2]Retiros_dinamica!$F:$F,[2]Retiros_dinamica!D:D,"S/I",0)</f>
        <v>S/I</v>
      </c>
      <c r="AA831" s="11" t="str">
        <f>_xlfn.XLOOKUP($D831,[2]Retiros_dinamica!$F:$F,[2]Retiros_dinamica!E:E,"S/I",0)</f>
        <v>S/I</v>
      </c>
      <c r="AB831" s="6" t="str">
        <f>_xlfn.XLOOKUP(C831,[2]CMg!$I$4:$I$106,[2]CMg!$M$4:$M$106,"----",0,1)</f>
        <v>----</v>
      </c>
      <c r="AC831" s="6" t="str">
        <f>_xlfn.XLOOKUP(C831,[2]CMg!$A$4:$A$106,[2]CMg!$B$4:$B$106,"----",0,1)</f>
        <v>----</v>
      </c>
      <c r="AD831" s="6" t="str">
        <f>_xlfn.XLOOKUP(C831,'[3]Promedio solar Cmg'!$A$4:$A$106,'[3]Promedio solar Cmg'!$B$4:$B$106,"----",0,1)</f>
        <v>----</v>
      </c>
      <c r="AH831" s="12">
        <f>_xlfn.XLOOKUP($E831,'[2]Balance económico'!$C:$C,'[2]Balance económico'!$D:$D,"-",0)</f>
        <v>1068289936.3283706</v>
      </c>
      <c r="AI831" s="12">
        <f>_xlfn.XLOOKUP($E831,'[2]Balance económico'!$C:$C,'[2]Balance económico'!$E:$E,"-",0)</f>
        <v>57422611.634000003</v>
      </c>
      <c r="AJ831" s="12" t="str">
        <f>_xlfn.XLOOKUP($E831,'[2]Balance económico'!$C:$C,'[2]Balance económico'!$F:$F,"-",0)</f>
        <v>----</v>
      </c>
      <c r="AK831" s="6" t="str">
        <f t="shared" si="37"/>
        <v>PPA</v>
      </c>
      <c r="AL831" s="12" t="str" cm="1">
        <f t="array" ref="AL831">IFERROR((X831*[2]!Tabla2[Bloque A] + 'BD Centrales 2025'!Y305*[2]!Tabla2[Bloque B] + 'BD Centrales 2025'!Z305*[2]!Tabla2[Bloque C])*#REF!,"-")</f>
        <v>-</v>
      </c>
      <c r="AM831" s="12" t="str">
        <f t="shared" si="38"/>
        <v>-</v>
      </c>
      <c r="AN831" s="12">
        <f>IFERROR((AH831+AI831+AJ831)/(SUMIFS($W$2:$W$1194,$E$2:$E$1194,E831)*1000*#REF!),0)</f>
        <v>0</v>
      </c>
    </row>
    <row r="832" spans="1:40" ht="14.4" x14ac:dyDescent="0.3">
      <c r="A832" s="7">
        <v>1980</v>
      </c>
      <c r="B832" s="7" t="s">
        <v>2902</v>
      </c>
      <c r="C832" s="8" t="s">
        <v>2903</v>
      </c>
      <c r="D832" s="6" t="s">
        <v>2904</v>
      </c>
      <c r="E832" s="6" t="str">
        <f>_xlfn.XLOOKUP(D832,'[2]Coordinados SEN'!$A:$A,'[2]Coordinados SEN'!$B:$B,"-",0)</f>
        <v>76.727.519-6</v>
      </c>
      <c r="F832" s="6" t="s">
        <v>2904</v>
      </c>
      <c r="G832" s="6">
        <f t="shared" si="36"/>
        <v>1</v>
      </c>
      <c r="H832" s="6" t="s">
        <v>2905</v>
      </c>
      <c r="I832" s="6" t="s">
        <v>2906</v>
      </c>
      <c r="J832" s="6" t="str">
        <f>_xlfn.XLOOKUP(I832,'[2]Barras CMg'!$E$2:$E$1527,'[2]Barras CMg'!$A$2:$A$1527,"------",0,1)</f>
        <v>------</v>
      </c>
      <c r="K832" s="6" t="s">
        <v>397</v>
      </c>
      <c r="L832" s="6">
        <v>2025</v>
      </c>
      <c r="M832" s="6" t="s">
        <v>495</v>
      </c>
      <c r="N832" s="6" t="s">
        <v>496</v>
      </c>
      <c r="O832" s="6" t="s">
        <v>213</v>
      </c>
      <c r="P832" s="6" t="s">
        <v>189</v>
      </c>
      <c r="Q832" s="6" t="s">
        <v>879</v>
      </c>
      <c r="R832" s="6" t="s">
        <v>2378</v>
      </c>
      <c r="S832" s="6" t="s">
        <v>51</v>
      </c>
      <c r="T832" s="9" t="s">
        <v>2907</v>
      </c>
      <c r="U832" s="10">
        <v>3.0089999999999999</v>
      </c>
      <c r="V832" s="10">
        <v>3</v>
      </c>
      <c r="W832" s="11" t="e">
        <f>_xlfn.XLOOKUP(C832,#REF!,#REF!,"S/I",0)</f>
        <v>#REF!</v>
      </c>
      <c r="X832" s="11" t="str">
        <f>_xlfn.XLOOKUP($D832,[2]Retiros_dinamica!$F:$F,[2]Retiros_dinamica!B:B,"S/I",0)</f>
        <v>S/I</v>
      </c>
      <c r="Y832" s="11" t="str">
        <f>_xlfn.XLOOKUP($D832,[2]Retiros_dinamica!$F:$F,[2]Retiros_dinamica!C:C,"S/I",0)</f>
        <v>S/I</v>
      </c>
      <c r="Z832" s="11" t="str">
        <f>_xlfn.XLOOKUP($D832,[2]Retiros_dinamica!$F:$F,[2]Retiros_dinamica!D:D,"S/I",0)</f>
        <v>S/I</v>
      </c>
      <c r="AA832" s="11" t="str">
        <f>_xlfn.XLOOKUP($D832,[2]Retiros_dinamica!$F:$F,[2]Retiros_dinamica!E:E,"S/I",0)</f>
        <v>S/I</v>
      </c>
      <c r="AB832" s="6" t="str">
        <f>_xlfn.XLOOKUP(C832,[2]CMg!$I$4:$I$106,[2]CMg!$M$4:$M$106,"----",0,1)</f>
        <v>----</v>
      </c>
      <c r="AC832" s="6" t="str">
        <f>_xlfn.XLOOKUP(C832,[2]CMg!$A$4:$A$106,[2]CMg!$B$4:$B$106,"----",0,1)</f>
        <v>----</v>
      </c>
      <c r="AD832" s="6" t="str">
        <f>_xlfn.XLOOKUP(C832,'[3]Promedio solar Cmg'!$A$4:$A$106,'[3]Promedio solar Cmg'!$B$4:$B$106,"----",0,1)</f>
        <v>----</v>
      </c>
      <c r="AH832" s="12">
        <f>_xlfn.XLOOKUP($E832,'[2]Balance económico'!$C:$C,'[2]Balance económico'!$D:$D,"-",0)</f>
        <v>384479376.71436948</v>
      </c>
      <c r="AI832" s="12">
        <f>_xlfn.XLOOKUP($E832,'[2]Balance económico'!$C:$C,'[2]Balance económico'!$E:$E,"-",0)</f>
        <v>44181444.084879994</v>
      </c>
      <c r="AJ832" s="12" t="str">
        <f>_xlfn.XLOOKUP($E832,'[2]Balance económico'!$C:$C,'[2]Balance económico'!$F:$F,"-",0)</f>
        <v>----</v>
      </c>
      <c r="AK832" s="6" t="str">
        <f t="shared" si="37"/>
        <v>PPA</v>
      </c>
      <c r="AL832" s="12" t="str" cm="1">
        <f t="array" ref="AL832">IFERROR((X832*[2]!Tabla2[Bloque A] + 'BD Centrales 2025'!Y277*[2]!Tabla2[Bloque B] + 'BD Centrales 2025'!Z277*[2]!Tabla2[Bloque C])*#REF!,"-")</f>
        <v>-</v>
      </c>
      <c r="AM832" s="12" t="str">
        <f t="shared" si="38"/>
        <v>-</v>
      </c>
      <c r="AN832" s="12">
        <f>IFERROR((AH832+AI832+AJ832)/(SUMIFS($W$2:$W$1194,$E$2:$E$1194,E832)*1000*#REF!),0)</f>
        <v>0</v>
      </c>
    </row>
    <row r="833" spans="1:40" ht="14.4" x14ac:dyDescent="0.3">
      <c r="A833" s="7">
        <v>1981</v>
      </c>
      <c r="B833" s="7" t="s">
        <v>2908</v>
      </c>
      <c r="C833" s="8" t="s">
        <v>2909</v>
      </c>
      <c r="D833" s="6" t="s">
        <v>2910</v>
      </c>
      <c r="E833" s="6" t="str">
        <f>_xlfn.XLOOKUP(D833,'[2]Coordinados SEN'!$A:$A,'[2]Coordinados SEN'!$B:$B,"-",0)</f>
        <v>76.549.716-7</v>
      </c>
      <c r="F833" s="6" t="s">
        <v>2910</v>
      </c>
      <c r="G833" s="6">
        <f t="shared" si="36"/>
        <v>1</v>
      </c>
      <c r="H833" s="6" t="s">
        <v>2911</v>
      </c>
      <c r="I833" s="6" t="s">
        <v>2912</v>
      </c>
      <c r="J833" s="6" t="str">
        <f>_xlfn.XLOOKUP(I833,'[2]Barras CMg'!$E$2:$E$1527,'[2]Barras CMg'!$A$2:$A$1527,"------",0,1)</f>
        <v>------</v>
      </c>
      <c r="K833" s="6" t="s">
        <v>397</v>
      </c>
      <c r="L833" s="6">
        <v>2025</v>
      </c>
      <c r="M833" s="6" t="s">
        <v>495</v>
      </c>
      <c r="N833" s="6" t="s">
        <v>496</v>
      </c>
      <c r="O833" s="6" t="s">
        <v>213</v>
      </c>
      <c r="P833" s="6" t="s">
        <v>189</v>
      </c>
      <c r="Q833" s="6" t="s">
        <v>899</v>
      </c>
      <c r="R833" s="6" t="s">
        <v>899</v>
      </c>
      <c r="S833" s="6" t="s">
        <v>51</v>
      </c>
      <c r="T833" s="9" t="s">
        <v>2913</v>
      </c>
      <c r="U833" s="10">
        <v>3.0129999999999999</v>
      </c>
      <c r="V833" s="10">
        <v>3</v>
      </c>
      <c r="W833" s="11" t="e">
        <f>_xlfn.XLOOKUP(C833,#REF!,#REF!,"S/I",0)</f>
        <v>#REF!</v>
      </c>
      <c r="X833" s="11" t="str">
        <f>_xlfn.XLOOKUP($D833,[2]Retiros_dinamica!$F:$F,[2]Retiros_dinamica!B:B,"S/I",0)</f>
        <v>S/I</v>
      </c>
      <c r="Y833" s="11" t="str">
        <f>_xlfn.XLOOKUP($D833,[2]Retiros_dinamica!$F:$F,[2]Retiros_dinamica!C:C,"S/I",0)</f>
        <v>S/I</v>
      </c>
      <c r="Z833" s="11" t="str">
        <f>_xlfn.XLOOKUP($D833,[2]Retiros_dinamica!$F:$F,[2]Retiros_dinamica!D:D,"S/I",0)</f>
        <v>S/I</v>
      </c>
      <c r="AA833" s="11" t="str">
        <f>_xlfn.XLOOKUP($D833,[2]Retiros_dinamica!$F:$F,[2]Retiros_dinamica!E:E,"S/I",0)</f>
        <v>S/I</v>
      </c>
      <c r="AB833" s="6" t="str">
        <f>_xlfn.XLOOKUP(C833,[2]CMg!$I$4:$I$106,[2]CMg!$M$4:$M$106,"----",0,1)</f>
        <v>----</v>
      </c>
      <c r="AC833" s="6" t="str">
        <f>_xlfn.XLOOKUP(C833,[2]CMg!$A$4:$A$106,[2]CMg!$B$4:$B$106,"----",0,1)</f>
        <v>----</v>
      </c>
      <c r="AD833" s="6" t="str">
        <f>_xlfn.XLOOKUP(C833,'[3]Promedio solar Cmg'!$A$4:$A$106,'[3]Promedio solar Cmg'!$B$4:$B$106,"----",0,1)</f>
        <v>----</v>
      </c>
      <c r="AH833" s="12">
        <f>_xlfn.XLOOKUP($E833,'[2]Balance económico'!$C:$C,'[2]Balance económico'!$D:$D,"-",0)</f>
        <v>315537313.40899539</v>
      </c>
      <c r="AI833" s="12">
        <f>_xlfn.XLOOKUP($E833,'[2]Balance económico'!$C:$C,'[2]Balance económico'!$E:$E,"-",0)</f>
        <v>37157764.018039994</v>
      </c>
      <c r="AJ833" s="12" t="str">
        <f>_xlfn.XLOOKUP($E833,'[2]Balance económico'!$C:$C,'[2]Balance económico'!$F:$F,"-",0)</f>
        <v>----</v>
      </c>
      <c r="AK833" s="6" t="str">
        <f t="shared" si="37"/>
        <v>PPA</v>
      </c>
      <c r="AL833" s="12" t="str" cm="1">
        <f t="array" ref="AL833">IFERROR((X833*[2]!Tabla2[Bloque A] + 'BD Centrales 2025'!Y239*[2]!Tabla2[Bloque B] + 'BD Centrales 2025'!Z239*[2]!Tabla2[Bloque C])*#REF!,"-")</f>
        <v>-</v>
      </c>
      <c r="AM833" s="12" t="str">
        <f t="shared" si="38"/>
        <v>-</v>
      </c>
      <c r="AN833" s="12">
        <f>IFERROR((AH833+AI833+AJ833)/(SUMIFS($W$2:$W$1194,$E$2:$E$1194,E833)*1000*#REF!),0)</f>
        <v>0</v>
      </c>
    </row>
    <row r="834" spans="1:40" ht="14.4" x14ac:dyDescent="0.3">
      <c r="A834" s="7">
        <v>1982</v>
      </c>
      <c r="B834" s="7" t="s">
        <v>2914</v>
      </c>
      <c r="C834" s="8" t="s">
        <v>2915</v>
      </c>
      <c r="D834" s="6" t="s">
        <v>584</v>
      </c>
      <c r="E834" s="6" t="str">
        <f>_xlfn.XLOOKUP(D834,'[2]Coordinados SEN'!$A:$A,'[2]Coordinados SEN'!$B:$B,"-",0)</f>
        <v>76.412.562-2</v>
      </c>
      <c r="F834" s="6" t="s">
        <v>584</v>
      </c>
      <c r="G834" s="6">
        <f t="shared" ref="G834:G897" si="39">COUNTIFS($D$2:$D$1194,D834)</f>
        <v>39</v>
      </c>
      <c r="H834" s="6" t="s">
        <v>2916</v>
      </c>
      <c r="I834" s="6" t="s">
        <v>2818</v>
      </c>
      <c r="J834" s="6" t="str">
        <f>_xlfn.XLOOKUP(I834,'[2]Barras CMg'!$E$2:$E$1527,'[2]Barras CMg'!$A$2:$A$1527,"------",0,1)</f>
        <v>------</v>
      </c>
      <c r="K834" s="6" t="s">
        <v>397</v>
      </c>
      <c r="L834" s="6">
        <v>2025</v>
      </c>
      <c r="M834" s="6" t="s">
        <v>495</v>
      </c>
      <c r="N834" s="6" t="s">
        <v>496</v>
      </c>
      <c r="O834" s="6" t="s">
        <v>213</v>
      </c>
      <c r="P834" s="6" t="s">
        <v>164</v>
      </c>
      <c r="Q834" s="6" t="s">
        <v>2819</v>
      </c>
      <c r="R834" s="6" t="s">
        <v>2917</v>
      </c>
      <c r="S834" s="6" t="s">
        <v>51</v>
      </c>
      <c r="T834" s="9" t="s">
        <v>2918</v>
      </c>
      <c r="U834" s="10">
        <v>9.0060000000000002</v>
      </c>
      <c r="V834" s="10">
        <v>9</v>
      </c>
      <c r="W834" s="11" t="e">
        <f>_xlfn.XLOOKUP(C834,#REF!,#REF!,"S/I",0)</f>
        <v>#REF!</v>
      </c>
      <c r="X834" s="11" t="str">
        <f>_xlfn.XLOOKUP($D834,[2]Retiros_dinamica!$F:$F,[2]Retiros_dinamica!B:B,"S/I",0)</f>
        <v>S/I</v>
      </c>
      <c r="Y834" s="11" t="str">
        <f>_xlfn.XLOOKUP($D834,[2]Retiros_dinamica!$F:$F,[2]Retiros_dinamica!C:C,"S/I",0)</f>
        <v>S/I</v>
      </c>
      <c r="Z834" s="11" t="str">
        <f>_xlfn.XLOOKUP($D834,[2]Retiros_dinamica!$F:$F,[2]Retiros_dinamica!D:D,"S/I",0)</f>
        <v>S/I</v>
      </c>
      <c r="AA834" s="11" t="str">
        <f>_xlfn.XLOOKUP($D834,[2]Retiros_dinamica!$F:$F,[2]Retiros_dinamica!E:E,"S/I",0)</f>
        <v>S/I</v>
      </c>
      <c r="AB834" s="6" t="str">
        <f>_xlfn.XLOOKUP(C834,[2]CMg!$I$4:$I$106,[2]CMg!$M$4:$M$106,"----",0,1)</f>
        <v>----</v>
      </c>
      <c r="AC834" s="6" t="str">
        <f>_xlfn.XLOOKUP(C834,[2]CMg!$A$4:$A$106,[2]CMg!$B$4:$B$106,"----",0,1)</f>
        <v>----</v>
      </c>
      <c r="AD834" s="6" t="str">
        <f>_xlfn.XLOOKUP(C834,'[3]Promedio solar Cmg'!$A$4:$A$106,'[3]Promedio solar Cmg'!$B$4:$B$106,"----",0,1)</f>
        <v>----</v>
      </c>
      <c r="AH834" s="12">
        <f>_xlfn.XLOOKUP($E834,'[2]Balance económico'!$C:$C,'[2]Balance económico'!$D:$D,"-",0)</f>
        <v>6375328015.7772694</v>
      </c>
      <c r="AI834" s="12">
        <f>_xlfn.XLOOKUP($E834,'[2]Balance económico'!$C:$C,'[2]Balance económico'!$E:$E,"-",0)</f>
        <v>48172067074.887741</v>
      </c>
      <c r="AJ834" s="12">
        <f>_xlfn.XLOOKUP($E834,'[2]Balance económico'!$C:$C,'[2]Balance económico'!$F:$F,"-",0)</f>
        <v>879755791.67572367</v>
      </c>
      <c r="AK834" s="6" t="str">
        <f t="shared" ref="AK834:AK897" si="40">IF(AA834&gt;0,"PPA","-")</f>
        <v>PPA</v>
      </c>
      <c r="AL834" s="12" t="str" cm="1">
        <f t="array" ref="AL834">IFERROR((X834*[2]!Tabla2[Bloque A] + 'BD Centrales 2025'!Y761*[2]!Tabla2[Bloque B] + 'BD Centrales 2025'!Z761*[2]!Tabla2[Bloque C])*#REF!,"-")</f>
        <v>-</v>
      </c>
      <c r="AM834" s="12" t="str">
        <f t="shared" ref="AM834:AM897" si="41">IFERROR(AH834+AL834,"-")</f>
        <v>-</v>
      </c>
      <c r="AN834" s="12">
        <f>IFERROR((AH834+AI834+AJ834)/(SUMIFS($W$2:$W$1194,$E$2:$E$1194,E834)*1000*#REF!),0)</f>
        <v>0</v>
      </c>
    </row>
    <row r="835" spans="1:40" ht="14.4" x14ac:dyDescent="0.3">
      <c r="A835" s="7">
        <v>1983</v>
      </c>
      <c r="B835" s="7" t="s">
        <v>2919</v>
      </c>
      <c r="C835" s="8" t="s">
        <v>2920</v>
      </c>
      <c r="D835" s="6" t="s">
        <v>584</v>
      </c>
      <c r="E835" s="6" t="str">
        <f>_xlfn.XLOOKUP(D835,'[2]Coordinados SEN'!$A:$A,'[2]Coordinados SEN'!$B:$B,"-",0)</f>
        <v>76.412.562-2</v>
      </c>
      <c r="F835" s="6" t="s">
        <v>584</v>
      </c>
      <c r="G835" s="6">
        <f t="shared" si="39"/>
        <v>39</v>
      </c>
      <c r="H835" s="6" t="s">
        <v>2921</v>
      </c>
      <c r="I835" s="13" t="s">
        <v>2922</v>
      </c>
      <c r="J835" s="6" t="str">
        <f>_xlfn.XLOOKUP(I835,'[2]Barras CMg'!$E$2:$E$1527,'[2]Barras CMg'!$A$2:$A$1527,"------",0,1)</f>
        <v>CENTINELA_____220</v>
      </c>
      <c r="K835" s="6">
        <v>1</v>
      </c>
      <c r="L835" s="6">
        <v>2025</v>
      </c>
      <c r="M835" s="6" t="s">
        <v>495</v>
      </c>
      <c r="N835" s="6" t="s">
        <v>496</v>
      </c>
      <c r="O835" s="6" t="s">
        <v>47</v>
      </c>
      <c r="P835" s="6" t="s">
        <v>48</v>
      </c>
      <c r="Q835" s="6" t="s">
        <v>48</v>
      </c>
      <c r="R835" s="6" t="s">
        <v>933</v>
      </c>
      <c r="S835" s="6" t="s">
        <v>51</v>
      </c>
      <c r="T835" s="9" t="s">
        <v>2923</v>
      </c>
      <c r="U835" s="10">
        <v>202.72730000000001</v>
      </c>
      <c r="V835" s="10">
        <v>198.19120000000001</v>
      </c>
      <c r="W835" s="11" t="e">
        <f>_xlfn.XLOOKUP(C835,#REF!,#REF!,"S/I",0)</f>
        <v>#REF!</v>
      </c>
      <c r="X835" s="11" t="str">
        <f>_xlfn.XLOOKUP($D835,[2]Retiros_dinamica!$F:$F,[2]Retiros_dinamica!B:B,"S/I",0)</f>
        <v>S/I</v>
      </c>
      <c r="Y835" s="11" t="str">
        <f>_xlfn.XLOOKUP($D835,[2]Retiros_dinamica!$F:$F,[2]Retiros_dinamica!C:C,"S/I",0)</f>
        <v>S/I</v>
      </c>
      <c r="Z835" s="11" t="str">
        <f>_xlfn.XLOOKUP($D835,[2]Retiros_dinamica!$F:$F,[2]Retiros_dinamica!D:D,"S/I",0)</f>
        <v>S/I</v>
      </c>
      <c r="AA835" s="11" t="str">
        <f>_xlfn.XLOOKUP($D835,[2]Retiros_dinamica!$F:$F,[2]Retiros_dinamica!E:E,"S/I",0)</f>
        <v>S/I</v>
      </c>
      <c r="AB835" s="6">
        <f>_xlfn.XLOOKUP(C835,[2]CMg!$I$4:$I$106,[2]CMg!$M$4:$M$106,"----",0,1)</f>
        <v>7.5947775274753466</v>
      </c>
      <c r="AC835" s="6">
        <f>_xlfn.XLOOKUP(C835,'[3]Promedio Cmg'!$A$4:$A$106,'[3]Promedio Cmg'!$B$4:$B$106,"---",0,1)</f>
        <v>50.692081954114919</v>
      </c>
      <c r="AD835" s="6">
        <f>_xlfn.XLOOKUP(C835,'[3]Promedio solar Cmg'!$A$4:$A$106,'[3]Promedio solar Cmg'!$B$4:$B$106,"----",0,1)</f>
        <v>9.34767123287671</v>
      </c>
      <c r="AE835" s="6">
        <f>_xlfn.XLOOKUP(C835,[2]CMg!$O$4:$O$106,[2]CMg!$P$4:$P$106,"----",0,1)</f>
        <v>80.2180258266484</v>
      </c>
      <c r="AF835" s="14">
        <f>_xlfn.XLOOKUP(C835,[2]CMg!$S$4:$S$106,[2]CMg!$U$4:$U$106,"----",0,1)</f>
        <v>0.45702545371532932</v>
      </c>
      <c r="AH835" s="12">
        <f>_xlfn.XLOOKUP($E835,'[2]Balance económico'!$C:$C,'[2]Balance económico'!$D:$D,"-",0)</f>
        <v>6375328015.7772694</v>
      </c>
      <c r="AI835" s="12">
        <f>_xlfn.XLOOKUP($E835,'[2]Balance económico'!$C:$C,'[2]Balance económico'!$E:$E,"-",0)</f>
        <v>48172067074.887741</v>
      </c>
      <c r="AJ835" s="12">
        <f>_xlfn.XLOOKUP($E835,'[2]Balance económico'!$C:$C,'[2]Balance económico'!$F:$F,"-",0)</f>
        <v>879755791.67572367</v>
      </c>
      <c r="AK835" s="6" t="str">
        <f t="shared" si="40"/>
        <v>PPA</v>
      </c>
      <c r="AL835" s="12" t="str" cm="1">
        <f t="array" ref="AL835">IFERROR((X835*[2]!Tabla2[Bloque A] + 'BD Centrales 2025'!Y923*[2]!Tabla2[Bloque B] + 'BD Centrales 2025'!Z923*[2]!Tabla2[Bloque C])*#REF!,"-")</f>
        <v>-</v>
      </c>
      <c r="AM835" s="12" t="str">
        <f t="shared" si="41"/>
        <v>-</v>
      </c>
      <c r="AN835" s="12">
        <f>IFERROR((AH835+AI835+AJ835)/(SUMIFS($W$2:$W$1194,$E$2:$E$1194,E835)*1000*#REF!),0)</f>
        <v>0</v>
      </c>
    </row>
    <row r="836" spans="1:40" ht="14.4" x14ac:dyDescent="0.3">
      <c r="A836" s="7">
        <v>1984</v>
      </c>
      <c r="B836" s="7" t="s">
        <v>600</v>
      </c>
      <c r="C836" s="8" t="s">
        <v>601</v>
      </c>
      <c r="D836" s="6" t="s">
        <v>602</v>
      </c>
      <c r="E836" s="6" t="str">
        <f>_xlfn.XLOOKUP(D836,'[2]Coordinados SEN'!$A:$A,'[2]Coordinados SEN'!$B:$B,"-",0)</f>
        <v>76.803.155-K</v>
      </c>
      <c r="F836" s="6" t="s">
        <v>602</v>
      </c>
      <c r="G836" s="6">
        <f t="shared" si="39"/>
        <v>1</v>
      </c>
      <c r="H836" s="6" t="s">
        <v>603</v>
      </c>
      <c r="I836" s="6" t="s">
        <v>303</v>
      </c>
      <c r="J836" s="6" t="str">
        <f>_xlfn.XLOOKUP(I836,'[2]Barras CMg'!$E$2:$E$1527,'[2]Barras CMg'!$A$2:$A$1527,"------",0,1)</f>
        <v>CORRALES______023</v>
      </c>
      <c r="K836" s="6">
        <v>1</v>
      </c>
      <c r="L836" s="6">
        <v>2025</v>
      </c>
      <c r="M836" s="6" t="s">
        <v>66</v>
      </c>
      <c r="N836" s="6" t="s">
        <v>105</v>
      </c>
      <c r="O836" s="6" t="s">
        <v>157</v>
      </c>
      <c r="P836" s="6" t="s">
        <v>106</v>
      </c>
      <c r="Q836" s="6" t="s">
        <v>107</v>
      </c>
      <c r="R836" s="6" t="s">
        <v>304</v>
      </c>
      <c r="S836" s="6" t="s">
        <v>158</v>
      </c>
      <c r="T836" s="9" t="s">
        <v>604</v>
      </c>
      <c r="U836" s="10">
        <v>2.9990000000000001</v>
      </c>
      <c r="V836" s="10">
        <v>2.964</v>
      </c>
      <c r="W836" s="11" t="e">
        <f>_xlfn.XLOOKUP(C836,#REF!,#REF!,"S/I",0)</f>
        <v>#REF!</v>
      </c>
      <c r="X836" s="11" t="str">
        <f>_xlfn.XLOOKUP($D836,[2]Retiros_dinamica!$F:$F,[2]Retiros_dinamica!B:B,"S/I",0)</f>
        <v>S/I</v>
      </c>
      <c r="Y836" s="11" t="str">
        <f>_xlfn.XLOOKUP($D836,[2]Retiros_dinamica!$F:$F,[2]Retiros_dinamica!C:C,"S/I",0)</f>
        <v>S/I</v>
      </c>
      <c r="Z836" s="11" t="str">
        <f>_xlfn.XLOOKUP($D836,[2]Retiros_dinamica!$F:$F,[2]Retiros_dinamica!D:D,"S/I",0)</f>
        <v>S/I</v>
      </c>
      <c r="AA836" s="11" t="str">
        <f>_xlfn.XLOOKUP($D836,[2]Retiros_dinamica!$F:$F,[2]Retiros_dinamica!E:E,"S/I",0)</f>
        <v>S/I</v>
      </c>
      <c r="AB836" s="6" t="str">
        <f>_xlfn.XLOOKUP(C836,[2]CMg!$I$4:$I$106,[2]CMg!$M$4:$M$106,"----",0,1)</f>
        <v>----</v>
      </c>
      <c r="AC836" s="6" t="str">
        <f>_xlfn.XLOOKUP(C836,[2]CMg!$A$4:$A$106,[2]CMg!$B$4:$B$106,"----",0,1)</f>
        <v>----</v>
      </c>
      <c r="AD836" s="6" t="str">
        <f>_xlfn.XLOOKUP(C836,'[3]Promedio solar Cmg'!$A$4:$A$106,'[3]Promedio solar Cmg'!$B$4:$B$106,"----",0,1)</f>
        <v>----</v>
      </c>
      <c r="AH836" s="12">
        <f>_xlfn.XLOOKUP($E836,'[2]Balance económico'!$C:$C,'[2]Balance económico'!$D:$D,"-",0)</f>
        <v>1113676897.7588377</v>
      </c>
      <c r="AI836" s="12">
        <f>_xlfn.XLOOKUP($E836,'[2]Balance económico'!$C:$C,'[2]Balance económico'!$E:$E,"-",0)</f>
        <v>118472974.26459999</v>
      </c>
      <c r="AJ836" s="12" t="str">
        <f>_xlfn.XLOOKUP($E836,'[2]Balance económico'!$C:$C,'[2]Balance económico'!$F:$F,"-",0)</f>
        <v>----</v>
      </c>
      <c r="AK836" s="6" t="str">
        <f t="shared" si="40"/>
        <v>PPA</v>
      </c>
      <c r="AL836" s="12" t="str" cm="1">
        <f t="array" ref="AL836">IFERROR((X836*[2]!Tabla2[Bloque A] + 'BD Centrales 2025'!Y98*[2]!Tabla2[Bloque B] + 'BD Centrales 2025'!Z98*[2]!Tabla2[Bloque C])*#REF!,"-")</f>
        <v>-</v>
      </c>
      <c r="AM836" s="12" t="str">
        <f t="shared" si="41"/>
        <v>-</v>
      </c>
      <c r="AN836" s="12">
        <f>IFERROR((AH836+AI836+AJ836)/(SUMIFS($W$2:$W$1194,$E$2:$E$1194,E836)*1000*#REF!),0)</f>
        <v>0</v>
      </c>
    </row>
    <row r="837" spans="1:40" ht="14.4" x14ac:dyDescent="0.3">
      <c r="A837" s="7">
        <v>1985</v>
      </c>
      <c r="B837" s="7" t="s">
        <v>2924</v>
      </c>
      <c r="C837" s="8" t="s">
        <v>2925</v>
      </c>
      <c r="D837" s="6" t="s">
        <v>2269</v>
      </c>
      <c r="E837" s="6" t="str">
        <f>_xlfn.XLOOKUP(D837,'[2]Coordinados SEN'!$A:$A,'[2]Coordinados SEN'!$B:$B,"-",0)</f>
        <v>77.428.039-1</v>
      </c>
      <c r="F837" s="6" t="s">
        <v>2926</v>
      </c>
      <c r="G837" s="6">
        <f t="shared" si="39"/>
        <v>18</v>
      </c>
      <c r="H837" s="6" t="s">
        <v>2927</v>
      </c>
      <c r="I837" s="6" t="s">
        <v>2086</v>
      </c>
      <c r="J837" s="6" t="str">
        <f>_xlfn.XLOOKUP(I837,'[2]Barras CMg'!$E$2:$E$1527,'[2]Barras CMg'!$A$2:$A$1527,"------",0,1)</f>
        <v>------</v>
      </c>
      <c r="K837" s="6" t="s">
        <v>397</v>
      </c>
      <c r="L837" s="6">
        <v>2025</v>
      </c>
      <c r="M837" s="6" t="s">
        <v>495</v>
      </c>
      <c r="N837" s="6" t="s">
        <v>496</v>
      </c>
      <c r="O837" s="6" t="s">
        <v>213</v>
      </c>
      <c r="P837" s="6" t="s">
        <v>106</v>
      </c>
      <c r="Q837" s="6" t="s">
        <v>107</v>
      </c>
      <c r="R837" s="6" t="s">
        <v>108</v>
      </c>
      <c r="S837" s="6" t="s">
        <v>51</v>
      </c>
      <c r="T837" s="9" t="s">
        <v>2928</v>
      </c>
      <c r="U837" s="10">
        <v>9.0142000000000007</v>
      </c>
      <c r="V837" s="10">
        <v>9</v>
      </c>
      <c r="W837" s="11" t="e">
        <f>_xlfn.XLOOKUP(C837,#REF!,#REF!,"S/I",0)</f>
        <v>#REF!</v>
      </c>
      <c r="X837" s="11" t="str">
        <f>_xlfn.XLOOKUP($D837,[2]Retiros_dinamica!$F:$F,[2]Retiros_dinamica!B:B,"S/I",0)</f>
        <v>S/I</v>
      </c>
      <c r="Y837" s="11" t="str">
        <f>_xlfn.XLOOKUP($D837,[2]Retiros_dinamica!$F:$F,[2]Retiros_dinamica!C:C,"S/I",0)</f>
        <v>S/I</v>
      </c>
      <c r="Z837" s="11" t="str">
        <f>_xlfn.XLOOKUP($D837,[2]Retiros_dinamica!$F:$F,[2]Retiros_dinamica!D:D,"S/I",0)</f>
        <v>S/I</v>
      </c>
      <c r="AA837" s="11" t="str">
        <f>_xlfn.XLOOKUP($D837,[2]Retiros_dinamica!$F:$F,[2]Retiros_dinamica!E:E,"S/I",0)</f>
        <v>S/I</v>
      </c>
      <c r="AB837" s="6" t="str">
        <f>_xlfn.XLOOKUP(C837,[2]CMg!$I$4:$I$106,[2]CMg!$M$4:$M$106,"----",0,1)</f>
        <v>----</v>
      </c>
      <c r="AC837" s="6" t="str">
        <f>_xlfn.XLOOKUP(C837,[2]CMg!$A$4:$A$106,[2]CMg!$B$4:$B$106,"----",0,1)</f>
        <v>----</v>
      </c>
      <c r="AD837" s="6" t="str">
        <f>_xlfn.XLOOKUP(C837,'[3]Promedio solar Cmg'!$A$4:$A$106,'[3]Promedio solar Cmg'!$B$4:$B$106,"----",0,1)</f>
        <v>----</v>
      </c>
      <c r="AH837" s="12">
        <f>_xlfn.XLOOKUP($E837,'[2]Balance económico'!$C:$C,'[2]Balance económico'!$D:$D,"-",0)</f>
        <v>11750921855.045132</v>
      </c>
      <c r="AI837" s="12">
        <f>_xlfn.XLOOKUP($E837,'[2]Balance económico'!$C:$C,'[2]Balance económico'!$E:$E,"-",0)</f>
        <v>1248381383.0746999</v>
      </c>
      <c r="AJ837" s="12" t="str">
        <f>_xlfn.XLOOKUP($E837,'[2]Balance económico'!$C:$C,'[2]Balance económico'!$F:$F,"-",0)</f>
        <v>----</v>
      </c>
      <c r="AK837" s="6" t="str">
        <f t="shared" si="40"/>
        <v>PPA</v>
      </c>
      <c r="AL837" s="12" t="str" cm="1">
        <f t="array" ref="AL837">IFERROR((X837*[2]!Tabla2[Bloque A] + 'BD Centrales 2025'!Y633*[2]!Tabla2[Bloque B] + 'BD Centrales 2025'!Z633*[2]!Tabla2[Bloque C])*#REF!,"-")</f>
        <v>-</v>
      </c>
      <c r="AM837" s="12" t="str">
        <f t="shared" si="41"/>
        <v>-</v>
      </c>
      <c r="AN837" s="12">
        <f>IFERROR((AH837+AI837+AJ837)/(SUMIFS($W$2:$W$1194,$E$2:$E$1194,E837)*1000*#REF!),0)</f>
        <v>0</v>
      </c>
    </row>
    <row r="838" spans="1:40" ht="14.4" x14ac:dyDescent="0.3">
      <c r="A838" s="7">
        <v>1986</v>
      </c>
      <c r="B838" s="7" t="s">
        <v>2929</v>
      </c>
      <c r="C838" s="8" t="s">
        <v>2930</v>
      </c>
      <c r="D838" s="6" t="s">
        <v>2931</v>
      </c>
      <c r="E838" s="6" t="str">
        <f>_xlfn.XLOOKUP(D838,'[2]Coordinados SEN'!$A:$A,'[2]Coordinados SEN'!$B:$B,"-",0)</f>
        <v>77.092.712-9</v>
      </c>
      <c r="F838" s="6" t="s">
        <v>2932</v>
      </c>
      <c r="G838" s="6">
        <f t="shared" si="39"/>
        <v>17</v>
      </c>
      <c r="H838" s="6" t="s">
        <v>2933</v>
      </c>
      <c r="I838" s="6" t="s">
        <v>2050</v>
      </c>
      <c r="J838" s="6" t="str">
        <f>_xlfn.XLOOKUP(I838,'[2]Barras CMg'!$E$2:$E$1527,'[2]Barras CMg'!$A$2:$A$1527,"------",0,1)</f>
        <v>------</v>
      </c>
      <c r="K838" s="6" t="s">
        <v>397</v>
      </c>
      <c r="L838" s="6">
        <v>2025</v>
      </c>
      <c r="M838" s="6" t="s">
        <v>495</v>
      </c>
      <c r="N838" s="6" t="s">
        <v>496</v>
      </c>
      <c r="O838" s="6" t="s">
        <v>213</v>
      </c>
      <c r="P838" s="6" t="s">
        <v>164</v>
      </c>
      <c r="Q838" s="6" t="s">
        <v>221</v>
      </c>
      <c r="R838" s="6" t="s">
        <v>221</v>
      </c>
      <c r="S838" s="6" t="s">
        <v>51</v>
      </c>
      <c r="T838" s="9" t="s">
        <v>2934</v>
      </c>
      <c r="U838" s="10">
        <v>4.01</v>
      </c>
      <c r="V838" s="10">
        <v>4</v>
      </c>
      <c r="W838" s="11" t="e">
        <f>_xlfn.XLOOKUP(C838,#REF!,#REF!,"S/I",0)</f>
        <v>#REF!</v>
      </c>
      <c r="X838" s="11" t="str">
        <f>_xlfn.XLOOKUP($D838,[2]Retiros_dinamica!$F:$F,[2]Retiros_dinamica!B:B,"S/I",0)</f>
        <v>S/I</v>
      </c>
      <c r="Y838" s="11" t="str">
        <f>_xlfn.XLOOKUP($D838,[2]Retiros_dinamica!$F:$F,[2]Retiros_dinamica!C:C,"S/I",0)</f>
        <v>S/I</v>
      </c>
      <c r="Z838" s="11" t="str">
        <f>_xlfn.XLOOKUP($D838,[2]Retiros_dinamica!$F:$F,[2]Retiros_dinamica!D:D,"S/I",0)</f>
        <v>S/I</v>
      </c>
      <c r="AA838" s="11" t="str">
        <f>_xlfn.XLOOKUP($D838,[2]Retiros_dinamica!$F:$F,[2]Retiros_dinamica!E:E,"S/I",0)</f>
        <v>S/I</v>
      </c>
      <c r="AB838" s="6" t="str">
        <f>_xlfn.XLOOKUP(C838,[2]CMg!$I$4:$I$106,[2]CMg!$M$4:$M$106,"----",0,1)</f>
        <v>----</v>
      </c>
      <c r="AC838" s="6" t="str">
        <f>_xlfn.XLOOKUP(C838,[2]CMg!$A$4:$A$106,[2]CMg!$B$4:$B$106,"----",0,1)</f>
        <v>----</v>
      </c>
      <c r="AD838" s="6" t="str">
        <f>_xlfn.XLOOKUP(C838,'[3]Promedio solar Cmg'!$A$4:$A$106,'[3]Promedio solar Cmg'!$B$4:$B$106,"----",0,1)</f>
        <v>----</v>
      </c>
      <c r="AH838" s="12">
        <f>_xlfn.XLOOKUP($E838,'[2]Balance económico'!$C:$C,'[2]Balance económico'!$D:$D,"-",0)</f>
        <v>10341986421.894112</v>
      </c>
      <c r="AI838" s="12">
        <f>_xlfn.XLOOKUP($E838,'[2]Balance económico'!$C:$C,'[2]Balance económico'!$E:$E,"-",0)</f>
        <v>1009747031.8714001</v>
      </c>
      <c r="AJ838" s="12" t="str">
        <f>_xlfn.XLOOKUP($E838,'[2]Balance económico'!$C:$C,'[2]Balance económico'!$F:$F,"-",0)</f>
        <v>----</v>
      </c>
      <c r="AK838" s="6" t="str">
        <f t="shared" si="40"/>
        <v>PPA</v>
      </c>
      <c r="AL838" s="12" t="str" cm="1">
        <f t="array" ref="AL838">IFERROR((X838*[2]!Tabla2[Bloque A] + 'BD Centrales 2025'!Y591*[2]!Tabla2[Bloque B] + 'BD Centrales 2025'!Z591*[2]!Tabla2[Bloque C])*#REF!,"-")</f>
        <v>-</v>
      </c>
      <c r="AM838" s="12" t="str">
        <f t="shared" si="41"/>
        <v>-</v>
      </c>
      <c r="AN838" s="12">
        <f>IFERROR((AH838+AI838+AJ838)/(SUMIFS($W$2:$W$1194,$E$2:$E$1194,E838)*1000*#REF!),0)</f>
        <v>0</v>
      </c>
    </row>
    <row r="839" spans="1:40" ht="14.4" x14ac:dyDescent="0.3">
      <c r="A839" s="7">
        <v>1987</v>
      </c>
      <c r="B839" s="7" t="s">
        <v>2935</v>
      </c>
      <c r="C839" s="8" t="s">
        <v>2936</v>
      </c>
      <c r="D839" s="6" t="s">
        <v>2937</v>
      </c>
      <c r="E839" s="6" t="str">
        <f>_xlfn.XLOOKUP(D839,'[2]Coordinados SEN'!$A:$A,'[2]Coordinados SEN'!$B:$B,"-",0)</f>
        <v>77.029.455-K</v>
      </c>
      <c r="F839" s="6" t="s">
        <v>2937</v>
      </c>
      <c r="G839" s="6">
        <f t="shared" si="39"/>
        <v>1</v>
      </c>
      <c r="H839" s="6" t="s">
        <v>2938</v>
      </c>
      <c r="I839" s="6" t="s">
        <v>2138</v>
      </c>
      <c r="J839" s="6" t="str">
        <f>_xlfn.XLOOKUP(I839,'[2]Barras CMg'!$E$2:$E$1527,'[2]Barras CMg'!$A$2:$A$1527,"------",0,1)</f>
        <v>------</v>
      </c>
      <c r="K839" s="6" t="s">
        <v>397</v>
      </c>
      <c r="L839" s="6">
        <v>2025</v>
      </c>
      <c r="M839" s="6" t="s">
        <v>495</v>
      </c>
      <c r="N839" s="6" t="s">
        <v>496</v>
      </c>
      <c r="O839" s="6" t="s">
        <v>213</v>
      </c>
      <c r="P839" s="6" t="s">
        <v>164</v>
      </c>
      <c r="Q839" s="6" t="s">
        <v>221</v>
      </c>
      <c r="R839" s="6" t="s">
        <v>221</v>
      </c>
      <c r="S839" s="6" t="s">
        <v>51</v>
      </c>
      <c r="T839" s="9" t="s">
        <v>2939</v>
      </c>
      <c r="U839" s="10">
        <v>9.0150000000000006</v>
      </c>
      <c r="V839" s="10">
        <v>9</v>
      </c>
      <c r="W839" s="11" t="e">
        <f>_xlfn.XLOOKUP(C839,#REF!,#REF!,"S/I",0)</f>
        <v>#REF!</v>
      </c>
      <c r="X839" s="11" t="str">
        <f>_xlfn.XLOOKUP($D839,[2]Retiros_dinamica!$F:$F,[2]Retiros_dinamica!B:B,"S/I",0)</f>
        <v>S/I</v>
      </c>
      <c r="Y839" s="11" t="str">
        <f>_xlfn.XLOOKUP($D839,[2]Retiros_dinamica!$F:$F,[2]Retiros_dinamica!C:C,"S/I",0)</f>
        <v>S/I</v>
      </c>
      <c r="Z839" s="11" t="str">
        <f>_xlfn.XLOOKUP($D839,[2]Retiros_dinamica!$F:$F,[2]Retiros_dinamica!D:D,"S/I",0)</f>
        <v>S/I</v>
      </c>
      <c r="AA839" s="11" t="str">
        <f>_xlfn.XLOOKUP($D839,[2]Retiros_dinamica!$F:$F,[2]Retiros_dinamica!E:E,"S/I",0)</f>
        <v>S/I</v>
      </c>
      <c r="AB839" s="6" t="str">
        <f>_xlfn.XLOOKUP(C839,[2]CMg!$I$4:$I$106,[2]CMg!$M$4:$M$106,"----",0,1)</f>
        <v>----</v>
      </c>
      <c r="AC839" s="6" t="str">
        <f>_xlfn.XLOOKUP(C839,[2]CMg!$A$4:$A$106,[2]CMg!$B$4:$B$106,"----",0,1)</f>
        <v>----</v>
      </c>
      <c r="AD839" s="6" t="str">
        <f>_xlfn.XLOOKUP(C839,'[3]Promedio solar Cmg'!$A$4:$A$106,'[3]Promedio solar Cmg'!$B$4:$B$106,"----",0,1)</f>
        <v>----</v>
      </c>
      <c r="AH839" s="12">
        <f>_xlfn.XLOOKUP($E839,'[2]Balance económico'!$C:$C,'[2]Balance económico'!$D:$D,"-",0)</f>
        <v>586710126.02197504</v>
      </c>
      <c r="AI839" s="12">
        <f>_xlfn.XLOOKUP($E839,'[2]Balance económico'!$C:$C,'[2]Balance económico'!$E:$E,"-",0)</f>
        <v>80391675.305869997</v>
      </c>
      <c r="AJ839" s="12" t="str">
        <f>_xlfn.XLOOKUP($E839,'[2]Balance económico'!$C:$C,'[2]Balance económico'!$F:$F,"-",0)</f>
        <v>----</v>
      </c>
      <c r="AK839" s="6" t="str">
        <f t="shared" si="40"/>
        <v>PPA</v>
      </c>
      <c r="AL839" s="12" t="str" cm="1">
        <f t="array" ref="AL839">IFERROR((X839*[2]!Tabla2[Bloque A] + 'BD Centrales 2025'!Y336*[2]!Tabla2[Bloque B] + 'BD Centrales 2025'!Z336*[2]!Tabla2[Bloque C])*#REF!,"-")</f>
        <v>-</v>
      </c>
      <c r="AM839" s="12" t="str">
        <f t="shared" si="41"/>
        <v>-</v>
      </c>
      <c r="AN839" s="12">
        <f>IFERROR((AH839+AI839+AJ839)/(SUMIFS($W$2:$W$1194,$E$2:$E$1194,E839)*1000*#REF!),0)</f>
        <v>0</v>
      </c>
    </row>
    <row r="840" spans="1:40" ht="14.4" x14ac:dyDescent="0.3">
      <c r="A840" s="7">
        <v>1988</v>
      </c>
      <c r="B840" s="7" t="s">
        <v>2940</v>
      </c>
      <c r="C840" s="8" t="s">
        <v>2941</v>
      </c>
      <c r="D840" s="6" t="s">
        <v>2942</v>
      </c>
      <c r="E840" s="6" t="str">
        <f>_xlfn.XLOOKUP(D840,'[2]Coordinados SEN'!$A:$A,'[2]Coordinados SEN'!$B:$B,"-",0)</f>
        <v>77.060.669-1</v>
      </c>
      <c r="F840" s="6" t="s">
        <v>2942</v>
      </c>
      <c r="G840" s="6">
        <f t="shared" si="39"/>
        <v>1</v>
      </c>
      <c r="H840" s="6" t="s">
        <v>2943</v>
      </c>
      <c r="I840" s="6" t="s">
        <v>2055</v>
      </c>
      <c r="J840" s="6" t="str">
        <f>_xlfn.XLOOKUP(I840,'[2]Barras CMg'!$E$2:$E$1527,'[2]Barras CMg'!$A$2:$A$1527,"------",0,1)</f>
        <v>------</v>
      </c>
      <c r="K840" s="6" t="s">
        <v>397</v>
      </c>
      <c r="L840" s="6">
        <v>2025</v>
      </c>
      <c r="M840" s="6" t="s">
        <v>495</v>
      </c>
      <c r="N840" s="6" t="s">
        <v>496</v>
      </c>
      <c r="O840" s="6" t="s">
        <v>213</v>
      </c>
      <c r="P840" s="6" t="s">
        <v>106</v>
      </c>
      <c r="Q840" s="6" t="s">
        <v>107</v>
      </c>
      <c r="R840" s="6" t="s">
        <v>304</v>
      </c>
      <c r="S840" s="6" t="s">
        <v>51</v>
      </c>
      <c r="T840" s="9" t="s">
        <v>2944</v>
      </c>
      <c r="U840" s="10">
        <v>9.02</v>
      </c>
      <c r="V840" s="10">
        <v>9</v>
      </c>
      <c r="W840" s="11" t="e">
        <f>_xlfn.XLOOKUP(C840,#REF!,#REF!,"S/I",0)</f>
        <v>#REF!</v>
      </c>
      <c r="X840" s="11" t="str">
        <f>_xlfn.XLOOKUP($D840,[2]Retiros_dinamica!$F:$F,[2]Retiros_dinamica!B:B,"S/I",0)</f>
        <v>S/I</v>
      </c>
      <c r="Y840" s="11" t="str">
        <f>_xlfn.XLOOKUP($D840,[2]Retiros_dinamica!$F:$F,[2]Retiros_dinamica!C:C,"S/I",0)</f>
        <v>S/I</v>
      </c>
      <c r="Z840" s="11" t="str">
        <f>_xlfn.XLOOKUP($D840,[2]Retiros_dinamica!$F:$F,[2]Retiros_dinamica!D:D,"S/I",0)</f>
        <v>S/I</v>
      </c>
      <c r="AA840" s="11" t="str">
        <f>_xlfn.XLOOKUP($D840,[2]Retiros_dinamica!$F:$F,[2]Retiros_dinamica!E:E,"S/I",0)</f>
        <v>S/I</v>
      </c>
      <c r="AB840" s="6" t="str">
        <f>_xlfn.XLOOKUP(C840,[2]CMg!$I$4:$I$106,[2]CMg!$M$4:$M$106,"----",0,1)</f>
        <v>----</v>
      </c>
      <c r="AC840" s="6" t="str">
        <f>_xlfn.XLOOKUP(C840,[2]CMg!$A$4:$A$106,[2]CMg!$B$4:$B$106,"----",0,1)</f>
        <v>----</v>
      </c>
      <c r="AD840" s="6" t="str">
        <f>_xlfn.XLOOKUP(C840,'[3]Promedio solar Cmg'!$A$4:$A$106,'[3]Promedio solar Cmg'!$B$4:$B$106,"----",0,1)</f>
        <v>----</v>
      </c>
      <c r="AH840" s="12">
        <f>_xlfn.XLOOKUP($E840,'[2]Balance económico'!$C:$C,'[2]Balance económico'!$D:$D,"-",0)</f>
        <v>933671254.00789821</v>
      </c>
      <c r="AI840" s="12">
        <f>_xlfn.XLOOKUP($E840,'[2]Balance económico'!$C:$C,'[2]Balance económico'!$E:$E,"-",0)</f>
        <v>107565803.553</v>
      </c>
      <c r="AJ840" s="12" t="str">
        <f>_xlfn.XLOOKUP($E840,'[2]Balance económico'!$C:$C,'[2]Balance económico'!$F:$F,"-",0)</f>
        <v>----</v>
      </c>
      <c r="AK840" s="6" t="str">
        <f t="shared" si="40"/>
        <v>PPA</v>
      </c>
      <c r="AL840" s="12" t="str" cm="1">
        <f t="array" ref="AL840">IFERROR((X840*[2]!Tabla2[Bloque A] + 'BD Centrales 2025'!Y392*[2]!Tabla2[Bloque B] + 'BD Centrales 2025'!Z392*[2]!Tabla2[Bloque C])*#REF!,"-")</f>
        <v>-</v>
      </c>
      <c r="AM840" s="12" t="str">
        <f t="shared" si="41"/>
        <v>-</v>
      </c>
      <c r="AN840" s="12">
        <f>IFERROR((AH840+AI840+AJ840)/(SUMIFS($W$2:$W$1194,$E$2:$E$1194,E840)*1000*#REF!),0)</f>
        <v>0</v>
      </c>
    </row>
    <row r="841" spans="1:40" ht="14.4" x14ac:dyDescent="0.3">
      <c r="A841" s="7">
        <v>1989</v>
      </c>
      <c r="B841" s="7" t="s">
        <v>2945</v>
      </c>
      <c r="C841" s="8" t="s">
        <v>2946</v>
      </c>
      <c r="D841" s="6" t="s">
        <v>2947</v>
      </c>
      <c r="E841" s="6" t="str">
        <f>_xlfn.XLOOKUP(D841,'[2]Coordinados SEN'!$A:$A,'[2]Coordinados SEN'!$B:$B,"-",0)</f>
        <v>77.060.673-K</v>
      </c>
      <c r="F841" s="6" t="s">
        <v>2947</v>
      </c>
      <c r="G841" s="6">
        <f t="shared" si="39"/>
        <v>1</v>
      </c>
      <c r="H841" s="6" t="s">
        <v>2948</v>
      </c>
      <c r="I841" s="6" t="s">
        <v>2949</v>
      </c>
      <c r="J841" s="6" t="str">
        <f>_xlfn.XLOOKUP(I841,'[2]Barras CMg'!$E$2:$E$1527,'[2]Barras CMg'!$A$2:$A$1527,"------",0,1)</f>
        <v>------</v>
      </c>
      <c r="K841" s="6" t="s">
        <v>397</v>
      </c>
      <c r="L841" s="6">
        <v>2025</v>
      </c>
      <c r="M841" s="6" t="s">
        <v>495</v>
      </c>
      <c r="N841" s="6" t="s">
        <v>496</v>
      </c>
      <c r="O841" s="6" t="s">
        <v>213</v>
      </c>
      <c r="P841" s="6" t="s">
        <v>90</v>
      </c>
      <c r="Q841" s="6" t="s">
        <v>97</v>
      </c>
      <c r="R841" s="6" t="s">
        <v>98</v>
      </c>
      <c r="S841" s="6" t="s">
        <v>51</v>
      </c>
      <c r="T841" s="9" t="s">
        <v>2950</v>
      </c>
      <c r="U841" s="10">
        <v>9.02</v>
      </c>
      <c r="V841" s="10">
        <v>9</v>
      </c>
      <c r="W841" s="11" t="e">
        <f>_xlfn.XLOOKUP(C841,#REF!,#REF!,"S/I",0)</f>
        <v>#REF!</v>
      </c>
      <c r="X841" s="11" t="str">
        <f>_xlfn.XLOOKUP($D841,[2]Retiros_dinamica!$F:$F,[2]Retiros_dinamica!B:B,"S/I",0)</f>
        <v>S/I</v>
      </c>
      <c r="Y841" s="11" t="str">
        <f>_xlfn.XLOOKUP($D841,[2]Retiros_dinamica!$F:$F,[2]Retiros_dinamica!C:C,"S/I",0)</f>
        <v>S/I</v>
      </c>
      <c r="Z841" s="11" t="str">
        <f>_xlfn.XLOOKUP($D841,[2]Retiros_dinamica!$F:$F,[2]Retiros_dinamica!D:D,"S/I",0)</f>
        <v>S/I</v>
      </c>
      <c r="AA841" s="11" t="str">
        <f>_xlfn.XLOOKUP($D841,[2]Retiros_dinamica!$F:$F,[2]Retiros_dinamica!E:E,"S/I",0)</f>
        <v>S/I</v>
      </c>
      <c r="AB841" s="6" t="str">
        <f>_xlfn.XLOOKUP(C841,[2]CMg!$I$4:$I$106,[2]CMg!$M$4:$M$106,"----",0,1)</f>
        <v>----</v>
      </c>
      <c r="AC841" s="6" t="str">
        <f>_xlfn.XLOOKUP(C841,[2]CMg!$A$4:$A$106,[2]CMg!$B$4:$B$106,"----",0,1)</f>
        <v>----</v>
      </c>
      <c r="AD841" s="6" t="str">
        <f>_xlfn.XLOOKUP(C841,'[3]Promedio solar Cmg'!$A$4:$A$106,'[3]Promedio solar Cmg'!$B$4:$B$106,"----",0,1)</f>
        <v>----</v>
      </c>
      <c r="AH841" s="12">
        <f>_xlfn.XLOOKUP($E841,'[2]Balance económico'!$C:$C,'[2]Balance económico'!$D:$D,"-",0)</f>
        <v>624286893.2484045</v>
      </c>
      <c r="AI841" s="12">
        <f>_xlfn.XLOOKUP($E841,'[2]Balance económico'!$C:$C,'[2]Balance económico'!$E:$E,"-",0)</f>
        <v>99789744.291600004</v>
      </c>
      <c r="AJ841" s="12" t="str">
        <f>_xlfn.XLOOKUP($E841,'[2]Balance económico'!$C:$C,'[2]Balance económico'!$F:$F,"-",0)</f>
        <v>----</v>
      </c>
      <c r="AK841" s="6" t="str">
        <f t="shared" si="40"/>
        <v>PPA</v>
      </c>
      <c r="AL841" s="12" t="str" cm="1">
        <f t="array" ref="AL841">IFERROR((X841*[2]!Tabla2[Bloque A] + 'BD Centrales 2025'!Y366*[2]!Tabla2[Bloque B] + 'BD Centrales 2025'!Z366*[2]!Tabla2[Bloque C])*#REF!,"-")</f>
        <v>-</v>
      </c>
      <c r="AM841" s="12" t="str">
        <f t="shared" si="41"/>
        <v>-</v>
      </c>
      <c r="AN841" s="12">
        <f>IFERROR((AH841+AI841+AJ841)/(SUMIFS($W$2:$W$1194,$E$2:$E$1194,E841)*1000*#REF!),0)</f>
        <v>0</v>
      </c>
    </row>
    <row r="842" spans="1:40" ht="14.4" x14ac:dyDescent="0.3">
      <c r="A842" s="7">
        <v>1990</v>
      </c>
      <c r="B842" s="7" t="s">
        <v>2951</v>
      </c>
      <c r="C842" s="8" t="s">
        <v>2952</v>
      </c>
      <c r="D842" s="6" t="s">
        <v>1516</v>
      </c>
      <c r="E842" s="6" t="str">
        <f>_xlfn.XLOOKUP(D842,'[2]Coordinados SEN'!$A:$A,'[2]Coordinados SEN'!$B:$B,"-",0)</f>
        <v>77.470.122-2</v>
      </c>
      <c r="F842" s="6" t="s">
        <v>2953</v>
      </c>
      <c r="G842" s="6">
        <f t="shared" si="39"/>
        <v>13</v>
      </c>
      <c r="H842" s="6" t="s">
        <v>2954</v>
      </c>
      <c r="I842" s="6" t="s">
        <v>1824</v>
      </c>
      <c r="J842" s="6" t="str">
        <f>_xlfn.XLOOKUP(I842,'[2]Barras CMg'!$E$2:$E$1527,'[2]Barras CMg'!$A$2:$A$1527,"------",0,1)</f>
        <v>------</v>
      </c>
      <c r="K842" s="6" t="s">
        <v>397</v>
      </c>
      <c r="L842" s="6">
        <v>2025</v>
      </c>
      <c r="M842" s="6" t="s">
        <v>495</v>
      </c>
      <c r="N842" s="6" t="s">
        <v>496</v>
      </c>
      <c r="O842" s="6" t="s">
        <v>213</v>
      </c>
      <c r="P842" s="6" t="s">
        <v>90</v>
      </c>
      <c r="Q842" s="6" t="s">
        <v>97</v>
      </c>
      <c r="R842" s="6" t="s">
        <v>1725</v>
      </c>
      <c r="S842" s="6" t="s">
        <v>51</v>
      </c>
      <c r="T842" s="9" t="s">
        <v>2955</v>
      </c>
      <c r="U842" s="10">
        <v>1.504</v>
      </c>
      <c r="V842" s="10">
        <v>1.5</v>
      </c>
      <c r="W842" s="11" t="e">
        <f>_xlfn.XLOOKUP(C842,#REF!,#REF!,"S/I",0)</f>
        <v>#REF!</v>
      </c>
      <c r="X842" s="11" t="str">
        <f>_xlfn.XLOOKUP($D842,[2]Retiros_dinamica!$F:$F,[2]Retiros_dinamica!B:B,"S/I",0)</f>
        <v>S/I</v>
      </c>
      <c r="Y842" s="11" t="str">
        <f>_xlfn.XLOOKUP($D842,[2]Retiros_dinamica!$F:$F,[2]Retiros_dinamica!C:C,"S/I",0)</f>
        <v>S/I</v>
      </c>
      <c r="Z842" s="11" t="str">
        <f>_xlfn.XLOOKUP($D842,[2]Retiros_dinamica!$F:$F,[2]Retiros_dinamica!D:D,"S/I",0)</f>
        <v>S/I</v>
      </c>
      <c r="AA842" s="11" t="str">
        <f>_xlfn.XLOOKUP($D842,[2]Retiros_dinamica!$F:$F,[2]Retiros_dinamica!E:E,"S/I",0)</f>
        <v>S/I</v>
      </c>
      <c r="AB842" s="6" t="str">
        <f>_xlfn.XLOOKUP(C842,[2]CMg!$I$4:$I$106,[2]CMg!$M$4:$M$106,"----",0,1)</f>
        <v>----</v>
      </c>
      <c r="AC842" s="6" t="str">
        <f>_xlfn.XLOOKUP(C842,[2]CMg!$A$4:$A$106,[2]CMg!$B$4:$B$106,"----",0,1)</f>
        <v>----</v>
      </c>
      <c r="AD842" s="6" t="str">
        <f>_xlfn.XLOOKUP(C842,'[3]Promedio solar Cmg'!$A$4:$A$106,'[3]Promedio solar Cmg'!$B$4:$B$106,"----",0,1)</f>
        <v>----</v>
      </c>
      <c r="AH842" s="12">
        <f>_xlfn.XLOOKUP($E842,'[2]Balance económico'!$C:$C,'[2]Balance económico'!$D:$D,"-",0)</f>
        <v>3983860161.5681372</v>
      </c>
      <c r="AI842" s="12">
        <f>_xlfn.XLOOKUP($E842,'[2]Balance económico'!$C:$C,'[2]Balance económico'!$E:$E,"-",0)</f>
        <v>507070439.71579993</v>
      </c>
      <c r="AJ842" s="12" t="str">
        <f>_xlfn.XLOOKUP($E842,'[2]Balance económico'!$C:$C,'[2]Balance económico'!$F:$F,"-",0)</f>
        <v>----</v>
      </c>
      <c r="AK842" s="6" t="str">
        <f t="shared" si="40"/>
        <v>PPA</v>
      </c>
      <c r="AL842" s="12" t="str" cm="1">
        <f t="array" ref="AL842">IFERROR((X842*[2]!Tabla2[Bloque A] + 'BD Centrales 2025'!Y518*[2]!Tabla2[Bloque B] + 'BD Centrales 2025'!Z518*[2]!Tabla2[Bloque C])*#REF!,"-")</f>
        <v>-</v>
      </c>
      <c r="AM842" s="12" t="str">
        <f t="shared" si="41"/>
        <v>-</v>
      </c>
      <c r="AN842" s="12">
        <f>IFERROR((AH842+AI842+AJ842)/(SUMIFS($W$2:$W$1194,$E$2:$E$1194,E842)*1000*#REF!),0)</f>
        <v>0</v>
      </c>
    </row>
    <row r="843" spans="1:40" ht="14.4" x14ac:dyDescent="0.3">
      <c r="A843" s="7">
        <v>1991</v>
      </c>
      <c r="B843" s="7" t="s">
        <v>2961</v>
      </c>
      <c r="C843" s="8" t="s">
        <v>2962</v>
      </c>
      <c r="D843" s="6" t="s">
        <v>2963</v>
      </c>
      <c r="E843" s="6" t="str">
        <f>_xlfn.XLOOKUP(D843,'[2]Coordinados SEN'!$A:$A,'[2]Coordinados SEN'!$B:$B,"-",0)</f>
        <v>77.088.011-4</v>
      </c>
      <c r="F843" s="6" t="s">
        <v>2963</v>
      </c>
      <c r="G843" s="6">
        <f t="shared" si="39"/>
        <v>1</v>
      </c>
      <c r="H843" s="6" t="s">
        <v>2497</v>
      </c>
      <c r="I843" s="6" t="s">
        <v>1152</v>
      </c>
      <c r="J843" s="6" t="str">
        <f>_xlfn.XLOOKUP(I843,'[2]Barras CMg'!$E$2:$E$1527,'[2]Barras CMg'!$A$2:$A$1527,"------",0,1)</f>
        <v>------</v>
      </c>
      <c r="K843" s="6" t="s">
        <v>397</v>
      </c>
      <c r="L843" s="6">
        <v>2025</v>
      </c>
      <c r="M843" s="6" t="s">
        <v>495</v>
      </c>
      <c r="N843" s="6" t="s">
        <v>496</v>
      </c>
      <c r="O843" s="6" t="s">
        <v>213</v>
      </c>
      <c r="P843" s="6" t="s">
        <v>106</v>
      </c>
      <c r="Q843" s="6" t="s">
        <v>243</v>
      </c>
      <c r="R843" s="6" t="s">
        <v>1622</v>
      </c>
      <c r="S843" s="6" t="s">
        <v>51</v>
      </c>
      <c r="T843" s="9" t="s">
        <v>2964</v>
      </c>
      <c r="U843" s="10">
        <v>3.0070000000000001</v>
      </c>
      <c r="V843" s="10">
        <v>3</v>
      </c>
      <c r="W843" s="11" t="e">
        <f>_xlfn.XLOOKUP(C843,#REF!,#REF!,"S/I",0)</f>
        <v>#REF!</v>
      </c>
      <c r="X843" s="11" t="str">
        <f>_xlfn.XLOOKUP($D843,[2]Retiros_dinamica!$F:$F,[2]Retiros_dinamica!B:B,"S/I",0)</f>
        <v>S/I</v>
      </c>
      <c r="Y843" s="11" t="str">
        <f>_xlfn.XLOOKUP($D843,[2]Retiros_dinamica!$F:$F,[2]Retiros_dinamica!C:C,"S/I",0)</f>
        <v>S/I</v>
      </c>
      <c r="Z843" s="11" t="str">
        <f>_xlfn.XLOOKUP($D843,[2]Retiros_dinamica!$F:$F,[2]Retiros_dinamica!D:D,"S/I",0)</f>
        <v>S/I</v>
      </c>
      <c r="AA843" s="11" t="str">
        <f>_xlfn.XLOOKUP($D843,[2]Retiros_dinamica!$F:$F,[2]Retiros_dinamica!E:E,"S/I",0)</f>
        <v>S/I</v>
      </c>
      <c r="AB843" s="6" t="str">
        <f>_xlfn.XLOOKUP(C843,[2]CMg!$I$4:$I$106,[2]CMg!$M$4:$M$106,"----",0,1)</f>
        <v>----</v>
      </c>
      <c r="AC843" s="6" t="str">
        <f>_xlfn.XLOOKUP(C843,[2]CMg!$A$4:$A$106,[2]CMg!$B$4:$B$106,"----",0,1)</f>
        <v>----</v>
      </c>
      <c r="AD843" s="6" t="str">
        <f>_xlfn.XLOOKUP(C843,'[3]Promedio solar Cmg'!$A$4:$A$106,'[3]Promedio solar Cmg'!$B$4:$B$106,"----",0,1)</f>
        <v>----</v>
      </c>
      <c r="AH843" s="12">
        <f>_xlfn.XLOOKUP($E843,'[2]Balance económico'!$C:$C,'[2]Balance económico'!$D:$D,"-",0)</f>
        <v>303637136.07581758</v>
      </c>
      <c r="AI843" s="12">
        <f>_xlfn.XLOOKUP($E843,'[2]Balance económico'!$C:$C,'[2]Balance económico'!$E:$E,"-",0)</f>
        <v>32998069.568400003</v>
      </c>
      <c r="AJ843" s="12" t="str">
        <f>_xlfn.XLOOKUP($E843,'[2]Balance económico'!$C:$C,'[2]Balance económico'!$F:$F,"-",0)</f>
        <v>----</v>
      </c>
      <c r="AK843" s="6" t="str">
        <f t="shared" si="40"/>
        <v>PPA</v>
      </c>
      <c r="AL843" s="12" t="str" cm="1">
        <f t="array" ref="AL843">IFERROR((X843*[2]!Tabla2[Bloque A] + 'BD Centrales 2025'!Y202*[2]!Tabla2[Bloque B] + 'BD Centrales 2025'!Z202*[2]!Tabla2[Bloque C])*#REF!,"-")</f>
        <v>-</v>
      </c>
      <c r="AM843" s="12" t="str">
        <f t="shared" si="41"/>
        <v>-</v>
      </c>
      <c r="AN843" s="12">
        <f>IFERROR((AH843+AI843+AJ843)/(SUMIFS($W$2:$W$1194,$E$2:$E$1194,E843)*1000*#REF!),0)</f>
        <v>0</v>
      </c>
    </row>
    <row r="844" spans="1:40" ht="14.4" x14ac:dyDescent="0.3">
      <c r="A844" s="7">
        <v>1992</v>
      </c>
      <c r="B844" s="7" t="s">
        <v>2965</v>
      </c>
      <c r="C844" s="8" t="s">
        <v>2966</v>
      </c>
      <c r="D844" s="6" t="s">
        <v>2634</v>
      </c>
      <c r="E844" s="6" t="str">
        <f>_xlfn.XLOOKUP(D844,'[2]Coordinados SEN'!$A:$A,'[2]Coordinados SEN'!$B:$B,"-",0)</f>
        <v>77.266.105-3</v>
      </c>
      <c r="F844" s="6" t="s">
        <v>2634</v>
      </c>
      <c r="G844" s="6">
        <f t="shared" si="39"/>
        <v>12</v>
      </c>
      <c r="H844" s="6" t="s">
        <v>2398</v>
      </c>
      <c r="I844" s="6" t="s">
        <v>2399</v>
      </c>
      <c r="J844" s="6" t="str">
        <f>_xlfn.XLOOKUP(I844,'[2]Barras CMg'!$E$2:$E$1527,'[2]Barras CMg'!$A$2:$A$1527,"------",0,1)</f>
        <v>------</v>
      </c>
      <c r="K844" s="6" t="s">
        <v>397</v>
      </c>
      <c r="L844" s="6">
        <v>2025</v>
      </c>
      <c r="M844" s="6" t="s">
        <v>495</v>
      </c>
      <c r="N844" s="6" t="s">
        <v>496</v>
      </c>
      <c r="O844" s="6" t="s">
        <v>213</v>
      </c>
      <c r="P844" s="6" t="s">
        <v>164</v>
      </c>
      <c r="Q844" s="6" t="s">
        <v>221</v>
      </c>
      <c r="R844" s="6" t="s">
        <v>886</v>
      </c>
      <c r="S844" s="6" t="s">
        <v>51</v>
      </c>
      <c r="T844" s="9" t="s">
        <v>2967</v>
      </c>
      <c r="U844" s="10">
        <v>3.05</v>
      </c>
      <c r="V844" s="10">
        <v>2.9</v>
      </c>
      <c r="W844" s="11" t="e">
        <f>_xlfn.XLOOKUP(C844,#REF!,#REF!,"S/I",0)</f>
        <v>#REF!</v>
      </c>
      <c r="X844" s="11" t="str">
        <f>_xlfn.XLOOKUP($D844,[2]Retiros_dinamica!$F:$F,[2]Retiros_dinamica!B:B,"S/I",0)</f>
        <v>S/I</v>
      </c>
      <c r="Y844" s="11" t="str">
        <f>_xlfn.XLOOKUP($D844,[2]Retiros_dinamica!$F:$F,[2]Retiros_dinamica!C:C,"S/I",0)</f>
        <v>S/I</v>
      </c>
      <c r="Z844" s="11" t="str">
        <f>_xlfn.XLOOKUP($D844,[2]Retiros_dinamica!$F:$F,[2]Retiros_dinamica!D:D,"S/I",0)</f>
        <v>S/I</v>
      </c>
      <c r="AA844" s="11" t="str">
        <f>_xlfn.XLOOKUP($D844,[2]Retiros_dinamica!$F:$F,[2]Retiros_dinamica!E:E,"S/I",0)</f>
        <v>S/I</v>
      </c>
      <c r="AB844" s="6" t="str">
        <f>_xlfn.XLOOKUP(C844,[2]CMg!$I$4:$I$106,[2]CMg!$M$4:$M$106,"----",0,1)</f>
        <v>----</v>
      </c>
      <c r="AC844" s="6" t="str">
        <f>_xlfn.XLOOKUP(C844,[2]CMg!$A$4:$A$106,[2]CMg!$B$4:$B$106,"----",0,1)</f>
        <v>----</v>
      </c>
      <c r="AD844" s="6" t="str">
        <f>_xlfn.XLOOKUP(C844,'[3]Promedio solar Cmg'!$A$4:$A$106,'[3]Promedio solar Cmg'!$B$4:$B$106,"----",0,1)</f>
        <v>----</v>
      </c>
      <c r="AH844" s="12">
        <f>_xlfn.XLOOKUP($E844,'[2]Balance económico'!$C:$C,'[2]Balance económico'!$D:$D,"-",0)</f>
        <v>5185813167.2190123</v>
      </c>
      <c r="AI844" s="12">
        <f>_xlfn.XLOOKUP($E844,'[2]Balance económico'!$C:$C,'[2]Balance económico'!$E:$E,"-",0)</f>
        <v>519590222.40888005</v>
      </c>
      <c r="AJ844" s="12" t="str">
        <f>_xlfn.XLOOKUP($E844,'[2]Balance económico'!$C:$C,'[2]Balance económico'!$F:$F,"-",0)</f>
        <v>----</v>
      </c>
      <c r="AK844" s="6" t="str">
        <f t="shared" si="40"/>
        <v>PPA</v>
      </c>
      <c r="AL844" s="12" t="str" cm="1">
        <f t="array" ref="AL844">IFERROR((X844*[2]!Tabla2[Bloque A] + 'BD Centrales 2025'!Y530*[2]!Tabla2[Bloque B] + 'BD Centrales 2025'!Z530*[2]!Tabla2[Bloque C])*#REF!,"-")</f>
        <v>-</v>
      </c>
      <c r="AM844" s="12" t="str">
        <f t="shared" si="41"/>
        <v>-</v>
      </c>
      <c r="AN844" s="12">
        <f>IFERROR((AH844+AI844+AJ844)/(SUMIFS($W$2:$W$1194,$E$2:$E$1194,E844)*1000*#REF!),0)</f>
        <v>0</v>
      </c>
    </row>
    <row r="845" spans="1:40" ht="14.4" x14ac:dyDescent="0.3">
      <c r="A845" s="7">
        <v>1993</v>
      </c>
      <c r="B845" s="7" t="s">
        <v>2968</v>
      </c>
      <c r="C845" s="8" t="s">
        <v>2969</v>
      </c>
      <c r="D845" s="6" t="s">
        <v>2970</v>
      </c>
      <c r="E845" s="6" t="str">
        <f>_xlfn.XLOOKUP(D845,'[2]Coordinados SEN'!$A:$A,'[2]Coordinados SEN'!$B:$B,"-",0)</f>
        <v>99.528.750-1</v>
      </c>
      <c r="F845" s="6" t="s">
        <v>2971</v>
      </c>
      <c r="G845" s="6">
        <f t="shared" si="39"/>
        <v>23</v>
      </c>
      <c r="H845" s="6" t="s">
        <v>2972</v>
      </c>
      <c r="I845" s="6" t="s">
        <v>2973</v>
      </c>
      <c r="J845" s="6" t="str">
        <f>_xlfn.XLOOKUP(I845,'[2]Barras CMg'!$E$2:$E$1527,'[2]Barras CMg'!$A$2:$A$1527,"------",0,1)</f>
        <v>------</v>
      </c>
      <c r="K845" s="6" t="s">
        <v>397</v>
      </c>
      <c r="L845" s="6">
        <v>2025</v>
      </c>
      <c r="M845" s="6" t="s">
        <v>495</v>
      </c>
      <c r="N845" s="6" t="s">
        <v>496</v>
      </c>
      <c r="O845" s="6" t="s">
        <v>213</v>
      </c>
      <c r="P845" s="6" t="s">
        <v>48</v>
      </c>
      <c r="Q845" s="6" t="s">
        <v>48</v>
      </c>
      <c r="R845" s="6" t="s">
        <v>587</v>
      </c>
      <c r="S845" s="6" t="s">
        <v>51</v>
      </c>
      <c r="T845" s="9" t="s">
        <v>2974</v>
      </c>
      <c r="U845" s="10">
        <v>4.0149999999999997</v>
      </c>
      <c r="V845" s="10">
        <v>4</v>
      </c>
      <c r="W845" s="11" t="e">
        <f>_xlfn.XLOOKUP(C845,#REF!,#REF!,"S/I",0)</f>
        <v>#REF!</v>
      </c>
      <c r="X845" s="11" t="str">
        <f>_xlfn.XLOOKUP($D845,[2]Retiros_dinamica!$F:$F,[2]Retiros_dinamica!B:B,"S/I",0)</f>
        <v>S/I</v>
      </c>
      <c r="Y845" s="11" t="str">
        <f>_xlfn.XLOOKUP($D845,[2]Retiros_dinamica!$F:$F,[2]Retiros_dinamica!C:C,"S/I",0)</f>
        <v>S/I</v>
      </c>
      <c r="Z845" s="11" t="str">
        <f>_xlfn.XLOOKUP($D845,[2]Retiros_dinamica!$F:$F,[2]Retiros_dinamica!D:D,"S/I",0)</f>
        <v>S/I</v>
      </c>
      <c r="AA845" s="11" t="str">
        <f>_xlfn.XLOOKUP($D845,[2]Retiros_dinamica!$F:$F,[2]Retiros_dinamica!E:E,"S/I",0)</f>
        <v>S/I</v>
      </c>
      <c r="AB845" s="6" t="str">
        <f>_xlfn.XLOOKUP(C845,[2]CMg!$I$4:$I$106,[2]CMg!$M$4:$M$106,"----",0,1)</f>
        <v>----</v>
      </c>
      <c r="AC845" s="6" t="str">
        <f>_xlfn.XLOOKUP(C845,[2]CMg!$A$4:$A$106,[2]CMg!$B$4:$B$106,"----",0,1)</f>
        <v>----</v>
      </c>
      <c r="AD845" s="6" t="str">
        <f>_xlfn.XLOOKUP(C845,'[3]Promedio solar Cmg'!$A$4:$A$106,'[3]Promedio solar Cmg'!$B$4:$B$106,"----",0,1)</f>
        <v>----</v>
      </c>
      <c r="AH845" s="12">
        <f>_xlfn.XLOOKUP($E845,'[2]Balance económico'!$C:$C,'[2]Balance económico'!$D:$D,"-",0)</f>
        <v>-5099661802.3515043</v>
      </c>
      <c r="AI845" s="12">
        <f>_xlfn.XLOOKUP($E845,'[2]Balance económico'!$C:$C,'[2]Balance económico'!$E:$E,"-",0)</f>
        <v>1761918460.4650896</v>
      </c>
      <c r="AJ845" s="12">
        <f>_xlfn.XLOOKUP($E845,'[2]Balance económico'!$C:$C,'[2]Balance económico'!$F:$F,"-",0)</f>
        <v>570970790.48770535</v>
      </c>
      <c r="AK845" s="6" t="str">
        <f t="shared" si="40"/>
        <v>PPA</v>
      </c>
      <c r="AL845" s="12" t="str" cm="1">
        <f t="array" ref="AL845">IFERROR((X845*[2]!Tabla2[Bloque A] + 'BD Centrales 2025'!Y651*[2]!Tabla2[Bloque B] + 'BD Centrales 2025'!Z651*[2]!Tabla2[Bloque C])*#REF!,"-")</f>
        <v>-</v>
      </c>
      <c r="AM845" s="12" t="str">
        <f t="shared" si="41"/>
        <v>-</v>
      </c>
      <c r="AN845" s="12">
        <f>IFERROR((AH845+AI845+AJ845)/(SUMIFS($W$2:$W$1194,$E$2:$E$1194,E845)*1000*#REF!),0)</f>
        <v>0</v>
      </c>
    </row>
    <row r="846" spans="1:40" ht="14.4" x14ac:dyDescent="0.3">
      <c r="A846" s="7">
        <v>1994</v>
      </c>
      <c r="B846" s="7" t="s">
        <v>2975</v>
      </c>
      <c r="C846" s="8" t="s">
        <v>2976</v>
      </c>
      <c r="D846" s="6" t="s">
        <v>2970</v>
      </c>
      <c r="E846" s="6" t="str">
        <f>_xlfn.XLOOKUP(D846,'[2]Coordinados SEN'!$A:$A,'[2]Coordinados SEN'!$B:$B,"-",0)</f>
        <v>99.528.750-1</v>
      </c>
      <c r="F846" s="6" t="s">
        <v>2971</v>
      </c>
      <c r="G846" s="6">
        <f t="shared" si="39"/>
        <v>23</v>
      </c>
      <c r="H846" s="6" t="s">
        <v>2977</v>
      </c>
      <c r="I846" s="6" t="s">
        <v>2973</v>
      </c>
      <c r="J846" s="6" t="str">
        <f>_xlfn.XLOOKUP(I846,'[2]Barras CMg'!$E$2:$E$1527,'[2]Barras CMg'!$A$2:$A$1527,"------",0,1)</f>
        <v>------</v>
      </c>
      <c r="K846" s="6" t="s">
        <v>397</v>
      </c>
      <c r="L846" s="6">
        <v>2025</v>
      </c>
      <c r="M846" s="6" t="s">
        <v>495</v>
      </c>
      <c r="N846" s="6" t="s">
        <v>496</v>
      </c>
      <c r="O846" s="6" t="s">
        <v>213</v>
      </c>
      <c r="P846" s="6" t="s">
        <v>48</v>
      </c>
      <c r="Q846" s="6" t="s">
        <v>48</v>
      </c>
      <c r="R846" s="6" t="s">
        <v>587</v>
      </c>
      <c r="S846" s="6" t="s">
        <v>51</v>
      </c>
      <c r="T846" s="9" t="s">
        <v>2974</v>
      </c>
      <c r="U846" s="10">
        <v>5.0149999999999997</v>
      </c>
      <c r="V846" s="10">
        <v>5</v>
      </c>
      <c r="W846" s="11" t="e">
        <f>_xlfn.XLOOKUP(C846,#REF!,#REF!,"S/I",0)</f>
        <v>#REF!</v>
      </c>
      <c r="X846" s="11" t="str">
        <f>_xlfn.XLOOKUP($D846,[2]Retiros_dinamica!$F:$F,[2]Retiros_dinamica!B:B,"S/I",0)</f>
        <v>S/I</v>
      </c>
      <c r="Y846" s="11" t="str">
        <f>_xlfn.XLOOKUP($D846,[2]Retiros_dinamica!$F:$F,[2]Retiros_dinamica!C:C,"S/I",0)</f>
        <v>S/I</v>
      </c>
      <c r="Z846" s="11" t="str">
        <f>_xlfn.XLOOKUP($D846,[2]Retiros_dinamica!$F:$F,[2]Retiros_dinamica!D:D,"S/I",0)</f>
        <v>S/I</v>
      </c>
      <c r="AA846" s="11" t="str">
        <f>_xlfn.XLOOKUP($D846,[2]Retiros_dinamica!$F:$F,[2]Retiros_dinamica!E:E,"S/I",0)</f>
        <v>S/I</v>
      </c>
      <c r="AB846" s="6" t="str">
        <f>_xlfn.XLOOKUP(C846,[2]CMg!$I$4:$I$106,[2]CMg!$M$4:$M$106,"----",0,1)</f>
        <v>----</v>
      </c>
      <c r="AC846" s="6" t="str">
        <f>_xlfn.XLOOKUP(C846,[2]CMg!$A$4:$A$106,[2]CMg!$B$4:$B$106,"----",0,1)</f>
        <v>----</v>
      </c>
      <c r="AD846" s="6" t="str">
        <f>_xlfn.XLOOKUP(C846,'[3]Promedio solar Cmg'!$A$4:$A$106,'[3]Promedio solar Cmg'!$B$4:$B$106,"----",0,1)</f>
        <v>----</v>
      </c>
      <c r="AH846" s="12">
        <f>_xlfn.XLOOKUP($E846,'[2]Balance económico'!$C:$C,'[2]Balance económico'!$D:$D,"-",0)</f>
        <v>-5099661802.3515043</v>
      </c>
      <c r="AI846" s="12">
        <f>_xlfn.XLOOKUP($E846,'[2]Balance económico'!$C:$C,'[2]Balance económico'!$E:$E,"-",0)</f>
        <v>1761918460.4650896</v>
      </c>
      <c r="AJ846" s="12">
        <f>_xlfn.XLOOKUP($E846,'[2]Balance económico'!$C:$C,'[2]Balance económico'!$F:$F,"-",0)</f>
        <v>570970790.48770535</v>
      </c>
      <c r="AK846" s="6" t="str">
        <f t="shared" si="40"/>
        <v>PPA</v>
      </c>
      <c r="AL846" s="12" t="str" cm="1">
        <f t="array" ref="AL846">IFERROR((X846*[2]!Tabla2[Bloque A] + 'BD Centrales 2025'!Y652*[2]!Tabla2[Bloque B] + 'BD Centrales 2025'!Z652*[2]!Tabla2[Bloque C])*#REF!,"-")</f>
        <v>-</v>
      </c>
      <c r="AM846" s="12" t="str">
        <f t="shared" si="41"/>
        <v>-</v>
      </c>
      <c r="AN846" s="12">
        <f>IFERROR((AH846+AI846+AJ846)/(SUMIFS($W$2:$W$1194,$E$2:$E$1194,E846)*1000*#REF!),0)</f>
        <v>0</v>
      </c>
    </row>
    <row r="847" spans="1:40" ht="14.4" x14ac:dyDescent="0.3">
      <c r="A847" s="7">
        <v>1995</v>
      </c>
      <c r="B847" s="7" t="s">
        <v>2877</v>
      </c>
      <c r="C847" s="8" t="s">
        <v>2878</v>
      </c>
      <c r="D847" s="6" t="s">
        <v>2879</v>
      </c>
      <c r="E847" s="6" t="str">
        <f>_xlfn.XLOOKUP(D847,'[2]Coordinados SEN'!$A:$A,'[2]Coordinados SEN'!$B:$B,"-",0)</f>
        <v>76.852.769-5</v>
      </c>
      <c r="F847" s="6" t="s">
        <v>2879</v>
      </c>
      <c r="G847" s="6">
        <f t="shared" si="39"/>
        <v>1</v>
      </c>
      <c r="H847" s="6" t="s">
        <v>2880</v>
      </c>
      <c r="I847" s="6" t="s">
        <v>2881</v>
      </c>
      <c r="J847" s="6" t="str">
        <f>_xlfn.XLOOKUP(I847,'[2]Barras CMg'!$E$2:$E$1527,'[2]Barras CMg'!$A$2:$A$1527,"------",0,1)</f>
        <v>IBERATACAMA___220</v>
      </c>
      <c r="K847" s="6">
        <v>29</v>
      </c>
      <c r="L847" s="6">
        <v>2025</v>
      </c>
      <c r="M847" s="6" t="s">
        <v>211</v>
      </c>
      <c r="N847" s="6" t="s">
        <v>212</v>
      </c>
      <c r="O847" s="6" t="s">
        <v>47</v>
      </c>
      <c r="P847" s="6" t="s">
        <v>497</v>
      </c>
      <c r="Q847" s="6" t="s">
        <v>579</v>
      </c>
      <c r="R847" s="6" t="s">
        <v>2882</v>
      </c>
      <c r="S847" s="6" t="s">
        <v>51</v>
      </c>
      <c r="T847" s="9" t="s">
        <v>2883</v>
      </c>
      <c r="U847" s="10">
        <v>165.8115</v>
      </c>
      <c r="V847" s="10">
        <v>160.29400000000001</v>
      </c>
      <c r="W847" s="11" t="e">
        <f>_xlfn.XLOOKUP(C847,#REF!,#REF!,"S/I",0)</f>
        <v>#REF!</v>
      </c>
      <c r="X847" s="11" t="str">
        <f>_xlfn.XLOOKUP($D847,[2]Retiros_dinamica!$F:$F,[2]Retiros_dinamica!B:B,"S/I",0)</f>
        <v>S/I</v>
      </c>
      <c r="Y847" s="11" t="str">
        <f>_xlfn.XLOOKUP($D847,[2]Retiros_dinamica!$F:$F,[2]Retiros_dinamica!C:C,"S/I",0)</f>
        <v>S/I</v>
      </c>
      <c r="Z847" s="11" t="str">
        <f>_xlfn.XLOOKUP($D847,[2]Retiros_dinamica!$F:$F,[2]Retiros_dinamica!D:D,"S/I",0)</f>
        <v>S/I</v>
      </c>
      <c r="AA847" s="11" t="str">
        <f>_xlfn.XLOOKUP($D847,[2]Retiros_dinamica!$F:$F,[2]Retiros_dinamica!E:E,"S/I",0)</f>
        <v>S/I</v>
      </c>
      <c r="AB847" s="6" t="str">
        <f>_xlfn.XLOOKUP(C847,[2]CMg!$I$4:$I$106,[2]CMg!$M$4:$M$106,"----",0,1)</f>
        <v>----</v>
      </c>
      <c r="AC847" s="6" t="str">
        <f>_xlfn.XLOOKUP(C847,[2]CMg!$A$4:$A$106,[2]CMg!$B$4:$B$106,"----",0,1)</f>
        <v>----</v>
      </c>
      <c r="AD847" s="6" t="str">
        <f>_xlfn.XLOOKUP(C847,'[3]Promedio solar Cmg'!$A$4:$A$106,'[3]Promedio solar Cmg'!$B$4:$B$106,"----",0,1)</f>
        <v>----</v>
      </c>
      <c r="AH847" s="12">
        <f>_xlfn.XLOOKUP($E847,'[2]Balance económico'!$C:$C,'[2]Balance económico'!$D:$D,"-",0)</f>
        <v>12116034233.918686</v>
      </c>
      <c r="AI847" s="12">
        <f>_xlfn.XLOOKUP($E847,'[2]Balance económico'!$C:$C,'[2]Balance económico'!$E:$E,"-",0)</f>
        <v>2450652480.7828999</v>
      </c>
      <c r="AJ847" s="12" t="str">
        <f>_xlfn.XLOOKUP($E847,'[2]Balance económico'!$C:$C,'[2]Balance económico'!$F:$F,"-",0)</f>
        <v>----</v>
      </c>
      <c r="AK847" s="6" t="str">
        <f t="shared" si="40"/>
        <v>PPA</v>
      </c>
      <c r="AL847" s="12" t="str" cm="1">
        <f t="array" ref="AL847">IFERROR((X847*[2]!Tabla2[Bloque A] + 'BD Centrales 2025'!Y515*[2]!Tabla2[Bloque B] + 'BD Centrales 2025'!Z515*[2]!Tabla2[Bloque C])*#REF!,"-")</f>
        <v>-</v>
      </c>
      <c r="AM847" s="12" t="str">
        <f t="shared" si="41"/>
        <v>-</v>
      </c>
      <c r="AN847" s="12">
        <f>IFERROR((AH847+AI847+AJ847)/(SUMIFS($W$2:$W$1194,$E$2:$E$1194,E847)*1000*#REF!),0)</f>
        <v>0</v>
      </c>
    </row>
    <row r="848" spans="1:40" ht="14.4" x14ac:dyDescent="0.3">
      <c r="A848" s="7">
        <v>1996</v>
      </c>
      <c r="B848" s="7" t="s">
        <v>2978</v>
      </c>
      <c r="C848" s="8" t="s">
        <v>2979</v>
      </c>
      <c r="D848" s="6" t="s">
        <v>2269</v>
      </c>
      <c r="E848" s="6" t="str">
        <f>_xlfn.XLOOKUP(D848,'[2]Coordinados SEN'!$A:$A,'[2]Coordinados SEN'!$B:$B,"-",0)</f>
        <v>77.428.039-1</v>
      </c>
      <c r="F848" s="6" t="s">
        <v>2980</v>
      </c>
      <c r="G848" s="6">
        <f t="shared" si="39"/>
        <v>18</v>
      </c>
      <c r="H848" s="6" t="s">
        <v>2981</v>
      </c>
      <c r="I848" s="6" t="s">
        <v>1189</v>
      </c>
      <c r="J848" s="6" t="str">
        <f>_xlfn.XLOOKUP(I848,'[2]Barras CMg'!$E$2:$E$1527,'[2]Barras CMg'!$A$2:$A$1527,"------",0,1)</f>
        <v>------</v>
      </c>
      <c r="K848" s="6" t="s">
        <v>397</v>
      </c>
      <c r="L848" s="6">
        <v>2025</v>
      </c>
      <c r="M848" s="6" t="s">
        <v>495</v>
      </c>
      <c r="N848" s="6" t="s">
        <v>496</v>
      </c>
      <c r="O848" s="6" t="s">
        <v>213</v>
      </c>
      <c r="P848" s="6" t="s">
        <v>189</v>
      </c>
      <c r="Q848" s="6" t="s">
        <v>773</v>
      </c>
      <c r="R848" s="6" t="s">
        <v>1110</v>
      </c>
      <c r="S848" s="6" t="s">
        <v>51</v>
      </c>
      <c r="T848" s="9" t="s">
        <v>2661</v>
      </c>
      <c r="U848" s="10">
        <v>9.0085999999999995</v>
      </c>
      <c r="V848" s="10">
        <v>9</v>
      </c>
      <c r="W848" s="11" t="e">
        <f>_xlfn.XLOOKUP(C848,#REF!,#REF!,"S/I",0)</f>
        <v>#REF!</v>
      </c>
      <c r="X848" s="11" t="str">
        <f>_xlfn.XLOOKUP($D848,[2]Retiros_dinamica!$F:$F,[2]Retiros_dinamica!B:B,"S/I",0)</f>
        <v>S/I</v>
      </c>
      <c r="Y848" s="11" t="str">
        <f>_xlfn.XLOOKUP($D848,[2]Retiros_dinamica!$F:$F,[2]Retiros_dinamica!C:C,"S/I",0)</f>
        <v>S/I</v>
      </c>
      <c r="Z848" s="11" t="str">
        <f>_xlfn.XLOOKUP($D848,[2]Retiros_dinamica!$F:$F,[2]Retiros_dinamica!D:D,"S/I",0)</f>
        <v>S/I</v>
      </c>
      <c r="AA848" s="11" t="str">
        <f>_xlfn.XLOOKUP($D848,[2]Retiros_dinamica!$F:$F,[2]Retiros_dinamica!E:E,"S/I",0)</f>
        <v>S/I</v>
      </c>
      <c r="AB848" s="6" t="str">
        <f>_xlfn.XLOOKUP(C848,[2]CMg!$I$4:$I$106,[2]CMg!$M$4:$M$106,"----",0,1)</f>
        <v>----</v>
      </c>
      <c r="AC848" s="6" t="str">
        <f>_xlfn.XLOOKUP(C848,[2]CMg!$A$4:$A$106,[2]CMg!$B$4:$B$106,"----",0,1)</f>
        <v>----</v>
      </c>
      <c r="AD848" s="6" t="str">
        <f>_xlfn.XLOOKUP(C848,'[3]Promedio solar Cmg'!$A$4:$A$106,'[3]Promedio solar Cmg'!$B$4:$B$106,"----",0,1)</f>
        <v>----</v>
      </c>
      <c r="AH848" s="12">
        <f>_xlfn.XLOOKUP($E848,'[2]Balance económico'!$C:$C,'[2]Balance económico'!$D:$D,"-",0)</f>
        <v>11750921855.045132</v>
      </c>
      <c r="AI848" s="12">
        <f>_xlfn.XLOOKUP($E848,'[2]Balance económico'!$C:$C,'[2]Balance económico'!$E:$E,"-",0)</f>
        <v>1248381383.0746999</v>
      </c>
      <c r="AJ848" s="12" t="str">
        <f>_xlfn.XLOOKUP($E848,'[2]Balance económico'!$C:$C,'[2]Balance económico'!$F:$F,"-",0)</f>
        <v>----</v>
      </c>
      <c r="AK848" s="6" t="str">
        <f t="shared" si="40"/>
        <v>PPA</v>
      </c>
      <c r="AL848" s="12" t="str" cm="1">
        <f t="array" ref="AL848">IFERROR((X848*[2]!Tabla2[Bloque A] + 'BD Centrales 2025'!Y634*[2]!Tabla2[Bloque B] + 'BD Centrales 2025'!Z634*[2]!Tabla2[Bloque C])*#REF!,"-")</f>
        <v>-</v>
      </c>
      <c r="AM848" s="12" t="str">
        <f t="shared" si="41"/>
        <v>-</v>
      </c>
      <c r="AN848" s="12">
        <f>IFERROR((AH848+AI848+AJ848)/(SUMIFS($W$2:$W$1194,$E$2:$E$1194,E848)*1000*#REF!),0)</f>
        <v>0</v>
      </c>
    </row>
    <row r="849" spans="1:40" ht="14.4" x14ac:dyDescent="0.3">
      <c r="A849" s="7">
        <v>1998</v>
      </c>
      <c r="B849" s="7" t="s">
        <v>2982</v>
      </c>
      <c r="C849" s="8" t="s">
        <v>2983</v>
      </c>
      <c r="D849" s="6" t="s">
        <v>2984</v>
      </c>
      <c r="E849" s="6" t="str">
        <f>_xlfn.XLOOKUP(D849,'[2]Coordinados SEN'!$A:$A,'[2]Coordinados SEN'!$B:$B,"-",0)</f>
        <v>77.020.498-4</v>
      </c>
      <c r="F849" s="6" t="s">
        <v>2984</v>
      </c>
      <c r="G849" s="6">
        <f t="shared" si="39"/>
        <v>1</v>
      </c>
      <c r="H849" s="6" t="s">
        <v>2670</v>
      </c>
      <c r="I849" s="6" t="s">
        <v>2323</v>
      </c>
      <c r="J849" s="6" t="str">
        <f>_xlfn.XLOOKUP(I849,'[2]Barras CMg'!$E$2:$E$1527,'[2]Barras CMg'!$A$2:$A$1527,"------",0,1)</f>
        <v>------</v>
      </c>
      <c r="K849" s="6" t="s">
        <v>397</v>
      </c>
      <c r="L849" s="6">
        <v>2025</v>
      </c>
      <c r="M849" s="6" t="s">
        <v>495</v>
      </c>
      <c r="N849" s="6" t="s">
        <v>496</v>
      </c>
      <c r="O849" s="6" t="s">
        <v>213</v>
      </c>
      <c r="P849" s="6" t="s">
        <v>68</v>
      </c>
      <c r="Q849" s="6" t="s">
        <v>68</v>
      </c>
      <c r="R849" s="6" t="s">
        <v>2324</v>
      </c>
      <c r="S849" s="6" t="s">
        <v>51</v>
      </c>
      <c r="T849" s="9" t="s">
        <v>2694</v>
      </c>
      <c r="U849" s="10">
        <v>9.01</v>
      </c>
      <c r="V849" s="10">
        <v>9</v>
      </c>
      <c r="W849" s="11" t="e">
        <f>_xlfn.XLOOKUP(C849,#REF!,#REF!,"S/I",0)</f>
        <v>#REF!</v>
      </c>
      <c r="X849" s="11" t="str">
        <f>_xlfn.XLOOKUP($D849,[2]Retiros_dinamica!$F:$F,[2]Retiros_dinamica!B:B,"S/I",0)</f>
        <v>S/I</v>
      </c>
      <c r="Y849" s="11" t="str">
        <f>_xlfn.XLOOKUP($D849,[2]Retiros_dinamica!$F:$F,[2]Retiros_dinamica!C:C,"S/I",0)</f>
        <v>S/I</v>
      </c>
      <c r="Z849" s="11" t="str">
        <f>_xlfn.XLOOKUP($D849,[2]Retiros_dinamica!$F:$F,[2]Retiros_dinamica!D:D,"S/I",0)</f>
        <v>S/I</v>
      </c>
      <c r="AA849" s="11" t="str">
        <f>_xlfn.XLOOKUP($D849,[2]Retiros_dinamica!$F:$F,[2]Retiros_dinamica!E:E,"S/I",0)</f>
        <v>S/I</v>
      </c>
      <c r="AB849" s="6" t="str">
        <f>_xlfn.XLOOKUP(C849,[2]CMg!$I$4:$I$106,[2]CMg!$M$4:$M$106,"----",0,1)</f>
        <v>----</v>
      </c>
      <c r="AC849" s="6" t="str">
        <f>_xlfn.XLOOKUP(C849,[2]CMg!$A$4:$A$106,[2]CMg!$B$4:$B$106,"----",0,1)</f>
        <v>----</v>
      </c>
      <c r="AD849" s="6" t="str">
        <f>_xlfn.XLOOKUP(C849,'[3]Promedio solar Cmg'!$A$4:$A$106,'[3]Promedio solar Cmg'!$B$4:$B$106,"----",0,1)</f>
        <v>----</v>
      </c>
      <c r="AH849" s="12">
        <f>_xlfn.XLOOKUP($E849,'[2]Balance económico'!$C:$C,'[2]Balance económico'!$D:$D,"-",0)</f>
        <v>905988857.75201535</v>
      </c>
      <c r="AI849" s="12">
        <f>_xlfn.XLOOKUP($E849,'[2]Balance económico'!$C:$C,'[2]Balance económico'!$E:$E,"-",0)</f>
        <v>108530718.07440001</v>
      </c>
      <c r="AJ849" s="12" t="str">
        <f>_xlfn.XLOOKUP($E849,'[2]Balance económico'!$C:$C,'[2]Balance económico'!$F:$F,"-",0)</f>
        <v>----</v>
      </c>
      <c r="AK849" s="6" t="str">
        <f t="shared" si="40"/>
        <v>PPA</v>
      </c>
      <c r="AL849" s="12" t="str" cm="1">
        <f t="array" ref="AL849">IFERROR((X849*[2]!Tabla2[Bloque A] + 'BD Centrales 2025'!Y396*[2]!Tabla2[Bloque B] + 'BD Centrales 2025'!Z396*[2]!Tabla2[Bloque C])*#REF!,"-")</f>
        <v>-</v>
      </c>
      <c r="AM849" s="12" t="str">
        <f t="shared" si="41"/>
        <v>-</v>
      </c>
      <c r="AN849" s="12">
        <f>IFERROR((AH849+AI849+AJ849)/(SUMIFS($W$2:$W$1194,$E$2:$E$1194,E849)*1000*#REF!),0)</f>
        <v>0</v>
      </c>
    </row>
    <row r="850" spans="1:40" ht="14.4" x14ac:dyDescent="0.3">
      <c r="A850" s="7">
        <v>1999</v>
      </c>
      <c r="B850" s="7" t="s">
        <v>2985</v>
      </c>
      <c r="C850" s="8" t="s">
        <v>2986</v>
      </c>
      <c r="D850" s="6" t="s">
        <v>2987</v>
      </c>
      <c r="E850" s="6" t="str">
        <f>_xlfn.XLOOKUP(D850,'[2]Coordinados SEN'!$A:$A,'[2]Coordinados SEN'!$B:$B,"-",0)</f>
        <v>77.088.006-8</v>
      </c>
      <c r="F850" s="6" t="s">
        <v>2987</v>
      </c>
      <c r="G850" s="6">
        <f t="shared" si="39"/>
        <v>1</v>
      </c>
      <c r="H850" s="6" t="s">
        <v>2988</v>
      </c>
      <c r="I850" s="6" t="s">
        <v>1968</v>
      </c>
      <c r="J850" s="6" t="str">
        <f>_xlfn.XLOOKUP(I850,'[2]Barras CMg'!$E$2:$E$1527,'[2]Barras CMg'!$A$2:$A$1527,"------",0,1)</f>
        <v>------</v>
      </c>
      <c r="K850" s="6" t="s">
        <v>397</v>
      </c>
      <c r="L850" s="6">
        <v>2025</v>
      </c>
      <c r="M850" s="6" t="s">
        <v>495</v>
      </c>
      <c r="N850" s="6" t="s">
        <v>496</v>
      </c>
      <c r="O850" s="6" t="s">
        <v>213</v>
      </c>
      <c r="P850" s="6" t="s">
        <v>164</v>
      </c>
      <c r="Q850" s="6" t="s">
        <v>371</v>
      </c>
      <c r="R850" s="6" t="s">
        <v>1239</v>
      </c>
      <c r="S850" s="6" t="s">
        <v>51</v>
      </c>
      <c r="T850" s="9" t="s">
        <v>2989</v>
      </c>
      <c r="U850" s="10">
        <v>2.4060000000000001</v>
      </c>
      <c r="V850" s="10">
        <v>2.4</v>
      </c>
      <c r="W850" s="11" t="e">
        <f>_xlfn.XLOOKUP(C850,#REF!,#REF!,"S/I",0)</f>
        <v>#REF!</v>
      </c>
      <c r="X850" s="11" t="str">
        <f>_xlfn.XLOOKUP($D850,[2]Retiros_dinamica!$F:$F,[2]Retiros_dinamica!B:B,"S/I",0)</f>
        <v>S/I</v>
      </c>
      <c r="Y850" s="11" t="str">
        <f>_xlfn.XLOOKUP($D850,[2]Retiros_dinamica!$F:$F,[2]Retiros_dinamica!C:C,"S/I",0)</f>
        <v>S/I</v>
      </c>
      <c r="Z850" s="11" t="str">
        <f>_xlfn.XLOOKUP($D850,[2]Retiros_dinamica!$F:$F,[2]Retiros_dinamica!D:D,"S/I",0)</f>
        <v>S/I</v>
      </c>
      <c r="AA850" s="11" t="str">
        <f>_xlfn.XLOOKUP($D850,[2]Retiros_dinamica!$F:$F,[2]Retiros_dinamica!E:E,"S/I",0)</f>
        <v>S/I</v>
      </c>
      <c r="AB850" s="6" t="str">
        <f>_xlfn.XLOOKUP(C850,[2]CMg!$I$4:$I$106,[2]CMg!$M$4:$M$106,"----",0,1)</f>
        <v>----</v>
      </c>
      <c r="AC850" s="6" t="str">
        <f>_xlfn.XLOOKUP(C850,[2]CMg!$A$4:$A$106,[2]CMg!$B$4:$B$106,"----",0,1)</f>
        <v>----</v>
      </c>
      <c r="AD850" s="6" t="str">
        <f>_xlfn.XLOOKUP(C850,'[3]Promedio solar Cmg'!$A$4:$A$106,'[3]Promedio solar Cmg'!$B$4:$B$106,"----",0,1)</f>
        <v>----</v>
      </c>
      <c r="AH850" s="12">
        <f>_xlfn.XLOOKUP($E850,'[2]Balance económico'!$C:$C,'[2]Balance económico'!$D:$D,"-",0)</f>
        <v>313080739.09891844</v>
      </c>
      <c r="AI850" s="12">
        <f>_xlfn.XLOOKUP($E850,'[2]Balance económico'!$C:$C,'[2]Balance económico'!$E:$E,"-",0)</f>
        <v>33496286.883000001</v>
      </c>
      <c r="AJ850" s="12" t="str">
        <f>_xlfn.XLOOKUP($E850,'[2]Balance económico'!$C:$C,'[2]Balance económico'!$F:$F,"-",0)</f>
        <v>----</v>
      </c>
      <c r="AK850" s="6" t="str">
        <f t="shared" si="40"/>
        <v>PPA</v>
      </c>
      <c r="AL850" s="12" t="str" cm="1">
        <f t="array" ref="AL850">IFERROR((X850*[2]!Tabla2[Bloque A] + 'BD Centrales 2025'!Y207*[2]!Tabla2[Bloque B] + 'BD Centrales 2025'!Z207*[2]!Tabla2[Bloque C])*#REF!,"-")</f>
        <v>-</v>
      </c>
      <c r="AM850" s="12" t="str">
        <f t="shared" si="41"/>
        <v>-</v>
      </c>
      <c r="AN850" s="12">
        <f>IFERROR((AH850+AI850+AJ850)/(SUMIFS($W$2:$W$1194,$E$2:$E$1194,E850)*1000*#REF!),0)</f>
        <v>0</v>
      </c>
    </row>
    <row r="851" spans="1:40" ht="14.4" x14ac:dyDescent="0.3">
      <c r="A851" s="7">
        <v>2000</v>
      </c>
      <c r="B851" s="7" t="s">
        <v>2990</v>
      </c>
      <c r="C851" s="8" t="s">
        <v>2991</v>
      </c>
      <c r="D851" s="6" t="s">
        <v>2931</v>
      </c>
      <c r="E851" s="6" t="str">
        <f>_xlfn.XLOOKUP(D851,'[2]Coordinados SEN'!$A:$A,'[2]Coordinados SEN'!$B:$B,"-",0)</f>
        <v>77.092.712-9</v>
      </c>
      <c r="F851" s="6" t="s">
        <v>2992</v>
      </c>
      <c r="G851" s="6">
        <f t="shared" si="39"/>
        <v>17</v>
      </c>
      <c r="H851" s="6" t="s">
        <v>2993</v>
      </c>
      <c r="I851" s="6" t="s">
        <v>1174</v>
      </c>
      <c r="J851" s="6" t="str">
        <f>_xlfn.XLOOKUP(I851,'[2]Barras CMg'!$E$2:$E$1527,'[2]Barras CMg'!$A$2:$A$1527,"------",0,1)</f>
        <v>------</v>
      </c>
      <c r="K851" s="6" t="s">
        <v>397</v>
      </c>
      <c r="L851" s="6">
        <v>2025</v>
      </c>
      <c r="M851" s="6" t="s">
        <v>495</v>
      </c>
      <c r="N851" s="6" t="s">
        <v>496</v>
      </c>
      <c r="O851" s="6" t="s">
        <v>213</v>
      </c>
      <c r="P851" s="6" t="s">
        <v>189</v>
      </c>
      <c r="Q851" s="6" t="s">
        <v>879</v>
      </c>
      <c r="R851" s="6" t="s">
        <v>2378</v>
      </c>
      <c r="S851" s="6" t="s">
        <v>51</v>
      </c>
      <c r="T851" s="9" t="s">
        <v>2994</v>
      </c>
      <c r="U851" s="10">
        <v>3.0057999999999998</v>
      </c>
      <c r="V851" s="10">
        <v>3</v>
      </c>
      <c r="W851" s="11" t="e">
        <f>_xlfn.XLOOKUP(C851,#REF!,#REF!,"S/I",0)</f>
        <v>#REF!</v>
      </c>
      <c r="X851" s="11" t="str">
        <f>_xlfn.XLOOKUP($D851,[2]Retiros_dinamica!$F:$F,[2]Retiros_dinamica!B:B,"S/I",0)</f>
        <v>S/I</v>
      </c>
      <c r="Y851" s="11" t="str">
        <f>_xlfn.XLOOKUP($D851,[2]Retiros_dinamica!$F:$F,[2]Retiros_dinamica!C:C,"S/I",0)</f>
        <v>S/I</v>
      </c>
      <c r="Z851" s="11" t="str">
        <f>_xlfn.XLOOKUP($D851,[2]Retiros_dinamica!$F:$F,[2]Retiros_dinamica!D:D,"S/I",0)</f>
        <v>S/I</v>
      </c>
      <c r="AA851" s="11" t="str">
        <f>_xlfn.XLOOKUP($D851,[2]Retiros_dinamica!$F:$F,[2]Retiros_dinamica!E:E,"S/I",0)</f>
        <v>S/I</v>
      </c>
      <c r="AB851" s="6" t="str">
        <f>_xlfn.XLOOKUP(C851,[2]CMg!$I$4:$I$106,[2]CMg!$M$4:$M$106,"----",0,1)</f>
        <v>----</v>
      </c>
      <c r="AC851" s="6" t="str">
        <f>_xlfn.XLOOKUP(C851,[2]CMg!$A$4:$A$106,[2]CMg!$B$4:$B$106,"----",0,1)</f>
        <v>----</v>
      </c>
      <c r="AD851" s="6" t="str">
        <f>_xlfn.XLOOKUP(C851,'[3]Promedio solar Cmg'!$A$4:$A$106,'[3]Promedio solar Cmg'!$B$4:$B$106,"----",0,1)</f>
        <v>----</v>
      </c>
      <c r="AH851" s="12">
        <f>_xlfn.XLOOKUP($E851,'[2]Balance económico'!$C:$C,'[2]Balance económico'!$D:$D,"-",0)</f>
        <v>10341986421.894112</v>
      </c>
      <c r="AI851" s="12">
        <f>_xlfn.XLOOKUP($E851,'[2]Balance económico'!$C:$C,'[2]Balance económico'!$E:$E,"-",0)</f>
        <v>1009747031.8714001</v>
      </c>
      <c r="AJ851" s="12" t="str">
        <f>_xlfn.XLOOKUP($E851,'[2]Balance económico'!$C:$C,'[2]Balance económico'!$F:$F,"-",0)</f>
        <v>----</v>
      </c>
      <c r="AK851" s="6" t="str">
        <f t="shared" si="40"/>
        <v>PPA</v>
      </c>
      <c r="AL851" s="12" t="str" cm="1">
        <f t="array" ref="AL851">IFERROR((X851*[2]!Tabla2[Bloque A] + 'BD Centrales 2025'!Y592*[2]!Tabla2[Bloque B] + 'BD Centrales 2025'!Z592*[2]!Tabla2[Bloque C])*#REF!,"-")</f>
        <v>-</v>
      </c>
      <c r="AM851" s="12" t="str">
        <f t="shared" si="41"/>
        <v>-</v>
      </c>
      <c r="AN851" s="12">
        <f>IFERROR((AH851+AI851+AJ851)/(SUMIFS($W$2:$W$1194,$E$2:$E$1194,E851)*1000*#REF!),0)</f>
        <v>0</v>
      </c>
    </row>
    <row r="852" spans="1:40" ht="14.4" x14ac:dyDescent="0.3">
      <c r="A852" s="7">
        <v>2001</v>
      </c>
      <c r="B852" s="7" t="s">
        <v>2995</v>
      </c>
      <c r="C852" s="8" t="s">
        <v>2996</v>
      </c>
      <c r="D852" s="6" t="s">
        <v>2931</v>
      </c>
      <c r="E852" s="6" t="str">
        <f>_xlfn.XLOOKUP(D852,'[2]Coordinados SEN'!$A:$A,'[2]Coordinados SEN'!$B:$B,"-",0)</f>
        <v>77.092.712-9</v>
      </c>
      <c r="F852" s="6" t="s">
        <v>2997</v>
      </c>
      <c r="G852" s="6">
        <f t="shared" si="39"/>
        <v>17</v>
      </c>
      <c r="H852" s="6" t="s">
        <v>2998</v>
      </c>
      <c r="I852" s="6" t="s">
        <v>2818</v>
      </c>
      <c r="J852" s="6" t="str">
        <f>_xlfn.XLOOKUP(I852,'[2]Barras CMg'!$E$2:$E$1527,'[2]Barras CMg'!$A$2:$A$1527,"------",0,1)</f>
        <v>------</v>
      </c>
      <c r="K852" s="6" t="s">
        <v>397</v>
      </c>
      <c r="L852" s="6">
        <v>2025</v>
      </c>
      <c r="M852" s="6" t="s">
        <v>495</v>
      </c>
      <c r="N852" s="6" t="s">
        <v>496</v>
      </c>
      <c r="O852" s="6" t="s">
        <v>213</v>
      </c>
      <c r="P852" s="6" t="s">
        <v>164</v>
      </c>
      <c r="Q852" s="6" t="s">
        <v>2819</v>
      </c>
      <c r="R852" s="6" t="s">
        <v>2820</v>
      </c>
      <c r="S852" s="6" t="s">
        <v>51</v>
      </c>
      <c r="T852" s="9" t="s">
        <v>2999</v>
      </c>
      <c r="U852" s="10">
        <v>6.01</v>
      </c>
      <c r="V852" s="10">
        <v>6</v>
      </c>
      <c r="W852" s="11" t="e">
        <f>_xlfn.XLOOKUP(C852,#REF!,#REF!,"S/I",0)</f>
        <v>#REF!</v>
      </c>
      <c r="X852" s="11" t="str">
        <f>_xlfn.XLOOKUP($D852,[2]Retiros_dinamica!$F:$F,[2]Retiros_dinamica!B:B,"S/I",0)</f>
        <v>S/I</v>
      </c>
      <c r="Y852" s="11" t="str">
        <f>_xlfn.XLOOKUP($D852,[2]Retiros_dinamica!$F:$F,[2]Retiros_dinamica!C:C,"S/I",0)</f>
        <v>S/I</v>
      </c>
      <c r="Z852" s="11" t="str">
        <f>_xlfn.XLOOKUP($D852,[2]Retiros_dinamica!$F:$F,[2]Retiros_dinamica!D:D,"S/I",0)</f>
        <v>S/I</v>
      </c>
      <c r="AA852" s="11" t="str">
        <f>_xlfn.XLOOKUP($D852,[2]Retiros_dinamica!$F:$F,[2]Retiros_dinamica!E:E,"S/I",0)</f>
        <v>S/I</v>
      </c>
      <c r="AB852" s="6" t="str">
        <f>_xlfn.XLOOKUP(C852,[2]CMg!$I$4:$I$106,[2]CMg!$M$4:$M$106,"----",0,1)</f>
        <v>----</v>
      </c>
      <c r="AC852" s="6" t="str">
        <f>_xlfn.XLOOKUP(C852,[2]CMg!$A$4:$A$106,[2]CMg!$B$4:$B$106,"----",0,1)</f>
        <v>----</v>
      </c>
      <c r="AD852" s="6" t="str">
        <f>_xlfn.XLOOKUP(C852,'[3]Promedio solar Cmg'!$A$4:$A$106,'[3]Promedio solar Cmg'!$B$4:$B$106,"----",0,1)</f>
        <v>----</v>
      </c>
      <c r="AH852" s="12">
        <f>_xlfn.XLOOKUP($E852,'[2]Balance económico'!$C:$C,'[2]Balance económico'!$D:$D,"-",0)</f>
        <v>10341986421.894112</v>
      </c>
      <c r="AI852" s="12">
        <f>_xlfn.XLOOKUP($E852,'[2]Balance económico'!$C:$C,'[2]Balance económico'!$E:$E,"-",0)</f>
        <v>1009747031.8714001</v>
      </c>
      <c r="AJ852" s="12" t="str">
        <f>_xlfn.XLOOKUP($E852,'[2]Balance económico'!$C:$C,'[2]Balance económico'!$F:$F,"-",0)</f>
        <v>----</v>
      </c>
      <c r="AK852" s="6" t="str">
        <f t="shared" si="40"/>
        <v>PPA</v>
      </c>
      <c r="AL852" s="12" t="str" cm="1">
        <f t="array" ref="AL852">IFERROR((X852*[2]!Tabla2[Bloque A] + 'BD Centrales 2025'!Y593*[2]!Tabla2[Bloque B] + 'BD Centrales 2025'!Z593*[2]!Tabla2[Bloque C])*#REF!,"-")</f>
        <v>-</v>
      </c>
      <c r="AM852" s="12" t="str">
        <f t="shared" si="41"/>
        <v>-</v>
      </c>
      <c r="AN852" s="12">
        <f>IFERROR((AH852+AI852+AJ852)/(SUMIFS($W$2:$W$1194,$E$2:$E$1194,E852)*1000*#REF!),0)</f>
        <v>0</v>
      </c>
    </row>
    <row r="853" spans="1:40" ht="14.4" x14ac:dyDescent="0.3">
      <c r="A853" s="7">
        <v>2002</v>
      </c>
      <c r="B853" s="7" t="s">
        <v>3000</v>
      </c>
      <c r="C853" s="8" t="s">
        <v>3001</v>
      </c>
      <c r="D853" s="6" t="s">
        <v>3002</v>
      </c>
      <c r="E853" s="6" t="str">
        <f>_xlfn.XLOOKUP(D853,'[2]Coordinados SEN'!$A:$A,'[2]Coordinados SEN'!$B:$B,"-",0)</f>
        <v>76.885.321-5</v>
      </c>
      <c r="F853" s="6" t="s">
        <v>3002</v>
      </c>
      <c r="G853" s="6">
        <f t="shared" si="39"/>
        <v>1</v>
      </c>
      <c r="H853" s="6" t="s">
        <v>3003</v>
      </c>
      <c r="I853" s="6" t="s">
        <v>2838</v>
      </c>
      <c r="J853" s="6" t="str">
        <f>_xlfn.XLOOKUP(I853,'[2]Barras CMg'!$E$2:$E$1527,'[2]Barras CMg'!$A$2:$A$1527,"------",0,1)</f>
        <v>------</v>
      </c>
      <c r="K853" s="6" t="s">
        <v>397</v>
      </c>
      <c r="L853" s="6">
        <v>2025</v>
      </c>
      <c r="M853" s="6" t="s">
        <v>495</v>
      </c>
      <c r="N853" s="6" t="s">
        <v>496</v>
      </c>
      <c r="O853" s="6" t="s">
        <v>213</v>
      </c>
      <c r="P853" s="6" t="s">
        <v>106</v>
      </c>
      <c r="Q853" s="6" t="s">
        <v>144</v>
      </c>
      <c r="R853" s="6" t="s">
        <v>939</v>
      </c>
      <c r="S853" s="6" t="s">
        <v>51</v>
      </c>
      <c r="T853" s="9" t="s">
        <v>2967</v>
      </c>
      <c r="U853" s="10">
        <v>9.1479999999999997</v>
      </c>
      <c r="V853" s="10">
        <v>9</v>
      </c>
      <c r="W853" s="11" t="e">
        <f>_xlfn.XLOOKUP(C853,#REF!,#REF!,"S/I",0)</f>
        <v>#REF!</v>
      </c>
      <c r="X853" s="11" t="str">
        <f>_xlfn.XLOOKUP($D853,[2]Retiros_dinamica!$F:$F,[2]Retiros_dinamica!B:B,"S/I",0)</f>
        <v>S/I</v>
      </c>
      <c r="Y853" s="11" t="str">
        <f>_xlfn.XLOOKUP($D853,[2]Retiros_dinamica!$F:$F,[2]Retiros_dinamica!C:C,"S/I",0)</f>
        <v>S/I</v>
      </c>
      <c r="Z853" s="11" t="str">
        <f>_xlfn.XLOOKUP($D853,[2]Retiros_dinamica!$F:$F,[2]Retiros_dinamica!D:D,"S/I",0)</f>
        <v>S/I</v>
      </c>
      <c r="AA853" s="11" t="str">
        <f>_xlfn.XLOOKUP($D853,[2]Retiros_dinamica!$F:$F,[2]Retiros_dinamica!E:E,"S/I",0)</f>
        <v>S/I</v>
      </c>
      <c r="AB853" s="6" t="str">
        <f>_xlfn.XLOOKUP(C853,[2]CMg!$I$4:$I$106,[2]CMg!$M$4:$M$106,"----",0,1)</f>
        <v>----</v>
      </c>
      <c r="AC853" s="6" t="str">
        <f>_xlfn.XLOOKUP(C853,[2]CMg!$A$4:$A$106,[2]CMg!$B$4:$B$106,"----",0,1)</f>
        <v>----</v>
      </c>
      <c r="AD853" s="6" t="str">
        <f>_xlfn.XLOOKUP(C853,'[3]Promedio solar Cmg'!$A$4:$A$106,'[3]Promedio solar Cmg'!$B$4:$B$106,"----",0,1)</f>
        <v>----</v>
      </c>
      <c r="AH853" s="12">
        <f>_xlfn.XLOOKUP($E853,'[2]Balance económico'!$C:$C,'[2]Balance económico'!$D:$D,"-",0)</f>
        <v>1053348078.4056907</v>
      </c>
      <c r="AI853" s="12">
        <f>_xlfn.XLOOKUP($E853,'[2]Balance económico'!$C:$C,'[2]Balance económico'!$E:$E,"-",0)</f>
        <v>129179121.92799999</v>
      </c>
      <c r="AJ853" s="12" t="str">
        <f>_xlfn.XLOOKUP($E853,'[2]Balance económico'!$C:$C,'[2]Balance económico'!$F:$F,"-",0)</f>
        <v>----</v>
      </c>
      <c r="AK853" s="6" t="str">
        <f t="shared" si="40"/>
        <v>PPA</v>
      </c>
      <c r="AL853" s="12" t="str" cm="1">
        <f t="array" ref="AL853">IFERROR((X853*[2]!Tabla2[Bloque A] + 'BD Centrales 2025'!Y446*[2]!Tabla2[Bloque B] + 'BD Centrales 2025'!Z446*[2]!Tabla2[Bloque C])*#REF!,"-")</f>
        <v>-</v>
      </c>
      <c r="AM853" s="12" t="str">
        <f t="shared" si="41"/>
        <v>-</v>
      </c>
      <c r="AN853" s="12">
        <f>IFERROR((AH853+AI853+AJ853)/(SUMIFS($W$2:$W$1194,$E$2:$E$1194,E853)*1000*#REF!),0)</f>
        <v>0</v>
      </c>
    </row>
    <row r="854" spans="1:40" ht="14.4" x14ac:dyDescent="0.3">
      <c r="A854" s="7">
        <v>2003</v>
      </c>
      <c r="B854" s="7" t="s">
        <v>3004</v>
      </c>
      <c r="C854" s="8" t="s">
        <v>3005</v>
      </c>
      <c r="D854" s="6" t="s">
        <v>3006</v>
      </c>
      <c r="E854" s="6" t="str">
        <f>_xlfn.XLOOKUP(D854,'[2]Coordinados SEN'!$A:$A,'[2]Coordinados SEN'!$B:$B,"-",0)</f>
        <v>77.070.574-6</v>
      </c>
      <c r="F854" s="6" t="s">
        <v>3006</v>
      </c>
      <c r="G854" s="6">
        <f t="shared" si="39"/>
        <v>1</v>
      </c>
      <c r="H854" s="6" t="s">
        <v>3007</v>
      </c>
      <c r="I854" s="6" t="s">
        <v>3008</v>
      </c>
      <c r="J854" s="6" t="str">
        <f>_xlfn.XLOOKUP(I854,'[2]Barras CMg'!$E$2:$E$1527,'[2]Barras CMg'!$A$2:$A$1527,"------",0,1)</f>
        <v>------</v>
      </c>
      <c r="K854" s="6" t="s">
        <v>397</v>
      </c>
      <c r="L854" s="6">
        <v>2025</v>
      </c>
      <c r="M854" s="6" t="s">
        <v>495</v>
      </c>
      <c r="N854" s="6" t="s">
        <v>496</v>
      </c>
      <c r="O854" s="6" t="s">
        <v>213</v>
      </c>
      <c r="P854" s="6" t="s">
        <v>48</v>
      </c>
      <c r="Q854" s="6" t="s">
        <v>48</v>
      </c>
      <c r="R854" s="6" t="s">
        <v>48</v>
      </c>
      <c r="S854" s="6" t="s">
        <v>51</v>
      </c>
      <c r="T854" s="9" t="s">
        <v>3009</v>
      </c>
      <c r="U854" s="10">
        <v>9.1609999999999996</v>
      </c>
      <c r="V854" s="10">
        <v>9</v>
      </c>
      <c r="W854" s="11" t="e">
        <f>_xlfn.XLOOKUP(C854,#REF!,#REF!,"S/I",0)</f>
        <v>#REF!</v>
      </c>
      <c r="X854" s="11" t="str">
        <f>_xlfn.XLOOKUP($D854,[2]Retiros_dinamica!$F:$F,[2]Retiros_dinamica!B:B,"S/I",0)</f>
        <v>S/I</v>
      </c>
      <c r="Y854" s="11" t="str">
        <f>_xlfn.XLOOKUP($D854,[2]Retiros_dinamica!$F:$F,[2]Retiros_dinamica!C:C,"S/I",0)</f>
        <v>S/I</v>
      </c>
      <c r="Z854" s="11" t="str">
        <f>_xlfn.XLOOKUP($D854,[2]Retiros_dinamica!$F:$F,[2]Retiros_dinamica!D:D,"S/I",0)</f>
        <v>S/I</v>
      </c>
      <c r="AA854" s="11" t="str">
        <f>_xlfn.XLOOKUP($D854,[2]Retiros_dinamica!$F:$F,[2]Retiros_dinamica!E:E,"S/I",0)</f>
        <v>S/I</v>
      </c>
      <c r="AB854" s="6" t="str">
        <f>_xlfn.XLOOKUP(C854,[2]CMg!$I$4:$I$106,[2]CMg!$M$4:$M$106,"----",0,1)</f>
        <v>----</v>
      </c>
      <c r="AC854" s="6" t="str">
        <f>_xlfn.XLOOKUP(C854,[2]CMg!$A$4:$A$106,[2]CMg!$B$4:$B$106,"----",0,1)</f>
        <v>----</v>
      </c>
      <c r="AD854" s="6" t="str">
        <f>_xlfn.XLOOKUP(C854,'[3]Promedio solar Cmg'!$A$4:$A$106,'[3]Promedio solar Cmg'!$B$4:$B$106,"----",0,1)</f>
        <v>----</v>
      </c>
      <c r="AH854" s="12">
        <f>_xlfn.XLOOKUP($E854,'[2]Balance económico'!$C:$C,'[2]Balance económico'!$D:$D,"-",0)</f>
        <v>1786777863.7861092</v>
      </c>
      <c r="AI854" s="12">
        <f>_xlfn.XLOOKUP($E854,'[2]Balance económico'!$C:$C,'[2]Balance económico'!$E:$E,"-",0)</f>
        <v>180021070.60450003</v>
      </c>
      <c r="AJ854" s="12" t="str">
        <f>_xlfn.XLOOKUP($E854,'[2]Balance económico'!$C:$C,'[2]Balance económico'!$F:$F,"-",0)</f>
        <v>----</v>
      </c>
      <c r="AK854" s="6" t="str">
        <f t="shared" si="40"/>
        <v>PPA</v>
      </c>
      <c r="AL854" s="12" t="str" cm="1">
        <f t="array" ref="AL854">IFERROR((X854*[2]!Tabla2[Bloque A] + 'BD Centrales 2025'!Y483*[2]!Tabla2[Bloque B] + 'BD Centrales 2025'!Z483*[2]!Tabla2[Bloque C])*#REF!,"-")</f>
        <v>-</v>
      </c>
      <c r="AM854" s="12" t="str">
        <f t="shared" si="41"/>
        <v>-</v>
      </c>
      <c r="AN854" s="12">
        <f>IFERROR((AH854+AI854+AJ854)/(SUMIFS($W$2:$W$1194,$E$2:$E$1194,E854)*1000*#REF!),0)</f>
        <v>0</v>
      </c>
    </row>
    <row r="855" spans="1:40" ht="14.4" x14ac:dyDescent="0.3">
      <c r="A855" s="7">
        <v>2004</v>
      </c>
      <c r="B855" s="7" t="s">
        <v>3010</v>
      </c>
      <c r="C855" s="8" t="s">
        <v>3011</v>
      </c>
      <c r="D855" s="6" t="s">
        <v>3012</v>
      </c>
      <c r="E855" s="6" t="str">
        <f>_xlfn.XLOOKUP(D855,'[2]Coordinados SEN'!$A:$A,'[2]Coordinados SEN'!$B:$B,"-",0)</f>
        <v>77.266.042-1</v>
      </c>
      <c r="F855" s="6" t="s">
        <v>3012</v>
      </c>
      <c r="G855" s="6">
        <f t="shared" si="39"/>
        <v>1</v>
      </c>
      <c r="H855" s="6" t="s">
        <v>3013</v>
      </c>
      <c r="I855" s="6" t="s">
        <v>3008</v>
      </c>
      <c r="J855" s="6" t="str">
        <f>_xlfn.XLOOKUP(I855,'[2]Barras CMg'!$E$2:$E$1527,'[2]Barras CMg'!$A$2:$A$1527,"------",0,1)</f>
        <v>------</v>
      </c>
      <c r="K855" s="6" t="s">
        <v>397</v>
      </c>
      <c r="L855" s="6">
        <v>2025</v>
      </c>
      <c r="M855" s="6" t="s">
        <v>495</v>
      </c>
      <c r="N855" s="6" t="s">
        <v>496</v>
      </c>
      <c r="O855" s="6" t="s">
        <v>213</v>
      </c>
      <c r="P855" s="6" t="s">
        <v>48</v>
      </c>
      <c r="Q855" s="6" t="s">
        <v>48</v>
      </c>
      <c r="R855" s="6" t="s">
        <v>48</v>
      </c>
      <c r="S855" s="6" t="s">
        <v>51</v>
      </c>
      <c r="T855" s="9" t="s">
        <v>3014</v>
      </c>
      <c r="U855" s="10">
        <v>9.1679999999999993</v>
      </c>
      <c r="V855" s="10">
        <v>9</v>
      </c>
      <c r="W855" s="11" t="e">
        <f>_xlfn.XLOOKUP(C855,#REF!,#REF!,"S/I",0)</f>
        <v>#REF!</v>
      </c>
      <c r="X855" s="11" t="str">
        <f>_xlfn.XLOOKUP($D855,[2]Retiros_dinamica!$F:$F,[2]Retiros_dinamica!B:B,"S/I",0)</f>
        <v>S/I</v>
      </c>
      <c r="Y855" s="11" t="str">
        <f>_xlfn.XLOOKUP($D855,[2]Retiros_dinamica!$F:$F,[2]Retiros_dinamica!C:C,"S/I",0)</f>
        <v>S/I</v>
      </c>
      <c r="Z855" s="11" t="str">
        <f>_xlfn.XLOOKUP($D855,[2]Retiros_dinamica!$F:$F,[2]Retiros_dinamica!D:D,"S/I",0)</f>
        <v>S/I</v>
      </c>
      <c r="AA855" s="11" t="str">
        <f>_xlfn.XLOOKUP($D855,[2]Retiros_dinamica!$F:$F,[2]Retiros_dinamica!E:E,"S/I",0)</f>
        <v>S/I</v>
      </c>
      <c r="AB855" s="6" t="str">
        <f>_xlfn.XLOOKUP(C855,[2]CMg!$I$4:$I$106,[2]CMg!$M$4:$M$106,"----",0,1)</f>
        <v>----</v>
      </c>
      <c r="AC855" s="6" t="str">
        <f>_xlfn.XLOOKUP(C855,[2]CMg!$A$4:$A$106,[2]CMg!$B$4:$B$106,"----",0,1)</f>
        <v>----</v>
      </c>
      <c r="AD855" s="6" t="str">
        <f>_xlfn.XLOOKUP(C855,'[3]Promedio solar Cmg'!$A$4:$A$106,'[3]Promedio solar Cmg'!$B$4:$B$106,"----",0,1)</f>
        <v>----</v>
      </c>
      <c r="AH855" s="12">
        <f>_xlfn.XLOOKUP($E855,'[2]Balance económico'!$C:$C,'[2]Balance económico'!$D:$D,"-",0)</f>
        <v>1857897664.9287982</v>
      </c>
      <c r="AI855" s="12">
        <f>_xlfn.XLOOKUP($E855,'[2]Balance económico'!$C:$C,'[2]Balance económico'!$E:$E,"-",0)</f>
        <v>184526443.3565</v>
      </c>
      <c r="AJ855" s="12" t="str">
        <f>_xlfn.XLOOKUP($E855,'[2]Balance económico'!$C:$C,'[2]Balance económico'!$F:$F,"-",0)</f>
        <v>----</v>
      </c>
      <c r="AK855" s="6" t="str">
        <f t="shared" si="40"/>
        <v>PPA</v>
      </c>
      <c r="AL855" s="12" t="str" cm="1">
        <f t="array" ref="AL855">IFERROR((X855*[2]!Tabla2[Bloque A] + 'BD Centrales 2025'!Y484*[2]!Tabla2[Bloque B] + 'BD Centrales 2025'!Z484*[2]!Tabla2[Bloque C])*#REF!,"-")</f>
        <v>-</v>
      </c>
      <c r="AM855" s="12" t="str">
        <f t="shared" si="41"/>
        <v>-</v>
      </c>
      <c r="AN855" s="12">
        <f>IFERROR((AH855+AI855+AJ855)/(SUMIFS($W$2:$W$1194,$E$2:$E$1194,E855)*1000*#REF!),0)</f>
        <v>0</v>
      </c>
    </row>
    <row r="856" spans="1:40" ht="14.4" x14ac:dyDescent="0.3">
      <c r="A856" s="7">
        <v>2005</v>
      </c>
      <c r="B856" s="7" t="s">
        <v>3015</v>
      </c>
      <c r="C856" s="8" t="s">
        <v>3016</v>
      </c>
      <c r="D856" s="6" t="s">
        <v>2269</v>
      </c>
      <c r="E856" s="6" t="str">
        <f>_xlfn.XLOOKUP(D856,'[2]Coordinados SEN'!$A:$A,'[2]Coordinados SEN'!$B:$B,"-",0)</f>
        <v>77.428.039-1</v>
      </c>
      <c r="F856" s="6" t="s">
        <v>3017</v>
      </c>
      <c r="G856" s="6">
        <f t="shared" si="39"/>
        <v>18</v>
      </c>
      <c r="H856" s="6" t="s">
        <v>2451</v>
      </c>
      <c r="I856" s="6" t="s">
        <v>1931</v>
      </c>
      <c r="J856" s="6" t="str">
        <f>_xlfn.XLOOKUP(I856,'[2]Barras CMg'!$E$2:$E$1527,'[2]Barras CMg'!$A$2:$A$1527,"------",0,1)</f>
        <v>------</v>
      </c>
      <c r="K856" s="6" t="s">
        <v>397</v>
      </c>
      <c r="L856" s="6">
        <v>2025</v>
      </c>
      <c r="M856" s="6" t="s">
        <v>495</v>
      </c>
      <c r="N856" s="6" t="s">
        <v>496</v>
      </c>
      <c r="O856" s="6" t="s">
        <v>213</v>
      </c>
      <c r="P856" s="6" t="s">
        <v>362</v>
      </c>
      <c r="Q856" s="6" t="s">
        <v>1216</v>
      </c>
      <c r="R856" s="6" t="s">
        <v>1455</v>
      </c>
      <c r="S856" s="6" t="s">
        <v>51</v>
      </c>
      <c r="T856" s="9" t="s">
        <v>2661</v>
      </c>
      <c r="U856" s="10">
        <v>3.008</v>
      </c>
      <c r="V856" s="10">
        <v>3</v>
      </c>
      <c r="W856" s="11" t="e">
        <f>_xlfn.XLOOKUP(C856,#REF!,#REF!,"S/I",0)</f>
        <v>#REF!</v>
      </c>
      <c r="X856" s="11" t="str">
        <f>_xlfn.XLOOKUP($D856,[2]Retiros_dinamica!$F:$F,[2]Retiros_dinamica!B:B,"S/I",0)</f>
        <v>S/I</v>
      </c>
      <c r="Y856" s="11" t="str">
        <f>_xlfn.XLOOKUP($D856,[2]Retiros_dinamica!$F:$F,[2]Retiros_dinamica!C:C,"S/I",0)</f>
        <v>S/I</v>
      </c>
      <c r="Z856" s="11" t="str">
        <f>_xlfn.XLOOKUP($D856,[2]Retiros_dinamica!$F:$F,[2]Retiros_dinamica!D:D,"S/I",0)</f>
        <v>S/I</v>
      </c>
      <c r="AA856" s="11" t="str">
        <f>_xlfn.XLOOKUP($D856,[2]Retiros_dinamica!$F:$F,[2]Retiros_dinamica!E:E,"S/I",0)</f>
        <v>S/I</v>
      </c>
      <c r="AB856" s="6" t="str">
        <f>_xlfn.XLOOKUP(C856,[2]CMg!$I$4:$I$106,[2]CMg!$M$4:$M$106,"----",0,1)</f>
        <v>----</v>
      </c>
      <c r="AC856" s="6" t="str">
        <f>_xlfn.XLOOKUP(C856,[2]CMg!$A$4:$A$106,[2]CMg!$B$4:$B$106,"----",0,1)</f>
        <v>----</v>
      </c>
      <c r="AD856" s="6" t="str">
        <f>_xlfn.XLOOKUP(C856,'[3]Promedio solar Cmg'!$A$4:$A$106,'[3]Promedio solar Cmg'!$B$4:$B$106,"----",0,1)</f>
        <v>----</v>
      </c>
      <c r="AH856" s="12">
        <f>_xlfn.XLOOKUP($E856,'[2]Balance económico'!$C:$C,'[2]Balance económico'!$D:$D,"-",0)</f>
        <v>11750921855.045132</v>
      </c>
      <c r="AI856" s="12">
        <f>_xlfn.XLOOKUP($E856,'[2]Balance económico'!$C:$C,'[2]Balance económico'!$E:$E,"-",0)</f>
        <v>1248381383.0746999</v>
      </c>
      <c r="AJ856" s="12" t="str">
        <f>_xlfn.XLOOKUP($E856,'[2]Balance económico'!$C:$C,'[2]Balance económico'!$F:$F,"-",0)</f>
        <v>----</v>
      </c>
      <c r="AK856" s="6" t="str">
        <f t="shared" si="40"/>
        <v>PPA</v>
      </c>
      <c r="AL856" s="12" t="str" cm="1">
        <f t="array" ref="AL856">IFERROR((X856*[2]!Tabla2[Bloque A] + 'BD Centrales 2025'!Y635*[2]!Tabla2[Bloque B] + 'BD Centrales 2025'!Z635*[2]!Tabla2[Bloque C])*#REF!,"-")</f>
        <v>-</v>
      </c>
      <c r="AM856" s="12" t="str">
        <f t="shared" si="41"/>
        <v>-</v>
      </c>
      <c r="AN856" s="12">
        <f>IFERROR((AH856+AI856+AJ856)/(SUMIFS($W$2:$W$1194,$E$2:$E$1194,E856)*1000*#REF!),0)</f>
        <v>0</v>
      </c>
    </row>
    <row r="857" spans="1:40" ht="14.4" x14ac:dyDescent="0.3">
      <c r="A857" s="7">
        <v>2006</v>
      </c>
      <c r="B857" s="7" t="s">
        <v>3018</v>
      </c>
      <c r="C857" s="8" t="s">
        <v>3019</v>
      </c>
      <c r="D857" s="6" t="s">
        <v>2269</v>
      </c>
      <c r="E857" s="6" t="str">
        <f>_xlfn.XLOOKUP(D857,'[2]Coordinados SEN'!$A:$A,'[2]Coordinados SEN'!$B:$B,"-",0)</f>
        <v>77.428.039-1</v>
      </c>
      <c r="F857" s="6" t="s">
        <v>3020</v>
      </c>
      <c r="G857" s="6">
        <f t="shared" si="39"/>
        <v>18</v>
      </c>
      <c r="H857" s="6" t="s">
        <v>3021</v>
      </c>
      <c r="I857" s="6" t="s">
        <v>3022</v>
      </c>
      <c r="J857" s="6" t="str">
        <f>_xlfn.XLOOKUP(I857,'[2]Barras CMg'!$E$2:$E$1527,'[2]Barras CMg'!$A$2:$A$1527,"------",0,1)</f>
        <v>------</v>
      </c>
      <c r="K857" s="6" t="s">
        <v>397</v>
      </c>
      <c r="L857" s="6">
        <v>2025</v>
      </c>
      <c r="M857" s="6" t="s">
        <v>495</v>
      </c>
      <c r="N857" s="6" t="s">
        <v>496</v>
      </c>
      <c r="O857" s="6" t="s">
        <v>213</v>
      </c>
      <c r="P857" s="6" t="s">
        <v>68</v>
      </c>
      <c r="Q857" s="6" t="s">
        <v>68</v>
      </c>
      <c r="R857" s="6" t="s">
        <v>2324</v>
      </c>
      <c r="S857" s="6" t="s">
        <v>51</v>
      </c>
      <c r="T857" s="9" t="s">
        <v>3023</v>
      </c>
      <c r="U857" s="10">
        <v>9.0085999999999995</v>
      </c>
      <c r="V857" s="10">
        <v>9</v>
      </c>
      <c r="W857" s="11" t="e">
        <f>_xlfn.XLOOKUP(C857,#REF!,#REF!,"S/I",0)</f>
        <v>#REF!</v>
      </c>
      <c r="X857" s="11" t="str">
        <f>_xlfn.XLOOKUP($D857,[2]Retiros_dinamica!$F:$F,[2]Retiros_dinamica!B:B,"S/I",0)</f>
        <v>S/I</v>
      </c>
      <c r="Y857" s="11" t="str">
        <f>_xlfn.XLOOKUP($D857,[2]Retiros_dinamica!$F:$F,[2]Retiros_dinamica!C:C,"S/I",0)</f>
        <v>S/I</v>
      </c>
      <c r="Z857" s="11" t="str">
        <f>_xlfn.XLOOKUP($D857,[2]Retiros_dinamica!$F:$F,[2]Retiros_dinamica!D:D,"S/I",0)</f>
        <v>S/I</v>
      </c>
      <c r="AA857" s="11" t="str">
        <f>_xlfn.XLOOKUP($D857,[2]Retiros_dinamica!$F:$F,[2]Retiros_dinamica!E:E,"S/I",0)</f>
        <v>S/I</v>
      </c>
      <c r="AB857" s="6" t="str">
        <f>_xlfn.XLOOKUP(C857,[2]CMg!$I$4:$I$106,[2]CMg!$M$4:$M$106,"----",0,1)</f>
        <v>----</v>
      </c>
      <c r="AC857" s="6" t="str">
        <f>_xlfn.XLOOKUP(C857,[2]CMg!$A$4:$A$106,[2]CMg!$B$4:$B$106,"----",0,1)</f>
        <v>----</v>
      </c>
      <c r="AD857" s="6" t="str">
        <f>_xlfn.XLOOKUP(C857,'[3]Promedio solar Cmg'!$A$4:$A$106,'[3]Promedio solar Cmg'!$B$4:$B$106,"----",0,1)</f>
        <v>----</v>
      </c>
      <c r="AH857" s="12">
        <f>_xlfn.XLOOKUP($E857,'[2]Balance económico'!$C:$C,'[2]Balance económico'!$D:$D,"-",0)</f>
        <v>11750921855.045132</v>
      </c>
      <c r="AI857" s="12">
        <f>_xlfn.XLOOKUP($E857,'[2]Balance económico'!$C:$C,'[2]Balance económico'!$E:$E,"-",0)</f>
        <v>1248381383.0746999</v>
      </c>
      <c r="AJ857" s="12" t="str">
        <f>_xlfn.XLOOKUP($E857,'[2]Balance económico'!$C:$C,'[2]Balance económico'!$F:$F,"-",0)</f>
        <v>----</v>
      </c>
      <c r="AK857" s="6" t="str">
        <f t="shared" si="40"/>
        <v>PPA</v>
      </c>
      <c r="AL857" s="12" t="str" cm="1">
        <f t="array" ref="AL857">IFERROR((X857*[2]!Tabla2[Bloque A] + 'BD Centrales 2025'!Y636*[2]!Tabla2[Bloque B] + 'BD Centrales 2025'!Z636*[2]!Tabla2[Bloque C])*#REF!,"-")</f>
        <v>-</v>
      </c>
      <c r="AM857" s="12" t="str">
        <f t="shared" si="41"/>
        <v>-</v>
      </c>
      <c r="AN857" s="12">
        <f>IFERROR((AH857+AI857+AJ857)/(SUMIFS($W$2:$W$1194,$E$2:$E$1194,E857)*1000*#REF!),0)</f>
        <v>0</v>
      </c>
    </row>
    <row r="858" spans="1:40" ht="14.4" x14ac:dyDescent="0.3">
      <c r="A858" s="7">
        <v>2007</v>
      </c>
      <c r="B858" s="7" t="s">
        <v>3024</v>
      </c>
      <c r="C858" s="8" t="s">
        <v>3025</v>
      </c>
      <c r="D858" s="6" t="s">
        <v>2269</v>
      </c>
      <c r="E858" s="6" t="str">
        <f>_xlfn.XLOOKUP(D858,'[2]Coordinados SEN'!$A:$A,'[2]Coordinados SEN'!$B:$B,"-",0)</f>
        <v>77.428.039-1</v>
      </c>
      <c r="F858" s="6" t="s">
        <v>3026</v>
      </c>
      <c r="G858" s="6">
        <f t="shared" si="39"/>
        <v>18</v>
      </c>
      <c r="H858" s="6" t="s">
        <v>3027</v>
      </c>
      <c r="I858" s="6" t="s">
        <v>3028</v>
      </c>
      <c r="J858" s="6" t="str">
        <f>_xlfn.XLOOKUP(I858,'[2]Barras CMg'!$E$2:$E$1527,'[2]Barras CMg'!$A$2:$A$1527,"------",0,1)</f>
        <v>------</v>
      </c>
      <c r="K858" s="6" t="s">
        <v>397</v>
      </c>
      <c r="L858" s="6">
        <v>2025</v>
      </c>
      <c r="M858" s="6" t="s">
        <v>495</v>
      </c>
      <c r="N858" s="6" t="s">
        <v>496</v>
      </c>
      <c r="O858" s="6" t="s">
        <v>213</v>
      </c>
      <c r="P858" s="6" t="s">
        <v>189</v>
      </c>
      <c r="Q858" s="6" t="s">
        <v>899</v>
      </c>
      <c r="R858" s="6" t="s">
        <v>899</v>
      </c>
      <c r="S858" s="6" t="s">
        <v>51</v>
      </c>
      <c r="T858" s="9" t="s">
        <v>2974</v>
      </c>
      <c r="U858" s="10">
        <v>9.016</v>
      </c>
      <c r="V858" s="10">
        <v>9</v>
      </c>
      <c r="W858" s="11" t="e">
        <f>_xlfn.XLOOKUP(C858,#REF!,#REF!,"S/I",0)</f>
        <v>#REF!</v>
      </c>
      <c r="X858" s="11" t="str">
        <f>_xlfn.XLOOKUP($D858,[2]Retiros_dinamica!$F:$F,[2]Retiros_dinamica!B:B,"S/I",0)</f>
        <v>S/I</v>
      </c>
      <c r="Y858" s="11" t="str">
        <f>_xlfn.XLOOKUP($D858,[2]Retiros_dinamica!$F:$F,[2]Retiros_dinamica!C:C,"S/I",0)</f>
        <v>S/I</v>
      </c>
      <c r="Z858" s="11" t="str">
        <f>_xlfn.XLOOKUP($D858,[2]Retiros_dinamica!$F:$F,[2]Retiros_dinamica!D:D,"S/I",0)</f>
        <v>S/I</v>
      </c>
      <c r="AA858" s="11" t="str">
        <f>_xlfn.XLOOKUP($D858,[2]Retiros_dinamica!$F:$F,[2]Retiros_dinamica!E:E,"S/I",0)</f>
        <v>S/I</v>
      </c>
      <c r="AB858" s="6" t="str">
        <f>_xlfn.XLOOKUP(C858,[2]CMg!$I$4:$I$106,[2]CMg!$M$4:$M$106,"----",0,1)</f>
        <v>----</v>
      </c>
      <c r="AC858" s="6" t="str">
        <f>_xlfn.XLOOKUP(C858,[2]CMg!$A$4:$A$106,[2]CMg!$B$4:$B$106,"----",0,1)</f>
        <v>----</v>
      </c>
      <c r="AD858" s="6" t="str">
        <f>_xlfn.XLOOKUP(C858,'[3]Promedio solar Cmg'!$A$4:$A$106,'[3]Promedio solar Cmg'!$B$4:$B$106,"----",0,1)</f>
        <v>----</v>
      </c>
      <c r="AH858" s="12">
        <f>_xlfn.XLOOKUP($E858,'[2]Balance económico'!$C:$C,'[2]Balance económico'!$D:$D,"-",0)</f>
        <v>11750921855.045132</v>
      </c>
      <c r="AI858" s="12">
        <f>_xlfn.XLOOKUP($E858,'[2]Balance económico'!$C:$C,'[2]Balance económico'!$E:$E,"-",0)</f>
        <v>1248381383.0746999</v>
      </c>
      <c r="AJ858" s="12" t="str">
        <f>_xlfn.XLOOKUP($E858,'[2]Balance económico'!$C:$C,'[2]Balance económico'!$F:$F,"-",0)</f>
        <v>----</v>
      </c>
      <c r="AK858" s="6" t="str">
        <f t="shared" si="40"/>
        <v>PPA</v>
      </c>
      <c r="AL858" s="12" t="str" cm="1">
        <f t="array" ref="AL858">IFERROR((X858*[2]!Tabla2[Bloque A] + 'BD Centrales 2025'!Y637*[2]!Tabla2[Bloque B] + 'BD Centrales 2025'!Z637*[2]!Tabla2[Bloque C])*#REF!,"-")</f>
        <v>-</v>
      </c>
      <c r="AM858" s="12" t="str">
        <f t="shared" si="41"/>
        <v>-</v>
      </c>
      <c r="AN858" s="12">
        <f>IFERROR((AH858+AI858+AJ858)/(SUMIFS($W$2:$W$1194,$E$2:$E$1194,E858)*1000*#REF!),0)</f>
        <v>0</v>
      </c>
    </row>
    <row r="859" spans="1:40" ht="14.4" x14ac:dyDescent="0.3">
      <c r="A859" s="7">
        <v>2008</v>
      </c>
      <c r="B859" s="7" t="s">
        <v>3029</v>
      </c>
      <c r="C859" s="8" t="s">
        <v>3030</v>
      </c>
      <c r="D859" s="6" t="s">
        <v>2931</v>
      </c>
      <c r="E859" s="6" t="str">
        <f>_xlfn.XLOOKUP(D859,'[2]Coordinados SEN'!$A:$A,'[2]Coordinados SEN'!$B:$B,"-",0)</f>
        <v>77.092.712-9</v>
      </c>
      <c r="F859" s="6" t="s">
        <v>3031</v>
      </c>
      <c r="G859" s="6">
        <f t="shared" si="39"/>
        <v>17</v>
      </c>
      <c r="H859" s="6" t="s">
        <v>3032</v>
      </c>
      <c r="I859" s="13" t="s">
        <v>220</v>
      </c>
      <c r="J859" s="6" t="str">
        <f>_xlfn.XLOOKUP(I859,'[2]Barras CMg'!$E$2:$E$1527,'[2]Barras CMg'!$A$2:$A$1527,"------",0,1)</f>
        <v>CARENA________044</v>
      </c>
      <c r="K859" s="6">
        <v>1</v>
      </c>
      <c r="L859" s="6">
        <v>2025</v>
      </c>
      <c r="M859" s="6" t="s">
        <v>495</v>
      </c>
      <c r="N859" s="6" t="s">
        <v>496</v>
      </c>
      <c r="O859" s="6" t="s">
        <v>157</v>
      </c>
      <c r="P859" s="6" t="s">
        <v>164</v>
      </c>
      <c r="Q859" s="6" t="s">
        <v>221</v>
      </c>
      <c r="R859" s="6" t="s">
        <v>222</v>
      </c>
      <c r="S859" s="6" t="s">
        <v>158</v>
      </c>
      <c r="T859" s="9" t="s">
        <v>3033</v>
      </c>
      <c r="U859" s="10">
        <v>9.2538999999999998</v>
      </c>
      <c r="V859" s="10">
        <v>9.0883000000000003</v>
      </c>
      <c r="W859" s="11" t="e">
        <f>_xlfn.XLOOKUP(C859,#REF!,#REF!,"S/I",0)</f>
        <v>#REF!</v>
      </c>
      <c r="X859" s="11" t="str">
        <f>_xlfn.XLOOKUP($D859,[2]Retiros_dinamica!$F:$F,[2]Retiros_dinamica!B:B,"S/I",0)</f>
        <v>S/I</v>
      </c>
      <c r="Y859" s="11" t="str">
        <f>_xlfn.XLOOKUP($D859,[2]Retiros_dinamica!$F:$F,[2]Retiros_dinamica!C:C,"S/I",0)</f>
        <v>S/I</v>
      </c>
      <c r="Z859" s="11" t="str">
        <f>_xlfn.XLOOKUP($D859,[2]Retiros_dinamica!$F:$F,[2]Retiros_dinamica!D:D,"S/I",0)</f>
        <v>S/I</v>
      </c>
      <c r="AA859" s="11" t="str">
        <f>_xlfn.XLOOKUP($D859,[2]Retiros_dinamica!$F:$F,[2]Retiros_dinamica!E:E,"S/I",0)</f>
        <v>S/I</v>
      </c>
      <c r="AB859" s="6">
        <f>_xlfn.XLOOKUP(C859,[2]CMg!$I$4:$I$106,[2]CMg!$M$4:$M$106,"----",0,1)</f>
        <v>25.199694553432522</v>
      </c>
      <c r="AC859" s="6">
        <f>_xlfn.XLOOKUP(C859,'[3]Promedio Cmg'!$A$4:$A$106,'[3]Promedio Cmg'!$B$4:$B$106,"---",0,1)</f>
        <v>62.861595708252317</v>
      </c>
      <c r="AD859" s="6">
        <f>_xlfn.XLOOKUP(C859,'[3]Promedio solar Cmg'!$A$4:$A$106,'[3]Promedio solar Cmg'!$B$4:$B$106,"----",0,1)</f>
        <v>37.098526027397305</v>
      </c>
      <c r="AH859" s="12">
        <f>_xlfn.XLOOKUP($E859,'[2]Balance económico'!$C:$C,'[2]Balance económico'!$D:$D,"-",0)</f>
        <v>10341986421.894112</v>
      </c>
      <c r="AI859" s="12">
        <f>_xlfn.XLOOKUP($E859,'[2]Balance económico'!$C:$C,'[2]Balance económico'!$E:$E,"-",0)</f>
        <v>1009747031.8714001</v>
      </c>
      <c r="AJ859" s="12" t="str">
        <f>_xlfn.XLOOKUP($E859,'[2]Balance económico'!$C:$C,'[2]Balance económico'!$F:$F,"-",0)</f>
        <v>----</v>
      </c>
      <c r="AK859" s="6" t="str">
        <f t="shared" si="40"/>
        <v>PPA</v>
      </c>
      <c r="AL859" s="12" t="str" cm="1">
        <f t="array" ref="AL859">IFERROR((X859*[2]!Tabla2[Bloque A] + 'BD Centrales 2025'!Y945*[2]!Tabla2[Bloque B] + 'BD Centrales 2025'!Z945*[2]!Tabla2[Bloque C])*#REF!,"-")</f>
        <v>-</v>
      </c>
      <c r="AM859" s="12" t="str">
        <f t="shared" si="41"/>
        <v>-</v>
      </c>
      <c r="AN859" s="12">
        <f>IFERROR((AH859+AI859+AJ859)/(SUMIFS($W$2:$W$1194,$E$2:$E$1194,E859)*1000*#REF!),0)</f>
        <v>0</v>
      </c>
    </row>
    <row r="860" spans="1:40" ht="14.4" x14ac:dyDescent="0.3">
      <c r="A860" s="7">
        <v>2009</v>
      </c>
      <c r="B860" s="7" t="s">
        <v>3034</v>
      </c>
      <c r="C860" s="8" t="s">
        <v>3035</v>
      </c>
      <c r="D860" s="6" t="s">
        <v>2931</v>
      </c>
      <c r="E860" s="6" t="str">
        <f>_xlfn.XLOOKUP(D860,'[2]Coordinados SEN'!$A:$A,'[2]Coordinados SEN'!$B:$B,"-",0)</f>
        <v>77.092.712-9</v>
      </c>
      <c r="F860" s="6" t="s">
        <v>3036</v>
      </c>
      <c r="G860" s="6">
        <f t="shared" si="39"/>
        <v>17</v>
      </c>
      <c r="H860" s="6" t="s">
        <v>3037</v>
      </c>
      <c r="I860" s="6" t="s">
        <v>2399</v>
      </c>
      <c r="J860" s="6" t="str">
        <f>_xlfn.XLOOKUP(I860,'[2]Barras CMg'!$E$2:$E$1527,'[2]Barras CMg'!$A$2:$A$1527,"------",0,1)</f>
        <v>------</v>
      </c>
      <c r="K860" s="6" t="s">
        <v>397</v>
      </c>
      <c r="L860" s="6">
        <v>2025</v>
      </c>
      <c r="M860" s="6" t="s">
        <v>495</v>
      </c>
      <c r="N860" s="6" t="s">
        <v>496</v>
      </c>
      <c r="O860" s="6" t="s">
        <v>213</v>
      </c>
      <c r="P860" s="6" t="s">
        <v>164</v>
      </c>
      <c r="Q860" s="6" t="s">
        <v>221</v>
      </c>
      <c r="R860" s="6" t="s">
        <v>886</v>
      </c>
      <c r="S860" s="6" t="s">
        <v>51</v>
      </c>
      <c r="T860" s="9" t="s">
        <v>3038</v>
      </c>
      <c r="U860" s="10">
        <v>2.9058000000000002</v>
      </c>
      <c r="V860" s="10">
        <v>2.9</v>
      </c>
      <c r="W860" s="11" t="e">
        <f>_xlfn.XLOOKUP(C860,#REF!,#REF!,"S/I",0)</f>
        <v>#REF!</v>
      </c>
      <c r="X860" s="11" t="str">
        <f>_xlfn.XLOOKUP($D860,[2]Retiros_dinamica!$F:$F,[2]Retiros_dinamica!B:B,"S/I",0)</f>
        <v>S/I</v>
      </c>
      <c r="Y860" s="11" t="str">
        <f>_xlfn.XLOOKUP($D860,[2]Retiros_dinamica!$F:$F,[2]Retiros_dinamica!C:C,"S/I",0)</f>
        <v>S/I</v>
      </c>
      <c r="Z860" s="11" t="str">
        <f>_xlfn.XLOOKUP($D860,[2]Retiros_dinamica!$F:$F,[2]Retiros_dinamica!D:D,"S/I",0)</f>
        <v>S/I</v>
      </c>
      <c r="AA860" s="11" t="str">
        <f>_xlfn.XLOOKUP($D860,[2]Retiros_dinamica!$F:$F,[2]Retiros_dinamica!E:E,"S/I",0)</f>
        <v>S/I</v>
      </c>
      <c r="AB860" s="6" t="str">
        <f>_xlfn.XLOOKUP(C860,[2]CMg!$I$4:$I$106,[2]CMg!$M$4:$M$106,"----",0,1)</f>
        <v>----</v>
      </c>
      <c r="AC860" s="6" t="str">
        <f>_xlfn.XLOOKUP(C860,[2]CMg!$A$4:$A$106,[2]CMg!$B$4:$B$106,"----",0,1)</f>
        <v>----</v>
      </c>
      <c r="AD860" s="6" t="str">
        <f>_xlfn.XLOOKUP(C860,'[3]Promedio solar Cmg'!$A$4:$A$106,'[3]Promedio solar Cmg'!$B$4:$B$106,"----",0,1)</f>
        <v>----</v>
      </c>
      <c r="AH860" s="12">
        <f>_xlfn.XLOOKUP($E860,'[2]Balance económico'!$C:$C,'[2]Balance económico'!$D:$D,"-",0)</f>
        <v>10341986421.894112</v>
      </c>
      <c r="AI860" s="12">
        <f>_xlfn.XLOOKUP($E860,'[2]Balance económico'!$C:$C,'[2]Balance económico'!$E:$E,"-",0)</f>
        <v>1009747031.8714001</v>
      </c>
      <c r="AJ860" s="12" t="str">
        <f>_xlfn.XLOOKUP($E860,'[2]Balance económico'!$C:$C,'[2]Balance económico'!$F:$F,"-",0)</f>
        <v>----</v>
      </c>
      <c r="AK860" s="6" t="str">
        <f t="shared" si="40"/>
        <v>PPA</v>
      </c>
      <c r="AL860" s="12" t="str" cm="1">
        <f t="array" ref="AL860">IFERROR((X860*[2]!Tabla2[Bloque A] + 'BD Centrales 2025'!Y594*[2]!Tabla2[Bloque B] + 'BD Centrales 2025'!Z594*[2]!Tabla2[Bloque C])*#REF!,"-")</f>
        <v>-</v>
      </c>
      <c r="AM860" s="12" t="str">
        <f t="shared" si="41"/>
        <v>-</v>
      </c>
      <c r="AN860" s="12">
        <f>IFERROR((AH860+AI860+AJ860)/(SUMIFS($W$2:$W$1194,$E$2:$E$1194,E860)*1000*#REF!),0)</f>
        <v>0</v>
      </c>
    </row>
    <row r="861" spans="1:40" ht="27.6" x14ac:dyDescent="0.3">
      <c r="A861" s="7">
        <v>2010</v>
      </c>
      <c r="B861" s="7" t="s">
        <v>3039</v>
      </c>
      <c r="C861" s="8" t="s">
        <v>3040</v>
      </c>
      <c r="D861" s="6" t="s">
        <v>3041</v>
      </c>
      <c r="E861" s="6" t="str">
        <f>_xlfn.XLOOKUP(D861,'[2]Coordinados SEN'!$A:$A,'[2]Coordinados SEN'!$B:$B,"-",0)</f>
        <v>76.240.103-7</v>
      </c>
      <c r="F861" s="6" t="s">
        <v>3042</v>
      </c>
      <c r="G861" s="6">
        <f t="shared" si="39"/>
        <v>3</v>
      </c>
      <c r="H861" s="6" t="s">
        <v>3043</v>
      </c>
      <c r="I861" s="6" t="s">
        <v>3044</v>
      </c>
      <c r="J861" s="6" t="str">
        <f>_xlfn.XLOOKUP(I861,'[2]Barras CMg'!$E$2:$E$1527,'[2]Barras CMg'!$A$2:$A$1527,"------",0,1)</f>
        <v>PV_CEME1______220</v>
      </c>
      <c r="K861" s="6">
        <v>1</v>
      </c>
      <c r="L861" s="6">
        <v>2025</v>
      </c>
      <c r="M861" s="6" t="s">
        <v>495</v>
      </c>
      <c r="N861" s="6" t="s">
        <v>496</v>
      </c>
      <c r="O861" s="6" t="s">
        <v>47</v>
      </c>
      <c r="P861" s="6" t="s">
        <v>48</v>
      </c>
      <c r="Q861" s="6" t="s">
        <v>49</v>
      </c>
      <c r="R861" s="6" t="s">
        <v>50</v>
      </c>
      <c r="S861" s="6" t="s">
        <v>51</v>
      </c>
      <c r="T861" s="9" t="s">
        <v>3045</v>
      </c>
      <c r="U861" s="10">
        <v>412.93259999999998</v>
      </c>
      <c r="V861" s="10">
        <v>403.03980000000001</v>
      </c>
      <c r="W861" s="11" t="e">
        <f>_xlfn.XLOOKUP(C861,#REF!,#REF!,"S/I",0)</f>
        <v>#REF!</v>
      </c>
      <c r="X861" s="11">
        <f>_xlfn.XLOOKUP($D861,[2]Retiros_dinamica!$F:$F,[2]Retiros_dinamica!B:B,"S/I",0)</f>
        <v>777731.53835878219</v>
      </c>
      <c r="Y861" s="11">
        <f>_xlfn.XLOOKUP($D861,[2]Retiros_dinamica!$F:$F,[2]Retiros_dinamica!C:C,"S/I",0)</f>
        <v>922797.71013319201</v>
      </c>
      <c r="Z861" s="11">
        <f>_xlfn.XLOOKUP($D861,[2]Retiros_dinamica!$F:$F,[2]Retiros_dinamica!D:D,"S/I",0)</f>
        <v>511925.90584736341</v>
      </c>
      <c r="AA861" s="11">
        <f>_xlfn.XLOOKUP($D861,[2]Retiros_dinamica!$F:$F,[2]Retiros_dinamica!E:E,"S/I",0)</f>
        <v>2212455.1543393377</v>
      </c>
      <c r="AB861" s="6">
        <f>_xlfn.XLOOKUP(C861,[2]CMg!$I$4:$I$106,[2]CMg!$M$4:$M$106,"----",0,1)</f>
        <v>5.7662439476605396</v>
      </c>
      <c r="AC861" s="6">
        <f>_xlfn.XLOOKUP(C861,'[3]Promedio Cmg'!$A$4:$A$106,'[3]Promedio Cmg'!$B$4:$B$106,"---",0,1)</f>
        <v>49.792779363086524</v>
      </c>
      <c r="AD861" s="6">
        <f>_xlfn.XLOOKUP(C861,'[3]Promedio solar Cmg'!$A$4:$A$106,'[3]Promedio solar Cmg'!$B$4:$B$106,"----",0,1)</f>
        <v>9.2309835616438374</v>
      </c>
      <c r="AE861" s="6">
        <f>_xlfn.XLOOKUP(C861,[2]CMg!$O$4:$O$106,[2]CMg!$P$4:$P$106,"----",0,1)</f>
        <v>78.759821952651293</v>
      </c>
      <c r="AF861" s="14">
        <f>_xlfn.XLOOKUP(C861,[2]CMg!$S$4:$S$106,[2]CMg!$U$4:$U$106,"----",0,1)</f>
        <v>0.47985389795685424</v>
      </c>
      <c r="AH861" s="12">
        <f>_xlfn.XLOOKUP($E861,'[2]Balance económico'!$C:$C,'[2]Balance económico'!$D:$D,"-",0)</f>
        <v>-61321669116.509155</v>
      </c>
      <c r="AI861" s="12">
        <f>_xlfn.XLOOKUP($E861,'[2]Balance económico'!$C:$C,'[2]Balance económico'!$E:$E,"-",0)</f>
        <v>-45573627933.699661</v>
      </c>
      <c r="AJ861" s="12">
        <f>_xlfn.XLOOKUP($E861,'[2]Balance económico'!$C:$C,'[2]Balance económico'!$F:$F,"-",0)</f>
        <v>10642871750.500061</v>
      </c>
      <c r="AK861" s="6" t="str">
        <f t="shared" si="40"/>
        <v>PPA</v>
      </c>
      <c r="AL861" s="12" t="str" cm="1">
        <f t="array" ref="AL861">IFERROR((X861*[2]!Tabla2[Bloque A] + 'BD Centrales 2025'!Y816*[2]!Tabla2[Bloque B] + 'BD Centrales 2025'!Z816*[2]!Tabla2[Bloque C])*#REF!,"-")</f>
        <v>-</v>
      </c>
      <c r="AM861" s="12" t="str">
        <f t="shared" si="41"/>
        <v>-</v>
      </c>
      <c r="AN861" s="12">
        <f>IFERROR((AH861+AI861+AJ861)/(SUMIFS($W$2:$W$1194,$E$2:$E$1194,E861)*1000*#REF!),0)</f>
        <v>0</v>
      </c>
    </row>
    <row r="862" spans="1:40" ht="14.4" x14ac:dyDescent="0.3">
      <c r="A862" s="7">
        <v>2011</v>
      </c>
      <c r="B862" s="7" t="s">
        <v>3046</v>
      </c>
      <c r="C862" s="8" t="s">
        <v>3047</v>
      </c>
      <c r="D862" s="6" t="s">
        <v>2931</v>
      </c>
      <c r="E862" s="6" t="str">
        <f>_xlfn.XLOOKUP(D862,'[2]Coordinados SEN'!$A:$A,'[2]Coordinados SEN'!$B:$B,"-",0)</f>
        <v>77.092.712-9</v>
      </c>
      <c r="F862" s="6" t="s">
        <v>3048</v>
      </c>
      <c r="G862" s="6">
        <f t="shared" si="39"/>
        <v>17</v>
      </c>
      <c r="H862" s="6" t="s">
        <v>3049</v>
      </c>
      <c r="I862" s="6" t="s">
        <v>3050</v>
      </c>
      <c r="J862" s="6" t="str">
        <f>_xlfn.XLOOKUP(I862,'[2]Barras CMg'!$E$2:$E$1527,'[2]Barras CMg'!$A$2:$A$1527,"------",0,1)</f>
        <v>------</v>
      </c>
      <c r="K862" s="6" t="s">
        <v>397</v>
      </c>
      <c r="L862" s="6">
        <v>2025</v>
      </c>
      <c r="M862" s="6" t="s">
        <v>495</v>
      </c>
      <c r="N862" s="6" t="s">
        <v>496</v>
      </c>
      <c r="O862" s="6" t="s">
        <v>213</v>
      </c>
      <c r="P862" s="6" t="s">
        <v>106</v>
      </c>
      <c r="Q862" s="6" t="s">
        <v>243</v>
      </c>
      <c r="R862" s="6" t="s">
        <v>1622</v>
      </c>
      <c r="S862" s="6" t="s">
        <v>51</v>
      </c>
      <c r="T862" s="9" t="s">
        <v>3051</v>
      </c>
      <c r="U862" s="10">
        <v>2.9060000000000001</v>
      </c>
      <c r="V862" s="10">
        <v>2.9</v>
      </c>
      <c r="W862" s="11" t="e">
        <f>_xlfn.XLOOKUP(C862,#REF!,#REF!,"S/I",0)</f>
        <v>#REF!</v>
      </c>
      <c r="X862" s="11" t="str">
        <f>_xlfn.XLOOKUP($D862,[2]Retiros_dinamica!$F:$F,[2]Retiros_dinamica!B:B,"S/I",0)</f>
        <v>S/I</v>
      </c>
      <c r="Y862" s="11" t="str">
        <f>_xlfn.XLOOKUP($D862,[2]Retiros_dinamica!$F:$F,[2]Retiros_dinamica!C:C,"S/I",0)</f>
        <v>S/I</v>
      </c>
      <c r="Z862" s="11" t="str">
        <f>_xlfn.XLOOKUP($D862,[2]Retiros_dinamica!$F:$F,[2]Retiros_dinamica!D:D,"S/I",0)</f>
        <v>S/I</v>
      </c>
      <c r="AA862" s="11" t="str">
        <f>_xlfn.XLOOKUP($D862,[2]Retiros_dinamica!$F:$F,[2]Retiros_dinamica!E:E,"S/I",0)</f>
        <v>S/I</v>
      </c>
      <c r="AB862" s="6" t="str">
        <f>_xlfn.XLOOKUP(C862,[2]CMg!$I$4:$I$106,[2]CMg!$M$4:$M$106,"----",0,1)</f>
        <v>----</v>
      </c>
      <c r="AC862" s="6" t="str">
        <f>_xlfn.XLOOKUP(C862,[2]CMg!$A$4:$A$106,[2]CMg!$B$4:$B$106,"----",0,1)</f>
        <v>----</v>
      </c>
      <c r="AD862" s="6" t="str">
        <f>_xlfn.XLOOKUP(C862,'[3]Promedio solar Cmg'!$A$4:$A$106,'[3]Promedio solar Cmg'!$B$4:$B$106,"----",0,1)</f>
        <v>----</v>
      </c>
      <c r="AH862" s="12">
        <f>_xlfn.XLOOKUP($E862,'[2]Balance económico'!$C:$C,'[2]Balance económico'!$D:$D,"-",0)</f>
        <v>10341986421.894112</v>
      </c>
      <c r="AI862" s="12">
        <f>_xlfn.XLOOKUP($E862,'[2]Balance económico'!$C:$C,'[2]Balance económico'!$E:$E,"-",0)</f>
        <v>1009747031.8714001</v>
      </c>
      <c r="AJ862" s="12" t="str">
        <f>_xlfn.XLOOKUP($E862,'[2]Balance económico'!$C:$C,'[2]Balance económico'!$F:$F,"-",0)</f>
        <v>----</v>
      </c>
      <c r="AK862" s="6" t="str">
        <f t="shared" si="40"/>
        <v>PPA</v>
      </c>
      <c r="AL862" s="12" t="str" cm="1">
        <f t="array" ref="AL862">IFERROR((X862*[2]!Tabla2[Bloque A] + 'BD Centrales 2025'!Y595*[2]!Tabla2[Bloque B] + 'BD Centrales 2025'!Z595*[2]!Tabla2[Bloque C])*#REF!,"-")</f>
        <v>-</v>
      </c>
      <c r="AM862" s="12" t="str">
        <f t="shared" si="41"/>
        <v>-</v>
      </c>
      <c r="AN862" s="12">
        <f>IFERROR((AH862+AI862+AJ862)/(SUMIFS($W$2:$W$1194,$E$2:$E$1194,E862)*1000*#REF!),0)</f>
        <v>0</v>
      </c>
    </row>
    <row r="863" spans="1:40" ht="14.4" x14ac:dyDescent="0.3">
      <c r="A863" s="7">
        <v>2012</v>
      </c>
      <c r="B863" s="7" t="s">
        <v>3052</v>
      </c>
      <c r="C863" s="8" t="s">
        <v>3053</v>
      </c>
      <c r="D863" s="6" t="s">
        <v>2931</v>
      </c>
      <c r="E863" s="6" t="str">
        <f>_xlfn.XLOOKUP(D863,'[2]Coordinados SEN'!$A:$A,'[2]Coordinados SEN'!$B:$B,"-",0)</f>
        <v>77.092.712-9</v>
      </c>
      <c r="F863" s="6" t="s">
        <v>3054</v>
      </c>
      <c r="G863" s="6">
        <f t="shared" si="39"/>
        <v>17</v>
      </c>
      <c r="H863" s="6" t="s">
        <v>3055</v>
      </c>
      <c r="I863" s="6" t="s">
        <v>2373</v>
      </c>
      <c r="J863" s="6" t="str">
        <f>_xlfn.XLOOKUP(I863,'[2]Barras CMg'!$E$2:$E$1527,'[2]Barras CMg'!$A$2:$A$1527,"------",0,1)</f>
        <v>------</v>
      </c>
      <c r="K863" s="6" t="s">
        <v>397</v>
      </c>
      <c r="L863" s="6">
        <v>2025</v>
      </c>
      <c r="M863" s="6" t="s">
        <v>495</v>
      </c>
      <c r="N863" s="6" t="s">
        <v>496</v>
      </c>
      <c r="O863" s="6" t="s">
        <v>213</v>
      </c>
      <c r="P863" s="6" t="s">
        <v>90</v>
      </c>
      <c r="Q863" s="6" t="s">
        <v>868</v>
      </c>
      <c r="R863" s="6" t="s">
        <v>1461</v>
      </c>
      <c r="S863" s="6" t="s">
        <v>51</v>
      </c>
      <c r="T863" s="9" t="s">
        <v>3056</v>
      </c>
      <c r="U863" s="10">
        <v>2.9060000000000001</v>
      </c>
      <c r="V863" s="10">
        <v>2.9</v>
      </c>
      <c r="W863" s="11" t="e">
        <f>_xlfn.XLOOKUP(C863,#REF!,#REF!,"S/I",0)</f>
        <v>#REF!</v>
      </c>
      <c r="X863" s="11" t="str">
        <f>_xlfn.XLOOKUP($D863,[2]Retiros_dinamica!$F:$F,[2]Retiros_dinamica!B:B,"S/I",0)</f>
        <v>S/I</v>
      </c>
      <c r="Y863" s="11" t="str">
        <f>_xlfn.XLOOKUP($D863,[2]Retiros_dinamica!$F:$F,[2]Retiros_dinamica!C:C,"S/I",0)</f>
        <v>S/I</v>
      </c>
      <c r="Z863" s="11" t="str">
        <f>_xlfn.XLOOKUP($D863,[2]Retiros_dinamica!$F:$F,[2]Retiros_dinamica!D:D,"S/I",0)</f>
        <v>S/I</v>
      </c>
      <c r="AA863" s="11" t="str">
        <f>_xlfn.XLOOKUP($D863,[2]Retiros_dinamica!$F:$F,[2]Retiros_dinamica!E:E,"S/I",0)</f>
        <v>S/I</v>
      </c>
      <c r="AB863" s="6" t="str">
        <f>_xlfn.XLOOKUP(C863,[2]CMg!$I$4:$I$106,[2]CMg!$M$4:$M$106,"----",0,1)</f>
        <v>----</v>
      </c>
      <c r="AC863" s="6" t="str">
        <f>_xlfn.XLOOKUP(C863,[2]CMg!$A$4:$A$106,[2]CMg!$B$4:$B$106,"----",0,1)</f>
        <v>----</v>
      </c>
      <c r="AD863" s="6" t="str">
        <f>_xlfn.XLOOKUP(C863,'[3]Promedio solar Cmg'!$A$4:$A$106,'[3]Promedio solar Cmg'!$B$4:$B$106,"----",0,1)</f>
        <v>----</v>
      </c>
      <c r="AH863" s="12">
        <f>_xlfn.XLOOKUP($E863,'[2]Balance económico'!$C:$C,'[2]Balance económico'!$D:$D,"-",0)</f>
        <v>10341986421.894112</v>
      </c>
      <c r="AI863" s="12">
        <f>_xlfn.XLOOKUP($E863,'[2]Balance económico'!$C:$C,'[2]Balance económico'!$E:$E,"-",0)</f>
        <v>1009747031.8714001</v>
      </c>
      <c r="AJ863" s="12" t="str">
        <f>_xlfn.XLOOKUP($E863,'[2]Balance económico'!$C:$C,'[2]Balance económico'!$F:$F,"-",0)</f>
        <v>----</v>
      </c>
      <c r="AK863" s="6" t="str">
        <f t="shared" si="40"/>
        <v>PPA</v>
      </c>
      <c r="AL863" s="12" t="str" cm="1">
        <f t="array" ref="AL863">IFERROR((X863*[2]!Tabla2[Bloque A] + 'BD Centrales 2025'!Y596*[2]!Tabla2[Bloque B] + 'BD Centrales 2025'!Z596*[2]!Tabla2[Bloque C])*#REF!,"-")</f>
        <v>-</v>
      </c>
      <c r="AM863" s="12" t="str">
        <f t="shared" si="41"/>
        <v>-</v>
      </c>
      <c r="AN863" s="12">
        <f>IFERROR((AH863+AI863+AJ863)/(SUMIFS($W$2:$W$1194,$E$2:$E$1194,E863)*1000*#REF!),0)</f>
        <v>0</v>
      </c>
    </row>
    <row r="864" spans="1:40" ht="14.4" x14ac:dyDescent="0.3">
      <c r="A864" s="7">
        <v>2013</v>
      </c>
      <c r="B864" s="7" t="s">
        <v>3057</v>
      </c>
      <c r="C864" s="8" t="s">
        <v>3058</v>
      </c>
      <c r="D864" s="6" t="s">
        <v>3059</v>
      </c>
      <c r="E864" s="6" t="str">
        <f>_xlfn.XLOOKUP(D864,'[2]Coordinados SEN'!$A:$A,'[2]Coordinados SEN'!$B:$B,"-",0)</f>
        <v>76.337.882-9</v>
      </c>
      <c r="F864" s="6" t="s">
        <v>3059</v>
      </c>
      <c r="G864" s="6">
        <f t="shared" si="39"/>
        <v>1</v>
      </c>
      <c r="H864" s="6" t="s">
        <v>2393</v>
      </c>
      <c r="I864" s="6" t="s">
        <v>1036</v>
      </c>
      <c r="J864" s="6" t="str">
        <f>_xlfn.XLOOKUP(I864,'[2]Barras CMg'!$E$2:$E$1527,'[2]Barras CMg'!$A$2:$A$1527,"------",0,1)</f>
        <v>------</v>
      </c>
      <c r="K864" s="6" t="s">
        <v>397</v>
      </c>
      <c r="L864" s="6">
        <v>2025</v>
      </c>
      <c r="M864" s="6" t="s">
        <v>495</v>
      </c>
      <c r="N864" s="6" t="s">
        <v>496</v>
      </c>
      <c r="O864" s="6" t="s">
        <v>213</v>
      </c>
      <c r="P864" s="6" t="s">
        <v>189</v>
      </c>
      <c r="Q864" s="6" t="s">
        <v>879</v>
      </c>
      <c r="R864" s="6" t="s">
        <v>2394</v>
      </c>
      <c r="S864" s="6" t="s">
        <v>51</v>
      </c>
      <c r="T864" s="9" t="s">
        <v>3060</v>
      </c>
      <c r="U864" s="10">
        <v>3.03</v>
      </c>
      <c r="V864" s="10">
        <v>3</v>
      </c>
      <c r="W864" s="11" t="e">
        <f>_xlfn.XLOOKUP(C864,#REF!,#REF!,"S/I",0)</f>
        <v>#REF!</v>
      </c>
      <c r="X864" s="11" t="str">
        <f>_xlfn.XLOOKUP($D864,[2]Retiros_dinamica!$F:$F,[2]Retiros_dinamica!B:B,"S/I",0)</f>
        <v>S/I</v>
      </c>
      <c r="Y864" s="11" t="str">
        <f>_xlfn.XLOOKUP($D864,[2]Retiros_dinamica!$F:$F,[2]Retiros_dinamica!C:C,"S/I",0)</f>
        <v>S/I</v>
      </c>
      <c r="Z864" s="11" t="str">
        <f>_xlfn.XLOOKUP($D864,[2]Retiros_dinamica!$F:$F,[2]Retiros_dinamica!D:D,"S/I",0)</f>
        <v>S/I</v>
      </c>
      <c r="AA864" s="11" t="str">
        <f>_xlfn.XLOOKUP($D864,[2]Retiros_dinamica!$F:$F,[2]Retiros_dinamica!E:E,"S/I",0)</f>
        <v>S/I</v>
      </c>
      <c r="AB864" s="6" t="str">
        <f>_xlfn.XLOOKUP(C864,[2]CMg!$I$4:$I$106,[2]CMg!$M$4:$M$106,"----",0,1)</f>
        <v>----</v>
      </c>
      <c r="AC864" s="6" t="str">
        <f>_xlfn.XLOOKUP(C864,[2]CMg!$A$4:$A$106,[2]CMg!$B$4:$B$106,"----",0,1)</f>
        <v>----</v>
      </c>
      <c r="AD864" s="6" t="str">
        <f>_xlfn.XLOOKUP(C864,'[3]Promedio solar Cmg'!$A$4:$A$106,'[3]Promedio solar Cmg'!$B$4:$B$106,"----",0,1)</f>
        <v>----</v>
      </c>
      <c r="AH864" s="12">
        <f>_xlfn.XLOOKUP($E864,'[2]Balance económico'!$C:$C,'[2]Balance económico'!$D:$D,"-",0)</f>
        <v>393564834.73753524</v>
      </c>
      <c r="AI864" s="12">
        <f>_xlfn.XLOOKUP($E864,'[2]Balance económico'!$C:$C,'[2]Balance económico'!$E:$E,"-",0)</f>
        <v>45174592.184840001</v>
      </c>
      <c r="AJ864" s="12" t="str">
        <f>_xlfn.XLOOKUP($E864,'[2]Balance económico'!$C:$C,'[2]Balance económico'!$F:$F,"-",0)</f>
        <v>----</v>
      </c>
      <c r="AK864" s="6" t="str">
        <f t="shared" si="40"/>
        <v>PPA</v>
      </c>
      <c r="AL864" s="12" t="str" cm="1">
        <f t="array" ref="AL864">IFERROR((X864*[2]!Tabla2[Bloque A] + 'BD Centrales 2025'!Y283*[2]!Tabla2[Bloque B] + 'BD Centrales 2025'!Z283*[2]!Tabla2[Bloque C])*#REF!,"-")</f>
        <v>-</v>
      </c>
      <c r="AM864" s="12" t="str">
        <f t="shared" si="41"/>
        <v>-</v>
      </c>
      <c r="AN864" s="12">
        <f>IFERROR((AH864+AI864+AJ864)/(SUMIFS($W$2:$W$1194,$E$2:$E$1194,E864)*1000*#REF!),0)</f>
        <v>0</v>
      </c>
    </row>
    <row r="865" spans="1:40" ht="14.4" x14ac:dyDescent="0.3">
      <c r="A865" s="7">
        <v>2014</v>
      </c>
      <c r="B865" s="7" t="s">
        <v>3061</v>
      </c>
      <c r="C865" s="8" t="s">
        <v>3062</v>
      </c>
      <c r="D865" s="6" t="s">
        <v>2931</v>
      </c>
      <c r="E865" s="6" t="str">
        <f>_xlfn.XLOOKUP(D865,'[2]Coordinados SEN'!$A:$A,'[2]Coordinados SEN'!$B:$B,"-",0)</f>
        <v>77.092.712-9</v>
      </c>
      <c r="F865" s="6" t="s">
        <v>3063</v>
      </c>
      <c r="G865" s="6">
        <f t="shared" si="39"/>
        <v>17</v>
      </c>
      <c r="H865" s="6" t="s">
        <v>3064</v>
      </c>
      <c r="I865" s="6" t="s">
        <v>3065</v>
      </c>
      <c r="J865" s="6" t="str">
        <f>_xlfn.XLOOKUP(I865,'[2]Barras CMg'!$E$2:$E$1527,'[2]Barras CMg'!$A$2:$A$1527,"------",0,1)</f>
        <v>------</v>
      </c>
      <c r="K865" s="6" t="s">
        <v>397</v>
      </c>
      <c r="L865" s="6">
        <v>2025</v>
      </c>
      <c r="M865" s="6" t="s">
        <v>495</v>
      </c>
      <c r="N865" s="6" t="s">
        <v>496</v>
      </c>
      <c r="O865" s="6" t="s">
        <v>213</v>
      </c>
      <c r="P865" s="6" t="s">
        <v>90</v>
      </c>
      <c r="Q865" s="6" t="s">
        <v>91</v>
      </c>
      <c r="R865" s="6" t="s">
        <v>3066</v>
      </c>
      <c r="S865" s="6" t="s">
        <v>51</v>
      </c>
      <c r="T865" s="9" t="s">
        <v>3067</v>
      </c>
      <c r="U865" s="10">
        <v>5</v>
      </c>
      <c r="V865" s="10">
        <v>4.9939999999999998</v>
      </c>
      <c r="W865" s="11" t="e">
        <f>_xlfn.XLOOKUP(C865,#REF!,#REF!,"S/I",0)</f>
        <v>#REF!</v>
      </c>
      <c r="X865" s="11" t="str">
        <f>_xlfn.XLOOKUP($D865,[2]Retiros_dinamica!$F:$F,[2]Retiros_dinamica!B:B,"S/I",0)</f>
        <v>S/I</v>
      </c>
      <c r="Y865" s="11" t="str">
        <f>_xlfn.XLOOKUP($D865,[2]Retiros_dinamica!$F:$F,[2]Retiros_dinamica!C:C,"S/I",0)</f>
        <v>S/I</v>
      </c>
      <c r="Z865" s="11" t="str">
        <f>_xlfn.XLOOKUP($D865,[2]Retiros_dinamica!$F:$F,[2]Retiros_dinamica!D:D,"S/I",0)</f>
        <v>S/I</v>
      </c>
      <c r="AA865" s="11" t="str">
        <f>_xlfn.XLOOKUP($D865,[2]Retiros_dinamica!$F:$F,[2]Retiros_dinamica!E:E,"S/I",0)</f>
        <v>S/I</v>
      </c>
      <c r="AB865" s="6" t="str">
        <f>_xlfn.XLOOKUP(C865,[2]CMg!$I$4:$I$106,[2]CMg!$M$4:$M$106,"----",0,1)</f>
        <v>----</v>
      </c>
      <c r="AC865" s="6" t="str">
        <f>_xlfn.XLOOKUP(C865,[2]CMg!$A$4:$A$106,[2]CMg!$B$4:$B$106,"----",0,1)</f>
        <v>----</v>
      </c>
      <c r="AD865" s="6" t="str">
        <f>_xlfn.XLOOKUP(C865,'[3]Promedio solar Cmg'!$A$4:$A$106,'[3]Promedio solar Cmg'!$B$4:$B$106,"----",0,1)</f>
        <v>----</v>
      </c>
      <c r="AH865" s="12">
        <f>_xlfn.XLOOKUP($E865,'[2]Balance económico'!$C:$C,'[2]Balance económico'!$D:$D,"-",0)</f>
        <v>10341986421.894112</v>
      </c>
      <c r="AI865" s="12">
        <f>_xlfn.XLOOKUP($E865,'[2]Balance económico'!$C:$C,'[2]Balance económico'!$E:$E,"-",0)</f>
        <v>1009747031.8714001</v>
      </c>
      <c r="AJ865" s="12" t="str">
        <f>_xlfn.XLOOKUP($E865,'[2]Balance económico'!$C:$C,'[2]Balance económico'!$F:$F,"-",0)</f>
        <v>----</v>
      </c>
      <c r="AK865" s="6" t="str">
        <f t="shared" si="40"/>
        <v>PPA</v>
      </c>
      <c r="AL865" s="12" t="str" cm="1">
        <f t="array" ref="AL865">IFERROR((X865*[2]!Tabla2[Bloque A] + 'BD Centrales 2025'!Y597*[2]!Tabla2[Bloque B] + 'BD Centrales 2025'!Z597*[2]!Tabla2[Bloque C])*#REF!,"-")</f>
        <v>-</v>
      </c>
      <c r="AM865" s="12" t="str">
        <f t="shared" si="41"/>
        <v>-</v>
      </c>
      <c r="AN865" s="12">
        <f>IFERROR((AH865+AI865+AJ865)/(SUMIFS($W$2:$W$1194,$E$2:$E$1194,E865)*1000*#REF!),0)</f>
        <v>0</v>
      </c>
    </row>
    <row r="866" spans="1:40" ht="14.4" x14ac:dyDescent="0.3">
      <c r="A866" s="7">
        <v>2015</v>
      </c>
      <c r="B866" s="7" t="s">
        <v>3068</v>
      </c>
      <c r="C866" s="8" t="s">
        <v>3069</v>
      </c>
      <c r="D866" s="6" t="s">
        <v>3070</v>
      </c>
      <c r="E866" s="6" t="str">
        <f>_xlfn.XLOOKUP(D866,'[2]Coordinados SEN'!$A:$A,'[2]Coordinados SEN'!$B:$B,"-",0)</f>
        <v>77.130.983-6</v>
      </c>
      <c r="F866" s="6" t="s">
        <v>3070</v>
      </c>
      <c r="G866" s="6">
        <f t="shared" si="39"/>
        <v>1</v>
      </c>
      <c r="H866" s="6" t="s">
        <v>3071</v>
      </c>
      <c r="I866" s="6" t="s">
        <v>3072</v>
      </c>
      <c r="J866" s="6" t="str">
        <f>_xlfn.XLOOKUP(I866,'[2]Barras CMg'!$E$2:$E$1527,'[2]Barras CMg'!$A$2:$A$1527,"------",0,1)</f>
        <v>------</v>
      </c>
      <c r="K866" s="6" t="s">
        <v>397</v>
      </c>
      <c r="L866" s="6">
        <v>2025</v>
      </c>
      <c r="M866" s="6" t="s">
        <v>495</v>
      </c>
      <c r="N866" s="6" t="s">
        <v>496</v>
      </c>
      <c r="O866" s="6" t="s">
        <v>213</v>
      </c>
      <c r="P866" s="6" t="s">
        <v>164</v>
      </c>
      <c r="Q866" s="6" t="s">
        <v>2819</v>
      </c>
      <c r="R866" s="6" t="s">
        <v>2917</v>
      </c>
      <c r="S866" s="6" t="s">
        <v>51</v>
      </c>
      <c r="T866" s="9" t="s">
        <v>3073</v>
      </c>
      <c r="U866" s="10">
        <v>9.141</v>
      </c>
      <c r="V866" s="10">
        <v>9</v>
      </c>
      <c r="W866" s="11" t="e">
        <f>_xlfn.XLOOKUP(C866,#REF!,#REF!,"S/I",0)</f>
        <v>#REF!</v>
      </c>
      <c r="X866" s="11" t="str">
        <f>_xlfn.XLOOKUP($D866,[2]Retiros_dinamica!$F:$F,[2]Retiros_dinamica!B:B,"S/I",0)</f>
        <v>S/I</v>
      </c>
      <c r="Y866" s="11" t="str">
        <f>_xlfn.XLOOKUP($D866,[2]Retiros_dinamica!$F:$F,[2]Retiros_dinamica!C:C,"S/I",0)</f>
        <v>S/I</v>
      </c>
      <c r="Z866" s="11" t="str">
        <f>_xlfn.XLOOKUP($D866,[2]Retiros_dinamica!$F:$F,[2]Retiros_dinamica!D:D,"S/I",0)</f>
        <v>S/I</v>
      </c>
      <c r="AA866" s="11" t="str">
        <f>_xlfn.XLOOKUP($D866,[2]Retiros_dinamica!$F:$F,[2]Retiros_dinamica!E:E,"S/I",0)</f>
        <v>S/I</v>
      </c>
      <c r="AB866" s="6" t="str">
        <f>_xlfn.XLOOKUP(C866,[2]CMg!$I$4:$I$106,[2]CMg!$M$4:$M$106,"----",0,1)</f>
        <v>----</v>
      </c>
      <c r="AC866" s="6" t="str">
        <f>_xlfn.XLOOKUP(C866,[2]CMg!$A$4:$A$106,[2]CMg!$B$4:$B$106,"----",0,1)</f>
        <v>----</v>
      </c>
      <c r="AD866" s="6" t="str">
        <f>_xlfn.XLOOKUP(C866,'[3]Promedio solar Cmg'!$A$4:$A$106,'[3]Promedio solar Cmg'!$B$4:$B$106,"----",0,1)</f>
        <v>----</v>
      </c>
      <c r="AH866" s="12">
        <f>_xlfn.XLOOKUP($E866,'[2]Balance económico'!$C:$C,'[2]Balance económico'!$D:$D,"-",0)</f>
        <v>1278896535.2141366</v>
      </c>
      <c r="AI866" s="12">
        <f>_xlfn.XLOOKUP($E866,'[2]Balance económico'!$C:$C,'[2]Balance económico'!$E:$E,"-",0)</f>
        <v>128990076.96520001</v>
      </c>
      <c r="AJ866" s="12" t="str">
        <f>_xlfn.XLOOKUP($E866,'[2]Balance económico'!$C:$C,'[2]Balance económico'!$F:$F,"-",0)</f>
        <v>----</v>
      </c>
      <c r="AK866" s="6" t="str">
        <f t="shared" si="40"/>
        <v>PPA</v>
      </c>
      <c r="AL866" s="12" t="str" cm="1">
        <f t="array" ref="AL866">IFERROR((X866*[2]!Tabla2[Bloque A] + 'BD Centrales 2025'!Y445*[2]!Tabla2[Bloque B] + 'BD Centrales 2025'!Z445*[2]!Tabla2[Bloque C])*#REF!,"-")</f>
        <v>-</v>
      </c>
      <c r="AM866" s="12" t="str">
        <f t="shared" si="41"/>
        <v>-</v>
      </c>
      <c r="AN866" s="12">
        <f>IFERROR((AH866+AI866+AJ866)/(SUMIFS($W$2:$W$1194,$E$2:$E$1194,E866)*1000*#REF!),0)</f>
        <v>0</v>
      </c>
    </row>
    <row r="867" spans="1:40" ht="14.4" x14ac:dyDescent="0.3">
      <c r="A867" s="7">
        <v>2016</v>
      </c>
      <c r="B867" s="7" t="s">
        <v>3074</v>
      </c>
      <c r="C867" s="8" t="s">
        <v>3075</v>
      </c>
      <c r="D867" s="6" t="s">
        <v>2634</v>
      </c>
      <c r="E867" s="6" t="str">
        <f>_xlfn.XLOOKUP(D867,'[2]Coordinados SEN'!$A:$A,'[2]Coordinados SEN'!$B:$B,"-",0)</f>
        <v>77.266.105-3</v>
      </c>
      <c r="F867" s="6" t="s">
        <v>2634</v>
      </c>
      <c r="G867" s="6">
        <f t="shared" si="39"/>
        <v>12</v>
      </c>
      <c r="H867" s="6" t="s">
        <v>2372</v>
      </c>
      <c r="I867" s="6" t="s">
        <v>2373</v>
      </c>
      <c r="J867" s="6" t="str">
        <f>_xlfn.XLOOKUP(I867,'[2]Barras CMg'!$E$2:$E$1527,'[2]Barras CMg'!$A$2:$A$1527,"------",0,1)</f>
        <v>------</v>
      </c>
      <c r="K867" s="6" t="s">
        <v>397</v>
      </c>
      <c r="L867" s="6">
        <v>2025</v>
      </c>
      <c r="M867" s="6" t="s">
        <v>495</v>
      </c>
      <c r="N867" s="6" t="s">
        <v>496</v>
      </c>
      <c r="O867" s="6" t="s">
        <v>213</v>
      </c>
      <c r="P867" s="6" t="s">
        <v>90</v>
      </c>
      <c r="Q867" s="6" t="s">
        <v>868</v>
      </c>
      <c r="R867" s="6" t="s">
        <v>1461</v>
      </c>
      <c r="S867" s="6" t="s">
        <v>51</v>
      </c>
      <c r="T867" s="9" t="s">
        <v>2806</v>
      </c>
      <c r="U867" s="10">
        <v>3.15</v>
      </c>
      <c r="V867" s="10">
        <v>3</v>
      </c>
      <c r="W867" s="11" t="e">
        <f>_xlfn.XLOOKUP(C867,#REF!,#REF!,"S/I",0)</f>
        <v>#REF!</v>
      </c>
      <c r="X867" s="11" t="str">
        <f>_xlfn.XLOOKUP($D867,[2]Retiros_dinamica!$F:$F,[2]Retiros_dinamica!B:B,"S/I",0)</f>
        <v>S/I</v>
      </c>
      <c r="Y867" s="11" t="str">
        <f>_xlfn.XLOOKUP($D867,[2]Retiros_dinamica!$F:$F,[2]Retiros_dinamica!C:C,"S/I",0)</f>
        <v>S/I</v>
      </c>
      <c r="Z867" s="11" t="str">
        <f>_xlfn.XLOOKUP($D867,[2]Retiros_dinamica!$F:$F,[2]Retiros_dinamica!D:D,"S/I",0)</f>
        <v>S/I</v>
      </c>
      <c r="AA867" s="11" t="str">
        <f>_xlfn.XLOOKUP($D867,[2]Retiros_dinamica!$F:$F,[2]Retiros_dinamica!E:E,"S/I",0)</f>
        <v>S/I</v>
      </c>
      <c r="AB867" s="6" t="str">
        <f>_xlfn.XLOOKUP(C867,[2]CMg!$I$4:$I$106,[2]CMg!$M$4:$M$106,"----",0,1)</f>
        <v>----</v>
      </c>
      <c r="AC867" s="6" t="str">
        <f>_xlfn.XLOOKUP(C867,[2]CMg!$A$4:$A$106,[2]CMg!$B$4:$B$106,"----",0,1)</f>
        <v>----</v>
      </c>
      <c r="AD867" s="6" t="str">
        <f>_xlfn.XLOOKUP(C867,'[3]Promedio solar Cmg'!$A$4:$A$106,'[3]Promedio solar Cmg'!$B$4:$B$106,"----",0,1)</f>
        <v>----</v>
      </c>
      <c r="AH867" s="12">
        <f>_xlfn.XLOOKUP($E867,'[2]Balance económico'!$C:$C,'[2]Balance económico'!$D:$D,"-",0)</f>
        <v>5185813167.2190123</v>
      </c>
      <c r="AI867" s="12">
        <f>_xlfn.XLOOKUP($E867,'[2]Balance económico'!$C:$C,'[2]Balance económico'!$E:$E,"-",0)</f>
        <v>519590222.40888005</v>
      </c>
      <c r="AJ867" s="12" t="str">
        <f>_xlfn.XLOOKUP($E867,'[2]Balance económico'!$C:$C,'[2]Balance económico'!$F:$F,"-",0)</f>
        <v>----</v>
      </c>
      <c r="AK867" s="6" t="str">
        <f t="shared" si="40"/>
        <v>PPA</v>
      </c>
      <c r="AL867" s="12" t="str" cm="1">
        <f t="array" ref="AL867">IFERROR((X867*[2]!Tabla2[Bloque A] + 'BD Centrales 2025'!Y531*[2]!Tabla2[Bloque B] + 'BD Centrales 2025'!Z531*[2]!Tabla2[Bloque C])*#REF!,"-")</f>
        <v>-</v>
      </c>
      <c r="AM867" s="12" t="str">
        <f t="shared" si="41"/>
        <v>-</v>
      </c>
      <c r="AN867" s="12">
        <f>IFERROR((AH867+AI867+AJ867)/(SUMIFS($W$2:$W$1194,$E$2:$E$1194,E867)*1000*#REF!),0)</f>
        <v>0</v>
      </c>
    </row>
    <row r="868" spans="1:40" ht="14.4" x14ac:dyDescent="0.3">
      <c r="A868" s="7">
        <v>2017</v>
      </c>
      <c r="B868" s="7" t="s">
        <v>5605</v>
      </c>
      <c r="C868" s="8" t="s">
        <v>5606</v>
      </c>
      <c r="D868" s="6" t="s">
        <v>5602</v>
      </c>
      <c r="E868" s="6" t="str">
        <f>_xlfn.XLOOKUP(D868,'[2]Coordinados SEN'!$A:$A,'[2]Coordinados SEN'!$B:$B,"-",0)</f>
        <v>76.780.605-1</v>
      </c>
      <c r="F868" s="6" t="s">
        <v>5602</v>
      </c>
      <c r="G868" s="6">
        <f t="shared" si="39"/>
        <v>2</v>
      </c>
      <c r="H868" s="6" t="s">
        <v>5607</v>
      </c>
      <c r="I868" s="6" t="s">
        <v>5608</v>
      </c>
      <c r="J868" s="6" t="str">
        <f>_xlfn.XLOOKUP(I868,'[2]Barras CMg'!$E$2:$E$1527,'[2]Barras CMg'!$A$2:$A$1527,"------",0,1)</f>
        <v>------</v>
      </c>
      <c r="K868" s="6">
        <v>1</v>
      </c>
      <c r="L868" s="6">
        <v>2025</v>
      </c>
      <c r="M868" s="6" t="s">
        <v>45</v>
      </c>
      <c r="N868" s="6" t="s">
        <v>5267</v>
      </c>
      <c r="O868" s="6" t="s">
        <v>213</v>
      </c>
      <c r="P868" s="6" t="s">
        <v>82</v>
      </c>
      <c r="Q868" s="6" t="s">
        <v>83</v>
      </c>
      <c r="R868" s="6" t="s">
        <v>5609</v>
      </c>
      <c r="S868" s="6" t="s">
        <v>51</v>
      </c>
      <c r="T868" s="9" t="s">
        <v>5610</v>
      </c>
      <c r="U868" s="10">
        <v>3.01</v>
      </c>
      <c r="V868" s="10">
        <v>3</v>
      </c>
      <c r="W868" s="11" t="e">
        <f>_xlfn.XLOOKUP(C868,#REF!,#REF!,"S/I",0)</f>
        <v>#REF!</v>
      </c>
      <c r="X868" s="11" t="str">
        <f>_xlfn.XLOOKUP($D868,[2]Retiros_dinamica!$F:$F,[2]Retiros_dinamica!B:B,"S/I",0)</f>
        <v>S/I</v>
      </c>
      <c r="Y868" s="11" t="str">
        <f>_xlfn.XLOOKUP($D868,[2]Retiros_dinamica!$F:$F,[2]Retiros_dinamica!C:C,"S/I",0)</f>
        <v>S/I</v>
      </c>
      <c r="Z868" s="11" t="str">
        <f>_xlfn.XLOOKUP($D868,[2]Retiros_dinamica!$F:$F,[2]Retiros_dinamica!D:D,"S/I",0)</f>
        <v>S/I</v>
      </c>
      <c r="AA868" s="11" t="str">
        <f>_xlfn.XLOOKUP($D868,[2]Retiros_dinamica!$F:$F,[2]Retiros_dinamica!E:E,"S/I",0)</f>
        <v>S/I</v>
      </c>
      <c r="AB868" s="6" t="str">
        <f>_xlfn.XLOOKUP(C868,[2]CMg!$I$4:$I$106,[2]CMg!$M$4:$M$106,"----",0,1)</f>
        <v>----</v>
      </c>
      <c r="AH868" s="12">
        <f>_xlfn.XLOOKUP($E868,'[2]Balance económico'!$C:$C,'[2]Balance económico'!$D:$D,"-",0)</f>
        <v>9824238.2750844415</v>
      </c>
      <c r="AI868" s="12">
        <f>_xlfn.XLOOKUP($E868,'[2]Balance económico'!$C:$C,'[2]Balance económico'!$E:$E,"-",0)</f>
        <v>326299795.80900002</v>
      </c>
      <c r="AJ868" s="12" t="str">
        <f>_xlfn.XLOOKUP($E868,'[2]Balance económico'!$C:$C,'[2]Balance económico'!$F:$F,"-",0)</f>
        <v>----</v>
      </c>
      <c r="AK868" s="6" t="str">
        <f t="shared" si="40"/>
        <v>PPA</v>
      </c>
      <c r="AL868" s="12" t="str" cm="1">
        <f t="array" ref="AL868">IFERROR((X868*[2]!Tabla2[Bloque A] + 'BD Centrales 2025'!Y1052*[2]!Tabla2[Bloque B] + 'BD Centrales 2025'!Z1052*[2]!Tabla2[Bloque C])*#REF!,"-")</f>
        <v>-</v>
      </c>
      <c r="AM868" s="12" t="str">
        <f t="shared" si="41"/>
        <v>-</v>
      </c>
      <c r="AN868" s="12">
        <f>IFERROR((AH868+AI868+AJ868)/(SUMIFS($W$2:$W$1194,$E$2:$E$1194,E868)*1000*#REF!),0)</f>
        <v>0</v>
      </c>
    </row>
    <row r="869" spans="1:40" ht="14.4" x14ac:dyDescent="0.3">
      <c r="A869" s="7">
        <v>2019</v>
      </c>
      <c r="B869" s="7" t="s">
        <v>3076</v>
      </c>
      <c r="C869" s="8" t="s">
        <v>3077</v>
      </c>
      <c r="D869" s="6" t="s">
        <v>584</v>
      </c>
      <c r="E869" s="6" t="str">
        <f>_xlfn.XLOOKUP(D869,'[2]Coordinados SEN'!$A:$A,'[2]Coordinados SEN'!$B:$B,"-",0)</f>
        <v>76.412.562-2</v>
      </c>
      <c r="F869" s="6" t="s">
        <v>584</v>
      </c>
      <c r="G869" s="6">
        <f t="shared" si="39"/>
        <v>39</v>
      </c>
      <c r="H869" s="6" t="s">
        <v>3078</v>
      </c>
      <c r="I869" s="6" t="s">
        <v>3079</v>
      </c>
      <c r="J869" s="6" t="str">
        <f>_xlfn.XLOOKUP(I869,'[2]Barras CMg'!$E$2:$E$1527,'[2]Barras CMg'!$A$2:$A$1527,"------",0,1)</f>
        <v>EL_MANZANO____220</v>
      </c>
      <c r="K869" s="6">
        <v>1</v>
      </c>
      <c r="L869" s="6">
        <v>2025</v>
      </c>
      <c r="M869" s="6" t="s">
        <v>495</v>
      </c>
      <c r="N869" s="6" t="s">
        <v>496</v>
      </c>
      <c r="O869" s="6" t="s">
        <v>47</v>
      </c>
      <c r="P869" s="6" t="s">
        <v>164</v>
      </c>
      <c r="Q869" s="6" t="s">
        <v>707</v>
      </c>
      <c r="R869" s="6" t="s">
        <v>749</v>
      </c>
      <c r="S869" s="6" t="s">
        <v>51</v>
      </c>
      <c r="T869" s="9" t="s">
        <v>3080</v>
      </c>
      <c r="U869" s="10">
        <v>94.93</v>
      </c>
      <c r="V869" s="10">
        <v>91.74</v>
      </c>
      <c r="W869" s="11" t="e">
        <f>_xlfn.XLOOKUP(C869,#REF!,#REF!,"S/I",0)</f>
        <v>#REF!</v>
      </c>
      <c r="X869" s="11" t="str">
        <f>_xlfn.XLOOKUP($D869,[2]Retiros_dinamica!$F:$F,[2]Retiros_dinamica!B:B,"S/I",0)</f>
        <v>S/I</v>
      </c>
      <c r="Y869" s="11" t="str">
        <f>_xlfn.XLOOKUP($D869,[2]Retiros_dinamica!$F:$F,[2]Retiros_dinamica!C:C,"S/I",0)</f>
        <v>S/I</v>
      </c>
      <c r="Z869" s="11" t="str">
        <f>_xlfn.XLOOKUP($D869,[2]Retiros_dinamica!$F:$F,[2]Retiros_dinamica!D:D,"S/I",0)</f>
        <v>S/I</v>
      </c>
      <c r="AA869" s="11" t="str">
        <f>_xlfn.XLOOKUP($D869,[2]Retiros_dinamica!$F:$F,[2]Retiros_dinamica!E:E,"S/I",0)</f>
        <v>S/I</v>
      </c>
      <c r="AB869" s="6">
        <f>_xlfn.XLOOKUP(C869,[2]CMg!$I$4:$I$106,[2]CMg!$M$4:$M$106,"----",0,1)</f>
        <v>27.537871255567683</v>
      </c>
      <c r="AC869" s="6">
        <f>_xlfn.XLOOKUP(C869,'[3]Promedio Cmg'!$A$4:$A$106,'[3]Promedio Cmg'!$B$4:$B$106,"---",0,1)</f>
        <v>60.807965985618132</v>
      </c>
      <c r="AD869" s="6">
        <f>_xlfn.XLOOKUP(C869,'[3]Promedio solar Cmg'!$A$4:$A$106,'[3]Promedio solar Cmg'!$B$4:$B$106,"----",0,1)</f>
        <v>35.426191780821895</v>
      </c>
      <c r="AE869" s="6">
        <f>_xlfn.XLOOKUP(C869,[2]CMg!$O$4:$O$106,[2]CMg!$P$4:$P$106,"----",0,1)</f>
        <v>78.934257483858701</v>
      </c>
      <c r="AF869" s="14">
        <f>_xlfn.XLOOKUP(C869,[2]CMg!$S$4:$S$106,[2]CMg!$U$4:$U$106,"----",0,1)</f>
        <v>0.50496518662253165</v>
      </c>
      <c r="AH869" s="12">
        <f>_xlfn.XLOOKUP($E869,'[2]Balance económico'!$C:$C,'[2]Balance económico'!$D:$D,"-",0)</f>
        <v>6375328015.7772694</v>
      </c>
      <c r="AI869" s="12">
        <f>_xlfn.XLOOKUP($E869,'[2]Balance económico'!$C:$C,'[2]Balance económico'!$E:$E,"-",0)</f>
        <v>48172067074.887741</v>
      </c>
      <c r="AJ869" s="12">
        <f>_xlfn.XLOOKUP($E869,'[2]Balance económico'!$C:$C,'[2]Balance económico'!$F:$F,"-",0)</f>
        <v>879755791.67572367</v>
      </c>
      <c r="AK869" s="6" t="str">
        <f t="shared" si="40"/>
        <v>PPA</v>
      </c>
      <c r="AL869" s="12" t="str" cm="1">
        <f t="array" ref="AL869">IFERROR((X869*[2]!Tabla2[Bloque A] + 'BD Centrales 2025'!Y935*[2]!Tabla2[Bloque B] + 'BD Centrales 2025'!Z935*[2]!Tabla2[Bloque C])*#REF!,"-")</f>
        <v>-</v>
      </c>
      <c r="AM869" s="12" t="str">
        <f t="shared" si="41"/>
        <v>-</v>
      </c>
      <c r="AN869" s="12">
        <f>IFERROR((AH869+AI869+AJ869)/(SUMIFS($W$2:$W$1194,$E$2:$E$1194,E869)*1000*#REF!),0)</f>
        <v>0</v>
      </c>
    </row>
    <row r="870" spans="1:40" ht="14.4" x14ac:dyDescent="0.3">
      <c r="A870" s="7">
        <v>2020</v>
      </c>
      <c r="B870" s="7" t="s">
        <v>3081</v>
      </c>
      <c r="C870" s="8" t="s">
        <v>3082</v>
      </c>
      <c r="D870" s="6" t="s">
        <v>584</v>
      </c>
      <c r="E870" s="6" t="str">
        <f>_xlfn.XLOOKUP(D870,'[2]Coordinados SEN'!$A:$A,'[2]Coordinados SEN'!$B:$B,"-",0)</f>
        <v>76.412.562-2</v>
      </c>
      <c r="F870" s="6" t="s">
        <v>584</v>
      </c>
      <c r="G870" s="6">
        <f t="shared" si="39"/>
        <v>39</v>
      </c>
      <c r="H870" s="6" t="s">
        <v>3083</v>
      </c>
      <c r="I870" s="6" t="s">
        <v>3084</v>
      </c>
      <c r="J870" s="6" t="str">
        <f>_xlfn.XLOOKUP(I870,'[2]Barras CMg'!$E$2:$E$1527,'[2]Barras CMg'!$A$2:$A$1527,"------",0,1)</f>
        <v>------</v>
      </c>
      <c r="K870" s="6" t="s">
        <v>397</v>
      </c>
      <c r="L870" s="6">
        <v>2025</v>
      </c>
      <c r="M870" s="6" t="s">
        <v>495</v>
      </c>
      <c r="N870" s="6" t="s">
        <v>496</v>
      </c>
      <c r="O870" s="6" t="s">
        <v>213</v>
      </c>
      <c r="P870" s="6" t="s">
        <v>106</v>
      </c>
      <c r="Q870" s="6" t="s">
        <v>243</v>
      </c>
      <c r="R870" s="6" t="s">
        <v>1512</v>
      </c>
      <c r="S870" s="6" t="s">
        <v>51</v>
      </c>
      <c r="T870" s="9" t="s">
        <v>3085</v>
      </c>
      <c r="U870" s="10">
        <v>2.806</v>
      </c>
      <c r="V870" s="10">
        <v>2.8</v>
      </c>
      <c r="W870" s="11" t="e">
        <f>_xlfn.XLOOKUP(C870,#REF!,#REF!,"S/I",0)</f>
        <v>#REF!</v>
      </c>
      <c r="X870" s="11" t="str">
        <f>_xlfn.XLOOKUP($D870,[2]Retiros_dinamica!$F:$F,[2]Retiros_dinamica!B:B,"S/I",0)</f>
        <v>S/I</v>
      </c>
      <c r="Y870" s="11" t="str">
        <f>_xlfn.XLOOKUP($D870,[2]Retiros_dinamica!$F:$F,[2]Retiros_dinamica!C:C,"S/I",0)</f>
        <v>S/I</v>
      </c>
      <c r="Z870" s="11" t="str">
        <f>_xlfn.XLOOKUP($D870,[2]Retiros_dinamica!$F:$F,[2]Retiros_dinamica!D:D,"S/I",0)</f>
        <v>S/I</v>
      </c>
      <c r="AA870" s="11" t="str">
        <f>_xlfn.XLOOKUP($D870,[2]Retiros_dinamica!$F:$F,[2]Retiros_dinamica!E:E,"S/I",0)</f>
        <v>S/I</v>
      </c>
      <c r="AB870" s="6" t="str">
        <f>_xlfn.XLOOKUP(C870,[2]CMg!$I$4:$I$106,[2]CMg!$M$4:$M$106,"----",0,1)</f>
        <v>----</v>
      </c>
      <c r="AC870" s="6" t="str">
        <f>_xlfn.XLOOKUP(C870,[2]CMg!$A$4:$A$106,[2]CMg!$B$4:$B$106,"----",0,1)</f>
        <v>----</v>
      </c>
      <c r="AD870" s="6" t="str">
        <f>_xlfn.XLOOKUP(C870,'[3]Promedio solar Cmg'!$A$4:$A$106,'[3]Promedio solar Cmg'!$B$4:$B$106,"----",0,1)</f>
        <v>----</v>
      </c>
      <c r="AH870" s="12">
        <f>_xlfn.XLOOKUP($E870,'[2]Balance económico'!$C:$C,'[2]Balance económico'!$D:$D,"-",0)</f>
        <v>6375328015.7772694</v>
      </c>
      <c r="AI870" s="12">
        <f>_xlfn.XLOOKUP($E870,'[2]Balance económico'!$C:$C,'[2]Balance económico'!$E:$E,"-",0)</f>
        <v>48172067074.887741</v>
      </c>
      <c r="AJ870" s="12">
        <f>_xlfn.XLOOKUP($E870,'[2]Balance económico'!$C:$C,'[2]Balance económico'!$F:$F,"-",0)</f>
        <v>879755791.67572367</v>
      </c>
      <c r="AK870" s="6" t="str">
        <f t="shared" si="40"/>
        <v>PPA</v>
      </c>
      <c r="AL870" s="12" t="str" cm="1">
        <f t="array" ref="AL870">IFERROR((X870*[2]!Tabla2[Bloque A] + 'BD Centrales 2025'!Y762*[2]!Tabla2[Bloque B] + 'BD Centrales 2025'!Z762*[2]!Tabla2[Bloque C])*#REF!,"-")</f>
        <v>-</v>
      </c>
      <c r="AM870" s="12" t="str">
        <f t="shared" si="41"/>
        <v>-</v>
      </c>
      <c r="AN870" s="12">
        <f>IFERROR((AH870+AI870+AJ870)/(SUMIFS($W$2:$W$1194,$E$2:$E$1194,E870)*1000*#REF!),0)</f>
        <v>0</v>
      </c>
    </row>
    <row r="871" spans="1:40" ht="14.4" x14ac:dyDescent="0.3">
      <c r="A871" s="7">
        <v>2021</v>
      </c>
      <c r="B871" s="7" t="s">
        <v>3086</v>
      </c>
      <c r="C871" s="8" t="s">
        <v>3087</v>
      </c>
      <c r="D871" s="6" t="s">
        <v>584</v>
      </c>
      <c r="E871" s="6" t="str">
        <f>_xlfn.XLOOKUP(D871,'[2]Coordinados SEN'!$A:$A,'[2]Coordinados SEN'!$B:$B,"-",0)</f>
        <v>76.412.562-2</v>
      </c>
      <c r="F871" s="6" t="s">
        <v>584</v>
      </c>
      <c r="G871" s="6">
        <f t="shared" si="39"/>
        <v>39</v>
      </c>
      <c r="H871" s="6" t="s">
        <v>2111</v>
      </c>
      <c r="I871" s="6" t="s">
        <v>2112</v>
      </c>
      <c r="J871" s="6" t="str">
        <f>_xlfn.XLOOKUP(I871,'[2]Barras CMg'!$E$2:$E$1527,'[2]Barras CMg'!$A$2:$A$1527,"------",0,1)</f>
        <v>------</v>
      </c>
      <c r="K871" s="6" t="s">
        <v>397</v>
      </c>
      <c r="L871" s="6">
        <v>2025</v>
      </c>
      <c r="M871" s="6" t="s">
        <v>495</v>
      </c>
      <c r="N871" s="6" t="s">
        <v>496</v>
      </c>
      <c r="O871" s="6" t="s">
        <v>213</v>
      </c>
      <c r="P871" s="6" t="s">
        <v>90</v>
      </c>
      <c r="Q871" s="6" t="s">
        <v>91</v>
      </c>
      <c r="R871" s="6" t="s">
        <v>91</v>
      </c>
      <c r="S871" s="6" t="s">
        <v>51</v>
      </c>
      <c r="T871" s="9" t="s">
        <v>3088</v>
      </c>
      <c r="U871" s="10">
        <v>4.5060000000000002</v>
      </c>
      <c r="V871" s="10">
        <v>4.5</v>
      </c>
      <c r="W871" s="11" t="e">
        <f>_xlfn.XLOOKUP(C871,#REF!,#REF!,"S/I",0)</f>
        <v>#REF!</v>
      </c>
      <c r="X871" s="11" t="str">
        <f>_xlfn.XLOOKUP($D871,[2]Retiros_dinamica!$F:$F,[2]Retiros_dinamica!B:B,"S/I",0)</f>
        <v>S/I</v>
      </c>
      <c r="Y871" s="11" t="str">
        <f>_xlfn.XLOOKUP($D871,[2]Retiros_dinamica!$F:$F,[2]Retiros_dinamica!C:C,"S/I",0)</f>
        <v>S/I</v>
      </c>
      <c r="Z871" s="11" t="str">
        <f>_xlfn.XLOOKUP($D871,[2]Retiros_dinamica!$F:$F,[2]Retiros_dinamica!D:D,"S/I",0)</f>
        <v>S/I</v>
      </c>
      <c r="AA871" s="11" t="str">
        <f>_xlfn.XLOOKUP($D871,[2]Retiros_dinamica!$F:$F,[2]Retiros_dinamica!E:E,"S/I",0)</f>
        <v>S/I</v>
      </c>
      <c r="AB871" s="6" t="str">
        <f>_xlfn.XLOOKUP(C871,[2]CMg!$I$4:$I$106,[2]CMg!$M$4:$M$106,"----",0,1)</f>
        <v>----</v>
      </c>
      <c r="AC871" s="6" t="str">
        <f>_xlfn.XLOOKUP(C871,[2]CMg!$A$4:$A$106,[2]CMg!$B$4:$B$106,"----",0,1)</f>
        <v>----</v>
      </c>
      <c r="AD871" s="6" t="str">
        <f>_xlfn.XLOOKUP(C871,'[3]Promedio solar Cmg'!$A$4:$A$106,'[3]Promedio solar Cmg'!$B$4:$B$106,"----",0,1)</f>
        <v>----</v>
      </c>
      <c r="AH871" s="12">
        <f>_xlfn.XLOOKUP($E871,'[2]Balance económico'!$C:$C,'[2]Balance económico'!$D:$D,"-",0)</f>
        <v>6375328015.7772694</v>
      </c>
      <c r="AI871" s="12">
        <f>_xlfn.XLOOKUP($E871,'[2]Balance económico'!$C:$C,'[2]Balance económico'!$E:$E,"-",0)</f>
        <v>48172067074.887741</v>
      </c>
      <c r="AJ871" s="12">
        <f>_xlfn.XLOOKUP($E871,'[2]Balance económico'!$C:$C,'[2]Balance económico'!$F:$F,"-",0)</f>
        <v>879755791.67572367</v>
      </c>
      <c r="AK871" s="6" t="str">
        <f t="shared" si="40"/>
        <v>PPA</v>
      </c>
      <c r="AL871" s="12" t="str" cm="1">
        <f t="array" ref="AL871">IFERROR((X871*[2]!Tabla2[Bloque A] + 'BD Centrales 2025'!Y763*[2]!Tabla2[Bloque B] + 'BD Centrales 2025'!Z763*[2]!Tabla2[Bloque C])*#REF!,"-")</f>
        <v>-</v>
      </c>
      <c r="AM871" s="12" t="str">
        <f t="shared" si="41"/>
        <v>-</v>
      </c>
      <c r="AN871" s="12">
        <f>IFERROR((AH871+AI871+AJ871)/(SUMIFS($W$2:$W$1194,$E$2:$E$1194,E871)*1000*#REF!),0)</f>
        <v>0</v>
      </c>
    </row>
    <row r="872" spans="1:40" ht="14.4" x14ac:dyDescent="0.3">
      <c r="A872" s="7">
        <v>2022</v>
      </c>
      <c r="B872" s="7" t="s">
        <v>3089</v>
      </c>
      <c r="C872" s="8" t="s">
        <v>3090</v>
      </c>
      <c r="D872" s="6" t="s">
        <v>2444</v>
      </c>
      <c r="E872" s="6" t="str">
        <f>_xlfn.XLOOKUP(D872,'[2]Coordinados SEN'!$A:$A,'[2]Coordinados SEN'!$B:$B,"-",0)</f>
        <v>77.125.459-4</v>
      </c>
      <c r="F872" s="6" t="s">
        <v>2444</v>
      </c>
      <c r="G872" s="6">
        <f t="shared" si="39"/>
        <v>5</v>
      </c>
      <c r="H872" s="6" t="s">
        <v>3091</v>
      </c>
      <c r="I872" s="6" t="s">
        <v>2888</v>
      </c>
      <c r="J872" s="6" t="str">
        <f>_xlfn.XLOOKUP(I872,'[2]Barras CMg'!$E$2:$E$1527,'[2]Barras CMg'!$A$2:$A$1527,"------",0,1)</f>
        <v>------</v>
      </c>
      <c r="K872" s="6" t="s">
        <v>397</v>
      </c>
      <c r="L872" s="6">
        <v>2025</v>
      </c>
      <c r="M872" s="6" t="s">
        <v>495</v>
      </c>
      <c r="N872" s="6" t="s">
        <v>496</v>
      </c>
      <c r="O872" s="6" t="s">
        <v>213</v>
      </c>
      <c r="P872" s="6" t="s">
        <v>189</v>
      </c>
      <c r="Q872" s="6" t="s">
        <v>2074</v>
      </c>
      <c r="R872" s="6" t="s">
        <v>2074</v>
      </c>
      <c r="S872" s="6" t="s">
        <v>51</v>
      </c>
      <c r="T872" s="9" t="s">
        <v>3092</v>
      </c>
      <c r="U872" s="10">
        <v>3.02</v>
      </c>
      <c r="V872" s="10">
        <v>3</v>
      </c>
      <c r="W872" s="11" t="e">
        <f>_xlfn.XLOOKUP(C872,#REF!,#REF!,"S/I",0)</f>
        <v>#REF!</v>
      </c>
      <c r="X872" s="11" t="str">
        <f>_xlfn.XLOOKUP($D872,[2]Retiros_dinamica!$F:$F,[2]Retiros_dinamica!B:B,"S/I",0)</f>
        <v>S/I</v>
      </c>
      <c r="Y872" s="11" t="str">
        <f>_xlfn.XLOOKUP($D872,[2]Retiros_dinamica!$F:$F,[2]Retiros_dinamica!C:C,"S/I",0)</f>
        <v>S/I</v>
      </c>
      <c r="Z872" s="11" t="str">
        <f>_xlfn.XLOOKUP($D872,[2]Retiros_dinamica!$F:$F,[2]Retiros_dinamica!D:D,"S/I",0)</f>
        <v>S/I</v>
      </c>
      <c r="AA872" s="11" t="str">
        <f>_xlfn.XLOOKUP($D872,[2]Retiros_dinamica!$F:$F,[2]Retiros_dinamica!E:E,"S/I",0)</f>
        <v>S/I</v>
      </c>
      <c r="AB872" s="6" t="str">
        <f>_xlfn.XLOOKUP(C872,[2]CMg!$I$4:$I$106,[2]CMg!$M$4:$M$106,"----",0,1)</f>
        <v>----</v>
      </c>
      <c r="AC872" s="6" t="str">
        <f>_xlfn.XLOOKUP(C872,[2]CMg!$A$4:$A$106,[2]CMg!$B$4:$B$106,"----",0,1)</f>
        <v>----</v>
      </c>
      <c r="AD872" s="6" t="str">
        <f>_xlfn.XLOOKUP(C872,'[3]Promedio solar Cmg'!$A$4:$A$106,'[3]Promedio solar Cmg'!$B$4:$B$106,"----",0,1)</f>
        <v>----</v>
      </c>
      <c r="AH872" s="12">
        <f>_xlfn.XLOOKUP($E872,'[2]Balance económico'!$C:$C,'[2]Balance económico'!$D:$D,"-",0)</f>
        <v>1145098275.5321507</v>
      </c>
      <c r="AI872" s="12">
        <f>_xlfn.XLOOKUP($E872,'[2]Balance económico'!$C:$C,'[2]Balance económico'!$E:$E,"-",0)</f>
        <v>144542004.51999998</v>
      </c>
      <c r="AJ872" s="12" t="str">
        <f>_xlfn.XLOOKUP($E872,'[2]Balance económico'!$C:$C,'[2]Balance económico'!$F:$F,"-",0)</f>
        <v>----</v>
      </c>
      <c r="AK872" s="6" t="str">
        <f t="shared" si="40"/>
        <v>PPA</v>
      </c>
      <c r="AL872" s="12" t="str" cm="1">
        <f t="array" ref="AL872">IFERROR((X872*[2]!Tabla2[Bloque A] + 'BD Centrales 2025'!Y461*[2]!Tabla2[Bloque B] + 'BD Centrales 2025'!Z461*[2]!Tabla2[Bloque C])*#REF!,"-")</f>
        <v>-</v>
      </c>
      <c r="AM872" s="12" t="str">
        <f t="shared" si="41"/>
        <v>-</v>
      </c>
      <c r="AN872" s="12">
        <f>IFERROR((AH872+AI872+AJ872)/(SUMIFS($W$2:$W$1194,$E$2:$E$1194,E872)*1000*#REF!),0)</f>
        <v>0</v>
      </c>
    </row>
    <row r="873" spans="1:40" ht="14.4" x14ac:dyDescent="0.3">
      <c r="A873" s="7">
        <v>2023</v>
      </c>
      <c r="B873" s="7" t="s">
        <v>3410</v>
      </c>
      <c r="C873" s="8" t="s">
        <v>3411</v>
      </c>
      <c r="D873" s="6" t="s">
        <v>3412</v>
      </c>
      <c r="E873" s="6" t="str">
        <f>_xlfn.XLOOKUP(D873,'[2]Coordinados SEN'!$A:$A,'[2]Coordinados SEN'!$B:$B,"-",0)</f>
        <v>76.138.789-8</v>
      </c>
      <c r="F873" s="6" t="s">
        <v>3412</v>
      </c>
      <c r="G873" s="6">
        <f t="shared" si="39"/>
        <v>3</v>
      </c>
      <c r="H873" s="6" t="s">
        <v>3413</v>
      </c>
      <c r="I873" s="6" t="s">
        <v>3414</v>
      </c>
      <c r="J873" s="6" t="str">
        <f>_xlfn.XLOOKUP(I873,'[2]Barras CMg'!$E$2:$E$1527,'[2]Barras CMg'!$A$2:$A$1527,"------",0,1)</f>
        <v>CARDONAL______110</v>
      </c>
      <c r="K873" s="6">
        <v>6</v>
      </c>
      <c r="L873" s="6">
        <v>2025</v>
      </c>
      <c r="M873" s="6" t="s">
        <v>211</v>
      </c>
      <c r="N873" s="6" t="s">
        <v>212</v>
      </c>
      <c r="O873" s="6" t="s">
        <v>47</v>
      </c>
      <c r="P873" s="6" t="s">
        <v>106</v>
      </c>
      <c r="Q873" s="6" t="s">
        <v>144</v>
      </c>
      <c r="R873" s="6" t="s">
        <v>145</v>
      </c>
      <c r="S873" s="6" t="s">
        <v>51</v>
      </c>
      <c r="T873" s="9" t="s">
        <v>3415</v>
      </c>
      <c r="U873" s="10">
        <v>31.512699999999999</v>
      </c>
      <c r="V873" s="10">
        <v>30.895099999999999</v>
      </c>
      <c r="W873" s="11" t="e">
        <f>_xlfn.XLOOKUP(C873,#REF!,#REF!,"S/I",0)</f>
        <v>#REF!</v>
      </c>
      <c r="X873" s="11" t="str">
        <f>_xlfn.XLOOKUP($D873,[2]Retiros_dinamica!$F:$F,[2]Retiros_dinamica!B:B,"S/I",0)</f>
        <v>S/I</v>
      </c>
      <c r="Y873" s="11" t="str">
        <f>_xlfn.XLOOKUP($D873,[2]Retiros_dinamica!$F:$F,[2]Retiros_dinamica!C:C,"S/I",0)</f>
        <v>S/I</v>
      </c>
      <c r="Z873" s="11" t="str">
        <f>_xlfn.XLOOKUP($D873,[2]Retiros_dinamica!$F:$F,[2]Retiros_dinamica!D:D,"S/I",0)</f>
        <v>S/I</v>
      </c>
      <c r="AA873" s="11" t="str">
        <f>_xlfn.XLOOKUP($D873,[2]Retiros_dinamica!$F:$F,[2]Retiros_dinamica!E:E,"S/I",0)</f>
        <v>S/I</v>
      </c>
      <c r="AB873" s="6" t="str">
        <f>_xlfn.XLOOKUP(C873,[2]CMg!$I$4:$I$106,[2]CMg!$M$4:$M$106,"----",0,1)</f>
        <v>----</v>
      </c>
      <c r="AC873" s="6" t="str">
        <f>_xlfn.XLOOKUP(C873,[2]CMg!$A$4:$A$106,[2]CMg!$B$4:$B$106,"----",0,1)</f>
        <v>----</v>
      </c>
      <c r="AD873" s="6" t="str">
        <f>_xlfn.XLOOKUP(C873,'[3]Promedio solar Cmg'!$A$4:$A$106,'[3]Promedio solar Cmg'!$B$4:$B$106,"----",0,1)</f>
        <v>----</v>
      </c>
      <c r="AH873" s="12">
        <f>_xlfn.XLOOKUP($E873,'[2]Balance económico'!$C:$C,'[2]Balance económico'!$D:$D,"-",0)</f>
        <v>-4815016.2159255743</v>
      </c>
      <c r="AI873" s="12">
        <f>_xlfn.XLOOKUP($E873,'[2]Balance económico'!$C:$C,'[2]Balance económico'!$E:$E,"-",0)</f>
        <v>0</v>
      </c>
      <c r="AJ873" s="12" t="str">
        <f>_xlfn.XLOOKUP($E873,'[2]Balance económico'!$C:$C,'[2]Balance económico'!$F:$F,"-",0)</f>
        <v>----</v>
      </c>
      <c r="AK873" s="6" t="str">
        <f t="shared" si="40"/>
        <v>PPA</v>
      </c>
      <c r="AL873" s="12" t="str" cm="1">
        <f t="array" ref="AL873">IFERROR((X873*[2]!Tabla2[Bloque A] + 'BD Centrales 2025'!Y619*[2]!Tabla2[Bloque B] + 'BD Centrales 2025'!Z619*[2]!Tabla2[Bloque C])*#REF!,"-")</f>
        <v>-</v>
      </c>
      <c r="AM873" s="12" t="str">
        <f t="shared" si="41"/>
        <v>-</v>
      </c>
      <c r="AN873" s="12">
        <f>IFERROR((AH873+AI873+AJ873)/(SUMIFS($W$2:$W$1194,$E$2:$E$1194,E873)*1000*#REF!),0)</f>
        <v>0</v>
      </c>
    </row>
    <row r="874" spans="1:40" ht="14.4" x14ac:dyDescent="0.3">
      <c r="A874" s="7">
        <v>2024</v>
      </c>
      <c r="B874" s="7" t="s">
        <v>3093</v>
      </c>
      <c r="C874" s="8" t="s">
        <v>3094</v>
      </c>
      <c r="D874" s="6" t="s">
        <v>3095</v>
      </c>
      <c r="E874" s="6" t="str">
        <f>_xlfn.XLOOKUP(D874,'[2]Coordinados SEN'!$A:$A,'[2]Coordinados SEN'!$B:$B,"-",0)</f>
        <v>76.939.913-5</v>
      </c>
      <c r="F874" s="6" t="s">
        <v>3095</v>
      </c>
      <c r="G874" s="6">
        <f t="shared" si="39"/>
        <v>1</v>
      </c>
      <c r="H874" s="6" t="s">
        <v>3096</v>
      </c>
      <c r="I874" s="13" t="s">
        <v>3097</v>
      </c>
      <c r="J874" s="6" t="str">
        <f>_xlfn.XLOOKUP(I874,'[2]Barras CMg'!$E$2:$E$1527,'[2]Barras CMg'!$A$2:$A$1527,"------",0,1)</f>
        <v>CAUQUENES_____013</v>
      </c>
      <c r="K874" s="6">
        <v>23940</v>
      </c>
      <c r="L874" s="6">
        <v>2025</v>
      </c>
      <c r="M874" s="6" t="s">
        <v>495</v>
      </c>
      <c r="N874" s="6" t="s">
        <v>496</v>
      </c>
      <c r="O874" s="6" t="s">
        <v>157</v>
      </c>
      <c r="P874" s="6" t="s">
        <v>90</v>
      </c>
      <c r="Q874" s="6" t="s">
        <v>1950</v>
      </c>
      <c r="R874" s="6" t="s">
        <v>1950</v>
      </c>
      <c r="S874" s="6" t="s">
        <v>158</v>
      </c>
      <c r="T874" s="9" t="s">
        <v>3098</v>
      </c>
      <c r="U874" s="10">
        <v>8.7591000000000001</v>
      </c>
      <c r="V874" s="10">
        <v>8.4793000000000003</v>
      </c>
      <c r="W874" s="11" t="e">
        <f>_xlfn.XLOOKUP(C874,#REF!,#REF!,"S/I",0)</f>
        <v>#REF!</v>
      </c>
      <c r="X874" s="11" t="str">
        <f>_xlfn.XLOOKUP($D874,[2]Retiros_dinamica!$F:$F,[2]Retiros_dinamica!B:B,"S/I",0)</f>
        <v>S/I</v>
      </c>
      <c r="Y874" s="11" t="str">
        <f>_xlfn.XLOOKUP($D874,[2]Retiros_dinamica!$F:$F,[2]Retiros_dinamica!C:C,"S/I",0)</f>
        <v>S/I</v>
      </c>
      <c r="Z874" s="11" t="str">
        <f>_xlfn.XLOOKUP($D874,[2]Retiros_dinamica!$F:$F,[2]Retiros_dinamica!D:D,"S/I",0)</f>
        <v>S/I</v>
      </c>
      <c r="AA874" s="11" t="str">
        <f>_xlfn.XLOOKUP($D874,[2]Retiros_dinamica!$F:$F,[2]Retiros_dinamica!E:E,"S/I",0)</f>
        <v>S/I</v>
      </c>
      <c r="AB874" s="6" t="str">
        <f>_xlfn.XLOOKUP(C874,[2]CMg!$I$4:$I$106,[2]CMg!$M$4:$M$106,"----",0,1)</f>
        <v>----</v>
      </c>
      <c r="AC874" s="6" t="str">
        <f>_xlfn.XLOOKUP(C874,'[3]Promedio Cmg'!$A$4:$A$106,'[3]Promedio Cmg'!$B$4:$B$106,"---",0,1)</f>
        <v>---</v>
      </c>
      <c r="AD874" s="6" t="str">
        <f>_xlfn.XLOOKUP(C874,'[3]Promedio solar Cmg'!$A$4:$A$106,'[3]Promedio solar Cmg'!$B$4:$B$106,"----",0,1)</f>
        <v>----</v>
      </c>
      <c r="AH874" s="12">
        <f>_xlfn.XLOOKUP($E874,'[2]Balance económico'!$C:$C,'[2]Balance económico'!$D:$D,"-",0)</f>
        <v>521405486.62767327</v>
      </c>
      <c r="AI874" s="12">
        <f>_xlfn.XLOOKUP($E874,'[2]Balance económico'!$C:$C,'[2]Balance económico'!$E:$E,"-",0)</f>
        <v>69175871.118000001</v>
      </c>
      <c r="AJ874" s="12" t="str">
        <f>_xlfn.XLOOKUP($E874,'[2]Balance económico'!$C:$C,'[2]Balance económico'!$F:$F,"-",0)</f>
        <v>----</v>
      </c>
      <c r="AK874" s="6" t="str">
        <f t="shared" si="40"/>
        <v>PPA</v>
      </c>
      <c r="AL874" s="12" t="str" cm="1">
        <f t="array" ref="AL874">IFERROR((X874*[2]!Tabla2[Bloque A] + 'BD Centrales 2025'!Y951*[2]!Tabla2[Bloque B] + 'BD Centrales 2025'!Z951*[2]!Tabla2[Bloque C])*#REF!,"-")</f>
        <v>-</v>
      </c>
      <c r="AM874" s="12" t="str">
        <f t="shared" si="41"/>
        <v>-</v>
      </c>
      <c r="AN874" s="12">
        <f>IFERROR((AH874+AI874+AJ874)/(SUMIFS($W$2:$W$1194,$E$2:$E$1194,E874)*1000*#REF!),0)</f>
        <v>0</v>
      </c>
    </row>
    <row r="875" spans="1:40" ht="14.4" x14ac:dyDescent="0.3">
      <c r="A875" s="7">
        <v>2025</v>
      </c>
      <c r="B875" s="7" t="s">
        <v>3099</v>
      </c>
      <c r="C875" s="8" t="s">
        <v>3100</v>
      </c>
      <c r="D875" s="6" t="s">
        <v>2634</v>
      </c>
      <c r="E875" s="6" t="str">
        <f>_xlfn.XLOOKUP(D875,'[2]Coordinados SEN'!$A:$A,'[2]Coordinados SEN'!$B:$B,"-",0)</f>
        <v>77.266.105-3</v>
      </c>
      <c r="F875" s="6" t="s">
        <v>2634</v>
      </c>
      <c r="G875" s="6">
        <f t="shared" si="39"/>
        <v>12</v>
      </c>
      <c r="H875" s="6" t="s">
        <v>3101</v>
      </c>
      <c r="I875" s="6" t="s">
        <v>2373</v>
      </c>
      <c r="J875" s="6" t="str">
        <f>_xlfn.XLOOKUP(I875,'[2]Barras CMg'!$E$2:$E$1527,'[2]Barras CMg'!$A$2:$A$1527,"------",0,1)</f>
        <v>------</v>
      </c>
      <c r="K875" s="6" t="s">
        <v>397</v>
      </c>
      <c r="L875" s="6">
        <v>2025</v>
      </c>
      <c r="M875" s="6" t="s">
        <v>495</v>
      </c>
      <c r="N875" s="6" t="s">
        <v>496</v>
      </c>
      <c r="O875" s="6" t="s">
        <v>213</v>
      </c>
      <c r="P875" s="6" t="s">
        <v>90</v>
      </c>
      <c r="Q875" s="6" t="s">
        <v>868</v>
      </c>
      <c r="R875" s="6" t="s">
        <v>1461</v>
      </c>
      <c r="S875" s="6" t="s">
        <v>51</v>
      </c>
      <c r="T875" s="9" t="s">
        <v>3102</v>
      </c>
      <c r="U875" s="10">
        <v>8.0980000000000008</v>
      </c>
      <c r="V875" s="10">
        <v>8</v>
      </c>
      <c r="W875" s="11" t="e">
        <f>_xlfn.XLOOKUP(C875,#REF!,#REF!,"S/I",0)</f>
        <v>#REF!</v>
      </c>
      <c r="X875" s="11" t="str">
        <f>_xlfn.XLOOKUP($D875,[2]Retiros_dinamica!$F:$F,[2]Retiros_dinamica!B:B,"S/I",0)</f>
        <v>S/I</v>
      </c>
      <c r="Y875" s="11" t="str">
        <f>_xlfn.XLOOKUP($D875,[2]Retiros_dinamica!$F:$F,[2]Retiros_dinamica!C:C,"S/I",0)</f>
        <v>S/I</v>
      </c>
      <c r="Z875" s="11" t="str">
        <f>_xlfn.XLOOKUP($D875,[2]Retiros_dinamica!$F:$F,[2]Retiros_dinamica!D:D,"S/I",0)</f>
        <v>S/I</v>
      </c>
      <c r="AA875" s="11" t="str">
        <f>_xlfn.XLOOKUP($D875,[2]Retiros_dinamica!$F:$F,[2]Retiros_dinamica!E:E,"S/I",0)</f>
        <v>S/I</v>
      </c>
      <c r="AB875" s="6" t="str">
        <f>_xlfn.XLOOKUP(C875,[2]CMg!$I$4:$I$106,[2]CMg!$M$4:$M$106,"----",0,1)</f>
        <v>----</v>
      </c>
      <c r="AC875" s="6" t="str">
        <f>_xlfn.XLOOKUP(C875,[2]CMg!$A$4:$A$106,[2]CMg!$B$4:$B$106,"----",0,1)</f>
        <v>----</v>
      </c>
      <c r="AD875" s="6" t="str">
        <f>_xlfn.XLOOKUP(C875,'[3]Promedio solar Cmg'!$A$4:$A$106,'[3]Promedio solar Cmg'!$B$4:$B$106,"----",0,1)</f>
        <v>----</v>
      </c>
      <c r="AH875" s="12">
        <f>_xlfn.XLOOKUP($E875,'[2]Balance económico'!$C:$C,'[2]Balance económico'!$D:$D,"-",0)</f>
        <v>5185813167.2190123</v>
      </c>
      <c r="AI875" s="12">
        <f>_xlfn.XLOOKUP($E875,'[2]Balance económico'!$C:$C,'[2]Balance económico'!$E:$E,"-",0)</f>
        <v>519590222.40888005</v>
      </c>
      <c r="AJ875" s="12" t="str">
        <f>_xlfn.XLOOKUP($E875,'[2]Balance económico'!$C:$C,'[2]Balance económico'!$F:$F,"-",0)</f>
        <v>----</v>
      </c>
      <c r="AK875" s="6" t="str">
        <f t="shared" si="40"/>
        <v>PPA</v>
      </c>
      <c r="AL875" s="12" t="str" cm="1">
        <f t="array" ref="AL875">IFERROR((X875*[2]!Tabla2[Bloque A] + 'BD Centrales 2025'!Y532*[2]!Tabla2[Bloque B] + 'BD Centrales 2025'!Z532*[2]!Tabla2[Bloque C])*#REF!,"-")</f>
        <v>-</v>
      </c>
      <c r="AM875" s="12" t="str">
        <f t="shared" si="41"/>
        <v>-</v>
      </c>
      <c r="AN875" s="12">
        <f>IFERROR((AH875+AI875+AJ875)/(SUMIFS($W$2:$W$1194,$E$2:$E$1194,E875)*1000*#REF!),0)</f>
        <v>0</v>
      </c>
    </row>
    <row r="876" spans="1:40" ht="14.4" x14ac:dyDescent="0.3">
      <c r="A876" s="7">
        <v>2027</v>
      </c>
      <c r="B876" s="7" t="s">
        <v>3103</v>
      </c>
      <c r="C876" s="8" t="s">
        <v>3104</v>
      </c>
      <c r="D876" s="6" t="s">
        <v>1908</v>
      </c>
      <c r="E876" s="6" t="str">
        <f>_xlfn.XLOOKUP(D876,'[2]Coordinados SEN'!$A:$A,'[2]Coordinados SEN'!$B:$B,"-",0)</f>
        <v>77.542.606-3</v>
      </c>
      <c r="F876" s="6" t="s">
        <v>3105</v>
      </c>
      <c r="G876" s="6">
        <f t="shared" si="39"/>
        <v>15</v>
      </c>
      <c r="H876" s="6" t="s">
        <v>3106</v>
      </c>
      <c r="I876" s="6" t="s">
        <v>1146</v>
      </c>
      <c r="J876" s="6" t="str">
        <f>_xlfn.XLOOKUP(I876,'[2]Barras CMg'!$E$2:$E$1527,'[2]Barras CMg'!$A$2:$A$1527,"------",0,1)</f>
        <v>------</v>
      </c>
      <c r="K876" s="6" t="s">
        <v>397</v>
      </c>
      <c r="L876" s="6">
        <v>2025</v>
      </c>
      <c r="M876" s="6" t="s">
        <v>495</v>
      </c>
      <c r="N876" s="6" t="s">
        <v>496</v>
      </c>
      <c r="O876" s="6" t="s">
        <v>213</v>
      </c>
      <c r="P876" s="6" t="s">
        <v>106</v>
      </c>
      <c r="Q876" s="6" t="s">
        <v>243</v>
      </c>
      <c r="R876" s="6" t="s">
        <v>1147</v>
      </c>
      <c r="S876" s="6" t="s">
        <v>51</v>
      </c>
      <c r="T876" s="9" t="s">
        <v>2955</v>
      </c>
      <c r="U876" s="10">
        <v>9.1129999999999995</v>
      </c>
      <c r="V876" s="10">
        <v>9</v>
      </c>
      <c r="W876" s="11" t="e">
        <f>_xlfn.XLOOKUP(C876,#REF!,#REF!,"S/I",0)</f>
        <v>#REF!</v>
      </c>
      <c r="X876" s="11" t="str">
        <f>_xlfn.XLOOKUP($D876,[2]Retiros_dinamica!$F:$F,[2]Retiros_dinamica!B:B,"S/I",0)</f>
        <v>S/I</v>
      </c>
      <c r="Y876" s="11" t="str">
        <f>_xlfn.XLOOKUP($D876,[2]Retiros_dinamica!$F:$F,[2]Retiros_dinamica!C:C,"S/I",0)</f>
        <v>S/I</v>
      </c>
      <c r="Z876" s="11" t="str">
        <f>_xlfn.XLOOKUP($D876,[2]Retiros_dinamica!$F:$F,[2]Retiros_dinamica!D:D,"S/I",0)</f>
        <v>S/I</v>
      </c>
      <c r="AA876" s="11" t="str">
        <f>_xlfn.XLOOKUP($D876,[2]Retiros_dinamica!$F:$F,[2]Retiros_dinamica!E:E,"S/I",0)</f>
        <v>S/I</v>
      </c>
      <c r="AB876" s="6" t="str">
        <f>_xlfn.XLOOKUP(C876,[2]CMg!$I$4:$I$106,[2]CMg!$M$4:$M$106,"----",0,1)</f>
        <v>----</v>
      </c>
      <c r="AC876" s="6" t="str">
        <f>_xlfn.XLOOKUP(C876,[2]CMg!$A$4:$A$106,[2]CMg!$B$4:$B$106,"----",0,1)</f>
        <v>----</v>
      </c>
      <c r="AD876" s="6" t="str">
        <f>_xlfn.XLOOKUP(C876,'[3]Promedio solar Cmg'!$A$4:$A$106,'[3]Promedio solar Cmg'!$B$4:$B$106,"----",0,1)</f>
        <v>----</v>
      </c>
      <c r="AH876" s="12">
        <f>_xlfn.XLOOKUP($E876,'[2]Balance económico'!$C:$C,'[2]Balance económico'!$D:$D,"-",0)</f>
        <v>5234278909.4674969</v>
      </c>
      <c r="AI876" s="12">
        <f>_xlfn.XLOOKUP($E876,'[2]Balance económico'!$C:$C,'[2]Balance económico'!$E:$E,"-",0)</f>
        <v>612986473.29659998</v>
      </c>
      <c r="AJ876" s="12" t="str">
        <f>_xlfn.XLOOKUP($E876,'[2]Balance económico'!$C:$C,'[2]Balance económico'!$F:$F,"-",0)</f>
        <v>----</v>
      </c>
      <c r="AK876" s="6" t="str">
        <f t="shared" si="40"/>
        <v>PPA</v>
      </c>
      <c r="AL876" s="12" t="str" cm="1">
        <f t="array" ref="AL876">IFERROR((X876*[2]!Tabla2[Bloque A] + 'BD Centrales 2025'!Y561*[2]!Tabla2[Bloque B] + 'BD Centrales 2025'!Z561*[2]!Tabla2[Bloque C])*#REF!,"-")</f>
        <v>-</v>
      </c>
      <c r="AM876" s="12" t="str">
        <f t="shared" si="41"/>
        <v>-</v>
      </c>
      <c r="AN876" s="12">
        <f>IFERROR((AH876+AI876+AJ876)/(SUMIFS($W$2:$W$1194,$E$2:$E$1194,E876)*1000*#REF!),0)</f>
        <v>0</v>
      </c>
    </row>
    <row r="877" spans="1:40" ht="14.4" x14ac:dyDescent="0.3">
      <c r="A877" s="7">
        <v>2028</v>
      </c>
      <c r="B877" s="7" t="s">
        <v>3107</v>
      </c>
      <c r="C877" s="8" t="s">
        <v>3108</v>
      </c>
      <c r="D877" s="6" t="s">
        <v>2269</v>
      </c>
      <c r="E877" s="6" t="str">
        <f>_xlfn.XLOOKUP(D877,'[2]Coordinados SEN'!$A:$A,'[2]Coordinados SEN'!$B:$B,"-",0)</f>
        <v>77.428.039-1</v>
      </c>
      <c r="F877" s="6" t="s">
        <v>3109</v>
      </c>
      <c r="G877" s="6">
        <f t="shared" si="39"/>
        <v>18</v>
      </c>
      <c r="H877" s="6" t="s">
        <v>3110</v>
      </c>
      <c r="I877" s="6" t="s">
        <v>3111</v>
      </c>
      <c r="J877" s="6" t="str">
        <f>_xlfn.XLOOKUP(I877,'[2]Barras CMg'!$E$2:$E$1527,'[2]Barras CMg'!$A$2:$A$1527,"------",0,1)</f>
        <v>------</v>
      </c>
      <c r="K877" s="6" t="s">
        <v>397</v>
      </c>
      <c r="L877" s="6">
        <v>2025</v>
      </c>
      <c r="M877" s="6" t="s">
        <v>495</v>
      </c>
      <c r="N877" s="6" t="s">
        <v>496</v>
      </c>
      <c r="O877" s="6" t="s">
        <v>213</v>
      </c>
      <c r="P877" s="6" t="s">
        <v>189</v>
      </c>
      <c r="Q877" s="6" t="s">
        <v>2074</v>
      </c>
      <c r="R877" s="6" t="s">
        <v>3112</v>
      </c>
      <c r="S877" s="6" t="s">
        <v>51</v>
      </c>
      <c r="T877" s="9" t="s">
        <v>3113</v>
      </c>
      <c r="U877" s="10">
        <v>9.0150000000000006</v>
      </c>
      <c r="V877" s="10">
        <v>9</v>
      </c>
      <c r="W877" s="11" t="e">
        <f>_xlfn.XLOOKUP(C877,#REF!,#REF!,"S/I",0)</f>
        <v>#REF!</v>
      </c>
      <c r="X877" s="11" t="str">
        <f>_xlfn.XLOOKUP($D877,[2]Retiros_dinamica!$F:$F,[2]Retiros_dinamica!B:B,"S/I",0)</f>
        <v>S/I</v>
      </c>
      <c r="Y877" s="11" t="str">
        <f>_xlfn.XLOOKUP($D877,[2]Retiros_dinamica!$F:$F,[2]Retiros_dinamica!C:C,"S/I",0)</f>
        <v>S/I</v>
      </c>
      <c r="Z877" s="11" t="str">
        <f>_xlfn.XLOOKUP($D877,[2]Retiros_dinamica!$F:$F,[2]Retiros_dinamica!D:D,"S/I",0)</f>
        <v>S/I</v>
      </c>
      <c r="AA877" s="11" t="str">
        <f>_xlfn.XLOOKUP($D877,[2]Retiros_dinamica!$F:$F,[2]Retiros_dinamica!E:E,"S/I",0)</f>
        <v>S/I</v>
      </c>
      <c r="AB877" s="6" t="str">
        <f>_xlfn.XLOOKUP(C877,[2]CMg!$I$4:$I$106,[2]CMg!$M$4:$M$106,"----",0,1)</f>
        <v>----</v>
      </c>
      <c r="AC877" s="6" t="str">
        <f>_xlfn.XLOOKUP(C877,[2]CMg!$A$4:$A$106,[2]CMg!$B$4:$B$106,"----",0,1)</f>
        <v>----</v>
      </c>
      <c r="AD877" s="6" t="str">
        <f>_xlfn.XLOOKUP(C877,'[3]Promedio solar Cmg'!$A$4:$A$106,'[3]Promedio solar Cmg'!$B$4:$B$106,"----",0,1)</f>
        <v>----</v>
      </c>
      <c r="AH877" s="12">
        <f>_xlfn.XLOOKUP($E877,'[2]Balance económico'!$C:$C,'[2]Balance económico'!$D:$D,"-",0)</f>
        <v>11750921855.045132</v>
      </c>
      <c r="AI877" s="12">
        <f>_xlfn.XLOOKUP($E877,'[2]Balance económico'!$C:$C,'[2]Balance económico'!$E:$E,"-",0)</f>
        <v>1248381383.0746999</v>
      </c>
      <c r="AJ877" s="12" t="str">
        <f>_xlfn.XLOOKUP($E877,'[2]Balance económico'!$C:$C,'[2]Balance económico'!$F:$F,"-",0)</f>
        <v>----</v>
      </c>
      <c r="AK877" s="6" t="str">
        <f t="shared" si="40"/>
        <v>PPA</v>
      </c>
      <c r="AL877" s="12" t="str" cm="1">
        <f t="array" ref="AL877">IFERROR((X877*[2]!Tabla2[Bloque A] + 'BD Centrales 2025'!Y638*[2]!Tabla2[Bloque B] + 'BD Centrales 2025'!Z638*[2]!Tabla2[Bloque C])*#REF!,"-")</f>
        <v>-</v>
      </c>
      <c r="AM877" s="12" t="str">
        <f t="shared" si="41"/>
        <v>-</v>
      </c>
      <c r="AN877" s="12">
        <f>IFERROR((AH877+AI877+AJ877)/(SUMIFS($W$2:$W$1194,$E$2:$E$1194,E877)*1000*#REF!),0)</f>
        <v>0</v>
      </c>
    </row>
    <row r="878" spans="1:40" ht="14.4" x14ac:dyDescent="0.3">
      <c r="A878" s="7">
        <v>2029</v>
      </c>
      <c r="B878" s="7" t="s">
        <v>3114</v>
      </c>
      <c r="C878" s="8" t="s">
        <v>3115</v>
      </c>
      <c r="D878" s="6" t="s">
        <v>2547</v>
      </c>
      <c r="E878" s="6" t="str">
        <f>_xlfn.XLOOKUP(D878,'[2]Coordinados SEN'!$A:$A,'[2]Coordinados SEN'!$B:$B,"-",0)</f>
        <v>77.324.593-2</v>
      </c>
      <c r="F878" s="6" t="s">
        <v>3116</v>
      </c>
      <c r="G878" s="6">
        <f t="shared" si="39"/>
        <v>6</v>
      </c>
      <c r="H878" s="6" t="s">
        <v>3117</v>
      </c>
      <c r="I878" s="6" t="s">
        <v>2469</v>
      </c>
      <c r="J878" s="6" t="str">
        <f>_xlfn.XLOOKUP(I878,'[2]Barras CMg'!$E$2:$E$1527,'[2]Barras CMg'!$A$2:$A$1527,"------",0,1)</f>
        <v>------</v>
      </c>
      <c r="K878" s="6" t="s">
        <v>397</v>
      </c>
      <c r="L878" s="6">
        <v>2025</v>
      </c>
      <c r="M878" s="6" t="s">
        <v>495</v>
      </c>
      <c r="N878" s="6" t="s">
        <v>496</v>
      </c>
      <c r="O878" s="6" t="s">
        <v>213</v>
      </c>
      <c r="P878" s="6" t="s">
        <v>106</v>
      </c>
      <c r="Q878" s="6" t="s">
        <v>107</v>
      </c>
      <c r="R878" s="6" t="s">
        <v>3118</v>
      </c>
      <c r="S878" s="6" t="s">
        <v>51</v>
      </c>
      <c r="T878" s="9" t="s">
        <v>3119</v>
      </c>
      <c r="U878" s="10">
        <v>3.0150000000000001</v>
      </c>
      <c r="V878" s="10">
        <v>3</v>
      </c>
      <c r="W878" s="11" t="e">
        <f>_xlfn.XLOOKUP(C878,#REF!,#REF!,"S/I",0)</f>
        <v>#REF!</v>
      </c>
      <c r="X878" s="11" t="str">
        <f>_xlfn.XLOOKUP($D878,[2]Retiros_dinamica!$F:$F,[2]Retiros_dinamica!B:B,"S/I",0)</f>
        <v>S/I</v>
      </c>
      <c r="Y878" s="11" t="str">
        <f>_xlfn.XLOOKUP($D878,[2]Retiros_dinamica!$F:$F,[2]Retiros_dinamica!C:C,"S/I",0)</f>
        <v>S/I</v>
      </c>
      <c r="Z878" s="11" t="str">
        <f>_xlfn.XLOOKUP($D878,[2]Retiros_dinamica!$F:$F,[2]Retiros_dinamica!D:D,"S/I",0)</f>
        <v>S/I</v>
      </c>
      <c r="AA878" s="11" t="str">
        <f>_xlfn.XLOOKUP($D878,[2]Retiros_dinamica!$F:$F,[2]Retiros_dinamica!E:E,"S/I",0)</f>
        <v>S/I</v>
      </c>
      <c r="AB878" s="6" t="str">
        <f>_xlfn.XLOOKUP(C878,[2]CMg!$I$4:$I$106,[2]CMg!$M$4:$M$106,"----",0,1)</f>
        <v>----</v>
      </c>
      <c r="AC878" s="6" t="str">
        <f>_xlfn.XLOOKUP(C878,[2]CMg!$A$4:$A$106,[2]CMg!$B$4:$B$106,"----",0,1)</f>
        <v>----</v>
      </c>
      <c r="AD878" s="6" t="str">
        <f>_xlfn.XLOOKUP(C878,'[3]Promedio solar Cmg'!$A$4:$A$106,'[3]Promedio solar Cmg'!$B$4:$B$106,"----",0,1)</f>
        <v>----</v>
      </c>
      <c r="AH878" s="12">
        <f>_xlfn.XLOOKUP($E878,'[2]Balance económico'!$C:$C,'[2]Balance económico'!$D:$D,"-",0)</f>
        <v>2037761490.0484819</v>
      </c>
      <c r="AI878" s="12">
        <f>_xlfn.XLOOKUP($E878,'[2]Balance económico'!$C:$C,'[2]Balance económico'!$E:$E,"-",0)</f>
        <v>218388810.38430002</v>
      </c>
      <c r="AJ878" s="12" t="str">
        <f>_xlfn.XLOOKUP($E878,'[2]Balance económico'!$C:$C,'[2]Balance económico'!$F:$F,"-",0)</f>
        <v>----</v>
      </c>
      <c r="AK878" s="6" t="str">
        <f t="shared" si="40"/>
        <v>PPA</v>
      </c>
      <c r="AL878" s="12" t="str" cm="1">
        <f t="array" ref="AL878">IFERROR((X878*[2]!Tabla2[Bloque A] + 'BD Centrales 2025'!Y489*[2]!Tabla2[Bloque B] + 'BD Centrales 2025'!Z489*[2]!Tabla2[Bloque C])*#REF!,"-")</f>
        <v>-</v>
      </c>
      <c r="AM878" s="12" t="str">
        <f t="shared" si="41"/>
        <v>-</v>
      </c>
      <c r="AN878" s="12">
        <f>IFERROR((AH878+AI878+AJ878)/(SUMIFS($W$2:$W$1194,$E$2:$E$1194,E878)*1000*#REF!),0)</f>
        <v>0</v>
      </c>
    </row>
    <row r="879" spans="1:40" ht="14.4" x14ac:dyDescent="0.3">
      <c r="A879" s="7">
        <v>2030</v>
      </c>
      <c r="B879" s="7" t="s">
        <v>3120</v>
      </c>
      <c r="C879" s="8" t="s">
        <v>3121</v>
      </c>
      <c r="D879" s="6" t="s">
        <v>2547</v>
      </c>
      <c r="E879" s="6" t="str">
        <f>_xlfn.XLOOKUP(D879,'[2]Coordinados SEN'!$A:$A,'[2]Coordinados SEN'!$B:$B,"-",0)</f>
        <v>77.324.593-2</v>
      </c>
      <c r="F879" s="6" t="s">
        <v>3116</v>
      </c>
      <c r="G879" s="6">
        <f t="shared" si="39"/>
        <v>6</v>
      </c>
      <c r="H879" s="6" t="s">
        <v>3117</v>
      </c>
      <c r="I879" s="6" t="s">
        <v>2469</v>
      </c>
      <c r="J879" s="6" t="str">
        <f>_xlfn.XLOOKUP(I879,'[2]Barras CMg'!$E$2:$E$1527,'[2]Barras CMg'!$A$2:$A$1527,"------",0,1)</f>
        <v>------</v>
      </c>
      <c r="K879" s="6" t="s">
        <v>397</v>
      </c>
      <c r="L879" s="6">
        <v>2025</v>
      </c>
      <c r="M879" s="6" t="s">
        <v>495</v>
      </c>
      <c r="N879" s="6" t="s">
        <v>496</v>
      </c>
      <c r="O879" s="6" t="s">
        <v>213</v>
      </c>
      <c r="P879" s="6" t="s">
        <v>106</v>
      </c>
      <c r="Q879" s="6" t="s">
        <v>107</v>
      </c>
      <c r="R879" s="6" t="s">
        <v>3118</v>
      </c>
      <c r="S879" s="6" t="s">
        <v>51</v>
      </c>
      <c r="T879" s="9" t="s">
        <v>3119</v>
      </c>
      <c r="U879" s="10">
        <v>3.0150000000000001</v>
      </c>
      <c r="V879" s="10">
        <v>3</v>
      </c>
      <c r="W879" s="11" t="e">
        <f>_xlfn.XLOOKUP(C879,#REF!,#REF!,"S/I",0)</f>
        <v>#REF!</v>
      </c>
      <c r="X879" s="11" t="str">
        <f>_xlfn.XLOOKUP($D879,[2]Retiros_dinamica!$F:$F,[2]Retiros_dinamica!B:B,"S/I",0)</f>
        <v>S/I</v>
      </c>
      <c r="Y879" s="11" t="str">
        <f>_xlfn.XLOOKUP($D879,[2]Retiros_dinamica!$F:$F,[2]Retiros_dinamica!C:C,"S/I",0)</f>
        <v>S/I</v>
      </c>
      <c r="Z879" s="11" t="str">
        <f>_xlfn.XLOOKUP($D879,[2]Retiros_dinamica!$F:$F,[2]Retiros_dinamica!D:D,"S/I",0)</f>
        <v>S/I</v>
      </c>
      <c r="AA879" s="11" t="str">
        <f>_xlfn.XLOOKUP($D879,[2]Retiros_dinamica!$F:$F,[2]Retiros_dinamica!E:E,"S/I",0)</f>
        <v>S/I</v>
      </c>
      <c r="AB879" s="6" t="str">
        <f>_xlfn.XLOOKUP(C879,[2]CMg!$I$4:$I$106,[2]CMg!$M$4:$M$106,"----",0,1)</f>
        <v>----</v>
      </c>
      <c r="AC879" s="6" t="str">
        <f>_xlfn.XLOOKUP(C879,[2]CMg!$A$4:$A$106,[2]CMg!$B$4:$B$106,"----",0,1)</f>
        <v>----</v>
      </c>
      <c r="AD879" s="6" t="str">
        <f>_xlfn.XLOOKUP(C879,'[3]Promedio solar Cmg'!$A$4:$A$106,'[3]Promedio solar Cmg'!$B$4:$B$106,"----",0,1)</f>
        <v>----</v>
      </c>
      <c r="AH879" s="12">
        <f>_xlfn.XLOOKUP($E879,'[2]Balance económico'!$C:$C,'[2]Balance económico'!$D:$D,"-",0)</f>
        <v>2037761490.0484819</v>
      </c>
      <c r="AI879" s="12">
        <f>_xlfn.XLOOKUP($E879,'[2]Balance económico'!$C:$C,'[2]Balance económico'!$E:$E,"-",0)</f>
        <v>218388810.38430002</v>
      </c>
      <c r="AJ879" s="12" t="str">
        <f>_xlfn.XLOOKUP($E879,'[2]Balance económico'!$C:$C,'[2]Balance económico'!$F:$F,"-",0)</f>
        <v>----</v>
      </c>
      <c r="AK879" s="6" t="str">
        <f t="shared" si="40"/>
        <v>PPA</v>
      </c>
      <c r="AL879" s="12" t="str" cm="1">
        <f t="array" ref="AL879">IFERROR((X879*[2]!Tabla2[Bloque A] + 'BD Centrales 2025'!Y490*[2]!Tabla2[Bloque B] + 'BD Centrales 2025'!Z490*[2]!Tabla2[Bloque C])*#REF!,"-")</f>
        <v>-</v>
      </c>
      <c r="AM879" s="12" t="str">
        <f t="shared" si="41"/>
        <v>-</v>
      </c>
      <c r="AN879" s="12">
        <f>IFERROR((AH879+AI879+AJ879)/(SUMIFS($W$2:$W$1194,$E$2:$E$1194,E879)*1000*#REF!),0)</f>
        <v>0</v>
      </c>
    </row>
    <row r="880" spans="1:40" ht="14.4" x14ac:dyDescent="0.3">
      <c r="A880" s="7">
        <v>2031</v>
      </c>
      <c r="B880" s="7" t="s">
        <v>3122</v>
      </c>
      <c r="C880" s="8" t="s">
        <v>3123</v>
      </c>
      <c r="D880" s="6" t="s">
        <v>1908</v>
      </c>
      <c r="E880" s="6" t="str">
        <f>_xlfn.XLOOKUP(D880,'[2]Coordinados SEN'!$A:$A,'[2]Coordinados SEN'!$B:$B,"-",0)</f>
        <v>77.542.606-3</v>
      </c>
      <c r="F880" s="6" t="s">
        <v>3124</v>
      </c>
      <c r="G880" s="6">
        <f t="shared" si="39"/>
        <v>15</v>
      </c>
      <c r="H880" s="6" t="s">
        <v>3125</v>
      </c>
      <c r="I880" s="6" t="s">
        <v>3126</v>
      </c>
      <c r="J880" s="6" t="str">
        <f>_xlfn.XLOOKUP(I880,'[2]Barras CMg'!$E$2:$E$1527,'[2]Barras CMg'!$A$2:$A$1527,"------",0,1)</f>
        <v>------</v>
      </c>
      <c r="K880" s="6" t="s">
        <v>397</v>
      </c>
      <c r="L880" s="6">
        <v>2025</v>
      </c>
      <c r="M880" s="6" t="s">
        <v>495</v>
      </c>
      <c r="N880" s="6" t="s">
        <v>496</v>
      </c>
      <c r="O880" s="6" t="s">
        <v>213</v>
      </c>
      <c r="P880" s="6" t="s">
        <v>106</v>
      </c>
      <c r="Q880" s="6" t="s">
        <v>243</v>
      </c>
      <c r="R880" s="6" t="s">
        <v>1018</v>
      </c>
      <c r="S880" s="6" t="s">
        <v>51</v>
      </c>
      <c r="T880" s="9" t="s">
        <v>3119</v>
      </c>
      <c r="U880" s="10">
        <v>9.1620000000000008</v>
      </c>
      <c r="V880" s="10">
        <v>9</v>
      </c>
      <c r="W880" s="11" t="e">
        <f>_xlfn.XLOOKUP(C880,#REF!,#REF!,"S/I",0)</f>
        <v>#REF!</v>
      </c>
      <c r="X880" s="11" t="str">
        <f>_xlfn.XLOOKUP($D880,[2]Retiros_dinamica!$F:$F,[2]Retiros_dinamica!B:B,"S/I",0)</f>
        <v>S/I</v>
      </c>
      <c r="Y880" s="11" t="str">
        <f>_xlfn.XLOOKUP($D880,[2]Retiros_dinamica!$F:$F,[2]Retiros_dinamica!C:C,"S/I",0)</f>
        <v>S/I</v>
      </c>
      <c r="Z880" s="11" t="str">
        <f>_xlfn.XLOOKUP($D880,[2]Retiros_dinamica!$F:$F,[2]Retiros_dinamica!D:D,"S/I",0)</f>
        <v>S/I</v>
      </c>
      <c r="AA880" s="11" t="str">
        <f>_xlfn.XLOOKUP($D880,[2]Retiros_dinamica!$F:$F,[2]Retiros_dinamica!E:E,"S/I",0)</f>
        <v>S/I</v>
      </c>
      <c r="AB880" s="6" t="str">
        <f>_xlfn.XLOOKUP(C880,[2]CMg!$I$4:$I$106,[2]CMg!$M$4:$M$106,"----",0,1)</f>
        <v>----</v>
      </c>
      <c r="AC880" s="6" t="str">
        <f>_xlfn.XLOOKUP(C880,[2]CMg!$A$4:$A$106,[2]CMg!$B$4:$B$106,"----",0,1)</f>
        <v>----</v>
      </c>
      <c r="AD880" s="6" t="str">
        <f>_xlfn.XLOOKUP(C880,'[3]Promedio solar Cmg'!$A$4:$A$106,'[3]Promedio solar Cmg'!$B$4:$B$106,"----",0,1)</f>
        <v>----</v>
      </c>
      <c r="AH880" s="12">
        <f>_xlfn.XLOOKUP($E880,'[2]Balance económico'!$C:$C,'[2]Balance económico'!$D:$D,"-",0)</f>
        <v>5234278909.4674969</v>
      </c>
      <c r="AI880" s="12">
        <f>_xlfn.XLOOKUP($E880,'[2]Balance económico'!$C:$C,'[2]Balance económico'!$E:$E,"-",0)</f>
        <v>612986473.29659998</v>
      </c>
      <c r="AJ880" s="12" t="str">
        <f>_xlfn.XLOOKUP($E880,'[2]Balance económico'!$C:$C,'[2]Balance económico'!$F:$F,"-",0)</f>
        <v>----</v>
      </c>
      <c r="AK880" s="6" t="str">
        <f t="shared" si="40"/>
        <v>PPA</v>
      </c>
      <c r="AL880" s="12" t="str" cm="1">
        <f t="array" ref="AL880">IFERROR((X880*[2]!Tabla2[Bloque A] + 'BD Centrales 2025'!Y562*[2]!Tabla2[Bloque B] + 'BD Centrales 2025'!Z562*[2]!Tabla2[Bloque C])*#REF!,"-")</f>
        <v>-</v>
      </c>
      <c r="AM880" s="12" t="str">
        <f t="shared" si="41"/>
        <v>-</v>
      </c>
      <c r="AN880" s="12">
        <f>IFERROR((AH880+AI880+AJ880)/(SUMIFS($W$2:$W$1194,$E$2:$E$1194,E880)*1000*#REF!),0)</f>
        <v>0</v>
      </c>
    </row>
    <row r="881" spans="1:40" ht="14.4" x14ac:dyDescent="0.3">
      <c r="A881" s="7">
        <v>2033</v>
      </c>
      <c r="B881" s="7" t="s">
        <v>5568</v>
      </c>
      <c r="C881" s="8" t="s">
        <v>5569</v>
      </c>
      <c r="D881" s="6" t="s">
        <v>5570</v>
      </c>
      <c r="E881" s="6" t="str">
        <f>_xlfn.XLOOKUP(D881,'[2]Coordinados SEN'!$A:$A,'[2]Coordinados SEN'!$B:$B,"-",0)</f>
        <v>77.029.514-9</v>
      </c>
      <c r="F881" s="6" t="s">
        <v>5570</v>
      </c>
      <c r="G881" s="6">
        <f t="shared" si="39"/>
        <v>1</v>
      </c>
      <c r="H881" s="6" t="s">
        <v>5571</v>
      </c>
      <c r="I881" s="6" t="s">
        <v>5572</v>
      </c>
      <c r="J881" s="6" t="str">
        <f>_xlfn.XLOOKUP(I881,'[2]Barras CMg'!$E$2:$E$1527,'[2]Barras CMg'!$A$2:$A$1527,"------",0,1)</f>
        <v>------</v>
      </c>
      <c r="K881" s="6">
        <v>8</v>
      </c>
      <c r="L881" s="6">
        <v>2025</v>
      </c>
      <c r="M881" s="6" t="s">
        <v>45</v>
      </c>
      <c r="N881" s="6" t="s">
        <v>5267</v>
      </c>
      <c r="O881" s="6" t="s">
        <v>213</v>
      </c>
      <c r="P881" s="6" t="s">
        <v>164</v>
      </c>
      <c r="Q881" s="6" t="s">
        <v>371</v>
      </c>
      <c r="R881" s="6" t="s">
        <v>5573</v>
      </c>
      <c r="S881" s="6" t="s">
        <v>51</v>
      </c>
      <c r="T881" s="9" t="s">
        <v>5574</v>
      </c>
      <c r="U881" s="10">
        <v>3</v>
      </c>
      <c r="V881" s="10">
        <v>3</v>
      </c>
      <c r="W881" s="11" t="e">
        <f>_xlfn.XLOOKUP(C881,#REF!,#REF!,"S/I",0)</f>
        <v>#REF!</v>
      </c>
      <c r="X881" s="11" t="str">
        <f>_xlfn.XLOOKUP($D881,[2]Retiros_dinamica!$F:$F,[2]Retiros_dinamica!B:B,"S/I",0)</f>
        <v>S/I</v>
      </c>
      <c r="Y881" s="11" t="str">
        <f>_xlfn.XLOOKUP($D881,[2]Retiros_dinamica!$F:$F,[2]Retiros_dinamica!C:C,"S/I",0)</f>
        <v>S/I</v>
      </c>
      <c r="Z881" s="11" t="str">
        <f>_xlfn.XLOOKUP($D881,[2]Retiros_dinamica!$F:$F,[2]Retiros_dinamica!D:D,"S/I",0)</f>
        <v>S/I</v>
      </c>
      <c r="AA881" s="11" t="str">
        <f>_xlfn.XLOOKUP($D881,[2]Retiros_dinamica!$F:$F,[2]Retiros_dinamica!E:E,"S/I",0)</f>
        <v>S/I</v>
      </c>
      <c r="AB881" s="6" t="str">
        <f>_xlfn.XLOOKUP(C881,[2]CMg!$I$4:$I$106,[2]CMg!$M$4:$M$106,"----",0,1)</f>
        <v>----</v>
      </c>
      <c r="AH881" s="12">
        <f>_xlfn.XLOOKUP($E881,'[2]Balance económico'!$C:$C,'[2]Balance económico'!$D:$D,"-",0)</f>
        <v>0</v>
      </c>
      <c r="AI881" s="12">
        <f>_xlfn.XLOOKUP($E881,'[2]Balance económico'!$C:$C,'[2]Balance económico'!$E:$E,"-",0)</f>
        <v>185413129.71372002</v>
      </c>
      <c r="AJ881" s="12" t="str">
        <f>_xlfn.XLOOKUP($E881,'[2]Balance económico'!$C:$C,'[2]Balance económico'!$F:$F,"-",0)</f>
        <v>----</v>
      </c>
      <c r="AK881" s="6" t="str">
        <f t="shared" si="40"/>
        <v>PPA</v>
      </c>
      <c r="AL881" s="12" t="str" cm="1">
        <f t="array" ref="AL881">IFERROR((X881*[2]!Tabla2[Bloque A] + 'BD Centrales 2025'!Y1045*[2]!Tabla2[Bloque B] + 'BD Centrales 2025'!Z1045*[2]!Tabla2[Bloque C])*#REF!,"-")</f>
        <v>-</v>
      </c>
      <c r="AM881" s="12" t="str">
        <f t="shared" si="41"/>
        <v>-</v>
      </c>
      <c r="AN881" s="12">
        <f>IFERROR((AH881+AI881+AJ881)/(SUMIFS($W$2:$W$1194,$E$2:$E$1194,E881)*1000*#REF!),0)</f>
        <v>0</v>
      </c>
    </row>
    <row r="882" spans="1:40" ht="14.4" x14ac:dyDescent="0.3">
      <c r="A882" s="7">
        <v>2034</v>
      </c>
      <c r="B882" s="7" t="s">
        <v>3127</v>
      </c>
      <c r="C882" s="8" t="s">
        <v>3128</v>
      </c>
      <c r="D882" s="6" t="s">
        <v>1908</v>
      </c>
      <c r="E882" s="6" t="str">
        <f>_xlfn.XLOOKUP(D882,'[2]Coordinados SEN'!$A:$A,'[2]Coordinados SEN'!$B:$B,"-",0)</f>
        <v>77.542.606-3</v>
      </c>
      <c r="F882" s="6" t="s">
        <v>3129</v>
      </c>
      <c r="G882" s="6">
        <f t="shared" si="39"/>
        <v>15</v>
      </c>
      <c r="H882" s="6" t="s">
        <v>2601</v>
      </c>
      <c r="I882" s="6" t="s">
        <v>1158</v>
      </c>
      <c r="J882" s="6" t="str">
        <f>_xlfn.XLOOKUP(I882,'[2]Barras CMg'!$E$2:$E$1527,'[2]Barras CMg'!$A$2:$A$1527,"------",0,1)</f>
        <v>------</v>
      </c>
      <c r="K882" s="6" t="s">
        <v>397</v>
      </c>
      <c r="L882" s="6">
        <v>2025</v>
      </c>
      <c r="M882" s="6" t="s">
        <v>495</v>
      </c>
      <c r="N882" s="6" t="s">
        <v>496</v>
      </c>
      <c r="O882" s="6" t="s">
        <v>213</v>
      </c>
      <c r="P882" s="6" t="s">
        <v>106</v>
      </c>
      <c r="Q882" s="6" t="s">
        <v>243</v>
      </c>
      <c r="R882" s="6" t="s">
        <v>1147</v>
      </c>
      <c r="S882" s="6" t="s">
        <v>51</v>
      </c>
      <c r="T882" s="9" t="s">
        <v>3130</v>
      </c>
      <c r="U882" s="10">
        <v>6.8401399999999999</v>
      </c>
      <c r="V882" s="10">
        <v>6.7</v>
      </c>
      <c r="W882" s="11" t="e">
        <f>_xlfn.XLOOKUP(C882,#REF!,#REF!,"S/I",0)</f>
        <v>#REF!</v>
      </c>
      <c r="X882" s="11" t="str">
        <f>_xlfn.XLOOKUP($D882,[2]Retiros_dinamica!$F:$F,[2]Retiros_dinamica!B:B,"S/I",0)</f>
        <v>S/I</v>
      </c>
      <c r="Y882" s="11" t="str">
        <f>_xlfn.XLOOKUP($D882,[2]Retiros_dinamica!$F:$F,[2]Retiros_dinamica!C:C,"S/I",0)</f>
        <v>S/I</v>
      </c>
      <c r="Z882" s="11" t="str">
        <f>_xlfn.XLOOKUP($D882,[2]Retiros_dinamica!$F:$F,[2]Retiros_dinamica!D:D,"S/I",0)</f>
        <v>S/I</v>
      </c>
      <c r="AA882" s="11" t="str">
        <f>_xlfn.XLOOKUP($D882,[2]Retiros_dinamica!$F:$F,[2]Retiros_dinamica!E:E,"S/I",0)</f>
        <v>S/I</v>
      </c>
      <c r="AB882" s="6" t="str">
        <f>_xlfn.XLOOKUP(C882,[2]CMg!$I$4:$I$106,[2]CMg!$M$4:$M$106,"----",0,1)</f>
        <v>----</v>
      </c>
      <c r="AC882" s="6" t="str">
        <f>_xlfn.XLOOKUP(C882,[2]CMg!$A$4:$A$106,[2]CMg!$B$4:$B$106,"----",0,1)</f>
        <v>----</v>
      </c>
      <c r="AD882" s="6" t="str">
        <f>_xlfn.XLOOKUP(C882,'[3]Promedio solar Cmg'!$A$4:$A$106,'[3]Promedio solar Cmg'!$B$4:$B$106,"----",0,1)</f>
        <v>----</v>
      </c>
      <c r="AH882" s="12">
        <f>_xlfn.XLOOKUP($E882,'[2]Balance económico'!$C:$C,'[2]Balance económico'!$D:$D,"-",0)</f>
        <v>5234278909.4674969</v>
      </c>
      <c r="AI882" s="12">
        <f>_xlfn.XLOOKUP($E882,'[2]Balance económico'!$C:$C,'[2]Balance económico'!$E:$E,"-",0)</f>
        <v>612986473.29659998</v>
      </c>
      <c r="AJ882" s="12" t="str">
        <f>_xlfn.XLOOKUP($E882,'[2]Balance económico'!$C:$C,'[2]Balance económico'!$F:$F,"-",0)</f>
        <v>----</v>
      </c>
      <c r="AK882" s="6" t="str">
        <f t="shared" si="40"/>
        <v>PPA</v>
      </c>
      <c r="AL882" s="12" t="str" cm="1">
        <f t="array" ref="AL882">IFERROR((X882*[2]!Tabla2[Bloque A] + 'BD Centrales 2025'!Y563*[2]!Tabla2[Bloque B] + 'BD Centrales 2025'!Z563*[2]!Tabla2[Bloque C])*#REF!,"-")</f>
        <v>-</v>
      </c>
      <c r="AM882" s="12" t="str">
        <f t="shared" si="41"/>
        <v>-</v>
      </c>
      <c r="AN882" s="12">
        <f>IFERROR((AH882+AI882+AJ882)/(SUMIFS($W$2:$W$1194,$E$2:$E$1194,E882)*1000*#REF!),0)</f>
        <v>0</v>
      </c>
    </row>
    <row r="883" spans="1:40" ht="14.4" x14ac:dyDescent="0.3">
      <c r="A883" s="7">
        <v>2035</v>
      </c>
      <c r="B883" s="7" t="s">
        <v>3131</v>
      </c>
      <c r="C883" s="8" t="s">
        <v>3132</v>
      </c>
      <c r="D883" s="6" t="s">
        <v>1516</v>
      </c>
      <c r="E883" s="6" t="str">
        <f>_xlfn.XLOOKUP(D883,'[2]Coordinados SEN'!$A:$A,'[2]Coordinados SEN'!$B:$B,"-",0)</f>
        <v>77.470.122-2</v>
      </c>
      <c r="F883" s="6" t="s">
        <v>3133</v>
      </c>
      <c r="G883" s="6">
        <f t="shared" si="39"/>
        <v>13</v>
      </c>
      <c r="H883" s="6" t="s">
        <v>2981</v>
      </c>
      <c r="I883" s="6" t="s">
        <v>1189</v>
      </c>
      <c r="J883" s="6" t="str">
        <f>_xlfn.XLOOKUP(I883,'[2]Barras CMg'!$E$2:$E$1527,'[2]Barras CMg'!$A$2:$A$1527,"------",0,1)</f>
        <v>------</v>
      </c>
      <c r="K883" s="6" t="s">
        <v>397</v>
      </c>
      <c r="L883" s="6">
        <v>2025</v>
      </c>
      <c r="M883" s="6" t="s">
        <v>495</v>
      </c>
      <c r="N883" s="6" t="s">
        <v>496</v>
      </c>
      <c r="O883" s="6" t="s">
        <v>213</v>
      </c>
      <c r="P883" s="6" t="s">
        <v>189</v>
      </c>
      <c r="Q883" s="6" t="s">
        <v>773</v>
      </c>
      <c r="R883" s="6" t="s">
        <v>1110</v>
      </c>
      <c r="S883" s="6" t="s">
        <v>51</v>
      </c>
      <c r="T883" s="9" t="s">
        <v>3134</v>
      </c>
      <c r="U883" s="10">
        <v>3.0049999999999999</v>
      </c>
      <c r="V883" s="10">
        <v>3</v>
      </c>
      <c r="W883" s="11" t="e">
        <f>_xlfn.XLOOKUP(C883,#REF!,#REF!,"S/I",0)</f>
        <v>#REF!</v>
      </c>
      <c r="X883" s="11" t="str">
        <f>_xlfn.XLOOKUP($D883,[2]Retiros_dinamica!$F:$F,[2]Retiros_dinamica!B:B,"S/I",0)</f>
        <v>S/I</v>
      </c>
      <c r="Y883" s="11" t="str">
        <f>_xlfn.XLOOKUP($D883,[2]Retiros_dinamica!$F:$F,[2]Retiros_dinamica!C:C,"S/I",0)</f>
        <v>S/I</v>
      </c>
      <c r="Z883" s="11" t="str">
        <f>_xlfn.XLOOKUP($D883,[2]Retiros_dinamica!$F:$F,[2]Retiros_dinamica!D:D,"S/I",0)</f>
        <v>S/I</v>
      </c>
      <c r="AA883" s="11" t="str">
        <f>_xlfn.XLOOKUP($D883,[2]Retiros_dinamica!$F:$F,[2]Retiros_dinamica!E:E,"S/I",0)</f>
        <v>S/I</v>
      </c>
      <c r="AB883" s="6" t="str">
        <f>_xlfn.XLOOKUP(C883,[2]CMg!$I$4:$I$106,[2]CMg!$M$4:$M$106,"----",0,1)</f>
        <v>----</v>
      </c>
      <c r="AC883" s="6" t="str">
        <f>_xlfn.XLOOKUP(C883,[2]CMg!$A$4:$A$106,[2]CMg!$B$4:$B$106,"----",0,1)</f>
        <v>----</v>
      </c>
      <c r="AD883" s="6" t="str">
        <f>_xlfn.XLOOKUP(C883,'[3]Promedio solar Cmg'!$A$4:$A$106,'[3]Promedio solar Cmg'!$B$4:$B$106,"----",0,1)</f>
        <v>----</v>
      </c>
      <c r="AH883" s="12">
        <f>_xlfn.XLOOKUP($E883,'[2]Balance económico'!$C:$C,'[2]Balance económico'!$D:$D,"-",0)</f>
        <v>3983860161.5681372</v>
      </c>
      <c r="AI883" s="12">
        <f>_xlfn.XLOOKUP($E883,'[2]Balance económico'!$C:$C,'[2]Balance económico'!$E:$E,"-",0)</f>
        <v>507070439.71579993</v>
      </c>
      <c r="AJ883" s="12" t="str">
        <f>_xlfn.XLOOKUP($E883,'[2]Balance económico'!$C:$C,'[2]Balance económico'!$F:$F,"-",0)</f>
        <v>----</v>
      </c>
      <c r="AK883" s="6" t="str">
        <f t="shared" si="40"/>
        <v>PPA</v>
      </c>
      <c r="AL883" s="12" t="str" cm="1">
        <f t="array" ref="AL883">IFERROR((X883*[2]!Tabla2[Bloque A] + 'BD Centrales 2025'!Y519*[2]!Tabla2[Bloque B] + 'BD Centrales 2025'!Z519*[2]!Tabla2[Bloque C])*#REF!,"-")</f>
        <v>-</v>
      </c>
      <c r="AM883" s="12" t="str">
        <f t="shared" si="41"/>
        <v>-</v>
      </c>
      <c r="AN883" s="12">
        <f>IFERROR((AH883+AI883+AJ883)/(SUMIFS($W$2:$W$1194,$E$2:$E$1194,E883)*1000*#REF!),0)</f>
        <v>0</v>
      </c>
    </row>
    <row r="884" spans="1:40" ht="14.4" x14ac:dyDescent="0.3">
      <c r="A884" s="7">
        <v>2036</v>
      </c>
      <c r="B884" s="7" t="s">
        <v>3135</v>
      </c>
      <c r="C884" s="8" t="s">
        <v>3136</v>
      </c>
      <c r="D884" s="6" t="s">
        <v>2634</v>
      </c>
      <c r="E884" s="6" t="str">
        <f>_xlfn.XLOOKUP(D884,'[2]Coordinados SEN'!$A:$A,'[2]Coordinados SEN'!$B:$B,"-",0)</f>
        <v>77.266.105-3</v>
      </c>
      <c r="F884" s="6" t="s">
        <v>2634</v>
      </c>
      <c r="G884" s="6">
        <f t="shared" si="39"/>
        <v>12</v>
      </c>
      <c r="H884" s="6" t="s">
        <v>3101</v>
      </c>
      <c r="I884" s="6" t="s">
        <v>2373</v>
      </c>
      <c r="J884" s="6" t="str">
        <f>_xlfn.XLOOKUP(I884,'[2]Barras CMg'!$E$2:$E$1527,'[2]Barras CMg'!$A$2:$A$1527,"------",0,1)</f>
        <v>------</v>
      </c>
      <c r="K884" s="6" t="s">
        <v>397</v>
      </c>
      <c r="L884" s="6">
        <v>2025</v>
      </c>
      <c r="M884" s="6" t="s">
        <v>495</v>
      </c>
      <c r="N884" s="6" t="s">
        <v>496</v>
      </c>
      <c r="O884" s="6" t="s">
        <v>213</v>
      </c>
      <c r="P884" s="6" t="s">
        <v>90</v>
      </c>
      <c r="Q884" s="6" t="s">
        <v>868</v>
      </c>
      <c r="R884" s="6" t="s">
        <v>1461</v>
      </c>
      <c r="S884" s="6" t="s">
        <v>51</v>
      </c>
      <c r="T884" s="9" t="s">
        <v>3137</v>
      </c>
      <c r="U884" s="10">
        <v>3.95</v>
      </c>
      <c r="V884" s="10">
        <v>3.8</v>
      </c>
      <c r="W884" s="11" t="e">
        <f>_xlfn.XLOOKUP(C884,#REF!,#REF!,"S/I",0)</f>
        <v>#REF!</v>
      </c>
      <c r="X884" s="11" t="str">
        <f>_xlfn.XLOOKUP($D884,[2]Retiros_dinamica!$F:$F,[2]Retiros_dinamica!B:B,"S/I",0)</f>
        <v>S/I</v>
      </c>
      <c r="Y884" s="11" t="str">
        <f>_xlfn.XLOOKUP($D884,[2]Retiros_dinamica!$F:$F,[2]Retiros_dinamica!C:C,"S/I",0)</f>
        <v>S/I</v>
      </c>
      <c r="Z884" s="11" t="str">
        <f>_xlfn.XLOOKUP($D884,[2]Retiros_dinamica!$F:$F,[2]Retiros_dinamica!D:D,"S/I",0)</f>
        <v>S/I</v>
      </c>
      <c r="AA884" s="11" t="str">
        <f>_xlfn.XLOOKUP($D884,[2]Retiros_dinamica!$F:$F,[2]Retiros_dinamica!E:E,"S/I",0)</f>
        <v>S/I</v>
      </c>
      <c r="AB884" s="6" t="str">
        <f>_xlfn.XLOOKUP(C884,[2]CMg!$I$4:$I$106,[2]CMg!$M$4:$M$106,"----",0,1)</f>
        <v>----</v>
      </c>
      <c r="AC884" s="6" t="str">
        <f>_xlfn.XLOOKUP(C884,[2]CMg!$A$4:$A$106,[2]CMg!$B$4:$B$106,"----",0,1)</f>
        <v>----</v>
      </c>
      <c r="AD884" s="6" t="str">
        <f>_xlfn.XLOOKUP(C884,'[3]Promedio solar Cmg'!$A$4:$A$106,'[3]Promedio solar Cmg'!$B$4:$B$106,"----",0,1)</f>
        <v>----</v>
      </c>
      <c r="AH884" s="12">
        <f>_xlfn.XLOOKUP($E884,'[2]Balance económico'!$C:$C,'[2]Balance económico'!$D:$D,"-",0)</f>
        <v>5185813167.2190123</v>
      </c>
      <c r="AI884" s="12">
        <f>_xlfn.XLOOKUP($E884,'[2]Balance económico'!$C:$C,'[2]Balance económico'!$E:$E,"-",0)</f>
        <v>519590222.40888005</v>
      </c>
      <c r="AJ884" s="12" t="str">
        <f>_xlfn.XLOOKUP($E884,'[2]Balance económico'!$C:$C,'[2]Balance económico'!$F:$F,"-",0)</f>
        <v>----</v>
      </c>
      <c r="AK884" s="6" t="str">
        <f t="shared" si="40"/>
        <v>PPA</v>
      </c>
      <c r="AL884" s="12" t="str" cm="1">
        <f t="array" ref="AL884">IFERROR((X884*[2]!Tabla2[Bloque A] + 'BD Centrales 2025'!Y533*[2]!Tabla2[Bloque B] + 'BD Centrales 2025'!Z533*[2]!Tabla2[Bloque C])*#REF!,"-")</f>
        <v>-</v>
      </c>
      <c r="AM884" s="12" t="str">
        <f t="shared" si="41"/>
        <v>-</v>
      </c>
      <c r="AN884" s="12">
        <f>IFERROR((AH884+AI884+AJ884)/(SUMIFS($W$2:$W$1194,$E$2:$E$1194,E884)*1000*#REF!),0)</f>
        <v>0</v>
      </c>
    </row>
    <row r="885" spans="1:40" ht="14.4" x14ac:dyDescent="0.3">
      <c r="A885" s="7">
        <v>2037</v>
      </c>
      <c r="B885" s="7" t="s">
        <v>3138</v>
      </c>
      <c r="C885" s="8" t="s">
        <v>3139</v>
      </c>
      <c r="D885" s="6" t="s">
        <v>1308</v>
      </c>
      <c r="E885" s="6" t="str">
        <f>_xlfn.XLOOKUP(D885,'[2]Coordinados SEN'!$A:$A,'[2]Coordinados SEN'!$B:$B,"-",0)</f>
        <v>77.810.911-5</v>
      </c>
      <c r="F885" s="6" t="s">
        <v>3140</v>
      </c>
      <c r="G885" s="6">
        <f t="shared" si="39"/>
        <v>8</v>
      </c>
      <c r="H885" s="6" t="s">
        <v>3141</v>
      </c>
      <c r="I885" s="13" t="s">
        <v>1121</v>
      </c>
      <c r="J885" s="6" t="str">
        <f>_xlfn.XLOOKUP(I885,'[2]Barras CMg'!$E$2:$E$1527,'[2]Barras CMg'!$A$2:$A$1527,"------",0,1)</f>
        <v>LONGAVI_______013</v>
      </c>
      <c r="K885" s="6" t="s">
        <v>397</v>
      </c>
      <c r="L885" s="6">
        <v>2025</v>
      </c>
      <c r="M885" s="6" t="s">
        <v>495</v>
      </c>
      <c r="N885" s="6" t="s">
        <v>496</v>
      </c>
      <c r="O885" s="6" t="s">
        <v>157</v>
      </c>
      <c r="P885" s="6" t="s">
        <v>90</v>
      </c>
      <c r="Q885" s="6" t="s">
        <v>97</v>
      </c>
      <c r="R885" s="6" t="s">
        <v>1122</v>
      </c>
      <c r="S885" s="6" t="s">
        <v>51</v>
      </c>
      <c r="T885" s="9" t="s">
        <v>3142</v>
      </c>
      <c r="U885" s="10">
        <v>9.0213000000000001</v>
      </c>
      <c r="V885" s="10">
        <v>9.0108999999999995</v>
      </c>
      <c r="W885" s="11" t="e">
        <f>_xlfn.XLOOKUP(C885,#REF!,#REF!,"S/I",0)</f>
        <v>#REF!</v>
      </c>
      <c r="X885" s="11" t="str">
        <f>_xlfn.XLOOKUP($D885,[2]Retiros_dinamica!$F:$F,[2]Retiros_dinamica!B:B,"S/I",0)</f>
        <v>S/I</v>
      </c>
      <c r="Y885" s="11" t="str">
        <f>_xlfn.XLOOKUP($D885,[2]Retiros_dinamica!$F:$F,[2]Retiros_dinamica!C:C,"S/I",0)</f>
        <v>S/I</v>
      </c>
      <c r="Z885" s="11" t="str">
        <f>_xlfn.XLOOKUP($D885,[2]Retiros_dinamica!$F:$F,[2]Retiros_dinamica!D:D,"S/I",0)</f>
        <v>S/I</v>
      </c>
      <c r="AA885" s="11" t="str">
        <f>_xlfn.XLOOKUP($D885,[2]Retiros_dinamica!$F:$F,[2]Retiros_dinamica!E:E,"S/I",0)</f>
        <v>S/I</v>
      </c>
      <c r="AB885" s="6">
        <f>_xlfn.XLOOKUP(C885,[2]CMg!$I$4:$I$106,[2]CMg!$M$4:$M$106,"----",0,1)</f>
        <v>22.44859770195993</v>
      </c>
      <c r="AC885" s="6">
        <f>_xlfn.XLOOKUP(C885,'[3]Promedio Cmg'!$A$4:$A$106,'[3]Promedio Cmg'!$B$4:$B$106,"---",0,1)</f>
        <v>66.163896815432238</v>
      </c>
      <c r="AD885" s="6">
        <f>_xlfn.XLOOKUP(C885,'[3]Promedio solar Cmg'!$A$4:$A$106,'[3]Promedio solar Cmg'!$B$4:$B$106,"----",0,1)</f>
        <v>39.809035616438365</v>
      </c>
      <c r="AH885" s="12">
        <f>_xlfn.XLOOKUP($E885,'[2]Balance económico'!$C:$C,'[2]Balance económico'!$D:$D,"-",0)</f>
        <v>2984711096.9386449</v>
      </c>
      <c r="AI885" s="12">
        <f>_xlfn.XLOOKUP($E885,'[2]Balance económico'!$C:$C,'[2]Balance económico'!$E:$E,"-",0)</f>
        <v>321112446.4774</v>
      </c>
      <c r="AJ885" s="12" t="str">
        <f>_xlfn.XLOOKUP($E885,'[2]Balance económico'!$C:$C,'[2]Balance económico'!$F:$F,"-",0)</f>
        <v>----</v>
      </c>
      <c r="AK885" s="6" t="str">
        <f t="shared" si="40"/>
        <v>PPA</v>
      </c>
      <c r="AL885" s="12" t="str" cm="1">
        <f t="array" ref="AL885">IFERROR((X885*[2]!Tabla2[Bloque A] + 'BD Centrales 2025'!Y982*[2]!Tabla2[Bloque B] + 'BD Centrales 2025'!Z982*[2]!Tabla2[Bloque C])*#REF!,"-")</f>
        <v>-</v>
      </c>
      <c r="AM885" s="12" t="str">
        <f t="shared" si="41"/>
        <v>-</v>
      </c>
      <c r="AN885" s="12">
        <f>IFERROR((AH885+AI885+AJ885)/(SUMIFS($W$2:$W$1194,$E$2:$E$1194,E885)*1000*#REF!),0)</f>
        <v>0</v>
      </c>
    </row>
    <row r="886" spans="1:40" ht="14.4" x14ac:dyDescent="0.3">
      <c r="A886" s="7">
        <v>2038</v>
      </c>
      <c r="B886" s="7" t="s">
        <v>3143</v>
      </c>
      <c r="C886" s="8" t="s">
        <v>3144</v>
      </c>
      <c r="D886" s="6" t="s">
        <v>3145</v>
      </c>
      <c r="E886" s="6" t="str">
        <f>_xlfn.XLOOKUP(D886,'[2]Coordinados SEN'!$A:$A,'[2]Coordinados SEN'!$B:$B,"-",0)</f>
        <v>77.498.289-2</v>
      </c>
      <c r="F886" s="6" t="s">
        <v>3146</v>
      </c>
      <c r="G886" s="6">
        <f t="shared" si="39"/>
        <v>1</v>
      </c>
      <c r="H886" s="6" t="s">
        <v>3147</v>
      </c>
      <c r="I886" s="13" t="s">
        <v>3148</v>
      </c>
      <c r="J886" s="6" t="str">
        <f>_xlfn.XLOOKUP(I886,'[2]Barras CMg'!$E$2:$E$1527,'[2]Barras CMg'!$A$2:$A$1527,"------",0,1)</f>
        <v>QUILMO________033</v>
      </c>
      <c r="K886" s="6" t="s">
        <v>397</v>
      </c>
      <c r="L886" s="6">
        <v>2025</v>
      </c>
      <c r="M886" s="6" t="s">
        <v>495</v>
      </c>
      <c r="N886" s="6" t="s">
        <v>496</v>
      </c>
      <c r="O886" s="6" t="s">
        <v>157</v>
      </c>
      <c r="P886" s="6" t="s">
        <v>362</v>
      </c>
      <c r="Q886" s="6" t="s">
        <v>68</v>
      </c>
      <c r="R886" s="6" t="s">
        <v>2318</v>
      </c>
      <c r="S886" s="6" t="s">
        <v>158</v>
      </c>
      <c r="T886" s="9" t="s">
        <v>3149</v>
      </c>
      <c r="U886" s="10">
        <v>9.1576000000000004</v>
      </c>
      <c r="V886" s="10">
        <v>9</v>
      </c>
      <c r="W886" s="11" t="e">
        <f>_xlfn.XLOOKUP(C886,#REF!,#REF!,"S/I",0)</f>
        <v>#REF!</v>
      </c>
      <c r="X886" s="11" t="str">
        <f>_xlfn.XLOOKUP($D886,[2]Retiros_dinamica!$F:$F,[2]Retiros_dinamica!B:B,"S/I",0)</f>
        <v>S/I</v>
      </c>
      <c r="Y886" s="11" t="str">
        <f>_xlfn.XLOOKUP($D886,[2]Retiros_dinamica!$F:$F,[2]Retiros_dinamica!C:C,"S/I",0)</f>
        <v>S/I</v>
      </c>
      <c r="Z886" s="11" t="str">
        <f>_xlfn.XLOOKUP($D886,[2]Retiros_dinamica!$F:$F,[2]Retiros_dinamica!D:D,"S/I",0)</f>
        <v>S/I</v>
      </c>
      <c r="AA886" s="11" t="str">
        <f>_xlfn.XLOOKUP($D886,[2]Retiros_dinamica!$F:$F,[2]Retiros_dinamica!E:E,"S/I",0)</f>
        <v>S/I</v>
      </c>
      <c r="AB886" s="6">
        <f>_xlfn.XLOOKUP(C886,[2]CMg!$I$4:$I$106,[2]CMg!$M$4:$M$106,"----",0,1)</f>
        <v>20.50394027434449</v>
      </c>
      <c r="AC886" s="6">
        <f>_xlfn.XLOOKUP(C886,'[3]Promedio Cmg'!$A$4:$A$106,'[3]Promedio Cmg'!$B$4:$B$106,"---",0,1)</f>
        <v>63.075530190617386</v>
      </c>
      <c r="AD886" s="6">
        <f>_xlfn.XLOOKUP(C886,'[3]Promedio solar Cmg'!$A$4:$A$106,'[3]Promedio solar Cmg'!$B$4:$B$106,"----",0,1)</f>
        <v>35.340871232876658</v>
      </c>
      <c r="AH886" s="12" t="str">
        <f>_xlfn.XLOOKUP($E886,'[2]Balance económico'!$C:$C,'[2]Balance económico'!$D:$D,"-",0)</f>
        <v>----</v>
      </c>
      <c r="AI886" s="12">
        <f>_xlfn.XLOOKUP($E886,'[2]Balance económico'!$C:$C,'[2]Balance económico'!$E:$E,"-",0)</f>
        <v>0</v>
      </c>
      <c r="AJ886" s="12" t="str">
        <f>_xlfn.XLOOKUP($E886,'[2]Balance económico'!$C:$C,'[2]Balance económico'!$F:$F,"-",0)</f>
        <v>----</v>
      </c>
      <c r="AK886" s="6" t="str">
        <f t="shared" si="40"/>
        <v>PPA</v>
      </c>
      <c r="AL886" s="12" t="str" cm="1">
        <f t="array" ref="AL886">IFERROR((X886*[2]!Tabla2[Bloque A] + 'BD Centrales 2025'!Y956*[2]!Tabla2[Bloque B] + 'BD Centrales 2025'!Z956*[2]!Tabla2[Bloque C])*#REF!,"-")</f>
        <v>-</v>
      </c>
      <c r="AM886" s="12" t="str">
        <f t="shared" si="41"/>
        <v>-</v>
      </c>
      <c r="AN886" s="12">
        <f>IFERROR((AH886+AI886+AJ886)/(SUMIFS($W$2:$W$1194,$E$2:$E$1194,E886)*1000*#REF!),0)</f>
        <v>0</v>
      </c>
    </row>
    <row r="887" spans="1:40" ht="14.4" x14ac:dyDescent="0.3">
      <c r="A887" s="7">
        <v>2039</v>
      </c>
      <c r="B887" s="7" t="s">
        <v>3150</v>
      </c>
      <c r="C887" s="8" t="s">
        <v>3151</v>
      </c>
      <c r="D887" s="6" t="s">
        <v>3152</v>
      </c>
      <c r="E887" s="6" t="str">
        <f>_xlfn.XLOOKUP(D887,'[2]Coordinados SEN'!$A:$A,'[2]Coordinados SEN'!$B:$B,"-",0)</f>
        <v>77.275.114-1</v>
      </c>
      <c r="F887" s="6" t="s">
        <v>3152</v>
      </c>
      <c r="G887" s="6">
        <f t="shared" si="39"/>
        <v>1</v>
      </c>
      <c r="H887" s="6" t="s">
        <v>3153</v>
      </c>
      <c r="I887" s="6" t="s">
        <v>2888</v>
      </c>
      <c r="J887" s="6" t="str">
        <f>_xlfn.XLOOKUP(I887,'[2]Barras CMg'!$E$2:$E$1527,'[2]Barras CMg'!$A$2:$A$1527,"------",0,1)</f>
        <v>------</v>
      </c>
      <c r="K887" s="6" t="s">
        <v>397</v>
      </c>
      <c r="L887" s="6">
        <v>2025</v>
      </c>
      <c r="M887" s="6" t="s">
        <v>495</v>
      </c>
      <c r="N887" s="6" t="s">
        <v>496</v>
      </c>
      <c r="O887" s="6" t="s">
        <v>213</v>
      </c>
      <c r="P887" s="6" t="s">
        <v>189</v>
      </c>
      <c r="Q887" s="6" t="s">
        <v>2074</v>
      </c>
      <c r="R887" s="6" t="s">
        <v>2074</v>
      </c>
      <c r="S887" s="6" t="s">
        <v>51</v>
      </c>
      <c r="T887" s="9" t="s">
        <v>3154</v>
      </c>
      <c r="U887" s="10">
        <v>2.8071999999999999</v>
      </c>
      <c r="V887" s="10">
        <v>2.8</v>
      </c>
      <c r="W887" s="11" t="e">
        <f>_xlfn.XLOOKUP(C887,#REF!,#REF!,"S/I",0)</f>
        <v>#REF!</v>
      </c>
      <c r="X887" s="11" t="str">
        <f>_xlfn.XLOOKUP($D887,[2]Retiros_dinamica!$F:$F,[2]Retiros_dinamica!B:B,"S/I",0)</f>
        <v>S/I</v>
      </c>
      <c r="Y887" s="11" t="str">
        <f>_xlfn.XLOOKUP($D887,[2]Retiros_dinamica!$F:$F,[2]Retiros_dinamica!C:C,"S/I",0)</f>
        <v>S/I</v>
      </c>
      <c r="Z887" s="11" t="str">
        <f>_xlfn.XLOOKUP($D887,[2]Retiros_dinamica!$F:$F,[2]Retiros_dinamica!D:D,"S/I",0)</f>
        <v>S/I</v>
      </c>
      <c r="AA887" s="11" t="str">
        <f>_xlfn.XLOOKUP($D887,[2]Retiros_dinamica!$F:$F,[2]Retiros_dinamica!E:E,"S/I",0)</f>
        <v>S/I</v>
      </c>
      <c r="AB887" s="6" t="str">
        <f>_xlfn.XLOOKUP(C887,[2]CMg!$I$4:$I$106,[2]CMg!$M$4:$M$106,"----",0,1)</f>
        <v>----</v>
      </c>
      <c r="AC887" s="6" t="str">
        <f>_xlfn.XLOOKUP(C887,[2]CMg!$A$4:$A$106,[2]CMg!$B$4:$B$106,"----",0,1)</f>
        <v>----</v>
      </c>
      <c r="AD887" s="6" t="str">
        <f>_xlfn.XLOOKUP(C887,'[3]Promedio solar Cmg'!$A$4:$A$106,'[3]Promedio solar Cmg'!$B$4:$B$106,"----",0,1)</f>
        <v>----</v>
      </c>
      <c r="AH887" s="12">
        <f>_xlfn.XLOOKUP($E887,'[2]Balance económico'!$C:$C,'[2]Balance económico'!$D:$D,"-",0)</f>
        <v>317124524.20810032</v>
      </c>
      <c r="AI887" s="12">
        <f>_xlfn.XLOOKUP($E887,'[2]Balance económico'!$C:$C,'[2]Balance económico'!$E:$E,"-",0)</f>
        <v>35382810.758400001</v>
      </c>
      <c r="AJ887" s="12" t="str">
        <f>_xlfn.XLOOKUP($E887,'[2]Balance económico'!$C:$C,'[2]Balance económico'!$F:$F,"-",0)</f>
        <v>----</v>
      </c>
      <c r="AK887" s="6" t="str">
        <f t="shared" si="40"/>
        <v>PPA</v>
      </c>
      <c r="AL887" s="12" t="str" cm="1">
        <f t="array" ref="AL887">IFERROR((X887*[2]!Tabla2[Bloque A] + 'BD Centrales 2025'!Y224*[2]!Tabla2[Bloque B] + 'BD Centrales 2025'!Z224*[2]!Tabla2[Bloque C])*#REF!,"-")</f>
        <v>-</v>
      </c>
      <c r="AM887" s="12" t="str">
        <f t="shared" si="41"/>
        <v>-</v>
      </c>
      <c r="AN887" s="12">
        <f>IFERROR((AH887+AI887+AJ887)/(SUMIFS($W$2:$W$1194,$E$2:$E$1194,E887)*1000*#REF!),0)</f>
        <v>0</v>
      </c>
    </row>
    <row r="888" spans="1:40" ht="14.4" x14ac:dyDescent="0.3">
      <c r="A888" s="7">
        <v>2040</v>
      </c>
      <c r="B888" s="7" t="s">
        <v>3155</v>
      </c>
      <c r="C888" s="8" t="s">
        <v>3156</v>
      </c>
      <c r="D888" s="6" t="s">
        <v>3157</v>
      </c>
      <c r="E888" s="6" t="str">
        <f>_xlfn.XLOOKUP(D888,'[2]Coordinados SEN'!$A:$A,'[2]Coordinados SEN'!$B:$B,"-",0)</f>
        <v>77.275.157-5</v>
      </c>
      <c r="F888" s="6" t="s">
        <v>3157</v>
      </c>
      <c r="G888" s="6">
        <f t="shared" si="39"/>
        <v>1</v>
      </c>
      <c r="H888" s="6" t="s">
        <v>2627</v>
      </c>
      <c r="I888" s="6" t="s">
        <v>1036</v>
      </c>
      <c r="J888" s="6" t="str">
        <f>_xlfn.XLOOKUP(I888,'[2]Barras CMg'!$E$2:$E$1527,'[2]Barras CMg'!$A$2:$A$1527,"------",0,1)</f>
        <v>------</v>
      </c>
      <c r="K888" s="6" t="s">
        <v>397</v>
      </c>
      <c r="L888" s="6">
        <v>2025</v>
      </c>
      <c r="M888" s="6" t="s">
        <v>495</v>
      </c>
      <c r="N888" s="6" t="s">
        <v>496</v>
      </c>
      <c r="O888" s="6" t="s">
        <v>213</v>
      </c>
      <c r="P888" s="6" t="s">
        <v>189</v>
      </c>
      <c r="Q888" s="6" t="s">
        <v>879</v>
      </c>
      <c r="R888" s="6" t="s">
        <v>1025</v>
      </c>
      <c r="S888" s="6" t="s">
        <v>51</v>
      </c>
      <c r="T888" s="9" t="s">
        <v>3158</v>
      </c>
      <c r="U888" s="10">
        <v>3.0078999999999998</v>
      </c>
      <c r="V888" s="10">
        <v>3</v>
      </c>
      <c r="W888" s="11" t="e">
        <f>_xlfn.XLOOKUP(C888,#REF!,#REF!,"S/I",0)</f>
        <v>#REF!</v>
      </c>
      <c r="X888" s="11" t="str">
        <f>_xlfn.XLOOKUP($D888,[2]Retiros_dinamica!$F:$F,[2]Retiros_dinamica!B:B,"S/I",0)</f>
        <v>S/I</v>
      </c>
      <c r="Y888" s="11" t="str">
        <f>_xlfn.XLOOKUP($D888,[2]Retiros_dinamica!$F:$F,[2]Retiros_dinamica!C:C,"S/I",0)</f>
        <v>S/I</v>
      </c>
      <c r="Z888" s="11" t="str">
        <f>_xlfn.XLOOKUP($D888,[2]Retiros_dinamica!$F:$F,[2]Retiros_dinamica!D:D,"S/I",0)</f>
        <v>S/I</v>
      </c>
      <c r="AA888" s="11" t="str">
        <f>_xlfn.XLOOKUP($D888,[2]Retiros_dinamica!$F:$F,[2]Retiros_dinamica!E:E,"S/I",0)</f>
        <v>S/I</v>
      </c>
      <c r="AB888" s="6" t="str">
        <f>_xlfn.XLOOKUP(C888,[2]CMg!$I$4:$I$106,[2]CMg!$M$4:$M$106,"----",0,1)</f>
        <v>----</v>
      </c>
      <c r="AC888" s="6" t="str">
        <f>_xlfn.XLOOKUP(C888,[2]CMg!$A$4:$A$106,[2]CMg!$B$4:$B$106,"----",0,1)</f>
        <v>----</v>
      </c>
      <c r="AD888" s="6" t="str">
        <f>_xlfn.XLOOKUP(C888,'[3]Promedio solar Cmg'!$A$4:$A$106,'[3]Promedio solar Cmg'!$B$4:$B$106,"----",0,1)</f>
        <v>----</v>
      </c>
      <c r="AH888" s="12">
        <f>_xlfn.XLOOKUP($E888,'[2]Balance económico'!$C:$C,'[2]Balance económico'!$D:$D,"-",0)</f>
        <v>308312041.26126689</v>
      </c>
      <c r="AI888" s="12">
        <f>_xlfn.XLOOKUP($E888,'[2]Balance económico'!$C:$C,'[2]Balance económico'!$E:$E,"-",0)</f>
        <v>37931894.415600002</v>
      </c>
      <c r="AJ888" s="12" t="str">
        <f>_xlfn.XLOOKUP($E888,'[2]Balance económico'!$C:$C,'[2]Balance económico'!$F:$F,"-",0)</f>
        <v>----</v>
      </c>
      <c r="AK888" s="6" t="str">
        <f t="shared" si="40"/>
        <v>PPA</v>
      </c>
      <c r="AL888" s="12" t="str" cm="1">
        <f t="array" ref="AL888">IFERROR((X888*[2]!Tabla2[Bloque A] + 'BD Centrales 2025'!Y246*[2]!Tabla2[Bloque B] + 'BD Centrales 2025'!Z246*[2]!Tabla2[Bloque C])*#REF!,"-")</f>
        <v>-</v>
      </c>
      <c r="AM888" s="12" t="str">
        <f t="shared" si="41"/>
        <v>-</v>
      </c>
      <c r="AN888" s="12">
        <f>IFERROR((AH888+AI888+AJ888)/(SUMIFS($W$2:$W$1194,$E$2:$E$1194,E888)*1000*#REF!),0)</f>
        <v>0</v>
      </c>
    </row>
    <row r="889" spans="1:40" ht="14.4" x14ac:dyDescent="0.3">
      <c r="A889" s="7">
        <v>2041</v>
      </c>
      <c r="B889" s="7" t="s">
        <v>3159</v>
      </c>
      <c r="C889" s="8" t="s">
        <v>3160</v>
      </c>
      <c r="D889" s="6" t="s">
        <v>2931</v>
      </c>
      <c r="E889" s="6" t="str">
        <f>_xlfn.XLOOKUP(D889,'[2]Coordinados SEN'!$A:$A,'[2]Coordinados SEN'!$B:$B,"-",0)</f>
        <v>77.092.712-9</v>
      </c>
      <c r="F889" s="6" t="s">
        <v>3161</v>
      </c>
      <c r="G889" s="6">
        <f t="shared" si="39"/>
        <v>17</v>
      </c>
      <c r="H889" s="6" t="s">
        <v>3162</v>
      </c>
      <c r="I889" s="6" t="s">
        <v>3163</v>
      </c>
      <c r="J889" s="6" t="str">
        <f>_xlfn.XLOOKUP(I889,'[2]Barras CMg'!$E$2:$E$1527,'[2]Barras CMg'!$A$2:$A$1527,"------",0,1)</f>
        <v>------</v>
      </c>
      <c r="K889" s="6" t="s">
        <v>397</v>
      </c>
      <c r="L889" s="6">
        <v>2025</v>
      </c>
      <c r="M889" s="6" t="s">
        <v>495</v>
      </c>
      <c r="N889" s="6" t="s">
        <v>496</v>
      </c>
      <c r="O889" s="6" t="s">
        <v>213</v>
      </c>
      <c r="P889" s="6" t="s">
        <v>189</v>
      </c>
      <c r="Q889" s="6" t="s">
        <v>1395</v>
      </c>
      <c r="R889" s="6" t="s">
        <v>2618</v>
      </c>
      <c r="S889" s="6" t="s">
        <v>51</v>
      </c>
      <c r="T889" s="9" t="s">
        <v>3164</v>
      </c>
      <c r="U889" s="10">
        <v>3.0057999999999998</v>
      </c>
      <c r="V889" s="10">
        <v>3</v>
      </c>
      <c r="W889" s="11" t="e">
        <f>_xlfn.XLOOKUP(C889,#REF!,#REF!,"S/I",0)</f>
        <v>#REF!</v>
      </c>
      <c r="X889" s="11" t="str">
        <f>_xlfn.XLOOKUP($D889,[2]Retiros_dinamica!$F:$F,[2]Retiros_dinamica!B:B,"S/I",0)</f>
        <v>S/I</v>
      </c>
      <c r="Y889" s="11" t="str">
        <f>_xlfn.XLOOKUP($D889,[2]Retiros_dinamica!$F:$F,[2]Retiros_dinamica!C:C,"S/I",0)</f>
        <v>S/I</v>
      </c>
      <c r="Z889" s="11" t="str">
        <f>_xlfn.XLOOKUP($D889,[2]Retiros_dinamica!$F:$F,[2]Retiros_dinamica!D:D,"S/I",0)</f>
        <v>S/I</v>
      </c>
      <c r="AA889" s="11" t="str">
        <f>_xlfn.XLOOKUP($D889,[2]Retiros_dinamica!$F:$F,[2]Retiros_dinamica!E:E,"S/I",0)</f>
        <v>S/I</v>
      </c>
      <c r="AB889" s="6" t="str">
        <f>_xlfn.XLOOKUP(C889,[2]CMg!$I$4:$I$106,[2]CMg!$M$4:$M$106,"----",0,1)</f>
        <v>----</v>
      </c>
      <c r="AC889" s="6" t="str">
        <f>_xlfn.XLOOKUP(C889,[2]CMg!$A$4:$A$106,[2]CMg!$B$4:$B$106,"----",0,1)</f>
        <v>----</v>
      </c>
      <c r="AD889" s="6" t="str">
        <f>_xlfn.XLOOKUP(C889,'[3]Promedio solar Cmg'!$A$4:$A$106,'[3]Promedio solar Cmg'!$B$4:$B$106,"----",0,1)</f>
        <v>----</v>
      </c>
      <c r="AH889" s="12">
        <f>_xlfn.XLOOKUP($E889,'[2]Balance económico'!$C:$C,'[2]Balance económico'!$D:$D,"-",0)</f>
        <v>10341986421.894112</v>
      </c>
      <c r="AI889" s="12">
        <f>_xlfn.XLOOKUP($E889,'[2]Balance económico'!$C:$C,'[2]Balance económico'!$E:$E,"-",0)</f>
        <v>1009747031.8714001</v>
      </c>
      <c r="AJ889" s="12" t="str">
        <f>_xlfn.XLOOKUP($E889,'[2]Balance económico'!$C:$C,'[2]Balance económico'!$F:$F,"-",0)</f>
        <v>----</v>
      </c>
      <c r="AK889" s="6" t="str">
        <f t="shared" si="40"/>
        <v>PPA</v>
      </c>
      <c r="AL889" s="12" t="str" cm="1">
        <f t="array" ref="AL889">IFERROR((X889*[2]!Tabla2[Bloque A] + 'BD Centrales 2025'!Y598*[2]!Tabla2[Bloque B] + 'BD Centrales 2025'!Z598*[2]!Tabla2[Bloque C])*#REF!,"-")</f>
        <v>-</v>
      </c>
      <c r="AM889" s="12" t="str">
        <f t="shared" si="41"/>
        <v>-</v>
      </c>
      <c r="AN889" s="12">
        <f>IFERROR((AH889+AI889+AJ889)/(SUMIFS($W$2:$W$1194,$E$2:$E$1194,E889)*1000*#REF!),0)</f>
        <v>0</v>
      </c>
    </row>
    <row r="890" spans="1:40" ht="14.4" x14ac:dyDescent="0.3">
      <c r="A890" s="7">
        <v>2042</v>
      </c>
      <c r="B890" s="7" t="s">
        <v>4006</v>
      </c>
      <c r="C890" s="8" t="s">
        <v>4007</v>
      </c>
      <c r="D890" s="6" t="s">
        <v>3412</v>
      </c>
      <c r="E890" s="6" t="str">
        <f>_xlfn.XLOOKUP(D890,'[2]Coordinados SEN'!$A:$A,'[2]Coordinados SEN'!$B:$B,"-",0)</f>
        <v>76.138.789-8</v>
      </c>
      <c r="F890" s="6" t="s">
        <v>3412</v>
      </c>
      <c r="G890" s="6">
        <f t="shared" si="39"/>
        <v>3</v>
      </c>
      <c r="H890" s="6" t="s">
        <v>4008</v>
      </c>
      <c r="I890" s="6" t="s">
        <v>264</v>
      </c>
      <c r="J890" s="6" t="str">
        <f>_xlfn.XLOOKUP(I890,'[2]Barras CMg'!$E$2:$E$1527,'[2]Barras CMg'!$A$2:$A$1527,"------",0,1)</f>
        <v>QUELENTARO____110</v>
      </c>
      <c r="K890" s="6">
        <v>5</v>
      </c>
      <c r="L890" s="6">
        <v>2025</v>
      </c>
      <c r="M890" s="6" t="s">
        <v>211</v>
      </c>
      <c r="N890" s="6" t="s">
        <v>212</v>
      </c>
      <c r="O890" s="6" t="s">
        <v>47</v>
      </c>
      <c r="P890" s="6" t="s">
        <v>106</v>
      </c>
      <c r="Q890" s="6" t="s">
        <v>144</v>
      </c>
      <c r="R890" s="6" t="s">
        <v>145</v>
      </c>
      <c r="S890" s="6" t="s">
        <v>51</v>
      </c>
      <c r="T890" s="9" t="s">
        <v>3618</v>
      </c>
      <c r="U890" s="10">
        <v>27.149100000000001</v>
      </c>
      <c r="V890" s="10">
        <v>26.472000000000001</v>
      </c>
      <c r="W890" s="11" t="e">
        <f>_xlfn.XLOOKUP(C890,#REF!,#REF!,"S/I",0)</f>
        <v>#REF!</v>
      </c>
      <c r="X890" s="11" t="str">
        <f>_xlfn.XLOOKUP($D890,[2]Retiros_dinamica!$F:$F,[2]Retiros_dinamica!B:B,"S/I",0)</f>
        <v>S/I</v>
      </c>
      <c r="Y890" s="11" t="str">
        <f>_xlfn.XLOOKUP($D890,[2]Retiros_dinamica!$F:$F,[2]Retiros_dinamica!C:C,"S/I",0)</f>
        <v>S/I</v>
      </c>
      <c r="Z890" s="11" t="str">
        <f>_xlfn.XLOOKUP($D890,[2]Retiros_dinamica!$F:$F,[2]Retiros_dinamica!D:D,"S/I",0)</f>
        <v>S/I</v>
      </c>
      <c r="AA890" s="11" t="str">
        <f>_xlfn.XLOOKUP($D890,[2]Retiros_dinamica!$F:$F,[2]Retiros_dinamica!E:E,"S/I",0)</f>
        <v>S/I</v>
      </c>
      <c r="AB890" s="6" t="str">
        <f>_xlfn.XLOOKUP(C890,[2]CMg!$I$4:$I$106,[2]CMg!$M$4:$M$106,"----",0,1)</f>
        <v>----</v>
      </c>
      <c r="AC890" s="6" t="str">
        <f>_xlfn.XLOOKUP(C890,[2]CMg!$A$4:$A$106,[2]CMg!$B$4:$B$106,"----",0,1)</f>
        <v>----</v>
      </c>
      <c r="AD890" s="6" t="str">
        <f>_xlfn.XLOOKUP(C890,'[3]Promedio solar Cmg'!$A$4:$A$106,'[3]Promedio solar Cmg'!$B$4:$B$106,"----",0,1)</f>
        <v>----</v>
      </c>
      <c r="AH890" s="12">
        <f>_xlfn.XLOOKUP($E890,'[2]Balance económico'!$C:$C,'[2]Balance económico'!$D:$D,"-",0)</f>
        <v>-4815016.2159255743</v>
      </c>
      <c r="AI890" s="12">
        <f>_xlfn.XLOOKUP($E890,'[2]Balance económico'!$C:$C,'[2]Balance económico'!$E:$E,"-",0)</f>
        <v>0</v>
      </c>
      <c r="AJ890" s="12" t="str">
        <f>_xlfn.XLOOKUP($E890,'[2]Balance económico'!$C:$C,'[2]Balance económico'!$F:$F,"-",0)</f>
        <v>----</v>
      </c>
      <c r="AK890" s="6" t="str">
        <f t="shared" si="40"/>
        <v>PPA</v>
      </c>
      <c r="AL890" s="12" t="str" cm="1">
        <f t="array" ref="AL890">IFERROR((X890*[2]!Tabla2[Bloque A] + 'BD Centrales 2025'!Y736*[2]!Tabla2[Bloque B] + 'BD Centrales 2025'!Z736*[2]!Tabla2[Bloque C])*#REF!,"-")</f>
        <v>-</v>
      </c>
      <c r="AM890" s="12" t="str">
        <f t="shared" si="41"/>
        <v>-</v>
      </c>
      <c r="AN890" s="12">
        <f>IFERROR((AH890+AI890+AJ890)/(SUMIFS($W$2:$W$1194,$E$2:$E$1194,E890)*1000*#REF!),0)</f>
        <v>0</v>
      </c>
    </row>
    <row r="891" spans="1:40" ht="14.4" x14ac:dyDescent="0.3">
      <c r="A891" s="7">
        <v>2043</v>
      </c>
      <c r="B891" s="7" t="s">
        <v>3165</v>
      </c>
      <c r="C891" s="8" t="s">
        <v>3166</v>
      </c>
      <c r="D891" s="6" t="s">
        <v>3167</v>
      </c>
      <c r="E891" s="6" t="str">
        <f>_xlfn.XLOOKUP(D891,'[2]Coordinados SEN'!$A:$A,'[2]Coordinados SEN'!$B:$B,"-",0)</f>
        <v>77.346.233-K</v>
      </c>
      <c r="F891" s="6" t="s">
        <v>3167</v>
      </c>
      <c r="G891" s="6">
        <f t="shared" si="39"/>
        <v>1</v>
      </c>
      <c r="H891" s="6" t="s">
        <v>3168</v>
      </c>
      <c r="I891" s="6" t="s">
        <v>2607</v>
      </c>
      <c r="J891" s="6" t="str">
        <f>_xlfn.XLOOKUP(I891,'[2]Barras CMg'!$E$2:$E$1527,'[2]Barras CMg'!$A$2:$A$1527,"------",0,1)</f>
        <v>------</v>
      </c>
      <c r="K891" s="6" t="s">
        <v>397</v>
      </c>
      <c r="L891" s="6">
        <v>2025</v>
      </c>
      <c r="M891" s="6" t="s">
        <v>495</v>
      </c>
      <c r="N891" s="6" t="s">
        <v>496</v>
      </c>
      <c r="O891" s="6" t="s">
        <v>213</v>
      </c>
      <c r="P891" s="6" t="s">
        <v>497</v>
      </c>
      <c r="Q891" s="6" t="s">
        <v>579</v>
      </c>
      <c r="R891" s="6" t="s">
        <v>579</v>
      </c>
      <c r="S891" s="6" t="s">
        <v>51</v>
      </c>
      <c r="T891" s="9" t="s">
        <v>3169</v>
      </c>
      <c r="U891" s="10">
        <v>9.01</v>
      </c>
      <c r="V891" s="10">
        <v>9</v>
      </c>
      <c r="W891" s="11" t="e">
        <f>_xlfn.XLOOKUP(C891,#REF!,#REF!,"S/I",0)</f>
        <v>#REF!</v>
      </c>
      <c r="X891" s="11" t="str">
        <f>_xlfn.XLOOKUP($D891,[2]Retiros_dinamica!$F:$F,[2]Retiros_dinamica!B:B,"S/I",0)</f>
        <v>S/I</v>
      </c>
      <c r="Y891" s="11" t="str">
        <f>_xlfn.XLOOKUP($D891,[2]Retiros_dinamica!$F:$F,[2]Retiros_dinamica!C:C,"S/I",0)</f>
        <v>S/I</v>
      </c>
      <c r="Z891" s="11" t="str">
        <f>_xlfn.XLOOKUP($D891,[2]Retiros_dinamica!$F:$F,[2]Retiros_dinamica!D:D,"S/I",0)</f>
        <v>S/I</v>
      </c>
      <c r="AA891" s="11" t="str">
        <f>_xlfn.XLOOKUP($D891,[2]Retiros_dinamica!$F:$F,[2]Retiros_dinamica!E:E,"S/I",0)</f>
        <v>S/I</v>
      </c>
      <c r="AB891" s="6" t="str">
        <f>_xlfn.XLOOKUP(C891,[2]CMg!$I$4:$I$106,[2]CMg!$M$4:$M$106,"----",0,1)</f>
        <v>----</v>
      </c>
      <c r="AC891" s="6" t="str">
        <f>_xlfn.XLOOKUP(C891,[2]CMg!$A$4:$A$106,[2]CMg!$B$4:$B$106,"----",0,1)</f>
        <v>----</v>
      </c>
      <c r="AD891" s="6" t="str">
        <f>_xlfn.XLOOKUP(C891,'[3]Promedio solar Cmg'!$A$4:$A$106,'[3]Promedio solar Cmg'!$B$4:$B$106,"----",0,1)</f>
        <v>----</v>
      </c>
      <c r="AH891" s="12">
        <f>_xlfn.XLOOKUP($E891,'[2]Balance económico'!$C:$C,'[2]Balance económico'!$D:$D,"-",0)</f>
        <v>1563056928.2094436</v>
      </c>
      <c r="AI891" s="12">
        <f>_xlfn.XLOOKUP($E891,'[2]Balance económico'!$C:$C,'[2]Balance económico'!$E:$E,"-",0)</f>
        <v>76743944.910099998</v>
      </c>
      <c r="AJ891" s="12" t="str">
        <f>_xlfn.XLOOKUP($E891,'[2]Balance económico'!$C:$C,'[2]Balance económico'!$F:$F,"-",0)</f>
        <v>----</v>
      </c>
      <c r="AK891" s="6" t="str">
        <f t="shared" si="40"/>
        <v>PPA</v>
      </c>
      <c r="AL891" s="12" t="str" cm="1">
        <f t="array" ref="AL891">IFERROR((X891*[2]!Tabla2[Bloque A] + 'BD Centrales 2025'!Y330*[2]!Tabla2[Bloque B] + 'BD Centrales 2025'!Z330*[2]!Tabla2[Bloque C])*#REF!,"-")</f>
        <v>-</v>
      </c>
      <c r="AM891" s="12" t="str">
        <f t="shared" si="41"/>
        <v>-</v>
      </c>
      <c r="AN891" s="12">
        <f>IFERROR((AH891+AI891+AJ891)/(SUMIFS($W$2:$W$1194,$E$2:$E$1194,E891)*1000*#REF!),0)</f>
        <v>0</v>
      </c>
    </row>
    <row r="892" spans="1:40" ht="14.4" x14ac:dyDescent="0.3">
      <c r="A892" s="7">
        <v>2044</v>
      </c>
      <c r="B892" s="7" t="s">
        <v>3170</v>
      </c>
      <c r="C892" s="8" t="s">
        <v>3171</v>
      </c>
      <c r="D892" s="6" t="s">
        <v>677</v>
      </c>
      <c r="E892" s="6" t="str">
        <f>_xlfn.XLOOKUP(D892,'[2]Coordinados SEN'!$A:$A,'[2]Coordinados SEN'!$B:$B,"-",0)</f>
        <v>76.780.504-7</v>
      </c>
      <c r="F892" s="6" t="s">
        <v>3172</v>
      </c>
      <c r="G892" s="6">
        <f t="shared" si="39"/>
        <v>37</v>
      </c>
      <c r="H892" s="6" t="s">
        <v>3173</v>
      </c>
      <c r="I892" s="6" t="s">
        <v>3174</v>
      </c>
      <c r="J892" s="6" t="str">
        <f>_xlfn.XLOOKUP(I892,'[2]Barras CMg'!$E$2:$E$1527,'[2]Barras CMg'!$A$2:$A$1527,"------",0,1)</f>
        <v>------</v>
      </c>
      <c r="K892" s="6" t="s">
        <v>397</v>
      </c>
      <c r="L892" s="6">
        <v>2025</v>
      </c>
      <c r="M892" s="6" t="s">
        <v>495</v>
      </c>
      <c r="N892" s="6" t="s">
        <v>496</v>
      </c>
      <c r="O892" s="6" t="s">
        <v>213</v>
      </c>
      <c r="P892" s="6" t="s">
        <v>189</v>
      </c>
      <c r="Q892" s="6" t="s">
        <v>773</v>
      </c>
      <c r="R892" s="6" t="s">
        <v>855</v>
      </c>
      <c r="S892" s="6" t="s">
        <v>51</v>
      </c>
      <c r="T892" s="9" t="s">
        <v>3175</v>
      </c>
      <c r="U892" s="10">
        <v>9.01</v>
      </c>
      <c r="V892" s="10">
        <v>9</v>
      </c>
      <c r="W892" s="11" t="e">
        <f>_xlfn.XLOOKUP(C892,#REF!,#REF!,"S/I",0)</f>
        <v>#REF!</v>
      </c>
      <c r="X892" s="11" t="str">
        <f>_xlfn.XLOOKUP($D892,[2]Retiros_dinamica!$F:$F,[2]Retiros_dinamica!B:B,"S/I",0)</f>
        <v>S/I</v>
      </c>
      <c r="Y892" s="11" t="str">
        <f>_xlfn.XLOOKUP($D892,[2]Retiros_dinamica!$F:$F,[2]Retiros_dinamica!C:C,"S/I",0)</f>
        <v>S/I</v>
      </c>
      <c r="Z892" s="11" t="str">
        <f>_xlfn.XLOOKUP($D892,[2]Retiros_dinamica!$F:$F,[2]Retiros_dinamica!D:D,"S/I",0)</f>
        <v>S/I</v>
      </c>
      <c r="AA892" s="11" t="str">
        <f>_xlfn.XLOOKUP($D892,[2]Retiros_dinamica!$F:$F,[2]Retiros_dinamica!E:E,"S/I",0)</f>
        <v>S/I</v>
      </c>
      <c r="AB892" s="6" t="str">
        <f>_xlfn.XLOOKUP(C892,[2]CMg!$I$4:$I$106,[2]CMg!$M$4:$M$106,"----",0,1)</f>
        <v>----</v>
      </c>
      <c r="AC892" s="6" t="str">
        <f>_xlfn.XLOOKUP(C892,[2]CMg!$A$4:$A$106,[2]CMg!$B$4:$B$106,"----",0,1)</f>
        <v>----</v>
      </c>
      <c r="AD892" s="6" t="str">
        <f>_xlfn.XLOOKUP(C892,'[3]Promedio solar Cmg'!$A$4:$A$106,'[3]Promedio solar Cmg'!$B$4:$B$106,"----",0,1)</f>
        <v>----</v>
      </c>
      <c r="AH892" s="12">
        <f>_xlfn.XLOOKUP($E892,'[2]Balance económico'!$C:$C,'[2]Balance económico'!$D:$D,"-",0)</f>
        <v>20548121675.779228</v>
      </c>
      <c r="AI892" s="12">
        <f>_xlfn.XLOOKUP($E892,'[2]Balance económico'!$C:$C,'[2]Balance económico'!$E:$E,"-",0)</f>
        <v>2428228872.1735702</v>
      </c>
      <c r="AJ892" s="12" t="str">
        <f>_xlfn.XLOOKUP($E892,'[2]Balance económico'!$C:$C,'[2]Balance económico'!$F:$F,"-",0)</f>
        <v>----</v>
      </c>
      <c r="AK892" s="6" t="str">
        <f t="shared" si="40"/>
        <v>PPA</v>
      </c>
      <c r="AL892" s="12" t="str" cm="1">
        <f t="array" ref="AL892">IFERROR((X892*[2]!Tabla2[Bloque A] + 'BD Centrales 2025'!Y729*[2]!Tabla2[Bloque B] + 'BD Centrales 2025'!Z729*[2]!Tabla2[Bloque C])*#REF!,"-")</f>
        <v>-</v>
      </c>
      <c r="AM892" s="12" t="str">
        <f t="shared" si="41"/>
        <v>-</v>
      </c>
      <c r="AN892" s="12">
        <f>IFERROR((AH892+AI892+AJ892)/(SUMIFS($W$2:$W$1194,$E$2:$E$1194,E892)*1000*#REF!),0)</f>
        <v>0</v>
      </c>
    </row>
    <row r="893" spans="1:40" ht="14.4" x14ac:dyDescent="0.3">
      <c r="A893" s="7">
        <v>2045</v>
      </c>
      <c r="B893" s="7" t="s">
        <v>3181</v>
      </c>
      <c r="C893" s="8" t="s">
        <v>3182</v>
      </c>
      <c r="D893" s="6" t="s">
        <v>3183</v>
      </c>
      <c r="E893" s="6" t="str">
        <f>_xlfn.XLOOKUP(D893,'[2]Coordinados SEN'!$A:$A,'[2]Coordinados SEN'!$B:$B,"-",0)</f>
        <v>76.888.208-8</v>
      </c>
      <c r="F893" s="6" t="s">
        <v>3183</v>
      </c>
      <c r="G893" s="6">
        <f t="shared" si="39"/>
        <v>1</v>
      </c>
      <c r="H893" s="6" t="s">
        <v>3184</v>
      </c>
      <c r="I893" s="6" t="s">
        <v>3185</v>
      </c>
      <c r="J893" s="6" t="str">
        <f>_xlfn.XLOOKUP(I893,'[2]Barras CMg'!$E$2:$E$1527,'[2]Barras CMg'!$A$2:$A$1527,"------",0,1)</f>
        <v>------</v>
      </c>
      <c r="K893" s="6" t="s">
        <v>397</v>
      </c>
      <c r="L893" s="6">
        <v>2025</v>
      </c>
      <c r="M893" s="6" t="s">
        <v>495</v>
      </c>
      <c r="N893" s="6" t="s">
        <v>496</v>
      </c>
      <c r="O893" s="6" t="s">
        <v>213</v>
      </c>
      <c r="P893" s="6" t="s">
        <v>189</v>
      </c>
      <c r="Q893" s="6" t="s">
        <v>1395</v>
      </c>
      <c r="R893" s="6" t="s">
        <v>3186</v>
      </c>
      <c r="S893" s="6" t="s">
        <v>51</v>
      </c>
      <c r="T893" s="9" t="s">
        <v>365</v>
      </c>
      <c r="U893" s="10">
        <v>7.5049999999999999</v>
      </c>
      <c r="V893" s="10">
        <v>7.5</v>
      </c>
      <c r="W893" s="11" t="e">
        <f>_xlfn.XLOOKUP(C893,#REF!,#REF!,"S/I",0)</f>
        <v>#REF!</v>
      </c>
      <c r="X893" s="11" t="str">
        <f>_xlfn.XLOOKUP($D893,[2]Retiros_dinamica!$F:$F,[2]Retiros_dinamica!B:B,"S/I",0)</f>
        <v>S/I</v>
      </c>
      <c r="Y893" s="11" t="str">
        <f>_xlfn.XLOOKUP($D893,[2]Retiros_dinamica!$F:$F,[2]Retiros_dinamica!C:C,"S/I",0)</f>
        <v>S/I</v>
      </c>
      <c r="Z893" s="11" t="str">
        <f>_xlfn.XLOOKUP($D893,[2]Retiros_dinamica!$F:$F,[2]Retiros_dinamica!D:D,"S/I",0)</f>
        <v>S/I</v>
      </c>
      <c r="AA893" s="11" t="str">
        <f>_xlfn.XLOOKUP($D893,[2]Retiros_dinamica!$F:$F,[2]Retiros_dinamica!E:E,"S/I",0)</f>
        <v>S/I</v>
      </c>
      <c r="AB893" s="6" t="str">
        <f>_xlfn.XLOOKUP(C893,[2]CMg!$I$4:$I$106,[2]CMg!$M$4:$M$106,"----",0,1)</f>
        <v>----</v>
      </c>
      <c r="AC893" s="6" t="str">
        <f>_xlfn.XLOOKUP(C893,[2]CMg!$A$4:$A$106,[2]CMg!$B$4:$B$106,"----",0,1)</f>
        <v>----</v>
      </c>
      <c r="AD893" s="6" t="str">
        <f>_xlfn.XLOOKUP(C893,'[3]Promedio solar Cmg'!$A$4:$A$106,'[3]Promedio solar Cmg'!$B$4:$B$106,"----",0,1)</f>
        <v>----</v>
      </c>
      <c r="AH893" s="12">
        <f>_xlfn.XLOOKUP($E893,'[2]Balance económico'!$C:$C,'[2]Balance económico'!$D:$D,"-",0)</f>
        <v>1061544953.000077</v>
      </c>
      <c r="AI893" s="12">
        <f>_xlfn.XLOOKUP($E893,'[2]Balance económico'!$C:$C,'[2]Balance económico'!$E:$E,"-",0)</f>
        <v>112829454.93968001</v>
      </c>
      <c r="AJ893" s="12" t="str">
        <f>_xlfn.XLOOKUP($E893,'[2]Balance económico'!$C:$C,'[2]Balance económico'!$F:$F,"-",0)</f>
        <v>----</v>
      </c>
      <c r="AK893" s="6" t="str">
        <f t="shared" si="40"/>
        <v>PPA</v>
      </c>
      <c r="AL893" s="12" t="str" cm="1">
        <f t="array" ref="AL893">IFERROR((X893*[2]!Tabla2[Bloque A] + 'BD Centrales 2025'!Y402*[2]!Tabla2[Bloque B] + 'BD Centrales 2025'!Z402*[2]!Tabla2[Bloque C])*#REF!,"-")</f>
        <v>-</v>
      </c>
      <c r="AM893" s="12" t="str">
        <f t="shared" si="41"/>
        <v>-</v>
      </c>
      <c r="AN893" s="12">
        <f>IFERROR((AH893+AI893+AJ893)/(SUMIFS($W$2:$W$1194,$E$2:$E$1194,E893)*1000*#REF!),0)</f>
        <v>0</v>
      </c>
    </row>
    <row r="894" spans="1:40" ht="14.4" x14ac:dyDescent="0.3">
      <c r="A894" s="7">
        <v>2046</v>
      </c>
      <c r="B894" s="7" t="s">
        <v>3187</v>
      </c>
      <c r="C894" s="8" t="s">
        <v>3188</v>
      </c>
      <c r="D894" s="6" t="s">
        <v>2269</v>
      </c>
      <c r="E894" s="6" t="str">
        <f>_xlfn.XLOOKUP(D894,'[2]Coordinados SEN'!$A:$A,'[2]Coordinados SEN'!$B:$B,"-",0)</f>
        <v>77.428.039-1</v>
      </c>
      <c r="F894" s="6" t="s">
        <v>3189</v>
      </c>
      <c r="G894" s="6">
        <f t="shared" si="39"/>
        <v>18</v>
      </c>
      <c r="H894" s="6" t="s">
        <v>3190</v>
      </c>
      <c r="I894" s="6" t="s">
        <v>3191</v>
      </c>
      <c r="J894" s="6" t="str">
        <f>_xlfn.XLOOKUP(I894,'[2]Barras CMg'!$E$2:$E$1527,'[2]Barras CMg'!$A$2:$A$1527,"------",0,1)</f>
        <v>------</v>
      </c>
      <c r="K894" s="6" t="s">
        <v>397</v>
      </c>
      <c r="L894" s="6">
        <v>2025</v>
      </c>
      <c r="M894" s="6" t="s">
        <v>495</v>
      </c>
      <c r="N894" s="6" t="s">
        <v>496</v>
      </c>
      <c r="O894" s="6" t="s">
        <v>213</v>
      </c>
      <c r="P894" s="6" t="s">
        <v>189</v>
      </c>
      <c r="Q894" s="6" t="s">
        <v>899</v>
      </c>
      <c r="R894" s="6" t="s">
        <v>3192</v>
      </c>
      <c r="S894" s="6" t="s">
        <v>51</v>
      </c>
      <c r="T894" s="9" t="s">
        <v>3193</v>
      </c>
      <c r="U894" s="10">
        <v>9.0085999999999995</v>
      </c>
      <c r="V894" s="10">
        <v>9</v>
      </c>
      <c r="W894" s="11" t="e">
        <f>_xlfn.XLOOKUP(C894,#REF!,#REF!,"S/I",0)</f>
        <v>#REF!</v>
      </c>
      <c r="X894" s="11" t="str">
        <f>_xlfn.XLOOKUP($D894,[2]Retiros_dinamica!$F:$F,[2]Retiros_dinamica!B:B,"S/I",0)</f>
        <v>S/I</v>
      </c>
      <c r="Y894" s="11" t="str">
        <f>_xlfn.XLOOKUP($D894,[2]Retiros_dinamica!$F:$F,[2]Retiros_dinamica!C:C,"S/I",0)</f>
        <v>S/I</v>
      </c>
      <c r="Z894" s="11" t="str">
        <f>_xlfn.XLOOKUP($D894,[2]Retiros_dinamica!$F:$F,[2]Retiros_dinamica!D:D,"S/I",0)</f>
        <v>S/I</v>
      </c>
      <c r="AA894" s="11" t="str">
        <f>_xlfn.XLOOKUP($D894,[2]Retiros_dinamica!$F:$F,[2]Retiros_dinamica!E:E,"S/I",0)</f>
        <v>S/I</v>
      </c>
      <c r="AB894" s="6" t="str">
        <f>_xlfn.XLOOKUP(C894,[2]CMg!$I$4:$I$106,[2]CMg!$M$4:$M$106,"----",0,1)</f>
        <v>----</v>
      </c>
      <c r="AC894" s="6" t="str">
        <f>_xlfn.XLOOKUP(C894,[2]CMg!$A$4:$A$106,[2]CMg!$B$4:$B$106,"----",0,1)</f>
        <v>----</v>
      </c>
      <c r="AD894" s="6" t="str">
        <f>_xlfn.XLOOKUP(C894,'[3]Promedio solar Cmg'!$A$4:$A$106,'[3]Promedio solar Cmg'!$B$4:$B$106,"----",0,1)</f>
        <v>----</v>
      </c>
      <c r="AH894" s="12">
        <f>_xlfn.XLOOKUP($E894,'[2]Balance económico'!$C:$C,'[2]Balance económico'!$D:$D,"-",0)</f>
        <v>11750921855.045132</v>
      </c>
      <c r="AI894" s="12">
        <f>_xlfn.XLOOKUP($E894,'[2]Balance económico'!$C:$C,'[2]Balance económico'!$E:$E,"-",0)</f>
        <v>1248381383.0746999</v>
      </c>
      <c r="AJ894" s="12" t="str">
        <f>_xlfn.XLOOKUP($E894,'[2]Balance económico'!$C:$C,'[2]Balance económico'!$F:$F,"-",0)</f>
        <v>----</v>
      </c>
      <c r="AK894" s="6" t="str">
        <f t="shared" si="40"/>
        <v>PPA</v>
      </c>
      <c r="AL894" s="12" t="str" cm="1">
        <f t="array" ref="AL894">IFERROR((X894*[2]!Tabla2[Bloque A] + 'BD Centrales 2025'!Y639*[2]!Tabla2[Bloque B] + 'BD Centrales 2025'!Z639*[2]!Tabla2[Bloque C])*#REF!,"-")</f>
        <v>-</v>
      </c>
      <c r="AM894" s="12" t="str">
        <f t="shared" si="41"/>
        <v>-</v>
      </c>
      <c r="AN894" s="12">
        <f>IFERROR((AH894+AI894+AJ894)/(SUMIFS($W$2:$W$1194,$E$2:$E$1194,E894)*1000*#REF!),0)</f>
        <v>0</v>
      </c>
    </row>
    <row r="895" spans="1:40" ht="14.4" x14ac:dyDescent="0.3">
      <c r="A895" s="7">
        <v>2047</v>
      </c>
      <c r="B895" s="7" t="s">
        <v>3194</v>
      </c>
      <c r="C895" s="8" t="s">
        <v>3195</v>
      </c>
      <c r="D895" s="6" t="s">
        <v>3196</v>
      </c>
      <c r="E895" s="6" t="str">
        <f>_xlfn.XLOOKUP(D895,'[2]Coordinados SEN'!$A:$A,'[2]Coordinados SEN'!$B:$B,"-",0)</f>
        <v>77.130.986-0</v>
      </c>
      <c r="F895" s="6" t="s">
        <v>3196</v>
      </c>
      <c r="G895" s="6">
        <f t="shared" si="39"/>
        <v>1</v>
      </c>
      <c r="H895" s="6" t="s">
        <v>3197</v>
      </c>
      <c r="I895" s="6" t="s">
        <v>3198</v>
      </c>
      <c r="J895" s="6" t="str">
        <f>_xlfn.XLOOKUP(I895,'[2]Barras CMg'!$E$2:$E$1527,'[2]Barras CMg'!$A$2:$A$1527,"------",0,1)</f>
        <v>------</v>
      </c>
      <c r="K895" s="6" t="s">
        <v>397</v>
      </c>
      <c r="L895" s="6">
        <v>2025</v>
      </c>
      <c r="M895" s="6" t="s">
        <v>495</v>
      </c>
      <c r="N895" s="6" t="s">
        <v>496</v>
      </c>
      <c r="O895" s="6" t="s">
        <v>213</v>
      </c>
      <c r="P895" s="6" t="s">
        <v>497</v>
      </c>
      <c r="Q895" s="6" t="s">
        <v>557</v>
      </c>
      <c r="R895" s="6" t="s">
        <v>610</v>
      </c>
      <c r="S895" s="6" t="s">
        <v>51</v>
      </c>
      <c r="T895" s="9" t="s">
        <v>3154</v>
      </c>
      <c r="U895" s="10">
        <v>8.1270000000000007</v>
      </c>
      <c r="V895" s="10">
        <v>8</v>
      </c>
      <c r="W895" s="11" t="e">
        <f>_xlfn.XLOOKUP(C895,#REF!,#REF!,"S/I",0)</f>
        <v>#REF!</v>
      </c>
      <c r="X895" s="11" t="str">
        <f>_xlfn.XLOOKUP($D895,[2]Retiros_dinamica!$F:$F,[2]Retiros_dinamica!B:B,"S/I",0)</f>
        <v>S/I</v>
      </c>
      <c r="Y895" s="11" t="str">
        <f>_xlfn.XLOOKUP($D895,[2]Retiros_dinamica!$F:$F,[2]Retiros_dinamica!C:C,"S/I",0)</f>
        <v>S/I</v>
      </c>
      <c r="Z895" s="11" t="str">
        <f>_xlfn.XLOOKUP($D895,[2]Retiros_dinamica!$F:$F,[2]Retiros_dinamica!D:D,"S/I",0)</f>
        <v>S/I</v>
      </c>
      <c r="AA895" s="11" t="str">
        <f>_xlfn.XLOOKUP($D895,[2]Retiros_dinamica!$F:$F,[2]Retiros_dinamica!E:E,"S/I",0)</f>
        <v>S/I</v>
      </c>
      <c r="AB895" s="6" t="str">
        <f>_xlfn.XLOOKUP(C895,[2]CMg!$I$4:$I$106,[2]CMg!$M$4:$M$106,"----",0,1)</f>
        <v>----</v>
      </c>
      <c r="AC895" s="6" t="str">
        <f>_xlfn.XLOOKUP(C895,[2]CMg!$A$4:$A$106,[2]CMg!$B$4:$B$106,"----",0,1)</f>
        <v>----</v>
      </c>
      <c r="AD895" s="6" t="str">
        <f>_xlfn.XLOOKUP(C895,'[3]Promedio solar Cmg'!$A$4:$A$106,'[3]Promedio solar Cmg'!$B$4:$B$106,"----",0,1)</f>
        <v>----</v>
      </c>
      <c r="AH895" s="12">
        <f>_xlfn.XLOOKUP($E895,'[2]Balance económico'!$C:$C,'[2]Balance económico'!$D:$D,"-",0)</f>
        <v>1118605267.5183873</v>
      </c>
      <c r="AI895" s="12">
        <f>_xlfn.XLOOKUP($E895,'[2]Balance económico'!$C:$C,'[2]Balance económico'!$E:$E,"-",0)</f>
        <v>134005528.16159999</v>
      </c>
      <c r="AJ895" s="12" t="str">
        <f>_xlfn.XLOOKUP($E895,'[2]Balance económico'!$C:$C,'[2]Balance económico'!$F:$F,"-",0)</f>
        <v>----</v>
      </c>
      <c r="AK895" s="6" t="str">
        <f t="shared" si="40"/>
        <v>PPA</v>
      </c>
      <c r="AL895" s="12" t="str" cm="1">
        <f t="array" ref="AL895">IFERROR((X895*[2]!Tabla2[Bloque A] + 'BD Centrales 2025'!Y451*[2]!Tabla2[Bloque B] + 'BD Centrales 2025'!Z451*[2]!Tabla2[Bloque C])*#REF!,"-")</f>
        <v>-</v>
      </c>
      <c r="AM895" s="12" t="str">
        <f t="shared" si="41"/>
        <v>-</v>
      </c>
      <c r="AN895" s="12">
        <f>IFERROR((AH895+AI895+AJ895)/(SUMIFS($W$2:$W$1194,$E$2:$E$1194,E895)*1000*#REF!),0)</f>
        <v>0</v>
      </c>
    </row>
    <row r="896" spans="1:40" ht="14.4" x14ac:dyDescent="0.3">
      <c r="A896" s="7">
        <v>2048</v>
      </c>
      <c r="B896" s="7" t="s">
        <v>3199</v>
      </c>
      <c r="C896" s="8" t="s">
        <v>3200</v>
      </c>
      <c r="D896" s="6" t="s">
        <v>3201</v>
      </c>
      <c r="E896" s="6" t="str">
        <f>_xlfn.XLOOKUP(D896,'[2]Coordinados SEN'!$A:$A,'[2]Coordinados SEN'!$B:$B,"-",0)</f>
        <v>76.328.792-0</v>
      </c>
      <c r="F896" s="6" t="s">
        <v>3201</v>
      </c>
      <c r="G896" s="6">
        <f t="shared" si="39"/>
        <v>1</v>
      </c>
      <c r="H896" s="6" t="s">
        <v>2710</v>
      </c>
      <c r="I896" s="6" t="s">
        <v>1136</v>
      </c>
      <c r="J896" s="6" t="str">
        <f>_xlfn.XLOOKUP(I896,'[2]Barras CMg'!$E$2:$E$1527,'[2]Barras CMg'!$A$2:$A$1527,"------",0,1)</f>
        <v>------</v>
      </c>
      <c r="K896" s="6" t="s">
        <v>397</v>
      </c>
      <c r="L896" s="6">
        <v>2025</v>
      </c>
      <c r="M896" s="6" t="s">
        <v>495</v>
      </c>
      <c r="N896" s="6" t="s">
        <v>496</v>
      </c>
      <c r="O896" s="6" t="s">
        <v>213</v>
      </c>
      <c r="P896" s="6" t="s">
        <v>477</v>
      </c>
      <c r="Q896" s="6" t="s">
        <v>478</v>
      </c>
      <c r="R896" s="6" t="s">
        <v>714</v>
      </c>
      <c r="S896" s="6" t="s">
        <v>51</v>
      </c>
      <c r="T896" s="9" t="s">
        <v>3202</v>
      </c>
      <c r="U896" s="10">
        <v>2.79</v>
      </c>
      <c r="V896" s="10">
        <v>2.78</v>
      </c>
      <c r="W896" s="11" t="e">
        <f>_xlfn.XLOOKUP(C896,#REF!,#REF!,"S/I",0)</f>
        <v>#REF!</v>
      </c>
      <c r="X896" s="11" t="str">
        <f>_xlfn.XLOOKUP($D896,[2]Retiros_dinamica!$F:$F,[2]Retiros_dinamica!B:B,"S/I",0)</f>
        <v>S/I</v>
      </c>
      <c r="Y896" s="11" t="str">
        <f>_xlfn.XLOOKUP($D896,[2]Retiros_dinamica!$F:$F,[2]Retiros_dinamica!C:C,"S/I",0)</f>
        <v>S/I</v>
      </c>
      <c r="Z896" s="11" t="str">
        <f>_xlfn.XLOOKUP($D896,[2]Retiros_dinamica!$F:$F,[2]Retiros_dinamica!D:D,"S/I",0)</f>
        <v>S/I</v>
      </c>
      <c r="AA896" s="11" t="str">
        <f>_xlfn.XLOOKUP($D896,[2]Retiros_dinamica!$F:$F,[2]Retiros_dinamica!E:E,"S/I",0)</f>
        <v>S/I</v>
      </c>
      <c r="AB896" s="6" t="str">
        <f>_xlfn.XLOOKUP(C896,[2]CMg!$I$4:$I$106,[2]CMg!$M$4:$M$106,"----",0,1)</f>
        <v>----</v>
      </c>
      <c r="AC896" s="6" t="str">
        <f>_xlfn.XLOOKUP(C896,[2]CMg!$A$4:$A$106,[2]CMg!$B$4:$B$106,"----",0,1)</f>
        <v>----</v>
      </c>
      <c r="AD896" s="6" t="str">
        <f>_xlfn.XLOOKUP(C896,'[3]Promedio solar Cmg'!$A$4:$A$106,'[3]Promedio solar Cmg'!$B$4:$B$106,"----",0,1)</f>
        <v>----</v>
      </c>
      <c r="AH896" s="12">
        <f>_xlfn.XLOOKUP($E896,'[2]Balance económico'!$C:$C,'[2]Balance económico'!$D:$D,"-",0)</f>
        <v>285915105.06971812</v>
      </c>
      <c r="AI896" s="12">
        <f>_xlfn.XLOOKUP($E896,'[2]Balance económico'!$C:$C,'[2]Balance económico'!$E:$E,"-",0)</f>
        <v>37178856.996000007</v>
      </c>
      <c r="AJ896" s="12" t="str">
        <f>_xlfn.XLOOKUP($E896,'[2]Balance económico'!$C:$C,'[2]Balance económico'!$F:$F,"-",0)</f>
        <v>----</v>
      </c>
      <c r="AK896" s="6" t="str">
        <f t="shared" si="40"/>
        <v>PPA</v>
      </c>
      <c r="AL896" s="12" t="str" cm="1">
        <f t="array" ref="AL896">IFERROR((X896*[2]!Tabla2[Bloque A] + 'BD Centrales 2025'!Y240*[2]!Tabla2[Bloque B] + 'BD Centrales 2025'!Z240*[2]!Tabla2[Bloque C])*#REF!,"-")</f>
        <v>-</v>
      </c>
      <c r="AM896" s="12" t="str">
        <f t="shared" si="41"/>
        <v>-</v>
      </c>
      <c r="AN896" s="12">
        <f>IFERROR((AH896+AI896+AJ896)/(SUMIFS($W$2:$W$1194,$E$2:$E$1194,E896)*1000*#REF!),0)</f>
        <v>0</v>
      </c>
    </row>
    <row r="897" spans="1:40" ht="14.4" x14ac:dyDescent="0.3">
      <c r="A897" s="7">
        <v>2049</v>
      </c>
      <c r="B897" s="7" t="s">
        <v>4673</v>
      </c>
      <c r="C897" s="8" t="s">
        <v>4674</v>
      </c>
      <c r="D897" s="6" t="s">
        <v>4670</v>
      </c>
      <c r="E897" s="6" t="str">
        <f>_xlfn.XLOOKUP(D897,'[2]Coordinados SEN'!$A:$A,'[2]Coordinados SEN'!$B:$B,"-",0)</f>
        <v>76.306.881-1</v>
      </c>
      <c r="F897" s="6" t="s">
        <v>4670</v>
      </c>
      <c r="G897" s="6">
        <f t="shared" si="39"/>
        <v>2</v>
      </c>
      <c r="H897" s="6" t="s">
        <v>4675</v>
      </c>
      <c r="I897" s="6" t="s">
        <v>4676</v>
      </c>
      <c r="J897" s="6" t="str">
        <f>_xlfn.XLOOKUP(I897,'[2]Barras CMg'!$E$2:$E$1527,'[2]Barras CMg'!$A$2:$A$1527,"------",0,1)</f>
        <v>------</v>
      </c>
      <c r="K897" s="6">
        <v>1</v>
      </c>
      <c r="L897" s="6">
        <v>2025</v>
      </c>
      <c r="M897" s="6" t="s">
        <v>66</v>
      </c>
      <c r="N897" s="6" t="s">
        <v>177</v>
      </c>
      <c r="O897" s="6" t="s">
        <v>213</v>
      </c>
      <c r="P897" s="6" t="s">
        <v>331</v>
      </c>
      <c r="Q897" s="6" t="s">
        <v>332</v>
      </c>
      <c r="R897" s="6" t="s">
        <v>4535</v>
      </c>
      <c r="S897" s="6" t="s">
        <v>51</v>
      </c>
      <c r="T897" s="9" t="s">
        <v>4677</v>
      </c>
      <c r="U897" s="10">
        <v>0.22</v>
      </c>
      <c r="V897" s="10">
        <v>0.2</v>
      </c>
      <c r="W897" s="11" t="e">
        <f>_xlfn.XLOOKUP(C897,#REF!,#REF!,"S/I",0)</f>
        <v>#REF!</v>
      </c>
      <c r="X897" s="11" t="str">
        <f>_xlfn.XLOOKUP($D897,[2]Retiros_dinamica!$F:$F,[2]Retiros_dinamica!B:B,"S/I",0)</f>
        <v>S/I</v>
      </c>
      <c r="Y897" s="11" t="str">
        <f>_xlfn.XLOOKUP($D897,[2]Retiros_dinamica!$F:$F,[2]Retiros_dinamica!C:C,"S/I",0)</f>
        <v>S/I</v>
      </c>
      <c r="Z897" s="11" t="str">
        <f>_xlfn.XLOOKUP($D897,[2]Retiros_dinamica!$F:$F,[2]Retiros_dinamica!D:D,"S/I",0)</f>
        <v>S/I</v>
      </c>
      <c r="AA897" s="11" t="str">
        <f>_xlfn.XLOOKUP($D897,[2]Retiros_dinamica!$F:$F,[2]Retiros_dinamica!E:E,"S/I",0)</f>
        <v>S/I</v>
      </c>
      <c r="AB897" s="6" t="str">
        <f>_xlfn.XLOOKUP(C897,[2]CMg!$I$4:$I$106,[2]CMg!$M$4:$M$106,"----",0,1)</f>
        <v>----</v>
      </c>
      <c r="AH897" s="12">
        <f>_xlfn.XLOOKUP($E897,'[2]Balance económico'!$C:$C,'[2]Balance económico'!$D:$D,"-",0)</f>
        <v>29359218.038947023</v>
      </c>
      <c r="AI897" s="12">
        <f>_xlfn.XLOOKUP($E897,'[2]Balance económico'!$C:$C,'[2]Balance económico'!$E:$E,"-",0)</f>
        <v>43448033.166090004</v>
      </c>
      <c r="AJ897" s="12" t="str">
        <f>_xlfn.XLOOKUP($E897,'[2]Balance económico'!$C:$C,'[2]Balance económico'!$F:$F,"-",0)</f>
        <v>----</v>
      </c>
      <c r="AK897" s="6" t="str">
        <f t="shared" si="40"/>
        <v>PPA</v>
      </c>
      <c r="AL897" s="12" t="str" cm="1">
        <f t="array" ref="AL897">IFERROR((X897*[2]!Tabla2[Bloque A] + 'BD Centrales 2025'!Y866*[2]!Tabla2[Bloque B] + 'BD Centrales 2025'!Z866*[2]!Tabla2[Bloque C])*#REF!,"-")</f>
        <v>-</v>
      </c>
      <c r="AM897" s="12" t="str">
        <f t="shared" si="41"/>
        <v>-</v>
      </c>
      <c r="AN897" s="12">
        <f>IFERROR((AH897+AI897+AJ897)/(SUMIFS($W$2:$W$1194,$E$2:$E$1194,E897)*1000*#REF!),0)</f>
        <v>0</v>
      </c>
    </row>
    <row r="898" spans="1:40" ht="14.4" x14ac:dyDescent="0.3">
      <c r="A898" s="7">
        <v>2050</v>
      </c>
      <c r="B898" s="7" t="s">
        <v>3203</v>
      </c>
      <c r="C898" s="8" t="s">
        <v>3204</v>
      </c>
      <c r="D898" s="6" t="s">
        <v>3205</v>
      </c>
      <c r="E898" s="6" t="str">
        <f>_xlfn.XLOOKUP(D898,'[2]Coordinados SEN'!$A:$A,'[2]Coordinados SEN'!$B:$B,"-",0)</f>
        <v>77.044.758-5</v>
      </c>
      <c r="F898" s="6" t="s">
        <v>3205</v>
      </c>
      <c r="G898" s="6">
        <f t="shared" ref="G898:G961" si="42">COUNTIFS($D$2:$D$1194,D898)</f>
        <v>1</v>
      </c>
      <c r="H898" s="6" t="s">
        <v>3206</v>
      </c>
      <c r="I898" s="6" t="s">
        <v>2206</v>
      </c>
      <c r="J898" s="6" t="str">
        <f>_xlfn.XLOOKUP(I898,'[2]Barras CMg'!$E$2:$E$1527,'[2]Barras CMg'!$A$2:$A$1527,"------",0,1)</f>
        <v>------</v>
      </c>
      <c r="K898" s="6" t="s">
        <v>397</v>
      </c>
      <c r="L898" s="6">
        <v>2025</v>
      </c>
      <c r="M898" s="6" t="s">
        <v>495</v>
      </c>
      <c r="N898" s="6" t="s">
        <v>496</v>
      </c>
      <c r="O898" s="6" t="s">
        <v>213</v>
      </c>
      <c r="P898" s="6" t="s">
        <v>362</v>
      </c>
      <c r="Q898" s="6" t="s">
        <v>363</v>
      </c>
      <c r="R898" s="6" t="s">
        <v>2318</v>
      </c>
      <c r="S898" s="6" t="s">
        <v>51</v>
      </c>
      <c r="T898" s="9" t="s">
        <v>3207</v>
      </c>
      <c r="U898" s="10">
        <v>9.0150000000000006</v>
      </c>
      <c r="V898" s="10">
        <v>9</v>
      </c>
      <c r="W898" s="11" t="e">
        <f>_xlfn.XLOOKUP(C898,#REF!,#REF!,"S/I",0)</f>
        <v>#REF!</v>
      </c>
      <c r="X898" s="11" t="str">
        <f>_xlfn.XLOOKUP($D898,[2]Retiros_dinamica!$F:$F,[2]Retiros_dinamica!B:B,"S/I",0)</f>
        <v>S/I</v>
      </c>
      <c r="Y898" s="11" t="str">
        <f>_xlfn.XLOOKUP($D898,[2]Retiros_dinamica!$F:$F,[2]Retiros_dinamica!C:C,"S/I",0)</f>
        <v>S/I</v>
      </c>
      <c r="Z898" s="11" t="str">
        <f>_xlfn.XLOOKUP($D898,[2]Retiros_dinamica!$F:$F,[2]Retiros_dinamica!D:D,"S/I",0)</f>
        <v>S/I</v>
      </c>
      <c r="AA898" s="11" t="str">
        <f>_xlfn.XLOOKUP($D898,[2]Retiros_dinamica!$F:$F,[2]Retiros_dinamica!E:E,"S/I",0)</f>
        <v>S/I</v>
      </c>
      <c r="AB898" s="6" t="str">
        <f>_xlfn.XLOOKUP(C898,[2]CMg!$I$4:$I$106,[2]CMg!$M$4:$M$106,"----",0,1)</f>
        <v>----</v>
      </c>
      <c r="AC898" s="6" t="str">
        <f>_xlfn.XLOOKUP(C898,[2]CMg!$A$4:$A$106,[2]CMg!$B$4:$B$106,"----",0,1)</f>
        <v>----</v>
      </c>
      <c r="AD898" s="6" t="str">
        <f>_xlfn.XLOOKUP(C898,'[3]Promedio solar Cmg'!$A$4:$A$106,'[3]Promedio solar Cmg'!$B$4:$B$106,"----",0,1)</f>
        <v>----</v>
      </c>
      <c r="AH898" s="12">
        <f>_xlfn.XLOOKUP($E898,'[2]Balance económico'!$C:$C,'[2]Balance económico'!$D:$D,"-",0)</f>
        <v>960990625.28302765</v>
      </c>
      <c r="AI898" s="12">
        <f>_xlfn.XLOOKUP($E898,'[2]Balance económico'!$C:$C,'[2]Balance económico'!$E:$E,"-",0)</f>
        <v>104271824.25399999</v>
      </c>
      <c r="AJ898" s="12" t="str">
        <f>_xlfn.XLOOKUP($E898,'[2]Balance económico'!$C:$C,'[2]Balance económico'!$F:$F,"-",0)</f>
        <v>----</v>
      </c>
      <c r="AK898" s="6" t="str">
        <f t="shared" ref="AK898:AK961" si="43">IF(AA898&gt;0,"PPA","-")</f>
        <v>PPA</v>
      </c>
      <c r="AL898" s="12" t="str" cm="1">
        <f t="array" ref="AL898">IFERROR((X898*[2]!Tabla2[Bloque A] + 'BD Centrales 2025'!Y383*[2]!Tabla2[Bloque B] + 'BD Centrales 2025'!Z383*[2]!Tabla2[Bloque C])*#REF!,"-")</f>
        <v>-</v>
      </c>
      <c r="AM898" s="12" t="str">
        <f t="shared" ref="AM898:AM961" si="44">IFERROR(AH898+AL898,"-")</f>
        <v>-</v>
      </c>
      <c r="AN898" s="12">
        <f>IFERROR((AH898+AI898+AJ898)/(SUMIFS($W$2:$W$1194,$E$2:$E$1194,E898)*1000*#REF!),0)</f>
        <v>0</v>
      </c>
    </row>
    <row r="899" spans="1:40" ht="14.4" x14ac:dyDescent="0.3">
      <c r="A899" s="7">
        <v>2051</v>
      </c>
      <c r="B899" s="7" t="s">
        <v>3208</v>
      </c>
      <c r="C899" s="8" t="s">
        <v>3209</v>
      </c>
      <c r="D899" s="6" t="s">
        <v>2547</v>
      </c>
      <c r="E899" s="6" t="str">
        <f>_xlfn.XLOOKUP(D899,'[2]Coordinados SEN'!$A:$A,'[2]Coordinados SEN'!$B:$B,"-",0)</f>
        <v>77.324.593-2</v>
      </c>
      <c r="F899" s="6" t="s">
        <v>3210</v>
      </c>
      <c r="G899" s="6">
        <f t="shared" si="42"/>
        <v>6</v>
      </c>
      <c r="H899" s="6" t="s">
        <v>3211</v>
      </c>
      <c r="I899" s="6" t="s">
        <v>1189</v>
      </c>
      <c r="J899" s="6" t="str">
        <f>_xlfn.XLOOKUP(I899,'[2]Barras CMg'!$E$2:$E$1527,'[2]Barras CMg'!$A$2:$A$1527,"------",0,1)</f>
        <v>------</v>
      </c>
      <c r="K899" s="6" t="s">
        <v>397</v>
      </c>
      <c r="L899" s="6">
        <v>2025</v>
      </c>
      <c r="M899" s="6" t="s">
        <v>495</v>
      </c>
      <c r="N899" s="6" t="s">
        <v>496</v>
      </c>
      <c r="O899" s="6" t="s">
        <v>213</v>
      </c>
      <c r="P899" s="6" t="s">
        <v>189</v>
      </c>
      <c r="Q899" s="6" t="s">
        <v>773</v>
      </c>
      <c r="R899" s="6" t="s">
        <v>773</v>
      </c>
      <c r="S899" s="6" t="s">
        <v>51</v>
      </c>
      <c r="T899" s="9" t="s">
        <v>3207</v>
      </c>
      <c r="U899" s="10">
        <v>0.91500000000000004</v>
      </c>
      <c r="V899" s="10">
        <v>0.9</v>
      </c>
      <c r="W899" s="11" t="e">
        <f>_xlfn.XLOOKUP(C899,#REF!,#REF!,"S/I",0)</f>
        <v>#REF!</v>
      </c>
      <c r="X899" s="11" t="str">
        <f>_xlfn.XLOOKUP($D899,[2]Retiros_dinamica!$F:$F,[2]Retiros_dinamica!B:B,"S/I",0)</f>
        <v>S/I</v>
      </c>
      <c r="Y899" s="11" t="str">
        <f>_xlfn.XLOOKUP($D899,[2]Retiros_dinamica!$F:$F,[2]Retiros_dinamica!C:C,"S/I",0)</f>
        <v>S/I</v>
      </c>
      <c r="Z899" s="11" t="str">
        <f>_xlfn.XLOOKUP($D899,[2]Retiros_dinamica!$F:$F,[2]Retiros_dinamica!D:D,"S/I",0)</f>
        <v>S/I</v>
      </c>
      <c r="AA899" s="11" t="str">
        <f>_xlfn.XLOOKUP($D899,[2]Retiros_dinamica!$F:$F,[2]Retiros_dinamica!E:E,"S/I",0)</f>
        <v>S/I</v>
      </c>
      <c r="AB899" s="6" t="str">
        <f>_xlfn.XLOOKUP(C899,[2]CMg!$I$4:$I$106,[2]CMg!$M$4:$M$106,"----",0,1)</f>
        <v>----</v>
      </c>
      <c r="AC899" s="6" t="str">
        <f>_xlfn.XLOOKUP(C899,[2]CMg!$A$4:$A$106,[2]CMg!$B$4:$B$106,"----",0,1)</f>
        <v>----</v>
      </c>
      <c r="AD899" s="6" t="str">
        <f>_xlfn.XLOOKUP(C899,'[3]Promedio solar Cmg'!$A$4:$A$106,'[3]Promedio solar Cmg'!$B$4:$B$106,"----",0,1)</f>
        <v>----</v>
      </c>
      <c r="AH899" s="12">
        <f>_xlfn.XLOOKUP($E899,'[2]Balance económico'!$C:$C,'[2]Balance económico'!$D:$D,"-",0)</f>
        <v>2037761490.0484819</v>
      </c>
      <c r="AI899" s="12">
        <f>_xlfn.XLOOKUP($E899,'[2]Balance económico'!$C:$C,'[2]Balance económico'!$E:$E,"-",0)</f>
        <v>218388810.38430002</v>
      </c>
      <c r="AJ899" s="12" t="str">
        <f>_xlfn.XLOOKUP($E899,'[2]Balance económico'!$C:$C,'[2]Balance económico'!$F:$F,"-",0)</f>
        <v>----</v>
      </c>
      <c r="AK899" s="6" t="str">
        <f t="shared" si="43"/>
        <v>PPA</v>
      </c>
      <c r="AL899" s="12" t="str" cm="1">
        <f t="array" ref="AL899">IFERROR((X899*[2]!Tabla2[Bloque A] + 'BD Centrales 2025'!Y491*[2]!Tabla2[Bloque B] + 'BD Centrales 2025'!Z491*[2]!Tabla2[Bloque C])*#REF!,"-")</f>
        <v>-</v>
      </c>
      <c r="AM899" s="12" t="str">
        <f t="shared" si="44"/>
        <v>-</v>
      </c>
      <c r="AN899" s="12">
        <f>IFERROR((AH899+AI899+AJ899)/(SUMIFS($W$2:$W$1194,$E$2:$E$1194,E899)*1000*#REF!),0)</f>
        <v>0</v>
      </c>
    </row>
    <row r="900" spans="1:40" ht="14.4" x14ac:dyDescent="0.3">
      <c r="A900" s="7">
        <v>2052</v>
      </c>
      <c r="B900" s="7" t="s">
        <v>3212</v>
      </c>
      <c r="C900" s="8" t="s">
        <v>3213</v>
      </c>
      <c r="D900" s="6" t="s">
        <v>3214</v>
      </c>
      <c r="E900" s="6" t="str">
        <f>_xlfn.XLOOKUP(D900,'[2]Coordinados SEN'!$A:$A,'[2]Coordinados SEN'!$B:$B,"-",0)</f>
        <v>77.398.338-0</v>
      </c>
      <c r="F900" s="6" t="s">
        <v>3214</v>
      </c>
      <c r="G900" s="6">
        <f t="shared" si="42"/>
        <v>1</v>
      </c>
      <c r="H900" s="6" t="s">
        <v>3215</v>
      </c>
      <c r="I900" s="6" t="s">
        <v>2323</v>
      </c>
      <c r="J900" s="6" t="str">
        <f>_xlfn.XLOOKUP(I900,'[2]Barras CMg'!$E$2:$E$1527,'[2]Barras CMg'!$A$2:$A$1527,"------",0,1)</f>
        <v>------</v>
      </c>
      <c r="K900" s="6" t="s">
        <v>397</v>
      </c>
      <c r="L900" s="6">
        <v>2025</v>
      </c>
      <c r="M900" s="6" t="s">
        <v>495</v>
      </c>
      <c r="N900" s="6" t="s">
        <v>496</v>
      </c>
      <c r="O900" s="6" t="s">
        <v>213</v>
      </c>
      <c r="P900" s="6" t="s">
        <v>68</v>
      </c>
      <c r="Q900" s="6" t="s">
        <v>68</v>
      </c>
      <c r="R900" s="6" t="s">
        <v>2324</v>
      </c>
      <c r="S900" s="6" t="s">
        <v>51</v>
      </c>
      <c r="T900" s="9" t="s">
        <v>3216</v>
      </c>
      <c r="U900" s="10">
        <v>6.1109999999999998</v>
      </c>
      <c r="V900" s="10">
        <v>6.1</v>
      </c>
      <c r="W900" s="11" t="e">
        <f>_xlfn.XLOOKUP(C900,#REF!,#REF!,"S/I",0)</f>
        <v>#REF!</v>
      </c>
      <c r="X900" s="11" t="str">
        <f>_xlfn.XLOOKUP($D900,[2]Retiros_dinamica!$F:$F,[2]Retiros_dinamica!B:B,"S/I",0)</f>
        <v>S/I</v>
      </c>
      <c r="Y900" s="11" t="str">
        <f>_xlfn.XLOOKUP($D900,[2]Retiros_dinamica!$F:$F,[2]Retiros_dinamica!C:C,"S/I",0)</f>
        <v>S/I</v>
      </c>
      <c r="Z900" s="11" t="str">
        <f>_xlfn.XLOOKUP($D900,[2]Retiros_dinamica!$F:$F,[2]Retiros_dinamica!D:D,"S/I",0)</f>
        <v>S/I</v>
      </c>
      <c r="AA900" s="11" t="str">
        <f>_xlfn.XLOOKUP($D900,[2]Retiros_dinamica!$F:$F,[2]Retiros_dinamica!E:E,"S/I",0)</f>
        <v>S/I</v>
      </c>
      <c r="AB900" s="6" t="str">
        <f>_xlfn.XLOOKUP(C900,[2]CMg!$I$4:$I$106,[2]CMg!$M$4:$M$106,"----",0,1)</f>
        <v>----</v>
      </c>
      <c r="AC900" s="6" t="str">
        <f>_xlfn.XLOOKUP(C900,[2]CMg!$A$4:$A$106,[2]CMg!$B$4:$B$106,"----",0,1)</f>
        <v>----</v>
      </c>
      <c r="AD900" s="6" t="str">
        <f>_xlfn.XLOOKUP(C900,'[3]Promedio solar Cmg'!$A$4:$A$106,'[3]Promedio solar Cmg'!$B$4:$B$106,"----",0,1)</f>
        <v>----</v>
      </c>
      <c r="AH900" s="12">
        <f>_xlfn.XLOOKUP($E900,'[2]Balance económico'!$C:$C,'[2]Balance económico'!$D:$D,"-",0)</f>
        <v>955743594.16279578</v>
      </c>
      <c r="AI900" s="12">
        <f>_xlfn.XLOOKUP($E900,'[2]Balance económico'!$C:$C,'[2]Balance económico'!$E:$E,"-",0)</f>
        <v>97652747.949599996</v>
      </c>
      <c r="AJ900" s="12" t="str">
        <f>_xlfn.XLOOKUP($E900,'[2]Balance económico'!$C:$C,'[2]Balance económico'!$F:$F,"-",0)</f>
        <v>----</v>
      </c>
      <c r="AK900" s="6" t="str">
        <f t="shared" si="43"/>
        <v>PPA</v>
      </c>
      <c r="AL900" s="12" t="str" cm="1">
        <f t="array" ref="AL900">IFERROR((X900*[2]!Tabla2[Bloque A] + 'BD Centrales 2025'!Y362*[2]!Tabla2[Bloque B] + 'BD Centrales 2025'!Z362*[2]!Tabla2[Bloque C])*#REF!,"-")</f>
        <v>-</v>
      </c>
      <c r="AM900" s="12" t="str">
        <f t="shared" si="44"/>
        <v>-</v>
      </c>
      <c r="AN900" s="12">
        <f>IFERROR((AH900+AI900+AJ900)/(SUMIFS($W$2:$W$1194,$E$2:$E$1194,E900)*1000*#REF!),0)</f>
        <v>0</v>
      </c>
    </row>
    <row r="901" spans="1:40" ht="14.4" x14ac:dyDescent="0.3">
      <c r="A901" s="7">
        <v>2053</v>
      </c>
      <c r="B901" s="7" t="s">
        <v>3217</v>
      </c>
      <c r="C901" s="8" t="s">
        <v>3218</v>
      </c>
      <c r="D901" s="6" t="s">
        <v>3219</v>
      </c>
      <c r="E901" s="6" t="str">
        <f>_xlfn.XLOOKUP(D901,'[2]Coordinados SEN'!$A:$A,'[2]Coordinados SEN'!$B:$B,"-",0)</f>
        <v>77.898.543-8</v>
      </c>
      <c r="F901" s="6" t="s">
        <v>3220</v>
      </c>
      <c r="G901" s="6">
        <f t="shared" si="42"/>
        <v>11</v>
      </c>
      <c r="H901" s="6" t="s">
        <v>3221</v>
      </c>
      <c r="I901" s="6" t="s">
        <v>3084</v>
      </c>
      <c r="J901" s="6" t="str">
        <f>_xlfn.XLOOKUP(I901,'[2]Barras CMg'!$E$2:$E$1527,'[2]Barras CMg'!$A$2:$A$1527,"------",0,1)</f>
        <v>------</v>
      </c>
      <c r="K901" s="6" t="s">
        <v>397</v>
      </c>
      <c r="L901" s="6">
        <v>2025</v>
      </c>
      <c r="M901" s="6" t="s">
        <v>495</v>
      </c>
      <c r="N901" s="6" t="s">
        <v>496</v>
      </c>
      <c r="O901" s="6" t="s">
        <v>213</v>
      </c>
      <c r="P901" s="6" t="s">
        <v>106</v>
      </c>
      <c r="Q901" s="6" t="s">
        <v>243</v>
      </c>
      <c r="R901" s="6" t="s">
        <v>1639</v>
      </c>
      <c r="S901" s="6" t="s">
        <v>51</v>
      </c>
      <c r="T901" s="9" t="s">
        <v>3222</v>
      </c>
      <c r="U901" s="10">
        <v>3.008</v>
      </c>
      <c r="V901" s="10">
        <v>3</v>
      </c>
      <c r="W901" s="11" t="e">
        <f>_xlfn.XLOOKUP(C901,#REF!,#REF!,"S/I",0)</f>
        <v>#REF!</v>
      </c>
      <c r="X901" s="11" t="str">
        <f>_xlfn.XLOOKUP($D901,[2]Retiros_dinamica!$F:$F,[2]Retiros_dinamica!B:B,"S/I",0)</f>
        <v>S/I</v>
      </c>
      <c r="Y901" s="11" t="str">
        <f>_xlfn.XLOOKUP($D901,[2]Retiros_dinamica!$F:$F,[2]Retiros_dinamica!C:C,"S/I",0)</f>
        <v>S/I</v>
      </c>
      <c r="Z901" s="11" t="str">
        <f>_xlfn.XLOOKUP($D901,[2]Retiros_dinamica!$F:$F,[2]Retiros_dinamica!D:D,"S/I",0)</f>
        <v>S/I</v>
      </c>
      <c r="AA901" s="11" t="str">
        <f>_xlfn.XLOOKUP($D901,[2]Retiros_dinamica!$F:$F,[2]Retiros_dinamica!E:E,"S/I",0)</f>
        <v>S/I</v>
      </c>
      <c r="AB901" s="6" t="str">
        <f>_xlfn.XLOOKUP(C901,[2]CMg!$I$4:$I$106,[2]CMg!$M$4:$M$106,"----",0,1)</f>
        <v>----</v>
      </c>
      <c r="AC901" s="6" t="str">
        <f>_xlfn.XLOOKUP(C901,[2]CMg!$A$4:$A$106,[2]CMg!$B$4:$B$106,"----",0,1)</f>
        <v>----</v>
      </c>
      <c r="AD901" s="6" t="str">
        <f>_xlfn.XLOOKUP(C901,'[3]Promedio solar Cmg'!$A$4:$A$106,'[3]Promedio solar Cmg'!$B$4:$B$106,"----",0,1)</f>
        <v>----</v>
      </c>
      <c r="AH901" s="12">
        <f>_xlfn.XLOOKUP($E901,'[2]Balance económico'!$C:$C,'[2]Balance económico'!$D:$D,"-",0)</f>
        <v>4396731110.997694</v>
      </c>
      <c r="AI901" s="12">
        <f>_xlfn.XLOOKUP($E901,'[2]Balance económico'!$C:$C,'[2]Balance económico'!$E:$E,"-",0)</f>
        <v>523994600.26060003</v>
      </c>
      <c r="AJ901" s="12" t="str">
        <f>_xlfn.XLOOKUP($E901,'[2]Balance económico'!$C:$C,'[2]Balance económico'!$F:$F,"-",0)</f>
        <v>----</v>
      </c>
      <c r="AK901" s="6" t="str">
        <f t="shared" si="43"/>
        <v>PPA</v>
      </c>
      <c r="AL901" s="12" t="str" cm="1">
        <f t="array" ref="AL901">IFERROR((X901*[2]!Tabla2[Bloque A] + 'BD Centrales 2025'!Y541*[2]!Tabla2[Bloque B] + 'BD Centrales 2025'!Z541*[2]!Tabla2[Bloque C])*#REF!,"-")</f>
        <v>-</v>
      </c>
      <c r="AM901" s="12" t="str">
        <f t="shared" si="44"/>
        <v>-</v>
      </c>
      <c r="AN901" s="12">
        <f>IFERROR((AH901+AI901+AJ901)/(SUMIFS($W$2:$W$1194,$E$2:$E$1194,E901)*1000*#REF!),0)</f>
        <v>0</v>
      </c>
    </row>
    <row r="902" spans="1:40" ht="14.4" x14ac:dyDescent="0.3">
      <c r="A902" s="7">
        <v>2054</v>
      </c>
      <c r="B902" s="7" t="s">
        <v>3223</v>
      </c>
      <c r="C902" s="8" t="s">
        <v>3224</v>
      </c>
      <c r="D902" s="6" t="s">
        <v>3225</v>
      </c>
      <c r="E902" s="6" t="str">
        <f>_xlfn.XLOOKUP(D902,'[2]Coordinados SEN'!$A:$A,'[2]Coordinados SEN'!$B:$B,"-",0)</f>
        <v>77.163.616-0</v>
      </c>
      <c r="F902" s="6" t="s">
        <v>3225</v>
      </c>
      <c r="G902" s="6">
        <f t="shared" si="42"/>
        <v>1</v>
      </c>
      <c r="H902" s="6" t="s">
        <v>3226</v>
      </c>
      <c r="I902" s="6" t="s">
        <v>3227</v>
      </c>
      <c r="J902" s="6" t="str">
        <f>_xlfn.XLOOKUP(I902,'[2]Barras CMg'!$E$2:$E$1527,'[2]Barras CMg'!$A$2:$A$1527,"------",0,1)</f>
        <v>------</v>
      </c>
      <c r="K902" s="6" t="s">
        <v>397</v>
      </c>
      <c r="L902" s="6">
        <v>2025</v>
      </c>
      <c r="M902" s="6" t="s">
        <v>495</v>
      </c>
      <c r="N902" s="6" t="s">
        <v>496</v>
      </c>
      <c r="O902" s="6" t="s">
        <v>213</v>
      </c>
      <c r="P902" s="6" t="s">
        <v>164</v>
      </c>
      <c r="Q902" s="6" t="s">
        <v>221</v>
      </c>
      <c r="R902" s="6" t="s">
        <v>886</v>
      </c>
      <c r="S902" s="6" t="s">
        <v>51</v>
      </c>
      <c r="T902" s="9" t="s">
        <v>3164</v>
      </c>
      <c r="U902" s="10">
        <v>2.9980000000000002</v>
      </c>
      <c r="V902" s="10">
        <v>2.99</v>
      </c>
      <c r="W902" s="11" t="e">
        <f>_xlfn.XLOOKUP(C902,#REF!,#REF!,"S/I",0)</f>
        <v>#REF!</v>
      </c>
      <c r="X902" s="11" t="str">
        <f>_xlfn.XLOOKUP($D902,[2]Retiros_dinamica!$F:$F,[2]Retiros_dinamica!B:B,"S/I",0)</f>
        <v>S/I</v>
      </c>
      <c r="Y902" s="11" t="str">
        <f>_xlfn.XLOOKUP($D902,[2]Retiros_dinamica!$F:$F,[2]Retiros_dinamica!C:C,"S/I",0)</f>
        <v>S/I</v>
      </c>
      <c r="Z902" s="11" t="str">
        <f>_xlfn.XLOOKUP($D902,[2]Retiros_dinamica!$F:$F,[2]Retiros_dinamica!D:D,"S/I",0)</f>
        <v>S/I</v>
      </c>
      <c r="AA902" s="11" t="str">
        <f>_xlfn.XLOOKUP($D902,[2]Retiros_dinamica!$F:$F,[2]Retiros_dinamica!E:E,"S/I",0)</f>
        <v>S/I</v>
      </c>
      <c r="AB902" s="6" t="str">
        <f>_xlfn.XLOOKUP(C902,[2]CMg!$I$4:$I$106,[2]CMg!$M$4:$M$106,"----",0,1)</f>
        <v>----</v>
      </c>
      <c r="AC902" s="6" t="str">
        <f>_xlfn.XLOOKUP(C902,[2]CMg!$A$4:$A$106,[2]CMg!$B$4:$B$106,"----",0,1)</f>
        <v>----</v>
      </c>
      <c r="AD902" s="6" t="str">
        <f>_xlfn.XLOOKUP(C902,'[3]Promedio solar Cmg'!$A$4:$A$106,'[3]Promedio solar Cmg'!$B$4:$B$106,"----",0,1)</f>
        <v>----</v>
      </c>
      <c r="AH902" s="12">
        <f>_xlfn.XLOOKUP($E902,'[2]Balance económico'!$C:$C,'[2]Balance económico'!$D:$D,"-",0)</f>
        <v>276463334.25386429</v>
      </c>
      <c r="AI902" s="12">
        <f>_xlfn.XLOOKUP($E902,'[2]Balance económico'!$C:$C,'[2]Balance económico'!$E:$E,"-",0)</f>
        <v>36188978.636310004</v>
      </c>
      <c r="AJ902" s="12" t="str">
        <f>_xlfn.XLOOKUP($E902,'[2]Balance económico'!$C:$C,'[2]Balance económico'!$F:$F,"-",0)</f>
        <v>----</v>
      </c>
      <c r="AK902" s="6" t="str">
        <f t="shared" si="43"/>
        <v>PPA</v>
      </c>
      <c r="AL902" s="12" t="str" cm="1">
        <f t="array" ref="AL902">IFERROR((X902*[2]!Tabla2[Bloque A] + 'BD Centrales 2025'!Y234*[2]!Tabla2[Bloque B] + 'BD Centrales 2025'!Z234*[2]!Tabla2[Bloque C])*#REF!,"-")</f>
        <v>-</v>
      </c>
      <c r="AM902" s="12" t="str">
        <f t="shared" si="44"/>
        <v>-</v>
      </c>
      <c r="AN902" s="12">
        <f>IFERROR((AH902+AI902+AJ902)/(SUMIFS($W$2:$W$1194,$E$2:$E$1194,E902)*1000*#REF!),0)</f>
        <v>0</v>
      </c>
    </row>
    <row r="903" spans="1:40" ht="14.4" x14ac:dyDescent="0.3">
      <c r="A903" s="7">
        <v>2055</v>
      </c>
      <c r="B903" s="7" t="s">
        <v>3228</v>
      </c>
      <c r="C903" s="8" t="s">
        <v>3229</v>
      </c>
      <c r="D903" s="6" t="s">
        <v>3230</v>
      </c>
      <c r="E903" s="6" t="str">
        <f>_xlfn.XLOOKUP(D903,'[2]Coordinados SEN'!$A:$A,'[2]Coordinados SEN'!$B:$B,"-",0)</f>
        <v>76.911.689-3</v>
      </c>
      <c r="F903" s="6" t="s">
        <v>3230</v>
      </c>
      <c r="G903" s="6">
        <f t="shared" si="42"/>
        <v>1</v>
      </c>
      <c r="H903" s="6" t="s">
        <v>3231</v>
      </c>
      <c r="I903" s="6" t="s">
        <v>3126</v>
      </c>
      <c r="J903" s="6" t="str">
        <f>_xlfn.XLOOKUP(I903,'[2]Barras CMg'!$E$2:$E$1527,'[2]Barras CMg'!$A$2:$A$1527,"------",0,1)</f>
        <v>------</v>
      </c>
      <c r="K903" s="6" t="s">
        <v>397</v>
      </c>
      <c r="L903" s="6">
        <v>2025</v>
      </c>
      <c r="M903" s="6" t="s">
        <v>495</v>
      </c>
      <c r="N903" s="6" t="s">
        <v>496</v>
      </c>
      <c r="O903" s="6" t="s">
        <v>213</v>
      </c>
      <c r="P903" s="6" t="s">
        <v>106</v>
      </c>
      <c r="Q903" s="6" t="s">
        <v>243</v>
      </c>
      <c r="R903" s="6" t="s">
        <v>1018</v>
      </c>
      <c r="S903" s="6" t="s">
        <v>51</v>
      </c>
      <c r="T903" s="9" t="s">
        <v>2470</v>
      </c>
      <c r="U903" s="10">
        <v>2.758</v>
      </c>
      <c r="V903" s="10">
        <v>2.75</v>
      </c>
      <c r="W903" s="11" t="e">
        <f>_xlfn.XLOOKUP(C903,#REF!,#REF!,"S/I",0)</f>
        <v>#REF!</v>
      </c>
      <c r="X903" s="11" t="str">
        <f>_xlfn.XLOOKUP($D903,[2]Retiros_dinamica!$F:$F,[2]Retiros_dinamica!B:B,"S/I",0)</f>
        <v>S/I</v>
      </c>
      <c r="Y903" s="11" t="str">
        <f>_xlfn.XLOOKUP($D903,[2]Retiros_dinamica!$F:$F,[2]Retiros_dinamica!C:C,"S/I",0)</f>
        <v>S/I</v>
      </c>
      <c r="Z903" s="11" t="str">
        <f>_xlfn.XLOOKUP($D903,[2]Retiros_dinamica!$F:$F,[2]Retiros_dinamica!D:D,"S/I",0)</f>
        <v>S/I</v>
      </c>
      <c r="AA903" s="11" t="str">
        <f>_xlfn.XLOOKUP($D903,[2]Retiros_dinamica!$F:$F,[2]Retiros_dinamica!E:E,"S/I",0)</f>
        <v>S/I</v>
      </c>
      <c r="AB903" s="6" t="str">
        <f>_xlfn.XLOOKUP(C903,[2]CMg!$I$4:$I$106,[2]CMg!$M$4:$M$106,"----",0,1)</f>
        <v>----</v>
      </c>
      <c r="AC903" s="6" t="str">
        <f>_xlfn.XLOOKUP(C903,[2]CMg!$A$4:$A$106,[2]CMg!$B$4:$B$106,"----",0,1)</f>
        <v>----</v>
      </c>
      <c r="AD903" s="6" t="str">
        <f>_xlfn.XLOOKUP(C903,'[3]Promedio solar Cmg'!$A$4:$A$106,'[3]Promedio solar Cmg'!$B$4:$B$106,"----",0,1)</f>
        <v>----</v>
      </c>
      <c r="AH903" s="12">
        <f>_xlfn.XLOOKUP($E903,'[2]Balance económico'!$C:$C,'[2]Balance económico'!$D:$D,"-",0)</f>
        <v>315075634.12477022</v>
      </c>
      <c r="AI903" s="12">
        <f>_xlfn.XLOOKUP($E903,'[2]Balance económico'!$C:$C,'[2]Balance económico'!$E:$E,"-",0)</f>
        <v>34846685.932000004</v>
      </c>
      <c r="AJ903" s="12" t="str">
        <f>_xlfn.XLOOKUP($E903,'[2]Balance económico'!$C:$C,'[2]Balance económico'!$F:$F,"-",0)</f>
        <v>----</v>
      </c>
      <c r="AK903" s="6" t="str">
        <f t="shared" si="43"/>
        <v>PPA</v>
      </c>
      <c r="AL903" s="12" t="str" cm="1">
        <f t="array" ref="AL903">IFERROR((X903*[2]!Tabla2[Bloque A] + 'BD Centrales 2025'!Y218*[2]!Tabla2[Bloque B] + 'BD Centrales 2025'!Z218*[2]!Tabla2[Bloque C])*#REF!,"-")</f>
        <v>-</v>
      </c>
      <c r="AM903" s="12" t="str">
        <f t="shared" si="44"/>
        <v>-</v>
      </c>
      <c r="AN903" s="12">
        <f>IFERROR((AH903+AI903+AJ903)/(SUMIFS($W$2:$W$1194,$E$2:$E$1194,E903)*1000*#REF!),0)</f>
        <v>0</v>
      </c>
    </row>
    <row r="904" spans="1:40" ht="14.4" x14ac:dyDescent="0.3">
      <c r="A904" s="7">
        <v>2057</v>
      </c>
      <c r="B904" s="7" t="s">
        <v>3236</v>
      </c>
      <c r="C904" s="8" t="s">
        <v>3237</v>
      </c>
      <c r="D904" s="6" t="s">
        <v>3238</v>
      </c>
      <c r="E904" s="6" t="str">
        <f>_xlfn.XLOOKUP(D904,'[2]Coordinados SEN'!$A:$A,'[2]Coordinados SEN'!$B:$B,"-",0)</f>
        <v>76.766.028-6</v>
      </c>
      <c r="F904" s="6" t="s">
        <v>3238</v>
      </c>
      <c r="G904" s="6">
        <f t="shared" si="42"/>
        <v>1</v>
      </c>
      <c r="H904" s="6" t="s">
        <v>3239</v>
      </c>
      <c r="I904" s="6" t="s">
        <v>1167</v>
      </c>
      <c r="J904" s="6" t="str">
        <f>_xlfn.XLOOKUP(I904,'[2]Barras CMg'!$E$2:$E$1527,'[2]Barras CMg'!$A$2:$A$1527,"------",0,1)</f>
        <v>------</v>
      </c>
      <c r="K904" s="6" t="s">
        <v>397</v>
      </c>
      <c r="L904" s="6">
        <v>2025</v>
      </c>
      <c r="M904" s="6" t="s">
        <v>495</v>
      </c>
      <c r="N904" s="6" t="s">
        <v>496</v>
      </c>
      <c r="O904" s="6" t="s">
        <v>213</v>
      </c>
      <c r="P904" s="6" t="s">
        <v>189</v>
      </c>
      <c r="Q904" s="6" t="s">
        <v>190</v>
      </c>
      <c r="R904" s="6" t="s">
        <v>236</v>
      </c>
      <c r="S904" s="6" t="s">
        <v>51</v>
      </c>
      <c r="T904" s="9" t="s">
        <v>2509</v>
      </c>
      <c r="U904" s="10">
        <v>9.02</v>
      </c>
      <c r="V904" s="10">
        <v>9</v>
      </c>
      <c r="W904" s="11" t="e">
        <f>_xlfn.XLOOKUP(C904,#REF!,#REF!,"S/I",0)</f>
        <v>#REF!</v>
      </c>
      <c r="X904" s="11" t="str">
        <f>_xlfn.XLOOKUP($D904,[2]Retiros_dinamica!$F:$F,[2]Retiros_dinamica!B:B,"S/I",0)</f>
        <v>S/I</v>
      </c>
      <c r="Y904" s="11" t="str">
        <f>_xlfn.XLOOKUP($D904,[2]Retiros_dinamica!$F:$F,[2]Retiros_dinamica!C:C,"S/I",0)</f>
        <v>S/I</v>
      </c>
      <c r="Z904" s="11" t="str">
        <f>_xlfn.XLOOKUP($D904,[2]Retiros_dinamica!$F:$F,[2]Retiros_dinamica!D:D,"S/I",0)</f>
        <v>S/I</v>
      </c>
      <c r="AA904" s="11" t="str">
        <f>_xlfn.XLOOKUP($D904,[2]Retiros_dinamica!$F:$F,[2]Retiros_dinamica!E:E,"S/I",0)</f>
        <v>S/I</v>
      </c>
      <c r="AB904" s="6" t="str">
        <f>_xlfn.XLOOKUP(C904,[2]CMg!$I$4:$I$106,[2]CMg!$M$4:$M$106,"----",0,1)</f>
        <v>----</v>
      </c>
      <c r="AC904" s="6" t="str">
        <f>_xlfn.XLOOKUP(C904,[2]CMg!$A$4:$A$106,[2]CMg!$B$4:$B$106,"----",0,1)</f>
        <v>----</v>
      </c>
      <c r="AD904" s="6" t="str">
        <f>_xlfn.XLOOKUP(C904,'[3]Promedio solar Cmg'!$A$4:$A$106,'[3]Promedio solar Cmg'!$B$4:$B$106,"----",0,1)</f>
        <v>----</v>
      </c>
      <c r="AH904" s="12">
        <f>_xlfn.XLOOKUP($E904,'[2]Balance económico'!$C:$C,'[2]Balance económico'!$D:$D,"-",0)</f>
        <v>1141569251.9816799</v>
      </c>
      <c r="AI904" s="12">
        <f>_xlfn.XLOOKUP($E904,'[2]Balance económico'!$C:$C,'[2]Balance económico'!$E:$E,"-",0)</f>
        <v>100034816.55459999</v>
      </c>
      <c r="AJ904" s="12" t="str">
        <f>_xlfn.XLOOKUP($E904,'[2]Balance económico'!$C:$C,'[2]Balance económico'!$F:$F,"-",0)</f>
        <v>----</v>
      </c>
      <c r="AK904" s="6" t="str">
        <f t="shared" si="43"/>
        <v>PPA</v>
      </c>
      <c r="AL904" s="12" t="str" cm="1">
        <f t="array" ref="AL904">IFERROR((X904*[2]!Tabla2[Bloque A] + 'BD Centrales 2025'!Y367*[2]!Tabla2[Bloque B] + 'BD Centrales 2025'!Z367*[2]!Tabla2[Bloque C])*#REF!,"-")</f>
        <v>-</v>
      </c>
      <c r="AM904" s="12" t="str">
        <f t="shared" si="44"/>
        <v>-</v>
      </c>
      <c r="AN904" s="12">
        <f>IFERROR((AH904+AI904+AJ904)/(SUMIFS($W$2:$W$1194,$E$2:$E$1194,E904)*1000*#REF!),0)</f>
        <v>0</v>
      </c>
    </row>
    <row r="905" spans="1:40" ht="14.4" x14ac:dyDescent="0.3">
      <c r="A905" s="7">
        <v>2058</v>
      </c>
      <c r="B905" s="7" t="s">
        <v>3258</v>
      </c>
      <c r="C905" s="8" t="s">
        <v>3259</v>
      </c>
      <c r="D905" s="6" t="s">
        <v>2931</v>
      </c>
      <c r="E905" s="6" t="str">
        <f>_xlfn.XLOOKUP(D905,'[2]Coordinados SEN'!$A:$A,'[2]Coordinados SEN'!$B:$B,"-",0)</f>
        <v>77.092.712-9</v>
      </c>
      <c r="F905" s="6" t="s">
        <v>3260</v>
      </c>
      <c r="G905" s="6">
        <f t="shared" si="42"/>
        <v>17</v>
      </c>
      <c r="H905" s="6" t="s">
        <v>3261</v>
      </c>
      <c r="I905" s="6" t="s">
        <v>3262</v>
      </c>
      <c r="J905" s="6" t="str">
        <f>_xlfn.XLOOKUP(I905,'[2]Barras CMg'!$E$2:$E$1527,'[2]Barras CMg'!$A$2:$A$1527,"------",0,1)</f>
        <v>------</v>
      </c>
      <c r="K905" s="6" t="s">
        <v>397</v>
      </c>
      <c r="L905" s="6">
        <v>2025</v>
      </c>
      <c r="M905" s="6" t="s">
        <v>495</v>
      </c>
      <c r="N905" s="6" t="s">
        <v>496</v>
      </c>
      <c r="O905" s="6" t="s">
        <v>213</v>
      </c>
      <c r="P905" s="6" t="s">
        <v>362</v>
      </c>
      <c r="Q905" s="6" t="s">
        <v>363</v>
      </c>
      <c r="R905" s="6" t="s">
        <v>1205</v>
      </c>
      <c r="S905" s="6" t="s">
        <v>51</v>
      </c>
      <c r="T905" s="9" t="s">
        <v>3263</v>
      </c>
      <c r="U905" s="10">
        <v>2.9060000000000001</v>
      </c>
      <c r="V905" s="10">
        <v>2.9</v>
      </c>
      <c r="W905" s="11" t="e">
        <f>_xlfn.XLOOKUP(C905,#REF!,#REF!,"S/I",0)</f>
        <v>#REF!</v>
      </c>
      <c r="X905" s="11" t="str">
        <f>_xlfn.XLOOKUP($D905,[2]Retiros_dinamica!$F:$F,[2]Retiros_dinamica!B:B,"S/I",0)</f>
        <v>S/I</v>
      </c>
      <c r="Y905" s="11" t="str">
        <f>_xlfn.XLOOKUP($D905,[2]Retiros_dinamica!$F:$F,[2]Retiros_dinamica!C:C,"S/I",0)</f>
        <v>S/I</v>
      </c>
      <c r="Z905" s="11" t="str">
        <f>_xlfn.XLOOKUP($D905,[2]Retiros_dinamica!$F:$F,[2]Retiros_dinamica!D:D,"S/I",0)</f>
        <v>S/I</v>
      </c>
      <c r="AA905" s="11" t="str">
        <f>_xlfn.XLOOKUP($D905,[2]Retiros_dinamica!$F:$F,[2]Retiros_dinamica!E:E,"S/I",0)</f>
        <v>S/I</v>
      </c>
      <c r="AB905" s="6" t="str">
        <f>_xlfn.XLOOKUP(C905,[2]CMg!$I$4:$I$106,[2]CMg!$M$4:$M$106,"----",0,1)</f>
        <v>----</v>
      </c>
      <c r="AC905" s="6" t="str">
        <f>_xlfn.XLOOKUP(C905,[2]CMg!$A$4:$A$106,[2]CMg!$B$4:$B$106,"----",0,1)</f>
        <v>----</v>
      </c>
      <c r="AD905" s="6" t="str">
        <f>_xlfn.XLOOKUP(C905,'[3]Promedio solar Cmg'!$A$4:$A$106,'[3]Promedio solar Cmg'!$B$4:$B$106,"----",0,1)</f>
        <v>----</v>
      </c>
      <c r="AH905" s="12">
        <f>_xlfn.XLOOKUP($E905,'[2]Balance económico'!$C:$C,'[2]Balance económico'!$D:$D,"-",0)</f>
        <v>10341986421.894112</v>
      </c>
      <c r="AI905" s="12">
        <f>_xlfn.XLOOKUP($E905,'[2]Balance económico'!$C:$C,'[2]Balance económico'!$E:$E,"-",0)</f>
        <v>1009747031.8714001</v>
      </c>
      <c r="AJ905" s="12" t="str">
        <f>_xlfn.XLOOKUP($E905,'[2]Balance económico'!$C:$C,'[2]Balance económico'!$F:$F,"-",0)</f>
        <v>----</v>
      </c>
      <c r="AK905" s="6" t="str">
        <f t="shared" si="43"/>
        <v>PPA</v>
      </c>
      <c r="AL905" s="12" t="str" cm="1">
        <f t="array" ref="AL905">IFERROR((X905*[2]!Tabla2[Bloque A] + 'BD Centrales 2025'!Y599*[2]!Tabla2[Bloque B] + 'BD Centrales 2025'!Z599*[2]!Tabla2[Bloque C])*#REF!,"-")</f>
        <v>-</v>
      </c>
      <c r="AM905" s="12" t="str">
        <f t="shared" si="44"/>
        <v>-</v>
      </c>
      <c r="AN905" s="12">
        <f>IFERROR((AH905+AI905+AJ905)/(SUMIFS($W$2:$W$1194,$E$2:$E$1194,E905)*1000*#REF!),0)</f>
        <v>0</v>
      </c>
    </row>
    <row r="906" spans="1:40" ht="14.4" x14ac:dyDescent="0.3">
      <c r="A906" s="7">
        <v>2059</v>
      </c>
      <c r="B906" s="7" t="s">
        <v>3264</v>
      </c>
      <c r="C906" s="8" t="s">
        <v>3265</v>
      </c>
      <c r="D906" s="6" t="s">
        <v>3266</v>
      </c>
      <c r="E906" s="6" t="str">
        <f>_xlfn.XLOOKUP(D906,'[2]Coordinados SEN'!$A:$A,'[2]Coordinados SEN'!$B:$B,"-",0)</f>
        <v>77.102.045-3</v>
      </c>
      <c r="F906" s="6" t="s">
        <v>3266</v>
      </c>
      <c r="G906" s="6">
        <f t="shared" si="42"/>
        <v>1</v>
      </c>
      <c r="H906" s="6" t="s">
        <v>3267</v>
      </c>
      <c r="I906" s="6" t="s">
        <v>3268</v>
      </c>
      <c r="J906" s="6" t="str">
        <f>_xlfn.XLOOKUP(I906,'[2]Barras CMg'!$E$2:$E$1527,'[2]Barras CMg'!$A$2:$A$1527,"------",0,1)</f>
        <v>------</v>
      </c>
      <c r="K906" s="6" t="s">
        <v>397</v>
      </c>
      <c r="L906" s="6">
        <v>2025</v>
      </c>
      <c r="M906" s="6" t="s">
        <v>495</v>
      </c>
      <c r="N906" s="6" t="s">
        <v>496</v>
      </c>
      <c r="O906" s="6" t="s">
        <v>213</v>
      </c>
      <c r="P906" s="6" t="s">
        <v>68</v>
      </c>
      <c r="Q906" s="6" t="s">
        <v>68</v>
      </c>
      <c r="R906" s="6" t="s">
        <v>2324</v>
      </c>
      <c r="S906" s="6" t="s">
        <v>51</v>
      </c>
      <c r="T906" s="9" t="s">
        <v>2064</v>
      </c>
      <c r="U906" s="10">
        <v>9.0399999999999991</v>
      </c>
      <c r="V906" s="10">
        <v>9</v>
      </c>
      <c r="W906" s="11" t="e">
        <f>_xlfn.XLOOKUP(C906,#REF!,#REF!,"S/I",0)</f>
        <v>#REF!</v>
      </c>
      <c r="X906" s="11" t="str">
        <f>_xlfn.XLOOKUP($D906,[2]Retiros_dinamica!$F:$F,[2]Retiros_dinamica!B:B,"S/I",0)</f>
        <v>S/I</v>
      </c>
      <c r="Y906" s="11" t="str">
        <f>_xlfn.XLOOKUP($D906,[2]Retiros_dinamica!$F:$F,[2]Retiros_dinamica!C:C,"S/I",0)</f>
        <v>S/I</v>
      </c>
      <c r="Z906" s="11" t="str">
        <f>_xlfn.XLOOKUP($D906,[2]Retiros_dinamica!$F:$F,[2]Retiros_dinamica!D:D,"S/I",0)</f>
        <v>S/I</v>
      </c>
      <c r="AA906" s="11" t="str">
        <f>_xlfn.XLOOKUP($D906,[2]Retiros_dinamica!$F:$F,[2]Retiros_dinamica!E:E,"S/I",0)</f>
        <v>S/I</v>
      </c>
      <c r="AB906" s="6" t="str">
        <f>_xlfn.XLOOKUP(C906,[2]CMg!$I$4:$I$106,[2]CMg!$M$4:$M$106,"----",0,1)</f>
        <v>----</v>
      </c>
      <c r="AC906" s="6" t="str">
        <f>_xlfn.XLOOKUP(C906,[2]CMg!$A$4:$A$106,[2]CMg!$B$4:$B$106,"----",0,1)</f>
        <v>----</v>
      </c>
      <c r="AD906" s="6" t="str">
        <f>_xlfn.XLOOKUP(C906,'[3]Promedio solar Cmg'!$A$4:$A$106,'[3]Promedio solar Cmg'!$B$4:$B$106,"----",0,1)</f>
        <v>----</v>
      </c>
      <c r="AH906" s="12">
        <f>_xlfn.XLOOKUP($E906,'[2]Balance económico'!$C:$C,'[2]Balance económico'!$D:$D,"-",0)</f>
        <v>375828819.11436003</v>
      </c>
      <c r="AI906" s="12">
        <f>_xlfn.XLOOKUP($E906,'[2]Balance económico'!$C:$C,'[2]Balance económico'!$E:$E,"-",0)</f>
        <v>33555271.458000004</v>
      </c>
      <c r="AJ906" s="12" t="str">
        <f>_xlfn.XLOOKUP($E906,'[2]Balance económico'!$C:$C,'[2]Balance económico'!$F:$F,"-",0)</f>
        <v>----</v>
      </c>
      <c r="AK906" s="6" t="str">
        <f t="shared" si="43"/>
        <v>PPA</v>
      </c>
      <c r="AL906" s="12" t="str" cm="1">
        <f t="array" ref="AL906">IFERROR((X906*[2]!Tabla2[Bloque A] + 'BD Centrales 2025'!Y208*[2]!Tabla2[Bloque B] + 'BD Centrales 2025'!Z208*[2]!Tabla2[Bloque C])*#REF!,"-")</f>
        <v>-</v>
      </c>
      <c r="AM906" s="12" t="str">
        <f t="shared" si="44"/>
        <v>-</v>
      </c>
      <c r="AN906" s="12">
        <f>IFERROR((AH906+AI906+AJ906)/(SUMIFS($W$2:$W$1194,$E$2:$E$1194,E906)*1000*#REF!),0)</f>
        <v>0</v>
      </c>
    </row>
    <row r="907" spans="1:40" ht="14.4" x14ac:dyDescent="0.3">
      <c r="A907" s="7">
        <v>2060</v>
      </c>
      <c r="B907" s="7" t="s">
        <v>3269</v>
      </c>
      <c r="C907" s="8" t="s">
        <v>3270</v>
      </c>
      <c r="D907" s="6" t="s">
        <v>2931</v>
      </c>
      <c r="E907" s="6" t="str">
        <f>_xlfn.XLOOKUP(D907,'[2]Coordinados SEN'!$A:$A,'[2]Coordinados SEN'!$B:$B,"-",0)</f>
        <v>77.092.712-9</v>
      </c>
      <c r="F907" s="6" t="s">
        <v>3271</v>
      </c>
      <c r="G907" s="6">
        <f t="shared" si="42"/>
        <v>17</v>
      </c>
      <c r="H907" s="6" t="s">
        <v>2899</v>
      </c>
      <c r="I907" s="6" t="s">
        <v>2900</v>
      </c>
      <c r="J907" s="6" t="str">
        <f>_xlfn.XLOOKUP(I907,'[2]Barras CMg'!$E$2:$E$1527,'[2]Barras CMg'!$A$2:$A$1527,"------",0,1)</f>
        <v>------</v>
      </c>
      <c r="K907" s="6" t="s">
        <v>397</v>
      </c>
      <c r="L907" s="6">
        <v>2025</v>
      </c>
      <c r="M907" s="6" t="s">
        <v>495</v>
      </c>
      <c r="N907" s="6" t="s">
        <v>496</v>
      </c>
      <c r="O907" s="6" t="s">
        <v>213</v>
      </c>
      <c r="P907" s="6" t="s">
        <v>164</v>
      </c>
      <c r="Q907" s="6" t="s">
        <v>371</v>
      </c>
      <c r="R907" s="6" t="s">
        <v>2917</v>
      </c>
      <c r="S907" s="6" t="s">
        <v>51</v>
      </c>
      <c r="T907" s="9" t="s">
        <v>3272</v>
      </c>
      <c r="U907" s="10">
        <v>7.61</v>
      </c>
      <c r="V907" s="10">
        <v>7.6</v>
      </c>
      <c r="W907" s="11" t="e">
        <f>_xlfn.XLOOKUP(C907,#REF!,#REF!,"S/I",0)</f>
        <v>#REF!</v>
      </c>
      <c r="X907" s="11" t="str">
        <f>_xlfn.XLOOKUP($D907,[2]Retiros_dinamica!$F:$F,[2]Retiros_dinamica!B:B,"S/I",0)</f>
        <v>S/I</v>
      </c>
      <c r="Y907" s="11" t="str">
        <f>_xlfn.XLOOKUP($D907,[2]Retiros_dinamica!$F:$F,[2]Retiros_dinamica!C:C,"S/I",0)</f>
        <v>S/I</v>
      </c>
      <c r="Z907" s="11" t="str">
        <f>_xlfn.XLOOKUP($D907,[2]Retiros_dinamica!$F:$F,[2]Retiros_dinamica!D:D,"S/I",0)</f>
        <v>S/I</v>
      </c>
      <c r="AA907" s="11" t="str">
        <f>_xlfn.XLOOKUP($D907,[2]Retiros_dinamica!$F:$F,[2]Retiros_dinamica!E:E,"S/I",0)</f>
        <v>S/I</v>
      </c>
      <c r="AB907" s="6" t="str">
        <f>_xlfn.XLOOKUP(C907,[2]CMg!$I$4:$I$106,[2]CMg!$M$4:$M$106,"----",0,1)</f>
        <v>----</v>
      </c>
      <c r="AC907" s="6" t="str">
        <f>_xlfn.XLOOKUP(C907,[2]CMg!$A$4:$A$106,[2]CMg!$B$4:$B$106,"----",0,1)</f>
        <v>----</v>
      </c>
      <c r="AD907" s="6" t="str">
        <f>_xlfn.XLOOKUP(C907,'[3]Promedio solar Cmg'!$A$4:$A$106,'[3]Promedio solar Cmg'!$B$4:$B$106,"----",0,1)</f>
        <v>----</v>
      </c>
      <c r="AH907" s="12">
        <f>_xlfn.XLOOKUP($E907,'[2]Balance económico'!$C:$C,'[2]Balance económico'!$D:$D,"-",0)</f>
        <v>10341986421.894112</v>
      </c>
      <c r="AI907" s="12">
        <f>_xlfn.XLOOKUP($E907,'[2]Balance económico'!$C:$C,'[2]Balance económico'!$E:$E,"-",0)</f>
        <v>1009747031.8714001</v>
      </c>
      <c r="AJ907" s="12" t="str">
        <f>_xlfn.XLOOKUP($E907,'[2]Balance económico'!$C:$C,'[2]Balance económico'!$F:$F,"-",0)</f>
        <v>----</v>
      </c>
      <c r="AK907" s="6" t="str">
        <f t="shared" si="43"/>
        <v>PPA</v>
      </c>
      <c r="AL907" s="12" t="str" cm="1">
        <f t="array" ref="AL907">IFERROR((X907*[2]!Tabla2[Bloque A] + 'BD Centrales 2025'!Y600*[2]!Tabla2[Bloque B] + 'BD Centrales 2025'!Z600*[2]!Tabla2[Bloque C])*#REF!,"-")</f>
        <v>-</v>
      </c>
      <c r="AM907" s="12" t="str">
        <f t="shared" si="44"/>
        <v>-</v>
      </c>
      <c r="AN907" s="12">
        <f>IFERROR((AH907+AI907+AJ907)/(SUMIFS($W$2:$W$1194,$E$2:$E$1194,E907)*1000*#REF!),0)</f>
        <v>0</v>
      </c>
    </row>
    <row r="908" spans="1:40" ht="14.4" x14ac:dyDescent="0.3">
      <c r="A908" s="7">
        <v>2061</v>
      </c>
      <c r="B908" s="7" t="s">
        <v>3273</v>
      </c>
      <c r="C908" s="8" t="s">
        <v>3274</v>
      </c>
      <c r="D908" s="6" t="s">
        <v>3275</v>
      </c>
      <c r="E908" s="6" t="str">
        <f>_xlfn.XLOOKUP(D908,'[2]Coordinados SEN'!$A:$A,'[2]Coordinados SEN'!$B:$B,"-",0)</f>
        <v>76.697.248-9</v>
      </c>
      <c r="F908" s="6" t="s">
        <v>3275</v>
      </c>
      <c r="G908" s="6">
        <f t="shared" si="42"/>
        <v>1</v>
      </c>
      <c r="H908" s="6" t="s">
        <v>3276</v>
      </c>
      <c r="I908" s="6" t="s">
        <v>3277</v>
      </c>
      <c r="J908" s="6" t="str">
        <f>_xlfn.XLOOKUP(I908,'[2]Barras CMg'!$E$2:$E$1527,'[2]Barras CMg'!$A$2:$A$1527,"------",0,1)</f>
        <v>------</v>
      </c>
      <c r="K908" s="6" t="s">
        <v>397</v>
      </c>
      <c r="L908" s="6">
        <v>2025</v>
      </c>
      <c r="M908" s="6" t="s">
        <v>495</v>
      </c>
      <c r="N908" s="6" t="s">
        <v>496</v>
      </c>
      <c r="O908" s="6" t="s">
        <v>213</v>
      </c>
      <c r="P908" s="6" t="s">
        <v>164</v>
      </c>
      <c r="Q908" s="6" t="s">
        <v>707</v>
      </c>
      <c r="R908" s="6" t="s">
        <v>749</v>
      </c>
      <c r="S908" s="6" t="s">
        <v>51</v>
      </c>
      <c r="T908" s="9" t="s">
        <v>3278</v>
      </c>
      <c r="U908" s="10">
        <v>6.02</v>
      </c>
      <c r="V908" s="10">
        <v>6</v>
      </c>
      <c r="W908" s="11" t="e">
        <f>_xlfn.XLOOKUP(C908,#REF!,#REF!,"S/I",0)</f>
        <v>#REF!</v>
      </c>
      <c r="X908" s="11" t="str">
        <f>_xlfn.XLOOKUP($D908,[2]Retiros_dinamica!$F:$F,[2]Retiros_dinamica!B:B,"S/I",0)</f>
        <v>S/I</v>
      </c>
      <c r="Y908" s="11" t="str">
        <f>_xlfn.XLOOKUP($D908,[2]Retiros_dinamica!$F:$F,[2]Retiros_dinamica!C:C,"S/I",0)</f>
        <v>S/I</v>
      </c>
      <c r="Z908" s="11" t="str">
        <f>_xlfn.XLOOKUP($D908,[2]Retiros_dinamica!$F:$F,[2]Retiros_dinamica!D:D,"S/I",0)</f>
        <v>S/I</v>
      </c>
      <c r="AA908" s="11" t="str">
        <f>_xlfn.XLOOKUP($D908,[2]Retiros_dinamica!$F:$F,[2]Retiros_dinamica!E:E,"S/I",0)</f>
        <v>S/I</v>
      </c>
      <c r="AB908" s="6" t="str">
        <f>_xlfn.XLOOKUP(C908,[2]CMg!$I$4:$I$106,[2]CMg!$M$4:$M$106,"----",0,1)</f>
        <v>----</v>
      </c>
      <c r="AC908" s="6" t="str">
        <f>_xlfn.XLOOKUP(C908,[2]CMg!$A$4:$A$106,[2]CMg!$B$4:$B$106,"----",0,1)</f>
        <v>----</v>
      </c>
      <c r="AD908" s="6" t="str">
        <f>_xlfn.XLOOKUP(C908,'[3]Promedio solar Cmg'!$A$4:$A$106,'[3]Promedio solar Cmg'!$B$4:$B$106,"----",0,1)</f>
        <v>----</v>
      </c>
      <c r="AH908" s="12">
        <f>_xlfn.XLOOKUP($E908,'[2]Balance económico'!$C:$C,'[2]Balance económico'!$D:$D,"-",0)</f>
        <v>585956048.73275757</v>
      </c>
      <c r="AI908" s="12">
        <f>_xlfn.XLOOKUP($E908,'[2]Balance económico'!$C:$C,'[2]Balance económico'!$E:$E,"-",0)</f>
        <v>57177986.437800005</v>
      </c>
      <c r="AJ908" s="12" t="str">
        <f>_xlfn.XLOOKUP($E908,'[2]Balance económico'!$C:$C,'[2]Balance económico'!$F:$F,"-",0)</f>
        <v>----</v>
      </c>
      <c r="AK908" s="6" t="str">
        <f t="shared" si="43"/>
        <v>PPA</v>
      </c>
      <c r="AL908" s="12" t="str" cm="1">
        <f t="array" ref="AL908">IFERROR((X908*[2]!Tabla2[Bloque A] + 'BD Centrales 2025'!Y303*[2]!Tabla2[Bloque B] + 'BD Centrales 2025'!Z303*[2]!Tabla2[Bloque C])*#REF!,"-")</f>
        <v>-</v>
      </c>
      <c r="AM908" s="12" t="str">
        <f t="shared" si="44"/>
        <v>-</v>
      </c>
      <c r="AN908" s="12">
        <f>IFERROR((AH908+AI908+AJ908)/(SUMIFS($W$2:$W$1194,$E$2:$E$1194,E908)*1000*#REF!),0)</f>
        <v>0</v>
      </c>
    </row>
    <row r="909" spans="1:40" ht="14.4" x14ac:dyDescent="0.3">
      <c r="A909" s="7">
        <v>2062</v>
      </c>
      <c r="B909" s="7" t="s">
        <v>3279</v>
      </c>
      <c r="C909" s="8" t="s">
        <v>3280</v>
      </c>
      <c r="D909" s="6" t="s">
        <v>2785</v>
      </c>
      <c r="E909" s="6" t="str">
        <f>_xlfn.XLOOKUP(D909,'[2]Coordinados SEN'!$A:$A,'[2]Coordinados SEN'!$B:$B,"-",0)</f>
        <v>77.060.521-0</v>
      </c>
      <c r="F909" s="6" t="s">
        <v>2785</v>
      </c>
      <c r="G909" s="6">
        <f t="shared" si="42"/>
        <v>2</v>
      </c>
      <c r="H909" s="6" t="s">
        <v>3281</v>
      </c>
      <c r="I909" s="6" t="s">
        <v>3282</v>
      </c>
      <c r="J909" s="6" t="str">
        <f>_xlfn.XLOOKUP(I909,'[2]Barras CMg'!$E$2:$E$1527,'[2]Barras CMg'!$A$2:$A$1527,"------",0,1)</f>
        <v>------</v>
      </c>
      <c r="K909" s="6" t="s">
        <v>397</v>
      </c>
      <c r="L909" s="6">
        <v>2025</v>
      </c>
      <c r="M909" s="6" t="s">
        <v>495</v>
      </c>
      <c r="N909" s="6" t="s">
        <v>496</v>
      </c>
      <c r="O909" s="6" t="s">
        <v>213</v>
      </c>
      <c r="P909" s="6" t="s">
        <v>90</v>
      </c>
      <c r="Q909" s="6" t="s">
        <v>868</v>
      </c>
      <c r="R909" s="6" t="s">
        <v>3283</v>
      </c>
      <c r="S909" s="6" t="s">
        <v>51</v>
      </c>
      <c r="T909" s="9" t="s">
        <v>3284</v>
      </c>
      <c r="U909" s="10">
        <v>3.01</v>
      </c>
      <c r="V909" s="10">
        <v>3</v>
      </c>
      <c r="W909" s="11" t="e">
        <f>_xlfn.XLOOKUP(C909,#REF!,#REF!,"S/I",0)</f>
        <v>#REF!</v>
      </c>
      <c r="X909" s="11" t="str">
        <f>_xlfn.XLOOKUP($D909,[2]Retiros_dinamica!$F:$F,[2]Retiros_dinamica!B:B,"S/I",0)</f>
        <v>S/I</v>
      </c>
      <c r="Y909" s="11" t="str">
        <f>_xlfn.XLOOKUP($D909,[2]Retiros_dinamica!$F:$F,[2]Retiros_dinamica!C:C,"S/I",0)</f>
        <v>S/I</v>
      </c>
      <c r="Z909" s="11" t="str">
        <f>_xlfn.XLOOKUP($D909,[2]Retiros_dinamica!$F:$F,[2]Retiros_dinamica!D:D,"S/I",0)</f>
        <v>S/I</v>
      </c>
      <c r="AA909" s="11" t="str">
        <f>_xlfn.XLOOKUP($D909,[2]Retiros_dinamica!$F:$F,[2]Retiros_dinamica!E:E,"S/I",0)</f>
        <v>S/I</v>
      </c>
      <c r="AB909" s="6" t="str">
        <f>_xlfn.XLOOKUP(C909,[2]CMg!$I$4:$I$106,[2]CMg!$M$4:$M$106,"----",0,1)</f>
        <v>----</v>
      </c>
      <c r="AC909" s="6" t="str">
        <f>_xlfn.XLOOKUP(C909,[2]CMg!$A$4:$A$106,[2]CMg!$B$4:$B$106,"----",0,1)</f>
        <v>----</v>
      </c>
      <c r="AD909" s="6" t="str">
        <f>_xlfn.XLOOKUP(C909,'[3]Promedio solar Cmg'!$A$4:$A$106,'[3]Promedio solar Cmg'!$B$4:$B$106,"----",0,1)</f>
        <v>----</v>
      </c>
      <c r="AH909" s="12">
        <f>_xlfn.XLOOKUP($E909,'[2]Balance económico'!$C:$C,'[2]Balance económico'!$D:$D,"-",0)</f>
        <v>219338777.94649097</v>
      </c>
      <c r="AI909" s="12">
        <f>_xlfn.XLOOKUP($E909,'[2]Balance económico'!$C:$C,'[2]Balance económico'!$E:$E,"-",0)</f>
        <v>30739384.684</v>
      </c>
      <c r="AJ909" s="12" t="str">
        <f>_xlfn.XLOOKUP($E909,'[2]Balance económico'!$C:$C,'[2]Balance económico'!$F:$F,"-",0)</f>
        <v>----</v>
      </c>
      <c r="AK909" s="6" t="str">
        <f t="shared" si="43"/>
        <v>PPA</v>
      </c>
      <c r="AL909" s="12" t="str" cm="1">
        <f t="array" ref="AL909">IFERROR((X909*[2]!Tabla2[Bloque A] + 'BD Centrales 2025'!Y185*[2]!Tabla2[Bloque B] + 'BD Centrales 2025'!Z185*[2]!Tabla2[Bloque C])*#REF!,"-")</f>
        <v>-</v>
      </c>
      <c r="AM909" s="12" t="str">
        <f t="shared" si="44"/>
        <v>-</v>
      </c>
      <c r="AN909" s="12">
        <f>IFERROR((AH909+AI909+AJ909)/(SUMIFS($W$2:$W$1194,$E$2:$E$1194,E909)*1000*#REF!),0)</f>
        <v>0</v>
      </c>
    </row>
    <row r="910" spans="1:40" ht="14.4" x14ac:dyDescent="0.3">
      <c r="A910" s="7">
        <v>2063</v>
      </c>
      <c r="B910" s="7" t="s">
        <v>3285</v>
      </c>
      <c r="C910" s="8" t="s">
        <v>3286</v>
      </c>
      <c r="D910" s="6" t="s">
        <v>677</v>
      </c>
      <c r="E910" s="6" t="str">
        <f>_xlfn.XLOOKUP(D910,'[2]Coordinados SEN'!$A:$A,'[2]Coordinados SEN'!$B:$B,"-",0)</f>
        <v>76.780.504-7</v>
      </c>
      <c r="F910" s="6" t="s">
        <v>3287</v>
      </c>
      <c r="G910" s="6">
        <f t="shared" si="42"/>
        <v>37</v>
      </c>
      <c r="H910" s="6" t="s">
        <v>3288</v>
      </c>
      <c r="I910" s="6" t="s">
        <v>3198</v>
      </c>
      <c r="J910" s="6" t="str">
        <f>_xlfn.XLOOKUP(I910,'[2]Barras CMg'!$E$2:$E$1527,'[2]Barras CMg'!$A$2:$A$1527,"------",0,1)</f>
        <v>------</v>
      </c>
      <c r="K910" s="6" t="s">
        <v>397</v>
      </c>
      <c r="L910" s="6">
        <v>2025</v>
      </c>
      <c r="M910" s="6" t="s">
        <v>495</v>
      </c>
      <c r="N910" s="6" t="s">
        <v>496</v>
      </c>
      <c r="O910" s="6" t="s">
        <v>213</v>
      </c>
      <c r="P910" s="6" t="s">
        <v>497</v>
      </c>
      <c r="Q910" s="6" t="s">
        <v>557</v>
      </c>
      <c r="R910" s="6" t="s">
        <v>610</v>
      </c>
      <c r="S910" s="6" t="s">
        <v>51</v>
      </c>
      <c r="T910" s="9" t="s">
        <v>3073</v>
      </c>
      <c r="U910" s="10">
        <v>9.01</v>
      </c>
      <c r="V910" s="10">
        <v>9</v>
      </c>
      <c r="W910" s="11" t="e">
        <f>_xlfn.XLOOKUP(C910,#REF!,#REF!,"S/I",0)</f>
        <v>#REF!</v>
      </c>
      <c r="X910" s="11" t="str">
        <f>_xlfn.XLOOKUP($D910,[2]Retiros_dinamica!$F:$F,[2]Retiros_dinamica!B:B,"S/I",0)</f>
        <v>S/I</v>
      </c>
      <c r="Y910" s="11" t="str">
        <f>_xlfn.XLOOKUP($D910,[2]Retiros_dinamica!$F:$F,[2]Retiros_dinamica!C:C,"S/I",0)</f>
        <v>S/I</v>
      </c>
      <c r="Z910" s="11" t="str">
        <f>_xlfn.XLOOKUP($D910,[2]Retiros_dinamica!$F:$F,[2]Retiros_dinamica!D:D,"S/I",0)</f>
        <v>S/I</v>
      </c>
      <c r="AA910" s="11" t="str">
        <f>_xlfn.XLOOKUP($D910,[2]Retiros_dinamica!$F:$F,[2]Retiros_dinamica!E:E,"S/I",0)</f>
        <v>S/I</v>
      </c>
      <c r="AB910" s="6" t="str">
        <f>_xlfn.XLOOKUP(C910,[2]CMg!$I$4:$I$106,[2]CMg!$M$4:$M$106,"----",0,1)</f>
        <v>----</v>
      </c>
      <c r="AC910" s="6" t="str">
        <f>_xlfn.XLOOKUP(C910,[2]CMg!$A$4:$A$106,[2]CMg!$B$4:$B$106,"----",0,1)</f>
        <v>----</v>
      </c>
      <c r="AD910" s="6" t="str">
        <f>_xlfn.XLOOKUP(C910,'[3]Promedio solar Cmg'!$A$4:$A$106,'[3]Promedio solar Cmg'!$B$4:$B$106,"----",0,1)</f>
        <v>----</v>
      </c>
      <c r="AH910" s="12">
        <f>_xlfn.XLOOKUP($E910,'[2]Balance económico'!$C:$C,'[2]Balance económico'!$D:$D,"-",0)</f>
        <v>20548121675.779228</v>
      </c>
      <c r="AI910" s="12">
        <f>_xlfn.XLOOKUP($E910,'[2]Balance económico'!$C:$C,'[2]Balance económico'!$E:$E,"-",0)</f>
        <v>2428228872.1735702</v>
      </c>
      <c r="AJ910" s="12" t="str">
        <f>_xlfn.XLOOKUP($E910,'[2]Balance económico'!$C:$C,'[2]Balance económico'!$F:$F,"-",0)</f>
        <v>----</v>
      </c>
      <c r="AK910" s="6" t="str">
        <f t="shared" si="43"/>
        <v>PPA</v>
      </c>
      <c r="AL910" s="12" t="str" cm="1">
        <f t="array" ref="AL910">IFERROR((X910*[2]!Tabla2[Bloque A] + 'BD Centrales 2025'!Y730*[2]!Tabla2[Bloque B] + 'BD Centrales 2025'!Z730*[2]!Tabla2[Bloque C])*#REF!,"-")</f>
        <v>-</v>
      </c>
      <c r="AM910" s="12" t="str">
        <f t="shared" si="44"/>
        <v>-</v>
      </c>
      <c r="AN910" s="12">
        <f>IFERROR((AH910+AI910+AJ910)/(SUMIFS($W$2:$W$1194,$E$2:$E$1194,E910)*1000*#REF!),0)</f>
        <v>0</v>
      </c>
    </row>
    <row r="911" spans="1:40" ht="14.4" x14ac:dyDescent="0.3">
      <c r="A911" s="7">
        <v>2065</v>
      </c>
      <c r="B911" s="7" t="s">
        <v>5552</v>
      </c>
      <c r="C911" s="8" t="s">
        <v>5553</v>
      </c>
      <c r="D911" s="6" t="s">
        <v>5554</v>
      </c>
      <c r="E911" s="6" t="str">
        <f>_xlfn.XLOOKUP(D911,'[2]Coordinados SEN'!$A:$A,'[2]Coordinados SEN'!$B:$B,"-",0)</f>
        <v>76.975.928-K</v>
      </c>
      <c r="F911" s="6" t="s">
        <v>5554</v>
      </c>
      <c r="G911" s="6">
        <f t="shared" si="42"/>
        <v>1</v>
      </c>
      <c r="H911" s="6" t="s">
        <v>5555</v>
      </c>
      <c r="I911" s="6" t="s">
        <v>3519</v>
      </c>
      <c r="J911" s="6" t="str">
        <f>_xlfn.XLOOKUP(I911,'[2]Barras CMg'!$E$2:$E$1527,'[2]Barras CMg'!$A$2:$A$1527,"------",0,1)</f>
        <v>------</v>
      </c>
      <c r="K911" s="6">
        <v>6</v>
      </c>
      <c r="L911" s="6">
        <v>2025</v>
      </c>
      <c r="M911" s="6" t="s">
        <v>45</v>
      </c>
      <c r="N911" s="6" t="s">
        <v>5267</v>
      </c>
      <c r="O911" s="6" t="s">
        <v>213</v>
      </c>
      <c r="P911" s="6" t="s">
        <v>164</v>
      </c>
      <c r="Q911" s="6" t="s">
        <v>2819</v>
      </c>
      <c r="R911" s="6" t="s">
        <v>3521</v>
      </c>
      <c r="S911" s="6" t="s">
        <v>51</v>
      </c>
      <c r="T911" s="9" t="s">
        <v>2368</v>
      </c>
      <c r="U911" s="10">
        <v>3.01</v>
      </c>
      <c r="V911" s="10">
        <v>3</v>
      </c>
      <c r="W911" s="11" t="e">
        <f>_xlfn.XLOOKUP(C911,#REF!,#REF!,"S/I",0)</f>
        <v>#REF!</v>
      </c>
      <c r="X911" s="11" t="str">
        <f>_xlfn.XLOOKUP($D911,[2]Retiros_dinamica!$F:$F,[2]Retiros_dinamica!B:B,"S/I",0)</f>
        <v>S/I</v>
      </c>
      <c r="Y911" s="11" t="str">
        <f>_xlfn.XLOOKUP($D911,[2]Retiros_dinamica!$F:$F,[2]Retiros_dinamica!C:C,"S/I",0)</f>
        <v>S/I</v>
      </c>
      <c r="Z911" s="11" t="str">
        <f>_xlfn.XLOOKUP($D911,[2]Retiros_dinamica!$F:$F,[2]Retiros_dinamica!D:D,"S/I",0)</f>
        <v>S/I</v>
      </c>
      <c r="AA911" s="11" t="str">
        <f>_xlfn.XLOOKUP($D911,[2]Retiros_dinamica!$F:$F,[2]Retiros_dinamica!E:E,"S/I",0)</f>
        <v>S/I</v>
      </c>
      <c r="AB911" s="6" t="str">
        <f>_xlfn.XLOOKUP(C911,[2]CMg!$I$4:$I$106,[2]CMg!$M$4:$M$106,"----",0,1)</f>
        <v>----</v>
      </c>
      <c r="AH911" s="12">
        <f>_xlfn.XLOOKUP($E911,'[2]Balance económico'!$C:$C,'[2]Balance económico'!$D:$D,"-",0)</f>
        <v>2012665.2262135935</v>
      </c>
      <c r="AI911" s="12">
        <f>_xlfn.XLOOKUP($E911,'[2]Balance económico'!$C:$C,'[2]Balance económico'!$E:$E,"-",0)</f>
        <v>183495534.08359998</v>
      </c>
      <c r="AJ911" s="12" t="str">
        <f>_xlfn.XLOOKUP($E911,'[2]Balance económico'!$C:$C,'[2]Balance económico'!$F:$F,"-",0)</f>
        <v>----</v>
      </c>
      <c r="AK911" s="6" t="str">
        <f t="shared" si="43"/>
        <v>PPA</v>
      </c>
      <c r="AL911" s="12" t="str" cm="1">
        <f t="array" ref="AL911">IFERROR((X911*[2]!Tabla2[Bloque A] + 'BD Centrales 2025'!Y1041*[2]!Tabla2[Bloque B] + 'BD Centrales 2025'!Z1041*[2]!Tabla2[Bloque C])*#REF!,"-")</f>
        <v>-</v>
      </c>
      <c r="AM911" s="12" t="str">
        <f t="shared" si="44"/>
        <v>-</v>
      </c>
      <c r="AN911" s="12">
        <f>IFERROR((AH911+AI911+AJ911)/(SUMIFS($W$2:$W$1194,$E$2:$E$1194,E911)*1000*#REF!),0)</f>
        <v>0</v>
      </c>
    </row>
    <row r="912" spans="1:40" ht="14.4" x14ac:dyDescent="0.3">
      <c r="A912" s="7">
        <v>2066</v>
      </c>
      <c r="B912" s="7" t="s">
        <v>3289</v>
      </c>
      <c r="C912" s="8" t="s">
        <v>3290</v>
      </c>
      <c r="D912" s="6" t="s">
        <v>2634</v>
      </c>
      <c r="E912" s="6" t="str">
        <f>_xlfn.XLOOKUP(D912,'[2]Coordinados SEN'!$A:$A,'[2]Coordinados SEN'!$B:$B,"-",0)</f>
        <v>77.266.105-3</v>
      </c>
      <c r="F912" s="6" t="s">
        <v>2634</v>
      </c>
      <c r="G912" s="6">
        <f t="shared" si="42"/>
        <v>12</v>
      </c>
      <c r="H912" s="6" t="s">
        <v>3291</v>
      </c>
      <c r="I912" s="6" t="s">
        <v>3292</v>
      </c>
      <c r="J912" s="6" t="str">
        <f>_xlfn.XLOOKUP(I912,'[2]Barras CMg'!$E$2:$E$1527,'[2]Barras CMg'!$A$2:$A$1527,"------",0,1)</f>
        <v>------</v>
      </c>
      <c r="K912" s="6" t="s">
        <v>397</v>
      </c>
      <c r="L912" s="6">
        <v>2025</v>
      </c>
      <c r="M912" s="6" t="s">
        <v>495</v>
      </c>
      <c r="N912" s="6" t="s">
        <v>496</v>
      </c>
      <c r="O912" s="6" t="s">
        <v>213</v>
      </c>
      <c r="P912" s="6" t="s">
        <v>90</v>
      </c>
      <c r="Q912" s="6" t="s">
        <v>1950</v>
      </c>
      <c r="R912" s="6" t="s">
        <v>1950</v>
      </c>
      <c r="S912" s="6" t="s">
        <v>51</v>
      </c>
      <c r="T912" s="9" t="s">
        <v>3293</v>
      </c>
      <c r="U912" s="10">
        <v>3.15</v>
      </c>
      <c r="V912" s="10">
        <v>3</v>
      </c>
      <c r="W912" s="11" t="e">
        <f>_xlfn.XLOOKUP(C912,#REF!,#REF!,"S/I",0)</f>
        <v>#REF!</v>
      </c>
      <c r="X912" s="11" t="str">
        <f>_xlfn.XLOOKUP($D912,[2]Retiros_dinamica!$F:$F,[2]Retiros_dinamica!B:B,"S/I",0)</f>
        <v>S/I</v>
      </c>
      <c r="Y912" s="11" t="str">
        <f>_xlfn.XLOOKUP($D912,[2]Retiros_dinamica!$F:$F,[2]Retiros_dinamica!C:C,"S/I",0)</f>
        <v>S/I</v>
      </c>
      <c r="Z912" s="11" t="str">
        <f>_xlfn.XLOOKUP($D912,[2]Retiros_dinamica!$F:$F,[2]Retiros_dinamica!D:D,"S/I",0)</f>
        <v>S/I</v>
      </c>
      <c r="AA912" s="11" t="str">
        <f>_xlfn.XLOOKUP($D912,[2]Retiros_dinamica!$F:$F,[2]Retiros_dinamica!E:E,"S/I",0)</f>
        <v>S/I</v>
      </c>
      <c r="AB912" s="6" t="str">
        <f>_xlfn.XLOOKUP(C912,[2]CMg!$I$4:$I$106,[2]CMg!$M$4:$M$106,"----",0,1)</f>
        <v>----</v>
      </c>
      <c r="AC912" s="6" t="str">
        <f>_xlfn.XLOOKUP(C912,[2]CMg!$A$4:$A$106,[2]CMg!$B$4:$B$106,"----",0,1)</f>
        <v>----</v>
      </c>
      <c r="AD912" s="6" t="str">
        <f>_xlfn.XLOOKUP(C912,'[3]Promedio solar Cmg'!$A$4:$A$106,'[3]Promedio solar Cmg'!$B$4:$B$106,"----",0,1)</f>
        <v>----</v>
      </c>
      <c r="AH912" s="12">
        <f>_xlfn.XLOOKUP($E912,'[2]Balance económico'!$C:$C,'[2]Balance económico'!$D:$D,"-",0)</f>
        <v>5185813167.2190123</v>
      </c>
      <c r="AI912" s="12">
        <f>_xlfn.XLOOKUP($E912,'[2]Balance económico'!$C:$C,'[2]Balance económico'!$E:$E,"-",0)</f>
        <v>519590222.40888005</v>
      </c>
      <c r="AJ912" s="12" t="str">
        <f>_xlfn.XLOOKUP($E912,'[2]Balance económico'!$C:$C,'[2]Balance económico'!$F:$F,"-",0)</f>
        <v>----</v>
      </c>
      <c r="AK912" s="6" t="str">
        <f t="shared" si="43"/>
        <v>PPA</v>
      </c>
      <c r="AL912" s="12" t="str" cm="1">
        <f t="array" ref="AL912">IFERROR((X912*[2]!Tabla2[Bloque A] + 'BD Centrales 2025'!Y534*[2]!Tabla2[Bloque B] + 'BD Centrales 2025'!Z534*[2]!Tabla2[Bloque C])*#REF!,"-")</f>
        <v>-</v>
      </c>
      <c r="AM912" s="12" t="str">
        <f t="shared" si="44"/>
        <v>-</v>
      </c>
      <c r="AN912" s="12">
        <f>IFERROR((AH912+AI912+AJ912)/(SUMIFS($W$2:$W$1194,$E$2:$E$1194,E912)*1000*#REF!),0)</f>
        <v>0</v>
      </c>
    </row>
    <row r="913" spans="1:40" ht="14.4" x14ac:dyDescent="0.3">
      <c r="A913" s="7">
        <v>2068</v>
      </c>
      <c r="B913" s="7" t="s">
        <v>3294</v>
      </c>
      <c r="C913" s="8" t="s">
        <v>3295</v>
      </c>
      <c r="D913" s="6" t="s">
        <v>2269</v>
      </c>
      <c r="E913" s="6" t="str">
        <f>_xlfn.XLOOKUP(D913,'[2]Coordinados SEN'!$A:$A,'[2]Coordinados SEN'!$B:$B,"-",0)</f>
        <v>77.428.039-1</v>
      </c>
      <c r="F913" s="6" t="s">
        <v>3296</v>
      </c>
      <c r="G913" s="6">
        <f t="shared" si="42"/>
        <v>18</v>
      </c>
      <c r="H913" s="6" t="s">
        <v>3297</v>
      </c>
      <c r="I913" s="6" t="s">
        <v>3298</v>
      </c>
      <c r="J913" s="6" t="str">
        <f>_xlfn.XLOOKUP(I913,'[2]Barras CMg'!$E$2:$E$1527,'[2]Barras CMg'!$A$2:$A$1527,"------",0,1)</f>
        <v>------</v>
      </c>
      <c r="K913" s="6" t="s">
        <v>397</v>
      </c>
      <c r="L913" s="6">
        <v>2025</v>
      </c>
      <c r="M913" s="6" t="s">
        <v>495</v>
      </c>
      <c r="N913" s="6" t="s">
        <v>496</v>
      </c>
      <c r="O913" s="6" t="s">
        <v>213</v>
      </c>
      <c r="P913" s="6" t="s">
        <v>106</v>
      </c>
      <c r="Q913" s="6" t="s">
        <v>243</v>
      </c>
      <c r="R913" s="6" t="s">
        <v>1569</v>
      </c>
      <c r="S913" s="6" t="s">
        <v>51</v>
      </c>
      <c r="T913" s="9" t="s">
        <v>3299</v>
      </c>
      <c r="U913" s="10">
        <v>4.7649999999999997</v>
      </c>
      <c r="V913" s="10">
        <v>4.75</v>
      </c>
      <c r="W913" s="11" t="e">
        <f>_xlfn.XLOOKUP(C913,#REF!,#REF!,"S/I",0)</f>
        <v>#REF!</v>
      </c>
      <c r="X913" s="11" t="str">
        <f>_xlfn.XLOOKUP($D913,[2]Retiros_dinamica!$F:$F,[2]Retiros_dinamica!B:B,"S/I",0)</f>
        <v>S/I</v>
      </c>
      <c r="Y913" s="11" t="str">
        <f>_xlfn.XLOOKUP($D913,[2]Retiros_dinamica!$F:$F,[2]Retiros_dinamica!C:C,"S/I",0)</f>
        <v>S/I</v>
      </c>
      <c r="Z913" s="11" t="str">
        <f>_xlfn.XLOOKUP($D913,[2]Retiros_dinamica!$F:$F,[2]Retiros_dinamica!D:D,"S/I",0)</f>
        <v>S/I</v>
      </c>
      <c r="AA913" s="11" t="str">
        <f>_xlfn.XLOOKUP($D913,[2]Retiros_dinamica!$F:$F,[2]Retiros_dinamica!E:E,"S/I",0)</f>
        <v>S/I</v>
      </c>
      <c r="AB913" s="6" t="str">
        <f>_xlfn.XLOOKUP(C913,[2]CMg!$I$4:$I$106,[2]CMg!$M$4:$M$106,"----",0,1)</f>
        <v>----</v>
      </c>
      <c r="AC913" s="6" t="str">
        <f>_xlfn.XLOOKUP(C913,[2]CMg!$A$4:$A$106,[2]CMg!$B$4:$B$106,"----",0,1)</f>
        <v>----</v>
      </c>
      <c r="AD913" s="6" t="str">
        <f>_xlfn.XLOOKUP(C913,'[3]Promedio solar Cmg'!$A$4:$A$106,'[3]Promedio solar Cmg'!$B$4:$B$106,"----",0,1)</f>
        <v>----</v>
      </c>
      <c r="AH913" s="12">
        <f>_xlfn.XLOOKUP($E913,'[2]Balance económico'!$C:$C,'[2]Balance económico'!$D:$D,"-",0)</f>
        <v>11750921855.045132</v>
      </c>
      <c r="AI913" s="12">
        <f>_xlfn.XLOOKUP($E913,'[2]Balance económico'!$C:$C,'[2]Balance económico'!$E:$E,"-",0)</f>
        <v>1248381383.0746999</v>
      </c>
      <c r="AJ913" s="12" t="str">
        <f>_xlfn.XLOOKUP($E913,'[2]Balance económico'!$C:$C,'[2]Balance económico'!$F:$F,"-",0)</f>
        <v>----</v>
      </c>
      <c r="AK913" s="6" t="str">
        <f t="shared" si="43"/>
        <v>PPA</v>
      </c>
      <c r="AL913" s="12" t="str" cm="1">
        <f t="array" ref="AL913">IFERROR((X913*[2]!Tabla2[Bloque A] + 'BD Centrales 2025'!Y640*[2]!Tabla2[Bloque B] + 'BD Centrales 2025'!Z640*[2]!Tabla2[Bloque C])*#REF!,"-")</f>
        <v>-</v>
      </c>
      <c r="AM913" s="12" t="str">
        <f t="shared" si="44"/>
        <v>-</v>
      </c>
      <c r="AN913" s="12">
        <f>IFERROR((AH913+AI913+AJ913)/(SUMIFS($W$2:$W$1194,$E$2:$E$1194,E913)*1000*#REF!),0)</f>
        <v>0</v>
      </c>
    </row>
    <row r="914" spans="1:40" ht="14.4" x14ac:dyDescent="0.3">
      <c r="A914" s="7">
        <v>2069</v>
      </c>
      <c r="B914" s="7" t="s">
        <v>3300</v>
      </c>
      <c r="C914" s="8" t="s">
        <v>3301</v>
      </c>
      <c r="D914" s="6" t="s">
        <v>3302</v>
      </c>
      <c r="E914" s="6" t="str">
        <f>_xlfn.XLOOKUP(D914,'[2]Coordinados SEN'!$A:$A,'[2]Coordinados SEN'!$B:$B,"-",0)</f>
        <v>76.697.264-0</v>
      </c>
      <c r="F914" s="6" t="s">
        <v>3302</v>
      </c>
      <c r="G914" s="6">
        <f t="shared" si="42"/>
        <v>1</v>
      </c>
      <c r="H914" s="6" t="s">
        <v>3303</v>
      </c>
      <c r="I914" s="6" t="s">
        <v>3304</v>
      </c>
      <c r="J914" s="6" t="str">
        <f>_xlfn.XLOOKUP(I914,'[2]Barras CMg'!$E$2:$E$1527,'[2]Barras CMg'!$A$2:$A$1527,"------",0,1)</f>
        <v>------</v>
      </c>
      <c r="K914" s="6" t="s">
        <v>397</v>
      </c>
      <c r="L914" s="6">
        <v>2025</v>
      </c>
      <c r="M914" s="6" t="s">
        <v>495</v>
      </c>
      <c r="N914" s="6" t="s">
        <v>496</v>
      </c>
      <c r="O914" s="6" t="s">
        <v>213</v>
      </c>
      <c r="P914" s="6" t="s">
        <v>189</v>
      </c>
      <c r="Q914" s="6" t="s">
        <v>1395</v>
      </c>
      <c r="R914" s="6" t="s">
        <v>3305</v>
      </c>
      <c r="S914" s="6" t="s">
        <v>51</v>
      </c>
      <c r="T914" s="9" t="s">
        <v>2649</v>
      </c>
      <c r="U914" s="10">
        <v>2.915</v>
      </c>
      <c r="V914" s="10">
        <v>2.9</v>
      </c>
      <c r="W914" s="11" t="e">
        <f>_xlfn.XLOOKUP(C914,#REF!,#REF!,"S/I",0)</f>
        <v>#REF!</v>
      </c>
      <c r="X914" s="11" t="str">
        <f>_xlfn.XLOOKUP($D914,[2]Retiros_dinamica!$F:$F,[2]Retiros_dinamica!B:B,"S/I",0)</f>
        <v>S/I</v>
      </c>
      <c r="Y914" s="11" t="str">
        <f>_xlfn.XLOOKUP($D914,[2]Retiros_dinamica!$F:$F,[2]Retiros_dinamica!C:C,"S/I",0)</f>
        <v>S/I</v>
      </c>
      <c r="Z914" s="11" t="str">
        <f>_xlfn.XLOOKUP($D914,[2]Retiros_dinamica!$F:$F,[2]Retiros_dinamica!D:D,"S/I",0)</f>
        <v>S/I</v>
      </c>
      <c r="AA914" s="11" t="str">
        <f>_xlfn.XLOOKUP($D914,[2]Retiros_dinamica!$F:$F,[2]Retiros_dinamica!E:E,"S/I",0)</f>
        <v>S/I</v>
      </c>
      <c r="AB914" s="6" t="str">
        <f>_xlfn.XLOOKUP(C914,[2]CMg!$I$4:$I$106,[2]CMg!$M$4:$M$106,"----",0,1)</f>
        <v>----</v>
      </c>
      <c r="AC914" s="6" t="str">
        <f>_xlfn.XLOOKUP(C914,[2]CMg!$A$4:$A$106,[2]CMg!$B$4:$B$106,"----",0,1)</f>
        <v>----</v>
      </c>
      <c r="AD914" s="6" t="str">
        <f>_xlfn.XLOOKUP(C914,'[3]Promedio solar Cmg'!$A$4:$A$106,'[3]Promedio solar Cmg'!$B$4:$B$106,"----",0,1)</f>
        <v>----</v>
      </c>
      <c r="AH914" s="12">
        <f>_xlfn.XLOOKUP($E914,'[2]Balance económico'!$C:$C,'[2]Balance económico'!$D:$D,"-",0)</f>
        <v>303828347.6170398</v>
      </c>
      <c r="AI914" s="12">
        <f>_xlfn.XLOOKUP($E914,'[2]Balance económico'!$C:$C,'[2]Balance económico'!$E:$E,"-",0)</f>
        <v>38104347.478399992</v>
      </c>
      <c r="AJ914" s="12" t="str">
        <f>_xlfn.XLOOKUP($E914,'[2]Balance económico'!$C:$C,'[2]Balance económico'!$F:$F,"-",0)</f>
        <v>----</v>
      </c>
      <c r="AK914" s="6" t="str">
        <f t="shared" si="43"/>
        <v>PPA</v>
      </c>
      <c r="AL914" s="12" t="str" cm="1">
        <f t="array" ref="AL914">IFERROR((X914*[2]!Tabla2[Bloque A] + 'BD Centrales 2025'!Y249*[2]!Tabla2[Bloque B] + 'BD Centrales 2025'!Z249*[2]!Tabla2[Bloque C])*#REF!,"-")</f>
        <v>-</v>
      </c>
      <c r="AM914" s="12" t="str">
        <f t="shared" si="44"/>
        <v>-</v>
      </c>
      <c r="AN914" s="12">
        <f>IFERROR((AH914+AI914+AJ914)/(SUMIFS($W$2:$W$1194,$E$2:$E$1194,E914)*1000*#REF!),0)</f>
        <v>0</v>
      </c>
    </row>
    <row r="915" spans="1:40" ht="14.4" x14ac:dyDescent="0.3">
      <c r="A915" s="7">
        <v>2070</v>
      </c>
      <c r="B915" s="7" t="s">
        <v>3306</v>
      </c>
      <c r="C915" s="8" t="s">
        <v>3307</v>
      </c>
      <c r="D915" s="6" t="s">
        <v>3308</v>
      </c>
      <c r="E915" s="6" t="str">
        <f>_xlfn.XLOOKUP(D915,'[2]Coordinados SEN'!$A:$A,'[2]Coordinados SEN'!$B:$B,"-",0)</f>
        <v>76.871.324-3</v>
      </c>
      <c r="F915" s="6" t="s">
        <v>3308</v>
      </c>
      <c r="G915" s="6">
        <f t="shared" si="42"/>
        <v>1</v>
      </c>
      <c r="H915" s="6" t="s">
        <v>3309</v>
      </c>
      <c r="I915" s="6" t="s">
        <v>2283</v>
      </c>
      <c r="J915" s="6" t="str">
        <f>_xlfn.XLOOKUP(I915,'[2]Barras CMg'!$E$2:$E$1527,'[2]Barras CMg'!$A$2:$A$1527,"------",0,1)</f>
        <v>------</v>
      </c>
      <c r="K915" s="6" t="s">
        <v>397</v>
      </c>
      <c r="L915" s="6">
        <v>2025</v>
      </c>
      <c r="M915" s="6" t="s">
        <v>495</v>
      </c>
      <c r="N915" s="6" t="s">
        <v>496</v>
      </c>
      <c r="O915" s="6" t="s">
        <v>213</v>
      </c>
      <c r="P915" s="6" t="s">
        <v>362</v>
      </c>
      <c r="Q915" s="6" t="s">
        <v>1080</v>
      </c>
      <c r="R915" s="6" t="s">
        <v>2284</v>
      </c>
      <c r="S915" s="6" t="s">
        <v>51</v>
      </c>
      <c r="T915" s="9" t="s">
        <v>3310</v>
      </c>
      <c r="U915" s="10">
        <v>2.5019999999999998</v>
      </c>
      <c r="V915" s="10">
        <v>2.5</v>
      </c>
      <c r="W915" s="11" t="e">
        <f>_xlfn.XLOOKUP(C915,#REF!,#REF!,"S/I",0)</f>
        <v>#REF!</v>
      </c>
      <c r="X915" s="11" t="str">
        <f>_xlfn.XLOOKUP($D915,[2]Retiros_dinamica!$F:$F,[2]Retiros_dinamica!B:B,"S/I",0)</f>
        <v>S/I</v>
      </c>
      <c r="Y915" s="11" t="str">
        <f>_xlfn.XLOOKUP($D915,[2]Retiros_dinamica!$F:$F,[2]Retiros_dinamica!C:C,"S/I",0)</f>
        <v>S/I</v>
      </c>
      <c r="Z915" s="11" t="str">
        <f>_xlfn.XLOOKUP($D915,[2]Retiros_dinamica!$F:$F,[2]Retiros_dinamica!D:D,"S/I",0)</f>
        <v>S/I</v>
      </c>
      <c r="AA915" s="11" t="str">
        <f>_xlfn.XLOOKUP($D915,[2]Retiros_dinamica!$F:$F,[2]Retiros_dinamica!E:E,"S/I",0)</f>
        <v>S/I</v>
      </c>
      <c r="AB915" s="6" t="str">
        <f>_xlfn.XLOOKUP(C915,[2]CMg!$I$4:$I$106,[2]CMg!$M$4:$M$106,"----",0,1)</f>
        <v>----</v>
      </c>
      <c r="AC915" s="6" t="str">
        <f>_xlfn.XLOOKUP(C915,[2]CMg!$A$4:$A$106,[2]CMg!$B$4:$B$106,"----",0,1)</f>
        <v>----</v>
      </c>
      <c r="AD915" s="6" t="str">
        <f>_xlfn.XLOOKUP(C915,'[3]Promedio solar Cmg'!$A$4:$A$106,'[3]Promedio solar Cmg'!$B$4:$B$106,"----",0,1)</f>
        <v>----</v>
      </c>
      <c r="AH915" s="12">
        <f>_xlfn.XLOOKUP($E915,'[2]Balance económico'!$C:$C,'[2]Balance económico'!$D:$D,"-",0)</f>
        <v>289180040.32288712</v>
      </c>
      <c r="AI915" s="12">
        <f>_xlfn.XLOOKUP($E915,'[2]Balance económico'!$C:$C,'[2]Balance económico'!$E:$E,"-",0)</f>
        <v>28596836.514399998</v>
      </c>
      <c r="AJ915" s="12" t="str">
        <f>_xlfn.XLOOKUP($E915,'[2]Balance económico'!$C:$C,'[2]Balance económico'!$F:$F,"-",0)</f>
        <v>----</v>
      </c>
      <c r="AK915" s="6" t="str">
        <f t="shared" si="43"/>
        <v>PPA</v>
      </c>
      <c r="AL915" s="12" t="str" cm="1">
        <f t="array" ref="AL915">IFERROR((X915*[2]!Tabla2[Bloque A] + 'BD Centrales 2025'!Y171*[2]!Tabla2[Bloque B] + 'BD Centrales 2025'!Z171*[2]!Tabla2[Bloque C])*#REF!,"-")</f>
        <v>-</v>
      </c>
      <c r="AM915" s="12" t="str">
        <f t="shared" si="44"/>
        <v>-</v>
      </c>
      <c r="AN915" s="12">
        <f>IFERROR((AH915+AI915+AJ915)/(SUMIFS($W$2:$W$1194,$E$2:$E$1194,E915)*1000*#REF!),0)</f>
        <v>0</v>
      </c>
    </row>
    <row r="916" spans="1:40" ht="14.4" x14ac:dyDescent="0.3">
      <c r="A916" s="7">
        <v>2071</v>
      </c>
      <c r="B916" s="7" t="s">
        <v>3311</v>
      </c>
      <c r="C916" s="8" t="s">
        <v>3312</v>
      </c>
      <c r="D916" s="6" t="s">
        <v>2634</v>
      </c>
      <c r="E916" s="6" t="str">
        <f>_xlfn.XLOOKUP(D916,'[2]Coordinados SEN'!$A:$A,'[2]Coordinados SEN'!$B:$B,"-",0)</f>
        <v>77.266.105-3</v>
      </c>
      <c r="F916" s="6" t="s">
        <v>2634</v>
      </c>
      <c r="G916" s="6">
        <f t="shared" si="42"/>
        <v>12</v>
      </c>
      <c r="H916" s="6" t="s">
        <v>3313</v>
      </c>
      <c r="I916" s="6" t="s">
        <v>3292</v>
      </c>
      <c r="J916" s="6" t="str">
        <f>_xlfn.XLOOKUP(I916,'[2]Barras CMg'!$E$2:$E$1527,'[2]Barras CMg'!$A$2:$A$1527,"------",0,1)</f>
        <v>------</v>
      </c>
      <c r="K916" s="6" t="s">
        <v>397</v>
      </c>
      <c r="L916" s="6">
        <v>2025</v>
      </c>
      <c r="M916" s="6" t="s">
        <v>495</v>
      </c>
      <c r="N916" s="6" t="s">
        <v>496</v>
      </c>
      <c r="O916" s="6" t="s">
        <v>213</v>
      </c>
      <c r="P916" s="6" t="s">
        <v>90</v>
      </c>
      <c r="Q916" s="6" t="s">
        <v>1950</v>
      </c>
      <c r="R916" s="6" t="s">
        <v>1950</v>
      </c>
      <c r="S916" s="6" t="s">
        <v>51</v>
      </c>
      <c r="T916" s="9" t="s">
        <v>3314</v>
      </c>
      <c r="U916" s="10">
        <v>3.15</v>
      </c>
      <c r="V916" s="10">
        <v>3</v>
      </c>
      <c r="W916" s="11" t="e">
        <f>_xlfn.XLOOKUP(C916,#REF!,#REF!,"S/I",0)</f>
        <v>#REF!</v>
      </c>
      <c r="X916" s="11" t="str">
        <f>_xlfn.XLOOKUP($D916,[2]Retiros_dinamica!$F:$F,[2]Retiros_dinamica!B:B,"S/I",0)</f>
        <v>S/I</v>
      </c>
      <c r="Y916" s="11" t="str">
        <f>_xlfn.XLOOKUP($D916,[2]Retiros_dinamica!$F:$F,[2]Retiros_dinamica!C:C,"S/I",0)</f>
        <v>S/I</v>
      </c>
      <c r="Z916" s="11" t="str">
        <f>_xlfn.XLOOKUP($D916,[2]Retiros_dinamica!$F:$F,[2]Retiros_dinamica!D:D,"S/I",0)</f>
        <v>S/I</v>
      </c>
      <c r="AA916" s="11" t="str">
        <f>_xlfn.XLOOKUP($D916,[2]Retiros_dinamica!$F:$F,[2]Retiros_dinamica!E:E,"S/I",0)</f>
        <v>S/I</v>
      </c>
      <c r="AB916" s="6" t="str">
        <f>_xlfn.XLOOKUP(C916,[2]CMg!$I$4:$I$106,[2]CMg!$M$4:$M$106,"----",0,1)</f>
        <v>----</v>
      </c>
      <c r="AC916" s="6" t="str">
        <f>_xlfn.XLOOKUP(C916,[2]CMg!$A$4:$A$106,[2]CMg!$B$4:$B$106,"----",0,1)</f>
        <v>----</v>
      </c>
      <c r="AD916" s="6" t="str">
        <f>_xlfn.XLOOKUP(C916,'[3]Promedio solar Cmg'!$A$4:$A$106,'[3]Promedio solar Cmg'!$B$4:$B$106,"----",0,1)</f>
        <v>----</v>
      </c>
      <c r="AH916" s="12">
        <f>_xlfn.XLOOKUP($E916,'[2]Balance económico'!$C:$C,'[2]Balance económico'!$D:$D,"-",0)</f>
        <v>5185813167.2190123</v>
      </c>
      <c r="AI916" s="12">
        <f>_xlfn.XLOOKUP($E916,'[2]Balance económico'!$C:$C,'[2]Balance económico'!$E:$E,"-",0)</f>
        <v>519590222.40888005</v>
      </c>
      <c r="AJ916" s="12" t="str">
        <f>_xlfn.XLOOKUP($E916,'[2]Balance económico'!$C:$C,'[2]Balance económico'!$F:$F,"-",0)</f>
        <v>----</v>
      </c>
      <c r="AK916" s="6" t="str">
        <f t="shared" si="43"/>
        <v>PPA</v>
      </c>
      <c r="AL916" s="12" t="str" cm="1">
        <f t="array" ref="AL916">IFERROR((X916*[2]!Tabla2[Bloque A] + 'BD Centrales 2025'!Y535*[2]!Tabla2[Bloque B] + 'BD Centrales 2025'!Z535*[2]!Tabla2[Bloque C])*#REF!,"-")</f>
        <v>-</v>
      </c>
      <c r="AM916" s="12" t="str">
        <f t="shared" si="44"/>
        <v>-</v>
      </c>
      <c r="AN916" s="12">
        <f>IFERROR((AH916+AI916+AJ916)/(SUMIFS($W$2:$W$1194,$E$2:$E$1194,E916)*1000*#REF!),0)</f>
        <v>0</v>
      </c>
    </row>
    <row r="917" spans="1:40" ht="14.4" x14ac:dyDescent="0.3">
      <c r="A917" s="7">
        <v>2072</v>
      </c>
      <c r="B917" s="7" t="s">
        <v>3315</v>
      </c>
      <c r="C917" s="8" t="s">
        <v>3316</v>
      </c>
      <c r="D917" s="6" t="s">
        <v>2269</v>
      </c>
      <c r="E917" s="6" t="str">
        <f>_xlfn.XLOOKUP(D917,'[2]Coordinados SEN'!$A:$A,'[2]Coordinados SEN'!$B:$B,"-",0)</f>
        <v>77.428.039-1</v>
      </c>
      <c r="F917" s="6" t="s">
        <v>3317</v>
      </c>
      <c r="G917" s="6">
        <f t="shared" si="42"/>
        <v>18</v>
      </c>
      <c r="H917" s="6" t="s">
        <v>3318</v>
      </c>
      <c r="I917" s="6" t="s">
        <v>3319</v>
      </c>
      <c r="J917" s="6" t="str">
        <f>_xlfn.XLOOKUP(I917,'[2]Barras CMg'!$E$2:$E$1527,'[2]Barras CMg'!$A$2:$A$1527,"------",0,1)</f>
        <v>------</v>
      </c>
      <c r="K917" s="6" t="s">
        <v>397</v>
      </c>
      <c r="L917" s="6">
        <v>2025</v>
      </c>
      <c r="M917" s="6" t="s">
        <v>495</v>
      </c>
      <c r="N917" s="6" t="s">
        <v>496</v>
      </c>
      <c r="O917" s="6" t="s">
        <v>213</v>
      </c>
      <c r="P917" s="6" t="s">
        <v>68</v>
      </c>
      <c r="Q917" s="6" t="s">
        <v>68</v>
      </c>
      <c r="R917" s="6" t="s">
        <v>2324</v>
      </c>
      <c r="S917" s="6" t="s">
        <v>51</v>
      </c>
      <c r="T917" s="9" t="s">
        <v>3293</v>
      </c>
      <c r="U917" s="10">
        <v>2.7534000000000001</v>
      </c>
      <c r="V917" s="10">
        <v>2.75</v>
      </c>
      <c r="W917" s="11" t="e">
        <f>_xlfn.XLOOKUP(C917,#REF!,#REF!,"S/I",0)</f>
        <v>#REF!</v>
      </c>
      <c r="X917" s="11" t="str">
        <f>_xlfn.XLOOKUP($D917,[2]Retiros_dinamica!$F:$F,[2]Retiros_dinamica!B:B,"S/I",0)</f>
        <v>S/I</v>
      </c>
      <c r="Y917" s="11" t="str">
        <f>_xlfn.XLOOKUP($D917,[2]Retiros_dinamica!$F:$F,[2]Retiros_dinamica!C:C,"S/I",0)</f>
        <v>S/I</v>
      </c>
      <c r="Z917" s="11" t="str">
        <f>_xlfn.XLOOKUP($D917,[2]Retiros_dinamica!$F:$F,[2]Retiros_dinamica!D:D,"S/I",0)</f>
        <v>S/I</v>
      </c>
      <c r="AA917" s="11" t="str">
        <f>_xlfn.XLOOKUP($D917,[2]Retiros_dinamica!$F:$F,[2]Retiros_dinamica!E:E,"S/I",0)</f>
        <v>S/I</v>
      </c>
      <c r="AB917" s="6" t="str">
        <f>_xlfn.XLOOKUP(C917,[2]CMg!$I$4:$I$106,[2]CMg!$M$4:$M$106,"----",0,1)</f>
        <v>----</v>
      </c>
      <c r="AC917" s="6" t="str">
        <f>_xlfn.XLOOKUP(C917,[2]CMg!$A$4:$A$106,[2]CMg!$B$4:$B$106,"----",0,1)</f>
        <v>----</v>
      </c>
      <c r="AD917" s="6" t="str">
        <f>_xlfn.XLOOKUP(C917,'[3]Promedio solar Cmg'!$A$4:$A$106,'[3]Promedio solar Cmg'!$B$4:$B$106,"----",0,1)</f>
        <v>----</v>
      </c>
      <c r="AH917" s="12">
        <f>_xlfn.XLOOKUP($E917,'[2]Balance económico'!$C:$C,'[2]Balance económico'!$D:$D,"-",0)</f>
        <v>11750921855.045132</v>
      </c>
      <c r="AI917" s="12">
        <f>_xlfn.XLOOKUP($E917,'[2]Balance económico'!$C:$C,'[2]Balance económico'!$E:$E,"-",0)</f>
        <v>1248381383.0746999</v>
      </c>
      <c r="AJ917" s="12" t="str">
        <f>_xlfn.XLOOKUP($E917,'[2]Balance económico'!$C:$C,'[2]Balance económico'!$F:$F,"-",0)</f>
        <v>----</v>
      </c>
      <c r="AK917" s="6" t="str">
        <f t="shared" si="43"/>
        <v>PPA</v>
      </c>
      <c r="AL917" s="12" t="str" cm="1">
        <f t="array" ref="AL917">IFERROR((X917*[2]!Tabla2[Bloque A] + 'BD Centrales 2025'!Y641*[2]!Tabla2[Bloque B] + 'BD Centrales 2025'!Z641*[2]!Tabla2[Bloque C])*#REF!,"-")</f>
        <v>-</v>
      </c>
      <c r="AM917" s="12" t="str">
        <f t="shared" si="44"/>
        <v>-</v>
      </c>
      <c r="AN917" s="12">
        <f>IFERROR((AH917+AI917+AJ917)/(SUMIFS($W$2:$W$1194,$E$2:$E$1194,E917)*1000*#REF!),0)</f>
        <v>0</v>
      </c>
    </row>
    <row r="918" spans="1:40" ht="14.4" x14ac:dyDescent="0.3">
      <c r="A918" s="7">
        <v>2073</v>
      </c>
      <c r="B918" s="7" t="s">
        <v>3320</v>
      </c>
      <c r="C918" s="8" t="s">
        <v>3321</v>
      </c>
      <c r="D918" s="6" t="s">
        <v>3322</v>
      </c>
      <c r="E918" s="6" t="str">
        <f>_xlfn.XLOOKUP(D918,'[2]Coordinados SEN'!$A:$A,'[2]Coordinados SEN'!$B:$B,"-",0)</f>
        <v>77.184.227-5</v>
      </c>
      <c r="F918" s="6" t="s">
        <v>3322</v>
      </c>
      <c r="G918" s="6">
        <f t="shared" si="42"/>
        <v>1</v>
      </c>
      <c r="H918" s="6" t="s">
        <v>3323</v>
      </c>
      <c r="I918" s="6" t="s">
        <v>3324</v>
      </c>
      <c r="J918" s="6" t="str">
        <f>_xlfn.XLOOKUP(I918,'[2]Barras CMg'!$E$2:$E$1527,'[2]Barras CMg'!$A$2:$A$1527,"------",0,1)</f>
        <v>------</v>
      </c>
      <c r="K918" s="6" t="s">
        <v>397</v>
      </c>
      <c r="L918" s="6">
        <v>2025</v>
      </c>
      <c r="M918" s="6" t="s">
        <v>495</v>
      </c>
      <c r="N918" s="6" t="s">
        <v>496</v>
      </c>
      <c r="O918" s="6" t="s">
        <v>213</v>
      </c>
      <c r="P918" s="6" t="s">
        <v>189</v>
      </c>
      <c r="Q918" s="6" t="s">
        <v>189</v>
      </c>
      <c r="R918" s="6" t="s">
        <v>3325</v>
      </c>
      <c r="S918" s="6" t="s">
        <v>51</v>
      </c>
      <c r="T918" s="9" t="s">
        <v>3326</v>
      </c>
      <c r="U918" s="10">
        <v>3.0045000000000002</v>
      </c>
      <c r="V918" s="10">
        <v>3</v>
      </c>
      <c r="W918" s="11" t="e">
        <f>_xlfn.XLOOKUP(C918,#REF!,#REF!,"S/I",0)</f>
        <v>#REF!</v>
      </c>
      <c r="X918" s="11" t="str">
        <f>_xlfn.XLOOKUP($D918,[2]Retiros_dinamica!$F:$F,[2]Retiros_dinamica!B:B,"S/I",0)</f>
        <v>S/I</v>
      </c>
      <c r="Y918" s="11" t="str">
        <f>_xlfn.XLOOKUP($D918,[2]Retiros_dinamica!$F:$F,[2]Retiros_dinamica!C:C,"S/I",0)</f>
        <v>S/I</v>
      </c>
      <c r="Z918" s="11" t="str">
        <f>_xlfn.XLOOKUP($D918,[2]Retiros_dinamica!$F:$F,[2]Retiros_dinamica!D:D,"S/I",0)</f>
        <v>S/I</v>
      </c>
      <c r="AA918" s="11" t="str">
        <f>_xlfn.XLOOKUP($D918,[2]Retiros_dinamica!$F:$F,[2]Retiros_dinamica!E:E,"S/I",0)</f>
        <v>S/I</v>
      </c>
      <c r="AB918" s="6" t="str">
        <f>_xlfn.XLOOKUP(C918,[2]CMg!$I$4:$I$106,[2]CMg!$M$4:$M$106,"----",0,1)</f>
        <v>----</v>
      </c>
      <c r="AC918" s="6" t="str">
        <f>_xlfn.XLOOKUP(C918,[2]CMg!$A$4:$A$106,[2]CMg!$B$4:$B$106,"----",0,1)</f>
        <v>----</v>
      </c>
      <c r="AD918" s="6" t="str">
        <f>_xlfn.XLOOKUP(C918,'[3]Promedio solar Cmg'!$A$4:$A$106,'[3]Promedio solar Cmg'!$B$4:$B$106,"----",0,1)</f>
        <v>----</v>
      </c>
      <c r="AH918" s="12">
        <f>_xlfn.XLOOKUP($E918,'[2]Balance económico'!$C:$C,'[2]Balance económico'!$D:$D,"-",0)</f>
        <v>242803157.98800316</v>
      </c>
      <c r="AI918" s="12">
        <f>_xlfn.XLOOKUP($E918,'[2]Balance económico'!$C:$C,'[2]Balance económico'!$E:$E,"-",0)</f>
        <v>29863135.625200003</v>
      </c>
      <c r="AJ918" s="12" t="str">
        <f>_xlfn.XLOOKUP($E918,'[2]Balance económico'!$C:$C,'[2]Balance económico'!$F:$F,"-",0)</f>
        <v>----</v>
      </c>
      <c r="AK918" s="6" t="str">
        <f t="shared" si="43"/>
        <v>PPA</v>
      </c>
      <c r="AL918" s="12" t="str" cm="1">
        <f t="array" ref="AL918">IFERROR((X918*[2]!Tabla2[Bloque A] + 'BD Centrales 2025'!Y175*[2]!Tabla2[Bloque B] + 'BD Centrales 2025'!Z175*[2]!Tabla2[Bloque C])*#REF!,"-")</f>
        <v>-</v>
      </c>
      <c r="AM918" s="12" t="str">
        <f t="shared" si="44"/>
        <v>-</v>
      </c>
      <c r="AN918" s="12">
        <f>IFERROR((AH918+AI918+AJ918)/(SUMIFS($W$2:$W$1194,$E$2:$E$1194,E918)*1000*#REF!),0)</f>
        <v>0</v>
      </c>
    </row>
    <row r="919" spans="1:40" ht="14.4" x14ac:dyDescent="0.3">
      <c r="A919" s="7">
        <v>2074</v>
      </c>
      <c r="B919" s="7" t="s">
        <v>3327</v>
      </c>
      <c r="C919" s="8" t="s">
        <v>3328</v>
      </c>
      <c r="D919" s="6" t="s">
        <v>2269</v>
      </c>
      <c r="E919" s="6" t="str">
        <f>_xlfn.XLOOKUP(D919,'[2]Coordinados SEN'!$A:$A,'[2]Coordinados SEN'!$B:$B,"-",0)</f>
        <v>77.428.039-1</v>
      </c>
      <c r="F919" s="6" t="s">
        <v>3317</v>
      </c>
      <c r="G919" s="6">
        <f t="shared" si="42"/>
        <v>18</v>
      </c>
      <c r="H919" s="6" t="s">
        <v>3329</v>
      </c>
      <c r="I919" s="6" t="s">
        <v>3330</v>
      </c>
      <c r="J919" s="6" t="str">
        <f>_xlfn.XLOOKUP(I919,'[2]Barras CMg'!$E$2:$E$1527,'[2]Barras CMg'!$A$2:$A$1527,"------",0,1)</f>
        <v>------</v>
      </c>
      <c r="K919" s="6" t="s">
        <v>397</v>
      </c>
      <c r="L919" s="6">
        <v>2025</v>
      </c>
      <c r="M919" s="6" t="s">
        <v>495</v>
      </c>
      <c r="N919" s="6" t="s">
        <v>496</v>
      </c>
      <c r="O919" s="6" t="s">
        <v>213</v>
      </c>
      <c r="P919" s="6" t="s">
        <v>68</v>
      </c>
      <c r="Q919" s="6" t="s">
        <v>68</v>
      </c>
      <c r="R919" s="6" t="s">
        <v>2324</v>
      </c>
      <c r="S919" s="6" t="s">
        <v>51</v>
      </c>
      <c r="T919" s="9" t="s">
        <v>3331</v>
      </c>
      <c r="U919" s="10">
        <v>5.2156000000000002</v>
      </c>
      <c r="V919" s="10">
        <v>5.2</v>
      </c>
      <c r="W919" s="11" t="e">
        <f>_xlfn.XLOOKUP(C919,#REF!,#REF!,"S/I",0)</f>
        <v>#REF!</v>
      </c>
      <c r="X919" s="11" t="str">
        <f>_xlfn.XLOOKUP($D919,[2]Retiros_dinamica!$F:$F,[2]Retiros_dinamica!B:B,"S/I",0)</f>
        <v>S/I</v>
      </c>
      <c r="Y919" s="11" t="str">
        <f>_xlfn.XLOOKUP($D919,[2]Retiros_dinamica!$F:$F,[2]Retiros_dinamica!C:C,"S/I",0)</f>
        <v>S/I</v>
      </c>
      <c r="Z919" s="11" t="str">
        <f>_xlfn.XLOOKUP($D919,[2]Retiros_dinamica!$F:$F,[2]Retiros_dinamica!D:D,"S/I",0)</f>
        <v>S/I</v>
      </c>
      <c r="AA919" s="11" t="str">
        <f>_xlfn.XLOOKUP($D919,[2]Retiros_dinamica!$F:$F,[2]Retiros_dinamica!E:E,"S/I",0)</f>
        <v>S/I</v>
      </c>
      <c r="AB919" s="6" t="str">
        <f>_xlfn.XLOOKUP(C919,[2]CMg!$I$4:$I$106,[2]CMg!$M$4:$M$106,"----",0,1)</f>
        <v>----</v>
      </c>
      <c r="AC919" s="6" t="str">
        <f>_xlfn.XLOOKUP(C919,[2]CMg!$A$4:$A$106,[2]CMg!$B$4:$B$106,"----",0,1)</f>
        <v>----</v>
      </c>
      <c r="AD919" s="6" t="str">
        <f>_xlfn.XLOOKUP(C919,'[3]Promedio solar Cmg'!$A$4:$A$106,'[3]Promedio solar Cmg'!$B$4:$B$106,"----",0,1)</f>
        <v>----</v>
      </c>
      <c r="AH919" s="12">
        <f>_xlfn.XLOOKUP($E919,'[2]Balance económico'!$C:$C,'[2]Balance económico'!$D:$D,"-",0)</f>
        <v>11750921855.045132</v>
      </c>
      <c r="AI919" s="12">
        <f>_xlfn.XLOOKUP($E919,'[2]Balance económico'!$C:$C,'[2]Balance económico'!$E:$E,"-",0)</f>
        <v>1248381383.0746999</v>
      </c>
      <c r="AJ919" s="12" t="str">
        <f>_xlfn.XLOOKUP($E919,'[2]Balance económico'!$C:$C,'[2]Balance económico'!$F:$F,"-",0)</f>
        <v>----</v>
      </c>
      <c r="AK919" s="6" t="str">
        <f t="shared" si="43"/>
        <v>PPA</v>
      </c>
      <c r="AL919" s="12" t="str" cm="1">
        <f t="array" ref="AL919">IFERROR((X919*[2]!Tabla2[Bloque A] + 'BD Centrales 2025'!Y642*[2]!Tabla2[Bloque B] + 'BD Centrales 2025'!Z642*[2]!Tabla2[Bloque C])*#REF!,"-")</f>
        <v>-</v>
      </c>
      <c r="AM919" s="12" t="str">
        <f t="shared" si="44"/>
        <v>-</v>
      </c>
      <c r="AN919" s="12">
        <f>IFERROR((AH919+AI919+AJ919)/(SUMIFS($W$2:$W$1194,$E$2:$E$1194,E919)*1000*#REF!),0)</f>
        <v>0</v>
      </c>
    </row>
    <row r="920" spans="1:40" ht="14.4" x14ac:dyDescent="0.3">
      <c r="A920" s="7">
        <v>2075</v>
      </c>
      <c r="B920" s="7" t="s">
        <v>3332</v>
      </c>
      <c r="C920" s="8" t="s">
        <v>3333</v>
      </c>
      <c r="D920" s="6" t="s">
        <v>1908</v>
      </c>
      <c r="E920" s="6" t="str">
        <f>_xlfn.XLOOKUP(D920,'[2]Coordinados SEN'!$A:$A,'[2]Coordinados SEN'!$B:$B,"-",0)</f>
        <v>77.542.606-3</v>
      </c>
      <c r="F920" s="6" t="s">
        <v>3334</v>
      </c>
      <c r="G920" s="6">
        <f t="shared" si="42"/>
        <v>15</v>
      </c>
      <c r="H920" s="6" t="s">
        <v>1978</v>
      </c>
      <c r="I920" s="6" t="s">
        <v>1979</v>
      </c>
      <c r="J920" s="6" t="str">
        <f>_xlfn.XLOOKUP(I920,'[2]Barras CMg'!$E$2:$E$1527,'[2]Barras CMg'!$A$2:$A$1527,"------",0,1)</f>
        <v>------</v>
      </c>
      <c r="K920" s="6" t="s">
        <v>397</v>
      </c>
      <c r="L920" s="6">
        <v>2025</v>
      </c>
      <c r="M920" s="6" t="s">
        <v>495</v>
      </c>
      <c r="N920" s="6" t="s">
        <v>496</v>
      </c>
      <c r="O920" s="6" t="s">
        <v>213</v>
      </c>
      <c r="P920" s="6" t="s">
        <v>164</v>
      </c>
      <c r="Q920" s="6" t="s">
        <v>831</v>
      </c>
      <c r="R920" s="6" t="s">
        <v>1592</v>
      </c>
      <c r="S920" s="6" t="s">
        <v>51</v>
      </c>
      <c r="T920" s="9" t="s">
        <v>3335</v>
      </c>
      <c r="U920" s="10">
        <v>7.41</v>
      </c>
      <c r="V920" s="10">
        <v>7.3</v>
      </c>
      <c r="W920" s="11" t="e">
        <f>_xlfn.XLOOKUP(C920,#REF!,#REF!,"S/I",0)</f>
        <v>#REF!</v>
      </c>
      <c r="X920" s="11" t="str">
        <f>_xlfn.XLOOKUP($D920,[2]Retiros_dinamica!$F:$F,[2]Retiros_dinamica!B:B,"S/I",0)</f>
        <v>S/I</v>
      </c>
      <c r="Y920" s="11" t="str">
        <f>_xlfn.XLOOKUP($D920,[2]Retiros_dinamica!$F:$F,[2]Retiros_dinamica!C:C,"S/I",0)</f>
        <v>S/I</v>
      </c>
      <c r="Z920" s="11" t="str">
        <f>_xlfn.XLOOKUP($D920,[2]Retiros_dinamica!$F:$F,[2]Retiros_dinamica!D:D,"S/I",0)</f>
        <v>S/I</v>
      </c>
      <c r="AA920" s="11" t="str">
        <f>_xlfn.XLOOKUP($D920,[2]Retiros_dinamica!$F:$F,[2]Retiros_dinamica!E:E,"S/I",0)</f>
        <v>S/I</v>
      </c>
      <c r="AB920" s="6" t="str">
        <f>_xlfn.XLOOKUP(C920,[2]CMg!$I$4:$I$106,[2]CMg!$M$4:$M$106,"----",0,1)</f>
        <v>----</v>
      </c>
      <c r="AC920" s="6" t="str">
        <f>_xlfn.XLOOKUP(C920,[2]CMg!$A$4:$A$106,[2]CMg!$B$4:$B$106,"----",0,1)</f>
        <v>----</v>
      </c>
      <c r="AD920" s="6" t="str">
        <f>_xlfn.XLOOKUP(C920,'[3]Promedio solar Cmg'!$A$4:$A$106,'[3]Promedio solar Cmg'!$B$4:$B$106,"----",0,1)</f>
        <v>----</v>
      </c>
      <c r="AH920" s="12">
        <f>_xlfn.XLOOKUP($E920,'[2]Balance económico'!$C:$C,'[2]Balance económico'!$D:$D,"-",0)</f>
        <v>5234278909.4674969</v>
      </c>
      <c r="AI920" s="12">
        <f>_xlfn.XLOOKUP($E920,'[2]Balance económico'!$C:$C,'[2]Balance económico'!$E:$E,"-",0)</f>
        <v>612986473.29659998</v>
      </c>
      <c r="AJ920" s="12" t="str">
        <f>_xlfn.XLOOKUP($E920,'[2]Balance económico'!$C:$C,'[2]Balance económico'!$F:$F,"-",0)</f>
        <v>----</v>
      </c>
      <c r="AK920" s="6" t="str">
        <f t="shared" si="43"/>
        <v>PPA</v>
      </c>
      <c r="AL920" s="12" t="str" cm="1">
        <f t="array" ref="AL920">IFERROR((X920*[2]!Tabla2[Bloque A] + 'BD Centrales 2025'!Y564*[2]!Tabla2[Bloque B] + 'BD Centrales 2025'!Z564*[2]!Tabla2[Bloque C])*#REF!,"-")</f>
        <v>-</v>
      </c>
      <c r="AM920" s="12" t="str">
        <f t="shared" si="44"/>
        <v>-</v>
      </c>
      <c r="AN920" s="12">
        <f>IFERROR((AH920+AI920+AJ920)/(SUMIFS($W$2:$W$1194,$E$2:$E$1194,E920)*1000*#REF!),0)</f>
        <v>0</v>
      </c>
    </row>
    <row r="921" spans="1:40" ht="14.4" x14ac:dyDescent="0.3">
      <c r="A921" s="7">
        <v>2076</v>
      </c>
      <c r="B921" s="7" t="s">
        <v>3336</v>
      </c>
      <c r="C921" s="8" t="s">
        <v>3337</v>
      </c>
      <c r="D921" s="6" t="s">
        <v>3338</v>
      </c>
      <c r="E921" s="6" t="str">
        <f>_xlfn.XLOOKUP(D921,'[2]Coordinados SEN'!$A:$A,'[2]Coordinados SEN'!$B:$B,"-",0)</f>
        <v>76.625.173-0</v>
      </c>
      <c r="F921" s="6" t="s">
        <v>3338</v>
      </c>
      <c r="G921" s="6">
        <f t="shared" si="42"/>
        <v>1</v>
      </c>
      <c r="H921" s="6" t="s">
        <v>3339</v>
      </c>
      <c r="I921" s="6" t="s">
        <v>3340</v>
      </c>
      <c r="J921" s="6" t="str">
        <f>_xlfn.XLOOKUP(I921,'[2]Barras CMg'!$E$2:$E$1527,'[2]Barras CMg'!$A$2:$A$1527,"------",0,1)</f>
        <v>FUTURO________220</v>
      </c>
      <c r="K921" s="6">
        <v>1</v>
      </c>
      <c r="L921" s="6">
        <v>2025</v>
      </c>
      <c r="M921" s="6" t="s">
        <v>495</v>
      </c>
      <c r="N921" s="6" t="s">
        <v>496</v>
      </c>
      <c r="O921" s="6" t="s">
        <v>47</v>
      </c>
      <c r="P921" s="6" t="s">
        <v>48</v>
      </c>
      <c r="Q921" s="6" t="s">
        <v>48</v>
      </c>
      <c r="R921" s="6" t="s">
        <v>48</v>
      </c>
      <c r="S921" s="6" t="s">
        <v>51</v>
      </c>
      <c r="T921" s="9" t="s">
        <v>3341</v>
      </c>
      <c r="U921" s="10">
        <v>132.7337</v>
      </c>
      <c r="V921" s="10">
        <v>129.72049999999999</v>
      </c>
      <c r="W921" s="11" t="e">
        <f>_xlfn.XLOOKUP(C921,#REF!,#REF!,"S/I",0)</f>
        <v>#REF!</v>
      </c>
      <c r="X921" s="11" t="str">
        <f>_xlfn.XLOOKUP($D921,[2]Retiros_dinamica!$F:$F,[2]Retiros_dinamica!B:B,"S/I",0)</f>
        <v>S/I</v>
      </c>
      <c r="Y921" s="11" t="str">
        <f>_xlfn.XLOOKUP($D921,[2]Retiros_dinamica!$F:$F,[2]Retiros_dinamica!C:C,"S/I",0)</f>
        <v>S/I</v>
      </c>
      <c r="Z921" s="11" t="str">
        <f>_xlfn.XLOOKUP($D921,[2]Retiros_dinamica!$F:$F,[2]Retiros_dinamica!D:D,"S/I",0)</f>
        <v>S/I</v>
      </c>
      <c r="AA921" s="11" t="str">
        <f>_xlfn.XLOOKUP($D921,[2]Retiros_dinamica!$F:$F,[2]Retiros_dinamica!E:E,"S/I",0)</f>
        <v>S/I</v>
      </c>
      <c r="AB921" s="6">
        <f>_xlfn.XLOOKUP(C921,[2]CMg!$I$4:$I$106,[2]CMg!$M$4:$M$106,"----",0,1)</f>
        <v>4.9383796214823921</v>
      </c>
      <c r="AC921" s="6">
        <f>_xlfn.XLOOKUP(C921,'[3]Promedio Cmg'!$A$4:$A$106,'[3]Promedio Cmg'!$B$4:$B$106,"---",0,1)</f>
        <v>49.281502111630971</v>
      </c>
      <c r="AD921" s="6">
        <f>_xlfn.XLOOKUP(C921,'[3]Promedio solar Cmg'!$A$4:$A$106,'[3]Promedio solar Cmg'!$B$4:$B$106,"----",0,1)</f>
        <v>8.453520547945212</v>
      </c>
      <c r="AE921" s="6">
        <f>_xlfn.XLOOKUP(C921,[2]CMg!$O$4:$O$106,[2]CMg!$P$4:$P$106,"----",0,1)</f>
        <v>78.438640187829932</v>
      </c>
      <c r="AF921" s="14">
        <f>_xlfn.XLOOKUP(C921,[2]CMg!$S$4:$S$106,[2]CMg!$U$4:$U$106,"----",0,1)</f>
        <v>0.52436936422782787</v>
      </c>
      <c r="AH921" s="12">
        <f>_xlfn.XLOOKUP($E921,'[2]Balance económico'!$C:$C,'[2]Balance económico'!$D:$D,"-",0)</f>
        <v>-158435623.58979237</v>
      </c>
      <c r="AI921" s="12">
        <f>_xlfn.XLOOKUP($E921,'[2]Balance económico'!$C:$C,'[2]Balance económico'!$E:$E,"-",0)</f>
        <v>10765576983.146999</v>
      </c>
      <c r="AJ921" s="12" t="str">
        <f>_xlfn.XLOOKUP($E921,'[2]Balance económico'!$C:$C,'[2]Balance económico'!$F:$F,"-",0)</f>
        <v>----</v>
      </c>
      <c r="AK921" s="6" t="str">
        <f t="shared" si="43"/>
        <v>PPA</v>
      </c>
      <c r="AL921" s="12" t="str" cm="1">
        <f t="array" ref="AL921">IFERROR((X921*[2]!Tabla2[Bloque A] + 'BD Centrales 2025'!Y805*[2]!Tabla2[Bloque B] + 'BD Centrales 2025'!Z805*[2]!Tabla2[Bloque C])*#REF!,"-")</f>
        <v>-</v>
      </c>
      <c r="AM921" s="12" t="str">
        <f t="shared" si="44"/>
        <v>-</v>
      </c>
      <c r="AN921" s="12">
        <f>IFERROR((AH921+AI921+AJ921)/(SUMIFS($W$2:$W$1194,$E$2:$E$1194,E921)*1000*#REF!),0)</f>
        <v>0</v>
      </c>
    </row>
    <row r="922" spans="1:40" ht="14.4" x14ac:dyDescent="0.3">
      <c r="A922" s="7">
        <v>2081</v>
      </c>
      <c r="B922" s="7" t="s">
        <v>3358</v>
      </c>
      <c r="C922" s="8" t="s">
        <v>3359</v>
      </c>
      <c r="D922" s="6" t="s">
        <v>3360</v>
      </c>
      <c r="E922" s="6" t="str">
        <f>_xlfn.XLOOKUP(D922,'[2]Coordinados SEN'!$A:$A,'[2]Coordinados SEN'!$B:$B,"-",0)</f>
        <v>77.141.383-8</v>
      </c>
      <c r="F922" s="6" t="s">
        <v>3360</v>
      </c>
      <c r="G922" s="6">
        <f t="shared" si="42"/>
        <v>1</v>
      </c>
      <c r="H922" s="6" t="s">
        <v>3361</v>
      </c>
      <c r="I922" s="13" t="s">
        <v>867</v>
      </c>
      <c r="J922" s="6" t="str">
        <f>_xlfn.XLOOKUP(I922,'[2]Barras CMg'!$E$2:$E$1527,'[2]Barras CMg'!$A$2:$A$1527,"------",0,1)</f>
        <v>TENO__________013</v>
      </c>
      <c r="K922" s="6">
        <v>45</v>
      </c>
      <c r="L922" s="6">
        <v>2025</v>
      </c>
      <c r="M922" s="6" t="s">
        <v>495</v>
      </c>
      <c r="N922" s="6" t="s">
        <v>496</v>
      </c>
      <c r="O922" s="6" t="s">
        <v>157</v>
      </c>
      <c r="P922" s="6" t="s">
        <v>90</v>
      </c>
      <c r="Q922" s="6" t="s">
        <v>868</v>
      </c>
      <c r="R922" s="6" t="s">
        <v>1461</v>
      </c>
      <c r="S922" s="6" t="s">
        <v>158</v>
      </c>
      <c r="T922" s="9" t="s">
        <v>3362</v>
      </c>
      <c r="U922" s="10">
        <v>9.09</v>
      </c>
      <c r="V922" s="10">
        <v>9</v>
      </c>
      <c r="W922" s="11" t="e">
        <f>_xlfn.XLOOKUP(C922,#REF!,#REF!,"S/I",0)</f>
        <v>#REF!</v>
      </c>
      <c r="X922" s="11" t="str">
        <f>_xlfn.XLOOKUP($D922,[2]Retiros_dinamica!$F:$F,[2]Retiros_dinamica!B:B,"S/I",0)</f>
        <v>S/I</v>
      </c>
      <c r="Y922" s="11" t="str">
        <f>_xlfn.XLOOKUP($D922,[2]Retiros_dinamica!$F:$F,[2]Retiros_dinamica!C:C,"S/I",0)</f>
        <v>S/I</v>
      </c>
      <c r="Z922" s="11" t="str">
        <f>_xlfn.XLOOKUP($D922,[2]Retiros_dinamica!$F:$F,[2]Retiros_dinamica!D:D,"S/I",0)</f>
        <v>S/I</v>
      </c>
      <c r="AA922" s="11" t="str">
        <f>_xlfn.XLOOKUP($D922,[2]Retiros_dinamica!$F:$F,[2]Retiros_dinamica!E:E,"S/I",0)</f>
        <v>S/I</v>
      </c>
      <c r="AB922" s="6">
        <f>_xlfn.XLOOKUP(C922,[2]CMg!$I$4:$I$106,[2]CMg!$M$4:$M$106,"----",0,1)</f>
        <v>24.772032570337689</v>
      </c>
      <c r="AC922" s="6">
        <f>_xlfn.XLOOKUP(C922,'[3]Promedio Cmg'!$A$4:$A$106,'[3]Promedio Cmg'!$B$4:$B$106,"---",0,1)</f>
        <v>65.125364684396672</v>
      </c>
      <c r="AD922" s="6">
        <f>_xlfn.XLOOKUP(C922,'[3]Promedio solar Cmg'!$A$4:$A$106,'[3]Promedio solar Cmg'!$B$4:$B$106,"----",0,1)</f>
        <v>38.72492328767121</v>
      </c>
      <c r="AH922" s="12">
        <f>_xlfn.XLOOKUP($E922,'[2]Balance económico'!$C:$C,'[2]Balance económico'!$D:$D,"-",0)</f>
        <v>707395785.28631687</v>
      </c>
      <c r="AI922" s="12">
        <f>_xlfn.XLOOKUP($E922,'[2]Balance económico'!$C:$C,'[2]Balance económico'!$E:$E,"-",0)</f>
        <v>63219099.986000001</v>
      </c>
      <c r="AJ922" s="12" t="str">
        <f>_xlfn.XLOOKUP($E922,'[2]Balance económico'!$C:$C,'[2]Balance económico'!$F:$F,"-",0)</f>
        <v>----</v>
      </c>
      <c r="AK922" s="6" t="str">
        <f t="shared" si="43"/>
        <v>PPA</v>
      </c>
      <c r="AL922" s="12" t="str" cm="1">
        <f t="array" ref="AL922">IFERROR((X922*[2]!Tabla2[Bloque A] + 'BD Centrales 2025'!Y979*[2]!Tabla2[Bloque B] + 'BD Centrales 2025'!Z979*[2]!Tabla2[Bloque C])*#REF!,"-")</f>
        <v>-</v>
      </c>
      <c r="AM922" s="12" t="str">
        <f t="shared" si="44"/>
        <v>-</v>
      </c>
      <c r="AN922" s="12">
        <f>IFERROR((AH922+AI922+AJ922)/(SUMIFS($W$2:$W$1194,$E$2:$E$1194,E922)*1000*#REF!),0)</f>
        <v>0</v>
      </c>
    </row>
    <row r="923" spans="1:40" ht="14.4" x14ac:dyDescent="0.3">
      <c r="A923" s="7">
        <v>2082</v>
      </c>
      <c r="B923" s="7" t="s">
        <v>3363</v>
      </c>
      <c r="C923" s="8" t="s">
        <v>3364</v>
      </c>
      <c r="D923" s="6" t="s">
        <v>3365</v>
      </c>
      <c r="E923" s="6" t="str">
        <f>_xlfn.XLOOKUP(D923,'[2]Coordinados SEN'!$A:$A,'[2]Coordinados SEN'!$B:$B,"-",0)</f>
        <v>91.806.000-6</v>
      </c>
      <c r="F923" s="6" t="s">
        <v>3365</v>
      </c>
      <c r="G923" s="6">
        <f t="shared" si="42"/>
        <v>1</v>
      </c>
      <c r="H923" s="6" t="s">
        <v>3366</v>
      </c>
      <c r="I923" s="6" t="s">
        <v>2912</v>
      </c>
      <c r="J923" s="6" t="str">
        <f>_xlfn.XLOOKUP(I923,'[2]Barras CMg'!$E$2:$E$1527,'[2]Barras CMg'!$A$2:$A$1527,"------",0,1)</f>
        <v>------</v>
      </c>
      <c r="K923" s="6">
        <v>1</v>
      </c>
      <c r="L923" s="6">
        <v>2025</v>
      </c>
      <c r="M923" s="6" t="s">
        <v>495</v>
      </c>
      <c r="N923" s="6" t="s">
        <v>496</v>
      </c>
      <c r="O923" s="6" t="s">
        <v>213</v>
      </c>
      <c r="P923" s="6" t="s">
        <v>189</v>
      </c>
      <c r="Q923" s="6" t="s">
        <v>189</v>
      </c>
      <c r="R923" s="6" t="s">
        <v>3367</v>
      </c>
      <c r="S923" s="6" t="s">
        <v>51</v>
      </c>
      <c r="T923" s="9" t="s">
        <v>3368</v>
      </c>
      <c r="U923" s="10">
        <v>0.1</v>
      </c>
      <c r="V923" s="10">
        <v>0.1</v>
      </c>
      <c r="W923" s="11" t="e">
        <f>_xlfn.XLOOKUP(C923,#REF!,#REF!,"S/I",0)</f>
        <v>#REF!</v>
      </c>
      <c r="X923" s="11">
        <f>_xlfn.XLOOKUP($D923,[2]Retiros_dinamica!$F:$F,[2]Retiros_dinamica!B:B,"S/I",0)</f>
        <v>40676.931509804999</v>
      </c>
      <c r="Y923" s="11">
        <f>_xlfn.XLOOKUP($D923,[2]Retiros_dinamica!$F:$F,[2]Retiros_dinamica!C:C,"S/I",0)</f>
        <v>63612.454838860998</v>
      </c>
      <c r="Z923" s="11">
        <f>_xlfn.XLOOKUP($D923,[2]Retiros_dinamica!$F:$F,[2]Retiros_dinamica!D:D,"S/I",0)</f>
        <v>21558.404705413999</v>
      </c>
      <c r="AA923" s="11">
        <f>_xlfn.XLOOKUP($D923,[2]Retiros_dinamica!$F:$F,[2]Retiros_dinamica!E:E,"S/I",0)</f>
        <v>125847.79105407999</v>
      </c>
      <c r="AB923" s="6" t="str">
        <f>_xlfn.XLOOKUP(C923,[2]CMg!$I$4:$I$106,[2]CMg!$M$4:$M$106,"----",0,1)</f>
        <v>----</v>
      </c>
      <c r="AC923" s="6" t="str">
        <f>_xlfn.XLOOKUP(C923,[2]CMg!$A$4:$A$106,[2]CMg!$B$4:$B$106,"----",0,1)</f>
        <v>----</v>
      </c>
      <c r="AD923" s="6" t="str">
        <f>_xlfn.XLOOKUP(C923,'[3]Promedio solar Cmg'!$A$4:$A$106,'[3]Promedio solar Cmg'!$B$4:$B$106,"----",0,1)</f>
        <v>----</v>
      </c>
      <c r="AH923" s="12">
        <f>_xlfn.XLOOKUP($E923,'[2]Balance económico'!$C:$C,'[2]Balance económico'!$D:$D,"-",0)</f>
        <v>-7621365192.6404018</v>
      </c>
      <c r="AI923" s="12">
        <f>_xlfn.XLOOKUP($E923,'[2]Balance económico'!$C:$C,'[2]Balance económico'!$E:$E,"-",0)</f>
        <v>-1236978387.2200704</v>
      </c>
      <c r="AJ923" s="12">
        <f>_xlfn.XLOOKUP($E923,'[2]Balance económico'!$C:$C,'[2]Balance económico'!$F:$F,"-",0)</f>
        <v>374405799.07283431</v>
      </c>
      <c r="AK923" s="6" t="str">
        <f t="shared" si="43"/>
        <v>PPA</v>
      </c>
      <c r="AL923" s="12" t="str" cm="1">
        <f t="array" ref="AL923">IFERROR((X923*[2]!Tabla2[Bloque A] + 'BD Centrales 2025'!Y96*[2]!Tabla2[Bloque B] + 'BD Centrales 2025'!Z96*[2]!Tabla2[Bloque C])*#REF!,"-")</f>
        <v>-</v>
      </c>
      <c r="AM923" s="12" t="str">
        <f t="shared" si="44"/>
        <v>-</v>
      </c>
      <c r="AN923" s="12">
        <f>IFERROR((AH923+AI923+AJ923)/(SUMIFS($W$2:$W$1194,$E$2:$E$1194,E923)*1000*#REF!),0)</f>
        <v>0</v>
      </c>
    </row>
    <row r="924" spans="1:40" ht="14.4" x14ac:dyDescent="0.3">
      <c r="A924" s="7">
        <v>2083</v>
      </c>
      <c r="B924" s="7" t="s">
        <v>3369</v>
      </c>
      <c r="C924" s="8" t="s">
        <v>3370</v>
      </c>
      <c r="D924" s="6" t="s">
        <v>3371</v>
      </c>
      <c r="E924" s="6" t="str">
        <f>_xlfn.XLOOKUP(D924,'[2]Coordinados SEN'!$A:$A,'[2]Coordinados SEN'!$B:$B,"-",0)</f>
        <v>76.967.751-8</v>
      </c>
      <c r="F924" s="6" t="s">
        <v>3371</v>
      </c>
      <c r="G924" s="6">
        <f t="shared" si="42"/>
        <v>1</v>
      </c>
      <c r="H924" s="6" t="s">
        <v>3372</v>
      </c>
      <c r="I924" s="6" t="s">
        <v>3373</v>
      </c>
      <c r="J924" s="6" t="str">
        <f>_xlfn.XLOOKUP(I924,'[2]Barras CMg'!$E$2:$E$1527,'[2]Barras CMg'!$A$2:$A$1527,"------",0,1)</f>
        <v>------</v>
      </c>
      <c r="K924" s="6" t="s">
        <v>397</v>
      </c>
      <c r="L924" s="6">
        <v>2025</v>
      </c>
      <c r="M924" s="6" t="s">
        <v>495</v>
      </c>
      <c r="N924" s="6" t="s">
        <v>496</v>
      </c>
      <c r="O924" s="6" t="s">
        <v>213</v>
      </c>
      <c r="P924" s="6" t="s">
        <v>68</v>
      </c>
      <c r="Q924" s="6" t="s">
        <v>68</v>
      </c>
      <c r="R924" s="6" t="s">
        <v>1893</v>
      </c>
      <c r="S924" s="6" t="s">
        <v>51</v>
      </c>
      <c r="T924" s="9" t="s">
        <v>3374</v>
      </c>
      <c r="U924" s="10">
        <v>9.5020000000000007</v>
      </c>
      <c r="V924" s="10">
        <v>9</v>
      </c>
      <c r="W924" s="11" t="e">
        <f>_xlfn.XLOOKUP(C924,#REF!,#REF!,"S/I",0)</f>
        <v>#REF!</v>
      </c>
      <c r="X924" s="11" t="str">
        <f>_xlfn.XLOOKUP($D924,[2]Retiros_dinamica!$F:$F,[2]Retiros_dinamica!B:B,"S/I",0)</f>
        <v>S/I</v>
      </c>
      <c r="Y924" s="11" t="str">
        <f>_xlfn.XLOOKUP($D924,[2]Retiros_dinamica!$F:$F,[2]Retiros_dinamica!C:C,"S/I",0)</f>
        <v>S/I</v>
      </c>
      <c r="Z924" s="11" t="str">
        <f>_xlfn.XLOOKUP($D924,[2]Retiros_dinamica!$F:$F,[2]Retiros_dinamica!D:D,"S/I",0)</f>
        <v>S/I</v>
      </c>
      <c r="AA924" s="11" t="str">
        <f>_xlfn.XLOOKUP($D924,[2]Retiros_dinamica!$F:$F,[2]Retiros_dinamica!E:E,"S/I",0)</f>
        <v>S/I</v>
      </c>
      <c r="AB924" s="6" t="str">
        <f>_xlfn.XLOOKUP(C924,[2]CMg!$I$4:$I$106,[2]CMg!$M$4:$M$106,"----",0,1)</f>
        <v>----</v>
      </c>
      <c r="AC924" s="6" t="str">
        <f>_xlfn.XLOOKUP(C924,[2]CMg!$A$4:$A$106,[2]CMg!$B$4:$B$106,"----",0,1)</f>
        <v>----</v>
      </c>
      <c r="AD924" s="6" t="str">
        <f>_xlfn.XLOOKUP(C924,'[3]Promedio solar Cmg'!$A$4:$A$106,'[3]Promedio solar Cmg'!$B$4:$B$106,"----",0,1)</f>
        <v>----</v>
      </c>
      <c r="AH924" s="12">
        <f>_xlfn.XLOOKUP($E924,'[2]Balance económico'!$C:$C,'[2]Balance económico'!$D:$D,"-",0)</f>
        <v>778993376.53436542</v>
      </c>
      <c r="AI924" s="12">
        <f>_xlfn.XLOOKUP($E924,'[2]Balance económico'!$C:$C,'[2]Balance económico'!$E:$E,"-",0)</f>
        <v>104143762.4456</v>
      </c>
      <c r="AJ924" s="12" t="str">
        <f>_xlfn.XLOOKUP($E924,'[2]Balance económico'!$C:$C,'[2]Balance económico'!$F:$F,"-",0)</f>
        <v>----</v>
      </c>
      <c r="AK924" s="6" t="str">
        <f t="shared" si="43"/>
        <v>PPA</v>
      </c>
      <c r="AL924" s="12" t="str" cm="1">
        <f t="array" ref="AL924">IFERROR((X924*[2]!Tabla2[Bloque A] + 'BD Centrales 2025'!Y381*[2]!Tabla2[Bloque B] + 'BD Centrales 2025'!Z381*[2]!Tabla2[Bloque C])*#REF!,"-")</f>
        <v>-</v>
      </c>
      <c r="AM924" s="12" t="str">
        <f t="shared" si="44"/>
        <v>-</v>
      </c>
      <c r="AN924" s="12">
        <f>IFERROR((AH924+AI924+AJ924)/(SUMIFS($W$2:$W$1194,$E$2:$E$1194,E924)*1000*#REF!),0)</f>
        <v>0</v>
      </c>
    </row>
    <row r="925" spans="1:40" ht="14.4" x14ac:dyDescent="0.3">
      <c r="A925" s="7">
        <v>2084</v>
      </c>
      <c r="B925" s="7" t="s">
        <v>3375</v>
      </c>
      <c r="C925" s="8" t="s">
        <v>3376</v>
      </c>
      <c r="D925" s="6" t="s">
        <v>1908</v>
      </c>
      <c r="E925" s="6" t="str">
        <f>_xlfn.XLOOKUP(D925,'[2]Coordinados SEN'!$A:$A,'[2]Coordinados SEN'!$B:$B,"-",0)</f>
        <v>77.542.606-3</v>
      </c>
      <c r="F925" s="6" t="s">
        <v>3377</v>
      </c>
      <c r="G925" s="6">
        <f t="shared" si="42"/>
        <v>15</v>
      </c>
      <c r="H925" s="6" t="s">
        <v>3378</v>
      </c>
      <c r="I925" s="6" t="s">
        <v>2863</v>
      </c>
      <c r="J925" s="6" t="str">
        <f>_xlfn.XLOOKUP(I925,'[2]Barras CMg'!$E$2:$E$1527,'[2]Barras CMg'!$A$2:$A$1527,"------",0,1)</f>
        <v>------</v>
      </c>
      <c r="K925" s="6" t="s">
        <v>397</v>
      </c>
      <c r="L925" s="6">
        <v>2025</v>
      </c>
      <c r="M925" s="6" t="s">
        <v>495</v>
      </c>
      <c r="N925" s="6" t="s">
        <v>496</v>
      </c>
      <c r="O925" s="6" t="s">
        <v>213</v>
      </c>
      <c r="P925" s="6" t="s">
        <v>106</v>
      </c>
      <c r="Q925" s="6" t="s">
        <v>243</v>
      </c>
      <c r="R925" s="6" t="s">
        <v>1409</v>
      </c>
      <c r="S925" s="6" t="s">
        <v>51</v>
      </c>
      <c r="T925" s="9" t="s">
        <v>3379</v>
      </c>
      <c r="U925" s="10">
        <v>5.54</v>
      </c>
      <c r="V925" s="10">
        <v>4.9000000000000004</v>
      </c>
      <c r="W925" s="11" t="e">
        <f>_xlfn.XLOOKUP(C925,#REF!,#REF!,"S/I",0)</f>
        <v>#REF!</v>
      </c>
      <c r="X925" s="11" t="str">
        <f>_xlfn.XLOOKUP($D925,[2]Retiros_dinamica!$F:$F,[2]Retiros_dinamica!B:B,"S/I",0)</f>
        <v>S/I</v>
      </c>
      <c r="Y925" s="11" t="str">
        <f>_xlfn.XLOOKUP($D925,[2]Retiros_dinamica!$F:$F,[2]Retiros_dinamica!C:C,"S/I",0)</f>
        <v>S/I</v>
      </c>
      <c r="Z925" s="11" t="str">
        <f>_xlfn.XLOOKUP($D925,[2]Retiros_dinamica!$F:$F,[2]Retiros_dinamica!D:D,"S/I",0)</f>
        <v>S/I</v>
      </c>
      <c r="AA925" s="11" t="str">
        <f>_xlfn.XLOOKUP($D925,[2]Retiros_dinamica!$F:$F,[2]Retiros_dinamica!E:E,"S/I",0)</f>
        <v>S/I</v>
      </c>
      <c r="AB925" s="6" t="str">
        <f>_xlfn.XLOOKUP(C925,[2]CMg!$I$4:$I$106,[2]CMg!$M$4:$M$106,"----",0,1)</f>
        <v>----</v>
      </c>
      <c r="AC925" s="6" t="str">
        <f>_xlfn.XLOOKUP(C925,[2]CMg!$A$4:$A$106,[2]CMg!$B$4:$B$106,"----",0,1)</f>
        <v>----</v>
      </c>
      <c r="AD925" s="6" t="str">
        <f>_xlfn.XLOOKUP(C925,'[3]Promedio solar Cmg'!$A$4:$A$106,'[3]Promedio solar Cmg'!$B$4:$B$106,"----",0,1)</f>
        <v>----</v>
      </c>
      <c r="AH925" s="12">
        <f>_xlfn.XLOOKUP($E925,'[2]Balance económico'!$C:$C,'[2]Balance económico'!$D:$D,"-",0)</f>
        <v>5234278909.4674969</v>
      </c>
      <c r="AI925" s="12">
        <f>_xlfn.XLOOKUP($E925,'[2]Balance económico'!$C:$C,'[2]Balance económico'!$E:$E,"-",0)</f>
        <v>612986473.29659998</v>
      </c>
      <c r="AJ925" s="12" t="str">
        <f>_xlfn.XLOOKUP($E925,'[2]Balance económico'!$C:$C,'[2]Balance económico'!$F:$F,"-",0)</f>
        <v>----</v>
      </c>
      <c r="AK925" s="6" t="str">
        <f t="shared" si="43"/>
        <v>PPA</v>
      </c>
      <c r="AL925" s="12" t="str" cm="1">
        <f t="array" ref="AL925">IFERROR((X925*[2]!Tabla2[Bloque A] + 'BD Centrales 2025'!Y565*[2]!Tabla2[Bloque B] + 'BD Centrales 2025'!Z565*[2]!Tabla2[Bloque C])*#REF!,"-")</f>
        <v>-</v>
      </c>
      <c r="AM925" s="12" t="str">
        <f t="shared" si="44"/>
        <v>-</v>
      </c>
      <c r="AN925" s="12">
        <f>IFERROR((AH925+AI925+AJ925)/(SUMIFS($W$2:$W$1194,$E$2:$E$1194,E925)*1000*#REF!),0)</f>
        <v>0</v>
      </c>
    </row>
    <row r="926" spans="1:40" ht="14.4" x14ac:dyDescent="0.3">
      <c r="A926" s="7">
        <v>2085</v>
      </c>
      <c r="B926" s="7" t="s">
        <v>3380</v>
      </c>
      <c r="C926" s="8" t="s">
        <v>3381</v>
      </c>
      <c r="D926" s="6" t="s">
        <v>3382</v>
      </c>
      <c r="E926" s="6" t="str">
        <f>_xlfn.XLOOKUP(D926,'[2]Coordinados SEN'!$A:$A,'[2]Coordinados SEN'!$B:$B,"-",0)</f>
        <v>76.724.672-2</v>
      </c>
      <c r="F926" s="6" t="s">
        <v>3382</v>
      </c>
      <c r="G926" s="6">
        <f t="shared" si="42"/>
        <v>1</v>
      </c>
      <c r="H926" s="6" t="s">
        <v>3383</v>
      </c>
      <c r="I926" s="6" t="s">
        <v>3384</v>
      </c>
      <c r="J926" s="6" t="str">
        <f>_xlfn.XLOOKUP(I926,'[2]Barras CMg'!$E$2:$E$1527,'[2]Barras CMg'!$A$2:$A$1527,"------",0,1)</f>
        <v>------</v>
      </c>
      <c r="K926" s="6" t="s">
        <v>397</v>
      </c>
      <c r="L926" s="6">
        <v>2025</v>
      </c>
      <c r="M926" s="6" t="s">
        <v>495</v>
      </c>
      <c r="N926" s="6" t="s">
        <v>496</v>
      </c>
      <c r="O926" s="6" t="s">
        <v>213</v>
      </c>
      <c r="P926" s="6" t="s">
        <v>164</v>
      </c>
      <c r="Q926" s="6" t="s">
        <v>707</v>
      </c>
      <c r="R926" s="6" t="s">
        <v>708</v>
      </c>
      <c r="S926" s="6" t="s">
        <v>51</v>
      </c>
      <c r="T926" s="9" t="s">
        <v>3385</v>
      </c>
      <c r="U926" s="10">
        <v>9.0150000000000006</v>
      </c>
      <c r="V926" s="10">
        <v>9</v>
      </c>
      <c r="W926" s="11" t="e">
        <f>_xlfn.XLOOKUP(C926,#REF!,#REF!,"S/I",0)</f>
        <v>#REF!</v>
      </c>
      <c r="X926" s="11" t="str">
        <f>_xlfn.XLOOKUP($D926,[2]Retiros_dinamica!$F:$F,[2]Retiros_dinamica!B:B,"S/I",0)</f>
        <v>S/I</v>
      </c>
      <c r="Y926" s="11" t="str">
        <f>_xlfn.XLOOKUP($D926,[2]Retiros_dinamica!$F:$F,[2]Retiros_dinamica!C:C,"S/I",0)</f>
        <v>S/I</v>
      </c>
      <c r="Z926" s="11" t="str">
        <f>_xlfn.XLOOKUP($D926,[2]Retiros_dinamica!$F:$F,[2]Retiros_dinamica!D:D,"S/I",0)</f>
        <v>S/I</v>
      </c>
      <c r="AA926" s="11" t="str">
        <f>_xlfn.XLOOKUP($D926,[2]Retiros_dinamica!$F:$F,[2]Retiros_dinamica!E:E,"S/I",0)</f>
        <v>S/I</v>
      </c>
      <c r="AB926" s="6" t="str">
        <f>_xlfn.XLOOKUP(C926,[2]CMg!$I$4:$I$106,[2]CMg!$M$4:$M$106,"----",0,1)</f>
        <v>----</v>
      </c>
      <c r="AC926" s="6" t="str">
        <f>_xlfn.XLOOKUP(C926,[2]CMg!$A$4:$A$106,[2]CMg!$B$4:$B$106,"----",0,1)</f>
        <v>----</v>
      </c>
      <c r="AD926" s="6" t="str">
        <f>_xlfn.XLOOKUP(C926,'[3]Promedio solar Cmg'!$A$4:$A$106,'[3]Promedio solar Cmg'!$B$4:$B$106,"----",0,1)</f>
        <v>----</v>
      </c>
      <c r="AH926" s="12">
        <f>_xlfn.XLOOKUP($E926,'[2]Balance económico'!$C:$C,'[2]Balance económico'!$D:$D,"-",0)</f>
        <v>1256984115.3039227</v>
      </c>
      <c r="AI926" s="12">
        <f>_xlfn.XLOOKUP($E926,'[2]Balance económico'!$C:$C,'[2]Balance económico'!$E:$E,"-",0)</f>
        <v>127377973.03920002</v>
      </c>
      <c r="AJ926" s="12" t="str">
        <f>_xlfn.XLOOKUP($E926,'[2]Balance económico'!$C:$C,'[2]Balance económico'!$F:$F,"-",0)</f>
        <v>----</v>
      </c>
      <c r="AK926" s="6" t="str">
        <f t="shared" si="43"/>
        <v>PPA</v>
      </c>
      <c r="AL926" s="12" t="str" cm="1">
        <f t="array" ref="AL926">IFERROR((X926*[2]!Tabla2[Bloque A] + 'BD Centrales 2025'!Y442*[2]!Tabla2[Bloque B] + 'BD Centrales 2025'!Z442*[2]!Tabla2[Bloque C])*#REF!,"-")</f>
        <v>-</v>
      </c>
      <c r="AM926" s="12" t="str">
        <f t="shared" si="44"/>
        <v>-</v>
      </c>
      <c r="AN926" s="12">
        <f>IFERROR((AH926+AI926+AJ926)/(SUMIFS($W$2:$W$1194,$E$2:$E$1194,E926)*1000*#REF!),0)</f>
        <v>0</v>
      </c>
    </row>
    <row r="927" spans="1:40" ht="14.4" x14ac:dyDescent="0.3">
      <c r="A927" s="7">
        <v>2086</v>
      </c>
      <c r="B927" s="7" t="s">
        <v>3386</v>
      </c>
      <c r="C927" s="8" t="s">
        <v>3387</v>
      </c>
      <c r="D927" s="6" t="s">
        <v>1126</v>
      </c>
      <c r="E927" s="6" t="str">
        <f>_xlfn.XLOOKUP(D927,'[2]Coordinados SEN'!$A:$A,'[2]Coordinados SEN'!$B:$B,"-",0)</f>
        <v>77.122.684-1</v>
      </c>
      <c r="F927" s="6" t="s">
        <v>3388</v>
      </c>
      <c r="G927" s="6">
        <f t="shared" si="42"/>
        <v>8</v>
      </c>
      <c r="H927" s="6" t="s">
        <v>3389</v>
      </c>
      <c r="I927" s="6" t="s">
        <v>3390</v>
      </c>
      <c r="J927" s="6" t="str">
        <f>_xlfn.XLOOKUP(I927,'[2]Barras CMg'!$E$2:$E$1527,'[2]Barras CMg'!$A$2:$A$1527,"------",0,1)</f>
        <v>MARQUESA______023</v>
      </c>
      <c r="K927" s="6" t="s">
        <v>397</v>
      </c>
      <c r="L927" s="6">
        <v>2025</v>
      </c>
      <c r="M927" s="6" t="s">
        <v>495</v>
      </c>
      <c r="N927" s="6" t="s">
        <v>496</v>
      </c>
      <c r="O927" s="6" t="s">
        <v>213</v>
      </c>
      <c r="P927" s="6" t="s">
        <v>477</v>
      </c>
      <c r="Q927" s="6" t="s">
        <v>549</v>
      </c>
      <c r="R927" s="6" t="s">
        <v>1657</v>
      </c>
      <c r="S927" s="6" t="s">
        <v>51</v>
      </c>
      <c r="T927" s="9" t="s">
        <v>3391</v>
      </c>
      <c r="U927" s="10">
        <v>1.0025999999999999</v>
      </c>
      <c r="V927" s="10">
        <v>1</v>
      </c>
      <c r="W927" s="11" t="e">
        <f>_xlfn.XLOOKUP(C927,#REF!,#REF!,"S/I",0)</f>
        <v>#REF!</v>
      </c>
      <c r="X927" s="11" t="str">
        <f>_xlfn.XLOOKUP($D927,[2]Retiros_dinamica!$F:$F,[2]Retiros_dinamica!B:B,"S/I",0)</f>
        <v>S/I</v>
      </c>
      <c r="Y927" s="11" t="str">
        <f>_xlfn.XLOOKUP($D927,[2]Retiros_dinamica!$F:$F,[2]Retiros_dinamica!C:C,"S/I",0)</f>
        <v>S/I</v>
      </c>
      <c r="Z927" s="11" t="str">
        <f>_xlfn.XLOOKUP($D927,[2]Retiros_dinamica!$F:$F,[2]Retiros_dinamica!D:D,"S/I",0)</f>
        <v>S/I</v>
      </c>
      <c r="AA927" s="11" t="str">
        <f>_xlfn.XLOOKUP($D927,[2]Retiros_dinamica!$F:$F,[2]Retiros_dinamica!E:E,"S/I",0)</f>
        <v>S/I</v>
      </c>
      <c r="AB927" s="6" t="str">
        <f>_xlfn.XLOOKUP(C927,[2]CMg!$I$4:$I$106,[2]CMg!$M$4:$M$106,"----",0,1)</f>
        <v>----</v>
      </c>
      <c r="AC927" s="6" t="str">
        <f>_xlfn.XLOOKUP(C927,[2]CMg!$A$4:$A$106,[2]CMg!$B$4:$B$106,"----",0,1)</f>
        <v>----</v>
      </c>
      <c r="AD927" s="6" t="str">
        <f>_xlfn.XLOOKUP(C927,'[3]Promedio solar Cmg'!$A$4:$A$106,'[3]Promedio solar Cmg'!$B$4:$B$106,"----",0,1)</f>
        <v>----</v>
      </c>
      <c r="AH927" s="12">
        <f>_xlfn.XLOOKUP($E927,'[2]Balance económico'!$C:$C,'[2]Balance económico'!$D:$D,"-",0)</f>
        <v>7031725711.3916912</v>
      </c>
      <c r="AI927" s="12">
        <f>_xlfn.XLOOKUP($E927,'[2]Balance económico'!$C:$C,'[2]Balance económico'!$E:$E,"-",0)</f>
        <v>556134225.99714005</v>
      </c>
      <c r="AJ927" s="12" t="str">
        <f>_xlfn.XLOOKUP($E927,'[2]Balance económico'!$C:$C,'[2]Balance económico'!$F:$F,"-",0)</f>
        <v>----</v>
      </c>
      <c r="AK927" s="6" t="str">
        <f t="shared" si="43"/>
        <v>PPA</v>
      </c>
      <c r="AL927" s="12" t="str" cm="1">
        <f t="array" ref="AL927">IFERROR((X927*[2]!Tabla2[Bloque A] + 'BD Centrales 2025'!Y557*[2]!Tabla2[Bloque B] + 'BD Centrales 2025'!Z557*[2]!Tabla2[Bloque C])*#REF!,"-")</f>
        <v>-</v>
      </c>
      <c r="AM927" s="12" t="str">
        <f t="shared" si="44"/>
        <v>-</v>
      </c>
      <c r="AN927" s="12">
        <f>IFERROR((AH927+AI927+AJ927)/(SUMIFS($W$2:$W$1194,$E$2:$E$1194,E927)*1000*#REF!),0)</f>
        <v>0</v>
      </c>
    </row>
    <row r="928" spans="1:40" ht="27.6" x14ac:dyDescent="0.3">
      <c r="A928" s="7">
        <v>2087</v>
      </c>
      <c r="B928" s="7" t="s">
        <v>3392</v>
      </c>
      <c r="C928" s="8" t="s">
        <v>3393</v>
      </c>
      <c r="D928" s="6" t="s">
        <v>3394</v>
      </c>
      <c r="E928" s="6" t="str">
        <f>_xlfn.XLOOKUP(D928,'[2]Coordinados SEN'!$A:$A,'[2]Coordinados SEN'!$B:$B,"-",0)</f>
        <v>76.464.074-8</v>
      </c>
      <c r="F928" s="6" t="s">
        <v>3394</v>
      </c>
      <c r="G928" s="6">
        <f t="shared" si="42"/>
        <v>1</v>
      </c>
      <c r="H928" s="6" t="s">
        <v>3395</v>
      </c>
      <c r="I928" s="13" t="s">
        <v>3396</v>
      </c>
      <c r="J928" s="6" t="str">
        <f>_xlfn.XLOOKUP(I928,'[2]Barras CMg'!$E$2:$E$1527,'[2]Barras CMg'!$A$2:$A$1527,"------",0,1)</f>
        <v>LA_RUCA_______110</v>
      </c>
      <c r="K928" s="6">
        <v>1</v>
      </c>
      <c r="L928" s="6">
        <v>2025</v>
      </c>
      <c r="M928" s="6" t="s">
        <v>495</v>
      </c>
      <c r="N928" s="6" t="s">
        <v>496</v>
      </c>
      <c r="O928" s="6" t="s">
        <v>47</v>
      </c>
      <c r="P928" s="6" t="s">
        <v>477</v>
      </c>
      <c r="Q928" s="6" t="s">
        <v>478</v>
      </c>
      <c r="R928" s="6" t="s">
        <v>714</v>
      </c>
      <c r="S928" s="6" t="s">
        <v>51</v>
      </c>
      <c r="T928" s="9" t="s">
        <v>3397</v>
      </c>
      <c r="U928" s="10">
        <v>80.294899999999998</v>
      </c>
      <c r="V928" s="10">
        <v>79.357900000000001</v>
      </c>
      <c r="W928" s="11" t="e">
        <f>_xlfn.XLOOKUP(C928,#REF!,#REF!,"S/I",0)</f>
        <v>#REF!</v>
      </c>
      <c r="X928" s="11" t="str">
        <f>_xlfn.XLOOKUP($D928,[2]Retiros_dinamica!$F:$F,[2]Retiros_dinamica!B:B,"S/I",0)</f>
        <v>S/I</v>
      </c>
      <c r="Y928" s="11" t="str">
        <f>_xlfn.XLOOKUP($D928,[2]Retiros_dinamica!$F:$F,[2]Retiros_dinamica!C:C,"S/I",0)</f>
        <v>S/I</v>
      </c>
      <c r="Z928" s="11" t="str">
        <f>_xlfn.XLOOKUP($D928,[2]Retiros_dinamica!$F:$F,[2]Retiros_dinamica!D:D,"S/I",0)</f>
        <v>S/I</v>
      </c>
      <c r="AA928" s="11" t="str">
        <f>_xlfn.XLOOKUP($D928,[2]Retiros_dinamica!$F:$F,[2]Retiros_dinamica!E:E,"S/I",0)</f>
        <v>S/I</v>
      </c>
      <c r="AB928" s="6">
        <f>_xlfn.XLOOKUP(C928,[2]CMg!$I$4:$I$106,[2]CMg!$M$4:$M$106,"----",0,1)</f>
        <v>12.664457381241151</v>
      </c>
      <c r="AC928" s="6">
        <f>_xlfn.XLOOKUP(C928,'[3]Promedio Cmg'!$A$4:$A$106,'[3]Promedio Cmg'!$B$4:$B$106,"---",0,1)</f>
        <v>50.544310010272874</v>
      </c>
      <c r="AD928" s="6">
        <f>_xlfn.XLOOKUP(C928,'[3]Promedio solar Cmg'!$A$4:$A$106,'[3]Promedio solar Cmg'!$B$4:$B$106,"----",0,1)</f>
        <v>8.2190767123287731</v>
      </c>
      <c r="AE928" s="6">
        <f>_xlfn.XLOOKUP(C928,[2]CMg!$O$4:$O$106,[2]CMg!$P$4:$P$106,"----",0,1)</f>
        <v>80.770704363138393</v>
      </c>
      <c r="AF928" s="14">
        <f>_xlfn.XLOOKUP(C928,[2]CMg!$S$4:$S$106,[2]CMg!$U$4:$U$106,"----",0,1)</f>
        <v>0.49343682228056157</v>
      </c>
      <c r="AH928" s="12">
        <f>_xlfn.XLOOKUP($E928,'[2]Balance económico'!$C:$C,'[2]Balance económico'!$D:$D,"-",0)</f>
        <v>-366413520.23229039</v>
      </c>
      <c r="AI928" s="12">
        <f>_xlfn.XLOOKUP($E928,'[2]Balance económico'!$C:$C,'[2]Balance económico'!$E:$E,"-",0)</f>
        <v>1396448288.4560399</v>
      </c>
      <c r="AJ928" s="12" t="str">
        <f>_xlfn.XLOOKUP($E928,'[2]Balance económico'!$C:$C,'[2]Balance económico'!$F:$F,"-",0)</f>
        <v>----</v>
      </c>
      <c r="AK928" s="6" t="str">
        <f t="shared" si="43"/>
        <v>PPA</v>
      </c>
      <c r="AL928" s="12" t="str" cm="1">
        <f t="array" ref="AL928">IFERROR((X928*[2]!Tabla2[Bloque A] + 'BD Centrales 2025'!Y837*[2]!Tabla2[Bloque B] + 'BD Centrales 2025'!Z837*[2]!Tabla2[Bloque C])*#REF!,"-")</f>
        <v>-</v>
      </c>
      <c r="AM928" s="12" t="str">
        <f t="shared" si="44"/>
        <v>-</v>
      </c>
      <c r="AN928" s="12">
        <f>IFERROR((AH928+AI928+AJ928)/(SUMIFS($W$2:$W$1194,$E$2:$E$1194,E928)*1000*#REF!),0)</f>
        <v>0</v>
      </c>
    </row>
    <row r="929" spans="1:40" ht="14.4" x14ac:dyDescent="0.3">
      <c r="A929" s="7">
        <v>2088</v>
      </c>
      <c r="B929" s="7" t="s">
        <v>3398</v>
      </c>
      <c r="C929" s="8" t="s">
        <v>3399</v>
      </c>
      <c r="D929" s="6" t="s">
        <v>1126</v>
      </c>
      <c r="E929" s="6" t="str">
        <f>_xlfn.XLOOKUP(D929,'[2]Coordinados SEN'!$A:$A,'[2]Coordinados SEN'!$B:$B,"-",0)</f>
        <v>77.122.684-1</v>
      </c>
      <c r="F929" s="6" t="s">
        <v>3400</v>
      </c>
      <c r="G929" s="6">
        <f t="shared" si="42"/>
        <v>8</v>
      </c>
      <c r="H929" s="6" t="s">
        <v>3401</v>
      </c>
      <c r="I929" s="6" t="s">
        <v>3402</v>
      </c>
      <c r="J929" s="6" t="str">
        <f>_xlfn.XLOOKUP(I929,'[2]Barras CMg'!$E$2:$E$1527,'[2]Barras CMg'!$A$2:$A$1527,"------",0,1)</f>
        <v>------</v>
      </c>
      <c r="K929" s="6" t="s">
        <v>397</v>
      </c>
      <c r="L929" s="6">
        <v>2025</v>
      </c>
      <c r="M929" s="6" t="s">
        <v>495</v>
      </c>
      <c r="N929" s="6" t="s">
        <v>496</v>
      </c>
      <c r="O929" s="6" t="s">
        <v>213</v>
      </c>
      <c r="P929" s="6" t="s">
        <v>48</v>
      </c>
      <c r="Q929" s="6" t="s">
        <v>48</v>
      </c>
      <c r="R929" s="6" t="s">
        <v>3403</v>
      </c>
      <c r="S929" s="6" t="s">
        <v>51</v>
      </c>
      <c r="T929" s="9" t="s">
        <v>3404</v>
      </c>
      <c r="U929" s="10">
        <v>9.0050000000000008</v>
      </c>
      <c r="V929" s="10">
        <v>9</v>
      </c>
      <c r="W929" s="11" t="e">
        <f>_xlfn.XLOOKUP(C929,#REF!,#REF!,"S/I",0)</f>
        <v>#REF!</v>
      </c>
      <c r="X929" s="11" t="str">
        <f>_xlfn.XLOOKUP($D929,[2]Retiros_dinamica!$F:$F,[2]Retiros_dinamica!B:B,"S/I",0)</f>
        <v>S/I</v>
      </c>
      <c r="Y929" s="11" t="str">
        <f>_xlfn.XLOOKUP($D929,[2]Retiros_dinamica!$F:$F,[2]Retiros_dinamica!C:C,"S/I",0)</f>
        <v>S/I</v>
      </c>
      <c r="Z929" s="11" t="str">
        <f>_xlfn.XLOOKUP($D929,[2]Retiros_dinamica!$F:$F,[2]Retiros_dinamica!D:D,"S/I",0)</f>
        <v>S/I</v>
      </c>
      <c r="AA929" s="11" t="str">
        <f>_xlfn.XLOOKUP($D929,[2]Retiros_dinamica!$F:$F,[2]Retiros_dinamica!E:E,"S/I",0)</f>
        <v>S/I</v>
      </c>
      <c r="AB929" s="6" t="str">
        <f>_xlfn.XLOOKUP(C929,[2]CMg!$I$4:$I$106,[2]CMg!$M$4:$M$106,"----",0,1)</f>
        <v>----</v>
      </c>
      <c r="AC929" s="6" t="str">
        <f>_xlfn.XLOOKUP(C929,[2]CMg!$A$4:$A$106,[2]CMg!$B$4:$B$106,"----",0,1)</f>
        <v>----</v>
      </c>
      <c r="AD929" s="6" t="str">
        <f>_xlfn.XLOOKUP(C929,'[3]Promedio solar Cmg'!$A$4:$A$106,'[3]Promedio solar Cmg'!$B$4:$B$106,"----",0,1)</f>
        <v>----</v>
      </c>
      <c r="AH929" s="12">
        <f>_xlfn.XLOOKUP($E929,'[2]Balance económico'!$C:$C,'[2]Balance económico'!$D:$D,"-",0)</f>
        <v>7031725711.3916912</v>
      </c>
      <c r="AI929" s="12">
        <f>_xlfn.XLOOKUP($E929,'[2]Balance económico'!$C:$C,'[2]Balance económico'!$E:$E,"-",0)</f>
        <v>556134225.99714005</v>
      </c>
      <c r="AJ929" s="12" t="str">
        <f>_xlfn.XLOOKUP($E929,'[2]Balance económico'!$C:$C,'[2]Balance económico'!$F:$F,"-",0)</f>
        <v>----</v>
      </c>
      <c r="AK929" s="6" t="str">
        <f t="shared" si="43"/>
        <v>PPA</v>
      </c>
      <c r="AL929" s="12" t="str" cm="1">
        <f t="array" ref="AL929">IFERROR((X929*[2]!Tabla2[Bloque A] + 'BD Centrales 2025'!Y558*[2]!Tabla2[Bloque B] + 'BD Centrales 2025'!Z558*[2]!Tabla2[Bloque C])*#REF!,"-")</f>
        <v>-</v>
      </c>
      <c r="AM929" s="12" t="str">
        <f t="shared" si="44"/>
        <v>-</v>
      </c>
      <c r="AN929" s="12">
        <f>IFERROR((AH929+AI929+AJ929)/(SUMIFS($W$2:$W$1194,$E$2:$E$1194,E929)*1000*#REF!),0)</f>
        <v>0</v>
      </c>
    </row>
    <row r="930" spans="1:40" ht="14.4" x14ac:dyDescent="0.3">
      <c r="A930" s="7">
        <v>2089</v>
      </c>
      <c r="B930" s="7" t="s">
        <v>3405</v>
      </c>
      <c r="C930" s="8" t="s">
        <v>3406</v>
      </c>
      <c r="D930" s="6" t="s">
        <v>3407</v>
      </c>
      <c r="E930" s="6" t="str">
        <f>_xlfn.XLOOKUP(D930,'[2]Coordinados SEN'!$A:$A,'[2]Coordinados SEN'!$B:$B,"-",0)</f>
        <v>76.985.186-0</v>
      </c>
      <c r="F930" s="6" t="s">
        <v>3407</v>
      </c>
      <c r="G930" s="6">
        <f t="shared" si="42"/>
        <v>1</v>
      </c>
      <c r="H930" s="6" t="s">
        <v>3408</v>
      </c>
      <c r="I930" s="6" t="s">
        <v>2230</v>
      </c>
      <c r="J930" s="6" t="str">
        <f>_xlfn.XLOOKUP(I930,'[2]Barras CMg'!$E$2:$E$1527,'[2]Barras CMg'!$A$2:$A$1527,"------",0,1)</f>
        <v>------</v>
      </c>
      <c r="K930" s="6" t="s">
        <v>397</v>
      </c>
      <c r="L930" s="6">
        <v>2025</v>
      </c>
      <c r="M930" s="6" t="s">
        <v>495</v>
      </c>
      <c r="N930" s="6" t="s">
        <v>496</v>
      </c>
      <c r="O930" s="6" t="s">
        <v>213</v>
      </c>
      <c r="P930" s="6" t="s">
        <v>362</v>
      </c>
      <c r="Q930" s="6" t="s">
        <v>363</v>
      </c>
      <c r="R930" s="6" t="s">
        <v>2318</v>
      </c>
      <c r="S930" s="6" t="s">
        <v>51</v>
      </c>
      <c r="T930" s="9" t="s">
        <v>3409</v>
      </c>
      <c r="U930" s="10">
        <v>2.3119999999999998</v>
      </c>
      <c r="V930" s="10">
        <v>2.2999999999999998</v>
      </c>
      <c r="W930" s="11" t="e">
        <f>_xlfn.XLOOKUP(C930,#REF!,#REF!,"S/I",0)</f>
        <v>#REF!</v>
      </c>
      <c r="X930" s="11" t="str">
        <f>_xlfn.XLOOKUP($D930,[2]Retiros_dinamica!$F:$F,[2]Retiros_dinamica!B:B,"S/I",0)</f>
        <v>S/I</v>
      </c>
      <c r="Y930" s="11" t="str">
        <f>_xlfn.XLOOKUP($D930,[2]Retiros_dinamica!$F:$F,[2]Retiros_dinamica!C:C,"S/I",0)</f>
        <v>S/I</v>
      </c>
      <c r="Z930" s="11" t="str">
        <f>_xlfn.XLOOKUP($D930,[2]Retiros_dinamica!$F:$F,[2]Retiros_dinamica!D:D,"S/I",0)</f>
        <v>S/I</v>
      </c>
      <c r="AA930" s="11" t="str">
        <f>_xlfn.XLOOKUP($D930,[2]Retiros_dinamica!$F:$F,[2]Retiros_dinamica!E:E,"S/I",0)</f>
        <v>S/I</v>
      </c>
      <c r="AB930" s="6" t="str">
        <f>_xlfn.XLOOKUP(C930,[2]CMg!$I$4:$I$106,[2]CMg!$M$4:$M$106,"----",0,1)</f>
        <v>----</v>
      </c>
      <c r="AC930" s="6" t="str">
        <f>_xlfn.XLOOKUP(C930,[2]CMg!$A$4:$A$106,[2]CMg!$B$4:$B$106,"----",0,1)</f>
        <v>----</v>
      </c>
      <c r="AD930" s="6" t="str">
        <f>_xlfn.XLOOKUP(C930,'[3]Promedio solar Cmg'!$A$4:$A$106,'[3]Promedio solar Cmg'!$B$4:$B$106,"----",0,1)</f>
        <v>----</v>
      </c>
      <c r="AH930" s="12">
        <f>_xlfn.XLOOKUP($E930,'[2]Balance económico'!$C:$C,'[2]Balance económico'!$D:$D,"-",0)</f>
        <v>404762538.20298719</v>
      </c>
      <c r="AI930" s="12">
        <f>_xlfn.XLOOKUP($E930,'[2]Balance económico'!$C:$C,'[2]Balance económico'!$E:$E,"-",0)</f>
        <v>47877624.136800006</v>
      </c>
      <c r="AJ930" s="12" t="str">
        <f>_xlfn.XLOOKUP($E930,'[2]Balance económico'!$C:$C,'[2]Balance económico'!$F:$F,"-",0)</f>
        <v>----</v>
      </c>
      <c r="AK930" s="6" t="str">
        <f t="shared" si="43"/>
        <v>PPA</v>
      </c>
      <c r="AL930" s="12" t="str" cm="1">
        <f t="array" ref="AL930">IFERROR((X930*[2]!Tabla2[Bloque A] + 'BD Centrales 2025'!Y290*[2]!Tabla2[Bloque B] + 'BD Centrales 2025'!Z290*[2]!Tabla2[Bloque C])*#REF!,"-")</f>
        <v>-</v>
      </c>
      <c r="AM930" s="12" t="str">
        <f t="shared" si="44"/>
        <v>-</v>
      </c>
      <c r="AN930" s="12">
        <f>IFERROR((AH930+AI930+AJ930)/(SUMIFS($W$2:$W$1194,$E$2:$E$1194,E930)*1000*#REF!),0)</f>
        <v>0</v>
      </c>
    </row>
    <row r="931" spans="1:40" ht="27.6" x14ac:dyDescent="0.3">
      <c r="A931" s="7">
        <v>2090</v>
      </c>
      <c r="B931" s="7" t="s">
        <v>116</v>
      </c>
      <c r="C931" s="8" t="s">
        <v>117</v>
      </c>
      <c r="D931" s="6" t="s">
        <v>73</v>
      </c>
      <c r="E931" s="6" t="str">
        <f>_xlfn.XLOOKUP(D931,'[2]Coordinados SEN'!$A:$A,'[2]Coordinados SEN'!$B:$B,"-",0)</f>
        <v>91.081.000-6</v>
      </c>
      <c r="F931" s="6" t="s">
        <v>73</v>
      </c>
      <c r="G931" s="6">
        <f t="shared" si="42"/>
        <v>21</v>
      </c>
      <c r="H931" s="6" t="s">
        <v>118</v>
      </c>
      <c r="I931" s="13" t="s">
        <v>119</v>
      </c>
      <c r="J931" s="6" t="str">
        <f>_xlfn.XLOOKUP(I931,'[2]Barras CMg'!$E$2:$E$1527,'[2]Barras CMg'!$A$2:$A$1527,"------",0,1)</f>
        <v>CHCONDORES____013</v>
      </c>
      <c r="K931" s="6">
        <v>2</v>
      </c>
      <c r="L931" s="6">
        <v>2025</v>
      </c>
      <c r="M931" s="6" t="s">
        <v>66</v>
      </c>
      <c r="N931" s="6" t="s">
        <v>67</v>
      </c>
      <c r="O931" s="6" t="s">
        <v>47</v>
      </c>
      <c r="P931" s="6" t="s">
        <v>90</v>
      </c>
      <c r="Q931" s="6" t="s">
        <v>91</v>
      </c>
      <c r="R931" s="6" t="s">
        <v>92</v>
      </c>
      <c r="S931" s="6" t="s">
        <v>51</v>
      </c>
      <c r="T931" s="9" t="s">
        <v>120</v>
      </c>
      <c r="U931" s="10">
        <v>170.72229999999999</v>
      </c>
      <c r="V931" s="10">
        <v>169.73990000000001</v>
      </c>
      <c r="W931" s="11" t="e">
        <f>_xlfn.XLOOKUP(C931,#REF!,#REF!,"S/I",0)</f>
        <v>#REF!</v>
      </c>
      <c r="X931" s="11">
        <f>_xlfn.XLOOKUP($D931,[2]Retiros_dinamica!$F:$F,[2]Retiros_dinamica!B:B,"S/I",0)</f>
        <v>7639445.860896145</v>
      </c>
      <c r="Y931" s="11">
        <f>_xlfn.XLOOKUP($D931,[2]Retiros_dinamica!$F:$F,[2]Retiros_dinamica!C:C,"S/I",0)</f>
        <v>9104617.6214240622</v>
      </c>
      <c r="Z931" s="11">
        <f>_xlfn.XLOOKUP($D931,[2]Retiros_dinamica!$F:$F,[2]Retiros_dinamica!D:D,"S/I",0)</f>
        <v>4255877.220624717</v>
      </c>
      <c r="AA931" s="11">
        <f>_xlfn.XLOOKUP($D931,[2]Retiros_dinamica!$F:$F,[2]Retiros_dinamica!E:E,"S/I",0)</f>
        <v>20999940.702944927</v>
      </c>
      <c r="AB931" s="6" t="str">
        <f>_xlfn.XLOOKUP(C931,[2]CMg!$I$4:$I$106,[2]CMg!$M$4:$M$106,"----",0,1)</f>
        <v>----</v>
      </c>
      <c r="AC931" s="6" t="str">
        <f>_xlfn.XLOOKUP(C931,[2]CMg!$A$4:$A$106,[2]CMg!$B$4:$B$106,"----",0,1)</f>
        <v>----</v>
      </c>
      <c r="AD931" s="6" t="str">
        <f>_xlfn.XLOOKUP(C931,'[3]Promedio solar Cmg'!$A$4:$A$106,'[3]Promedio solar Cmg'!$B$4:$B$106,"----",0,1)</f>
        <v>----</v>
      </c>
      <c r="AH931" s="12">
        <f>_xlfn.XLOOKUP($E931,'[2]Balance económico'!$C:$C,'[2]Balance económico'!$D:$D,"-",0)</f>
        <v>-515558000946.8717</v>
      </c>
      <c r="AI931" s="12">
        <f>_xlfn.XLOOKUP($E931,'[2]Balance económico'!$C:$C,'[2]Balance económico'!$E:$E,"-",0)</f>
        <v>-187541949535.11594</v>
      </c>
      <c r="AJ931" s="12">
        <f>_xlfn.XLOOKUP($E931,'[2]Balance económico'!$C:$C,'[2]Balance económico'!$F:$F,"-",0)</f>
        <v>72834824814.236374</v>
      </c>
      <c r="AK931" s="6" t="str">
        <f t="shared" si="43"/>
        <v>PPA</v>
      </c>
      <c r="AL931" s="12" t="str" cm="1">
        <f t="array" ref="AL931">IFERROR((X931*[2]!Tabla2[Bloque A] + 'BD Centrales 2025'!Y11*[2]!Tabla2[Bloque B] + 'BD Centrales 2025'!Z11*[2]!Tabla2[Bloque C])*#REF!,"-")</f>
        <v>-</v>
      </c>
      <c r="AM931" s="12" t="str">
        <f t="shared" si="44"/>
        <v>-</v>
      </c>
      <c r="AN931" s="12">
        <f>IFERROR((AH931+AI931+AJ931)/(SUMIFS($W$2:$W$1194,$E$2:$E$1194,E931)*1000*#REF!),0)</f>
        <v>0</v>
      </c>
    </row>
    <row r="932" spans="1:40" ht="14.4" x14ac:dyDescent="0.3">
      <c r="A932" s="7">
        <v>2091</v>
      </c>
      <c r="B932" s="7" t="s">
        <v>4083</v>
      </c>
      <c r="C932" s="8" t="s">
        <v>4084</v>
      </c>
      <c r="D932" s="6" t="s">
        <v>4085</v>
      </c>
      <c r="E932" s="6" t="str">
        <f>_xlfn.XLOOKUP(D932,'[2]Coordinados SEN'!$A:$A,'[2]Coordinados SEN'!$B:$B,"-",0)</f>
        <v>77.116.491-9</v>
      </c>
      <c r="F932" s="6" t="s">
        <v>4085</v>
      </c>
      <c r="G932" s="6">
        <f t="shared" si="42"/>
        <v>1</v>
      </c>
      <c r="H932" s="6" t="s">
        <v>3345</v>
      </c>
      <c r="I932" s="6" t="s">
        <v>3346</v>
      </c>
      <c r="J932" s="6" t="str">
        <f>_xlfn.XLOOKUP(I932,'[2]Barras CMg'!$E$2:$E$1527,'[2]Barras CMg'!$A$2:$A$1527,"------",0,1)</f>
        <v>CAMPO_LINDO___220</v>
      </c>
      <c r="K932" s="6">
        <v>19</v>
      </c>
      <c r="L932" s="6">
        <v>2025</v>
      </c>
      <c r="M932" s="6" t="s">
        <v>211</v>
      </c>
      <c r="N932" s="6" t="s">
        <v>212</v>
      </c>
      <c r="O932" s="6" t="s">
        <v>47</v>
      </c>
      <c r="P932" s="6" t="s">
        <v>68</v>
      </c>
      <c r="Q932" s="6" t="s">
        <v>68</v>
      </c>
      <c r="R932" s="6" t="s">
        <v>2324</v>
      </c>
      <c r="S932" s="6" t="s">
        <v>51</v>
      </c>
      <c r="T932" s="9" t="s">
        <v>4086</v>
      </c>
      <c r="U932" s="10">
        <v>81.988299999999995</v>
      </c>
      <c r="V932" s="10">
        <v>79.432900000000004</v>
      </c>
      <c r="W932" s="11" t="e">
        <f>_xlfn.XLOOKUP(C932,#REF!,#REF!,"S/I",0)</f>
        <v>#REF!</v>
      </c>
      <c r="X932" s="11" t="str">
        <f>_xlfn.XLOOKUP($D932,[2]Retiros_dinamica!$F:$F,[2]Retiros_dinamica!B:B,"S/I",0)</f>
        <v>S/I</v>
      </c>
      <c r="Y932" s="11" t="str">
        <f>_xlfn.XLOOKUP($D932,[2]Retiros_dinamica!$F:$F,[2]Retiros_dinamica!C:C,"S/I",0)</f>
        <v>S/I</v>
      </c>
      <c r="Z932" s="11" t="str">
        <f>_xlfn.XLOOKUP($D932,[2]Retiros_dinamica!$F:$F,[2]Retiros_dinamica!D:D,"S/I",0)</f>
        <v>S/I</v>
      </c>
      <c r="AA932" s="11" t="str">
        <f>_xlfn.XLOOKUP($D932,[2]Retiros_dinamica!$F:$F,[2]Retiros_dinamica!E:E,"S/I",0)</f>
        <v>S/I</v>
      </c>
      <c r="AB932" s="6" t="str">
        <f>_xlfn.XLOOKUP(C932,[2]CMg!$I$4:$I$106,[2]CMg!$M$4:$M$106,"----",0,1)</f>
        <v>----</v>
      </c>
      <c r="AC932" s="6" t="str">
        <f>_xlfn.XLOOKUP(C932,[2]CMg!$A$4:$A$106,[2]CMg!$B$4:$B$106,"----",0,1)</f>
        <v>----</v>
      </c>
      <c r="AD932" s="6" t="str">
        <f>_xlfn.XLOOKUP(C932,'[3]Promedio solar Cmg'!$A$4:$A$106,'[3]Promedio solar Cmg'!$B$4:$B$106,"----",0,1)</f>
        <v>----</v>
      </c>
      <c r="AH932" s="12">
        <f>_xlfn.XLOOKUP($E932,'[2]Balance económico'!$C:$C,'[2]Balance económico'!$D:$D,"-",0)</f>
        <v>-40367993.11745584</v>
      </c>
      <c r="AI932" s="12">
        <f>_xlfn.XLOOKUP($E932,'[2]Balance económico'!$C:$C,'[2]Balance económico'!$E:$E,"-",0)</f>
        <v>1257993542.6699202</v>
      </c>
      <c r="AJ932" s="12" t="str">
        <f>_xlfn.XLOOKUP($E932,'[2]Balance económico'!$C:$C,'[2]Balance económico'!$F:$F,"-",0)</f>
        <v>----</v>
      </c>
      <c r="AK932" s="6" t="str">
        <f t="shared" si="43"/>
        <v>PPA</v>
      </c>
      <c r="AL932" s="12" t="str" cm="1">
        <f t="array" ref="AL932">IFERROR((X932*[2]!Tabla2[Bloque A] + 'BD Centrales 2025'!Y751*[2]!Tabla2[Bloque B] + 'BD Centrales 2025'!Z751*[2]!Tabla2[Bloque C])*#REF!,"-")</f>
        <v>-</v>
      </c>
      <c r="AM932" s="12" t="str">
        <f t="shared" si="44"/>
        <v>-</v>
      </c>
      <c r="AN932" s="12">
        <f>IFERROR((AH932+AI932+AJ932)/(SUMIFS($W$2:$W$1194,$E$2:$E$1194,E932)*1000*#REF!),0)</f>
        <v>0</v>
      </c>
    </row>
    <row r="933" spans="1:40" ht="14.4" x14ac:dyDescent="0.3">
      <c r="A933" s="7">
        <v>2092</v>
      </c>
      <c r="B933" s="7" t="s">
        <v>3432</v>
      </c>
      <c r="C933" s="8" t="s">
        <v>3433</v>
      </c>
      <c r="D933" s="6" t="s">
        <v>3434</v>
      </c>
      <c r="E933" s="6" t="str">
        <f>_xlfn.XLOOKUP(D933,'[2]Coordinados SEN'!$A:$A,'[2]Coordinados SEN'!$B:$B,"-",0)</f>
        <v>77.180.723-2</v>
      </c>
      <c r="F933" s="6" t="s">
        <v>3434</v>
      </c>
      <c r="G933" s="6">
        <f t="shared" si="42"/>
        <v>1</v>
      </c>
      <c r="H933" s="6" t="s">
        <v>3435</v>
      </c>
      <c r="I933" s="6" t="s">
        <v>3022</v>
      </c>
      <c r="J933" s="6" t="str">
        <f>_xlfn.XLOOKUP(I933,'[2]Barras CMg'!$E$2:$E$1527,'[2]Barras CMg'!$A$2:$A$1527,"------",0,1)</f>
        <v>------</v>
      </c>
      <c r="K933" s="6" t="s">
        <v>397</v>
      </c>
      <c r="L933" s="6">
        <v>2025</v>
      </c>
      <c r="M933" s="6" t="s">
        <v>495</v>
      </c>
      <c r="N933" s="6" t="s">
        <v>496</v>
      </c>
      <c r="O933" s="6" t="s">
        <v>213</v>
      </c>
      <c r="P933" s="6" t="s">
        <v>68</v>
      </c>
      <c r="Q933" s="6" t="s">
        <v>68</v>
      </c>
      <c r="R933" s="6" t="s">
        <v>2324</v>
      </c>
      <c r="S933" s="6" t="s">
        <v>51</v>
      </c>
      <c r="T933" s="9" t="s">
        <v>3436</v>
      </c>
      <c r="U933" s="10">
        <v>6.01</v>
      </c>
      <c r="V933" s="10">
        <v>6</v>
      </c>
      <c r="W933" s="11" t="e">
        <f>_xlfn.XLOOKUP(C933,#REF!,#REF!,"S/I",0)</f>
        <v>#REF!</v>
      </c>
      <c r="X933" s="11" t="str">
        <f>_xlfn.XLOOKUP($D933,[2]Retiros_dinamica!$F:$F,[2]Retiros_dinamica!B:B,"S/I",0)</f>
        <v>S/I</v>
      </c>
      <c r="Y933" s="11" t="str">
        <f>_xlfn.XLOOKUP($D933,[2]Retiros_dinamica!$F:$F,[2]Retiros_dinamica!C:C,"S/I",0)</f>
        <v>S/I</v>
      </c>
      <c r="Z933" s="11" t="str">
        <f>_xlfn.XLOOKUP($D933,[2]Retiros_dinamica!$F:$F,[2]Retiros_dinamica!D:D,"S/I",0)</f>
        <v>S/I</v>
      </c>
      <c r="AA933" s="11" t="str">
        <f>_xlfn.XLOOKUP($D933,[2]Retiros_dinamica!$F:$F,[2]Retiros_dinamica!E:E,"S/I",0)</f>
        <v>S/I</v>
      </c>
      <c r="AB933" s="6" t="str">
        <f>_xlfn.XLOOKUP(C933,[2]CMg!$I$4:$I$106,[2]CMg!$M$4:$M$106,"----",0,1)</f>
        <v>----</v>
      </c>
      <c r="AC933" s="6" t="str">
        <f>_xlfn.XLOOKUP(C933,[2]CMg!$A$4:$A$106,[2]CMg!$B$4:$B$106,"----",0,1)</f>
        <v>----</v>
      </c>
      <c r="AD933" s="6" t="str">
        <f>_xlfn.XLOOKUP(C933,'[3]Promedio solar Cmg'!$A$4:$A$106,'[3]Promedio solar Cmg'!$B$4:$B$106,"----",0,1)</f>
        <v>----</v>
      </c>
      <c r="AH933" s="12">
        <f>_xlfn.XLOOKUP($E933,'[2]Balance económico'!$C:$C,'[2]Balance económico'!$D:$D,"-",0)</f>
        <v>619994410.06423044</v>
      </c>
      <c r="AI933" s="12">
        <f>_xlfn.XLOOKUP($E933,'[2]Balance económico'!$C:$C,'[2]Balance económico'!$E:$E,"-",0)</f>
        <v>59642259.007600002</v>
      </c>
      <c r="AJ933" s="12" t="str">
        <f>_xlfn.XLOOKUP($E933,'[2]Balance económico'!$C:$C,'[2]Balance económico'!$F:$F,"-",0)</f>
        <v>----</v>
      </c>
      <c r="AK933" s="6" t="str">
        <f t="shared" si="43"/>
        <v>PPA</v>
      </c>
      <c r="AL933" s="12" t="str" cm="1">
        <f t="array" ref="AL933">IFERROR((X933*[2]!Tabla2[Bloque A] + 'BD Centrales 2025'!Y310*[2]!Tabla2[Bloque B] + 'BD Centrales 2025'!Z310*[2]!Tabla2[Bloque C])*#REF!,"-")</f>
        <v>-</v>
      </c>
      <c r="AM933" s="12" t="str">
        <f t="shared" si="44"/>
        <v>-</v>
      </c>
      <c r="AN933" s="12">
        <f>IFERROR((AH933+AI933+AJ933)/(SUMIFS($W$2:$W$1194,$E$2:$E$1194,E933)*1000*#REF!),0)</f>
        <v>0</v>
      </c>
    </row>
    <row r="934" spans="1:40" ht="27.6" x14ac:dyDescent="0.3">
      <c r="A934" s="7">
        <v>2093</v>
      </c>
      <c r="B934" s="7" t="s">
        <v>3442</v>
      </c>
      <c r="C934" s="8" t="s">
        <v>3443</v>
      </c>
      <c r="D934" s="6" t="s">
        <v>3444</v>
      </c>
      <c r="E934" s="6" t="str">
        <f>_xlfn.XLOOKUP(D934,'[2]Coordinados SEN'!$A:$A,'[2]Coordinados SEN'!$B:$B,"-",0)</f>
        <v>76.318.713-6</v>
      </c>
      <c r="F934" s="6" t="s">
        <v>3444</v>
      </c>
      <c r="G934" s="6">
        <f t="shared" si="42"/>
        <v>1</v>
      </c>
      <c r="H934" s="6" t="s">
        <v>3445</v>
      </c>
      <c r="I934" s="6" t="s">
        <v>795</v>
      </c>
      <c r="J934" s="6" t="str">
        <f>_xlfn.XLOOKUP(I934,'[2]Barras CMg'!$E$2:$E$1527,'[2]Barras CMg'!$A$2:$A$1527,"------",0,1)</f>
        <v>M.ELENA_______220</v>
      </c>
      <c r="K934" s="6">
        <v>1</v>
      </c>
      <c r="L934" s="6">
        <v>2025</v>
      </c>
      <c r="M934" s="6" t="s">
        <v>495</v>
      </c>
      <c r="N934" s="6" t="s">
        <v>496</v>
      </c>
      <c r="O934" s="6" t="s">
        <v>47</v>
      </c>
      <c r="P934" s="6" t="s">
        <v>48</v>
      </c>
      <c r="Q934" s="6" t="s">
        <v>49</v>
      </c>
      <c r="R934" s="6" t="s">
        <v>50</v>
      </c>
      <c r="S934" s="6" t="s">
        <v>51</v>
      </c>
      <c r="T934" s="9" t="s">
        <v>3446</v>
      </c>
      <c r="U934" s="10">
        <v>203.36349999999999</v>
      </c>
      <c r="V934" s="10">
        <v>200.33160000000001</v>
      </c>
      <c r="W934" s="11" t="e">
        <f>_xlfn.XLOOKUP(C934,#REF!,#REF!,"S/I",0)</f>
        <v>#REF!</v>
      </c>
      <c r="X934" s="11" t="str">
        <f>_xlfn.XLOOKUP($D934,[2]Retiros_dinamica!$F:$F,[2]Retiros_dinamica!B:B,"S/I",0)</f>
        <v>S/I</v>
      </c>
      <c r="Y934" s="11" t="str">
        <f>_xlfn.XLOOKUP($D934,[2]Retiros_dinamica!$F:$F,[2]Retiros_dinamica!C:C,"S/I",0)</f>
        <v>S/I</v>
      </c>
      <c r="Z934" s="11" t="str">
        <f>_xlfn.XLOOKUP($D934,[2]Retiros_dinamica!$F:$F,[2]Retiros_dinamica!D:D,"S/I",0)</f>
        <v>S/I</v>
      </c>
      <c r="AA934" s="11" t="str">
        <f>_xlfn.XLOOKUP($D934,[2]Retiros_dinamica!$F:$F,[2]Retiros_dinamica!E:E,"S/I",0)</f>
        <v>S/I</v>
      </c>
      <c r="AB934" s="6">
        <f>_xlfn.XLOOKUP(C934,[2]CMg!$I$4:$I$106,[2]CMg!$M$4:$M$106,"----",0,1)</f>
        <v>4.7701692077166493</v>
      </c>
      <c r="AC934" s="6">
        <f>_xlfn.XLOOKUP(C934,'[3]Promedio Cmg'!$A$4:$A$106,'[3]Promedio Cmg'!$B$4:$B$106,"---",0,1)</f>
        <v>49.277567629265782</v>
      </c>
      <c r="AD934" s="6">
        <f>_xlfn.XLOOKUP(C934,'[3]Promedio solar Cmg'!$A$4:$A$106,'[3]Promedio solar Cmg'!$B$4:$B$106,"----",0,1)</f>
        <v>7.7844438356164343</v>
      </c>
      <c r="AE934" s="6">
        <f>_xlfn.XLOOKUP(C934,[2]CMg!$O$4:$O$106,[2]CMg!$P$4:$P$106,"----",0,1)</f>
        <v>78.909714341615995</v>
      </c>
      <c r="AF934" s="14">
        <f>_xlfn.XLOOKUP(C934,[2]CMg!$S$4:$S$106,[2]CMg!$U$4:$U$106,"----",0,1)</f>
        <v>0.49560552448350648</v>
      </c>
      <c r="AH934" s="12">
        <f>_xlfn.XLOOKUP($E934,'[2]Balance económico'!$C:$C,'[2]Balance económico'!$D:$D,"-",0)</f>
        <v>-1482853256.6893022</v>
      </c>
      <c r="AI934" s="12">
        <f>_xlfn.XLOOKUP($E934,'[2]Balance económico'!$C:$C,'[2]Balance económico'!$E:$E,"-",0)</f>
        <v>3771402177.3278503</v>
      </c>
      <c r="AJ934" s="12" t="str">
        <f>_xlfn.XLOOKUP($E934,'[2]Balance económico'!$C:$C,'[2]Balance económico'!$F:$F,"-",0)</f>
        <v>----</v>
      </c>
      <c r="AK934" s="6" t="str">
        <f t="shared" si="43"/>
        <v>PPA</v>
      </c>
      <c r="AL934" s="12" t="str" cm="1">
        <f t="array" ref="AL934">IFERROR((X934*[2]!Tabla2[Bloque A] + 'BD Centrales 2025'!Y969*[2]!Tabla2[Bloque B] + 'BD Centrales 2025'!Z969*[2]!Tabla2[Bloque C])*#REF!,"-")</f>
        <v>-</v>
      </c>
      <c r="AM934" s="12" t="str">
        <f t="shared" si="44"/>
        <v>-</v>
      </c>
      <c r="AN934" s="12">
        <f>IFERROR((AH934+AI934+AJ934)/(SUMIFS($W$2:$W$1194,$E$2:$E$1194,E934)*1000*#REF!),0)</f>
        <v>0</v>
      </c>
    </row>
    <row r="935" spans="1:40" ht="14.4" x14ac:dyDescent="0.3">
      <c r="A935" s="7">
        <v>2094</v>
      </c>
      <c r="B935" s="7" t="s">
        <v>3447</v>
      </c>
      <c r="C935" s="8" t="s">
        <v>3448</v>
      </c>
      <c r="D935" s="6" t="s">
        <v>3449</v>
      </c>
      <c r="E935" s="6" t="str">
        <f>_xlfn.XLOOKUP(D935,'[2]Coordinados SEN'!$A:$A,'[2]Coordinados SEN'!$B:$B,"-",0)</f>
        <v>76.451.217-0</v>
      </c>
      <c r="F935" s="6" t="s">
        <v>3449</v>
      </c>
      <c r="G935" s="6">
        <f t="shared" si="42"/>
        <v>1</v>
      </c>
      <c r="H935" s="6" t="s">
        <v>3450</v>
      </c>
      <c r="I935" s="13" t="s">
        <v>3451</v>
      </c>
      <c r="J935" s="6" t="str">
        <f>_xlfn.XLOOKUP(I935,'[2]Barras CMg'!$E$2:$E$1527,'[2]Barras CMg'!$A$2:$A$1527,"------",0,1)</f>
        <v>SOLIS_________154</v>
      </c>
      <c r="K935" s="6">
        <v>1</v>
      </c>
      <c r="L935" s="6">
        <v>2025</v>
      </c>
      <c r="M935" s="6" t="s">
        <v>495</v>
      </c>
      <c r="N935" s="6" t="s">
        <v>496</v>
      </c>
      <c r="O935" s="6" t="s">
        <v>47</v>
      </c>
      <c r="P935" s="6" t="s">
        <v>90</v>
      </c>
      <c r="Q935" s="6" t="s">
        <v>868</v>
      </c>
      <c r="R935" s="6" t="s">
        <v>1461</v>
      </c>
      <c r="S935" s="6" t="s">
        <v>51</v>
      </c>
      <c r="T935" s="9" t="s">
        <v>3452</v>
      </c>
      <c r="U935" s="10">
        <v>202.31360000000001</v>
      </c>
      <c r="V935" s="15">
        <v>199.56180000000001</v>
      </c>
      <c r="W935" s="11" t="e">
        <f>_xlfn.XLOOKUP(C935,#REF!,#REF!,"S/I",0)</f>
        <v>#REF!</v>
      </c>
      <c r="X935" s="11" t="str">
        <f>_xlfn.XLOOKUP($D935,[2]Retiros_dinamica!$F:$F,[2]Retiros_dinamica!B:B,"S/I",0)</f>
        <v>S/I</v>
      </c>
      <c r="Y935" s="11" t="str">
        <f>_xlfn.XLOOKUP($D935,[2]Retiros_dinamica!$F:$F,[2]Retiros_dinamica!C:C,"S/I",0)</f>
        <v>S/I</v>
      </c>
      <c r="Z935" s="11" t="str">
        <f>_xlfn.XLOOKUP($D935,[2]Retiros_dinamica!$F:$F,[2]Retiros_dinamica!D:D,"S/I",0)</f>
        <v>S/I</v>
      </c>
      <c r="AA935" s="11" t="str">
        <f>_xlfn.XLOOKUP($D935,[2]Retiros_dinamica!$F:$F,[2]Retiros_dinamica!E:E,"S/I",0)</f>
        <v>S/I</v>
      </c>
      <c r="AB935" s="6">
        <f>_xlfn.XLOOKUP(C935,[2]CMg!$I$4:$I$106,[2]CMg!$M$4:$M$106,"----",0,1)</f>
        <v>10.741871932332668</v>
      </c>
      <c r="AC935" s="6">
        <f>_xlfn.XLOOKUP(C935,'[3]Promedio Cmg'!$A$4:$A$106,'[3]Promedio Cmg'!$B$4:$B$106,"---",0,1)</f>
        <v>61.318258189704359</v>
      </c>
      <c r="AD935" s="6">
        <f>_xlfn.XLOOKUP(C935,'[3]Promedio solar Cmg'!$A$4:$A$106,'[3]Promedio solar Cmg'!$B$4:$B$106,"----",0,1)</f>
        <v>36.641813698630195</v>
      </c>
      <c r="AE935" s="6">
        <f>_xlfn.XLOOKUP(C935,[2]CMg!$O$4:$O$106,[2]CMg!$P$4:$P$106,"----",0,1)</f>
        <v>78.94084132263751</v>
      </c>
      <c r="AF935" s="14">
        <f>_xlfn.XLOOKUP(C935,[2]CMg!$S$4:$S$106,[2]CMg!$U$4:$U$106,"----",0,1)</f>
        <v>0.90366396530076476</v>
      </c>
      <c r="AH935" s="12">
        <f>_xlfn.XLOOKUP($E935,'[2]Balance económico'!$C:$C,'[2]Balance económico'!$D:$D,"-",0)</f>
        <v>-13063810.584940009</v>
      </c>
      <c r="AI935" s="12">
        <f>_xlfn.XLOOKUP($E935,'[2]Balance económico'!$C:$C,'[2]Balance económico'!$E:$E,"-",0)</f>
        <v>616769664.40270007</v>
      </c>
      <c r="AJ935" s="12" t="str">
        <f>_xlfn.XLOOKUP($E935,'[2]Balance económico'!$C:$C,'[2]Balance económico'!$F:$F,"-",0)</f>
        <v>----</v>
      </c>
      <c r="AK935" s="6" t="str">
        <f t="shared" si="43"/>
        <v>PPA</v>
      </c>
      <c r="AL935" s="12" t="str" cm="1">
        <f t="array" ref="AL935">IFERROR((X935*[2]!Tabla2[Bloque A] + 'BD Centrales 2025'!Y878*[2]!Tabla2[Bloque B] + 'BD Centrales 2025'!Z878*[2]!Tabla2[Bloque C])*#REF!,"-")</f>
        <v>-</v>
      </c>
      <c r="AM935" s="12" t="str">
        <f t="shared" si="44"/>
        <v>-</v>
      </c>
      <c r="AN935" s="12">
        <f>IFERROR((AH935+AI935+AJ935)/(SUMIFS($W$2:$W$1194,$E$2:$E$1194,E935)*1000*#REF!),0)</f>
        <v>0</v>
      </c>
    </row>
    <row r="936" spans="1:40" ht="14.4" x14ac:dyDescent="0.3">
      <c r="A936" s="7">
        <v>2095</v>
      </c>
      <c r="B936" s="7" t="s">
        <v>3453</v>
      </c>
      <c r="C936" s="8" t="s">
        <v>3454</v>
      </c>
      <c r="D936" s="6" t="s">
        <v>2309</v>
      </c>
      <c r="E936" s="6" t="str">
        <f>_xlfn.XLOOKUP(D936,'[2]Coordinados SEN'!$A:$A,'[2]Coordinados SEN'!$B:$B,"-",0)</f>
        <v>77.042.032-6</v>
      </c>
      <c r="F936" s="6" t="s">
        <v>2309</v>
      </c>
      <c r="G936" s="6">
        <f t="shared" si="42"/>
        <v>15</v>
      </c>
      <c r="H936" s="6" t="s">
        <v>3455</v>
      </c>
      <c r="I936" s="6" t="s">
        <v>3456</v>
      </c>
      <c r="J936" s="6" t="str">
        <f>_xlfn.XLOOKUP(I936,'[2]Barras CMg'!$E$2:$E$1527,'[2]Barras CMg'!$A$2:$A$1527,"------",0,1)</f>
        <v>C.COMBARBALA__023</v>
      </c>
      <c r="K936" s="6" t="s">
        <v>397</v>
      </c>
      <c r="L936" s="6">
        <v>2025</v>
      </c>
      <c r="M936" s="6" t="s">
        <v>495</v>
      </c>
      <c r="N936" s="6" t="s">
        <v>496</v>
      </c>
      <c r="O936" s="6" t="s">
        <v>157</v>
      </c>
      <c r="P936" s="6" t="s">
        <v>477</v>
      </c>
      <c r="Q936" s="6" t="s">
        <v>478</v>
      </c>
      <c r="R936" s="6" t="s">
        <v>617</v>
      </c>
      <c r="S936" s="6" t="s">
        <v>158</v>
      </c>
      <c r="T936" s="9" t="s">
        <v>3457</v>
      </c>
      <c r="U936" s="10">
        <v>3.8</v>
      </c>
      <c r="V936" s="10">
        <v>3.77</v>
      </c>
      <c r="W936" s="11" t="e">
        <f>_xlfn.XLOOKUP(C936,#REF!,#REF!,"S/I",0)</f>
        <v>#REF!</v>
      </c>
      <c r="X936" s="11" t="str">
        <f>_xlfn.XLOOKUP($D936,[2]Retiros_dinamica!$F:$F,[2]Retiros_dinamica!B:B,"S/I",0)</f>
        <v>S/I</v>
      </c>
      <c r="Y936" s="11" t="str">
        <f>_xlfn.XLOOKUP($D936,[2]Retiros_dinamica!$F:$F,[2]Retiros_dinamica!C:C,"S/I",0)</f>
        <v>S/I</v>
      </c>
      <c r="Z936" s="11" t="str">
        <f>_xlfn.XLOOKUP($D936,[2]Retiros_dinamica!$F:$F,[2]Retiros_dinamica!D:D,"S/I",0)</f>
        <v>S/I</v>
      </c>
      <c r="AA936" s="11" t="str">
        <f>_xlfn.XLOOKUP($D936,[2]Retiros_dinamica!$F:$F,[2]Retiros_dinamica!E:E,"S/I",0)</f>
        <v>S/I</v>
      </c>
      <c r="AB936" s="6">
        <f>_xlfn.XLOOKUP(C936,[2]CMg!$I$4:$I$106,[2]CMg!$M$4:$M$106,"----",0,1)</f>
        <v>4.1646744717255686</v>
      </c>
      <c r="AC936" s="6">
        <f>_xlfn.XLOOKUP(C936,'[3]Promedio Cmg'!$A$4:$A$106,'[3]Promedio Cmg'!$B$4:$B$106,"---",0,1)</f>
        <v>51.319010386942224</v>
      </c>
      <c r="AD936" s="6">
        <f>_xlfn.XLOOKUP(C936,'[3]Promedio solar Cmg'!$A$4:$A$106,'[3]Promedio solar Cmg'!$B$4:$B$106,"----",0,1)</f>
        <v>8.2815232876712344</v>
      </c>
      <c r="AH936" s="12">
        <f>_xlfn.XLOOKUP($E936,'[2]Balance económico'!$C:$C,'[2]Balance económico'!$D:$D,"-",0)</f>
        <v>17945894092.979145</v>
      </c>
      <c r="AI936" s="12">
        <f>_xlfn.XLOOKUP($E936,'[2]Balance económico'!$C:$C,'[2]Balance económico'!$E:$E,"-",0)</f>
        <v>1177127229.339</v>
      </c>
      <c r="AJ936" s="12" t="str">
        <f>_xlfn.XLOOKUP($E936,'[2]Balance económico'!$C:$C,'[2]Balance económico'!$F:$F,"-",0)</f>
        <v>----</v>
      </c>
      <c r="AK936" s="6" t="str">
        <f t="shared" si="43"/>
        <v>PPA</v>
      </c>
      <c r="AL936" s="12" t="str" cm="1">
        <f t="array" ref="AL936">IFERROR((X936*[2]!Tabla2[Bloque A] + 'BD Centrales 2025'!Y869*[2]!Tabla2[Bloque B] + 'BD Centrales 2025'!Z869*[2]!Tabla2[Bloque C])*#REF!,"-")</f>
        <v>-</v>
      </c>
      <c r="AM936" s="12" t="str">
        <f t="shared" si="44"/>
        <v>-</v>
      </c>
      <c r="AN936" s="12">
        <f>IFERROR((AH936+AI936+AJ936)/(SUMIFS($W$2:$W$1194,$E$2:$E$1194,E936)*1000*#REF!),0)</f>
        <v>0</v>
      </c>
    </row>
    <row r="937" spans="1:40" ht="14.4" x14ac:dyDescent="0.3">
      <c r="A937" s="7">
        <v>2096</v>
      </c>
      <c r="B937" s="7" t="s">
        <v>3458</v>
      </c>
      <c r="C937" s="8" t="s">
        <v>3459</v>
      </c>
      <c r="D937" s="6" t="s">
        <v>1126</v>
      </c>
      <c r="E937" s="6" t="str">
        <f>_xlfn.XLOOKUP(D937,'[2]Coordinados SEN'!$A:$A,'[2]Coordinados SEN'!$B:$B,"-",0)</f>
        <v>77.122.684-1</v>
      </c>
      <c r="F937" s="6" t="s">
        <v>3460</v>
      </c>
      <c r="G937" s="6">
        <f t="shared" si="42"/>
        <v>8</v>
      </c>
      <c r="H937" s="6" t="s">
        <v>3461</v>
      </c>
      <c r="I937" s="6" t="s">
        <v>1136</v>
      </c>
      <c r="J937" s="6" t="str">
        <f>_xlfn.XLOOKUP(I937,'[2]Barras CMg'!$E$2:$E$1527,'[2]Barras CMg'!$A$2:$A$1527,"------",0,1)</f>
        <v>------</v>
      </c>
      <c r="K937" s="6" t="s">
        <v>397</v>
      </c>
      <c r="L937" s="6">
        <v>2025</v>
      </c>
      <c r="M937" s="6" t="s">
        <v>495</v>
      </c>
      <c r="N937" s="6" t="s">
        <v>496</v>
      </c>
      <c r="O937" s="6" t="s">
        <v>213</v>
      </c>
      <c r="P937" s="6" t="s">
        <v>477</v>
      </c>
      <c r="Q937" s="6" t="s">
        <v>478</v>
      </c>
      <c r="R937" s="6" t="s">
        <v>714</v>
      </c>
      <c r="S937" s="6" t="s">
        <v>51</v>
      </c>
      <c r="T937" s="9" t="s">
        <v>3462</v>
      </c>
      <c r="U937" s="10">
        <v>6.9050000000000002</v>
      </c>
      <c r="V937" s="10">
        <v>6.9</v>
      </c>
      <c r="W937" s="11" t="e">
        <f>_xlfn.XLOOKUP(C937,#REF!,#REF!,"S/I",0)</f>
        <v>#REF!</v>
      </c>
      <c r="X937" s="11" t="str">
        <f>_xlfn.XLOOKUP($D937,[2]Retiros_dinamica!$F:$F,[2]Retiros_dinamica!B:B,"S/I",0)</f>
        <v>S/I</v>
      </c>
      <c r="Y937" s="11" t="str">
        <f>_xlfn.XLOOKUP($D937,[2]Retiros_dinamica!$F:$F,[2]Retiros_dinamica!C:C,"S/I",0)</f>
        <v>S/I</v>
      </c>
      <c r="Z937" s="11" t="str">
        <f>_xlfn.XLOOKUP($D937,[2]Retiros_dinamica!$F:$F,[2]Retiros_dinamica!D:D,"S/I",0)</f>
        <v>S/I</v>
      </c>
      <c r="AA937" s="11" t="str">
        <f>_xlfn.XLOOKUP($D937,[2]Retiros_dinamica!$F:$F,[2]Retiros_dinamica!E:E,"S/I",0)</f>
        <v>S/I</v>
      </c>
      <c r="AB937" s="6" t="str">
        <f>_xlfn.XLOOKUP(C937,[2]CMg!$I$4:$I$106,[2]CMg!$M$4:$M$106,"----",0,1)</f>
        <v>----</v>
      </c>
      <c r="AC937" s="6" t="str">
        <f>_xlfn.XLOOKUP(C937,[2]CMg!$A$4:$A$106,[2]CMg!$B$4:$B$106,"----",0,1)</f>
        <v>----</v>
      </c>
      <c r="AD937" s="6" t="str">
        <f>_xlfn.XLOOKUP(C937,'[3]Promedio solar Cmg'!$A$4:$A$106,'[3]Promedio solar Cmg'!$B$4:$B$106,"----",0,1)</f>
        <v>----</v>
      </c>
      <c r="AH937" s="12">
        <f>_xlfn.XLOOKUP($E937,'[2]Balance económico'!$C:$C,'[2]Balance económico'!$D:$D,"-",0)</f>
        <v>7031725711.3916912</v>
      </c>
      <c r="AI937" s="12">
        <f>_xlfn.XLOOKUP($E937,'[2]Balance económico'!$C:$C,'[2]Balance económico'!$E:$E,"-",0)</f>
        <v>556134225.99714005</v>
      </c>
      <c r="AJ937" s="12" t="str">
        <f>_xlfn.XLOOKUP($E937,'[2]Balance económico'!$C:$C,'[2]Balance económico'!$F:$F,"-",0)</f>
        <v>----</v>
      </c>
      <c r="AK937" s="6" t="str">
        <f t="shared" si="43"/>
        <v>PPA</v>
      </c>
      <c r="AL937" s="12" t="str" cm="1">
        <f t="array" ref="AL937">IFERROR((X937*[2]!Tabla2[Bloque A] + 'BD Centrales 2025'!Y559*[2]!Tabla2[Bloque B] + 'BD Centrales 2025'!Z559*[2]!Tabla2[Bloque C])*#REF!,"-")</f>
        <v>-</v>
      </c>
      <c r="AM937" s="12" t="str">
        <f t="shared" si="44"/>
        <v>-</v>
      </c>
      <c r="AN937" s="12">
        <f>IFERROR((AH937+AI937+AJ937)/(SUMIFS($W$2:$W$1194,$E$2:$E$1194,E937)*1000*#REF!),0)</f>
        <v>0</v>
      </c>
    </row>
    <row r="938" spans="1:40" ht="14.4" x14ac:dyDescent="0.3">
      <c r="A938" s="7">
        <v>2097</v>
      </c>
      <c r="B938" s="7" t="s">
        <v>3463</v>
      </c>
      <c r="C938" s="8" t="s">
        <v>3464</v>
      </c>
      <c r="D938" s="6" t="s">
        <v>2931</v>
      </c>
      <c r="E938" s="6" t="str">
        <f>_xlfn.XLOOKUP(D938,'[2]Coordinados SEN'!$A:$A,'[2]Coordinados SEN'!$B:$B,"-",0)</f>
        <v>77.092.712-9</v>
      </c>
      <c r="F938" s="6" t="s">
        <v>3465</v>
      </c>
      <c r="G938" s="6">
        <f t="shared" si="42"/>
        <v>17</v>
      </c>
      <c r="H938" s="6" t="s">
        <v>3466</v>
      </c>
      <c r="I938" s="6" t="s">
        <v>3467</v>
      </c>
      <c r="J938" s="6" t="str">
        <f>_xlfn.XLOOKUP(I938,'[2]Barras CMg'!$E$2:$E$1527,'[2]Barras CMg'!$A$2:$A$1527,"------",0,1)</f>
        <v>------</v>
      </c>
      <c r="K938" s="6">
        <v>1</v>
      </c>
      <c r="L938" s="6">
        <v>2025</v>
      </c>
      <c r="M938" s="6" t="s">
        <v>495</v>
      </c>
      <c r="N938" s="6" t="s">
        <v>496</v>
      </c>
      <c r="O938" s="6" t="s">
        <v>213</v>
      </c>
      <c r="P938" s="6" t="s">
        <v>106</v>
      </c>
      <c r="Q938" s="6" t="s">
        <v>243</v>
      </c>
      <c r="R938" s="6" t="s">
        <v>1147</v>
      </c>
      <c r="S938" s="6" t="s">
        <v>51</v>
      </c>
      <c r="T938" s="9" t="s">
        <v>3468</v>
      </c>
      <c r="U938" s="10">
        <v>5.01</v>
      </c>
      <c r="V938" s="10">
        <v>5</v>
      </c>
      <c r="W938" s="11" t="e">
        <f>_xlfn.XLOOKUP(C938,#REF!,#REF!,"S/I",0)</f>
        <v>#REF!</v>
      </c>
      <c r="X938" s="11" t="str">
        <f>_xlfn.XLOOKUP($D938,[2]Retiros_dinamica!$F:$F,[2]Retiros_dinamica!B:B,"S/I",0)</f>
        <v>S/I</v>
      </c>
      <c r="Y938" s="11" t="str">
        <f>_xlfn.XLOOKUP($D938,[2]Retiros_dinamica!$F:$F,[2]Retiros_dinamica!C:C,"S/I",0)</f>
        <v>S/I</v>
      </c>
      <c r="Z938" s="11" t="str">
        <f>_xlfn.XLOOKUP($D938,[2]Retiros_dinamica!$F:$F,[2]Retiros_dinamica!D:D,"S/I",0)</f>
        <v>S/I</v>
      </c>
      <c r="AA938" s="11" t="str">
        <f>_xlfn.XLOOKUP($D938,[2]Retiros_dinamica!$F:$F,[2]Retiros_dinamica!E:E,"S/I",0)</f>
        <v>S/I</v>
      </c>
      <c r="AB938" s="6" t="str">
        <f>_xlfn.XLOOKUP(C938,[2]CMg!$I$4:$I$106,[2]CMg!$M$4:$M$106,"----",0,1)</f>
        <v>----</v>
      </c>
      <c r="AC938" s="6" t="str">
        <f>_xlfn.XLOOKUP(C938,[2]CMg!$A$4:$A$106,[2]CMg!$B$4:$B$106,"----",0,1)</f>
        <v>----</v>
      </c>
      <c r="AD938" s="6" t="str">
        <f>_xlfn.XLOOKUP(C938,'[3]Promedio solar Cmg'!$A$4:$A$106,'[3]Promedio solar Cmg'!$B$4:$B$106,"----",0,1)</f>
        <v>----</v>
      </c>
      <c r="AH938" s="12">
        <f>_xlfn.XLOOKUP($E938,'[2]Balance económico'!$C:$C,'[2]Balance económico'!$D:$D,"-",0)</f>
        <v>10341986421.894112</v>
      </c>
      <c r="AI938" s="12">
        <f>_xlfn.XLOOKUP($E938,'[2]Balance económico'!$C:$C,'[2]Balance económico'!$E:$E,"-",0)</f>
        <v>1009747031.8714001</v>
      </c>
      <c r="AJ938" s="12" t="str">
        <f>_xlfn.XLOOKUP($E938,'[2]Balance económico'!$C:$C,'[2]Balance económico'!$F:$F,"-",0)</f>
        <v>----</v>
      </c>
      <c r="AK938" s="6" t="str">
        <f t="shared" si="43"/>
        <v>PPA</v>
      </c>
      <c r="AL938" s="12" t="str" cm="1">
        <f t="array" ref="AL938">IFERROR((X938*[2]!Tabla2[Bloque A] + 'BD Centrales 2025'!Y601*[2]!Tabla2[Bloque B] + 'BD Centrales 2025'!Z601*[2]!Tabla2[Bloque C])*#REF!,"-")</f>
        <v>-</v>
      </c>
      <c r="AM938" s="12" t="str">
        <f t="shared" si="44"/>
        <v>-</v>
      </c>
      <c r="AN938" s="12">
        <f>IFERROR((AH938+AI938+AJ938)/(SUMIFS($W$2:$W$1194,$E$2:$E$1194,E938)*1000*#REF!),0)</f>
        <v>0</v>
      </c>
    </row>
    <row r="939" spans="1:40" ht="14.4" x14ac:dyDescent="0.3">
      <c r="A939" s="7">
        <v>2098</v>
      </c>
      <c r="B939" s="7" t="s">
        <v>3469</v>
      </c>
      <c r="C939" s="8" t="s">
        <v>3470</v>
      </c>
      <c r="D939" s="6" t="s">
        <v>2309</v>
      </c>
      <c r="E939" s="6" t="str">
        <f>_xlfn.XLOOKUP(D939,'[2]Coordinados SEN'!$A:$A,'[2]Coordinados SEN'!$B:$B,"-",0)</f>
        <v>77.042.032-6</v>
      </c>
      <c r="F939" s="6" t="s">
        <v>3471</v>
      </c>
      <c r="G939" s="6">
        <f t="shared" si="42"/>
        <v>15</v>
      </c>
      <c r="H939" s="6" t="s">
        <v>3472</v>
      </c>
      <c r="I939" s="6" t="s">
        <v>3473</v>
      </c>
      <c r="J939" s="6" t="str">
        <f>_xlfn.XLOOKUP(I939,'[2]Barras CMg'!$E$2:$E$1527,'[2]Barras CMg'!$A$2:$A$1527,"------",0,1)</f>
        <v>LLANBLANCOS___023</v>
      </c>
      <c r="K939" s="6" t="s">
        <v>397</v>
      </c>
      <c r="L939" s="6">
        <v>2025</v>
      </c>
      <c r="M939" s="6" t="s">
        <v>495</v>
      </c>
      <c r="N939" s="6" t="s">
        <v>496</v>
      </c>
      <c r="O939" s="6" t="s">
        <v>157</v>
      </c>
      <c r="P939" s="6" t="s">
        <v>477</v>
      </c>
      <c r="Q939" s="6" t="s">
        <v>549</v>
      </c>
      <c r="R939" s="6" t="s">
        <v>477</v>
      </c>
      <c r="S939" s="6" t="s">
        <v>158</v>
      </c>
      <c r="T939" s="9" t="s">
        <v>3474</v>
      </c>
      <c r="U939" s="10">
        <v>9.1165000000000003</v>
      </c>
      <c r="V939" s="10">
        <v>9</v>
      </c>
      <c r="W939" s="11" t="e">
        <f>_xlfn.XLOOKUP(C939,#REF!,#REF!,"S/I",0)</f>
        <v>#REF!</v>
      </c>
      <c r="X939" s="11" t="str">
        <f>_xlfn.XLOOKUP($D939,[2]Retiros_dinamica!$F:$F,[2]Retiros_dinamica!B:B,"S/I",0)</f>
        <v>S/I</v>
      </c>
      <c r="Y939" s="11" t="str">
        <f>_xlfn.XLOOKUP($D939,[2]Retiros_dinamica!$F:$F,[2]Retiros_dinamica!C:C,"S/I",0)</f>
        <v>S/I</v>
      </c>
      <c r="Z939" s="11" t="str">
        <f>_xlfn.XLOOKUP($D939,[2]Retiros_dinamica!$F:$F,[2]Retiros_dinamica!D:D,"S/I",0)</f>
        <v>S/I</v>
      </c>
      <c r="AA939" s="11" t="str">
        <f>_xlfn.XLOOKUP($D939,[2]Retiros_dinamica!$F:$F,[2]Retiros_dinamica!E:E,"S/I",0)</f>
        <v>S/I</v>
      </c>
      <c r="AB939" s="6">
        <f>_xlfn.XLOOKUP(C939,[2]CMg!$I$4:$I$106,[2]CMg!$M$4:$M$106,"----",0,1)</f>
        <v>9.6676073243813647</v>
      </c>
      <c r="AC939" s="6">
        <f>_xlfn.XLOOKUP(C939,'[3]Promedio Cmg'!$A$4:$A$106,'[3]Promedio Cmg'!$B$4:$B$106,"---",0,1)</f>
        <v>51.072278278735162</v>
      </c>
      <c r="AD939" s="6">
        <f>_xlfn.XLOOKUP(C939,'[3]Promedio solar Cmg'!$A$4:$A$106,'[3]Promedio solar Cmg'!$B$4:$B$106,"----",0,1)</f>
        <v>14.569572602739736</v>
      </c>
      <c r="AH939" s="12">
        <f>_xlfn.XLOOKUP($E939,'[2]Balance económico'!$C:$C,'[2]Balance económico'!$D:$D,"-",0)</f>
        <v>17945894092.979145</v>
      </c>
      <c r="AI939" s="12">
        <f>_xlfn.XLOOKUP($E939,'[2]Balance económico'!$C:$C,'[2]Balance económico'!$E:$E,"-",0)</f>
        <v>1177127229.339</v>
      </c>
      <c r="AJ939" s="12" t="str">
        <f>_xlfn.XLOOKUP($E939,'[2]Balance económico'!$C:$C,'[2]Balance económico'!$F:$F,"-",0)</f>
        <v>----</v>
      </c>
      <c r="AK939" s="6" t="str">
        <f t="shared" si="43"/>
        <v>PPA</v>
      </c>
      <c r="AL939" s="12" t="str" cm="1">
        <f t="array" ref="AL939">IFERROR((X939*[2]!Tabla2[Bloque A] + 'BD Centrales 2025'!Y931*[2]!Tabla2[Bloque B] + 'BD Centrales 2025'!Z931*[2]!Tabla2[Bloque C])*#REF!,"-")</f>
        <v>-</v>
      </c>
      <c r="AM939" s="12" t="str">
        <f t="shared" si="44"/>
        <v>-</v>
      </c>
      <c r="AN939" s="12">
        <f>IFERROR((AH939+AI939+AJ939)/(SUMIFS($W$2:$W$1194,$E$2:$E$1194,E939)*1000*#REF!),0)</f>
        <v>0</v>
      </c>
    </row>
    <row r="940" spans="1:40" ht="14.4" x14ac:dyDescent="0.3">
      <c r="A940" s="7">
        <v>2099</v>
      </c>
      <c r="B940" s="7" t="s">
        <v>3475</v>
      </c>
      <c r="C940" s="8" t="s">
        <v>3476</v>
      </c>
      <c r="D940" s="6" t="s">
        <v>2293</v>
      </c>
      <c r="E940" s="6" t="str">
        <f>_xlfn.XLOOKUP(D940,'[2]Coordinados SEN'!$A:$A,'[2]Coordinados SEN'!$B:$B,"-",0)</f>
        <v>76.009.328-9</v>
      </c>
      <c r="F940" s="6" t="s">
        <v>2293</v>
      </c>
      <c r="G940" s="6">
        <f t="shared" si="42"/>
        <v>6</v>
      </c>
      <c r="H940" s="6" t="s">
        <v>3477</v>
      </c>
      <c r="I940" s="6" t="s">
        <v>3478</v>
      </c>
      <c r="J940" s="6" t="str">
        <f>_xlfn.XLOOKUP(I940,'[2]Barras CMg'!$E$2:$E$1527,'[2]Barras CMg'!$A$2:$A$1527,"------",0,1)</f>
        <v>LAS_PIEDRAS___023</v>
      </c>
      <c r="K940" s="6">
        <v>1</v>
      </c>
      <c r="L940" s="6">
        <v>2025</v>
      </c>
      <c r="M940" s="6" t="s">
        <v>495</v>
      </c>
      <c r="N940" s="6" t="s">
        <v>496</v>
      </c>
      <c r="O940" s="6" t="s">
        <v>47</v>
      </c>
      <c r="P940" s="6" t="s">
        <v>477</v>
      </c>
      <c r="Q940" s="6" t="s">
        <v>549</v>
      </c>
      <c r="R940" s="6" t="s">
        <v>477</v>
      </c>
      <c r="S940" s="6" t="s">
        <v>158</v>
      </c>
      <c r="T940" s="9" t="s">
        <v>3479</v>
      </c>
      <c r="U940" s="10">
        <v>9.1</v>
      </c>
      <c r="V940" s="10">
        <v>9</v>
      </c>
      <c r="W940" s="11" t="e">
        <f>_xlfn.XLOOKUP(C940,#REF!,#REF!,"S/I",0)</f>
        <v>#REF!</v>
      </c>
      <c r="X940" s="11">
        <f>_xlfn.XLOOKUP($D940,[2]Retiros_dinamica!$F:$F,[2]Retiros_dinamica!B:B,"S/I",0)</f>
        <v>52.102812447541609</v>
      </c>
      <c r="Y940" s="11">
        <f>_xlfn.XLOOKUP($D940,[2]Retiros_dinamica!$F:$F,[2]Retiros_dinamica!C:C,"S/I",0)</f>
        <v>34.479036994191901</v>
      </c>
      <c r="Z940" s="11">
        <f>_xlfn.XLOOKUP($D940,[2]Retiros_dinamica!$F:$F,[2]Retiros_dinamica!D:D,"S/I",0)</f>
        <v>20.338874513272621</v>
      </c>
      <c r="AA940" s="11">
        <f>_xlfn.XLOOKUP($D940,[2]Retiros_dinamica!$F:$F,[2]Retiros_dinamica!E:E,"S/I",0)</f>
        <v>106.92072395500614</v>
      </c>
      <c r="AB940" s="6">
        <f>_xlfn.XLOOKUP(C940,[2]CMg!$I$4:$I$106,[2]CMg!$M$4:$M$106,"----",0,1)</f>
        <v>9.5966882776771882</v>
      </c>
      <c r="AC940" s="6">
        <f>_xlfn.XLOOKUP(C940,'[3]Promedio Cmg'!$A$4:$A$106,'[3]Promedio Cmg'!$B$4:$B$106,"---",0,1)</f>
        <v>51.852742837575754</v>
      </c>
      <c r="AD940" s="6">
        <f>_xlfn.XLOOKUP(C940,'[3]Promedio solar Cmg'!$A$4:$A$106,'[3]Promedio solar Cmg'!$B$4:$B$106,"----",0,1)</f>
        <v>14.549221917808227</v>
      </c>
      <c r="AE940" s="6">
        <f>_xlfn.XLOOKUP(C940,[2]CMg!$O$4:$O$106,[2]CMg!$P$4:$P$106,"----",0,1)</f>
        <v>78.492901584817233</v>
      </c>
      <c r="AF940" s="14">
        <f>_xlfn.XLOOKUP(C940,[2]CMg!$S$4:$S$106,[2]CMg!$U$4:$U$106,"----",0,1)</f>
        <v>0.47460335578130353</v>
      </c>
      <c r="AH940" s="12">
        <f>_xlfn.XLOOKUP($E940,'[2]Balance económico'!$C:$C,'[2]Balance económico'!$D:$D,"-",0)</f>
        <v>14631962284.185532</v>
      </c>
      <c r="AI940" s="12">
        <f>_xlfn.XLOOKUP($E940,'[2]Balance económico'!$C:$C,'[2]Balance económico'!$E:$E,"-",0)</f>
        <v>15581041845.32476</v>
      </c>
      <c r="AJ940" s="12">
        <f>_xlfn.XLOOKUP($E940,'[2]Balance económico'!$C:$C,'[2]Balance económico'!$F:$F,"-",0)</f>
        <v>369220.44629401423</v>
      </c>
      <c r="AK940" s="6" t="str">
        <f t="shared" si="43"/>
        <v>PPA</v>
      </c>
      <c r="AL940" s="12" t="str" cm="1">
        <f t="array" ref="AL940">IFERROR((X940*[2]!Tabla2[Bloque A] + 'BD Centrales 2025'!Y820*[2]!Tabla2[Bloque B] + 'BD Centrales 2025'!Z820*[2]!Tabla2[Bloque C])*#REF!,"-")</f>
        <v>-</v>
      </c>
      <c r="AM940" s="12" t="str">
        <f t="shared" si="44"/>
        <v>-</v>
      </c>
      <c r="AN940" s="12">
        <f>IFERROR((AH940+AI940+AJ940)/(SUMIFS($W$2:$W$1194,$E$2:$E$1194,E940)*1000*#REF!),0)</f>
        <v>0</v>
      </c>
    </row>
    <row r="941" spans="1:40" ht="14.4" x14ac:dyDescent="0.3">
      <c r="A941" s="7">
        <v>2101</v>
      </c>
      <c r="B941" s="7" t="s">
        <v>3480</v>
      </c>
      <c r="C941" s="8" t="s">
        <v>3481</v>
      </c>
      <c r="D941" s="6" t="s">
        <v>3482</v>
      </c>
      <c r="E941" s="6" t="str">
        <f>_xlfn.XLOOKUP(D941,'[2]Coordinados SEN'!$A:$A,'[2]Coordinados SEN'!$B:$B,"-",0)</f>
        <v>77.110.463-0</v>
      </c>
      <c r="F941" s="6" t="s">
        <v>3482</v>
      </c>
      <c r="G941" s="6">
        <f t="shared" si="42"/>
        <v>1</v>
      </c>
      <c r="H941" s="6" t="s">
        <v>3483</v>
      </c>
      <c r="I941" s="6" t="s">
        <v>1974</v>
      </c>
      <c r="J941" s="6" t="str">
        <f>_xlfn.XLOOKUP(I941,'[2]Barras CMg'!$E$2:$E$1527,'[2]Barras CMg'!$A$2:$A$1527,"------",0,1)</f>
        <v>------</v>
      </c>
      <c r="K941" s="6" t="s">
        <v>397</v>
      </c>
      <c r="L941" s="6">
        <v>2025</v>
      </c>
      <c r="M941" s="6" t="s">
        <v>495</v>
      </c>
      <c r="N941" s="6" t="s">
        <v>496</v>
      </c>
      <c r="O941" s="6" t="s">
        <v>213</v>
      </c>
      <c r="P941" s="6" t="s">
        <v>164</v>
      </c>
      <c r="Q941" s="6" t="s">
        <v>831</v>
      </c>
      <c r="R941" s="6" t="s">
        <v>831</v>
      </c>
      <c r="S941" s="6" t="s">
        <v>51</v>
      </c>
      <c r="T941" s="9" t="s">
        <v>399</v>
      </c>
      <c r="U941" s="10">
        <v>9.0109999999999992</v>
      </c>
      <c r="V941" s="10">
        <v>9</v>
      </c>
      <c r="W941" s="11" t="e">
        <f>_xlfn.XLOOKUP(C941,#REF!,#REF!,"S/I",0)</f>
        <v>#REF!</v>
      </c>
      <c r="X941" s="11" t="str">
        <f>_xlfn.XLOOKUP($D941,[2]Retiros_dinamica!$F:$F,[2]Retiros_dinamica!B:B,"S/I",0)</f>
        <v>S/I</v>
      </c>
      <c r="Y941" s="11" t="str">
        <f>_xlfn.XLOOKUP($D941,[2]Retiros_dinamica!$F:$F,[2]Retiros_dinamica!C:C,"S/I",0)</f>
        <v>S/I</v>
      </c>
      <c r="Z941" s="11" t="str">
        <f>_xlfn.XLOOKUP($D941,[2]Retiros_dinamica!$F:$F,[2]Retiros_dinamica!D:D,"S/I",0)</f>
        <v>S/I</v>
      </c>
      <c r="AA941" s="11" t="str">
        <f>_xlfn.XLOOKUP($D941,[2]Retiros_dinamica!$F:$F,[2]Retiros_dinamica!E:E,"S/I",0)</f>
        <v>S/I</v>
      </c>
      <c r="AB941" s="6" t="str">
        <f>_xlfn.XLOOKUP(C941,[2]CMg!$I$4:$I$106,[2]CMg!$M$4:$M$106,"----",0,1)</f>
        <v>----</v>
      </c>
      <c r="AC941" s="6" t="str">
        <f>_xlfn.XLOOKUP(C941,[2]CMg!$A$4:$A$106,[2]CMg!$B$4:$B$106,"----",0,1)</f>
        <v>----</v>
      </c>
      <c r="AD941" s="6" t="str">
        <f>_xlfn.XLOOKUP(C941,'[3]Promedio solar Cmg'!$A$4:$A$106,'[3]Promedio solar Cmg'!$B$4:$B$106,"----",0,1)</f>
        <v>----</v>
      </c>
      <c r="AH941" s="12">
        <f>_xlfn.XLOOKUP($E941,'[2]Balance económico'!$C:$C,'[2]Balance económico'!$D:$D,"-",0)</f>
        <v>1099313069.8563738</v>
      </c>
      <c r="AI941" s="12">
        <f>_xlfn.XLOOKUP($E941,'[2]Balance económico'!$C:$C,'[2]Balance económico'!$E:$E,"-",0)</f>
        <v>122527241.67619999</v>
      </c>
      <c r="AJ941" s="12" t="str">
        <f>_xlfn.XLOOKUP($E941,'[2]Balance económico'!$C:$C,'[2]Balance económico'!$F:$F,"-",0)</f>
        <v>----</v>
      </c>
      <c r="AK941" s="6" t="str">
        <f t="shared" si="43"/>
        <v>PPA</v>
      </c>
      <c r="AL941" s="12" t="str" cm="1">
        <f t="array" ref="AL941">IFERROR((X941*[2]!Tabla2[Bloque A] + 'BD Centrales 2025'!Y429*[2]!Tabla2[Bloque B] + 'BD Centrales 2025'!Z429*[2]!Tabla2[Bloque C])*#REF!,"-")</f>
        <v>-</v>
      </c>
      <c r="AM941" s="12" t="str">
        <f t="shared" si="44"/>
        <v>-</v>
      </c>
      <c r="AN941" s="12">
        <f>IFERROR((AH941+AI941+AJ941)/(SUMIFS($W$2:$W$1194,$E$2:$E$1194,E941)*1000*#REF!),0)</f>
        <v>0</v>
      </c>
    </row>
    <row r="942" spans="1:40" ht="14.4" x14ac:dyDescent="0.3">
      <c r="A942" s="7">
        <v>2102</v>
      </c>
      <c r="B942" s="7" t="s">
        <v>3484</v>
      </c>
      <c r="C942" s="8" t="s">
        <v>3485</v>
      </c>
      <c r="D942" s="6" t="s">
        <v>2309</v>
      </c>
      <c r="E942" s="6" t="str">
        <f>_xlfn.XLOOKUP(D942,'[2]Coordinados SEN'!$A:$A,'[2]Coordinados SEN'!$B:$B,"-",0)</f>
        <v>77.042.032-6</v>
      </c>
      <c r="F942" s="6" t="s">
        <v>3486</v>
      </c>
      <c r="G942" s="6">
        <f t="shared" si="42"/>
        <v>15</v>
      </c>
      <c r="H942" s="6" t="s">
        <v>3487</v>
      </c>
      <c r="I942" s="6" t="s">
        <v>3488</v>
      </c>
      <c r="J942" s="6" t="str">
        <f>_xlfn.XLOOKUP(I942,'[2]Barras CMg'!$E$2:$E$1527,'[2]Barras CMg'!$A$2:$A$1527,"------",0,1)</f>
        <v>PAJONALES_____023</v>
      </c>
      <c r="K942" s="6" t="s">
        <v>397</v>
      </c>
      <c r="L942" s="6">
        <v>2025</v>
      </c>
      <c r="M942" s="6" t="s">
        <v>495</v>
      </c>
      <c r="N942" s="6" t="s">
        <v>496</v>
      </c>
      <c r="O942" s="6" t="s">
        <v>157</v>
      </c>
      <c r="P942" s="6" t="s">
        <v>497</v>
      </c>
      <c r="Q942" s="6" t="s">
        <v>579</v>
      </c>
      <c r="R942" s="6" t="s">
        <v>580</v>
      </c>
      <c r="S942" s="6" t="s">
        <v>158</v>
      </c>
      <c r="T942" s="9" t="s">
        <v>3391</v>
      </c>
      <c r="U942" s="10">
        <v>9.0922999999999998</v>
      </c>
      <c r="V942" s="10">
        <v>9</v>
      </c>
      <c r="W942" s="11" t="e">
        <f>_xlfn.XLOOKUP(C942,#REF!,#REF!,"S/I",0)</f>
        <v>#REF!</v>
      </c>
      <c r="X942" s="11" t="str">
        <f>_xlfn.XLOOKUP($D942,[2]Retiros_dinamica!$F:$F,[2]Retiros_dinamica!B:B,"S/I",0)</f>
        <v>S/I</v>
      </c>
      <c r="Y942" s="11" t="str">
        <f>_xlfn.XLOOKUP($D942,[2]Retiros_dinamica!$F:$F,[2]Retiros_dinamica!C:C,"S/I",0)</f>
        <v>S/I</v>
      </c>
      <c r="Z942" s="11" t="str">
        <f>_xlfn.XLOOKUP($D942,[2]Retiros_dinamica!$F:$F,[2]Retiros_dinamica!D:D,"S/I",0)</f>
        <v>S/I</v>
      </c>
      <c r="AA942" s="11" t="str">
        <f>_xlfn.XLOOKUP($D942,[2]Retiros_dinamica!$F:$F,[2]Retiros_dinamica!E:E,"S/I",0)</f>
        <v>S/I</v>
      </c>
      <c r="AB942" s="6" t="str">
        <f>_xlfn.XLOOKUP(C942,[2]CMg!$I$4:$I$106,[2]CMg!$M$4:$M$106,"----",0,1)</f>
        <v>----</v>
      </c>
      <c r="AC942" s="6" t="str">
        <f>_xlfn.XLOOKUP(C942,'[3]Promedio Cmg'!$A$4:$A$106,'[3]Promedio Cmg'!$B$4:$B$106,"---",0,1)</f>
        <v>---</v>
      </c>
      <c r="AD942" s="6" t="str">
        <f>_xlfn.XLOOKUP(C942,'[3]Promedio solar Cmg'!$A$4:$A$106,'[3]Promedio solar Cmg'!$B$4:$B$106,"----",0,1)</f>
        <v>----</v>
      </c>
      <c r="AH942" s="12">
        <f>_xlfn.XLOOKUP($E942,'[2]Balance económico'!$C:$C,'[2]Balance económico'!$D:$D,"-",0)</f>
        <v>17945894092.979145</v>
      </c>
      <c r="AI942" s="12">
        <f>_xlfn.XLOOKUP($E942,'[2]Balance económico'!$C:$C,'[2]Balance económico'!$E:$E,"-",0)</f>
        <v>1177127229.339</v>
      </c>
      <c r="AJ942" s="12" t="str">
        <f>_xlfn.XLOOKUP($E942,'[2]Balance económico'!$C:$C,'[2]Balance económico'!$F:$F,"-",0)</f>
        <v>----</v>
      </c>
      <c r="AK942" s="6" t="str">
        <f t="shared" si="43"/>
        <v>PPA</v>
      </c>
      <c r="AL942" s="12" t="str" cm="1">
        <f t="array" ref="AL942">IFERROR((X942*[2]!Tabla2[Bloque A] + 'BD Centrales 2025'!Y948*[2]!Tabla2[Bloque B] + 'BD Centrales 2025'!Z948*[2]!Tabla2[Bloque C])*#REF!,"-")</f>
        <v>-</v>
      </c>
      <c r="AM942" s="12" t="str">
        <f t="shared" si="44"/>
        <v>-</v>
      </c>
      <c r="AN942" s="12">
        <f>IFERROR((AH942+AI942+AJ942)/(SUMIFS($W$2:$W$1194,$E$2:$E$1194,E942)*1000*#REF!),0)</f>
        <v>0</v>
      </c>
    </row>
    <row r="943" spans="1:40" ht="14.4" x14ac:dyDescent="0.3">
      <c r="A943" s="7">
        <v>2103</v>
      </c>
      <c r="B943" s="7" t="s">
        <v>3489</v>
      </c>
      <c r="C943" s="8" t="s">
        <v>3490</v>
      </c>
      <c r="D943" s="6" t="s">
        <v>3491</v>
      </c>
      <c r="E943" s="6" t="str">
        <f>_xlfn.XLOOKUP(D943,'[2]Coordinados SEN'!$A:$A,'[2]Coordinados SEN'!$B:$B,"-",0)</f>
        <v>76.618.666-1</v>
      </c>
      <c r="F943" s="6" t="s">
        <v>3491</v>
      </c>
      <c r="G943" s="6">
        <f t="shared" si="42"/>
        <v>1</v>
      </c>
      <c r="H943" s="6" t="s">
        <v>3492</v>
      </c>
      <c r="I943" s="6" t="s">
        <v>2266</v>
      </c>
      <c r="J943" s="6" t="str">
        <f>_xlfn.XLOOKUP(I943,'[2]Barras CMg'!$E$2:$E$1527,'[2]Barras CMg'!$A$2:$A$1527,"------",0,1)</f>
        <v>------</v>
      </c>
      <c r="K943" s="6" t="s">
        <v>397</v>
      </c>
      <c r="L943" s="6">
        <v>2025</v>
      </c>
      <c r="M943" s="6" t="s">
        <v>495</v>
      </c>
      <c r="N943" s="6" t="s">
        <v>496</v>
      </c>
      <c r="O943" s="6" t="s">
        <v>213</v>
      </c>
      <c r="P943" s="6" t="s">
        <v>164</v>
      </c>
      <c r="Q943" s="6" t="s">
        <v>707</v>
      </c>
      <c r="R943" s="6" t="s">
        <v>1011</v>
      </c>
      <c r="S943" s="6" t="s">
        <v>51</v>
      </c>
      <c r="T943" s="9" t="s">
        <v>3493</v>
      </c>
      <c r="U943" s="10">
        <v>9.0139999999999993</v>
      </c>
      <c r="V943" s="10">
        <v>9</v>
      </c>
      <c r="W943" s="11" t="e">
        <f>_xlfn.XLOOKUP(C943,#REF!,#REF!,"S/I",0)</f>
        <v>#REF!</v>
      </c>
      <c r="X943" s="11" t="str">
        <f>_xlfn.XLOOKUP($D943,[2]Retiros_dinamica!$F:$F,[2]Retiros_dinamica!B:B,"S/I",0)</f>
        <v>S/I</v>
      </c>
      <c r="Y943" s="11" t="str">
        <f>_xlfn.XLOOKUP($D943,[2]Retiros_dinamica!$F:$F,[2]Retiros_dinamica!C:C,"S/I",0)</f>
        <v>S/I</v>
      </c>
      <c r="Z943" s="11" t="str">
        <f>_xlfn.XLOOKUP($D943,[2]Retiros_dinamica!$F:$F,[2]Retiros_dinamica!D:D,"S/I",0)</f>
        <v>S/I</v>
      </c>
      <c r="AA943" s="11" t="str">
        <f>_xlfn.XLOOKUP($D943,[2]Retiros_dinamica!$F:$F,[2]Retiros_dinamica!E:E,"S/I",0)</f>
        <v>S/I</v>
      </c>
      <c r="AB943" s="6" t="str">
        <f>_xlfn.XLOOKUP(C943,[2]CMg!$I$4:$I$106,[2]CMg!$M$4:$M$106,"----",0,1)</f>
        <v>----</v>
      </c>
      <c r="AC943" s="6" t="str">
        <f>_xlfn.XLOOKUP(C943,[2]CMg!$A$4:$A$106,[2]CMg!$B$4:$B$106,"----",0,1)</f>
        <v>----</v>
      </c>
      <c r="AD943" s="6" t="str">
        <f>_xlfn.XLOOKUP(C943,'[3]Promedio solar Cmg'!$A$4:$A$106,'[3]Promedio solar Cmg'!$B$4:$B$106,"----",0,1)</f>
        <v>----</v>
      </c>
      <c r="AH943" s="12">
        <f>_xlfn.XLOOKUP($E943,'[2]Balance económico'!$C:$C,'[2]Balance económico'!$D:$D,"-",0)</f>
        <v>992148209.31252837</v>
      </c>
      <c r="AI943" s="12">
        <f>_xlfn.XLOOKUP($E943,'[2]Balance económico'!$C:$C,'[2]Balance económico'!$E:$E,"-",0)</f>
        <v>124588148.19679998</v>
      </c>
      <c r="AJ943" s="12" t="str">
        <f>_xlfn.XLOOKUP($E943,'[2]Balance económico'!$C:$C,'[2]Balance económico'!$F:$F,"-",0)</f>
        <v>----</v>
      </c>
      <c r="AK943" s="6" t="str">
        <f t="shared" si="43"/>
        <v>PPA</v>
      </c>
      <c r="AL943" s="12" t="str" cm="1">
        <f t="array" ref="AL943">IFERROR((X943*[2]!Tabla2[Bloque A] + 'BD Centrales 2025'!Y435*[2]!Tabla2[Bloque B] + 'BD Centrales 2025'!Z435*[2]!Tabla2[Bloque C])*#REF!,"-")</f>
        <v>-</v>
      </c>
      <c r="AM943" s="12" t="str">
        <f t="shared" si="44"/>
        <v>-</v>
      </c>
      <c r="AN943" s="12">
        <f>IFERROR((AH943+AI943+AJ943)/(SUMIFS($W$2:$W$1194,$E$2:$E$1194,E943)*1000*#REF!),0)</f>
        <v>0</v>
      </c>
    </row>
    <row r="944" spans="1:40" ht="14.4" x14ac:dyDescent="0.3">
      <c r="A944" s="7">
        <v>2104</v>
      </c>
      <c r="B944" s="7" t="s">
        <v>3494</v>
      </c>
      <c r="C944" s="8" t="s">
        <v>3495</v>
      </c>
      <c r="D944" s="6" t="s">
        <v>3496</v>
      </c>
      <c r="E944" s="6" t="str">
        <f>_xlfn.XLOOKUP(D944,'[2]Coordinados SEN'!$A:$A,'[2]Coordinados SEN'!$B:$B,"-",0)</f>
        <v>76.618.669-6</v>
      </c>
      <c r="F944" s="6" t="s">
        <v>3496</v>
      </c>
      <c r="G944" s="6">
        <f t="shared" si="42"/>
        <v>1</v>
      </c>
      <c r="H944" s="6" t="s">
        <v>3497</v>
      </c>
      <c r="I944" s="6" t="s">
        <v>2266</v>
      </c>
      <c r="J944" s="6" t="str">
        <f>_xlfn.XLOOKUP(I944,'[2]Barras CMg'!$E$2:$E$1527,'[2]Barras CMg'!$A$2:$A$1527,"------",0,1)</f>
        <v>------</v>
      </c>
      <c r="K944" s="6" t="s">
        <v>397</v>
      </c>
      <c r="L944" s="6">
        <v>2025</v>
      </c>
      <c r="M944" s="6" t="s">
        <v>495</v>
      </c>
      <c r="N944" s="6" t="s">
        <v>496</v>
      </c>
      <c r="O944" s="6" t="s">
        <v>213</v>
      </c>
      <c r="P944" s="6" t="s">
        <v>164</v>
      </c>
      <c r="Q944" s="6" t="s">
        <v>707</v>
      </c>
      <c r="R944" s="6" t="s">
        <v>1011</v>
      </c>
      <c r="S944" s="6" t="s">
        <v>51</v>
      </c>
      <c r="T944" s="9" t="s">
        <v>3498</v>
      </c>
      <c r="U944" s="10">
        <v>9.0139999999999993</v>
      </c>
      <c r="V944" s="10">
        <v>9</v>
      </c>
      <c r="W944" s="11" t="e">
        <f>_xlfn.XLOOKUP(C944,#REF!,#REF!,"S/I",0)</f>
        <v>#REF!</v>
      </c>
      <c r="X944" s="11" t="str">
        <f>_xlfn.XLOOKUP($D944,[2]Retiros_dinamica!$F:$F,[2]Retiros_dinamica!B:B,"S/I",0)</f>
        <v>S/I</v>
      </c>
      <c r="Y944" s="11" t="str">
        <f>_xlfn.XLOOKUP($D944,[2]Retiros_dinamica!$F:$F,[2]Retiros_dinamica!C:C,"S/I",0)</f>
        <v>S/I</v>
      </c>
      <c r="Z944" s="11" t="str">
        <f>_xlfn.XLOOKUP($D944,[2]Retiros_dinamica!$F:$F,[2]Retiros_dinamica!D:D,"S/I",0)</f>
        <v>S/I</v>
      </c>
      <c r="AA944" s="11" t="str">
        <f>_xlfn.XLOOKUP($D944,[2]Retiros_dinamica!$F:$F,[2]Retiros_dinamica!E:E,"S/I",0)</f>
        <v>S/I</v>
      </c>
      <c r="AB944" s="6" t="str">
        <f>_xlfn.XLOOKUP(C944,[2]CMg!$I$4:$I$106,[2]CMg!$M$4:$M$106,"----",0,1)</f>
        <v>----</v>
      </c>
      <c r="AC944" s="6" t="str">
        <f>_xlfn.XLOOKUP(C944,[2]CMg!$A$4:$A$106,[2]CMg!$B$4:$B$106,"----",0,1)</f>
        <v>----</v>
      </c>
      <c r="AD944" s="6" t="str">
        <f>_xlfn.XLOOKUP(C944,'[3]Promedio solar Cmg'!$A$4:$A$106,'[3]Promedio solar Cmg'!$B$4:$B$106,"----",0,1)</f>
        <v>----</v>
      </c>
      <c r="AH944" s="12">
        <f>_xlfn.XLOOKUP($E944,'[2]Balance económico'!$C:$C,'[2]Balance económico'!$D:$D,"-",0)</f>
        <v>1030578608.0230731</v>
      </c>
      <c r="AI944" s="12">
        <f>_xlfn.XLOOKUP($E944,'[2]Balance económico'!$C:$C,'[2]Balance económico'!$E:$E,"-",0)</f>
        <v>103903739.47480001</v>
      </c>
      <c r="AJ944" s="12" t="str">
        <f>_xlfn.XLOOKUP($E944,'[2]Balance económico'!$C:$C,'[2]Balance económico'!$F:$F,"-",0)</f>
        <v>----</v>
      </c>
      <c r="AK944" s="6" t="str">
        <f t="shared" si="43"/>
        <v>PPA</v>
      </c>
      <c r="AL944" s="12" t="str" cm="1">
        <f t="array" ref="AL944">IFERROR((X944*[2]!Tabla2[Bloque A] + 'BD Centrales 2025'!Y379*[2]!Tabla2[Bloque B] + 'BD Centrales 2025'!Z379*[2]!Tabla2[Bloque C])*#REF!,"-")</f>
        <v>-</v>
      </c>
      <c r="AM944" s="12" t="str">
        <f t="shared" si="44"/>
        <v>-</v>
      </c>
      <c r="AN944" s="12">
        <f>IFERROR((AH944+AI944+AJ944)/(SUMIFS($W$2:$W$1194,$E$2:$E$1194,E944)*1000*#REF!),0)</f>
        <v>0</v>
      </c>
    </row>
    <row r="945" spans="1:40" ht="14.4" x14ac:dyDescent="0.3">
      <c r="A945" s="7">
        <v>2105</v>
      </c>
      <c r="B945" s="7" t="s">
        <v>3499</v>
      </c>
      <c r="C945" s="8" t="s">
        <v>3500</v>
      </c>
      <c r="D945" s="6" t="s">
        <v>3501</v>
      </c>
      <c r="E945" s="6" t="str">
        <f>_xlfn.XLOOKUP(D945,'[2]Coordinados SEN'!$A:$A,'[2]Coordinados SEN'!$B:$B,"-",0)</f>
        <v>77.359.447-3</v>
      </c>
      <c r="F945" s="6" t="s">
        <v>3501</v>
      </c>
      <c r="G945" s="6">
        <f t="shared" si="42"/>
        <v>1</v>
      </c>
      <c r="H945" s="6" t="s">
        <v>3502</v>
      </c>
      <c r="I945" s="6" t="s">
        <v>3022</v>
      </c>
      <c r="J945" s="6" t="str">
        <f>_xlfn.XLOOKUP(I945,'[2]Barras CMg'!$E$2:$E$1527,'[2]Barras CMg'!$A$2:$A$1527,"------",0,1)</f>
        <v>------</v>
      </c>
      <c r="K945" s="6" t="s">
        <v>397</v>
      </c>
      <c r="L945" s="6">
        <v>2025</v>
      </c>
      <c r="M945" s="6" t="s">
        <v>495</v>
      </c>
      <c r="N945" s="6" t="s">
        <v>496</v>
      </c>
      <c r="O945" s="6" t="s">
        <v>213</v>
      </c>
      <c r="P945" s="6" t="s">
        <v>68</v>
      </c>
      <c r="Q945" s="6" t="s">
        <v>68</v>
      </c>
      <c r="R945" s="6" t="s">
        <v>2324</v>
      </c>
      <c r="S945" s="6" t="s">
        <v>51</v>
      </c>
      <c r="T945" s="9" t="s">
        <v>3503</v>
      </c>
      <c r="U945" s="10">
        <v>2.7012999999999998</v>
      </c>
      <c r="V945" s="10">
        <v>2.7</v>
      </c>
      <c r="W945" s="11" t="e">
        <f>_xlfn.XLOOKUP(C945,#REF!,#REF!,"S/I",0)</f>
        <v>#REF!</v>
      </c>
      <c r="X945" s="11" t="str">
        <f>_xlfn.XLOOKUP($D945,[2]Retiros_dinamica!$F:$F,[2]Retiros_dinamica!B:B,"S/I",0)</f>
        <v>S/I</v>
      </c>
      <c r="Y945" s="11" t="str">
        <f>_xlfn.XLOOKUP($D945,[2]Retiros_dinamica!$F:$F,[2]Retiros_dinamica!C:C,"S/I",0)</f>
        <v>S/I</v>
      </c>
      <c r="Z945" s="11" t="str">
        <f>_xlfn.XLOOKUP($D945,[2]Retiros_dinamica!$F:$F,[2]Retiros_dinamica!D:D,"S/I",0)</f>
        <v>S/I</v>
      </c>
      <c r="AA945" s="11" t="str">
        <f>_xlfn.XLOOKUP($D945,[2]Retiros_dinamica!$F:$F,[2]Retiros_dinamica!E:E,"S/I",0)</f>
        <v>S/I</v>
      </c>
      <c r="AB945" s="6" t="str">
        <f>_xlfn.XLOOKUP(C945,[2]CMg!$I$4:$I$106,[2]CMg!$M$4:$M$106,"----",0,1)</f>
        <v>----</v>
      </c>
      <c r="AC945" s="6" t="str">
        <f>_xlfn.XLOOKUP(C945,[2]CMg!$A$4:$A$106,[2]CMg!$B$4:$B$106,"----",0,1)</f>
        <v>----</v>
      </c>
      <c r="AD945" s="6" t="str">
        <f>_xlfn.XLOOKUP(C945,'[3]Promedio solar Cmg'!$A$4:$A$106,'[3]Promedio solar Cmg'!$B$4:$B$106,"----",0,1)</f>
        <v>----</v>
      </c>
      <c r="AH945" s="12">
        <f>_xlfn.XLOOKUP($E945,'[2]Balance económico'!$C:$C,'[2]Balance económico'!$D:$D,"-",0)</f>
        <v>287182652.33785635</v>
      </c>
      <c r="AI945" s="12">
        <f>_xlfn.XLOOKUP($E945,'[2]Balance económico'!$C:$C,'[2]Balance económico'!$E:$E,"-",0)</f>
        <v>30881462.694000002</v>
      </c>
      <c r="AJ945" s="12" t="str">
        <f>_xlfn.XLOOKUP($E945,'[2]Balance económico'!$C:$C,'[2]Balance económico'!$F:$F,"-",0)</f>
        <v>----</v>
      </c>
      <c r="AK945" s="6" t="str">
        <f t="shared" si="43"/>
        <v>PPA</v>
      </c>
      <c r="AL945" s="12" t="str" cm="1">
        <f t="array" ref="AL945">IFERROR((X945*[2]!Tabla2[Bloque A] + 'BD Centrales 2025'!Y186*[2]!Tabla2[Bloque B] + 'BD Centrales 2025'!Z186*[2]!Tabla2[Bloque C])*#REF!,"-")</f>
        <v>-</v>
      </c>
      <c r="AM945" s="12" t="str">
        <f t="shared" si="44"/>
        <v>-</v>
      </c>
      <c r="AN945" s="12">
        <f>IFERROR((AH945+AI945+AJ945)/(SUMIFS($W$2:$W$1194,$E$2:$E$1194,E945)*1000*#REF!),0)</f>
        <v>0</v>
      </c>
    </row>
    <row r="946" spans="1:40" ht="14.4" x14ac:dyDescent="0.3">
      <c r="A946" s="7">
        <v>2107</v>
      </c>
      <c r="B946" s="7" t="s">
        <v>3504</v>
      </c>
      <c r="C946" s="8" t="s">
        <v>3505</v>
      </c>
      <c r="D946" s="6" t="s">
        <v>3506</v>
      </c>
      <c r="E946" s="6" t="str">
        <f>_xlfn.XLOOKUP(D946,'[2]Coordinados SEN'!$A:$A,'[2]Coordinados SEN'!$B:$B,"-",0)</f>
        <v>77.342.169-2</v>
      </c>
      <c r="F946" s="6" t="s">
        <v>3506</v>
      </c>
      <c r="G946" s="6">
        <f t="shared" si="42"/>
        <v>1</v>
      </c>
      <c r="H946" s="6" t="s">
        <v>3507</v>
      </c>
      <c r="I946" s="6" t="s">
        <v>2399</v>
      </c>
      <c r="J946" s="6" t="str">
        <f>_xlfn.XLOOKUP(I946,'[2]Barras CMg'!$E$2:$E$1527,'[2]Barras CMg'!$A$2:$A$1527,"------",0,1)</f>
        <v>------</v>
      </c>
      <c r="K946" s="6" t="s">
        <v>397</v>
      </c>
      <c r="L946" s="6">
        <v>2025</v>
      </c>
      <c r="M946" s="6" t="s">
        <v>495</v>
      </c>
      <c r="N946" s="6" t="s">
        <v>496</v>
      </c>
      <c r="O946" s="6" t="s">
        <v>213</v>
      </c>
      <c r="P946" s="6" t="s">
        <v>164</v>
      </c>
      <c r="Q946" s="6" t="s">
        <v>221</v>
      </c>
      <c r="R946" s="6" t="s">
        <v>886</v>
      </c>
      <c r="S946" s="6" t="s">
        <v>51</v>
      </c>
      <c r="T946" s="9" t="s">
        <v>3508</v>
      </c>
      <c r="U946" s="10">
        <v>2.9129999999999998</v>
      </c>
      <c r="V946" s="10">
        <v>2.9</v>
      </c>
      <c r="W946" s="11" t="e">
        <f>_xlfn.XLOOKUP(C946,#REF!,#REF!,"S/I",0)</f>
        <v>#REF!</v>
      </c>
      <c r="X946" s="11" t="str">
        <f>_xlfn.XLOOKUP($D946,[2]Retiros_dinamica!$F:$F,[2]Retiros_dinamica!B:B,"S/I",0)</f>
        <v>S/I</v>
      </c>
      <c r="Y946" s="11" t="str">
        <f>_xlfn.XLOOKUP($D946,[2]Retiros_dinamica!$F:$F,[2]Retiros_dinamica!C:C,"S/I",0)</f>
        <v>S/I</v>
      </c>
      <c r="Z946" s="11" t="str">
        <f>_xlfn.XLOOKUP($D946,[2]Retiros_dinamica!$F:$F,[2]Retiros_dinamica!D:D,"S/I",0)</f>
        <v>S/I</v>
      </c>
      <c r="AA946" s="11" t="str">
        <f>_xlfn.XLOOKUP($D946,[2]Retiros_dinamica!$F:$F,[2]Retiros_dinamica!E:E,"S/I",0)</f>
        <v>S/I</v>
      </c>
      <c r="AB946" s="6" t="str">
        <f>_xlfn.XLOOKUP(C946,[2]CMg!$I$4:$I$106,[2]CMg!$M$4:$M$106,"----",0,1)</f>
        <v>----</v>
      </c>
      <c r="AC946" s="6" t="str">
        <f>_xlfn.XLOOKUP(C946,[2]CMg!$A$4:$A$106,[2]CMg!$B$4:$B$106,"----",0,1)</f>
        <v>----</v>
      </c>
      <c r="AD946" s="6" t="str">
        <f>_xlfn.XLOOKUP(C946,'[3]Promedio solar Cmg'!$A$4:$A$106,'[3]Promedio solar Cmg'!$B$4:$B$106,"----",0,1)</f>
        <v>----</v>
      </c>
      <c r="AH946" s="12">
        <f>_xlfn.XLOOKUP($E946,'[2]Balance económico'!$C:$C,'[2]Balance económico'!$D:$D,"-",0)</f>
        <v>323768584.71260732</v>
      </c>
      <c r="AI946" s="12">
        <f>_xlfn.XLOOKUP($E946,'[2]Balance económico'!$C:$C,'[2]Balance económico'!$E:$E,"-",0)</f>
        <v>38639331.051399998</v>
      </c>
      <c r="AJ946" s="12" t="str">
        <f>_xlfn.XLOOKUP($E946,'[2]Balance económico'!$C:$C,'[2]Balance económico'!$F:$F,"-",0)</f>
        <v>----</v>
      </c>
      <c r="AK946" s="6" t="str">
        <f t="shared" si="43"/>
        <v>PPA</v>
      </c>
      <c r="AL946" s="12" t="str" cm="1">
        <f t="array" ref="AL946">IFERROR((X946*[2]!Tabla2[Bloque A] + 'BD Centrales 2025'!Y253*[2]!Tabla2[Bloque B] + 'BD Centrales 2025'!Z253*[2]!Tabla2[Bloque C])*#REF!,"-")</f>
        <v>-</v>
      </c>
      <c r="AM946" s="12" t="str">
        <f t="shared" si="44"/>
        <v>-</v>
      </c>
      <c r="AN946" s="12">
        <f>IFERROR((AH946+AI946+AJ946)/(SUMIFS($W$2:$W$1194,$E$2:$E$1194,E946)*1000*#REF!),0)</f>
        <v>0</v>
      </c>
    </row>
    <row r="947" spans="1:40" ht="14.4" x14ac:dyDescent="0.3">
      <c r="A947" s="7">
        <v>2108</v>
      </c>
      <c r="B947" s="7" t="s">
        <v>3509</v>
      </c>
      <c r="C947" s="8" t="s">
        <v>3510</v>
      </c>
      <c r="D947" s="6" t="s">
        <v>2309</v>
      </c>
      <c r="E947" s="6" t="str">
        <f>_xlfn.XLOOKUP(D947,'[2]Coordinados SEN'!$A:$A,'[2]Coordinados SEN'!$B:$B,"-",0)</f>
        <v>77.042.032-6</v>
      </c>
      <c r="F947" s="6" t="s">
        <v>3511</v>
      </c>
      <c r="G947" s="6">
        <f t="shared" si="42"/>
        <v>15</v>
      </c>
      <c r="H947" s="6" t="s">
        <v>3512</v>
      </c>
      <c r="I947" s="6" t="s">
        <v>3513</v>
      </c>
      <c r="J947" s="6" t="str">
        <f>_xlfn.XLOOKUP(I947,'[2]Barras CMg'!$E$2:$E$1527,'[2]Barras CMg'!$A$2:$A$1527,"------",0,1)</f>
        <v>LLANBLANCOS___220</v>
      </c>
      <c r="K947" s="6" t="s">
        <v>397</v>
      </c>
      <c r="L947" s="6">
        <v>2025</v>
      </c>
      <c r="M947" s="6" t="s">
        <v>495</v>
      </c>
      <c r="N947" s="6" t="s">
        <v>496</v>
      </c>
      <c r="O947" s="6" t="s">
        <v>157</v>
      </c>
      <c r="P947" s="6" t="s">
        <v>477</v>
      </c>
      <c r="Q947" s="6" t="s">
        <v>549</v>
      </c>
      <c r="R947" s="6" t="s">
        <v>477</v>
      </c>
      <c r="S947" s="6" t="s">
        <v>158</v>
      </c>
      <c r="T947" s="9" t="s">
        <v>3514</v>
      </c>
      <c r="U947" s="10">
        <v>9.1184999999999992</v>
      </c>
      <c r="V947" s="10">
        <v>9</v>
      </c>
      <c r="W947" s="11" t="e">
        <f>_xlfn.XLOOKUP(C947,#REF!,#REF!,"S/I",0)</f>
        <v>#REF!</v>
      </c>
      <c r="X947" s="11" t="str">
        <f>_xlfn.XLOOKUP($D947,[2]Retiros_dinamica!$F:$F,[2]Retiros_dinamica!B:B,"S/I",0)</f>
        <v>S/I</v>
      </c>
      <c r="Y947" s="11" t="str">
        <f>_xlfn.XLOOKUP($D947,[2]Retiros_dinamica!$F:$F,[2]Retiros_dinamica!C:C,"S/I",0)</f>
        <v>S/I</v>
      </c>
      <c r="Z947" s="11" t="str">
        <f>_xlfn.XLOOKUP($D947,[2]Retiros_dinamica!$F:$F,[2]Retiros_dinamica!D:D,"S/I",0)</f>
        <v>S/I</v>
      </c>
      <c r="AA947" s="11" t="str">
        <f>_xlfn.XLOOKUP($D947,[2]Retiros_dinamica!$F:$F,[2]Retiros_dinamica!E:E,"S/I",0)</f>
        <v>S/I</v>
      </c>
      <c r="AB947" s="6">
        <f>_xlfn.XLOOKUP(C947,[2]CMg!$I$4:$I$106,[2]CMg!$M$4:$M$106,"----",0,1)</f>
        <v>9.4515077170396999</v>
      </c>
      <c r="AC947" s="6">
        <f>_xlfn.XLOOKUP(C947,'[3]Promedio Cmg'!$A$4:$A$106,'[3]Promedio Cmg'!$B$4:$B$106,"---",0,1)</f>
        <v>51.067886086063069</v>
      </c>
      <c r="AD947" s="6">
        <f>_xlfn.XLOOKUP(C947,'[3]Promedio solar Cmg'!$A$4:$A$106,'[3]Promedio solar Cmg'!$B$4:$B$106,"----",0,1)</f>
        <v>14.568950684931519</v>
      </c>
      <c r="AH947" s="12">
        <f>_xlfn.XLOOKUP($E947,'[2]Balance económico'!$C:$C,'[2]Balance económico'!$D:$D,"-",0)</f>
        <v>17945894092.979145</v>
      </c>
      <c r="AI947" s="12">
        <f>_xlfn.XLOOKUP($E947,'[2]Balance económico'!$C:$C,'[2]Balance económico'!$E:$E,"-",0)</f>
        <v>1177127229.339</v>
      </c>
      <c r="AJ947" s="12" t="str">
        <f>_xlfn.XLOOKUP($E947,'[2]Balance económico'!$C:$C,'[2]Balance económico'!$F:$F,"-",0)</f>
        <v>----</v>
      </c>
      <c r="AK947" s="6" t="str">
        <f t="shared" si="43"/>
        <v>PPA</v>
      </c>
      <c r="AL947" s="12" t="str" cm="1">
        <f t="array" ref="AL947">IFERROR((X947*[2]!Tabla2[Bloque A] + 'BD Centrales 2025'!Y836*[2]!Tabla2[Bloque B] + 'BD Centrales 2025'!Z836*[2]!Tabla2[Bloque C])*#REF!,"-")</f>
        <v>-</v>
      </c>
      <c r="AM947" s="12" t="str">
        <f t="shared" si="44"/>
        <v>-</v>
      </c>
      <c r="AN947" s="12">
        <f>IFERROR((AH947+AI947+AJ947)/(SUMIFS($W$2:$W$1194,$E$2:$E$1194,E947)*1000*#REF!),0)</f>
        <v>0</v>
      </c>
    </row>
    <row r="948" spans="1:40" ht="14.4" x14ac:dyDescent="0.3">
      <c r="A948" s="7">
        <v>2109</v>
      </c>
      <c r="B948" s="7" t="s">
        <v>3515</v>
      </c>
      <c r="C948" s="8" t="s">
        <v>3516</v>
      </c>
      <c r="D948" s="6" t="s">
        <v>3517</v>
      </c>
      <c r="E948" s="6" t="str">
        <f>_xlfn.XLOOKUP(D948,'[2]Coordinados SEN'!$A:$A,'[2]Coordinados SEN'!$B:$B,"-",0)</f>
        <v>95.177.000-0</v>
      </c>
      <c r="F948" s="6" t="s">
        <v>3517</v>
      </c>
      <c r="G948" s="6">
        <f t="shared" si="42"/>
        <v>1</v>
      </c>
      <c r="H948" s="6" t="s">
        <v>3518</v>
      </c>
      <c r="I948" s="6" t="s">
        <v>3519</v>
      </c>
      <c r="J948" s="6" t="str">
        <f>_xlfn.XLOOKUP(I948,'[2]Barras CMg'!$E$2:$E$1527,'[2]Barras CMg'!$A$2:$A$1527,"------",0,1)</f>
        <v>------</v>
      </c>
      <c r="K948" s="6" t="s">
        <v>3520</v>
      </c>
      <c r="L948" s="6">
        <v>2025</v>
      </c>
      <c r="M948" s="6" t="s">
        <v>495</v>
      </c>
      <c r="N948" s="6" t="s">
        <v>496</v>
      </c>
      <c r="O948" s="6" t="s">
        <v>213</v>
      </c>
      <c r="P948" s="6" t="s">
        <v>164</v>
      </c>
      <c r="Q948" s="6" t="s">
        <v>2819</v>
      </c>
      <c r="R948" s="6" t="s">
        <v>3521</v>
      </c>
      <c r="S948" s="6" t="s">
        <v>51</v>
      </c>
      <c r="T948" s="9" t="s">
        <v>3522</v>
      </c>
      <c r="U948" s="10">
        <v>2.6019999999999999</v>
      </c>
      <c r="V948" s="10">
        <v>2.6</v>
      </c>
      <c r="W948" s="11" t="e">
        <f>_xlfn.XLOOKUP(C948,#REF!,#REF!,"S/I",0)</f>
        <v>#REF!</v>
      </c>
      <c r="X948" s="11" t="str">
        <f>_xlfn.XLOOKUP($D948,[2]Retiros_dinamica!$F:$F,[2]Retiros_dinamica!B:B,"S/I",0)</f>
        <v>S/I</v>
      </c>
      <c r="Y948" s="11" t="str">
        <f>_xlfn.XLOOKUP($D948,[2]Retiros_dinamica!$F:$F,[2]Retiros_dinamica!C:C,"S/I",0)</f>
        <v>S/I</v>
      </c>
      <c r="Z948" s="11" t="str">
        <f>_xlfn.XLOOKUP($D948,[2]Retiros_dinamica!$F:$F,[2]Retiros_dinamica!D:D,"S/I",0)</f>
        <v>S/I</v>
      </c>
      <c r="AA948" s="11" t="str">
        <f>_xlfn.XLOOKUP($D948,[2]Retiros_dinamica!$F:$F,[2]Retiros_dinamica!E:E,"S/I",0)</f>
        <v>S/I</v>
      </c>
      <c r="AB948" s="6" t="str">
        <f>_xlfn.XLOOKUP(C948,[2]CMg!$I$4:$I$106,[2]CMg!$M$4:$M$106,"----",0,1)</f>
        <v>----</v>
      </c>
      <c r="AC948" s="6" t="str">
        <f>_xlfn.XLOOKUP(C948,[2]CMg!$A$4:$A$106,[2]CMg!$B$4:$B$106,"----",0,1)</f>
        <v>----</v>
      </c>
      <c r="AD948" s="6" t="str">
        <f>_xlfn.XLOOKUP(C948,'[3]Promedio solar Cmg'!$A$4:$A$106,'[3]Promedio solar Cmg'!$B$4:$B$106,"----",0,1)</f>
        <v>----</v>
      </c>
      <c r="AH948" s="12">
        <f>_xlfn.XLOOKUP($E948,'[2]Balance económico'!$C:$C,'[2]Balance económico'!$D:$D,"-",0)</f>
        <v>510711845.92174858</v>
      </c>
      <c r="AI948" s="12">
        <f>_xlfn.XLOOKUP($E948,'[2]Balance económico'!$C:$C,'[2]Balance económico'!$E:$E,"-",0)</f>
        <v>131331719.03279999</v>
      </c>
      <c r="AJ948" s="12" t="str">
        <f>_xlfn.XLOOKUP($E948,'[2]Balance económico'!$C:$C,'[2]Balance económico'!$F:$F,"-",0)</f>
        <v>----</v>
      </c>
      <c r="AK948" s="6" t="str">
        <f t="shared" si="43"/>
        <v>PPA</v>
      </c>
      <c r="AL948" s="12" t="str" cm="1">
        <f t="array" ref="AL948">IFERROR((X948*[2]!Tabla2[Bloque A] + 'BD Centrales 2025'!Y448*[2]!Tabla2[Bloque B] + 'BD Centrales 2025'!Z448*[2]!Tabla2[Bloque C])*#REF!,"-")</f>
        <v>-</v>
      </c>
      <c r="AM948" s="12" t="str">
        <f t="shared" si="44"/>
        <v>-</v>
      </c>
      <c r="AN948" s="12">
        <f>IFERROR((AH948+AI948+AJ948)/(SUMIFS($W$2:$W$1194,$E$2:$E$1194,E948)*1000*#REF!),0)</f>
        <v>0</v>
      </c>
    </row>
    <row r="949" spans="1:40" ht="14.4" x14ac:dyDescent="0.3">
      <c r="A949" s="7">
        <v>2110</v>
      </c>
      <c r="B949" s="7" t="s">
        <v>3523</v>
      </c>
      <c r="C949" s="8" t="s">
        <v>3524</v>
      </c>
      <c r="D949" s="6" t="s">
        <v>1516</v>
      </c>
      <c r="E949" s="6" t="str">
        <f>_xlfn.XLOOKUP(D949,'[2]Coordinados SEN'!$A:$A,'[2]Coordinados SEN'!$B:$B,"-",0)</f>
        <v>77.470.122-2</v>
      </c>
      <c r="F949" s="6" t="s">
        <v>3525</v>
      </c>
      <c r="G949" s="6">
        <f t="shared" si="42"/>
        <v>13</v>
      </c>
      <c r="H949" s="6" t="s">
        <v>3526</v>
      </c>
      <c r="I949" s="6" t="s">
        <v>3527</v>
      </c>
      <c r="J949" s="6" t="str">
        <f>_xlfn.XLOOKUP(I949,'[2]Barras CMg'!$E$2:$E$1527,'[2]Barras CMg'!$A$2:$A$1527,"------",0,1)</f>
        <v>------</v>
      </c>
      <c r="K949" s="6" t="s">
        <v>397</v>
      </c>
      <c r="L949" s="6">
        <v>2025</v>
      </c>
      <c r="M949" s="6" t="s">
        <v>495</v>
      </c>
      <c r="N949" s="6" t="s">
        <v>496</v>
      </c>
      <c r="O949" s="6" t="s">
        <v>213</v>
      </c>
      <c r="P949" s="6" t="s">
        <v>90</v>
      </c>
      <c r="Q949" s="6" t="s">
        <v>97</v>
      </c>
      <c r="R949" s="6" t="s">
        <v>1095</v>
      </c>
      <c r="S949" s="6" t="s">
        <v>51</v>
      </c>
      <c r="T949" s="9" t="s">
        <v>2290</v>
      </c>
      <c r="U949" s="10">
        <v>3.0049999999999999</v>
      </c>
      <c r="V949" s="10">
        <v>3</v>
      </c>
      <c r="W949" s="11" t="e">
        <f>_xlfn.XLOOKUP(C949,#REF!,#REF!,"S/I",0)</f>
        <v>#REF!</v>
      </c>
      <c r="X949" s="11" t="str">
        <f>_xlfn.XLOOKUP($D949,[2]Retiros_dinamica!$F:$F,[2]Retiros_dinamica!B:B,"S/I",0)</f>
        <v>S/I</v>
      </c>
      <c r="Y949" s="11" t="str">
        <f>_xlfn.XLOOKUP($D949,[2]Retiros_dinamica!$F:$F,[2]Retiros_dinamica!C:C,"S/I",0)</f>
        <v>S/I</v>
      </c>
      <c r="Z949" s="11" t="str">
        <f>_xlfn.XLOOKUP($D949,[2]Retiros_dinamica!$F:$F,[2]Retiros_dinamica!D:D,"S/I",0)</f>
        <v>S/I</v>
      </c>
      <c r="AA949" s="11" t="str">
        <f>_xlfn.XLOOKUP($D949,[2]Retiros_dinamica!$F:$F,[2]Retiros_dinamica!E:E,"S/I",0)</f>
        <v>S/I</v>
      </c>
      <c r="AB949" s="6" t="str">
        <f>_xlfn.XLOOKUP(C949,[2]CMg!$I$4:$I$106,[2]CMg!$M$4:$M$106,"----",0,1)</f>
        <v>----</v>
      </c>
      <c r="AC949" s="6" t="str">
        <f>_xlfn.XLOOKUP(C949,[2]CMg!$A$4:$A$106,[2]CMg!$B$4:$B$106,"----",0,1)</f>
        <v>----</v>
      </c>
      <c r="AD949" s="6" t="str">
        <f>_xlfn.XLOOKUP(C949,'[3]Promedio solar Cmg'!$A$4:$A$106,'[3]Promedio solar Cmg'!$B$4:$B$106,"----",0,1)</f>
        <v>----</v>
      </c>
      <c r="AH949" s="12">
        <f>_xlfn.XLOOKUP($E949,'[2]Balance económico'!$C:$C,'[2]Balance económico'!$D:$D,"-",0)</f>
        <v>3983860161.5681372</v>
      </c>
      <c r="AI949" s="12">
        <f>_xlfn.XLOOKUP($E949,'[2]Balance económico'!$C:$C,'[2]Balance económico'!$E:$E,"-",0)</f>
        <v>507070439.71579993</v>
      </c>
      <c r="AJ949" s="12" t="str">
        <f>_xlfn.XLOOKUP($E949,'[2]Balance económico'!$C:$C,'[2]Balance económico'!$F:$F,"-",0)</f>
        <v>----</v>
      </c>
      <c r="AK949" s="6" t="str">
        <f t="shared" si="43"/>
        <v>PPA</v>
      </c>
      <c r="AL949" s="12" t="str" cm="1">
        <f t="array" ref="AL949">IFERROR((X949*[2]!Tabla2[Bloque A] + 'BD Centrales 2025'!Y520*[2]!Tabla2[Bloque B] + 'BD Centrales 2025'!Z520*[2]!Tabla2[Bloque C])*#REF!,"-")</f>
        <v>-</v>
      </c>
      <c r="AM949" s="12" t="str">
        <f t="shared" si="44"/>
        <v>-</v>
      </c>
      <c r="AN949" s="12">
        <f>IFERROR((AH949+AI949+AJ949)/(SUMIFS($W$2:$W$1194,$E$2:$E$1194,E949)*1000*#REF!),0)</f>
        <v>0</v>
      </c>
    </row>
    <row r="950" spans="1:40" ht="14.4" x14ac:dyDescent="0.3">
      <c r="A950" s="7">
        <v>2111</v>
      </c>
      <c r="B950" s="7" t="s">
        <v>3528</v>
      </c>
      <c r="C950" s="8" t="s">
        <v>3529</v>
      </c>
      <c r="D950" s="6" t="s">
        <v>3530</v>
      </c>
      <c r="E950" s="6" t="str">
        <f>_xlfn.XLOOKUP(D950,'[2]Coordinados SEN'!$A:$A,'[2]Coordinados SEN'!$B:$B,"-",0)</f>
        <v>77.160.557-5</v>
      </c>
      <c r="F950" s="6" t="s">
        <v>3530</v>
      </c>
      <c r="G950" s="6">
        <f t="shared" si="42"/>
        <v>1</v>
      </c>
      <c r="H950" s="6" t="s">
        <v>3531</v>
      </c>
      <c r="I950" s="6" t="s">
        <v>1146</v>
      </c>
      <c r="J950" s="6" t="str">
        <f>_xlfn.XLOOKUP(I950,'[2]Barras CMg'!$E$2:$E$1527,'[2]Barras CMg'!$A$2:$A$1527,"------",0,1)</f>
        <v>------</v>
      </c>
      <c r="K950" s="6" t="s">
        <v>397</v>
      </c>
      <c r="L950" s="6">
        <v>2025</v>
      </c>
      <c r="M950" s="6" t="s">
        <v>495</v>
      </c>
      <c r="N950" s="6" t="s">
        <v>496</v>
      </c>
      <c r="O950" s="6" t="s">
        <v>213</v>
      </c>
      <c r="P950" s="6" t="s">
        <v>106</v>
      </c>
      <c r="Q950" s="6" t="s">
        <v>243</v>
      </c>
      <c r="R950" s="6" t="s">
        <v>1147</v>
      </c>
      <c r="S950" s="6" t="s">
        <v>51</v>
      </c>
      <c r="T950" s="9" t="s">
        <v>3532</v>
      </c>
      <c r="U950" s="10">
        <v>9.0150000000000006</v>
      </c>
      <c r="V950" s="10">
        <v>9</v>
      </c>
      <c r="W950" s="11" t="e">
        <f>_xlfn.XLOOKUP(C950,#REF!,#REF!,"S/I",0)</f>
        <v>#REF!</v>
      </c>
      <c r="X950" s="11" t="str">
        <f>_xlfn.XLOOKUP($D950,[2]Retiros_dinamica!$F:$F,[2]Retiros_dinamica!B:B,"S/I",0)</f>
        <v>S/I</v>
      </c>
      <c r="Y950" s="11" t="str">
        <f>_xlfn.XLOOKUP($D950,[2]Retiros_dinamica!$F:$F,[2]Retiros_dinamica!C:C,"S/I",0)</f>
        <v>S/I</v>
      </c>
      <c r="Z950" s="11" t="str">
        <f>_xlfn.XLOOKUP($D950,[2]Retiros_dinamica!$F:$F,[2]Retiros_dinamica!D:D,"S/I",0)</f>
        <v>S/I</v>
      </c>
      <c r="AA950" s="11" t="str">
        <f>_xlfn.XLOOKUP($D950,[2]Retiros_dinamica!$F:$F,[2]Retiros_dinamica!E:E,"S/I",0)</f>
        <v>S/I</v>
      </c>
      <c r="AB950" s="6" t="str">
        <f>_xlfn.XLOOKUP(C950,[2]CMg!$I$4:$I$106,[2]CMg!$M$4:$M$106,"----",0,1)</f>
        <v>----</v>
      </c>
      <c r="AC950" s="6" t="str">
        <f>_xlfn.XLOOKUP(C950,[2]CMg!$A$4:$A$106,[2]CMg!$B$4:$B$106,"----",0,1)</f>
        <v>----</v>
      </c>
      <c r="AD950" s="6" t="str">
        <f>_xlfn.XLOOKUP(C950,'[3]Promedio solar Cmg'!$A$4:$A$106,'[3]Promedio solar Cmg'!$B$4:$B$106,"----",0,1)</f>
        <v>----</v>
      </c>
      <c r="AH950" s="12">
        <f>_xlfn.XLOOKUP($E950,'[2]Balance económico'!$C:$C,'[2]Balance económico'!$D:$D,"-",0)</f>
        <v>1185066675.2933164</v>
      </c>
      <c r="AI950" s="12">
        <f>_xlfn.XLOOKUP($E950,'[2]Balance económico'!$C:$C,'[2]Balance económico'!$E:$E,"-",0)</f>
        <v>122454007.59720001</v>
      </c>
      <c r="AJ950" s="12" t="str">
        <f>_xlfn.XLOOKUP($E950,'[2]Balance económico'!$C:$C,'[2]Balance económico'!$F:$F,"-",0)</f>
        <v>----</v>
      </c>
      <c r="AK950" s="6" t="str">
        <f t="shared" si="43"/>
        <v>PPA</v>
      </c>
      <c r="AL950" s="12" t="str" cm="1">
        <f t="array" ref="AL950">IFERROR((X950*[2]!Tabla2[Bloque A] + 'BD Centrales 2025'!Y428*[2]!Tabla2[Bloque B] + 'BD Centrales 2025'!Z428*[2]!Tabla2[Bloque C])*#REF!,"-")</f>
        <v>-</v>
      </c>
      <c r="AM950" s="12" t="str">
        <f t="shared" si="44"/>
        <v>-</v>
      </c>
      <c r="AN950" s="12">
        <f>IFERROR((AH950+AI950+AJ950)/(SUMIFS($W$2:$W$1194,$E$2:$E$1194,E950)*1000*#REF!),0)</f>
        <v>0</v>
      </c>
    </row>
    <row r="951" spans="1:40" ht="14.4" x14ac:dyDescent="0.3">
      <c r="A951" s="7">
        <v>2112</v>
      </c>
      <c r="B951" s="7" t="s">
        <v>3533</v>
      </c>
      <c r="C951" s="8" t="s">
        <v>3534</v>
      </c>
      <c r="D951" s="6" t="s">
        <v>1516</v>
      </c>
      <c r="E951" s="6" t="str">
        <f>_xlfn.XLOOKUP(D951,'[2]Coordinados SEN'!$A:$A,'[2]Coordinados SEN'!$B:$B,"-",0)</f>
        <v>77.470.122-2</v>
      </c>
      <c r="F951" s="6" t="s">
        <v>3535</v>
      </c>
      <c r="G951" s="6">
        <f t="shared" si="42"/>
        <v>13</v>
      </c>
      <c r="H951" s="6" t="s">
        <v>3536</v>
      </c>
      <c r="I951" s="6" t="s">
        <v>2853</v>
      </c>
      <c r="J951" s="6" t="str">
        <f>_xlfn.XLOOKUP(I951,'[2]Barras CMg'!$E$2:$E$1527,'[2]Barras CMg'!$A$2:$A$1527,"------",0,1)</f>
        <v>------</v>
      </c>
      <c r="K951" s="6" t="s">
        <v>397</v>
      </c>
      <c r="L951" s="6">
        <v>2025</v>
      </c>
      <c r="M951" s="6" t="s">
        <v>495</v>
      </c>
      <c r="N951" s="6" t="s">
        <v>496</v>
      </c>
      <c r="O951" s="6" t="s">
        <v>213</v>
      </c>
      <c r="P951" s="6" t="s">
        <v>90</v>
      </c>
      <c r="Q951" s="6" t="s">
        <v>868</v>
      </c>
      <c r="R951" s="6" t="s">
        <v>868</v>
      </c>
      <c r="S951" s="6" t="s">
        <v>51</v>
      </c>
      <c r="T951" s="9" t="s">
        <v>2950</v>
      </c>
      <c r="U951" s="10">
        <v>3.0049999999999999</v>
      </c>
      <c r="V951" s="10">
        <v>3</v>
      </c>
      <c r="W951" s="11" t="e">
        <f>_xlfn.XLOOKUP(C951,#REF!,#REF!,"S/I",0)</f>
        <v>#REF!</v>
      </c>
      <c r="X951" s="11" t="str">
        <f>_xlfn.XLOOKUP($D951,[2]Retiros_dinamica!$F:$F,[2]Retiros_dinamica!B:B,"S/I",0)</f>
        <v>S/I</v>
      </c>
      <c r="Y951" s="11" t="str">
        <f>_xlfn.XLOOKUP($D951,[2]Retiros_dinamica!$F:$F,[2]Retiros_dinamica!C:C,"S/I",0)</f>
        <v>S/I</v>
      </c>
      <c r="Z951" s="11" t="str">
        <f>_xlfn.XLOOKUP($D951,[2]Retiros_dinamica!$F:$F,[2]Retiros_dinamica!D:D,"S/I",0)</f>
        <v>S/I</v>
      </c>
      <c r="AA951" s="11" t="str">
        <f>_xlfn.XLOOKUP($D951,[2]Retiros_dinamica!$F:$F,[2]Retiros_dinamica!E:E,"S/I",0)</f>
        <v>S/I</v>
      </c>
      <c r="AB951" s="6" t="str">
        <f>_xlfn.XLOOKUP(C951,[2]CMg!$I$4:$I$106,[2]CMg!$M$4:$M$106,"----",0,1)</f>
        <v>----</v>
      </c>
      <c r="AC951" s="6" t="str">
        <f>_xlfn.XLOOKUP(C951,[2]CMg!$A$4:$A$106,[2]CMg!$B$4:$B$106,"----",0,1)</f>
        <v>----</v>
      </c>
      <c r="AD951" s="6" t="str">
        <f>_xlfn.XLOOKUP(C951,'[3]Promedio solar Cmg'!$A$4:$A$106,'[3]Promedio solar Cmg'!$B$4:$B$106,"----",0,1)</f>
        <v>----</v>
      </c>
      <c r="AH951" s="12">
        <f>_xlfn.XLOOKUP($E951,'[2]Balance económico'!$C:$C,'[2]Balance económico'!$D:$D,"-",0)</f>
        <v>3983860161.5681372</v>
      </c>
      <c r="AI951" s="12">
        <f>_xlfn.XLOOKUP($E951,'[2]Balance económico'!$C:$C,'[2]Balance económico'!$E:$E,"-",0)</f>
        <v>507070439.71579993</v>
      </c>
      <c r="AJ951" s="12" t="str">
        <f>_xlfn.XLOOKUP($E951,'[2]Balance económico'!$C:$C,'[2]Balance económico'!$F:$F,"-",0)</f>
        <v>----</v>
      </c>
      <c r="AK951" s="6" t="str">
        <f t="shared" si="43"/>
        <v>PPA</v>
      </c>
      <c r="AL951" s="12" t="str" cm="1">
        <f t="array" ref="AL951">IFERROR((X951*[2]!Tabla2[Bloque A] + 'BD Centrales 2025'!Y521*[2]!Tabla2[Bloque B] + 'BD Centrales 2025'!Z521*[2]!Tabla2[Bloque C])*#REF!,"-")</f>
        <v>-</v>
      </c>
      <c r="AM951" s="12" t="str">
        <f t="shared" si="44"/>
        <v>-</v>
      </c>
      <c r="AN951" s="12">
        <f>IFERROR((AH951+AI951+AJ951)/(SUMIFS($W$2:$W$1194,$E$2:$E$1194,E951)*1000*#REF!),0)</f>
        <v>0</v>
      </c>
    </row>
    <row r="952" spans="1:40" ht="14.4" x14ac:dyDescent="0.3">
      <c r="A952" s="7">
        <v>2113</v>
      </c>
      <c r="B952" s="7" t="s">
        <v>3578</v>
      </c>
      <c r="C952" s="8" t="s">
        <v>3579</v>
      </c>
      <c r="D952" s="6" t="s">
        <v>3580</v>
      </c>
      <c r="E952" s="6" t="str">
        <f>_xlfn.XLOOKUP(D952,'[2]Coordinados SEN'!$A:$A,'[2]Coordinados SEN'!$B:$B,"-",0)</f>
        <v>76.986.619-1</v>
      </c>
      <c r="F952" s="6" t="s">
        <v>3580</v>
      </c>
      <c r="G952" s="6">
        <f t="shared" si="42"/>
        <v>1</v>
      </c>
      <c r="H952" s="6" t="s">
        <v>3581</v>
      </c>
      <c r="I952" s="6" t="s">
        <v>1136</v>
      </c>
      <c r="J952" s="6" t="str">
        <f>_xlfn.XLOOKUP(I952,'[2]Barras CMg'!$E$2:$E$1527,'[2]Barras CMg'!$A$2:$A$1527,"------",0,1)</f>
        <v>------</v>
      </c>
      <c r="K952" s="6" t="s">
        <v>397</v>
      </c>
      <c r="L952" s="6">
        <v>2025</v>
      </c>
      <c r="M952" s="6" t="s">
        <v>495</v>
      </c>
      <c r="N952" s="6" t="s">
        <v>496</v>
      </c>
      <c r="O952" s="6" t="s">
        <v>213</v>
      </c>
      <c r="P952" s="6" t="s">
        <v>477</v>
      </c>
      <c r="Q952" s="6" t="s">
        <v>478</v>
      </c>
      <c r="R952" s="6" t="s">
        <v>714</v>
      </c>
      <c r="S952" s="6" t="s">
        <v>51</v>
      </c>
      <c r="T952" s="9" t="s">
        <v>3582</v>
      </c>
      <c r="U952" s="10">
        <v>3.004</v>
      </c>
      <c r="V952" s="10">
        <v>3</v>
      </c>
      <c r="W952" s="11" t="e">
        <f>_xlfn.XLOOKUP(C952,#REF!,#REF!,"S/I",0)</f>
        <v>#REF!</v>
      </c>
      <c r="X952" s="11" t="str">
        <f>_xlfn.XLOOKUP($D952,[2]Retiros_dinamica!$F:$F,[2]Retiros_dinamica!B:B,"S/I",0)</f>
        <v>S/I</v>
      </c>
      <c r="Y952" s="11" t="str">
        <f>_xlfn.XLOOKUP($D952,[2]Retiros_dinamica!$F:$F,[2]Retiros_dinamica!C:C,"S/I",0)</f>
        <v>S/I</v>
      </c>
      <c r="Z952" s="11" t="str">
        <f>_xlfn.XLOOKUP($D952,[2]Retiros_dinamica!$F:$F,[2]Retiros_dinamica!D:D,"S/I",0)</f>
        <v>S/I</v>
      </c>
      <c r="AA952" s="11" t="str">
        <f>_xlfn.XLOOKUP($D952,[2]Retiros_dinamica!$F:$F,[2]Retiros_dinamica!E:E,"S/I",0)</f>
        <v>S/I</v>
      </c>
      <c r="AB952" s="6" t="str">
        <f>_xlfn.XLOOKUP(C952,[2]CMg!$I$4:$I$106,[2]CMg!$M$4:$M$106,"----",0,1)</f>
        <v>----</v>
      </c>
      <c r="AC952" s="6" t="str">
        <f>_xlfn.XLOOKUP(C952,[2]CMg!$A$4:$A$106,[2]CMg!$B$4:$B$106,"----",0,1)</f>
        <v>----</v>
      </c>
      <c r="AD952" s="6" t="str">
        <f>_xlfn.XLOOKUP(C952,'[3]Promedio solar Cmg'!$A$4:$A$106,'[3]Promedio solar Cmg'!$B$4:$B$106,"----",0,1)</f>
        <v>----</v>
      </c>
      <c r="AH952" s="12">
        <f>_xlfn.XLOOKUP($E952,'[2]Balance económico'!$C:$C,'[2]Balance económico'!$D:$D,"-",0)</f>
        <v>352884649.2714051</v>
      </c>
      <c r="AI952" s="12">
        <f>_xlfn.XLOOKUP($E952,'[2]Balance económico'!$C:$C,'[2]Balance económico'!$E:$E,"-",0)</f>
        <v>47362890.737199999</v>
      </c>
      <c r="AJ952" s="12" t="str">
        <f>_xlfn.XLOOKUP($E952,'[2]Balance económico'!$C:$C,'[2]Balance económico'!$F:$F,"-",0)</f>
        <v>----</v>
      </c>
      <c r="AK952" s="6" t="str">
        <f t="shared" si="43"/>
        <v>PPA</v>
      </c>
      <c r="AL952" s="12" t="str" cm="1">
        <f t="array" ref="AL952">IFERROR((X952*[2]!Tabla2[Bloque A] + 'BD Centrales 2025'!Y289*[2]!Tabla2[Bloque B] + 'BD Centrales 2025'!Z289*[2]!Tabla2[Bloque C])*#REF!,"-")</f>
        <v>-</v>
      </c>
      <c r="AM952" s="12" t="str">
        <f t="shared" si="44"/>
        <v>-</v>
      </c>
      <c r="AN952" s="12">
        <f>IFERROR((AH952+AI952+AJ952)/(SUMIFS($W$2:$W$1194,$E$2:$E$1194,E952)*1000*#REF!),0)</f>
        <v>0</v>
      </c>
    </row>
    <row r="953" spans="1:40" ht="14.4" x14ac:dyDescent="0.3">
      <c r="A953" s="7">
        <v>2114</v>
      </c>
      <c r="B953" s="7" t="s">
        <v>3583</v>
      </c>
      <c r="C953" s="8" t="s">
        <v>3584</v>
      </c>
      <c r="D953" s="6" t="s">
        <v>3585</v>
      </c>
      <c r="E953" s="6" t="str">
        <f>_xlfn.XLOOKUP(D953,'[2]Coordinados SEN'!$A:$A,'[2]Coordinados SEN'!$B:$B,"-",0)</f>
        <v>77.346.339-5</v>
      </c>
      <c r="F953" s="6" t="s">
        <v>3585</v>
      </c>
      <c r="G953" s="6">
        <f t="shared" si="42"/>
        <v>1</v>
      </c>
      <c r="H953" s="6" t="s">
        <v>3586</v>
      </c>
      <c r="I953" s="6" t="s">
        <v>2055</v>
      </c>
      <c r="J953" s="6" t="str">
        <f>_xlfn.XLOOKUP(I953,'[2]Barras CMg'!$E$2:$E$1527,'[2]Barras CMg'!$A$2:$A$1527,"------",0,1)</f>
        <v>------</v>
      </c>
      <c r="K953" s="6" t="s">
        <v>397</v>
      </c>
      <c r="L953" s="6">
        <v>2025</v>
      </c>
      <c r="M953" s="6" t="s">
        <v>495</v>
      </c>
      <c r="N953" s="6" t="s">
        <v>496</v>
      </c>
      <c r="O953" s="6" t="s">
        <v>213</v>
      </c>
      <c r="P953" s="6" t="s">
        <v>106</v>
      </c>
      <c r="Q953" s="6" t="s">
        <v>107</v>
      </c>
      <c r="R953" s="6" t="s">
        <v>304</v>
      </c>
      <c r="S953" s="6" t="s">
        <v>51</v>
      </c>
      <c r="T953" s="9" t="s">
        <v>3587</v>
      </c>
      <c r="U953" s="10">
        <v>2.74</v>
      </c>
      <c r="V953" s="10">
        <v>2.7</v>
      </c>
      <c r="W953" s="11" t="e">
        <f>_xlfn.XLOOKUP(C953,#REF!,#REF!,"S/I",0)</f>
        <v>#REF!</v>
      </c>
      <c r="X953" s="11" t="str">
        <f>_xlfn.XLOOKUP($D953,[2]Retiros_dinamica!$F:$F,[2]Retiros_dinamica!B:B,"S/I",0)</f>
        <v>S/I</v>
      </c>
      <c r="Y953" s="11" t="str">
        <f>_xlfn.XLOOKUP($D953,[2]Retiros_dinamica!$F:$F,[2]Retiros_dinamica!C:C,"S/I",0)</f>
        <v>S/I</v>
      </c>
      <c r="Z953" s="11" t="str">
        <f>_xlfn.XLOOKUP($D953,[2]Retiros_dinamica!$F:$F,[2]Retiros_dinamica!D:D,"S/I",0)</f>
        <v>S/I</v>
      </c>
      <c r="AA953" s="11" t="str">
        <f>_xlfn.XLOOKUP($D953,[2]Retiros_dinamica!$F:$F,[2]Retiros_dinamica!E:E,"S/I",0)</f>
        <v>S/I</v>
      </c>
      <c r="AB953" s="6" t="str">
        <f>_xlfn.XLOOKUP(C953,[2]CMg!$I$4:$I$106,[2]CMg!$M$4:$M$106,"----",0,1)</f>
        <v>----</v>
      </c>
      <c r="AC953" s="6" t="str">
        <f>_xlfn.XLOOKUP(C953,[2]CMg!$A$4:$A$106,[2]CMg!$B$4:$B$106,"----",0,1)</f>
        <v>----</v>
      </c>
      <c r="AD953" s="6" t="str">
        <f>_xlfn.XLOOKUP(C953,'[3]Promedio solar Cmg'!$A$4:$A$106,'[3]Promedio solar Cmg'!$B$4:$B$106,"----",0,1)</f>
        <v>----</v>
      </c>
      <c r="AH953" s="12">
        <f>_xlfn.XLOOKUP($E953,'[2]Balance económico'!$C:$C,'[2]Balance económico'!$D:$D,"-",0)</f>
        <v>332674441.36727273</v>
      </c>
      <c r="AI953" s="12">
        <f>_xlfn.XLOOKUP($E953,'[2]Balance económico'!$C:$C,'[2]Balance económico'!$E:$E,"-",0)</f>
        <v>34433724.27099999</v>
      </c>
      <c r="AJ953" s="12" t="str">
        <f>_xlfn.XLOOKUP($E953,'[2]Balance económico'!$C:$C,'[2]Balance económico'!$F:$F,"-",0)</f>
        <v>----</v>
      </c>
      <c r="AK953" s="6" t="str">
        <f t="shared" si="43"/>
        <v>PPA</v>
      </c>
      <c r="AL953" s="12" t="str" cm="1">
        <f t="array" ref="AL953">IFERROR((X953*[2]!Tabla2[Bloque A] + 'BD Centrales 2025'!Y215*[2]!Tabla2[Bloque B] + 'BD Centrales 2025'!Z215*[2]!Tabla2[Bloque C])*#REF!,"-")</f>
        <v>-</v>
      </c>
      <c r="AM953" s="12" t="str">
        <f t="shared" si="44"/>
        <v>-</v>
      </c>
      <c r="AN953" s="12">
        <f>IFERROR((AH953+AI953+AJ953)/(SUMIFS($W$2:$W$1194,$E$2:$E$1194,E953)*1000*#REF!),0)</f>
        <v>0</v>
      </c>
    </row>
    <row r="954" spans="1:40" ht="14.4" x14ac:dyDescent="0.3">
      <c r="A954" s="7">
        <v>2115</v>
      </c>
      <c r="B954" s="7" t="s">
        <v>3588</v>
      </c>
      <c r="C954" s="8" t="s">
        <v>3589</v>
      </c>
      <c r="D954" s="6" t="s">
        <v>677</v>
      </c>
      <c r="E954" s="6" t="str">
        <f>_xlfn.XLOOKUP(D954,'[2]Coordinados SEN'!$A:$A,'[2]Coordinados SEN'!$B:$B,"-",0)</f>
        <v>76.780.504-7</v>
      </c>
      <c r="F954" s="6" t="s">
        <v>3590</v>
      </c>
      <c r="G954" s="6">
        <f t="shared" si="42"/>
        <v>37</v>
      </c>
      <c r="H954" s="6" t="s">
        <v>3591</v>
      </c>
      <c r="I954" s="6" t="s">
        <v>3592</v>
      </c>
      <c r="J954" s="6" t="str">
        <f>_xlfn.XLOOKUP(I954,'[2]Barras CMg'!$E$2:$E$1527,'[2]Barras CMg'!$A$2:$A$1527,"------",0,1)</f>
        <v>------</v>
      </c>
      <c r="K954" s="6" t="s">
        <v>397</v>
      </c>
      <c r="L954" s="6">
        <v>2025</v>
      </c>
      <c r="M954" s="6" t="s">
        <v>495</v>
      </c>
      <c r="N954" s="6" t="s">
        <v>496</v>
      </c>
      <c r="O954" s="6" t="s">
        <v>213</v>
      </c>
      <c r="P954" s="6" t="s">
        <v>362</v>
      </c>
      <c r="Q954" s="6" t="s">
        <v>363</v>
      </c>
      <c r="R954" s="6" t="s">
        <v>3593</v>
      </c>
      <c r="S954" s="6" t="s">
        <v>51</v>
      </c>
      <c r="T954" s="9" t="s">
        <v>3594</v>
      </c>
      <c r="U954" s="10">
        <v>9.01</v>
      </c>
      <c r="V954" s="10">
        <v>9</v>
      </c>
      <c r="W954" s="11" t="e">
        <f>_xlfn.XLOOKUP(C954,#REF!,#REF!,"S/I",0)</f>
        <v>#REF!</v>
      </c>
      <c r="X954" s="11" t="str">
        <f>_xlfn.XLOOKUP($D954,[2]Retiros_dinamica!$F:$F,[2]Retiros_dinamica!B:B,"S/I",0)</f>
        <v>S/I</v>
      </c>
      <c r="Y954" s="11" t="str">
        <f>_xlfn.XLOOKUP($D954,[2]Retiros_dinamica!$F:$F,[2]Retiros_dinamica!C:C,"S/I",0)</f>
        <v>S/I</v>
      </c>
      <c r="Z954" s="11" t="str">
        <f>_xlfn.XLOOKUP($D954,[2]Retiros_dinamica!$F:$F,[2]Retiros_dinamica!D:D,"S/I",0)</f>
        <v>S/I</v>
      </c>
      <c r="AA954" s="11" t="str">
        <f>_xlfn.XLOOKUP($D954,[2]Retiros_dinamica!$F:$F,[2]Retiros_dinamica!E:E,"S/I",0)</f>
        <v>S/I</v>
      </c>
      <c r="AB954" s="6" t="str">
        <f>_xlfn.XLOOKUP(C954,[2]CMg!$I$4:$I$106,[2]CMg!$M$4:$M$106,"----",0,1)</f>
        <v>----</v>
      </c>
      <c r="AC954" s="6" t="str">
        <f>_xlfn.XLOOKUP(C954,[2]CMg!$A$4:$A$106,[2]CMg!$B$4:$B$106,"----",0,1)</f>
        <v>----</v>
      </c>
      <c r="AD954" s="6" t="str">
        <f>_xlfn.XLOOKUP(C954,'[3]Promedio solar Cmg'!$A$4:$A$106,'[3]Promedio solar Cmg'!$B$4:$B$106,"----",0,1)</f>
        <v>----</v>
      </c>
      <c r="AH954" s="12">
        <f>_xlfn.XLOOKUP($E954,'[2]Balance económico'!$C:$C,'[2]Balance económico'!$D:$D,"-",0)</f>
        <v>20548121675.779228</v>
      </c>
      <c r="AI954" s="12">
        <f>_xlfn.XLOOKUP($E954,'[2]Balance económico'!$C:$C,'[2]Balance económico'!$E:$E,"-",0)</f>
        <v>2428228872.1735702</v>
      </c>
      <c r="AJ954" s="12" t="str">
        <f>_xlfn.XLOOKUP($E954,'[2]Balance económico'!$C:$C,'[2]Balance económico'!$F:$F,"-",0)</f>
        <v>----</v>
      </c>
      <c r="AK954" s="6" t="str">
        <f t="shared" si="43"/>
        <v>PPA</v>
      </c>
      <c r="AL954" s="12" t="str" cm="1">
        <f t="array" ref="AL954">IFERROR((X954*[2]!Tabla2[Bloque A] + 'BD Centrales 2025'!Y731*[2]!Tabla2[Bloque B] + 'BD Centrales 2025'!Z731*[2]!Tabla2[Bloque C])*#REF!,"-")</f>
        <v>-</v>
      </c>
      <c r="AM954" s="12" t="str">
        <f t="shared" si="44"/>
        <v>-</v>
      </c>
      <c r="AN954" s="12">
        <f>IFERROR((AH954+AI954+AJ954)/(SUMIFS($W$2:$W$1194,$E$2:$E$1194,E954)*1000*#REF!),0)</f>
        <v>0</v>
      </c>
    </row>
    <row r="955" spans="1:40" ht="14.4" x14ac:dyDescent="0.3">
      <c r="A955" s="7">
        <v>2116</v>
      </c>
      <c r="B955" s="7" t="s">
        <v>3619</v>
      </c>
      <c r="C955" s="8" t="s">
        <v>3620</v>
      </c>
      <c r="D955" s="6" t="s">
        <v>3621</v>
      </c>
      <c r="E955" s="6" t="str">
        <f>_xlfn.XLOOKUP(D955,'[2]Coordinados SEN'!$A:$A,'[2]Coordinados SEN'!$B:$B,"-",0)</f>
        <v>76.871.339-1</v>
      </c>
      <c r="F955" s="6" t="s">
        <v>3621</v>
      </c>
      <c r="G955" s="6">
        <f t="shared" si="42"/>
        <v>1</v>
      </c>
      <c r="H955" s="6" t="s">
        <v>3622</v>
      </c>
      <c r="I955" s="13" t="s">
        <v>3097</v>
      </c>
      <c r="J955" s="6" t="str">
        <f>_xlfn.XLOOKUP(I955,'[2]Barras CMg'!$E$2:$E$1527,'[2]Barras CMg'!$A$2:$A$1527,"------",0,1)</f>
        <v>CAUQUENES_____013</v>
      </c>
      <c r="K955" s="6">
        <v>1</v>
      </c>
      <c r="L955" s="6">
        <v>2025</v>
      </c>
      <c r="M955" s="6" t="s">
        <v>495</v>
      </c>
      <c r="N955" s="6" t="s">
        <v>496</v>
      </c>
      <c r="O955" s="6" t="s">
        <v>47</v>
      </c>
      <c r="P955" s="6" t="s">
        <v>90</v>
      </c>
      <c r="Q955" s="6" t="s">
        <v>1950</v>
      </c>
      <c r="R955" s="6" t="s">
        <v>1950</v>
      </c>
      <c r="S955" s="6" t="s">
        <v>51</v>
      </c>
      <c r="T955" s="9" t="s">
        <v>3623</v>
      </c>
      <c r="U955" s="10">
        <v>8.9565000000000001</v>
      </c>
      <c r="V955" s="10">
        <v>8.7365999999999993</v>
      </c>
      <c r="W955" s="11" t="e">
        <f>_xlfn.XLOOKUP(C955,#REF!,#REF!,"S/I",0)</f>
        <v>#REF!</v>
      </c>
      <c r="X955" s="11" t="str">
        <f>_xlfn.XLOOKUP($D955,[2]Retiros_dinamica!$F:$F,[2]Retiros_dinamica!B:B,"S/I",0)</f>
        <v>S/I</v>
      </c>
      <c r="Y955" s="11" t="str">
        <f>_xlfn.XLOOKUP($D955,[2]Retiros_dinamica!$F:$F,[2]Retiros_dinamica!C:C,"S/I",0)</f>
        <v>S/I</v>
      </c>
      <c r="Z955" s="11" t="str">
        <f>_xlfn.XLOOKUP($D955,[2]Retiros_dinamica!$F:$F,[2]Retiros_dinamica!D:D,"S/I",0)</f>
        <v>S/I</v>
      </c>
      <c r="AA955" s="11" t="str">
        <f>_xlfn.XLOOKUP($D955,[2]Retiros_dinamica!$F:$F,[2]Retiros_dinamica!E:E,"S/I",0)</f>
        <v>S/I</v>
      </c>
      <c r="AB955" s="6">
        <f>_xlfn.XLOOKUP(C955,[2]CMg!$I$4:$I$106,[2]CMg!$M$4:$M$106,"----",0,1)</f>
        <v>8.1362139789463583</v>
      </c>
      <c r="AC955" s="6">
        <f>_xlfn.XLOOKUP(C955,'[3]Promedio Cmg'!$A$4:$A$106,'[3]Promedio Cmg'!$B$4:$B$106,"---",0,1)</f>
        <v>68.209210135829494</v>
      </c>
      <c r="AD955" s="6">
        <f>_xlfn.XLOOKUP(C955,'[3]Promedio solar Cmg'!$A$4:$A$106,'[3]Promedio solar Cmg'!$B$4:$B$106,"----",0,1)</f>
        <v>24.037295890410967</v>
      </c>
      <c r="AE955" s="6">
        <f>_xlfn.XLOOKUP(C955,[2]CMg!$O$4:$O$106,[2]CMg!$P$4:$P$106,"----",0,1)</f>
        <v>99.754404226178934</v>
      </c>
      <c r="AF955" s="14">
        <f>_xlfn.XLOOKUP(C955,[2]CMg!$S$4:$S$106,[2]CMg!$U$4:$U$106,"----",0,1)</f>
        <v>0.671841114028079</v>
      </c>
      <c r="AH955" s="12">
        <f>_xlfn.XLOOKUP($E955,'[2]Balance económico'!$C:$C,'[2]Balance económico'!$D:$D,"-",0)</f>
        <v>319084643.93463004</v>
      </c>
      <c r="AI955" s="12">
        <f>_xlfn.XLOOKUP($E955,'[2]Balance económico'!$C:$C,'[2]Balance económico'!$E:$E,"-",0)</f>
        <v>34043793.909000002</v>
      </c>
      <c r="AJ955" s="12" t="str">
        <f>_xlfn.XLOOKUP($E955,'[2]Balance económico'!$C:$C,'[2]Balance económico'!$F:$F,"-",0)</f>
        <v>----</v>
      </c>
      <c r="AK955" s="6" t="str">
        <f t="shared" si="43"/>
        <v>PPA</v>
      </c>
      <c r="AL955" s="12" t="str" cm="1">
        <f t="array" ref="AL955">IFERROR((X955*[2]!Tabla2[Bloque A] + 'BD Centrales 2025'!Y974*[2]!Tabla2[Bloque B] + 'BD Centrales 2025'!Z974*[2]!Tabla2[Bloque C])*#REF!,"-")</f>
        <v>-</v>
      </c>
      <c r="AM955" s="12" t="str">
        <f t="shared" si="44"/>
        <v>-</v>
      </c>
      <c r="AN955" s="12">
        <f>IFERROR((AH955+AI955+AJ955)/(SUMIFS($W$2:$W$1194,$E$2:$E$1194,E955)*1000*#REF!),0)</f>
        <v>0</v>
      </c>
    </row>
    <row r="956" spans="1:40" ht="14.4" x14ac:dyDescent="0.3">
      <c r="A956" s="7">
        <v>2117</v>
      </c>
      <c r="B956" s="7" t="s">
        <v>3624</v>
      </c>
      <c r="C956" s="8" t="s">
        <v>3625</v>
      </c>
      <c r="D956" s="6" t="s">
        <v>3626</v>
      </c>
      <c r="E956" s="6" t="str">
        <f>_xlfn.XLOOKUP(D956,'[2]Coordinados SEN'!$A:$A,'[2]Coordinados SEN'!$B:$B,"-",0)</f>
        <v>77.450.369-2</v>
      </c>
      <c r="F956" s="6" t="s">
        <v>3626</v>
      </c>
      <c r="G956" s="6">
        <f t="shared" si="42"/>
        <v>1</v>
      </c>
      <c r="H956" s="6" t="s">
        <v>3627</v>
      </c>
      <c r="I956" s="6" t="s">
        <v>3592</v>
      </c>
      <c r="J956" s="6" t="str">
        <f>_xlfn.XLOOKUP(I956,'[2]Barras CMg'!$E$2:$E$1527,'[2]Barras CMg'!$A$2:$A$1527,"------",0,1)</f>
        <v>------</v>
      </c>
      <c r="K956" s="6" t="s">
        <v>397</v>
      </c>
      <c r="L956" s="6">
        <v>2025</v>
      </c>
      <c r="M956" s="6" t="s">
        <v>495</v>
      </c>
      <c r="N956" s="6" t="s">
        <v>496</v>
      </c>
      <c r="O956" s="6" t="s">
        <v>213</v>
      </c>
      <c r="P956" s="6" t="s">
        <v>362</v>
      </c>
      <c r="Q956" s="6" t="s">
        <v>363</v>
      </c>
      <c r="R956" s="6" t="s">
        <v>3593</v>
      </c>
      <c r="S956" s="6" t="s">
        <v>51</v>
      </c>
      <c r="T956" s="9" t="s">
        <v>3628</v>
      </c>
      <c r="U956" s="10">
        <v>9.01</v>
      </c>
      <c r="V956" s="10">
        <v>9</v>
      </c>
      <c r="W956" s="11" t="e">
        <f>_xlfn.XLOOKUP(C956,#REF!,#REF!,"S/I",0)</f>
        <v>#REF!</v>
      </c>
      <c r="X956" s="11" t="str">
        <f>_xlfn.XLOOKUP($D956,[2]Retiros_dinamica!$F:$F,[2]Retiros_dinamica!B:B,"S/I",0)</f>
        <v>S/I</v>
      </c>
      <c r="Y956" s="11" t="str">
        <f>_xlfn.XLOOKUP($D956,[2]Retiros_dinamica!$F:$F,[2]Retiros_dinamica!C:C,"S/I",0)</f>
        <v>S/I</v>
      </c>
      <c r="Z956" s="11" t="str">
        <f>_xlfn.XLOOKUP($D956,[2]Retiros_dinamica!$F:$F,[2]Retiros_dinamica!D:D,"S/I",0)</f>
        <v>S/I</v>
      </c>
      <c r="AA956" s="11" t="str">
        <f>_xlfn.XLOOKUP($D956,[2]Retiros_dinamica!$F:$F,[2]Retiros_dinamica!E:E,"S/I",0)</f>
        <v>S/I</v>
      </c>
      <c r="AB956" s="6" t="str">
        <f>_xlfn.XLOOKUP(C956,[2]CMg!$I$4:$I$106,[2]CMg!$M$4:$M$106,"----",0,1)</f>
        <v>----</v>
      </c>
      <c r="AC956" s="6" t="str">
        <f>_xlfn.XLOOKUP(C956,[2]CMg!$A$4:$A$106,[2]CMg!$B$4:$B$106,"----",0,1)</f>
        <v>----</v>
      </c>
      <c r="AD956" s="6" t="str">
        <f>_xlfn.XLOOKUP(C956,'[3]Promedio solar Cmg'!$A$4:$A$106,'[3]Promedio solar Cmg'!$B$4:$B$106,"----",0,1)</f>
        <v>----</v>
      </c>
      <c r="AH956" s="12">
        <f>_xlfn.XLOOKUP($E956,'[2]Balance económico'!$C:$C,'[2]Balance económico'!$D:$D,"-",0)</f>
        <v>591711603.93230247</v>
      </c>
      <c r="AI956" s="12">
        <f>_xlfn.XLOOKUP($E956,'[2]Balance económico'!$C:$C,'[2]Balance económico'!$E:$E,"-",0)</f>
        <v>97572789.167599991</v>
      </c>
      <c r="AJ956" s="12" t="str">
        <f>_xlfn.XLOOKUP($E956,'[2]Balance económico'!$C:$C,'[2]Balance económico'!$F:$F,"-",0)</f>
        <v>----</v>
      </c>
      <c r="AK956" s="6" t="str">
        <f t="shared" si="43"/>
        <v>PPA</v>
      </c>
      <c r="AL956" s="12" t="str" cm="1">
        <f t="array" ref="AL956">IFERROR((X956*[2]!Tabla2[Bloque A] + 'BD Centrales 2025'!Y361*[2]!Tabla2[Bloque B] + 'BD Centrales 2025'!Z361*[2]!Tabla2[Bloque C])*#REF!,"-")</f>
        <v>-</v>
      </c>
      <c r="AM956" s="12" t="str">
        <f t="shared" si="44"/>
        <v>-</v>
      </c>
      <c r="AN956" s="12">
        <f>IFERROR((AH956+AI956+AJ956)/(SUMIFS($W$2:$W$1194,$E$2:$E$1194,E956)*1000*#REF!),0)</f>
        <v>0</v>
      </c>
    </row>
    <row r="957" spans="1:40" ht="14.4" x14ac:dyDescent="0.3">
      <c r="A957" s="7">
        <v>2118</v>
      </c>
      <c r="B957" s="7" t="s">
        <v>3629</v>
      </c>
      <c r="C957" s="8" t="s">
        <v>3630</v>
      </c>
      <c r="D957" s="6" t="s">
        <v>3631</v>
      </c>
      <c r="E957" s="6" t="str">
        <f>_xlfn.XLOOKUP(D957,'[2]Coordinados SEN'!$A:$A,'[2]Coordinados SEN'!$B:$B,"-",0)</f>
        <v>77.262.056-K</v>
      </c>
      <c r="F957" s="6" t="s">
        <v>3631</v>
      </c>
      <c r="G957" s="6">
        <f t="shared" si="42"/>
        <v>1</v>
      </c>
      <c r="H957" s="6" t="s">
        <v>3632</v>
      </c>
      <c r="I957" s="6" t="s">
        <v>1979</v>
      </c>
      <c r="J957" s="6" t="str">
        <f>_xlfn.XLOOKUP(I957,'[2]Barras CMg'!$E$2:$E$1527,'[2]Barras CMg'!$A$2:$A$1527,"------",0,1)</f>
        <v>------</v>
      </c>
      <c r="K957" s="6" t="s">
        <v>397</v>
      </c>
      <c r="L957" s="6">
        <v>2025</v>
      </c>
      <c r="M957" s="6" t="s">
        <v>495</v>
      </c>
      <c r="N957" s="6" t="s">
        <v>496</v>
      </c>
      <c r="O957" s="6" t="s">
        <v>213</v>
      </c>
      <c r="P957" s="6" t="s">
        <v>164</v>
      </c>
      <c r="Q957" s="6" t="s">
        <v>831</v>
      </c>
      <c r="R957" s="6" t="s">
        <v>2405</v>
      </c>
      <c r="S957" s="6" t="s">
        <v>51</v>
      </c>
      <c r="T957" s="9" t="s">
        <v>3633</v>
      </c>
      <c r="U957" s="10">
        <v>2.5550000000000002</v>
      </c>
      <c r="V957" s="10">
        <v>2.5</v>
      </c>
      <c r="W957" s="11" t="e">
        <f>_xlfn.XLOOKUP(C957,#REF!,#REF!,"S/I",0)</f>
        <v>#REF!</v>
      </c>
      <c r="X957" s="11" t="str">
        <f>_xlfn.XLOOKUP($D957,[2]Retiros_dinamica!$F:$F,[2]Retiros_dinamica!B:B,"S/I",0)</f>
        <v>S/I</v>
      </c>
      <c r="Y957" s="11" t="str">
        <f>_xlfn.XLOOKUP($D957,[2]Retiros_dinamica!$F:$F,[2]Retiros_dinamica!C:C,"S/I",0)</f>
        <v>S/I</v>
      </c>
      <c r="Z957" s="11" t="str">
        <f>_xlfn.XLOOKUP($D957,[2]Retiros_dinamica!$F:$F,[2]Retiros_dinamica!D:D,"S/I",0)</f>
        <v>S/I</v>
      </c>
      <c r="AA957" s="11" t="str">
        <f>_xlfn.XLOOKUP($D957,[2]Retiros_dinamica!$F:$F,[2]Retiros_dinamica!E:E,"S/I",0)</f>
        <v>S/I</v>
      </c>
      <c r="AB957" s="6" t="str">
        <f>_xlfn.XLOOKUP(C957,[2]CMg!$I$4:$I$106,[2]CMg!$M$4:$M$106,"----",0,1)</f>
        <v>----</v>
      </c>
      <c r="AC957" s="6" t="str">
        <f>_xlfn.XLOOKUP(C957,[2]CMg!$A$4:$A$106,[2]CMg!$B$4:$B$106,"----",0,1)</f>
        <v>----</v>
      </c>
      <c r="AD957" s="6" t="str">
        <f>_xlfn.XLOOKUP(C957,'[3]Promedio solar Cmg'!$A$4:$A$106,'[3]Promedio solar Cmg'!$B$4:$B$106,"----",0,1)</f>
        <v>----</v>
      </c>
      <c r="AH957" s="12">
        <f>_xlfn.XLOOKUP($E957,'[2]Balance económico'!$C:$C,'[2]Balance económico'!$D:$D,"-",0)</f>
        <v>299835352.32222563</v>
      </c>
      <c r="AI957" s="12">
        <f>_xlfn.XLOOKUP($E957,'[2]Balance económico'!$C:$C,'[2]Balance económico'!$E:$E,"-",0)</f>
        <v>34736185.459799998</v>
      </c>
      <c r="AJ957" s="12" t="str">
        <f>_xlfn.XLOOKUP($E957,'[2]Balance económico'!$C:$C,'[2]Balance económico'!$F:$F,"-",0)</f>
        <v>----</v>
      </c>
      <c r="AK957" s="6" t="str">
        <f t="shared" si="43"/>
        <v>PPA</v>
      </c>
      <c r="AL957" s="12" t="str" cm="1">
        <f t="array" ref="AL957">IFERROR((X957*[2]!Tabla2[Bloque A] + 'BD Centrales 2025'!Y217*[2]!Tabla2[Bloque B] + 'BD Centrales 2025'!Z217*[2]!Tabla2[Bloque C])*#REF!,"-")</f>
        <v>-</v>
      </c>
      <c r="AM957" s="12" t="str">
        <f t="shared" si="44"/>
        <v>-</v>
      </c>
      <c r="AN957" s="12">
        <f>IFERROR((AH957+AI957+AJ957)/(SUMIFS($W$2:$W$1194,$E$2:$E$1194,E957)*1000*#REF!),0)</f>
        <v>0</v>
      </c>
    </row>
    <row r="958" spans="1:40" ht="14.4" x14ac:dyDescent="0.3">
      <c r="A958" s="7">
        <v>2122</v>
      </c>
      <c r="B958" s="7" t="s">
        <v>3556</v>
      </c>
      <c r="C958" s="8" t="s">
        <v>3557</v>
      </c>
      <c r="D958" s="6" t="s">
        <v>584</v>
      </c>
      <c r="E958" s="6" t="str">
        <f>_xlfn.XLOOKUP(D958,'[2]Coordinados SEN'!$A:$A,'[2]Coordinados SEN'!$B:$B,"-",0)</f>
        <v>76.412.562-2</v>
      </c>
      <c r="F958" s="6" t="s">
        <v>584</v>
      </c>
      <c r="G958" s="6">
        <f t="shared" si="42"/>
        <v>39</v>
      </c>
      <c r="H958" s="6" t="s">
        <v>3558</v>
      </c>
      <c r="I958" s="6" t="s">
        <v>3559</v>
      </c>
      <c r="J958" s="6" t="str">
        <f>_xlfn.XLOOKUP(I958,'[2]Barras CMg'!$E$2:$E$1527,'[2]Barras CMg'!$A$2:$A$1527,"------",0,1)</f>
        <v>LA_CABANA_____220</v>
      </c>
      <c r="K958" s="6">
        <v>22</v>
      </c>
      <c r="L958" s="6">
        <v>2025</v>
      </c>
      <c r="M958" s="6" t="s">
        <v>211</v>
      </c>
      <c r="N958" s="6" t="s">
        <v>212</v>
      </c>
      <c r="O958" s="6" t="s">
        <v>47</v>
      </c>
      <c r="P958" s="6" t="s">
        <v>229</v>
      </c>
      <c r="Q958" s="6" t="s">
        <v>1842</v>
      </c>
      <c r="R958" s="6" t="s">
        <v>3560</v>
      </c>
      <c r="S958" s="6" t="s">
        <v>51</v>
      </c>
      <c r="T958" s="9" t="s">
        <v>3561</v>
      </c>
      <c r="U958" s="10">
        <v>107.8434</v>
      </c>
      <c r="V958" s="10">
        <v>105.23</v>
      </c>
      <c r="W958" s="11" t="e">
        <f>_xlfn.XLOOKUP(C958,#REF!,#REF!,"S/I",0)</f>
        <v>#REF!</v>
      </c>
      <c r="X958" s="11" t="str">
        <f>_xlfn.XLOOKUP($D958,[2]Retiros_dinamica!$F:$F,[2]Retiros_dinamica!B:B,"S/I",0)</f>
        <v>S/I</v>
      </c>
      <c r="Y958" s="11" t="str">
        <f>_xlfn.XLOOKUP($D958,[2]Retiros_dinamica!$F:$F,[2]Retiros_dinamica!C:C,"S/I",0)</f>
        <v>S/I</v>
      </c>
      <c r="Z958" s="11" t="str">
        <f>_xlfn.XLOOKUP($D958,[2]Retiros_dinamica!$F:$F,[2]Retiros_dinamica!D:D,"S/I",0)</f>
        <v>S/I</v>
      </c>
      <c r="AA958" s="11" t="str">
        <f>_xlfn.XLOOKUP($D958,[2]Retiros_dinamica!$F:$F,[2]Retiros_dinamica!E:E,"S/I",0)</f>
        <v>S/I</v>
      </c>
      <c r="AB958" s="6" t="str">
        <f>_xlfn.XLOOKUP(C958,[2]CMg!$I$4:$I$106,[2]CMg!$M$4:$M$106,"----",0,1)</f>
        <v>----</v>
      </c>
      <c r="AC958" s="6" t="str">
        <f>_xlfn.XLOOKUP(C958,[2]CMg!$A$4:$A$106,[2]CMg!$B$4:$B$106,"----",0,1)</f>
        <v>----</v>
      </c>
      <c r="AD958" s="6" t="str">
        <f>_xlfn.XLOOKUP(C958,'[3]Promedio solar Cmg'!$A$4:$A$106,'[3]Promedio solar Cmg'!$B$4:$B$106,"----",0,1)</f>
        <v>----</v>
      </c>
      <c r="AH958" s="12">
        <f>_xlfn.XLOOKUP($E958,'[2]Balance económico'!$C:$C,'[2]Balance económico'!$D:$D,"-",0)</f>
        <v>6375328015.7772694</v>
      </c>
      <c r="AI958" s="12">
        <f>_xlfn.XLOOKUP($E958,'[2]Balance económico'!$C:$C,'[2]Balance económico'!$E:$E,"-",0)</f>
        <v>48172067074.887741</v>
      </c>
      <c r="AJ958" s="12">
        <f>_xlfn.XLOOKUP($E958,'[2]Balance económico'!$C:$C,'[2]Balance económico'!$F:$F,"-",0)</f>
        <v>879755791.67572367</v>
      </c>
      <c r="AK958" s="6" t="str">
        <f t="shared" si="43"/>
        <v>PPA</v>
      </c>
      <c r="AL958" s="12" t="str" cm="1">
        <f t="array" ref="AL958">IFERROR((X958*[2]!Tabla2[Bloque A] + 'BD Centrales 2025'!Y647*[2]!Tabla2[Bloque B] + 'BD Centrales 2025'!Z647*[2]!Tabla2[Bloque C])*#REF!,"-")</f>
        <v>-</v>
      </c>
      <c r="AM958" s="12" t="str">
        <f t="shared" si="44"/>
        <v>-</v>
      </c>
      <c r="AN958" s="12">
        <f>IFERROR((AH958+AI958+AJ958)/(SUMIFS($W$2:$W$1194,$E$2:$E$1194,E958)*1000*#REF!),0)</f>
        <v>0</v>
      </c>
    </row>
    <row r="959" spans="1:40" ht="14.4" x14ac:dyDescent="0.3">
      <c r="A959" s="7">
        <v>2123</v>
      </c>
      <c r="B959" s="7" t="s">
        <v>3634</v>
      </c>
      <c r="C959" s="8" t="s">
        <v>3635</v>
      </c>
      <c r="D959" s="6" t="s">
        <v>3636</v>
      </c>
      <c r="E959" s="6" t="str">
        <f>_xlfn.XLOOKUP(D959,'[2]Coordinados SEN'!$A:$A,'[2]Coordinados SEN'!$B:$B,"-",0)</f>
        <v>77.367.441-8</v>
      </c>
      <c r="F959" s="6" t="s">
        <v>3636</v>
      </c>
      <c r="G959" s="6">
        <f t="shared" si="42"/>
        <v>1</v>
      </c>
      <c r="H959" s="6" t="s">
        <v>3637</v>
      </c>
      <c r="I959" s="6" t="s">
        <v>921</v>
      </c>
      <c r="J959" s="6" t="str">
        <f>_xlfn.XLOOKUP(I959,'[2]Barras CMg'!$E$2:$E$1527,'[2]Barras CMg'!$A$2:$A$1527,"------",0,1)</f>
        <v>------</v>
      </c>
      <c r="K959" s="6" t="s">
        <v>397</v>
      </c>
      <c r="L959" s="6">
        <v>2025</v>
      </c>
      <c r="M959" s="6" t="s">
        <v>495</v>
      </c>
      <c r="N959" s="6" t="s">
        <v>496</v>
      </c>
      <c r="O959" s="6" t="s">
        <v>213</v>
      </c>
      <c r="P959" s="6" t="s">
        <v>164</v>
      </c>
      <c r="Q959" s="6" t="s">
        <v>221</v>
      </c>
      <c r="R959" s="6" t="s">
        <v>221</v>
      </c>
      <c r="S959" s="6" t="s">
        <v>51</v>
      </c>
      <c r="T959" s="9" t="s">
        <v>3638</v>
      </c>
      <c r="U959" s="10">
        <v>2.2400000000000002</v>
      </c>
      <c r="V959" s="10">
        <v>2.2000000000000002</v>
      </c>
      <c r="W959" s="11" t="e">
        <f>_xlfn.XLOOKUP(C959,#REF!,#REF!,"S/I",0)</f>
        <v>#REF!</v>
      </c>
      <c r="X959" s="11" t="str">
        <f>_xlfn.XLOOKUP($D959,[2]Retiros_dinamica!$F:$F,[2]Retiros_dinamica!B:B,"S/I",0)</f>
        <v>S/I</v>
      </c>
      <c r="Y959" s="11" t="str">
        <f>_xlfn.XLOOKUP($D959,[2]Retiros_dinamica!$F:$F,[2]Retiros_dinamica!C:C,"S/I",0)</f>
        <v>S/I</v>
      </c>
      <c r="Z959" s="11" t="str">
        <f>_xlfn.XLOOKUP($D959,[2]Retiros_dinamica!$F:$F,[2]Retiros_dinamica!D:D,"S/I",0)</f>
        <v>S/I</v>
      </c>
      <c r="AA959" s="11" t="str">
        <f>_xlfn.XLOOKUP($D959,[2]Retiros_dinamica!$F:$F,[2]Retiros_dinamica!E:E,"S/I",0)</f>
        <v>S/I</v>
      </c>
      <c r="AB959" s="6" t="str">
        <f>_xlfn.XLOOKUP(C959,[2]CMg!$I$4:$I$106,[2]CMg!$M$4:$M$106,"----",0,1)</f>
        <v>----</v>
      </c>
      <c r="AC959" s="6" t="str">
        <f>_xlfn.XLOOKUP(C959,[2]CMg!$A$4:$A$106,[2]CMg!$B$4:$B$106,"----",0,1)</f>
        <v>----</v>
      </c>
      <c r="AD959" s="6" t="str">
        <f>_xlfn.XLOOKUP(C959,'[3]Promedio solar Cmg'!$A$4:$A$106,'[3]Promedio solar Cmg'!$B$4:$B$106,"----",0,1)</f>
        <v>----</v>
      </c>
      <c r="AH959" s="12">
        <f>_xlfn.XLOOKUP($E959,'[2]Balance económico'!$C:$C,'[2]Balance económico'!$D:$D,"-",0)</f>
        <v>306813410.44794643</v>
      </c>
      <c r="AI959" s="12">
        <f>_xlfn.XLOOKUP($E959,'[2]Balance económico'!$C:$C,'[2]Balance económico'!$E:$E,"-",0)</f>
        <v>30425661.332800005</v>
      </c>
      <c r="AJ959" s="12" t="str">
        <f>_xlfn.XLOOKUP($E959,'[2]Balance económico'!$C:$C,'[2]Balance económico'!$F:$F,"-",0)</f>
        <v>----</v>
      </c>
      <c r="AK959" s="6" t="str">
        <f t="shared" si="43"/>
        <v>PPA</v>
      </c>
      <c r="AL959" s="12" t="str" cm="1">
        <f t="array" ref="AL959">IFERROR((X959*[2]!Tabla2[Bloque A] + 'BD Centrales 2025'!Y181*[2]!Tabla2[Bloque B] + 'BD Centrales 2025'!Z181*[2]!Tabla2[Bloque C])*#REF!,"-")</f>
        <v>-</v>
      </c>
      <c r="AM959" s="12" t="str">
        <f t="shared" si="44"/>
        <v>-</v>
      </c>
      <c r="AN959" s="12">
        <f>IFERROR((AH959+AI959+AJ959)/(SUMIFS($W$2:$W$1194,$E$2:$E$1194,E959)*1000*#REF!),0)</f>
        <v>0</v>
      </c>
    </row>
    <row r="960" spans="1:40" ht="14.4" x14ac:dyDescent="0.3">
      <c r="A960" s="7">
        <v>2124</v>
      </c>
      <c r="B960" s="7" t="s">
        <v>3639</v>
      </c>
      <c r="C960" s="8" t="s">
        <v>3640</v>
      </c>
      <c r="D960" s="6" t="s">
        <v>3641</v>
      </c>
      <c r="E960" s="6" t="str">
        <f>_xlfn.XLOOKUP(D960,'[2]Coordinados SEN'!$A:$A,'[2]Coordinados SEN'!$B:$B,"-",0)</f>
        <v>77.337.343-4</v>
      </c>
      <c r="F960" s="6" t="s">
        <v>3641</v>
      </c>
      <c r="G960" s="6">
        <f t="shared" si="42"/>
        <v>1</v>
      </c>
      <c r="H960" s="6" t="s">
        <v>3642</v>
      </c>
      <c r="I960" s="6" t="s">
        <v>3277</v>
      </c>
      <c r="J960" s="6" t="str">
        <f>_xlfn.XLOOKUP(I960,'[2]Barras CMg'!$E$2:$E$1527,'[2]Barras CMg'!$A$2:$A$1527,"------",0,1)</f>
        <v>------</v>
      </c>
      <c r="K960" s="6" t="s">
        <v>397</v>
      </c>
      <c r="L960" s="6">
        <v>2025</v>
      </c>
      <c r="M960" s="6" t="s">
        <v>495</v>
      </c>
      <c r="N960" s="6" t="s">
        <v>496</v>
      </c>
      <c r="O960" s="6" t="s">
        <v>213</v>
      </c>
      <c r="P960" s="6" t="s">
        <v>164</v>
      </c>
      <c r="Q960" s="6" t="s">
        <v>707</v>
      </c>
      <c r="R960" s="6" t="s">
        <v>749</v>
      </c>
      <c r="S960" s="6" t="s">
        <v>51</v>
      </c>
      <c r="T960" s="9" t="s">
        <v>3643</v>
      </c>
      <c r="U960" s="10">
        <v>2.7130000000000001</v>
      </c>
      <c r="V960" s="10">
        <v>2.7</v>
      </c>
      <c r="W960" s="11" t="e">
        <f>_xlfn.XLOOKUP(C960,#REF!,#REF!,"S/I",0)</f>
        <v>#REF!</v>
      </c>
      <c r="X960" s="11" t="str">
        <f>_xlfn.XLOOKUP($D960,[2]Retiros_dinamica!$F:$F,[2]Retiros_dinamica!B:B,"S/I",0)</f>
        <v>S/I</v>
      </c>
      <c r="Y960" s="11" t="str">
        <f>_xlfn.XLOOKUP($D960,[2]Retiros_dinamica!$F:$F,[2]Retiros_dinamica!C:C,"S/I",0)</f>
        <v>S/I</v>
      </c>
      <c r="Z960" s="11" t="str">
        <f>_xlfn.XLOOKUP($D960,[2]Retiros_dinamica!$F:$F,[2]Retiros_dinamica!D:D,"S/I",0)</f>
        <v>S/I</v>
      </c>
      <c r="AA960" s="11" t="str">
        <f>_xlfn.XLOOKUP($D960,[2]Retiros_dinamica!$F:$F,[2]Retiros_dinamica!E:E,"S/I",0)</f>
        <v>S/I</v>
      </c>
      <c r="AB960" s="6" t="str">
        <f>_xlfn.XLOOKUP(C960,[2]CMg!$I$4:$I$106,[2]CMg!$M$4:$M$106,"----",0,1)</f>
        <v>----</v>
      </c>
      <c r="AC960" s="6" t="str">
        <f>_xlfn.XLOOKUP(C960,[2]CMg!$A$4:$A$106,[2]CMg!$B$4:$B$106,"----",0,1)</f>
        <v>----</v>
      </c>
      <c r="AD960" s="6" t="str">
        <f>_xlfn.XLOOKUP(C960,'[3]Promedio solar Cmg'!$A$4:$A$106,'[3]Promedio solar Cmg'!$B$4:$B$106,"----",0,1)</f>
        <v>----</v>
      </c>
      <c r="AH960" s="12">
        <f>_xlfn.XLOOKUP($E960,'[2]Balance económico'!$C:$C,'[2]Balance económico'!$D:$D,"-",0)</f>
        <v>299829002.11721528</v>
      </c>
      <c r="AI960" s="12">
        <f>_xlfn.XLOOKUP($E960,'[2]Balance económico'!$C:$C,'[2]Balance económico'!$E:$E,"-",0)</f>
        <v>37655052.859999999</v>
      </c>
      <c r="AJ960" s="12" t="str">
        <f>_xlfn.XLOOKUP($E960,'[2]Balance económico'!$C:$C,'[2]Balance económico'!$F:$F,"-",0)</f>
        <v>----</v>
      </c>
      <c r="AK960" s="6" t="str">
        <f t="shared" si="43"/>
        <v>PPA</v>
      </c>
      <c r="AL960" s="12" t="str" cm="1">
        <f t="array" ref="AL960">IFERROR((X960*[2]!Tabla2[Bloque A] + 'BD Centrales 2025'!Y243*[2]!Tabla2[Bloque B] + 'BD Centrales 2025'!Z243*[2]!Tabla2[Bloque C])*#REF!,"-")</f>
        <v>-</v>
      </c>
      <c r="AM960" s="12" t="str">
        <f t="shared" si="44"/>
        <v>-</v>
      </c>
      <c r="AN960" s="12">
        <f>IFERROR((AH960+AI960+AJ960)/(SUMIFS($W$2:$W$1194,$E$2:$E$1194,E960)*1000*#REF!),0)</f>
        <v>0</v>
      </c>
    </row>
    <row r="961" spans="1:40" ht="14.4" x14ac:dyDescent="0.3">
      <c r="A961" s="7">
        <v>2125</v>
      </c>
      <c r="B961" s="7" t="s">
        <v>3644</v>
      </c>
      <c r="C961" s="8" t="s">
        <v>3645</v>
      </c>
      <c r="D961" s="6" t="s">
        <v>3646</v>
      </c>
      <c r="E961" s="6" t="str">
        <f>_xlfn.XLOOKUP(D961,'[2]Coordinados SEN'!$A:$A,'[2]Coordinados SEN'!$B:$B,"-",0)</f>
        <v>77.262.077-2</v>
      </c>
      <c r="F961" s="6" t="s">
        <v>3646</v>
      </c>
      <c r="G961" s="6">
        <f t="shared" si="42"/>
        <v>1</v>
      </c>
      <c r="H961" s="6" t="s">
        <v>3647</v>
      </c>
      <c r="I961" s="6" t="s">
        <v>2361</v>
      </c>
      <c r="J961" s="6" t="str">
        <f>_xlfn.XLOOKUP(I961,'[2]Barras CMg'!$E$2:$E$1527,'[2]Barras CMg'!$A$2:$A$1527,"------",0,1)</f>
        <v>------</v>
      </c>
      <c r="K961" s="6" t="s">
        <v>397</v>
      </c>
      <c r="L961" s="6">
        <v>2025</v>
      </c>
      <c r="M961" s="6" t="s">
        <v>495</v>
      </c>
      <c r="N961" s="6" t="s">
        <v>496</v>
      </c>
      <c r="O961" s="6" t="s">
        <v>213</v>
      </c>
      <c r="P961" s="6" t="s">
        <v>164</v>
      </c>
      <c r="Q961" s="6" t="s">
        <v>371</v>
      </c>
      <c r="R961" s="6" t="s">
        <v>2362</v>
      </c>
      <c r="S961" s="6" t="s">
        <v>51</v>
      </c>
      <c r="T961" s="9" t="s">
        <v>3648</v>
      </c>
      <c r="U961" s="10">
        <v>9.1460000000000008</v>
      </c>
      <c r="V961" s="10">
        <v>9</v>
      </c>
      <c r="W961" s="11" t="e">
        <f>_xlfn.XLOOKUP(C961,#REF!,#REF!,"S/I",0)</f>
        <v>#REF!</v>
      </c>
      <c r="X961" s="11" t="str">
        <f>_xlfn.XLOOKUP($D961,[2]Retiros_dinamica!$F:$F,[2]Retiros_dinamica!B:B,"S/I",0)</f>
        <v>S/I</v>
      </c>
      <c r="Y961" s="11" t="str">
        <f>_xlfn.XLOOKUP($D961,[2]Retiros_dinamica!$F:$F,[2]Retiros_dinamica!C:C,"S/I",0)</f>
        <v>S/I</v>
      </c>
      <c r="Z961" s="11" t="str">
        <f>_xlfn.XLOOKUP($D961,[2]Retiros_dinamica!$F:$F,[2]Retiros_dinamica!D:D,"S/I",0)</f>
        <v>S/I</v>
      </c>
      <c r="AA961" s="11" t="str">
        <f>_xlfn.XLOOKUP($D961,[2]Retiros_dinamica!$F:$F,[2]Retiros_dinamica!E:E,"S/I",0)</f>
        <v>S/I</v>
      </c>
      <c r="AB961" s="6" t="str">
        <f>_xlfn.XLOOKUP(C961,[2]CMg!$I$4:$I$106,[2]CMg!$M$4:$M$106,"----",0,1)</f>
        <v>----</v>
      </c>
      <c r="AC961" s="6" t="str">
        <f>_xlfn.XLOOKUP(C961,[2]CMg!$A$4:$A$106,[2]CMg!$B$4:$B$106,"----",0,1)</f>
        <v>----</v>
      </c>
      <c r="AD961" s="6" t="str">
        <f>_xlfn.XLOOKUP(C961,'[3]Promedio solar Cmg'!$A$4:$A$106,'[3]Promedio solar Cmg'!$B$4:$B$106,"----",0,1)</f>
        <v>----</v>
      </c>
      <c r="AH961" s="12">
        <f>_xlfn.XLOOKUP($E961,'[2]Balance económico'!$C:$C,'[2]Balance económico'!$D:$D,"-",0)</f>
        <v>977733224.04370713</v>
      </c>
      <c r="AI961" s="12">
        <f>_xlfn.XLOOKUP($E961,'[2]Balance económico'!$C:$C,'[2]Balance económico'!$E:$E,"-",0)</f>
        <v>124992237.45379999</v>
      </c>
      <c r="AJ961" s="12" t="str">
        <f>_xlfn.XLOOKUP($E961,'[2]Balance económico'!$C:$C,'[2]Balance económico'!$F:$F,"-",0)</f>
        <v>----</v>
      </c>
      <c r="AK961" s="6" t="str">
        <f t="shared" si="43"/>
        <v>PPA</v>
      </c>
      <c r="AL961" s="12" t="str" cm="1">
        <f t="array" ref="AL961">IFERROR((X961*[2]!Tabla2[Bloque A] + 'BD Centrales 2025'!Y437*[2]!Tabla2[Bloque B] + 'BD Centrales 2025'!Z437*[2]!Tabla2[Bloque C])*#REF!,"-")</f>
        <v>-</v>
      </c>
      <c r="AM961" s="12" t="str">
        <f t="shared" si="44"/>
        <v>-</v>
      </c>
      <c r="AN961" s="12">
        <f>IFERROR((AH961+AI961+AJ961)/(SUMIFS($W$2:$W$1194,$E$2:$E$1194,E961)*1000*#REF!),0)</f>
        <v>0</v>
      </c>
    </row>
    <row r="962" spans="1:40" ht="14.4" x14ac:dyDescent="0.3">
      <c r="A962" s="7">
        <v>2126</v>
      </c>
      <c r="B962" s="7" t="s">
        <v>3649</v>
      </c>
      <c r="C962" s="8" t="s">
        <v>3650</v>
      </c>
      <c r="D962" s="6" t="s">
        <v>3651</v>
      </c>
      <c r="E962" s="6" t="str">
        <f>_xlfn.XLOOKUP(D962,'[2]Coordinados SEN'!$A:$A,'[2]Coordinados SEN'!$B:$B,"-",0)</f>
        <v>77.213.663-3</v>
      </c>
      <c r="F962" s="6" t="s">
        <v>3651</v>
      </c>
      <c r="G962" s="6">
        <f t="shared" ref="G962:G1025" si="45">COUNTIFS($D$2:$D$1194,D962)</f>
        <v>1</v>
      </c>
      <c r="H962" s="6" t="s">
        <v>3652</v>
      </c>
      <c r="I962" s="6" t="s">
        <v>3050</v>
      </c>
      <c r="J962" s="6" t="str">
        <f>_xlfn.XLOOKUP(I962,'[2]Barras CMg'!$E$2:$E$1527,'[2]Barras CMg'!$A$2:$A$1527,"------",0,1)</f>
        <v>------</v>
      </c>
      <c r="K962" s="6" t="s">
        <v>397</v>
      </c>
      <c r="L962" s="6">
        <v>2025</v>
      </c>
      <c r="M962" s="6" t="s">
        <v>495</v>
      </c>
      <c r="N962" s="6" t="s">
        <v>496</v>
      </c>
      <c r="O962" s="6" t="s">
        <v>213</v>
      </c>
      <c r="P962" s="6" t="s">
        <v>106</v>
      </c>
      <c r="Q962" s="6" t="s">
        <v>243</v>
      </c>
      <c r="R962" s="6" t="s">
        <v>1622</v>
      </c>
      <c r="S962" s="6" t="s">
        <v>51</v>
      </c>
      <c r="T962" s="9" t="s">
        <v>3653</v>
      </c>
      <c r="U962" s="10">
        <v>2.74</v>
      </c>
      <c r="V962" s="10">
        <v>2.7</v>
      </c>
      <c r="W962" s="11" t="e">
        <f>_xlfn.XLOOKUP(C962,#REF!,#REF!,"S/I",0)</f>
        <v>#REF!</v>
      </c>
      <c r="X962" s="11" t="str">
        <f>_xlfn.XLOOKUP($D962,[2]Retiros_dinamica!$F:$F,[2]Retiros_dinamica!B:B,"S/I",0)</f>
        <v>S/I</v>
      </c>
      <c r="Y962" s="11" t="str">
        <f>_xlfn.XLOOKUP($D962,[2]Retiros_dinamica!$F:$F,[2]Retiros_dinamica!C:C,"S/I",0)</f>
        <v>S/I</v>
      </c>
      <c r="Z962" s="11" t="str">
        <f>_xlfn.XLOOKUP($D962,[2]Retiros_dinamica!$F:$F,[2]Retiros_dinamica!D:D,"S/I",0)</f>
        <v>S/I</v>
      </c>
      <c r="AA962" s="11" t="str">
        <f>_xlfn.XLOOKUP($D962,[2]Retiros_dinamica!$F:$F,[2]Retiros_dinamica!E:E,"S/I",0)</f>
        <v>S/I</v>
      </c>
      <c r="AB962" s="6" t="str">
        <f>_xlfn.XLOOKUP(C962,[2]CMg!$I$4:$I$106,[2]CMg!$M$4:$M$106,"----",0,1)</f>
        <v>----</v>
      </c>
      <c r="AC962" s="6" t="str">
        <f>_xlfn.XLOOKUP(C962,[2]CMg!$A$4:$A$106,[2]CMg!$B$4:$B$106,"----",0,1)</f>
        <v>----</v>
      </c>
      <c r="AD962" s="6" t="str">
        <f>_xlfn.XLOOKUP(C962,'[3]Promedio solar Cmg'!$A$4:$A$106,'[3]Promedio solar Cmg'!$B$4:$B$106,"----",0,1)</f>
        <v>----</v>
      </c>
      <c r="AH962" s="12">
        <f>_xlfn.XLOOKUP($E962,'[2]Balance económico'!$C:$C,'[2]Balance económico'!$D:$D,"-",0)</f>
        <v>181313427.66967535</v>
      </c>
      <c r="AI962" s="12">
        <f>_xlfn.XLOOKUP($E962,'[2]Balance económico'!$C:$C,'[2]Balance económico'!$E:$E,"-",0)</f>
        <v>18680917.230000004</v>
      </c>
      <c r="AJ962" s="12" t="str">
        <f>_xlfn.XLOOKUP($E962,'[2]Balance económico'!$C:$C,'[2]Balance económico'!$F:$F,"-",0)</f>
        <v>----</v>
      </c>
      <c r="AK962" s="6" t="str">
        <f t="shared" ref="AK962:AK1025" si="46">IF(AA962&gt;0,"PPA","-")</f>
        <v>PPA</v>
      </c>
      <c r="AL962" s="12" t="str" cm="1">
        <f t="array" ref="AL962">IFERROR((X962*[2]!Tabla2[Bloque A] + 'BD Centrales 2025'!Y145*[2]!Tabla2[Bloque B] + 'BD Centrales 2025'!Z145*[2]!Tabla2[Bloque C])*#REF!,"-")</f>
        <v>-</v>
      </c>
      <c r="AM962" s="12" t="str">
        <f t="shared" ref="AM962:AM1025" si="47">IFERROR(AH962+AL962,"-")</f>
        <v>-</v>
      </c>
      <c r="AN962" s="12">
        <f>IFERROR((AH962+AI962+AJ962)/(SUMIFS($W$2:$W$1194,$E$2:$E$1194,E962)*1000*#REF!),0)</f>
        <v>0</v>
      </c>
    </row>
    <row r="963" spans="1:40" ht="14.4" x14ac:dyDescent="0.3">
      <c r="A963" s="7">
        <v>2127</v>
      </c>
      <c r="B963" s="7" t="s">
        <v>3654</v>
      </c>
      <c r="C963" s="8" t="s">
        <v>3655</v>
      </c>
      <c r="D963" s="6" t="s">
        <v>3656</v>
      </c>
      <c r="E963" s="6" t="str">
        <f>_xlfn.XLOOKUP(D963,'[2]Coordinados SEN'!$A:$A,'[2]Coordinados SEN'!$B:$B,"-",0)</f>
        <v>77.262.079-9</v>
      </c>
      <c r="F963" s="6" t="s">
        <v>3656</v>
      </c>
      <c r="G963" s="6">
        <f t="shared" si="45"/>
        <v>1</v>
      </c>
      <c r="H963" s="6" t="s">
        <v>3657</v>
      </c>
      <c r="I963" s="6" t="s">
        <v>2266</v>
      </c>
      <c r="J963" s="6" t="str">
        <f>_xlfn.XLOOKUP(I963,'[2]Barras CMg'!$E$2:$E$1527,'[2]Barras CMg'!$A$2:$A$1527,"------",0,1)</f>
        <v>------</v>
      </c>
      <c r="K963" s="6" t="s">
        <v>397</v>
      </c>
      <c r="L963" s="6">
        <v>2025</v>
      </c>
      <c r="M963" s="6" t="s">
        <v>495</v>
      </c>
      <c r="N963" s="6" t="s">
        <v>496</v>
      </c>
      <c r="O963" s="6" t="s">
        <v>213</v>
      </c>
      <c r="P963" s="6" t="s">
        <v>164</v>
      </c>
      <c r="Q963" s="6" t="s">
        <v>371</v>
      </c>
      <c r="R963" s="6" t="s">
        <v>2362</v>
      </c>
      <c r="S963" s="6" t="s">
        <v>51</v>
      </c>
      <c r="T963" s="9" t="s">
        <v>3658</v>
      </c>
      <c r="U963" s="10">
        <v>9.1809999999999992</v>
      </c>
      <c r="V963" s="10">
        <v>9</v>
      </c>
      <c r="W963" s="11" t="e">
        <f>_xlfn.XLOOKUP(C963,#REF!,#REF!,"S/I",0)</f>
        <v>#REF!</v>
      </c>
      <c r="X963" s="11" t="str">
        <f>_xlfn.XLOOKUP($D963,[2]Retiros_dinamica!$F:$F,[2]Retiros_dinamica!B:B,"S/I",0)</f>
        <v>S/I</v>
      </c>
      <c r="Y963" s="11" t="str">
        <f>_xlfn.XLOOKUP($D963,[2]Retiros_dinamica!$F:$F,[2]Retiros_dinamica!C:C,"S/I",0)</f>
        <v>S/I</v>
      </c>
      <c r="Z963" s="11" t="str">
        <f>_xlfn.XLOOKUP($D963,[2]Retiros_dinamica!$F:$F,[2]Retiros_dinamica!D:D,"S/I",0)</f>
        <v>S/I</v>
      </c>
      <c r="AA963" s="11" t="str">
        <f>_xlfn.XLOOKUP($D963,[2]Retiros_dinamica!$F:$F,[2]Retiros_dinamica!E:E,"S/I",0)</f>
        <v>S/I</v>
      </c>
      <c r="AB963" s="6" t="str">
        <f>_xlfn.XLOOKUP(C963,[2]CMg!$I$4:$I$106,[2]CMg!$M$4:$M$106,"----",0,1)</f>
        <v>----</v>
      </c>
      <c r="AC963" s="6" t="str">
        <f>_xlfn.XLOOKUP(C963,[2]CMg!$A$4:$A$106,[2]CMg!$B$4:$B$106,"----",0,1)</f>
        <v>----</v>
      </c>
      <c r="AD963" s="6" t="str">
        <f>_xlfn.XLOOKUP(C963,'[3]Promedio solar Cmg'!$A$4:$A$106,'[3]Promedio solar Cmg'!$B$4:$B$106,"----",0,1)</f>
        <v>----</v>
      </c>
      <c r="AH963" s="12">
        <f>_xlfn.XLOOKUP($E963,'[2]Balance económico'!$C:$C,'[2]Balance económico'!$D:$D,"-",0)</f>
        <v>1096867937.337173</v>
      </c>
      <c r="AI963" s="12">
        <f>_xlfn.XLOOKUP($E963,'[2]Balance económico'!$C:$C,'[2]Balance económico'!$E:$E,"-",0)</f>
        <v>124566874.4218</v>
      </c>
      <c r="AJ963" s="12" t="str">
        <f>_xlfn.XLOOKUP($E963,'[2]Balance económico'!$C:$C,'[2]Balance económico'!$F:$F,"-",0)</f>
        <v>----</v>
      </c>
      <c r="AK963" s="6" t="str">
        <f t="shared" si="46"/>
        <v>PPA</v>
      </c>
      <c r="AL963" s="12" t="str" cm="1">
        <f t="array" ref="AL963">IFERROR((X963*[2]!Tabla2[Bloque A] + 'BD Centrales 2025'!Y433*[2]!Tabla2[Bloque B] + 'BD Centrales 2025'!Z433*[2]!Tabla2[Bloque C])*#REF!,"-")</f>
        <v>-</v>
      </c>
      <c r="AM963" s="12" t="str">
        <f t="shared" si="47"/>
        <v>-</v>
      </c>
      <c r="AN963" s="12">
        <f>IFERROR((AH963+AI963+AJ963)/(SUMIFS($W$2:$W$1194,$E$2:$E$1194,E963)*1000*#REF!),0)</f>
        <v>0</v>
      </c>
    </row>
    <row r="964" spans="1:40" ht="14.4" x14ac:dyDescent="0.3">
      <c r="A964" s="7">
        <v>2128</v>
      </c>
      <c r="B964" s="7" t="s">
        <v>3659</v>
      </c>
      <c r="C964" s="8" t="s">
        <v>3660</v>
      </c>
      <c r="D964" s="6" t="s">
        <v>3661</v>
      </c>
      <c r="E964" s="6" t="str">
        <f>_xlfn.XLOOKUP(D964,'[2]Coordinados SEN'!$A:$A,'[2]Coordinados SEN'!$B:$B,"-",0)</f>
        <v>77.087.842-K</v>
      </c>
      <c r="F964" s="6" t="s">
        <v>3661</v>
      </c>
      <c r="G964" s="6">
        <f t="shared" si="45"/>
        <v>1</v>
      </c>
      <c r="H964" s="6" t="s">
        <v>3662</v>
      </c>
      <c r="I964" s="6" t="s">
        <v>2554</v>
      </c>
      <c r="J964" s="6" t="str">
        <f>_xlfn.XLOOKUP(I964,'[2]Barras CMg'!$E$2:$E$1527,'[2]Barras CMg'!$A$2:$A$1527,"------",0,1)</f>
        <v>------</v>
      </c>
      <c r="K964" s="6" t="s">
        <v>397</v>
      </c>
      <c r="L964" s="6">
        <v>2025</v>
      </c>
      <c r="M964" s="6" t="s">
        <v>495</v>
      </c>
      <c r="N964" s="6" t="s">
        <v>496</v>
      </c>
      <c r="O964" s="6" t="s">
        <v>213</v>
      </c>
      <c r="P964" s="6" t="s">
        <v>477</v>
      </c>
      <c r="Q964" s="6" t="s">
        <v>766</v>
      </c>
      <c r="R964" s="6" t="s">
        <v>1428</v>
      </c>
      <c r="S964" s="6" t="s">
        <v>51</v>
      </c>
      <c r="T964" s="9" t="s">
        <v>3663</v>
      </c>
      <c r="U964" s="10">
        <v>9.0050000000000008</v>
      </c>
      <c r="V964" s="10">
        <v>9</v>
      </c>
      <c r="W964" s="11" t="e">
        <f>_xlfn.XLOOKUP(C964,#REF!,#REF!,"S/I",0)</f>
        <v>#REF!</v>
      </c>
      <c r="X964" s="11" t="str">
        <f>_xlfn.XLOOKUP($D964,[2]Retiros_dinamica!$F:$F,[2]Retiros_dinamica!B:B,"S/I",0)</f>
        <v>S/I</v>
      </c>
      <c r="Y964" s="11" t="str">
        <f>_xlfn.XLOOKUP($D964,[2]Retiros_dinamica!$F:$F,[2]Retiros_dinamica!C:C,"S/I",0)</f>
        <v>S/I</v>
      </c>
      <c r="Z964" s="11" t="str">
        <f>_xlfn.XLOOKUP($D964,[2]Retiros_dinamica!$F:$F,[2]Retiros_dinamica!D:D,"S/I",0)</f>
        <v>S/I</v>
      </c>
      <c r="AA964" s="11" t="str">
        <f>_xlfn.XLOOKUP($D964,[2]Retiros_dinamica!$F:$F,[2]Retiros_dinamica!E:E,"S/I",0)</f>
        <v>S/I</v>
      </c>
      <c r="AB964" s="6" t="str">
        <f>_xlfn.XLOOKUP(C964,[2]CMg!$I$4:$I$106,[2]CMg!$M$4:$M$106,"----",0,1)</f>
        <v>----</v>
      </c>
      <c r="AC964" s="6" t="str">
        <f>_xlfn.XLOOKUP(C964,[2]CMg!$A$4:$A$106,[2]CMg!$B$4:$B$106,"----",0,1)</f>
        <v>----</v>
      </c>
      <c r="AD964" s="6" t="str">
        <f>_xlfn.XLOOKUP(C964,'[3]Promedio solar Cmg'!$A$4:$A$106,'[3]Promedio solar Cmg'!$B$4:$B$106,"----",0,1)</f>
        <v>----</v>
      </c>
      <c r="AH964" s="12">
        <f>_xlfn.XLOOKUP($E964,'[2]Balance económico'!$C:$C,'[2]Balance económico'!$D:$D,"-",0)</f>
        <v>1236936235.9941595</v>
      </c>
      <c r="AI964" s="12">
        <f>_xlfn.XLOOKUP($E964,'[2]Balance económico'!$C:$C,'[2]Balance económico'!$E:$E,"-",0)</f>
        <v>128587022.38859999</v>
      </c>
      <c r="AJ964" s="12" t="str">
        <f>_xlfn.XLOOKUP($E964,'[2]Balance económico'!$C:$C,'[2]Balance económico'!$F:$F,"-",0)</f>
        <v>----</v>
      </c>
      <c r="AK964" s="6" t="str">
        <f t="shared" si="46"/>
        <v>PPA</v>
      </c>
      <c r="AL964" s="12" t="str" cm="1">
        <f t="array" ref="AL964">IFERROR((X964*[2]!Tabla2[Bloque A] + 'BD Centrales 2025'!Y443*[2]!Tabla2[Bloque B] + 'BD Centrales 2025'!Z443*[2]!Tabla2[Bloque C])*#REF!,"-")</f>
        <v>-</v>
      </c>
      <c r="AM964" s="12" t="str">
        <f t="shared" si="47"/>
        <v>-</v>
      </c>
      <c r="AN964" s="12">
        <f>IFERROR((AH964+AI964+AJ964)/(SUMIFS($W$2:$W$1194,$E$2:$E$1194,E964)*1000*#REF!),0)</f>
        <v>0</v>
      </c>
    </row>
    <row r="965" spans="1:40" ht="14.4" x14ac:dyDescent="0.3">
      <c r="A965" s="7">
        <v>2129</v>
      </c>
      <c r="B965" s="7" t="s">
        <v>3664</v>
      </c>
      <c r="C965" s="8" t="s">
        <v>3665</v>
      </c>
      <c r="D965" s="6" t="s">
        <v>2634</v>
      </c>
      <c r="E965" s="6" t="str">
        <f>_xlfn.XLOOKUP(D965,'[2]Coordinados SEN'!$A:$A,'[2]Coordinados SEN'!$B:$B,"-",0)</f>
        <v>77.266.105-3</v>
      </c>
      <c r="F965" s="6" t="s">
        <v>2634</v>
      </c>
      <c r="G965" s="6">
        <f t="shared" si="45"/>
        <v>12</v>
      </c>
      <c r="H965" s="6" t="s">
        <v>3666</v>
      </c>
      <c r="I965" s="6" t="s">
        <v>636</v>
      </c>
      <c r="J965" s="6" t="str">
        <f>_xlfn.XLOOKUP(I965,'[2]Barras CMg'!$E$2:$E$1527,'[2]Barras CMg'!$A$2:$A$1527,"------",0,1)</f>
        <v>------</v>
      </c>
      <c r="K965" s="6" t="s">
        <v>397</v>
      </c>
      <c r="L965" s="6">
        <v>2025</v>
      </c>
      <c r="M965" s="6" t="s">
        <v>495</v>
      </c>
      <c r="N965" s="6" t="s">
        <v>496</v>
      </c>
      <c r="O965" s="6" t="s">
        <v>213</v>
      </c>
      <c r="P965" s="6" t="s">
        <v>477</v>
      </c>
      <c r="Q965" s="6" t="s">
        <v>549</v>
      </c>
      <c r="R965" s="6" t="s">
        <v>637</v>
      </c>
      <c r="S965" s="6" t="s">
        <v>51</v>
      </c>
      <c r="T965" s="9" t="s">
        <v>3667</v>
      </c>
      <c r="U965" s="10">
        <v>2.5499999999999998</v>
      </c>
      <c r="V965" s="10">
        <v>2.4</v>
      </c>
      <c r="W965" s="11" t="e">
        <f>_xlfn.XLOOKUP(C965,#REF!,#REF!,"S/I",0)</f>
        <v>#REF!</v>
      </c>
      <c r="X965" s="11" t="str">
        <f>_xlfn.XLOOKUP($D965,[2]Retiros_dinamica!$F:$F,[2]Retiros_dinamica!B:B,"S/I",0)</f>
        <v>S/I</v>
      </c>
      <c r="Y965" s="11" t="str">
        <f>_xlfn.XLOOKUP($D965,[2]Retiros_dinamica!$F:$F,[2]Retiros_dinamica!C:C,"S/I",0)</f>
        <v>S/I</v>
      </c>
      <c r="Z965" s="11" t="str">
        <f>_xlfn.XLOOKUP($D965,[2]Retiros_dinamica!$F:$F,[2]Retiros_dinamica!D:D,"S/I",0)</f>
        <v>S/I</v>
      </c>
      <c r="AA965" s="11" t="str">
        <f>_xlfn.XLOOKUP($D965,[2]Retiros_dinamica!$F:$F,[2]Retiros_dinamica!E:E,"S/I",0)</f>
        <v>S/I</v>
      </c>
      <c r="AB965" s="6" t="str">
        <f>_xlfn.XLOOKUP(C965,[2]CMg!$I$4:$I$106,[2]CMg!$M$4:$M$106,"----",0,1)</f>
        <v>----</v>
      </c>
      <c r="AC965" s="6" t="str">
        <f>_xlfn.XLOOKUP(C965,[2]CMg!$A$4:$A$106,[2]CMg!$B$4:$B$106,"----",0,1)</f>
        <v>----</v>
      </c>
      <c r="AD965" s="6" t="str">
        <f>_xlfn.XLOOKUP(C965,'[3]Promedio solar Cmg'!$A$4:$A$106,'[3]Promedio solar Cmg'!$B$4:$B$106,"----",0,1)</f>
        <v>----</v>
      </c>
      <c r="AH965" s="12">
        <f>_xlfn.XLOOKUP($E965,'[2]Balance económico'!$C:$C,'[2]Balance económico'!$D:$D,"-",0)</f>
        <v>5185813167.2190123</v>
      </c>
      <c r="AI965" s="12">
        <f>_xlfn.XLOOKUP($E965,'[2]Balance económico'!$C:$C,'[2]Balance económico'!$E:$E,"-",0)</f>
        <v>519590222.40888005</v>
      </c>
      <c r="AJ965" s="12" t="str">
        <f>_xlfn.XLOOKUP($E965,'[2]Balance económico'!$C:$C,'[2]Balance económico'!$F:$F,"-",0)</f>
        <v>----</v>
      </c>
      <c r="AK965" s="6" t="str">
        <f t="shared" si="46"/>
        <v>PPA</v>
      </c>
      <c r="AL965" s="12" t="str" cm="1">
        <f t="array" ref="AL965">IFERROR((X965*[2]!Tabla2[Bloque A] + 'BD Centrales 2025'!Y536*[2]!Tabla2[Bloque B] + 'BD Centrales 2025'!Z536*[2]!Tabla2[Bloque C])*#REF!,"-")</f>
        <v>-</v>
      </c>
      <c r="AM965" s="12" t="str">
        <f t="shared" si="47"/>
        <v>-</v>
      </c>
      <c r="AN965" s="12">
        <f>IFERROR((AH965+AI965+AJ965)/(SUMIFS($W$2:$W$1194,$E$2:$E$1194,E965)*1000*#REF!),0)</f>
        <v>0</v>
      </c>
    </row>
    <row r="966" spans="1:40" ht="14.4" x14ac:dyDescent="0.3">
      <c r="A966" s="7">
        <v>2130</v>
      </c>
      <c r="B966" s="7" t="s">
        <v>3668</v>
      </c>
      <c r="C966" s="8" t="s">
        <v>3669</v>
      </c>
      <c r="D966" s="6" t="s">
        <v>3670</v>
      </c>
      <c r="E966" s="6" t="str">
        <f>_xlfn.XLOOKUP(D966,'[2]Coordinados SEN'!$A:$A,'[2]Coordinados SEN'!$B:$B,"-",0)</f>
        <v>77.262.075-6</v>
      </c>
      <c r="F966" s="6" t="s">
        <v>3670</v>
      </c>
      <c r="G966" s="6">
        <f t="shared" si="45"/>
        <v>1</v>
      </c>
      <c r="H966" s="6" t="s">
        <v>3671</v>
      </c>
      <c r="I966" s="6" t="s">
        <v>3672</v>
      </c>
      <c r="J966" s="6" t="str">
        <f>_xlfn.XLOOKUP(I966,'[2]Barras CMg'!$E$2:$E$1527,'[2]Barras CMg'!$A$2:$A$1527,"------",0,1)</f>
        <v>------</v>
      </c>
      <c r="K966" s="6" t="s">
        <v>397</v>
      </c>
      <c r="L966" s="6">
        <v>2025</v>
      </c>
      <c r="M966" s="6" t="s">
        <v>495</v>
      </c>
      <c r="N966" s="6" t="s">
        <v>496</v>
      </c>
      <c r="O966" s="6" t="s">
        <v>213</v>
      </c>
      <c r="P966" s="6" t="s">
        <v>106</v>
      </c>
      <c r="Q966" s="6" t="s">
        <v>243</v>
      </c>
      <c r="R966" s="6" t="s">
        <v>1409</v>
      </c>
      <c r="S966" s="6" t="s">
        <v>51</v>
      </c>
      <c r="T966" s="9" t="s">
        <v>3673</v>
      </c>
      <c r="U966" s="10">
        <v>9.1229999999999993</v>
      </c>
      <c r="V966" s="10">
        <v>9</v>
      </c>
      <c r="W966" s="11" t="e">
        <f>_xlfn.XLOOKUP(C966,#REF!,#REF!,"S/I",0)</f>
        <v>#REF!</v>
      </c>
      <c r="X966" s="11" t="str">
        <f>_xlfn.XLOOKUP($D966,[2]Retiros_dinamica!$F:$F,[2]Retiros_dinamica!B:B,"S/I",0)</f>
        <v>S/I</v>
      </c>
      <c r="Y966" s="11" t="str">
        <f>_xlfn.XLOOKUP($D966,[2]Retiros_dinamica!$F:$F,[2]Retiros_dinamica!C:C,"S/I",0)</f>
        <v>S/I</v>
      </c>
      <c r="Z966" s="11" t="str">
        <f>_xlfn.XLOOKUP($D966,[2]Retiros_dinamica!$F:$F,[2]Retiros_dinamica!D:D,"S/I",0)</f>
        <v>S/I</v>
      </c>
      <c r="AA966" s="11" t="str">
        <f>_xlfn.XLOOKUP($D966,[2]Retiros_dinamica!$F:$F,[2]Retiros_dinamica!E:E,"S/I",0)</f>
        <v>S/I</v>
      </c>
      <c r="AB966" s="6" t="str">
        <f>_xlfn.XLOOKUP(C966,[2]CMg!$I$4:$I$106,[2]CMg!$M$4:$M$106,"----",0,1)</f>
        <v>----</v>
      </c>
      <c r="AC966" s="6" t="str">
        <f>_xlfn.XLOOKUP(C966,[2]CMg!$A$4:$A$106,[2]CMg!$B$4:$B$106,"----",0,1)</f>
        <v>----</v>
      </c>
      <c r="AD966" s="6" t="str">
        <f>_xlfn.XLOOKUP(C966,'[3]Promedio solar Cmg'!$A$4:$A$106,'[3]Promedio solar Cmg'!$B$4:$B$106,"----",0,1)</f>
        <v>----</v>
      </c>
      <c r="AH966" s="12">
        <f>_xlfn.XLOOKUP($E966,'[2]Balance económico'!$C:$C,'[2]Balance económico'!$D:$D,"-",0)</f>
        <v>875158303.03683925</v>
      </c>
      <c r="AI966" s="12">
        <f>_xlfn.XLOOKUP($E966,'[2]Balance económico'!$C:$C,'[2]Balance económico'!$E:$E,"-",0)</f>
        <v>48742585.284999996</v>
      </c>
      <c r="AJ966" s="12" t="str">
        <f>_xlfn.XLOOKUP($E966,'[2]Balance económico'!$C:$C,'[2]Balance económico'!$F:$F,"-",0)</f>
        <v>----</v>
      </c>
      <c r="AK966" s="6" t="str">
        <f t="shared" si="46"/>
        <v>PPA</v>
      </c>
      <c r="AL966" s="12" t="str" cm="1">
        <f t="array" ref="AL966">IFERROR((X966*[2]!Tabla2[Bloque A] + 'BD Centrales 2025'!Y293*[2]!Tabla2[Bloque B] + 'BD Centrales 2025'!Z293*[2]!Tabla2[Bloque C])*#REF!,"-")</f>
        <v>-</v>
      </c>
      <c r="AM966" s="12" t="str">
        <f t="shared" si="47"/>
        <v>-</v>
      </c>
      <c r="AN966" s="12">
        <f>IFERROR((AH966+AI966+AJ966)/(SUMIFS($W$2:$W$1194,$E$2:$E$1194,E966)*1000*#REF!),0)</f>
        <v>0</v>
      </c>
    </row>
    <row r="967" spans="1:40" ht="14.4" x14ac:dyDescent="0.3">
      <c r="A967" s="7">
        <v>2131</v>
      </c>
      <c r="B967" s="7" t="s">
        <v>3674</v>
      </c>
      <c r="C967" s="8" t="s">
        <v>3675</v>
      </c>
      <c r="D967" s="6" t="s">
        <v>2634</v>
      </c>
      <c r="E967" s="6" t="str">
        <f>_xlfn.XLOOKUP(D967,'[2]Coordinados SEN'!$A:$A,'[2]Coordinados SEN'!$B:$B,"-",0)</f>
        <v>77.266.105-3</v>
      </c>
      <c r="F967" s="6" t="s">
        <v>2634</v>
      </c>
      <c r="G967" s="6">
        <f t="shared" si="45"/>
        <v>12</v>
      </c>
      <c r="H967" s="6" t="s">
        <v>3676</v>
      </c>
      <c r="I967" s="6" t="s">
        <v>636</v>
      </c>
      <c r="J967" s="6" t="str">
        <f>_xlfn.XLOOKUP(I967,'[2]Barras CMg'!$E$2:$E$1527,'[2]Barras CMg'!$A$2:$A$1527,"------",0,1)</f>
        <v>------</v>
      </c>
      <c r="K967" s="6" t="s">
        <v>397</v>
      </c>
      <c r="L967" s="6">
        <v>2025</v>
      </c>
      <c r="M967" s="6" t="s">
        <v>495</v>
      </c>
      <c r="N967" s="6" t="s">
        <v>496</v>
      </c>
      <c r="O967" s="6" t="s">
        <v>213</v>
      </c>
      <c r="P967" s="6" t="s">
        <v>477</v>
      </c>
      <c r="Q967" s="6" t="s">
        <v>549</v>
      </c>
      <c r="R967" s="6" t="s">
        <v>637</v>
      </c>
      <c r="S967" s="6" t="s">
        <v>51</v>
      </c>
      <c r="T967" s="9" t="s">
        <v>3677</v>
      </c>
      <c r="U967" s="10">
        <v>3.15</v>
      </c>
      <c r="V967" s="10">
        <v>3</v>
      </c>
      <c r="W967" s="11" t="e">
        <f>_xlfn.XLOOKUP(C967,#REF!,#REF!,"S/I",0)</f>
        <v>#REF!</v>
      </c>
      <c r="X967" s="11" t="str">
        <f>_xlfn.XLOOKUP($D967,[2]Retiros_dinamica!$F:$F,[2]Retiros_dinamica!B:B,"S/I",0)</f>
        <v>S/I</v>
      </c>
      <c r="Y967" s="11" t="str">
        <f>_xlfn.XLOOKUP($D967,[2]Retiros_dinamica!$F:$F,[2]Retiros_dinamica!C:C,"S/I",0)</f>
        <v>S/I</v>
      </c>
      <c r="Z967" s="11" t="str">
        <f>_xlfn.XLOOKUP($D967,[2]Retiros_dinamica!$F:$F,[2]Retiros_dinamica!D:D,"S/I",0)</f>
        <v>S/I</v>
      </c>
      <c r="AA967" s="11" t="str">
        <f>_xlfn.XLOOKUP($D967,[2]Retiros_dinamica!$F:$F,[2]Retiros_dinamica!E:E,"S/I",0)</f>
        <v>S/I</v>
      </c>
      <c r="AB967" s="6" t="str">
        <f>_xlfn.XLOOKUP(C967,[2]CMg!$I$4:$I$106,[2]CMg!$M$4:$M$106,"----",0,1)</f>
        <v>----</v>
      </c>
      <c r="AC967" s="6" t="str">
        <f>_xlfn.XLOOKUP(C967,[2]CMg!$A$4:$A$106,[2]CMg!$B$4:$B$106,"----",0,1)</f>
        <v>----</v>
      </c>
      <c r="AD967" s="6" t="str">
        <f>_xlfn.XLOOKUP(C967,'[3]Promedio solar Cmg'!$A$4:$A$106,'[3]Promedio solar Cmg'!$B$4:$B$106,"----",0,1)</f>
        <v>----</v>
      </c>
      <c r="AH967" s="12">
        <f>_xlfn.XLOOKUP($E967,'[2]Balance económico'!$C:$C,'[2]Balance económico'!$D:$D,"-",0)</f>
        <v>5185813167.2190123</v>
      </c>
      <c r="AI967" s="12">
        <f>_xlfn.XLOOKUP($E967,'[2]Balance económico'!$C:$C,'[2]Balance económico'!$E:$E,"-",0)</f>
        <v>519590222.40888005</v>
      </c>
      <c r="AJ967" s="12" t="str">
        <f>_xlfn.XLOOKUP($E967,'[2]Balance económico'!$C:$C,'[2]Balance económico'!$F:$F,"-",0)</f>
        <v>----</v>
      </c>
      <c r="AK967" s="6" t="str">
        <f t="shared" si="46"/>
        <v>PPA</v>
      </c>
      <c r="AL967" s="12" t="str" cm="1">
        <f t="array" ref="AL967">IFERROR((X967*[2]!Tabla2[Bloque A] + 'BD Centrales 2025'!Y537*[2]!Tabla2[Bloque B] + 'BD Centrales 2025'!Z537*[2]!Tabla2[Bloque C])*#REF!,"-")</f>
        <v>-</v>
      </c>
      <c r="AM967" s="12" t="str">
        <f t="shared" si="47"/>
        <v>-</v>
      </c>
      <c r="AN967" s="12">
        <f>IFERROR((AH967+AI967+AJ967)/(SUMIFS($W$2:$W$1194,$E$2:$E$1194,E967)*1000*#REF!),0)</f>
        <v>0</v>
      </c>
    </row>
    <row r="968" spans="1:40" ht="14.4" x14ac:dyDescent="0.3">
      <c r="A968" s="7">
        <v>2132</v>
      </c>
      <c r="B968" s="7" t="s">
        <v>3678</v>
      </c>
      <c r="C968" s="8" t="s">
        <v>3679</v>
      </c>
      <c r="D968" s="6" t="s">
        <v>2634</v>
      </c>
      <c r="E968" s="6" t="str">
        <f>_xlfn.XLOOKUP(D968,'[2]Coordinados SEN'!$A:$A,'[2]Coordinados SEN'!$B:$B,"-",0)</f>
        <v>77.266.105-3</v>
      </c>
      <c r="F968" s="6" t="s">
        <v>2634</v>
      </c>
      <c r="G968" s="6">
        <f t="shared" si="45"/>
        <v>12</v>
      </c>
      <c r="H968" s="6" t="s">
        <v>3680</v>
      </c>
      <c r="I968" s="6" t="s">
        <v>3681</v>
      </c>
      <c r="J968" s="6" t="str">
        <f>_xlfn.XLOOKUP(I968,'[2]Barras CMg'!$E$2:$E$1527,'[2]Barras CMg'!$A$2:$A$1527,"------",0,1)</f>
        <v>------</v>
      </c>
      <c r="K968" s="6" t="s">
        <v>397</v>
      </c>
      <c r="L968" s="6">
        <v>2025</v>
      </c>
      <c r="M968" s="6" t="s">
        <v>495</v>
      </c>
      <c r="N968" s="6" t="s">
        <v>496</v>
      </c>
      <c r="O968" s="6" t="s">
        <v>213</v>
      </c>
      <c r="P968" s="6" t="s">
        <v>477</v>
      </c>
      <c r="Q968" s="6" t="s">
        <v>478</v>
      </c>
      <c r="R968" s="6" t="s">
        <v>714</v>
      </c>
      <c r="S968" s="6" t="s">
        <v>51</v>
      </c>
      <c r="T968" s="9" t="s">
        <v>3682</v>
      </c>
      <c r="U968" s="10">
        <v>2.15</v>
      </c>
      <c r="V968" s="10">
        <v>2</v>
      </c>
      <c r="W968" s="11" t="e">
        <f>_xlfn.XLOOKUP(C968,#REF!,#REF!,"S/I",0)</f>
        <v>#REF!</v>
      </c>
      <c r="X968" s="11" t="str">
        <f>_xlfn.XLOOKUP($D968,[2]Retiros_dinamica!$F:$F,[2]Retiros_dinamica!B:B,"S/I",0)</f>
        <v>S/I</v>
      </c>
      <c r="Y968" s="11" t="str">
        <f>_xlfn.XLOOKUP($D968,[2]Retiros_dinamica!$F:$F,[2]Retiros_dinamica!C:C,"S/I",0)</f>
        <v>S/I</v>
      </c>
      <c r="Z968" s="11" t="str">
        <f>_xlfn.XLOOKUP($D968,[2]Retiros_dinamica!$F:$F,[2]Retiros_dinamica!D:D,"S/I",0)</f>
        <v>S/I</v>
      </c>
      <c r="AA968" s="11" t="str">
        <f>_xlfn.XLOOKUP($D968,[2]Retiros_dinamica!$F:$F,[2]Retiros_dinamica!E:E,"S/I",0)</f>
        <v>S/I</v>
      </c>
      <c r="AB968" s="6" t="str">
        <f>_xlfn.XLOOKUP(C968,[2]CMg!$I$4:$I$106,[2]CMg!$M$4:$M$106,"----",0,1)</f>
        <v>----</v>
      </c>
      <c r="AC968" s="6" t="str">
        <f>_xlfn.XLOOKUP(C968,[2]CMg!$A$4:$A$106,[2]CMg!$B$4:$B$106,"----",0,1)</f>
        <v>----</v>
      </c>
      <c r="AD968" s="6" t="str">
        <f>_xlfn.XLOOKUP(C968,'[3]Promedio solar Cmg'!$A$4:$A$106,'[3]Promedio solar Cmg'!$B$4:$B$106,"----",0,1)</f>
        <v>----</v>
      </c>
      <c r="AH968" s="12">
        <f>_xlfn.XLOOKUP($E968,'[2]Balance económico'!$C:$C,'[2]Balance económico'!$D:$D,"-",0)</f>
        <v>5185813167.2190123</v>
      </c>
      <c r="AI968" s="12">
        <f>_xlfn.XLOOKUP($E968,'[2]Balance económico'!$C:$C,'[2]Balance económico'!$E:$E,"-",0)</f>
        <v>519590222.40888005</v>
      </c>
      <c r="AJ968" s="12" t="str">
        <f>_xlfn.XLOOKUP($E968,'[2]Balance económico'!$C:$C,'[2]Balance económico'!$F:$F,"-",0)</f>
        <v>----</v>
      </c>
      <c r="AK968" s="6" t="str">
        <f t="shared" si="46"/>
        <v>PPA</v>
      </c>
      <c r="AL968" s="12" t="str" cm="1">
        <f t="array" ref="AL968">IFERROR((X968*[2]!Tabla2[Bloque A] + 'BD Centrales 2025'!Y538*[2]!Tabla2[Bloque B] + 'BD Centrales 2025'!Z538*[2]!Tabla2[Bloque C])*#REF!,"-")</f>
        <v>-</v>
      </c>
      <c r="AM968" s="12" t="str">
        <f t="shared" si="47"/>
        <v>-</v>
      </c>
      <c r="AN968" s="12">
        <f>IFERROR((AH968+AI968+AJ968)/(SUMIFS($W$2:$W$1194,$E$2:$E$1194,E968)*1000*#REF!),0)</f>
        <v>0</v>
      </c>
    </row>
    <row r="969" spans="1:40" ht="14.4" x14ac:dyDescent="0.3">
      <c r="A969" s="7">
        <v>2133</v>
      </c>
      <c r="B969" s="7" t="s">
        <v>3683</v>
      </c>
      <c r="C969" s="8" t="s">
        <v>3684</v>
      </c>
      <c r="D969" s="6" t="s">
        <v>3685</v>
      </c>
      <c r="E969" s="6" t="str">
        <f>_xlfn.XLOOKUP(D969,'[2]Coordinados SEN'!$A:$A,'[2]Coordinados SEN'!$B:$B,"-",0)</f>
        <v>77.131.288-8</v>
      </c>
      <c r="F969" s="6" t="s">
        <v>3685</v>
      </c>
      <c r="G969" s="6">
        <f t="shared" si="45"/>
        <v>1</v>
      </c>
      <c r="H969" s="6" t="s">
        <v>3686</v>
      </c>
      <c r="I969" s="6" t="s">
        <v>3687</v>
      </c>
      <c r="J969" s="6" t="str">
        <f>_xlfn.XLOOKUP(I969,'[2]Barras CMg'!$E$2:$E$1527,'[2]Barras CMg'!$A$2:$A$1527,"------",0,1)</f>
        <v>------</v>
      </c>
      <c r="K969" s="6" t="s">
        <v>397</v>
      </c>
      <c r="L969" s="6">
        <v>2025</v>
      </c>
      <c r="M969" s="6" t="s">
        <v>495</v>
      </c>
      <c r="N969" s="6" t="s">
        <v>496</v>
      </c>
      <c r="O969" s="6" t="s">
        <v>213</v>
      </c>
      <c r="P969" s="6" t="s">
        <v>477</v>
      </c>
      <c r="Q969" s="6" t="s">
        <v>549</v>
      </c>
      <c r="R969" s="6" t="s">
        <v>1657</v>
      </c>
      <c r="S969" s="6" t="s">
        <v>51</v>
      </c>
      <c r="T969" s="9" t="s">
        <v>3688</v>
      </c>
      <c r="U969" s="10">
        <v>9.0150000000000006</v>
      </c>
      <c r="V969" s="10">
        <v>9</v>
      </c>
      <c r="W969" s="11" t="e">
        <f>_xlfn.XLOOKUP(C969,#REF!,#REF!,"S/I",0)</f>
        <v>#REF!</v>
      </c>
      <c r="X969" s="11" t="str">
        <f>_xlfn.XLOOKUP($D969,[2]Retiros_dinamica!$F:$F,[2]Retiros_dinamica!B:B,"S/I",0)</f>
        <v>S/I</v>
      </c>
      <c r="Y969" s="11" t="str">
        <f>_xlfn.XLOOKUP($D969,[2]Retiros_dinamica!$F:$F,[2]Retiros_dinamica!C:C,"S/I",0)</f>
        <v>S/I</v>
      </c>
      <c r="Z969" s="11" t="str">
        <f>_xlfn.XLOOKUP($D969,[2]Retiros_dinamica!$F:$F,[2]Retiros_dinamica!D:D,"S/I",0)</f>
        <v>S/I</v>
      </c>
      <c r="AA969" s="11" t="str">
        <f>_xlfn.XLOOKUP($D969,[2]Retiros_dinamica!$F:$F,[2]Retiros_dinamica!E:E,"S/I",0)</f>
        <v>S/I</v>
      </c>
      <c r="AB969" s="6" t="str">
        <f>_xlfn.XLOOKUP(C969,[2]CMg!$I$4:$I$106,[2]CMg!$M$4:$M$106,"----",0,1)</f>
        <v>----</v>
      </c>
      <c r="AC969" s="6" t="str">
        <f>_xlfn.XLOOKUP(C969,[2]CMg!$A$4:$A$106,[2]CMg!$B$4:$B$106,"----",0,1)</f>
        <v>----</v>
      </c>
      <c r="AD969" s="6" t="str">
        <f>_xlfn.XLOOKUP(C969,'[3]Promedio solar Cmg'!$A$4:$A$106,'[3]Promedio solar Cmg'!$B$4:$B$106,"----",0,1)</f>
        <v>----</v>
      </c>
      <c r="AH969" s="12">
        <f>_xlfn.XLOOKUP($E969,'[2]Balance económico'!$C:$C,'[2]Balance económico'!$D:$D,"-",0)</f>
        <v>927854105.41760445</v>
      </c>
      <c r="AI969" s="12">
        <f>_xlfn.XLOOKUP($E969,'[2]Balance económico'!$C:$C,'[2]Balance económico'!$E:$E,"-",0)</f>
        <v>128702318.24760002</v>
      </c>
      <c r="AJ969" s="12" t="str">
        <f>_xlfn.XLOOKUP($E969,'[2]Balance económico'!$C:$C,'[2]Balance económico'!$F:$F,"-",0)</f>
        <v>----</v>
      </c>
      <c r="AK969" s="6" t="str">
        <f t="shared" si="46"/>
        <v>PPA</v>
      </c>
      <c r="AL969" s="12" t="str" cm="1">
        <f t="array" ref="AL969">IFERROR((X969*[2]!Tabla2[Bloque A] + 'BD Centrales 2025'!Y444*[2]!Tabla2[Bloque B] + 'BD Centrales 2025'!Z444*[2]!Tabla2[Bloque C])*#REF!,"-")</f>
        <v>-</v>
      </c>
      <c r="AM969" s="12" t="str">
        <f t="shared" si="47"/>
        <v>-</v>
      </c>
      <c r="AN969" s="12">
        <f>IFERROR((AH969+AI969+AJ969)/(SUMIFS($W$2:$W$1194,$E$2:$E$1194,E969)*1000*#REF!),0)</f>
        <v>0</v>
      </c>
    </row>
    <row r="970" spans="1:40" ht="14.4" x14ac:dyDescent="0.3">
      <c r="A970" s="7">
        <v>2134</v>
      </c>
      <c r="B970" s="7" t="s">
        <v>3689</v>
      </c>
      <c r="C970" s="8" t="s">
        <v>3690</v>
      </c>
      <c r="D970" s="6" t="s">
        <v>864</v>
      </c>
      <c r="E970" s="6" t="str">
        <f>_xlfn.XLOOKUP(D970,'[2]Coordinados SEN'!$A:$A,'[2]Coordinados SEN'!$B:$B,"-",0)</f>
        <v>77.081.321-2</v>
      </c>
      <c r="F970" s="6" t="s">
        <v>3691</v>
      </c>
      <c r="G970" s="6">
        <f t="shared" si="45"/>
        <v>3</v>
      </c>
      <c r="H970" s="6" t="s">
        <v>3692</v>
      </c>
      <c r="I970" s="6" t="s">
        <v>3693</v>
      </c>
      <c r="J970" s="6" t="str">
        <f>_xlfn.XLOOKUP(I970,'[2]Barras CMg'!$E$2:$E$1527,'[2]Barras CMg'!$A$2:$A$1527,"------",0,1)</f>
        <v>------</v>
      </c>
      <c r="K970" s="6" t="s">
        <v>397</v>
      </c>
      <c r="L970" s="6">
        <v>2025</v>
      </c>
      <c r="M970" s="6" t="s">
        <v>495</v>
      </c>
      <c r="N970" s="6" t="s">
        <v>496</v>
      </c>
      <c r="O970" s="6" t="s">
        <v>213</v>
      </c>
      <c r="P970" s="6" t="s">
        <v>229</v>
      </c>
      <c r="Q970" s="6" t="s">
        <v>1842</v>
      </c>
      <c r="R970" s="6" t="s">
        <v>3560</v>
      </c>
      <c r="S970" s="6" t="s">
        <v>51</v>
      </c>
      <c r="T970" s="9" t="s">
        <v>3694</v>
      </c>
      <c r="U970" s="10">
        <v>3.01</v>
      </c>
      <c r="V970" s="10">
        <v>3</v>
      </c>
      <c r="W970" s="11" t="e">
        <f>_xlfn.XLOOKUP(C970,#REF!,#REF!,"S/I",0)</f>
        <v>#REF!</v>
      </c>
      <c r="X970" s="11">
        <f>_xlfn.XLOOKUP($D970,[2]Retiros_dinamica!$F:$F,[2]Retiros_dinamica!B:B,"S/I",0)</f>
        <v>53150.292460976001</v>
      </c>
      <c r="Y970" s="11">
        <f>_xlfn.XLOOKUP($D970,[2]Retiros_dinamica!$F:$F,[2]Retiros_dinamica!C:C,"S/I",0)</f>
        <v>68869.065652770994</v>
      </c>
      <c r="Z970" s="11">
        <f>_xlfn.XLOOKUP($D970,[2]Retiros_dinamica!$F:$F,[2]Retiros_dinamica!D:D,"S/I",0)</f>
        <v>25721.119475654999</v>
      </c>
      <c r="AA970" s="11">
        <f>_xlfn.XLOOKUP($D970,[2]Retiros_dinamica!$F:$F,[2]Retiros_dinamica!E:E,"S/I",0)</f>
        <v>147740.477589402</v>
      </c>
      <c r="AB970" s="6" t="str">
        <f>_xlfn.XLOOKUP(C970,[2]CMg!$I$4:$I$106,[2]CMg!$M$4:$M$106,"----",0,1)</f>
        <v>----</v>
      </c>
      <c r="AC970" s="6" t="str">
        <f>_xlfn.XLOOKUP(C970,[2]CMg!$A$4:$A$106,[2]CMg!$B$4:$B$106,"----",0,1)</f>
        <v>----</v>
      </c>
      <c r="AD970" s="6" t="str">
        <f>_xlfn.XLOOKUP(C970,'[3]Promedio solar Cmg'!$A$4:$A$106,'[3]Promedio solar Cmg'!$B$4:$B$106,"----",0,1)</f>
        <v>----</v>
      </c>
      <c r="AH970" s="12">
        <f>_xlfn.XLOOKUP($E970,'[2]Balance económico'!$C:$C,'[2]Balance económico'!$D:$D,"-",0)</f>
        <v>-7428424123.9902248</v>
      </c>
      <c r="AI970" s="12">
        <f>_xlfn.XLOOKUP($E970,'[2]Balance económico'!$C:$C,'[2]Balance económico'!$E:$E,"-",0)</f>
        <v>-1389740449.0849862</v>
      </c>
      <c r="AJ970" s="12">
        <f>_xlfn.XLOOKUP($E970,'[2]Balance económico'!$C:$C,'[2]Balance económico'!$F:$F,"-",0)</f>
        <v>432752604.87208009</v>
      </c>
      <c r="AK970" s="6" t="str">
        <f t="shared" si="46"/>
        <v>PPA</v>
      </c>
      <c r="AL970" s="12" t="str" cm="1">
        <f t="array" ref="AL970">IFERROR((X970*[2]!Tabla2[Bloque A] + 'BD Centrales 2025'!Y94*[2]!Tabla2[Bloque B] + 'BD Centrales 2025'!Z94*[2]!Tabla2[Bloque C])*#REF!,"-")</f>
        <v>-</v>
      </c>
      <c r="AM970" s="12" t="str">
        <f t="shared" si="47"/>
        <v>-</v>
      </c>
      <c r="AN970" s="12">
        <f>IFERROR((AH970+AI970+AJ970)/(SUMIFS($W$2:$W$1194,$E$2:$E$1194,E970)*1000*#REF!),0)</f>
        <v>0</v>
      </c>
    </row>
    <row r="971" spans="1:40" ht="27.6" x14ac:dyDescent="0.3">
      <c r="A971" s="7">
        <v>2135</v>
      </c>
      <c r="B971" s="7" t="s">
        <v>3695</v>
      </c>
      <c r="C971" s="8" t="s">
        <v>3696</v>
      </c>
      <c r="D971" s="6" t="s">
        <v>3697</v>
      </c>
      <c r="E971" s="6" t="str">
        <f>_xlfn.XLOOKUP(D971,'[2]Coordinados SEN'!$A:$A,'[2]Coordinados SEN'!$B:$B,"-",0)</f>
        <v>76.969.704-7</v>
      </c>
      <c r="F971" s="6" t="s">
        <v>3697</v>
      </c>
      <c r="G971" s="6">
        <f t="shared" si="45"/>
        <v>1</v>
      </c>
      <c r="H971" s="6" t="s">
        <v>3698</v>
      </c>
      <c r="I971" s="6" t="s">
        <v>3699</v>
      </c>
      <c r="J971" s="6" t="str">
        <f>_xlfn.XLOOKUP(I971,'[2]Barras CMg'!$E$2:$E$1527,'[2]Barras CMg'!$A$2:$A$1527,"------",0,1)</f>
        <v>L.VEGAS2______110</v>
      </c>
      <c r="K971" s="6">
        <v>1</v>
      </c>
      <c r="L971" s="6">
        <v>2025</v>
      </c>
      <c r="M971" s="6" t="s">
        <v>495</v>
      </c>
      <c r="N971" s="6" t="s">
        <v>496</v>
      </c>
      <c r="O971" s="6" t="s">
        <v>47</v>
      </c>
      <c r="P971" s="6" t="s">
        <v>189</v>
      </c>
      <c r="Q971" s="6" t="s">
        <v>879</v>
      </c>
      <c r="R971" s="6" t="s">
        <v>2378</v>
      </c>
      <c r="S971" s="6" t="s">
        <v>51</v>
      </c>
      <c r="T971" s="9" t="s">
        <v>3700</v>
      </c>
      <c r="U971" s="10">
        <v>9.1967999999999996</v>
      </c>
      <c r="V971" s="10">
        <v>8.9648000000000003</v>
      </c>
      <c r="W971" s="11" t="e">
        <f>_xlfn.XLOOKUP(C971,#REF!,#REF!,"S/I",0)</f>
        <v>#REF!</v>
      </c>
      <c r="X971" s="11" t="str">
        <f>_xlfn.XLOOKUP($D971,[2]Retiros_dinamica!$F:$F,[2]Retiros_dinamica!B:B,"S/I",0)</f>
        <v>S/I</v>
      </c>
      <c r="Y971" s="11" t="str">
        <f>_xlfn.XLOOKUP($D971,[2]Retiros_dinamica!$F:$F,[2]Retiros_dinamica!C:C,"S/I",0)</f>
        <v>S/I</v>
      </c>
      <c r="Z971" s="11" t="str">
        <f>_xlfn.XLOOKUP($D971,[2]Retiros_dinamica!$F:$F,[2]Retiros_dinamica!D:D,"S/I",0)</f>
        <v>S/I</v>
      </c>
      <c r="AA971" s="11" t="str">
        <f>_xlfn.XLOOKUP($D971,[2]Retiros_dinamica!$F:$F,[2]Retiros_dinamica!E:E,"S/I",0)</f>
        <v>S/I</v>
      </c>
      <c r="AB971" s="6">
        <f>_xlfn.XLOOKUP(C971,[2]CMg!$I$4:$I$106,[2]CMg!$M$4:$M$106,"----",0,1)</f>
        <v>6.7146621248665532</v>
      </c>
      <c r="AC971" s="6">
        <f>_xlfn.XLOOKUP(C971,'[3]Promedio Cmg'!$A$4:$A$106,'[3]Promedio Cmg'!$B$4:$B$106,"---",0,1)</f>
        <v>59.376119164478901</v>
      </c>
      <c r="AD971" s="6">
        <f>_xlfn.XLOOKUP(C971,'[3]Promedio solar Cmg'!$A$4:$A$106,'[3]Promedio solar Cmg'!$B$4:$B$106,"----",0,1)</f>
        <v>34.574498630136958</v>
      </c>
      <c r="AE971" s="6">
        <f>_xlfn.XLOOKUP(C971,[2]CMg!$O$4:$O$106,[2]CMg!$P$4:$P$106,"----",0,1)</f>
        <v>77.08809626296221</v>
      </c>
      <c r="AF971" s="14">
        <f>_xlfn.XLOOKUP(C971,[2]CMg!$S$4:$S$106,[2]CMg!$U$4:$U$106,"----",0,1)</f>
        <v>0.81965529049195296</v>
      </c>
      <c r="AH971" s="12">
        <f>_xlfn.XLOOKUP($E971,'[2]Balance económico'!$C:$C,'[2]Balance económico'!$D:$D,"-",0)</f>
        <v>10630824.65849</v>
      </c>
      <c r="AI971" s="12" t="str">
        <f>_xlfn.XLOOKUP($E971,'[2]Balance económico'!$C:$C,'[2]Balance económico'!$E:$E,"-",0)</f>
        <v>----</v>
      </c>
      <c r="AJ971" s="12" t="str">
        <f>_xlfn.XLOOKUP($E971,'[2]Balance económico'!$C:$C,'[2]Balance económico'!$F:$F,"-",0)</f>
        <v>----</v>
      </c>
      <c r="AK971" s="6" t="str">
        <f t="shared" si="46"/>
        <v>PPA</v>
      </c>
      <c r="AL971" s="12" t="str" cm="1">
        <f t="array" ref="AL971">IFERROR((X971*[2]!Tabla2[Bloque A] + 'BD Centrales 2025'!Y810*[2]!Tabla2[Bloque B] + 'BD Centrales 2025'!Z810*[2]!Tabla2[Bloque C])*#REF!,"-")</f>
        <v>-</v>
      </c>
      <c r="AM971" s="12" t="str">
        <f t="shared" si="47"/>
        <v>-</v>
      </c>
      <c r="AN971" s="12">
        <f>IFERROR((AH971+AI971+AJ971)/(SUMIFS($W$2:$W$1194,$E$2:$E$1194,E971)*1000*#REF!),0)</f>
        <v>0</v>
      </c>
    </row>
    <row r="972" spans="1:40" ht="14.4" x14ac:dyDescent="0.3">
      <c r="A972" s="7">
        <v>2136</v>
      </c>
      <c r="B972" s="7" t="s">
        <v>3701</v>
      </c>
      <c r="C972" s="8" t="s">
        <v>3702</v>
      </c>
      <c r="D972" s="6" t="s">
        <v>864</v>
      </c>
      <c r="E972" s="6" t="str">
        <f>_xlfn.XLOOKUP(D972,'[2]Coordinados SEN'!$A:$A,'[2]Coordinados SEN'!$B:$B,"-",0)</f>
        <v>77.081.321-2</v>
      </c>
      <c r="F972" s="6" t="s">
        <v>3691</v>
      </c>
      <c r="G972" s="6">
        <f t="shared" si="45"/>
        <v>3</v>
      </c>
      <c r="H972" s="6" t="s">
        <v>3692</v>
      </c>
      <c r="I972" s="6" t="s">
        <v>3693</v>
      </c>
      <c r="J972" s="6" t="str">
        <f>_xlfn.XLOOKUP(I972,'[2]Barras CMg'!$E$2:$E$1527,'[2]Barras CMg'!$A$2:$A$1527,"------",0,1)</f>
        <v>------</v>
      </c>
      <c r="K972" s="6" t="s">
        <v>397</v>
      </c>
      <c r="L972" s="6">
        <v>2025</v>
      </c>
      <c r="M972" s="6" t="s">
        <v>495</v>
      </c>
      <c r="N972" s="6" t="s">
        <v>496</v>
      </c>
      <c r="O972" s="6" t="s">
        <v>213</v>
      </c>
      <c r="P972" s="6" t="s">
        <v>229</v>
      </c>
      <c r="Q972" s="6" t="s">
        <v>1842</v>
      </c>
      <c r="R972" s="6" t="s">
        <v>3560</v>
      </c>
      <c r="S972" s="6" t="s">
        <v>51</v>
      </c>
      <c r="T972" s="9" t="s">
        <v>3080</v>
      </c>
      <c r="U972" s="10">
        <v>3.01</v>
      </c>
      <c r="V972" s="10">
        <v>3</v>
      </c>
      <c r="W972" s="11" t="e">
        <f>_xlfn.XLOOKUP(C972,#REF!,#REF!,"S/I",0)</f>
        <v>#REF!</v>
      </c>
      <c r="X972" s="11">
        <f>_xlfn.XLOOKUP($D972,[2]Retiros_dinamica!$F:$F,[2]Retiros_dinamica!B:B,"S/I",0)</f>
        <v>53150.292460976001</v>
      </c>
      <c r="Y972" s="11">
        <f>_xlfn.XLOOKUP($D972,[2]Retiros_dinamica!$F:$F,[2]Retiros_dinamica!C:C,"S/I",0)</f>
        <v>68869.065652770994</v>
      </c>
      <c r="Z972" s="11">
        <f>_xlfn.XLOOKUP($D972,[2]Retiros_dinamica!$F:$F,[2]Retiros_dinamica!D:D,"S/I",0)</f>
        <v>25721.119475654999</v>
      </c>
      <c r="AA972" s="11">
        <f>_xlfn.XLOOKUP($D972,[2]Retiros_dinamica!$F:$F,[2]Retiros_dinamica!E:E,"S/I",0)</f>
        <v>147740.477589402</v>
      </c>
      <c r="AB972" s="6" t="str">
        <f>_xlfn.XLOOKUP(C972,[2]CMg!$I$4:$I$106,[2]CMg!$M$4:$M$106,"----",0,1)</f>
        <v>----</v>
      </c>
      <c r="AC972" s="6" t="str">
        <f>_xlfn.XLOOKUP(C972,[2]CMg!$A$4:$A$106,[2]CMg!$B$4:$B$106,"----",0,1)</f>
        <v>----</v>
      </c>
      <c r="AD972" s="6" t="str">
        <f>_xlfn.XLOOKUP(C972,'[3]Promedio solar Cmg'!$A$4:$A$106,'[3]Promedio solar Cmg'!$B$4:$B$106,"----",0,1)</f>
        <v>----</v>
      </c>
      <c r="AH972" s="12">
        <f>_xlfn.XLOOKUP($E972,'[2]Balance económico'!$C:$C,'[2]Balance económico'!$D:$D,"-",0)</f>
        <v>-7428424123.9902248</v>
      </c>
      <c r="AI972" s="12">
        <f>_xlfn.XLOOKUP($E972,'[2]Balance económico'!$C:$C,'[2]Balance económico'!$E:$E,"-",0)</f>
        <v>-1389740449.0849862</v>
      </c>
      <c r="AJ972" s="12">
        <f>_xlfn.XLOOKUP($E972,'[2]Balance económico'!$C:$C,'[2]Balance económico'!$F:$F,"-",0)</f>
        <v>432752604.87208009</v>
      </c>
      <c r="AK972" s="6" t="str">
        <f t="shared" si="46"/>
        <v>PPA</v>
      </c>
      <c r="AL972" s="12" t="str" cm="1">
        <f t="array" ref="AL972">IFERROR((X972*[2]!Tabla2[Bloque A] + 'BD Centrales 2025'!Y95*[2]!Tabla2[Bloque B] + 'BD Centrales 2025'!Z95*[2]!Tabla2[Bloque C])*#REF!,"-")</f>
        <v>-</v>
      </c>
      <c r="AM972" s="12" t="str">
        <f t="shared" si="47"/>
        <v>-</v>
      </c>
      <c r="AN972" s="12">
        <f>IFERROR((AH972+AI972+AJ972)/(SUMIFS($W$2:$W$1194,$E$2:$E$1194,E972)*1000*#REF!),0)</f>
        <v>0</v>
      </c>
    </row>
    <row r="973" spans="1:40" ht="14.4" x14ac:dyDescent="0.3">
      <c r="A973" s="7">
        <v>2137</v>
      </c>
      <c r="B973" s="7" t="s">
        <v>3703</v>
      </c>
      <c r="C973" s="8" t="s">
        <v>3704</v>
      </c>
      <c r="D973" s="6" t="s">
        <v>3705</v>
      </c>
      <c r="E973" s="6" t="str">
        <f>_xlfn.XLOOKUP(D973,'[2]Coordinados SEN'!$A:$A,'[2]Coordinados SEN'!$B:$B,"-",0)</f>
        <v>77.018.069-4</v>
      </c>
      <c r="F973" s="6" t="s">
        <v>3705</v>
      </c>
      <c r="G973" s="6">
        <f t="shared" si="45"/>
        <v>1</v>
      </c>
      <c r="H973" s="6" t="s">
        <v>2543</v>
      </c>
      <c r="I973" s="6" t="s">
        <v>1921</v>
      </c>
      <c r="J973" s="6" t="str">
        <f>_xlfn.XLOOKUP(I973,'[2]Barras CMg'!$E$2:$E$1527,'[2]Barras CMg'!$A$2:$A$1527,"------",0,1)</f>
        <v>------</v>
      </c>
      <c r="K973" s="6" t="s">
        <v>397</v>
      </c>
      <c r="L973" s="6">
        <v>2025</v>
      </c>
      <c r="M973" s="6" t="s">
        <v>495</v>
      </c>
      <c r="N973" s="6" t="s">
        <v>496</v>
      </c>
      <c r="O973" s="6" t="s">
        <v>213</v>
      </c>
      <c r="P973" s="6" t="s">
        <v>90</v>
      </c>
      <c r="Q973" s="6" t="s">
        <v>97</v>
      </c>
      <c r="R973" s="6" t="s">
        <v>97</v>
      </c>
      <c r="S973" s="6" t="s">
        <v>51</v>
      </c>
      <c r="T973" s="9" t="s">
        <v>3706</v>
      </c>
      <c r="U973" s="10">
        <v>4.6449999999999996</v>
      </c>
      <c r="V973" s="10">
        <v>4.5</v>
      </c>
      <c r="W973" s="11" t="e">
        <f>_xlfn.XLOOKUP(C973,#REF!,#REF!,"S/I",0)</f>
        <v>#REF!</v>
      </c>
      <c r="X973" s="11" t="str">
        <f>_xlfn.XLOOKUP($D973,[2]Retiros_dinamica!$F:$F,[2]Retiros_dinamica!B:B,"S/I",0)</f>
        <v>S/I</v>
      </c>
      <c r="Y973" s="11" t="str">
        <f>_xlfn.XLOOKUP($D973,[2]Retiros_dinamica!$F:$F,[2]Retiros_dinamica!C:C,"S/I",0)</f>
        <v>S/I</v>
      </c>
      <c r="Z973" s="11" t="str">
        <f>_xlfn.XLOOKUP($D973,[2]Retiros_dinamica!$F:$F,[2]Retiros_dinamica!D:D,"S/I",0)</f>
        <v>S/I</v>
      </c>
      <c r="AA973" s="11" t="str">
        <f>_xlfn.XLOOKUP($D973,[2]Retiros_dinamica!$F:$F,[2]Retiros_dinamica!E:E,"S/I",0)</f>
        <v>S/I</v>
      </c>
      <c r="AB973" s="6" t="str">
        <f>_xlfn.XLOOKUP(C973,[2]CMg!$I$4:$I$106,[2]CMg!$M$4:$M$106,"----",0,1)</f>
        <v>----</v>
      </c>
      <c r="AC973" s="6" t="str">
        <f>_xlfn.XLOOKUP(C973,[2]CMg!$A$4:$A$106,[2]CMg!$B$4:$B$106,"----",0,1)</f>
        <v>----</v>
      </c>
      <c r="AD973" s="6" t="str">
        <f>_xlfn.XLOOKUP(C973,'[3]Promedio solar Cmg'!$A$4:$A$106,'[3]Promedio solar Cmg'!$B$4:$B$106,"----",0,1)</f>
        <v>----</v>
      </c>
      <c r="AH973" s="12">
        <f>_xlfn.XLOOKUP($E973,'[2]Balance económico'!$C:$C,'[2]Balance económico'!$D:$D,"-",0)</f>
        <v>503992873.52973938</v>
      </c>
      <c r="AI973" s="12">
        <f>_xlfn.XLOOKUP($E973,'[2]Balance económico'!$C:$C,'[2]Balance económico'!$E:$E,"-",0)</f>
        <v>47895606.640799999</v>
      </c>
      <c r="AJ973" s="12" t="str">
        <f>_xlfn.XLOOKUP($E973,'[2]Balance económico'!$C:$C,'[2]Balance económico'!$F:$F,"-",0)</f>
        <v>----</v>
      </c>
      <c r="AK973" s="6" t="str">
        <f t="shared" si="46"/>
        <v>PPA</v>
      </c>
      <c r="AL973" s="12" t="str" cm="1">
        <f t="array" ref="AL973">IFERROR((X973*[2]!Tabla2[Bloque A] + 'BD Centrales 2025'!Y291*[2]!Tabla2[Bloque B] + 'BD Centrales 2025'!Z291*[2]!Tabla2[Bloque C])*#REF!,"-")</f>
        <v>-</v>
      </c>
      <c r="AM973" s="12" t="str">
        <f t="shared" si="47"/>
        <v>-</v>
      </c>
      <c r="AN973" s="12">
        <f>IFERROR((AH973+AI973+AJ973)/(SUMIFS($W$2:$W$1194,$E$2:$E$1194,E973)*1000*#REF!),0)</f>
        <v>0</v>
      </c>
    </row>
    <row r="974" spans="1:40" ht="27.6" x14ac:dyDescent="0.3">
      <c r="A974" s="7">
        <v>2138</v>
      </c>
      <c r="B974" s="7" t="s">
        <v>3543</v>
      </c>
      <c r="C974" s="8" t="s">
        <v>3544</v>
      </c>
      <c r="D974" s="6" t="s">
        <v>64</v>
      </c>
      <c r="E974" s="6" t="str">
        <f>_xlfn.XLOOKUP(D974,'[2]Coordinados SEN'!$A:$A,'[2]Coordinados SEN'!$B:$B,"-",0)</f>
        <v>96.505.760-9</v>
      </c>
      <c r="F974" s="6" t="s">
        <v>64</v>
      </c>
      <c r="G974" s="6">
        <f t="shared" si="45"/>
        <v>29</v>
      </c>
      <c r="H974" s="6" t="s">
        <v>3545</v>
      </c>
      <c r="I974" s="13" t="s">
        <v>3546</v>
      </c>
      <c r="J974" s="6" t="str">
        <f>_xlfn.XLOOKUP(I974,'[2]Barras CMg'!$E$2:$E$1527,'[2]Barras CMg'!$A$2:$A$1527,"------",0,1)</f>
        <v>JADRESIC______220</v>
      </c>
      <c r="K974" s="6">
        <v>70</v>
      </c>
      <c r="L974" s="6">
        <v>2025</v>
      </c>
      <c r="M974" s="6" t="s">
        <v>211</v>
      </c>
      <c r="N974" s="6" t="s">
        <v>212</v>
      </c>
      <c r="O974" s="6" t="s">
        <v>47</v>
      </c>
      <c r="P974" s="6" t="s">
        <v>48</v>
      </c>
      <c r="Q974" s="6" t="s">
        <v>48</v>
      </c>
      <c r="R974" s="6" t="s">
        <v>587</v>
      </c>
      <c r="S974" s="6" t="s">
        <v>51</v>
      </c>
      <c r="T974" s="9" t="s">
        <v>3547</v>
      </c>
      <c r="U974" s="10">
        <v>373.54320000000001</v>
      </c>
      <c r="V974" s="10">
        <v>366.5994</v>
      </c>
      <c r="W974" s="11" t="e">
        <f>_xlfn.XLOOKUP(C974,#REF!,#REF!,"S/I",0)</f>
        <v>#REF!</v>
      </c>
      <c r="X974" s="11">
        <f>_xlfn.XLOOKUP($D974,[2]Retiros_dinamica!$F:$F,[2]Retiros_dinamica!B:B,"S/I",0)</f>
        <v>3718226.0598297678</v>
      </c>
      <c r="Y974" s="11">
        <f>_xlfn.XLOOKUP($D974,[2]Retiros_dinamica!$F:$F,[2]Retiros_dinamica!C:C,"S/I",0)</f>
        <v>3629256.6101904032</v>
      </c>
      <c r="Z974" s="11">
        <f>_xlfn.XLOOKUP($D974,[2]Retiros_dinamica!$F:$F,[2]Retiros_dinamica!D:D,"S/I",0)</f>
        <v>1641521.734171205</v>
      </c>
      <c r="AA974" s="11">
        <f>_xlfn.XLOOKUP($D974,[2]Retiros_dinamica!$F:$F,[2]Retiros_dinamica!E:E,"S/I",0)</f>
        <v>8989004.4041913748</v>
      </c>
      <c r="AB974" s="6" t="str">
        <f>_xlfn.XLOOKUP(C974,[2]CMg!$I$4:$I$106,[2]CMg!$M$4:$M$106,"----",0,1)</f>
        <v>----</v>
      </c>
      <c r="AC974" s="6" t="str">
        <f>_xlfn.XLOOKUP(C974,[2]CMg!$A$4:$A$106,[2]CMg!$B$4:$B$106,"----",0,1)</f>
        <v>----</v>
      </c>
      <c r="AD974" s="6" t="str">
        <f>_xlfn.XLOOKUP(C974,'[3]Promedio solar Cmg'!$A$4:$A$106,'[3]Promedio solar Cmg'!$B$4:$B$106,"----",0,1)</f>
        <v>----</v>
      </c>
      <c r="AH974" s="12">
        <f>_xlfn.XLOOKUP($E974,'[2]Balance económico'!$C:$C,'[2]Balance económico'!$D:$D,"-",0)</f>
        <v>-1345248975.5315018</v>
      </c>
      <c r="AI974" s="12">
        <f>_xlfn.XLOOKUP($E974,'[2]Balance económico'!$C:$C,'[2]Balance económico'!$E:$E,"-",0)</f>
        <v>1898616992.9867737</v>
      </c>
      <c r="AJ974" s="12">
        <f>_xlfn.XLOOKUP($E974,'[2]Balance económico'!$C:$C,'[2]Balance económico'!$F:$F,"-",0)</f>
        <v>30881173149.204327</v>
      </c>
      <c r="AK974" s="6" t="str">
        <f t="shared" si="46"/>
        <v>PPA</v>
      </c>
      <c r="AL974" s="12" t="str" cm="1">
        <f t="array" ref="AL974">IFERROR((X974*[2]!Tabla2[Bloque A] + 'BD Centrales 2025'!Y644*[2]!Tabla2[Bloque B] + 'BD Centrales 2025'!Z644*[2]!Tabla2[Bloque C])*#REF!,"-")</f>
        <v>-</v>
      </c>
      <c r="AM974" s="12" t="str">
        <f t="shared" si="47"/>
        <v>-</v>
      </c>
      <c r="AN974" s="12">
        <f>IFERROR((AH974+AI974+AJ974)/(SUMIFS($W$2:$W$1194,$E$2:$E$1194,E974)*1000*#REF!),0)</f>
        <v>0</v>
      </c>
    </row>
    <row r="975" spans="1:40" ht="14.4" x14ac:dyDescent="0.3">
      <c r="A975" s="7">
        <v>2139</v>
      </c>
      <c r="B975" s="7" t="s">
        <v>3707</v>
      </c>
      <c r="C975" s="8" t="s">
        <v>3708</v>
      </c>
      <c r="D975" s="6" t="s">
        <v>3709</v>
      </c>
      <c r="E975" s="6" t="str">
        <f>_xlfn.XLOOKUP(D975,'[2]Coordinados SEN'!$A:$A,'[2]Coordinados SEN'!$B:$B,"-",0)</f>
        <v>77.137.575-8</v>
      </c>
      <c r="F975" s="6" t="s">
        <v>3709</v>
      </c>
      <c r="G975" s="6">
        <f t="shared" si="45"/>
        <v>1</v>
      </c>
      <c r="H975" s="6" t="s">
        <v>3710</v>
      </c>
      <c r="I975" s="6" t="s">
        <v>3711</v>
      </c>
      <c r="J975" s="6" t="str">
        <f>_xlfn.XLOOKUP(I975,'[2]Barras CMg'!$E$2:$E$1527,'[2]Barras CMg'!$A$2:$A$1527,"------",0,1)</f>
        <v>------</v>
      </c>
      <c r="K975" s="6" t="s">
        <v>397</v>
      </c>
      <c r="L975" s="6">
        <v>2025</v>
      </c>
      <c r="M975" s="6" t="s">
        <v>495</v>
      </c>
      <c r="N975" s="6" t="s">
        <v>496</v>
      </c>
      <c r="O975" s="6" t="s">
        <v>213</v>
      </c>
      <c r="P975" s="6" t="s">
        <v>189</v>
      </c>
      <c r="Q975" s="6" t="s">
        <v>2074</v>
      </c>
      <c r="R975" s="6" t="s">
        <v>2074</v>
      </c>
      <c r="S975" s="6" t="s">
        <v>51</v>
      </c>
      <c r="T975" s="9" t="s">
        <v>3712</v>
      </c>
      <c r="U975" s="10">
        <v>9.0359999999999996</v>
      </c>
      <c r="V975" s="10">
        <v>9</v>
      </c>
      <c r="W975" s="11" t="e">
        <f>_xlfn.XLOOKUP(C975,#REF!,#REF!,"S/I",0)</f>
        <v>#REF!</v>
      </c>
      <c r="X975" s="11" t="str">
        <f>_xlfn.XLOOKUP($D975,[2]Retiros_dinamica!$F:$F,[2]Retiros_dinamica!B:B,"S/I",0)</f>
        <v>S/I</v>
      </c>
      <c r="Y975" s="11" t="str">
        <f>_xlfn.XLOOKUP($D975,[2]Retiros_dinamica!$F:$F,[2]Retiros_dinamica!C:C,"S/I",0)</f>
        <v>S/I</v>
      </c>
      <c r="Z975" s="11" t="str">
        <f>_xlfn.XLOOKUP($D975,[2]Retiros_dinamica!$F:$F,[2]Retiros_dinamica!D:D,"S/I",0)</f>
        <v>S/I</v>
      </c>
      <c r="AA975" s="11" t="str">
        <f>_xlfn.XLOOKUP($D975,[2]Retiros_dinamica!$F:$F,[2]Retiros_dinamica!E:E,"S/I",0)</f>
        <v>S/I</v>
      </c>
      <c r="AB975" s="6" t="str">
        <f>_xlfn.XLOOKUP(C975,[2]CMg!$I$4:$I$106,[2]CMg!$M$4:$M$106,"----",0,1)</f>
        <v>----</v>
      </c>
      <c r="AC975" s="6" t="str">
        <f>_xlfn.XLOOKUP(C975,[2]CMg!$A$4:$A$106,[2]CMg!$B$4:$B$106,"----",0,1)</f>
        <v>----</v>
      </c>
      <c r="AD975" s="6" t="str">
        <f>_xlfn.XLOOKUP(C975,'[3]Promedio solar Cmg'!$A$4:$A$106,'[3]Promedio solar Cmg'!$B$4:$B$106,"----",0,1)</f>
        <v>----</v>
      </c>
      <c r="AH975" s="12">
        <f>_xlfn.XLOOKUP($E975,'[2]Balance económico'!$C:$C,'[2]Balance económico'!$D:$D,"-",0)</f>
        <v>1032847191.0295398</v>
      </c>
      <c r="AI975" s="12">
        <f>_xlfn.XLOOKUP($E975,'[2]Balance económico'!$C:$C,'[2]Balance económico'!$E:$E,"-",0)</f>
        <v>118218731.85520001</v>
      </c>
      <c r="AJ975" s="12" t="str">
        <f>_xlfn.XLOOKUP($E975,'[2]Balance económico'!$C:$C,'[2]Balance económico'!$F:$F,"-",0)</f>
        <v>----</v>
      </c>
      <c r="AK975" s="6" t="str">
        <f t="shared" si="46"/>
        <v>PPA</v>
      </c>
      <c r="AL975" s="12" t="str" cm="1">
        <f t="array" ref="AL975">IFERROR((X975*[2]!Tabla2[Bloque A] + 'BD Centrales 2025'!Y411*[2]!Tabla2[Bloque B] + 'BD Centrales 2025'!Z411*[2]!Tabla2[Bloque C])*#REF!,"-")</f>
        <v>-</v>
      </c>
      <c r="AM975" s="12" t="str">
        <f t="shared" si="47"/>
        <v>-</v>
      </c>
      <c r="AN975" s="12">
        <f>IFERROR((AH975+AI975+AJ975)/(SUMIFS($W$2:$W$1194,$E$2:$E$1194,E975)*1000*#REF!),0)</f>
        <v>0</v>
      </c>
    </row>
    <row r="976" spans="1:40" ht="14.4" x14ac:dyDescent="0.3">
      <c r="A976" s="7">
        <v>2140</v>
      </c>
      <c r="B976" s="7" t="s">
        <v>3713</v>
      </c>
      <c r="C976" s="8" t="s">
        <v>3714</v>
      </c>
      <c r="D976" s="6" t="s">
        <v>3715</v>
      </c>
      <c r="E976" s="6" t="str">
        <f>_xlfn.XLOOKUP(D976,'[2]Coordinados SEN'!$A:$A,'[2]Coordinados SEN'!$B:$B,"-",0)</f>
        <v>77.060.897-K</v>
      </c>
      <c r="F976" s="6" t="s">
        <v>3715</v>
      </c>
      <c r="G976" s="6">
        <f t="shared" si="45"/>
        <v>1</v>
      </c>
      <c r="H976" s="6" t="s">
        <v>3716</v>
      </c>
      <c r="I976" s="6" t="s">
        <v>3717</v>
      </c>
      <c r="J976" s="6" t="str">
        <f>_xlfn.XLOOKUP(I976,'[2]Barras CMg'!$E$2:$E$1527,'[2]Barras CMg'!$A$2:$A$1527,"------",0,1)</f>
        <v>------</v>
      </c>
      <c r="K976" s="6" t="s">
        <v>397</v>
      </c>
      <c r="L976" s="6">
        <v>2025</v>
      </c>
      <c r="M976" s="6" t="s">
        <v>495</v>
      </c>
      <c r="N976" s="6" t="s">
        <v>496</v>
      </c>
      <c r="O976" s="6" t="s">
        <v>213</v>
      </c>
      <c r="P976" s="6" t="s">
        <v>362</v>
      </c>
      <c r="Q976" s="6" t="s">
        <v>363</v>
      </c>
      <c r="R976" s="6" t="s">
        <v>364</v>
      </c>
      <c r="S976" s="6" t="s">
        <v>51</v>
      </c>
      <c r="T976" s="9" t="s">
        <v>3718</v>
      </c>
      <c r="U976" s="10">
        <v>9.0120000000000005</v>
      </c>
      <c r="V976" s="10">
        <v>9</v>
      </c>
      <c r="W976" s="11" t="e">
        <f>_xlfn.XLOOKUP(C976,#REF!,#REF!,"S/I",0)</f>
        <v>#REF!</v>
      </c>
      <c r="X976" s="11" t="str">
        <f>_xlfn.XLOOKUP($D976,[2]Retiros_dinamica!$F:$F,[2]Retiros_dinamica!B:B,"S/I",0)</f>
        <v>S/I</v>
      </c>
      <c r="Y976" s="11" t="str">
        <f>_xlfn.XLOOKUP($D976,[2]Retiros_dinamica!$F:$F,[2]Retiros_dinamica!C:C,"S/I",0)</f>
        <v>S/I</v>
      </c>
      <c r="Z976" s="11" t="str">
        <f>_xlfn.XLOOKUP($D976,[2]Retiros_dinamica!$F:$F,[2]Retiros_dinamica!D:D,"S/I",0)</f>
        <v>S/I</v>
      </c>
      <c r="AA976" s="11" t="str">
        <f>_xlfn.XLOOKUP($D976,[2]Retiros_dinamica!$F:$F,[2]Retiros_dinamica!E:E,"S/I",0)</f>
        <v>S/I</v>
      </c>
      <c r="AB976" s="6" t="str">
        <f>_xlfn.XLOOKUP(C976,[2]CMg!$I$4:$I$106,[2]CMg!$M$4:$M$106,"----",0,1)</f>
        <v>----</v>
      </c>
      <c r="AC976" s="6" t="str">
        <f>_xlfn.XLOOKUP(C976,[2]CMg!$A$4:$A$106,[2]CMg!$B$4:$B$106,"----",0,1)</f>
        <v>----</v>
      </c>
      <c r="AD976" s="6" t="str">
        <f>_xlfn.XLOOKUP(C976,'[3]Promedio solar Cmg'!$A$4:$A$106,'[3]Promedio solar Cmg'!$B$4:$B$106,"----",0,1)</f>
        <v>----</v>
      </c>
      <c r="AH976" s="12">
        <f>_xlfn.XLOOKUP($E976,'[2]Balance económico'!$C:$C,'[2]Balance económico'!$D:$D,"-",0)</f>
        <v>769496577.05366158</v>
      </c>
      <c r="AI976" s="12">
        <f>_xlfn.XLOOKUP($E976,'[2]Balance económico'!$C:$C,'[2]Balance económico'!$E:$E,"-",0)</f>
        <v>79568982.727600008</v>
      </c>
      <c r="AJ976" s="12" t="str">
        <f>_xlfn.XLOOKUP($E976,'[2]Balance económico'!$C:$C,'[2]Balance económico'!$F:$F,"-",0)</f>
        <v>----</v>
      </c>
      <c r="AK976" s="6" t="str">
        <f t="shared" si="46"/>
        <v>PPA</v>
      </c>
      <c r="AL976" s="12" t="str" cm="1">
        <f t="array" ref="AL976">IFERROR((X976*[2]!Tabla2[Bloque A] + 'BD Centrales 2025'!Y334*[2]!Tabla2[Bloque B] + 'BD Centrales 2025'!Z334*[2]!Tabla2[Bloque C])*#REF!,"-")</f>
        <v>-</v>
      </c>
      <c r="AM976" s="12" t="str">
        <f t="shared" si="47"/>
        <v>-</v>
      </c>
      <c r="AN976" s="12">
        <f>IFERROR((AH976+AI976+AJ976)/(SUMIFS($W$2:$W$1194,$E$2:$E$1194,E976)*1000*#REF!),0)</f>
        <v>0</v>
      </c>
    </row>
    <row r="977" spans="1:40" ht="14.4" x14ac:dyDescent="0.3">
      <c r="A977" s="7">
        <v>2142</v>
      </c>
      <c r="B977" s="7" t="s">
        <v>5696</v>
      </c>
      <c r="C977" s="8" t="s">
        <v>5697</v>
      </c>
      <c r="D977" s="6" t="s">
        <v>5690</v>
      </c>
      <c r="E977" s="6" t="str">
        <f>_xlfn.XLOOKUP(D977,'[2]Coordinados SEN'!$A:$A,'[2]Coordinados SEN'!$B:$B,"-",0)</f>
        <v>76.267.761-K</v>
      </c>
      <c r="F977" s="6" t="s">
        <v>5690</v>
      </c>
      <c r="G977" s="6">
        <f t="shared" si="45"/>
        <v>4</v>
      </c>
      <c r="H977" s="6" t="s">
        <v>5698</v>
      </c>
      <c r="I977" s="6" t="s">
        <v>5699</v>
      </c>
      <c r="J977" s="6" t="str">
        <f>_xlfn.XLOOKUP(I977,'[2]Barras CMg'!$E$2:$E$1527,'[2]Barras CMg'!$A$2:$A$1527,"------",0,1)</f>
        <v>------</v>
      </c>
      <c r="K977" s="6">
        <v>6</v>
      </c>
      <c r="L977" s="6">
        <v>2025</v>
      </c>
      <c r="M977" s="6" t="s">
        <v>45</v>
      </c>
      <c r="N977" s="6" t="s">
        <v>5267</v>
      </c>
      <c r="O977" s="6" t="s">
        <v>213</v>
      </c>
      <c r="P977" s="6" t="s">
        <v>82</v>
      </c>
      <c r="Q977" s="6" t="s">
        <v>83</v>
      </c>
      <c r="R977" s="6" t="s">
        <v>5609</v>
      </c>
      <c r="S977" s="6" t="s">
        <v>51</v>
      </c>
      <c r="T977" s="9" t="s">
        <v>5610</v>
      </c>
      <c r="U977" s="10">
        <v>3.01</v>
      </c>
      <c r="V977" s="10">
        <v>3</v>
      </c>
      <c r="W977" s="11" t="e">
        <f>_xlfn.XLOOKUP(C977,#REF!,#REF!,"S/I",0)</f>
        <v>#REF!</v>
      </c>
      <c r="X977" s="11" t="str">
        <f>_xlfn.XLOOKUP($D977,[2]Retiros_dinamica!$F:$F,[2]Retiros_dinamica!B:B,"S/I",0)</f>
        <v>S/I</v>
      </c>
      <c r="Y977" s="11" t="str">
        <f>_xlfn.XLOOKUP($D977,[2]Retiros_dinamica!$F:$F,[2]Retiros_dinamica!C:C,"S/I",0)</f>
        <v>S/I</v>
      </c>
      <c r="Z977" s="11" t="str">
        <f>_xlfn.XLOOKUP($D977,[2]Retiros_dinamica!$F:$F,[2]Retiros_dinamica!D:D,"S/I",0)</f>
        <v>S/I</v>
      </c>
      <c r="AA977" s="11" t="str">
        <f>_xlfn.XLOOKUP($D977,[2]Retiros_dinamica!$F:$F,[2]Retiros_dinamica!E:E,"S/I",0)</f>
        <v>S/I</v>
      </c>
      <c r="AB977" s="6" t="str">
        <f>_xlfn.XLOOKUP(C977,[2]CMg!$I$4:$I$106,[2]CMg!$M$4:$M$106,"----",0,1)</f>
        <v>----</v>
      </c>
      <c r="AH977" s="12">
        <f>_xlfn.XLOOKUP($E977,'[2]Balance económico'!$C:$C,'[2]Balance económico'!$D:$D,"-",0)</f>
        <v>36601974.454460032</v>
      </c>
      <c r="AI977" s="12">
        <f>_xlfn.XLOOKUP($E977,'[2]Balance económico'!$C:$C,'[2]Balance económico'!$E:$E,"-",0)</f>
        <v>672639283.15143991</v>
      </c>
      <c r="AJ977" s="12" t="str">
        <f>_xlfn.XLOOKUP($E977,'[2]Balance económico'!$C:$C,'[2]Balance económico'!$F:$F,"-",0)</f>
        <v>----</v>
      </c>
      <c r="AK977" s="6" t="str">
        <f t="shared" si="46"/>
        <v>PPA</v>
      </c>
      <c r="AL977" s="12" t="str" cm="1">
        <f t="array" ref="AL977">IFERROR((X977*[2]!Tabla2[Bloque A] + 'BD Centrales 2025'!Y1072*[2]!Tabla2[Bloque B] + 'BD Centrales 2025'!Z1072*[2]!Tabla2[Bloque C])*#REF!,"-")</f>
        <v>-</v>
      </c>
      <c r="AM977" s="12" t="str">
        <f t="shared" si="47"/>
        <v>-</v>
      </c>
      <c r="AN977" s="12">
        <f>IFERROR((AH977+AI977+AJ977)/(SUMIFS($W$2:$W$1194,$E$2:$E$1194,E977)*1000*#REF!),0)</f>
        <v>0</v>
      </c>
    </row>
    <row r="978" spans="1:40" ht="14.4" x14ac:dyDescent="0.3">
      <c r="A978" s="7">
        <v>2143</v>
      </c>
      <c r="B978" s="7" t="s">
        <v>3719</v>
      </c>
      <c r="C978" s="8" t="s">
        <v>3720</v>
      </c>
      <c r="D978" s="6" t="s">
        <v>3721</v>
      </c>
      <c r="E978" s="6" t="str">
        <f>_xlfn.XLOOKUP(D978,'[2]Coordinados SEN'!$A:$A,'[2]Coordinados SEN'!$B:$B,"-",0)</f>
        <v>76.359.632-K</v>
      </c>
      <c r="F978" s="6" t="s">
        <v>3721</v>
      </c>
      <c r="G978" s="6">
        <f t="shared" si="45"/>
        <v>1</v>
      </c>
      <c r="H978" s="6" t="s">
        <v>3722</v>
      </c>
      <c r="I978" s="6" t="s">
        <v>3723</v>
      </c>
      <c r="J978" s="6" t="str">
        <f>_xlfn.XLOOKUP(I978,'[2]Barras CMg'!$E$2:$E$1527,'[2]Barras CMg'!$A$2:$A$1527,"------",0,1)</f>
        <v>VERBENAS______220</v>
      </c>
      <c r="K978" s="6">
        <v>1</v>
      </c>
      <c r="L978" s="6">
        <v>2025</v>
      </c>
      <c r="M978" s="6" t="s">
        <v>495</v>
      </c>
      <c r="N978" s="6" t="s">
        <v>496</v>
      </c>
      <c r="O978" s="6" t="s">
        <v>47</v>
      </c>
      <c r="P978" s="6" t="s">
        <v>497</v>
      </c>
      <c r="Q978" s="6" t="s">
        <v>579</v>
      </c>
      <c r="R978" s="6" t="s">
        <v>580</v>
      </c>
      <c r="S978" s="6" t="s">
        <v>51</v>
      </c>
      <c r="T978" s="9" t="s">
        <v>3724</v>
      </c>
      <c r="U978" s="10">
        <v>155.87</v>
      </c>
      <c r="V978" s="10">
        <v>152.30000000000001</v>
      </c>
      <c r="W978" s="11" t="e">
        <f>_xlfn.XLOOKUP(C978,#REF!,#REF!,"S/I",0)</f>
        <v>#REF!</v>
      </c>
      <c r="X978" s="11" t="str">
        <f>_xlfn.XLOOKUP($D978,[2]Retiros_dinamica!$F:$F,[2]Retiros_dinamica!B:B,"S/I",0)</f>
        <v>S/I</v>
      </c>
      <c r="Y978" s="11" t="str">
        <f>_xlfn.XLOOKUP($D978,[2]Retiros_dinamica!$F:$F,[2]Retiros_dinamica!C:C,"S/I",0)</f>
        <v>S/I</v>
      </c>
      <c r="Z978" s="11" t="str">
        <f>_xlfn.XLOOKUP($D978,[2]Retiros_dinamica!$F:$F,[2]Retiros_dinamica!D:D,"S/I",0)</f>
        <v>S/I</v>
      </c>
      <c r="AA978" s="11" t="str">
        <f>_xlfn.XLOOKUP($D978,[2]Retiros_dinamica!$F:$F,[2]Retiros_dinamica!E:E,"S/I",0)</f>
        <v>S/I</v>
      </c>
      <c r="AB978" s="6">
        <f>_xlfn.XLOOKUP(C978,[2]CMg!$I$4:$I$106,[2]CMg!$M$4:$M$106,"----",0,1)</f>
        <v>8.4001949853535418</v>
      </c>
      <c r="AC978" s="6">
        <f>_xlfn.XLOOKUP(C978,'[3]Promedio Cmg'!$A$4:$A$106,'[3]Promedio Cmg'!$B$4:$B$106,"---",0,1)</f>
        <v>47.572625271087574</v>
      </c>
      <c r="AD978" s="6">
        <f>_xlfn.XLOOKUP(C978,'[3]Promedio solar Cmg'!$A$4:$A$106,'[3]Promedio solar Cmg'!$B$4:$B$106,"----",0,1)</f>
        <v>10.088931506849322</v>
      </c>
      <c r="AE978" s="6">
        <f>_xlfn.XLOOKUP(C978,[2]CMg!$O$4:$O$106,[2]CMg!$P$4:$P$106,"----",0,1)</f>
        <v>74.341453727254944</v>
      </c>
      <c r="AF978" s="14">
        <f>_xlfn.XLOOKUP(C978,[2]CMg!$S$4:$S$106,[2]CMg!$U$4:$U$106,"----",0,1)</f>
        <v>0.475059924666134</v>
      </c>
      <c r="AH978" s="12">
        <f>_xlfn.XLOOKUP($E978,'[2]Balance económico'!$C:$C,'[2]Balance económico'!$D:$D,"-",0)</f>
        <v>112611630.77434736</v>
      </c>
      <c r="AI978" s="12">
        <f>_xlfn.XLOOKUP($E978,'[2]Balance económico'!$C:$C,'[2]Balance económico'!$E:$E,"-",0)</f>
        <v>2563533244.2894797</v>
      </c>
      <c r="AJ978" s="12" t="str">
        <f>_xlfn.XLOOKUP($E978,'[2]Balance económico'!$C:$C,'[2]Balance económico'!$F:$F,"-",0)</f>
        <v>----</v>
      </c>
      <c r="AK978" s="6" t="str">
        <f t="shared" si="46"/>
        <v>PPA</v>
      </c>
      <c r="AL978" s="12" t="str" cm="1">
        <f t="array" ref="AL978">IFERROR((X978*[2]!Tabla2[Bloque A] + 'BD Centrales 2025'!Y971*[2]!Tabla2[Bloque B] + 'BD Centrales 2025'!Z971*[2]!Tabla2[Bloque C])*#REF!,"-")</f>
        <v>-</v>
      </c>
      <c r="AM978" s="12" t="str">
        <f t="shared" si="47"/>
        <v>-</v>
      </c>
      <c r="AN978" s="12">
        <f>IFERROR((AH978+AI978+AJ978)/(SUMIFS($W$2:$W$1194,$E$2:$E$1194,E978)*1000*#REF!),0)</f>
        <v>0</v>
      </c>
    </row>
    <row r="979" spans="1:40" ht="27.6" x14ac:dyDescent="0.3">
      <c r="A979" s="7">
        <v>2144</v>
      </c>
      <c r="B979" s="7" t="s">
        <v>4036</v>
      </c>
      <c r="C979" s="8" t="s">
        <v>4037</v>
      </c>
      <c r="D979" s="6" t="s">
        <v>4038</v>
      </c>
      <c r="E979" s="6" t="str">
        <f>_xlfn.XLOOKUP(D979,'[2]Coordinados SEN'!$A:$A,'[2]Coordinados SEN'!$B:$B,"-",0)</f>
        <v>76.414.434-1</v>
      </c>
      <c r="F979" s="6" t="s">
        <v>4038</v>
      </c>
      <c r="G979" s="6">
        <f t="shared" si="45"/>
        <v>1</v>
      </c>
      <c r="H979" s="6" t="s">
        <v>4039</v>
      </c>
      <c r="I979" s="6" t="s">
        <v>4040</v>
      </c>
      <c r="J979" s="6" t="str">
        <f>_xlfn.XLOOKUP(I979,'[2]Barras CMg'!$E$2:$E$1527,'[2]Barras CMg'!$A$2:$A$1527,"------",0,1)</f>
        <v>TAP_TALINAY___220</v>
      </c>
      <c r="K979" s="6">
        <v>14</v>
      </c>
      <c r="L979" s="6">
        <v>2025</v>
      </c>
      <c r="M979" s="6" t="s">
        <v>211</v>
      </c>
      <c r="N979" s="6" t="s">
        <v>212</v>
      </c>
      <c r="O979" s="6" t="s">
        <v>47</v>
      </c>
      <c r="P979" s="6" t="s">
        <v>477</v>
      </c>
      <c r="Q979" s="6" t="s">
        <v>478</v>
      </c>
      <c r="R979" s="6" t="s">
        <v>714</v>
      </c>
      <c r="S979" s="6" t="s">
        <v>51</v>
      </c>
      <c r="T979" s="9" t="s">
        <v>4041</v>
      </c>
      <c r="U979" s="10">
        <v>80.466399999999993</v>
      </c>
      <c r="V979" s="10">
        <v>79.243200000000002</v>
      </c>
      <c r="W979" s="11" t="e">
        <f>_xlfn.XLOOKUP(C979,#REF!,#REF!,"S/I",0)</f>
        <v>#REF!</v>
      </c>
      <c r="X979" s="11">
        <f>_xlfn.XLOOKUP($D979,[2]Retiros_dinamica!$F:$F,[2]Retiros_dinamica!B:B,"S/I",0)</f>
        <v>24040.279264619821</v>
      </c>
      <c r="Y979" s="11">
        <f>_xlfn.XLOOKUP($D979,[2]Retiros_dinamica!$F:$F,[2]Retiros_dinamica!C:C,"S/I",0)</f>
        <v>28025.65323629271</v>
      </c>
      <c r="Z979" s="11">
        <f>_xlfn.XLOOKUP($D979,[2]Retiros_dinamica!$F:$F,[2]Retiros_dinamica!D:D,"S/I",0)</f>
        <v>18372.826979075209</v>
      </c>
      <c r="AA979" s="11">
        <f>_xlfn.XLOOKUP($D979,[2]Retiros_dinamica!$F:$F,[2]Retiros_dinamica!E:E,"S/I",0)</f>
        <v>70438.759479987741</v>
      </c>
      <c r="AB979" s="6" t="str">
        <f>_xlfn.XLOOKUP(C979,[2]CMg!$I$4:$I$106,[2]CMg!$M$4:$M$106,"----",0,1)</f>
        <v>----</v>
      </c>
      <c r="AC979" s="6" t="str">
        <f>_xlfn.XLOOKUP(C979,[2]CMg!$A$4:$A$106,[2]CMg!$B$4:$B$106,"----",0,1)</f>
        <v>----</v>
      </c>
      <c r="AD979" s="6" t="str">
        <f>_xlfn.XLOOKUP(C979,'[3]Promedio solar Cmg'!$A$4:$A$106,'[3]Promedio solar Cmg'!$B$4:$B$106,"----",0,1)</f>
        <v>----</v>
      </c>
      <c r="AH979" s="12">
        <f>_xlfn.XLOOKUP($E979,'[2]Balance económico'!$C:$C,'[2]Balance económico'!$D:$D,"-",0)</f>
        <v>-2140399037.6257522</v>
      </c>
      <c r="AI979" s="12">
        <f>_xlfn.XLOOKUP($E979,'[2]Balance económico'!$C:$C,'[2]Balance económico'!$E:$E,"-",0)</f>
        <v>-1482894577.7351017</v>
      </c>
      <c r="AJ979" s="12">
        <f>_xlfn.XLOOKUP($E979,'[2]Balance económico'!$C:$C,'[2]Balance económico'!$F:$F,"-",0)</f>
        <v>338394424.71886235</v>
      </c>
      <c r="AK979" s="6" t="str">
        <f t="shared" si="46"/>
        <v>PPA</v>
      </c>
      <c r="AL979" s="12" t="str" cm="1">
        <f t="array" ref="AL979">IFERROR((X979*[2]!Tabla2[Bloque A] + 'BD Centrales 2025'!Y742*[2]!Tabla2[Bloque B] + 'BD Centrales 2025'!Z742*[2]!Tabla2[Bloque C])*#REF!,"-")</f>
        <v>-</v>
      </c>
      <c r="AM979" s="12" t="str">
        <f t="shared" si="47"/>
        <v>-</v>
      </c>
      <c r="AN979" s="12">
        <f>IFERROR((AH979+AI979+AJ979)/(SUMIFS($W$2:$W$1194,$E$2:$E$1194,E979)*1000*#REF!),0)</f>
        <v>0</v>
      </c>
    </row>
    <row r="980" spans="1:40" ht="14.4" x14ac:dyDescent="0.3">
      <c r="A980" s="7">
        <v>2145</v>
      </c>
      <c r="B980" s="7" t="s">
        <v>3725</v>
      </c>
      <c r="C980" s="8" t="s">
        <v>3726</v>
      </c>
      <c r="D980" s="6" t="s">
        <v>3727</v>
      </c>
      <c r="E980" s="6" t="str">
        <f>_xlfn.XLOOKUP(D980,'[2]Coordinados SEN'!$A:$A,'[2]Coordinados SEN'!$B:$B,"-",0)</f>
        <v>76.511.671-6</v>
      </c>
      <c r="F980" s="6" t="s">
        <v>3727</v>
      </c>
      <c r="G980" s="6">
        <f t="shared" si="45"/>
        <v>1</v>
      </c>
      <c r="H980" s="6" t="s">
        <v>3728</v>
      </c>
      <c r="I980" s="6" t="s">
        <v>2894</v>
      </c>
      <c r="J980" s="6" t="str">
        <f>_xlfn.XLOOKUP(I980,'[2]Barras CMg'!$E$2:$E$1527,'[2]Barras CMg'!$A$2:$A$1527,"------",0,1)</f>
        <v>------</v>
      </c>
      <c r="K980" s="6" t="s">
        <v>397</v>
      </c>
      <c r="L980" s="6">
        <v>2025</v>
      </c>
      <c r="M980" s="6" t="s">
        <v>495</v>
      </c>
      <c r="N980" s="6" t="s">
        <v>496</v>
      </c>
      <c r="O980" s="6" t="s">
        <v>213</v>
      </c>
      <c r="P980" s="6" t="s">
        <v>189</v>
      </c>
      <c r="Q980" s="6" t="s">
        <v>879</v>
      </c>
      <c r="R980" s="6" t="s">
        <v>893</v>
      </c>
      <c r="S980" s="6" t="s">
        <v>51</v>
      </c>
      <c r="T980" s="9" t="s">
        <v>3729</v>
      </c>
      <c r="U980" s="10">
        <v>6.02</v>
      </c>
      <c r="V980" s="10">
        <v>6</v>
      </c>
      <c r="W980" s="11" t="e">
        <f>_xlfn.XLOOKUP(C980,#REF!,#REF!,"S/I",0)</f>
        <v>#REF!</v>
      </c>
      <c r="X980" s="11" t="str">
        <f>_xlfn.XLOOKUP($D980,[2]Retiros_dinamica!$F:$F,[2]Retiros_dinamica!B:B,"S/I",0)</f>
        <v>S/I</v>
      </c>
      <c r="Y980" s="11" t="str">
        <f>_xlfn.XLOOKUP($D980,[2]Retiros_dinamica!$F:$F,[2]Retiros_dinamica!C:C,"S/I",0)</f>
        <v>S/I</v>
      </c>
      <c r="Z980" s="11" t="str">
        <f>_xlfn.XLOOKUP($D980,[2]Retiros_dinamica!$F:$F,[2]Retiros_dinamica!D:D,"S/I",0)</f>
        <v>S/I</v>
      </c>
      <c r="AA980" s="11" t="str">
        <f>_xlfn.XLOOKUP($D980,[2]Retiros_dinamica!$F:$F,[2]Retiros_dinamica!E:E,"S/I",0)</f>
        <v>S/I</v>
      </c>
      <c r="AB980" s="6" t="str">
        <f>_xlfn.XLOOKUP(C980,[2]CMg!$I$4:$I$106,[2]CMg!$M$4:$M$106,"----",0,1)</f>
        <v>----</v>
      </c>
      <c r="AC980" s="6" t="str">
        <f>_xlfn.XLOOKUP(C980,[2]CMg!$A$4:$A$106,[2]CMg!$B$4:$B$106,"----",0,1)</f>
        <v>----</v>
      </c>
      <c r="AD980" s="6" t="str">
        <f>_xlfn.XLOOKUP(C980,'[3]Promedio solar Cmg'!$A$4:$A$106,'[3]Promedio solar Cmg'!$B$4:$B$106,"----",0,1)</f>
        <v>----</v>
      </c>
      <c r="AH980" s="12">
        <f>_xlfn.XLOOKUP($E980,'[2]Balance económico'!$C:$C,'[2]Balance económico'!$D:$D,"-",0)</f>
        <v>725617220.72698236</v>
      </c>
      <c r="AI980" s="12">
        <f>_xlfn.XLOOKUP($E980,'[2]Balance económico'!$C:$C,'[2]Balance económico'!$E:$E,"-",0)</f>
        <v>83466480.964399993</v>
      </c>
      <c r="AJ980" s="12" t="str">
        <f>_xlfn.XLOOKUP($E980,'[2]Balance económico'!$C:$C,'[2]Balance económico'!$F:$F,"-",0)</f>
        <v>----</v>
      </c>
      <c r="AK980" s="6" t="str">
        <f t="shared" si="46"/>
        <v>PPA</v>
      </c>
      <c r="AL980" s="12" t="str" cm="1">
        <f t="array" ref="AL980">IFERROR((X980*[2]!Tabla2[Bloque A] + 'BD Centrales 2025'!Y340*[2]!Tabla2[Bloque B] + 'BD Centrales 2025'!Z340*[2]!Tabla2[Bloque C])*#REF!,"-")</f>
        <v>-</v>
      </c>
      <c r="AM980" s="12" t="str">
        <f t="shared" si="47"/>
        <v>-</v>
      </c>
      <c r="AN980" s="12">
        <f>IFERROR((AH980+AI980+AJ980)/(SUMIFS($W$2:$W$1194,$E$2:$E$1194,E980)*1000*#REF!),0)</f>
        <v>0</v>
      </c>
    </row>
    <row r="981" spans="1:40" ht="14.4" x14ac:dyDescent="0.3">
      <c r="A981" s="7">
        <v>2146</v>
      </c>
      <c r="B981" s="7" t="s">
        <v>3730</v>
      </c>
      <c r="C981" s="8" t="s">
        <v>3731</v>
      </c>
      <c r="D981" s="6" t="s">
        <v>2931</v>
      </c>
      <c r="E981" s="6" t="str">
        <f>_xlfn.XLOOKUP(D981,'[2]Coordinados SEN'!$A:$A,'[2]Coordinados SEN'!$B:$B,"-",0)</f>
        <v>77.092.712-9</v>
      </c>
      <c r="F981" s="6" t="s">
        <v>3732</v>
      </c>
      <c r="G981" s="6">
        <f t="shared" si="45"/>
        <v>17</v>
      </c>
      <c r="H981" s="6" t="s">
        <v>3466</v>
      </c>
      <c r="I981" s="6" t="s">
        <v>3467</v>
      </c>
      <c r="J981" s="6" t="str">
        <f>_xlfn.XLOOKUP(I981,'[2]Barras CMg'!$E$2:$E$1527,'[2]Barras CMg'!$A$2:$A$1527,"------",0,1)</f>
        <v>------</v>
      </c>
      <c r="K981" s="6" t="s">
        <v>397</v>
      </c>
      <c r="L981" s="6">
        <v>2025</v>
      </c>
      <c r="M981" s="6" t="s">
        <v>495</v>
      </c>
      <c r="N981" s="6" t="s">
        <v>496</v>
      </c>
      <c r="O981" s="6" t="s">
        <v>213</v>
      </c>
      <c r="P981" s="6" t="s">
        <v>106</v>
      </c>
      <c r="Q981" s="6" t="s">
        <v>243</v>
      </c>
      <c r="R981" s="6" t="s">
        <v>1147</v>
      </c>
      <c r="S981" s="6" t="s">
        <v>51</v>
      </c>
      <c r="T981" s="9" t="s">
        <v>2858</v>
      </c>
      <c r="U981" s="10">
        <v>7.01</v>
      </c>
      <c r="V981" s="10">
        <v>7</v>
      </c>
      <c r="W981" s="11" t="e">
        <f>_xlfn.XLOOKUP(C981,#REF!,#REF!,"S/I",0)</f>
        <v>#REF!</v>
      </c>
      <c r="X981" s="11" t="str">
        <f>_xlfn.XLOOKUP($D981,[2]Retiros_dinamica!$F:$F,[2]Retiros_dinamica!B:B,"S/I",0)</f>
        <v>S/I</v>
      </c>
      <c r="Y981" s="11" t="str">
        <f>_xlfn.XLOOKUP($D981,[2]Retiros_dinamica!$F:$F,[2]Retiros_dinamica!C:C,"S/I",0)</f>
        <v>S/I</v>
      </c>
      <c r="Z981" s="11" t="str">
        <f>_xlfn.XLOOKUP($D981,[2]Retiros_dinamica!$F:$F,[2]Retiros_dinamica!D:D,"S/I",0)</f>
        <v>S/I</v>
      </c>
      <c r="AA981" s="11" t="str">
        <f>_xlfn.XLOOKUP($D981,[2]Retiros_dinamica!$F:$F,[2]Retiros_dinamica!E:E,"S/I",0)</f>
        <v>S/I</v>
      </c>
      <c r="AB981" s="6" t="str">
        <f>_xlfn.XLOOKUP(C981,[2]CMg!$I$4:$I$106,[2]CMg!$M$4:$M$106,"----",0,1)</f>
        <v>----</v>
      </c>
      <c r="AC981" s="6" t="str">
        <f>_xlfn.XLOOKUP(C981,[2]CMg!$A$4:$A$106,[2]CMg!$B$4:$B$106,"----",0,1)</f>
        <v>----</v>
      </c>
      <c r="AD981" s="6" t="str">
        <f>_xlfn.XLOOKUP(C981,'[3]Promedio solar Cmg'!$A$4:$A$106,'[3]Promedio solar Cmg'!$B$4:$B$106,"----",0,1)</f>
        <v>----</v>
      </c>
      <c r="AH981" s="12">
        <f>_xlfn.XLOOKUP($E981,'[2]Balance económico'!$C:$C,'[2]Balance económico'!$D:$D,"-",0)</f>
        <v>10341986421.894112</v>
      </c>
      <c r="AI981" s="12">
        <f>_xlfn.XLOOKUP($E981,'[2]Balance económico'!$C:$C,'[2]Balance económico'!$E:$E,"-",0)</f>
        <v>1009747031.8714001</v>
      </c>
      <c r="AJ981" s="12" t="str">
        <f>_xlfn.XLOOKUP($E981,'[2]Balance económico'!$C:$C,'[2]Balance económico'!$F:$F,"-",0)</f>
        <v>----</v>
      </c>
      <c r="AK981" s="6" t="str">
        <f t="shared" si="46"/>
        <v>PPA</v>
      </c>
      <c r="AL981" s="12" t="str" cm="1">
        <f t="array" ref="AL981">IFERROR((X981*[2]!Tabla2[Bloque A] + 'BD Centrales 2025'!Y602*[2]!Tabla2[Bloque B] + 'BD Centrales 2025'!Z602*[2]!Tabla2[Bloque C])*#REF!,"-")</f>
        <v>-</v>
      </c>
      <c r="AM981" s="12" t="str">
        <f t="shared" si="47"/>
        <v>-</v>
      </c>
      <c r="AN981" s="12">
        <f>IFERROR((AH981+AI981+AJ981)/(SUMIFS($W$2:$W$1194,$E$2:$E$1194,E981)*1000*#REF!),0)</f>
        <v>0</v>
      </c>
    </row>
    <row r="982" spans="1:40" ht="14.4" x14ac:dyDescent="0.3">
      <c r="A982" s="7">
        <v>2147</v>
      </c>
      <c r="B982" s="7" t="s">
        <v>3733</v>
      </c>
      <c r="C982" s="8" t="s">
        <v>3734</v>
      </c>
      <c r="D982" s="6" t="s">
        <v>3735</v>
      </c>
      <c r="E982" s="6" t="str">
        <f>_xlfn.XLOOKUP(D982,'[2]Coordinados SEN'!$A:$A,'[2]Coordinados SEN'!$B:$B,"-",0)</f>
        <v>76.939.915-1</v>
      </c>
      <c r="F982" s="6" t="s">
        <v>3735</v>
      </c>
      <c r="G982" s="6">
        <f t="shared" si="45"/>
        <v>1</v>
      </c>
      <c r="H982" s="6" t="s">
        <v>3736</v>
      </c>
      <c r="I982" s="6" t="s">
        <v>3198</v>
      </c>
      <c r="J982" s="6" t="str">
        <f>_xlfn.XLOOKUP(I982,'[2]Barras CMg'!$E$2:$E$1527,'[2]Barras CMg'!$A$2:$A$1527,"------",0,1)</f>
        <v>------</v>
      </c>
      <c r="K982" s="6" t="s">
        <v>397</v>
      </c>
      <c r="L982" s="6">
        <v>2025</v>
      </c>
      <c r="M982" s="6" t="s">
        <v>495</v>
      </c>
      <c r="N982" s="6" t="s">
        <v>496</v>
      </c>
      <c r="O982" s="6" t="s">
        <v>213</v>
      </c>
      <c r="P982" s="6" t="s">
        <v>497</v>
      </c>
      <c r="Q982" s="6" t="s">
        <v>557</v>
      </c>
      <c r="R982" s="6" t="s">
        <v>610</v>
      </c>
      <c r="S982" s="6" t="s">
        <v>51</v>
      </c>
      <c r="T982" s="9" t="s">
        <v>3737</v>
      </c>
      <c r="U982" s="10">
        <v>9.0009999999999994</v>
      </c>
      <c r="V982" s="10">
        <v>9</v>
      </c>
      <c r="W982" s="11" t="e">
        <f>_xlfn.XLOOKUP(C982,#REF!,#REF!,"S/I",0)</f>
        <v>#REF!</v>
      </c>
      <c r="X982" s="11" t="str">
        <f>_xlfn.XLOOKUP($D982,[2]Retiros_dinamica!$F:$F,[2]Retiros_dinamica!B:B,"S/I",0)</f>
        <v>S/I</v>
      </c>
      <c r="Y982" s="11" t="str">
        <f>_xlfn.XLOOKUP($D982,[2]Retiros_dinamica!$F:$F,[2]Retiros_dinamica!C:C,"S/I",0)</f>
        <v>S/I</v>
      </c>
      <c r="Z982" s="11" t="str">
        <f>_xlfn.XLOOKUP($D982,[2]Retiros_dinamica!$F:$F,[2]Retiros_dinamica!D:D,"S/I",0)</f>
        <v>S/I</v>
      </c>
      <c r="AA982" s="11" t="str">
        <f>_xlfn.XLOOKUP($D982,[2]Retiros_dinamica!$F:$F,[2]Retiros_dinamica!E:E,"S/I",0)</f>
        <v>S/I</v>
      </c>
      <c r="AB982" s="6" t="str">
        <f>_xlfn.XLOOKUP(C982,[2]CMg!$I$4:$I$106,[2]CMg!$M$4:$M$106,"----",0,1)</f>
        <v>----</v>
      </c>
      <c r="AC982" s="6" t="str">
        <f>_xlfn.XLOOKUP(C982,[2]CMg!$A$4:$A$106,[2]CMg!$B$4:$B$106,"----",0,1)</f>
        <v>----</v>
      </c>
      <c r="AD982" s="6" t="str">
        <f>_xlfn.XLOOKUP(C982,'[3]Promedio solar Cmg'!$A$4:$A$106,'[3]Promedio solar Cmg'!$B$4:$B$106,"----",0,1)</f>
        <v>----</v>
      </c>
      <c r="AH982" s="12">
        <f>_xlfn.XLOOKUP($E982,'[2]Balance económico'!$C:$C,'[2]Balance económico'!$D:$D,"-",0)</f>
        <v>1021155013.543278</v>
      </c>
      <c r="AI982" s="12">
        <f>_xlfn.XLOOKUP($E982,'[2]Balance económico'!$C:$C,'[2]Balance económico'!$E:$E,"-",0)</f>
        <v>145317286.35080001</v>
      </c>
      <c r="AJ982" s="12" t="str">
        <f>_xlfn.XLOOKUP($E982,'[2]Balance económico'!$C:$C,'[2]Balance económico'!$F:$F,"-",0)</f>
        <v>----</v>
      </c>
      <c r="AK982" s="6" t="str">
        <f t="shared" si="46"/>
        <v>PPA</v>
      </c>
      <c r="AL982" s="12" t="str" cm="1">
        <f t="array" ref="AL982">IFERROR((X982*[2]!Tabla2[Bloque A] + 'BD Centrales 2025'!Y465*[2]!Tabla2[Bloque B] + 'BD Centrales 2025'!Z465*[2]!Tabla2[Bloque C])*#REF!,"-")</f>
        <v>-</v>
      </c>
      <c r="AM982" s="12" t="str">
        <f t="shared" si="47"/>
        <v>-</v>
      </c>
      <c r="AN982" s="12">
        <f>IFERROR((AH982+AI982+AJ982)/(SUMIFS($W$2:$W$1194,$E$2:$E$1194,E982)*1000*#REF!),0)</f>
        <v>0</v>
      </c>
    </row>
    <row r="983" spans="1:40" ht="14.4" x14ac:dyDescent="0.3">
      <c r="A983" s="7">
        <v>2148</v>
      </c>
      <c r="B983" s="7" t="s">
        <v>3738</v>
      </c>
      <c r="C983" s="8" t="s">
        <v>3739</v>
      </c>
      <c r="D983" s="6" t="s">
        <v>2931</v>
      </c>
      <c r="E983" s="6" t="str">
        <f>_xlfn.XLOOKUP(D983,'[2]Coordinados SEN'!$A:$A,'[2]Coordinados SEN'!$B:$B,"-",0)</f>
        <v>77.092.712-9</v>
      </c>
      <c r="F983" s="6" t="s">
        <v>3740</v>
      </c>
      <c r="G983" s="6">
        <f t="shared" si="45"/>
        <v>17</v>
      </c>
      <c r="H983" s="6" t="s">
        <v>3741</v>
      </c>
      <c r="I983" s="6" t="s">
        <v>3072</v>
      </c>
      <c r="J983" s="6" t="str">
        <f>_xlfn.XLOOKUP(I983,'[2]Barras CMg'!$E$2:$E$1527,'[2]Barras CMg'!$A$2:$A$1527,"------",0,1)</f>
        <v>------</v>
      </c>
      <c r="K983" s="6" t="s">
        <v>397</v>
      </c>
      <c r="L983" s="6">
        <v>2025</v>
      </c>
      <c r="M983" s="6" t="s">
        <v>495</v>
      </c>
      <c r="N983" s="6" t="s">
        <v>496</v>
      </c>
      <c r="O983" s="6" t="s">
        <v>213</v>
      </c>
      <c r="P983" s="6" t="s">
        <v>164</v>
      </c>
      <c r="Q983" s="6" t="s">
        <v>2819</v>
      </c>
      <c r="R983" s="6" t="s">
        <v>2917</v>
      </c>
      <c r="S983" s="6" t="s">
        <v>51</v>
      </c>
      <c r="T983" s="9" t="s">
        <v>2764</v>
      </c>
      <c r="U983" s="10">
        <v>9.01</v>
      </c>
      <c r="V983" s="10">
        <v>9</v>
      </c>
      <c r="W983" s="11" t="e">
        <f>_xlfn.XLOOKUP(C983,#REF!,#REF!,"S/I",0)</f>
        <v>#REF!</v>
      </c>
      <c r="X983" s="11" t="str">
        <f>_xlfn.XLOOKUP($D983,[2]Retiros_dinamica!$F:$F,[2]Retiros_dinamica!B:B,"S/I",0)</f>
        <v>S/I</v>
      </c>
      <c r="Y983" s="11" t="str">
        <f>_xlfn.XLOOKUP($D983,[2]Retiros_dinamica!$F:$F,[2]Retiros_dinamica!C:C,"S/I",0)</f>
        <v>S/I</v>
      </c>
      <c r="Z983" s="11" t="str">
        <f>_xlfn.XLOOKUP($D983,[2]Retiros_dinamica!$F:$F,[2]Retiros_dinamica!D:D,"S/I",0)</f>
        <v>S/I</v>
      </c>
      <c r="AA983" s="11" t="str">
        <f>_xlfn.XLOOKUP($D983,[2]Retiros_dinamica!$F:$F,[2]Retiros_dinamica!E:E,"S/I",0)</f>
        <v>S/I</v>
      </c>
      <c r="AB983" s="6" t="str">
        <f>_xlfn.XLOOKUP(C983,[2]CMg!$I$4:$I$106,[2]CMg!$M$4:$M$106,"----",0,1)</f>
        <v>----</v>
      </c>
      <c r="AC983" s="6" t="str">
        <f>_xlfn.XLOOKUP(C983,[2]CMg!$A$4:$A$106,[2]CMg!$B$4:$B$106,"----",0,1)</f>
        <v>----</v>
      </c>
      <c r="AD983" s="6" t="str">
        <f>_xlfn.XLOOKUP(C983,'[3]Promedio solar Cmg'!$A$4:$A$106,'[3]Promedio solar Cmg'!$B$4:$B$106,"----",0,1)</f>
        <v>----</v>
      </c>
      <c r="AH983" s="12">
        <f>_xlfn.XLOOKUP($E983,'[2]Balance económico'!$C:$C,'[2]Balance económico'!$D:$D,"-",0)</f>
        <v>10341986421.894112</v>
      </c>
      <c r="AI983" s="12">
        <f>_xlfn.XLOOKUP($E983,'[2]Balance económico'!$C:$C,'[2]Balance económico'!$E:$E,"-",0)</f>
        <v>1009747031.8714001</v>
      </c>
      <c r="AJ983" s="12" t="str">
        <f>_xlfn.XLOOKUP($E983,'[2]Balance económico'!$C:$C,'[2]Balance económico'!$F:$F,"-",0)</f>
        <v>----</v>
      </c>
      <c r="AK983" s="6" t="str">
        <f t="shared" si="46"/>
        <v>PPA</v>
      </c>
      <c r="AL983" s="12" t="str" cm="1">
        <f t="array" ref="AL983">IFERROR((X983*[2]!Tabla2[Bloque A] + 'BD Centrales 2025'!Y603*[2]!Tabla2[Bloque B] + 'BD Centrales 2025'!Z603*[2]!Tabla2[Bloque C])*#REF!,"-")</f>
        <v>-</v>
      </c>
      <c r="AM983" s="12" t="str">
        <f t="shared" si="47"/>
        <v>-</v>
      </c>
      <c r="AN983" s="12">
        <f>IFERROR((AH983+AI983+AJ983)/(SUMIFS($W$2:$W$1194,$E$2:$E$1194,E983)*1000*#REF!),0)</f>
        <v>0</v>
      </c>
    </row>
    <row r="984" spans="1:40" ht="14.4" x14ac:dyDescent="0.3">
      <c r="A984" s="7">
        <v>2149</v>
      </c>
      <c r="B984" s="7" t="s">
        <v>3742</v>
      </c>
      <c r="C984" s="8" t="s">
        <v>3743</v>
      </c>
      <c r="D984" s="6" t="s">
        <v>1308</v>
      </c>
      <c r="E984" s="6" t="str">
        <f>_xlfn.XLOOKUP(D984,'[2]Coordinados SEN'!$A:$A,'[2]Coordinados SEN'!$B:$B,"-",0)</f>
        <v>77.810.911-5</v>
      </c>
      <c r="F984" s="6" t="s">
        <v>3744</v>
      </c>
      <c r="G984" s="6">
        <f t="shared" si="45"/>
        <v>8</v>
      </c>
      <c r="H984" s="6" t="s">
        <v>3745</v>
      </c>
      <c r="I984" s="6" t="s">
        <v>3745</v>
      </c>
      <c r="J984" s="6" t="str">
        <f>_xlfn.XLOOKUP(I984,'[2]Barras CMg'!$E$2:$E$1527,'[2]Barras CMg'!$A$2:$A$1527,"------",0,1)</f>
        <v>------</v>
      </c>
      <c r="K984" s="6" t="s">
        <v>397</v>
      </c>
      <c r="L984" s="6">
        <v>2025</v>
      </c>
      <c r="M984" s="6" t="s">
        <v>495</v>
      </c>
      <c r="N984" s="6" t="s">
        <v>496</v>
      </c>
      <c r="O984" s="6" t="s">
        <v>213</v>
      </c>
      <c r="P984" s="6" t="s">
        <v>164</v>
      </c>
      <c r="Q984" s="6" t="s">
        <v>831</v>
      </c>
      <c r="R984" s="6" t="s">
        <v>2405</v>
      </c>
      <c r="S984" s="6" t="s">
        <v>51</v>
      </c>
      <c r="T984" s="9" t="s">
        <v>3746</v>
      </c>
      <c r="U984" s="10">
        <v>9.0120000000000005</v>
      </c>
      <c r="V984" s="10">
        <v>9</v>
      </c>
      <c r="W984" s="11" t="e">
        <f>_xlfn.XLOOKUP(C984,#REF!,#REF!,"S/I",0)</f>
        <v>#REF!</v>
      </c>
      <c r="X984" s="11" t="str">
        <f>_xlfn.XLOOKUP($D984,[2]Retiros_dinamica!$F:$F,[2]Retiros_dinamica!B:B,"S/I",0)</f>
        <v>S/I</v>
      </c>
      <c r="Y984" s="11" t="str">
        <f>_xlfn.XLOOKUP($D984,[2]Retiros_dinamica!$F:$F,[2]Retiros_dinamica!C:C,"S/I",0)</f>
        <v>S/I</v>
      </c>
      <c r="Z984" s="11" t="str">
        <f>_xlfn.XLOOKUP($D984,[2]Retiros_dinamica!$F:$F,[2]Retiros_dinamica!D:D,"S/I",0)</f>
        <v>S/I</v>
      </c>
      <c r="AA984" s="11" t="str">
        <f>_xlfn.XLOOKUP($D984,[2]Retiros_dinamica!$F:$F,[2]Retiros_dinamica!E:E,"S/I",0)</f>
        <v>S/I</v>
      </c>
      <c r="AB984" s="6" t="str">
        <f>_xlfn.XLOOKUP(C984,[2]CMg!$I$4:$I$106,[2]CMg!$M$4:$M$106,"----",0,1)</f>
        <v>----</v>
      </c>
      <c r="AC984" s="6" t="str">
        <f>_xlfn.XLOOKUP(C984,[2]CMg!$A$4:$A$106,[2]CMg!$B$4:$B$106,"----",0,1)</f>
        <v>----</v>
      </c>
      <c r="AD984" s="6" t="str">
        <f>_xlfn.XLOOKUP(C984,'[3]Promedio solar Cmg'!$A$4:$A$106,'[3]Promedio solar Cmg'!$B$4:$B$106,"----",0,1)</f>
        <v>----</v>
      </c>
      <c r="AH984" s="12">
        <f>_xlfn.XLOOKUP($E984,'[2]Balance económico'!$C:$C,'[2]Balance económico'!$D:$D,"-",0)</f>
        <v>2984711096.9386449</v>
      </c>
      <c r="AI984" s="12">
        <f>_xlfn.XLOOKUP($E984,'[2]Balance económico'!$C:$C,'[2]Balance económico'!$E:$E,"-",0)</f>
        <v>321112446.4774</v>
      </c>
      <c r="AJ984" s="12" t="str">
        <f>_xlfn.XLOOKUP($E984,'[2]Balance económico'!$C:$C,'[2]Balance económico'!$F:$F,"-",0)</f>
        <v>----</v>
      </c>
      <c r="AK984" s="6" t="str">
        <f t="shared" si="46"/>
        <v>PPA</v>
      </c>
      <c r="AL984" s="12" t="str" cm="1">
        <f t="array" ref="AL984">IFERROR((X984*[2]!Tabla2[Bloque A] + 'BD Centrales 2025'!Y500*[2]!Tabla2[Bloque B] + 'BD Centrales 2025'!Z500*[2]!Tabla2[Bloque C])*#REF!,"-")</f>
        <v>-</v>
      </c>
      <c r="AM984" s="12" t="str">
        <f t="shared" si="47"/>
        <v>-</v>
      </c>
      <c r="AN984" s="12">
        <f>IFERROR((AH984+AI984+AJ984)/(SUMIFS($W$2:$W$1194,$E$2:$E$1194,E984)*1000*#REF!),0)</f>
        <v>0</v>
      </c>
    </row>
    <row r="985" spans="1:40" ht="14.4" x14ac:dyDescent="0.3">
      <c r="A985" s="7">
        <v>2150</v>
      </c>
      <c r="B985" s="7" t="s">
        <v>3747</v>
      </c>
      <c r="C985" s="8" t="s">
        <v>3748</v>
      </c>
      <c r="D985" s="6" t="s">
        <v>2634</v>
      </c>
      <c r="E985" s="6" t="str">
        <f>_xlfn.XLOOKUP(D985,'[2]Coordinados SEN'!$A:$A,'[2]Coordinados SEN'!$B:$B,"-",0)</f>
        <v>77.266.105-3</v>
      </c>
      <c r="F985" s="6" t="s">
        <v>2634</v>
      </c>
      <c r="G985" s="6">
        <f t="shared" si="45"/>
        <v>12</v>
      </c>
      <c r="H985" s="6" t="s">
        <v>2743</v>
      </c>
      <c r="I985" s="6" t="s">
        <v>636</v>
      </c>
      <c r="J985" s="6" t="str">
        <f>_xlfn.XLOOKUP(I985,'[2]Barras CMg'!$E$2:$E$1527,'[2]Barras CMg'!$A$2:$A$1527,"------",0,1)</f>
        <v>------</v>
      </c>
      <c r="K985" s="6" t="s">
        <v>397</v>
      </c>
      <c r="L985" s="6">
        <v>2025</v>
      </c>
      <c r="M985" s="6" t="s">
        <v>495</v>
      </c>
      <c r="N985" s="6" t="s">
        <v>496</v>
      </c>
      <c r="O985" s="6" t="s">
        <v>213</v>
      </c>
      <c r="P985" s="6" t="s">
        <v>477</v>
      </c>
      <c r="Q985" s="6" t="s">
        <v>549</v>
      </c>
      <c r="R985" s="6" t="s">
        <v>637</v>
      </c>
      <c r="S985" s="6" t="s">
        <v>51</v>
      </c>
      <c r="T985" s="9" t="s">
        <v>3080</v>
      </c>
      <c r="U985" s="10">
        <v>2.5499999999999998</v>
      </c>
      <c r="V985" s="10">
        <v>2.4</v>
      </c>
      <c r="W985" s="11" t="e">
        <f>_xlfn.XLOOKUP(C985,#REF!,#REF!,"S/I",0)</f>
        <v>#REF!</v>
      </c>
      <c r="X985" s="11" t="str">
        <f>_xlfn.XLOOKUP($D985,[2]Retiros_dinamica!$F:$F,[2]Retiros_dinamica!B:B,"S/I",0)</f>
        <v>S/I</v>
      </c>
      <c r="Y985" s="11" t="str">
        <f>_xlfn.XLOOKUP($D985,[2]Retiros_dinamica!$F:$F,[2]Retiros_dinamica!C:C,"S/I",0)</f>
        <v>S/I</v>
      </c>
      <c r="Z985" s="11" t="str">
        <f>_xlfn.XLOOKUP($D985,[2]Retiros_dinamica!$F:$F,[2]Retiros_dinamica!D:D,"S/I",0)</f>
        <v>S/I</v>
      </c>
      <c r="AA985" s="11" t="str">
        <f>_xlfn.XLOOKUP($D985,[2]Retiros_dinamica!$F:$F,[2]Retiros_dinamica!E:E,"S/I",0)</f>
        <v>S/I</v>
      </c>
      <c r="AB985" s="6" t="str">
        <f>_xlfn.XLOOKUP(C985,[2]CMg!$I$4:$I$106,[2]CMg!$M$4:$M$106,"----",0,1)</f>
        <v>----</v>
      </c>
      <c r="AC985" s="6" t="str">
        <f>_xlfn.XLOOKUP(C985,[2]CMg!$A$4:$A$106,[2]CMg!$B$4:$B$106,"----",0,1)</f>
        <v>----</v>
      </c>
      <c r="AD985" s="6" t="str">
        <f>_xlfn.XLOOKUP(C985,'[3]Promedio solar Cmg'!$A$4:$A$106,'[3]Promedio solar Cmg'!$B$4:$B$106,"----",0,1)</f>
        <v>----</v>
      </c>
      <c r="AH985" s="12">
        <f>_xlfn.XLOOKUP($E985,'[2]Balance económico'!$C:$C,'[2]Balance económico'!$D:$D,"-",0)</f>
        <v>5185813167.2190123</v>
      </c>
      <c r="AI985" s="12">
        <f>_xlfn.XLOOKUP($E985,'[2]Balance económico'!$C:$C,'[2]Balance económico'!$E:$E,"-",0)</f>
        <v>519590222.40888005</v>
      </c>
      <c r="AJ985" s="12" t="str">
        <f>_xlfn.XLOOKUP($E985,'[2]Balance económico'!$C:$C,'[2]Balance económico'!$F:$F,"-",0)</f>
        <v>----</v>
      </c>
      <c r="AK985" s="6" t="str">
        <f t="shared" si="46"/>
        <v>PPA</v>
      </c>
      <c r="AL985" s="12" t="str" cm="1">
        <f t="array" ref="AL985">IFERROR((X985*[2]!Tabla2[Bloque A] + 'BD Centrales 2025'!Y539*[2]!Tabla2[Bloque B] + 'BD Centrales 2025'!Z539*[2]!Tabla2[Bloque C])*#REF!,"-")</f>
        <v>-</v>
      </c>
      <c r="AM985" s="12" t="str">
        <f t="shared" si="47"/>
        <v>-</v>
      </c>
      <c r="AN985" s="12">
        <f>IFERROR((AH985+AI985+AJ985)/(SUMIFS($W$2:$W$1194,$E$2:$E$1194,E985)*1000*#REF!),0)</f>
        <v>0</v>
      </c>
    </row>
    <row r="986" spans="1:40" ht="14.4" x14ac:dyDescent="0.3">
      <c r="A986" s="7">
        <v>2151</v>
      </c>
      <c r="B986" s="7" t="s">
        <v>3749</v>
      </c>
      <c r="C986" s="8" t="s">
        <v>3750</v>
      </c>
      <c r="D986" s="6" t="s">
        <v>2634</v>
      </c>
      <c r="E986" s="6" t="str">
        <f>_xlfn.XLOOKUP(D986,'[2]Coordinados SEN'!$A:$A,'[2]Coordinados SEN'!$B:$B,"-",0)</f>
        <v>77.266.105-3</v>
      </c>
      <c r="F986" s="6" t="s">
        <v>2634</v>
      </c>
      <c r="G986" s="6">
        <f t="shared" si="45"/>
        <v>12</v>
      </c>
      <c r="H986" s="6" t="s">
        <v>3751</v>
      </c>
      <c r="I986" s="6" t="s">
        <v>3752</v>
      </c>
      <c r="J986" s="6" t="str">
        <f>_xlfn.XLOOKUP(I986,'[2]Barras CMg'!$E$2:$E$1527,'[2]Barras CMg'!$A$2:$A$1527,"------",0,1)</f>
        <v>------</v>
      </c>
      <c r="K986" s="6" t="s">
        <v>397</v>
      </c>
      <c r="L986" s="6">
        <v>2025</v>
      </c>
      <c r="M986" s="6" t="s">
        <v>495</v>
      </c>
      <c r="N986" s="6" t="s">
        <v>496</v>
      </c>
      <c r="O986" s="6" t="s">
        <v>213</v>
      </c>
      <c r="P986" s="6" t="s">
        <v>477</v>
      </c>
      <c r="Q986" s="6" t="s">
        <v>549</v>
      </c>
      <c r="R986" s="6" t="s">
        <v>477</v>
      </c>
      <c r="S986" s="6" t="s">
        <v>51</v>
      </c>
      <c r="T986" s="9" t="s">
        <v>3284</v>
      </c>
      <c r="U986" s="10">
        <v>3.15</v>
      </c>
      <c r="V986" s="10">
        <v>3</v>
      </c>
      <c r="W986" s="11" t="e">
        <f>_xlfn.XLOOKUP(C986,#REF!,#REF!,"S/I",0)</f>
        <v>#REF!</v>
      </c>
      <c r="X986" s="11" t="str">
        <f>_xlfn.XLOOKUP($D986,[2]Retiros_dinamica!$F:$F,[2]Retiros_dinamica!B:B,"S/I",0)</f>
        <v>S/I</v>
      </c>
      <c r="Y986" s="11" t="str">
        <f>_xlfn.XLOOKUP($D986,[2]Retiros_dinamica!$F:$F,[2]Retiros_dinamica!C:C,"S/I",0)</f>
        <v>S/I</v>
      </c>
      <c r="Z986" s="11" t="str">
        <f>_xlfn.XLOOKUP($D986,[2]Retiros_dinamica!$F:$F,[2]Retiros_dinamica!D:D,"S/I",0)</f>
        <v>S/I</v>
      </c>
      <c r="AA986" s="11" t="str">
        <f>_xlfn.XLOOKUP($D986,[2]Retiros_dinamica!$F:$F,[2]Retiros_dinamica!E:E,"S/I",0)</f>
        <v>S/I</v>
      </c>
      <c r="AB986" s="6" t="str">
        <f>_xlfn.XLOOKUP(C986,[2]CMg!$I$4:$I$106,[2]CMg!$M$4:$M$106,"----",0,1)</f>
        <v>----</v>
      </c>
      <c r="AC986" s="6" t="str">
        <f>_xlfn.XLOOKUP(C986,[2]CMg!$A$4:$A$106,[2]CMg!$B$4:$B$106,"----",0,1)</f>
        <v>----</v>
      </c>
      <c r="AD986" s="6" t="str">
        <f>_xlfn.XLOOKUP(C986,'[3]Promedio solar Cmg'!$A$4:$A$106,'[3]Promedio solar Cmg'!$B$4:$B$106,"----",0,1)</f>
        <v>----</v>
      </c>
      <c r="AH986" s="12">
        <f>_xlfn.XLOOKUP($E986,'[2]Balance económico'!$C:$C,'[2]Balance económico'!$D:$D,"-",0)</f>
        <v>5185813167.2190123</v>
      </c>
      <c r="AI986" s="12">
        <f>_xlfn.XLOOKUP($E986,'[2]Balance económico'!$C:$C,'[2]Balance económico'!$E:$E,"-",0)</f>
        <v>519590222.40888005</v>
      </c>
      <c r="AJ986" s="12" t="str">
        <f>_xlfn.XLOOKUP($E986,'[2]Balance económico'!$C:$C,'[2]Balance económico'!$F:$F,"-",0)</f>
        <v>----</v>
      </c>
      <c r="AK986" s="6" t="str">
        <f t="shared" si="46"/>
        <v>PPA</v>
      </c>
      <c r="AL986" s="12" t="str" cm="1">
        <f t="array" ref="AL986">IFERROR((X986*[2]!Tabla2[Bloque A] + 'BD Centrales 2025'!Y540*[2]!Tabla2[Bloque B] + 'BD Centrales 2025'!Z540*[2]!Tabla2[Bloque C])*#REF!,"-")</f>
        <v>-</v>
      </c>
      <c r="AM986" s="12" t="str">
        <f t="shared" si="47"/>
        <v>-</v>
      </c>
      <c r="AN986" s="12">
        <f>IFERROR((AH986+AI986+AJ986)/(SUMIFS($W$2:$W$1194,$E$2:$E$1194,E986)*1000*#REF!),0)</f>
        <v>0</v>
      </c>
    </row>
    <row r="987" spans="1:40" ht="14.4" x14ac:dyDescent="0.3">
      <c r="A987" s="7">
        <v>2152</v>
      </c>
      <c r="B987" s="7" t="s">
        <v>3753</v>
      </c>
      <c r="C987" s="8" t="s">
        <v>3754</v>
      </c>
      <c r="D987" s="6" t="s">
        <v>3755</v>
      </c>
      <c r="E987" s="6" t="str">
        <f>_xlfn.XLOOKUP(D987,'[2]Coordinados SEN'!$A:$A,'[2]Coordinados SEN'!$B:$B,"-",0)</f>
        <v>77.074.332-K</v>
      </c>
      <c r="F987" s="6" t="s">
        <v>3755</v>
      </c>
      <c r="G987" s="6">
        <f t="shared" si="45"/>
        <v>1</v>
      </c>
      <c r="H987" s="6" t="s">
        <v>3756</v>
      </c>
      <c r="I987" s="6" t="s">
        <v>2853</v>
      </c>
      <c r="J987" s="6" t="str">
        <f>_xlfn.XLOOKUP(I987,'[2]Barras CMg'!$E$2:$E$1527,'[2]Barras CMg'!$A$2:$A$1527,"------",0,1)</f>
        <v>------</v>
      </c>
      <c r="K987" s="6" t="s">
        <v>397</v>
      </c>
      <c r="L987" s="6">
        <v>2025</v>
      </c>
      <c r="M987" s="6" t="s">
        <v>495</v>
      </c>
      <c r="N987" s="6" t="s">
        <v>496</v>
      </c>
      <c r="O987" s="6" t="s">
        <v>213</v>
      </c>
      <c r="P987" s="6" t="s">
        <v>90</v>
      </c>
      <c r="Q987" s="6" t="s">
        <v>868</v>
      </c>
      <c r="R987" s="6" t="s">
        <v>868</v>
      </c>
      <c r="S987" s="6" t="s">
        <v>51</v>
      </c>
      <c r="T987" s="9" t="s">
        <v>3757</v>
      </c>
      <c r="U987" s="10">
        <v>9.0150000000000006</v>
      </c>
      <c r="V987" s="10">
        <v>9</v>
      </c>
      <c r="W987" s="11" t="e">
        <f>_xlfn.XLOOKUP(C987,#REF!,#REF!,"S/I",0)</f>
        <v>#REF!</v>
      </c>
      <c r="X987" s="11" t="str">
        <f>_xlfn.XLOOKUP($D987,[2]Retiros_dinamica!$F:$F,[2]Retiros_dinamica!B:B,"S/I",0)</f>
        <v>S/I</v>
      </c>
      <c r="Y987" s="11" t="str">
        <f>_xlfn.XLOOKUP($D987,[2]Retiros_dinamica!$F:$F,[2]Retiros_dinamica!C:C,"S/I",0)</f>
        <v>S/I</v>
      </c>
      <c r="Z987" s="11" t="str">
        <f>_xlfn.XLOOKUP($D987,[2]Retiros_dinamica!$F:$F,[2]Retiros_dinamica!D:D,"S/I",0)</f>
        <v>S/I</v>
      </c>
      <c r="AA987" s="11" t="str">
        <f>_xlfn.XLOOKUP($D987,[2]Retiros_dinamica!$F:$F,[2]Retiros_dinamica!E:E,"S/I",0)</f>
        <v>S/I</v>
      </c>
      <c r="AB987" s="6" t="str">
        <f>_xlfn.XLOOKUP(C987,[2]CMg!$I$4:$I$106,[2]CMg!$M$4:$M$106,"----",0,1)</f>
        <v>----</v>
      </c>
      <c r="AC987" s="6" t="str">
        <f>_xlfn.XLOOKUP(C987,[2]CMg!$A$4:$A$106,[2]CMg!$B$4:$B$106,"----",0,1)</f>
        <v>----</v>
      </c>
      <c r="AD987" s="6" t="str">
        <f>_xlfn.XLOOKUP(C987,'[3]Promedio solar Cmg'!$A$4:$A$106,'[3]Promedio solar Cmg'!$B$4:$B$106,"----",0,1)</f>
        <v>----</v>
      </c>
      <c r="AH987" s="12">
        <f>_xlfn.XLOOKUP($E987,'[2]Balance económico'!$C:$C,'[2]Balance económico'!$D:$D,"-",0)</f>
        <v>1053168043.620646</v>
      </c>
      <c r="AI987" s="12">
        <f>_xlfn.XLOOKUP($E987,'[2]Balance económico'!$C:$C,'[2]Balance económico'!$E:$E,"-",0)</f>
        <v>107584243.72410001</v>
      </c>
      <c r="AJ987" s="12" t="str">
        <f>_xlfn.XLOOKUP($E987,'[2]Balance económico'!$C:$C,'[2]Balance económico'!$F:$F,"-",0)</f>
        <v>----</v>
      </c>
      <c r="AK987" s="6" t="str">
        <f t="shared" si="46"/>
        <v>PPA</v>
      </c>
      <c r="AL987" s="12" t="str" cm="1">
        <f t="array" ref="AL987">IFERROR((X987*[2]!Tabla2[Bloque A] + 'BD Centrales 2025'!Y393*[2]!Tabla2[Bloque B] + 'BD Centrales 2025'!Z393*[2]!Tabla2[Bloque C])*#REF!,"-")</f>
        <v>-</v>
      </c>
      <c r="AM987" s="12" t="str">
        <f t="shared" si="47"/>
        <v>-</v>
      </c>
      <c r="AN987" s="12">
        <f>IFERROR((AH987+AI987+AJ987)/(SUMIFS($W$2:$W$1194,$E$2:$E$1194,E987)*1000*#REF!),0)</f>
        <v>0</v>
      </c>
    </row>
    <row r="988" spans="1:40" ht="14.4" x14ac:dyDescent="0.3">
      <c r="A988" s="7">
        <v>2153</v>
      </c>
      <c r="B988" s="7" t="s">
        <v>3758</v>
      </c>
      <c r="C988" s="8" t="s">
        <v>3759</v>
      </c>
      <c r="D988" s="6" t="s">
        <v>2931</v>
      </c>
      <c r="E988" s="6" t="str">
        <f>_xlfn.XLOOKUP(D988,'[2]Coordinados SEN'!$A:$A,'[2]Coordinados SEN'!$B:$B,"-",0)</f>
        <v>77.092.712-9</v>
      </c>
      <c r="F988" s="6" t="s">
        <v>3760</v>
      </c>
      <c r="G988" s="6">
        <f t="shared" si="45"/>
        <v>17</v>
      </c>
      <c r="H988" s="6" t="s">
        <v>3761</v>
      </c>
      <c r="I988" s="6" t="s">
        <v>3762</v>
      </c>
      <c r="J988" s="6" t="str">
        <f>_xlfn.XLOOKUP(I988,'[2]Barras CMg'!$E$2:$E$1527,'[2]Barras CMg'!$A$2:$A$1527,"------",0,1)</f>
        <v>------</v>
      </c>
      <c r="K988" s="6" t="s">
        <v>397</v>
      </c>
      <c r="L988" s="6">
        <v>2025</v>
      </c>
      <c r="M988" s="6" t="s">
        <v>495</v>
      </c>
      <c r="N988" s="6" t="s">
        <v>496</v>
      </c>
      <c r="O988" s="6" t="s">
        <v>213</v>
      </c>
      <c r="P988" s="6" t="s">
        <v>164</v>
      </c>
      <c r="Q988" s="6" t="s">
        <v>707</v>
      </c>
      <c r="R988" s="6" t="s">
        <v>749</v>
      </c>
      <c r="S988" s="6" t="s">
        <v>51</v>
      </c>
      <c r="T988" s="9" t="s">
        <v>3763</v>
      </c>
      <c r="U988" s="10">
        <v>9.06</v>
      </c>
      <c r="V988" s="10">
        <v>9</v>
      </c>
      <c r="W988" s="11" t="e">
        <f>_xlfn.XLOOKUP(C988,#REF!,#REF!,"S/I",0)</f>
        <v>#REF!</v>
      </c>
      <c r="X988" s="11" t="str">
        <f>_xlfn.XLOOKUP($D988,[2]Retiros_dinamica!$F:$F,[2]Retiros_dinamica!B:B,"S/I",0)</f>
        <v>S/I</v>
      </c>
      <c r="Y988" s="11" t="str">
        <f>_xlfn.XLOOKUP($D988,[2]Retiros_dinamica!$F:$F,[2]Retiros_dinamica!C:C,"S/I",0)</f>
        <v>S/I</v>
      </c>
      <c r="Z988" s="11" t="str">
        <f>_xlfn.XLOOKUP($D988,[2]Retiros_dinamica!$F:$F,[2]Retiros_dinamica!D:D,"S/I",0)</f>
        <v>S/I</v>
      </c>
      <c r="AA988" s="11" t="str">
        <f>_xlfn.XLOOKUP($D988,[2]Retiros_dinamica!$F:$F,[2]Retiros_dinamica!E:E,"S/I",0)</f>
        <v>S/I</v>
      </c>
      <c r="AB988" s="6" t="str">
        <f>_xlfn.XLOOKUP(C988,[2]CMg!$I$4:$I$106,[2]CMg!$M$4:$M$106,"----",0,1)</f>
        <v>----</v>
      </c>
      <c r="AC988" s="6" t="str">
        <f>_xlfn.XLOOKUP(C988,[2]CMg!$A$4:$A$106,[2]CMg!$B$4:$B$106,"----",0,1)</f>
        <v>----</v>
      </c>
      <c r="AD988" s="6" t="str">
        <f>_xlfn.XLOOKUP(C988,'[3]Promedio solar Cmg'!$A$4:$A$106,'[3]Promedio solar Cmg'!$B$4:$B$106,"----",0,1)</f>
        <v>----</v>
      </c>
      <c r="AH988" s="12">
        <f>_xlfn.XLOOKUP($E988,'[2]Balance económico'!$C:$C,'[2]Balance económico'!$D:$D,"-",0)</f>
        <v>10341986421.894112</v>
      </c>
      <c r="AI988" s="12">
        <f>_xlfn.XLOOKUP($E988,'[2]Balance económico'!$C:$C,'[2]Balance económico'!$E:$E,"-",0)</f>
        <v>1009747031.8714001</v>
      </c>
      <c r="AJ988" s="12" t="str">
        <f>_xlfn.XLOOKUP($E988,'[2]Balance económico'!$C:$C,'[2]Balance económico'!$F:$F,"-",0)</f>
        <v>----</v>
      </c>
      <c r="AK988" s="6" t="str">
        <f t="shared" si="46"/>
        <v>PPA</v>
      </c>
      <c r="AL988" s="12" t="str" cm="1">
        <f t="array" ref="AL988">IFERROR((X988*[2]!Tabla2[Bloque A] + 'BD Centrales 2025'!Y604*[2]!Tabla2[Bloque B] + 'BD Centrales 2025'!Z604*[2]!Tabla2[Bloque C])*#REF!,"-")</f>
        <v>-</v>
      </c>
      <c r="AM988" s="12" t="str">
        <f t="shared" si="47"/>
        <v>-</v>
      </c>
      <c r="AN988" s="12">
        <f>IFERROR((AH988+AI988+AJ988)/(SUMIFS($W$2:$W$1194,$E$2:$E$1194,E988)*1000*#REF!),0)</f>
        <v>0</v>
      </c>
    </row>
    <row r="989" spans="1:40" ht="14.4" x14ac:dyDescent="0.3">
      <c r="A989" s="7">
        <v>2154</v>
      </c>
      <c r="B989" s="7" t="s">
        <v>3764</v>
      </c>
      <c r="C989" s="8" t="s">
        <v>3765</v>
      </c>
      <c r="D989" s="6" t="s">
        <v>3766</v>
      </c>
      <c r="E989" s="6" t="str">
        <f>_xlfn.XLOOKUP(D989,'[2]Coordinados SEN'!$A:$A,'[2]Coordinados SEN'!$B:$B,"-",0)</f>
        <v>77.447.115-4</v>
      </c>
      <c r="F989" s="6" t="s">
        <v>3767</v>
      </c>
      <c r="G989" s="6">
        <f t="shared" si="45"/>
        <v>10</v>
      </c>
      <c r="H989" s="6" t="s">
        <v>3768</v>
      </c>
      <c r="I989" s="6" t="s">
        <v>3672</v>
      </c>
      <c r="J989" s="6" t="str">
        <f>_xlfn.XLOOKUP(I989,'[2]Barras CMg'!$E$2:$E$1527,'[2]Barras CMg'!$A$2:$A$1527,"------",0,1)</f>
        <v>------</v>
      </c>
      <c r="K989" s="6" t="s">
        <v>397</v>
      </c>
      <c r="L989" s="6">
        <v>2025</v>
      </c>
      <c r="M989" s="6" t="s">
        <v>495</v>
      </c>
      <c r="N989" s="6" t="s">
        <v>496</v>
      </c>
      <c r="O989" s="6" t="s">
        <v>213</v>
      </c>
      <c r="P989" s="6" t="s">
        <v>106</v>
      </c>
      <c r="Q989" s="6" t="s">
        <v>243</v>
      </c>
      <c r="R989" s="6" t="s">
        <v>1409</v>
      </c>
      <c r="S989" s="6" t="s">
        <v>51</v>
      </c>
      <c r="T989" s="9" t="s">
        <v>3769</v>
      </c>
      <c r="U989" s="10">
        <v>7.0250000000000004</v>
      </c>
      <c r="V989" s="10">
        <v>7</v>
      </c>
      <c r="W989" s="11" t="e">
        <f>_xlfn.XLOOKUP(C989,#REF!,#REF!,"S/I",0)</f>
        <v>#REF!</v>
      </c>
      <c r="X989" s="11" t="str">
        <f>_xlfn.XLOOKUP($D989,[2]Retiros_dinamica!$F:$F,[2]Retiros_dinamica!B:B,"S/I",0)</f>
        <v>S/I</v>
      </c>
      <c r="Y989" s="11" t="str">
        <f>_xlfn.XLOOKUP($D989,[2]Retiros_dinamica!$F:$F,[2]Retiros_dinamica!C:C,"S/I",0)</f>
        <v>S/I</v>
      </c>
      <c r="Z989" s="11" t="str">
        <f>_xlfn.XLOOKUP($D989,[2]Retiros_dinamica!$F:$F,[2]Retiros_dinamica!D:D,"S/I",0)</f>
        <v>S/I</v>
      </c>
      <c r="AA989" s="11" t="str">
        <f>_xlfn.XLOOKUP($D989,[2]Retiros_dinamica!$F:$F,[2]Retiros_dinamica!E:E,"S/I",0)</f>
        <v>S/I</v>
      </c>
      <c r="AB989" s="6" t="str">
        <f>_xlfn.XLOOKUP(C989,[2]CMg!$I$4:$I$106,[2]CMg!$M$4:$M$106,"----",0,1)</f>
        <v>----</v>
      </c>
      <c r="AC989" s="6" t="str">
        <f>_xlfn.XLOOKUP(C989,[2]CMg!$A$4:$A$106,[2]CMg!$B$4:$B$106,"----",0,1)</f>
        <v>----</v>
      </c>
      <c r="AD989" s="6" t="str">
        <f>_xlfn.XLOOKUP(C989,'[3]Promedio solar Cmg'!$A$4:$A$106,'[3]Promedio solar Cmg'!$B$4:$B$106,"----",0,1)</f>
        <v>----</v>
      </c>
      <c r="AH989" s="12">
        <f>_xlfn.XLOOKUP($E989,'[2]Balance económico'!$C:$C,'[2]Balance económico'!$D:$D,"-",0)</f>
        <v>6121230481.2587566</v>
      </c>
      <c r="AI989" s="12">
        <f>_xlfn.XLOOKUP($E989,'[2]Balance económico'!$C:$C,'[2]Balance económico'!$E:$E,"-",0)</f>
        <v>651127947.40969992</v>
      </c>
      <c r="AJ989" s="12" t="str">
        <f>_xlfn.XLOOKUP($E989,'[2]Balance económico'!$C:$C,'[2]Balance económico'!$F:$F,"-",0)</f>
        <v>----</v>
      </c>
      <c r="AK989" s="6" t="str">
        <f t="shared" si="46"/>
        <v>PPA</v>
      </c>
      <c r="AL989" s="12" t="str" cm="1">
        <f t="array" ref="AL989">IFERROR((X989*[2]!Tabla2[Bloque A] + 'BD Centrales 2025'!Y576*[2]!Tabla2[Bloque B] + 'BD Centrales 2025'!Z576*[2]!Tabla2[Bloque C])*#REF!,"-")</f>
        <v>-</v>
      </c>
      <c r="AM989" s="12" t="str">
        <f t="shared" si="47"/>
        <v>-</v>
      </c>
      <c r="AN989" s="12">
        <f>IFERROR((AH989+AI989+AJ989)/(SUMIFS($W$2:$W$1194,$E$2:$E$1194,E989)*1000*#REF!),0)</f>
        <v>0</v>
      </c>
    </row>
    <row r="990" spans="1:40" ht="14.4" x14ac:dyDescent="0.3">
      <c r="A990" s="7">
        <v>2157</v>
      </c>
      <c r="B990" s="7" t="s">
        <v>3770</v>
      </c>
      <c r="C990" s="8" t="s">
        <v>3771</v>
      </c>
      <c r="D990" s="6" t="s">
        <v>3772</v>
      </c>
      <c r="E990" s="6" t="str">
        <f>_xlfn.XLOOKUP(D990,'[2]Coordinados SEN'!$A:$A,'[2]Coordinados SEN'!$B:$B,"-",0)</f>
        <v>77.324.562-2</v>
      </c>
      <c r="F990" s="6" t="s">
        <v>3772</v>
      </c>
      <c r="G990" s="6">
        <f t="shared" si="45"/>
        <v>1</v>
      </c>
      <c r="H990" s="6" t="s">
        <v>3773</v>
      </c>
      <c r="I990" s="13" t="s">
        <v>3774</v>
      </c>
      <c r="J990" s="6" t="str">
        <f>_xlfn.XLOOKUP(I990,'[2]Barras CMg'!$E$2:$E$1527,'[2]Barras CMg'!$A$2:$A$1527,"------",0,1)</f>
        <v>LEYDA_________110</v>
      </c>
      <c r="K990" s="6">
        <v>1</v>
      </c>
      <c r="L990" s="6">
        <v>2025</v>
      </c>
      <c r="M990" s="6" t="s">
        <v>495</v>
      </c>
      <c r="N990" s="6" t="s">
        <v>496</v>
      </c>
      <c r="O990" s="6" t="s">
        <v>47</v>
      </c>
      <c r="P990" s="6" t="s">
        <v>189</v>
      </c>
      <c r="Q990" s="6" t="s">
        <v>2074</v>
      </c>
      <c r="R990" s="6" t="s">
        <v>2074</v>
      </c>
      <c r="S990" s="6" t="s">
        <v>51</v>
      </c>
      <c r="T990" s="9" t="s">
        <v>3775</v>
      </c>
      <c r="U990" s="10">
        <v>80</v>
      </c>
      <c r="V990" s="10">
        <v>80</v>
      </c>
      <c r="W990" s="11" t="e">
        <f>_xlfn.XLOOKUP(C990,#REF!,#REF!,"S/I",0)</f>
        <v>#REF!</v>
      </c>
      <c r="X990" s="11" t="str">
        <f>_xlfn.XLOOKUP($D990,[2]Retiros_dinamica!$F:$F,[2]Retiros_dinamica!B:B,"S/I",0)</f>
        <v>S/I</v>
      </c>
      <c r="Y990" s="11" t="str">
        <f>_xlfn.XLOOKUP($D990,[2]Retiros_dinamica!$F:$F,[2]Retiros_dinamica!C:C,"S/I",0)</f>
        <v>S/I</v>
      </c>
      <c r="Z990" s="11" t="str">
        <f>_xlfn.XLOOKUP($D990,[2]Retiros_dinamica!$F:$F,[2]Retiros_dinamica!D:D,"S/I",0)</f>
        <v>S/I</v>
      </c>
      <c r="AA990" s="11" t="str">
        <f>_xlfn.XLOOKUP($D990,[2]Retiros_dinamica!$F:$F,[2]Retiros_dinamica!E:E,"S/I",0)</f>
        <v>S/I</v>
      </c>
      <c r="AB990" s="6">
        <f>_xlfn.XLOOKUP(C990,[2]CMg!$I$4:$I$106,[2]CMg!$M$4:$M$106,"----",0,1)</f>
        <v>30.273174477867844</v>
      </c>
      <c r="AC990" s="6">
        <f>_xlfn.XLOOKUP(C990,'[3]Promedio Cmg'!$A$4:$A$106,'[3]Promedio Cmg'!$B$4:$B$106,"---",0,1)</f>
        <v>61.621684739184964</v>
      </c>
      <c r="AD990" s="6">
        <f>_xlfn.XLOOKUP(C990,'[3]Promedio solar Cmg'!$A$4:$A$106,'[3]Promedio solar Cmg'!$B$4:$B$106,"----",0,1)</f>
        <v>35.515610958904176</v>
      </c>
      <c r="AE990" s="6">
        <f>_xlfn.XLOOKUP(C990,[2]CMg!$O$4:$O$106,[2]CMg!$P$4:$P$106,"----",0,1)</f>
        <v>80.265231852866194</v>
      </c>
      <c r="AF990" s="14">
        <f>_xlfn.XLOOKUP(C990,[2]CMg!$S$4:$S$106,[2]CMg!$U$4:$U$106,"----",0,1)</f>
        <v>0.4685538180572994</v>
      </c>
      <c r="AH990" s="12">
        <f>_xlfn.XLOOKUP($E990,'[2]Balance económico'!$C:$C,'[2]Balance económico'!$D:$D,"-",0)</f>
        <v>165526271.3329857</v>
      </c>
      <c r="AI990" s="12">
        <f>_xlfn.XLOOKUP($E990,'[2]Balance económico'!$C:$C,'[2]Balance económico'!$E:$E,"-",0)</f>
        <v>371273331.78400004</v>
      </c>
      <c r="AJ990" s="12" t="str">
        <f>_xlfn.XLOOKUP($E990,'[2]Balance económico'!$C:$C,'[2]Balance económico'!$F:$F,"-",0)</f>
        <v>----</v>
      </c>
      <c r="AK990" s="6" t="str">
        <f t="shared" si="46"/>
        <v>PPA</v>
      </c>
      <c r="AL990" s="12" t="str" cm="1">
        <f t="array" ref="AL990">IFERROR((X990*[2]!Tabla2[Bloque A] + 'BD Centrales 2025'!Y924*[2]!Tabla2[Bloque B] + 'BD Centrales 2025'!Z924*[2]!Tabla2[Bloque C])*#REF!,"-")</f>
        <v>-</v>
      </c>
      <c r="AM990" s="12" t="str">
        <f t="shared" si="47"/>
        <v>-</v>
      </c>
      <c r="AN990" s="12">
        <f>IFERROR((AH990+AI990+AJ990)/(SUMIFS($W$2:$W$1194,$E$2:$E$1194,E990)*1000*#REF!),0)</f>
        <v>0</v>
      </c>
    </row>
    <row r="991" spans="1:40" ht="14.4" x14ac:dyDescent="0.3">
      <c r="A991" s="7">
        <v>2158</v>
      </c>
      <c r="B991" s="7" t="s">
        <v>3776</v>
      </c>
      <c r="C991" s="8" t="s">
        <v>3777</v>
      </c>
      <c r="D991" s="6" t="s">
        <v>2444</v>
      </c>
      <c r="E991" s="6" t="str">
        <f>_xlfn.XLOOKUP(D991,'[2]Coordinados SEN'!$A:$A,'[2]Coordinados SEN'!$B:$B,"-",0)</f>
        <v>77.125.459-4</v>
      </c>
      <c r="F991" s="6" t="s">
        <v>2444</v>
      </c>
      <c r="G991" s="6">
        <f t="shared" si="45"/>
        <v>5</v>
      </c>
      <c r="H991" s="6" t="s">
        <v>3778</v>
      </c>
      <c r="I991" s="6" t="s">
        <v>3292</v>
      </c>
      <c r="J991" s="6" t="str">
        <f>_xlfn.XLOOKUP(I991,'[2]Barras CMg'!$E$2:$E$1527,'[2]Barras CMg'!$A$2:$A$1527,"------",0,1)</f>
        <v>------</v>
      </c>
      <c r="K991" s="6" t="s">
        <v>397</v>
      </c>
      <c r="L991" s="6">
        <v>2025</v>
      </c>
      <c r="M991" s="6" t="s">
        <v>495</v>
      </c>
      <c r="N991" s="6" t="s">
        <v>496</v>
      </c>
      <c r="O991" s="6" t="s">
        <v>213</v>
      </c>
      <c r="P991" s="6" t="s">
        <v>90</v>
      </c>
      <c r="Q991" s="6" t="s">
        <v>1950</v>
      </c>
      <c r="R991" s="6" t="s">
        <v>1950</v>
      </c>
      <c r="S991" s="6" t="s">
        <v>51</v>
      </c>
      <c r="T991" s="9" t="s">
        <v>3779</v>
      </c>
      <c r="U991" s="10">
        <v>3.02</v>
      </c>
      <c r="V991" s="10">
        <v>3</v>
      </c>
      <c r="W991" s="11" t="e">
        <f>_xlfn.XLOOKUP(C991,#REF!,#REF!,"S/I",0)</f>
        <v>#REF!</v>
      </c>
      <c r="X991" s="11" t="str">
        <f>_xlfn.XLOOKUP($D991,[2]Retiros_dinamica!$F:$F,[2]Retiros_dinamica!B:B,"S/I",0)</f>
        <v>S/I</v>
      </c>
      <c r="Y991" s="11" t="str">
        <f>_xlfn.XLOOKUP($D991,[2]Retiros_dinamica!$F:$F,[2]Retiros_dinamica!C:C,"S/I",0)</f>
        <v>S/I</v>
      </c>
      <c r="Z991" s="11" t="str">
        <f>_xlfn.XLOOKUP($D991,[2]Retiros_dinamica!$F:$F,[2]Retiros_dinamica!D:D,"S/I",0)</f>
        <v>S/I</v>
      </c>
      <c r="AA991" s="11" t="str">
        <f>_xlfn.XLOOKUP($D991,[2]Retiros_dinamica!$F:$F,[2]Retiros_dinamica!E:E,"S/I",0)</f>
        <v>S/I</v>
      </c>
      <c r="AB991" s="6" t="str">
        <f>_xlfn.XLOOKUP(C991,[2]CMg!$I$4:$I$106,[2]CMg!$M$4:$M$106,"----",0,1)</f>
        <v>----</v>
      </c>
      <c r="AC991" s="6" t="str">
        <f>_xlfn.XLOOKUP(C991,[2]CMg!$A$4:$A$106,[2]CMg!$B$4:$B$106,"----",0,1)</f>
        <v>----</v>
      </c>
      <c r="AD991" s="6" t="str">
        <f>_xlfn.XLOOKUP(C991,'[3]Promedio solar Cmg'!$A$4:$A$106,'[3]Promedio solar Cmg'!$B$4:$B$106,"----",0,1)</f>
        <v>----</v>
      </c>
      <c r="AH991" s="12">
        <f>_xlfn.XLOOKUP($E991,'[2]Balance económico'!$C:$C,'[2]Balance económico'!$D:$D,"-",0)</f>
        <v>1145098275.5321507</v>
      </c>
      <c r="AI991" s="12">
        <f>_xlfn.XLOOKUP($E991,'[2]Balance económico'!$C:$C,'[2]Balance económico'!$E:$E,"-",0)</f>
        <v>144542004.51999998</v>
      </c>
      <c r="AJ991" s="12" t="str">
        <f>_xlfn.XLOOKUP($E991,'[2]Balance económico'!$C:$C,'[2]Balance económico'!$F:$F,"-",0)</f>
        <v>----</v>
      </c>
      <c r="AK991" s="6" t="str">
        <f t="shared" si="46"/>
        <v>PPA</v>
      </c>
      <c r="AL991" s="12" t="str" cm="1">
        <f t="array" ref="AL991">IFERROR((X991*[2]!Tabla2[Bloque A] + 'BD Centrales 2025'!Y462*[2]!Tabla2[Bloque B] + 'BD Centrales 2025'!Z462*[2]!Tabla2[Bloque C])*#REF!,"-")</f>
        <v>-</v>
      </c>
      <c r="AM991" s="12" t="str">
        <f t="shared" si="47"/>
        <v>-</v>
      </c>
      <c r="AN991" s="12">
        <f>IFERROR((AH991+AI991+AJ991)/(SUMIFS($W$2:$W$1194,$E$2:$E$1194,E991)*1000*#REF!),0)</f>
        <v>0</v>
      </c>
    </row>
    <row r="992" spans="1:40" ht="14.4" x14ac:dyDescent="0.3">
      <c r="A992" s="7">
        <v>2159</v>
      </c>
      <c r="B992" s="7" t="s">
        <v>3780</v>
      </c>
      <c r="C992" s="8" t="s">
        <v>3781</v>
      </c>
      <c r="D992" s="6" t="s">
        <v>3782</v>
      </c>
      <c r="E992" s="6" t="str">
        <f>_xlfn.XLOOKUP(D992,'[2]Coordinados SEN'!$A:$A,'[2]Coordinados SEN'!$B:$B,"-",0)</f>
        <v>77.142.066-4</v>
      </c>
      <c r="F992" s="6" t="s">
        <v>3782</v>
      </c>
      <c r="G992" s="6">
        <f t="shared" si="45"/>
        <v>1</v>
      </c>
      <c r="H992" s="6" t="s">
        <v>3783</v>
      </c>
      <c r="I992" s="6" t="s">
        <v>944</v>
      </c>
      <c r="J992" s="6" t="str">
        <f>_xlfn.XLOOKUP(I992,'[2]Barras CMg'!$E$2:$E$1527,'[2]Barras CMg'!$A$2:$A$1527,"------",0,1)</f>
        <v>------</v>
      </c>
      <c r="K992" s="6" t="s">
        <v>397</v>
      </c>
      <c r="L992" s="6">
        <v>2025</v>
      </c>
      <c r="M992" s="6" t="s">
        <v>495</v>
      </c>
      <c r="N992" s="6" t="s">
        <v>496</v>
      </c>
      <c r="O992" s="6" t="s">
        <v>213</v>
      </c>
      <c r="P992" s="6" t="s">
        <v>477</v>
      </c>
      <c r="Q992" s="6" t="s">
        <v>766</v>
      </c>
      <c r="R992" s="6" t="s">
        <v>767</v>
      </c>
      <c r="S992" s="6" t="s">
        <v>51</v>
      </c>
      <c r="T992" s="9" t="s">
        <v>3706</v>
      </c>
      <c r="U992" s="10">
        <v>9.0045000000000002</v>
      </c>
      <c r="V992" s="10">
        <v>9</v>
      </c>
      <c r="W992" s="11" t="e">
        <f>_xlfn.XLOOKUP(C992,#REF!,#REF!,"S/I",0)</f>
        <v>#REF!</v>
      </c>
      <c r="X992" s="11" t="str">
        <f>_xlfn.XLOOKUP($D992,[2]Retiros_dinamica!$F:$F,[2]Retiros_dinamica!B:B,"S/I",0)</f>
        <v>S/I</v>
      </c>
      <c r="Y992" s="11" t="str">
        <f>_xlfn.XLOOKUP($D992,[2]Retiros_dinamica!$F:$F,[2]Retiros_dinamica!C:C,"S/I",0)</f>
        <v>S/I</v>
      </c>
      <c r="Z992" s="11" t="str">
        <f>_xlfn.XLOOKUP($D992,[2]Retiros_dinamica!$F:$F,[2]Retiros_dinamica!D:D,"S/I",0)</f>
        <v>S/I</v>
      </c>
      <c r="AA992" s="11" t="str">
        <f>_xlfn.XLOOKUP($D992,[2]Retiros_dinamica!$F:$F,[2]Retiros_dinamica!E:E,"S/I",0)</f>
        <v>S/I</v>
      </c>
      <c r="AB992" s="6" t="str">
        <f>_xlfn.XLOOKUP(C992,[2]CMg!$I$4:$I$106,[2]CMg!$M$4:$M$106,"----",0,1)</f>
        <v>----</v>
      </c>
      <c r="AC992" s="6" t="str">
        <f>_xlfn.XLOOKUP(C992,[2]CMg!$A$4:$A$106,[2]CMg!$B$4:$B$106,"----",0,1)</f>
        <v>----</v>
      </c>
      <c r="AD992" s="6" t="str">
        <f>_xlfn.XLOOKUP(C992,'[3]Promedio solar Cmg'!$A$4:$A$106,'[3]Promedio solar Cmg'!$B$4:$B$106,"----",0,1)</f>
        <v>----</v>
      </c>
      <c r="AH992" s="12">
        <f>_xlfn.XLOOKUP($E992,'[2]Balance económico'!$C:$C,'[2]Balance económico'!$D:$D,"-",0)</f>
        <v>848441056.89083302</v>
      </c>
      <c r="AI992" s="12">
        <f>_xlfn.XLOOKUP($E992,'[2]Balance económico'!$C:$C,'[2]Balance económico'!$E:$E,"-",0)</f>
        <v>145934362.88560003</v>
      </c>
      <c r="AJ992" s="12" t="str">
        <f>_xlfn.XLOOKUP($E992,'[2]Balance económico'!$C:$C,'[2]Balance económico'!$F:$F,"-",0)</f>
        <v>----</v>
      </c>
      <c r="AK992" s="6" t="str">
        <f t="shared" si="46"/>
        <v>PPA</v>
      </c>
      <c r="AL992" s="12" t="str" cm="1">
        <f t="array" ref="AL992">IFERROR((X992*[2]!Tabla2[Bloque A] + 'BD Centrales 2025'!Y466*[2]!Tabla2[Bloque B] + 'BD Centrales 2025'!Z466*[2]!Tabla2[Bloque C])*#REF!,"-")</f>
        <v>-</v>
      </c>
      <c r="AM992" s="12" t="str">
        <f t="shared" si="47"/>
        <v>-</v>
      </c>
      <c r="AN992" s="12">
        <f>IFERROR((AH992+AI992+AJ992)/(SUMIFS($W$2:$W$1194,$E$2:$E$1194,E992)*1000*#REF!),0)</f>
        <v>0</v>
      </c>
    </row>
    <row r="993" spans="1:40" ht="14.4" x14ac:dyDescent="0.3">
      <c r="A993" s="7">
        <v>2160</v>
      </c>
      <c r="B993" s="7" t="s">
        <v>3784</v>
      </c>
      <c r="C993" s="8" t="s">
        <v>3785</v>
      </c>
      <c r="D993" s="6" t="s">
        <v>3786</v>
      </c>
      <c r="E993" s="6" t="str">
        <f>_xlfn.XLOOKUP(D993,'[2]Coordinados SEN'!$A:$A,'[2]Coordinados SEN'!$B:$B,"-",0)</f>
        <v>76.972.628-4</v>
      </c>
      <c r="F993" s="6" t="s">
        <v>3786</v>
      </c>
      <c r="G993" s="6">
        <f t="shared" si="45"/>
        <v>1</v>
      </c>
      <c r="H993" s="6" t="s">
        <v>3787</v>
      </c>
      <c r="I993" s="6" t="s">
        <v>3788</v>
      </c>
      <c r="J993" s="6" t="str">
        <f>_xlfn.XLOOKUP(I993,'[2]Barras CMg'!$E$2:$E$1527,'[2]Barras CMg'!$A$2:$A$1527,"------",0,1)</f>
        <v>PASO_HONDO____066</v>
      </c>
      <c r="K993" s="6" t="s">
        <v>3789</v>
      </c>
      <c r="L993" s="6">
        <v>2025</v>
      </c>
      <c r="M993" s="6" t="s">
        <v>495</v>
      </c>
      <c r="N993" s="6" t="s">
        <v>496</v>
      </c>
      <c r="O993" s="6" t="s">
        <v>47</v>
      </c>
      <c r="P993" s="6" t="s">
        <v>90</v>
      </c>
      <c r="Q993" s="6" t="s">
        <v>97</v>
      </c>
      <c r="R993" s="6" t="s">
        <v>1095</v>
      </c>
      <c r="S993" s="6" t="s">
        <v>51</v>
      </c>
      <c r="T993" s="9" t="s">
        <v>3790</v>
      </c>
      <c r="U993" s="10">
        <v>45.835999999999999</v>
      </c>
      <c r="V993" s="15">
        <v>45.835999999999999</v>
      </c>
      <c r="W993" s="11" t="e">
        <f>_xlfn.XLOOKUP(C993,#REF!,#REF!,"S/I",0)</f>
        <v>#REF!</v>
      </c>
      <c r="X993" s="11" t="str">
        <f>_xlfn.XLOOKUP($D993,[2]Retiros_dinamica!$F:$F,[2]Retiros_dinamica!B:B,"S/I",0)</f>
        <v>S/I</v>
      </c>
      <c r="Y993" s="11" t="str">
        <f>_xlfn.XLOOKUP($D993,[2]Retiros_dinamica!$F:$F,[2]Retiros_dinamica!C:C,"S/I",0)</f>
        <v>S/I</v>
      </c>
      <c r="Z993" s="11" t="str">
        <f>_xlfn.XLOOKUP($D993,[2]Retiros_dinamica!$F:$F,[2]Retiros_dinamica!D:D,"S/I",0)</f>
        <v>S/I</v>
      </c>
      <c r="AA993" s="11" t="str">
        <f>_xlfn.XLOOKUP($D993,[2]Retiros_dinamica!$F:$F,[2]Retiros_dinamica!E:E,"S/I",0)</f>
        <v>S/I</v>
      </c>
      <c r="AB993" s="6">
        <f>_xlfn.XLOOKUP(C993,[2]CMg!$I$4:$I$106,[2]CMg!$M$4:$M$106,"----",0,1)</f>
        <v>12.116727300579075</v>
      </c>
      <c r="AC993" s="6">
        <f>_xlfn.XLOOKUP(C993,'[3]Promedio Cmg'!$A$4:$A$106,'[3]Promedio Cmg'!$B$4:$B$106,"---",0,1)</f>
        <v>60.717636114598868</v>
      </c>
      <c r="AD993" s="6">
        <f>_xlfn.XLOOKUP(C993,'[3]Promedio solar Cmg'!$A$4:$A$106,'[3]Promedio solar Cmg'!$B$4:$B$106,"----",0,1)</f>
        <v>22.682282191780857</v>
      </c>
      <c r="AE993" s="6">
        <f>_xlfn.XLOOKUP(C993,[2]CMg!$O$4:$O$106,[2]CMg!$P$4:$P$106,"----",0,1)</f>
        <v>87.880430444140003</v>
      </c>
      <c r="AF993" s="14">
        <f>_xlfn.XLOOKUP(C993,[2]CMg!$S$4:$S$106,[2]CMg!$U$4:$U$106,"----",0,1)</f>
        <v>0.46923867138454517</v>
      </c>
      <c r="AH993" s="12">
        <f>_xlfn.XLOOKUP($E993,'[2]Balance económico'!$C:$C,'[2]Balance económico'!$D:$D,"-",0)</f>
        <v>25023275.95293916</v>
      </c>
      <c r="AI993" s="12">
        <f>_xlfn.XLOOKUP($E993,'[2]Balance económico'!$C:$C,'[2]Balance económico'!$E:$E,"-",0)</f>
        <v>413005822.16507</v>
      </c>
      <c r="AJ993" s="12" t="str">
        <f>_xlfn.XLOOKUP($E993,'[2]Balance económico'!$C:$C,'[2]Balance económico'!$F:$F,"-",0)</f>
        <v>----</v>
      </c>
      <c r="AK993" s="6" t="str">
        <f t="shared" si="46"/>
        <v>PPA</v>
      </c>
      <c r="AL993" s="12" t="str" cm="1">
        <f t="array" ref="AL993">IFERROR((X993*[2]!Tabla2[Bloque A] + 'BD Centrales 2025'!Y970*[2]!Tabla2[Bloque B] + 'BD Centrales 2025'!Z970*[2]!Tabla2[Bloque C])*#REF!,"-")</f>
        <v>-</v>
      </c>
      <c r="AM993" s="12" t="str">
        <f t="shared" si="47"/>
        <v>-</v>
      </c>
      <c r="AN993" s="12">
        <f>IFERROR((AH993+AI993+AJ993)/(SUMIFS($W$2:$W$1194,$E$2:$E$1194,E993)*1000*#REF!),0)</f>
        <v>0</v>
      </c>
    </row>
    <row r="994" spans="1:40" ht="14.4" x14ac:dyDescent="0.3">
      <c r="A994" s="7">
        <v>2161</v>
      </c>
      <c r="B994" s="7" t="s">
        <v>3616</v>
      </c>
      <c r="C994" s="8" t="s">
        <v>3617</v>
      </c>
      <c r="D994" s="6" t="s">
        <v>3412</v>
      </c>
      <c r="E994" s="6" t="str">
        <f>_xlfn.XLOOKUP(D994,'[2]Coordinados SEN'!$A:$A,'[2]Coordinados SEN'!$B:$B,"-",0)</f>
        <v>76.138.789-8</v>
      </c>
      <c r="F994" s="6" t="s">
        <v>3412</v>
      </c>
      <c r="G994" s="6">
        <f t="shared" si="45"/>
        <v>3</v>
      </c>
      <c r="H994" s="6" t="s">
        <v>3413</v>
      </c>
      <c r="I994" s="6" t="s">
        <v>3414</v>
      </c>
      <c r="J994" s="6" t="str">
        <f>_xlfn.XLOOKUP(I994,'[2]Barras CMg'!$E$2:$E$1527,'[2]Barras CMg'!$A$2:$A$1527,"------",0,1)</f>
        <v>CARDONAL______110</v>
      </c>
      <c r="K994" s="6">
        <v>8</v>
      </c>
      <c r="L994" s="6">
        <v>2025</v>
      </c>
      <c r="M994" s="6" t="s">
        <v>211</v>
      </c>
      <c r="N994" s="6" t="s">
        <v>212</v>
      </c>
      <c r="O994" s="6" t="s">
        <v>47</v>
      </c>
      <c r="P994" s="6" t="s">
        <v>106</v>
      </c>
      <c r="Q994" s="6" t="s">
        <v>144</v>
      </c>
      <c r="R994" s="6" t="s">
        <v>145</v>
      </c>
      <c r="S994" s="6" t="s">
        <v>51</v>
      </c>
      <c r="T994" s="9" t="s">
        <v>3618</v>
      </c>
      <c r="U994" s="10">
        <v>45.967199999999998</v>
      </c>
      <c r="V994" s="10">
        <v>44.680500000000002</v>
      </c>
      <c r="W994" s="11" t="e">
        <f>_xlfn.XLOOKUP(C994,#REF!,#REF!,"S/I",0)</f>
        <v>#REF!</v>
      </c>
      <c r="X994" s="11" t="str">
        <f>_xlfn.XLOOKUP($D994,[2]Retiros_dinamica!$F:$F,[2]Retiros_dinamica!B:B,"S/I",0)</f>
        <v>S/I</v>
      </c>
      <c r="Y994" s="11" t="str">
        <f>_xlfn.XLOOKUP($D994,[2]Retiros_dinamica!$F:$F,[2]Retiros_dinamica!C:C,"S/I",0)</f>
        <v>S/I</v>
      </c>
      <c r="Z994" s="11" t="str">
        <f>_xlfn.XLOOKUP($D994,[2]Retiros_dinamica!$F:$F,[2]Retiros_dinamica!D:D,"S/I",0)</f>
        <v>S/I</v>
      </c>
      <c r="AA994" s="11" t="str">
        <f>_xlfn.XLOOKUP($D994,[2]Retiros_dinamica!$F:$F,[2]Retiros_dinamica!E:E,"S/I",0)</f>
        <v>S/I</v>
      </c>
      <c r="AB994" s="6" t="str">
        <f>_xlfn.XLOOKUP(C994,[2]CMg!$I$4:$I$106,[2]CMg!$M$4:$M$106,"----",0,1)</f>
        <v>----</v>
      </c>
      <c r="AC994" s="6" t="str">
        <f>_xlfn.XLOOKUP(C994,[2]CMg!$A$4:$A$106,[2]CMg!$B$4:$B$106,"----",0,1)</f>
        <v>----</v>
      </c>
      <c r="AD994" s="6" t="str">
        <f>_xlfn.XLOOKUP(C994,'[3]Promedio solar Cmg'!$A$4:$A$106,'[3]Promedio solar Cmg'!$B$4:$B$106,"----",0,1)</f>
        <v>----</v>
      </c>
      <c r="AH994" s="12">
        <f>_xlfn.XLOOKUP($E994,'[2]Balance económico'!$C:$C,'[2]Balance económico'!$D:$D,"-",0)</f>
        <v>-4815016.2159255743</v>
      </c>
      <c r="AI994" s="12">
        <f>_xlfn.XLOOKUP($E994,'[2]Balance económico'!$C:$C,'[2]Balance económico'!$E:$E,"-",0)</f>
        <v>0</v>
      </c>
      <c r="AJ994" s="12" t="str">
        <f>_xlfn.XLOOKUP($E994,'[2]Balance económico'!$C:$C,'[2]Balance económico'!$F:$F,"-",0)</f>
        <v>----</v>
      </c>
      <c r="AK994" s="6" t="str">
        <f t="shared" si="46"/>
        <v>PPA</v>
      </c>
      <c r="AL994" s="12" t="str" cm="1">
        <f t="array" ref="AL994">IFERROR((X994*[2]!Tabla2[Bloque A] + 'BD Centrales 2025'!Y658*[2]!Tabla2[Bloque B] + 'BD Centrales 2025'!Z658*[2]!Tabla2[Bloque C])*#REF!,"-")</f>
        <v>-</v>
      </c>
      <c r="AM994" s="12" t="str">
        <f t="shared" si="47"/>
        <v>-</v>
      </c>
      <c r="AN994" s="12">
        <f>IFERROR((AH994+AI994+AJ994)/(SUMIFS($W$2:$W$1194,$E$2:$E$1194,E994)*1000*#REF!),0)</f>
        <v>0</v>
      </c>
    </row>
    <row r="995" spans="1:40" ht="14.4" x14ac:dyDescent="0.3">
      <c r="A995" s="7">
        <v>2162</v>
      </c>
      <c r="B995" s="7" t="s">
        <v>3791</v>
      </c>
      <c r="C995" s="8" t="s">
        <v>3792</v>
      </c>
      <c r="D995" s="6" t="s">
        <v>3793</v>
      </c>
      <c r="E995" s="6" t="str">
        <f>_xlfn.XLOOKUP(D995,'[2]Coordinados SEN'!$A:$A,'[2]Coordinados SEN'!$B:$B,"-",0)</f>
        <v>76.972.761-2</v>
      </c>
      <c r="F995" s="6" t="s">
        <v>3793</v>
      </c>
      <c r="G995" s="6">
        <f t="shared" si="45"/>
        <v>1</v>
      </c>
      <c r="H995" s="6" t="s">
        <v>3794</v>
      </c>
      <c r="I995" s="6" t="s">
        <v>2486</v>
      </c>
      <c r="J995" s="6" t="str">
        <f>_xlfn.XLOOKUP(I995,'[2]Barras CMg'!$E$2:$E$1527,'[2]Barras CMg'!$A$2:$A$1527,"------",0,1)</f>
        <v>------</v>
      </c>
      <c r="K995" s="6">
        <v>1</v>
      </c>
      <c r="L995" s="6">
        <v>2025</v>
      </c>
      <c r="M995" s="6" t="s">
        <v>495</v>
      </c>
      <c r="N995" s="6" t="s">
        <v>496</v>
      </c>
      <c r="O995" s="6" t="s">
        <v>213</v>
      </c>
      <c r="P995" s="6" t="s">
        <v>362</v>
      </c>
      <c r="Q995" s="6" t="s">
        <v>363</v>
      </c>
      <c r="R995" s="6" t="s">
        <v>2318</v>
      </c>
      <c r="S995" s="6" t="s">
        <v>51</v>
      </c>
      <c r="T995" s="9" t="s">
        <v>3795</v>
      </c>
      <c r="U995" s="10">
        <v>8.3819999999999997</v>
      </c>
      <c r="V995" s="10">
        <v>7.88</v>
      </c>
      <c r="W995" s="11" t="e">
        <f>_xlfn.XLOOKUP(C995,#REF!,#REF!,"S/I",0)</f>
        <v>#REF!</v>
      </c>
      <c r="X995" s="11" t="str">
        <f>_xlfn.XLOOKUP($D995,[2]Retiros_dinamica!$F:$F,[2]Retiros_dinamica!B:B,"S/I",0)</f>
        <v>S/I</v>
      </c>
      <c r="Y995" s="11" t="str">
        <f>_xlfn.XLOOKUP($D995,[2]Retiros_dinamica!$F:$F,[2]Retiros_dinamica!C:C,"S/I",0)</f>
        <v>S/I</v>
      </c>
      <c r="Z995" s="11" t="str">
        <f>_xlfn.XLOOKUP($D995,[2]Retiros_dinamica!$F:$F,[2]Retiros_dinamica!D:D,"S/I",0)</f>
        <v>S/I</v>
      </c>
      <c r="AA995" s="11" t="str">
        <f>_xlfn.XLOOKUP($D995,[2]Retiros_dinamica!$F:$F,[2]Retiros_dinamica!E:E,"S/I",0)</f>
        <v>S/I</v>
      </c>
      <c r="AB995" s="6" t="str">
        <f>_xlfn.XLOOKUP(C995,[2]CMg!$I$4:$I$106,[2]CMg!$M$4:$M$106,"----",0,1)</f>
        <v>----</v>
      </c>
      <c r="AC995" s="6" t="str">
        <f>_xlfn.XLOOKUP(C995,[2]CMg!$A$4:$A$106,[2]CMg!$B$4:$B$106,"----",0,1)</f>
        <v>----</v>
      </c>
      <c r="AD995" s="6" t="str">
        <f>_xlfn.XLOOKUP(C995,'[3]Promedio solar Cmg'!$A$4:$A$106,'[3]Promedio solar Cmg'!$B$4:$B$106,"----",0,1)</f>
        <v>----</v>
      </c>
      <c r="AH995" s="12">
        <f>_xlfn.XLOOKUP($E995,'[2]Balance económico'!$C:$C,'[2]Balance económico'!$D:$D,"-",0)</f>
        <v>762853310.10621858</v>
      </c>
      <c r="AI995" s="12">
        <f>_xlfn.XLOOKUP($E995,'[2]Balance económico'!$C:$C,'[2]Balance económico'!$E:$E,"-",0)</f>
        <v>88042998.234799996</v>
      </c>
      <c r="AJ995" s="12" t="str">
        <f>_xlfn.XLOOKUP($E995,'[2]Balance económico'!$C:$C,'[2]Balance económico'!$F:$F,"-",0)</f>
        <v>----</v>
      </c>
      <c r="AK995" s="6" t="str">
        <f t="shared" si="46"/>
        <v>PPA</v>
      </c>
      <c r="AL995" s="12" t="str" cm="1">
        <f t="array" ref="AL995">IFERROR((X995*[2]!Tabla2[Bloque A] + 'BD Centrales 2025'!Y345*[2]!Tabla2[Bloque B] + 'BD Centrales 2025'!Z345*[2]!Tabla2[Bloque C])*#REF!,"-")</f>
        <v>-</v>
      </c>
      <c r="AM995" s="12" t="str">
        <f t="shared" si="47"/>
        <v>-</v>
      </c>
      <c r="AN995" s="12">
        <f>IFERROR((AH995+AI995+AJ995)/(SUMIFS($W$2:$W$1194,$E$2:$E$1194,E995)*1000*#REF!),0)</f>
        <v>0</v>
      </c>
    </row>
    <row r="996" spans="1:40" ht="14.4" x14ac:dyDescent="0.3">
      <c r="A996" s="7">
        <v>2163</v>
      </c>
      <c r="B996" s="7" t="s">
        <v>3796</v>
      </c>
      <c r="C996" s="8" t="s">
        <v>3797</v>
      </c>
      <c r="D996" s="6" t="s">
        <v>3798</v>
      </c>
      <c r="E996" s="6" t="str">
        <f>_xlfn.XLOOKUP(D996,'[2]Coordinados SEN'!$A:$A,'[2]Coordinados SEN'!$B:$B,"-",0)</f>
        <v>77.287.935-0</v>
      </c>
      <c r="F996" s="6" t="s">
        <v>3798</v>
      </c>
      <c r="G996" s="6">
        <f t="shared" si="45"/>
        <v>1</v>
      </c>
      <c r="H996" s="6" t="s">
        <v>3799</v>
      </c>
      <c r="I996" s="6" t="s">
        <v>3800</v>
      </c>
      <c r="J996" s="6" t="str">
        <f>_xlfn.XLOOKUP(I996,'[2]Barras CMg'!$E$2:$E$1527,'[2]Barras CMg'!$A$2:$A$1527,"------",0,1)</f>
        <v>------</v>
      </c>
      <c r="K996" s="6">
        <v>1</v>
      </c>
      <c r="L996" s="6">
        <v>2025</v>
      </c>
      <c r="M996" s="6" t="s">
        <v>495</v>
      </c>
      <c r="N996" s="6" t="s">
        <v>496</v>
      </c>
      <c r="O996" s="6" t="s">
        <v>213</v>
      </c>
      <c r="P996" s="6" t="s">
        <v>250</v>
      </c>
      <c r="Q996" s="6" t="s">
        <v>785</v>
      </c>
      <c r="R996" s="6" t="s">
        <v>785</v>
      </c>
      <c r="S996" s="6" t="s">
        <v>51</v>
      </c>
      <c r="T996" s="9" t="s">
        <v>3694</v>
      </c>
      <c r="U996" s="10">
        <v>9.11</v>
      </c>
      <c r="V996" s="10">
        <v>9</v>
      </c>
      <c r="W996" s="11" t="e">
        <f>_xlfn.XLOOKUP(C996,#REF!,#REF!,"S/I",0)</f>
        <v>#REF!</v>
      </c>
      <c r="X996" s="11" t="str">
        <f>_xlfn.XLOOKUP($D996,[2]Retiros_dinamica!$F:$F,[2]Retiros_dinamica!B:B,"S/I",0)</f>
        <v>S/I</v>
      </c>
      <c r="Y996" s="11" t="str">
        <f>_xlfn.XLOOKUP($D996,[2]Retiros_dinamica!$F:$F,[2]Retiros_dinamica!C:C,"S/I",0)</f>
        <v>S/I</v>
      </c>
      <c r="Z996" s="11" t="str">
        <f>_xlfn.XLOOKUP($D996,[2]Retiros_dinamica!$F:$F,[2]Retiros_dinamica!D:D,"S/I",0)</f>
        <v>S/I</v>
      </c>
      <c r="AA996" s="11" t="str">
        <f>_xlfn.XLOOKUP($D996,[2]Retiros_dinamica!$F:$F,[2]Retiros_dinamica!E:E,"S/I",0)</f>
        <v>S/I</v>
      </c>
      <c r="AB996" s="6" t="str">
        <f>_xlfn.XLOOKUP(C996,[2]CMg!$I$4:$I$106,[2]CMg!$M$4:$M$106,"----",0,1)</f>
        <v>----</v>
      </c>
      <c r="AC996" s="6" t="str">
        <f>_xlfn.XLOOKUP(C996,[2]CMg!$A$4:$A$106,[2]CMg!$B$4:$B$106,"----",0,1)</f>
        <v>----</v>
      </c>
      <c r="AD996" s="6" t="str">
        <f>_xlfn.XLOOKUP(C996,'[3]Promedio solar Cmg'!$A$4:$A$106,'[3]Promedio solar Cmg'!$B$4:$B$106,"----",0,1)</f>
        <v>----</v>
      </c>
      <c r="AH996" s="12">
        <f>_xlfn.XLOOKUP($E996,'[2]Balance económico'!$C:$C,'[2]Balance económico'!$D:$D,"-",0)</f>
        <v>1518078515.0951014</v>
      </c>
      <c r="AI996" s="12">
        <f>_xlfn.XLOOKUP($E996,'[2]Balance económico'!$C:$C,'[2]Balance económico'!$E:$E,"-",0)</f>
        <v>171582267.39949998</v>
      </c>
      <c r="AJ996" s="12" t="str">
        <f>_xlfn.XLOOKUP($E996,'[2]Balance económico'!$C:$C,'[2]Balance económico'!$F:$F,"-",0)</f>
        <v>----</v>
      </c>
      <c r="AK996" s="6" t="str">
        <f t="shared" si="46"/>
        <v>PPA</v>
      </c>
      <c r="AL996" s="12" t="str" cm="1">
        <f t="array" ref="AL996">IFERROR((X996*[2]!Tabla2[Bloque A] + 'BD Centrales 2025'!Y471*[2]!Tabla2[Bloque B] + 'BD Centrales 2025'!Z471*[2]!Tabla2[Bloque C])*#REF!,"-")</f>
        <v>-</v>
      </c>
      <c r="AM996" s="12" t="str">
        <f t="shared" si="47"/>
        <v>-</v>
      </c>
      <c r="AN996" s="12">
        <f>IFERROR((AH996+AI996+AJ996)/(SUMIFS($W$2:$W$1194,$E$2:$E$1194,E996)*1000*#REF!),0)</f>
        <v>0</v>
      </c>
    </row>
    <row r="997" spans="1:40" ht="14.4" x14ac:dyDescent="0.3">
      <c r="A997" s="7">
        <v>2164</v>
      </c>
      <c r="B997" s="7" t="s">
        <v>3801</v>
      </c>
      <c r="C997" s="8" t="s">
        <v>3802</v>
      </c>
      <c r="D997" s="6" t="s">
        <v>3803</v>
      </c>
      <c r="E997" s="6" t="str">
        <f>_xlfn.XLOOKUP(D997,'[2]Coordinados SEN'!$A:$A,'[2]Coordinados SEN'!$B:$B,"-",0)</f>
        <v>77.501.276-5</v>
      </c>
      <c r="F997" s="6" t="s">
        <v>3803</v>
      </c>
      <c r="G997" s="6">
        <f t="shared" si="45"/>
        <v>1</v>
      </c>
      <c r="H997" s="6" t="s">
        <v>3804</v>
      </c>
      <c r="I997" s="6" t="s">
        <v>3805</v>
      </c>
      <c r="J997" s="6" t="str">
        <f>_xlfn.XLOOKUP(I997,'[2]Barras CMg'!$E$2:$E$1527,'[2]Barras CMg'!$A$2:$A$1527,"------",0,1)</f>
        <v>LARQUI________066</v>
      </c>
      <c r="K997" s="6">
        <v>1</v>
      </c>
      <c r="L997" s="6">
        <v>2025</v>
      </c>
      <c r="M997" s="6" t="s">
        <v>495</v>
      </c>
      <c r="N997" s="6" t="s">
        <v>496</v>
      </c>
      <c r="O997" s="6" t="s">
        <v>157</v>
      </c>
      <c r="P997" s="6" t="s">
        <v>362</v>
      </c>
      <c r="Q997" s="6" t="s">
        <v>363</v>
      </c>
      <c r="R997" s="6" t="s">
        <v>1205</v>
      </c>
      <c r="S997" s="6" t="s">
        <v>51</v>
      </c>
      <c r="T997" s="9" t="s">
        <v>3806</v>
      </c>
      <c r="U997" s="10">
        <v>9.2569999999999997</v>
      </c>
      <c r="V997" s="10">
        <v>9.0180000000000007</v>
      </c>
      <c r="W997" s="11" t="e">
        <f>_xlfn.XLOOKUP(C997,#REF!,#REF!,"S/I",0)</f>
        <v>#REF!</v>
      </c>
      <c r="X997" s="11" t="str">
        <f>_xlfn.XLOOKUP($D997,[2]Retiros_dinamica!$F:$F,[2]Retiros_dinamica!B:B,"S/I",0)</f>
        <v>S/I</v>
      </c>
      <c r="Y997" s="11" t="str">
        <f>_xlfn.XLOOKUP($D997,[2]Retiros_dinamica!$F:$F,[2]Retiros_dinamica!C:C,"S/I",0)</f>
        <v>S/I</v>
      </c>
      <c r="Z997" s="11" t="str">
        <f>_xlfn.XLOOKUP($D997,[2]Retiros_dinamica!$F:$F,[2]Retiros_dinamica!D:D,"S/I",0)</f>
        <v>S/I</v>
      </c>
      <c r="AA997" s="11" t="str">
        <f>_xlfn.XLOOKUP($D997,[2]Retiros_dinamica!$F:$F,[2]Retiros_dinamica!E:E,"S/I",0)</f>
        <v>S/I</v>
      </c>
      <c r="AB997" s="6">
        <f>_xlfn.XLOOKUP(C997,[2]CMg!$I$4:$I$106,[2]CMg!$M$4:$M$106,"----",0,1)</f>
        <v>20.318647205890827</v>
      </c>
      <c r="AC997" s="6" t="str">
        <f>_xlfn.XLOOKUP(C997,[2]CMg!$A$4:$A$106,[2]CMg!$B$4:$B$106,"----",0,1)</f>
        <v>----</v>
      </c>
      <c r="AD997" s="6">
        <f>_xlfn.XLOOKUP(C997,'[3]Promedio solar Cmg'!$A$4:$A$106,'[3]Promedio solar Cmg'!$B$4:$B$106,"----",0,1)</f>
        <v>34.921742465753418</v>
      </c>
      <c r="AH997" s="12">
        <f>_xlfn.XLOOKUP($E997,'[2]Balance económico'!$C:$C,'[2]Balance económico'!$D:$D,"-",0)</f>
        <v>791940610.46818233</v>
      </c>
      <c r="AI997" s="12">
        <f>_xlfn.XLOOKUP($E997,'[2]Balance económico'!$C:$C,'[2]Balance económico'!$E:$E,"-",0)</f>
        <v>60676918.390000001</v>
      </c>
      <c r="AJ997" s="12" t="str">
        <f>_xlfn.XLOOKUP($E997,'[2]Balance económico'!$C:$C,'[2]Balance económico'!$F:$F,"-",0)</f>
        <v>----</v>
      </c>
      <c r="AK997" s="6" t="str">
        <f t="shared" si="46"/>
        <v>PPA</v>
      </c>
      <c r="AL997" s="12" t="str" cm="1">
        <f t="array" ref="AL997">IFERROR((X997*[2]!Tabla2[Bloque A] + 'BD Centrales 2025'!Y778*[2]!Tabla2[Bloque B] + 'BD Centrales 2025'!Z778*[2]!Tabla2[Bloque C])*#REF!,"-")</f>
        <v>-</v>
      </c>
      <c r="AM997" s="12" t="str">
        <f t="shared" si="47"/>
        <v>-</v>
      </c>
      <c r="AN997" s="12">
        <f>IFERROR((AH997+AI997+AJ997)/(SUMIFS($W$2:$W$1194,$E$2:$E$1194,E997)*1000*#REF!),0)</f>
        <v>0</v>
      </c>
    </row>
    <row r="998" spans="1:40" ht="14.4" x14ac:dyDescent="0.3">
      <c r="A998" s="7">
        <v>2165</v>
      </c>
      <c r="B998" s="7" t="s">
        <v>3807</v>
      </c>
      <c r="C998" s="8" t="s">
        <v>3808</v>
      </c>
      <c r="D998" s="6" t="s">
        <v>3809</v>
      </c>
      <c r="E998" s="6" t="str">
        <f>_xlfn.XLOOKUP(D998,'[2]Coordinados SEN'!$A:$A,'[2]Coordinados SEN'!$B:$B,"-",0)</f>
        <v>76.996.934-9</v>
      </c>
      <c r="F998" s="6" t="s">
        <v>3809</v>
      </c>
      <c r="G998" s="6">
        <f t="shared" si="45"/>
        <v>1</v>
      </c>
      <c r="H998" s="6" t="s">
        <v>3810</v>
      </c>
      <c r="I998" s="6" t="s">
        <v>3811</v>
      </c>
      <c r="J998" s="6" t="str">
        <f>_xlfn.XLOOKUP(I998,'[2]Barras CMg'!$E$2:$E$1527,'[2]Barras CMg'!$A$2:$A$1527,"------",0,1)</f>
        <v>RUCASOL_______023</v>
      </c>
      <c r="K998" s="6">
        <v>47</v>
      </c>
      <c r="L998" s="6">
        <v>2025</v>
      </c>
      <c r="M998" s="6" t="s">
        <v>495</v>
      </c>
      <c r="N998" s="6" t="s">
        <v>496</v>
      </c>
      <c r="O998" s="6" t="s">
        <v>157</v>
      </c>
      <c r="P998" s="6" t="s">
        <v>164</v>
      </c>
      <c r="Q998" s="6" t="s">
        <v>707</v>
      </c>
      <c r="R998" s="6" t="s">
        <v>749</v>
      </c>
      <c r="S998" s="6" t="s">
        <v>51</v>
      </c>
      <c r="T998" s="9" t="s">
        <v>3812</v>
      </c>
      <c r="U998" s="10">
        <v>10.105</v>
      </c>
      <c r="V998" s="10">
        <v>9</v>
      </c>
      <c r="W998" s="11" t="e">
        <f>_xlfn.XLOOKUP(C998,#REF!,#REF!,"S/I",0)</f>
        <v>#REF!</v>
      </c>
      <c r="X998" s="11" t="str">
        <f>_xlfn.XLOOKUP($D998,[2]Retiros_dinamica!$F:$F,[2]Retiros_dinamica!B:B,"S/I",0)</f>
        <v>S/I</v>
      </c>
      <c r="Y998" s="11" t="str">
        <f>_xlfn.XLOOKUP($D998,[2]Retiros_dinamica!$F:$F,[2]Retiros_dinamica!C:C,"S/I",0)</f>
        <v>S/I</v>
      </c>
      <c r="Z998" s="11" t="str">
        <f>_xlfn.XLOOKUP($D998,[2]Retiros_dinamica!$F:$F,[2]Retiros_dinamica!D:D,"S/I",0)</f>
        <v>S/I</v>
      </c>
      <c r="AA998" s="11" t="str">
        <f>_xlfn.XLOOKUP($D998,[2]Retiros_dinamica!$F:$F,[2]Retiros_dinamica!E:E,"S/I",0)</f>
        <v>S/I</v>
      </c>
      <c r="AB998" s="6">
        <f>_xlfn.XLOOKUP(C998,[2]CMg!$I$4:$I$106,[2]CMg!$M$4:$M$106,"----",0,1)</f>
        <v>1.6228783471331085</v>
      </c>
      <c r="AC998" s="6">
        <f>_xlfn.XLOOKUP(C998,'[3]Promedio Cmg'!$A$4:$A$106,'[3]Promedio Cmg'!$B$4:$B$106,"---",0,1)</f>
        <v>14.962714302020304</v>
      </c>
      <c r="AD998" s="6">
        <f>_xlfn.XLOOKUP(C998,'[3]Promedio solar Cmg'!$A$4:$A$106,'[3]Promedio solar Cmg'!$B$4:$B$106,"----",0,1)</f>
        <v>4.591473972602742</v>
      </c>
      <c r="AH998" s="12">
        <f>_xlfn.XLOOKUP($E998,'[2]Balance económico'!$C:$C,'[2]Balance económico'!$D:$D,"-",0)</f>
        <v>594282331.1399672</v>
      </c>
      <c r="AI998" s="12">
        <f>_xlfn.XLOOKUP($E998,'[2]Balance económico'!$C:$C,'[2]Balance económico'!$E:$E,"-",0)</f>
        <v>73381114.659999996</v>
      </c>
      <c r="AJ998" s="12" t="str">
        <f>_xlfn.XLOOKUP($E998,'[2]Balance económico'!$C:$C,'[2]Balance económico'!$F:$F,"-",0)</f>
        <v>----</v>
      </c>
      <c r="AK998" s="6" t="str">
        <f t="shared" si="46"/>
        <v>PPA</v>
      </c>
      <c r="AL998" s="12" t="str" cm="1">
        <f t="array" ref="AL998">IFERROR((X998*[2]!Tabla2[Bloque A] + 'BD Centrales 2025'!Y958*[2]!Tabla2[Bloque B] + 'BD Centrales 2025'!Z958*[2]!Tabla2[Bloque C])*#REF!,"-")</f>
        <v>-</v>
      </c>
      <c r="AM998" s="12" t="str">
        <f t="shared" si="47"/>
        <v>-</v>
      </c>
      <c r="AN998" s="12">
        <f>IFERROR((AH998+AI998+AJ998)/(SUMIFS($W$2:$W$1194,$E$2:$E$1194,E998)*1000*#REF!),0)</f>
        <v>0</v>
      </c>
    </row>
    <row r="999" spans="1:40" ht="14.4" x14ac:dyDescent="0.3">
      <c r="A999" s="7">
        <v>2167</v>
      </c>
      <c r="B999" s="7" t="s">
        <v>3813</v>
      </c>
      <c r="C999" s="8" t="s">
        <v>3814</v>
      </c>
      <c r="D999" s="6" t="s">
        <v>3815</v>
      </c>
      <c r="E999" s="6" t="str">
        <f>_xlfn.XLOOKUP(D999,'[2]Coordinados SEN'!$A:$A,'[2]Coordinados SEN'!$B:$B,"-",0)</f>
        <v>76.724.674-9</v>
      </c>
      <c r="F999" s="6" t="s">
        <v>3815</v>
      </c>
      <c r="G999" s="6">
        <f t="shared" si="45"/>
        <v>1</v>
      </c>
      <c r="H999" s="6" t="s">
        <v>3816</v>
      </c>
      <c r="I999" s="6" t="s">
        <v>1921</v>
      </c>
      <c r="J999" s="6" t="str">
        <f>_xlfn.XLOOKUP(I999,'[2]Barras CMg'!$E$2:$E$1527,'[2]Barras CMg'!$A$2:$A$1527,"------",0,1)</f>
        <v>------</v>
      </c>
      <c r="K999" s="6" t="s">
        <v>397</v>
      </c>
      <c r="L999" s="6">
        <v>2025</v>
      </c>
      <c r="M999" s="6" t="s">
        <v>495</v>
      </c>
      <c r="N999" s="6" t="s">
        <v>496</v>
      </c>
      <c r="O999" s="6" t="s">
        <v>213</v>
      </c>
      <c r="P999" s="6" t="s">
        <v>90</v>
      </c>
      <c r="Q999" s="6" t="s">
        <v>97</v>
      </c>
      <c r="R999" s="6" t="s">
        <v>97</v>
      </c>
      <c r="S999" s="6" t="s">
        <v>51</v>
      </c>
      <c r="T999" s="9" t="s">
        <v>3594</v>
      </c>
      <c r="U999" s="10">
        <v>2.81</v>
      </c>
      <c r="V999" s="10">
        <v>2.8</v>
      </c>
      <c r="W999" s="11" t="e">
        <f>_xlfn.XLOOKUP(C999,#REF!,#REF!,"S/I",0)</f>
        <v>#REF!</v>
      </c>
      <c r="X999" s="11" t="str">
        <f>_xlfn.XLOOKUP($D999,[2]Retiros_dinamica!$F:$F,[2]Retiros_dinamica!B:B,"S/I",0)</f>
        <v>S/I</v>
      </c>
      <c r="Y999" s="11" t="str">
        <f>_xlfn.XLOOKUP($D999,[2]Retiros_dinamica!$F:$F,[2]Retiros_dinamica!C:C,"S/I",0)</f>
        <v>S/I</v>
      </c>
      <c r="Z999" s="11" t="str">
        <f>_xlfn.XLOOKUP($D999,[2]Retiros_dinamica!$F:$F,[2]Retiros_dinamica!D:D,"S/I",0)</f>
        <v>S/I</v>
      </c>
      <c r="AA999" s="11" t="str">
        <f>_xlfn.XLOOKUP($D999,[2]Retiros_dinamica!$F:$F,[2]Retiros_dinamica!E:E,"S/I",0)</f>
        <v>S/I</v>
      </c>
      <c r="AB999" s="6" t="str">
        <f>_xlfn.XLOOKUP(C999,[2]CMg!$I$4:$I$106,[2]CMg!$M$4:$M$106,"----",0,1)</f>
        <v>----</v>
      </c>
      <c r="AC999" s="6" t="str">
        <f>_xlfn.XLOOKUP(C999,[2]CMg!$A$4:$A$106,[2]CMg!$B$4:$B$106,"----",0,1)</f>
        <v>----</v>
      </c>
      <c r="AD999" s="6" t="str">
        <f>_xlfn.XLOOKUP(C999,'[3]Promedio solar Cmg'!$A$4:$A$106,'[3]Promedio solar Cmg'!$B$4:$B$106,"----",0,1)</f>
        <v>----</v>
      </c>
      <c r="AH999" s="12">
        <f>_xlfn.XLOOKUP($E999,'[2]Balance económico'!$C:$C,'[2]Balance económico'!$D:$D,"-",0)</f>
        <v>189290599.85780787</v>
      </c>
      <c r="AI999" s="12">
        <f>_xlfn.XLOOKUP($E999,'[2]Balance económico'!$C:$C,'[2]Balance económico'!$E:$E,"-",0)</f>
        <v>35477315.113800004</v>
      </c>
      <c r="AJ999" s="12" t="str">
        <f>_xlfn.XLOOKUP($E999,'[2]Balance económico'!$C:$C,'[2]Balance económico'!$F:$F,"-",0)</f>
        <v>----</v>
      </c>
      <c r="AK999" s="6" t="str">
        <f t="shared" si="46"/>
        <v>PPA</v>
      </c>
      <c r="AL999" s="12" t="str" cm="1">
        <f t="array" ref="AL999">IFERROR((X999*[2]!Tabla2[Bloque A] + 'BD Centrales 2025'!Y225*[2]!Tabla2[Bloque B] + 'BD Centrales 2025'!Z225*[2]!Tabla2[Bloque C])*#REF!,"-")</f>
        <v>-</v>
      </c>
      <c r="AM999" s="12" t="str">
        <f t="shared" si="47"/>
        <v>-</v>
      </c>
      <c r="AN999" s="12">
        <f>IFERROR((AH999+AI999+AJ999)/(SUMIFS($W$2:$W$1194,$E$2:$E$1194,E999)*1000*#REF!),0)</f>
        <v>0</v>
      </c>
    </row>
    <row r="1000" spans="1:40" ht="14.4" x14ac:dyDescent="0.3">
      <c r="A1000" s="7">
        <v>2168</v>
      </c>
      <c r="B1000" s="7" t="s">
        <v>3817</v>
      </c>
      <c r="C1000" s="8" t="s">
        <v>3818</v>
      </c>
      <c r="D1000" s="6" t="s">
        <v>584</v>
      </c>
      <c r="E1000" s="6" t="str">
        <f>_xlfn.XLOOKUP(D1000,'[2]Coordinados SEN'!$A:$A,'[2]Coordinados SEN'!$B:$B,"-",0)</f>
        <v>76.412.562-2</v>
      </c>
      <c r="F1000" s="6" t="s">
        <v>584</v>
      </c>
      <c r="G1000" s="6">
        <f t="shared" si="45"/>
        <v>39</v>
      </c>
      <c r="H1000" s="6" t="s">
        <v>3819</v>
      </c>
      <c r="I1000" s="6" t="s">
        <v>3820</v>
      </c>
      <c r="J1000" s="6" t="str">
        <f>_xlfn.XLOOKUP(I1000,'[2]Barras CMg'!$E$2:$E$1527,'[2]Barras CMg'!$A$2:$A$1527,"------",0,1)</f>
        <v>------</v>
      </c>
      <c r="K1000" s="6" t="s">
        <v>397</v>
      </c>
      <c r="L1000" s="6">
        <v>2025</v>
      </c>
      <c r="M1000" s="6" t="s">
        <v>495</v>
      </c>
      <c r="N1000" s="6" t="s">
        <v>496</v>
      </c>
      <c r="O1000" s="6" t="s">
        <v>213</v>
      </c>
      <c r="P1000" s="6" t="s">
        <v>164</v>
      </c>
      <c r="Q1000" s="6" t="s">
        <v>221</v>
      </c>
      <c r="R1000" s="6" t="s">
        <v>221</v>
      </c>
      <c r="S1000" s="6" t="s">
        <v>51</v>
      </c>
      <c r="T1000" s="9" t="s">
        <v>3821</v>
      </c>
      <c r="U1000" s="10">
        <v>9.0060000000000002</v>
      </c>
      <c r="V1000" s="10">
        <v>9</v>
      </c>
      <c r="W1000" s="11" t="e">
        <f>_xlfn.XLOOKUP(C1000,#REF!,#REF!,"S/I",0)</f>
        <v>#REF!</v>
      </c>
      <c r="X1000" s="11" t="str">
        <f>_xlfn.XLOOKUP($D1000,[2]Retiros_dinamica!$F:$F,[2]Retiros_dinamica!B:B,"S/I",0)</f>
        <v>S/I</v>
      </c>
      <c r="Y1000" s="11" t="str">
        <f>_xlfn.XLOOKUP($D1000,[2]Retiros_dinamica!$F:$F,[2]Retiros_dinamica!C:C,"S/I",0)</f>
        <v>S/I</v>
      </c>
      <c r="Z1000" s="11" t="str">
        <f>_xlfn.XLOOKUP($D1000,[2]Retiros_dinamica!$F:$F,[2]Retiros_dinamica!D:D,"S/I",0)</f>
        <v>S/I</v>
      </c>
      <c r="AA1000" s="11" t="str">
        <f>_xlfn.XLOOKUP($D1000,[2]Retiros_dinamica!$F:$F,[2]Retiros_dinamica!E:E,"S/I",0)</f>
        <v>S/I</v>
      </c>
      <c r="AB1000" s="6" t="str">
        <f>_xlfn.XLOOKUP(C1000,[2]CMg!$I$4:$I$106,[2]CMg!$M$4:$M$106,"----",0,1)</f>
        <v>----</v>
      </c>
      <c r="AC1000" s="6" t="str">
        <f>_xlfn.XLOOKUP(C1000,[2]CMg!$A$4:$A$106,[2]CMg!$B$4:$B$106,"----",0,1)</f>
        <v>----</v>
      </c>
      <c r="AD1000" s="6" t="str">
        <f>_xlfn.XLOOKUP(C1000,'[3]Promedio solar Cmg'!$A$4:$A$106,'[3]Promedio solar Cmg'!$B$4:$B$106,"----",0,1)</f>
        <v>----</v>
      </c>
      <c r="AH1000" s="12">
        <f>_xlfn.XLOOKUP($E1000,'[2]Balance económico'!$C:$C,'[2]Balance económico'!$D:$D,"-",0)</f>
        <v>6375328015.7772694</v>
      </c>
      <c r="AI1000" s="12">
        <f>_xlfn.XLOOKUP($E1000,'[2]Balance económico'!$C:$C,'[2]Balance económico'!$E:$E,"-",0)</f>
        <v>48172067074.887741</v>
      </c>
      <c r="AJ1000" s="12">
        <f>_xlfn.XLOOKUP($E1000,'[2]Balance económico'!$C:$C,'[2]Balance económico'!$F:$F,"-",0)</f>
        <v>879755791.67572367</v>
      </c>
      <c r="AK1000" s="6" t="str">
        <f t="shared" si="46"/>
        <v>PPA</v>
      </c>
      <c r="AL1000" s="12" t="str" cm="1">
        <f t="array" ref="AL1000">IFERROR((X1000*[2]!Tabla2[Bloque A] + 'BD Centrales 2025'!Y773*[2]!Tabla2[Bloque B] + 'BD Centrales 2025'!Z773*[2]!Tabla2[Bloque C])*#REF!,"-")</f>
        <v>-</v>
      </c>
      <c r="AM1000" s="12" t="str">
        <f t="shared" si="47"/>
        <v>-</v>
      </c>
      <c r="AN1000" s="12">
        <f>IFERROR((AH1000+AI1000+AJ1000)/(SUMIFS($W$2:$W$1194,$E$2:$E$1194,E1000)*1000*#REF!),0)</f>
        <v>0</v>
      </c>
    </row>
    <row r="1001" spans="1:40" ht="14.4" x14ac:dyDescent="0.3">
      <c r="A1001" s="7">
        <v>2170</v>
      </c>
      <c r="B1001" s="7" t="s">
        <v>3552</v>
      </c>
      <c r="C1001" s="8" t="s">
        <v>3553</v>
      </c>
      <c r="D1001" s="6" t="s">
        <v>248</v>
      </c>
      <c r="E1001" s="6" t="str">
        <f>_xlfn.XLOOKUP(D1001,'[2]Coordinados SEN'!$A:$A,'[2]Coordinados SEN'!$B:$B,"-",0)</f>
        <v>88.006.900-4</v>
      </c>
      <c r="F1001" s="6" t="s">
        <v>248</v>
      </c>
      <c r="G1001" s="6">
        <f t="shared" si="45"/>
        <v>14</v>
      </c>
      <c r="H1001" s="6" t="s">
        <v>3554</v>
      </c>
      <c r="I1001" s="13" t="s">
        <v>3546</v>
      </c>
      <c r="J1001" s="6" t="str">
        <f>_xlfn.XLOOKUP(I1001,'[2]Barras CMg'!$E$2:$E$1527,'[2]Barras CMg'!$A$2:$A$1527,"------",0,1)</f>
        <v>JADRESIC______220</v>
      </c>
      <c r="K1001" s="6">
        <v>57</v>
      </c>
      <c r="L1001" s="6">
        <v>2025</v>
      </c>
      <c r="M1001" s="6" t="s">
        <v>211</v>
      </c>
      <c r="N1001" s="6" t="s">
        <v>212</v>
      </c>
      <c r="O1001" s="6" t="s">
        <v>47</v>
      </c>
      <c r="P1001" s="6" t="s">
        <v>48</v>
      </c>
      <c r="Q1001" s="6" t="s">
        <v>48</v>
      </c>
      <c r="R1001" s="6" t="s">
        <v>587</v>
      </c>
      <c r="S1001" s="6" t="s">
        <v>51</v>
      </c>
      <c r="T1001" s="9" t="s">
        <v>3555</v>
      </c>
      <c r="U1001" s="10">
        <v>342</v>
      </c>
      <c r="V1001" s="10">
        <v>335.596</v>
      </c>
      <c r="W1001" s="11" t="e">
        <f>_xlfn.XLOOKUP(C1001,#REF!,#REF!,"S/I",0)</f>
        <v>#REF!</v>
      </c>
      <c r="X1001" s="11">
        <f>_xlfn.XLOOKUP($D1001,[2]Retiros_dinamica!$F:$F,[2]Retiros_dinamica!B:B,"S/I",0)</f>
        <v>3253060.2037554341</v>
      </c>
      <c r="Y1001" s="11">
        <f>_xlfn.XLOOKUP($D1001,[2]Retiros_dinamica!$F:$F,[2]Retiros_dinamica!C:C,"S/I",0)</f>
        <v>3836132.6110268869</v>
      </c>
      <c r="Z1001" s="11">
        <f>_xlfn.XLOOKUP($D1001,[2]Retiros_dinamica!$F:$F,[2]Retiros_dinamica!D:D,"S/I",0)</f>
        <v>2116683.7083193199</v>
      </c>
      <c r="AA1001" s="11">
        <f>_xlfn.XLOOKUP($D1001,[2]Retiros_dinamica!$F:$F,[2]Retiros_dinamica!E:E,"S/I",0)</f>
        <v>9205876.5231016409</v>
      </c>
      <c r="AB1001" s="6" t="str">
        <f>_xlfn.XLOOKUP(C1001,[2]CMg!$I$4:$I$106,[2]CMg!$M$4:$M$106,"----",0,1)</f>
        <v>----</v>
      </c>
      <c r="AC1001" s="6" t="str">
        <f>_xlfn.XLOOKUP(C1001,[2]CMg!$A$4:$A$106,[2]CMg!$B$4:$B$106,"----",0,1)</f>
        <v>----</v>
      </c>
      <c r="AD1001" s="6" t="str">
        <f>_xlfn.XLOOKUP(C1001,'[3]Promedio solar Cmg'!$A$4:$A$106,'[3]Promedio solar Cmg'!$B$4:$B$106,"----",0,1)</f>
        <v>----</v>
      </c>
      <c r="AH1001" s="12">
        <f>_xlfn.XLOOKUP($E1001,'[2]Balance económico'!$C:$C,'[2]Balance económico'!$D:$D,"-",0)</f>
        <v>-190466040785.9931</v>
      </c>
      <c r="AI1001" s="12">
        <f>_xlfn.XLOOKUP($E1001,'[2]Balance económico'!$C:$C,'[2]Balance económico'!$E:$E,"-",0)</f>
        <v>-102609858070.40146</v>
      </c>
      <c r="AJ1001" s="12">
        <f>_xlfn.XLOOKUP($E1001,'[2]Balance económico'!$C:$C,'[2]Balance económico'!$F:$F,"-",0)</f>
        <v>36463788139.985023</v>
      </c>
      <c r="AK1001" s="6" t="str">
        <f t="shared" si="46"/>
        <v>PPA</v>
      </c>
      <c r="AL1001" s="12" t="str" cm="1">
        <f t="array" ref="AL1001">IFERROR((X1001*[2]!Tabla2[Bloque A] + 'BD Centrales 2025'!Y646*[2]!Tabla2[Bloque B] + 'BD Centrales 2025'!Z646*[2]!Tabla2[Bloque C])*#REF!,"-")</f>
        <v>-</v>
      </c>
      <c r="AM1001" s="12" t="str">
        <f t="shared" si="47"/>
        <v>-</v>
      </c>
      <c r="AN1001" s="12">
        <f>IFERROR((AH1001+AI1001+AJ1001)/(SUMIFS($W$2:$W$1194,$E$2:$E$1194,E1001)*1000*#REF!),0)</f>
        <v>0</v>
      </c>
    </row>
    <row r="1002" spans="1:40" ht="14.4" x14ac:dyDescent="0.3">
      <c r="A1002" s="7">
        <v>2171</v>
      </c>
      <c r="B1002" s="7" t="s">
        <v>3822</v>
      </c>
      <c r="C1002" s="8" t="s">
        <v>3823</v>
      </c>
      <c r="D1002" s="6" t="s">
        <v>2931</v>
      </c>
      <c r="E1002" s="6" t="str">
        <f>_xlfn.XLOOKUP(D1002,'[2]Coordinados SEN'!$A:$A,'[2]Coordinados SEN'!$B:$B,"-",0)</f>
        <v>77.092.712-9</v>
      </c>
      <c r="F1002" s="6" t="s">
        <v>3824</v>
      </c>
      <c r="G1002" s="6">
        <f t="shared" si="45"/>
        <v>17</v>
      </c>
      <c r="H1002" s="6" t="s">
        <v>3825</v>
      </c>
      <c r="I1002" s="6" t="s">
        <v>3826</v>
      </c>
      <c r="J1002" s="6" t="str">
        <f>_xlfn.XLOOKUP(I1002,'[2]Barras CMg'!$E$2:$E$1527,'[2]Barras CMg'!$A$2:$A$1527,"------",0,1)</f>
        <v>TALCA_________013</v>
      </c>
      <c r="K1002" s="6" t="s">
        <v>397</v>
      </c>
      <c r="L1002" s="6">
        <v>2025</v>
      </c>
      <c r="M1002" s="6" t="s">
        <v>495</v>
      </c>
      <c r="N1002" s="6" t="s">
        <v>496</v>
      </c>
      <c r="O1002" s="6" t="s">
        <v>213</v>
      </c>
      <c r="P1002" s="6" t="s">
        <v>90</v>
      </c>
      <c r="Q1002" s="6" t="s">
        <v>91</v>
      </c>
      <c r="R1002" s="6" t="s">
        <v>2341</v>
      </c>
      <c r="S1002" s="6" t="s">
        <v>51</v>
      </c>
      <c r="T1002" s="9" t="s">
        <v>3216</v>
      </c>
      <c r="U1002" s="10">
        <v>4.0060000000000002</v>
      </c>
      <c r="V1002" s="10">
        <v>4</v>
      </c>
      <c r="W1002" s="11" t="e">
        <f>_xlfn.XLOOKUP(C1002,#REF!,#REF!,"S/I",0)</f>
        <v>#REF!</v>
      </c>
      <c r="X1002" s="11" t="str">
        <f>_xlfn.XLOOKUP($D1002,[2]Retiros_dinamica!$F:$F,[2]Retiros_dinamica!B:B,"S/I",0)</f>
        <v>S/I</v>
      </c>
      <c r="Y1002" s="11" t="str">
        <f>_xlfn.XLOOKUP($D1002,[2]Retiros_dinamica!$F:$F,[2]Retiros_dinamica!C:C,"S/I",0)</f>
        <v>S/I</v>
      </c>
      <c r="Z1002" s="11" t="str">
        <f>_xlfn.XLOOKUP($D1002,[2]Retiros_dinamica!$F:$F,[2]Retiros_dinamica!D:D,"S/I",0)</f>
        <v>S/I</v>
      </c>
      <c r="AA1002" s="11" t="str">
        <f>_xlfn.XLOOKUP($D1002,[2]Retiros_dinamica!$F:$F,[2]Retiros_dinamica!E:E,"S/I",0)</f>
        <v>S/I</v>
      </c>
      <c r="AB1002" s="6" t="str">
        <f>_xlfn.XLOOKUP(C1002,[2]CMg!$I$4:$I$106,[2]CMg!$M$4:$M$106,"----",0,1)</f>
        <v>----</v>
      </c>
      <c r="AC1002" s="6" t="str">
        <f>_xlfn.XLOOKUP(C1002,[2]CMg!$A$4:$A$106,[2]CMg!$B$4:$B$106,"----",0,1)</f>
        <v>----</v>
      </c>
      <c r="AD1002" s="6" t="str">
        <f>_xlfn.XLOOKUP(C1002,'[3]Promedio solar Cmg'!$A$4:$A$106,'[3]Promedio solar Cmg'!$B$4:$B$106,"----",0,1)</f>
        <v>----</v>
      </c>
      <c r="AH1002" s="12">
        <f>_xlfn.XLOOKUP($E1002,'[2]Balance económico'!$C:$C,'[2]Balance económico'!$D:$D,"-",0)</f>
        <v>10341986421.894112</v>
      </c>
      <c r="AI1002" s="12">
        <f>_xlfn.XLOOKUP($E1002,'[2]Balance económico'!$C:$C,'[2]Balance económico'!$E:$E,"-",0)</f>
        <v>1009747031.8714001</v>
      </c>
      <c r="AJ1002" s="12" t="str">
        <f>_xlfn.XLOOKUP($E1002,'[2]Balance económico'!$C:$C,'[2]Balance económico'!$F:$F,"-",0)</f>
        <v>----</v>
      </c>
      <c r="AK1002" s="6" t="str">
        <f t="shared" si="46"/>
        <v>PPA</v>
      </c>
      <c r="AL1002" s="12" t="str" cm="1">
        <f t="array" ref="AL1002">IFERROR((X1002*[2]!Tabla2[Bloque A] + 'BD Centrales 2025'!Y605*[2]!Tabla2[Bloque B] + 'BD Centrales 2025'!Z605*[2]!Tabla2[Bloque C])*#REF!,"-")</f>
        <v>-</v>
      </c>
      <c r="AM1002" s="12" t="str">
        <f t="shared" si="47"/>
        <v>-</v>
      </c>
      <c r="AN1002" s="12">
        <f>IFERROR((AH1002+AI1002+AJ1002)/(SUMIFS($W$2:$W$1194,$E$2:$E$1194,E1002)*1000*#REF!),0)</f>
        <v>0</v>
      </c>
    </row>
    <row r="1003" spans="1:40" ht="14.4" x14ac:dyDescent="0.3">
      <c r="A1003" s="7">
        <v>2172</v>
      </c>
      <c r="B1003" s="7" t="s">
        <v>5395</v>
      </c>
      <c r="C1003" s="8" t="s">
        <v>5396</v>
      </c>
      <c r="D1003" s="6" t="s">
        <v>5397</v>
      </c>
      <c r="E1003" s="6" t="str">
        <f>_xlfn.XLOOKUP(D1003,'[2]Coordinados SEN'!$A:$A,'[2]Coordinados SEN'!$B:$B,"-",0)</f>
        <v>77.676.939-8</v>
      </c>
      <c r="F1003" s="6" t="s">
        <v>5398</v>
      </c>
      <c r="G1003" s="6">
        <f t="shared" si="45"/>
        <v>1</v>
      </c>
      <c r="H1003" s="6" t="s">
        <v>5399</v>
      </c>
      <c r="I1003" s="6" t="s">
        <v>5400</v>
      </c>
      <c r="J1003" s="6" t="str">
        <f>_xlfn.XLOOKUP(I1003,'[2]Barras CMg'!$E$2:$E$1527,'[2]Barras CMg'!$A$2:$A$1527,"------",0,1)</f>
        <v>------</v>
      </c>
      <c r="K1003" s="6" t="s">
        <v>397</v>
      </c>
      <c r="L1003" s="6">
        <v>2025</v>
      </c>
      <c r="M1003" s="6" t="s">
        <v>45</v>
      </c>
      <c r="N1003" s="6" t="s">
        <v>5267</v>
      </c>
      <c r="O1003" s="6" t="s">
        <v>213</v>
      </c>
      <c r="P1003" s="6" t="s">
        <v>106</v>
      </c>
      <c r="Q1003" s="6" t="s">
        <v>243</v>
      </c>
      <c r="R1003" s="6" t="s">
        <v>244</v>
      </c>
      <c r="S1003" s="6" t="s">
        <v>51</v>
      </c>
      <c r="T1003" s="9" t="s">
        <v>5401</v>
      </c>
      <c r="U1003" s="10">
        <v>3</v>
      </c>
      <c r="V1003" s="10">
        <v>3</v>
      </c>
      <c r="W1003" s="11" t="e">
        <f>_xlfn.XLOOKUP(C1003,#REF!,#REF!,"S/I",0)</f>
        <v>#REF!</v>
      </c>
      <c r="X1003" s="11">
        <f>_xlfn.XLOOKUP($D1003,[2]Retiros_dinamica!$F:$F,[2]Retiros_dinamica!B:B,"S/I",0)</f>
        <v>9046.692227255</v>
      </c>
      <c r="Y1003" s="11">
        <f>_xlfn.XLOOKUP($D1003,[2]Retiros_dinamica!$F:$F,[2]Retiros_dinamica!C:C,"S/I",0)</f>
        <v>12576.265713950001</v>
      </c>
      <c r="Z1003" s="11">
        <f>_xlfn.XLOOKUP($D1003,[2]Retiros_dinamica!$F:$F,[2]Retiros_dinamica!D:D,"S/I",0)</f>
        <v>4967.1681867050002</v>
      </c>
      <c r="AA1003" s="11">
        <f>_xlfn.XLOOKUP($D1003,[2]Retiros_dinamica!$F:$F,[2]Retiros_dinamica!E:E,"S/I",0)</f>
        <v>26590.12612791</v>
      </c>
      <c r="AB1003" s="6" t="str">
        <f>_xlfn.XLOOKUP(C1003,[2]CMg!$I$4:$I$106,[2]CMg!$M$4:$M$106,"----",0,1)</f>
        <v>----</v>
      </c>
      <c r="AH1003" s="12">
        <f>_xlfn.XLOOKUP($E1003,'[2]Balance económico'!$C:$C,'[2]Balance económico'!$D:$D,"-",0)</f>
        <v>-1269146686.2707195</v>
      </c>
      <c r="AI1003" s="12">
        <f>_xlfn.XLOOKUP($E1003,'[2]Balance económico'!$C:$C,'[2]Balance económico'!$E:$E,"-",0)</f>
        <v>-50983349.979383558</v>
      </c>
      <c r="AJ1003" s="12">
        <f>_xlfn.XLOOKUP($E1003,'[2]Balance económico'!$C:$C,'[2]Balance económico'!$F:$F,"-",0)</f>
        <v>75910384.650743291</v>
      </c>
      <c r="AK1003" s="6" t="str">
        <f t="shared" si="46"/>
        <v>PPA</v>
      </c>
      <c r="AL1003" s="12" t="str" cm="1">
        <f t="array" ref="AL1003">IFERROR((X1003*[2]!Tabla2[Bloque A] + 'BD Centrales 2025'!Y1011*[2]!Tabla2[Bloque B] + 'BD Centrales 2025'!Z1011*[2]!Tabla2[Bloque C])*#REF!,"-")</f>
        <v>-</v>
      </c>
      <c r="AM1003" s="12" t="str">
        <f t="shared" si="47"/>
        <v>-</v>
      </c>
      <c r="AN1003" s="12">
        <f>IFERROR((AH1003+AI1003+AJ1003)/(SUMIFS($W$2:$W$1194,$E$2:$E$1194,E1003)*1000*#REF!),0)</f>
        <v>0</v>
      </c>
    </row>
    <row r="1004" spans="1:40" ht="14.4" x14ac:dyDescent="0.3">
      <c r="A1004" s="7">
        <v>2173</v>
      </c>
      <c r="B1004" s="7" t="s">
        <v>3827</v>
      </c>
      <c r="C1004" s="8" t="s">
        <v>3828</v>
      </c>
      <c r="D1004" s="6" t="s">
        <v>3766</v>
      </c>
      <c r="E1004" s="6" t="str">
        <f>_xlfn.XLOOKUP(D1004,'[2]Coordinados SEN'!$A:$A,'[2]Coordinados SEN'!$B:$B,"-",0)</f>
        <v>77.447.115-4</v>
      </c>
      <c r="F1004" s="6" t="s">
        <v>3829</v>
      </c>
      <c r="G1004" s="6">
        <f t="shared" si="45"/>
        <v>10</v>
      </c>
      <c r="H1004" s="6" t="s">
        <v>3830</v>
      </c>
      <c r="I1004" s="6" t="s">
        <v>2769</v>
      </c>
      <c r="J1004" s="6" t="str">
        <f>_xlfn.XLOOKUP(I1004,'[2]Barras CMg'!$E$2:$E$1527,'[2]Barras CMg'!$A$2:$A$1527,"------",0,1)</f>
        <v>------</v>
      </c>
      <c r="K1004" s="6" t="s">
        <v>397</v>
      </c>
      <c r="L1004" s="6">
        <v>2025</v>
      </c>
      <c r="M1004" s="6" t="s">
        <v>495</v>
      </c>
      <c r="N1004" s="6" t="s">
        <v>496</v>
      </c>
      <c r="O1004" s="6" t="s">
        <v>213</v>
      </c>
      <c r="P1004" s="6" t="s">
        <v>164</v>
      </c>
      <c r="Q1004" s="6" t="s">
        <v>831</v>
      </c>
      <c r="R1004" s="6" t="s">
        <v>832</v>
      </c>
      <c r="S1004" s="6" t="s">
        <v>51</v>
      </c>
      <c r="T1004" s="9" t="s">
        <v>3831</v>
      </c>
      <c r="U1004" s="10">
        <v>7.2249999999999996</v>
      </c>
      <c r="V1004" s="10">
        <v>7.2</v>
      </c>
      <c r="W1004" s="11" t="e">
        <f>_xlfn.XLOOKUP(C1004,#REF!,#REF!,"S/I",0)</f>
        <v>#REF!</v>
      </c>
      <c r="X1004" s="11" t="str">
        <f>_xlfn.XLOOKUP($D1004,[2]Retiros_dinamica!$F:$F,[2]Retiros_dinamica!B:B,"S/I",0)</f>
        <v>S/I</v>
      </c>
      <c r="Y1004" s="11" t="str">
        <f>_xlfn.XLOOKUP($D1004,[2]Retiros_dinamica!$F:$F,[2]Retiros_dinamica!C:C,"S/I",0)</f>
        <v>S/I</v>
      </c>
      <c r="Z1004" s="11" t="str">
        <f>_xlfn.XLOOKUP($D1004,[2]Retiros_dinamica!$F:$F,[2]Retiros_dinamica!D:D,"S/I",0)</f>
        <v>S/I</v>
      </c>
      <c r="AA1004" s="11" t="str">
        <f>_xlfn.XLOOKUP($D1004,[2]Retiros_dinamica!$F:$F,[2]Retiros_dinamica!E:E,"S/I",0)</f>
        <v>S/I</v>
      </c>
      <c r="AB1004" s="6" t="str">
        <f>_xlfn.XLOOKUP(C1004,[2]CMg!$I$4:$I$106,[2]CMg!$M$4:$M$106,"----",0,1)</f>
        <v>----</v>
      </c>
      <c r="AC1004" s="6" t="str">
        <f>_xlfn.XLOOKUP(C1004,[2]CMg!$A$4:$A$106,[2]CMg!$B$4:$B$106,"----",0,1)</f>
        <v>----</v>
      </c>
      <c r="AD1004" s="6" t="str">
        <f>_xlfn.XLOOKUP(C1004,'[3]Promedio solar Cmg'!$A$4:$A$106,'[3]Promedio solar Cmg'!$B$4:$B$106,"----",0,1)</f>
        <v>----</v>
      </c>
      <c r="AH1004" s="12">
        <f>_xlfn.XLOOKUP($E1004,'[2]Balance económico'!$C:$C,'[2]Balance económico'!$D:$D,"-",0)</f>
        <v>6121230481.2587566</v>
      </c>
      <c r="AI1004" s="12">
        <f>_xlfn.XLOOKUP($E1004,'[2]Balance económico'!$C:$C,'[2]Balance económico'!$E:$E,"-",0)</f>
        <v>651127947.40969992</v>
      </c>
      <c r="AJ1004" s="12" t="str">
        <f>_xlfn.XLOOKUP($E1004,'[2]Balance económico'!$C:$C,'[2]Balance económico'!$F:$F,"-",0)</f>
        <v>----</v>
      </c>
      <c r="AK1004" s="6" t="str">
        <f t="shared" si="46"/>
        <v>PPA</v>
      </c>
      <c r="AL1004" s="12" t="str" cm="1">
        <f t="array" ref="AL1004">IFERROR((X1004*[2]!Tabla2[Bloque A] + 'BD Centrales 2025'!Y577*[2]!Tabla2[Bloque B] + 'BD Centrales 2025'!Z577*[2]!Tabla2[Bloque C])*#REF!,"-")</f>
        <v>-</v>
      </c>
      <c r="AM1004" s="12" t="str">
        <f t="shared" si="47"/>
        <v>-</v>
      </c>
      <c r="AN1004" s="12">
        <f>IFERROR((AH1004+AI1004+AJ1004)/(SUMIFS($W$2:$W$1194,$E$2:$E$1194,E1004)*1000*#REF!),0)</f>
        <v>0</v>
      </c>
    </row>
    <row r="1005" spans="1:40" ht="14.4" x14ac:dyDescent="0.3">
      <c r="A1005" s="7">
        <v>2174</v>
      </c>
      <c r="B1005" s="7" t="s">
        <v>3832</v>
      </c>
      <c r="C1005" s="8" t="s">
        <v>3833</v>
      </c>
      <c r="D1005" s="6" t="s">
        <v>1908</v>
      </c>
      <c r="E1005" s="6" t="str">
        <f>_xlfn.XLOOKUP(D1005,'[2]Coordinados SEN'!$A:$A,'[2]Coordinados SEN'!$B:$B,"-",0)</f>
        <v>77.542.606-3</v>
      </c>
      <c r="F1005" s="6" t="s">
        <v>3834</v>
      </c>
      <c r="G1005" s="6">
        <f t="shared" si="45"/>
        <v>15</v>
      </c>
      <c r="H1005" s="6" t="s">
        <v>3835</v>
      </c>
      <c r="I1005" s="6" t="s">
        <v>1189</v>
      </c>
      <c r="J1005" s="6" t="str">
        <f>_xlfn.XLOOKUP(I1005,'[2]Barras CMg'!$E$2:$E$1527,'[2]Barras CMg'!$A$2:$A$1527,"------",0,1)</f>
        <v>------</v>
      </c>
      <c r="K1005" s="6" t="s">
        <v>397</v>
      </c>
      <c r="L1005" s="6">
        <v>2025</v>
      </c>
      <c r="M1005" s="6" t="s">
        <v>495</v>
      </c>
      <c r="N1005" s="6" t="s">
        <v>496</v>
      </c>
      <c r="O1005" s="6" t="s">
        <v>213</v>
      </c>
      <c r="P1005" s="6" t="s">
        <v>189</v>
      </c>
      <c r="Q1005" s="6" t="s">
        <v>773</v>
      </c>
      <c r="R1005" s="6" t="s">
        <v>773</v>
      </c>
      <c r="S1005" s="6" t="s">
        <v>51</v>
      </c>
      <c r="T1005" s="9" t="s">
        <v>3836</v>
      </c>
      <c r="U1005" s="10">
        <v>3.0045000000000002</v>
      </c>
      <c r="V1005" s="10">
        <v>3</v>
      </c>
      <c r="W1005" s="11" t="e">
        <f>_xlfn.XLOOKUP(C1005,#REF!,#REF!,"S/I",0)</f>
        <v>#REF!</v>
      </c>
      <c r="X1005" s="11" t="str">
        <f>_xlfn.XLOOKUP($D1005,[2]Retiros_dinamica!$F:$F,[2]Retiros_dinamica!B:B,"S/I",0)</f>
        <v>S/I</v>
      </c>
      <c r="Y1005" s="11" t="str">
        <f>_xlfn.XLOOKUP($D1005,[2]Retiros_dinamica!$F:$F,[2]Retiros_dinamica!C:C,"S/I",0)</f>
        <v>S/I</v>
      </c>
      <c r="Z1005" s="11" t="str">
        <f>_xlfn.XLOOKUP($D1005,[2]Retiros_dinamica!$F:$F,[2]Retiros_dinamica!D:D,"S/I",0)</f>
        <v>S/I</v>
      </c>
      <c r="AA1005" s="11" t="str">
        <f>_xlfn.XLOOKUP($D1005,[2]Retiros_dinamica!$F:$F,[2]Retiros_dinamica!E:E,"S/I",0)</f>
        <v>S/I</v>
      </c>
      <c r="AB1005" s="6" t="str">
        <f>_xlfn.XLOOKUP(C1005,[2]CMg!$I$4:$I$106,[2]CMg!$M$4:$M$106,"----",0,1)</f>
        <v>----</v>
      </c>
      <c r="AC1005" s="6" t="str">
        <f>_xlfn.XLOOKUP(C1005,[2]CMg!$A$4:$A$106,[2]CMg!$B$4:$B$106,"----",0,1)</f>
        <v>----</v>
      </c>
      <c r="AD1005" s="6" t="str">
        <f>_xlfn.XLOOKUP(C1005,'[3]Promedio solar Cmg'!$A$4:$A$106,'[3]Promedio solar Cmg'!$B$4:$B$106,"----",0,1)</f>
        <v>----</v>
      </c>
      <c r="AH1005" s="12">
        <f>_xlfn.XLOOKUP($E1005,'[2]Balance económico'!$C:$C,'[2]Balance económico'!$D:$D,"-",0)</f>
        <v>5234278909.4674969</v>
      </c>
      <c r="AI1005" s="12">
        <f>_xlfn.XLOOKUP($E1005,'[2]Balance económico'!$C:$C,'[2]Balance económico'!$E:$E,"-",0)</f>
        <v>612986473.29659998</v>
      </c>
      <c r="AJ1005" s="12" t="str">
        <f>_xlfn.XLOOKUP($E1005,'[2]Balance económico'!$C:$C,'[2]Balance económico'!$F:$F,"-",0)</f>
        <v>----</v>
      </c>
      <c r="AK1005" s="6" t="str">
        <f t="shared" si="46"/>
        <v>PPA</v>
      </c>
      <c r="AL1005" s="12" t="str" cm="1">
        <f t="array" ref="AL1005">IFERROR((X1005*[2]!Tabla2[Bloque A] + 'BD Centrales 2025'!Y566*[2]!Tabla2[Bloque B] + 'BD Centrales 2025'!Z566*[2]!Tabla2[Bloque C])*#REF!,"-")</f>
        <v>-</v>
      </c>
      <c r="AM1005" s="12" t="str">
        <f t="shared" si="47"/>
        <v>-</v>
      </c>
      <c r="AN1005" s="12">
        <f>IFERROR((AH1005+AI1005+AJ1005)/(SUMIFS($W$2:$W$1194,$E$2:$E$1194,E1005)*1000*#REF!),0)</f>
        <v>0</v>
      </c>
    </row>
    <row r="1006" spans="1:40" ht="14.4" x14ac:dyDescent="0.3">
      <c r="A1006" s="7">
        <v>2175</v>
      </c>
      <c r="B1006" s="7" t="s">
        <v>3837</v>
      </c>
      <c r="C1006" s="8" t="s">
        <v>3838</v>
      </c>
      <c r="D1006" s="6" t="s">
        <v>3839</v>
      </c>
      <c r="E1006" s="6" t="str">
        <f>_xlfn.XLOOKUP(D1006,'[2]Coordinados SEN'!$A:$A,'[2]Coordinados SEN'!$B:$B,"-",0)</f>
        <v>76.772.373-3</v>
      </c>
      <c r="F1006" s="6" t="s">
        <v>3839</v>
      </c>
      <c r="G1006" s="6">
        <f t="shared" si="45"/>
        <v>1</v>
      </c>
      <c r="H1006" s="6" t="s">
        <v>3840</v>
      </c>
      <c r="I1006" s="6" t="s">
        <v>3841</v>
      </c>
      <c r="J1006" s="6" t="str">
        <f>_xlfn.XLOOKUP(I1006,'[2]Barras CMg'!$E$2:$E$1527,'[2]Barras CMg'!$A$2:$A$1527,"------",0,1)</f>
        <v>------</v>
      </c>
      <c r="K1006" s="6" t="s">
        <v>397</v>
      </c>
      <c r="L1006" s="6">
        <v>2025</v>
      </c>
      <c r="M1006" s="6" t="s">
        <v>495</v>
      </c>
      <c r="N1006" s="6" t="s">
        <v>496</v>
      </c>
      <c r="O1006" s="6" t="s">
        <v>213</v>
      </c>
      <c r="P1006" s="6" t="s">
        <v>68</v>
      </c>
      <c r="Q1006" s="6" t="s">
        <v>68</v>
      </c>
      <c r="R1006" s="6" t="s">
        <v>2324</v>
      </c>
      <c r="S1006" s="6" t="s">
        <v>51</v>
      </c>
      <c r="T1006" s="9" t="s">
        <v>3842</v>
      </c>
      <c r="U1006" s="10">
        <v>9</v>
      </c>
      <c r="V1006" s="10">
        <v>8.9939999999999998</v>
      </c>
      <c r="W1006" s="11" t="e">
        <f>_xlfn.XLOOKUP(C1006,#REF!,#REF!,"S/I",0)</f>
        <v>#REF!</v>
      </c>
      <c r="X1006" s="11" t="str">
        <f>_xlfn.XLOOKUP($D1006,[2]Retiros_dinamica!$F:$F,[2]Retiros_dinamica!B:B,"S/I",0)</f>
        <v>S/I</v>
      </c>
      <c r="Y1006" s="11" t="str">
        <f>_xlfn.XLOOKUP($D1006,[2]Retiros_dinamica!$F:$F,[2]Retiros_dinamica!C:C,"S/I",0)</f>
        <v>S/I</v>
      </c>
      <c r="Z1006" s="11" t="str">
        <f>_xlfn.XLOOKUP($D1006,[2]Retiros_dinamica!$F:$F,[2]Retiros_dinamica!D:D,"S/I",0)</f>
        <v>S/I</v>
      </c>
      <c r="AA1006" s="11" t="str">
        <f>_xlfn.XLOOKUP($D1006,[2]Retiros_dinamica!$F:$F,[2]Retiros_dinamica!E:E,"S/I",0)</f>
        <v>S/I</v>
      </c>
      <c r="AB1006" s="6" t="str">
        <f>_xlfn.XLOOKUP(C1006,[2]CMg!$I$4:$I$106,[2]CMg!$M$4:$M$106,"----",0,1)</f>
        <v>----</v>
      </c>
      <c r="AC1006" s="6" t="str">
        <f>_xlfn.XLOOKUP(C1006,[2]CMg!$A$4:$A$106,[2]CMg!$B$4:$B$106,"----",0,1)</f>
        <v>----</v>
      </c>
      <c r="AD1006" s="6" t="str">
        <f>_xlfn.XLOOKUP(C1006,'[3]Promedio solar Cmg'!$A$4:$A$106,'[3]Promedio solar Cmg'!$B$4:$B$106,"----",0,1)</f>
        <v>----</v>
      </c>
      <c r="AH1006" s="12">
        <f>_xlfn.XLOOKUP($E1006,'[2]Balance económico'!$C:$C,'[2]Balance económico'!$D:$D,"-",0)</f>
        <v>897445009.07887232</v>
      </c>
      <c r="AI1006" s="12">
        <f>_xlfn.XLOOKUP($E1006,'[2]Balance económico'!$C:$C,'[2]Balance económico'!$E:$E,"-",0)</f>
        <v>101930255.9076</v>
      </c>
      <c r="AJ1006" s="12" t="str">
        <f>_xlfn.XLOOKUP($E1006,'[2]Balance económico'!$C:$C,'[2]Balance económico'!$F:$F,"-",0)</f>
        <v>----</v>
      </c>
      <c r="AK1006" s="6" t="str">
        <f t="shared" si="46"/>
        <v>PPA</v>
      </c>
      <c r="AL1006" s="12" t="str" cm="1">
        <f t="array" ref="AL1006">IFERROR((X1006*[2]!Tabla2[Bloque A] + 'BD Centrales 2025'!Y371*[2]!Tabla2[Bloque B] + 'BD Centrales 2025'!Z371*[2]!Tabla2[Bloque C])*#REF!,"-")</f>
        <v>-</v>
      </c>
      <c r="AM1006" s="12" t="str">
        <f t="shared" si="47"/>
        <v>-</v>
      </c>
      <c r="AN1006" s="12">
        <f>IFERROR((AH1006+AI1006+AJ1006)/(SUMIFS($W$2:$W$1194,$E$2:$E$1194,E1006)*1000*#REF!),0)</f>
        <v>0</v>
      </c>
    </row>
    <row r="1007" spans="1:40" ht="14.4" x14ac:dyDescent="0.3">
      <c r="A1007" s="7">
        <v>2177</v>
      </c>
      <c r="B1007" s="7" t="s">
        <v>3843</v>
      </c>
      <c r="C1007" s="8" t="s">
        <v>3844</v>
      </c>
      <c r="D1007" s="6" t="s">
        <v>2931</v>
      </c>
      <c r="E1007" s="6" t="str">
        <f>_xlfn.XLOOKUP(D1007,'[2]Coordinados SEN'!$A:$A,'[2]Coordinados SEN'!$B:$B,"-",0)</f>
        <v>77.092.712-9</v>
      </c>
      <c r="F1007" s="6" t="s">
        <v>3845</v>
      </c>
      <c r="G1007" s="6">
        <f t="shared" si="45"/>
        <v>17</v>
      </c>
      <c r="H1007" s="6" t="s">
        <v>3846</v>
      </c>
      <c r="I1007" s="6" t="s">
        <v>1189</v>
      </c>
      <c r="J1007" s="6" t="str">
        <f>_xlfn.XLOOKUP(I1007,'[2]Barras CMg'!$E$2:$E$1527,'[2]Barras CMg'!$A$2:$A$1527,"------",0,1)</f>
        <v>------</v>
      </c>
      <c r="K1007" s="6" t="s">
        <v>397</v>
      </c>
      <c r="L1007" s="6">
        <v>2025</v>
      </c>
      <c r="M1007" s="6" t="s">
        <v>495</v>
      </c>
      <c r="N1007" s="6" t="s">
        <v>496</v>
      </c>
      <c r="O1007" s="6" t="s">
        <v>213</v>
      </c>
      <c r="P1007" s="6" t="s">
        <v>189</v>
      </c>
      <c r="Q1007" s="6" t="s">
        <v>773</v>
      </c>
      <c r="R1007" s="6" t="s">
        <v>1110</v>
      </c>
      <c r="S1007" s="6" t="s">
        <v>51</v>
      </c>
      <c r="T1007" s="9" t="s">
        <v>3847</v>
      </c>
      <c r="U1007" s="10">
        <v>0.21</v>
      </c>
      <c r="V1007" s="10">
        <v>0.2</v>
      </c>
      <c r="W1007" s="11" t="e">
        <f>_xlfn.XLOOKUP(C1007,#REF!,#REF!,"S/I",0)</f>
        <v>#REF!</v>
      </c>
      <c r="X1007" s="11" t="str">
        <f>_xlfn.XLOOKUP($D1007,[2]Retiros_dinamica!$F:$F,[2]Retiros_dinamica!B:B,"S/I",0)</f>
        <v>S/I</v>
      </c>
      <c r="Y1007" s="11" t="str">
        <f>_xlfn.XLOOKUP($D1007,[2]Retiros_dinamica!$F:$F,[2]Retiros_dinamica!C:C,"S/I",0)</f>
        <v>S/I</v>
      </c>
      <c r="Z1007" s="11" t="str">
        <f>_xlfn.XLOOKUP($D1007,[2]Retiros_dinamica!$F:$F,[2]Retiros_dinamica!D:D,"S/I",0)</f>
        <v>S/I</v>
      </c>
      <c r="AA1007" s="11" t="str">
        <f>_xlfn.XLOOKUP($D1007,[2]Retiros_dinamica!$F:$F,[2]Retiros_dinamica!E:E,"S/I",0)</f>
        <v>S/I</v>
      </c>
      <c r="AB1007" s="6" t="str">
        <f>_xlfn.XLOOKUP(C1007,[2]CMg!$I$4:$I$106,[2]CMg!$M$4:$M$106,"----",0,1)</f>
        <v>----</v>
      </c>
      <c r="AC1007" s="6" t="str">
        <f>_xlfn.XLOOKUP(C1007,[2]CMg!$A$4:$A$106,[2]CMg!$B$4:$B$106,"----",0,1)</f>
        <v>----</v>
      </c>
      <c r="AD1007" s="6" t="str">
        <f>_xlfn.XLOOKUP(C1007,'[3]Promedio solar Cmg'!$A$4:$A$106,'[3]Promedio solar Cmg'!$B$4:$B$106,"----",0,1)</f>
        <v>----</v>
      </c>
      <c r="AH1007" s="12">
        <f>_xlfn.XLOOKUP($E1007,'[2]Balance económico'!$C:$C,'[2]Balance económico'!$D:$D,"-",0)</f>
        <v>10341986421.894112</v>
      </c>
      <c r="AI1007" s="12">
        <f>_xlfn.XLOOKUP($E1007,'[2]Balance económico'!$C:$C,'[2]Balance económico'!$E:$E,"-",0)</f>
        <v>1009747031.8714001</v>
      </c>
      <c r="AJ1007" s="12" t="str">
        <f>_xlfn.XLOOKUP($E1007,'[2]Balance económico'!$C:$C,'[2]Balance económico'!$F:$F,"-",0)</f>
        <v>----</v>
      </c>
      <c r="AK1007" s="6" t="str">
        <f t="shared" si="46"/>
        <v>PPA</v>
      </c>
      <c r="AL1007" s="12" t="str" cm="1">
        <f t="array" ref="AL1007">IFERROR((X1007*[2]!Tabla2[Bloque A] + 'BD Centrales 2025'!Y606*[2]!Tabla2[Bloque B] + 'BD Centrales 2025'!Z606*[2]!Tabla2[Bloque C])*#REF!,"-")</f>
        <v>-</v>
      </c>
      <c r="AM1007" s="12" t="str">
        <f t="shared" si="47"/>
        <v>-</v>
      </c>
      <c r="AN1007" s="12">
        <f>IFERROR((AH1007+AI1007+AJ1007)/(SUMIFS($W$2:$W$1194,$E$2:$E$1194,E1007)*1000*#REF!),0)</f>
        <v>0</v>
      </c>
    </row>
    <row r="1008" spans="1:40" ht="14.4" x14ac:dyDescent="0.3">
      <c r="A1008" s="7">
        <v>2178</v>
      </c>
      <c r="B1008" s="7" t="s">
        <v>3848</v>
      </c>
      <c r="C1008" s="8" t="s">
        <v>3849</v>
      </c>
      <c r="D1008" s="6" t="s">
        <v>2309</v>
      </c>
      <c r="E1008" s="6" t="str">
        <f>_xlfn.XLOOKUP(D1008,'[2]Coordinados SEN'!$A:$A,'[2]Coordinados SEN'!$B:$B,"-",0)</f>
        <v>77.042.032-6</v>
      </c>
      <c r="F1008" s="6" t="s">
        <v>3850</v>
      </c>
      <c r="G1008" s="6">
        <f t="shared" si="45"/>
        <v>15</v>
      </c>
      <c r="H1008" s="6" t="s">
        <v>3851</v>
      </c>
      <c r="I1008" s="6" t="s">
        <v>3752</v>
      </c>
      <c r="J1008" s="6" t="str">
        <f>_xlfn.XLOOKUP(I1008,'[2]Barras CMg'!$E$2:$E$1527,'[2]Barras CMg'!$A$2:$A$1527,"------",0,1)</f>
        <v>------</v>
      </c>
      <c r="K1008" s="6" t="s">
        <v>397</v>
      </c>
      <c r="L1008" s="6">
        <v>2025</v>
      </c>
      <c r="M1008" s="6" t="s">
        <v>495</v>
      </c>
      <c r="N1008" s="6" t="s">
        <v>496</v>
      </c>
      <c r="O1008" s="6" t="s">
        <v>213</v>
      </c>
      <c r="P1008" s="6" t="s">
        <v>477</v>
      </c>
      <c r="Q1008" s="6" t="s">
        <v>549</v>
      </c>
      <c r="R1008" s="6" t="s">
        <v>477</v>
      </c>
      <c r="S1008" s="6" t="s">
        <v>51</v>
      </c>
      <c r="T1008" s="9" t="s">
        <v>3852</v>
      </c>
      <c r="U1008" s="10">
        <v>2.7097000000000002</v>
      </c>
      <c r="V1008" s="10">
        <v>2.7</v>
      </c>
      <c r="W1008" s="11" t="e">
        <f>_xlfn.XLOOKUP(C1008,#REF!,#REF!,"S/I",0)</f>
        <v>#REF!</v>
      </c>
      <c r="X1008" s="11" t="str">
        <f>_xlfn.XLOOKUP($D1008,[2]Retiros_dinamica!$F:$F,[2]Retiros_dinamica!B:B,"S/I",0)</f>
        <v>S/I</v>
      </c>
      <c r="Y1008" s="11" t="str">
        <f>_xlfn.XLOOKUP($D1008,[2]Retiros_dinamica!$F:$F,[2]Retiros_dinamica!C:C,"S/I",0)</f>
        <v>S/I</v>
      </c>
      <c r="Z1008" s="11" t="str">
        <f>_xlfn.XLOOKUP($D1008,[2]Retiros_dinamica!$F:$F,[2]Retiros_dinamica!D:D,"S/I",0)</f>
        <v>S/I</v>
      </c>
      <c r="AA1008" s="11" t="str">
        <f>_xlfn.XLOOKUP($D1008,[2]Retiros_dinamica!$F:$F,[2]Retiros_dinamica!E:E,"S/I",0)</f>
        <v>S/I</v>
      </c>
      <c r="AB1008" s="6" t="str">
        <f>_xlfn.XLOOKUP(C1008,[2]CMg!$I$4:$I$106,[2]CMg!$M$4:$M$106,"----",0,1)</f>
        <v>----</v>
      </c>
      <c r="AC1008" s="6" t="str">
        <f>_xlfn.XLOOKUP(C1008,[2]CMg!$A$4:$A$106,[2]CMg!$B$4:$B$106,"----",0,1)</f>
        <v>----</v>
      </c>
      <c r="AD1008" s="6" t="str">
        <f>_xlfn.XLOOKUP(C1008,'[3]Promedio solar Cmg'!$A$4:$A$106,'[3]Promedio solar Cmg'!$B$4:$B$106,"----",0,1)</f>
        <v>----</v>
      </c>
      <c r="AH1008" s="12">
        <f>_xlfn.XLOOKUP($E1008,'[2]Balance económico'!$C:$C,'[2]Balance económico'!$D:$D,"-",0)</f>
        <v>17945894092.979145</v>
      </c>
      <c r="AI1008" s="12">
        <f>_xlfn.XLOOKUP($E1008,'[2]Balance económico'!$C:$C,'[2]Balance económico'!$E:$E,"-",0)</f>
        <v>1177127229.339</v>
      </c>
      <c r="AJ1008" s="12" t="str">
        <f>_xlfn.XLOOKUP($E1008,'[2]Balance económico'!$C:$C,'[2]Balance económico'!$F:$F,"-",0)</f>
        <v>----</v>
      </c>
      <c r="AK1008" s="6" t="str">
        <f t="shared" si="46"/>
        <v>PPA</v>
      </c>
      <c r="AL1008" s="12" t="str" cm="1">
        <f t="array" ref="AL1008">IFERROR((X1008*[2]!Tabla2[Bloque A] + 'BD Centrales 2025'!Y623*[2]!Tabla2[Bloque B] + 'BD Centrales 2025'!Z623*[2]!Tabla2[Bloque C])*#REF!,"-")</f>
        <v>-</v>
      </c>
      <c r="AM1008" s="12" t="str">
        <f t="shared" si="47"/>
        <v>-</v>
      </c>
      <c r="AN1008" s="12">
        <f>IFERROR((AH1008+AI1008+AJ1008)/(SUMIFS($W$2:$W$1194,$E$2:$E$1194,E1008)*1000*#REF!),0)</f>
        <v>0</v>
      </c>
    </row>
    <row r="1009" spans="1:40" ht="14.4" x14ac:dyDescent="0.3">
      <c r="A1009" s="7">
        <v>2179</v>
      </c>
      <c r="B1009" s="7" t="s">
        <v>3853</v>
      </c>
      <c r="C1009" s="8" t="s">
        <v>3854</v>
      </c>
      <c r="D1009" s="6" t="s">
        <v>3855</v>
      </c>
      <c r="E1009" s="6" t="str">
        <f>_xlfn.XLOOKUP(D1009,'[2]Coordinados SEN'!$A:$A,'[2]Coordinados SEN'!$B:$B,"-",0)</f>
        <v>77.470.194-K</v>
      </c>
      <c r="F1009" s="6" t="s">
        <v>3855</v>
      </c>
      <c r="G1009" s="6">
        <f t="shared" si="45"/>
        <v>1</v>
      </c>
      <c r="H1009" s="6" t="s">
        <v>3856</v>
      </c>
      <c r="I1009" s="6" t="s">
        <v>3324</v>
      </c>
      <c r="J1009" s="6" t="str">
        <f>_xlfn.XLOOKUP(I1009,'[2]Barras CMg'!$E$2:$E$1527,'[2]Barras CMg'!$A$2:$A$1527,"------",0,1)</f>
        <v>------</v>
      </c>
      <c r="K1009" s="6" t="s">
        <v>397</v>
      </c>
      <c r="L1009" s="6">
        <v>2025</v>
      </c>
      <c r="M1009" s="6" t="s">
        <v>495</v>
      </c>
      <c r="N1009" s="6" t="s">
        <v>496</v>
      </c>
      <c r="O1009" s="6" t="s">
        <v>213</v>
      </c>
      <c r="P1009" s="6" t="s">
        <v>189</v>
      </c>
      <c r="Q1009" s="6" t="s">
        <v>189</v>
      </c>
      <c r="R1009" s="6" t="s">
        <v>3325</v>
      </c>
      <c r="S1009" s="6" t="s">
        <v>51</v>
      </c>
      <c r="T1009" s="9" t="s">
        <v>3857</v>
      </c>
      <c r="U1009" s="10">
        <v>9.0129999999999999</v>
      </c>
      <c r="V1009" s="10">
        <v>9</v>
      </c>
      <c r="W1009" s="11" t="e">
        <f>_xlfn.XLOOKUP(C1009,#REF!,#REF!,"S/I",0)</f>
        <v>#REF!</v>
      </c>
      <c r="X1009" s="11" t="str">
        <f>_xlfn.XLOOKUP($D1009,[2]Retiros_dinamica!$F:$F,[2]Retiros_dinamica!B:B,"S/I",0)</f>
        <v>S/I</v>
      </c>
      <c r="Y1009" s="11" t="str">
        <f>_xlfn.XLOOKUP($D1009,[2]Retiros_dinamica!$F:$F,[2]Retiros_dinamica!C:C,"S/I",0)</f>
        <v>S/I</v>
      </c>
      <c r="Z1009" s="11" t="str">
        <f>_xlfn.XLOOKUP($D1009,[2]Retiros_dinamica!$F:$F,[2]Retiros_dinamica!D:D,"S/I",0)</f>
        <v>S/I</v>
      </c>
      <c r="AA1009" s="11" t="str">
        <f>_xlfn.XLOOKUP($D1009,[2]Retiros_dinamica!$F:$F,[2]Retiros_dinamica!E:E,"S/I",0)</f>
        <v>S/I</v>
      </c>
      <c r="AB1009" s="6" t="str">
        <f>_xlfn.XLOOKUP(C1009,[2]CMg!$I$4:$I$106,[2]CMg!$M$4:$M$106,"----",0,1)</f>
        <v>----</v>
      </c>
      <c r="AC1009" s="6" t="str">
        <f>_xlfn.XLOOKUP(C1009,[2]CMg!$A$4:$A$106,[2]CMg!$B$4:$B$106,"----",0,1)</f>
        <v>----</v>
      </c>
      <c r="AD1009" s="6" t="str">
        <f>_xlfn.XLOOKUP(C1009,'[3]Promedio solar Cmg'!$A$4:$A$106,'[3]Promedio solar Cmg'!$B$4:$B$106,"----",0,1)</f>
        <v>----</v>
      </c>
      <c r="AH1009" s="12">
        <f>_xlfn.XLOOKUP($E1009,'[2]Balance económico'!$C:$C,'[2]Balance económico'!$D:$D,"-",0)</f>
        <v>1074569380.9480958</v>
      </c>
      <c r="AI1009" s="12">
        <f>_xlfn.XLOOKUP($E1009,'[2]Balance económico'!$C:$C,'[2]Balance económico'!$E:$E,"-",0)</f>
        <v>124745674.92640001</v>
      </c>
      <c r="AJ1009" s="12" t="str">
        <f>_xlfn.XLOOKUP($E1009,'[2]Balance económico'!$C:$C,'[2]Balance económico'!$F:$F,"-",0)</f>
        <v>----</v>
      </c>
      <c r="AK1009" s="6" t="str">
        <f t="shared" si="46"/>
        <v>PPA</v>
      </c>
      <c r="AL1009" s="12" t="str" cm="1">
        <f t="array" ref="AL1009">IFERROR((X1009*[2]!Tabla2[Bloque A] + 'BD Centrales 2025'!Y436*[2]!Tabla2[Bloque B] + 'BD Centrales 2025'!Z436*[2]!Tabla2[Bloque C])*#REF!,"-")</f>
        <v>-</v>
      </c>
      <c r="AM1009" s="12" t="str">
        <f t="shared" si="47"/>
        <v>-</v>
      </c>
      <c r="AN1009" s="12">
        <f>IFERROR((AH1009+AI1009+AJ1009)/(SUMIFS($W$2:$W$1194,$E$2:$E$1194,E1009)*1000*#REF!),0)</f>
        <v>0</v>
      </c>
    </row>
    <row r="1010" spans="1:40" ht="14.4" x14ac:dyDescent="0.3">
      <c r="A1010" s="7">
        <v>2180</v>
      </c>
      <c r="B1010" s="7" t="s">
        <v>3858</v>
      </c>
      <c r="C1010" s="8" t="s">
        <v>3859</v>
      </c>
      <c r="D1010" s="6" t="s">
        <v>3860</v>
      </c>
      <c r="E1010" s="6" t="str">
        <f>_xlfn.XLOOKUP(D1010,'[2]Coordinados SEN'!$A:$A,'[2]Coordinados SEN'!$B:$B,"-",0)</f>
        <v>77.032.338-K</v>
      </c>
      <c r="F1010" s="6" t="s">
        <v>3860</v>
      </c>
      <c r="G1010" s="6">
        <f t="shared" si="45"/>
        <v>1</v>
      </c>
      <c r="H1010" s="6" t="s">
        <v>3861</v>
      </c>
      <c r="I1010" s="6" t="s">
        <v>3861</v>
      </c>
      <c r="J1010" s="6" t="str">
        <f>_xlfn.XLOOKUP(I1010,'[2]Barras CMg'!$E$2:$E$1527,'[2]Barras CMg'!$A$2:$A$1527,"------",0,1)</f>
        <v>------</v>
      </c>
      <c r="K1010" s="6" t="s">
        <v>397</v>
      </c>
      <c r="L1010" s="6">
        <v>2025</v>
      </c>
      <c r="M1010" s="6" t="s">
        <v>495</v>
      </c>
      <c r="N1010" s="6" t="s">
        <v>496</v>
      </c>
      <c r="O1010" s="6" t="s">
        <v>213</v>
      </c>
      <c r="P1010" s="6" t="s">
        <v>814</v>
      </c>
      <c r="Q1010" s="6" t="s">
        <v>815</v>
      </c>
      <c r="R1010" s="6" t="s">
        <v>816</v>
      </c>
      <c r="S1010" s="6" t="s">
        <v>51</v>
      </c>
      <c r="T1010" s="9" t="s">
        <v>3862</v>
      </c>
      <c r="U1010" s="10">
        <v>0.79779999999999995</v>
      </c>
      <c r="V1010" s="10">
        <v>0.79</v>
      </c>
      <c r="W1010" s="11" t="e">
        <f>_xlfn.XLOOKUP(C1010,#REF!,#REF!,"S/I",0)</f>
        <v>#REF!</v>
      </c>
      <c r="X1010" s="11" t="str">
        <f>_xlfn.XLOOKUP($D1010,[2]Retiros_dinamica!$F:$F,[2]Retiros_dinamica!B:B,"S/I",0)</f>
        <v>S/I</v>
      </c>
      <c r="Y1010" s="11" t="str">
        <f>_xlfn.XLOOKUP($D1010,[2]Retiros_dinamica!$F:$F,[2]Retiros_dinamica!C:C,"S/I",0)</f>
        <v>S/I</v>
      </c>
      <c r="Z1010" s="11" t="str">
        <f>_xlfn.XLOOKUP($D1010,[2]Retiros_dinamica!$F:$F,[2]Retiros_dinamica!D:D,"S/I",0)</f>
        <v>S/I</v>
      </c>
      <c r="AA1010" s="11" t="str">
        <f>_xlfn.XLOOKUP($D1010,[2]Retiros_dinamica!$F:$F,[2]Retiros_dinamica!E:E,"S/I",0)</f>
        <v>S/I</v>
      </c>
      <c r="AB1010" s="6" t="str">
        <f>_xlfn.XLOOKUP(C1010,[2]CMg!$I$4:$I$106,[2]CMg!$M$4:$M$106,"----",0,1)</f>
        <v>----</v>
      </c>
      <c r="AC1010" s="6" t="str">
        <f>_xlfn.XLOOKUP(C1010,[2]CMg!$A$4:$A$106,[2]CMg!$B$4:$B$106,"----",0,1)</f>
        <v>----</v>
      </c>
      <c r="AD1010" s="6" t="str">
        <f>_xlfn.XLOOKUP(C1010,'[3]Promedio solar Cmg'!$A$4:$A$106,'[3]Promedio solar Cmg'!$B$4:$B$106,"----",0,1)</f>
        <v>----</v>
      </c>
      <c r="AH1010" s="12">
        <f>_xlfn.XLOOKUP($E1010,'[2]Balance económico'!$C:$C,'[2]Balance económico'!$D:$D,"-",0)</f>
        <v>183513480.01286122</v>
      </c>
      <c r="AI1010" s="12">
        <f>_xlfn.XLOOKUP($E1010,'[2]Balance económico'!$C:$C,'[2]Balance económico'!$E:$E,"-",0)</f>
        <v>8473430.9619999994</v>
      </c>
      <c r="AJ1010" s="12" t="str">
        <f>_xlfn.XLOOKUP($E1010,'[2]Balance económico'!$C:$C,'[2]Balance económico'!$F:$F,"-",0)</f>
        <v>----</v>
      </c>
      <c r="AK1010" s="6" t="str">
        <f t="shared" si="46"/>
        <v>PPA</v>
      </c>
      <c r="AL1010" s="12" t="str" cm="1">
        <f t="array" ref="AL1010">IFERROR((X1010*[2]!Tabla2[Bloque A] + 'BD Centrales 2025'!Y123*[2]!Tabla2[Bloque B] + 'BD Centrales 2025'!Z123*[2]!Tabla2[Bloque C])*#REF!,"-")</f>
        <v>-</v>
      </c>
      <c r="AM1010" s="12" t="str">
        <f t="shared" si="47"/>
        <v>-</v>
      </c>
      <c r="AN1010" s="12">
        <f>IFERROR((AH1010+AI1010+AJ1010)/(SUMIFS($W$2:$W$1194,$E$2:$E$1194,E1010)*1000*#REF!),0)</f>
        <v>0</v>
      </c>
    </row>
    <row r="1011" spans="1:40" ht="14.4" x14ac:dyDescent="0.3">
      <c r="A1011" s="7">
        <v>2181</v>
      </c>
      <c r="B1011" s="7" t="s">
        <v>3863</v>
      </c>
      <c r="C1011" s="8" t="s">
        <v>3864</v>
      </c>
      <c r="D1011" s="6" t="s">
        <v>3865</v>
      </c>
      <c r="E1011" s="6" t="str">
        <f>_xlfn.XLOOKUP(D1011,'[2]Coordinados SEN'!$A:$A,'[2]Coordinados SEN'!$B:$B,"-",0)</f>
        <v>77.213.669-2</v>
      </c>
      <c r="F1011" s="6" t="s">
        <v>3865</v>
      </c>
      <c r="G1011" s="6">
        <f t="shared" si="45"/>
        <v>1</v>
      </c>
      <c r="H1011" s="6" t="s">
        <v>3866</v>
      </c>
      <c r="I1011" s="6" t="s">
        <v>3867</v>
      </c>
      <c r="J1011" s="6" t="str">
        <f>_xlfn.XLOOKUP(I1011,'[2]Barras CMg'!$E$2:$E$1527,'[2]Barras CMg'!$A$2:$A$1527,"------",0,1)</f>
        <v>------</v>
      </c>
      <c r="K1011" s="6" t="s">
        <v>397</v>
      </c>
      <c r="L1011" s="6">
        <v>2025</v>
      </c>
      <c r="M1011" s="6" t="s">
        <v>495</v>
      </c>
      <c r="N1011" s="6" t="s">
        <v>496</v>
      </c>
      <c r="O1011" s="6" t="s">
        <v>213</v>
      </c>
      <c r="P1011" s="6" t="s">
        <v>106</v>
      </c>
      <c r="Q1011" s="6" t="s">
        <v>243</v>
      </c>
      <c r="R1011" s="6" t="s">
        <v>1622</v>
      </c>
      <c r="S1011" s="6" t="s">
        <v>51</v>
      </c>
      <c r="T1011" s="9" t="s">
        <v>3868</v>
      </c>
      <c r="U1011" s="10">
        <v>2.7130000000000001</v>
      </c>
      <c r="V1011" s="10">
        <v>2.7</v>
      </c>
      <c r="W1011" s="11" t="e">
        <f>_xlfn.XLOOKUP(C1011,#REF!,#REF!,"S/I",0)</f>
        <v>#REF!</v>
      </c>
      <c r="X1011" s="11" t="str">
        <f>_xlfn.XLOOKUP($D1011,[2]Retiros_dinamica!$F:$F,[2]Retiros_dinamica!B:B,"S/I",0)</f>
        <v>S/I</v>
      </c>
      <c r="Y1011" s="11" t="str">
        <f>_xlfn.XLOOKUP($D1011,[2]Retiros_dinamica!$F:$F,[2]Retiros_dinamica!C:C,"S/I",0)</f>
        <v>S/I</v>
      </c>
      <c r="Z1011" s="11" t="str">
        <f>_xlfn.XLOOKUP($D1011,[2]Retiros_dinamica!$F:$F,[2]Retiros_dinamica!D:D,"S/I",0)</f>
        <v>S/I</v>
      </c>
      <c r="AA1011" s="11" t="str">
        <f>_xlfn.XLOOKUP($D1011,[2]Retiros_dinamica!$F:$F,[2]Retiros_dinamica!E:E,"S/I",0)</f>
        <v>S/I</v>
      </c>
      <c r="AB1011" s="6" t="str">
        <f>_xlfn.XLOOKUP(C1011,[2]CMg!$I$4:$I$106,[2]CMg!$M$4:$M$106,"----",0,1)</f>
        <v>----</v>
      </c>
      <c r="AC1011" s="6" t="str">
        <f>_xlfn.XLOOKUP(C1011,[2]CMg!$A$4:$A$106,[2]CMg!$B$4:$B$106,"----",0,1)</f>
        <v>----</v>
      </c>
      <c r="AD1011" s="6" t="str">
        <f>_xlfn.XLOOKUP(C1011,'[3]Promedio solar Cmg'!$A$4:$A$106,'[3]Promedio solar Cmg'!$B$4:$B$106,"----",0,1)</f>
        <v>----</v>
      </c>
      <c r="AH1011" s="12">
        <f>_xlfn.XLOOKUP($E1011,'[2]Balance económico'!$C:$C,'[2]Balance económico'!$D:$D,"-",0)</f>
        <v>327215793.72156256</v>
      </c>
      <c r="AI1011" s="12">
        <f>_xlfn.XLOOKUP($E1011,'[2]Balance económico'!$C:$C,'[2]Balance económico'!$E:$E,"-",0)</f>
        <v>36574312.249000005</v>
      </c>
      <c r="AJ1011" s="12" t="str">
        <f>_xlfn.XLOOKUP($E1011,'[2]Balance económico'!$C:$C,'[2]Balance económico'!$F:$F,"-",0)</f>
        <v>----</v>
      </c>
      <c r="AK1011" s="6" t="str">
        <f t="shared" si="46"/>
        <v>PPA</v>
      </c>
      <c r="AL1011" s="12" t="str" cm="1">
        <f t="array" ref="AL1011">IFERROR((X1011*[2]!Tabla2[Bloque A] + 'BD Centrales 2025'!Y236*[2]!Tabla2[Bloque B] + 'BD Centrales 2025'!Z236*[2]!Tabla2[Bloque C])*#REF!,"-")</f>
        <v>-</v>
      </c>
      <c r="AM1011" s="12" t="str">
        <f t="shared" si="47"/>
        <v>-</v>
      </c>
      <c r="AN1011" s="12">
        <f>IFERROR((AH1011+AI1011+AJ1011)/(SUMIFS($W$2:$W$1194,$E$2:$E$1194,E1011)*1000*#REF!),0)</f>
        <v>0</v>
      </c>
    </row>
    <row r="1012" spans="1:40" ht="14.4" x14ac:dyDescent="0.3">
      <c r="A1012" s="7">
        <v>2182</v>
      </c>
      <c r="B1012" s="7" t="s">
        <v>3869</v>
      </c>
      <c r="C1012" s="8" t="s">
        <v>3870</v>
      </c>
      <c r="D1012" s="6" t="s">
        <v>3871</v>
      </c>
      <c r="E1012" s="6" t="str">
        <f>_xlfn.XLOOKUP(D1012,'[2]Coordinados SEN'!$A:$A,'[2]Coordinados SEN'!$B:$B,"-",0)</f>
        <v>77.470.143-5</v>
      </c>
      <c r="F1012" s="6" t="s">
        <v>3871</v>
      </c>
      <c r="G1012" s="6">
        <f t="shared" si="45"/>
        <v>1</v>
      </c>
      <c r="H1012" s="6" t="s">
        <v>3872</v>
      </c>
      <c r="I1012" s="6" t="s">
        <v>1979</v>
      </c>
      <c r="J1012" s="6" t="str">
        <f>_xlfn.XLOOKUP(I1012,'[2]Barras CMg'!$E$2:$E$1527,'[2]Barras CMg'!$A$2:$A$1527,"------",0,1)</f>
        <v>------</v>
      </c>
      <c r="K1012" s="6" t="s">
        <v>397</v>
      </c>
      <c r="L1012" s="6">
        <v>2025</v>
      </c>
      <c r="M1012" s="6" t="s">
        <v>495</v>
      </c>
      <c r="N1012" s="6" t="s">
        <v>496</v>
      </c>
      <c r="O1012" s="6" t="s">
        <v>213</v>
      </c>
      <c r="P1012" s="6" t="s">
        <v>106</v>
      </c>
      <c r="Q1012" s="6" t="s">
        <v>831</v>
      </c>
      <c r="R1012" s="6" t="s">
        <v>831</v>
      </c>
      <c r="S1012" s="6" t="s">
        <v>51</v>
      </c>
      <c r="T1012" s="9" t="s">
        <v>3873</v>
      </c>
      <c r="U1012" s="10">
        <v>9.0129999999999999</v>
      </c>
      <c r="V1012" s="10">
        <v>9</v>
      </c>
      <c r="W1012" s="11" t="e">
        <f>_xlfn.XLOOKUP(C1012,#REF!,#REF!,"S/I",0)</f>
        <v>#REF!</v>
      </c>
      <c r="X1012" s="11" t="str">
        <f>_xlfn.XLOOKUP($D1012,[2]Retiros_dinamica!$F:$F,[2]Retiros_dinamica!B:B,"S/I",0)</f>
        <v>S/I</v>
      </c>
      <c r="Y1012" s="11" t="str">
        <f>_xlfn.XLOOKUP($D1012,[2]Retiros_dinamica!$F:$F,[2]Retiros_dinamica!C:C,"S/I",0)</f>
        <v>S/I</v>
      </c>
      <c r="Z1012" s="11" t="str">
        <f>_xlfn.XLOOKUP($D1012,[2]Retiros_dinamica!$F:$F,[2]Retiros_dinamica!D:D,"S/I",0)</f>
        <v>S/I</v>
      </c>
      <c r="AA1012" s="11" t="str">
        <f>_xlfn.XLOOKUP($D1012,[2]Retiros_dinamica!$F:$F,[2]Retiros_dinamica!E:E,"S/I",0)</f>
        <v>S/I</v>
      </c>
      <c r="AB1012" s="6" t="str">
        <f>_xlfn.XLOOKUP(C1012,[2]CMg!$I$4:$I$106,[2]CMg!$M$4:$M$106,"----",0,1)</f>
        <v>----</v>
      </c>
      <c r="AC1012" s="6" t="str">
        <f>_xlfn.XLOOKUP(C1012,[2]CMg!$A$4:$A$106,[2]CMg!$B$4:$B$106,"----",0,1)</f>
        <v>----</v>
      </c>
      <c r="AD1012" s="6" t="str">
        <f>_xlfn.XLOOKUP(C1012,'[3]Promedio solar Cmg'!$A$4:$A$106,'[3]Promedio solar Cmg'!$B$4:$B$106,"----",0,1)</f>
        <v>----</v>
      </c>
      <c r="AH1012" s="12">
        <f>_xlfn.XLOOKUP($E1012,'[2]Balance económico'!$C:$C,'[2]Balance económico'!$D:$D,"-",0)</f>
        <v>842368061.7849009</v>
      </c>
      <c r="AI1012" s="12">
        <f>_xlfn.XLOOKUP($E1012,'[2]Balance económico'!$C:$C,'[2]Balance económico'!$E:$E,"-",0)</f>
        <v>76159602.82159999</v>
      </c>
      <c r="AJ1012" s="12" t="str">
        <f>_xlfn.XLOOKUP($E1012,'[2]Balance económico'!$C:$C,'[2]Balance económico'!$F:$F,"-",0)</f>
        <v>----</v>
      </c>
      <c r="AK1012" s="6" t="str">
        <f t="shared" si="46"/>
        <v>PPA</v>
      </c>
      <c r="AL1012" s="12" t="str" cm="1">
        <f t="array" ref="AL1012">IFERROR((X1012*[2]!Tabla2[Bloque A] + 'BD Centrales 2025'!Y328*[2]!Tabla2[Bloque B] + 'BD Centrales 2025'!Z328*[2]!Tabla2[Bloque C])*#REF!,"-")</f>
        <v>-</v>
      </c>
      <c r="AM1012" s="12" t="str">
        <f t="shared" si="47"/>
        <v>-</v>
      </c>
      <c r="AN1012" s="12">
        <f>IFERROR((AH1012+AI1012+AJ1012)/(SUMIFS($W$2:$W$1194,$E$2:$E$1194,E1012)*1000*#REF!),0)</f>
        <v>0</v>
      </c>
    </row>
    <row r="1013" spans="1:40" ht="14.4" x14ac:dyDescent="0.3">
      <c r="A1013" s="7">
        <v>2183</v>
      </c>
      <c r="B1013" s="7" t="s">
        <v>3874</v>
      </c>
      <c r="C1013" s="8" t="s">
        <v>3875</v>
      </c>
      <c r="D1013" s="6" t="s">
        <v>3876</v>
      </c>
      <c r="E1013" s="6" t="str">
        <f>_xlfn.XLOOKUP(D1013,'[2]Coordinados SEN'!$A:$A,'[2]Coordinados SEN'!$B:$B,"-",0)</f>
        <v>77.089.197-3</v>
      </c>
      <c r="F1013" s="6" t="s">
        <v>3876</v>
      </c>
      <c r="G1013" s="6">
        <f t="shared" si="45"/>
        <v>1</v>
      </c>
      <c r="H1013" s="6" t="s">
        <v>3877</v>
      </c>
      <c r="I1013" s="6" t="s">
        <v>3687</v>
      </c>
      <c r="J1013" s="6" t="str">
        <f>_xlfn.XLOOKUP(I1013,'[2]Barras CMg'!$E$2:$E$1527,'[2]Barras CMg'!$A$2:$A$1527,"------",0,1)</f>
        <v>------</v>
      </c>
      <c r="K1013" s="6" t="s">
        <v>397</v>
      </c>
      <c r="L1013" s="6">
        <v>2025</v>
      </c>
      <c r="M1013" s="6" t="s">
        <v>495</v>
      </c>
      <c r="N1013" s="6" t="s">
        <v>496</v>
      </c>
      <c r="O1013" s="6" t="s">
        <v>213</v>
      </c>
      <c r="P1013" s="6" t="s">
        <v>477</v>
      </c>
      <c r="Q1013" s="6" t="s">
        <v>549</v>
      </c>
      <c r="R1013" s="6" t="s">
        <v>1657</v>
      </c>
      <c r="S1013" s="6" t="s">
        <v>51</v>
      </c>
      <c r="T1013" s="9" t="s">
        <v>3878</v>
      </c>
      <c r="U1013" s="10">
        <v>9.0150000000000006</v>
      </c>
      <c r="V1013" s="10">
        <v>9</v>
      </c>
      <c r="W1013" s="11" t="e">
        <f>_xlfn.XLOOKUP(C1013,#REF!,#REF!,"S/I",0)</f>
        <v>#REF!</v>
      </c>
      <c r="X1013" s="11" t="str">
        <f>_xlfn.XLOOKUP($D1013,[2]Retiros_dinamica!$F:$F,[2]Retiros_dinamica!B:B,"S/I",0)</f>
        <v>S/I</v>
      </c>
      <c r="Y1013" s="11" t="str">
        <f>_xlfn.XLOOKUP($D1013,[2]Retiros_dinamica!$F:$F,[2]Retiros_dinamica!C:C,"S/I",0)</f>
        <v>S/I</v>
      </c>
      <c r="Z1013" s="11" t="str">
        <f>_xlfn.XLOOKUP($D1013,[2]Retiros_dinamica!$F:$F,[2]Retiros_dinamica!D:D,"S/I",0)</f>
        <v>S/I</v>
      </c>
      <c r="AA1013" s="11" t="str">
        <f>_xlfn.XLOOKUP($D1013,[2]Retiros_dinamica!$F:$F,[2]Retiros_dinamica!E:E,"S/I",0)</f>
        <v>S/I</v>
      </c>
      <c r="AB1013" s="6" t="str">
        <f>_xlfn.XLOOKUP(C1013,[2]CMg!$I$4:$I$106,[2]CMg!$M$4:$M$106,"----",0,1)</f>
        <v>----</v>
      </c>
      <c r="AC1013" s="6" t="str">
        <f>_xlfn.XLOOKUP(C1013,[2]CMg!$A$4:$A$106,[2]CMg!$B$4:$B$106,"----",0,1)</f>
        <v>----</v>
      </c>
      <c r="AD1013" s="6" t="str">
        <f>_xlfn.XLOOKUP(C1013,'[3]Promedio solar Cmg'!$A$4:$A$106,'[3]Promedio solar Cmg'!$B$4:$B$106,"----",0,1)</f>
        <v>----</v>
      </c>
      <c r="AH1013" s="12">
        <f>_xlfn.XLOOKUP($E1013,'[2]Balance económico'!$C:$C,'[2]Balance económico'!$D:$D,"-",0)</f>
        <v>948920244.54035735</v>
      </c>
      <c r="AI1013" s="12">
        <f>_xlfn.XLOOKUP($E1013,'[2]Balance económico'!$C:$C,'[2]Balance económico'!$E:$E,"-",0)</f>
        <v>88264967.135199994</v>
      </c>
      <c r="AJ1013" s="12" t="str">
        <f>_xlfn.XLOOKUP($E1013,'[2]Balance económico'!$C:$C,'[2]Balance económico'!$F:$F,"-",0)</f>
        <v>----</v>
      </c>
      <c r="AK1013" s="6" t="str">
        <f t="shared" si="46"/>
        <v>PPA</v>
      </c>
      <c r="AL1013" s="12" t="str" cm="1">
        <f t="array" ref="AL1013">IFERROR((X1013*[2]!Tabla2[Bloque A] + 'BD Centrales 2025'!Y346*[2]!Tabla2[Bloque B] + 'BD Centrales 2025'!Z346*[2]!Tabla2[Bloque C])*#REF!,"-")</f>
        <v>-</v>
      </c>
      <c r="AM1013" s="12" t="str">
        <f t="shared" si="47"/>
        <v>-</v>
      </c>
      <c r="AN1013" s="12">
        <f>IFERROR((AH1013+AI1013+AJ1013)/(SUMIFS($W$2:$W$1194,$E$2:$E$1194,E1013)*1000*#REF!),0)</f>
        <v>0</v>
      </c>
    </row>
    <row r="1014" spans="1:40" ht="14.4" x14ac:dyDescent="0.3">
      <c r="A1014" s="7">
        <v>2184</v>
      </c>
      <c r="B1014" s="7" t="s">
        <v>3879</v>
      </c>
      <c r="C1014" s="8" t="s">
        <v>3880</v>
      </c>
      <c r="D1014" s="6" t="s">
        <v>3881</v>
      </c>
      <c r="E1014" s="6" t="str">
        <f>_xlfn.XLOOKUP(D1014,'[2]Coordinados SEN'!$A:$A,'[2]Coordinados SEN'!$B:$B,"-",0)</f>
        <v>77.270.817-3</v>
      </c>
      <c r="F1014" s="6" t="s">
        <v>3881</v>
      </c>
      <c r="G1014" s="6">
        <f t="shared" si="45"/>
        <v>1</v>
      </c>
      <c r="H1014" s="6" t="s">
        <v>3882</v>
      </c>
      <c r="I1014" s="6" t="s">
        <v>921</v>
      </c>
      <c r="J1014" s="6" t="str">
        <f>_xlfn.XLOOKUP(I1014,'[2]Barras CMg'!$E$2:$E$1527,'[2]Barras CMg'!$A$2:$A$1527,"------",0,1)</f>
        <v>------</v>
      </c>
      <c r="K1014" s="6" t="s">
        <v>397</v>
      </c>
      <c r="L1014" s="6">
        <v>2025</v>
      </c>
      <c r="M1014" s="6" t="s">
        <v>495</v>
      </c>
      <c r="N1014" s="6" t="s">
        <v>496</v>
      </c>
      <c r="O1014" s="6" t="s">
        <v>213</v>
      </c>
      <c r="P1014" s="6" t="s">
        <v>164</v>
      </c>
      <c r="Q1014" s="6" t="s">
        <v>221</v>
      </c>
      <c r="R1014" s="6" t="s">
        <v>1048</v>
      </c>
      <c r="S1014" s="6" t="s">
        <v>51</v>
      </c>
      <c r="T1014" s="9" t="s">
        <v>3883</v>
      </c>
      <c r="U1014" s="10">
        <v>6.01</v>
      </c>
      <c r="V1014" s="10">
        <v>6</v>
      </c>
      <c r="W1014" s="11" t="e">
        <f>_xlfn.XLOOKUP(C1014,#REF!,#REF!,"S/I",0)</f>
        <v>#REF!</v>
      </c>
      <c r="X1014" s="11" t="str">
        <f>_xlfn.XLOOKUP($D1014,[2]Retiros_dinamica!$F:$F,[2]Retiros_dinamica!B:B,"S/I",0)</f>
        <v>S/I</v>
      </c>
      <c r="Y1014" s="11" t="str">
        <f>_xlfn.XLOOKUP($D1014,[2]Retiros_dinamica!$F:$F,[2]Retiros_dinamica!C:C,"S/I",0)</f>
        <v>S/I</v>
      </c>
      <c r="Z1014" s="11" t="str">
        <f>_xlfn.XLOOKUP($D1014,[2]Retiros_dinamica!$F:$F,[2]Retiros_dinamica!D:D,"S/I",0)</f>
        <v>S/I</v>
      </c>
      <c r="AA1014" s="11" t="str">
        <f>_xlfn.XLOOKUP($D1014,[2]Retiros_dinamica!$F:$F,[2]Retiros_dinamica!E:E,"S/I",0)</f>
        <v>S/I</v>
      </c>
      <c r="AB1014" s="6" t="str">
        <f>_xlfn.XLOOKUP(C1014,[2]CMg!$I$4:$I$106,[2]CMg!$M$4:$M$106,"----",0,1)</f>
        <v>----</v>
      </c>
      <c r="AC1014" s="6" t="str">
        <f>_xlfn.XLOOKUP(C1014,[2]CMg!$A$4:$A$106,[2]CMg!$B$4:$B$106,"----",0,1)</f>
        <v>----</v>
      </c>
      <c r="AD1014" s="6" t="str">
        <f>_xlfn.XLOOKUP(C1014,'[3]Promedio solar Cmg'!$A$4:$A$106,'[3]Promedio solar Cmg'!$B$4:$B$106,"----",0,1)</f>
        <v>----</v>
      </c>
      <c r="AH1014" s="12">
        <f>_xlfn.XLOOKUP($E1014,'[2]Balance económico'!$C:$C,'[2]Balance económico'!$D:$D,"-",0)</f>
        <v>818630747.08374739</v>
      </c>
      <c r="AI1014" s="12">
        <f>_xlfn.XLOOKUP($E1014,'[2]Balance económico'!$C:$C,'[2]Balance económico'!$E:$E,"-",0)</f>
        <v>82879124.239199981</v>
      </c>
      <c r="AJ1014" s="12" t="str">
        <f>_xlfn.XLOOKUP($E1014,'[2]Balance económico'!$C:$C,'[2]Balance económico'!$F:$F,"-",0)</f>
        <v>----</v>
      </c>
      <c r="AK1014" s="6" t="str">
        <f t="shared" si="46"/>
        <v>PPA</v>
      </c>
      <c r="AL1014" s="12" t="str" cm="1">
        <f t="array" ref="AL1014">IFERROR((X1014*[2]!Tabla2[Bloque A] + 'BD Centrales 2025'!Y338*[2]!Tabla2[Bloque B] + 'BD Centrales 2025'!Z338*[2]!Tabla2[Bloque C])*#REF!,"-")</f>
        <v>-</v>
      </c>
      <c r="AM1014" s="12" t="str">
        <f t="shared" si="47"/>
        <v>-</v>
      </c>
      <c r="AN1014" s="12">
        <f>IFERROR((AH1014+AI1014+AJ1014)/(SUMIFS($W$2:$W$1194,$E$2:$E$1194,E1014)*1000*#REF!),0)</f>
        <v>0</v>
      </c>
    </row>
    <row r="1015" spans="1:40" ht="14.4" x14ac:dyDescent="0.3">
      <c r="A1015" s="7">
        <v>2191</v>
      </c>
      <c r="B1015" s="7" t="s">
        <v>3884</v>
      </c>
      <c r="C1015" s="8" t="s">
        <v>3885</v>
      </c>
      <c r="D1015" s="6" t="s">
        <v>3886</v>
      </c>
      <c r="E1015" s="6" t="str">
        <f>_xlfn.XLOOKUP(D1015,'[2]Coordinados SEN'!$A:$A,'[2]Coordinados SEN'!$B:$B,"-",0)</f>
        <v>77.481.481-7</v>
      </c>
      <c r="F1015" s="6" t="s">
        <v>3886</v>
      </c>
      <c r="G1015" s="6">
        <f t="shared" si="45"/>
        <v>1</v>
      </c>
      <c r="H1015" s="6" t="s">
        <v>3887</v>
      </c>
      <c r="I1015" s="6" t="s">
        <v>2373</v>
      </c>
      <c r="J1015" s="6" t="str">
        <f>_xlfn.XLOOKUP(I1015,'[2]Barras CMg'!$E$2:$E$1527,'[2]Barras CMg'!$A$2:$A$1527,"------",0,1)</f>
        <v>------</v>
      </c>
      <c r="K1015" s="6" t="s">
        <v>397</v>
      </c>
      <c r="L1015" s="6">
        <v>2025</v>
      </c>
      <c r="M1015" s="6" t="s">
        <v>495</v>
      </c>
      <c r="N1015" s="6" t="s">
        <v>496</v>
      </c>
      <c r="O1015" s="6" t="s">
        <v>213</v>
      </c>
      <c r="P1015" s="6" t="s">
        <v>90</v>
      </c>
      <c r="Q1015" s="6" t="s">
        <v>868</v>
      </c>
      <c r="R1015" s="6" t="s">
        <v>1461</v>
      </c>
      <c r="S1015" s="6" t="s">
        <v>51</v>
      </c>
      <c r="T1015" s="9" t="s">
        <v>3888</v>
      </c>
      <c r="U1015" s="10">
        <v>3.048</v>
      </c>
      <c r="V1015" s="10">
        <v>3</v>
      </c>
      <c r="W1015" s="11" t="e">
        <f>_xlfn.XLOOKUP(C1015,#REF!,#REF!,"S/I",0)</f>
        <v>#REF!</v>
      </c>
      <c r="X1015" s="11" t="str">
        <f>_xlfn.XLOOKUP($D1015,[2]Retiros_dinamica!$F:$F,[2]Retiros_dinamica!B:B,"S/I",0)</f>
        <v>S/I</v>
      </c>
      <c r="Y1015" s="11" t="str">
        <f>_xlfn.XLOOKUP($D1015,[2]Retiros_dinamica!$F:$F,[2]Retiros_dinamica!C:C,"S/I",0)</f>
        <v>S/I</v>
      </c>
      <c r="Z1015" s="11" t="str">
        <f>_xlfn.XLOOKUP($D1015,[2]Retiros_dinamica!$F:$F,[2]Retiros_dinamica!D:D,"S/I",0)</f>
        <v>S/I</v>
      </c>
      <c r="AA1015" s="11" t="str">
        <f>_xlfn.XLOOKUP($D1015,[2]Retiros_dinamica!$F:$F,[2]Retiros_dinamica!E:E,"S/I",0)</f>
        <v>S/I</v>
      </c>
      <c r="AB1015" s="6" t="str">
        <f>_xlfn.XLOOKUP(C1015,[2]CMg!$I$4:$I$106,[2]CMg!$M$4:$M$106,"----",0,1)</f>
        <v>----</v>
      </c>
      <c r="AC1015" s="6" t="str">
        <f>_xlfn.XLOOKUP(C1015,[2]CMg!$A$4:$A$106,[2]CMg!$B$4:$B$106,"----",0,1)</f>
        <v>----</v>
      </c>
      <c r="AD1015" s="6" t="str">
        <f>_xlfn.XLOOKUP(C1015,'[3]Promedio solar Cmg'!$A$4:$A$106,'[3]Promedio solar Cmg'!$B$4:$B$106,"----",0,1)</f>
        <v>----</v>
      </c>
      <c r="AH1015" s="12">
        <f>_xlfn.XLOOKUP($E1015,'[2]Balance económico'!$C:$C,'[2]Balance económico'!$D:$D,"-",0)</f>
        <v>202346106.24380231</v>
      </c>
      <c r="AI1015" s="12">
        <f>_xlfn.XLOOKUP($E1015,'[2]Balance económico'!$C:$C,'[2]Balance económico'!$E:$E,"-",0)</f>
        <v>12374457.066199999</v>
      </c>
      <c r="AJ1015" s="12" t="str">
        <f>_xlfn.XLOOKUP($E1015,'[2]Balance económico'!$C:$C,'[2]Balance económico'!$F:$F,"-",0)</f>
        <v>----</v>
      </c>
      <c r="AK1015" s="6" t="str">
        <f t="shared" si="46"/>
        <v>PPA</v>
      </c>
      <c r="AL1015" s="12" t="str" cm="1">
        <f t="array" ref="AL1015">IFERROR((X1015*[2]!Tabla2[Bloque A] + 'BD Centrales 2025'!Y130*[2]!Tabla2[Bloque B] + 'BD Centrales 2025'!Z130*[2]!Tabla2[Bloque C])*#REF!,"-")</f>
        <v>-</v>
      </c>
      <c r="AM1015" s="12" t="str">
        <f t="shared" si="47"/>
        <v>-</v>
      </c>
      <c r="AN1015" s="12">
        <f>IFERROR((AH1015+AI1015+AJ1015)/(SUMIFS($W$2:$W$1194,$E$2:$E$1194,E1015)*1000*#REF!),0)</f>
        <v>0</v>
      </c>
    </row>
    <row r="1016" spans="1:40" ht="14.4" x14ac:dyDescent="0.3">
      <c r="A1016" s="7">
        <v>2195</v>
      </c>
      <c r="B1016" s="7" t="s">
        <v>3889</v>
      </c>
      <c r="C1016" s="8" t="s">
        <v>3890</v>
      </c>
      <c r="D1016" s="6" t="s">
        <v>3891</v>
      </c>
      <c r="E1016" s="6" t="str">
        <f>_xlfn.XLOOKUP(D1016,'[2]Coordinados SEN'!$A:$A,'[2]Coordinados SEN'!$B:$B,"-",0)</f>
        <v>76.772.357-1</v>
      </c>
      <c r="F1016" s="6" t="s">
        <v>3891</v>
      </c>
      <c r="G1016" s="6">
        <f t="shared" si="45"/>
        <v>1</v>
      </c>
      <c r="H1016" s="6" t="s">
        <v>3892</v>
      </c>
      <c r="I1016" s="6" t="s">
        <v>3892</v>
      </c>
      <c r="J1016" s="6" t="str">
        <f>_xlfn.XLOOKUP(I1016,'[2]Barras CMg'!$E$2:$E$1527,'[2]Barras CMg'!$A$2:$A$1527,"------",0,1)</f>
        <v>------</v>
      </c>
      <c r="K1016" s="6" t="s">
        <v>397</v>
      </c>
      <c r="L1016" s="6">
        <v>2025</v>
      </c>
      <c r="M1016" s="6" t="s">
        <v>495</v>
      </c>
      <c r="N1016" s="6" t="s">
        <v>496</v>
      </c>
      <c r="O1016" s="6" t="s">
        <v>213</v>
      </c>
      <c r="P1016" s="6" t="s">
        <v>68</v>
      </c>
      <c r="Q1016" s="6" t="s">
        <v>68</v>
      </c>
      <c r="R1016" s="6" t="s">
        <v>436</v>
      </c>
      <c r="S1016" s="6" t="s">
        <v>51</v>
      </c>
      <c r="T1016" s="9" t="s">
        <v>3284</v>
      </c>
      <c r="U1016" s="10">
        <v>9.0060000000000002</v>
      </c>
      <c r="V1016" s="10">
        <v>9</v>
      </c>
      <c r="W1016" s="11" t="e">
        <f>_xlfn.XLOOKUP(C1016,#REF!,#REF!,"S/I",0)</f>
        <v>#REF!</v>
      </c>
      <c r="X1016" s="11" t="str">
        <f>_xlfn.XLOOKUP($D1016,[2]Retiros_dinamica!$F:$F,[2]Retiros_dinamica!B:B,"S/I",0)</f>
        <v>S/I</v>
      </c>
      <c r="Y1016" s="11" t="str">
        <f>_xlfn.XLOOKUP($D1016,[2]Retiros_dinamica!$F:$F,[2]Retiros_dinamica!C:C,"S/I",0)</f>
        <v>S/I</v>
      </c>
      <c r="Z1016" s="11" t="str">
        <f>_xlfn.XLOOKUP($D1016,[2]Retiros_dinamica!$F:$F,[2]Retiros_dinamica!D:D,"S/I",0)</f>
        <v>S/I</v>
      </c>
      <c r="AA1016" s="11" t="str">
        <f>_xlfn.XLOOKUP($D1016,[2]Retiros_dinamica!$F:$F,[2]Retiros_dinamica!E:E,"S/I",0)</f>
        <v>S/I</v>
      </c>
      <c r="AB1016" s="6" t="str">
        <f>_xlfn.XLOOKUP(C1016,[2]CMg!$I$4:$I$106,[2]CMg!$M$4:$M$106,"----",0,1)</f>
        <v>----</v>
      </c>
      <c r="AC1016" s="6" t="str">
        <f>_xlfn.XLOOKUP(C1016,[2]CMg!$A$4:$A$106,[2]CMg!$B$4:$B$106,"----",0,1)</f>
        <v>----</v>
      </c>
      <c r="AD1016" s="6" t="str">
        <f>_xlfn.XLOOKUP(C1016,'[3]Promedio solar Cmg'!$A$4:$A$106,'[3]Promedio solar Cmg'!$B$4:$B$106,"----",0,1)</f>
        <v>----</v>
      </c>
      <c r="AH1016" s="12">
        <f>_xlfn.XLOOKUP($E1016,'[2]Balance económico'!$C:$C,'[2]Balance económico'!$D:$D,"-",0)</f>
        <v>862032177.05691421</v>
      </c>
      <c r="AI1016" s="12">
        <f>_xlfn.XLOOKUP($E1016,'[2]Balance económico'!$C:$C,'[2]Balance económico'!$E:$E,"-",0)</f>
        <v>93745894.863199994</v>
      </c>
      <c r="AJ1016" s="12" t="str">
        <f>_xlfn.XLOOKUP($E1016,'[2]Balance económico'!$C:$C,'[2]Balance económico'!$F:$F,"-",0)</f>
        <v>----</v>
      </c>
      <c r="AK1016" s="6" t="str">
        <f t="shared" si="46"/>
        <v>PPA</v>
      </c>
      <c r="AL1016" s="12" t="str" cm="1">
        <f t="array" ref="AL1016">IFERROR((X1016*[2]!Tabla2[Bloque A] + 'BD Centrales 2025'!Y354*[2]!Tabla2[Bloque B] + 'BD Centrales 2025'!Z354*[2]!Tabla2[Bloque C])*#REF!,"-")</f>
        <v>-</v>
      </c>
      <c r="AM1016" s="12" t="str">
        <f t="shared" si="47"/>
        <v>-</v>
      </c>
      <c r="AN1016" s="12">
        <f>IFERROR((AH1016+AI1016+AJ1016)/(SUMIFS($W$2:$W$1194,$E$2:$E$1194,E1016)*1000*#REF!),0)</f>
        <v>0</v>
      </c>
    </row>
    <row r="1017" spans="1:40" ht="14.4" x14ac:dyDescent="0.3">
      <c r="A1017" s="7">
        <v>2196</v>
      </c>
      <c r="B1017" s="7" t="s">
        <v>5547</v>
      </c>
      <c r="C1017" s="8" t="s">
        <v>5548</v>
      </c>
      <c r="D1017" s="6" t="s">
        <v>5549</v>
      </c>
      <c r="E1017" s="6" t="str">
        <f>_xlfn.XLOOKUP(D1017,'[2]Coordinados SEN'!$A:$A,'[2]Coordinados SEN'!$B:$B,"-",0)</f>
        <v>76.168.769-7</v>
      </c>
      <c r="F1017" s="6" t="s">
        <v>5549</v>
      </c>
      <c r="G1017" s="6">
        <f t="shared" si="45"/>
        <v>1</v>
      </c>
      <c r="H1017" s="6" t="s">
        <v>5550</v>
      </c>
      <c r="I1017" s="6" t="s">
        <v>2704</v>
      </c>
      <c r="J1017" s="6" t="str">
        <f>_xlfn.XLOOKUP(I1017,'[2]Barras CMg'!$E$2:$E$1527,'[2]Barras CMg'!$A$2:$A$1527,"------",0,1)</f>
        <v>------</v>
      </c>
      <c r="K1017" s="6" t="s">
        <v>397</v>
      </c>
      <c r="L1017" s="6">
        <v>2025</v>
      </c>
      <c r="M1017" s="6" t="s">
        <v>45</v>
      </c>
      <c r="N1017" s="6" t="s">
        <v>5267</v>
      </c>
      <c r="O1017" s="6" t="s">
        <v>213</v>
      </c>
      <c r="P1017" s="6" t="s">
        <v>164</v>
      </c>
      <c r="Q1017" s="6" t="s">
        <v>707</v>
      </c>
      <c r="R1017" s="6" t="s">
        <v>708</v>
      </c>
      <c r="S1017" s="6" t="s">
        <v>51</v>
      </c>
      <c r="T1017" s="9" t="s">
        <v>5551</v>
      </c>
      <c r="U1017" s="10">
        <v>3.0150000000000001</v>
      </c>
      <c r="V1017" s="10">
        <v>3</v>
      </c>
      <c r="W1017" s="11" t="e">
        <f>_xlfn.XLOOKUP(C1017,#REF!,#REF!,"S/I",0)</f>
        <v>#REF!</v>
      </c>
      <c r="X1017" s="11" t="str">
        <f>_xlfn.XLOOKUP($D1017,[2]Retiros_dinamica!$F:$F,[2]Retiros_dinamica!B:B,"S/I",0)</f>
        <v>S/I</v>
      </c>
      <c r="Y1017" s="11" t="str">
        <f>_xlfn.XLOOKUP($D1017,[2]Retiros_dinamica!$F:$F,[2]Retiros_dinamica!C:C,"S/I",0)</f>
        <v>S/I</v>
      </c>
      <c r="Z1017" s="11" t="str">
        <f>_xlfn.XLOOKUP($D1017,[2]Retiros_dinamica!$F:$F,[2]Retiros_dinamica!D:D,"S/I",0)</f>
        <v>S/I</v>
      </c>
      <c r="AA1017" s="11" t="str">
        <f>_xlfn.XLOOKUP($D1017,[2]Retiros_dinamica!$F:$F,[2]Retiros_dinamica!E:E,"S/I",0)</f>
        <v>S/I</v>
      </c>
      <c r="AB1017" s="6" t="str">
        <f>_xlfn.XLOOKUP(C1017,[2]CMg!$I$4:$I$106,[2]CMg!$M$4:$M$106,"----",0,1)</f>
        <v>----</v>
      </c>
      <c r="AH1017" s="12">
        <f>_xlfn.XLOOKUP($E1017,'[2]Balance económico'!$C:$C,'[2]Balance económico'!$D:$D,"-",0)</f>
        <v>0</v>
      </c>
      <c r="AI1017" s="12">
        <f>_xlfn.XLOOKUP($E1017,'[2]Balance económico'!$C:$C,'[2]Balance económico'!$E:$E,"-",0)</f>
        <v>183371937.89140001</v>
      </c>
      <c r="AJ1017" s="12" t="str">
        <f>_xlfn.XLOOKUP($E1017,'[2]Balance económico'!$C:$C,'[2]Balance económico'!$F:$F,"-",0)</f>
        <v>----</v>
      </c>
      <c r="AK1017" s="6" t="str">
        <f t="shared" si="46"/>
        <v>PPA</v>
      </c>
      <c r="AL1017" s="12" t="str" cm="1">
        <f t="array" ref="AL1017">IFERROR((X1017*[2]!Tabla2[Bloque A] + 'BD Centrales 2025'!Y1040*[2]!Tabla2[Bloque B] + 'BD Centrales 2025'!Z1040*[2]!Tabla2[Bloque C])*#REF!,"-")</f>
        <v>-</v>
      </c>
      <c r="AM1017" s="12" t="str">
        <f t="shared" si="47"/>
        <v>-</v>
      </c>
      <c r="AN1017" s="12">
        <f>IFERROR((AH1017+AI1017+AJ1017)/(SUMIFS($W$2:$W$1194,$E$2:$E$1194,E1017)*1000*#REF!),0)</f>
        <v>0</v>
      </c>
    </row>
    <row r="1018" spans="1:40" ht="14.4" x14ac:dyDescent="0.3">
      <c r="A1018" s="7">
        <v>2197</v>
      </c>
      <c r="B1018" s="7" t="s">
        <v>3893</v>
      </c>
      <c r="C1018" s="8" t="s">
        <v>3894</v>
      </c>
      <c r="D1018" s="6" t="s">
        <v>3895</v>
      </c>
      <c r="E1018" s="6" t="str">
        <f>_xlfn.XLOOKUP(D1018,'[2]Coordinados SEN'!$A:$A,'[2]Coordinados SEN'!$B:$B,"-",0)</f>
        <v>77.163.625-K</v>
      </c>
      <c r="F1018" s="6" t="s">
        <v>3895</v>
      </c>
      <c r="G1018" s="6">
        <f t="shared" si="45"/>
        <v>1</v>
      </c>
      <c r="H1018" s="6" t="s">
        <v>3896</v>
      </c>
      <c r="I1018" s="6" t="s">
        <v>3896</v>
      </c>
      <c r="J1018" s="6" t="str">
        <f>_xlfn.XLOOKUP(I1018,'[2]Barras CMg'!$E$2:$E$1527,'[2]Barras CMg'!$A$2:$A$1527,"------",0,1)</f>
        <v>------</v>
      </c>
      <c r="K1018" s="6" t="s">
        <v>397</v>
      </c>
      <c r="L1018" s="6">
        <v>2025</v>
      </c>
      <c r="M1018" s="6" t="s">
        <v>495</v>
      </c>
      <c r="N1018" s="6" t="s">
        <v>496</v>
      </c>
      <c r="O1018" s="6" t="s">
        <v>213</v>
      </c>
      <c r="P1018" s="6" t="s">
        <v>90</v>
      </c>
      <c r="Q1018" s="6" t="s">
        <v>868</v>
      </c>
      <c r="R1018" s="6" t="s">
        <v>1461</v>
      </c>
      <c r="S1018" s="6" t="s">
        <v>51</v>
      </c>
      <c r="T1018" s="9" t="s">
        <v>3897</v>
      </c>
      <c r="U1018" s="10">
        <v>3</v>
      </c>
      <c r="V1018" s="10">
        <v>2.99</v>
      </c>
      <c r="W1018" s="11" t="e">
        <f>_xlfn.XLOOKUP(C1018,#REF!,#REF!,"S/I",0)</f>
        <v>#REF!</v>
      </c>
      <c r="X1018" s="11" t="str">
        <f>_xlfn.XLOOKUP($D1018,[2]Retiros_dinamica!$F:$F,[2]Retiros_dinamica!B:B,"S/I",0)</f>
        <v>S/I</v>
      </c>
      <c r="Y1018" s="11" t="str">
        <f>_xlfn.XLOOKUP($D1018,[2]Retiros_dinamica!$F:$F,[2]Retiros_dinamica!C:C,"S/I",0)</f>
        <v>S/I</v>
      </c>
      <c r="Z1018" s="11" t="str">
        <f>_xlfn.XLOOKUP($D1018,[2]Retiros_dinamica!$F:$F,[2]Retiros_dinamica!D:D,"S/I",0)</f>
        <v>S/I</v>
      </c>
      <c r="AA1018" s="11" t="str">
        <f>_xlfn.XLOOKUP($D1018,[2]Retiros_dinamica!$F:$F,[2]Retiros_dinamica!E:E,"S/I",0)</f>
        <v>S/I</v>
      </c>
      <c r="AB1018" s="6" t="str">
        <f>_xlfn.XLOOKUP(C1018,[2]CMg!$I$4:$I$106,[2]CMg!$M$4:$M$106,"----",0,1)</f>
        <v>----</v>
      </c>
      <c r="AC1018" s="6" t="str">
        <f>_xlfn.XLOOKUP(C1018,[2]CMg!$A$4:$A$106,[2]CMg!$B$4:$B$106,"----",0,1)</f>
        <v>----</v>
      </c>
      <c r="AD1018" s="6" t="str">
        <f>_xlfn.XLOOKUP(C1018,'[3]Promedio solar Cmg'!$A$4:$A$106,'[3]Promedio solar Cmg'!$B$4:$B$106,"----",0,1)</f>
        <v>----</v>
      </c>
      <c r="AH1018" s="12">
        <f>_xlfn.XLOOKUP($E1018,'[2]Balance económico'!$C:$C,'[2]Balance económico'!$D:$D,"-",0)</f>
        <v>224061907.77064723</v>
      </c>
      <c r="AI1018" s="12">
        <f>_xlfn.XLOOKUP($E1018,'[2]Balance económico'!$C:$C,'[2]Balance económico'!$E:$E,"-",0)</f>
        <v>28677780.019999996</v>
      </c>
      <c r="AJ1018" s="12" t="str">
        <f>_xlfn.XLOOKUP($E1018,'[2]Balance económico'!$C:$C,'[2]Balance económico'!$F:$F,"-",0)</f>
        <v>----</v>
      </c>
      <c r="AK1018" s="6" t="str">
        <f t="shared" si="46"/>
        <v>PPA</v>
      </c>
      <c r="AL1018" s="12" t="str" cm="1">
        <f t="array" ref="AL1018">IFERROR((X1018*[2]!Tabla2[Bloque A] + 'BD Centrales 2025'!Y172*[2]!Tabla2[Bloque B] + 'BD Centrales 2025'!Z172*[2]!Tabla2[Bloque C])*#REF!,"-")</f>
        <v>-</v>
      </c>
      <c r="AM1018" s="12" t="str">
        <f t="shared" si="47"/>
        <v>-</v>
      </c>
      <c r="AN1018" s="12">
        <f>IFERROR((AH1018+AI1018+AJ1018)/(SUMIFS($W$2:$W$1194,$E$2:$E$1194,E1018)*1000*#REF!),0)</f>
        <v>0</v>
      </c>
    </row>
    <row r="1019" spans="1:40" ht="14.4" x14ac:dyDescent="0.3">
      <c r="A1019" s="7">
        <v>2198</v>
      </c>
      <c r="B1019" s="7" t="s">
        <v>3898</v>
      </c>
      <c r="C1019" s="8" t="s">
        <v>3899</v>
      </c>
      <c r="D1019" s="6" t="s">
        <v>3900</v>
      </c>
      <c r="E1019" s="6" t="str">
        <f>_xlfn.XLOOKUP(D1019,'[2]Coordinados SEN'!$A:$A,'[2]Coordinados SEN'!$B:$B,"-",0)</f>
        <v>77.737.449-4</v>
      </c>
      <c r="F1019" s="6" t="s">
        <v>3901</v>
      </c>
      <c r="G1019" s="6">
        <f t="shared" si="45"/>
        <v>1</v>
      </c>
      <c r="H1019" s="6" t="s">
        <v>3902</v>
      </c>
      <c r="I1019" s="6" t="s">
        <v>1824</v>
      </c>
      <c r="J1019" s="6" t="str">
        <f>_xlfn.XLOOKUP(I1019,'[2]Barras CMg'!$E$2:$E$1527,'[2]Barras CMg'!$A$2:$A$1527,"------",0,1)</f>
        <v>------</v>
      </c>
      <c r="K1019" s="6" t="s">
        <v>397</v>
      </c>
      <c r="L1019" s="6">
        <v>2025</v>
      </c>
      <c r="M1019" s="6" t="s">
        <v>495</v>
      </c>
      <c r="N1019" s="6" t="s">
        <v>496</v>
      </c>
      <c r="O1019" s="6" t="s">
        <v>213</v>
      </c>
      <c r="P1019" s="6" t="s">
        <v>90</v>
      </c>
      <c r="Q1019" s="6" t="s">
        <v>97</v>
      </c>
      <c r="R1019" s="6" t="s">
        <v>1725</v>
      </c>
      <c r="S1019" s="6" t="s">
        <v>51</v>
      </c>
      <c r="T1019" s="9" t="s">
        <v>3903</v>
      </c>
      <c r="U1019" s="10">
        <v>2.5049999999999999</v>
      </c>
      <c r="V1019" s="10">
        <v>2.5</v>
      </c>
      <c r="W1019" s="11" t="e">
        <f>_xlfn.XLOOKUP(C1019,#REF!,#REF!,"S/I",0)</f>
        <v>#REF!</v>
      </c>
      <c r="X1019" s="11">
        <f>_xlfn.XLOOKUP($D1019,[2]Retiros_dinamica!$F:$F,[2]Retiros_dinamica!B:B,"S/I",0)</f>
        <v>6114.8986316070004</v>
      </c>
      <c r="Y1019" s="11">
        <f>_xlfn.XLOOKUP($D1019,[2]Retiros_dinamica!$F:$F,[2]Retiros_dinamica!C:C,"S/I",0)</f>
        <v>10069.092502994999</v>
      </c>
      <c r="Z1019" s="11">
        <f>_xlfn.XLOOKUP($D1019,[2]Retiros_dinamica!$F:$F,[2]Retiros_dinamica!D:D,"S/I",0)</f>
        <v>3838.9029643819999</v>
      </c>
      <c r="AA1019" s="11">
        <f>_xlfn.XLOOKUP($D1019,[2]Retiros_dinamica!$F:$F,[2]Retiros_dinamica!E:E,"S/I",0)</f>
        <v>20022.894098984001</v>
      </c>
      <c r="AB1019" s="6" t="str">
        <f>_xlfn.XLOOKUP(C1019,[2]CMg!$I$4:$I$106,[2]CMg!$M$4:$M$106,"----",0,1)</f>
        <v>----</v>
      </c>
      <c r="AC1019" s="6" t="str">
        <f>_xlfn.XLOOKUP(C1019,[2]CMg!$A$4:$A$106,[2]CMg!$B$4:$B$106,"----",0,1)</f>
        <v>----</v>
      </c>
      <c r="AD1019" s="6" t="str">
        <f>_xlfn.XLOOKUP(C1019,'[3]Promedio solar Cmg'!$A$4:$A$106,'[3]Promedio solar Cmg'!$B$4:$B$106,"----",0,1)</f>
        <v>----</v>
      </c>
      <c r="AH1019" s="12">
        <f>_xlfn.XLOOKUP($E1019,'[2]Balance económico'!$C:$C,'[2]Balance económico'!$D:$D,"-",0)</f>
        <v>-935486737.4685843</v>
      </c>
      <c r="AI1019" s="12">
        <f>_xlfn.XLOOKUP($E1019,'[2]Balance económico'!$C:$C,'[2]Balance económico'!$E:$E,"-",0)</f>
        <v>-136347760.21103421</v>
      </c>
      <c r="AJ1019" s="12">
        <f>_xlfn.XLOOKUP($E1019,'[2]Balance económico'!$C:$C,'[2]Balance económico'!$F:$F,"-",0)</f>
        <v>59574140.364797048</v>
      </c>
      <c r="AK1019" s="6" t="str">
        <f t="shared" si="46"/>
        <v>PPA</v>
      </c>
      <c r="AL1019" s="12" t="str" cm="1">
        <f t="array" ref="AL1019">IFERROR((X1019*[2]!Tabla2[Bloque A] + 'BD Centrales 2025'!Y100*[2]!Tabla2[Bloque B] + 'BD Centrales 2025'!Z100*[2]!Tabla2[Bloque C])*#REF!,"-")</f>
        <v>-</v>
      </c>
      <c r="AM1019" s="12" t="str">
        <f t="shared" si="47"/>
        <v>-</v>
      </c>
      <c r="AN1019" s="12">
        <f>IFERROR((AH1019+AI1019+AJ1019)/(SUMIFS($W$2:$W$1194,$E$2:$E$1194,E1019)*1000*#REF!),0)</f>
        <v>0</v>
      </c>
    </row>
    <row r="1020" spans="1:40" ht="14.4" x14ac:dyDescent="0.3">
      <c r="A1020" s="7">
        <v>2199</v>
      </c>
      <c r="B1020" s="7" t="s">
        <v>3904</v>
      </c>
      <c r="C1020" s="8" t="s">
        <v>3905</v>
      </c>
      <c r="D1020" s="6" t="s">
        <v>3906</v>
      </c>
      <c r="E1020" s="6" t="str">
        <f>_xlfn.XLOOKUP(D1020,'[2]Coordinados SEN'!$A:$A,'[2]Coordinados SEN'!$B:$B,"-",0)</f>
        <v>77.131.289-6</v>
      </c>
      <c r="F1020" s="6" t="s">
        <v>3906</v>
      </c>
      <c r="G1020" s="6">
        <f t="shared" si="45"/>
        <v>1</v>
      </c>
      <c r="H1020" s="6" t="s">
        <v>3907</v>
      </c>
      <c r="I1020" s="6" t="s">
        <v>3907</v>
      </c>
      <c r="J1020" s="6" t="str">
        <f>_xlfn.XLOOKUP(I1020,'[2]Barras CMg'!$E$2:$E$1527,'[2]Barras CMg'!$A$2:$A$1527,"------",0,1)</f>
        <v>------</v>
      </c>
      <c r="K1020" s="6" t="s">
        <v>397</v>
      </c>
      <c r="L1020" s="6">
        <v>2025</v>
      </c>
      <c r="M1020" s="6" t="s">
        <v>495</v>
      </c>
      <c r="N1020" s="6" t="s">
        <v>496</v>
      </c>
      <c r="O1020" s="6" t="s">
        <v>213</v>
      </c>
      <c r="P1020" s="6" t="s">
        <v>90</v>
      </c>
      <c r="Q1020" s="6" t="s">
        <v>868</v>
      </c>
      <c r="R1020" s="6" t="s">
        <v>868</v>
      </c>
      <c r="S1020" s="6" t="s">
        <v>51</v>
      </c>
      <c r="T1020" s="9" t="s">
        <v>3908</v>
      </c>
      <c r="U1020" s="10">
        <v>9.0449999999999999</v>
      </c>
      <c r="V1020" s="10">
        <v>9</v>
      </c>
      <c r="W1020" s="11" t="e">
        <f>_xlfn.XLOOKUP(C1020,#REF!,#REF!,"S/I",0)</f>
        <v>#REF!</v>
      </c>
      <c r="X1020" s="11" t="str">
        <f>_xlfn.XLOOKUP($D1020,[2]Retiros_dinamica!$F:$F,[2]Retiros_dinamica!B:B,"S/I",0)</f>
        <v>S/I</v>
      </c>
      <c r="Y1020" s="11" t="str">
        <f>_xlfn.XLOOKUP($D1020,[2]Retiros_dinamica!$F:$F,[2]Retiros_dinamica!C:C,"S/I",0)</f>
        <v>S/I</v>
      </c>
      <c r="Z1020" s="11" t="str">
        <f>_xlfn.XLOOKUP($D1020,[2]Retiros_dinamica!$F:$F,[2]Retiros_dinamica!D:D,"S/I",0)</f>
        <v>S/I</v>
      </c>
      <c r="AA1020" s="11" t="str">
        <f>_xlfn.XLOOKUP($D1020,[2]Retiros_dinamica!$F:$F,[2]Retiros_dinamica!E:E,"S/I",0)</f>
        <v>S/I</v>
      </c>
      <c r="AB1020" s="6" t="str">
        <f>_xlfn.XLOOKUP(C1020,[2]CMg!$I$4:$I$106,[2]CMg!$M$4:$M$106,"----",0,1)</f>
        <v>----</v>
      </c>
      <c r="AC1020" s="6" t="str">
        <f>_xlfn.XLOOKUP(C1020,[2]CMg!$A$4:$A$106,[2]CMg!$B$4:$B$106,"----",0,1)</f>
        <v>----</v>
      </c>
      <c r="AD1020" s="6" t="str">
        <f>_xlfn.XLOOKUP(C1020,'[3]Promedio solar Cmg'!$A$4:$A$106,'[3]Promedio solar Cmg'!$B$4:$B$106,"----",0,1)</f>
        <v>----</v>
      </c>
      <c r="AH1020" s="12">
        <f>_xlfn.XLOOKUP($E1020,'[2]Balance económico'!$C:$C,'[2]Balance económico'!$D:$D,"-",0)</f>
        <v>917500687.40306246</v>
      </c>
      <c r="AI1020" s="12">
        <f>_xlfn.XLOOKUP($E1020,'[2]Balance económico'!$C:$C,'[2]Balance económico'!$E:$E,"-",0)</f>
        <v>107147254.65409999</v>
      </c>
      <c r="AJ1020" s="12" t="str">
        <f>_xlfn.XLOOKUP($E1020,'[2]Balance económico'!$C:$C,'[2]Balance económico'!$F:$F,"-",0)</f>
        <v>----</v>
      </c>
      <c r="AK1020" s="6" t="str">
        <f t="shared" si="46"/>
        <v>PPA</v>
      </c>
      <c r="AL1020" s="12" t="str" cm="1">
        <f t="array" ref="AL1020">IFERROR((X1020*[2]!Tabla2[Bloque A] + 'BD Centrales 2025'!Y389*[2]!Tabla2[Bloque B] + 'BD Centrales 2025'!Z389*[2]!Tabla2[Bloque C])*#REF!,"-")</f>
        <v>-</v>
      </c>
      <c r="AM1020" s="12" t="str">
        <f t="shared" si="47"/>
        <v>-</v>
      </c>
      <c r="AN1020" s="12">
        <f>IFERROR((AH1020+AI1020+AJ1020)/(SUMIFS($W$2:$W$1194,$E$2:$E$1194,E1020)*1000*#REF!),0)</f>
        <v>0</v>
      </c>
    </row>
    <row r="1021" spans="1:40" ht="14.4" x14ac:dyDescent="0.3">
      <c r="A1021" s="7">
        <v>2201</v>
      </c>
      <c r="B1021" s="7" t="s">
        <v>3909</v>
      </c>
      <c r="C1021" s="8" t="s">
        <v>3910</v>
      </c>
      <c r="D1021" s="6" t="s">
        <v>3911</v>
      </c>
      <c r="E1021" s="6" t="str">
        <f>_xlfn.XLOOKUP(D1021,'[2]Coordinados SEN'!$A:$A,'[2]Coordinados SEN'!$B:$B,"-",0)</f>
        <v>76.771.804-7</v>
      </c>
      <c r="F1021" s="6" t="s">
        <v>3911</v>
      </c>
      <c r="G1021" s="6">
        <f t="shared" si="45"/>
        <v>1</v>
      </c>
      <c r="H1021" s="6" t="s">
        <v>3912</v>
      </c>
      <c r="I1021" s="6" t="s">
        <v>3913</v>
      </c>
      <c r="J1021" s="6" t="str">
        <f>_xlfn.XLOOKUP(I1021,'[2]Barras CMg'!$E$2:$E$1527,'[2]Barras CMg'!$A$2:$A$1527,"------",0,1)</f>
        <v>------</v>
      </c>
      <c r="K1021" s="6" t="s">
        <v>397</v>
      </c>
      <c r="L1021" s="6">
        <v>2025</v>
      </c>
      <c r="M1021" s="6" t="s">
        <v>495</v>
      </c>
      <c r="N1021" s="6" t="s">
        <v>496</v>
      </c>
      <c r="O1021" s="6" t="s">
        <v>213</v>
      </c>
      <c r="P1021" s="6" t="s">
        <v>189</v>
      </c>
      <c r="Q1021" s="6" t="s">
        <v>899</v>
      </c>
      <c r="R1021" s="6" t="s">
        <v>3914</v>
      </c>
      <c r="S1021" s="6" t="s">
        <v>51</v>
      </c>
      <c r="T1021" s="9" t="s">
        <v>3498</v>
      </c>
      <c r="U1021" s="10">
        <v>9.02</v>
      </c>
      <c r="V1021" s="10">
        <v>9</v>
      </c>
      <c r="W1021" s="11" t="e">
        <f>_xlfn.XLOOKUP(C1021,#REF!,#REF!,"S/I",0)</f>
        <v>#REF!</v>
      </c>
      <c r="X1021" s="11" t="str">
        <f>_xlfn.XLOOKUP($D1021,[2]Retiros_dinamica!$F:$F,[2]Retiros_dinamica!B:B,"S/I",0)</f>
        <v>S/I</v>
      </c>
      <c r="Y1021" s="11" t="str">
        <f>_xlfn.XLOOKUP($D1021,[2]Retiros_dinamica!$F:$F,[2]Retiros_dinamica!C:C,"S/I",0)</f>
        <v>S/I</v>
      </c>
      <c r="Z1021" s="11" t="str">
        <f>_xlfn.XLOOKUP($D1021,[2]Retiros_dinamica!$F:$F,[2]Retiros_dinamica!D:D,"S/I",0)</f>
        <v>S/I</v>
      </c>
      <c r="AA1021" s="11" t="str">
        <f>_xlfn.XLOOKUP($D1021,[2]Retiros_dinamica!$F:$F,[2]Retiros_dinamica!E:E,"S/I",0)</f>
        <v>S/I</v>
      </c>
      <c r="AB1021" s="6" t="str">
        <f>_xlfn.XLOOKUP(C1021,[2]CMg!$I$4:$I$106,[2]CMg!$M$4:$M$106,"----",0,1)</f>
        <v>----</v>
      </c>
      <c r="AC1021" s="6" t="str">
        <f>_xlfn.XLOOKUP(C1021,[2]CMg!$A$4:$A$106,[2]CMg!$B$4:$B$106,"----",0,1)</f>
        <v>----</v>
      </c>
      <c r="AD1021" s="6" t="str">
        <f>_xlfn.XLOOKUP(C1021,'[3]Promedio solar Cmg'!$A$4:$A$106,'[3]Promedio solar Cmg'!$B$4:$B$106,"----",0,1)</f>
        <v>----</v>
      </c>
      <c r="AH1021" s="12">
        <f>_xlfn.XLOOKUP($E1021,'[2]Balance económico'!$C:$C,'[2]Balance económico'!$D:$D,"-",0)</f>
        <v>1199615683.9292698</v>
      </c>
      <c r="AI1021" s="12">
        <f>_xlfn.XLOOKUP($E1021,'[2]Balance económico'!$C:$C,'[2]Balance económico'!$E:$E,"-",0)</f>
        <v>125473418.16440001</v>
      </c>
      <c r="AJ1021" s="12" t="str">
        <f>_xlfn.XLOOKUP($E1021,'[2]Balance económico'!$C:$C,'[2]Balance económico'!$F:$F,"-",0)</f>
        <v>----</v>
      </c>
      <c r="AK1021" s="6" t="str">
        <f t="shared" si="46"/>
        <v>PPA</v>
      </c>
      <c r="AL1021" s="12" t="str" cm="1">
        <f t="array" ref="AL1021">IFERROR((X1021*[2]!Tabla2[Bloque A] + 'BD Centrales 2025'!Y439*[2]!Tabla2[Bloque B] + 'BD Centrales 2025'!Z439*[2]!Tabla2[Bloque C])*#REF!,"-")</f>
        <v>-</v>
      </c>
      <c r="AM1021" s="12" t="str">
        <f t="shared" si="47"/>
        <v>-</v>
      </c>
      <c r="AN1021" s="12">
        <f>IFERROR((AH1021+AI1021+AJ1021)/(SUMIFS($W$2:$W$1194,$E$2:$E$1194,E1021)*1000*#REF!),0)</f>
        <v>0</v>
      </c>
    </row>
    <row r="1022" spans="1:40" ht="14.4" x14ac:dyDescent="0.3">
      <c r="A1022" s="7">
        <v>2203</v>
      </c>
      <c r="B1022" s="7" t="s">
        <v>3915</v>
      </c>
      <c r="C1022" s="8" t="s">
        <v>3916</v>
      </c>
      <c r="D1022" s="6" t="s">
        <v>3917</v>
      </c>
      <c r="E1022" s="6" t="str">
        <f>_xlfn.XLOOKUP(D1022,'[2]Coordinados SEN'!$A:$A,'[2]Coordinados SEN'!$B:$B,"-",0)</f>
        <v>77.447.177-4</v>
      </c>
      <c r="F1022" s="6" t="s">
        <v>3917</v>
      </c>
      <c r="G1022" s="6">
        <f t="shared" si="45"/>
        <v>1</v>
      </c>
      <c r="H1022" s="6" t="s">
        <v>3918</v>
      </c>
      <c r="I1022" s="6" t="s">
        <v>2486</v>
      </c>
      <c r="J1022" s="6" t="str">
        <f>_xlfn.XLOOKUP(I1022,'[2]Barras CMg'!$E$2:$E$1527,'[2]Barras CMg'!$A$2:$A$1527,"------",0,1)</f>
        <v>------</v>
      </c>
      <c r="K1022" s="6" t="s">
        <v>397</v>
      </c>
      <c r="L1022" s="6">
        <v>2025</v>
      </c>
      <c r="M1022" s="6" t="s">
        <v>495</v>
      </c>
      <c r="N1022" s="6" t="s">
        <v>496</v>
      </c>
      <c r="O1022" s="6" t="s">
        <v>213</v>
      </c>
      <c r="P1022" s="6" t="s">
        <v>362</v>
      </c>
      <c r="Q1022" s="6" t="s">
        <v>363</v>
      </c>
      <c r="R1022" s="6" t="s">
        <v>2318</v>
      </c>
      <c r="S1022" s="6" t="s">
        <v>51</v>
      </c>
      <c r="T1022" s="9" t="s">
        <v>3919</v>
      </c>
      <c r="U1022" s="10">
        <v>5.0149999999999997</v>
      </c>
      <c r="V1022" s="10">
        <v>0</v>
      </c>
      <c r="W1022" s="11" t="e">
        <f>_xlfn.XLOOKUP(C1022,#REF!,#REF!,"S/I",0)</f>
        <v>#REF!</v>
      </c>
      <c r="X1022" s="11" t="str">
        <f>_xlfn.XLOOKUP($D1022,[2]Retiros_dinamica!$F:$F,[2]Retiros_dinamica!B:B,"S/I",0)</f>
        <v>S/I</v>
      </c>
      <c r="Y1022" s="11" t="str">
        <f>_xlfn.XLOOKUP($D1022,[2]Retiros_dinamica!$F:$F,[2]Retiros_dinamica!C:C,"S/I",0)</f>
        <v>S/I</v>
      </c>
      <c r="Z1022" s="11" t="str">
        <f>_xlfn.XLOOKUP($D1022,[2]Retiros_dinamica!$F:$F,[2]Retiros_dinamica!D:D,"S/I",0)</f>
        <v>S/I</v>
      </c>
      <c r="AA1022" s="11" t="str">
        <f>_xlfn.XLOOKUP($D1022,[2]Retiros_dinamica!$F:$F,[2]Retiros_dinamica!E:E,"S/I",0)</f>
        <v>S/I</v>
      </c>
      <c r="AB1022" s="6" t="str">
        <f>_xlfn.XLOOKUP(C1022,[2]CMg!$I$4:$I$106,[2]CMg!$M$4:$M$106,"----",0,1)</f>
        <v>----</v>
      </c>
      <c r="AH1022" s="12">
        <f>_xlfn.XLOOKUP($E1022,'[2]Balance económico'!$C:$C,'[2]Balance económico'!$D:$D,"-",0)</f>
        <v>-112670.09605432393</v>
      </c>
      <c r="AI1022" s="12" t="str">
        <f>_xlfn.XLOOKUP($E1022,'[2]Balance económico'!$C:$C,'[2]Balance económico'!$E:$E,"-",0)</f>
        <v>----</v>
      </c>
      <c r="AJ1022" s="12" t="str">
        <f>_xlfn.XLOOKUP($E1022,'[2]Balance económico'!$C:$C,'[2]Balance económico'!$F:$F,"-",0)</f>
        <v>----</v>
      </c>
      <c r="AK1022" s="6" t="str">
        <f t="shared" si="46"/>
        <v>PPA</v>
      </c>
      <c r="AL1022" s="12" t="str" cm="1">
        <f t="array" ref="AL1022">IFERROR((X1022*[2]!Tabla2[Bloque A] + 'BD Centrales 2025'!Y797*[2]!Tabla2[Bloque B] + 'BD Centrales 2025'!Z797*[2]!Tabla2[Bloque C])*#REF!,"-")</f>
        <v>-</v>
      </c>
      <c r="AM1022" s="12" t="str">
        <f t="shared" si="47"/>
        <v>-</v>
      </c>
      <c r="AN1022" s="12">
        <f>IFERROR((AH1022+AI1022+AJ1022)/(SUMIFS($W$2:$W$1194,$E$2:$E$1194,E1022)*1000*#REF!),0)</f>
        <v>0</v>
      </c>
    </row>
    <row r="1023" spans="1:40" ht="14.4" x14ac:dyDescent="0.3">
      <c r="A1023" s="7">
        <v>2204</v>
      </c>
      <c r="B1023" s="7" t="s">
        <v>3920</v>
      </c>
      <c r="C1023" s="8" t="s">
        <v>3921</v>
      </c>
      <c r="D1023" s="6" t="s">
        <v>3922</v>
      </c>
      <c r="E1023" s="6" t="str">
        <f>_xlfn.XLOOKUP(D1023,'[2]Coordinados SEN'!$A:$A,'[2]Coordinados SEN'!$B:$B,"-",0)</f>
        <v>77.290.267-0</v>
      </c>
      <c r="F1023" s="6" t="s">
        <v>3922</v>
      </c>
      <c r="G1023" s="6">
        <f t="shared" si="45"/>
        <v>1</v>
      </c>
      <c r="H1023" s="6" t="s">
        <v>3923</v>
      </c>
      <c r="I1023" s="6" t="s">
        <v>3924</v>
      </c>
      <c r="J1023" s="6" t="str">
        <f>_xlfn.XLOOKUP(I1023,'[2]Barras CMg'!$E$2:$E$1527,'[2]Barras CMg'!$A$2:$A$1527,"------",0,1)</f>
        <v>------</v>
      </c>
      <c r="K1023" s="6" t="s">
        <v>397</v>
      </c>
      <c r="L1023" s="6">
        <v>2025</v>
      </c>
      <c r="M1023" s="6" t="s">
        <v>495</v>
      </c>
      <c r="N1023" s="6" t="s">
        <v>496</v>
      </c>
      <c r="O1023" s="6" t="s">
        <v>213</v>
      </c>
      <c r="P1023" s="6" t="s">
        <v>106</v>
      </c>
      <c r="Q1023" s="6" t="s">
        <v>107</v>
      </c>
      <c r="R1023" s="6" t="s">
        <v>304</v>
      </c>
      <c r="S1023" s="6" t="s">
        <v>51</v>
      </c>
      <c r="T1023" s="9" t="s">
        <v>3925</v>
      </c>
      <c r="U1023" s="10">
        <v>6.01</v>
      </c>
      <c r="V1023" s="10">
        <v>6</v>
      </c>
      <c r="W1023" s="11" t="e">
        <f>_xlfn.XLOOKUP(C1023,#REF!,#REF!,"S/I",0)</f>
        <v>#REF!</v>
      </c>
      <c r="X1023" s="11" t="str">
        <f>_xlfn.XLOOKUP($D1023,[2]Retiros_dinamica!$F:$F,[2]Retiros_dinamica!B:B,"S/I",0)</f>
        <v>S/I</v>
      </c>
      <c r="Y1023" s="11" t="str">
        <f>_xlfn.XLOOKUP($D1023,[2]Retiros_dinamica!$F:$F,[2]Retiros_dinamica!C:C,"S/I",0)</f>
        <v>S/I</v>
      </c>
      <c r="Z1023" s="11" t="str">
        <f>_xlfn.XLOOKUP($D1023,[2]Retiros_dinamica!$F:$F,[2]Retiros_dinamica!D:D,"S/I",0)</f>
        <v>S/I</v>
      </c>
      <c r="AA1023" s="11" t="str">
        <f>_xlfn.XLOOKUP($D1023,[2]Retiros_dinamica!$F:$F,[2]Retiros_dinamica!E:E,"S/I",0)</f>
        <v>S/I</v>
      </c>
      <c r="AB1023" s="6" t="str">
        <f>_xlfn.XLOOKUP(C1023,[2]CMg!$I$4:$I$106,[2]CMg!$M$4:$M$106,"----",0,1)</f>
        <v>----</v>
      </c>
      <c r="AC1023" s="6" t="str">
        <f>_xlfn.XLOOKUP(C1023,[2]CMg!$A$4:$A$106,[2]CMg!$B$4:$B$106,"----",0,1)</f>
        <v>----</v>
      </c>
      <c r="AD1023" s="6" t="str">
        <f>_xlfn.XLOOKUP(C1023,'[3]Promedio solar Cmg'!$A$4:$A$106,'[3]Promedio solar Cmg'!$B$4:$B$106,"----",0,1)</f>
        <v>----</v>
      </c>
      <c r="AH1023" s="12">
        <f>_xlfn.XLOOKUP($E1023,'[2]Balance económico'!$C:$C,'[2]Balance económico'!$D:$D,"-",0)</f>
        <v>653816907.91993117</v>
      </c>
      <c r="AI1023" s="12">
        <f>_xlfn.XLOOKUP($E1023,'[2]Balance económico'!$C:$C,'[2]Balance económico'!$E:$E,"-",0)</f>
        <v>37597725.340599999</v>
      </c>
      <c r="AJ1023" s="12" t="str">
        <f>_xlfn.XLOOKUP($E1023,'[2]Balance económico'!$C:$C,'[2]Balance económico'!$F:$F,"-",0)</f>
        <v>----</v>
      </c>
      <c r="AK1023" s="6" t="str">
        <f t="shared" si="46"/>
        <v>PPA</v>
      </c>
      <c r="AL1023" s="12" t="str" cm="1">
        <f t="array" ref="AL1023">IFERROR((X1023*[2]!Tabla2[Bloque A] + 'BD Centrales 2025'!Y242*[2]!Tabla2[Bloque B] + 'BD Centrales 2025'!Z242*[2]!Tabla2[Bloque C])*#REF!,"-")</f>
        <v>-</v>
      </c>
      <c r="AM1023" s="12" t="str">
        <f t="shared" si="47"/>
        <v>-</v>
      </c>
      <c r="AN1023" s="12">
        <f>IFERROR((AH1023+AI1023+AJ1023)/(SUMIFS($W$2:$W$1194,$E$2:$E$1194,E1023)*1000*#REF!),0)</f>
        <v>0</v>
      </c>
    </row>
    <row r="1024" spans="1:40" ht="14.4" x14ac:dyDescent="0.3">
      <c r="A1024" s="7">
        <v>2205</v>
      </c>
      <c r="B1024" s="7" t="s">
        <v>3926</v>
      </c>
      <c r="C1024" s="8" t="s">
        <v>3927</v>
      </c>
      <c r="D1024" s="6" t="s">
        <v>3928</v>
      </c>
      <c r="E1024" s="6" t="str">
        <f>_xlfn.XLOOKUP(D1024,'[2]Coordinados SEN'!$A:$A,'[2]Coordinados SEN'!$B:$B,"-",0)</f>
        <v>77.116.741-1</v>
      </c>
      <c r="F1024" s="6" t="s">
        <v>3928</v>
      </c>
      <c r="G1024" s="6">
        <f t="shared" si="45"/>
        <v>1</v>
      </c>
      <c r="H1024" s="6" t="s">
        <v>3929</v>
      </c>
      <c r="I1024" s="6" t="s">
        <v>3930</v>
      </c>
      <c r="J1024" s="6" t="str">
        <f>_xlfn.XLOOKUP(I1024,'[2]Barras CMg'!$E$2:$E$1527,'[2]Barras CMg'!$A$2:$A$1527,"------",0,1)</f>
        <v>------</v>
      </c>
      <c r="K1024" s="6" t="s">
        <v>397</v>
      </c>
      <c r="L1024" s="6">
        <v>2025</v>
      </c>
      <c r="M1024" s="6" t="s">
        <v>495</v>
      </c>
      <c r="N1024" s="6" t="s">
        <v>496</v>
      </c>
      <c r="O1024" s="6" t="s">
        <v>213</v>
      </c>
      <c r="P1024" s="6" t="s">
        <v>497</v>
      </c>
      <c r="Q1024" s="6" t="s">
        <v>557</v>
      </c>
      <c r="R1024" s="6" t="s">
        <v>557</v>
      </c>
      <c r="S1024" s="6" t="s">
        <v>51</v>
      </c>
      <c r="T1024" s="9" t="s">
        <v>3931</v>
      </c>
      <c r="U1024" s="10">
        <v>2.2050000000000001</v>
      </c>
      <c r="V1024" s="10">
        <v>2.2000000000000002</v>
      </c>
      <c r="W1024" s="11" t="e">
        <f>_xlfn.XLOOKUP(C1024,#REF!,#REF!,"S/I",0)</f>
        <v>#REF!</v>
      </c>
      <c r="X1024" s="11" t="str">
        <f>_xlfn.XLOOKUP($D1024,[2]Retiros_dinamica!$F:$F,[2]Retiros_dinamica!B:B,"S/I",0)</f>
        <v>S/I</v>
      </c>
      <c r="Y1024" s="11" t="str">
        <f>_xlfn.XLOOKUP($D1024,[2]Retiros_dinamica!$F:$F,[2]Retiros_dinamica!C:C,"S/I",0)</f>
        <v>S/I</v>
      </c>
      <c r="Z1024" s="11" t="str">
        <f>_xlfn.XLOOKUP($D1024,[2]Retiros_dinamica!$F:$F,[2]Retiros_dinamica!D:D,"S/I",0)</f>
        <v>S/I</v>
      </c>
      <c r="AA1024" s="11" t="str">
        <f>_xlfn.XLOOKUP($D1024,[2]Retiros_dinamica!$F:$F,[2]Retiros_dinamica!E:E,"S/I",0)</f>
        <v>S/I</v>
      </c>
      <c r="AB1024" s="6" t="str">
        <f>_xlfn.XLOOKUP(C1024,[2]CMg!$I$4:$I$106,[2]CMg!$M$4:$M$106,"----",0,1)</f>
        <v>----</v>
      </c>
      <c r="AH1024" s="12" t="str">
        <f>_xlfn.XLOOKUP($E1024,'[2]Balance económico'!$C:$C,'[2]Balance económico'!$D:$D,"-",0)</f>
        <v>-</v>
      </c>
      <c r="AI1024" s="12" t="str">
        <f>_xlfn.XLOOKUP($E1024,'[2]Balance económico'!$C:$C,'[2]Balance económico'!$E:$E,"-",0)</f>
        <v>-</v>
      </c>
      <c r="AJ1024" s="12" t="str">
        <f>_xlfn.XLOOKUP($E1024,'[2]Balance económico'!$C:$C,'[2]Balance económico'!$F:$F,"-",0)</f>
        <v>-</v>
      </c>
      <c r="AK1024" s="6" t="str">
        <f t="shared" si="46"/>
        <v>PPA</v>
      </c>
      <c r="AL1024" s="12" t="str" cm="1">
        <f t="array" ref="AL1024">IFERROR((X1024*[2]!Tabla2[Bloque A] + 'BD Centrales 2025'!Y784*[2]!Tabla2[Bloque B] + 'BD Centrales 2025'!Z784*[2]!Tabla2[Bloque C])*#REF!,"-")</f>
        <v>-</v>
      </c>
      <c r="AM1024" s="12" t="str">
        <f t="shared" si="47"/>
        <v>-</v>
      </c>
      <c r="AN1024" s="12">
        <f>IFERROR((AH1024+AI1024+AJ1024)/(SUMIFS($W$2:$W$1194,$E$2:$E$1194,E1024)*1000*#REF!),0)</f>
        <v>0</v>
      </c>
    </row>
    <row r="1025" spans="1:40" ht="14.4" x14ac:dyDescent="0.3">
      <c r="A1025" s="7">
        <v>2206</v>
      </c>
      <c r="B1025" s="7" t="s">
        <v>3932</v>
      </c>
      <c r="C1025" s="8" t="s">
        <v>3933</v>
      </c>
      <c r="D1025" s="6" t="s">
        <v>3934</v>
      </c>
      <c r="E1025" s="6" t="str">
        <f>_xlfn.XLOOKUP(D1025,'[2]Coordinados SEN'!$A:$A,'[2]Coordinados SEN'!$B:$B,"-",0)</f>
        <v>77.160.552-4</v>
      </c>
      <c r="F1025" s="6" t="s">
        <v>3934</v>
      </c>
      <c r="G1025" s="6">
        <f t="shared" si="45"/>
        <v>1</v>
      </c>
      <c r="H1025" s="6" t="s">
        <v>3935</v>
      </c>
      <c r="I1025" s="6" t="s">
        <v>3936</v>
      </c>
      <c r="J1025" s="6" t="str">
        <f>_xlfn.XLOOKUP(I1025,'[2]Barras CMg'!$E$2:$E$1527,'[2]Barras CMg'!$A$2:$A$1527,"------",0,1)</f>
        <v>------</v>
      </c>
      <c r="K1025" s="6" t="s">
        <v>397</v>
      </c>
      <c r="L1025" s="6">
        <v>2025</v>
      </c>
      <c r="M1025" s="6" t="s">
        <v>495</v>
      </c>
      <c r="N1025" s="6" t="s">
        <v>496</v>
      </c>
      <c r="O1025" s="6" t="s">
        <v>213</v>
      </c>
      <c r="P1025" s="6" t="s">
        <v>477</v>
      </c>
      <c r="Q1025" s="6" t="s">
        <v>549</v>
      </c>
      <c r="R1025" s="6" t="s">
        <v>1657</v>
      </c>
      <c r="S1025" s="6" t="s">
        <v>51</v>
      </c>
      <c r="T1025" s="9" t="s">
        <v>3937</v>
      </c>
      <c r="U1025" s="10">
        <v>9.0150000000000006</v>
      </c>
      <c r="V1025" s="10">
        <v>9</v>
      </c>
      <c r="W1025" s="11" t="e">
        <f>_xlfn.XLOOKUP(C1025,#REF!,#REF!,"S/I",0)</f>
        <v>#REF!</v>
      </c>
      <c r="X1025" s="11" t="str">
        <f>_xlfn.XLOOKUP($D1025,[2]Retiros_dinamica!$F:$F,[2]Retiros_dinamica!B:B,"S/I",0)</f>
        <v>S/I</v>
      </c>
      <c r="Y1025" s="11" t="str">
        <f>_xlfn.XLOOKUP($D1025,[2]Retiros_dinamica!$F:$F,[2]Retiros_dinamica!C:C,"S/I",0)</f>
        <v>S/I</v>
      </c>
      <c r="Z1025" s="11" t="str">
        <f>_xlfn.XLOOKUP($D1025,[2]Retiros_dinamica!$F:$F,[2]Retiros_dinamica!D:D,"S/I",0)</f>
        <v>S/I</v>
      </c>
      <c r="AA1025" s="11" t="str">
        <f>_xlfn.XLOOKUP($D1025,[2]Retiros_dinamica!$F:$F,[2]Retiros_dinamica!E:E,"S/I",0)</f>
        <v>S/I</v>
      </c>
      <c r="AB1025" s="6" t="str">
        <f>_xlfn.XLOOKUP(C1025,[2]CMg!$I$4:$I$106,[2]CMg!$M$4:$M$106,"----",0,1)</f>
        <v>----</v>
      </c>
      <c r="AC1025" s="6" t="str">
        <f>_xlfn.XLOOKUP(C1025,[2]CMg!$A$4:$A$106,[2]CMg!$B$4:$B$106,"----",0,1)</f>
        <v>----</v>
      </c>
      <c r="AD1025" s="6" t="str">
        <f>_xlfn.XLOOKUP(C1025,'[3]Promedio solar Cmg'!$A$4:$A$106,'[3]Promedio solar Cmg'!$B$4:$B$106,"----",0,1)</f>
        <v>----</v>
      </c>
      <c r="AH1025" s="12">
        <f>_xlfn.XLOOKUP($E1025,'[2]Balance económico'!$C:$C,'[2]Balance económico'!$D:$D,"-",0)</f>
        <v>1038621504.2567357</v>
      </c>
      <c r="AI1025" s="12">
        <f>_xlfn.XLOOKUP($E1025,'[2]Balance económico'!$C:$C,'[2]Balance económico'!$E:$E,"-",0)</f>
        <v>132312718.13259999</v>
      </c>
      <c r="AJ1025" s="12" t="str">
        <f>_xlfn.XLOOKUP($E1025,'[2]Balance económico'!$C:$C,'[2]Balance económico'!$F:$F,"-",0)</f>
        <v>----</v>
      </c>
      <c r="AK1025" s="6" t="str">
        <f t="shared" si="46"/>
        <v>PPA</v>
      </c>
      <c r="AL1025" s="12" t="str" cm="1">
        <f t="array" ref="AL1025">IFERROR((X1025*[2]!Tabla2[Bloque A] + 'BD Centrales 2025'!Y450*[2]!Tabla2[Bloque B] + 'BD Centrales 2025'!Z450*[2]!Tabla2[Bloque C])*#REF!,"-")</f>
        <v>-</v>
      </c>
      <c r="AM1025" s="12" t="str">
        <f t="shared" si="47"/>
        <v>-</v>
      </c>
      <c r="AN1025" s="12">
        <f>IFERROR((AH1025+AI1025+AJ1025)/(SUMIFS($W$2:$W$1194,$E$2:$E$1194,E1025)*1000*#REF!),0)</f>
        <v>0</v>
      </c>
    </row>
    <row r="1026" spans="1:40" ht="14.4" x14ac:dyDescent="0.3">
      <c r="A1026" s="7">
        <v>2208</v>
      </c>
      <c r="B1026" s="7" t="s">
        <v>3938</v>
      </c>
      <c r="C1026" s="8" t="s">
        <v>3939</v>
      </c>
      <c r="D1026" s="6" t="s">
        <v>3766</v>
      </c>
      <c r="E1026" s="6" t="str">
        <f>_xlfn.XLOOKUP(D1026,'[2]Coordinados SEN'!$A:$A,'[2]Coordinados SEN'!$B:$B,"-",0)</f>
        <v>77.447.115-4</v>
      </c>
      <c r="F1026" s="6" t="s">
        <v>3940</v>
      </c>
      <c r="G1026" s="6">
        <f t="shared" ref="G1026:G1089" si="48">COUNTIFS($D$2:$D$1194,D1026)</f>
        <v>10</v>
      </c>
      <c r="H1026" s="6" t="s">
        <v>3941</v>
      </c>
      <c r="I1026" s="6" t="s">
        <v>2894</v>
      </c>
      <c r="J1026" s="6" t="str">
        <f>_xlfn.XLOOKUP(I1026,'[2]Barras CMg'!$E$2:$E$1527,'[2]Barras CMg'!$A$2:$A$1527,"------",0,1)</f>
        <v>------</v>
      </c>
      <c r="K1026" s="6" t="s">
        <v>397</v>
      </c>
      <c r="L1026" s="6">
        <v>2025</v>
      </c>
      <c r="M1026" s="6" t="s">
        <v>495</v>
      </c>
      <c r="N1026" s="6" t="s">
        <v>496</v>
      </c>
      <c r="O1026" s="6" t="s">
        <v>213</v>
      </c>
      <c r="P1026" s="6" t="s">
        <v>189</v>
      </c>
      <c r="Q1026" s="6" t="s">
        <v>879</v>
      </c>
      <c r="R1026" s="6" t="s">
        <v>893</v>
      </c>
      <c r="S1026" s="6" t="s">
        <v>51</v>
      </c>
      <c r="T1026" s="9" t="s">
        <v>3942</v>
      </c>
      <c r="U1026" s="10">
        <v>5.4</v>
      </c>
      <c r="V1026" s="10">
        <v>5.375</v>
      </c>
      <c r="W1026" s="11" t="e">
        <f>_xlfn.XLOOKUP(C1026,#REF!,#REF!,"S/I",0)</f>
        <v>#REF!</v>
      </c>
      <c r="X1026" s="11" t="str">
        <f>_xlfn.XLOOKUP($D1026,[2]Retiros_dinamica!$F:$F,[2]Retiros_dinamica!B:B,"S/I",0)</f>
        <v>S/I</v>
      </c>
      <c r="Y1026" s="11" t="str">
        <f>_xlfn.XLOOKUP($D1026,[2]Retiros_dinamica!$F:$F,[2]Retiros_dinamica!C:C,"S/I",0)</f>
        <v>S/I</v>
      </c>
      <c r="Z1026" s="11" t="str">
        <f>_xlfn.XLOOKUP($D1026,[2]Retiros_dinamica!$F:$F,[2]Retiros_dinamica!D:D,"S/I",0)</f>
        <v>S/I</v>
      </c>
      <c r="AA1026" s="11" t="str">
        <f>_xlfn.XLOOKUP($D1026,[2]Retiros_dinamica!$F:$F,[2]Retiros_dinamica!E:E,"S/I",0)</f>
        <v>S/I</v>
      </c>
      <c r="AB1026" s="6" t="str">
        <f>_xlfn.XLOOKUP(C1026,[2]CMg!$I$4:$I$106,[2]CMg!$M$4:$M$106,"----",0,1)</f>
        <v>----</v>
      </c>
      <c r="AC1026" s="6" t="str">
        <f>_xlfn.XLOOKUP(C1026,[2]CMg!$A$4:$A$106,[2]CMg!$B$4:$B$106,"----",0,1)</f>
        <v>----</v>
      </c>
      <c r="AD1026" s="6" t="str">
        <f>_xlfn.XLOOKUP(C1026,'[3]Promedio solar Cmg'!$A$4:$A$106,'[3]Promedio solar Cmg'!$B$4:$B$106,"----",0,1)</f>
        <v>----</v>
      </c>
      <c r="AH1026" s="12">
        <f>_xlfn.XLOOKUP($E1026,'[2]Balance económico'!$C:$C,'[2]Balance económico'!$D:$D,"-",0)</f>
        <v>6121230481.2587566</v>
      </c>
      <c r="AI1026" s="12">
        <f>_xlfn.XLOOKUP($E1026,'[2]Balance económico'!$C:$C,'[2]Balance económico'!$E:$E,"-",0)</f>
        <v>651127947.40969992</v>
      </c>
      <c r="AJ1026" s="12" t="str">
        <f>_xlfn.XLOOKUP($E1026,'[2]Balance económico'!$C:$C,'[2]Balance económico'!$F:$F,"-",0)</f>
        <v>----</v>
      </c>
      <c r="AK1026" s="6" t="str">
        <f t="shared" ref="AK1026:AK1089" si="49">IF(AA1026&gt;0,"PPA","-")</f>
        <v>PPA</v>
      </c>
      <c r="AL1026" s="12" t="str" cm="1">
        <f t="array" ref="AL1026">IFERROR((X1026*[2]!Tabla2[Bloque A] + 'BD Centrales 2025'!Y578*[2]!Tabla2[Bloque B] + 'BD Centrales 2025'!Z578*[2]!Tabla2[Bloque C])*#REF!,"-")</f>
        <v>-</v>
      </c>
      <c r="AM1026" s="12" t="str">
        <f t="shared" ref="AM1026:AM1089" si="50">IFERROR(AH1026+AL1026,"-")</f>
        <v>-</v>
      </c>
      <c r="AN1026" s="12">
        <f>IFERROR((AH1026+AI1026+AJ1026)/(SUMIFS($W$2:$W$1194,$E$2:$E$1194,E1026)*1000*#REF!),0)</f>
        <v>0</v>
      </c>
    </row>
    <row r="1027" spans="1:40" ht="27.6" x14ac:dyDescent="0.3">
      <c r="A1027" s="7">
        <v>2209</v>
      </c>
      <c r="B1027" s="7" t="s">
        <v>3943</v>
      </c>
      <c r="C1027" s="8" t="s">
        <v>3944</v>
      </c>
      <c r="D1027" s="6" t="s">
        <v>584</v>
      </c>
      <c r="E1027" s="6" t="str">
        <f>_xlfn.XLOOKUP(D1027,'[2]Coordinados SEN'!$A:$A,'[2]Coordinados SEN'!$B:$B,"-",0)</f>
        <v>76.412.562-2</v>
      </c>
      <c r="F1027" s="6" t="s">
        <v>584</v>
      </c>
      <c r="G1027" s="6">
        <f t="shared" si="48"/>
        <v>39</v>
      </c>
      <c r="H1027" s="6" t="s">
        <v>3945</v>
      </c>
      <c r="I1027" s="6" t="s">
        <v>3946</v>
      </c>
      <c r="J1027" s="6" t="str">
        <f>_xlfn.XLOOKUP(I1027,'[2]Barras CMg'!$E$2:$E$1527,'[2]Barras CMg'!$A$2:$A$1527,"------",0,1)</f>
        <v>PPEUCO________110</v>
      </c>
      <c r="K1027" s="6">
        <v>1</v>
      </c>
      <c r="L1027" s="6">
        <v>2025</v>
      </c>
      <c r="M1027" s="6" t="s">
        <v>495</v>
      </c>
      <c r="N1027" s="6" t="s">
        <v>496</v>
      </c>
      <c r="O1027" s="6" t="s">
        <v>47</v>
      </c>
      <c r="P1027" s="6" t="s">
        <v>164</v>
      </c>
      <c r="Q1027" s="6" t="s">
        <v>707</v>
      </c>
      <c r="R1027" s="6" t="s">
        <v>749</v>
      </c>
      <c r="S1027" s="6" t="s">
        <v>51</v>
      </c>
      <c r="T1027" s="9" t="s">
        <v>3947</v>
      </c>
      <c r="U1027" s="10">
        <v>82.708500000000001</v>
      </c>
      <c r="V1027" s="10">
        <v>80.803600000000003</v>
      </c>
      <c r="W1027" s="11" t="e">
        <f>_xlfn.XLOOKUP(C1027,#REF!,#REF!,"S/I",0)</f>
        <v>#REF!</v>
      </c>
      <c r="X1027" s="11" t="str">
        <f>_xlfn.XLOOKUP($D1027,[2]Retiros_dinamica!$F:$F,[2]Retiros_dinamica!B:B,"S/I",0)</f>
        <v>S/I</v>
      </c>
      <c r="Y1027" s="11" t="str">
        <f>_xlfn.XLOOKUP($D1027,[2]Retiros_dinamica!$F:$F,[2]Retiros_dinamica!C:C,"S/I",0)</f>
        <v>S/I</v>
      </c>
      <c r="Z1027" s="11" t="str">
        <f>_xlfn.XLOOKUP($D1027,[2]Retiros_dinamica!$F:$F,[2]Retiros_dinamica!D:D,"S/I",0)</f>
        <v>S/I</v>
      </c>
      <c r="AA1027" s="11" t="str">
        <f>_xlfn.XLOOKUP($D1027,[2]Retiros_dinamica!$F:$F,[2]Retiros_dinamica!E:E,"S/I",0)</f>
        <v>S/I</v>
      </c>
      <c r="AB1027" s="6">
        <f>_xlfn.XLOOKUP(C1027,[2]CMg!$I$4:$I$106,[2]CMg!$M$4:$M$106,"----",0,1)</f>
        <v>26.861584312949621</v>
      </c>
      <c r="AC1027" s="6">
        <f>_xlfn.XLOOKUP(C1027,'[3]Promedio Cmg'!$A$4:$A$106,'[3]Promedio Cmg'!$B$4:$B$106,"---",0,1)</f>
        <v>60.835322451775021</v>
      </c>
      <c r="AD1027" s="6">
        <f>_xlfn.XLOOKUP(C1027,'[3]Promedio solar Cmg'!$A$4:$A$106,'[3]Promedio solar Cmg'!$B$4:$B$106,"----",0,1)</f>
        <v>35.478526027397244</v>
      </c>
      <c r="AE1027" s="6">
        <f>_xlfn.XLOOKUP(C1027,[2]CMg!$O$4:$O$106,[2]CMg!$P$4:$P$106,"----",0,1)</f>
        <v>78.94377616904724</v>
      </c>
      <c r="AF1027" s="14">
        <f>_xlfn.XLOOKUP(C1027,[2]CMg!$S$4:$S$106,[2]CMg!$U$4:$U$106,"----",0,1)</f>
        <v>0.50793288437392992</v>
      </c>
      <c r="AH1027" s="12">
        <f>_xlfn.XLOOKUP($E1027,'[2]Balance económico'!$C:$C,'[2]Balance económico'!$D:$D,"-",0)</f>
        <v>6375328015.7772694</v>
      </c>
      <c r="AI1027" s="12">
        <f>_xlfn.XLOOKUP($E1027,'[2]Balance económico'!$C:$C,'[2]Balance económico'!$E:$E,"-",0)</f>
        <v>48172067074.887741</v>
      </c>
      <c r="AJ1027" s="12">
        <f>_xlfn.XLOOKUP($E1027,'[2]Balance económico'!$C:$C,'[2]Balance económico'!$F:$F,"-",0)</f>
        <v>879755791.67572367</v>
      </c>
      <c r="AK1027" s="6" t="str">
        <f t="shared" si="49"/>
        <v>PPA</v>
      </c>
      <c r="AL1027" s="12" t="str" cm="1">
        <f t="array" ref="AL1027">IFERROR((X1027*[2]!Tabla2[Bloque A] + 'BD Centrales 2025'!Y833*[2]!Tabla2[Bloque B] + 'BD Centrales 2025'!Z833*[2]!Tabla2[Bloque C])*#REF!,"-")</f>
        <v>-</v>
      </c>
      <c r="AM1027" s="12" t="str">
        <f t="shared" si="50"/>
        <v>-</v>
      </c>
      <c r="AN1027" s="12">
        <f>IFERROR((AH1027+AI1027+AJ1027)/(SUMIFS($W$2:$W$1194,$E$2:$E$1194,E1027)*1000*#REF!),0)</f>
        <v>0</v>
      </c>
    </row>
    <row r="1028" spans="1:40" ht="14.4" x14ac:dyDescent="0.3">
      <c r="A1028" s="7">
        <v>2211</v>
      </c>
      <c r="B1028" s="7" t="s">
        <v>3948</v>
      </c>
      <c r="C1028" s="8" t="s">
        <v>3949</v>
      </c>
      <c r="D1028" s="6" t="s">
        <v>3950</v>
      </c>
      <c r="E1028" s="6" t="str">
        <f>_xlfn.XLOOKUP(D1028,'[2]Coordinados SEN'!$A:$A,'[2]Coordinados SEN'!$B:$B,"-",0)</f>
        <v>77.150.881-2</v>
      </c>
      <c r="F1028" s="6" t="s">
        <v>3950</v>
      </c>
      <c r="G1028" s="6">
        <f t="shared" si="48"/>
        <v>1</v>
      </c>
      <c r="H1028" s="6" t="s">
        <v>3951</v>
      </c>
      <c r="I1028" s="6" t="s">
        <v>3952</v>
      </c>
      <c r="J1028" s="6" t="str">
        <f>_xlfn.XLOOKUP(I1028,'[2]Barras CMg'!$E$2:$E$1527,'[2]Barras CMg'!$A$2:$A$1527,"------",0,1)</f>
        <v>------</v>
      </c>
      <c r="K1028" s="6" t="s">
        <v>397</v>
      </c>
      <c r="L1028" s="6">
        <v>2025</v>
      </c>
      <c r="M1028" s="6" t="s">
        <v>495</v>
      </c>
      <c r="N1028" s="6" t="s">
        <v>496</v>
      </c>
      <c r="O1028" s="6" t="s">
        <v>213</v>
      </c>
      <c r="P1028" s="6" t="s">
        <v>48</v>
      </c>
      <c r="Q1028" s="6" t="s">
        <v>48</v>
      </c>
      <c r="R1028" s="6" t="s">
        <v>48</v>
      </c>
      <c r="S1028" s="6" t="s">
        <v>51</v>
      </c>
      <c r="T1028" s="9" t="s">
        <v>3953</v>
      </c>
      <c r="U1028" s="10">
        <v>9.0129999999999999</v>
      </c>
      <c r="V1028" s="10">
        <v>9</v>
      </c>
      <c r="W1028" s="11" t="e">
        <f>_xlfn.XLOOKUP(C1028,#REF!,#REF!,"S/I",0)</f>
        <v>#REF!</v>
      </c>
      <c r="X1028" s="11" t="str">
        <f>_xlfn.XLOOKUP($D1028,[2]Retiros_dinamica!$F:$F,[2]Retiros_dinamica!B:B,"S/I",0)</f>
        <v>S/I</v>
      </c>
      <c r="Y1028" s="11" t="str">
        <f>_xlfn.XLOOKUP($D1028,[2]Retiros_dinamica!$F:$F,[2]Retiros_dinamica!C:C,"S/I",0)</f>
        <v>S/I</v>
      </c>
      <c r="Z1028" s="11" t="str">
        <f>_xlfn.XLOOKUP($D1028,[2]Retiros_dinamica!$F:$F,[2]Retiros_dinamica!D:D,"S/I",0)</f>
        <v>S/I</v>
      </c>
      <c r="AA1028" s="11" t="str">
        <f>_xlfn.XLOOKUP($D1028,[2]Retiros_dinamica!$F:$F,[2]Retiros_dinamica!E:E,"S/I",0)</f>
        <v>S/I</v>
      </c>
      <c r="AB1028" s="6" t="str">
        <f>_xlfn.XLOOKUP(C1028,[2]CMg!$I$4:$I$106,[2]CMg!$M$4:$M$106,"----",0,1)</f>
        <v>----</v>
      </c>
      <c r="AH1028" s="12">
        <f>_xlfn.XLOOKUP($E1028,'[2]Balance económico'!$C:$C,'[2]Balance económico'!$D:$D,"-",0)</f>
        <v>42006691.548659995</v>
      </c>
      <c r="AI1028" s="12" t="str">
        <f>_xlfn.XLOOKUP($E1028,'[2]Balance económico'!$C:$C,'[2]Balance económico'!$E:$E,"-",0)</f>
        <v>----</v>
      </c>
      <c r="AJ1028" s="12" t="str">
        <f>_xlfn.XLOOKUP($E1028,'[2]Balance económico'!$C:$C,'[2]Balance económico'!$F:$F,"-",0)</f>
        <v>----</v>
      </c>
      <c r="AK1028" s="6" t="str">
        <f t="shared" si="49"/>
        <v>PPA</v>
      </c>
      <c r="AL1028" s="12" t="str" cm="1">
        <f t="array" ref="AL1028">IFERROR((X1028*[2]!Tabla2[Bloque A] + 'BD Centrales 2025'!Y798*[2]!Tabla2[Bloque B] + 'BD Centrales 2025'!Z798*[2]!Tabla2[Bloque C])*#REF!,"-")</f>
        <v>-</v>
      </c>
      <c r="AM1028" s="12" t="str">
        <f t="shared" si="50"/>
        <v>-</v>
      </c>
      <c r="AN1028" s="12">
        <f>IFERROR((AH1028+AI1028+AJ1028)/(SUMIFS($W$2:$W$1194,$E$2:$E$1194,E1028)*1000*#REF!),0)</f>
        <v>0</v>
      </c>
    </row>
    <row r="1029" spans="1:40" ht="14.4" x14ac:dyDescent="0.3">
      <c r="A1029" s="7">
        <v>2212</v>
      </c>
      <c r="B1029" s="7" t="s">
        <v>3954</v>
      </c>
      <c r="C1029" s="8" t="s">
        <v>3955</v>
      </c>
      <c r="D1029" s="6" t="s">
        <v>1908</v>
      </c>
      <c r="E1029" s="6" t="str">
        <f>_xlfn.XLOOKUP(D1029,'[2]Coordinados SEN'!$A:$A,'[2]Coordinados SEN'!$B:$B,"-",0)</f>
        <v>77.542.606-3</v>
      </c>
      <c r="F1029" s="6" t="s">
        <v>3956</v>
      </c>
      <c r="G1029" s="6">
        <f t="shared" si="48"/>
        <v>15</v>
      </c>
      <c r="H1029" s="6" t="s">
        <v>3957</v>
      </c>
      <c r="I1029" s="6" t="s">
        <v>1152</v>
      </c>
      <c r="J1029" s="6" t="str">
        <f>_xlfn.XLOOKUP(I1029,'[2]Barras CMg'!$E$2:$E$1527,'[2]Barras CMg'!$A$2:$A$1527,"------",0,1)</f>
        <v>------</v>
      </c>
      <c r="K1029" s="6" t="s">
        <v>397</v>
      </c>
      <c r="L1029" s="6">
        <v>2025</v>
      </c>
      <c r="M1029" s="6" t="s">
        <v>495</v>
      </c>
      <c r="N1029" s="6" t="s">
        <v>496</v>
      </c>
      <c r="O1029" s="6" t="s">
        <v>213</v>
      </c>
      <c r="P1029" s="6" t="s">
        <v>106</v>
      </c>
      <c r="Q1029" s="6" t="s">
        <v>243</v>
      </c>
      <c r="R1029" s="6" t="s">
        <v>1153</v>
      </c>
      <c r="S1029" s="6" t="s">
        <v>51</v>
      </c>
      <c r="T1029" s="9" t="s">
        <v>3795</v>
      </c>
      <c r="U1029" s="10">
        <v>3.0045000000000002</v>
      </c>
      <c r="V1029" s="10">
        <v>3</v>
      </c>
      <c r="W1029" s="11" t="e">
        <f>_xlfn.XLOOKUP(C1029,#REF!,#REF!,"S/I",0)</f>
        <v>#REF!</v>
      </c>
      <c r="X1029" s="11" t="str">
        <f>_xlfn.XLOOKUP($D1029,[2]Retiros_dinamica!$F:$F,[2]Retiros_dinamica!B:B,"S/I",0)</f>
        <v>S/I</v>
      </c>
      <c r="Y1029" s="11" t="str">
        <f>_xlfn.XLOOKUP($D1029,[2]Retiros_dinamica!$F:$F,[2]Retiros_dinamica!C:C,"S/I",0)</f>
        <v>S/I</v>
      </c>
      <c r="Z1029" s="11" t="str">
        <f>_xlfn.XLOOKUP($D1029,[2]Retiros_dinamica!$F:$F,[2]Retiros_dinamica!D:D,"S/I",0)</f>
        <v>S/I</v>
      </c>
      <c r="AA1029" s="11" t="str">
        <f>_xlfn.XLOOKUP($D1029,[2]Retiros_dinamica!$F:$F,[2]Retiros_dinamica!E:E,"S/I",0)</f>
        <v>S/I</v>
      </c>
      <c r="AB1029" s="6" t="str">
        <f>_xlfn.XLOOKUP(C1029,[2]CMg!$I$4:$I$106,[2]CMg!$M$4:$M$106,"----",0,1)</f>
        <v>----</v>
      </c>
      <c r="AC1029" s="6" t="str">
        <f>_xlfn.XLOOKUP(C1029,[2]CMg!$A$4:$A$106,[2]CMg!$B$4:$B$106,"----",0,1)</f>
        <v>----</v>
      </c>
      <c r="AD1029" s="6" t="str">
        <f>_xlfn.XLOOKUP(C1029,'[3]Promedio solar Cmg'!$A$4:$A$106,'[3]Promedio solar Cmg'!$B$4:$B$106,"----",0,1)</f>
        <v>----</v>
      </c>
      <c r="AH1029" s="12">
        <f>_xlfn.XLOOKUP($E1029,'[2]Balance económico'!$C:$C,'[2]Balance económico'!$D:$D,"-",0)</f>
        <v>5234278909.4674969</v>
      </c>
      <c r="AI1029" s="12">
        <f>_xlfn.XLOOKUP($E1029,'[2]Balance económico'!$C:$C,'[2]Balance económico'!$E:$E,"-",0)</f>
        <v>612986473.29659998</v>
      </c>
      <c r="AJ1029" s="12" t="str">
        <f>_xlfn.XLOOKUP($E1029,'[2]Balance económico'!$C:$C,'[2]Balance económico'!$F:$F,"-",0)</f>
        <v>----</v>
      </c>
      <c r="AK1029" s="6" t="str">
        <f t="shared" si="49"/>
        <v>PPA</v>
      </c>
      <c r="AL1029" s="12" t="str" cm="1">
        <f t="array" ref="AL1029">IFERROR((X1029*[2]!Tabla2[Bloque A] + 'BD Centrales 2025'!Y567*[2]!Tabla2[Bloque B] + 'BD Centrales 2025'!Z567*[2]!Tabla2[Bloque C])*#REF!,"-")</f>
        <v>-</v>
      </c>
      <c r="AM1029" s="12" t="str">
        <f t="shared" si="50"/>
        <v>-</v>
      </c>
      <c r="AN1029" s="12">
        <f>IFERROR((AH1029+AI1029+AJ1029)/(SUMIFS($W$2:$W$1194,$E$2:$E$1194,E1029)*1000*#REF!),0)</f>
        <v>0</v>
      </c>
    </row>
    <row r="1030" spans="1:40" ht="14.4" x14ac:dyDescent="0.3">
      <c r="A1030" s="7">
        <v>2213</v>
      </c>
      <c r="B1030" s="7" t="s">
        <v>3958</v>
      </c>
      <c r="C1030" s="8" t="s">
        <v>3959</v>
      </c>
      <c r="D1030" s="6" t="s">
        <v>3960</v>
      </c>
      <c r="E1030" s="6" t="str">
        <f>_xlfn.XLOOKUP(D1030,'[2]Coordinados SEN'!$A:$A,'[2]Coordinados SEN'!$B:$B,"-",0)</f>
        <v>77.139.383-7</v>
      </c>
      <c r="F1030" s="6" t="s">
        <v>3960</v>
      </c>
      <c r="G1030" s="6">
        <f t="shared" si="48"/>
        <v>1</v>
      </c>
      <c r="H1030" s="6" t="s">
        <v>3961</v>
      </c>
      <c r="I1030" s="6" t="s">
        <v>2486</v>
      </c>
      <c r="J1030" s="6" t="str">
        <f>_xlfn.XLOOKUP(I1030,'[2]Barras CMg'!$E$2:$E$1527,'[2]Barras CMg'!$A$2:$A$1527,"------",0,1)</f>
        <v>------</v>
      </c>
      <c r="K1030" s="6" t="s">
        <v>397</v>
      </c>
      <c r="L1030" s="6">
        <v>2025</v>
      </c>
      <c r="M1030" s="6" t="s">
        <v>495</v>
      </c>
      <c r="N1030" s="6" t="s">
        <v>496</v>
      </c>
      <c r="O1030" s="6" t="s">
        <v>213</v>
      </c>
      <c r="P1030" s="6" t="s">
        <v>68</v>
      </c>
      <c r="Q1030" s="6" t="s">
        <v>363</v>
      </c>
      <c r="R1030" s="6" t="s">
        <v>2318</v>
      </c>
      <c r="S1030" s="6" t="s">
        <v>51</v>
      </c>
      <c r="T1030" s="9" t="s">
        <v>3962</v>
      </c>
      <c r="U1030" s="10">
        <v>3.6819999999999999</v>
      </c>
      <c r="V1030" s="10">
        <v>3.18</v>
      </c>
      <c r="W1030" s="11" t="e">
        <f>_xlfn.XLOOKUP(C1030,#REF!,#REF!,"S/I",0)</f>
        <v>#REF!</v>
      </c>
      <c r="X1030" s="11" t="str">
        <f>_xlfn.XLOOKUP($D1030,[2]Retiros_dinamica!$F:$F,[2]Retiros_dinamica!B:B,"S/I",0)</f>
        <v>S/I</v>
      </c>
      <c r="Y1030" s="11" t="str">
        <f>_xlfn.XLOOKUP($D1030,[2]Retiros_dinamica!$F:$F,[2]Retiros_dinamica!C:C,"S/I",0)</f>
        <v>S/I</v>
      </c>
      <c r="Z1030" s="11" t="str">
        <f>_xlfn.XLOOKUP($D1030,[2]Retiros_dinamica!$F:$F,[2]Retiros_dinamica!D:D,"S/I",0)</f>
        <v>S/I</v>
      </c>
      <c r="AA1030" s="11" t="str">
        <f>_xlfn.XLOOKUP($D1030,[2]Retiros_dinamica!$F:$F,[2]Retiros_dinamica!E:E,"S/I",0)</f>
        <v>S/I</v>
      </c>
      <c r="AB1030" s="6" t="str">
        <f>_xlfn.XLOOKUP(C1030,[2]CMg!$I$4:$I$106,[2]CMg!$M$4:$M$106,"----",0,1)</f>
        <v>----</v>
      </c>
      <c r="AC1030" s="6" t="str">
        <f>_xlfn.XLOOKUP(C1030,[2]CMg!$A$4:$A$106,[2]CMg!$B$4:$B$106,"----",0,1)</f>
        <v>----</v>
      </c>
      <c r="AD1030" s="6" t="str">
        <f>_xlfn.XLOOKUP(C1030,'[3]Promedio solar Cmg'!$A$4:$A$106,'[3]Promedio solar Cmg'!$B$4:$B$106,"----",0,1)</f>
        <v>----</v>
      </c>
      <c r="AH1030" s="12">
        <f>_xlfn.XLOOKUP($E1030,'[2]Balance económico'!$C:$C,'[2]Balance económico'!$D:$D,"-",0)</f>
        <v>510287075.02037883</v>
      </c>
      <c r="AI1030" s="12">
        <f>_xlfn.XLOOKUP($E1030,'[2]Balance económico'!$C:$C,'[2]Balance económico'!$E:$E,"-",0)</f>
        <v>36199766.952</v>
      </c>
      <c r="AJ1030" s="12" t="str">
        <f>_xlfn.XLOOKUP($E1030,'[2]Balance económico'!$C:$C,'[2]Balance económico'!$F:$F,"-",0)</f>
        <v>----</v>
      </c>
      <c r="AK1030" s="6" t="str">
        <f t="shared" si="49"/>
        <v>PPA</v>
      </c>
      <c r="AL1030" s="12" t="str" cm="1">
        <f t="array" ref="AL1030">IFERROR((X1030*[2]!Tabla2[Bloque A] + 'BD Centrales 2025'!Y235*[2]!Tabla2[Bloque B] + 'BD Centrales 2025'!Z235*[2]!Tabla2[Bloque C])*#REF!,"-")</f>
        <v>-</v>
      </c>
      <c r="AM1030" s="12" t="str">
        <f t="shared" si="50"/>
        <v>-</v>
      </c>
      <c r="AN1030" s="12">
        <f>IFERROR((AH1030+AI1030+AJ1030)/(SUMIFS($W$2:$W$1194,$E$2:$E$1194,E1030)*1000*#REF!),0)</f>
        <v>0</v>
      </c>
    </row>
    <row r="1031" spans="1:40" ht="14.4" x14ac:dyDescent="0.3">
      <c r="A1031" s="7">
        <v>2214</v>
      </c>
      <c r="B1031" s="7" t="s">
        <v>3963</v>
      </c>
      <c r="C1031" s="8" t="s">
        <v>3964</v>
      </c>
      <c r="D1031" s="6" t="s">
        <v>3965</v>
      </c>
      <c r="E1031" s="6" t="str">
        <f>_xlfn.XLOOKUP(D1031,'[2]Coordinados SEN'!$A:$A,'[2]Coordinados SEN'!$B:$B,"-",0)</f>
        <v>77.116.747-0</v>
      </c>
      <c r="F1031" s="6" t="s">
        <v>3965</v>
      </c>
      <c r="G1031" s="6">
        <f t="shared" si="48"/>
        <v>1</v>
      </c>
      <c r="H1031" s="6" t="s">
        <v>3966</v>
      </c>
      <c r="I1031" s="6" t="s">
        <v>3402</v>
      </c>
      <c r="J1031" s="6" t="str">
        <f>_xlfn.XLOOKUP(I1031,'[2]Barras CMg'!$E$2:$E$1527,'[2]Barras CMg'!$A$2:$A$1527,"------",0,1)</f>
        <v>------</v>
      </c>
      <c r="K1031" s="6" t="s">
        <v>397</v>
      </c>
      <c r="L1031" s="6">
        <v>2025</v>
      </c>
      <c r="M1031" s="6" t="s">
        <v>495</v>
      </c>
      <c r="N1031" s="6" t="s">
        <v>496</v>
      </c>
      <c r="O1031" s="6" t="s">
        <v>213</v>
      </c>
      <c r="P1031" s="6" t="s">
        <v>48</v>
      </c>
      <c r="Q1031" s="6" t="s">
        <v>48</v>
      </c>
      <c r="R1031" s="6" t="s">
        <v>3403</v>
      </c>
      <c r="S1031" s="6" t="s">
        <v>51</v>
      </c>
      <c r="T1031" s="9" t="s">
        <v>3479</v>
      </c>
      <c r="U1031" s="10">
        <v>9.0129999999999999</v>
      </c>
      <c r="V1031" s="10">
        <v>9</v>
      </c>
      <c r="W1031" s="11" t="e">
        <f>_xlfn.XLOOKUP(C1031,#REF!,#REF!,"S/I",0)</f>
        <v>#REF!</v>
      </c>
      <c r="X1031" s="11" t="str">
        <f>_xlfn.XLOOKUP($D1031,[2]Retiros_dinamica!$F:$F,[2]Retiros_dinamica!B:B,"S/I",0)</f>
        <v>S/I</v>
      </c>
      <c r="Y1031" s="11" t="str">
        <f>_xlfn.XLOOKUP($D1031,[2]Retiros_dinamica!$F:$F,[2]Retiros_dinamica!C:C,"S/I",0)</f>
        <v>S/I</v>
      </c>
      <c r="Z1031" s="11" t="str">
        <f>_xlfn.XLOOKUP($D1031,[2]Retiros_dinamica!$F:$F,[2]Retiros_dinamica!D:D,"S/I",0)</f>
        <v>S/I</v>
      </c>
      <c r="AA1031" s="11" t="str">
        <f>_xlfn.XLOOKUP($D1031,[2]Retiros_dinamica!$F:$F,[2]Retiros_dinamica!E:E,"S/I",0)</f>
        <v>S/I</v>
      </c>
      <c r="AB1031" s="6" t="str">
        <f>_xlfn.XLOOKUP(C1031,[2]CMg!$I$4:$I$106,[2]CMg!$M$4:$M$106,"----",0,1)</f>
        <v>----</v>
      </c>
      <c r="AC1031" s="6" t="str">
        <f>_xlfn.XLOOKUP(C1031,[2]CMg!$A$4:$A$106,[2]CMg!$B$4:$B$106,"----",0,1)</f>
        <v>----</v>
      </c>
      <c r="AD1031" s="6" t="str">
        <f>_xlfn.XLOOKUP(C1031,'[3]Promedio solar Cmg'!$A$4:$A$106,'[3]Promedio solar Cmg'!$B$4:$B$106,"----",0,1)</f>
        <v>----</v>
      </c>
      <c r="AH1031" s="12">
        <f>_xlfn.XLOOKUP($E1031,'[2]Balance económico'!$C:$C,'[2]Balance económico'!$D:$D,"-",0)</f>
        <v>1054807606.6012552</v>
      </c>
      <c r="AI1031" s="12">
        <f>_xlfn.XLOOKUP($E1031,'[2]Balance económico'!$C:$C,'[2]Balance económico'!$E:$E,"-",0)</f>
        <v>54588163.960999995</v>
      </c>
      <c r="AJ1031" s="12" t="str">
        <f>_xlfn.XLOOKUP($E1031,'[2]Balance económico'!$C:$C,'[2]Balance económico'!$F:$F,"-",0)</f>
        <v>----</v>
      </c>
      <c r="AK1031" s="6" t="str">
        <f t="shared" si="49"/>
        <v>PPA</v>
      </c>
      <c r="AL1031" s="12" t="str" cm="1">
        <f t="array" ref="AL1031">IFERROR((X1031*[2]!Tabla2[Bloque A] + 'BD Centrales 2025'!Y300*[2]!Tabla2[Bloque B] + 'BD Centrales 2025'!Z300*[2]!Tabla2[Bloque C])*#REF!,"-")</f>
        <v>-</v>
      </c>
      <c r="AM1031" s="12" t="str">
        <f t="shared" si="50"/>
        <v>-</v>
      </c>
      <c r="AN1031" s="12">
        <f>IFERROR((AH1031+AI1031+AJ1031)/(SUMIFS($W$2:$W$1194,$E$2:$E$1194,E1031)*1000*#REF!),0)</f>
        <v>0</v>
      </c>
    </row>
    <row r="1032" spans="1:40" ht="14.4" x14ac:dyDescent="0.3">
      <c r="A1032" s="7">
        <v>2215</v>
      </c>
      <c r="B1032" s="7" t="s">
        <v>3967</v>
      </c>
      <c r="C1032" s="8" t="s">
        <v>3968</v>
      </c>
      <c r="D1032" s="6" t="s">
        <v>1308</v>
      </c>
      <c r="E1032" s="6" t="str">
        <f>_xlfn.XLOOKUP(D1032,'[2]Coordinados SEN'!$A:$A,'[2]Coordinados SEN'!$B:$B,"-",0)</f>
        <v>77.810.911-5</v>
      </c>
      <c r="F1032" s="6" t="s">
        <v>3969</v>
      </c>
      <c r="G1032" s="6">
        <f t="shared" si="48"/>
        <v>8</v>
      </c>
      <c r="H1032" s="6" t="s">
        <v>3970</v>
      </c>
      <c r="I1032" s="6" t="s">
        <v>1979</v>
      </c>
      <c r="J1032" s="6" t="str">
        <f>_xlfn.XLOOKUP(I1032,'[2]Barras CMg'!$E$2:$E$1527,'[2]Barras CMg'!$A$2:$A$1527,"------",0,1)</f>
        <v>------</v>
      </c>
      <c r="K1032" s="6" t="s">
        <v>397</v>
      </c>
      <c r="L1032" s="6">
        <v>2025</v>
      </c>
      <c r="M1032" s="6" t="s">
        <v>495</v>
      </c>
      <c r="N1032" s="6" t="s">
        <v>496</v>
      </c>
      <c r="O1032" s="6" t="s">
        <v>213</v>
      </c>
      <c r="P1032" s="6" t="s">
        <v>164</v>
      </c>
      <c r="Q1032" s="6" t="s">
        <v>831</v>
      </c>
      <c r="R1032" s="6" t="s">
        <v>2405</v>
      </c>
      <c r="S1032" s="6" t="s">
        <v>51</v>
      </c>
      <c r="T1032" s="9" t="s">
        <v>3971</v>
      </c>
      <c r="U1032" s="10">
        <v>9.0120000000000005</v>
      </c>
      <c r="V1032" s="10">
        <v>9</v>
      </c>
      <c r="W1032" s="11" t="e">
        <f>_xlfn.XLOOKUP(C1032,#REF!,#REF!,"S/I",0)</f>
        <v>#REF!</v>
      </c>
      <c r="X1032" s="11" t="str">
        <f>_xlfn.XLOOKUP($D1032,[2]Retiros_dinamica!$F:$F,[2]Retiros_dinamica!B:B,"S/I",0)</f>
        <v>S/I</v>
      </c>
      <c r="Y1032" s="11" t="str">
        <f>_xlfn.XLOOKUP($D1032,[2]Retiros_dinamica!$F:$F,[2]Retiros_dinamica!C:C,"S/I",0)</f>
        <v>S/I</v>
      </c>
      <c r="Z1032" s="11" t="str">
        <f>_xlfn.XLOOKUP($D1032,[2]Retiros_dinamica!$F:$F,[2]Retiros_dinamica!D:D,"S/I",0)</f>
        <v>S/I</v>
      </c>
      <c r="AA1032" s="11" t="str">
        <f>_xlfn.XLOOKUP($D1032,[2]Retiros_dinamica!$F:$F,[2]Retiros_dinamica!E:E,"S/I",0)</f>
        <v>S/I</v>
      </c>
      <c r="AB1032" s="6" t="str">
        <f>_xlfn.XLOOKUP(C1032,[2]CMg!$I$4:$I$106,[2]CMg!$M$4:$M$106,"----",0,1)</f>
        <v>----</v>
      </c>
      <c r="AC1032" s="6" t="str">
        <f>_xlfn.XLOOKUP(C1032,[2]CMg!$A$4:$A$106,[2]CMg!$B$4:$B$106,"----",0,1)</f>
        <v>----</v>
      </c>
      <c r="AD1032" s="6" t="str">
        <f>_xlfn.XLOOKUP(C1032,'[3]Promedio solar Cmg'!$A$4:$A$106,'[3]Promedio solar Cmg'!$B$4:$B$106,"----",0,1)</f>
        <v>----</v>
      </c>
      <c r="AH1032" s="12">
        <f>_xlfn.XLOOKUP($E1032,'[2]Balance económico'!$C:$C,'[2]Balance económico'!$D:$D,"-",0)</f>
        <v>2984711096.9386449</v>
      </c>
      <c r="AI1032" s="12">
        <f>_xlfn.XLOOKUP($E1032,'[2]Balance económico'!$C:$C,'[2]Balance económico'!$E:$E,"-",0)</f>
        <v>321112446.4774</v>
      </c>
      <c r="AJ1032" s="12" t="str">
        <f>_xlfn.XLOOKUP($E1032,'[2]Balance económico'!$C:$C,'[2]Balance económico'!$F:$F,"-",0)</f>
        <v>----</v>
      </c>
      <c r="AK1032" s="6" t="str">
        <f t="shared" si="49"/>
        <v>PPA</v>
      </c>
      <c r="AL1032" s="12" t="str" cm="1">
        <f t="array" ref="AL1032">IFERROR((X1032*[2]!Tabla2[Bloque A] + 'BD Centrales 2025'!Y501*[2]!Tabla2[Bloque B] + 'BD Centrales 2025'!Z501*[2]!Tabla2[Bloque C])*#REF!,"-")</f>
        <v>-</v>
      </c>
      <c r="AM1032" s="12" t="str">
        <f t="shared" si="50"/>
        <v>-</v>
      </c>
      <c r="AN1032" s="12">
        <f>IFERROR((AH1032+AI1032+AJ1032)/(SUMIFS($W$2:$W$1194,$E$2:$E$1194,E1032)*1000*#REF!),0)</f>
        <v>0</v>
      </c>
    </row>
    <row r="1033" spans="1:40" ht="14.4" x14ac:dyDescent="0.3">
      <c r="A1033" s="7">
        <v>2216</v>
      </c>
      <c r="B1033" s="7" t="s">
        <v>3972</v>
      </c>
      <c r="C1033" s="8" t="s">
        <v>3973</v>
      </c>
      <c r="D1033" s="6" t="s">
        <v>3974</v>
      </c>
      <c r="E1033" s="6" t="str">
        <f>_xlfn.XLOOKUP(D1033,'[2]Coordinados SEN'!$A:$A,'[2]Coordinados SEN'!$B:$B,"-",0)</f>
        <v>77.147.239-7</v>
      </c>
      <c r="F1033" s="6" t="s">
        <v>3974</v>
      </c>
      <c r="G1033" s="6">
        <f t="shared" si="48"/>
        <v>1</v>
      </c>
      <c r="H1033" s="6" t="s">
        <v>3975</v>
      </c>
      <c r="I1033" s="6" t="s">
        <v>3975</v>
      </c>
      <c r="J1033" s="6" t="str">
        <f>_xlfn.XLOOKUP(I1033,'[2]Barras CMg'!$E$2:$E$1527,'[2]Barras CMg'!$A$2:$A$1527,"------",0,1)</f>
        <v>------</v>
      </c>
      <c r="K1033" s="6" t="s">
        <v>397</v>
      </c>
      <c r="L1033" s="6">
        <v>2025</v>
      </c>
      <c r="M1033" s="6" t="s">
        <v>495</v>
      </c>
      <c r="N1033" s="6" t="s">
        <v>496</v>
      </c>
      <c r="O1033" s="6" t="s">
        <v>213</v>
      </c>
      <c r="P1033" s="6" t="s">
        <v>164</v>
      </c>
      <c r="Q1033" s="6" t="s">
        <v>2819</v>
      </c>
      <c r="R1033" s="6" t="s">
        <v>2820</v>
      </c>
      <c r="S1033" s="6" t="s">
        <v>51</v>
      </c>
      <c r="T1033" s="9" t="s">
        <v>3976</v>
      </c>
      <c r="U1033" s="10">
        <v>9.01</v>
      </c>
      <c r="V1033" s="10">
        <v>9</v>
      </c>
      <c r="W1033" s="11" t="e">
        <f>_xlfn.XLOOKUP(C1033,#REF!,#REF!,"S/I",0)</f>
        <v>#REF!</v>
      </c>
      <c r="X1033" s="11" t="str">
        <f>_xlfn.XLOOKUP($D1033,[2]Retiros_dinamica!$F:$F,[2]Retiros_dinamica!B:B,"S/I",0)</f>
        <v>S/I</v>
      </c>
      <c r="Y1033" s="11" t="str">
        <f>_xlfn.XLOOKUP($D1033,[2]Retiros_dinamica!$F:$F,[2]Retiros_dinamica!C:C,"S/I",0)</f>
        <v>S/I</v>
      </c>
      <c r="Z1033" s="11" t="str">
        <f>_xlfn.XLOOKUP($D1033,[2]Retiros_dinamica!$F:$F,[2]Retiros_dinamica!D:D,"S/I",0)</f>
        <v>S/I</v>
      </c>
      <c r="AA1033" s="11" t="str">
        <f>_xlfn.XLOOKUP($D1033,[2]Retiros_dinamica!$F:$F,[2]Retiros_dinamica!E:E,"S/I",0)</f>
        <v>S/I</v>
      </c>
      <c r="AB1033" s="6" t="str">
        <f>_xlfn.XLOOKUP(C1033,[2]CMg!$I$4:$I$106,[2]CMg!$M$4:$M$106,"----",0,1)</f>
        <v>----</v>
      </c>
      <c r="AC1033" s="6" t="str">
        <f>_xlfn.XLOOKUP(C1033,[2]CMg!$A$4:$A$106,[2]CMg!$B$4:$B$106,"----",0,1)</f>
        <v>----</v>
      </c>
      <c r="AD1033" s="6" t="str">
        <f>_xlfn.XLOOKUP(C1033,'[3]Promedio solar Cmg'!$A$4:$A$106,'[3]Promedio solar Cmg'!$B$4:$B$106,"----",0,1)</f>
        <v>----</v>
      </c>
      <c r="AH1033" s="12">
        <f>_xlfn.XLOOKUP($E1033,'[2]Balance económico'!$C:$C,'[2]Balance económico'!$D:$D,"-",0)</f>
        <v>1277465849.1144042</v>
      </c>
      <c r="AI1033" s="12">
        <f>_xlfn.XLOOKUP($E1033,'[2]Balance económico'!$C:$C,'[2]Balance económico'!$E:$E,"-",0)</f>
        <v>78623919.717199996</v>
      </c>
      <c r="AJ1033" s="12" t="str">
        <f>_xlfn.XLOOKUP($E1033,'[2]Balance económico'!$C:$C,'[2]Balance económico'!$F:$F,"-",0)</f>
        <v>----</v>
      </c>
      <c r="AK1033" s="6" t="str">
        <f t="shared" si="49"/>
        <v>PPA</v>
      </c>
      <c r="AL1033" s="12" t="str" cm="1">
        <f t="array" ref="AL1033">IFERROR((X1033*[2]!Tabla2[Bloque A] + 'BD Centrales 2025'!Y333*[2]!Tabla2[Bloque B] + 'BD Centrales 2025'!Z333*[2]!Tabla2[Bloque C])*#REF!,"-")</f>
        <v>-</v>
      </c>
      <c r="AM1033" s="12" t="str">
        <f t="shared" si="50"/>
        <v>-</v>
      </c>
      <c r="AN1033" s="12">
        <f>IFERROR((AH1033+AI1033+AJ1033)/(SUMIFS($W$2:$W$1194,$E$2:$E$1194,E1033)*1000*#REF!),0)</f>
        <v>0</v>
      </c>
    </row>
    <row r="1034" spans="1:40" ht="14.4" x14ac:dyDescent="0.3">
      <c r="A1034" s="7">
        <v>2217</v>
      </c>
      <c r="B1034" s="7" t="s">
        <v>3977</v>
      </c>
      <c r="C1034" s="8" t="s">
        <v>3978</v>
      </c>
      <c r="D1034" s="6" t="s">
        <v>3979</v>
      </c>
      <c r="E1034" s="6" t="str">
        <f>_xlfn.XLOOKUP(D1034,'[2]Coordinados SEN'!$A:$A,'[2]Coordinados SEN'!$B:$B,"-",0)</f>
        <v>77.044.651-1</v>
      </c>
      <c r="F1034" s="6" t="s">
        <v>3979</v>
      </c>
      <c r="G1034" s="6">
        <f t="shared" si="48"/>
        <v>1</v>
      </c>
      <c r="H1034" s="6" t="s">
        <v>3497</v>
      </c>
      <c r="I1034" s="6" t="s">
        <v>2266</v>
      </c>
      <c r="J1034" s="6" t="str">
        <f>_xlfn.XLOOKUP(I1034,'[2]Barras CMg'!$E$2:$E$1527,'[2]Barras CMg'!$A$2:$A$1527,"------",0,1)</f>
        <v>------</v>
      </c>
      <c r="K1034" s="6" t="s">
        <v>397</v>
      </c>
      <c r="L1034" s="6">
        <v>2025</v>
      </c>
      <c r="M1034" s="6" t="s">
        <v>495</v>
      </c>
      <c r="N1034" s="6" t="s">
        <v>496</v>
      </c>
      <c r="O1034" s="6" t="s">
        <v>213</v>
      </c>
      <c r="P1034" s="6" t="s">
        <v>164</v>
      </c>
      <c r="Q1034" s="6" t="s">
        <v>707</v>
      </c>
      <c r="R1034" s="6" t="s">
        <v>1011</v>
      </c>
      <c r="S1034" s="6" t="s">
        <v>51</v>
      </c>
      <c r="T1034" s="9" t="s">
        <v>3980</v>
      </c>
      <c r="U1034" s="10">
        <v>9.5020000000000007</v>
      </c>
      <c r="V1034" s="10">
        <v>9</v>
      </c>
      <c r="W1034" s="11" t="e">
        <f>_xlfn.XLOOKUP(C1034,#REF!,#REF!,"S/I",0)</f>
        <v>#REF!</v>
      </c>
      <c r="X1034" s="11" t="str">
        <f>_xlfn.XLOOKUP($D1034,[2]Retiros_dinamica!$F:$F,[2]Retiros_dinamica!B:B,"S/I",0)</f>
        <v>S/I</v>
      </c>
      <c r="Y1034" s="11" t="str">
        <f>_xlfn.XLOOKUP($D1034,[2]Retiros_dinamica!$F:$F,[2]Retiros_dinamica!C:C,"S/I",0)</f>
        <v>S/I</v>
      </c>
      <c r="Z1034" s="11" t="str">
        <f>_xlfn.XLOOKUP($D1034,[2]Retiros_dinamica!$F:$F,[2]Retiros_dinamica!D:D,"S/I",0)</f>
        <v>S/I</v>
      </c>
      <c r="AA1034" s="11" t="str">
        <f>_xlfn.XLOOKUP($D1034,[2]Retiros_dinamica!$F:$F,[2]Retiros_dinamica!E:E,"S/I",0)</f>
        <v>S/I</v>
      </c>
      <c r="AB1034" s="6" t="str">
        <f>_xlfn.XLOOKUP(C1034,[2]CMg!$I$4:$I$106,[2]CMg!$M$4:$M$106,"----",0,1)</f>
        <v>----</v>
      </c>
      <c r="AC1034" s="6" t="str">
        <f>_xlfn.XLOOKUP(C1034,[2]CMg!$A$4:$A$106,[2]CMg!$B$4:$B$106,"----",0,1)</f>
        <v>----</v>
      </c>
      <c r="AD1034" s="6" t="str">
        <f>_xlfn.XLOOKUP(C1034,'[3]Promedio solar Cmg'!$A$4:$A$106,'[3]Promedio solar Cmg'!$B$4:$B$106,"----",0,1)</f>
        <v>----</v>
      </c>
      <c r="AH1034" s="12">
        <f>_xlfn.XLOOKUP($E1034,'[2]Balance económico'!$C:$C,'[2]Balance económico'!$D:$D,"-",0)</f>
        <v>966263402.80409896</v>
      </c>
      <c r="AI1034" s="12">
        <f>_xlfn.XLOOKUP($E1034,'[2]Balance económico'!$C:$C,'[2]Balance económico'!$E:$E,"-",0)</f>
        <v>126784545.54680002</v>
      </c>
      <c r="AJ1034" s="12" t="str">
        <f>_xlfn.XLOOKUP($E1034,'[2]Balance económico'!$C:$C,'[2]Balance económico'!$F:$F,"-",0)</f>
        <v>----</v>
      </c>
      <c r="AK1034" s="6" t="str">
        <f t="shared" si="49"/>
        <v>PPA</v>
      </c>
      <c r="AL1034" s="12" t="str" cm="1">
        <f t="array" ref="AL1034">IFERROR((X1034*[2]!Tabla2[Bloque A] + 'BD Centrales 2025'!Y441*[2]!Tabla2[Bloque B] + 'BD Centrales 2025'!Z441*[2]!Tabla2[Bloque C])*#REF!,"-")</f>
        <v>-</v>
      </c>
      <c r="AM1034" s="12" t="str">
        <f t="shared" si="50"/>
        <v>-</v>
      </c>
      <c r="AN1034" s="12">
        <f>IFERROR((AH1034+AI1034+AJ1034)/(SUMIFS($W$2:$W$1194,$E$2:$E$1194,E1034)*1000*#REF!),0)</f>
        <v>0</v>
      </c>
    </row>
    <row r="1035" spans="1:40" ht="14.4" x14ac:dyDescent="0.3">
      <c r="A1035" s="7">
        <v>2218</v>
      </c>
      <c r="B1035" s="7" t="s">
        <v>3981</v>
      </c>
      <c r="C1035" s="8" t="s">
        <v>3982</v>
      </c>
      <c r="D1035" s="6" t="s">
        <v>584</v>
      </c>
      <c r="E1035" s="6" t="str">
        <f>_xlfn.XLOOKUP(D1035,'[2]Coordinados SEN'!$A:$A,'[2]Coordinados SEN'!$B:$B,"-",0)</f>
        <v>76.412.562-2</v>
      </c>
      <c r="F1035" s="6" t="s">
        <v>584</v>
      </c>
      <c r="G1035" s="6">
        <f t="shared" si="48"/>
        <v>39</v>
      </c>
      <c r="H1035" s="6" t="s">
        <v>3983</v>
      </c>
      <c r="I1035" s="6" t="s">
        <v>1146</v>
      </c>
      <c r="J1035" s="6" t="str">
        <f>_xlfn.XLOOKUP(I1035,'[2]Barras CMg'!$E$2:$E$1527,'[2]Barras CMg'!$A$2:$A$1527,"------",0,1)</f>
        <v>------</v>
      </c>
      <c r="K1035" s="6" t="s">
        <v>397</v>
      </c>
      <c r="L1035" s="6">
        <v>2025</v>
      </c>
      <c r="M1035" s="6" t="s">
        <v>495</v>
      </c>
      <c r="N1035" s="6" t="s">
        <v>496</v>
      </c>
      <c r="O1035" s="6" t="s">
        <v>213</v>
      </c>
      <c r="P1035" s="6" t="s">
        <v>106</v>
      </c>
      <c r="Q1035" s="6" t="s">
        <v>243</v>
      </c>
      <c r="R1035" s="6" t="s">
        <v>1147</v>
      </c>
      <c r="S1035" s="6" t="s">
        <v>51</v>
      </c>
      <c r="T1035" s="9" t="s">
        <v>3984</v>
      </c>
      <c r="U1035" s="10">
        <v>3.0059999999999998</v>
      </c>
      <c r="V1035" s="10">
        <v>3</v>
      </c>
      <c r="W1035" s="11" t="e">
        <f>_xlfn.XLOOKUP(C1035,#REF!,#REF!,"S/I",0)</f>
        <v>#REF!</v>
      </c>
      <c r="X1035" s="11" t="str">
        <f>_xlfn.XLOOKUP($D1035,[2]Retiros_dinamica!$F:$F,[2]Retiros_dinamica!B:B,"S/I",0)</f>
        <v>S/I</v>
      </c>
      <c r="Y1035" s="11" t="str">
        <f>_xlfn.XLOOKUP($D1035,[2]Retiros_dinamica!$F:$F,[2]Retiros_dinamica!C:C,"S/I",0)</f>
        <v>S/I</v>
      </c>
      <c r="Z1035" s="11" t="str">
        <f>_xlfn.XLOOKUP($D1035,[2]Retiros_dinamica!$F:$F,[2]Retiros_dinamica!D:D,"S/I",0)</f>
        <v>S/I</v>
      </c>
      <c r="AA1035" s="11" t="str">
        <f>_xlfn.XLOOKUP($D1035,[2]Retiros_dinamica!$F:$F,[2]Retiros_dinamica!E:E,"S/I",0)</f>
        <v>S/I</v>
      </c>
      <c r="AB1035" s="6" t="str">
        <f>_xlfn.XLOOKUP(C1035,[2]CMg!$I$4:$I$106,[2]CMg!$M$4:$M$106,"----",0,1)</f>
        <v>----</v>
      </c>
      <c r="AC1035" s="6" t="str">
        <f>_xlfn.XLOOKUP(C1035,[2]CMg!$A$4:$A$106,[2]CMg!$B$4:$B$106,"----",0,1)</f>
        <v>----</v>
      </c>
      <c r="AD1035" s="6" t="str">
        <f>_xlfn.XLOOKUP(C1035,'[3]Promedio solar Cmg'!$A$4:$A$106,'[3]Promedio solar Cmg'!$B$4:$B$106,"----",0,1)</f>
        <v>----</v>
      </c>
      <c r="AH1035" s="12">
        <f>_xlfn.XLOOKUP($E1035,'[2]Balance económico'!$C:$C,'[2]Balance económico'!$D:$D,"-",0)</f>
        <v>6375328015.7772694</v>
      </c>
      <c r="AI1035" s="12">
        <f>_xlfn.XLOOKUP($E1035,'[2]Balance económico'!$C:$C,'[2]Balance económico'!$E:$E,"-",0)</f>
        <v>48172067074.887741</v>
      </c>
      <c r="AJ1035" s="12">
        <f>_xlfn.XLOOKUP($E1035,'[2]Balance económico'!$C:$C,'[2]Balance económico'!$F:$F,"-",0)</f>
        <v>879755791.67572367</v>
      </c>
      <c r="AK1035" s="6" t="str">
        <f t="shared" si="49"/>
        <v>PPA</v>
      </c>
      <c r="AL1035" s="12" t="str" cm="1">
        <f t="array" ref="AL1035">IFERROR((X1035*[2]!Tabla2[Bloque A] + 'BD Centrales 2025'!Y775*[2]!Tabla2[Bloque B] + 'BD Centrales 2025'!Z775*[2]!Tabla2[Bloque C])*#REF!,"-")</f>
        <v>-</v>
      </c>
      <c r="AM1035" s="12" t="str">
        <f t="shared" si="50"/>
        <v>-</v>
      </c>
      <c r="AN1035" s="12">
        <f>IFERROR((AH1035+AI1035+AJ1035)/(SUMIFS($W$2:$W$1194,$E$2:$E$1194,E1035)*1000*#REF!),0)</f>
        <v>0</v>
      </c>
    </row>
    <row r="1036" spans="1:40" ht="14.4" x14ac:dyDescent="0.3">
      <c r="A1036" s="7">
        <v>2219</v>
      </c>
      <c r="B1036" s="7" t="s">
        <v>4065</v>
      </c>
      <c r="C1036" s="8" t="s">
        <v>4066</v>
      </c>
      <c r="D1036" s="6" t="s">
        <v>4067</v>
      </c>
      <c r="E1036" s="6" t="str">
        <f>_xlfn.XLOOKUP(D1036,'[2]Coordinados SEN'!$A:$A,'[2]Coordinados SEN'!$B:$B,"-",0)</f>
        <v>77.125.606-6</v>
      </c>
      <c r="F1036" s="6" t="s">
        <v>4067</v>
      </c>
      <c r="G1036" s="6">
        <f t="shared" si="48"/>
        <v>1</v>
      </c>
      <c r="H1036" s="6" t="s">
        <v>4068</v>
      </c>
      <c r="I1036" s="6" t="s">
        <v>4069</v>
      </c>
      <c r="J1036" s="6" t="str">
        <f>_xlfn.XLOOKUP(I1036,'[2]Barras CMg'!$E$2:$E$1527,'[2]Barras CMg'!$A$2:$A$1527,"------",0,1)</f>
        <v>------</v>
      </c>
      <c r="K1036" s="6" t="s">
        <v>397</v>
      </c>
      <c r="L1036" s="6">
        <v>2025</v>
      </c>
      <c r="M1036" s="6" t="s">
        <v>495</v>
      </c>
      <c r="N1036" s="6" t="s">
        <v>496</v>
      </c>
      <c r="O1036" s="6" t="s">
        <v>213</v>
      </c>
      <c r="P1036" s="6" t="s">
        <v>497</v>
      </c>
      <c r="Q1036" s="6" t="s">
        <v>557</v>
      </c>
      <c r="R1036" s="6" t="s">
        <v>4070</v>
      </c>
      <c r="S1036" s="6" t="s">
        <v>51</v>
      </c>
      <c r="T1036" s="9" t="s">
        <v>4071</v>
      </c>
      <c r="U1036" s="10">
        <v>8.3019999999999996</v>
      </c>
      <c r="V1036" s="10">
        <v>7.8</v>
      </c>
      <c r="W1036" s="11" t="e">
        <f>_xlfn.XLOOKUP(C1036,#REF!,#REF!,"S/I",0)</f>
        <v>#REF!</v>
      </c>
      <c r="X1036" s="11" t="str">
        <f>_xlfn.XLOOKUP($D1036,[2]Retiros_dinamica!$F:$F,[2]Retiros_dinamica!B:B,"S/I",0)</f>
        <v>S/I</v>
      </c>
      <c r="Y1036" s="11" t="str">
        <f>_xlfn.XLOOKUP($D1036,[2]Retiros_dinamica!$F:$F,[2]Retiros_dinamica!C:C,"S/I",0)</f>
        <v>S/I</v>
      </c>
      <c r="Z1036" s="11" t="str">
        <f>_xlfn.XLOOKUP($D1036,[2]Retiros_dinamica!$F:$F,[2]Retiros_dinamica!D:D,"S/I",0)</f>
        <v>S/I</v>
      </c>
      <c r="AA1036" s="11" t="str">
        <f>_xlfn.XLOOKUP($D1036,[2]Retiros_dinamica!$F:$F,[2]Retiros_dinamica!E:E,"S/I",0)</f>
        <v>S/I</v>
      </c>
      <c r="AB1036" s="6" t="str">
        <f>_xlfn.XLOOKUP(C1036,[2]CMg!$I$4:$I$106,[2]CMg!$M$4:$M$106,"----",0,1)</f>
        <v>----</v>
      </c>
      <c r="AC1036" s="6" t="str">
        <f>_xlfn.XLOOKUP(C1036,[2]CMg!$A$4:$A$106,[2]CMg!$B$4:$B$106,"----",0,1)</f>
        <v>----</v>
      </c>
      <c r="AD1036" s="6" t="str">
        <f>_xlfn.XLOOKUP(C1036,'[3]Promedio solar Cmg'!$A$4:$A$106,'[3]Promedio solar Cmg'!$B$4:$B$106,"----",0,1)</f>
        <v>----</v>
      </c>
      <c r="AH1036" s="12">
        <f>_xlfn.XLOOKUP($E1036,'[2]Balance económico'!$C:$C,'[2]Balance económico'!$D:$D,"-",0)</f>
        <v>888737252.62044668</v>
      </c>
      <c r="AI1036" s="12">
        <f>_xlfn.XLOOKUP($E1036,'[2]Balance económico'!$C:$C,'[2]Balance económico'!$E:$E,"-",0)</f>
        <v>130755576.5676</v>
      </c>
      <c r="AJ1036" s="12" t="str">
        <f>_xlfn.XLOOKUP($E1036,'[2]Balance económico'!$C:$C,'[2]Balance económico'!$F:$F,"-",0)</f>
        <v>----</v>
      </c>
      <c r="AK1036" s="6" t="str">
        <f t="shared" si="49"/>
        <v>PPA</v>
      </c>
      <c r="AL1036" s="12" t="str" cm="1">
        <f t="array" ref="AL1036">IFERROR((X1036*[2]!Tabla2[Bloque A] + 'BD Centrales 2025'!Y447*[2]!Tabla2[Bloque B] + 'BD Centrales 2025'!Z447*[2]!Tabla2[Bloque C])*#REF!,"-")</f>
        <v>-</v>
      </c>
      <c r="AM1036" s="12" t="str">
        <f t="shared" si="50"/>
        <v>-</v>
      </c>
      <c r="AN1036" s="12">
        <f>IFERROR((AH1036+AI1036+AJ1036)/(SUMIFS($W$2:$W$1194,$E$2:$E$1194,E1036)*1000*#REF!),0)</f>
        <v>0</v>
      </c>
    </row>
    <row r="1037" spans="1:40" ht="14.4" x14ac:dyDescent="0.3">
      <c r="A1037" s="7">
        <v>2220</v>
      </c>
      <c r="B1037" s="7" t="s">
        <v>4072</v>
      </c>
      <c r="C1037" s="8" t="s">
        <v>4073</v>
      </c>
      <c r="D1037" s="6" t="s">
        <v>4074</v>
      </c>
      <c r="E1037" s="6" t="str">
        <f>_xlfn.XLOOKUP(D1037,'[2]Coordinados SEN'!$A:$A,'[2]Coordinados SEN'!$B:$B,"-",0)</f>
        <v>77.454.461-5</v>
      </c>
      <c r="F1037" s="6" t="s">
        <v>4074</v>
      </c>
      <c r="G1037" s="6">
        <f t="shared" si="48"/>
        <v>1</v>
      </c>
      <c r="H1037" s="6" t="s">
        <v>4075</v>
      </c>
      <c r="I1037" s="6" t="s">
        <v>4076</v>
      </c>
      <c r="J1037" s="6" t="str">
        <f>_xlfn.XLOOKUP(I1037,'[2]Barras CMg'!$E$2:$E$1527,'[2]Barras CMg'!$A$2:$A$1527,"------",0,1)</f>
        <v>------</v>
      </c>
      <c r="K1037" s="6" t="s">
        <v>397</v>
      </c>
      <c r="L1037" s="6">
        <v>2025</v>
      </c>
      <c r="M1037" s="6" t="s">
        <v>495</v>
      </c>
      <c r="N1037" s="6" t="s">
        <v>496</v>
      </c>
      <c r="O1037" s="6" t="s">
        <v>213</v>
      </c>
      <c r="P1037" s="6" t="s">
        <v>90</v>
      </c>
      <c r="Q1037" s="6" t="s">
        <v>91</v>
      </c>
      <c r="R1037" s="6" t="s">
        <v>90</v>
      </c>
      <c r="S1037" s="6" t="s">
        <v>51</v>
      </c>
      <c r="T1037" s="9" t="s">
        <v>4077</v>
      </c>
      <c r="U1037" s="10">
        <v>2.71</v>
      </c>
      <c r="V1037" s="10">
        <v>2.7</v>
      </c>
      <c r="W1037" s="11" t="e">
        <f>_xlfn.XLOOKUP(C1037,#REF!,#REF!,"S/I",0)</f>
        <v>#REF!</v>
      </c>
      <c r="X1037" s="11" t="str">
        <f>_xlfn.XLOOKUP($D1037,[2]Retiros_dinamica!$F:$F,[2]Retiros_dinamica!B:B,"S/I",0)</f>
        <v>S/I</v>
      </c>
      <c r="Y1037" s="11" t="str">
        <f>_xlfn.XLOOKUP($D1037,[2]Retiros_dinamica!$F:$F,[2]Retiros_dinamica!C:C,"S/I",0)</f>
        <v>S/I</v>
      </c>
      <c r="Z1037" s="11" t="str">
        <f>_xlfn.XLOOKUP($D1037,[2]Retiros_dinamica!$F:$F,[2]Retiros_dinamica!D:D,"S/I",0)</f>
        <v>S/I</v>
      </c>
      <c r="AA1037" s="11" t="str">
        <f>_xlfn.XLOOKUP($D1037,[2]Retiros_dinamica!$F:$F,[2]Retiros_dinamica!E:E,"S/I",0)</f>
        <v>S/I</v>
      </c>
      <c r="AB1037" s="6" t="str">
        <f>_xlfn.XLOOKUP(C1037,[2]CMg!$I$4:$I$106,[2]CMg!$M$4:$M$106,"----",0,1)</f>
        <v>----</v>
      </c>
      <c r="AC1037" s="6" t="str">
        <f>_xlfn.XLOOKUP(C1037,[2]CMg!$A$4:$A$106,[2]CMg!$B$4:$B$106,"----",0,1)</f>
        <v>----</v>
      </c>
      <c r="AD1037" s="6" t="str">
        <f>_xlfn.XLOOKUP(C1037,'[3]Promedio solar Cmg'!$A$4:$A$106,'[3]Promedio solar Cmg'!$B$4:$B$106,"----",0,1)</f>
        <v>----</v>
      </c>
      <c r="AH1037" s="12">
        <f>_xlfn.XLOOKUP($E1037,'[2]Balance económico'!$C:$C,'[2]Balance económico'!$D:$D,"-",0)</f>
        <v>267426495.36424658</v>
      </c>
      <c r="AI1037" s="12">
        <f>_xlfn.XLOOKUP($E1037,'[2]Balance económico'!$C:$C,'[2]Balance económico'!$E:$E,"-",0)</f>
        <v>32147479.357499998</v>
      </c>
      <c r="AJ1037" s="12" t="str">
        <f>_xlfn.XLOOKUP($E1037,'[2]Balance económico'!$C:$C,'[2]Balance económico'!$F:$F,"-",0)</f>
        <v>----</v>
      </c>
      <c r="AK1037" s="6" t="str">
        <f t="shared" si="49"/>
        <v>PPA</v>
      </c>
      <c r="AL1037" s="12" t="str" cm="1">
        <f t="array" ref="AL1037">IFERROR((X1037*[2]!Tabla2[Bloque A] + 'BD Centrales 2025'!Y195*[2]!Tabla2[Bloque B] + 'BD Centrales 2025'!Z195*[2]!Tabla2[Bloque C])*#REF!,"-")</f>
        <v>-</v>
      </c>
      <c r="AM1037" s="12" t="str">
        <f t="shared" si="50"/>
        <v>-</v>
      </c>
      <c r="AN1037" s="12">
        <f>IFERROR((AH1037+AI1037+AJ1037)/(SUMIFS($W$2:$W$1194,$E$2:$E$1194,E1037)*1000*#REF!),0)</f>
        <v>0</v>
      </c>
    </row>
    <row r="1038" spans="1:40" ht="14.4" x14ac:dyDescent="0.3">
      <c r="A1038" s="7">
        <v>2222</v>
      </c>
      <c r="B1038" s="7" t="s">
        <v>4104</v>
      </c>
      <c r="C1038" s="8" t="s">
        <v>4105</v>
      </c>
      <c r="D1038" s="6" t="s">
        <v>4106</v>
      </c>
      <c r="E1038" s="6" t="str">
        <f>_xlfn.XLOOKUP(D1038,'[2]Coordinados SEN'!$A:$A,'[2]Coordinados SEN'!$B:$B,"-",0)</f>
        <v>77.290.588-2</v>
      </c>
      <c r="F1038" s="6" t="s">
        <v>4106</v>
      </c>
      <c r="G1038" s="6">
        <f t="shared" si="48"/>
        <v>1</v>
      </c>
      <c r="H1038" s="6" t="s">
        <v>3267</v>
      </c>
      <c r="I1038" s="6" t="s">
        <v>3268</v>
      </c>
      <c r="J1038" s="6" t="str">
        <f>_xlfn.XLOOKUP(I1038,'[2]Barras CMg'!$E$2:$E$1527,'[2]Barras CMg'!$A$2:$A$1527,"------",0,1)</f>
        <v>------</v>
      </c>
      <c r="K1038" s="6" t="s">
        <v>397</v>
      </c>
      <c r="L1038" s="6">
        <v>2025</v>
      </c>
      <c r="M1038" s="6" t="s">
        <v>495</v>
      </c>
      <c r="N1038" s="6" t="s">
        <v>496</v>
      </c>
      <c r="O1038" s="6" t="s">
        <v>213</v>
      </c>
      <c r="P1038" s="6" t="s">
        <v>68</v>
      </c>
      <c r="Q1038" s="6" t="s">
        <v>68</v>
      </c>
      <c r="R1038" s="6" t="s">
        <v>2324</v>
      </c>
      <c r="S1038" s="6" t="s">
        <v>51</v>
      </c>
      <c r="T1038" s="9" t="s">
        <v>4071</v>
      </c>
      <c r="U1038" s="10">
        <v>2.71</v>
      </c>
      <c r="V1038" s="10">
        <v>2.7</v>
      </c>
      <c r="W1038" s="11" t="e">
        <f>_xlfn.XLOOKUP(C1038,#REF!,#REF!,"S/I",0)</f>
        <v>#REF!</v>
      </c>
      <c r="X1038" s="11" t="str">
        <f>_xlfn.XLOOKUP($D1038,[2]Retiros_dinamica!$F:$F,[2]Retiros_dinamica!B:B,"S/I",0)</f>
        <v>S/I</v>
      </c>
      <c r="Y1038" s="11" t="str">
        <f>_xlfn.XLOOKUP($D1038,[2]Retiros_dinamica!$F:$F,[2]Retiros_dinamica!C:C,"S/I",0)</f>
        <v>S/I</v>
      </c>
      <c r="Z1038" s="11" t="str">
        <f>_xlfn.XLOOKUP($D1038,[2]Retiros_dinamica!$F:$F,[2]Retiros_dinamica!D:D,"S/I",0)</f>
        <v>S/I</v>
      </c>
      <c r="AA1038" s="11" t="str">
        <f>_xlfn.XLOOKUP($D1038,[2]Retiros_dinamica!$F:$F,[2]Retiros_dinamica!E:E,"S/I",0)</f>
        <v>S/I</v>
      </c>
      <c r="AB1038" s="6" t="str">
        <f>_xlfn.XLOOKUP(C1038,[2]CMg!$I$4:$I$106,[2]CMg!$M$4:$M$106,"----",0,1)</f>
        <v>----</v>
      </c>
      <c r="AC1038" s="6" t="str">
        <f>_xlfn.XLOOKUP(C1038,[2]CMg!$A$4:$A$106,[2]CMg!$B$4:$B$106,"----",0,1)</f>
        <v>----</v>
      </c>
      <c r="AD1038" s="6" t="str">
        <f>_xlfn.XLOOKUP(C1038,'[3]Promedio solar Cmg'!$A$4:$A$106,'[3]Promedio solar Cmg'!$B$4:$B$106,"----",0,1)</f>
        <v>----</v>
      </c>
      <c r="AH1038" s="12">
        <f>_xlfn.XLOOKUP($E1038,'[2]Balance económico'!$C:$C,'[2]Balance económico'!$D:$D,"-",0)</f>
        <v>267336277.62933597</v>
      </c>
      <c r="AI1038" s="12">
        <f>_xlfn.XLOOKUP($E1038,'[2]Balance económico'!$C:$C,'[2]Balance económico'!$E:$E,"-",0)</f>
        <v>30735032.182000004</v>
      </c>
      <c r="AJ1038" s="12" t="str">
        <f>_xlfn.XLOOKUP($E1038,'[2]Balance económico'!$C:$C,'[2]Balance económico'!$F:$F,"-",0)</f>
        <v>----</v>
      </c>
      <c r="AK1038" s="6" t="str">
        <f t="shared" si="49"/>
        <v>PPA</v>
      </c>
      <c r="AL1038" s="12" t="str" cm="1">
        <f t="array" ref="AL1038">IFERROR((X1038*[2]!Tabla2[Bloque A] + 'BD Centrales 2025'!Y183*[2]!Tabla2[Bloque B] + 'BD Centrales 2025'!Z183*[2]!Tabla2[Bloque C])*#REF!,"-")</f>
        <v>-</v>
      </c>
      <c r="AM1038" s="12" t="str">
        <f t="shared" si="50"/>
        <v>-</v>
      </c>
      <c r="AN1038" s="12">
        <f>IFERROR((AH1038+AI1038+AJ1038)/(SUMIFS($W$2:$W$1194,$E$2:$E$1194,E1038)*1000*#REF!),0)</f>
        <v>0</v>
      </c>
    </row>
    <row r="1039" spans="1:40" ht="14.4" x14ac:dyDescent="0.3">
      <c r="A1039" s="7">
        <v>2223</v>
      </c>
      <c r="B1039" s="7" t="s">
        <v>4107</v>
      </c>
      <c r="C1039" s="8" t="s">
        <v>4108</v>
      </c>
      <c r="D1039" s="6" t="s">
        <v>4109</v>
      </c>
      <c r="E1039" s="6" t="str">
        <f>_xlfn.XLOOKUP(D1039,'[2]Coordinados SEN'!$A:$A,'[2]Coordinados SEN'!$B:$B,"-",0)</f>
        <v>76.920.632-9</v>
      </c>
      <c r="F1039" s="6" t="s">
        <v>4109</v>
      </c>
      <c r="G1039" s="6">
        <f t="shared" si="48"/>
        <v>1</v>
      </c>
      <c r="H1039" s="6" t="s">
        <v>4110</v>
      </c>
      <c r="I1039" s="6" t="s">
        <v>2430</v>
      </c>
      <c r="J1039" s="6" t="str">
        <f>_xlfn.XLOOKUP(I1039,'[2]Barras CMg'!$E$2:$E$1527,'[2]Barras CMg'!$A$2:$A$1527,"------",0,1)</f>
        <v>------</v>
      </c>
      <c r="K1039" s="6" t="s">
        <v>397</v>
      </c>
      <c r="L1039" s="6">
        <v>2025</v>
      </c>
      <c r="M1039" s="6" t="s">
        <v>495</v>
      </c>
      <c r="N1039" s="6" t="s">
        <v>496</v>
      </c>
      <c r="O1039" s="6" t="s">
        <v>213</v>
      </c>
      <c r="P1039" s="6" t="s">
        <v>362</v>
      </c>
      <c r="Q1039" s="6" t="s">
        <v>1216</v>
      </c>
      <c r="R1039" s="6" t="s">
        <v>1455</v>
      </c>
      <c r="S1039" s="6" t="s">
        <v>51</v>
      </c>
      <c r="T1039" s="9" t="s">
        <v>3795</v>
      </c>
      <c r="U1039" s="10">
        <v>3.0529999999999999</v>
      </c>
      <c r="V1039" s="10">
        <v>3</v>
      </c>
      <c r="W1039" s="11" t="e">
        <f>_xlfn.XLOOKUP(C1039,#REF!,#REF!,"S/I",0)</f>
        <v>#REF!</v>
      </c>
      <c r="X1039" s="11" t="str">
        <f>_xlfn.XLOOKUP($D1039,[2]Retiros_dinamica!$F:$F,[2]Retiros_dinamica!B:B,"S/I",0)</f>
        <v>S/I</v>
      </c>
      <c r="Y1039" s="11" t="str">
        <f>_xlfn.XLOOKUP($D1039,[2]Retiros_dinamica!$F:$F,[2]Retiros_dinamica!C:C,"S/I",0)</f>
        <v>S/I</v>
      </c>
      <c r="Z1039" s="11" t="str">
        <f>_xlfn.XLOOKUP($D1039,[2]Retiros_dinamica!$F:$F,[2]Retiros_dinamica!D:D,"S/I",0)</f>
        <v>S/I</v>
      </c>
      <c r="AA1039" s="11" t="str">
        <f>_xlfn.XLOOKUP($D1039,[2]Retiros_dinamica!$F:$F,[2]Retiros_dinamica!E:E,"S/I",0)</f>
        <v>S/I</v>
      </c>
      <c r="AB1039" s="6" t="str">
        <f>_xlfn.XLOOKUP(C1039,[2]CMg!$I$4:$I$106,[2]CMg!$M$4:$M$106,"----",0,1)</f>
        <v>----</v>
      </c>
      <c r="AC1039" s="6" t="str">
        <f>_xlfn.XLOOKUP(C1039,[2]CMg!$A$4:$A$106,[2]CMg!$B$4:$B$106,"----",0,1)</f>
        <v>----</v>
      </c>
      <c r="AD1039" s="6" t="str">
        <f>_xlfn.XLOOKUP(C1039,'[3]Promedio solar Cmg'!$A$4:$A$106,'[3]Promedio solar Cmg'!$B$4:$B$106,"----",0,1)</f>
        <v>----</v>
      </c>
      <c r="AH1039" s="12">
        <f>_xlfn.XLOOKUP($E1039,'[2]Balance económico'!$C:$C,'[2]Balance económico'!$D:$D,"-",0)</f>
        <v>279772800.02820241</v>
      </c>
      <c r="AI1039" s="12">
        <f>_xlfn.XLOOKUP($E1039,'[2]Balance económico'!$C:$C,'[2]Balance económico'!$E:$E,"-",0)</f>
        <v>26571126.318800002</v>
      </c>
      <c r="AJ1039" s="12" t="str">
        <f>_xlfn.XLOOKUP($E1039,'[2]Balance económico'!$C:$C,'[2]Balance económico'!$F:$F,"-",0)</f>
        <v>----</v>
      </c>
      <c r="AK1039" s="6" t="str">
        <f t="shared" si="49"/>
        <v>PPA</v>
      </c>
      <c r="AL1039" s="12" t="str" cm="1">
        <f t="array" ref="AL1039">IFERROR((X1039*[2]!Tabla2[Bloque A] + 'BD Centrales 2025'!Y164*[2]!Tabla2[Bloque B] + 'BD Centrales 2025'!Z164*[2]!Tabla2[Bloque C])*#REF!,"-")</f>
        <v>-</v>
      </c>
      <c r="AM1039" s="12" t="str">
        <f t="shared" si="50"/>
        <v>-</v>
      </c>
      <c r="AN1039" s="12">
        <f>IFERROR((AH1039+AI1039+AJ1039)/(SUMIFS($W$2:$W$1194,$E$2:$E$1194,E1039)*1000*#REF!),0)</f>
        <v>0</v>
      </c>
    </row>
    <row r="1040" spans="1:40" ht="14.4" x14ac:dyDescent="0.3">
      <c r="A1040" s="7">
        <v>2225</v>
      </c>
      <c r="B1040" s="7" t="s">
        <v>394</v>
      </c>
      <c r="C1040" s="8" t="s">
        <v>395</v>
      </c>
      <c r="D1040" s="6" t="s">
        <v>396</v>
      </c>
      <c r="E1040" s="6" t="str">
        <f>_xlfn.XLOOKUP(D1040,'[2]Coordinados SEN'!$A:$A,'[2]Coordinados SEN'!$B:$B,"-",0)</f>
        <v>76.704.549-2</v>
      </c>
      <c r="F1040" s="6" t="s">
        <v>396</v>
      </c>
      <c r="G1040" s="6">
        <f t="shared" si="48"/>
        <v>1</v>
      </c>
      <c r="H1040" s="6" t="s">
        <v>397</v>
      </c>
      <c r="I1040" s="6" t="s">
        <v>398</v>
      </c>
      <c r="J1040" s="6" t="str">
        <f>_xlfn.XLOOKUP(I1040,'[2]Barras CMg'!$E$2:$E$1527,'[2]Barras CMg'!$A$2:$A$1527,"------",0,1)</f>
        <v>------</v>
      </c>
      <c r="K1040" s="6">
        <v>1</v>
      </c>
      <c r="L1040" s="6">
        <v>2025</v>
      </c>
      <c r="M1040" s="6" t="s">
        <v>66</v>
      </c>
      <c r="N1040" s="6" t="s">
        <v>105</v>
      </c>
      <c r="O1040" s="6" t="s">
        <v>47</v>
      </c>
      <c r="P1040" s="6" t="s">
        <v>82</v>
      </c>
      <c r="Q1040" s="6" t="s">
        <v>322</v>
      </c>
      <c r="R1040" s="6" t="s">
        <v>323</v>
      </c>
      <c r="S1040" s="6" t="s">
        <v>51</v>
      </c>
      <c r="T1040" s="9" t="s">
        <v>399</v>
      </c>
      <c r="U1040" s="10">
        <v>0.28000000000000003</v>
      </c>
      <c r="V1040" s="10">
        <v>0.26</v>
      </c>
      <c r="W1040" s="11" t="e">
        <f>_xlfn.XLOOKUP(C1040,#REF!,#REF!,"S/I",0)</f>
        <v>#REF!</v>
      </c>
      <c r="X1040" s="11" t="str">
        <f>_xlfn.XLOOKUP($D1040,[2]Retiros_dinamica!$F:$F,[2]Retiros_dinamica!B:B,"S/I",0)</f>
        <v>S/I</v>
      </c>
      <c r="Y1040" s="11" t="str">
        <f>_xlfn.XLOOKUP($D1040,[2]Retiros_dinamica!$F:$F,[2]Retiros_dinamica!C:C,"S/I",0)</f>
        <v>S/I</v>
      </c>
      <c r="Z1040" s="11" t="str">
        <f>_xlfn.XLOOKUP($D1040,[2]Retiros_dinamica!$F:$F,[2]Retiros_dinamica!D:D,"S/I",0)</f>
        <v>S/I</v>
      </c>
      <c r="AA1040" s="11" t="str">
        <f>_xlfn.XLOOKUP($D1040,[2]Retiros_dinamica!$F:$F,[2]Retiros_dinamica!E:E,"S/I",0)</f>
        <v>S/I</v>
      </c>
      <c r="AB1040" s="6" t="str">
        <f>_xlfn.XLOOKUP(C1040,[2]CMg!$I$4:$I$106,[2]CMg!$M$4:$M$106,"----",0,1)</f>
        <v>----</v>
      </c>
      <c r="AC1040" s="6" t="str">
        <f>_xlfn.XLOOKUP(C1040,[2]CMg!$A$4:$A$106,[2]CMg!$B$4:$B$106,"----",0,1)</f>
        <v>----</v>
      </c>
      <c r="AD1040" s="6" t="str">
        <f>_xlfn.XLOOKUP(C1040,'[3]Promedio solar Cmg'!$A$4:$A$106,'[3]Promedio solar Cmg'!$B$4:$B$106,"----",0,1)</f>
        <v>----</v>
      </c>
      <c r="AH1040" s="12" t="str">
        <f>_xlfn.XLOOKUP($E1040,'[2]Balance económico'!$C:$C,'[2]Balance económico'!$D:$D,"-",0)</f>
        <v>-</v>
      </c>
      <c r="AI1040" s="12" t="str">
        <f>_xlfn.XLOOKUP($E1040,'[2]Balance económico'!$C:$C,'[2]Balance económico'!$E:$E,"-",0)</f>
        <v>-</v>
      </c>
      <c r="AJ1040" s="12" t="str">
        <f>_xlfn.XLOOKUP($E1040,'[2]Balance económico'!$C:$C,'[2]Balance económico'!$F:$F,"-",0)</f>
        <v>-</v>
      </c>
      <c r="AK1040" s="6" t="str">
        <f t="shared" si="49"/>
        <v>PPA</v>
      </c>
      <c r="AL1040" s="12" t="str" cm="1">
        <f t="array" ref="AL1040">IFERROR((X1040*[2]!Tabla2[Bloque A] + 'BD Centrales 2025'!Y56*[2]!Tabla2[Bloque B] + 'BD Centrales 2025'!Z56*[2]!Tabla2[Bloque C])*#REF!,"-")</f>
        <v>-</v>
      </c>
      <c r="AM1040" s="12" t="str">
        <f t="shared" si="50"/>
        <v>-</v>
      </c>
      <c r="AN1040" s="12">
        <f>IFERROR((AH1040+AI1040+AJ1040)/(SUMIFS($W$2:$W$1194,$E$2:$E$1194,E1040)*1000*#REF!),0)</f>
        <v>0</v>
      </c>
    </row>
    <row r="1041" spans="1:40" ht="27.6" x14ac:dyDescent="0.3">
      <c r="A1041" s="7">
        <v>2228</v>
      </c>
      <c r="B1041" s="7" t="s">
        <v>6178</v>
      </c>
      <c r="C1041" s="8" t="s">
        <v>6179</v>
      </c>
      <c r="D1041" s="6" t="s">
        <v>6180</v>
      </c>
      <c r="E1041" s="6" t="str">
        <f>_xlfn.XLOOKUP(D1041,'[2]Coordinados SEN'!$A:$A,'[2]Coordinados SEN'!$B:$B,"-",0)</f>
        <v>88.272.600-2</v>
      </c>
      <c r="F1041" s="6" t="s">
        <v>6180</v>
      </c>
      <c r="G1041" s="6">
        <f t="shared" si="48"/>
        <v>1</v>
      </c>
      <c r="H1041" s="6" t="s">
        <v>6181</v>
      </c>
      <c r="I1041" s="6" t="s">
        <v>6182</v>
      </c>
      <c r="J1041" s="6" t="str">
        <f>_xlfn.XLOOKUP(I1041,'[2]Barras CMg'!$E$2:$E$1527,'[2]Barras CMg'!$A$2:$A$1527,"------",0,1)</f>
        <v>------</v>
      </c>
      <c r="K1041" s="6">
        <v>12</v>
      </c>
      <c r="L1041" s="6">
        <v>2025</v>
      </c>
      <c r="M1041" s="6" t="s">
        <v>45</v>
      </c>
      <c r="N1041" s="6" t="s">
        <v>5267</v>
      </c>
      <c r="O1041" s="6" t="s">
        <v>47</v>
      </c>
      <c r="P1041" s="6" t="s">
        <v>2737</v>
      </c>
      <c r="Q1041" s="6" t="s">
        <v>6183</v>
      </c>
      <c r="R1041" s="6" t="s">
        <v>6183</v>
      </c>
      <c r="S1041" s="6" t="s">
        <v>51</v>
      </c>
      <c r="T1041" s="9" t="s">
        <v>6184</v>
      </c>
      <c r="U1041" s="10">
        <v>23.75</v>
      </c>
      <c r="V1041" s="10">
        <v>21.375</v>
      </c>
      <c r="W1041" s="11" t="e">
        <f>_xlfn.XLOOKUP(C1041,#REF!,#REF!,"S/I",0)</f>
        <v>#REF!</v>
      </c>
      <c r="X1041" s="11" t="str">
        <f>_xlfn.XLOOKUP($D1041,[2]Retiros_dinamica!$F:$F,[2]Retiros_dinamica!B:B,"S/I",0)</f>
        <v>S/I</v>
      </c>
      <c r="Y1041" s="11" t="str">
        <f>_xlfn.XLOOKUP($D1041,[2]Retiros_dinamica!$F:$F,[2]Retiros_dinamica!C:C,"S/I",0)</f>
        <v>S/I</v>
      </c>
      <c r="Z1041" s="11" t="str">
        <f>_xlfn.XLOOKUP($D1041,[2]Retiros_dinamica!$F:$F,[2]Retiros_dinamica!D:D,"S/I",0)</f>
        <v>S/I</v>
      </c>
      <c r="AA1041" s="11" t="str">
        <f>_xlfn.XLOOKUP($D1041,[2]Retiros_dinamica!$F:$F,[2]Retiros_dinamica!E:E,"S/I",0)</f>
        <v>S/I</v>
      </c>
      <c r="AB1041" s="6" t="str">
        <f>_xlfn.XLOOKUP(C1041,[2]CMg!$I$4:$I$106,[2]CMg!$M$4:$M$106,"----",0,1)</f>
        <v>----</v>
      </c>
      <c r="AH1041" s="12" t="str">
        <f>_xlfn.XLOOKUP($E1041,'[2]Balance económico'!$C:$C,'[2]Balance económico'!$D:$D,"-",0)</f>
        <v>-</v>
      </c>
      <c r="AI1041" s="12" t="str">
        <f>_xlfn.XLOOKUP($E1041,'[2]Balance económico'!$C:$C,'[2]Balance económico'!$E:$E,"-",0)</f>
        <v>-</v>
      </c>
      <c r="AJ1041" s="12" t="str">
        <f>_xlfn.XLOOKUP($E1041,'[2]Balance económico'!$C:$C,'[2]Balance económico'!$F:$F,"-",0)</f>
        <v>-</v>
      </c>
      <c r="AK1041" s="6" t="str">
        <f t="shared" si="49"/>
        <v>PPA</v>
      </c>
      <c r="AL1041" s="12" t="str" cm="1">
        <f t="array" ref="AL1041">IFERROR((X1041*[2]!Tabla2[Bloque A] + 'BD Centrales 2025'!Y1179*[2]!Tabla2[Bloque B] + 'BD Centrales 2025'!Z1179*[2]!Tabla2[Bloque C])*#REF!,"-")</f>
        <v>-</v>
      </c>
      <c r="AM1041" s="12" t="str">
        <f t="shared" si="50"/>
        <v>-</v>
      </c>
      <c r="AN1041" s="12">
        <f>IFERROR((AH1041+AI1041+AJ1041)/(SUMIFS($W$2:$W$1194,$E$2:$E$1194,E1041)*1000*#REF!),0)</f>
        <v>0</v>
      </c>
    </row>
    <row r="1042" spans="1:40" ht="14.4" x14ac:dyDescent="0.3">
      <c r="A1042" s="7">
        <v>2229</v>
      </c>
      <c r="B1042" s="7" t="s">
        <v>4111</v>
      </c>
      <c r="C1042" s="8" t="s">
        <v>4112</v>
      </c>
      <c r="D1042" s="6" t="s">
        <v>4113</v>
      </c>
      <c r="E1042" s="6" t="str">
        <f>_xlfn.XLOOKUP(D1042,'[2]Coordinados SEN'!$A:$A,'[2]Coordinados SEN'!$B:$B,"-",0)</f>
        <v>76.871.337-5</v>
      </c>
      <c r="F1042" s="6" t="s">
        <v>4113</v>
      </c>
      <c r="G1042" s="6">
        <f t="shared" si="48"/>
        <v>1</v>
      </c>
      <c r="H1042" s="6" t="s">
        <v>4114</v>
      </c>
      <c r="I1042" s="6" t="s">
        <v>2029</v>
      </c>
      <c r="J1042" s="6" t="str">
        <f>_xlfn.XLOOKUP(I1042,'[2]Barras CMg'!$E$2:$E$1527,'[2]Barras CMg'!$A$2:$A$1527,"------",0,1)</f>
        <v>------</v>
      </c>
      <c r="K1042" s="6" t="s">
        <v>397</v>
      </c>
      <c r="L1042" s="6">
        <v>2025</v>
      </c>
      <c r="M1042" s="6" t="s">
        <v>495</v>
      </c>
      <c r="N1042" s="6" t="s">
        <v>496</v>
      </c>
      <c r="O1042" s="6" t="s">
        <v>213</v>
      </c>
      <c r="P1042" s="6" t="s">
        <v>90</v>
      </c>
      <c r="Q1042" s="6" t="s">
        <v>97</v>
      </c>
      <c r="R1042" s="6" t="s">
        <v>1095</v>
      </c>
      <c r="S1042" s="6" t="s">
        <v>51</v>
      </c>
      <c r="T1042" s="9" t="s">
        <v>3149</v>
      </c>
      <c r="U1042" s="10">
        <v>1.01</v>
      </c>
      <c r="V1042" s="10">
        <v>1</v>
      </c>
      <c r="W1042" s="11" t="e">
        <f>_xlfn.XLOOKUP(C1042,#REF!,#REF!,"S/I",0)</f>
        <v>#REF!</v>
      </c>
      <c r="X1042" s="11" t="str">
        <f>_xlfn.XLOOKUP($D1042,[2]Retiros_dinamica!$F:$F,[2]Retiros_dinamica!B:B,"S/I",0)</f>
        <v>S/I</v>
      </c>
      <c r="Y1042" s="11" t="str">
        <f>_xlfn.XLOOKUP($D1042,[2]Retiros_dinamica!$F:$F,[2]Retiros_dinamica!C:C,"S/I",0)</f>
        <v>S/I</v>
      </c>
      <c r="Z1042" s="11" t="str">
        <f>_xlfn.XLOOKUP($D1042,[2]Retiros_dinamica!$F:$F,[2]Retiros_dinamica!D:D,"S/I",0)</f>
        <v>S/I</v>
      </c>
      <c r="AA1042" s="11" t="str">
        <f>_xlfn.XLOOKUP($D1042,[2]Retiros_dinamica!$F:$F,[2]Retiros_dinamica!E:E,"S/I",0)</f>
        <v>S/I</v>
      </c>
      <c r="AB1042" s="6" t="str">
        <f>_xlfn.XLOOKUP(C1042,[2]CMg!$I$4:$I$106,[2]CMg!$M$4:$M$106,"----",0,1)</f>
        <v>----</v>
      </c>
      <c r="AC1042" s="6" t="str">
        <f>_xlfn.XLOOKUP(C1042,[2]CMg!$A$4:$A$106,[2]CMg!$B$4:$B$106,"----",0,1)</f>
        <v>----</v>
      </c>
      <c r="AD1042" s="6" t="str">
        <f>_xlfn.XLOOKUP(C1042,'[3]Promedio solar Cmg'!$A$4:$A$106,'[3]Promedio solar Cmg'!$B$4:$B$106,"----",0,1)</f>
        <v>----</v>
      </c>
      <c r="AH1042" s="12">
        <f>_xlfn.XLOOKUP($E1042,'[2]Balance económico'!$C:$C,'[2]Balance económico'!$D:$D,"-",0)</f>
        <v>226585413.02454013</v>
      </c>
      <c r="AI1042" s="12">
        <f>_xlfn.XLOOKUP($E1042,'[2]Balance económico'!$C:$C,'[2]Balance económico'!$E:$E,"-",0)</f>
        <v>12106049.179500001</v>
      </c>
      <c r="AJ1042" s="12" t="str">
        <f>_xlfn.XLOOKUP($E1042,'[2]Balance económico'!$C:$C,'[2]Balance económico'!$F:$F,"-",0)</f>
        <v>----</v>
      </c>
      <c r="AK1042" s="6" t="str">
        <f t="shared" si="49"/>
        <v>PPA</v>
      </c>
      <c r="AL1042" s="12" t="str" cm="1">
        <f t="array" ref="AL1042">IFERROR((X1042*[2]!Tabla2[Bloque A] + 'BD Centrales 2025'!Y129*[2]!Tabla2[Bloque B] + 'BD Centrales 2025'!Z129*[2]!Tabla2[Bloque C])*#REF!,"-")</f>
        <v>-</v>
      </c>
      <c r="AM1042" s="12" t="str">
        <f t="shared" si="50"/>
        <v>-</v>
      </c>
      <c r="AN1042" s="12">
        <f>IFERROR((AH1042+AI1042+AJ1042)/(SUMIFS($W$2:$W$1194,$E$2:$E$1194,E1042)*1000*#REF!),0)</f>
        <v>0</v>
      </c>
    </row>
    <row r="1043" spans="1:40" ht="14.4" x14ac:dyDescent="0.3">
      <c r="A1043" s="7">
        <v>2230</v>
      </c>
      <c r="B1043" s="7" t="s">
        <v>4115</v>
      </c>
      <c r="C1043" s="8" t="s">
        <v>4116</v>
      </c>
      <c r="D1043" s="6" t="s">
        <v>4117</v>
      </c>
      <c r="E1043" s="6" t="str">
        <f>_xlfn.XLOOKUP(D1043,'[2]Coordinados SEN'!$A:$A,'[2]Coordinados SEN'!$B:$B,"-",0)</f>
        <v>76.939.914-3</v>
      </c>
      <c r="F1043" s="6" t="s">
        <v>4117</v>
      </c>
      <c r="G1043" s="6">
        <f t="shared" si="48"/>
        <v>1</v>
      </c>
      <c r="H1043" s="6" t="s">
        <v>4118</v>
      </c>
      <c r="I1043" s="6" t="s">
        <v>1152</v>
      </c>
      <c r="J1043" s="6" t="str">
        <f>_xlfn.XLOOKUP(I1043,'[2]Barras CMg'!$E$2:$E$1527,'[2]Barras CMg'!$A$2:$A$1527,"------",0,1)</f>
        <v>------</v>
      </c>
      <c r="K1043" s="6" t="s">
        <v>397</v>
      </c>
      <c r="L1043" s="6">
        <v>2025</v>
      </c>
      <c r="M1043" s="6" t="s">
        <v>495</v>
      </c>
      <c r="N1043" s="6" t="s">
        <v>496</v>
      </c>
      <c r="O1043" s="6" t="s">
        <v>213</v>
      </c>
      <c r="P1043" s="6" t="s">
        <v>106</v>
      </c>
      <c r="Q1043" s="6" t="s">
        <v>243</v>
      </c>
      <c r="R1043" s="6" t="s">
        <v>1153</v>
      </c>
      <c r="S1043" s="6" t="s">
        <v>51</v>
      </c>
      <c r="T1043" s="9" t="s">
        <v>4119</v>
      </c>
      <c r="U1043" s="10">
        <v>2.31</v>
      </c>
      <c r="V1043" s="10">
        <v>2.2999999999999998</v>
      </c>
      <c r="W1043" s="11" t="e">
        <f>_xlfn.XLOOKUP(C1043,#REF!,#REF!,"S/I",0)</f>
        <v>#REF!</v>
      </c>
      <c r="X1043" s="11" t="str">
        <f>_xlfn.XLOOKUP($D1043,[2]Retiros_dinamica!$F:$F,[2]Retiros_dinamica!B:B,"S/I",0)</f>
        <v>S/I</v>
      </c>
      <c r="Y1043" s="11" t="str">
        <f>_xlfn.XLOOKUP($D1043,[2]Retiros_dinamica!$F:$F,[2]Retiros_dinamica!C:C,"S/I",0)</f>
        <v>S/I</v>
      </c>
      <c r="Z1043" s="11" t="str">
        <f>_xlfn.XLOOKUP($D1043,[2]Retiros_dinamica!$F:$F,[2]Retiros_dinamica!D:D,"S/I",0)</f>
        <v>S/I</v>
      </c>
      <c r="AA1043" s="11" t="str">
        <f>_xlfn.XLOOKUP($D1043,[2]Retiros_dinamica!$F:$F,[2]Retiros_dinamica!E:E,"S/I",0)</f>
        <v>S/I</v>
      </c>
      <c r="AB1043" s="6" t="str">
        <f>_xlfn.XLOOKUP(C1043,[2]CMg!$I$4:$I$106,[2]CMg!$M$4:$M$106,"----",0,1)</f>
        <v>----</v>
      </c>
      <c r="AC1043" s="6" t="str">
        <f>_xlfn.XLOOKUP(C1043,[2]CMg!$A$4:$A$106,[2]CMg!$B$4:$B$106,"----",0,1)</f>
        <v>----</v>
      </c>
      <c r="AD1043" s="6" t="str">
        <f>_xlfn.XLOOKUP(C1043,'[3]Promedio solar Cmg'!$A$4:$A$106,'[3]Promedio solar Cmg'!$B$4:$B$106,"----",0,1)</f>
        <v>----</v>
      </c>
      <c r="AH1043" s="12">
        <f>_xlfn.XLOOKUP($E1043,'[2]Balance económico'!$C:$C,'[2]Balance económico'!$D:$D,"-",0)</f>
        <v>284333866.87407798</v>
      </c>
      <c r="AI1043" s="12">
        <f>_xlfn.XLOOKUP($E1043,'[2]Balance económico'!$C:$C,'[2]Balance económico'!$E:$E,"-",0)</f>
        <v>30418748.246999998</v>
      </c>
      <c r="AJ1043" s="12" t="str">
        <f>_xlfn.XLOOKUP($E1043,'[2]Balance económico'!$C:$C,'[2]Balance económico'!$F:$F,"-",0)</f>
        <v>----</v>
      </c>
      <c r="AK1043" s="6" t="str">
        <f t="shared" si="49"/>
        <v>PPA</v>
      </c>
      <c r="AL1043" s="12" t="str" cm="1">
        <f t="array" ref="AL1043">IFERROR((X1043*[2]!Tabla2[Bloque A] + 'BD Centrales 2025'!Y180*[2]!Tabla2[Bloque B] + 'BD Centrales 2025'!Z180*[2]!Tabla2[Bloque C])*#REF!,"-")</f>
        <v>-</v>
      </c>
      <c r="AM1043" s="12" t="str">
        <f t="shared" si="50"/>
        <v>-</v>
      </c>
      <c r="AN1043" s="12">
        <f>IFERROR((AH1043+AI1043+AJ1043)/(SUMIFS($W$2:$W$1194,$E$2:$E$1194,E1043)*1000*#REF!),0)</f>
        <v>0</v>
      </c>
    </row>
    <row r="1044" spans="1:40" ht="14.4" x14ac:dyDescent="0.3">
      <c r="A1044" s="7">
        <v>2231</v>
      </c>
      <c r="B1044" s="7" t="s">
        <v>4120</v>
      </c>
      <c r="C1044" s="8" t="s">
        <v>4121</v>
      </c>
      <c r="D1044" s="6" t="s">
        <v>4122</v>
      </c>
      <c r="E1044" s="6" t="str">
        <f>_xlfn.XLOOKUP(D1044,'[2]Coordinados SEN'!$A:$A,'[2]Coordinados SEN'!$B:$B,"-",0)</f>
        <v>77.470.399-3</v>
      </c>
      <c r="F1044" s="6" t="s">
        <v>4122</v>
      </c>
      <c r="G1044" s="6">
        <f t="shared" si="48"/>
        <v>1</v>
      </c>
      <c r="H1044" s="6" t="s">
        <v>4123</v>
      </c>
      <c r="I1044" s="6" t="s">
        <v>3892</v>
      </c>
      <c r="J1044" s="6" t="str">
        <f>_xlfn.XLOOKUP(I1044,'[2]Barras CMg'!$E$2:$E$1527,'[2]Barras CMg'!$A$2:$A$1527,"------",0,1)</f>
        <v>------</v>
      </c>
      <c r="K1044" s="6" t="s">
        <v>397</v>
      </c>
      <c r="L1044" s="6">
        <v>2025</v>
      </c>
      <c r="M1044" s="6" t="s">
        <v>495</v>
      </c>
      <c r="N1044" s="6" t="s">
        <v>496</v>
      </c>
      <c r="O1044" s="6" t="s">
        <v>213</v>
      </c>
      <c r="P1044" s="6" t="s">
        <v>68</v>
      </c>
      <c r="Q1044" s="6" t="s">
        <v>707</v>
      </c>
      <c r="R1044" s="6" t="s">
        <v>4124</v>
      </c>
      <c r="S1044" s="6" t="s">
        <v>51</v>
      </c>
      <c r="T1044" s="9" t="s">
        <v>4125</v>
      </c>
      <c r="U1044" s="10">
        <v>1.5129999999999999</v>
      </c>
      <c r="V1044" s="10">
        <v>1.5</v>
      </c>
      <c r="W1044" s="11" t="e">
        <f>_xlfn.XLOOKUP(C1044,#REF!,#REF!,"S/I",0)</f>
        <v>#REF!</v>
      </c>
      <c r="X1044" s="11" t="str">
        <f>_xlfn.XLOOKUP($D1044,[2]Retiros_dinamica!$F:$F,[2]Retiros_dinamica!B:B,"S/I",0)</f>
        <v>S/I</v>
      </c>
      <c r="Y1044" s="11" t="str">
        <f>_xlfn.XLOOKUP($D1044,[2]Retiros_dinamica!$F:$F,[2]Retiros_dinamica!C:C,"S/I",0)</f>
        <v>S/I</v>
      </c>
      <c r="Z1044" s="11" t="str">
        <f>_xlfn.XLOOKUP($D1044,[2]Retiros_dinamica!$F:$F,[2]Retiros_dinamica!D:D,"S/I",0)</f>
        <v>S/I</v>
      </c>
      <c r="AA1044" s="11" t="str">
        <f>_xlfn.XLOOKUP($D1044,[2]Retiros_dinamica!$F:$F,[2]Retiros_dinamica!E:E,"S/I",0)</f>
        <v>S/I</v>
      </c>
      <c r="AB1044" s="6" t="str">
        <f>_xlfn.XLOOKUP(C1044,[2]CMg!$I$4:$I$106,[2]CMg!$M$4:$M$106,"----",0,1)</f>
        <v>----</v>
      </c>
      <c r="AC1044" s="6" t="str">
        <f>_xlfn.XLOOKUP(C1044,[2]CMg!$A$4:$A$106,[2]CMg!$B$4:$B$106,"----",0,1)</f>
        <v>----</v>
      </c>
      <c r="AD1044" s="6" t="str">
        <f>_xlfn.XLOOKUP(C1044,'[3]Promedio solar Cmg'!$A$4:$A$106,'[3]Promedio solar Cmg'!$B$4:$B$106,"----",0,1)</f>
        <v>----</v>
      </c>
      <c r="AH1044" s="12">
        <f>_xlfn.XLOOKUP($E1044,'[2]Balance económico'!$C:$C,'[2]Balance económico'!$D:$D,"-",0)</f>
        <v>135058070.46493179</v>
      </c>
      <c r="AI1044" s="12">
        <f>_xlfn.XLOOKUP($E1044,'[2]Balance económico'!$C:$C,'[2]Balance económico'!$E:$E,"-",0)</f>
        <v>17107750.956399996</v>
      </c>
      <c r="AJ1044" s="12" t="str">
        <f>_xlfn.XLOOKUP($E1044,'[2]Balance económico'!$C:$C,'[2]Balance económico'!$F:$F,"-",0)</f>
        <v>----</v>
      </c>
      <c r="AK1044" s="6" t="str">
        <f t="shared" si="49"/>
        <v>PPA</v>
      </c>
      <c r="AL1044" s="12" t="str" cm="1">
        <f t="array" ref="AL1044">IFERROR((X1044*[2]!Tabla2[Bloque A] + 'BD Centrales 2025'!Y140*[2]!Tabla2[Bloque B] + 'BD Centrales 2025'!Z140*[2]!Tabla2[Bloque C])*#REF!,"-")</f>
        <v>-</v>
      </c>
      <c r="AM1044" s="12" t="str">
        <f t="shared" si="50"/>
        <v>-</v>
      </c>
      <c r="AN1044" s="12">
        <f>IFERROR((AH1044+AI1044+AJ1044)/(SUMIFS($W$2:$W$1194,$E$2:$E$1194,E1044)*1000*#REF!),0)</f>
        <v>0</v>
      </c>
    </row>
    <row r="1045" spans="1:40" ht="14.4" x14ac:dyDescent="0.3">
      <c r="A1045" s="7">
        <v>2232</v>
      </c>
      <c r="B1045" s="7" t="s">
        <v>4126</v>
      </c>
      <c r="C1045" s="8" t="s">
        <v>4127</v>
      </c>
      <c r="D1045" s="6" t="s">
        <v>3766</v>
      </c>
      <c r="E1045" s="6" t="str">
        <f>_xlfn.XLOOKUP(D1045,'[2]Coordinados SEN'!$A:$A,'[2]Coordinados SEN'!$B:$B,"-",0)</f>
        <v>77.447.115-4</v>
      </c>
      <c r="F1045" s="6" t="s">
        <v>4128</v>
      </c>
      <c r="G1045" s="6">
        <f t="shared" si="48"/>
        <v>10</v>
      </c>
      <c r="H1045" s="6" t="s">
        <v>4129</v>
      </c>
      <c r="I1045" s="6" t="s">
        <v>4130</v>
      </c>
      <c r="J1045" s="6" t="str">
        <f>_xlfn.XLOOKUP(I1045,'[2]Barras CMg'!$E$2:$E$1527,'[2]Barras CMg'!$A$2:$A$1527,"------",0,1)</f>
        <v>------</v>
      </c>
      <c r="K1045" s="6" t="s">
        <v>397</v>
      </c>
      <c r="L1045" s="6">
        <v>2025</v>
      </c>
      <c r="M1045" s="6" t="s">
        <v>495</v>
      </c>
      <c r="N1045" s="6" t="s">
        <v>496</v>
      </c>
      <c r="O1045" s="6" t="s">
        <v>213</v>
      </c>
      <c r="P1045" s="6" t="s">
        <v>477</v>
      </c>
      <c r="Q1045" s="6" t="s">
        <v>766</v>
      </c>
      <c r="R1045" s="6" t="s">
        <v>837</v>
      </c>
      <c r="S1045" s="6" t="s">
        <v>51</v>
      </c>
      <c r="T1045" s="9" t="s">
        <v>4131</v>
      </c>
      <c r="U1045" s="10">
        <v>10.006</v>
      </c>
      <c r="V1045" s="10">
        <v>9</v>
      </c>
      <c r="W1045" s="11" t="e">
        <f>_xlfn.XLOOKUP(C1045,#REF!,#REF!,"S/I",0)</f>
        <v>#REF!</v>
      </c>
      <c r="X1045" s="11" t="str">
        <f>_xlfn.XLOOKUP($D1045,[2]Retiros_dinamica!$F:$F,[2]Retiros_dinamica!B:B,"S/I",0)</f>
        <v>S/I</v>
      </c>
      <c r="Y1045" s="11" t="str">
        <f>_xlfn.XLOOKUP($D1045,[2]Retiros_dinamica!$F:$F,[2]Retiros_dinamica!C:C,"S/I",0)</f>
        <v>S/I</v>
      </c>
      <c r="Z1045" s="11" t="str">
        <f>_xlfn.XLOOKUP($D1045,[2]Retiros_dinamica!$F:$F,[2]Retiros_dinamica!D:D,"S/I",0)</f>
        <v>S/I</v>
      </c>
      <c r="AA1045" s="11" t="str">
        <f>_xlfn.XLOOKUP($D1045,[2]Retiros_dinamica!$F:$F,[2]Retiros_dinamica!E:E,"S/I",0)</f>
        <v>S/I</v>
      </c>
      <c r="AB1045" s="6" t="str">
        <f>_xlfn.XLOOKUP(C1045,[2]CMg!$I$4:$I$106,[2]CMg!$M$4:$M$106,"----",0,1)</f>
        <v>----</v>
      </c>
      <c r="AC1045" s="6" t="str">
        <f>_xlfn.XLOOKUP(C1045,[2]CMg!$A$4:$A$106,[2]CMg!$B$4:$B$106,"----",0,1)</f>
        <v>----</v>
      </c>
      <c r="AD1045" s="6" t="str">
        <f>_xlfn.XLOOKUP(C1045,'[3]Promedio solar Cmg'!$A$4:$A$106,'[3]Promedio solar Cmg'!$B$4:$B$106,"----",0,1)</f>
        <v>----</v>
      </c>
      <c r="AH1045" s="12">
        <f>_xlfn.XLOOKUP($E1045,'[2]Balance económico'!$C:$C,'[2]Balance económico'!$D:$D,"-",0)</f>
        <v>6121230481.2587566</v>
      </c>
      <c r="AI1045" s="12">
        <f>_xlfn.XLOOKUP($E1045,'[2]Balance económico'!$C:$C,'[2]Balance económico'!$E:$E,"-",0)</f>
        <v>651127947.40969992</v>
      </c>
      <c r="AJ1045" s="12" t="str">
        <f>_xlfn.XLOOKUP($E1045,'[2]Balance económico'!$C:$C,'[2]Balance económico'!$F:$F,"-",0)</f>
        <v>----</v>
      </c>
      <c r="AK1045" s="6" t="str">
        <f t="shared" si="49"/>
        <v>PPA</v>
      </c>
      <c r="AL1045" s="12" t="str" cm="1">
        <f t="array" ref="AL1045">IFERROR((X1045*[2]!Tabla2[Bloque A] + 'BD Centrales 2025'!Y579*[2]!Tabla2[Bloque B] + 'BD Centrales 2025'!Z579*[2]!Tabla2[Bloque C])*#REF!,"-")</f>
        <v>-</v>
      </c>
      <c r="AM1045" s="12" t="str">
        <f t="shared" si="50"/>
        <v>-</v>
      </c>
      <c r="AN1045" s="12">
        <f>IFERROR((AH1045+AI1045+AJ1045)/(SUMIFS($W$2:$W$1194,$E$2:$E$1194,E1045)*1000*#REF!),0)</f>
        <v>0</v>
      </c>
    </row>
    <row r="1046" spans="1:40" ht="14.4" x14ac:dyDescent="0.3">
      <c r="A1046" s="7">
        <v>2233</v>
      </c>
      <c r="B1046" s="7" t="s">
        <v>4132</v>
      </c>
      <c r="C1046" s="8" t="s">
        <v>4133</v>
      </c>
      <c r="D1046" s="6" t="s">
        <v>4134</v>
      </c>
      <c r="E1046" s="6" t="str">
        <f>_xlfn.XLOOKUP(D1046,'[2]Coordinados SEN'!$A:$A,'[2]Coordinados SEN'!$B:$B,"-",0)</f>
        <v>77.285.274-6</v>
      </c>
      <c r="F1046" s="6" t="s">
        <v>4134</v>
      </c>
      <c r="G1046" s="6">
        <f t="shared" si="48"/>
        <v>1</v>
      </c>
      <c r="H1046" s="6" t="s">
        <v>4135</v>
      </c>
      <c r="I1046" s="6" t="s">
        <v>4136</v>
      </c>
      <c r="J1046" s="6" t="str">
        <f>_xlfn.XLOOKUP(I1046,'[2]Barras CMg'!$E$2:$E$1527,'[2]Barras CMg'!$A$2:$A$1527,"------",0,1)</f>
        <v>------</v>
      </c>
      <c r="K1046" s="6" t="s">
        <v>397</v>
      </c>
      <c r="L1046" s="6">
        <v>2025</v>
      </c>
      <c r="M1046" s="6" t="s">
        <v>495</v>
      </c>
      <c r="N1046" s="6" t="s">
        <v>496</v>
      </c>
      <c r="O1046" s="6" t="s">
        <v>213</v>
      </c>
      <c r="P1046" s="6" t="s">
        <v>48</v>
      </c>
      <c r="Q1046" s="6" t="s">
        <v>59</v>
      </c>
      <c r="R1046" s="6" t="s">
        <v>807</v>
      </c>
      <c r="S1046" s="6" t="s">
        <v>51</v>
      </c>
      <c r="T1046" s="9" t="s">
        <v>4137</v>
      </c>
      <c r="U1046" s="10">
        <v>9.0129999999999999</v>
      </c>
      <c r="V1046" s="10">
        <v>9</v>
      </c>
      <c r="W1046" s="11" t="e">
        <f>_xlfn.XLOOKUP(C1046,#REF!,#REF!,"S/I",0)</f>
        <v>#REF!</v>
      </c>
      <c r="X1046" s="11" t="str">
        <f>_xlfn.XLOOKUP($D1046,[2]Retiros_dinamica!$F:$F,[2]Retiros_dinamica!B:B,"S/I",0)</f>
        <v>S/I</v>
      </c>
      <c r="Y1046" s="11" t="str">
        <f>_xlfn.XLOOKUP($D1046,[2]Retiros_dinamica!$F:$F,[2]Retiros_dinamica!C:C,"S/I",0)</f>
        <v>S/I</v>
      </c>
      <c r="Z1046" s="11" t="str">
        <f>_xlfn.XLOOKUP($D1046,[2]Retiros_dinamica!$F:$F,[2]Retiros_dinamica!D:D,"S/I",0)</f>
        <v>S/I</v>
      </c>
      <c r="AA1046" s="11" t="str">
        <f>_xlfn.XLOOKUP($D1046,[2]Retiros_dinamica!$F:$F,[2]Retiros_dinamica!E:E,"S/I",0)</f>
        <v>S/I</v>
      </c>
      <c r="AB1046" s="6" t="str">
        <f>_xlfn.XLOOKUP(C1046,[2]CMg!$I$4:$I$106,[2]CMg!$M$4:$M$106,"----",0,1)</f>
        <v>----</v>
      </c>
      <c r="AC1046" s="6" t="str">
        <f>_xlfn.XLOOKUP(C1046,[2]CMg!$A$4:$A$106,[2]CMg!$B$4:$B$106,"----",0,1)</f>
        <v>----</v>
      </c>
      <c r="AD1046" s="6" t="str">
        <f>_xlfn.XLOOKUP(C1046,'[3]Promedio solar Cmg'!$A$4:$A$106,'[3]Promedio solar Cmg'!$B$4:$B$106,"----",0,1)</f>
        <v>----</v>
      </c>
      <c r="AH1046" s="12">
        <f>_xlfn.XLOOKUP($E1046,'[2]Balance económico'!$C:$C,'[2]Balance económico'!$D:$D,"-",0)</f>
        <v>1258346258.2400527</v>
      </c>
      <c r="AI1046" s="12">
        <f>_xlfn.XLOOKUP($E1046,'[2]Balance económico'!$C:$C,'[2]Balance económico'!$E:$E,"-",0)</f>
        <v>131756152.102</v>
      </c>
      <c r="AJ1046" s="12" t="str">
        <f>_xlfn.XLOOKUP($E1046,'[2]Balance económico'!$C:$C,'[2]Balance económico'!$F:$F,"-",0)</f>
        <v>----</v>
      </c>
      <c r="AK1046" s="6" t="str">
        <f t="shared" si="49"/>
        <v>PPA</v>
      </c>
      <c r="AL1046" s="12" t="str" cm="1">
        <f t="array" ref="AL1046">IFERROR((X1046*[2]!Tabla2[Bloque A] + 'BD Centrales 2025'!Y449*[2]!Tabla2[Bloque B] + 'BD Centrales 2025'!Z449*[2]!Tabla2[Bloque C])*#REF!,"-")</f>
        <v>-</v>
      </c>
      <c r="AM1046" s="12" t="str">
        <f t="shared" si="50"/>
        <v>-</v>
      </c>
      <c r="AN1046" s="12">
        <f>IFERROR((AH1046+AI1046+AJ1046)/(SUMIFS($W$2:$W$1194,$E$2:$E$1194,E1046)*1000*#REF!),0)</f>
        <v>0</v>
      </c>
    </row>
    <row r="1047" spans="1:40" ht="14.4" x14ac:dyDescent="0.3">
      <c r="A1047" s="7">
        <v>2241</v>
      </c>
      <c r="B1047" s="7" t="s">
        <v>4138</v>
      </c>
      <c r="C1047" s="8" t="s">
        <v>4139</v>
      </c>
      <c r="D1047" s="6" t="s">
        <v>4140</v>
      </c>
      <c r="E1047" s="6" t="str">
        <f>_xlfn.XLOOKUP(D1047,'[2]Coordinados SEN'!$A:$A,'[2]Coordinados SEN'!$B:$B,"-",0)</f>
        <v>77.287.991-1</v>
      </c>
      <c r="F1047" s="6" t="s">
        <v>4140</v>
      </c>
      <c r="G1047" s="6">
        <f t="shared" si="48"/>
        <v>1</v>
      </c>
      <c r="H1047" s="6" t="s">
        <v>4141</v>
      </c>
      <c r="I1047" s="6" t="s">
        <v>4142</v>
      </c>
      <c r="J1047" s="6" t="str">
        <f>_xlfn.XLOOKUP(I1047,'[2]Barras CMg'!$E$2:$E$1527,'[2]Barras CMg'!$A$2:$A$1527,"------",0,1)</f>
        <v>------</v>
      </c>
      <c r="K1047" s="6" t="s">
        <v>397</v>
      </c>
      <c r="L1047" s="6">
        <v>2025</v>
      </c>
      <c r="M1047" s="6" t="s">
        <v>495</v>
      </c>
      <c r="N1047" s="6" t="s">
        <v>496</v>
      </c>
      <c r="O1047" s="6" t="s">
        <v>213</v>
      </c>
      <c r="P1047" s="6" t="s">
        <v>106</v>
      </c>
      <c r="Q1047" s="6" t="s">
        <v>243</v>
      </c>
      <c r="R1047" s="6" t="s">
        <v>244</v>
      </c>
      <c r="S1047" s="6" t="s">
        <v>51</v>
      </c>
      <c r="T1047" s="9" t="s">
        <v>4143</v>
      </c>
      <c r="U1047" s="10">
        <v>7.01</v>
      </c>
      <c r="V1047" s="10">
        <v>7</v>
      </c>
      <c r="W1047" s="11" t="e">
        <f>_xlfn.XLOOKUP(C1047,#REF!,#REF!,"S/I",0)</f>
        <v>#REF!</v>
      </c>
      <c r="X1047" s="11" t="str">
        <f>_xlfn.XLOOKUP($D1047,[2]Retiros_dinamica!$F:$F,[2]Retiros_dinamica!B:B,"S/I",0)</f>
        <v>S/I</v>
      </c>
      <c r="Y1047" s="11" t="str">
        <f>_xlfn.XLOOKUP($D1047,[2]Retiros_dinamica!$F:$F,[2]Retiros_dinamica!C:C,"S/I",0)</f>
        <v>S/I</v>
      </c>
      <c r="Z1047" s="11" t="str">
        <f>_xlfn.XLOOKUP($D1047,[2]Retiros_dinamica!$F:$F,[2]Retiros_dinamica!D:D,"S/I",0)</f>
        <v>S/I</v>
      </c>
      <c r="AA1047" s="11" t="str">
        <f>_xlfn.XLOOKUP($D1047,[2]Retiros_dinamica!$F:$F,[2]Retiros_dinamica!E:E,"S/I",0)</f>
        <v>S/I</v>
      </c>
      <c r="AB1047" s="6" t="str">
        <f>_xlfn.XLOOKUP(C1047,[2]CMg!$I$4:$I$106,[2]CMg!$M$4:$M$106,"----",0,1)</f>
        <v>----</v>
      </c>
      <c r="AC1047" s="6" t="str">
        <f>_xlfn.XLOOKUP(C1047,[2]CMg!$A$4:$A$106,[2]CMg!$B$4:$B$106,"----",0,1)</f>
        <v>----</v>
      </c>
      <c r="AD1047" s="6" t="str">
        <f>_xlfn.XLOOKUP(C1047,'[3]Promedio solar Cmg'!$A$4:$A$106,'[3]Promedio solar Cmg'!$B$4:$B$106,"----",0,1)</f>
        <v>----</v>
      </c>
      <c r="AH1047" s="12">
        <f>_xlfn.XLOOKUP($E1047,'[2]Balance económico'!$C:$C,'[2]Balance económico'!$D:$D,"-",0)</f>
        <v>703749649.29812634</v>
      </c>
      <c r="AI1047" s="12">
        <f>_xlfn.XLOOKUP($E1047,'[2]Balance económico'!$C:$C,'[2]Balance económico'!$E:$E,"-",0)</f>
        <v>94811589.723199993</v>
      </c>
      <c r="AJ1047" s="12" t="str">
        <f>_xlfn.XLOOKUP($E1047,'[2]Balance económico'!$C:$C,'[2]Balance económico'!$F:$F,"-",0)</f>
        <v>----</v>
      </c>
      <c r="AK1047" s="6" t="str">
        <f t="shared" si="49"/>
        <v>PPA</v>
      </c>
      <c r="AL1047" s="12" t="str" cm="1">
        <f t="array" ref="AL1047">IFERROR((X1047*[2]!Tabla2[Bloque A] + 'BD Centrales 2025'!Y358*[2]!Tabla2[Bloque B] + 'BD Centrales 2025'!Z358*[2]!Tabla2[Bloque C])*#REF!,"-")</f>
        <v>-</v>
      </c>
      <c r="AM1047" s="12" t="str">
        <f t="shared" si="50"/>
        <v>-</v>
      </c>
      <c r="AN1047" s="12">
        <f>IFERROR((AH1047+AI1047+AJ1047)/(SUMIFS($W$2:$W$1194,$E$2:$E$1194,E1047)*1000*#REF!),0)</f>
        <v>0</v>
      </c>
    </row>
    <row r="1048" spans="1:40" ht="14.4" x14ac:dyDescent="0.3">
      <c r="A1048" s="7">
        <v>2242</v>
      </c>
      <c r="B1048" s="7" t="s">
        <v>4144</v>
      </c>
      <c r="C1048" s="8" t="s">
        <v>4145</v>
      </c>
      <c r="D1048" s="6" t="s">
        <v>4146</v>
      </c>
      <c r="E1048" s="6" t="str">
        <f>_xlfn.XLOOKUP(D1048,'[2]Coordinados SEN'!$A:$A,'[2]Coordinados SEN'!$B:$B,"-",0)</f>
        <v>77.337.635-2</v>
      </c>
      <c r="F1048" s="6" t="s">
        <v>4146</v>
      </c>
      <c r="G1048" s="6">
        <f t="shared" si="48"/>
        <v>1</v>
      </c>
      <c r="H1048" s="6" t="s">
        <v>4147</v>
      </c>
      <c r="I1048" s="6" t="s">
        <v>4148</v>
      </c>
      <c r="J1048" s="6" t="str">
        <f>_xlfn.XLOOKUP(I1048,'[2]Barras CMg'!$E$2:$E$1527,'[2]Barras CMg'!$A$2:$A$1527,"------",0,1)</f>
        <v>------</v>
      </c>
      <c r="K1048" s="6" t="s">
        <v>397</v>
      </c>
      <c r="L1048" s="6">
        <v>2025</v>
      </c>
      <c r="M1048" s="6" t="s">
        <v>495</v>
      </c>
      <c r="N1048" s="6" t="s">
        <v>496</v>
      </c>
      <c r="O1048" s="6" t="s">
        <v>213</v>
      </c>
      <c r="P1048" s="6" t="s">
        <v>189</v>
      </c>
      <c r="Q1048" s="6" t="s">
        <v>773</v>
      </c>
      <c r="R1048" s="6" t="s">
        <v>4149</v>
      </c>
      <c r="S1048" s="6" t="s">
        <v>51</v>
      </c>
      <c r="T1048" s="9" t="s">
        <v>4150</v>
      </c>
      <c r="U1048" s="10">
        <v>9.0150000000000006</v>
      </c>
      <c r="V1048" s="10">
        <v>9</v>
      </c>
      <c r="W1048" s="11" t="e">
        <f>_xlfn.XLOOKUP(C1048,#REF!,#REF!,"S/I",0)</f>
        <v>#REF!</v>
      </c>
      <c r="X1048" s="11" t="str">
        <f>_xlfn.XLOOKUP($D1048,[2]Retiros_dinamica!$F:$F,[2]Retiros_dinamica!B:B,"S/I",0)</f>
        <v>S/I</v>
      </c>
      <c r="Y1048" s="11" t="str">
        <f>_xlfn.XLOOKUP($D1048,[2]Retiros_dinamica!$F:$F,[2]Retiros_dinamica!C:C,"S/I",0)</f>
        <v>S/I</v>
      </c>
      <c r="Z1048" s="11" t="str">
        <f>_xlfn.XLOOKUP($D1048,[2]Retiros_dinamica!$F:$F,[2]Retiros_dinamica!D:D,"S/I",0)</f>
        <v>S/I</v>
      </c>
      <c r="AA1048" s="11" t="str">
        <f>_xlfn.XLOOKUP($D1048,[2]Retiros_dinamica!$F:$F,[2]Retiros_dinamica!E:E,"S/I",0)</f>
        <v>S/I</v>
      </c>
      <c r="AB1048" s="6" t="str">
        <f>_xlfn.XLOOKUP(C1048,[2]CMg!$I$4:$I$106,[2]CMg!$M$4:$M$106,"----",0,1)</f>
        <v>----</v>
      </c>
      <c r="AC1048" s="6" t="str">
        <f>_xlfn.XLOOKUP(C1048,[2]CMg!$A$4:$A$106,[2]CMg!$B$4:$B$106,"----",0,1)</f>
        <v>----</v>
      </c>
      <c r="AD1048" s="6" t="str">
        <f>_xlfn.XLOOKUP(C1048,'[3]Promedio solar Cmg'!$A$4:$A$106,'[3]Promedio solar Cmg'!$B$4:$B$106,"----",0,1)</f>
        <v>----</v>
      </c>
      <c r="AH1048" s="12">
        <f>_xlfn.XLOOKUP($E1048,'[2]Balance económico'!$C:$C,'[2]Balance económico'!$D:$D,"-",0)</f>
        <v>1021015956.6942372</v>
      </c>
      <c r="AI1048" s="12">
        <f>_xlfn.XLOOKUP($E1048,'[2]Balance económico'!$C:$C,'[2]Balance económico'!$E:$E,"-",0)</f>
        <v>124579294.2964</v>
      </c>
      <c r="AJ1048" s="12" t="str">
        <f>_xlfn.XLOOKUP($E1048,'[2]Balance económico'!$C:$C,'[2]Balance económico'!$F:$F,"-",0)</f>
        <v>----</v>
      </c>
      <c r="AK1048" s="6" t="str">
        <f t="shared" si="49"/>
        <v>PPA</v>
      </c>
      <c r="AL1048" s="12" t="str" cm="1">
        <f t="array" ref="AL1048">IFERROR((X1048*[2]!Tabla2[Bloque A] + 'BD Centrales 2025'!Y434*[2]!Tabla2[Bloque B] + 'BD Centrales 2025'!Z434*[2]!Tabla2[Bloque C])*#REF!,"-")</f>
        <v>-</v>
      </c>
      <c r="AM1048" s="12" t="str">
        <f t="shared" si="50"/>
        <v>-</v>
      </c>
      <c r="AN1048" s="12">
        <f>IFERROR((AH1048+AI1048+AJ1048)/(SUMIFS($W$2:$W$1194,$E$2:$E$1194,E1048)*1000*#REF!),0)</f>
        <v>0</v>
      </c>
    </row>
    <row r="1049" spans="1:40" ht="14.4" x14ac:dyDescent="0.3">
      <c r="A1049" s="7">
        <v>2243</v>
      </c>
      <c r="B1049" s="7" t="s">
        <v>4191</v>
      </c>
      <c r="C1049" s="8" t="s">
        <v>4192</v>
      </c>
      <c r="D1049" s="6" t="s">
        <v>584</v>
      </c>
      <c r="E1049" s="6" t="str">
        <f>_xlfn.XLOOKUP(D1049,'[2]Coordinados SEN'!$A:$A,'[2]Coordinados SEN'!$B:$B,"-",0)</f>
        <v>76.412.562-2</v>
      </c>
      <c r="F1049" s="6" t="s">
        <v>584</v>
      </c>
      <c r="G1049" s="6">
        <f t="shared" si="48"/>
        <v>39</v>
      </c>
      <c r="H1049" s="6" t="s">
        <v>4193</v>
      </c>
      <c r="I1049" s="6" t="s">
        <v>2144</v>
      </c>
      <c r="J1049" s="6" t="str">
        <f>_xlfn.XLOOKUP(I1049,'[2]Barras CMg'!$E$2:$E$1527,'[2]Barras CMg'!$A$2:$A$1527,"------",0,1)</f>
        <v>------</v>
      </c>
      <c r="K1049" s="6" t="s">
        <v>397</v>
      </c>
      <c r="L1049" s="6">
        <v>2025</v>
      </c>
      <c r="M1049" s="6" t="s">
        <v>495</v>
      </c>
      <c r="N1049" s="6" t="s">
        <v>496</v>
      </c>
      <c r="O1049" s="6" t="s">
        <v>213</v>
      </c>
      <c r="P1049" s="6" t="s">
        <v>164</v>
      </c>
      <c r="Q1049" s="6" t="s">
        <v>221</v>
      </c>
      <c r="R1049" s="6" t="s">
        <v>886</v>
      </c>
      <c r="S1049" s="6" t="s">
        <v>51</v>
      </c>
      <c r="T1049" s="9" t="s">
        <v>4194</v>
      </c>
      <c r="U1049" s="10">
        <v>3.0059999999999998</v>
      </c>
      <c r="V1049" s="10">
        <v>3</v>
      </c>
      <c r="W1049" s="11" t="e">
        <f>_xlfn.XLOOKUP(C1049,#REF!,#REF!,"S/I",0)</f>
        <v>#REF!</v>
      </c>
      <c r="X1049" s="11" t="str">
        <f>_xlfn.XLOOKUP($D1049,[2]Retiros_dinamica!$F:$F,[2]Retiros_dinamica!B:B,"S/I",0)</f>
        <v>S/I</v>
      </c>
      <c r="Y1049" s="11" t="str">
        <f>_xlfn.XLOOKUP($D1049,[2]Retiros_dinamica!$F:$F,[2]Retiros_dinamica!C:C,"S/I",0)</f>
        <v>S/I</v>
      </c>
      <c r="Z1049" s="11" t="str">
        <f>_xlfn.XLOOKUP($D1049,[2]Retiros_dinamica!$F:$F,[2]Retiros_dinamica!D:D,"S/I",0)</f>
        <v>S/I</v>
      </c>
      <c r="AA1049" s="11" t="str">
        <f>_xlfn.XLOOKUP($D1049,[2]Retiros_dinamica!$F:$F,[2]Retiros_dinamica!E:E,"S/I",0)</f>
        <v>S/I</v>
      </c>
      <c r="AB1049" s="6" t="str">
        <f>_xlfn.XLOOKUP(C1049,[2]CMg!$I$4:$I$106,[2]CMg!$M$4:$M$106,"----",0,1)</f>
        <v>----</v>
      </c>
      <c r="AC1049" s="6" t="str">
        <f>_xlfn.XLOOKUP(C1049,[2]CMg!$A$4:$A$106,[2]CMg!$B$4:$B$106,"----",0,1)</f>
        <v>----</v>
      </c>
      <c r="AD1049" s="6" t="str">
        <f>_xlfn.XLOOKUP(C1049,'[3]Promedio solar Cmg'!$A$4:$A$106,'[3]Promedio solar Cmg'!$B$4:$B$106,"----",0,1)</f>
        <v>----</v>
      </c>
      <c r="AH1049" s="12">
        <f>_xlfn.XLOOKUP($E1049,'[2]Balance económico'!$C:$C,'[2]Balance económico'!$D:$D,"-",0)</f>
        <v>6375328015.7772694</v>
      </c>
      <c r="AI1049" s="12">
        <f>_xlfn.XLOOKUP($E1049,'[2]Balance económico'!$C:$C,'[2]Balance económico'!$E:$E,"-",0)</f>
        <v>48172067074.887741</v>
      </c>
      <c r="AJ1049" s="12">
        <f>_xlfn.XLOOKUP($E1049,'[2]Balance económico'!$C:$C,'[2]Balance económico'!$F:$F,"-",0)</f>
        <v>879755791.67572367</v>
      </c>
      <c r="AK1049" s="6" t="str">
        <f t="shared" si="49"/>
        <v>PPA</v>
      </c>
      <c r="AL1049" s="12" t="str" cm="1">
        <f t="array" ref="AL1049">IFERROR((X1049*[2]!Tabla2[Bloque A] + 'BD Centrales 2025'!Y776*[2]!Tabla2[Bloque B] + 'BD Centrales 2025'!Z776*[2]!Tabla2[Bloque C])*#REF!,"-")</f>
        <v>-</v>
      </c>
      <c r="AM1049" s="12" t="str">
        <f t="shared" si="50"/>
        <v>-</v>
      </c>
      <c r="AN1049" s="12">
        <f>IFERROR((AH1049+AI1049+AJ1049)/(SUMIFS($W$2:$W$1194,$E$2:$E$1194,E1049)*1000*#REF!),0)</f>
        <v>0</v>
      </c>
    </row>
    <row r="1050" spans="1:40" ht="14.4" x14ac:dyDescent="0.3">
      <c r="A1050" s="7">
        <v>2244</v>
      </c>
      <c r="B1050" s="7" t="s">
        <v>4201</v>
      </c>
      <c r="C1050" s="8" t="s">
        <v>4202</v>
      </c>
      <c r="D1050" s="6" t="s">
        <v>4203</v>
      </c>
      <c r="E1050" s="6" t="str">
        <f>_xlfn.XLOOKUP(D1050,'[2]Coordinados SEN'!$A:$A,'[2]Coordinados SEN'!$B:$B,"-",0)</f>
        <v>77.355.255-K</v>
      </c>
      <c r="F1050" s="6" t="s">
        <v>4203</v>
      </c>
      <c r="G1050" s="6">
        <f t="shared" si="48"/>
        <v>1</v>
      </c>
      <c r="H1050" s="6" t="s">
        <v>4204</v>
      </c>
      <c r="I1050" s="6" t="s">
        <v>4205</v>
      </c>
      <c r="J1050" s="6" t="str">
        <f>_xlfn.XLOOKUP(I1050,'[2]Barras CMg'!$E$2:$E$1527,'[2]Barras CMg'!$A$2:$A$1527,"------",0,1)</f>
        <v>------</v>
      </c>
      <c r="K1050" s="6" t="s">
        <v>397</v>
      </c>
      <c r="L1050" s="6">
        <v>2025</v>
      </c>
      <c r="M1050" s="6" t="s">
        <v>495</v>
      </c>
      <c r="N1050" s="6" t="s">
        <v>496</v>
      </c>
      <c r="O1050" s="6" t="s">
        <v>213</v>
      </c>
      <c r="P1050" s="6" t="s">
        <v>250</v>
      </c>
      <c r="Q1050" s="6" t="s">
        <v>785</v>
      </c>
      <c r="R1050" s="6" t="s">
        <v>785</v>
      </c>
      <c r="S1050" s="6" t="s">
        <v>51</v>
      </c>
      <c r="T1050" s="9" t="s">
        <v>4206</v>
      </c>
      <c r="U1050" s="10">
        <v>9.0009999999999994</v>
      </c>
      <c r="V1050" s="10">
        <v>9</v>
      </c>
      <c r="W1050" s="11" t="e">
        <f>_xlfn.XLOOKUP(C1050,#REF!,#REF!,"S/I",0)</f>
        <v>#REF!</v>
      </c>
      <c r="X1050" s="11" t="str">
        <f>_xlfn.XLOOKUP($D1050,[2]Retiros_dinamica!$F:$F,[2]Retiros_dinamica!B:B,"S/I",0)</f>
        <v>S/I</v>
      </c>
      <c r="Y1050" s="11" t="str">
        <f>_xlfn.XLOOKUP($D1050,[2]Retiros_dinamica!$F:$F,[2]Retiros_dinamica!C:C,"S/I",0)</f>
        <v>S/I</v>
      </c>
      <c r="Z1050" s="11" t="str">
        <f>_xlfn.XLOOKUP($D1050,[2]Retiros_dinamica!$F:$F,[2]Retiros_dinamica!D:D,"S/I",0)</f>
        <v>S/I</v>
      </c>
      <c r="AA1050" s="11" t="str">
        <f>_xlfn.XLOOKUP($D1050,[2]Retiros_dinamica!$F:$F,[2]Retiros_dinamica!E:E,"S/I",0)</f>
        <v>S/I</v>
      </c>
      <c r="AB1050" s="6" t="str">
        <f>_xlfn.XLOOKUP(C1050,[2]CMg!$I$4:$I$106,[2]CMg!$M$4:$M$106,"----",0,1)</f>
        <v>----</v>
      </c>
      <c r="AC1050" s="6" t="str">
        <f>_xlfn.XLOOKUP(C1050,[2]CMg!$A$4:$A$106,[2]CMg!$B$4:$B$106,"----",0,1)</f>
        <v>----</v>
      </c>
      <c r="AD1050" s="6" t="str">
        <f>_xlfn.XLOOKUP(C1050,'[3]Promedio solar Cmg'!$A$4:$A$106,'[3]Promedio solar Cmg'!$B$4:$B$106,"----",0,1)</f>
        <v>----</v>
      </c>
      <c r="AH1050" s="12">
        <f>_xlfn.XLOOKUP($E1050,'[2]Balance económico'!$C:$C,'[2]Balance económico'!$D:$D,"-",0)</f>
        <v>812905667.1576643</v>
      </c>
      <c r="AI1050" s="12">
        <f>_xlfn.XLOOKUP($E1050,'[2]Balance económico'!$C:$C,'[2]Balance económico'!$E:$E,"-",0)</f>
        <v>85598964.853499994</v>
      </c>
      <c r="AJ1050" s="12" t="str">
        <f>_xlfn.XLOOKUP($E1050,'[2]Balance económico'!$C:$C,'[2]Balance económico'!$F:$F,"-",0)</f>
        <v>----</v>
      </c>
      <c r="AK1050" s="6" t="str">
        <f t="shared" si="49"/>
        <v>PPA</v>
      </c>
      <c r="AL1050" s="12" t="str" cm="1">
        <f t="array" ref="AL1050">IFERROR((X1050*[2]!Tabla2[Bloque A] + 'BD Centrales 2025'!Y341*[2]!Tabla2[Bloque B] + 'BD Centrales 2025'!Z341*[2]!Tabla2[Bloque C])*#REF!,"-")</f>
        <v>-</v>
      </c>
      <c r="AM1050" s="12" t="str">
        <f t="shared" si="50"/>
        <v>-</v>
      </c>
      <c r="AN1050" s="12">
        <f>IFERROR((AH1050+AI1050+AJ1050)/(SUMIFS($W$2:$W$1194,$E$2:$E$1194,E1050)*1000*#REF!),0)</f>
        <v>0</v>
      </c>
    </row>
    <row r="1051" spans="1:40" ht="14.4" x14ac:dyDescent="0.3">
      <c r="A1051" s="7">
        <v>2245</v>
      </c>
      <c r="B1051" s="7" t="s">
        <v>4207</v>
      </c>
      <c r="C1051" s="8" t="s">
        <v>4208</v>
      </c>
      <c r="D1051" s="6" t="s">
        <v>4209</v>
      </c>
      <c r="E1051" s="6" t="str">
        <f>_xlfn.XLOOKUP(D1051,'[2]Coordinados SEN'!$A:$A,'[2]Coordinados SEN'!$B:$B,"-",0)</f>
        <v>77.333.027-1</v>
      </c>
      <c r="F1051" s="6" t="s">
        <v>4209</v>
      </c>
      <c r="G1051" s="6">
        <f t="shared" si="48"/>
        <v>1</v>
      </c>
      <c r="H1051" s="6" t="s">
        <v>4210</v>
      </c>
      <c r="I1051" s="6" t="s">
        <v>4210</v>
      </c>
      <c r="J1051" s="6" t="str">
        <f>_xlfn.XLOOKUP(I1051,'[2]Barras CMg'!$E$2:$E$1527,'[2]Barras CMg'!$A$2:$A$1527,"------",0,1)</f>
        <v>------</v>
      </c>
      <c r="K1051" s="6" t="s">
        <v>397</v>
      </c>
      <c r="L1051" s="6">
        <v>2025</v>
      </c>
      <c r="M1051" s="6" t="s">
        <v>495</v>
      </c>
      <c r="N1051" s="6" t="s">
        <v>496</v>
      </c>
      <c r="O1051" s="6" t="s">
        <v>213</v>
      </c>
      <c r="P1051" s="6" t="s">
        <v>497</v>
      </c>
      <c r="Q1051" s="6" t="s">
        <v>557</v>
      </c>
      <c r="R1051" s="6" t="s">
        <v>557</v>
      </c>
      <c r="S1051" s="6" t="s">
        <v>51</v>
      </c>
      <c r="T1051" s="9" t="s">
        <v>4211</v>
      </c>
      <c r="U1051" s="10">
        <v>9.0129999999999999</v>
      </c>
      <c r="V1051" s="10">
        <v>9</v>
      </c>
      <c r="W1051" s="11" t="e">
        <f>_xlfn.XLOOKUP(C1051,#REF!,#REF!,"S/I",0)</f>
        <v>#REF!</v>
      </c>
      <c r="X1051" s="11" t="str">
        <f>_xlfn.XLOOKUP($D1051,[2]Retiros_dinamica!$F:$F,[2]Retiros_dinamica!B:B,"S/I",0)</f>
        <v>S/I</v>
      </c>
      <c r="Y1051" s="11" t="str">
        <f>_xlfn.XLOOKUP($D1051,[2]Retiros_dinamica!$F:$F,[2]Retiros_dinamica!C:C,"S/I",0)</f>
        <v>S/I</v>
      </c>
      <c r="Z1051" s="11" t="str">
        <f>_xlfn.XLOOKUP($D1051,[2]Retiros_dinamica!$F:$F,[2]Retiros_dinamica!D:D,"S/I",0)</f>
        <v>S/I</v>
      </c>
      <c r="AA1051" s="11" t="str">
        <f>_xlfn.XLOOKUP($D1051,[2]Retiros_dinamica!$F:$F,[2]Retiros_dinamica!E:E,"S/I",0)</f>
        <v>S/I</v>
      </c>
      <c r="AB1051" s="6" t="str">
        <f>_xlfn.XLOOKUP(C1051,[2]CMg!$I$4:$I$106,[2]CMg!$M$4:$M$106,"----",0,1)</f>
        <v>----</v>
      </c>
      <c r="AC1051" s="6" t="str">
        <f>_xlfn.XLOOKUP(C1051,[2]CMg!$A$4:$A$106,[2]CMg!$B$4:$B$106,"----",0,1)</f>
        <v>----</v>
      </c>
      <c r="AD1051" s="6" t="str">
        <f>_xlfn.XLOOKUP(C1051,'[3]Promedio solar Cmg'!$A$4:$A$106,'[3]Promedio solar Cmg'!$B$4:$B$106,"----",0,1)</f>
        <v>----</v>
      </c>
      <c r="AH1051" s="12">
        <f>_xlfn.XLOOKUP($E1051,'[2]Balance económico'!$C:$C,'[2]Balance económico'!$D:$D,"-",0)</f>
        <v>690847313.28185987</v>
      </c>
      <c r="AI1051" s="12">
        <f>_xlfn.XLOOKUP($E1051,'[2]Balance económico'!$C:$C,'[2]Balance económico'!$E:$E,"-",0)</f>
        <v>88949506.069999993</v>
      </c>
      <c r="AJ1051" s="12" t="str">
        <f>_xlfn.XLOOKUP($E1051,'[2]Balance económico'!$C:$C,'[2]Balance económico'!$F:$F,"-",0)</f>
        <v>----</v>
      </c>
      <c r="AK1051" s="6" t="str">
        <f t="shared" si="49"/>
        <v>PPA</v>
      </c>
      <c r="AL1051" s="12" t="str" cm="1">
        <f t="array" ref="AL1051">IFERROR((X1051*[2]!Tabla2[Bloque A] + 'BD Centrales 2025'!Y348*[2]!Tabla2[Bloque B] + 'BD Centrales 2025'!Z348*[2]!Tabla2[Bloque C])*#REF!,"-")</f>
        <v>-</v>
      </c>
      <c r="AM1051" s="12" t="str">
        <f t="shared" si="50"/>
        <v>-</v>
      </c>
      <c r="AN1051" s="12">
        <f>IFERROR((AH1051+AI1051+AJ1051)/(SUMIFS($W$2:$W$1194,$E$2:$E$1194,E1051)*1000*#REF!),0)</f>
        <v>0</v>
      </c>
    </row>
    <row r="1052" spans="1:40" ht="14.4" x14ac:dyDescent="0.3">
      <c r="A1052" s="7">
        <v>2247</v>
      </c>
      <c r="B1052" s="7" t="s">
        <v>4212</v>
      </c>
      <c r="C1052" s="8" t="s">
        <v>4213</v>
      </c>
      <c r="D1052" s="6" t="s">
        <v>4214</v>
      </c>
      <c r="E1052" s="6" t="str">
        <f>_xlfn.XLOOKUP(D1052,'[2]Coordinados SEN'!$A:$A,'[2]Coordinados SEN'!$B:$B,"-",0)</f>
        <v>77.091.349-7</v>
      </c>
      <c r="F1052" s="6" t="s">
        <v>4214</v>
      </c>
      <c r="G1052" s="6">
        <f t="shared" si="48"/>
        <v>1</v>
      </c>
      <c r="H1052" s="6" t="s">
        <v>4215</v>
      </c>
      <c r="I1052" s="6" t="s">
        <v>1931</v>
      </c>
      <c r="J1052" s="6" t="str">
        <f>_xlfn.XLOOKUP(I1052,'[2]Barras CMg'!$E$2:$E$1527,'[2]Barras CMg'!$A$2:$A$1527,"------",0,1)</f>
        <v>------</v>
      </c>
      <c r="K1052" s="6" t="s">
        <v>397</v>
      </c>
      <c r="L1052" s="6">
        <v>2025</v>
      </c>
      <c r="M1052" s="6" t="s">
        <v>495</v>
      </c>
      <c r="N1052" s="6" t="s">
        <v>496</v>
      </c>
      <c r="O1052" s="6" t="s">
        <v>213</v>
      </c>
      <c r="P1052" s="6" t="s">
        <v>362</v>
      </c>
      <c r="Q1052" s="6" t="s">
        <v>1216</v>
      </c>
      <c r="R1052" s="6" t="s">
        <v>1932</v>
      </c>
      <c r="S1052" s="6" t="s">
        <v>51</v>
      </c>
      <c r="T1052" s="9" t="s">
        <v>3658</v>
      </c>
      <c r="U1052" s="10">
        <v>0.34200000000000003</v>
      </c>
      <c r="V1052" s="10">
        <v>0.192</v>
      </c>
      <c r="W1052" s="11" t="e">
        <f>_xlfn.XLOOKUP(C1052,#REF!,#REF!,"S/I",0)</f>
        <v>#REF!</v>
      </c>
      <c r="X1052" s="11" t="str">
        <f>_xlfn.XLOOKUP($D1052,[2]Retiros_dinamica!$F:$F,[2]Retiros_dinamica!B:B,"S/I",0)</f>
        <v>S/I</v>
      </c>
      <c r="Y1052" s="11" t="str">
        <f>_xlfn.XLOOKUP($D1052,[2]Retiros_dinamica!$F:$F,[2]Retiros_dinamica!C:C,"S/I",0)</f>
        <v>S/I</v>
      </c>
      <c r="Z1052" s="11" t="str">
        <f>_xlfn.XLOOKUP($D1052,[2]Retiros_dinamica!$F:$F,[2]Retiros_dinamica!D:D,"S/I",0)</f>
        <v>S/I</v>
      </c>
      <c r="AA1052" s="11" t="str">
        <f>_xlfn.XLOOKUP($D1052,[2]Retiros_dinamica!$F:$F,[2]Retiros_dinamica!E:E,"S/I",0)</f>
        <v>S/I</v>
      </c>
      <c r="AB1052" s="6" t="str">
        <f>_xlfn.XLOOKUP(C1052,[2]CMg!$I$4:$I$106,[2]CMg!$M$4:$M$106,"----",0,1)</f>
        <v>----</v>
      </c>
      <c r="AC1052" s="6" t="str">
        <f>_xlfn.XLOOKUP(C1052,[2]CMg!$A$4:$A$106,[2]CMg!$B$4:$B$106,"----",0,1)</f>
        <v>----</v>
      </c>
      <c r="AD1052" s="6" t="str">
        <f>_xlfn.XLOOKUP(C1052,'[3]Promedio solar Cmg'!$A$4:$A$106,'[3]Promedio solar Cmg'!$B$4:$B$106,"----",0,1)</f>
        <v>----</v>
      </c>
      <c r="AH1052" s="12">
        <f>_xlfn.XLOOKUP($E1052,'[2]Balance económico'!$C:$C,'[2]Balance económico'!$D:$D,"-",0)</f>
        <v>21849404.776997022</v>
      </c>
      <c r="AI1052" s="12">
        <f>_xlfn.XLOOKUP($E1052,'[2]Balance económico'!$C:$C,'[2]Balance económico'!$E:$E,"-",0)</f>
        <v>2187971.8467999999</v>
      </c>
      <c r="AJ1052" s="12" t="str">
        <f>_xlfn.XLOOKUP($E1052,'[2]Balance económico'!$C:$C,'[2]Balance económico'!$F:$F,"-",0)</f>
        <v>----</v>
      </c>
      <c r="AK1052" s="6" t="str">
        <f t="shared" si="49"/>
        <v>PPA</v>
      </c>
      <c r="AL1052" s="12" t="str" cm="1">
        <f t="array" ref="AL1052">IFERROR((X1052*[2]!Tabla2[Bloque A] + 'BD Centrales 2025'!Y111*[2]!Tabla2[Bloque B] + 'BD Centrales 2025'!Z111*[2]!Tabla2[Bloque C])*#REF!,"-")</f>
        <v>-</v>
      </c>
      <c r="AM1052" s="12" t="str">
        <f t="shared" si="50"/>
        <v>-</v>
      </c>
      <c r="AN1052" s="12">
        <f>IFERROR((AH1052+AI1052+AJ1052)/(SUMIFS($W$2:$W$1194,$E$2:$E$1194,E1052)*1000*#REF!),0)</f>
        <v>0</v>
      </c>
    </row>
    <row r="1053" spans="1:40" ht="14.4" x14ac:dyDescent="0.3">
      <c r="A1053" s="7">
        <v>2248</v>
      </c>
      <c r="B1053" s="7" t="s">
        <v>4216</v>
      </c>
      <c r="C1053" s="8" t="s">
        <v>4217</v>
      </c>
      <c r="D1053" s="6" t="s">
        <v>3766</v>
      </c>
      <c r="E1053" s="6" t="str">
        <f>_xlfn.XLOOKUP(D1053,'[2]Coordinados SEN'!$A:$A,'[2]Coordinados SEN'!$B:$B,"-",0)</f>
        <v>77.447.115-4</v>
      </c>
      <c r="F1053" s="6" t="s">
        <v>4218</v>
      </c>
      <c r="G1053" s="6">
        <f t="shared" si="48"/>
        <v>10</v>
      </c>
      <c r="H1053" s="6" t="s">
        <v>4219</v>
      </c>
      <c r="I1053" s="6" t="s">
        <v>2681</v>
      </c>
      <c r="J1053" s="6" t="str">
        <f>_xlfn.XLOOKUP(I1053,'[2]Barras CMg'!$E$2:$E$1527,'[2]Barras CMg'!$A$2:$A$1527,"------",0,1)</f>
        <v>------</v>
      </c>
      <c r="K1053" s="6" t="s">
        <v>397</v>
      </c>
      <c r="L1053" s="6">
        <v>2025</v>
      </c>
      <c r="M1053" s="6" t="s">
        <v>495</v>
      </c>
      <c r="N1053" s="6" t="s">
        <v>496</v>
      </c>
      <c r="O1053" s="6" t="s">
        <v>213</v>
      </c>
      <c r="P1053" s="6" t="s">
        <v>164</v>
      </c>
      <c r="Q1053" s="6" t="s">
        <v>221</v>
      </c>
      <c r="R1053" s="6" t="s">
        <v>1709</v>
      </c>
      <c r="S1053" s="6" t="s">
        <v>51</v>
      </c>
      <c r="T1053" s="9" t="s">
        <v>4220</v>
      </c>
      <c r="U1053" s="10">
        <v>9.0250000000000004</v>
      </c>
      <c r="V1053" s="10">
        <v>9</v>
      </c>
      <c r="W1053" s="11" t="e">
        <f>_xlfn.XLOOKUP(C1053,#REF!,#REF!,"S/I",0)</f>
        <v>#REF!</v>
      </c>
      <c r="X1053" s="11" t="str">
        <f>_xlfn.XLOOKUP($D1053,[2]Retiros_dinamica!$F:$F,[2]Retiros_dinamica!B:B,"S/I",0)</f>
        <v>S/I</v>
      </c>
      <c r="Y1053" s="11" t="str">
        <f>_xlfn.XLOOKUP($D1053,[2]Retiros_dinamica!$F:$F,[2]Retiros_dinamica!C:C,"S/I",0)</f>
        <v>S/I</v>
      </c>
      <c r="Z1053" s="11" t="str">
        <f>_xlfn.XLOOKUP($D1053,[2]Retiros_dinamica!$F:$F,[2]Retiros_dinamica!D:D,"S/I",0)</f>
        <v>S/I</v>
      </c>
      <c r="AA1053" s="11" t="str">
        <f>_xlfn.XLOOKUP($D1053,[2]Retiros_dinamica!$F:$F,[2]Retiros_dinamica!E:E,"S/I",0)</f>
        <v>S/I</v>
      </c>
      <c r="AB1053" s="6" t="str">
        <f>_xlfn.XLOOKUP(C1053,[2]CMg!$I$4:$I$106,[2]CMg!$M$4:$M$106,"----",0,1)</f>
        <v>----</v>
      </c>
      <c r="AC1053" s="6" t="str">
        <f>_xlfn.XLOOKUP(C1053,[2]CMg!$A$4:$A$106,[2]CMg!$B$4:$B$106,"----",0,1)</f>
        <v>----</v>
      </c>
      <c r="AD1053" s="6" t="str">
        <f>_xlfn.XLOOKUP(C1053,'[3]Promedio solar Cmg'!$A$4:$A$106,'[3]Promedio solar Cmg'!$B$4:$B$106,"----",0,1)</f>
        <v>----</v>
      </c>
      <c r="AH1053" s="12">
        <f>_xlfn.XLOOKUP($E1053,'[2]Balance económico'!$C:$C,'[2]Balance económico'!$D:$D,"-",0)</f>
        <v>6121230481.2587566</v>
      </c>
      <c r="AI1053" s="12">
        <f>_xlfn.XLOOKUP($E1053,'[2]Balance económico'!$C:$C,'[2]Balance económico'!$E:$E,"-",0)</f>
        <v>651127947.40969992</v>
      </c>
      <c r="AJ1053" s="12" t="str">
        <f>_xlfn.XLOOKUP($E1053,'[2]Balance económico'!$C:$C,'[2]Balance económico'!$F:$F,"-",0)</f>
        <v>----</v>
      </c>
      <c r="AK1053" s="6" t="str">
        <f t="shared" si="49"/>
        <v>PPA</v>
      </c>
      <c r="AL1053" s="12" t="str" cm="1">
        <f t="array" ref="AL1053">IFERROR((X1053*[2]!Tabla2[Bloque A] + 'BD Centrales 2025'!Y580*[2]!Tabla2[Bloque B] + 'BD Centrales 2025'!Z580*[2]!Tabla2[Bloque C])*#REF!,"-")</f>
        <v>-</v>
      </c>
      <c r="AM1053" s="12" t="str">
        <f t="shared" si="50"/>
        <v>-</v>
      </c>
      <c r="AN1053" s="12">
        <f>IFERROR((AH1053+AI1053+AJ1053)/(SUMIFS($W$2:$W$1194,$E$2:$E$1194,E1053)*1000*#REF!),0)</f>
        <v>0</v>
      </c>
    </row>
    <row r="1054" spans="1:40" ht="14.4" x14ac:dyDescent="0.3">
      <c r="A1054" s="7">
        <v>2250</v>
      </c>
      <c r="B1054" s="7" t="s">
        <v>4221</v>
      </c>
      <c r="C1054" s="8" t="s">
        <v>4222</v>
      </c>
      <c r="D1054" s="6" t="s">
        <v>4223</v>
      </c>
      <c r="E1054" s="6" t="str">
        <f>_xlfn.XLOOKUP(D1054,'[2]Coordinados SEN'!$A:$A,'[2]Coordinados SEN'!$B:$B,"-",0)</f>
        <v>77.110.485-1</v>
      </c>
      <c r="F1054" s="6" t="s">
        <v>4223</v>
      </c>
      <c r="G1054" s="6">
        <f t="shared" si="48"/>
        <v>1</v>
      </c>
      <c r="H1054" s="6" t="s">
        <v>4224</v>
      </c>
      <c r="I1054" s="6" t="s">
        <v>3292</v>
      </c>
      <c r="J1054" s="6" t="str">
        <f>_xlfn.XLOOKUP(I1054,'[2]Barras CMg'!$E$2:$E$1527,'[2]Barras CMg'!$A$2:$A$1527,"------",0,1)</f>
        <v>------</v>
      </c>
      <c r="K1054" s="6" t="s">
        <v>397</v>
      </c>
      <c r="L1054" s="6">
        <v>2025</v>
      </c>
      <c r="M1054" s="6" t="s">
        <v>495</v>
      </c>
      <c r="N1054" s="6" t="s">
        <v>496</v>
      </c>
      <c r="O1054" s="6" t="s">
        <v>213</v>
      </c>
      <c r="P1054" s="6" t="s">
        <v>90</v>
      </c>
      <c r="Q1054" s="6" t="s">
        <v>1950</v>
      </c>
      <c r="R1054" s="6" t="s">
        <v>1950</v>
      </c>
      <c r="S1054" s="6" t="s">
        <v>51</v>
      </c>
      <c r="T1054" s="9" t="s">
        <v>4225</v>
      </c>
      <c r="U1054" s="10">
        <v>9.0120000000000005</v>
      </c>
      <c r="V1054" s="10">
        <v>9</v>
      </c>
      <c r="W1054" s="11" t="e">
        <f>_xlfn.XLOOKUP(C1054,#REF!,#REF!,"S/I",0)</f>
        <v>#REF!</v>
      </c>
      <c r="X1054" s="11" t="str">
        <f>_xlfn.XLOOKUP($D1054,[2]Retiros_dinamica!$F:$F,[2]Retiros_dinamica!B:B,"S/I",0)</f>
        <v>S/I</v>
      </c>
      <c r="Y1054" s="11" t="str">
        <f>_xlfn.XLOOKUP($D1054,[2]Retiros_dinamica!$F:$F,[2]Retiros_dinamica!C:C,"S/I",0)</f>
        <v>S/I</v>
      </c>
      <c r="Z1054" s="11" t="str">
        <f>_xlfn.XLOOKUP($D1054,[2]Retiros_dinamica!$F:$F,[2]Retiros_dinamica!D:D,"S/I",0)</f>
        <v>S/I</v>
      </c>
      <c r="AA1054" s="11" t="str">
        <f>_xlfn.XLOOKUP($D1054,[2]Retiros_dinamica!$F:$F,[2]Retiros_dinamica!E:E,"S/I",0)</f>
        <v>S/I</v>
      </c>
      <c r="AB1054" s="6" t="str">
        <f>_xlfn.XLOOKUP(C1054,[2]CMg!$I$4:$I$106,[2]CMg!$M$4:$M$106,"----",0,1)</f>
        <v>----</v>
      </c>
      <c r="AC1054" s="6" t="str">
        <f>_xlfn.XLOOKUP(C1054,[2]CMg!$A$4:$A$106,[2]CMg!$B$4:$B$106,"----",0,1)</f>
        <v>----</v>
      </c>
      <c r="AD1054" s="6" t="str">
        <f>_xlfn.XLOOKUP(C1054,'[3]Promedio solar Cmg'!$A$4:$A$106,'[3]Promedio solar Cmg'!$B$4:$B$106,"----",0,1)</f>
        <v>----</v>
      </c>
      <c r="AH1054" s="12">
        <f>_xlfn.XLOOKUP($E1054,'[2]Balance económico'!$C:$C,'[2]Balance económico'!$D:$D,"-",0)</f>
        <v>595943021.93430996</v>
      </c>
      <c r="AI1054" s="12">
        <f>_xlfn.XLOOKUP($E1054,'[2]Balance económico'!$C:$C,'[2]Balance económico'!$E:$E,"-",0)</f>
        <v>107136230.6741</v>
      </c>
      <c r="AJ1054" s="12" t="str">
        <f>_xlfn.XLOOKUP($E1054,'[2]Balance económico'!$C:$C,'[2]Balance económico'!$F:$F,"-",0)</f>
        <v>----</v>
      </c>
      <c r="AK1054" s="6" t="str">
        <f t="shared" si="49"/>
        <v>PPA</v>
      </c>
      <c r="AL1054" s="12" t="str" cm="1">
        <f t="array" ref="AL1054">IFERROR((X1054*[2]!Tabla2[Bloque A] + 'BD Centrales 2025'!Y388*[2]!Tabla2[Bloque B] + 'BD Centrales 2025'!Z388*[2]!Tabla2[Bloque C])*#REF!,"-")</f>
        <v>-</v>
      </c>
      <c r="AM1054" s="12" t="str">
        <f t="shared" si="50"/>
        <v>-</v>
      </c>
      <c r="AN1054" s="12">
        <f>IFERROR((AH1054+AI1054+AJ1054)/(SUMIFS($W$2:$W$1194,$E$2:$E$1194,E1054)*1000*#REF!),0)</f>
        <v>0</v>
      </c>
    </row>
    <row r="1055" spans="1:40" ht="14.4" x14ac:dyDescent="0.3">
      <c r="A1055" s="7">
        <v>2251</v>
      </c>
      <c r="B1055" s="7" t="s">
        <v>4226</v>
      </c>
      <c r="C1055" s="8" t="s">
        <v>4227</v>
      </c>
      <c r="D1055" s="6" t="s">
        <v>4228</v>
      </c>
      <c r="E1055" s="6" t="str">
        <f>_xlfn.XLOOKUP(D1055,'[2]Coordinados SEN'!$A:$A,'[2]Coordinados SEN'!$B:$B,"-",0)</f>
        <v>77.029.464-9</v>
      </c>
      <c r="F1055" s="6" t="s">
        <v>4228</v>
      </c>
      <c r="G1055" s="6">
        <f t="shared" si="48"/>
        <v>1</v>
      </c>
      <c r="H1055" s="6" t="s">
        <v>4229</v>
      </c>
      <c r="I1055" s="6" t="s">
        <v>3467</v>
      </c>
      <c r="J1055" s="6" t="str">
        <f>_xlfn.XLOOKUP(I1055,'[2]Barras CMg'!$E$2:$E$1527,'[2]Barras CMg'!$A$2:$A$1527,"------",0,1)</f>
        <v>------</v>
      </c>
      <c r="K1055" s="6" t="s">
        <v>397</v>
      </c>
      <c r="L1055" s="6">
        <v>2025</v>
      </c>
      <c r="M1055" s="6" t="s">
        <v>495</v>
      </c>
      <c r="N1055" s="6" t="s">
        <v>496</v>
      </c>
      <c r="O1055" s="6" t="s">
        <v>213</v>
      </c>
      <c r="P1055" s="6" t="s">
        <v>106</v>
      </c>
      <c r="Q1055" s="6" t="s">
        <v>243</v>
      </c>
      <c r="R1055" s="6" t="s">
        <v>1184</v>
      </c>
      <c r="S1055" s="6" t="s">
        <v>51</v>
      </c>
      <c r="T1055" s="9" t="s">
        <v>4230</v>
      </c>
      <c r="U1055" s="10">
        <v>9.01</v>
      </c>
      <c r="V1055" s="10">
        <v>9</v>
      </c>
      <c r="W1055" s="11" t="e">
        <f>_xlfn.XLOOKUP(C1055,#REF!,#REF!,"S/I",0)</f>
        <v>#REF!</v>
      </c>
      <c r="X1055" s="11" t="str">
        <f>_xlfn.XLOOKUP($D1055,[2]Retiros_dinamica!$F:$F,[2]Retiros_dinamica!B:B,"S/I",0)</f>
        <v>S/I</v>
      </c>
      <c r="Y1055" s="11" t="str">
        <f>_xlfn.XLOOKUP($D1055,[2]Retiros_dinamica!$F:$F,[2]Retiros_dinamica!C:C,"S/I",0)</f>
        <v>S/I</v>
      </c>
      <c r="Z1055" s="11" t="str">
        <f>_xlfn.XLOOKUP($D1055,[2]Retiros_dinamica!$F:$F,[2]Retiros_dinamica!D:D,"S/I",0)</f>
        <v>S/I</v>
      </c>
      <c r="AA1055" s="11" t="str">
        <f>_xlfn.XLOOKUP($D1055,[2]Retiros_dinamica!$F:$F,[2]Retiros_dinamica!E:E,"S/I",0)</f>
        <v>S/I</v>
      </c>
      <c r="AB1055" s="6" t="str">
        <f>_xlfn.XLOOKUP(C1055,[2]CMg!$I$4:$I$106,[2]CMg!$M$4:$M$106,"----",0,1)</f>
        <v>----</v>
      </c>
      <c r="AC1055" s="6" t="str">
        <f>_xlfn.XLOOKUP(C1055,[2]CMg!$A$4:$A$106,[2]CMg!$B$4:$B$106,"----",0,1)</f>
        <v>----</v>
      </c>
      <c r="AD1055" s="6" t="str">
        <f>_xlfn.XLOOKUP(C1055,'[3]Promedio solar Cmg'!$A$4:$A$106,'[3]Promedio solar Cmg'!$B$4:$B$106,"----",0,1)</f>
        <v>----</v>
      </c>
      <c r="AH1055" s="12">
        <f>_xlfn.XLOOKUP($E1055,'[2]Balance económico'!$C:$C,'[2]Balance económico'!$D:$D,"-",0)</f>
        <v>1173891300.1004639</v>
      </c>
      <c r="AI1055" s="12">
        <f>_xlfn.XLOOKUP($E1055,'[2]Balance económico'!$C:$C,'[2]Balance económico'!$E:$E,"-",0)</f>
        <v>114948410.31220001</v>
      </c>
      <c r="AJ1055" s="12" t="str">
        <f>_xlfn.XLOOKUP($E1055,'[2]Balance económico'!$C:$C,'[2]Balance económico'!$F:$F,"-",0)</f>
        <v>----</v>
      </c>
      <c r="AK1055" s="6" t="str">
        <f t="shared" si="49"/>
        <v>PPA</v>
      </c>
      <c r="AL1055" s="12" t="str" cm="1">
        <f t="array" ref="AL1055">IFERROR((X1055*[2]!Tabla2[Bloque A] + 'BD Centrales 2025'!Y407*[2]!Tabla2[Bloque B] + 'BD Centrales 2025'!Z407*[2]!Tabla2[Bloque C])*#REF!,"-")</f>
        <v>-</v>
      </c>
      <c r="AM1055" s="12" t="str">
        <f t="shared" si="50"/>
        <v>-</v>
      </c>
      <c r="AN1055" s="12">
        <f>IFERROR((AH1055+AI1055+AJ1055)/(SUMIFS($W$2:$W$1194,$E$2:$E$1194,E1055)*1000*#REF!),0)</f>
        <v>0</v>
      </c>
    </row>
    <row r="1056" spans="1:40" ht="27.6" x14ac:dyDescent="0.3">
      <c r="A1056" s="7">
        <v>2252</v>
      </c>
      <c r="B1056" s="7" t="s">
        <v>4231</v>
      </c>
      <c r="C1056" s="8" t="s">
        <v>4232</v>
      </c>
      <c r="D1056" s="6" t="s">
        <v>4233</v>
      </c>
      <c r="E1056" s="6" t="str">
        <f>_xlfn.XLOOKUP(D1056,'[2]Coordinados SEN'!$A:$A,'[2]Coordinados SEN'!$B:$B,"-",0)</f>
        <v>76.128.835-0</v>
      </c>
      <c r="F1056" s="6" t="s">
        <v>4234</v>
      </c>
      <c r="G1056" s="6">
        <f t="shared" si="48"/>
        <v>1</v>
      </c>
      <c r="H1056" s="6" t="s">
        <v>4235</v>
      </c>
      <c r="I1056" s="6" t="s">
        <v>258</v>
      </c>
      <c r="J1056" s="6" t="str">
        <f>_xlfn.XLOOKUP(I1056,'[2]Barras CMg'!$E$2:$E$1527,'[2]Barras CMg'!$A$2:$A$1527,"------",0,1)</f>
        <v>NEGRETE_______023</v>
      </c>
      <c r="K1056" s="6" t="s">
        <v>397</v>
      </c>
      <c r="L1056" s="6">
        <v>2025</v>
      </c>
      <c r="M1056" s="6" t="s">
        <v>495</v>
      </c>
      <c r="N1056" s="6" t="s">
        <v>496</v>
      </c>
      <c r="O1056" s="6" t="s">
        <v>157</v>
      </c>
      <c r="P1056" s="6" t="s">
        <v>68</v>
      </c>
      <c r="Q1056" s="6" t="s">
        <v>68</v>
      </c>
      <c r="R1056" s="6" t="s">
        <v>2812</v>
      </c>
      <c r="S1056" s="6" t="s">
        <v>51</v>
      </c>
      <c r="T1056" s="9" t="s">
        <v>4236</v>
      </c>
      <c r="U1056" s="10">
        <v>2.8041</v>
      </c>
      <c r="V1056" s="10">
        <v>2.7168999999999999</v>
      </c>
      <c r="W1056" s="11" t="e">
        <f>_xlfn.XLOOKUP(C1056,#REF!,#REF!,"S/I",0)</f>
        <v>#REF!</v>
      </c>
      <c r="X1056" s="11" t="str">
        <f>_xlfn.XLOOKUP($D1056,[2]Retiros_dinamica!$F:$F,[2]Retiros_dinamica!B:B,"S/I",0)</f>
        <v>S/I</v>
      </c>
      <c r="Y1056" s="11" t="str">
        <f>_xlfn.XLOOKUP($D1056,[2]Retiros_dinamica!$F:$F,[2]Retiros_dinamica!C:C,"S/I",0)</f>
        <v>S/I</v>
      </c>
      <c r="Z1056" s="11" t="str">
        <f>_xlfn.XLOOKUP($D1056,[2]Retiros_dinamica!$F:$F,[2]Retiros_dinamica!D:D,"S/I",0)</f>
        <v>S/I</v>
      </c>
      <c r="AA1056" s="11" t="str">
        <f>_xlfn.XLOOKUP($D1056,[2]Retiros_dinamica!$F:$F,[2]Retiros_dinamica!E:E,"S/I",0)</f>
        <v>S/I</v>
      </c>
      <c r="AB1056" s="6">
        <f>_xlfn.XLOOKUP(C1056,[2]CMg!$I$4:$I$106,[2]CMg!$M$4:$M$106,"----",0,1)</f>
        <v>21.355714519073839</v>
      </c>
      <c r="AC1056" s="6">
        <f>_xlfn.XLOOKUP(C1056,'[3]Promedio Cmg'!$A$4:$A$106,'[3]Promedio Cmg'!$B$4:$B$106,"---",0,1)</f>
        <v>53.377972834151379</v>
      </c>
      <c r="AD1056" s="6">
        <f>_xlfn.XLOOKUP(C1056,'[3]Promedio solar Cmg'!$A$4:$A$106,'[3]Promedio solar Cmg'!$B$4:$B$106,"----",0,1)</f>
        <v>33.546367123287752</v>
      </c>
      <c r="AH1056" s="12">
        <f>_xlfn.XLOOKUP($E1056,'[2]Balance económico'!$C:$C,'[2]Balance económico'!$D:$D,"-",0)</f>
        <v>1465505334.8215055</v>
      </c>
      <c r="AI1056" s="12">
        <f>_xlfn.XLOOKUP($E1056,'[2]Balance económico'!$C:$C,'[2]Balance económico'!$E:$E,"-",0)</f>
        <v>628665.26726373821</v>
      </c>
      <c r="AJ1056" s="12">
        <f>_xlfn.XLOOKUP($E1056,'[2]Balance económico'!$C:$C,'[2]Balance económico'!$F:$F,"-",0)</f>
        <v>4261858.472516099</v>
      </c>
      <c r="AK1056" s="6" t="str">
        <f t="shared" si="49"/>
        <v>PPA</v>
      </c>
      <c r="AL1056" s="12" t="str" cm="1">
        <f t="array" ref="AL1056">IFERROR((X1056*[2]!Tabla2[Bloque A] + 'BD Centrales 2025'!Y876*[2]!Tabla2[Bloque B] + 'BD Centrales 2025'!Z876*[2]!Tabla2[Bloque C])*#REF!,"-")</f>
        <v>-</v>
      </c>
      <c r="AM1056" s="12" t="str">
        <f t="shared" si="50"/>
        <v>-</v>
      </c>
      <c r="AN1056" s="12">
        <f>IFERROR((AH1056+AI1056+AJ1056)/(SUMIFS($W$2:$W$1194,$E$2:$E$1194,E1056)*1000*#REF!),0)</f>
        <v>0</v>
      </c>
    </row>
    <row r="1057" spans="1:40" ht="14.4" x14ac:dyDescent="0.3">
      <c r="A1057" s="7">
        <v>2253</v>
      </c>
      <c r="B1057" s="7" t="s">
        <v>4237</v>
      </c>
      <c r="C1057" s="8" t="s">
        <v>4238</v>
      </c>
      <c r="D1057" s="6" t="s">
        <v>4239</v>
      </c>
      <c r="E1057" s="6" t="str">
        <f>_xlfn.XLOOKUP(D1057,'[2]Coordinados SEN'!$A:$A,'[2]Coordinados SEN'!$B:$B,"-",0)</f>
        <v>77.131.296-9</v>
      </c>
      <c r="F1057" s="6" t="s">
        <v>4239</v>
      </c>
      <c r="G1057" s="6">
        <f t="shared" si="48"/>
        <v>1</v>
      </c>
      <c r="H1057" s="6" t="s">
        <v>4240</v>
      </c>
      <c r="I1057" s="6" t="s">
        <v>3672</v>
      </c>
      <c r="J1057" s="6" t="str">
        <f>_xlfn.XLOOKUP(I1057,'[2]Barras CMg'!$E$2:$E$1527,'[2]Barras CMg'!$A$2:$A$1527,"------",0,1)</f>
        <v>------</v>
      </c>
      <c r="K1057" s="6" t="s">
        <v>397</v>
      </c>
      <c r="L1057" s="6">
        <v>2025</v>
      </c>
      <c r="M1057" s="6" t="s">
        <v>495</v>
      </c>
      <c r="N1057" s="6" t="s">
        <v>496</v>
      </c>
      <c r="O1057" s="6" t="s">
        <v>213</v>
      </c>
      <c r="P1057" s="6" t="s">
        <v>106</v>
      </c>
      <c r="Q1057" s="6" t="s">
        <v>243</v>
      </c>
      <c r="R1057" s="6" t="s">
        <v>1835</v>
      </c>
      <c r="S1057" s="6" t="s">
        <v>51</v>
      </c>
      <c r="T1057" s="9" t="s">
        <v>4241</v>
      </c>
      <c r="U1057" s="10">
        <v>6.2350000000000003</v>
      </c>
      <c r="V1057" s="10">
        <v>6.22</v>
      </c>
      <c r="W1057" s="11" t="e">
        <f>_xlfn.XLOOKUP(C1057,#REF!,#REF!,"S/I",0)</f>
        <v>#REF!</v>
      </c>
      <c r="X1057" s="11" t="str">
        <f>_xlfn.XLOOKUP($D1057,[2]Retiros_dinamica!$F:$F,[2]Retiros_dinamica!B:B,"S/I",0)</f>
        <v>S/I</v>
      </c>
      <c r="Y1057" s="11" t="str">
        <f>_xlfn.XLOOKUP($D1057,[2]Retiros_dinamica!$F:$F,[2]Retiros_dinamica!C:C,"S/I",0)</f>
        <v>S/I</v>
      </c>
      <c r="Z1057" s="11" t="str">
        <f>_xlfn.XLOOKUP($D1057,[2]Retiros_dinamica!$F:$F,[2]Retiros_dinamica!D:D,"S/I",0)</f>
        <v>S/I</v>
      </c>
      <c r="AA1057" s="11" t="str">
        <f>_xlfn.XLOOKUP($D1057,[2]Retiros_dinamica!$F:$F,[2]Retiros_dinamica!E:E,"S/I",0)</f>
        <v>S/I</v>
      </c>
      <c r="AB1057" s="6" t="str">
        <f>_xlfn.XLOOKUP(C1057,[2]CMg!$I$4:$I$106,[2]CMg!$M$4:$M$106,"----",0,1)</f>
        <v>----</v>
      </c>
      <c r="AC1057" s="6" t="str">
        <f>_xlfn.XLOOKUP(C1057,[2]CMg!$A$4:$A$106,[2]CMg!$B$4:$B$106,"----",0,1)</f>
        <v>----</v>
      </c>
      <c r="AD1057" s="6" t="str">
        <f>_xlfn.XLOOKUP(C1057,'[3]Promedio solar Cmg'!$A$4:$A$106,'[3]Promedio solar Cmg'!$B$4:$B$106,"----",0,1)</f>
        <v>----</v>
      </c>
      <c r="AH1057" s="12">
        <f>_xlfn.XLOOKUP($E1057,'[2]Balance económico'!$C:$C,'[2]Balance económico'!$D:$D,"-",0)</f>
        <v>875847478.52681923</v>
      </c>
      <c r="AI1057" s="12">
        <f>_xlfn.XLOOKUP($E1057,'[2]Balance económico'!$C:$C,'[2]Balance económico'!$E:$E,"-",0)</f>
        <v>108576888.30219999</v>
      </c>
      <c r="AJ1057" s="12" t="str">
        <f>_xlfn.XLOOKUP($E1057,'[2]Balance económico'!$C:$C,'[2]Balance económico'!$F:$F,"-",0)</f>
        <v>----</v>
      </c>
      <c r="AK1057" s="6" t="str">
        <f t="shared" si="49"/>
        <v>PPA</v>
      </c>
      <c r="AL1057" s="12" t="str" cm="1">
        <f t="array" ref="AL1057">IFERROR((X1057*[2]!Tabla2[Bloque A] + 'BD Centrales 2025'!Y397*[2]!Tabla2[Bloque B] + 'BD Centrales 2025'!Z397*[2]!Tabla2[Bloque C])*#REF!,"-")</f>
        <v>-</v>
      </c>
      <c r="AM1057" s="12" t="str">
        <f t="shared" si="50"/>
        <v>-</v>
      </c>
      <c r="AN1057" s="12">
        <f>IFERROR((AH1057+AI1057+AJ1057)/(SUMIFS($W$2:$W$1194,$E$2:$E$1194,E1057)*1000*#REF!),0)</f>
        <v>0</v>
      </c>
    </row>
    <row r="1058" spans="1:40" ht="14.4" x14ac:dyDescent="0.3">
      <c r="A1058" s="7">
        <v>2254</v>
      </c>
      <c r="B1058" s="7" t="s">
        <v>4242</v>
      </c>
      <c r="C1058" s="8" t="s">
        <v>4243</v>
      </c>
      <c r="D1058" s="6" t="s">
        <v>3766</v>
      </c>
      <c r="E1058" s="6" t="str">
        <f>_xlfn.XLOOKUP(D1058,'[2]Coordinados SEN'!$A:$A,'[2]Coordinados SEN'!$B:$B,"-",0)</f>
        <v>77.447.115-4</v>
      </c>
      <c r="F1058" s="6" t="s">
        <v>4244</v>
      </c>
      <c r="G1058" s="6">
        <f t="shared" si="48"/>
        <v>10</v>
      </c>
      <c r="H1058" s="6" t="s">
        <v>2801</v>
      </c>
      <c r="I1058" s="6" t="s">
        <v>2802</v>
      </c>
      <c r="J1058" s="6" t="str">
        <f>_xlfn.XLOOKUP(I1058,'[2]Barras CMg'!$E$2:$E$1527,'[2]Barras CMg'!$A$2:$A$1527,"------",0,1)</f>
        <v>------</v>
      </c>
      <c r="K1058" s="6" t="s">
        <v>397</v>
      </c>
      <c r="L1058" s="6">
        <v>2025</v>
      </c>
      <c r="M1058" s="6" t="s">
        <v>495</v>
      </c>
      <c r="N1058" s="6" t="s">
        <v>496</v>
      </c>
      <c r="O1058" s="6" t="s">
        <v>213</v>
      </c>
      <c r="P1058" s="6" t="s">
        <v>106</v>
      </c>
      <c r="Q1058" s="6" t="s">
        <v>243</v>
      </c>
      <c r="R1058" s="6" t="s">
        <v>1569</v>
      </c>
      <c r="S1058" s="6" t="s">
        <v>51</v>
      </c>
      <c r="T1058" s="9" t="s">
        <v>4245</v>
      </c>
      <c r="U1058" s="10">
        <v>7.96</v>
      </c>
      <c r="V1058" s="10">
        <v>7.9</v>
      </c>
      <c r="W1058" s="11" t="e">
        <f>_xlfn.XLOOKUP(C1058,#REF!,#REF!,"S/I",0)</f>
        <v>#REF!</v>
      </c>
      <c r="X1058" s="11" t="str">
        <f>_xlfn.XLOOKUP($D1058,[2]Retiros_dinamica!$F:$F,[2]Retiros_dinamica!B:B,"S/I",0)</f>
        <v>S/I</v>
      </c>
      <c r="Y1058" s="11" t="str">
        <f>_xlfn.XLOOKUP($D1058,[2]Retiros_dinamica!$F:$F,[2]Retiros_dinamica!C:C,"S/I",0)</f>
        <v>S/I</v>
      </c>
      <c r="Z1058" s="11" t="str">
        <f>_xlfn.XLOOKUP($D1058,[2]Retiros_dinamica!$F:$F,[2]Retiros_dinamica!D:D,"S/I",0)</f>
        <v>S/I</v>
      </c>
      <c r="AA1058" s="11" t="str">
        <f>_xlfn.XLOOKUP($D1058,[2]Retiros_dinamica!$F:$F,[2]Retiros_dinamica!E:E,"S/I",0)</f>
        <v>S/I</v>
      </c>
      <c r="AB1058" s="6" t="str">
        <f>_xlfn.XLOOKUP(C1058,[2]CMg!$I$4:$I$106,[2]CMg!$M$4:$M$106,"----",0,1)</f>
        <v>----</v>
      </c>
      <c r="AC1058" s="6" t="str">
        <f>_xlfn.XLOOKUP(C1058,[2]CMg!$A$4:$A$106,[2]CMg!$B$4:$B$106,"----",0,1)</f>
        <v>----</v>
      </c>
      <c r="AD1058" s="6" t="str">
        <f>_xlfn.XLOOKUP(C1058,'[3]Promedio solar Cmg'!$A$4:$A$106,'[3]Promedio solar Cmg'!$B$4:$B$106,"----",0,1)</f>
        <v>----</v>
      </c>
      <c r="AH1058" s="12">
        <f>_xlfn.XLOOKUP($E1058,'[2]Balance económico'!$C:$C,'[2]Balance económico'!$D:$D,"-",0)</f>
        <v>6121230481.2587566</v>
      </c>
      <c r="AI1058" s="12">
        <f>_xlfn.XLOOKUP($E1058,'[2]Balance económico'!$C:$C,'[2]Balance económico'!$E:$E,"-",0)</f>
        <v>651127947.40969992</v>
      </c>
      <c r="AJ1058" s="12" t="str">
        <f>_xlfn.XLOOKUP($E1058,'[2]Balance económico'!$C:$C,'[2]Balance económico'!$F:$F,"-",0)</f>
        <v>----</v>
      </c>
      <c r="AK1058" s="6" t="str">
        <f t="shared" si="49"/>
        <v>PPA</v>
      </c>
      <c r="AL1058" s="12" t="str" cm="1">
        <f t="array" ref="AL1058">IFERROR((X1058*[2]!Tabla2[Bloque A] + 'BD Centrales 2025'!Y581*[2]!Tabla2[Bloque B] + 'BD Centrales 2025'!Z581*[2]!Tabla2[Bloque C])*#REF!,"-")</f>
        <v>-</v>
      </c>
      <c r="AM1058" s="12" t="str">
        <f t="shared" si="50"/>
        <v>-</v>
      </c>
      <c r="AN1058" s="12">
        <f>IFERROR((AH1058+AI1058+AJ1058)/(SUMIFS($W$2:$W$1194,$E$2:$E$1194,E1058)*1000*#REF!),0)</f>
        <v>0</v>
      </c>
    </row>
    <row r="1059" spans="1:40" ht="14.4" x14ac:dyDescent="0.3">
      <c r="A1059" s="7">
        <v>2255</v>
      </c>
      <c r="B1059" s="7" t="s">
        <v>5463</v>
      </c>
      <c r="C1059" s="8" t="s">
        <v>5464</v>
      </c>
      <c r="D1059" s="6" t="s">
        <v>5459</v>
      </c>
      <c r="E1059" s="6" t="str">
        <f>_xlfn.XLOOKUP(D1059,'[2]Coordinados SEN'!$A:$A,'[2]Coordinados SEN'!$B:$B,"-",0)</f>
        <v>77.160.709-8</v>
      </c>
      <c r="F1059" s="6" t="s">
        <v>5459</v>
      </c>
      <c r="G1059" s="6">
        <f t="shared" si="48"/>
        <v>4</v>
      </c>
      <c r="H1059" s="6" t="s">
        <v>5465</v>
      </c>
      <c r="I1059" s="6" t="s">
        <v>5466</v>
      </c>
      <c r="J1059" s="6" t="str">
        <f>_xlfn.XLOOKUP(I1059,'[2]Barras CMg'!$E$2:$E$1527,'[2]Barras CMg'!$A$2:$A$1527,"------",0,1)</f>
        <v>------</v>
      </c>
      <c r="K1059" s="6">
        <v>1</v>
      </c>
      <c r="L1059" s="6">
        <v>2025</v>
      </c>
      <c r="M1059" s="6" t="s">
        <v>45</v>
      </c>
      <c r="N1059" s="6" t="s">
        <v>5267</v>
      </c>
      <c r="O1059" s="6" t="s">
        <v>213</v>
      </c>
      <c r="P1059" s="6" t="s">
        <v>164</v>
      </c>
      <c r="Q1059" s="6" t="s">
        <v>371</v>
      </c>
      <c r="R1059" s="6" t="s">
        <v>5467</v>
      </c>
      <c r="S1059" s="6" t="s">
        <v>51</v>
      </c>
      <c r="T1059" s="9" t="s">
        <v>5468</v>
      </c>
      <c r="U1059" s="10">
        <v>0.82499999999999996</v>
      </c>
      <c r="V1059" s="10">
        <v>0.8</v>
      </c>
      <c r="W1059" s="11" t="e">
        <f>_xlfn.XLOOKUP(C1059,#REF!,#REF!,"S/I",0)</f>
        <v>#REF!</v>
      </c>
      <c r="X1059" s="11" t="str">
        <f>_xlfn.XLOOKUP($D1059,[2]Retiros_dinamica!$F:$F,[2]Retiros_dinamica!B:B,"S/I",0)</f>
        <v>S/I</v>
      </c>
      <c r="Y1059" s="11" t="str">
        <f>_xlfn.XLOOKUP($D1059,[2]Retiros_dinamica!$F:$F,[2]Retiros_dinamica!C:C,"S/I",0)</f>
        <v>S/I</v>
      </c>
      <c r="Z1059" s="11" t="str">
        <f>_xlfn.XLOOKUP($D1059,[2]Retiros_dinamica!$F:$F,[2]Retiros_dinamica!D:D,"S/I",0)</f>
        <v>S/I</v>
      </c>
      <c r="AA1059" s="11" t="str">
        <f>_xlfn.XLOOKUP($D1059,[2]Retiros_dinamica!$F:$F,[2]Retiros_dinamica!E:E,"S/I",0)</f>
        <v>S/I</v>
      </c>
      <c r="AB1059" s="6" t="str">
        <f>_xlfn.XLOOKUP(C1059,[2]CMg!$I$4:$I$106,[2]CMg!$M$4:$M$106,"----",0,1)</f>
        <v>----</v>
      </c>
      <c r="AH1059" s="12">
        <f>_xlfn.XLOOKUP($E1059,'[2]Balance económico'!$C:$C,'[2]Balance económico'!$D:$D,"-",0)</f>
        <v>0</v>
      </c>
      <c r="AI1059" s="12">
        <f>_xlfn.XLOOKUP($E1059,'[2]Balance económico'!$C:$C,'[2]Balance económico'!$E:$E,"-",0)</f>
        <v>96295513.389200002</v>
      </c>
      <c r="AJ1059" s="12" t="str">
        <f>_xlfn.XLOOKUP($E1059,'[2]Balance económico'!$C:$C,'[2]Balance económico'!$F:$F,"-",0)</f>
        <v>----</v>
      </c>
      <c r="AK1059" s="6" t="str">
        <f t="shared" si="49"/>
        <v>PPA</v>
      </c>
      <c r="AL1059" s="12" t="str" cm="1">
        <f t="array" ref="AL1059">IFERROR((X1059*[2]!Tabla2[Bloque A] + 'BD Centrales 2025'!Y1024*[2]!Tabla2[Bloque B] + 'BD Centrales 2025'!Z1024*[2]!Tabla2[Bloque C])*#REF!,"-")</f>
        <v>-</v>
      </c>
      <c r="AM1059" s="12" t="str">
        <f t="shared" si="50"/>
        <v>-</v>
      </c>
      <c r="AN1059" s="12">
        <f>IFERROR((AH1059+AI1059+AJ1059)/(SUMIFS($W$2:$W$1194,$E$2:$E$1194,E1059)*1000*#REF!),0)</f>
        <v>0</v>
      </c>
    </row>
    <row r="1060" spans="1:40" ht="14.4" x14ac:dyDescent="0.3">
      <c r="A1060" s="7">
        <v>2256</v>
      </c>
      <c r="B1060" s="7" t="s">
        <v>4246</v>
      </c>
      <c r="C1060" s="8" t="s">
        <v>4247</v>
      </c>
      <c r="D1060" s="6" t="s">
        <v>4248</v>
      </c>
      <c r="E1060" s="6" t="str">
        <f>_xlfn.XLOOKUP(D1060,'[2]Coordinados SEN'!$A:$A,'[2]Coordinados SEN'!$B:$B,"-",0)</f>
        <v>76.727.049-6</v>
      </c>
      <c r="F1060" s="6" t="s">
        <v>4248</v>
      </c>
      <c r="G1060" s="6">
        <f t="shared" si="48"/>
        <v>1</v>
      </c>
      <c r="H1060" s="6" t="s">
        <v>4249</v>
      </c>
      <c r="I1060" s="6" t="s">
        <v>2457</v>
      </c>
      <c r="J1060" s="6" t="str">
        <f>_xlfn.XLOOKUP(I1060,'[2]Barras CMg'!$E$2:$E$1527,'[2]Barras CMg'!$A$2:$A$1527,"------",0,1)</f>
        <v>------</v>
      </c>
      <c r="K1060" s="6" t="s">
        <v>397</v>
      </c>
      <c r="L1060" s="6">
        <v>2025</v>
      </c>
      <c r="M1060" s="6" t="s">
        <v>495</v>
      </c>
      <c r="N1060" s="6" t="s">
        <v>496</v>
      </c>
      <c r="O1060" s="6" t="s">
        <v>213</v>
      </c>
      <c r="P1060" s="6" t="s">
        <v>90</v>
      </c>
      <c r="Q1060" s="6" t="s">
        <v>91</v>
      </c>
      <c r="R1060" s="6" t="s">
        <v>91</v>
      </c>
      <c r="S1060" s="6" t="s">
        <v>51</v>
      </c>
      <c r="T1060" s="9" t="s">
        <v>4250</v>
      </c>
      <c r="U1060" s="10">
        <v>3</v>
      </c>
      <c r="V1060" s="10">
        <v>2.99</v>
      </c>
      <c r="W1060" s="11" t="e">
        <f>_xlfn.XLOOKUP(C1060,#REF!,#REF!,"S/I",0)</f>
        <v>#REF!</v>
      </c>
      <c r="X1060" s="11" t="str">
        <f>_xlfn.XLOOKUP($D1060,[2]Retiros_dinamica!$F:$F,[2]Retiros_dinamica!B:B,"S/I",0)</f>
        <v>S/I</v>
      </c>
      <c r="Y1060" s="11" t="str">
        <f>_xlfn.XLOOKUP($D1060,[2]Retiros_dinamica!$F:$F,[2]Retiros_dinamica!C:C,"S/I",0)</f>
        <v>S/I</v>
      </c>
      <c r="Z1060" s="11" t="str">
        <f>_xlfn.XLOOKUP($D1060,[2]Retiros_dinamica!$F:$F,[2]Retiros_dinamica!D:D,"S/I",0)</f>
        <v>S/I</v>
      </c>
      <c r="AA1060" s="11" t="str">
        <f>_xlfn.XLOOKUP($D1060,[2]Retiros_dinamica!$F:$F,[2]Retiros_dinamica!E:E,"S/I",0)</f>
        <v>S/I</v>
      </c>
      <c r="AB1060" s="6" t="str">
        <f>_xlfn.XLOOKUP(C1060,[2]CMg!$I$4:$I$106,[2]CMg!$M$4:$M$106,"----",0,1)</f>
        <v>----</v>
      </c>
      <c r="AC1060" s="6" t="str">
        <f>_xlfn.XLOOKUP(C1060,[2]CMg!$A$4:$A$106,[2]CMg!$B$4:$B$106,"----",0,1)</f>
        <v>----</v>
      </c>
      <c r="AD1060" s="6" t="str">
        <f>_xlfn.XLOOKUP(C1060,'[3]Promedio solar Cmg'!$A$4:$A$106,'[3]Promedio solar Cmg'!$B$4:$B$106,"----",0,1)</f>
        <v>----</v>
      </c>
      <c r="AH1060" s="12">
        <f>_xlfn.XLOOKUP($E1060,'[2]Balance económico'!$C:$C,'[2]Balance económico'!$D:$D,"-",0)</f>
        <v>145050959.19836658</v>
      </c>
      <c r="AI1060" s="12">
        <f>_xlfn.XLOOKUP($E1060,'[2]Balance económico'!$C:$C,'[2]Balance económico'!$E:$E,"-",0)</f>
        <v>31683293.546399996</v>
      </c>
      <c r="AJ1060" s="12" t="str">
        <f>_xlfn.XLOOKUP($E1060,'[2]Balance económico'!$C:$C,'[2]Balance económico'!$F:$F,"-",0)</f>
        <v>----</v>
      </c>
      <c r="AK1060" s="6" t="str">
        <f t="shared" si="49"/>
        <v>PPA</v>
      </c>
      <c r="AL1060" s="12" t="str" cm="1">
        <f t="array" ref="AL1060">IFERROR((X1060*[2]!Tabla2[Bloque A] + 'BD Centrales 2025'!Y193*[2]!Tabla2[Bloque B] + 'BD Centrales 2025'!Z193*[2]!Tabla2[Bloque C])*#REF!,"-")</f>
        <v>-</v>
      </c>
      <c r="AM1060" s="12" t="str">
        <f t="shared" si="50"/>
        <v>-</v>
      </c>
      <c r="AN1060" s="12">
        <f>IFERROR((AH1060+AI1060+AJ1060)/(SUMIFS($W$2:$W$1194,$E$2:$E$1194,E1060)*1000*#REF!),0)</f>
        <v>0</v>
      </c>
    </row>
    <row r="1061" spans="1:40" ht="14.4" x14ac:dyDescent="0.3">
      <c r="A1061" s="7">
        <v>2257</v>
      </c>
      <c r="B1061" s="7" t="s">
        <v>5469</v>
      </c>
      <c r="C1061" s="8" t="s">
        <v>5470</v>
      </c>
      <c r="D1061" s="6" t="s">
        <v>5459</v>
      </c>
      <c r="E1061" s="6" t="str">
        <f>_xlfn.XLOOKUP(D1061,'[2]Coordinados SEN'!$A:$A,'[2]Coordinados SEN'!$B:$B,"-",0)</f>
        <v>77.160.709-8</v>
      </c>
      <c r="F1061" s="6" t="s">
        <v>5459</v>
      </c>
      <c r="G1061" s="6">
        <f t="shared" si="48"/>
        <v>4</v>
      </c>
      <c r="H1061" s="6" t="s">
        <v>5471</v>
      </c>
      <c r="I1061" s="6" t="s">
        <v>5472</v>
      </c>
      <c r="J1061" s="6" t="str">
        <f>_xlfn.XLOOKUP(I1061,'[2]Barras CMg'!$E$2:$E$1527,'[2]Barras CMg'!$A$2:$A$1527,"------",0,1)</f>
        <v>------</v>
      </c>
      <c r="K1061" s="6">
        <v>1</v>
      </c>
      <c r="L1061" s="6">
        <v>2025</v>
      </c>
      <c r="M1061" s="6" t="s">
        <v>45</v>
      </c>
      <c r="N1061" s="6" t="s">
        <v>5267</v>
      </c>
      <c r="O1061" s="6" t="s">
        <v>213</v>
      </c>
      <c r="P1061" s="6" t="s">
        <v>164</v>
      </c>
      <c r="Q1061" s="6" t="s">
        <v>371</v>
      </c>
      <c r="R1061" s="6" t="s">
        <v>372</v>
      </c>
      <c r="S1061" s="6" t="s">
        <v>51</v>
      </c>
      <c r="T1061" s="9" t="s">
        <v>5473</v>
      </c>
      <c r="U1061" s="10">
        <v>0.5</v>
      </c>
      <c r="V1061" s="10">
        <v>0.5</v>
      </c>
      <c r="W1061" s="11" t="e">
        <f>_xlfn.XLOOKUP(C1061,#REF!,#REF!,"S/I",0)</f>
        <v>#REF!</v>
      </c>
      <c r="X1061" s="11" t="str">
        <f>_xlfn.XLOOKUP($D1061,[2]Retiros_dinamica!$F:$F,[2]Retiros_dinamica!B:B,"S/I",0)</f>
        <v>S/I</v>
      </c>
      <c r="Y1061" s="11" t="str">
        <f>_xlfn.XLOOKUP($D1061,[2]Retiros_dinamica!$F:$F,[2]Retiros_dinamica!C:C,"S/I",0)</f>
        <v>S/I</v>
      </c>
      <c r="Z1061" s="11" t="str">
        <f>_xlfn.XLOOKUP($D1061,[2]Retiros_dinamica!$F:$F,[2]Retiros_dinamica!D:D,"S/I",0)</f>
        <v>S/I</v>
      </c>
      <c r="AA1061" s="11" t="str">
        <f>_xlfn.XLOOKUP($D1061,[2]Retiros_dinamica!$F:$F,[2]Retiros_dinamica!E:E,"S/I",0)</f>
        <v>S/I</v>
      </c>
      <c r="AB1061" s="6" t="str">
        <f>_xlfn.XLOOKUP(C1061,[2]CMg!$I$4:$I$106,[2]CMg!$M$4:$M$106,"----",0,1)</f>
        <v>----</v>
      </c>
      <c r="AH1061" s="12">
        <f>_xlfn.XLOOKUP($E1061,'[2]Balance económico'!$C:$C,'[2]Balance económico'!$D:$D,"-",0)</f>
        <v>0</v>
      </c>
      <c r="AI1061" s="12">
        <f>_xlfn.XLOOKUP($E1061,'[2]Balance económico'!$C:$C,'[2]Balance económico'!$E:$E,"-",0)</f>
        <v>96295513.389200002</v>
      </c>
      <c r="AJ1061" s="12" t="str">
        <f>_xlfn.XLOOKUP($E1061,'[2]Balance económico'!$C:$C,'[2]Balance económico'!$F:$F,"-",0)</f>
        <v>----</v>
      </c>
      <c r="AK1061" s="6" t="str">
        <f t="shared" si="49"/>
        <v>PPA</v>
      </c>
      <c r="AL1061" s="12" t="str" cm="1">
        <f t="array" ref="AL1061">IFERROR((X1061*[2]!Tabla2[Bloque A] + 'BD Centrales 2025'!Y1025*[2]!Tabla2[Bloque B] + 'BD Centrales 2025'!Z1025*[2]!Tabla2[Bloque C])*#REF!,"-")</f>
        <v>-</v>
      </c>
      <c r="AM1061" s="12" t="str">
        <f t="shared" si="50"/>
        <v>-</v>
      </c>
      <c r="AN1061" s="12">
        <f>IFERROR((AH1061+AI1061+AJ1061)/(SUMIFS($W$2:$W$1194,$E$2:$E$1194,E1061)*1000*#REF!),0)</f>
        <v>0</v>
      </c>
    </row>
    <row r="1062" spans="1:40" ht="14.4" x14ac:dyDescent="0.3">
      <c r="A1062" s="7">
        <v>2258</v>
      </c>
      <c r="B1062" s="7" t="s">
        <v>6230</v>
      </c>
      <c r="C1062" s="8" t="s">
        <v>6231</v>
      </c>
      <c r="D1062" s="6" t="s">
        <v>6232</v>
      </c>
      <c r="E1062" s="6" t="str">
        <f>_xlfn.XLOOKUP(D1062,'[2]Coordinados SEN'!$A:$A,'[2]Coordinados SEN'!$B:$B,"-",0)</f>
        <v>85.306.000-3</v>
      </c>
      <c r="F1062" s="6" t="s">
        <v>6232</v>
      </c>
      <c r="G1062" s="6">
        <f t="shared" si="48"/>
        <v>1</v>
      </c>
      <c r="H1062" s="6" t="s">
        <v>325</v>
      </c>
      <c r="I1062" s="6" t="s">
        <v>6109</v>
      </c>
      <c r="J1062" s="6" t="str">
        <f>_xlfn.XLOOKUP(I1062,'[2]Barras CMg'!$E$2:$E$1527,'[2]Barras CMg'!$A$2:$A$1527,"------",0,1)</f>
        <v>------</v>
      </c>
      <c r="K1062" s="6" t="s">
        <v>325</v>
      </c>
      <c r="L1062" s="6">
        <v>2025</v>
      </c>
      <c r="M1062" s="6" t="s">
        <v>6233</v>
      </c>
      <c r="N1062" s="6" t="s">
        <v>6233</v>
      </c>
      <c r="O1062" s="6" t="s">
        <v>6233</v>
      </c>
      <c r="P1062" s="6" t="s">
        <v>6233</v>
      </c>
      <c r="Q1062" s="6" t="s">
        <v>6233</v>
      </c>
      <c r="R1062" s="6" t="s">
        <v>6233</v>
      </c>
      <c r="S1062" s="6" t="s">
        <v>6233</v>
      </c>
      <c r="T1062" s="9" t="s">
        <v>325</v>
      </c>
      <c r="U1062" s="10" t="s">
        <v>325</v>
      </c>
      <c r="V1062" s="10" t="s">
        <v>325</v>
      </c>
      <c r="W1062" s="11" t="e">
        <f>_xlfn.XLOOKUP(C1062,#REF!,#REF!,"S/I",0)</f>
        <v>#REF!</v>
      </c>
      <c r="X1062" s="11" t="str">
        <f>_xlfn.XLOOKUP($D1062,[2]Retiros_dinamica!$F:$F,[2]Retiros_dinamica!B:B,"S/I",0)</f>
        <v>S/I</v>
      </c>
      <c r="Y1062" s="11" t="str">
        <f>_xlfn.XLOOKUP($D1062,[2]Retiros_dinamica!$F:$F,[2]Retiros_dinamica!C:C,"S/I",0)</f>
        <v>S/I</v>
      </c>
      <c r="Z1062" s="11" t="str">
        <f>_xlfn.XLOOKUP($D1062,[2]Retiros_dinamica!$F:$F,[2]Retiros_dinamica!D:D,"S/I",0)</f>
        <v>S/I</v>
      </c>
      <c r="AA1062" s="11" t="str">
        <f>_xlfn.XLOOKUP($D1062,[2]Retiros_dinamica!$F:$F,[2]Retiros_dinamica!E:E,"S/I",0)</f>
        <v>S/I</v>
      </c>
      <c r="AB1062" s="6" t="str">
        <f>_xlfn.XLOOKUP(C1062,[2]CMg!$I$4:$I$106,[2]CMg!$M$4:$M$106,"----",0,1)</f>
        <v>----</v>
      </c>
      <c r="AH1062" s="12" t="str">
        <f>_xlfn.XLOOKUP($E1062,'[2]Balance económico'!$C:$C,'[2]Balance económico'!$D:$D,"-",0)</f>
        <v>-</v>
      </c>
      <c r="AI1062" s="12" t="str">
        <f>_xlfn.XLOOKUP($E1062,'[2]Balance económico'!$C:$C,'[2]Balance económico'!$E:$E,"-",0)</f>
        <v>-</v>
      </c>
      <c r="AJ1062" s="12" t="str">
        <f>_xlfn.XLOOKUP($E1062,'[2]Balance económico'!$C:$C,'[2]Balance económico'!$F:$F,"-",0)</f>
        <v>-</v>
      </c>
      <c r="AK1062" s="6" t="str">
        <f t="shared" si="49"/>
        <v>PPA</v>
      </c>
      <c r="AL1062" s="12" t="str" cm="1">
        <f t="array" ref="AL1062">IFERROR((X1062*[2]!Tabla2[Bloque A] + 'BD Centrales 2025'!Y1190*[2]!Tabla2[Bloque B] + 'BD Centrales 2025'!Z1190*[2]!Tabla2[Bloque C])*#REF!,"-")</f>
        <v>-</v>
      </c>
      <c r="AM1062" s="12" t="str">
        <f t="shared" si="50"/>
        <v>-</v>
      </c>
      <c r="AN1062" s="12">
        <f>IFERROR((AH1062+AI1062+AJ1062)/(SUMIFS($W$2:$W$1194,$E$2:$E$1194,E1062)*1000*#REF!),0)</f>
        <v>0</v>
      </c>
    </row>
    <row r="1063" spans="1:40" ht="14.4" x14ac:dyDescent="0.3">
      <c r="A1063" s="7">
        <v>2259</v>
      </c>
      <c r="B1063" s="7" t="s">
        <v>4620</v>
      </c>
      <c r="C1063" s="8" t="s">
        <v>4621</v>
      </c>
      <c r="D1063" s="6" t="s">
        <v>4622</v>
      </c>
      <c r="E1063" s="6" t="str">
        <f>_xlfn.XLOOKUP(D1063,'[2]Coordinados SEN'!$A:$A,'[2]Coordinados SEN'!$B:$B,"-",0)</f>
        <v>96.584.160-1</v>
      </c>
      <c r="F1063" s="6" t="s">
        <v>4622</v>
      </c>
      <c r="G1063" s="6">
        <f t="shared" si="48"/>
        <v>1</v>
      </c>
      <c r="H1063" s="6" t="s">
        <v>4623</v>
      </c>
      <c r="I1063" s="6" t="s">
        <v>4624</v>
      </c>
      <c r="J1063" s="6" t="str">
        <f>_xlfn.XLOOKUP(I1063,'[2]Barras CMg'!$E$2:$E$1527,'[2]Barras CMg'!$A$2:$A$1527,"------",0,1)</f>
        <v>------</v>
      </c>
      <c r="K1063" s="6">
        <v>1</v>
      </c>
      <c r="L1063" s="6">
        <v>2025</v>
      </c>
      <c r="M1063" s="6" t="s">
        <v>66</v>
      </c>
      <c r="N1063" s="6" t="s">
        <v>105</v>
      </c>
      <c r="O1063" s="6" t="s">
        <v>213</v>
      </c>
      <c r="P1063" s="6" t="s">
        <v>331</v>
      </c>
      <c r="Q1063" s="6" t="s">
        <v>724</v>
      </c>
      <c r="R1063" s="6" t="s">
        <v>725</v>
      </c>
      <c r="S1063" s="6" t="s">
        <v>51</v>
      </c>
      <c r="T1063" s="9" t="s">
        <v>3479</v>
      </c>
      <c r="U1063" s="10">
        <v>2</v>
      </c>
      <c r="V1063" s="10">
        <v>1.9</v>
      </c>
      <c r="W1063" s="11" t="e">
        <f>_xlfn.XLOOKUP(C1063,#REF!,#REF!,"S/I",0)</f>
        <v>#REF!</v>
      </c>
      <c r="X1063" s="11" t="str">
        <f>_xlfn.XLOOKUP($D1063,[2]Retiros_dinamica!$F:$F,[2]Retiros_dinamica!B:B,"S/I",0)</f>
        <v>S/I</v>
      </c>
      <c r="Y1063" s="11" t="str">
        <f>_xlfn.XLOOKUP($D1063,[2]Retiros_dinamica!$F:$F,[2]Retiros_dinamica!C:C,"S/I",0)</f>
        <v>S/I</v>
      </c>
      <c r="Z1063" s="11" t="str">
        <f>_xlfn.XLOOKUP($D1063,[2]Retiros_dinamica!$F:$F,[2]Retiros_dinamica!D:D,"S/I",0)</f>
        <v>S/I</v>
      </c>
      <c r="AA1063" s="11" t="str">
        <f>_xlfn.XLOOKUP($D1063,[2]Retiros_dinamica!$F:$F,[2]Retiros_dinamica!E:E,"S/I",0)</f>
        <v>S/I</v>
      </c>
      <c r="AB1063" s="6" t="str">
        <f>_xlfn.XLOOKUP(C1063,[2]CMg!$I$4:$I$106,[2]CMg!$M$4:$M$106,"----",0,1)</f>
        <v>----</v>
      </c>
      <c r="AH1063" s="12">
        <f>_xlfn.XLOOKUP($E1063,'[2]Balance económico'!$C:$C,'[2]Balance económico'!$D:$D,"-",0)</f>
        <v>328742871.50426853</v>
      </c>
      <c r="AI1063" s="12">
        <f>_xlfn.XLOOKUP($E1063,'[2]Balance económico'!$C:$C,'[2]Balance económico'!$E:$E,"-",0)</f>
        <v>32934212.094999999</v>
      </c>
      <c r="AJ1063" s="12" t="str">
        <f>_xlfn.XLOOKUP($E1063,'[2]Balance económico'!$C:$C,'[2]Balance económico'!$F:$F,"-",0)</f>
        <v>----</v>
      </c>
      <c r="AK1063" s="6" t="str">
        <f t="shared" si="49"/>
        <v>PPA</v>
      </c>
      <c r="AL1063" s="12" t="str" cm="1">
        <f t="array" ref="AL1063">IFERROR((X1063*[2]!Tabla2[Bloque A] + 'BD Centrales 2025'!Y855*[2]!Tabla2[Bloque B] + 'BD Centrales 2025'!Z855*[2]!Tabla2[Bloque C])*#REF!,"-")</f>
        <v>-</v>
      </c>
      <c r="AM1063" s="12" t="str">
        <f t="shared" si="50"/>
        <v>-</v>
      </c>
      <c r="AN1063" s="12">
        <f>IFERROR((AH1063+AI1063+AJ1063)/(SUMIFS($W$2:$W$1194,$E$2:$E$1194,E1063)*1000*#REF!),0)</f>
        <v>0</v>
      </c>
    </row>
    <row r="1064" spans="1:40" ht="14.4" x14ac:dyDescent="0.3">
      <c r="A1064" s="6">
        <v>2260</v>
      </c>
      <c r="B1064" s="6" t="s">
        <v>5474</v>
      </c>
      <c r="C1064" s="6" t="s">
        <v>5475</v>
      </c>
      <c r="D1064" s="6" t="s">
        <v>5459</v>
      </c>
      <c r="E1064" s="6" t="str">
        <f>_xlfn.XLOOKUP(D1064,'[2]Coordinados SEN'!$A:$A,'[2]Coordinados SEN'!$B:$B,"-",0)</f>
        <v>77.160.709-8</v>
      </c>
      <c r="F1064" s="6" t="s">
        <v>5459</v>
      </c>
      <c r="G1064" s="6">
        <f t="shared" si="48"/>
        <v>4</v>
      </c>
      <c r="H1064" s="6" t="s">
        <v>5476</v>
      </c>
      <c r="I1064" s="6" t="s">
        <v>5466</v>
      </c>
      <c r="J1064" s="6" t="str">
        <f>_xlfn.XLOOKUP(I1064,'[2]Barras CMg'!$E$2:$E$1527,'[2]Barras CMg'!$A$2:$A$1527,"------",0,1)</f>
        <v>------</v>
      </c>
      <c r="K1064" s="6">
        <v>1</v>
      </c>
      <c r="L1064" s="6">
        <v>2025</v>
      </c>
      <c r="M1064" s="6" t="s">
        <v>45</v>
      </c>
      <c r="N1064" s="6" t="s">
        <v>5267</v>
      </c>
      <c r="O1064" s="6" t="s">
        <v>213</v>
      </c>
      <c r="P1064" s="6" t="s">
        <v>164</v>
      </c>
      <c r="Q1064" s="6" t="s">
        <v>371</v>
      </c>
      <c r="R1064" s="6" t="s">
        <v>5467</v>
      </c>
      <c r="S1064" s="6" t="s">
        <v>51</v>
      </c>
      <c r="T1064" s="6" t="s">
        <v>5477</v>
      </c>
      <c r="U1064" s="6">
        <v>0.5</v>
      </c>
      <c r="V1064" s="6">
        <v>0.5</v>
      </c>
      <c r="W1064" s="11" t="e">
        <f>_xlfn.XLOOKUP(C1064,#REF!,#REF!,"S/I",0)</f>
        <v>#REF!</v>
      </c>
      <c r="X1064" s="11" t="str">
        <f>_xlfn.XLOOKUP($D1064,[2]Retiros_dinamica!$F:$F,[2]Retiros_dinamica!B:B,"S/I",0)</f>
        <v>S/I</v>
      </c>
      <c r="Y1064" s="11" t="str">
        <f>_xlfn.XLOOKUP($D1064,[2]Retiros_dinamica!$F:$F,[2]Retiros_dinamica!C:C,"S/I",0)</f>
        <v>S/I</v>
      </c>
      <c r="Z1064" s="11" t="str">
        <f>_xlfn.XLOOKUP($D1064,[2]Retiros_dinamica!$F:$F,[2]Retiros_dinamica!D:D,"S/I",0)</f>
        <v>S/I</v>
      </c>
      <c r="AA1064" s="11" t="str">
        <f>_xlfn.XLOOKUP($D1064,[2]Retiros_dinamica!$F:$F,[2]Retiros_dinamica!E:E,"S/I",0)</f>
        <v>S/I</v>
      </c>
      <c r="AB1064" s="6" t="str">
        <f>_xlfn.XLOOKUP(C1064,[2]CMg!$I$4:$I$106,[2]CMg!$M$4:$M$106,"----",0,1)</f>
        <v>----</v>
      </c>
      <c r="AH1064" s="12">
        <f>_xlfn.XLOOKUP($E1064,'[2]Balance económico'!$C:$C,'[2]Balance económico'!$D:$D,"-",0)</f>
        <v>0</v>
      </c>
      <c r="AI1064" s="12">
        <f>_xlfn.XLOOKUP($E1064,'[2]Balance económico'!$C:$C,'[2]Balance económico'!$E:$E,"-",0)</f>
        <v>96295513.389200002</v>
      </c>
      <c r="AJ1064" s="12" t="str">
        <f>_xlfn.XLOOKUP($E1064,'[2]Balance económico'!$C:$C,'[2]Balance económico'!$F:$F,"-",0)</f>
        <v>----</v>
      </c>
      <c r="AK1064" s="6" t="str">
        <f t="shared" si="49"/>
        <v>PPA</v>
      </c>
      <c r="AL1064" s="12" t="str" cm="1">
        <f t="array" ref="AL1064">IFERROR((X1064*[2]!Tabla2[Bloque A] + 'BD Centrales 2025'!Y1026*[2]!Tabla2[Bloque B] + 'BD Centrales 2025'!Z1026*[2]!Tabla2[Bloque C])*#REF!,"-")</f>
        <v>-</v>
      </c>
      <c r="AM1064" s="12" t="str">
        <f t="shared" si="50"/>
        <v>-</v>
      </c>
      <c r="AN1064" s="12">
        <f>IFERROR((AH1064+AI1064+AJ1064)/(SUMIFS($W$2:$W$1194,$E$2:$E$1194,E1064)*1000*#REF!),0)</f>
        <v>0</v>
      </c>
    </row>
    <row r="1065" spans="1:40" ht="14.4" x14ac:dyDescent="0.3">
      <c r="A1065" s="7">
        <v>2262</v>
      </c>
      <c r="B1065" s="7" t="s">
        <v>4251</v>
      </c>
      <c r="C1065" s="8" t="s">
        <v>4252</v>
      </c>
      <c r="D1065" s="6" t="s">
        <v>4253</v>
      </c>
      <c r="E1065" s="6" t="str">
        <f>_xlfn.XLOOKUP(D1065,'[2]Coordinados SEN'!$A:$A,'[2]Coordinados SEN'!$B:$B,"-",0)</f>
        <v>77.084.907-1</v>
      </c>
      <c r="F1065" s="6" t="s">
        <v>4253</v>
      </c>
      <c r="G1065" s="6">
        <f t="shared" si="48"/>
        <v>1</v>
      </c>
      <c r="H1065" s="6" t="s">
        <v>4254</v>
      </c>
      <c r="I1065" s="6" t="s">
        <v>2323</v>
      </c>
      <c r="J1065" s="6" t="str">
        <f>_xlfn.XLOOKUP(I1065,'[2]Barras CMg'!$E$2:$E$1527,'[2]Barras CMg'!$A$2:$A$1527,"------",0,1)</f>
        <v>------</v>
      </c>
      <c r="K1065" s="6" t="s">
        <v>397</v>
      </c>
      <c r="L1065" s="6">
        <v>2025</v>
      </c>
      <c r="M1065" s="6" t="s">
        <v>495</v>
      </c>
      <c r="N1065" s="6" t="s">
        <v>496</v>
      </c>
      <c r="O1065" s="6" t="s">
        <v>213</v>
      </c>
      <c r="P1065" s="6" t="s">
        <v>68</v>
      </c>
      <c r="Q1065" s="6" t="s">
        <v>68</v>
      </c>
      <c r="R1065" s="6" t="s">
        <v>2324</v>
      </c>
      <c r="S1065" s="6" t="s">
        <v>51</v>
      </c>
      <c r="T1065" s="9" t="s">
        <v>3942</v>
      </c>
      <c r="U1065" s="10">
        <v>7.7130000000000001</v>
      </c>
      <c r="V1065" s="10">
        <v>7.7</v>
      </c>
      <c r="W1065" s="11" t="e">
        <f>_xlfn.XLOOKUP(C1065,#REF!,#REF!,"S/I",0)</f>
        <v>#REF!</v>
      </c>
      <c r="X1065" s="11" t="str">
        <f>_xlfn.XLOOKUP($D1065,[2]Retiros_dinamica!$F:$F,[2]Retiros_dinamica!B:B,"S/I",0)</f>
        <v>S/I</v>
      </c>
      <c r="Y1065" s="11" t="str">
        <f>_xlfn.XLOOKUP($D1065,[2]Retiros_dinamica!$F:$F,[2]Retiros_dinamica!C:C,"S/I",0)</f>
        <v>S/I</v>
      </c>
      <c r="Z1065" s="11" t="str">
        <f>_xlfn.XLOOKUP($D1065,[2]Retiros_dinamica!$F:$F,[2]Retiros_dinamica!D:D,"S/I",0)</f>
        <v>S/I</v>
      </c>
      <c r="AA1065" s="11" t="str">
        <f>_xlfn.XLOOKUP($D1065,[2]Retiros_dinamica!$F:$F,[2]Retiros_dinamica!E:E,"S/I",0)</f>
        <v>S/I</v>
      </c>
      <c r="AB1065" s="6" t="str">
        <f>_xlfn.XLOOKUP(C1065,[2]CMg!$I$4:$I$106,[2]CMg!$M$4:$M$106,"----",0,1)</f>
        <v>----</v>
      </c>
      <c r="AC1065" s="6" t="str">
        <f>_xlfn.XLOOKUP(C1065,[2]CMg!$A$4:$A$106,[2]CMg!$B$4:$B$106,"----",0,1)</f>
        <v>----</v>
      </c>
      <c r="AD1065" s="6" t="str">
        <f>_xlfn.XLOOKUP(C1065,'[3]Promedio solar Cmg'!$A$4:$A$106,'[3]Promedio solar Cmg'!$B$4:$B$106,"----",0,1)</f>
        <v>----</v>
      </c>
      <c r="AH1065" s="12">
        <f>_xlfn.XLOOKUP($E1065,'[2]Balance económico'!$C:$C,'[2]Balance económico'!$D:$D,"-",0)</f>
        <v>782751567.0990994</v>
      </c>
      <c r="AI1065" s="12">
        <f>_xlfn.XLOOKUP($E1065,'[2]Balance económico'!$C:$C,'[2]Balance económico'!$E:$E,"-",0)</f>
        <v>87649835.849600002</v>
      </c>
      <c r="AJ1065" s="12" t="str">
        <f>_xlfn.XLOOKUP($E1065,'[2]Balance económico'!$C:$C,'[2]Balance económico'!$F:$F,"-",0)</f>
        <v>----</v>
      </c>
      <c r="AK1065" s="6" t="str">
        <f t="shared" si="49"/>
        <v>PPA</v>
      </c>
      <c r="AL1065" s="12" t="str" cm="1">
        <f t="array" ref="AL1065">IFERROR((X1065*[2]!Tabla2[Bloque A] + 'BD Centrales 2025'!Y344*[2]!Tabla2[Bloque B] + 'BD Centrales 2025'!Z344*[2]!Tabla2[Bloque C])*#REF!,"-")</f>
        <v>-</v>
      </c>
      <c r="AM1065" s="12" t="str">
        <f t="shared" si="50"/>
        <v>-</v>
      </c>
      <c r="AN1065" s="12">
        <f>IFERROR((AH1065+AI1065+AJ1065)/(SUMIFS($W$2:$W$1194,$E$2:$E$1194,E1065)*1000*#REF!),0)</f>
        <v>0</v>
      </c>
    </row>
    <row r="1066" spans="1:40" ht="14.4" x14ac:dyDescent="0.3">
      <c r="A1066" s="7">
        <v>2263</v>
      </c>
      <c r="B1066" s="7" t="s">
        <v>4255</v>
      </c>
      <c r="C1066" s="8" t="s">
        <v>4256</v>
      </c>
      <c r="D1066" s="6" t="s">
        <v>3766</v>
      </c>
      <c r="E1066" s="6" t="str">
        <f>_xlfn.XLOOKUP(D1066,'[2]Coordinados SEN'!$A:$A,'[2]Coordinados SEN'!$B:$B,"-",0)</f>
        <v>77.447.115-4</v>
      </c>
      <c r="F1066" s="6" t="s">
        <v>4257</v>
      </c>
      <c r="G1066" s="6">
        <f t="shared" si="48"/>
        <v>10</v>
      </c>
      <c r="H1066" s="6" t="s">
        <v>4258</v>
      </c>
      <c r="I1066" s="6" t="s">
        <v>4258</v>
      </c>
      <c r="J1066" s="6" t="str">
        <f>_xlfn.XLOOKUP(I1066,'[2]Barras CMg'!$E$2:$E$1527,'[2]Barras CMg'!$A$2:$A$1527,"------",0,1)</f>
        <v>------</v>
      </c>
      <c r="K1066" s="6" t="s">
        <v>397</v>
      </c>
      <c r="L1066" s="6">
        <v>2025</v>
      </c>
      <c r="M1066" s="6" t="s">
        <v>495</v>
      </c>
      <c r="N1066" s="6" t="s">
        <v>496</v>
      </c>
      <c r="O1066" s="6" t="s">
        <v>213</v>
      </c>
      <c r="P1066" s="6" t="s">
        <v>106</v>
      </c>
      <c r="Q1066" s="6" t="s">
        <v>243</v>
      </c>
      <c r="R1066" s="6" t="s">
        <v>1147</v>
      </c>
      <c r="S1066" s="6" t="s">
        <v>51</v>
      </c>
      <c r="T1066" s="9" t="s">
        <v>4259</v>
      </c>
      <c r="U1066" s="10">
        <v>9.0250000000000004</v>
      </c>
      <c r="V1066" s="10">
        <v>9</v>
      </c>
      <c r="W1066" s="11" t="e">
        <f>_xlfn.XLOOKUP(C1066,#REF!,#REF!,"S/I",0)</f>
        <v>#REF!</v>
      </c>
      <c r="X1066" s="11" t="str">
        <f>_xlfn.XLOOKUP($D1066,[2]Retiros_dinamica!$F:$F,[2]Retiros_dinamica!B:B,"S/I",0)</f>
        <v>S/I</v>
      </c>
      <c r="Y1066" s="11" t="str">
        <f>_xlfn.XLOOKUP($D1066,[2]Retiros_dinamica!$F:$F,[2]Retiros_dinamica!C:C,"S/I",0)</f>
        <v>S/I</v>
      </c>
      <c r="Z1066" s="11" t="str">
        <f>_xlfn.XLOOKUP($D1066,[2]Retiros_dinamica!$F:$F,[2]Retiros_dinamica!D:D,"S/I",0)</f>
        <v>S/I</v>
      </c>
      <c r="AA1066" s="11" t="str">
        <f>_xlfn.XLOOKUP($D1066,[2]Retiros_dinamica!$F:$F,[2]Retiros_dinamica!E:E,"S/I",0)</f>
        <v>S/I</v>
      </c>
      <c r="AB1066" s="6" t="str">
        <f>_xlfn.XLOOKUP(C1066,[2]CMg!$I$4:$I$106,[2]CMg!$M$4:$M$106,"----",0,1)</f>
        <v>----</v>
      </c>
      <c r="AC1066" s="6" t="str">
        <f>_xlfn.XLOOKUP(C1066,[2]CMg!$A$4:$A$106,[2]CMg!$B$4:$B$106,"----",0,1)</f>
        <v>----</v>
      </c>
      <c r="AD1066" s="6" t="str">
        <f>_xlfn.XLOOKUP(C1066,'[3]Promedio solar Cmg'!$A$4:$A$106,'[3]Promedio solar Cmg'!$B$4:$B$106,"----",0,1)</f>
        <v>----</v>
      </c>
      <c r="AH1066" s="12">
        <f>_xlfn.XLOOKUP($E1066,'[2]Balance económico'!$C:$C,'[2]Balance económico'!$D:$D,"-",0)</f>
        <v>6121230481.2587566</v>
      </c>
      <c r="AI1066" s="12">
        <f>_xlfn.XLOOKUP($E1066,'[2]Balance económico'!$C:$C,'[2]Balance económico'!$E:$E,"-",0)</f>
        <v>651127947.40969992</v>
      </c>
      <c r="AJ1066" s="12" t="str">
        <f>_xlfn.XLOOKUP($E1066,'[2]Balance económico'!$C:$C,'[2]Balance económico'!$F:$F,"-",0)</f>
        <v>----</v>
      </c>
      <c r="AK1066" s="6" t="str">
        <f t="shared" si="49"/>
        <v>PPA</v>
      </c>
      <c r="AL1066" s="12" t="str" cm="1">
        <f t="array" ref="AL1066">IFERROR((X1066*[2]!Tabla2[Bloque A] + 'BD Centrales 2025'!Y582*[2]!Tabla2[Bloque B] + 'BD Centrales 2025'!Z582*[2]!Tabla2[Bloque C])*#REF!,"-")</f>
        <v>-</v>
      </c>
      <c r="AM1066" s="12" t="str">
        <f t="shared" si="50"/>
        <v>-</v>
      </c>
      <c r="AN1066" s="12">
        <f>IFERROR((AH1066+AI1066+AJ1066)/(SUMIFS($W$2:$W$1194,$E$2:$E$1194,E1066)*1000*#REF!),0)</f>
        <v>0</v>
      </c>
    </row>
    <row r="1067" spans="1:40" ht="14.4" x14ac:dyDescent="0.3">
      <c r="A1067" s="7">
        <v>2264</v>
      </c>
      <c r="B1067" s="7" t="s">
        <v>4260</v>
      </c>
      <c r="C1067" s="8" t="s">
        <v>4261</v>
      </c>
      <c r="D1067" s="6" t="s">
        <v>4262</v>
      </c>
      <c r="E1067" s="6" t="str">
        <f>_xlfn.XLOOKUP(D1067,'[2]Coordinados SEN'!$A:$A,'[2]Coordinados SEN'!$B:$B,"-",0)</f>
        <v>77.131.284-5</v>
      </c>
      <c r="F1067" s="6" t="s">
        <v>4262</v>
      </c>
      <c r="G1067" s="6">
        <f t="shared" si="48"/>
        <v>1</v>
      </c>
      <c r="H1067" s="6" t="s">
        <v>4263</v>
      </c>
      <c r="I1067" s="6" t="s">
        <v>4264</v>
      </c>
      <c r="J1067" s="6" t="str">
        <f>_xlfn.XLOOKUP(I1067,'[2]Barras CMg'!$E$2:$E$1527,'[2]Barras CMg'!$A$2:$A$1527,"------",0,1)</f>
        <v>------</v>
      </c>
      <c r="K1067" s="6" t="s">
        <v>397</v>
      </c>
      <c r="L1067" s="6">
        <v>2025</v>
      </c>
      <c r="M1067" s="6" t="s">
        <v>495</v>
      </c>
      <c r="N1067" s="6" t="s">
        <v>496</v>
      </c>
      <c r="O1067" s="6" t="s">
        <v>213</v>
      </c>
      <c r="P1067" s="6" t="s">
        <v>90</v>
      </c>
      <c r="Q1067" s="6" t="s">
        <v>91</v>
      </c>
      <c r="R1067" s="6" t="s">
        <v>4265</v>
      </c>
      <c r="S1067" s="6" t="s">
        <v>51</v>
      </c>
      <c r="T1067" s="9" t="s">
        <v>4266</v>
      </c>
      <c r="U1067" s="10">
        <v>9</v>
      </c>
      <c r="V1067" s="10">
        <v>8.5</v>
      </c>
      <c r="W1067" s="11" t="e">
        <f>_xlfn.XLOOKUP(C1067,#REF!,#REF!,"S/I",0)</f>
        <v>#REF!</v>
      </c>
      <c r="X1067" s="11" t="str">
        <f>_xlfn.XLOOKUP($D1067,[2]Retiros_dinamica!$F:$F,[2]Retiros_dinamica!B:B,"S/I",0)</f>
        <v>S/I</v>
      </c>
      <c r="Y1067" s="11" t="str">
        <f>_xlfn.XLOOKUP($D1067,[2]Retiros_dinamica!$F:$F,[2]Retiros_dinamica!C:C,"S/I",0)</f>
        <v>S/I</v>
      </c>
      <c r="Z1067" s="11" t="str">
        <f>_xlfn.XLOOKUP($D1067,[2]Retiros_dinamica!$F:$F,[2]Retiros_dinamica!D:D,"S/I",0)</f>
        <v>S/I</v>
      </c>
      <c r="AA1067" s="11" t="str">
        <f>_xlfn.XLOOKUP($D1067,[2]Retiros_dinamica!$F:$F,[2]Retiros_dinamica!E:E,"S/I",0)</f>
        <v>S/I</v>
      </c>
      <c r="AB1067" s="6" t="str">
        <f>_xlfn.XLOOKUP(C1067,[2]CMg!$I$4:$I$106,[2]CMg!$M$4:$M$106,"----",0,1)</f>
        <v>----</v>
      </c>
      <c r="AC1067" s="6" t="str">
        <f>_xlfn.XLOOKUP(C1067,[2]CMg!$A$4:$A$106,[2]CMg!$B$4:$B$106,"----",0,1)</f>
        <v>----</v>
      </c>
      <c r="AD1067" s="6" t="str">
        <f>_xlfn.XLOOKUP(C1067,'[3]Promedio solar Cmg'!$A$4:$A$106,'[3]Promedio solar Cmg'!$B$4:$B$106,"----",0,1)</f>
        <v>----</v>
      </c>
      <c r="AH1067" s="12">
        <f>_xlfn.XLOOKUP($E1067,'[2]Balance económico'!$C:$C,'[2]Balance económico'!$D:$D,"-",0)</f>
        <v>991217547.33409595</v>
      </c>
      <c r="AI1067" s="12">
        <f>_xlfn.XLOOKUP($E1067,'[2]Balance económico'!$C:$C,'[2]Balance económico'!$E:$E,"-",0)</f>
        <v>96970331.784700006</v>
      </c>
      <c r="AJ1067" s="12" t="str">
        <f>_xlfn.XLOOKUP($E1067,'[2]Balance económico'!$C:$C,'[2]Balance económico'!$F:$F,"-",0)</f>
        <v>----</v>
      </c>
      <c r="AK1067" s="6" t="str">
        <f t="shared" si="49"/>
        <v>PPA</v>
      </c>
      <c r="AL1067" s="12" t="str" cm="1">
        <f t="array" ref="AL1067">IFERROR((X1067*[2]!Tabla2[Bloque A] + 'BD Centrales 2025'!Y360*[2]!Tabla2[Bloque B] + 'BD Centrales 2025'!Z360*[2]!Tabla2[Bloque C])*#REF!,"-")</f>
        <v>-</v>
      </c>
      <c r="AM1067" s="12" t="str">
        <f t="shared" si="50"/>
        <v>-</v>
      </c>
      <c r="AN1067" s="12">
        <f>IFERROR((AH1067+AI1067+AJ1067)/(SUMIFS($W$2:$W$1194,$E$2:$E$1194,E1067)*1000*#REF!),0)</f>
        <v>0</v>
      </c>
    </row>
    <row r="1068" spans="1:40" ht="14.4" x14ac:dyDescent="0.3">
      <c r="A1068" s="7">
        <v>2265</v>
      </c>
      <c r="B1068" s="7" t="s">
        <v>4267</v>
      </c>
      <c r="C1068" s="8" t="s">
        <v>4268</v>
      </c>
      <c r="D1068" s="6" t="s">
        <v>4269</v>
      </c>
      <c r="E1068" s="6" t="str">
        <f>_xlfn.XLOOKUP(D1068,'[2]Coordinados SEN'!$A:$A,'[2]Coordinados SEN'!$B:$B,"-",0)</f>
        <v>76.812.974-6</v>
      </c>
      <c r="F1068" s="6" t="s">
        <v>4269</v>
      </c>
      <c r="G1068" s="6">
        <f t="shared" si="48"/>
        <v>1</v>
      </c>
      <c r="H1068" s="6" t="s">
        <v>4270</v>
      </c>
      <c r="I1068" s="6" t="s">
        <v>3268</v>
      </c>
      <c r="J1068" s="6" t="str">
        <f>_xlfn.XLOOKUP(I1068,'[2]Barras CMg'!$E$2:$E$1527,'[2]Barras CMg'!$A$2:$A$1527,"------",0,1)</f>
        <v>------</v>
      </c>
      <c r="K1068" s="6" t="s">
        <v>397</v>
      </c>
      <c r="L1068" s="6">
        <v>2025</v>
      </c>
      <c r="M1068" s="6" t="s">
        <v>495</v>
      </c>
      <c r="N1068" s="6" t="s">
        <v>496</v>
      </c>
      <c r="O1068" s="6" t="s">
        <v>213</v>
      </c>
      <c r="P1068" s="6" t="s">
        <v>68</v>
      </c>
      <c r="Q1068" s="6" t="s">
        <v>68</v>
      </c>
      <c r="R1068" s="6" t="s">
        <v>2324</v>
      </c>
      <c r="S1068" s="6" t="s">
        <v>51</v>
      </c>
      <c r="T1068" s="9" t="s">
        <v>4271</v>
      </c>
      <c r="U1068" s="10">
        <v>1.0900000000000001</v>
      </c>
      <c r="V1068" s="10">
        <v>1</v>
      </c>
      <c r="W1068" s="11" t="e">
        <f>_xlfn.XLOOKUP(C1068,#REF!,#REF!,"S/I",0)</f>
        <v>#REF!</v>
      </c>
      <c r="X1068" s="11" t="str">
        <f>_xlfn.XLOOKUP($D1068,[2]Retiros_dinamica!$F:$F,[2]Retiros_dinamica!B:B,"S/I",0)</f>
        <v>S/I</v>
      </c>
      <c r="Y1068" s="11" t="str">
        <f>_xlfn.XLOOKUP($D1068,[2]Retiros_dinamica!$F:$F,[2]Retiros_dinamica!C:C,"S/I",0)</f>
        <v>S/I</v>
      </c>
      <c r="Z1068" s="11" t="str">
        <f>_xlfn.XLOOKUP($D1068,[2]Retiros_dinamica!$F:$F,[2]Retiros_dinamica!D:D,"S/I",0)</f>
        <v>S/I</v>
      </c>
      <c r="AA1068" s="11" t="str">
        <f>_xlfn.XLOOKUP($D1068,[2]Retiros_dinamica!$F:$F,[2]Retiros_dinamica!E:E,"S/I",0)</f>
        <v>S/I</v>
      </c>
      <c r="AB1068" s="6" t="str">
        <f>_xlfn.XLOOKUP(C1068,[2]CMg!$I$4:$I$106,[2]CMg!$M$4:$M$106,"----",0,1)</f>
        <v>----</v>
      </c>
      <c r="AC1068" s="6" t="str">
        <f>_xlfn.XLOOKUP(C1068,[2]CMg!$A$4:$A$106,[2]CMg!$B$4:$B$106,"----",0,1)</f>
        <v>----</v>
      </c>
      <c r="AD1068" s="6" t="str">
        <f>_xlfn.XLOOKUP(C1068,'[3]Promedio solar Cmg'!$A$4:$A$106,'[3]Promedio solar Cmg'!$B$4:$B$106,"----",0,1)</f>
        <v>----</v>
      </c>
      <c r="AH1068" s="12">
        <f>_xlfn.XLOOKUP($E1068,'[2]Balance económico'!$C:$C,'[2]Balance económico'!$D:$D,"-",0)</f>
        <v>473261144.80726743</v>
      </c>
      <c r="AI1068" s="12">
        <f>_xlfn.XLOOKUP($E1068,'[2]Balance económico'!$C:$C,'[2]Balance económico'!$E:$E,"-",0)</f>
        <v>31064187.127999999</v>
      </c>
      <c r="AJ1068" s="12" t="str">
        <f>_xlfn.XLOOKUP($E1068,'[2]Balance económico'!$C:$C,'[2]Balance económico'!$F:$F,"-",0)</f>
        <v>----</v>
      </c>
      <c r="AK1068" s="6" t="str">
        <f t="shared" si="49"/>
        <v>PPA</v>
      </c>
      <c r="AL1068" s="12" t="str" cm="1">
        <f t="array" ref="AL1068">IFERROR((X1068*[2]!Tabla2[Bloque A] + 'BD Centrales 2025'!Y188*[2]!Tabla2[Bloque B] + 'BD Centrales 2025'!Z188*[2]!Tabla2[Bloque C])*#REF!,"-")</f>
        <v>-</v>
      </c>
      <c r="AM1068" s="12" t="str">
        <f t="shared" si="50"/>
        <v>-</v>
      </c>
      <c r="AN1068" s="12">
        <f>IFERROR((AH1068+AI1068+AJ1068)/(SUMIFS($W$2:$W$1194,$E$2:$E$1194,E1068)*1000*#REF!),0)</f>
        <v>0</v>
      </c>
    </row>
    <row r="1069" spans="1:40" ht="14.4" x14ac:dyDescent="0.3">
      <c r="A1069" s="7">
        <v>2267</v>
      </c>
      <c r="B1069" s="7" t="s">
        <v>4272</v>
      </c>
      <c r="C1069" s="8" t="s">
        <v>4273</v>
      </c>
      <c r="D1069" s="6" t="s">
        <v>3219</v>
      </c>
      <c r="E1069" s="6" t="str">
        <f>_xlfn.XLOOKUP(D1069,'[2]Coordinados SEN'!$A:$A,'[2]Coordinados SEN'!$B:$B,"-",0)</f>
        <v>77.898.543-8</v>
      </c>
      <c r="F1069" s="6" t="s">
        <v>4274</v>
      </c>
      <c r="G1069" s="6">
        <f t="shared" si="48"/>
        <v>11</v>
      </c>
      <c r="H1069" s="6" t="s">
        <v>4275</v>
      </c>
      <c r="I1069" s="6" t="s">
        <v>2424</v>
      </c>
      <c r="J1069" s="6" t="str">
        <f>_xlfn.XLOOKUP(I1069,'[2]Barras CMg'!$E$2:$E$1527,'[2]Barras CMg'!$A$2:$A$1527,"------",0,1)</f>
        <v>------</v>
      </c>
      <c r="K1069" s="6" t="s">
        <v>397</v>
      </c>
      <c r="L1069" s="6">
        <v>2025</v>
      </c>
      <c r="M1069" s="6" t="s">
        <v>495</v>
      </c>
      <c r="N1069" s="6" t="s">
        <v>496</v>
      </c>
      <c r="O1069" s="6" t="s">
        <v>213</v>
      </c>
      <c r="P1069" s="6" t="s">
        <v>164</v>
      </c>
      <c r="Q1069" s="6" t="s">
        <v>165</v>
      </c>
      <c r="R1069" s="6" t="s">
        <v>1347</v>
      </c>
      <c r="S1069" s="6" t="s">
        <v>51</v>
      </c>
      <c r="T1069" s="9" t="s">
        <v>4276</v>
      </c>
      <c r="U1069" s="10">
        <v>3</v>
      </c>
      <c r="V1069" s="10">
        <v>2.9929999999999999</v>
      </c>
      <c r="W1069" s="11" t="e">
        <f>_xlfn.XLOOKUP(C1069,#REF!,#REF!,"S/I",0)</f>
        <v>#REF!</v>
      </c>
      <c r="X1069" s="11" t="str">
        <f>_xlfn.XLOOKUP($D1069,[2]Retiros_dinamica!$F:$F,[2]Retiros_dinamica!B:B,"S/I",0)</f>
        <v>S/I</v>
      </c>
      <c r="Y1069" s="11" t="str">
        <f>_xlfn.XLOOKUP($D1069,[2]Retiros_dinamica!$F:$F,[2]Retiros_dinamica!C:C,"S/I",0)</f>
        <v>S/I</v>
      </c>
      <c r="Z1069" s="11" t="str">
        <f>_xlfn.XLOOKUP($D1069,[2]Retiros_dinamica!$F:$F,[2]Retiros_dinamica!D:D,"S/I",0)</f>
        <v>S/I</v>
      </c>
      <c r="AA1069" s="11" t="str">
        <f>_xlfn.XLOOKUP($D1069,[2]Retiros_dinamica!$F:$F,[2]Retiros_dinamica!E:E,"S/I",0)</f>
        <v>S/I</v>
      </c>
      <c r="AB1069" s="6" t="str">
        <f>_xlfn.XLOOKUP(C1069,[2]CMg!$I$4:$I$106,[2]CMg!$M$4:$M$106,"----",0,1)</f>
        <v>----</v>
      </c>
      <c r="AC1069" s="6" t="str">
        <f>_xlfn.XLOOKUP(C1069,[2]CMg!$A$4:$A$106,[2]CMg!$B$4:$B$106,"----",0,1)</f>
        <v>----</v>
      </c>
      <c r="AD1069" s="6" t="str">
        <f>_xlfn.XLOOKUP(C1069,'[3]Promedio solar Cmg'!$A$4:$A$106,'[3]Promedio solar Cmg'!$B$4:$B$106,"----",0,1)</f>
        <v>----</v>
      </c>
      <c r="AH1069" s="12">
        <f>_xlfn.XLOOKUP($E1069,'[2]Balance económico'!$C:$C,'[2]Balance económico'!$D:$D,"-",0)</f>
        <v>4396731110.997694</v>
      </c>
      <c r="AI1069" s="12">
        <f>_xlfn.XLOOKUP($E1069,'[2]Balance económico'!$C:$C,'[2]Balance económico'!$E:$E,"-",0)</f>
        <v>523994600.26060003</v>
      </c>
      <c r="AJ1069" s="12" t="str">
        <f>_xlfn.XLOOKUP($E1069,'[2]Balance económico'!$C:$C,'[2]Balance económico'!$F:$F,"-",0)</f>
        <v>----</v>
      </c>
      <c r="AK1069" s="6" t="str">
        <f t="shared" si="49"/>
        <v>PPA</v>
      </c>
      <c r="AL1069" s="12" t="str" cm="1">
        <f t="array" ref="AL1069">IFERROR((X1069*[2]!Tabla2[Bloque A] + 'BD Centrales 2025'!Y542*[2]!Tabla2[Bloque B] + 'BD Centrales 2025'!Z542*[2]!Tabla2[Bloque C])*#REF!,"-")</f>
        <v>-</v>
      </c>
      <c r="AM1069" s="12" t="str">
        <f t="shared" si="50"/>
        <v>-</v>
      </c>
      <c r="AN1069" s="12">
        <f>IFERROR((AH1069+AI1069+AJ1069)/(SUMIFS($W$2:$W$1194,$E$2:$E$1194,E1069)*1000*#REF!),0)</f>
        <v>0</v>
      </c>
    </row>
    <row r="1070" spans="1:40" ht="14.4" x14ac:dyDescent="0.3">
      <c r="A1070" s="7">
        <v>2270</v>
      </c>
      <c r="B1070" s="7" t="s">
        <v>4277</v>
      </c>
      <c r="C1070" s="8" t="s">
        <v>4278</v>
      </c>
      <c r="D1070" s="6" t="s">
        <v>4279</v>
      </c>
      <c r="E1070" s="6" t="str">
        <f>_xlfn.XLOOKUP(D1070,'[2]Coordinados SEN'!$A:$A,'[2]Coordinados SEN'!$B:$B,"-",0)</f>
        <v>76.880.902-K</v>
      </c>
      <c r="F1070" s="6" t="s">
        <v>4279</v>
      </c>
      <c r="G1070" s="6">
        <f t="shared" si="48"/>
        <v>1</v>
      </c>
      <c r="H1070" s="6" t="s">
        <v>4280</v>
      </c>
      <c r="I1070" s="6" t="s">
        <v>4281</v>
      </c>
      <c r="J1070" s="6" t="str">
        <f>_xlfn.XLOOKUP(I1070,'[2]Barras CMg'!$E$2:$E$1527,'[2]Barras CMg'!$A$2:$A$1527,"------",0,1)</f>
        <v>------</v>
      </c>
      <c r="K1070" s="6" t="s">
        <v>397</v>
      </c>
      <c r="L1070" s="6">
        <v>2025</v>
      </c>
      <c r="M1070" s="6" t="s">
        <v>495</v>
      </c>
      <c r="N1070" s="6" t="s">
        <v>496</v>
      </c>
      <c r="O1070" s="6" t="s">
        <v>213</v>
      </c>
      <c r="P1070" s="6" t="s">
        <v>68</v>
      </c>
      <c r="Q1070" s="6" t="s">
        <v>68</v>
      </c>
      <c r="R1070" s="6" t="s">
        <v>2324</v>
      </c>
      <c r="S1070" s="6" t="s">
        <v>51</v>
      </c>
      <c r="T1070" s="9" t="s">
        <v>4282</v>
      </c>
      <c r="U1070" s="10">
        <v>1.05</v>
      </c>
      <c r="V1070" s="10">
        <v>1</v>
      </c>
      <c r="W1070" s="11" t="e">
        <f>_xlfn.XLOOKUP(C1070,#REF!,#REF!,"S/I",0)</f>
        <v>#REF!</v>
      </c>
      <c r="X1070" s="11" t="str">
        <f>_xlfn.XLOOKUP($D1070,[2]Retiros_dinamica!$F:$F,[2]Retiros_dinamica!B:B,"S/I",0)</f>
        <v>S/I</v>
      </c>
      <c r="Y1070" s="11" t="str">
        <f>_xlfn.XLOOKUP($D1070,[2]Retiros_dinamica!$F:$F,[2]Retiros_dinamica!C:C,"S/I",0)</f>
        <v>S/I</v>
      </c>
      <c r="Z1070" s="11" t="str">
        <f>_xlfn.XLOOKUP($D1070,[2]Retiros_dinamica!$F:$F,[2]Retiros_dinamica!D:D,"S/I",0)</f>
        <v>S/I</v>
      </c>
      <c r="AA1070" s="11" t="str">
        <f>_xlfn.XLOOKUP($D1070,[2]Retiros_dinamica!$F:$F,[2]Retiros_dinamica!E:E,"S/I",0)</f>
        <v>S/I</v>
      </c>
      <c r="AB1070" s="6" t="str">
        <f>_xlfn.XLOOKUP(C1070,[2]CMg!$I$4:$I$106,[2]CMg!$M$4:$M$106,"----",0,1)</f>
        <v>----</v>
      </c>
      <c r="AC1070" s="6" t="str">
        <f>_xlfn.XLOOKUP(C1070,[2]CMg!$A$4:$A$106,[2]CMg!$B$4:$B$106,"----",0,1)</f>
        <v>----</v>
      </c>
      <c r="AD1070" s="6" t="str">
        <f>_xlfn.XLOOKUP(C1070,'[3]Promedio solar Cmg'!$A$4:$A$106,'[3]Promedio solar Cmg'!$B$4:$B$106,"----",0,1)</f>
        <v>----</v>
      </c>
      <c r="AH1070" s="12">
        <f>_xlfn.XLOOKUP($E1070,'[2]Balance económico'!$C:$C,'[2]Balance económico'!$D:$D,"-",0)</f>
        <v>380988001.59782606</v>
      </c>
      <c r="AI1070" s="12">
        <f>_xlfn.XLOOKUP($E1070,'[2]Balance económico'!$C:$C,'[2]Balance económico'!$E:$E,"-",0)</f>
        <v>25570411.512000002</v>
      </c>
      <c r="AJ1070" s="12" t="str">
        <f>_xlfn.XLOOKUP($E1070,'[2]Balance económico'!$C:$C,'[2]Balance económico'!$F:$F,"-",0)</f>
        <v>----</v>
      </c>
      <c r="AK1070" s="6" t="str">
        <f t="shared" si="49"/>
        <v>PPA</v>
      </c>
      <c r="AL1070" s="12" t="str" cm="1">
        <f t="array" ref="AL1070">IFERROR((X1070*[2]!Tabla2[Bloque A] + 'BD Centrales 2025'!Y158*[2]!Tabla2[Bloque B] + 'BD Centrales 2025'!Z158*[2]!Tabla2[Bloque C])*#REF!,"-")</f>
        <v>-</v>
      </c>
      <c r="AM1070" s="12" t="str">
        <f t="shared" si="50"/>
        <v>-</v>
      </c>
      <c r="AN1070" s="12">
        <f>IFERROR((AH1070+AI1070+AJ1070)/(SUMIFS($W$2:$W$1194,$E$2:$E$1194,E1070)*1000*#REF!),0)</f>
        <v>0</v>
      </c>
    </row>
    <row r="1071" spans="1:40" ht="14.4" x14ac:dyDescent="0.3">
      <c r="A1071" s="7">
        <v>2271</v>
      </c>
      <c r="B1071" s="7" t="s">
        <v>4283</v>
      </c>
      <c r="C1071" s="8" t="s">
        <v>4284</v>
      </c>
      <c r="D1071" s="6" t="s">
        <v>4285</v>
      </c>
      <c r="E1071" s="6" t="str">
        <f>_xlfn.XLOOKUP(D1071,'[2]Coordinados SEN'!$A:$A,'[2]Coordinados SEN'!$B:$B,"-",0)</f>
        <v>77.270.737-1</v>
      </c>
      <c r="F1071" s="6" t="s">
        <v>4285</v>
      </c>
      <c r="G1071" s="6">
        <f t="shared" si="48"/>
        <v>1</v>
      </c>
      <c r="H1071" s="6" t="s">
        <v>4286</v>
      </c>
      <c r="I1071" s="6" t="s">
        <v>3672</v>
      </c>
      <c r="J1071" s="6" t="str">
        <f>_xlfn.XLOOKUP(I1071,'[2]Barras CMg'!$E$2:$E$1527,'[2]Barras CMg'!$A$2:$A$1527,"------",0,1)</f>
        <v>------</v>
      </c>
      <c r="K1071" s="6" t="s">
        <v>397</v>
      </c>
      <c r="L1071" s="6">
        <v>2025</v>
      </c>
      <c r="M1071" s="6" t="s">
        <v>495</v>
      </c>
      <c r="N1071" s="6" t="s">
        <v>496</v>
      </c>
      <c r="O1071" s="6" t="s">
        <v>213</v>
      </c>
      <c r="P1071" s="6" t="s">
        <v>106</v>
      </c>
      <c r="Q1071" s="6" t="s">
        <v>243</v>
      </c>
      <c r="R1071" s="6" t="s">
        <v>1409</v>
      </c>
      <c r="S1071" s="6" t="s">
        <v>51</v>
      </c>
      <c r="T1071" s="9" t="s">
        <v>4287</v>
      </c>
      <c r="U1071" s="10">
        <v>2.8130000000000002</v>
      </c>
      <c r="V1071" s="10">
        <v>2.8</v>
      </c>
      <c r="W1071" s="11" t="e">
        <f>_xlfn.XLOOKUP(C1071,#REF!,#REF!,"S/I",0)</f>
        <v>#REF!</v>
      </c>
      <c r="X1071" s="11" t="str">
        <f>_xlfn.XLOOKUP($D1071,[2]Retiros_dinamica!$F:$F,[2]Retiros_dinamica!B:B,"S/I",0)</f>
        <v>S/I</v>
      </c>
      <c r="Y1071" s="11" t="str">
        <f>_xlfn.XLOOKUP($D1071,[2]Retiros_dinamica!$F:$F,[2]Retiros_dinamica!C:C,"S/I",0)</f>
        <v>S/I</v>
      </c>
      <c r="Z1071" s="11" t="str">
        <f>_xlfn.XLOOKUP($D1071,[2]Retiros_dinamica!$F:$F,[2]Retiros_dinamica!D:D,"S/I",0)</f>
        <v>S/I</v>
      </c>
      <c r="AA1071" s="11" t="str">
        <f>_xlfn.XLOOKUP($D1071,[2]Retiros_dinamica!$F:$F,[2]Retiros_dinamica!E:E,"S/I",0)</f>
        <v>S/I</v>
      </c>
      <c r="AB1071" s="6" t="str">
        <f>_xlfn.XLOOKUP(C1071,[2]CMg!$I$4:$I$106,[2]CMg!$M$4:$M$106,"----",0,1)</f>
        <v>----</v>
      </c>
      <c r="AC1071" s="6" t="str">
        <f>_xlfn.XLOOKUP(C1071,[2]CMg!$A$4:$A$106,[2]CMg!$B$4:$B$106,"----",0,1)</f>
        <v>----</v>
      </c>
      <c r="AD1071" s="6" t="str">
        <f>_xlfn.XLOOKUP(C1071,'[3]Promedio solar Cmg'!$A$4:$A$106,'[3]Promedio solar Cmg'!$B$4:$B$106,"----",0,1)</f>
        <v>----</v>
      </c>
      <c r="AH1071" s="12">
        <f>_xlfn.XLOOKUP($E1071,'[2]Balance económico'!$C:$C,'[2]Balance económico'!$D:$D,"-",0)</f>
        <v>327694261.64029652</v>
      </c>
      <c r="AI1071" s="12">
        <f>_xlfn.XLOOKUP($E1071,'[2]Balance económico'!$C:$C,'[2]Balance económico'!$E:$E,"-",0)</f>
        <v>37039767.367399998</v>
      </c>
      <c r="AJ1071" s="12" t="str">
        <f>_xlfn.XLOOKUP($E1071,'[2]Balance económico'!$C:$C,'[2]Balance económico'!$F:$F,"-",0)</f>
        <v>----</v>
      </c>
      <c r="AK1071" s="6" t="str">
        <f t="shared" si="49"/>
        <v>PPA</v>
      </c>
      <c r="AL1071" s="12" t="str" cm="1">
        <f t="array" ref="AL1071">IFERROR((X1071*[2]!Tabla2[Bloque A] + 'BD Centrales 2025'!Y238*[2]!Tabla2[Bloque B] + 'BD Centrales 2025'!Z238*[2]!Tabla2[Bloque C])*#REF!,"-")</f>
        <v>-</v>
      </c>
      <c r="AM1071" s="12" t="str">
        <f t="shared" si="50"/>
        <v>-</v>
      </c>
      <c r="AN1071" s="12">
        <f>IFERROR((AH1071+AI1071+AJ1071)/(SUMIFS($W$2:$W$1194,$E$2:$E$1194,E1071)*1000*#REF!),0)</f>
        <v>0</v>
      </c>
    </row>
    <row r="1072" spans="1:40" ht="14.4" x14ac:dyDescent="0.3">
      <c r="A1072" s="7">
        <v>2272</v>
      </c>
      <c r="B1072" s="7" t="s">
        <v>4288</v>
      </c>
      <c r="C1072" s="8" t="s">
        <v>4289</v>
      </c>
      <c r="D1072" s="6" t="s">
        <v>4290</v>
      </c>
      <c r="E1072" s="6" t="str">
        <f>_xlfn.XLOOKUP(D1072,'[2]Coordinados SEN'!$A:$A,'[2]Coordinados SEN'!$B:$B,"-",0)</f>
        <v>76.864.166-8</v>
      </c>
      <c r="F1072" s="6" t="s">
        <v>4290</v>
      </c>
      <c r="G1072" s="6">
        <f t="shared" si="48"/>
        <v>1</v>
      </c>
      <c r="H1072" s="6" t="s">
        <v>4291</v>
      </c>
      <c r="I1072" s="6" t="s">
        <v>4292</v>
      </c>
      <c r="J1072" s="6" t="str">
        <f>_xlfn.XLOOKUP(I1072,'[2]Barras CMg'!$E$2:$E$1527,'[2]Barras CMg'!$A$2:$A$1527,"------",0,1)</f>
        <v>------</v>
      </c>
      <c r="K1072" s="6" t="s">
        <v>397</v>
      </c>
      <c r="L1072" s="6">
        <v>2025</v>
      </c>
      <c r="M1072" s="6" t="s">
        <v>495</v>
      </c>
      <c r="N1072" s="6" t="s">
        <v>496</v>
      </c>
      <c r="O1072" s="6" t="s">
        <v>213</v>
      </c>
      <c r="P1072" s="6" t="s">
        <v>362</v>
      </c>
      <c r="Q1072" s="6" t="s">
        <v>363</v>
      </c>
      <c r="R1072" s="6" t="s">
        <v>364</v>
      </c>
      <c r="S1072" s="6" t="s">
        <v>51</v>
      </c>
      <c r="T1072" s="9" t="s">
        <v>4293</v>
      </c>
      <c r="U1072" s="10">
        <v>9.09</v>
      </c>
      <c r="V1072" s="10">
        <v>9</v>
      </c>
      <c r="W1072" s="11" t="e">
        <f>_xlfn.XLOOKUP(C1072,#REF!,#REF!,"S/I",0)</f>
        <v>#REF!</v>
      </c>
      <c r="X1072" s="11" t="str">
        <f>_xlfn.XLOOKUP($D1072,[2]Retiros_dinamica!$F:$F,[2]Retiros_dinamica!B:B,"S/I",0)</f>
        <v>S/I</v>
      </c>
      <c r="Y1072" s="11" t="str">
        <f>_xlfn.XLOOKUP($D1072,[2]Retiros_dinamica!$F:$F,[2]Retiros_dinamica!C:C,"S/I",0)</f>
        <v>S/I</v>
      </c>
      <c r="Z1072" s="11" t="str">
        <f>_xlfn.XLOOKUP($D1072,[2]Retiros_dinamica!$F:$F,[2]Retiros_dinamica!D:D,"S/I",0)</f>
        <v>S/I</v>
      </c>
      <c r="AA1072" s="11" t="str">
        <f>_xlfn.XLOOKUP($D1072,[2]Retiros_dinamica!$F:$F,[2]Retiros_dinamica!E:E,"S/I",0)</f>
        <v>S/I</v>
      </c>
      <c r="AB1072" s="6" t="str">
        <f>_xlfn.XLOOKUP(C1072,[2]CMg!$I$4:$I$106,[2]CMg!$M$4:$M$106,"----",0,1)</f>
        <v>----</v>
      </c>
      <c r="AC1072" s="6" t="str">
        <f>_xlfn.XLOOKUP(C1072,[2]CMg!$A$4:$A$106,[2]CMg!$B$4:$B$106,"----",0,1)</f>
        <v>----</v>
      </c>
      <c r="AD1072" s="6" t="str">
        <f>_xlfn.XLOOKUP(C1072,'[3]Promedio solar Cmg'!$A$4:$A$106,'[3]Promedio solar Cmg'!$B$4:$B$106,"----",0,1)</f>
        <v>----</v>
      </c>
      <c r="AH1072" s="12">
        <f>_xlfn.XLOOKUP($E1072,'[2]Balance económico'!$C:$C,'[2]Balance económico'!$D:$D,"-",0)</f>
        <v>174088188.2554</v>
      </c>
      <c r="AI1072" s="12">
        <f>_xlfn.XLOOKUP($E1072,'[2]Balance económico'!$C:$C,'[2]Balance económico'!$E:$E,"-",0)</f>
        <v>25498986.644000001</v>
      </c>
      <c r="AJ1072" s="12" t="str">
        <f>_xlfn.XLOOKUP($E1072,'[2]Balance económico'!$C:$C,'[2]Balance económico'!$F:$F,"-",0)</f>
        <v>----</v>
      </c>
      <c r="AK1072" s="6" t="str">
        <f t="shared" si="49"/>
        <v>PPA</v>
      </c>
      <c r="AL1072" s="12" t="str" cm="1">
        <f t="array" ref="AL1072">IFERROR((X1072*[2]!Tabla2[Bloque A] + 'BD Centrales 2025'!Y156*[2]!Tabla2[Bloque B] + 'BD Centrales 2025'!Z156*[2]!Tabla2[Bloque C])*#REF!,"-")</f>
        <v>-</v>
      </c>
      <c r="AM1072" s="12" t="str">
        <f t="shared" si="50"/>
        <v>-</v>
      </c>
      <c r="AN1072" s="12">
        <f>IFERROR((AH1072+AI1072+AJ1072)/(SUMIFS($W$2:$W$1194,$E$2:$E$1194,E1072)*1000*#REF!),0)</f>
        <v>0</v>
      </c>
    </row>
    <row r="1073" spans="1:40" ht="14.4" x14ac:dyDescent="0.3">
      <c r="A1073" s="7">
        <v>2274</v>
      </c>
      <c r="B1073" s="7" t="s">
        <v>4294</v>
      </c>
      <c r="C1073" s="8" t="s">
        <v>4295</v>
      </c>
      <c r="D1073" s="6" t="s">
        <v>4296</v>
      </c>
      <c r="E1073" s="6" t="str">
        <f>_xlfn.XLOOKUP(D1073,'[2]Coordinados SEN'!$A:$A,'[2]Coordinados SEN'!$B:$B,"-",0)</f>
        <v>76.723.809-6</v>
      </c>
      <c r="F1073" s="6" t="s">
        <v>4296</v>
      </c>
      <c r="G1073" s="6">
        <f t="shared" si="48"/>
        <v>1</v>
      </c>
      <c r="H1073" s="6" t="s">
        <v>4297</v>
      </c>
      <c r="I1073" s="6" t="s">
        <v>1129</v>
      </c>
      <c r="J1073" s="6" t="str">
        <f>_xlfn.XLOOKUP(I1073,'[2]Barras CMg'!$E$2:$E$1527,'[2]Barras CMg'!$A$2:$A$1527,"------",0,1)</f>
        <v>------</v>
      </c>
      <c r="K1073" s="6" t="s">
        <v>397</v>
      </c>
      <c r="L1073" s="6">
        <v>2025</v>
      </c>
      <c r="M1073" s="6" t="s">
        <v>495</v>
      </c>
      <c r="N1073" s="6" t="s">
        <v>496</v>
      </c>
      <c r="O1073" s="6" t="s">
        <v>213</v>
      </c>
      <c r="P1073" s="6" t="s">
        <v>90</v>
      </c>
      <c r="Q1073" s="6" t="s">
        <v>868</v>
      </c>
      <c r="R1073" s="6" t="s">
        <v>868</v>
      </c>
      <c r="S1073" s="6" t="s">
        <v>51</v>
      </c>
      <c r="T1073" s="9" t="s">
        <v>4298</v>
      </c>
      <c r="U1073" s="10">
        <v>3</v>
      </c>
      <c r="V1073" s="10">
        <v>2.97</v>
      </c>
      <c r="W1073" s="11" t="e">
        <f>_xlfn.XLOOKUP(C1073,#REF!,#REF!,"S/I",0)</f>
        <v>#REF!</v>
      </c>
      <c r="X1073" s="11" t="str">
        <f>_xlfn.XLOOKUP($D1073,[2]Retiros_dinamica!$F:$F,[2]Retiros_dinamica!B:B,"S/I",0)</f>
        <v>S/I</v>
      </c>
      <c r="Y1073" s="11" t="str">
        <f>_xlfn.XLOOKUP($D1073,[2]Retiros_dinamica!$F:$F,[2]Retiros_dinamica!C:C,"S/I",0)</f>
        <v>S/I</v>
      </c>
      <c r="Z1073" s="11" t="str">
        <f>_xlfn.XLOOKUP($D1073,[2]Retiros_dinamica!$F:$F,[2]Retiros_dinamica!D:D,"S/I",0)</f>
        <v>S/I</v>
      </c>
      <c r="AA1073" s="11" t="str">
        <f>_xlfn.XLOOKUP($D1073,[2]Retiros_dinamica!$F:$F,[2]Retiros_dinamica!E:E,"S/I",0)</f>
        <v>S/I</v>
      </c>
      <c r="AB1073" s="6" t="str">
        <f>_xlfn.XLOOKUP(C1073,[2]CMg!$I$4:$I$106,[2]CMg!$M$4:$M$106,"----",0,1)</f>
        <v>----</v>
      </c>
      <c r="AC1073" s="6" t="str">
        <f>_xlfn.XLOOKUP(C1073,[2]CMg!$A$4:$A$106,[2]CMg!$B$4:$B$106,"----",0,1)</f>
        <v>----</v>
      </c>
      <c r="AD1073" s="6" t="str">
        <f>_xlfn.XLOOKUP(C1073,'[3]Promedio solar Cmg'!$A$4:$A$106,'[3]Promedio solar Cmg'!$B$4:$B$106,"----",0,1)</f>
        <v>----</v>
      </c>
      <c r="AH1073" s="12">
        <f>_xlfn.XLOOKUP($E1073,'[2]Balance económico'!$C:$C,'[2]Balance económico'!$D:$D,"-",0)</f>
        <v>274349083.12557614</v>
      </c>
      <c r="AI1073" s="12">
        <f>_xlfn.XLOOKUP($E1073,'[2]Balance económico'!$C:$C,'[2]Balance económico'!$E:$E,"-",0)</f>
        <v>35666645.329799995</v>
      </c>
      <c r="AJ1073" s="12" t="str">
        <f>_xlfn.XLOOKUP($E1073,'[2]Balance económico'!$C:$C,'[2]Balance económico'!$F:$F,"-",0)</f>
        <v>----</v>
      </c>
      <c r="AK1073" s="6" t="str">
        <f t="shared" si="49"/>
        <v>PPA</v>
      </c>
      <c r="AL1073" s="12" t="str" cm="1">
        <f t="array" ref="AL1073">IFERROR((X1073*[2]!Tabla2[Bloque A] + 'BD Centrales 2025'!Y228*[2]!Tabla2[Bloque B] + 'BD Centrales 2025'!Z228*[2]!Tabla2[Bloque C])*#REF!,"-")</f>
        <v>-</v>
      </c>
      <c r="AM1073" s="12" t="str">
        <f t="shared" si="50"/>
        <v>-</v>
      </c>
      <c r="AN1073" s="12">
        <f>IFERROR((AH1073+AI1073+AJ1073)/(SUMIFS($W$2:$W$1194,$E$2:$E$1194,E1073)*1000*#REF!),0)</f>
        <v>0</v>
      </c>
    </row>
    <row r="1074" spans="1:40" ht="14.4" x14ac:dyDescent="0.3">
      <c r="A1074" s="7">
        <v>2275</v>
      </c>
      <c r="B1074" s="7" t="s">
        <v>4299</v>
      </c>
      <c r="C1074" s="8" t="s">
        <v>4300</v>
      </c>
      <c r="D1074" s="6" t="s">
        <v>4301</v>
      </c>
      <c r="E1074" s="6" t="str">
        <f>_xlfn.XLOOKUP(D1074,'[2]Coordinados SEN'!$A:$A,'[2]Coordinados SEN'!$B:$B,"-",0)</f>
        <v>77.048.084-1</v>
      </c>
      <c r="F1074" s="6" t="s">
        <v>4301</v>
      </c>
      <c r="G1074" s="6">
        <f t="shared" si="48"/>
        <v>1</v>
      </c>
      <c r="H1074" s="6" t="s">
        <v>4302</v>
      </c>
      <c r="I1074" s="6" t="s">
        <v>4302</v>
      </c>
      <c r="J1074" s="6" t="str">
        <f>_xlfn.XLOOKUP(I1074,'[2]Barras CMg'!$E$2:$E$1527,'[2]Barras CMg'!$A$2:$A$1527,"------",0,1)</f>
        <v>------</v>
      </c>
      <c r="K1074" s="6">
        <v>1</v>
      </c>
      <c r="L1074" s="6">
        <v>2025</v>
      </c>
      <c r="M1074" s="6" t="s">
        <v>495</v>
      </c>
      <c r="N1074" s="6" t="s">
        <v>496</v>
      </c>
      <c r="O1074" s="6" t="s">
        <v>213</v>
      </c>
      <c r="P1074" s="6" t="s">
        <v>90</v>
      </c>
      <c r="Q1074" s="6" t="s">
        <v>868</v>
      </c>
      <c r="R1074" s="6" t="s">
        <v>868</v>
      </c>
      <c r="S1074" s="6" t="s">
        <v>51</v>
      </c>
      <c r="T1074" s="9" t="s">
        <v>4303</v>
      </c>
      <c r="U1074" s="10">
        <v>9.1590000000000007</v>
      </c>
      <c r="V1074" s="10">
        <v>2.17</v>
      </c>
      <c r="W1074" s="11" t="e">
        <f>_xlfn.XLOOKUP(C1074,#REF!,#REF!,"S/I",0)</f>
        <v>#REF!</v>
      </c>
      <c r="X1074" s="11" t="str">
        <f>_xlfn.XLOOKUP($D1074,[2]Retiros_dinamica!$F:$F,[2]Retiros_dinamica!B:B,"S/I",0)</f>
        <v>S/I</v>
      </c>
      <c r="Y1074" s="11" t="str">
        <f>_xlfn.XLOOKUP($D1074,[2]Retiros_dinamica!$F:$F,[2]Retiros_dinamica!C:C,"S/I",0)</f>
        <v>S/I</v>
      </c>
      <c r="Z1074" s="11" t="str">
        <f>_xlfn.XLOOKUP($D1074,[2]Retiros_dinamica!$F:$F,[2]Retiros_dinamica!D:D,"S/I",0)</f>
        <v>S/I</v>
      </c>
      <c r="AA1074" s="11" t="str">
        <f>_xlfn.XLOOKUP($D1074,[2]Retiros_dinamica!$F:$F,[2]Retiros_dinamica!E:E,"S/I",0)</f>
        <v>S/I</v>
      </c>
      <c r="AB1074" s="6" t="str">
        <f>_xlfn.XLOOKUP(C1074,[2]CMg!$I$4:$I$106,[2]CMg!$M$4:$M$106,"----",0,1)</f>
        <v>----</v>
      </c>
      <c r="AC1074" s="6" t="str">
        <f>_xlfn.XLOOKUP(C1074,[2]CMg!$A$4:$A$106,[2]CMg!$B$4:$B$106,"----",0,1)</f>
        <v>----</v>
      </c>
      <c r="AD1074" s="6" t="str">
        <f>_xlfn.XLOOKUP(C1074,'[3]Promedio solar Cmg'!$A$4:$A$106,'[3]Promedio solar Cmg'!$B$4:$B$106,"----",0,1)</f>
        <v>----</v>
      </c>
      <c r="AH1074" s="12">
        <f>_xlfn.XLOOKUP($E1074,'[2]Balance económico'!$C:$C,'[2]Balance económico'!$D:$D,"-",0)</f>
        <v>21185767.216559999</v>
      </c>
      <c r="AI1074" s="12">
        <f>_xlfn.XLOOKUP($E1074,'[2]Balance económico'!$C:$C,'[2]Balance económico'!$E:$E,"-",0)</f>
        <v>2105124.6710000001</v>
      </c>
      <c r="AJ1074" s="12" t="str">
        <f>_xlfn.XLOOKUP($E1074,'[2]Balance económico'!$C:$C,'[2]Balance económico'!$F:$F,"-",0)</f>
        <v>----</v>
      </c>
      <c r="AK1074" s="6" t="str">
        <f t="shared" si="49"/>
        <v>PPA</v>
      </c>
      <c r="AL1074" s="12" t="str" cm="1">
        <f t="array" ref="AL1074">IFERROR((X1074*[2]!Tabla2[Bloque A] + 'BD Centrales 2025'!Y110*[2]!Tabla2[Bloque B] + 'BD Centrales 2025'!Z110*[2]!Tabla2[Bloque C])*#REF!,"-")</f>
        <v>-</v>
      </c>
      <c r="AM1074" s="12" t="str">
        <f t="shared" si="50"/>
        <v>-</v>
      </c>
      <c r="AN1074" s="12">
        <f>IFERROR((AH1074+AI1074+AJ1074)/(SUMIFS($W$2:$W$1194,$E$2:$E$1194,E1074)*1000*#REF!),0)</f>
        <v>0</v>
      </c>
    </row>
    <row r="1075" spans="1:40" ht="14.4" x14ac:dyDescent="0.3">
      <c r="A1075" s="7">
        <v>2276</v>
      </c>
      <c r="B1075" s="7" t="s">
        <v>4304</v>
      </c>
      <c r="C1075" s="8" t="s">
        <v>4305</v>
      </c>
      <c r="D1075" s="6" t="s">
        <v>4306</v>
      </c>
      <c r="E1075" s="6" t="str">
        <f>_xlfn.XLOOKUP(D1075,'[2]Coordinados SEN'!$A:$A,'[2]Coordinados SEN'!$B:$B,"-",0)</f>
        <v>77.122.294-3</v>
      </c>
      <c r="F1075" s="6" t="s">
        <v>4306</v>
      </c>
      <c r="G1075" s="6">
        <f t="shared" si="48"/>
        <v>1</v>
      </c>
      <c r="H1075" s="6" t="s">
        <v>4307</v>
      </c>
      <c r="I1075" s="6" t="s">
        <v>4308</v>
      </c>
      <c r="J1075" s="6" t="str">
        <f>_xlfn.XLOOKUP(I1075,'[2]Barras CMg'!$E$2:$E$1527,'[2]Barras CMg'!$A$2:$A$1527,"------",0,1)</f>
        <v>------</v>
      </c>
      <c r="K1075" s="6" t="s">
        <v>397</v>
      </c>
      <c r="L1075" s="6">
        <v>2025</v>
      </c>
      <c r="M1075" s="6" t="s">
        <v>495</v>
      </c>
      <c r="N1075" s="6" t="s">
        <v>496</v>
      </c>
      <c r="O1075" s="6" t="s">
        <v>213</v>
      </c>
      <c r="P1075" s="6" t="s">
        <v>90</v>
      </c>
      <c r="Q1075" s="6" t="s">
        <v>97</v>
      </c>
      <c r="R1075" s="6" t="s">
        <v>1095</v>
      </c>
      <c r="S1075" s="6" t="s">
        <v>51</v>
      </c>
      <c r="T1075" s="9" t="s">
        <v>4309</v>
      </c>
      <c r="U1075" s="10">
        <v>9.01</v>
      </c>
      <c r="V1075" s="10">
        <v>9</v>
      </c>
      <c r="W1075" s="11" t="e">
        <f>_xlfn.XLOOKUP(C1075,#REF!,#REF!,"S/I",0)</f>
        <v>#REF!</v>
      </c>
      <c r="X1075" s="11" t="str">
        <f>_xlfn.XLOOKUP($D1075,[2]Retiros_dinamica!$F:$F,[2]Retiros_dinamica!B:B,"S/I",0)</f>
        <v>S/I</v>
      </c>
      <c r="Y1075" s="11" t="str">
        <f>_xlfn.XLOOKUP($D1075,[2]Retiros_dinamica!$F:$F,[2]Retiros_dinamica!C:C,"S/I",0)</f>
        <v>S/I</v>
      </c>
      <c r="Z1075" s="11" t="str">
        <f>_xlfn.XLOOKUP($D1075,[2]Retiros_dinamica!$F:$F,[2]Retiros_dinamica!D:D,"S/I",0)</f>
        <v>S/I</v>
      </c>
      <c r="AA1075" s="11" t="str">
        <f>_xlfn.XLOOKUP($D1075,[2]Retiros_dinamica!$F:$F,[2]Retiros_dinamica!E:E,"S/I",0)</f>
        <v>S/I</v>
      </c>
      <c r="AB1075" s="6" t="str">
        <f>_xlfn.XLOOKUP(C1075,[2]CMg!$I$4:$I$106,[2]CMg!$M$4:$M$106,"----",0,1)</f>
        <v>----</v>
      </c>
      <c r="AC1075" s="6" t="str">
        <f>_xlfn.XLOOKUP(C1075,[2]CMg!$A$4:$A$106,[2]CMg!$B$4:$B$106,"----",0,1)</f>
        <v>----</v>
      </c>
      <c r="AD1075" s="6" t="str">
        <f>_xlfn.XLOOKUP(C1075,'[3]Promedio solar Cmg'!$A$4:$A$106,'[3]Promedio solar Cmg'!$B$4:$B$106,"----",0,1)</f>
        <v>----</v>
      </c>
      <c r="AH1075" s="12">
        <f>_xlfn.XLOOKUP($E1075,'[2]Balance económico'!$C:$C,'[2]Balance económico'!$D:$D,"-",0)</f>
        <v>1023370331.8361332</v>
      </c>
      <c r="AI1075" s="12">
        <f>_xlfn.XLOOKUP($E1075,'[2]Balance económico'!$C:$C,'[2]Balance económico'!$E:$E,"-",0)</f>
        <v>108023436.0521</v>
      </c>
      <c r="AJ1075" s="12" t="str">
        <f>_xlfn.XLOOKUP($E1075,'[2]Balance económico'!$C:$C,'[2]Balance económico'!$F:$F,"-",0)</f>
        <v>----</v>
      </c>
      <c r="AK1075" s="6" t="str">
        <f t="shared" si="49"/>
        <v>PPA</v>
      </c>
      <c r="AL1075" s="12" t="str" cm="1">
        <f t="array" ref="AL1075">IFERROR((X1075*[2]!Tabla2[Bloque A] + 'BD Centrales 2025'!Y395*[2]!Tabla2[Bloque B] + 'BD Centrales 2025'!Z395*[2]!Tabla2[Bloque C])*#REF!,"-")</f>
        <v>-</v>
      </c>
      <c r="AM1075" s="12" t="str">
        <f t="shared" si="50"/>
        <v>-</v>
      </c>
      <c r="AN1075" s="12">
        <f>IFERROR((AH1075+AI1075+AJ1075)/(SUMIFS($W$2:$W$1194,$E$2:$E$1194,E1075)*1000*#REF!),0)</f>
        <v>0</v>
      </c>
    </row>
    <row r="1076" spans="1:40" ht="14.4" x14ac:dyDescent="0.3">
      <c r="A1076" s="7">
        <v>2277</v>
      </c>
      <c r="B1076" s="7" t="s">
        <v>4310</v>
      </c>
      <c r="C1076" s="8" t="s">
        <v>4311</v>
      </c>
      <c r="D1076" s="6" t="s">
        <v>4312</v>
      </c>
      <c r="E1076" s="6" t="str">
        <f>_xlfn.XLOOKUP(D1076,'[2]Coordinados SEN'!$A:$A,'[2]Coordinados SEN'!$B:$B,"-",0)</f>
        <v>77.139.391-8</v>
      </c>
      <c r="F1076" s="6" t="s">
        <v>4312</v>
      </c>
      <c r="G1076" s="6">
        <f t="shared" si="48"/>
        <v>1</v>
      </c>
      <c r="H1076" s="6" t="s">
        <v>4313</v>
      </c>
      <c r="I1076" s="6" t="s">
        <v>4314</v>
      </c>
      <c r="J1076" s="6" t="str">
        <f>_xlfn.XLOOKUP(I1076,'[2]Barras CMg'!$E$2:$E$1527,'[2]Barras CMg'!$A$2:$A$1527,"------",0,1)</f>
        <v>------</v>
      </c>
      <c r="K1076" s="6">
        <v>1</v>
      </c>
      <c r="L1076" s="6">
        <v>2025</v>
      </c>
      <c r="M1076" s="6" t="s">
        <v>495</v>
      </c>
      <c r="N1076" s="6" t="s">
        <v>496</v>
      </c>
      <c r="O1076" s="6" t="s">
        <v>213</v>
      </c>
      <c r="P1076" s="6" t="s">
        <v>90</v>
      </c>
      <c r="Q1076" s="6" t="s">
        <v>91</v>
      </c>
      <c r="R1076" s="6" t="s">
        <v>92</v>
      </c>
      <c r="S1076" s="6" t="s">
        <v>51</v>
      </c>
      <c r="T1076" s="9" t="s">
        <v>4315</v>
      </c>
      <c r="U1076" s="10">
        <v>4.95</v>
      </c>
      <c r="V1076" s="10">
        <v>4.9000000000000004</v>
      </c>
      <c r="W1076" s="11" t="e">
        <f>_xlfn.XLOOKUP(C1076,#REF!,#REF!,"S/I",0)</f>
        <v>#REF!</v>
      </c>
      <c r="X1076" s="11" t="str">
        <f>_xlfn.XLOOKUP($D1076,[2]Retiros_dinamica!$F:$F,[2]Retiros_dinamica!B:B,"S/I",0)</f>
        <v>S/I</v>
      </c>
      <c r="Y1076" s="11" t="str">
        <f>_xlfn.XLOOKUP($D1076,[2]Retiros_dinamica!$F:$F,[2]Retiros_dinamica!C:C,"S/I",0)</f>
        <v>S/I</v>
      </c>
      <c r="Z1076" s="11" t="str">
        <f>_xlfn.XLOOKUP($D1076,[2]Retiros_dinamica!$F:$F,[2]Retiros_dinamica!D:D,"S/I",0)</f>
        <v>S/I</v>
      </c>
      <c r="AA1076" s="11" t="str">
        <f>_xlfn.XLOOKUP($D1076,[2]Retiros_dinamica!$F:$F,[2]Retiros_dinamica!E:E,"S/I",0)</f>
        <v>S/I</v>
      </c>
      <c r="AB1076" s="6" t="str">
        <f>_xlfn.XLOOKUP(C1076,[2]CMg!$I$4:$I$106,[2]CMg!$M$4:$M$106,"----",0,1)</f>
        <v>----</v>
      </c>
      <c r="AC1076" s="6" t="str">
        <f>_xlfn.XLOOKUP(C1076,[2]CMg!$A$4:$A$106,[2]CMg!$B$4:$B$106,"----",0,1)</f>
        <v>----</v>
      </c>
      <c r="AD1076" s="6" t="str">
        <f>_xlfn.XLOOKUP(C1076,'[3]Promedio solar Cmg'!$A$4:$A$106,'[3]Promedio solar Cmg'!$B$4:$B$106,"----",0,1)</f>
        <v>----</v>
      </c>
      <c r="AH1076" s="12">
        <f>_xlfn.XLOOKUP($E1076,'[2]Balance económico'!$C:$C,'[2]Balance económico'!$D:$D,"-",0)</f>
        <v>525297873.24349606</v>
      </c>
      <c r="AI1076" s="12">
        <f>_xlfn.XLOOKUP($E1076,'[2]Balance económico'!$C:$C,'[2]Balance económico'!$E:$E,"-",0)</f>
        <v>58343739.086900003</v>
      </c>
      <c r="AJ1076" s="12" t="str">
        <f>_xlfn.XLOOKUP($E1076,'[2]Balance económico'!$C:$C,'[2]Balance económico'!$F:$F,"-",0)</f>
        <v>----</v>
      </c>
      <c r="AK1076" s="6" t="str">
        <f t="shared" si="49"/>
        <v>PPA</v>
      </c>
      <c r="AL1076" s="12" t="str" cm="1">
        <f t="array" ref="AL1076">IFERROR((X1076*[2]!Tabla2[Bloque A] + 'BD Centrales 2025'!Y307*[2]!Tabla2[Bloque B] + 'BD Centrales 2025'!Z307*[2]!Tabla2[Bloque C])*#REF!,"-")</f>
        <v>-</v>
      </c>
      <c r="AM1076" s="12" t="str">
        <f t="shared" si="50"/>
        <v>-</v>
      </c>
      <c r="AN1076" s="12">
        <f>IFERROR((AH1076+AI1076+AJ1076)/(SUMIFS($W$2:$W$1194,$E$2:$E$1194,E1076)*1000*#REF!),0)</f>
        <v>0</v>
      </c>
    </row>
    <row r="1077" spans="1:40" ht="14.4" x14ac:dyDescent="0.3">
      <c r="A1077" s="7">
        <v>2278</v>
      </c>
      <c r="B1077" s="7" t="s">
        <v>4316</v>
      </c>
      <c r="C1077" s="8" t="s">
        <v>4317</v>
      </c>
      <c r="D1077" s="6" t="s">
        <v>3219</v>
      </c>
      <c r="E1077" s="6" t="str">
        <f>_xlfn.XLOOKUP(D1077,'[2]Coordinados SEN'!$A:$A,'[2]Coordinados SEN'!$B:$B,"-",0)</f>
        <v>77.898.543-8</v>
      </c>
      <c r="F1077" s="6" t="s">
        <v>4318</v>
      </c>
      <c r="G1077" s="6">
        <f t="shared" si="48"/>
        <v>11</v>
      </c>
      <c r="H1077" s="6" t="s">
        <v>4319</v>
      </c>
      <c r="I1077" s="6" t="s">
        <v>2323</v>
      </c>
      <c r="J1077" s="6" t="str">
        <f>_xlfn.XLOOKUP(I1077,'[2]Barras CMg'!$E$2:$E$1527,'[2]Barras CMg'!$A$2:$A$1527,"------",0,1)</f>
        <v>------</v>
      </c>
      <c r="K1077" s="6" t="s">
        <v>397</v>
      </c>
      <c r="L1077" s="6">
        <v>2025</v>
      </c>
      <c r="M1077" s="6" t="s">
        <v>495</v>
      </c>
      <c r="N1077" s="6" t="s">
        <v>496</v>
      </c>
      <c r="O1077" s="6" t="s">
        <v>213</v>
      </c>
      <c r="P1077" s="6" t="s">
        <v>68</v>
      </c>
      <c r="Q1077" s="6" t="s">
        <v>68</v>
      </c>
      <c r="R1077" s="6" t="s">
        <v>2324</v>
      </c>
      <c r="S1077" s="6" t="s">
        <v>51</v>
      </c>
      <c r="T1077" s="9" t="s">
        <v>3821</v>
      </c>
      <c r="U1077" s="10">
        <v>3</v>
      </c>
      <c r="V1077" s="10">
        <v>3.0070000000000001</v>
      </c>
      <c r="W1077" s="11" t="e">
        <f>_xlfn.XLOOKUP(C1077,#REF!,#REF!,"S/I",0)</f>
        <v>#REF!</v>
      </c>
      <c r="X1077" s="11" t="str">
        <f>_xlfn.XLOOKUP($D1077,[2]Retiros_dinamica!$F:$F,[2]Retiros_dinamica!B:B,"S/I",0)</f>
        <v>S/I</v>
      </c>
      <c r="Y1077" s="11" t="str">
        <f>_xlfn.XLOOKUP($D1077,[2]Retiros_dinamica!$F:$F,[2]Retiros_dinamica!C:C,"S/I",0)</f>
        <v>S/I</v>
      </c>
      <c r="Z1077" s="11" t="str">
        <f>_xlfn.XLOOKUP($D1077,[2]Retiros_dinamica!$F:$F,[2]Retiros_dinamica!D:D,"S/I",0)</f>
        <v>S/I</v>
      </c>
      <c r="AA1077" s="11" t="str">
        <f>_xlfn.XLOOKUP($D1077,[2]Retiros_dinamica!$F:$F,[2]Retiros_dinamica!E:E,"S/I",0)</f>
        <v>S/I</v>
      </c>
      <c r="AB1077" s="6" t="str">
        <f>_xlfn.XLOOKUP(C1077,[2]CMg!$I$4:$I$106,[2]CMg!$M$4:$M$106,"----",0,1)</f>
        <v>----</v>
      </c>
      <c r="AC1077" s="6" t="str">
        <f>_xlfn.XLOOKUP(C1077,[2]CMg!$A$4:$A$106,[2]CMg!$B$4:$B$106,"----",0,1)</f>
        <v>----</v>
      </c>
      <c r="AD1077" s="6" t="str">
        <f>_xlfn.XLOOKUP(C1077,'[3]Promedio solar Cmg'!$A$4:$A$106,'[3]Promedio solar Cmg'!$B$4:$B$106,"----",0,1)</f>
        <v>----</v>
      </c>
      <c r="AH1077" s="12">
        <f>_xlfn.XLOOKUP($E1077,'[2]Balance económico'!$C:$C,'[2]Balance económico'!$D:$D,"-",0)</f>
        <v>4396731110.997694</v>
      </c>
      <c r="AI1077" s="12">
        <f>_xlfn.XLOOKUP($E1077,'[2]Balance económico'!$C:$C,'[2]Balance económico'!$E:$E,"-",0)</f>
        <v>523994600.26060003</v>
      </c>
      <c r="AJ1077" s="12" t="str">
        <f>_xlfn.XLOOKUP($E1077,'[2]Balance económico'!$C:$C,'[2]Balance económico'!$F:$F,"-",0)</f>
        <v>----</v>
      </c>
      <c r="AK1077" s="6" t="str">
        <f t="shared" si="49"/>
        <v>PPA</v>
      </c>
      <c r="AL1077" s="12" t="str" cm="1">
        <f t="array" ref="AL1077">IFERROR((X1077*[2]!Tabla2[Bloque A] + 'BD Centrales 2025'!Y543*[2]!Tabla2[Bloque B] + 'BD Centrales 2025'!Z543*[2]!Tabla2[Bloque C])*#REF!,"-")</f>
        <v>-</v>
      </c>
      <c r="AM1077" s="12" t="str">
        <f t="shared" si="50"/>
        <v>-</v>
      </c>
      <c r="AN1077" s="12">
        <f>IFERROR((AH1077+AI1077+AJ1077)/(SUMIFS($W$2:$W$1194,$E$2:$E$1194,E1077)*1000*#REF!),0)</f>
        <v>0</v>
      </c>
    </row>
    <row r="1078" spans="1:40" ht="14.4" x14ac:dyDescent="0.3">
      <c r="A1078" s="7">
        <v>2279</v>
      </c>
      <c r="B1078" s="7" t="s">
        <v>4320</v>
      </c>
      <c r="C1078" s="8" t="s">
        <v>4321</v>
      </c>
      <c r="D1078" s="6" t="s">
        <v>3219</v>
      </c>
      <c r="E1078" s="6" t="str">
        <f>_xlfn.XLOOKUP(D1078,'[2]Coordinados SEN'!$A:$A,'[2]Coordinados SEN'!$B:$B,"-",0)</f>
        <v>77.898.543-8</v>
      </c>
      <c r="F1078" s="6" t="s">
        <v>4322</v>
      </c>
      <c r="G1078" s="6">
        <f t="shared" si="48"/>
        <v>11</v>
      </c>
      <c r="H1078" s="6" t="s">
        <v>4323</v>
      </c>
      <c r="I1078" s="6" t="s">
        <v>1974</v>
      </c>
      <c r="J1078" s="6" t="str">
        <f>_xlfn.XLOOKUP(I1078,'[2]Barras CMg'!$E$2:$E$1527,'[2]Barras CMg'!$A$2:$A$1527,"------",0,1)</f>
        <v>------</v>
      </c>
      <c r="K1078" s="6" t="s">
        <v>397</v>
      </c>
      <c r="L1078" s="6">
        <v>2025</v>
      </c>
      <c r="M1078" s="6" t="s">
        <v>495</v>
      </c>
      <c r="N1078" s="6" t="s">
        <v>496</v>
      </c>
      <c r="O1078" s="6" t="s">
        <v>213</v>
      </c>
      <c r="P1078" s="6" t="s">
        <v>164</v>
      </c>
      <c r="Q1078" s="6" t="s">
        <v>831</v>
      </c>
      <c r="R1078" s="6" t="s">
        <v>1779</v>
      </c>
      <c r="S1078" s="6" t="s">
        <v>51</v>
      </c>
      <c r="T1078" s="9" t="s">
        <v>4324</v>
      </c>
      <c r="U1078" s="10">
        <v>9.0069999999999997</v>
      </c>
      <c r="V1078" s="10">
        <v>9</v>
      </c>
      <c r="W1078" s="11" t="e">
        <f>_xlfn.XLOOKUP(C1078,#REF!,#REF!,"S/I",0)</f>
        <v>#REF!</v>
      </c>
      <c r="X1078" s="11" t="str">
        <f>_xlfn.XLOOKUP($D1078,[2]Retiros_dinamica!$F:$F,[2]Retiros_dinamica!B:B,"S/I",0)</f>
        <v>S/I</v>
      </c>
      <c r="Y1078" s="11" t="str">
        <f>_xlfn.XLOOKUP($D1078,[2]Retiros_dinamica!$F:$F,[2]Retiros_dinamica!C:C,"S/I",0)</f>
        <v>S/I</v>
      </c>
      <c r="Z1078" s="11" t="str">
        <f>_xlfn.XLOOKUP($D1078,[2]Retiros_dinamica!$F:$F,[2]Retiros_dinamica!D:D,"S/I",0)</f>
        <v>S/I</v>
      </c>
      <c r="AA1078" s="11" t="str">
        <f>_xlfn.XLOOKUP($D1078,[2]Retiros_dinamica!$F:$F,[2]Retiros_dinamica!E:E,"S/I",0)</f>
        <v>S/I</v>
      </c>
      <c r="AB1078" s="6" t="str">
        <f>_xlfn.XLOOKUP(C1078,[2]CMg!$I$4:$I$106,[2]CMg!$M$4:$M$106,"----",0,1)</f>
        <v>----</v>
      </c>
      <c r="AC1078" s="6" t="str">
        <f>_xlfn.XLOOKUP(C1078,[2]CMg!$A$4:$A$106,[2]CMg!$B$4:$B$106,"----",0,1)</f>
        <v>----</v>
      </c>
      <c r="AD1078" s="6" t="str">
        <f>_xlfn.XLOOKUP(C1078,'[3]Promedio solar Cmg'!$A$4:$A$106,'[3]Promedio solar Cmg'!$B$4:$B$106,"----",0,1)</f>
        <v>----</v>
      </c>
      <c r="AH1078" s="12">
        <f>_xlfn.XLOOKUP($E1078,'[2]Balance económico'!$C:$C,'[2]Balance económico'!$D:$D,"-",0)</f>
        <v>4396731110.997694</v>
      </c>
      <c r="AI1078" s="12">
        <f>_xlfn.XLOOKUP($E1078,'[2]Balance económico'!$C:$C,'[2]Balance económico'!$E:$E,"-",0)</f>
        <v>523994600.26060003</v>
      </c>
      <c r="AJ1078" s="12" t="str">
        <f>_xlfn.XLOOKUP($E1078,'[2]Balance económico'!$C:$C,'[2]Balance económico'!$F:$F,"-",0)</f>
        <v>----</v>
      </c>
      <c r="AK1078" s="6" t="str">
        <f t="shared" si="49"/>
        <v>PPA</v>
      </c>
      <c r="AL1078" s="12" t="str" cm="1">
        <f t="array" ref="AL1078">IFERROR((X1078*[2]!Tabla2[Bloque A] + 'BD Centrales 2025'!Y544*[2]!Tabla2[Bloque B] + 'BD Centrales 2025'!Z544*[2]!Tabla2[Bloque C])*#REF!,"-")</f>
        <v>-</v>
      </c>
      <c r="AM1078" s="12" t="str">
        <f t="shared" si="50"/>
        <v>-</v>
      </c>
      <c r="AN1078" s="12">
        <f>IFERROR((AH1078+AI1078+AJ1078)/(SUMIFS($W$2:$W$1194,$E$2:$E$1194,E1078)*1000*#REF!),0)</f>
        <v>0</v>
      </c>
    </row>
    <row r="1079" spans="1:40" ht="14.4" x14ac:dyDescent="0.3">
      <c r="A1079" s="7">
        <v>2280</v>
      </c>
      <c r="B1079" s="7" t="s">
        <v>4325</v>
      </c>
      <c r="C1079" s="8" t="s">
        <v>4326</v>
      </c>
      <c r="D1079" s="6" t="s">
        <v>4327</v>
      </c>
      <c r="E1079" s="6" t="str">
        <f>_xlfn.XLOOKUP(D1079,'[2]Coordinados SEN'!$A:$A,'[2]Coordinados SEN'!$B:$B,"-",0)</f>
        <v>76.972.535-0</v>
      </c>
      <c r="F1079" s="6" t="s">
        <v>4327</v>
      </c>
      <c r="G1079" s="6">
        <f t="shared" si="48"/>
        <v>1</v>
      </c>
      <c r="H1079" s="6" t="s">
        <v>4323</v>
      </c>
      <c r="I1079" s="6" t="s">
        <v>1974</v>
      </c>
      <c r="J1079" s="6" t="str">
        <f>_xlfn.XLOOKUP(I1079,'[2]Barras CMg'!$E$2:$E$1527,'[2]Barras CMg'!$A$2:$A$1527,"------",0,1)</f>
        <v>------</v>
      </c>
      <c r="K1079" s="6">
        <v>1</v>
      </c>
      <c r="L1079" s="6">
        <v>2025</v>
      </c>
      <c r="M1079" s="6" t="s">
        <v>495</v>
      </c>
      <c r="N1079" s="6" t="s">
        <v>496</v>
      </c>
      <c r="O1079" s="6" t="s">
        <v>213</v>
      </c>
      <c r="P1079" s="6" t="s">
        <v>164</v>
      </c>
      <c r="Q1079" s="6" t="s">
        <v>831</v>
      </c>
      <c r="R1079" s="6" t="s">
        <v>2917</v>
      </c>
      <c r="S1079" s="6" t="s">
        <v>51</v>
      </c>
      <c r="T1079" s="9" t="s">
        <v>3888</v>
      </c>
      <c r="U1079" s="10">
        <v>9.0294679999999996</v>
      </c>
      <c r="V1079" s="10">
        <v>9</v>
      </c>
      <c r="W1079" s="11" t="e">
        <f>_xlfn.XLOOKUP(C1079,#REF!,#REF!,"S/I",0)</f>
        <v>#REF!</v>
      </c>
      <c r="X1079" s="11" t="str">
        <f>_xlfn.XLOOKUP($D1079,[2]Retiros_dinamica!$F:$F,[2]Retiros_dinamica!B:B,"S/I",0)</f>
        <v>S/I</v>
      </c>
      <c r="Y1079" s="11" t="str">
        <f>_xlfn.XLOOKUP($D1079,[2]Retiros_dinamica!$F:$F,[2]Retiros_dinamica!C:C,"S/I",0)</f>
        <v>S/I</v>
      </c>
      <c r="Z1079" s="11" t="str">
        <f>_xlfn.XLOOKUP($D1079,[2]Retiros_dinamica!$F:$F,[2]Retiros_dinamica!D:D,"S/I",0)</f>
        <v>S/I</v>
      </c>
      <c r="AA1079" s="11" t="str">
        <f>_xlfn.XLOOKUP($D1079,[2]Retiros_dinamica!$F:$F,[2]Retiros_dinamica!E:E,"S/I",0)</f>
        <v>S/I</v>
      </c>
      <c r="AB1079" s="6" t="str">
        <f>_xlfn.XLOOKUP(C1079,[2]CMg!$I$4:$I$106,[2]CMg!$M$4:$M$106,"----",0,1)</f>
        <v>----</v>
      </c>
      <c r="AC1079" s="6" t="str">
        <f>_xlfn.XLOOKUP(C1079,[2]CMg!$A$4:$A$106,[2]CMg!$B$4:$B$106,"----",0,1)</f>
        <v>----</v>
      </c>
      <c r="AD1079" s="6" t="str">
        <f>_xlfn.XLOOKUP(C1079,'[3]Promedio solar Cmg'!$A$4:$A$106,'[3]Promedio solar Cmg'!$B$4:$B$106,"----",0,1)</f>
        <v>----</v>
      </c>
      <c r="AH1079" s="12">
        <f>_xlfn.XLOOKUP($E1079,'[2]Balance económico'!$C:$C,'[2]Balance económico'!$D:$D,"-",0)</f>
        <v>1117290994.8547921</v>
      </c>
      <c r="AI1079" s="12">
        <f>_xlfn.XLOOKUP($E1079,'[2]Balance económico'!$C:$C,'[2]Balance económico'!$E:$E,"-",0)</f>
        <v>121898068.6552</v>
      </c>
      <c r="AJ1079" s="12" t="str">
        <f>_xlfn.XLOOKUP($E1079,'[2]Balance económico'!$C:$C,'[2]Balance económico'!$F:$F,"-",0)</f>
        <v>----</v>
      </c>
      <c r="AK1079" s="6" t="str">
        <f t="shared" si="49"/>
        <v>PPA</v>
      </c>
      <c r="AL1079" s="12" t="str" cm="1">
        <f t="array" ref="AL1079">IFERROR((X1079*[2]!Tabla2[Bloque A] + 'BD Centrales 2025'!Y427*[2]!Tabla2[Bloque B] + 'BD Centrales 2025'!Z427*[2]!Tabla2[Bloque C])*#REF!,"-")</f>
        <v>-</v>
      </c>
      <c r="AM1079" s="12" t="str">
        <f t="shared" si="50"/>
        <v>-</v>
      </c>
      <c r="AN1079" s="12">
        <f>IFERROR((AH1079+AI1079+AJ1079)/(SUMIFS($W$2:$W$1194,$E$2:$E$1194,E1079)*1000*#REF!),0)</f>
        <v>0</v>
      </c>
    </row>
    <row r="1080" spans="1:40" ht="14.4" x14ac:dyDescent="0.3">
      <c r="A1080" s="7">
        <v>2281</v>
      </c>
      <c r="B1080" s="7" t="s">
        <v>4328</v>
      </c>
      <c r="C1080" s="8" t="s">
        <v>4329</v>
      </c>
      <c r="D1080" s="6" t="s">
        <v>4330</v>
      </c>
      <c r="E1080" s="6" t="str">
        <f>_xlfn.XLOOKUP(D1080,'[2]Coordinados SEN'!$A:$A,'[2]Coordinados SEN'!$B:$B,"-",0)</f>
        <v>76.972.735-3</v>
      </c>
      <c r="F1080" s="6" t="s">
        <v>4330</v>
      </c>
      <c r="G1080" s="6">
        <f t="shared" si="48"/>
        <v>1</v>
      </c>
      <c r="H1080" s="6" t="s">
        <v>4331</v>
      </c>
      <c r="I1080" s="6" t="s">
        <v>4264</v>
      </c>
      <c r="J1080" s="6" t="str">
        <f>_xlfn.XLOOKUP(I1080,'[2]Barras CMg'!$E$2:$E$1527,'[2]Barras CMg'!$A$2:$A$1527,"------",0,1)</f>
        <v>------</v>
      </c>
      <c r="K1080" s="6" t="s">
        <v>397</v>
      </c>
      <c r="L1080" s="6">
        <v>2025</v>
      </c>
      <c r="M1080" s="6" t="s">
        <v>495</v>
      </c>
      <c r="N1080" s="6" t="s">
        <v>496</v>
      </c>
      <c r="O1080" s="6" t="s">
        <v>213</v>
      </c>
      <c r="P1080" s="6" t="s">
        <v>90</v>
      </c>
      <c r="Q1080" s="6" t="s">
        <v>91</v>
      </c>
      <c r="R1080" s="6" t="s">
        <v>4265</v>
      </c>
      <c r="S1080" s="6" t="s">
        <v>51</v>
      </c>
      <c r="T1080" s="9" t="s">
        <v>4332</v>
      </c>
      <c r="U1080" s="10">
        <v>9.09</v>
      </c>
      <c r="V1080" s="10" t="s">
        <v>4333</v>
      </c>
      <c r="W1080" s="11" t="e">
        <f>_xlfn.XLOOKUP(C1080,#REF!,#REF!,"S/I",0)</f>
        <v>#REF!</v>
      </c>
      <c r="X1080" s="11" t="str">
        <f>_xlfn.XLOOKUP($D1080,[2]Retiros_dinamica!$F:$F,[2]Retiros_dinamica!B:B,"S/I",0)</f>
        <v>S/I</v>
      </c>
      <c r="Y1080" s="11" t="str">
        <f>_xlfn.XLOOKUP($D1080,[2]Retiros_dinamica!$F:$F,[2]Retiros_dinamica!C:C,"S/I",0)</f>
        <v>S/I</v>
      </c>
      <c r="Z1080" s="11" t="str">
        <f>_xlfn.XLOOKUP($D1080,[2]Retiros_dinamica!$F:$F,[2]Retiros_dinamica!D:D,"S/I",0)</f>
        <v>S/I</v>
      </c>
      <c r="AA1080" s="11" t="str">
        <f>_xlfn.XLOOKUP($D1080,[2]Retiros_dinamica!$F:$F,[2]Retiros_dinamica!E:E,"S/I",0)</f>
        <v>S/I</v>
      </c>
      <c r="AB1080" s="6" t="str">
        <f>_xlfn.XLOOKUP(C1080,[2]CMg!$I$4:$I$106,[2]CMg!$M$4:$M$106,"----",0,1)</f>
        <v>----</v>
      </c>
      <c r="AC1080" s="6" t="str">
        <f>_xlfn.XLOOKUP(C1080,[2]CMg!$A$4:$A$106,[2]CMg!$B$4:$B$106,"----",0,1)</f>
        <v>----</v>
      </c>
      <c r="AD1080" s="6" t="str">
        <f>_xlfn.XLOOKUP(C1080,'[3]Promedio solar Cmg'!$A$4:$A$106,'[3]Promedio solar Cmg'!$B$4:$B$106,"----",0,1)</f>
        <v>----</v>
      </c>
      <c r="AH1080" s="12">
        <f>_xlfn.XLOOKUP($E1080,'[2]Balance económico'!$C:$C,'[2]Balance económico'!$D:$D,"-",0)</f>
        <v>30237256.952094581</v>
      </c>
      <c r="AI1080" s="12">
        <f>_xlfn.XLOOKUP($E1080,'[2]Balance económico'!$C:$C,'[2]Balance económico'!$E:$E,"-",0)</f>
        <v>7280107.8899999997</v>
      </c>
      <c r="AJ1080" s="12" t="str">
        <f>_xlfn.XLOOKUP($E1080,'[2]Balance económico'!$C:$C,'[2]Balance económico'!$F:$F,"-",0)</f>
        <v>----</v>
      </c>
      <c r="AK1080" s="6" t="str">
        <f t="shared" si="49"/>
        <v>PPA</v>
      </c>
      <c r="AL1080" s="12" t="str" cm="1">
        <f t="array" ref="AL1080">IFERROR((X1080*[2]!Tabla2[Bloque A] + 'BD Centrales 2025'!Y120*[2]!Tabla2[Bloque B] + 'BD Centrales 2025'!Z120*[2]!Tabla2[Bloque C])*#REF!,"-")</f>
        <v>-</v>
      </c>
      <c r="AM1080" s="12" t="str">
        <f t="shared" si="50"/>
        <v>-</v>
      </c>
      <c r="AN1080" s="12">
        <f>IFERROR((AH1080+AI1080+AJ1080)/(SUMIFS($W$2:$W$1194,$E$2:$E$1194,E1080)*1000*#REF!),0)</f>
        <v>0</v>
      </c>
    </row>
    <row r="1081" spans="1:40" ht="14.4" x14ac:dyDescent="0.3">
      <c r="A1081" s="7">
        <v>2282</v>
      </c>
      <c r="B1081" s="7" t="s">
        <v>4334</v>
      </c>
      <c r="C1081" s="8" t="s">
        <v>4335</v>
      </c>
      <c r="D1081" s="6" t="s">
        <v>4336</v>
      </c>
      <c r="E1081" s="6" t="str">
        <f>_xlfn.XLOOKUP(D1081,'[2]Coordinados SEN'!$A:$A,'[2]Coordinados SEN'!$B:$B,"-",0)</f>
        <v>76.812.966-5</v>
      </c>
      <c r="F1081" s="6" t="s">
        <v>4336</v>
      </c>
      <c r="G1081" s="6">
        <f t="shared" si="48"/>
        <v>1</v>
      </c>
      <c r="H1081" s="6" t="s">
        <v>4337</v>
      </c>
      <c r="I1081" s="6" t="s">
        <v>3373</v>
      </c>
      <c r="J1081" s="6" t="str">
        <f>_xlfn.XLOOKUP(I1081,'[2]Barras CMg'!$E$2:$E$1527,'[2]Barras CMg'!$A$2:$A$1527,"------",0,1)</f>
        <v>------</v>
      </c>
      <c r="K1081" s="6" t="s">
        <v>397</v>
      </c>
      <c r="L1081" s="6">
        <v>2025</v>
      </c>
      <c r="M1081" s="6" t="s">
        <v>495</v>
      </c>
      <c r="N1081" s="6" t="s">
        <v>496</v>
      </c>
      <c r="O1081" s="6" t="s">
        <v>213</v>
      </c>
      <c r="P1081" s="6" t="s">
        <v>68</v>
      </c>
      <c r="Q1081" s="6" t="s">
        <v>68</v>
      </c>
      <c r="R1081" s="6" t="s">
        <v>1893</v>
      </c>
      <c r="S1081" s="6" t="s">
        <v>51</v>
      </c>
      <c r="T1081" s="9" t="s">
        <v>4338</v>
      </c>
      <c r="U1081" s="10">
        <v>9</v>
      </c>
      <c r="V1081" s="10">
        <v>8.91</v>
      </c>
      <c r="W1081" s="11" t="e">
        <f>_xlfn.XLOOKUP(C1081,#REF!,#REF!,"S/I",0)</f>
        <v>#REF!</v>
      </c>
      <c r="X1081" s="11" t="str">
        <f>_xlfn.XLOOKUP($D1081,[2]Retiros_dinamica!$F:$F,[2]Retiros_dinamica!B:B,"S/I",0)</f>
        <v>S/I</v>
      </c>
      <c r="Y1081" s="11" t="str">
        <f>_xlfn.XLOOKUP($D1081,[2]Retiros_dinamica!$F:$F,[2]Retiros_dinamica!C:C,"S/I",0)</f>
        <v>S/I</v>
      </c>
      <c r="Z1081" s="11" t="str">
        <f>_xlfn.XLOOKUP($D1081,[2]Retiros_dinamica!$F:$F,[2]Retiros_dinamica!D:D,"S/I",0)</f>
        <v>S/I</v>
      </c>
      <c r="AA1081" s="11" t="str">
        <f>_xlfn.XLOOKUP($D1081,[2]Retiros_dinamica!$F:$F,[2]Retiros_dinamica!E:E,"S/I",0)</f>
        <v>S/I</v>
      </c>
      <c r="AB1081" s="6" t="str">
        <f>_xlfn.XLOOKUP(C1081,[2]CMg!$I$4:$I$106,[2]CMg!$M$4:$M$106,"----",0,1)</f>
        <v>----</v>
      </c>
      <c r="AC1081" s="6" t="str">
        <f>_xlfn.XLOOKUP(C1081,[2]CMg!$A$4:$A$106,[2]CMg!$B$4:$B$106,"----",0,1)</f>
        <v>----</v>
      </c>
      <c r="AD1081" s="6" t="str">
        <f>_xlfn.XLOOKUP(C1081,'[3]Promedio solar Cmg'!$A$4:$A$106,'[3]Promedio solar Cmg'!$B$4:$B$106,"----",0,1)</f>
        <v>----</v>
      </c>
      <c r="AH1081" s="12">
        <f>_xlfn.XLOOKUP($E1081,'[2]Balance económico'!$C:$C,'[2]Balance económico'!$D:$D,"-",0)</f>
        <v>618975238.01590133</v>
      </c>
      <c r="AI1081" s="12">
        <f>_xlfn.XLOOKUP($E1081,'[2]Balance económico'!$C:$C,'[2]Balance económico'!$E:$E,"-",0)</f>
        <v>49955270.979999997</v>
      </c>
      <c r="AJ1081" s="12" t="str">
        <f>_xlfn.XLOOKUP($E1081,'[2]Balance económico'!$C:$C,'[2]Balance económico'!$F:$F,"-",0)</f>
        <v>----</v>
      </c>
      <c r="AK1081" s="6" t="str">
        <f t="shared" si="49"/>
        <v>PPA</v>
      </c>
      <c r="AL1081" s="12" t="str" cm="1">
        <f t="array" ref="AL1081">IFERROR((X1081*[2]!Tabla2[Bloque A] + 'BD Centrales 2025'!Y295*[2]!Tabla2[Bloque B] + 'BD Centrales 2025'!Z295*[2]!Tabla2[Bloque C])*#REF!,"-")</f>
        <v>-</v>
      </c>
      <c r="AM1081" s="12" t="str">
        <f t="shared" si="50"/>
        <v>-</v>
      </c>
      <c r="AN1081" s="12">
        <f>IFERROR((AH1081+AI1081+AJ1081)/(SUMIFS($W$2:$W$1194,$E$2:$E$1194,E1081)*1000*#REF!),0)</f>
        <v>0</v>
      </c>
    </row>
    <row r="1082" spans="1:40" ht="14.4" x14ac:dyDescent="0.3">
      <c r="A1082" s="7">
        <v>2283</v>
      </c>
      <c r="B1082" s="7" t="s">
        <v>4828</v>
      </c>
      <c r="C1082" s="8" t="s">
        <v>4829</v>
      </c>
      <c r="D1082" s="6" t="s">
        <v>4830</v>
      </c>
      <c r="E1082" s="6" t="str">
        <f>_xlfn.XLOOKUP(D1082,'[2]Coordinados SEN'!$A:$A,'[2]Coordinados SEN'!$B:$B,"-",0)</f>
        <v>76.209.165-8</v>
      </c>
      <c r="F1082" s="6" t="s">
        <v>4831</v>
      </c>
      <c r="G1082" s="6">
        <f t="shared" si="48"/>
        <v>1</v>
      </c>
      <c r="H1082" s="6" t="s">
        <v>4832</v>
      </c>
      <c r="I1082" s="6" t="s">
        <v>4833</v>
      </c>
      <c r="J1082" s="6" t="str">
        <f>_xlfn.XLOOKUP(I1082,'[2]Barras CMg'!$E$2:$E$1527,'[2]Barras CMg'!$A$2:$A$1527,"------",0,1)</f>
        <v>------</v>
      </c>
      <c r="K1082" s="6">
        <v>1</v>
      </c>
      <c r="L1082" s="6">
        <v>2025</v>
      </c>
      <c r="M1082" s="6" t="s">
        <v>66</v>
      </c>
      <c r="N1082" s="6" t="s">
        <v>177</v>
      </c>
      <c r="O1082" s="6" t="s">
        <v>213</v>
      </c>
      <c r="P1082" s="6" t="s">
        <v>68</v>
      </c>
      <c r="Q1082" s="6" t="s">
        <v>68</v>
      </c>
      <c r="R1082" s="6" t="s">
        <v>178</v>
      </c>
      <c r="S1082" s="6" t="s">
        <v>51</v>
      </c>
      <c r="T1082" s="9" t="s">
        <v>4071</v>
      </c>
      <c r="U1082" s="10">
        <v>1.1000000000000001</v>
      </c>
      <c r="V1082" s="10">
        <v>1.1000000000000001</v>
      </c>
      <c r="W1082" s="11" t="e">
        <f>_xlfn.XLOOKUP(C1082,#REF!,#REF!,"S/I",0)</f>
        <v>#REF!</v>
      </c>
      <c r="X1082" s="11">
        <f>_xlfn.XLOOKUP($D1082,[2]Retiros_dinamica!$F:$F,[2]Retiros_dinamica!B:B,"S/I",0)</f>
        <v>3219.4996083030001</v>
      </c>
      <c r="Y1082" s="11">
        <f>_xlfn.XLOOKUP($D1082,[2]Retiros_dinamica!$F:$F,[2]Retiros_dinamica!C:C,"S/I",0)</f>
        <v>3855.710525299</v>
      </c>
      <c r="Z1082" s="11">
        <f>_xlfn.XLOOKUP($D1082,[2]Retiros_dinamica!$F:$F,[2]Retiros_dinamica!D:D,"S/I",0)</f>
        <v>1281.209080223</v>
      </c>
      <c r="AA1082" s="11">
        <f>_xlfn.XLOOKUP($D1082,[2]Retiros_dinamica!$F:$F,[2]Retiros_dinamica!E:E,"S/I",0)</f>
        <v>8356.419213825</v>
      </c>
      <c r="AB1082" s="6" t="str">
        <f>_xlfn.XLOOKUP(C1082,[2]CMg!$I$4:$I$106,[2]CMg!$M$4:$M$106,"----",0,1)</f>
        <v>----</v>
      </c>
      <c r="AH1082" s="12">
        <f>_xlfn.XLOOKUP($E1082,'[2]Balance económico'!$C:$C,'[2]Balance económico'!$D:$D,"-",0)</f>
        <v>-1468408639.2571518</v>
      </c>
      <c r="AI1082" s="12">
        <f>_xlfn.XLOOKUP($E1082,'[2]Balance económico'!$C:$C,'[2]Balance económico'!$E:$E,"-",0)</f>
        <v>123564194.25338703</v>
      </c>
      <c r="AJ1082" s="12">
        <f>_xlfn.XLOOKUP($E1082,'[2]Balance económico'!$C:$C,'[2]Balance económico'!$F:$F,"-",0)</f>
        <v>23426153.431210965</v>
      </c>
      <c r="AK1082" s="6" t="str">
        <f t="shared" si="49"/>
        <v>PPA</v>
      </c>
      <c r="AL1082" s="12" t="str" cm="1">
        <f t="array" ref="AL1082">IFERROR((X1082*[2]!Tabla2[Bloque A] + 'BD Centrales 2025'!Y897*[2]!Tabla2[Bloque B] + 'BD Centrales 2025'!Z897*[2]!Tabla2[Bloque C])*#REF!,"-")</f>
        <v>-</v>
      </c>
      <c r="AM1082" s="12" t="str">
        <f t="shared" si="50"/>
        <v>-</v>
      </c>
      <c r="AN1082" s="12">
        <f>IFERROR((AH1082+AI1082+AJ1082)/(SUMIFS($W$2:$W$1194,$E$2:$E$1194,E1082)*1000*#REF!),0)</f>
        <v>0</v>
      </c>
    </row>
    <row r="1083" spans="1:40" ht="14.4" x14ac:dyDescent="0.3">
      <c r="A1083" s="7">
        <v>2284</v>
      </c>
      <c r="B1083" s="7" t="s">
        <v>4339</v>
      </c>
      <c r="C1083" s="8" t="s">
        <v>4340</v>
      </c>
      <c r="D1083" s="6" t="s">
        <v>4341</v>
      </c>
      <c r="E1083" s="6" t="str">
        <f>_xlfn.XLOOKUP(D1083,'[2]Coordinados SEN'!$A:$A,'[2]Coordinados SEN'!$B:$B,"-",0)</f>
        <v>76.278.665-6</v>
      </c>
      <c r="F1083" s="6" t="s">
        <v>4341</v>
      </c>
      <c r="G1083" s="6">
        <f t="shared" si="48"/>
        <v>1</v>
      </c>
      <c r="H1083" s="6" t="s">
        <v>4342</v>
      </c>
      <c r="I1083" s="13" t="s">
        <v>4343</v>
      </c>
      <c r="J1083" s="6" t="str">
        <f>_xlfn.XLOOKUP(I1083,'[2]Barras CMg'!$E$2:$E$1527,'[2]Barras CMg'!$A$2:$A$1527,"------",0,1)</f>
        <v>FV_ATACAMA____220</v>
      </c>
      <c r="K1083" s="6">
        <v>1</v>
      </c>
      <c r="L1083" s="6">
        <v>2025</v>
      </c>
      <c r="M1083" s="6" t="s">
        <v>495</v>
      </c>
      <c r="N1083" s="6" t="s">
        <v>496</v>
      </c>
      <c r="O1083" s="6" t="s">
        <v>47</v>
      </c>
      <c r="P1083" s="6" t="s">
        <v>497</v>
      </c>
      <c r="Q1083" s="6" t="s">
        <v>557</v>
      </c>
      <c r="R1083" s="6" t="s">
        <v>610</v>
      </c>
      <c r="S1083" s="6" t="s">
        <v>51</v>
      </c>
      <c r="T1083" s="9" t="s">
        <v>4344</v>
      </c>
      <c r="U1083" s="10">
        <v>239.845</v>
      </c>
      <c r="V1083" s="10">
        <v>235.41810000000001</v>
      </c>
      <c r="W1083" s="11" t="e">
        <f>_xlfn.XLOOKUP(C1083,#REF!,#REF!,"S/I",0)</f>
        <v>#REF!</v>
      </c>
      <c r="X1083" s="11" t="str">
        <f>_xlfn.XLOOKUP($D1083,[2]Retiros_dinamica!$F:$F,[2]Retiros_dinamica!B:B,"S/I",0)</f>
        <v>S/I</v>
      </c>
      <c r="Y1083" s="11" t="str">
        <f>_xlfn.XLOOKUP($D1083,[2]Retiros_dinamica!$F:$F,[2]Retiros_dinamica!C:C,"S/I",0)</f>
        <v>S/I</v>
      </c>
      <c r="Z1083" s="11" t="str">
        <f>_xlfn.XLOOKUP($D1083,[2]Retiros_dinamica!$F:$F,[2]Retiros_dinamica!D:D,"S/I",0)</f>
        <v>S/I</v>
      </c>
      <c r="AA1083" s="11" t="str">
        <f>_xlfn.XLOOKUP($D1083,[2]Retiros_dinamica!$F:$F,[2]Retiros_dinamica!E:E,"S/I",0)</f>
        <v>S/I</v>
      </c>
      <c r="AB1083" s="6">
        <f>_xlfn.XLOOKUP(C1083,[2]CMg!$I$4:$I$106,[2]CMg!$M$4:$M$106,"----",0,1)</f>
        <v>9.5822612611137359</v>
      </c>
      <c r="AC1083" s="6">
        <f>_xlfn.XLOOKUP(C1083,'[3]Promedio Cmg'!$A$4:$A$106,'[3]Promedio Cmg'!$B$4:$B$106,"---",0,1)</f>
        <v>49.460458851729349</v>
      </c>
      <c r="AD1083" s="6">
        <f>_xlfn.XLOOKUP(C1083,'[3]Promedio solar Cmg'!$A$4:$A$106,'[3]Promedio solar Cmg'!$B$4:$B$106,"----",0,1)</f>
        <v>10.600216438356155</v>
      </c>
      <c r="AE1083" s="6">
        <f>_xlfn.XLOOKUP(C1083,[2]CMg!$O$4:$O$106,[2]CMg!$P$4:$P$106,"----",0,1)</f>
        <v>77.212343963999317</v>
      </c>
      <c r="AF1083" s="14">
        <f>_xlfn.XLOOKUP(C1083,[2]CMg!$S$4:$S$106,[2]CMg!$U$4:$U$106,"----",0,1)</f>
        <v>0.63828330099303732</v>
      </c>
      <c r="AH1083" s="12">
        <f>_xlfn.XLOOKUP($E1083,'[2]Balance económico'!$C:$C,'[2]Balance económico'!$D:$D,"-",0)</f>
        <v>3140782391.4580998</v>
      </c>
      <c r="AI1083" s="12">
        <f>_xlfn.XLOOKUP($E1083,'[2]Balance económico'!$C:$C,'[2]Balance económico'!$E:$E,"-",0)</f>
        <v>1477104992.3039999</v>
      </c>
      <c r="AJ1083" s="12" t="str">
        <f>_xlfn.XLOOKUP($E1083,'[2]Balance económico'!$C:$C,'[2]Balance económico'!$F:$F,"-",0)</f>
        <v>----</v>
      </c>
      <c r="AK1083" s="6" t="str">
        <f t="shared" si="49"/>
        <v>PPA</v>
      </c>
      <c r="AL1083" s="12" t="str" cm="1">
        <f t="array" ref="AL1083">IFERROR((X1083*[2]!Tabla2[Bloque A] + 'BD Centrales 2025'!Y825*[2]!Tabla2[Bloque B] + 'BD Centrales 2025'!Z825*[2]!Tabla2[Bloque C])*#REF!,"-")</f>
        <v>-</v>
      </c>
      <c r="AM1083" s="12" t="str">
        <f t="shared" si="50"/>
        <v>-</v>
      </c>
      <c r="AN1083" s="12">
        <f>IFERROR((AH1083+AI1083+AJ1083)/(SUMIFS($W$2:$W$1194,$E$2:$E$1194,E1083)*1000*#REF!),0)</f>
        <v>0</v>
      </c>
    </row>
    <row r="1084" spans="1:40" ht="14.4" x14ac:dyDescent="0.3">
      <c r="A1084" s="7">
        <v>2286</v>
      </c>
      <c r="B1084" s="7" t="s">
        <v>4345</v>
      </c>
      <c r="C1084" s="8" t="s">
        <v>4346</v>
      </c>
      <c r="D1084" s="6" t="s">
        <v>1308</v>
      </c>
      <c r="E1084" s="6" t="str">
        <f>_xlfn.XLOOKUP(D1084,'[2]Coordinados SEN'!$A:$A,'[2]Coordinados SEN'!$B:$B,"-",0)</f>
        <v>77.810.911-5</v>
      </c>
      <c r="F1084" s="6" t="s">
        <v>4347</v>
      </c>
      <c r="G1084" s="6">
        <f t="shared" si="48"/>
        <v>8</v>
      </c>
      <c r="H1084" s="6" t="s">
        <v>4348</v>
      </c>
      <c r="I1084" s="6" t="s">
        <v>2055</v>
      </c>
      <c r="J1084" s="6" t="str">
        <f>_xlfn.XLOOKUP(I1084,'[2]Barras CMg'!$E$2:$E$1527,'[2]Barras CMg'!$A$2:$A$1527,"------",0,1)</f>
        <v>------</v>
      </c>
      <c r="K1084" s="6" t="s">
        <v>397</v>
      </c>
      <c r="L1084" s="6">
        <v>2025</v>
      </c>
      <c r="M1084" s="6" t="s">
        <v>495</v>
      </c>
      <c r="N1084" s="6" t="s">
        <v>496</v>
      </c>
      <c r="O1084" s="6" t="s">
        <v>213</v>
      </c>
      <c r="P1084" s="6" t="s">
        <v>106</v>
      </c>
      <c r="Q1084" s="6" t="s">
        <v>107</v>
      </c>
      <c r="R1084" s="6" t="s">
        <v>304</v>
      </c>
      <c r="S1084" s="6" t="s">
        <v>51</v>
      </c>
      <c r="T1084" s="9" t="s">
        <v>4349</v>
      </c>
      <c r="U1084" s="10">
        <v>2.81</v>
      </c>
      <c r="V1084" s="10">
        <v>2.8</v>
      </c>
      <c r="W1084" s="11" t="e">
        <f>_xlfn.XLOOKUP(C1084,#REF!,#REF!,"S/I",0)</f>
        <v>#REF!</v>
      </c>
      <c r="X1084" s="11" t="str">
        <f>_xlfn.XLOOKUP($D1084,[2]Retiros_dinamica!$F:$F,[2]Retiros_dinamica!B:B,"S/I",0)</f>
        <v>S/I</v>
      </c>
      <c r="Y1084" s="11" t="str">
        <f>_xlfn.XLOOKUP($D1084,[2]Retiros_dinamica!$F:$F,[2]Retiros_dinamica!C:C,"S/I",0)</f>
        <v>S/I</v>
      </c>
      <c r="Z1084" s="11" t="str">
        <f>_xlfn.XLOOKUP($D1084,[2]Retiros_dinamica!$F:$F,[2]Retiros_dinamica!D:D,"S/I",0)</f>
        <v>S/I</v>
      </c>
      <c r="AA1084" s="11" t="str">
        <f>_xlfn.XLOOKUP($D1084,[2]Retiros_dinamica!$F:$F,[2]Retiros_dinamica!E:E,"S/I",0)</f>
        <v>S/I</v>
      </c>
      <c r="AB1084" s="6" t="str">
        <f>_xlfn.XLOOKUP(C1084,[2]CMg!$I$4:$I$106,[2]CMg!$M$4:$M$106,"----",0,1)</f>
        <v>----</v>
      </c>
      <c r="AC1084" s="6" t="str">
        <f>_xlfn.XLOOKUP(C1084,[2]CMg!$A$4:$A$106,[2]CMg!$B$4:$B$106,"----",0,1)</f>
        <v>----</v>
      </c>
      <c r="AD1084" s="6" t="str">
        <f>_xlfn.XLOOKUP(C1084,'[3]Promedio solar Cmg'!$A$4:$A$106,'[3]Promedio solar Cmg'!$B$4:$B$106,"----",0,1)</f>
        <v>----</v>
      </c>
      <c r="AH1084" s="12">
        <f>_xlfn.XLOOKUP($E1084,'[2]Balance económico'!$C:$C,'[2]Balance económico'!$D:$D,"-",0)</f>
        <v>2984711096.9386449</v>
      </c>
      <c r="AI1084" s="12">
        <f>_xlfn.XLOOKUP($E1084,'[2]Balance económico'!$C:$C,'[2]Balance económico'!$E:$E,"-",0)</f>
        <v>321112446.4774</v>
      </c>
      <c r="AJ1084" s="12" t="str">
        <f>_xlfn.XLOOKUP($E1084,'[2]Balance económico'!$C:$C,'[2]Balance económico'!$F:$F,"-",0)</f>
        <v>----</v>
      </c>
      <c r="AK1084" s="6" t="str">
        <f t="shared" si="49"/>
        <v>PPA</v>
      </c>
      <c r="AL1084" s="12" t="str" cm="1">
        <f t="array" ref="AL1084">IFERROR((X1084*[2]!Tabla2[Bloque A] + 'BD Centrales 2025'!Y502*[2]!Tabla2[Bloque B] + 'BD Centrales 2025'!Z502*[2]!Tabla2[Bloque C])*#REF!,"-")</f>
        <v>-</v>
      </c>
      <c r="AM1084" s="12" t="str">
        <f t="shared" si="50"/>
        <v>-</v>
      </c>
      <c r="AN1084" s="12">
        <f>IFERROR((AH1084+AI1084+AJ1084)/(SUMIFS($W$2:$W$1194,$E$2:$E$1194,E1084)*1000*#REF!),0)</f>
        <v>0</v>
      </c>
    </row>
    <row r="1085" spans="1:40" ht="14.4" x14ac:dyDescent="0.3">
      <c r="A1085" s="7">
        <v>2287</v>
      </c>
      <c r="B1085" s="7" t="s">
        <v>4350</v>
      </c>
      <c r="C1085" s="8" t="s">
        <v>4351</v>
      </c>
      <c r="D1085" s="6" t="s">
        <v>4352</v>
      </c>
      <c r="E1085" s="6" t="str">
        <f>_xlfn.XLOOKUP(D1085,'[2]Coordinados SEN'!$A:$A,'[2]Coordinados SEN'!$B:$B,"-",0)</f>
        <v>77.481.489-2</v>
      </c>
      <c r="F1085" s="6" t="s">
        <v>4352</v>
      </c>
      <c r="G1085" s="6">
        <f t="shared" si="48"/>
        <v>1</v>
      </c>
      <c r="H1085" s="6" t="s">
        <v>4353</v>
      </c>
      <c r="I1085" s="6" t="s">
        <v>3711</v>
      </c>
      <c r="J1085" s="6" t="str">
        <f>_xlfn.XLOOKUP(I1085,'[2]Barras CMg'!$E$2:$E$1527,'[2]Barras CMg'!$A$2:$A$1527,"------",0,1)</f>
        <v>------</v>
      </c>
      <c r="K1085" s="6" t="s">
        <v>397</v>
      </c>
      <c r="L1085" s="6">
        <v>2025</v>
      </c>
      <c r="M1085" s="6" t="s">
        <v>495</v>
      </c>
      <c r="N1085" s="6" t="s">
        <v>496</v>
      </c>
      <c r="O1085" s="6" t="s">
        <v>213</v>
      </c>
      <c r="P1085" s="6" t="s">
        <v>189</v>
      </c>
      <c r="Q1085" s="6" t="s">
        <v>2074</v>
      </c>
      <c r="R1085" s="6" t="s">
        <v>2074</v>
      </c>
      <c r="S1085" s="6" t="s">
        <v>51</v>
      </c>
      <c r="T1085" s="9" t="s">
        <v>3962</v>
      </c>
      <c r="U1085" s="10">
        <v>3.01</v>
      </c>
      <c r="V1085" s="10">
        <v>3</v>
      </c>
      <c r="W1085" s="11" t="e">
        <f>_xlfn.XLOOKUP(C1085,#REF!,#REF!,"S/I",0)</f>
        <v>#REF!</v>
      </c>
      <c r="X1085" s="11" t="str">
        <f>_xlfn.XLOOKUP($D1085,[2]Retiros_dinamica!$F:$F,[2]Retiros_dinamica!B:B,"S/I",0)</f>
        <v>S/I</v>
      </c>
      <c r="Y1085" s="11" t="str">
        <f>_xlfn.XLOOKUP($D1085,[2]Retiros_dinamica!$F:$F,[2]Retiros_dinamica!C:C,"S/I",0)</f>
        <v>S/I</v>
      </c>
      <c r="Z1085" s="11" t="str">
        <f>_xlfn.XLOOKUP($D1085,[2]Retiros_dinamica!$F:$F,[2]Retiros_dinamica!D:D,"S/I",0)</f>
        <v>S/I</v>
      </c>
      <c r="AA1085" s="11" t="str">
        <f>_xlfn.XLOOKUP($D1085,[2]Retiros_dinamica!$F:$F,[2]Retiros_dinamica!E:E,"S/I",0)</f>
        <v>S/I</v>
      </c>
      <c r="AB1085" s="6" t="str">
        <f>_xlfn.XLOOKUP(C1085,[2]CMg!$I$4:$I$106,[2]CMg!$M$4:$M$106,"----",0,1)</f>
        <v>----</v>
      </c>
      <c r="AC1085" s="6" t="str">
        <f>_xlfn.XLOOKUP(C1085,[2]CMg!$A$4:$A$106,[2]CMg!$B$4:$B$106,"----",0,1)</f>
        <v>----</v>
      </c>
      <c r="AD1085" s="6" t="str">
        <f>_xlfn.XLOOKUP(C1085,'[3]Promedio solar Cmg'!$A$4:$A$106,'[3]Promedio solar Cmg'!$B$4:$B$106,"----",0,1)</f>
        <v>----</v>
      </c>
      <c r="AH1085" s="12">
        <f>_xlfn.XLOOKUP($E1085,'[2]Balance económico'!$C:$C,'[2]Balance económico'!$D:$D,"-",0)</f>
        <v>298373804.60118926</v>
      </c>
      <c r="AI1085" s="12">
        <f>_xlfn.XLOOKUP($E1085,'[2]Balance económico'!$C:$C,'[2]Balance económico'!$E:$E,"-",0)</f>
        <v>41355015.013600007</v>
      </c>
      <c r="AJ1085" s="12" t="str">
        <f>_xlfn.XLOOKUP($E1085,'[2]Balance económico'!$C:$C,'[2]Balance económico'!$F:$F,"-",0)</f>
        <v>----</v>
      </c>
      <c r="AK1085" s="6" t="str">
        <f t="shared" si="49"/>
        <v>PPA</v>
      </c>
      <c r="AL1085" s="12" t="str" cm="1">
        <f t="array" ref="AL1085">IFERROR((X1085*[2]!Tabla2[Bloque A] + 'BD Centrales 2025'!Y265*[2]!Tabla2[Bloque B] + 'BD Centrales 2025'!Z265*[2]!Tabla2[Bloque C])*#REF!,"-")</f>
        <v>-</v>
      </c>
      <c r="AM1085" s="12" t="str">
        <f t="shared" si="50"/>
        <v>-</v>
      </c>
      <c r="AN1085" s="12">
        <f>IFERROR((AH1085+AI1085+AJ1085)/(SUMIFS($W$2:$W$1194,$E$2:$E$1194,E1085)*1000*#REF!),0)</f>
        <v>0</v>
      </c>
    </row>
    <row r="1086" spans="1:40" ht="14.4" x14ac:dyDescent="0.3">
      <c r="A1086" s="7">
        <v>2288</v>
      </c>
      <c r="B1086" s="7" t="s">
        <v>4354</v>
      </c>
      <c r="C1086" s="8" t="s">
        <v>4355</v>
      </c>
      <c r="D1086" s="6" t="s">
        <v>1908</v>
      </c>
      <c r="E1086" s="6" t="str">
        <f>_xlfn.XLOOKUP(D1086,'[2]Coordinados SEN'!$A:$A,'[2]Coordinados SEN'!$B:$B,"-",0)</f>
        <v>77.542.606-3</v>
      </c>
      <c r="F1086" s="6" t="s">
        <v>4356</v>
      </c>
      <c r="G1086" s="6">
        <f t="shared" si="48"/>
        <v>15</v>
      </c>
      <c r="H1086" s="6" t="s">
        <v>4357</v>
      </c>
      <c r="I1086" s="6" t="s">
        <v>4358</v>
      </c>
      <c r="J1086" s="6" t="str">
        <f>_xlfn.XLOOKUP(I1086,'[2]Barras CMg'!$E$2:$E$1527,'[2]Barras CMg'!$A$2:$A$1527,"------",0,1)</f>
        <v>------</v>
      </c>
      <c r="K1086" s="6" t="s">
        <v>397</v>
      </c>
      <c r="L1086" s="6">
        <v>2025</v>
      </c>
      <c r="M1086" s="6" t="s">
        <v>495</v>
      </c>
      <c r="N1086" s="6" t="s">
        <v>496</v>
      </c>
      <c r="O1086" s="6" t="s">
        <v>213</v>
      </c>
      <c r="P1086" s="6" t="s">
        <v>68</v>
      </c>
      <c r="Q1086" s="6" t="s">
        <v>68</v>
      </c>
      <c r="R1086" s="6" t="s">
        <v>2324</v>
      </c>
      <c r="S1086" s="6" t="s">
        <v>51</v>
      </c>
      <c r="T1086" s="9" t="s">
        <v>4359</v>
      </c>
      <c r="U1086" s="10">
        <v>3.0034999999999998</v>
      </c>
      <c r="V1086" s="10">
        <v>2.9990000000000001</v>
      </c>
      <c r="W1086" s="11" t="e">
        <f>_xlfn.XLOOKUP(C1086,#REF!,#REF!,"S/I",0)</f>
        <v>#REF!</v>
      </c>
      <c r="X1086" s="11" t="str">
        <f>_xlfn.XLOOKUP($D1086,[2]Retiros_dinamica!$F:$F,[2]Retiros_dinamica!B:B,"S/I",0)</f>
        <v>S/I</v>
      </c>
      <c r="Y1086" s="11" t="str">
        <f>_xlfn.XLOOKUP($D1086,[2]Retiros_dinamica!$F:$F,[2]Retiros_dinamica!C:C,"S/I",0)</f>
        <v>S/I</v>
      </c>
      <c r="Z1086" s="11" t="str">
        <f>_xlfn.XLOOKUP($D1086,[2]Retiros_dinamica!$F:$F,[2]Retiros_dinamica!D:D,"S/I",0)</f>
        <v>S/I</v>
      </c>
      <c r="AA1086" s="11" t="str">
        <f>_xlfn.XLOOKUP($D1086,[2]Retiros_dinamica!$F:$F,[2]Retiros_dinamica!E:E,"S/I",0)</f>
        <v>S/I</v>
      </c>
      <c r="AB1086" s="6" t="str">
        <f>_xlfn.XLOOKUP(C1086,[2]CMg!$I$4:$I$106,[2]CMg!$M$4:$M$106,"----",0,1)</f>
        <v>----</v>
      </c>
      <c r="AC1086" s="6" t="str">
        <f>_xlfn.XLOOKUP(C1086,[2]CMg!$A$4:$A$106,[2]CMg!$B$4:$B$106,"----",0,1)</f>
        <v>----</v>
      </c>
      <c r="AD1086" s="6" t="str">
        <f>_xlfn.XLOOKUP(C1086,'[3]Promedio solar Cmg'!$A$4:$A$106,'[3]Promedio solar Cmg'!$B$4:$B$106,"----",0,1)</f>
        <v>----</v>
      </c>
      <c r="AH1086" s="12">
        <f>_xlfn.XLOOKUP($E1086,'[2]Balance económico'!$C:$C,'[2]Balance económico'!$D:$D,"-",0)</f>
        <v>5234278909.4674969</v>
      </c>
      <c r="AI1086" s="12">
        <f>_xlfn.XLOOKUP($E1086,'[2]Balance económico'!$C:$C,'[2]Balance económico'!$E:$E,"-",0)</f>
        <v>612986473.29659998</v>
      </c>
      <c r="AJ1086" s="12" t="str">
        <f>_xlfn.XLOOKUP($E1086,'[2]Balance económico'!$C:$C,'[2]Balance económico'!$F:$F,"-",0)</f>
        <v>----</v>
      </c>
      <c r="AK1086" s="6" t="str">
        <f t="shared" si="49"/>
        <v>PPA</v>
      </c>
      <c r="AL1086" s="12" t="str" cm="1">
        <f t="array" ref="AL1086">IFERROR((X1086*[2]!Tabla2[Bloque A] + 'BD Centrales 2025'!Y568*[2]!Tabla2[Bloque B] + 'BD Centrales 2025'!Z568*[2]!Tabla2[Bloque C])*#REF!,"-")</f>
        <v>-</v>
      </c>
      <c r="AM1086" s="12" t="str">
        <f t="shared" si="50"/>
        <v>-</v>
      </c>
      <c r="AN1086" s="12">
        <f>IFERROR((AH1086+AI1086+AJ1086)/(SUMIFS($W$2:$W$1194,$E$2:$E$1194,E1086)*1000*#REF!),0)</f>
        <v>0</v>
      </c>
    </row>
    <row r="1087" spans="1:40" ht="14.4" x14ac:dyDescent="0.3">
      <c r="A1087" s="7">
        <v>2289</v>
      </c>
      <c r="B1087" s="7" t="s">
        <v>4360</v>
      </c>
      <c r="C1087" s="8" t="s">
        <v>4361</v>
      </c>
      <c r="D1087" s="6" t="s">
        <v>1908</v>
      </c>
      <c r="E1087" s="6" t="str">
        <f>_xlfn.XLOOKUP(D1087,'[2]Coordinados SEN'!$A:$A,'[2]Coordinados SEN'!$B:$B,"-",0)</f>
        <v>77.542.606-3</v>
      </c>
      <c r="F1087" s="6" t="s">
        <v>4362</v>
      </c>
      <c r="G1087" s="6">
        <f t="shared" si="48"/>
        <v>15</v>
      </c>
      <c r="H1087" s="6" t="s">
        <v>4363</v>
      </c>
      <c r="I1087" s="6" t="s">
        <v>4363</v>
      </c>
      <c r="J1087" s="6" t="str">
        <f>_xlfn.XLOOKUP(I1087,'[2]Barras CMg'!$E$2:$E$1527,'[2]Barras CMg'!$A$2:$A$1527,"------",0,1)</f>
        <v>------</v>
      </c>
      <c r="K1087" s="6">
        <v>1</v>
      </c>
      <c r="L1087" s="6">
        <v>2025</v>
      </c>
      <c r="M1087" s="6" t="s">
        <v>495</v>
      </c>
      <c r="N1087" s="6" t="s">
        <v>496</v>
      </c>
      <c r="O1087" s="6" t="s">
        <v>213</v>
      </c>
      <c r="P1087" s="6" t="s">
        <v>68</v>
      </c>
      <c r="Q1087" s="6" t="s">
        <v>68</v>
      </c>
      <c r="R1087" s="6" t="s">
        <v>2324</v>
      </c>
      <c r="S1087" s="6" t="s">
        <v>51</v>
      </c>
      <c r="T1087" s="9" t="s">
        <v>4364</v>
      </c>
      <c r="U1087" s="10">
        <v>3.0045000000000002</v>
      </c>
      <c r="V1087" s="10">
        <v>3</v>
      </c>
      <c r="W1087" s="11" t="e">
        <f>_xlfn.XLOOKUP(C1087,#REF!,#REF!,"S/I",0)</f>
        <v>#REF!</v>
      </c>
      <c r="X1087" s="11" t="str">
        <f>_xlfn.XLOOKUP($D1087,[2]Retiros_dinamica!$F:$F,[2]Retiros_dinamica!B:B,"S/I",0)</f>
        <v>S/I</v>
      </c>
      <c r="Y1087" s="11" t="str">
        <f>_xlfn.XLOOKUP($D1087,[2]Retiros_dinamica!$F:$F,[2]Retiros_dinamica!C:C,"S/I",0)</f>
        <v>S/I</v>
      </c>
      <c r="Z1087" s="11" t="str">
        <f>_xlfn.XLOOKUP($D1087,[2]Retiros_dinamica!$F:$F,[2]Retiros_dinamica!D:D,"S/I",0)</f>
        <v>S/I</v>
      </c>
      <c r="AA1087" s="11" t="str">
        <f>_xlfn.XLOOKUP($D1087,[2]Retiros_dinamica!$F:$F,[2]Retiros_dinamica!E:E,"S/I",0)</f>
        <v>S/I</v>
      </c>
      <c r="AB1087" s="6" t="str">
        <f>_xlfn.XLOOKUP(C1087,[2]CMg!$I$4:$I$106,[2]CMg!$M$4:$M$106,"----",0,1)</f>
        <v>----</v>
      </c>
      <c r="AC1087" s="6" t="str">
        <f>_xlfn.XLOOKUP(C1087,[2]CMg!$A$4:$A$106,[2]CMg!$B$4:$B$106,"----",0,1)</f>
        <v>----</v>
      </c>
      <c r="AD1087" s="6" t="str">
        <f>_xlfn.XLOOKUP(C1087,'[3]Promedio solar Cmg'!$A$4:$A$106,'[3]Promedio solar Cmg'!$B$4:$B$106,"----",0,1)</f>
        <v>----</v>
      </c>
      <c r="AH1087" s="12">
        <f>_xlfn.XLOOKUP($E1087,'[2]Balance económico'!$C:$C,'[2]Balance económico'!$D:$D,"-",0)</f>
        <v>5234278909.4674969</v>
      </c>
      <c r="AI1087" s="12">
        <f>_xlfn.XLOOKUP($E1087,'[2]Balance económico'!$C:$C,'[2]Balance económico'!$E:$E,"-",0)</f>
        <v>612986473.29659998</v>
      </c>
      <c r="AJ1087" s="12" t="str">
        <f>_xlfn.XLOOKUP($E1087,'[2]Balance económico'!$C:$C,'[2]Balance económico'!$F:$F,"-",0)</f>
        <v>----</v>
      </c>
      <c r="AK1087" s="6" t="str">
        <f t="shared" si="49"/>
        <v>PPA</v>
      </c>
      <c r="AL1087" s="12" t="str" cm="1">
        <f t="array" ref="AL1087">IFERROR((X1087*[2]!Tabla2[Bloque A] + 'BD Centrales 2025'!Y569*[2]!Tabla2[Bloque B] + 'BD Centrales 2025'!Z569*[2]!Tabla2[Bloque C])*#REF!,"-")</f>
        <v>-</v>
      </c>
      <c r="AM1087" s="12" t="str">
        <f t="shared" si="50"/>
        <v>-</v>
      </c>
      <c r="AN1087" s="12">
        <f>IFERROR((AH1087+AI1087+AJ1087)/(SUMIFS($W$2:$W$1194,$E$2:$E$1194,E1087)*1000*#REF!),0)</f>
        <v>0</v>
      </c>
    </row>
    <row r="1088" spans="1:40" ht="14.4" x14ac:dyDescent="0.3">
      <c r="A1088" s="7">
        <v>2290</v>
      </c>
      <c r="B1088" s="7" t="s">
        <v>2871</v>
      </c>
      <c r="C1088" s="8" t="s">
        <v>2872</v>
      </c>
      <c r="D1088" s="6" t="s">
        <v>2873</v>
      </c>
      <c r="E1088" s="6" t="str">
        <f>_xlfn.XLOOKUP(D1088,'[2]Coordinados SEN'!$A:$A,'[2]Coordinados SEN'!$B:$B,"-",0)</f>
        <v>76.188.406-9</v>
      </c>
      <c r="F1088" s="6" t="s">
        <v>2873</v>
      </c>
      <c r="G1088" s="6">
        <f t="shared" si="48"/>
        <v>1</v>
      </c>
      <c r="H1088" s="6" t="s">
        <v>2874</v>
      </c>
      <c r="I1088" s="6" t="s">
        <v>2875</v>
      </c>
      <c r="J1088" s="6" t="str">
        <f>_xlfn.XLOOKUP(I1088,'[2]Barras CMg'!$E$2:$E$1527,'[2]Barras CMg'!$A$2:$A$1527,"------",0,1)</f>
        <v>IBERTALTAL____500</v>
      </c>
      <c r="K1088" s="6">
        <v>52</v>
      </c>
      <c r="L1088" s="6">
        <v>2025</v>
      </c>
      <c r="M1088" s="6" t="s">
        <v>211</v>
      </c>
      <c r="N1088" s="6" t="s">
        <v>212</v>
      </c>
      <c r="O1088" s="6" t="s">
        <v>47</v>
      </c>
      <c r="P1088" s="6" t="s">
        <v>48</v>
      </c>
      <c r="Q1088" s="6" t="s">
        <v>48</v>
      </c>
      <c r="R1088" s="6" t="s">
        <v>587</v>
      </c>
      <c r="S1088" s="6" t="s">
        <v>51</v>
      </c>
      <c r="T1088" s="9" t="s">
        <v>2876</v>
      </c>
      <c r="U1088" s="10">
        <v>356.95069999999998</v>
      </c>
      <c r="V1088" s="10">
        <v>350.79379999999998</v>
      </c>
      <c r="W1088" s="11" t="e">
        <f>_xlfn.XLOOKUP(C1088,#REF!,#REF!,"S/I",0)</f>
        <v>#REF!</v>
      </c>
      <c r="X1088" s="11" t="str">
        <f>_xlfn.XLOOKUP($D1088,[2]Retiros_dinamica!$F:$F,[2]Retiros_dinamica!B:B,"S/I",0)</f>
        <v>S/I</v>
      </c>
      <c r="Y1088" s="11" t="str">
        <f>_xlfn.XLOOKUP($D1088,[2]Retiros_dinamica!$F:$F,[2]Retiros_dinamica!C:C,"S/I",0)</f>
        <v>S/I</v>
      </c>
      <c r="Z1088" s="11" t="str">
        <f>_xlfn.XLOOKUP($D1088,[2]Retiros_dinamica!$F:$F,[2]Retiros_dinamica!D:D,"S/I",0)</f>
        <v>S/I</v>
      </c>
      <c r="AA1088" s="11" t="str">
        <f>_xlfn.XLOOKUP($D1088,[2]Retiros_dinamica!$F:$F,[2]Retiros_dinamica!E:E,"S/I",0)</f>
        <v>S/I</v>
      </c>
      <c r="AB1088" s="6" t="str">
        <f>_xlfn.XLOOKUP(C1088,[2]CMg!$I$4:$I$106,[2]CMg!$M$4:$M$106,"----",0,1)</f>
        <v>----</v>
      </c>
      <c r="AC1088" s="6" t="str">
        <f>_xlfn.XLOOKUP(C1088,[2]CMg!$A$4:$A$106,[2]CMg!$B$4:$B$106,"----",0,1)</f>
        <v>----</v>
      </c>
      <c r="AD1088" s="6" t="str">
        <f>_xlfn.XLOOKUP(C1088,'[3]Promedio solar Cmg'!$A$4:$A$106,'[3]Promedio solar Cmg'!$B$4:$B$106,"----",0,1)</f>
        <v>----</v>
      </c>
      <c r="AH1088" s="12">
        <f>_xlfn.XLOOKUP($E1088,'[2]Balance económico'!$C:$C,'[2]Balance económico'!$D:$D,"-",0)</f>
        <v>6650576655.9479637</v>
      </c>
      <c r="AI1088" s="12" t="str">
        <f>_xlfn.XLOOKUP($E1088,'[2]Balance económico'!$C:$C,'[2]Balance económico'!$E:$E,"-",0)</f>
        <v>----</v>
      </c>
      <c r="AJ1088" s="12" t="str">
        <f>_xlfn.XLOOKUP($E1088,'[2]Balance económico'!$C:$C,'[2]Balance económico'!$F:$F,"-",0)</f>
        <v>----</v>
      </c>
      <c r="AK1088" s="6" t="str">
        <f t="shared" si="49"/>
        <v>PPA</v>
      </c>
      <c r="AL1088" s="12" t="str" cm="1">
        <f t="array" ref="AL1088">IFERROR((X1088*[2]!Tabla2[Bloque A] + 'BD Centrales 2025'!Y514*[2]!Tabla2[Bloque B] + 'BD Centrales 2025'!Z514*[2]!Tabla2[Bloque C])*#REF!,"-")</f>
        <v>-</v>
      </c>
      <c r="AM1088" s="12" t="str">
        <f t="shared" si="50"/>
        <v>-</v>
      </c>
      <c r="AN1088" s="12">
        <f>IFERROR((AH1088+AI1088+AJ1088)/(SUMIFS($W$2:$W$1194,$E$2:$E$1194,E1088)*1000*#REF!),0)</f>
        <v>0</v>
      </c>
    </row>
    <row r="1089" spans="1:40" ht="14.4" x14ac:dyDescent="0.3">
      <c r="A1089" s="6">
        <v>2291</v>
      </c>
      <c r="B1089" s="6" t="s">
        <v>5440</v>
      </c>
      <c r="C1089" s="6" t="s">
        <v>5441</v>
      </c>
      <c r="D1089" s="6" t="s">
        <v>5442</v>
      </c>
      <c r="E1089" s="6" t="str">
        <f>_xlfn.XLOOKUP(D1089,'[2]Coordinados SEN'!$A:$A,'[2]Coordinados SEN'!$B:$B,"-",0)</f>
        <v>76.996.865-2</v>
      </c>
      <c r="F1089" s="6" t="s">
        <v>5442</v>
      </c>
      <c r="G1089" s="6">
        <f t="shared" si="48"/>
        <v>1</v>
      </c>
      <c r="H1089" s="6" t="s">
        <v>5443</v>
      </c>
      <c r="I1089" s="6" t="s">
        <v>3072</v>
      </c>
      <c r="J1089" s="6" t="str">
        <f>_xlfn.XLOOKUP(I1089,'[2]Barras CMg'!$E$2:$E$1527,'[2]Barras CMg'!$A$2:$A$1527,"------",0,1)</f>
        <v>------</v>
      </c>
      <c r="K1089" s="6">
        <v>5</v>
      </c>
      <c r="L1089" s="6">
        <v>2025</v>
      </c>
      <c r="M1089" s="6" t="s">
        <v>45</v>
      </c>
      <c r="N1089" s="6" t="s">
        <v>5267</v>
      </c>
      <c r="O1089" s="6" t="s">
        <v>213</v>
      </c>
      <c r="P1089" s="6" t="s">
        <v>164</v>
      </c>
      <c r="Q1089" s="6" t="s">
        <v>2819</v>
      </c>
      <c r="R1089" s="6" t="s">
        <v>2917</v>
      </c>
      <c r="S1089" s="6" t="s">
        <v>51</v>
      </c>
      <c r="T1089" s="6" t="s">
        <v>5444</v>
      </c>
      <c r="U1089" s="6">
        <v>3</v>
      </c>
      <c r="V1089" s="6">
        <v>3</v>
      </c>
      <c r="W1089" s="11" t="e">
        <f>_xlfn.XLOOKUP(C1089,#REF!,#REF!,"S/I",0)</f>
        <v>#REF!</v>
      </c>
      <c r="X1089" s="11" t="str">
        <f>_xlfn.XLOOKUP($D1089,[2]Retiros_dinamica!$F:$F,[2]Retiros_dinamica!B:B,"S/I",0)</f>
        <v>S/I</v>
      </c>
      <c r="Y1089" s="11" t="str">
        <f>_xlfn.XLOOKUP($D1089,[2]Retiros_dinamica!$F:$F,[2]Retiros_dinamica!C:C,"S/I",0)</f>
        <v>S/I</v>
      </c>
      <c r="Z1089" s="11" t="str">
        <f>_xlfn.XLOOKUP($D1089,[2]Retiros_dinamica!$F:$F,[2]Retiros_dinamica!D:D,"S/I",0)</f>
        <v>S/I</v>
      </c>
      <c r="AA1089" s="11" t="str">
        <f>_xlfn.XLOOKUP($D1089,[2]Retiros_dinamica!$F:$F,[2]Retiros_dinamica!E:E,"S/I",0)</f>
        <v>S/I</v>
      </c>
      <c r="AB1089" s="6" t="str">
        <f>_xlfn.XLOOKUP(C1089,[2]CMg!$I$4:$I$106,[2]CMg!$M$4:$M$106,"----",0,1)</f>
        <v>----</v>
      </c>
      <c r="AH1089" s="12" t="str">
        <f>_xlfn.XLOOKUP($E1089,'[2]Balance económico'!$C:$C,'[2]Balance económico'!$D:$D,"-",0)</f>
        <v>----</v>
      </c>
      <c r="AI1089" s="12">
        <f>_xlfn.XLOOKUP($E1089,'[2]Balance económico'!$C:$C,'[2]Balance económico'!$E:$E,"-",0)</f>
        <v>44806056.607599996</v>
      </c>
      <c r="AJ1089" s="12" t="str">
        <f>_xlfn.XLOOKUP($E1089,'[2]Balance económico'!$C:$C,'[2]Balance económico'!$F:$F,"-",0)</f>
        <v>----</v>
      </c>
      <c r="AK1089" s="6" t="str">
        <f t="shared" si="49"/>
        <v>PPA</v>
      </c>
      <c r="AL1089" s="12" t="str" cm="1">
        <f t="array" ref="AL1089">IFERROR((X1089*[2]!Tabla2[Bloque A] + 'BD Centrales 2025'!Y1019*[2]!Tabla2[Bloque B] + 'BD Centrales 2025'!Z1019*[2]!Tabla2[Bloque C])*#REF!,"-")</f>
        <v>-</v>
      </c>
      <c r="AM1089" s="12" t="str">
        <f t="shared" si="50"/>
        <v>-</v>
      </c>
      <c r="AN1089" s="12">
        <f>IFERROR((AH1089+AI1089+AJ1089)/(SUMIFS($W$2:$W$1194,$E$2:$E$1194,E1089)*1000*#REF!),0)</f>
        <v>0</v>
      </c>
    </row>
    <row r="1090" spans="1:40" ht="14.4" x14ac:dyDescent="0.3">
      <c r="A1090" s="7">
        <v>2292</v>
      </c>
      <c r="B1090" s="7" t="s">
        <v>4365</v>
      </c>
      <c r="C1090" s="8" t="s">
        <v>4366</v>
      </c>
      <c r="D1090" s="6" t="s">
        <v>1516</v>
      </c>
      <c r="E1090" s="6" t="str">
        <f>_xlfn.XLOOKUP(D1090,'[2]Coordinados SEN'!$A:$A,'[2]Coordinados SEN'!$B:$B,"-",0)</f>
        <v>77.470.122-2</v>
      </c>
      <c r="F1090" s="6" t="s">
        <v>4367</v>
      </c>
      <c r="G1090" s="6">
        <f t="shared" ref="G1090:G1153" si="51">COUNTIFS($D$2:$D$1194,D1090)</f>
        <v>13</v>
      </c>
      <c r="H1090" s="6" t="s">
        <v>4368</v>
      </c>
      <c r="I1090" s="6" t="s">
        <v>2853</v>
      </c>
      <c r="J1090" s="6" t="str">
        <f>_xlfn.XLOOKUP(I1090,'[2]Barras CMg'!$E$2:$E$1527,'[2]Barras CMg'!$A$2:$A$1527,"------",0,1)</f>
        <v>------</v>
      </c>
      <c r="K1090" s="6">
        <v>1</v>
      </c>
      <c r="L1090" s="6">
        <v>2025</v>
      </c>
      <c r="M1090" s="6" t="s">
        <v>495</v>
      </c>
      <c r="N1090" s="6" t="s">
        <v>496</v>
      </c>
      <c r="O1090" s="6" t="s">
        <v>213</v>
      </c>
      <c r="P1090" s="6" t="s">
        <v>90</v>
      </c>
      <c r="Q1090" s="6" t="s">
        <v>868</v>
      </c>
      <c r="R1090" s="6" t="s">
        <v>868</v>
      </c>
      <c r="S1090" s="6" t="s">
        <v>51</v>
      </c>
      <c r="T1090" s="9" t="s">
        <v>4369</v>
      </c>
      <c r="U1090" s="10">
        <v>1.252</v>
      </c>
      <c r="V1090" s="10">
        <v>1.248</v>
      </c>
      <c r="W1090" s="11" t="e">
        <f>_xlfn.XLOOKUP(C1090,#REF!,#REF!,"S/I",0)</f>
        <v>#REF!</v>
      </c>
      <c r="X1090" s="11" t="str">
        <f>_xlfn.XLOOKUP($D1090,[2]Retiros_dinamica!$F:$F,[2]Retiros_dinamica!B:B,"S/I",0)</f>
        <v>S/I</v>
      </c>
      <c r="Y1090" s="11" t="str">
        <f>_xlfn.XLOOKUP($D1090,[2]Retiros_dinamica!$F:$F,[2]Retiros_dinamica!C:C,"S/I",0)</f>
        <v>S/I</v>
      </c>
      <c r="Z1090" s="11" t="str">
        <f>_xlfn.XLOOKUP($D1090,[2]Retiros_dinamica!$F:$F,[2]Retiros_dinamica!D:D,"S/I",0)</f>
        <v>S/I</v>
      </c>
      <c r="AA1090" s="11" t="str">
        <f>_xlfn.XLOOKUP($D1090,[2]Retiros_dinamica!$F:$F,[2]Retiros_dinamica!E:E,"S/I",0)</f>
        <v>S/I</v>
      </c>
      <c r="AB1090" s="6" t="str">
        <f>_xlfn.XLOOKUP(C1090,[2]CMg!$I$4:$I$106,[2]CMg!$M$4:$M$106,"----",0,1)</f>
        <v>----</v>
      </c>
      <c r="AC1090" s="6" t="str">
        <f>_xlfn.XLOOKUP(C1090,[2]CMg!$A$4:$A$106,[2]CMg!$B$4:$B$106,"----",0,1)</f>
        <v>----</v>
      </c>
      <c r="AD1090" s="6" t="str">
        <f>_xlfn.XLOOKUP(C1090,'[3]Promedio solar Cmg'!$A$4:$A$106,'[3]Promedio solar Cmg'!$B$4:$B$106,"----",0,1)</f>
        <v>----</v>
      </c>
      <c r="AH1090" s="12">
        <f>_xlfn.XLOOKUP($E1090,'[2]Balance económico'!$C:$C,'[2]Balance económico'!$D:$D,"-",0)</f>
        <v>3983860161.5681372</v>
      </c>
      <c r="AI1090" s="12">
        <f>_xlfn.XLOOKUP($E1090,'[2]Balance económico'!$C:$C,'[2]Balance económico'!$E:$E,"-",0)</f>
        <v>507070439.71579993</v>
      </c>
      <c r="AJ1090" s="12" t="str">
        <f>_xlfn.XLOOKUP($E1090,'[2]Balance económico'!$C:$C,'[2]Balance económico'!$F:$F,"-",0)</f>
        <v>----</v>
      </c>
      <c r="AK1090" s="6" t="str">
        <f t="shared" ref="AK1090:AK1153" si="52">IF(AA1090&gt;0,"PPA","-")</f>
        <v>PPA</v>
      </c>
      <c r="AL1090" s="12" t="str" cm="1">
        <f t="array" ref="AL1090">IFERROR((X1090*[2]!Tabla2[Bloque A] + 'BD Centrales 2025'!Y522*[2]!Tabla2[Bloque B] + 'BD Centrales 2025'!Z522*[2]!Tabla2[Bloque C])*#REF!,"-")</f>
        <v>-</v>
      </c>
      <c r="AM1090" s="12" t="str">
        <f t="shared" ref="AM1090:AM1153" si="53">IFERROR(AH1090+AL1090,"-")</f>
        <v>-</v>
      </c>
      <c r="AN1090" s="12">
        <f>IFERROR((AH1090+AI1090+AJ1090)/(SUMIFS($W$2:$W$1194,$E$2:$E$1194,E1090)*1000*#REF!),0)</f>
        <v>0</v>
      </c>
    </row>
    <row r="1091" spans="1:40" ht="14.4" x14ac:dyDescent="0.3">
      <c r="A1091" s="7">
        <v>2293</v>
      </c>
      <c r="B1091" s="7" t="s">
        <v>4370</v>
      </c>
      <c r="C1091" s="8" t="s">
        <v>4371</v>
      </c>
      <c r="D1091" s="6" t="s">
        <v>3219</v>
      </c>
      <c r="E1091" s="6" t="str">
        <f>_xlfn.XLOOKUP(D1091,'[2]Coordinados SEN'!$A:$A,'[2]Coordinados SEN'!$B:$B,"-",0)</f>
        <v>77.898.543-8</v>
      </c>
      <c r="F1091" s="6" t="s">
        <v>4372</v>
      </c>
      <c r="G1091" s="6">
        <f t="shared" si="51"/>
        <v>11</v>
      </c>
      <c r="H1091" s="6" t="s">
        <v>4373</v>
      </c>
      <c r="I1091" s="6" t="s">
        <v>1937</v>
      </c>
      <c r="J1091" s="6" t="str">
        <f>_xlfn.XLOOKUP(I1091,'[2]Barras CMg'!$E$2:$E$1527,'[2]Barras CMg'!$A$2:$A$1527,"------",0,1)</f>
        <v>------</v>
      </c>
      <c r="K1091" s="6" t="s">
        <v>397</v>
      </c>
      <c r="L1091" s="6">
        <v>2025</v>
      </c>
      <c r="M1091" s="6" t="s">
        <v>495</v>
      </c>
      <c r="N1091" s="6" t="s">
        <v>496</v>
      </c>
      <c r="O1091" s="6" t="s">
        <v>213</v>
      </c>
      <c r="P1091" s="6" t="s">
        <v>48</v>
      </c>
      <c r="Q1091" s="6" t="s">
        <v>59</v>
      </c>
      <c r="R1091" s="6" t="s">
        <v>807</v>
      </c>
      <c r="S1091" s="6" t="s">
        <v>51</v>
      </c>
      <c r="T1091" s="9" t="s">
        <v>4374</v>
      </c>
      <c r="U1091" s="10">
        <v>3.0059999999999998</v>
      </c>
      <c r="V1091" s="10">
        <v>3</v>
      </c>
      <c r="W1091" s="11" t="e">
        <f>_xlfn.XLOOKUP(C1091,#REF!,#REF!,"S/I",0)</f>
        <v>#REF!</v>
      </c>
      <c r="X1091" s="11" t="str">
        <f>_xlfn.XLOOKUP($D1091,[2]Retiros_dinamica!$F:$F,[2]Retiros_dinamica!B:B,"S/I",0)</f>
        <v>S/I</v>
      </c>
      <c r="Y1091" s="11" t="str">
        <f>_xlfn.XLOOKUP($D1091,[2]Retiros_dinamica!$F:$F,[2]Retiros_dinamica!C:C,"S/I",0)</f>
        <v>S/I</v>
      </c>
      <c r="Z1091" s="11" t="str">
        <f>_xlfn.XLOOKUP($D1091,[2]Retiros_dinamica!$F:$F,[2]Retiros_dinamica!D:D,"S/I",0)</f>
        <v>S/I</v>
      </c>
      <c r="AA1091" s="11" t="str">
        <f>_xlfn.XLOOKUP($D1091,[2]Retiros_dinamica!$F:$F,[2]Retiros_dinamica!E:E,"S/I",0)</f>
        <v>S/I</v>
      </c>
      <c r="AB1091" s="6" t="str">
        <f>_xlfn.XLOOKUP(C1091,[2]CMg!$I$4:$I$106,[2]CMg!$M$4:$M$106,"----",0,1)</f>
        <v>----</v>
      </c>
      <c r="AC1091" s="6" t="str">
        <f>_xlfn.XLOOKUP(C1091,[2]CMg!$A$4:$A$106,[2]CMg!$B$4:$B$106,"----",0,1)</f>
        <v>----</v>
      </c>
      <c r="AD1091" s="6" t="str">
        <f>_xlfn.XLOOKUP(C1091,'[3]Promedio solar Cmg'!$A$4:$A$106,'[3]Promedio solar Cmg'!$B$4:$B$106,"----",0,1)</f>
        <v>----</v>
      </c>
      <c r="AH1091" s="12">
        <f>_xlfn.XLOOKUP($E1091,'[2]Balance económico'!$C:$C,'[2]Balance económico'!$D:$D,"-",0)</f>
        <v>4396731110.997694</v>
      </c>
      <c r="AI1091" s="12">
        <f>_xlfn.XLOOKUP($E1091,'[2]Balance económico'!$C:$C,'[2]Balance económico'!$E:$E,"-",0)</f>
        <v>523994600.26060003</v>
      </c>
      <c r="AJ1091" s="12" t="str">
        <f>_xlfn.XLOOKUP($E1091,'[2]Balance económico'!$C:$C,'[2]Balance económico'!$F:$F,"-",0)</f>
        <v>----</v>
      </c>
      <c r="AK1091" s="6" t="str">
        <f t="shared" si="52"/>
        <v>PPA</v>
      </c>
      <c r="AL1091" s="12" t="str" cm="1">
        <f t="array" ref="AL1091">IFERROR((X1091*[2]!Tabla2[Bloque A] + 'BD Centrales 2025'!Y545*[2]!Tabla2[Bloque B] + 'BD Centrales 2025'!Z545*[2]!Tabla2[Bloque C])*#REF!,"-")</f>
        <v>-</v>
      </c>
      <c r="AM1091" s="12" t="str">
        <f t="shared" si="53"/>
        <v>-</v>
      </c>
      <c r="AN1091" s="12">
        <f>IFERROR((AH1091+AI1091+AJ1091)/(SUMIFS($W$2:$W$1194,$E$2:$E$1194,E1091)*1000*#REF!),0)</f>
        <v>0</v>
      </c>
    </row>
    <row r="1092" spans="1:40" ht="14.4" x14ac:dyDescent="0.3">
      <c r="A1092" s="7">
        <v>2294</v>
      </c>
      <c r="B1092" s="7" t="s">
        <v>4375</v>
      </c>
      <c r="C1092" s="8" t="s">
        <v>4376</v>
      </c>
      <c r="D1092" s="6" t="s">
        <v>4377</v>
      </c>
      <c r="E1092" s="6" t="str">
        <f>_xlfn.XLOOKUP(D1092,'[2]Coordinados SEN'!$A:$A,'[2]Coordinados SEN'!$B:$B,"-",0)</f>
        <v>76.981.753-0</v>
      </c>
      <c r="F1092" s="6" t="s">
        <v>4377</v>
      </c>
      <c r="G1092" s="6">
        <f t="shared" si="51"/>
        <v>1</v>
      </c>
      <c r="H1092" s="6" t="s">
        <v>4378</v>
      </c>
      <c r="I1092" s="6" t="s">
        <v>2230</v>
      </c>
      <c r="J1092" s="6" t="str">
        <f>_xlfn.XLOOKUP(I1092,'[2]Barras CMg'!$E$2:$E$1527,'[2]Barras CMg'!$A$2:$A$1527,"------",0,1)</f>
        <v>------</v>
      </c>
      <c r="K1092" s="6">
        <v>1</v>
      </c>
      <c r="L1092" s="6">
        <v>2025</v>
      </c>
      <c r="M1092" s="6" t="s">
        <v>495</v>
      </c>
      <c r="N1092" s="6" t="s">
        <v>496</v>
      </c>
      <c r="O1092" s="6" t="s">
        <v>213</v>
      </c>
      <c r="P1092" s="6" t="s">
        <v>362</v>
      </c>
      <c r="Q1092" s="6" t="s">
        <v>363</v>
      </c>
      <c r="R1092" s="6" t="s">
        <v>2318</v>
      </c>
      <c r="S1092" s="6" t="s">
        <v>51</v>
      </c>
      <c r="T1092" s="9" t="s">
        <v>4379</v>
      </c>
      <c r="U1092" s="10">
        <v>5.2389999999999999</v>
      </c>
      <c r="V1092" s="10">
        <v>5.2</v>
      </c>
      <c r="W1092" s="11" t="e">
        <f>_xlfn.XLOOKUP(C1092,#REF!,#REF!,"S/I",0)</f>
        <v>#REF!</v>
      </c>
      <c r="X1092" s="11" t="str">
        <f>_xlfn.XLOOKUP($D1092,[2]Retiros_dinamica!$F:$F,[2]Retiros_dinamica!B:B,"S/I",0)</f>
        <v>S/I</v>
      </c>
      <c r="Y1092" s="11" t="str">
        <f>_xlfn.XLOOKUP($D1092,[2]Retiros_dinamica!$F:$F,[2]Retiros_dinamica!C:C,"S/I",0)</f>
        <v>S/I</v>
      </c>
      <c r="Z1092" s="11" t="str">
        <f>_xlfn.XLOOKUP($D1092,[2]Retiros_dinamica!$F:$F,[2]Retiros_dinamica!D:D,"S/I",0)</f>
        <v>S/I</v>
      </c>
      <c r="AA1092" s="11" t="str">
        <f>_xlfn.XLOOKUP($D1092,[2]Retiros_dinamica!$F:$F,[2]Retiros_dinamica!E:E,"S/I",0)</f>
        <v>S/I</v>
      </c>
      <c r="AB1092" s="6" t="str">
        <f>_xlfn.XLOOKUP(C1092,[2]CMg!$I$4:$I$106,[2]CMg!$M$4:$M$106,"----",0,1)</f>
        <v>----</v>
      </c>
      <c r="AC1092" s="6" t="str">
        <f>_xlfn.XLOOKUP(C1092,[2]CMg!$A$4:$A$106,[2]CMg!$B$4:$B$106,"----",0,1)</f>
        <v>----</v>
      </c>
      <c r="AD1092" s="6" t="str">
        <f>_xlfn.XLOOKUP(C1092,'[3]Promedio solar Cmg'!$A$4:$A$106,'[3]Promedio solar Cmg'!$B$4:$B$106,"----",0,1)</f>
        <v>----</v>
      </c>
      <c r="AH1092" s="12">
        <f>_xlfn.XLOOKUP($E1092,'[2]Balance económico'!$C:$C,'[2]Balance económico'!$D:$D,"-",0)</f>
        <v>597377100.42285085</v>
      </c>
      <c r="AI1092" s="12">
        <f>_xlfn.XLOOKUP($E1092,'[2]Balance económico'!$C:$C,'[2]Balance económico'!$E:$E,"-",0)</f>
        <v>59198097.164400004</v>
      </c>
      <c r="AJ1092" s="12" t="str">
        <f>_xlfn.XLOOKUP($E1092,'[2]Balance económico'!$C:$C,'[2]Balance económico'!$F:$F,"-",0)</f>
        <v>----</v>
      </c>
      <c r="AK1092" s="6" t="str">
        <f t="shared" si="52"/>
        <v>PPA</v>
      </c>
      <c r="AL1092" s="12" t="str" cm="1">
        <f t="array" ref="AL1092">IFERROR((X1092*[2]!Tabla2[Bloque A] + 'BD Centrales 2025'!Y309*[2]!Tabla2[Bloque B] + 'BD Centrales 2025'!Z309*[2]!Tabla2[Bloque C])*#REF!,"-")</f>
        <v>-</v>
      </c>
      <c r="AM1092" s="12" t="str">
        <f t="shared" si="53"/>
        <v>-</v>
      </c>
      <c r="AN1092" s="12">
        <f>IFERROR((AH1092+AI1092+AJ1092)/(SUMIFS($W$2:$W$1194,$E$2:$E$1194,E1092)*1000*#REF!),0)</f>
        <v>0</v>
      </c>
    </row>
    <row r="1093" spans="1:40" ht="14.4" x14ac:dyDescent="0.3">
      <c r="A1093" s="7">
        <v>2297</v>
      </c>
      <c r="B1093" s="7" t="s">
        <v>4380</v>
      </c>
      <c r="C1093" s="8" t="s">
        <v>4381</v>
      </c>
      <c r="D1093" s="6" t="s">
        <v>4382</v>
      </c>
      <c r="E1093" s="6" t="str">
        <f>_xlfn.XLOOKUP(D1093,'[2]Coordinados SEN'!$A:$A,'[2]Coordinados SEN'!$B:$B,"-",0)</f>
        <v>76.738.835-7</v>
      </c>
      <c r="F1093" s="6" t="s">
        <v>4382</v>
      </c>
      <c r="G1093" s="6">
        <f t="shared" si="51"/>
        <v>1</v>
      </c>
      <c r="H1093" s="6" t="s">
        <v>4383</v>
      </c>
      <c r="I1093" s="6" t="s">
        <v>2373</v>
      </c>
      <c r="J1093" s="6" t="str">
        <f>_xlfn.XLOOKUP(I1093,'[2]Barras CMg'!$E$2:$E$1527,'[2]Barras CMg'!$A$2:$A$1527,"------",0,1)</f>
        <v>------</v>
      </c>
      <c r="K1093" s="6" t="s">
        <v>397</v>
      </c>
      <c r="L1093" s="6">
        <v>2025</v>
      </c>
      <c r="M1093" s="6" t="s">
        <v>495</v>
      </c>
      <c r="N1093" s="6" t="s">
        <v>496</v>
      </c>
      <c r="O1093" s="6" t="s">
        <v>213</v>
      </c>
      <c r="P1093" s="6" t="s">
        <v>90</v>
      </c>
      <c r="Q1093" s="6" t="s">
        <v>868</v>
      </c>
      <c r="R1093" s="6" t="s">
        <v>1461</v>
      </c>
      <c r="S1093" s="6" t="s">
        <v>51</v>
      </c>
      <c r="T1093" s="9" t="s">
        <v>4384</v>
      </c>
      <c r="U1093" s="10">
        <v>6.01</v>
      </c>
      <c r="V1093" s="10">
        <v>6</v>
      </c>
      <c r="W1093" s="11" t="e">
        <f>_xlfn.XLOOKUP(C1093,#REF!,#REF!,"S/I",0)</f>
        <v>#REF!</v>
      </c>
      <c r="X1093" s="11" t="str">
        <f>_xlfn.XLOOKUP($D1093,[2]Retiros_dinamica!$F:$F,[2]Retiros_dinamica!B:B,"S/I",0)</f>
        <v>S/I</v>
      </c>
      <c r="Y1093" s="11" t="str">
        <f>_xlfn.XLOOKUP($D1093,[2]Retiros_dinamica!$F:$F,[2]Retiros_dinamica!C:C,"S/I",0)</f>
        <v>S/I</v>
      </c>
      <c r="Z1093" s="11" t="str">
        <f>_xlfn.XLOOKUP($D1093,[2]Retiros_dinamica!$F:$F,[2]Retiros_dinamica!D:D,"S/I",0)</f>
        <v>S/I</v>
      </c>
      <c r="AA1093" s="11" t="str">
        <f>_xlfn.XLOOKUP($D1093,[2]Retiros_dinamica!$F:$F,[2]Retiros_dinamica!E:E,"S/I",0)</f>
        <v>S/I</v>
      </c>
      <c r="AB1093" s="6" t="str">
        <f>_xlfn.XLOOKUP(C1093,[2]CMg!$I$4:$I$106,[2]CMg!$M$4:$M$106,"----",0,1)</f>
        <v>----</v>
      </c>
      <c r="AC1093" s="6" t="str">
        <f>_xlfn.XLOOKUP(C1093,[2]CMg!$A$4:$A$106,[2]CMg!$B$4:$B$106,"----",0,1)</f>
        <v>----</v>
      </c>
      <c r="AD1093" s="6" t="str">
        <f>_xlfn.XLOOKUP(C1093,'[3]Promedio solar Cmg'!$A$4:$A$106,'[3]Promedio solar Cmg'!$B$4:$B$106,"----",0,1)</f>
        <v>----</v>
      </c>
      <c r="AH1093" s="12">
        <f>_xlfn.XLOOKUP($E1093,'[2]Balance económico'!$C:$C,'[2]Balance económico'!$D:$D,"-",0)</f>
        <v>567298000.28272414</v>
      </c>
      <c r="AI1093" s="12">
        <f>_xlfn.XLOOKUP($E1093,'[2]Balance económico'!$C:$C,'[2]Balance económico'!$E:$E,"-",0)</f>
        <v>71437229.018600002</v>
      </c>
      <c r="AJ1093" s="12" t="str">
        <f>_xlfn.XLOOKUP($E1093,'[2]Balance económico'!$C:$C,'[2]Balance económico'!$F:$F,"-",0)</f>
        <v>----</v>
      </c>
      <c r="AK1093" s="6" t="str">
        <f t="shared" si="52"/>
        <v>PPA</v>
      </c>
      <c r="AL1093" s="12" t="str" cm="1">
        <f t="array" ref="AL1093">IFERROR((X1093*[2]!Tabla2[Bloque A] + 'BD Centrales 2025'!Y320*[2]!Tabla2[Bloque B] + 'BD Centrales 2025'!Z320*[2]!Tabla2[Bloque C])*#REF!,"-")</f>
        <v>-</v>
      </c>
      <c r="AM1093" s="12" t="str">
        <f t="shared" si="53"/>
        <v>-</v>
      </c>
      <c r="AN1093" s="12">
        <f>IFERROR((AH1093+AI1093+AJ1093)/(SUMIFS($W$2:$W$1194,$E$2:$E$1194,E1093)*1000*#REF!),0)</f>
        <v>0</v>
      </c>
    </row>
    <row r="1094" spans="1:40" ht="14.4" x14ac:dyDescent="0.3">
      <c r="A1094" s="7">
        <v>2298</v>
      </c>
      <c r="B1094" s="7" t="s">
        <v>4385</v>
      </c>
      <c r="C1094" s="8" t="s">
        <v>4386</v>
      </c>
      <c r="D1094" s="6" t="s">
        <v>4387</v>
      </c>
      <c r="E1094" s="6" t="str">
        <f>_xlfn.XLOOKUP(D1094,'[2]Coordinados SEN'!$A:$A,'[2]Coordinados SEN'!$B:$B,"-",0)</f>
        <v>77.152.866-K</v>
      </c>
      <c r="F1094" s="6" t="s">
        <v>4387</v>
      </c>
      <c r="G1094" s="6">
        <f t="shared" si="51"/>
        <v>1</v>
      </c>
      <c r="H1094" s="6" t="s">
        <v>4388</v>
      </c>
      <c r="I1094" s="6" t="s">
        <v>1814</v>
      </c>
      <c r="J1094" s="6" t="str">
        <f>_xlfn.XLOOKUP(I1094,'[2]Barras CMg'!$E$2:$E$1527,'[2]Barras CMg'!$A$2:$A$1527,"------",0,1)</f>
        <v>------</v>
      </c>
      <c r="K1094" s="6" t="s">
        <v>397</v>
      </c>
      <c r="L1094" s="6">
        <v>2025</v>
      </c>
      <c r="M1094" s="6" t="s">
        <v>495</v>
      </c>
      <c r="N1094" s="6" t="s">
        <v>496</v>
      </c>
      <c r="O1094" s="6" t="s">
        <v>213</v>
      </c>
      <c r="P1094" s="6" t="s">
        <v>106</v>
      </c>
      <c r="Q1094" s="6" t="s">
        <v>243</v>
      </c>
      <c r="R1094" s="6" t="s">
        <v>1835</v>
      </c>
      <c r="S1094" s="6" t="s">
        <v>51</v>
      </c>
      <c r="T1094" s="9" t="s">
        <v>4389</v>
      </c>
      <c r="U1094" s="10">
        <v>2.6</v>
      </c>
      <c r="V1094" s="10">
        <v>2.6</v>
      </c>
      <c r="W1094" s="11" t="e">
        <f>_xlfn.XLOOKUP(C1094,#REF!,#REF!,"S/I",0)</f>
        <v>#REF!</v>
      </c>
      <c r="X1094" s="11" t="str">
        <f>_xlfn.XLOOKUP($D1094,[2]Retiros_dinamica!$F:$F,[2]Retiros_dinamica!B:B,"S/I",0)</f>
        <v>S/I</v>
      </c>
      <c r="Y1094" s="11" t="str">
        <f>_xlfn.XLOOKUP($D1094,[2]Retiros_dinamica!$F:$F,[2]Retiros_dinamica!C:C,"S/I",0)</f>
        <v>S/I</v>
      </c>
      <c r="Z1094" s="11" t="str">
        <f>_xlfn.XLOOKUP($D1094,[2]Retiros_dinamica!$F:$F,[2]Retiros_dinamica!D:D,"S/I",0)</f>
        <v>S/I</v>
      </c>
      <c r="AA1094" s="11" t="str">
        <f>_xlfn.XLOOKUP($D1094,[2]Retiros_dinamica!$F:$F,[2]Retiros_dinamica!E:E,"S/I",0)</f>
        <v>S/I</v>
      </c>
      <c r="AB1094" s="6" t="str">
        <f>_xlfn.XLOOKUP(C1094,[2]CMg!$I$4:$I$106,[2]CMg!$M$4:$M$106,"----",0,1)</f>
        <v>----</v>
      </c>
      <c r="AC1094" s="6" t="str">
        <f>_xlfn.XLOOKUP(C1094,[2]CMg!$A$4:$A$106,[2]CMg!$B$4:$B$106,"----",0,1)</f>
        <v>----</v>
      </c>
      <c r="AD1094" s="6" t="str">
        <f>_xlfn.XLOOKUP(C1094,'[3]Promedio solar Cmg'!$A$4:$A$106,'[3]Promedio solar Cmg'!$B$4:$B$106,"----",0,1)</f>
        <v>----</v>
      </c>
      <c r="AH1094" s="12">
        <f>_xlfn.XLOOKUP($E1094,'[2]Balance económico'!$C:$C,'[2]Balance económico'!$D:$D,"-",0)</f>
        <v>256455167.00336117</v>
      </c>
      <c r="AI1094" s="12">
        <f>_xlfn.XLOOKUP($E1094,'[2]Balance económico'!$C:$C,'[2]Balance económico'!$E:$E,"-",0)</f>
        <v>31564555.8616</v>
      </c>
      <c r="AJ1094" s="12" t="str">
        <f>_xlfn.XLOOKUP($E1094,'[2]Balance económico'!$C:$C,'[2]Balance económico'!$F:$F,"-",0)</f>
        <v>----</v>
      </c>
      <c r="AK1094" s="6" t="str">
        <f t="shared" si="52"/>
        <v>PPA</v>
      </c>
      <c r="AL1094" s="12" t="str" cm="1">
        <f t="array" ref="AL1094">IFERROR((X1094*[2]!Tabla2[Bloque A] + 'BD Centrales 2025'!Y190*[2]!Tabla2[Bloque B] + 'BD Centrales 2025'!Z190*[2]!Tabla2[Bloque C])*#REF!,"-")</f>
        <v>-</v>
      </c>
      <c r="AM1094" s="12" t="str">
        <f t="shared" si="53"/>
        <v>-</v>
      </c>
      <c r="AN1094" s="12">
        <f>IFERROR((AH1094+AI1094+AJ1094)/(SUMIFS($W$2:$W$1194,$E$2:$E$1194,E1094)*1000*#REF!),0)</f>
        <v>0</v>
      </c>
    </row>
    <row r="1095" spans="1:40" ht="14.4" x14ac:dyDescent="0.3">
      <c r="A1095" s="7">
        <v>2300</v>
      </c>
      <c r="B1095" s="7" t="s">
        <v>4390</v>
      </c>
      <c r="C1095" s="8" t="s">
        <v>4391</v>
      </c>
      <c r="D1095" s="6" t="s">
        <v>4392</v>
      </c>
      <c r="E1095" s="6" t="str">
        <f>_xlfn.XLOOKUP(D1095,'[2]Coordinados SEN'!$A:$A,'[2]Coordinados SEN'!$B:$B,"-",0)</f>
        <v>76.466.305-5</v>
      </c>
      <c r="F1095" s="6" t="s">
        <v>4392</v>
      </c>
      <c r="G1095" s="6">
        <f t="shared" si="51"/>
        <v>1</v>
      </c>
      <c r="H1095" s="6" t="s">
        <v>2518</v>
      </c>
      <c r="I1095" s="6" t="s">
        <v>1250</v>
      </c>
      <c r="J1095" s="6" t="str">
        <f>_xlfn.XLOOKUP(I1095,'[2]Barras CMg'!$E$2:$E$1527,'[2]Barras CMg'!$A$2:$A$1527,"------",0,1)</f>
        <v>------</v>
      </c>
      <c r="K1095" s="6">
        <v>1</v>
      </c>
      <c r="L1095" s="6">
        <v>2025</v>
      </c>
      <c r="M1095" s="6" t="s">
        <v>495</v>
      </c>
      <c r="N1095" s="6" t="s">
        <v>496</v>
      </c>
      <c r="O1095" s="6" t="s">
        <v>213</v>
      </c>
      <c r="P1095" s="6" t="s">
        <v>189</v>
      </c>
      <c r="Q1095" s="6" t="s">
        <v>189</v>
      </c>
      <c r="R1095" s="6" t="s">
        <v>1244</v>
      </c>
      <c r="S1095" s="6" t="s">
        <v>51</v>
      </c>
      <c r="T1095" s="9" t="s">
        <v>4393</v>
      </c>
      <c r="U1095" s="10">
        <v>6.02</v>
      </c>
      <c r="V1095" s="10">
        <v>6</v>
      </c>
      <c r="W1095" s="11" t="e">
        <f>_xlfn.XLOOKUP(C1095,#REF!,#REF!,"S/I",0)</f>
        <v>#REF!</v>
      </c>
      <c r="X1095" s="11">
        <f>_xlfn.XLOOKUP($D1095,[2]Retiros_dinamica!$F:$F,[2]Retiros_dinamica!B:B,"S/I",0)</f>
        <v>55354.653900745448</v>
      </c>
      <c r="Y1095" s="11">
        <f>_xlfn.XLOOKUP($D1095,[2]Retiros_dinamica!$F:$F,[2]Retiros_dinamica!C:C,"S/I",0)</f>
        <v>59693.660512257047</v>
      </c>
      <c r="Z1095" s="11">
        <f>_xlfn.XLOOKUP($D1095,[2]Retiros_dinamica!$F:$F,[2]Retiros_dinamica!D:D,"S/I",0)</f>
        <v>30253.4403680582</v>
      </c>
      <c r="AA1095" s="11">
        <f>_xlfn.XLOOKUP($D1095,[2]Retiros_dinamica!$F:$F,[2]Retiros_dinamica!E:E,"S/I",0)</f>
        <v>145301.75478106068</v>
      </c>
      <c r="AB1095" s="6" t="str">
        <f>_xlfn.XLOOKUP(C1095,[2]CMg!$I$4:$I$106,[2]CMg!$M$4:$M$106,"----",0,1)</f>
        <v>----</v>
      </c>
      <c r="AC1095" s="6" t="str">
        <f>_xlfn.XLOOKUP(C1095,[2]CMg!$A$4:$A$106,[2]CMg!$B$4:$B$106,"----",0,1)</f>
        <v>----</v>
      </c>
      <c r="AD1095" s="6" t="str">
        <f>_xlfn.XLOOKUP(C1095,'[3]Promedio solar Cmg'!$A$4:$A$106,'[3]Promedio solar Cmg'!$B$4:$B$106,"----",0,1)</f>
        <v>----</v>
      </c>
      <c r="AH1095" s="12">
        <f>_xlfn.XLOOKUP($E1095,'[2]Balance económico'!$C:$C,'[2]Balance económico'!$D:$D,"-",0)</f>
        <v>818928482.68605733</v>
      </c>
      <c r="AI1095" s="12">
        <f>_xlfn.XLOOKUP($E1095,'[2]Balance económico'!$C:$C,'[2]Balance económico'!$E:$E,"-",0)</f>
        <v>83068080.538400009</v>
      </c>
      <c r="AJ1095" s="12" t="str">
        <f>_xlfn.XLOOKUP($E1095,'[2]Balance económico'!$C:$C,'[2]Balance económico'!$F:$F,"-",0)</f>
        <v>----</v>
      </c>
      <c r="AK1095" s="6" t="str">
        <f t="shared" si="52"/>
        <v>PPA</v>
      </c>
      <c r="AL1095" s="12" t="str" cm="1">
        <f t="array" ref="AL1095">IFERROR((X1095*[2]!Tabla2[Bloque A] + 'BD Centrales 2025'!Y339*[2]!Tabla2[Bloque B] + 'BD Centrales 2025'!Z339*[2]!Tabla2[Bloque C])*#REF!,"-")</f>
        <v>-</v>
      </c>
      <c r="AM1095" s="12" t="str">
        <f t="shared" si="53"/>
        <v>-</v>
      </c>
      <c r="AN1095" s="12">
        <f>IFERROR((AH1095+AI1095+AJ1095)/(SUMIFS($W$2:$W$1194,$E$2:$E$1194,E1095)*1000*#REF!),0)</f>
        <v>0</v>
      </c>
    </row>
    <row r="1096" spans="1:40" ht="14.4" x14ac:dyDescent="0.3">
      <c r="A1096" s="7">
        <v>2301</v>
      </c>
      <c r="B1096" s="7" t="s">
        <v>4394</v>
      </c>
      <c r="C1096" s="8" t="s">
        <v>4395</v>
      </c>
      <c r="D1096" s="6" t="s">
        <v>1308</v>
      </c>
      <c r="E1096" s="6" t="str">
        <f>_xlfn.XLOOKUP(D1096,'[2]Coordinados SEN'!$A:$A,'[2]Coordinados SEN'!$B:$B,"-",0)</f>
        <v>77.810.911-5</v>
      </c>
      <c r="F1096" s="6" t="s">
        <v>4396</v>
      </c>
      <c r="G1096" s="6">
        <f t="shared" si="51"/>
        <v>8</v>
      </c>
      <c r="H1096" s="6" t="s">
        <v>4397</v>
      </c>
      <c r="I1096" s="6" t="s">
        <v>1898</v>
      </c>
      <c r="J1096" s="6" t="str">
        <f>_xlfn.XLOOKUP(I1096,'[2]Barras CMg'!$E$2:$E$1527,'[2]Barras CMg'!$A$2:$A$1527,"------",0,1)</f>
        <v>S.VICENTETT___013</v>
      </c>
      <c r="K1096" s="6" t="s">
        <v>397</v>
      </c>
      <c r="L1096" s="6">
        <v>2025</v>
      </c>
      <c r="M1096" s="6" t="s">
        <v>495</v>
      </c>
      <c r="N1096" s="6" t="s">
        <v>496</v>
      </c>
      <c r="O1096" s="6" t="s">
        <v>213</v>
      </c>
      <c r="P1096" s="6" t="s">
        <v>106</v>
      </c>
      <c r="Q1096" s="6" t="s">
        <v>243</v>
      </c>
      <c r="R1096" s="6" t="s">
        <v>1153</v>
      </c>
      <c r="S1096" s="6" t="s">
        <v>51</v>
      </c>
      <c r="T1096" s="9" t="s">
        <v>4359</v>
      </c>
      <c r="U1096" s="10">
        <v>6.02</v>
      </c>
      <c r="V1096" s="10">
        <v>6</v>
      </c>
      <c r="W1096" s="11" t="e">
        <f>_xlfn.XLOOKUP(C1096,#REF!,#REF!,"S/I",0)</f>
        <v>#REF!</v>
      </c>
      <c r="X1096" s="11" t="str">
        <f>_xlfn.XLOOKUP($D1096,[2]Retiros_dinamica!$F:$F,[2]Retiros_dinamica!B:B,"S/I",0)</f>
        <v>S/I</v>
      </c>
      <c r="Y1096" s="11" t="str">
        <f>_xlfn.XLOOKUP($D1096,[2]Retiros_dinamica!$F:$F,[2]Retiros_dinamica!C:C,"S/I",0)</f>
        <v>S/I</v>
      </c>
      <c r="Z1096" s="11" t="str">
        <f>_xlfn.XLOOKUP($D1096,[2]Retiros_dinamica!$F:$F,[2]Retiros_dinamica!D:D,"S/I",0)</f>
        <v>S/I</v>
      </c>
      <c r="AA1096" s="11" t="str">
        <f>_xlfn.XLOOKUP($D1096,[2]Retiros_dinamica!$F:$F,[2]Retiros_dinamica!E:E,"S/I",0)</f>
        <v>S/I</v>
      </c>
      <c r="AB1096" s="6" t="str">
        <f>_xlfn.XLOOKUP(C1096,[2]CMg!$I$4:$I$106,[2]CMg!$M$4:$M$106,"----",0,1)</f>
        <v>----</v>
      </c>
      <c r="AC1096" s="6" t="str">
        <f>_xlfn.XLOOKUP(C1096,[2]CMg!$A$4:$A$106,[2]CMg!$B$4:$B$106,"----",0,1)</f>
        <v>----</v>
      </c>
      <c r="AD1096" s="6" t="str">
        <f>_xlfn.XLOOKUP(C1096,'[3]Promedio solar Cmg'!$A$4:$A$106,'[3]Promedio solar Cmg'!$B$4:$B$106,"----",0,1)</f>
        <v>----</v>
      </c>
      <c r="AH1096" s="12">
        <f>_xlfn.XLOOKUP($E1096,'[2]Balance económico'!$C:$C,'[2]Balance económico'!$D:$D,"-",0)</f>
        <v>2984711096.9386449</v>
      </c>
      <c r="AI1096" s="12">
        <f>_xlfn.XLOOKUP($E1096,'[2]Balance económico'!$C:$C,'[2]Balance económico'!$E:$E,"-",0)</f>
        <v>321112446.4774</v>
      </c>
      <c r="AJ1096" s="12" t="str">
        <f>_xlfn.XLOOKUP($E1096,'[2]Balance económico'!$C:$C,'[2]Balance económico'!$F:$F,"-",0)</f>
        <v>----</v>
      </c>
      <c r="AK1096" s="6" t="str">
        <f t="shared" si="52"/>
        <v>PPA</v>
      </c>
      <c r="AL1096" s="12" t="str" cm="1">
        <f t="array" ref="AL1096">IFERROR((X1096*[2]!Tabla2[Bloque A] + 'BD Centrales 2025'!Y503*[2]!Tabla2[Bloque B] + 'BD Centrales 2025'!Z503*[2]!Tabla2[Bloque C])*#REF!,"-")</f>
        <v>-</v>
      </c>
      <c r="AM1096" s="12" t="str">
        <f t="shared" si="53"/>
        <v>-</v>
      </c>
      <c r="AN1096" s="12">
        <f>IFERROR((AH1096+AI1096+AJ1096)/(SUMIFS($W$2:$W$1194,$E$2:$E$1194,E1096)*1000*#REF!),0)</f>
        <v>0</v>
      </c>
    </row>
    <row r="1097" spans="1:40" ht="14.4" x14ac:dyDescent="0.3">
      <c r="A1097" s="7">
        <v>2302</v>
      </c>
      <c r="B1097" s="7" t="s">
        <v>4398</v>
      </c>
      <c r="C1097" s="8" t="s">
        <v>4399</v>
      </c>
      <c r="D1097" s="6" t="s">
        <v>4400</v>
      </c>
      <c r="E1097" s="6" t="str">
        <f>_xlfn.XLOOKUP(D1097,'[2]Coordinados SEN'!$A:$A,'[2]Coordinados SEN'!$B:$B,"-",0)</f>
        <v>76.967.747-K</v>
      </c>
      <c r="F1097" s="6" t="s">
        <v>4400</v>
      </c>
      <c r="G1097" s="6">
        <f t="shared" si="51"/>
        <v>2</v>
      </c>
      <c r="H1097" s="6" t="s">
        <v>4401</v>
      </c>
      <c r="I1097" s="6" t="s">
        <v>3841</v>
      </c>
      <c r="J1097" s="6" t="str">
        <f>_xlfn.XLOOKUP(I1097,'[2]Barras CMg'!$E$2:$E$1527,'[2]Barras CMg'!$A$2:$A$1527,"------",0,1)</f>
        <v>------</v>
      </c>
      <c r="K1097" s="6" t="s">
        <v>397</v>
      </c>
      <c r="L1097" s="6">
        <v>2025</v>
      </c>
      <c r="M1097" s="6" t="s">
        <v>495</v>
      </c>
      <c r="N1097" s="6" t="s">
        <v>496</v>
      </c>
      <c r="O1097" s="6" t="s">
        <v>213</v>
      </c>
      <c r="P1097" s="6" t="s">
        <v>68</v>
      </c>
      <c r="Q1097" s="6" t="s">
        <v>68</v>
      </c>
      <c r="R1097" s="6" t="s">
        <v>2324</v>
      </c>
      <c r="S1097" s="6" t="s">
        <v>51</v>
      </c>
      <c r="T1097" s="9" t="s">
        <v>4271</v>
      </c>
      <c r="U1097" s="10">
        <v>1.0089999999999999</v>
      </c>
      <c r="V1097" s="10">
        <v>1</v>
      </c>
      <c r="W1097" s="11" t="e">
        <f>_xlfn.XLOOKUP(C1097,#REF!,#REF!,"S/I",0)</f>
        <v>#REF!</v>
      </c>
      <c r="X1097" s="11" t="str">
        <f>_xlfn.XLOOKUP($D1097,[2]Retiros_dinamica!$F:$F,[2]Retiros_dinamica!B:B,"S/I",0)</f>
        <v>S/I</v>
      </c>
      <c r="Y1097" s="11" t="str">
        <f>_xlfn.XLOOKUP($D1097,[2]Retiros_dinamica!$F:$F,[2]Retiros_dinamica!C:C,"S/I",0)</f>
        <v>S/I</v>
      </c>
      <c r="Z1097" s="11" t="str">
        <f>_xlfn.XLOOKUP($D1097,[2]Retiros_dinamica!$F:$F,[2]Retiros_dinamica!D:D,"S/I",0)</f>
        <v>S/I</v>
      </c>
      <c r="AA1097" s="11" t="str">
        <f>_xlfn.XLOOKUP($D1097,[2]Retiros_dinamica!$F:$F,[2]Retiros_dinamica!E:E,"S/I",0)</f>
        <v>S/I</v>
      </c>
      <c r="AB1097" s="6" t="str">
        <f>_xlfn.XLOOKUP(C1097,[2]CMg!$I$4:$I$106,[2]CMg!$M$4:$M$106,"----",0,1)</f>
        <v>----</v>
      </c>
      <c r="AC1097" s="6" t="str">
        <f>_xlfn.XLOOKUP(C1097,[2]CMg!$A$4:$A$106,[2]CMg!$B$4:$B$106,"----",0,1)</f>
        <v>----</v>
      </c>
      <c r="AD1097" s="6" t="str">
        <f>_xlfn.XLOOKUP(C1097,'[3]Promedio solar Cmg'!$A$4:$A$106,'[3]Promedio solar Cmg'!$B$4:$B$106,"----",0,1)</f>
        <v>----</v>
      </c>
      <c r="AH1097" s="12">
        <f>_xlfn.XLOOKUP($E1097,'[2]Balance económico'!$C:$C,'[2]Balance económico'!$D:$D,"-",0)</f>
        <v>588417203.36461723</v>
      </c>
      <c r="AI1097" s="12">
        <f>_xlfn.XLOOKUP($E1097,'[2]Balance económico'!$C:$C,'[2]Balance económico'!$E:$E,"-",0)</f>
        <v>35558300.852799997</v>
      </c>
      <c r="AJ1097" s="12" t="str">
        <f>_xlfn.XLOOKUP($E1097,'[2]Balance económico'!$C:$C,'[2]Balance económico'!$F:$F,"-",0)</f>
        <v>----</v>
      </c>
      <c r="AK1097" s="6" t="str">
        <f t="shared" si="52"/>
        <v>PPA</v>
      </c>
      <c r="AL1097" s="12" t="str" cm="1">
        <f t="array" ref="AL1097">IFERROR((X1097*[2]!Tabla2[Bloque A] + 'BD Centrales 2025'!Y226*[2]!Tabla2[Bloque B] + 'BD Centrales 2025'!Z226*[2]!Tabla2[Bloque C])*#REF!,"-")</f>
        <v>-</v>
      </c>
      <c r="AM1097" s="12" t="str">
        <f t="shared" si="53"/>
        <v>-</v>
      </c>
      <c r="AN1097" s="12">
        <f>IFERROR((AH1097+AI1097+AJ1097)/(SUMIFS($W$2:$W$1194,$E$2:$E$1194,E1097)*1000*#REF!),0)</f>
        <v>0</v>
      </c>
    </row>
    <row r="1098" spans="1:40" ht="14.4" x14ac:dyDescent="0.3">
      <c r="A1098" s="7">
        <v>2303</v>
      </c>
      <c r="B1098" s="7" t="s">
        <v>4402</v>
      </c>
      <c r="C1098" s="8" t="s">
        <v>4403</v>
      </c>
      <c r="D1098" s="6" t="s">
        <v>4404</v>
      </c>
      <c r="E1098" s="6" t="str">
        <f>_xlfn.XLOOKUP(D1098,'[2]Coordinados SEN'!$A:$A,'[2]Coordinados SEN'!$B:$B,"-",0)</f>
        <v>77.137.574-K</v>
      </c>
      <c r="F1098" s="6" t="s">
        <v>4404</v>
      </c>
      <c r="G1098" s="6">
        <f t="shared" si="51"/>
        <v>2</v>
      </c>
      <c r="H1098" s="6" t="s">
        <v>4405</v>
      </c>
      <c r="I1098" s="6" t="s">
        <v>3717</v>
      </c>
      <c r="J1098" s="6" t="str">
        <f>_xlfn.XLOOKUP(I1098,'[2]Barras CMg'!$E$2:$E$1527,'[2]Barras CMg'!$A$2:$A$1527,"------",0,1)</f>
        <v>------</v>
      </c>
      <c r="K1098" s="6">
        <v>1</v>
      </c>
      <c r="L1098" s="6">
        <v>2025</v>
      </c>
      <c r="M1098" s="6" t="s">
        <v>495</v>
      </c>
      <c r="N1098" s="6" t="s">
        <v>496</v>
      </c>
      <c r="O1098" s="6" t="s">
        <v>213</v>
      </c>
      <c r="P1098" s="6" t="s">
        <v>362</v>
      </c>
      <c r="Q1098" s="6" t="s">
        <v>363</v>
      </c>
      <c r="R1098" s="6" t="s">
        <v>364</v>
      </c>
      <c r="S1098" s="6" t="s">
        <v>51</v>
      </c>
      <c r="T1098" s="9" t="s">
        <v>4406</v>
      </c>
      <c r="U1098" s="10">
        <v>2.21</v>
      </c>
      <c r="V1098" s="10">
        <v>2.2000000000000002</v>
      </c>
      <c r="W1098" s="11" t="e">
        <f>_xlfn.XLOOKUP(C1098,#REF!,#REF!,"S/I",0)</f>
        <v>#REF!</v>
      </c>
      <c r="X1098" s="11" t="str">
        <f>_xlfn.XLOOKUP($D1098,[2]Retiros_dinamica!$F:$F,[2]Retiros_dinamica!B:B,"S/I",0)</f>
        <v>S/I</v>
      </c>
      <c r="Y1098" s="11" t="str">
        <f>_xlfn.XLOOKUP($D1098,[2]Retiros_dinamica!$F:$F,[2]Retiros_dinamica!C:C,"S/I",0)</f>
        <v>S/I</v>
      </c>
      <c r="Z1098" s="11" t="str">
        <f>_xlfn.XLOOKUP($D1098,[2]Retiros_dinamica!$F:$F,[2]Retiros_dinamica!D:D,"S/I",0)</f>
        <v>S/I</v>
      </c>
      <c r="AA1098" s="11" t="str">
        <f>_xlfn.XLOOKUP($D1098,[2]Retiros_dinamica!$F:$F,[2]Retiros_dinamica!E:E,"S/I",0)</f>
        <v>S/I</v>
      </c>
      <c r="AB1098" s="6" t="str">
        <f>_xlfn.XLOOKUP(C1098,[2]CMg!$I$4:$I$106,[2]CMg!$M$4:$M$106,"----",0,1)</f>
        <v>----</v>
      </c>
      <c r="AC1098" s="6" t="str">
        <f>_xlfn.XLOOKUP(C1098,[2]CMg!$A$4:$A$106,[2]CMg!$B$4:$B$106,"----",0,1)</f>
        <v>----</v>
      </c>
      <c r="AD1098" s="6" t="str">
        <f>_xlfn.XLOOKUP(C1098,'[3]Promedio solar Cmg'!$A$4:$A$106,'[3]Promedio solar Cmg'!$B$4:$B$106,"----",0,1)</f>
        <v>----</v>
      </c>
      <c r="AH1098" s="12">
        <f>_xlfn.XLOOKUP($E1098,'[2]Balance económico'!$C:$C,'[2]Balance económico'!$D:$D,"-",0)</f>
        <v>942263282.10903645</v>
      </c>
      <c r="AI1098" s="12">
        <f>_xlfn.XLOOKUP($E1098,'[2]Balance económico'!$C:$C,'[2]Balance económico'!$E:$E,"-",0)</f>
        <v>102545246.7464</v>
      </c>
      <c r="AJ1098" s="12" t="str">
        <f>_xlfn.XLOOKUP($E1098,'[2]Balance económico'!$C:$C,'[2]Balance económico'!$F:$F,"-",0)</f>
        <v>----</v>
      </c>
      <c r="AK1098" s="6" t="str">
        <f t="shared" si="52"/>
        <v>PPA</v>
      </c>
      <c r="AL1098" s="12" t="str" cm="1">
        <f t="array" ref="AL1098">IFERROR((X1098*[2]!Tabla2[Bloque A] + 'BD Centrales 2025'!Y375*[2]!Tabla2[Bloque B] + 'BD Centrales 2025'!Z375*[2]!Tabla2[Bloque C])*#REF!,"-")</f>
        <v>-</v>
      </c>
      <c r="AM1098" s="12" t="str">
        <f t="shared" si="53"/>
        <v>-</v>
      </c>
      <c r="AN1098" s="12">
        <f>IFERROR((AH1098+AI1098+AJ1098)/(SUMIFS($W$2:$W$1194,$E$2:$E$1194,E1098)*1000*#REF!),0)</f>
        <v>0</v>
      </c>
    </row>
    <row r="1099" spans="1:40" ht="14.4" x14ac:dyDescent="0.3">
      <c r="A1099" s="7">
        <v>2304</v>
      </c>
      <c r="B1099" s="7" t="s">
        <v>4407</v>
      </c>
      <c r="C1099" s="8" t="s">
        <v>4408</v>
      </c>
      <c r="D1099" s="6" t="s">
        <v>1908</v>
      </c>
      <c r="E1099" s="6" t="str">
        <f>_xlfn.XLOOKUP(D1099,'[2]Coordinados SEN'!$A:$A,'[2]Coordinados SEN'!$B:$B,"-",0)</f>
        <v>77.542.606-3</v>
      </c>
      <c r="F1099" s="6" t="s">
        <v>4409</v>
      </c>
      <c r="G1099" s="6">
        <f t="shared" si="51"/>
        <v>15</v>
      </c>
      <c r="H1099" s="6" t="s">
        <v>4410</v>
      </c>
      <c r="I1099" s="6" t="s">
        <v>4411</v>
      </c>
      <c r="J1099" s="6" t="str">
        <f>_xlfn.XLOOKUP(I1099,'[2]Barras CMg'!$E$2:$E$1527,'[2]Barras CMg'!$A$2:$A$1527,"------",0,1)</f>
        <v>------</v>
      </c>
      <c r="K1099" s="6" t="s">
        <v>397</v>
      </c>
      <c r="L1099" s="6">
        <v>2025</v>
      </c>
      <c r="M1099" s="6" t="s">
        <v>495</v>
      </c>
      <c r="N1099" s="6" t="s">
        <v>496</v>
      </c>
      <c r="O1099" s="6" t="s">
        <v>213</v>
      </c>
      <c r="P1099" s="6" t="s">
        <v>164</v>
      </c>
      <c r="Q1099" s="6" t="s">
        <v>371</v>
      </c>
      <c r="R1099" s="6" t="s">
        <v>2362</v>
      </c>
      <c r="S1099" s="6" t="s">
        <v>4412</v>
      </c>
      <c r="T1099" s="9" t="s">
        <v>4412</v>
      </c>
      <c r="U1099" s="10">
        <v>9.0045000000000002</v>
      </c>
      <c r="V1099" s="10">
        <v>9</v>
      </c>
      <c r="W1099" s="11" t="e">
        <f>_xlfn.XLOOKUP(C1099,#REF!,#REF!,"S/I",0)</f>
        <v>#REF!</v>
      </c>
      <c r="X1099" s="11" t="str">
        <f>_xlfn.XLOOKUP($D1099,[2]Retiros_dinamica!$F:$F,[2]Retiros_dinamica!B:B,"S/I",0)</f>
        <v>S/I</v>
      </c>
      <c r="Y1099" s="11" t="str">
        <f>_xlfn.XLOOKUP($D1099,[2]Retiros_dinamica!$F:$F,[2]Retiros_dinamica!C:C,"S/I",0)</f>
        <v>S/I</v>
      </c>
      <c r="Z1099" s="11" t="str">
        <f>_xlfn.XLOOKUP($D1099,[2]Retiros_dinamica!$F:$F,[2]Retiros_dinamica!D:D,"S/I",0)</f>
        <v>S/I</v>
      </c>
      <c r="AA1099" s="11" t="str">
        <f>_xlfn.XLOOKUP($D1099,[2]Retiros_dinamica!$F:$F,[2]Retiros_dinamica!E:E,"S/I",0)</f>
        <v>S/I</v>
      </c>
      <c r="AB1099" s="6" t="str">
        <f>_xlfn.XLOOKUP(C1099,[2]CMg!$I$4:$I$106,[2]CMg!$M$4:$M$106,"----",0,1)</f>
        <v>----</v>
      </c>
      <c r="AC1099" s="6" t="str">
        <f>_xlfn.XLOOKUP(C1099,[2]CMg!$A$4:$A$106,[2]CMg!$B$4:$B$106,"----",0,1)</f>
        <v>----</v>
      </c>
      <c r="AD1099" s="6" t="str">
        <f>_xlfn.XLOOKUP(C1099,'[3]Promedio solar Cmg'!$A$4:$A$106,'[3]Promedio solar Cmg'!$B$4:$B$106,"----",0,1)</f>
        <v>----</v>
      </c>
      <c r="AH1099" s="12">
        <f>_xlfn.XLOOKUP($E1099,'[2]Balance económico'!$C:$C,'[2]Balance económico'!$D:$D,"-",0)</f>
        <v>5234278909.4674969</v>
      </c>
      <c r="AI1099" s="12">
        <f>_xlfn.XLOOKUP($E1099,'[2]Balance económico'!$C:$C,'[2]Balance económico'!$E:$E,"-",0)</f>
        <v>612986473.29659998</v>
      </c>
      <c r="AJ1099" s="12" t="str">
        <f>_xlfn.XLOOKUP($E1099,'[2]Balance económico'!$C:$C,'[2]Balance económico'!$F:$F,"-",0)</f>
        <v>----</v>
      </c>
      <c r="AK1099" s="6" t="str">
        <f t="shared" si="52"/>
        <v>PPA</v>
      </c>
      <c r="AL1099" s="12" t="str" cm="1">
        <f t="array" ref="AL1099">IFERROR((X1099*[2]!Tabla2[Bloque A] + 'BD Centrales 2025'!Y570*[2]!Tabla2[Bloque B] + 'BD Centrales 2025'!Z570*[2]!Tabla2[Bloque C])*#REF!,"-")</f>
        <v>-</v>
      </c>
      <c r="AM1099" s="12" t="str">
        <f t="shared" si="53"/>
        <v>-</v>
      </c>
      <c r="AN1099" s="12">
        <f>IFERROR((AH1099+AI1099+AJ1099)/(SUMIFS($W$2:$W$1194,$E$2:$E$1194,E1099)*1000*#REF!),0)</f>
        <v>0</v>
      </c>
    </row>
    <row r="1100" spans="1:40" ht="14.4" x14ac:dyDescent="0.3">
      <c r="A1100" s="7">
        <v>2305</v>
      </c>
      <c r="B1100" s="7" t="s">
        <v>4413</v>
      </c>
      <c r="C1100" s="8" t="s">
        <v>4414</v>
      </c>
      <c r="D1100" s="6" t="s">
        <v>4400</v>
      </c>
      <c r="E1100" s="6" t="str">
        <f>_xlfn.XLOOKUP(D1100,'[2]Coordinados SEN'!$A:$A,'[2]Coordinados SEN'!$B:$B,"-",0)</f>
        <v>76.967.747-K</v>
      </c>
      <c r="F1100" s="6" t="s">
        <v>4400</v>
      </c>
      <c r="G1100" s="6">
        <f t="shared" si="51"/>
        <v>2</v>
      </c>
      <c r="H1100" s="6" t="s">
        <v>4415</v>
      </c>
      <c r="I1100" s="6" t="s">
        <v>3841</v>
      </c>
      <c r="J1100" s="6" t="str">
        <f>_xlfn.XLOOKUP(I1100,'[2]Barras CMg'!$E$2:$E$1527,'[2]Barras CMg'!$A$2:$A$1527,"------",0,1)</f>
        <v>------</v>
      </c>
      <c r="K1100" s="6" t="s">
        <v>397</v>
      </c>
      <c r="L1100" s="6">
        <v>2025</v>
      </c>
      <c r="M1100" s="6" t="s">
        <v>495</v>
      </c>
      <c r="N1100" s="6" t="s">
        <v>496</v>
      </c>
      <c r="O1100" s="6" t="s">
        <v>213</v>
      </c>
      <c r="P1100" s="6" t="s">
        <v>68</v>
      </c>
      <c r="Q1100" s="6" t="s">
        <v>68</v>
      </c>
      <c r="R1100" s="6" t="s">
        <v>2324</v>
      </c>
      <c r="S1100" s="6" t="s">
        <v>51</v>
      </c>
      <c r="T1100" s="9" t="s">
        <v>4416</v>
      </c>
      <c r="U1100" s="10">
        <v>4.04</v>
      </c>
      <c r="V1100" s="10">
        <v>4</v>
      </c>
      <c r="W1100" s="11" t="e">
        <f>_xlfn.XLOOKUP(C1100,#REF!,#REF!,"S/I",0)</f>
        <v>#REF!</v>
      </c>
      <c r="X1100" s="11" t="str">
        <f>_xlfn.XLOOKUP($D1100,[2]Retiros_dinamica!$F:$F,[2]Retiros_dinamica!B:B,"S/I",0)</f>
        <v>S/I</v>
      </c>
      <c r="Y1100" s="11" t="str">
        <f>_xlfn.XLOOKUP($D1100,[2]Retiros_dinamica!$F:$F,[2]Retiros_dinamica!C:C,"S/I",0)</f>
        <v>S/I</v>
      </c>
      <c r="Z1100" s="11" t="str">
        <f>_xlfn.XLOOKUP($D1100,[2]Retiros_dinamica!$F:$F,[2]Retiros_dinamica!D:D,"S/I",0)</f>
        <v>S/I</v>
      </c>
      <c r="AA1100" s="11" t="str">
        <f>_xlfn.XLOOKUP($D1100,[2]Retiros_dinamica!$F:$F,[2]Retiros_dinamica!E:E,"S/I",0)</f>
        <v>S/I</v>
      </c>
      <c r="AB1100" s="6" t="str">
        <f>_xlfn.XLOOKUP(C1100,[2]CMg!$I$4:$I$106,[2]CMg!$M$4:$M$106,"----",0,1)</f>
        <v>----</v>
      </c>
      <c r="AC1100" s="6" t="str">
        <f>_xlfn.XLOOKUP(C1100,[2]CMg!$A$4:$A$106,[2]CMg!$B$4:$B$106,"----",0,1)</f>
        <v>----</v>
      </c>
      <c r="AD1100" s="6" t="str">
        <f>_xlfn.XLOOKUP(C1100,'[3]Promedio solar Cmg'!$A$4:$A$106,'[3]Promedio solar Cmg'!$B$4:$B$106,"----",0,1)</f>
        <v>----</v>
      </c>
      <c r="AH1100" s="12">
        <f>_xlfn.XLOOKUP($E1100,'[2]Balance económico'!$C:$C,'[2]Balance económico'!$D:$D,"-",0)</f>
        <v>588417203.36461723</v>
      </c>
      <c r="AI1100" s="12">
        <f>_xlfn.XLOOKUP($E1100,'[2]Balance económico'!$C:$C,'[2]Balance económico'!$E:$E,"-",0)</f>
        <v>35558300.852799997</v>
      </c>
      <c r="AJ1100" s="12" t="str">
        <f>_xlfn.XLOOKUP($E1100,'[2]Balance económico'!$C:$C,'[2]Balance económico'!$F:$F,"-",0)</f>
        <v>----</v>
      </c>
      <c r="AK1100" s="6" t="str">
        <f t="shared" si="52"/>
        <v>PPA</v>
      </c>
      <c r="AL1100" s="12" t="str" cm="1">
        <f t="array" ref="AL1100">IFERROR((X1100*[2]!Tabla2[Bloque A] + 'BD Centrales 2025'!Y227*[2]!Tabla2[Bloque B] + 'BD Centrales 2025'!Z227*[2]!Tabla2[Bloque C])*#REF!,"-")</f>
        <v>-</v>
      </c>
      <c r="AM1100" s="12" t="str">
        <f t="shared" si="53"/>
        <v>-</v>
      </c>
      <c r="AN1100" s="12">
        <f>IFERROR((AH1100+AI1100+AJ1100)/(SUMIFS($W$2:$W$1194,$E$2:$E$1194,E1100)*1000*#REF!),0)</f>
        <v>0</v>
      </c>
    </row>
    <row r="1101" spans="1:40" ht="14.4" x14ac:dyDescent="0.3">
      <c r="A1101" s="7">
        <v>2306</v>
      </c>
      <c r="B1101" s="7" t="s">
        <v>4417</v>
      </c>
      <c r="C1101" s="8" t="s">
        <v>4418</v>
      </c>
      <c r="D1101" s="6" t="s">
        <v>2547</v>
      </c>
      <c r="E1101" s="6" t="str">
        <f>_xlfn.XLOOKUP(D1101,'[2]Coordinados SEN'!$A:$A,'[2]Coordinados SEN'!$B:$B,"-",0)</f>
        <v>77.324.593-2</v>
      </c>
      <c r="F1101" s="6" t="s">
        <v>4419</v>
      </c>
      <c r="G1101" s="6">
        <f t="shared" si="51"/>
        <v>6</v>
      </c>
      <c r="H1101" s="6" t="s">
        <v>4420</v>
      </c>
      <c r="I1101" s="6" t="s">
        <v>4421</v>
      </c>
      <c r="J1101" s="6" t="str">
        <f>_xlfn.XLOOKUP(I1101,'[2]Barras CMg'!$E$2:$E$1527,'[2]Barras CMg'!$A$2:$A$1527,"------",0,1)</f>
        <v>------</v>
      </c>
      <c r="K1101" s="6">
        <v>1</v>
      </c>
      <c r="L1101" s="6">
        <v>2025</v>
      </c>
      <c r="M1101" s="6" t="s">
        <v>495</v>
      </c>
      <c r="N1101" s="6" t="s">
        <v>496</v>
      </c>
      <c r="O1101" s="6" t="s">
        <v>213</v>
      </c>
      <c r="P1101" s="6" t="s">
        <v>90</v>
      </c>
      <c r="Q1101" s="6" t="s">
        <v>91</v>
      </c>
      <c r="R1101" s="6" t="s">
        <v>1168</v>
      </c>
      <c r="S1101" s="6" t="s">
        <v>51</v>
      </c>
      <c r="T1101" s="9" t="s">
        <v>3415</v>
      </c>
      <c r="U1101" s="10">
        <v>3.0150000000000001</v>
      </c>
      <c r="V1101" s="10">
        <v>3</v>
      </c>
      <c r="W1101" s="11" t="e">
        <f>_xlfn.XLOOKUP(C1101,#REF!,#REF!,"S/I",0)</f>
        <v>#REF!</v>
      </c>
      <c r="X1101" s="11" t="str">
        <f>_xlfn.XLOOKUP($D1101,[2]Retiros_dinamica!$F:$F,[2]Retiros_dinamica!B:B,"S/I",0)</f>
        <v>S/I</v>
      </c>
      <c r="Y1101" s="11" t="str">
        <f>_xlfn.XLOOKUP($D1101,[2]Retiros_dinamica!$F:$F,[2]Retiros_dinamica!C:C,"S/I",0)</f>
        <v>S/I</v>
      </c>
      <c r="Z1101" s="11" t="str">
        <f>_xlfn.XLOOKUP($D1101,[2]Retiros_dinamica!$F:$F,[2]Retiros_dinamica!D:D,"S/I",0)</f>
        <v>S/I</v>
      </c>
      <c r="AA1101" s="11" t="str">
        <f>_xlfn.XLOOKUP($D1101,[2]Retiros_dinamica!$F:$F,[2]Retiros_dinamica!E:E,"S/I",0)</f>
        <v>S/I</v>
      </c>
      <c r="AB1101" s="6" t="str">
        <f>_xlfn.XLOOKUP(C1101,[2]CMg!$I$4:$I$106,[2]CMg!$M$4:$M$106,"----",0,1)</f>
        <v>----</v>
      </c>
      <c r="AC1101" s="6" t="str">
        <f>_xlfn.XLOOKUP(C1101,[2]CMg!$A$4:$A$106,[2]CMg!$B$4:$B$106,"----",0,1)</f>
        <v>----</v>
      </c>
      <c r="AD1101" s="6" t="str">
        <f>_xlfn.XLOOKUP(C1101,'[3]Promedio solar Cmg'!$A$4:$A$106,'[3]Promedio solar Cmg'!$B$4:$B$106,"----",0,1)</f>
        <v>----</v>
      </c>
      <c r="AH1101" s="12">
        <f>_xlfn.XLOOKUP($E1101,'[2]Balance económico'!$C:$C,'[2]Balance económico'!$D:$D,"-",0)</f>
        <v>2037761490.0484819</v>
      </c>
      <c r="AI1101" s="12">
        <f>_xlfn.XLOOKUP($E1101,'[2]Balance económico'!$C:$C,'[2]Balance económico'!$E:$E,"-",0)</f>
        <v>218388810.38430002</v>
      </c>
      <c r="AJ1101" s="12" t="str">
        <f>_xlfn.XLOOKUP($E1101,'[2]Balance económico'!$C:$C,'[2]Balance económico'!$F:$F,"-",0)</f>
        <v>----</v>
      </c>
      <c r="AK1101" s="6" t="str">
        <f t="shared" si="52"/>
        <v>PPA</v>
      </c>
      <c r="AL1101" s="12" t="str" cm="1">
        <f t="array" ref="AL1101">IFERROR((X1101*[2]!Tabla2[Bloque A] + 'BD Centrales 2025'!Y492*[2]!Tabla2[Bloque B] + 'BD Centrales 2025'!Z492*[2]!Tabla2[Bloque C])*#REF!,"-")</f>
        <v>-</v>
      </c>
      <c r="AM1101" s="12" t="str">
        <f t="shared" si="53"/>
        <v>-</v>
      </c>
      <c r="AN1101" s="12">
        <f>IFERROR((AH1101+AI1101+AJ1101)/(SUMIFS($W$2:$W$1194,$E$2:$E$1194,E1101)*1000*#REF!),0)</f>
        <v>0</v>
      </c>
    </row>
    <row r="1102" spans="1:40" ht="14.4" x14ac:dyDescent="0.3">
      <c r="A1102" s="7">
        <v>2307</v>
      </c>
      <c r="B1102" s="7" t="s">
        <v>4427</v>
      </c>
      <c r="C1102" s="8" t="s">
        <v>4428</v>
      </c>
      <c r="D1102" s="6" t="s">
        <v>4429</v>
      </c>
      <c r="E1102" s="6" t="str">
        <f>_xlfn.XLOOKUP(D1102,'[2]Coordinados SEN'!$A:$A,'[2]Coordinados SEN'!$B:$B,"-",0)</f>
        <v>77.337.564-K</v>
      </c>
      <c r="F1102" s="6" t="s">
        <v>4429</v>
      </c>
      <c r="G1102" s="6">
        <f t="shared" si="51"/>
        <v>1</v>
      </c>
      <c r="H1102" s="6" t="s">
        <v>4430</v>
      </c>
      <c r="I1102" s="6" t="s">
        <v>4430</v>
      </c>
      <c r="J1102" s="6" t="str">
        <f>_xlfn.XLOOKUP(I1102,'[2]Barras CMg'!$E$2:$E$1527,'[2]Barras CMg'!$A$2:$A$1527,"------",0,1)</f>
        <v>------</v>
      </c>
      <c r="K1102" s="6">
        <v>1</v>
      </c>
      <c r="L1102" s="6">
        <v>2025</v>
      </c>
      <c r="M1102" s="6" t="s">
        <v>495</v>
      </c>
      <c r="N1102" s="6" t="s">
        <v>496</v>
      </c>
      <c r="O1102" s="6" t="s">
        <v>213</v>
      </c>
      <c r="P1102" s="6" t="s">
        <v>164</v>
      </c>
      <c r="Q1102" s="6" t="s">
        <v>2819</v>
      </c>
      <c r="R1102" s="6" t="s">
        <v>2820</v>
      </c>
      <c r="S1102" s="6" t="s">
        <v>51</v>
      </c>
      <c r="T1102" s="9" t="s">
        <v>4431</v>
      </c>
      <c r="U1102" s="10">
        <v>9.0129999999999999</v>
      </c>
      <c r="V1102" s="10">
        <v>9</v>
      </c>
      <c r="W1102" s="11" t="e">
        <f>_xlfn.XLOOKUP(C1102,#REF!,#REF!,"S/I",0)</f>
        <v>#REF!</v>
      </c>
      <c r="X1102" s="11" t="str">
        <f>_xlfn.XLOOKUP($D1102,[2]Retiros_dinamica!$F:$F,[2]Retiros_dinamica!B:B,"S/I",0)</f>
        <v>S/I</v>
      </c>
      <c r="Y1102" s="11" t="str">
        <f>_xlfn.XLOOKUP($D1102,[2]Retiros_dinamica!$F:$F,[2]Retiros_dinamica!C:C,"S/I",0)</f>
        <v>S/I</v>
      </c>
      <c r="Z1102" s="11" t="str">
        <f>_xlfn.XLOOKUP($D1102,[2]Retiros_dinamica!$F:$F,[2]Retiros_dinamica!D:D,"S/I",0)</f>
        <v>S/I</v>
      </c>
      <c r="AA1102" s="11" t="str">
        <f>_xlfn.XLOOKUP($D1102,[2]Retiros_dinamica!$F:$F,[2]Retiros_dinamica!E:E,"S/I",0)</f>
        <v>S/I</v>
      </c>
      <c r="AB1102" s="6" t="str">
        <f>_xlfn.XLOOKUP(C1102,[2]CMg!$I$4:$I$106,[2]CMg!$M$4:$M$106,"----",0,1)</f>
        <v>----</v>
      </c>
      <c r="AC1102" s="6" t="str">
        <f>_xlfn.XLOOKUP(C1102,[2]CMg!$A$4:$A$106,[2]CMg!$B$4:$B$106,"----",0,1)</f>
        <v>----</v>
      </c>
      <c r="AD1102" s="6" t="str">
        <f>_xlfn.XLOOKUP(C1102,'[3]Promedio solar Cmg'!$A$4:$A$106,'[3]Promedio solar Cmg'!$B$4:$B$106,"----",0,1)</f>
        <v>----</v>
      </c>
      <c r="AH1102" s="12">
        <f>_xlfn.XLOOKUP($E1102,'[2]Balance económico'!$C:$C,'[2]Balance económico'!$D:$D,"-",0)</f>
        <v>542565089.44183993</v>
      </c>
      <c r="AI1102" s="12">
        <f>_xlfn.XLOOKUP($E1102,'[2]Balance económico'!$C:$C,'[2]Balance económico'!$E:$E,"-",0)</f>
        <v>52239703.597000003</v>
      </c>
      <c r="AJ1102" s="12" t="str">
        <f>_xlfn.XLOOKUP($E1102,'[2]Balance económico'!$C:$C,'[2]Balance económico'!$F:$F,"-",0)</f>
        <v>----</v>
      </c>
      <c r="AK1102" s="6" t="str">
        <f t="shared" si="52"/>
        <v>PPA</v>
      </c>
      <c r="AL1102" s="12" t="str" cm="1">
        <f t="array" ref="AL1102">IFERROR((X1102*[2]!Tabla2[Bloque A] + 'BD Centrales 2025'!Y296*[2]!Tabla2[Bloque B] + 'BD Centrales 2025'!Z296*[2]!Tabla2[Bloque C])*#REF!,"-")</f>
        <v>-</v>
      </c>
      <c r="AM1102" s="12" t="str">
        <f t="shared" si="53"/>
        <v>-</v>
      </c>
      <c r="AN1102" s="12">
        <f>IFERROR((AH1102+AI1102+AJ1102)/(SUMIFS($W$2:$W$1194,$E$2:$E$1194,E1102)*1000*#REF!),0)</f>
        <v>0</v>
      </c>
    </row>
    <row r="1103" spans="1:40" ht="14.4" x14ac:dyDescent="0.3">
      <c r="A1103" s="7">
        <v>2308</v>
      </c>
      <c r="B1103" s="7" t="s">
        <v>4432</v>
      </c>
      <c r="C1103" s="8" t="s">
        <v>4433</v>
      </c>
      <c r="D1103" s="6" t="s">
        <v>1516</v>
      </c>
      <c r="E1103" s="6" t="str">
        <f>_xlfn.XLOOKUP(D1103,'[2]Coordinados SEN'!$A:$A,'[2]Coordinados SEN'!$B:$B,"-",0)</f>
        <v>77.470.122-2</v>
      </c>
      <c r="F1103" s="6" t="s">
        <v>4434</v>
      </c>
      <c r="G1103" s="6">
        <f t="shared" si="51"/>
        <v>13</v>
      </c>
      <c r="H1103" s="6" t="s">
        <v>4435</v>
      </c>
      <c r="I1103" s="6" t="s">
        <v>2853</v>
      </c>
      <c r="J1103" s="6" t="str">
        <f>_xlfn.XLOOKUP(I1103,'[2]Barras CMg'!$E$2:$E$1527,'[2]Barras CMg'!$A$2:$A$1527,"------",0,1)</f>
        <v>------</v>
      </c>
      <c r="K1103" s="6" t="s">
        <v>397</v>
      </c>
      <c r="L1103" s="6">
        <v>2025</v>
      </c>
      <c r="M1103" s="6" t="s">
        <v>495</v>
      </c>
      <c r="N1103" s="6" t="s">
        <v>496</v>
      </c>
      <c r="O1103" s="6" t="s">
        <v>213</v>
      </c>
      <c r="P1103" s="6" t="s">
        <v>90</v>
      </c>
      <c r="Q1103" s="6" t="s">
        <v>868</v>
      </c>
      <c r="R1103" s="6" t="s">
        <v>868</v>
      </c>
      <c r="S1103" s="6" t="s">
        <v>51</v>
      </c>
      <c r="T1103" s="9" t="s">
        <v>4374</v>
      </c>
      <c r="U1103" s="10">
        <v>1.7025999999999999</v>
      </c>
      <c r="V1103" s="10">
        <v>1.7</v>
      </c>
      <c r="W1103" s="11" t="e">
        <f>_xlfn.XLOOKUP(C1103,#REF!,#REF!,"S/I",0)</f>
        <v>#REF!</v>
      </c>
      <c r="X1103" s="11" t="str">
        <f>_xlfn.XLOOKUP($D1103,[2]Retiros_dinamica!$F:$F,[2]Retiros_dinamica!B:B,"S/I",0)</f>
        <v>S/I</v>
      </c>
      <c r="Y1103" s="11" t="str">
        <f>_xlfn.XLOOKUP($D1103,[2]Retiros_dinamica!$F:$F,[2]Retiros_dinamica!C:C,"S/I",0)</f>
        <v>S/I</v>
      </c>
      <c r="Z1103" s="11" t="str">
        <f>_xlfn.XLOOKUP($D1103,[2]Retiros_dinamica!$F:$F,[2]Retiros_dinamica!D:D,"S/I",0)</f>
        <v>S/I</v>
      </c>
      <c r="AA1103" s="11" t="str">
        <f>_xlfn.XLOOKUP($D1103,[2]Retiros_dinamica!$F:$F,[2]Retiros_dinamica!E:E,"S/I",0)</f>
        <v>S/I</v>
      </c>
      <c r="AB1103" s="6" t="str">
        <f>_xlfn.XLOOKUP(C1103,[2]CMg!$I$4:$I$106,[2]CMg!$M$4:$M$106,"----",0,1)</f>
        <v>----</v>
      </c>
      <c r="AC1103" s="6" t="str">
        <f>_xlfn.XLOOKUP(C1103,[2]CMg!$A$4:$A$106,[2]CMg!$B$4:$B$106,"----",0,1)</f>
        <v>----</v>
      </c>
      <c r="AD1103" s="6" t="str">
        <f>_xlfn.XLOOKUP(C1103,'[3]Promedio solar Cmg'!$A$4:$A$106,'[3]Promedio solar Cmg'!$B$4:$B$106,"----",0,1)</f>
        <v>----</v>
      </c>
      <c r="AH1103" s="12">
        <f>_xlfn.XLOOKUP($E1103,'[2]Balance económico'!$C:$C,'[2]Balance económico'!$D:$D,"-",0)</f>
        <v>3983860161.5681372</v>
      </c>
      <c r="AI1103" s="12">
        <f>_xlfn.XLOOKUP($E1103,'[2]Balance económico'!$C:$C,'[2]Balance económico'!$E:$E,"-",0)</f>
        <v>507070439.71579993</v>
      </c>
      <c r="AJ1103" s="12" t="str">
        <f>_xlfn.XLOOKUP($E1103,'[2]Balance económico'!$C:$C,'[2]Balance económico'!$F:$F,"-",0)</f>
        <v>----</v>
      </c>
      <c r="AK1103" s="6" t="str">
        <f t="shared" si="52"/>
        <v>PPA</v>
      </c>
      <c r="AL1103" s="12" t="str" cm="1">
        <f t="array" ref="AL1103">IFERROR((X1103*[2]!Tabla2[Bloque A] + 'BD Centrales 2025'!Y523*[2]!Tabla2[Bloque B] + 'BD Centrales 2025'!Z523*[2]!Tabla2[Bloque C])*#REF!,"-")</f>
        <v>-</v>
      </c>
      <c r="AM1103" s="12" t="str">
        <f t="shared" si="53"/>
        <v>-</v>
      </c>
      <c r="AN1103" s="12">
        <f>IFERROR((AH1103+AI1103+AJ1103)/(SUMIFS($W$2:$W$1194,$E$2:$E$1194,E1103)*1000*#REF!),0)</f>
        <v>0</v>
      </c>
    </row>
    <row r="1104" spans="1:40" ht="14.4" x14ac:dyDescent="0.3">
      <c r="A1104" s="7">
        <v>2309</v>
      </c>
      <c r="B1104" s="7" t="s">
        <v>4436</v>
      </c>
      <c r="C1104" s="8" t="s">
        <v>4437</v>
      </c>
      <c r="D1104" s="6" t="s">
        <v>4404</v>
      </c>
      <c r="E1104" s="6" t="str">
        <f>_xlfn.XLOOKUP(D1104,'[2]Coordinados SEN'!$A:$A,'[2]Coordinados SEN'!$B:$B,"-",0)</f>
        <v>77.137.574-K</v>
      </c>
      <c r="F1104" s="6" t="s">
        <v>4404</v>
      </c>
      <c r="G1104" s="6">
        <f t="shared" si="51"/>
        <v>2</v>
      </c>
      <c r="H1104" s="6" t="s">
        <v>4438</v>
      </c>
      <c r="I1104" s="6" t="s">
        <v>4439</v>
      </c>
      <c r="J1104" s="6" t="str">
        <f>_xlfn.XLOOKUP(I1104,'[2]Barras CMg'!$E$2:$E$1527,'[2]Barras CMg'!$A$2:$A$1527,"------",0,1)</f>
        <v>------</v>
      </c>
      <c r="K1104" s="6" t="s">
        <v>397</v>
      </c>
      <c r="L1104" s="6">
        <v>2025</v>
      </c>
      <c r="M1104" s="6" t="s">
        <v>495</v>
      </c>
      <c r="N1104" s="6" t="s">
        <v>496</v>
      </c>
      <c r="O1104" s="6" t="s">
        <v>213</v>
      </c>
      <c r="P1104" s="6" t="s">
        <v>362</v>
      </c>
      <c r="Q1104" s="6" t="s">
        <v>363</v>
      </c>
      <c r="R1104" s="6" t="s">
        <v>364</v>
      </c>
      <c r="S1104" s="6" t="s">
        <v>51</v>
      </c>
      <c r="T1104" s="9" t="s">
        <v>4440</v>
      </c>
      <c r="U1104" s="10">
        <v>6.8120000000000003</v>
      </c>
      <c r="V1104" s="10">
        <v>6.8</v>
      </c>
      <c r="W1104" s="11" t="e">
        <f>_xlfn.XLOOKUP(C1104,#REF!,#REF!,"S/I",0)</f>
        <v>#REF!</v>
      </c>
      <c r="X1104" s="11" t="str">
        <f>_xlfn.XLOOKUP($D1104,[2]Retiros_dinamica!$F:$F,[2]Retiros_dinamica!B:B,"S/I",0)</f>
        <v>S/I</v>
      </c>
      <c r="Y1104" s="11" t="str">
        <f>_xlfn.XLOOKUP($D1104,[2]Retiros_dinamica!$F:$F,[2]Retiros_dinamica!C:C,"S/I",0)</f>
        <v>S/I</v>
      </c>
      <c r="Z1104" s="11" t="str">
        <f>_xlfn.XLOOKUP($D1104,[2]Retiros_dinamica!$F:$F,[2]Retiros_dinamica!D:D,"S/I",0)</f>
        <v>S/I</v>
      </c>
      <c r="AA1104" s="11" t="str">
        <f>_xlfn.XLOOKUP($D1104,[2]Retiros_dinamica!$F:$F,[2]Retiros_dinamica!E:E,"S/I",0)</f>
        <v>S/I</v>
      </c>
      <c r="AB1104" s="6" t="str">
        <f>_xlfn.XLOOKUP(C1104,[2]CMg!$I$4:$I$106,[2]CMg!$M$4:$M$106,"----",0,1)</f>
        <v>----</v>
      </c>
      <c r="AC1104" s="6" t="str">
        <f>_xlfn.XLOOKUP(C1104,[2]CMg!$A$4:$A$106,[2]CMg!$B$4:$B$106,"----",0,1)</f>
        <v>----</v>
      </c>
      <c r="AD1104" s="6" t="str">
        <f>_xlfn.XLOOKUP(C1104,'[3]Promedio solar Cmg'!$A$4:$A$106,'[3]Promedio solar Cmg'!$B$4:$B$106,"----",0,1)</f>
        <v>----</v>
      </c>
      <c r="AH1104" s="12">
        <f>_xlfn.XLOOKUP($E1104,'[2]Balance económico'!$C:$C,'[2]Balance económico'!$D:$D,"-",0)</f>
        <v>942263282.10903645</v>
      </c>
      <c r="AI1104" s="12">
        <f>_xlfn.XLOOKUP($E1104,'[2]Balance económico'!$C:$C,'[2]Balance económico'!$E:$E,"-",0)</f>
        <v>102545246.7464</v>
      </c>
      <c r="AJ1104" s="12" t="str">
        <f>_xlfn.XLOOKUP($E1104,'[2]Balance económico'!$C:$C,'[2]Balance económico'!$F:$F,"-",0)</f>
        <v>----</v>
      </c>
      <c r="AK1104" s="6" t="str">
        <f t="shared" si="52"/>
        <v>PPA</v>
      </c>
      <c r="AL1104" s="12" t="str" cm="1">
        <f t="array" ref="AL1104">IFERROR((X1104*[2]!Tabla2[Bloque A] + 'BD Centrales 2025'!Y376*[2]!Tabla2[Bloque B] + 'BD Centrales 2025'!Z376*[2]!Tabla2[Bloque C])*#REF!,"-")</f>
        <v>-</v>
      </c>
      <c r="AM1104" s="12" t="str">
        <f t="shared" si="53"/>
        <v>-</v>
      </c>
      <c r="AN1104" s="12">
        <f>IFERROR((AH1104+AI1104+AJ1104)/(SUMIFS($W$2:$W$1194,$E$2:$E$1194,E1104)*1000*#REF!),0)</f>
        <v>0</v>
      </c>
    </row>
    <row r="1105" spans="1:40" ht="14.4" x14ac:dyDescent="0.3">
      <c r="A1105" s="7">
        <v>2310</v>
      </c>
      <c r="B1105" s="7" t="s">
        <v>4441</v>
      </c>
      <c r="C1105" s="8" t="s">
        <v>4442</v>
      </c>
      <c r="D1105" s="6" t="s">
        <v>1516</v>
      </c>
      <c r="E1105" s="6" t="str">
        <f>_xlfn.XLOOKUP(D1105,'[2]Coordinados SEN'!$A:$A,'[2]Coordinados SEN'!$B:$B,"-",0)</f>
        <v>77.470.122-2</v>
      </c>
      <c r="F1105" s="6" t="s">
        <v>4443</v>
      </c>
      <c r="G1105" s="6">
        <f t="shared" si="51"/>
        <v>13</v>
      </c>
      <c r="H1105" s="6" t="s">
        <v>4444</v>
      </c>
      <c r="I1105" s="6" t="s">
        <v>4445</v>
      </c>
      <c r="J1105" s="6" t="str">
        <f>_xlfn.XLOOKUP(I1105,'[2]Barras CMg'!$E$2:$E$1527,'[2]Barras CMg'!$A$2:$A$1527,"------",0,1)</f>
        <v>------</v>
      </c>
      <c r="K1105" s="6" t="s">
        <v>397</v>
      </c>
      <c r="L1105" s="6">
        <v>2025</v>
      </c>
      <c r="M1105" s="6" t="s">
        <v>495</v>
      </c>
      <c r="N1105" s="6" t="s">
        <v>496</v>
      </c>
      <c r="O1105" s="6" t="s">
        <v>213</v>
      </c>
      <c r="P1105" s="6" t="s">
        <v>229</v>
      </c>
      <c r="Q1105" s="6" t="s">
        <v>230</v>
      </c>
      <c r="R1105" s="6" t="s">
        <v>4446</v>
      </c>
      <c r="S1105" s="6" t="s">
        <v>51</v>
      </c>
      <c r="T1105" s="9" t="s">
        <v>4447</v>
      </c>
      <c r="U1105" s="10">
        <v>9.0150000000000006</v>
      </c>
      <c r="V1105" s="10">
        <v>9</v>
      </c>
      <c r="W1105" s="11" t="e">
        <f>_xlfn.XLOOKUP(C1105,#REF!,#REF!,"S/I",0)</f>
        <v>#REF!</v>
      </c>
      <c r="X1105" s="11" t="str">
        <f>_xlfn.XLOOKUP($D1105,[2]Retiros_dinamica!$F:$F,[2]Retiros_dinamica!B:B,"S/I",0)</f>
        <v>S/I</v>
      </c>
      <c r="Y1105" s="11" t="str">
        <f>_xlfn.XLOOKUP($D1105,[2]Retiros_dinamica!$F:$F,[2]Retiros_dinamica!C:C,"S/I",0)</f>
        <v>S/I</v>
      </c>
      <c r="Z1105" s="11" t="str">
        <f>_xlfn.XLOOKUP($D1105,[2]Retiros_dinamica!$F:$F,[2]Retiros_dinamica!D:D,"S/I",0)</f>
        <v>S/I</v>
      </c>
      <c r="AA1105" s="11" t="str">
        <f>_xlfn.XLOOKUP($D1105,[2]Retiros_dinamica!$F:$F,[2]Retiros_dinamica!E:E,"S/I",0)</f>
        <v>S/I</v>
      </c>
      <c r="AB1105" s="6" t="str">
        <f>_xlfn.XLOOKUP(C1105,[2]CMg!$I$4:$I$106,[2]CMg!$M$4:$M$106,"----",0,1)</f>
        <v>----</v>
      </c>
      <c r="AC1105" s="6" t="str">
        <f>_xlfn.XLOOKUP(C1105,[2]CMg!$A$4:$A$106,[2]CMg!$B$4:$B$106,"----",0,1)</f>
        <v>----</v>
      </c>
      <c r="AD1105" s="6" t="str">
        <f>_xlfn.XLOOKUP(C1105,'[3]Promedio solar Cmg'!$A$4:$A$106,'[3]Promedio solar Cmg'!$B$4:$B$106,"----",0,1)</f>
        <v>----</v>
      </c>
      <c r="AH1105" s="12">
        <f>_xlfn.XLOOKUP($E1105,'[2]Balance económico'!$C:$C,'[2]Balance económico'!$D:$D,"-",0)</f>
        <v>3983860161.5681372</v>
      </c>
      <c r="AI1105" s="12">
        <f>_xlfn.XLOOKUP($E1105,'[2]Balance económico'!$C:$C,'[2]Balance económico'!$E:$E,"-",0)</f>
        <v>507070439.71579993</v>
      </c>
      <c r="AJ1105" s="12" t="str">
        <f>_xlfn.XLOOKUP($E1105,'[2]Balance económico'!$C:$C,'[2]Balance económico'!$F:$F,"-",0)</f>
        <v>----</v>
      </c>
      <c r="AK1105" s="6" t="str">
        <f t="shared" si="52"/>
        <v>PPA</v>
      </c>
      <c r="AL1105" s="12" t="str" cm="1">
        <f t="array" ref="AL1105">IFERROR((X1105*[2]!Tabla2[Bloque A] + 'BD Centrales 2025'!Y524*[2]!Tabla2[Bloque B] + 'BD Centrales 2025'!Z524*[2]!Tabla2[Bloque C])*#REF!,"-")</f>
        <v>-</v>
      </c>
      <c r="AM1105" s="12" t="str">
        <f t="shared" si="53"/>
        <v>-</v>
      </c>
      <c r="AN1105" s="12">
        <f>IFERROR((AH1105+AI1105+AJ1105)/(SUMIFS($W$2:$W$1194,$E$2:$E$1194,E1105)*1000*#REF!),0)</f>
        <v>0</v>
      </c>
    </row>
    <row r="1106" spans="1:40" ht="14.4" x14ac:dyDescent="0.3">
      <c r="A1106" s="7">
        <v>2311</v>
      </c>
      <c r="B1106" s="7" t="s">
        <v>4448</v>
      </c>
      <c r="C1106" s="8" t="s">
        <v>4449</v>
      </c>
      <c r="D1106" s="6" t="s">
        <v>3766</v>
      </c>
      <c r="E1106" s="6" t="str">
        <f>_xlfn.XLOOKUP(D1106,'[2]Coordinados SEN'!$A:$A,'[2]Coordinados SEN'!$B:$B,"-",0)</f>
        <v>77.447.115-4</v>
      </c>
      <c r="F1106" s="6" t="s">
        <v>4450</v>
      </c>
      <c r="G1106" s="6">
        <f t="shared" si="51"/>
        <v>10</v>
      </c>
      <c r="H1106" s="6" t="s">
        <v>4451</v>
      </c>
      <c r="I1106" s="6" t="s">
        <v>4451</v>
      </c>
      <c r="J1106" s="6" t="str">
        <f>_xlfn.XLOOKUP(I1106,'[2]Barras CMg'!$E$2:$E$1527,'[2]Barras CMg'!$A$2:$A$1527,"------",0,1)</f>
        <v>------</v>
      </c>
      <c r="K1106" s="6" t="s">
        <v>397</v>
      </c>
      <c r="L1106" s="6">
        <v>2025</v>
      </c>
      <c r="M1106" s="6" t="s">
        <v>495</v>
      </c>
      <c r="N1106" s="6" t="s">
        <v>496</v>
      </c>
      <c r="O1106" s="6" t="s">
        <v>213</v>
      </c>
      <c r="P1106" s="6" t="s">
        <v>106</v>
      </c>
      <c r="Q1106" s="6" t="s">
        <v>243</v>
      </c>
      <c r="R1106" s="6" t="s">
        <v>1835</v>
      </c>
      <c r="S1106" s="6" t="s">
        <v>51</v>
      </c>
      <c r="T1106" s="9" t="s">
        <v>4452</v>
      </c>
      <c r="U1106" s="10">
        <v>9.0250000000000004</v>
      </c>
      <c r="V1106" s="10">
        <v>9</v>
      </c>
      <c r="W1106" s="11" t="e">
        <f>_xlfn.XLOOKUP(C1106,#REF!,#REF!,"S/I",0)</f>
        <v>#REF!</v>
      </c>
      <c r="X1106" s="11" t="str">
        <f>_xlfn.XLOOKUP($D1106,[2]Retiros_dinamica!$F:$F,[2]Retiros_dinamica!B:B,"S/I",0)</f>
        <v>S/I</v>
      </c>
      <c r="Y1106" s="11" t="str">
        <f>_xlfn.XLOOKUP($D1106,[2]Retiros_dinamica!$F:$F,[2]Retiros_dinamica!C:C,"S/I",0)</f>
        <v>S/I</v>
      </c>
      <c r="Z1106" s="11" t="str">
        <f>_xlfn.XLOOKUP($D1106,[2]Retiros_dinamica!$F:$F,[2]Retiros_dinamica!D:D,"S/I",0)</f>
        <v>S/I</v>
      </c>
      <c r="AA1106" s="11" t="str">
        <f>_xlfn.XLOOKUP($D1106,[2]Retiros_dinamica!$F:$F,[2]Retiros_dinamica!E:E,"S/I",0)</f>
        <v>S/I</v>
      </c>
      <c r="AB1106" s="6" t="str">
        <f>_xlfn.XLOOKUP(C1106,[2]CMg!$I$4:$I$106,[2]CMg!$M$4:$M$106,"----",0,1)</f>
        <v>----</v>
      </c>
      <c r="AC1106" s="6" t="str">
        <f>_xlfn.XLOOKUP(C1106,[2]CMg!$A$4:$A$106,[2]CMg!$B$4:$B$106,"----",0,1)</f>
        <v>----</v>
      </c>
      <c r="AD1106" s="6" t="str">
        <f>_xlfn.XLOOKUP(C1106,'[3]Promedio solar Cmg'!$A$4:$A$106,'[3]Promedio solar Cmg'!$B$4:$B$106,"----",0,1)</f>
        <v>----</v>
      </c>
      <c r="AH1106" s="12">
        <f>_xlfn.XLOOKUP($E1106,'[2]Balance económico'!$C:$C,'[2]Balance económico'!$D:$D,"-",0)</f>
        <v>6121230481.2587566</v>
      </c>
      <c r="AI1106" s="12">
        <f>_xlfn.XLOOKUP($E1106,'[2]Balance económico'!$C:$C,'[2]Balance económico'!$E:$E,"-",0)</f>
        <v>651127947.40969992</v>
      </c>
      <c r="AJ1106" s="12" t="str">
        <f>_xlfn.XLOOKUP($E1106,'[2]Balance económico'!$C:$C,'[2]Balance económico'!$F:$F,"-",0)</f>
        <v>----</v>
      </c>
      <c r="AK1106" s="6" t="str">
        <f t="shared" si="52"/>
        <v>PPA</v>
      </c>
      <c r="AL1106" s="12" t="str" cm="1">
        <f t="array" ref="AL1106">IFERROR((X1106*[2]!Tabla2[Bloque A] + 'BD Centrales 2025'!Y583*[2]!Tabla2[Bloque B] + 'BD Centrales 2025'!Z583*[2]!Tabla2[Bloque C])*#REF!,"-")</f>
        <v>-</v>
      </c>
      <c r="AM1106" s="12" t="str">
        <f t="shared" si="53"/>
        <v>-</v>
      </c>
      <c r="AN1106" s="12">
        <f>IFERROR((AH1106+AI1106+AJ1106)/(SUMIFS($W$2:$W$1194,$E$2:$E$1194,E1106)*1000*#REF!),0)</f>
        <v>0</v>
      </c>
    </row>
    <row r="1107" spans="1:40" ht="14.4" x14ac:dyDescent="0.3">
      <c r="A1107" s="7">
        <v>2312</v>
      </c>
      <c r="B1107" s="7" t="s">
        <v>4453</v>
      </c>
      <c r="C1107" s="8" t="s">
        <v>4454</v>
      </c>
      <c r="D1107" s="6" t="s">
        <v>4455</v>
      </c>
      <c r="E1107" s="6" t="str">
        <f>_xlfn.XLOOKUP(D1107,'[2]Coordinados SEN'!$A:$A,'[2]Coordinados SEN'!$B:$B,"-",0)</f>
        <v>77.051.909-8</v>
      </c>
      <c r="F1107" s="6" t="s">
        <v>4455</v>
      </c>
      <c r="G1107" s="6">
        <f t="shared" si="51"/>
        <v>1</v>
      </c>
      <c r="H1107" s="6" t="s">
        <v>4456</v>
      </c>
      <c r="I1107" s="6" t="s">
        <v>2411</v>
      </c>
      <c r="J1107" s="6" t="str">
        <f>_xlfn.XLOOKUP(I1107,'[2]Barras CMg'!$E$2:$E$1527,'[2]Barras CMg'!$A$2:$A$1527,"------",0,1)</f>
        <v>------</v>
      </c>
      <c r="K1107" s="6" t="s">
        <v>397</v>
      </c>
      <c r="L1107" s="6">
        <v>2025</v>
      </c>
      <c r="M1107" s="6" t="s">
        <v>495</v>
      </c>
      <c r="N1107" s="6" t="s">
        <v>496</v>
      </c>
      <c r="O1107" s="6" t="s">
        <v>213</v>
      </c>
      <c r="P1107" s="6" t="s">
        <v>164</v>
      </c>
      <c r="Q1107" s="6" t="s">
        <v>221</v>
      </c>
      <c r="R1107" s="6" t="s">
        <v>886</v>
      </c>
      <c r="S1107" s="6" t="s">
        <v>51</v>
      </c>
      <c r="T1107" s="9" t="s">
        <v>3737</v>
      </c>
      <c r="U1107" s="10">
        <v>2.39</v>
      </c>
      <c r="V1107" s="10">
        <v>2.38</v>
      </c>
      <c r="W1107" s="11" t="e">
        <f>_xlfn.XLOOKUP(C1107,#REF!,#REF!,"S/I",0)</f>
        <v>#REF!</v>
      </c>
      <c r="X1107" s="11" t="str">
        <f>_xlfn.XLOOKUP($D1107,[2]Retiros_dinamica!$F:$F,[2]Retiros_dinamica!B:B,"S/I",0)</f>
        <v>S/I</v>
      </c>
      <c r="Y1107" s="11" t="str">
        <f>_xlfn.XLOOKUP($D1107,[2]Retiros_dinamica!$F:$F,[2]Retiros_dinamica!C:C,"S/I",0)</f>
        <v>S/I</v>
      </c>
      <c r="Z1107" s="11" t="str">
        <f>_xlfn.XLOOKUP($D1107,[2]Retiros_dinamica!$F:$F,[2]Retiros_dinamica!D:D,"S/I",0)</f>
        <v>S/I</v>
      </c>
      <c r="AA1107" s="11" t="str">
        <f>_xlfn.XLOOKUP($D1107,[2]Retiros_dinamica!$F:$F,[2]Retiros_dinamica!E:E,"S/I",0)</f>
        <v>S/I</v>
      </c>
      <c r="AB1107" s="6" t="str">
        <f>_xlfn.XLOOKUP(C1107,[2]CMg!$I$4:$I$106,[2]CMg!$M$4:$M$106,"----",0,1)</f>
        <v>----</v>
      </c>
      <c r="AC1107" s="6" t="str">
        <f>_xlfn.XLOOKUP(C1107,[2]CMg!$A$4:$A$106,[2]CMg!$B$4:$B$106,"----",0,1)</f>
        <v>----</v>
      </c>
      <c r="AD1107" s="6" t="str">
        <f>_xlfn.XLOOKUP(C1107,'[3]Promedio solar Cmg'!$A$4:$A$106,'[3]Promedio solar Cmg'!$B$4:$B$106,"----",0,1)</f>
        <v>----</v>
      </c>
      <c r="AH1107" s="12">
        <f>_xlfn.XLOOKUP($E1107,'[2]Balance económico'!$C:$C,'[2]Balance económico'!$D:$D,"-",0)</f>
        <v>294909175.03126991</v>
      </c>
      <c r="AI1107" s="12">
        <f>_xlfn.XLOOKUP($E1107,'[2]Balance económico'!$C:$C,'[2]Balance económico'!$E:$E,"-",0)</f>
        <v>32409502.791400004</v>
      </c>
      <c r="AJ1107" s="12" t="str">
        <f>_xlfn.XLOOKUP($E1107,'[2]Balance económico'!$C:$C,'[2]Balance económico'!$F:$F,"-",0)</f>
        <v>----</v>
      </c>
      <c r="AK1107" s="6" t="str">
        <f t="shared" si="52"/>
        <v>PPA</v>
      </c>
      <c r="AL1107" s="12" t="str" cm="1">
        <f t="array" ref="AL1107">IFERROR((X1107*[2]!Tabla2[Bloque A] + 'BD Centrales 2025'!Y198*[2]!Tabla2[Bloque B] + 'BD Centrales 2025'!Z198*[2]!Tabla2[Bloque C])*#REF!,"-")</f>
        <v>-</v>
      </c>
      <c r="AM1107" s="12" t="str">
        <f t="shared" si="53"/>
        <v>-</v>
      </c>
      <c r="AN1107" s="12">
        <f>IFERROR((AH1107+AI1107+AJ1107)/(SUMIFS($W$2:$W$1194,$E$2:$E$1194,E1107)*1000*#REF!),0)</f>
        <v>0</v>
      </c>
    </row>
    <row r="1108" spans="1:40" ht="14.4" x14ac:dyDescent="0.3">
      <c r="A1108" s="7">
        <v>2313</v>
      </c>
      <c r="B1108" s="7" t="s">
        <v>4483</v>
      </c>
      <c r="C1108" s="8" t="s">
        <v>4484</v>
      </c>
      <c r="D1108" s="6" t="s">
        <v>1308</v>
      </c>
      <c r="E1108" s="6" t="str">
        <f>_xlfn.XLOOKUP(D1108,'[2]Coordinados SEN'!$A:$A,'[2]Coordinados SEN'!$B:$B,"-",0)</f>
        <v>77.810.911-5</v>
      </c>
      <c r="F1108" s="6" t="s">
        <v>4485</v>
      </c>
      <c r="G1108" s="6">
        <f t="shared" si="51"/>
        <v>8</v>
      </c>
      <c r="H1108" s="6" t="s">
        <v>4486</v>
      </c>
      <c r="I1108" s="6" t="s">
        <v>4486</v>
      </c>
      <c r="J1108" s="6" t="str">
        <f>_xlfn.XLOOKUP(I1108,'[2]Barras CMg'!$E$2:$E$1527,'[2]Barras CMg'!$A$2:$A$1527,"------",0,1)</f>
        <v>------</v>
      </c>
      <c r="K1108" s="6" t="s">
        <v>397</v>
      </c>
      <c r="L1108" s="6">
        <v>2025</v>
      </c>
      <c r="M1108" s="6" t="s">
        <v>495</v>
      </c>
      <c r="N1108" s="6" t="s">
        <v>496</v>
      </c>
      <c r="O1108" s="6" t="s">
        <v>213</v>
      </c>
      <c r="P1108" s="6" t="s">
        <v>48</v>
      </c>
      <c r="Q1108" s="6" t="s">
        <v>48</v>
      </c>
      <c r="R1108" s="6" t="s">
        <v>933</v>
      </c>
      <c r="S1108" s="6" t="s">
        <v>51</v>
      </c>
      <c r="T1108" s="9" t="s">
        <v>4487</v>
      </c>
      <c r="U1108" s="10">
        <v>7.0119999999999996</v>
      </c>
      <c r="V1108" s="10">
        <v>7</v>
      </c>
      <c r="W1108" s="11" t="e">
        <f>_xlfn.XLOOKUP(C1108,#REF!,#REF!,"S/I",0)</f>
        <v>#REF!</v>
      </c>
      <c r="X1108" s="11" t="str">
        <f>_xlfn.XLOOKUP($D1108,[2]Retiros_dinamica!$F:$F,[2]Retiros_dinamica!B:B,"S/I",0)</f>
        <v>S/I</v>
      </c>
      <c r="Y1108" s="11" t="str">
        <f>_xlfn.XLOOKUP($D1108,[2]Retiros_dinamica!$F:$F,[2]Retiros_dinamica!C:C,"S/I",0)</f>
        <v>S/I</v>
      </c>
      <c r="Z1108" s="11" t="str">
        <f>_xlfn.XLOOKUP($D1108,[2]Retiros_dinamica!$F:$F,[2]Retiros_dinamica!D:D,"S/I",0)</f>
        <v>S/I</v>
      </c>
      <c r="AA1108" s="11" t="str">
        <f>_xlfn.XLOOKUP($D1108,[2]Retiros_dinamica!$F:$F,[2]Retiros_dinamica!E:E,"S/I",0)</f>
        <v>S/I</v>
      </c>
      <c r="AB1108" s="6" t="str">
        <f>_xlfn.XLOOKUP(C1108,[2]CMg!$I$4:$I$106,[2]CMg!$M$4:$M$106,"----",0,1)</f>
        <v>----</v>
      </c>
      <c r="AC1108" s="6" t="str">
        <f>_xlfn.XLOOKUP(C1108,[2]CMg!$A$4:$A$106,[2]CMg!$B$4:$B$106,"----",0,1)</f>
        <v>----</v>
      </c>
      <c r="AD1108" s="6" t="str">
        <f>_xlfn.XLOOKUP(C1108,'[3]Promedio solar Cmg'!$A$4:$A$106,'[3]Promedio solar Cmg'!$B$4:$B$106,"----",0,1)</f>
        <v>----</v>
      </c>
      <c r="AH1108" s="12">
        <f>_xlfn.XLOOKUP($E1108,'[2]Balance económico'!$C:$C,'[2]Balance económico'!$D:$D,"-",0)</f>
        <v>2984711096.9386449</v>
      </c>
      <c r="AI1108" s="12">
        <f>_xlfn.XLOOKUP($E1108,'[2]Balance económico'!$C:$C,'[2]Balance económico'!$E:$E,"-",0)</f>
        <v>321112446.4774</v>
      </c>
      <c r="AJ1108" s="12" t="str">
        <f>_xlfn.XLOOKUP($E1108,'[2]Balance económico'!$C:$C,'[2]Balance económico'!$F:$F,"-",0)</f>
        <v>----</v>
      </c>
      <c r="AK1108" s="6" t="str">
        <f t="shared" si="52"/>
        <v>PPA</v>
      </c>
      <c r="AL1108" s="12" t="str" cm="1">
        <f t="array" ref="AL1108">IFERROR((X1108*[2]!Tabla2[Bloque A] + 'BD Centrales 2025'!Y504*[2]!Tabla2[Bloque B] + 'BD Centrales 2025'!Z504*[2]!Tabla2[Bloque C])*#REF!,"-")</f>
        <v>-</v>
      </c>
      <c r="AM1108" s="12" t="str">
        <f t="shared" si="53"/>
        <v>-</v>
      </c>
      <c r="AN1108" s="12">
        <f>IFERROR((AH1108+AI1108+AJ1108)/(SUMIFS($W$2:$W$1194,$E$2:$E$1194,E1108)*1000*#REF!),0)</f>
        <v>0</v>
      </c>
    </row>
    <row r="1109" spans="1:40" ht="14.4" x14ac:dyDescent="0.3">
      <c r="A1109" s="7">
        <v>2314</v>
      </c>
      <c r="B1109" s="7" t="s">
        <v>4488</v>
      </c>
      <c r="C1109" s="8" t="s">
        <v>4489</v>
      </c>
      <c r="D1109" s="6" t="s">
        <v>4490</v>
      </c>
      <c r="E1109" s="6" t="str">
        <f>_xlfn.XLOOKUP(D1109,'[2]Coordinados SEN'!$A:$A,'[2]Coordinados SEN'!$B:$B,"-",0)</f>
        <v>77.142.273-K</v>
      </c>
      <c r="F1109" s="6" t="s">
        <v>4490</v>
      </c>
      <c r="G1109" s="6">
        <f t="shared" si="51"/>
        <v>1</v>
      </c>
      <c r="H1109" s="6" t="s">
        <v>4491</v>
      </c>
      <c r="I1109" s="6" t="s">
        <v>4492</v>
      </c>
      <c r="J1109" s="6" t="str">
        <f>_xlfn.XLOOKUP(I1109,'[2]Barras CMg'!$E$2:$E$1527,'[2]Barras CMg'!$A$2:$A$1527,"------",0,1)</f>
        <v>------</v>
      </c>
      <c r="K1109" s="6" t="s">
        <v>397</v>
      </c>
      <c r="L1109" s="6">
        <v>2025</v>
      </c>
      <c r="M1109" s="6" t="s">
        <v>495</v>
      </c>
      <c r="N1109" s="6" t="s">
        <v>496</v>
      </c>
      <c r="O1109" s="6" t="s">
        <v>213</v>
      </c>
      <c r="P1109" s="6" t="s">
        <v>250</v>
      </c>
      <c r="Q1109" s="6" t="s">
        <v>785</v>
      </c>
      <c r="R1109" s="6" t="s">
        <v>785</v>
      </c>
      <c r="S1109" s="6" t="s">
        <v>51</v>
      </c>
      <c r="T1109" s="9" t="s">
        <v>3908</v>
      </c>
      <c r="U1109" s="10">
        <v>2.7010000000000001</v>
      </c>
      <c r="V1109" s="10">
        <v>2.7</v>
      </c>
      <c r="W1109" s="11" t="e">
        <f>_xlfn.XLOOKUP(C1109,#REF!,#REF!,"S/I",0)</f>
        <v>#REF!</v>
      </c>
      <c r="X1109" s="11" t="str">
        <f>_xlfn.XLOOKUP($D1109,[2]Retiros_dinamica!$F:$F,[2]Retiros_dinamica!B:B,"S/I",0)</f>
        <v>S/I</v>
      </c>
      <c r="Y1109" s="11" t="str">
        <f>_xlfn.XLOOKUP($D1109,[2]Retiros_dinamica!$F:$F,[2]Retiros_dinamica!C:C,"S/I",0)</f>
        <v>S/I</v>
      </c>
      <c r="Z1109" s="11" t="str">
        <f>_xlfn.XLOOKUP($D1109,[2]Retiros_dinamica!$F:$F,[2]Retiros_dinamica!D:D,"S/I",0)</f>
        <v>S/I</v>
      </c>
      <c r="AA1109" s="11" t="str">
        <f>_xlfn.XLOOKUP($D1109,[2]Retiros_dinamica!$F:$F,[2]Retiros_dinamica!E:E,"S/I",0)</f>
        <v>S/I</v>
      </c>
      <c r="AB1109" s="6" t="str">
        <f>_xlfn.XLOOKUP(C1109,[2]CMg!$I$4:$I$106,[2]CMg!$M$4:$M$106,"----",0,1)</f>
        <v>----</v>
      </c>
      <c r="AC1109" s="6" t="str">
        <f>_xlfn.XLOOKUP(C1109,[2]CMg!$A$4:$A$106,[2]CMg!$B$4:$B$106,"----",0,1)</f>
        <v>----</v>
      </c>
      <c r="AD1109" s="6" t="str">
        <f>_xlfn.XLOOKUP(C1109,'[3]Promedio solar Cmg'!$A$4:$A$106,'[3]Promedio solar Cmg'!$B$4:$B$106,"----",0,1)</f>
        <v>----</v>
      </c>
      <c r="AH1109" s="12">
        <f>_xlfn.XLOOKUP($E1109,'[2]Balance económico'!$C:$C,'[2]Balance económico'!$D:$D,"-",0)</f>
        <v>375920907.97859949</v>
      </c>
      <c r="AI1109" s="12">
        <f>_xlfn.XLOOKUP($E1109,'[2]Balance económico'!$C:$C,'[2]Balance económico'!$E:$E,"-",0)</f>
        <v>57504114.53549999</v>
      </c>
      <c r="AJ1109" s="12" t="str">
        <f>_xlfn.XLOOKUP($E1109,'[2]Balance económico'!$C:$C,'[2]Balance económico'!$F:$F,"-",0)</f>
        <v>----</v>
      </c>
      <c r="AK1109" s="6" t="str">
        <f t="shared" si="52"/>
        <v>PPA</v>
      </c>
      <c r="AL1109" s="12" t="str" cm="1">
        <f t="array" ref="AL1109">IFERROR((X1109*[2]!Tabla2[Bloque A] + 'BD Centrales 2025'!Y306*[2]!Tabla2[Bloque B] + 'BD Centrales 2025'!Z306*[2]!Tabla2[Bloque C])*#REF!,"-")</f>
        <v>-</v>
      </c>
      <c r="AM1109" s="12" t="str">
        <f t="shared" si="53"/>
        <v>-</v>
      </c>
      <c r="AN1109" s="12">
        <f>IFERROR((AH1109+AI1109+AJ1109)/(SUMIFS($W$2:$W$1194,$E$2:$E$1194,E1109)*1000*#REF!),0)</f>
        <v>0</v>
      </c>
    </row>
    <row r="1110" spans="1:40" ht="14.4" x14ac:dyDescent="0.3">
      <c r="A1110" s="7">
        <v>2316</v>
      </c>
      <c r="B1110" s="7" t="s">
        <v>4493</v>
      </c>
      <c r="C1110" s="8" t="s">
        <v>4494</v>
      </c>
      <c r="D1110" s="6" t="s">
        <v>2444</v>
      </c>
      <c r="E1110" s="6" t="str">
        <f>_xlfn.XLOOKUP(D1110,'[2]Coordinados SEN'!$A:$A,'[2]Coordinados SEN'!$B:$B,"-",0)</f>
        <v>77.125.459-4</v>
      </c>
      <c r="F1110" s="6" t="s">
        <v>2444</v>
      </c>
      <c r="G1110" s="6">
        <f t="shared" si="51"/>
        <v>5</v>
      </c>
      <c r="H1110" s="6" t="s">
        <v>4495</v>
      </c>
      <c r="I1110" s="6" t="s">
        <v>2096</v>
      </c>
      <c r="J1110" s="6" t="str">
        <f>_xlfn.XLOOKUP(I1110,'[2]Barras CMg'!$E$2:$E$1527,'[2]Barras CMg'!$A$2:$A$1527,"------",0,1)</f>
        <v>------</v>
      </c>
      <c r="K1110" s="6" t="s">
        <v>397</v>
      </c>
      <c r="L1110" s="6">
        <v>2025</v>
      </c>
      <c r="M1110" s="6" t="s">
        <v>495</v>
      </c>
      <c r="N1110" s="6" t="s">
        <v>496</v>
      </c>
      <c r="O1110" s="6" t="s">
        <v>213</v>
      </c>
      <c r="P1110" s="6" t="s">
        <v>90</v>
      </c>
      <c r="Q1110" s="6" t="s">
        <v>868</v>
      </c>
      <c r="R1110" s="6" t="s">
        <v>1199</v>
      </c>
      <c r="S1110" s="6" t="s">
        <v>51</v>
      </c>
      <c r="T1110" s="9" t="s">
        <v>4406</v>
      </c>
      <c r="U1110" s="10">
        <v>3.01</v>
      </c>
      <c r="V1110" s="10">
        <v>3</v>
      </c>
      <c r="W1110" s="11" t="e">
        <f>_xlfn.XLOOKUP(C1110,#REF!,#REF!,"S/I",0)</f>
        <v>#REF!</v>
      </c>
      <c r="X1110" s="11" t="str">
        <f>_xlfn.XLOOKUP($D1110,[2]Retiros_dinamica!$F:$F,[2]Retiros_dinamica!B:B,"S/I",0)</f>
        <v>S/I</v>
      </c>
      <c r="Y1110" s="11" t="str">
        <f>_xlfn.XLOOKUP($D1110,[2]Retiros_dinamica!$F:$F,[2]Retiros_dinamica!C:C,"S/I",0)</f>
        <v>S/I</v>
      </c>
      <c r="Z1110" s="11" t="str">
        <f>_xlfn.XLOOKUP($D1110,[2]Retiros_dinamica!$F:$F,[2]Retiros_dinamica!D:D,"S/I",0)</f>
        <v>S/I</v>
      </c>
      <c r="AA1110" s="11" t="str">
        <f>_xlfn.XLOOKUP($D1110,[2]Retiros_dinamica!$F:$F,[2]Retiros_dinamica!E:E,"S/I",0)</f>
        <v>S/I</v>
      </c>
      <c r="AB1110" s="6" t="str">
        <f>_xlfn.XLOOKUP(C1110,[2]CMg!$I$4:$I$106,[2]CMg!$M$4:$M$106,"----",0,1)</f>
        <v>----</v>
      </c>
      <c r="AC1110" s="6" t="str">
        <f>_xlfn.XLOOKUP(C1110,[2]CMg!$A$4:$A$106,[2]CMg!$B$4:$B$106,"----",0,1)</f>
        <v>----</v>
      </c>
      <c r="AD1110" s="6" t="str">
        <f>_xlfn.XLOOKUP(C1110,'[3]Promedio solar Cmg'!$A$4:$A$106,'[3]Promedio solar Cmg'!$B$4:$B$106,"----",0,1)</f>
        <v>----</v>
      </c>
      <c r="AH1110" s="12">
        <f>_xlfn.XLOOKUP($E1110,'[2]Balance económico'!$C:$C,'[2]Balance económico'!$D:$D,"-",0)</f>
        <v>1145098275.5321507</v>
      </c>
      <c r="AI1110" s="12">
        <f>_xlfn.XLOOKUP($E1110,'[2]Balance económico'!$C:$C,'[2]Balance económico'!$E:$E,"-",0)</f>
        <v>144542004.51999998</v>
      </c>
      <c r="AJ1110" s="12" t="str">
        <f>_xlfn.XLOOKUP($E1110,'[2]Balance económico'!$C:$C,'[2]Balance económico'!$F:$F,"-",0)</f>
        <v>----</v>
      </c>
      <c r="AK1110" s="6" t="str">
        <f t="shared" si="52"/>
        <v>PPA</v>
      </c>
      <c r="AL1110" s="12" t="str" cm="1">
        <f t="array" ref="AL1110">IFERROR((X1110*[2]!Tabla2[Bloque A] + 'BD Centrales 2025'!Y463*[2]!Tabla2[Bloque B] + 'BD Centrales 2025'!Z463*[2]!Tabla2[Bloque C])*#REF!,"-")</f>
        <v>-</v>
      </c>
      <c r="AM1110" s="12" t="str">
        <f t="shared" si="53"/>
        <v>-</v>
      </c>
      <c r="AN1110" s="12">
        <f>IFERROR((AH1110+AI1110+AJ1110)/(SUMIFS($W$2:$W$1194,$E$2:$E$1194,E1110)*1000*#REF!),0)</f>
        <v>0</v>
      </c>
    </row>
    <row r="1111" spans="1:40" ht="14.4" x14ac:dyDescent="0.3">
      <c r="A1111" s="7">
        <v>2317</v>
      </c>
      <c r="B1111" s="7" t="s">
        <v>4496</v>
      </c>
      <c r="C1111" s="8" t="s">
        <v>4497</v>
      </c>
      <c r="D1111" s="6" t="s">
        <v>4498</v>
      </c>
      <c r="E1111" s="6" t="str">
        <f>_xlfn.XLOOKUP(D1111,'[2]Coordinados SEN'!$A:$A,'[2]Coordinados SEN'!$B:$B,"-",0)</f>
        <v>77.290.269-7</v>
      </c>
      <c r="F1111" s="6" t="s">
        <v>4498</v>
      </c>
      <c r="G1111" s="6">
        <f t="shared" si="51"/>
        <v>1</v>
      </c>
      <c r="H1111" s="6" t="s">
        <v>4499</v>
      </c>
      <c r="I1111" s="6" t="s">
        <v>1158</v>
      </c>
      <c r="J1111" s="6" t="str">
        <f>_xlfn.XLOOKUP(I1111,'[2]Barras CMg'!$E$2:$E$1527,'[2]Barras CMg'!$A$2:$A$1527,"------",0,1)</f>
        <v>------</v>
      </c>
      <c r="K1111" s="6" t="s">
        <v>397</v>
      </c>
      <c r="L1111" s="6">
        <v>2025</v>
      </c>
      <c r="M1111" s="6" t="s">
        <v>495</v>
      </c>
      <c r="N1111" s="6" t="s">
        <v>496</v>
      </c>
      <c r="O1111" s="6" t="s">
        <v>213</v>
      </c>
      <c r="P1111" s="6" t="s">
        <v>106</v>
      </c>
      <c r="Q1111" s="6" t="s">
        <v>243</v>
      </c>
      <c r="R1111" s="6" t="s">
        <v>1300</v>
      </c>
      <c r="S1111" s="6" t="s">
        <v>51</v>
      </c>
      <c r="T1111" s="9" t="s">
        <v>4500</v>
      </c>
      <c r="U1111" s="10">
        <v>9</v>
      </c>
      <c r="V1111" s="10">
        <v>9</v>
      </c>
      <c r="W1111" s="11" t="e">
        <f>_xlfn.XLOOKUP(C1111,#REF!,#REF!,"S/I",0)</f>
        <v>#REF!</v>
      </c>
      <c r="X1111" s="11" t="str">
        <f>_xlfn.XLOOKUP($D1111,[2]Retiros_dinamica!$F:$F,[2]Retiros_dinamica!B:B,"S/I",0)</f>
        <v>S/I</v>
      </c>
      <c r="Y1111" s="11" t="str">
        <f>_xlfn.XLOOKUP($D1111,[2]Retiros_dinamica!$F:$F,[2]Retiros_dinamica!C:C,"S/I",0)</f>
        <v>S/I</v>
      </c>
      <c r="Z1111" s="11" t="str">
        <f>_xlfn.XLOOKUP($D1111,[2]Retiros_dinamica!$F:$F,[2]Retiros_dinamica!D:D,"S/I",0)</f>
        <v>S/I</v>
      </c>
      <c r="AA1111" s="11" t="str">
        <f>_xlfn.XLOOKUP($D1111,[2]Retiros_dinamica!$F:$F,[2]Retiros_dinamica!E:E,"S/I",0)</f>
        <v>S/I</v>
      </c>
      <c r="AB1111" s="6" t="str">
        <f>_xlfn.XLOOKUP(C1111,[2]CMg!$I$4:$I$106,[2]CMg!$M$4:$M$106,"----",0,1)</f>
        <v>----</v>
      </c>
      <c r="AH1111" s="12">
        <f>_xlfn.XLOOKUP($E1111,'[2]Balance económico'!$C:$C,'[2]Balance económico'!$D:$D,"-",0)</f>
        <v>1083533027.1514513</v>
      </c>
      <c r="AI1111" s="12" t="str">
        <f>_xlfn.XLOOKUP($E1111,'[2]Balance económico'!$C:$C,'[2]Balance económico'!$E:$E,"-",0)</f>
        <v>----</v>
      </c>
      <c r="AJ1111" s="12" t="str">
        <f>_xlfn.XLOOKUP($E1111,'[2]Balance económico'!$C:$C,'[2]Balance económico'!$F:$F,"-",0)</f>
        <v>----</v>
      </c>
      <c r="AK1111" s="6" t="str">
        <f t="shared" si="52"/>
        <v>PPA</v>
      </c>
      <c r="AL1111" s="12" t="str" cm="1">
        <f t="array" ref="AL1111">IFERROR((X1111*[2]!Tabla2[Bloque A] + 'BD Centrales 2025'!Y799*[2]!Tabla2[Bloque B] + 'BD Centrales 2025'!Z799*[2]!Tabla2[Bloque C])*#REF!,"-")</f>
        <v>-</v>
      </c>
      <c r="AM1111" s="12" t="str">
        <f t="shared" si="53"/>
        <v>-</v>
      </c>
      <c r="AN1111" s="12">
        <f>IFERROR((AH1111+AI1111+AJ1111)/(SUMIFS($W$2:$W$1194,$E$2:$E$1194,E1111)*1000*#REF!),0)</f>
        <v>0</v>
      </c>
    </row>
    <row r="1112" spans="1:40" ht="14.4" x14ac:dyDescent="0.3">
      <c r="A1112" s="7">
        <v>2319</v>
      </c>
      <c r="B1112" s="7" t="s">
        <v>4515</v>
      </c>
      <c r="C1112" s="8" t="s">
        <v>4516</v>
      </c>
      <c r="D1112" s="6" t="s">
        <v>1516</v>
      </c>
      <c r="E1112" s="6" t="str">
        <f>_xlfn.XLOOKUP(D1112,'[2]Coordinados SEN'!$A:$A,'[2]Coordinados SEN'!$B:$B,"-",0)</f>
        <v>77.470.122-2</v>
      </c>
      <c r="F1112" s="6" t="s">
        <v>4517</v>
      </c>
      <c r="G1112" s="6">
        <f t="shared" si="51"/>
        <v>13</v>
      </c>
      <c r="H1112" s="6" t="s">
        <v>4518</v>
      </c>
      <c r="I1112" s="6" t="s">
        <v>4519</v>
      </c>
      <c r="J1112" s="6" t="str">
        <f>_xlfn.XLOOKUP(I1112,'[2]Barras CMg'!$E$2:$E$1527,'[2]Barras CMg'!$A$2:$A$1527,"------",0,1)</f>
        <v>------</v>
      </c>
      <c r="K1112" s="6" t="s">
        <v>397</v>
      </c>
      <c r="L1112" s="6">
        <v>2025</v>
      </c>
      <c r="M1112" s="6" t="s">
        <v>495</v>
      </c>
      <c r="N1112" s="6" t="s">
        <v>496</v>
      </c>
      <c r="O1112" s="6" t="s">
        <v>213</v>
      </c>
      <c r="P1112" s="6" t="s">
        <v>497</v>
      </c>
      <c r="Q1112" s="6" t="s">
        <v>557</v>
      </c>
      <c r="R1112" s="6" t="s">
        <v>557</v>
      </c>
      <c r="S1112" s="6" t="s">
        <v>51</v>
      </c>
      <c r="T1112" s="9" t="s">
        <v>4520</v>
      </c>
      <c r="U1112" s="10">
        <v>3.0049999999999999</v>
      </c>
      <c r="V1112" s="10">
        <v>3</v>
      </c>
      <c r="W1112" s="11" t="e">
        <f>_xlfn.XLOOKUP(C1112,#REF!,#REF!,"S/I",0)</f>
        <v>#REF!</v>
      </c>
      <c r="X1112" s="11" t="str">
        <f>_xlfn.XLOOKUP($D1112,[2]Retiros_dinamica!$F:$F,[2]Retiros_dinamica!B:B,"S/I",0)</f>
        <v>S/I</v>
      </c>
      <c r="Y1112" s="11" t="str">
        <f>_xlfn.XLOOKUP($D1112,[2]Retiros_dinamica!$F:$F,[2]Retiros_dinamica!C:C,"S/I",0)</f>
        <v>S/I</v>
      </c>
      <c r="Z1112" s="11" t="str">
        <f>_xlfn.XLOOKUP($D1112,[2]Retiros_dinamica!$F:$F,[2]Retiros_dinamica!D:D,"S/I",0)</f>
        <v>S/I</v>
      </c>
      <c r="AA1112" s="11" t="str">
        <f>_xlfn.XLOOKUP($D1112,[2]Retiros_dinamica!$F:$F,[2]Retiros_dinamica!E:E,"S/I",0)</f>
        <v>S/I</v>
      </c>
      <c r="AB1112" s="6" t="str">
        <f>_xlfn.XLOOKUP(C1112,[2]CMg!$I$4:$I$106,[2]CMg!$M$4:$M$106,"----",0,1)</f>
        <v>----</v>
      </c>
      <c r="AC1112" s="6" t="str">
        <f>_xlfn.XLOOKUP(C1112,[2]CMg!$A$4:$A$106,[2]CMg!$B$4:$B$106,"----",0,1)</f>
        <v>----</v>
      </c>
      <c r="AD1112" s="6" t="str">
        <f>_xlfn.XLOOKUP(C1112,'[3]Promedio solar Cmg'!$A$4:$A$106,'[3]Promedio solar Cmg'!$B$4:$B$106,"----",0,1)</f>
        <v>----</v>
      </c>
      <c r="AH1112" s="12">
        <f>_xlfn.XLOOKUP($E1112,'[2]Balance económico'!$C:$C,'[2]Balance económico'!$D:$D,"-",0)</f>
        <v>3983860161.5681372</v>
      </c>
      <c r="AI1112" s="12">
        <f>_xlfn.XLOOKUP($E1112,'[2]Balance económico'!$C:$C,'[2]Balance económico'!$E:$E,"-",0)</f>
        <v>507070439.71579993</v>
      </c>
      <c r="AJ1112" s="12" t="str">
        <f>_xlfn.XLOOKUP($E1112,'[2]Balance económico'!$C:$C,'[2]Balance económico'!$F:$F,"-",0)</f>
        <v>----</v>
      </c>
      <c r="AK1112" s="6" t="str">
        <f t="shared" si="52"/>
        <v>PPA</v>
      </c>
      <c r="AL1112" s="12" t="str" cm="1">
        <f t="array" ref="AL1112">IFERROR((X1112*[2]!Tabla2[Bloque A] + 'BD Centrales 2025'!Y525*[2]!Tabla2[Bloque B] + 'BD Centrales 2025'!Z525*[2]!Tabla2[Bloque C])*#REF!,"-")</f>
        <v>-</v>
      </c>
      <c r="AM1112" s="12" t="str">
        <f t="shared" si="53"/>
        <v>-</v>
      </c>
      <c r="AN1112" s="12">
        <f>IFERROR((AH1112+AI1112+AJ1112)/(SUMIFS($W$2:$W$1194,$E$2:$E$1194,E1112)*1000*#REF!),0)</f>
        <v>0</v>
      </c>
    </row>
    <row r="1113" spans="1:40" ht="14.4" x14ac:dyDescent="0.3">
      <c r="A1113" s="7">
        <v>2320</v>
      </c>
      <c r="B1113" s="7" t="s">
        <v>4521</v>
      </c>
      <c r="C1113" s="8" t="s">
        <v>4522</v>
      </c>
      <c r="D1113" s="6" t="s">
        <v>1516</v>
      </c>
      <c r="E1113" s="6" t="str">
        <f>_xlfn.XLOOKUP(D1113,'[2]Coordinados SEN'!$A:$A,'[2]Coordinados SEN'!$B:$B,"-",0)</f>
        <v>77.470.122-2</v>
      </c>
      <c r="F1113" s="6" t="s">
        <v>4523</v>
      </c>
      <c r="G1113" s="6">
        <f t="shared" si="51"/>
        <v>13</v>
      </c>
      <c r="H1113" s="6" t="s">
        <v>4524</v>
      </c>
      <c r="I1113" s="6" t="s">
        <v>3198</v>
      </c>
      <c r="J1113" s="6" t="str">
        <f>_xlfn.XLOOKUP(I1113,'[2]Barras CMg'!$E$2:$E$1527,'[2]Barras CMg'!$A$2:$A$1527,"------",0,1)</f>
        <v>------</v>
      </c>
      <c r="K1113" s="6" t="s">
        <v>397</v>
      </c>
      <c r="L1113" s="6">
        <v>2025</v>
      </c>
      <c r="M1113" s="6" t="s">
        <v>495</v>
      </c>
      <c r="N1113" s="6" t="s">
        <v>496</v>
      </c>
      <c r="O1113" s="6" t="s">
        <v>213</v>
      </c>
      <c r="P1113" s="6" t="s">
        <v>497</v>
      </c>
      <c r="Q1113" s="6" t="s">
        <v>557</v>
      </c>
      <c r="R1113" s="6" t="s">
        <v>610</v>
      </c>
      <c r="S1113" s="6" t="s">
        <v>51</v>
      </c>
      <c r="T1113" s="9" t="s">
        <v>4520</v>
      </c>
      <c r="U1113" s="10">
        <v>2.9950000000000001</v>
      </c>
      <c r="V1113" s="10">
        <v>2.99</v>
      </c>
      <c r="W1113" s="11" t="e">
        <f>_xlfn.XLOOKUP(C1113,#REF!,#REF!,"S/I",0)</f>
        <v>#REF!</v>
      </c>
      <c r="X1113" s="11" t="str">
        <f>_xlfn.XLOOKUP($D1113,[2]Retiros_dinamica!$F:$F,[2]Retiros_dinamica!B:B,"S/I",0)</f>
        <v>S/I</v>
      </c>
      <c r="Y1113" s="11" t="str">
        <f>_xlfn.XLOOKUP($D1113,[2]Retiros_dinamica!$F:$F,[2]Retiros_dinamica!C:C,"S/I",0)</f>
        <v>S/I</v>
      </c>
      <c r="Z1113" s="11" t="str">
        <f>_xlfn.XLOOKUP($D1113,[2]Retiros_dinamica!$F:$F,[2]Retiros_dinamica!D:D,"S/I",0)</f>
        <v>S/I</v>
      </c>
      <c r="AA1113" s="11" t="str">
        <f>_xlfn.XLOOKUP($D1113,[2]Retiros_dinamica!$F:$F,[2]Retiros_dinamica!E:E,"S/I",0)</f>
        <v>S/I</v>
      </c>
      <c r="AB1113" s="6" t="str">
        <f>_xlfn.XLOOKUP(C1113,[2]CMg!$I$4:$I$106,[2]CMg!$M$4:$M$106,"----",0,1)</f>
        <v>----</v>
      </c>
      <c r="AC1113" s="6" t="str">
        <f>_xlfn.XLOOKUP(C1113,[2]CMg!$A$4:$A$106,[2]CMg!$B$4:$B$106,"----",0,1)</f>
        <v>----</v>
      </c>
      <c r="AD1113" s="6" t="str">
        <f>_xlfn.XLOOKUP(C1113,'[3]Promedio solar Cmg'!$A$4:$A$106,'[3]Promedio solar Cmg'!$B$4:$B$106,"----",0,1)</f>
        <v>----</v>
      </c>
      <c r="AH1113" s="12">
        <f>_xlfn.XLOOKUP($E1113,'[2]Balance económico'!$C:$C,'[2]Balance económico'!$D:$D,"-",0)</f>
        <v>3983860161.5681372</v>
      </c>
      <c r="AI1113" s="12">
        <f>_xlfn.XLOOKUP($E1113,'[2]Balance económico'!$C:$C,'[2]Balance económico'!$E:$E,"-",0)</f>
        <v>507070439.71579993</v>
      </c>
      <c r="AJ1113" s="12" t="str">
        <f>_xlfn.XLOOKUP($E1113,'[2]Balance económico'!$C:$C,'[2]Balance económico'!$F:$F,"-",0)</f>
        <v>----</v>
      </c>
      <c r="AK1113" s="6" t="str">
        <f t="shared" si="52"/>
        <v>PPA</v>
      </c>
      <c r="AL1113" s="12" t="str" cm="1">
        <f t="array" ref="AL1113">IFERROR((X1113*[2]!Tabla2[Bloque A] + 'BD Centrales 2025'!Y526*[2]!Tabla2[Bloque B] + 'BD Centrales 2025'!Z526*[2]!Tabla2[Bloque C])*#REF!,"-")</f>
        <v>-</v>
      </c>
      <c r="AM1113" s="12" t="str">
        <f t="shared" si="53"/>
        <v>-</v>
      </c>
      <c r="AN1113" s="12">
        <f>IFERROR((AH1113+AI1113+AJ1113)/(SUMIFS($W$2:$W$1194,$E$2:$E$1194,E1113)*1000*#REF!),0)</f>
        <v>0</v>
      </c>
    </row>
    <row r="1114" spans="1:40" ht="14.4" x14ac:dyDescent="0.3">
      <c r="A1114" s="7">
        <v>2321</v>
      </c>
      <c r="B1114" s="7" t="s">
        <v>4525</v>
      </c>
      <c r="C1114" s="8" t="s">
        <v>4526</v>
      </c>
      <c r="D1114" s="6" t="s">
        <v>4527</v>
      </c>
      <c r="E1114" s="6" t="str">
        <f>_xlfn.XLOOKUP(D1114,'[2]Coordinados SEN'!$A:$A,'[2]Coordinados SEN'!$B:$B,"-",0)</f>
        <v>77.088.123-4</v>
      </c>
      <c r="F1114" s="6" t="s">
        <v>4527</v>
      </c>
      <c r="G1114" s="6">
        <f t="shared" si="51"/>
        <v>1</v>
      </c>
      <c r="H1114" s="6" t="s">
        <v>4528</v>
      </c>
      <c r="I1114" s="6" t="s">
        <v>2399</v>
      </c>
      <c r="J1114" s="6" t="str">
        <f>_xlfn.XLOOKUP(I1114,'[2]Barras CMg'!$E$2:$E$1527,'[2]Barras CMg'!$A$2:$A$1527,"------",0,1)</f>
        <v>------</v>
      </c>
      <c r="K1114" s="6" t="s">
        <v>397</v>
      </c>
      <c r="L1114" s="6">
        <v>2025</v>
      </c>
      <c r="M1114" s="6" t="s">
        <v>495</v>
      </c>
      <c r="N1114" s="6" t="s">
        <v>496</v>
      </c>
      <c r="O1114" s="6" t="s">
        <v>213</v>
      </c>
      <c r="P1114" s="6" t="s">
        <v>164</v>
      </c>
      <c r="Q1114" s="6" t="s">
        <v>221</v>
      </c>
      <c r="R1114" s="6" t="s">
        <v>886</v>
      </c>
      <c r="S1114" s="6" t="s">
        <v>51</v>
      </c>
      <c r="T1114" s="9" t="s">
        <v>4529</v>
      </c>
      <c r="U1114" s="10">
        <v>6</v>
      </c>
      <c r="V1114" s="10">
        <v>5.3220000000000001</v>
      </c>
      <c r="W1114" s="11" t="e">
        <f>_xlfn.XLOOKUP(C1114,#REF!,#REF!,"S/I",0)</f>
        <v>#REF!</v>
      </c>
      <c r="X1114" s="11" t="str">
        <f>_xlfn.XLOOKUP($D1114,[2]Retiros_dinamica!$F:$F,[2]Retiros_dinamica!B:B,"S/I",0)</f>
        <v>S/I</v>
      </c>
      <c r="Y1114" s="11" t="str">
        <f>_xlfn.XLOOKUP($D1114,[2]Retiros_dinamica!$F:$F,[2]Retiros_dinamica!C:C,"S/I",0)</f>
        <v>S/I</v>
      </c>
      <c r="Z1114" s="11" t="str">
        <f>_xlfn.XLOOKUP($D1114,[2]Retiros_dinamica!$F:$F,[2]Retiros_dinamica!D:D,"S/I",0)</f>
        <v>S/I</v>
      </c>
      <c r="AA1114" s="11" t="str">
        <f>_xlfn.XLOOKUP($D1114,[2]Retiros_dinamica!$F:$F,[2]Retiros_dinamica!E:E,"S/I",0)</f>
        <v>S/I</v>
      </c>
      <c r="AB1114" s="6" t="str">
        <f>_xlfn.XLOOKUP(C1114,[2]CMg!$I$4:$I$106,[2]CMg!$M$4:$M$106,"----",0,1)</f>
        <v>----</v>
      </c>
      <c r="AH1114" s="12">
        <f>_xlfn.XLOOKUP($E1114,'[2]Balance económico'!$C:$C,'[2]Balance económico'!$D:$D,"-",0)</f>
        <v>102618538.23091103</v>
      </c>
      <c r="AI1114" s="12" t="str">
        <f>_xlfn.XLOOKUP($E1114,'[2]Balance económico'!$C:$C,'[2]Balance económico'!$E:$E,"-",0)</f>
        <v>----</v>
      </c>
      <c r="AJ1114" s="12" t="str">
        <f>_xlfn.XLOOKUP($E1114,'[2]Balance económico'!$C:$C,'[2]Balance económico'!$F:$F,"-",0)</f>
        <v>----</v>
      </c>
      <c r="AK1114" s="6" t="str">
        <f t="shared" si="52"/>
        <v>PPA</v>
      </c>
      <c r="AL1114" s="12" t="str" cm="1">
        <f t="array" ref="AL1114">IFERROR((X1114*[2]!Tabla2[Bloque A] + 'BD Centrales 2025'!Y800*[2]!Tabla2[Bloque B] + 'BD Centrales 2025'!Z800*[2]!Tabla2[Bloque C])*#REF!,"-")</f>
        <v>-</v>
      </c>
      <c r="AM1114" s="12" t="str">
        <f t="shared" si="53"/>
        <v>-</v>
      </c>
      <c r="AN1114" s="12">
        <f>IFERROR((AH1114+AI1114+AJ1114)/(SUMIFS($W$2:$W$1194,$E$2:$E$1194,E1114)*1000*#REF!),0)</f>
        <v>0</v>
      </c>
    </row>
    <row r="1115" spans="1:40" ht="27.6" x14ac:dyDescent="0.3">
      <c r="A1115" s="7">
        <v>2322</v>
      </c>
      <c r="B1115" s="7" t="s">
        <v>4615</v>
      </c>
      <c r="C1115" s="8" t="s">
        <v>4616</v>
      </c>
      <c r="D1115" s="6" t="s">
        <v>4617</v>
      </c>
      <c r="E1115" s="6" t="str">
        <f>_xlfn.XLOOKUP(D1115,'[2]Coordinados SEN'!$A:$A,'[2]Coordinados SEN'!$B:$B,"-",0)</f>
        <v>77.865.266-8</v>
      </c>
      <c r="F1115" s="6" t="s">
        <v>4617</v>
      </c>
      <c r="G1115" s="6">
        <f t="shared" si="51"/>
        <v>1</v>
      </c>
      <c r="H1115" s="6" t="s">
        <v>4618</v>
      </c>
      <c r="I1115" s="6" t="s">
        <v>3340</v>
      </c>
      <c r="J1115" s="6" t="str">
        <f>_xlfn.XLOOKUP(I1115,'[2]Barras CMg'!$E$2:$E$1527,'[2]Barras CMg'!$A$2:$A$1527,"------",0,1)</f>
        <v>FUTURO________220</v>
      </c>
      <c r="K1115" s="6">
        <v>1</v>
      </c>
      <c r="L1115" s="6">
        <v>2025</v>
      </c>
      <c r="M1115" s="6" t="s">
        <v>495</v>
      </c>
      <c r="N1115" s="6" t="s">
        <v>496</v>
      </c>
      <c r="O1115" s="6" t="s">
        <v>47</v>
      </c>
      <c r="P1115" s="6" t="s">
        <v>48</v>
      </c>
      <c r="Q1115" s="6" t="s">
        <v>48</v>
      </c>
      <c r="R1115" s="6" t="s">
        <v>48</v>
      </c>
      <c r="S1115" s="6" t="s">
        <v>51</v>
      </c>
      <c r="T1115" s="9" t="s">
        <v>4619</v>
      </c>
      <c r="U1115" s="10">
        <v>177.48089999999999</v>
      </c>
      <c r="V1115" s="10">
        <v>170.7895</v>
      </c>
      <c r="W1115" s="11" t="e">
        <f>_xlfn.XLOOKUP(C1115,#REF!,#REF!,"S/I",0)</f>
        <v>#REF!</v>
      </c>
      <c r="X1115" s="11" t="str">
        <f>_xlfn.XLOOKUP($D1115,[2]Retiros_dinamica!$F:$F,[2]Retiros_dinamica!B:B,"S/I",0)</f>
        <v>S/I</v>
      </c>
      <c r="Y1115" s="11" t="str">
        <f>_xlfn.XLOOKUP($D1115,[2]Retiros_dinamica!$F:$F,[2]Retiros_dinamica!C:C,"S/I",0)</f>
        <v>S/I</v>
      </c>
      <c r="Z1115" s="11" t="str">
        <f>_xlfn.XLOOKUP($D1115,[2]Retiros_dinamica!$F:$F,[2]Retiros_dinamica!D:D,"S/I",0)</f>
        <v>S/I</v>
      </c>
      <c r="AA1115" s="11" t="str">
        <f>_xlfn.XLOOKUP($D1115,[2]Retiros_dinamica!$F:$F,[2]Retiros_dinamica!E:E,"S/I",0)</f>
        <v>S/I</v>
      </c>
      <c r="AB1115" s="6">
        <f>_xlfn.XLOOKUP(C1115,[2]CMg!$I$4:$I$106,[2]CMg!$M$4:$M$106,"----",0,1)</f>
        <v>0.66744629451028903</v>
      </c>
      <c r="AC1115" s="6">
        <f>_xlfn.XLOOKUP(C1115,'[3]Promedio Cmg'!$A$4:$A$106,'[3]Promedio Cmg'!$B$4:$B$106,"---",0,1)</f>
        <v>49.281502111630971</v>
      </c>
      <c r="AD1115" s="6">
        <f>_xlfn.XLOOKUP(C1115,'[3]Promedio solar Cmg'!$A$4:$A$106,'[3]Promedio solar Cmg'!$B$4:$B$106,"----",0,1)</f>
        <v>8.453520547945212</v>
      </c>
      <c r="AE1115" s="6">
        <f>_xlfn.XLOOKUP(C1115,[2]CMg!$O$4:$O$106,[2]CMg!$P$4:$P$106,"----",0,1)</f>
        <v>78.438640187829932</v>
      </c>
      <c r="AF1115" s="14">
        <f>_xlfn.XLOOKUP(C1115,[2]CMg!$S$4:$S$106,[2]CMg!$U$4:$U$106,"----",0,1)</f>
        <v>0.96164821367423814</v>
      </c>
      <c r="AH1115" s="12">
        <f>_xlfn.XLOOKUP($E1115,'[2]Balance económico'!$C:$C,'[2]Balance económico'!$D:$D,"-",0)</f>
        <v>2200073861.7374701</v>
      </c>
      <c r="AI1115" s="12" t="str">
        <f>_xlfn.XLOOKUP($E1115,'[2]Balance económico'!$C:$C,'[2]Balance económico'!$E:$E,"-",0)</f>
        <v>----</v>
      </c>
      <c r="AJ1115" s="12" t="str">
        <f>_xlfn.XLOOKUP($E1115,'[2]Balance económico'!$C:$C,'[2]Balance económico'!$F:$F,"-",0)</f>
        <v>----</v>
      </c>
      <c r="AK1115" s="6" t="str">
        <f t="shared" si="52"/>
        <v>PPA</v>
      </c>
      <c r="AL1115" s="12" t="str" cm="1">
        <f t="array" ref="AL1115">IFERROR((X1115*[2]!Tabla2[Bloque A] + 'BD Centrales 2025'!Y804*[2]!Tabla2[Bloque B] + 'BD Centrales 2025'!Z804*[2]!Tabla2[Bloque C])*#REF!,"-")</f>
        <v>-</v>
      </c>
      <c r="AM1115" s="12" t="str">
        <f t="shared" si="53"/>
        <v>-</v>
      </c>
      <c r="AN1115" s="12">
        <f>IFERROR((AH1115+AI1115+AJ1115)/(SUMIFS($W$2:$W$1194,$E$2:$E$1194,E1115)*1000*#REF!),0)</f>
        <v>0</v>
      </c>
    </row>
    <row r="1116" spans="1:40" ht="14.4" x14ac:dyDescent="0.3">
      <c r="A1116" s="7">
        <v>2324</v>
      </c>
      <c r="B1116" s="7" t="s">
        <v>4625</v>
      </c>
      <c r="C1116" s="8" t="s">
        <v>4626</v>
      </c>
      <c r="D1116" s="6" t="s">
        <v>3219</v>
      </c>
      <c r="E1116" s="6" t="str">
        <f>_xlfn.XLOOKUP(D1116,'[2]Coordinados SEN'!$A:$A,'[2]Coordinados SEN'!$B:$B,"-",0)</f>
        <v>77.898.543-8</v>
      </c>
      <c r="F1116" s="6" t="s">
        <v>4627</v>
      </c>
      <c r="G1116" s="6">
        <f t="shared" si="51"/>
        <v>11</v>
      </c>
      <c r="H1116" s="6" t="s">
        <v>4628</v>
      </c>
      <c r="I1116" s="6" t="s">
        <v>4629</v>
      </c>
      <c r="J1116" s="6" t="str">
        <f>_xlfn.XLOOKUP(I1116,'[2]Barras CMg'!$E$2:$E$1527,'[2]Barras CMg'!$A$2:$A$1527,"------",0,1)</f>
        <v>------</v>
      </c>
      <c r="K1116" s="6" t="s">
        <v>397</v>
      </c>
      <c r="L1116" s="6">
        <v>2025</v>
      </c>
      <c r="M1116" s="6" t="s">
        <v>495</v>
      </c>
      <c r="N1116" s="6" t="s">
        <v>496</v>
      </c>
      <c r="O1116" s="6" t="s">
        <v>213</v>
      </c>
      <c r="P1116" s="6" t="s">
        <v>362</v>
      </c>
      <c r="Q1116" s="6" t="s">
        <v>363</v>
      </c>
      <c r="R1116" s="6" t="s">
        <v>1205</v>
      </c>
      <c r="S1116" s="6" t="s">
        <v>51</v>
      </c>
      <c r="T1116" s="9" t="s">
        <v>4630</v>
      </c>
      <c r="U1116" s="10">
        <v>9.0069999999999997</v>
      </c>
      <c r="V1116" s="10">
        <v>9</v>
      </c>
      <c r="W1116" s="11" t="e">
        <f>_xlfn.XLOOKUP(C1116,#REF!,#REF!,"S/I",0)</f>
        <v>#REF!</v>
      </c>
      <c r="X1116" s="11" t="str">
        <f>_xlfn.XLOOKUP($D1116,[2]Retiros_dinamica!$F:$F,[2]Retiros_dinamica!B:B,"S/I",0)</f>
        <v>S/I</v>
      </c>
      <c r="Y1116" s="11" t="str">
        <f>_xlfn.XLOOKUP($D1116,[2]Retiros_dinamica!$F:$F,[2]Retiros_dinamica!C:C,"S/I",0)</f>
        <v>S/I</v>
      </c>
      <c r="Z1116" s="11" t="str">
        <f>_xlfn.XLOOKUP($D1116,[2]Retiros_dinamica!$F:$F,[2]Retiros_dinamica!D:D,"S/I",0)</f>
        <v>S/I</v>
      </c>
      <c r="AA1116" s="11" t="str">
        <f>_xlfn.XLOOKUP($D1116,[2]Retiros_dinamica!$F:$F,[2]Retiros_dinamica!E:E,"S/I",0)</f>
        <v>S/I</v>
      </c>
      <c r="AB1116" s="6" t="str">
        <f>_xlfn.XLOOKUP(C1116,[2]CMg!$I$4:$I$106,[2]CMg!$M$4:$M$106,"----",0,1)</f>
        <v>----</v>
      </c>
      <c r="AC1116" s="6" t="str">
        <f>_xlfn.XLOOKUP(C1116,[2]CMg!$A$4:$A$106,[2]CMg!$B$4:$B$106,"----",0,1)</f>
        <v>----</v>
      </c>
      <c r="AD1116" s="6" t="str">
        <f>_xlfn.XLOOKUP(C1116,'[3]Promedio solar Cmg'!$A$4:$A$106,'[3]Promedio solar Cmg'!$B$4:$B$106,"----",0,1)</f>
        <v>----</v>
      </c>
      <c r="AH1116" s="12">
        <f>_xlfn.XLOOKUP($E1116,'[2]Balance económico'!$C:$C,'[2]Balance económico'!$D:$D,"-",0)</f>
        <v>4396731110.997694</v>
      </c>
      <c r="AI1116" s="12">
        <f>_xlfn.XLOOKUP($E1116,'[2]Balance económico'!$C:$C,'[2]Balance económico'!$E:$E,"-",0)</f>
        <v>523994600.26060003</v>
      </c>
      <c r="AJ1116" s="12" t="str">
        <f>_xlfn.XLOOKUP($E1116,'[2]Balance económico'!$C:$C,'[2]Balance económico'!$F:$F,"-",0)</f>
        <v>----</v>
      </c>
      <c r="AK1116" s="6" t="str">
        <f t="shared" si="52"/>
        <v>PPA</v>
      </c>
      <c r="AL1116" s="12" t="str" cm="1">
        <f t="array" ref="AL1116">IFERROR((X1116*[2]!Tabla2[Bloque A] + 'BD Centrales 2025'!Y546*[2]!Tabla2[Bloque B] + 'BD Centrales 2025'!Z546*[2]!Tabla2[Bloque C])*#REF!,"-")</f>
        <v>-</v>
      </c>
      <c r="AM1116" s="12" t="str">
        <f t="shared" si="53"/>
        <v>-</v>
      </c>
      <c r="AN1116" s="12">
        <f>IFERROR((AH1116+AI1116+AJ1116)/(SUMIFS($W$2:$W$1194,$E$2:$E$1194,E1116)*1000*#REF!),0)</f>
        <v>0</v>
      </c>
    </row>
    <row r="1117" spans="1:40" ht="14.4" x14ac:dyDescent="0.3">
      <c r="A1117" s="7">
        <v>2326</v>
      </c>
      <c r="B1117" s="7" t="s">
        <v>4631</v>
      </c>
      <c r="C1117" s="8" t="s">
        <v>4632</v>
      </c>
      <c r="D1117" s="6" t="s">
        <v>3766</v>
      </c>
      <c r="E1117" s="6" t="str">
        <f>_xlfn.XLOOKUP(D1117,'[2]Coordinados SEN'!$A:$A,'[2]Coordinados SEN'!$B:$B,"-",0)</f>
        <v>77.447.115-4</v>
      </c>
      <c r="F1117" s="6" t="s">
        <v>4633</v>
      </c>
      <c r="G1117" s="6">
        <f t="shared" si="51"/>
        <v>10</v>
      </c>
      <c r="H1117" s="6" t="s">
        <v>4634</v>
      </c>
      <c r="I1117" s="6" t="s">
        <v>1974</v>
      </c>
      <c r="J1117" s="6" t="str">
        <f>_xlfn.XLOOKUP(I1117,'[2]Barras CMg'!$E$2:$E$1527,'[2]Barras CMg'!$A$2:$A$1527,"------",0,1)</f>
        <v>------</v>
      </c>
      <c r="K1117" s="6" t="s">
        <v>397</v>
      </c>
      <c r="L1117" s="6">
        <v>2025</v>
      </c>
      <c r="M1117" s="6" t="s">
        <v>495</v>
      </c>
      <c r="N1117" s="6" t="s">
        <v>496</v>
      </c>
      <c r="O1117" s="6" t="s">
        <v>213</v>
      </c>
      <c r="P1117" s="6" t="s">
        <v>164</v>
      </c>
      <c r="Q1117" s="6" t="s">
        <v>831</v>
      </c>
      <c r="R1117" s="6" t="s">
        <v>831</v>
      </c>
      <c r="S1117" s="6" t="s">
        <v>51</v>
      </c>
      <c r="T1117" s="9" t="s">
        <v>4635</v>
      </c>
      <c r="U1117" s="10">
        <v>2.4249999999999998</v>
      </c>
      <c r="V1117" s="10">
        <v>2.4</v>
      </c>
      <c r="W1117" s="11" t="e">
        <f>_xlfn.XLOOKUP(C1117,#REF!,#REF!,"S/I",0)</f>
        <v>#REF!</v>
      </c>
      <c r="X1117" s="11" t="str">
        <f>_xlfn.XLOOKUP($D1117,[2]Retiros_dinamica!$F:$F,[2]Retiros_dinamica!B:B,"S/I",0)</f>
        <v>S/I</v>
      </c>
      <c r="Y1117" s="11" t="str">
        <f>_xlfn.XLOOKUP($D1117,[2]Retiros_dinamica!$F:$F,[2]Retiros_dinamica!C:C,"S/I",0)</f>
        <v>S/I</v>
      </c>
      <c r="Z1117" s="11" t="str">
        <f>_xlfn.XLOOKUP($D1117,[2]Retiros_dinamica!$F:$F,[2]Retiros_dinamica!D:D,"S/I",0)</f>
        <v>S/I</v>
      </c>
      <c r="AA1117" s="11" t="str">
        <f>_xlfn.XLOOKUP($D1117,[2]Retiros_dinamica!$F:$F,[2]Retiros_dinamica!E:E,"S/I",0)</f>
        <v>S/I</v>
      </c>
      <c r="AB1117" s="6" t="str">
        <f>_xlfn.XLOOKUP(C1117,[2]CMg!$I$4:$I$106,[2]CMg!$M$4:$M$106,"----",0,1)</f>
        <v>----</v>
      </c>
      <c r="AC1117" s="6" t="str">
        <f>_xlfn.XLOOKUP(C1117,[2]CMg!$A$4:$A$106,[2]CMg!$B$4:$B$106,"----",0,1)</f>
        <v>----</v>
      </c>
      <c r="AD1117" s="6" t="str">
        <f>_xlfn.XLOOKUP(C1117,'[3]Promedio solar Cmg'!$A$4:$A$106,'[3]Promedio solar Cmg'!$B$4:$B$106,"----",0,1)</f>
        <v>----</v>
      </c>
      <c r="AH1117" s="12">
        <f>_xlfn.XLOOKUP($E1117,'[2]Balance económico'!$C:$C,'[2]Balance económico'!$D:$D,"-",0)</f>
        <v>6121230481.2587566</v>
      </c>
      <c r="AI1117" s="12">
        <f>_xlfn.XLOOKUP($E1117,'[2]Balance económico'!$C:$C,'[2]Balance económico'!$E:$E,"-",0)</f>
        <v>651127947.40969992</v>
      </c>
      <c r="AJ1117" s="12" t="str">
        <f>_xlfn.XLOOKUP($E1117,'[2]Balance económico'!$C:$C,'[2]Balance económico'!$F:$F,"-",0)</f>
        <v>----</v>
      </c>
      <c r="AK1117" s="6" t="str">
        <f t="shared" si="52"/>
        <v>PPA</v>
      </c>
      <c r="AL1117" s="12" t="str" cm="1">
        <f t="array" ref="AL1117">IFERROR((X1117*[2]!Tabla2[Bloque A] + 'BD Centrales 2025'!Y584*[2]!Tabla2[Bloque B] + 'BD Centrales 2025'!Z584*[2]!Tabla2[Bloque C])*#REF!,"-")</f>
        <v>-</v>
      </c>
      <c r="AM1117" s="12" t="str">
        <f t="shared" si="53"/>
        <v>-</v>
      </c>
      <c r="AN1117" s="12">
        <f>IFERROR((AH1117+AI1117+AJ1117)/(SUMIFS($W$2:$W$1194,$E$2:$E$1194,E1117)*1000*#REF!),0)</f>
        <v>0</v>
      </c>
    </row>
    <row r="1118" spans="1:40" ht="14.4" x14ac:dyDescent="0.3">
      <c r="A1118" s="7">
        <v>2327</v>
      </c>
      <c r="B1118" s="7" t="s">
        <v>4683</v>
      </c>
      <c r="C1118" s="8" t="s">
        <v>4684</v>
      </c>
      <c r="D1118" s="6" t="s">
        <v>4685</v>
      </c>
      <c r="E1118" s="6" t="str">
        <f>_xlfn.XLOOKUP(D1118,'[2]Coordinados SEN'!$A:$A,'[2]Coordinados SEN'!$B:$B,"-",0)</f>
        <v>76.466.311-K</v>
      </c>
      <c r="F1118" s="6" t="s">
        <v>4685</v>
      </c>
      <c r="G1118" s="6">
        <f t="shared" si="51"/>
        <v>1</v>
      </c>
      <c r="H1118" s="6" t="s">
        <v>4686</v>
      </c>
      <c r="I1118" s="6" t="s">
        <v>4687</v>
      </c>
      <c r="J1118" s="6" t="str">
        <f>_xlfn.XLOOKUP(I1118,'[2]Barras CMg'!$E$2:$E$1527,'[2]Barras CMg'!$A$2:$A$1527,"------",0,1)</f>
        <v>------</v>
      </c>
      <c r="K1118" s="6" t="s">
        <v>397</v>
      </c>
      <c r="L1118" s="6">
        <v>2025</v>
      </c>
      <c r="M1118" s="6" t="s">
        <v>495</v>
      </c>
      <c r="N1118" s="6" t="s">
        <v>496</v>
      </c>
      <c r="O1118" s="6" t="s">
        <v>213</v>
      </c>
      <c r="P1118" s="6" t="s">
        <v>189</v>
      </c>
      <c r="Q1118" s="6" t="s">
        <v>1395</v>
      </c>
      <c r="R1118" s="6" t="s">
        <v>3186</v>
      </c>
      <c r="S1118" s="6" t="s">
        <v>51</v>
      </c>
      <c r="T1118" s="9" t="s">
        <v>3790</v>
      </c>
      <c r="U1118" s="10">
        <v>9.02</v>
      </c>
      <c r="V1118" s="10">
        <v>9</v>
      </c>
      <c r="W1118" s="11" t="e">
        <f>_xlfn.XLOOKUP(C1118,#REF!,#REF!,"S/I",0)</f>
        <v>#REF!</v>
      </c>
      <c r="X1118" s="11" t="str">
        <f>_xlfn.XLOOKUP($D1118,[2]Retiros_dinamica!$F:$F,[2]Retiros_dinamica!B:B,"S/I",0)</f>
        <v>S/I</v>
      </c>
      <c r="Y1118" s="11" t="str">
        <f>_xlfn.XLOOKUP($D1118,[2]Retiros_dinamica!$F:$F,[2]Retiros_dinamica!C:C,"S/I",0)</f>
        <v>S/I</v>
      </c>
      <c r="Z1118" s="11" t="str">
        <f>_xlfn.XLOOKUP($D1118,[2]Retiros_dinamica!$F:$F,[2]Retiros_dinamica!D:D,"S/I",0)</f>
        <v>S/I</v>
      </c>
      <c r="AA1118" s="11" t="str">
        <f>_xlfn.XLOOKUP($D1118,[2]Retiros_dinamica!$F:$F,[2]Retiros_dinamica!E:E,"S/I",0)</f>
        <v>S/I</v>
      </c>
      <c r="AB1118" s="6" t="str">
        <f>_xlfn.XLOOKUP(C1118,[2]CMg!$I$4:$I$106,[2]CMg!$M$4:$M$106,"----",0,1)</f>
        <v>----</v>
      </c>
      <c r="AC1118" s="6" t="str">
        <f>_xlfn.XLOOKUP(C1118,[2]CMg!$A$4:$A$106,[2]CMg!$B$4:$B$106,"----",0,1)</f>
        <v>----</v>
      </c>
      <c r="AD1118" s="6" t="str">
        <f>_xlfn.XLOOKUP(C1118,'[3]Promedio solar Cmg'!$A$4:$A$106,'[3]Promedio solar Cmg'!$B$4:$B$106,"----",0,1)</f>
        <v>----</v>
      </c>
      <c r="AH1118" s="12">
        <f>_xlfn.XLOOKUP($E1118,'[2]Balance económico'!$C:$C,'[2]Balance económico'!$D:$D,"-",0)</f>
        <v>1166866443.3039343</v>
      </c>
      <c r="AI1118" s="12">
        <f>_xlfn.XLOOKUP($E1118,'[2]Balance económico'!$C:$C,'[2]Balance económico'!$E:$E,"-",0)</f>
        <v>124022961.34040001</v>
      </c>
      <c r="AJ1118" s="12" t="str">
        <f>_xlfn.XLOOKUP($E1118,'[2]Balance económico'!$C:$C,'[2]Balance económico'!$F:$F,"-",0)</f>
        <v>----</v>
      </c>
      <c r="AK1118" s="6" t="str">
        <f t="shared" si="52"/>
        <v>PPA</v>
      </c>
      <c r="AL1118" s="12" t="str" cm="1">
        <f t="array" ref="AL1118">IFERROR((X1118*[2]!Tabla2[Bloque A] + 'BD Centrales 2025'!Y432*[2]!Tabla2[Bloque B] + 'BD Centrales 2025'!Z432*[2]!Tabla2[Bloque C])*#REF!,"-")</f>
        <v>-</v>
      </c>
      <c r="AM1118" s="12" t="str">
        <f t="shared" si="53"/>
        <v>-</v>
      </c>
      <c r="AN1118" s="12">
        <f>IFERROR((AH1118+AI1118+AJ1118)/(SUMIFS($W$2:$W$1194,$E$2:$E$1194,E1118)*1000*#REF!),0)</f>
        <v>0</v>
      </c>
    </row>
    <row r="1119" spans="1:40" ht="14.4" x14ac:dyDescent="0.3">
      <c r="A1119" s="7">
        <v>2329</v>
      </c>
      <c r="B1119" s="7" t="s">
        <v>4688</v>
      </c>
      <c r="C1119" s="8" t="s">
        <v>4689</v>
      </c>
      <c r="D1119" s="6" t="s">
        <v>1516</v>
      </c>
      <c r="E1119" s="6" t="str">
        <f>_xlfn.XLOOKUP(D1119,'[2]Coordinados SEN'!$A:$A,'[2]Coordinados SEN'!$B:$B,"-",0)</f>
        <v>77.470.122-2</v>
      </c>
      <c r="F1119" s="6" t="s">
        <v>4690</v>
      </c>
      <c r="G1119" s="6">
        <f t="shared" si="51"/>
        <v>13</v>
      </c>
      <c r="H1119" s="6" t="s">
        <v>4524</v>
      </c>
      <c r="I1119" s="6" t="s">
        <v>3198</v>
      </c>
      <c r="J1119" s="6" t="str">
        <f>_xlfn.XLOOKUP(I1119,'[2]Barras CMg'!$E$2:$E$1527,'[2]Barras CMg'!$A$2:$A$1527,"------",0,1)</f>
        <v>------</v>
      </c>
      <c r="K1119" s="6" t="s">
        <v>397</v>
      </c>
      <c r="L1119" s="6">
        <v>2025</v>
      </c>
      <c r="M1119" s="6" t="s">
        <v>495</v>
      </c>
      <c r="N1119" s="6" t="s">
        <v>496</v>
      </c>
      <c r="O1119" s="6" t="s">
        <v>213</v>
      </c>
      <c r="P1119" s="6" t="s">
        <v>497</v>
      </c>
      <c r="Q1119" s="6" t="s">
        <v>557</v>
      </c>
      <c r="R1119" s="6" t="s">
        <v>610</v>
      </c>
      <c r="S1119" s="6" t="s">
        <v>51</v>
      </c>
      <c r="T1119" s="9" t="s">
        <v>4691</v>
      </c>
      <c r="U1119" s="10">
        <v>3.0049999999999999</v>
      </c>
      <c r="V1119" s="10">
        <v>3</v>
      </c>
      <c r="W1119" s="11" t="e">
        <f>_xlfn.XLOOKUP(C1119,#REF!,#REF!,"S/I",0)</f>
        <v>#REF!</v>
      </c>
      <c r="X1119" s="11" t="str">
        <f>_xlfn.XLOOKUP($D1119,[2]Retiros_dinamica!$F:$F,[2]Retiros_dinamica!B:B,"S/I",0)</f>
        <v>S/I</v>
      </c>
      <c r="Y1119" s="11" t="str">
        <f>_xlfn.XLOOKUP($D1119,[2]Retiros_dinamica!$F:$F,[2]Retiros_dinamica!C:C,"S/I",0)</f>
        <v>S/I</v>
      </c>
      <c r="Z1119" s="11" t="str">
        <f>_xlfn.XLOOKUP($D1119,[2]Retiros_dinamica!$F:$F,[2]Retiros_dinamica!D:D,"S/I",0)</f>
        <v>S/I</v>
      </c>
      <c r="AA1119" s="11" t="str">
        <f>_xlfn.XLOOKUP($D1119,[2]Retiros_dinamica!$F:$F,[2]Retiros_dinamica!E:E,"S/I",0)</f>
        <v>S/I</v>
      </c>
      <c r="AB1119" s="6" t="str">
        <f>_xlfn.XLOOKUP(C1119,[2]CMg!$I$4:$I$106,[2]CMg!$M$4:$M$106,"----",0,1)</f>
        <v>----</v>
      </c>
      <c r="AC1119" s="6" t="str">
        <f>_xlfn.XLOOKUP(C1119,[2]CMg!$A$4:$A$106,[2]CMg!$B$4:$B$106,"----",0,1)</f>
        <v>----</v>
      </c>
      <c r="AD1119" s="6" t="str">
        <f>_xlfn.XLOOKUP(C1119,'[3]Promedio solar Cmg'!$A$4:$A$106,'[3]Promedio solar Cmg'!$B$4:$B$106,"----",0,1)</f>
        <v>----</v>
      </c>
      <c r="AH1119" s="12">
        <f>_xlfn.XLOOKUP($E1119,'[2]Balance económico'!$C:$C,'[2]Balance económico'!$D:$D,"-",0)</f>
        <v>3983860161.5681372</v>
      </c>
      <c r="AI1119" s="12">
        <f>_xlfn.XLOOKUP($E1119,'[2]Balance económico'!$C:$C,'[2]Balance económico'!$E:$E,"-",0)</f>
        <v>507070439.71579993</v>
      </c>
      <c r="AJ1119" s="12" t="str">
        <f>_xlfn.XLOOKUP($E1119,'[2]Balance económico'!$C:$C,'[2]Balance económico'!$F:$F,"-",0)</f>
        <v>----</v>
      </c>
      <c r="AK1119" s="6" t="str">
        <f t="shared" si="52"/>
        <v>PPA</v>
      </c>
      <c r="AL1119" s="12" t="str" cm="1">
        <f t="array" ref="AL1119">IFERROR((X1119*[2]!Tabla2[Bloque A] + 'BD Centrales 2025'!Y527*[2]!Tabla2[Bloque B] + 'BD Centrales 2025'!Z527*[2]!Tabla2[Bloque C])*#REF!,"-")</f>
        <v>-</v>
      </c>
      <c r="AM1119" s="12" t="str">
        <f t="shared" si="53"/>
        <v>-</v>
      </c>
      <c r="AN1119" s="12">
        <f>IFERROR((AH1119+AI1119+AJ1119)/(SUMIFS($W$2:$W$1194,$E$2:$E$1194,E1119)*1000*#REF!),0)</f>
        <v>0</v>
      </c>
    </row>
    <row r="1120" spans="1:40" ht="14.4" x14ac:dyDescent="0.3">
      <c r="A1120" s="7">
        <v>2330</v>
      </c>
      <c r="B1120" s="7" t="s">
        <v>4716</v>
      </c>
      <c r="C1120" s="8" t="s">
        <v>4717</v>
      </c>
      <c r="D1120" s="6" t="s">
        <v>4718</v>
      </c>
      <c r="E1120" s="6" t="str">
        <f>_xlfn.XLOOKUP(D1120,'[2]Coordinados SEN'!$A:$A,'[2]Coordinados SEN'!$B:$B,"-",0)</f>
        <v>77.023.431-K</v>
      </c>
      <c r="F1120" s="6" t="s">
        <v>4718</v>
      </c>
      <c r="G1120" s="6">
        <f t="shared" si="51"/>
        <v>2</v>
      </c>
      <c r="H1120" s="6" t="s">
        <v>4719</v>
      </c>
      <c r="I1120" s="6" t="s">
        <v>4439</v>
      </c>
      <c r="J1120" s="6" t="str">
        <f>_xlfn.XLOOKUP(I1120,'[2]Barras CMg'!$E$2:$E$1527,'[2]Barras CMg'!$A$2:$A$1527,"------",0,1)</f>
        <v>------</v>
      </c>
      <c r="K1120" s="6" t="s">
        <v>397</v>
      </c>
      <c r="L1120" s="6">
        <v>2025</v>
      </c>
      <c r="M1120" s="6" t="s">
        <v>495</v>
      </c>
      <c r="N1120" s="6" t="s">
        <v>496</v>
      </c>
      <c r="O1120" s="6" t="s">
        <v>213</v>
      </c>
      <c r="P1120" s="6" t="s">
        <v>362</v>
      </c>
      <c r="Q1120" s="6" t="s">
        <v>363</v>
      </c>
      <c r="R1120" s="6" t="s">
        <v>364</v>
      </c>
      <c r="S1120" s="6" t="s">
        <v>51</v>
      </c>
      <c r="T1120" s="9" t="s">
        <v>4720</v>
      </c>
      <c r="U1120" s="10">
        <v>6</v>
      </c>
      <c r="V1120" s="10">
        <v>5.9934000000000003</v>
      </c>
      <c r="W1120" s="11" t="e">
        <f>_xlfn.XLOOKUP(C1120,#REF!,#REF!,"S/I",0)</f>
        <v>#REF!</v>
      </c>
      <c r="X1120" s="11" t="str">
        <f>_xlfn.XLOOKUP($D1120,[2]Retiros_dinamica!$F:$F,[2]Retiros_dinamica!B:B,"S/I",0)</f>
        <v>S/I</v>
      </c>
      <c r="Y1120" s="11" t="str">
        <f>_xlfn.XLOOKUP($D1120,[2]Retiros_dinamica!$F:$F,[2]Retiros_dinamica!C:C,"S/I",0)</f>
        <v>S/I</v>
      </c>
      <c r="Z1120" s="11" t="str">
        <f>_xlfn.XLOOKUP($D1120,[2]Retiros_dinamica!$F:$F,[2]Retiros_dinamica!D:D,"S/I",0)</f>
        <v>S/I</v>
      </c>
      <c r="AA1120" s="11" t="str">
        <f>_xlfn.XLOOKUP($D1120,[2]Retiros_dinamica!$F:$F,[2]Retiros_dinamica!E:E,"S/I",0)</f>
        <v>S/I</v>
      </c>
      <c r="AB1120" s="6" t="str">
        <f>_xlfn.XLOOKUP(C1120,[2]CMg!$I$4:$I$106,[2]CMg!$M$4:$M$106,"----",0,1)</f>
        <v>----</v>
      </c>
      <c r="AC1120" s="6" t="str">
        <f>_xlfn.XLOOKUP(C1120,[2]CMg!$A$4:$A$106,[2]CMg!$B$4:$B$106,"----",0,1)</f>
        <v>----</v>
      </c>
      <c r="AD1120" s="6" t="str">
        <f>_xlfn.XLOOKUP(C1120,'[3]Promedio solar Cmg'!$A$4:$A$106,'[3]Promedio solar Cmg'!$B$4:$B$106,"----",0,1)</f>
        <v>----</v>
      </c>
      <c r="AH1120" s="12">
        <f>_xlfn.XLOOKUP($E1120,'[2]Balance económico'!$C:$C,'[2]Balance económico'!$D:$D,"-",0)</f>
        <v>894799062.84240639</v>
      </c>
      <c r="AI1120" s="12">
        <f>_xlfn.XLOOKUP($E1120,'[2]Balance económico'!$C:$C,'[2]Balance económico'!$E:$E,"-",0)</f>
        <v>102478293.29040001</v>
      </c>
      <c r="AJ1120" s="12" t="str">
        <f>_xlfn.XLOOKUP($E1120,'[2]Balance económico'!$C:$C,'[2]Balance económico'!$F:$F,"-",0)</f>
        <v>----</v>
      </c>
      <c r="AK1120" s="6" t="str">
        <f t="shared" si="52"/>
        <v>PPA</v>
      </c>
      <c r="AL1120" s="12" t="str" cm="1">
        <f t="array" ref="AL1120">IFERROR((X1120*[2]!Tabla2[Bloque A] + 'BD Centrales 2025'!Y373*[2]!Tabla2[Bloque B] + 'BD Centrales 2025'!Z373*[2]!Tabla2[Bloque C])*#REF!,"-")</f>
        <v>-</v>
      </c>
      <c r="AM1120" s="12" t="str">
        <f t="shared" si="53"/>
        <v>-</v>
      </c>
      <c r="AN1120" s="12">
        <f>IFERROR((AH1120+AI1120+AJ1120)/(SUMIFS($W$2:$W$1194,$E$2:$E$1194,E1120)*1000*#REF!),0)</f>
        <v>0</v>
      </c>
    </row>
    <row r="1121" spans="1:40" ht="14.4" x14ac:dyDescent="0.3">
      <c r="A1121" s="7">
        <v>2331</v>
      </c>
      <c r="B1121" s="7" t="s">
        <v>4725</v>
      </c>
      <c r="C1121" s="8" t="s">
        <v>4726</v>
      </c>
      <c r="D1121" s="6" t="s">
        <v>3219</v>
      </c>
      <c r="E1121" s="6" t="str">
        <f>_xlfn.XLOOKUP(D1121,'[2]Coordinados SEN'!$A:$A,'[2]Coordinados SEN'!$B:$B,"-",0)</f>
        <v>77.898.543-8</v>
      </c>
      <c r="F1121" s="6" t="s">
        <v>4727</v>
      </c>
      <c r="G1121" s="6">
        <f t="shared" si="51"/>
        <v>11</v>
      </c>
      <c r="H1121" s="6" t="s">
        <v>4728</v>
      </c>
      <c r="I1121" s="6" t="s">
        <v>1204</v>
      </c>
      <c r="J1121" s="6" t="str">
        <f>_xlfn.XLOOKUP(I1121,'[2]Barras CMg'!$E$2:$E$1527,'[2]Barras CMg'!$A$2:$A$1527,"------",0,1)</f>
        <v>------</v>
      </c>
      <c r="K1121" s="6" t="s">
        <v>397</v>
      </c>
      <c r="L1121" s="6">
        <v>2025</v>
      </c>
      <c r="M1121" s="6" t="s">
        <v>495</v>
      </c>
      <c r="N1121" s="6" t="s">
        <v>496</v>
      </c>
      <c r="O1121" s="6" t="s">
        <v>213</v>
      </c>
      <c r="P1121" s="6" t="s">
        <v>362</v>
      </c>
      <c r="Q1121" s="6" t="s">
        <v>363</v>
      </c>
      <c r="R1121" s="6" t="s">
        <v>1205</v>
      </c>
      <c r="S1121" s="6" t="s">
        <v>51</v>
      </c>
      <c r="T1121" s="9" t="s">
        <v>3724</v>
      </c>
      <c r="U1121" s="10">
        <v>2.6080000000000001</v>
      </c>
      <c r="V1121" s="10">
        <v>2.6</v>
      </c>
      <c r="W1121" s="11" t="e">
        <f>_xlfn.XLOOKUP(C1121,#REF!,#REF!,"S/I",0)</f>
        <v>#REF!</v>
      </c>
      <c r="X1121" s="11" t="str">
        <f>_xlfn.XLOOKUP($D1121,[2]Retiros_dinamica!$F:$F,[2]Retiros_dinamica!B:B,"S/I",0)</f>
        <v>S/I</v>
      </c>
      <c r="Y1121" s="11" t="str">
        <f>_xlfn.XLOOKUP($D1121,[2]Retiros_dinamica!$F:$F,[2]Retiros_dinamica!C:C,"S/I",0)</f>
        <v>S/I</v>
      </c>
      <c r="Z1121" s="11" t="str">
        <f>_xlfn.XLOOKUP($D1121,[2]Retiros_dinamica!$F:$F,[2]Retiros_dinamica!D:D,"S/I",0)</f>
        <v>S/I</v>
      </c>
      <c r="AA1121" s="11" t="str">
        <f>_xlfn.XLOOKUP($D1121,[2]Retiros_dinamica!$F:$F,[2]Retiros_dinamica!E:E,"S/I",0)</f>
        <v>S/I</v>
      </c>
      <c r="AB1121" s="6" t="str">
        <f>_xlfn.XLOOKUP(C1121,[2]CMg!$I$4:$I$106,[2]CMg!$M$4:$M$106,"----",0,1)</f>
        <v>----</v>
      </c>
      <c r="AC1121" s="6" t="str">
        <f>_xlfn.XLOOKUP(C1121,[2]CMg!$A$4:$A$106,[2]CMg!$B$4:$B$106,"----",0,1)</f>
        <v>----</v>
      </c>
      <c r="AD1121" s="6" t="str">
        <f>_xlfn.XLOOKUP(C1121,'[3]Promedio solar Cmg'!$A$4:$A$106,'[3]Promedio solar Cmg'!$B$4:$B$106,"----",0,1)</f>
        <v>----</v>
      </c>
      <c r="AH1121" s="12">
        <f>_xlfn.XLOOKUP($E1121,'[2]Balance económico'!$C:$C,'[2]Balance económico'!$D:$D,"-",0)</f>
        <v>4396731110.997694</v>
      </c>
      <c r="AI1121" s="12">
        <f>_xlfn.XLOOKUP($E1121,'[2]Balance económico'!$C:$C,'[2]Balance económico'!$E:$E,"-",0)</f>
        <v>523994600.26060003</v>
      </c>
      <c r="AJ1121" s="12" t="str">
        <f>_xlfn.XLOOKUP($E1121,'[2]Balance económico'!$C:$C,'[2]Balance económico'!$F:$F,"-",0)</f>
        <v>----</v>
      </c>
      <c r="AK1121" s="6" t="str">
        <f t="shared" si="52"/>
        <v>PPA</v>
      </c>
      <c r="AL1121" s="12" t="str" cm="1">
        <f t="array" ref="AL1121">IFERROR((X1121*[2]!Tabla2[Bloque A] + 'BD Centrales 2025'!Y547*[2]!Tabla2[Bloque B] + 'BD Centrales 2025'!Z547*[2]!Tabla2[Bloque C])*#REF!,"-")</f>
        <v>-</v>
      </c>
      <c r="AM1121" s="12" t="str">
        <f t="shared" si="53"/>
        <v>-</v>
      </c>
      <c r="AN1121" s="12">
        <f>IFERROR((AH1121+AI1121+AJ1121)/(SUMIFS($W$2:$W$1194,$E$2:$E$1194,E1121)*1000*#REF!),0)</f>
        <v>0</v>
      </c>
    </row>
    <row r="1122" spans="1:40" ht="14.4" x14ac:dyDescent="0.3">
      <c r="A1122" s="7">
        <v>2333</v>
      </c>
      <c r="B1122" s="7" t="s">
        <v>4729</v>
      </c>
      <c r="C1122" s="8" t="s">
        <v>4730</v>
      </c>
      <c r="D1122" s="6" t="s">
        <v>3219</v>
      </c>
      <c r="E1122" s="6" t="str">
        <f>_xlfn.XLOOKUP(D1122,'[2]Coordinados SEN'!$A:$A,'[2]Coordinados SEN'!$B:$B,"-",0)</f>
        <v>77.898.543-8</v>
      </c>
      <c r="F1122" s="6" t="s">
        <v>4731</v>
      </c>
      <c r="G1122" s="6">
        <f t="shared" si="51"/>
        <v>11</v>
      </c>
      <c r="H1122" s="6" t="s">
        <v>4732</v>
      </c>
      <c r="I1122" s="6" t="s">
        <v>1931</v>
      </c>
      <c r="J1122" s="6" t="str">
        <f>_xlfn.XLOOKUP(I1122,'[2]Barras CMg'!$E$2:$E$1527,'[2]Barras CMg'!$A$2:$A$1527,"------",0,1)</f>
        <v>------</v>
      </c>
      <c r="K1122" s="6" t="s">
        <v>397</v>
      </c>
      <c r="L1122" s="6">
        <v>2025</v>
      </c>
      <c r="M1122" s="6" t="s">
        <v>495</v>
      </c>
      <c r="N1122" s="6" t="s">
        <v>496</v>
      </c>
      <c r="O1122" s="6" t="s">
        <v>213</v>
      </c>
      <c r="P1122" s="6" t="s">
        <v>362</v>
      </c>
      <c r="Q1122" s="6" t="s">
        <v>363</v>
      </c>
      <c r="R1122" s="6" t="s">
        <v>2318</v>
      </c>
      <c r="S1122" s="6" t="s">
        <v>51</v>
      </c>
      <c r="T1122" s="9" t="s">
        <v>4733</v>
      </c>
      <c r="U1122" s="10">
        <v>2.6030000000000002</v>
      </c>
      <c r="V1122" s="10">
        <v>2.6</v>
      </c>
      <c r="W1122" s="11" t="e">
        <f>_xlfn.XLOOKUP(C1122,#REF!,#REF!,"S/I",0)</f>
        <v>#REF!</v>
      </c>
      <c r="X1122" s="11" t="str">
        <f>_xlfn.XLOOKUP($D1122,[2]Retiros_dinamica!$F:$F,[2]Retiros_dinamica!B:B,"S/I",0)</f>
        <v>S/I</v>
      </c>
      <c r="Y1122" s="11" t="str">
        <f>_xlfn.XLOOKUP($D1122,[2]Retiros_dinamica!$F:$F,[2]Retiros_dinamica!C:C,"S/I",0)</f>
        <v>S/I</v>
      </c>
      <c r="Z1122" s="11" t="str">
        <f>_xlfn.XLOOKUP($D1122,[2]Retiros_dinamica!$F:$F,[2]Retiros_dinamica!D:D,"S/I",0)</f>
        <v>S/I</v>
      </c>
      <c r="AA1122" s="11" t="str">
        <f>_xlfn.XLOOKUP($D1122,[2]Retiros_dinamica!$F:$F,[2]Retiros_dinamica!E:E,"S/I",0)</f>
        <v>S/I</v>
      </c>
      <c r="AB1122" s="6" t="str">
        <f>_xlfn.XLOOKUP(C1122,[2]CMg!$I$4:$I$106,[2]CMg!$M$4:$M$106,"----",0,1)</f>
        <v>----</v>
      </c>
      <c r="AC1122" s="6" t="str">
        <f>_xlfn.XLOOKUP(C1122,[2]CMg!$A$4:$A$106,[2]CMg!$B$4:$B$106,"----",0,1)</f>
        <v>----</v>
      </c>
      <c r="AD1122" s="6" t="str">
        <f>_xlfn.XLOOKUP(C1122,'[3]Promedio solar Cmg'!$A$4:$A$106,'[3]Promedio solar Cmg'!$B$4:$B$106,"----",0,1)</f>
        <v>----</v>
      </c>
      <c r="AH1122" s="12">
        <f>_xlfn.XLOOKUP($E1122,'[2]Balance económico'!$C:$C,'[2]Balance económico'!$D:$D,"-",0)</f>
        <v>4396731110.997694</v>
      </c>
      <c r="AI1122" s="12">
        <f>_xlfn.XLOOKUP($E1122,'[2]Balance económico'!$C:$C,'[2]Balance económico'!$E:$E,"-",0)</f>
        <v>523994600.26060003</v>
      </c>
      <c r="AJ1122" s="12" t="str">
        <f>_xlfn.XLOOKUP($E1122,'[2]Balance económico'!$C:$C,'[2]Balance económico'!$F:$F,"-",0)</f>
        <v>----</v>
      </c>
      <c r="AK1122" s="6" t="str">
        <f t="shared" si="52"/>
        <v>PPA</v>
      </c>
      <c r="AL1122" s="12" t="str" cm="1">
        <f t="array" ref="AL1122">IFERROR((X1122*[2]!Tabla2[Bloque A] + 'BD Centrales 2025'!Y548*[2]!Tabla2[Bloque B] + 'BD Centrales 2025'!Z548*[2]!Tabla2[Bloque C])*#REF!,"-")</f>
        <v>-</v>
      </c>
      <c r="AM1122" s="12" t="str">
        <f t="shared" si="53"/>
        <v>-</v>
      </c>
      <c r="AN1122" s="12">
        <f>IFERROR((AH1122+AI1122+AJ1122)/(SUMIFS($W$2:$W$1194,$E$2:$E$1194,E1122)*1000*#REF!),0)</f>
        <v>0</v>
      </c>
    </row>
    <row r="1123" spans="1:40" ht="14.4" x14ac:dyDescent="0.3">
      <c r="A1123" s="7">
        <v>2334</v>
      </c>
      <c r="B1123" s="7" t="s">
        <v>4734</v>
      </c>
      <c r="C1123" s="8" t="s">
        <v>4735</v>
      </c>
      <c r="D1123" s="6" t="s">
        <v>4736</v>
      </c>
      <c r="E1123" s="6" t="str">
        <f>_xlfn.XLOOKUP(D1123,'[2]Coordinados SEN'!$A:$A,'[2]Coordinados SEN'!$B:$B,"-",0)</f>
        <v>77.091.341-1</v>
      </c>
      <c r="F1123" s="6" t="s">
        <v>4736</v>
      </c>
      <c r="G1123" s="6">
        <f t="shared" si="51"/>
        <v>1</v>
      </c>
      <c r="H1123" s="6" t="s">
        <v>4737</v>
      </c>
      <c r="I1123" s="6" t="s">
        <v>4738</v>
      </c>
      <c r="J1123" s="6" t="str">
        <f>_xlfn.XLOOKUP(I1123,'[2]Barras CMg'!$E$2:$E$1527,'[2]Barras CMg'!$A$2:$A$1527,"------",0,1)</f>
        <v>------</v>
      </c>
      <c r="K1123" s="6" t="s">
        <v>397</v>
      </c>
      <c r="L1123" s="6">
        <v>2025</v>
      </c>
      <c r="M1123" s="6" t="s">
        <v>495</v>
      </c>
      <c r="N1123" s="6" t="s">
        <v>496</v>
      </c>
      <c r="O1123" s="6" t="s">
        <v>213</v>
      </c>
      <c r="P1123" s="6" t="s">
        <v>68</v>
      </c>
      <c r="Q1123" s="6" t="s">
        <v>68</v>
      </c>
      <c r="R1123" s="6" t="s">
        <v>2324</v>
      </c>
      <c r="S1123" s="6" t="s">
        <v>51</v>
      </c>
      <c r="T1123" s="9" t="s">
        <v>4440</v>
      </c>
      <c r="U1123" s="10">
        <v>9.02</v>
      </c>
      <c r="V1123" s="10">
        <v>9</v>
      </c>
      <c r="W1123" s="11" t="e">
        <f>_xlfn.XLOOKUP(C1123,#REF!,#REF!,"S/I",0)</f>
        <v>#REF!</v>
      </c>
      <c r="X1123" s="11" t="str">
        <f>_xlfn.XLOOKUP($D1123,[2]Retiros_dinamica!$F:$F,[2]Retiros_dinamica!B:B,"S/I",0)</f>
        <v>S/I</v>
      </c>
      <c r="Y1123" s="11" t="str">
        <f>_xlfn.XLOOKUP($D1123,[2]Retiros_dinamica!$F:$F,[2]Retiros_dinamica!C:C,"S/I",0)</f>
        <v>S/I</v>
      </c>
      <c r="Z1123" s="11" t="str">
        <f>_xlfn.XLOOKUP($D1123,[2]Retiros_dinamica!$F:$F,[2]Retiros_dinamica!D:D,"S/I",0)</f>
        <v>S/I</v>
      </c>
      <c r="AA1123" s="11" t="str">
        <f>_xlfn.XLOOKUP($D1123,[2]Retiros_dinamica!$F:$F,[2]Retiros_dinamica!E:E,"S/I",0)</f>
        <v>S/I</v>
      </c>
      <c r="AB1123" s="6" t="str">
        <f>_xlfn.XLOOKUP(C1123,[2]CMg!$I$4:$I$106,[2]CMg!$M$4:$M$106,"----",0,1)</f>
        <v>----</v>
      </c>
      <c r="AC1123" s="6" t="str">
        <f>_xlfn.XLOOKUP(C1123,[2]CMg!$A$4:$A$106,[2]CMg!$B$4:$B$106,"----",0,1)</f>
        <v>----</v>
      </c>
      <c r="AD1123" s="6" t="str">
        <f>_xlfn.XLOOKUP(C1123,'[3]Promedio solar Cmg'!$A$4:$A$106,'[3]Promedio solar Cmg'!$B$4:$B$106,"----",0,1)</f>
        <v>----</v>
      </c>
      <c r="AH1123" s="12">
        <f>_xlfn.XLOOKUP($E1123,'[2]Balance económico'!$C:$C,'[2]Balance económico'!$D:$D,"-",0)</f>
        <v>960556159.71576881</v>
      </c>
      <c r="AI1123" s="12">
        <f>_xlfn.XLOOKUP($E1123,'[2]Balance económico'!$C:$C,'[2]Balance económico'!$E:$E,"-",0)</f>
        <v>102456017.61360002</v>
      </c>
      <c r="AJ1123" s="12" t="str">
        <f>_xlfn.XLOOKUP($E1123,'[2]Balance económico'!$C:$C,'[2]Balance económico'!$F:$F,"-",0)</f>
        <v>----</v>
      </c>
      <c r="AK1123" s="6" t="str">
        <f t="shared" si="52"/>
        <v>PPA</v>
      </c>
      <c r="AL1123" s="12" t="str" cm="1">
        <f t="array" ref="AL1123">IFERROR((X1123*[2]!Tabla2[Bloque A] + 'BD Centrales 2025'!Y372*[2]!Tabla2[Bloque B] + 'BD Centrales 2025'!Z372*[2]!Tabla2[Bloque C])*#REF!,"-")</f>
        <v>-</v>
      </c>
      <c r="AM1123" s="12" t="str">
        <f t="shared" si="53"/>
        <v>-</v>
      </c>
      <c r="AN1123" s="12">
        <f>IFERROR((AH1123+AI1123+AJ1123)/(SUMIFS($W$2:$W$1194,$E$2:$E$1194,E1123)*1000*#REF!),0)</f>
        <v>0</v>
      </c>
    </row>
    <row r="1124" spans="1:40" ht="14.4" x14ac:dyDescent="0.3">
      <c r="A1124" s="7">
        <v>2335</v>
      </c>
      <c r="B1124" s="7" t="s">
        <v>4777</v>
      </c>
      <c r="C1124" s="8" t="s">
        <v>4778</v>
      </c>
      <c r="D1124" s="6" t="s">
        <v>4718</v>
      </c>
      <c r="E1124" s="6" t="str">
        <f>_xlfn.XLOOKUP(D1124,'[2]Coordinados SEN'!$A:$A,'[2]Coordinados SEN'!$B:$B,"-",0)</f>
        <v>77.023.431-K</v>
      </c>
      <c r="F1124" s="6" t="s">
        <v>4718</v>
      </c>
      <c r="G1124" s="6">
        <f t="shared" si="51"/>
        <v>2</v>
      </c>
      <c r="H1124" s="6" t="s">
        <v>4779</v>
      </c>
      <c r="I1124" s="6" t="s">
        <v>4439</v>
      </c>
      <c r="J1124" s="6" t="str">
        <f>_xlfn.XLOOKUP(I1124,'[2]Barras CMg'!$E$2:$E$1527,'[2]Barras CMg'!$A$2:$A$1527,"------",0,1)</f>
        <v>------</v>
      </c>
      <c r="K1124" s="6" t="s">
        <v>397</v>
      </c>
      <c r="L1124" s="6">
        <v>2025</v>
      </c>
      <c r="M1124" s="6" t="s">
        <v>495</v>
      </c>
      <c r="N1124" s="6" t="s">
        <v>496</v>
      </c>
      <c r="O1124" s="6" t="s">
        <v>213</v>
      </c>
      <c r="P1124" s="6" t="s">
        <v>362</v>
      </c>
      <c r="Q1124" s="6" t="s">
        <v>363</v>
      </c>
      <c r="R1124" s="6" t="s">
        <v>364</v>
      </c>
      <c r="S1124" s="6" t="s">
        <v>51</v>
      </c>
      <c r="T1124" s="9" t="s">
        <v>4720</v>
      </c>
      <c r="U1124" s="10">
        <v>3.0032999999999999</v>
      </c>
      <c r="V1124" s="10">
        <v>3</v>
      </c>
      <c r="W1124" s="11" t="e">
        <f>_xlfn.XLOOKUP(C1124,#REF!,#REF!,"S/I",0)</f>
        <v>#REF!</v>
      </c>
      <c r="X1124" s="11" t="str">
        <f>_xlfn.XLOOKUP($D1124,[2]Retiros_dinamica!$F:$F,[2]Retiros_dinamica!B:B,"S/I",0)</f>
        <v>S/I</v>
      </c>
      <c r="Y1124" s="11" t="str">
        <f>_xlfn.XLOOKUP($D1124,[2]Retiros_dinamica!$F:$F,[2]Retiros_dinamica!C:C,"S/I",0)</f>
        <v>S/I</v>
      </c>
      <c r="Z1124" s="11" t="str">
        <f>_xlfn.XLOOKUP($D1124,[2]Retiros_dinamica!$F:$F,[2]Retiros_dinamica!D:D,"S/I",0)</f>
        <v>S/I</v>
      </c>
      <c r="AA1124" s="11" t="str">
        <f>_xlfn.XLOOKUP($D1124,[2]Retiros_dinamica!$F:$F,[2]Retiros_dinamica!E:E,"S/I",0)</f>
        <v>S/I</v>
      </c>
      <c r="AB1124" s="6" t="str">
        <f>_xlfn.XLOOKUP(C1124,[2]CMg!$I$4:$I$106,[2]CMg!$M$4:$M$106,"----",0,1)</f>
        <v>----</v>
      </c>
      <c r="AC1124" s="6" t="str">
        <f>_xlfn.XLOOKUP(C1124,[2]CMg!$A$4:$A$106,[2]CMg!$B$4:$B$106,"----",0,1)</f>
        <v>----</v>
      </c>
      <c r="AD1124" s="6" t="str">
        <f>_xlfn.XLOOKUP(C1124,'[3]Promedio solar Cmg'!$A$4:$A$106,'[3]Promedio solar Cmg'!$B$4:$B$106,"----",0,1)</f>
        <v>----</v>
      </c>
      <c r="AH1124" s="12">
        <f>_xlfn.XLOOKUP($E1124,'[2]Balance económico'!$C:$C,'[2]Balance económico'!$D:$D,"-",0)</f>
        <v>894799062.84240639</v>
      </c>
      <c r="AI1124" s="12">
        <f>_xlfn.XLOOKUP($E1124,'[2]Balance económico'!$C:$C,'[2]Balance económico'!$E:$E,"-",0)</f>
        <v>102478293.29040001</v>
      </c>
      <c r="AJ1124" s="12" t="str">
        <f>_xlfn.XLOOKUP($E1124,'[2]Balance económico'!$C:$C,'[2]Balance económico'!$F:$F,"-",0)</f>
        <v>----</v>
      </c>
      <c r="AK1124" s="6" t="str">
        <f t="shared" si="52"/>
        <v>PPA</v>
      </c>
      <c r="AL1124" s="12" t="str" cm="1">
        <f t="array" ref="AL1124">IFERROR((X1124*[2]!Tabla2[Bloque A] + 'BD Centrales 2025'!Y374*[2]!Tabla2[Bloque B] + 'BD Centrales 2025'!Z374*[2]!Tabla2[Bloque C])*#REF!,"-")</f>
        <v>-</v>
      </c>
      <c r="AM1124" s="12" t="str">
        <f t="shared" si="53"/>
        <v>-</v>
      </c>
      <c r="AN1124" s="12">
        <f>IFERROR((AH1124+AI1124+AJ1124)/(SUMIFS($W$2:$W$1194,$E$2:$E$1194,E1124)*1000*#REF!),0)</f>
        <v>0</v>
      </c>
    </row>
    <row r="1125" spans="1:40" ht="14.4" x14ac:dyDescent="0.3">
      <c r="A1125" s="7">
        <v>2336</v>
      </c>
      <c r="B1125" s="7" t="s">
        <v>4786</v>
      </c>
      <c r="C1125" s="8" t="s">
        <v>4787</v>
      </c>
      <c r="D1125" s="6" t="s">
        <v>1908</v>
      </c>
      <c r="E1125" s="6" t="str">
        <f>_xlfn.XLOOKUP(D1125,'[2]Coordinados SEN'!$A:$A,'[2]Coordinados SEN'!$B:$B,"-",0)</f>
        <v>77.542.606-3</v>
      </c>
      <c r="F1125" s="6" t="s">
        <v>4788</v>
      </c>
      <c r="G1125" s="6">
        <f t="shared" si="51"/>
        <v>15</v>
      </c>
      <c r="H1125" s="6" t="s">
        <v>4789</v>
      </c>
      <c r="I1125" s="6" t="s">
        <v>2361</v>
      </c>
      <c r="J1125" s="6" t="str">
        <f>_xlfn.XLOOKUP(I1125,'[2]Barras CMg'!$E$2:$E$1527,'[2]Barras CMg'!$A$2:$A$1527,"------",0,1)</f>
        <v>------</v>
      </c>
      <c r="K1125" s="6" t="s">
        <v>397</v>
      </c>
      <c r="L1125" s="6">
        <v>2025</v>
      </c>
      <c r="M1125" s="6" t="s">
        <v>495</v>
      </c>
      <c r="N1125" s="6" t="s">
        <v>496</v>
      </c>
      <c r="O1125" s="6" t="s">
        <v>213</v>
      </c>
      <c r="P1125" s="6" t="s">
        <v>164</v>
      </c>
      <c r="Q1125" s="6" t="s">
        <v>707</v>
      </c>
      <c r="R1125" s="6" t="s">
        <v>1011</v>
      </c>
      <c r="S1125" s="6" t="s">
        <v>51</v>
      </c>
      <c r="T1125" s="9" t="s">
        <v>4790</v>
      </c>
      <c r="U1125" s="10">
        <v>6.1349999999999998</v>
      </c>
      <c r="V1125" s="10">
        <v>6</v>
      </c>
      <c r="W1125" s="11" t="e">
        <f>_xlfn.XLOOKUP(C1125,#REF!,#REF!,"S/I",0)</f>
        <v>#REF!</v>
      </c>
      <c r="X1125" s="11" t="str">
        <f>_xlfn.XLOOKUP($D1125,[2]Retiros_dinamica!$F:$F,[2]Retiros_dinamica!B:B,"S/I",0)</f>
        <v>S/I</v>
      </c>
      <c r="Y1125" s="11" t="str">
        <f>_xlfn.XLOOKUP($D1125,[2]Retiros_dinamica!$F:$F,[2]Retiros_dinamica!C:C,"S/I",0)</f>
        <v>S/I</v>
      </c>
      <c r="Z1125" s="11" t="str">
        <f>_xlfn.XLOOKUP($D1125,[2]Retiros_dinamica!$F:$F,[2]Retiros_dinamica!D:D,"S/I",0)</f>
        <v>S/I</v>
      </c>
      <c r="AA1125" s="11" t="str">
        <f>_xlfn.XLOOKUP($D1125,[2]Retiros_dinamica!$F:$F,[2]Retiros_dinamica!E:E,"S/I",0)</f>
        <v>S/I</v>
      </c>
      <c r="AB1125" s="6" t="str">
        <f>_xlfn.XLOOKUP(C1125,[2]CMg!$I$4:$I$106,[2]CMg!$M$4:$M$106,"----",0,1)</f>
        <v>----</v>
      </c>
      <c r="AC1125" s="6" t="str">
        <f>_xlfn.XLOOKUP(C1125,[2]CMg!$A$4:$A$106,[2]CMg!$B$4:$B$106,"----",0,1)</f>
        <v>----</v>
      </c>
      <c r="AD1125" s="6" t="str">
        <f>_xlfn.XLOOKUP(C1125,'[3]Promedio solar Cmg'!$A$4:$A$106,'[3]Promedio solar Cmg'!$B$4:$B$106,"----",0,1)</f>
        <v>----</v>
      </c>
      <c r="AH1125" s="12">
        <f>_xlfn.XLOOKUP($E1125,'[2]Balance económico'!$C:$C,'[2]Balance económico'!$D:$D,"-",0)</f>
        <v>5234278909.4674969</v>
      </c>
      <c r="AI1125" s="12">
        <f>_xlfn.XLOOKUP($E1125,'[2]Balance económico'!$C:$C,'[2]Balance económico'!$E:$E,"-",0)</f>
        <v>612986473.29659998</v>
      </c>
      <c r="AJ1125" s="12" t="str">
        <f>_xlfn.XLOOKUP($E1125,'[2]Balance económico'!$C:$C,'[2]Balance económico'!$F:$F,"-",0)</f>
        <v>----</v>
      </c>
      <c r="AK1125" s="6" t="str">
        <f t="shared" si="52"/>
        <v>PPA</v>
      </c>
      <c r="AL1125" s="12" t="str" cm="1">
        <f t="array" ref="AL1125">IFERROR((X1125*[2]!Tabla2[Bloque A] + 'BD Centrales 2025'!Y571*[2]!Tabla2[Bloque B] + 'BD Centrales 2025'!Z571*[2]!Tabla2[Bloque C])*#REF!,"-")</f>
        <v>-</v>
      </c>
      <c r="AM1125" s="12" t="str">
        <f t="shared" si="53"/>
        <v>-</v>
      </c>
      <c r="AN1125" s="12">
        <f>IFERROR((AH1125+AI1125+AJ1125)/(SUMIFS($W$2:$W$1194,$E$2:$E$1194,E1125)*1000*#REF!),0)</f>
        <v>0</v>
      </c>
    </row>
    <row r="1126" spans="1:40" ht="14.4" x14ac:dyDescent="0.3">
      <c r="A1126" s="7">
        <v>2337</v>
      </c>
      <c r="B1126" s="7" t="s">
        <v>4791</v>
      </c>
      <c r="C1126" s="8" t="s">
        <v>4792</v>
      </c>
      <c r="D1126" s="6" t="s">
        <v>4793</v>
      </c>
      <c r="E1126" s="6" t="str">
        <f>_xlfn.XLOOKUP(D1126,'[2]Coordinados SEN'!$A:$A,'[2]Coordinados SEN'!$B:$B,"-",0)</f>
        <v>77.157.744-K</v>
      </c>
      <c r="F1126" s="6" t="s">
        <v>4793</v>
      </c>
      <c r="G1126" s="6">
        <f t="shared" si="51"/>
        <v>1</v>
      </c>
      <c r="H1126" s="6" t="s">
        <v>4794</v>
      </c>
      <c r="I1126" s="6" t="s">
        <v>1152</v>
      </c>
      <c r="J1126" s="6" t="str">
        <f>_xlfn.XLOOKUP(I1126,'[2]Barras CMg'!$E$2:$E$1527,'[2]Barras CMg'!$A$2:$A$1527,"------",0,1)</f>
        <v>------</v>
      </c>
      <c r="K1126" s="6" t="s">
        <v>397</v>
      </c>
      <c r="L1126" s="6">
        <v>2025</v>
      </c>
      <c r="M1126" s="6" t="s">
        <v>495</v>
      </c>
      <c r="N1126" s="6" t="s">
        <v>496</v>
      </c>
      <c r="O1126" s="6" t="s">
        <v>213</v>
      </c>
      <c r="P1126" s="6" t="s">
        <v>106</v>
      </c>
      <c r="Q1126" s="6" t="s">
        <v>243</v>
      </c>
      <c r="R1126" s="6" t="s">
        <v>1153</v>
      </c>
      <c r="S1126" s="6" t="s">
        <v>51</v>
      </c>
      <c r="T1126" s="9" t="s">
        <v>4795</v>
      </c>
      <c r="U1126" s="10">
        <v>9</v>
      </c>
      <c r="V1126" s="10">
        <v>9</v>
      </c>
      <c r="W1126" s="11" t="e">
        <f>_xlfn.XLOOKUP(C1126,#REF!,#REF!,"S/I",0)</f>
        <v>#REF!</v>
      </c>
      <c r="X1126" s="11" t="str">
        <f>_xlfn.XLOOKUP($D1126,[2]Retiros_dinamica!$F:$F,[2]Retiros_dinamica!B:B,"S/I",0)</f>
        <v>S/I</v>
      </c>
      <c r="Y1126" s="11" t="str">
        <f>_xlfn.XLOOKUP($D1126,[2]Retiros_dinamica!$F:$F,[2]Retiros_dinamica!C:C,"S/I",0)</f>
        <v>S/I</v>
      </c>
      <c r="Z1126" s="11" t="str">
        <f>_xlfn.XLOOKUP($D1126,[2]Retiros_dinamica!$F:$F,[2]Retiros_dinamica!D:D,"S/I",0)</f>
        <v>S/I</v>
      </c>
      <c r="AA1126" s="11" t="str">
        <f>_xlfn.XLOOKUP($D1126,[2]Retiros_dinamica!$F:$F,[2]Retiros_dinamica!E:E,"S/I",0)</f>
        <v>S/I</v>
      </c>
      <c r="AB1126" s="6" t="str">
        <f>_xlfn.XLOOKUP(C1126,[2]CMg!$I$4:$I$106,[2]CMg!$M$4:$M$106,"----",0,1)</f>
        <v>----</v>
      </c>
      <c r="AC1126" s="6" t="str">
        <f>_xlfn.XLOOKUP(C1126,[2]CMg!$A$4:$A$106,[2]CMg!$B$4:$B$106,"----",0,1)</f>
        <v>----</v>
      </c>
      <c r="AD1126" s="6" t="str">
        <f>_xlfn.XLOOKUP(C1126,'[3]Promedio solar Cmg'!$A$4:$A$106,'[3]Promedio solar Cmg'!$B$4:$B$106,"----",0,1)</f>
        <v>----</v>
      </c>
      <c r="AH1126" s="12">
        <f>_xlfn.XLOOKUP($E1126,'[2]Balance económico'!$C:$C,'[2]Balance económico'!$D:$D,"-",0)</f>
        <v>173549343.65050083</v>
      </c>
      <c r="AI1126" s="12">
        <f>_xlfn.XLOOKUP($E1126,'[2]Balance económico'!$C:$C,'[2]Balance económico'!$E:$E,"-",0)</f>
        <v>16311590.594599999</v>
      </c>
      <c r="AJ1126" s="12" t="str">
        <f>_xlfn.XLOOKUP($E1126,'[2]Balance económico'!$C:$C,'[2]Balance económico'!$F:$F,"-",0)</f>
        <v>----</v>
      </c>
      <c r="AK1126" s="6" t="str">
        <f t="shared" si="52"/>
        <v>PPA</v>
      </c>
      <c r="AL1126" s="12" t="str" cm="1">
        <f t="array" ref="AL1126">IFERROR((X1126*[2]!Tabla2[Bloque A] + 'BD Centrales 2025'!Y138*[2]!Tabla2[Bloque B] + 'BD Centrales 2025'!Z138*[2]!Tabla2[Bloque C])*#REF!,"-")</f>
        <v>-</v>
      </c>
      <c r="AM1126" s="12" t="str">
        <f t="shared" si="53"/>
        <v>-</v>
      </c>
      <c r="AN1126" s="12">
        <f>IFERROR((AH1126+AI1126+AJ1126)/(SUMIFS($W$2:$W$1194,$E$2:$E$1194,E1126)*1000*#REF!),0)</f>
        <v>0</v>
      </c>
    </row>
    <row r="1127" spans="1:40" ht="14.4" x14ac:dyDescent="0.3">
      <c r="A1127" s="6">
        <v>2338</v>
      </c>
      <c r="B1127" s="6" t="s">
        <v>5964</v>
      </c>
      <c r="C1127" s="6" t="s">
        <v>5965</v>
      </c>
      <c r="D1127" s="6" t="s">
        <v>2970</v>
      </c>
      <c r="E1127" s="6" t="str">
        <f>_xlfn.XLOOKUP(D1127,'[2]Coordinados SEN'!$A:$A,'[2]Coordinados SEN'!$B:$B,"-",0)</f>
        <v>99.528.750-1</v>
      </c>
      <c r="F1127" s="6" t="s">
        <v>2971</v>
      </c>
      <c r="G1127" s="6">
        <f t="shared" si="51"/>
        <v>23</v>
      </c>
      <c r="H1127" s="6" t="s">
        <v>5966</v>
      </c>
      <c r="I1127" s="6" t="s">
        <v>5967</v>
      </c>
      <c r="J1127" s="6" t="str">
        <f>_xlfn.XLOOKUP(I1127,'[2]Barras CMg'!$E$2:$E$1527,'[2]Barras CMg'!$A$2:$A$1527,"------",0,1)</f>
        <v>------</v>
      </c>
      <c r="K1127" s="6">
        <v>3</v>
      </c>
      <c r="L1127" s="6">
        <v>2025</v>
      </c>
      <c r="M1127" s="6" t="s">
        <v>45</v>
      </c>
      <c r="N1127" s="6" t="s">
        <v>5267</v>
      </c>
      <c r="O1127" s="6" t="s">
        <v>47</v>
      </c>
      <c r="P1127" s="6" t="s">
        <v>82</v>
      </c>
      <c r="Q1127" s="6" t="s">
        <v>83</v>
      </c>
      <c r="R1127" s="6" t="s">
        <v>84</v>
      </c>
      <c r="S1127" s="6" t="s">
        <v>51</v>
      </c>
      <c r="T1127" s="6" t="s">
        <v>5968</v>
      </c>
      <c r="U1127" s="6">
        <v>2.472</v>
      </c>
      <c r="V1127" s="6">
        <v>2.2248000000000001</v>
      </c>
      <c r="W1127" s="11" t="e">
        <f>_xlfn.XLOOKUP(C1127,#REF!,#REF!,"S/I",0)</f>
        <v>#REF!</v>
      </c>
      <c r="X1127" s="11" t="str">
        <f>_xlfn.XLOOKUP($D1127,[2]Retiros_dinamica!$F:$F,[2]Retiros_dinamica!B:B,"S/I",0)</f>
        <v>S/I</v>
      </c>
      <c r="Y1127" s="11" t="str">
        <f>_xlfn.XLOOKUP($D1127,[2]Retiros_dinamica!$F:$F,[2]Retiros_dinamica!C:C,"S/I",0)</f>
        <v>S/I</v>
      </c>
      <c r="Z1127" s="11" t="str">
        <f>_xlfn.XLOOKUP($D1127,[2]Retiros_dinamica!$F:$F,[2]Retiros_dinamica!D:D,"S/I",0)</f>
        <v>S/I</v>
      </c>
      <c r="AA1127" s="11" t="str">
        <f>_xlfn.XLOOKUP($D1127,[2]Retiros_dinamica!$F:$F,[2]Retiros_dinamica!E:E,"S/I",0)</f>
        <v>S/I</v>
      </c>
      <c r="AB1127" s="6" t="str">
        <f>_xlfn.XLOOKUP(C1127,[2]CMg!$I$4:$I$106,[2]CMg!$M$4:$M$106,"----",0,1)</f>
        <v>----</v>
      </c>
      <c r="AH1127" s="12">
        <f>_xlfn.XLOOKUP($E1127,'[2]Balance económico'!$C:$C,'[2]Balance económico'!$D:$D,"-",0)</f>
        <v>-5099661802.3515043</v>
      </c>
      <c r="AI1127" s="12">
        <f>_xlfn.XLOOKUP($E1127,'[2]Balance económico'!$C:$C,'[2]Balance económico'!$E:$E,"-",0)</f>
        <v>1761918460.4650896</v>
      </c>
      <c r="AJ1127" s="12">
        <f>_xlfn.XLOOKUP($E1127,'[2]Balance económico'!$C:$C,'[2]Balance económico'!$F:$F,"-",0)</f>
        <v>570970790.48770535</v>
      </c>
      <c r="AK1127" s="6" t="str">
        <f t="shared" si="52"/>
        <v>PPA</v>
      </c>
      <c r="AL1127" s="12" t="str" cm="1">
        <f t="array" ref="AL1127">IFERROR((X1127*[2]!Tabla2[Bloque A] + 'BD Centrales 2025'!Y1130*[2]!Tabla2[Bloque B] + 'BD Centrales 2025'!Z1130*[2]!Tabla2[Bloque C])*#REF!,"-")</f>
        <v>-</v>
      </c>
      <c r="AM1127" s="12" t="str">
        <f t="shared" si="53"/>
        <v>-</v>
      </c>
      <c r="AN1127" s="12">
        <f>IFERROR((AH1127+AI1127+AJ1127)/(SUMIFS($W$2:$W$1194,$E$2:$E$1194,E1127)*1000*#REF!),0)</f>
        <v>0</v>
      </c>
    </row>
    <row r="1128" spans="1:40" ht="14.4" x14ac:dyDescent="0.3">
      <c r="A1128" s="6">
        <v>2339</v>
      </c>
      <c r="B1128" s="6" t="s">
        <v>5657</v>
      </c>
      <c r="C1128" s="6" t="s">
        <v>5658</v>
      </c>
      <c r="D1128" s="6" t="s">
        <v>2970</v>
      </c>
      <c r="E1128" s="6" t="str">
        <f>_xlfn.XLOOKUP(D1128,'[2]Coordinados SEN'!$A:$A,'[2]Coordinados SEN'!$B:$B,"-",0)</f>
        <v>99.528.750-1</v>
      </c>
      <c r="F1128" s="6" t="s">
        <v>2971</v>
      </c>
      <c r="G1128" s="6">
        <f t="shared" si="51"/>
        <v>23</v>
      </c>
      <c r="H1128" s="6" t="s">
        <v>5659</v>
      </c>
      <c r="I1128" s="6" t="s">
        <v>5660</v>
      </c>
      <c r="J1128" s="6" t="str">
        <f>_xlfn.XLOOKUP(I1128,'[2]Barras CMg'!$E$2:$E$1527,'[2]Barras CMg'!$A$2:$A$1527,"------",0,1)</f>
        <v>------</v>
      </c>
      <c r="K1128" s="6">
        <v>3</v>
      </c>
      <c r="L1128" s="6">
        <v>2025</v>
      </c>
      <c r="M1128" s="6" t="s">
        <v>45</v>
      </c>
      <c r="N1128" s="6" t="s">
        <v>5267</v>
      </c>
      <c r="O1128" s="6" t="s">
        <v>47</v>
      </c>
      <c r="P1128" s="6" t="s">
        <v>82</v>
      </c>
      <c r="Q1128" s="6" t="s">
        <v>83</v>
      </c>
      <c r="R1128" s="6" t="s">
        <v>84</v>
      </c>
      <c r="S1128" s="6" t="s">
        <v>51</v>
      </c>
      <c r="T1128" s="6" t="s">
        <v>5661</v>
      </c>
      <c r="U1128" s="6">
        <v>2.9380000000000002</v>
      </c>
      <c r="V1128" s="6">
        <v>2.6432000000000002</v>
      </c>
      <c r="W1128" s="11" t="e">
        <f>_xlfn.XLOOKUP(C1128,#REF!,#REF!,"S/I",0)</f>
        <v>#REF!</v>
      </c>
      <c r="X1128" s="11" t="str">
        <f>_xlfn.XLOOKUP($D1128,[2]Retiros_dinamica!$F:$F,[2]Retiros_dinamica!B:B,"S/I",0)</f>
        <v>S/I</v>
      </c>
      <c r="Y1128" s="11" t="str">
        <f>_xlfn.XLOOKUP($D1128,[2]Retiros_dinamica!$F:$F,[2]Retiros_dinamica!C:C,"S/I",0)</f>
        <v>S/I</v>
      </c>
      <c r="Z1128" s="11" t="str">
        <f>_xlfn.XLOOKUP($D1128,[2]Retiros_dinamica!$F:$F,[2]Retiros_dinamica!D:D,"S/I",0)</f>
        <v>S/I</v>
      </c>
      <c r="AA1128" s="11" t="str">
        <f>_xlfn.XLOOKUP($D1128,[2]Retiros_dinamica!$F:$F,[2]Retiros_dinamica!E:E,"S/I",0)</f>
        <v>S/I</v>
      </c>
      <c r="AB1128" s="6" t="str">
        <f>_xlfn.XLOOKUP(C1128,[2]CMg!$I$4:$I$106,[2]CMg!$M$4:$M$106,"----",0,1)</f>
        <v>----</v>
      </c>
      <c r="AH1128" s="12">
        <f>_xlfn.XLOOKUP($E1128,'[2]Balance económico'!$C:$C,'[2]Balance económico'!$D:$D,"-",0)</f>
        <v>-5099661802.3515043</v>
      </c>
      <c r="AI1128" s="12">
        <f>_xlfn.XLOOKUP($E1128,'[2]Balance económico'!$C:$C,'[2]Balance económico'!$E:$E,"-",0)</f>
        <v>1761918460.4650896</v>
      </c>
      <c r="AJ1128" s="12">
        <f>_xlfn.XLOOKUP($E1128,'[2]Balance económico'!$C:$C,'[2]Balance económico'!$F:$F,"-",0)</f>
        <v>570970790.48770535</v>
      </c>
      <c r="AK1128" s="6" t="str">
        <f t="shared" si="52"/>
        <v>PPA</v>
      </c>
      <c r="AL1128" s="12" t="str" cm="1">
        <f t="array" ref="AL1128">IFERROR((X1128*[2]!Tabla2[Bloque A] + 'BD Centrales 2025'!Y1062*[2]!Tabla2[Bloque B] + 'BD Centrales 2025'!Z1062*[2]!Tabla2[Bloque C])*#REF!,"-")</f>
        <v>-</v>
      </c>
      <c r="AM1128" s="12" t="str">
        <f t="shared" si="53"/>
        <v>-</v>
      </c>
      <c r="AN1128" s="12">
        <f>IFERROR((AH1128+AI1128+AJ1128)/(SUMIFS($W$2:$W$1194,$E$2:$E$1194,E1128)*1000*#REF!),0)</f>
        <v>0</v>
      </c>
    </row>
    <row r="1129" spans="1:40" ht="14.4" x14ac:dyDescent="0.3">
      <c r="A1129" s="7">
        <v>2340</v>
      </c>
      <c r="B1129" s="7" t="s">
        <v>4802</v>
      </c>
      <c r="C1129" s="8" t="s">
        <v>4803</v>
      </c>
      <c r="D1129" s="6" t="s">
        <v>4804</v>
      </c>
      <c r="E1129" s="6" t="str">
        <f>_xlfn.XLOOKUP(D1129,'[2]Coordinados SEN'!$A:$A,'[2]Coordinados SEN'!$B:$B,"-",0)</f>
        <v>76.827.288-3</v>
      </c>
      <c r="F1129" s="6" t="s">
        <v>4805</v>
      </c>
      <c r="G1129" s="6">
        <f t="shared" si="51"/>
        <v>1</v>
      </c>
      <c r="H1129" s="6" t="s">
        <v>4806</v>
      </c>
      <c r="I1129" s="6" t="s">
        <v>4807</v>
      </c>
      <c r="J1129" s="6" t="str">
        <f>_xlfn.XLOOKUP(I1129,'[2]Barras CMg'!$E$2:$E$1527,'[2]Barras CMg'!$A$2:$A$1527,"------",0,1)</f>
        <v>------</v>
      </c>
      <c r="K1129" s="6" t="s">
        <v>397</v>
      </c>
      <c r="L1129" s="6">
        <v>2025</v>
      </c>
      <c r="M1129" s="6" t="s">
        <v>495</v>
      </c>
      <c r="N1129" s="6" t="s">
        <v>496</v>
      </c>
      <c r="O1129" s="6" t="s">
        <v>213</v>
      </c>
      <c r="P1129" s="6" t="s">
        <v>331</v>
      </c>
      <c r="Q1129" s="6" t="s">
        <v>332</v>
      </c>
      <c r="R1129" s="6" t="s">
        <v>4808</v>
      </c>
      <c r="S1129" s="6" t="s">
        <v>51</v>
      </c>
      <c r="T1129" s="9" t="s">
        <v>4440</v>
      </c>
      <c r="U1129" s="10">
        <v>3.0149499999999998</v>
      </c>
      <c r="V1129" s="10">
        <v>3</v>
      </c>
      <c r="W1129" s="11" t="e">
        <f>_xlfn.XLOOKUP(C1129,#REF!,#REF!,"S/I",0)</f>
        <v>#REF!</v>
      </c>
      <c r="X1129" s="11">
        <f>_xlfn.XLOOKUP($D1129,[2]Retiros_dinamica!$F:$F,[2]Retiros_dinamica!B:B,"S/I",0)</f>
        <v>98264.450156713996</v>
      </c>
      <c r="Y1129" s="11">
        <f>_xlfn.XLOOKUP($D1129,[2]Retiros_dinamica!$F:$F,[2]Retiros_dinamica!C:C,"S/I",0)</f>
        <v>126438.84355386801</v>
      </c>
      <c r="Z1129" s="11">
        <f>_xlfn.XLOOKUP($D1129,[2]Retiros_dinamica!$F:$F,[2]Retiros_dinamica!D:D,"S/I",0)</f>
        <v>52371.790916983002</v>
      </c>
      <c r="AA1129" s="11">
        <f>_xlfn.XLOOKUP($D1129,[2]Retiros_dinamica!$F:$F,[2]Retiros_dinamica!E:E,"S/I",0)</f>
        <v>277075.084627565</v>
      </c>
      <c r="AB1129" s="6" t="str">
        <f>_xlfn.XLOOKUP(C1129,[2]CMg!$I$4:$I$106,[2]CMg!$M$4:$M$106,"----",0,1)</f>
        <v>----</v>
      </c>
      <c r="AC1129" s="6" t="str">
        <f>_xlfn.XLOOKUP(C1129,[2]CMg!$A$4:$A$106,[2]CMg!$B$4:$B$106,"----",0,1)</f>
        <v>----</v>
      </c>
      <c r="AD1129" s="6" t="str">
        <f>_xlfn.XLOOKUP(C1129,'[3]Promedio solar Cmg'!$A$4:$A$106,'[3]Promedio solar Cmg'!$B$4:$B$106,"----",0,1)</f>
        <v>----</v>
      </c>
      <c r="AH1129" s="12">
        <f>_xlfn.XLOOKUP($E1129,'[2]Balance económico'!$C:$C,'[2]Balance económico'!$D:$D,"-",0)</f>
        <v>-17210999893.810219</v>
      </c>
      <c r="AI1129" s="12">
        <f>_xlfn.XLOOKUP($E1129,'[2]Balance económico'!$C:$C,'[2]Balance económico'!$E:$E,"-",0)</f>
        <v>-2583163756.2614202</v>
      </c>
      <c r="AJ1129" s="12">
        <f>_xlfn.XLOOKUP($E1129,'[2]Balance económico'!$C:$C,'[2]Balance económico'!$F:$F,"-",0)</f>
        <v>802658600.81388438</v>
      </c>
      <c r="AK1129" s="6" t="str">
        <f t="shared" si="52"/>
        <v>PPA</v>
      </c>
      <c r="AL1129" s="12" t="str" cm="1">
        <f t="array" ref="AL1129">IFERROR((X1129*[2]!Tabla2[Bloque A] + 'BD Centrales 2025'!Y92*[2]!Tabla2[Bloque B] + 'BD Centrales 2025'!Z92*[2]!Tabla2[Bloque C])*#REF!,"-")</f>
        <v>-</v>
      </c>
      <c r="AM1129" s="12" t="str">
        <f t="shared" si="53"/>
        <v>-</v>
      </c>
      <c r="AN1129" s="12">
        <f>IFERROR((AH1129+AI1129+AJ1129)/(SUMIFS($W$2:$W$1194,$E$2:$E$1194,E1129)*1000*#REF!),0)</f>
        <v>0</v>
      </c>
    </row>
    <row r="1130" spans="1:40" ht="14.4" x14ac:dyDescent="0.3">
      <c r="A1130" s="7">
        <v>2341</v>
      </c>
      <c r="B1130" s="7" t="s">
        <v>4834</v>
      </c>
      <c r="C1130" s="8" t="s">
        <v>4835</v>
      </c>
      <c r="D1130" s="6" t="s">
        <v>4836</v>
      </c>
      <c r="E1130" s="6" t="str">
        <f>_xlfn.XLOOKUP(D1130,'[2]Coordinados SEN'!$A:$A,'[2]Coordinados SEN'!$B:$B,"-",0)</f>
        <v>76.942.747-3</v>
      </c>
      <c r="F1130" s="6" t="s">
        <v>4836</v>
      </c>
      <c r="G1130" s="6">
        <f t="shared" si="51"/>
        <v>1</v>
      </c>
      <c r="H1130" s="6" t="s">
        <v>4837</v>
      </c>
      <c r="I1130" s="6" t="s">
        <v>1921</v>
      </c>
      <c r="J1130" s="6" t="str">
        <f>_xlfn.XLOOKUP(I1130,'[2]Barras CMg'!$E$2:$E$1527,'[2]Barras CMg'!$A$2:$A$1527,"------",0,1)</f>
        <v>------</v>
      </c>
      <c r="K1130" s="6" t="s">
        <v>397</v>
      </c>
      <c r="L1130" s="6">
        <v>2025</v>
      </c>
      <c r="M1130" s="6" t="s">
        <v>495</v>
      </c>
      <c r="N1130" s="6" t="s">
        <v>496</v>
      </c>
      <c r="O1130" s="6" t="s">
        <v>213</v>
      </c>
      <c r="P1130" s="6" t="s">
        <v>90</v>
      </c>
      <c r="Q1130" s="6" t="s">
        <v>97</v>
      </c>
      <c r="R1130" s="6" t="s">
        <v>97</v>
      </c>
      <c r="S1130" s="6" t="s">
        <v>51</v>
      </c>
      <c r="T1130" s="9" t="s">
        <v>3514</v>
      </c>
      <c r="U1130" s="10">
        <v>9.0065000000000008</v>
      </c>
      <c r="V1130" s="10">
        <v>9</v>
      </c>
      <c r="W1130" s="11" t="e">
        <f>_xlfn.XLOOKUP(C1130,#REF!,#REF!,"S/I",0)</f>
        <v>#REF!</v>
      </c>
      <c r="X1130" s="11" t="str">
        <f>_xlfn.XLOOKUP($D1130,[2]Retiros_dinamica!$F:$F,[2]Retiros_dinamica!B:B,"S/I",0)</f>
        <v>S/I</v>
      </c>
      <c r="Y1130" s="11" t="str">
        <f>_xlfn.XLOOKUP($D1130,[2]Retiros_dinamica!$F:$F,[2]Retiros_dinamica!C:C,"S/I",0)</f>
        <v>S/I</v>
      </c>
      <c r="Z1130" s="11" t="str">
        <f>_xlfn.XLOOKUP($D1130,[2]Retiros_dinamica!$F:$F,[2]Retiros_dinamica!D:D,"S/I",0)</f>
        <v>S/I</v>
      </c>
      <c r="AA1130" s="11" t="str">
        <f>_xlfn.XLOOKUP($D1130,[2]Retiros_dinamica!$F:$F,[2]Retiros_dinamica!E:E,"S/I",0)</f>
        <v>S/I</v>
      </c>
      <c r="AB1130" s="6" t="str">
        <f>_xlfn.XLOOKUP(C1130,[2]CMg!$I$4:$I$106,[2]CMg!$M$4:$M$106,"----",0,1)</f>
        <v>----</v>
      </c>
      <c r="AC1130" s="6" t="str">
        <f>_xlfn.XLOOKUP(C1130,[2]CMg!$A$4:$A$106,[2]CMg!$B$4:$B$106,"----",0,1)</f>
        <v>----</v>
      </c>
      <c r="AD1130" s="6" t="str">
        <f>_xlfn.XLOOKUP(C1130,'[3]Promedio solar Cmg'!$A$4:$A$106,'[3]Promedio solar Cmg'!$B$4:$B$106,"----",0,1)</f>
        <v>----</v>
      </c>
      <c r="AH1130" s="12">
        <f>_xlfn.XLOOKUP($E1130,'[2]Balance económico'!$C:$C,'[2]Balance económico'!$D:$D,"-",0)</f>
        <v>999321882.48656178</v>
      </c>
      <c r="AI1130" s="12">
        <f>_xlfn.XLOOKUP($E1130,'[2]Balance económico'!$C:$C,'[2]Balance económico'!$E:$E,"-",0)</f>
        <v>107686605.00410001</v>
      </c>
      <c r="AJ1130" s="12" t="str">
        <f>_xlfn.XLOOKUP($E1130,'[2]Balance económico'!$C:$C,'[2]Balance económico'!$F:$F,"-",0)</f>
        <v>----</v>
      </c>
      <c r="AK1130" s="6" t="str">
        <f t="shared" si="52"/>
        <v>PPA</v>
      </c>
      <c r="AL1130" s="12" t="str" cm="1">
        <f t="array" ref="AL1130">IFERROR((X1130*[2]!Tabla2[Bloque A] + 'BD Centrales 2025'!Y394*[2]!Tabla2[Bloque B] + 'BD Centrales 2025'!Z394*[2]!Tabla2[Bloque C])*#REF!,"-")</f>
        <v>-</v>
      </c>
      <c r="AM1130" s="12" t="str">
        <f t="shared" si="53"/>
        <v>-</v>
      </c>
      <c r="AN1130" s="12">
        <f>IFERROR((AH1130+AI1130+AJ1130)/(SUMIFS($W$2:$W$1194,$E$2:$E$1194,E1130)*1000*#REF!),0)</f>
        <v>0</v>
      </c>
    </row>
    <row r="1131" spans="1:40" ht="14.4" x14ac:dyDescent="0.3">
      <c r="A1131" s="7">
        <v>2342</v>
      </c>
      <c r="B1131" s="7" t="s">
        <v>4843</v>
      </c>
      <c r="C1131" s="8" t="s">
        <v>4844</v>
      </c>
      <c r="D1131" s="6" t="s">
        <v>1908</v>
      </c>
      <c r="E1131" s="6" t="str">
        <f>_xlfn.XLOOKUP(D1131,'[2]Coordinados SEN'!$A:$A,'[2]Coordinados SEN'!$B:$B,"-",0)</f>
        <v>77.542.606-3</v>
      </c>
      <c r="F1131" s="6" t="s">
        <v>4845</v>
      </c>
      <c r="G1131" s="6">
        <f t="shared" si="51"/>
        <v>15</v>
      </c>
      <c r="H1131" s="6" t="s">
        <v>3952</v>
      </c>
      <c r="I1131" s="6" t="s">
        <v>3952</v>
      </c>
      <c r="J1131" s="6" t="str">
        <f>_xlfn.XLOOKUP(I1131,'[2]Barras CMg'!$E$2:$E$1527,'[2]Barras CMg'!$A$2:$A$1527,"------",0,1)</f>
        <v>------</v>
      </c>
      <c r="K1131" s="6" t="s">
        <v>397</v>
      </c>
      <c r="L1131" s="6">
        <v>2025</v>
      </c>
      <c r="M1131" s="6" t="s">
        <v>495</v>
      </c>
      <c r="N1131" s="6" t="s">
        <v>496</v>
      </c>
      <c r="O1131" s="6" t="s">
        <v>213</v>
      </c>
      <c r="P1131" s="6" t="s">
        <v>48</v>
      </c>
      <c r="Q1131" s="6" t="s">
        <v>48</v>
      </c>
      <c r="R1131" s="6" t="s">
        <v>48</v>
      </c>
      <c r="S1131" s="6" t="s">
        <v>51</v>
      </c>
      <c r="T1131" s="9" t="s">
        <v>4846</v>
      </c>
      <c r="U1131" s="10">
        <v>9.0045000000000002</v>
      </c>
      <c r="V1131" s="10">
        <v>9</v>
      </c>
      <c r="W1131" s="11" t="e">
        <f>_xlfn.XLOOKUP(C1131,#REF!,#REF!,"S/I",0)</f>
        <v>#REF!</v>
      </c>
      <c r="X1131" s="11" t="str">
        <f>_xlfn.XLOOKUP($D1131,[2]Retiros_dinamica!$F:$F,[2]Retiros_dinamica!B:B,"S/I",0)</f>
        <v>S/I</v>
      </c>
      <c r="Y1131" s="11" t="str">
        <f>_xlfn.XLOOKUP($D1131,[2]Retiros_dinamica!$F:$F,[2]Retiros_dinamica!C:C,"S/I",0)</f>
        <v>S/I</v>
      </c>
      <c r="Z1131" s="11" t="str">
        <f>_xlfn.XLOOKUP($D1131,[2]Retiros_dinamica!$F:$F,[2]Retiros_dinamica!D:D,"S/I",0)</f>
        <v>S/I</v>
      </c>
      <c r="AA1131" s="11" t="str">
        <f>_xlfn.XLOOKUP($D1131,[2]Retiros_dinamica!$F:$F,[2]Retiros_dinamica!E:E,"S/I",0)</f>
        <v>S/I</v>
      </c>
      <c r="AB1131" s="6" t="str">
        <f>_xlfn.XLOOKUP(C1131,[2]CMg!$I$4:$I$106,[2]CMg!$M$4:$M$106,"----",0,1)</f>
        <v>----</v>
      </c>
      <c r="AC1131" s="6" t="str">
        <f>_xlfn.XLOOKUP(C1131,[2]CMg!$A$4:$A$106,[2]CMg!$B$4:$B$106,"----",0,1)</f>
        <v>----</v>
      </c>
      <c r="AD1131" s="6" t="str">
        <f>_xlfn.XLOOKUP(C1131,'[3]Promedio solar Cmg'!$A$4:$A$106,'[3]Promedio solar Cmg'!$B$4:$B$106,"----",0,1)</f>
        <v>----</v>
      </c>
      <c r="AH1131" s="12">
        <f>_xlfn.XLOOKUP($E1131,'[2]Balance económico'!$C:$C,'[2]Balance económico'!$D:$D,"-",0)</f>
        <v>5234278909.4674969</v>
      </c>
      <c r="AI1131" s="12">
        <f>_xlfn.XLOOKUP($E1131,'[2]Balance económico'!$C:$C,'[2]Balance económico'!$E:$E,"-",0)</f>
        <v>612986473.29659998</v>
      </c>
      <c r="AJ1131" s="12" t="str">
        <f>_xlfn.XLOOKUP($E1131,'[2]Balance económico'!$C:$C,'[2]Balance económico'!$F:$F,"-",0)</f>
        <v>----</v>
      </c>
      <c r="AK1131" s="6" t="str">
        <f t="shared" si="52"/>
        <v>PPA</v>
      </c>
      <c r="AL1131" s="12" t="str" cm="1">
        <f t="array" ref="AL1131">IFERROR((X1131*[2]!Tabla2[Bloque A] + 'BD Centrales 2025'!Y572*[2]!Tabla2[Bloque B] + 'BD Centrales 2025'!Z572*[2]!Tabla2[Bloque C])*#REF!,"-")</f>
        <v>-</v>
      </c>
      <c r="AM1131" s="12" t="str">
        <f t="shared" si="53"/>
        <v>-</v>
      </c>
      <c r="AN1131" s="12">
        <f>IFERROR((AH1131+AI1131+AJ1131)/(SUMIFS($W$2:$W$1194,$E$2:$E$1194,E1131)*1000*#REF!),0)</f>
        <v>0</v>
      </c>
    </row>
    <row r="1132" spans="1:40" ht="14.4" x14ac:dyDescent="0.3">
      <c r="A1132" s="7">
        <v>2344</v>
      </c>
      <c r="B1132" s="7" t="s">
        <v>4853</v>
      </c>
      <c r="C1132" s="8" t="s">
        <v>4854</v>
      </c>
      <c r="D1132" s="6" t="s">
        <v>4855</v>
      </c>
      <c r="E1132" s="6" t="str">
        <f>_xlfn.XLOOKUP(D1132,'[2]Coordinados SEN'!$A:$A,'[2]Coordinados SEN'!$B:$B,"-",0)</f>
        <v>77.048.079-5</v>
      </c>
      <c r="F1132" s="6" t="s">
        <v>4855</v>
      </c>
      <c r="G1132" s="6">
        <f t="shared" si="51"/>
        <v>1</v>
      </c>
      <c r="H1132" s="6" t="s">
        <v>4856</v>
      </c>
      <c r="I1132" s="6" t="s">
        <v>2347</v>
      </c>
      <c r="J1132" s="6" t="str">
        <f>_xlfn.XLOOKUP(I1132,'[2]Barras CMg'!$E$2:$E$1527,'[2]Barras CMg'!$A$2:$A$1527,"------",0,1)</f>
        <v>------</v>
      </c>
      <c r="K1132" s="6" t="s">
        <v>397</v>
      </c>
      <c r="L1132" s="6">
        <v>2025</v>
      </c>
      <c r="M1132" s="6" t="s">
        <v>495</v>
      </c>
      <c r="N1132" s="6" t="s">
        <v>496</v>
      </c>
      <c r="O1132" s="6" t="s">
        <v>213</v>
      </c>
      <c r="P1132" s="6" t="s">
        <v>90</v>
      </c>
      <c r="Q1132" s="6" t="s">
        <v>868</v>
      </c>
      <c r="R1132" s="6" t="s">
        <v>868</v>
      </c>
      <c r="S1132" s="6" t="s">
        <v>51</v>
      </c>
      <c r="T1132" s="9" t="s">
        <v>4857</v>
      </c>
      <c r="U1132" s="10">
        <v>9.0124790000000008</v>
      </c>
      <c r="V1132" s="10">
        <v>9</v>
      </c>
      <c r="W1132" s="11" t="e">
        <f>_xlfn.XLOOKUP(C1132,#REF!,#REF!,"S/I",0)</f>
        <v>#REF!</v>
      </c>
      <c r="X1132" s="11" t="str">
        <f>_xlfn.XLOOKUP($D1132,[2]Retiros_dinamica!$F:$F,[2]Retiros_dinamica!B:B,"S/I",0)</f>
        <v>S/I</v>
      </c>
      <c r="Y1132" s="11" t="str">
        <f>_xlfn.XLOOKUP($D1132,[2]Retiros_dinamica!$F:$F,[2]Retiros_dinamica!C:C,"S/I",0)</f>
        <v>S/I</v>
      </c>
      <c r="Z1132" s="11" t="str">
        <f>_xlfn.XLOOKUP($D1132,[2]Retiros_dinamica!$F:$F,[2]Retiros_dinamica!D:D,"S/I",0)</f>
        <v>S/I</v>
      </c>
      <c r="AA1132" s="11" t="str">
        <f>_xlfn.XLOOKUP($D1132,[2]Retiros_dinamica!$F:$F,[2]Retiros_dinamica!E:E,"S/I",0)</f>
        <v>S/I</v>
      </c>
      <c r="AB1132" s="6" t="str">
        <f>_xlfn.XLOOKUP(C1132,[2]CMg!$I$4:$I$106,[2]CMg!$M$4:$M$106,"----",0,1)</f>
        <v>----</v>
      </c>
      <c r="AC1132" s="6" t="str">
        <f>_xlfn.XLOOKUP(C1132,[2]CMg!$A$4:$A$106,[2]CMg!$B$4:$B$106,"----",0,1)</f>
        <v>----</v>
      </c>
      <c r="AD1132" s="6" t="str">
        <f>_xlfn.XLOOKUP(C1132,'[3]Promedio solar Cmg'!$A$4:$A$106,'[3]Promedio solar Cmg'!$B$4:$B$106,"----",0,1)</f>
        <v>----</v>
      </c>
      <c r="AH1132" s="12">
        <f>_xlfn.XLOOKUP($E1132,'[2]Balance económico'!$C:$C,'[2]Balance económico'!$D:$D,"-",0)</f>
        <v>972932749.38664508</v>
      </c>
      <c r="AI1132" s="12">
        <f>_xlfn.XLOOKUP($E1132,'[2]Balance económico'!$C:$C,'[2]Balance económico'!$E:$E,"-",0)</f>
        <v>107166362.88609999</v>
      </c>
      <c r="AJ1132" s="12" t="str">
        <f>_xlfn.XLOOKUP($E1132,'[2]Balance económico'!$C:$C,'[2]Balance económico'!$F:$F,"-",0)</f>
        <v>----</v>
      </c>
      <c r="AK1132" s="6" t="str">
        <f t="shared" si="52"/>
        <v>PPA</v>
      </c>
      <c r="AL1132" s="12" t="str" cm="1">
        <f t="array" ref="AL1132">IFERROR((X1132*[2]!Tabla2[Bloque A] + 'BD Centrales 2025'!Y390*[2]!Tabla2[Bloque B] + 'BD Centrales 2025'!Z390*[2]!Tabla2[Bloque C])*#REF!,"-")</f>
        <v>-</v>
      </c>
      <c r="AM1132" s="12" t="str">
        <f t="shared" si="53"/>
        <v>-</v>
      </c>
      <c r="AN1132" s="12">
        <f>IFERROR((AH1132+AI1132+AJ1132)/(SUMIFS($W$2:$W$1194,$E$2:$E$1194,E1132)*1000*#REF!),0)</f>
        <v>0</v>
      </c>
    </row>
    <row r="1133" spans="1:40" ht="14.4" x14ac:dyDescent="0.3">
      <c r="A1133" s="7">
        <v>2345</v>
      </c>
      <c r="B1133" s="7" t="s">
        <v>4858</v>
      </c>
      <c r="C1133" s="8" t="s">
        <v>4859</v>
      </c>
      <c r="D1133" s="6" t="s">
        <v>4860</v>
      </c>
      <c r="E1133" s="6" t="str">
        <f>_xlfn.XLOOKUP(D1133,'[2]Coordinados SEN'!$A:$A,'[2]Coordinados SEN'!$B:$B,"-",0)</f>
        <v>77.214.128-9</v>
      </c>
      <c r="F1133" s="6" t="s">
        <v>4860</v>
      </c>
      <c r="G1133" s="6">
        <f t="shared" si="51"/>
        <v>1</v>
      </c>
      <c r="H1133" s="6" t="s">
        <v>4861</v>
      </c>
      <c r="I1133" s="6" t="s">
        <v>2230</v>
      </c>
      <c r="J1133" s="6" t="str">
        <f>_xlfn.XLOOKUP(I1133,'[2]Barras CMg'!$E$2:$E$1527,'[2]Barras CMg'!$A$2:$A$1527,"------",0,1)</f>
        <v>------</v>
      </c>
      <c r="K1133" s="6" t="s">
        <v>397</v>
      </c>
      <c r="L1133" s="6">
        <v>2025</v>
      </c>
      <c r="M1133" s="6" t="s">
        <v>495</v>
      </c>
      <c r="N1133" s="6" t="s">
        <v>496</v>
      </c>
      <c r="O1133" s="6" t="s">
        <v>213</v>
      </c>
      <c r="P1133" s="6" t="s">
        <v>362</v>
      </c>
      <c r="Q1133" s="6" t="s">
        <v>363</v>
      </c>
      <c r="R1133" s="6" t="s">
        <v>2318</v>
      </c>
      <c r="S1133" s="6" t="s">
        <v>51</v>
      </c>
      <c r="T1133" s="9" t="s">
        <v>4862</v>
      </c>
      <c r="U1133" s="10">
        <v>3.0045000000000002</v>
      </c>
      <c r="V1133" s="10">
        <v>3</v>
      </c>
      <c r="W1133" s="11" t="e">
        <f>_xlfn.XLOOKUP(C1133,#REF!,#REF!,"S/I",0)</f>
        <v>#REF!</v>
      </c>
      <c r="X1133" s="11" t="str">
        <f>_xlfn.XLOOKUP($D1133,[2]Retiros_dinamica!$F:$F,[2]Retiros_dinamica!B:B,"S/I",0)</f>
        <v>S/I</v>
      </c>
      <c r="Y1133" s="11" t="str">
        <f>_xlfn.XLOOKUP($D1133,[2]Retiros_dinamica!$F:$F,[2]Retiros_dinamica!C:C,"S/I",0)</f>
        <v>S/I</v>
      </c>
      <c r="Z1133" s="11" t="str">
        <f>_xlfn.XLOOKUP($D1133,[2]Retiros_dinamica!$F:$F,[2]Retiros_dinamica!D:D,"S/I",0)</f>
        <v>S/I</v>
      </c>
      <c r="AA1133" s="11" t="str">
        <f>_xlfn.XLOOKUP($D1133,[2]Retiros_dinamica!$F:$F,[2]Retiros_dinamica!E:E,"S/I",0)</f>
        <v>S/I</v>
      </c>
      <c r="AB1133" s="6" t="str">
        <f>_xlfn.XLOOKUP(C1133,[2]CMg!$I$4:$I$106,[2]CMg!$M$4:$M$106,"----",0,1)</f>
        <v>----</v>
      </c>
      <c r="AC1133" s="6" t="str">
        <f>_xlfn.XLOOKUP(C1133,[2]CMg!$A$4:$A$106,[2]CMg!$B$4:$B$106,"----",0,1)</f>
        <v>----</v>
      </c>
      <c r="AD1133" s="6" t="str">
        <f>_xlfn.XLOOKUP(C1133,'[3]Promedio solar Cmg'!$A$4:$A$106,'[3]Promedio solar Cmg'!$B$4:$B$106,"----",0,1)</f>
        <v>----</v>
      </c>
      <c r="AH1133" s="12">
        <f>_xlfn.XLOOKUP($E1133,'[2]Balance económico'!$C:$C,'[2]Balance económico'!$D:$D,"-",0)</f>
        <v>276458113.38256621</v>
      </c>
      <c r="AI1133" s="12">
        <f>_xlfn.XLOOKUP($E1133,'[2]Balance económico'!$C:$C,'[2]Balance económico'!$E:$E,"-",0)</f>
        <v>34153902.8068</v>
      </c>
      <c r="AJ1133" s="12" t="str">
        <f>_xlfn.XLOOKUP($E1133,'[2]Balance económico'!$C:$C,'[2]Balance económico'!$F:$F,"-",0)</f>
        <v>----</v>
      </c>
      <c r="AK1133" s="6" t="str">
        <f t="shared" si="52"/>
        <v>PPA</v>
      </c>
      <c r="AL1133" s="12" t="str" cm="1">
        <f t="array" ref="AL1133">IFERROR((X1133*[2]!Tabla2[Bloque A] + 'BD Centrales 2025'!Y214*[2]!Tabla2[Bloque B] + 'BD Centrales 2025'!Z214*[2]!Tabla2[Bloque C])*#REF!,"-")</f>
        <v>-</v>
      </c>
      <c r="AM1133" s="12" t="str">
        <f t="shared" si="53"/>
        <v>-</v>
      </c>
      <c r="AN1133" s="12">
        <f>IFERROR((AH1133+AI1133+AJ1133)/(SUMIFS($W$2:$W$1194,$E$2:$E$1194,E1133)*1000*#REF!),0)</f>
        <v>0</v>
      </c>
    </row>
    <row r="1134" spans="1:40" ht="14.4" x14ac:dyDescent="0.3">
      <c r="A1134" s="7">
        <v>2347</v>
      </c>
      <c r="B1134" s="7" t="s">
        <v>4878</v>
      </c>
      <c r="C1134" s="8" t="s">
        <v>4879</v>
      </c>
      <c r="D1134" s="6" t="s">
        <v>1583</v>
      </c>
      <c r="E1134" s="6" t="str">
        <f>_xlfn.XLOOKUP(D1134,'[2]Coordinados SEN'!$A:$A,'[2]Coordinados SEN'!$B:$B,"-",0)</f>
        <v>76.137.696-9</v>
      </c>
      <c r="F1134" s="6" t="s">
        <v>1583</v>
      </c>
      <c r="G1134" s="6">
        <f t="shared" si="51"/>
        <v>2</v>
      </c>
      <c r="H1134" s="6" t="s">
        <v>4880</v>
      </c>
      <c r="I1134" s="6" t="s">
        <v>1585</v>
      </c>
      <c r="J1134" s="6" t="str">
        <f>_xlfn.XLOOKUP(I1134,'[2]Barras CMg'!$E$2:$E$1527,'[2]Barras CMg'!$A$2:$A$1527,"------",0,1)</f>
        <v>PEQ___________220</v>
      </c>
      <c r="K1134" s="6">
        <v>1</v>
      </c>
      <c r="L1134" s="6">
        <v>2025</v>
      </c>
      <c r="M1134" s="6" t="s">
        <v>495</v>
      </c>
      <c r="N1134" s="6" t="s">
        <v>496</v>
      </c>
      <c r="O1134" s="6" t="s">
        <v>47</v>
      </c>
      <c r="P1134" s="6" t="s">
        <v>48</v>
      </c>
      <c r="Q1134" s="6" t="s">
        <v>49</v>
      </c>
      <c r="R1134" s="6" t="s">
        <v>50</v>
      </c>
      <c r="S1134" s="6" t="s">
        <v>51</v>
      </c>
      <c r="T1134" s="9" t="s">
        <v>3919</v>
      </c>
      <c r="U1134" s="10">
        <v>117.97499999999999</v>
      </c>
      <c r="V1134" s="15">
        <v>108.9602</v>
      </c>
      <c r="W1134" s="11" t="e">
        <f>_xlfn.XLOOKUP(C1134,#REF!,#REF!,"S/I",0)</f>
        <v>#REF!</v>
      </c>
      <c r="X1134" s="11" t="str">
        <f>_xlfn.XLOOKUP($D1134,[2]Retiros_dinamica!$F:$F,[2]Retiros_dinamica!B:B,"S/I",0)</f>
        <v>S/I</v>
      </c>
      <c r="Y1134" s="11" t="str">
        <f>_xlfn.XLOOKUP($D1134,[2]Retiros_dinamica!$F:$F,[2]Retiros_dinamica!C:C,"S/I",0)</f>
        <v>S/I</v>
      </c>
      <c r="Z1134" s="11" t="str">
        <f>_xlfn.XLOOKUP($D1134,[2]Retiros_dinamica!$F:$F,[2]Retiros_dinamica!D:D,"S/I",0)</f>
        <v>S/I</v>
      </c>
      <c r="AA1134" s="11" t="str">
        <f>_xlfn.XLOOKUP($D1134,[2]Retiros_dinamica!$F:$F,[2]Retiros_dinamica!E:E,"S/I",0)</f>
        <v>S/I</v>
      </c>
      <c r="AB1134" s="6">
        <f>_xlfn.XLOOKUP(C1134,[2]CMg!$I$4:$I$106,[2]CMg!$M$4:$M$106,"----",0,1)</f>
        <v>2.9397047702228329</v>
      </c>
      <c r="AC1134" s="6">
        <f>_xlfn.XLOOKUP(C1134,'[3]Promedio Cmg'!$A$4:$A$106,'[3]Promedio Cmg'!$B$4:$B$106,"---",0,1)</f>
        <v>50.362128752425527</v>
      </c>
      <c r="AD1134" s="6">
        <f>_xlfn.XLOOKUP(C1134,'[3]Promedio solar Cmg'!$A$4:$A$106,'[3]Promedio solar Cmg'!$B$4:$B$106,"----",0,1)</f>
        <v>7.8972109589041191</v>
      </c>
      <c r="AE1134" s="6">
        <f>_xlfn.XLOOKUP(C1134,[2]CMg!$O$4:$O$106,[2]CMg!$P$4:$P$106,"----",0,1)</f>
        <v>80.688278223439681</v>
      </c>
      <c r="AF1134" s="14">
        <f>_xlfn.XLOOKUP(C1134,[2]CMg!$S$4:$S$106,[2]CMg!$U$4:$U$106,"----",0,1)</f>
        <v>0.67275425179773995</v>
      </c>
      <c r="AH1134" s="12">
        <f>_xlfn.XLOOKUP($E1134,'[2]Balance económico'!$C:$C,'[2]Balance económico'!$D:$D,"-",0)</f>
        <v>22025414579.374622</v>
      </c>
      <c r="AI1134" s="12">
        <f>_xlfn.XLOOKUP($E1134,'[2]Balance económico'!$C:$C,'[2]Balance económico'!$E:$E,"-",0)</f>
        <v>6952608714.00805</v>
      </c>
      <c r="AJ1134" s="12" t="str">
        <f>_xlfn.XLOOKUP($E1134,'[2]Balance económico'!$C:$C,'[2]Balance económico'!$F:$F,"-",0)</f>
        <v>----</v>
      </c>
      <c r="AK1134" s="6" t="str">
        <f t="shared" si="52"/>
        <v>PPA</v>
      </c>
      <c r="AL1134" s="12" t="str" cm="1">
        <f t="array" ref="AL1134">IFERROR((X1134*[2]!Tabla2[Bloque A] + 'BD Centrales 2025'!Y939*[2]!Tabla2[Bloque B] + 'BD Centrales 2025'!Z939*[2]!Tabla2[Bloque C])*#REF!,"-")</f>
        <v>-</v>
      </c>
      <c r="AM1134" s="12" t="str">
        <f t="shared" si="53"/>
        <v>-</v>
      </c>
      <c r="AN1134" s="12">
        <f>IFERROR((AH1134+AI1134+AJ1134)/(SUMIFS($W$2:$W$1194,$E$2:$E$1194,E1134)*1000*#REF!),0)</f>
        <v>0</v>
      </c>
    </row>
    <row r="1135" spans="1:40" ht="14.4" x14ac:dyDescent="0.3">
      <c r="A1135" s="7">
        <v>2348</v>
      </c>
      <c r="B1135" s="7" t="s">
        <v>4881</v>
      </c>
      <c r="C1135" s="8" t="s">
        <v>4882</v>
      </c>
      <c r="D1135" s="6" t="s">
        <v>4883</v>
      </c>
      <c r="E1135" s="6" t="str">
        <f>_xlfn.XLOOKUP(D1135,'[2]Coordinados SEN'!$A:$A,'[2]Coordinados SEN'!$B:$B,"-",0)</f>
        <v>77.139.386-1</v>
      </c>
      <c r="F1135" s="6" t="s">
        <v>4883</v>
      </c>
      <c r="G1135" s="6">
        <f t="shared" si="51"/>
        <v>1</v>
      </c>
      <c r="H1135" s="6" t="s">
        <v>4884</v>
      </c>
      <c r="I1135" s="6" t="s">
        <v>2206</v>
      </c>
      <c r="J1135" s="6" t="str">
        <f>_xlfn.XLOOKUP(I1135,'[2]Barras CMg'!$E$2:$E$1527,'[2]Barras CMg'!$A$2:$A$1527,"------",0,1)</f>
        <v>------</v>
      </c>
      <c r="K1135" s="6" t="s">
        <v>397</v>
      </c>
      <c r="L1135" s="6">
        <v>2025</v>
      </c>
      <c r="M1135" s="6" t="s">
        <v>495</v>
      </c>
      <c r="N1135" s="6" t="s">
        <v>496</v>
      </c>
      <c r="O1135" s="6" t="s">
        <v>213</v>
      </c>
      <c r="P1135" s="6" t="s">
        <v>362</v>
      </c>
      <c r="Q1135" s="6" t="s">
        <v>363</v>
      </c>
      <c r="R1135" s="6" t="s">
        <v>2207</v>
      </c>
      <c r="S1135" s="6" t="s">
        <v>51</v>
      </c>
      <c r="T1135" s="9" t="s">
        <v>4885</v>
      </c>
      <c r="U1135" s="10">
        <v>3.0049999999999999</v>
      </c>
      <c r="V1135" s="10">
        <v>3</v>
      </c>
      <c r="W1135" s="11" t="e">
        <f>_xlfn.XLOOKUP(C1135,#REF!,#REF!,"S/I",0)</f>
        <v>#REF!</v>
      </c>
      <c r="X1135" s="11" t="str">
        <f>_xlfn.XLOOKUP($D1135,[2]Retiros_dinamica!$F:$F,[2]Retiros_dinamica!B:B,"S/I",0)</f>
        <v>S/I</v>
      </c>
      <c r="Y1135" s="11" t="str">
        <f>_xlfn.XLOOKUP($D1135,[2]Retiros_dinamica!$F:$F,[2]Retiros_dinamica!C:C,"S/I",0)</f>
        <v>S/I</v>
      </c>
      <c r="Z1135" s="11" t="str">
        <f>_xlfn.XLOOKUP($D1135,[2]Retiros_dinamica!$F:$F,[2]Retiros_dinamica!D:D,"S/I",0)</f>
        <v>S/I</v>
      </c>
      <c r="AA1135" s="11" t="str">
        <f>_xlfn.XLOOKUP($D1135,[2]Retiros_dinamica!$F:$F,[2]Retiros_dinamica!E:E,"S/I",0)</f>
        <v>S/I</v>
      </c>
      <c r="AB1135" s="6" t="str">
        <f>_xlfn.XLOOKUP(C1135,[2]CMg!$I$4:$I$106,[2]CMg!$M$4:$M$106,"----",0,1)</f>
        <v>----</v>
      </c>
      <c r="AC1135" s="6" t="str">
        <f>_xlfn.XLOOKUP(C1135,[2]CMg!$A$4:$A$106,[2]CMg!$B$4:$B$106,"----",0,1)</f>
        <v>----</v>
      </c>
      <c r="AD1135" s="6" t="str">
        <f>_xlfn.XLOOKUP(C1135,'[3]Promedio solar Cmg'!$A$4:$A$106,'[3]Promedio solar Cmg'!$B$4:$B$106,"----",0,1)</f>
        <v>----</v>
      </c>
      <c r="AH1135" s="12">
        <f>_xlfn.XLOOKUP($E1135,'[2]Balance económico'!$C:$C,'[2]Balance económico'!$D:$D,"-",0)</f>
        <v>194732508.49445277</v>
      </c>
      <c r="AI1135" s="12">
        <f>_xlfn.XLOOKUP($E1135,'[2]Balance económico'!$C:$C,'[2]Balance económico'!$E:$E,"-",0)</f>
        <v>14334576.743200002</v>
      </c>
      <c r="AJ1135" s="12" t="str">
        <f>_xlfn.XLOOKUP($E1135,'[2]Balance económico'!$C:$C,'[2]Balance económico'!$F:$F,"-",0)</f>
        <v>----</v>
      </c>
      <c r="AK1135" s="6" t="str">
        <f t="shared" si="52"/>
        <v>PPA</v>
      </c>
      <c r="AL1135" s="12" t="str" cm="1">
        <f t="array" ref="AL1135">IFERROR((X1135*[2]!Tabla2[Bloque A] + 'BD Centrales 2025'!Y136*[2]!Tabla2[Bloque B] + 'BD Centrales 2025'!Z136*[2]!Tabla2[Bloque C])*#REF!,"-")</f>
        <v>-</v>
      </c>
      <c r="AM1135" s="12" t="str">
        <f t="shared" si="53"/>
        <v>-</v>
      </c>
      <c r="AN1135" s="12">
        <f>IFERROR((AH1135+AI1135+AJ1135)/(SUMIFS($W$2:$W$1194,$E$2:$E$1194,E1135)*1000*#REF!),0)</f>
        <v>0</v>
      </c>
    </row>
    <row r="1136" spans="1:40" ht="14.4" x14ac:dyDescent="0.3">
      <c r="A1136" s="7">
        <v>2349</v>
      </c>
      <c r="B1136" s="7" t="s">
        <v>4943</v>
      </c>
      <c r="C1136" s="8" t="s">
        <v>4944</v>
      </c>
      <c r="D1136" s="6" t="s">
        <v>4945</v>
      </c>
      <c r="E1136" s="6" t="str">
        <f>_xlfn.XLOOKUP(D1136,'[2]Coordinados SEN'!$A:$A,'[2]Coordinados SEN'!$B:$B,"-",0)</f>
        <v>77.087.896-9</v>
      </c>
      <c r="F1136" s="6" t="s">
        <v>4945</v>
      </c>
      <c r="G1136" s="6">
        <f t="shared" si="51"/>
        <v>1</v>
      </c>
      <c r="H1136" s="6" t="s">
        <v>4946</v>
      </c>
      <c r="I1136" s="6" t="s">
        <v>4947</v>
      </c>
      <c r="J1136" s="6" t="str">
        <f>_xlfn.XLOOKUP(I1136,'[2]Barras CMg'!$E$2:$E$1527,'[2]Barras CMg'!$A$2:$A$1527,"------",0,1)</f>
        <v>------</v>
      </c>
      <c r="K1136" s="6" t="s">
        <v>397</v>
      </c>
      <c r="L1136" s="6">
        <v>2025</v>
      </c>
      <c r="M1136" s="6" t="s">
        <v>495</v>
      </c>
      <c r="N1136" s="6" t="s">
        <v>496</v>
      </c>
      <c r="O1136" s="6" t="s">
        <v>213</v>
      </c>
      <c r="P1136" s="6" t="s">
        <v>477</v>
      </c>
      <c r="Q1136" s="6" t="s">
        <v>766</v>
      </c>
      <c r="R1136" s="6" t="s">
        <v>837</v>
      </c>
      <c r="S1136" s="6" t="s">
        <v>51</v>
      </c>
      <c r="T1136" s="9" t="s">
        <v>4948</v>
      </c>
      <c r="U1136" s="10">
        <v>4.0599999999999996</v>
      </c>
      <c r="V1136" s="10">
        <v>4.05</v>
      </c>
      <c r="W1136" s="11" t="e">
        <f>_xlfn.XLOOKUP(C1136,#REF!,#REF!,"S/I",0)</f>
        <v>#REF!</v>
      </c>
      <c r="X1136" s="11" t="str">
        <f>_xlfn.XLOOKUP($D1136,[2]Retiros_dinamica!$F:$F,[2]Retiros_dinamica!B:B,"S/I",0)</f>
        <v>S/I</v>
      </c>
      <c r="Y1136" s="11" t="str">
        <f>_xlfn.XLOOKUP($D1136,[2]Retiros_dinamica!$F:$F,[2]Retiros_dinamica!C:C,"S/I",0)</f>
        <v>S/I</v>
      </c>
      <c r="Z1136" s="11" t="str">
        <f>_xlfn.XLOOKUP($D1136,[2]Retiros_dinamica!$F:$F,[2]Retiros_dinamica!D:D,"S/I",0)</f>
        <v>S/I</v>
      </c>
      <c r="AA1136" s="11" t="str">
        <f>_xlfn.XLOOKUP($D1136,[2]Retiros_dinamica!$F:$F,[2]Retiros_dinamica!E:E,"S/I",0)</f>
        <v>S/I</v>
      </c>
      <c r="AB1136" s="6" t="str">
        <f>_xlfn.XLOOKUP(C1136,[2]CMg!$I$4:$I$106,[2]CMg!$M$4:$M$106,"----",0,1)</f>
        <v>----</v>
      </c>
      <c r="AC1136" s="6" t="str">
        <f>_xlfn.XLOOKUP(C1136,[2]CMg!$A$4:$A$106,[2]CMg!$B$4:$B$106,"----",0,1)</f>
        <v>----</v>
      </c>
      <c r="AD1136" s="6" t="str">
        <f>_xlfn.XLOOKUP(C1136,'[3]Promedio solar Cmg'!$A$4:$A$106,'[3]Promedio solar Cmg'!$B$4:$B$106,"----",0,1)</f>
        <v>----</v>
      </c>
      <c r="AH1136" s="12">
        <f>_xlfn.XLOOKUP($E1136,'[2]Balance económico'!$C:$C,'[2]Balance económico'!$D:$D,"-",0)</f>
        <v>424493995.68756139</v>
      </c>
      <c r="AI1136" s="12">
        <f>_xlfn.XLOOKUP($E1136,'[2]Balance económico'!$C:$C,'[2]Balance económico'!$E:$E,"-",0)</f>
        <v>62681714.048999995</v>
      </c>
      <c r="AJ1136" s="12" t="str">
        <f>_xlfn.XLOOKUP($E1136,'[2]Balance económico'!$C:$C,'[2]Balance económico'!$F:$F,"-",0)</f>
        <v>----</v>
      </c>
      <c r="AK1136" s="6" t="str">
        <f t="shared" si="52"/>
        <v>PPA</v>
      </c>
      <c r="AL1136" s="12" t="str" cm="1">
        <f t="array" ref="AL1136">IFERROR((X1136*[2]!Tabla2[Bloque A] + 'BD Centrales 2025'!Y312*[2]!Tabla2[Bloque B] + 'BD Centrales 2025'!Z312*[2]!Tabla2[Bloque C])*#REF!,"-")</f>
        <v>-</v>
      </c>
      <c r="AM1136" s="12" t="str">
        <f t="shared" si="53"/>
        <v>-</v>
      </c>
      <c r="AN1136" s="12">
        <f>IFERROR((AH1136+AI1136+AJ1136)/(SUMIFS($W$2:$W$1194,$E$2:$E$1194,E1136)*1000*#REF!),0)</f>
        <v>0</v>
      </c>
    </row>
    <row r="1137" spans="1:40" ht="14.4" x14ac:dyDescent="0.3">
      <c r="A1137" s="7">
        <v>2350</v>
      </c>
      <c r="B1137" s="7" t="s">
        <v>4949</v>
      </c>
      <c r="C1137" s="8" t="s">
        <v>4950</v>
      </c>
      <c r="D1137" s="6" t="s">
        <v>4951</v>
      </c>
      <c r="E1137" s="6" t="str">
        <f>_xlfn.XLOOKUP(D1137,'[2]Coordinados SEN'!$A:$A,'[2]Coordinados SEN'!$B:$B,"-",0)</f>
        <v>76.885.323-1</v>
      </c>
      <c r="F1137" s="6" t="s">
        <v>4951</v>
      </c>
      <c r="G1137" s="6">
        <f t="shared" si="51"/>
        <v>1</v>
      </c>
      <c r="H1137" s="6" t="s">
        <v>4952</v>
      </c>
      <c r="I1137" s="13" t="s">
        <v>4953</v>
      </c>
      <c r="J1137" s="6" t="str">
        <f>_xlfn.XLOOKUP(I1137,'[2]Barras CMg'!$E$2:$E$1527,'[2]Barras CMg'!$A$2:$A$1527,"------",0,1)</f>
        <v>N.POZOALMONTE_220</v>
      </c>
      <c r="K1137" s="6">
        <v>31</v>
      </c>
      <c r="L1137" s="6">
        <v>2025</v>
      </c>
      <c r="M1137" s="6" t="s">
        <v>495</v>
      </c>
      <c r="N1137" s="6" t="s">
        <v>496</v>
      </c>
      <c r="O1137" s="6" t="s">
        <v>47</v>
      </c>
      <c r="P1137" s="6" t="s">
        <v>814</v>
      </c>
      <c r="Q1137" s="6" t="s">
        <v>815</v>
      </c>
      <c r="R1137" s="6" t="s">
        <v>816</v>
      </c>
      <c r="S1137" s="6" t="s">
        <v>51</v>
      </c>
      <c r="T1137" s="9" t="s">
        <v>4954</v>
      </c>
      <c r="U1137" s="10">
        <v>188.95079999999999</v>
      </c>
      <c r="V1137" s="10">
        <v>179.85159999999999</v>
      </c>
      <c r="W1137" s="11" t="e">
        <f>_xlfn.XLOOKUP(C1137,#REF!,#REF!,"S/I",0)</f>
        <v>#REF!</v>
      </c>
      <c r="X1137" s="11" t="str">
        <f>_xlfn.XLOOKUP($D1137,[2]Retiros_dinamica!$F:$F,[2]Retiros_dinamica!B:B,"S/I",0)</f>
        <v>S/I</v>
      </c>
      <c r="Y1137" s="11" t="str">
        <f>_xlfn.XLOOKUP($D1137,[2]Retiros_dinamica!$F:$F,[2]Retiros_dinamica!C:C,"S/I",0)</f>
        <v>S/I</v>
      </c>
      <c r="Z1137" s="11" t="str">
        <f>_xlfn.XLOOKUP($D1137,[2]Retiros_dinamica!$F:$F,[2]Retiros_dinamica!D:D,"S/I",0)</f>
        <v>S/I</v>
      </c>
      <c r="AA1137" s="11" t="str">
        <f>_xlfn.XLOOKUP($D1137,[2]Retiros_dinamica!$F:$F,[2]Retiros_dinamica!E:E,"S/I",0)</f>
        <v>S/I</v>
      </c>
      <c r="AB1137" s="6">
        <f>_xlfn.XLOOKUP(C1137,[2]CMg!$I$4:$I$106,[2]CMg!$M$4:$M$106,"----",0,1)</f>
        <v>0.62748752401782726</v>
      </c>
      <c r="AC1137" s="6">
        <f>_xlfn.XLOOKUP(C1137,'[3]Promedio Cmg'!$A$4:$A$106,'[3]Promedio Cmg'!$B$4:$B$106,"---",0,1)</f>
        <v>52.702644675265425</v>
      </c>
      <c r="AD1137" s="6">
        <f>_xlfn.XLOOKUP(C1137,'[3]Promedio solar Cmg'!$A$4:$A$106,'[3]Promedio solar Cmg'!$B$4:$B$106,"----",0,1)</f>
        <v>8.1646630136986271</v>
      </c>
      <c r="AE1137" s="6">
        <f>_xlfn.XLOOKUP(C1137,[2]CMg!$O$4:$O$106,[2]CMg!$P$4:$P$106,"----",0,1)</f>
        <v>84.509264331833336</v>
      </c>
      <c r="AF1137" s="14">
        <f>_xlfn.XLOOKUP(C1137,[2]CMg!$S$4:$S$106,[2]CMg!$U$4:$U$106,"----",0,1)</f>
        <v>0.92261157402123051</v>
      </c>
      <c r="AH1137" s="12">
        <f>_xlfn.XLOOKUP($E1137,'[2]Balance económico'!$C:$C,'[2]Balance económico'!$D:$D,"-",0)</f>
        <v>2401766552.7904301</v>
      </c>
      <c r="AI1137" s="12" t="str">
        <f>_xlfn.XLOOKUP($E1137,'[2]Balance económico'!$C:$C,'[2]Balance económico'!$E:$E,"-",0)</f>
        <v>----</v>
      </c>
      <c r="AJ1137" s="12" t="str">
        <f>_xlfn.XLOOKUP($E1137,'[2]Balance económico'!$C:$C,'[2]Balance económico'!$F:$F,"-",0)</f>
        <v>----</v>
      </c>
      <c r="AK1137" s="6" t="str">
        <f t="shared" si="52"/>
        <v>PPA</v>
      </c>
      <c r="AL1137" s="12" t="str" cm="1">
        <f t="array" ref="AL1137">IFERROR((X1137*[2]!Tabla2[Bloque A] + 'BD Centrales 2025'!Y980*[2]!Tabla2[Bloque B] + 'BD Centrales 2025'!Z980*[2]!Tabla2[Bloque C])*#REF!,"-")</f>
        <v>-</v>
      </c>
      <c r="AM1137" s="12" t="str">
        <f t="shared" si="53"/>
        <v>-</v>
      </c>
      <c r="AN1137" s="12">
        <f>IFERROR((AH1137+AI1137+AJ1137)/(SUMIFS($W$2:$W$1194,$E$2:$E$1194,E1137)*1000*#REF!),0)</f>
        <v>0</v>
      </c>
    </row>
    <row r="1138" spans="1:40" ht="14.4" x14ac:dyDescent="0.3">
      <c r="A1138" s="7">
        <v>2351</v>
      </c>
      <c r="B1138" s="7" t="s">
        <v>4955</v>
      </c>
      <c r="C1138" s="8" t="s">
        <v>4956</v>
      </c>
      <c r="D1138" s="6" t="s">
        <v>4957</v>
      </c>
      <c r="E1138" s="6" t="str">
        <f>_xlfn.XLOOKUP(D1138,'[2]Coordinados SEN'!$A:$A,'[2]Coordinados SEN'!$B:$B,"-",0)</f>
        <v>76.888.367-K</v>
      </c>
      <c r="F1138" s="6" t="s">
        <v>4957</v>
      </c>
      <c r="G1138" s="6">
        <f t="shared" si="51"/>
        <v>1</v>
      </c>
      <c r="H1138" s="6" t="s">
        <v>4958</v>
      </c>
      <c r="I1138" s="6" t="s">
        <v>2388</v>
      </c>
      <c r="J1138" s="6" t="str">
        <f>_xlfn.XLOOKUP(I1138,'[2]Barras CMg'!$E$2:$E$1527,'[2]Barras CMg'!$A$2:$A$1527,"------",0,1)</f>
        <v>------</v>
      </c>
      <c r="K1138" s="6" t="s">
        <v>397</v>
      </c>
      <c r="L1138" s="6">
        <v>2025</v>
      </c>
      <c r="M1138" s="6" t="s">
        <v>495</v>
      </c>
      <c r="N1138" s="6" t="s">
        <v>496</v>
      </c>
      <c r="O1138" s="6" t="s">
        <v>213</v>
      </c>
      <c r="P1138" s="6" t="s">
        <v>106</v>
      </c>
      <c r="Q1138" s="6" t="s">
        <v>243</v>
      </c>
      <c r="R1138" s="6" t="s">
        <v>905</v>
      </c>
      <c r="S1138" s="6" t="s">
        <v>51</v>
      </c>
      <c r="T1138" s="9" t="s">
        <v>4959</v>
      </c>
      <c r="U1138" s="10">
        <v>3.91</v>
      </c>
      <c r="V1138" s="10">
        <v>3.9</v>
      </c>
      <c r="W1138" s="11" t="e">
        <f>_xlfn.XLOOKUP(C1138,#REF!,#REF!,"S/I",0)</f>
        <v>#REF!</v>
      </c>
      <c r="X1138" s="11" t="str">
        <f>_xlfn.XLOOKUP($D1138,[2]Retiros_dinamica!$F:$F,[2]Retiros_dinamica!B:B,"S/I",0)</f>
        <v>S/I</v>
      </c>
      <c r="Y1138" s="11" t="str">
        <f>_xlfn.XLOOKUP($D1138,[2]Retiros_dinamica!$F:$F,[2]Retiros_dinamica!C:C,"S/I",0)</f>
        <v>S/I</v>
      </c>
      <c r="Z1138" s="11" t="str">
        <f>_xlfn.XLOOKUP($D1138,[2]Retiros_dinamica!$F:$F,[2]Retiros_dinamica!D:D,"S/I",0)</f>
        <v>S/I</v>
      </c>
      <c r="AA1138" s="11" t="str">
        <f>_xlfn.XLOOKUP($D1138,[2]Retiros_dinamica!$F:$F,[2]Retiros_dinamica!E:E,"S/I",0)</f>
        <v>S/I</v>
      </c>
      <c r="AB1138" s="6" t="str">
        <f>_xlfn.XLOOKUP(C1138,[2]CMg!$I$4:$I$106,[2]CMg!$M$4:$M$106,"----",0,1)</f>
        <v>----</v>
      </c>
      <c r="AC1138" s="6" t="str">
        <f>_xlfn.XLOOKUP(C1138,[2]CMg!$A$4:$A$106,[2]CMg!$B$4:$B$106,"----",0,1)</f>
        <v>----</v>
      </c>
      <c r="AD1138" s="6" t="str">
        <f>_xlfn.XLOOKUP(C1138,'[3]Promedio solar Cmg'!$A$4:$A$106,'[3]Promedio solar Cmg'!$B$4:$B$106,"----",0,1)</f>
        <v>----</v>
      </c>
      <c r="AH1138" s="12">
        <f>_xlfn.XLOOKUP($E1138,'[2]Balance económico'!$C:$C,'[2]Balance económico'!$D:$D,"-",0)</f>
        <v>400938544.89811862</v>
      </c>
      <c r="AI1138" s="12">
        <f>_xlfn.XLOOKUP($E1138,'[2]Balance económico'!$C:$C,'[2]Balance económico'!$E:$E,"-",0)</f>
        <v>47241736.960999995</v>
      </c>
      <c r="AJ1138" s="12" t="str">
        <f>_xlfn.XLOOKUP($E1138,'[2]Balance económico'!$C:$C,'[2]Balance económico'!$F:$F,"-",0)</f>
        <v>----</v>
      </c>
      <c r="AK1138" s="6" t="str">
        <f t="shared" si="52"/>
        <v>PPA</v>
      </c>
      <c r="AL1138" s="12" t="str" cm="1">
        <f t="array" ref="AL1138">IFERROR((X1138*[2]!Tabla2[Bloque A] + 'BD Centrales 2025'!Y288*[2]!Tabla2[Bloque B] + 'BD Centrales 2025'!Z288*[2]!Tabla2[Bloque C])*#REF!,"-")</f>
        <v>-</v>
      </c>
      <c r="AM1138" s="12" t="str">
        <f t="shared" si="53"/>
        <v>-</v>
      </c>
      <c r="AN1138" s="12">
        <f>IFERROR((AH1138+AI1138+AJ1138)/(SUMIFS($W$2:$W$1194,$E$2:$E$1194,E1138)*1000*#REF!),0)</f>
        <v>0</v>
      </c>
    </row>
    <row r="1139" spans="1:40" ht="14.4" x14ac:dyDescent="0.3">
      <c r="A1139" s="7">
        <v>2352</v>
      </c>
      <c r="B1139" s="7" t="s">
        <v>4973</v>
      </c>
      <c r="C1139" s="8" t="s">
        <v>4974</v>
      </c>
      <c r="D1139" s="6" t="s">
        <v>584</v>
      </c>
      <c r="E1139" s="6" t="str">
        <f>_xlfn.XLOOKUP(D1139,'[2]Coordinados SEN'!$A:$A,'[2]Coordinados SEN'!$B:$B,"-",0)</f>
        <v>76.412.562-2</v>
      </c>
      <c r="F1139" s="6" t="s">
        <v>584</v>
      </c>
      <c r="G1139" s="6">
        <f t="shared" si="51"/>
        <v>39</v>
      </c>
      <c r="H1139" s="6" t="s">
        <v>4975</v>
      </c>
      <c r="I1139" s="6" t="s">
        <v>4975</v>
      </c>
      <c r="J1139" s="6" t="str">
        <f>_xlfn.XLOOKUP(I1139,'[2]Barras CMg'!$E$2:$E$1527,'[2]Barras CMg'!$A$2:$A$1527,"------",0,1)</f>
        <v>------</v>
      </c>
      <c r="K1139" s="6" t="s">
        <v>397</v>
      </c>
      <c r="L1139" s="6">
        <v>2025</v>
      </c>
      <c r="M1139" s="6" t="s">
        <v>495</v>
      </c>
      <c r="N1139" s="6" t="s">
        <v>496</v>
      </c>
      <c r="O1139" s="6" t="s">
        <v>213</v>
      </c>
      <c r="P1139" s="6" t="s">
        <v>164</v>
      </c>
      <c r="Q1139" s="6" t="s">
        <v>221</v>
      </c>
      <c r="R1139" s="6" t="s">
        <v>1709</v>
      </c>
      <c r="S1139" s="6" t="s">
        <v>51</v>
      </c>
      <c r="T1139" s="9" t="s">
        <v>4976</v>
      </c>
      <c r="U1139" s="10">
        <v>3.0059999999999998</v>
      </c>
      <c r="V1139" s="10">
        <v>3</v>
      </c>
      <c r="W1139" s="11" t="e">
        <f>_xlfn.XLOOKUP(C1139,#REF!,#REF!,"S/I",0)</f>
        <v>#REF!</v>
      </c>
      <c r="X1139" s="11" t="str">
        <f>_xlfn.XLOOKUP($D1139,[2]Retiros_dinamica!$F:$F,[2]Retiros_dinamica!B:B,"S/I",0)</f>
        <v>S/I</v>
      </c>
      <c r="Y1139" s="11" t="str">
        <f>_xlfn.XLOOKUP($D1139,[2]Retiros_dinamica!$F:$F,[2]Retiros_dinamica!C:C,"S/I",0)</f>
        <v>S/I</v>
      </c>
      <c r="Z1139" s="11" t="str">
        <f>_xlfn.XLOOKUP($D1139,[2]Retiros_dinamica!$F:$F,[2]Retiros_dinamica!D:D,"S/I",0)</f>
        <v>S/I</v>
      </c>
      <c r="AA1139" s="11" t="str">
        <f>_xlfn.XLOOKUP($D1139,[2]Retiros_dinamica!$F:$F,[2]Retiros_dinamica!E:E,"S/I",0)</f>
        <v>S/I</v>
      </c>
      <c r="AB1139" s="6" t="str">
        <f>_xlfn.XLOOKUP(C1139,[2]CMg!$I$4:$I$106,[2]CMg!$M$4:$M$106,"----",0,1)</f>
        <v>----</v>
      </c>
      <c r="AH1139" s="12">
        <f>_xlfn.XLOOKUP($E1139,'[2]Balance económico'!$C:$C,'[2]Balance económico'!$D:$D,"-",0)</f>
        <v>6375328015.7772694</v>
      </c>
      <c r="AI1139" s="12">
        <f>_xlfn.XLOOKUP($E1139,'[2]Balance económico'!$C:$C,'[2]Balance económico'!$E:$E,"-",0)</f>
        <v>48172067074.887741</v>
      </c>
      <c r="AJ1139" s="12">
        <f>_xlfn.XLOOKUP($E1139,'[2]Balance económico'!$C:$C,'[2]Balance económico'!$F:$F,"-",0)</f>
        <v>879755791.67572367</v>
      </c>
      <c r="AK1139" s="6" t="str">
        <f t="shared" si="52"/>
        <v>PPA</v>
      </c>
      <c r="AL1139" s="12" t="str" cm="1">
        <f t="array" ref="AL1139">IFERROR((X1139*[2]!Tabla2[Bloque A] + 'BD Centrales 2025'!Y779*[2]!Tabla2[Bloque B] + 'BD Centrales 2025'!Z779*[2]!Tabla2[Bloque C])*#REF!,"-")</f>
        <v>-</v>
      </c>
      <c r="AM1139" s="12" t="str">
        <f t="shared" si="53"/>
        <v>-</v>
      </c>
      <c r="AN1139" s="12">
        <f>IFERROR((AH1139+AI1139+AJ1139)/(SUMIFS($W$2:$W$1194,$E$2:$E$1194,E1139)*1000*#REF!),0)</f>
        <v>0</v>
      </c>
    </row>
    <row r="1140" spans="1:40" ht="14.4" x14ac:dyDescent="0.3">
      <c r="A1140" s="7">
        <v>2353</v>
      </c>
      <c r="B1140" s="7" t="s">
        <v>4982</v>
      </c>
      <c r="C1140" s="8" t="s">
        <v>4983</v>
      </c>
      <c r="D1140" s="6" t="s">
        <v>584</v>
      </c>
      <c r="E1140" s="6" t="str">
        <f>_xlfn.XLOOKUP(D1140,'[2]Coordinados SEN'!$A:$A,'[2]Coordinados SEN'!$B:$B,"-",0)</f>
        <v>76.412.562-2</v>
      </c>
      <c r="F1140" s="6" t="s">
        <v>584</v>
      </c>
      <c r="G1140" s="6">
        <f t="shared" si="51"/>
        <v>39</v>
      </c>
      <c r="H1140" s="6" t="s">
        <v>4984</v>
      </c>
      <c r="I1140" s="6" t="s">
        <v>4985</v>
      </c>
      <c r="J1140" s="6" t="str">
        <f>_xlfn.XLOOKUP(I1140,'[2]Barras CMg'!$E$2:$E$1527,'[2]Barras CMg'!$A$2:$A$1527,"------",0,1)</f>
        <v>------</v>
      </c>
      <c r="K1140" s="6" t="s">
        <v>397</v>
      </c>
      <c r="L1140" s="6">
        <v>2025</v>
      </c>
      <c r="M1140" s="6" t="s">
        <v>495</v>
      </c>
      <c r="N1140" s="6" t="s">
        <v>496</v>
      </c>
      <c r="O1140" s="6" t="s">
        <v>213</v>
      </c>
      <c r="P1140" s="6" t="s">
        <v>477</v>
      </c>
      <c r="Q1140" s="6" t="s">
        <v>549</v>
      </c>
      <c r="R1140" s="6" t="s">
        <v>477</v>
      </c>
      <c r="S1140" s="6" t="s">
        <v>51</v>
      </c>
      <c r="T1140" s="9" t="s">
        <v>3033</v>
      </c>
      <c r="U1140" s="10">
        <v>3.0059999999999998</v>
      </c>
      <c r="V1140" s="10">
        <v>3</v>
      </c>
      <c r="W1140" s="11" t="e">
        <f>_xlfn.XLOOKUP(C1140,#REF!,#REF!,"S/I",0)</f>
        <v>#REF!</v>
      </c>
      <c r="X1140" s="11" t="str">
        <f>_xlfn.XLOOKUP($D1140,[2]Retiros_dinamica!$F:$F,[2]Retiros_dinamica!B:B,"S/I",0)</f>
        <v>S/I</v>
      </c>
      <c r="Y1140" s="11" t="str">
        <f>_xlfn.XLOOKUP($D1140,[2]Retiros_dinamica!$F:$F,[2]Retiros_dinamica!C:C,"S/I",0)</f>
        <v>S/I</v>
      </c>
      <c r="Z1140" s="11" t="str">
        <f>_xlfn.XLOOKUP($D1140,[2]Retiros_dinamica!$F:$F,[2]Retiros_dinamica!D:D,"S/I",0)</f>
        <v>S/I</v>
      </c>
      <c r="AA1140" s="11" t="str">
        <f>_xlfn.XLOOKUP($D1140,[2]Retiros_dinamica!$F:$F,[2]Retiros_dinamica!E:E,"S/I",0)</f>
        <v>S/I</v>
      </c>
      <c r="AB1140" s="6" t="str">
        <f>_xlfn.XLOOKUP(C1140,[2]CMg!$I$4:$I$106,[2]CMg!$M$4:$M$106,"----",0,1)</f>
        <v>----</v>
      </c>
      <c r="AH1140" s="12">
        <f>_xlfn.XLOOKUP($E1140,'[2]Balance económico'!$C:$C,'[2]Balance económico'!$D:$D,"-",0)</f>
        <v>6375328015.7772694</v>
      </c>
      <c r="AI1140" s="12">
        <f>_xlfn.XLOOKUP($E1140,'[2]Balance económico'!$C:$C,'[2]Balance económico'!$E:$E,"-",0)</f>
        <v>48172067074.887741</v>
      </c>
      <c r="AJ1140" s="12">
        <f>_xlfn.XLOOKUP($E1140,'[2]Balance económico'!$C:$C,'[2]Balance económico'!$F:$F,"-",0)</f>
        <v>879755791.67572367</v>
      </c>
      <c r="AK1140" s="6" t="str">
        <f t="shared" si="52"/>
        <v>PPA</v>
      </c>
      <c r="AL1140" s="12" t="str" cm="1">
        <f t="array" ref="AL1140">IFERROR((X1140*[2]!Tabla2[Bloque A] + 'BD Centrales 2025'!Y780*[2]!Tabla2[Bloque B] + 'BD Centrales 2025'!Z780*[2]!Tabla2[Bloque C])*#REF!,"-")</f>
        <v>-</v>
      </c>
      <c r="AM1140" s="12" t="str">
        <f t="shared" si="53"/>
        <v>-</v>
      </c>
      <c r="AN1140" s="12">
        <f>IFERROR((AH1140+AI1140+AJ1140)/(SUMIFS($W$2:$W$1194,$E$2:$E$1194,E1140)*1000*#REF!),0)</f>
        <v>0</v>
      </c>
    </row>
    <row r="1141" spans="1:40" ht="14.4" x14ac:dyDescent="0.3">
      <c r="A1141" s="7">
        <v>2355</v>
      </c>
      <c r="B1141" s="7" t="s">
        <v>4986</v>
      </c>
      <c r="C1141" s="8" t="s">
        <v>4987</v>
      </c>
      <c r="D1141" s="6" t="s">
        <v>584</v>
      </c>
      <c r="E1141" s="6" t="str">
        <f>_xlfn.XLOOKUP(D1141,'[2]Coordinados SEN'!$A:$A,'[2]Coordinados SEN'!$B:$B,"-",0)</f>
        <v>76.412.562-2</v>
      </c>
      <c r="F1141" s="6" t="s">
        <v>584</v>
      </c>
      <c r="G1141" s="6">
        <f t="shared" si="51"/>
        <v>39</v>
      </c>
      <c r="H1141" s="6" t="s">
        <v>4988</v>
      </c>
      <c r="I1141" s="6" t="s">
        <v>3292</v>
      </c>
      <c r="J1141" s="6" t="str">
        <f>_xlfn.XLOOKUP(I1141,'[2]Barras CMg'!$E$2:$E$1527,'[2]Barras CMg'!$A$2:$A$1527,"------",0,1)</f>
        <v>------</v>
      </c>
      <c r="K1141" s="6" t="s">
        <v>397</v>
      </c>
      <c r="L1141" s="6">
        <v>2025</v>
      </c>
      <c r="M1141" s="6" t="s">
        <v>495</v>
      </c>
      <c r="N1141" s="6" t="s">
        <v>496</v>
      </c>
      <c r="O1141" s="6" t="s">
        <v>213</v>
      </c>
      <c r="P1141" s="6" t="s">
        <v>90</v>
      </c>
      <c r="Q1141" s="6" t="s">
        <v>1950</v>
      </c>
      <c r="R1141" s="6" t="s">
        <v>1950</v>
      </c>
      <c r="S1141" s="6" t="s">
        <v>51</v>
      </c>
      <c r="T1141" s="9" t="s">
        <v>4989</v>
      </c>
      <c r="U1141" s="10">
        <v>3.0059999999999998</v>
      </c>
      <c r="V1141" s="10">
        <v>3</v>
      </c>
      <c r="W1141" s="11" t="e">
        <f>_xlfn.XLOOKUP(C1141,#REF!,#REF!,"S/I",0)</f>
        <v>#REF!</v>
      </c>
      <c r="X1141" s="11" t="str">
        <f>_xlfn.XLOOKUP($D1141,[2]Retiros_dinamica!$F:$F,[2]Retiros_dinamica!B:B,"S/I",0)</f>
        <v>S/I</v>
      </c>
      <c r="Y1141" s="11" t="str">
        <f>_xlfn.XLOOKUP($D1141,[2]Retiros_dinamica!$F:$F,[2]Retiros_dinamica!C:C,"S/I",0)</f>
        <v>S/I</v>
      </c>
      <c r="Z1141" s="11" t="str">
        <f>_xlfn.XLOOKUP($D1141,[2]Retiros_dinamica!$F:$F,[2]Retiros_dinamica!D:D,"S/I",0)</f>
        <v>S/I</v>
      </c>
      <c r="AA1141" s="11" t="str">
        <f>_xlfn.XLOOKUP($D1141,[2]Retiros_dinamica!$F:$F,[2]Retiros_dinamica!E:E,"S/I",0)</f>
        <v>S/I</v>
      </c>
      <c r="AB1141" s="6" t="str">
        <f>_xlfn.XLOOKUP(C1141,[2]CMg!$I$4:$I$106,[2]CMg!$M$4:$M$106,"----",0,1)</f>
        <v>----</v>
      </c>
      <c r="AH1141" s="12">
        <f>_xlfn.XLOOKUP($E1141,'[2]Balance económico'!$C:$C,'[2]Balance económico'!$D:$D,"-",0)</f>
        <v>6375328015.7772694</v>
      </c>
      <c r="AI1141" s="12">
        <f>_xlfn.XLOOKUP($E1141,'[2]Balance económico'!$C:$C,'[2]Balance económico'!$E:$E,"-",0)</f>
        <v>48172067074.887741</v>
      </c>
      <c r="AJ1141" s="12">
        <f>_xlfn.XLOOKUP($E1141,'[2]Balance económico'!$C:$C,'[2]Balance económico'!$F:$F,"-",0)</f>
        <v>879755791.67572367</v>
      </c>
      <c r="AK1141" s="6" t="str">
        <f t="shared" si="52"/>
        <v>PPA</v>
      </c>
      <c r="AL1141" s="12" t="str" cm="1">
        <f t="array" ref="AL1141">IFERROR((X1141*[2]!Tabla2[Bloque A] + 'BD Centrales 2025'!Y781*[2]!Tabla2[Bloque B] + 'BD Centrales 2025'!Z781*[2]!Tabla2[Bloque C])*#REF!,"-")</f>
        <v>-</v>
      </c>
      <c r="AM1141" s="12" t="str">
        <f t="shared" si="53"/>
        <v>-</v>
      </c>
      <c r="AN1141" s="12">
        <f>IFERROR((AH1141+AI1141+AJ1141)/(SUMIFS($W$2:$W$1194,$E$2:$E$1194,E1141)*1000*#REF!),0)</f>
        <v>0</v>
      </c>
    </row>
    <row r="1142" spans="1:40" ht="14.4" x14ac:dyDescent="0.3">
      <c r="A1142" s="7">
        <v>2356</v>
      </c>
      <c r="B1142" s="7" t="s">
        <v>4990</v>
      </c>
      <c r="C1142" s="8" t="s">
        <v>4991</v>
      </c>
      <c r="D1142" s="6" t="s">
        <v>2547</v>
      </c>
      <c r="E1142" s="6" t="str">
        <f>_xlfn.XLOOKUP(D1142,'[2]Coordinados SEN'!$A:$A,'[2]Coordinados SEN'!$B:$B,"-",0)</f>
        <v>77.324.593-2</v>
      </c>
      <c r="F1142" s="6" t="s">
        <v>4992</v>
      </c>
      <c r="G1142" s="6">
        <f t="shared" si="51"/>
        <v>6</v>
      </c>
      <c r="H1142" s="6" t="s">
        <v>4993</v>
      </c>
      <c r="I1142" s="6" t="s">
        <v>4994</v>
      </c>
      <c r="J1142" s="6" t="str">
        <f>_xlfn.XLOOKUP(I1142,'[2]Barras CMg'!$E$2:$E$1527,'[2]Barras CMg'!$A$2:$A$1527,"------",0,1)</f>
        <v>------</v>
      </c>
      <c r="K1142" s="6" t="s">
        <v>397</v>
      </c>
      <c r="L1142" s="6">
        <v>2025</v>
      </c>
      <c r="M1142" s="6" t="s">
        <v>495</v>
      </c>
      <c r="N1142" s="6" t="s">
        <v>496</v>
      </c>
      <c r="O1142" s="6" t="s">
        <v>213</v>
      </c>
      <c r="P1142" s="6" t="s">
        <v>189</v>
      </c>
      <c r="Q1142" s="6" t="s">
        <v>773</v>
      </c>
      <c r="R1142" s="6" t="s">
        <v>855</v>
      </c>
      <c r="S1142" s="6" t="s">
        <v>51</v>
      </c>
      <c r="T1142" s="9" t="s">
        <v>4995</v>
      </c>
      <c r="U1142" s="10">
        <v>2.5649999999999999</v>
      </c>
      <c r="V1142" s="10">
        <v>2.5499999999999998</v>
      </c>
      <c r="W1142" s="11" t="e">
        <f>_xlfn.XLOOKUP(C1142,#REF!,#REF!,"S/I",0)</f>
        <v>#REF!</v>
      </c>
      <c r="X1142" s="11" t="str">
        <f>_xlfn.XLOOKUP($D1142,[2]Retiros_dinamica!$F:$F,[2]Retiros_dinamica!B:B,"S/I",0)</f>
        <v>S/I</v>
      </c>
      <c r="Y1142" s="11" t="str">
        <f>_xlfn.XLOOKUP($D1142,[2]Retiros_dinamica!$F:$F,[2]Retiros_dinamica!C:C,"S/I",0)</f>
        <v>S/I</v>
      </c>
      <c r="Z1142" s="11" t="str">
        <f>_xlfn.XLOOKUP($D1142,[2]Retiros_dinamica!$F:$F,[2]Retiros_dinamica!D:D,"S/I",0)</f>
        <v>S/I</v>
      </c>
      <c r="AA1142" s="11" t="str">
        <f>_xlfn.XLOOKUP($D1142,[2]Retiros_dinamica!$F:$F,[2]Retiros_dinamica!E:E,"S/I",0)</f>
        <v>S/I</v>
      </c>
      <c r="AB1142" s="6" t="str">
        <f>_xlfn.XLOOKUP(C1142,[2]CMg!$I$4:$I$106,[2]CMg!$M$4:$M$106,"----",0,1)</f>
        <v>----</v>
      </c>
      <c r="AC1142" s="6" t="str">
        <f>_xlfn.XLOOKUP(C1142,[2]CMg!$A$4:$A$106,[2]CMg!$B$4:$B$106,"----",0,1)</f>
        <v>----</v>
      </c>
      <c r="AD1142" s="6" t="str">
        <f>_xlfn.XLOOKUP(C1142,'[3]Promedio solar Cmg'!$A$4:$A$106,'[3]Promedio solar Cmg'!$B$4:$B$106,"----",0,1)</f>
        <v>----</v>
      </c>
      <c r="AH1142" s="12">
        <f>_xlfn.XLOOKUP($E1142,'[2]Balance económico'!$C:$C,'[2]Balance económico'!$D:$D,"-",0)</f>
        <v>2037761490.0484819</v>
      </c>
      <c r="AI1142" s="12">
        <f>_xlfn.XLOOKUP($E1142,'[2]Balance económico'!$C:$C,'[2]Balance económico'!$E:$E,"-",0)</f>
        <v>218388810.38430002</v>
      </c>
      <c r="AJ1142" s="12" t="str">
        <f>_xlfn.XLOOKUP($E1142,'[2]Balance económico'!$C:$C,'[2]Balance económico'!$F:$F,"-",0)</f>
        <v>----</v>
      </c>
      <c r="AK1142" s="6" t="str">
        <f t="shared" si="52"/>
        <v>PPA</v>
      </c>
      <c r="AL1142" s="12" t="str" cm="1">
        <f t="array" ref="AL1142">IFERROR((X1142*[2]!Tabla2[Bloque A] + 'BD Centrales 2025'!Y493*[2]!Tabla2[Bloque B] + 'BD Centrales 2025'!Z493*[2]!Tabla2[Bloque C])*#REF!,"-")</f>
        <v>-</v>
      </c>
      <c r="AM1142" s="12" t="str">
        <f t="shared" si="53"/>
        <v>-</v>
      </c>
      <c r="AN1142" s="12">
        <f>IFERROR((AH1142+AI1142+AJ1142)/(SUMIFS($W$2:$W$1194,$E$2:$E$1194,E1142)*1000*#REF!),0)</f>
        <v>0</v>
      </c>
    </row>
    <row r="1143" spans="1:40" ht="14.4" x14ac:dyDescent="0.3">
      <c r="A1143" s="7">
        <v>2357</v>
      </c>
      <c r="B1143" s="7" t="s">
        <v>4996</v>
      </c>
      <c r="C1143" s="8" t="s">
        <v>4997</v>
      </c>
      <c r="D1143" s="6" t="s">
        <v>584</v>
      </c>
      <c r="E1143" s="6" t="str">
        <f>_xlfn.XLOOKUP(D1143,'[2]Coordinados SEN'!$A:$A,'[2]Coordinados SEN'!$B:$B,"-",0)</f>
        <v>76.412.562-2</v>
      </c>
      <c r="F1143" s="6" t="s">
        <v>584</v>
      </c>
      <c r="G1143" s="6">
        <f t="shared" si="51"/>
        <v>39</v>
      </c>
      <c r="H1143" s="6" t="s">
        <v>4998</v>
      </c>
      <c r="I1143" s="6" t="s">
        <v>4998</v>
      </c>
      <c r="J1143" s="6" t="str">
        <f>_xlfn.XLOOKUP(I1143,'[2]Barras CMg'!$E$2:$E$1527,'[2]Barras CMg'!$A$2:$A$1527,"------",0,1)</f>
        <v>------</v>
      </c>
      <c r="K1143" s="6" t="s">
        <v>397</v>
      </c>
      <c r="L1143" s="6">
        <v>2025</v>
      </c>
      <c r="M1143" s="6" t="s">
        <v>495</v>
      </c>
      <c r="N1143" s="6" t="s">
        <v>496</v>
      </c>
      <c r="O1143" s="6" t="s">
        <v>213</v>
      </c>
      <c r="P1143" s="6" t="s">
        <v>477</v>
      </c>
      <c r="Q1143" s="6" t="s">
        <v>549</v>
      </c>
      <c r="R1143" s="6" t="s">
        <v>477</v>
      </c>
      <c r="S1143" s="6" t="s">
        <v>51</v>
      </c>
      <c r="T1143" s="9" t="s">
        <v>4959</v>
      </c>
      <c r="U1143" s="10">
        <v>9.0060000000000002</v>
      </c>
      <c r="V1143" s="10">
        <v>8.5500000000000007</v>
      </c>
      <c r="W1143" s="11" t="e">
        <f>_xlfn.XLOOKUP(C1143,#REF!,#REF!,"S/I",0)</f>
        <v>#REF!</v>
      </c>
      <c r="X1143" s="11" t="str">
        <f>_xlfn.XLOOKUP($D1143,[2]Retiros_dinamica!$F:$F,[2]Retiros_dinamica!B:B,"S/I",0)</f>
        <v>S/I</v>
      </c>
      <c r="Y1143" s="11" t="str">
        <f>_xlfn.XLOOKUP($D1143,[2]Retiros_dinamica!$F:$F,[2]Retiros_dinamica!C:C,"S/I",0)</f>
        <v>S/I</v>
      </c>
      <c r="Z1143" s="11" t="str">
        <f>_xlfn.XLOOKUP($D1143,[2]Retiros_dinamica!$F:$F,[2]Retiros_dinamica!D:D,"S/I",0)</f>
        <v>S/I</v>
      </c>
      <c r="AA1143" s="11" t="str">
        <f>_xlfn.XLOOKUP($D1143,[2]Retiros_dinamica!$F:$F,[2]Retiros_dinamica!E:E,"S/I",0)</f>
        <v>S/I</v>
      </c>
      <c r="AB1143" s="6" t="str">
        <f>_xlfn.XLOOKUP(C1143,[2]CMg!$I$4:$I$106,[2]CMg!$M$4:$M$106,"----",0,1)</f>
        <v>----</v>
      </c>
      <c r="AH1143" s="12">
        <f>_xlfn.XLOOKUP($E1143,'[2]Balance económico'!$C:$C,'[2]Balance económico'!$D:$D,"-",0)</f>
        <v>6375328015.7772694</v>
      </c>
      <c r="AI1143" s="12">
        <f>_xlfn.XLOOKUP($E1143,'[2]Balance económico'!$C:$C,'[2]Balance económico'!$E:$E,"-",0)</f>
        <v>48172067074.887741</v>
      </c>
      <c r="AJ1143" s="12">
        <f>_xlfn.XLOOKUP($E1143,'[2]Balance económico'!$C:$C,'[2]Balance económico'!$F:$F,"-",0)</f>
        <v>879755791.67572367</v>
      </c>
      <c r="AK1143" s="6" t="str">
        <f t="shared" si="52"/>
        <v>PPA</v>
      </c>
      <c r="AL1143" s="12" t="str" cm="1">
        <f t="array" ref="AL1143">IFERROR((X1143*[2]!Tabla2[Bloque A] + 'BD Centrales 2025'!Y782*[2]!Tabla2[Bloque B] + 'BD Centrales 2025'!Z782*[2]!Tabla2[Bloque C])*#REF!,"-")</f>
        <v>-</v>
      </c>
      <c r="AM1143" s="12" t="str">
        <f t="shared" si="53"/>
        <v>-</v>
      </c>
      <c r="AN1143" s="12">
        <f>IFERROR((AH1143+AI1143+AJ1143)/(SUMIFS($W$2:$W$1194,$E$2:$E$1194,E1143)*1000*#REF!),0)</f>
        <v>0</v>
      </c>
    </row>
    <row r="1144" spans="1:40" ht="14.4" x14ac:dyDescent="0.3">
      <c r="A1144" s="7">
        <v>2359</v>
      </c>
      <c r="B1144" s="7" t="s">
        <v>4999</v>
      </c>
      <c r="C1144" s="8" t="s">
        <v>5000</v>
      </c>
      <c r="D1144" s="6" t="s">
        <v>5001</v>
      </c>
      <c r="E1144" s="6" t="str">
        <f>_xlfn.XLOOKUP(D1144,'[2]Coordinados SEN'!$A:$A,'[2]Coordinados SEN'!$B:$B,"-",0)</f>
        <v>77.157.648-6</v>
      </c>
      <c r="F1144" s="6" t="s">
        <v>5001</v>
      </c>
      <c r="G1144" s="6">
        <f t="shared" si="51"/>
        <v>1</v>
      </c>
      <c r="H1144" s="6" t="s">
        <v>5002</v>
      </c>
      <c r="I1144" s="6" t="s">
        <v>1167</v>
      </c>
      <c r="J1144" s="6" t="str">
        <f>_xlfn.XLOOKUP(I1144,'[2]Barras CMg'!$E$2:$E$1527,'[2]Barras CMg'!$A$2:$A$1527,"------",0,1)</f>
        <v>------</v>
      </c>
      <c r="K1144" s="6" t="s">
        <v>397</v>
      </c>
      <c r="L1144" s="6">
        <v>2025</v>
      </c>
      <c r="M1144" s="6" t="s">
        <v>495</v>
      </c>
      <c r="N1144" s="6" t="s">
        <v>496</v>
      </c>
      <c r="O1144" s="6" t="s">
        <v>213</v>
      </c>
      <c r="P1144" s="6" t="s">
        <v>189</v>
      </c>
      <c r="Q1144" s="6" t="s">
        <v>190</v>
      </c>
      <c r="R1144" s="6" t="s">
        <v>236</v>
      </c>
      <c r="S1144" s="6" t="s">
        <v>51</v>
      </c>
      <c r="T1144" s="9" t="s">
        <v>5003</v>
      </c>
      <c r="U1144" s="10">
        <v>9.0099</v>
      </c>
      <c r="V1144" s="10">
        <v>0.109</v>
      </c>
      <c r="W1144" s="11" t="e">
        <f>_xlfn.XLOOKUP(C1144,#REF!,#REF!,"S/I",0)</f>
        <v>#REF!</v>
      </c>
      <c r="X1144" s="11" t="str">
        <f>_xlfn.XLOOKUP($D1144,[2]Retiros_dinamica!$F:$F,[2]Retiros_dinamica!B:B,"S/I",0)</f>
        <v>S/I</v>
      </c>
      <c r="Y1144" s="11" t="str">
        <f>_xlfn.XLOOKUP($D1144,[2]Retiros_dinamica!$F:$F,[2]Retiros_dinamica!C:C,"S/I",0)</f>
        <v>S/I</v>
      </c>
      <c r="Z1144" s="11" t="str">
        <f>_xlfn.XLOOKUP($D1144,[2]Retiros_dinamica!$F:$F,[2]Retiros_dinamica!D:D,"S/I",0)</f>
        <v>S/I</v>
      </c>
      <c r="AA1144" s="11" t="str">
        <f>_xlfn.XLOOKUP($D1144,[2]Retiros_dinamica!$F:$F,[2]Retiros_dinamica!E:E,"S/I",0)</f>
        <v>S/I</v>
      </c>
      <c r="AB1144" s="6" t="str">
        <f>_xlfn.XLOOKUP(C1144,[2]CMg!$I$4:$I$106,[2]CMg!$M$4:$M$106,"----",0,1)</f>
        <v>----</v>
      </c>
      <c r="AC1144" s="6" t="str">
        <f>_xlfn.XLOOKUP(C1144,[2]CMg!$A$4:$A$106,[2]CMg!$B$4:$B$106,"----",0,1)</f>
        <v>----</v>
      </c>
      <c r="AD1144" s="6" t="str">
        <f>_xlfn.XLOOKUP(C1144,'[3]Promedio solar Cmg'!$A$4:$A$106,'[3]Promedio solar Cmg'!$B$4:$B$106,"----",0,1)</f>
        <v>----</v>
      </c>
      <c r="AH1144" s="12">
        <f>_xlfn.XLOOKUP($E1144,'[2]Balance económico'!$C:$C,'[2]Balance económico'!$D:$D,"-",0)</f>
        <v>1351767540.9101696</v>
      </c>
      <c r="AI1144" s="12">
        <f>_xlfn.XLOOKUP($E1144,'[2]Balance económico'!$C:$C,'[2]Balance económico'!$E:$E,"-",0)</f>
        <v>125126997.0862</v>
      </c>
      <c r="AJ1144" s="12" t="str">
        <f>_xlfn.XLOOKUP($E1144,'[2]Balance económico'!$C:$C,'[2]Balance económico'!$F:$F,"-",0)</f>
        <v>----</v>
      </c>
      <c r="AK1144" s="6" t="str">
        <f t="shared" si="52"/>
        <v>PPA</v>
      </c>
      <c r="AL1144" s="12" t="str" cm="1">
        <f t="array" ref="AL1144">IFERROR((X1144*[2]!Tabla2[Bloque A] + 'BD Centrales 2025'!Y438*[2]!Tabla2[Bloque B] + 'BD Centrales 2025'!Z438*[2]!Tabla2[Bloque C])*#REF!,"-")</f>
        <v>-</v>
      </c>
      <c r="AM1144" s="12" t="str">
        <f t="shared" si="53"/>
        <v>-</v>
      </c>
      <c r="AN1144" s="12">
        <f>IFERROR((AH1144+AI1144+AJ1144)/(SUMIFS($W$2:$W$1194,$E$2:$E$1194,E1144)*1000*#REF!),0)</f>
        <v>0</v>
      </c>
    </row>
    <row r="1145" spans="1:40" ht="14.4" x14ac:dyDescent="0.3">
      <c r="A1145" s="7">
        <v>2360</v>
      </c>
      <c r="B1145" s="7" t="s">
        <v>5004</v>
      </c>
      <c r="C1145" s="8" t="s">
        <v>5005</v>
      </c>
      <c r="D1145" s="6" t="s">
        <v>5006</v>
      </c>
      <c r="E1145" s="6" t="str">
        <f>_xlfn.XLOOKUP(D1145,'[2]Coordinados SEN'!$A:$A,'[2]Coordinados SEN'!$B:$B,"-",0)</f>
        <v>76.549.476-1</v>
      </c>
      <c r="F1145" s="6" t="s">
        <v>5006</v>
      </c>
      <c r="G1145" s="6">
        <f t="shared" si="51"/>
        <v>1</v>
      </c>
      <c r="H1145" s="6" t="s">
        <v>5007</v>
      </c>
      <c r="I1145" s="6" t="s">
        <v>2164</v>
      </c>
      <c r="J1145" s="6" t="str">
        <f>_xlfn.XLOOKUP(I1145,'[2]Barras CMg'!$E$2:$E$1527,'[2]Barras CMg'!$A$2:$A$1527,"------",0,1)</f>
        <v>------</v>
      </c>
      <c r="K1145" s="6" t="s">
        <v>397</v>
      </c>
      <c r="L1145" s="6">
        <v>2025</v>
      </c>
      <c r="M1145" s="6" t="s">
        <v>495</v>
      </c>
      <c r="N1145" s="6" t="s">
        <v>496</v>
      </c>
      <c r="O1145" s="6" t="s">
        <v>213</v>
      </c>
      <c r="P1145" s="6" t="s">
        <v>106</v>
      </c>
      <c r="Q1145" s="6" t="s">
        <v>144</v>
      </c>
      <c r="R1145" s="6" t="s">
        <v>1088</v>
      </c>
      <c r="S1145" s="6" t="s">
        <v>51</v>
      </c>
      <c r="T1145" s="9" t="s">
        <v>5008</v>
      </c>
      <c r="U1145" s="10">
        <v>3.01</v>
      </c>
      <c r="V1145" s="10">
        <v>3</v>
      </c>
      <c r="W1145" s="11" t="e">
        <f>_xlfn.XLOOKUP(C1145,#REF!,#REF!,"S/I",0)</f>
        <v>#REF!</v>
      </c>
      <c r="X1145" s="11" t="str">
        <f>_xlfn.XLOOKUP($D1145,[2]Retiros_dinamica!$F:$F,[2]Retiros_dinamica!B:B,"S/I",0)</f>
        <v>S/I</v>
      </c>
      <c r="Y1145" s="11" t="str">
        <f>_xlfn.XLOOKUP($D1145,[2]Retiros_dinamica!$F:$F,[2]Retiros_dinamica!C:C,"S/I",0)</f>
        <v>S/I</v>
      </c>
      <c r="Z1145" s="11" t="str">
        <f>_xlfn.XLOOKUP($D1145,[2]Retiros_dinamica!$F:$F,[2]Retiros_dinamica!D:D,"S/I",0)</f>
        <v>S/I</v>
      </c>
      <c r="AA1145" s="11" t="str">
        <f>_xlfn.XLOOKUP($D1145,[2]Retiros_dinamica!$F:$F,[2]Retiros_dinamica!E:E,"S/I",0)</f>
        <v>S/I</v>
      </c>
      <c r="AB1145" s="6" t="str">
        <f>_xlfn.XLOOKUP(C1145,[2]CMg!$I$4:$I$106,[2]CMg!$M$4:$M$106,"----",0,1)</f>
        <v>----</v>
      </c>
      <c r="AC1145" s="6" t="str">
        <f>_xlfn.XLOOKUP(C1145,[2]CMg!$A$4:$A$106,[2]CMg!$B$4:$B$106,"----",0,1)</f>
        <v>----</v>
      </c>
      <c r="AD1145" s="6" t="str">
        <f>_xlfn.XLOOKUP(C1145,'[3]Promedio solar Cmg'!$A$4:$A$106,'[3]Promedio solar Cmg'!$B$4:$B$106,"----",0,1)</f>
        <v>----</v>
      </c>
      <c r="AH1145" s="12">
        <f>_xlfn.XLOOKUP($E1145,'[2]Balance económico'!$C:$C,'[2]Balance económico'!$D:$D,"-",0)</f>
        <v>150962130.21318746</v>
      </c>
      <c r="AI1145" s="12">
        <f>_xlfn.XLOOKUP($E1145,'[2]Balance económico'!$C:$C,'[2]Balance económico'!$E:$E,"-",0)</f>
        <v>37388237.828999996</v>
      </c>
      <c r="AJ1145" s="12" t="str">
        <f>_xlfn.XLOOKUP($E1145,'[2]Balance económico'!$C:$C,'[2]Balance económico'!$F:$F,"-",0)</f>
        <v>----</v>
      </c>
      <c r="AK1145" s="6" t="str">
        <f t="shared" si="52"/>
        <v>PPA</v>
      </c>
      <c r="AL1145" s="12" t="str" cm="1">
        <f t="array" ref="AL1145">IFERROR((X1145*[2]!Tabla2[Bloque A] + 'BD Centrales 2025'!Y241*[2]!Tabla2[Bloque B] + 'BD Centrales 2025'!Z241*[2]!Tabla2[Bloque C])*#REF!,"-")</f>
        <v>-</v>
      </c>
      <c r="AM1145" s="12" t="str">
        <f t="shared" si="53"/>
        <v>-</v>
      </c>
      <c r="AN1145" s="12">
        <f>IFERROR((AH1145+AI1145+AJ1145)/(SUMIFS($W$2:$W$1194,$E$2:$E$1194,E1145)*1000*#REF!),0)</f>
        <v>0</v>
      </c>
    </row>
    <row r="1146" spans="1:40" ht="14.4" x14ac:dyDescent="0.3">
      <c r="A1146" s="7">
        <v>2364</v>
      </c>
      <c r="B1146" s="7" t="s">
        <v>5009</v>
      </c>
      <c r="C1146" s="8" t="s">
        <v>5010</v>
      </c>
      <c r="D1146" s="6" t="s">
        <v>5011</v>
      </c>
      <c r="E1146" s="6" t="str">
        <f>_xlfn.XLOOKUP(D1146,'[2]Coordinados SEN'!$A:$A,'[2]Coordinados SEN'!$B:$B,"-",0)</f>
        <v>77.450.375-7</v>
      </c>
      <c r="F1146" s="6" t="s">
        <v>5011</v>
      </c>
      <c r="G1146" s="6">
        <f t="shared" si="51"/>
        <v>1</v>
      </c>
      <c r="H1146" s="6" t="s">
        <v>5012</v>
      </c>
      <c r="I1146" s="6" t="s">
        <v>5012</v>
      </c>
      <c r="J1146" s="6" t="str">
        <f>_xlfn.XLOOKUP(I1146,'[2]Barras CMg'!$E$2:$E$1527,'[2]Barras CMg'!$A$2:$A$1527,"------",0,1)</f>
        <v>------</v>
      </c>
      <c r="K1146" s="6" t="s">
        <v>397</v>
      </c>
      <c r="L1146" s="6">
        <v>2025</v>
      </c>
      <c r="M1146" s="6" t="s">
        <v>495</v>
      </c>
      <c r="N1146" s="6" t="s">
        <v>496</v>
      </c>
      <c r="O1146" s="6" t="s">
        <v>213</v>
      </c>
      <c r="P1146" s="6" t="s">
        <v>189</v>
      </c>
      <c r="Q1146" s="6" t="s">
        <v>899</v>
      </c>
      <c r="R1146" s="6" t="s">
        <v>899</v>
      </c>
      <c r="S1146" s="6" t="s">
        <v>51</v>
      </c>
      <c r="T1146" s="9" t="s">
        <v>5013</v>
      </c>
      <c r="U1146" s="10">
        <v>9.01</v>
      </c>
      <c r="V1146" s="10">
        <v>9</v>
      </c>
      <c r="W1146" s="11" t="e">
        <f>_xlfn.XLOOKUP(C1146,#REF!,#REF!,"S/I",0)</f>
        <v>#REF!</v>
      </c>
      <c r="X1146" s="11" t="str">
        <f>_xlfn.XLOOKUP($D1146,[2]Retiros_dinamica!$F:$F,[2]Retiros_dinamica!B:B,"S/I",0)</f>
        <v>S/I</v>
      </c>
      <c r="Y1146" s="11" t="str">
        <f>_xlfn.XLOOKUP($D1146,[2]Retiros_dinamica!$F:$F,[2]Retiros_dinamica!C:C,"S/I",0)</f>
        <v>S/I</v>
      </c>
      <c r="Z1146" s="11" t="str">
        <f>_xlfn.XLOOKUP($D1146,[2]Retiros_dinamica!$F:$F,[2]Retiros_dinamica!D:D,"S/I",0)</f>
        <v>S/I</v>
      </c>
      <c r="AA1146" s="11" t="str">
        <f>_xlfn.XLOOKUP($D1146,[2]Retiros_dinamica!$F:$F,[2]Retiros_dinamica!E:E,"S/I",0)</f>
        <v>S/I</v>
      </c>
      <c r="AB1146" s="6" t="str">
        <f>_xlfn.XLOOKUP(C1146,[2]CMg!$I$4:$I$106,[2]CMg!$M$4:$M$106,"----",0,1)</f>
        <v>----</v>
      </c>
      <c r="AC1146" s="6" t="str">
        <f>_xlfn.XLOOKUP(C1146,[2]CMg!$A$4:$A$106,[2]CMg!$B$4:$B$106,"----",0,1)</f>
        <v>----</v>
      </c>
      <c r="AD1146" s="6" t="str">
        <f>_xlfn.XLOOKUP(C1146,'[3]Promedio solar Cmg'!$A$4:$A$106,'[3]Promedio solar Cmg'!$B$4:$B$106,"----",0,1)</f>
        <v>----</v>
      </c>
      <c r="AH1146" s="12">
        <f>_xlfn.XLOOKUP($E1146,'[2]Balance económico'!$C:$C,'[2]Balance económico'!$D:$D,"-",0)</f>
        <v>616048249.90886343</v>
      </c>
      <c r="AI1146" s="12">
        <f>_xlfn.XLOOKUP($E1146,'[2]Balance económico'!$C:$C,'[2]Balance económico'!$E:$E,"-",0)</f>
        <v>93820540.267999992</v>
      </c>
      <c r="AJ1146" s="12" t="str">
        <f>_xlfn.XLOOKUP($E1146,'[2]Balance económico'!$C:$C,'[2]Balance económico'!$F:$F,"-",0)</f>
        <v>----</v>
      </c>
      <c r="AK1146" s="6" t="str">
        <f t="shared" si="52"/>
        <v>PPA</v>
      </c>
      <c r="AL1146" s="12" t="str" cm="1">
        <f t="array" ref="AL1146">IFERROR((X1146*[2]!Tabla2[Bloque A] + 'BD Centrales 2025'!Y356*[2]!Tabla2[Bloque B] + 'BD Centrales 2025'!Z356*[2]!Tabla2[Bloque C])*#REF!,"-")</f>
        <v>-</v>
      </c>
      <c r="AM1146" s="12" t="str">
        <f t="shared" si="53"/>
        <v>-</v>
      </c>
      <c r="AN1146" s="12">
        <f>IFERROR((AH1146+AI1146+AJ1146)/(SUMIFS($W$2:$W$1194,$E$2:$E$1194,E1146)*1000*#REF!),0)</f>
        <v>0</v>
      </c>
    </row>
    <row r="1147" spans="1:40" ht="14.4" x14ac:dyDescent="0.3">
      <c r="A1147" s="7">
        <v>2365</v>
      </c>
      <c r="B1147" s="7" t="s">
        <v>5014</v>
      </c>
      <c r="C1147" s="8" t="s">
        <v>5015</v>
      </c>
      <c r="D1147" s="6" t="s">
        <v>5016</v>
      </c>
      <c r="E1147" s="6" t="str">
        <f>_xlfn.XLOOKUP(D1147,'[2]Coordinados SEN'!$A:$A,'[2]Coordinados SEN'!$B:$B,"-",0)</f>
        <v>77.057.153-7</v>
      </c>
      <c r="F1147" s="6" t="s">
        <v>5016</v>
      </c>
      <c r="G1147" s="6">
        <f t="shared" si="51"/>
        <v>1</v>
      </c>
      <c r="H1147" s="6" t="s">
        <v>5017</v>
      </c>
      <c r="I1147" s="6" t="s">
        <v>4205</v>
      </c>
      <c r="J1147" s="6" t="str">
        <f>_xlfn.XLOOKUP(I1147,'[2]Barras CMg'!$E$2:$E$1527,'[2]Barras CMg'!$A$2:$A$1527,"------",0,1)</f>
        <v>------</v>
      </c>
      <c r="K1147" s="6" t="s">
        <v>397</v>
      </c>
      <c r="L1147" s="6">
        <v>2025</v>
      </c>
      <c r="M1147" s="6" t="s">
        <v>495</v>
      </c>
      <c r="N1147" s="6" t="s">
        <v>496</v>
      </c>
      <c r="O1147" s="6" t="s">
        <v>213</v>
      </c>
      <c r="P1147" s="6" t="s">
        <v>250</v>
      </c>
      <c r="Q1147" s="6" t="s">
        <v>785</v>
      </c>
      <c r="R1147" s="6" t="s">
        <v>785</v>
      </c>
      <c r="S1147" s="6" t="s">
        <v>51</v>
      </c>
      <c r="T1147" s="9" t="s">
        <v>3522</v>
      </c>
      <c r="U1147" s="10">
        <v>9.0009999999999994</v>
      </c>
      <c r="V1147" s="10">
        <v>9</v>
      </c>
      <c r="W1147" s="11" t="e">
        <f>_xlfn.XLOOKUP(C1147,#REF!,#REF!,"S/I",0)</f>
        <v>#REF!</v>
      </c>
      <c r="X1147" s="11" t="str">
        <f>_xlfn.XLOOKUP($D1147,[2]Retiros_dinamica!$F:$F,[2]Retiros_dinamica!B:B,"S/I",0)</f>
        <v>S/I</v>
      </c>
      <c r="Y1147" s="11" t="str">
        <f>_xlfn.XLOOKUP($D1147,[2]Retiros_dinamica!$F:$F,[2]Retiros_dinamica!C:C,"S/I",0)</f>
        <v>S/I</v>
      </c>
      <c r="Z1147" s="11" t="str">
        <f>_xlfn.XLOOKUP($D1147,[2]Retiros_dinamica!$F:$F,[2]Retiros_dinamica!D:D,"S/I",0)</f>
        <v>S/I</v>
      </c>
      <c r="AA1147" s="11" t="str">
        <f>_xlfn.XLOOKUP($D1147,[2]Retiros_dinamica!$F:$F,[2]Retiros_dinamica!E:E,"S/I",0)</f>
        <v>S/I</v>
      </c>
      <c r="AB1147" s="6" t="str">
        <f>_xlfn.XLOOKUP(C1147,[2]CMg!$I$4:$I$106,[2]CMg!$M$4:$M$106,"----",0,1)</f>
        <v>----</v>
      </c>
      <c r="AC1147" s="6" t="str">
        <f>_xlfn.XLOOKUP(C1147,[2]CMg!$A$4:$A$106,[2]CMg!$B$4:$B$106,"----",0,1)</f>
        <v>----</v>
      </c>
      <c r="AD1147" s="6" t="str">
        <f>_xlfn.XLOOKUP(C1147,'[3]Promedio solar Cmg'!$A$4:$A$106,'[3]Promedio solar Cmg'!$B$4:$B$106,"----",0,1)</f>
        <v>----</v>
      </c>
      <c r="AH1147" s="12">
        <f>_xlfn.XLOOKUP($E1147,'[2]Balance económico'!$C:$C,'[2]Balance económico'!$D:$D,"-",0)</f>
        <v>863764863.32922029</v>
      </c>
      <c r="AI1147" s="12">
        <f>_xlfn.XLOOKUP($E1147,'[2]Balance económico'!$C:$C,'[2]Balance económico'!$E:$E,"-",0)</f>
        <v>106265691.81</v>
      </c>
      <c r="AJ1147" s="12" t="str">
        <f>_xlfn.XLOOKUP($E1147,'[2]Balance económico'!$C:$C,'[2]Balance económico'!$F:$F,"-",0)</f>
        <v>----</v>
      </c>
      <c r="AK1147" s="6" t="str">
        <f t="shared" si="52"/>
        <v>PPA</v>
      </c>
      <c r="AL1147" s="12" t="str" cm="1">
        <f t="array" ref="AL1147">IFERROR((X1147*[2]!Tabla2[Bloque A] + 'BD Centrales 2025'!Y387*[2]!Tabla2[Bloque B] + 'BD Centrales 2025'!Z387*[2]!Tabla2[Bloque C])*#REF!,"-")</f>
        <v>-</v>
      </c>
      <c r="AM1147" s="12" t="str">
        <f t="shared" si="53"/>
        <v>-</v>
      </c>
      <c r="AN1147" s="12">
        <f>IFERROR((AH1147+AI1147+AJ1147)/(SUMIFS($W$2:$W$1194,$E$2:$E$1194,E1147)*1000*#REF!),0)</f>
        <v>0</v>
      </c>
    </row>
    <row r="1148" spans="1:40" ht="14.4" x14ac:dyDescent="0.3">
      <c r="A1148" s="7">
        <v>2366</v>
      </c>
      <c r="B1148" s="7" t="s">
        <v>5018</v>
      </c>
      <c r="C1148" s="8" t="s">
        <v>5019</v>
      </c>
      <c r="D1148" s="6" t="s">
        <v>2444</v>
      </c>
      <c r="E1148" s="6" t="str">
        <f>_xlfn.XLOOKUP(D1148,'[2]Coordinados SEN'!$A:$A,'[2]Coordinados SEN'!$B:$B,"-",0)</f>
        <v>77.125.459-4</v>
      </c>
      <c r="F1148" s="6" t="s">
        <v>2444</v>
      </c>
      <c r="G1148" s="6">
        <f t="shared" si="51"/>
        <v>5</v>
      </c>
      <c r="H1148" s="6" t="s">
        <v>5020</v>
      </c>
      <c r="I1148" s="6" t="s">
        <v>5021</v>
      </c>
      <c r="J1148" s="6" t="str">
        <f>_xlfn.XLOOKUP(I1148,'[2]Barras CMg'!$E$2:$E$1527,'[2]Barras CMg'!$A$2:$A$1527,"------",0,1)</f>
        <v>------</v>
      </c>
      <c r="K1148" s="6" t="s">
        <v>397</v>
      </c>
      <c r="L1148" s="6">
        <v>2025</v>
      </c>
      <c r="M1148" s="6" t="s">
        <v>495</v>
      </c>
      <c r="N1148" s="6" t="s">
        <v>496</v>
      </c>
      <c r="O1148" s="6" t="s">
        <v>213</v>
      </c>
      <c r="P1148" s="6" t="s">
        <v>362</v>
      </c>
      <c r="Q1148" s="6" t="s">
        <v>363</v>
      </c>
      <c r="R1148" s="6" t="s">
        <v>2318</v>
      </c>
      <c r="S1148" s="6" t="s">
        <v>51</v>
      </c>
      <c r="T1148" s="9" t="s">
        <v>5022</v>
      </c>
      <c r="U1148" s="10">
        <v>0.28999999999999998</v>
      </c>
      <c r="V1148" s="10">
        <v>0.28899999999999998</v>
      </c>
      <c r="W1148" s="11" t="e">
        <f>_xlfn.XLOOKUP(C1148,#REF!,#REF!,"S/I",0)</f>
        <v>#REF!</v>
      </c>
      <c r="X1148" s="11" t="str">
        <f>_xlfn.XLOOKUP($D1148,[2]Retiros_dinamica!$F:$F,[2]Retiros_dinamica!B:B,"S/I",0)</f>
        <v>S/I</v>
      </c>
      <c r="Y1148" s="11" t="str">
        <f>_xlfn.XLOOKUP($D1148,[2]Retiros_dinamica!$F:$F,[2]Retiros_dinamica!C:C,"S/I",0)</f>
        <v>S/I</v>
      </c>
      <c r="Z1148" s="11" t="str">
        <f>_xlfn.XLOOKUP($D1148,[2]Retiros_dinamica!$F:$F,[2]Retiros_dinamica!D:D,"S/I",0)</f>
        <v>S/I</v>
      </c>
      <c r="AA1148" s="11" t="str">
        <f>_xlfn.XLOOKUP($D1148,[2]Retiros_dinamica!$F:$F,[2]Retiros_dinamica!E:E,"S/I",0)</f>
        <v>S/I</v>
      </c>
      <c r="AB1148" s="6" t="str">
        <f>_xlfn.XLOOKUP(C1148,[2]CMg!$I$4:$I$106,[2]CMg!$M$4:$M$106,"----",0,1)</f>
        <v>----</v>
      </c>
      <c r="AC1148" s="6" t="str">
        <f>_xlfn.XLOOKUP(C1148,[2]CMg!$A$4:$A$106,[2]CMg!$B$4:$B$106,"----",0,1)</f>
        <v>----</v>
      </c>
      <c r="AD1148" s="6" t="str">
        <f>_xlfn.XLOOKUP(C1148,'[3]Promedio solar Cmg'!$A$4:$A$106,'[3]Promedio solar Cmg'!$B$4:$B$106,"----",0,1)</f>
        <v>----</v>
      </c>
      <c r="AH1148" s="12">
        <f>_xlfn.XLOOKUP($E1148,'[2]Balance económico'!$C:$C,'[2]Balance económico'!$D:$D,"-",0)</f>
        <v>1145098275.5321507</v>
      </c>
      <c r="AI1148" s="12">
        <f>_xlfn.XLOOKUP($E1148,'[2]Balance económico'!$C:$C,'[2]Balance económico'!$E:$E,"-",0)</f>
        <v>144542004.51999998</v>
      </c>
      <c r="AJ1148" s="12" t="str">
        <f>_xlfn.XLOOKUP($E1148,'[2]Balance económico'!$C:$C,'[2]Balance económico'!$F:$F,"-",0)</f>
        <v>----</v>
      </c>
      <c r="AK1148" s="6" t="str">
        <f t="shared" si="52"/>
        <v>PPA</v>
      </c>
      <c r="AL1148" s="12" t="str" cm="1">
        <f t="array" ref="AL1148">IFERROR((X1148*[2]!Tabla2[Bloque A] + 'BD Centrales 2025'!Y464*[2]!Tabla2[Bloque B] + 'BD Centrales 2025'!Z464*[2]!Tabla2[Bloque C])*#REF!,"-")</f>
        <v>-</v>
      </c>
      <c r="AM1148" s="12" t="str">
        <f t="shared" si="53"/>
        <v>-</v>
      </c>
      <c r="AN1148" s="12">
        <f>IFERROR((AH1148+AI1148+AJ1148)/(SUMIFS($W$2:$W$1194,$E$2:$E$1194,E1148)*1000*#REF!),0)</f>
        <v>0</v>
      </c>
    </row>
    <row r="1149" spans="1:40" ht="14.4" x14ac:dyDescent="0.3">
      <c r="A1149" s="7">
        <v>2367</v>
      </c>
      <c r="B1149" s="7" t="s">
        <v>5023</v>
      </c>
      <c r="C1149" s="8" t="s">
        <v>5024</v>
      </c>
      <c r="D1149" s="6" t="s">
        <v>5025</v>
      </c>
      <c r="E1149" s="6" t="str">
        <f>_xlfn.XLOOKUP(D1149,'[2]Coordinados SEN'!$A:$A,'[2]Coordinados SEN'!$B:$B,"-",0)</f>
        <v>77.087.886-1</v>
      </c>
      <c r="F1149" s="6" t="s">
        <v>5025</v>
      </c>
      <c r="G1149" s="6">
        <f t="shared" si="51"/>
        <v>1</v>
      </c>
      <c r="H1149" s="6" t="s">
        <v>5026</v>
      </c>
      <c r="I1149" s="6" t="s">
        <v>5027</v>
      </c>
      <c r="J1149" s="6" t="str">
        <f>_xlfn.XLOOKUP(I1149,'[2]Barras CMg'!$E$2:$E$1527,'[2]Barras CMg'!$A$2:$A$1527,"------",0,1)</f>
        <v>------</v>
      </c>
      <c r="K1149" s="6" t="s">
        <v>397</v>
      </c>
      <c r="L1149" s="6">
        <v>2025</v>
      </c>
      <c r="M1149" s="6" t="s">
        <v>495</v>
      </c>
      <c r="N1149" s="6" t="s">
        <v>496</v>
      </c>
      <c r="O1149" s="6" t="s">
        <v>213</v>
      </c>
      <c r="P1149" s="6" t="s">
        <v>164</v>
      </c>
      <c r="Q1149" s="6" t="s">
        <v>2819</v>
      </c>
      <c r="R1149" s="6" t="s">
        <v>2820</v>
      </c>
      <c r="S1149" s="6" t="s">
        <v>51</v>
      </c>
      <c r="T1149" s="9" t="s">
        <v>5028</v>
      </c>
      <c r="U1149" s="10">
        <v>2.8849999999999998</v>
      </c>
      <c r="V1149" s="10">
        <v>2.88</v>
      </c>
      <c r="W1149" s="11" t="e">
        <f>_xlfn.XLOOKUP(C1149,#REF!,#REF!,"S/I",0)</f>
        <v>#REF!</v>
      </c>
      <c r="X1149" s="11" t="str">
        <f>_xlfn.XLOOKUP($D1149,[2]Retiros_dinamica!$F:$F,[2]Retiros_dinamica!B:B,"S/I",0)</f>
        <v>S/I</v>
      </c>
      <c r="Y1149" s="11" t="str">
        <f>_xlfn.XLOOKUP($D1149,[2]Retiros_dinamica!$F:$F,[2]Retiros_dinamica!C:C,"S/I",0)</f>
        <v>S/I</v>
      </c>
      <c r="Z1149" s="11" t="str">
        <f>_xlfn.XLOOKUP($D1149,[2]Retiros_dinamica!$F:$F,[2]Retiros_dinamica!D:D,"S/I",0)</f>
        <v>S/I</v>
      </c>
      <c r="AA1149" s="11" t="str">
        <f>_xlfn.XLOOKUP($D1149,[2]Retiros_dinamica!$F:$F,[2]Retiros_dinamica!E:E,"S/I",0)</f>
        <v>S/I</v>
      </c>
      <c r="AB1149" s="6" t="str">
        <f>_xlfn.XLOOKUP(C1149,[2]CMg!$I$4:$I$106,[2]CMg!$M$4:$M$106,"----",0,1)</f>
        <v>----</v>
      </c>
      <c r="AC1149" s="6" t="str">
        <f>_xlfn.XLOOKUP(C1149,[2]CMg!$A$4:$A$106,[2]CMg!$B$4:$B$106,"----",0,1)</f>
        <v>----</v>
      </c>
      <c r="AD1149" s="6" t="str">
        <f>_xlfn.XLOOKUP(C1149,'[3]Promedio solar Cmg'!$A$4:$A$106,'[3]Promedio solar Cmg'!$B$4:$B$106,"----",0,1)</f>
        <v>----</v>
      </c>
      <c r="AH1149" s="12">
        <f>_xlfn.XLOOKUP($E1149,'[2]Balance económico'!$C:$C,'[2]Balance económico'!$D:$D,"-",0)</f>
        <v>120974727.31882</v>
      </c>
      <c r="AI1149" s="12">
        <f>_xlfn.XLOOKUP($E1149,'[2]Balance económico'!$C:$C,'[2]Balance económico'!$E:$E,"-",0)</f>
        <v>13347898.694000002</v>
      </c>
      <c r="AJ1149" s="12" t="str">
        <f>_xlfn.XLOOKUP($E1149,'[2]Balance económico'!$C:$C,'[2]Balance económico'!$F:$F,"-",0)</f>
        <v>----</v>
      </c>
      <c r="AK1149" s="6" t="str">
        <f t="shared" si="52"/>
        <v>PPA</v>
      </c>
      <c r="AL1149" s="12" t="str" cm="1">
        <f t="array" ref="AL1149">IFERROR((X1149*[2]!Tabla2[Bloque A] + 'BD Centrales 2025'!Y132*[2]!Tabla2[Bloque B] + 'BD Centrales 2025'!Z132*[2]!Tabla2[Bloque C])*#REF!,"-")</f>
        <v>-</v>
      </c>
      <c r="AM1149" s="12" t="str">
        <f t="shared" si="53"/>
        <v>-</v>
      </c>
      <c r="AN1149" s="12">
        <f>IFERROR((AH1149+AI1149+AJ1149)/(SUMIFS($W$2:$W$1194,$E$2:$E$1194,E1149)*1000*#REF!),0)</f>
        <v>0</v>
      </c>
    </row>
    <row r="1150" spans="1:40" ht="14.4" x14ac:dyDescent="0.3">
      <c r="A1150" s="7">
        <v>2368</v>
      </c>
      <c r="B1150" s="7" t="s">
        <v>5029</v>
      </c>
      <c r="C1150" s="8" t="s">
        <v>5030</v>
      </c>
      <c r="D1150" s="6" t="s">
        <v>3219</v>
      </c>
      <c r="E1150" s="6" t="str">
        <f>_xlfn.XLOOKUP(D1150,'[2]Coordinados SEN'!$A:$A,'[2]Coordinados SEN'!$B:$B,"-",0)</f>
        <v>77.898.543-8</v>
      </c>
      <c r="F1150" s="6" t="s">
        <v>5031</v>
      </c>
      <c r="G1150" s="6">
        <f t="shared" si="51"/>
        <v>11</v>
      </c>
      <c r="H1150" s="6" t="s">
        <v>5032</v>
      </c>
      <c r="I1150" s="6" t="s">
        <v>2200</v>
      </c>
      <c r="J1150" s="6" t="str">
        <f>_xlfn.XLOOKUP(I1150,'[2]Barras CMg'!$E$2:$E$1527,'[2]Barras CMg'!$A$2:$A$1527,"------",0,1)</f>
        <v>------</v>
      </c>
      <c r="K1150" s="6" t="s">
        <v>397</v>
      </c>
      <c r="L1150" s="6">
        <v>2025</v>
      </c>
      <c r="M1150" s="6" t="s">
        <v>495</v>
      </c>
      <c r="N1150" s="6" t="s">
        <v>496</v>
      </c>
      <c r="O1150" s="6" t="s">
        <v>213</v>
      </c>
      <c r="P1150" s="6" t="s">
        <v>477</v>
      </c>
      <c r="Q1150" s="6" t="s">
        <v>478</v>
      </c>
      <c r="R1150" s="6" t="s">
        <v>479</v>
      </c>
      <c r="S1150" s="6" t="s">
        <v>51</v>
      </c>
      <c r="T1150" s="9" t="s">
        <v>5033</v>
      </c>
      <c r="U1150" s="10">
        <v>3.0053999999999998</v>
      </c>
      <c r="V1150" s="10">
        <v>3</v>
      </c>
      <c r="W1150" s="11" t="e">
        <f>_xlfn.XLOOKUP(C1150,#REF!,#REF!,"S/I",0)</f>
        <v>#REF!</v>
      </c>
      <c r="X1150" s="11" t="str">
        <f>_xlfn.XLOOKUP($D1150,[2]Retiros_dinamica!$F:$F,[2]Retiros_dinamica!B:B,"S/I",0)</f>
        <v>S/I</v>
      </c>
      <c r="Y1150" s="11" t="str">
        <f>_xlfn.XLOOKUP($D1150,[2]Retiros_dinamica!$F:$F,[2]Retiros_dinamica!C:C,"S/I",0)</f>
        <v>S/I</v>
      </c>
      <c r="Z1150" s="11" t="str">
        <f>_xlfn.XLOOKUP($D1150,[2]Retiros_dinamica!$F:$F,[2]Retiros_dinamica!D:D,"S/I",0)</f>
        <v>S/I</v>
      </c>
      <c r="AA1150" s="11" t="str">
        <f>_xlfn.XLOOKUP($D1150,[2]Retiros_dinamica!$F:$F,[2]Retiros_dinamica!E:E,"S/I",0)</f>
        <v>S/I</v>
      </c>
      <c r="AB1150" s="6" t="str">
        <f>_xlfn.XLOOKUP(C1150,[2]CMg!$I$4:$I$106,[2]CMg!$M$4:$M$106,"----",0,1)</f>
        <v>----</v>
      </c>
      <c r="AC1150" s="6" t="str">
        <f>_xlfn.XLOOKUP(C1150,[2]CMg!$A$4:$A$106,[2]CMg!$B$4:$B$106,"----",0,1)</f>
        <v>----</v>
      </c>
      <c r="AD1150" s="6" t="str">
        <f>_xlfn.XLOOKUP(C1150,'[3]Promedio solar Cmg'!$A$4:$A$106,'[3]Promedio solar Cmg'!$B$4:$B$106,"----",0,1)</f>
        <v>----</v>
      </c>
      <c r="AH1150" s="12">
        <f>_xlfn.XLOOKUP($E1150,'[2]Balance económico'!$C:$C,'[2]Balance económico'!$D:$D,"-",0)</f>
        <v>4396731110.997694</v>
      </c>
      <c r="AI1150" s="12">
        <f>_xlfn.XLOOKUP($E1150,'[2]Balance económico'!$C:$C,'[2]Balance económico'!$E:$E,"-",0)</f>
        <v>523994600.26060003</v>
      </c>
      <c r="AJ1150" s="12" t="str">
        <f>_xlfn.XLOOKUP($E1150,'[2]Balance económico'!$C:$C,'[2]Balance económico'!$F:$F,"-",0)</f>
        <v>----</v>
      </c>
      <c r="AK1150" s="6" t="str">
        <f t="shared" si="52"/>
        <v>PPA</v>
      </c>
      <c r="AL1150" s="12" t="str" cm="1">
        <f t="array" ref="AL1150">IFERROR((X1150*[2]!Tabla2[Bloque A] + 'BD Centrales 2025'!Y549*[2]!Tabla2[Bloque B] + 'BD Centrales 2025'!Z549*[2]!Tabla2[Bloque C])*#REF!,"-")</f>
        <v>-</v>
      </c>
      <c r="AM1150" s="12" t="str">
        <f t="shared" si="53"/>
        <v>-</v>
      </c>
      <c r="AN1150" s="12">
        <f>IFERROR((AH1150+AI1150+AJ1150)/(SUMIFS($W$2:$W$1194,$E$2:$E$1194,E1150)*1000*#REF!),0)</f>
        <v>0</v>
      </c>
    </row>
    <row r="1151" spans="1:40" ht="14.4" x14ac:dyDescent="0.3">
      <c r="A1151" s="7">
        <v>2369</v>
      </c>
      <c r="B1151" s="7" t="s">
        <v>5034</v>
      </c>
      <c r="C1151" s="8" t="s">
        <v>5035</v>
      </c>
      <c r="D1151" s="6" t="s">
        <v>5036</v>
      </c>
      <c r="E1151" s="6" t="str">
        <f>_xlfn.XLOOKUP(D1151,'[2]Coordinados SEN'!$A:$A,'[2]Coordinados SEN'!$B:$B,"-",0)</f>
        <v>76.882.322-7</v>
      </c>
      <c r="F1151" s="6" t="s">
        <v>5036</v>
      </c>
      <c r="G1151" s="6">
        <f t="shared" si="51"/>
        <v>1</v>
      </c>
      <c r="H1151" s="6" t="s">
        <v>3952</v>
      </c>
      <c r="I1151" s="6" t="s">
        <v>3952</v>
      </c>
      <c r="J1151" s="6" t="str">
        <f>_xlfn.XLOOKUP(I1151,'[2]Barras CMg'!$E$2:$E$1527,'[2]Barras CMg'!$A$2:$A$1527,"------",0,1)</f>
        <v>------</v>
      </c>
      <c r="K1151" s="6">
        <v>1</v>
      </c>
      <c r="L1151" s="6">
        <v>2025</v>
      </c>
      <c r="M1151" s="6" t="s">
        <v>495</v>
      </c>
      <c r="N1151" s="6" t="s">
        <v>496</v>
      </c>
      <c r="O1151" s="6" t="s">
        <v>213</v>
      </c>
      <c r="P1151" s="6" t="s">
        <v>90</v>
      </c>
      <c r="Q1151" s="6" t="s">
        <v>868</v>
      </c>
      <c r="R1151" s="6" t="s">
        <v>868</v>
      </c>
      <c r="S1151" s="6" t="s">
        <v>51</v>
      </c>
      <c r="T1151" s="9" t="s">
        <v>5037</v>
      </c>
      <c r="U1151" s="10">
        <v>3.0015000000000001</v>
      </c>
      <c r="V1151" s="10">
        <v>3</v>
      </c>
      <c r="W1151" s="11" t="e">
        <f>_xlfn.XLOOKUP(C1151,#REF!,#REF!,"S/I",0)</f>
        <v>#REF!</v>
      </c>
      <c r="X1151" s="11" t="str">
        <f>_xlfn.XLOOKUP($D1151,[2]Retiros_dinamica!$F:$F,[2]Retiros_dinamica!B:B,"S/I",0)</f>
        <v>S/I</v>
      </c>
      <c r="Y1151" s="11" t="str">
        <f>_xlfn.XLOOKUP($D1151,[2]Retiros_dinamica!$F:$F,[2]Retiros_dinamica!C:C,"S/I",0)</f>
        <v>S/I</v>
      </c>
      <c r="Z1151" s="11" t="str">
        <f>_xlfn.XLOOKUP($D1151,[2]Retiros_dinamica!$F:$F,[2]Retiros_dinamica!D:D,"S/I",0)</f>
        <v>S/I</v>
      </c>
      <c r="AA1151" s="11" t="str">
        <f>_xlfn.XLOOKUP($D1151,[2]Retiros_dinamica!$F:$F,[2]Retiros_dinamica!E:E,"S/I",0)</f>
        <v>S/I</v>
      </c>
      <c r="AB1151" s="6" t="str">
        <f>_xlfn.XLOOKUP(C1151,[2]CMg!$I$4:$I$106,[2]CMg!$M$4:$M$106,"----",0,1)</f>
        <v>----</v>
      </c>
      <c r="AC1151" s="6" t="str">
        <f>_xlfn.XLOOKUP(C1151,[2]CMg!$A$4:$A$106,[2]CMg!$B$4:$B$106,"----",0,1)</f>
        <v>----</v>
      </c>
      <c r="AD1151" s="6" t="str">
        <f>_xlfn.XLOOKUP(C1151,'[3]Promedio solar Cmg'!$A$4:$A$106,'[3]Promedio solar Cmg'!$B$4:$B$106,"----",0,1)</f>
        <v>----</v>
      </c>
      <c r="AH1151" s="12">
        <f>_xlfn.XLOOKUP($E1151,'[2]Balance económico'!$C:$C,'[2]Balance económico'!$D:$D,"-",0)</f>
        <v>160213769.82043999</v>
      </c>
      <c r="AI1151" s="12">
        <f>_xlfn.XLOOKUP($E1151,'[2]Balance económico'!$C:$C,'[2]Balance económico'!$E:$E,"-",0)</f>
        <v>18990689.758000001</v>
      </c>
      <c r="AJ1151" s="12" t="str">
        <f>_xlfn.XLOOKUP($E1151,'[2]Balance económico'!$C:$C,'[2]Balance económico'!$F:$F,"-",0)</f>
        <v>----</v>
      </c>
      <c r="AK1151" s="6" t="str">
        <f t="shared" si="52"/>
        <v>PPA</v>
      </c>
      <c r="AL1151" s="12" t="str" cm="1">
        <f t="array" ref="AL1151">IFERROR((X1151*[2]!Tabla2[Bloque A] + 'BD Centrales 2025'!Y146*[2]!Tabla2[Bloque B] + 'BD Centrales 2025'!Z146*[2]!Tabla2[Bloque C])*#REF!,"-")</f>
        <v>-</v>
      </c>
      <c r="AM1151" s="12" t="str">
        <f t="shared" si="53"/>
        <v>-</v>
      </c>
      <c r="AN1151" s="12">
        <f>IFERROR((AH1151+AI1151+AJ1151)/(SUMIFS($W$2:$W$1194,$E$2:$E$1194,E1151)*1000*#REF!),0)</f>
        <v>0</v>
      </c>
    </row>
    <row r="1152" spans="1:40" ht="14.4" x14ac:dyDescent="0.3">
      <c r="A1152" s="7">
        <v>2370</v>
      </c>
      <c r="B1152" s="7" t="s">
        <v>5045</v>
      </c>
      <c r="C1152" s="8" t="s">
        <v>5046</v>
      </c>
      <c r="D1152" s="6" t="s">
        <v>5047</v>
      </c>
      <c r="E1152" s="6" t="str">
        <f>_xlfn.XLOOKUP(D1152,'[2]Coordinados SEN'!$A:$A,'[2]Coordinados SEN'!$B:$B,"-",0)</f>
        <v>76.882.304-9</v>
      </c>
      <c r="F1152" s="6" t="s">
        <v>5047</v>
      </c>
      <c r="G1152" s="6">
        <f t="shared" si="51"/>
        <v>1</v>
      </c>
      <c r="H1152" s="6" t="s">
        <v>5048</v>
      </c>
      <c r="I1152" s="6" t="s">
        <v>5048</v>
      </c>
      <c r="J1152" s="6" t="str">
        <f>_xlfn.XLOOKUP(I1152,'[2]Barras CMg'!$E$2:$E$1527,'[2]Barras CMg'!$A$2:$A$1527,"------",0,1)</f>
        <v>------</v>
      </c>
      <c r="K1152" s="6">
        <v>1</v>
      </c>
      <c r="L1152" s="6">
        <v>2025</v>
      </c>
      <c r="M1152" s="6" t="s">
        <v>495</v>
      </c>
      <c r="N1152" s="6" t="s">
        <v>496</v>
      </c>
      <c r="O1152" s="6" t="s">
        <v>213</v>
      </c>
      <c r="P1152" s="6" t="s">
        <v>90</v>
      </c>
      <c r="Q1152" s="6" t="s">
        <v>868</v>
      </c>
      <c r="R1152" s="6" t="s">
        <v>1702</v>
      </c>
      <c r="S1152" s="6" t="s">
        <v>51</v>
      </c>
      <c r="T1152" s="9" t="s">
        <v>5049</v>
      </c>
      <c r="U1152" s="10">
        <v>3.02</v>
      </c>
      <c r="V1152" s="10">
        <v>3</v>
      </c>
      <c r="W1152" s="11" t="e">
        <f>_xlfn.XLOOKUP(C1152,#REF!,#REF!,"S/I",0)</f>
        <v>#REF!</v>
      </c>
      <c r="X1152" s="11" t="str">
        <f>_xlfn.XLOOKUP($D1152,[2]Retiros_dinamica!$F:$F,[2]Retiros_dinamica!B:B,"S/I",0)</f>
        <v>S/I</v>
      </c>
      <c r="Y1152" s="11" t="str">
        <f>_xlfn.XLOOKUP($D1152,[2]Retiros_dinamica!$F:$F,[2]Retiros_dinamica!C:C,"S/I",0)</f>
        <v>S/I</v>
      </c>
      <c r="Z1152" s="11" t="str">
        <f>_xlfn.XLOOKUP($D1152,[2]Retiros_dinamica!$F:$F,[2]Retiros_dinamica!D:D,"S/I",0)</f>
        <v>S/I</v>
      </c>
      <c r="AA1152" s="11" t="str">
        <f>_xlfn.XLOOKUP($D1152,[2]Retiros_dinamica!$F:$F,[2]Retiros_dinamica!E:E,"S/I",0)</f>
        <v>S/I</v>
      </c>
      <c r="AB1152" s="6" t="str">
        <f>_xlfn.XLOOKUP(C1152,[2]CMg!$I$4:$I$106,[2]CMg!$M$4:$M$106,"----",0,1)</f>
        <v>----</v>
      </c>
      <c r="AC1152" s="6" t="str">
        <f>_xlfn.XLOOKUP(C1152,[2]CMg!$A$4:$A$106,[2]CMg!$B$4:$B$106,"----",0,1)</f>
        <v>----</v>
      </c>
      <c r="AD1152" s="6" t="str">
        <f>_xlfn.XLOOKUP(C1152,'[3]Promedio solar Cmg'!$A$4:$A$106,'[3]Promedio solar Cmg'!$B$4:$B$106,"----",0,1)</f>
        <v>----</v>
      </c>
      <c r="AH1152" s="12">
        <f>_xlfn.XLOOKUP($E1152,'[2]Balance económico'!$C:$C,'[2]Balance económico'!$D:$D,"-",0)</f>
        <v>90201218.037990004</v>
      </c>
      <c r="AI1152" s="12">
        <f>_xlfn.XLOOKUP($E1152,'[2]Balance económico'!$C:$C,'[2]Balance económico'!$E:$E,"-",0)</f>
        <v>18990689.758000001</v>
      </c>
      <c r="AJ1152" s="12" t="str">
        <f>_xlfn.XLOOKUP($E1152,'[2]Balance económico'!$C:$C,'[2]Balance económico'!$F:$F,"-",0)</f>
        <v>----</v>
      </c>
      <c r="AK1152" s="6" t="str">
        <f t="shared" si="52"/>
        <v>PPA</v>
      </c>
      <c r="AL1152" s="12" t="str" cm="1">
        <f t="array" ref="AL1152">IFERROR((X1152*[2]!Tabla2[Bloque A] + 'BD Centrales 2025'!Y147*[2]!Tabla2[Bloque B] + 'BD Centrales 2025'!Z147*[2]!Tabla2[Bloque C])*#REF!,"-")</f>
        <v>-</v>
      </c>
      <c r="AM1152" s="12" t="str">
        <f t="shared" si="53"/>
        <v>-</v>
      </c>
      <c r="AN1152" s="12">
        <f>IFERROR((AH1152+AI1152+AJ1152)/(SUMIFS($W$2:$W$1194,$E$2:$E$1194,E1152)*1000*#REF!),0)</f>
        <v>0</v>
      </c>
    </row>
    <row r="1153" spans="1:40" ht="14.4" x14ac:dyDescent="0.3">
      <c r="A1153" s="7">
        <v>2371</v>
      </c>
      <c r="B1153" s="7" t="s">
        <v>5050</v>
      </c>
      <c r="C1153" s="8" t="s">
        <v>5051</v>
      </c>
      <c r="D1153" s="6" t="s">
        <v>5052</v>
      </c>
      <c r="E1153" s="6" t="str">
        <f>_xlfn.XLOOKUP(D1153,'[2]Coordinados SEN'!$A:$A,'[2]Coordinados SEN'!$B:$B,"-",0)</f>
        <v>77.363.389-4</v>
      </c>
      <c r="F1153" s="6" t="s">
        <v>5052</v>
      </c>
      <c r="G1153" s="6">
        <f t="shared" si="51"/>
        <v>1</v>
      </c>
      <c r="H1153" s="6" t="s">
        <v>5053</v>
      </c>
      <c r="I1153" s="6" t="s">
        <v>5053</v>
      </c>
      <c r="J1153" s="6" t="str">
        <f>_xlfn.XLOOKUP(I1153,'[2]Barras CMg'!$E$2:$E$1527,'[2]Barras CMg'!$A$2:$A$1527,"------",0,1)</f>
        <v>------</v>
      </c>
      <c r="K1153" s="6" t="s">
        <v>397</v>
      </c>
      <c r="L1153" s="6">
        <v>2025</v>
      </c>
      <c r="M1153" s="6" t="s">
        <v>495</v>
      </c>
      <c r="N1153" s="6" t="s">
        <v>496</v>
      </c>
      <c r="O1153" s="6" t="s">
        <v>213</v>
      </c>
      <c r="P1153" s="6" t="s">
        <v>189</v>
      </c>
      <c r="Q1153" s="6" t="s">
        <v>773</v>
      </c>
      <c r="R1153" s="6" t="s">
        <v>4149</v>
      </c>
      <c r="S1153" s="6" t="s">
        <v>51</v>
      </c>
      <c r="T1153" s="9" t="s">
        <v>4211</v>
      </c>
      <c r="U1153" s="10">
        <v>2.9950000000000001</v>
      </c>
      <c r="V1153" s="10">
        <v>2.99</v>
      </c>
      <c r="W1153" s="11" t="e">
        <f>_xlfn.XLOOKUP(C1153,#REF!,#REF!,"S/I",0)</f>
        <v>#REF!</v>
      </c>
      <c r="X1153" s="11" t="str">
        <f>_xlfn.XLOOKUP($D1153,[2]Retiros_dinamica!$F:$F,[2]Retiros_dinamica!B:B,"S/I",0)</f>
        <v>S/I</v>
      </c>
      <c r="Y1153" s="11" t="str">
        <f>_xlfn.XLOOKUP($D1153,[2]Retiros_dinamica!$F:$F,[2]Retiros_dinamica!C:C,"S/I",0)</f>
        <v>S/I</v>
      </c>
      <c r="Z1153" s="11" t="str">
        <f>_xlfn.XLOOKUP($D1153,[2]Retiros_dinamica!$F:$F,[2]Retiros_dinamica!D:D,"S/I",0)</f>
        <v>S/I</v>
      </c>
      <c r="AA1153" s="11" t="str">
        <f>_xlfn.XLOOKUP($D1153,[2]Retiros_dinamica!$F:$F,[2]Retiros_dinamica!E:E,"S/I",0)</f>
        <v>S/I</v>
      </c>
      <c r="AB1153" s="6" t="str">
        <f>_xlfn.XLOOKUP(C1153,[2]CMg!$I$4:$I$106,[2]CMg!$M$4:$M$106,"----",0,1)</f>
        <v>----</v>
      </c>
      <c r="AC1153" s="6" t="str">
        <f>_xlfn.XLOOKUP(C1153,[2]CMg!$A$4:$A$106,[2]CMg!$B$4:$B$106,"----",0,1)</f>
        <v>----</v>
      </c>
      <c r="AD1153" s="6" t="str">
        <f>_xlfn.XLOOKUP(C1153,'[3]Promedio solar Cmg'!$A$4:$A$106,'[3]Promedio solar Cmg'!$B$4:$B$106,"----",0,1)</f>
        <v>----</v>
      </c>
      <c r="AH1153" s="12">
        <f>_xlfn.XLOOKUP($E1153,'[2]Balance económico'!$C:$C,'[2]Balance económico'!$D:$D,"-",0)</f>
        <v>169990071.78138497</v>
      </c>
      <c r="AI1153" s="12">
        <f>_xlfn.XLOOKUP($E1153,'[2]Balance económico'!$C:$C,'[2]Balance económico'!$E:$E,"-",0)</f>
        <v>24197672.735999998</v>
      </c>
      <c r="AJ1153" s="12" t="str">
        <f>_xlfn.XLOOKUP($E1153,'[2]Balance económico'!$C:$C,'[2]Balance económico'!$F:$F,"-",0)</f>
        <v>----</v>
      </c>
      <c r="AK1153" s="6" t="str">
        <f t="shared" si="52"/>
        <v>PPA</v>
      </c>
      <c r="AL1153" s="12" t="str" cm="1">
        <f t="array" ref="AL1153">IFERROR((X1153*[2]!Tabla2[Bloque A] + 'BD Centrales 2025'!Y152*[2]!Tabla2[Bloque B] + 'BD Centrales 2025'!Z152*[2]!Tabla2[Bloque C])*#REF!,"-")</f>
        <v>-</v>
      </c>
      <c r="AM1153" s="12" t="str">
        <f t="shared" si="53"/>
        <v>-</v>
      </c>
      <c r="AN1153" s="12">
        <f>IFERROR((AH1153+AI1153+AJ1153)/(SUMIFS($W$2:$W$1194,$E$2:$E$1194,E1153)*1000*#REF!),0)</f>
        <v>0</v>
      </c>
    </row>
    <row r="1154" spans="1:40" ht="14.4" x14ac:dyDescent="0.3">
      <c r="A1154" s="7">
        <v>2372</v>
      </c>
      <c r="B1154" s="7" t="s">
        <v>5054</v>
      </c>
      <c r="C1154" s="8" t="s">
        <v>5055</v>
      </c>
      <c r="D1154" s="6" t="s">
        <v>5056</v>
      </c>
      <c r="E1154" s="6" t="str">
        <f>_xlfn.XLOOKUP(D1154,'[2]Coordinados SEN'!$A:$A,'[2]Coordinados SEN'!$B:$B,"-",0)</f>
        <v>76.871.329-4</v>
      </c>
      <c r="F1154" s="6" t="s">
        <v>5056</v>
      </c>
      <c r="G1154" s="6">
        <f t="shared" ref="G1154:G1194" si="54">COUNTIFS($D$2:$D$1194,D1154)</f>
        <v>1</v>
      </c>
      <c r="H1154" s="6" t="s">
        <v>5057</v>
      </c>
      <c r="I1154" s="6" t="s">
        <v>5057</v>
      </c>
      <c r="J1154" s="6" t="str">
        <f>_xlfn.XLOOKUP(I1154,'[2]Barras CMg'!$E$2:$E$1527,'[2]Barras CMg'!$A$2:$A$1527,"------",0,1)</f>
        <v>------</v>
      </c>
      <c r="K1154" s="6" t="s">
        <v>397</v>
      </c>
      <c r="L1154" s="6">
        <v>2025</v>
      </c>
      <c r="M1154" s="6" t="s">
        <v>495</v>
      </c>
      <c r="N1154" s="6" t="s">
        <v>496</v>
      </c>
      <c r="O1154" s="6" t="s">
        <v>213</v>
      </c>
      <c r="P1154" s="6" t="s">
        <v>250</v>
      </c>
      <c r="Q1154" s="6" t="s">
        <v>785</v>
      </c>
      <c r="R1154" s="6" t="s">
        <v>785</v>
      </c>
      <c r="S1154" s="6" t="s">
        <v>51</v>
      </c>
      <c r="T1154" s="9" t="s">
        <v>5058</v>
      </c>
      <c r="U1154" s="10">
        <v>9.01</v>
      </c>
      <c r="V1154" s="10">
        <v>9</v>
      </c>
      <c r="W1154" s="11" t="e">
        <f>_xlfn.XLOOKUP(C1154,#REF!,#REF!,"S/I",0)</f>
        <v>#REF!</v>
      </c>
      <c r="X1154" s="11" t="str">
        <f>_xlfn.XLOOKUP($D1154,[2]Retiros_dinamica!$F:$F,[2]Retiros_dinamica!B:B,"S/I",0)</f>
        <v>S/I</v>
      </c>
      <c r="Y1154" s="11" t="str">
        <f>_xlfn.XLOOKUP($D1154,[2]Retiros_dinamica!$F:$F,[2]Retiros_dinamica!C:C,"S/I",0)</f>
        <v>S/I</v>
      </c>
      <c r="Z1154" s="11" t="str">
        <f>_xlfn.XLOOKUP($D1154,[2]Retiros_dinamica!$F:$F,[2]Retiros_dinamica!D:D,"S/I",0)</f>
        <v>S/I</v>
      </c>
      <c r="AA1154" s="11" t="str">
        <f>_xlfn.XLOOKUP($D1154,[2]Retiros_dinamica!$F:$F,[2]Retiros_dinamica!E:E,"S/I",0)</f>
        <v>S/I</v>
      </c>
      <c r="AB1154" s="6" t="str">
        <f>_xlfn.XLOOKUP(C1154,[2]CMg!$I$4:$I$106,[2]CMg!$M$4:$M$106,"----",0,1)</f>
        <v>----</v>
      </c>
      <c r="AC1154" s="6" t="str">
        <f>_xlfn.XLOOKUP(C1154,[2]CMg!$A$4:$A$106,[2]CMg!$B$4:$B$106,"----",0,1)</f>
        <v>----</v>
      </c>
      <c r="AD1154" s="6" t="str">
        <f>_xlfn.XLOOKUP(C1154,'[3]Promedio solar Cmg'!$A$4:$A$106,'[3]Promedio solar Cmg'!$B$4:$B$106,"----",0,1)</f>
        <v>----</v>
      </c>
      <c r="AH1154" s="12">
        <f>_xlfn.XLOOKUP($E1154,'[2]Balance económico'!$C:$C,'[2]Balance económico'!$D:$D,"-",0)</f>
        <v>726106162.10291386</v>
      </c>
      <c r="AI1154" s="12">
        <f>_xlfn.XLOOKUP($E1154,'[2]Balance económico'!$C:$C,'[2]Balance económico'!$E:$E,"-",0)</f>
        <v>107474514.31999999</v>
      </c>
      <c r="AJ1154" s="12" t="str">
        <f>_xlfn.XLOOKUP($E1154,'[2]Balance económico'!$C:$C,'[2]Balance económico'!$F:$F,"-",0)</f>
        <v>----</v>
      </c>
      <c r="AK1154" s="6" t="str">
        <f t="shared" ref="AK1154:AK1194" si="55">IF(AA1154&gt;0,"PPA","-")</f>
        <v>PPA</v>
      </c>
      <c r="AL1154" s="12" t="str" cm="1">
        <f t="array" ref="AL1154">IFERROR((X1154*[2]!Tabla2[Bloque A] + 'BD Centrales 2025'!Y391*[2]!Tabla2[Bloque B] + 'BD Centrales 2025'!Z391*[2]!Tabla2[Bloque C])*#REF!,"-")</f>
        <v>-</v>
      </c>
      <c r="AM1154" s="12" t="str">
        <f t="shared" ref="AM1154:AM1217" si="56">IFERROR(AH1154+AL1154,"-")</f>
        <v>-</v>
      </c>
      <c r="AN1154" s="12">
        <f>IFERROR((AH1154+AI1154+AJ1154)/(SUMIFS($W$2:$W$1194,$E$2:$E$1194,E1154)*1000*#REF!),0)</f>
        <v>0</v>
      </c>
    </row>
    <row r="1155" spans="1:40" ht="14.4" x14ac:dyDescent="0.3">
      <c r="A1155" s="6">
        <v>2373</v>
      </c>
      <c r="B1155" s="6" t="s">
        <v>5881</v>
      </c>
      <c r="C1155" s="6" t="s">
        <v>5882</v>
      </c>
      <c r="D1155" s="6" t="s">
        <v>5072</v>
      </c>
      <c r="E1155" s="6" t="str">
        <f>_xlfn.XLOOKUP(D1155,'[2]Coordinados SEN'!$A:$A,'[2]Coordinados SEN'!$B:$B,"-",0)</f>
        <v>77.410.232-9</v>
      </c>
      <c r="F1155" s="6" t="s">
        <v>5513</v>
      </c>
      <c r="G1155" s="6">
        <f t="shared" si="54"/>
        <v>13</v>
      </c>
      <c r="H1155" s="6" t="s">
        <v>5883</v>
      </c>
      <c r="I1155" s="6" t="s">
        <v>5884</v>
      </c>
      <c r="J1155" s="6" t="str">
        <f>_xlfn.XLOOKUP(I1155,'[2]Barras CMg'!$E$2:$E$1527,'[2]Barras CMg'!$A$2:$A$1527,"------",0,1)</f>
        <v>------</v>
      </c>
      <c r="K1155" s="6">
        <v>5</v>
      </c>
      <c r="L1155" s="6">
        <v>2025</v>
      </c>
      <c r="M1155" s="6" t="s">
        <v>45</v>
      </c>
      <c r="N1155" s="6" t="s">
        <v>5267</v>
      </c>
      <c r="O1155" s="6" t="s">
        <v>213</v>
      </c>
      <c r="P1155" s="6" t="s">
        <v>82</v>
      </c>
      <c r="Q1155" s="6" t="s">
        <v>83</v>
      </c>
      <c r="R1155" s="6" t="s">
        <v>5885</v>
      </c>
      <c r="S1155" s="6" t="s">
        <v>51</v>
      </c>
      <c r="T1155" s="6" t="s">
        <v>5886</v>
      </c>
      <c r="U1155" s="6">
        <v>3</v>
      </c>
      <c r="V1155" s="6">
        <v>3</v>
      </c>
      <c r="W1155" s="11" t="e">
        <f>_xlfn.XLOOKUP(C1155,#REF!,#REF!,"S/I",0)</f>
        <v>#REF!</v>
      </c>
      <c r="X1155" s="11" t="str">
        <f>_xlfn.XLOOKUP($D1155,[2]Retiros_dinamica!$F:$F,[2]Retiros_dinamica!B:B,"S/I",0)</f>
        <v>S/I</v>
      </c>
      <c r="Y1155" s="11" t="str">
        <f>_xlfn.XLOOKUP($D1155,[2]Retiros_dinamica!$F:$F,[2]Retiros_dinamica!C:C,"S/I",0)</f>
        <v>S/I</v>
      </c>
      <c r="Z1155" s="11" t="str">
        <f>_xlfn.XLOOKUP($D1155,[2]Retiros_dinamica!$F:$F,[2]Retiros_dinamica!D:D,"S/I",0)</f>
        <v>S/I</v>
      </c>
      <c r="AA1155" s="11" t="str">
        <f>_xlfn.XLOOKUP($D1155,[2]Retiros_dinamica!$F:$F,[2]Retiros_dinamica!E:E,"S/I",0)</f>
        <v>S/I</v>
      </c>
      <c r="AB1155" s="6" t="str">
        <f>_xlfn.XLOOKUP(C1155,[2]CMg!$I$4:$I$106,[2]CMg!$M$4:$M$106,"----",0,1)</f>
        <v>----</v>
      </c>
      <c r="AH1155" s="12">
        <f>_xlfn.XLOOKUP($E1155,'[2]Balance económico'!$C:$C,'[2]Balance económico'!$D:$D,"-",0)</f>
        <v>1425177876.8054404</v>
      </c>
      <c r="AI1155" s="12">
        <f>_xlfn.XLOOKUP($E1155,'[2]Balance económico'!$C:$C,'[2]Balance económico'!$E:$E,"-",0)</f>
        <v>1829851866.6927099</v>
      </c>
      <c r="AJ1155" s="12" t="str">
        <f>_xlfn.XLOOKUP($E1155,'[2]Balance económico'!$C:$C,'[2]Balance económico'!$F:$F,"-",0)</f>
        <v>----</v>
      </c>
      <c r="AK1155" s="6" t="str">
        <f t="shared" si="55"/>
        <v>PPA</v>
      </c>
      <c r="AL1155" s="12" t="str" cm="1">
        <f t="array" ref="AL1155">IFERROR((X1155*[2]!Tabla2[Bloque A] + 'BD Centrales 2025'!Y1114*[2]!Tabla2[Bloque B] + 'BD Centrales 2025'!Z1114*[2]!Tabla2[Bloque C])*#REF!,"-")</f>
        <v>-</v>
      </c>
      <c r="AM1155" s="12" t="str">
        <f t="shared" si="56"/>
        <v>-</v>
      </c>
      <c r="AN1155" s="12">
        <f>IFERROR((AH1155+AI1155+AJ1155)/(SUMIFS($W$2:$W$1194,$E$2:$E$1194,E1155)*1000*#REF!),0)</f>
        <v>0</v>
      </c>
    </row>
    <row r="1156" spans="1:40" ht="14.4" x14ac:dyDescent="0.3">
      <c r="A1156" s="7">
        <v>2374</v>
      </c>
      <c r="B1156" s="7" t="s">
        <v>5059</v>
      </c>
      <c r="C1156" s="8" t="s">
        <v>5060</v>
      </c>
      <c r="D1156" s="6" t="s">
        <v>1516</v>
      </c>
      <c r="E1156" s="6" t="str">
        <f>_xlfn.XLOOKUP(D1156,'[2]Coordinados SEN'!$A:$A,'[2]Coordinados SEN'!$B:$B,"-",0)</f>
        <v>77.470.122-2</v>
      </c>
      <c r="F1156" s="6" t="s">
        <v>5061</v>
      </c>
      <c r="G1156" s="6">
        <f t="shared" si="54"/>
        <v>13</v>
      </c>
      <c r="H1156" s="6" t="s">
        <v>5062</v>
      </c>
      <c r="I1156" s="6" t="s">
        <v>5063</v>
      </c>
      <c r="J1156" s="6" t="str">
        <f>_xlfn.XLOOKUP(I1156,'[2]Barras CMg'!$E$2:$E$1527,'[2]Barras CMg'!$A$2:$A$1527,"------",0,1)</f>
        <v>------</v>
      </c>
      <c r="K1156" s="6" t="s">
        <v>397</v>
      </c>
      <c r="L1156" s="6">
        <v>2025</v>
      </c>
      <c r="M1156" s="6" t="s">
        <v>495</v>
      </c>
      <c r="N1156" s="6" t="s">
        <v>496</v>
      </c>
      <c r="O1156" s="6" t="s">
        <v>213</v>
      </c>
      <c r="P1156" s="6" t="s">
        <v>497</v>
      </c>
      <c r="Q1156" s="6" t="s">
        <v>557</v>
      </c>
      <c r="R1156" s="6" t="s">
        <v>557</v>
      </c>
      <c r="S1156" s="6" t="s">
        <v>51</v>
      </c>
      <c r="T1156" s="9" t="s">
        <v>5064</v>
      </c>
      <c r="U1156" s="10">
        <v>3.0049999999999999</v>
      </c>
      <c r="V1156" s="10">
        <v>3</v>
      </c>
      <c r="W1156" s="11" t="e">
        <f>_xlfn.XLOOKUP(C1156,#REF!,#REF!,"S/I",0)</f>
        <v>#REF!</v>
      </c>
      <c r="X1156" s="11" t="str">
        <f>_xlfn.XLOOKUP($D1156,[2]Retiros_dinamica!$F:$F,[2]Retiros_dinamica!B:B,"S/I",0)</f>
        <v>S/I</v>
      </c>
      <c r="Y1156" s="11" t="str">
        <f>_xlfn.XLOOKUP($D1156,[2]Retiros_dinamica!$F:$F,[2]Retiros_dinamica!C:C,"S/I",0)</f>
        <v>S/I</v>
      </c>
      <c r="Z1156" s="11" t="str">
        <f>_xlfn.XLOOKUP($D1156,[2]Retiros_dinamica!$F:$F,[2]Retiros_dinamica!D:D,"S/I",0)</f>
        <v>S/I</v>
      </c>
      <c r="AA1156" s="11" t="str">
        <f>_xlfn.XLOOKUP($D1156,[2]Retiros_dinamica!$F:$F,[2]Retiros_dinamica!E:E,"S/I",0)</f>
        <v>S/I</v>
      </c>
      <c r="AB1156" s="6" t="str">
        <f>_xlfn.XLOOKUP(C1156,[2]CMg!$I$4:$I$106,[2]CMg!$M$4:$M$106,"----",0,1)</f>
        <v>----</v>
      </c>
      <c r="AC1156" s="6" t="str">
        <f>_xlfn.XLOOKUP(C1156,[2]CMg!$A$4:$A$106,[2]CMg!$B$4:$B$106,"----",0,1)</f>
        <v>----</v>
      </c>
      <c r="AD1156" s="6" t="str">
        <f>_xlfn.XLOOKUP(C1156,'[3]Promedio solar Cmg'!$A$4:$A$106,'[3]Promedio solar Cmg'!$B$4:$B$106,"----",0,1)</f>
        <v>----</v>
      </c>
      <c r="AH1156" s="12">
        <f>_xlfn.XLOOKUP($E1156,'[2]Balance económico'!$C:$C,'[2]Balance económico'!$D:$D,"-",0)</f>
        <v>3983860161.5681372</v>
      </c>
      <c r="AI1156" s="12">
        <f>_xlfn.XLOOKUP($E1156,'[2]Balance económico'!$C:$C,'[2]Balance económico'!$E:$E,"-",0)</f>
        <v>507070439.71579993</v>
      </c>
      <c r="AJ1156" s="12" t="str">
        <f>_xlfn.XLOOKUP($E1156,'[2]Balance económico'!$C:$C,'[2]Balance económico'!$F:$F,"-",0)</f>
        <v>----</v>
      </c>
      <c r="AK1156" s="6" t="str">
        <f t="shared" si="55"/>
        <v>PPA</v>
      </c>
      <c r="AL1156" s="12" t="str" cm="1">
        <f t="array" ref="AL1156">IFERROR((X1156*[2]!Tabla2[Bloque A] + 'BD Centrales 2025'!Y528*[2]!Tabla2[Bloque B] + 'BD Centrales 2025'!Z528*[2]!Tabla2[Bloque C])*#REF!,"-")</f>
        <v>-</v>
      </c>
      <c r="AM1156" s="12" t="str">
        <f t="shared" si="56"/>
        <v>-</v>
      </c>
      <c r="AN1156" s="12">
        <f>IFERROR((AH1156+AI1156+AJ1156)/(SUMIFS($W$2:$W$1194,$E$2:$E$1194,E1156)*1000*#REF!),0)</f>
        <v>0</v>
      </c>
    </row>
    <row r="1157" spans="1:40" ht="14.4" x14ac:dyDescent="0.3">
      <c r="A1157" s="7">
        <v>2375</v>
      </c>
      <c r="B1157" s="7" t="s">
        <v>5065</v>
      </c>
      <c r="C1157" s="8" t="s">
        <v>5066</v>
      </c>
      <c r="D1157" s="6" t="s">
        <v>1908</v>
      </c>
      <c r="E1157" s="6" t="str">
        <f>_xlfn.XLOOKUP(D1157,'[2]Coordinados SEN'!$A:$A,'[2]Coordinados SEN'!$B:$B,"-",0)</f>
        <v>77.542.606-3</v>
      </c>
      <c r="F1157" s="6" t="s">
        <v>5067</v>
      </c>
      <c r="G1157" s="6">
        <f t="shared" si="54"/>
        <v>15</v>
      </c>
      <c r="H1157" s="6" t="s">
        <v>5068</v>
      </c>
      <c r="I1157" s="6" t="s">
        <v>5068</v>
      </c>
      <c r="J1157" s="6" t="str">
        <f>_xlfn.XLOOKUP(I1157,'[2]Barras CMg'!$E$2:$E$1527,'[2]Barras CMg'!$A$2:$A$1527,"------",0,1)</f>
        <v>------</v>
      </c>
      <c r="K1157" s="6" t="s">
        <v>397</v>
      </c>
      <c r="L1157" s="6">
        <v>2025</v>
      </c>
      <c r="M1157" s="6" t="s">
        <v>495</v>
      </c>
      <c r="N1157" s="6" t="s">
        <v>496</v>
      </c>
      <c r="O1157" s="6" t="s">
        <v>213</v>
      </c>
      <c r="P1157" s="6" t="s">
        <v>90</v>
      </c>
      <c r="Q1157" s="6" t="s">
        <v>97</v>
      </c>
      <c r="R1157" s="6" t="s">
        <v>1725</v>
      </c>
      <c r="S1157" s="6" t="s">
        <v>51</v>
      </c>
      <c r="T1157" s="9" t="s">
        <v>5069</v>
      </c>
      <c r="U1157" s="10">
        <v>9.0045000000000002</v>
      </c>
      <c r="V1157" s="10">
        <v>3.35</v>
      </c>
      <c r="W1157" s="11" t="e">
        <f>_xlfn.XLOOKUP(C1157,#REF!,#REF!,"S/I",0)</f>
        <v>#REF!</v>
      </c>
      <c r="X1157" s="11" t="str">
        <f>_xlfn.XLOOKUP($D1157,[2]Retiros_dinamica!$F:$F,[2]Retiros_dinamica!B:B,"S/I",0)</f>
        <v>S/I</v>
      </c>
      <c r="Y1157" s="11" t="str">
        <f>_xlfn.XLOOKUP($D1157,[2]Retiros_dinamica!$F:$F,[2]Retiros_dinamica!C:C,"S/I",0)</f>
        <v>S/I</v>
      </c>
      <c r="Z1157" s="11" t="str">
        <f>_xlfn.XLOOKUP($D1157,[2]Retiros_dinamica!$F:$F,[2]Retiros_dinamica!D:D,"S/I",0)</f>
        <v>S/I</v>
      </c>
      <c r="AA1157" s="11" t="str">
        <f>_xlfn.XLOOKUP($D1157,[2]Retiros_dinamica!$F:$F,[2]Retiros_dinamica!E:E,"S/I",0)</f>
        <v>S/I</v>
      </c>
      <c r="AB1157" s="6" t="str">
        <f>_xlfn.XLOOKUP(C1157,[2]CMg!$I$4:$I$106,[2]CMg!$M$4:$M$106,"----",0,1)</f>
        <v>----</v>
      </c>
      <c r="AC1157" s="6" t="str">
        <f>_xlfn.XLOOKUP(C1157,[2]CMg!$A$4:$A$106,[2]CMg!$B$4:$B$106,"----",0,1)</f>
        <v>----</v>
      </c>
      <c r="AD1157" s="6" t="str">
        <f>_xlfn.XLOOKUP(C1157,'[3]Promedio solar Cmg'!$A$4:$A$106,'[3]Promedio solar Cmg'!$B$4:$B$106,"----",0,1)</f>
        <v>----</v>
      </c>
      <c r="AH1157" s="12">
        <f>_xlfn.XLOOKUP($E1157,'[2]Balance económico'!$C:$C,'[2]Balance económico'!$D:$D,"-",0)</f>
        <v>5234278909.4674969</v>
      </c>
      <c r="AI1157" s="12">
        <f>_xlfn.XLOOKUP($E1157,'[2]Balance económico'!$C:$C,'[2]Balance económico'!$E:$E,"-",0)</f>
        <v>612986473.29659998</v>
      </c>
      <c r="AJ1157" s="12" t="str">
        <f>_xlfn.XLOOKUP($E1157,'[2]Balance económico'!$C:$C,'[2]Balance económico'!$F:$F,"-",0)</f>
        <v>----</v>
      </c>
      <c r="AK1157" s="6" t="str">
        <f t="shared" si="55"/>
        <v>PPA</v>
      </c>
      <c r="AL1157" s="12" t="str" cm="1">
        <f t="array" ref="AL1157">IFERROR((X1157*[2]!Tabla2[Bloque A] + 'BD Centrales 2025'!Y573*[2]!Tabla2[Bloque B] + 'BD Centrales 2025'!Z573*[2]!Tabla2[Bloque C])*#REF!,"-")</f>
        <v>-</v>
      </c>
      <c r="AM1157" s="12" t="str">
        <f t="shared" si="56"/>
        <v>-</v>
      </c>
      <c r="AN1157" s="12">
        <f>IFERROR((AH1157+AI1157+AJ1157)/(SUMIFS($W$2:$W$1194,$E$2:$E$1194,E1157)*1000*#REF!),0)</f>
        <v>0</v>
      </c>
    </row>
    <row r="1158" spans="1:40" ht="14.4" x14ac:dyDescent="0.3">
      <c r="A1158" s="7">
        <v>2376</v>
      </c>
      <c r="B1158" s="7" t="s">
        <v>5083</v>
      </c>
      <c r="C1158" s="8" t="s">
        <v>5084</v>
      </c>
      <c r="D1158" s="6" t="s">
        <v>3219</v>
      </c>
      <c r="E1158" s="6" t="str">
        <f>_xlfn.XLOOKUP(D1158,'[2]Coordinados SEN'!$A:$A,'[2]Coordinados SEN'!$B:$B,"-",0)</f>
        <v>77.898.543-8</v>
      </c>
      <c r="F1158" s="6" t="s">
        <v>5085</v>
      </c>
      <c r="G1158" s="6">
        <f t="shared" si="54"/>
        <v>11</v>
      </c>
      <c r="H1158" s="6" t="s">
        <v>5086</v>
      </c>
      <c r="I1158" s="6" t="s">
        <v>5086</v>
      </c>
      <c r="J1158" s="6" t="str">
        <f>_xlfn.XLOOKUP(I1158,'[2]Barras CMg'!$E$2:$E$1527,'[2]Barras CMg'!$A$2:$A$1527,"------",0,1)</f>
        <v>------</v>
      </c>
      <c r="K1158" s="6" t="s">
        <v>397</v>
      </c>
      <c r="L1158" s="6">
        <v>2025</v>
      </c>
      <c r="M1158" s="6" t="s">
        <v>495</v>
      </c>
      <c r="N1158" s="6" t="s">
        <v>496</v>
      </c>
      <c r="O1158" s="6" t="s">
        <v>213</v>
      </c>
      <c r="P1158" s="6" t="s">
        <v>164</v>
      </c>
      <c r="Q1158" s="6" t="s">
        <v>221</v>
      </c>
      <c r="R1158" s="6" t="s">
        <v>221</v>
      </c>
      <c r="S1158" s="6" t="s">
        <v>51</v>
      </c>
      <c r="T1158" s="9" t="s">
        <v>5058</v>
      </c>
      <c r="U1158" s="10">
        <v>9.0090000000000003</v>
      </c>
      <c r="V1158" s="10">
        <v>0.82499999999999996</v>
      </c>
      <c r="W1158" s="11" t="e">
        <f>_xlfn.XLOOKUP(C1158,#REF!,#REF!,"S/I",0)</f>
        <v>#REF!</v>
      </c>
      <c r="X1158" s="11" t="str">
        <f>_xlfn.XLOOKUP($D1158,[2]Retiros_dinamica!$F:$F,[2]Retiros_dinamica!B:B,"S/I",0)</f>
        <v>S/I</v>
      </c>
      <c r="Y1158" s="11" t="str">
        <f>_xlfn.XLOOKUP($D1158,[2]Retiros_dinamica!$F:$F,[2]Retiros_dinamica!C:C,"S/I",0)</f>
        <v>S/I</v>
      </c>
      <c r="Z1158" s="11" t="str">
        <f>_xlfn.XLOOKUP($D1158,[2]Retiros_dinamica!$F:$F,[2]Retiros_dinamica!D:D,"S/I",0)</f>
        <v>S/I</v>
      </c>
      <c r="AA1158" s="11" t="str">
        <f>_xlfn.XLOOKUP($D1158,[2]Retiros_dinamica!$F:$F,[2]Retiros_dinamica!E:E,"S/I",0)</f>
        <v>S/I</v>
      </c>
      <c r="AB1158" s="6" t="str">
        <f>_xlfn.XLOOKUP(C1158,[2]CMg!$I$4:$I$106,[2]CMg!$M$4:$M$106,"----",0,1)</f>
        <v>----</v>
      </c>
      <c r="AC1158" s="6" t="str">
        <f>_xlfn.XLOOKUP(C1158,[2]CMg!$A$4:$A$106,[2]CMg!$B$4:$B$106,"----",0,1)</f>
        <v>----</v>
      </c>
      <c r="AD1158" s="6" t="str">
        <f>_xlfn.XLOOKUP(C1158,'[3]Promedio solar Cmg'!$A$4:$A$106,'[3]Promedio solar Cmg'!$B$4:$B$106,"----",0,1)</f>
        <v>----</v>
      </c>
      <c r="AH1158" s="12">
        <f>_xlfn.XLOOKUP($E1158,'[2]Balance económico'!$C:$C,'[2]Balance económico'!$D:$D,"-",0)</f>
        <v>4396731110.997694</v>
      </c>
      <c r="AI1158" s="12">
        <f>_xlfn.XLOOKUP($E1158,'[2]Balance económico'!$C:$C,'[2]Balance económico'!$E:$E,"-",0)</f>
        <v>523994600.26060003</v>
      </c>
      <c r="AJ1158" s="12" t="str">
        <f>_xlfn.XLOOKUP($E1158,'[2]Balance económico'!$C:$C,'[2]Balance económico'!$F:$F,"-",0)</f>
        <v>----</v>
      </c>
      <c r="AK1158" s="6" t="str">
        <f t="shared" si="55"/>
        <v>PPA</v>
      </c>
      <c r="AL1158" s="12" t="str" cm="1">
        <f t="array" ref="AL1158">IFERROR((X1158*[2]!Tabla2[Bloque A] + 'BD Centrales 2025'!Y550*[2]!Tabla2[Bloque B] + 'BD Centrales 2025'!Z550*[2]!Tabla2[Bloque C])*#REF!,"-")</f>
        <v>-</v>
      </c>
      <c r="AM1158" s="12" t="str">
        <f t="shared" si="56"/>
        <v>-</v>
      </c>
      <c r="AN1158" s="12">
        <f>IFERROR((AH1158+AI1158+AJ1158)/(SUMIFS($W$2:$W$1194,$E$2:$E$1194,E1158)*1000*#REF!),0)</f>
        <v>0</v>
      </c>
    </row>
    <row r="1159" spans="1:40" ht="14.4" x14ac:dyDescent="0.3">
      <c r="A1159" s="7">
        <v>2377</v>
      </c>
      <c r="B1159" s="7" t="s">
        <v>5087</v>
      </c>
      <c r="C1159" s="8" t="s">
        <v>5088</v>
      </c>
      <c r="D1159" s="6" t="s">
        <v>5089</v>
      </c>
      <c r="E1159" s="6" t="str">
        <f>_xlfn.XLOOKUP(D1159,'[2]Coordinados SEN'!$A:$A,'[2]Coordinados SEN'!$B:$B,"-",0)</f>
        <v>77.057.525-7</v>
      </c>
      <c r="F1159" s="6" t="s">
        <v>5089</v>
      </c>
      <c r="G1159" s="6">
        <f t="shared" si="54"/>
        <v>1</v>
      </c>
      <c r="H1159" s="6" t="s">
        <v>5090</v>
      </c>
      <c r="I1159" s="6" t="s">
        <v>5091</v>
      </c>
      <c r="J1159" s="6" t="str">
        <f>_xlfn.XLOOKUP(I1159,'[2]Barras CMg'!$E$2:$E$1527,'[2]Barras CMg'!$A$2:$A$1527,"------",0,1)</f>
        <v>------</v>
      </c>
      <c r="K1159" s="6" t="s">
        <v>397</v>
      </c>
      <c r="L1159" s="6">
        <v>2025</v>
      </c>
      <c r="M1159" s="6" t="s">
        <v>495</v>
      </c>
      <c r="N1159" s="6" t="s">
        <v>496</v>
      </c>
      <c r="O1159" s="6" t="s">
        <v>213</v>
      </c>
      <c r="P1159" s="6" t="s">
        <v>362</v>
      </c>
      <c r="Q1159" s="6" t="s">
        <v>363</v>
      </c>
      <c r="R1159" s="6" t="s">
        <v>2318</v>
      </c>
      <c r="S1159" s="6" t="s">
        <v>51</v>
      </c>
      <c r="T1159" s="9" t="s">
        <v>5092</v>
      </c>
      <c r="U1159" s="10">
        <v>3.0045000000000002</v>
      </c>
      <c r="V1159" s="10">
        <v>3</v>
      </c>
      <c r="W1159" s="11" t="e">
        <f>_xlfn.XLOOKUP(C1159,#REF!,#REF!,"S/I",0)</f>
        <v>#REF!</v>
      </c>
      <c r="X1159" s="11" t="str">
        <f>_xlfn.XLOOKUP($D1159,[2]Retiros_dinamica!$F:$F,[2]Retiros_dinamica!B:B,"S/I",0)</f>
        <v>S/I</v>
      </c>
      <c r="Y1159" s="11" t="str">
        <f>_xlfn.XLOOKUP($D1159,[2]Retiros_dinamica!$F:$F,[2]Retiros_dinamica!C:C,"S/I",0)</f>
        <v>S/I</v>
      </c>
      <c r="Z1159" s="11" t="str">
        <f>_xlfn.XLOOKUP($D1159,[2]Retiros_dinamica!$F:$F,[2]Retiros_dinamica!D:D,"S/I",0)</f>
        <v>S/I</v>
      </c>
      <c r="AA1159" s="11" t="str">
        <f>_xlfn.XLOOKUP($D1159,[2]Retiros_dinamica!$F:$F,[2]Retiros_dinamica!E:E,"S/I",0)</f>
        <v>S/I</v>
      </c>
      <c r="AB1159" s="6" t="str">
        <f>_xlfn.XLOOKUP(C1159,[2]CMg!$I$4:$I$106,[2]CMg!$M$4:$M$106,"----",0,1)</f>
        <v>----</v>
      </c>
      <c r="AC1159" s="6" t="str">
        <f>_xlfn.XLOOKUP(C1159,[2]CMg!$A$4:$A$106,[2]CMg!$B$4:$B$106,"----",0,1)</f>
        <v>----</v>
      </c>
      <c r="AD1159" s="6" t="str">
        <f>_xlfn.XLOOKUP(C1159,'[3]Promedio solar Cmg'!$A$4:$A$106,'[3]Promedio solar Cmg'!$B$4:$B$106,"----",0,1)</f>
        <v>----</v>
      </c>
      <c r="AH1159" s="12">
        <f>_xlfn.XLOOKUP($E1159,'[2]Balance económico'!$C:$C,'[2]Balance económico'!$D:$D,"-",0)</f>
        <v>4804434.7815699996</v>
      </c>
      <c r="AI1159" s="12">
        <f>_xlfn.XLOOKUP($E1159,'[2]Balance económico'!$C:$C,'[2]Balance económico'!$E:$E,"-",0)</f>
        <v>4501791.6900000004</v>
      </c>
      <c r="AJ1159" s="12" t="str">
        <f>_xlfn.XLOOKUP($E1159,'[2]Balance económico'!$C:$C,'[2]Balance económico'!$F:$F,"-",0)</f>
        <v>----</v>
      </c>
      <c r="AK1159" s="6" t="str">
        <f t="shared" si="55"/>
        <v>PPA</v>
      </c>
      <c r="AL1159" s="12" t="str" cm="1">
        <f t="array" ref="AL1159">IFERROR((X1159*[2]!Tabla2[Bloque A] + 'BD Centrales 2025'!Y117*[2]!Tabla2[Bloque B] + 'BD Centrales 2025'!Z117*[2]!Tabla2[Bloque C])*#REF!,"-")</f>
        <v>-</v>
      </c>
      <c r="AM1159" s="12" t="str">
        <f t="shared" si="56"/>
        <v>-</v>
      </c>
      <c r="AN1159" s="12">
        <f>IFERROR((AH1159+AI1159+AJ1159)/(SUMIFS($W$2:$W$1194,$E$2:$E$1194,E1159)*1000*#REF!),0)</f>
        <v>0</v>
      </c>
    </row>
    <row r="1160" spans="1:40" ht="14.4" x14ac:dyDescent="0.3">
      <c r="A1160" s="7">
        <v>2379</v>
      </c>
      <c r="B1160" s="7" t="s">
        <v>3548</v>
      </c>
      <c r="C1160" s="8" t="s">
        <v>3549</v>
      </c>
      <c r="D1160" s="6" t="s">
        <v>64</v>
      </c>
      <c r="E1160" s="6" t="str">
        <f>_xlfn.XLOOKUP(D1160,'[2]Coordinados SEN'!$A:$A,'[2]Coordinados SEN'!$B:$B,"-",0)</f>
        <v>96.505.760-9</v>
      </c>
      <c r="F1160" s="6" t="s">
        <v>64</v>
      </c>
      <c r="G1160" s="6">
        <f t="shared" si="54"/>
        <v>29</v>
      </c>
      <c r="H1160" s="6" t="s">
        <v>3550</v>
      </c>
      <c r="I1160" s="13" t="s">
        <v>3546</v>
      </c>
      <c r="J1160" s="6" t="str">
        <f>_xlfn.XLOOKUP(I1160,'[2]Barras CMg'!$E$2:$E$1527,'[2]Barras CMg'!$A$2:$A$1527,"------",0,1)</f>
        <v>JADRESIC______220</v>
      </c>
      <c r="K1160" s="6">
        <v>70</v>
      </c>
      <c r="L1160" s="6">
        <v>2025</v>
      </c>
      <c r="M1160" s="6" t="s">
        <v>211</v>
      </c>
      <c r="N1160" s="6" t="s">
        <v>212</v>
      </c>
      <c r="O1160" s="6" t="s">
        <v>47</v>
      </c>
      <c r="P1160" s="6" t="s">
        <v>48</v>
      </c>
      <c r="Q1160" s="6" t="s">
        <v>48</v>
      </c>
      <c r="R1160" s="6" t="s">
        <v>587</v>
      </c>
      <c r="S1160" s="6" t="s">
        <v>51</v>
      </c>
      <c r="T1160" s="9" t="s">
        <v>3551</v>
      </c>
      <c r="U1160" s="10">
        <v>371.29489999999998</v>
      </c>
      <c r="V1160" s="10">
        <v>364.4452</v>
      </c>
      <c r="W1160" s="11" t="e">
        <f>_xlfn.XLOOKUP(C1160,#REF!,#REF!,"S/I",0)</f>
        <v>#REF!</v>
      </c>
      <c r="X1160" s="11">
        <f>_xlfn.XLOOKUP($D1160,[2]Retiros_dinamica!$F:$F,[2]Retiros_dinamica!B:B,"S/I",0)</f>
        <v>3718226.0598297678</v>
      </c>
      <c r="Y1160" s="11">
        <f>_xlfn.XLOOKUP($D1160,[2]Retiros_dinamica!$F:$F,[2]Retiros_dinamica!C:C,"S/I",0)</f>
        <v>3629256.6101904032</v>
      </c>
      <c r="Z1160" s="11">
        <f>_xlfn.XLOOKUP($D1160,[2]Retiros_dinamica!$F:$F,[2]Retiros_dinamica!D:D,"S/I",0)</f>
        <v>1641521.734171205</v>
      </c>
      <c r="AA1160" s="11">
        <f>_xlfn.XLOOKUP($D1160,[2]Retiros_dinamica!$F:$F,[2]Retiros_dinamica!E:E,"S/I",0)</f>
        <v>8989004.4041913748</v>
      </c>
      <c r="AB1160" s="6" t="str">
        <f>_xlfn.XLOOKUP(C1160,[2]CMg!$I$4:$I$106,[2]CMg!$M$4:$M$106,"----",0,1)</f>
        <v>----</v>
      </c>
      <c r="AC1160" s="6" t="str">
        <f>_xlfn.XLOOKUP(C1160,[2]CMg!$A$4:$A$106,[2]CMg!$B$4:$B$106,"----",0,1)</f>
        <v>----</v>
      </c>
      <c r="AD1160" s="6" t="str">
        <f>_xlfn.XLOOKUP(C1160,'[3]Promedio solar Cmg'!$A$4:$A$106,'[3]Promedio solar Cmg'!$B$4:$B$106,"----",0,1)</f>
        <v>----</v>
      </c>
      <c r="AH1160" s="12">
        <f>_xlfn.XLOOKUP($E1160,'[2]Balance económico'!$C:$C,'[2]Balance económico'!$D:$D,"-",0)</f>
        <v>-1345248975.5315018</v>
      </c>
      <c r="AI1160" s="12">
        <f>_xlfn.XLOOKUP($E1160,'[2]Balance económico'!$C:$C,'[2]Balance económico'!$E:$E,"-",0)</f>
        <v>1898616992.9867737</v>
      </c>
      <c r="AJ1160" s="12">
        <f>_xlfn.XLOOKUP($E1160,'[2]Balance económico'!$C:$C,'[2]Balance económico'!$F:$F,"-",0)</f>
        <v>30881173149.204327</v>
      </c>
      <c r="AK1160" s="6" t="str">
        <f t="shared" si="55"/>
        <v>PPA</v>
      </c>
      <c r="AL1160" s="12" t="str" cm="1">
        <f t="array" ref="AL1160">IFERROR((X1160*[2]!Tabla2[Bloque A] + 'BD Centrales 2025'!Y645*[2]!Tabla2[Bloque B] + 'BD Centrales 2025'!Z645*[2]!Tabla2[Bloque C])*#REF!,"-")</f>
        <v>-</v>
      </c>
      <c r="AM1160" s="12" t="str">
        <f t="shared" si="56"/>
        <v>-</v>
      </c>
      <c r="AN1160" s="12">
        <f>IFERROR((AH1160+AI1160+AJ1160)/(SUMIFS($W$2:$W$1194,$E$2:$E$1194,E1160)*1000*#REF!),0)</f>
        <v>0</v>
      </c>
    </row>
    <row r="1161" spans="1:40" ht="14.4" x14ac:dyDescent="0.3">
      <c r="A1161" s="7">
        <v>2381</v>
      </c>
      <c r="B1161" s="7" t="s">
        <v>5093</v>
      </c>
      <c r="C1161" s="8" t="s">
        <v>5094</v>
      </c>
      <c r="D1161" s="6" t="s">
        <v>3766</v>
      </c>
      <c r="E1161" s="6" t="str">
        <f>_xlfn.XLOOKUP(D1161,'[2]Coordinados SEN'!$A:$A,'[2]Coordinados SEN'!$B:$B,"-",0)</f>
        <v>77.447.115-4</v>
      </c>
      <c r="F1161" s="6" t="s">
        <v>5095</v>
      </c>
      <c r="G1161" s="6">
        <f t="shared" si="54"/>
        <v>10</v>
      </c>
      <c r="H1161" s="6" t="s">
        <v>5096</v>
      </c>
      <c r="I1161" s="6" t="s">
        <v>5096</v>
      </c>
      <c r="J1161" s="6" t="str">
        <f>_xlfn.XLOOKUP(I1161,'[2]Barras CMg'!$E$2:$E$1527,'[2]Barras CMg'!$A$2:$A$1527,"------",0,1)</f>
        <v>------</v>
      </c>
      <c r="K1161" s="6" t="s">
        <v>397</v>
      </c>
      <c r="L1161" s="6">
        <v>2025</v>
      </c>
      <c r="M1161" s="6" t="s">
        <v>495</v>
      </c>
      <c r="N1161" s="6" t="s">
        <v>496</v>
      </c>
      <c r="O1161" s="6" t="s">
        <v>213</v>
      </c>
      <c r="P1161" s="6" t="s">
        <v>106</v>
      </c>
      <c r="Q1161" s="6" t="s">
        <v>243</v>
      </c>
      <c r="R1161" s="6" t="s">
        <v>1835</v>
      </c>
      <c r="S1161" s="6" t="s">
        <v>51</v>
      </c>
      <c r="T1161" s="9" t="s">
        <v>4846</v>
      </c>
      <c r="U1161" s="10">
        <v>9.0250000000000004</v>
      </c>
      <c r="V1161" s="10">
        <v>2.15</v>
      </c>
      <c r="W1161" s="11" t="e">
        <f>_xlfn.XLOOKUP(C1161,#REF!,#REF!,"S/I",0)</f>
        <v>#REF!</v>
      </c>
      <c r="X1161" s="11" t="str">
        <f>_xlfn.XLOOKUP($D1161,[2]Retiros_dinamica!$F:$F,[2]Retiros_dinamica!B:B,"S/I",0)</f>
        <v>S/I</v>
      </c>
      <c r="Y1161" s="11" t="str">
        <f>_xlfn.XLOOKUP($D1161,[2]Retiros_dinamica!$F:$F,[2]Retiros_dinamica!C:C,"S/I",0)</f>
        <v>S/I</v>
      </c>
      <c r="Z1161" s="11" t="str">
        <f>_xlfn.XLOOKUP($D1161,[2]Retiros_dinamica!$F:$F,[2]Retiros_dinamica!D:D,"S/I",0)</f>
        <v>S/I</v>
      </c>
      <c r="AA1161" s="11" t="str">
        <f>_xlfn.XLOOKUP($D1161,[2]Retiros_dinamica!$F:$F,[2]Retiros_dinamica!E:E,"S/I",0)</f>
        <v>S/I</v>
      </c>
      <c r="AB1161" s="6" t="str">
        <f>_xlfn.XLOOKUP(C1161,[2]CMg!$I$4:$I$106,[2]CMg!$M$4:$M$106,"----",0,1)</f>
        <v>----</v>
      </c>
      <c r="AC1161" s="6" t="str">
        <f>_xlfn.XLOOKUP(C1161,[2]CMg!$A$4:$A$106,[2]CMg!$B$4:$B$106,"----",0,1)</f>
        <v>----</v>
      </c>
      <c r="AD1161" s="6" t="str">
        <f>_xlfn.XLOOKUP(C1161,'[3]Promedio solar Cmg'!$A$4:$A$106,'[3]Promedio solar Cmg'!$B$4:$B$106,"----",0,1)</f>
        <v>----</v>
      </c>
      <c r="AH1161" s="12">
        <f>_xlfn.XLOOKUP($E1161,'[2]Balance económico'!$C:$C,'[2]Balance económico'!$D:$D,"-",0)</f>
        <v>6121230481.2587566</v>
      </c>
      <c r="AI1161" s="12">
        <f>_xlfn.XLOOKUP($E1161,'[2]Balance económico'!$C:$C,'[2]Balance económico'!$E:$E,"-",0)</f>
        <v>651127947.40969992</v>
      </c>
      <c r="AJ1161" s="12" t="str">
        <f>_xlfn.XLOOKUP($E1161,'[2]Balance económico'!$C:$C,'[2]Balance económico'!$F:$F,"-",0)</f>
        <v>----</v>
      </c>
      <c r="AK1161" s="6" t="str">
        <f t="shared" si="55"/>
        <v>PPA</v>
      </c>
      <c r="AL1161" s="12" t="str" cm="1">
        <f t="array" ref="AL1161">IFERROR((X1161*[2]!Tabla2[Bloque A] + 'BD Centrales 2025'!Y585*[2]!Tabla2[Bloque B] + 'BD Centrales 2025'!Z585*[2]!Tabla2[Bloque C])*#REF!,"-")</f>
        <v>-</v>
      </c>
      <c r="AM1161" s="12" t="str">
        <f t="shared" si="56"/>
        <v>-</v>
      </c>
      <c r="AN1161" s="12">
        <f>IFERROR((AH1161+AI1161+AJ1161)/(SUMIFS($W$2:$W$1194,$E$2:$E$1194,E1161)*1000*#REF!),0)</f>
        <v>0</v>
      </c>
    </row>
    <row r="1162" spans="1:40" ht="14.4" x14ac:dyDescent="0.3">
      <c r="A1162" s="7">
        <v>2382</v>
      </c>
      <c r="B1162" s="7" t="s">
        <v>5097</v>
      </c>
      <c r="C1162" s="8" t="s">
        <v>5098</v>
      </c>
      <c r="D1162" s="6" t="s">
        <v>3219</v>
      </c>
      <c r="E1162" s="6" t="str">
        <f>_xlfn.XLOOKUP(D1162,'[2]Coordinados SEN'!$A:$A,'[2]Coordinados SEN'!$B:$B,"-",0)</f>
        <v>77.898.543-8</v>
      </c>
      <c r="F1162" s="6" t="s">
        <v>5099</v>
      </c>
      <c r="G1162" s="6">
        <f t="shared" si="54"/>
        <v>11</v>
      </c>
      <c r="H1162" s="6" t="s">
        <v>5100</v>
      </c>
      <c r="I1162" s="6" t="s">
        <v>5101</v>
      </c>
      <c r="J1162" s="6" t="str">
        <f>_xlfn.XLOOKUP(I1162,'[2]Barras CMg'!$E$2:$E$1527,'[2]Barras CMg'!$A$2:$A$1527,"------",0,1)</f>
        <v>------</v>
      </c>
      <c r="K1162" s="6" t="s">
        <v>397</v>
      </c>
      <c r="L1162" s="6">
        <v>2025</v>
      </c>
      <c r="M1162" s="6" t="s">
        <v>495</v>
      </c>
      <c r="N1162" s="6" t="s">
        <v>496</v>
      </c>
      <c r="O1162" s="6" t="s">
        <v>213</v>
      </c>
      <c r="P1162" s="6" t="s">
        <v>477</v>
      </c>
      <c r="Q1162" s="6" t="s">
        <v>478</v>
      </c>
      <c r="R1162" s="6" t="s">
        <v>714</v>
      </c>
      <c r="S1162" s="6" t="s">
        <v>51</v>
      </c>
      <c r="T1162" s="9" t="s">
        <v>5037</v>
      </c>
      <c r="U1162" s="10">
        <v>3</v>
      </c>
      <c r="V1162" s="10">
        <v>2.9950000000000001</v>
      </c>
      <c r="W1162" s="11" t="e">
        <f>_xlfn.XLOOKUP(C1162,#REF!,#REF!,"S/I",0)</f>
        <v>#REF!</v>
      </c>
      <c r="X1162" s="11" t="str">
        <f>_xlfn.XLOOKUP($D1162,[2]Retiros_dinamica!$F:$F,[2]Retiros_dinamica!B:B,"S/I",0)</f>
        <v>S/I</v>
      </c>
      <c r="Y1162" s="11" t="str">
        <f>_xlfn.XLOOKUP($D1162,[2]Retiros_dinamica!$F:$F,[2]Retiros_dinamica!C:C,"S/I",0)</f>
        <v>S/I</v>
      </c>
      <c r="Z1162" s="11" t="str">
        <f>_xlfn.XLOOKUP($D1162,[2]Retiros_dinamica!$F:$F,[2]Retiros_dinamica!D:D,"S/I",0)</f>
        <v>S/I</v>
      </c>
      <c r="AA1162" s="11" t="str">
        <f>_xlfn.XLOOKUP($D1162,[2]Retiros_dinamica!$F:$F,[2]Retiros_dinamica!E:E,"S/I",0)</f>
        <v>S/I</v>
      </c>
      <c r="AB1162" s="6" t="str">
        <f>_xlfn.XLOOKUP(C1162,[2]CMg!$I$4:$I$106,[2]CMg!$M$4:$M$106,"----",0,1)</f>
        <v>----</v>
      </c>
      <c r="AC1162" s="6" t="str">
        <f>_xlfn.XLOOKUP(C1162,[2]CMg!$A$4:$A$106,[2]CMg!$B$4:$B$106,"----",0,1)</f>
        <v>----</v>
      </c>
      <c r="AD1162" s="6" t="str">
        <f>_xlfn.XLOOKUP(C1162,'[3]Promedio solar Cmg'!$A$4:$A$106,'[3]Promedio solar Cmg'!$B$4:$B$106,"----",0,1)</f>
        <v>----</v>
      </c>
      <c r="AH1162" s="12">
        <f>_xlfn.XLOOKUP($E1162,'[2]Balance económico'!$C:$C,'[2]Balance económico'!$D:$D,"-",0)</f>
        <v>4396731110.997694</v>
      </c>
      <c r="AI1162" s="12">
        <f>_xlfn.XLOOKUP($E1162,'[2]Balance económico'!$C:$C,'[2]Balance económico'!$E:$E,"-",0)</f>
        <v>523994600.26060003</v>
      </c>
      <c r="AJ1162" s="12" t="str">
        <f>_xlfn.XLOOKUP($E1162,'[2]Balance económico'!$C:$C,'[2]Balance económico'!$F:$F,"-",0)</f>
        <v>----</v>
      </c>
      <c r="AK1162" s="6" t="str">
        <f t="shared" si="55"/>
        <v>PPA</v>
      </c>
      <c r="AL1162" s="12" t="str" cm="1">
        <f t="array" ref="AL1162">IFERROR((X1162*[2]!Tabla2[Bloque A] + 'BD Centrales 2025'!Y551*[2]!Tabla2[Bloque B] + 'BD Centrales 2025'!Z551*[2]!Tabla2[Bloque C])*#REF!,"-")</f>
        <v>-</v>
      </c>
      <c r="AM1162" s="12" t="str">
        <f t="shared" si="56"/>
        <v>-</v>
      </c>
      <c r="AN1162" s="12">
        <f>IFERROR((AH1162+AI1162+AJ1162)/(SUMIFS($W$2:$W$1194,$E$2:$E$1194,E1162)*1000*#REF!),0)</f>
        <v>0</v>
      </c>
    </row>
    <row r="1163" spans="1:40" ht="14.4" x14ac:dyDescent="0.3">
      <c r="A1163" s="7">
        <v>2383</v>
      </c>
      <c r="B1163" s="7" t="s">
        <v>5102</v>
      </c>
      <c r="C1163" s="8" t="s">
        <v>5103</v>
      </c>
      <c r="D1163" s="6" t="s">
        <v>5104</v>
      </c>
      <c r="E1163" s="6" t="str">
        <f>_xlfn.XLOOKUP(D1163,'[2]Coordinados SEN'!$A:$A,'[2]Coordinados SEN'!$B:$B,"-",0)</f>
        <v>77.084.795-8</v>
      </c>
      <c r="F1163" s="6" t="s">
        <v>5104</v>
      </c>
      <c r="G1163" s="6">
        <f t="shared" si="54"/>
        <v>1</v>
      </c>
      <c r="H1163" s="6" t="s">
        <v>5105</v>
      </c>
      <c r="I1163" s="6" t="s">
        <v>921</v>
      </c>
      <c r="J1163" s="6" t="str">
        <f>_xlfn.XLOOKUP(I1163,'[2]Barras CMg'!$E$2:$E$1527,'[2]Barras CMg'!$A$2:$A$1527,"------",0,1)</f>
        <v>------</v>
      </c>
      <c r="K1163" s="6" t="s">
        <v>397</v>
      </c>
      <c r="L1163" s="6">
        <v>2025</v>
      </c>
      <c r="M1163" s="6" t="s">
        <v>495</v>
      </c>
      <c r="N1163" s="6" t="s">
        <v>496</v>
      </c>
      <c r="O1163" s="6" t="s">
        <v>213</v>
      </c>
      <c r="P1163" s="6" t="s">
        <v>164</v>
      </c>
      <c r="Q1163" s="6" t="s">
        <v>221</v>
      </c>
      <c r="R1163" s="6" t="s">
        <v>1048</v>
      </c>
      <c r="S1163" s="6" t="s">
        <v>51</v>
      </c>
      <c r="T1163" s="9" t="s">
        <v>5106</v>
      </c>
      <c r="U1163" s="10">
        <v>2.91</v>
      </c>
      <c r="V1163" s="10">
        <v>2.9</v>
      </c>
      <c r="W1163" s="11" t="e">
        <f>_xlfn.XLOOKUP(C1163,#REF!,#REF!,"S/I",0)</f>
        <v>#REF!</v>
      </c>
      <c r="X1163" s="11" t="str">
        <f>_xlfn.XLOOKUP($D1163,[2]Retiros_dinamica!$F:$F,[2]Retiros_dinamica!B:B,"S/I",0)</f>
        <v>S/I</v>
      </c>
      <c r="Y1163" s="11" t="str">
        <f>_xlfn.XLOOKUP($D1163,[2]Retiros_dinamica!$F:$F,[2]Retiros_dinamica!C:C,"S/I",0)</f>
        <v>S/I</v>
      </c>
      <c r="Z1163" s="11" t="str">
        <f>_xlfn.XLOOKUP($D1163,[2]Retiros_dinamica!$F:$F,[2]Retiros_dinamica!D:D,"S/I",0)</f>
        <v>S/I</v>
      </c>
      <c r="AA1163" s="11" t="str">
        <f>_xlfn.XLOOKUP($D1163,[2]Retiros_dinamica!$F:$F,[2]Retiros_dinamica!E:E,"S/I",0)</f>
        <v>S/I</v>
      </c>
      <c r="AB1163" s="6" t="str">
        <f>_xlfn.XLOOKUP(C1163,[2]CMg!$I$4:$I$106,[2]CMg!$M$4:$M$106,"----",0,1)</f>
        <v>----</v>
      </c>
      <c r="AC1163" s="6" t="str">
        <f>_xlfn.XLOOKUP(C1163,[2]CMg!$A$4:$A$106,[2]CMg!$B$4:$B$106,"----",0,1)</f>
        <v>----</v>
      </c>
      <c r="AD1163" s="6" t="str">
        <f>_xlfn.XLOOKUP(C1163,'[3]Promedio solar Cmg'!$A$4:$A$106,'[3]Promedio solar Cmg'!$B$4:$B$106,"----",0,1)</f>
        <v>----</v>
      </c>
      <c r="AH1163" s="12">
        <f>_xlfn.XLOOKUP($E1163,'[2]Balance económico'!$C:$C,'[2]Balance económico'!$D:$D,"-",0)</f>
        <v>96615318.516369998</v>
      </c>
      <c r="AI1163" s="12">
        <f>_xlfn.XLOOKUP($E1163,'[2]Balance económico'!$C:$C,'[2]Balance económico'!$E:$E,"-",0)</f>
        <v>13145012.355999999</v>
      </c>
      <c r="AJ1163" s="12" t="str">
        <f>_xlfn.XLOOKUP($E1163,'[2]Balance económico'!$C:$C,'[2]Balance económico'!$F:$F,"-",0)</f>
        <v>----</v>
      </c>
      <c r="AK1163" s="6" t="str">
        <f t="shared" si="55"/>
        <v>PPA</v>
      </c>
      <c r="AL1163" s="12" t="str" cm="1">
        <f t="array" ref="AL1163">IFERROR((X1163*[2]!Tabla2[Bloque A] + 'BD Centrales 2025'!Y131*[2]!Tabla2[Bloque B] + 'BD Centrales 2025'!Z131*[2]!Tabla2[Bloque C])*#REF!,"-")</f>
        <v>-</v>
      </c>
      <c r="AM1163" s="12" t="str">
        <f t="shared" si="56"/>
        <v>-</v>
      </c>
      <c r="AN1163" s="12">
        <f>IFERROR((AH1163+AI1163+AJ1163)/(SUMIFS($W$2:$W$1194,$E$2:$E$1194,E1163)*1000*#REF!),0)</f>
        <v>0</v>
      </c>
    </row>
    <row r="1164" spans="1:40" ht="14.4" x14ac:dyDescent="0.3">
      <c r="A1164" s="7">
        <v>2384</v>
      </c>
      <c r="B1164" s="7" t="s">
        <v>5107</v>
      </c>
      <c r="C1164" s="8" t="s">
        <v>5108</v>
      </c>
      <c r="D1164" s="6" t="s">
        <v>5109</v>
      </c>
      <c r="E1164" s="6" t="str">
        <f>_xlfn.XLOOKUP(D1164,'[2]Coordinados SEN'!$A:$A,'[2]Coordinados SEN'!$B:$B,"-",0)</f>
        <v>76.541.893-3</v>
      </c>
      <c r="F1164" s="6" t="s">
        <v>5109</v>
      </c>
      <c r="G1164" s="6">
        <f t="shared" si="54"/>
        <v>1</v>
      </c>
      <c r="H1164" s="6" t="s">
        <v>5110</v>
      </c>
      <c r="I1164" s="6" t="s">
        <v>5110</v>
      </c>
      <c r="J1164" s="6" t="str">
        <f>_xlfn.XLOOKUP(I1164,'[2]Barras CMg'!$E$2:$E$1527,'[2]Barras CMg'!$A$2:$A$1527,"------",0,1)</f>
        <v>------</v>
      </c>
      <c r="K1164" s="6" t="s">
        <v>397</v>
      </c>
      <c r="L1164" s="6">
        <v>2025</v>
      </c>
      <c r="M1164" s="6" t="s">
        <v>495</v>
      </c>
      <c r="N1164" s="6" t="s">
        <v>496</v>
      </c>
      <c r="O1164" s="6" t="s">
        <v>213</v>
      </c>
      <c r="P1164" s="6" t="s">
        <v>106</v>
      </c>
      <c r="Q1164" s="6" t="s">
        <v>107</v>
      </c>
      <c r="R1164" s="6" t="s">
        <v>1061</v>
      </c>
      <c r="S1164" s="6" t="s">
        <v>51</v>
      </c>
      <c r="T1164" s="9" t="s">
        <v>3098</v>
      </c>
      <c r="U1164" s="10">
        <v>2.91</v>
      </c>
      <c r="V1164" s="10">
        <v>2.9</v>
      </c>
      <c r="W1164" s="11" t="e">
        <f>_xlfn.XLOOKUP(C1164,#REF!,#REF!,"S/I",0)</f>
        <v>#REF!</v>
      </c>
      <c r="X1164" s="11" t="str">
        <f>_xlfn.XLOOKUP($D1164,[2]Retiros_dinamica!$F:$F,[2]Retiros_dinamica!B:B,"S/I",0)</f>
        <v>S/I</v>
      </c>
      <c r="Y1164" s="11" t="str">
        <f>_xlfn.XLOOKUP($D1164,[2]Retiros_dinamica!$F:$F,[2]Retiros_dinamica!C:C,"S/I",0)</f>
        <v>S/I</v>
      </c>
      <c r="Z1164" s="11" t="str">
        <f>_xlfn.XLOOKUP($D1164,[2]Retiros_dinamica!$F:$F,[2]Retiros_dinamica!D:D,"S/I",0)</f>
        <v>S/I</v>
      </c>
      <c r="AA1164" s="11" t="str">
        <f>_xlfn.XLOOKUP($D1164,[2]Retiros_dinamica!$F:$F,[2]Retiros_dinamica!E:E,"S/I",0)</f>
        <v>S/I</v>
      </c>
      <c r="AB1164" s="6" t="str">
        <f>_xlfn.XLOOKUP(C1164,[2]CMg!$I$4:$I$106,[2]CMg!$M$4:$M$106,"----",0,1)</f>
        <v>----</v>
      </c>
      <c r="AC1164" s="6" t="str">
        <f>_xlfn.XLOOKUP(C1164,[2]CMg!$A$4:$A$106,[2]CMg!$B$4:$B$106,"----",0,1)</f>
        <v>----</v>
      </c>
      <c r="AD1164" s="6" t="str">
        <f>_xlfn.XLOOKUP(C1164,'[3]Promedio solar Cmg'!$A$4:$A$106,'[3]Promedio solar Cmg'!$B$4:$B$106,"----",0,1)</f>
        <v>----</v>
      </c>
      <c r="AH1164" s="12">
        <f>_xlfn.XLOOKUP($E1164,'[2]Balance económico'!$C:$C,'[2]Balance económico'!$D:$D,"-",0)</f>
        <v>191920127.26194486</v>
      </c>
      <c r="AI1164" s="12">
        <f>_xlfn.XLOOKUP($E1164,'[2]Balance económico'!$C:$C,'[2]Balance económico'!$E:$E,"-",0)</f>
        <v>14835235.828</v>
      </c>
      <c r="AJ1164" s="12" t="str">
        <f>_xlfn.XLOOKUP($E1164,'[2]Balance económico'!$C:$C,'[2]Balance económico'!$F:$F,"-",0)</f>
        <v>----</v>
      </c>
      <c r="AK1164" s="6" t="str">
        <f t="shared" si="55"/>
        <v>PPA</v>
      </c>
      <c r="AL1164" s="12" t="str" cm="1">
        <f t="array" ref="AL1164">IFERROR((X1164*[2]!Tabla2[Bloque A] + 'BD Centrales 2025'!Y137*[2]!Tabla2[Bloque B] + 'BD Centrales 2025'!Z137*[2]!Tabla2[Bloque C])*#REF!,"-")</f>
        <v>-</v>
      </c>
      <c r="AM1164" s="12" t="str">
        <f t="shared" si="56"/>
        <v>-</v>
      </c>
      <c r="AN1164" s="12">
        <f>IFERROR((AH1164+AI1164+AJ1164)/(SUMIFS($W$2:$W$1194,$E$2:$E$1194,E1164)*1000*#REF!),0)</f>
        <v>0</v>
      </c>
    </row>
    <row r="1165" spans="1:40" ht="14.4" x14ac:dyDescent="0.3">
      <c r="A1165" s="7">
        <v>2385</v>
      </c>
      <c r="B1165" s="7" t="s">
        <v>5111</v>
      </c>
      <c r="C1165" s="8" t="s">
        <v>5112</v>
      </c>
      <c r="D1165" s="6" t="s">
        <v>1908</v>
      </c>
      <c r="E1165" s="6" t="str">
        <f>_xlfn.XLOOKUP(D1165,'[2]Coordinados SEN'!$A:$A,'[2]Coordinados SEN'!$B:$B,"-",0)</f>
        <v>77.542.606-3</v>
      </c>
      <c r="F1165" s="6" t="s">
        <v>5113</v>
      </c>
      <c r="G1165" s="6">
        <f t="shared" si="54"/>
        <v>15</v>
      </c>
      <c r="H1165" s="6" t="s">
        <v>5114</v>
      </c>
      <c r="I1165" s="6" t="s">
        <v>5114</v>
      </c>
      <c r="J1165" s="6" t="str">
        <f>_xlfn.XLOOKUP(I1165,'[2]Barras CMg'!$E$2:$E$1527,'[2]Barras CMg'!$A$2:$A$1527,"------",0,1)</f>
        <v>------</v>
      </c>
      <c r="K1165" s="6" t="s">
        <v>397</v>
      </c>
      <c r="L1165" s="6">
        <v>2025</v>
      </c>
      <c r="M1165" s="6" t="s">
        <v>495</v>
      </c>
      <c r="N1165" s="6" t="s">
        <v>496</v>
      </c>
      <c r="O1165" s="6" t="s">
        <v>213</v>
      </c>
      <c r="P1165" s="6" t="s">
        <v>48</v>
      </c>
      <c r="Q1165" s="6" t="s">
        <v>59</v>
      </c>
      <c r="R1165" s="6" t="s">
        <v>807</v>
      </c>
      <c r="S1165" s="6" t="s">
        <v>51</v>
      </c>
      <c r="T1165" s="9" t="s">
        <v>5115</v>
      </c>
      <c r="U1165" s="10">
        <v>9.1310000000000002</v>
      </c>
      <c r="V1165" s="10">
        <v>9</v>
      </c>
      <c r="W1165" s="11" t="e">
        <f>_xlfn.XLOOKUP(C1165,#REF!,#REF!,"S/I",0)</f>
        <v>#REF!</v>
      </c>
      <c r="X1165" s="11" t="str">
        <f>_xlfn.XLOOKUP($D1165,[2]Retiros_dinamica!$F:$F,[2]Retiros_dinamica!B:B,"S/I",0)</f>
        <v>S/I</v>
      </c>
      <c r="Y1165" s="11" t="str">
        <f>_xlfn.XLOOKUP($D1165,[2]Retiros_dinamica!$F:$F,[2]Retiros_dinamica!C:C,"S/I",0)</f>
        <v>S/I</v>
      </c>
      <c r="Z1165" s="11" t="str">
        <f>_xlfn.XLOOKUP($D1165,[2]Retiros_dinamica!$F:$F,[2]Retiros_dinamica!D:D,"S/I",0)</f>
        <v>S/I</v>
      </c>
      <c r="AA1165" s="11" t="str">
        <f>_xlfn.XLOOKUP($D1165,[2]Retiros_dinamica!$F:$F,[2]Retiros_dinamica!E:E,"S/I",0)</f>
        <v>S/I</v>
      </c>
      <c r="AB1165" s="6" t="str">
        <f>_xlfn.XLOOKUP(C1165,[2]CMg!$I$4:$I$106,[2]CMg!$M$4:$M$106,"----",0,1)</f>
        <v>----</v>
      </c>
      <c r="AC1165" s="6" t="str">
        <f>_xlfn.XLOOKUP(C1165,[2]CMg!$A$4:$A$106,[2]CMg!$B$4:$B$106,"----",0,1)</f>
        <v>----</v>
      </c>
      <c r="AD1165" s="6" t="str">
        <f>_xlfn.XLOOKUP(C1165,'[3]Promedio solar Cmg'!$A$4:$A$106,'[3]Promedio solar Cmg'!$B$4:$B$106,"----",0,1)</f>
        <v>----</v>
      </c>
      <c r="AH1165" s="12">
        <f>_xlfn.XLOOKUP($E1165,'[2]Balance económico'!$C:$C,'[2]Balance económico'!$D:$D,"-",0)</f>
        <v>5234278909.4674969</v>
      </c>
      <c r="AI1165" s="12">
        <f>_xlfn.XLOOKUP($E1165,'[2]Balance económico'!$C:$C,'[2]Balance económico'!$E:$E,"-",0)</f>
        <v>612986473.29659998</v>
      </c>
      <c r="AJ1165" s="12" t="str">
        <f>_xlfn.XLOOKUP($E1165,'[2]Balance económico'!$C:$C,'[2]Balance económico'!$F:$F,"-",0)</f>
        <v>----</v>
      </c>
      <c r="AK1165" s="6" t="str">
        <f t="shared" si="55"/>
        <v>PPA</v>
      </c>
      <c r="AL1165" s="12" t="str" cm="1">
        <f t="array" ref="AL1165">IFERROR((X1165*[2]!Tabla2[Bloque A] + 'BD Centrales 2025'!Y574*[2]!Tabla2[Bloque B] + 'BD Centrales 2025'!Z574*[2]!Tabla2[Bloque C])*#REF!,"-")</f>
        <v>-</v>
      </c>
      <c r="AM1165" s="12" t="str">
        <f t="shared" si="56"/>
        <v>-</v>
      </c>
      <c r="AN1165" s="12">
        <f>IFERROR((AH1165+AI1165+AJ1165)/(SUMIFS($W$2:$W$1194,$E$2:$E$1194,E1165)*1000*#REF!),0)</f>
        <v>0</v>
      </c>
    </row>
    <row r="1166" spans="1:40" ht="14.4" x14ac:dyDescent="0.3">
      <c r="A1166" s="7">
        <v>2387</v>
      </c>
      <c r="B1166" s="7" t="s">
        <v>5116</v>
      </c>
      <c r="C1166" s="8" t="s">
        <v>5117</v>
      </c>
      <c r="D1166" s="6" t="s">
        <v>5118</v>
      </c>
      <c r="E1166" s="6" t="str">
        <f>_xlfn.XLOOKUP(D1166,'[2]Coordinados SEN'!$A:$A,'[2]Coordinados SEN'!$B:$B,"-",0)</f>
        <v>76.727.523-4</v>
      </c>
      <c r="F1166" s="6" t="s">
        <v>5118</v>
      </c>
      <c r="G1166" s="6">
        <f t="shared" si="54"/>
        <v>1</v>
      </c>
      <c r="H1166" s="6" t="s">
        <v>5119</v>
      </c>
      <c r="I1166" s="6" t="s">
        <v>5119</v>
      </c>
      <c r="J1166" s="6" t="str">
        <f>_xlfn.XLOOKUP(I1166,'[2]Barras CMg'!$E$2:$E$1527,'[2]Barras CMg'!$A$2:$A$1527,"------",0,1)</f>
        <v>------</v>
      </c>
      <c r="K1166" s="6" t="s">
        <v>397</v>
      </c>
      <c r="L1166" s="6">
        <v>2025</v>
      </c>
      <c r="M1166" s="6" t="s">
        <v>495</v>
      </c>
      <c r="N1166" s="6" t="s">
        <v>496</v>
      </c>
      <c r="O1166" s="6" t="s">
        <v>213</v>
      </c>
      <c r="P1166" s="6" t="s">
        <v>164</v>
      </c>
      <c r="Q1166" s="6" t="s">
        <v>221</v>
      </c>
      <c r="R1166" s="6" t="s">
        <v>1048</v>
      </c>
      <c r="S1166" s="6" t="s">
        <v>51</v>
      </c>
      <c r="T1166" s="9" t="s">
        <v>5120</v>
      </c>
      <c r="U1166" s="10">
        <v>2.91</v>
      </c>
      <c r="V1166" s="10">
        <v>2.9</v>
      </c>
      <c r="W1166" s="11" t="e">
        <f>_xlfn.XLOOKUP(C1166,#REF!,#REF!,"S/I",0)</f>
        <v>#REF!</v>
      </c>
      <c r="X1166" s="11" t="str">
        <f>_xlfn.XLOOKUP($D1166,[2]Retiros_dinamica!$F:$F,[2]Retiros_dinamica!B:B,"S/I",0)</f>
        <v>S/I</v>
      </c>
      <c r="Y1166" s="11" t="str">
        <f>_xlfn.XLOOKUP($D1166,[2]Retiros_dinamica!$F:$F,[2]Retiros_dinamica!C:C,"S/I",0)</f>
        <v>S/I</v>
      </c>
      <c r="Z1166" s="11" t="str">
        <f>_xlfn.XLOOKUP($D1166,[2]Retiros_dinamica!$F:$F,[2]Retiros_dinamica!D:D,"S/I",0)</f>
        <v>S/I</v>
      </c>
      <c r="AA1166" s="11" t="str">
        <f>_xlfn.XLOOKUP($D1166,[2]Retiros_dinamica!$F:$F,[2]Retiros_dinamica!E:E,"S/I",0)</f>
        <v>S/I</v>
      </c>
      <c r="AB1166" s="6" t="str">
        <f>_xlfn.XLOOKUP(C1166,[2]CMg!$I$4:$I$106,[2]CMg!$M$4:$M$106,"----",0,1)</f>
        <v>----</v>
      </c>
      <c r="AC1166" s="6" t="str">
        <f>_xlfn.XLOOKUP(C1166,[2]CMg!$A$4:$A$106,[2]CMg!$B$4:$B$106,"----",0,1)</f>
        <v>----</v>
      </c>
      <c r="AD1166" s="6" t="str">
        <f>_xlfn.XLOOKUP(C1166,'[3]Promedio solar Cmg'!$A$4:$A$106,'[3]Promedio solar Cmg'!$B$4:$B$106,"----",0,1)</f>
        <v>----</v>
      </c>
      <c r="AH1166" s="12">
        <f>_xlfn.XLOOKUP($E1166,'[2]Balance económico'!$C:$C,'[2]Balance económico'!$D:$D,"-",0)</f>
        <v>73265900.742619991</v>
      </c>
      <c r="AI1166" s="12">
        <f>_xlfn.XLOOKUP($E1166,'[2]Balance económico'!$C:$C,'[2]Balance económico'!$E:$E,"-",0)</f>
        <v>5480631.7079999996</v>
      </c>
      <c r="AJ1166" s="12" t="str">
        <f>_xlfn.XLOOKUP($E1166,'[2]Balance económico'!$C:$C,'[2]Balance económico'!$F:$F,"-",0)</f>
        <v>----</v>
      </c>
      <c r="AK1166" s="6" t="str">
        <f t="shared" si="55"/>
        <v>PPA</v>
      </c>
      <c r="AL1166" s="12" t="str" cm="1">
        <f t="array" ref="AL1166">IFERROR((X1166*[2]!Tabla2[Bloque A] + 'BD Centrales 2025'!Y118*[2]!Tabla2[Bloque B] + 'BD Centrales 2025'!Z118*[2]!Tabla2[Bloque C])*#REF!,"-")</f>
        <v>-</v>
      </c>
      <c r="AM1166" s="12" t="str">
        <f t="shared" si="56"/>
        <v>-</v>
      </c>
      <c r="AN1166" s="12">
        <f>IFERROR((AH1166+AI1166+AJ1166)/(SUMIFS($W$2:$W$1194,$E$2:$E$1194,E1166)*1000*#REF!),0)</f>
        <v>0</v>
      </c>
    </row>
    <row r="1167" spans="1:40" ht="14.4" x14ac:dyDescent="0.3">
      <c r="A1167" s="7">
        <v>2389</v>
      </c>
      <c r="B1167" s="7" t="s">
        <v>5121</v>
      </c>
      <c r="C1167" s="8" t="s">
        <v>5122</v>
      </c>
      <c r="D1167" s="6" t="s">
        <v>5123</v>
      </c>
      <c r="E1167" s="6" t="str">
        <f>_xlfn.XLOOKUP(D1167,'[2]Coordinados SEN'!$A:$A,'[2]Coordinados SEN'!$B:$B,"-",0)</f>
        <v>76.863.483-1</v>
      </c>
      <c r="F1167" s="6" t="s">
        <v>5123</v>
      </c>
      <c r="G1167" s="6">
        <f t="shared" si="54"/>
        <v>1</v>
      </c>
      <c r="H1167" s="6" t="s">
        <v>5124</v>
      </c>
      <c r="I1167" s="6" t="s">
        <v>5125</v>
      </c>
      <c r="J1167" s="6" t="str">
        <f>_xlfn.XLOOKUP(I1167,'[2]Barras CMg'!$E$2:$E$1527,'[2]Barras CMg'!$A$2:$A$1527,"------",0,1)</f>
        <v>------</v>
      </c>
      <c r="K1167" s="6" t="s">
        <v>397</v>
      </c>
      <c r="L1167" s="6">
        <v>2025</v>
      </c>
      <c r="M1167" s="6" t="s">
        <v>495</v>
      </c>
      <c r="N1167" s="6" t="s">
        <v>496</v>
      </c>
      <c r="O1167" s="6" t="s">
        <v>213</v>
      </c>
      <c r="P1167" s="6" t="s">
        <v>90</v>
      </c>
      <c r="Q1167" s="6" t="s">
        <v>97</v>
      </c>
      <c r="R1167" s="6" t="s">
        <v>343</v>
      </c>
      <c r="S1167" s="6" t="s">
        <v>51</v>
      </c>
      <c r="T1167" s="9" t="s">
        <v>5126</v>
      </c>
      <c r="U1167" s="10">
        <v>3</v>
      </c>
      <c r="V1167" s="10">
        <v>2.15</v>
      </c>
      <c r="W1167" s="11" t="e">
        <f>_xlfn.XLOOKUP(C1167,#REF!,#REF!,"S/I",0)</f>
        <v>#REF!</v>
      </c>
      <c r="X1167" s="11" t="str">
        <f>_xlfn.XLOOKUP($D1167,[2]Retiros_dinamica!$F:$F,[2]Retiros_dinamica!B:B,"S/I",0)</f>
        <v>S/I</v>
      </c>
      <c r="Y1167" s="11" t="str">
        <f>_xlfn.XLOOKUP($D1167,[2]Retiros_dinamica!$F:$F,[2]Retiros_dinamica!C:C,"S/I",0)</f>
        <v>S/I</v>
      </c>
      <c r="Z1167" s="11" t="str">
        <f>_xlfn.XLOOKUP($D1167,[2]Retiros_dinamica!$F:$F,[2]Retiros_dinamica!D:D,"S/I",0)</f>
        <v>S/I</v>
      </c>
      <c r="AA1167" s="11" t="str">
        <f>_xlfn.XLOOKUP($D1167,[2]Retiros_dinamica!$F:$F,[2]Retiros_dinamica!E:E,"S/I",0)</f>
        <v>S/I</v>
      </c>
      <c r="AB1167" s="6" t="str">
        <f>_xlfn.XLOOKUP(C1167,[2]CMg!$I$4:$I$106,[2]CMg!$M$4:$M$106,"----",0,1)</f>
        <v>----</v>
      </c>
      <c r="AC1167" s="6" t="str">
        <f>_xlfn.XLOOKUP(C1167,[2]CMg!$A$4:$A$106,[2]CMg!$B$4:$B$106,"----",0,1)</f>
        <v>----</v>
      </c>
      <c r="AD1167" s="6" t="str">
        <f>_xlfn.XLOOKUP(C1167,'[3]Promedio solar Cmg'!$A$4:$A$106,'[3]Promedio solar Cmg'!$B$4:$B$106,"----",0,1)</f>
        <v>----</v>
      </c>
      <c r="AH1167" s="12">
        <f>_xlfn.XLOOKUP($E1167,'[2]Balance económico'!$C:$C,'[2]Balance económico'!$D:$D,"-",0)</f>
        <v>153077661.76464</v>
      </c>
      <c r="AI1167" s="12">
        <f>_xlfn.XLOOKUP($E1167,'[2]Balance económico'!$C:$C,'[2]Balance económico'!$E:$E,"-",0)</f>
        <v>13609358.635</v>
      </c>
      <c r="AJ1167" s="12" t="str">
        <f>_xlfn.XLOOKUP($E1167,'[2]Balance económico'!$C:$C,'[2]Balance económico'!$F:$F,"-",0)</f>
        <v>----</v>
      </c>
      <c r="AK1167" s="6" t="str">
        <f t="shared" si="55"/>
        <v>PPA</v>
      </c>
      <c r="AL1167" s="12" t="str" cm="1">
        <f t="array" ref="AL1167">IFERROR((X1167*[2]!Tabla2[Bloque A] + 'BD Centrales 2025'!Y134*[2]!Tabla2[Bloque B] + 'BD Centrales 2025'!Z134*[2]!Tabla2[Bloque C])*#REF!,"-")</f>
        <v>-</v>
      </c>
      <c r="AM1167" s="12" t="str">
        <f t="shared" si="56"/>
        <v>-</v>
      </c>
      <c r="AN1167" s="12">
        <f>IFERROR((AH1167+AI1167+AJ1167)/(SUMIFS($W$2:$W$1194,$E$2:$E$1194,E1167)*1000*#REF!),0)</f>
        <v>0</v>
      </c>
    </row>
    <row r="1168" spans="1:40" ht="14.4" x14ac:dyDescent="0.3">
      <c r="A1168" s="7">
        <v>2391</v>
      </c>
      <c r="B1168" s="7" t="s">
        <v>5127</v>
      </c>
      <c r="C1168" s="8" t="s">
        <v>5128</v>
      </c>
      <c r="D1168" s="6" t="s">
        <v>174</v>
      </c>
      <c r="E1168" s="6" t="str">
        <f>_xlfn.XLOOKUP(D1168,'[2]Coordinados SEN'!$A:$A,'[2]Coordinados SEN'!$B:$B,"-",0)</f>
        <v>76.925.800-0</v>
      </c>
      <c r="F1168" s="6" t="s">
        <v>174</v>
      </c>
      <c r="G1168" s="6">
        <f t="shared" si="54"/>
        <v>10</v>
      </c>
      <c r="H1168" s="6" t="s">
        <v>5129</v>
      </c>
      <c r="I1168" s="6" t="s">
        <v>5129</v>
      </c>
      <c r="J1168" s="6" t="str">
        <f>_xlfn.XLOOKUP(I1168,'[2]Barras CMg'!$E$2:$E$1527,'[2]Barras CMg'!$A$2:$A$1527,"------",0,1)</f>
        <v>------</v>
      </c>
      <c r="K1168" s="6" t="s">
        <v>397</v>
      </c>
      <c r="L1168" s="6">
        <v>2025</v>
      </c>
      <c r="M1168" s="6" t="s">
        <v>495</v>
      </c>
      <c r="N1168" s="6" t="s">
        <v>496</v>
      </c>
      <c r="O1168" s="6" t="s">
        <v>213</v>
      </c>
      <c r="P1168" s="6" t="s">
        <v>106</v>
      </c>
      <c r="Q1168" s="6" t="s">
        <v>107</v>
      </c>
      <c r="R1168" s="6" t="s">
        <v>304</v>
      </c>
      <c r="S1168" s="6" t="s">
        <v>51</v>
      </c>
      <c r="T1168" s="9" t="s">
        <v>4989</v>
      </c>
      <c r="U1168" s="10">
        <v>2.915</v>
      </c>
      <c r="V1168" s="10">
        <v>2.9</v>
      </c>
      <c r="W1168" s="11" t="e">
        <f>_xlfn.XLOOKUP(C1168,#REF!,#REF!,"S/I",0)</f>
        <v>#REF!</v>
      </c>
      <c r="X1168" s="11" t="str">
        <f>_xlfn.XLOOKUP($D1168,[2]Retiros_dinamica!$F:$F,[2]Retiros_dinamica!B:B,"S/I",0)</f>
        <v>S/I</v>
      </c>
      <c r="Y1168" s="11" t="str">
        <f>_xlfn.XLOOKUP($D1168,[2]Retiros_dinamica!$F:$F,[2]Retiros_dinamica!C:C,"S/I",0)</f>
        <v>S/I</v>
      </c>
      <c r="Z1168" s="11" t="str">
        <f>_xlfn.XLOOKUP($D1168,[2]Retiros_dinamica!$F:$F,[2]Retiros_dinamica!D:D,"S/I",0)</f>
        <v>S/I</v>
      </c>
      <c r="AA1168" s="11" t="str">
        <f>_xlfn.XLOOKUP($D1168,[2]Retiros_dinamica!$F:$F,[2]Retiros_dinamica!E:E,"S/I",0)</f>
        <v>S/I</v>
      </c>
      <c r="AB1168" s="6" t="str">
        <f>_xlfn.XLOOKUP(C1168,[2]CMg!$I$4:$I$106,[2]CMg!$M$4:$M$106,"----",0,1)</f>
        <v>----</v>
      </c>
      <c r="AC1168" s="6" t="str">
        <f>_xlfn.XLOOKUP(C1168,[2]CMg!$A$4:$A$106,[2]CMg!$B$4:$B$106,"----",0,1)</f>
        <v>----</v>
      </c>
      <c r="AD1168" s="6" t="str">
        <f>_xlfn.XLOOKUP(C1168,'[3]Promedio solar Cmg'!$A$4:$A$106,'[3]Promedio solar Cmg'!$B$4:$B$106,"----",0,1)</f>
        <v>----</v>
      </c>
      <c r="AH1168" s="12">
        <f>_xlfn.XLOOKUP($E1168,'[2]Balance económico'!$C:$C,'[2]Balance económico'!$D:$D,"-",0)</f>
        <v>6175358051.0236549</v>
      </c>
      <c r="AI1168" s="12">
        <f>_xlfn.XLOOKUP($E1168,'[2]Balance económico'!$C:$C,'[2]Balance económico'!$E:$E,"-",0)</f>
        <v>14068417277.727055</v>
      </c>
      <c r="AJ1168" s="12" t="str">
        <f>_xlfn.XLOOKUP($E1168,'[2]Balance económico'!$C:$C,'[2]Balance económico'!$F:$F,"-",0)</f>
        <v>----</v>
      </c>
      <c r="AK1168" s="6" t="str">
        <f t="shared" si="55"/>
        <v>PPA</v>
      </c>
      <c r="AL1168" s="12" t="str" cm="1">
        <f t="array" ref="AL1168">IFERROR((X1168*[2]!Tabla2[Bloque A] + 'BD Centrales 2025'!Y749*[2]!Tabla2[Bloque B] + 'BD Centrales 2025'!Z749*[2]!Tabla2[Bloque C])*#REF!,"-")</f>
        <v>-</v>
      </c>
      <c r="AM1168" s="12" t="str">
        <f t="shared" si="56"/>
        <v>-</v>
      </c>
      <c r="AN1168" s="12">
        <f>IFERROR((AH1168+AI1168+AJ1168)/(SUMIFS($W$2:$W$1194,$E$2:$E$1194,E1168)*1000*#REF!),0)</f>
        <v>0</v>
      </c>
    </row>
    <row r="1169" spans="1:40" ht="14.4" x14ac:dyDescent="0.3">
      <c r="A1169" s="7">
        <v>2392</v>
      </c>
      <c r="B1169" s="7" t="s">
        <v>4705</v>
      </c>
      <c r="C1169" s="8" t="s">
        <v>4706</v>
      </c>
      <c r="D1169" s="6" t="s">
        <v>4707</v>
      </c>
      <c r="E1169" s="6" t="str">
        <f>_xlfn.XLOOKUP(D1169,'[2]Coordinados SEN'!$A:$A,'[2]Coordinados SEN'!$B:$B,"-",0)</f>
        <v>76.432.945-7</v>
      </c>
      <c r="F1169" s="6" t="s">
        <v>4707</v>
      </c>
      <c r="G1169" s="6">
        <f t="shared" si="54"/>
        <v>1</v>
      </c>
      <c r="H1169" s="6" t="s">
        <v>4708</v>
      </c>
      <c r="I1169" s="6" t="s">
        <v>4708</v>
      </c>
      <c r="J1169" s="6" t="str">
        <f>_xlfn.XLOOKUP(I1169,'[2]Barras CMg'!$E$2:$E$1527,'[2]Barras CMg'!$A$2:$A$1527,"------",0,1)</f>
        <v>------</v>
      </c>
      <c r="K1169" s="6">
        <v>1</v>
      </c>
      <c r="L1169" s="6">
        <v>2025</v>
      </c>
      <c r="M1169" s="6" t="s">
        <v>66</v>
      </c>
      <c r="N1169" s="6" t="s">
        <v>105</v>
      </c>
      <c r="O1169" s="6" t="s">
        <v>157</v>
      </c>
      <c r="P1169" s="6" t="s">
        <v>82</v>
      </c>
      <c r="Q1169" s="6" t="s">
        <v>4091</v>
      </c>
      <c r="R1169" s="6" t="s">
        <v>4092</v>
      </c>
      <c r="S1169" s="6" t="s">
        <v>51</v>
      </c>
      <c r="T1169" s="9" t="s">
        <v>4709</v>
      </c>
      <c r="U1169" s="10">
        <v>3.0821299999999998</v>
      </c>
      <c r="V1169" s="10">
        <v>3</v>
      </c>
      <c r="W1169" s="11" t="e">
        <f>_xlfn.XLOOKUP(C1169,#REF!,#REF!,"S/I",0)</f>
        <v>#REF!</v>
      </c>
      <c r="X1169" s="11" t="str">
        <f>_xlfn.XLOOKUP($D1169,[2]Retiros_dinamica!$F:$F,[2]Retiros_dinamica!B:B,"S/I",0)</f>
        <v>S/I</v>
      </c>
      <c r="Y1169" s="11" t="str">
        <f>_xlfn.XLOOKUP($D1169,[2]Retiros_dinamica!$F:$F,[2]Retiros_dinamica!C:C,"S/I",0)</f>
        <v>S/I</v>
      </c>
      <c r="Z1169" s="11" t="str">
        <f>_xlfn.XLOOKUP($D1169,[2]Retiros_dinamica!$F:$F,[2]Retiros_dinamica!D:D,"S/I",0)</f>
        <v>S/I</v>
      </c>
      <c r="AA1169" s="11" t="str">
        <f>_xlfn.XLOOKUP($D1169,[2]Retiros_dinamica!$F:$F,[2]Retiros_dinamica!E:E,"S/I",0)</f>
        <v>S/I</v>
      </c>
      <c r="AB1169" s="6" t="str">
        <f>_xlfn.XLOOKUP(C1169,[2]CMg!$I$4:$I$106,[2]CMg!$M$4:$M$106,"----",0,1)</f>
        <v>----</v>
      </c>
      <c r="AH1169" s="12">
        <f>_xlfn.XLOOKUP($E1169,'[2]Balance económico'!$C:$C,'[2]Balance económico'!$D:$D,"-",0)</f>
        <v>337613969.36387998</v>
      </c>
      <c r="AI1169" s="12">
        <f>_xlfn.XLOOKUP($E1169,'[2]Balance económico'!$C:$C,'[2]Balance económico'!$E:$E,"-",0)</f>
        <v>68340217.200000003</v>
      </c>
      <c r="AJ1169" s="12" t="str">
        <f>_xlfn.XLOOKUP($E1169,'[2]Balance económico'!$C:$C,'[2]Balance económico'!$F:$F,"-",0)</f>
        <v>----</v>
      </c>
      <c r="AK1169" s="6" t="str">
        <f t="shared" si="55"/>
        <v>PPA</v>
      </c>
      <c r="AL1169" s="12" t="str" cm="1">
        <f t="array" ref="AL1169">IFERROR((X1169*[2]!Tabla2[Bloque A] + 'BD Centrales 2025'!Y872*[2]!Tabla2[Bloque B] + 'BD Centrales 2025'!Z872*[2]!Tabla2[Bloque C])*#REF!,"-")</f>
        <v>-</v>
      </c>
      <c r="AM1169" s="12" t="str">
        <f t="shared" si="56"/>
        <v>-</v>
      </c>
      <c r="AN1169" s="12">
        <f>IFERROR((AH1169+AI1169+AJ1169)/(SUMIFS($W$2:$W$1194,$E$2:$E$1194,E1169)*1000*#REF!),0)</f>
        <v>0</v>
      </c>
    </row>
    <row r="1170" spans="1:40" ht="14.4" x14ac:dyDescent="0.3">
      <c r="A1170" s="7">
        <v>2393</v>
      </c>
      <c r="B1170" s="7" t="s">
        <v>5130</v>
      </c>
      <c r="C1170" s="8" t="s">
        <v>5131</v>
      </c>
      <c r="D1170" s="6" t="s">
        <v>5132</v>
      </c>
      <c r="E1170" s="6" t="str">
        <f>_xlfn.XLOOKUP(D1170,'[2]Coordinados SEN'!$A:$A,'[2]Coordinados SEN'!$B:$B,"-",0)</f>
        <v>77.270.735-5</v>
      </c>
      <c r="F1170" s="6" t="s">
        <v>5132</v>
      </c>
      <c r="G1170" s="6">
        <f t="shared" si="54"/>
        <v>1</v>
      </c>
      <c r="H1170" s="6" t="s">
        <v>5133</v>
      </c>
      <c r="I1170" s="6" t="s">
        <v>5133</v>
      </c>
      <c r="J1170" s="6" t="str">
        <f>_xlfn.XLOOKUP(I1170,'[2]Barras CMg'!$E$2:$E$1527,'[2]Barras CMg'!$A$2:$A$1527,"------",0,1)</f>
        <v>------</v>
      </c>
      <c r="K1170" s="6" t="s">
        <v>397</v>
      </c>
      <c r="L1170" s="6">
        <v>2025</v>
      </c>
      <c r="M1170" s="6" t="s">
        <v>495</v>
      </c>
      <c r="N1170" s="6" t="s">
        <v>496</v>
      </c>
      <c r="O1170" s="6" t="s">
        <v>213</v>
      </c>
      <c r="P1170" s="6" t="s">
        <v>189</v>
      </c>
      <c r="Q1170" s="6" t="s">
        <v>189</v>
      </c>
      <c r="R1170" s="6" t="s">
        <v>5134</v>
      </c>
      <c r="S1170" s="6" t="s">
        <v>51</v>
      </c>
      <c r="T1170" s="9" t="s">
        <v>3623</v>
      </c>
      <c r="U1170" s="10">
        <v>3.3</v>
      </c>
      <c r="V1170" s="10">
        <v>2.8</v>
      </c>
      <c r="W1170" s="11" t="e">
        <f>_xlfn.XLOOKUP(C1170,#REF!,#REF!,"S/I",0)</f>
        <v>#REF!</v>
      </c>
      <c r="X1170" s="11" t="str">
        <f>_xlfn.XLOOKUP($D1170,[2]Retiros_dinamica!$F:$F,[2]Retiros_dinamica!B:B,"S/I",0)</f>
        <v>S/I</v>
      </c>
      <c r="Y1170" s="11" t="str">
        <f>_xlfn.XLOOKUP($D1170,[2]Retiros_dinamica!$F:$F,[2]Retiros_dinamica!C:C,"S/I",0)</f>
        <v>S/I</v>
      </c>
      <c r="Z1170" s="11" t="str">
        <f>_xlfn.XLOOKUP($D1170,[2]Retiros_dinamica!$F:$F,[2]Retiros_dinamica!D:D,"S/I",0)</f>
        <v>S/I</v>
      </c>
      <c r="AA1170" s="11" t="str">
        <f>_xlfn.XLOOKUP($D1170,[2]Retiros_dinamica!$F:$F,[2]Retiros_dinamica!E:E,"S/I",0)</f>
        <v>S/I</v>
      </c>
      <c r="AB1170" s="6" t="str">
        <f>_xlfn.XLOOKUP(C1170,[2]CMg!$I$4:$I$106,[2]CMg!$M$4:$M$106,"----",0,1)</f>
        <v>----</v>
      </c>
      <c r="AC1170" s="6" t="str">
        <f>_xlfn.XLOOKUP(C1170,[2]CMg!$A$4:$A$106,[2]CMg!$B$4:$B$106,"----",0,1)</f>
        <v>----</v>
      </c>
      <c r="AD1170" s="6" t="str">
        <f>_xlfn.XLOOKUP(C1170,'[3]Promedio solar Cmg'!$A$4:$A$106,'[3]Promedio solar Cmg'!$B$4:$B$106,"----",0,1)</f>
        <v>----</v>
      </c>
      <c r="AH1170" s="12">
        <f>_xlfn.XLOOKUP($E1170,'[2]Balance económico'!$C:$C,'[2]Balance económico'!$D:$D,"-",0)</f>
        <v>79763515.491740003</v>
      </c>
      <c r="AI1170" s="12">
        <f>_xlfn.XLOOKUP($E1170,'[2]Balance económico'!$C:$C,'[2]Balance económico'!$E:$E,"-",0)</f>
        <v>11753639.262000002</v>
      </c>
      <c r="AJ1170" s="12" t="str">
        <f>_xlfn.XLOOKUP($E1170,'[2]Balance económico'!$C:$C,'[2]Balance económico'!$F:$F,"-",0)</f>
        <v>----</v>
      </c>
      <c r="AK1170" s="6" t="str">
        <f t="shared" si="55"/>
        <v>PPA</v>
      </c>
      <c r="AL1170" s="12" t="str" cm="1">
        <f t="array" ref="AL1170">IFERROR((X1170*[2]!Tabla2[Bloque A] + 'BD Centrales 2025'!Y128*[2]!Tabla2[Bloque B] + 'BD Centrales 2025'!Z128*[2]!Tabla2[Bloque C])*#REF!,"-")</f>
        <v>-</v>
      </c>
      <c r="AM1170" s="12" t="str">
        <f t="shared" si="56"/>
        <v>-</v>
      </c>
      <c r="AN1170" s="12">
        <f>IFERROR((AH1170+AI1170+AJ1170)/(SUMIFS($W$2:$W$1194,$E$2:$E$1194,E1170)*1000*#REF!),0)</f>
        <v>0</v>
      </c>
    </row>
    <row r="1171" spans="1:40" ht="14.4" x14ac:dyDescent="0.3">
      <c r="A1171" s="7">
        <v>2395</v>
      </c>
      <c r="B1171" s="7" t="s">
        <v>5135</v>
      </c>
      <c r="C1171" s="8" t="s">
        <v>5136</v>
      </c>
      <c r="D1171" s="6" t="s">
        <v>1308</v>
      </c>
      <c r="E1171" s="6" t="str">
        <f>_xlfn.XLOOKUP(D1171,'[2]Coordinados SEN'!$A:$A,'[2]Coordinados SEN'!$B:$B,"-",0)</f>
        <v>77.810.911-5</v>
      </c>
      <c r="F1171" s="6" t="s">
        <v>5137</v>
      </c>
      <c r="G1171" s="6">
        <f t="shared" si="54"/>
        <v>8</v>
      </c>
      <c r="H1171" s="6" t="s">
        <v>5138</v>
      </c>
      <c r="I1171" s="6" t="s">
        <v>5138</v>
      </c>
      <c r="J1171" s="6" t="str">
        <f>_xlfn.XLOOKUP(I1171,'[2]Barras CMg'!$E$2:$E$1527,'[2]Barras CMg'!$A$2:$A$1527,"------",0,1)</f>
        <v>------</v>
      </c>
      <c r="K1171" s="6" t="s">
        <v>397</v>
      </c>
      <c r="L1171" s="6">
        <v>2025</v>
      </c>
      <c r="M1171" s="6" t="s">
        <v>495</v>
      </c>
      <c r="N1171" s="6" t="s">
        <v>496</v>
      </c>
      <c r="O1171" s="6" t="s">
        <v>213</v>
      </c>
      <c r="P1171" s="6" t="s">
        <v>189</v>
      </c>
      <c r="Q1171" s="6" t="s">
        <v>899</v>
      </c>
      <c r="R1171" s="6" t="s">
        <v>899</v>
      </c>
      <c r="S1171" s="6" t="s">
        <v>51</v>
      </c>
      <c r="T1171" s="9" t="s">
        <v>5139</v>
      </c>
      <c r="U1171" s="10">
        <v>2.855</v>
      </c>
      <c r="V1171" s="10">
        <v>2.8</v>
      </c>
      <c r="W1171" s="11" t="e">
        <f>_xlfn.XLOOKUP(C1171,#REF!,#REF!,"S/I",0)</f>
        <v>#REF!</v>
      </c>
      <c r="X1171" s="11" t="str">
        <f>_xlfn.XLOOKUP($D1171,[2]Retiros_dinamica!$F:$F,[2]Retiros_dinamica!B:B,"S/I",0)</f>
        <v>S/I</v>
      </c>
      <c r="Y1171" s="11" t="str">
        <f>_xlfn.XLOOKUP($D1171,[2]Retiros_dinamica!$F:$F,[2]Retiros_dinamica!C:C,"S/I",0)</f>
        <v>S/I</v>
      </c>
      <c r="Z1171" s="11" t="str">
        <f>_xlfn.XLOOKUP($D1171,[2]Retiros_dinamica!$F:$F,[2]Retiros_dinamica!D:D,"S/I",0)</f>
        <v>S/I</v>
      </c>
      <c r="AA1171" s="11" t="str">
        <f>_xlfn.XLOOKUP($D1171,[2]Retiros_dinamica!$F:$F,[2]Retiros_dinamica!E:E,"S/I",0)</f>
        <v>S/I</v>
      </c>
      <c r="AB1171" s="6" t="str">
        <f>_xlfn.XLOOKUP(C1171,[2]CMg!$I$4:$I$106,[2]CMg!$M$4:$M$106,"----",0,1)</f>
        <v>----</v>
      </c>
      <c r="AC1171" s="6" t="str">
        <f>_xlfn.XLOOKUP(C1171,[2]CMg!$A$4:$A$106,[2]CMg!$B$4:$B$106,"----",0,1)</f>
        <v>----</v>
      </c>
      <c r="AD1171" s="6" t="str">
        <f>_xlfn.XLOOKUP(C1171,'[3]Promedio solar Cmg'!$A$4:$A$106,'[3]Promedio solar Cmg'!$B$4:$B$106,"----",0,1)</f>
        <v>----</v>
      </c>
      <c r="AH1171" s="12">
        <f>_xlfn.XLOOKUP($E1171,'[2]Balance económico'!$C:$C,'[2]Balance económico'!$D:$D,"-",0)</f>
        <v>2984711096.9386449</v>
      </c>
      <c r="AI1171" s="12">
        <f>_xlfn.XLOOKUP($E1171,'[2]Balance económico'!$C:$C,'[2]Balance económico'!$E:$E,"-",0)</f>
        <v>321112446.4774</v>
      </c>
      <c r="AJ1171" s="12" t="str">
        <f>_xlfn.XLOOKUP($E1171,'[2]Balance económico'!$C:$C,'[2]Balance económico'!$F:$F,"-",0)</f>
        <v>----</v>
      </c>
      <c r="AK1171" s="6" t="str">
        <f t="shared" si="55"/>
        <v>PPA</v>
      </c>
      <c r="AL1171" s="12" t="str" cm="1">
        <f t="array" ref="AL1171">IFERROR((X1171*[2]!Tabla2[Bloque A] + 'BD Centrales 2025'!Y505*[2]!Tabla2[Bloque B] + 'BD Centrales 2025'!Z505*[2]!Tabla2[Bloque C])*#REF!,"-")</f>
        <v>-</v>
      </c>
      <c r="AM1171" s="12" t="str">
        <f t="shared" si="56"/>
        <v>-</v>
      </c>
      <c r="AN1171" s="12">
        <f>IFERROR((AH1171+AI1171+AJ1171)/(SUMIFS($W$2:$W$1194,$E$2:$E$1194,E1171)*1000*#REF!),0)</f>
        <v>0</v>
      </c>
    </row>
    <row r="1172" spans="1:40" ht="14.4" x14ac:dyDescent="0.3">
      <c r="A1172" s="7">
        <v>2396</v>
      </c>
      <c r="B1172" s="7" t="s">
        <v>5140</v>
      </c>
      <c r="C1172" s="8" t="s">
        <v>5141</v>
      </c>
      <c r="D1172" s="6" t="s">
        <v>5142</v>
      </c>
      <c r="E1172" s="6" t="str">
        <f>_xlfn.XLOOKUP(D1172,'[2]Coordinados SEN'!$A:$A,'[2]Coordinados SEN'!$B:$B,"-",0)</f>
        <v>76.923.618-K</v>
      </c>
      <c r="F1172" s="6" t="s">
        <v>5142</v>
      </c>
      <c r="G1172" s="6">
        <f t="shared" si="54"/>
        <v>1</v>
      </c>
      <c r="H1172" s="6" t="s">
        <v>5143</v>
      </c>
      <c r="I1172" s="6" t="s">
        <v>5143</v>
      </c>
      <c r="J1172" s="6" t="str">
        <f>_xlfn.XLOOKUP(I1172,'[2]Barras CMg'!$E$2:$E$1527,'[2]Barras CMg'!$A$2:$A$1527,"------",0,1)</f>
        <v>------</v>
      </c>
      <c r="K1172" s="6" t="s">
        <v>397</v>
      </c>
      <c r="L1172" s="6">
        <v>2025</v>
      </c>
      <c r="M1172" s="6" t="s">
        <v>495</v>
      </c>
      <c r="N1172" s="6" t="s">
        <v>496</v>
      </c>
      <c r="O1172" s="6" t="s">
        <v>213</v>
      </c>
      <c r="P1172" s="6" t="s">
        <v>90</v>
      </c>
      <c r="Q1172" s="6" t="s">
        <v>868</v>
      </c>
      <c r="R1172" s="6" t="s">
        <v>1461</v>
      </c>
      <c r="S1172" s="6" t="s">
        <v>51</v>
      </c>
      <c r="T1172" s="9" t="s">
        <v>5144</v>
      </c>
      <c r="U1172" s="10">
        <v>6.0347999999999997</v>
      </c>
      <c r="V1172" s="10">
        <v>6</v>
      </c>
      <c r="W1172" s="11" t="e">
        <f>_xlfn.XLOOKUP(C1172,#REF!,#REF!,"S/I",0)</f>
        <v>#REF!</v>
      </c>
      <c r="X1172" s="11" t="str">
        <f>_xlfn.XLOOKUP($D1172,[2]Retiros_dinamica!$F:$F,[2]Retiros_dinamica!B:B,"S/I",0)</f>
        <v>S/I</v>
      </c>
      <c r="Y1172" s="11" t="str">
        <f>_xlfn.XLOOKUP($D1172,[2]Retiros_dinamica!$F:$F,[2]Retiros_dinamica!C:C,"S/I",0)</f>
        <v>S/I</v>
      </c>
      <c r="Z1172" s="11" t="str">
        <f>_xlfn.XLOOKUP($D1172,[2]Retiros_dinamica!$F:$F,[2]Retiros_dinamica!D:D,"S/I",0)</f>
        <v>S/I</v>
      </c>
      <c r="AA1172" s="11" t="str">
        <f>_xlfn.XLOOKUP($D1172,[2]Retiros_dinamica!$F:$F,[2]Retiros_dinamica!E:E,"S/I",0)</f>
        <v>S/I</v>
      </c>
      <c r="AB1172" s="6" t="str">
        <f>_xlfn.XLOOKUP(C1172,[2]CMg!$I$4:$I$106,[2]CMg!$M$4:$M$106,"----",0,1)</f>
        <v>----</v>
      </c>
      <c r="AC1172" s="6" t="str">
        <f>_xlfn.XLOOKUP(C1172,[2]CMg!$A$4:$A$106,[2]CMg!$B$4:$B$106,"----",0,1)</f>
        <v>----</v>
      </c>
      <c r="AD1172" s="6" t="str">
        <f>_xlfn.XLOOKUP(C1172,'[3]Promedio solar Cmg'!$A$4:$A$106,'[3]Promedio solar Cmg'!$B$4:$B$106,"----",0,1)</f>
        <v>----</v>
      </c>
      <c r="AH1172" s="12">
        <f>_xlfn.XLOOKUP($E1172,'[2]Balance económico'!$C:$C,'[2]Balance económico'!$D:$D,"-",0)</f>
        <v>338758147.59486079</v>
      </c>
      <c r="AI1172" s="12">
        <f>_xlfn.XLOOKUP($E1172,'[2]Balance económico'!$C:$C,'[2]Balance económico'!$E:$E,"-",0)</f>
        <v>37980646.788999997</v>
      </c>
      <c r="AJ1172" s="12" t="str">
        <f>_xlfn.XLOOKUP($E1172,'[2]Balance económico'!$C:$C,'[2]Balance económico'!$F:$F,"-",0)</f>
        <v>----</v>
      </c>
      <c r="AK1172" s="6" t="str">
        <f t="shared" si="55"/>
        <v>PPA</v>
      </c>
      <c r="AL1172" s="12" t="str" cm="1">
        <f t="array" ref="AL1172">IFERROR((X1172*[2]!Tabla2[Bloque A] + 'BD Centrales 2025'!Y247*[2]!Tabla2[Bloque B] + 'BD Centrales 2025'!Z247*[2]!Tabla2[Bloque C])*#REF!,"-")</f>
        <v>-</v>
      </c>
      <c r="AM1172" s="12" t="str">
        <f t="shared" si="56"/>
        <v>-</v>
      </c>
      <c r="AN1172" s="12">
        <f>IFERROR((AH1172+AI1172+AJ1172)/(SUMIFS($W$2:$W$1194,$E$2:$E$1194,E1172)*1000*#REF!),0)</f>
        <v>0</v>
      </c>
    </row>
    <row r="1173" spans="1:40" ht="14.4" x14ac:dyDescent="0.3">
      <c r="A1173" s="7">
        <v>2397</v>
      </c>
      <c r="B1173" s="7" t="s">
        <v>5145</v>
      </c>
      <c r="C1173" s="8" t="s">
        <v>5146</v>
      </c>
      <c r="D1173" s="6" t="s">
        <v>5147</v>
      </c>
      <c r="E1173" s="6" t="str">
        <f>_xlfn.XLOOKUP(D1173,'[2]Coordinados SEN'!$A:$A,'[2]Coordinados SEN'!$B:$B,"-",0)</f>
        <v>77.029.452-5</v>
      </c>
      <c r="F1173" s="6" t="s">
        <v>5147</v>
      </c>
      <c r="G1173" s="6">
        <f t="shared" si="54"/>
        <v>1</v>
      </c>
      <c r="H1173" s="6" t="s">
        <v>5148</v>
      </c>
      <c r="I1173" s="6" t="s">
        <v>5148</v>
      </c>
      <c r="J1173" s="6" t="str">
        <f>_xlfn.XLOOKUP(I1173,'[2]Barras CMg'!$E$2:$E$1527,'[2]Barras CMg'!$A$2:$A$1527,"------",0,1)</f>
        <v>------</v>
      </c>
      <c r="K1173" s="6" t="s">
        <v>397</v>
      </c>
      <c r="L1173" s="6">
        <v>2025</v>
      </c>
      <c r="M1173" s="6" t="s">
        <v>495</v>
      </c>
      <c r="N1173" s="6" t="s">
        <v>496</v>
      </c>
      <c r="O1173" s="6" t="s">
        <v>213</v>
      </c>
      <c r="P1173" s="6" t="s">
        <v>106</v>
      </c>
      <c r="Q1173" s="6" t="s">
        <v>107</v>
      </c>
      <c r="R1173" s="6" t="s">
        <v>304</v>
      </c>
      <c r="S1173" s="6" t="s">
        <v>51</v>
      </c>
      <c r="T1173" s="9" t="s">
        <v>5149</v>
      </c>
      <c r="U1173" s="10">
        <v>9.0449999999999999</v>
      </c>
      <c r="V1173" s="10">
        <v>9</v>
      </c>
      <c r="W1173" s="11" t="e">
        <f>_xlfn.XLOOKUP(C1173,#REF!,#REF!,"S/I",0)</f>
        <v>#REF!</v>
      </c>
      <c r="X1173" s="11" t="str">
        <f>_xlfn.XLOOKUP($D1173,[2]Retiros_dinamica!$F:$F,[2]Retiros_dinamica!B:B,"S/I",0)</f>
        <v>S/I</v>
      </c>
      <c r="Y1173" s="11" t="str">
        <f>_xlfn.XLOOKUP($D1173,[2]Retiros_dinamica!$F:$F,[2]Retiros_dinamica!C:C,"S/I",0)</f>
        <v>S/I</v>
      </c>
      <c r="Z1173" s="11" t="str">
        <f>_xlfn.XLOOKUP($D1173,[2]Retiros_dinamica!$F:$F,[2]Retiros_dinamica!D:D,"S/I",0)</f>
        <v>S/I</v>
      </c>
      <c r="AA1173" s="11" t="str">
        <f>_xlfn.XLOOKUP($D1173,[2]Retiros_dinamica!$F:$F,[2]Retiros_dinamica!E:E,"S/I",0)</f>
        <v>S/I</v>
      </c>
      <c r="AB1173" s="6" t="str">
        <f>_xlfn.XLOOKUP(C1173,[2]CMg!$I$4:$I$106,[2]CMg!$M$4:$M$106,"----",0,1)</f>
        <v>----</v>
      </c>
      <c r="AC1173" s="6" t="str">
        <f>_xlfn.XLOOKUP(C1173,[2]CMg!$A$4:$A$106,[2]CMg!$B$4:$B$106,"----",0,1)</f>
        <v>----</v>
      </c>
      <c r="AD1173" s="6" t="str">
        <f>_xlfn.XLOOKUP(C1173,'[3]Promedio solar Cmg'!$A$4:$A$106,'[3]Promedio solar Cmg'!$B$4:$B$106,"----",0,1)</f>
        <v>----</v>
      </c>
      <c r="AH1173" s="12">
        <f>_xlfn.XLOOKUP($E1173,'[2]Balance económico'!$C:$C,'[2]Balance económico'!$D:$D,"-",0)</f>
        <v>365286413.55387998</v>
      </c>
      <c r="AI1173" s="12">
        <f>_xlfn.XLOOKUP($E1173,'[2]Balance económico'!$C:$C,'[2]Balance económico'!$E:$E,"-",0)</f>
        <v>63115857.233000003</v>
      </c>
      <c r="AJ1173" s="12" t="str">
        <f>_xlfn.XLOOKUP($E1173,'[2]Balance económico'!$C:$C,'[2]Balance económico'!$F:$F,"-",0)</f>
        <v>----</v>
      </c>
      <c r="AK1173" s="6" t="str">
        <f t="shared" si="55"/>
        <v>PPA</v>
      </c>
      <c r="AL1173" s="12" t="str" cm="1">
        <f t="array" ref="AL1173">IFERROR((X1173*[2]!Tabla2[Bloque A] + 'BD Centrales 2025'!Y313*[2]!Tabla2[Bloque B] + 'BD Centrales 2025'!Z313*[2]!Tabla2[Bloque C])*#REF!,"-")</f>
        <v>-</v>
      </c>
      <c r="AM1173" s="12" t="str">
        <f t="shared" si="56"/>
        <v>-</v>
      </c>
      <c r="AN1173" s="12">
        <f>IFERROR((AH1173+AI1173+AJ1173)/(SUMIFS($W$2:$W$1194,$E$2:$E$1194,E1173)*1000*#REF!),0)</f>
        <v>0</v>
      </c>
    </row>
    <row r="1174" spans="1:40" ht="14.4" x14ac:dyDescent="0.3">
      <c r="A1174" s="6">
        <v>2404</v>
      </c>
      <c r="B1174" s="6" t="s">
        <v>5887</v>
      </c>
      <c r="C1174" s="6" t="s">
        <v>5888</v>
      </c>
      <c r="D1174" s="6" t="s">
        <v>5072</v>
      </c>
      <c r="E1174" s="6" t="str">
        <f>_xlfn.XLOOKUP(D1174,'[2]Coordinados SEN'!$A:$A,'[2]Coordinados SEN'!$B:$B,"-",0)</f>
        <v>77.410.232-9</v>
      </c>
      <c r="F1174" s="6" t="s">
        <v>5889</v>
      </c>
      <c r="G1174" s="6">
        <f t="shared" si="54"/>
        <v>13</v>
      </c>
      <c r="H1174" s="6" t="s">
        <v>5890</v>
      </c>
      <c r="I1174" s="6" t="s">
        <v>5890</v>
      </c>
      <c r="J1174" s="6" t="str">
        <f>_xlfn.XLOOKUP(I1174,'[2]Barras CMg'!$E$2:$E$1527,'[2]Barras CMg'!$A$2:$A$1527,"------",0,1)</f>
        <v>------</v>
      </c>
      <c r="K1174" s="6">
        <v>9</v>
      </c>
      <c r="L1174" s="6">
        <v>2025</v>
      </c>
      <c r="M1174" s="6" t="s">
        <v>45</v>
      </c>
      <c r="N1174" s="6" t="s">
        <v>5267</v>
      </c>
      <c r="O1174" s="6" t="s">
        <v>213</v>
      </c>
      <c r="P1174" s="6" t="s">
        <v>82</v>
      </c>
      <c r="Q1174" s="6" t="s">
        <v>197</v>
      </c>
      <c r="R1174" s="6" t="s">
        <v>197</v>
      </c>
      <c r="S1174" s="6" t="s">
        <v>51</v>
      </c>
      <c r="T1174" s="6" t="s">
        <v>5891</v>
      </c>
      <c r="U1174" s="6">
        <v>9.01</v>
      </c>
      <c r="V1174" s="6">
        <v>9</v>
      </c>
      <c r="W1174" s="11" t="e">
        <f>_xlfn.XLOOKUP(C1174,#REF!,#REF!,"S/I",0)</f>
        <v>#REF!</v>
      </c>
      <c r="X1174" s="11" t="str">
        <f>_xlfn.XLOOKUP($D1174,[2]Retiros_dinamica!$F:$F,[2]Retiros_dinamica!B:B,"S/I",0)</f>
        <v>S/I</v>
      </c>
      <c r="Y1174" s="11" t="str">
        <f>_xlfn.XLOOKUP($D1174,[2]Retiros_dinamica!$F:$F,[2]Retiros_dinamica!C:C,"S/I",0)</f>
        <v>S/I</v>
      </c>
      <c r="Z1174" s="11" t="str">
        <f>_xlfn.XLOOKUP($D1174,[2]Retiros_dinamica!$F:$F,[2]Retiros_dinamica!D:D,"S/I",0)</f>
        <v>S/I</v>
      </c>
      <c r="AA1174" s="11" t="str">
        <f>_xlfn.XLOOKUP($D1174,[2]Retiros_dinamica!$F:$F,[2]Retiros_dinamica!E:E,"S/I",0)</f>
        <v>S/I</v>
      </c>
      <c r="AB1174" s="6" t="str">
        <f>_xlfn.XLOOKUP(C1174,[2]CMg!$I$4:$I$106,[2]CMg!$M$4:$M$106,"----",0,1)</f>
        <v>----</v>
      </c>
      <c r="AH1174" s="12">
        <f>_xlfn.XLOOKUP($E1174,'[2]Balance económico'!$C:$C,'[2]Balance económico'!$D:$D,"-",0)</f>
        <v>1425177876.8054404</v>
      </c>
      <c r="AI1174" s="12">
        <f>_xlfn.XLOOKUP($E1174,'[2]Balance económico'!$C:$C,'[2]Balance económico'!$E:$E,"-",0)</f>
        <v>1829851866.6927099</v>
      </c>
      <c r="AJ1174" s="12" t="str">
        <f>_xlfn.XLOOKUP($E1174,'[2]Balance económico'!$C:$C,'[2]Balance económico'!$F:$F,"-",0)</f>
        <v>----</v>
      </c>
      <c r="AK1174" s="6" t="str">
        <f t="shared" si="55"/>
        <v>PPA</v>
      </c>
      <c r="AL1174" s="12" t="str" cm="1">
        <f t="array" ref="AL1174">IFERROR((X1174*[2]!Tabla2[Bloque A] + 'BD Centrales 2025'!Y1115*[2]!Tabla2[Bloque B] + 'BD Centrales 2025'!Z1115*[2]!Tabla2[Bloque C])*#REF!,"-")</f>
        <v>-</v>
      </c>
      <c r="AM1174" s="12" t="str">
        <f t="shared" si="56"/>
        <v>-</v>
      </c>
      <c r="AN1174" s="12">
        <f>IFERROR((AH1174+AI1174+AJ1174)/(SUMIFS($W$2:$W$1194,$E$2:$E$1194,E1174)*1000*#REF!),0)</f>
        <v>0</v>
      </c>
    </row>
    <row r="1175" spans="1:40" ht="14.4" x14ac:dyDescent="0.3">
      <c r="A1175" s="7">
        <v>2405</v>
      </c>
      <c r="B1175" s="7" t="s">
        <v>5150</v>
      </c>
      <c r="C1175" s="8" t="s">
        <v>5151</v>
      </c>
      <c r="D1175" s="6" t="s">
        <v>5152</v>
      </c>
      <c r="E1175" s="6" t="str">
        <f>_xlfn.XLOOKUP(D1175,'[2]Coordinados SEN'!$A:$A,'[2]Coordinados SEN'!$B:$B,"-",0)</f>
        <v>77.044.761-5</v>
      </c>
      <c r="F1175" s="6" t="s">
        <v>5152</v>
      </c>
      <c r="G1175" s="6">
        <f t="shared" si="54"/>
        <v>1</v>
      </c>
      <c r="H1175" s="6" t="s">
        <v>5153</v>
      </c>
      <c r="I1175" s="6" t="s">
        <v>5154</v>
      </c>
      <c r="J1175" s="6" t="str">
        <f>_xlfn.XLOOKUP(I1175,'[2]Barras CMg'!$E$2:$E$1527,'[2]Barras CMg'!$A$2:$A$1527,"------",0,1)</f>
        <v>------</v>
      </c>
      <c r="K1175" s="6" t="s">
        <v>397</v>
      </c>
      <c r="L1175" s="6">
        <v>2025</v>
      </c>
      <c r="M1175" s="6" t="s">
        <v>495</v>
      </c>
      <c r="N1175" s="6" t="s">
        <v>496</v>
      </c>
      <c r="O1175" s="6" t="s">
        <v>213</v>
      </c>
      <c r="P1175" s="6" t="s">
        <v>90</v>
      </c>
      <c r="Q1175" s="6" t="s">
        <v>91</v>
      </c>
      <c r="R1175" s="6" t="s">
        <v>1168</v>
      </c>
      <c r="S1175" s="6" t="s">
        <v>51</v>
      </c>
      <c r="T1175" s="9" t="s">
        <v>5155</v>
      </c>
      <c r="U1175" s="10">
        <v>2.99</v>
      </c>
      <c r="V1175" s="10">
        <v>2.9750000000000001</v>
      </c>
      <c r="W1175" s="11" t="e">
        <f>_xlfn.XLOOKUP(C1175,#REF!,#REF!,"S/I",0)</f>
        <v>#REF!</v>
      </c>
      <c r="X1175" s="11" t="str">
        <f>_xlfn.XLOOKUP($D1175,[2]Retiros_dinamica!$F:$F,[2]Retiros_dinamica!B:B,"S/I",0)</f>
        <v>S/I</v>
      </c>
      <c r="Y1175" s="11" t="str">
        <f>_xlfn.XLOOKUP($D1175,[2]Retiros_dinamica!$F:$F,[2]Retiros_dinamica!C:C,"S/I",0)</f>
        <v>S/I</v>
      </c>
      <c r="Z1175" s="11" t="str">
        <f>_xlfn.XLOOKUP($D1175,[2]Retiros_dinamica!$F:$F,[2]Retiros_dinamica!D:D,"S/I",0)</f>
        <v>S/I</v>
      </c>
      <c r="AA1175" s="11" t="str">
        <f>_xlfn.XLOOKUP($D1175,[2]Retiros_dinamica!$F:$F,[2]Retiros_dinamica!E:E,"S/I",0)</f>
        <v>S/I</v>
      </c>
      <c r="AB1175" s="6" t="str">
        <f>_xlfn.XLOOKUP(C1175,[2]CMg!$I$4:$I$106,[2]CMg!$M$4:$M$106,"----",0,1)</f>
        <v>----</v>
      </c>
      <c r="AC1175" s="6" t="str">
        <f>_xlfn.XLOOKUP(C1175,[2]CMg!$A$4:$A$106,[2]CMg!$B$4:$B$106,"----",0,1)</f>
        <v>----</v>
      </c>
      <c r="AD1175" s="6" t="str">
        <f>_xlfn.XLOOKUP(C1175,'[3]Promedio solar Cmg'!$A$4:$A$106,'[3]Promedio solar Cmg'!$B$4:$B$106,"----",0,1)</f>
        <v>----</v>
      </c>
      <c r="AH1175" s="12">
        <f>_xlfn.XLOOKUP($E1175,'[2]Balance económico'!$C:$C,'[2]Balance económico'!$D:$D,"-",0)</f>
        <v>18857789.549479999</v>
      </c>
      <c r="AI1175" s="12">
        <f>_xlfn.XLOOKUP($E1175,'[2]Balance económico'!$C:$C,'[2]Balance económico'!$E:$E,"-",0)</f>
        <v>5845696.0060000001</v>
      </c>
      <c r="AJ1175" s="12" t="str">
        <f>_xlfn.XLOOKUP($E1175,'[2]Balance económico'!$C:$C,'[2]Balance económico'!$F:$F,"-",0)</f>
        <v>----</v>
      </c>
      <c r="AK1175" s="6" t="str">
        <f t="shared" si="55"/>
        <v>PPA</v>
      </c>
      <c r="AL1175" s="12" t="str" cm="1">
        <f t="array" ref="AL1175">IFERROR((X1175*[2]!Tabla2[Bloque A] + 'BD Centrales 2025'!Y119*[2]!Tabla2[Bloque B] + 'BD Centrales 2025'!Z119*[2]!Tabla2[Bloque C])*#REF!,"-")</f>
        <v>-</v>
      </c>
      <c r="AM1175" s="12" t="str">
        <f t="shared" si="56"/>
        <v>-</v>
      </c>
      <c r="AN1175" s="12">
        <f>IFERROR((AH1175+AI1175+AJ1175)/(SUMIFS($W$2:$W$1194,$E$2:$E$1194,E1175)*1000*#REF!),0)</f>
        <v>0</v>
      </c>
    </row>
    <row r="1176" spans="1:40" ht="14.4" x14ac:dyDescent="0.3">
      <c r="A1176" s="7">
        <v>2407</v>
      </c>
      <c r="B1176" s="7" t="s">
        <v>5156</v>
      </c>
      <c r="C1176" s="8" t="s">
        <v>5157</v>
      </c>
      <c r="D1176" s="6" t="s">
        <v>5158</v>
      </c>
      <c r="E1176" s="6" t="str">
        <f>_xlfn.XLOOKUP(D1176,'[2]Coordinados SEN'!$A:$A,'[2]Coordinados SEN'!$B:$B,"-",0)</f>
        <v>77.359.493-7</v>
      </c>
      <c r="F1176" s="6" t="s">
        <v>5158</v>
      </c>
      <c r="G1176" s="6">
        <f t="shared" si="54"/>
        <v>1</v>
      </c>
      <c r="H1176" s="6" t="s">
        <v>5159</v>
      </c>
      <c r="I1176" s="6" t="s">
        <v>5160</v>
      </c>
      <c r="J1176" s="6" t="str">
        <f>_xlfn.XLOOKUP(I1176,'[2]Barras CMg'!$E$2:$E$1527,'[2]Barras CMg'!$A$2:$A$1527,"------",0,1)</f>
        <v>------</v>
      </c>
      <c r="K1176" s="6" t="s">
        <v>397</v>
      </c>
      <c r="L1176" s="6">
        <v>2025</v>
      </c>
      <c r="M1176" s="6" t="s">
        <v>495</v>
      </c>
      <c r="N1176" s="6" t="s">
        <v>496</v>
      </c>
      <c r="O1176" s="6" t="s">
        <v>213</v>
      </c>
      <c r="P1176" s="6" t="s">
        <v>90</v>
      </c>
      <c r="Q1176" s="6" t="s">
        <v>97</v>
      </c>
      <c r="R1176" s="6" t="s">
        <v>1122</v>
      </c>
      <c r="S1176" s="6" t="s">
        <v>51</v>
      </c>
      <c r="T1176" s="9" t="s">
        <v>5161</v>
      </c>
      <c r="U1176" s="10">
        <v>6.1289999999999996</v>
      </c>
      <c r="V1176" s="10">
        <v>6</v>
      </c>
      <c r="W1176" s="11" t="e">
        <f>_xlfn.XLOOKUP(C1176,#REF!,#REF!,"S/I",0)</f>
        <v>#REF!</v>
      </c>
      <c r="X1176" s="11" t="str">
        <f>_xlfn.XLOOKUP($D1176,[2]Retiros_dinamica!$F:$F,[2]Retiros_dinamica!B:B,"S/I",0)</f>
        <v>S/I</v>
      </c>
      <c r="Y1176" s="11" t="str">
        <f>_xlfn.XLOOKUP($D1176,[2]Retiros_dinamica!$F:$F,[2]Retiros_dinamica!C:C,"S/I",0)</f>
        <v>S/I</v>
      </c>
      <c r="Z1176" s="11" t="str">
        <f>_xlfn.XLOOKUP($D1176,[2]Retiros_dinamica!$F:$F,[2]Retiros_dinamica!D:D,"S/I",0)</f>
        <v>S/I</v>
      </c>
      <c r="AA1176" s="11" t="str">
        <f>_xlfn.XLOOKUP($D1176,[2]Retiros_dinamica!$F:$F,[2]Retiros_dinamica!E:E,"S/I",0)</f>
        <v>S/I</v>
      </c>
      <c r="AB1176" s="6" t="str">
        <f>_xlfn.XLOOKUP(C1176,[2]CMg!$I$4:$I$106,[2]CMg!$M$4:$M$106,"----",0,1)</f>
        <v>----</v>
      </c>
      <c r="AH1176" s="12" t="str">
        <f>_xlfn.XLOOKUP($E1176,'[2]Balance económico'!$C:$C,'[2]Balance económico'!$D:$D,"-",0)</f>
        <v>-</v>
      </c>
      <c r="AI1176" s="12" t="str">
        <f>_xlfn.XLOOKUP($E1176,'[2]Balance económico'!$C:$C,'[2]Balance económico'!$E:$E,"-",0)</f>
        <v>-</v>
      </c>
      <c r="AJ1176" s="12" t="str">
        <f>_xlfn.XLOOKUP($E1176,'[2]Balance económico'!$C:$C,'[2]Balance económico'!$F:$F,"-",0)</f>
        <v>-</v>
      </c>
      <c r="AK1176" s="6" t="str">
        <f t="shared" si="55"/>
        <v>PPA</v>
      </c>
      <c r="AL1176" s="12" t="str" cm="1">
        <f t="array" ref="AL1176">IFERROR((X1176*[2]!Tabla2[Bloque A] + 'BD Centrales 2025'!Y785*[2]!Tabla2[Bloque B] + 'BD Centrales 2025'!Z785*[2]!Tabla2[Bloque C])*#REF!,"-")</f>
        <v>-</v>
      </c>
      <c r="AM1176" s="12" t="str">
        <f t="shared" si="56"/>
        <v>-</v>
      </c>
      <c r="AN1176" s="12">
        <f>IFERROR((AH1176+AI1176+AJ1176)/(SUMIFS($W$2:$W$1194,$E$2:$E$1194,E1176)*1000*#REF!),0)</f>
        <v>0</v>
      </c>
    </row>
    <row r="1177" spans="1:40" ht="14.4" x14ac:dyDescent="0.3">
      <c r="A1177" s="7">
        <v>2408</v>
      </c>
      <c r="B1177" s="7" t="s">
        <v>5162</v>
      </c>
      <c r="C1177" s="8" t="s">
        <v>5163</v>
      </c>
      <c r="D1177" s="6" t="s">
        <v>5164</v>
      </c>
      <c r="E1177" s="6" t="str">
        <f>_xlfn.XLOOKUP(D1177,'[2]Coordinados SEN'!$A:$A,'[2]Coordinados SEN'!$B:$B,"-",0)</f>
        <v>77.096.337-0</v>
      </c>
      <c r="F1177" s="6" t="s">
        <v>5164</v>
      </c>
      <c r="G1177" s="6">
        <f t="shared" si="54"/>
        <v>1</v>
      </c>
      <c r="H1177" s="6" t="s">
        <v>5165</v>
      </c>
      <c r="I1177" s="6" t="s">
        <v>5165</v>
      </c>
      <c r="J1177" s="6" t="str">
        <f>_xlfn.XLOOKUP(I1177,'[2]Barras CMg'!$E$2:$E$1527,'[2]Barras CMg'!$A$2:$A$1527,"------",0,1)</f>
        <v>------</v>
      </c>
      <c r="K1177" s="6" t="s">
        <v>397</v>
      </c>
      <c r="L1177" s="6">
        <v>2025</v>
      </c>
      <c r="M1177" s="6" t="s">
        <v>495</v>
      </c>
      <c r="N1177" s="6" t="s">
        <v>496</v>
      </c>
      <c r="O1177" s="6" t="s">
        <v>213</v>
      </c>
      <c r="P1177" s="6" t="s">
        <v>229</v>
      </c>
      <c r="Q1177" s="6" t="s">
        <v>1842</v>
      </c>
      <c r="R1177" s="6" t="s">
        <v>5166</v>
      </c>
      <c r="S1177" s="6" t="s">
        <v>51</v>
      </c>
      <c r="T1177" s="9" t="s">
        <v>3775</v>
      </c>
      <c r="U1177" s="10">
        <v>3</v>
      </c>
      <c r="V1177" s="10">
        <v>3</v>
      </c>
      <c r="W1177" s="11" t="e">
        <f>_xlfn.XLOOKUP(C1177,#REF!,#REF!,"S/I",0)</f>
        <v>#REF!</v>
      </c>
      <c r="X1177" s="11" t="str">
        <f>_xlfn.XLOOKUP($D1177,[2]Retiros_dinamica!$F:$F,[2]Retiros_dinamica!B:B,"S/I",0)</f>
        <v>S/I</v>
      </c>
      <c r="Y1177" s="11" t="str">
        <f>_xlfn.XLOOKUP($D1177,[2]Retiros_dinamica!$F:$F,[2]Retiros_dinamica!C:C,"S/I",0)</f>
        <v>S/I</v>
      </c>
      <c r="Z1177" s="11" t="str">
        <f>_xlfn.XLOOKUP($D1177,[2]Retiros_dinamica!$F:$F,[2]Retiros_dinamica!D:D,"S/I",0)</f>
        <v>S/I</v>
      </c>
      <c r="AA1177" s="11" t="str">
        <f>_xlfn.XLOOKUP($D1177,[2]Retiros_dinamica!$F:$F,[2]Retiros_dinamica!E:E,"S/I",0)</f>
        <v>S/I</v>
      </c>
      <c r="AB1177" s="6" t="str">
        <f>_xlfn.XLOOKUP(C1177,[2]CMg!$I$4:$I$106,[2]CMg!$M$4:$M$106,"----",0,1)</f>
        <v>----</v>
      </c>
      <c r="AC1177" s="6" t="str">
        <f>_xlfn.XLOOKUP(C1177,[2]CMg!$A$4:$A$106,[2]CMg!$B$4:$B$106,"----",0,1)</f>
        <v>----</v>
      </c>
      <c r="AD1177" s="6" t="str">
        <f>_xlfn.XLOOKUP(C1177,'[3]Promedio solar Cmg'!$A$4:$A$106,'[3]Promedio solar Cmg'!$B$4:$B$106,"----",0,1)</f>
        <v>----</v>
      </c>
      <c r="AH1177" s="12">
        <f>_xlfn.XLOOKUP($E1177,'[2]Balance económico'!$C:$C,'[2]Balance económico'!$D:$D,"-",0)</f>
        <v>61585997.728359997</v>
      </c>
      <c r="AI1177" s="12">
        <f>_xlfn.XLOOKUP($E1177,'[2]Balance económico'!$C:$C,'[2]Balance económico'!$E:$E,"-",0)</f>
        <v>2836921.56</v>
      </c>
      <c r="AJ1177" s="12" t="str">
        <f>_xlfn.XLOOKUP($E1177,'[2]Balance económico'!$C:$C,'[2]Balance económico'!$F:$F,"-",0)</f>
        <v>----</v>
      </c>
      <c r="AK1177" s="6" t="str">
        <f t="shared" si="55"/>
        <v>PPA</v>
      </c>
      <c r="AL1177" s="12" t="str" cm="1">
        <f t="array" ref="AL1177">IFERROR((X1177*[2]!Tabla2[Bloque A] + 'BD Centrales 2025'!Y115*[2]!Tabla2[Bloque B] + 'BD Centrales 2025'!Z115*[2]!Tabla2[Bloque C])*#REF!,"-")</f>
        <v>-</v>
      </c>
      <c r="AM1177" s="12" t="str">
        <f t="shared" si="56"/>
        <v>-</v>
      </c>
      <c r="AN1177" s="12">
        <f>IFERROR((AH1177+AI1177+AJ1177)/(SUMIFS($W$2:$W$1194,$E$2:$E$1194,E1177)*1000*#REF!),0)</f>
        <v>0</v>
      </c>
    </row>
    <row r="1178" spans="1:40" ht="14.4" x14ac:dyDescent="0.3">
      <c r="A1178" s="7">
        <v>2409</v>
      </c>
      <c r="B1178" s="7" t="s">
        <v>5167</v>
      </c>
      <c r="C1178" s="8" t="s">
        <v>5168</v>
      </c>
      <c r="D1178" s="6" t="s">
        <v>5169</v>
      </c>
      <c r="E1178" s="6" t="str">
        <f>_xlfn.XLOOKUP(D1178,'[2]Coordinados SEN'!$A:$A,'[2]Coordinados SEN'!$B:$B,"-",0)</f>
        <v>77.087.903-5</v>
      </c>
      <c r="F1178" s="6" t="s">
        <v>5169</v>
      </c>
      <c r="G1178" s="6">
        <f t="shared" si="54"/>
        <v>1</v>
      </c>
      <c r="H1178" s="6" t="s">
        <v>5170</v>
      </c>
      <c r="I1178" s="6" t="s">
        <v>3126</v>
      </c>
      <c r="J1178" s="6" t="str">
        <f>_xlfn.XLOOKUP(I1178,'[2]Barras CMg'!$E$2:$E$1527,'[2]Barras CMg'!$A$2:$A$1527,"------",0,1)</f>
        <v>------</v>
      </c>
      <c r="K1178" s="6">
        <v>1</v>
      </c>
      <c r="L1178" s="6">
        <v>2025</v>
      </c>
      <c r="M1178" s="6" t="s">
        <v>495</v>
      </c>
      <c r="N1178" s="6" t="s">
        <v>496</v>
      </c>
      <c r="O1178" s="6" t="s">
        <v>213</v>
      </c>
      <c r="P1178" s="6" t="s">
        <v>106</v>
      </c>
      <c r="Q1178" s="6" t="s">
        <v>243</v>
      </c>
      <c r="R1178" s="6" t="s">
        <v>1018</v>
      </c>
      <c r="S1178" s="6" t="s">
        <v>51</v>
      </c>
      <c r="T1178" s="9" t="s">
        <v>5171</v>
      </c>
      <c r="U1178" s="10">
        <v>3.2250000000000001</v>
      </c>
      <c r="V1178" s="10">
        <v>3</v>
      </c>
      <c r="W1178" s="11" t="e">
        <f>_xlfn.XLOOKUP(C1178,#REF!,#REF!,"S/I",0)</f>
        <v>#REF!</v>
      </c>
      <c r="X1178" s="11" t="str">
        <f>_xlfn.XLOOKUP($D1178,[2]Retiros_dinamica!$F:$F,[2]Retiros_dinamica!B:B,"S/I",0)</f>
        <v>S/I</v>
      </c>
      <c r="Y1178" s="11" t="str">
        <f>_xlfn.XLOOKUP($D1178,[2]Retiros_dinamica!$F:$F,[2]Retiros_dinamica!C:C,"S/I",0)</f>
        <v>S/I</v>
      </c>
      <c r="Z1178" s="11" t="str">
        <f>_xlfn.XLOOKUP($D1178,[2]Retiros_dinamica!$F:$F,[2]Retiros_dinamica!D:D,"S/I",0)</f>
        <v>S/I</v>
      </c>
      <c r="AA1178" s="11" t="str">
        <f>_xlfn.XLOOKUP($D1178,[2]Retiros_dinamica!$F:$F,[2]Retiros_dinamica!E:E,"S/I",0)</f>
        <v>S/I</v>
      </c>
      <c r="AB1178" s="6" t="str">
        <f>_xlfn.XLOOKUP(C1178,[2]CMg!$I$4:$I$106,[2]CMg!$M$4:$M$106,"----",0,1)</f>
        <v>----</v>
      </c>
      <c r="AC1178" s="6" t="str">
        <f>_xlfn.XLOOKUP(C1178,[2]CMg!$A$4:$A$106,[2]CMg!$B$4:$B$106,"----",0,1)</f>
        <v>----</v>
      </c>
      <c r="AD1178" s="6" t="str">
        <f>_xlfn.XLOOKUP(C1178,'[3]Promedio solar Cmg'!$A$4:$A$106,'[3]Promedio solar Cmg'!$B$4:$B$106,"----",0,1)</f>
        <v>----</v>
      </c>
      <c r="AH1178" s="12">
        <f>_xlfn.XLOOKUP($E1178,'[2]Balance económico'!$C:$C,'[2]Balance económico'!$D:$D,"-",0)</f>
        <v>10766401.575920001</v>
      </c>
      <c r="AI1178" s="12">
        <f>_xlfn.XLOOKUP($E1178,'[2]Balance económico'!$C:$C,'[2]Balance económico'!$E:$E,"-",0)</f>
        <v>3319388.4840000002</v>
      </c>
      <c r="AJ1178" s="12" t="str">
        <f>_xlfn.XLOOKUP($E1178,'[2]Balance económico'!$C:$C,'[2]Balance económico'!$F:$F,"-",0)</f>
        <v>----</v>
      </c>
      <c r="AK1178" s="6" t="str">
        <f t="shared" si="55"/>
        <v>PPA</v>
      </c>
      <c r="AL1178" s="12" t="str" cm="1">
        <f t="array" ref="AL1178">IFERROR((X1178*[2]!Tabla2[Bloque A] + 'BD Centrales 2025'!Y116*[2]!Tabla2[Bloque B] + 'BD Centrales 2025'!Z116*[2]!Tabla2[Bloque C])*#REF!,"-")</f>
        <v>-</v>
      </c>
      <c r="AM1178" s="12" t="str">
        <f t="shared" si="56"/>
        <v>-</v>
      </c>
      <c r="AN1178" s="12">
        <f>IFERROR((AH1178+AI1178+AJ1178)/(SUMIFS($W$2:$W$1194,$E$2:$E$1194,E1178)*1000*#REF!),0)</f>
        <v>0</v>
      </c>
    </row>
    <row r="1179" spans="1:40" ht="14.4" x14ac:dyDescent="0.3">
      <c r="A1179" s="7">
        <v>2410</v>
      </c>
      <c r="B1179" s="7" t="s">
        <v>5172</v>
      </c>
      <c r="C1179" s="8" t="s">
        <v>5173</v>
      </c>
      <c r="D1179" s="6" t="s">
        <v>5174</v>
      </c>
      <c r="E1179" s="6" t="str">
        <f>_xlfn.XLOOKUP(D1179,'[2]Coordinados SEN'!$A:$A,'[2]Coordinados SEN'!$B:$B,"-",0)</f>
        <v>77.073.157-7</v>
      </c>
      <c r="F1179" s="6" t="s">
        <v>5174</v>
      </c>
      <c r="G1179" s="6">
        <f t="shared" si="54"/>
        <v>1</v>
      </c>
      <c r="H1179" s="6" t="s">
        <v>5175</v>
      </c>
      <c r="I1179" s="6" t="s">
        <v>5176</v>
      </c>
      <c r="J1179" s="6" t="str">
        <f>_xlfn.XLOOKUP(I1179,'[2]Barras CMg'!$E$2:$E$1527,'[2]Barras CMg'!$A$2:$A$1527,"------",0,1)</f>
        <v>------</v>
      </c>
      <c r="K1179" s="6" t="s">
        <v>397</v>
      </c>
      <c r="L1179" s="6">
        <v>2025</v>
      </c>
      <c r="M1179" s="6" t="s">
        <v>495</v>
      </c>
      <c r="N1179" s="6" t="s">
        <v>496</v>
      </c>
      <c r="O1179" s="6" t="s">
        <v>213</v>
      </c>
      <c r="P1179" s="6" t="s">
        <v>229</v>
      </c>
      <c r="Q1179" s="6" t="s">
        <v>1842</v>
      </c>
      <c r="R1179" s="6" t="s">
        <v>5166</v>
      </c>
      <c r="S1179" s="6" t="s">
        <v>51</v>
      </c>
      <c r="T1179" s="9" t="s">
        <v>5177</v>
      </c>
      <c r="U1179" s="10">
        <v>3</v>
      </c>
      <c r="V1179" s="10">
        <v>2.99</v>
      </c>
      <c r="W1179" s="11" t="e">
        <f>_xlfn.XLOOKUP(C1179,#REF!,#REF!,"S/I",0)</f>
        <v>#REF!</v>
      </c>
      <c r="X1179" s="11" t="str">
        <f>_xlfn.XLOOKUP($D1179,[2]Retiros_dinamica!$F:$F,[2]Retiros_dinamica!B:B,"S/I",0)</f>
        <v>S/I</v>
      </c>
      <c r="Y1179" s="11" t="str">
        <f>_xlfn.XLOOKUP($D1179,[2]Retiros_dinamica!$F:$F,[2]Retiros_dinamica!C:C,"S/I",0)</f>
        <v>S/I</v>
      </c>
      <c r="Z1179" s="11" t="str">
        <f>_xlfn.XLOOKUP($D1179,[2]Retiros_dinamica!$F:$F,[2]Retiros_dinamica!D:D,"S/I",0)</f>
        <v>S/I</v>
      </c>
      <c r="AA1179" s="11" t="str">
        <f>_xlfn.XLOOKUP($D1179,[2]Retiros_dinamica!$F:$F,[2]Retiros_dinamica!E:E,"S/I",0)</f>
        <v>S/I</v>
      </c>
      <c r="AB1179" s="6" t="str">
        <f>_xlfn.XLOOKUP(C1179,[2]CMg!$I$4:$I$106,[2]CMg!$M$4:$M$106,"----",0,1)</f>
        <v>----</v>
      </c>
      <c r="AH1179" s="12">
        <f>_xlfn.XLOOKUP($E1179,'[2]Balance económico'!$C:$C,'[2]Balance económico'!$D:$D,"-",0)</f>
        <v>11189148.368969999</v>
      </c>
      <c r="AI1179" s="12" t="str">
        <f>_xlfn.XLOOKUP($E1179,'[2]Balance económico'!$C:$C,'[2]Balance económico'!$E:$E,"-",0)</f>
        <v>----</v>
      </c>
      <c r="AJ1179" s="12" t="str">
        <f>_xlfn.XLOOKUP($E1179,'[2]Balance económico'!$C:$C,'[2]Balance económico'!$F:$F,"-",0)</f>
        <v>----</v>
      </c>
      <c r="AK1179" s="6" t="str">
        <f t="shared" si="55"/>
        <v>PPA</v>
      </c>
      <c r="AL1179" s="12" t="str" cm="1">
        <f t="array" ref="AL1179">IFERROR((X1179*[2]!Tabla2[Bloque A] + 'BD Centrales 2025'!Y803*[2]!Tabla2[Bloque B] + 'BD Centrales 2025'!Z803*[2]!Tabla2[Bloque C])*#REF!,"-")</f>
        <v>-</v>
      </c>
      <c r="AM1179" s="12" t="str">
        <f t="shared" si="56"/>
        <v>-</v>
      </c>
      <c r="AN1179" s="12">
        <f>IFERROR((AH1179+AI1179+AJ1179)/(SUMIFS($W$2:$W$1194,$E$2:$E$1194,E1179)*1000*#REF!),0)</f>
        <v>0</v>
      </c>
    </row>
    <row r="1180" spans="1:40" ht="14.4" x14ac:dyDescent="0.3">
      <c r="A1180" s="7">
        <v>2411</v>
      </c>
      <c r="B1180" s="7" t="s">
        <v>5178</v>
      </c>
      <c r="C1180" s="8" t="s">
        <v>5179</v>
      </c>
      <c r="D1180" s="6" t="s">
        <v>5180</v>
      </c>
      <c r="E1180" s="6" t="str">
        <f>_xlfn.XLOOKUP(D1180,'[2]Coordinados SEN'!$A:$A,'[2]Coordinados SEN'!$B:$B,"-",0)</f>
        <v>76.891.241-6</v>
      </c>
      <c r="F1180" s="6" t="s">
        <v>5180</v>
      </c>
      <c r="G1180" s="6">
        <f t="shared" si="54"/>
        <v>1</v>
      </c>
      <c r="H1180" s="6" t="s">
        <v>5181</v>
      </c>
      <c r="I1180" s="6" t="s">
        <v>5181</v>
      </c>
      <c r="J1180" s="6" t="str">
        <f>_xlfn.XLOOKUP(I1180,'[2]Barras CMg'!$E$2:$E$1527,'[2]Barras CMg'!$A$2:$A$1527,"------",0,1)</f>
        <v>------</v>
      </c>
      <c r="K1180" s="6" t="s">
        <v>397</v>
      </c>
      <c r="L1180" s="6">
        <v>2025</v>
      </c>
      <c r="M1180" s="6" t="s">
        <v>495</v>
      </c>
      <c r="N1180" s="6" t="s">
        <v>496</v>
      </c>
      <c r="O1180" s="6" t="s">
        <v>213</v>
      </c>
      <c r="P1180" s="6" t="s">
        <v>164</v>
      </c>
      <c r="Q1180" s="6" t="s">
        <v>221</v>
      </c>
      <c r="R1180" s="6" t="s">
        <v>1048</v>
      </c>
      <c r="S1180" s="6" t="s">
        <v>51</v>
      </c>
      <c r="T1180" s="9" t="s">
        <v>5182</v>
      </c>
      <c r="U1180" s="10">
        <v>6.0119999999999996</v>
      </c>
      <c r="V1180" s="10">
        <v>0.75</v>
      </c>
      <c r="W1180" s="11" t="e">
        <f>_xlfn.XLOOKUP(C1180,#REF!,#REF!,"S/I",0)</f>
        <v>#REF!</v>
      </c>
      <c r="X1180" s="11" t="str">
        <f>_xlfn.XLOOKUP($D1180,[2]Retiros_dinamica!$F:$F,[2]Retiros_dinamica!B:B,"S/I",0)</f>
        <v>S/I</v>
      </c>
      <c r="Y1180" s="11" t="str">
        <f>_xlfn.XLOOKUP($D1180,[2]Retiros_dinamica!$F:$F,[2]Retiros_dinamica!C:C,"S/I",0)</f>
        <v>S/I</v>
      </c>
      <c r="Z1180" s="11" t="str">
        <f>_xlfn.XLOOKUP($D1180,[2]Retiros_dinamica!$F:$F,[2]Retiros_dinamica!D:D,"S/I",0)</f>
        <v>S/I</v>
      </c>
      <c r="AA1180" s="11" t="str">
        <f>_xlfn.XLOOKUP($D1180,[2]Retiros_dinamica!$F:$F,[2]Retiros_dinamica!E:E,"S/I",0)</f>
        <v>S/I</v>
      </c>
      <c r="AB1180" s="6" t="str">
        <f>_xlfn.XLOOKUP(C1180,[2]CMg!$I$4:$I$106,[2]CMg!$M$4:$M$106,"----",0,1)</f>
        <v>----</v>
      </c>
      <c r="AC1180" s="6" t="str">
        <f>_xlfn.XLOOKUP(C1180,[2]CMg!$A$4:$A$106,[2]CMg!$B$4:$B$106,"----",0,1)</f>
        <v>----</v>
      </c>
      <c r="AD1180" s="6" t="str">
        <f>_xlfn.XLOOKUP(C1180,'[3]Promedio solar Cmg'!$A$4:$A$106,'[3]Promedio solar Cmg'!$B$4:$B$106,"----",0,1)</f>
        <v>----</v>
      </c>
      <c r="AH1180" s="12">
        <f>_xlfn.XLOOKUP($E1180,'[2]Balance económico'!$C:$C,'[2]Balance económico'!$D:$D,"-",0)</f>
        <v>23950887.370460004</v>
      </c>
      <c r="AI1180" s="12">
        <f>_xlfn.XLOOKUP($E1180,'[2]Balance económico'!$C:$C,'[2]Balance económico'!$E:$E,"-",0)</f>
        <v>2561020.0290000001</v>
      </c>
      <c r="AJ1180" s="12" t="str">
        <f>_xlfn.XLOOKUP($E1180,'[2]Balance económico'!$C:$C,'[2]Balance económico'!$F:$F,"-",0)</f>
        <v>----</v>
      </c>
      <c r="AK1180" s="6" t="str">
        <f t="shared" si="55"/>
        <v>PPA</v>
      </c>
      <c r="AL1180" s="12" t="str" cm="1">
        <f t="array" ref="AL1180">IFERROR((X1180*[2]!Tabla2[Bloque A] + 'BD Centrales 2025'!Y114*[2]!Tabla2[Bloque B] + 'BD Centrales 2025'!Z114*[2]!Tabla2[Bloque C])*#REF!,"-")</f>
        <v>-</v>
      </c>
      <c r="AM1180" s="12" t="str">
        <f t="shared" si="56"/>
        <v>-</v>
      </c>
      <c r="AN1180" s="12">
        <f>IFERROR((AH1180+AI1180+AJ1180)/(SUMIFS($W$2:$W$1194,$E$2:$E$1194,E1180)*1000*#REF!),0)</f>
        <v>0</v>
      </c>
    </row>
    <row r="1181" spans="1:40" ht="14.4" x14ac:dyDescent="0.3">
      <c r="A1181" s="7">
        <v>2412</v>
      </c>
      <c r="B1181" s="7" t="s">
        <v>5183</v>
      </c>
      <c r="C1181" s="8" t="s">
        <v>5184</v>
      </c>
      <c r="D1181" s="6" t="s">
        <v>5185</v>
      </c>
      <c r="E1181" s="6" t="str">
        <f>_xlfn.XLOOKUP(D1181,'[2]Coordinados SEN'!$A:$A,'[2]Coordinados SEN'!$B:$B,"-",0)</f>
        <v>77.084.905-5</v>
      </c>
      <c r="F1181" s="6" t="s">
        <v>5185</v>
      </c>
      <c r="G1181" s="6">
        <f t="shared" si="54"/>
        <v>1</v>
      </c>
      <c r="H1181" s="6" t="s">
        <v>5186</v>
      </c>
      <c r="I1181" s="6" t="s">
        <v>4358</v>
      </c>
      <c r="J1181" s="6" t="str">
        <f>_xlfn.XLOOKUP(I1181,'[2]Barras CMg'!$E$2:$E$1527,'[2]Barras CMg'!$A$2:$A$1527,"------",0,1)</f>
        <v>------</v>
      </c>
      <c r="K1181" s="6" t="s">
        <v>397</v>
      </c>
      <c r="L1181" s="6">
        <v>2025</v>
      </c>
      <c r="M1181" s="6" t="s">
        <v>495</v>
      </c>
      <c r="N1181" s="6" t="s">
        <v>496</v>
      </c>
      <c r="O1181" s="6" t="s">
        <v>213</v>
      </c>
      <c r="P1181" s="6" t="s">
        <v>68</v>
      </c>
      <c r="Q1181" s="6" t="s">
        <v>68</v>
      </c>
      <c r="R1181" s="6" t="s">
        <v>2324</v>
      </c>
      <c r="S1181" s="6" t="s">
        <v>51</v>
      </c>
      <c r="T1181" s="9" t="s">
        <v>5187</v>
      </c>
      <c r="U1181" s="10">
        <v>9.1</v>
      </c>
      <c r="V1181" s="10">
        <v>9</v>
      </c>
      <c r="W1181" s="11" t="e">
        <f>_xlfn.XLOOKUP(C1181,#REF!,#REF!,"S/I",0)</f>
        <v>#REF!</v>
      </c>
      <c r="X1181" s="11" t="str">
        <f>_xlfn.XLOOKUP($D1181,[2]Retiros_dinamica!$F:$F,[2]Retiros_dinamica!B:B,"S/I",0)</f>
        <v>S/I</v>
      </c>
      <c r="Y1181" s="11" t="str">
        <f>_xlfn.XLOOKUP($D1181,[2]Retiros_dinamica!$F:$F,[2]Retiros_dinamica!C:C,"S/I",0)</f>
        <v>S/I</v>
      </c>
      <c r="Z1181" s="11" t="str">
        <f>_xlfn.XLOOKUP($D1181,[2]Retiros_dinamica!$F:$F,[2]Retiros_dinamica!D:D,"S/I",0)</f>
        <v>S/I</v>
      </c>
      <c r="AA1181" s="11" t="str">
        <f>_xlfn.XLOOKUP($D1181,[2]Retiros_dinamica!$F:$F,[2]Retiros_dinamica!E:E,"S/I",0)</f>
        <v>S/I</v>
      </c>
      <c r="AB1181" s="6" t="str">
        <f>_xlfn.XLOOKUP(C1181,[2]CMg!$I$4:$I$106,[2]CMg!$M$4:$M$106,"----",0,1)</f>
        <v>----</v>
      </c>
      <c r="AC1181" s="6" t="str">
        <f>_xlfn.XLOOKUP(C1181,[2]CMg!$A$4:$A$106,[2]CMg!$B$4:$B$106,"----",0,1)</f>
        <v>----</v>
      </c>
      <c r="AD1181" s="6" t="str">
        <f>_xlfn.XLOOKUP(C1181,'[3]Promedio solar Cmg'!$A$4:$A$106,'[3]Promedio solar Cmg'!$B$4:$B$106,"----",0,1)</f>
        <v>----</v>
      </c>
      <c r="AH1181" s="12">
        <f>_xlfn.XLOOKUP($E1181,'[2]Balance económico'!$C:$C,'[2]Balance económico'!$D:$D,"-",0)</f>
        <v>380914218.86273998</v>
      </c>
      <c r="AI1181" s="12">
        <f>_xlfn.XLOOKUP($E1181,'[2]Balance económico'!$C:$C,'[2]Balance económico'!$E:$E,"-",0)</f>
        <v>33998252.221999995</v>
      </c>
      <c r="AJ1181" s="12" t="str">
        <f>_xlfn.XLOOKUP($E1181,'[2]Balance económico'!$C:$C,'[2]Balance económico'!$F:$F,"-",0)</f>
        <v>----</v>
      </c>
      <c r="AK1181" s="6" t="str">
        <f t="shared" si="55"/>
        <v>PPA</v>
      </c>
      <c r="AL1181" s="12" t="str" cm="1">
        <f t="array" ref="AL1181">IFERROR((X1181*[2]!Tabla2[Bloque A] + 'BD Centrales 2025'!Y212*[2]!Tabla2[Bloque B] + 'BD Centrales 2025'!Z212*[2]!Tabla2[Bloque C])*#REF!,"-")</f>
        <v>-</v>
      </c>
      <c r="AM1181" s="12" t="str">
        <f t="shared" si="56"/>
        <v>-</v>
      </c>
      <c r="AN1181" s="12">
        <f>IFERROR((AH1181+AI1181+AJ1181)/(SUMIFS($W$2:$W$1194,$E$2:$E$1194,E1181)*1000*#REF!),0)</f>
        <v>0</v>
      </c>
    </row>
    <row r="1182" spans="1:40" ht="14.4" x14ac:dyDescent="0.3">
      <c r="A1182" s="7">
        <v>2414</v>
      </c>
      <c r="B1182" s="7" t="s">
        <v>5188</v>
      </c>
      <c r="C1182" s="8" t="s">
        <v>5189</v>
      </c>
      <c r="D1182" s="6" t="s">
        <v>5190</v>
      </c>
      <c r="E1182" s="6" t="str">
        <f>_xlfn.XLOOKUP(D1182,'[2]Coordinados SEN'!$A:$A,'[2]Coordinados SEN'!$B:$B,"-",0)</f>
        <v>77.110.498-3</v>
      </c>
      <c r="F1182" s="6" t="s">
        <v>5190</v>
      </c>
      <c r="G1182" s="6">
        <f t="shared" si="54"/>
        <v>1</v>
      </c>
      <c r="H1182" s="6" t="s">
        <v>5191</v>
      </c>
      <c r="I1182" s="6" t="s">
        <v>5191</v>
      </c>
      <c r="J1182" s="6" t="str">
        <f>_xlfn.XLOOKUP(I1182,'[2]Barras CMg'!$E$2:$E$1527,'[2]Barras CMg'!$A$2:$A$1527,"------",0,1)</f>
        <v>------</v>
      </c>
      <c r="K1182" s="6" t="s">
        <v>397</v>
      </c>
      <c r="L1182" s="6">
        <v>2025</v>
      </c>
      <c r="M1182" s="6" t="s">
        <v>495</v>
      </c>
      <c r="N1182" s="6" t="s">
        <v>496</v>
      </c>
      <c r="O1182" s="6" t="s">
        <v>213</v>
      </c>
      <c r="P1182" s="6" t="s">
        <v>362</v>
      </c>
      <c r="Q1182" s="6" t="s">
        <v>1216</v>
      </c>
      <c r="R1182" s="6" t="s">
        <v>1455</v>
      </c>
      <c r="S1182" s="6" t="s">
        <v>51</v>
      </c>
      <c r="T1182" s="9" t="s">
        <v>5192</v>
      </c>
      <c r="U1182" s="10">
        <v>9.9</v>
      </c>
      <c r="V1182" s="10">
        <v>9</v>
      </c>
      <c r="W1182" s="11" t="e">
        <f>_xlfn.XLOOKUP(C1182,#REF!,#REF!,"S/I",0)</f>
        <v>#REF!</v>
      </c>
      <c r="X1182" s="11" t="str">
        <f>_xlfn.XLOOKUP($D1182,[2]Retiros_dinamica!$F:$F,[2]Retiros_dinamica!B:B,"S/I",0)</f>
        <v>S/I</v>
      </c>
      <c r="Y1182" s="11" t="str">
        <f>_xlfn.XLOOKUP($D1182,[2]Retiros_dinamica!$F:$F,[2]Retiros_dinamica!C:C,"S/I",0)</f>
        <v>S/I</v>
      </c>
      <c r="Z1182" s="11" t="str">
        <f>_xlfn.XLOOKUP($D1182,[2]Retiros_dinamica!$F:$F,[2]Retiros_dinamica!D:D,"S/I",0)</f>
        <v>S/I</v>
      </c>
      <c r="AA1182" s="11" t="str">
        <f>_xlfn.XLOOKUP($D1182,[2]Retiros_dinamica!$F:$F,[2]Retiros_dinamica!E:E,"S/I",0)</f>
        <v>S/I</v>
      </c>
      <c r="AB1182" s="6" t="str">
        <f>_xlfn.XLOOKUP(C1182,[2]CMg!$I$4:$I$106,[2]CMg!$M$4:$M$106,"----",0,1)</f>
        <v>----</v>
      </c>
      <c r="AC1182" s="6" t="str">
        <f>_xlfn.XLOOKUP(C1182,[2]CMg!$A$4:$A$106,[2]CMg!$B$4:$B$106,"----",0,1)</f>
        <v>----</v>
      </c>
      <c r="AD1182" s="6" t="str">
        <f>_xlfn.XLOOKUP(C1182,'[3]Promedio solar Cmg'!$A$4:$A$106,'[3]Promedio solar Cmg'!$B$4:$B$106,"----",0,1)</f>
        <v>----</v>
      </c>
      <c r="AH1182" s="12">
        <f>_xlfn.XLOOKUP($E1182,'[2]Balance económico'!$C:$C,'[2]Balance económico'!$D:$D,"-",0)</f>
        <v>462307968.40901995</v>
      </c>
      <c r="AI1182" s="12">
        <f>_xlfn.XLOOKUP($E1182,'[2]Balance económico'!$C:$C,'[2]Balance económico'!$E:$E,"-",0)</f>
        <v>44284586.013999991</v>
      </c>
      <c r="AJ1182" s="12" t="str">
        <f>_xlfn.XLOOKUP($E1182,'[2]Balance económico'!$C:$C,'[2]Balance económico'!$F:$F,"-",0)</f>
        <v>----</v>
      </c>
      <c r="AK1182" s="6" t="str">
        <f t="shared" si="55"/>
        <v>PPA</v>
      </c>
      <c r="AL1182" s="12" t="str" cm="1">
        <f t="array" ref="AL1182">IFERROR((X1182*[2]!Tabla2[Bloque A] + 'BD Centrales 2025'!Y278*[2]!Tabla2[Bloque B] + 'BD Centrales 2025'!Z278*[2]!Tabla2[Bloque C])*#REF!,"-")</f>
        <v>-</v>
      </c>
      <c r="AM1182" s="12" t="str">
        <f t="shared" si="56"/>
        <v>-</v>
      </c>
      <c r="AN1182" s="12">
        <f>IFERROR((AH1182+AI1182+AJ1182)/(SUMIFS($W$2:$W$1194,$E$2:$E$1194,E1182)*1000*#REF!),0)</f>
        <v>0</v>
      </c>
    </row>
    <row r="1183" spans="1:40" ht="14.4" x14ac:dyDescent="0.3">
      <c r="A1183" s="7">
        <v>2416</v>
      </c>
      <c r="B1183" s="7" t="s">
        <v>5193</v>
      </c>
      <c r="C1183" s="8" t="s">
        <v>5194</v>
      </c>
      <c r="D1183" s="6" t="s">
        <v>5195</v>
      </c>
      <c r="E1183" s="6" t="str">
        <f>_xlfn.XLOOKUP(D1183,'[2]Coordinados SEN'!$A:$A,'[2]Coordinados SEN'!$B:$B,"-",0)</f>
        <v>-</v>
      </c>
      <c r="F1183" s="6" t="s">
        <v>5195</v>
      </c>
      <c r="G1183" s="6">
        <f t="shared" si="54"/>
        <v>1</v>
      </c>
      <c r="H1183" s="6" t="s">
        <v>5196</v>
      </c>
      <c r="I1183" s="6" t="s">
        <v>5196</v>
      </c>
      <c r="J1183" s="6" t="str">
        <f>_xlfn.XLOOKUP(I1183,'[2]Barras CMg'!$E$2:$E$1527,'[2]Barras CMg'!$A$2:$A$1527,"------",0,1)</f>
        <v>------</v>
      </c>
      <c r="K1183" s="6" t="s">
        <v>397</v>
      </c>
      <c r="L1183" s="6">
        <v>2025</v>
      </c>
      <c r="M1183" s="6" t="s">
        <v>495</v>
      </c>
      <c r="N1183" s="6" t="s">
        <v>496</v>
      </c>
      <c r="O1183" s="6" t="s">
        <v>213</v>
      </c>
      <c r="P1183" s="6" t="s">
        <v>90</v>
      </c>
      <c r="Q1183" s="6" t="s">
        <v>868</v>
      </c>
      <c r="R1183" s="6" t="s">
        <v>1702</v>
      </c>
      <c r="S1183" s="6" t="s">
        <v>51</v>
      </c>
      <c r="T1183" s="9" t="s">
        <v>5197</v>
      </c>
      <c r="U1183" s="10">
        <v>9.0449999999999999</v>
      </c>
      <c r="V1183" s="10">
        <v>9</v>
      </c>
      <c r="W1183" s="11" t="e">
        <f>_xlfn.XLOOKUP(C1183,#REF!,#REF!,"S/I",0)</f>
        <v>#REF!</v>
      </c>
      <c r="X1183" s="11" t="str">
        <f>_xlfn.XLOOKUP($D1183,[2]Retiros_dinamica!$F:$F,[2]Retiros_dinamica!B:B,"S/I",0)</f>
        <v>S/I</v>
      </c>
      <c r="Y1183" s="11" t="str">
        <f>_xlfn.XLOOKUP($D1183,[2]Retiros_dinamica!$F:$F,[2]Retiros_dinamica!C:C,"S/I",0)</f>
        <v>S/I</v>
      </c>
      <c r="Z1183" s="11" t="str">
        <f>_xlfn.XLOOKUP($D1183,[2]Retiros_dinamica!$F:$F,[2]Retiros_dinamica!D:D,"S/I",0)</f>
        <v>S/I</v>
      </c>
      <c r="AA1183" s="11" t="str">
        <f>_xlfn.XLOOKUP($D1183,[2]Retiros_dinamica!$F:$F,[2]Retiros_dinamica!E:E,"S/I",0)</f>
        <v>S/I</v>
      </c>
      <c r="AB1183" s="6" t="str">
        <f>_xlfn.XLOOKUP(C1183,[2]CMg!$I$4:$I$106,[2]CMg!$M$4:$M$106,"----",0,1)</f>
        <v>----</v>
      </c>
      <c r="AH1183" s="12" t="str">
        <f>_xlfn.XLOOKUP($E1183,'[2]Balance económico'!$C:$C,'[2]Balance económico'!$D:$D,"-",0)</f>
        <v>-</v>
      </c>
      <c r="AI1183" s="12" t="str">
        <f>_xlfn.XLOOKUP($E1183,'[2]Balance económico'!$C:$C,'[2]Balance económico'!$E:$E,"-",0)</f>
        <v>-</v>
      </c>
      <c r="AJ1183" s="12" t="str">
        <f>_xlfn.XLOOKUP($E1183,'[2]Balance económico'!$C:$C,'[2]Balance económico'!$F:$F,"-",0)</f>
        <v>-</v>
      </c>
      <c r="AK1183" s="6" t="str">
        <f t="shared" si="55"/>
        <v>PPA</v>
      </c>
      <c r="AL1183" s="12" t="str" cm="1">
        <f t="array" ref="AL1183">IFERROR((X1183*[2]!Tabla2[Bloque A] + 'BD Centrales 2025'!Y786*[2]!Tabla2[Bloque B] + 'BD Centrales 2025'!Z786*[2]!Tabla2[Bloque C])*#REF!,"-")</f>
        <v>-</v>
      </c>
      <c r="AM1183" s="12" t="str">
        <f t="shared" si="56"/>
        <v>-</v>
      </c>
      <c r="AN1183" s="12">
        <f>IFERROR((AH1183+AI1183+AJ1183)/(SUMIFS($W$2:$W$1194,$E$2:$E$1194,E1183)*1000*#REF!),0)</f>
        <v>0</v>
      </c>
    </row>
    <row r="1184" spans="1:40" ht="14.4" x14ac:dyDescent="0.3">
      <c r="A1184" s="7">
        <v>2417</v>
      </c>
      <c r="B1184" s="7" t="s">
        <v>5198</v>
      </c>
      <c r="C1184" s="8" t="s">
        <v>5199</v>
      </c>
      <c r="D1184" s="6" t="s">
        <v>5200</v>
      </c>
      <c r="E1184" s="6" t="str">
        <f>_xlfn.XLOOKUP(D1184,'[2]Coordinados SEN'!$A:$A,'[2]Coordinados SEN'!$B:$B,"-",0)</f>
        <v>77.109.571-2</v>
      </c>
      <c r="F1184" s="6" t="s">
        <v>5200</v>
      </c>
      <c r="G1184" s="6">
        <f t="shared" si="54"/>
        <v>1</v>
      </c>
      <c r="H1184" s="6" t="s">
        <v>5201</v>
      </c>
      <c r="I1184" s="6" t="s">
        <v>5201</v>
      </c>
      <c r="J1184" s="6" t="str">
        <f>_xlfn.XLOOKUP(I1184,'[2]Barras CMg'!$E$2:$E$1527,'[2]Barras CMg'!$A$2:$A$1527,"------",0,1)</f>
        <v>------</v>
      </c>
      <c r="K1184" s="6" t="s">
        <v>397</v>
      </c>
      <c r="L1184" s="6">
        <v>2025</v>
      </c>
      <c r="M1184" s="6" t="s">
        <v>495</v>
      </c>
      <c r="N1184" s="6" t="s">
        <v>496</v>
      </c>
      <c r="O1184" s="6" t="s">
        <v>213</v>
      </c>
      <c r="P1184" s="6" t="s">
        <v>229</v>
      </c>
      <c r="Q1184" s="6" t="s">
        <v>1842</v>
      </c>
      <c r="R1184" s="6" t="s">
        <v>1843</v>
      </c>
      <c r="S1184" s="6" t="s">
        <v>51</v>
      </c>
      <c r="T1184" s="9" t="s">
        <v>3775</v>
      </c>
      <c r="U1184" s="10">
        <v>3</v>
      </c>
      <c r="V1184" s="10">
        <v>2.9</v>
      </c>
      <c r="W1184" s="11" t="e">
        <f>_xlfn.XLOOKUP(C1184,#REF!,#REF!,"S/I",0)</f>
        <v>#REF!</v>
      </c>
      <c r="X1184" s="11" t="str">
        <f>_xlfn.XLOOKUP($D1184,[2]Retiros_dinamica!$F:$F,[2]Retiros_dinamica!B:B,"S/I",0)</f>
        <v>S/I</v>
      </c>
      <c r="Y1184" s="11" t="str">
        <f>_xlfn.XLOOKUP($D1184,[2]Retiros_dinamica!$F:$F,[2]Retiros_dinamica!C:C,"S/I",0)</f>
        <v>S/I</v>
      </c>
      <c r="Z1184" s="11" t="str">
        <f>_xlfn.XLOOKUP($D1184,[2]Retiros_dinamica!$F:$F,[2]Retiros_dinamica!D:D,"S/I",0)</f>
        <v>S/I</v>
      </c>
      <c r="AA1184" s="11" t="str">
        <f>_xlfn.XLOOKUP($D1184,[2]Retiros_dinamica!$F:$F,[2]Retiros_dinamica!E:E,"S/I",0)</f>
        <v>S/I</v>
      </c>
      <c r="AB1184" s="6" t="str">
        <f>_xlfn.XLOOKUP(C1184,[2]CMg!$I$4:$I$106,[2]CMg!$M$4:$M$106,"----",0,1)</f>
        <v>----</v>
      </c>
      <c r="AC1184" s="6" t="str">
        <f>_xlfn.XLOOKUP(C1184,[2]CMg!$A$4:$A$106,[2]CMg!$B$4:$B$106,"----",0,1)</f>
        <v>----</v>
      </c>
      <c r="AD1184" s="6" t="str">
        <f>_xlfn.XLOOKUP(C1184,'[3]Promedio solar Cmg'!$A$4:$A$106,'[3]Promedio solar Cmg'!$B$4:$B$106,"----",0,1)</f>
        <v>----</v>
      </c>
      <c r="AH1184" s="12">
        <f>_xlfn.XLOOKUP($E1184,'[2]Balance económico'!$C:$C,'[2]Balance económico'!$D:$D,"-",0)</f>
        <v>67032277.252780005</v>
      </c>
      <c r="AI1184" s="12">
        <f>_xlfn.XLOOKUP($E1184,'[2]Balance económico'!$C:$C,'[2]Balance económico'!$E:$E,"-",0)</f>
        <v>8216436.9780000001</v>
      </c>
      <c r="AJ1184" s="12" t="str">
        <f>_xlfn.XLOOKUP($E1184,'[2]Balance económico'!$C:$C,'[2]Balance económico'!$F:$F,"-",0)</f>
        <v>----</v>
      </c>
      <c r="AK1184" s="6" t="str">
        <f t="shared" si="55"/>
        <v>PPA</v>
      </c>
      <c r="AL1184" s="12" t="str" cm="1">
        <f t="array" ref="AL1184">IFERROR((X1184*[2]!Tabla2[Bloque A] + 'BD Centrales 2025'!Y122*[2]!Tabla2[Bloque B] + 'BD Centrales 2025'!Z122*[2]!Tabla2[Bloque C])*#REF!,"-")</f>
        <v>-</v>
      </c>
      <c r="AM1184" s="12" t="str">
        <f t="shared" si="56"/>
        <v>-</v>
      </c>
      <c r="AN1184" s="12">
        <f>IFERROR((AH1184+AI1184+AJ1184)/(SUMIFS($W$2:$W$1194,$E$2:$E$1194,E1184)*1000*#REF!),0)</f>
        <v>0</v>
      </c>
    </row>
    <row r="1185" spans="1:40" ht="14.4" x14ac:dyDescent="0.3">
      <c r="A1185" s="7">
        <v>2420</v>
      </c>
      <c r="B1185" s="7" t="s">
        <v>5202</v>
      </c>
      <c r="C1185" s="8" t="s">
        <v>5203</v>
      </c>
      <c r="D1185" s="6" t="s">
        <v>5204</v>
      </c>
      <c r="E1185" s="6" t="str">
        <f>_xlfn.XLOOKUP(D1185,'[2]Coordinados SEN'!$A:$A,'[2]Coordinados SEN'!$B:$B,"-",0)</f>
        <v>76.972.538-5</v>
      </c>
      <c r="F1185" s="6" t="s">
        <v>5204</v>
      </c>
      <c r="G1185" s="6">
        <f t="shared" si="54"/>
        <v>1</v>
      </c>
      <c r="H1185" s="6" t="s">
        <v>5205</v>
      </c>
      <c r="I1185" s="6" t="s">
        <v>3298</v>
      </c>
      <c r="J1185" s="6" t="str">
        <f>_xlfn.XLOOKUP(I1185,'[2]Barras CMg'!$E$2:$E$1527,'[2]Barras CMg'!$A$2:$A$1527,"------",0,1)</f>
        <v>------</v>
      </c>
      <c r="K1185" s="6" t="s">
        <v>397</v>
      </c>
      <c r="L1185" s="6">
        <v>2025</v>
      </c>
      <c r="M1185" s="6" t="s">
        <v>495</v>
      </c>
      <c r="N1185" s="6" t="s">
        <v>496</v>
      </c>
      <c r="O1185" s="6" t="s">
        <v>213</v>
      </c>
      <c r="P1185" s="6" t="s">
        <v>106</v>
      </c>
      <c r="Q1185" s="6" t="s">
        <v>243</v>
      </c>
      <c r="R1185" s="6" t="s">
        <v>1512</v>
      </c>
      <c r="S1185" s="6" t="s">
        <v>51</v>
      </c>
      <c r="T1185" s="9" t="s">
        <v>5206</v>
      </c>
      <c r="U1185" s="10">
        <v>8.2449999999999992</v>
      </c>
      <c r="V1185" s="10" t="s">
        <v>5207</v>
      </c>
      <c r="W1185" s="11" t="e">
        <f>_xlfn.XLOOKUP(C1185,#REF!,#REF!,"S/I",0)</f>
        <v>#REF!</v>
      </c>
      <c r="X1185" s="11" t="str">
        <f>_xlfn.XLOOKUP($D1185,[2]Retiros_dinamica!$F:$F,[2]Retiros_dinamica!B:B,"S/I",0)</f>
        <v>S/I</v>
      </c>
      <c r="Y1185" s="11" t="str">
        <f>_xlfn.XLOOKUP($D1185,[2]Retiros_dinamica!$F:$F,[2]Retiros_dinamica!C:C,"S/I",0)</f>
        <v>S/I</v>
      </c>
      <c r="Z1185" s="11" t="str">
        <f>_xlfn.XLOOKUP($D1185,[2]Retiros_dinamica!$F:$F,[2]Retiros_dinamica!D:D,"S/I",0)</f>
        <v>S/I</v>
      </c>
      <c r="AA1185" s="11" t="str">
        <f>_xlfn.XLOOKUP($D1185,[2]Retiros_dinamica!$F:$F,[2]Retiros_dinamica!E:E,"S/I",0)</f>
        <v>S/I</v>
      </c>
      <c r="AB1185" s="6" t="str">
        <f>_xlfn.XLOOKUP(C1185,[2]CMg!$I$4:$I$106,[2]CMg!$M$4:$M$106,"----",0,1)</f>
        <v>----</v>
      </c>
      <c r="AH1185" s="12" t="str">
        <f>_xlfn.XLOOKUP($E1185,'[2]Balance económico'!$C:$C,'[2]Balance económico'!$D:$D,"-",0)</f>
        <v>-</v>
      </c>
      <c r="AI1185" s="12" t="str">
        <f>_xlfn.XLOOKUP($E1185,'[2]Balance económico'!$C:$C,'[2]Balance económico'!$E:$E,"-",0)</f>
        <v>-</v>
      </c>
      <c r="AJ1185" s="12" t="str">
        <f>_xlfn.XLOOKUP($E1185,'[2]Balance económico'!$C:$C,'[2]Balance económico'!$F:$F,"-",0)</f>
        <v>-</v>
      </c>
      <c r="AK1185" s="6" t="str">
        <f t="shared" si="55"/>
        <v>PPA</v>
      </c>
      <c r="AL1185" s="12" t="str" cm="1">
        <f t="array" ref="AL1185">IFERROR((X1185*[2]!Tabla2[Bloque A] + 'BD Centrales 2025'!Y787*[2]!Tabla2[Bloque B] + 'BD Centrales 2025'!Z787*[2]!Tabla2[Bloque C])*#REF!,"-")</f>
        <v>-</v>
      </c>
      <c r="AM1185" s="12" t="str">
        <f t="shared" si="56"/>
        <v>-</v>
      </c>
      <c r="AN1185" s="12">
        <f>IFERROR((AH1185+AI1185+AJ1185)/(SUMIFS($W$2:$W$1194,$E$2:$E$1194,E1185)*1000*#REF!),0)</f>
        <v>0</v>
      </c>
    </row>
    <row r="1186" spans="1:40" ht="14.4" x14ac:dyDescent="0.3">
      <c r="A1186" s="7">
        <v>2421</v>
      </c>
      <c r="B1186" s="7" t="s">
        <v>5208</v>
      </c>
      <c r="C1186" s="8" t="s">
        <v>5209</v>
      </c>
      <c r="D1186" s="6" t="s">
        <v>5210</v>
      </c>
      <c r="E1186" s="6" t="str">
        <f>_xlfn.XLOOKUP(D1186,'[2]Coordinados SEN'!$A:$A,'[2]Coordinados SEN'!$B:$B,"-",0)</f>
        <v>-</v>
      </c>
      <c r="F1186" s="6" t="s">
        <v>5210</v>
      </c>
      <c r="G1186" s="6">
        <f t="shared" si="54"/>
        <v>1</v>
      </c>
      <c r="H1186" s="6" t="s">
        <v>5211</v>
      </c>
      <c r="I1186" s="6" t="s">
        <v>5211</v>
      </c>
      <c r="J1186" s="6" t="str">
        <f>_xlfn.XLOOKUP(I1186,'[2]Barras CMg'!$E$2:$E$1527,'[2]Barras CMg'!$A$2:$A$1527,"------",0,1)</f>
        <v>------</v>
      </c>
      <c r="K1186" s="6" t="s">
        <v>397</v>
      </c>
      <c r="L1186" s="6">
        <v>2025</v>
      </c>
      <c r="M1186" s="6" t="s">
        <v>495</v>
      </c>
      <c r="N1186" s="6" t="s">
        <v>496</v>
      </c>
      <c r="O1186" s="6" t="s">
        <v>213</v>
      </c>
      <c r="P1186" s="6" t="s">
        <v>90</v>
      </c>
      <c r="Q1186" s="6" t="s">
        <v>91</v>
      </c>
      <c r="R1186" s="6" t="s">
        <v>91</v>
      </c>
      <c r="S1186" s="6" t="s">
        <v>51</v>
      </c>
      <c r="T1186" s="9" t="s">
        <v>5212</v>
      </c>
      <c r="U1186" s="10">
        <v>9.1129999999999995</v>
      </c>
      <c r="V1186" s="10">
        <v>7.9</v>
      </c>
      <c r="W1186" s="11" t="e">
        <f>_xlfn.XLOOKUP(C1186,#REF!,#REF!,"S/I",0)</f>
        <v>#REF!</v>
      </c>
      <c r="X1186" s="11" t="str">
        <f>_xlfn.XLOOKUP($D1186,[2]Retiros_dinamica!$F:$F,[2]Retiros_dinamica!B:B,"S/I",0)</f>
        <v>S/I</v>
      </c>
      <c r="Y1186" s="11" t="str">
        <f>_xlfn.XLOOKUP($D1186,[2]Retiros_dinamica!$F:$F,[2]Retiros_dinamica!C:C,"S/I",0)</f>
        <v>S/I</v>
      </c>
      <c r="Z1186" s="11" t="str">
        <f>_xlfn.XLOOKUP($D1186,[2]Retiros_dinamica!$F:$F,[2]Retiros_dinamica!D:D,"S/I",0)</f>
        <v>S/I</v>
      </c>
      <c r="AA1186" s="11" t="str">
        <f>_xlfn.XLOOKUP($D1186,[2]Retiros_dinamica!$F:$F,[2]Retiros_dinamica!E:E,"S/I",0)</f>
        <v>S/I</v>
      </c>
      <c r="AB1186" s="6" t="str">
        <f>_xlfn.XLOOKUP(C1186,[2]CMg!$I$4:$I$106,[2]CMg!$M$4:$M$106,"----",0,1)</f>
        <v>----</v>
      </c>
      <c r="AH1186" s="12" t="str">
        <f>_xlfn.XLOOKUP($E1186,'[2]Balance económico'!$C:$C,'[2]Balance económico'!$D:$D,"-",0)</f>
        <v>-</v>
      </c>
      <c r="AI1186" s="12" t="str">
        <f>_xlfn.XLOOKUP($E1186,'[2]Balance económico'!$C:$C,'[2]Balance económico'!$E:$E,"-",0)</f>
        <v>-</v>
      </c>
      <c r="AJ1186" s="12" t="str">
        <f>_xlfn.XLOOKUP($E1186,'[2]Balance económico'!$C:$C,'[2]Balance económico'!$F:$F,"-",0)</f>
        <v>-</v>
      </c>
      <c r="AK1186" s="6" t="str">
        <f t="shared" si="55"/>
        <v>PPA</v>
      </c>
      <c r="AL1186" s="12" t="str" cm="1">
        <f t="array" ref="AL1186">IFERROR((X1186*[2]!Tabla2[Bloque A] + 'BD Centrales 2025'!Y788*[2]!Tabla2[Bloque B] + 'BD Centrales 2025'!Z788*[2]!Tabla2[Bloque C])*#REF!,"-")</f>
        <v>-</v>
      </c>
      <c r="AM1186" s="12" t="str">
        <f t="shared" si="56"/>
        <v>-</v>
      </c>
      <c r="AN1186" s="12">
        <f>IFERROR((AH1186+AI1186+AJ1186)/(SUMIFS($W$2:$W$1194,$E$2:$E$1194,E1186)*1000*#REF!),0)</f>
        <v>0</v>
      </c>
    </row>
    <row r="1187" spans="1:40" ht="14.4" x14ac:dyDescent="0.3">
      <c r="A1187" s="7">
        <v>2425</v>
      </c>
      <c r="B1187" s="7" t="s">
        <v>5213</v>
      </c>
      <c r="C1187" s="8" t="s">
        <v>5214</v>
      </c>
      <c r="D1187" s="6" t="s">
        <v>5215</v>
      </c>
      <c r="E1187" s="6" t="str">
        <f>_xlfn.XLOOKUP(D1187,'[2]Coordinados SEN'!$A:$A,'[2]Coordinados SEN'!$B:$B,"-",0)</f>
        <v>-</v>
      </c>
      <c r="F1187" s="6" t="s">
        <v>5215</v>
      </c>
      <c r="G1187" s="6">
        <f t="shared" si="54"/>
        <v>1</v>
      </c>
      <c r="H1187" s="6" t="s">
        <v>5216</v>
      </c>
      <c r="I1187" s="6" t="s">
        <v>616</v>
      </c>
      <c r="J1187" s="6" t="str">
        <f>_xlfn.XLOOKUP(I1187,'[2]Barras CMg'!$E$2:$E$1527,'[2]Barras CMg'!$A$2:$A$1527,"------",0,1)</f>
        <v>------</v>
      </c>
      <c r="K1187" s="6" t="s">
        <v>397</v>
      </c>
      <c r="L1187" s="6">
        <v>2025</v>
      </c>
      <c r="M1187" s="6" t="s">
        <v>495</v>
      </c>
      <c r="N1187" s="6" t="s">
        <v>496</v>
      </c>
      <c r="O1187" s="6" t="s">
        <v>213</v>
      </c>
      <c r="P1187" s="6" t="s">
        <v>477</v>
      </c>
      <c r="Q1187" s="6" t="s">
        <v>478</v>
      </c>
      <c r="R1187" s="6" t="s">
        <v>617</v>
      </c>
      <c r="S1187" s="6" t="s">
        <v>51</v>
      </c>
      <c r="T1187" s="9" t="s">
        <v>5217</v>
      </c>
      <c r="U1187" s="10">
        <v>3</v>
      </c>
      <c r="V1187" s="10">
        <v>3.02</v>
      </c>
      <c r="W1187" s="11" t="e">
        <f>_xlfn.XLOOKUP(C1187,#REF!,#REF!,"S/I",0)</f>
        <v>#REF!</v>
      </c>
      <c r="X1187" s="11" t="str">
        <f>_xlfn.XLOOKUP($D1187,[2]Retiros_dinamica!$F:$F,[2]Retiros_dinamica!B:B,"S/I",0)</f>
        <v>S/I</v>
      </c>
      <c r="Y1187" s="11" t="str">
        <f>_xlfn.XLOOKUP($D1187,[2]Retiros_dinamica!$F:$F,[2]Retiros_dinamica!C:C,"S/I",0)</f>
        <v>S/I</v>
      </c>
      <c r="Z1187" s="11" t="str">
        <f>_xlfn.XLOOKUP($D1187,[2]Retiros_dinamica!$F:$F,[2]Retiros_dinamica!D:D,"S/I",0)</f>
        <v>S/I</v>
      </c>
      <c r="AA1187" s="11" t="str">
        <f>_xlfn.XLOOKUP($D1187,[2]Retiros_dinamica!$F:$F,[2]Retiros_dinamica!E:E,"S/I",0)</f>
        <v>S/I</v>
      </c>
      <c r="AB1187" s="6" t="str">
        <f>_xlfn.XLOOKUP(C1187,[2]CMg!$I$4:$I$106,[2]CMg!$M$4:$M$106,"----",0,1)</f>
        <v>----</v>
      </c>
      <c r="AH1187" s="12" t="str">
        <f>_xlfn.XLOOKUP($E1187,'[2]Balance económico'!$C:$C,'[2]Balance económico'!$D:$D,"-",0)</f>
        <v>-</v>
      </c>
      <c r="AI1187" s="12" t="str">
        <f>_xlfn.XLOOKUP($E1187,'[2]Balance económico'!$C:$C,'[2]Balance económico'!$E:$E,"-",0)</f>
        <v>-</v>
      </c>
      <c r="AJ1187" s="12" t="str">
        <f>_xlfn.XLOOKUP($E1187,'[2]Balance económico'!$C:$C,'[2]Balance económico'!$F:$F,"-",0)</f>
        <v>-</v>
      </c>
      <c r="AK1187" s="6" t="str">
        <f t="shared" si="55"/>
        <v>PPA</v>
      </c>
      <c r="AL1187" s="12" t="str" cm="1">
        <f t="array" ref="AL1187">IFERROR((X1187*[2]!Tabla2[Bloque A] + 'BD Centrales 2025'!Y789*[2]!Tabla2[Bloque B] + 'BD Centrales 2025'!Z789*[2]!Tabla2[Bloque C])*#REF!,"-")</f>
        <v>-</v>
      </c>
      <c r="AM1187" s="12" t="str">
        <f t="shared" si="56"/>
        <v>-</v>
      </c>
      <c r="AN1187" s="12">
        <f>IFERROR((AH1187+AI1187+AJ1187)/(SUMIFS($W$2:$W$1194,$E$2:$E$1194,E1187)*1000*#REF!),0)</f>
        <v>0</v>
      </c>
    </row>
    <row r="1188" spans="1:40" ht="14.4" x14ac:dyDescent="0.3">
      <c r="A1188" s="7">
        <v>2427</v>
      </c>
      <c r="B1188" s="7" t="s">
        <v>5218</v>
      </c>
      <c r="C1188" s="8" t="s">
        <v>5219</v>
      </c>
      <c r="D1188" s="6" t="s">
        <v>5220</v>
      </c>
      <c r="E1188" s="6" t="str">
        <f>_xlfn.XLOOKUP(D1188,'[2]Coordinados SEN'!$A:$A,'[2]Coordinados SEN'!$B:$B,"-",0)</f>
        <v>-</v>
      </c>
      <c r="F1188" s="6" t="s">
        <v>5220</v>
      </c>
      <c r="G1188" s="6">
        <f t="shared" si="54"/>
        <v>1</v>
      </c>
      <c r="H1188" s="6" t="s">
        <v>5221</v>
      </c>
      <c r="I1188" s="6" t="s">
        <v>5222</v>
      </c>
      <c r="J1188" s="6" t="str">
        <f>_xlfn.XLOOKUP(I1188,'[2]Barras CMg'!$E$2:$E$1527,'[2]Barras CMg'!$A$2:$A$1527,"------",0,1)</f>
        <v>------</v>
      </c>
      <c r="K1188" s="6" t="s">
        <v>397</v>
      </c>
      <c r="L1188" s="6">
        <v>2025</v>
      </c>
      <c r="M1188" s="6" t="s">
        <v>495</v>
      </c>
      <c r="N1188" s="6" t="s">
        <v>496</v>
      </c>
      <c r="O1188" s="6" t="s">
        <v>213</v>
      </c>
      <c r="P1188" s="6" t="s">
        <v>497</v>
      </c>
      <c r="Q1188" s="6" t="s">
        <v>48</v>
      </c>
      <c r="R1188" s="6" t="s">
        <v>498</v>
      </c>
      <c r="S1188" s="6" t="s">
        <v>51</v>
      </c>
      <c r="T1188" s="9" t="s">
        <v>5223</v>
      </c>
      <c r="U1188" s="10">
        <v>6</v>
      </c>
      <c r="V1188" s="10">
        <v>6</v>
      </c>
      <c r="W1188" s="11" t="e">
        <f>_xlfn.XLOOKUP(C1188,#REF!,#REF!,"S/I",0)</f>
        <v>#REF!</v>
      </c>
      <c r="X1188" s="11" t="str">
        <f>_xlfn.XLOOKUP($D1188,[2]Retiros_dinamica!$F:$F,[2]Retiros_dinamica!B:B,"S/I",0)</f>
        <v>S/I</v>
      </c>
      <c r="Y1188" s="11" t="str">
        <f>_xlfn.XLOOKUP($D1188,[2]Retiros_dinamica!$F:$F,[2]Retiros_dinamica!C:C,"S/I",0)</f>
        <v>S/I</v>
      </c>
      <c r="Z1188" s="11" t="str">
        <f>_xlfn.XLOOKUP($D1188,[2]Retiros_dinamica!$F:$F,[2]Retiros_dinamica!D:D,"S/I",0)</f>
        <v>S/I</v>
      </c>
      <c r="AA1188" s="11" t="str">
        <f>_xlfn.XLOOKUP($D1188,[2]Retiros_dinamica!$F:$F,[2]Retiros_dinamica!E:E,"S/I",0)</f>
        <v>S/I</v>
      </c>
      <c r="AB1188" s="6" t="str">
        <f>_xlfn.XLOOKUP(C1188,[2]CMg!$I$4:$I$106,[2]CMg!$M$4:$M$106,"----",0,1)</f>
        <v>----</v>
      </c>
      <c r="AH1188" s="12" t="str">
        <f>_xlfn.XLOOKUP($E1188,'[2]Balance económico'!$C:$C,'[2]Balance económico'!$D:$D,"-",0)</f>
        <v>-</v>
      </c>
      <c r="AI1188" s="12" t="str">
        <f>_xlfn.XLOOKUP($E1188,'[2]Balance económico'!$C:$C,'[2]Balance económico'!$E:$E,"-",0)</f>
        <v>-</v>
      </c>
      <c r="AJ1188" s="12" t="str">
        <f>_xlfn.XLOOKUP($E1188,'[2]Balance económico'!$C:$C,'[2]Balance económico'!$F:$F,"-",0)</f>
        <v>-</v>
      </c>
      <c r="AK1188" s="6" t="str">
        <f t="shared" si="55"/>
        <v>PPA</v>
      </c>
      <c r="AL1188" s="12" t="str" cm="1">
        <f t="array" ref="AL1188">IFERROR((X1188*[2]!Tabla2[Bloque A] + 'BD Centrales 2025'!Y790*[2]!Tabla2[Bloque B] + 'BD Centrales 2025'!Z790*[2]!Tabla2[Bloque C])*#REF!,"-")</f>
        <v>-</v>
      </c>
      <c r="AM1188" s="12" t="str">
        <f t="shared" si="56"/>
        <v>-</v>
      </c>
      <c r="AN1188" s="12">
        <f>IFERROR((AH1188+AI1188+AJ1188)/(SUMIFS($W$2:$W$1194,$E$2:$E$1194,E1188)*1000*#REF!),0)</f>
        <v>0</v>
      </c>
    </row>
    <row r="1189" spans="1:40" ht="14.4" x14ac:dyDescent="0.3">
      <c r="A1189" s="7">
        <v>2428</v>
      </c>
      <c r="B1189" s="7" t="s">
        <v>5224</v>
      </c>
      <c r="C1189" s="8" t="s">
        <v>5225</v>
      </c>
      <c r="D1189" s="6" t="s">
        <v>5226</v>
      </c>
      <c r="E1189" s="6" t="str">
        <f>_xlfn.XLOOKUP(D1189,'[2]Coordinados SEN'!$A:$A,'[2]Coordinados SEN'!$B:$B,"-",0)</f>
        <v>-</v>
      </c>
      <c r="F1189" s="6" t="s">
        <v>5226</v>
      </c>
      <c r="G1189" s="6">
        <f t="shared" si="54"/>
        <v>1</v>
      </c>
      <c r="H1189" s="6" t="s">
        <v>5227</v>
      </c>
      <c r="I1189" s="6" t="s">
        <v>5227</v>
      </c>
      <c r="J1189" s="6" t="str">
        <f>_xlfn.XLOOKUP(I1189,'[2]Barras CMg'!$E$2:$E$1527,'[2]Barras CMg'!$A$2:$A$1527,"------",0,1)</f>
        <v>------</v>
      </c>
      <c r="K1189" s="6" t="s">
        <v>397</v>
      </c>
      <c r="L1189" s="6">
        <v>2025</v>
      </c>
      <c r="M1189" s="6" t="s">
        <v>495</v>
      </c>
      <c r="N1189" s="6" t="s">
        <v>496</v>
      </c>
      <c r="O1189" s="6" t="s">
        <v>213</v>
      </c>
      <c r="P1189" s="6" t="s">
        <v>90</v>
      </c>
      <c r="Q1189" s="6" t="s">
        <v>868</v>
      </c>
      <c r="R1189" s="6" t="s">
        <v>868</v>
      </c>
      <c r="S1189" s="6" t="s">
        <v>51</v>
      </c>
      <c r="T1189" s="9" t="s">
        <v>5228</v>
      </c>
      <c r="U1189" s="10">
        <v>9.0449999999999999</v>
      </c>
      <c r="V1189" s="10">
        <v>9</v>
      </c>
      <c r="W1189" s="11" t="e">
        <f>_xlfn.XLOOKUP(C1189,#REF!,#REF!,"S/I",0)</f>
        <v>#REF!</v>
      </c>
      <c r="X1189" s="11" t="str">
        <f>_xlfn.XLOOKUP($D1189,[2]Retiros_dinamica!$F:$F,[2]Retiros_dinamica!B:B,"S/I",0)</f>
        <v>S/I</v>
      </c>
      <c r="Y1189" s="11" t="str">
        <f>_xlfn.XLOOKUP($D1189,[2]Retiros_dinamica!$F:$F,[2]Retiros_dinamica!C:C,"S/I",0)</f>
        <v>S/I</v>
      </c>
      <c r="Z1189" s="11" t="str">
        <f>_xlfn.XLOOKUP($D1189,[2]Retiros_dinamica!$F:$F,[2]Retiros_dinamica!D:D,"S/I",0)</f>
        <v>S/I</v>
      </c>
      <c r="AA1189" s="11" t="str">
        <f>_xlfn.XLOOKUP($D1189,[2]Retiros_dinamica!$F:$F,[2]Retiros_dinamica!E:E,"S/I",0)</f>
        <v>S/I</v>
      </c>
      <c r="AB1189" s="6" t="str">
        <f>_xlfn.XLOOKUP(C1189,[2]CMg!$I$4:$I$106,[2]CMg!$M$4:$M$106,"----",0,1)</f>
        <v>----</v>
      </c>
      <c r="AH1189" s="12" t="str">
        <f>_xlfn.XLOOKUP($E1189,'[2]Balance económico'!$C:$C,'[2]Balance económico'!$D:$D,"-",0)</f>
        <v>-</v>
      </c>
      <c r="AI1189" s="12" t="str">
        <f>_xlfn.XLOOKUP($E1189,'[2]Balance económico'!$C:$C,'[2]Balance económico'!$E:$E,"-",0)</f>
        <v>-</v>
      </c>
      <c r="AJ1189" s="12" t="str">
        <f>_xlfn.XLOOKUP($E1189,'[2]Balance económico'!$C:$C,'[2]Balance económico'!$F:$F,"-",0)</f>
        <v>-</v>
      </c>
      <c r="AK1189" s="6" t="str">
        <f t="shared" si="55"/>
        <v>PPA</v>
      </c>
      <c r="AL1189" s="12" t="str" cm="1">
        <f t="array" ref="AL1189">IFERROR((X1189*[2]!Tabla2[Bloque A] + 'BD Centrales 2025'!Y791*[2]!Tabla2[Bloque B] + 'BD Centrales 2025'!Z791*[2]!Tabla2[Bloque C])*#REF!,"-")</f>
        <v>-</v>
      </c>
      <c r="AM1189" s="12" t="str">
        <f t="shared" si="56"/>
        <v>-</v>
      </c>
      <c r="AN1189" s="12">
        <f>IFERROR((AH1189+AI1189+AJ1189)/(SUMIFS($W$2:$W$1194,$E$2:$E$1194,E1189)*1000*#REF!),0)</f>
        <v>0</v>
      </c>
    </row>
    <row r="1190" spans="1:40" ht="14.4" x14ac:dyDescent="0.3">
      <c r="A1190" s="7">
        <v>2430</v>
      </c>
      <c r="B1190" s="7" t="s">
        <v>5229</v>
      </c>
      <c r="C1190" s="8" t="s">
        <v>5230</v>
      </c>
      <c r="D1190" s="6" t="s">
        <v>5231</v>
      </c>
      <c r="E1190" s="6" t="str">
        <f>_xlfn.XLOOKUP(D1190,'[2]Coordinados SEN'!$A:$A,'[2]Coordinados SEN'!$B:$B,"-",0)</f>
        <v>77.131.386-8</v>
      </c>
      <c r="F1190" s="6" t="s">
        <v>5231</v>
      </c>
      <c r="G1190" s="6">
        <f t="shared" si="54"/>
        <v>1</v>
      </c>
      <c r="H1190" s="6" t="s">
        <v>4486</v>
      </c>
      <c r="I1190" s="6" t="s">
        <v>4486</v>
      </c>
      <c r="J1190" s="6" t="str">
        <f>_xlfn.XLOOKUP(I1190,'[2]Barras CMg'!$E$2:$E$1527,'[2]Barras CMg'!$A$2:$A$1527,"------",0,1)</f>
        <v>------</v>
      </c>
      <c r="K1190" s="6" t="s">
        <v>397</v>
      </c>
      <c r="L1190" s="6">
        <v>2025</v>
      </c>
      <c r="M1190" s="6" t="s">
        <v>495</v>
      </c>
      <c r="N1190" s="6" t="s">
        <v>496</v>
      </c>
      <c r="O1190" s="6" t="s">
        <v>213</v>
      </c>
      <c r="P1190" s="6" t="s">
        <v>48</v>
      </c>
      <c r="Q1190" s="6" t="s">
        <v>48</v>
      </c>
      <c r="R1190" s="6" t="s">
        <v>933</v>
      </c>
      <c r="S1190" s="6" t="s">
        <v>51</v>
      </c>
      <c r="T1190" s="9" t="s">
        <v>5232</v>
      </c>
      <c r="U1190" s="10">
        <v>0.21</v>
      </c>
      <c r="V1190" s="10">
        <v>0.1</v>
      </c>
      <c r="W1190" s="11" t="e">
        <f>_xlfn.XLOOKUP(C1190,#REF!,#REF!,"S/I",0)</f>
        <v>#REF!</v>
      </c>
      <c r="X1190" s="11" t="str">
        <f>_xlfn.XLOOKUP($D1190,[2]Retiros_dinamica!$F:$F,[2]Retiros_dinamica!B:B,"S/I",0)</f>
        <v>S/I</v>
      </c>
      <c r="Y1190" s="11" t="str">
        <f>_xlfn.XLOOKUP($D1190,[2]Retiros_dinamica!$F:$F,[2]Retiros_dinamica!C:C,"S/I",0)</f>
        <v>S/I</v>
      </c>
      <c r="Z1190" s="11" t="str">
        <f>_xlfn.XLOOKUP($D1190,[2]Retiros_dinamica!$F:$F,[2]Retiros_dinamica!D:D,"S/I",0)</f>
        <v>S/I</v>
      </c>
      <c r="AA1190" s="11" t="str">
        <f>_xlfn.XLOOKUP($D1190,[2]Retiros_dinamica!$F:$F,[2]Retiros_dinamica!E:E,"S/I",0)</f>
        <v>S/I</v>
      </c>
      <c r="AB1190" s="6" t="str">
        <f>_xlfn.XLOOKUP(C1190,[2]CMg!$I$4:$I$106,[2]CMg!$M$4:$M$106,"----",0,1)</f>
        <v>----</v>
      </c>
      <c r="AC1190" s="6" t="str">
        <f>_xlfn.XLOOKUP(C1190,[2]CMg!$A$4:$A$106,[2]CMg!$B$4:$B$106,"----",0,1)</f>
        <v>----</v>
      </c>
      <c r="AD1190" s="6" t="str">
        <f>_xlfn.XLOOKUP(C1190,'[3]Promedio solar Cmg'!$A$4:$A$106,'[3]Promedio solar Cmg'!$B$4:$B$106,"----",0,1)</f>
        <v>----</v>
      </c>
      <c r="AH1190" s="12">
        <f>_xlfn.XLOOKUP($E1190,'[2]Balance económico'!$C:$C,'[2]Balance económico'!$D:$D,"-",0)</f>
        <v>0</v>
      </c>
      <c r="AI1190" s="12">
        <f>_xlfn.XLOOKUP($E1190,'[2]Balance económico'!$C:$C,'[2]Balance económico'!$E:$E,"-",0)</f>
        <v>153513.70199999999</v>
      </c>
      <c r="AJ1190" s="12" t="str">
        <f>_xlfn.XLOOKUP($E1190,'[2]Balance económico'!$C:$C,'[2]Balance económico'!$F:$F,"-",0)</f>
        <v>----</v>
      </c>
      <c r="AK1190" s="6" t="str">
        <f t="shared" si="55"/>
        <v>PPA</v>
      </c>
      <c r="AL1190" s="12" t="str" cm="1">
        <f t="array" ref="AL1190">IFERROR((X1190*[2]!Tabla2[Bloque A] + 'BD Centrales 2025'!Y107*[2]!Tabla2[Bloque B] + 'BD Centrales 2025'!Z107*[2]!Tabla2[Bloque C])*#REF!,"-")</f>
        <v>-</v>
      </c>
      <c r="AM1190" s="12" t="str">
        <f t="shared" si="56"/>
        <v>-</v>
      </c>
      <c r="AN1190" s="12">
        <f>IFERROR((AH1190+AI1190+AJ1190)/(SUMIFS($W$2:$W$1194,$E$2:$E$1194,E1190)*1000*#REF!),0)</f>
        <v>0</v>
      </c>
    </row>
    <row r="1191" spans="1:40" ht="14.4" x14ac:dyDescent="0.3">
      <c r="A1191" s="7">
        <v>2431</v>
      </c>
      <c r="B1191" s="7" t="s">
        <v>5240</v>
      </c>
      <c r="C1191" s="8" t="s">
        <v>5241</v>
      </c>
      <c r="D1191" s="6" t="s">
        <v>5242</v>
      </c>
      <c r="E1191" s="6" t="str">
        <f>_xlfn.XLOOKUP(D1191,'[2]Coordinados SEN'!$A:$A,'[2]Coordinados SEN'!$B:$B,"-",0)</f>
        <v>77.271.359-2</v>
      </c>
      <c r="F1191" s="6" t="s">
        <v>5242</v>
      </c>
      <c r="G1191" s="6">
        <f t="shared" si="54"/>
        <v>1</v>
      </c>
      <c r="H1191" s="6" t="s">
        <v>5243</v>
      </c>
      <c r="I1191" s="6" t="s">
        <v>5243</v>
      </c>
      <c r="J1191" s="6" t="str">
        <f>_xlfn.XLOOKUP(I1191,'[2]Barras CMg'!$E$2:$E$1527,'[2]Barras CMg'!$A$2:$A$1527,"------",0,1)</f>
        <v>------</v>
      </c>
      <c r="K1191" s="6" t="s">
        <v>397</v>
      </c>
      <c r="L1191" s="6">
        <v>2025</v>
      </c>
      <c r="M1191" s="6" t="s">
        <v>495</v>
      </c>
      <c r="N1191" s="6" t="s">
        <v>496</v>
      </c>
      <c r="O1191" s="6" t="s">
        <v>213</v>
      </c>
      <c r="P1191" s="6" t="s">
        <v>106</v>
      </c>
      <c r="Q1191" s="6" t="s">
        <v>243</v>
      </c>
      <c r="R1191" s="6" t="s">
        <v>1569</v>
      </c>
      <c r="S1191" s="6" t="s">
        <v>51</v>
      </c>
      <c r="T1191" s="9" t="s">
        <v>5217</v>
      </c>
      <c r="U1191" s="10">
        <v>9.1440000000000001</v>
      </c>
      <c r="V1191" s="10">
        <v>2.2000000000000002</v>
      </c>
      <c r="W1191" s="11" t="e">
        <f>_xlfn.XLOOKUP(C1191,#REF!,#REF!,"S/I",0)</f>
        <v>#REF!</v>
      </c>
      <c r="X1191" s="11" t="str">
        <f>_xlfn.XLOOKUP($D1191,[2]Retiros_dinamica!$F:$F,[2]Retiros_dinamica!B:B,"S/I",0)</f>
        <v>S/I</v>
      </c>
      <c r="Y1191" s="11" t="str">
        <f>_xlfn.XLOOKUP($D1191,[2]Retiros_dinamica!$F:$F,[2]Retiros_dinamica!C:C,"S/I",0)</f>
        <v>S/I</v>
      </c>
      <c r="Z1191" s="11" t="str">
        <f>_xlfn.XLOOKUP($D1191,[2]Retiros_dinamica!$F:$F,[2]Retiros_dinamica!D:D,"S/I",0)</f>
        <v>S/I</v>
      </c>
      <c r="AA1191" s="11" t="str">
        <f>_xlfn.XLOOKUP($D1191,[2]Retiros_dinamica!$F:$F,[2]Retiros_dinamica!E:E,"S/I",0)</f>
        <v>S/I</v>
      </c>
      <c r="AB1191" s="6" t="str">
        <f>_xlfn.XLOOKUP(C1191,[2]CMg!$I$4:$I$106,[2]CMg!$M$4:$M$106,"----",0,1)</f>
        <v>----</v>
      </c>
      <c r="AH1191" s="12" t="str">
        <f>_xlfn.XLOOKUP($E1191,'[2]Balance económico'!$C:$C,'[2]Balance económico'!$D:$D,"-",0)</f>
        <v>-</v>
      </c>
      <c r="AI1191" s="12" t="str">
        <f>_xlfn.XLOOKUP($E1191,'[2]Balance económico'!$C:$C,'[2]Balance económico'!$E:$E,"-",0)</f>
        <v>-</v>
      </c>
      <c r="AJ1191" s="12" t="str">
        <f>_xlfn.XLOOKUP($E1191,'[2]Balance económico'!$C:$C,'[2]Balance económico'!$F:$F,"-",0)</f>
        <v>-</v>
      </c>
      <c r="AK1191" s="6" t="str">
        <f t="shared" si="55"/>
        <v>PPA</v>
      </c>
      <c r="AL1191" s="12" t="str" cm="1">
        <f t="array" ref="AL1191">IFERROR((X1191*[2]!Tabla2[Bloque A] + 'BD Centrales 2025'!Y792*[2]!Tabla2[Bloque B] + 'BD Centrales 2025'!Z792*[2]!Tabla2[Bloque C])*#REF!,"-")</f>
        <v>-</v>
      </c>
      <c r="AM1191" s="12" t="str">
        <f t="shared" si="56"/>
        <v>-</v>
      </c>
      <c r="AN1191" s="12">
        <f>IFERROR((AH1191+AI1191+AJ1191)/(SUMIFS($W$2:$W$1194,$E$2:$E$1194,E1191)*1000*#REF!),0)</f>
        <v>0</v>
      </c>
    </row>
    <row r="1192" spans="1:40" ht="14.4" x14ac:dyDescent="0.3">
      <c r="A1192" s="6">
        <v>2437</v>
      </c>
      <c r="B1192" s="6" t="s">
        <v>5892</v>
      </c>
      <c r="C1192" s="6" t="s">
        <v>5893</v>
      </c>
      <c r="D1192" s="6" t="s">
        <v>5072</v>
      </c>
      <c r="E1192" s="6" t="str">
        <f>_xlfn.XLOOKUP(D1192,'[2]Coordinados SEN'!$A:$A,'[2]Coordinados SEN'!$B:$B,"-",0)</f>
        <v>77.410.232-9</v>
      </c>
      <c r="F1192" s="6" t="s">
        <v>5848</v>
      </c>
      <c r="G1192" s="6">
        <f t="shared" si="54"/>
        <v>13</v>
      </c>
      <c r="H1192" s="6" t="s">
        <v>5894</v>
      </c>
      <c r="I1192" s="6" t="s">
        <v>5894</v>
      </c>
      <c r="J1192" s="6" t="str">
        <f>_xlfn.XLOOKUP(I1192,'[2]Barras CMg'!$E$2:$E$1527,'[2]Barras CMg'!$A$2:$A$1527,"------",0,1)</f>
        <v>------</v>
      </c>
      <c r="K1192" s="6" t="s">
        <v>397</v>
      </c>
      <c r="L1192" s="6">
        <v>2025</v>
      </c>
      <c r="M1192" s="6" t="s">
        <v>45</v>
      </c>
      <c r="N1192" s="6" t="s">
        <v>5267</v>
      </c>
      <c r="O1192" s="6" t="s">
        <v>213</v>
      </c>
      <c r="P1192" s="6" t="s">
        <v>331</v>
      </c>
      <c r="Q1192" s="6" t="s">
        <v>83</v>
      </c>
      <c r="R1192" s="6" t="s">
        <v>4714</v>
      </c>
      <c r="S1192" s="6" t="s">
        <v>51</v>
      </c>
      <c r="T1192" s="6" t="s">
        <v>5895</v>
      </c>
      <c r="U1192" s="6">
        <v>9</v>
      </c>
      <c r="V1192" s="6">
        <v>9</v>
      </c>
      <c r="W1192" s="11" t="e">
        <f>_xlfn.XLOOKUP(C1192,#REF!,#REF!,"S/I",0)</f>
        <v>#REF!</v>
      </c>
      <c r="X1192" s="11" t="str">
        <f>_xlfn.XLOOKUP($D1192,[2]Retiros_dinamica!$F:$F,[2]Retiros_dinamica!B:B,"S/I",0)</f>
        <v>S/I</v>
      </c>
      <c r="Y1192" s="11" t="str">
        <f>_xlfn.XLOOKUP($D1192,[2]Retiros_dinamica!$F:$F,[2]Retiros_dinamica!C:C,"S/I",0)</f>
        <v>S/I</v>
      </c>
      <c r="Z1192" s="11" t="str">
        <f>_xlfn.XLOOKUP($D1192,[2]Retiros_dinamica!$F:$F,[2]Retiros_dinamica!D:D,"S/I",0)</f>
        <v>S/I</v>
      </c>
      <c r="AA1192" s="11" t="str">
        <f>_xlfn.XLOOKUP($D1192,[2]Retiros_dinamica!$F:$F,[2]Retiros_dinamica!E:E,"S/I",0)</f>
        <v>S/I</v>
      </c>
      <c r="AB1192" s="6" t="str">
        <f>_xlfn.XLOOKUP(C1192,[2]CMg!$I$4:$I$106,[2]CMg!$M$4:$M$106,"----",0,1)</f>
        <v>----</v>
      </c>
      <c r="AH1192" s="12">
        <f>_xlfn.XLOOKUP($E1192,'[2]Balance económico'!$C:$C,'[2]Balance económico'!$D:$D,"-",0)</f>
        <v>1425177876.8054404</v>
      </c>
      <c r="AI1192" s="12">
        <f>_xlfn.XLOOKUP($E1192,'[2]Balance económico'!$C:$C,'[2]Balance económico'!$E:$E,"-",0)</f>
        <v>1829851866.6927099</v>
      </c>
      <c r="AJ1192" s="12" t="str">
        <f>_xlfn.XLOOKUP($E1192,'[2]Balance económico'!$C:$C,'[2]Balance económico'!$F:$F,"-",0)</f>
        <v>----</v>
      </c>
      <c r="AK1192" s="6" t="str">
        <f t="shared" si="55"/>
        <v>PPA</v>
      </c>
      <c r="AL1192" s="12" t="str" cm="1">
        <f t="array" ref="AL1192">IFERROR((X1192*[2]!Tabla2[Bloque A] + 'BD Centrales 2025'!Y1116*[2]!Tabla2[Bloque B] + 'BD Centrales 2025'!Z1116*[2]!Tabla2[Bloque C])*#REF!,"-")</f>
        <v>-</v>
      </c>
      <c r="AM1192" s="12" t="str">
        <f t="shared" si="56"/>
        <v>-</v>
      </c>
      <c r="AN1192" s="12">
        <f>IFERROR((AH1192+AI1192+AJ1192)/(SUMIFS($W$2:$W$1194,$E$2:$E$1194,E1192)*1000*#REF!),0)</f>
        <v>0</v>
      </c>
    </row>
    <row r="1193" spans="1:40" ht="14.4" x14ac:dyDescent="0.3">
      <c r="A1193" s="7">
        <v>2440</v>
      </c>
      <c r="B1193" s="7" t="s">
        <v>5244</v>
      </c>
      <c r="C1193" s="8" t="s">
        <v>5245</v>
      </c>
      <c r="D1193" s="6" t="s">
        <v>2767</v>
      </c>
      <c r="E1193" s="6" t="str">
        <f>_xlfn.XLOOKUP(D1193,'[2]Coordinados SEN'!$A:$A,'[2]Coordinados SEN'!$B:$B,"-",0)</f>
        <v>76.876.872-2</v>
      </c>
      <c r="F1193" s="6" t="s">
        <v>2767</v>
      </c>
      <c r="G1193" s="6">
        <f t="shared" si="54"/>
        <v>2</v>
      </c>
      <c r="H1193" s="6" t="s">
        <v>5246</v>
      </c>
      <c r="I1193" s="6" t="s">
        <v>5247</v>
      </c>
      <c r="J1193" s="6" t="str">
        <f>_xlfn.XLOOKUP(I1193,'[2]Barras CMg'!$E$2:$E$1527,'[2]Barras CMg'!$A$2:$A$1527,"------",0,1)</f>
        <v>------</v>
      </c>
      <c r="K1193" s="6" t="s">
        <v>397</v>
      </c>
      <c r="L1193" s="6">
        <v>2025</v>
      </c>
      <c r="M1193" s="6" t="s">
        <v>495</v>
      </c>
      <c r="N1193" s="6" t="s">
        <v>496</v>
      </c>
      <c r="O1193" s="6" t="s">
        <v>213</v>
      </c>
      <c r="P1193" s="6" t="s">
        <v>164</v>
      </c>
      <c r="Q1193" s="6" t="s">
        <v>831</v>
      </c>
      <c r="R1193" s="6" t="s">
        <v>832</v>
      </c>
      <c r="S1193" s="6" t="s">
        <v>51</v>
      </c>
      <c r="T1193" s="9" t="s">
        <v>5248</v>
      </c>
      <c r="U1193" s="10">
        <v>6.0030999999999999</v>
      </c>
      <c r="V1193" s="10" t="s">
        <v>5249</v>
      </c>
      <c r="W1193" s="11" t="e">
        <f>_xlfn.XLOOKUP(C1193,#REF!,#REF!,"S/I",0)</f>
        <v>#REF!</v>
      </c>
      <c r="X1193" s="11" t="str">
        <f>_xlfn.XLOOKUP($D1193,[2]Retiros_dinamica!$F:$F,[2]Retiros_dinamica!B:B,"S/I",0)</f>
        <v>S/I</v>
      </c>
      <c r="Y1193" s="11" t="str">
        <f>_xlfn.XLOOKUP($D1193,[2]Retiros_dinamica!$F:$F,[2]Retiros_dinamica!C:C,"S/I",0)</f>
        <v>S/I</v>
      </c>
      <c r="Z1193" s="11" t="str">
        <f>_xlfn.XLOOKUP($D1193,[2]Retiros_dinamica!$F:$F,[2]Retiros_dinamica!D:D,"S/I",0)</f>
        <v>S/I</v>
      </c>
      <c r="AA1193" s="11" t="str">
        <f>_xlfn.XLOOKUP($D1193,[2]Retiros_dinamica!$F:$F,[2]Retiros_dinamica!E:E,"S/I",0)</f>
        <v>S/I</v>
      </c>
      <c r="AB1193" s="6" t="str">
        <f>_xlfn.XLOOKUP(C1193,[2]CMg!$I$4:$I$106,[2]CMg!$M$4:$M$106,"----",0,1)</f>
        <v>----</v>
      </c>
      <c r="AC1193" s="6" t="str">
        <f>_xlfn.XLOOKUP(C1193,[2]CMg!$A$4:$A$106,[2]CMg!$B$4:$B$106,"----",0,1)</f>
        <v>----</v>
      </c>
      <c r="AD1193" s="6" t="str">
        <f>_xlfn.XLOOKUP(C1193,'[3]Promedio solar Cmg'!$A$4:$A$106,'[3]Promedio solar Cmg'!$B$4:$B$106,"----",0,1)</f>
        <v>----</v>
      </c>
      <c r="AH1193" s="12">
        <f>_xlfn.XLOOKUP($E1193,'[2]Balance económico'!$C:$C,'[2]Balance económico'!$D:$D,"-",0)</f>
        <v>294364254.358603</v>
      </c>
      <c r="AI1193" s="12">
        <f>_xlfn.XLOOKUP($E1193,'[2]Balance económico'!$C:$C,'[2]Balance económico'!$E:$E,"-",0)</f>
        <v>41079382.092200004</v>
      </c>
      <c r="AJ1193" s="12" t="str">
        <f>_xlfn.XLOOKUP($E1193,'[2]Balance económico'!$C:$C,'[2]Balance económico'!$F:$F,"-",0)</f>
        <v>----</v>
      </c>
      <c r="AK1193" s="6" t="str">
        <f t="shared" si="55"/>
        <v>PPA</v>
      </c>
      <c r="AL1193" s="12" t="str" cm="1">
        <f t="array" ref="AL1193">IFERROR((X1193*[2]!Tabla2[Bloque A] + 'BD Centrales 2025'!Y264*[2]!Tabla2[Bloque B] + 'BD Centrales 2025'!Z264*[2]!Tabla2[Bloque C])*#REF!,"-")</f>
        <v>-</v>
      </c>
      <c r="AM1193" s="12" t="str">
        <f t="shared" si="56"/>
        <v>-</v>
      </c>
      <c r="AN1193" s="12">
        <f>IFERROR((AH1193+AI1193+AJ1193)/(SUMIFS($W$2:$W$1194,$E$2:$E$1194,E1193)*1000*#REF!),0)</f>
        <v>0</v>
      </c>
    </row>
    <row r="1194" spans="1:40" ht="14.4" x14ac:dyDescent="0.3">
      <c r="A1194" s="7">
        <v>2443</v>
      </c>
      <c r="B1194" s="7" t="s">
        <v>5250</v>
      </c>
      <c r="C1194" s="8" t="s">
        <v>5251</v>
      </c>
      <c r="D1194" s="6" t="s">
        <v>5252</v>
      </c>
      <c r="E1194" s="6" t="str">
        <f>_xlfn.XLOOKUP(D1194,'[2]Coordinados SEN'!$A:$A,'[2]Coordinados SEN'!$B:$B,"-",0)</f>
        <v>77.073.812-1</v>
      </c>
      <c r="F1194" s="6" t="s">
        <v>5252</v>
      </c>
      <c r="G1194" s="6">
        <f t="shared" si="54"/>
        <v>1</v>
      </c>
      <c r="H1194" s="6" t="s">
        <v>5253</v>
      </c>
      <c r="I1194" s="6" t="s">
        <v>5253</v>
      </c>
      <c r="J1194" s="6" t="str">
        <f>_xlfn.XLOOKUP(I1194,'[2]Barras CMg'!$E$2:$E$1527,'[2]Barras CMg'!$A$2:$A$1527,"------",0,1)</f>
        <v>------</v>
      </c>
      <c r="K1194" s="6" t="s">
        <v>397</v>
      </c>
      <c r="L1194" s="6">
        <v>2025</v>
      </c>
      <c r="M1194" s="6" t="s">
        <v>495</v>
      </c>
      <c r="N1194" s="6" t="s">
        <v>496</v>
      </c>
      <c r="O1194" s="6" t="s">
        <v>213</v>
      </c>
      <c r="P1194" s="6" t="s">
        <v>90</v>
      </c>
      <c r="Q1194" s="6" t="s">
        <v>91</v>
      </c>
      <c r="R1194" s="6" t="s">
        <v>90</v>
      </c>
      <c r="S1194" s="6" t="s">
        <v>158</v>
      </c>
      <c r="T1194" s="9" t="s">
        <v>5254</v>
      </c>
      <c r="U1194" s="10">
        <v>9.1120000000000001</v>
      </c>
      <c r="V1194" s="10">
        <v>0.25</v>
      </c>
      <c r="W1194" s="11" t="e">
        <f>_xlfn.XLOOKUP(C1194,#REF!,#REF!,"S/I",0)</f>
        <v>#REF!</v>
      </c>
      <c r="X1194" s="11" t="str">
        <f>_xlfn.XLOOKUP($D1194,[2]Retiros_dinamica!$F:$F,[2]Retiros_dinamica!B:B,"S/I",0)</f>
        <v>S/I</v>
      </c>
      <c r="Y1194" s="11" t="str">
        <f>_xlfn.XLOOKUP($D1194,[2]Retiros_dinamica!$F:$F,[2]Retiros_dinamica!C:C,"S/I",0)</f>
        <v>S/I</v>
      </c>
      <c r="Z1194" s="11" t="str">
        <f>_xlfn.XLOOKUP($D1194,[2]Retiros_dinamica!$F:$F,[2]Retiros_dinamica!D:D,"S/I",0)</f>
        <v>S/I</v>
      </c>
      <c r="AA1194" s="11" t="str">
        <f>_xlfn.XLOOKUP($D1194,[2]Retiros_dinamica!$F:$F,[2]Retiros_dinamica!E:E,"S/I",0)</f>
        <v>S/I</v>
      </c>
      <c r="AB1194" s="6" t="str">
        <f>_xlfn.XLOOKUP(C1194,[2]CMg!$I$4:$I$106,[2]CMg!$M$4:$M$106,"----",0,1)</f>
        <v>----</v>
      </c>
      <c r="AH1194" s="12" t="str">
        <f>_xlfn.XLOOKUP($E1194,'[2]Balance económico'!$C:$C,'[2]Balance económico'!$D:$D,"-",0)</f>
        <v>-</v>
      </c>
      <c r="AI1194" s="12" t="str">
        <f>_xlfn.XLOOKUP($E1194,'[2]Balance económico'!$C:$C,'[2]Balance económico'!$E:$E,"-",0)</f>
        <v>-</v>
      </c>
      <c r="AJ1194" s="12" t="str">
        <f>_xlfn.XLOOKUP($E1194,'[2]Balance económico'!$C:$C,'[2]Balance económico'!$F:$F,"-",0)</f>
        <v>-</v>
      </c>
      <c r="AK1194" s="6" t="str">
        <f t="shared" si="55"/>
        <v>PPA</v>
      </c>
      <c r="AL1194" s="12" t="str" cm="1">
        <f t="array" ref="AL1194">IFERROR((X1194*[2]!Tabla2[Bloque A] + 'BD Centrales 2025'!Y793*[2]!Tabla2[Bloque B] + 'BD Centrales 2025'!Z793*[2]!Tabla2[Bloque C])*#REF!,"-")</f>
        <v>-</v>
      </c>
      <c r="AM1194" s="12" t="str">
        <f t="shared" si="56"/>
        <v>-</v>
      </c>
      <c r="AN1194" s="12">
        <f>IFERROR((AH1194+AI1194+AJ1194)/(SUMIFS($W$2:$W$1194,$E$2:$E$1194,E1194)*1000*#REF!),0)</f>
        <v>0</v>
      </c>
    </row>
    <row r="1197" spans="1:40" x14ac:dyDescent="0.3">
      <c r="D1197" s="6" t="s">
        <v>6253</v>
      </c>
    </row>
  </sheetData>
  <autoFilter ref="A1:AN1194" xr:uid="{C7C289D4-440C-493B-AEE7-7598B9A71789}">
    <sortState xmlns:xlrd2="http://schemas.microsoft.com/office/spreadsheetml/2017/richdata2" ref="A2:AN1194">
      <sortCondition ref="A1:A1194"/>
    </sortState>
  </autoFilter>
  <conditionalFormatting sqref="AH2:AJ1194">
    <cfRule type="cellIs" dxfId="1" priority="2" operator="lessThan">
      <formula>0</formula>
    </cfRule>
  </conditionalFormatting>
  <conditionalFormatting sqref="AL2:AN1194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C035-11DF-48B2-BB36-A5B3D01DB722}">
  <sheetPr>
    <tabColor rgb="FF7030A0"/>
  </sheetPr>
  <dimension ref="A1:AY1194"/>
  <sheetViews>
    <sheetView topLeftCell="Q1" workbookViewId="0">
      <selection activeCell="R1" sqref="R1"/>
    </sheetView>
  </sheetViews>
  <sheetFormatPr defaultColWidth="10.6640625" defaultRowHeight="13.8" x14ac:dyDescent="0.3"/>
  <cols>
    <col min="1" max="2" width="10.6640625" style="19"/>
    <col min="3" max="3" width="10.21875" style="19" bestFit="1" customWidth="1"/>
    <col min="4" max="4" width="30.77734375" style="19" bestFit="1" customWidth="1"/>
    <col min="5" max="5" width="48" style="19" customWidth="1"/>
    <col min="6" max="7" width="21.44140625" style="19" customWidth="1"/>
    <col min="8" max="9" width="10.6640625" style="19"/>
    <col min="10" max="10" width="13.88671875" style="19" bestFit="1" customWidth="1"/>
    <col min="11" max="11" width="26.77734375" style="19" customWidth="1"/>
    <col min="12" max="12" width="20.5546875" style="19" bestFit="1" customWidth="1"/>
    <col min="13" max="15" width="16.5546875" style="19" customWidth="1"/>
    <col min="16" max="17" width="13" style="19" customWidth="1"/>
    <col min="18" max="21" width="16.5546875" style="19" customWidth="1"/>
    <col min="22" max="23" width="13.77734375" style="19" customWidth="1"/>
    <col min="24" max="24" width="13.21875" style="19" customWidth="1"/>
    <col min="25" max="25" width="11.6640625" style="19" customWidth="1"/>
    <col min="26" max="32" width="10.6640625" style="19"/>
    <col min="33" max="33" width="14.21875" style="19" customWidth="1"/>
    <col min="34" max="44" width="10.6640625" style="19"/>
    <col min="45" max="45" width="12.44140625" style="19" customWidth="1"/>
    <col min="46" max="46" width="13.88671875" style="19" customWidth="1"/>
    <col min="47" max="16384" width="10.6640625" style="19"/>
  </cols>
  <sheetData>
    <row r="1" spans="1:51" ht="41.4" x14ac:dyDescent="0.3">
      <c r="A1" s="16" t="s">
        <v>0</v>
      </c>
      <c r="B1" s="16" t="s">
        <v>1</v>
      </c>
      <c r="C1" s="17" t="s">
        <v>6254</v>
      </c>
      <c r="D1" s="18" t="s">
        <v>2</v>
      </c>
      <c r="E1" s="16" t="s">
        <v>3</v>
      </c>
      <c r="F1" s="16" t="s">
        <v>5</v>
      </c>
      <c r="G1" s="16" t="s">
        <v>7</v>
      </c>
      <c r="H1" s="16" t="s">
        <v>10</v>
      </c>
      <c r="I1" s="16" t="s">
        <v>11</v>
      </c>
      <c r="J1" s="16" t="s">
        <v>12</v>
      </c>
      <c r="K1" s="16" t="s">
        <v>13</v>
      </c>
      <c r="L1" s="16" t="s">
        <v>14</v>
      </c>
      <c r="M1" s="16" t="s">
        <v>15</v>
      </c>
      <c r="N1" s="16" t="s">
        <v>16</v>
      </c>
      <c r="O1" s="16" t="s">
        <v>17</v>
      </c>
      <c r="P1" s="16" t="s">
        <v>18</v>
      </c>
      <c r="Q1" s="16" t="s">
        <v>19</v>
      </c>
      <c r="R1" s="1" t="s">
        <v>6303</v>
      </c>
      <c r="S1" s="16" t="s">
        <v>6255</v>
      </c>
      <c r="T1" s="16" t="s">
        <v>6304</v>
      </c>
      <c r="U1" s="16" t="s">
        <v>6256</v>
      </c>
      <c r="V1" s="16" t="s">
        <v>21</v>
      </c>
      <c r="W1" s="17" t="s">
        <v>6257</v>
      </c>
      <c r="X1" s="16" t="s">
        <v>6258</v>
      </c>
      <c r="Y1" s="16" t="s">
        <v>6259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6260</v>
      </c>
      <c r="AF1" s="17" t="s">
        <v>31</v>
      </c>
      <c r="AG1" s="17" t="s">
        <v>6261</v>
      </c>
      <c r="AH1" s="17" t="s">
        <v>6262</v>
      </c>
      <c r="AI1" s="17" t="s">
        <v>6263</v>
      </c>
      <c r="AJ1" s="17" t="s">
        <v>6264</v>
      </c>
      <c r="AK1" s="17" t="s">
        <v>6265</v>
      </c>
      <c r="AL1" s="17" t="s">
        <v>6266</v>
      </c>
      <c r="AM1" s="17" t="s">
        <v>6267</v>
      </c>
      <c r="AN1" s="17" t="s">
        <v>6268</v>
      </c>
      <c r="AO1" s="17" t="s">
        <v>6269</v>
      </c>
      <c r="AP1" s="17" t="s">
        <v>6270</v>
      </c>
      <c r="AQ1" s="17" t="s">
        <v>6271</v>
      </c>
      <c r="AR1" s="17" t="s">
        <v>6272</v>
      </c>
      <c r="AS1" s="17" t="s">
        <v>6273</v>
      </c>
      <c r="AT1" s="17" t="s">
        <v>6274</v>
      </c>
      <c r="AU1" s="17" t="s">
        <v>6275</v>
      </c>
      <c r="AV1" s="16" t="s">
        <v>6276</v>
      </c>
      <c r="AW1" s="17" t="s">
        <v>6277</v>
      </c>
      <c r="AX1" s="17" t="s">
        <v>6278</v>
      </c>
      <c r="AY1" s="17" t="s">
        <v>6279</v>
      </c>
    </row>
    <row r="2" spans="1:51" ht="14.4" x14ac:dyDescent="0.3">
      <c r="A2" s="7">
        <v>19</v>
      </c>
      <c r="B2" s="7" t="s">
        <v>3595</v>
      </c>
      <c r="D2" s="8" t="s">
        <v>3596</v>
      </c>
      <c r="E2" s="19" t="s">
        <v>208</v>
      </c>
      <c r="F2" s="19" t="s">
        <v>208</v>
      </c>
      <c r="G2" s="19" t="s">
        <v>3597</v>
      </c>
      <c r="H2" s="19">
        <v>9</v>
      </c>
      <c r="I2" s="19">
        <v>2024</v>
      </c>
      <c r="J2" s="19" t="s">
        <v>211</v>
      </c>
      <c r="K2" s="19" t="s">
        <v>212</v>
      </c>
      <c r="L2" s="19" t="s">
        <v>157</v>
      </c>
      <c r="M2" s="19" t="s">
        <v>68</v>
      </c>
      <c r="N2" s="19" t="s">
        <v>214</v>
      </c>
      <c r="O2" s="19" t="s">
        <v>215</v>
      </c>
      <c r="P2" s="19" t="s">
        <v>158</v>
      </c>
      <c r="Q2" s="9" t="s">
        <v>3599</v>
      </c>
      <c r="R2" s="20">
        <v>10.045</v>
      </c>
      <c r="S2" s="20">
        <v>7.0179999999999998</v>
      </c>
      <c r="T2" s="20">
        <v>9.34</v>
      </c>
      <c r="U2" s="20" t="s">
        <v>325</v>
      </c>
      <c r="V2" s="21">
        <f>_xlfn.XLOOKUP(D2,'[4]Gen. Real'!$A$2:$A$1168,'[4]Gen. Real'!$C$2:$C$1168,"-",0)</f>
        <v>3.6374000000000009</v>
      </c>
      <c r="W2" s="22"/>
      <c r="X2" s="22" t="str">
        <f>_xlfn.XLOOKUP(D2,[4]Vertimiento!$J$2:$J$119,[4]Vertimiento!$K$2:$K$119,"-",0)</f>
        <v>-</v>
      </c>
      <c r="Y2" s="23" t="str">
        <f>IFERROR(X2/(V2+X2),"-")</f>
        <v>-</v>
      </c>
      <c r="Z2" s="19" t="str">
        <f>_xlfn.XLOOKUP(D2,[4]Cmg!$I$4:$I$99,[4]Cmg!$M$4:$M$99,"----",0,1)</f>
        <v>----</v>
      </c>
      <c r="AA2" s="19" t="str">
        <f>_xlfn.XLOOKUP(D2,[4]Cmg!$A$4:$A$101,[4]Cmg!$B$4:$B$101,"----",0,1)</f>
        <v>----</v>
      </c>
      <c r="AB2" s="19" t="str">
        <f>_xlfn.XLOOKUP(D2,[4]Cmg!$E$4:$E$101,[4]Cmg!$F$4:$F$101,"----",0,1)</f>
        <v>----</v>
      </c>
      <c r="AC2" s="19" t="str">
        <f>_xlfn.XLOOKUP(D2,[4]Cmg!$O$4:$O$101,[4]Cmg!$P$4:$P$101,"----",0,1)</f>
        <v>----</v>
      </c>
      <c r="AD2" s="24" t="str">
        <f>_xlfn.XLOOKUP(D2,[4]Cmg!$S$4:$S$101,[4]Cmg!$U$4:$U$101,"----",0,1)</f>
        <v>----</v>
      </c>
      <c r="AG2" s="25">
        <f>IFERROR(SUMIFS('[4]BD Unidades'!$AH:$AH,'[4]BD Unidades'!$A:$A,'BD Centrales 2024'!$A2),"-")</f>
        <v>10.045</v>
      </c>
      <c r="AH2" s="25">
        <f>SUMIFS('[4]BD Unidades'!$AJ$3:$AJ$1424,'[4]BD Unidades'!$A$3:$A$1424,$A2)</f>
        <v>8641.7333333333299</v>
      </c>
      <c r="AI2" s="25">
        <f>SUMIFS('[4]BD Unidades'!$AL$3:$AL$1424,'[4]BD Unidades'!$A$3:$A$1424,$A2)</f>
        <v>12.5</v>
      </c>
      <c r="AJ2" s="26">
        <f>IFERROR(AI2/(AH2+AI2),"-")</f>
        <v>1.4443798218213056E-3</v>
      </c>
      <c r="AK2" s="27">
        <f>IFERROR(SUMIFS('[4]BD Unidades'!$AO$3:$AO$1424,'[4]BD Unidades'!$A$3:$A$1424,$A2),"-")</f>
        <v>0.25948928067604077</v>
      </c>
      <c r="AL2" s="27">
        <f>IFERROR(SUMIFS('[4]BD Unidades'!$AQ$3:$AQ$1424,'[4]BD Unidades'!$A$3:$A$1424,$A2),"-")</f>
        <v>0.18240496734089187</v>
      </c>
      <c r="AM2" s="27">
        <f>IFERROR(SUMIFS('[4]BD Unidades'!$AS$3:$AS$1424,'[4]BD Unidades'!$A$3:$A$1424,$A2),"-")</f>
        <v>0.13282963345067803</v>
      </c>
      <c r="AN2" s="27">
        <f>IFERROR(SUMIFS('[4]BD Unidades'!$AU$3:$AU$1424,'[4]BD Unidades'!$A$3:$A$1424,$A2),"-")</f>
        <v>6.3215999999999994E-2</v>
      </c>
      <c r="AO2" s="27">
        <f>IFERROR(SUMIFS('[4]BD Unidades'!$AW$3:$AW$1424,'[4]BD Unidades'!$A$3:$A$1424,$A2),"-")</f>
        <v>4.1619999999999997E-2</v>
      </c>
      <c r="AP2" s="27">
        <f>IFERROR(SUMIFS('[4]BD Unidades'!$AY$3:$AY$1424,'[4]BD Unidades'!$A$3:$A$1424,$A2),"-")</f>
        <v>3.9151999999999999E-2</v>
      </c>
      <c r="AQ2" s="25">
        <f>IFERROR(SUMIFS('[4]BD Unidades'!$AZ$3:$AZ$1424,'[4]BD Unidades'!$A$3:$A$1424,$A2),"-")</f>
        <v>0.39329188500000001</v>
      </c>
      <c r="AR2" s="25">
        <f>IFERROR(SUMIFS('[4]BD Unidades'!$BA$3:$BA$1424,'[4]BD Unidades'!$A$3:$A$1424,$A2),"-")</f>
        <v>10.0310715565022</v>
      </c>
      <c r="AS2" s="28">
        <f>SUMIFS('[4]BD Unidades'!$BC$3:$BC$1424,'[4]BD Unidades'!$A$3:$A$1424,$A2)</f>
        <v>4.9603040087439097E-3</v>
      </c>
      <c r="AT2" s="28">
        <f>SUMIFS('[4]BD Unidades'!$BE$3:$BE$1424,'[4]BD Unidades'!$A$3:$A$1424,$A2)</f>
        <v>1</v>
      </c>
      <c r="AU2" s="29">
        <f>IFERROR(AT2*(1-AS2),"-")</f>
        <v>0.99503969599125608</v>
      </c>
      <c r="AV2" s="30">
        <f>IFERROR(S2/100,"-")</f>
        <v>7.0179999999999992E-2</v>
      </c>
      <c r="AW2" s="25">
        <f>IFERROR(SUMIFS('[4]BD Unidades'!$BI$3:$BI$1424,'[4]BD Unidades'!$A$3:$A$1424,$A2),"-")</f>
        <v>0.36637347948184618</v>
      </c>
      <c r="AX2" s="25">
        <f>IFERROR(SUMIFS('[4]BD Unidades'!$BJ$3:$BJ$1424,'[4]BD Unidades'!$A$3:$A$1424,$A2),"-")</f>
        <v>0.23544733485855379</v>
      </c>
    </row>
    <row r="3" spans="1:51" ht="14.4" x14ac:dyDescent="0.3">
      <c r="A3" s="7">
        <v>83</v>
      </c>
      <c r="B3" s="7" t="s">
        <v>3354</v>
      </c>
      <c r="D3" s="8" t="s">
        <v>3355</v>
      </c>
      <c r="E3" s="19" t="s">
        <v>73</v>
      </c>
      <c r="F3" s="19" t="s">
        <v>73</v>
      </c>
      <c r="G3" s="19" t="s">
        <v>3356</v>
      </c>
      <c r="H3" s="19">
        <v>40</v>
      </c>
      <c r="I3" s="19">
        <v>2024</v>
      </c>
      <c r="J3" s="19" t="s">
        <v>211</v>
      </c>
      <c r="K3" s="19" t="s">
        <v>212</v>
      </c>
      <c r="L3" s="19" t="s">
        <v>47</v>
      </c>
      <c r="M3" s="19" t="s">
        <v>477</v>
      </c>
      <c r="N3" s="19" t="s">
        <v>766</v>
      </c>
      <c r="O3" s="19" t="s">
        <v>3352</v>
      </c>
      <c r="P3" s="19" t="s">
        <v>51</v>
      </c>
      <c r="Q3" s="9" t="s">
        <v>3357</v>
      </c>
      <c r="R3" s="20">
        <v>60</v>
      </c>
      <c r="S3" s="20">
        <v>1</v>
      </c>
      <c r="T3" s="20">
        <v>59.4</v>
      </c>
      <c r="U3" s="20">
        <v>0</v>
      </c>
      <c r="V3" s="21">
        <f>_xlfn.XLOOKUP(D3,'[4]Gen. Real'!$A$2:$A$1168,'[4]Gen. Real'!$C$2:$C$1168,"-",0)</f>
        <v>104.17678000000004</v>
      </c>
      <c r="W3" s="22"/>
      <c r="X3" s="22">
        <f>_xlfn.XLOOKUP(D3,[4]Vertimiento!$J$2:$J$119,[4]Vertimiento!$K$2:$K$119,"-",0)</f>
        <v>18.366594594999999</v>
      </c>
      <c r="Y3" s="23">
        <f t="shared" ref="Y3:Y66" si="0">IFERROR(X3/(V3+X3),"-")</f>
        <v>0.1498783157857429</v>
      </c>
      <c r="Z3" s="19" t="str">
        <f>_xlfn.XLOOKUP(D3,[4]Cmg!$I$4:$I$99,[4]Cmg!$M$4:$M$99,"----",0,1)</f>
        <v>----</v>
      </c>
      <c r="AA3" s="19" t="str">
        <f>_xlfn.XLOOKUP(D3,[4]Cmg!$A$4:$A$101,[4]Cmg!$B$4:$B$101,"----",0,1)</f>
        <v>----</v>
      </c>
      <c r="AB3" s="19" t="str">
        <f>_xlfn.XLOOKUP(D3,[4]Cmg!$E$4:$E$101,[4]Cmg!$F$4:$F$101,"----",0,1)</f>
        <v>----</v>
      </c>
      <c r="AC3" s="19" t="str">
        <f>_xlfn.XLOOKUP(D3,[4]Cmg!$O$4:$O$101,[4]Cmg!$P$4:$P$101,"----",0,1)</f>
        <v>----</v>
      </c>
      <c r="AD3" s="24" t="str">
        <f>_xlfn.XLOOKUP(D3,[4]Cmg!$S$4:$S$101,[4]Cmg!$U$4:$U$101,"----",0,1)</f>
        <v>----</v>
      </c>
      <c r="AG3" s="25">
        <f>IFERROR(SUMIFS('[4]BD Unidades'!$AH:$AH,'[4]BD Unidades'!$A:$A,'BD Centrales 2024'!$A3),"-")</f>
        <v>60</v>
      </c>
      <c r="AH3" s="25">
        <f>SUMIFS('[4]BD Unidades'!$AJ$3:$AJ$1424,'[4]BD Unidades'!$A$3:$A$1424,$A3)</f>
        <v>6272.6333333333296</v>
      </c>
      <c r="AI3" s="25">
        <f>SUMIFS('[4]BD Unidades'!$AL$3:$AL$1424,'[4]BD Unidades'!$A$3:$A$1424,$A3)</f>
        <v>2476.1</v>
      </c>
      <c r="AJ3" s="26">
        <f t="shared" ref="AJ3:AJ66" si="1">IFERROR(AI3/(AH3+AI3),"-")</f>
        <v>0.2830238282113221</v>
      </c>
      <c r="AK3" s="27">
        <f>IFERROR(SUMIFS('[4]BD Unidades'!$AO$3:$AO$1424,'[4]BD Unidades'!$A$3:$A$1424,$A3),"-")</f>
        <v>0.22871273478227183</v>
      </c>
      <c r="AL3" s="27">
        <f>IFERROR(SUMIFS('[4]BD Unidades'!$AQ$3:$AQ$1424,'[4]BD Unidades'!$A$3:$A$1424,$A3),"-")</f>
        <v>0.20608863519071693</v>
      </c>
      <c r="AM3" s="27">
        <f>IFERROR(SUMIFS('[4]BD Unidades'!$AS$3:$AS$1424,'[4]BD Unidades'!$A$3:$A$1424,$A3),"-")</f>
        <v>0.23854670221277602</v>
      </c>
      <c r="AN3" s="27">
        <f>IFERROR(SUMIFS('[4]BD Unidades'!$AU$3:$AU$1424,'[4]BD Unidades'!$A$3:$A$1424,$A3),"-")</f>
        <v>0.22400500000000001</v>
      </c>
      <c r="AO3" s="27">
        <f>IFERROR(SUMIFS('[4]BD Unidades'!$AW$3:$AW$1424,'[4]BD Unidades'!$A$3:$A$1424,$A3),"-")</f>
        <v>0.23367399999999999</v>
      </c>
      <c r="AP3" s="27">
        <f>IFERROR(SUMIFS('[4]BD Unidades'!$AY$3:$AY$1424,'[4]BD Unidades'!$A$3:$A$1424,$A3),"-")</f>
        <v>0.20564299999999999</v>
      </c>
      <c r="AQ3" s="25">
        <f>IFERROR(SUMIFS('[4]BD Unidades'!$AZ$3:$AZ$1424,'[4]BD Unidades'!$A$3:$A$1424,$A3),"-")</f>
        <v>8.1135000000000002</v>
      </c>
      <c r="AR3" s="25">
        <f>IFERROR(SUMIFS('[4]BD Unidades'!$BA$3:$BA$1424,'[4]BD Unidades'!$A$3:$A$1424,$A3),"-")</f>
        <v>59.9239413705603</v>
      </c>
      <c r="AS3" s="28">
        <f>SUMIFS('[4]BD Unidades'!$BC$3:$BC$1424,'[4]BD Unidades'!$A$3:$A$1424,$A3)</f>
        <v>3.5159819378139702E-4</v>
      </c>
      <c r="AT3" s="28">
        <f>SUMIFS('[4]BD Unidades'!$BE$3:$BE$1424,'[4]BD Unidades'!$A$3:$A$1424,$A3)</f>
        <v>0.99781041287188799</v>
      </c>
      <c r="AU3" s="29">
        <f t="shared" ref="AU3:AU66" si="2">IFERROR(AT3*(1-AS3),"-")</f>
        <v>0.997459584532986</v>
      </c>
      <c r="AV3" s="30">
        <f t="shared" ref="AV3:AV66" si="3">IFERROR(S3/100,"-")</f>
        <v>0.01</v>
      </c>
      <c r="AW3" s="25">
        <f>IFERROR(SUMIFS('[4]BD Unidades'!$BI$3:$BI$1424,'[4]BD Unidades'!$A$3:$A$1424,$A3),"-")</f>
        <v>8.0119594557172817</v>
      </c>
      <c r="AX3" s="25">
        <f>IFERROR(SUMIFS('[4]BD Unidades'!$BJ$3:$BJ$1424,'[4]BD Unidades'!$A$3:$A$1424,$A3),"-")</f>
        <v>5.1488292862008151</v>
      </c>
    </row>
    <row r="4" spans="1:51" ht="14.4" x14ac:dyDescent="0.3">
      <c r="A4" s="7">
        <v>118</v>
      </c>
      <c r="B4" s="7" t="s">
        <v>3348</v>
      </c>
      <c r="D4" s="8" t="s">
        <v>3349</v>
      </c>
      <c r="E4" s="19" t="s">
        <v>73</v>
      </c>
      <c r="F4" s="19" t="s">
        <v>73</v>
      </c>
      <c r="G4" s="19" t="s">
        <v>3350</v>
      </c>
      <c r="H4" s="19">
        <v>11</v>
      </c>
      <c r="I4" s="19">
        <v>2024</v>
      </c>
      <c r="J4" s="19" t="s">
        <v>211</v>
      </c>
      <c r="K4" s="19" t="s">
        <v>212</v>
      </c>
      <c r="L4" s="19" t="s">
        <v>47</v>
      </c>
      <c r="M4" s="19" t="s">
        <v>477</v>
      </c>
      <c r="N4" s="19" t="s">
        <v>766</v>
      </c>
      <c r="O4" s="19" t="s">
        <v>3352</v>
      </c>
      <c r="P4" s="19" t="s">
        <v>51</v>
      </c>
      <c r="Q4" s="9" t="s">
        <v>3353</v>
      </c>
      <c r="R4" s="20">
        <v>18.149999999999999</v>
      </c>
      <c r="S4" s="20">
        <v>1</v>
      </c>
      <c r="T4" s="20">
        <v>17.968499999999999</v>
      </c>
      <c r="U4" s="20">
        <v>0</v>
      </c>
      <c r="V4" s="21">
        <f>_xlfn.XLOOKUP(D4,'[4]Gen. Real'!$A$2:$A$1168,'[4]Gen. Real'!$C$2:$C$1168,"-",0)</f>
        <v>27.758159999999982</v>
      </c>
      <c r="W4" s="22"/>
      <c r="X4" s="22">
        <f>_xlfn.XLOOKUP(D4,[4]Vertimiento!$J$2:$J$119,[4]Vertimiento!$K$2:$K$119,"-",0)</f>
        <v>2.3633840016666667</v>
      </c>
      <c r="Y4" s="23">
        <f t="shared" si="0"/>
        <v>7.8461582232833046E-2</v>
      </c>
      <c r="Z4" s="19" t="str">
        <f>_xlfn.XLOOKUP(D4,[4]Cmg!$I$4:$I$99,[4]Cmg!$M$4:$M$99,"----",0,1)</f>
        <v>----</v>
      </c>
      <c r="AA4" s="19" t="str">
        <f>_xlfn.XLOOKUP(D4,[4]Cmg!$A$4:$A$101,[4]Cmg!$B$4:$B$101,"----",0,1)</f>
        <v>----</v>
      </c>
      <c r="AB4" s="19" t="str">
        <f>_xlfn.XLOOKUP(D4,[4]Cmg!$E$4:$E$101,[4]Cmg!$F$4:$F$101,"----",0,1)</f>
        <v>----</v>
      </c>
      <c r="AC4" s="19" t="str">
        <f>_xlfn.XLOOKUP(D4,[4]Cmg!$O$4:$O$101,[4]Cmg!$P$4:$P$101,"----",0,1)</f>
        <v>----</v>
      </c>
      <c r="AD4" s="24" t="str">
        <f>_xlfn.XLOOKUP(D4,[4]Cmg!$S$4:$S$101,[4]Cmg!$U$4:$U$101,"----",0,1)</f>
        <v>----</v>
      </c>
      <c r="AG4" s="25">
        <f>IFERROR(SUMIFS('[4]BD Unidades'!$AH:$AH,'[4]BD Unidades'!$A:$A,'BD Centrales 2024'!$A4),"-")</f>
        <v>18.149999999999999</v>
      </c>
      <c r="AH4" s="25">
        <f>SUMIFS('[4]BD Unidades'!$AJ$3:$AJ$1424,'[4]BD Unidades'!$A$3:$A$1424,$A4)</f>
        <v>8652.85</v>
      </c>
      <c r="AI4" s="25">
        <f>SUMIFS('[4]BD Unidades'!$AL$3:$AL$1424,'[4]BD Unidades'!$A$3:$A$1424,$A4)</f>
        <v>96.316666666666706</v>
      </c>
      <c r="AJ4" s="26">
        <f t="shared" si="1"/>
        <v>1.1008667492142112E-2</v>
      </c>
      <c r="AK4" s="27">
        <f>IFERROR(SUMIFS('[4]BD Unidades'!$AO$3:$AO$1424,'[4]BD Unidades'!$A$3:$A$1424,$A4),"-")</f>
        <v>0.16088188747535326</v>
      </c>
      <c r="AL4" s="27">
        <f>IFERROR(SUMIFS('[4]BD Unidades'!$AQ$3:$AQ$1424,'[4]BD Unidades'!$A$3:$A$1424,$A4),"-")</f>
        <v>0.14717698093569331</v>
      </c>
      <c r="AM4" s="27">
        <f>IFERROR(SUMIFS('[4]BD Unidades'!$AS$3:$AS$1424,'[4]BD Unidades'!$A$3:$A$1424,$A4),"-")</f>
        <v>0.18270701126210889</v>
      </c>
      <c r="AN4" s="27">
        <f>IFERROR(SUMIFS('[4]BD Unidades'!$AU$3:$AU$1424,'[4]BD Unidades'!$A$3:$A$1424,$A4),"-")</f>
        <v>0.168075</v>
      </c>
      <c r="AO4" s="27">
        <f>IFERROR(SUMIFS('[4]BD Unidades'!$AW$3:$AW$1424,'[4]BD Unidades'!$A$3:$A$1424,$A4),"-")</f>
        <v>0.18971499999999999</v>
      </c>
      <c r="AP4" s="27">
        <f>IFERROR(SUMIFS('[4]BD Unidades'!$AY$3:$AY$1424,'[4]BD Unidades'!$A$3:$A$1424,$A4),"-")</f>
        <v>0.15356700000000001</v>
      </c>
      <c r="AQ4" s="25">
        <f>IFERROR(SUMIFS('[4]BD Unidades'!$AZ$3:$AZ$1424,'[4]BD Unidades'!$A$3:$A$1424,$A4),"-")</f>
        <v>2.4447142500000001</v>
      </c>
      <c r="AR4" s="25">
        <f>IFERROR(SUMIFS('[4]BD Unidades'!$BA$3:$BA$1424,'[4]BD Unidades'!$A$3:$A$1424,$A4),"-")</f>
        <v>18.135478617011099</v>
      </c>
      <c r="AS4" s="28">
        <f>SUMIFS('[4]BD Unidades'!$BC$3:$BC$1424,'[4]BD Unidades'!$A$3:$A$1424,$A4)</f>
        <v>1.22164990303631E-3</v>
      </c>
      <c r="AT4" s="28">
        <f>SUMIFS('[4]BD Unidades'!$BE$3:$BE$1424,'[4]BD Unidades'!$A$3:$A$1424,$A4)</f>
        <v>0.99741575591985387</v>
      </c>
      <c r="AU4" s="29">
        <f t="shared" si="2"/>
        <v>0.99619726305834755</v>
      </c>
      <c r="AV4" s="30">
        <f t="shared" si="3"/>
        <v>0.01</v>
      </c>
      <c r="AW4" s="25">
        <f>IFERROR(SUMIFS('[4]BD Unidades'!$BI$3:$BI$1424,'[4]BD Unidades'!$A$3:$A$1424,$A4),"-")</f>
        <v>2.4110634683616441</v>
      </c>
      <c r="AX4" s="25">
        <f>IFERROR(SUMIFS('[4]BD Unidades'!$BJ$3:$BJ$1424,'[4]BD Unidades'!$A$3:$A$1424,$A4),"-")</f>
        <v>1.5494529478591765</v>
      </c>
    </row>
    <row r="5" spans="1:51" ht="14.4" x14ac:dyDescent="0.3">
      <c r="A5" s="7">
        <v>145</v>
      </c>
      <c r="B5" s="7" t="s">
        <v>4013</v>
      </c>
      <c r="D5" s="8" t="s">
        <v>4014</v>
      </c>
      <c r="E5" s="19" t="s">
        <v>434</v>
      </c>
      <c r="F5" s="19" t="s">
        <v>434</v>
      </c>
      <c r="G5" s="19" t="s">
        <v>4015</v>
      </c>
      <c r="H5" s="19">
        <v>24</v>
      </c>
      <c r="I5" s="19">
        <v>2024</v>
      </c>
      <c r="J5" s="19" t="s">
        <v>211</v>
      </c>
      <c r="K5" s="19" t="s">
        <v>212</v>
      </c>
      <c r="L5" s="19" t="s">
        <v>47</v>
      </c>
      <c r="M5" s="19" t="s">
        <v>477</v>
      </c>
      <c r="N5" s="19" t="s">
        <v>478</v>
      </c>
      <c r="O5" s="19" t="s">
        <v>714</v>
      </c>
      <c r="P5" s="19" t="s">
        <v>51</v>
      </c>
      <c r="Q5" s="9" t="s">
        <v>4017</v>
      </c>
      <c r="R5" s="20">
        <v>48</v>
      </c>
      <c r="S5" s="20">
        <v>1</v>
      </c>
      <c r="T5" s="20">
        <v>47.52</v>
      </c>
      <c r="U5" s="20">
        <v>0.6</v>
      </c>
      <c r="V5" s="21">
        <f>_xlfn.XLOOKUP(D5,'[4]Gen. Real'!$A$2:$A$1168,'[4]Gen. Real'!$C$2:$C$1168,"-",0)</f>
        <v>83.835990000000024</v>
      </c>
      <c r="W5" s="22"/>
      <c r="X5" s="22">
        <f>_xlfn.XLOOKUP(D5,[4]Vertimiento!$J$2:$J$119,[4]Vertimiento!$K$2:$K$119,"-",0)</f>
        <v>10.678594381666668</v>
      </c>
      <c r="Y5" s="23">
        <f t="shared" si="0"/>
        <v>0.1129835617595757</v>
      </c>
      <c r="Z5" s="19" t="str">
        <f>_xlfn.XLOOKUP(D5,[4]Cmg!$I$4:$I$99,[4]Cmg!$M$4:$M$99,"----",0,1)</f>
        <v>----</v>
      </c>
      <c r="AA5" s="19" t="str">
        <f>_xlfn.XLOOKUP(D5,[4]Cmg!$A$4:$A$101,[4]Cmg!$B$4:$B$101,"----",0,1)</f>
        <v>----</v>
      </c>
      <c r="AB5" s="19" t="str">
        <f>_xlfn.XLOOKUP(D5,[4]Cmg!$E$4:$E$101,[4]Cmg!$F$4:$F$101,"----",0,1)</f>
        <v>----</v>
      </c>
      <c r="AC5" s="19" t="str">
        <f>_xlfn.XLOOKUP(D5,[4]Cmg!$O$4:$O$101,[4]Cmg!$P$4:$P$101,"----",0,1)</f>
        <v>----</v>
      </c>
      <c r="AD5" s="24" t="str">
        <f>_xlfn.XLOOKUP(D5,[4]Cmg!$S$4:$S$101,[4]Cmg!$U$4:$U$101,"----",0,1)</f>
        <v>----</v>
      </c>
      <c r="AG5" s="25">
        <f>IFERROR(SUMIFS('[4]BD Unidades'!$AH:$AH,'[4]BD Unidades'!$A:$A,'BD Centrales 2024'!$A5),"-")</f>
        <v>48</v>
      </c>
      <c r="AH5" s="25">
        <f>SUMIFS('[4]BD Unidades'!$AJ$3:$AJ$1424,'[4]BD Unidades'!$A$3:$A$1424,$A5)</f>
        <v>7478.5166666666701</v>
      </c>
      <c r="AI5" s="25">
        <f>SUMIFS('[4]BD Unidades'!$AL$3:$AL$1424,'[4]BD Unidades'!$A$3:$A$1424,$A5)</f>
        <v>1223.0166666666701</v>
      </c>
      <c r="AJ5" s="26">
        <f t="shared" si="1"/>
        <v>0.14055185676087767</v>
      </c>
      <c r="AK5" s="27">
        <f>IFERROR(SUMIFS('[4]BD Unidades'!$AO$3:$AO$1424,'[4]BD Unidades'!$A$3:$A$1424,$A5),"-")</f>
        <v>0.21434247420665301</v>
      </c>
      <c r="AL5" s="27">
        <f>IFERROR(SUMIFS('[4]BD Unidades'!$AQ$3:$AQ$1424,'[4]BD Unidades'!$A$3:$A$1424,$A5),"-")</f>
        <v>0.20478079700830165</v>
      </c>
      <c r="AM5" s="27">
        <f>IFERROR(SUMIFS('[4]BD Unidades'!$AS$3:$AS$1424,'[4]BD Unidades'!$A$3:$A$1424,$A5),"-")</f>
        <v>0.22678624719829307</v>
      </c>
      <c r="AN5" s="27">
        <f>IFERROR(SUMIFS('[4]BD Unidades'!$AU$3:$AU$1424,'[4]BD Unidades'!$A$3:$A$1424,$A5),"-")</f>
        <v>0.19301199999999999</v>
      </c>
      <c r="AO5" s="27">
        <f>IFERROR(SUMIFS('[4]BD Unidades'!$AW$3:$AW$1424,'[4]BD Unidades'!$A$3:$A$1424,$A5),"-")</f>
        <v>0.225137</v>
      </c>
      <c r="AP5" s="27">
        <f>IFERROR(SUMIFS('[4]BD Unidades'!$AY$3:$AY$1424,'[4]BD Unidades'!$A$3:$A$1424,$A5),"-")</f>
        <v>0.20260200000000003</v>
      </c>
      <c r="AQ5" s="25">
        <f>IFERROR(SUMIFS('[4]BD Unidades'!$AZ$3:$AZ$1424,'[4]BD Unidades'!$A$3:$A$1424,$A5),"-")</f>
        <v>8.9290559999999992</v>
      </c>
      <c r="AR5" s="25">
        <f>IFERROR(SUMIFS('[4]BD Unidades'!$BA$3:$BA$1424,'[4]BD Unidades'!$A$3:$A$1424,$A5),"-")</f>
        <v>47.975268726584503</v>
      </c>
      <c r="AS5" s="28">
        <f>SUMIFS('[4]BD Unidades'!$BC$3:$BC$1424,'[4]BD Unidades'!$A$3:$A$1424,$A5)</f>
        <v>1.57466642688105E-3</v>
      </c>
      <c r="AT5" s="28">
        <f>SUMIFS('[4]BD Unidades'!$BE$3:$BE$1424,'[4]BD Unidades'!$A$3:$A$1424,$A5)</f>
        <v>1</v>
      </c>
      <c r="AU5" s="29">
        <f t="shared" si="2"/>
        <v>0.99842533357311891</v>
      </c>
      <c r="AV5" s="30">
        <f t="shared" si="3"/>
        <v>0.01</v>
      </c>
      <c r="AW5" s="25">
        <f>IFERROR(SUMIFS('[4]BD Unidades'!$BI$3:$BI$1424,'[4]BD Unidades'!$A$3:$A$1424,$A5),"-")</f>
        <v>8.8258457581401384</v>
      </c>
      <c r="AX5" s="25">
        <f>IFERROR(SUMIFS('[4]BD Unidades'!$BJ$3:$BJ$1424,'[4]BD Unidades'!$A$3:$A$1424,$A5),"-")</f>
        <v>5.6718675832259136</v>
      </c>
    </row>
    <row r="6" spans="1:51" ht="14.4" x14ac:dyDescent="0.3">
      <c r="A6" s="7">
        <v>170</v>
      </c>
      <c r="B6" s="7" t="s">
        <v>4177</v>
      </c>
      <c r="D6" s="8" t="s">
        <v>4178</v>
      </c>
      <c r="E6" s="19" t="s">
        <v>64</v>
      </c>
      <c r="F6" s="19" t="s">
        <v>4179</v>
      </c>
      <c r="G6" s="19" t="s">
        <v>3350</v>
      </c>
      <c r="H6" s="19">
        <v>23</v>
      </c>
      <c r="I6" s="19">
        <v>2024</v>
      </c>
      <c r="J6" s="19" t="s">
        <v>211</v>
      </c>
      <c r="K6" s="19" t="s">
        <v>212</v>
      </c>
      <c r="L6" s="19" t="s">
        <v>47</v>
      </c>
      <c r="M6" s="19" t="s">
        <v>477</v>
      </c>
      <c r="N6" s="19" t="s">
        <v>766</v>
      </c>
      <c r="O6" s="19" t="s">
        <v>3352</v>
      </c>
      <c r="P6" s="19" t="s">
        <v>51</v>
      </c>
      <c r="Q6" s="9" t="s">
        <v>4180</v>
      </c>
      <c r="R6" s="20">
        <v>46</v>
      </c>
      <c r="S6" s="20">
        <v>1</v>
      </c>
      <c r="T6" s="20">
        <v>45.54</v>
      </c>
      <c r="U6" s="20">
        <v>0.57999999999999996</v>
      </c>
      <c r="V6" s="21">
        <f>_xlfn.XLOOKUP(D6,'[4]Gen. Real'!$A$2:$A$1168,'[4]Gen. Real'!$C$2:$C$1168,"-",0)</f>
        <v>82.817340000000002</v>
      </c>
      <c r="W6" s="22"/>
      <c r="X6" s="22">
        <f>_xlfn.XLOOKUP(D6,[4]Vertimiento!$J$2:$J$119,[4]Vertimiento!$K$2:$K$119,"-",0)</f>
        <v>9.317312376666667</v>
      </c>
      <c r="Y6" s="23">
        <f t="shared" si="0"/>
        <v>0.1011271235775162</v>
      </c>
      <c r="Z6" s="19" t="str">
        <f>_xlfn.XLOOKUP(D6,[4]Cmg!$I$4:$I$99,[4]Cmg!$M$4:$M$99,"----",0,1)</f>
        <v>----</v>
      </c>
      <c r="AA6" s="19" t="str">
        <f>_xlfn.XLOOKUP(D6,[4]Cmg!$A$4:$A$101,[4]Cmg!$B$4:$B$101,"----",0,1)</f>
        <v>----</v>
      </c>
      <c r="AB6" s="19" t="str">
        <f>_xlfn.XLOOKUP(D6,[4]Cmg!$E$4:$E$101,[4]Cmg!$F$4:$F$101,"----",0,1)</f>
        <v>----</v>
      </c>
      <c r="AC6" s="19" t="str">
        <f>_xlfn.XLOOKUP(D6,[4]Cmg!$O$4:$O$101,[4]Cmg!$P$4:$P$101,"----",0,1)</f>
        <v>----</v>
      </c>
      <c r="AD6" s="24" t="str">
        <f>_xlfn.XLOOKUP(D6,[4]Cmg!$S$4:$S$101,[4]Cmg!$U$4:$U$101,"----",0,1)</f>
        <v>----</v>
      </c>
      <c r="AG6" s="25">
        <f>IFERROR(SUMIFS('[4]BD Unidades'!$AH:$AH,'[4]BD Unidades'!$A:$A,'BD Centrales 2024'!$A6),"-")</f>
        <v>46</v>
      </c>
      <c r="AH6" s="25">
        <f>SUMIFS('[4]BD Unidades'!$AJ$3:$AJ$1424,'[4]BD Unidades'!$A$3:$A$1424,$A6)</f>
        <v>104</v>
      </c>
      <c r="AI6" s="25">
        <f>SUMIFS('[4]BD Unidades'!$AL$3:$AL$1424,'[4]BD Unidades'!$A$3:$A$1424,$A6)</f>
        <v>8606.25</v>
      </c>
      <c r="AJ6" s="26">
        <f t="shared" si="1"/>
        <v>0.98806004420079796</v>
      </c>
      <c r="AK6" s="27">
        <f>IFERROR(SUMIFS('[4]BD Unidades'!$AO$3:$AO$1424,'[4]BD Unidades'!$A$3:$A$1424,$A6),"-")</f>
        <v>0.20237502056175313</v>
      </c>
      <c r="AL6" s="27">
        <f>IFERROR(SUMIFS('[4]BD Unidades'!$AQ$3:$AQ$1424,'[4]BD Unidades'!$A$3:$A$1424,$A6),"-")</f>
        <v>0.18256323751874495</v>
      </c>
      <c r="AM6" s="27">
        <f>IFERROR(SUMIFS('[4]BD Unidades'!$AS$3:$AS$1424,'[4]BD Unidades'!$A$3:$A$1424,$A6),"-")</f>
        <v>0.2182003907715849</v>
      </c>
      <c r="AN6" s="27">
        <f>IFERROR(SUMIFS('[4]BD Unidades'!$AU$3:$AU$1424,'[4]BD Unidades'!$A$3:$A$1424,$A6),"-")</f>
        <v>0.20213900000000001</v>
      </c>
      <c r="AO6" s="27">
        <f>IFERROR(SUMIFS('[4]BD Unidades'!$AW$3:$AW$1424,'[4]BD Unidades'!$A$3:$A$1424,$A6),"-")</f>
        <v>0.23000200000000001</v>
      </c>
      <c r="AP6" s="27">
        <f>IFERROR(SUMIFS('[4]BD Unidades'!$AY$3:$AY$1424,'[4]BD Unidades'!$A$3:$A$1424,$A6),"-")</f>
        <v>0.19114999999999999</v>
      </c>
      <c r="AQ6" s="25">
        <f>IFERROR(SUMIFS('[4]BD Unidades'!$AZ$3:$AZ$1424,'[4]BD Unidades'!$A$3:$A$1424,$A6),"-")</f>
        <v>7.7340260000000001</v>
      </c>
      <c r="AR6" s="25">
        <f>IFERROR(SUMIFS('[4]BD Unidades'!$BA$3:$BA$1424,'[4]BD Unidades'!$A$3:$A$1424,$A6),"-")</f>
        <v>45.976743874553897</v>
      </c>
      <c r="AS6" s="28">
        <f>SUMIFS('[4]BD Unidades'!$BC$3:$BC$1424,'[4]BD Unidades'!$A$3:$A$1424,$A6)</f>
        <v>1.5545636907733701E-3</v>
      </c>
      <c r="AT6" s="28">
        <f>SUMIFS('[4]BD Unidades'!$BE$3:$BE$1424,'[4]BD Unidades'!$A$3:$A$1424,$A6)</f>
        <v>0.99862059805707304</v>
      </c>
      <c r="AU6" s="29">
        <f t="shared" si="2"/>
        <v>0.99706817873447517</v>
      </c>
      <c r="AV6" s="30">
        <f t="shared" si="3"/>
        <v>0.01</v>
      </c>
      <c r="AW6" s="25">
        <f>IFERROR(SUMIFS('[4]BD Unidades'!$BI$3:$BI$1424,'[4]BD Unidades'!$A$3:$A$1424,$A6),"-")</f>
        <v>7.6342377059240318</v>
      </c>
      <c r="AX6" s="25">
        <f>IFERROR(SUMIFS('[4]BD Unidades'!$BJ$3:$BJ$1424,'[4]BD Unidades'!$A$3:$A$1424,$A6),"-")</f>
        <v>4.9060890653946947</v>
      </c>
    </row>
    <row r="7" spans="1:51" ht="14.4" x14ac:dyDescent="0.3">
      <c r="A7" s="7">
        <v>223</v>
      </c>
      <c r="B7" s="7" t="s">
        <v>4031</v>
      </c>
      <c r="D7" s="8" t="s">
        <v>4032</v>
      </c>
      <c r="E7" s="19" t="s">
        <v>4033</v>
      </c>
      <c r="F7" s="19" t="s">
        <v>4033</v>
      </c>
      <c r="G7" s="19" t="s">
        <v>4034</v>
      </c>
      <c r="H7" s="19">
        <v>10</v>
      </c>
      <c r="I7" s="19">
        <v>2024</v>
      </c>
      <c r="J7" s="19" t="s">
        <v>211</v>
      </c>
      <c r="K7" s="19" t="s">
        <v>212</v>
      </c>
      <c r="L7" s="19" t="s">
        <v>47</v>
      </c>
      <c r="M7" s="19" t="s">
        <v>477</v>
      </c>
      <c r="N7" s="19" t="s">
        <v>549</v>
      </c>
      <c r="O7" s="19" t="s">
        <v>700</v>
      </c>
      <c r="P7" s="19" t="s">
        <v>51</v>
      </c>
      <c r="Q7" s="9" t="s">
        <v>4035</v>
      </c>
      <c r="R7" s="20">
        <v>20</v>
      </c>
      <c r="S7" s="20">
        <v>0.01</v>
      </c>
      <c r="T7" s="20">
        <v>19.998000000000001</v>
      </c>
      <c r="U7" s="20">
        <v>1.9510000000000001</v>
      </c>
      <c r="V7" s="21">
        <f>_xlfn.XLOOKUP(D7,'[4]Gen. Real'!$A$2:$A$1168,'[4]Gen. Real'!$C$2:$C$1168,"-",0)</f>
        <v>0.13590000000000002</v>
      </c>
      <c r="W7" s="22"/>
      <c r="X7" s="22">
        <f>_xlfn.XLOOKUP(D7,[4]Vertimiento!$J$2:$J$119,[4]Vertimiento!$K$2:$K$119,"-",0)</f>
        <v>9.9400000000000009E-3</v>
      </c>
      <c r="Y7" s="23">
        <f t="shared" si="0"/>
        <v>6.8156884256719688E-2</v>
      </c>
      <c r="Z7" s="19" t="str">
        <f>_xlfn.XLOOKUP(D7,[4]Cmg!$I$4:$I$99,[4]Cmg!$M$4:$M$99,"----",0,1)</f>
        <v>----</v>
      </c>
      <c r="AA7" s="19" t="str">
        <f>_xlfn.XLOOKUP(D7,[4]Cmg!$A$4:$A$101,[4]Cmg!$B$4:$B$101,"----",0,1)</f>
        <v>----</v>
      </c>
      <c r="AB7" s="19" t="str">
        <f>_xlfn.XLOOKUP(D7,[4]Cmg!$E$4:$E$101,[4]Cmg!$F$4:$F$101,"----",0,1)</f>
        <v>----</v>
      </c>
      <c r="AC7" s="19" t="str">
        <f>_xlfn.XLOOKUP(D7,[4]Cmg!$O$4:$O$101,[4]Cmg!$P$4:$P$101,"----",0,1)</f>
        <v>----</v>
      </c>
      <c r="AD7" s="24" t="str">
        <f>_xlfn.XLOOKUP(D7,[4]Cmg!$S$4:$S$101,[4]Cmg!$U$4:$U$101,"----",0,1)</f>
        <v>----</v>
      </c>
      <c r="AG7" s="25">
        <f>IFERROR(SUMIFS('[4]BD Unidades'!$AH:$AH,'[4]BD Unidades'!$A:$A,'BD Centrales 2024'!$A7),"-")</f>
        <v>20</v>
      </c>
      <c r="AH7" s="25">
        <f>SUMIFS('[4]BD Unidades'!$AJ$3:$AJ$1424,'[4]BD Unidades'!$A$3:$A$1424,$A7)</f>
        <v>0</v>
      </c>
      <c r="AI7" s="25">
        <f>SUMIFS('[4]BD Unidades'!$AL$3:$AL$1424,'[4]BD Unidades'!$A$3:$A$1424,$A7)</f>
        <v>8731.5499999999993</v>
      </c>
      <c r="AJ7" s="26">
        <f t="shared" si="1"/>
        <v>1</v>
      </c>
      <c r="AK7" s="27">
        <f>IFERROR(SUMIFS('[4]BD Unidades'!$AO$3:$AO$1424,'[4]BD Unidades'!$A$3:$A$1424,$A7),"-")</f>
        <v>9.6484592985873072E-2</v>
      </c>
      <c r="AL7" s="27">
        <f>IFERROR(SUMIFS('[4]BD Unidades'!$AQ$3:$AQ$1424,'[4]BD Unidades'!$A$3:$A$1424,$A7),"-")</f>
        <v>8.2498481643401386E-2</v>
      </c>
      <c r="AM7" s="27">
        <f>IFERROR(SUMIFS('[4]BD Unidades'!$AS$3:$AS$1424,'[4]BD Unidades'!$A$3:$A$1424,$A7),"-")</f>
        <v>5.0086787728630497E-2</v>
      </c>
      <c r="AN7" s="27">
        <f>IFERROR(SUMIFS('[4]BD Unidades'!$AU$3:$AU$1424,'[4]BD Unidades'!$A$3:$A$1424,$A7),"-")</f>
        <v>1.4615E-2</v>
      </c>
      <c r="AO7" s="27">
        <f>IFERROR(SUMIFS('[4]BD Unidades'!$AW$3:$AW$1424,'[4]BD Unidades'!$A$3:$A$1424,$A7),"-")</f>
        <v>9.2100000000000016E-4</v>
      </c>
      <c r="AP7" s="27">
        <f>IFERROR(SUMIFS('[4]BD Unidades'!$AY$3:$AY$1424,'[4]BD Unidades'!$A$3:$A$1424,$A7),"-")</f>
        <v>2.0249999999999999E-3</v>
      </c>
      <c r="AQ7" s="25">
        <f>IFERROR(SUMIFS('[4]BD Unidades'!$AZ$3:$AZ$1424,'[4]BD Unidades'!$A$3:$A$1424,$A7),"-")</f>
        <v>0.2923</v>
      </c>
      <c r="AR7" s="25">
        <f>IFERROR(SUMIFS('[4]BD Unidades'!$BA$3:$BA$1424,'[4]BD Unidades'!$A$3:$A$1424,$A7),"-")</f>
        <v>18</v>
      </c>
      <c r="AS7" s="28">
        <f>SUMIFS('[4]BD Unidades'!$BC$3:$BC$1424,'[4]BD Unidades'!$A$3:$A$1424,$A7)</f>
        <v>1E-4</v>
      </c>
      <c r="AT7" s="28">
        <f>SUMIFS('[4]BD Unidades'!$BE$3:$BE$1424,'[4]BD Unidades'!$A$3:$A$1424,$A7)</f>
        <v>0.99589025500910699</v>
      </c>
      <c r="AU7" s="29">
        <f t="shared" si="2"/>
        <v>0.9957906659836061</v>
      </c>
      <c r="AV7" s="30">
        <f t="shared" si="3"/>
        <v>1E-4</v>
      </c>
      <c r="AW7" s="25">
        <f>IFERROR(SUMIFS('[4]BD Unidades'!$BI$3:$BI$1424,'[4]BD Unidades'!$A$3:$A$1424,$A7),"-")</f>
        <v>0.29104050470584186</v>
      </c>
      <c r="AX7" s="25">
        <f>IFERROR(SUMIFS('[4]BD Unidades'!$BJ$3:$BJ$1424,'[4]BD Unidades'!$A$3:$A$1424,$A7),"-")</f>
        <v>0.18703512946895559</v>
      </c>
    </row>
    <row r="8" spans="1:51" ht="14.4" x14ac:dyDescent="0.3">
      <c r="A8" s="7">
        <v>238</v>
      </c>
      <c r="B8" s="7" t="s">
        <v>4156</v>
      </c>
      <c r="D8" s="8" t="s">
        <v>4157</v>
      </c>
      <c r="E8" s="19" t="s">
        <v>4158</v>
      </c>
      <c r="F8" s="19" t="s">
        <v>4158</v>
      </c>
      <c r="G8" s="19" t="s">
        <v>4040</v>
      </c>
      <c r="H8" s="19">
        <v>45</v>
      </c>
      <c r="I8" s="19">
        <v>2024</v>
      </c>
      <c r="J8" s="19" t="s">
        <v>211</v>
      </c>
      <c r="K8" s="19" t="s">
        <v>212</v>
      </c>
      <c r="L8" s="19" t="s">
        <v>47</v>
      </c>
      <c r="M8" s="19" t="s">
        <v>477</v>
      </c>
      <c r="N8" s="19" t="s">
        <v>478</v>
      </c>
      <c r="O8" s="19" t="s">
        <v>714</v>
      </c>
      <c r="P8" s="19" t="s">
        <v>51</v>
      </c>
      <c r="Q8" s="9" t="s">
        <v>4159</v>
      </c>
      <c r="R8" s="20">
        <v>90</v>
      </c>
      <c r="S8" s="20">
        <v>0.5</v>
      </c>
      <c r="T8" s="20">
        <v>89.55</v>
      </c>
      <c r="U8" s="20">
        <v>1.08</v>
      </c>
      <c r="V8" s="21">
        <f>_xlfn.XLOOKUP(D8,'[4]Gen. Real'!$A$2:$A$1168,'[4]Gen. Real'!$C$2:$C$1168,"-",0)</f>
        <v>182.66384999999997</v>
      </c>
      <c r="W8" s="22"/>
      <c r="X8" s="22">
        <f>_xlfn.XLOOKUP(D8,[4]Vertimiento!$J$2:$J$119,[4]Vertimiento!$K$2:$K$119,"-",0)</f>
        <v>43.700618060000004</v>
      </c>
      <c r="Y8" s="23">
        <f t="shared" si="0"/>
        <v>0.19305422990863016</v>
      </c>
      <c r="Z8" s="19" t="str">
        <f>_xlfn.XLOOKUP(D8,[4]Cmg!$I$4:$I$99,[4]Cmg!$M$4:$M$99,"----",0,1)</f>
        <v>----</v>
      </c>
      <c r="AA8" s="19" t="str">
        <f>_xlfn.XLOOKUP(D8,[4]Cmg!$A$4:$A$101,[4]Cmg!$B$4:$B$101,"----",0,1)</f>
        <v>----</v>
      </c>
      <c r="AB8" s="19" t="str">
        <f>_xlfn.XLOOKUP(D8,[4]Cmg!$E$4:$E$101,[4]Cmg!$F$4:$F$101,"----",0,1)</f>
        <v>----</v>
      </c>
      <c r="AC8" s="19" t="str">
        <f>_xlfn.XLOOKUP(D8,[4]Cmg!$O$4:$O$101,[4]Cmg!$P$4:$P$101,"----",0,1)</f>
        <v>----</v>
      </c>
      <c r="AD8" s="24" t="str">
        <f>_xlfn.XLOOKUP(D8,[4]Cmg!$S$4:$S$101,[4]Cmg!$U$4:$U$101,"----",0,1)</f>
        <v>----</v>
      </c>
      <c r="AG8" s="25">
        <f>IFERROR(SUMIFS('[4]BD Unidades'!$AH:$AH,'[4]BD Unidades'!$A:$A,'BD Centrales 2024'!$A8),"-")</f>
        <v>90</v>
      </c>
      <c r="AH8" s="25">
        <f>SUMIFS('[4]BD Unidades'!$AJ$3:$AJ$1424,'[4]BD Unidades'!$A$3:$A$1424,$A8)</f>
        <v>8744.0166666666701</v>
      </c>
      <c r="AI8" s="25">
        <f>SUMIFS('[4]BD Unidades'!$AL$3:$AL$1424,'[4]BD Unidades'!$A$3:$A$1424,$A8)</f>
        <v>9.85</v>
      </c>
      <c r="AJ8" s="26">
        <f t="shared" si="1"/>
        <v>1.1252170469430646E-3</v>
      </c>
      <c r="AK8" s="27">
        <f>IFERROR(SUMIFS('[4]BD Unidades'!$AO$3:$AO$1424,'[4]BD Unidades'!$A$3:$A$1424,$A8),"-")</f>
        <v>0.27692983551496647</v>
      </c>
      <c r="AL8" s="27">
        <f>IFERROR(SUMIFS('[4]BD Unidades'!$AQ$3:$AQ$1424,'[4]BD Unidades'!$A$3:$A$1424,$A8),"-")</f>
        <v>0.27869105052059051</v>
      </c>
      <c r="AM8" s="27">
        <f>IFERROR(SUMIFS('[4]BD Unidades'!$AS$3:$AS$1424,'[4]BD Unidades'!$A$3:$A$1424,$A8),"-")</f>
        <v>0.27555593280202229</v>
      </c>
      <c r="AN8" s="27">
        <f>IFERROR(SUMIFS('[4]BD Unidades'!$AU$3:$AU$1424,'[4]BD Unidades'!$A$3:$A$1424,$A8),"-")</f>
        <v>0.26682400000000001</v>
      </c>
      <c r="AO8" s="27">
        <f>IFERROR(SUMIFS('[4]BD Unidades'!$AW$3:$AW$1424,'[4]BD Unidades'!$A$3:$A$1424,$A8),"-")</f>
        <v>0.28697299999999998</v>
      </c>
      <c r="AP8" s="27">
        <f>IFERROR(SUMIFS('[4]BD Unidades'!$AY$3:$AY$1424,'[4]BD Unidades'!$A$3:$A$1424,$A8),"-")</f>
        <v>0.22718599999999997</v>
      </c>
      <c r="AQ8" s="25">
        <f>IFERROR(SUMIFS('[4]BD Unidades'!$AZ$3:$AZ$1424,'[4]BD Unidades'!$A$3:$A$1424,$A8),"-")</f>
        <v>24.01416</v>
      </c>
      <c r="AR8" s="25">
        <f>IFERROR(SUMIFS('[4]BD Unidades'!$BA$3:$BA$1424,'[4]BD Unidades'!$A$3:$A$1424,$A8),"-")</f>
        <v>90</v>
      </c>
      <c r="AS8" s="28">
        <f>SUMIFS('[4]BD Unidades'!$BC$3:$BC$1424,'[4]BD Unidades'!$A$3:$A$1424,$A8)</f>
        <v>1.3437958674624201E-3</v>
      </c>
      <c r="AT8" s="28">
        <f>SUMIFS('[4]BD Unidades'!$BE$3:$BE$1424,'[4]BD Unidades'!$A$3:$A$1424,$A8)</f>
        <v>1</v>
      </c>
      <c r="AU8" s="29">
        <f t="shared" si="2"/>
        <v>0.99865620413253753</v>
      </c>
      <c r="AV8" s="30">
        <f t="shared" si="3"/>
        <v>5.0000000000000001E-3</v>
      </c>
      <c r="AW8" s="25">
        <f>IFERROR(SUMIFS('[4]BD Unidades'!$BI$3:$BI$1424,'[4]BD Unidades'!$A$3:$A$1424,$A8),"-")</f>
        <v>23.861980421676265</v>
      </c>
      <c r="AX8" s="25">
        <f>IFERROR(SUMIFS('[4]BD Unidades'!$BJ$3:$BJ$1424,'[4]BD Unidades'!$A$3:$A$1424,$A8),"-")</f>
        <v>15.334733569352283</v>
      </c>
    </row>
    <row r="9" spans="1:51" ht="14.4" x14ac:dyDescent="0.3">
      <c r="A9" s="7">
        <v>251</v>
      </c>
      <c r="B9" s="7" t="s">
        <v>3427</v>
      </c>
      <c r="D9" s="8" t="s">
        <v>3428</v>
      </c>
      <c r="E9" s="19" t="s">
        <v>444</v>
      </c>
      <c r="F9" s="19" t="s">
        <v>3429</v>
      </c>
      <c r="G9" s="19" t="s">
        <v>3430</v>
      </c>
      <c r="H9" s="19">
        <v>22</v>
      </c>
      <c r="I9" s="19">
        <v>2024</v>
      </c>
      <c r="J9" s="19" t="s">
        <v>211</v>
      </c>
      <c r="K9" s="19" t="s">
        <v>212</v>
      </c>
      <c r="L9" s="19" t="s">
        <v>47</v>
      </c>
      <c r="M9" s="19" t="s">
        <v>68</v>
      </c>
      <c r="N9" s="19" t="s">
        <v>68</v>
      </c>
      <c r="O9" s="19" t="s">
        <v>2324</v>
      </c>
      <c r="P9" s="19" t="s">
        <v>51</v>
      </c>
      <c r="Q9" s="9" t="s">
        <v>3431</v>
      </c>
      <c r="R9" s="20">
        <v>33</v>
      </c>
      <c r="S9" s="20">
        <v>1.53</v>
      </c>
      <c r="T9" s="20">
        <v>32.495100000000001</v>
      </c>
      <c r="U9" s="20">
        <v>0.5</v>
      </c>
      <c r="V9" s="21">
        <f>_xlfn.XLOOKUP(D9,'[4]Gen. Real'!$A$2:$A$1168,'[4]Gen. Real'!$C$2:$C$1168,"-",0)</f>
        <v>68.19628000000003</v>
      </c>
      <c r="W9" s="22"/>
      <c r="X9" s="22">
        <f>_xlfn.XLOOKUP(D9,[4]Vertimiento!$J$2:$J$119,[4]Vertimiento!$K$2:$K$119,"-",0)</f>
        <v>7.5889550125000005</v>
      </c>
      <c r="Y9" s="23">
        <f t="shared" si="0"/>
        <v>0.10013764569375919</v>
      </c>
      <c r="Z9" s="19" t="str">
        <f>_xlfn.XLOOKUP(D9,[4]Cmg!$I$4:$I$99,[4]Cmg!$M$4:$M$99,"----",0,1)</f>
        <v>----</v>
      </c>
      <c r="AA9" s="19" t="str">
        <f>_xlfn.XLOOKUP(D9,[4]Cmg!$A$4:$A$101,[4]Cmg!$B$4:$B$101,"----",0,1)</f>
        <v>----</v>
      </c>
      <c r="AB9" s="19" t="str">
        <f>_xlfn.XLOOKUP(D9,[4]Cmg!$E$4:$E$101,[4]Cmg!$F$4:$F$101,"----",0,1)</f>
        <v>----</v>
      </c>
      <c r="AC9" s="19" t="str">
        <f>_xlfn.XLOOKUP(D9,[4]Cmg!$O$4:$O$101,[4]Cmg!$P$4:$P$101,"----",0,1)</f>
        <v>----</v>
      </c>
      <c r="AD9" s="24" t="str">
        <f>_xlfn.XLOOKUP(D9,[4]Cmg!$S$4:$S$101,[4]Cmg!$U$4:$U$101,"----",0,1)</f>
        <v>----</v>
      </c>
      <c r="AG9" s="25">
        <f>IFERROR(SUMIFS('[4]BD Unidades'!$AH:$AH,'[4]BD Unidades'!$A:$A,'BD Centrales 2024'!$A9),"-")</f>
        <v>33</v>
      </c>
      <c r="AH9" s="25">
        <f>SUMIFS('[4]BD Unidades'!$AJ$3:$AJ$1424,'[4]BD Unidades'!$A$3:$A$1424,$A9)</f>
        <v>8658.2999999999993</v>
      </c>
      <c r="AI9" s="25">
        <f>SUMIFS('[4]BD Unidades'!$AL$3:$AL$1424,'[4]BD Unidades'!$A$3:$A$1424,$A9)</f>
        <v>77.483333333333306</v>
      </c>
      <c r="AJ9" s="26">
        <f t="shared" si="1"/>
        <v>8.8696491633072378E-3</v>
      </c>
      <c r="AK9" s="27">
        <f>IFERROR(SUMIFS('[4]BD Unidades'!$AO$3:$AO$1424,'[4]BD Unidades'!$A$3:$A$1424,$A9),"-")</f>
        <v>0.3232674179451302</v>
      </c>
      <c r="AL9" s="27">
        <f>IFERROR(SUMIFS('[4]BD Unidades'!$AQ$3:$AQ$1424,'[4]BD Unidades'!$A$3:$A$1424,$A9),"-")</f>
        <v>0.30961982077434902</v>
      </c>
      <c r="AM9" s="27">
        <f>IFERROR(SUMIFS('[4]BD Unidades'!$AS$3:$AS$1424,'[4]BD Unidades'!$A$3:$A$1424,$A9),"-")</f>
        <v>0.28997870092154721</v>
      </c>
      <c r="AN9" s="27">
        <f>IFERROR(SUMIFS('[4]BD Unidades'!$AU$3:$AU$1424,'[4]BD Unidades'!$A$3:$A$1424,$A9),"-")</f>
        <v>0.30681199999999997</v>
      </c>
      <c r="AO9" s="27">
        <f>IFERROR(SUMIFS('[4]BD Unidades'!$AW$3:$AW$1424,'[4]BD Unidades'!$A$3:$A$1424,$A9),"-")</f>
        <v>0.27580700000000002</v>
      </c>
      <c r="AP9" s="27">
        <f>IFERROR(SUMIFS('[4]BD Unidades'!$AY$3:$AY$1424,'[4]BD Unidades'!$A$3:$A$1424,$A9),"-")</f>
        <v>0.238758</v>
      </c>
      <c r="AQ9" s="25">
        <f>IFERROR(SUMIFS('[4]BD Unidades'!$AZ$3:$AZ$1424,'[4]BD Unidades'!$A$3:$A$1424,$A9),"-")</f>
        <v>5.7664860000000004</v>
      </c>
      <c r="AR9" s="25">
        <f>IFERROR(SUMIFS('[4]BD Unidades'!$BA$3:$BA$1424,'[4]BD Unidades'!$A$3:$A$1424,$A9),"-")</f>
        <v>32.978610962191901</v>
      </c>
      <c r="AS9" s="28">
        <f>SUMIFS('[4]BD Unidades'!$BC$3:$BC$1424,'[4]BD Unidades'!$A$3:$A$1424,$A9)</f>
        <v>6.9636196175595398E-3</v>
      </c>
      <c r="AT9" s="28">
        <f>SUMIFS('[4]BD Unidades'!$BE$3:$BE$1424,'[4]BD Unidades'!$A$3:$A$1424,$A9)</f>
        <v>0.99562272313296907</v>
      </c>
      <c r="AU9" s="29">
        <f t="shared" si="2"/>
        <v>0.98868958520647232</v>
      </c>
      <c r="AV9" s="30">
        <f t="shared" si="3"/>
        <v>1.5300000000000001E-2</v>
      </c>
      <c r="AW9" s="25">
        <f>IFERROR(SUMIFS('[4]BD Unidades'!$BI$3:$BI$1424,'[4]BD Unidades'!$A$3:$A$1424,$A9),"-")</f>
        <v>5.6140353022719198</v>
      </c>
      <c r="AX9" s="25">
        <f>IFERROR(SUMIFS('[4]BD Unidades'!$BJ$3:$BJ$1424,'[4]BD Unidades'!$A$3:$A$1424,$A9),"-")</f>
        <v>3.6078202264835455</v>
      </c>
    </row>
    <row r="10" spans="1:51" ht="14.4" x14ac:dyDescent="0.3">
      <c r="A10" s="7">
        <v>268</v>
      </c>
      <c r="B10" s="7" t="s">
        <v>4087</v>
      </c>
      <c r="D10" s="8" t="s">
        <v>4088</v>
      </c>
      <c r="E10" s="19" t="s">
        <v>4089</v>
      </c>
      <c r="F10" s="19" t="s">
        <v>4089</v>
      </c>
      <c r="G10" s="19" t="s">
        <v>4090</v>
      </c>
      <c r="H10" s="19">
        <v>20</v>
      </c>
      <c r="I10" s="19">
        <v>2024</v>
      </c>
      <c r="J10" s="19" t="s">
        <v>211</v>
      </c>
      <c r="K10" s="19" t="s">
        <v>212</v>
      </c>
      <c r="L10" s="19" t="s">
        <v>47</v>
      </c>
      <c r="M10" s="19" t="s">
        <v>82</v>
      </c>
      <c r="N10" s="19" t="s">
        <v>4091</v>
      </c>
      <c r="O10" s="19" t="s">
        <v>4092</v>
      </c>
      <c r="P10" s="19" t="s">
        <v>51</v>
      </c>
      <c r="Q10" s="9" t="s">
        <v>4093</v>
      </c>
      <c r="R10" s="20">
        <v>36</v>
      </c>
      <c r="S10" s="20">
        <v>0.01</v>
      </c>
      <c r="T10" s="20">
        <v>35.996400000000001</v>
      </c>
      <c r="U10" s="20">
        <v>2.33</v>
      </c>
      <c r="V10" s="21">
        <f>_xlfn.XLOOKUP(D10,'[4]Gen. Real'!$A$2:$A$1168,'[4]Gen. Real'!$C$2:$C$1168,"-",0)</f>
        <v>74.411190000000019</v>
      </c>
      <c r="W10" s="22"/>
      <c r="X10" s="22">
        <f>_xlfn.XLOOKUP(D10,[4]Vertimiento!$J$2:$J$119,[4]Vertimiento!$K$2:$K$119,"-",0)</f>
        <v>6.6881548739999994</v>
      </c>
      <c r="Y10" s="23">
        <f t="shared" si="0"/>
        <v>8.2468667094549891E-2</v>
      </c>
      <c r="Z10" s="19" t="str">
        <f>_xlfn.XLOOKUP(D10,[4]Cmg!$I$4:$I$99,[4]Cmg!$M$4:$M$99,"----",0,1)</f>
        <v>----</v>
      </c>
      <c r="AA10" s="19" t="str">
        <f>_xlfn.XLOOKUP(D10,[4]Cmg!$A$4:$A$101,[4]Cmg!$B$4:$B$101,"----",0,1)</f>
        <v>----</v>
      </c>
      <c r="AB10" s="19" t="str">
        <f>_xlfn.XLOOKUP(D10,[4]Cmg!$E$4:$E$101,[4]Cmg!$F$4:$F$101,"----",0,1)</f>
        <v>----</v>
      </c>
      <c r="AC10" s="19" t="str">
        <f>_xlfn.XLOOKUP(D10,[4]Cmg!$O$4:$O$101,[4]Cmg!$P$4:$P$101,"----",0,1)</f>
        <v>----</v>
      </c>
      <c r="AD10" s="24" t="str">
        <f>_xlfn.XLOOKUP(D10,[4]Cmg!$S$4:$S$101,[4]Cmg!$U$4:$U$101,"----",0,1)</f>
        <v>----</v>
      </c>
      <c r="AG10" s="25">
        <f>IFERROR(SUMIFS('[4]BD Unidades'!$AH:$AH,'[4]BD Unidades'!$A:$A,'BD Centrales 2024'!$A10),"-")</f>
        <v>35.952486338797812</v>
      </c>
      <c r="AH10" s="25">
        <f>SUMIFS('[4]BD Unidades'!$AJ$3:$AJ$1424,'[4]BD Unidades'!$A$3:$A$1424,$A10)</f>
        <v>8507.5367546296256</v>
      </c>
      <c r="AI10" s="25">
        <f>SUMIFS('[4]BD Unidades'!$AL$3:$AL$1424,'[4]BD Unidades'!$A$3:$A$1424,$A10)</f>
        <v>103.2610185185182</v>
      </c>
      <c r="AJ10" s="26">
        <f t="shared" si="1"/>
        <v>1.1992038512450807E-2</v>
      </c>
      <c r="AK10" s="27">
        <f>IFERROR(SUMIFS('[4]BD Unidades'!$AO$3:$AO$1424,'[4]BD Unidades'!$A$3:$A$1424,$A10),"-")</f>
        <v>0.34527727304053907</v>
      </c>
      <c r="AL10" s="27">
        <f>IFERROR(SUMIFS('[4]BD Unidades'!$AQ$3:$AQ$1424,'[4]BD Unidades'!$A$3:$A$1424,$A10),"-")</f>
        <v>0.2577781180009972</v>
      </c>
      <c r="AM10" s="27">
        <f>IFERROR(SUMIFS('[4]BD Unidades'!$AS$3:$AS$1424,'[4]BD Unidades'!$A$3:$A$1424,$A10),"-")</f>
        <v>0.28035970699049906</v>
      </c>
      <c r="AN10" s="27">
        <f>IFERROR(SUMIFS('[4]BD Unidades'!$AU$3:$AU$1424,'[4]BD Unidades'!$A$3:$A$1424,$A10),"-")</f>
        <v>0.30624479861111115</v>
      </c>
      <c r="AO10" s="27">
        <f>IFERROR(SUMIFS('[4]BD Unidades'!$AW$3:$AW$1424,'[4]BD Unidades'!$A$3:$A$1424,$A10),"-")</f>
        <v>0.25661418805555558</v>
      </c>
      <c r="AP10" s="27">
        <f>IFERROR(SUMIFS('[4]BD Unidades'!$AY$3:$AY$1424,'[4]BD Unidades'!$A$3:$A$1424,$A10),"-")</f>
        <v>0.25846595833333336</v>
      </c>
      <c r="AQ10" s="25">
        <f>IFERROR(SUMIFS('[4]BD Unidades'!$AZ$3:$AZ$1424,'[4]BD Unidades'!$A$3:$A$1424,$A10),"-")</f>
        <v>9.3640054685448977</v>
      </c>
      <c r="AR10" s="25">
        <f>IFERROR(SUMIFS('[4]BD Unidades'!$BA$3:$BA$1424,'[4]BD Unidades'!$A$3:$A$1424,$A10),"-")</f>
        <v>35.917064134418197</v>
      </c>
      <c r="AS10" s="28">
        <f>SUMIFS('[4]BD Unidades'!$BC$3:$BC$1424,'[4]BD Unidades'!$A$3:$A$1424,$A10)</f>
        <v>4.2335001575789816E-2</v>
      </c>
      <c r="AT10" s="28">
        <f>SUMIFS('[4]BD Unidades'!$BE$3:$BE$1424,'[4]BD Unidades'!$A$3:$A$1424,$A10)</f>
        <v>0.9866518749367541</v>
      </c>
      <c r="AU10" s="29">
        <f t="shared" si="2"/>
        <v>0.94488196625655063</v>
      </c>
      <c r="AV10" s="30">
        <f t="shared" si="3"/>
        <v>1E-4</v>
      </c>
      <c r="AW10" s="25">
        <f>IFERROR(SUMIFS('[4]BD Unidades'!$BI$3:$BI$1424,'[4]BD Unidades'!$A$3:$A$1424,$A10),"-")</f>
        <v>8.8975851066851579</v>
      </c>
      <c r="AX10" s="25">
        <f>IFERROR(SUMIFS('[4]BD Unidades'!$BJ$3:$BJ$1424,'[4]BD Unidades'!$A$3:$A$1424,$A10),"-")</f>
        <v>5.3843620057537214</v>
      </c>
    </row>
    <row r="11" spans="1:51" ht="14.4" x14ac:dyDescent="0.3">
      <c r="A11" s="7">
        <v>276</v>
      </c>
      <c r="B11" s="7" t="s">
        <v>3437</v>
      </c>
      <c r="D11" s="8" t="s">
        <v>3438</v>
      </c>
      <c r="E11" s="19" t="s">
        <v>3439</v>
      </c>
      <c r="F11" s="19" t="s">
        <v>3439</v>
      </c>
      <c r="G11" s="19" t="s">
        <v>3440</v>
      </c>
      <c r="H11" s="19">
        <v>50</v>
      </c>
      <c r="I11" s="19">
        <v>2024</v>
      </c>
      <c r="J11" s="19" t="s">
        <v>211</v>
      </c>
      <c r="K11" s="19" t="s">
        <v>212</v>
      </c>
      <c r="L11" s="19" t="s">
        <v>47</v>
      </c>
      <c r="M11" s="19" t="s">
        <v>477</v>
      </c>
      <c r="N11" s="19" t="s">
        <v>478</v>
      </c>
      <c r="O11" s="19" t="s">
        <v>714</v>
      </c>
      <c r="P11" s="19" t="s">
        <v>51</v>
      </c>
      <c r="Q11" s="9" t="s">
        <v>3441</v>
      </c>
      <c r="R11" s="20">
        <v>115</v>
      </c>
      <c r="S11" s="20">
        <v>0.01</v>
      </c>
      <c r="T11" s="20">
        <v>114.9885</v>
      </c>
      <c r="U11" s="20">
        <v>2.56</v>
      </c>
      <c r="V11" s="21">
        <f>_xlfn.XLOOKUP(D11,'[4]Gen. Real'!$A$2:$A$1168,'[4]Gen. Real'!$C$2:$C$1168,"-",0)</f>
        <v>287.80292999999989</v>
      </c>
      <c r="W11" s="22"/>
      <c r="X11" s="22">
        <f>_xlfn.XLOOKUP(D11,[4]Vertimiento!$J$2:$J$119,[4]Vertimiento!$K$2:$K$119,"-",0)</f>
        <v>30.588608816666667</v>
      </c>
      <c r="Y11" s="23">
        <f t="shared" si="0"/>
        <v>9.607230434059974E-2</v>
      </c>
      <c r="Z11" s="19" t="str">
        <f>_xlfn.XLOOKUP(D11,[4]Cmg!$I$4:$I$99,[4]Cmg!$M$4:$M$99,"----",0,1)</f>
        <v>----</v>
      </c>
      <c r="AA11" s="19" t="str">
        <f>_xlfn.XLOOKUP(D11,[4]Cmg!$A$4:$A$101,[4]Cmg!$B$4:$B$101,"----",0,1)</f>
        <v>----</v>
      </c>
      <c r="AB11" s="19" t="str">
        <f>_xlfn.XLOOKUP(D11,[4]Cmg!$E$4:$E$101,[4]Cmg!$F$4:$F$101,"----",0,1)</f>
        <v>----</v>
      </c>
      <c r="AC11" s="19" t="str">
        <f>_xlfn.XLOOKUP(D11,[4]Cmg!$O$4:$O$101,[4]Cmg!$P$4:$P$101,"----",0,1)</f>
        <v>----</v>
      </c>
      <c r="AD11" s="24" t="str">
        <f>_xlfn.XLOOKUP(D11,[4]Cmg!$S$4:$S$101,[4]Cmg!$U$4:$U$101,"----",0,1)</f>
        <v>----</v>
      </c>
      <c r="AG11" s="25">
        <f>IFERROR(SUMIFS('[4]BD Unidades'!$AH:$AH,'[4]BD Unidades'!$A:$A,'BD Centrales 2024'!$A11),"-")</f>
        <v>115</v>
      </c>
      <c r="AH11" s="25">
        <f>SUMIFS('[4]BD Unidades'!$AJ$3:$AJ$1424,'[4]BD Unidades'!$A$3:$A$1424,$A11)</f>
        <v>8214.1833333333307</v>
      </c>
      <c r="AI11" s="25">
        <f>SUMIFS('[4]BD Unidades'!$AL$3:$AL$1424,'[4]BD Unidades'!$A$3:$A$1424,$A11)</f>
        <v>504.98333333333306</v>
      </c>
      <c r="AJ11" s="26">
        <f t="shared" si="1"/>
        <v>5.7916467552327232E-2</v>
      </c>
      <c r="AK11" s="27">
        <f>IFERROR(SUMIFS('[4]BD Unidades'!$AO$3:$AO$1424,'[4]BD Unidades'!$A$3:$A$1424,$A11),"-")</f>
        <v>0.30344971103403362</v>
      </c>
      <c r="AL11" s="27">
        <f>IFERROR(SUMIFS('[4]BD Unidades'!$AQ$3:$AQ$1424,'[4]BD Unidades'!$A$3:$A$1424,$A11),"-")</f>
        <v>0.26910147986225291</v>
      </c>
      <c r="AM11" s="27">
        <f>IFERROR(SUMIFS('[4]BD Unidades'!$AS$3:$AS$1424,'[4]BD Unidades'!$A$3:$A$1424,$A11),"-")</f>
        <v>0.29776947584041547</v>
      </c>
      <c r="AN11" s="27">
        <f>IFERROR(SUMIFS('[4]BD Unidades'!$AU$3:$AU$1424,'[4]BD Unidades'!$A$3:$A$1424,$A11),"-")</f>
        <v>0.29432199999999997</v>
      </c>
      <c r="AO11" s="27">
        <f>IFERROR(SUMIFS('[4]BD Unidades'!$AW$3:$AW$1424,'[4]BD Unidades'!$A$3:$A$1424,$A11),"-")</f>
        <v>0.32195299999999999</v>
      </c>
      <c r="AP11" s="27">
        <f>IFERROR(SUMIFS('[4]BD Unidades'!$AY$3:$AY$1424,'[4]BD Unidades'!$A$3:$A$1424,$A11),"-")</f>
        <v>0.27337499999999998</v>
      </c>
      <c r="AQ11" s="25">
        <f>IFERROR(SUMIFS('[4]BD Unidades'!$AZ$3:$AZ$1424,'[4]BD Unidades'!$A$3:$A$1424,$A11),"-")</f>
        <v>23.925865000000002</v>
      </c>
      <c r="AR11" s="25">
        <f>IFERROR(SUMIFS('[4]BD Unidades'!$BA$3:$BA$1424,'[4]BD Unidades'!$A$3:$A$1424,$A11),"-")</f>
        <v>113.662916945427</v>
      </c>
      <c r="AS11" s="28">
        <f>SUMIFS('[4]BD Unidades'!$BC$3:$BC$1424,'[4]BD Unidades'!$A$3:$A$1424,$A11)</f>
        <v>1.53499092959905E-3</v>
      </c>
      <c r="AT11" s="28">
        <f>SUMIFS('[4]BD Unidades'!$BE$3:$BE$1424,'[4]BD Unidades'!$A$3:$A$1424,$A11)</f>
        <v>0.99767190346083812</v>
      </c>
      <c r="AU11" s="29">
        <f t="shared" si="2"/>
        <v>0.99614048613830986</v>
      </c>
      <c r="AV11" s="30">
        <f t="shared" si="3"/>
        <v>1E-4</v>
      </c>
      <c r="AW11" s="25">
        <f>IFERROR(SUMIFS('[4]BD Unidades'!$BI$3:$BI$1424,'[4]BD Unidades'!$A$3:$A$1424,$A11),"-")</f>
        <v>23.831139440100326</v>
      </c>
      <c r="AX11" s="25">
        <f>IFERROR(SUMIFS('[4]BD Unidades'!$BJ$3:$BJ$1424,'[4]BD Unidades'!$A$3:$A$1424,$A11),"-")</f>
        <v>15.314913829870195</v>
      </c>
    </row>
    <row r="12" spans="1:51" ht="14.4" x14ac:dyDescent="0.3">
      <c r="A12" s="7">
        <v>281</v>
      </c>
      <c r="B12" s="7" t="s">
        <v>4181</v>
      </c>
      <c r="D12" s="8" t="s">
        <v>4182</v>
      </c>
      <c r="E12" s="19" t="s">
        <v>4183</v>
      </c>
      <c r="F12" s="19" t="s">
        <v>4183</v>
      </c>
      <c r="G12" s="19" t="s">
        <v>4184</v>
      </c>
      <c r="H12" s="19">
        <v>5</v>
      </c>
      <c r="I12" s="19">
        <v>2024</v>
      </c>
      <c r="J12" s="19" t="s">
        <v>211</v>
      </c>
      <c r="K12" s="19" t="s">
        <v>212</v>
      </c>
      <c r="L12" s="19" t="s">
        <v>47</v>
      </c>
      <c r="M12" s="19" t="s">
        <v>106</v>
      </c>
      <c r="N12" s="19" t="s">
        <v>144</v>
      </c>
      <c r="O12" s="19" t="s">
        <v>145</v>
      </c>
      <c r="P12" s="19" t="s">
        <v>51</v>
      </c>
      <c r="Q12" s="9" t="s">
        <v>4185</v>
      </c>
      <c r="R12" s="20">
        <v>10.75</v>
      </c>
      <c r="S12" s="20">
        <v>2.2999999999999998</v>
      </c>
      <c r="T12" s="20">
        <v>10.502800000000001</v>
      </c>
      <c r="U12" s="20">
        <v>0.31900000000000001</v>
      </c>
      <c r="V12" s="21">
        <f>_xlfn.XLOOKUP(D12,'[4]Gen. Real'!$A$2:$A$1168,'[4]Gen. Real'!$C$2:$C$1168,"-",0)</f>
        <v>12.979719999999988</v>
      </c>
      <c r="W12" s="22"/>
      <c r="X12" s="22" t="str">
        <f>_xlfn.XLOOKUP(D12,[4]Vertimiento!$J$2:$J$119,[4]Vertimiento!$K$2:$K$119,"-",0)</f>
        <v>-</v>
      </c>
      <c r="Y12" s="23" t="str">
        <f t="shared" si="0"/>
        <v>-</v>
      </c>
      <c r="Z12" s="19" t="str">
        <f>_xlfn.XLOOKUP(D12,[4]Cmg!$I$4:$I$99,[4]Cmg!$M$4:$M$99,"----",0,1)</f>
        <v>----</v>
      </c>
      <c r="AA12" s="19" t="str">
        <f>_xlfn.XLOOKUP(D12,[4]Cmg!$A$4:$A$101,[4]Cmg!$B$4:$B$101,"----",0,1)</f>
        <v>----</v>
      </c>
      <c r="AB12" s="19" t="str">
        <f>_xlfn.XLOOKUP(D12,[4]Cmg!$E$4:$E$101,[4]Cmg!$F$4:$F$101,"----",0,1)</f>
        <v>----</v>
      </c>
      <c r="AC12" s="19" t="str">
        <f>_xlfn.XLOOKUP(D12,[4]Cmg!$O$4:$O$101,[4]Cmg!$P$4:$P$101,"----",0,1)</f>
        <v>----</v>
      </c>
      <c r="AD12" s="24" t="str">
        <f>_xlfn.XLOOKUP(D12,[4]Cmg!$S$4:$S$101,[4]Cmg!$U$4:$U$101,"----",0,1)</f>
        <v>----</v>
      </c>
      <c r="AG12" s="25">
        <f>IFERROR(SUMIFS('[4]BD Unidades'!$AH:$AH,'[4]BD Unidades'!$A:$A,'BD Centrales 2024'!$A12),"-")</f>
        <v>10.75</v>
      </c>
      <c r="AH12" s="25">
        <f>SUMIFS('[4]BD Unidades'!$AJ$3:$AJ$1424,'[4]BD Unidades'!$A$3:$A$1424,$A12)</f>
        <v>8620.1</v>
      </c>
      <c r="AI12" s="25">
        <f>SUMIFS('[4]BD Unidades'!$AL$3:$AL$1424,'[4]BD Unidades'!$A$3:$A$1424,$A12)</f>
        <v>0</v>
      </c>
      <c r="AJ12" s="26">
        <f t="shared" si="1"/>
        <v>0</v>
      </c>
      <c r="AK12" s="27">
        <f>IFERROR(SUMIFS('[4]BD Unidades'!$AO$3:$AO$1424,'[4]BD Unidades'!$A$3:$A$1424,$A12),"-")</f>
        <v>0.25526419249347182</v>
      </c>
      <c r="AL12" s="27">
        <f>IFERROR(SUMIFS('[4]BD Unidades'!$AQ$3:$AQ$1424,'[4]BD Unidades'!$A$3:$A$1424,$A12),"-")</f>
        <v>0.18789209748837246</v>
      </c>
      <c r="AM12" s="27">
        <f>IFERROR(SUMIFS('[4]BD Unidades'!$AS$3:$AS$1424,'[4]BD Unidades'!$A$3:$A$1424,$A12),"-")</f>
        <v>0.18598979952214115</v>
      </c>
      <c r="AN12" s="27">
        <f>IFERROR(SUMIFS('[4]BD Unidades'!$AU$3:$AU$1424,'[4]BD Unidades'!$A$3:$A$1424,$A12),"-")</f>
        <v>0.161436</v>
      </c>
      <c r="AO12" s="27">
        <f>IFERROR(SUMIFS('[4]BD Unidades'!$AW$3:$AW$1424,'[4]BD Unidades'!$A$3:$A$1424,$A12),"-")</f>
        <v>0.16778100000000001</v>
      </c>
      <c r="AP12" s="27">
        <f>IFERROR(SUMIFS('[4]BD Unidades'!$AY$3:$AY$1424,'[4]BD Unidades'!$A$3:$A$1424,$A12),"-")</f>
        <v>0.13165499999999999</v>
      </c>
      <c r="AQ12" s="25">
        <f>IFERROR(SUMIFS('[4]BD Unidades'!$AZ$3:$AZ$1424,'[4]BD Unidades'!$A$3:$A$1424,$A12),"-")</f>
        <v>1.1414457499999999</v>
      </c>
      <c r="AR12" s="25">
        <f>IFERROR(SUMIFS('[4]BD Unidades'!$BA$3:$BA$1424,'[4]BD Unidades'!$A$3:$A$1424,$A12),"-")</f>
        <v>10.75</v>
      </c>
      <c r="AS12" s="28">
        <f>SUMIFS('[4]BD Unidades'!$BC$3:$BC$1424,'[4]BD Unidades'!$A$3:$A$1424,$A12)</f>
        <v>3.1775255137484297E-2</v>
      </c>
      <c r="AT12" s="28">
        <f>SUMIFS('[4]BD Unidades'!$BE$3:$BE$1424,'[4]BD Unidades'!$A$3:$A$1424,$A12)</f>
        <v>1</v>
      </c>
      <c r="AU12" s="29">
        <f t="shared" si="2"/>
        <v>0.96822474486251575</v>
      </c>
      <c r="AV12" s="30">
        <f t="shared" si="3"/>
        <v>2.3E-2</v>
      </c>
      <c r="AW12" s="25">
        <f>IFERROR(SUMIFS('[4]BD Unidades'!$BI$3:$BI$1424,'[4]BD Unidades'!$A$3:$A$1424,$A12),"-")</f>
        <v>1.0797569716065849</v>
      </c>
      <c r="AX12" s="25">
        <f>IFERROR(SUMIFS('[4]BD Unidades'!$BJ$3:$BJ$1424,'[4]BD Unidades'!$A$3:$A$1424,$A12),"-")</f>
        <v>0.69389820906049082</v>
      </c>
    </row>
    <row r="13" spans="1:51" ht="14.4" x14ac:dyDescent="0.3">
      <c r="A13" s="7">
        <v>282</v>
      </c>
      <c r="B13" s="7" t="s">
        <v>4042</v>
      </c>
      <c r="D13" s="8" t="s">
        <v>4043</v>
      </c>
      <c r="E13" s="19" t="s">
        <v>4044</v>
      </c>
      <c r="F13" s="19" t="s">
        <v>4044</v>
      </c>
      <c r="G13" s="19" t="s">
        <v>3351</v>
      </c>
      <c r="H13" s="19">
        <v>15</v>
      </c>
      <c r="I13" s="19">
        <v>2024</v>
      </c>
      <c r="J13" s="19" t="s">
        <v>211</v>
      </c>
      <c r="K13" s="19" t="s">
        <v>212</v>
      </c>
      <c r="L13" s="19" t="s">
        <v>47</v>
      </c>
      <c r="M13" s="19" t="s">
        <v>477</v>
      </c>
      <c r="N13" s="19" t="s">
        <v>766</v>
      </c>
      <c r="O13" s="19" t="s">
        <v>3352</v>
      </c>
      <c r="P13" s="19" t="s">
        <v>51</v>
      </c>
      <c r="Q13" s="9" t="s">
        <v>4045</v>
      </c>
      <c r="R13" s="20">
        <v>45</v>
      </c>
      <c r="S13" s="20">
        <v>0.65600000000000003</v>
      </c>
      <c r="T13" s="20">
        <v>44.704799999999999</v>
      </c>
      <c r="U13" s="20">
        <v>5.0279999999999996</v>
      </c>
      <c r="V13" s="21">
        <f>_xlfn.XLOOKUP(D13,'[4]Gen. Real'!$A$2:$A$1168,'[4]Gen. Real'!$C$2:$C$1168,"-",0)</f>
        <v>107.73817999999996</v>
      </c>
      <c r="W13" s="22"/>
      <c r="X13" s="22">
        <f>_xlfn.XLOOKUP(D13,[4]Vertimiento!$J$2:$J$119,[4]Vertimiento!$K$2:$K$119,"-",0)</f>
        <v>7.8458488691666659</v>
      </c>
      <c r="Y13" s="23">
        <f t="shared" si="0"/>
        <v>6.7880043167967793E-2</v>
      </c>
      <c r="Z13" s="19" t="str">
        <f>_xlfn.XLOOKUP(D13,[4]Cmg!$I$4:$I$99,[4]Cmg!$M$4:$M$99,"----",0,1)</f>
        <v>----</v>
      </c>
      <c r="AA13" s="19" t="str">
        <f>_xlfn.XLOOKUP(D13,[4]Cmg!$A$4:$A$101,[4]Cmg!$B$4:$B$101,"----",0,1)</f>
        <v>----</v>
      </c>
      <c r="AB13" s="19" t="str">
        <f>_xlfn.XLOOKUP(D13,[4]Cmg!$E$4:$E$101,[4]Cmg!$F$4:$F$101,"----",0,1)</f>
        <v>----</v>
      </c>
      <c r="AC13" s="19" t="str">
        <f>_xlfn.XLOOKUP(D13,[4]Cmg!$O$4:$O$101,[4]Cmg!$P$4:$P$101,"----",0,1)</f>
        <v>----</v>
      </c>
      <c r="AD13" s="24" t="str">
        <f>_xlfn.XLOOKUP(D13,[4]Cmg!$S$4:$S$101,[4]Cmg!$U$4:$U$101,"----",0,1)</f>
        <v>----</v>
      </c>
      <c r="AG13" s="25">
        <f>IFERROR(SUMIFS('[4]BD Unidades'!$AH:$AH,'[4]BD Unidades'!$A:$A,'BD Centrales 2024'!$A13),"-")</f>
        <v>45</v>
      </c>
      <c r="AH13" s="25">
        <f>SUMIFS('[4]BD Unidades'!$AJ$3:$AJ$1424,'[4]BD Unidades'!$A$3:$A$1424,$A13)</f>
        <v>8148.0666666666702</v>
      </c>
      <c r="AI13" s="25">
        <f>SUMIFS('[4]BD Unidades'!$AL$3:$AL$1424,'[4]BD Unidades'!$A$3:$A$1424,$A13)</f>
        <v>620.73333333333301</v>
      </c>
      <c r="AJ13" s="26">
        <f t="shared" si="1"/>
        <v>7.0788857464343213E-2</v>
      </c>
      <c r="AK13" s="27">
        <f>IFERROR(SUMIFS('[4]BD Unidades'!$AO$3:$AO$1424,'[4]BD Unidades'!$A$3:$A$1424,$A13),"-")</f>
        <v>0.28784353722034534</v>
      </c>
      <c r="AL13" s="27">
        <f>IFERROR(SUMIFS('[4]BD Unidades'!$AQ$3:$AQ$1424,'[4]BD Unidades'!$A$3:$A$1424,$A13),"-")</f>
        <v>0.25763189389073227</v>
      </c>
      <c r="AM13" s="27">
        <f>IFERROR(SUMIFS('[4]BD Unidades'!$AS$3:$AS$1424,'[4]BD Unidades'!$A$3:$A$1424,$A13),"-")</f>
        <v>0.29178582833146599</v>
      </c>
      <c r="AN13" s="27">
        <f>IFERROR(SUMIFS('[4]BD Unidades'!$AU$3:$AU$1424,'[4]BD Unidades'!$A$3:$A$1424,$A13),"-")</f>
        <v>0.26814399999999999</v>
      </c>
      <c r="AO13" s="27">
        <f>IFERROR(SUMIFS('[4]BD Unidades'!$AW$3:$AW$1424,'[4]BD Unidades'!$A$3:$A$1424,$A13),"-")</f>
        <v>0.296713</v>
      </c>
      <c r="AP13" s="27">
        <f>IFERROR(SUMIFS('[4]BD Unidades'!$AY$3:$AY$1424,'[4]BD Unidades'!$A$3:$A$1424,$A13),"-")</f>
        <v>0.249364</v>
      </c>
      <c r="AQ13" s="25">
        <f>IFERROR(SUMIFS('[4]BD Unidades'!$AZ$3:$AZ$1424,'[4]BD Unidades'!$A$3:$A$1424,$A13),"-")</f>
        <v>8.5911299999999997</v>
      </c>
      <c r="AR13" s="25">
        <f>IFERROR(SUMIFS('[4]BD Unidades'!$BA$3:$BA$1424,'[4]BD Unidades'!$A$3:$A$1424,$A13),"-")</f>
        <v>44.083569017425397</v>
      </c>
      <c r="AS13" s="28">
        <f>SUMIFS('[4]BD Unidades'!$BC$3:$BC$1424,'[4]BD Unidades'!$A$3:$A$1424,$A13)</f>
        <v>1.5571434937109499E-3</v>
      </c>
      <c r="AT13" s="28">
        <f>SUMIFS('[4]BD Unidades'!$BE$3:$BE$1424,'[4]BD Unidades'!$A$3:$A$1424,$A13)</f>
        <v>1</v>
      </c>
      <c r="AU13" s="29">
        <f t="shared" si="2"/>
        <v>0.99844285650628906</v>
      </c>
      <c r="AV13" s="30">
        <f t="shared" si="3"/>
        <v>6.5599999999999999E-3</v>
      </c>
      <c r="AW13" s="25">
        <f>IFERROR(SUMIFS('[4]BD Unidades'!$BI$3:$BI$1424,'[4]BD Unidades'!$A$3:$A$1424,$A13),"-")</f>
        <v>8.5214823222183824</v>
      </c>
      <c r="AX13" s="25">
        <f>IFERROR(SUMIFS('[4]BD Unidades'!$BJ$3:$BJ$1424,'[4]BD Unidades'!$A$3:$A$1424,$A13),"-")</f>
        <v>5.4762705658939845</v>
      </c>
    </row>
    <row r="14" spans="1:51" ht="14.4" x14ac:dyDescent="0.3">
      <c r="A14" s="7">
        <v>283</v>
      </c>
      <c r="B14" s="7" t="s">
        <v>4163</v>
      </c>
      <c r="D14" s="8" t="s">
        <v>4164</v>
      </c>
      <c r="E14" s="19" t="s">
        <v>584</v>
      </c>
      <c r="F14" s="19" t="s">
        <v>584</v>
      </c>
      <c r="G14" s="19" t="s">
        <v>4165</v>
      </c>
      <c r="H14" s="19">
        <v>33</v>
      </c>
      <c r="I14" s="19">
        <v>2024</v>
      </c>
      <c r="J14" s="19" t="s">
        <v>211</v>
      </c>
      <c r="K14" s="19" t="s">
        <v>212</v>
      </c>
      <c r="L14" s="19" t="s">
        <v>47</v>
      </c>
      <c r="M14" s="19" t="s">
        <v>48</v>
      </c>
      <c r="N14" s="19" t="s">
        <v>48</v>
      </c>
      <c r="O14" s="19" t="s">
        <v>587</v>
      </c>
      <c r="P14" s="19" t="s">
        <v>51</v>
      </c>
      <c r="Q14" s="9" t="s">
        <v>4166</v>
      </c>
      <c r="R14" s="20">
        <v>99</v>
      </c>
      <c r="S14" s="20">
        <v>0.9</v>
      </c>
      <c r="T14" s="20">
        <v>98.108999999999995</v>
      </c>
      <c r="U14" s="20">
        <v>1.18</v>
      </c>
      <c r="V14" s="21">
        <f>_xlfn.XLOOKUP(D14,'[4]Gen. Real'!$A$2:$A$1168,'[4]Gen. Real'!$C$2:$C$1168,"-",0)</f>
        <v>244.3307099999999</v>
      </c>
      <c r="W14" s="22"/>
      <c r="X14" s="22">
        <f>_xlfn.XLOOKUP(D14,[4]Vertimiento!$J$2:$J$119,[4]Vertimiento!$K$2:$K$119,"-",0)</f>
        <v>39.013747264676148</v>
      </c>
      <c r="Y14" s="23">
        <f t="shared" si="0"/>
        <v>0.13769017273640491</v>
      </c>
      <c r="Z14" s="19" t="str">
        <f>_xlfn.XLOOKUP(D14,[4]Cmg!$I$4:$I$99,[4]Cmg!$M$4:$M$99,"----",0,1)</f>
        <v>----</v>
      </c>
      <c r="AA14" s="19" t="str">
        <f>_xlfn.XLOOKUP(D14,[4]Cmg!$A$4:$A$101,[4]Cmg!$B$4:$B$101,"----",0,1)</f>
        <v>----</v>
      </c>
      <c r="AB14" s="19" t="str">
        <f>_xlfn.XLOOKUP(D14,[4]Cmg!$E$4:$E$101,[4]Cmg!$F$4:$F$101,"----",0,1)</f>
        <v>----</v>
      </c>
      <c r="AC14" s="19" t="str">
        <f>_xlfn.XLOOKUP(D14,[4]Cmg!$O$4:$O$101,[4]Cmg!$P$4:$P$101,"----",0,1)</f>
        <v>----</v>
      </c>
      <c r="AD14" s="24" t="str">
        <f>_xlfn.XLOOKUP(D14,[4]Cmg!$S$4:$S$101,[4]Cmg!$U$4:$U$101,"----",0,1)</f>
        <v>----</v>
      </c>
      <c r="AG14" s="25">
        <f>IFERROR(SUMIFS('[4]BD Unidades'!$AH:$AH,'[4]BD Unidades'!$A:$A,'BD Centrales 2024'!$A14),"-")</f>
        <v>99</v>
      </c>
      <c r="AH14" s="25">
        <f>SUMIFS('[4]BD Unidades'!$AJ$3:$AJ$1424,'[4]BD Unidades'!$A$3:$A$1424,$A14)</f>
        <v>8551.0064646464616</v>
      </c>
      <c r="AI14" s="25">
        <f>SUMIFS('[4]BD Unidades'!$AL$3:$AL$1424,'[4]BD Unidades'!$A$3:$A$1424,$A14)</f>
        <v>145.84373737373704</v>
      </c>
      <c r="AJ14" s="26">
        <f t="shared" si="1"/>
        <v>1.6769719379535693E-2</v>
      </c>
      <c r="AK14" s="27">
        <f>IFERROR(SUMIFS('[4]BD Unidades'!$AO$3:$AO$1424,'[4]BD Unidades'!$A$3:$A$1424,$A14),"-")</f>
        <v>0.33610158128129891</v>
      </c>
      <c r="AL14" s="27">
        <f>IFERROR(SUMIFS('[4]BD Unidades'!$AQ$3:$AQ$1424,'[4]BD Unidades'!$A$3:$A$1424,$A14),"-")</f>
        <v>0.40924059798858381</v>
      </c>
      <c r="AM14" s="27">
        <f>IFERROR(SUMIFS('[4]BD Unidades'!$AS$3:$AS$1424,'[4]BD Unidades'!$A$3:$A$1424,$A14),"-")</f>
        <v>0.40095097227572107</v>
      </c>
      <c r="AN14" s="27">
        <f>IFERROR(SUMIFS('[4]BD Unidades'!$AU$3:$AU$1424,'[4]BD Unidades'!$A$3:$A$1424,$A14),"-")</f>
        <v>0.27578176742424243</v>
      </c>
      <c r="AO14" s="27">
        <f>IFERROR(SUMIFS('[4]BD Unidades'!$AW$3:$AW$1424,'[4]BD Unidades'!$A$3:$A$1424,$A14),"-")</f>
        <v>0.32903608106060606</v>
      </c>
      <c r="AP14" s="27">
        <f>IFERROR(SUMIFS('[4]BD Unidades'!$AY$3:$AY$1424,'[4]BD Unidades'!$A$3:$A$1424,$A14),"-")</f>
        <v>0.33769963939393938</v>
      </c>
      <c r="AQ14" s="25">
        <f>IFERROR(SUMIFS('[4]BD Unidades'!$AZ$3:$AZ$1424,'[4]BD Unidades'!$A$3:$A$1424,$A14),"-")</f>
        <v>27.302394143831297</v>
      </c>
      <c r="AR14" s="25">
        <f>IFERROR(SUMIFS('[4]BD Unidades'!$BA$3:$BA$1424,'[4]BD Unidades'!$A$3:$A$1424,$A14),"-")</f>
        <v>98.890576286496795</v>
      </c>
      <c r="AS14" s="28">
        <f>SUMIFS('[4]BD Unidades'!$BC$3:$BC$1424,'[4]BD Unidades'!$A$3:$A$1424,$A14)</f>
        <v>2.6948051754317626E-3</v>
      </c>
      <c r="AT14" s="28">
        <f>SUMIFS('[4]BD Unidades'!$BE$3:$BE$1424,'[4]BD Unidades'!$A$3:$A$1424,$A14)</f>
        <v>0.99762641068011626</v>
      </c>
      <c r="AU14" s="29">
        <f t="shared" si="2"/>
        <v>0.9949380018654681</v>
      </c>
      <c r="AV14" s="30">
        <f t="shared" si="3"/>
        <v>9.0000000000000011E-3</v>
      </c>
      <c r="AW14" s="25">
        <f>IFERROR(SUMIFS('[4]BD Unidades'!$BI$3:$BI$1424,'[4]BD Unidades'!$A$3:$A$1424,$A14),"-")</f>
        <v>26.899388509586789</v>
      </c>
      <c r="AX14" s="25">
        <f>IFERROR(SUMIFS('[4]BD Unidades'!$BJ$3:$BJ$1424,'[4]BD Unidades'!$A$3:$A$1424,$A14),"-")</f>
        <v>17.286702473290877</v>
      </c>
    </row>
    <row r="15" spans="1:51" ht="14.4" x14ac:dyDescent="0.3">
      <c r="A15" s="7">
        <v>289</v>
      </c>
      <c r="B15" s="7" t="s">
        <v>4160</v>
      </c>
      <c r="D15" s="8" t="s">
        <v>4161</v>
      </c>
      <c r="E15" s="19" t="s">
        <v>584</v>
      </c>
      <c r="F15" s="19" t="s">
        <v>584</v>
      </c>
      <c r="G15" s="19" t="s">
        <v>4040</v>
      </c>
      <c r="H15" s="19">
        <v>32</v>
      </c>
      <c r="I15" s="19">
        <v>2024</v>
      </c>
      <c r="J15" s="19" t="s">
        <v>211</v>
      </c>
      <c r="K15" s="19" t="s">
        <v>212</v>
      </c>
      <c r="L15" s="19" t="s">
        <v>47</v>
      </c>
      <c r="M15" s="19" t="s">
        <v>477</v>
      </c>
      <c r="N15" s="19" t="s">
        <v>478</v>
      </c>
      <c r="O15" s="19" t="s">
        <v>714</v>
      </c>
      <c r="P15" s="19" t="s">
        <v>51</v>
      </c>
      <c r="Q15" s="9" t="s">
        <v>4162</v>
      </c>
      <c r="R15" s="20">
        <v>60.4</v>
      </c>
      <c r="S15" s="20">
        <v>0.5</v>
      </c>
      <c r="T15" s="20">
        <v>60.097999999999999</v>
      </c>
      <c r="U15" s="20">
        <v>0.87</v>
      </c>
      <c r="V15" s="21">
        <f>_xlfn.XLOOKUP(D15,'[4]Gen. Real'!$A$2:$A$1168,'[4]Gen. Real'!$C$2:$C$1168,"-",0)</f>
        <v>188.17141000000007</v>
      </c>
      <c r="W15" s="22"/>
      <c r="X15" s="22">
        <f>_xlfn.XLOOKUP(D15,[4]Vertimiento!$J$2:$J$119,[4]Vertimiento!$K$2:$K$119,"-",0)</f>
        <v>23.151781018333335</v>
      </c>
      <c r="Y15" s="23">
        <f t="shared" si="0"/>
        <v>0.10955627210988308</v>
      </c>
      <c r="Z15" s="19" t="str">
        <f>_xlfn.XLOOKUP(D15,[4]Cmg!$I$4:$I$99,[4]Cmg!$M$4:$M$99,"----",0,1)</f>
        <v>----</v>
      </c>
      <c r="AA15" s="19" t="str">
        <f>_xlfn.XLOOKUP(D15,[4]Cmg!$A$4:$A$101,[4]Cmg!$B$4:$B$101,"----",0,1)</f>
        <v>----</v>
      </c>
      <c r="AB15" s="19" t="str">
        <f>_xlfn.XLOOKUP(D15,[4]Cmg!$E$4:$E$101,[4]Cmg!$F$4:$F$101,"----",0,1)</f>
        <v>----</v>
      </c>
      <c r="AC15" s="19" t="str">
        <f>_xlfn.XLOOKUP(D15,[4]Cmg!$O$4:$O$101,[4]Cmg!$P$4:$P$101,"----",0,1)</f>
        <v>----</v>
      </c>
      <c r="AD15" s="24" t="str">
        <f>_xlfn.XLOOKUP(D15,[4]Cmg!$S$4:$S$101,[4]Cmg!$U$4:$U$101,"----",0,1)</f>
        <v>----</v>
      </c>
      <c r="AG15" s="25">
        <f>IFERROR(SUMIFS('[4]BD Unidades'!$AH:$AH,'[4]BD Unidades'!$A:$A,'BD Centrales 2024'!$A15),"-")</f>
        <v>60.6</v>
      </c>
      <c r="AH15" s="25">
        <f>SUMIFS('[4]BD Unidades'!$AJ$3:$AJ$1424,'[4]BD Unidades'!$A$3:$A$1424,$A15)</f>
        <v>8707.1865894039747</v>
      </c>
      <c r="AI15" s="25">
        <f>SUMIFS('[4]BD Unidades'!$AL$3:$AL$1424,'[4]BD Unidades'!$A$3:$A$1424,$A15)</f>
        <v>71.502649006622548</v>
      </c>
      <c r="AJ15" s="26">
        <f t="shared" si="1"/>
        <v>8.1450256484495703E-3</v>
      </c>
      <c r="AK15" s="27">
        <f>IFERROR(SUMIFS('[4]BD Unidades'!$AO$3:$AO$1424,'[4]BD Unidades'!$A$3:$A$1424,$A15),"-")</f>
        <v>0.36974103211949538</v>
      </c>
      <c r="AL15" s="27">
        <f>IFERROR(SUMIFS('[4]BD Unidades'!$AQ$3:$AQ$1424,'[4]BD Unidades'!$A$3:$A$1424,$A15),"-")</f>
        <v>0.34354015289928214</v>
      </c>
      <c r="AM15" s="27">
        <f>IFERROR(SUMIFS('[4]BD Unidades'!$AS$3:$AS$1424,'[4]BD Unidades'!$A$3:$A$1424,$A15),"-")</f>
        <v>0.3729854290035573</v>
      </c>
      <c r="AN15" s="27">
        <f>IFERROR(SUMIFS('[4]BD Unidades'!$AU$3:$AU$1424,'[4]BD Unidades'!$A$3:$A$1424,$A15),"-")</f>
        <v>0.36584942384105962</v>
      </c>
      <c r="AO15" s="27">
        <f>IFERROR(SUMIFS('[4]BD Unidades'!$AW$3:$AW$1424,'[4]BD Unidades'!$A$3:$A$1424,$A15),"-")</f>
        <v>0.39984562251655631</v>
      </c>
      <c r="AP15" s="27">
        <f>IFERROR(SUMIFS('[4]BD Unidades'!$AY$3:$AY$1424,'[4]BD Unidades'!$A$3:$A$1424,$A15),"-")</f>
        <v>0.33177898013245033</v>
      </c>
      <c r="AQ15" s="25">
        <f>IFERROR(SUMIFS('[4]BD Unidades'!$AZ$3:$AZ$1424,'[4]BD Unidades'!$A$3:$A$1424,$A15),"-")</f>
        <v>17.913784200000002</v>
      </c>
      <c r="AR15" s="25">
        <f>IFERROR(SUMIFS('[4]BD Unidades'!$BA$3:$BA$1424,'[4]BD Unidades'!$A$3:$A$1424,$A15),"-")</f>
        <v>60.571131484257599</v>
      </c>
      <c r="AS15" s="28">
        <f>SUMIFS('[4]BD Unidades'!$BC$3:$BC$1424,'[4]BD Unidades'!$A$3:$A$1424,$A15)</f>
        <v>1.021534427238462E-3</v>
      </c>
      <c r="AT15" s="28">
        <f>SUMIFS('[4]BD Unidades'!$BE$3:$BE$1424,'[4]BD Unidades'!$A$3:$A$1424,$A15)</f>
        <v>1.0011220355492829</v>
      </c>
      <c r="AU15" s="29">
        <f t="shared" si="2"/>
        <v>1.0000993549241022</v>
      </c>
      <c r="AV15" s="30">
        <f t="shared" si="3"/>
        <v>5.0000000000000001E-3</v>
      </c>
      <c r="AW15" s="25">
        <f>IFERROR(SUMIFS('[4]BD Unidades'!$BI$3:$BI$1424,'[4]BD Unidades'!$A$3:$A$1424,$A15),"-")</f>
        <v>17.767214526374914</v>
      </c>
      <c r="AX15" s="25">
        <f>IFERROR(SUMIFS('[4]BD Unidades'!$BJ$3:$BJ$1424,'[4]BD Unidades'!$A$3:$A$1424,$A15),"-")</f>
        <v>11.417975214831115</v>
      </c>
    </row>
    <row r="16" spans="1:51" ht="14.4" x14ac:dyDescent="0.3">
      <c r="A16" s="7">
        <v>295</v>
      </c>
      <c r="B16" s="7" t="s">
        <v>260</v>
      </c>
      <c r="D16" s="8" t="s">
        <v>261</v>
      </c>
      <c r="E16" s="19" t="s">
        <v>262</v>
      </c>
      <c r="F16" s="19" t="s">
        <v>262</v>
      </c>
      <c r="G16" s="19" t="s">
        <v>263</v>
      </c>
      <c r="H16" s="19">
        <v>4</v>
      </c>
      <c r="I16" s="19">
        <v>2024</v>
      </c>
      <c r="J16" s="19" t="s">
        <v>211</v>
      </c>
      <c r="K16" s="19" t="s">
        <v>212</v>
      </c>
      <c r="L16" s="19" t="s">
        <v>213</v>
      </c>
      <c r="M16" s="19" t="s">
        <v>106</v>
      </c>
      <c r="N16" s="19" t="s">
        <v>144</v>
      </c>
      <c r="O16" s="19" t="s">
        <v>145</v>
      </c>
      <c r="P16" s="19" t="s">
        <v>51</v>
      </c>
      <c r="Q16" s="9" t="s">
        <v>265</v>
      </c>
      <c r="R16" s="20">
        <v>7.2</v>
      </c>
      <c r="S16" s="20">
        <v>1.7726999999999999</v>
      </c>
      <c r="T16" s="20">
        <v>7.0724</v>
      </c>
      <c r="U16" s="20" t="s">
        <v>397</v>
      </c>
      <c r="V16" s="21">
        <f>_xlfn.XLOOKUP(D16,'[4]Gen. Real'!$A$2:$A$1168,'[4]Gen. Real'!$C$2:$C$1168,"-",0)</f>
        <v>16.858790000000013</v>
      </c>
      <c r="W16" s="22"/>
      <c r="X16" s="22" t="str">
        <f>_xlfn.XLOOKUP(D16,[4]Vertimiento!$J$2:$J$119,[4]Vertimiento!$K$2:$K$119,"-",0)</f>
        <v>-</v>
      </c>
      <c r="Y16" s="23" t="str">
        <f t="shared" si="0"/>
        <v>-</v>
      </c>
      <c r="Z16" s="19" t="str">
        <f>_xlfn.XLOOKUP(D16,[4]Cmg!$I$4:$I$99,[4]Cmg!$M$4:$M$99,"----",0,1)</f>
        <v>----</v>
      </c>
      <c r="AA16" s="19" t="str">
        <f>_xlfn.XLOOKUP(D16,[4]Cmg!$A$4:$A$101,[4]Cmg!$B$4:$B$101,"----",0,1)</f>
        <v>----</v>
      </c>
      <c r="AB16" s="19" t="str">
        <f>_xlfn.XLOOKUP(D16,[4]Cmg!$E$4:$E$101,[4]Cmg!$F$4:$F$101,"----",0,1)</f>
        <v>----</v>
      </c>
      <c r="AC16" s="19" t="str">
        <f>_xlfn.XLOOKUP(D16,[4]Cmg!$O$4:$O$101,[4]Cmg!$P$4:$P$101,"----",0,1)</f>
        <v>----</v>
      </c>
      <c r="AD16" s="24" t="str">
        <f>_xlfn.XLOOKUP(D16,[4]Cmg!$S$4:$S$101,[4]Cmg!$U$4:$U$101,"----",0,1)</f>
        <v>----</v>
      </c>
      <c r="AG16" s="25">
        <f>IFERROR(SUMIFS('[4]BD Unidades'!$AH:$AH,'[4]BD Unidades'!$A:$A,'BD Centrales 2024'!$A16),"-")</f>
        <v>7.2</v>
      </c>
      <c r="AH16" s="25">
        <f>SUMIFS('[4]BD Unidades'!$AJ$3:$AJ$1424,'[4]BD Unidades'!$A$3:$A$1424,$A16)</f>
        <v>8784</v>
      </c>
      <c r="AI16" s="25">
        <f>SUMIFS('[4]BD Unidades'!$AL$3:$AL$1424,'[4]BD Unidades'!$A$3:$A$1424,$A16)</f>
        <v>0</v>
      </c>
      <c r="AJ16" s="26">
        <f t="shared" si="1"/>
        <v>0</v>
      </c>
      <c r="AK16" s="27">
        <f>IFERROR(SUMIFS('[4]BD Unidades'!$AO$3:$AO$1424,'[4]BD Unidades'!$A$3:$A$1424,$A16),"-")</f>
        <v>0.31223252340041929</v>
      </c>
      <c r="AL16" s="27">
        <f>IFERROR(SUMIFS('[4]BD Unidades'!$AQ$3:$AQ$1424,'[4]BD Unidades'!$A$3:$A$1424,$A16),"-")</f>
        <v>0.28112666839483597</v>
      </c>
      <c r="AM16" s="27">
        <f>IFERROR(SUMIFS('[4]BD Unidades'!$AS$3:$AS$1424,'[4]BD Unidades'!$A$3:$A$1424,$A16),"-")</f>
        <v>0.2113125081652624</v>
      </c>
      <c r="AN16" s="27">
        <f>IFERROR(SUMIFS('[4]BD Unidades'!$AU$3:$AU$1424,'[4]BD Unidades'!$A$3:$A$1424,$A16),"-")</f>
        <v>0.24990299999999999</v>
      </c>
      <c r="AO16" s="27">
        <f>IFERROR(SUMIFS('[4]BD Unidades'!$AW$3:$AW$1424,'[4]BD Unidades'!$A$3:$A$1424,$A16),"-")</f>
        <v>0.26406200000000002</v>
      </c>
      <c r="AP16" s="27">
        <f>IFERROR(SUMIFS('[4]BD Unidades'!$AY$3:$AY$1424,'[4]BD Unidades'!$A$3:$A$1424,$A16),"-")</f>
        <v>0.20330100000000001</v>
      </c>
      <c r="AQ16" s="25">
        <f>IFERROR(SUMIFS('[4]BD Unidades'!$AZ$3:$AZ$1424,'[4]BD Unidades'!$A$3:$A$1424,$A16),"-")</f>
        <v>1.5214500587898894</v>
      </c>
      <c r="AR16" s="25">
        <f>IFERROR(SUMIFS('[4]BD Unidades'!$BA$3:$BA$1424,'[4]BD Unidades'!$A$3:$A$1424,$A16),"-")</f>
        <v>7.1999999999999797</v>
      </c>
      <c r="AS16" s="28">
        <f>SUMIFS('[4]BD Unidades'!$BC$3:$BC$1424,'[4]BD Unidades'!$A$3:$A$1424,$A16)</f>
        <v>1E-4</v>
      </c>
      <c r="AT16" s="28">
        <f>SUMIFS('[4]BD Unidades'!$BE$3:$BE$1424,'[4]BD Unidades'!$A$3:$A$1424,$A16)</f>
        <v>1</v>
      </c>
      <c r="AU16" s="29">
        <f t="shared" si="2"/>
        <v>0.99990000000000001</v>
      </c>
      <c r="AV16" s="30">
        <f t="shared" si="3"/>
        <v>1.7727E-2</v>
      </c>
      <c r="AW16" s="25">
        <f>IFERROR(SUMIFS('[4]BD Unidades'!$BI$3:$BI$1424,'[4]BD Unidades'!$A$3:$A$1424,$A16),"-")</f>
        <v>1.4943294507669298</v>
      </c>
      <c r="AX16" s="25">
        <f>IFERROR(SUMIFS('[4]BD Unidades'!$BJ$3:$BJ$1424,'[4]BD Unidades'!$A$3:$A$1424,$A16),"-")</f>
        <v>0.96032029141769126</v>
      </c>
    </row>
    <row r="17" spans="1:50" ht="14.4" x14ac:dyDescent="0.3">
      <c r="A17" s="7">
        <v>318</v>
      </c>
      <c r="B17" s="7" t="s">
        <v>3985</v>
      </c>
      <c r="D17" s="8" t="s">
        <v>3986</v>
      </c>
      <c r="E17" s="19" t="s">
        <v>3987</v>
      </c>
      <c r="F17" s="19" t="s">
        <v>3987</v>
      </c>
      <c r="G17" s="19" t="s">
        <v>3988</v>
      </c>
      <c r="H17" s="19">
        <v>57</v>
      </c>
      <c r="I17" s="19">
        <v>2024</v>
      </c>
      <c r="J17" s="19" t="s">
        <v>211</v>
      </c>
      <c r="K17" s="19" t="s">
        <v>212</v>
      </c>
      <c r="L17" s="19" t="s">
        <v>47</v>
      </c>
      <c r="M17" s="19" t="s">
        <v>477</v>
      </c>
      <c r="N17" s="19" t="s">
        <v>478</v>
      </c>
      <c r="O17" s="19" t="s">
        <v>714</v>
      </c>
      <c r="P17" s="19" t="s">
        <v>51</v>
      </c>
      <c r="Q17" s="9" t="s">
        <v>3990</v>
      </c>
      <c r="R17" s="20">
        <v>109.4</v>
      </c>
      <c r="S17" s="20">
        <v>1.55</v>
      </c>
      <c r="T17" s="20">
        <v>107.7</v>
      </c>
      <c r="U17" s="20">
        <v>0.63</v>
      </c>
      <c r="V17" s="21">
        <f>_xlfn.XLOOKUP(D17,'[4]Gen. Real'!$A$2:$A$1168,'[4]Gen. Real'!$C$2:$C$1168,"-",0)</f>
        <v>197.64410999999996</v>
      </c>
      <c r="W17" s="22"/>
      <c r="X17" s="22">
        <f>_xlfn.XLOOKUP(D17,[4]Vertimiento!$J$2:$J$119,[4]Vertimiento!$K$2:$K$119,"-",0)</f>
        <v>26.764168251666671</v>
      </c>
      <c r="Y17" s="23">
        <f t="shared" si="0"/>
        <v>0.11926551221809885</v>
      </c>
      <c r="Z17" s="19" t="str">
        <f>_xlfn.XLOOKUP(D17,[4]Cmg!$I$4:$I$99,[4]Cmg!$M$4:$M$99,"----",0,1)</f>
        <v>----</v>
      </c>
      <c r="AA17" s="19" t="str">
        <f>_xlfn.XLOOKUP(D17,[4]Cmg!$A$4:$A$101,[4]Cmg!$B$4:$B$101,"----",0,1)</f>
        <v>----</v>
      </c>
      <c r="AB17" s="19" t="str">
        <f>_xlfn.XLOOKUP(D17,[4]Cmg!$E$4:$E$101,[4]Cmg!$F$4:$F$101,"----",0,1)</f>
        <v>----</v>
      </c>
      <c r="AC17" s="19" t="str">
        <f>_xlfn.XLOOKUP(D17,[4]Cmg!$O$4:$O$101,[4]Cmg!$P$4:$P$101,"----",0,1)</f>
        <v>----</v>
      </c>
      <c r="AD17" s="24" t="str">
        <f>_xlfn.XLOOKUP(D17,[4]Cmg!$S$4:$S$101,[4]Cmg!$U$4:$U$101,"----",0,1)</f>
        <v>----</v>
      </c>
      <c r="AG17" s="25">
        <f>IFERROR(SUMIFS('[4]BD Unidades'!$AH:$AH,'[4]BD Unidades'!$A:$A,'BD Centrales 2024'!$A17),"-")</f>
        <v>109.4</v>
      </c>
      <c r="AH17" s="25">
        <f>SUMIFS('[4]BD Unidades'!$AJ$3:$AJ$1424,'[4]BD Unidades'!$A$3:$A$1424,$A17)</f>
        <v>5765.0666666666702</v>
      </c>
      <c r="AI17" s="25">
        <f>SUMIFS('[4]BD Unidades'!$AL$3:$AL$1424,'[4]BD Unidades'!$A$3:$A$1424,$A17)</f>
        <v>2909.25</v>
      </c>
      <c r="AJ17" s="26">
        <f t="shared" si="1"/>
        <v>0.3353866490924356</v>
      </c>
      <c r="AK17" s="27">
        <f>IFERROR(SUMIFS('[4]BD Unidades'!$AO$3:$AO$1424,'[4]BD Unidades'!$A$3:$A$1424,$A17),"-")</f>
        <v>0.25014935651350517</v>
      </c>
      <c r="AL17" s="27">
        <f>IFERROR(SUMIFS('[4]BD Unidades'!$AQ$3:$AQ$1424,'[4]BD Unidades'!$A$3:$A$1424,$A17),"-")</f>
        <v>0.27675675628787733</v>
      </c>
      <c r="AM17" s="27">
        <f>IFERROR(SUMIFS('[4]BD Unidades'!$AS$3:$AS$1424,'[4]BD Unidades'!$A$3:$A$1424,$A17),"-")</f>
        <v>0.26062239975339435</v>
      </c>
      <c r="AN17" s="27">
        <f>IFERROR(SUMIFS('[4]BD Unidades'!$AU$3:$AU$1424,'[4]BD Unidades'!$A$3:$A$1424,$A17),"-")</f>
        <v>0.22936100000000001</v>
      </c>
      <c r="AO17" s="27">
        <f>IFERROR(SUMIFS('[4]BD Unidades'!$AW$3:$AW$1424,'[4]BD Unidades'!$A$3:$A$1424,$A17),"-")</f>
        <v>0.23772799999999999</v>
      </c>
      <c r="AP17" s="27">
        <f>IFERROR(SUMIFS('[4]BD Unidades'!$AY$3:$AY$1424,'[4]BD Unidades'!$A$3:$A$1424,$A17),"-")</f>
        <v>0.20052700000000001</v>
      </c>
      <c r="AQ17" s="25">
        <f>IFERROR(SUMIFS('[4]BD Unidades'!$AZ$3:$AZ$1424,'[4]BD Unidades'!$A$3:$A$1424,$A17),"-")</f>
        <v>25.092093400000003</v>
      </c>
      <c r="AR17" s="25">
        <f>IFERROR(SUMIFS('[4]BD Unidades'!$BA$3:$BA$1424,'[4]BD Unidades'!$A$3:$A$1424,$A17),"-")</f>
        <v>108.576010982613</v>
      </c>
      <c r="AS17" s="28">
        <f>SUMIFS('[4]BD Unidades'!$BC$3:$BC$1424,'[4]BD Unidades'!$A$3:$A$1424,$A17)</f>
        <v>1.0004256485073499E-3</v>
      </c>
      <c r="AT17" s="28">
        <f>SUMIFS('[4]BD Unidades'!$BE$3:$BE$1424,'[4]BD Unidades'!$A$3:$A$1424,$A17)</f>
        <v>0.99033280206435903</v>
      </c>
      <c r="AU17" s="29">
        <f t="shared" si="2"/>
        <v>0.98934204772861567</v>
      </c>
      <c r="AV17" s="30">
        <f t="shared" si="3"/>
        <v>1.55E-2</v>
      </c>
      <c r="AW17" s="25">
        <f>IFERROR(SUMIFS('[4]BD Unidades'!$BI$3:$BI$1424,'[4]BD Unidades'!$A$3:$A$1424,$A17),"-")</f>
        <v>24.553724787351214</v>
      </c>
      <c r="AX17" s="25">
        <f>IFERROR(SUMIFS('[4]BD Unidades'!$BJ$3:$BJ$1424,'[4]BD Unidades'!$A$3:$A$1424,$A17),"-")</f>
        <v>15.779278211426075</v>
      </c>
    </row>
    <row r="18" spans="1:50" ht="14.4" x14ac:dyDescent="0.3">
      <c r="A18" s="7">
        <v>334</v>
      </c>
      <c r="B18" s="7" t="s">
        <v>272</v>
      </c>
      <c r="D18" s="8" t="s">
        <v>273</v>
      </c>
      <c r="E18" s="19" t="s">
        <v>274</v>
      </c>
      <c r="F18" s="19" t="s">
        <v>275</v>
      </c>
      <c r="G18" s="19" t="s">
        <v>276</v>
      </c>
      <c r="H18" s="19">
        <v>3</v>
      </c>
      <c r="I18" s="19">
        <v>2024</v>
      </c>
      <c r="J18" s="19" t="s">
        <v>211</v>
      </c>
      <c r="K18" s="19" t="s">
        <v>212</v>
      </c>
      <c r="L18" s="19" t="s">
        <v>213</v>
      </c>
      <c r="M18" s="19" t="s">
        <v>68</v>
      </c>
      <c r="N18" s="19" t="s">
        <v>214</v>
      </c>
      <c r="O18" s="19" t="s">
        <v>215</v>
      </c>
      <c r="P18" s="19" t="s">
        <v>51</v>
      </c>
      <c r="Q18" s="9" t="s">
        <v>278</v>
      </c>
      <c r="R18" s="20">
        <v>9</v>
      </c>
      <c r="S18" s="20">
        <v>0.22220000000000001</v>
      </c>
      <c r="T18" s="20">
        <v>8.98</v>
      </c>
      <c r="U18" s="20" t="s">
        <v>397</v>
      </c>
      <c r="V18" s="21">
        <f>_xlfn.XLOOKUP(D18,'[4]Gen. Real'!$A$2:$A$1168,'[4]Gen. Real'!$C$2:$C$1168,"-",0)</f>
        <v>17.529719999999987</v>
      </c>
      <c r="W18" s="22"/>
      <c r="X18" s="22" t="str">
        <f>_xlfn.XLOOKUP(D18,[4]Vertimiento!$J$2:$J$119,[4]Vertimiento!$K$2:$K$119,"-",0)</f>
        <v>-</v>
      </c>
      <c r="Y18" s="23" t="str">
        <f t="shared" si="0"/>
        <v>-</v>
      </c>
      <c r="Z18" s="19" t="str">
        <f>_xlfn.XLOOKUP(D18,[4]Cmg!$I$4:$I$99,[4]Cmg!$M$4:$M$99,"----",0,1)</f>
        <v>----</v>
      </c>
      <c r="AA18" s="19" t="str">
        <f>_xlfn.XLOOKUP(D18,[4]Cmg!$A$4:$A$101,[4]Cmg!$B$4:$B$101,"----",0,1)</f>
        <v>----</v>
      </c>
      <c r="AB18" s="19" t="str">
        <f>_xlfn.XLOOKUP(D18,[4]Cmg!$E$4:$E$101,[4]Cmg!$F$4:$F$101,"----",0,1)</f>
        <v>----</v>
      </c>
      <c r="AC18" s="19" t="str">
        <f>_xlfn.XLOOKUP(D18,[4]Cmg!$O$4:$O$101,[4]Cmg!$P$4:$P$101,"----",0,1)</f>
        <v>----</v>
      </c>
      <c r="AD18" s="24" t="str">
        <f>_xlfn.XLOOKUP(D18,[4]Cmg!$S$4:$S$101,[4]Cmg!$U$4:$U$101,"----",0,1)</f>
        <v>----</v>
      </c>
      <c r="AG18" s="25">
        <f>IFERROR(SUMIFS('[4]BD Unidades'!$AH:$AH,'[4]BD Unidades'!$A:$A,'BD Centrales 2024'!$A18),"-")</f>
        <v>9</v>
      </c>
      <c r="AH18" s="25">
        <f>SUMIFS('[4]BD Unidades'!$AJ$3:$AJ$1424,'[4]BD Unidades'!$A$3:$A$1424,$A18)</f>
        <v>7335.6499999999987</v>
      </c>
      <c r="AI18" s="25">
        <f>SUMIFS('[4]BD Unidades'!$AL$3:$AL$1424,'[4]BD Unidades'!$A$3:$A$1424,$A18)</f>
        <v>0</v>
      </c>
      <c r="AJ18" s="26">
        <f t="shared" si="1"/>
        <v>0</v>
      </c>
      <c r="AK18" s="27">
        <f>IFERROR(SUMIFS('[4]BD Unidades'!$AO$3:$AO$1424,'[4]BD Unidades'!$A$3:$A$1424,$A18),"-")</f>
        <v>0.35815494202887632</v>
      </c>
      <c r="AL18" s="27">
        <f>IFERROR(SUMIFS('[4]BD Unidades'!$AQ$3:$AQ$1424,'[4]BD Unidades'!$A$3:$A$1424,$A18),"-")</f>
        <v>0.29945862211946067</v>
      </c>
      <c r="AM18" s="27">
        <f>IFERROR(SUMIFS('[4]BD Unidades'!$AS$3:$AS$1424,'[4]BD Unidades'!$A$3:$A$1424,$A18),"-")</f>
        <v>0.30032582140596964</v>
      </c>
      <c r="AN18" s="27">
        <f>IFERROR(SUMIFS('[4]BD Unidades'!$AU$3:$AU$1424,'[4]BD Unidades'!$A$3:$A$1424,$A18),"-")</f>
        <v>0.31013099999999999</v>
      </c>
      <c r="AO18" s="27">
        <f>IFERROR(SUMIFS('[4]BD Unidades'!$AW$3:$AW$1424,'[4]BD Unidades'!$A$3:$A$1424,$A18),"-")</f>
        <v>0.26088600000000001</v>
      </c>
      <c r="AP18" s="27">
        <f>IFERROR(SUMIFS('[4]BD Unidades'!$AY$3:$AY$1424,'[4]BD Unidades'!$A$3:$A$1424,$A18),"-")</f>
        <v>0.22245799999999999</v>
      </c>
      <c r="AQ18" s="25">
        <f>IFERROR(SUMIFS('[4]BD Unidades'!$AZ$3:$AZ$1424,'[4]BD Unidades'!$A$3:$A$1424,$A18),"-")</f>
        <v>2.0758860000000001</v>
      </c>
      <c r="AR18" s="25">
        <f>IFERROR(SUMIFS('[4]BD Unidades'!$BA$3:$BA$1424,'[4]BD Unidades'!$A$3:$A$1424,$A18),"-")</f>
        <v>9</v>
      </c>
      <c r="AS18" s="28">
        <f>SUMIFS('[4]BD Unidades'!$BC$3:$BC$1424,'[4]BD Unidades'!$A$3:$A$1424,$A18)</f>
        <v>1E-4</v>
      </c>
      <c r="AT18" s="28">
        <f>SUMIFS('[4]BD Unidades'!$BE$3:$BE$1424,'[4]BD Unidades'!$A$3:$A$1424,$A18)</f>
        <v>1</v>
      </c>
      <c r="AU18" s="29">
        <f t="shared" si="2"/>
        <v>0.99990000000000001</v>
      </c>
      <c r="AV18" s="30">
        <f t="shared" si="3"/>
        <v>2.222E-3</v>
      </c>
      <c r="AW18" s="25">
        <f>IFERROR(SUMIFS('[4]BD Unidades'!$BI$3:$BI$1424,'[4]BD Unidades'!$A$3:$A$1424,$A18),"-")</f>
        <v>1.7881333073653791</v>
      </c>
      <c r="AX18" s="25">
        <f>IFERROR(SUMIFS('[4]BD Unidades'!$BJ$3:$BJ$1424,'[4]BD Unidades'!$A$3:$A$1424,$A18),"-")</f>
        <v>1.1491312695078708</v>
      </c>
    </row>
    <row r="19" spans="1:50" ht="14.4" x14ac:dyDescent="0.3">
      <c r="A19" s="7">
        <v>342</v>
      </c>
      <c r="B19" s="7" t="s">
        <v>4051</v>
      </c>
      <c r="D19" s="8" t="s">
        <v>4052</v>
      </c>
      <c r="E19" s="19" t="s">
        <v>584</v>
      </c>
      <c r="F19" s="19" t="s">
        <v>584</v>
      </c>
      <c r="G19" s="19" t="s">
        <v>4053</v>
      </c>
      <c r="H19" s="19">
        <v>44</v>
      </c>
      <c r="I19" s="19">
        <v>2024</v>
      </c>
      <c r="J19" s="19" t="s">
        <v>211</v>
      </c>
      <c r="K19" s="19" t="s">
        <v>212</v>
      </c>
      <c r="L19" s="19" t="s">
        <v>47</v>
      </c>
      <c r="M19" s="19" t="s">
        <v>229</v>
      </c>
      <c r="N19" s="19" t="s">
        <v>1842</v>
      </c>
      <c r="O19" s="19" t="s">
        <v>3560</v>
      </c>
      <c r="P19" s="19" t="s">
        <v>51</v>
      </c>
      <c r="Q19" s="9" t="s">
        <v>4055</v>
      </c>
      <c r="R19" s="20">
        <v>88</v>
      </c>
      <c r="S19" s="20">
        <v>0.56820000000000004</v>
      </c>
      <c r="T19" s="20">
        <v>87.5</v>
      </c>
      <c r="U19" s="20">
        <v>1.04</v>
      </c>
      <c r="V19" s="21">
        <f>_xlfn.XLOOKUP(D19,'[4]Gen. Real'!$A$2:$A$1168,'[4]Gen. Real'!$C$2:$C$1168,"-",0)</f>
        <v>218.21276999999998</v>
      </c>
      <c r="W19" s="22"/>
      <c r="X19" s="22">
        <f>_xlfn.XLOOKUP(D19,[4]Vertimiento!$J$2:$J$119,[4]Vertimiento!$K$2:$K$119,"-",0)</f>
        <v>35.345383168833337</v>
      </c>
      <c r="Y19" s="23">
        <f t="shared" si="0"/>
        <v>0.13939754145984171</v>
      </c>
      <c r="Z19" s="19" t="str">
        <f>_xlfn.XLOOKUP(D19,[4]Cmg!$I$4:$I$99,[4]Cmg!$M$4:$M$99,"----",0,1)</f>
        <v>----</v>
      </c>
      <c r="AA19" s="19" t="str">
        <f>_xlfn.XLOOKUP(D19,[4]Cmg!$A$4:$A$101,[4]Cmg!$B$4:$B$101,"----",0,1)</f>
        <v>----</v>
      </c>
      <c r="AB19" s="19" t="str">
        <f>_xlfn.XLOOKUP(D19,[4]Cmg!$E$4:$E$101,[4]Cmg!$F$4:$F$101,"----",0,1)</f>
        <v>----</v>
      </c>
      <c r="AC19" s="19" t="str">
        <f>_xlfn.XLOOKUP(D19,[4]Cmg!$O$4:$O$101,[4]Cmg!$P$4:$P$101,"----",0,1)</f>
        <v>----</v>
      </c>
      <c r="AD19" s="24" t="str">
        <f>_xlfn.XLOOKUP(D19,[4]Cmg!$S$4:$S$101,[4]Cmg!$U$4:$U$101,"----",0,1)</f>
        <v>----</v>
      </c>
      <c r="AG19" s="25">
        <f>IFERROR(SUMIFS('[4]BD Unidades'!$AH:$AH,'[4]BD Unidades'!$A:$A,'BD Centrales 2024'!$A19),"-")</f>
        <v>88</v>
      </c>
      <c r="AH19" s="25">
        <f>SUMIFS('[4]BD Unidades'!$AJ$3:$AJ$1424,'[4]BD Unidades'!$A$3:$A$1424,$A19)</f>
        <v>8694.0499999999993</v>
      </c>
      <c r="AI19" s="25">
        <f>SUMIFS('[4]BD Unidades'!$AL$3:$AL$1424,'[4]BD Unidades'!$A$3:$A$1424,$A19)</f>
        <v>42.85</v>
      </c>
      <c r="AJ19" s="26">
        <f t="shared" si="1"/>
        <v>4.9044855726859647E-3</v>
      </c>
      <c r="AK19" s="27">
        <f>IFERROR(SUMIFS('[4]BD Unidades'!$AO$3:$AO$1424,'[4]BD Unidades'!$A$3:$A$1424,$A19),"-")</f>
        <v>0.38324621236520612</v>
      </c>
      <c r="AL19" s="27">
        <f>IFERROR(SUMIFS('[4]BD Unidades'!$AQ$3:$AQ$1424,'[4]BD Unidades'!$A$3:$A$1424,$A19),"-")</f>
        <v>0.35158481001403685</v>
      </c>
      <c r="AM19" s="27">
        <f>IFERROR(SUMIFS('[4]BD Unidades'!$AS$3:$AS$1424,'[4]BD Unidades'!$A$3:$A$1424,$A19),"-")</f>
        <v>0.38177079446941292</v>
      </c>
      <c r="AN19" s="27">
        <f>IFERROR(SUMIFS('[4]BD Unidades'!$AU$3:$AU$1424,'[4]BD Unidades'!$A$3:$A$1424,$A19),"-")</f>
        <v>0.34931299999999998</v>
      </c>
      <c r="AO19" s="27">
        <f>IFERROR(SUMIFS('[4]BD Unidades'!$AW$3:$AW$1424,'[4]BD Unidades'!$A$3:$A$1424,$A19),"-")</f>
        <v>0.32910200000000001</v>
      </c>
      <c r="AP19" s="27">
        <f>IFERROR(SUMIFS('[4]BD Unidades'!$AY$3:$AY$1424,'[4]BD Unidades'!$A$3:$A$1424,$A19),"-")</f>
        <v>0.30160700000000001</v>
      </c>
      <c r="AQ19" s="25">
        <f>IFERROR(SUMIFS('[4]BD Unidades'!$AZ$3:$AZ$1424,'[4]BD Unidades'!$A$3:$A$1424,$A19),"-")</f>
        <v>19.548584000000002</v>
      </c>
      <c r="AR19" s="25">
        <f>IFERROR(SUMIFS('[4]BD Unidades'!$BA$3:$BA$1424,'[4]BD Unidades'!$A$3:$A$1424,$A19),"-")</f>
        <v>87.983380833018501</v>
      </c>
      <c r="AS19" s="28">
        <f>SUMIFS('[4]BD Unidades'!$BC$3:$BC$1424,'[4]BD Unidades'!$A$3:$A$1424,$A19)</f>
        <v>6.9647768609706305E-3</v>
      </c>
      <c r="AT19" s="28">
        <f>SUMIFS('[4]BD Unidades'!$BE$3:$BE$1424,'[4]BD Unidades'!$A$3:$A$1424,$A19)</f>
        <v>0.99738729508196711</v>
      </c>
      <c r="AU19" s="29">
        <f t="shared" si="2"/>
        <v>0.99044071512775411</v>
      </c>
      <c r="AV19" s="30">
        <f t="shared" si="3"/>
        <v>5.6820000000000004E-3</v>
      </c>
      <c r="AW19" s="25">
        <f>IFERROR(SUMIFS('[4]BD Unidades'!$BI$3:$BI$1424,'[4]BD Unidades'!$A$3:$A$1424,$A19),"-")</f>
        <v>19.251703780804679</v>
      </c>
      <c r="AX19" s="25">
        <f>IFERROR(SUMIFS('[4]BD Unidades'!$BJ$3:$BJ$1424,'[4]BD Unidades'!$A$3:$A$1424,$A19),"-")</f>
        <v>12.371971773413811</v>
      </c>
    </row>
    <row r="20" spans="1:50" ht="14.4" x14ac:dyDescent="0.3">
      <c r="A20" s="7">
        <v>345</v>
      </c>
      <c r="B20" s="7" t="s">
        <v>3611</v>
      </c>
      <c r="D20" s="8" t="s">
        <v>3612</v>
      </c>
      <c r="E20" s="19" t="s">
        <v>584</v>
      </c>
      <c r="F20" s="19" t="s">
        <v>584</v>
      </c>
      <c r="G20" s="19" t="s">
        <v>3613</v>
      </c>
      <c r="H20" s="19">
        <v>12</v>
      </c>
      <c r="I20" s="19">
        <v>2024</v>
      </c>
      <c r="J20" s="19" t="s">
        <v>211</v>
      </c>
      <c r="K20" s="19" t="s">
        <v>212</v>
      </c>
      <c r="L20" s="19" t="s">
        <v>47</v>
      </c>
      <c r="M20" s="19" t="s">
        <v>68</v>
      </c>
      <c r="N20" s="19" t="s">
        <v>68</v>
      </c>
      <c r="O20" s="19" t="s">
        <v>2324</v>
      </c>
      <c r="P20" s="19" t="s">
        <v>51</v>
      </c>
      <c r="Q20" s="9" t="s">
        <v>3615</v>
      </c>
      <c r="R20" s="20">
        <v>24</v>
      </c>
      <c r="S20" s="20">
        <v>0.625</v>
      </c>
      <c r="T20" s="20">
        <v>23.85</v>
      </c>
      <c r="U20" s="20">
        <v>0.72</v>
      </c>
      <c r="V20" s="21">
        <f>_xlfn.XLOOKUP(D20,'[4]Gen. Real'!$A$2:$A$1168,'[4]Gen. Real'!$C$2:$C$1168,"-",0)</f>
        <v>65.57510000000002</v>
      </c>
      <c r="W20" s="22"/>
      <c r="X20" s="22">
        <f>_xlfn.XLOOKUP(D20,[4]Vertimiento!$J$2:$J$119,[4]Vertimiento!$K$2:$K$119,"-",0)</f>
        <v>7.8405065233333326</v>
      </c>
      <c r="Y20" s="23">
        <f t="shared" si="0"/>
        <v>0.10679618264600756</v>
      </c>
      <c r="Z20" s="19" t="str">
        <f>_xlfn.XLOOKUP(D20,[4]Cmg!$I$4:$I$99,[4]Cmg!$M$4:$M$99,"----",0,1)</f>
        <v>----</v>
      </c>
      <c r="AA20" s="19" t="str">
        <f>_xlfn.XLOOKUP(D20,[4]Cmg!$A$4:$A$101,[4]Cmg!$B$4:$B$101,"----",0,1)</f>
        <v>----</v>
      </c>
      <c r="AB20" s="19" t="str">
        <f>_xlfn.XLOOKUP(D20,[4]Cmg!$E$4:$E$101,[4]Cmg!$F$4:$F$101,"----",0,1)</f>
        <v>----</v>
      </c>
      <c r="AC20" s="19" t="str">
        <f>_xlfn.XLOOKUP(D20,[4]Cmg!$O$4:$O$101,[4]Cmg!$P$4:$P$101,"----",0,1)</f>
        <v>----</v>
      </c>
      <c r="AD20" s="24" t="str">
        <f>_xlfn.XLOOKUP(D20,[4]Cmg!$S$4:$S$101,[4]Cmg!$U$4:$U$101,"----",0,1)</f>
        <v>----</v>
      </c>
      <c r="AG20" s="25">
        <f>IFERROR(SUMIFS('[4]BD Unidades'!$AH:$AH,'[4]BD Unidades'!$A:$A,'BD Centrales 2024'!$A20),"-")</f>
        <v>24</v>
      </c>
      <c r="AH20" s="25">
        <f>SUMIFS('[4]BD Unidades'!$AJ$3:$AJ$1424,'[4]BD Unidades'!$A$3:$A$1424,$A20)</f>
        <v>8738.5166666666701</v>
      </c>
      <c r="AI20" s="25">
        <f>SUMIFS('[4]BD Unidades'!$AL$3:$AL$1424,'[4]BD Unidades'!$A$3:$A$1424,$A20)</f>
        <v>18.066666666666698</v>
      </c>
      <c r="AJ20" s="26">
        <f t="shared" si="1"/>
        <v>2.0632095851692562E-3</v>
      </c>
      <c r="AK20" s="27">
        <f>IFERROR(SUMIFS('[4]BD Unidades'!$AO$3:$AO$1424,'[4]BD Unidades'!$A$3:$A$1424,$A20),"-")</f>
        <v>0.38746977495906837</v>
      </c>
      <c r="AL20" s="27">
        <f>IFERROR(SUMIFS('[4]BD Unidades'!$AQ$3:$AQ$1424,'[4]BD Unidades'!$A$3:$A$1424,$A20),"-")</f>
        <v>0.3635688426683838</v>
      </c>
      <c r="AM20" s="27">
        <f>IFERROR(SUMIFS('[4]BD Unidades'!$AS$3:$AS$1424,'[4]BD Unidades'!$A$3:$A$1424,$A20),"-")</f>
        <v>0.36413601056364903</v>
      </c>
      <c r="AN20" s="27">
        <f>IFERROR(SUMIFS('[4]BD Unidades'!$AU$3:$AU$1424,'[4]BD Unidades'!$A$3:$A$1424,$A20),"-")</f>
        <v>0.36573499999999998</v>
      </c>
      <c r="AO20" s="27">
        <f>IFERROR(SUMIFS('[4]BD Unidades'!$AW$3:$AW$1424,'[4]BD Unidades'!$A$3:$A$1424,$A20),"-")</f>
        <v>0.34924099999999997</v>
      </c>
      <c r="AP20" s="27">
        <f>IFERROR(SUMIFS('[4]BD Unidades'!$AY$3:$AY$1424,'[4]BD Unidades'!$A$3:$A$1424,$A20),"-")</f>
        <v>0.33397499999999997</v>
      </c>
      <c r="AQ20" s="25">
        <f>IFERROR(SUMIFS('[4]BD Unidades'!$AZ$3:$AZ$1424,'[4]BD Unidades'!$A$3:$A$1424,$A20),"-")</f>
        <v>5.921856</v>
      </c>
      <c r="AR20" s="25">
        <f>IFERROR(SUMIFS('[4]BD Unidades'!$BA$3:$BA$1424,'[4]BD Unidades'!$A$3:$A$1424,$A20),"-")</f>
        <v>23.984240428629899</v>
      </c>
      <c r="AS20" s="28">
        <f>SUMIFS('[4]BD Unidades'!$BC$3:$BC$1424,'[4]BD Unidades'!$A$3:$A$1424,$A20)</f>
        <v>4.9325368064249303E-4</v>
      </c>
      <c r="AT20" s="28">
        <f>SUMIFS('[4]BD Unidades'!$BE$3:$BE$1424,'[4]BD Unidades'!$A$3:$A$1424,$A20)</f>
        <v>0.99758462355798405</v>
      </c>
      <c r="AU20" s="29">
        <f t="shared" si="2"/>
        <v>0.9970925612706617</v>
      </c>
      <c r="AV20" s="30">
        <f t="shared" si="3"/>
        <v>6.2500000000000003E-3</v>
      </c>
      <c r="AW20" s="25">
        <f>IFERROR(SUMIFS('[4]BD Unidades'!$BI$3:$BI$1424,'[4]BD Unidades'!$A$3:$A$1424,$A20),"-")</f>
        <v>5.8677345754753203</v>
      </c>
      <c r="AX20" s="25">
        <f>IFERROR(SUMIFS('[4]BD Unidades'!$BJ$3:$BJ$1424,'[4]BD Unidades'!$A$3:$A$1424,$A20),"-")</f>
        <v>3.7708582766605714</v>
      </c>
    </row>
    <row r="21" spans="1:50" ht="14.4" x14ac:dyDescent="0.3">
      <c r="A21" s="7">
        <v>350</v>
      </c>
      <c r="B21" s="7" t="s">
        <v>279</v>
      </c>
      <c r="D21" s="8" t="s">
        <v>280</v>
      </c>
      <c r="E21" s="19" t="s">
        <v>274</v>
      </c>
      <c r="F21" s="19" t="s">
        <v>281</v>
      </c>
      <c r="G21" s="19" t="s">
        <v>276</v>
      </c>
      <c r="H21" s="19">
        <v>2</v>
      </c>
      <c r="I21" s="19">
        <v>2024</v>
      </c>
      <c r="J21" s="19" t="s">
        <v>211</v>
      </c>
      <c r="K21" s="19" t="s">
        <v>212</v>
      </c>
      <c r="L21" s="19" t="s">
        <v>213</v>
      </c>
      <c r="M21" s="19" t="s">
        <v>68</v>
      </c>
      <c r="N21" s="19" t="s">
        <v>214</v>
      </c>
      <c r="O21" s="19" t="s">
        <v>215</v>
      </c>
      <c r="P21" s="19" t="s">
        <v>51</v>
      </c>
      <c r="Q21" s="9" t="s">
        <v>282</v>
      </c>
      <c r="R21" s="20">
        <v>6</v>
      </c>
      <c r="S21" s="20">
        <v>0.22220000000000001</v>
      </c>
      <c r="T21" s="20">
        <v>5.9866999999999999</v>
      </c>
      <c r="U21" s="20" t="s">
        <v>397</v>
      </c>
      <c r="V21" s="21">
        <f>_xlfn.XLOOKUP(D21,'[4]Gen. Real'!$A$2:$A$1168,'[4]Gen. Real'!$C$2:$C$1168,"-",0)</f>
        <v>13.193610000000008</v>
      </c>
      <c r="W21" s="22"/>
      <c r="X21" s="22" t="str">
        <f>_xlfn.XLOOKUP(D21,[4]Vertimiento!$J$2:$J$119,[4]Vertimiento!$K$2:$K$119,"-",0)</f>
        <v>-</v>
      </c>
      <c r="Y21" s="23" t="str">
        <f t="shared" si="0"/>
        <v>-</v>
      </c>
      <c r="Z21" s="19" t="str">
        <f>_xlfn.XLOOKUP(D21,[4]Cmg!$I$4:$I$99,[4]Cmg!$M$4:$M$99,"----",0,1)</f>
        <v>----</v>
      </c>
      <c r="AA21" s="19" t="str">
        <f>_xlfn.XLOOKUP(D21,[4]Cmg!$A$4:$A$101,[4]Cmg!$B$4:$B$101,"----",0,1)</f>
        <v>----</v>
      </c>
      <c r="AB21" s="19" t="str">
        <f>_xlfn.XLOOKUP(D21,[4]Cmg!$E$4:$E$101,[4]Cmg!$F$4:$F$101,"----",0,1)</f>
        <v>----</v>
      </c>
      <c r="AC21" s="19" t="str">
        <f>_xlfn.XLOOKUP(D21,[4]Cmg!$O$4:$O$101,[4]Cmg!$P$4:$P$101,"----",0,1)</f>
        <v>----</v>
      </c>
      <c r="AD21" s="24" t="str">
        <f>_xlfn.XLOOKUP(D21,[4]Cmg!$S$4:$S$101,[4]Cmg!$U$4:$U$101,"----",0,1)</f>
        <v>----</v>
      </c>
      <c r="AG21" s="25">
        <f>IFERROR(SUMIFS('[4]BD Unidades'!$AH:$AH,'[4]BD Unidades'!$A:$A,'BD Centrales 2024'!$A21),"-")</f>
        <v>6</v>
      </c>
      <c r="AH21" s="25">
        <f>SUMIFS('[4]BD Unidades'!$AJ$3:$AJ$1424,'[4]BD Unidades'!$A$3:$A$1424,$A21)</f>
        <v>7572.0833333333312</v>
      </c>
      <c r="AI21" s="25">
        <f>SUMIFS('[4]BD Unidades'!$AL$3:$AL$1424,'[4]BD Unidades'!$A$3:$A$1424,$A21)</f>
        <v>0</v>
      </c>
      <c r="AJ21" s="26">
        <f t="shared" si="1"/>
        <v>0</v>
      </c>
      <c r="AK21" s="27">
        <f>IFERROR(SUMIFS('[4]BD Unidades'!$AO$3:$AO$1424,'[4]BD Unidades'!$A$3:$A$1424,$A21),"-")</f>
        <v>0.40079487744644998</v>
      </c>
      <c r="AL21" s="27">
        <f>IFERROR(SUMIFS('[4]BD Unidades'!$AQ$3:$AQ$1424,'[4]BD Unidades'!$A$3:$A$1424,$A21),"-")</f>
        <v>0.35217164521662081</v>
      </c>
      <c r="AM21" s="27">
        <f>IFERROR(SUMIFS('[4]BD Unidades'!$AS$3:$AS$1424,'[4]BD Unidades'!$A$3:$A$1424,$A21),"-")</f>
        <v>0.2915029969036565</v>
      </c>
      <c r="AN21" s="27">
        <f>IFERROR(SUMIFS('[4]BD Unidades'!$AU$3:$AU$1424,'[4]BD Unidades'!$A$3:$A$1424,$A21),"-")</f>
        <v>0.35235600000000006</v>
      </c>
      <c r="AO21" s="27">
        <f>IFERROR(SUMIFS('[4]BD Unidades'!$AW$3:$AW$1424,'[4]BD Unidades'!$A$3:$A$1424,$A21),"-")</f>
        <v>0.28801599999999999</v>
      </c>
      <c r="AP21" s="27">
        <f>IFERROR(SUMIFS('[4]BD Unidades'!$AY$3:$AY$1424,'[4]BD Unidades'!$A$3:$A$1424,$A21),"-")</f>
        <v>0.29816399999999998</v>
      </c>
      <c r="AQ21" s="25">
        <f>IFERROR(SUMIFS('[4]BD Unidades'!$AZ$3:$AZ$1424,'[4]BD Unidades'!$A$3:$A$1424,$A21),"-")</f>
        <v>1.387578</v>
      </c>
      <c r="AR21" s="25">
        <f>IFERROR(SUMIFS('[4]BD Unidades'!$BA$3:$BA$1424,'[4]BD Unidades'!$A$3:$A$1424,$A21),"-")</f>
        <v>6</v>
      </c>
      <c r="AS21" s="28">
        <f>SUMIFS('[4]BD Unidades'!$BC$3:$BC$1424,'[4]BD Unidades'!$A$3:$A$1424,$A21)</f>
        <v>9.0053521853834095E-3</v>
      </c>
      <c r="AT21" s="28">
        <f>SUMIFS('[4]BD Unidades'!$BE$3:$BE$1424,'[4]BD Unidades'!$A$3:$A$1424,$A21)</f>
        <v>1</v>
      </c>
      <c r="AU21" s="29">
        <f t="shared" si="2"/>
        <v>0.99099464781461655</v>
      </c>
      <c r="AV21" s="30">
        <f t="shared" si="3"/>
        <v>2.222E-3</v>
      </c>
      <c r="AW21" s="25">
        <f>IFERROR(SUMIFS('[4]BD Unidades'!$BI$3:$BI$1424,'[4]BD Unidades'!$A$3:$A$1424,$A21),"-")</f>
        <v>1.1958374204105553</v>
      </c>
      <c r="AX21" s="25">
        <f>IFERROR(SUMIFS('[4]BD Unidades'!$BJ$3:$BJ$1424,'[4]BD Unidades'!$A$3:$A$1424,$A21),"-")</f>
        <v>0.76849649149821808</v>
      </c>
    </row>
    <row r="22" spans="1:50" ht="14.4" x14ac:dyDescent="0.3">
      <c r="A22" s="7">
        <v>360</v>
      </c>
      <c r="B22" s="7" t="s">
        <v>3562</v>
      </c>
      <c r="D22" s="8" t="s">
        <v>3563</v>
      </c>
      <c r="E22" s="19" t="s">
        <v>3564</v>
      </c>
      <c r="F22" s="19" t="s">
        <v>3564</v>
      </c>
      <c r="G22" s="19" t="s">
        <v>3565</v>
      </c>
      <c r="H22" s="19">
        <v>5</v>
      </c>
      <c r="I22" s="19">
        <v>2024</v>
      </c>
      <c r="J22" s="19" t="s">
        <v>211</v>
      </c>
      <c r="K22" s="19" t="s">
        <v>212</v>
      </c>
      <c r="L22" s="19" t="s">
        <v>157</v>
      </c>
      <c r="M22" s="19" t="s">
        <v>68</v>
      </c>
      <c r="N22" s="19" t="s">
        <v>68</v>
      </c>
      <c r="O22" s="19" t="s">
        <v>2812</v>
      </c>
      <c r="P22" s="19" t="s">
        <v>158</v>
      </c>
      <c r="Q22" s="9" t="s">
        <v>3567</v>
      </c>
      <c r="R22" s="20">
        <v>10.5</v>
      </c>
      <c r="S22" s="20">
        <v>2.2999999999999998</v>
      </c>
      <c r="T22" s="20">
        <v>9</v>
      </c>
      <c r="U22" s="20">
        <v>0.13</v>
      </c>
      <c r="V22" s="21">
        <f>_xlfn.XLOOKUP(D22,'[4]Gen. Real'!$A$2:$A$1168,'[4]Gen. Real'!$C$2:$C$1168,"-",0)</f>
        <v>24.031590000000001</v>
      </c>
      <c r="W22" s="22"/>
      <c r="X22" s="22">
        <f>_xlfn.XLOOKUP(D22,[4]Vertimiento!$J$2:$J$119,[4]Vertimiento!$K$2:$K$119,"-",0)</f>
        <v>1.8947276166666671</v>
      </c>
      <c r="Y22" s="23">
        <f t="shared" si="0"/>
        <v>7.3081246811874515E-2</v>
      </c>
      <c r="Z22" s="19" t="str">
        <f>_xlfn.XLOOKUP(D22,[4]Cmg!$I$4:$I$99,[4]Cmg!$M$4:$M$99,"----",0,1)</f>
        <v>----</v>
      </c>
      <c r="AA22" s="19" t="str">
        <f>_xlfn.XLOOKUP(D22,[4]Cmg!$A$4:$A$101,[4]Cmg!$B$4:$B$101,"----",0,1)</f>
        <v>----</v>
      </c>
      <c r="AB22" s="19" t="str">
        <f>_xlfn.XLOOKUP(D22,[4]Cmg!$E$4:$E$101,[4]Cmg!$F$4:$F$101,"----",0,1)</f>
        <v>----</v>
      </c>
      <c r="AC22" s="19" t="str">
        <f>_xlfn.XLOOKUP(D22,[4]Cmg!$O$4:$O$101,[4]Cmg!$P$4:$P$101,"----",0,1)</f>
        <v>----</v>
      </c>
      <c r="AD22" s="24" t="str">
        <f>_xlfn.XLOOKUP(D22,[4]Cmg!$S$4:$S$101,[4]Cmg!$U$4:$U$101,"----",0,1)</f>
        <v>----</v>
      </c>
      <c r="AG22" s="25">
        <f>IFERROR(SUMIFS('[4]BD Unidades'!$AH:$AH,'[4]BD Unidades'!$A:$A,'BD Centrales 2024'!$A22),"-")</f>
        <v>9</v>
      </c>
      <c r="AH22" s="25">
        <f>SUMIFS('[4]BD Unidades'!$AJ$3:$AJ$1424,'[4]BD Unidades'!$A$3:$A$1424,$A22)</f>
        <v>7419.1142857142822</v>
      </c>
      <c r="AI22" s="25">
        <f>SUMIFS('[4]BD Unidades'!$AL$3:$AL$1424,'[4]BD Unidades'!$A$3:$A$1424,$A22)</f>
        <v>36.228571428571456</v>
      </c>
      <c r="AJ22" s="26">
        <f t="shared" si="1"/>
        <v>4.8594105090500831E-3</v>
      </c>
      <c r="AK22" s="27">
        <f>IFERROR(SUMIFS('[4]BD Unidades'!$AO$3:$AO$1424,'[4]BD Unidades'!$A$3:$A$1424,$A22),"-")</f>
        <v>0.35191596530650326</v>
      </c>
      <c r="AL22" s="27">
        <f>IFERROR(SUMIFS('[4]BD Unidades'!$AQ$3:$AQ$1424,'[4]BD Unidades'!$A$3:$A$1424,$A22),"-")</f>
        <v>0.33448613933484556</v>
      </c>
      <c r="AM22" s="27">
        <f>IFERROR(SUMIFS('[4]BD Unidades'!$AS$3:$AS$1424,'[4]BD Unidades'!$A$3:$A$1424,$A22),"-")</f>
        <v>0.31336414648985661</v>
      </c>
      <c r="AN22" s="27">
        <f>IFERROR(SUMIFS('[4]BD Unidades'!$AU$3:$AU$1424,'[4]BD Unidades'!$A$3:$A$1424,$A22),"-")</f>
        <v>0.25020857142857145</v>
      </c>
      <c r="AO22" s="27">
        <f>IFERROR(SUMIFS('[4]BD Unidades'!$AW$3:$AW$1424,'[4]BD Unidades'!$A$3:$A$1424,$A22),"-")</f>
        <v>0.28310657142857143</v>
      </c>
      <c r="AP22" s="27">
        <f>IFERROR(SUMIFS('[4]BD Unidades'!$AY$3:$AY$1424,'[4]BD Unidades'!$A$3:$A$1424,$A22),"-")</f>
        <v>0.24548228571428568</v>
      </c>
      <c r="AQ22" s="25">
        <f>IFERROR(SUMIFS('[4]BD Unidades'!$AZ$3:$AZ$1424,'[4]BD Unidades'!$A$3:$A$1424,$A22),"-")</f>
        <v>2.2806630000000001</v>
      </c>
      <c r="AR22" s="25">
        <f>IFERROR(SUMIFS('[4]BD Unidades'!$BA$3:$BA$1424,'[4]BD Unidades'!$A$3:$A$1424,$A22),"-")</f>
        <v>8.9989537704503402</v>
      </c>
      <c r="AS22" s="28">
        <f>SUMIFS('[4]BD Unidades'!$BC$3:$BC$1424,'[4]BD Unidades'!$A$3:$A$1424,$A22)</f>
        <v>5.4453548556247712E-4</v>
      </c>
      <c r="AT22" s="28">
        <f>SUMIFS('[4]BD Unidades'!$BE$3:$BE$1424,'[4]BD Unidades'!$A$3:$A$1424,$A22)</f>
        <v>0.85364786625032574</v>
      </c>
      <c r="AU22" s="29">
        <f t="shared" si="2"/>
        <v>0.85318302469497775</v>
      </c>
      <c r="AV22" s="30">
        <f t="shared" si="3"/>
        <v>2.3E-2</v>
      </c>
      <c r="AW22" s="25">
        <f>IFERROR(SUMIFS('[4]BD Unidades'!$BI$3:$BI$1424,'[4]BD Unidades'!$A$3:$A$1424,$A22),"-")</f>
        <v>2.269920643076214</v>
      </c>
      <c r="AX22" s="25">
        <f>IFERROR(SUMIFS('[4]BD Unidades'!$BJ$3:$BJ$1424,'[4]BD Unidades'!$A$3:$A$1424,$A22),"-")</f>
        <v>1.4587485057831293</v>
      </c>
    </row>
    <row r="23" spans="1:50" ht="14.4" x14ac:dyDescent="0.3">
      <c r="A23" s="7">
        <v>365</v>
      </c>
      <c r="B23" s="7" t="s">
        <v>4078</v>
      </c>
      <c r="D23" s="8" t="s">
        <v>4079</v>
      </c>
      <c r="E23" s="19" t="s">
        <v>64</v>
      </c>
      <c r="F23" s="19" t="s">
        <v>4080</v>
      </c>
      <c r="G23" s="19" t="s">
        <v>4081</v>
      </c>
      <c r="H23" s="19">
        <v>56</v>
      </c>
      <c r="I23" s="19">
        <v>2024</v>
      </c>
      <c r="J23" s="19" t="s">
        <v>211</v>
      </c>
      <c r="K23" s="19" t="s">
        <v>212</v>
      </c>
      <c r="L23" s="19" t="s">
        <v>47</v>
      </c>
      <c r="M23" s="19" t="s">
        <v>497</v>
      </c>
      <c r="N23" s="19" t="s">
        <v>579</v>
      </c>
      <c r="O23" s="19" t="s">
        <v>2882</v>
      </c>
      <c r="P23" s="19" t="s">
        <v>51</v>
      </c>
      <c r="Q23" s="9" t="s">
        <v>4082</v>
      </c>
      <c r="R23" s="20">
        <v>193.2</v>
      </c>
      <c r="S23" s="20">
        <v>1.9669000000000001</v>
      </c>
      <c r="T23" s="20">
        <v>189.4</v>
      </c>
      <c r="U23" s="20">
        <v>2.3199999999999998</v>
      </c>
      <c r="V23" s="21">
        <f>_xlfn.XLOOKUP(D23,'[4]Gen. Real'!$A$2:$A$1168,'[4]Gen. Real'!$C$2:$C$1168,"-",0)</f>
        <v>470.38877000000025</v>
      </c>
      <c r="W23" s="22"/>
      <c r="X23" s="22">
        <f>_xlfn.XLOOKUP(D23,[4]Vertimiento!$J$2:$J$119,[4]Vertimiento!$K$2:$K$119,"-",0)</f>
        <v>77.240120181666654</v>
      </c>
      <c r="Y23" s="23">
        <f t="shared" si="0"/>
        <v>0.14104464093565902</v>
      </c>
      <c r="Z23" s="19" t="str">
        <f>_xlfn.XLOOKUP(D23,[4]Cmg!$I$4:$I$99,[4]Cmg!$M$4:$M$99,"----",0,1)</f>
        <v>----</v>
      </c>
      <c r="AA23" s="19" t="str">
        <f>_xlfn.XLOOKUP(D23,[4]Cmg!$A$4:$A$101,[4]Cmg!$B$4:$B$101,"----",0,1)</f>
        <v>----</v>
      </c>
      <c r="AB23" s="19" t="str">
        <f>_xlfn.XLOOKUP(D23,[4]Cmg!$E$4:$E$101,[4]Cmg!$F$4:$F$101,"----",0,1)</f>
        <v>----</v>
      </c>
      <c r="AC23" s="19" t="str">
        <f>_xlfn.XLOOKUP(D23,[4]Cmg!$O$4:$O$101,[4]Cmg!$P$4:$P$101,"----",0,1)</f>
        <v>----</v>
      </c>
      <c r="AD23" s="24" t="str">
        <f>_xlfn.XLOOKUP(D23,[4]Cmg!$S$4:$S$101,[4]Cmg!$U$4:$U$101,"----",0,1)</f>
        <v>----</v>
      </c>
      <c r="AG23" s="25">
        <f>IFERROR(SUMIFS('[4]BD Unidades'!$AH:$AH,'[4]BD Unidades'!$A:$A,'BD Centrales 2024'!$A23),"-")</f>
        <v>193.2</v>
      </c>
      <c r="AH23" s="25">
        <f>SUMIFS('[4]BD Unidades'!$AJ$3:$AJ$1424,'[4]BD Unidades'!$A$3:$A$1424,$A23)</f>
        <v>104</v>
      </c>
      <c r="AI23" s="25">
        <f>SUMIFS('[4]BD Unidades'!$AL$3:$AL$1424,'[4]BD Unidades'!$A$3:$A$1424,$A23)</f>
        <v>8627.35</v>
      </c>
      <c r="AJ23" s="26">
        <f t="shared" si="1"/>
        <v>0.98808889805127498</v>
      </c>
      <c r="AK23" s="27">
        <f>IFERROR(SUMIFS('[4]BD Unidades'!$AO$3:$AO$1424,'[4]BD Unidades'!$A$3:$A$1424,$A23),"-")</f>
        <v>0.31631923153862584</v>
      </c>
      <c r="AL23" s="27">
        <f>IFERROR(SUMIFS('[4]BD Unidades'!$AQ$3:$AQ$1424,'[4]BD Unidades'!$A$3:$A$1424,$A23),"-")</f>
        <v>0.31250853423767821</v>
      </c>
      <c r="AM23" s="27">
        <f>IFERROR(SUMIFS('[4]BD Unidades'!$AS$3:$AS$1424,'[4]BD Unidades'!$A$3:$A$1424,$A23),"-")</f>
        <v>0.28383229255388009</v>
      </c>
      <c r="AN23" s="27">
        <f>IFERROR(SUMIFS('[4]BD Unidades'!$AU$3:$AU$1424,'[4]BD Unidades'!$A$3:$A$1424,$A23),"-")</f>
        <v>0.31526199999999999</v>
      </c>
      <c r="AO23" s="27">
        <f>IFERROR(SUMIFS('[4]BD Unidades'!$AW$3:$AW$1424,'[4]BD Unidades'!$A$3:$A$1424,$A23),"-")</f>
        <v>0.32459900000000003</v>
      </c>
      <c r="AP23" s="27">
        <f>IFERROR(SUMIFS('[4]BD Unidades'!$AY$3:$AY$1424,'[4]BD Unidades'!$A$3:$A$1424,$A23),"-")</f>
        <v>0.261075</v>
      </c>
      <c r="AQ23" s="25">
        <f>IFERROR(SUMIFS('[4]BD Unidades'!$AZ$3:$AZ$1424,'[4]BD Unidades'!$A$3:$A$1424,$A23),"-")</f>
        <v>54.836398921409632</v>
      </c>
      <c r="AR23" s="25">
        <f>IFERROR(SUMIFS('[4]BD Unidades'!$BA$3:$BA$1424,'[4]BD Unidades'!$A$3:$A$1424,$A23),"-")</f>
        <v>192.946808626387</v>
      </c>
      <c r="AS23" s="28">
        <f>SUMIFS('[4]BD Unidades'!$BC$3:$BC$1424,'[4]BD Unidades'!$A$3:$A$1424,$A23)</f>
        <v>1.84929047914574E-3</v>
      </c>
      <c r="AT23" s="28">
        <f>SUMIFS('[4]BD Unidades'!$BE$3:$BE$1424,'[4]BD Unidades'!$A$3:$A$1424,$A23)</f>
        <v>0.99487704918032793</v>
      </c>
      <c r="AU23" s="29">
        <f t="shared" si="2"/>
        <v>0.99303723252535814</v>
      </c>
      <c r="AV23" s="30">
        <f t="shared" si="3"/>
        <v>1.9669000000000002E-2</v>
      </c>
      <c r="AW23" s="25">
        <f>IFERROR(SUMIFS('[4]BD Unidades'!$BI$3:$BI$1424,'[4]BD Unidades'!$A$3:$A$1424,$A23),"-")</f>
        <v>53.665389127835155</v>
      </c>
      <c r="AX23" s="25">
        <f>IFERROR(SUMIFS('[4]BD Unidades'!$BJ$3:$BJ$1424,'[4]BD Unidades'!$A$3:$A$1424,$A23),"-")</f>
        <v>34.487684158159922</v>
      </c>
    </row>
    <row r="24" spans="1:50" ht="14.4" x14ac:dyDescent="0.3">
      <c r="A24" s="7">
        <v>366</v>
      </c>
      <c r="B24" s="7" t="s">
        <v>4094</v>
      </c>
      <c r="D24" s="8" t="s">
        <v>4095</v>
      </c>
      <c r="E24" s="19" t="s">
        <v>4096</v>
      </c>
      <c r="F24" s="19" t="s">
        <v>4096</v>
      </c>
      <c r="G24" s="19" t="s">
        <v>4090</v>
      </c>
      <c r="H24" s="19">
        <v>13</v>
      </c>
      <c r="I24" s="19">
        <v>2024</v>
      </c>
      <c r="J24" s="19" t="s">
        <v>211</v>
      </c>
      <c r="K24" s="19" t="s">
        <v>212</v>
      </c>
      <c r="L24" s="19" t="s">
        <v>47</v>
      </c>
      <c r="M24" s="19" t="s">
        <v>82</v>
      </c>
      <c r="N24" s="19" t="s">
        <v>4091</v>
      </c>
      <c r="O24" s="19" t="s">
        <v>4092</v>
      </c>
      <c r="P24" s="19" t="s">
        <v>51</v>
      </c>
      <c r="Q24" s="9" t="s">
        <v>4097</v>
      </c>
      <c r="R24" s="20">
        <v>65</v>
      </c>
      <c r="S24" s="20">
        <v>0.01</v>
      </c>
      <c r="T24" s="20">
        <v>64.993499999999997</v>
      </c>
      <c r="U24" s="20">
        <v>0.3</v>
      </c>
      <c r="V24" s="21">
        <f>_xlfn.XLOOKUP(D24,'[4]Gen. Real'!$A$2:$A$1168,'[4]Gen. Real'!$C$2:$C$1168,"-",0)</f>
        <v>117.89352999999988</v>
      </c>
      <c r="W24" s="22"/>
      <c r="X24" s="22">
        <f>_xlfn.XLOOKUP(D24,[4]Vertimiento!$J$2:$J$119,[4]Vertimiento!$K$2:$K$119,"-",0)</f>
        <v>10.360761699999999</v>
      </c>
      <c r="Y24" s="23">
        <f t="shared" si="0"/>
        <v>8.0782962992263035E-2</v>
      </c>
      <c r="Z24" s="19" t="str">
        <f>_xlfn.XLOOKUP(D24,[4]Cmg!$I$4:$I$99,[4]Cmg!$M$4:$M$99,"----",0,1)</f>
        <v>----</v>
      </c>
      <c r="AA24" s="19" t="str">
        <f>_xlfn.XLOOKUP(D24,[4]Cmg!$A$4:$A$101,[4]Cmg!$B$4:$B$101,"----",0,1)</f>
        <v>----</v>
      </c>
      <c r="AB24" s="19" t="str">
        <f>_xlfn.XLOOKUP(D24,[4]Cmg!$E$4:$E$101,[4]Cmg!$F$4:$F$101,"----",0,1)</f>
        <v>----</v>
      </c>
      <c r="AC24" s="19" t="str">
        <f>_xlfn.XLOOKUP(D24,[4]Cmg!$O$4:$O$101,[4]Cmg!$P$4:$P$101,"----",0,1)</f>
        <v>----</v>
      </c>
      <c r="AD24" s="24" t="str">
        <f>_xlfn.XLOOKUP(D24,[4]Cmg!$S$4:$S$101,[4]Cmg!$U$4:$U$101,"----",0,1)</f>
        <v>----</v>
      </c>
      <c r="AG24" s="25">
        <f>IFERROR(SUMIFS('[4]BD Unidades'!$AH:$AH,'[4]BD Unidades'!$A:$A,'BD Centrales 2024'!$A24),"-")</f>
        <v>64.136748633879776</v>
      </c>
      <c r="AH24" s="25">
        <f>SUMIFS('[4]BD Unidades'!$AJ$3:$AJ$1424,'[4]BD Unidades'!$A$3:$A$1424,$A24)</f>
        <v>7360.4579999999996</v>
      </c>
      <c r="AI24" s="25">
        <f>SUMIFS('[4]BD Unidades'!$AL$3:$AL$1424,'[4]BD Unidades'!$A$3:$A$1424,$A24)</f>
        <v>760.08880769230768</v>
      </c>
      <c r="AJ24" s="26">
        <f t="shared" si="1"/>
        <v>9.3600692871113361E-2</v>
      </c>
      <c r="AK24" s="27">
        <f>IFERROR(SUMIFS('[4]BD Unidades'!$AO$3:$AO$1424,'[4]BD Unidades'!$A$3:$A$1424,$A24),"-")</f>
        <v>0.23766349190255606</v>
      </c>
      <c r="AL24" s="27">
        <f>IFERROR(SUMIFS('[4]BD Unidades'!$AQ$3:$AQ$1424,'[4]BD Unidades'!$A$3:$A$1424,$A24),"-")</f>
        <v>0.27124982262359776</v>
      </c>
      <c r="AM24" s="27">
        <f>IFERROR(SUMIFS('[4]BD Unidades'!$AS$3:$AS$1424,'[4]BD Unidades'!$A$3:$A$1424,$A24),"-")</f>
        <v>0.23653620736916578</v>
      </c>
      <c r="AN24" s="27">
        <f>IFERROR(SUMIFS('[4]BD Unidades'!$AU$3:$AU$1424,'[4]BD Unidades'!$A$3:$A$1424,$A24),"-")</f>
        <v>0.22040293153846152</v>
      </c>
      <c r="AO24" s="27">
        <f>IFERROR(SUMIFS('[4]BD Unidades'!$AW$3:$AW$1424,'[4]BD Unidades'!$A$3:$A$1424,$A24),"-")</f>
        <v>0.21408710076923076</v>
      </c>
      <c r="AP24" s="27">
        <f>IFERROR(SUMIFS('[4]BD Unidades'!$AY$3:$AY$1424,'[4]BD Unidades'!$A$3:$A$1424,$A24),"-")</f>
        <v>0.21222309230769229</v>
      </c>
      <c r="AQ24" s="25">
        <f>IFERROR(SUMIFS('[4]BD Unidades'!$AZ$3:$AZ$1424,'[4]BD Unidades'!$A$3:$A$1424,$A24),"-")</f>
        <v>15.174818828507174</v>
      </c>
      <c r="AR24" s="25">
        <f>IFERROR(SUMIFS('[4]BD Unidades'!$BA$3:$BA$1424,'[4]BD Unidades'!$A$3:$A$1424,$A24),"-")</f>
        <v>64.131382147862197</v>
      </c>
      <c r="AS24" s="28">
        <f>SUMIFS('[4]BD Unidades'!$BC$3:$BC$1424,'[4]BD Unidades'!$A$3:$A$1424,$A24)</f>
        <v>8.2958015983596229E-4</v>
      </c>
      <c r="AT24" s="28">
        <f>SUMIFS('[4]BD Unidades'!$BE$3:$BE$1424,'[4]BD Unidades'!$A$3:$A$1424,$A24)</f>
        <v>0.9306105287585823</v>
      </c>
      <c r="AU24" s="29">
        <f t="shared" si="2"/>
        <v>0.92983851272738982</v>
      </c>
      <c r="AV24" s="30">
        <f t="shared" si="3"/>
        <v>1E-4</v>
      </c>
      <c r="AW24" s="25">
        <f>IFERROR(SUMIFS('[4]BD Unidades'!$BI$3:$BI$1424,'[4]BD Unidades'!$A$3:$A$1424,$A24),"-")</f>
        <v>15.035974360617057</v>
      </c>
      <c r="AX24" s="25">
        <f>IFERROR(SUMIFS('[4]BD Unidades'!$BJ$3:$BJ$1424,'[4]BD Unidades'!$A$3:$A$1424,$A24),"-")</f>
        <v>9.0990002451300338</v>
      </c>
    </row>
    <row r="25" spans="1:50" ht="14.4" x14ac:dyDescent="0.3">
      <c r="A25" s="7">
        <v>406</v>
      </c>
      <c r="B25" s="7" t="s">
        <v>4186</v>
      </c>
      <c r="D25" s="8" t="s">
        <v>4187</v>
      </c>
      <c r="E25" s="19" t="s">
        <v>584</v>
      </c>
      <c r="F25" s="19" t="s">
        <v>584</v>
      </c>
      <c r="G25" s="19" t="s">
        <v>4188</v>
      </c>
      <c r="H25" s="19">
        <v>45</v>
      </c>
      <c r="I25" s="19">
        <v>2024</v>
      </c>
      <c r="J25" s="19" t="s">
        <v>211</v>
      </c>
      <c r="K25" s="19" t="s">
        <v>212</v>
      </c>
      <c r="L25" s="19" t="s">
        <v>47</v>
      </c>
      <c r="M25" s="19" t="s">
        <v>48</v>
      </c>
      <c r="N25" s="19" t="s">
        <v>59</v>
      </c>
      <c r="O25" s="19" t="s">
        <v>807</v>
      </c>
      <c r="P25" s="19" t="s">
        <v>51</v>
      </c>
      <c r="Q25" s="9" t="s">
        <v>4190</v>
      </c>
      <c r="R25" s="20">
        <v>90</v>
      </c>
      <c r="S25" s="20">
        <v>1.2222</v>
      </c>
      <c r="T25" s="20">
        <v>88.9</v>
      </c>
      <c r="U25" s="20">
        <v>1.1100000000000001</v>
      </c>
      <c r="V25" s="21">
        <f>_xlfn.XLOOKUP(D25,'[4]Gen. Real'!$A$2:$A$1168,'[4]Gen. Real'!$C$2:$C$1168,"-",0)</f>
        <v>158.89257999999998</v>
      </c>
      <c r="W25" s="22"/>
      <c r="X25" s="22">
        <f>_xlfn.XLOOKUP(D25,[4]Vertimiento!$J$2:$J$119,[4]Vertimiento!$K$2:$K$119,"-",0)</f>
        <v>60.043391616833333</v>
      </c>
      <c r="Y25" s="23">
        <f t="shared" si="0"/>
        <v>0.27425091990784023</v>
      </c>
      <c r="Z25" s="19" t="str">
        <f>_xlfn.XLOOKUP(D25,[4]Cmg!$I$4:$I$99,[4]Cmg!$M$4:$M$99,"----",0,1)</f>
        <v>----</v>
      </c>
      <c r="AA25" s="19" t="str">
        <f>_xlfn.XLOOKUP(D25,[4]Cmg!$A$4:$A$101,[4]Cmg!$B$4:$B$101,"----",0,1)</f>
        <v>----</v>
      </c>
      <c r="AB25" s="19" t="str">
        <f>_xlfn.XLOOKUP(D25,[4]Cmg!$E$4:$E$101,[4]Cmg!$F$4:$F$101,"----",0,1)</f>
        <v>----</v>
      </c>
      <c r="AC25" s="19" t="str">
        <f>_xlfn.XLOOKUP(D25,[4]Cmg!$O$4:$O$101,[4]Cmg!$P$4:$P$101,"----",0,1)</f>
        <v>----</v>
      </c>
      <c r="AD25" s="24" t="str">
        <f>_xlfn.XLOOKUP(D25,[4]Cmg!$S$4:$S$101,[4]Cmg!$U$4:$U$101,"----",0,1)</f>
        <v>----</v>
      </c>
      <c r="AG25" s="25">
        <f>IFERROR(SUMIFS('[4]BD Unidades'!$AH:$AH,'[4]BD Unidades'!$A:$A,'BD Centrales 2024'!$A25),"-")</f>
        <v>90</v>
      </c>
      <c r="AH25" s="25">
        <f>SUMIFS('[4]BD Unidades'!$AJ$3:$AJ$1424,'[4]BD Unidades'!$A$3:$A$1424,$A25)</f>
        <v>7899.95</v>
      </c>
      <c r="AI25" s="25">
        <f>SUMIFS('[4]BD Unidades'!$AL$3:$AL$1424,'[4]BD Unidades'!$A$3:$A$1424,$A25)</f>
        <v>833.95</v>
      </c>
      <c r="AJ25" s="26">
        <f t="shared" si="1"/>
        <v>9.5484262471519032E-2</v>
      </c>
      <c r="AK25" s="27">
        <f>IFERROR(SUMIFS('[4]BD Unidades'!$AO$3:$AO$1424,'[4]BD Unidades'!$A$3:$A$1424,$A25),"-")</f>
        <v>0.31400946809076247</v>
      </c>
      <c r="AL25" s="27">
        <f>IFERROR(SUMIFS('[4]BD Unidades'!$AQ$3:$AQ$1424,'[4]BD Unidades'!$A$3:$A$1424,$A25),"-")</f>
        <v>0.28371405541800404</v>
      </c>
      <c r="AM25" s="27">
        <f>IFERROR(SUMIFS('[4]BD Unidades'!$AS$3:$AS$1424,'[4]BD Unidades'!$A$3:$A$1424,$A25),"-")</f>
        <v>0.25312953231368024</v>
      </c>
      <c r="AN25" s="27">
        <f>IFERROR(SUMIFS('[4]BD Unidades'!$AU$3:$AU$1424,'[4]BD Unidades'!$A$3:$A$1424,$A25),"-")</f>
        <v>0.22695599999999999</v>
      </c>
      <c r="AO25" s="27">
        <f>IFERROR(SUMIFS('[4]BD Unidades'!$AW$3:$AW$1424,'[4]BD Unidades'!$A$3:$A$1424,$A25),"-")</f>
        <v>0.281752</v>
      </c>
      <c r="AP25" s="27">
        <f>IFERROR(SUMIFS('[4]BD Unidades'!$AY$3:$AY$1424,'[4]BD Unidades'!$A$3:$A$1424,$A25),"-")</f>
        <v>0.28733399999999998</v>
      </c>
      <c r="AQ25" s="25">
        <f>IFERROR(SUMIFS('[4]BD Unidades'!$AZ$3:$AZ$1424,'[4]BD Unidades'!$A$3:$A$1424,$A25),"-")</f>
        <v>20.42604</v>
      </c>
      <c r="AR25" s="25">
        <f>IFERROR(SUMIFS('[4]BD Unidades'!$BA$3:$BA$1424,'[4]BD Unidades'!$A$3:$A$1424,$A25),"-")</f>
        <v>89.918440406538494</v>
      </c>
      <c r="AS25" s="28">
        <f>SUMIFS('[4]BD Unidades'!$BC$3:$BC$1424,'[4]BD Unidades'!$A$3:$A$1424,$A25)</f>
        <v>1.8272547713285599E-4</v>
      </c>
      <c r="AT25" s="28">
        <f>SUMIFS('[4]BD Unidades'!$BE$3:$BE$1424,'[4]BD Unidades'!$A$3:$A$1424,$A25)</f>
        <v>0.99451275045537302</v>
      </c>
      <c r="AU25" s="29">
        <f t="shared" si="2"/>
        <v>0.99433102763853143</v>
      </c>
      <c r="AV25" s="30">
        <f t="shared" si="3"/>
        <v>1.2222E-2</v>
      </c>
      <c r="AW25" s="25">
        <f>IFERROR(SUMIFS('[4]BD Unidades'!$BI$3:$BI$1424,'[4]BD Unidades'!$A$3:$A$1424,$A25),"-")</f>
        <v>20.062009011806136</v>
      </c>
      <c r="AX25" s="25">
        <f>IFERROR(SUMIFS('[4]BD Unidades'!$BJ$3:$BJ$1424,'[4]BD Unidades'!$A$3:$A$1424,$A25),"-")</f>
        <v>12.892708720124746</v>
      </c>
    </row>
    <row r="26" spans="1:50" ht="14.4" x14ac:dyDescent="0.3">
      <c r="A26" s="7">
        <v>414</v>
      </c>
      <c r="B26" s="7" t="s">
        <v>287</v>
      </c>
      <c r="D26" s="8" t="s">
        <v>288</v>
      </c>
      <c r="E26" s="19" t="s">
        <v>289</v>
      </c>
      <c r="F26" s="19" t="s">
        <v>289</v>
      </c>
      <c r="G26" s="19" t="s">
        <v>290</v>
      </c>
      <c r="H26" s="19">
        <v>4</v>
      </c>
      <c r="I26" s="19">
        <v>2024</v>
      </c>
      <c r="J26" s="19" t="s">
        <v>211</v>
      </c>
      <c r="K26" s="19" t="s">
        <v>212</v>
      </c>
      <c r="L26" s="19" t="s">
        <v>213</v>
      </c>
      <c r="M26" s="19" t="s">
        <v>68</v>
      </c>
      <c r="N26" s="19" t="s">
        <v>214</v>
      </c>
      <c r="O26" s="19" t="s">
        <v>214</v>
      </c>
      <c r="P26" s="19" t="s">
        <v>51</v>
      </c>
      <c r="Q26" s="9" t="s">
        <v>292</v>
      </c>
      <c r="R26" s="20">
        <v>8.4</v>
      </c>
      <c r="S26" s="20">
        <v>0.6</v>
      </c>
      <c r="T26" s="20">
        <v>8.3496000000000006</v>
      </c>
      <c r="U26" s="20" t="s">
        <v>397</v>
      </c>
      <c r="V26" s="21">
        <f>_xlfn.XLOOKUP(D26,'[4]Gen. Real'!$A$2:$A$1168,'[4]Gen. Real'!$C$2:$C$1168,"-",0)</f>
        <v>34.367229999999992</v>
      </c>
      <c r="W26" s="22"/>
      <c r="X26" s="22" t="str">
        <f>_xlfn.XLOOKUP(D26,[4]Vertimiento!$J$2:$J$119,[4]Vertimiento!$K$2:$K$119,"-",0)</f>
        <v>-</v>
      </c>
      <c r="Y26" s="23" t="str">
        <f t="shared" si="0"/>
        <v>-</v>
      </c>
      <c r="Z26" s="19" t="str">
        <f>_xlfn.XLOOKUP(D26,[4]Cmg!$I$4:$I$99,[4]Cmg!$M$4:$M$99,"----",0,1)</f>
        <v>----</v>
      </c>
      <c r="AA26" s="19" t="str">
        <f>_xlfn.XLOOKUP(D26,[4]Cmg!$A$4:$A$101,[4]Cmg!$B$4:$B$101,"----",0,1)</f>
        <v>----</v>
      </c>
      <c r="AB26" s="19" t="str">
        <f>_xlfn.XLOOKUP(D26,[4]Cmg!$E$4:$E$101,[4]Cmg!$F$4:$F$101,"----",0,1)</f>
        <v>----</v>
      </c>
      <c r="AC26" s="19" t="str">
        <f>_xlfn.XLOOKUP(D26,[4]Cmg!$O$4:$O$101,[4]Cmg!$P$4:$P$101,"----",0,1)</f>
        <v>----</v>
      </c>
      <c r="AD26" s="24" t="str">
        <f>_xlfn.XLOOKUP(D26,[4]Cmg!$S$4:$S$101,[4]Cmg!$U$4:$U$101,"----",0,1)</f>
        <v>----</v>
      </c>
      <c r="AG26" s="25">
        <f>IFERROR(SUMIFS('[4]BD Unidades'!$AH:$AH,'[4]BD Unidades'!$A:$A,'BD Centrales 2024'!$A26),"-")</f>
        <v>8.4</v>
      </c>
      <c r="AH26" s="25">
        <f>SUMIFS('[4]BD Unidades'!$AJ$3:$AJ$1424,'[4]BD Unidades'!$A$3:$A$1424,$A26)</f>
        <v>8679.35</v>
      </c>
      <c r="AI26" s="25">
        <f>SUMIFS('[4]BD Unidades'!$AL$3:$AL$1424,'[4]BD Unidades'!$A$3:$A$1424,$A26)</f>
        <v>1.6666666666666701E-2</v>
      </c>
      <c r="AJ26" s="26">
        <f t="shared" si="1"/>
        <v>1.920262999220377E-6</v>
      </c>
      <c r="AK26" s="27">
        <f>IFERROR(SUMIFS('[4]BD Unidades'!$AO$3:$AO$1424,'[4]BD Unidades'!$A$3:$A$1424,$A26),"-")</f>
        <v>0.49807921275868311</v>
      </c>
      <c r="AL26" s="27">
        <f>IFERROR(SUMIFS('[4]BD Unidades'!$AQ$3:$AQ$1424,'[4]BD Unidades'!$A$3:$A$1424,$A26),"-")</f>
        <v>0.4427958033897515</v>
      </c>
      <c r="AM26" s="27">
        <f>IFERROR(SUMIFS('[4]BD Unidades'!$AS$3:$AS$1424,'[4]BD Unidades'!$A$3:$A$1424,$A26),"-")</f>
        <v>0.35706075486374955</v>
      </c>
      <c r="AN26" s="27">
        <f>IFERROR(SUMIFS('[4]BD Unidades'!$AU$3:$AU$1424,'[4]BD Unidades'!$A$3:$A$1424,$A26),"-")</f>
        <v>0.43107499999999999</v>
      </c>
      <c r="AO26" s="27">
        <f>IFERROR(SUMIFS('[4]BD Unidades'!$AW$3:$AW$1424,'[4]BD Unidades'!$A$3:$A$1424,$A26),"-")</f>
        <v>0.469028</v>
      </c>
      <c r="AP26" s="27">
        <f>IFERROR(SUMIFS('[4]BD Unidades'!$AY$3:$AY$1424,'[4]BD Unidades'!$A$3:$A$1424,$A26),"-")</f>
        <v>0.461335</v>
      </c>
      <c r="AQ26" s="25">
        <f>IFERROR(SUMIFS('[4]BD Unidades'!$AZ$3:$AZ$1424,'[4]BD Unidades'!$A$3:$A$1424,$A26),"-")</f>
        <v>2.9993103408554962</v>
      </c>
      <c r="AR26" s="25">
        <f>IFERROR(SUMIFS('[4]BD Unidades'!$BA$3:$BA$1424,'[4]BD Unidades'!$A$3:$A$1424,$A26),"-")</f>
        <v>8.3999838697908196</v>
      </c>
      <c r="AS26" s="28">
        <f>SUMIFS('[4]BD Unidades'!$BC$3:$BC$1424,'[4]BD Unidades'!$A$3:$A$1424,$A26)</f>
        <v>1.72773529567668E-2</v>
      </c>
      <c r="AT26" s="28">
        <f>SUMIFS('[4]BD Unidades'!$BE$3:$BE$1424,'[4]BD Unidades'!$A$3:$A$1424,$A26)</f>
        <v>1</v>
      </c>
      <c r="AU26" s="29">
        <f t="shared" si="2"/>
        <v>0.9827226470432332</v>
      </c>
      <c r="AV26" s="30">
        <f t="shared" si="3"/>
        <v>6.0000000000000001E-3</v>
      </c>
      <c r="AW26" s="25">
        <f>IFERROR(SUMIFS('[4]BD Unidades'!$BI$3:$BI$1424,'[4]BD Unidades'!$A$3:$A$1424,$A26),"-")</f>
        <v>2.9298052562848396</v>
      </c>
      <c r="AX26" s="25">
        <f>IFERROR(SUMIFS('[4]BD Unidades'!$BJ$3:$BJ$1424,'[4]BD Unidades'!$A$3:$A$1424,$A26),"-")</f>
        <v>1.8828187024411192</v>
      </c>
    </row>
    <row r="27" spans="1:50" ht="14.4" x14ac:dyDescent="0.3">
      <c r="A27" s="7">
        <v>436</v>
      </c>
      <c r="B27" s="7" t="s">
        <v>206</v>
      </c>
      <c r="D27" s="8" t="s">
        <v>207</v>
      </c>
      <c r="E27" s="19" t="s">
        <v>208</v>
      </c>
      <c r="F27" s="19" t="s">
        <v>208</v>
      </c>
      <c r="G27" s="19" t="s">
        <v>209</v>
      </c>
      <c r="H27" s="19">
        <v>3</v>
      </c>
      <c r="I27" s="19">
        <v>2024</v>
      </c>
      <c r="J27" s="19" t="s">
        <v>211</v>
      </c>
      <c r="K27" s="19" t="s">
        <v>212</v>
      </c>
      <c r="L27" s="19" t="s">
        <v>213</v>
      </c>
      <c r="M27" s="19" t="s">
        <v>68</v>
      </c>
      <c r="N27" s="19" t="s">
        <v>214</v>
      </c>
      <c r="O27" s="19" t="s">
        <v>215</v>
      </c>
      <c r="P27" s="19" t="s">
        <v>51</v>
      </c>
      <c r="Q27" s="9" t="s">
        <v>216</v>
      </c>
      <c r="R27" s="20">
        <v>5.25</v>
      </c>
      <c r="S27" s="20">
        <v>1.9048</v>
      </c>
      <c r="T27" s="20">
        <v>5.15</v>
      </c>
      <c r="U27" s="20" t="s">
        <v>397</v>
      </c>
      <c r="V27" s="21">
        <f>_xlfn.XLOOKUP(D27,'[4]Gen. Real'!$A$2:$A$1168,'[4]Gen. Real'!$C$2:$C$1168,"-",0)</f>
        <v>1.3350599999999986</v>
      </c>
      <c r="W27" s="22"/>
      <c r="X27" s="22" t="str">
        <f>_xlfn.XLOOKUP(D27,[4]Vertimiento!$J$2:$J$119,[4]Vertimiento!$K$2:$K$119,"-",0)</f>
        <v>-</v>
      </c>
      <c r="Y27" s="23" t="str">
        <f t="shared" si="0"/>
        <v>-</v>
      </c>
      <c r="Z27" s="19" t="str">
        <f>_xlfn.XLOOKUP(D27,[4]Cmg!$I$4:$I$99,[4]Cmg!$M$4:$M$99,"----",0,1)</f>
        <v>----</v>
      </c>
      <c r="AA27" s="19" t="str">
        <f>_xlfn.XLOOKUP(D27,[4]Cmg!$A$4:$A$101,[4]Cmg!$B$4:$B$101,"----",0,1)</f>
        <v>----</v>
      </c>
      <c r="AB27" s="19" t="str">
        <f>_xlfn.XLOOKUP(D27,[4]Cmg!$E$4:$E$101,[4]Cmg!$F$4:$F$101,"----",0,1)</f>
        <v>----</v>
      </c>
      <c r="AC27" s="19" t="str">
        <f>_xlfn.XLOOKUP(D27,[4]Cmg!$O$4:$O$101,[4]Cmg!$P$4:$P$101,"----",0,1)</f>
        <v>----</v>
      </c>
      <c r="AD27" s="24" t="str">
        <f>_xlfn.XLOOKUP(D27,[4]Cmg!$S$4:$S$101,[4]Cmg!$U$4:$U$101,"----",0,1)</f>
        <v>----</v>
      </c>
      <c r="AG27" s="25">
        <f>IFERROR(SUMIFS('[4]BD Unidades'!$AH:$AH,'[4]BD Unidades'!$A:$A,'BD Centrales 2024'!$A27),"-")</f>
        <v>5.25</v>
      </c>
      <c r="AH27" s="25">
        <f>SUMIFS('[4]BD Unidades'!$AJ$3:$AJ$1424,'[4]BD Unidades'!$A$3:$A$1424,$A27)</f>
        <v>8250.3666666666704</v>
      </c>
      <c r="AI27" s="25">
        <f>SUMIFS('[4]BD Unidades'!$AL$3:$AL$1424,'[4]BD Unidades'!$A$3:$A$1424,$A27)</f>
        <v>10.716666666666701</v>
      </c>
      <c r="AJ27" s="26">
        <f t="shared" si="1"/>
        <v>1.2972471326399922E-3</v>
      </c>
      <c r="AK27" s="27">
        <f>IFERROR(SUMIFS('[4]BD Unidades'!$AO$3:$AO$1424,'[4]BD Unidades'!$A$3:$A$1424,$A27),"-")</f>
        <v>0.10264022975082961</v>
      </c>
      <c r="AL27" s="27">
        <f>IFERROR(SUMIFS('[4]BD Unidades'!$AQ$3:$AQ$1424,'[4]BD Unidades'!$A$3:$A$1424,$A27),"-")</f>
        <v>9.1130877175659916E-2</v>
      </c>
      <c r="AM27" s="27">
        <f>IFERROR(SUMIFS('[4]BD Unidades'!$AS$3:$AS$1424,'[4]BD Unidades'!$A$3:$A$1424,$A27),"-")</f>
        <v>8.6739917244991388E-2</v>
      </c>
      <c r="AN27" s="27">
        <f>IFERROR(SUMIFS('[4]BD Unidades'!$AU$3:$AU$1424,'[4]BD Unidades'!$A$3:$A$1424,$A27),"-")</f>
        <v>9.2841000000000007E-2</v>
      </c>
      <c r="AO27" s="27">
        <f>IFERROR(SUMIFS('[4]BD Unidades'!$AW$3:$AW$1424,'[4]BD Unidades'!$A$3:$A$1424,$A27),"-")</f>
        <v>3.0535E-2</v>
      </c>
      <c r="AP27" s="27">
        <f>IFERROR(SUMIFS('[4]BD Unidades'!$AY$3:$AY$1424,'[4]BD Unidades'!$A$3:$A$1424,$A27),"-")</f>
        <v>6.361E-2</v>
      </c>
      <c r="AQ27" s="25">
        <f>IFERROR(SUMIFS('[4]BD Unidades'!$AZ$3:$AZ$1424,'[4]BD Unidades'!$A$3:$A$1424,$A27),"-")</f>
        <v>0.18926775000000001</v>
      </c>
      <c r="AR27" s="25">
        <f>IFERROR(SUMIFS('[4]BD Unidades'!$BA$3:$BA$1424,'[4]BD Unidades'!$A$3:$A$1424,$A27),"-")</f>
        <v>5.2444497795890399</v>
      </c>
      <c r="AS27" s="28">
        <f>SUMIFS('[4]BD Unidades'!$BC$3:$BC$1424,'[4]BD Unidades'!$A$3:$A$1424,$A27)</f>
        <v>1.4672834741526201E-2</v>
      </c>
      <c r="AT27" s="28">
        <f>SUMIFS('[4]BD Unidades'!$BE$3:$BE$1424,'[4]BD Unidades'!$A$3:$A$1424,$A27)</f>
        <v>1</v>
      </c>
      <c r="AU27" s="29">
        <f t="shared" si="2"/>
        <v>0.98532716525847375</v>
      </c>
      <c r="AV27" s="30">
        <f t="shared" si="3"/>
        <v>1.9047999999999999E-2</v>
      </c>
      <c r="AW27" s="25">
        <f>IFERROR(SUMIFS('[4]BD Unidades'!$BI$3:$BI$1424,'[4]BD Unidades'!$A$3:$A$1424,$A27),"-")</f>
        <v>0.18293845261887612</v>
      </c>
      <c r="AX27" s="25">
        <f>IFERROR(SUMIFS('[4]BD Unidades'!$BJ$3:$BJ$1424,'[4]BD Unidades'!$A$3:$A$1424,$A27),"-")</f>
        <v>0.11756410745990264</v>
      </c>
    </row>
    <row r="28" spans="1:50" ht="14.4" x14ac:dyDescent="0.3">
      <c r="A28" s="7">
        <v>454</v>
      </c>
      <c r="B28" s="7" t="s">
        <v>4151</v>
      </c>
      <c r="D28" s="8" t="s">
        <v>4152</v>
      </c>
      <c r="E28" s="19" t="s">
        <v>584</v>
      </c>
      <c r="F28" s="19" t="s">
        <v>584</v>
      </c>
      <c r="G28" s="19" t="s">
        <v>4153</v>
      </c>
      <c r="H28" s="19">
        <v>56</v>
      </c>
      <c r="I28" s="19">
        <v>2024</v>
      </c>
      <c r="J28" s="19" t="s">
        <v>211</v>
      </c>
      <c r="K28" s="19" t="s">
        <v>212</v>
      </c>
      <c r="L28" s="19" t="s">
        <v>47</v>
      </c>
      <c r="M28" s="19" t="s">
        <v>48</v>
      </c>
      <c r="N28" s="19" t="s">
        <v>48</v>
      </c>
      <c r="O28" s="19" t="s">
        <v>933</v>
      </c>
      <c r="P28" s="19" t="s">
        <v>51</v>
      </c>
      <c r="Q28" s="9" t="s">
        <v>4155</v>
      </c>
      <c r="R28" s="20">
        <v>112</v>
      </c>
      <c r="S28" s="20">
        <v>1.2330000000000001</v>
      </c>
      <c r="T28" s="20">
        <v>110.619</v>
      </c>
      <c r="U28" s="20">
        <v>0.73</v>
      </c>
      <c r="V28" s="21">
        <f>_xlfn.XLOOKUP(D28,'[4]Gen. Real'!$A$2:$A$1168,'[4]Gen. Real'!$C$2:$C$1168,"-",0)</f>
        <v>275.98711999999995</v>
      </c>
      <c r="W28" s="22"/>
      <c r="X28" s="22">
        <f>_xlfn.XLOOKUP(D28,[4]Vertimiento!$J$2:$J$119,[4]Vertimiento!$K$2:$K$119,"-",0)</f>
        <v>49.40542542</v>
      </c>
      <c r="Y28" s="23">
        <f t="shared" si="0"/>
        <v>0.15183330446685564</v>
      </c>
      <c r="Z28" s="19" t="str">
        <f>_xlfn.XLOOKUP(D28,[4]Cmg!$I$4:$I$99,[4]Cmg!$M$4:$M$99,"----",0,1)</f>
        <v>----</v>
      </c>
      <c r="AA28" s="19" t="str">
        <f>_xlfn.XLOOKUP(D28,[4]Cmg!$A$4:$A$101,[4]Cmg!$B$4:$B$101,"----",0,1)</f>
        <v>----</v>
      </c>
      <c r="AB28" s="19" t="str">
        <f>_xlfn.XLOOKUP(D28,[4]Cmg!$E$4:$E$101,[4]Cmg!$F$4:$F$101,"----",0,1)</f>
        <v>----</v>
      </c>
      <c r="AC28" s="19" t="str">
        <f>_xlfn.XLOOKUP(D28,[4]Cmg!$O$4:$O$101,[4]Cmg!$P$4:$P$101,"----",0,1)</f>
        <v>----</v>
      </c>
      <c r="AD28" s="24" t="str">
        <f>_xlfn.XLOOKUP(D28,[4]Cmg!$S$4:$S$101,[4]Cmg!$U$4:$U$101,"----",0,1)</f>
        <v>----</v>
      </c>
      <c r="AG28" s="25">
        <f>IFERROR(SUMIFS('[4]BD Unidades'!$AH:$AH,'[4]BD Unidades'!$A:$A,'BD Centrales 2024'!$A28),"-")</f>
        <v>110</v>
      </c>
      <c r="AH28" s="25">
        <f>SUMIFS('[4]BD Unidades'!$AJ$3:$AJ$1424,'[4]BD Unidades'!$A$3:$A$1424,$A28)</f>
        <v>0</v>
      </c>
      <c r="AI28" s="25">
        <f>SUMIFS('[4]BD Unidades'!$AL$3:$AL$1424,'[4]BD Unidades'!$A$3:$A$1424,$A28)</f>
        <v>8641.5333333333292</v>
      </c>
      <c r="AJ28" s="26">
        <f t="shared" si="1"/>
        <v>1</v>
      </c>
      <c r="AK28" s="27">
        <f>IFERROR(SUMIFS('[4]BD Unidades'!$AO$3:$AO$1424,'[4]BD Unidades'!$A$3:$A$1424,$A28),"-")</f>
        <v>0.36007949834519898</v>
      </c>
      <c r="AL28" s="27">
        <f>IFERROR(SUMIFS('[4]BD Unidades'!$AQ$3:$AQ$1424,'[4]BD Unidades'!$A$3:$A$1424,$A28),"-")</f>
        <v>0.35941114710884309</v>
      </c>
      <c r="AM28" s="27">
        <f>IFERROR(SUMIFS('[4]BD Unidades'!$AS$3:$AS$1424,'[4]BD Unidades'!$A$3:$A$1424,$A28),"-")</f>
        <v>0.33812490973113568</v>
      </c>
      <c r="AN28" s="27">
        <f>IFERROR(SUMIFS('[4]BD Unidades'!$AU$3:$AU$1424,'[4]BD Unidades'!$A$3:$A$1424,$A28),"-")</f>
        <v>0.33630199999999999</v>
      </c>
      <c r="AO28" s="27">
        <f>IFERROR(SUMIFS('[4]BD Unidades'!$AW$3:$AW$1424,'[4]BD Unidades'!$A$3:$A$1424,$A28),"-")</f>
        <v>0.34110400000000002</v>
      </c>
      <c r="AP28" s="27">
        <f>IFERROR(SUMIFS('[4]BD Unidades'!$AY$3:$AY$1424,'[4]BD Unidades'!$A$3:$A$1424,$A28),"-")</f>
        <v>0.36064400000000002</v>
      </c>
      <c r="AQ28" s="25">
        <f>IFERROR(SUMIFS('[4]BD Unidades'!$AZ$3:$AZ$1424,'[4]BD Unidades'!$A$3:$A$1424,$A28),"-")</f>
        <v>36.993220000000001</v>
      </c>
      <c r="AR28" s="25">
        <f>IFERROR(SUMIFS('[4]BD Unidades'!$BA$3:$BA$1424,'[4]BD Unidades'!$A$3:$A$1424,$A28),"-")</f>
        <v>109.94577351241701</v>
      </c>
      <c r="AS28" s="28">
        <f>SUMIFS('[4]BD Unidades'!$BC$3:$BC$1424,'[4]BD Unidades'!$A$3:$A$1424,$A28)</f>
        <v>8.53336450844857E-4</v>
      </c>
      <c r="AT28" s="28">
        <f>SUMIFS('[4]BD Unidades'!$BE$3:$BE$1424,'[4]BD Unidades'!$A$3:$A$1424,$A28)</f>
        <v>0.98667653309046799</v>
      </c>
      <c r="AU28" s="29">
        <f t="shared" si="2"/>
        <v>0.98583456603958863</v>
      </c>
      <c r="AV28" s="30">
        <f t="shared" si="3"/>
        <v>1.2330000000000001E-2</v>
      </c>
      <c r="AW28" s="25">
        <f>IFERROR(SUMIFS('[4]BD Unidades'!$BI$3:$BI$1424,'[4]BD Unidades'!$A$3:$A$1424,$A28),"-")</f>
        <v>36.019529810940661</v>
      </c>
      <c r="AX28" s="25">
        <f>IFERROR(SUMIFS('[4]BD Unidades'!$BJ$3:$BJ$1424,'[4]BD Unidades'!$A$3:$A$1424,$A28),"-")</f>
        <v>23.147697013545503</v>
      </c>
    </row>
    <row r="29" spans="1:50" ht="14.4" x14ac:dyDescent="0.3">
      <c r="A29" s="7">
        <v>478</v>
      </c>
      <c r="B29" s="7" t="s">
        <v>3176</v>
      </c>
      <c r="D29" s="8" t="s">
        <v>3177</v>
      </c>
      <c r="E29" s="19" t="s">
        <v>3178</v>
      </c>
      <c r="F29" s="19" t="s">
        <v>3178</v>
      </c>
      <c r="G29" s="19" t="s">
        <v>3179</v>
      </c>
      <c r="H29" s="19" t="s">
        <v>397</v>
      </c>
      <c r="I29" s="19">
        <v>2024</v>
      </c>
      <c r="J29" s="19" t="s">
        <v>211</v>
      </c>
      <c r="K29" s="19" t="s">
        <v>212</v>
      </c>
      <c r="L29" s="19" t="s">
        <v>47</v>
      </c>
      <c r="M29" s="19" t="s">
        <v>497</v>
      </c>
      <c r="N29" s="19" t="s">
        <v>579</v>
      </c>
      <c r="O29" s="19" t="s">
        <v>2882</v>
      </c>
      <c r="P29" s="19" t="s">
        <v>51</v>
      </c>
      <c r="Q29" s="9" t="s">
        <v>1131</v>
      </c>
      <c r="R29" s="20">
        <v>190.22550000000001</v>
      </c>
      <c r="S29" s="20">
        <v>7.89</v>
      </c>
      <c r="T29" s="20">
        <v>175.19890000000001</v>
      </c>
      <c r="U29" s="20">
        <v>1.365</v>
      </c>
      <c r="V29" s="21">
        <f>_xlfn.XLOOKUP(D29,'[4]Gen. Real'!$A$2:$A$1168,'[4]Gen. Real'!$C$2:$C$1168,"-",0)</f>
        <v>363.77402000000041</v>
      </c>
      <c r="W29" s="22"/>
      <c r="X29" s="22">
        <f>_xlfn.XLOOKUP(D29,[4]Vertimiento!$J$2:$J$119,[4]Vertimiento!$K$2:$K$119,"-",0)</f>
        <v>28.678747653999999</v>
      </c>
      <c r="Y29" s="23">
        <f t="shared" si="0"/>
        <v>7.3075666724012375E-2</v>
      </c>
      <c r="Z29" s="19" t="str">
        <f>_xlfn.XLOOKUP(D29,[4]Cmg!$I$4:$I$99,[4]Cmg!$M$4:$M$99,"----",0,1)</f>
        <v>----</v>
      </c>
      <c r="AA29" s="19" t="str">
        <f>_xlfn.XLOOKUP(D29,[4]Cmg!$A$4:$A$101,[4]Cmg!$B$4:$B$101,"----",0,1)</f>
        <v>----</v>
      </c>
      <c r="AB29" s="19" t="str">
        <f>_xlfn.XLOOKUP(D29,[4]Cmg!$E$4:$E$101,[4]Cmg!$F$4:$F$101,"----",0,1)</f>
        <v>----</v>
      </c>
      <c r="AC29" s="19" t="str">
        <f>_xlfn.XLOOKUP(D29,[4]Cmg!$O$4:$O$101,[4]Cmg!$P$4:$P$101,"----",0,1)</f>
        <v>----</v>
      </c>
      <c r="AD29" s="24" t="str">
        <f>_xlfn.XLOOKUP(D29,[4]Cmg!$S$4:$S$101,[4]Cmg!$U$4:$U$101,"----",0,1)</f>
        <v>----</v>
      </c>
      <c r="AG29" s="25">
        <f>IFERROR(SUMIFS('[4]BD Unidades'!$AH:$AH,'[4]BD Unidades'!$A:$A,'BD Centrales 2024'!$A29),"-")</f>
        <v>190.22550000000001</v>
      </c>
      <c r="AH29" s="25">
        <f>SUMIFS('[4]BD Unidades'!$AJ$3:$AJ$1424,'[4]BD Unidades'!$A$3:$A$1424,$A29)</f>
        <v>8686.5666666666693</v>
      </c>
      <c r="AI29" s="25">
        <f>SUMIFS('[4]BD Unidades'!$AL$3:$AL$1424,'[4]BD Unidades'!$A$3:$A$1424,$A29)</f>
        <v>62.45</v>
      </c>
      <c r="AJ29" s="26">
        <f t="shared" si="1"/>
        <v>7.1379450262029423E-3</v>
      </c>
      <c r="AK29" s="27">
        <f>IFERROR(SUMIFS('[4]BD Unidades'!$AO$3:$AO$1424,'[4]BD Unidades'!$A$3:$A$1424,$A29),"-")</f>
        <v>0.31580780077528298</v>
      </c>
      <c r="AL29" s="27">
        <f>IFERROR(SUMIFS('[4]BD Unidades'!$AQ$3:$AQ$1424,'[4]BD Unidades'!$A$3:$A$1424,$A29),"-")</f>
        <v>0.29605618076081641</v>
      </c>
      <c r="AM29" s="27">
        <f>IFERROR(SUMIFS('[4]BD Unidades'!$AS$3:$AS$1424,'[4]BD Unidades'!$A$3:$A$1424,$A29),"-")</f>
        <v>0.21737163964436432</v>
      </c>
      <c r="AN29" s="27">
        <f>IFERROR(SUMIFS('[4]BD Unidades'!$AU$3:$AU$1424,'[4]BD Unidades'!$A$3:$A$1424,$A29),"-")</f>
        <v>0.22373100000000001</v>
      </c>
      <c r="AO29" s="27">
        <f>IFERROR(SUMIFS('[4]BD Unidades'!$AW$3:$AW$1424,'[4]BD Unidades'!$A$3:$A$1424,$A29),"-")</f>
        <v>0.23654800000000001</v>
      </c>
      <c r="AP29" s="27">
        <f>IFERROR(SUMIFS('[4]BD Unidades'!$AY$3:$AY$1424,'[4]BD Unidades'!$A$3:$A$1424,$A29),"-")</f>
        <v>0.19276700000000002</v>
      </c>
      <c r="AQ29" s="25">
        <f>IFERROR(SUMIFS('[4]BD Unidades'!$AZ$3:$AZ$1424,'[4]BD Unidades'!$A$3:$A$1424,$A29),"-")</f>
        <v>41.349628837169028</v>
      </c>
      <c r="AR29" s="25">
        <f>IFERROR(SUMIFS('[4]BD Unidades'!$BA$3:$BA$1424,'[4]BD Unidades'!$A$3:$A$1424,$A29),"-")</f>
        <v>189.731786287029</v>
      </c>
      <c r="AS29" s="28">
        <f>SUMIFS('[4]BD Unidades'!$BC$3:$BC$1424,'[4]BD Unidades'!$A$3:$A$1424,$A29)</f>
        <v>2.6048695256900099E-3</v>
      </c>
      <c r="AT29" s="28">
        <f>SUMIFS('[4]BD Unidades'!$BE$3:$BE$1424,'[4]BD Unidades'!$A$3:$A$1424,$A29)</f>
        <v>0.99807414996964205</v>
      </c>
      <c r="AU29" s="29">
        <f t="shared" si="2"/>
        <v>0.99547429703200707</v>
      </c>
      <c r="AV29" s="30">
        <f t="shared" si="3"/>
        <v>7.8899999999999998E-2</v>
      </c>
      <c r="AW29" s="25">
        <f>IFERROR(SUMIFS('[4]BD Unidades'!$BI$3:$BI$1424,'[4]BD Unidades'!$A$3:$A$1424,$A29),"-")</f>
        <v>37.994627261083657</v>
      </c>
      <c r="AX29" s="25">
        <f>IFERROR(SUMIFS('[4]BD Unidades'!$BJ$3:$BJ$1424,'[4]BD Unidades'!$A$3:$A$1424,$A29),"-")</f>
        <v>24.416979471925892</v>
      </c>
    </row>
    <row r="30" spans="1:50" ht="14.4" x14ac:dyDescent="0.3">
      <c r="A30" s="7">
        <v>512</v>
      </c>
      <c r="B30" s="7" t="s">
        <v>2956</v>
      </c>
      <c r="D30" s="8" t="s">
        <v>2957</v>
      </c>
      <c r="E30" s="19" t="s">
        <v>444</v>
      </c>
      <c r="F30" s="19" t="s">
        <v>2958</v>
      </c>
      <c r="G30" s="19" t="s">
        <v>2959</v>
      </c>
      <c r="H30" s="19">
        <v>43</v>
      </c>
      <c r="I30" s="19">
        <v>2024</v>
      </c>
      <c r="J30" s="19" t="s">
        <v>211</v>
      </c>
      <c r="K30" s="19" t="s">
        <v>212</v>
      </c>
      <c r="L30" s="19" t="s">
        <v>47</v>
      </c>
      <c r="M30" s="19" t="s">
        <v>82</v>
      </c>
      <c r="N30" s="19" t="s">
        <v>83</v>
      </c>
      <c r="O30" s="19" t="s">
        <v>83</v>
      </c>
      <c r="P30" s="19" t="s">
        <v>51</v>
      </c>
      <c r="Q30" s="9" t="s">
        <v>2035</v>
      </c>
      <c r="R30" s="20">
        <v>129.07</v>
      </c>
      <c r="S30" s="20">
        <v>1.9039999999999999</v>
      </c>
      <c r="T30" s="20">
        <v>126.6</v>
      </c>
      <c r="U30" s="20">
        <v>0.3</v>
      </c>
      <c r="V30" s="21">
        <f>_xlfn.XLOOKUP(D30,'[4]Gen. Real'!$A$2:$A$1168,'[4]Gen. Real'!$C$2:$C$1168,"-",0)</f>
        <v>263.96966000000009</v>
      </c>
      <c r="W30" s="22"/>
      <c r="X30" s="22">
        <f>_xlfn.XLOOKUP(D30,[4]Vertimiento!$J$2:$J$119,[4]Vertimiento!$K$2:$K$119,"-",0)</f>
        <v>26.100169742592591</v>
      </c>
      <c r="Y30" s="23">
        <f t="shared" si="0"/>
        <v>8.9978919095977078E-2</v>
      </c>
      <c r="Z30" s="19" t="str">
        <f>_xlfn.XLOOKUP(D30,[4]Cmg!$I$4:$I$99,[4]Cmg!$M$4:$M$99,"----",0,1)</f>
        <v>----</v>
      </c>
      <c r="AA30" s="19" t="str">
        <f>_xlfn.XLOOKUP(D30,[4]Cmg!$A$4:$A$101,[4]Cmg!$B$4:$B$101,"----",0,1)</f>
        <v>----</v>
      </c>
      <c r="AB30" s="19" t="str">
        <f>_xlfn.XLOOKUP(D30,[4]Cmg!$E$4:$E$101,[4]Cmg!$F$4:$F$101,"----",0,1)</f>
        <v>----</v>
      </c>
      <c r="AC30" s="19" t="str">
        <f>_xlfn.XLOOKUP(D30,[4]Cmg!$O$4:$O$101,[4]Cmg!$P$4:$P$101,"----",0,1)</f>
        <v>----</v>
      </c>
      <c r="AD30" s="24" t="str">
        <f>_xlfn.XLOOKUP(D30,[4]Cmg!$S$4:$S$101,[4]Cmg!$U$4:$U$101,"----",0,1)</f>
        <v>----</v>
      </c>
      <c r="AG30" s="25">
        <f>IFERROR(SUMIFS('[4]BD Unidades'!$AH:$AH,'[4]BD Unidades'!$A:$A,'BD Centrales 2024'!$A30),"-")</f>
        <v>129.07</v>
      </c>
      <c r="AH30" s="25">
        <f>SUMIFS('[4]BD Unidades'!$AJ$3:$AJ$1424,'[4]BD Unidades'!$A$3:$A$1424,$A30)</f>
        <v>8675.35</v>
      </c>
      <c r="AI30" s="25">
        <f>SUMIFS('[4]BD Unidades'!$AL$3:$AL$1424,'[4]BD Unidades'!$A$3:$A$1424,$A30)</f>
        <v>35.1666666666667</v>
      </c>
      <c r="AJ30" s="26">
        <f t="shared" si="1"/>
        <v>4.0372652980783805E-3</v>
      </c>
      <c r="AK30" s="27">
        <f>IFERROR(SUMIFS('[4]BD Unidades'!$AO$3:$AO$1424,'[4]BD Unidades'!$A$3:$A$1424,$A30),"-")</f>
        <v>0</v>
      </c>
      <c r="AL30" s="27">
        <f>IFERROR(SUMIFS('[4]BD Unidades'!$AQ$3:$AQ$1424,'[4]BD Unidades'!$A$3:$A$1424,$A30),"-")</f>
        <v>0.24822181057084514</v>
      </c>
      <c r="AM30" s="27">
        <f>IFERROR(SUMIFS('[4]BD Unidades'!$AS$3:$AS$1424,'[4]BD Unidades'!$A$3:$A$1424,$A30),"-")</f>
        <v>0.25681425951260695</v>
      </c>
      <c r="AN30" s="27">
        <f>IFERROR(SUMIFS('[4]BD Unidades'!$AU$3:$AU$1424,'[4]BD Unidades'!$A$3:$A$1424,$A30),"-")</f>
        <v>0.26402900000000001</v>
      </c>
      <c r="AO30" s="27">
        <f>IFERROR(SUMIFS('[4]BD Unidades'!$AW$3:$AW$1424,'[4]BD Unidades'!$A$3:$A$1424,$A30),"-")</f>
        <v>0.25770700000000002</v>
      </c>
      <c r="AP30" s="27">
        <f>IFERROR(SUMIFS('[4]BD Unidades'!$AY$3:$AY$1424,'[4]BD Unidades'!$A$3:$A$1424,$A30),"-")</f>
        <v>0.242704</v>
      </c>
      <c r="AQ30" s="25">
        <f>IFERROR(SUMIFS('[4]BD Unidades'!$AZ$3:$AZ$1424,'[4]BD Unidades'!$A$3:$A$1424,$A30),"-")</f>
        <v>32.03799090840964</v>
      </c>
      <c r="AR30" s="25">
        <f>IFERROR(SUMIFS('[4]BD Unidades'!$BA$3:$BA$1424,'[4]BD Unidades'!$A$3:$A$1424,$A30),"-")</f>
        <v>129.02875194927199</v>
      </c>
      <c r="AS30" s="28">
        <f>SUMIFS('[4]BD Unidades'!$BC$3:$BC$1424,'[4]BD Unidades'!$A$3:$A$1424,$A30)</f>
        <v>1.31630049920948E-3</v>
      </c>
      <c r="AT30" s="28">
        <f>SUMIFS('[4]BD Unidades'!$BE$3:$BE$1424,'[4]BD Unidades'!$A$3:$A$1424,$A30)</f>
        <v>0.99190953248330305</v>
      </c>
      <c r="AU30" s="29">
        <f t="shared" si="2"/>
        <v>0.99060388147052458</v>
      </c>
      <c r="AV30" s="30">
        <f t="shared" si="3"/>
        <v>1.9039999999999998E-2</v>
      </c>
      <c r="AW30" s="25">
        <f>IFERROR(SUMIFS('[4]BD Unidades'!$BI$3:$BI$1424,'[4]BD Unidades'!$A$3:$A$1424,$A30),"-")</f>
        <v>31.242720247417488</v>
      </c>
      <c r="AX30" s="25">
        <f>IFERROR(SUMIFS('[4]BD Unidades'!$BJ$3:$BJ$1424,'[4]BD Unidades'!$A$3:$A$1424,$A30),"-")</f>
        <v>18.906491350129862</v>
      </c>
    </row>
    <row r="31" spans="1:50" ht="14.4" x14ac:dyDescent="0.3">
      <c r="A31" s="7">
        <v>516</v>
      </c>
      <c r="B31" s="7" t="s">
        <v>4098</v>
      </c>
      <c r="D31" s="8" t="s">
        <v>4099</v>
      </c>
      <c r="E31" s="19" t="s">
        <v>444</v>
      </c>
      <c r="F31" s="19" t="s">
        <v>4100</v>
      </c>
      <c r="G31" s="19" t="s">
        <v>4101</v>
      </c>
      <c r="H31" s="19">
        <v>50</v>
      </c>
      <c r="I31" s="19">
        <v>2024</v>
      </c>
      <c r="J31" s="19" t="s">
        <v>211</v>
      </c>
      <c r="K31" s="19" t="s">
        <v>212</v>
      </c>
      <c r="L31" s="19" t="s">
        <v>47</v>
      </c>
      <c r="M31" s="19" t="s">
        <v>497</v>
      </c>
      <c r="N31" s="19" t="s">
        <v>579</v>
      </c>
      <c r="O31" s="19" t="s">
        <v>2882</v>
      </c>
      <c r="P31" s="19" t="s">
        <v>51</v>
      </c>
      <c r="Q31" s="9" t="s">
        <v>4103</v>
      </c>
      <c r="R31" s="20">
        <v>170.2</v>
      </c>
      <c r="S31" s="20">
        <v>1.55</v>
      </c>
      <c r="T31" s="20">
        <v>167.56</v>
      </c>
      <c r="U31" s="20">
        <v>0.33700000000000002</v>
      </c>
      <c r="V31" s="21">
        <f>_xlfn.XLOOKUP(D31,'[4]Gen. Real'!$A$2:$A$1168,'[4]Gen. Real'!$C$2:$C$1168,"-",0)</f>
        <v>396.57402000000008</v>
      </c>
      <c r="W31" s="22"/>
      <c r="X31" s="22">
        <f>_xlfn.XLOOKUP(D31,[4]Vertimiento!$J$2:$J$119,[4]Vertimiento!$K$2:$K$119,"-",0)</f>
        <v>37.677960009499998</v>
      </c>
      <c r="Y31" s="23">
        <f t="shared" si="0"/>
        <v>8.6765200261552572E-2</v>
      </c>
      <c r="Z31" s="19" t="str">
        <f>_xlfn.XLOOKUP(D31,[4]Cmg!$I$4:$I$99,[4]Cmg!$M$4:$M$99,"----",0,1)</f>
        <v>----</v>
      </c>
      <c r="AA31" s="19" t="str">
        <f>_xlfn.XLOOKUP(D31,[4]Cmg!$A$4:$A$101,[4]Cmg!$B$4:$B$101,"----",0,1)</f>
        <v>----</v>
      </c>
      <c r="AB31" s="19" t="str">
        <f>_xlfn.XLOOKUP(D31,[4]Cmg!$E$4:$E$101,[4]Cmg!$F$4:$F$101,"----",0,1)</f>
        <v>----</v>
      </c>
      <c r="AC31" s="19" t="str">
        <f>_xlfn.XLOOKUP(D31,[4]Cmg!$O$4:$O$101,[4]Cmg!$P$4:$P$101,"----",0,1)</f>
        <v>----</v>
      </c>
      <c r="AD31" s="24" t="str">
        <f>_xlfn.XLOOKUP(D31,[4]Cmg!$S$4:$S$101,[4]Cmg!$U$4:$U$101,"----",0,1)</f>
        <v>----</v>
      </c>
      <c r="AG31" s="25">
        <f>IFERROR(SUMIFS('[4]BD Unidades'!$AH:$AH,'[4]BD Unidades'!$A:$A,'BD Centrales 2024'!$A31),"-")</f>
        <v>170.2</v>
      </c>
      <c r="AH31" s="25">
        <f>SUMIFS('[4]BD Unidades'!$AJ$3:$AJ$1424,'[4]BD Unidades'!$A$3:$A$1424,$A31)</f>
        <v>8026.2500000000009</v>
      </c>
      <c r="AI31" s="25">
        <f>SUMIFS('[4]BD Unidades'!$AL$3:$AL$1424,'[4]BD Unidades'!$A$3:$A$1424,$A31)</f>
        <v>683.95</v>
      </c>
      <c r="AJ31" s="26">
        <f t="shared" si="1"/>
        <v>7.8522881219719412E-2</v>
      </c>
      <c r="AK31" s="27">
        <f>IFERROR(SUMIFS('[4]BD Unidades'!$AO$3:$AO$1424,'[4]BD Unidades'!$A$3:$A$1424,$A31),"-")</f>
        <v>0</v>
      </c>
      <c r="AL31" s="27">
        <f>IFERROR(SUMIFS('[4]BD Unidades'!$AQ$3:$AQ$1424,'[4]BD Unidades'!$A$3:$A$1424,$A31),"-")</f>
        <v>0.30538830073086942</v>
      </c>
      <c r="AM31" s="27">
        <f>IFERROR(SUMIFS('[4]BD Unidades'!$AS$3:$AS$1424,'[4]BD Unidades'!$A$3:$A$1424,$A31),"-")</f>
        <v>0.29044708710553058</v>
      </c>
      <c r="AN31" s="27">
        <f>IFERROR(SUMIFS('[4]BD Unidades'!$AU$3:$AU$1424,'[4]BD Unidades'!$A$3:$A$1424,$A31),"-")</f>
        <v>0.30109200000000003</v>
      </c>
      <c r="AO31" s="27">
        <f>IFERROR(SUMIFS('[4]BD Unidades'!$AW$3:$AW$1424,'[4]BD Unidades'!$A$3:$A$1424,$A31),"-")</f>
        <v>0.29591299999999998</v>
      </c>
      <c r="AP31" s="27">
        <f>IFERROR(SUMIFS('[4]BD Unidades'!$AY$3:$AY$1424,'[4]BD Unidades'!$A$3:$A$1424,$A31),"-")</f>
        <v>0.24007800000000001</v>
      </c>
      <c r="AQ31" s="25">
        <f>IFERROR(SUMIFS('[4]BD Unidades'!$AZ$3:$AZ$1424,'[4]BD Unidades'!$A$3:$A$1424,$A31),"-")</f>
        <v>47.317921941139325</v>
      </c>
      <c r="AR31" s="25">
        <f>IFERROR(SUMIFS('[4]BD Unidades'!$BA$3:$BA$1424,'[4]BD Unidades'!$A$3:$A$1424,$A31),"-")</f>
        <v>168.19507550534701</v>
      </c>
      <c r="AS31" s="28">
        <f>SUMIFS('[4]BD Unidades'!$BC$3:$BC$1424,'[4]BD Unidades'!$A$3:$A$1424,$A31)</f>
        <v>9.7816837878262099E-3</v>
      </c>
      <c r="AT31" s="28">
        <f>SUMIFS('[4]BD Unidades'!$BE$3:$BE$1424,'[4]BD Unidades'!$A$3:$A$1424,$A31)</f>
        <v>0.99410860655737709</v>
      </c>
      <c r="AU31" s="29">
        <f t="shared" si="2"/>
        <v>0.98438455051727636</v>
      </c>
      <c r="AV31" s="30">
        <f t="shared" si="3"/>
        <v>1.55E-2</v>
      </c>
      <c r="AW31" s="25">
        <f>IFERROR(SUMIFS('[4]BD Unidades'!$BI$3:$BI$1424,'[4]BD Unidades'!$A$3:$A$1424,$A31),"-")</f>
        <v>45.998845972430352</v>
      </c>
      <c r="AX31" s="25">
        <f>IFERROR(SUMIFS('[4]BD Unidades'!$BJ$3:$BJ$1424,'[4]BD Unidades'!$A$3:$A$1424,$A31),"-")</f>
        <v>29.56083422330379</v>
      </c>
    </row>
    <row r="32" spans="1:50" ht="14.4" x14ac:dyDescent="0.3">
      <c r="A32" s="7">
        <v>531</v>
      </c>
      <c r="B32" s="7" t="s">
        <v>4046</v>
      </c>
      <c r="D32" s="8" t="s">
        <v>4047</v>
      </c>
      <c r="E32" s="19" t="s">
        <v>314</v>
      </c>
      <c r="F32" s="19" t="s">
        <v>4048</v>
      </c>
      <c r="G32" s="19" t="s">
        <v>4049</v>
      </c>
      <c r="H32" s="19">
        <v>32</v>
      </c>
      <c r="I32" s="19">
        <v>2024</v>
      </c>
      <c r="J32" s="19" t="s">
        <v>211</v>
      </c>
      <c r="K32" s="19" t="s">
        <v>212</v>
      </c>
      <c r="L32" s="19" t="s">
        <v>47</v>
      </c>
      <c r="M32" s="19" t="s">
        <v>477</v>
      </c>
      <c r="N32" s="19" t="s">
        <v>478</v>
      </c>
      <c r="O32" s="19" t="s">
        <v>714</v>
      </c>
      <c r="P32" s="19" t="s">
        <v>51</v>
      </c>
      <c r="Q32" s="9" t="s">
        <v>1378</v>
      </c>
      <c r="R32" s="20">
        <v>82.622</v>
      </c>
      <c r="S32" s="20">
        <v>1.7392399999999999</v>
      </c>
      <c r="T32" s="20">
        <v>81.185000000000002</v>
      </c>
      <c r="U32" s="20">
        <v>0.26300000000000001</v>
      </c>
      <c r="V32" s="21">
        <f>_xlfn.XLOOKUP(D32,'[4]Gen. Real'!$A$2:$A$1168,'[4]Gen. Real'!$C$2:$C$1168,"-",0)</f>
        <v>243.98679999999979</v>
      </c>
      <c r="W32" s="22"/>
      <c r="X32" s="22">
        <f>_xlfn.XLOOKUP(D32,[4]Vertimiento!$J$2:$J$119,[4]Vertimiento!$K$2:$K$119,"-",0)</f>
        <v>40.491058883333331</v>
      </c>
      <c r="Y32" s="23">
        <f t="shared" si="0"/>
        <v>0.14233465845909321</v>
      </c>
      <c r="Z32" s="19" t="str">
        <f>_xlfn.XLOOKUP(D32,[4]Cmg!$I$4:$I$99,[4]Cmg!$M$4:$M$99,"----",0,1)</f>
        <v>----</v>
      </c>
      <c r="AA32" s="19" t="str">
        <f>_xlfn.XLOOKUP(D32,[4]Cmg!$A$4:$A$101,[4]Cmg!$B$4:$B$101,"----",0,1)</f>
        <v>----</v>
      </c>
      <c r="AB32" s="19" t="str">
        <f>_xlfn.XLOOKUP(D32,[4]Cmg!$E$4:$E$101,[4]Cmg!$F$4:$F$101,"----",0,1)</f>
        <v>----</v>
      </c>
      <c r="AC32" s="19" t="str">
        <f>_xlfn.XLOOKUP(D32,[4]Cmg!$O$4:$O$101,[4]Cmg!$P$4:$P$101,"----",0,1)</f>
        <v>----</v>
      </c>
      <c r="AD32" s="24" t="str">
        <f>_xlfn.XLOOKUP(D32,[4]Cmg!$S$4:$S$101,[4]Cmg!$U$4:$U$101,"----",0,1)</f>
        <v>----</v>
      </c>
      <c r="AG32" s="25">
        <f>IFERROR(SUMIFS('[4]BD Unidades'!$AH:$AH,'[4]BD Unidades'!$A:$A,'BD Centrales 2024'!$A32),"-")</f>
        <v>82.622</v>
      </c>
      <c r="AH32" s="25">
        <f>SUMIFS('[4]BD Unidades'!$AJ$3:$AJ$1424,'[4]BD Unidades'!$A$3:$A$1424,$A32)</f>
        <v>0</v>
      </c>
      <c r="AI32" s="25">
        <f>SUMIFS('[4]BD Unidades'!$AL$3:$AL$1424,'[4]BD Unidades'!$A$3:$A$1424,$A32)</f>
        <v>8746.0499999999993</v>
      </c>
      <c r="AJ32" s="26">
        <f t="shared" si="1"/>
        <v>1</v>
      </c>
      <c r="AK32" s="27">
        <f>IFERROR(SUMIFS('[4]BD Unidades'!$AO$3:$AO$1424,'[4]BD Unidades'!$A$3:$A$1424,$A32),"-")</f>
        <v>0.35299784562535491</v>
      </c>
      <c r="AL32" s="27">
        <f>IFERROR(SUMIFS('[4]BD Unidades'!$AQ$3:$AQ$1424,'[4]BD Unidades'!$A$3:$A$1424,$A32),"-")</f>
        <v>0.32074296723891377</v>
      </c>
      <c r="AM32" s="27">
        <f>IFERROR(SUMIFS('[4]BD Unidades'!$AS$3:$AS$1424,'[4]BD Unidades'!$A$3:$A$1424,$A32),"-")</f>
        <v>0.34114546183351085</v>
      </c>
      <c r="AN32" s="27">
        <f>IFERROR(SUMIFS('[4]BD Unidades'!$AU$3:$AU$1424,'[4]BD Unidades'!$A$3:$A$1424,$A32),"-")</f>
        <v>0.338889</v>
      </c>
      <c r="AO32" s="27">
        <f>IFERROR(SUMIFS('[4]BD Unidades'!$AW$3:$AW$1424,'[4]BD Unidades'!$A$3:$A$1424,$A32),"-")</f>
        <v>0.39311300000000005</v>
      </c>
      <c r="AP32" s="27">
        <f>IFERROR(SUMIFS('[4]BD Unidades'!$AY$3:$AY$1424,'[4]BD Unidades'!$A$3:$A$1424,$A32),"-")</f>
        <v>0.326907</v>
      </c>
      <c r="AQ32" s="25">
        <f>IFERROR(SUMIFS('[4]BD Unidades'!$AZ$3:$AZ$1424,'[4]BD Unidades'!$A$3:$A$1424,$A32),"-")</f>
        <v>21.092818246</v>
      </c>
      <c r="AR32" s="25">
        <f>IFERROR(SUMIFS('[4]BD Unidades'!$BA$3:$BA$1424,'[4]BD Unidades'!$A$3:$A$1424,$A32),"-")</f>
        <v>82.600429855000996</v>
      </c>
      <c r="AS32" s="28">
        <f>SUMIFS('[4]BD Unidades'!$BC$3:$BC$1424,'[4]BD Unidades'!$A$3:$A$1424,$A32)</f>
        <v>1.45998776894424E-2</v>
      </c>
      <c r="AT32" s="28">
        <f>SUMIFS('[4]BD Unidades'!$BE$3:$BE$1424,'[4]BD Unidades'!$A$3:$A$1424,$A32)</f>
        <v>0.99847260170006114</v>
      </c>
      <c r="AU32" s="29">
        <f t="shared" si="2"/>
        <v>0.98389502383898098</v>
      </c>
      <c r="AV32" s="30">
        <f t="shared" si="3"/>
        <v>1.7392399999999999E-2</v>
      </c>
      <c r="AW32" s="25">
        <f>IFERROR(SUMIFS('[4]BD Unidades'!$BI$3:$BI$1424,'[4]BD Unidades'!$A$3:$A$1424,$A32),"-")</f>
        <v>20.437155174815803</v>
      </c>
      <c r="AX32" s="25">
        <f>IFERROR(SUMIFS('[4]BD Unidades'!$BJ$3:$BJ$1424,'[4]BD Unidades'!$A$3:$A$1424,$A32),"-")</f>
        <v>13.13379375823383</v>
      </c>
    </row>
    <row r="33" spans="1:50" ht="14.4" x14ac:dyDescent="0.3">
      <c r="A33" s="7">
        <v>544</v>
      </c>
      <c r="B33" s="7" t="s">
        <v>4059</v>
      </c>
      <c r="D33" s="8" t="s">
        <v>4060</v>
      </c>
      <c r="E33" s="19" t="s">
        <v>492</v>
      </c>
      <c r="F33" s="19" t="s">
        <v>4061</v>
      </c>
      <c r="G33" s="19" t="s">
        <v>4062</v>
      </c>
      <c r="H33" s="19">
        <v>61</v>
      </c>
      <c r="I33" s="19">
        <v>2024</v>
      </c>
      <c r="J33" s="19" t="s">
        <v>211</v>
      </c>
      <c r="K33" s="19" t="s">
        <v>212</v>
      </c>
      <c r="L33" s="19" t="s">
        <v>47</v>
      </c>
      <c r="M33" s="19" t="s">
        <v>229</v>
      </c>
      <c r="N33" s="19" t="s">
        <v>1842</v>
      </c>
      <c r="O33" s="19" t="s">
        <v>3560</v>
      </c>
      <c r="P33" s="19" t="s">
        <v>51</v>
      </c>
      <c r="Q33" s="9" t="s">
        <v>4064</v>
      </c>
      <c r="R33" s="20">
        <v>183</v>
      </c>
      <c r="S33" s="20">
        <v>1.639</v>
      </c>
      <c r="T33" s="20">
        <v>180</v>
      </c>
      <c r="U33" s="20">
        <v>0.6</v>
      </c>
      <c r="V33" s="21">
        <f>_xlfn.XLOOKUP(D33,'[4]Gen. Real'!$A$2:$A$1168,'[4]Gen. Real'!$C$2:$C$1168,"-",0)</f>
        <v>445.36494000000005</v>
      </c>
      <c r="W33" s="22"/>
      <c r="X33" s="22">
        <f>_xlfn.XLOOKUP(D33,[4]Vertimiento!$J$2:$J$119,[4]Vertimiento!$K$2:$K$119,"-",0)</f>
        <v>60.250661951666672</v>
      </c>
      <c r="Y33" s="23">
        <f t="shared" si="0"/>
        <v>0.11916298017525617</v>
      </c>
      <c r="Z33" s="19" t="str">
        <f>_xlfn.XLOOKUP(D33,[4]Cmg!$I$4:$I$99,[4]Cmg!$M$4:$M$99,"----",0,1)</f>
        <v>----</v>
      </c>
      <c r="AA33" s="19" t="str">
        <f>_xlfn.XLOOKUP(D33,[4]Cmg!$A$4:$A$101,[4]Cmg!$B$4:$B$101,"----",0,1)</f>
        <v>----</v>
      </c>
      <c r="AB33" s="19" t="str">
        <f>_xlfn.XLOOKUP(D33,[4]Cmg!$E$4:$E$101,[4]Cmg!$F$4:$F$101,"----",0,1)</f>
        <v>----</v>
      </c>
      <c r="AC33" s="19" t="str">
        <f>_xlfn.XLOOKUP(D33,[4]Cmg!$O$4:$O$101,[4]Cmg!$P$4:$P$101,"----",0,1)</f>
        <v>----</v>
      </c>
      <c r="AD33" s="24" t="str">
        <f>_xlfn.XLOOKUP(D33,[4]Cmg!$S$4:$S$101,[4]Cmg!$U$4:$U$101,"----",0,1)</f>
        <v>----</v>
      </c>
      <c r="AG33" s="25">
        <f>IFERROR(SUMIFS('[4]BD Unidades'!$AH:$AH,'[4]BD Unidades'!$A:$A,'BD Centrales 2024'!$A33),"-")</f>
        <v>183</v>
      </c>
      <c r="AH33" s="25">
        <f>SUMIFS('[4]BD Unidades'!$AJ$3:$AJ$1424,'[4]BD Unidades'!$A$3:$A$1424,$A33)</f>
        <v>8651.3333333333303</v>
      </c>
      <c r="AI33" s="25">
        <f>SUMIFS('[4]BD Unidades'!$AL$3:$AL$1424,'[4]BD Unidades'!$A$3:$A$1424,$A33)</f>
        <v>91.033333333333303</v>
      </c>
      <c r="AJ33" s="26">
        <f t="shared" si="1"/>
        <v>1.0412893533787571E-2</v>
      </c>
      <c r="AK33" s="27">
        <f>IFERROR(SUMIFS('[4]BD Unidades'!$AO$3:$AO$1424,'[4]BD Unidades'!$A$3:$A$1424,$A33),"-")</f>
        <v>0</v>
      </c>
      <c r="AL33" s="27">
        <f>IFERROR(SUMIFS('[4]BD Unidades'!$AQ$3:$AQ$1424,'[4]BD Unidades'!$A$3:$A$1424,$A33),"-")</f>
        <v>0.30930491468610144</v>
      </c>
      <c r="AM33" s="27">
        <f>IFERROR(SUMIFS('[4]BD Unidades'!$AS$3:$AS$1424,'[4]BD Unidades'!$A$3:$A$1424,$A33),"-")</f>
        <v>0.29465138981208633</v>
      </c>
      <c r="AN33" s="27">
        <f>IFERROR(SUMIFS('[4]BD Unidades'!$AU$3:$AU$1424,'[4]BD Unidades'!$A$3:$A$1424,$A33),"-")</f>
        <v>0.310359</v>
      </c>
      <c r="AO33" s="27">
        <f>IFERROR(SUMIFS('[4]BD Unidades'!$AW$3:$AW$1424,'[4]BD Unidades'!$A$3:$A$1424,$A33),"-")</f>
        <v>0.31345099999999998</v>
      </c>
      <c r="AP33" s="27">
        <f>IFERROR(SUMIFS('[4]BD Unidades'!$AY$3:$AY$1424,'[4]BD Unidades'!$A$3:$A$1424,$A33),"-")</f>
        <v>0.29234500000000002</v>
      </c>
      <c r="AQ33" s="25">
        <f>IFERROR(SUMIFS('[4]BD Unidades'!$AZ$3:$AZ$1424,'[4]BD Unidades'!$A$3:$A$1424,$A33),"-")</f>
        <v>38.671377</v>
      </c>
      <c r="AR33" s="25">
        <f>IFERROR(SUMIFS('[4]BD Unidades'!$BA$3:$BA$1424,'[4]BD Unidades'!$A$3:$A$1424,$A33),"-")</f>
        <v>182.170745145289</v>
      </c>
      <c r="AS33" s="28">
        <f>SUMIFS('[4]BD Unidades'!$BC$3:$BC$1424,'[4]BD Unidades'!$A$3:$A$1424,$A33)</f>
        <v>1.4445958308551599E-2</v>
      </c>
      <c r="AT33" s="28">
        <f>SUMIFS('[4]BD Unidades'!$BE$3:$BE$1424,'[4]BD Unidades'!$A$3:$A$1424,$A33)</f>
        <v>1</v>
      </c>
      <c r="AU33" s="29">
        <f t="shared" si="2"/>
        <v>0.98555404169144845</v>
      </c>
      <c r="AV33" s="30">
        <f t="shared" si="3"/>
        <v>1.6390000000000002E-2</v>
      </c>
      <c r="AW33" s="25">
        <f>IFERROR(SUMIFS('[4]BD Unidades'!$BI$3:$BI$1424,'[4]BD Unidades'!$A$3:$A$1424,$A33),"-")</f>
        <v>37.578508028008905</v>
      </c>
      <c r="AX33" s="25">
        <f>IFERROR(SUMIFS('[4]BD Unidades'!$BJ$3:$BJ$1424,'[4]BD Unidades'!$A$3:$A$1424,$A33),"-")</f>
        <v>24.149563379065135</v>
      </c>
    </row>
    <row r="34" spans="1:50" ht="14.4" x14ac:dyDescent="0.3">
      <c r="A34" s="7">
        <v>549</v>
      </c>
      <c r="B34" s="7" t="s">
        <v>3244</v>
      </c>
      <c r="D34" s="8" t="s">
        <v>3245</v>
      </c>
      <c r="E34" s="19" t="s">
        <v>3246</v>
      </c>
      <c r="F34" s="19" t="s">
        <v>3246</v>
      </c>
      <c r="G34" s="19" t="s">
        <v>3247</v>
      </c>
      <c r="H34" s="19">
        <v>3</v>
      </c>
      <c r="I34" s="19">
        <v>2024</v>
      </c>
      <c r="J34" s="19" t="s">
        <v>211</v>
      </c>
      <c r="K34" s="19" t="s">
        <v>212</v>
      </c>
      <c r="L34" s="19" t="s">
        <v>47</v>
      </c>
      <c r="M34" s="19" t="s">
        <v>3249</v>
      </c>
      <c r="N34" s="19" t="s">
        <v>3250</v>
      </c>
      <c r="O34" s="19" t="s">
        <v>3251</v>
      </c>
      <c r="P34" s="19" t="s">
        <v>51</v>
      </c>
      <c r="Q34" s="9" t="s">
        <v>3252</v>
      </c>
      <c r="R34" s="20">
        <v>2.5499999999999998</v>
      </c>
      <c r="S34" s="20">
        <v>1.96</v>
      </c>
      <c r="T34" s="20">
        <v>2.5</v>
      </c>
      <c r="U34" s="20">
        <v>8.5000000000000006E-2</v>
      </c>
      <c r="V34" s="21" t="str">
        <f>_xlfn.XLOOKUP(D34,'[4]Gen. Real'!$A$2:$A$1168,'[4]Gen. Real'!$C$2:$C$1168,"-",0)</f>
        <v>-</v>
      </c>
      <c r="W34" s="22"/>
      <c r="X34" s="22" t="str">
        <f>_xlfn.XLOOKUP(D34,[4]Vertimiento!$J$2:$J$119,[4]Vertimiento!$K$2:$K$119,"-",0)</f>
        <v>-</v>
      </c>
      <c r="Y34" s="23" t="str">
        <f t="shared" si="0"/>
        <v>-</v>
      </c>
      <c r="Z34" s="19" t="str">
        <f>_xlfn.XLOOKUP(D34,[4]Cmg!$I$4:$I$99,[4]Cmg!$M$4:$M$99,"----",0,1)</f>
        <v>----</v>
      </c>
      <c r="AA34" s="19" t="str">
        <f>_xlfn.XLOOKUP(D34,[4]Cmg!$A$4:$A$101,[4]Cmg!$B$4:$B$101,"----",0,1)</f>
        <v>----</v>
      </c>
      <c r="AB34" s="19" t="str">
        <f>_xlfn.XLOOKUP(D34,[4]Cmg!$E$4:$E$101,[4]Cmg!$F$4:$F$101,"----",0,1)</f>
        <v>----</v>
      </c>
      <c r="AC34" s="19" t="str">
        <f>_xlfn.XLOOKUP(D34,[4]Cmg!$O$4:$O$101,[4]Cmg!$P$4:$P$101,"----",0,1)</f>
        <v>----</v>
      </c>
      <c r="AD34" s="24" t="str">
        <f>_xlfn.XLOOKUP(D34,[4]Cmg!$S$4:$S$101,[4]Cmg!$U$4:$U$101,"----",0,1)</f>
        <v>----</v>
      </c>
      <c r="AG34" s="25">
        <f>IFERROR(SUMIFS('[4]BD Unidades'!$AH:$AH,'[4]BD Unidades'!$A:$A,'BD Centrales 2024'!$A34),"-")</f>
        <v>0</v>
      </c>
      <c r="AH34" s="25">
        <f>SUMIFS('[4]BD Unidades'!$AJ$3:$AJ$1424,'[4]BD Unidades'!$A$3:$A$1424,$A34)</f>
        <v>0</v>
      </c>
      <c r="AI34" s="25">
        <f>SUMIFS('[4]BD Unidades'!$AL$3:$AL$1424,'[4]BD Unidades'!$A$3:$A$1424,$A34)</f>
        <v>0</v>
      </c>
      <c r="AJ34" s="26" t="str">
        <f t="shared" si="1"/>
        <v>-</v>
      </c>
      <c r="AK34" s="27">
        <f>IFERROR(SUMIFS('[4]BD Unidades'!$AO$3:$AO$1424,'[4]BD Unidades'!$A$3:$A$1424,$A34),"-")</f>
        <v>0</v>
      </c>
      <c r="AL34" s="27">
        <f>IFERROR(SUMIFS('[4]BD Unidades'!$AQ$3:$AQ$1424,'[4]BD Unidades'!$A$3:$A$1424,$A34),"-")</f>
        <v>0</v>
      </c>
      <c r="AM34" s="27">
        <f>IFERROR(SUMIFS('[4]BD Unidades'!$AS$3:$AS$1424,'[4]BD Unidades'!$A$3:$A$1424,$A34),"-")</f>
        <v>0</v>
      </c>
      <c r="AN34" s="27">
        <f>IFERROR(SUMIFS('[4]BD Unidades'!$AU$3:$AU$1424,'[4]BD Unidades'!$A$3:$A$1424,$A34),"-")</f>
        <v>0</v>
      </c>
      <c r="AO34" s="27">
        <f>IFERROR(SUMIFS('[4]BD Unidades'!$AW$3:$AW$1424,'[4]BD Unidades'!$A$3:$A$1424,$A34),"-")</f>
        <v>0</v>
      </c>
      <c r="AP34" s="27">
        <f>IFERROR(SUMIFS('[4]BD Unidades'!$AY$3:$AY$1424,'[4]BD Unidades'!$A$3:$A$1424,$A34),"-")</f>
        <v>0</v>
      </c>
      <c r="AQ34" s="25">
        <f>IFERROR(SUMIFS('[4]BD Unidades'!$AZ$3:$AZ$1424,'[4]BD Unidades'!$A$3:$A$1424,$A34),"-")</f>
        <v>0</v>
      </c>
      <c r="AR34" s="25">
        <f>IFERROR(SUMIFS('[4]BD Unidades'!$BA$3:$BA$1424,'[4]BD Unidades'!$A$3:$A$1424,$A34),"-")</f>
        <v>0</v>
      </c>
      <c r="AS34" s="28">
        <f>SUMIFS('[4]BD Unidades'!$BC$3:$BC$1424,'[4]BD Unidades'!$A$3:$A$1424,$A34)</f>
        <v>0</v>
      </c>
      <c r="AT34" s="28">
        <f>SUMIFS('[4]BD Unidades'!$BE$3:$BE$1424,'[4]BD Unidades'!$A$3:$A$1424,$A34)</f>
        <v>0</v>
      </c>
      <c r="AU34" s="29">
        <f t="shared" si="2"/>
        <v>0</v>
      </c>
      <c r="AV34" s="30">
        <f t="shared" si="3"/>
        <v>1.9599999999999999E-2</v>
      </c>
      <c r="AW34" s="25">
        <f>IFERROR(SUMIFS('[4]BD Unidades'!$BI$3:$BI$1424,'[4]BD Unidades'!$A$3:$A$1424,$A34),"-")</f>
        <v>0</v>
      </c>
      <c r="AX34" s="25">
        <f>IFERROR(SUMIFS('[4]BD Unidades'!$BJ$3:$BJ$1424,'[4]BD Unidades'!$A$3:$A$1424,$A34),"-")</f>
        <v>0</v>
      </c>
    </row>
    <row r="35" spans="1:50" ht="14.4" x14ac:dyDescent="0.3">
      <c r="A35" s="7">
        <v>594</v>
      </c>
      <c r="B35" s="7" t="s">
        <v>3537</v>
      </c>
      <c r="D35" s="8" t="s">
        <v>3538</v>
      </c>
      <c r="E35" s="19" t="s">
        <v>3539</v>
      </c>
      <c r="F35" s="19" t="s">
        <v>3539</v>
      </c>
      <c r="G35" s="19" t="s">
        <v>3540</v>
      </c>
      <c r="H35" s="19">
        <v>3</v>
      </c>
      <c r="I35" s="19">
        <v>2024</v>
      </c>
      <c r="J35" s="19" t="s">
        <v>211</v>
      </c>
      <c r="K35" s="19" t="s">
        <v>212</v>
      </c>
      <c r="L35" s="19" t="s">
        <v>47</v>
      </c>
      <c r="M35" s="19" t="s">
        <v>68</v>
      </c>
      <c r="N35" s="19" t="s">
        <v>68</v>
      </c>
      <c r="O35" s="19" t="s">
        <v>436</v>
      </c>
      <c r="P35" s="19" t="s">
        <v>158</v>
      </c>
      <c r="Q35" s="9" t="s">
        <v>3542</v>
      </c>
      <c r="R35" s="20">
        <v>11.46</v>
      </c>
      <c r="S35" s="20">
        <v>4.97</v>
      </c>
      <c r="T35" s="20">
        <v>10.89</v>
      </c>
      <c r="U35" s="20">
        <v>3.6999999999999998E-2</v>
      </c>
      <c r="V35" s="21">
        <f>_xlfn.XLOOKUP(D35,'[4]Gen. Real'!$A$2:$A$1168,'[4]Gen. Real'!$C$2:$C$1168,"-",0)</f>
        <v>17.528240000000007</v>
      </c>
      <c r="W35" s="22"/>
      <c r="X35" s="22" t="str">
        <f>_xlfn.XLOOKUP(D35,[4]Vertimiento!$J$2:$J$119,[4]Vertimiento!$K$2:$K$119,"-",0)</f>
        <v>-</v>
      </c>
      <c r="Y35" s="23" t="str">
        <f t="shared" si="0"/>
        <v>-</v>
      </c>
      <c r="Z35" s="19" t="str">
        <f>_xlfn.XLOOKUP(D35,[4]Cmg!$I$4:$I$99,[4]Cmg!$M$4:$M$99,"----",0,1)</f>
        <v>----</v>
      </c>
      <c r="AA35" s="19" t="str">
        <f>_xlfn.XLOOKUP(D35,[4]Cmg!$A$4:$A$101,[4]Cmg!$B$4:$B$101,"----",0,1)</f>
        <v>----</v>
      </c>
      <c r="AB35" s="19" t="str">
        <f>_xlfn.XLOOKUP(D35,[4]Cmg!$E$4:$E$101,[4]Cmg!$F$4:$F$101,"----",0,1)</f>
        <v>----</v>
      </c>
      <c r="AC35" s="19" t="str">
        <f>_xlfn.XLOOKUP(D35,[4]Cmg!$O$4:$O$101,[4]Cmg!$P$4:$P$101,"----",0,1)</f>
        <v>----</v>
      </c>
      <c r="AD35" s="24" t="str">
        <f>_xlfn.XLOOKUP(D35,[4]Cmg!$S$4:$S$101,[4]Cmg!$U$4:$U$101,"----",0,1)</f>
        <v>----</v>
      </c>
      <c r="AG35" s="25">
        <f>IFERROR(SUMIFS('[4]BD Unidades'!$AH:$AH,'[4]BD Unidades'!$A:$A,'BD Centrales 2024'!$A35),"-")</f>
        <v>9</v>
      </c>
      <c r="AH35" s="25">
        <f>SUMIFS('[4]BD Unidades'!$AJ$3:$AJ$1424,'[4]BD Unidades'!$A$3:$A$1424,$A35)</f>
        <v>5222.5130890052351</v>
      </c>
      <c r="AI35" s="25">
        <f>SUMIFS('[4]BD Unidades'!$AL$3:$AL$1424,'[4]BD Unidades'!$A$3:$A$1424,$A35)</f>
        <v>1581.4790575916229</v>
      </c>
      <c r="AJ35" s="26">
        <f t="shared" si="1"/>
        <v>0.23243399220891645</v>
      </c>
      <c r="AK35" s="27">
        <f>IFERROR(SUMIFS('[4]BD Unidades'!$AO$3:$AO$1424,'[4]BD Unidades'!$A$3:$A$1424,$A35),"-")</f>
        <v>0</v>
      </c>
      <c r="AL35" s="27">
        <f>IFERROR(SUMIFS('[4]BD Unidades'!$AQ$3:$AQ$1424,'[4]BD Unidades'!$A$3:$A$1424,$A35),"-")</f>
        <v>0.25543921594784846</v>
      </c>
      <c r="AM35" s="27">
        <f>IFERROR(SUMIFS('[4]BD Unidades'!$AS$3:$AS$1424,'[4]BD Unidades'!$A$3:$A$1424,$A35),"-")</f>
        <v>0.31600563606777365</v>
      </c>
      <c r="AN35" s="27">
        <f>IFERROR(SUMIFS('[4]BD Unidades'!$AU$3:$AU$1424,'[4]BD Unidades'!$A$3:$A$1424,$A35),"-")</f>
        <v>0.2346376963350785</v>
      </c>
      <c r="AO35" s="27">
        <f>IFERROR(SUMIFS('[4]BD Unidades'!$AW$3:$AW$1424,'[4]BD Unidades'!$A$3:$A$1424,$A35),"-")</f>
        <v>0.19551675392670156</v>
      </c>
      <c r="AP35" s="27">
        <f>IFERROR(SUMIFS('[4]BD Unidades'!$AY$3:$AY$1424,'[4]BD Unidades'!$A$3:$A$1424,$A35),"-")</f>
        <v>0.28699319371727749</v>
      </c>
      <c r="AQ35" s="25">
        <f>IFERROR(SUMIFS('[4]BD Unidades'!$AZ$3:$AZ$1424,'[4]BD Unidades'!$A$3:$A$1424,$A35),"-")</f>
        <v>1.128474</v>
      </c>
      <c r="AR35" s="25">
        <f>IFERROR(SUMIFS('[4]BD Unidades'!$BA$3:$BA$1424,'[4]BD Unidades'!$A$3:$A$1424,$A35),"-")</f>
        <v>8.1062726879238198</v>
      </c>
      <c r="AS35" s="28">
        <f>SUMIFS('[4]BD Unidades'!$BC$3:$BC$1424,'[4]BD Unidades'!$A$3:$A$1424,$A35)</f>
        <v>5.5211607305631042E-4</v>
      </c>
      <c r="AT35" s="28">
        <f>SUMIFS('[4]BD Unidades'!$BE$3:$BE$1424,'[4]BD Unidades'!$A$3:$A$1424,$A35)</f>
        <v>0.78534031413612559</v>
      </c>
      <c r="AU35" s="29">
        <f t="shared" si="2"/>
        <v>0.78490671512587196</v>
      </c>
      <c r="AV35" s="30">
        <f t="shared" si="3"/>
        <v>4.9699999999999994E-2</v>
      </c>
      <c r="AW35" s="25">
        <f>IFERROR(SUMIFS('[4]BD Unidades'!$BI$3:$BI$1424,'[4]BD Unidades'!$A$3:$A$1424,$A35),"-")</f>
        <v>1.1276806514067734</v>
      </c>
      <c r="AX35" s="25">
        <f>IFERROR(SUMIFS('[4]BD Unidades'!$BJ$3:$BJ$1424,'[4]BD Unidades'!$A$3:$A$1424,$A35),"-")</f>
        <v>0.7246960241794429</v>
      </c>
    </row>
    <row r="36" spans="1:50" ht="14.4" x14ac:dyDescent="0.3">
      <c r="A36" s="7">
        <v>607</v>
      </c>
      <c r="B36" s="7" t="s">
        <v>266</v>
      </c>
      <c r="D36" s="8" t="s">
        <v>267</v>
      </c>
      <c r="E36" s="19" t="s">
        <v>268</v>
      </c>
      <c r="F36" s="19" t="s">
        <v>269</v>
      </c>
      <c r="G36" s="19" t="s">
        <v>270</v>
      </c>
      <c r="H36" s="19">
        <v>3</v>
      </c>
      <c r="I36" s="19">
        <v>2024</v>
      </c>
      <c r="J36" s="19" t="s">
        <v>211</v>
      </c>
      <c r="K36" s="19" t="s">
        <v>212</v>
      </c>
      <c r="L36" s="19" t="s">
        <v>213</v>
      </c>
      <c r="M36" s="19" t="s">
        <v>68</v>
      </c>
      <c r="N36" s="19" t="s">
        <v>214</v>
      </c>
      <c r="O36" s="19" t="s">
        <v>215</v>
      </c>
      <c r="P36" s="19" t="s">
        <v>51</v>
      </c>
      <c r="Q36" s="9" t="s">
        <v>271</v>
      </c>
      <c r="R36" s="20">
        <v>10</v>
      </c>
      <c r="S36" s="20">
        <v>10</v>
      </c>
      <c r="T36" s="20">
        <v>9</v>
      </c>
      <c r="U36" s="20" t="s">
        <v>397</v>
      </c>
      <c r="V36" s="21">
        <f>_xlfn.XLOOKUP(D36,'[4]Gen. Real'!$A$2:$A$1168,'[4]Gen. Real'!$C$2:$C$1168,"-",0)</f>
        <v>31.352470000000025</v>
      </c>
      <c r="W36" s="22"/>
      <c r="X36" s="22" t="str">
        <f>_xlfn.XLOOKUP(D36,[4]Vertimiento!$J$2:$J$119,[4]Vertimiento!$K$2:$K$119,"-",0)</f>
        <v>-</v>
      </c>
      <c r="Y36" s="23" t="str">
        <f t="shared" si="0"/>
        <v>-</v>
      </c>
      <c r="Z36" s="19" t="str">
        <f>_xlfn.XLOOKUP(D36,[4]Cmg!$I$4:$I$99,[4]Cmg!$M$4:$M$99,"----",0,1)</f>
        <v>----</v>
      </c>
      <c r="AA36" s="19" t="str">
        <f>_xlfn.XLOOKUP(D36,[4]Cmg!$A$4:$A$101,[4]Cmg!$B$4:$B$101,"----",0,1)</f>
        <v>----</v>
      </c>
      <c r="AB36" s="19" t="str">
        <f>_xlfn.XLOOKUP(D36,[4]Cmg!$E$4:$E$101,[4]Cmg!$F$4:$F$101,"----",0,1)</f>
        <v>----</v>
      </c>
      <c r="AC36" s="19" t="str">
        <f>_xlfn.XLOOKUP(D36,[4]Cmg!$O$4:$O$101,[4]Cmg!$P$4:$P$101,"----",0,1)</f>
        <v>----</v>
      </c>
      <c r="AD36" s="24" t="str">
        <f>_xlfn.XLOOKUP(D36,[4]Cmg!$S$4:$S$101,[4]Cmg!$U$4:$U$101,"----",0,1)</f>
        <v>----</v>
      </c>
      <c r="AG36" s="25">
        <f>IFERROR(SUMIFS('[4]BD Unidades'!$AH:$AH,'[4]BD Unidades'!$A:$A,'BD Centrales 2024'!$A36),"-")</f>
        <v>9</v>
      </c>
      <c r="AH36" s="25">
        <f>SUMIFS('[4]BD Unidades'!$AJ$3:$AJ$1424,'[4]BD Unidades'!$A$3:$A$1424,$A36)</f>
        <v>7749.9449999999997</v>
      </c>
      <c r="AI36" s="25">
        <f>SUMIFS('[4]BD Unidades'!$AL$3:$AL$1424,'[4]BD Unidades'!$A$3:$A$1424,$A36)</f>
        <v>21.96</v>
      </c>
      <c r="AJ36" s="26">
        <f t="shared" si="1"/>
        <v>2.8255620726192615E-3</v>
      </c>
      <c r="AK36" s="27">
        <f>IFERROR(SUMIFS('[4]BD Unidades'!$AO$3:$AO$1424,'[4]BD Unidades'!$A$3:$A$1424,$A36),"-")</f>
        <v>0</v>
      </c>
      <c r="AL36" s="27">
        <f>IFERROR(SUMIFS('[4]BD Unidades'!$AQ$3:$AQ$1424,'[4]BD Unidades'!$A$3:$A$1424,$A36),"-")</f>
        <v>0.30667708660364362</v>
      </c>
      <c r="AM36" s="27">
        <f>IFERROR(SUMIFS('[4]BD Unidades'!$AS$3:$AS$1424,'[4]BD Unidades'!$A$3:$A$1424,$A36),"-")</f>
        <v>0.33887619096916366</v>
      </c>
      <c r="AN36" s="27">
        <f>IFERROR(SUMIFS('[4]BD Unidades'!$AU$3:$AU$1424,'[4]BD Unidades'!$A$3:$A$1424,$A36),"-")</f>
        <v>0.31294440000000001</v>
      </c>
      <c r="AO36" s="27">
        <f>IFERROR(SUMIFS('[4]BD Unidades'!$AW$3:$AW$1424,'[4]BD Unidades'!$A$3:$A$1424,$A36),"-")</f>
        <v>0.35947530000000005</v>
      </c>
      <c r="AP36" s="27">
        <f>IFERROR(SUMIFS('[4]BD Unidades'!$AY$3:$AY$1424,'[4]BD Unidades'!$A$3:$A$1424,$A36),"-")</f>
        <v>0.30899700000000002</v>
      </c>
      <c r="AQ36" s="25">
        <f>IFERROR(SUMIFS('[4]BD Unidades'!$AZ$3:$AZ$1424,'[4]BD Unidades'!$A$3:$A$1424,$A36),"-")</f>
        <v>3.0667708660364363</v>
      </c>
      <c r="AR36" s="25">
        <f>IFERROR(SUMIFS('[4]BD Unidades'!$BA$3:$BA$1424,'[4]BD Unidades'!$A$3:$A$1424,$A36),"-")</f>
        <v>8.9919177170848101</v>
      </c>
      <c r="AS36" s="28">
        <f>SUMIFS('[4]BD Unidades'!$BC$3:$BC$1424,'[4]BD Unidades'!$A$3:$A$1424,$A36)</f>
        <v>9.1289040183399595E-4</v>
      </c>
      <c r="AT36" s="28">
        <f>SUMIFS('[4]BD Unidades'!$BE$3:$BE$1424,'[4]BD Unidades'!$A$3:$A$1424,$A36)</f>
        <v>0.9</v>
      </c>
      <c r="AU36" s="29">
        <f t="shared" si="2"/>
        <v>0.89917839863834947</v>
      </c>
      <c r="AV36" s="30">
        <f t="shared" si="3"/>
        <v>0.1</v>
      </c>
      <c r="AW36" s="25">
        <f>IFERROR(SUMIFS('[4]BD Unidades'!$BI$3:$BI$1424,'[4]BD Unidades'!$A$3:$A$1424,$A36),"-")</f>
        <v>2.7572941537445641</v>
      </c>
      <c r="AX36" s="25">
        <f>IFERROR(SUMIFS('[4]BD Unidades'!$BJ$3:$BJ$1424,'[4]BD Unidades'!$A$3:$A$1424,$A36),"-")</f>
        <v>1.7719556580306377</v>
      </c>
    </row>
    <row r="37" spans="1:50" ht="14.4" x14ac:dyDescent="0.3">
      <c r="A37" s="7">
        <v>611</v>
      </c>
      <c r="B37" s="7" t="s">
        <v>3573</v>
      </c>
      <c r="D37" s="8" t="s">
        <v>3574</v>
      </c>
      <c r="E37" s="19" t="s">
        <v>3575</v>
      </c>
      <c r="F37" s="19" t="s">
        <v>3575</v>
      </c>
      <c r="G37" s="19" t="s">
        <v>3576</v>
      </c>
      <c r="H37" s="19">
        <v>9</v>
      </c>
      <c r="I37" s="19">
        <v>2024</v>
      </c>
      <c r="J37" s="19" t="s">
        <v>211</v>
      </c>
      <c r="K37" s="19" t="s">
        <v>212</v>
      </c>
      <c r="L37" s="19" t="s">
        <v>47</v>
      </c>
      <c r="M37" s="19" t="s">
        <v>229</v>
      </c>
      <c r="N37" s="19" t="s">
        <v>68</v>
      </c>
      <c r="O37" s="19" t="s">
        <v>2812</v>
      </c>
      <c r="P37" s="19" t="s">
        <v>51</v>
      </c>
      <c r="Q37" s="9" t="s">
        <v>311</v>
      </c>
      <c r="R37" s="20">
        <v>32.4</v>
      </c>
      <c r="S37" s="20">
        <v>2.77</v>
      </c>
      <c r="T37" s="20">
        <v>31.5</v>
      </c>
      <c r="U37" s="20">
        <v>0.36</v>
      </c>
      <c r="V37" s="21">
        <f>_xlfn.XLOOKUP(D37,'[4]Gen. Real'!$A$2:$A$1168,'[4]Gen. Real'!$C$2:$C$1168,"-",0)</f>
        <v>90.828080000000057</v>
      </c>
      <c r="W37" s="22"/>
      <c r="X37" s="22">
        <f>_xlfn.XLOOKUP(D37,[4]Vertimiento!$J$2:$J$119,[4]Vertimiento!$K$2:$K$119,"-",0)</f>
        <v>19.669622756666662</v>
      </c>
      <c r="Y37" s="23">
        <f t="shared" si="0"/>
        <v>0.17800933653781256</v>
      </c>
      <c r="Z37" s="19" t="str">
        <f>_xlfn.XLOOKUP(D37,[4]Cmg!$I$4:$I$99,[4]Cmg!$M$4:$M$99,"----",0,1)</f>
        <v>----</v>
      </c>
      <c r="AA37" s="19" t="str">
        <f>_xlfn.XLOOKUP(D37,[4]Cmg!$A$4:$A$101,[4]Cmg!$B$4:$B$101,"----",0,1)</f>
        <v>----</v>
      </c>
      <c r="AB37" s="19" t="str">
        <f>_xlfn.XLOOKUP(D37,[4]Cmg!$E$4:$E$101,[4]Cmg!$F$4:$F$101,"----",0,1)</f>
        <v>----</v>
      </c>
      <c r="AC37" s="19" t="str">
        <f>_xlfn.XLOOKUP(D37,[4]Cmg!$O$4:$O$101,[4]Cmg!$P$4:$P$101,"----",0,1)</f>
        <v>----</v>
      </c>
      <c r="AD37" s="24" t="str">
        <f>_xlfn.XLOOKUP(D37,[4]Cmg!$S$4:$S$101,[4]Cmg!$U$4:$U$101,"----",0,1)</f>
        <v>----</v>
      </c>
      <c r="AG37" s="25">
        <f>IFERROR(SUMIFS('[4]BD Unidades'!$AH:$AH,'[4]BD Unidades'!$A:$A,'BD Centrales 2024'!$A37),"-")</f>
        <v>32.4</v>
      </c>
      <c r="AH37" s="25">
        <f>SUMIFS('[4]BD Unidades'!$AJ$3:$AJ$1424,'[4]BD Unidades'!$A$3:$A$1424,$A37)</f>
        <v>8531.7333333333299</v>
      </c>
      <c r="AI37" s="25">
        <f>SUMIFS('[4]BD Unidades'!$AL$3:$AL$1424,'[4]BD Unidades'!$A$3:$A$1424,$A37)</f>
        <v>236.183333333333</v>
      </c>
      <c r="AJ37" s="26">
        <f t="shared" si="1"/>
        <v>2.6937223779879269E-2</v>
      </c>
      <c r="AK37" s="27">
        <f>IFERROR(SUMIFS('[4]BD Unidades'!$AO$3:$AO$1424,'[4]BD Unidades'!$A$3:$A$1424,$A37),"-")</f>
        <v>0</v>
      </c>
      <c r="AL37" s="27">
        <f>IFERROR(SUMIFS('[4]BD Unidades'!$AQ$3:$AQ$1424,'[4]BD Unidades'!$A$3:$A$1424,$A37),"-")</f>
        <v>0.35606610708827108</v>
      </c>
      <c r="AM37" s="27">
        <f>IFERROR(SUMIFS('[4]BD Unidades'!$AS$3:$AS$1424,'[4]BD Unidades'!$A$3:$A$1424,$A37),"-")</f>
        <v>0.35097882414155479</v>
      </c>
      <c r="AN37" s="27">
        <f>IFERROR(SUMIFS('[4]BD Unidades'!$AU$3:$AU$1424,'[4]BD Unidades'!$A$3:$A$1424,$A37),"-")</f>
        <v>0.391231</v>
      </c>
      <c r="AO37" s="27">
        <f>IFERROR(SUMIFS('[4]BD Unidades'!$AW$3:$AW$1424,'[4]BD Unidades'!$A$3:$A$1424,$A37),"-")</f>
        <v>0.38902199999999998</v>
      </c>
      <c r="AP37" s="27">
        <f>IFERROR(SUMIFS('[4]BD Unidades'!$AY$3:$AY$1424,'[4]BD Unidades'!$A$3:$A$1424,$A37),"-")</f>
        <v>0.366255</v>
      </c>
      <c r="AQ37" s="25">
        <f>IFERROR(SUMIFS('[4]BD Unidades'!$AZ$3:$AZ$1424,'[4]BD Unidades'!$A$3:$A$1424,$A37),"-")</f>
        <v>11.371713902186375</v>
      </c>
      <c r="AR37" s="25">
        <f>IFERROR(SUMIFS('[4]BD Unidades'!$BA$3:$BA$1424,'[4]BD Unidades'!$A$3:$A$1424,$A37),"-")</f>
        <v>32.017602052939203</v>
      </c>
      <c r="AS37" s="28">
        <f>SUMIFS('[4]BD Unidades'!$BC$3:$BC$1424,'[4]BD Unidades'!$A$3:$A$1424,$A37)</f>
        <v>3.6442578708303498E-3</v>
      </c>
      <c r="AT37" s="28">
        <f>SUMIFS('[4]BD Unidades'!$BE$3:$BE$1424,'[4]BD Unidades'!$A$3:$A$1424,$A37)</f>
        <v>1</v>
      </c>
      <c r="AU37" s="29">
        <f t="shared" si="2"/>
        <v>0.99635574212916966</v>
      </c>
      <c r="AV37" s="30">
        <f t="shared" si="3"/>
        <v>2.7699999999999999E-2</v>
      </c>
      <c r="AW37" s="25">
        <f>IFERROR(SUMIFS('[4]BD Unidades'!$BI$3:$BI$1424,'[4]BD Unidades'!$A$3:$A$1424,$A37),"-")</f>
        <v>11.10062460743649</v>
      </c>
      <c r="AX37" s="25">
        <f>IFERROR(SUMIFS('[4]BD Unidades'!$BJ$3:$BJ$1424,'[4]BD Unidades'!$A$3:$A$1424,$A37),"-")</f>
        <v>7.1337381810020064</v>
      </c>
    </row>
    <row r="38" spans="1:50" ht="14.4" x14ac:dyDescent="0.3">
      <c r="A38" s="7">
        <v>621</v>
      </c>
      <c r="B38" s="7" t="s">
        <v>254</v>
      </c>
      <c r="D38" s="8" t="s">
        <v>255</v>
      </c>
      <c r="E38" s="19" t="s">
        <v>256</v>
      </c>
      <c r="F38" s="19" t="s">
        <v>256</v>
      </c>
      <c r="G38" s="19" t="s">
        <v>257</v>
      </c>
      <c r="H38" s="19">
        <v>3</v>
      </c>
      <c r="I38" s="19">
        <v>2024</v>
      </c>
      <c r="J38" s="19" t="s">
        <v>211</v>
      </c>
      <c r="K38" s="19" t="s">
        <v>212</v>
      </c>
      <c r="L38" s="19" t="s">
        <v>213</v>
      </c>
      <c r="M38" s="19" t="s">
        <v>68</v>
      </c>
      <c r="N38" s="19" t="s">
        <v>68</v>
      </c>
      <c r="O38" s="19" t="s">
        <v>178</v>
      </c>
      <c r="P38" s="19" t="s">
        <v>51</v>
      </c>
      <c r="Q38" s="9" t="s">
        <v>259</v>
      </c>
      <c r="R38" s="20">
        <v>9</v>
      </c>
      <c r="S38" s="20">
        <v>1.111</v>
      </c>
      <c r="T38" s="20">
        <v>8.9</v>
      </c>
      <c r="U38" s="20" t="s">
        <v>397</v>
      </c>
      <c r="V38" s="21">
        <f>_xlfn.XLOOKUP(D38,'[4]Gen. Real'!$A$2:$A$1168,'[4]Gen. Real'!$C$2:$C$1168,"-",0)</f>
        <v>23.160150000000002</v>
      </c>
      <c r="W38" s="22"/>
      <c r="X38" s="22" t="str">
        <f>_xlfn.XLOOKUP(D38,[4]Vertimiento!$J$2:$J$119,[4]Vertimiento!$K$2:$K$119,"-",0)</f>
        <v>-</v>
      </c>
      <c r="Y38" s="23" t="str">
        <f t="shared" si="0"/>
        <v>-</v>
      </c>
      <c r="Z38" s="19" t="str">
        <f>_xlfn.XLOOKUP(D38,[4]Cmg!$I$4:$I$99,[4]Cmg!$M$4:$M$99,"----",0,1)</f>
        <v>----</v>
      </c>
      <c r="AA38" s="19" t="str">
        <f>_xlfn.XLOOKUP(D38,[4]Cmg!$A$4:$A$101,[4]Cmg!$B$4:$B$101,"----",0,1)</f>
        <v>----</v>
      </c>
      <c r="AB38" s="19" t="str">
        <f>_xlfn.XLOOKUP(D38,[4]Cmg!$E$4:$E$101,[4]Cmg!$F$4:$F$101,"----",0,1)</f>
        <v>----</v>
      </c>
      <c r="AC38" s="19" t="str">
        <f>_xlfn.XLOOKUP(D38,[4]Cmg!$O$4:$O$101,[4]Cmg!$P$4:$P$101,"----",0,1)</f>
        <v>----</v>
      </c>
      <c r="AD38" s="24" t="str">
        <f>_xlfn.XLOOKUP(D38,[4]Cmg!$S$4:$S$101,[4]Cmg!$U$4:$U$101,"----",0,1)</f>
        <v>----</v>
      </c>
      <c r="AG38" s="25">
        <f>IFERROR(SUMIFS('[4]BD Unidades'!$AH:$AH,'[4]BD Unidades'!$A:$A,'BD Centrales 2024'!$A38),"-")</f>
        <v>9</v>
      </c>
      <c r="AH38" s="25">
        <f>SUMIFS('[4]BD Unidades'!$AJ$3:$AJ$1424,'[4]BD Unidades'!$A$3:$A$1424,$A38)</f>
        <v>8722.1166666666704</v>
      </c>
      <c r="AI38" s="25">
        <f>SUMIFS('[4]BD Unidades'!$AL$3:$AL$1424,'[4]BD Unidades'!$A$3:$A$1424,$A38)</f>
        <v>0</v>
      </c>
      <c r="AJ38" s="26">
        <f t="shared" si="1"/>
        <v>0</v>
      </c>
      <c r="AK38" s="27">
        <f>IFERROR(SUMIFS('[4]BD Unidades'!$AO$3:$AO$1424,'[4]BD Unidades'!$A$3:$A$1424,$A38),"-")</f>
        <v>0.33279622750096427</v>
      </c>
      <c r="AL38" s="27">
        <f>IFERROR(SUMIFS('[4]BD Unidades'!$AQ$3:$AQ$1424,'[4]BD Unidades'!$A$3:$A$1424,$A38),"-")</f>
        <v>0.35974968071959118</v>
      </c>
      <c r="AM38" s="27">
        <f>IFERROR(SUMIFS('[4]BD Unidades'!$AS$3:$AS$1424,'[4]BD Unidades'!$A$3:$A$1424,$A38),"-")</f>
        <v>0.32510185651783335</v>
      </c>
      <c r="AN38" s="27">
        <f>IFERROR(SUMIFS('[4]BD Unidades'!$AU$3:$AU$1424,'[4]BD Unidades'!$A$3:$A$1424,$A38),"-")</f>
        <v>0.27265099999999998</v>
      </c>
      <c r="AO38" s="27">
        <f>IFERROR(SUMIFS('[4]BD Unidades'!$AW$3:$AW$1424,'[4]BD Unidades'!$A$3:$A$1424,$A38),"-")</f>
        <v>0.29469299999999998</v>
      </c>
      <c r="AP38" s="27">
        <f>IFERROR(SUMIFS('[4]BD Unidades'!$AY$3:$AY$1424,'[4]BD Unidades'!$A$3:$A$1424,$A38),"-")</f>
        <v>0.30968800000000002</v>
      </c>
      <c r="AQ38" s="25">
        <f>IFERROR(SUMIFS('[4]BD Unidades'!$AZ$3:$AZ$1424,'[4]BD Unidades'!$A$3:$A$1424,$A38),"-")</f>
        <v>1.281825</v>
      </c>
      <c r="AR38" s="25">
        <f>IFERROR(SUMIFS('[4]BD Unidades'!$BA$3:$BA$1424,'[4]BD Unidades'!$A$3:$A$1424,$A38),"-")</f>
        <v>9</v>
      </c>
      <c r="AS38" s="28">
        <f>SUMIFS('[4]BD Unidades'!$BC$3:$BC$1424,'[4]BD Unidades'!$A$3:$A$1424,$A38)</f>
        <v>5.9098241170773402E-3</v>
      </c>
      <c r="AT38" s="28">
        <f>SUMIFS('[4]BD Unidades'!$BE$3:$BE$1424,'[4]BD Unidades'!$A$3:$A$1424,$A38)</f>
        <v>0.99857316332726198</v>
      </c>
      <c r="AU38" s="29">
        <f t="shared" si="2"/>
        <v>0.99267177156396436</v>
      </c>
      <c r="AV38" s="30">
        <f t="shared" si="3"/>
        <v>1.111E-2</v>
      </c>
      <c r="AW38" s="25">
        <f>IFERROR(SUMIFS('[4]BD Unidades'!$BI$3:$BI$1424,'[4]BD Unidades'!$A$3:$A$1424,$A38),"-")</f>
        <v>1.2582933658784792</v>
      </c>
      <c r="AX38" s="25">
        <f>IFERROR(SUMIFS('[4]BD Unidades'!$BJ$3:$BJ$1424,'[4]BD Unidades'!$A$3:$A$1424,$A38),"-")</f>
        <v>0.80863336474376768</v>
      </c>
    </row>
    <row r="39" spans="1:50" ht="14.4" x14ac:dyDescent="0.3">
      <c r="A39" s="7">
        <v>626</v>
      </c>
      <c r="B39" s="7" t="s">
        <v>4173</v>
      </c>
      <c r="D39" s="8" t="s">
        <v>4174</v>
      </c>
      <c r="E39" s="19" t="s">
        <v>492</v>
      </c>
      <c r="F39" s="19" t="s">
        <v>492</v>
      </c>
      <c r="G39" s="19" t="s">
        <v>4175</v>
      </c>
      <c r="H39" s="19">
        <v>28</v>
      </c>
      <c r="I39" s="19">
        <v>2024</v>
      </c>
      <c r="J39" s="19" t="s">
        <v>211</v>
      </c>
      <c r="K39" s="19" t="s">
        <v>212</v>
      </c>
      <c r="L39" s="19" t="s">
        <v>47</v>
      </c>
      <c r="M39" s="19" t="s">
        <v>229</v>
      </c>
      <c r="N39" s="19" t="s">
        <v>1842</v>
      </c>
      <c r="O39" s="19" t="s">
        <v>3560</v>
      </c>
      <c r="P39" s="19" t="s">
        <v>51</v>
      </c>
      <c r="Q39" s="9" t="s">
        <v>4176</v>
      </c>
      <c r="R39" s="20">
        <v>83.53</v>
      </c>
      <c r="S39" s="20">
        <v>3.1484999999999999</v>
      </c>
      <c r="T39" s="20">
        <v>80.900000000000006</v>
      </c>
      <c r="U39" s="20">
        <v>0.87</v>
      </c>
      <c r="V39" s="21">
        <f>_xlfn.XLOOKUP(D39,'[4]Gen. Real'!$A$2:$A$1168,'[4]Gen. Real'!$C$2:$C$1168,"-",0)</f>
        <v>248.47590000000008</v>
      </c>
      <c r="W39" s="22"/>
      <c r="X39" s="22">
        <f>_xlfn.XLOOKUP(D39,[4]Vertimiento!$J$2:$J$119,[4]Vertimiento!$K$2:$K$119,"-",0)</f>
        <v>25.350427798399998</v>
      </c>
      <c r="Y39" s="23">
        <f t="shared" si="0"/>
        <v>9.257848944701845E-2</v>
      </c>
      <c r="Z39" s="19" t="str">
        <f>_xlfn.XLOOKUP(D39,[4]Cmg!$I$4:$I$99,[4]Cmg!$M$4:$M$99,"----",0,1)</f>
        <v>----</v>
      </c>
      <c r="AA39" s="19" t="str">
        <f>_xlfn.XLOOKUP(D39,[4]Cmg!$A$4:$A$101,[4]Cmg!$B$4:$B$101,"----",0,1)</f>
        <v>----</v>
      </c>
      <c r="AB39" s="19" t="str">
        <f>_xlfn.XLOOKUP(D39,[4]Cmg!$E$4:$E$101,[4]Cmg!$F$4:$F$101,"----",0,1)</f>
        <v>----</v>
      </c>
      <c r="AC39" s="19" t="str">
        <f>_xlfn.XLOOKUP(D39,[4]Cmg!$O$4:$O$101,[4]Cmg!$P$4:$P$101,"----",0,1)</f>
        <v>----</v>
      </c>
      <c r="AD39" s="24" t="str">
        <f>_xlfn.XLOOKUP(D39,[4]Cmg!$S$4:$S$101,[4]Cmg!$U$4:$U$101,"----",0,1)</f>
        <v>----</v>
      </c>
      <c r="AG39" s="25">
        <f>IFERROR(SUMIFS('[4]BD Unidades'!$AH:$AH,'[4]BD Unidades'!$A:$A,'BD Centrales 2024'!$A39),"-")</f>
        <v>83.53</v>
      </c>
      <c r="AH39" s="25">
        <f>SUMIFS('[4]BD Unidades'!$AJ$3:$AJ$1424,'[4]BD Unidades'!$A$3:$A$1424,$A39)</f>
        <v>8654.4666666666708</v>
      </c>
      <c r="AI39" s="25">
        <f>SUMIFS('[4]BD Unidades'!$AL$3:$AL$1424,'[4]BD Unidades'!$A$3:$A$1424,$A39)</f>
        <v>74.566666666666706</v>
      </c>
      <c r="AJ39" s="26">
        <f t="shared" si="1"/>
        <v>8.5423739169285633E-3</v>
      </c>
      <c r="AK39" s="27">
        <f>IFERROR(SUMIFS('[4]BD Unidades'!$AO$3:$AO$1424,'[4]BD Unidades'!$A$3:$A$1424,$A39),"-")</f>
        <v>0</v>
      </c>
      <c r="AL39" s="27">
        <f>IFERROR(SUMIFS('[4]BD Unidades'!$AQ$3:$AQ$1424,'[4]BD Unidades'!$A$3:$A$1424,$A39),"-")</f>
        <v>0.36934453675008755</v>
      </c>
      <c r="AM39" s="27">
        <f>IFERROR(SUMIFS('[4]BD Unidades'!$AS$3:$AS$1424,'[4]BD Unidades'!$A$3:$A$1424,$A39),"-")</f>
        <v>0.34224321743533648</v>
      </c>
      <c r="AN39" s="27">
        <f>IFERROR(SUMIFS('[4]BD Unidades'!$AU$3:$AU$1424,'[4]BD Unidades'!$A$3:$A$1424,$A39),"-")</f>
        <v>0.38957199999999997</v>
      </c>
      <c r="AO39" s="27">
        <f>IFERROR(SUMIFS('[4]BD Unidades'!$AW$3:$AW$1424,'[4]BD Unidades'!$A$3:$A$1424,$A39),"-")</f>
        <v>0.37478499999999998</v>
      </c>
      <c r="AP39" s="27">
        <f>IFERROR(SUMIFS('[4]BD Unidades'!$AY$3:$AY$1424,'[4]BD Unidades'!$A$3:$A$1424,$A39),"-")</f>
        <v>0.32167600000000002</v>
      </c>
      <c r="AQ39" s="25">
        <f>IFERROR(SUMIFS('[4]BD Unidades'!$AZ$3:$AZ$1424,'[4]BD Unidades'!$A$3:$A$1424,$A39),"-")</f>
        <v>24.088381400000003</v>
      </c>
      <c r="AR39" s="25">
        <f>IFERROR(SUMIFS('[4]BD Unidades'!$BA$3:$BA$1424,'[4]BD Unidades'!$A$3:$A$1424,$A39),"-")</f>
        <v>83.411289413489897</v>
      </c>
      <c r="AS39" s="28">
        <f>SUMIFS('[4]BD Unidades'!$BC$3:$BC$1424,'[4]BD Unidades'!$A$3:$A$1424,$A39)</f>
        <v>1.8563450925463E-3</v>
      </c>
      <c r="AT39" s="28">
        <f>SUMIFS('[4]BD Unidades'!$BE$3:$BE$1424,'[4]BD Unidades'!$A$3:$A$1424,$A39)</f>
        <v>1</v>
      </c>
      <c r="AU39" s="29">
        <f t="shared" si="2"/>
        <v>0.99814365490745371</v>
      </c>
      <c r="AV39" s="30">
        <f t="shared" si="3"/>
        <v>3.1484999999999999E-2</v>
      </c>
      <c r="AW39" s="25">
        <f>IFERROR(SUMIFS('[4]BD Unidades'!$BI$3:$BI$1424,'[4]BD Unidades'!$A$3:$A$1424,$A39),"-")</f>
        <v>23.347080956771411</v>
      </c>
      <c r="AX39" s="25">
        <f>IFERROR(SUMIFS('[4]BD Unidades'!$BJ$3:$BJ$1424,'[4]BD Unidades'!$A$3:$A$1424,$A39),"-")</f>
        <v>15.003837056582309</v>
      </c>
    </row>
    <row r="40" spans="1:50" ht="14.4" x14ac:dyDescent="0.3">
      <c r="A40" s="7">
        <v>636</v>
      </c>
      <c r="B40" s="7" t="s">
        <v>3240</v>
      </c>
      <c r="D40" s="8" t="s">
        <v>3241</v>
      </c>
      <c r="E40" s="19" t="s">
        <v>3242</v>
      </c>
      <c r="F40" s="19" t="s">
        <v>3242</v>
      </c>
      <c r="G40" s="19" t="s">
        <v>3243</v>
      </c>
      <c r="H40" s="19">
        <v>44</v>
      </c>
      <c r="I40" s="19">
        <v>2024</v>
      </c>
      <c r="J40" s="19" t="s">
        <v>211</v>
      </c>
      <c r="K40" s="19" t="s">
        <v>212</v>
      </c>
      <c r="L40" s="19" t="s">
        <v>47</v>
      </c>
      <c r="M40" s="19" t="s">
        <v>497</v>
      </c>
      <c r="N40" s="19" t="s">
        <v>579</v>
      </c>
      <c r="O40" s="19" t="s">
        <v>2882</v>
      </c>
      <c r="P40" s="19" t="s">
        <v>51</v>
      </c>
      <c r="Q40" s="9" t="s">
        <v>2087</v>
      </c>
      <c r="R40" s="20">
        <v>190.22499999999999</v>
      </c>
      <c r="S40" s="20">
        <v>1.026</v>
      </c>
      <c r="T40" s="20">
        <v>188.274</v>
      </c>
      <c r="U40" s="20">
        <v>2.35</v>
      </c>
      <c r="V40" s="21">
        <f>_xlfn.XLOOKUP(D40,'[4]Gen. Real'!$A$2:$A$1168,'[4]Gen. Real'!$C$2:$C$1168,"-",0)</f>
        <v>400.9249999999999</v>
      </c>
      <c r="W40" s="22"/>
      <c r="X40" s="22">
        <f>_xlfn.XLOOKUP(D40,[4]Vertimiento!$J$2:$J$119,[4]Vertimiento!$K$2:$K$119,"-",0)</f>
        <v>32.926185050000008</v>
      </c>
      <c r="Y40" s="23">
        <f t="shared" si="0"/>
        <v>7.5892808835373762E-2</v>
      </c>
      <c r="Z40" s="19" t="str">
        <f>_xlfn.XLOOKUP(D40,[4]Cmg!$I$4:$I$99,[4]Cmg!$M$4:$M$99,"----",0,1)</f>
        <v>----</v>
      </c>
      <c r="AA40" s="19" t="str">
        <f>_xlfn.XLOOKUP(D40,[4]Cmg!$A$4:$A$101,[4]Cmg!$B$4:$B$101,"----",0,1)</f>
        <v>----</v>
      </c>
      <c r="AB40" s="19" t="str">
        <f>_xlfn.XLOOKUP(D40,[4]Cmg!$E$4:$E$101,[4]Cmg!$F$4:$F$101,"----",0,1)</f>
        <v>----</v>
      </c>
      <c r="AC40" s="19" t="str">
        <f>_xlfn.XLOOKUP(D40,[4]Cmg!$O$4:$O$101,[4]Cmg!$P$4:$P$101,"----",0,1)</f>
        <v>----</v>
      </c>
      <c r="AD40" s="24" t="str">
        <f>_xlfn.XLOOKUP(D40,[4]Cmg!$S$4:$S$101,[4]Cmg!$U$4:$U$101,"----",0,1)</f>
        <v>----</v>
      </c>
      <c r="AG40" s="25">
        <f>IFERROR(SUMIFS('[4]BD Unidades'!$AH:$AH,'[4]BD Unidades'!$A:$A,'BD Centrales 2024'!$A40),"-")</f>
        <v>190.22499999999999</v>
      </c>
      <c r="AH40" s="25">
        <f>SUMIFS('[4]BD Unidades'!$AJ$3:$AJ$1424,'[4]BD Unidades'!$A$3:$A$1424,$A40)</f>
        <v>8749.35</v>
      </c>
      <c r="AI40" s="25">
        <f>SUMIFS('[4]BD Unidades'!$AL$3:$AL$1424,'[4]BD Unidades'!$A$3:$A$1424,$A40)</f>
        <v>7.65</v>
      </c>
      <c r="AJ40" s="26">
        <f t="shared" si="1"/>
        <v>8.7358684480986647E-4</v>
      </c>
      <c r="AK40" s="27">
        <f>IFERROR(SUMIFS('[4]BD Unidades'!$AO$3:$AO$1424,'[4]BD Unidades'!$A$3:$A$1424,$A40),"-")</f>
        <v>0</v>
      </c>
      <c r="AL40" s="27">
        <f>IFERROR(SUMIFS('[4]BD Unidades'!$AQ$3:$AQ$1424,'[4]BD Unidades'!$A$3:$A$1424,$A40),"-")</f>
        <v>0.27405830057257352</v>
      </c>
      <c r="AM40" s="27">
        <f>IFERROR(SUMIFS('[4]BD Unidades'!$AS$3:$AS$1424,'[4]BD Unidades'!$A$3:$A$1424,$A40),"-")</f>
        <v>0.26789874697253135</v>
      </c>
      <c r="AN40" s="27">
        <f>IFERROR(SUMIFS('[4]BD Unidades'!$AU$3:$AU$1424,'[4]BD Unidades'!$A$3:$A$1424,$A40),"-")</f>
        <v>0.24386499999999997</v>
      </c>
      <c r="AO40" s="27">
        <f>IFERROR(SUMIFS('[4]BD Unidades'!$AW$3:$AW$1424,'[4]BD Unidades'!$A$3:$A$1424,$A40),"-")</f>
        <v>0.26079799999999997</v>
      </c>
      <c r="AP40" s="27">
        <f>IFERROR(SUMIFS('[4]BD Unidades'!$AY$3:$AY$1424,'[4]BD Unidades'!$A$3:$A$1424,$A40),"-")</f>
        <v>0.20499500000000001</v>
      </c>
      <c r="AQ40" s="25">
        <f>IFERROR(SUMIFS('[4]BD Unidades'!$AZ$3:$AZ$1424,'[4]BD Unidades'!$A$3:$A$1424,$A40),"-")</f>
        <v>46.389219624999996</v>
      </c>
      <c r="AR40" s="25">
        <f>IFERROR(SUMIFS('[4]BD Unidades'!$BA$3:$BA$1424,'[4]BD Unidades'!$A$3:$A$1424,$A40),"-")</f>
        <v>190.20943212915401</v>
      </c>
      <c r="AS40" s="28">
        <f>SUMIFS('[4]BD Unidades'!$BC$3:$BC$1424,'[4]BD Unidades'!$A$3:$A$1424,$A40)</f>
        <v>1.8044423966874E-3</v>
      </c>
      <c r="AT40" s="28">
        <f>SUMIFS('[4]BD Unidades'!$BE$3:$BE$1424,'[4]BD Unidades'!$A$3:$A$1424,$A40)</f>
        <v>0.99823542805100196</v>
      </c>
      <c r="AU40" s="29">
        <f t="shared" si="2"/>
        <v>0.99643416972275134</v>
      </c>
      <c r="AV40" s="30">
        <f t="shared" si="3"/>
        <v>1.026E-2</v>
      </c>
      <c r="AW40" s="25">
        <f>IFERROR(SUMIFS('[4]BD Unidades'!$BI$3:$BI$1424,'[4]BD Unidades'!$A$3:$A$1424,$A40),"-")</f>
        <v>45.843381637979796</v>
      </c>
      <c r="AX40" s="25">
        <f>IFERROR(SUMIFS('[4]BD Unidades'!$BJ$3:$BJ$1424,'[4]BD Unidades'!$A$3:$A$1424,$A40),"-")</f>
        <v>29.460926164282405</v>
      </c>
    </row>
    <row r="41" spans="1:50" ht="14.4" x14ac:dyDescent="0.3">
      <c r="A41" s="7">
        <v>1658</v>
      </c>
      <c r="B41" s="7" t="s">
        <v>3232</v>
      </c>
      <c r="D41" s="8" t="s">
        <v>3233</v>
      </c>
      <c r="E41" s="19" t="s">
        <v>1612</v>
      </c>
      <c r="F41" s="19" t="s">
        <v>1612</v>
      </c>
      <c r="G41" s="19" t="s">
        <v>3234</v>
      </c>
      <c r="H41" s="19">
        <v>49</v>
      </c>
      <c r="I41" s="19">
        <v>2024</v>
      </c>
      <c r="J41" s="19" t="s">
        <v>211</v>
      </c>
      <c r="K41" s="19" t="s">
        <v>212</v>
      </c>
      <c r="L41" s="19" t="s">
        <v>47</v>
      </c>
      <c r="M41" s="19" t="s">
        <v>497</v>
      </c>
      <c r="N41" s="19" t="s">
        <v>579</v>
      </c>
      <c r="O41" s="19" t="s">
        <v>2882</v>
      </c>
      <c r="P41" s="19" t="s">
        <v>51</v>
      </c>
      <c r="Q41" s="9" t="s">
        <v>3235</v>
      </c>
      <c r="R41" s="20">
        <v>207.23</v>
      </c>
      <c r="S41" s="20">
        <v>0.995</v>
      </c>
      <c r="T41" s="20">
        <v>205.25</v>
      </c>
      <c r="U41" s="20">
        <v>0.47699999999999998</v>
      </c>
      <c r="V41" s="21">
        <f>_xlfn.XLOOKUP(D41,'[4]Gen. Real'!$A$2:$A$1168,'[4]Gen. Real'!$C$2:$C$1168,"-",0)</f>
        <v>327.66646000000026</v>
      </c>
      <c r="W41" s="22"/>
      <c r="X41" s="22">
        <f>_xlfn.XLOOKUP(D41,[4]Vertimiento!$J$2:$J$119,[4]Vertimiento!$K$2:$K$119,"-",0)</f>
        <v>35.705537226666664</v>
      </c>
      <c r="Y41" s="23">
        <f t="shared" si="0"/>
        <v>9.8261664352726652E-2</v>
      </c>
      <c r="Z41" s="19" t="str">
        <f>_xlfn.XLOOKUP(D41,[4]Cmg!$I$4:$I$99,[4]Cmg!$M$4:$M$99,"----",0,1)</f>
        <v>----</v>
      </c>
      <c r="AA41" s="19" t="str">
        <f>_xlfn.XLOOKUP(D41,[4]Cmg!$A$4:$A$101,[4]Cmg!$B$4:$B$101,"----",0,1)</f>
        <v>----</v>
      </c>
      <c r="AB41" s="19" t="str">
        <f>_xlfn.XLOOKUP(D41,[4]Cmg!$E$4:$E$101,[4]Cmg!$F$4:$F$101,"----",0,1)</f>
        <v>----</v>
      </c>
      <c r="AC41" s="19" t="str">
        <f>_xlfn.XLOOKUP(D41,[4]Cmg!$O$4:$O$101,[4]Cmg!$P$4:$P$101,"----",0,1)</f>
        <v>----</v>
      </c>
      <c r="AD41" s="24" t="str">
        <f>_xlfn.XLOOKUP(D41,[4]Cmg!$S$4:$S$101,[4]Cmg!$U$4:$U$101,"----",0,1)</f>
        <v>----</v>
      </c>
      <c r="AG41" s="25">
        <f>IFERROR(SUMIFS('[4]BD Unidades'!$AH:$AH,'[4]BD Unidades'!$A:$A,'BD Centrales 2024'!$A41),"-")</f>
        <v>207.23</v>
      </c>
      <c r="AH41" s="25">
        <f>SUMIFS('[4]BD Unidades'!$AJ$3:$AJ$1424,'[4]BD Unidades'!$A$3:$A$1424,$A41)</f>
        <v>8722.1666666666697</v>
      </c>
      <c r="AI41" s="25">
        <f>SUMIFS('[4]BD Unidades'!$AL$3:$AL$1424,'[4]BD Unidades'!$A$3:$A$1424,$A41)</f>
        <v>6.1666666666666705</v>
      </c>
      <c r="AJ41" s="26">
        <f t="shared" si="1"/>
        <v>7.0651136146648874E-4</v>
      </c>
      <c r="AK41" s="27">
        <f>IFERROR(SUMIFS('[4]BD Unidades'!$AO$3:$AO$1424,'[4]BD Unidades'!$A$3:$A$1424,$A41),"-")</f>
        <v>0</v>
      </c>
      <c r="AL41" s="27">
        <f>IFERROR(SUMIFS('[4]BD Unidades'!$AQ$3:$AQ$1424,'[4]BD Unidades'!$A$3:$A$1424,$A41),"-")</f>
        <v>0</v>
      </c>
      <c r="AM41" s="27">
        <f>IFERROR(SUMIFS('[4]BD Unidades'!$AS$3:$AS$1424,'[4]BD Unidades'!$A$3:$A$1424,$A41),"-")</f>
        <v>0.19222693997619245</v>
      </c>
      <c r="AN41" s="27">
        <f>IFERROR(SUMIFS('[4]BD Unidades'!$AU$3:$AU$1424,'[4]BD Unidades'!$A$3:$A$1424,$A41),"-")</f>
        <v>0.196302</v>
      </c>
      <c r="AO41" s="27">
        <f>IFERROR(SUMIFS('[4]BD Unidades'!$AW$3:$AW$1424,'[4]BD Unidades'!$A$3:$A$1424,$A41),"-")</f>
        <v>0.20097799999999999</v>
      </c>
      <c r="AP41" s="27">
        <f>IFERROR(SUMIFS('[4]BD Unidades'!$AY$3:$AY$1424,'[4]BD Unidades'!$A$3:$A$1424,$A41),"-")</f>
        <v>0.17102400000000001</v>
      </c>
      <c r="AQ41" s="25">
        <f>IFERROR(SUMIFS('[4]BD Unidades'!$AZ$3:$AZ$1424,'[4]BD Unidades'!$A$3:$A$1424,$A41),"-")</f>
        <v>39.83518877126636</v>
      </c>
      <c r="AR41" s="25">
        <f>IFERROR(SUMIFS('[4]BD Unidades'!$BA$3:$BA$1424,'[4]BD Unidades'!$A$3:$A$1424,$A41),"-")</f>
        <v>207.22841206797699</v>
      </c>
      <c r="AS41" s="28">
        <f>SUMIFS('[4]BD Unidades'!$BC$3:$BC$1424,'[4]BD Unidades'!$A$3:$A$1424,$A41)</f>
        <v>1.39505444279486E-3</v>
      </c>
      <c r="AT41" s="28">
        <f>SUMIFS('[4]BD Unidades'!$BE$3:$BE$1424,'[4]BD Unidades'!$A$3:$A$1424,$A41)</f>
        <v>0.99390558591378297</v>
      </c>
      <c r="AU41" s="29">
        <f t="shared" si="2"/>
        <v>0.99251903351043536</v>
      </c>
      <c r="AV41" s="30">
        <f t="shared" si="3"/>
        <v>9.9500000000000005E-3</v>
      </c>
      <c r="AW41" s="25">
        <f>IFERROR(SUMIFS('[4]BD Unidades'!$BI$3:$BI$1424,'[4]BD Unidades'!$A$3:$A$1424,$A41),"-")</f>
        <v>39.311821115526868</v>
      </c>
      <c r="AX41" s="25">
        <f>IFERROR(SUMIFS('[4]BD Unidades'!$BJ$3:$BJ$1424,'[4]BD Unidades'!$A$3:$A$1424,$A41),"-")</f>
        <v>25.263464820590674</v>
      </c>
    </row>
    <row r="42" spans="1:50" ht="14.4" x14ac:dyDescent="0.3">
      <c r="A42" s="7">
        <v>1667</v>
      </c>
      <c r="B42" s="7" t="s">
        <v>4018</v>
      </c>
      <c r="D42" s="8" t="s">
        <v>4019</v>
      </c>
      <c r="E42" s="19" t="s">
        <v>4020</v>
      </c>
      <c r="F42" s="19" t="s">
        <v>4020</v>
      </c>
      <c r="G42" s="19" t="s">
        <v>4021</v>
      </c>
      <c r="H42" s="19">
        <v>10</v>
      </c>
      <c r="I42" s="19">
        <v>2024</v>
      </c>
      <c r="J42" s="19" t="s">
        <v>211</v>
      </c>
      <c r="K42" s="19" t="s">
        <v>212</v>
      </c>
      <c r="L42" s="19" t="s">
        <v>47</v>
      </c>
      <c r="M42" s="19" t="s">
        <v>68</v>
      </c>
      <c r="N42" s="19" t="s">
        <v>68</v>
      </c>
      <c r="O42" s="19" t="s">
        <v>2812</v>
      </c>
      <c r="P42" s="19" t="s">
        <v>51</v>
      </c>
      <c r="Q42" s="9" t="s">
        <v>4023</v>
      </c>
      <c r="R42" s="20">
        <v>36</v>
      </c>
      <c r="S42" s="20">
        <v>1.84</v>
      </c>
      <c r="T42" s="20">
        <v>35.340000000000003</v>
      </c>
      <c r="U42" s="20">
        <v>3.71</v>
      </c>
      <c r="V42" s="21">
        <f>_xlfn.XLOOKUP(D42,'[4]Gen. Real'!$A$2:$A$1168,'[4]Gen. Real'!$C$2:$C$1168,"-",0)</f>
        <v>99.38497000000001</v>
      </c>
      <c r="W42" s="22"/>
      <c r="X42" s="22">
        <f>_xlfn.XLOOKUP(D42,[4]Vertimiento!$J$2:$J$119,[4]Vertimiento!$K$2:$K$119,"-",0)</f>
        <v>8.228931956666667</v>
      </c>
      <c r="Y42" s="23">
        <f t="shared" si="0"/>
        <v>7.6467183208171779E-2</v>
      </c>
      <c r="Z42" s="19" t="str">
        <f>_xlfn.XLOOKUP(D42,[4]Cmg!$I$4:$I$99,[4]Cmg!$M$4:$M$99,"----",0,1)</f>
        <v>----</v>
      </c>
      <c r="AA42" s="19" t="str">
        <f>_xlfn.XLOOKUP(D42,[4]Cmg!$A$4:$A$101,[4]Cmg!$B$4:$B$101,"----",0,1)</f>
        <v>----</v>
      </c>
      <c r="AB42" s="19" t="str">
        <f>_xlfn.XLOOKUP(D42,[4]Cmg!$E$4:$E$101,[4]Cmg!$F$4:$F$101,"----",0,1)</f>
        <v>----</v>
      </c>
      <c r="AC42" s="19" t="str">
        <f>_xlfn.XLOOKUP(D42,[4]Cmg!$O$4:$O$101,[4]Cmg!$P$4:$P$101,"----",0,1)</f>
        <v>----</v>
      </c>
      <c r="AD42" s="24" t="str">
        <f>_xlfn.XLOOKUP(D42,[4]Cmg!$S$4:$S$101,[4]Cmg!$U$4:$U$101,"----",0,1)</f>
        <v>----</v>
      </c>
      <c r="AG42" s="25">
        <f>IFERROR(SUMIFS('[4]BD Unidades'!$AH:$AH,'[4]BD Unidades'!$A:$A,'BD Centrales 2024'!$A42),"-")</f>
        <v>36</v>
      </c>
      <c r="AH42" s="25">
        <f>SUMIFS('[4]BD Unidades'!$AJ$3:$AJ$1424,'[4]BD Unidades'!$A$3:$A$1424,$A42)</f>
        <v>8633.2666666666701</v>
      </c>
      <c r="AI42" s="25">
        <f>SUMIFS('[4]BD Unidades'!$AL$3:$AL$1424,'[4]BD Unidades'!$A$3:$A$1424,$A42)</f>
        <v>130.21666666666701</v>
      </c>
      <c r="AJ42" s="26">
        <f t="shared" si="1"/>
        <v>1.4859007738551484E-2</v>
      </c>
      <c r="AK42" s="27">
        <f>IFERROR(SUMIFS('[4]BD Unidades'!$AO$3:$AO$1424,'[4]BD Unidades'!$A$3:$A$1424,$A42),"-")</f>
        <v>0</v>
      </c>
      <c r="AL42" s="27">
        <f>IFERROR(SUMIFS('[4]BD Unidades'!$AQ$3:$AQ$1424,'[4]BD Unidades'!$A$3:$A$1424,$A42),"-")</f>
        <v>0</v>
      </c>
      <c r="AM42" s="27">
        <f>IFERROR(SUMIFS('[4]BD Unidades'!$AS$3:$AS$1424,'[4]BD Unidades'!$A$3:$A$1424,$A42),"-")</f>
        <v>0.32560512682698201</v>
      </c>
      <c r="AN42" s="27">
        <f>IFERROR(SUMIFS('[4]BD Unidades'!$AU$3:$AU$1424,'[4]BD Unidades'!$A$3:$A$1424,$A42),"-")</f>
        <v>0.28362100000000001</v>
      </c>
      <c r="AO42" s="27">
        <f>IFERROR(SUMIFS('[4]BD Unidades'!$AW$3:$AW$1424,'[4]BD Unidades'!$A$3:$A$1424,$A42),"-")</f>
        <v>0.35606300000000002</v>
      </c>
      <c r="AP42" s="27">
        <f>IFERROR(SUMIFS('[4]BD Unidades'!$AY$3:$AY$1424,'[4]BD Unidades'!$A$3:$A$1424,$A42),"-")</f>
        <v>0.309305</v>
      </c>
      <c r="AQ42" s="25">
        <f>IFERROR(SUMIFS('[4]BD Unidades'!$AZ$3:$AZ$1424,'[4]BD Unidades'!$A$3:$A$1424,$A42),"-")</f>
        <v>7.2903959999999994</v>
      </c>
      <c r="AR42" s="25">
        <f>IFERROR(SUMIFS('[4]BD Unidades'!$BA$3:$BA$1424,'[4]BD Unidades'!$A$3:$A$1424,$A42),"-")</f>
        <v>35.906894328549001</v>
      </c>
      <c r="AS42" s="28">
        <f>SUMIFS('[4]BD Unidades'!$BC$3:$BC$1424,'[4]BD Unidades'!$A$3:$A$1424,$A42)</f>
        <v>1.9370443654959299E-3</v>
      </c>
      <c r="AT42" s="28">
        <f>SUMIFS('[4]BD Unidades'!$BE$3:$BE$1424,'[4]BD Unidades'!$A$3:$A$1424,$A42)</f>
        <v>1</v>
      </c>
      <c r="AU42" s="29">
        <f t="shared" si="2"/>
        <v>0.99806295563450409</v>
      </c>
      <c r="AV42" s="30">
        <f t="shared" si="3"/>
        <v>1.84E-2</v>
      </c>
      <c r="AW42" s="25">
        <f>IFERROR(SUMIFS('[4]BD Unidades'!$BI$3:$BI$1424,'[4]BD Unidades'!$A$3:$A$1424,$A42),"-")</f>
        <v>7.1659577781955708</v>
      </c>
      <c r="AX42" s="25">
        <f>IFERROR(SUMIFS('[4]BD Unidades'!$BJ$3:$BJ$1424,'[4]BD Unidades'!$A$3:$A$1424,$A42),"-")</f>
        <v>4.6051522696764184</v>
      </c>
    </row>
    <row r="43" spans="1:50" ht="14.4" x14ac:dyDescent="0.3">
      <c r="A43" s="7">
        <v>1682</v>
      </c>
      <c r="B43" s="7" t="s">
        <v>3568</v>
      </c>
      <c r="D43" s="8" t="s">
        <v>3569</v>
      </c>
      <c r="E43" s="19" t="s">
        <v>1940</v>
      </c>
      <c r="F43" s="19" t="s">
        <v>3570</v>
      </c>
      <c r="G43" s="19" t="s">
        <v>3571</v>
      </c>
      <c r="H43" s="19">
        <v>11</v>
      </c>
      <c r="I43" s="19">
        <v>2024</v>
      </c>
      <c r="J43" s="19" t="s">
        <v>211</v>
      </c>
      <c r="K43" s="19" t="s">
        <v>212</v>
      </c>
      <c r="L43" s="19" t="s">
        <v>47</v>
      </c>
      <c r="M43" s="19" t="s">
        <v>106</v>
      </c>
      <c r="N43" s="19" t="s">
        <v>144</v>
      </c>
      <c r="O43" s="19" t="s">
        <v>145</v>
      </c>
      <c r="P43" s="19" t="s">
        <v>51</v>
      </c>
      <c r="Q43" s="9" t="s">
        <v>2272</v>
      </c>
      <c r="R43" s="20">
        <v>49.92</v>
      </c>
      <c r="S43" s="20">
        <v>1.643</v>
      </c>
      <c r="T43" s="20">
        <v>49.1</v>
      </c>
      <c r="U43" s="20">
        <v>0.15970000000000001</v>
      </c>
      <c r="V43" s="21">
        <f>_xlfn.XLOOKUP(D43,'[4]Gen. Real'!$A$2:$A$1168,'[4]Gen. Real'!$C$2:$C$1168,"-",0)</f>
        <v>88.896630000000116</v>
      </c>
      <c r="W43" s="22"/>
      <c r="X43" s="22">
        <f>_xlfn.XLOOKUP(D43,[4]Vertimiento!$J$2:$J$119,[4]Vertimiento!$K$2:$K$119,"-",0)</f>
        <v>7.8816197288333329</v>
      </c>
      <c r="Y43" s="23">
        <f t="shared" si="0"/>
        <v>8.1439990399879467E-2</v>
      </c>
      <c r="Z43" s="19" t="str">
        <f>_xlfn.XLOOKUP(D43,[4]Cmg!$I$4:$I$99,[4]Cmg!$M$4:$M$99,"----",0,1)</f>
        <v>----</v>
      </c>
      <c r="AA43" s="19" t="str">
        <f>_xlfn.XLOOKUP(D43,[4]Cmg!$A$4:$A$101,[4]Cmg!$B$4:$B$101,"----",0,1)</f>
        <v>----</v>
      </c>
      <c r="AB43" s="19" t="str">
        <f>_xlfn.XLOOKUP(D43,[4]Cmg!$E$4:$E$101,[4]Cmg!$F$4:$F$101,"----",0,1)</f>
        <v>----</v>
      </c>
      <c r="AC43" s="19" t="str">
        <f>_xlfn.XLOOKUP(D43,[4]Cmg!$O$4:$O$101,[4]Cmg!$P$4:$P$101,"----",0,1)</f>
        <v>----</v>
      </c>
      <c r="AD43" s="24" t="str">
        <f>_xlfn.XLOOKUP(D43,[4]Cmg!$S$4:$S$101,[4]Cmg!$U$4:$U$101,"----",0,1)</f>
        <v>----</v>
      </c>
      <c r="AG43" s="25">
        <f>IFERROR(SUMIFS('[4]BD Unidades'!$AH:$AH,'[4]BD Unidades'!$A:$A,'BD Centrales 2024'!$A43),"-")</f>
        <v>49.92</v>
      </c>
      <c r="AH43" s="25">
        <f>SUMIFS('[4]BD Unidades'!$AJ$3:$AJ$1424,'[4]BD Unidades'!$A$3:$A$1424,$A43)</f>
        <v>8664.7999999999993</v>
      </c>
      <c r="AI43" s="25">
        <f>SUMIFS('[4]BD Unidades'!$AL$3:$AL$1424,'[4]BD Unidades'!$A$3:$A$1424,$A43)</f>
        <v>29.816666666666698</v>
      </c>
      <c r="AJ43" s="26">
        <f t="shared" si="1"/>
        <v>3.4293250421237697E-3</v>
      </c>
      <c r="AK43" s="27">
        <f>IFERROR(SUMIFS('[4]BD Unidades'!$AO$3:$AO$1424,'[4]BD Unidades'!$A$3:$A$1424,$A43),"-")</f>
        <v>0</v>
      </c>
      <c r="AL43" s="27">
        <f>IFERROR(SUMIFS('[4]BD Unidades'!$AQ$3:$AQ$1424,'[4]BD Unidades'!$A$3:$A$1424,$A43),"-")</f>
        <v>0</v>
      </c>
      <c r="AM43" s="27">
        <f>IFERROR(SUMIFS('[4]BD Unidades'!$AS$3:$AS$1424,'[4]BD Unidades'!$A$3:$A$1424,$A43),"-")</f>
        <v>0.2026</v>
      </c>
      <c r="AN43" s="27">
        <f>IFERROR(SUMIFS('[4]BD Unidades'!$AU$3:$AU$1424,'[4]BD Unidades'!$A$3:$A$1424,$A43),"-")</f>
        <v>0.21929899999999999</v>
      </c>
      <c r="AO43" s="27">
        <f>IFERROR(SUMIFS('[4]BD Unidades'!$AW$3:$AW$1424,'[4]BD Unidades'!$A$3:$A$1424,$A43),"-")</f>
        <v>0.22690799999999997</v>
      </c>
      <c r="AP43" s="27">
        <f>IFERROR(SUMIFS('[4]BD Unidades'!$AY$3:$AY$1424,'[4]BD Unidades'!$A$3:$A$1424,$A43),"-")</f>
        <v>0.22170400000000001</v>
      </c>
      <c r="AQ43" s="25">
        <f>IFERROR(SUMIFS('[4]BD Unidades'!$AZ$3:$AZ$1424,'[4]BD Unidades'!$A$3:$A$1424,$A43),"-")</f>
        <v>10.113792</v>
      </c>
      <c r="AR43" s="25">
        <f>IFERROR(SUMIFS('[4]BD Unidades'!$BA$3:$BA$1424,'[4]BD Unidades'!$A$3:$A$1424,$A43),"-")</f>
        <v>49.855929933656299</v>
      </c>
      <c r="AS43" s="28">
        <f>SUMIFS('[4]BD Unidades'!$BC$3:$BC$1424,'[4]BD Unidades'!$A$3:$A$1424,$A43)</f>
        <v>3.2655288102102303E-2</v>
      </c>
      <c r="AT43" s="28">
        <f>SUMIFS('[4]BD Unidades'!$BE$3:$BE$1424,'[4]BD Unidades'!$A$3:$A$1424,$A43)</f>
        <v>0.99111452641165798</v>
      </c>
      <c r="AU43" s="29">
        <f t="shared" si="2"/>
        <v>0.95874939600950659</v>
      </c>
      <c r="AV43" s="30">
        <f t="shared" si="3"/>
        <v>1.643E-2</v>
      </c>
      <c r="AW43" s="25">
        <f>IFERROR(SUMIFS('[4]BD Unidades'!$BI$3:$BI$1424,'[4]BD Unidades'!$A$3:$A$1424,$A43),"-")</f>
        <v>9.5775212406276431</v>
      </c>
      <c r="AX43" s="25">
        <f>IFERROR(SUMIFS('[4]BD Unidades'!$BJ$3:$BJ$1424,'[4]BD Unidades'!$A$3:$A$1424,$A43),"-")</f>
        <v>6.1549265352016382</v>
      </c>
    </row>
    <row r="44" spans="1:50" ht="14.4" x14ac:dyDescent="0.3">
      <c r="A44" s="7">
        <v>1685</v>
      </c>
      <c r="B44" s="7" t="s">
        <v>3253</v>
      </c>
      <c r="D44" s="8" t="s">
        <v>3254</v>
      </c>
      <c r="E44" s="19" t="s">
        <v>248</v>
      </c>
      <c r="F44" s="19" t="s">
        <v>248</v>
      </c>
      <c r="G44" s="19" t="s">
        <v>3255</v>
      </c>
      <c r="H44" s="19">
        <v>36</v>
      </c>
      <c r="I44" s="19">
        <v>2024</v>
      </c>
      <c r="J44" s="19" t="s">
        <v>211</v>
      </c>
      <c r="K44" s="19" t="s">
        <v>212</v>
      </c>
      <c r="L44" s="19" t="s">
        <v>47</v>
      </c>
      <c r="M44" s="19" t="s">
        <v>48</v>
      </c>
      <c r="N44" s="19" t="s">
        <v>59</v>
      </c>
      <c r="O44" s="19" t="s">
        <v>807</v>
      </c>
      <c r="P44" s="19" t="s">
        <v>51</v>
      </c>
      <c r="Q44" s="9" t="s">
        <v>3257</v>
      </c>
      <c r="R44" s="20">
        <v>163.11799999999999</v>
      </c>
      <c r="S44" s="20">
        <v>1.4847999999999999</v>
      </c>
      <c r="T44" s="20">
        <v>160.696</v>
      </c>
      <c r="U44" s="20">
        <v>0.67989999999999995</v>
      </c>
      <c r="V44" s="21">
        <f>_xlfn.XLOOKUP(D44,'[4]Gen. Real'!$A$2:$A$1168,'[4]Gen. Real'!$C$2:$C$1168,"-",0)</f>
        <v>297.72606000000013</v>
      </c>
      <c r="W44" s="22"/>
      <c r="X44" s="22">
        <f>_xlfn.XLOOKUP(D44,[4]Vertimiento!$J$2:$J$119,[4]Vertimiento!$K$2:$K$119,"-",0)</f>
        <v>92.925376654333334</v>
      </c>
      <c r="Y44" s="23">
        <f t="shared" si="0"/>
        <v>0.2378728655145278</v>
      </c>
      <c r="Z44" s="19" t="str">
        <f>_xlfn.XLOOKUP(D44,[4]Cmg!$I$4:$I$99,[4]Cmg!$M$4:$M$99,"----",0,1)</f>
        <v>----</v>
      </c>
      <c r="AA44" s="19" t="str">
        <f>_xlfn.XLOOKUP(D44,[4]Cmg!$A$4:$A$101,[4]Cmg!$B$4:$B$101,"----",0,1)</f>
        <v>----</v>
      </c>
      <c r="AB44" s="19" t="str">
        <f>_xlfn.XLOOKUP(D44,[4]Cmg!$E$4:$E$101,[4]Cmg!$F$4:$F$101,"----",0,1)</f>
        <v>----</v>
      </c>
      <c r="AC44" s="19" t="str">
        <f>_xlfn.XLOOKUP(D44,[4]Cmg!$O$4:$O$101,[4]Cmg!$P$4:$P$101,"----",0,1)</f>
        <v>----</v>
      </c>
      <c r="AD44" s="24" t="str">
        <f>_xlfn.XLOOKUP(D44,[4]Cmg!$S$4:$S$101,[4]Cmg!$U$4:$U$101,"----",0,1)</f>
        <v>----</v>
      </c>
      <c r="AG44" s="25">
        <f>IFERROR(SUMIFS('[4]BD Unidades'!$AH:$AH,'[4]BD Unidades'!$A:$A,'BD Centrales 2024'!$A44),"-")</f>
        <v>163.01866666666666</v>
      </c>
      <c r="AH44" s="25">
        <f>SUMIFS('[4]BD Unidades'!$AJ$3:$AJ$1424,'[4]BD Unidades'!$A$3:$A$1424,$A44)</f>
        <v>4468.3833333333296</v>
      </c>
      <c r="AI44" s="25">
        <f>SUMIFS('[4]BD Unidades'!$AL$3:$AL$1424,'[4]BD Unidades'!$A$3:$A$1424,$A44)</f>
        <v>4235.2666666666701</v>
      </c>
      <c r="AJ44" s="26">
        <f t="shared" si="1"/>
        <v>0.48660810885854444</v>
      </c>
      <c r="AK44" s="27">
        <f>IFERROR(SUMIFS('[4]BD Unidades'!$AO$3:$AO$1424,'[4]BD Unidades'!$A$3:$A$1424,$A44),"-")</f>
        <v>0</v>
      </c>
      <c r="AL44" s="27">
        <f>IFERROR(SUMIFS('[4]BD Unidades'!$AQ$3:$AQ$1424,'[4]BD Unidades'!$A$3:$A$1424,$A44),"-")</f>
        <v>0</v>
      </c>
      <c r="AM44" s="27">
        <f>IFERROR(SUMIFS('[4]BD Unidades'!$AS$3:$AS$1424,'[4]BD Unidades'!$A$3:$A$1424,$A44),"-")</f>
        <v>0.26037460779045846</v>
      </c>
      <c r="AN44" s="27">
        <f>IFERROR(SUMIFS('[4]BD Unidades'!$AU$3:$AU$1424,'[4]BD Unidades'!$A$3:$A$1424,$A44),"-")</f>
        <v>0.25707400000000002</v>
      </c>
      <c r="AO44" s="27">
        <f>IFERROR(SUMIFS('[4]BD Unidades'!$AW$3:$AW$1424,'[4]BD Unidades'!$A$3:$A$1424,$A44),"-")</f>
        <v>0.274285</v>
      </c>
      <c r="AP44" s="27">
        <f>IFERROR(SUMIFS('[4]BD Unidades'!$AY$3:$AY$1424,'[4]BD Unidades'!$A$3:$A$1424,$A44),"-")</f>
        <v>0.28691800000000001</v>
      </c>
      <c r="AQ44" s="25">
        <f>IFERROR(SUMIFS('[4]BD Unidades'!$AZ$3:$AZ$1424,'[4]BD Unidades'!$A$3:$A$1424,$A44),"-")</f>
        <v>41.907860714666668</v>
      </c>
      <c r="AR44" s="25">
        <f>IFERROR(SUMIFS('[4]BD Unidades'!$BA$3:$BA$1424,'[4]BD Unidades'!$A$3:$A$1424,$A44),"-")</f>
        <v>152.647975404954</v>
      </c>
      <c r="AS44" s="28">
        <f>SUMIFS('[4]BD Unidades'!$BC$3:$BC$1424,'[4]BD Unidades'!$A$3:$A$1424,$A44)</f>
        <v>5.6809835116225999E-3</v>
      </c>
      <c r="AT44" s="28">
        <f>SUMIFS('[4]BD Unidades'!$BE$3:$BE$1424,'[4]BD Unidades'!$A$3:$A$1424,$A44)</f>
        <v>0.99884069520340002</v>
      </c>
      <c r="AU44" s="29">
        <f t="shared" si="2"/>
        <v>0.99316629768321185</v>
      </c>
      <c r="AV44" s="30">
        <f t="shared" si="3"/>
        <v>1.4847999999999998E-2</v>
      </c>
      <c r="AW44" s="25">
        <f>IFERROR(SUMIFS('[4]BD Unidades'!$BI$3:$BI$1424,'[4]BD Unidades'!$A$3:$A$1424,$A44),"-")</f>
        <v>41.159476498754351</v>
      </c>
      <c r="AX44" s="25">
        <f>IFERROR(SUMIFS('[4]BD Unidades'!$BJ$3:$BJ$1424,'[4]BD Unidades'!$A$3:$A$1424,$A44),"-")</f>
        <v>26.450847532716065</v>
      </c>
    </row>
    <row r="45" spans="1:50" ht="14.4" x14ac:dyDescent="0.3">
      <c r="A45" s="7">
        <v>1690</v>
      </c>
      <c r="B45" s="7" t="s">
        <v>2865</v>
      </c>
      <c r="D45" s="8" t="s">
        <v>2866</v>
      </c>
      <c r="E45" s="19" t="s">
        <v>1674</v>
      </c>
      <c r="F45" s="19" t="s">
        <v>2867</v>
      </c>
      <c r="G45" s="19" t="s">
        <v>2868</v>
      </c>
      <c r="H45" s="19">
        <v>18</v>
      </c>
      <c r="I45" s="19">
        <v>2024</v>
      </c>
      <c r="J45" s="19" t="s">
        <v>211</v>
      </c>
      <c r="K45" s="19" t="s">
        <v>212</v>
      </c>
      <c r="L45" s="19" t="s">
        <v>47</v>
      </c>
      <c r="M45" s="19" t="s">
        <v>68</v>
      </c>
      <c r="N45" s="19" t="s">
        <v>68</v>
      </c>
      <c r="O45" s="19" t="s">
        <v>2324</v>
      </c>
      <c r="P45" s="19" t="s">
        <v>51</v>
      </c>
      <c r="Q45" s="9" t="s">
        <v>2870</v>
      </c>
      <c r="R45" s="20">
        <v>86.2</v>
      </c>
      <c r="S45" s="20">
        <v>2.64</v>
      </c>
      <c r="T45" s="20">
        <v>83.92</v>
      </c>
      <c r="U45" s="20">
        <v>0.185</v>
      </c>
      <c r="V45" s="21">
        <f>_xlfn.XLOOKUP(D45,'[4]Gen. Real'!$A$2:$A$1168,'[4]Gen. Real'!$C$2:$C$1168,"-",0)</f>
        <v>185.39337000000009</v>
      </c>
      <c r="W45" s="22"/>
      <c r="X45" s="22">
        <f>_xlfn.XLOOKUP(D45,[4]Vertimiento!$J$2:$J$119,[4]Vertimiento!$K$2:$K$119,"-",0)</f>
        <v>22.2167785</v>
      </c>
      <c r="Y45" s="23">
        <f t="shared" si="0"/>
        <v>0.107012006207394</v>
      </c>
      <c r="Z45" s="19" t="str">
        <f>_xlfn.XLOOKUP(D45,[4]Cmg!$I$4:$I$99,[4]Cmg!$M$4:$M$99,"----",0,1)</f>
        <v>----</v>
      </c>
      <c r="AA45" s="19" t="str">
        <f>_xlfn.XLOOKUP(D45,[4]Cmg!$A$4:$A$101,[4]Cmg!$B$4:$B$101,"----",0,1)</f>
        <v>----</v>
      </c>
      <c r="AB45" s="19" t="str">
        <f>_xlfn.XLOOKUP(D45,[4]Cmg!$E$4:$E$101,[4]Cmg!$F$4:$F$101,"----",0,1)</f>
        <v>----</v>
      </c>
      <c r="AC45" s="19" t="str">
        <f>_xlfn.XLOOKUP(D45,[4]Cmg!$O$4:$O$101,[4]Cmg!$P$4:$P$101,"----",0,1)</f>
        <v>----</v>
      </c>
      <c r="AD45" s="24" t="str">
        <f>_xlfn.XLOOKUP(D45,[4]Cmg!$S$4:$S$101,[4]Cmg!$U$4:$U$101,"----",0,1)</f>
        <v>----</v>
      </c>
      <c r="AG45" s="25">
        <f>IFERROR(SUMIFS('[4]BD Unidades'!$AH:$AH,'[4]BD Unidades'!$A:$A,'BD Centrales 2024'!$A45),"-")</f>
        <v>82.112830525197325</v>
      </c>
      <c r="AH45" s="25">
        <f>SUMIFS('[4]BD Unidades'!$AJ$3:$AJ$1424,'[4]BD Unidades'!$A$3:$A$1424,$A45)</f>
        <v>495.75</v>
      </c>
      <c r="AI45" s="25">
        <f>SUMIFS('[4]BD Unidades'!$AL$3:$AL$1424,'[4]BD Unidades'!$A$3:$A$1424,$A45)</f>
        <v>7666.8</v>
      </c>
      <c r="AJ45" s="26">
        <f t="shared" si="1"/>
        <v>0.93926530312218603</v>
      </c>
      <c r="AK45" s="27">
        <f>IFERROR(SUMIFS('[4]BD Unidades'!$AO$3:$AO$1424,'[4]BD Unidades'!$A$3:$A$1424,$A45),"-")</f>
        <v>0</v>
      </c>
      <c r="AL45" s="27">
        <f>IFERROR(SUMIFS('[4]BD Unidades'!$AQ$3:$AQ$1424,'[4]BD Unidades'!$A$3:$A$1424,$A45),"-")</f>
        <v>0</v>
      </c>
      <c r="AM45" s="27">
        <f>IFERROR(SUMIFS('[4]BD Unidades'!$AS$3:$AS$1424,'[4]BD Unidades'!$A$3:$A$1424,$A45),"-")</f>
        <v>0.31389769190869687</v>
      </c>
      <c r="AN45" s="27">
        <f>IFERROR(SUMIFS('[4]BD Unidades'!$AU$3:$AU$1424,'[4]BD Unidades'!$A$3:$A$1424,$A45),"-")</f>
        <v>0.30021900000000001</v>
      </c>
      <c r="AO45" s="27">
        <f>IFERROR(SUMIFS('[4]BD Unidades'!$AW$3:$AW$1424,'[4]BD Unidades'!$A$3:$A$1424,$A45),"-")</f>
        <v>0.30963099999999999</v>
      </c>
      <c r="AP45" s="27">
        <f>IFERROR(SUMIFS('[4]BD Unidades'!$AY$3:$AY$1424,'[4]BD Unidades'!$A$3:$A$1424,$A45),"-")</f>
        <v>0.29430099999999998</v>
      </c>
      <c r="AQ45" s="25">
        <f>IFERROR(SUMIFS('[4]BD Unidades'!$AZ$3:$AZ$1424,'[4]BD Unidades'!$A$3:$A$1424,$A45),"-")</f>
        <v>16.206034570944521</v>
      </c>
      <c r="AR45" s="25">
        <f>IFERROR(SUMIFS('[4]BD Unidades'!$BA$3:$BA$1424,'[4]BD Unidades'!$A$3:$A$1424,$A45),"-")</f>
        <v>81.8862916613067</v>
      </c>
      <c r="AS45" s="28">
        <f>SUMIFS('[4]BD Unidades'!$BC$3:$BC$1424,'[4]BD Unidades'!$A$3:$A$1424,$A45)</f>
        <v>1.26684069392253E-2</v>
      </c>
      <c r="AT45" s="28">
        <f>SUMIFS('[4]BD Unidades'!$BE$3:$BE$1424,'[4]BD Unidades'!$A$3:$A$1424,$A45)</f>
        <v>1</v>
      </c>
      <c r="AU45" s="29">
        <f t="shared" si="2"/>
        <v>0.98733159306077467</v>
      </c>
      <c r="AV45" s="30">
        <f t="shared" si="3"/>
        <v>2.64E-2</v>
      </c>
      <c r="AW45" s="25">
        <f>IFERROR(SUMIFS('[4]BD Unidades'!$BI$3:$BI$1424,'[4]BD Unidades'!$A$3:$A$1424,$A45),"-")</f>
        <v>14.775441247348056</v>
      </c>
      <c r="AX45" s="25">
        <f>IFERROR(SUMIFS('[4]BD Unidades'!$BJ$3:$BJ$1424,'[4]BD Unidades'!$A$3:$A$1424,$A45),"-")</f>
        <v>9.4953331992459944</v>
      </c>
    </row>
    <row r="46" spans="1:50" ht="14.4" x14ac:dyDescent="0.3">
      <c r="A46" s="7">
        <v>1691</v>
      </c>
      <c r="B46" s="7" t="s">
        <v>4167</v>
      </c>
      <c r="D46" s="8" t="s">
        <v>4168</v>
      </c>
      <c r="E46" s="19" t="s">
        <v>1674</v>
      </c>
      <c r="F46" s="19" t="s">
        <v>4169</v>
      </c>
      <c r="G46" s="19" t="s">
        <v>4170</v>
      </c>
      <c r="H46" s="19">
        <v>35</v>
      </c>
      <c r="I46" s="19">
        <v>2024</v>
      </c>
      <c r="J46" s="19" t="s">
        <v>211</v>
      </c>
      <c r="K46" s="19" t="s">
        <v>212</v>
      </c>
      <c r="L46" s="19" t="s">
        <v>47</v>
      </c>
      <c r="M46" s="19" t="s">
        <v>48</v>
      </c>
      <c r="N46" s="19" t="s">
        <v>59</v>
      </c>
      <c r="O46" s="19" t="s">
        <v>807</v>
      </c>
      <c r="P46" s="19" t="s">
        <v>51</v>
      </c>
      <c r="Q46" s="9" t="s">
        <v>4172</v>
      </c>
      <c r="R46" s="20">
        <v>174.06379999999999</v>
      </c>
      <c r="S46" s="20">
        <v>1.3129999999999999</v>
      </c>
      <c r="T46" s="20">
        <v>171.77699999999999</v>
      </c>
      <c r="U46" s="20">
        <v>0.54800000000000004</v>
      </c>
      <c r="V46" s="21">
        <f>_xlfn.XLOOKUP(D46,'[4]Gen. Real'!$A$2:$A$1168,'[4]Gen. Real'!$C$2:$C$1168,"-",0)</f>
        <v>379.84499999999986</v>
      </c>
      <c r="W46" s="22"/>
      <c r="X46" s="22">
        <f>_xlfn.XLOOKUP(D46,[4]Vertimiento!$J$2:$J$119,[4]Vertimiento!$K$2:$K$119,"-",0)</f>
        <v>22.975792187833331</v>
      </c>
      <c r="Y46" s="23">
        <f t="shared" si="0"/>
        <v>5.7037254862256068E-2</v>
      </c>
      <c r="Z46" s="19" t="str">
        <f>_xlfn.XLOOKUP(D46,[4]Cmg!$I$4:$I$99,[4]Cmg!$M$4:$M$99,"----",0,1)</f>
        <v>----</v>
      </c>
      <c r="AA46" s="19" t="str">
        <f>_xlfn.XLOOKUP(D46,[4]Cmg!$A$4:$A$101,[4]Cmg!$B$4:$B$101,"----",0,1)</f>
        <v>----</v>
      </c>
      <c r="AB46" s="19" t="str">
        <f>_xlfn.XLOOKUP(D46,[4]Cmg!$E$4:$E$101,[4]Cmg!$F$4:$F$101,"----",0,1)</f>
        <v>----</v>
      </c>
      <c r="AC46" s="19" t="str">
        <f>_xlfn.XLOOKUP(D46,[4]Cmg!$O$4:$O$101,[4]Cmg!$P$4:$P$101,"----",0,1)</f>
        <v>----</v>
      </c>
      <c r="AD46" s="24" t="str">
        <f>_xlfn.XLOOKUP(D46,[4]Cmg!$S$4:$S$101,[4]Cmg!$U$4:$U$101,"----",0,1)</f>
        <v>----</v>
      </c>
      <c r="AG46" s="25">
        <f>IFERROR(SUMIFS('[4]BD Unidades'!$AH:$AH,'[4]BD Unidades'!$A:$A,'BD Centrales 2024'!$A46),"-")</f>
        <v>168.4972770491803</v>
      </c>
      <c r="AH46" s="25">
        <f>SUMIFS('[4]BD Unidades'!$AJ$3:$AJ$1424,'[4]BD Unidades'!$A$3:$A$1424,$A46)</f>
        <v>2954.13333333333</v>
      </c>
      <c r="AI46" s="25">
        <f>SUMIFS('[4]BD Unidades'!$AL$3:$AL$1424,'[4]BD Unidades'!$A$3:$A$1424,$A46)</f>
        <v>5729.5166666666701</v>
      </c>
      <c r="AJ46" s="26">
        <f t="shared" si="1"/>
        <v>0.65980511267343456</v>
      </c>
      <c r="AK46" s="27">
        <f>IFERROR(SUMIFS('[4]BD Unidades'!$AO$3:$AO$1424,'[4]BD Unidades'!$A$3:$A$1424,$A46),"-")</f>
        <v>0</v>
      </c>
      <c r="AL46" s="27">
        <f>IFERROR(SUMIFS('[4]BD Unidades'!$AQ$3:$AQ$1424,'[4]BD Unidades'!$A$3:$A$1424,$A46),"-")</f>
        <v>0</v>
      </c>
      <c r="AM46" s="27">
        <f>IFERROR(SUMIFS('[4]BD Unidades'!$AS$3:$AS$1424,'[4]BD Unidades'!$A$3:$A$1424,$A46),"-")</f>
        <v>0</v>
      </c>
      <c r="AN46" s="27">
        <f>IFERROR(SUMIFS('[4]BD Unidades'!$AU$3:$AU$1424,'[4]BD Unidades'!$A$3:$A$1424,$A46),"-")</f>
        <v>0.300763</v>
      </c>
      <c r="AO46" s="27">
        <f>IFERROR(SUMIFS('[4]BD Unidades'!$AW$3:$AW$1424,'[4]BD Unidades'!$A$3:$A$1424,$A46),"-")</f>
        <v>0.27528900000000001</v>
      </c>
      <c r="AP46" s="27">
        <f>IFERROR(SUMIFS('[4]BD Unidades'!$AY$3:$AY$1424,'[4]BD Unidades'!$A$3:$A$1424,$A46),"-")</f>
        <v>0.29082799999999998</v>
      </c>
      <c r="AQ46" s="25">
        <f>IFERROR(SUMIFS('[4]BD Unidades'!$AZ$3:$AZ$1424,'[4]BD Unidades'!$A$3:$A$1424,$A46),"-")</f>
        <v>45.217086782532782</v>
      </c>
      <c r="AR46" s="25">
        <f>IFERROR(SUMIFS('[4]BD Unidades'!$BA$3:$BA$1424,'[4]BD Unidades'!$A$3:$A$1424,$A46),"-")</f>
        <v>168.04804054593001</v>
      </c>
      <c r="AS46" s="28">
        <f>SUMIFS('[4]BD Unidades'!$BC$3:$BC$1424,'[4]BD Unidades'!$A$3:$A$1424,$A46)</f>
        <v>4.3993648990836203E-3</v>
      </c>
      <c r="AT46" s="28">
        <f>SUMIFS('[4]BD Unidades'!$BE$3:$BE$1424,'[4]BD Unidades'!$A$3:$A$1424,$A46)</f>
        <v>0.99250151791135388</v>
      </c>
      <c r="AU46" s="29">
        <f t="shared" si="2"/>
        <v>0.98813514157116744</v>
      </c>
      <c r="AV46" s="30">
        <f t="shared" si="3"/>
        <v>1.3129999999999999E-2</v>
      </c>
      <c r="AW46" s="25">
        <f>IFERROR(SUMIFS('[4]BD Unidades'!$BI$3:$BI$1424,'[4]BD Unidades'!$A$3:$A$1424,$A46),"-")</f>
        <v>44.224850406310956</v>
      </c>
      <c r="AX46" s="25">
        <f>IFERROR(SUMIFS('[4]BD Unidades'!$BJ$3:$BJ$1424,'[4]BD Unidades'!$A$3:$A$1424,$A46),"-")</f>
        <v>28.420788473582981</v>
      </c>
    </row>
    <row r="47" spans="1:50" ht="14.4" x14ac:dyDescent="0.3">
      <c r="A47" s="7">
        <v>1706</v>
      </c>
      <c r="B47" s="7" t="s">
        <v>4003</v>
      </c>
      <c r="D47" s="8" t="s">
        <v>4004</v>
      </c>
      <c r="E47" s="19" t="s">
        <v>3998</v>
      </c>
      <c r="F47" s="19" t="s">
        <v>3998</v>
      </c>
      <c r="G47" s="19" t="s">
        <v>3999</v>
      </c>
      <c r="H47" s="19">
        <v>39</v>
      </c>
      <c r="I47" s="19">
        <v>2024</v>
      </c>
      <c r="J47" s="19" t="s">
        <v>211</v>
      </c>
      <c r="K47" s="19" t="s">
        <v>212</v>
      </c>
      <c r="L47" s="19" t="s">
        <v>47</v>
      </c>
      <c r="M47" s="19" t="s">
        <v>229</v>
      </c>
      <c r="N47" s="19" t="s">
        <v>1842</v>
      </c>
      <c r="O47" s="19" t="s">
        <v>4001</v>
      </c>
      <c r="P47" s="19" t="s">
        <v>51</v>
      </c>
      <c r="Q47" s="9" t="s">
        <v>4005</v>
      </c>
      <c r="R47" s="20">
        <v>135.15</v>
      </c>
      <c r="S47" s="20">
        <v>2.4300000000000002</v>
      </c>
      <c r="T47" s="20">
        <v>131.86000000000001</v>
      </c>
      <c r="U47" s="20">
        <v>0.47399999999999998</v>
      </c>
      <c r="V47" s="21">
        <f>_xlfn.XLOOKUP(D47,'[4]Gen. Real'!$A$2:$A$1168,'[4]Gen. Real'!$C$2:$C$1168,"-",0)</f>
        <v>370.42992999999996</v>
      </c>
      <c r="W47" s="22"/>
      <c r="X47" s="22">
        <f>_xlfn.XLOOKUP(D47,[4]Vertimiento!$J$2:$J$119,[4]Vertimiento!$K$2:$K$119,"-",0)</f>
        <v>22.922279166666662</v>
      </c>
      <c r="Y47" s="23">
        <f t="shared" si="0"/>
        <v>5.8274184388664003E-2</v>
      </c>
      <c r="Z47" s="19" t="str">
        <f>_xlfn.XLOOKUP(D47,[4]Cmg!$I$4:$I$99,[4]Cmg!$M$4:$M$99,"----",0,1)</f>
        <v>----</v>
      </c>
      <c r="AA47" s="19" t="str">
        <f>_xlfn.XLOOKUP(D47,[4]Cmg!$A$4:$A$101,[4]Cmg!$B$4:$B$101,"----",0,1)</f>
        <v>----</v>
      </c>
      <c r="AB47" s="19" t="str">
        <f>_xlfn.XLOOKUP(D47,[4]Cmg!$E$4:$E$101,[4]Cmg!$F$4:$F$101,"----",0,1)</f>
        <v>----</v>
      </c>
      <c r="AC47" s="19" t="str">
        <f>_xlfn.XLOOKUP(D47,[4]Cmg!$O$4:$O$101,[4]Cmg!$P$4:$P$101,"----",0,1)</f>
        <v>----</v>
      </c>
      <c r="AD47" s="24" t="str">
        <f>_xlfn.XLOOKUP(D47,[4]Cmg!$S$4:$S$101,[4]Cmg!$U$4:$U$101,"----",0,1)</f>
        <v>----</v>
      </c>
      <c r="AG47" s="25">
        <f>IFERROR(SUMIFS('[4]BD Unidades'!$AH:$AH,'[4]BD Unidades'!$A:$A,'BD Centrales 2024'!$A47),"-")</f>
        <v>135.15</v>
      </c>
      <c r="AH47" s="25">
        <f>SUMIFS('[4]BD Unidades'!$AJ$3:$AJ$1424,'[4]BD Unidades'!$A$3:$A$1424,$A47)</f>
        <v>8298.8666666666704</v>
      </c>
      <c r="AI47" s="25">
        <f>SUMIFS('[4]BD Unidades'!$AL$3:$AL$1424,'[4]BD Unidades'!$A$3:$A$1424,$A47)</f>
        <v>424.03333333333302</v>
      </c>
      <c r="AJ47" s="26">
        <f t="shared" si="1"/>
        <v>4.8611509169351121E-2</v>
      </c>
      <c r="AK47" s="27">
        <f>IFERROR(SUMIFS('[4]BD Unidades'!$AO$3:$AO$1424,'[4]BD Unidades'!$A$3:$A$1424,$A47),"-")</f>
        <v>0</v>
      </c>
      <c r="AL47" s="27">
        <f>IFERROR(SUMIFS('[4]BD Unidades'!$AQ$3:$AQ$1424,'[4]BD Unidades'!$A$3:$A$1424,$A47),"-")</f>
        <v>0</v>
      </c>
      <c r="AM47" s="27">
        <f>IFERROR(SUMIFS('[4]BD Unidades'!$AS$3:$AS$1424,'[4]BD Unidades'!$A$3:$A$1424,$A47),"-")</f>
        <v>0.33096122460522887</v>
      </c>
      <c r="AN47" s="27">
        <f>IFERROR(SUMIFS('[4]BD Unidades'!$AU$3:$AU$1424,'[4]BD Unidades'!$A$3:$A$1424,$A47),"-")</f>
        <v>0.34823199999999999</v>
      </c>
      <c r="AO47" s="27">
        <f>IFERROR(SUMIFS('[4]BD Unidades'!$AW$3:$AW$1424,'[4]BD Unidades'!$A$3:$A$1424,$A47),"-")</f>
        <v>0.356935</v>
      </c>
      <c r="AP47" s="27">
        <f>IFERROR(SUMIFS('[4]BD Unidades'!$AY$3:$AY$1424,'[4]BD Unidades'!$A$3:$A$1424,$A47),"-")</f>
        <v>0.31130200000000002</v>
      </c>
      <c r="AQ47" s="25">
        <f>IFERROR(SUMIFS('[4]BD Unidades'!$AZ$3:$AZ$1424,'[4]BD Unidades'!$A$3:$A$1424,$A47),"-")</f>
        <v>24.1653606</v>
      </c>
      <c r="AR47" s="25">
        <f>IFERROR(SUMIFS('[4]BD Unidades'!$BA$3:$BA$1424,'[4]BD Unidades'!$A$3:$A$1424,$A47),"-")</f>
        <v>134.08598647387899</v>
      </c>
      <c r="AS47" s="28">
        <f>SUMIFS('[4]BD Unidades'!$BC$3:$BC$1424,'[4]BD Unidades'!$A$3:$A$1424,$A47)</f>
        <v>5.5894765424671401E-3</v>
      </c>
      <c r="AT47" s="28">
        <f>SUMIFS('[4]BD Unidades'!$BE$3:$BE$1424,'[4]BD Unidades'!$A$3:$A$1424,$A47)</f>
        <v>1</v>
      </c>
      <c r="AU47" s="29">
        <f t="shared" si="2"/>
        <v>0.99441052345753289</v>
      </c>
      <c r="AV47" s="30">
        <f t="shared" si="3"/>
        <v>2.4300000000000002E-2</v>
      </c>
      <c r="AW47" s="25">
        <f>IFERROR(SUMIFS('[4]BD Unidades'!$BI$3:$BI$1424,'[4]BD Unidades'!$A$3:$A$1424,$A47),"-")</f>
        <v>23.491541008700057</v>
      </c>
      <c r="AX47" s="25">
        <f>IFERROR(SUMIFS('[4]BD Unidades'!$BJ$3:$BJ$1424,'[4]BD Unidades'!$A$3:$A$1424,$A47),"-")</f>
        <v>15.096673290985061</v>
      </c>
    </row>
    <row r="48" spans="1:50" ht="14.4" x14ac:dyDescent="0.3">
      <c r="A48" s="7">
        <v>1707</v>
      </c>
      <c r="B48" s="7" t="s">
        <v>3996</v>
      </c>
      <c r="D48" s="8" t="s">
        <v>3997</v>
      </c>
      <c r="E48" s="19" t="s">
        <v>3998</v>
      </c>
      <c r="F48" s="19" t="s">
        <v>3998</v>
      </c>
      <c r="G48" s="19" t="s">
        <v>3999</v>
      </c>
      <c r="H48" s="19">
        <v>39</v>
      </c>
      <c r="I48" s="19">
        <v>2024</v>
      </c>
      <c r="J48" s="19" t="s">
        <v>211</v>
      </c>
      <c r="K48" s="19" t="s">
        <v>212</v>
      </c>
      <c r="L48" s="19" t="s">
        <v>47</v>
      </c>
      <c r="M48" s="19" t="s">
        <v>229</v>
      </c>
      <c r="N48" s="19" t="s">
        <v>1842</v>
      </c>
      <c r="O48" s="19" t="s">
        <v>4001</v>
      </c>
      <c r="P48" s="19" t="s">
        <v>51</v>
      </c>
      <c r="Q48" s="9" t="s">
        <v>4002</v>
      </c>
      <c r="R48" s="20">
        <v>137.85</v>
      </c>
      <c r="S48" s="20">
        <v>2.8650000000000002</v>
      </c>
      <c r="T48" s="20">
        <v>133.9</v>
      </c>
      <c r="U48" s="20">
        <v>13.9</v>
      </c>
      <c r="V48" s="21">
        <f>_xlfn.XLOOKUP(D48,'[4]Gen. Real'!$A$2:$A$1168,'[4]Gen. Real'!$C$2:$C$1168,"-",0)</f>
        <v>328.50289000000004</v>
      </c>
      <c r="W48" s="22"/>
      <c r="X48" s="22">
        <f>_xlfn.XLOOKUP(D48,[4]Vertimiento!$J$2:$J$119,[4]Vertimiento!$K$2:$K$119,"-",0)</f>
        <v>19.565036631666668</v>
      </c>
      <c r="Y48" s="23">
        <f t="shared" si="0"/>
        <v>5.6210397841024953E-2</v>
      </c>
      <c r="Z48" s="19" t="str">
        <f>_xlfn.XLOOKUP(D48,[4]Cmg!$I$4:$I$99,[4]Cmg!$M$4:$M$99,"----",0,1)</f>
        <v>----</v>
      </c>
      <c r="AA48" s="19" t="str">
        <f>_xlfn.XLOOKUP(D48,[4]Cmg!$A$4:$A$101,[4]Cmg!$B$4:$B$101,"----",0,1)</f>
        <v>----</v>
      </c>
      <c r="AB48" s="19" t="str">
        <f>_xlfn.XLOOKUP(D48,[4]Cmg!$E$4:$E$101,[4]Cmg!$F$4:$F$101,"----",0,1)</f>
        <v>----</v>
      </c>
      <c r="AC48" s="19" t="str">
        <f>_xlfn.XLOOKUP(D48,[4]Cmg!$O$4:$O$101,[4]Cmg!$P$4:$P$101,"----",0,1)</f>
        <v>----</v>
      </c>
      <c r="AD48" s="24" t="str">
        <f>_xlfn.XLOOKUP(D48,[4]Cmg!$S$4:$S$101,[4]Cmg!$U$4:$U$101,"----",0,1)</f>
        <v>----</v>
      </c>
      <c r="AG48" s="25">
        <f>IFERROR(SUMIFS('[4]BD Unidades'!$AH:$AH,'[4]BD Unidades'!$A:$A,'BD Centrales 2024'!$A48),"-")</f>
        <v>137.85</v>
      </c>
      <c r="AH48" s="25">
        <f>SUMIFS('[4]BD Unidades'!$AJ$3:$AJ$1424,'[4]BD Unidades'!$A$3:$A$1424,$A48)</f>
        <v>8632.2333333333299</v>
      </c>
      <c r="AI48" s="25">
        <f>SUMIFS('[4]BD Unidades'!$AL$3:$AL$1424,'[4]BD Unidades'!$A$3:$A$1424,$A48)</f>
        <v>139.416666666667</v>
      </c>
      <c r="AJ48" s="26">
        <f t="shared" si="1"/>
        <v>1.5894007018823941E-2</v>
      </c>
      <c r="AK48" s="27">
        <f>IFERROR(SUMIFS('[4]BD Unidades'!$AO$3:$AO$1424,'[4]BD Unidades'!$A$3:$A$1424,$A48),"-")</f>
        <v>0</v>
      </c>
      <c r="AL48" s="27">
        <f>IFERROR(SUMIFS('[4]BD Unidades'!$AQ$3:$AQ$1424,'[4]BD Unidades'!$A$3:$A$1424,$A48),"-")</f>
        <v>0</v>
      </c>
      <c r="AM48" s="27">
        <f>IFERROR(SUMIFS('[4]BD Unidades'!$AS$3:$AS$1424,'[4]BD Unidades'!$A$3:$A$1424,$A48),"-")</f>
        <v>0</v>
      </c>
      <c r="AN48" s="27">
        <f>IFERROR(SUMIFS('[4]BD Unidades'!$AU$3:$AU$1424,'[4]BD Unidades'!$A$3:$A$1424,$A48),"-")</f>
        <v>0.310637</v>
      </c>
      <c r="AO48" s="27">
        <f>IFERROR(SUMIFS('[4]BD Unidades'!$AW$3:$AW$1424,'[4]BD Unidades'!$A$3:$A$1424,$A48),"-")</f>
        <v>0.30769400000000002</v>
      </c>
      <c r="AP48" s="27">
        <f>IFERROR(SUMIFS('[4]BD Unidades'!$AY$3:$AY$1424,'[4]BD Unidades'!$A$3:$A$1424,$A48),"-")</f>
        <v>0.26426500000000003</v>
      </c>
      <c r="AQ48" s="25">
        <f>IFERROR(SUMIFS('[4]BD Unidades'!$AZ$3:$AZ$1424,'[4]BD Unidades'!$A$3:$A$1424,$A48),"-")</f>
        <v>22.56838845</v>
      </c>
      <c r="AR48" s="25">
        <f>IFERROR(SUMIFS('[4]BD Unidades'!$BA$3:$BA$1424,'[4]BD Unidades'!$A$3:$A$1424,$A48),"-")</f>
        <v>137.58119633516301</v>
      </c>
      <c r="AS48" s="28">
        <f>SUMIFS('[4]BD Unidades'!$BC$3:$BC$1424,'[4]BD Unidades'!$A$3:$A$1424,$A48)</f>
        <v>4.9290222985191902E-3</v>
      </c>
      <c r="AT48" s="28">
        <f>SUMIFS('[4]BD Unidades'!$BE$3:$BE$1424,'[4]BD Unidades'!$A$3:$A$1424,$A48)</f>
        <v>0.99859403460837892</v>
      </c>
      <c r="AU48" s="29">
        <f t="shared" si="2"/>
        <v>0.99367194234462597</v>
      </c>
      <c r="AV48" s="30">
        <f t="shared" si="3"/>
        <v>2.8650000000000002E-2</v>
      </c>
      <c r="AW48" s="25">
        <f>IFERROR(SUMIFS('[4]BD Unidades'!$BI$3:$BI$1424,'[4]BD Unidades'!$A$3:$A$1424,$A48),"-")</f>
        <v>22.093542487365085</v>
      </c>
      <c r="AX48" s="25">
        <f>IFERROR(SUMIFS('[4]BD Unidades'!$BJ$3:$BJ$1424,'[4]BD Unidades'!$A$3:$A$1424,$A48),"-")</f>
        <v>14.198259392549961</v>
      </c>
    </row>
    <row r="49" spans="1:50" ht="14.4" x14ac:dyDescent="0.3">
      <c r="A49" s="7">
        <v>1712</v>
      </c>
      <c r="B49" s="7" t="s">
        <v>3416</v>
      </c>
      <c r="D49" s="8" t="s">
        <v>3417</v>
      </c>
      <c r="E49" s="19" t="s">
        <v>1674</v>
      </c>
      <c r="F49" s="19" t="s">
        <v>3418</v>
      </c>
      <c r="G49" s="19" t="s">
        <v>3419</v>
      </c>
      <c r="H49" s="19">
        <v>44</v>
      </c>
      <c r="I49" s="19">
        <v>2024</v>
      </c>
      <c r="J49" s="19" t="s">
        <v>211</v>
      </c>
      <c r="K49" s="19" t="s">
        <v>212</v>
      </c>
      <c r="L49" s="19" t="s">
        <v>47</v>
      </c>
      <c r="M49" s="19" t="s">
        <v>48</v>
      </c>
      <c r="N49" s="19" t="s">
        <v>48</v>
      </c>
      <c r="O49" s="19" t="s">
        <v>48</v>
      </c>
      <c r="P49" s="19" t="s">
        <v>51</v>
      </c>
      <c r="Q49" s="9" t="s">
        <v>3421</v>
      </c>
      <c r="R49" s="20">
        <v>184.8</v>
      </c>
      <c r="S49" s="20">
        <v>1.47</v>
      </c>
      <c r="T49" s="20">
        <v>182.05</v>
      </c>
      <c r="U49" s="20">
        <v>0.53800000000000003</v>
      </c>
      <c r="V49" s="21">
        <f>_xlfn.XLOOKUP(D49,'[4]Gen. Real'!$A$2:$A$1168,'[4]Gen. Real'!$C$2:$C$1168,"-",0)</f>
        <v>274.51831999999996</v>
      </c>
      <c r="W49" s="22"/>
      <c r="X49" s="22">
        <f>_xlfn.XLOOKUP(D49,[4]Vertimiento!$J$2:$J$119,[4]Vertimiento!$K$2:$K$119,"-",0)</f>
        <v>101.96660484050003</v>
      </c>
      <c r="Y49" s="23">
        <f t="shared" si="0"/>
        <v>0.27083848014286038</v>
      </c>
      <c r="Z49" s="19" t="str">
        <f>_xlfn.XLOOKUP(D49,[4]Cmg!$I$4:$I$99,[4]Cmg!$M$4:$M$99,"----",0,1)</f>
        <v>----</v>
      </c>
      <c r="AA49" s="19" t="str">
        <f>_xlfn.XLOOKUP(D49,[4]Cmg!$A$4:$A$101,[4]Cmg!$B$4:$B$101,"----",0,1)</f>
        <v>----</v>
      </c>
      <c r="AB49" s="19" t="str">
        <f>_xlfn.XLOOKUP(D49,[4]Cmg!$E$4:$E$101,[4]Cmg!$F$4:$F$101,"----",0,1)</f>
        <v>----</v>
      </c>
      <c r="AC49" s="19" t="str">
        <f>_xlfn.XLOOKUP(D49,[4]Cmg!$O$4:$O$101,[4]Cmg!$P$4:$P$101,"----",0,1)</f>
        <v>----</v>
      </c>
      <c r="AD49" s="24" t="str">
        <f>_xlfn.XLOOKUP(D49,[4]Cmg!$S$4:$S$101,[4]Cmg!$U$4:$U$101,"----",0,1)</f>
        <v>----</v>
      </c>
      <c r="AG49" s="25">
        <f>IFERROR(SUMIFS('[4]BD Unidades'!$AH:$AH,'[4]BD Unidades'!$A:$A,'BD Centrales 2024'!$A49),"-")</f>
        <v>184.8</v>
      </c>
      <c r="AH49" s="25">
        <f>SUMIFS('[4]BD Unidades'!$AJ$3:$AJ$1424,'[4]BD Unidades'!$A$3:$A$1424,$A49)</f>
        <v>8285.1833333333307</v>
      </c>
      <c r="AI49" s="25">
        <f>SUMIFS('[4]BD Unidades'!$AL$3:$AL$1424,'[4]BD Unidades'!$A$3:$A$1424,$A49)</f>
        <v>408.36666666666707</v>
      </c>
      <c r="AJ49" s="26">
        <f t="shared" si="1"/>
        <v>4.6973522515734903E-2</v>
      </c>
      <c r="AK49" s="27">
        <f>IFERROR(SUMIFS('[4]BD Unidades'!$AO$3:$AO$1424,'[4]BD Unidades'!$A$3:$A$1424,$A49),"-")</f>
        <v>0</v>
      </c>
      <c r="AL49" s="27">
        <f>IFERROR(SUMIFS('[4]BD Unidades'!$AQ$3:$AQ$1424,'[4]BD Unidades'!$A$3:$A$1424,$A49),"-")</f>
        <v>0</v>
      </c>
      <c r="AM49" s="27">
        <f>IFERROR(SUMIFS('[4]BD Unidades'!$AS$3:$AS$1424,'[4]BD Unidades'!$A$3:$A$1424,$A49),"-")</f>
        <v>0</v>
      </c>
      <c r="AN49" s="27">
        <f>IFERROR(SUMIFS('[4]BD Unidades'!$AU$3:$AU$1424,'[4]BD Unidades'!$A$3:$A$1424,$A49),"-")</f>
        <v>0.21237800000000001</v>
      </c>
      <c r="AO49" s="27">
        <f>IFERROR(SUMIFS('[4]BD Unidades'!$AW$3:$AW$1424,'[4]BD Unidades'!$A$3:$A$1424,$A49),"-")</f>
        <v>0.233237</v>
      </c>
      <c r="AP49" s="27">
        <f>IFERROR(SUMIFS('[4]BD Unidades'!$AY$3:$AY$1424,'[4]BD Unidades'!$A$3:$A$1424,$A49),"-")</f>
        <v>0.23463800000000001</v>
      </c>
      <c r="AQ49" s="25">
        <f>IFERROR(SUMIFS('[4]BD Unidades'!$AZ$3:$AZ$1424,'[4]BD Unidades'!$A$3:$A$1424,$A49),"-")</f>
        <v>39.247454400000002</v>
      </c>
      <c r="AR49" s="25">
        <f>IFERROR(SUMIFS('[4]BD Unidades'!$BA$3:$BA$1424,'[4]BD Unidades'!$A$3:$A$1424,$A49),"-")</f>
        <v>184.620087306106</v>
      </c>
      <c r="AS49" s="28">
        <f>SUMIFS('[4]BD Unidades'!$BC$3:$BC$1424,'[4]BD Unidades'!$A$3:$A$1424,$A49)</f>
        <v>6.2878084094811102E-3</v>
      </c>
      <c r="AT49" s="28">
        <f>SUMIFS('[4]BD Unidades'!$BE$3:$BE$1424,'[4]BD Unidades'!$A$3:$A$1424,$A49)</f>
        <v>0.99633044930176096</v>
      </c>
      <c r="AU49" s="29">
        <f t="shared" si="2"/>
        <v>0.99006571432401924</v>
      </c>
      <c r="AV49" s="30">
        <f t="shared" si="3"/>
        <v>1.47E-2</v>
      </c>
      <c r="AW49" s="25">
        <f>IFERROR(SUMIFS('[4]BD Unidades'!$BI$3:$BI$1424,'[4]BD Unidades'!$A$3:$A$1424,$A49),"-")</f>
        <v>38.383496756428947</v>
      </c>
      <c r="AX49" s="25">
        <f>IFERROR(SUMIFS('[4]BD Unidades'!$BJ$3:$BJ$1424,'[4]BD Unidades'!$A$3:$A$1424,$A49),"-")</f>
        <v>24.666883712856016</v>
      </c>
    </row>
    <row r="50" spans="1:50" ht="14.4" x14ac:dyDescent="0.3">
      <c r="A50" s="7">
        <v>1753</v>
      </c>
      <c r="B50" s="7" t="s">
        <v>4056</v>
      </c>
      <c r="D50" s="8" t="s">
        <v>4057</v>
      </c>
      <c r="E50" s="19" t="s">
        <v>584</v>
      </c>
      <c r="F50" s="19" t="s">
        <v>584</v>
      </c>
      <c r="G50" s="19" t="s">
        <v>4058</v>
      </c>
      <c r="H50" s="19">
        <v>32</v>
      </c>
      <c r="I50" s="19">
        <v>2024</v>
      </c>
      <c r="J50" s="19" t="s">
        <v>211</v>
      </c>
      <c r="K50" s="19" t="s">
        <v>212</v>
      </c>
      <c r="L50" s="19" t="s">
        <v>47</v>
      </c>
      <c r="M50" s="19" t="s">
        <v>229</v>
      </c>
      <c r="N50" s="19" t="s">
        <v>214</v>
      </c>
      <c r="O50" s="19" t="s">
        <v>3560</v>
      </c>
      <c r="P50" s="19" t="s">
        <v>51</v>
      </c>
      <c r="Q50" s="9" t="s">
        <v>3638</v>
      </c>
      <c r="R50" s="20">
        <v>145.31</v>
      </c>
      <c r="S50" s="20">
        <v>2.7559999999999998</v>
      </c>
      <c r="T50" s="20">
        <v>141.41200000000001</v>
      </c>
      <c r="U50" s="20">
        <v>1.0382</v>
      </c>
      <c r="V50" s="21">
        <f>_xlfn.XLOOKUP(D50,'[4]Gen. Real'!$A$2:$A$1168,'[4]Gen. Real'!$C$2:$C$1168,"-",0)</f>
        <v>410.73531999999994</v>
      </c>
      <c r="W50" s="22"/>
      <c r="X50" s="22">
        <f>_xlfn.XLOOKUP(D50,[4]Vertimiento!$J$2:$J$119,[4]Vertimiento!$K$2:$K$119,"-",0)</f>
        <v>37.090657463333336</v>
      </c>
      <c r="Y50" s="23">
        <f t="shared" si="0"/>
        <v>8.2823818469463878E-2</v>
      </c>
      <c r="Z50" s="19" t="str">
        <f>_xlfn.XLOOKUP(D50,[4]Cmg!$I$4:$I$99,[4]Cmg!$M$4:$M$99,"----",0,1)</f>
        <v>----</v>
      </c>
      <c r="AA50" s="19" t="str">
        <f>_xlfn.XLOOKUP(D50,[4]Cmg!$A$4:$A$101,[4]Cmg!$B$4:$B$101,"----",0,1)</f>
        <v>----</v>
      </c>
      <c r="AB50" s="19" t="str">
        <f>_xlfn.XLOOKUP(D50,[4]Cmg!$E$4:$E$101,[4]Cmg!$F$4:$F$101,"----",0,1)</f>
        <v>----</v>
      </c>
      <c r="AC50" s="19" t="str">
        <f>_xlfn.XLOOKUP(D50,[4]Cmg!$O$4:$O$101,[4]Cmg!$P$4:$P$101,"----",0,1)</f>
        <v>----</v>
      </c>
      <c r="AD50" s="24" t="str">
        <f>_xlfn.XLOOKUP(D50,[4]Cmg!$S$4:$S$101,[4]Cmg!$U$4:$U$101,"----",0,1)</f>
        <v>----</v>
      </c>
      <c r="AG50" s="25">
        <f>IFERROR(SUMIFS('[4]BD Unidades'!$AH:$AH,'[4]BD Unidades'!$A:$A,'BD Centrales 2024'!$A50),"-")</f>
        <v>145.31</v>
      </c>
      <c r="AH50" s="25">
        <f>SUMIFS('[4]BD Unidades'!$AJ$3:$AJ$1424,'[4]BD Unidades'!$A$3:$A$1424,$A50)</f>
        <v>1368.2833333333299</v>
      </c>
      <c r="AI50" s="25">
        <f>SUMIFS('[4]BD Unidades'!$AL$3:$AL$1424,'[4]BD Unidades'!$A$3:$A$1424,$A50)</f>
        <v>7374.9333333333298</v>
      </c>
      <c r="AJ50" s="26">
        <f t="shared" si="1"/>
        <v>0.8435034398095288</v>
      </c>
      <c r="AK50" s="27">
        <f>IFERROR(SUMIFS('[4]BD Unidades'!$AO$3:$AO$1424,'[4]BD Unidades'!$A$3:$A$1424,$A50),"-")</f>
        <v>0</v>
      </c>
      <c r="AL50" s="27">
        <f>IFERROR(SUMIFS('[4]BD Unidades'!$AQ$3:$AQ$1424,'[4]BD Unidades'!$A$3:$A$1424,$A50),"-")</f>
        <v>0</v>
      </c>
      <c r="AM50" s="27">
        <f>IFERROR(SUMIFS('[4]BD Unidades'!$AS$3:$AS$1424,'[4]BD Unidades'!$A$3:$A$1424,$A50),"-")</f>
        <v>0</v>
      </c>
      <c r="AN50" s="27">
        <f>IFERROR(SUMIFS('[4]BD Unidades'!$AU$3:$AU$1424,'[4]BD Unidades'!$A$3:$A$1424,$A50),"-")</f>
        <v>0</v>
      </c>
      <c r="AO50" s="27">
        <f>IFERROR(SUMIFS('[4]BD Unidades'!$AW$3:$AW$1424,'[4]BD Unidades'!$A$3:$A$1424,$A50),"-")</f>
        <v>0.35221200000000003</v>
      </c>
      <c r="AP50" s="27">
        <f>IFERROR(SUMIFS('[4]BD Unidades'!$AY$3:$AY$1424,'[4]BD Unidades'!$A$3:$A$1424,$A50),"-")</f>
        <v>0.34070499999999998</v>
      </c>
      <c r="AQ50" s="25">
        <f>IFERROR(SUMIFS('[4]BD Unidades'!$AZ$3:$AZ$1424,'[4]BD Unidades'!$A$3:$A$1424,$A50),"-")</f>
        <v>28.903030860000001</v>
      </c>
      <c r="AR50" s="25">
        <f>IFERROR(SUMIFS('[4]BD Unidades'!$BA$3:$BA$1424,'[4]BD Unidades'!$A$3:$A$1424,$A50),"-")</f>
        <v>145.25883183725301</v>
      </c>
      <c r="AS50" s="28">
        <f>SUMIFS('[4]BD Unidades'!$BC$3:$BC$1424,'[4]BD Unidades'!$A$3:$A$1424,$A50)</f>
        <v>5.2790111370184098E-3</v>
      </c>
      <c r="AT50" s="28">
        <f>SUMIFS('[4]BD Unidades'!$BE$3:$BE$1424,'[4]BD Unidades'!$A$3:$A$1424,$A50)</f>
        <v>0.99803051001821497</v>
      </c>
      <c r="AU50" s="29">
        <f t="shared" si="2"/>
        <v>0.99276189584074459</v>
      </c>
      <c r="AV50" s="30">
        <f t="shared" si="3"/>
        <v>2.7559999999999998E-2</v>
      </c>
      <c r="AW50" s="25">
        <f>IFERROR(SUMIFS('[4]BD Unidades'!$BI$3:$BI$1424,'[4]BD Unidades'!$A$3:$A$1424,$A50),"-")</f>
        <v>27.99656769871277</v>
      </c>
      <c r="AX50" s="25">
        <f>IFERROR(SUMIFS('[4]BD Unidades'!$BJ$3:$BJ$1424,'[4]BD Unidades'!$A$3:$A$1424,$A50),"-")</f>
        <v>17.99179694767076</v>
      </c>
    </row>
    <row r="51" spans="1:50" ht="14.4" x14ac:dyDescent="0.3">
      <c r="A51" s="7">
        <v>1757</v>
      </c>
      <c r="B51" s="7" t="s">
        <v>3991</v>
      </c>
      <c r="D51" s="8" t="s">
        <v>3992</v>
      </c>
      <c r="E51" s="19" t="s">
        <v>3993</v>
      </c>
      <c r="F51" s="19" t="s">
        <v>3993</v>
      </c>
      <c r="G51" s="19" t="s">
        <v>3994</v>
      </c>
      <c r="H51" s="19">
        <v>23</v>
      </c>
      <c r="I51" s="19">
        <v>2024</v>
      </c>
      <c r="J51" s="19" t="s">
        <v>211</v>
      </c>
      <c r="K51" s="19" t="s">
        <v>212</v>
      </c>
      <c r="L51" s="19" t="s">
        <v>47</v>
      </c>
      <c r="M51" s="19" t="s">
        <v>68</v>
      </c>
      <c r="N51" s="19" t="s">
        <v>68</v>
      </c>
      <c r="O51" s="19" t="s">
        <v>178</v>
      </c>
      <c r="P51" s="19" t="s">
        <v>51</v>
      </c>
      <c r="Q51" s="9" t="s">
        <v>2782</v>
      </c>
      <c r="R51" s="20">
        <v>111.9485</v>
      </c>
      <c r="S51" s="20">
        <v>2.52</v>
      </c>
      <c r="T51" s="20">
        <v>109.1301</v>
      </c>
      <c r="U51" s="20">
        <v>0.49380000000000002</v>
      </c>
      <c r="V51" s="21">
        <f>_xlfn.XLOOKUP(D51,'[4]Gen. Real'!$A$2:$A$1168,'[4]Gen. Real'!$C$2:$C$1168,"-",0)</f>
        <v>284.63505999999995</v>
      </c>
      <c r="W51" s="22"/>
      <c r="X51" s="22">
        <f>_xlfn.XLOOKUP(D51,[4]Vertimiento!$J$2:$J$119,[4]Vertimiento!$K$2:$K$119,"-",0)</f>
        <v>25.182552446666673</v>
      </c>
      <c r="Y51" s="23">
        <f t="shared" si="0"/>
        <v>8.1281862085880327E-2</v>
      </c>
      <c r="Z51" s="19" t="str">
        <f>_xlfn.XLOOKUP(D51,[4]Cmg!$I$4:$I$99,[4]Cmg!$M$4:$M$99,"----",0,1)</f>
        <v>----</v>
      </c>
      <c r="AA51" s="19" t="str">
        <f>_xlfn.XLOOKUP(D51,[4]Cmg!$A$4:$A$101,[4]Cmg!$B$4:$B$101,"----",0,1)</f>
        <v>----</v>
      </c>
      <c r="AB51" s="19" t="str">
        <f>_xlfn.XLOOKUP(D51,[4]Cmg!$E$4:$E$101,[4]Cmg!$F$4:$F$101,"----",0,1)</f>
        <v>----</v>
      </c>
      <c r="AC51" s="19" t="str">
        <f>_xlfn.XLOOKUP(D51,[4]Cmg!$O$4:$O$101,[4]Cmg!$P$4:$P$101,"----",0,1)</f>
        <v>----</v>
      </c>
      <c r="AD51" s="24" t="str">
        <f>_xlfn.XLOOKUP(D51,[4]Cmg!$S$4:$S$101,[4]Cmg!$U$4:$U$101,"----",0,1)</f>
        <v>----</v>
      </c>
      <c r="AG51" s="25">
        <f>IFERROR(SUMIFS('[4]BD Unidades'!$AH:$AH,'[4]BD Unidades'!$A:$A,'BD Centrales 2024'!$A51),"-")</f>
        <v>110.4</v>
      </c>
      <c r="AH51" s="25">
        <f>SUMIFS('[4]BD Unidades'!$AJ$3:$AJ$1424,'[4]BD Unidades'!$A$3:$A$1424,$A51)</f>
        <v>4026.1777513767497</v>
      </c>
      <c r="AI51" s="25">
        <f>SUMIFS('[4]BD Unidades'!$AL$3:$AL$1424,'[4]BD Unidades'!$A$3:$A$1424,$A51)</f>
        <v>4569.6547966252338</v>
      </c>
      <c r="AJ51" s="26">
        <f t="shared" si="1"/>
        <v>0.53161282180716807</v>
      </c>
      <c r="AK51" s="27">
        <f>IFERROR(SUMIFS('[4]BD Unidades'!$AO$3:$AO$1424,'[4]BD Unidades'!$A$3:$A$1424,$A51),"-")</f>
        <v>0</v>
      </c>
      <c r="AL51" s="27">
        <f>IFERROR(SUMIFS('[4]BD Unidades'!$AQ$3:$AQ$1424,'[4]BD Unidades'!$A$3:$A$1424,$A51),"-")</f>
        <v>0</v>
      </c>
      <c r="AM51" s="27">
        <f>IFERROR(SUMIFS('[4]BD Unidades'!$AS$3:$AS$1424,'[4]BD Unidades'!$A$3:$A$1424,$A51),"-")</f>
        <v>0</v>
      </c>
      <c r="AN51" s="27">
        <f>IFERROR(SUMIFS('[4]BD Unidades'!$AU$3:$AU$1424,'[4]BD Unidades'!$A$3:$A$1424,$A51),"-")</f>
        <v>0.34060064404614626</v>
      </c>
      <c r="AO51" s="27">
        <f>IFERROR(SUMIFS('[4]BD Unidades'!$AW$3:$AW$1424,'[4]BD Unidades'!$A$3:$A$1424,$A51),"-")</f>
        <v>0.33441835844160483</v>
      </c>
      <c r="AP51" s="27">
        <f>IFERROR(SUMIFS('[4]BD Unidades'!$AY$3:$AY$1424,'[4]BD Unidades'!$A$3:$A$1424,$A51),"-")</f>
        <v>0.31421769831663671</v>
      </c>
      <c r="AQ51" s="25">
        <f>IFERROR(SUMIFS('[4]BD Unidades'!$AZ$3:$AZ$1424,'[4]BD Unidades'!$A$3:$A$1424,$A51),"-")</f>
        <v>27.3843888</v>
      </c>
      <c r="AR51" s="25">
        <f>IFERROR(SUMIFS('[4]BD Unidades'!$BA$3:$BA$1424,'[4]BD Unidades'!$A$3:$A$1424,$A51),"-")</f>
        <v>104.358634183837</v>
      </c>
      <c r="AS51" s="28">
        <f>SUMIFS('[4]BD Unidades'!$BC$3:$BC$1424,'[4]BD Unidades'!$A$3:$A$1424,$A51)</f>
        <v>3.7748447356065603E-3</v>
      </c>
      <c r="AT51" s="28">
        <f>SUMIFS('[4]BD Unidades'!$BE$3:$BE$1424,'[4]BD Unidades'!$A$3:$A$1424,$A51)</f>
        <v>0.98466896041263752</v>
      </c>
      <c r="AU51" s="29">
        <f t="shared" si="2"/>
        <v>0.98095198797110872</v>
      </c>
      <c r="AV51" s="30">
        <f t="shared" si="3"/>
        <v>2.52E-2</v>
      </c>
      <c r="AW51" s="25">
        <f>IFERROR(SUMIFS('[4]BD Unidades'!$BI$3:$BI$1424,'[4]BD Unidades'!$A$3:$A$1424,$A51),"-")</f>
        <v>26.600190864888546</v>
      </c>
      <c r="AX51" s="25">
        <f>IFERROR(SUMIFS('[4]BD Unidades'!$BJ$3:$BJ$1424,'[4]BD Unidades'!$A$3:$A$1424,$A51),"-")</f>
        <v>17.094425215286865</v>
      </c>
    </row>
    <row r="52" spans="1:50" ht="14.4" x14ac:dyDescent="0.3">
      <c r="A52" s="7">
        <v>1758</v>
      </c>
      <c r="B52" s="7" t="s">
        <v>4009</v>
      </c>
      <c r="D52" s="8" t="s">
        <v>4010</v>
      </c>
      <c r="E52" s="19" t="s">
        <v>4011</v>
      </c>
      <c r="F52" s="19" t="s">
        <v>4011</v>
      </c>
      <c r="G52" s="19" t="s">
        <v>4012</v>
      </c>
      <c r="H52" s="19">
        <v>12</v>
      </c>
      <c r="I52" s="19">
        <v>2024</v>
      </c>
      <c r="J52" s="19" t="s">
        <v>211</v>
      </c>
      <c r="K52" s="19" t="s">
        <v>212</v>
      </c>
      <c r="L52" s="19" t="s">
        <v>47</v>
      </c>
      <c r="M52" s="19" t="s">
        <v>68</v>
      </c>
      <c r="N52" s="19" t="s">
        <v>68</v>
      </c>
      <c r="O52" s="19" t="s">
        <v>2324</v>
      </c>
      <c r="P52" s="19" t="s">
        <v>51</v>
      </c>
      <c r="Q52" s="9" t="s">
        <v>2955</v>
      </c>
      <c r="R52" s="20">
        <v>61.46</v>
      </c>
      <c r="S52" s="20">
        <v>2.38</v>
      </c>
      <c r="T52" s="20">
        <v>60</v>
      </c>
      <c r="U52" s="20">
        <v>0.50719999999999998</v>
      </c>
      <c r="V52" s="21">
        <f>_xlfn.XLOOKUP(D52,'[4]Gen. Real'!$A$2:$A$1168,'[4]Gen. Real'!$C$2:$C$1168,"-",0)</f>
        <v>143.43780000000004</v>
      </c>
      <c r="W52" s="22"/>
      <c r="X52" s="22">
        <f>_xlfn.XLOOKUP(D52,[4]Vertimiento!$J$2:$J$119,[4]Vertimiento!$K$2:$K$119,"-",0)</f>
        <v>11.584738658333336</v>
      </c>
      <c r="Y52" s="23">
        <f t="shared" si="0"/>
        <v>7.4729382956796195E-2</v>
      </c>
      <c r="Z52" s="19" t="str">
        <f>_xlfn.XLOOKUP(D52,[4]Cmg!$I$4:$I$99,[4]Cmg!$M$4:$M$99,"----",0,1)</f>
        <v>----</v>
      </c>
      <c r="AA52" s="19" t="str">
        <f>_xlfn.XLOOKUP(D52,[4]Cmg!$A$4:$A$101,[4]Cmg!$B$4:$B$101,"----",0,1)</f>
        <v>----</v>
      </c>
      <c r="AB52" s="19" t="str">
        <f>_xlfn.XLOOKUP(D52,[4]Cmg!$E$4:$E$101,[4]Cmg!$F$4:$F$101,"----",0,1)</f>
        <v>----</v>
      </c>
      <c r="AC52" s="19" t="str">
        <f>_xlfn.XLOOKUP(D52,[4]Cmg!$O$4:$O$101,[4]Cmg!$P$4:$P$101,"----",0,1)</f>
        <v>----</v>
      </c>
      <c r="AD52" s="24" t="str">
        <f>_xlfn.XLOOKUP(D52,[4]Cmg!$S$4:$S$101,[4]Cmg!$U$4:$U$101,"----",0,1)</f>
        <v>----</v>
      </c>
      <c r="AG52" s="25">
        <f>IFERROR(SUMIFS('[4]BD Unidades'!$AH:$AH,'[4]BD Unidades'!$A:$A,'BD Centrales 2024'!$A52),"-")</f>
        <v>67.017892759562855</v>
      </c>
      <c r="AH52" s="25">
        <f>SUMIFS('[4]BD Unidades'!$AJ$3:$AJ$1424,'[4]BD Unidades'!$A$3:$A$1424,$A52)</f>
        <v>7314.6970387243728</v>
      </c>
      <c r="AI52" s="25">
        <f>SUMIFS('[4]BD Unidades'!$AL$3:$AL$1424,'[4]BD Unidades'!$A$3:$A$1424,$A52)</f>
        <v>2101.2482915717578</v>
      </c>
      <c r="AJ52" s="26">
        <f t="shared" si="1"/>
        <v>0.22315850590284533</v>
      </c>
      <c r="AK52" s="27">
        <f>IFERROR(SUMIFS('[4]BD Unidades'!$AO$3:$AO$1424,'[4]BD Unidades'!$A$3:$A$1424,$A52),"-")</f>
        <v>0</v>
      </c>
      <c r="AL52" s="27">
        <f>IFERROR(SUMIFS('[4]BD Unidades'!$AQ$3:$AQ$1424,'[4]BD Unidades'!$A$3:$A$1424,$A52),"-")</f>
        <v>0</v>
      </c>
      <c r="AM52" s="27">
        <f>IFERROR(SUMIFS('[4]BD Unidades'!$AS$3:$AS$1424,'[4]BD Unidades'!$A$3:$A$1424,$A52),"-")</f>
        <v>0</v>
      </c>
      <c r="AN52" s="27">
        <f>IFERROR(SUMIFS('[4]BD Unidades'!$AU$3:$AU$1424,'[4]BD Unidades'!$A$3:$A$1424,$A52),"-")</f>
        <v>0.31385658314350801</v>
      </c>
      <c r="AO52" s="27">
        <f>IFERROR(SUMIFS('[4]BD Unidades'!$AW$3:$AW$1424,'[4]BD Unidades'!$A$3:$A$1424,$A52),"-")</f>
        <v>0.30766797266514812</v>
      </c>
      <c r="AP52" s="27">
        <f>IFERROR(SUMIFS('[4]BD Unidades'!$AY$3:$AY$1424,'[4]BD Unidades'!$A$3:$A$1424,$A52),"-")</f>
        <v>0.35810296127562646</v>
      </c>
      <c r="AQ52" s="25">
        <f>IFERROR(SUMIFS('[4]BD Unidades'!$AZ$3:$AZ$1424,'[4]BD Unidades'!$A$3:$A$1424,$A52),"-")</f>
        <v>11.143467136489074</v>
      </c>
      <c r="AR52" s="25">
        <f>IFERROR(SUMIFS('[4]BD Unidades'!$BA$3:$BA$1424,'[4]BD Unidades'!$A$3:$A$1424,$A52),"-")</f>
        <v>63.902383336558998</v>
      </c>
      <c r="AS52" s="28">
        <f>SUMIFS('[4]BD Unidades'!$BC$3:$BC$1424,'[4]BD Unidades'!$A$3:$A$1424,$A52)</f>
        <v>3.2944014290573632E-3</v>
      </c>
      <c r="AT52" s="28">
        <f>SUMIFS('[4]BD Unidades'!$BE$3:$BE$1424,'[4]BD Unidades'!$A$3:$A$1424,$A52)</f>
        <v>1.0924605101011986</v>
      </c>
      <c r="AU52" s="29">
        <f t="shared" si="2"/>
        <v>1.0888615066355325</v>
      </c>
      <c r="AV52" s="30">
        <f t="shared" si="3"/>
        <v>2.3799999999999998E-2</v>
      </c>
      <c r="AW52" s="25">
        <f>IFERROR(SUMIFS('[4]BD Unidades'!$BI$3:$BI$1424,'[4]BD Unidades'!$A$3:$A$1424,$A52),"-")</f>
        <v>10.896158444591491</v>
      </c>
      <c r="AX52" s="25">
        <f>IFERROR(SUMIFS('[4]BD Unidades'!$BJ$3:$BJ$1424,'[4]BD Unidades'!$A$3:$A$1424,$A52),"-")</f>
        <v>7.0023394422649812</v>
      </c>
    </row>
    <row r="53" spans="1:50" ht="14.4" x14ac:dyDescent="0.3">
      <c r="A53" s="7">
        <v>1793</v>
      </c>
      <c r="B53" s="7" t="s">
        <v>3422</v>
      </c>
      <c r="D53" s="8" t="s">
        <v>3423</v>
      </c>
      <c r="E53" s="19" t="s">
        <v>2126</v>
      </c>
      <c r="F53" s="19" t="s">
        <v>2126</v>
      </c>
      <c r="G53" s="19" t="s">
        <v>3424</v>
      </c>
      <c r="H53" s="19">
        <v>26</v>
      </c>
      <c r="I53" s="19">
        <v>2024</v>
      </c>
      <c r="J53" s="19" t="s">
        <v>211</v>
      </c>
      <c r="K53" s="19" t="s">
        <v>212</v>
      </c>
      <c r="L53" s="19" t="s">
        <v>47</v>
      </c>
      <c r="M53" s="19" t="s">
        <v>48</v>
      </c>
      <c r="N53" s="19" t="s">
        <v>59</v>
      </c>
      <c r="O53" s="19" t="s">
        <v>807</v>
      </c>
      <c r="P53" s="19" t="s">
        <v>51</v>
      </c>
      <c r="Q53" s="9" t="s">
        <v>3426</v>
      </c>
      <c r="R53" s="20">
        <v>95.257199999999997</v>
      </c>
      <c r="S53" s="20">
        <v>0.96870000000000001</v>
      </c>
      <c r="T53" s="20">
        <v>94.334400000000002</v>
      </c>
      <c r="U53" s="20">
        <v>1.135</v>
      </c>
      <c r="V53" s="21" t="str">
        <f>_xlfn.XLOOKUP(D53,'[4]Gen. Real'!$A$2:$A$1168,'[4]Gen. Real'!$C$2:$C$1168,"-",0)</f>
        <v>-</v>
      </c>
      <c r="W53" s="22"/>
      <c r="X53" s="22" t="str">
        <f>_xlfn.XLOOKUP(D53,[4]Vertimiento!$J$2:$J$119,[4]Vertimiento!$K$2:$K$119,"-",0)</f>
        <v>-</v>
      </c>
      <c r="Y53" s="23" t="str">
        <f t="shared" si="0"/>
        <v>-</v>
      </c>
      <c r="Z53" s="19" t="str">
        <f>_xlfn.XLOOKUP(D53,[4]Cmg!$I$4:$I$99,[4]Cmg!$M$4:$M$99,"----",0,1)</f>
        <v>----</v>
      </c>
      <c r="AA53" s="19" t="str">
        <f>_xlfn.XLOOKUP(D53,[4]Cmg!$A$4:$A$101,[4]Cmg!$B$4:$B$101,"----",0,1)</f>
        <v>----</v>
      </c>
      <c r="AB53" s="19" t="str">
        <f>_xlfn.XLOOKUP(D53,[4]Cmg!$E$4:$E$101,[4]Cmg!$F$4:$F$101,"----",0,1)</f>
        <v>----</v>
      </c>
      <c r="AC53" s="19" t="str">
        <f>_xlfn.XLOOKUP(D53,[4]Cmg!$O$4:$O$101,[4]Cmg!$P$4:$P$101,"----",0,1)</f>
        <v>----</v>
      </c>
      <c r="AD53" s="24" t="str">
        <f>_xlfn.XLOOKUP(D53,[4]Cmg!$S$4:$S$101,[4]Cmg!$U$4:$U$101,"----",0,1)</f>
        <v>----</v>
      </c>
      <c r="AG53" s="25">
        <f>IFERROR(SUMIFS('[4]BD Unidades'!$AH:$AH,'[4]BD Unidades'!$A:$A,'BD Centrales 2024'!$A53),"-")</f>
        <v>0</v>
      </c>
      <c r="AH53" s="25">
        <f>SUMIFS('[4]BD Unidades'!$AJ$3:$AJ$1424,'[4]BD Unidades'!$A$3:$A$1424,$A53)</f>
        <v>0</v>
      </c>
      <c r="AI53" s="25">
        <f>SUMIFS('[4]BD Unidades'!$AL$3:$AL$1424,'[4]BD Unidades'!$A$3:$A$1424,$A53)</f>
        <v>0</v>
      </c>
      <c r="AJ53" s="26" t="str">
        <f t="shared" si="1"/>
        <v>-</v>
      </c>
      <c r="AK53" s="27">
        <f>IFERROR(SUMIFS('[4]BD Unidades'!$AO$3:$AO$1424,'[4]BD Unidades'!$A$3:$A$1424,$A53),"-")</f>
        <v>0</v>
      </c>
      <c r="AL53" s="27">
        <f>IFERROR(SUMIFS('[4]BD Unidades'!$AQ$3:$AQ$1424,'[4]BD Unidades'!$A$3:$A$1424,$A53),"-")</f>
        <v>0</v>
      </c>
      <c r="AM53" s="27">
        <f>IFERROR(SUMIFS('[4]BD Unidades'!$AS$3:$AS$1424,'[4]BD Unidades'!$A$3:$A$1424,$A53),"-")</f>
        <v>0</v>
      </c>
      <c r="AN53" s="27">
        <f>IFERROR(SUMIFS('[4]BD Unidades'!$AU$3:$AU$1424,'[4]BD Unidades'!$A$3:$A$1424,$A53),"-")</f>
        <v>0</v>
      </c>
      <c r="AO53" s="27">
        <f>IFERROR(SUMIFS('[4]BD Unidades'!$AW$3:$AW$1424,'[4]BD Unidades'!$A$3:$A$1424,$A53),"-")</f>
        <v>0</v>
      </c>
      <c r="AP53" s="27">
        <f>IFERROR(SUMIFS('[4]BD Unidades'!$AY$3:$AY$1424,'[4]BD Unidades'!$A$3:$A$1424,$A53),"-")</f>
        <v>0</v>
      </c>
      <c r="AQ53" s="25">
        <f>IFERROR(SUMIFS('[4]BD Unidades'!$AZ$3:$AZ$1424,'[4]BD Unidades'!$A$3:$A$1424,$A53),"-")</f>
        <v>0</v>
      </c>
      <c r="AR53" s="25">
        <f>IFERROR(SUMIFS('[4]BD Unidades'!$BA$3:$BA$1424,'[4]BD Unidades'!$A$3:$A$1424,$A53),"-")</f>
        <v>0</v>
      </c>
      <c r="AS53" s="28">
        <f>SUMIFS('[4]BD Unidades'!$BC$3:$BC$1424,'[4]BD Unidades'!$A$3:$A$1424,$A53)</f>
        <v>0</v>
      </c>
      <c r="AT53" s="28">
        <f>SUMIFS('[4]BD Unidades'!$BE$3:$BE$1424,'[4]BD Unidades'!$A$3:$A$1424,$A53)</f>
        <v>0</v>
      </c>
      <c r="AU53" s="29">
        <f t="shared" si="2"/>
        <v>0</v>
      </c>
      <c r="AV53" s="30">
        <f t="shared" si="3"/>
        <v>9.6869999999999994E-3</v>
      </c>
      <c r="AW53" s="25">
        <f>IFERROR(SUMIFS('[4]BD Unidades'!$BI$3:$BI$1424,'[4]BD Unidades'!$A$3:$A$1424,$A53),"-")</f>
        <v>0</v>
      </c>
      <c r="AX53" s="25">
        <f>IFERROR(SUMIFS('[4]BD Unidades'!$BJ$3:$BJ$1424,'[4]BD Unidades'!$A$3:$A$1424,$A53),"-")</f>
        <v>0</v>
      </c>
    </row>
    <row r="54" spans="1:50" ht="14.4" x14ac:dyDescent="0.3">
      <c r="A54" s="7">
        <v>1800</v>
      </c>
      <c r="B54" s="7" t="s">
        <v>3606</v>
      </c>
      <c r="D54" s="8" t="s">
        <v>3607</v>
      </c>
      <c r="E54" s="19" t="s">
        <v>3608</v>
      </c>
      <c r="F54" s="19" t="s">
        <v>3608</v>
      </c>
      <c r="G54" s="19" t="s">
        <v>3609</v>
      </c>
      <c r="H54" s="19">
        <v>14</v>
      </c>
      <c r="I54" s="19">
        <v>2024</v>
      </c>
      <c r="J54" s="19" t="s">
        <v>211</v>
      </c>
      <c r="K54" s="19" t="s">
        <v>212</v>
      </c>
      <c r="L54" s="19" t="s">
        <v>47</v>
      </c>
      <c r="M54" s="19" t="s">
        <v>68</v>
      </c>
      <c r="N54" s="19" t="s">
        <v>68</v>
      </c>
      <c r="O54" s="19" t="s">
        <v>2324</v>
      </c>
      <c r="P54" s="19" t="s">
        <v>51</v>
      </c>
      <c r="Q54" s="9" t="s">
        <v>3038</v>
      </c>
      <c r="R54" s="20">
        <v>58.8</v>
      </c>
      <c r="S54" s="20">
        <v>1.36</v>
      </c>
      <c r="T54" s="20">
        <v>58</v>
      </c>
      <c r="U54" s="20">
        <v>6.06</v>
      </c>
      <c r="V54" s="21">
        <f>_xlfn.XLOOKUP(D54,'[4]Gen. Real'!$A$2:$A$1168,'[4]Gen. Real'!$C$2:$C$1168,"-",0)</f>
        <v>167.41925999999987</v>
      </c>
      <c r="W54" s="22"/>
      <c r="X54" s="22">
        <f>_xlfn.XLOOKUP(D54,[4]Vertimiento!$J$2:$J$119,[4]Vertimiento!$K$2:$K$119,"-",0)</f>
        <v>13.672825037333332</v>
      </c>
      <c r="Y54" s="23">
        <f t="shared" si="0"/>
        <v>7.5502057610715559E-2</v>
      </c>
      <c r="Z54" s="19" t="str">
        <f>_xlfn.XLOOKUP(D54,[4]Cmg!$I$4:$I$99,[4]Cmg!$M$4:$M$99,"----",0,1)</f>
        <v>----</v>
      </c>
      <c r="AA54" s="19" t="str">
        <f>_xlfn.XLOOKUP(D54,[4]Cmg!$A$4:$A$101,[4]Cmg!$B$4:$B$101,"----",0,1)</f>
        <v>----</v>
      </c>
      <c r="AB54" s="19" t="str">
        <f>_xlfn.XLOOKUP(D54,[4]Cmg!$E$4:$E$101,[4]Cmg!$F$4:$F$101,"----",0,1)</f>
        <v>----</v>
      </c>
      <c r="AC54" s="19" t="str">
        <f>_xlfn.XLOOKUP(D54,[4]Cmg!$O$4:$O$101,[4]Cmg!$P$4:$P$101,"----",0,1)</f>
        <v>----</v>
      </c>
      <c r="AD54" s="24" t="str">
        <f>_xlfn.XLOOKUP(D54,[4]Cmg!$S$4:$S$101,[4]Cmg!$U$4:$U$101,"----",0,1)</f>
        <v>----</v>
      </c>
      <c r="AG54" s="25">
        <f>IFERROR(SUMIFS('[4]BD Unidades'!$AH:$AH,'[4]BD Unidades'!$A:$A,'BD Centrales 2024'!$A54),"-")</f>
        <v>58.8</v>
      </c>
      <c r="AH54" s="25">
        <f>SUMIFS('[4]BD Unidades'!$AJ$3:$AJ$1424,'[4]BD Unidades'!$A$3:$A$1424,$A54)</f>
        <v>8273.2666666666701</v>
      </c>
      <c r="AI54" s="25">
        <f>SUMIFS('[4]BD Unidades'!$AL$3:$AL$1424,'[4]BD Unidades'!$A$3:$A$1424,$A54)</f>
        <v>490.46666666666698</v>
      </c>
      <c r="AJ54" s="26">
        <f t="shared" si="1"/>
        <v>5.5965494157741005E-2</v>
      </c>
      <c r="AK54" s="27">
        <f>IFERROR(SUMIFS('[4]BD Unidades'!$AO$3:$AO$1424,'[4]BD Unidades'!$A$3:$A$1424,$A54),"-")</f>
        <v>0</v>
      </c>
      <c r="AL54" s="27">
        <f>IFERROR(SUMIFS('[4]BD Unidades'!$AQ$3:$AQ$1424,'[4]BD Unidades'!$A$3:$A$1424,$A54),"-")</f>
        <v>0</v>
      </c>
      <c r="AM54" s="27">
        <f>IFERROR(SUMIFS('[4]BD Unidades'!$AS$3:$AS$1424,'[4]BD Unidades'!$A$3:$A$1424,$A54),"-")</f>
        <v>0</v>
      </c>
      <c r="AN54" s="27">
        <f>IFERROR(SUMIFS('[4]BD Unidades'!$AU$3:$AU$1424,'[4]BD Unidades'!$A$3:$A$1424,$A54),"-")</f>
        <v>0.35984500000000003</v>
      </c>
      <c r="AO54" s="27">
        <f>IFERROR(SUMIFS('[4]BD Unidades'!$AW$3:$AW$1424,'[4]BD Unidades'!$A$3:$A$1424,$A54),"-")</f>
        <v>0.37450099999999997</v>
      </c>
      <c r="AP54" s="27">
        <f>IFERROR(SUMIFS('[4]BD Unidades'!$AY$3:$AY$1424,'[4]BD Unidades'!$A$3:$A$1424,$A54),"-")</f>
        <v>0.320656</v>
      </c>
      <c r="AQ54" s="25">
        <f>IFERROR(SUMIFS('[4]BD Unidades'!$AZ$3:$AZ$1424,'[4]BD Unidades'!$A$3:$A$1424,$A54),"-")</f>
        <v>12.062996399999999</v>
      </c>
      <c r="AR54" s="25">
        <f>IFERROR(SUMIFS('[4]BD Unidades'!$BA$3:$BA$1424,'[4]BD Unidades'!$A$3:$A$1424,$A54),"-")</f>
        <v>58.556324930014597</v>
      </c>
      <c r="AS54" s="28">
        <f>SUMIFS('[4]BD Unidades'!$BC$3:$BC$1424,'[4]BD Unidades'!$A$3:$A$1424,$A54)</f>
        <v>3.3345568221751299E-3</v>
      </c>
      <c r="AT54" s="28">
        <f>SUMIFS('[4]BD Unidades'!$BE$3:$BE$1424,'[4]BD Unidades'!$A$3:$A$1424,$A54)</f>
        <v>0.99882551608986003</v>
      </c>
      <c r="AU54" s="29">
        <f t="shared" si="2"/>
        <v>0.99549487565102002</v>
      </c>
      <c r="AV54" s="30">
        <f t="shared" si="3"/>
        <v>1.3600000000000001E-2</v>
      </c>
      <c r="AW54" s="25">
        <f>IFERROR(SUMIFS('[4]BD Unidades'!$BI$3:$BI$1424,'[4]BD Unidades'!$A$3:$A$1424,$A54),"-")</f>
        <v>11.8840715533752</v>
      </c>
      <c r="AX54" s="25">
        <f>IFERROR(SUMIFS('[4]BD Unidades'!$BJ$3:$BJ$1424,'[4]BD Unidades'!$A$3:$A$1424,$A54),"-")</f>
        <v>7.6372148400801185</v>
      </c>
    </row>
    <row r="55" spans="1:50" ht="14.4" x14ac:dyDescent="0.3">
      <c r="A55" s="7">
        <v>1815</v>
      </c>
      <c r="B55" s="7" t="s">
        <v>4024</v>
      </c>
      <c r="D55" s="8" t="s">
        <v>4025</v>
      </c>
      <c r="E55" s="19" t="s">
        <v>2126</v>
      </c>
      <c r="F55" s="19" t="s">
        <v>4026</v>
      </c>
      <c r="G55" s="19" t="s">
        <v>4027</v>
      </c>
      <c r="H55" s="19">
        <v>32</v>
      </c>
      <c r="I55" s="19">
        <v>2024</v>
      </c>
      <c r="J55" s="19" t="s">
        <v>211</v>
      </c>
      <c r="K55" s="19" t="s">
        <v>212</v>
      </c>
      <c r="L55" s="19" t="s">
        <v>47</v>
      </c>
      <c r="M55" s="19" t="s">
        <v>82</v>
      </c>
      <c r="N55" s="19" t="s">
        <v>83</v>
      </c>
      <c r="O55" s="19" t="s">
        <v>4029</v>
      </c>
      <c r="P55" s="19" t="s">
        <v>51</v>
      </c>
      <c r="Q55" s="9" t="s">
        <v>4030</v>
      </c>
      <c r="R55" s="20">
        <v>160</v>
      </c>
      <c r="S55" s="20">
        <v>1.9631000000000001</v>
      </c>
      <c r="T55" s="20">
        <v>156.85900000000001</v>
      </c>
      <c r="U55" s="20">
        <v>0.5</v>
      </c>
      <c r="V55" s="21">
        <f>_xlfn.XLOOKUP(D55,'[4]Gen. Real'!$A$2:$A$1168,'[4]Gen. Real'!$C$2:$C$1168,"-",0)</f>
        <v>371.404</v>
      </c>
      <c r="W55" s="22"/>
      <c r="X55" s="22">
        <f>_xlfn.XLOOKUP(D55,[4]Vertimiento!$J$2:$J$119,[4]Vertimiento!$K$2:$K$119,"-",0)</f>
        <v>51.615909466666665</v>
      </c>
      <c r="Y55" s="23">
        <f t="shared" si="0"/>
        <v>0.12201768359258258</v>
      </c>
      <c r="Z55" s="19" t="str">
        <f>_xlfn.XLOOKUP(D55,[4]Cmg!$I$4:$I$99,[4]Cmg!$M$4:$M$99,"----",0,1)</f>
        <v>----</v>
      </c>
      <c r="AA55" s="19" t="str">
        <f>_xlfn.XLOOKUP(D55,[4]Cmg!$A$4:$A$101,[4]Cmg!$B$4:$B$101,"----",0,1)</f>
        <v>----</v>
      </c>
      <c r="AB55" s="19" t="str">
        <f>_xlfn.XLOOKUP(D55,[4]Cmg!$E$4:$E$101,[4]Cmg!$F$4:$F$101,"----",0,1)</f>
        <v>----</v>
      </c>
      <c r="AC55" s="19" t="str">
        <f>_xlfn.XLOOKUP(D55,[4]Cmg!$O$4:$O$101,[4]Cmg!$P$4:$P$101,"----",0,1)</f>
        <v>----</v>
      </c>
      <c r="AD55" s="24" t="str">
        <f>_xlfn.XLOOKUP(D55,[4]Cmg!$S$4:$S$101,[4]Cmg!$U$4:$U$101,"----",0,1)</f>
        <v>----</v>
      </c>
      <c r="AG55" s="25">
        <f>IFERROR(SUMIFS('[4]BD Unidades'!$AH:$AH,'[4]BD Unidades'!$A:$A,'BD Centrales 2024'!$A55),"-")</f>
        <v>160</v>
      </c>
      <c r="AH55" s="25">
        <f>SUMIFS('[4]BD Unidades'!$AJ$3:$AJ$1424,'[4]BD Unidades'!$A$3:$A$1424,$A55)</f>
        <v>2183.0333333333301</v>
      </c>
      <c r="AI55" s="25">
        <f>SUMIFS('[4]BD Unidades'!$AL$3:$AL$1424,'[4]BD Unidades'!$A$3:$A$1424,$A55)</f>
        <v>6461.45</v>
      </c>
      <c r="AJ55" s="26">
        <f t="shared" si="1"/>
        <v>0.74746514636502304</v>
      </c>
      <c r="AK55" s="27">
        <f>IFERROR(SUMIFS('[4]BD Unidades'!$AO$3:$AO$1424,'[4]BD Unidades'!$A$3:$A$1424,$A55),"-")</f>
        <v>0</v>
      </c>
      <c r="AL55" s="27">
        <f>IFERROR(SUMIFS('[4]BD Unidades'!$AQ$3:$AQ$1424,'[4]BD Unidades'!$A$3:$A$1424,$A55),"-")</f>
        <v>0</v>
      </c>
      <c r="AM55" s="27">
        <f>IFERROR(SUMIFS('[4]BD Unidades'!$AS$3:$AS$1424,'[4]BD Unidades'!$A$3:$A$1424,$A55),"-")</f>
        <v>0</v>
      </c>
      <c r="AN55" s="27">
        <f>IFERROR(SUMIFS('[4]BD Unidades'!$AU$3:$AU$1424,'[4]BD Unidades'!$A$3:$A$1424,$A55),"-")</f>
        <v>0</v>
      </c>
      <c r="AO55" s="27">
        <f>IFERROR(SUMIFS('[4]BD Unidades'!$AW$3:$AW$1424,'[4]BD Unidades'!$A$3:$A$1424,$A55),"-")</f>
        <v>0.30848100000000001</v>
      </c>
      <c r="AP55" s="27">
        <f>IFERROR(SUMIFS('[4]BD Unidades'!$AY$3:$AY$1424,'[4]BD Unidades'!$A$3:$A$1424,$A55),"-")</f>
        <v>0.27410200000000001</v>
      </c>
      <c r="AQ55" s="25">
        <f>IFERROR(SUMIFS('[4]BD Unidades'!$AZ$3:$AZ$1424,'[4]BD Unidades'!$A$3:$A$1424,$A55),"-")</f>
        <v>42.346950524291024</v>
      </c>
      <c r="AR55" s="25">
        <f>IFERROR(SUMIFS('[4]BD Unidades'!$BA$3:$BA$1424,'[4]BD Unidades'!$A$3:$A$1424,$A55),"-")</f>
        <v>158.211616657251</v>
      </c>
      <c r="AS55" s="28">
        <f>SUMIFS('[4]BD Unidades'!$BC$3:$BC$1424,'[4]BD Unidades'!$A$3:$A$1424,$A55)</f>
        <v>9.3526761903804292E-3</v>
      </c>
      <c r="AT55" s="28">
        <f>SUMIFS('[4]BD Unidades'!$BE$3:$BE$1424,'[4]BD Unidades'!$A$3:$A$1424,$A55)</f>
        <v>0.99650690649666096</v>
      </c>
      <c r="AU55" s="29">
        <f t="shared" si="2"/>
        <v>0.98718690007872001</v>
      </c>
      <c r="AV55" s="30">
        <f t="shared" si="3"/>
        <v>1.9630999999999999E-2</v>
      </c>
      <c r="AW55" s="25">
        <f>IFERROR(SUMIFS('[4]BD Unidades'!$BI$3:$BI$1424,'[4]BD Unidades'!$A$3:$A$1424,$A55),"-")</f>
        <v>41.255621260106693</v>
      </c>
      <c r="AX55" s="25">
        <f>IFERROR(SUMIFS('[4]BD Unidades'!$BJ$3:$BJ$1424,'[4]BD Unidades'!$A$3:$A$1424,$A55),"-")</f>
        <v>24.965785319635071</v>
      </c>
    </row>
    <row r="56" spans="1:50" ht="14.4" x14ac:dyDescent="0.3">
      <c r="A56" s="7">
        <v>1819</v>
      </c>
      <c r="B56" s="7" t="s">
        <v>3600</v>
      </c>
      <c r="D56" s="8" t="s">
        <v>3601</v>
      </c>
      <c r="E56" s="19" t="s">
        <v>2126</v>
      </c>
      <c r="F56" s="19" t="s">
        <v>3602</v>
      </c>
      <c r="G56" s="19" t="s">
        <v>3603</v>
      </c>
      <c r="H56" s="19" t="s">
        <v>397</v>
      </c>
      <c r="I56" s="19">
        <v>2024</v>
      </c>
      <c r="J56" s="19" t="s">
        <v>211</v>
      </c>
      <c r="K56" s="19" t="s">
        <v>212</v>
      </c>
      <c r="L56" s="19" t="s">
        <v>47</v>
      </c>
      <c r="M56" s="19" t="s">
        <v>48</v>
      </c>
      <c r="N56" s="19" t="s">
        <v>48</v>
      </c>
      <c r="O56" s="19" t="s">
        <v>48</v>
      </c>
      <c r="P56" s="19" t="s">
        <v>51</v>
      </c>
      <c r="Q56" s="9" t="s">
        <v>3605</v>
      </c>
      <c r="R56" s="20">
        <v>160</v>
      </c>
      <c r="S56" s="20">
        <v>1.868125</v>
      </c>
      <c r="T56" s="20">
        <v>157.011</v>
      </c>
      <c r="U56" s="20">
        <v>0.69</v>
      </c>
      <c r="V56" s="21">
        <f>_xlfn.XLOOKUP(D56,'[4]Gen. Real'!$A$2:$A$1168,'[4]Gen. Real'!$C$2:$C$1168,"-",0)</f>
        <v>293.36193999999995</v>
      </c>
      <c r="W56" s="22"/>
      <c r="X56" s="22">
        <f>_xlfn.XLOOKUP(D56,[4]Vertimiento!$J$2:$J$119,[4]Vertimiento!$K$2:$K$119,"-",0)</f>
        <v>89.719018533333326</v>
      </c>
      <c r="Y56" s="23">
        <f t="shared" si="0"/>
        <v>0.2342038061010191</v>
      </c>
      <c r="Z56" s="19" t="str">
        <f>_xlfn.XLOOKUP(D56,[4]Cmg!$I$4:$I$99,[4]Cmg!$M$4:$M$99,"----",0,1)</f>
        <v>----</v>
      </c>
      <c r="AA56" s="19" t="str">
        <f>_xlfn.XLOOKUP(D56,[4]Cmg!$A$4:$A$101,[4]Cmg!$B$4:$B$101,"----",0,1)</f>
        <v>----</v>
      </c>
      <c r="AB56" s="19" t="str">
        <f>_xlfn.XLOOKUP(D56,[4]Cmg!$E$4:$E$101,[4]Cmg!$F$4:$F$101,"----",0,1)</f>
        <v>----</v>
      </c>
      <c r="AC56" s="19" t="str">
        <f>_xlfn.XLOOKUP(D56,[4]Cmg!$O$4:$O$101,[4]Cmg!$P$4:$P$101,"----",0,1)</f>
        <v>----</v>
      </c>
      <c r="AD56" s="24" t="str">
        <f>_xlfn.XLOOKUP(D56,[4]Cmg!$S$4:$S$101,[4]Cmg!$U$4:$U$101,"----",0,1)</f>
        <v>----</v>
      </c>
      <c r="AG56" s="25">
        <f>IFERROR(SUMIFS('[4]BD Unidades'!$AH:$AH,'[4]BD Unidades'!$A:$A,'BD Centrales 2024'!$A56),"-")</f>
        <v>160</v>
      </c>
      <c r="AH56" s="25">
        <f>SUMIFS('[4]BD Unidades'!$AJ$3:$AJ$1424,'[4]BD Unidades'!$A$3:$A$1424,$A56)</f>
        <v>8609.3333333333303</v>
      </c>
      <c r="AI56" s="25">
        <f>SUMIFS('[4]BD Unidades'!$AL$3:$AL$1424,'[4]BD Unidades'!$A$3:$A$1424,$A56)</f>
        <v>97.966666666666697</v>
      </c>
      <c r="AJ56" s="26">
        <f t="shared" si="1"/>
        <v>1.1251095823810679E-2</v>
      </c>
      <c r="AK56" s="27">
        <f>IFERROR(SUMIFS('[4]BD Unidades'!$AO$3:$AO$1424,'[4]BD Unidades'!$A$3:$A$1424,$A56),"-")</f>
        <v>0</v>
      </c>
      <c r="AL56" s="27">
        <f>IFERROR(SUMIFS('[4]BD Unidades'!$AQ$3:$AQ$1424,'[4]BD Unidades'!$A$3:$A$1424,$A56),"-")</f>
        <v>0</v>
      </c>
      <c r="AM56" s="27">
        <f>IFERROR(SUMIFS('[4]BD Unidades'!$AS$3:$AS$1424,'[4]BD Unidades'!$A$3:$A$1424,$A56),"-")</f>
        <v>0</v>
      </c>
      <c r="AN56" s="27">
        <f>IFERROR(SUMIFS('[4]BD Unidades'!$AU$3:$AU$1424,'[4]BD Unidades'!$A$3:$A$1424,$A56),"-")</f>
        <v>0</v>
      </c>
      <c r="AO56" s="27">
        <f>IFERROR(SUMIFS('[4]BD Unidades'!$AW$3:$AW$1424,'[4]BD Unidades'!$A$3:$A$1424,$A56),"-")</f>
        <v>0.27482400000000001</v>
      </c>
      <c r="AP56" s="27">
        <f>IFERROR(SUMIFS('[4]BD Unidades'!$AY$3:$AY$1424,'[4]BD Unidades'!$A$3:$A$1424,$A56),"-")</f>
        <v>0.25052000000000002</v>
      </c>
      <c r="AQ56" s="25">
        <f>IFERROR(SUMIFS('[4]BD Unidades'!$AZ$3:$AZ$1424,'[4]BD Unidades'!$A$3:$A$1424,$A56),"-")</f>
        <v>42.671136000000004</v>
      </c>
      <c r="AR56" s="25">
        <f>IFERROR(SUMIFS('[4]BD Unidades'!$BA$3:$BA$1424,'[4]BD Unidades'!$A$3:$A$1424,$A56),"-")</f>
        <v>159.77478667325099</v>
      </c>
      <c r="AS56" s="28">
        <f>SUMIFS('[4]BD Unidades'!$BC$3:$BC$1424,'[4]BD Unidades'!$A$3:$A$1424,$A56)</f>
        <v>1.33287117226073E-2</v>
      </c>
      <c r="AT56" s="28">
        <f>SUMIFS('[4]BD Unidades'!$BE$3:$BE$1424,'[4]BD Unidades'!$A$3:$A$1424,$A56)</f>
        <v>0.99126821493624795</v>
      </c>
      <c r="AU56" s="29">
        <f t="shared" si="2"/>
        <v>0.97805588665957921</v>
      </c>
      <c r="AV56" s="30">
        <f t="shared" si="3"/>
        <v>1.868125E-2</v>
      </c>
      <c r="AW56" s="25">
        <f>IFERROR(SUMIFS('[4]BD Unidades'!$BI$3:$BI$1424,'[4]BD Unidades'!$A$3:$A$1424,$A56),"-")</f>
        <v>41.062826187592023</v>
      </c>
      <c r="AX56" s="25">
        <f>IFERROR(SUMIFS('[4]BD Unidades'!$BJ$3:$BJ$1424,'[4]BD Unidades'!$A$3:$A$1424,$A56),"-")</f>
        <v>26.388735891315047</v>
      </c>
    </row>
    <row r="57" spans="1:50" ht="14.4" x14ac:dyDescent="0.3">
      <c r="A57" s="7">
        <v>1845</v>
      </c>
      <c r="B57" s="7" t="s">
        <v>3342</v>
      </c>
      <c r="D57" s="8" t="s">
        <v>3343</v>
      </c>
      <c r="E57" s="19" t="s">
        <v>3344</v>
      </c>
      <c r="F57" s="19" t="s">
        <v>3344</v>
      </c>
      <c r="G57" s="19" t="s">
        <v>3345</v>
      </c>
      <c r="H57" s="19">
        <v>15</v>
      </c>
      <c r="I57" s="19">
        <v>2024</v>
      </c>
      <c r="J57" s="19" t="s">
        <v>211</v>
      </c>
      <c r="K57" s="19" t="s">
        <v>212</v>
      </c>
      <c r="L57" s="19" t="s">
        <v>47</v>
      </c>
      <c r="M57" s="19" t="s">
        <v>68</v>
      </c>
      <c r="N57" s="19" t="s">
        <v>68</v>
      </c>
      <c r="O57" s="19" t="s">
        <v>2324</v>
      </c>
      <c r="P57" s="19" t="s">
        <v>51</v>
      </c>
      <c r="Q57" s="9" t="s">
        <v>3347</v>
      </c>
      <c r="R57" s="20">
        <v>65.709999999999994</v>
      </c>
      <c r="S57" s="20">
        <v>4.21</v>
      </c>
      <c r="T57" s="20">
        <v>62.945</v>
      </c>
      <c r="U57" s="20">
        <v>0.4299</v>
      </c>
      <c r="V57" s="21">
        <f>_xlfn.XLOOKUP(D57,'[4]Gen. Real'!$A$2:$A$1168,'[4]Gen. Real'!$C$2:$C$1168,"-",0)</f>
        <v>166.72141999999999</v>
      </c>
      <c r="W57" s="22"/>
      <c r="X57" s="22">
        <f>_xlfn.XLOOKUP(D57,[4]Vertimiento!$J$2:$J$119,[4]Vertimiento!$K$2:$K$119,"-",0)</f>
        <v>39.968653103333338</v>
      </c>
      <c r="Y57" s="23">
        <f t="shared" si="0"/>
        <v>0.19337480752329733</v>
      </c>
      <c r="Z57" s="19" t="str">
        <f>_xlfn.XLOOKUP(D57,[4]Cmg!$I$4:$I$99,[4]Cmg!$M$4:$M$99,"----",0,1)</f>
        <v>----</v>
      </c>
      <c r="AA57" s="19" t="str">
        <f>_xlfn.XLOOKUP(D57,[4]Cmg!$A$4:$A$101,[4]Cmg!$B$4:$B$101,"----",0,1)</f>
        <v>----</v>
      </c>
      <c r="AB57" s="19" t="str">
        <f>_xlfn.XLOOKUP(D57,[4]Cmg!$E$4:$E$101,[4]Cmg!$F$4:$F$101,"----",0,1)</f>
        <v>----</v>
      </c>
      <c r="AC57" s="19" t="str">
        <f>_xlfn.XLOOKUP(D57,[4]Cmg!$O$4:$O$101,[4]Cmg!$P$4:$P$101,"----",0,1)</f>
        <v>----</v>
      </c>
      <c r="AD57" s="24" t="str">
        <f>_xlfn.XLOOKUP(D57,[4]Cmg!$S$4:$S$101,[4]Cmg!$U$4:$U$101,"----",0,1)</f>
        <v>----</v>
      </c>
      <c r="AG57" s="25">
        <f>IFERROR(SUMIFS('[4]BD Unidades'!$AH:$AH,'[4]BD Unidades'!$A:$A,'BD Centrales 2024'!$A57),"-")</f>
        <v>65.709999999999994</v>
      </c>
      <c r="AH57" s="25">
        <f>SUMIFS('[4]BD Unidades'!$AJ$3:$AJ$1424,'[4]BD Unidades'!$A$3:$A$1424,$A57)</f>
        <v>5694.6833333333298</v>
      </c>
      <c r="AI57" s="25">
        <f>SUMIFS('[4]BD Unidades'!$AL$3:$AL$1424,'[4]BD Unidades'!$A$3:$A$1424,$A57)</f>
        <v>3013</v>
      </c>
      <c r="AJ57" s="26">
        <f t="shared" si="1"/>
        <v>0.34601625767282163</v>
      </c>
      <c r="AK57" s="27">
        <f>IFERROR(SUMIFS('[4]BD Unidades'!$AO$3:$AO$1424,'[4]BD Unidades'!$A$3:$A$1424,$A57),"-")</f>
        <v>0</v>
      </c>
      <c r="AL57" s="27">
        <f>IFERROR(SUMIFS('[4]BD Unidades'!$AQ$3:$AQ$1424,'[4]BD Unidades'!$A$3:$A$1424,$A57),"-")</f>
        <v>0</v>
      </c>
      <c r="AM57" s="27">
        <f>IFERROR(SUMIFS('[4]BD Unidades'!$AS$3:$AS$1424,'[4]BD Unidades'!$A$3:$A$1424,$A57),"-")</f>
        <v>0</v>
      </c>
      <c r="AN57" s="27">
        <f>IFERROR(SUMIFS('[4]BD Unidades'!$AU$3:$AU$1424,'[4]BD Unidades'!$A$3:$A$1424,$A57),"-")</f>
        <v>0</v>
      </c>
      <c r="AO57" s="27">
        <f>IFERROR(SUMIFS('[4]BD Unidades'!$AW$3:$AW$1424,'[4]BD Unidades'!$A$3:$A$1424,$A57),"-")</f>
        <v>0.360342</v>
      </c>
      <c r="AP57" s="27">
        <f>IFERROR(SUMIFS('[4]BD Unidades'!$AY$3:$AY$1424,'[4]BD Unidades'!$A$3:$A$1424,$A57),"-")</f>
        <v>0.363562</v>
      </c>
      <c r="AQ57" s="25">
        <f>IFERROR(SUMIFS('[4]BD Unidades'!$AZ$3:$AZ$1424,'[4]BD Unidades'!$A$3:$A$1424,$A57),"-")</f>
        <v>12.884219669999998</v>
      </c>
      <c r="AR57" s="25">
        <f>IFERROR(SUMIFS('[4]BD Unidades'!$BA$3:$BA$1424,'[4]BD Unidades'!$A$3:$A$1424,$A57),"-")</f>
        <v>65.257420439037205</v>
      </c>
      <c r="AS57" s="28">
        <f>SUMIFS('[4]BD Unidades'!$BC$3:$BC$1424,'[4]BD Unidades'!$A$3:$A$1424,$A57)</f>
        <v>5.2728134429751803E-3</v>
      </c>
      <c r="AT57" s="28">
        <f>SUMIFS('[4]BD Unidades'!$BE$3:$BE$1424,'[4]BD Unidades'!$A$3:$A$1424,$A57)</f>
        <v>0.99499468731026108</v>
      </c>
      <c r="AU57" s="29">
        <f t="shared" si="2"/>
        <v>0.98974826594732268</v>
      </c>
      <c r="AV57" s="30">
        <f t="shared" si="3"/>
        <v>4.2099999999999999E-2</v>
      </c>
      <c r="AW57" s="25">
        <f>IFERROR(SUMIFS('[4]BD Unidades'!$BI$3:$BI$1424,'[4]BD Unidades'!$A$3:$A$1424,$A57),"-")</f>
        <v>12.215269231847621</v>
      </c>
      <c r="AX57" s="25">
        <f>IFERROR(SUMIFS('[4]BD Unidades'!$BJ$3:$BJ$1424,'[4]BD Unidades'!$A$3:$A$1424,$A57),"-")</f>
        <v>7.8500566942939018</v>
      </c>
    </row>
    <row r="58" spans="1:50" ht="14.4" x14ac:dyDescent="0.3">
      <c r="A58" s="7">
        <v>1865</v>
      </c>
      <c r="B58" s="7" t="s">
        <v>4195</v>
      </c>
      <c r="D58" s="8" t="s">
        <v>4196</v>
      </c>
      <c r="E58" s="19" t="s">
        <v>4197</v>
      </c>
      <c r="F58" s="19" t="s">
        <v>4197</v>
      </c>
      <c r="G58" s="19" t="s">
        <v>4198</v>
      </c>
      <c r="H58" s="19">
        <v>3</v>
      </c>
      <c r="I58" s="19">
        <v>2024</v>
      </c>
      <c r="J58" s="19" t="s">
        <v>211</v>
      </c>
      <c r="K58" s="19" t="s">
        <v>212</v>
      </c>
      <c r="L58" s="19" t="s">
        <v>47</v>
      </c>
      <c r="M58" s="19" t="s">
        <v>3249</v>
      </c>
      <c r="N58" s="19" t="s">
        <v>3250</v>
      </c>
      <c r="O58" s="19" t="s">
        <v>3251</v>
      </c>
      <c r="P58" s="19" t="s">
        <v>51</v>
      </c>
      <c r="Q58" s="9" t="s">
        <v>4200</v>
      </c>
      <c r="R58" s="20" t="s">
        <v>397</v>
      </c>
      <c r="S58" s="20">
        <v>0.3</v>
      </c>
      <c r="T58" s="20">
        <v>10.35</v>
      </c>
      <c r="U58" s="20" t="s">
        <v>397</v>
      </c>
      <c r="V58" s="21" t="str">
        <f>_xlfn.XLOOKUP(D58,'[4]Gen. Real'!$A$2:$A$1168,'[4]Gen. Real'!$C$2:$C$1168,"-",0)</f>
        <v>-</v>
      </c>
      <c r="W58" s="22"/>
      <c r="X58" s="22" t="str">
        <f>_xlfn.XLOOKUP(D58,[4]Vertimiento!$J$2:$J$119,[4]Vertimiento!$K$2:$K$119,"-",0)</f>
        <v>-</v>
      </c>
      <c r="Y58" s="23" t="str">
        <f t="shared" si="0"/>
        <v>-</v>
      </c>
      <c r="Z58" s="19" t="str">
        <f>_xlfn.XLOOKUP(D58,[4]Cmg!$I$4:$I$99,[4]Cmg!$M$4:$M$99,"----",0,1)</f>
        <v>----</v>
      </c>
      <c r="AA58" s="19" t="str">
        <f>_xlfn.XLOOKUP(D58,[4]Cmg!$A$4:$A$101,[4]Cmg!$B$4:$B$101,"----",0,1)</f>
        <v>----</v>
      </c>
      <c r="AB58" s="19" t="str">
        <f>_xlfn.XLOOKUP(D58,[4]Cmg!$E$4:$E$101,[4]Cmg!$F$4:$F$101,"----",0,1)</f>
        <v>----</v>
      </c>
      <c r="AC58" s="19" t="str">
        <f>_xlfn.XLOOKUP(D58,[4]Cmg!$O$4:$O$101,[4]Cmg!$P$4:$P$101,"----",0,1)</f>
        <v>----</v>
      </c>
      <c r="AD58" s="24" t="str">
        <f>_xlfn.XLOOKUP(D58,[4]Cmg!$S$4:$S$101,[4]Cmg!$U$4:$U$101,"----",0,1)</f>
        <v>----</v>
      </c>
      <c r="AG58" s="25">
        <f>IFERROR(SUMIFS('[4]BD Unidades'!$AH:$AH,'[4]BD Unidades'!$A:$A,'BD Centrales 2024'!$A58),"-")</f>
        <v>0</v>
      </c>
      <c r="AH58" s="25">
        <f>SUMIFS('[4]BD Unidades'!$AJ$3:$AJ$1424,'[4]BD Unidades'!$A$3:$A$1424,$A58)</f>
        <v>0</v>
      </c>
      <c r="AI58" s="25">
        <f>SUMIFS('[4]BD Unidades'!$AL$3:$AL$1424,'[4]BD Unidades'!$A$3:$A$1424,$A58)</f>
        <v>0</v>
      </c>
      <c r="AJ58" s="26" t="str">
        <f t="shared" si="1"/>
        <v>-</v>
      </c>
      <c r="AK58" s="27">
        <f>IFERROR(SUMIFS('[4]BD Unidades'!$AO$3:$AO$1424,'[4]BD Unidades'!$A$3:$A$1424,$A58),"-")</f>
        <v>0</v>
      </c>
      <c r="AL58" s="27">
        <f>IFERROR(SUMIFS('[4]BD Unidades'!$AQ$3:$AQ$1424,'[4]BD Unidades'!$A$3:$A$1424,$A58),"-")</f>
        <v>0</v>
      </c>
      <c r="AM58" s="27">
        <f>IFERROR(SUMIFS('[4]BD Unidades'!$AS$3:$AS$1424,'[4]BD Unidades'!$A$3:$A$1424,$A58),"-")</f>
        <v>0</v>
      </c>
      <c r="AN58" s="27">
        <f>IFERROR(SUMIFS('[4]BD Unidades'!$AU$3:$AU$1424,'[4]BD Unidades'!$A$3:$A$1424,$A58),"-")</f>
        <v>0</v>
      </c>
      <c r="AO58" s="27">
        <f>IFERROR(SUMIFS('[4]BD Unidades'!$AW$3:$AW$1424,'[4]BD Unidades'!$A$3:$A$1424,$A58),"-")</f>
        <v>0</v>
      </c>
      <c r="AP58" s="27">
        <f>IFERROR(SUMIFS('[4]BD Unidades'!$AY$3:$AY$1424,'[4]BD Unidades'!$A$3:$A$1424,$A58),"-")</f>
        <v>0</v>
      </c>
      <c r="AQ58" s="25">
        <f>IFERROR(SUMIFS('[4]BD Unidades'!$AZ$3:$AZ$1424,'[4]BD Unidades'!$A$3:$A$1424,$A58),"-")</f>
        <v>0</v>
      </c>
      <c r="AR58" s="25">
        <f>IFERROR(SUMIFS('[4]BD Unidades'!$BA$3:$BA$1424,'[4]BD Unidades'!$A$3:$A$1424,$A58),"-")</f>
        <v>0</v>
      </c>
      <c r="AS58" s="28">
        <f>SUMIFS('[4]BD Unidades'!$BC$3:$BC$1424,'[4]BD Unidades'!$A$3:$A$1424,$A58)</f>
        <v>0</v>
      </c>
      <c r="AT58" s="28">
        <f>SUMIFS('[4]BD Unidades'!$BE$3:$BE$1424,'[4]BD Unidades'!$A$3:$A$1424,$A58)</f>
        <v>0</v>
      </c>
      <c r="AU58" s="29">
        <f t="shared" si="2"/>
        <v>0</v>
      </c>
      <c r="AV58" s="30">
        <f t="shared" si="3"/>
        <v>3.0000000000000001E-3</v>
      </c>
      <c r="AW58" s="25">
        <f>IFERROR(SUMIFS('[4]BD Unidades'!$BI$3:$BI$1424,'[4]BD Unidades'!$A$3:$A$1424,$A58),"-")</f>
        <v>0</v>
      </c>
      <c r="AX58" s="25">
        <f>IFERROR(SUMIFS('[4]BD Unidades'!$BJ$3:$BJ$1424,'[4]BD Unidades'!$A$3:$A$1424,$A58),"-")</f>
        <v>0</v>
      </c>
    </row>
    <row r="59" spans="1:50" ht="14.4" x14ac:dyDescent="0.3">
      <c r="A59" s="7">
        <v>1995</v>
      </c>
      <c r="B59" s="7" t="s">
        <v>2877</v>
      </c>
      <c r="D59" s="8" t="s">
        <v>2878</v>
      </c>
      <c r="E59" s="19" t="s">
        <v>2879</v>
      </c>
      <c r="F59" s="19" t="s">
        <v>2879</v>
      </c>
      <c r="G59" s="19" t="s">
        <v>2880</v>
      </c>
      <c r="H59" s="19">
        <v>29</v>
      </c>
      <c r="I59" s="19">
        <v>2024</v>
      </c>
      <c r="J59" s="19" t="s">
        <v>211</v>
      </c>
      <c r="K59" s="19" t="s">
        <v>212</v>
      </c>
      <c r="L59" s="19" t="s">
        <v>47</v>
      </c>
      <c r="M59" s="19" t="s">
        <v>497</v>
      </c>
      <c r="N59" s="19" t="s">
        <v>579</v>
      </c>
      <c r="O59" s="19" t="s">
        <v>2882</v>
      </c>
      <c r="P59" s="19" t="s">
        <v>51</v>
      </c>
      <c r="Q59" s="9" t="s">
        <v>2883</v>
      </c>
      <c r="R59" s="20">
        <v>165.8115</v>
      </c>
      <c r="S59" s="20">
        <v>0.44019799999999998</v>
      </c>
      <c r="T59" s="20">
        <v>160.29400000000001</v>
      </c>
      <c r="U59" s="20">
        <v>0</v>
      </c>
      <c r="V59" s="21">
        <f>_xlfn.XLOOKUP(D59,'[4]Gen. Real'!$A$2:$A$1168,'[4]Gen. Real'!$C$2:$C$1168,"-",0)</f>
        <v>326.2104999999998</v>
      </c>
      <c r="W59" s="22"/>
      <c r="X59" s="22">
        <f>_xlfn.XLOOKUP(D59,[4]Vertimiento!$J$2:$J$119,[4]Vertimiento!$K$2:$K$119,"-",0)</f>
        <v>79.304668049999989</v>
      </c>
      <c r="Y59" s="23">
        <f t="shared" si="0"/>
        <v>0.19556523232251025</v>
      </c>
      <c r="Z59" s="19" t="str">
        <f>_xlfn.XLOOKUP(D59,[4]Cmg!$I$4:$I$99,[4]Cmg!$M$4:$M$99,"----",0,1)</f>
        <v>----</v>
      </c>
      <c r="AA59" s="19" t="str">
        <f>_xlfn.XLOOKUP(D59,[4]Cmg!$A$4:$A$101,[4]Cmg!$B$4:$B$101,"----",0,1)</f>
        <v>----</v>
      </c>
      <c r="AB59" s="19" t="str">
        <f>_xlfn.XLOOKUP(D59,[4]Cmg!$E$4:$E$101,[4]Cmg!$F$4:$F$101,"----",0,1)</f>
        <v>----</v>
      </c>
      <c r="AC59" s="19" t="str">
        <f>_xlfn.XLOOKUP(D59,[4]Cmg!$O$4:$O$101,[4]Cmg!$P$4:$P$101,"----",0,1)</f>
        <v>----</v>
      </c>
      <c r="AD59" s="24" t="str">
        <f>_xlfn.XLOOKUP(D59,[4]Cmg!$S$4:$S$101,[4]Cmg!$U$4:$U$101,"----",0,1)</f>
        <v>----</v>
      </c>
      <c r="AG59" s="25">
        <f>IFERROR(SUMIFS('[4]BD Unidades'!$AH:$AH,'[4]BD Unidades'!$A:$A,'BD Centrales 2024'!$A59),"-")</f>
        <v>165.8115</v>
      </c>
      <c r="AH59" s="25">
        <f>SUMIFS('[4]BD Unidades'!$AJ$3:$AJ$1424,'[4]BD Unidades'!$A$3:$A$1424,$A59)</f>
        <v>7000.3499999999995</v>
      </c>
      <c r="AI59" s="25">
        <f>SUMIFS('[4]BD Unidades'!$AL$3:$AL$1424,'[4]BD Unidades'!$A$3:$A$1424,$A59)</f>
        <v>1693.6</v>
      </c>
      <c r="AJ59" s="26">
        <f t="shared" si="1"/>
        <v>0.1948021325174403</v>
      </c>
      <c r="AK59" s="27">
        <f>IFERROR(SUMIFS('[4]BD Unidades'!$AO$3:$AO$1424,'[4]BD Unidades'!$A$3:$A$1424,$A59),"-")</f>
        <v>0</v>
      </c>
      <c r="AL59" s="27">
        <f>IFERROR(SUMIFS('[4]BD Unidades'!$AQ$3:$AQ$1424,'[4]BD Unidades'!$A$3:$A$1424,$A59),"-")</f>
        <v>0</v>
      </c>
      <c r="AM59" s="27">
        <f>IFERROR(SUMIFS('[4]BD Unidades'!$AS$3:$AS$1424,'[4]BD Unidades'!$A$3:$A$1424,$A59),"-")</f>
        <v>0</v>
      </c>
      <c r="AN59" s="27">
        <f>IFERROR(SUMIFS('[4]BD Unidades'!$AU$3:$AU$1424,'[4]BD Unidades'!$A$3:$A$1424,$A59),"-")</f>
        <v>0</v>
      </c>
      <c r="AO59" s="27">
        <f>IFERROR(SUMIFS('[4]BD Unidades'!$AW$3:$AW$1424,'[4]BD Unidades'!$A$3:$A$1424,$A59),"-")</f>
        <v>0.28152300000000002</v>
      </c>
      <c r="AP59" s="27">
        <f>IFERROR(SUMIFS('[4]BD Unidades'!$AY$3:$AY$1424,'[4]BD Unidades'!$A$3:$A$1424,$A59),"-")</f>
        <v>0.27033699999999999</v>
      </c>
      <c r="AQ59" s="25">
        <f>IFERROR(SUMIFS('[4]BD Unidades'!$AZ$3:$AZ$1424,'[4]BD Unidades'!$A$3:$A$1424,$A59),"-")</f>
        <v>40.641061895999997</v>
      </c>
      <c r="AR59" s="25">
        <f>IFERROR(SUMIFS('[4]BD Unidades'!$BA$3:$BA$1424,'[4]BD Unidades'!$A$3:$A$1424,$A59),"-")</f>
        <v>165.65686085630401</v>
      </c>
      <c r="AS59" s="28">
        <f>SUMIFS('[4]BD Unidades'!$BC$3:$BC$1424,'[4]BD Unidades'!$A$3:$A$1424,$A59)</f>
        <v>4.0822881332522702E-3</v>
      </c>
      <c r="AT59" s="28">
        <f>SUMIFS('[4]BD Unidades'!$BE$3:$BE$1424,'[4]BD Unidades'!$A$3:$A$1424,$A59)</f>
        <v>0.98974840619307791</v>
      </c>
      <c r="AU59" s="29">
        <f t="shared" si="2"/>
        <v>0.9857079680195705</v>
      </c>
      <c r="AV59" s="30">
        <f t="shared" si="3"/>
        <v>4.4019799999999998E-3</v>
      </c>
      <c r="AW59" s="25">
        <f>IFERROR(SUMIFS('[4]BD Unidades'!$BI$3:$BI$1424,'[4]BD Unidades'!$A$3:$A$1424,$A59),"-")</f>
        <v>39.138833513251434</v>
      </c>
      <c r="AX59" s="25">
        <f>IFERROR(SUMIFS('[4]BD Unidades'!$BJ$3:$BJ$1424,'[4]BD Unidades'!$A$3:$A$1424,$A59),"-")</f>
        <v>25.152295556983152</v>
      </c>
    </row>
    <row r="60" spans="1:50" ht="14.4" x14ac:dyDescent="0.3">
      <c r="A60" s="7">
        <v>2023</v>
      </c>
      <c r="B60" s="7" t="s">
        <v>3410</v>
      </c>
      <c r="D60" s="8" t="s">
        <v>3411</v>
      </c>
      <c r="E60" s="19" t="s">
        <v>3412</v>
      </c>
      <c r="F60" s="19" t="s">
        <v>3412</v>
      </c>
      <c r="G60" s="19" t="s">
        <v>3413</v>
      </c>
      <c r="H60" s="19">
        <v>6</v>
      </c>
      <c r="I60" s="19">
        <v>2024</v>
      </c>
      <c r="J60" s="19" t="s">
        <v>211</v>
      </c>
      <c r="K60" s="19" t="s">
        <v>212</v>
      </c>
      <c r="L60" s="19" t="s">
        <v>47</v>
      </c>
      <c r="M60" s="19" t="s">
        <v>106</v>
      </c>
      <c r="N60" s="19" t="s">
        <v>144</v>
      </c>
      <c r="O60" s="19" t="s">
        <v>145</v>
      </c>
      <c r="P60" s="19" t="s">
        <v>51</v>
      </c>
      <c r="Q60" s="9" t="s">
        <v>3415</v>
      </c>
      <c r="R60" s="20">
        <v>31.512699999999999</v>
      </c>
      <c r="S60" s="20">
        <v>1.96</v>
      </c>
      <c r="T60" s="20">
        <v>30.895099999999999</v>
      </c>
      <c r="U60" s="20">
        <v>0.32729999999999998</v>
      </c>
      <c r="V60" s="21">
        <f>_xlfn.XLOOKUP(D60,'[4]Gen. Real'!$A$2:$A$1168,'[4]Gen. Real'!$C$2:$C$1168,"-",0)</f>
        <v>58.010850000000019</v>
      </c>
      <c r="W60" s="22"/>
      <c r="X60" s="22">
        <f>_xlfn.XLOOKUP(D60,[4]Vertimiento!$J$2:$J$119,[4]Vertimiento!$K$2:$K$119,"-",0)</f>
        <v>0.71784678666666657</v>
      </c>
      <c r="Y60" s="23">
        <f t="shared" si="0"/>
        <v>1.2223100902004708E-2</v>
      </c>
      <c r="Z60" s="19" t="str">
        <f>_xlfn.XLOOKUP(D60,[4]Cmg!$I$4:$I$99,[4]Cmg!$M$4:$M$99,"----",0,1)</f>
        <v>----</v>
      </c>
      <c r="AA60" s="19" t="str">
        <f>_xlfn.XLOOKUP(D60,[4]Cmg!$A$4:$A$101,[4]Cmg!$B$4:$B$101,"----",0,1)</f>
        <v>----</v>
      </c>
      <c r="AB60" s="19" t="str">
        <f>_xlfn.XLOOKUP(D60,[4]Cmg!$E$4:$E$101,[4]Cmg!$F$4:$F$101,"----",0,1)</f>
        <v>----</v>
      </c>
      <c r="AC60" s="19" t="str">
        <f>_xlfn.XLOOKUP(D60,[4]Cmg!$O$4:$O$101,[4]Cmg!$P$4:$P$101,"----",0,1)</f>
        <v>----</v>
      </c>
      <c r="AD60" s="24" t="str">
        <f>_xlfn.XLOOKUP(D60,[4]Cmg!$S$4:$S$101,[4]Cmg!$U$4:$U$101,"----",0,1)</f>
        <v>----</v>
      </c>
      <c r="AG60" s="25">
        <f>IFERROR(SUMIFS('[4]BD Unidades'!$AH:$AH,'[4]BD Unidades'!$A:$A,'BD Centrales 2024'!$A60),"-")</f>
        <v>30.014499014778323</v>
      </c>
      <c r="AH60" s="25">
        <f>SUMIFS('[4]BD Unidades'!$AJ$3:$AJ$1424,'[4]BD Unidades'!$A$3:$A$1424,$A60)</f>
        <v>4657.6833333333298</v>
      </c>
      <c r="AI60" s="25">
        <f>SUMIFS('[4]BD Unidades'!$AL$3:$AL$1424,'[4]BD Unidades'!$A$3:$A$1424,$A60)</f>
        <v>212.15</v>
      </c>
      <c r="AJ60" s="26">
        <f t="shared" si="1"/>
        <v>4.3564119237482497E-2</v>
      </c>
      <c r="AK60" s="27">
        <f>IFERROR(SUMIFS('[4]BD Unidades'!$AO$3:$AO$1424,'[4]BD Unidades'!$A$3:$A$1424,$A60),"-")</f>
        <v>0</v>
      </c>
      <c r="AL60" s="27">
        <f>IFERROR(SUMIFS('[4]BD Unidades'!$AQ$3:$AQ$1424,'[4]BD Unidades'!$A$3:$A$1424,$A60),"-")</f>
        <v>0</v>
      </c>
      <c r="AM60" s="27">
        <f>IFERROR(SUMIFS('[4]BD Unidades'!$AS$3:$AS$1424,'[4]BD Unidades'!$A$3:$A$1424,$A60),"-")</f>
        <v>0</v>
      </c>
      <c r="AN60" s="27">
        <f>IFERROR(SUMIFS('[4]BD Unidades'!$AU$3:$AU$1424,'[4]BD Unidades'!$A$3:$A$1424,$A60),"-")</f>
        <v>0</v>
      </c>
      <c r="AO60" s="27">
        <f>IFERROR(SUMIFS('[4]BD Unidades'!$AW$3:$AW$1424,'[4]BD Unidades'!$A$3:$A$1424,$A60),"-")</f>
        <v>0</v>
      </c>
      <c r="AP60" s="27">
        <f>IFERROR(SUMIFS('[4]BD Unidades'!$AY$3:$AY$1424,'[4]BD Unidades'!$A$3:$A$1424,$A60),"-")</f>
        <v>0.28309699999999999</v>
      </c>
      <c r="AQ60" s="25">
        <f>IFERROR(SUMIFS('[4]BD Unidades'!$AZ$3:$AZ$1424,'[4]BD Unidades'!$A$3:$A$1424,$A60),"-")</f>
        <v>6.211688284265346</v>
      </c>
      <c r="AR60" s="25">
        <f>IFERROR(SUMIFS('[4]BD Unidades'!$BA$3:$BA$1424,'[4]BD Unidades'!$A$3:$A$1424,$A60),"-")</f>
        <v>30.014554342037702</v>
      </c>
      <c r="AS60" s="28">
        <f>SUMIFS('[4]BD Unidades'!$BC$3:$BC$1424,'[4]BD Unidades'!$A$3:$A$1424,$A60)</f>
        <v>5.3920000000000001E-3</v>
      </c>
      <c r="AT60" s="28">
        <f>SUMIFS('[4]BD Unidades'!$BE$3:$BE$1424,'[4]BD Unidades'!$A$3:$A$1424,$A60)</f>
        <v>1</v>
      </c>
      <c r="AU60" s="29">
        <f t="shared" si="2"/>
        <v>0.99460800000000005</v>
      </c>
      <c r="AV60" s="30">
        <f t="shared" si="3"/>
        <v>1.9599999999999999E-2</v>
      </c>
      <c r="AW60" s="25">
        <f>IFERROR(SUMIFS('[4]BD Unidades'!$BI$3:$BI$1424,'[4]BD Unidades'!$A$3:$A$1424,$A60),"-")</f>
        <v>3.3650367471651004</v>
      </c>
      <c r="AX60" s="25">
        <f>IFERROR(SUMIFS('[4]BD Unidades'!$BJ$3:$BJ$1424,'[4]BD Unidades'!$A$3:$A$1424,$A60),"-")</f>
        <v>2.1625171531019016</v>
      </c>
    </row>
    <row r="61" spans="1:50" ht="14.4" x14ac:dyDescent="0.3">
      <c r="A61" s="7">
        <v>2042</v>
      </c>
      <c r="B61" s="7" t="s">
        <v>4006</v>
      </c>
      <c r="D61" s="8" t="s">
        <v>4007</v>
      </c>
      <c r="E61" s="19" t="s">
        <v>3412</v>
      </c>
      <c r="F61" s="19" t="s">
        <v>3412</v>
      </c>
      <c r="G61" s="19" t="s">
        <v>4008</v>
      </c>
      <c r="H61" s="19">
        <v>5</v>
      </c>
      <c r="I61" s="19">
        <v>2024</v>
      </c>
      <c r="J61" s="19" t="s">
        <v>211</v>
      </c>
      <c r="K61" s="19" t="s">
        <v>212</v>
      </c>
      <c r="L61" s="19" t="s">
        <v>47</v>
      </c>
      <c r="M61" s="19" t="s">
        <v>106</v>
      </c>
      <c r="N61" s="19" t="s">
        <v>144</v>
      </c>
      <c r="O61" s="19" t="s">
        <v>145</v>
      </c>
      <c r="P61" s="19" t="s">
        <v>51</v>
      </c>
      <c r="Q61" s="9" t="s">
        <v>3618</v>
      </c>
      <c r="R61" s="20">
        <v>27.149100000000001</v>
      </c>
      <c r="S61" s="20">
        <v>2.4900000000000002</v>
      </c>
      <c r="T61" s="20">
        <v>26.472000000000001</v>
      </c>
      <c r="U61" s="20">
        <v>0.6391</v>
      </c>
      <c r="V61" s="21">
        <f>_xlfn.XLOOKUP(D61,'[4]Gen. Real'!$A$2:$A$1168,'[4]Gen. Real'!$C$2:$C$1168,"-",0)</f>
        <v>37.085279999999962</v>
      </c>
      <c r="W61" s="22"/>
      <c r="X61" s="22">
        <f>_xlfn.XLOOKUP(D61,[4]Vertimiento!$J$2:$J$119,[4]Vertimiento!$K$2:$K$119,"-",0)</f>
        <v>1.071699166666667E-2</v>
      </c>
      <c r="Y61" s="23">
        <f t="shared" si="0"/>
        <v>2.88898871462443E-4</v>
      </c>
      <c r="Z61" s="19" t="str">
        <f>_xlfn.XLOOKUP(D61,[4]Cmg!$I$4:$I$99,[4]Cmg!$M$4:$M$99,"----",0,1)</f>
        <v>----</v>
      </c>
      <c r="AA61" s="19" t="str">
        <f>_xlfn.XLOOKUP(D61,[4]Cmg!$A$4:$A$101,[4]Cmg!$B$4:$B$101,"----",0,1)</f>
        <v>----</v>
      </c>
      <c r="AB61" s="19" t="str">
        <f>_xlfn.XLOOKUP(D61,[4]Cmg!$E$4:$E$101,[4]Cmg!$F$4:$F$101,"----",0,1)</f>
        <v>----</v>
      </c>
      <c r="AC61" s="19" t="str">
        <f>_xlfn.XLOOKUP(D61,[4]Cmg!$O$4:$O$101,[4]Cmg!$P$4:$P$101,"----",0,1)</f>
        <v>----</v>
      </c>
      <c r="AD61" s="24" t="str">
        <f>_xlfn.XLOOKUP(D61,[4]Cmg!$S$4:$S$101,[4]Cmg!$U$4:$U$101,"----",0,1)</f>
        <v>----</v>
      </c>
      <c r="AG61" s="25">
        <f>IFERROR(SUMIFS('[4]BD Unidades'!$AH:$AH,'[4]BD Unidades'!$A:$A,'BD Centrales 2024'!$A61),"-")</f>
        <v>27.15</v>
      </c>
      <c r="AH61" s="25">
        <f>SUMIFS('[4]BD Unidades'!$AJ$3:$AJ$1424,'[4]BD Unidades'!$A$3:$A$1424,$A61)</f>
        <v>3499.1659944528546</v>
      </c>
      <c r="AI61" s="25">
        <f>SUMIFS('[4]BD Unidades'!$AL$3:$AL$1424,'[4]BD Unidades'!$A$3:$A$1424,$A61)</f>
        <v>50.785016814553671</v>
      </c>
      <c r="AJ61" s="26">
        <f t="shared" si="1"/>
        <v>1.430583595473965E-2</v>
      </c>
      <c r="AK61" s="27">
        <f>IFERROR(SUMIFS('[4]BD Unidades'!$AO$3:$AO$1424,'[4]BD Unidades'!$A$3:$A$1424,$A61),"-")</f>
        <v>0</v>
      </c>
      <c r="AL61" s="27">
        <f>IFERROR(SUMIFS('[4]BD Unidades'!$AQ$3:$AQ$1424,'[4]BD Unidades'!$A$3:$A$1424,$A61),"-")</f>
        <v>0</v>
      </c>
      <c r="AM61" s="27">
        <f>IFERROR(SUMIFS('[4]BD Unidades'!$AS$3:$AS$1424,'[4]BD Unidades'!$A$3:$A$1424,$A61),"-")</f>
        <v>0</v>
      </c>
      <c r="AN61" s="27">
        <f>IFERROR(SUMIFS('[4]BD Unidades'!$AU$3:$AU$1424,'[4]BD Unidades'!$A$3:$A$1424,$A61),"-")</f>
        <v>0</v>
      </c>
      <c r="AO61" s="27">
        <f>IFERROR(SUMIFS('[4]BD Unidades'!$AW$3:$AW$1424,'[4]BD Unidades'!$A$3:$A$1424,$A61),"-")</f>
        <v>0</v>
      </c>
      <c r="AP61" s="27">
        <f>IFERROR(SUMIFS('[4]BD Unidades'!$AY$3:$AY$1424,'[4]BD Unidades'!$A$3:$A$1424,$A61),"-")</f>
        <v>0.21691819065825385</v>
      </c>
      <c r="AQ61" s="25">
        <f>IFERROR(SUMIFS('[4]BD Unidades'!$AZ$3:$AZ$1424,'[4]BD Unidades'!$A$3:$A$1424,$A61),"-")</f>
        <v>5.6188622983434362</v>
      </c>
      <c r="AR61" s="25">
        <f>IFERROR(SUMIFS('[4]BD Unidades'!$BA$3:$BA$1424,'[4]BD Unidades'!$A$3:$A$1424,$A61),"-")</f>
        <v>27.15</v>
      </c>
      <c r="AS61" s="28">
        <f>SUMIFS('[4]BD Unidades'!$BC$3:$BC$1424,'[4]BD Unidades'!$A$3:$A$1424,$A61)</f>
        <v>5.3921787462567813E-3</v>
      </c>
      <c r="AT61" s="28">
        <f>SUMIFS('[4]BD Unidades'!$BE$3:$BE$1424,'[4]BD Unidades'!$A$3:$A$1424,$A61)</f>
        <v>1.0000331502701747</v>
      </c>
      <c r="AU61" s="29">
        <f t="shared" si="2"/>
        <v>0.99464079277173567</v>
      </c>
      <c r="AV61" s="30">
        <f t="shared" si="3"/>
        <v>2.4900000000000002E-2</v>
      </c>
      <c r="AW61" s="25">
        <f>IFERROR(SUMIFS('[4]BD Unidades'!$BI$3:$BI$1424,'[4]BD Unidades'!$A$3:$A$1424,$A61),"-")</f>
        <v>2.2085582891945341</v>
      </c>
      <c r="AX61" s="25">
        <f>IFERROR(SUMIFS('[4]BD Unidades'!$BJ$3:$BJ$1424,'[4]BD Unidades'!$A$3:$A$1424,$A61),"-")</f>
        <v>1.4193144214642481</v>
      </c>
    </row>
    <row r="62" spans="1:50" ht="14.4" x14ac:dyDescent="0.3">
      <c r="A62" s="7">
        <v>2091</v>
      </c>
      <c r="B62" s="7" t="s">
        <v>4083</v>
      </c>
      <c r="D62" s="8" t="s">
        <v>4084</v>
      </c>
      <c r="E62" s="19" t="s">
        <v>4085</v>
      </c>
      <c r="F62" s="19" t="s">
        <v>4085</v>
      </c>
      <c r="G62" s="19" t="s">
        <v>3345</v>
      </c>
      <c r="H62" s="19">
        <v>19</v>
      </c>
      <c r="I62" s="19">
        <v>2024</v>
      </c>
      <c r="J62" s="19" t="s">
        <v>211</v>
      </c>
      <c r="K62" s="19" t="s">
        <v>212</v>
      </c>
      <c r="L62" s="19" t="s">
        <v>47</v>
      </c>
      <c r="M62" s="19" t="s">
        <v>68</v>
      </c>
      <c r="N62" s="19" t="s">
        <v>68</v>
      </c>
      <c r="O62" s="19" t="s">
        <v>2324</v>
      </c>
      <c r="P62" s="19" t="s">
        <v>51</v>
      </c>
      <c r="Q62" s="9" t="s">
        <v>4086</v>
      </c>
      <c r="R62" s="20">
        <v>81.988299999999995</v>
      </c>
      <c r="S62" s="20">
        <v>3.1168</v>
      </c>
      <c r="T62" s="20">
        <v>79.432900000000004</v>
      </c>
      <c r="U62" s="20">
        <v>0.27289999999999998</v>
      </c>
      <c r="V62" s="21">
        <f>_xlfn.XLOOKUP(D62,'[4]Gen. Real'!$A$2:$A$1168,'[4]Gen. Real'!$C$2:$C$1168,"-",0)</f>
        <v>152.49229</v>
      </c>
      <c r="W62" s="22"/>
      <c r="X62" s="22">
        <f>_xlfn.XLOOKUP(D62,[4]Vertimiento!$J$2:$J$119,[4]Vertimiento!$K$2:$K$119,"-",0)</f>
        <v>12.757911768333331</v>
      </c>
      <c r="Y62" s="23">
        <f t="shared" si="0"/>
        <v>7.7203607812950409E-2</v>
      </c>
      <c r="Z62" s="19" t="str">
        <f>_xlfn.XLOOKUP(D62,[4]Cmg!$I$4:$I$99,[4]Cmg!$M$4:$M$99,"----",0,1)</f>
        <v>----</v>
      </c>
      <c r="AA62" s="19" t="str">
        <f>_xlfn.XLOOKUP(D62,[4]Cmg!$A$4:$A$101,[4]Cmg!$B$4:$B$101,"----",0,1)</f>
        <v>----</v>
      </c>
      <c r="AB62" s="19" t="str">
        <f>_xlfn.XLOOKUP(D62,[4]Cmg!$E$4:$E$101,[4]Cmg!$F$4:$F$101,"----",0,1)</f>
        <v>----</v>
      </c>
      <c r="AC62" s="19" t="str">
        <f>_xlfn.XLOOKUP(D62,[4]Cmg!$O$4:$O$101,[4]Cmg!$P$4:$P$101,"----",0,1)</f>
        <v>----</v>
      </c>
      <c r="AD62" s="24" t="str">
        <f>_xlfn.XLOOKUP(D62,[4]Cmg!$S$4:$S$101,[4]Cmg!$U$4:$U$101,"----",0,1)</f>
        <v>----</v>
      </c>
      <c r="AG62" s="25">
        <f>IFERROR(SUMIFS('[4]BD Unidades'!$AH:$AH,'[4]BD Unidades'!$A:$A,'BD Centrales 2024'!$A62),"-")</f>
        <v>78.495699999999999</v>
      </c>
      <c r="AH62" s="25">
        <f>SUMIFS('[4]BD Unidades'!$AJ$3:$AJ$1424,'[4]BD Unidades'!$A$3:$A$1424,$A62)</f>
        <v>4171.7961153197093</v>
      </c>
      <c r="AI62" s="25">
        <f>SUMIFS('[4]BD Unidades'!$AL$3:$AL$1424,'[4]BD Unidades'!$A$3:$A$1424,$A62)</f>
        <v>403.33718528537992</v>
      </c>
      <c r="AJ62" s="26">
        <f t="shared" si="1"/>
        <v>8.8158564742154319E-2</v>
      </c>
      <c r="AK62" s="27">
        <f>IFERROR(SUMIFS('[4]BD Unidades'!$AO$3:$AO$1424,'[4]BD Unidades'!$A$3:$A$1424,$A62),"-")</f>
        <v>0</v>
      </c>
      <c r="AL62" s="27">
        <f>IFERROR(SUMIFS('[4]BD Unidades'!$AQ$3:$AQ$1424,'[4]BD Unidades'!$A$3:$A$1424,$A62),"-")</f>
        <v>0</v>
      </c>
      <c r="AM62" s="27">
        <f>IFERROR(SUMIFS('[4]BD Unidades'!$AS$3:$AS$1424,'[4]BD Unidades'!$A$3:$A$1424,$A62),"-")</f>
        <v>0</v>
      </c>
      <c r="AN62" s="27">
        <f>IFERROR(SUMIFS('[4]BD Unidades'!$AU$3:$AU$1424,'[4]BD Unidades'!$A$3:$A$1424,$A62),"-")</f>
        <v>0</v>
      </c>
      <c r="AO62" s="27">
        <f>IFERROR(SUMIFS('[4]BD Unidades'!$AW$3:$AW$1424,'[4]BD Unidades'!$A$3:$A$1424,$A62),"-")</f>
        <v>0</v>
      </c>
      <c r="AP62" s="27">
        <f>IFERROR(SUMIFS('[4]BD Unidades'!$AY$3:$AY$1424,'[4]BD Unidades'!$A$3:$A$1424,$A62),"-")</f>
        <v>0.29899353472263723</v>
      </c>
      <c r="AQ62" s="25">
        <f>IFERROR(SUMIFS('[4]BD Unidades'!$AZ$3:$AZ$1424,'[4]BD Unidades'!$A$3:$A$1424,$A62),"-")</f>
        <v>25.566711797468749</v>
      </c>
      <c r="AR62" s="25">
        <f>IFERROR(SUMIFS('[4]BD Unidades'!$BA$3:$BA$1424,'[4]BD Unidades'!$A$3:$A$1424,$A62),"-")</f>
        <v>78.419087148876102</v>
      </c>
      <c r="AS62" s="28">
        <f>SUMIFS('[4]BD Unidades'!$BC$3:$BC$1424,'[4]BD Unidades'!$A$3:$A$1424,$A62)</f>
        <v>5.1623074804575779E-3</v>
      </c>
      <c r="AT62" s="28">
        <f>SUMIFS('[4]BD Unidades'!$BE$3:$BE$1424,'[4]BD Unidades'!$A$3:$A$1424,$A62)</f>
        <v>0.95348291307606003</v>
      </c>
      <c r="AU62" s="29">
        <f t="shared" si="2"/>
        <v>0.9485607411013991</v>
      </c>
      <c r="AV62" s="30">
        <f t="shared" si="3"/>
        <v>3.1168000000000001E-2</v>
      </c>
      <c r="AW62" s="25">
        <f>IFERROR(SUMIFS('[4]BD Unidades'!$BI$3:$BI$1424,'[4]BD Unidades'!$A$3:$A$1424,$A62),"-")</f>
        <v>13.496255600534905</v>
      </c>
      <c r="AX62" s="25">
        <f>IFERROR(SUMIFS('[4]BD Unidades'!$BJ$3:$BJ$1424,'[4]BD Unidades'!$A$3:$A$1424,$A62),"-")</f>
        <v>8.6732735573815649</v>
      </c>
    </row>
    <row r="63" spans="1:50" ht="14.4" x14ac:dyDescent="0.3">
      <c r="A63" s="7">
        <v>2122</v>
      </c>
      <c r="B63" s="7" t="s">
        <v>3556</v>
      </c>
      <c r="D63" s="8" t="s">
        <v>3557</v>
      </c>
      <c r="E63" s="19" t="s">
        <v>584</v>
      </c>
      <c r="F63" s="19" t="s">
        <v>584</v>
      </c>
      <c r="G63" s="19" t="s">
        <v>3558</v>
      </c>
      <c r="H63" s="19">
        <v>22</v>
      </c>
      <c r="I63" s="19">
        <v>2024</v>
      </c>
      <c r="J63" s="19" t="s">
        <v>211</v>
      </c>
      <c r="K63" s="19" t="s">
        <v>212</v>
      </c>
      <c r="L63" s="19" t="s">
        <v>47</v>
      </c>
      <c r="M63" s="19" t="s">
        <v>229</v>
      </c>
      <c r="N63" s="19" t="s">
        <v>1842</v>
      </c>
      <c r="O63" s="19" t="s">
        <v>3560</v>
      </c>
      <c r="P63" s="19" t="s">
        <v>51</v>
      </c>
      <c r="Q63" s="9" t="s">
        <v>3561</v>
      </c>
      <c r="R63" s="20">
        <v>107.8434</v>
      </c>
      <c r="S63" s="20">
        <v>2.4220000000000002</v>
      </c>
      <c r="T63" s="20">
        <v>105.23</v>
      </c>
      <c r="U63" s="20">
        <v>1.0347999999999999</v>
      </c>
      <c r="V63" s="21">
        <f>_xlfn.XLOOKUP(D63,'[4]Gen. Real'!$A$2:$A$1168,'[4]Gen. Real'!$C$2:$C$1168,"-",0)</f>
        <v>275.90994000000018</v>
      </c>
      <c r="W63" s="22"/>
      <c r="X63" s="22">
        <f>_xlfn.XLOOKUP(D63,[4]Vertimiento!$J$2:$J$119,[4]Vertimiento!$K$2:$K$119,"-",0)</f>
        <v>17.615399631666666</v>
      </c>
      <c r="Y63" s="23">
        <f t="shared" si="0"/>
        <v>6.0013216077942445E-2</v>
      </c>
      <c r="Z63" s="19" t="str">
        <f>_xlfn.XLOOKUP(D63,[4]Cmg!$I$4:$I$99,[4]Cmg!$M$4:$M$99,"----",0,1)</f>
        <v>----</v>
      </c>
      <c r="AA63" s="19" t="str">
        <f>_xlfn.XLOOKUP(D63,[4]Cmg!$A$4:$A$101,[4]Cmg!$B$4:$B$101,"----",0,1)</f>
        <v>----</v>
      </c>
      <c r="AB63" s="19" t="str">
        <f>_xlfn.XLOOKUP(D63,[4]Cmg!$E$4:$E$101,[4]Cmg!$F$4:$F$101,"----",0,1)</f>
        <v>----</v>
      </c>
      <c r="AC63" s="19" t="str">
        <f>_xlfn.XLOOKUP(D63,[4]Cmg!$O$4:$O$101,[4]Cmg!$P$4:$P$101,"----",0,1)</f>
        <v>----</v>
      </c>
      <c r="AD63" s="24" t="str">
        <f>_xlfn.XLOOKUP(D63,[4]Cmg!$S$4:$S$101,[4]Cmg!$U$4:$U$101,"----",0,1)</f>
        <v>----</v>
      </c>
      <c r="AG63" s="25">
        <f>IFERROR(SUMIFS('[4]BD Unidades'!$AH:$AH,'[4]BD Unidades'!$A:$A,'BD Centrales 2024'!$A63),"-")</f>
        <v>107.8434</v>
      </c>
      <c r="AH63" s="25">
        <f>SUMIFS('[4]BD Unidades'!$AJ$3:$AJ$1424,'[4]BD Unidades'!$A$3:$A$1424,$A63)</f>
        <v>311.33333333333297</v>
      </c>
      <c r="AI63" s="25">
        <f>SUMIFS('[4]BD Unidades'!$AL$3:$AL$1424,'[4]BD Unidades'!$A$3:$A$1424,$A63)</f>
        <v>7451.0500000000011</v>
      </c>
      <c r="AJ63" s="26">
        <f t="shared" si="1"/>
        <v>0.95989204346603174</v>
      </c>
      <c r="AK63" s="27">
        <f>IFERROR(SUMIFS('[4]BD Unidades'!$AO$3:$AO$1424,'[4]BD Unidades'!$A$3:$A$1424,$A63),"-")</f>
        <v>0</v>
      </c>
      <c r="AL63" s="27">
        <f>IFERROR(SUMIFS('[4]BD Unidades'!$AQ$3:$AQ$1424,'[4]BD Unidades'!$A$3:$A$1424,$A63),"-")</f>
        <v>0</v>
      </c>
      <c r="AM63" s="27">
        <f>IFERROR(SUMIFS('[4]BD Unidades'!$AS$3:$AS$1424,'[4]BD Unidades'!$A$3:$A$1424,$A63),"-")</f>
        <v>0</v>
      </c>
      <c r="AN63" s="27">
        <f>IFERROR(SUMIFS('[4]BD Unidades'!$AU$3:$AU$1424,'[4]BD Unidades'!$A$3:$A$1424,$A63),"-")</f>
        <v>0</v>
      </c>
      <c r="AO63" s="27">
        <f>IFERROR(SUMIFS('[4]BD Unidades'!$AW$3:$AW$1424,'[4]BD Unidades'!$A$3:$A$1424,$A63),"-")</f>
        <v>0</v>
      </c>
      <c r="AP63" s="27">
        <f>IFERROR(SUMIFS('[4]BD Unidades'!$AY$3:$AY$1424,'[4]BD Unidades'!$A$3:$A$1424,$A63),"-")</f>
        <v>0.37499500000000002</v>
      </c>
      <c r="AQ63" s="25">
        <f>IFERROR(SUMIFS('[4]BD Unidades'!$AZ$3:$AZ$1424,'[4]BD Unidades'!$A$3:$A$1424,$A63),"-")</f>
        <v>35.125505308687501</v>
      </c>
      <c r="AR63" s="25">
        <f>IFERROR(SUMIFS('[4]BD Unidades'!$BA$3:$BA$1424,'[4]BD Unidades'!$A$3:$A$1424,$A63),"-")</f>
        <v>107.29745716987701</v>
      </c>
      <c r="AS63" s="28">
        <f>SUMIFS('[4]BD Unidades'!$BC$3:$BC$1424,'[4]BD Unidades'!$A$3:$A$1424,$A63)</f>
        <v>5.3920000000000001E-3</v>
      </c>
      <c r="AT63" s="28">
        <f>SUMIFS('[4]BD Unidades'!$BE$3:$BE$1424,'[4]BD Unidades'!$A$3:$A$1424,$A63)</f>
        <v>0.98843161809350299</v>
      </c>
      <c r="AU63" s="29">
        <f t="shared" si="2"/>
        <v>0.98310199480874283</v>
      </c>
      <c r="AV63" s="30">
        <f t="shared" si="3"/>
        <v>2.4220000000000002E-2</v>
      </c>
      <c r="AW63" s="25">
        <f>IFERROR(SUMIFS('[4]BD Unidades'!$BI$3:$BI$1424,'[4]BD Unidades'!$A$3:$A$1424,$A63),"-")</f>
        <v>30.25085135450464</v>
      </c>
      <c r="AX63" s="25">
        <f>IFERROR(SUMIFS('[4]BD Unidades'!$BJ$3:$BJ$1424,'[4]BD Unidades'!$A$3:$A$1424,$A63),"-")</f>
        <v>19.440496453765039</v>
      </c>
    </row>
    <row r="64" spans="1:50" ht="27.6" x14ac:dyDescent="0.3">
      <c r="A64" s="7">
        <v>2138</v>
      </c>
      <c r="B64" s="7" t="s">
        <v>3543</v>
      </c>
      <c r="D64" s="8" t="s">
        <v>3544</v>
      </c>
      <c r="E64" s="19" t="s">
        <v>64</v>
      </c>
      <c r="F64" s="19" t="s">
        <v>64</v>
      </c>
      <c r="G64" s="19" t="s">
        <v>3545</v>
      </c>
      <c r="H64" s="19">
        <v>70</v>
      </c>
      <c r="I64" s="19">
        <v>2024</v>
      </c>
      <c r="J64" s="19" t="s">
        <v>211</v>
      </c>
      <c r="K64" s="19" t="s">
        <v>212</v>
      </c>
      <c r="L64" s="19" t="s">
        <v>47</v>
      </c>
      <c r="M64" s="19" t="s">
        <v>48</v>
      </c>
      <c r="N64" s="19" t="s">
        <v>48</v>
      </c>
      <c r="O64" s="19" t="s">
        <v>587</v>
      </c>
      <c r="P64" s="19" t="s">
        <v>51</v>
      </c>
      <c r="Q64" s="9" t="s">
        <v>3547</v>
      </c>
      <c r="R64" s="20">
        <v>373.54320000000001</v>
      </c>
      <c r="S64" s="20">
        <v>1.89</v>
      </c>
      <c r="T64" s="20">
        <v>366.5994</v>
      </c>
      <c r="U64" s="20">
        <v>1.5893999999999999</v>
      </c>
      <c r="V64" s="21">
        <f>_xlfn.XLOOKUP(D64,'[4]Gen. Real'!$A$2:$A$1168,'[4]Gen. Real'!$C$2:$C$1168,"-",0)</f>
        <v>193.25559999999993</v>
      </c>
      <c r="W64" s="22"/>
      <c r="X64" s="22" t="str">
        <f>_xlfn.XLOOKUP(D64,[4]Vertimiento!$J$2:$J$119,[4]Vertimiento!$K$2:$K$119,"-",0)</f>
        <v>-</v>
      </c>
      <c r="Y64" s="23" t="str">
        <f t="shared" si="0"/>
        <v>-</v>
      </c>
      <c r="Z64" s="19" t="str">
        <f>_xlfn.XLOOKUP(D64,[4]Cmg!$I$4:$I$99,[4]Cmg!$M$4:$M$99,"----",0,1)</f>
        <v>----</v>
      </c>
      <c r="AA64" s="19" t="str">
        <f>_xlfn.XLOOKUP(D64,[4]Cmg!$A$4:$A$101,[4]Cmg!$B$4:$B$101,"----",0,1)</f>
        <v>----</v>
      </c>
      <c r="AB64" s="19" t="str">
        <f>_xlfn.XLOOKUP(D64,[4]Cmg!$E$4:$E$101,[4]Cmg!$F$4:$F$101,"----",0,1)</f>
        <v>----</v>
      </c>
      <c r="AC64" s="19" t="str">
        <f>_xlfn.XLOOKUP(D64,[4]Cmg!$O$4:$O$101,[4]Cmg!$P$4:$P$101,"----",0,1)</f>
        <v>----</v>
      </c>
      <c r="AD64" s="24" t="str">
        <f>_xlfn.XLOOKUP(D64,[4]Cmg!$S$4:$S$101,[4]Cmg!$U$4:$U$101,"----",0,1)</f>
        <v>----</v>
      </c>
      <c r="AG64" s="25">
        <f>IFERROR(SUMIFS('[4]BD Unidades'!$AH:$AH,'[4]BD Unidades'!$A:$A,'BD Centrales 2024'!$A64),"-")</f>
        <v>0</v>
      </c>
      <c r="AH64" s="25">
        <f>SUMIFS('[4]BD Unidades'!$AJ$3:$AJ$1424,'[4]BD Unidades'!$A$3:$A$1424,$A64)</f>
        <v>0</v>
      </c>
      <c r="AI64" s="25">
        <f>SUMIFS('[4]BD Unidades'!$AL$3:$AL$1424,'[4]BD Unidades'!$A$3:$A$1424,$A64)</f>
        <v>0</v>
      </c>
      <c r="AJ64" s="26" t="str">
        <f t="shared" si="1"/>
        <v>-</v>
      </c>
      <c r="AK64" s="27">
        <f>IFERROR(SUMIFS('[4]BD Unidades'!$AO$3:$AO$1424,'[4]BD Unidades'!$A$3:$A$1424,$A64),"-")</f>
        <v>0</v>
      </c>
      <c r="AL64" s="27">
        <f>IFERROR(SUMIFS('[4]BD Unidades'!$AQ$3:$AQ$1424,'[4]BD Unidades'!$A$3:$A$1424,$A64),"-")</f>
        <v>0</v>
      </c>
      <c r="AM64" s="27">
        <f>IFERROR(SUMIFS('[4]BD Unidades'!$AS$3:$AS$1424,'[4]BD Unidades'!$A$3:$A$1424,$A64),"-")</f>
        <v>0</v>
      </c>
      <c r="AN64" s="27">
        <f>IFERROR(SUMIFS('[4]BD Unidades'!$AU$3:$AU$1424,'[4]BD Unidades'!$A$3:$A$1424,$A64),"-")</f>
        <v>0</v>
      </c>
      <c r="AO64" s="27">
        <f>IFERROR(SUMIFS('[4]BD Unidades'!$AW$3:$AW$1424,'[4]BD Unidades'!$A$3:$A$1424,$A64),"-")</f>
        <v>0</v>
      </c>
      <c r="AP64" s="27">
        <f>IFERROR(SUMIFS('[4]BD Unidades'!$AY$3:$AY$1424,'[4]BD Unidades'!$A$3:$A$1424,$A64),"-")</f>
        <v>0</v>
      </c>
      <c r="AQ64" s="25">
        <f>IFERROR(SUMIFS('[4]BD Unidades'!$AZ$3:$AZ$1424,'[4]BD Unidades'!$A$3:$A$1424,$A64),"-")</f>
        <v>0</v>
      </c>
      <c r="AR64" s="25">
        <f>IFERROR(SUMIFS('[4]BD Unidades'!$BA$3:$BA$1424,'[4]BD Unidades'!$A$3:$A$1424,$A64),"-")</f>
        <v>0</v>
      </c>
      <c r="AS64" s="28">
        <f>SUMIFS('[4]BD Unidades'!$BC$3:$BC$1424,'[4]BD Unidades'!$A$3:$A$1424,$A64)</f>
        <v>0</v>
      </c>
      <c r="AT64" s="28">
        <f>SUMIFS('[4]BD Unidades'!$BE$3:$BE$1424,'[4]BD Unidades'!$A$3:$A$1424,$A64)</f>
        <v>0</v>
      </c>
      <c r="AU64" s="29">
        <f t="shared" si="2"/>
        <v>0</v>
      </c>
      <c r="AV64" s="30">
        <f t="shared" si="3"/>
        <v>1.89E-2</v>
      </c>
      <c r="AW64" s="25">
        <f>IFERROR(SUMIFS('[4]BD Unidades'!$BI$3:$BI$1424,'[4]BD Unidades'!$A$3:$A$1424,$A64),"-")</f>
        <v>0</v>
      </c>
      <c r="AX64" s="25">
        <f>IFERROR(SUMIFS('[4]BD Unidades'!$BJ$3:$BJ$1424,'[4]BD Unidades'!$A$3:$A$1424,$A64),"-")</f>
        <v>0</v>
      </c>
    </row>
    <row r="65" spans="1:50" ht="27.6" x14ac:dyDescent="0.3">
      <c r="A65" s="7">
        <v>2144</v>
      </c>
      <c r="B65" s="7" t="s">
        <v>4036</v>
      </c>
      <c r="D65" s="8" t="s">
        <v>4037</v>
      </c>
      <c r="E65" s="19" t="s">
        <v>4038</v>
      </c>
      <c r="F65" s="19" t="s">
        <v>4038</v>
      </c>
      <c r="G65" s="19" t="s">
        <v>4039</v>
      </c>
      <c r="H65" s="19">
        <v>14</v>
      </c>
      <c r="I65" s="19">
        <v>2024</v>
      </c>
      <c r="J65" s="19" t="s">
        <v>211</v>
      </c>
      <c r="K65" s="19" t="s">
        <v>212</v>
      </c>
      <c r="L65" s="19" t="s">
        <v>47</v>
      </c>
      <c r="M65" s="19" t="s">
        <v>477</v>
      </c>
      <c r="N65" s="19" t="s">
        <v>478</v>
      </c>
      <c r="O65" s="19" t="s">
        <v>714</v>
      </c>
      <c r="P65" s="19" t="s">
        <v>51</v>
      </c>
      <c r="Q65" s="9" t="s">
        <v>4041</v>
      </c>
      <c r="R65" s="20">
        <v>80.466399999999993</v>
      </c>
      <c r="S65" s="20" t="s">
        <v>6280</v>
      </c>
      <c r="T65" s="20">
        <v>79.243200000000002</v>
      </c>
      <c r="U65" s="20">
        <v>0</v>
      </c>
      <c r="V65" s="21">
        <f>_xlfn.XLOOKUP(D65,'[4]Gen. Real'!$A$2:$A$1168,'[4]Gen. Real'!$C$2:$C$1168,"-",0)</f>
        <v>101.02763000000002</v>
      </c>
      <c r="W65" s="22"/>
      <c r="X65" s="22" t="str">
        <f>_xlfn.XLOOKUP(D65,[4]Vertimiento!$J$2:$J$119,[4]Vertimiento!$K$2:$K$119,"-",0)</f>
        <v>-</v>
      </c>
      <c r="Y65" s="23" t="str">
        <f t="shared" si="0"/>
        <v>-</v>
      </c>
      <c r="Z65" s="19" t="str">
        <f>_xlfn.XLOOKUP(D65,[4]Cmg!$I$4:$I$99,[4]Cmg!$M$4:$M$99,"----",0,1)</f>
        <v>----</v>
      </c>
      <c r="AA65" s="19" t="str">
        <f>_xlfn.XLOOKUP(D65,[4]Cmg!$A$4:$A$101,[4]Cmg!$B$4:$B$101,"----",0,1)</f>
        <v>----</v>
      </c>
      <c r="AB65" s="19" t="str">
        <f>_xlfn.XLOOKUP(D65,[4]Cmg!$E$4:$E$101,[4]Cmg!$F$4:$F$101,"----",0,1)</f>
        <v>----</v>
      </c>
      <c r="AC65" s="19" t="str">
        <f>_xlfn.XLOOKUP(D65,[4]Cmg!$O$4:$O$101,[4]Cmg!$P$4:$P$101,"----",0,1)</f>
        <v>----</v>
      </c>
      <c r="AD65" s="24" t="str">
        <f>_xlfn.XLOOKUP(D65,[4]Cmg!$S$4:$S$101,[4]Cmg!$U$4:$U$101,"----",0,1)</f>
        <v>----</v>
      </c>
      <c r="AG65" s="25">
        <f>IFERROR(SUMIFS('[4]BD Unidades'!$AH:$AH,'[4]BD Unidades'!$A:$A,'BD Centrales 2024'!$A65),"-")</f>
        <v>0</v>
      </c>
      <c r="AH65" s="25">
        <f>SUMIFS('[4]BD Unidades'!$AJ$3:$AJ$1424,'[4]BD Unidades'!$A$3:$A$1424,$A65)</f>
        <v>0</v>
      </c>
      <c r="AI65" s="25">
        <f>SUMIFS('[4]BD Unidades'!$AL$3:$AL$1424,'[4]BD Unidades'!$A$3:$A$1424,$A65)</f>
        <v>0</v>
      </c>
      <c r="AJ65" s="26" t="str">
        <f t="shared" si="1"/>
        <v>-</v>
      </c>
      <c r="AK65" s="27">
        <f>IFERROR(SUMIFS('[4]BD Unidades'!$AO$3:$AO$1424,'[4]BD Unidades'!$A$3:$A$1424,$A65),"-")</f>
        <v>0</v>
      </c>
      <c r="AL65" s="27">
        <f>IFERROR(SUMIFS('[4]BD Unidades'!$AQ$3:$AQ$1424,'[4]BD Unidades'!$A$3:$A$1424,$A65),"-")</f>
        <v>0</v>
      </c>
      <c r="AM65" s="27">
        <f>IFERROR(SUMIFS('[4]BD Unidades'!$AS$3:$AS$1424,'[4]BD Unidades'!$A$3:$A$1424,$A65),"-")</f>
        <v>0</v>
      </c>
      <c r="AN65" s="27">
        <f>IFERROR(SUMIFS('[4]BD Unidades'!$AU$3:$AU$1424,'[4]BD Unidades'!$A$3:$A$1424,$A65),"-")</f>
        <v>0</v>
      </c>
      <c r="AO65" s="27">
        <f>IFERROR(SUMIFS('[4]BD Unidades'!$AW$3:$AW$1424,'[4]BD Unidades'!$A$3:$A$1424,$A65),"-")</f>
        <v>0</v>
      </c>
      <c r="AP65" s="27">
        <f>IFERROR(SUMIFS('[4]BD Unidades'!$AY$3:$AY$1424,'[4]BD Unidades'!$A$3:$A$1424,$A65),"-")</f>
        <v>0</v>
      </c>
      <c r="AQ65" s="25">
        <f>IFERROR(SUMIFS('[4]BD Unidades'!$AZ$3:$AZ$1424,'[4]BD Unidades'!$A$3:$A$1424,$A65),"-")</f>
        <v>0</v>
      </c>
      <c r="AR65" s="25">
        <f>IFERROR(SUMIFS('[4]BD Unidades'!$BA$3:$BA$1424,'[4]BD Unidades'!$A$3:$A$1424,$A65),"-")</f>
        <v>0</v>
      </c>
      <c r="AS65" s="28">
        <f>SUMIFS('[4]BD Unidades'!$BC$3:$BC$1424,'[4]BD Unidades'!$A$3:$A$1424,$A65)</f>
        <v>0</v>
      </c>
      <c r="AT65" s="28">
        <f>SUMIFS('[4]BD Unidades'!$BE$3:$BE$1424,'[4]BD Unidades'!$A$3:$A$1424,$A65)</f>
        <v>0</v>
      </c>
      <c r="AU65" s="29">
        <f t="shared" si="2"/>
        <v>0</v>
      </c>
      <c r="AV65" s="30">
        <f t="shared" si="3"/>
        <v>1.5200000000000001E-4</v>
      </c>
      <c r="AW65" s="25">
        <f>IFERROR(SUMIFS('[4]BD Unidades'!$BI$3:$BI$1424,'[4]BD Unidades'!$A$3:$A$1424,$A65),"-")</f>
        <v>0</v>
      </c>
      <c r="AX65" s="25">
        <f>IFERROR(SUMIFS('[4]BD Unidades'!$BJ$3:$BJ$1424,'[4]BD Unidades'!$A$3:$A$1424,$A65),"-")</f>
        <v>0</v>
      </c>
    </row>
    <row r="66" spans="1:50" ht="14.4" x14ac:dyDescent="0.3">
      <c r="A66" s="7">
        <v>2161</v>
      </c>
      <c r="B66" s="7" t="s">
        <v>3616</v>
      </c>
      <c r="D66" s="8" t="s">
        <v>3617</v>
      </c>
      <c r="E66" s="19" t="s">
        <v>3412</v>
      </c>
      <c r="F66" s="19" t="s">
        <v>3412</v>
      </c>
      <c r="G66" s="19" t="s">
        <v>3413</v>
      </c>
      <c r="H66" s="19">
        <v>8</v>
      </c>
      <c r="I66" s="19">
        <v>2024</v>
      </c>
      <c r="J66" s="19" t="s">
        <v>211</v>
      </c>
      <c r="K66" s="19" t="s">
        <v>212</v>
      </c>
      <c r="L66" s="19" t="s">
        <v>47</v>
      </c>
      <c r="M66" s="19" t="s">
        <v>106</v>
      </c>
      <c r="N66" s="19" t="s">
        <v>144</v>
      </c>
      <c r="O66" s="19" t="s">
        <v>145</v>
      </c>
      <c r="P66" s="19" t="s">
        <v>51</v>
      </c>
      <c r="Q66" s="9" t="s">
        <v>3618</v>
      </c>
      <c r="R66" s="20">
        <v>45.967199999999998</v>
      </c>
      <c r="S66" s="20">
        <v>2.7991999999999999</v>
      </c>
      <c r="T66" s="20">
        <v>44.680500000000002</v>
      </c>
      <c r="U66" s="20">
        <v>0.6532</v>
      </c>
      <c r="V66" s="21">
        <f>_xlfn.XLOOKUP(D66,'[4]Gen. Real'!$A$2:$A$1168,'[4]Gen. Real'!$C$2:$C$1168,"-",0)</f>
        <v>60.985420000000012</v>
      </c>
      <c r="W66" s="22"/>
      <c r="X66" s="22">
        <f>_xlfn.XLOOKUP(D66,[4]Vertimiento!$J$2:$J$119,[4]Vertimiento!$K$2:$K$119,"-",0)</f>
        <v>1.8003979999999996E-2</v>
      </c>
      <c r="Y66" s="23">
        <f t="shared" si="0"/>
        <v>2.9513064718961684E-4</v>
      </c>
      <c r="Z66" s="19" t="str">
        <f>_xlfn.XLOOKUP(D66,[4]Cmg!$I$4:$I$99,[4]Cmg!$M$4:$M$99,"----",0,1)</f>
        <v>----</v>
      </c>
      <c r="AA66" s="19" t="str">
        <f>_xlfn.XLOOKUP(D66,[4]Cmg!$A$4:$A$101,[4]Cmg!$B$4:$B$101,"----",0,1)</f>
        <v>----</v>
      </c>
      <c r="AB66" s="19" t="str">
        <f>_xlfn.XLOOKUP(D66,[4]Cmg!$E$4:$E$101,[4]Cmg!$F$4:$F$101,"----",0,1)</f>
        <v>----</v>
      </c>
      <c r="AC66" s="19" t="str">
        <f>_xlfn.XLOOKUP(D66,[4]Cmg!$O$4:$O$101,[4]Cmg!$P$4:$P$101,"----",0,1)</f>
        <v>----</v>
      </c>
      <c r="AD66" s="24" t="str">
        <f>_xlfn.XLOOKUP(D66,[4]Cmg!$S$4:$S$101,[4]Cmg!$U$4:$U$101,"----",0,1)</f>
        <v>----</v>
      </c>
      <c r="AG66" s="25">
        <f>IFERROR(SUMIFS('[4]BD Unidades'!$AH:$AH,'[4]BD Unidades'!$A:$A,'BD Centrales 2024'!$A66),"-")</f>
        <v>45.97</v>
      </c>
      <c r="AH66" s="25">
        <f>SUMIFS('[4]BD Unidades'!$AJ$3:$AJ$1424,'[4]BD Unidades'!$A$3:$A$1424,$A66)</f>
        <v>3498.0297291692077</v>
      </c>
      <c r="AI66" s="25">
        <f>SUMIFS('[4]BD Unidades'!$AL$3:$AL$1424,'[4]BD Unidades'!$A$3:$A$1424,$A66)</f>
        <v>51.45313397379001</v>
      </c>
      <c r="AJ66" s="26">
        <f t="shared" si="1"/>
        <v>1.449595221548112E-2</v>
      </c>
      <c r="AK66" s="27">
        <f>IFERROR(SUMIFS('[4]BD Unidades'!$AO$3:$AO$1424,'[4]BD Unidades'!$A$3:$A$1424,$A66),"-")</f>
        <v>0</v>
      </c>
      <c r="AL66" s="27">
        <f>IFERROR(SUMIFS('[4]BD Unidades'!$AQ$3:$AQ$1424,'[4]BD Unidades'!$A$3:$A$1424,$A66),"-")</f>
        <v>0</v>
      </c>
      <c r="AM66" s="27">
        <f>IFERROR(SUMIFS('[4]BD Unidades'!$AS$3:$AS$1424,'[4]BD Unidades'!$A$3:$A$1424,$A66),"-")</f>
        <v>0</v>
      </c>
      <c r="AN66" s="27">
        <f>IFERROR(SUMIFS('[4]BD Unidades'!$AU$3:$AU$1424,'[4]BD Unidades'!$A$3:$A$1424,$A66),"-")</f>
        <v>0</v>
      </c>
      <c r="AO66" s="27">
        <f>IFERROR(SUMIFS('[4]BD Unidades'!$AW$3:$AW$1424,'[4]BD Unidades'!$A$3:$A$1424,$A66),"-")</f>
        <v>0</v>
      </c>
      <c r="AP66" s="27">
        <f>IFERROR(SUMIFS('[4]BD Unidades'!$AY$3:$AY$1424,'[4]BD Unidades'!$A$3:$A$1424,$A66),"-")</f>
        <v>0.20927774695870099</v>
      </c>
      <c r="AQ66" s="25">
        <f>IFERROR(SUMIFS('[4]BD Unidades'!$AZ$3:$AZ$1424,'[4]BD Unidades'!$A$3:$A$1424,$A66),"-")</f>
        <v>9.5137790001785554</v>
      </c>
      <c r="AR66" s="25">
        <f>IFERROR(SUMIFS('[4]BD Unidades'!$BA$3:$BA$1424,'[4]BD Unidades'!$A$3:$A$1424,$A66),"-")</f>
        <v>45.970000000000098</v>
      </c>
      <c r="AS66" s="28">
        <f>SUMIFS('[4]BD Unidades'!$BC$3:$BC$1424,'[4]BD Unidades'!$A$3:$A$1424,$A66)</f>
        <v>5.3923284428897128E-3</v>
      </c>
      <c r="AT66" s="28">
        <f>SUMIFS('[4]BD Unidades'!$BE$3:$BE$1424,'[4]BD Unidades'!$A$3:$A$1424,$A66)</f>
        <v>1.000060912998834</v>
      </c>
      <c r="AU66" s="29">
        <f t="shared" si="2"/>
        <v>0.99466825609304821</v>
      </c>
      <c r="AV66" s="30">
        <f t="shared" si="3"/>
        <v>2.7992E-2</v>
      </c>
      <c r="AW66" s="25">
        <f>IFERROR(SUMIFS('[4]BD Unidades'!$BI$3:$BI$1424,'[4]BD Unidades'!$A$3:$A$1424,$A66),"-")</f>
        <v>3.7257250936401962</v>
      </c>
      <c r="AX66" s="25">
        <f>IFERROR(SUMIFS('[4]BD Unidades'!$BJ$3:$BJ$1424,'[4]BD Unidades'!$A$3:$A$1424,$A66),"-")</f>
        <v>2.394310977295194</v>
      </c>
    </row>
    <row r="67" spans="1:50" ht="14.4" x14ac:dyDescent="0.3">
      <c r="A67" s="7">
        <v>2170</v>
      </c>
      <c r="B67" s="7" t="s">
        <v>3552</v>
      </c>
      <c r="D67" s="8" t="s">
        <v>3553</v>
      </c>
      <c r="E67" s="19" t="s">
        <v>248</v>
      </c>
      <c r="F67" s="19" t="s">
        <v>248</v>
      </c>
      <c r="G67" s="19" t="s">
        <v>3554</v>
      </c>
      <c r="H67" s="19">
        <v>57</v>
      </c>
      <c r="I67" s="19">
        <v>2024</v>
      </c>
      <c r="J67" s="19" t="s">
        <v>211</v>
      </c>
      <c r="K67" s="19" t="s">
        <v>212</v>
      </c>
      <c r="L67" s="19" t="s">
        <v>47</v>
      </c>
      <c r="M67" s="19" t="s">
        <v>48</v>
      </c>
      <c r="N67" s="19" t="s">
        <v>48</v>
      </c>
      <c r="O67" s="19" t="s">
        <v>587</v>
      </c>
      <c r="P67" s="19" t="s">
        <v>51</v>
      </c>
      <c r="Q67" s="9" t="s">
        <v>3555</v>
      </c>
      <c r="R67" s="20">
        <v>342</v>
      </c>
      <c r="S67" s="20">
        <v>1.87</v>
      </c>
      <c r="T67" s="20">
        <v>335.596</v>
      </c>
      <c r="U67" s="20">
        <v>5.0999999999999997E-2</v>
      </c>
      <c r="V67" s="21">
        <f>_xlfn.XLOOKUP(D67,'[4]Gen. Real'!$A$2:$A$1168,'[4]Gen. Real'!$C$2:$C$1168,"-",0)</f>
        <v>134.39229999999995</v>
      </c>
      <c r="W67" s="22"/>
      <c r="X67" s="22" t="str">
        <f>_xlfn.XLOOKUP(D67,[4]Vertimiento!$J$2:$J$119,[4]Vertimiento!$K$2:$K$119,"-",0)</f>
        <v>-</v>
      </c>
      <c r="Y67" s="23" t="str">
        <f t="shared" ref="Y67:Y130" si="4">IFERROR(X67/(V67+X67),"-")</f>
        <v>-</v>
      </c>
      <c r="Z67" s="19" t="str">
        <f>_xlfn.XLOOKUP(D67,[4]Cmg!$I$4:$I$99,[4]Cmg!$M$4:$M$99,"----",0,1)</f>
        <v>----</v>
      </c>
      <c r="AA67" s="19" t="str">
        <f>_xlfn.XLOOKUP(D67,[4]Cmg!$A$4:$A$101,[4]Cmg!$B$4:$B$101,"----",0,1)</f>
        <v>----</v>
      </c>
      <c r="AB67" s="19" t="str">
        <f>_xlfn.XLOOKUP(D67,[4]Cmg!$E$4:$E$101,[4]Cmg!$F$4:$F$101,"----",0,1)</f>
        <v>----</v>
      </c>
      <c r="AC67" s="19" t="str">
        <f>_xlfn.XLOOKUP(D67,[4]Cmg!$O$4:$O$101,[4]Cmg!$P$4:$P$101,"----",0,1)</f>
        <v>----</v>
      </c>
      <c r="AD67" s="24" t="str">
        <f>_xlfn.XLOOKUP(D67,[4]Cmg!$S$4:$S$101,[4]Cmg!$U$4:$U$101,"----",0,1)</f>
        <v>----</v>
      </c>
      <c r="AG67" s="25">
        <f>IFERROR(SUMIFS('[4]BD Unidades'!$AH:$AH,'[4]BD Unidades'!$A:$A,'BD Centrales 2024'!$A67),"-")</f>
        <v>0</v>
      </c>
      <c r="AH67" s="25">
        <f>SUMIFS('[4]BD Unidades'!$AJ$3:$AJ$1424,'[4]BD Unidades'!$A$3:$A$1424,$A67)</f>
        <v>0</v>
      </c>
      <c r="AI67" s="25">
        <f>SUMIFS('[4]BD Unidades'!$AL$3:$AL$1424,'[4]BD Unidades'!$A$3:$A$1424,$A67)</f>
        <v>0</v>
      </c>
      <c r="AJ67" s="26" t="str">
        <f t="shared" ref="AJ67:AJ130" si="5">IFERROR(AI67/(AH67+AI67),"-")</f>
        <v>-</v>
      </c>
      <c r="AK67" s="27">
        <f>IFERROR(SUMIFS('[4]BD Unidades'!$AO$3:$AO$1424,'[4]BD Unidades'!$A$3:$A$1424,$A67),"-")</f>
        <v>0</v>
      </c>
      <c r="AL67" s="27">
        <f>IFERROR(SUMIFS('[4]BD Unidades'!$AQ$3:$AQ$1424,'[4]BD Unidades'!$A$3:$A$1424,$A67),"-")</f>
        <v>0</v>
      </c>
      <c r="AM67" s="27">
        <f>IFERROR(SUMIFS('[4]BD Unidades'!$AS$3:$AS$1424,'[4]BD Unidades'!$A$3:$A$1424,$A67),"-")</f>
        <v>0</v>
      </c>
      <c r="AN67" s="27">
        <f>IFERROR(SUMIFS('[4]BD Unidades'!$AU$3:$AU$1424,'[4]BD Unidades'!$A$3:$A$1424,$A67),"-")</f>
        <v>0</v>
      </c>
      <c r="AO67" s="27">
        <f>IFERROR(SUMIFS('[4]BD Unidades'!$AW$3:$AW$1424,'[4]BD Unidades'!$A$3:$A$1424,$A67),"-")</f>
        <v>0</v>
      </c>
      <c r="AP67" s="27">
        <f>IFERROR(SUMIFS('[4]BD Unidades'!$AY$3:$AY$1424,'[4]BD Unidades'!$A$3:$A$1424,$A67),"-")</f>
        <v>0</v>
      </c>
      <c r="AQ67" s="25">
        <f>IFERROR(SUMIFS('[4]BD Unidades'!$AZ$3:$AZ$1424,'[4]BD Unidades'!$A$3:$A$1424,$A67),"-")</f>
        <v>0</v>
      </c>
      <c r="AR67" s="25">
        <f>IFERROR(SUMIFS('[4]BD Unidades'!$BA$3:$BA$1424,'[4]BD Unidades'!$A$3:$A$1424,$A67),"-")</f>
        <v>0</v>
      </c>
      <c r="AS67" s="28">
        <f>SUMIFS('[4]BD Unidades'!$BC$3:$BC$1424,'[4]BD Unidades'!$A$3:$A$1424,$A67)</f>
        <v>0</v>
      </c>
      <c r="AT67" s="28">
        <f>SUMIFS('[4]BD Unidades'!$BE$3:$BE$1424,'[4]BD Unidades'!$A$3:$A$1424,$A67)</f>
        <v>0</v>
      </c>
      <c r="AU67" s="29">
        <f t="shared" ref="AU67:AU130" si="6">IFERROR(AT67*(1-AS67),"-")</f>
        <v>0</v>
      </c>
      <c r="AV67" s="30">
        <f t="shared" ref="AV67:AV130" si="7">IFERROR(S67/100,"-")</f>
        <v>1.8700000000000001E-2</v>
      </c>
      <c r="AW67" s="25">
        <f>IFERROR(SUMIFS('[4]BD Unidades'!$BI$3:$BI$1424,'[4]BD Unidades'!$A$3:$A$1424,$A67),"-")</f>
        <v>0</v>
      </c>
      <c r="AX67" s="25">
        <f>IFERROR(SUMIFS('[4]BD Unidades'!$BJ$3:$BJ$1424,'[4]BD Unidades'!$A$3:$A$1424,$A67),"-")</f>
        <v>0</v>
      </c>
    </row>
    <row r="68" spans="1:50" ht="14.4" x14ac:dyDescent="0.3">
      <c r="A68" s="7">
        <v>2290</v>
      </c>
      <c r="B68" s="7" t="s">
        <v>2871</v>
      </c>
      <c r="D68" s="8" t="s">
        <v>2872</v>
      </c>
      <c r="E68" s="19" t="s">
        <v>2873</v>
      </c>
      <c r="F68" s="19" t="s">
        <v>2873</v>
      </c>
      <c r="G68" s="19" t="s">
        <v>2874</v>
      </c>
      <c r="H68" s="19">
        <v>52</v>
      </c>
      <c r="I68" s="19">
        <v>2024</v>
      </c>
      <c r="J68" s="19" t="s">
        <v>211</v>
      </c>
      <c r="K68" s="19" t="s">
        <v>212</v>
      </c>
      <c r="L68" s="19" t="s">
        <v>47</v>
      </c>
      <c r="M68" s="19" t="s">
        <v>48</v>
      </c>
      <c r="N68" s="19" t="s">
        <v>48</v>
      </c>
      <c r="O68" s="19" t="s">
        <v>587</v>
      </c>
      <c r="P68" s="19" t="s">
        <v>51</v>
      </c>
      <c r="Q68" s="9" t="s">
        <v>2876</v>
      </c>
      <c r="R68" s="20">
        <v>356.95069999999998</v>
      </c>
      <c r="S68" s="20">
        <v>1.0669999999999999</v>
      </c>
      <c r="T68" s="20">
        <v>350.79379999999998</v>
      </c>
      <c r="U68" s="20">
        <v>1.401</v>
      </c>
      <c r="V68" s="21" t="str">
        <f>_xlfn.XLOOKUP(D68,'[4]Gen. Real'!$A$2:$A$1168,'[4]Gen. Real'!$C$2:$C$1168,"-",0)</f>
        <v>-</v>
      </c>
      <c r="W68" s="22"/>
      <c r="X68" s="22" t="str">
        <f>_xlfn.XLOOKUP(D68,[4]Vertimiento!$J$2:$J$119,[4]Vertimiento!$K$2:$K$119,"-",0)</f>
        <v>-</v>
      </c>
      <c r="Y68" s="23" t="str">
        <f t="shared" si="4"/>
        <v>-</v>
      </c>
      <c r="Z68" s="19" t="str">
        <f>_xlfn.XLOOKUP(D68,[4]Cmg!$I$4:$I$99,[4]Cmg!$M$4:$M$99,"----",0,1)</f>
        <v>----</v>
      </c>
      <c r="AA68" s="19" t="str">
        <f>_xlfn.XLOOKUP(D68,[4]Cmg!$A$4:$A$101,[4]Cmg!$B$4:$B$101,"----",0,1)</f>
        <v>----</v>
      </c>
      <c r="AB68" s="19" t="str">
        <f>_xlfn.XLOOKUP(D68,[4]Cmg!$E$4:$E$101,[4]Cmg!$F$4:$F$101,"----",0,1)</f>
        <v>----</v>
      </c>
      <c r="AC68" s="19" t="str">
        <f>_xlfn.XLOOKUP(D68,[4]Cmg!$O$4:$O$101,[4]Cmg!$P$4:$P$101,"----",0,1)</f>
        <v>----</v>
      </c>
      <c r="AD68" s="24" t="str">
        <f>_xlfn.XLOOKUP(D68,[4]Cmg!$S$4:$S$101,[4]Cmg!$U$4:$U$101,"----",0,1)</f>
        <v>----</v>
      </c>
      <c r="AG68" s="25">
        <f>IFERROR(SUMIFS('[4]BD Unidades'!$AH:$AH,'[4]BD Unidades'!$A:$A,'BD Centrales 2024'!$A68),"-")</f>
        <v>0</v>
      </c>
      <c r="AH68" s="25">
        <f>SUMIFS('[4]BD Unidades'!$AJ$3:$AJ$1424,'[4]BD Unidades'!$A$3:$A$1424,$A68)</f>
        <v>0</v>
      </c>
      <c r="AI68" s="25">
        <f>SUMIFS('[4]BD Unidades'!$AL$3:$AL$1424,'[4]BD Unidades'!$A$3:$A$1424,$A68)</f>
        <v>0</v>
      </c>
      <c r="AJ68" s="26" t="str">
        <f t="shared" si="5"/>
        <v>-</v>
      </c>
      <c r="AK68" s="27">
        <f>IFERROR(SUMIFS('[4]BD Unidades'!$AO$3:$AO$1424,'[4]BD Unidades'!$A$3:$A$1424,$A68),"-")</f>
        <v>0</v>
      </c>
      <c r="AL68" s="27">
        <f>IFERROR(SUMIFS('[4]BD Unidades'!$AQ$3:$AQ$1424,'[4]BD Unidades'!$A$3:$A$1424,$A68),"-")</f>
        <v>0</v>
      </c>
      <c r="AM68" s="27">
        <f>IFERROR(SUMIFS('[4]BD Unidades'!$AS$3:$AS$1424,'[4]BD Unidades'!$A$3:$A$1424,$A68),"-")</f>
        <v>0</v>
      </c>
      <c r="AN68" s="27">
        <f>IFERROR(SUMIFS('[4]BD Unidades'!$AU$3:$AU$1424,'[4]BD Unidades'!$A$3:$A$1424,$A68),"-")</f>
        <v>0</v>
      </c>
      <c r="AO68" s="27">
        <f>IFERROR(SUMIFS('[4]BD Unidades'!$AW$3:$AW$1424,'[4]BD Unidades'!$A$3:$A$1424,$A68),"-")</f>
        <v>0</v>
      </c>
      <c r="AP68" s="27">
        <f>IFERROR(SUMIFS('[4]BD Unidades'!$AY$3:$AY$1424,'[4]BD Unidades'!$A$3:$A$1424,$A68),"-")</f>
        <v>0</v>
      </c>
      <c r="AQ68" s="25">
        <f>IFERROR(SUMIFS('[4]BD Unidades'!$AZ$3:$AZ$1424,'[4]BD Unidades'!$A$3:$A$1424,$A68),"-")</f>
        <v>0</v>
      </c>
      <c r="AR68" s="25">
        <f>IFERROR(SUMIFS('[4]BD Unidades'!$BA$3:$BA$1424,'[4]BD Unidades'!$A$3:$A$1424,$A68),"-")</f>
        <v>0</v>
      </c>
      <c r="AS68" s="28">
        <f>SUMIFS('[4]BD Unidades'!$BC$3:$BC$1424,'[4]BD Unidades'!$A$3:$A$1424,$A68)</f>
        <v>0</v>
      </c>
      <c r="AT68" s="28">
        <f>SUMIFS('[4]BD Unidades'!$BE$3:$BE$1424,'[4]BD Unidades'!$A$3:$A$1424,$A68)</f>
        <v>0</v>
      </c>
      <c r="AU68" s="29">
        <f t="shared" si="6"/>
        <v>0</v>
      </c>
      <c r="AV68" s="30">
        <f t="shared" si="7"/>
        <v>1.0669999999999999E-2</v>
      </c>
      <c r="AW68" s="25">
        <f>IFERROR(SUMIFS('[4]BD Unidades'!$BI$3:$BI$1424,'[4]BD Unidades'!$A$3:$A$1424,$A68),"-")</f>
        <v>0</v>
      </c>
      <c r="AX68" s="25">
        <f>IFERROR(SUMIFS('[4]BD Unidades'!$BJ$3:$BJ$1424,'[4]BD Unidades'!$A$3:$A$1424,$A68),"-")</f>
        <v>0</v>
      </c>
    </row>
    <row r="69" spans="1:50" ht="14.4" x14ac:dyDescent="0.3">
      <c r="A69" s="7">
        <v>2379</v>
      </c>
      <c r="B69" s="7" t="s">
        <v>3548</v>
      </c>
      <c r="D69" s="8" t="s">
        <v>3549</v>
      </c>
      <c r="E69" s="19" t="s">
        <v>64</v>
      </c>
      <c r="F69" s="19" t="s">
        <v>64</v>
      </c>
      <c r="G69" s="19" t="s">
        <v>3550</v>
      </c>
      <c r="H69" s="19">
        <v>70</v>
      </c>
      <c r="I69" s="19">
        <v>2024</v>
      </c>
      <c r="J69" s="19" t="s">
        <v>211</v>
      </c>
      <c r="K69" s="19" t="s">
        <v>212</v>
      </c>
      <c r="L69" s="19" t="s">
        <v>47</v>
      </c>
      <c r="M69" s="19" t="s">
        <v>48</v>
      </c>
      <c r="N69" s="19" t="s">
        <v>48</v>
      </c>
      <c r="O69" s="19" t="s">
        <v>587</v>
      </c>
      <c r="P69" s="19" t="s">
        <v>51</v>
      </c>
      <c r="Q69" s="9" t="s">
        <v>3551</v>
      </c>
      <c r="R69" s="20">
        <v>371.29489999999998</v>
      </c>
      <c r="S69" s="20">
        <v>1.8448138999999999E-2</v>
      </c>
      <c r="T69" s="20">
        <v>364.4452</v>
      </c>
      <c r="U69" s="20">
        <v>0</v>
      </c>
      <c r="V69" s="21">
        <f>_xlfn.XLOOKUP(D69,'[4]Gen. Real'!$A$2:$A$1168,'[4]Gen. Real'!$C$2:$C$1168,"-",0)</f>
        <v>9.6146000000000011</v>
      </c>
      <c r="W69" s="22"/>
      <c r="X69" s="22" t="str">
        <f>_xlfn.XLOOKUP(D69,[4]Vertimiento!$J$2:$J$119,[4]Vertimiento!$K$2:$K$119,"-",0)</f>
        <v>-</v>
      </c>
      <c r="Y69" s="23" t="str">
        <f t="shared" si="4"/>
        <v>-</v>
      </c>
      <c r="Z69" s="19" t="str">
        <f>_xlfn.XLOOKUP(D69,[4]Cmg!$I$4:$I$99,[4]Cmg!$M$4:$M$99,"----",0,1)</f>
        <v>----</v>
      </c>
      <c r="AA69" s="19" t="str">
        <f>_xlfn.XLOOKUP(D69,[4]Cmg!$A$4:$A$101,[4]Cmg!$B$4:$B$101,"----",0,1)</f>
        <v>----</v>
      </c>
      <c r="AB69" s="19" t="str">
        <f>_xlfn.XLOOKUP(D69,[4]Cmg!$E$4:$E$101,[4]Cmg!$F$4:$F$101,"----",0,1)</f>
        <v>----</v>
      </c>
      <c r="AC69" s="19" t="str">
        <f>_xlfn.XLOOKUP(D69,[4]Cmg!$O$4:$O$101,[4]Cmg!$P$4:$P$101,"----",0,1)</f>
        <v>----</v>
      </c>
      <c r="AD69" s="24" t="str">
        <f>_xlfn.XLOOKUP(D69,[4]Cmg!$S$4:$S$101,[4]Cmg!$U$4:$U$101,"----",0,1)</f>
        <v>----</v>
      </c>
      <c r="AG69" s="25">
        <f>IFERROR(SUMIFS('[4]BD Unidades'!$AH:$AH,'[4]BD Unidades'!$A:$A,'BD Centrales 2024'!$A69),"-")</f>
        <v>0</v>
      </c>
      <c r="AH69" s="25">
        <f>SUMIFS('[4]BD Unidades'!$AJ$3:$AJ$1424,'[4]BD Unidades'!$A$3:$A$1424,$A69)</f>
        <v>0</v>
      </c>
      <c r="AI69" s="25">
        <f>SUMIFS('[4]BD Unidades'!$AL$3:$AL$1424,'[4]BD Unidades'!$A$3:$A$1424,$A69)</f>
        <v>0</v>
      </c>
      <c r="AJ69" s="26" t="str">
        <f t="shared" si="5"/>
        <v>-</v>
      </c>
      <c r="AK69" s="27">
        <f>IFERROR(SUMIFS('[4]BD Unidades'!$AO$3:$AO$1424,'[4]BD Unidades'!$A$3:$A$1424,$A69),"-")</f>
        <v>0</v>
      </c>
      <c r="AL69" s="27">
        <f>IFERROR(SUMIFS('[4]BD Unidades'!$AQ$3:$AQ$1424,'[4]BD Unidades'!$A$3:$A$1424,$A69),"-")</f>
        <v>0</v>
      </c>
      <c r="AM69" s="27">
        <f>IFERROR(SUMIFS('[4]BD Unidades'!$AS$3:$AS$1424,'[4]BD Unidades'!$A$3:$A$1424,$A69),"-")</f>
        <v>0</v>
      </c>
      <c r="AN69" s="27">
        <f>IFERROR(SUMIFS('[4]BD Unidades'!$AU$3:$AU$1424,'[4]BD Unidades'!$A$3:$A$1424,$A69),"-")</f>
        <v>0</v>
      </c>
      <c r="AO69" s="27">
        <f>IFERROR(SUMIFS('[4]BD Unidades'!$AW$3:$AW$1424,'[4]BD Unidades'!$A$3:$A$1424,$A69),"-")</f>
        <v>0</v>
      </c>
      <c r="AP69" s="27">
        <f>IFERROR(SUMIFS('[4]BD Unidades'!$AY$3:$AY$1424,'[4]BD Unidades'!$A$3:$A$1424,$A69),"-")</f>
        <v>0</v>
      </c>
      <c r="AQ69" s="25">
        <f>IFERROR(SUMIFS('[4]BD Unidades'!$AZ$3:$AZ$1424,'[4]BD Unidades'!$A$3:$A$1424,$A69),"-")</f>
        <v>0</v>
      </c>
      <c r="AR69" s="25">
        <f>IFERROR(SUMIFS('[4]BD Unidades'!$BA$3:$BA$1424,'[4]BD Unidades'!$A$3:$A$1424,$A69),"-")</f>
        <v>0</v>
      </c>
      <c r="AS69" s="28">
        <f>SUMIFS('[4]BD Unidades'!$BC$3:$BC$1424,'[4]BD Unidades'!$A$3:$A$1424,$A69)</f>
        <v>0</v>
      </c>
      <c r="AT69" s="28">
        <f>SUMIFS('[4]BD Unidades'!$BE$3:$BE$1424,'[4]BD Unidades'!$A$3:$A$1424,$A69)</f>
        <v>0</v>
      </c>
      <c r="AU69" s="29">
        <f t="shared" si="6"/>
        <v>0</v>
      </c>
      <c r="AV69" s="30">
        <f t="shared" si="7"/>
        <v>1.8448139E-4</v>
      </c>
      <c r="AW69" s="25">
        <f>IFERROR(SUMIFS('[4]BD Unidades'!$BI$3:$BI$1424,'[4]BD Unidades'!$A$3:$A$1424,$A69),"-")</f>
        <v>0</v>
      </c>
      <c r="AX69" s="25">
        <f>IFERROR(SUMIFS('[4]BD Unidades'!$BJ$3:$BJ$1424,'[4]BD Unidades'!$A$3:$A$1424,$A69),"-")</f>
        <v>0</v>
      </c>
    </row>
    <row r="70" spans="1:50" ht="14.4" x14ac:dyDescent="0.3">
      <c r="A70" s="7">
        <v>464</v>
      </c>
      <c r="B70" s="7" t="s">
        <v>53</v>
      </c>
      <c r="D70" s="8" t="s">
        <v>54</v>
      </c>
      <c r="E70" s="19" t="s">
        <v>55</v>
      </c>
      <c r="F70" s="19" t="s">
        <v>55</v>
      </c>
      <c r="G70" s="19" t="s">
        <v>56</v>
      </c>
      <c r="H70" s="19">
        <v>3</v>
      </c>
      <c r="I70" s="19">
        <v>2024</v>
      </c>
      <c r="J70" s="19" t="s">
        <v>45</v>
      </c>
      <c r="K70" s="19" t="s">
        <v>58</v>
      </c>
      <c r="L70" s="19" t="s">
        <v>47</v>
      </c>
      <c r="M70" s="19" t="s">
        <v>48</v>
      </c>
      <c r="N70" s="19" t="s">
        <v>59</v>
      </c>
      <c r="O70" s="19" t="s">
        <v>60</v>
      </c>
      <c r="P70" s="19" t="s">
        <v>51</v>
      </c>
      <c r="Q70" s="9" t="s">
        <v>61</v>
      </c>
      <c r="R70" s="20">
        <v>94.88</v>
      </c>
      <c r="S70" s="20">
        <v>11.88</v>
      </c>
      <c r="T70" s="20">
        <v>83.58</v>
      </c>
      <c r="U70" s="20">
        <v>4.5</v>
      </c>
      <c r="V70" s="21">
        <f>_xlfn.XLOOKUP(D70,'[4]Gen. Real'!$A$2:$A$1168,'[4]Gen. Real'!$C$2:$C$1168,"-",0)</f>
        <v>308.37999000000025</v>
      </c>
      <c r="W70" s="22"/>
      <c r="X70" s="22" t="str">
        <f>_xlfn.XLOOKUP(D70,[4]Vertimiento!$J$2:$J$119,[4]Vertimiento!$K$2:$K$119,"-",0)</f>
        <v>-</v>
      </c>
      <c r="Y70" s="23" t="str">
        <f t="shared" si="4"/>
        <v>-</v>
      </c>
      <c r="Z70" s="19" t="str">
        <f>_xlfn.XLOOKUP(D70,[4]Cmg!$I$4:$I$99,[4]Cmg!$M$4:$M$99,"----",0,1)</f>
        <v>----</v>
      </c>
      <c r="AA70" s="19" t="str">
        <f>_xlfn.XLOOKUP(D70,[4]Cmg!$A$4:$A$101,[4]Cmg!$B$4:$B$101,"----",0,1)</f>
        <v>----</v>
      </c>
      <c r="AB70" s="19" t="str">
        <f>_xlfn.XLOOKUP(D70,[4]Cmg!$E$4:$E$101,[4]Cmg!$F$4:$F$101,"----",0,1)</f>
        <v>----</v>
      </c>
      <c r="AC70" s="19" t="str">
        <f>_xlfn.XLOOKUP(D70,[4]Cmg!$O$4:$O$101,[4]Cmg!$P$4:$P$101,"----",0,1)</f>
        <v>----</v>
      </c>
      <c r="AD70" s="24" t="str">
        <f>_xlfn.XLOOKUP(D70,[4]Cmg!$S$4:$S$101,[4]Cmg!$U$4:$U$101,"----",0,1)</f>
        <v>----</v>
      </c>
      <c r="AG70" s="25">
        <f>IFERROR(SUMIFS('[4]BD Unidades'!$AH:$AH,'[4]BD Unidades'!$A:$A,'BD Centrales 2024'!$A70),"-")</f>
        <v>93.46159890710382</v>
      </c>
      <c r="AH70" s="25">
        <f>SUMIFS('[4]BD Unidades'!$AJ$3:$AJ$1424,'[4]BD Unidades'!$A$3:$A$1424,$A70)</f>
        <v>0</v>
      </c>
      <c r="AI70" s="25">
        <f>SUMIFS('[4]BD Unidades'!$AL$3:$AL$1424,'[4]BD Unidades'!$A$3:$A$1424,$A70)</f>
        <v>8675.5754560146161</v>
      </c>
      <c r="AJ70" s="26">
        <f t="shared" si="5"/>
        <v>1</v>
      </c>
      <c r="AK70" s="27">
        <f>IFERROR(SUMIFS('[4]BD Unidades'!$AO$3:$AO$1424,'[4]BD Unidades'!$A$3:$A$1424,$A70),"-")</f>
        <v>0</v>
      </c>
      <c r="AL70" s="27">
        <f>IFERROR(SUMIFS('[4]BD Unidades'!$AQ$3:$AQ$1424,'[4]BD Unidades'!$A$3:$A$1424,$A70),"-")</f>
        <v>0</v>
      </c>
      <c r="AM70" s="27">
        <f>IFERROR(SUMIFS('[4]BD Unidades'!$AS$3:$AS$1424,'[4]BD Unidades'!$A$3:$A$1424,$A70),"-")</f>
        <v>0</v>
      </c>
      <c r="AN70" s="27">
        <f>IFERROR(SUMIFS('[4]BD Unidades'!$AU$3:$AU$1424,'[4]BD Unidades'!$A$3:$A$1424,$A70),"-")</f>
        <v>0</v>
      </c>
      <c r="AO70" s="27">
        <f>IFERROR(SUMIFS('[4]BD Unidades'!$AW$3:$AW$1424,'[4]BD Unidades'!$A$3:$A$1424,$A70),"-")</f>
        <v>0</v>
      </c>
      <c r="AP70" s="27">
        <f>IFERROR(SUMIFS('[4]BD Unidades'!$AY$3:$AY$1424,'[4]BD Unidades'!$A$3:$A$1424,$A70),"-")</f>
        <v>0</v>
      </c>
      <c r="AQ70" s="25">
        <f>IFERROR(SUMIFS('[4]BD Unidades'!$AZ$3:$AZ$1424,'[4]BD Unidades'!$A$3:$A$1424,$A70),"-")</f>
        <v>93.096787160202823</v>
      </c>
      <c r="AR70" s="25">
        <f>IFERROR(SUMIFS('[4]BD Unidades'!$BA$3:$BA$1424,'[4]BD Unidades'!$A$3:$A$1424,$A70),"-")</f>
        <v>94.477770322354502</v>
      </c>
      <c r="AS70" s="28">
        <f>SUMIFS('[4]BD Unidades'!$BC$3:$BC$1424,'[4]BD Unidades'!$A$3:$A$1424,$A70)</f>
        <v>2.1599038498922259E-2</v>
      </c>
      <c r="AT70" s="28">
        <f>SUMIFS('[4]BD Unidades'!$BE$3:$BE$1424,'[4]BD Unidades'!$A$3:$A$1424,$A70)</f>
        <v>0.99944738349390427</v>
      </c>
      <c r="AU70" s="29">
        <f t="shared" si="6"/>
        <v>0.9778602809801723</v>
      </c>
      <c r="AV70" s="30">
        <f t="shared" si="7"/>
        <v>0.1188</v>
      </c>
      <c r="AW70" s="25">
        <f>IFERROR(SUMIFS('[4]BD Unidades'!$BI$3:$BI$1424,'[4]BD Unidades'!$A$3:$A$1424,$A70),"-")</f>
        <v>81.085905024221645</v>
      </c>
      <c r="AX70" s="25">
        <f>IFERROR(SUMIFS('[4]BD Unidades'!$BJ$3:$BJ$1424,'[4]BD Unidades'!$A$3:$A$1424,$A70),"-")</f>
        <v>52.109285474340084</v>
      </c>
    </row>
    <row r="71" spans="1:50" ht="14.4" x14ac:dyDescent="0.3">
      <c r="A71" s="7">
        <v>5</v>
      </c>
      <c r="B71" s="7" t="s">
        <v>506</v>
      </c>
      <c r="D71" s="8" t="s">
        <v>507</v>
      </c>
      <c r="E71" s="19" t="s">
        <v>450</v>
      </c>
      <c r="F71" s="19" t="s">
        <v>450</v>
      </c>
      <c r="G71" s="19" t="s">
        <v>508</v>
      </c>
      <c r="H71" s="19">
        <v>1</v>
      </c>
      <c r="I71" s="19">
        <v>2024</v>
      </c>
      <c r="J71" s="19" t="s">
        <v>66</v>
      </c>
      <c r="K71" s="19" t="s">
        <v>177</v>
      </c>
      <c r="L71" s="19" t="s">
        <v>157</v>
      </c>
      <c r="M71" s="19" t="s">
        <v>90</v>
      </c>
      <c r="N71" s="19" t="s">
        <v>91</v>
      </c>
      <c r="O71" s="19" t="s">
        <v>92</v>
      </c>
      <c r="P71" s="19" t="s">
        <v>158</v>
      </c>
      <c r="Q71" s="9" t="s">
        <v>509</v>
      </c>
      <c r="R71" s="20">
        <v>6.3</v>
      </c>
      <c r="S71" s="20">
        <v>0.23</v>
      </c>
      <c r="T71" s="20">
        <v>6.2854999999999999</v>
      </c>
      <c r="U71" s="20">
        <v>1.101</v>
      </c>
      <c r="V71" s="21">
        <f>_xlfn.XLOOKUP(D71,'[4]Gen. Real'!$A$2:$A$1168,'[4]Gen. Real'!$C$2:$C$1168,"-",0)</f>
        <v>26.049699999999998</v>
      </c>
      <c r="W71" s="22"/>
      <c r="X71" s="22" t="str">
        <f>_xlfn.XLOOKUP(D71,[4]Vertimiento!$J$2:$J$119,[4]Vertimiento!$K$2:$K$119,"-",0)</f>
        <v>-</v>
      </c>
      <c r="Y71" s="23" t="str">
        <f t="shared" si="4"/>
        <v>-</v>
      </c>
      <c r="Z71" s="19" t="str">
        <f>_xlfn.XLOOKUP(D71,[4]Cmg!$I$4:$I$99,[4]Cmg!$M$4:$M$99,"----",0,1)</f>
        <v>----</v>
      </c>
      <c r="AA71" s="19" t="str">
        <f>_xlfn.XLOOKUP(D71,[4]Cmg!$A$4:$A$101,[4]Cmg!$B$4:$B$101,"----",0,1)</f>
        <v>----</v>
      </c>
      <c r="AB71" s="19" t="str">
        <f>_xlfn.XLOOKUP(D71,[4]Cmg!$E$4:$E$101,[4]Cmg!$F$4:$F$101,"----",0,1)</f>
        <v>----</v>
      </c>
      <c r="AC71" s="19" t="str">
        <f>_xlfn.XLOOKUP(D71,[4]Cmg!$O$4:$O$101,[4]Cmg!$P$4:$P$101,"----",0,1)</f>
        <v>----</v>
      </c>
      <c r="AD71" s="24" t="str">
        <f>_xlfn.XLOOKUP(D71,[4]Cmg!$S$4:$S$101,[4]Cmg!$U$4:$U$101,"----",0,1)</f>
        <v>----</v>
      </c>
      <c r="AG71" s="25">
        <f>IFERROR(SUMIFS('[4]BD Unidades'!$AH:$AH,'[4]BD Unidades'!$A:$A,'BD Centrales 2024'!$A71),"-")</f>
        <v>0</v>
      </c>
      <c r="AH71" s="25">
        <f>SUMIFS('[4]BD Unidades'!$AJ$3:$AJ$1424,'[4]BD Unidades'!$A$3:$A$1424,$A71)</f>
        <v>8180.1666666666697</v>
      </c>
      <c r="AI71" s="25">
        <f>SUMIFS('[4]BD Unidades'!$AL$3:$AL$1424,'[4]BD Unidades'!$A$3:$A$1424,$A71)</f>
        <v>100.633333333333</v>
      </c>
      <c r="AJ71" s="26">
        <f t="shared" si="5"/>
        <v>1.2152610053778979E-2</v>
      </c>
      <c r="AK71" s="27">
        <f>IFERROR(SUMIFS('[4]BD Unidades'!$AO$3:$AO$1424,'[4]BD Unidades'!$A$3:$A$1424,$A71),"-")</f>
        <v>0</v>
      </c>
      <c r="AL71" s="27">
        <f>IFERROR(SUMIFS('[4]BD Unidades'!$AQ$3:$AQ$1424,'[4]BD Unidades'!$A$3:$A$1424,$A71),"-")</f>
        <v>0</v>
      </c>
      <c r="AM71" s="27">
        <f>IFERROR(SUMIFS('[4]BD Unidades'!$AS$3:$AS$1424,'[4]BD Unidades'!$A$3:$A$1424,$A71),"-")</f>
        <v>0</v>
      </c>
      <c r="AN71" s="27">
        <f>IFERROR(SUMIFS('[4]BD Unidades'!$AU$3:$AU$1424,'[4]BD Unidades'!$A$3:$A$1424,$A71),"-")</f>
        <v>0</v>
      </c>
      <c r="AO71" s="27">
        <f>IFERROR(SUMIFS('[4]BD Unidades'!$AW$3:$AW$1424,'[4]BD Unidades'!$A$3:$A$1424,$A71),"-")</f>
        <v>0</v>
      </c>
      <c r="AP71" s="27">
        <f>IFERROR(SUMIFS('[4]BD Unidades'!$AY$3:$AY$1424,'[4]BD Unidades'!$A$3:$A$1424,$A71),"-")</f>
        <v>0</v>
      </c>
      <c r="AQ71" s="25">
        <f>IFERROR(SUMIFS('[4]BD Unidades'!$AZ$3:$AZ$1424,'[4]BD Unidades'!$A$3:$A$1424,$A71),"-")</f>
        <v>0</v>
      </c>
      <c r="AR71" s="25">
        <f>IFERROR(SUMIFS('[4]BD Unidades'!$BA$3:$BA$1424,'[4]BD Unidades'!$A$3:$A$1424,$A71),"-")</f>
        <v>6.3</v>
      </c>
      <c r="AS71" s="28">
        <f>SUMIFS('[4]BD Unidades'!$BC$3:$BC$1424,'[4]BD Unidades'!$A$3:$A$1424,$A71)</f>
        <v>0</v>
      </c>
      <c r="AT71" s="28">
        <f>SUMIFS('[4]BD Unidades'!$BE$3:$BE$1424,'[4]BD Unidades'!$A$3:$A$1424,$A71)</f>
        <v>0</v>
      </c>
      <c r="AU71" s="29">
        <f t="shared" si="6"/>
        <v>0</v>
      </c>
      <c r="AV71" s="30">
        <f t="shared" si="7"/>
        <v>2.3E-3</v>
      </c>
      <c r="AW71" s="25">
        <f>IFERROR(SUMIFS('[4]BD Unidades'!$BI$3:$BI$1424,'[4]BD Unidades'!$A$3:$A$1424,$A71),"-")</f>
        <v>0</v>
      </c>
      <c r="AX71" s="25">
        <f>IFERROR(SUMIFS('[4]BD Unidades'!$BJ$3:$BJ$1424,'[4]BD Unidades'!$A$3:$A$1424,$A71),"-")</f>
        <v>0</v>
      </c>
    </row>
    <row r="72" spans="1:50" ht="14.4" x14ac:dyDescent="0.3">
      <c r="A72" s="7">
        <v>6</v>
      </c>
      <c r="B72" s="7" t="s">
        <v>366</v>
      </c>
      <c r="D72" s="8" t="s">
        <v>367</v>
      </c>
      <c r="E72" s="19" t="s">
        <v>368</v>
      </c>
      <c r="F72" s="19" t="s">
        <v>368</v>
      </c>
      <c r="G72" s="19" t="s">
        <v>369</v>
      </c>
      <c r="H72" s="19">
        <v>1</v>
      </c>
      <c r="I72" s="19">
        <v>2024</v>
      </c>
      <c r="J72" s="19" t="s">
        <v>66</v>
      </c>
      <c r="K72" s="19" t="s">
        <v>177</v>
      </c>
      <c r="L72" s="19" t="s">
        <v>157</v>
      </c>
      <c r="M72" s="19" t="s">
        <v>164</v>
      </c>
      <c r="N72" s="19" t="s">
        <v>371</v>
      </c>
      <c r="O72" s="19" t="s">
        <v>372</v>
      </c>
      <c r="P72" s="19" t="s">
        <v>158</v>
      </c>
      <c r="Q72" s="9" t="s">
        <v>373</v>
      </c>
      <c r="R72" s="20">
        <v>0.28899999999999998</v>
      </c>
      <c r="S72" s="20">
        <v>1.5</v>
      </c>
      <c r="T72" s="20">
        <v>0.284665</v>
      </c>
      <c r="U72" s="20">
        <v>0.25</v>
      </c>
      <c r="V72" s="21">
        <f>_xlfn.XLOOKUP(D72,'[4]Gen. Real'!$A$2:$A$1168,'[4]Gen. Real'!$C$2:$C$1168,"-",0)</f>
        <v>1.8888899999999984</v>
      </c>
      <c r="W72" s="22"/>
      <c r="X72" s="22" t="str">
        <f>_xlfn.XLOOKUP(D72,[4]Vertimiento!$J$2:$J$119,[4]Vertimiento!$K$2:$K$119,"-",0)</f>
        <v>-</v>
      </c>
      <c r="Y72" s="23" t="str">
        <f t="shared" si="4"/>
        <v>-</v>
      </c>
      <c r="Z72" s="19" t="str">
        <f>_xlfn.XLOOKUP(D72,[4]Cmg!$I$4:$I$99,[4]Cmg!$M$4:$M$99,"----",0,1)</f>
        <v>----</v>
      </c>
      <c r="AA72" s="19" t="str">
        <f>_xlfn.XLOOKUP(D72,[4]Cmg!$A$4:$A$101,[4]Cmg!$B$4:$B$101,"----",0,1)</f>
        <v>----</v>
      </c>
      <c r="AB72" s="19" t="str">
        <f>_xlfn.XLOOKUP(D72,[4]Cmg!$E$4:$E$101,[4]Cmg!$F$4:$F$101,"----",0,1)</f>
        <v>----</v>
      </c>
      <c r="AC72" s="19" t="str">
        <f>_xlfn.XLOOKUP(D72,[4]Cmg!$O$4:$O$101,[4]Cmg!$P$4:$P$101,"----",0,1)</f>
        <v>----</v>
      </c>
      <c r="AD72" s="24" t="str">
        <f>_xlfn.XLOOKUP(D72,[4]Cmg!$S$4:$S$101,[4]Cmg!$U$4:$U$101,"----",0,1)</f>
        <v>----</v>
      </c>
      <c r="AG72" s="25">
        <f>IFERROR(SUMIFS('[4]BD Unidades'!$AH:$AH,'[4]BD Unidades'!$A:$A,'BD Centrales 2024'!$A72),"-")</f>
        <v>0</v>
      </c>
      <c r="AH72" s="25">
        <f>SUMIFS('[4]BD Unidades'!$AJ$3:$AJ$1424,'[4]BD Unidades'!$A$3:$A$1424,$A72)</f>
        <v>0</v>
      </c>
      <c r="AI72" s="25">
        <f>SUMIFS('[4]BD Unidades'!$AL$3:$AL$1424,'[4]BD Unidades'!$A$3:$A$1424,$A72)</f>
        <v>7456.3287197231821</v>
      </c>
      <c r="AJ72" s="26">
        <f t="shared" si="5"/>
        <v>1</v>
      </c>
      <c r="AK72" s="27">
        <f>IFERROR(SUMIFS('[4]BD Unidades'!$AO$3:$AO$1424,'[4]BD Unidades'!$A$3:$A$1424,$A72),"-")</f>
        <v>0</v>
      </c>
      <c r="AL72" s="27">
        <f>IFERROR(SUMIFS('[4]BD Unidades'!$AQ$3:$AQ$1424,'[4]BD Unidades'!$A$3:$A$1424,$A72),"-")</f>
        <v>0</v>
      </c>
      <c r="AM72" s="27">
        <f>IFERROR(SUMIFS('[4]BD Unidades'!$AS$3:$AS$1424,'[4]BD Unidades'!$A$3:$A$1424,$A72),"-")</f>
        <v>0</v>
      </c>
      <c r="AN72" s="27">
        <f>IFERROR(SUMIFS('[4]BD Unidades'!$AU$3:$AU$1424,'[4]BD Unidades'!$A$3:$A$1424,$A72),"-")</f>
        <v>0</v>
      </c>
      <c r="AO72" s="27">
        <f>IFERROR(SUMIFS('[4]BD Unidades'!$AW$3:$AW$1424,'[4]BD Unidades'!$A$3:$A$1424,$A72),"-")</f>
        <v>0</v>
      </c>
      <c r="AP72" s="27">
        <f>IFERROR(SUMIFS('[4]BD Unidades'!$AY$3:$AY$1424,'[4]BD Unidades'!$A$3:$A$1424,$A72),"-")</f>
        <v>0</v>
      </c>
      <c r="AQ72" s="25">
        <f>IFERROR(SUMIFS('[4]BD Unidades'!$AZ$3:$AZ$1424,'[4]BD Unidades'!$A$3:$A$1424,$A72),"-")</f>
        <v>0</v>
      </c>
      <c r="AR72" s="25">
        <f>IFERROR(SUMIFS('[4]BD Unidades'!$BA$3:$BA$1424,'[4]BD Unidades'!$A$3:$A$1424,$A72),"-")</f>
        <v>0.26994474399722701</v>
      </c>
      <c r="AS72" s="28">
        <f>SUMIFS('[4]BD Unidades'!$BC$3:$BC$1424,'[4]BD Unidades'!$A$3:$A$1424,$A72)</f>
        <v>0</v>
      </c>
      <c r="AT72" s="28">
        <f>SUMIFS('[4]BD Unidades'!$BE$3:$BE$1424,'[4]BD Unidades'!$A$3:$A$1424,$A72)</f>
        <v>0</v>
      </c>
      <c r="AU72" s="29">
        <f t="shared" si="6"/>
        <v>0</v>
      </c>
      <c r="AV72" s="30">
        <f t="shared" si="7"/>
        <v>1.4999999999999999E-2</v>
      </c>
      <c r="AW72" s="25">
        <f>IFERROR(SUMIFS('[4]BD Unidades'!$BI$3:$BI$1424,'[4]BD Unidades'!$A$3:$A$1424,$A72),"-")</f>
        <v>0</v>
      </c>
      <c r="AX72" s="25">
        <f>IFERROR(SUMIFS('[4]BD Unidades'!$BJ$3:$BJ$1424,'[4]BD Unidades'!$A$3:$A$1424,$A72),"-")</f>
        <v>0</v>
      </c>
    </row>
    <row r="73" spans="1:50" ht="14.4" x14ac:dyDescent="0.3">
      <c r="A73" s="7">
        <v>7</v>
      </c>
      <c r="B73" s="7" t="s">
        <v>4977</v>
      </c>
      <c r="D73" s="8" t="s">
        <v>4978</v>
      </c>
      <c r="E73" s="19" t="s">
        <v>368</v>
      </c>
      <c r="F73" s="19" t="s">
        <v>368</v>
      </c>
      <c r="G73" s="19" t="s">
        <v>4979</v>
      </c>
      <c r="H73" s="19">
        <v>1</v>
      </c>
      <c r="I73" s="19">
        <v>2024</v>
      </c>
      <c r="J73" s="19" t="s">
        <v>66</v>
      </c>
      <c r="K73" s="19" t="s">
        <v>177</v>
      </c>
      <c r="L73" s="19" t="s">
        <v>213</v>
      </c>
      <c r="M73" s="19" t="s">
        <v>164</v>
      </c>
      <c r="N73" s="19" t="s">
        <v>165</v>
      </c>
      <c r="O73" s="19" t="s">
        <v>4972</v>
      </c>
      <c r="P73" s="19" t="s">
        <v>51</v>
      </c>
      <c r="Q73" s="9" t="s">
        <v>4981</v>
      </c>
      <c r="R73" s="20">
        <v>1.9</v>
      </c>
      <c r="S73" s="20">
        <v>1.5</v>
      </c>
      <c r="T73" s="20">
        <v>1.8714999999999999</v>
      </c>
      <c r="U73" s="20" t="s">
        <v>397</v>
      </c>
      <c r="V73" s="21">
        <f>_xlfn.XLOOKUP(D73,'[4]Gen. Real'!$A$2:$A$1168,'[4]Gen. Real'!$C$2:$C$1168,"-",0)</f>
        <v>0</v>
      </c>
      <c r="W73" s="22"/>
      <c r="X73" s="22" t="str">
        <f>_xlfn.XLOOKUP(D73,[4]Vertimiento!$J$2:$J$119,[4]Vertimiento!$K$2:$K$119,"-",0)</f>
        <v>-</v>
      </c>
      <c r="Y73" s="23" t="str">
        <f t="shared" si="4"/>
        <v>-</v>
      </c>
      <c r="Z73" s="19" t="str">
        <f>_xlfn.XLOOKUP(D73,[4]Cmg!$I$4:$I$99,[4]Cmg!$M$4:$M$99,"----",0,1)</f>
        <v>----</v>
      </c>
      <c r="AA73" s="19" t="str">
        <f>_xlfn.XLOOKUP(D73,[4]Cmg!$A$4:$A$101,[4]Cmg!$B$4:$B$101,"----",0,1)</f>
        <v>----</v>
      </c>
      <c r="AB73" s="19" t="str">
        <f>_xlfn.XLOOKUP(D73,[4]Cmg!$E$4:$E$101,[4]Cmg!$F$4:$F$101,"----",0,1)</f>
        <v>----</v>
      </c>
      <c r="AC73" s="19" t="str">
        <f>_xlfn.XLOOKUP(D73,[4]Cmg!$O$4:$O$101,[4]Cmg!$P$4:$P$101,"----",0,1)</f>
        <v>----</v>
      </c>
      <c r="AD73" s="24" t="str">
        <f>_xlfn.XLOOKUP(D73,[4]Cmg!$S$4:$S$101,[4]Cmg!$U$4:$U$101,"----",0,1)</f>
        <v>----</v>
      </c>
      <c r="AG73" s="25">
        <f>IFERROR(SUMIFS('[4]BD Unidades'!$AH:$AH,'[4]BD Unidades'!$A:$A,'BD Centrales 2024'!$A73),"-")</f>
        <v>1.9</v>
      </c>
      <c r="AH73" s="25">
        <f>SUMIFS('[4]BD Unidades'!$AJ$3:$AJ$1424,'[4]BD Unidades'!$A$3:$A$1424,$A73)</f>
        <v>0</v>
      </c>
      <c r="AI73" s="25">
        <f>SUMIFS('[4]BD Unidades'!$AL$3:$AL$1424,'[4]BD Unidades'!$A$3:$A$1424,$A73)</f>
        <v>0</v>
      </c>
      <c r="AJ73" s="26" t="str">
        <f t="shared" si="5"/>
        <v>-</v>
      </c>
      <c r="AK73" s="27">
        <f>IFERROR(SUMIFS('[4]BD Unidades'!$AO$3:$AO$1424,'[4]BD Unidades'!$A$3:$A$1424,$A73),"-")</f>
        <v>0</v>
      </c>
      <c r="AL73" s="27">
        <f>IFERROR(SUMIFS('[4]BD Unidades'!$AQ$3:$AQ$1424,'[4]BD Unidades'!$A$3:$A$1424,$A73),"-")</f>
        <v>0</v>
      </c>
      <c r="AM73" s="27">
        <f>IFERROR(SUMIFS('[4]BD Unidades'!$AS$3:$AS$1424,'[4]BD Unidades'!$A$3:$A$1424,$A73),"-")</f>
        <v>0</v>
      </c>
      <c r="AN73" s="27">
        <f>IFERROR(SUMIFS('[4]BD Unidades'!$AU$3:$AU$1424,'[4]BD Unidades'!$A$3:$A$1424,$A73),"-")</f>
        <v>0</v>
      </c>
      <c r="AO73" s="27">
        <f>IFERROR(SUMIFS('[4]BD Unidades'!$AW$3:$AW$1424,'[4]BD Unidades'!$A$3:$A$1424,$A73),"-")</f>
        <v>0</v>
      </c>
      <c r="AP73" s="27">
        <f>IFERROR(SUMIFS('[4]BD Unidades'!$AY$3:$AY$1424,'[4]BD Unidades'!$A$3:$A$1424,$A73),"-")</f>
        <v>0</v>
      </c>
      <c r="AQ73" s="25">
        <f>IFERROR(SUMIFS('[4]BD Unidades'!$AZ$3:$AZ$1424,'[4]BD Unidades'!$A$3:$A$1424,$A73),"-")</f>
        <v>0</v>
      </c>
      <c r="AR73" s="25">
        <f>IFERROR(SUMIFS('[4]BD Unidades'!$BA$3:$BA$1424,'[4]BD Unidades'!$A$3:$A$1424,$A73),"-")</f>
        <v>0</v>
      </c>
      <c r="AS73" s="28">
        <f>SUMIFS('[4]BD Unidades'!$BC$3:$BC$1424,'[4]BD Unidades'!$A$3:$A$1424,$A73)</f>
        <v>7.51115000844223E-2</v>
      </c>
      <c r="AT73" s="28">
        <f>SUMIFS('[4]BD Unidades'!$BE$3:$BE$1424,'[4]BD Unidades'!$A$3:$A$1424,$A73)</f>
        <v>1</v>
      </c>
      <c r="AU73" s="29">
        <f t="shared" si="6"/>
        <v>0.92488849991557776</v>
      </c>
      <c r="AV73" s="30">
        <f t="shared" si="7"/>
        <v>1.4999999999999999E-2</v>
      </c>
      <c r="AW73" s="25">
        <f>IFERROR(SUMIFS('[4]BD Unidades'!$BI$3:$BI$1424,'[4]BD Unidades'!$A$3:$A$1424,$A73),"-")</f>
        <v>0</v>
      </c>
      <c r="AX73" s="25">
        <f>IFERROR(SUMIFS('[4]BD Unidades'!$BJ$3:$BJ$1424,'[4]BD Unidades'!$A$3:$A$1424,$A73),"-")</f>
        <v>0</v>
      </c>
    </row>
    <row r="74" spans="1:50" ht="14.4" x14ac:dyDescent="0.3">
      <c r="A74" s="7">
        <v>15</v>
      </c>
      <c r="B74" s="7" t="s">
        <v>4963</v>
      </c>
      <c r="D74" s="8" t="s">
        <v>4964</v>
      </c>
      <c r="E74" s="19" t="s">
        <v>4965</v>
      </c>
      <c r="F74" s="19" t="s">
        <v>4965</v>
      </c>
      <c r="G74" s="19" t="s">
        <v>4966</v>
      </c>
      <c r="H74" s="19">
        <v>3</v>
      </c>
      <c r="I74" s="19">
        <v>2024</v>
      </c>
      <c r="J74" s="19" t="s">
        <v>66</v>
      </c>
      <c r="K74" s="19" t="s">
        <v>177</v>
      </c>
      <c r="L74" s="19" t="s">
        <v>213</v>
      </c>
      <c r="M74" s="19" t="s">
        <v>164</v>
      </c>
      <c r="N74" s="19" t="s">
        <v>2819</v>
      </c>
      <c r="O74" s="19" t="s">
        <v>3521</v>
      </c>
      <c r="P74" s="19" t="s">
        <v>51</v>
      </c>
      <c r="Q74" s="9" t="s">
        <v>726</v>
      </c>
      <c r="R74" s="20">
        <v>5.12</v>
      </c>
      <c r="S74" s="20">
        <v>0.39</v>
      </c>
      <c r="T74" s="20">
        <v>5.0999999999999996</v>
      </c>
      <c r="U74" s="20" t="s">
        <v>397</v>
      </c>
      <c r="V74" s="21">
        <f>_xlfn.XLOOKUP(D74,'[4]Gen. Real'!$A$2:$A$1168,'[4]Gen. Real'!$C$2:$C$1168,"-",0)</f>
        <v>28.480209999999996</v>
      </c>
      <c r="W74" s="22"/>
      <c r="X74" s="22" t="str">
        <f>_xlfn.XLOOKUP(D74,[4]Vertimiento!$J$2:$J$119,[4]Vertimiento!$K$2:$K$119,"-",0)</f>
        <v>-</v>
      </c>
      <c r="Y74" s="23" t="str">
        <f t="shared" si="4"/>
        <v>-</v>
      </c>
      <c r="Z74" s="19" t="str">
        <f>_xlfn.XLOOKUP(D74,[4]Cmg!$I$4:$I$99,[4]Cmg!$M$4:$M$99,"----",0,1)</f>
        <v>----</v>
      </c>
      <c r="AA74" s="19" t="str">
        <f>_xlfn.XLOOKUP(D74,[4]Cmg!$A$4:$A$101,[4]Cmg!$B$4:$B$101,"----",0,1)</f>
        <v>----</v>
      </c>
      <c r="AB74" s="19" t="str">
        <f>_xlfn.XLOOKUP(D74,[4]Cmg!$E$4:$E$101,[4]Cmg!$F$4:$F$101,"----",0,1)</f>
        <v>----</v>
      </c>
      <c r="AC74" s="19" t="str">
        <f>_xlfn.XLOOKUP(D74,[4]Cmg!$O$4:$O$101,[4]Cmg!$P$4:$P$101,"----",0,1)</f>
        <v>----</v>
      </c>
      <c r="AD74" s="24" t="str">
        <f>_xlfn.XLOOKUP(D74,[4]Cmg!$S$4:$S$101,[4]Cmg!$U$4:$U$101,"----",0,1)</f>
        <v>----</v>
      </c>
      <c r="AG74" s="25">
        <f>IFERROR(SUMIFS('[4]BD Unidades'!$AH:$AH,'[4]BD Unidades'!$A:$A,'BD Centrales 2024'!$A74),"-")</f>
        <v>4.9022603270999996</v>
      </c>
      <c r="AH74" s="25">
        <f>SUMIFS('[4]BD Unidades'!$AJ$3:$AJ$1424,'[4]BD Unidades'!$A$3:$A$1424,$A74)</f>
        <v>8427.3681640625018</v>
      </c>
      <c r="AI74" s="25">
        <f>SUMIFS('[4]BD Unidades'!$AL$3:$AL$1424,'[4]BD Unidades'!$A$3:$A$1424,$A74)</f>
        <v>0</v>
      </c>
      <c r="AJ74" s="26">
        <f t="shared" si="5"/>
        <v>0</v>
      </c>
      <c r="AK74" s="27">
        <f>IFERROR(SUMIFS('[4]BD Unidades'!$AO$3:$AO$1424,'[4]BD Unidades'!$A$3:$A$1424,$A74),"-")</f>
        <v>0</v>
      </c>
      <c r="AL74" s="27">
        <f>IFERROR(SUMIFS('[4]BD Unidades'!$AQ$3:$AQ$1424,'[4]BD Unidades'!$A$3:$A$1424,$A74),"-")</f>
        <v>0</v>
      </c>
      <c r="AM74" s="27">
        <f>IFERROR(SUMIFS('[4]BD Unidades'!$AS$3:$AS$1424,'[4]BD Unidades'!$A$3:$A$1424,$A74),"-")</f>
        <v>0</v>
      </c>
      <c r="AN74" s="27">
        <f>IFERROR(SUMIFS('[4]BD Unidades'!$AU$3:$AU$1424,'[4]BD Unidades'!$A$3:$A$1424,$A74),"-")</f>
        <v>0</v>
      </c>
      <c r="AO74" s="27">
        <f>IFERROR(SUMIFS('[4]BD Unidades'!$AW$3:$AW$1424,'[4]BD Unidades'!$A$3:$A$1424,$A74),"-")</f>
        <v>0</v>
      </c>
      <c r="AP74" s="27">
        <f>IFERROR(SUMIFS('[4]BD Unidades'!$AY$3:$AY$1424,'[4]BD Unidades'!$A$3:$A$1424,$A74),"-")</f>
        <v>0</v>
      </c>
      <c r="AQ74" s="25">
        <f>IFERROR(SUMIFS('[4]BD Unidades'!$AZ$3:$AZ$1424,'[4]BD Unidades'!$A$3:$A$1424,$A74),"-")</f>
        <v>3.7823621662752105</v>
      </c>
      <c r="AR74" s="25">
        <f>IFERROR(SUMIFS('[4]BD Unidades'!$BA$3:$BA$1424,'[4]BD Unidades'!$A$3:$A$1424,$A74),"-")</f>
        <v>5.0999999999999996</v>
      </c>
      <c r="AS74" s="28">
        <f>SUMIFS('[4]BD Unidades'!$BC$3:$BC$1424,'[4]BD Unidades'!$A$3:$A$1424,$A74)</f>
        <v>5.1935381568627176E-2</v>
      </c>
      <c r="AT74" s="28">
        <f>SUMIFS('[4]BD Unidades'!$BE$3:$BE$1424,'[4]BD Unidades'!$A$3:$A$1424,$A74)</f>
        <v>0.99609374999999989</v>
      </c>
      <c r="AU74" s="29">
        <f t="shared" si="6"/>
        <v>0.94436124101562513</v>
      </c>
      <c r="AV74" s="30">
        <f t="shared" si="7"/>
        <v>3.9000000000000003E-3</v>
      </c>
      <c r="AW74" s="25">
        <f>IFERROR(SUMIFS('[4]BD Unidades'!$BI$3:$BI$1424,'[4]BD Unidades'!$A$3:$A$1424,$A74),"-")</f>
        <v>3.5672276301987806</v>
      </c>
      <c r="AX74" s="25">
        <f>IFERROR(SUMIFS('[4]BD Unidades'!$BJ$3:$BJ$1424,'[4]BD Unidades'!$A$3:$A$1424,$A74),"-")</f>
        <v>2.2924536993014373</v>
      </c>
    </row>
    <row r="75" spans="1:50" ht="14.4" x14ac:dyDescent="0.3">
      <c r="A75" s="7">
        <v>16</v>
      </c>
      <c r="B75" s="7" t="s">
        <v>4968</v>
      </c>
      <c r="D75" s="8" t="s">
        <v>4969</v>
      </c>
      <c r="E75" s="19" t="s">
        <v>4965</v>
      </c>
      <c r="F75" s="19" t="s">
        <v>4965</v>
      </c>
      <c r="G75" s="19" t="s">
        <v>4970</v>
      </c>
      <c r="H75" s="19">
        <v>1</v>
      </c>
      <c r="I75" s="19">
        <v>2024</v>
      </c>
      <c r="J75" s="19" t="s">
        <v>66</v>
      </c>
      <c r="K75" s="19" t="s">
        <v>177</v>
      </c>
      <c r="L75" s="19" t="s">
        <v>213</v>
      </c>
      <c r="M75" s="19" t="s">
        <v>164</v>
      </c>
      <c r="N75" s="19" t="s">
        <v>165</v>
      </c>
      <c r="O75" s="19" t="s">
        <v>4972</v>
      </c>
      <c r="P75" s="19" t="s">
        <v>51</v>
      </c>
      <c r="Q75" s="9" t="s">
        <v>622</v>
      </c>
      <c r="R75" s="20">
        <v>5.5</v>
      </c>
      <c r="S75" s="20">
        <v>0.5</v>
      </c>
      <c r="T75" s="20">
        <v>5.4725000000000001</v>
      </c>
      <c r="U75" s="20" t="s">
        <v>397</v>
      </c>
      <c r="V75" s="21">
        <f>_xlfn.XLOOKUP(D75,'[4]Gen. Real'!$A$2:$A$1168,'[4]Gen. Real'!$C$2:$C$1168,"-",0)</f>
        <v>38.358940000000011</v>
      </c>
      <c r="W75" s="22"/>
      <c r="X75" s="22" t="str">
        <f>_xlfn.XLOOKUP(D75,[4]Vertimiento!$J$2:$J$119,[4]Vertimiento!$K$2:$K$119,"-",0)</f>
        <v>-</v>
      </c>
      <c r="Y75" s="23" t="str">
        <f t="shared" si="4"/>
        <v>-</v>
      </c>
      <c r="Z75" s="19" t="str">
        <f>_xlfn.XLOOKUP(D75,[4]Cmg!$I$4:$I$99,[4]Cmg!$M$4:$M$99,"----",0,1)</f>
        <v>----</v>
      </c>
      <c r="AA75" s="19" t="str">
        <f>_xlfn.XLOOKUP(D75,[4]Cmg!$A$4:$A$101,[4]Cmg!$B$4:$B$101,"----",0,1)</f>
        <v>----</v>
      </c>
      <c r="AB75" s="19" t="str">
        <f>_xlfn.XLOOKUP(D75,[4]Cmg!$E$4:$E$101,[4]Cmg!$F$4:$F$101,"----",0,1)</f>
        <v>----</v>
      </c>
      <c r="AC75" s="19" t="str">
        <f>_xlfn.XLOOKUP(D75,[4]Cmg!$O$4:$O$101,[4]Cmg!$P$4:$P$101,"----",0,1)</f>
        <v>----</v>
      </c>
      <c r="AD75" s="24" t="str">
        <f>_xlfn.XLOOKUP(D75,[4]Cmg!$S$4:$S$101,[4]Cmg!$U$4:$U$101,"----",0,1)</f>
        <v>----</v>
      </c>
      <c r="AG75" s="25">
        <f>IFERROR(SUMIFS('[4]BD Unidades'!$AH:$AH,'[4]BD Unidades'!$A:$A,'BD Centrales 2024'!$A75),"-")</f>
        <v>5.5</v>
      </c>
      <c r="AH75" s="25">
        <f>SUMIFS('[4]BD Unidades'!$AJ$3:$AJ$1424,'[4]BD Unidades'!$A$3:$A$1424,$A75)</f>
        <v>8298.5666666666693</v>
      </c>
      <c r="AI75" s="25">
        <f>SUMIFS('[4]BD Unidades'!$AL$3:$AL$1424,'[4]BD Unidades'!$A$3:$A$1424,$A75)</f>
        <v>0</v>
      </c>
      <c r="AJ75" s="26">
        <f t="shared" si="5"/>
        <v>0</v>
      </c>
      <c r="AK75" s="27">
        <f>IFERROR(SUMIFS('[4]BD Unidades'!$AO$3:$AO$1424,'[4]BD Unidades'!$A$3:$A$1424,$A75),"-")</f>
        <v>0</v>
      </c>
      <c r="AL75" s="27">
        <f>IFERROR(SUMIFS('[4]BD Unidades'!$AQ$3:$AQ$1424,'[4]BD Unidades'!$A$3:$A$1424,$A75),"-")</f>
        <v>0</v>
      </c>
      <c r="AM75" s="27">
        <f>IFERROR(SUMIFS('[4]BD Unidades'!$AS$3:$AS$1424,'[4]BD Unidades'!$A$3:$A$1424,$A75),"-")</f>
        <v>0</v>
      </c>
      <c r="AN75" s="27">
        <f>IFERROR(SUMIFS('[4]BD Unidades'!$AU$3:$AU$1424,'[4]BD Unidades'!$A$3:$A$1424,$A75),"-")</f>
        <v>0</v>
      </c>
      <c r="AO75" s="27">
        <f>IFERROR(SUMIFS('[4]BD Unidades'!$AW$3:$AW$1424,'[4]BD Unidades'!$A$3:$A$1424,$A75),"-")</f>
        <v>0</v>
      </c>
      <c r="AP75" s="27">
        <f>IFERROR(SUMIFS('[4]BD Unidades'!$AY$3:$AY$1424,'[4]BD Unidades'!$A$3:$A$1424,$A75),"-")</f>
        <v>0</v>
      </c>
      <c r="AQ75" s="25">
        <f>IFERROR(SUMIFS('[4]BD Unidades'!$AZ$3:$AZ$1424,'[4]BD Unidades'!$A$3:$A$1424,$A75),"-")</f>
        <v>4.2376949200036691</v>
      </c>
      <c r="AR75" s="25">
        <f>IFERROR(SUMIFS('[4]BD Unidades'!$BA$3:$BA$1424,'[4]BD Unidades'!$A$3:$A$1424,$A75),"-")</f>
        <v>5.5</v>
      </c>
      <c r="AS75" s="28">
        <f>SUMIFS('[4]BD Unidades'!$BC$3:$BC$1424,'[4]BD Unidades'!$A$3:$A$1424,$A75)</f>
        <v>4.4770594495501803E-2</v>
      </c>
      <c r="AT75" s="28">
        <f>SUMIFS('[4]BD Unidades'!$BE$3:$BE$1424,'[4]BD Unidades'!$A$3:$A$1424,$A75)</f>
        <v>1</v>
      </c>
      <c r="AU75" s="29">
        <f t="shared" si="6"/>
        <v>0.9552294055044982</v>
      </c>
      <c r="AV75" s="30">
        <f t="shared" si="7"/>
        <v>5.0000000000000001E-3</v>
      </c>
      <c r="AW75" s="25">
        <f>IFERROR(SUMIFS('[4]BD Unidades'!$BI$3:$BI$1424,'[4]BD Unidades'!$A$3:$A$1424,$A75),"-")</f>
        <v>4.0277309451488161</v>
      </c>
      <c r="AX75" s="25">
        <f>IFERROR(SUMIFS('[4]BD Unidades'!$BJ$3:$BJ$1424,'[4]BD Unidades'!$A$3:$A$1424,$A75),"-")</f>
        <v>2.5883929096172524</v>
      </c>
    </row>
    <row r="76" spans="1:50" ht="14.4" x14ac:dyDescent="0.3">
      <c r="A76" s="7">
        <v>17</v>
      </c>
      <c r="B76" s="7" t="s">
        <v>4570</v>
      </c>
      <c r="D76" s="8" t="s">
        <v>4571</v>
      </c>
      <c r="E76" s="19" t="s">
        <v>4572</v>
      </c>
      <c r="F76" s="19" t="s">
        <v>4572</v>
      </c>
      <c r="G76" s="19" t="s">
        <v>4573</v>
      </c>
      <c r="H76" s="19">
        <v>5</v>
      </c>
      <c r="I76" s="19">
        <v>2024</v>
      </c>
      <c r="J76" s="19" t="s">
        <v>66</v>
      </c>
      <c r="K76" s="19" t="s">
        <v>177</v>
      </c>
      <c r="L76" s="19" t="s">
        <v>213</v>
      </c>
      <c r="M76" s="19" t="s">
        <v>164</v>
      </c>
      <c r="N76" s="19" t="s">
        <v>2819</v>
      </c>
      <c r="O76" s="19" t="s">
        <v>3521</v>
      </c>
      <c r="P76" s="19" t="s">
        <v>51</v>
      </c>
      <c r="Q76" s="9" t="s">
        <v>4574</v>
      </c>
      <c r="R76" s="20">
        <v>3.1</v>
      </c>
      <c r="S76" s="20">
        <v>1.5</v>
      </c>
      <c r="T76" s="20">
        <v>3.0535000000000001</v>
      </c>
      <c r="U76" s="20" t="s">
        <v>397</v>
      </c>
      <c r="V76" s="21">
        <f>_xlfn.XLOOKUP(D76,'[4]Gen. Real'!$A$2:$A$1168,'[4]Gen. Real'!$C$2:$C$1168,"-",0)</f>
        <v>12.353499999999997</v>
      </c>
      <c r="W76" s="22"/>
      <c r="X76" s="22" t="str">
        <f>_xlfn.XLOOKUP(D76,[4]Vertimiento!$J$2:$J$119,[4]Vertimiento!$K$2:$K$119,"-",0)</f>
        <v>-</v>
      </c>
      <c r="Y76" s="23" t="str">
        <f t="shared" si="4"/>
        <v>-</v>
      </c>
      <c r="Z76" s="19" t="str">
        <f>_xlfn.XLOOKUP(D76,[4]Cmg!$I$4:$I$99,[4]Cmg!$M$4:$M$99,"----",0,1)</f>
        <v>----</v>
      </c>
      <c r="AA76" s="19" t="str">
        <f>_xlfn.XLOOKUP(D76,[4]Cmg!$A$4:$A$101,[4]Cmg!$B$4:$B$101,"----",0,1)</f>
        <v>----</v>
      </c>
      <c r="AB76" s="19" t="str">
        <f>_xlfn.XLOOKUP(D76,[4]Cmg!$E$4:$E$101,[4]Cmg!$F$4:$F$101,"----",0,1)</f>
        <v>----</v>
      </c>
      <c r="AC76" s="19" t="str">
        <f>_xlfn.XLOOKUP(D76,[4]Cmg!$O$4:$O$101,[4]Cmg!$P$4:$P$101,"----",0,1)</f>
        <v>----</v>
      </c>
      <c r="AD76" s="24" t="str">
        <f>_xlfn.XLOOKUP(D76,[4]Cmg!$S$4:$S$101,[4]Cmg!$U$4:$U$101,"----",0,1)</f>
        <v>----</v>
      </c>
      <c r="AG76" s="25">
        <f>IFERROR(SUMIFS('[4]BD Unidades'!$AH:$AH,'[4]BD Unidades'!$A:$A,'BD Centrales 2024'!$A76),"-")</f>
        <v>3.1</v>
      </c>
      <c r="AH76" s="25">
        <f>SUMIFS('[4]BD Unidades'!$AJ$3:$AJ$1424,'[4]BD Unidades'!$A$3:$A$1424,$A76)</f>
        <v>8662.25</v>
      </c>
      <c r="AI76" s="25">
        <f>SUMIFS('[4]BD Unidades'!$AL$3:$AL$1424,'[4]BD Unidades'!$A$3:$A$1424,$A76)</f>
        <v>105.083333333333</v>
      </c>
      <c r="AJ76" s="26">
        <f t="shared" si="5"/>
        <v>1.1985780549007645E-2</v>
      </c>
      <c r="AK76" s="27">
        <f>IFERROR(SUMIFS('[4]BD Unidades'!$AO$3:$AO$1424,'[4]BD Unidades'!$A$3:$A$1424,$A76),"-")</f>
        <v>0</v>
      </c>
      <c r="AL76" s="27">
        <f>IFERROR(SUMIFS('[4]BD Unidades'!$AQ$3:$AQ$1424,'[4]BD Unidades'!$A$3:$A$1424,$A76),"-")</f>
        <v>0</v>
      </c>
      <c r="AM76" s="27">
        <f>IFERROR(SUMIFS('[4]BD Unidades'!$AS$3:$AS$1424,'[4]BD Unidades'!$A$3:$A$1424,$A76),"-")</f>
        <v>0</v>
      </c>
      <c r="AN76" s="27">
        <f>IFERROR(SUMIFS('[4]BD Unidades'!$AU$3:$AU$1424,'[4]BD Unidades'!$A$3:$A$1424,$A76),"-")</f>
        <v>0</v>
      </c>
      <c r="AO76" s="27">
        <f>IFERROR(SUMIFS('[4]BD Unidades'!$AW$3:$AW$1424,'[4]BD Unidades'!$A$3:$A$1424,$A76),"-")</f>
        <v>0</v>
      </c>
      <c r="AP76" s="27">
        <f>IFERROR(SUMIFS('[4]BD Unidades'!$AY$3:$AY$1424,'[4]BD Unidades'!$A$3:$A$1424,$A76),"-")</f>
        <v>0</v>
      </c>
      <c r="AQ76" s="25">
        <f>IFERROR(SUMIFS('[4]BD Unidades'!$AZ$3:$AZ$1424,'[4]BD Unidades'!$A$3:$A$1424,$A76),"-")</f>
        <v>1.6639273080691193</v>
      </c>
      <c r="AR76" s="25">
        <f>IFERROR(SUMIFS('[4]BD Unidades'!$BA$3:$BA$1424,'[4]BD Unidades'!$A$3:$A$1424,$A76),"-")</f>
        <v>3.0631988527488399</v>
      </c>
      <c r="AS76" s="28">
        <f>SUMIFS('[4]BD Unidades'!$BC$3:$BC$1424,'[4]BD Unidades'!$A$3:$A$1424,$A76)</f>
        <v>6.9021931376017E-3</v>
      </c>
      <c r="AT76" s="28">
        <f>SUMIFS('[4]BD Unidades'!$BE$3:$BE$1424,'[4]BD Unidades'!$A$3:$A$1424,$A76)</f>
        <v>0.99817850637522787</v>
      </c>
      <c r="AU76" s="29">
        <f t="shared" si="6"/>
        <v>0.99128888553842331</v>
      </c>
      <c r="AV76" s="30">
        <f t="shared" si="7"/>
        <v>1.4999999999999999E-2</v>
      </c>
      <c r="AW76" s="25">
        <f>IFERROR(SUMIFS('[4]BD Unidades'!$BI$3:$BI$1424,'[4]BD Unidades'!$A$3:$A$1424,$A76),"-")</f>
        <v>1.6246911571302918</v>
      </c>
      <c r="AX76" s="25">
        <f>IFERROR(SUMIFS('[4]BD Unidades'!$BJ$3:$BJ$1424,'[4]BD Unidades'!$A$3:$A$1424,$A76),"-")</f>
        <v>1.0440963233899723</v>
      </c>
    </row>
    <row r="77" spans="1:50" ht="14.4" x14ac:dyDescent="0.3">
      <c r="A77" s="7">
        <v>20</v>
      </c>
      <c r="B77" s="7" t="s">
        <v>4476</v>
      </c>
      <c r="D77" s="8" t="s">
        <v>4477</v>
      </c>
      <c r="E77" s="19" t="s">
        <v>4478</v>
      </c>
      <c r="F77" s="19" t="s">
        <v>4479</v>
      </c>
      <c r="G77" s="19" t="s">
        <v>4480</v>
      </c>
      <c r="H77" s="19">
        <v>1</v>
      </c>
      <c r="I77" s="19">
        <v>2024</v>
      </c>
      <c r="J77" s="19" t="s">
        <v>66</v>
      </c>
      <c r="K77" s="19" t="s">
        <v>177</v>
      </c>
      <c r="L77" s="19" t="s">
        <v>213</v>
      </c>
      <c r="M77" s="19" t="s">
        <v>229</v>
      </c>
      <c r="N77" s="19" t="s">
        <v>230</v>
      </c>
      <c r="O77" s="19" t="s">
        <v>4481</v>
      </c>
      <c r="P77" s="19" t="s">
        <v>51</v>
      </c>
      <c r="Q77" s="9" t="s">
        <v>4482</v>
      </c>
      <c r="R77" s="20">
        <v>0.25</v>
      </c>
      <c r="S77" s="20">
        <v>0.25</v>
      </c>
      <c r="T77" s="20">
        <v>0.24940000000000001</v>
      </c>
      <c r="U77" s="20" t="s">
        <v>397</v>
      </c>
      <c r="V77" s="21">
        <f>_xlfn.XLOOKUP(D77,'[4]Gen. Real'!$A$2:$A$1168,'[4]Gen. Real'!$C$2:$C$1168,"-",0)</f>
        <v>1.0492999999999997</v>
      </c>
      <c r="W77" s="22"/>
      <c r="X77" s="22" t="str">
        <f>_xlfn.XLOOKUP(D77,[4]Vertimiento!$J$2:$J$119,[4]Vertimiento!$K$2:$K$119,"-",0)</f>
        <v>-</v>
      </c>
      <c r="Y77" s="23" t="str">
        <f t="shared" si="4"/>
        <v>-</v>
      </c>
      <c r="Z77" s="19" t="str">
        <f>_xlfn.XLOOKUP(D77,[4]Cmg!$I$4:$I$99,[4]Cmg!$M$4:$M$99,"----",0,1)</f>
        <v>----</v>
      </c>
      <c r="AA77" s="19" t="str">
        <f>_xlfn.XLOOKUP(D77,[4]Cmg!$A$4:$A$101,[4]Cmg!$B$4:$B$101,"----",0,1)</f>
        <v>----</v>
      </c>
      <c r="AB77" s="19" t="str">
        <f>_xlfn.XLOOKUP(D77,[4]Cmg!$E$4:$E$101,[4]Cmg!$F$4:$F$101,"----",0,1)</f>
        <v>----</v>
      </c>
      <c r="AC77" s="19" t="str">
        <f>_xlfn.XLOOKUP(D77,[4]Cmg!$O$4:$O$101,[4]Cmg!$P$4:$P$101,"----",0,1)</f>
        <v>----</v>
      </c>
      <c r="AD77" s="24" t="str">
        <f>_xlfn.XLOOKUP(D77,[4]Cmg!$S$4:$S$101,[4]Cmg!$U$4:$U$101,"----",0,1)</f>
        <v>----</v>
      </c>
      <c r="AG77" s="25">
        <f>IFERROR(SUMIFS('[4]BD Unidades'!$AH:$AH,'[4]BD Unidades'!$A:$A,'BD Centrales 2024'!$A77),"-")</f>
        <v>0.25</v>
      </c>
      <c r="AH77" s="25">
        <f>SUMIFS('[4]BD Unidades'!$AJ$3:$AJ$1424,'[4]BD Unidades'!$A$3:$A$1424,$A77)</f>
        <v>8104.25</v>
      </c>
      <c r="AI77" s="25">
        <f>SUMIFS('[4]BD Unidades'!$AL$3:$AL$1424,'[4]BD Unidades'!$A$3:$A$1424,$A77)</f>
        <v>522.5</v>
      </c>
      <c r="AJ77" s="26">
        <f t="shared" si="5"/>
        <v>6.0567421102964619E-2</v>
      </c>
      <c r="AK77" s="27">
        <f>IFERROR(SUMIFS('[4]BD Unidades'!$AO$3:$AO$1424,'[4]BD Unidades'!$A$3:$A$1424,$A77),"-")</f>
        <v>0</v>
      </c>
      <c r="AL77" s="27">
        <f>IFERROR(SUMIFS('[4]BD Unidades'!$AQ$3:$AQ$1424,'[4]BD Unidades'!$A$3:$A$1424,$A77),"-")</f>
        <v>0</v>
      </c>
      <c r="AM77" s="27">
        <f>IFERROR(SUMIFS('[4]BD Unidades'!$AS$3:$AS$1424,'[4]BD Unidades'!$A$3:$A$1424,$A77),"-")</f>
        <v>0</v>
      </c>
      <c r="AN77" s="27">
        <f>IFERROR(SUMIFS('[4]BD Unidades'!$AU$3:$AU$1424,'[4]BD Unidades'!$A$3:$A$1424,$A77),"-")</f>
        <v>0</v>
      </c>
      <c r="AO77" s="27">
        <f>IFERROR(SUMIFS('[4]BD Unidades'!$AW$3:$AW$1424,'[4]BD Unidades'!$A$3:$A$1424,$A77),"-")</f>
        <v>0</v>
      </c>
      <c r="AP77" s="27">
        <f>IFERROR(SUMIFS('[4]BD Unidades'!$AY$3:$AY$1424,'[4]BD Unidades'!$A$3:$A$1424,$A77),"-")</f>
        <v>0</v>
      </c>
      <c r="AQ77" s="25">
        <f>IFERROR(SUMIFS('[4]BD Unidades'!$AZ$3:$AZ$1424,'[4]BD Unidades'!$A$3:$A$1424,$A77),"-")</f>
        <v>0.24099999999999983</v>
      </c>
      <c r="AR77" s="25">
        <f>IFERROR(SUMIFS('[4]BD Unidades'!$BA$3:$BA$1424,'[4]BD Unidades'!$A$3:$A$1424,$A77),"-")</f>
        <v>0.24353522473701</v>
      </c>
      <c r="AS77" s="28">
        <f>SUMIFS('[4]BD Unidades'!$BC$3:$BC$1424,'[4]BD Unidades'!$A$3:$A$1424,$A77)</f>
        <v>1.0855227064919201E-2</v>
      </c>
      <c r="AT77" s="28">
        <f>SUMIFS('[4]BD Unidades'!$BE$3:$BE$1424,'[4]BD Unidades'!$A$3:$A$1424,$A77)</f>
        <v>1</v>
      </c>
      <c r="AU77" s="29">
        <f t="shared" si="6"/>
        <v>0.98914477293508085</v>
      </c>
      <c r="AV77" s="30">
        <f t="shared" si="7"/>
        <v>2.5000000000000001E-3</v>
      </c>
      <c r="AW77" s="25">
        <f>IFERROR(SUMIFS('[4]BD Unidades'!$BI$3:$BI$1424,'[4]BD Unidades'!$A$3:$A$1424,$A77),"-")</f>
        <v>0.2377879305516607</v>
      </c>
      <c r="AX77" s="25">
        <f>IFERROR(SUMIFS('[4]BD Unidades'!$BJ$3:$BJ$1424,'[4]BD Unidades'!$A$3:$A$1424,$A77),"-")</f>
        <v>0.15281273794462386</v>
      </c>
    </row>
    <row r="78" spans="1:50" ht="14.4" x14ac:dyDescent="0.3">
      <c r="A78" s="7">
        <v>21</v>
      </c>
      <c r="B78" s="7" t="s">
        <v>4642</v>
      </c>
      <c r="D78" s="8" t="s">
        <v>4643</v>
      </c>
      <c r="E78" s="19" t="s">
        <v>4644</v>
      </c>
      <c r="F78" s="19" t="s">
        <v>4644</v>
      </c>
      <c r="G78" s="19" t="s">
        <v>4645</v>
      </c>
      <c r="H78" s="19">
        <v>1</v>
      </c>
      <c r="I78" s="19">
        <v>2024</v>
      </c>
      <c r="J78" s="19" t="s">
        <v>66</v>
      </c>
      <c r="K78" s="19" t="s">
        <v>177</v>
      </c>
      <c r="L78" s="19" t="s">
        <v>213</v>
      </c>
      <c r="M78" s="19" t="s">
        <v>229</v>
      </c>
      <c r="N78" s="19" t="s">
        <v>230</v>
      </c>
      <c r="O78" s="19" t="s">
        <v>231</v>
      </c>
      <c r="P78" s="19" t="s">
        <v>51</v>
      </c>
      <c r="Q78" s="9" t="s">
        <v>324</v>
      </c>
      <c r="R78" s="20">
        <v>4.8499999999999996</v>
      </c>
      <c r="S78" s="20">
        <v>0</v>
      </c>
      <c r="T78" s="20">
        <v>4.8499999999999996</v>
      </c>
      <c r="U78" s="20" t="s">
        <v>397</v>
      </c>
      <c r="V78" s="21">
        <f>_xlfn.XLOOKUP(D78,'[4]Gen. Real'!$A$2:$A$1168,'[4]Gen. Real'!$C$2:$C$1168,"-",0)</f>
        <v>12.405110000000008</v>
      </c>
      <c r="W78" s="22"/>
      <c r="X78" s="22" t="str">
        <f>_xlfn.XLOOKUP(D78,[4]Vertimiento!$J$2:$J$119,[4]Vertimiento!$K$2:$K$119,"-",0)</f>
        <v>-</v>
      </c>
      <c r="Y78" s="23" t="str">
        <f t="shared" si="4"/>
        <v>-</v>
      </c>
      <c r="Z78" s="19" t="str">
        <f>_xlfn.XLOOKUP(D78,[4]Cmg!$I$4:$I$99,[4]Cmg!$M$4:$M$99,"----",0,1)</f>
        <v>----</v>
      </c>
      <c r="AA78" s="19" t="str">
        <f>_xlfn.XLOOKUP(D78,[4]Cmg!$A$4:$A$101,[4]Cmg!$B$4:$B$101,"----",0,1)</f>
        <v>----</v>
      </c>
      <c r="AB78" s="19" t="str">
        <f>_xlfn.XLOOKUP(D78,[4]Cmg!$E$4:$E$101,[4]Cmg!$F$4:$F$101,"----",0,1)</f>
        <v>----</v>
      </c>
      <c r="AC78" s="19" t="str">
        <f>_xlfn.XLOOKUP(D78,[4]Cmg!$O$4:$O$101,[4]Cmg!$P$4:$P$101,"----",0,1)</f>
        <v>----</v>
      </c>
      <c r="AD78" s="24" t="str">
        <f>_xlfn.XLOOKUP(D78,[4]Cmg!$S$4:$S$101,[4]Cmg!$U$4:$U$101,"----",0,1)</f>
        <v>----</v>
      </c>
      <c r="AG78" s="25">
        <f>IFERROR(SUMIFS('[4]BD Unidades'!$AH:$AH,'[4]BD Unidades'!$A:$A,'BD Centrales 2024'!$A78),"-")</f>
        <v>4.8499999999999996</v>
      </c>
      <c r="AH78" s="25">
        <f>SUMIFS('[4]BD Unidades'!$AJ$3:$AJ$1424,'[4]BD Unidades'!$A$3:$A$1424,$A78)</f>
        <v>4127.45</v>
      </c>
      <c r="AI78" s="25">
        <f>SUMIFS('[4]BD Unidades'!$AL$3:$AL$1424,'[4]BD Unidades'!$A$3:$A$1424,$A78)</f>
        <v>0</v>
      </c>
      <c r="AJ78" s="26">
        <f t="shared" si="5"/>
        <v>0</v>
      </c>
      <c r="AK78" s="27">
        <f>IFERROR(SUMIFS('[4]BD Unidades'!$AO$3:$AO$1424,'[4]BD Unidades'!$A$3:$A$1424,$A78),"-")</f>
        <v>0</v>
      </c>
      <c r="AL78" s="27">
        <f>IFERROR(SUMIFS('[4]BD Unidades'!$AQ$3:$AQ$1424,'[4]BD Unidades'!$A$3:$A$1424,$A78),"-")</f>
        <v>0</v>
      </c>
      <c r="AM78" s="27">
        <f>IFERROR(SUMIFS('[4]BD Unidades'!$AS$3:$AS$1424,'[4]BD Unidades'!$A$3:$A$1424,$A78),"-")</f>
        <v>0</v>
      </c>
      <c r="AN78" s="27">
        <f>IFERROR(SUMIFS('[4]BD Unidades'!$AU$3:$AU$1424,'[4]BD Unidades'!$A$3:$A$1424,$A78),"-")</f>
        <v>0</v>
      </c>
      <c r="AO78" s="27">
        <f>IFERROR(SUMIFS('[4]BD Unidades'!$AW$3:$AW$1424,'[4]BD Unidades'!$A$3:$A$1424,$A78),"-")</f>
        <v>0</v>
      </c>
      <c r="AP78" s="27">
        <f>IFERROR(SUMIFS('[4]BD Unidades'!$AY$3:$AY$1424,'[4]BD Unidades'!$A$3:$A$1424,$A78),"-")</f>
        <v>0</v>
      </c>
      <c r="AQ78" s="25">
        <f>IFERROR(SUMIFS('[4]BD Unidades'!$AZ$3:$AZ$1424,'[4]BD Unidades'!$A$3:$A$1424,$A78),"-")</f>
        <v>3.5837921153999952</v>
      </c>
      <c r="AR78" s="25">
        <f>IFERROR(SUMIFS('[4]BD Unidades'!$BA$3:$BA$1424,'[4]BD Unidades'!$A$3:$A$1424,$A78),"-")</f>
        <v>4.8499999999999996</v>
      </c>
      <c r="AS78" s="28">
        <f>SUMIFS('[4]BD Unidades'!$BC$3:$BC$1424,'[4]BD Unidades'!$A$3:$A$1424,$A78)</f>
        <v>3.8650640798125302E-2</v>
      </c>
      <c r="AT78" s="28">
        <f>SUMIFS('[4]BD Unidades'!$BE$3:$BE$1424,'[4]BD Unidades'!$A$3:$A$1424,$A78)</f>
        <v>0.99929417122040098</v>
      </c>
      <c r="AU78" s="29">
        <f t="shared" si="6"/>
        <v>0.96067081115690089</v>
      </c>
      <c r="AV78" s="30">
        <f t="shared" si="7"/>
        <v>0</v>
      </c>
      <c r="AW78" s="25">
        <f>IFERROR(SUMIFS('[4]BD Unidades'!$BI$3:$BI$1424,'[4]BD Unidades'!$A$3:$A$1424,$A78),"-")</f>
        <v>2.1917561844123803</v>
      </c>
      <c r="AX78" s="25">
        <f>IFERROR(SUMIFS('[4]BD Unidades'!$BJ$3:$BJ$1424,'[4]BD Unidades'!$A$3:$A$1424,$A78),"-")</f>
        <v>1.408516667225685</v>
      </c>
    </row>
    <row r="79" spans="1:50" ht="14.4" x14ac:dyDescent="0.3">
      <c r="A79" s="7">
        <v>24</v>
      </c>
      <c r="B79" s="7" t="s">
        <v>4530</v>
      </c>
      <c r="D79" s="8" t="s">
        <v>4531</v>
      </c>
      <c r="E79" s="19" t="s">
        <v>4532</v>
      </c>
      <c r="F79" s="19" t="s">
        <v>4533</v>
      </c>
      <c r="G79" s="19" t="s">
        <v>4534</v>
      </c>
      <c r="H79" s="19">
        <v>1</v>
      </c>
      <c r="I79" s="19">
        <v>2024</v>
      </c>
      <c r="J79" s="19" t="s">
        <v>66</v>
      </c>
      <c r="K79" s="19" t="s">
        <v>177</v>
      </c>
      <c r="L79" s="19" t="s">
        <v>213</v>
      </c>
      <c r="M79" s="19" t="s">
        <v>331</v>
      </c>
      <c r="N79" s="19" t="s">
        <v>332</v>
      </c>
      <c r="O79" s="19" t="s">
        <v>4535</v>
      </c>
      <c r="P79" s="19" t="s">
        <v>51</v>
      </c>
      <c r="Q79" s="9" t="s">
        <v>4536</v>
      </c>
      <c r="R79" s="20">
        <v>0.42</v>
      </c>
      <c r="S79" s="20">
        <v>0.25</v>
      </c>
      <c r="T79" s="20">
        <v>0.41899999999999998</v>
      </c>
      <c r="U79" s="20" t="s">
        <v>397</v>
      </c>
      <c r="V79" s="21">
        <f>_xlfn.XLOOKUP(D79,'[4]Gen. Real'!$A$2:$A$1168,'[4]Gen. Real'!$C$2:$C$1168,"-",0)</f>
        <v>3.4095300000000011</v>
      </c>
      <c r="W79" s="22"/>
      <c r="X79" s="22" t="str">
        <f>_xlfn.XLOOKUP(D79,[4]Vertimiento!$J$2:$J$119,[4]Vertimiento!$K$2:$K$119,"-",0)</f>
        <v>-</v>
      </c>
      <c r="Y79" s="23" t="str">
        <f t="shared" si="4"/>
        <v>-</v>
      </c>
      <c r="Z79" s="19" t="str">
        <f>_xlfn.XLOOKUP(D79,[4]Cmg!$I$4:$I$99,[4]Cmg!$M$4:$M$99,"----",0,1)</f>
        <v>----</v>
      </c>
      <c r="AA79" s="19" t="str">
        <f>_xlfn.XLOOKUP(D79,[4]Cmg!$A$4:$A$101,[4]Cmg!$B$4:$B$101,"----",0,1)</f>
        <v>----</v>
      </c>
      <c r="AB79" s="19" t="str">
        <f>_xlfn.XLOOKUP(D79,[4]Cmg!$E$4:$E$101,[4]Cmg!$F$4:$F$101,"----",0,1)</f>
        <v>----</v>
      </c>
      <c r="AC79" s="19" t="str">
        <f>_xlfn.XLOOKUP(D79,[4]Cmg!$O$4:$O$101,[4]Cmg!$P$4:$P$101,"----",0,1)</f>
        <v>----</v>
      </c>
      <c r="AD79" s="24" t="str">
        <f>_xlfn.XLOOKUP(D79,[4]Cmg!$S$4:$S$101,[4]Cmg!$U$4:$U$101,"----",0,1)</f>
        <v>----</v>
      </c>
      <c r="AG79" s="25">
        <f>IFERROR(SUMIFS('[4]BD Unidades'!$AH:$AH,'[4]BD Unidades'!$A:$A,'BD Centrales 2024'!$A79),"-")</f>
        <v>0.42</v>
      </c>
      <c r="AH79" s="25">
        <f>SUMIFS('[4]BD Unidades'!$AJ$3:$AJ$1424,'[4]BD Unidades'!$A$3:$A$1424,$A79)</f>
        <v>8284.0166666666701</v>
      </c>
      <c r="AI79" s="25">
        <f>SUMIFS('[4]BD Unidades'!$AL$3:$AL$1424,'[4]BD Unidades'!$A$3:$A$1424,$A79)</f>
        <v>1.6666666666666701</v>
      </c>
      <c r="AJ79" s="26">
        <f t="shared" si="5"/>
        <v>2.0115017671043059E-4</v>
      </c>
      <c r="AK79" s="27">
        <f>IFERROR(SUMIFS('[4]BD Unidades'!$AO$3:$AO$1424,'[4]BD Unidades'!$A$3:$A$1424,$A79),"-")</f>
        <v>0</v>
      </c>
      <c r="AL79" s="27">
        <f>IFERROR(SUMIFS('[4]BD Unidades'!$AQ$3:$AQ$1424,'[4]BD Unidades'!$A$3:$A$1424,$A79),"-")</f>
        <v>0</v>
      </c>
      <c r="AM79" s="27">
        <f>IFERROR(SUMIFS('[4]BD Unidades'!$AS$3:$AS$1424,'[4]BD Unidades'!$A$3:$A$1424,$A79),"-")</f>
        <v>0</v>
      </c>
      <c r="AN79" s="27">
        <f>IFERROR(SUMIFS('[4]BD Unidades'!$AU$3:$AU$1424,'[4]BD Unidades'!$A$3:$A$1424,$A79),"-")</f>
        <v>0</v>
      </c>
      <c r="AO79" s="27">
        <f>IFERROR(SUMIFS('[4]BD Unidades'!$AW$3:$AW$1424,'[4]BD Unidades'!$A$3:$A$1424,$A79),"-")</f>
        <v>0</v>
      </c>
      <c r="AP79" s="27">
        <f>IFERROR(SUMIFS('[4]BD Unidades'!$AY$3:$AY$1424,'[4]BD Unidades'!$A$3:$A$1424,$A79),"-")</f>
        <v>0</v>
      </c>
      <c r="AQ79" s="25">
        <f>IFERROR(SUMIFS('[4]BD Unidades'!$AZ$3:$AZ$1424,'[4]BD Unidades'!$A$3:$A$1424,$A79),"-")</f>
        <v>0.33806027187209892</v>
      </c>
      <c r="AR79" s="25">
        <f>IFERROR(SUMIFS('[4]BD Unidades'!$BA$3:$BA$1424,'[4]BD Unidades'!$A$3:$A$1424,$A79),"-")</f>
        <v>0.419915516925782</v>
      </c>
      <c r="AS79" s="28">
        <f>SUMIFS('[4]BD Unidades'!$BC$3:$BC$1424,'[4]BD Unidades'!$A$3:$A$1424,$A79)</f>
        <v>8.1462963007650404E-3</v>
      </c>
      <c r="AT79" s="28">
        <f>SUMIFS('[4]BD Unidades'!$BE$3:$BE$1424,'[4]BD Unidades'!$A$3:$A$1424,$A79)</f>
        <v>1</v>
      </c>
      <c r="AU79" s="29">
        <f t="shared" si="6"/>
        <v>0.99185370369923498</v>
      </c>
      <c r="AV79" s="30">
        <f t="shared" si="7"/>
        <v>2.5000000000000001E-3</v>
      </c>
      <c r="AW79" s="25">
        <f>IFERROR(SUMIFS('[4]BD Unidades'!$BI$3:$BI$1424,'[4]BD Unidades'!$A$3:$A$1424,$A79),"-")</f>
        <v>0.33446806689808684</v>
      </c>
      <c r="AX79" s="25">
        <f>IFERROR(SUMIFS('[4]BD Unidades'!$BJ$3:$BJ$1424,'[4]BD Unidades'!$A$3:$A$1424,$A79),"-")</f>
        <v>0.20240291381881331</v>
      </c>
    </row>
    <row r="80" spans="1:50" ht="14.4" x14ac:dyDescent="0.3">
      <c r="A80" s="7">
        <v>25</v>
      </c>
      <c r="B80" s="7" t="s">
        <v>4662</v>
      </c>
      <c r="D80" s="8" t="s">
        <v>4663</v>
      </c>
      <c r="E80" s="19" t="s">
        <v>4664</v>
      </c>
      <c r="F80" s="19" t="s">
        <v>4664</v>
      </c>
      <c r="G80" s="19" t="s">
        <v>4665</v>
      </c>
      <c r="H80" s="19">
        <v>1</v>
      </c>
      <c r="I80" s="19">
        <v>2024</v>
      </c>
      <c r="J80" s="19" t="s">
        <v>66</v>
      </c>
      <c r="K80" s="19" t="s">
        <v>177</v>
      </c>
      <c r="L80" s="19" t="s">
        <v>213</v>
      </c>
      <c r="M80" s="19" t="s">
        <v>331</v>
      </c>
      <c r="N80" s="19" t="s">
        <v>332</v>
      </c>
      <c r="O80" s="19" t="s">
        <v>333</v>
      </c>
      <c r="P80" s="19" t="s">
        <v>51</v>
      </c>
      <c r="Q80" s="9" t="s">
        <v>4667</v>
      </c>
      <c r="R80" s="20">
        <v>1.1000000000000001</v>
      </c>
      <c r="S80" s="20">
        <v>0</v>
      </c>
      <c r="T80" s="20">
        <v>1.1000000000000001</v>
      </c>
      <c r="U80" s="20" t="s">
        <v>397</v>
      </c>
      <c r="V80" s="21">
        <f>_xlfn.XLOOKUP(D80,'[4]Gen. Real'!$A$2:$A$1168,'[4]Gen. Real'!$C$2:$C$1168,"-",0)</f>
        <v>5.1952399999999992</v>
      </c>
      <c r="W80" s="22"/>
      <c r="X80" s="22" t="str">
        <f>_xlfn.XLOOKUP(D80,[4]Vertimiento!$J$2:$J$119,[4]Vertimiento!$K$2:$K$119,"-",0)</f>
        <v>-</v>
      </c>
      <c r="Y80" s="23" t="str">
        <f t="shared" si="4"/>
        <v>-</v>
      </c>
      <c r="Z80" s="19" t="str">
        <f>_xlfn.XLOOKUP(D80,[4]Cmg!$I$4:$I$99,[4]Cmg!$M$4:$M$99,"----",0,1)</f>
        <v>----</v>
      </c>
      <c r="AA80" s="19" t="str">
        <f>_xlfn.XLOOKUP(D80,[4]Cmg!$A$4:$A$101,[4]Cmg!$B$4:$B$101,"----",0,1)</f>
        <v>----</v>
      </c>
      <c r="AB80" s="19" t="str">
        <f>_xlfn.XLOOKUP(D80,[4]Cmg!$E$4:$E$101,[4]Cmg!$F$4:$F$101,"----",0,1)</f>
        <v>----</v>
      </c>
      <c r="AC80" s="19" t="str">
        <f>_xlfn.XLOOKUP(D80,[4]Cmg!$O$4:$O$101,[4]Cmg!$P$4:$P$101,"----",0,1)</f>
        <v>----</v>
      </c>
      <c r="AD80" s="24" t="str">
        <f>_xlfn.XLOOKUP(D80,[4]Cmg!$S$4:$S$101,[4]Cmg!$U$4:$U$101,"----",0,1)</f>
        <v>----</v>
      </c>
      <c r="AG80" s="25">
        <f>IFERROR(SUMIFS('[4]BD Unidades'!$AH:$AH,'[4]BD Unidades'!$A:$A,'BD Centrales 2024'!$A80),"-")</f>
        <v>1.0611316</v>
      </c>
      <c r="AH80" s="25">
        <f>SUMIFS('[4]BD Unidades'!$AJ$3:$AJ$1424,'[4]BD Unidades'!$A$3:$A$1424,$A80)</f>
        <v>8673.2999999999993</v>
      </c>
      <c r="AI80" s="25">
        <f>SUMIFS('[4]BD Unidades'!$AL$3:$AL$1424,'[4]BD Unidades'!$A$3:$A$1424,$A80)</f>
        <v>0</v>
      </c>
      <c r="AJ80" s="26">
        <f t="shared" si="5"/>
        <v>0</v>
      </c>
      <c r="AK80" s="27">
        <f>IFERROR(SUMIFS('[4]BD Unidades'!$AO$3:$AO$1424,'[4]BD Unidades'!$A$3:$A$1424,$A80),"-")</f>
        <v>0</v>
      </c>
      <c r="AL80" s="27">
        <f>IFERROR(SUMIFS('[4]BD Unidades'!$AQ$3:$AQ$1424,'[4]BD Unidades'!$A$3:$A$1424,$A80),"-")</f>
        <v>0</v>
      </c>
      <c r="AM80" s="27">
        <f>IFERROR(SUMIFS('[4]BD Unidades'!$AS$3:$AS$1424,'[4]BD Unidades'!$A$3:$A$1424,$A80),"-")</f>
        <v>0</v>
      </c>
      <c r="AN80" s="27">
        <f>IFERROR(SUMIFS('[4]BD Unidades'!$AU$3:$AU$1424,'[4]BD Unidades'!$A$3:$A$1424,$A80),"-")</f>
        <v>0</v>
      </c>
      <c r="AO80" s="27">
        <f>IFERROR(SUMIFS('[4]BD Unidades'!$AW$3:$AW$1424,'[4]BD Unidades'!$A$3:$A$1424,$A80),"-")</f>
        <v>0</v>
      </c>
      <c r="AP80" s="27">
        <f>IFERROR(SUMIFS('[4]BD Unidades'!$AY$3:$AY$1424,'[4]BD Unidades'!$A$3:$A$1424,$A80),"-")</f>
        <v>0</v>
      </c>
      <c r="AQ80" s="25">
        <f>IFERROR(SUMIFS('[4]BD Unidades'!$AZ$3:$AZ$1424,'[4]BD Unidades'!$A$3:$A$1424,$A80),"-")</f>
        <v>0.79233716602739768</v>
      </c>
      <c r="AR80" s="25">
        <f>IFERROR(SUMIFS('[4]BD Unidades'!$BA$3:$BA$1424,'[4]BD Unidades'!$A$3:$A$1424,$A80),"-")</f>
        <v>1.1000000000000001</v>
      </c>
      <c r="AS80" s="28">
        <f>SUMIFS('[4]BD Unidades'!$BC$3:$BC$1424,'[4]BD Unidades'!$A$3:$A$1424,$A80)</f>
        <v>1.4225659853398999E-3</v>
      </c>
      <c r="AT80" s="28">
        <f>SUMIFS('[4]BD Unidades'!$BE$3:$BE$1424,'[4]BD Unidades'!$A$3:$A$1424,$A80)</f>
        <v>0.99982164541590801</v>
      </c>
      <c r="AU80" s="29">
        <f t="shared" si="6"/>
        <v>0.99839933315173279</v>
      </c>
      <c r="AV80" s="30">
        <f t="shared" si="7"/>
        <v>0</v>
      </c>
      <c r="AW80" s="25">
        <f>IFERROR(SUMIFS('[4]BD Unidades'!$BI$3:$BI$1424,'[4]BD Unidades'!$A$3:$A$1424,$A80),"-")</f>
        <v>0.79106889819308779</v>
      </c>
      <c r="AX80" s="25">
        <f>IFERROR(SUMIFS('[4]BD Unidades'!$BJ$3:$BJ$1424,'[4]BD Unidades'!$A$3:$A$1424,$A80),"-")</f>
        <v>0.47871431048903818</v>
      </c>
    </row>
    <row r="81" spans="1:50" ht="14.4" x14ac:dyDescent="0.3">
      <c r="A81" s="7">
        <v>27</v>
      </c>
      <c r="B81" s="7" t="s">
        <v>412</v>
      </c>
      <c r="D81" s="8" t="s">
        <v>413</v>
      </c>
      <c r="E81" s="19" t="s">
        <v>64</v>
      </c>
      <c r="F81" s="19" t="s">
        <v>64</v>
      </c>
      <c r="G81" s="19" t="s">
        <v>414</v>
      </c>
      <c r="H81" s="19">
        <v>1</v>
      </c>
      <c r="I81" s="19">
        <v>2024</v>
      </c>
      <c r="J81" s="19" t="s">
        <v>66</v>
      </c>
      <c r="K81" s="19" t="s">
        <v>177</v>
      </c>
      <c r="L81" s="19" t="s">
        <v>157</v>
      </c>
      <c r="M81" s="19" t="s">
        <v>189</v>
      </c>
      <c r="N81" s="19" t="s">
        <v>190</v>
      </c>
      <c r="O81" s="19" t="s">
        <v>190</v>
      </c>
      <c r="P81" s="19" t="s">
        <v>51</v>
      </c>
      <c r="Q81" s="9" t="s">
        <v>411</v>
      </c>
      <c r="R81" s="20">
        <v>1.52</v>
      </c>
      <c r="S81" s="20">
        <v>0</v>
      </c>
      <c r="T81" s="20">
        <v>1.52</v>
      </c>
      <c r="U81" s="20">
        <v>0.2</v>
      </c>
      <c r="V81" s="21">
        <f>_xlfn.XLOOKUP(D81,'[4]Gen. Real'!$A$2:$A$1168,'[4]Gen. Real'!$C$2:$C$1168,"-",0)</f>
        <v>3.5151999999999997</v>
      </c>
      <c r="W81" s="22"/>
      <c r="X81" s="22" t="str">
        <f>_xlfn.XLOOKUP(D81,[4]Vertimiento!$J$2:$J$119,[4]Vertimiento!$K$2:$K$119,"-",0)</f>
        <v>-</v>
      </c>
      <c r="Y81" s="23" t="str">
        <f t="shared" si="4"/>
        <v>-</v>
      </c>
      <c r="Z81" s="19" t="str">
        <f>_xlfn.XLOOKUP(D81,[4]Cmg!$I$4:$I$99,[4]Cmg!$M$4:$M$99,"----",0,1)</f>
        <v>----</v>
      </c>
      <c r="AA81" s="19" t="str">
        <f>_xlfn.XLOOKUP(D81,[4]Cmg!$A$4:$A$101,[4]Cmg!$B$4:$B$101,"----",0,1)</f>
        <v>----</v>
      </c>
      <c r="AB81" s="19" t="str">
        <f>_xlfn.XLOOKUP(D81,[4]Cmg!$E$4:$E$101,[4]Cmg!$F$4:$F$101,"----",0,1)</f>
        <v>----</v>
      </c>
      <c r="AC81" s="19" t="str">
        <f>_xlfn.XLOOKUP(D81,[4]Cmg!$O$4:$O$101,[4]Cmg!$P$4:$P$101,"----",0,1)</f>
        <v>----</v>
      </c>
      <c r="AD81" s="24" t="str">
        <f>_xlfn.XLOOKUP(D81,[4]Cmg!$S$4:$S$101,[4]Cmg!$U$4:$U$101,"----",0,1)</f>
        <v>----</v>
      </c>
      <c r="AG81" s="25">
        <f>IFERROR(SUMIFS('[4]BD Unidades'!$AH:$AH,'[4]BD Unidades'!$A:$A,'BD Centrales 2024'!$A81),"-")</f>
        <v>0</v>
      </c>
      <c r="AH81" s="25">
        <f>SUMIFS('[4]BD Unidades'!$AJ$3:$AJ$1424,'[4]BD Unidades'!$A$3:$A$1424,$A81)</f>
        <v>41.7</v>
      </c>
      <c r="AI81" s="25">
        <f>SUMIFS('[4]BD Unidades'!$AL$3:$AL$1424,'[4]BD Unidades'!$A$3:$A$1424,$A81)</f>
        <v>8459.3666666666704</v>
      </c>
      <c r="AJ81" s="26">
        <f t="shared" si="5"/>
        <v>0.99509473320995001</v>
      </c>
      <c r="AK81" s="27">
        <f>IFERROR(SUMIFS('[4]BD Unidades'!$AO$3:$AO$1424,'[4]BD Unidades'!$A$3:$A$1424,$A81),"-")</f>
        <v>0</v>
      </c>
      <c r="AL81" s="27">
        <f>IFERROR(SUMIFS('[4]BD Unidades'!$AQ$3:$AQ$1424,'[4]BD Unidades'!$A$3:$A$1424,$A81),"-")</f>
        <v>0</v>
      </c>
      <c r="AM81" s="27">
        <f>IFERROR(SUMIFS('[4]BD Unidades'!$AS$3:$AS$1424,'[4]BD Unidades'!$A$3:$A$1424,$A81),"-")</f>
        <v>0</v>
      </c>
      <c r="AN81" s="27">
        <f>IFERROR(SUMIFS('[4]BD Unidades'!$AU$3:$AU$1424,'[4]BD Unidades'!$A$3:$A$1424,$A81),"-")</f>
        <v>0</v>
      </c>
      <c r="AO81" s="27">
        <f>IFERROR(SUMIFS('[4]BD Unidades'!$AW$3:$AW$1424,'[4]BD Unidades'!$A$3:$A$1424,$A81),"-")</f>
        <v>0</v>
      </c>
      <c r="AP81" s="27">
        <f>IFERROR(SUMIFS('[4]BD Unidades'!$AY$3:$AY$1424,'[4]BD Unidades'!$A$3:$A$1424,$A81),"-")</f>
        <v>0</v>
      </c>
      <c r="AQ81" s="25">
        <f>IFERROR(SUMIFS('[4]BD Unidades'!$AZ$3:$AZ$1424,'[4]BD Unidades'!$A$3:$A$1424,$A81),"-")</f>
        <v>0</v>
      </c>
      <c r="AR81" s="25">
        <f>IFERROR(SUMIFS('[4]BD Unidades'!$BA$3:$BA$1424,'[4]BD Unidades'!$A$3:$A$1424,$A81),"-")</f>
        <v>1.52</v>
      </c>
      <c r="AS81" s="28">
        <f>SUMIFS('[4]BD Unidades'!$BC$3:$BC$1424,'[4]BD Unidades'!$A$3:$A$1424,$A81)</f>
        <v>0</v>
      </c>
      <c r="AT81" s="28">
        <f>SUMIFS('[4]BD Unidades'!$BE$3:$BE$1424,'[4]BD Unidades'!$A$3:$A$1424,$A81)</f>
        <v>0</v>
      </c>
      <c r="AU81" s="29">
        <f t="shared" si="6"/>
        <v>0</v>
      </c>
      <c r="AV81" s="30">
        <f t="shared" si="7"/>
        <v>0</v>
      </c>
      <c r="AW81" s="25">
        <f>IFERROR(SUMIFS('[4]BD Unidades'!$BI$3:$BI$1424,'[4]BD Unidades'!$A$3:$A$1424,$A81),"-")</f>
        <v>0</v>
      </c>
      <c r="AX81" s="25">
        <f>IFERROR(SUMIFS('[4]BD Unidades'!$BJ$3:$BJ$1424,'[4]BD Unidades'!$A$3:$A$1424,$A81),"-")</f>
        <v>0</v>
      </c>
    </row>
    <row r="82" spans="1:50" ht="14.4" x14ac:dyDescent="0.3">
      <c r="A82" s="7">
        <v>28</v>
      </c>
      <c r="B82" s="7" t="s">
        <v>4904</v>
      </c>
      <c r="D82" s="8" t="s">
        <v>4905</v>
      </c>
      <c r="E82" s="19" t="s">
        <v>4906</v>
      </c>
      <c r="F82" s="19" t="s">
        <v>4906</v>
      </c>
      <c r="G82" s="19" t="s">
        <v>4907</v>
      </c>
      <c r="H82" s="19">
        <v>1</v>
      </c>
      <c r="I82" s="19">
        <v>2024</v>
      </c>
      <c r="J82" s="19" t="s">
        <v>66</v>
      </c>
      <c r="K82" s="19" t="s">
        <v>177</v>
      </c>
      <c r="L82" s="19" t="s">
        <v>213</v>
      </c>
      <c r="M82" s="19" t="s">
        <v>229</v>
      </c>
      <c r="N82" s="19" t="s">
        <v>230</v>
      </c>
      <c r="O82" s="19" t="s">
        <v>231</v>
      </c>
      <c r="P82" s="19" t="s">
        <v>51</v>
      </c>
      <c r="Q82" s="9" t="s">
        <v>4909</v>
      </c>
      <c r="R82" s="20">
        <v>0.83599999999999997</v>
      </c>
      <c r="S82" s="20">
        <v>2.0289999999999999</v>
      </c>
      <c r="T82" s="20">
        <v>0.81899999999999995</v>
      </c>
      <c r="U82" s="20" t="s">
        <v>397</v>
      </c>
      <c r="V82" s="21">
        <f>_xlfn.XLOOKUP(D82,'[4]Gen. Real'!$A$2:$A$1168,'[4]Gen. Real'!$C$2:$C$1168,"-",0)</f>
        <v>6.801179999999996</v>
      </c>
      <c r="W82" s="22"/>
      <c r="X82" s="22" t="str">
        <f>_xlfn.XLOOKUP(D82,[4]Vertimiento!$J$2:$J$119,[4]Vertimiento!$K$2:$K$119,"-",0)</f>
        <v>-</v>
      </c>
      <c r="Y82" s="23" t="str">
        <f t="shared" si="4"/>
        <v>-</v>
      </c>
      <c r="Z82" s="19" t="str">
        <f>_xlfn.XLOOKUP(D82,[4]Cmg!$I$4:$I$99,[4]Cmg!$M$4:$M$99,"----",0,1)</f>
        <v>----</v>
      </c>
      <c r="AA82" s="19" t="str">
        <f>_xlfn.XLOOKUP(D82,[4]Cmg!$A$4:$A$101,[4]Cmg!$B$4:$B$101,"----",0,1)</f>
        <v>----</v>
      </c>
      <c r="AB82" s="19" t="str">
        <f>_xlfn.XLOOKUP(D82,[4]Cmg!$E$4:$E$101,[4]Cmg!$F$4:$F$101,"----",0,1)</f>
        <v>----</v>
      </c>
      <c r="AC82" s="19" t="str">
        <f>_xlfn.XLOOKUP(D82,[4]Cmg!$O$4:$O$101,[4]Cmg!$P$4:$P$101,"----",0,1)</f>
        <v>----</v>
      </c>
      <c r="AD82" s="24" t="str">
        <f>_xlfn.XLOOKUP(D82,[4]Cmg!$S$4:$S$101,[4]Cmg!$U$4:$U$101,"----",0,1)</f>
        <v>----</v>
      </c>
      <c r="AG82" s="25">
        <f>IFERROR(SUMIFS('[4]BD Unidades'!$AH:$AH,'[4]BD Unidades'!$A:$A,'BD Centrales 2024'!$A82),"-")</f>
        <v>0.83599999999999997</v>
      </c>
      <c r="AH82" s="25">
        <f>SUMIFS('[4]BD Unidades'!$AJ$3:$AJ$1424,'[4]BD Unidades'!$A$3:$A$1424,$A82)</f>
        <v>8584.35</v>
      </c>
      <c r="AI82" s="25">
        <f>SUMIFS('[4]BD Unidades'!$AL$3:$AL$1424,'[4]BD Unidades'!$A$3:$A$1424,$A82)</f>
        <v>0</v>
      </c>
      <c r="AJ82" s="26">
        <f t="shared" si="5"/>
        <v>0</v>
      </c>
      <c r="AK82" s="27">
        <f>IFERROR(SUMIFS('[4]BD Unidades'!$AO$3:$AO$1424,'[4]BD Unidades'!$A$3:$A$1424,$A82),"-")</f>
        <v>0</v>
      </c>
      <c r="AL82" s="27">
        <f>IFERROR(SUMIFS('[4]BD Unidades'!$AQ$3:$AQ$1424,'[4]BD Unidades'!$A$3:$A$1424,$A82),"-")</f>
        <v>0</v>
      </c>
      <c r="AM82" s="27">
        <f>IFERROR(SUMIFS('[4]BD Unidades'!$AS$3:$AS$1424,'[4]BD Unidades'!$A$3:$A$1424,$A82),"-")</f>
        <v>0</v>
      </c>
      <c r="AN82" s="27">
        <f>IFERROR(SUMIFS('[4]BD Unidades'!$AU$3:$AU$1424,'[4]BD Unidades'!$A$3:$A$1424,$A82),"-")</f>
        <v>0</v>
      </c>
      <c r="AO82" s="27">
        <f>IFERROR(SUMIFS('[4]BD Unidades'!$AW$3:$AW$1424,'[4]BD Unidades'!$A$3:$A$1424,$A82),"-")</f>
        <v>0</v>
      </c>
      <c r="AP82" s="27">
        <f>IFERROR(SUMIFS('[4]BD Unidades'!$AY$3:$AY$1424,'[4]BD Unidades'!$A$3:$A$1424,$A82),"-")</f>
        <v>0</v>
      </c>
      <c r="AQ82" s="25">
        <f>IFERROR(SUMIFS('[4]BD Unidades'!$AZ$3:$AZ$1424,'[4]BD Unidades'!$A$3:$A$1424,$A82),"-")</f>
        <v>0.72330743370887807</v>
      </c>
      <c r="AR82" s="25">
        <f>IFERROR(SUMIFS('[4]BD Unidades'!$BA$3:$BA$1424,'[4]BD Unidades'!$A$3:$A$1424,$A82),"-")</f>
        <v>0.83599999999999997</v>
      </c>
      <c r="AS82" s="28">
        <f>SUMIFS('[4]BD Unidades'!$BC$3:$BC$1424,'[4]BD Unidades'!$A$3:$A$1424,$A82)</f>
        <v>1E-4</v>
      </c>
      <c r="AT82" s="28">
        <f>SUMIFS('[4]BD Unidades'!$BE$3:$BE$1424,'[4]BD Unidades'!$A$3:$A$1424,$A82)</f>
        <v>1</v>
      </c>
      <c r="AU82" s="29">
        <f t="shared" si="6"/>
        <v>0.99990000000000001</v>
      </c>
      <c r="AV82" s="30">
        <f t="shared" si="7"/>
        <v>2.0289999999999999E-2</v>
      </c>
      <c r="AW82" s="25">
        <f>IFERROR(SUMIFS('[4]BD Unidades'!$BI$3:$BI$1424,'[4]BD Unidades'!$A$3:$A$1424,$A82),"-")</f>
        <v>0.70856277457283656</v>
      </c>
      <c r="AX82" s="25">
        <f>IFERROR(SUMIFS('[4]BD Unidades'!$BJ$3:$BJ$1424,'[4]BD Unidades'!$A$3:$A$1424,$A82),"-")</f>
        <v>0.45535287403744246</v>
      </c>
    </row>
    <row r="83" spans="1:50" ht="14.4" x14ac:dyDescent="0.3">
      <c r="A83" s="7">
        <v>29</v>
      </c>
      <c r="B83" s="7" t="s">
        <v>4932</v>
      </c>
      <c r="D83" s="8" t="s">
        <v>4933</v>
      </c>
      <c r="E83" s="19" t="s">
        <v>4934</v>
      </c>
      <c r="F83" s="19" t="s">
        <v>4934</v>
      </c>
      <c r="G83" s="19" t="s">
        <v>4935</v>
      </c>
      <c r="H83" s="19">
        <v>2</v>
      </c>
      <c r="I83" s="19">
        <v>2024</v>
      </c>
      <c r="J83" s="19" t="s">
        <v>66</v>
      </c>
      <c r="K83" s="19" t="s">
        <v>177</v>
      </c>
      <c r="L83" s="19" t="s">
        <v>213</v>
      </c>
      <c r="M83" s="19" t="s">
        <v>82</v>
      </c>
      <c r="N83" s="19" t="s">
        <v>4091</v>
      </c>
      <c r="O83" s="19" t="s">
        <v>4930</v>
      </c>
      <c r="P83" s="19" t="s">
        <v>51</v>
      </c>
      <c r="Q83" s="9" t="s">
        <v>4936</v>
      </c>
      <c r="R83" s="20">
        <v>6</v>
      </c>
      <c r="S83" s="20">
        <v>3.9399999999999998E-2</v>
      </c>
      <c r="T83" s="20">
        <v>5.9976000000000003</v>
      </c>
      <c r="U83" s="20" t="s">
        <v>397</v>
      </c>
      <c r="V83" s="21">
        <f>_xlfn.XLOOKUP(D83,'[4]Gen. Real'!$A$2:$A$1168,'[4]Gen. Real'!$C$2:$C$1168,"-",0)</f>
        <v>15.717369999999999</v>
      </c>
      <c r="W83" s="22"/>
      <c r="X83" s="22" t="str">
        <f>_xlfn.XLOOKUP(D83,[4]Vertimiento!$J$2:$J$119,[4]Vertimiento!$K$2:$K$119,"-",0)</f>
        <v>-</v>
      </c>
      <c r="Y83" s="23" t="str">
        <f t="shared" si="4"/>
        <v>-</v>
      </c>
      <c r="Z83" s="19" t="str">
        <f>_xlfn.XLOOKUP(D83,[4]Cmg!$I$4:$I$99,[4]Cmg!$M$4:$M$99,"----",0,1)</f>
        <v>----</v>
      </c>
      <c r="AA83" s="19" t="str">
        <f>_xlfn.XLOOKUP(D83,[4]Cmg!$A$4:$A$101,[4]Cmg!$B$4:$B$101,"----",0,1)</f>
        <v>----</v>
      </c>
      <c r="AB83" s="19" t="str">
        <f>_xlfn.XLOOKUP(D83,[4]Cmg!$E$4:$E$101,[4]Cmg!$F$4:$F$101,"----",0,1)</f>
        <v>----</v>
      </c>
      <c r="AC83" s="19" t="str">
        <f>_xlfn.XLOOKUP(D83,[4]Cmg!$O$4:$O$101,[4]Cmg!$P$4:$P$101,"----",0,1)</f>
        <v>----</v>
      </c>
      <c r="AD83" s="24" t="str">
        <f>_xlfn.XLOOKUP(D83,[4]Cmg!$S$4:$S$101,[4]Cmg!$U$4:$U$101,"----",0,1)</f>
        <v>----</v>
      </c>
      <c r="AG83" s="25">
        <f>IFERROR(SUMIFS('[4]BD Unidades'!$AH:$AH,'[4]BD Unidades'!$A:$A,'BD Centrales 2024'!$A83),"-")</f>
        <v>6</v>
      </c>
      <c r="AH83" s="25">
        <f>SUMIFS('[4]BD Unidades'!$AJ$3:$AJ$1424,'[4]BD Unidades'!$A$3:$A$1424,$A83)</f>
        <v>7919.6333333333287</v>
      </c>
      <c r="AI83" s="25">
        <f>SUMIFS('[4]BD Unidades'!$AL$3:$AL$1424,'[4]BD Unidades'!$A$3:$A$1424,$A83)</f>
        <v>0</v>
      </c>
      <c r="AJ83" s="26">
        <f t="shared" si="5"/>
        <v>0</v>
      </c>
      <c r="AK83" s="27">
        <f>IFERROR(SUMIFS('[4]BD Unidades'!$AO$3:$AO$1424,'[4]BD Unidades'!$A$3:$A$1424,$A83),"-")</f>
        <v>0</v>
      </c>
      <c r="AL83" s="27">
        <f>IFERROR(SUMIFS('[4]BD Unidades'!$AQ$3:$AQ$1424,'[4]BD Unidades'!$A$3:$A$1424,$A83),"-")</f>
        <v>0</v>
      </c>
      <c r="AM83" s="27">
        <f>IFERROR(SUMIFS('[4]BD Unidades'!$AS$3:$AS$1424,'[4]BD Unidades'!$A$3:$A$1424,$A83),"-")</f>
        <v>0</v>
      </c>
      <c r="AN83" s="27">
        <f>IFERROR(SUMIFS('[4]BD Unidades'!$AU$3:$AU$1424,'[4]BD Unidades'!$A$3:$A$1424,$A83),"-")</f>
        <v>0</v>
      </c>
      <c r="AO83" s="27">
        <f>IFERROR(SUMIFS('[4]BD Unidades'!$AW$3:$AW$1424,'[4]BD Unidades'!$A$3:$A$1424,$A83),"-")</f>
        <v>0</v>
      </c>
      <c r="AP83" s="27">
        <f>IFERROR(SUMIFS('[4]BD Unidades'!$AY$3:$AY$1424,'[4]BD Unidades'!$A$3:$A$1424,$A83),"-")</f>
        <v>0</v>
      </c>
      <c r="AQ83" s="25">
        <f>IFERROR(SUMIFS('[4]BD Unidades'!$AZ$3:$AZ$1424,'[4]BD Unidades'!$A$3:$A$1424,$A83),"-")</f>
        <v>4.4071606475716063</v>
      </c>
      <c r="AR83" s="25">
        <f>IFERROR(SUMIFS('[4]BD Unidades'!$BA$3:$BA$1424,'[4]BD Unidades'!$A$3:$A$1424,$A83),"-")</f>
        <v>6</v>
      </c>
      <c r="AS83" s="28">
        <f>SUMIFS('[4]BD Unidades'!$BC$3:$BC$1424,'[4]BD Unidades'!$A$3:$A$1424,$A83)</f>
        <v>3.5912714065148899E-2</v>
      </c>
      <c r="AT83" s="28">
        <f>SUMIFS('[4]BD Unidades'!$BE$3:$BE$1424,'[4]BD Unidades'!$A$3:$A$1424,$A83)</f>
        <v>0.999129098360656</v>
      </c>
      <c r="AU83" s="29">
        <f t="shared" si="6"/>
        <v>0.9632476607370597</v>
      </c>
      <c r="AV83" s="30">
        <f t="shared" si="7"/>
        <v>3.9399999999999998E-4</v>
      </c>
      <c r="AW83" s="25">
        <f>IFERROR(SUMIFS('[4]BD Unidades'!$BI$3:$BI$1424,'[4]BD Unidades'!$A$3:$A$1424,$A83),"-")</f>
        <v>4.2435174106399636</v>
      </c>
      <c r="AX83" s="25">
        <f>IFERROR(SUMIFS('[4]BD Unidades'!$BJ$3:$BJ$1424,'[4]BD Unidades'!$A$3:$A$1424,$A83),"-")</f>
        <v>2.5679590183899474</v>
      </c>
    </row>
    <row r="84" spans="1:50" ht="14.4" x14ac:dyDescent="0.3">
      <c r="A84" s="7">
        <v>30</v>
      </c>
      <c r="B84" s="7" t="s">
        <v>4874</v>
      </c>
      <c r="D84" s="8" t="s">
        <v>4875</v>
      </c>
      <c r="E84" s="19" t="s">
        <v>4876</v>
      </c>
      <c r="F84" s="19" t="s">
        <v>4876</v>
      </c>
      <c r="G84" s="19" t="s">
        <v>915</v>
      </c>
      <c r="H84" s="19">
        <v>1</v>
      </c>
      <c r="I84" s="19">
        <v>2024</v>
      </c>
      <c r="J84" s="19" t="s">
        <v>66</v>
      </c>
      <c r="K84" s="19" t="s">
        <v>177</v>
      </c>
      <c r="L84" s="19" t="s">
        <v>213</v>
      </c>
      <c r="M84" s="19" t="s">
        <v>164</v>
      </c>
      <c r="N84" s="19" t="s">
        <v>221</v>
      </c>
      <c r="O84" s="19" t="s">
        <v>221</v>
      </c>
      <c r="P84" s="19" t="s">
        <v>51</v>
      </c>
      <c r="Q84" s="9" t="s">
        <v>4877</v>
      </c>
      <c r="R84" s="20">
        <v>3.4</v>
      </c>
      <c r="S84" s="20">
        <v>0.25</v>
      </c>
      <c r="T84" s="20">
        <v>3.3915000000000002</v>
      </c>
      <c r="U84" s="20" t="s">
        <v>397</v>
      </c>
      <c r="V84" s="21">
        <f>_xlfn.XLOOKUP(D84,'[4]Gen. Real'!$A$2:$A$1168,'[4]Gen. Real'!$C$2:$C$1168,"-",0)</f>
        <v>20.629870000000007</v>
      </c>
      <c r="W84" s="22"/>
      <c r="X84" s="22" t="str">
        <f>_xlfn.XLOOKUP(D84,[4]Vertimiento!$J$2:$J$119,[4]Vertimiento!$K$2:$K$119,"-",0)</f>
        <v>-</v>
      </c>
      <c r="Y84" s="23" t="str">
        <f t="shared" si="4"/>
        <v>-</v>
      </c>
      <c r="Z84" s="19" t="str">
        <f>_xlfn.XLOOKUP(D84,[4]Cmg!$I$4:$I$99,[4]Cmg!$M$4:$M$99,"----",0,1)</f>
        <v>----</v>
      </c>
      <c r="AA84" s="19" t="str">
        <f>_xlfn.XLOOKUP(D84,[4]Cmg!$A$4:$A$101,[4]Cmg!$B$4:$B$101,"----",0,1)</f>
        <v>----</v>
      </c>
      <c r="AB84" s="19" t="str">
        <f>_xlfn.XLOOKUP(D84,[4]Cmg!$E$4:$E$101,[4]Cmg!$F$4:$F$101,"----",0,1)</f>
        <v>----</v>
      </c>
      <c r="AC84" s="19" t="str">
        <f>_xlfn.XLOOKUP(D84,[4]Cmg!$O$4:$O$101,[4]Cmg!$P$4:$P$101,"----",0,1)</f>
        <v>----</v>
      </c>
      <c r="AD84" s="24" t="str">
        <f>_xlfn.XLOOKUP(D84,[4]Cmg!$S$4:$S$101,[4]Cmg!$U$4:$U$101,"----",0,1)</f>
        <v>----</v>
      </c>
      <c r="AG84" s="25">
        <f>IFERROR(SUMIFS('[4]BD Unidades'!$AH:$AH,'[4]BD Unidades'!$A:$A,'BD Centrales 2024'!$A84),"-")</f>
        <v>3.4</v>
      </c>
      <c r="AH84" s="25">
        <f>SUMIFS('[4]BD Unidades'!$AJ$3:$AJ$1424,'[4]BD Unidades'!$A$3:$A$1424,$A84)</f>
        <v>7798.8166666666693</v>
      </c>
      <c r="AI84" s="25">
        <f>SUMIFS('[4]BD Unidades'!$AL$3:$AL$1424,'[4]BD Unidades'!$A$3:$A$1424,$A84)</f>
        <v>874.8</v>
      </c>
      <c r="AJ84" s="26">
        <f t="shared" si="5"/>
        <v>0.10085758151636089</v>
      </c>
      <c r="AK84" s="27">
        <f>IFERROR(SUMIFS('[4]BD Unidades'!$AO$3:$AO$1424,'[4]BD Unidades'!$A$3:$A$1424,$A84),"-")</f>
        <v>0</v>
      </c>
      <c r="AL84" s="27">
        <f>IFERROR(SUMIFS('[4]BD Unidades'!$AQ$3:$AQ$1424,'[4]BD Unidades'!$A$3:$A$1424,$A84),"-")</f>
        <v>0</v>
      </c>
      <c r="AM84" s="27">
        <f>IFERROR(SUMIFS('[4]BD Unidades'!$AS$3:$AS$1424,'[4]BD Unidades'!$A$3:$A$1424,$A84),"-")</f>
        <v>0</v>
      </c>
      <c r="AN84" s="27">
        <f>IFERROR(SUMIFS('[4]BD Unidades'!$AU$3:$AU$1424,'[4]BD Unidades'!$A$3:$A$1424,$A84),"-")</f>
        <v>0</v>
      </c>
      <c r="AO84" s="27">
        <f>IFERROR(SUMIFS('[4]BD Unidades'!$AW$3:$AW$1424,'[4]BD Unidades'!$A$3:$A$1424,$A84),"-")</f>
        <v>0</v>
      </c>
      <c r="AP84" s="27">
        <f>IFERROR(SUMIFS('[4]BD Unidades'!$AY$3:$AY$1424,'[4]BD Unidades'!$A$3:$A$1424,$A84),"-")</f>
        <v>0</v>
      </c>
      <c r="AQ84" s="25">
        <f>IFERROR(SUMIFS('[4]BD Unidades'!$AZ$3:$AZ$1424,'[4]BD Unidades'!$A$3:$A$1424,$A84),"-")</f>
        <v>3.3254794520547954</v>
      </c>
      <c r="AR84" s="25">
        <f>IFERROR(SUMIFS('[4]BD Unidades'!$BA$3:$BA$1424,'[4]BD Unidades'!$A$3:$A$1424,$A84),"-")</f>
        <v>3.3986606894086799</v>
      </c>
      <c r="AS84" s="28">
        <f>SUMIFS('[4]BD Unidades'!$BC$3:$BC$1424,'[4]BD Unidades'!$A$3:$A$1424,$A84)</f>
        <v>9.3164621658618808E-3</v>
      </c>
      <c r="AT84" s="28">
        <f>SUMIFS('[4]BD Unidades'!$BE$3:$BE$1424,'[4]BD Unidades'!$A$3:$A$1424,$A84)</f>
        <v>0.99607050698239197</v>
      </c>
      <c r="AU84" s="29">
        <f t="shared" si="6"/>
        <v>0.98679065378955966</v>
      </c>
      <c r="AV84" s="30">
        <f t="shared" si="7"/>
        <v>2.5000000000000001E-3</v>
      </c>
      <c r="AW84" s="25">
        <f>IFERROR(SUMIFS('[4]BD Unidades'!$BI$3:$BI$1424,'[4]BD Unidades'!$A$3:$A$1424,$A84),"-")</f>
        <v>3.2733481625502541</v>
      </c>
      <c r="AX84" s="25">
        <f>IFERROR(SUMIFS('[4]BD Unidades'!$BJ$3:$BJ$1424,'[4]BD Unidades'!$A$3:$A$1424,$A84),"-")</f>
        <v>2.1035941303027359</v>
      </c>
    </row>
    <row r="85" spans="1:50" ht="14.4" x14ac:dyDescent="0.3">
      <c r="A85" s="7">
        <v>31</v>
      </c>
      <c r="B85" s="7" t="s">
        <v>4809</v>
      </c>
      <c r="D85" s="8" t="s">
        <v>4810</v>
      </c>
      <c r="E85" s="19" t="s">
        <v>4811</v>
      </c>
      <c r="F85" s="19" t="s">
        <v>4811</v>
      </c>
      <c r="G85" s="19" t="s">
        <v>4812</v>
      </c>
      <c r="H85" s="19">
        <v>2</v>
      </c>
      <c r="I85" s="19">
        <v>2024</v>
      </c>
      <c r="J85" s="19" t="s">
        <v>66</v>
      </c>
      <c r="K85" s="19" t="s">
        <v>177</v>
      </c>
      <c r="L85" s="19" t="s">
        <v>213</v>
      </c>
      <c r="M85" s="19" t="s">
        <v>229</v>
      </c>
      <c r="N85" s="19" t="s">
        <v>230</v>
      </c>
      <c r="O85" s="19" t="s">
        <v>4813</v>
      </c>
      <c r="P85" s="19" t="s">
        <v>51</v>
      </c>
      <c r="Q85" s="9" t="s">
        <v>4814</v>
      </c>
      <c r="R85" s="20">
        <v>5.6</v>
      </c>
      <c r="S85" s="20">
        <v>0.17860000000000001</v>
      </c>
      <c r="T85" s="20">
        <v>5.59</v>
      </c>
      <c r="U85" s="20" t="s">
        <v>397</v>
      </c>
      <c r="V85" s="21">
        <f>_xlfn.XLOOKUP(D85,'[4]Gen. Real'!$A$2:$A$1168,'[4]Gen. Real'!$C$2:$C$1168,"-",0)</f>
        <v>18.606670000000019</v>
      </c>
      <c r="W85" s="22"/>
      <c r="X85" s="22" t="str">
        <f>_xlfn.XLOOKUP(D85,[4]Vertimiento!$J$2:$J$119,[4]Vertimiento!$K$2:$K$119,"-",0)</f>
        <v>-</v>
      </c>
      <c r="Y85" s="23" t="str">
        <f t="shared" si="4"/>
        <v>-</v>
      </c>
      <c r="Z85" s="19" t="str">
        <f>_xlfn.XLOOKUP(D85,[4]Cmg!$I$4:$I$99,[4]Cmg!$M$4:$M$99,"----",0,1)</f>
        <v>----</v>
      </c>
      <c r="AA85" s="19" t="str">
        <f>_xlfn.XLOOKUP(D85,[4]Cmg!$A$4:$A$101,[4]Cmg!$B$4:$B$101,"----",0,1)</f>
        <v>----</v>
      </c>
      <c r="AB85" s="19" t="str">
        <f>_xlfn.XLOOKUP(D85,[4]Cmg!$E$4:$E$101,[4]Cmg!$F$4:$F$101,"----",0,1)</f>
        <v>----</v>
      </c>
      <c r="AC85" s="19" t="str">
        <f>_xlfn.XLOOKUP(D85,[4]Cmg!$O$4:$O$101,[4]Cmg!$P$4:$P$101,"----",0,1)</f>
        <v>----</v>
      </c>
      <c r="AD85" s="24" t="str">
        <f>_xlfn.XLOOKUP(D85,[4]Cmg!$S$4:$S$101,[4]Cmg!$U$4:$U$101,"----",0,1)</f>
        <v>----</v>
      </c>
      <c r="AG85" s="25">
        <f>IFERROR(SUMIFS('[4]BD Unidades'!$AH:$AH,'[4]BD Unidades'!$A:$A,'BD Centrales 2024'!$A85),"-")</f>
        <v>5.6</v>
      </c>
      <c r="AH85" s="25">
        <f>SUMIFS('[4]BD Unidades'!$AJ$3:$AJ$1424,'[4]BD Unidades'!$A$3:$A$1424,$A85)</f>
        <v>7601.4999999999991</v>
      </c>
      <c r="AI85" s="25">
        <f>SUMIFS('[4]BD Unidades'!$AL$3:$AL$1424,'[4]BD Unidades'!$A$3:$A$1424,$A85)</f>
        <v>2.2166666666666699</v>
      </c>
      <c r="AJ85" s="26">
        <f t="shared" si="5"/>
        <v>2.9152410115228786E-4</v>
      </c>
      <c r="AK85" s="27">
        <f>IFERROR(SUMIFS('[4]BD Unidades'!$AO$3:$AO$1424,'[4]BD Unidades'!$A$3:$A$1424,$A85),"-")</f>
        <v>0</v>
      </c>
      <c r="AL85" s="27">
        <f>IFERROR(SUMIFS('[4]BD Unidades'!$AQ$3:$AQ$1424,'[4]BD Unidades'!$A$3:$A$1424,$A85),"-")</f>
        <v>0</v>
      </c>
      <c r="AM85" s="27">
        <f>IFERROR(SUMIFS('[4]BD Unidades'!$AS$3:$AS$1424,'[4]BD Unidades'!$A$3:$A$1424,$A85),"-")</f>
        <v>0</v>
      </c>
      <c r="AN85" s="27">
        <f>IFERROR(SUMIFS('[4]BD Unidades'!$AU$3:$AU$1424,'[4]BD Unidades'!$A$3:$A$1424,$A85),"-")</f>
        <v>0</v>
      </c>
      <c r="AO85" s="27">
        <f>IFERROR(SUMIFS('[4]BD Unidades'!$AW$3:$AW$1424,'[4]BD Unidades'!$A$3:$A$1424,$A85),"-")</f>
        <v>0</v>
      </c>
      <c r="AP85" s="27">
        <f>IFERROR(SUMIFS('[4]BD Unidades'!$AY$3:$AY$1424,'[4]BD Unidades'!$A$3:$A$1424,$A85),"-")</f>
        <v>0</v>
      </c>
      <c r="AQ85" s="25">
        <f>IFERROR(SUMIFS('[4]BD Unidades'!$AZ$3:$AZ$1424,'[4]BD Unidades'!$A$3:$A$1424,$A85),"-")</f>
        <v>2.6349212972786904</v>
      </c>
      <c r="AR85" s="25">
        <f>IFERROR(SUMIFS('[4]BD Unidades'!$BA$3:$BA$1424,'[4]BD Unidades'!$A$3:$A$1424,$A85),"-")</f>
        <v>5.5991341734195403</v>
      </c>
      <c r="AS85" s="28">
        <f>SUMIFS('[4]BD Unidades'!$BC$3:$BC$1424,'[4]BD Unidades'!$A$3:$A$1424,$A85)</f>
        <v>1.93399044555395E-2</v>
      </c>
      <c r="AT85" s="28">
        <f>SUMIFS('[4]BD Unidades'!$BE$3:$BE$1424,'[4]BD Unidades'!$A$3:$A$1424,$A85)</f>
        <v>0.98399172738312102</v>
      </c>
      <c r="AU85" s="29">
        <f t="shared" si="6"/>
        <v>0.96496142139049024</v>
      </c>
      <c r="AV85" s="30">
        <f t="shared" si="7"/>
        <v>1.786E-3</v>
      </c>
      <c r="AW85" s="25">
        <f>IFERROR(SUMIFS('[4]BD Unidades'!$BI$3:$BI$1424,'[4]BD Unidades'!$A$3:$A$1424,$A85),"-")</f>
        <v>2.5380570477736324</v>
      </c>
      <c r="AX85" s="25">
        <f>IFERROR(SUMIFS('[4]BD Unidades'!$BJ$3:$BJ$1424,'[4]BD Unidades'!$A$3:$A$1424,$A85),"-")</f>
        <v>1.6310644767803966</v>
      </c>
    </row>
    <row r="86" spans="1:50" ht="14.4" x14ac:dyDescent="0.3">
      <c r="A86" s="7">
        <v>32</v>
      </c>
      <c r="B86" s="7" t="s">
        <v>4838</v>
      </c>
      <c r="D86" s="8" t="s">
        <v>4839</v>
      </c>
      <c r="E86" s="19" t="s">
        <v>4840</v>
      </c>
      <c r="F86" s="19" t="s">
        <v>4840</v>
      </c>
      <c r="G86" s="19" t="s">
        <v>4841</v>
      </c>
      <c r="H86" s="19">
        <v>2</v>
      </c>
      <c r="I86" s="19">
        <v>2024</v>
      </c>
      <c r="J86" s="19" t="s">
        <v>66</v>
      </c>
      <c r="K86" s="19" t="s">
        <v>177</v>
      </c>
      <c r="L86" s="19" t="s">
        <v>213</v>
      </c>
      <c r="M86" s="19" t="s">
        <v>477</v>
      </c>
      <c r="N86" s="19" t="s">
        <v>478</v>
      </c>
      <c r="O86" s="19" t="s">
        <v>714</v>
      </c>
      <c r="P86" s="19" t="s">
        <v>51</v>
      </c>
      <c r="Q86" s="9" t="s">
        <v>4842</v>
      </c>
      <c r="R86" s="20">
        <v>4.5999999999999996</v>
      </c>
      <c r="S86" s="20">
        <v>4</v>
      </c>
      <c r="T86" s="20">
        <v>4.4160000000000004</v>
      </c>
      <c r="U86" s="20" t="s">
        <v>397</v>
      </c>
      <c r="V86" s="21">
        <f>_xlfn.XLOOKUP(D86,'[4]Gen. Real'!$A$2:$A$1168,'[4]Gen. Real'!$C$2:$C$1168,"-",0)</f>
        <v>0</v>
      </c>
      <c r="W86" s="22"/>
      <c r="X86" s="22" t="str">
        <f>_xlfn.XLOOKUP(D86,[4]Vertimiento!$J$2:$J$119,[4]Vertimiento!$K$2:$K$119,"-",0)</f>
        <v>-</v>
      </c>
      <c r="Y86" s="23" t="str">
        <f t="shared" si="4"/>
        <v>-</v>
      </c>
      <c r="Z86" s="19" t="str">
        <f>_xlfn.XLOOKUP(D86,[4]Cmg!$I$4:$I$99,[4]Cmg!$M$4:$M$99,"----",0,1)</f>
        <v>----</v>
      </c>
      <c r="AA86" s="19" t="str">
        <f>_xlfn.XLOOKUP(D86,[4]Cmg!$A$4:$A$101,[4]Cmg!$B$4:$B$101,"----",0,1)</f>
        <v>----</v>
      </c>
      <c r="AB86" s="19" t="str">
        <f>_xlfn.XLOOKUP(D86,[4]Cmg!$E$4:$E$101,[4]Cmg!$F$4:$F$101,"----",0,1)</f>
        <v>----</v>
      </c>
      <c r="AC86" s="19" t="str">
        <f>_xlfn.XLOOKUP(D86,[4]Cmg!$O$4:$O$101,[4]Cmg!$P$4:$P$101,"----",0,1)</f>
        <v>----</v>
      </c>
      <c r="AD86" s="24" t="str">
        <f>_xlfn.XLOOKUP(D86,[4]Cmg!$S$4:$S$101,[4]Cmg!$U$4:$U$101,"----",0,1)</f>
        <v>----</v>
      </c>
      <c r="AG86" s="25">
        <f>IFERROR(SUMIFS('[4]BD Unidades'!$AH:$AH,'[4]BD Unidades'!$A:$A,'BD Centrales 2024'!$A86),"-")</f>
        <v>4.5999999999999996</v>
      </c>
      <c r="AH86" s="25">
        <f>SUMIFS('[4]BD Unidades'!$AJ$3:$AJ$1424,'[4]BD Unidades'!$A$3:$A$1424,$A86)</f>
        <v>8063.9999999999991</v>
      </c>
      <c r="AI86" s="25">
        <f>SUMIFS('[4]BD Unidades'!$AL$3:$AL$1424,'[4]BD Unidades'!$A$3:$A$1424,$A86)</f>
        <v>0</v>
      </c>
      <c r="AJ86" s="26">
        <f t="shared" si="5"/>
        <v>0</v>
      </c>
      <c r="AK86" s="27">
        <f>IFERROR(SUMIFS('[4]BD Unidades'!$AO$3:$AO$1424,'[4]BD Unidades'!$A$3:$A$1424,$A86),"-")</f>
        <v>0</v>
      </c>
      <c r="AL86" s="27">
        <f>IFERROR(SUMIFS('[4]BD Unidades'!$AQ$3:$AQ$1424,'[4]BD Unidades'!$A$3:$A$1424,$A86),"-")</f>
        <v>0</v>
      </c>
      <c r="AM86" s="27">
        <f>IFERROR(SUMIFS('[4]BD Unidades'!$AS$3:$AS$1424,'[4]BD Unidades'!$A$3:$A$1424,$A86),"-")</f>
        <v>0</v>
      </c>
      <c r="AN86" s="27">
        <f>IFERROR(SUMIFS('[4]BD Unidades'!$AU$3:$AU$1424,'[4]BD Unidades'!$A$3:$A$1424,$A86),"-")</f>
        <v>0</v>
      </c>
      <c r="AO86" s="27">
        <f>IFERROR(SUMIFS('[4]BD Unidades'!$AW$3:$AW$1424,'[4]BD Unidades'!$A$3:$A$1424,$A86),"-")</f>
        <v>0</v>
      </c>
      <c r="AP86" s="27">
        <f>IFERROR(SUMIFS('[4]BD Unidades'!$AY$3:$AY$1424,'[4]BD Unidades'!$A$3:$A$1424,$A86),"-")</f>
        <v>0</v>
      </c>
      <c r="AQ86" s="25">
        <f>IFERROR(SUMIFS('[4]BD Unidades'!$AZ$3:$AZ$1424,'[4]BD Unidades'!$A$3:$A$1424,$A86),"-")</f>
        <v>2.5567877192895763</v>
      </c>
      <c r="AR86" s="25">
        <f>IFERROR(SUMIFS('[4]BD Unidades'!$BA$3:$BA$1424,'[4]BD Unidades'!$A$3:$A$1424,$A86),"-")</f>
        <v>4.5999999999999996</v>
      </c>
      <c r="AS86" s="28">
        <f>SUMIFS('[4]BD Unidades'!$BC$3:$BC$1424,'[4]BD Unidades'!$A$3:$A$1424,$A86)</f>
        <v>7.7018979415388503E-2</v>
      </c>
      <c r="AT86" s="28">
        <f>SUMIFS('[4]BD Unidades'!$BE$3:$BE$1424,'[4]BD Unidades'!$A$3:$A$1424,$A86)</f>
        <v>1</v>
      </c>
      <c r="AU86" s="29">
        <f t="shared" si="6"/>
        <v>0.92298102058461151</v>
      </c>
      <c r="AV86" s="30">
        <f t="shared" si="7"/>
        <v>0.04</v>
      </c>
      <c r="AW86" s="25">
        <f>IFERROR(SUMIFS('[4]BD Unidades'!$BI$3:$BI$1424,'[4]BD Unidades'!$A$3:$A$1424,$A86),"-")</f>
        <v>2.2654718770253761</v>
      </c>
      <c r="AX86" s="25">
        <f>IFERROR(SUMIFS('[4]BD Unidades'!$BJ$3:$BJ$1424,'[4]BD Unidades'!$A$3:$A$1424,$A86),"-")</f>
        <v>1.4558895376297565</v>
      </c>
    </row>
    <row r="87" spans="1:50" ht="14.4" x14ac:dyDescent="0.3">
      <c r="A87" s="7">
        <v>35</v>
      </c>
      <c r="B87" s="7" t="s">
        <v>4508</v>
      </c>
      <c r="D87" s="8" t="s">
        <v>4509</v>
      </c>
      <c r="E87" s="19" t="s">
        <v>4510</v>
      </c>
      <c r="F87" s="19" t="s">
        <v>4511</v>
      </c>
      <c r="G87" s="19" t="s">
        <v>4512</v>
      </c>
      <c r="H87" s="19">
        <v>1</v>
      </c>
      <c r="I87" s="19">
        <v>2024</v>
      </c>
      <c r="J87" s="19" t="s">
        <v>66</v>
      </c>
      <c r="K87" s="19" t="s">
        <v>177</v>
      </c>
      <c r="L87" s="19" t="s">
        <v>213</v>
      </c>
      <c r="M87" s="19" t="s">
        <v>189</v>
      </c>
      <c r="N87" s="19" t="s">
        <v>879</v>
      </c>
      <c r="O87" s="19" t="s">
        <v>2394</v>
      </c>
      <c r="P87" s="19" t="s">
        <v>51</v>
      </c>
      <c r="Q87" s="9" t="s">
        <v>4514</v>
      </c>
      <c r="R87" s="20">
        <v>0.104</v>
      </c>
      <c r="S87" s="20">
        <v>0.25</v>
      </c>
      <c r="T87" s="20">
        <v>0.1037</v>
      </c>
      <c r="U87" s="20" t="s">
        <v>397</v>
      </c>
      <c r="V87" s="21">
        <f>_xlfn.XLOOKUP(D87,'[4]Gen. Real'!$A$2:$A$1168,'[4]Gen. Real'!$C$2:$C$1168,"-",0)</f>
        <v>0</v>
      </c>
      <c r="W87" s="22"/>
      <c r="X87" s="22" t="str">
        <f>_xlfn.XLOOKUP(D87,[4]Vertimiento!$J$2:$J$119,[4]Vertimiento!$K$2:$K$119,"-",0)</f>
        <v>-</v>
      </c>
      <c r="Y87" s="23" t="str">
        <f t="shared" si="4"/>
        <v>-</v>
      </c>
      <c r="Z87" s="19" t="str">
        <f>_xlfn.XLOOKUP(D87,[4]Cmg!$I$4:$I$99,[4]Cmg!$M$4:$M$99,"----",0,1)</f>
        <v>----</v>
      </c>
      <c r="AA87" s="19" t="str">
        <f>_xlfn.XLOOKUP(D87,[4]Cmg!$A$4:$A$101,[4]Cmg!$B$4:$B$101,"----",0,1)</f>
        <v>----</v>
      </c>
      <c r="AB87" s="19" t="str">
        <f>_xlfn.XLOOKUP(D87,[4]Cmg!$E$4:$E$101,[4]Cmg!$F$4:$F$101,"----",0,1)</f>
        <v>----</v>
      </c>
      <c r="AC87" s="19" t="str">
        <f>_xlfn.XLOOKUP(D87,[4]Cmg!$O$4:$O$101,[4]Cmg!$P$4:$P$101,"----",0,1)</f>
        <v>----</v>
      </c>
      <c r="AD87" s="24" t="str">
        <f>_xlfn.XLOOKUP(D87,[4]Cmg!$S$4:$S$101,[4]Cmg!$U$4:$U$101,"----",0,1)</f>
        <v>----</v>
      </c>
      <c r="AG87" s="25">
        <f>IFERROR(SUMIFS('[4]BD Unidades'!$AH:$AH,'[4]BD Unidades'!$A:$A,'BD Centrales 2024'!$A87),"-")</f>
        <v>0.104</v>
      </c>
      <c r="AH87" s="25">
        <f>SUMIFS('[4]BD Unidades'!$AJ$3:$AJ$1424,'[4]BD Unidades'!$A$3:$A$1424,$A87)</f>
        <v>8784</v>
      </c>
      <c r="AI87" s="25">
        <f>SUMIFS('[4]BD Unidades'!$AL$3:$AL$1424,'[4]BD Unidades'!$A$3:$A$1424,$A87)</f>
        <v>0</v>
      </c>
      <c r="AJ87" s="26">
        <f t="shared" si="5"/>
        <v>0</v>
      </c>
      <c r="AK87" s="27">
        <f>IFERROR(SUMIFS('[4]BD Unidades'!$AO$3:$AO$1424,'[4]BD Unidades'!$A$3:$A$1424,$A87),"-")</f>
        <v>0</v>
      </c>
      <c r="AL87" s="27">
        <f>IFERROR(SUMIFS('[4]BD Unidades'!$AQ$3:$AQ$1424,'[4]BD Unidades'!$A$3:$A$1424,$A87),"-")</f>
        <v>0</v>
      </c>
      <c r="AM87" s="27">
        <f>IFERROR(SUMIFS('[4]BD Unidades'!$AS$3:$AS$1424,'[4]BD Unidades'!$A$3:$A$1424,$A87),"-")</f>
        <v>0</v>
      </c>
      <c r="AN87" s="27">
        <f>IFERROR(SUMIFS('[4]BD Unidades'!$AU$3:$AU$1424,'[4]BD Unidades'!$A$3:$A$1424,$A87),"-")</f>
        <v>0</v>
      </c>
      <c r="AO87" s="27">
        <f>IFERROR(SUMIFS('[4]BD Unidades'!$AW$3:$AW$1424,'[4]BD Unidades'!$A$3:$A$1424,$A87),"-")</f>
        <v>0</v>
      </c>
      <c r="AP87" s="27">
        <f>IFERROR(SUMIFS('[4]BD Unidades'!$AY$3:$AY$1424,'[4]BD Unidades'!$A$3:$A$1424,$A87),"-")</f>
        <v>0</v>
      </c>
      <c r="AQ87" s="25">
        <f>IFERROR(SUMIFS('[4]BD Unidades'!$AZ$3:$AZ$1424,'[4]BD Unidades'!$A$3:$A$1424,$A87),"-")</f>
        <v>2.6579756506849288E-2</v>
      </c>
      <c r="AR87" s="25">
        <f>IFERROR(SUMIFS('[4]BD Unidades'!$BA$3:$BA$1424,'[4]BD Unidades'!$A$3:$A$1424,$A87),"-")</f>
        <v>0.104</v>
      </c>
      <c r="AS87" s="28">
        <f>SUMIFS('[4]BD Unidades'!$BC$3:$BC$1424,'[4]BD Unidades'!$A$3:$A$1424,$A87)</f>
        <v>1.77248760946907E-2</v>
      </c>
      <c r="AT87" s="28">
        <f>SUMIFS('[4]BD Unidades'!$BE$3:$BE$1424,'[4]BD Unidades'!$A$3:$A$1424,$A87)</f>
        <v>1</v>
      </c>
      <c r="AU87" s="29">
        <f t="shared" si="6"/>
        <v>0.98227512390530936</v>
      </c>
      <c r="AV87" s="30">
        <f t="shared" si="7"/>
        <v>2.5000000000000001E-3</v>
      </c>
      <c r="AW87" s="25">
        <f>IFERROR(SUMIFS('[4]BD Unidades'!$BI$3:$BI$1424,'[4]BD Unidades'!$A$3:$A$1424,$A87),"-")</f>
        <v>2.6043362032097946E-2</v>
      </c>
      <c r="AX87" s="25">
        <f>IFERROR(SUMIFS('[4]BD Unidades'!$BJ$3:$BJ$1424,'[4]BD Unidades'!$A$3:$A$1424,$A87),"-")</f>
        <v>1.6736583089709538E-2</v>
      </c>
    </row>
    <row r="88" spans="1:50" ht="14.4" x14ac:dyDescent="0.3">
      <c r="A88" s="7">
        <v>37</v>
      </c>
      <c r="B88" s="7" t="s">
        <v>4937</v>
      </c>
      <c r="D88" s="8" t="s">
        <v>4938</v>
      </c>
      <c r="E88" s="19" t="s">
        <v>4939</v>
      </c>
      <c r="F88" s="19" t="s">
        <v>4939</v>
      </c>
      <c r="G88" s="19" t="s">
        <v>4940</v>
      </c>
      <c r="H88" s="19">
        <v>2</v>
      </c>
      <c r="I88" s="19">
        <v>2024</v>
      </c>
      <c r="J88" s="19" t="s">
        <v>66</v>
      </c>
      <c r="K88" s="19" t="s">
        <v>177</v>
      </c>
      <c r="L88" s="19" t="s">
        <v>213</v>
      </c>
      <c r="M88" s="19" t="s">
        <v>477</v>
      </c>
      <c r="N88" s="19" t="s">
        <v>549</v>
      </c>
      <c r="O88" s="19" t="s">
        <v>637</v>
      </c>
      <c r="P88" s="19" t="s">
        <v>51</v>
      </c>
      <c r="Q88" s="9" t="s">
        <v>4942</v>
      </c>
      <c r="R88" s="20">
        <v>5.6</v>
      </c>
      <c r="S88" s="20">
        <v>4</v>
      </c>
      <c r="T88" s="20">
        <v>5.3760000000000003</v>
      </c>
      <c r="U88" s="20" t="s">
        <v>397</v>
      </c>
      <c r="V88" s="21">
        <f>_xlfn.XLOOKUP(D88,'[4]Gen. Real'!$A$2:$A$1168,'[4]Gen. Real'!$C$2:$C$1168,"-",0)</f>
        <v>1.8522799999999999</v>
      </c>
      <c r="W88" s="22"/>
      <c r="X88" s="22" t="str">
        <f>_xlfn.XLOOKUP(D88,[4]Vertimiento!$J$2:$J$119,[4]Vertimiento!$K$2:$K$119,"-",0)</f>
        <v>-</v>
      </c>
      <c r="Y88" s="23" t="str">
        <f t="shared" si="4"/>
        <v>-</v>
      </c>
      <c r="Z88" s="19" t="str">
        <f>_xlfn.XLOOKUP(D88,[4]Cmg!$I$4:$I$99,[4]Cmg!$M$4:$M$99,"----",0,1)</f>
        <v>----</v>
      </c>
      <c r="AA88" s="19" t="str">
        <f>_xlfn.XLOOKUP(D88,[4]Cmg!$A$4:$A$101,[4]Cmg!$B$4:$B$101,"----",0,1)</f>
        <v>----</v>
      </c>
      <c r="AB88" s="19" t="str">
        <f>_xlfn.XLOOKUP(D88,[4]Cmg!$E$4:$E$101,[4]Cmg!$F$4:$F$101,"----",0,1)</f>
        <v>----</v>
      </c>
      <c r="AC88" s="19" t="str">
        <f>_xlfn.XLOOKUP(D88,[4]Cmg!$O$4:$O$101,[4]Cmg!$P$4:$P$101,"----",0,1)</f>
        <v>----</v>
      </c>
      <c r="AD88" s="24" t="str">
        <f>_xlfn.XLOOKUP(D88,[4]Cmg!$S$4:$S$101,[4]Cmg!$U$4:$U$101,"----",0,1)</f>
        <v>----</v>
      </c>
      <c r="AG88" s="25">
        <f>IFERROR(SUMIFS('[4]BD Unidades'!$AH:$AH,'[4]BD Unidades'!$A:$A,'BD Centrales 2024'!$A88),"-")</f>
        <v>5.6</v>
      </c>
      <c r="AH88" s="25">
        <f>SUMIFS('[4]BD Unidades'!$AJ$3:$AJ$1424,'[4]BD Unidades'!$A$3:$A$1424,$A88)</f>
        <v>8022.2166666666708</v>
      </c>
      <c r="AI88" s="25">
        <f>SUMIFS('[4]BD Unidades'!$AL$3:$AL$1424,'[4]BD Unidades'!$A$3:$A$1424,$A88)</f>
        <v>720</v>
      </c>
      <c r="AJ88" s="26">
        <f t="shared" si="5"/>
        <v>8.2358974554508455E-2</v>
      </c>
      <c r="AK88" s="27">
        <f>IFERROR(SUMIFS('[4]BD Unidades'!$AO$3:$AO$1424,'[4]BD Unidades'!$A$3:$A$1424,$A88),"-")</f>
        <v>0</v>
      </c>
      <c r="AL88" s="27">
        <f>IFERROR(SUMIFS('[4]BD Unidades'!$AQ$3:$AQ$1424,'[4]BD Unidades'!$A$3:$A$1424,$A88),"-")</f>
        <v>0</v>
      </c>
      <c r="AM88" s="27">
        <f>IFERROR(SUMIFS('[4]BD Unidades'!$AS$3:$AS$1424,'[4]BD Unidades'!$A$3:$A$1424,$A88),"-")</f>
        <v>0</v>
      </c>
      <c r="AN88" s="27">
        <f>IFERROR(SUMIFS('[4]BD Unidades'!$AU$3:$AU$1424,'[4]BD Unidades'!$A$3:$A$1424,$A88),"-")</f>
        <v>0</v>
      </c>
      <c r="AO88" s="27">
        <f>IFERROR(SUMIFS('[4]BD Unidades'!$AW$3:$AW$1424,'[4]BD Unidades'!$A$3:$A$1424,$A88),"-")</f>
        <v>0</v>
      </c>
      <c r="AP88" s="27">
        <f>IFERROR(SUMIFS('[4]BD Unidades'!$AY$3:$AY$1424,'[4]BD Unidades'!$A$3:$A$1424,$A88),"-")</f>
        <v>0</v>
      </c>
      <c r="AQ88" s="25">
        <f>IFERROR(SUMIFS('[4]BD Unidades'!$AZ$3:$AZ$1424,'[4]BD Unidades'!$A$3:$A$1424,$A88),"-")</f>
        <v>4.3791666666666655</v>
      </c>
      <c r="AR88" s="25">
        <f>IFERROR(SUMIFS('[4]BD Unidades'!$BA$3:$BA$1424,'[4]BD Unidades'!$A$3:$A$1424,$A88),"-")</f>
        <v>5.6</v>
      </c>
      <c r="AS88" s="28">
        <f>SUMIFS('[4]BD Unidades'!$BC$3:$BC$1424,'[4]BD Unidades'!$A$3:$A$1424,$A88)</f>
        <v>2.24414020652861E-4</v>
      </c>
      <c r="AT88" s="28">
        <f>SUMIFS('[4]BD Unidades'!$BE$3:$BE$1424,'[4]BD Unidades'!$A$3:$A$1424,$A88)</f>
        <v>1</v>
      </c>
      <c r="AU88" s="29">
        <f t="shared" si="6"/>
        <v>0.99977558597934713</v>
      </c>
      <c r="AV88" s="30">
        <f t="shared" si="7"/>
        <v>0.04</v>
      </c>
      <c r="AW88" s="25">
        <f>IFERROR(SUMIFS('[4]BD Unidades'!$BI$3:$BI$1424,'[4]BD Unidades'!$A$3:$A$1424,$A88),"-")</f>
        <v>4.2030565634571788</v>
      </c>
      <c r="AX88" s="25">
        <f>IFERROR(SUMIFS('[4]BD Unidades'!$BJ$3:$BJ$1424,'[4]BD Unidades'!$A$3:$A$1424,$A88),"-")</f>
        <v>2.7010646827529974</v>
      </c>
    </row>
    <row r="89" spans="1:50" ht="14.4" x14ac:dyDescent="0.3">
      <c r="A89" s="7">
        <v>52</v>
      </c>
      <c r="B89" s="7" t="s">
        <v>4765</v>
      </c>
      <c r="D89" s="8" t="s">
        <v>4766</v>
      </c>
      <c r="E89" s="19" t="s">
        <v>4767</v>
      </c>
      <c r="F89" s="19" t="s">
        <v>4767</v>
      </c>
      <c r="G89" s="19" t="s">
        <v>4665</v>
      </c>
      <c r="H89" s="19">
        <v>1</v>
      </c>
      <c r="I89" s="19">
        <v>2024</v>
      </c>
      <c r="J89" s="19" t="s">
        <v>66</v>
      </c>
      <c r="K89" s="19" t="s">
        <v>177</v>
      </c>
      <c r="L89" s="19" t="s">
        <v>213</v>
      </c>
      <c r="M89" s="19" t="s">
        <v>331</v>
      </c>
      <c r="N89" s="19" t="s">
        <v>332</v>
      </c>
      <c r="O89" s="19" t="s">
        <v>333</v>
      </c>
      <c r="P89" s="19" t="s">
        <v>51</v>
      </c>
      <c r="Q89" s="9" t="s">
        <v>4768</v>
      </c>
      <c r="R89" s="20">
        <v>0.8</v>
      </c>
      <c r="S89" s="20">
        <v>0</v>
      </c>
      <c r="T89" s="20">
        <v>0.8</v>
      </c>
      <c r="U89" s="20" t="s">
        <v>397</v>
      </c>
      <c r="V89" s="21">
        <f>_xlfn.XLOOKUP(D89,'[4]Gen. Real'!$A$2:$A$1168,'[4]Gen. Real'!$C$2:$C$1168,"-",0)</f>
        <v>13.427040000000003</v>
      </c>
      <c r="W89" s="22"/>
      <c r="X89" s="22" t="str">
        <f>_xlfn.XLOOKUP(D89,[4]Vertimiento!$J$2:$J$119,[4]Vertimiento!$K$2:$K$119,"-",0)</f>
        <v>-</v>
      </c>
      <c r="Y89" s="23" t="str">
        <f t="shared" si="4"/>
        <v>-</v>
      </c>
      <c r="Z89" s="19" t="str">
        <f>_xlfn.XLOOKUP(D89,[4]Cmg!$I$4:$I$99,[4]Cmg!$M$4:$M$99,"----",0,1)</f>
        <v>----</v>
      </c>
      <c r="AA89" s="19" t="str">
        <f>_xlfn.XLOOKUP(D89,[4]Cmg!$A$4:$A$101,[4]Cmg!$B$4:$B$101,"----",0,1)</f>
        <v>----</v>
      </c>
      <c r="AB89" s="19" t="str">
        <f>_xlfn.XLOOKUP(D89,[4]Cmg!$E$4:$E$101,[4]Cmg!$F$4:$F$101,"----",0,1)</f>
        <v>----</v>
      </c>
      <c r="AC89" s="19" t="str">
        <f>_xlfn.XLOOKUP(D89,[4]Cmg!$O$4:$O$101,[4]Cmg!$P$4:$P$101,"----",0,1)</f>
        <v>----</v>
      </c>
      <c r="AD89" s="24" t="str">
        <f>_xlfn.XLOOKUP(D89,[4]Cmg!$S$4:$S$101,[4]Cmg!$U$4:$U$101,"----",0,1)</f>
        <v>----</v>
      </c>
      <c r="AG89" s="25">
        <f>IFERROR(SUMIFS('[4]BD Unidades'!$AH:$AH,'[4]BD Unidades'!$A:$A,'BD Centrales 2024'!$A89),"-")</f>
        <v>0.8</v>
      </c>
      <c r="AH89" s="25">
        <f>SUMIFS('[4]BD Unidades'!$AJ$3:$AJ$1424,'[4]BD Unidades'!$A$3:$A$1424,$A89)</f>
        <v>8141.1833333333298</v>
      </c>
      <c r="AI89" s="25">
        <f>SUMIFS('[4]BD Unidades'!$AL$3:$AL$1424,'[4]BD Unidades'!$A$3:$A$1424,$A89)</f>
        <v>298.96666666666698</v>
      </c>
      <c r="AJ89" s="26">
        <f t="shared" si="5"/>
        <v>3.542196130005594E-2</v>
      </c>
      <c r="AK89" s="27">
        <f>IFERROR(SUMIFS('[4]BD Unidades'!$AO$3:$AO$1424,'[4]BD Unidades'!$A$3:$A$1424,$A89),"-")</f>
        <v>0</v>
      </c>
      <c r="AL89" s="27">
        <f>IFERROR(SUMIFS('[4]BD Unidades'!$AQ$3:$AQ$1424,'[4]BD Unidades'!$A$3:$A$1424,$A89),"-")</f>
        <v>0</v>
      </c>
      <c r="AM89" s="27">
        <f>IFERROR(SUMIFS('[4]BD Unidades'!$AS$3:$AS$1424,'[4]BD Unidades'!$A$3:$A$1424,$A89),"-")</f>
        <v>0</v>
      </c>
      <c r="AN89" s="27">
        <f>IFERROR(SUMIFS('[4]BD Unidades'!$AU$3:$AU$1424,'[4]BD Unidades'!$A$3:$A$1424,$A89),"-")</f>
        <v>0</v>
      </c>
      <c r="AO89" s="27">
        <f>IFERROR(SUMIFS('[4]BD Unidades'!$AW$3:$AW$1424,'[4]BD Unidades'!$A$3:$A$1424,$A89),"-")</f>
        <v>0</v>
      </c>
      <c r="AP89" s="27">
        <f>IFERROR(SUMIFS('[4]BD Unidades'!$AY$3:$AY$1424,'[4]BD Unidades'!$A$3:$A$1424,$A89),"-")</f>
        <v>0</v>
      </c>
      <c r="AQ89" s="25">
        <f>IFERROR(SUMIFS('[4]BD Unidades'!$AZ$3:$AZ$1424,'[4]BD Unidades'!$A$3:$A$1424,$A89),"-")</f>
        <v>0.39617579908675787</v>
      </c>
      <c r="AR89" s="25">
        <f>IFERROR(SUMIFS('[4]BD Unidades'!$BA$3:$BA$1424,'[4]BD Unidades'!$A$3:$A$1424,$A89),"-")</f>
        <v>0.77166597315608498</v>
      </c>
      <c r="AS89" s="28">
        <f>SUMIFS('[4]BD Unidades'!$BC$3:$BC$1424,'[4]BD Unidades'!$A$3:$A$1424,$A89)</f>
        <v>9.6511989955422092E-3</v>
      </c>
      <c r="AT89" s="28">
        <f>SUMIFS('[4]BD Unidades'!$BE$3:$BE$1424,'[4]BD Unidades'!$A$3:$A$1424,$A89)</f>
        <v>0.99981215846994498</v>
      </c>
      <c r="AU89" s="29">
        <f t="shared" si="6"/>
        <v>0.99016277237038897</v>
      </c>
      <c r="AV89" s="30">
        <f t="shared" si="7"/>
        <v>0</v>
      </c>
      <c r="AW89" s="25">
        <f>IFERROR(SUMIFS('[4]BD Unidades'!$BI$3:$BI$1424,'[4]BD Unidades'!$A$3:$A$1424,$A89),"-")</f>
        <v>0.39227852756979842</v>
      </c>
      <c r="AX89" s="25">
        <f>IFERROR(SUMIFS('[4]BD Unidades'!$BJ$3:$BJ$1424,'[4]BD Unidades'!$A$3:$A$1424,$A89),"-")</f>
        <v>0.2373868385853222</v>
      </c>
    </row>
    <row r="90" spans="1:50" ht="14.4" x14ac:dyDescent="0.3">
      <c r="A90" s="7">
        <v>69</v>
      </c>
      <c r="B90" s="7" t="s">
        <v>160</v>
      </c>
      <c r="D90" s="8" t="s">
        <v>161</v>
      </c>
      <c r="E90" s="19" t="s">
        <v>162</v>
      </c>
      <c r="F90" s="19" t="s">
        <v>162</v>
      </c>
      <c r="G90" s="19" t="s">
        <v>163</v>
      </c>
      <c r="H90" s="19">
        <v>2</v>
      </c>
      <c r="I90" s="19">
        <v>2024</v>
      </c>
      <c r="J90" s="19" t="s">
        <v>66</v>
      </c>
      <c r="K90" s="19" t="s">
        <v>105</v>
      </c>
      <c r="L90" s="19" t="s">
        <v>47</v>
      </c>
      <c r="M90" s="19" t="s">
        <v>164</v>
      </c>
      <c r="N90" s="19" t="s">
        <v>165</v>
      </c>
      <c r="O90" s="19" t="s">
        <v>166</v>
      </c>
      <c r="P90" s="19" t="s">
        <v>51</v>
      </c>
      <c r="Q90" s="9" t="s">
        <v>135</v>
      </c>
      <c r="R90" s="20">
        <v>187.12360000000001</v>
      </c>
      <c r="S90" s="20">
        <v>1.3734999999999999</v>
      </c>
      <c r="T90" s="20">
        <v>184.55340000000001</v>
      </c>
      <c r="U90" s="20">
        <v>0</v>
      </c>
      <c r="V90" s="21">
        <f>_xlfn.XLOOKUP(D90,'[4]Gen. Real'!$A$2:$A$1168,'[4]Gen. Real'!$C$2:$C$1168,"-",0)</f>
        <v>748.03188999999963</v>
      </c>
      <c r="W90" s="22"/>
      <c r="X90" s="22" t="str">
        <f>_xlfn.XLOOKUP(D90,[4]Vertimiento!$J$2:$J$119,[4]Vertimiento!$K$2:$K$119,"-",0)</f>
        <v>-</v>
      </c>
      <c r="Y90" s="23" t="str">
        <f t="shared" si="4"/>
        <v>-</v>
      </c>
      <c r="Z90" s="19" t="str">
        <f>_xlfn.XLOOKUP(D90,[4]Cmg!$I$4:$I$99,[4]Cmg!$M$4:$M$99,"----",0,1)</f>
        <v>----</v>
      </c>
      <c r="AA90" s="19" t="str">
        <f>_xlfn.XLOOKUP(D90,[4]Cmg!$A$4:$A$101,[4]Cmg!$B$4:$B$101,"----",0,1)</f>
        <v>----</v>
      </c>
      <c r="AB90" s="19" t="str">
        <f>_xlfn.XLOOKUP(D90,[4]Cmg!$E$4:$E$101,[4]Cmg!$F$4:$F$101,"----",0,1)</f>
        <v>----</v>
      </c>
      <c r="AC90" s="19" t="str">
        <f>_xlfn.XLOOKUP(D90,[4]Cmg!$O$4:$O$101,[4]Cmg!$P$4:$P$101,"----",0,1)</f>
        <v>----</v>
      </c>
      <c r="AD90" s="24" t="str">
        <f>_xlfn.XLOOKUP(D90,[4]Cmg!$S$4:$S$101,[4]Cmg!$U$4:$U$101,"----",0,1)</f>
        <v>----</v>
      </c>
      <c r="AG90" s="25">
        <f>IFERROR(SUMIFS('[4]BD Unidades'!$AH:$AH,'[4]BD Unidades'!$A:$A,'BD Centrales 2024'!$A90),"-")</f>
        <v>0</v>
      </c>
      <c r="AH90" s="25">
        <f>SUMIFS('[4]BD Unidades'!$AJ$3:$AJ$1424,'[4]BD Unidades'!$A$3:$A$1424,$A90)</f>
        <v>0</v>
      </c>
      <c r="AI90" s="25">
        <f>SUMIFS('[4]BD Unidades'!$AL$3:$AL$1424,'[4]BD Unidades'!$A$3:$A$1424,$A90)</f>
        <v>7054.7751969642868</v>
      </c>
      <c r="AJ90" s="26">
        <f t="shared" si="5"/>
        <v>1</v>
      </c>
      <c r="AK90" s="27">
        <f>IFERROR(SUMIFS('[4]BD Unidades'!$AO$3:$AO$1424,'[4]BD Unidades'!$A$3:$A$1424,$A90),"-")</f>
        <v>0</v>
      </c>
      <c r="AL90" s="27">
        <f>IFERROR(SUMIFS('[4]BD Unidades'!$AQ$3:$AQ$1424,'[4]BD Unidades'!$A$3:$A$1424,$A90),"-")</f>
        <v>0</v>
      </c>
      <c r="AM90" s="27">
        <f>IFERROR(SUMIFS('[4]BD Unidades'!$AS$3:$AS$1424,'[4]BD Unidades'!$A$3:$A$1424,$A90),"-")</f>
        <v>0</v>
      </c>
      <c r="AN90" s="27">
        <f>IFERROR(SUMIFS('[4]BD Unidades'!$AU$3:$AU$1424,'[4]BD Unidades'!$A$3:$A$1424,$A90),"-")</f>
        <v>0</v>
      </c>
      <c r="AO90" s="27">
        <f>IFERROR(SUMIFS('[4]BD Unidades'!$AW$3:$AW$1424,'[4]BD Unidades'!$A$3:$A$1424,$A90),"-")</f>
        <v>0</v>
      </c>
      <c r="AP90" s="27">
        <f>IFERROR(SUMIFS('[4]BD Unidades'!$AY$3:$AY$1424,'[4]BD Unidades'!$A$3:$A$1424,$A90),"-")</f>
        <v>0</v>
      </c>
      <c r="AQ90" s="25">
        <f>IFERROR(SUMIFS('[4]BD Unidades'!$AZ$3:$AZ$1424,'[4]BD Unidades'!$A$3:$A$1424,$A90),"-")</f>
        <v>0</v>
      </c>
      <c r="AR90" s="25">
        <f>IFERROR(SUMIFS('[4]BD Unidades'!$BA$3:$BA$1424,'[4]BD Unidades'!$A$3:$A$1424,$A90),"-")</f>
        <v>180.5610056145843</v>
      </c>
      <c r="AS90" s="28">
        <f>SUMIFS('[4]BD Unidades'!$BC$3:$BC$1424,'[4]BD Unidades'!$A$3:$A$1424,$A90)</f>
        <v>0</v>
      </c>
      <c r="AT90" s="28">
        <f>SUMIFS('[4]BD Unidades'!$BE$3:$BE$1424,'[4]BD Unidades'!$A$3:$A$1424,$A90)</f>
        <v>0</v>
      </c>
      <c r="AU90" s="29">
        <f t="shared" si="6"/>
        <v>0</v>
      </c>
      <c r="AV90" s="30">
        <f t="shared" si="7"/>
        <v>1.3734999999999999E-2</v>
      </c>
      <c r="AW90" s="25">
        <f>IFERROR(SUMIFS('[4]BD Unidades'!$BI$3:$BI$1424,'[4]BD Unidades'!$A$3:$A$1424,$A90),"-")</f>
        <v>0</v>
      </c>
      <c r="AX90" s="25">
        <f>IFERROR(SUMIFS('[4]BD Unidades'!$BJ$3:$BJ$1424,'[4]BD Unidades'!$A$3:$A$1424,$A90),"-")</f>
        <v>0</v>
      </c>
    </row>
    <row r="91" spans="1:50" ht="14.4" x14ac:dyDescent="0.3">
      <c r="A91" s="7">
        <v>73</v>
      </c>
      <c r="B91" s="7" t="s">
        <v>484</v>
      </c>
      <c r="D91" s="8" t="s">
        <v>485</v>
      </c>
      <c r="E91" s="19" t="s">
        <v>162</v>
      </c>
      <c r="F91" s="19" t="s">
        <v>162</v>
      </c>
      <c r="G91" s="19" t="s">
        <v>486</v>
      </c>
      <c r="H91" s="19">
        <v>3</v>
      </c>
      <c r="I91" s="19">
        <v>2024</v>
      </c>
      <c r="J91" s="19" t="s">
        <v>66</v>
      </c>
      <c r="K91" s="19" t="s">
        <v>105</v>
      </c>
      <c r="L91" s="19" t="s">
        <v>47</v>
      </c>
      <c r="M91" s="19" t="s">
        <v>164</v>
      </c>
      <c r="N91" s="19" t="s">
        <v>165</v>
      </c>
      <c r="O91" s="19" t="s">
        <v>166</v>
      </c>
      <c r="P91" s="19" t="s">
        <v>51</v>
      </c>
      <c r="Q91" s="9" t="s">
        <v>487</v>
      </c>
      <c r="R91" s="20">
        <v>27</v>
      </c>
      <c r="S91" s="20">
        <v>0.29599999999999999</v>
      </c>
      <c r="T91" s="20">
        <v>26.92</v>
      </c>
      <c r="U91" s="20">
        <v>0</v>
      </c>
      <c r="V91" s="21">
        <f>_xlfn.XLOOKUP(D91,'[4]Gen. Real'!$A$2:$A$1168,'[4]Gen. Real'!$C$2:$C$1168,"-",0)</f>
        <v>0</v>
      </c>
      <c r="W91" s="22"/>
      <c r="X91" s="22" t="str">
        <f>_xlfn.XLOOKUP(D91,[4]Vertimiento!$J$2:$J$119,[4]Vertimiento!$K$2:$K$119,"-",0)</f>
        <v>-</v>
      </c>
      <c r="Y91" s="23" t="str">
        <f t="shared" si="4"/>
        <v>-</v>
      </c>
      <c r="Z91" s="19" t="str">
        <f>_xlfn.XLOOKUP(D91,[4]Cmg!$I$4:$I$99,[4]Cmg!$M$4:$M$99,"----",0,1)</f>
        <v>----</v>
      </c>
      <c r="AA91" s="19" t="str">
        <f>_xlfn.XLOOKUP(D91,[4]Cmg!$A$4:$A$101,[4]Cmg!$B$4:$B$101,"----",0,1)</f>
        <v>----</v>
      </c>
      <c r="AB91" s="19" t="str">
        <f>_xlfn.XLOOKUP(D91,[4]Cmg!$E$4:$E$101,[4]Cmg!$F$4:$F$101,"----",0,1)</f>
        <v>----</v>
      </c>
      <c r="AC91" s="19" t="str">
        <f>_xlfn.XLOOKUP(D91,[4]Cmg!$O$4:$O$101,[4]Cmg!$P$4:$P$101,"----",0,1)</f>
        <v>----</v>
      </c>
      <c r="AD91" s="24" t="str">
        <f>_xlfn.XLOOKUP(D91,[4]Cmg!$S$4:$S$101,[4]Cmg!$U$4:$U$101,"----",0,1)</f>
        <v>----</v>
      </c>
      <c r="AG91" s="25">
        <f>IFERROR(SUMIFS('[4]BD Unidades'!$AH:$AH,'[4]BD Unidades'!$A:$A,'BD Centrales 2024'!$A91),"-")</f>
        <v>0</v>
      </c>
      <c r="AH91" s="25">
        <f>SUMIFS('[4]BD Unidades'!$AJ$3:$AJ$1424,'[4]BD Unidades'!$A$3:$A$1424,$A91)</f>
        <v>0</v>
      </c>
      <c r="AI91" s="25">
        <f>SUMIFS('[4]BD Unidades'!$AL$3:$AL$1424,'[4]BD Unidades'!$A$3:$A$1424,$A91)</f>
        <v>0</v>
      </c>
      <c r="AJ91" s="26" t="str">
        <f t="shared" si="5"/>
        <v>-</v>
      </c>
      <c r="AK91" s="27">
        <f>IFERROR(SUMIFS('[4]BD Unidades'!$AO$3:$AO$1424,'[4]BD Unidades'!$A$3:$A$1424,$A91),"-")</f>
        <v>0</v>
      </c>
      <c r="AL91" s="27">
        <f>IFERROR(SUMIFS('[4]BD Unidades'!$AQ$3:$AQ$1424,'[4]BD Unidades'!$A$3:$A$1424,$A91),"-")</f>
        <v>0</v>
      </c>
      <c r="AM91" s="27">
        <f>IFERROR(SUMIFS('[4]BD Unidades'!$AS$3:$AS$1424,'[4]BD Unidades'!$A$3:$A$1424,$A91),"-")</f>
        <v>0</v>
      </c>
      <c r="AN91" s="27">
        <f>IFERROR(SUMIFS('[4]BD Unidades'!$AU$3:$AU$1424,'[4]BD Unidades'!$A$3:$A$1424,$A91),"-")</f>
        <v>0</v>
      </c>
      <c r="AO91" s="27">
        <f>IFERROR(SUMIFS('[4]BD Unidades'!$AW$3:$AW$1424,'[4]BD Unidades'!$A$3:$A$1424,$A91),"-")</f>
        <v>0</v>
      </c>
      <c r="AP91" s="27">
        <f>IFERROR(SUMIFS('[4]BD Unidades'!$AY$3:$AY$1424,'[4]BD Unidades'!$A$3:$A$1424,$A91),"-")</f>
        <v>0</v>
      </c>
      <c r="AQ91" s="25">
        <f>IFERROR(SUMIFS('[4]BD Unidades'!$AZ$3:$AZ$1424,'[4]BD Unidades'!$A$3:$A$1424,$A91),"-")</f>
        <v>0</v>
      </c>
      <c r="AR91" s="25">
        <f>IFERROR(SUMIFS('[4]BD Unidades'!$BA$3:$BA$1424,'[4]BD Unidades'!$A$3:$A$1424,$A91),"-")</f>
        <v>0</v>
      </c>
      <c r="AS91" s="28">
        <f>SUMIFS('[4]BD Unidades'!$BC$3:$BC$1424,'[4]BD Unidades'!$A$3:$A$1424,$A91)</f>
        <v>0</v>
      </c>
      <c r="AT91" s="28">
        <f>SUMIFS('[4]BD Unidades'!$BE$3:$BE$1424,'[4]BD Unidades'!$A$3:$A$1424,$A91)</f>
        <v>0</v>
      </c>
      <c r="AU91" s="29">
        <f t="shared" si="6"/>
        <v>0</v>
      </c>
      <c r="AV91" s="30">
        <f t="shared" si="7"/>
        <v>2.96E-3</v>
      </c>
      <c r="AW91" s="25">
        <f>IFERROR(SUMIFS('[4]BD Unidades'!$BI$3:$BI$1424,'[4]BD Unidades'!$A$3:$A$1424,$A91),"-")</f>
        <v>0</v>
      </c>
      <c r="AX91" s="25">
        <f>IFERROR(SUMIFS('[4]BD Unidades'!$BJ$3:$BJ$1424,'[4]BD Unidades'!$A$3:$A$1424,$A91),"-")</f>
        <v>0</v>
      </c>
    </row>
    <row r="92" spans="1:50" ht="14.4" x14ac:dyDescent="0.3">
      <c r="A92" s="7">
        <v>74</v>
      </c>
      <c r="B92" s="7" t="s">
        <v>1727</v>
      </c>
      <c r="D92" s="8" t="s">
        <v>1728</v>
      </c>
      <c r="E92" s="19" t="s">
        <v>162</v>
      </c>
      <c r="F92" s="19" t="s">
        <v>162</v>
      </c>
      <c r="G92" s="19" t="s">
        <v>1729</v>
      </c>
      <c r="H92" s="19">
        <v>3</v>
      </c>
      <c r="I92" s="19">
        <v>2024</v>
      </c>
      <c r="J92" s="19" t="s">
        <v>66</v>
      </c>
      <c r="K92" s="19" t="s">
        <v>105</v>
      </c>
      <c r="L92" s="19" t="s">
        <v>47</v>
      </c>
      <c r="M92" s="19" t="s">
        <v>164</v>
      </c>
      <c r="N92" s="19" t="s">
        <v>165</v>
      </c>
      <c r="O92" s="19" t="s">
        <v>166</v>
      </c>
      <c r="P92" s="19" t="s">
        <v>51</v>
      </c>
      <c r="Q92" s="9" t="s">
        <v>1730</v>
      </c>
      <c r="R92" s="20">
        <v>49</v>
      </c>
      <c r="S92" s="20">
        <v>0.16</v>
      </c>
      <c r="T92" s="20">
        <v>48.941200000000002</v>
      </c>
      <c r="U92" s="20">
        <v>0</v>
      </c>
      <c r="V92" s="21">
        <f>_xlfn.XLOOKUP(D92,'[4]Gen. Real'!$A$2:$A$1168,'[4]Gen. Real'!$C$2:$C$1168,"-",0)</f>
        <v>269.06319000000002</v>
      </c>
      <c r="W92" s="22"/>
      <c r="X92" s="22" t="str">
        <f>_xlfn.XLOOKUP(D92,[4]Vertimiento!$J$2:$J$119,[4]Vertimiento!$K$2:$K$119,"-",0)</f>
        <v>-</v>
      </c>
      <c r="Y92" s="23" t="str">
        <f t="shared" si="4"/>
        <v>-</v>
      </c>
      <c r="Z92" s="19" t="str">
        <f>_xlfn.XLOOKUP(D92,[4]Cmg!$I$4:$I$99,[4]Cmg!$M$4:$M$99,"----",0,1)</f>
        <v>----</v>
      </c>
      <c r="AA92" s="19" t="str">
        <f>_xlfn.XLOOKUP(D92,[4]Cmg!$A$4:$A$101,[4]Cmg!$B$4:$B$101,"----",0,1)</f>
        <v>----</v>
      </c>
      <c r="AB92" s="19" t="str">
        <f>_xlfn.XLOOKUP(D92,[4]Cmg!$E$4:$E$101,[4]Cmg!$F$4:$F$101,"----",0,1)</f>
        <v>----</v>
      </c>
      <c r="AC92" s="19" t="str">
        <f>_xlfn.XLOOKUP(D92,[4]Cmg!$O$4:$O$101,[4]Cmg!$P$4:$P$101,"----",0,1)</f>
        <v>----</v>
      </c>
      <c r="AD92" s="24" t="str">
        <f>_xlfn.XLOOKUP(D92,[4]Cmg!$S$4:$S$101,[4]Cmg!$U$4:$U$101,"----",0,1)</f>
        <v>----</v>
      </c>
      <c r="AG92" s="25">
        <f>IFERROR(SUMIFS('[4]BD Unidades'!$AH:$AH,'[4]BD Unidades'!$A:$A,'BD Centrales 2024'!$A92),"-")</f>
        <v>0</v>
      </c>
      <c r="AH92" s="25">
        <f>SUMIFS('[4]BD Unidades'!$AJ$3:$AJ$1424,'[4]BD Unidades'!$A$3:$A$1424,$A92)</f>
        <v>0</v>
      </c>
      <c r="AI92" s="25">
        <f>SUMIFS('[4]BD Unidades'!$AL$3:$AL$1424,'[4]BD Unidades'!$A$3:$A$1424,$A92)</f>
        <v>7915.8338030612222</v>
      </c>
      <c r="AJ92" s="26">
        <f t="shared" si="5"/>
        <v>1</v>
      </c>
      <c r="AK92" s="27">
        <f>IFERROR(SUMIFS('[4]BD Unidades'!$AO$3:$AO$1424,'[4]BD Unidades'!$A$3:$A$1424,$A92),"-")</f>
        <v>0</v>
      </c>
      <c r="AL92" s="27">
        <f>IFERROR(SUMIFS('[4]BD Unidades'!$AQ$3:$AQ$1424,'[4]BD Unidades'!$A$3:$A$1424,$A92),"-")</f>
        <v>0</v>
      </c>
      <c r="AM92" s="27">
        <f>IFERROR(SUMIFS('[4]BD Unidades'!$AS$3:$AS$1424,'[4]BD Unidades'!$A$3:$A$1424,$A92),"-")</f>
        <v>0</v>
      </c>
      <c r="AN92" s="27">
        <f>IFERROR(SUMIFS('[4]BD Unidades'!$AU$3:$AU$1424,'[4]BD Unidades'!$A$3:$A$1424,$A92),"-")</f>
        <v>0</v>
      </c>
      <c r="AO92" s="27">
        <f>IFERROR(SUMIFS('[4]BD Unidades'!$AW$3:$AW$1424,'[4]BD Unidades'!$A$3:$A$1424,$A92),"-")</f>
        <v>0</v>
      </c>
      <c r="AP92" s="27">
        <f>IFERROR(SUMIFS('[4]BD Unidades'!$AY$3:$AY$1424,'[4]BD Unidades'!$A$3:$A$1424,$A92),"-")</f>
        <v>0</v>
      </c>
      <c r="AQ92" s="25">
        <f>IFERROR(SUMIFS('[4]BD Unidades'!$AZ$3:$AZ$1424,'[4]BD Unidades'!$A$3:$A$1424,$A92),"-")</f>
        <v>0</v>
      </c>
      <c r="AR92" s="25">
        <f>IFERROR(SUMIFS('[4]BD Unidades'!$BA$3:$BA$1424,'[4]BD Unidades'!$A$3:$A$1424,$A92),"-")</f>
        <v>49.096222393303798</v>
      </c>
      <c r="AS92" s="28">
        <f>SUMIFS('[4]BD Unidades'!$BC$3:$BC$1424,'[4]BD Unidades'!$A$3:$A$1424,$A92)</f>
        <v>0</v>
      </c>
      <c r="AT92" s="28">
        <f>SUMIFS('[4]BD Unidades'!$BE$3:$BE$1424,'[4]BD Unidades'!$A$3:$A$1424,$A92)</f>
        <v>0</v>
      </c>
      <c r="AU92" s="29">
        <f t="shared" si="6"/>
        <v>0</v>
      </c>
      <c r="AV92" s="30">
        <f t="shared" si="7"/>
        <v>1.6000000000000001E-3</v>
      </c>
      <c r="AW92" s="25">
        <f>IFERROR(SUMIFS('[4]BD Unidades'!$BI$3:$BI$1424,'[4]BD Unidades'!$A$3:$A$1424,$A92),"-")</f>
        <v>0</v>
      </c>
      <c r="AX92" s="25">
        <f>IFERROR(SUMIFS('[4]BD Unidades'!$BJ$3:$BJ$1424,'[4]BD Unidades'!$A$3:$A$1424,$A92),"-")</f>
        <v>0</v>
      </c>
    </row>
    <row r="93" spans="1:50" ht="14.4" x14ac:dyDescent="0.3">
      <c r="A93" s="7">
        <v>77</v>
      </c>
      <c r="B93" s="7" t="s">
        <v>2833</v>
      </c>
      <c r="D93" s="8" t="s">
        <v>2834</v>
      </c>
      <c r="E93" s="19" t="s">
        <v>162</v>
      </c>
      <c r="F93" s="19" t="s">
        <v>162</v>
      </c>
      <c r="G93" s="19" t="s">
        <v>1729</v>
      </c>
      <c r="H93" s="19">
        <v>1</v>
      </c>
      <c r="I93" s="19">
        <v>2024</v>
      </c>
      <c r="J93" s="19" t="s">
        <v>66</v>
      </c>
      <c r="K93" s="19" t="s">
        <v>177</v>
      </c>
      <c r="L93" s="19" t="s">
        <v>47</v>
      </c>
      <c r="M93" s="19" t="s">
        <v>164</v>
      </c>
      <c r="N93" s="19" t="s">
        <v>165</v>
      </c>
      <c r="O93" s="19" t="s">
        <v>166</v>
      </c>
      <c r="P93" s="19" t="s">
        <v>51</v>
      </c>
      <c r="Q93" s="9" t="s">
        <v>622</v>
      </c>
      <c r="R93" s="20">
        <v>13</v>
      </c>
      <c r="S93" s="20">
        <v>2.3E-2</v>
      </c>
      <c r="T93" s="20">
        <v>12.997</v>
      </c>
      <c r="U93" s="20">
        <v>0</v>
      </c>
      <c r="V93" s="21">
        <f>_xlfn.XLOOKUP(D93,'[4]Gen. Real'!$A$2:$A$1168,'[4]Gen. Real'!$C$2:$C$1168,"-",0)</f>
        <v>37.423840000000013</v>
      </c>
      <c r="W93" s="22"/>
      <c r="X93" s="22" t="str">
        <f>_xlfn.XLOOKUP(D93,[4]Vertimiento!$J$2:$J$119,[4]Vertimiento!$K$2:$K$119,"-",0)</f>
        <v>-</v>
      </c>
      <c r="Y93" s="23" t="str">
        <f t="shared" si="4"/>
        <v>-</v>
      </c>
      <c r="Z93" s="19" t="str">
        <f>_xlfn.XLOOKUP(D93,[4]Cmg!$I$4:$I$99,[4]Cmg!$M$4:$M$99,"----",0,1)</f>
        <v>----</v>
      </c>
      <c r="AA93" s="19" t="str">
        <f>_xlfn.XLOOKUP(D93,[4]Cmg!$A$4:$A$101,[4]Cmg!$B$4:$B$101,"----",0,1)</f>
        <v>----</v>
      </c>
      <c r="AB93" s="19" t="str">
        <f>_xlfn.XLOOKUP(D93,[4]Cmg!$E$4:$E$101,[4]Cmg!$F$4:$F$101,"----",0,1)</f>
        <v>----</v>
      </c>
      <c r="AC93" s="19" t="str">
        <f>_xlfn.XLOOKUP(D93,[4]Cmg!$O$4:$O$101,[4]Cmg!$P$4:$P$101,"----",0,1)</f>
        <v>----</v>
      </c>
      <c r="AD93" s="24" t="str">
        <f>_xlfn.XLOOKUP(D93,[4]Cmg!$S$4:$S$101,[4]Cmg!$U$4:$U$101,"----",0,1)</f>
        <v>----</v>
      </c>
      <c r="AG93" s="25">
        <f>IFERROR(SUMIFS('[4]BD Unidades'!$AH:$AH,'[4]BD Unidades'!$A:$A,'BD Centrales 2024'!$A93),"-")</f>
        <v>0</v>
      </c>
      <c r="AH93" s="25">
        <f>SUMIFS('[4]BD Unidades'!$AJ$3:$AJ$1424,'[4]BD Unidades'!$A$3:$A$1424,$A93)</f>
        <v>0</v>
      </c>
      <c r="AI93" s="25">
        <f>SUMIFS('[4]BD Unidades'!$AL$3:$AL$1424,'[4]BD Unidades'!$A$3:$A$1424,$A93)</f>
        <v>6281.6166666666704</v>
      </c>
      <c r="AJ93" s="26">
        <f t="shared" si="5"/>
        <v>1</v>
      </c>
      <c r="AK93" s="27">
        <f>IFERROR(SUMIFS('[4]BD Unidades'!$AO$3:$AO$1424,'[4]BD Unidades'!$A$3:$A$1424,$A93),"-")</f>
        <v>0</v>
      </c>
      <c r="AL93" s="27">
        <f>IFERROR(SUMIFS('[4]BD Unidades'!$AQ$3:$AQ$1424,'[4]BD Unidades'!$A$3:$A$1424,$A93),"-")</f>
        <v>0</v>
      </c>
      <c r="AM93" s="27">
        <f>IFERROR(SUMIFS('[4]BD Unidades'!$AS$3:$AS$1424,'[4]BD Unidades'!$A$3:$A$1424,$A93),"-")</f>
        <v>0</v>
      </c>
      <c r="AN93" s="27">
        <f>IFERROR(SUMIFS('[4]BD Unidades'!$AU$3:$AU$1424,'[4]BD Unidades'!$A$3:$A$1424,$A93),"-")</f>
        <v>0</v>
      </c>
      <c r="AO93" s="27">
        <f>IFERROR(SUMIFS('[4]BD Unidades'!$AW$3:$AW$1424,'[4]BD Unidades'!$A$3:$A$1424,$A93),"-")</f>
        <v>0</v>
      </c>
      <c r="AP93" s="27">
        <f>IFERROR(SUMIFS('[4]BD Unidades'!$AY$3:$AY$1424,'[4]BD Unidades'!$A$3:$A$1424,$A93),"-")</f>
        <v>0</v>
      </c>
      <c r="AQ93" s="25">
        <f>IFERROR(SUMIFS('[4]BD Unidades'!$AZ$3:$AZ$1424,'[4]BD Unidades'!$A$3:$A$1424,$A93),"-")</f>
        <v>0</v>
      </c>
      <c r="AR93" s="25">
        <f>IFERROR(SUMIFS('[4]BD Unidades'!$BA$3:$BA$1424,'[4]BD Unidades'!$A$3:$A$1424,$A93),"-")</f>
        <v>13</v>
      </c>
      <c r="AS93" s="28">
        <f>SUMIFS('[4]BD Unidades'!$BC$3:$BC$1424,'[4]BD Unidades'!$A$3:$A$1424,$A93)</f>
        <v>0</v>
      </c>
      <c r="AT93" s="28">
        <f>SUMIFS('[4]BD Unidades'!$BE$3:$BE$1424,'[4]BD Unidades'!$A$3:$A$1424,$A93)</f>
        <v>0</v>
      </c>
      <c r="AU93" s="29">
        <f t="shared" si="6"/>
        <v>0</v>
      </c>
      <c r="AV93" s="30">
        <f t="shared" si="7"/>
        <v>2.3000000000000001E-4</v>
      </c>
      <c r="AW93" s="25">
        <f>IFERROR(SUMIFS('[4]BD Unidades'!$BI$3:$BI$1424,'[4]BD Unidades'!$A$3:$A$1424,$A93),"-")</f>
        <v>0</v>
      </c>
      <c r="AX93" s="25">
        <f>IFERROR(SUMIFS('[4]BD Unidades'!$BJ$3:$BJ$1424,'[4]BD Unidades'!$A$3:$A$1424,$A93),"-")</f>
        <v>0</v>
      </c>
    </row>
    <row r="94" spans="1:50" ht="14.4" x14ac:dyDescent="0.3">
      <c r="A94" s="7">
        <v>90</v>
      </c>
      <c r="B94" s="7" t="s">
        <v>78</v>
      </c>
      <c r="D94" s="8" t="s">
        <v>79</v>
      </c>
      <c r="E94" s="19" t="s">
        <v>64</v>
      </c>
      <c r="F94" s="19" t="s">
        <v>64</v>
      </c>
      <c r="G94" s="19" t="s">
        <v>80</v>
      </c>
      <c r="H94" s="19">
        <v>2</v>
      </c>
      <c r="I94" s="19">
        <v>2024</v>
      </c>
      <c r="J94" s="19" t="s">
        <v>66</v>
      </c>
      <c r="K94" s="19" t="s">
        <v>67</v>
      </c>
      <c r="L94" s="19" t="s">
        <v>47</v>
      </c>
      <c r="M94" s="19" t="s">
        <v>82</v>
      </c>
      <c r="N94" s="19" t="s">
        <v>83</v>
      </c>
      <c r="O94" s="19" t="s">
        <v>84</v>
      </c>
      <c r="P94" s="19" t="s">
        <v>51</v>
      </c>
      <c r="Q94" s="9" t="s">
        <v>85</v>
      </c>
      <c r="R94" s="20">
        <v>172</v>
      </c>
      <c r="S94" s="20">
        <v>0.25</v>
      </c>
      <c r="T94" s="20">
        <v>171.57</v>
      </c>
      <c r="U94" s="20">
        <v>40</v>
      </c>
      <c r="V94" s="21">
        <f>_xlfn.XLOOKUP(D94,'[4]Gen. Real'!$A$2:$A$1168,'[4]Gen. Real'!$C$2:$C$1168,"-",0)</f>
        <v>781.29399999999998</v>
      </c>
      <c r="W94" s="22"/>
      <c r="X94" s="22" t="str">
        <f>_xlfn.XLOOKUP(D94,[4]Vertimiento!$J$2:$J$119,[4]Vertimiento!$K$2:$K$119,"-",0)</f>
        <v>-</v>
      </c>
      <c r="Y94" s="23" t="str">
        <f t="shared" si="4"/>
        <v>-</v>
      </c>
      <c r="Z94" s="19" t="str">
        <f>_xlfn.XLOOKUP(D94,[4]Cmg!$I$4:$I$99,[4]Cmg!$M$4:$M$99,"----",0,1)</f>
        <v>----</v>
      </c>
      <c r="AA94" s="19" t="str">
        <f>_xlfn.XLOOKUP(D94,[4]Cmg!$A$4:$A$101,[4]Cmg!$B$4:$B$101,"----",0,1)</f>
        <v>----</v>
      </c>
      <c r="AB94" s="19" t="str">
        <f>_xlfn.XLOOKUP(D94,[4]Cmg!$E$4:$E$101,[4]Cmg!$F$4:$F$101,"----",0,1)</f>
        <v>----</v>
      </c>
      <c r="AC94" s="19" t="str">
        <f>_xlfn.XLOOKUP(D94,[4]Cmg!$O$4:$O$101,[4]Cmg!$P$4:$P$101,"----",0,1)</f>
        <v>----</v>
      </c>
      <c r="AD94" s="24" t="str">
        <f>_xlfn.XLOOKUP(D94,[4]Cmg!$S$4:$S$101,[4]Cmg!$U$4:$U$101,"----",0,1)</f>
        <v>----</v>
      </c>
      <c r="AG94" s="25">
        <f>IFERROR(SUMIFS('[4]BD Unidades'!$AH:$AH,'[4]BD Unidades'!$A:$A,'BD Centrales 2024'!$A94),"-")</f>
        <v>0</v>
      </c>
      <c r="AH94" s="25">
        <f>SUMIFS('[4]BD Unidades'!$AJ$3:$AJ$1424,'[4]BD Unidades'!$A$3:$A$1424,$A94)</f>
        <v>7322.6916666666648</v>
      </c>
      <c r="AI94" s="25">
        <f>SUMIFS('[4]BD Unidades'!$AL$3:$AL$1424,'[4]BD Unidades'!$A$3:$A$1424,$A94)</f>
        <v>792.81666666666649</v>
      </c>
      <c r="AJ94" s="26">
        <f t="shared" si="5"/>
        <v>9.7691559678434597E-2</v>
      </c>
      <c r="AK94" s="27">
        <f>IFERROR(SUMIFS('[4]BD Unidades'!$AO$3:$AO$1424,'[4]BD Unidades'!$A$3:$A$1424,$A94),"-")</f>
        <v>0</v>
      </c>
      <c r="AL94" s="27">
        <f>IFERROR(SUMIFS('[4]BD Unidades'!$AQ$3:$AQ$1424,'[4]BD Unidades'!$A$3:$A$1424,$A94),"-")</f>
        <v>0</v>
      </c>
      <c r="AM94" s="27">
        <f>IFERROR(SUMIFS('[4]BD Unidades'!$AS$3:$AS$1424,'[4]BD Unidades'!$A$3:$A$1424,$A94),"-")</f>
        <v>0</v>
      </c>
      <c r="AN94" s="27">
        <f>IFERROR(SUMIFS('[4]BD Unidades'!$AU$3:$AU$1424,'[4]BD Unidades'!$A$3:$A$1424,$A94),"-")</f>
        <v>0</v>
      </c>
      <c r="AO94" s="27">
        <f>IFERROR(SUMIFS('[4]BD Unidades'!$AW$3:$AW$1424,'[4]BD Unidades'!$A$3:$A$1424,$A94),"-")</f>
        <v>0</v>
      </c>
      <c r="AP94" s="27">
        <f>IFERROR(SUMIFS('[4]BD Unidades'!$AY$3:$AY$1424,'[4]BD Unidades'!$A$3:$A$1424,$A94),"-")</f>
        <v>0</v>
      </c>
      <c r="AQ94" s="25">
        <f>IFERROR(SUMIFS('[4]BD Unidades'!$AZ$3:$AZ$1424,'[4]BD Unidades'!$A$3:$A$1424,$A94),"-")</f>
        <v>0</v>
      </c>
      <c r="AR94" s="25">
        <f>IFERROR(SUMIFS('[4]BD Unidades'!$BA$3:$BA$1424,'[4]BD Unidades'!$A$3:$A$1424,$A94),"-")</f>
        <v>171.99672702676543</v>
      </c>
      <c r="AS94" s="28">
        <f>SUMIFS('[4]BD Unidades'!$BC$3:$BC$1424,'[4]BD Unidades'!$A$3:$A$1424,$A94)</f>
        <v>0</v>
      </c>
      <c r="AT94" s="28">
        <f>SUMIFS('[4]BD Unidades'!$BE$3:$BE$1424,'[4]BD Unidades'!$A$3:$A$1424,$A94)</f>
        <v>0</v>
      </c>
      <c r="AU94" s="29">
        <f t="shared" si="6"/>
        <v>0</v>
      </c>
      <c r="AV94" s="30">
        <f t="shared" si="7"/>
        <v>2.5000000000000001E-3</v>
      </c>
      <c r="AW94" s="25">
        <f>IFERROR(SUMIFS('[4]BD Unidades'!$BI$3:$BI$1424,'[4]BD Unidades'!$A$3:$A$1424,$A94),"-")</f>
        <v>0</v>
      </c>
      <c r="AX94" s="25">
        <f>IFERROR(SUMIFS('[4]BD Unidades'!$BJ$3:$BJ$1424,'[4]BD Unidades'!$A$3:$A$1424,$A94),"-")</f>
        <v>0</v>
      </c>
    </row>
    <row r="95" spans="1:50" ht="14.4" x14ac:dyDescent="0.3">
      <c r="A95" s="7">
        <v>91</v>
      </c>
      <c r="B95" s="7" t="s">
        <v>283</v>
      </c>
      <c r="D95" s="8" t="s">
        <v>284</v>
      </c>
      <c r="E95" s="19" t="s">
        <v>64</v>
      </c>
      <c r="F95" s="19" t="s">
        <v>64</v>
      </c>
      <c r="G95" s="19" t="s">
        <v>285</v>
      </c>
      <c r="H95" s="19">
        <v>2</v>
      </c>
      <c r="I95" s="19">
        <v>2024</v>
      </c>
      <c r="J95" s="19" t="s">
        <v>66</v>
      </c>
      <c r="K95" s="19" t="s">
        <v>177</v>
      </c>
      <c r="L95" s="19" t="s">
        <v>47</v>
      </c>
      <c r="M95" s="19" t="s">
        <v>90</v>
      </c>
      <c r="N95" s="19" t="s">
        <v>97</v>
      </c>
      <c r="O95" s="19" t="s">
        <v>98</v>
      </c>
      <c r="P95" s="19" t="s">
        <v>51</v>
      </c>
      <c r="Q95" s="9" t="s">
        <v>286</v>
      </c>
      <c r="R95" s="20">
        <v>19.399999999999999</v>
      </c>
      <c r="S95" s="20">
        <v>1.25</v>
      </c>
      <c r="T95" s="20">
        <v>19.157499999999999</v>
      </c>
      <c r="U95" s="20">
        <v>3.64</v>
      </c>
      <c r="V95" s="21">
        <f>_xlfn.XLOOKUP(D95,'[4]Gen. Real'!$A$2:$A$1168,'[4]Gen. Real'!$C$2:$C$1168,"-",0)</f>
        <v>65.679000000000002</v>
      </c>
      <c r="W95" s="22"/>
      <c r="X95" s="22" t="str">
        <f>_xlfn.XLOOKUP(D95,[4]Vertimiento!$J$2:$J$119,[4]Vertimiento!$K$2:$K$119,"-",0)</f>
        <v>-</v>
      </c>
      <c r="Y95" s="23" t="str">
        <f t="shared" si="4"/>
        <v>-</v>
      </c>
      <c r="Z95" s="19" t="str">
        <f>_xlfn.XLOOKUP(D95,[4]Cmg!$I$4:$I$99,[4]Cmg!$M$4:$M$99,"----",0,1)</f>
        <v>----</v>
      </c>
      <c r="AA95" s="19" t="str">
        <f>_xlfn.XLOOKUP(D95,[4]Cmg!$A$4:$A$101,[4]Cmg!$B$4:$B$101,"----",0,1)</f>
        <v>----</v>
      </c>
      <c r="AB95" s="19" t="str">
        <f>_xlfn.XLOOKUP(D95,[4]Cmg!$E$4:$E$101,[4]Cmg!$F$4:$F$101,"----",0,1)</f>
        <v>----</v>
      </c>
      <c r="AC95" s="19" t="str">
        <f>_xlfn.XLOOKUP(D95,[4]Cmg!$O$4:$O$101,[4]Cmg!$P$4:$P$101,"----",0,1)</f>
        <v>----</v>
      </c>
      <c r="AD95" s="24" t="str">
        <f>_xlfn.XLOOKUP(D95,[4]Cmg!$S$4:$S$101,[4]Cmg!$U$4:$U$101,"----",0,1)</f>
        <v>----</v>
      </c>
      <c r="AG95" s="25">
        <f>IFERROR(SUMIFS('[4]BD Unidades'!$AH:$AH,'[4]BD Unidades'!$A:$A,'BD Centrales 2024'!$A95),"-")</f>
        <v>0</v>
      </c>
      <c r="AH95" s="25">
        <f>SUMIFS('[4]BD Unidades'!$AJ$3:$AJ$1424,'[4]BD Unidades'!$A$3:$A$1424,$A95)</f>
        <v>0</v>
      </c>
      <c r="AI95" s="25">
        <f>SUMIFS('[4]BD Unidades'!$AL$3:$AL$1424,'[4]BD Unidades'!$A$3:$A$1424,$A95)</f>
        <v>8113</v>
      </c>
      <c r="AJ95" s="26">
        <f t="shared" si="5"/>
        <v>1</v>
      </c>
      <c r="AK95" s="27">
        <f>IFERROR(SUMIFS('[4]BD Unidades'!$AO$3:$AO$1424,'[4]BD Unidades'!$A$3:$A$1424,$A95),"-")</f>
        <v>0</v>
      </c>
      <c r="AL95" s="27">
        <f>IFERROR(SUMIFS('[4]BD Unidades'!$AQ$3:$AQ$1424,'[4]BD Unidades'!$A$3:$A$1424,$A95),"-")</f>
        <v>0</v>
      </c>
      <c r="AM95" s="27">
        <f>IFERROR(SUMIFS('[4]BD Unidades'!$AS$3:$AS$1424,'[4]BD Unidades'!$A$3:$A$1424,$A95),"-")</f>
        <v>0</v>
      </c>
      <c r="AN95" s="27">
        <f>IFERROR(SUMIFS('[4]BD Unidades'!$AU$3:$AU$1424,'[4]BD Unidades'!$A$3:$A$1424,$A95),"-")</f>
        <v>0</v>
      </c>
      <c r="AO95" s="27">
        <f>IFERROR(SUMIFS('[4]BD Unidades'!$AW$3:$AW$1424,'[4]BD Unidades'!$A$3:$A$1424,$A95),"-")</f>
        <v>0</v>
      </c>
      <c r="AP95" s="27">
        <f>IFERROR(SUMIFS('[4]BD Unidades'!$AY$3:$AY$1424,'[4]BD Unidades'!$A$3:$A$1424,$A95),"-")</f>
        <v>0</v>
      </c>
      <c r="AQ95" s="25">
        <f>IFERROR(SUMIFS('[4]BD Unidades'!$AZ$3:$AZ$1424,'[4]BD Unidades'!$A$3:$A$1424,$A95),"-")</f>
        <v>0</v>
      </c>
      <c r="AR95" s="25">
        <f>IFERROR(SUMIFS('[4]BD Unidades'!$BA$3:$BA$1424,'[4]BD Unidades'!$A$3:$A$1424,$A95),"-")</f>
        <v>19.399444614321801</v>
      </c>
      <c r="AS95" s="28">
        <f>SUMIFS('[4]BD Unidades'!$BC$3:$BC$1424,'[4]BD Unidades'!$A$3:$A$1424,$A95)</f>
        <v>0</v>
      </c>
      <c r="AT95" s="28">
        <f>SUMIFS('[4]BD Unidades'!$BE$3:$BE$1424,'[4]BD Unidades'!$A$3:$A$1424,$A95)</f>
        <v>0</v>
      </c>
      <c r="AU95" s="29">
        <f t="shared" si="6"/>
        <v>0</v>
      </c>
      <c r="AV95" s="30">
        <f t="shared" si="7"/>
        <v>1.2500000000000001E-2</v>
      </c>
      <c r="AW95" s="25">
        <f>IFERROR(SUMIFS('[4]BD Unidades'!$BI$3:$BI$1424,'[4]BD Unidades'!$A$3:$A$1424,$A95),"-")</f>
        <v>0</v>
      </c>
      <c r="AX95" s="25">
        <f>IFERROR(SUMIFS('[4]BD Unidades'!$BJ$3:$BJ$1424,'[4]BD Unidades'!$A$3:$A$1424,$A95),"-")</f>
        <v>0</v>
      </c>
    </row>
    <row r="96" spans="1:50" ht="14.4" x14ac:dyDescent="0.3">
      <c r="A96" s="7">
        <v>92</v>
      </c>
      <c r="B96" s="7" t="s">
        <v>94</v>
      </c>
      <c r="D96" s="8" t="s">
        <v>95</v>
      </c>
      <c r="E96" s="19" t="s">
        <v>64</v>
      </c>
      <c r="F96" s="19" t="s">
        <v>64</v>
      </c>
      <c r="G96" s="19" t="s">
        <v>96</v>
      </c>
      <c r="H96" s="19">
        <v>2</v>
      </c>
      <c r="I96" s="19">
        <v>2024</v>
      </c>
      <c r="J96" s="19" t="s">
        <v>66</v>
      </c>
      <c r="K96" s="19" t="s">
        <v>67</v>
      </c>
      <c r="L96" s="19" t="s">
        <v>47</v>
      </c>
      <c r="M96" s="19" t="s">
        <v>90</v>
      </c>
      <c r="N96" s="19" t="s">
        <v>97</v>
      </c>
      <c r="O96" s="19" t="s">
        <v>98</v>
      </c>
      <c r="P96" s="19" t="s">
        <v>51</v>
      </c>
      <c r="Q96" s="9" t="s">
        <v>99</v>
      </c>
      <c r="R96" s="20">
        <v>467.3</v>
      </c>
      <c r="S96" s="20">
        <v>1.391</v>
      </c>
      <c r="T96" s="20">
        <v>460.8</v>
      </c>
      <c r="U96" s="20">
        <v>100</v>
      </c>
      <c r="V96" s="21">
        <f>_xlfn.XLOOKUP(D96,'[4]Gen. Real'!$A$2:$A$1168,'[4]Gen. Real'!$C$2:$C$1168,"-",0)</f>
        <v>2354.9760000000001</v>
      </c>
      <c r="W96" s="22"/>
      <c r="X96" s="22" t="str">
        <f>_xlfn.XLOOKUP(D96,[4]Vertimiento!$J$2:$J$119,[4]Vertimiento!$K$2:$K$119,"-",0)</f>
        <v>-</v>
      </c>
      <c r="Y96" s="23" t="str">
        <f t="shared" si="4"/>
        <v>-</v>
      </c>
      <c r="Z96" s="19" t="str">
        <f>_xlfn.XLOOKUP(D96,[4]Cmg!$I$4:$I$99,[4]Cmg!$M$4:$M$99,"----",0,1)</f>
        <v>----</v>
      </c>
      <c r="AA96" s="19" t="str">
        <f>_xlfn.XLOOKUP(D96,[4]Cmg!$A$4:$A$101,[4]Cmg!$B$4:$B$101,"----",0,1)</f>
        <v>----</v>
      </c>
      <c r="AB96" s="19" t="str">
        <f>_xlfn.XLOOKUP(D96,[4]Cmg!$E$4:$E$101,[4]Cmg!$F$4:$F$101,"----",0,1)</f>
        <v>----</v>
      </c>
      <c r="AC96" s="19" t="str">
        <f>_xlfn.XLOOKUP(D96,[4]Cmg!$O$4:$O$101,[4]Cmg!$P$4:$P$101,"----",0,1)</f>
        <v>----</v>
      </c>
      <c r="AD96" s="24" t="str">
        <f>_xlfn.XLOOKUP(D96,[4]Cmg!$S$4:$S$101,[4]Cmg!$U$4:$U$101,"----",0,1)</f>
        <v>----</v>
      </c>
      <c r="AG96" s="25">
        <f>IFERROR(SUMIFS('[4]BD Unidades'!$AH:$AH,'[4]BD Unidades'!$A:$A,'BD Centrales 2024'!$A96),"-")</f>
        <v>0</v>
      </c>
      <c r="AH96" s="25">
        <f>SUMIFS('[4]BD Unidades'!$AJ$3:$AJ$1424,'[4]BD Unidades'!$A$3:$A$1424,$A96)</f>
        <v>7219.3700834581668</v>
      </c>
      <c r="AI96" s="25">
        <f>SUMIFS('[4]BD Unidades'!$AL$3:$AL$1424,'[4]BD Unidades'!$A$3:$A$1424,$A96)</f>
        <v>711.21323917540485</v>
      </c>
      <c r="AJ96" s="26">
        <f t="shared" si="5"/>
        <v>8.9679814238333558E-2</v>
      </c>
      <c r="AK96" s="27">
        <f>IFERROR(SUMIFS('[4]BD Unidades'!$AO$3:$AO$1424,'[4]BD Unidades'!$A$3:$A$1424,$A96),"-")</f>
        <v>0</v>
      </c>
      <c r="AL96" s="27">
        <f>IFERROR(SUMIFS('[4]BD Unidades'!$AQ$3:$AQ$1424,'[4]BD Unidades'!$A$3:$A$1424,$A96),"-")</f>
        <v>0</v>
      </c>
      <c r="AM96" s="27">
        <f>IFERROR(SUMIFS('[4]BD Unidades'!$AS$3:$AS$1424,'[4]BD Unidades'!$A$3:$A$1424,$A96),"-")</f>
        <v>0</v>
      </c>
      <c r="AN96" s="27">
        <f>IFERROR(SUMIFS('[4]BD Unidades'!$AU$3:$AU$1424,'[4]BD Unidades'!$A$3:$A$1424,$A96),"-")</f>
        <v>0</v>
      </c>
      <c r="AO96" s="27">
        <f>IFERROR(SUMIFS('[4]BD Unidades'!$AW$3:$AW$1424,'[4]BD Unidades'!$A$3:$A$1424,$A96),"-")</f>
        <v>0</v>
      </c>
      <c r="AP96" s="27">
        <f>IFERROR(SUMIFS('[4]BD Unidades'!$AY$3:$AY$1424,'[4]BD Unidades'!$A$3:$A$1424,$A96),"-")</f>
        <v>0</v>
      </c>
      <c r="AQ96" s="25">
        <f>IFERROR(SUMIFS('[4]BD Unidades'!$AZ$3:$AZ$1424,'[4]BD Unidades'!$A$3:$A$1424,$A96),"-")</f>
        <v>0</v>
      </c>
      <c r="AR96" s="25">
        <f>IFERROR(SUMIFS('[4]BD Unidades'!$BA$3:$BA$1424,'[4]BD Unidades'!$A$3:$A$1424,$A96),"-")</f>
        <v>463.12500300125299</v>
      </c>
      <c r="AS96" s="28">
        <f>SUMIFS('[4]BD Unidades'!$BC$3:$BC$1424,'[4]BD Unidades'!$A$3:$A$1424,$A96)</f>
        <v>0</v>
      </c>
      <c r="AT96" s="28">
        <f>SUMIFS('[4]BD Unidades'!$BE$3:$BE$1424,'[4]BD Unidades'!$A$3:$A$1424,$A96)</f>
        <v>0</v>
      </c>
      <c r="AU96" s="29">
        <f t="shared" si="6"/>
        <v>0</v>
      </c>
      <c r="AV96" s="30">
        <f t="shared" si="7"/>
        <v>1.391E-2</v>
      </c>
      <c r="AW96" s="25">
        <f>IFERROR(SUMIFS('[4]BD Unidades'!$BI$3:$BI$1424,'[4]BD Unidades'!$A$3:$A$1424,$A96),"-")</f>
        <v>0</v>
      </c>
      <c r="AX96" s="25">
        <f>IFERROR(SUMIFS('[4]BD Unidades'!$BJ$3:$BJ$1424,'[4]BD Unidades'!$A$3:$A$1424,$A96),"-")</f>
        <v>0</v>
      </c>
    </row>
    <row r="97" spans="1:50" ht="14.4" x14ac:dyDescent="0.3">
      <c r="A97" s="7">
        <v>94</v>
      </c>
      <c r="B97" s="7" t="s">
        <v>121</v>
      </c>
      <c r="D97" s="8" t="s">
        <v>122</v>
      </c>
      <c r="E97" s="19" t="s">
        <v>64</v>
      </c>
      <c r="F97" s="19" t="s">
        <v>64</v>
      </c>
      <c r="G97" s="19" t="s">
        <v>123</v>
      </c>
      <c r="H97" s="19">
        <v>2</v>
      </c>
      <c r="I97" s="19">
        <v>2024</v>
      </c>
      <c r="J97" s="19" t="s">
        <v>66</v>
      </c>
      <c r="K97" s="19" t="s">
        <v>67</v>
      </c>
      <c r="L97" s="19" t="s">
        <v>47</v>
      </c>
      <c r="M97" s="19" t="s">
        <v>90</v>
      </c>
      <c r="N97" s="19" t="s">
        <v>97</v>
      </c>
      <c r="O97" s="19" t="s">
        <v>98</v>
      </c>
      <c r="P97" s="19" t="s">
        <v>51</v>
      </c>
      <c r="Q97" s="9" t="s">
        <v>99</v>
      </c>
      <c r="R97" s="20">
        <v>95</v>
      </c>
      <c r="S97" s="20">
        <v>0.25</v>
      </c>
      <c r="T97" s="20">
        <v>94.762500000000003</v>
      </c>
      <c r="U97" s="20">
        <v>18.600000000000001</v>
      </c>
      <c r="V97" s="21">
        <f>_xlfn.XLOOKUP(D97,'[4]Gen. Real'!$A$2:$A$1168,'[4]Gen. Real'!$C$2:$C$1168,"-",0)</f>
        <v>498.976</v>
      </c>
      <c r="W97" s="22"/>
      <c r="X97" s="22" t="str">
        <f>_xlfn.XLOOKUP(D97,[4]Vertimiento!$J$2:$J$119,[4]Vertimiento!$K$2:$K$119,"-",0)</f>
        <v>-</v>
      </c>
      <c r="Y97" s="23" t="str">
        <f t="shared" si="4"/>
        <v>-</v>
      </c>
      <c r="Z97" s="19" t="str">
        <f>_xlfn.XLOOKUP(D97,[4]Cmg!$I$4:$I$99,[4]Cmg!$M$4:$M$99,"----",0,1)</f>
        <v>----</v>
      </c>
      <c r="AA97" s="19" t="str">
        <f>_xlfn.XLOOKUP(D97,[4]Cmg!$A$4:$A$101,[4]Cmg!$B$4:$B$101,"----",0,1)</f>
        <v>----</v>
      </c>
      <c r="AB97" s="19" t="str">
        <f>_xlfn.XLOOKUP(D97,[4]Cmg!$E$4:$E$101,[4]Cmg!$F$4:$F$101,"----",0,1)</f>
        <v>----</v>
      </c>
      <c r="AC97" s="19" t="str">
        <f>_xlfn.XLOOKUP(D97,[4]Cmg!$O$4:$O$101,[4]Cmg!$P$4:$P$101,"----",0,1)</f>
        <v>----</v>
      </c>
      <c r="AD97" s="24" t="str">
        <f>_xlfn.XLOOKUP(D97,[4]Cmg!$S$4:$S$101,[4]Cmg!$U$4:$U$101,"----",0,1)</f>
        <v>----</v>
      </c>
      <c r="AG97" s="25">
        <f>IFERROR(SUMIFS('[4]BD Unidades'!$AH:$AH,'[4]BD Unidades'!$A:$A,'BD Centrales 2024'!$A97),"-")</f>
        <v>0</v>
      </c>
      <c r="AH97" s="25">
        <f>SUMIFS('[4]BD Unidades'!$AJ$3:$AJ$1424,'[4]BD Unidades'!$A$3:$A$1424,$A97)</f>
        <v>10.616666666666649</v>
      </c>
      <c r="AI97" s="25">
        <f>SUMIFS('[4]BD Unidades'!$AL$3:$AL$1424,'[4]BD Unidades'!$A$3:$A$1424,$A97)</f>
        <v>8211.0999999999985</v>
      </c>
      <c r="AJ97" s="26">
        <f t="shared" si="5"/>
        <v>0.99870870438655346</v>
      </c>
      <c r="AK97" s="27">
        <f>IFERROR(SUMIFS('[4]BD Unidades'!$AO$3:$AO$1424,'[4]BD Unidades'!$A$3:$A$1424,$A97),"-")</f>
        <v>0</v>
      </c>
      <c r="AL97" s="27">
        <f>IFERROR(SUMIFS('[4]BD Unidades'!$AQ$3:$AQ$1424,'[4]BD Unidades'!$A$3:$A$1424,$A97),"-")</f>
        <v>0</v>
      </c>
      <c r="AM97" s="27">
        <f>IFERROR(SUMIFS('[4]BD Unidades'!$AS$3:$AS$1424,'[4]BD Unidades'!$A$3:$A$1424,$A97),"-")</f>
        <v>0</v>
      </c>
      <c r="AN97" s="27">
        <f>IFERROR(SUMIFS('[4]BD Unidades'!$AU$3:$AU$1424,'[4]BD Unidades'!$A$3:$A$1424,$A97),"-")</f>
        <v>0</v>
      </c>
      <c r="AO97" s="27">
        <f>IFERROR(SUMIFS('[4]BD Unidades'!$AW$3:$AW$1424,'[4]BD Unidades'!$A$3:$A$1424,$A97),"-")</f>
        <v>0</v>
      </c>
      <c r="AP97" s="27">
        <f>IFERROR(SUMIFS('[4]BD Unidades'!$AY$3:$AY$1424,'[4]BD Unidades'!$A$3:$A$1424,$A97),"-")</f>
        <v>0</v>
      </c>
      <c r="AQ97" s="25">
        <f>IFERROR(SUMIFS('[4]BD Unidades'!$AZ$3:$AZ$1424,'[4]BD Unidades'!$A$3:$A$1424,$A97),"-")</f>
        <v>0</v>
      </c>
      <c r="AR97" s="25">
        <f>IFERROR(SUMIFS('[4]BD Unidades'!$BA$3:$BA$1424,'[4]BD Unidades'!$A$3:$A$1424,$A97),"-")</f>
        <v>91.719352097883203</v>
      </c>
      <c r="AS97" s="28">
        <f>SUMIFS('[4]BD Unidades'!$BC$3:$BC$1424,'[4]BD Unidades'!$A$3:$A$1424,$A97)</f>
        <v>0</v>
      </c>
      <c r="AT97" s="28">
        <f>SUMIFS('[4]BD Unidades'!$BE$3:$BE$1424,'[4]BD Unidades'!$A$3:$A$1424,$A97)</f>
        <v>0</v>
      </c>
      <c r="AU97" s="29">
        <f t="shared" si="6"/>
        <v>0</v>
      </c>
      <c r="AV97" s="30">
        <f t="shared" si="7"/>
        <v>2.5000000000000001E-3</v>
      </c>
      <c r="AW97" s="25">
        <f>IFERROR(SUMIFS('[4]BD Unidades'!$BI$3:$BI$1424,'[4]BD Unidades'!$A$3:$A$1424,$A97),"-")</f>
        <v>0</v>
      </c>
      <c r="AX97" s="25">
        <f>IFERROR(SUMIFS('[4]BD Unidades'!$BJ$3:$BJ$1424,'[4]BD Unidades'!$A$3:$A$1424,$A97),"-")</f>
        <v>0</v>
      </c>
    </row>
    <row r="98" spans="1:50" ht="14.4" x14ac:dyDescent="0.3">
      <c r="A98" s="7">
        <v>100</v>
      </c>
      <c r="B98" s="7" t="s">
        <v>1731</v>
      </c>
      <c r="D98" s="8" t="s">
        <v>1732</v>
      </c>
      <c r="E98" s="19" t="s">
        <v>64</v>
      </c>
      <c r="F98" s="19" t="s">
        <v>64</v>
      </c>
      <c r="G98" s="19" t="s">
        <v>1733</v>
      </c>
      <c r="H98" s="19">
        <v>2</v>
      </c>
      <c r="I98" s="19">
        <v>2024</v>
      </c>
      <c r="J98" s="19" t="s">
        <v>66</v>
      </c>
      <c r="K98" s="19" t="s">
        <v>105</v>
      </c>
      <c r="L98" s="19" t="s">
        <v>47</v>
      </c>
      <c r="M98" s="19" t="s">
        <v>68</v>
      </c>
      <c r="N98" s="19" t="s">
        <v>68</v>
      </c>
      <c r="O98" s="19" t="s">
        <v>1734</v>
      </c>
      <c r="P98" s="19" t="s">
        <v>51</v>
      </c>
      <c r="Q98" s="9" t="s">
        <v>1735</v>
      </c>
      <c r="R98" s="20">
        <v>70.8</v>
      </c>
      <c r="S98" s="20">
        <v>0.21</v>
      </c>
      <c r="T98" s="20">
        <v>70.651300000000006</v>
      </c>
      <c r="U98" s="20">
        <v>18.600000000000001</v>
      </c>
      <c r="V98" s="21">
        <f>_xlfn.XLOOKUP(D98,'[4]Gen. Real'!$A$2:$A$1168,'[4]Gen. Real'!$C$2:$C$1168,"-",0)</f>
        <v>304.459</v>
      </c>
      <c r="W98" s="22"/>
      <c r="X98" s="22" t="str">
        <f>_xlfn.XLOOKUP(D98,[4]Vertimiento!$J$2:$J$119,[4]Vertimiento!$K$2:$K$119,"-",0)</f>
        <v>-</v>
      </c>
      <c r="Y98" s="23" t="str">
        <f t="shared" si="4"/>
        <v>-</v>
      </c>
      <c r="Z98" s="19" t="str">
        <f>_xlfn.XLOOKUP(D98,[4]Cmg!$I$4:$I$99,[4]Cmg!$M$4:$M$99,"----",0,1)</f>
        <v>----</v>
      </c>
      <c r="AA98" s="19" t="str">
        <f>_xlfn.XLOOKUP(D98,[4]Cmg!$A$4:$A$101,[4]Cmg!$B$4:$B$101,"----",0,1)</f>
        <v>----</v>
      </c>
      <c r="AB98" s="19" t="str">
        <f>_xlfn.XLOOKUP(D98,[4]Cmg!$E$4:$E$101,[4]Cmg!$F$4:$F$101,"----",0,1)</f>
        <v>----</v>
      </c>
      <c r="AC98" s="19" t="str">
        <f>_xlfn.XLOOKUP(D98,[4]Cmg!$O$4:$O$101,[4]Cmg!$P$4:$P$101,"----",0,1)</f>
        <v>----</v>
      </c>
      <c r="AD98" s="24" t="str">
        <f>_xlfn.XLOOKUP(D98,[4]Cmg!$S$4:$S$101,[4]Cmg!$U$4:$U$101,"----",0,1)</f>
        <v>----</v>
      </c>
      <c r="AG98" s="25">
        <f>IFERROR(SUMIFS('[4]BD Unidades'!$AH:$AH,'[4]BD Unidades'!$A:$A,'BD Centrales 2024'!$A98),"-")</f>
        <v>0</v>
      </c>
      <c r="AH98" s="25">
        <f>SUMIFS('[4]BD Unidades'!$AJ$3:$AJ$1424,'[4]BD Unidades'!$A$3:$A$1424,$A98)</f>
        <v>4928.3083333333352</v>
      </c>
      <c r="AI98" s="25">
        <f>SUMIFS('[4]BD Unidades'!$AL$3:$AL$1424,'[4]BD Unidades'!$A$3:$A$1424,$A98)</f>
        <v>3537.8416666666699</v>
      </c>
      <c r="AJ98" s="26">
        <f t="shared" si="5"/>
        <v>0.41788081556157969</v>
      </c>
      <c r="AK98" s="27">
        <f>IFERROR(SUMIFS('[4]BD Unidades'!$AO$3:$AO$1424,'[4]BD Unidades'!$A$3:$A$1424,$A98),"-")</f>
        <v>0</v>
      </c>
      <c r="AL98" s="27">
        <f>IFERROR(SUMIFS('[4]BD Unidades'!$AQ$3:$AQ$1424,'[4]BD Unidades'!$A$3:$A$1424,$A98),"-")</f>
        <v>0</v>
      </c>
      <c r="AM98" s="27">
        <f>IFERROR(SUMIFS('[4]BD Unidades'!$AS$3:$AS$1424,'[4]BD Unidades'!$A$3:$A$1424,$A98),"-")</f>
        <v>0</v>
      </c>
      <c r="AN98" s="27">
        <f>IFERROR(SUMIFS('[4]BD Unidades'!$AU$3:$AU$1424,'[4]BD Unidades'!$A$3:$A$1424,$A98),"-")</f>
        <v>0</v>
      </c>
      <c r="AO98" s="27">
        <f>IFERROR(SUMIFS('[4]BD Unidades'!$AW$3:$AW$1424,'[4]BD Unidades'!$A$3:$A$1424,$A98),"-")</f>
        <v>0</v>
      </c>
      <c r="AP98" s="27">
        <f>IFERROR(SUMIFS('[4]BD Unidades'!$AY$3:$AY$1424,'[4]BD Unidades'!$A$3:$A$1424,$A98),"-")</f>
        <v>0</v>
      </c>
      <c r="AQ98" s="25">
        <f>IFERROR(SUMIFS('[4]BD Unidades'!$AZ$3:$AZ$1424,'[4]BD Unidades'!$A$3:$A$1424,$A98),"-")</f>
        <v>0</v>
      </c>
      <c r="AR98" s="25">
        <f>IFERROR(SUMIFS('[4]BD Unidades'!$BA$3:$BA$1424,'[4]BD Unidades'!$A$3:$A$1424,$A98),"-")</f>
        <v>70.785789033231907</v>
      </c>
      <c r="AS98" s="28">
        <f>SUMIFS('[4]BD Unidades'!$BC$3:$BC$1424,'[4]BD Unidades'!$A$3:$A$1424,$A98)</f>
        <v>0</v>
      </c>
      <c r="AT98" s="28">
        <f>SUMIFS('[4]BD Unidades'!$BE$3:$BE$1424,'[4]BD Unidades'!$A$3:$A$1424,$A98)</f>
        <v>0</v>
      </c>
      <c r="AU98" s="29">
        <f t="shared" si="6"/>
        <v>0</v>
      </c>
      <c r="AV98" s="30">
        <f t="shared" si="7"/>
        <v>2.0999999999999999E-3</v>
      </c>
      <c r="AW98" s="25">
        <f>IFERROR(SUMIFS('[4]BD Unidades'!$BI$3:$BI$1424,'[4]BD Unidades'!$A$3:$A$1424,$A98),"-")</f>
        <v>0</v>
      </c>
      <c r="AX98" s="25">
        <f>IFERROR(SUMIFS('[4]BD Unidades'!$BJ$3:$BJ$1424,'[4]BD Unidades'!$A$3:$A$1424,$A98),"-")</f>
        <v>0</v>
      </c>
    </row>
    <row r="99" spans="1:50" ht="14.4" x14ac:dyDescent="0.3">
      <c r="A99" s="7">
        <v>101</v>
      </c>
      <c r="B99" s="7" t="s">
        <v>2020</v>
      </c>
      <c r="D99" s="8" t="s">
        <v>2021</v>
      </c>
      <c r="E99" s="19" t="s">
        <v>64</v>
      </c>
      <c r="F99" s="19" t="s">
        <v>64</v>
      </c>
      <c r="G99" s="19" t="s">
        <v>2022</v>
      </c>
      <c r="H99" s="19">
        <v>2</v>
      </c>
      <c r="I99" s="19">
        <v>2024</v>
      </c>
      <c r="J99" s="19" t="s">
        <v>66</v>
      </c>
      <c r="K99" s="19" t="s">
        <v>105</v>
      </c>
      <c r="L99" s="19" t="s">
        <v>47</v>
      </c>
      <c r="M99" s="19" t="s">
        <v>68</v>
      </c>
      <c r="N99" s="19" t="s">
        <v>68</v>
      </c>
      <c r="O99" s="19" t="s">
        <v>1734</v>
      </c>
      <c r="P99" s="19" t="s">
        <v>51</v>
      </c>
      <c r="Q99" s="9" t="s">
        <v>2024</v>
      </c>
      <c r="R99" s="20">
        <v>178.4</v>
      </c>
      <c r="S99" s="20">
        <v>0.15</v>
      </c>
      <c r="T99" s="20">
        <v>178.13239999999999</v>
      </c>
      <c r="U99" s="20">
        <v>35.299999999999997</v>
      </c>
      <c r="V99" s="21">
        <f>_xlfn.XLOOKUP(D99,'[4]Gen. Real'!$A$2:$A$1168,'[4]Gen. Real'!$C$2:$C$1168,"-",0)</f>
        <v>829.26</v>
      </c>
      <c r="W99" s="22"/>
      <c r="X99" s="22" t="str">
        <f>_xlfn.XLOOKUP(D99,[4]Vertimiento!$J$2:$J$119,[4]Vertimiento!$K$2:$K$119,"-",0)</f>
        <v>-</v>
      </c>
      <c r="Y99" s="23" t="str">
        <f t="shared" si="4"/>
        <v>-</v>
      </c>
      <c r="Z99" s="19" t="str">
        <f>_xlfn.XLOOKUP(D99,[4]Cmg!$I$4:$I$99,[4]Cmg!$M$4:$M$99,"----",0,1)</f>
        <v>----</v>
      </c>
      <c r="AA99" s="19" t="str">
        <f>_xlfn.XLOOKUP(D99,[4]Cmg!$A$4:$A$101,[4]Cmg!$B$4:$B$101,"----",0,1)</f>
        <v>----</v>
      </c>
      <c r="AB99" s="19" t="str">
        <f>_xlfn.XLOOKUP(D99,[4]Cmg!$E$4:$E$101,[4]Cmg!$F$4:$F$101,"----",0,1)</f>
        <v>----</v>
      </c>
      <c r="AC99" s="19" t="str">
        <f>_xlfn.XLOOKUP(D99,[4]Cmg!$O$4:$O$101,[4]Cmg!$P$4:$P$101,"----",0,1)</f>
        <v>----</v>
      </c>
      <c r="AD99" s="24" t="str">
        <f>_xlfn.XLOOKUP(D99,[4]Cmg!$S$4:$S$101,[4]Cmg!$U$4:$U$101,"----",0,1)</f>
        <v>----</v>
      </c>
      <c r="AG99" s="25">
        <f>IFERROR(SUMIFS('[4]BD Unidades'!$AH:$AH,'[4]BD Unidades'!$A:$A,'BD Centrales 2024'!$A99),"-")</f>
        <v>0</v>
      </c>
      <c r="AH99" s="25">
        <f>SUMIFS('[4]BD Unidades'!$AJ$3:$AJ$1424,'[4]BD Unidades'!$A$3:$A$1424,$A99)</f>
        <v>3468.25</v>
      </c>
      <c r="AI99" s="25">
        <f>SUMIFS('[4]BD Unidades'!$AL$3:$AL$1424,'[4]BD Unidades'!$A$3:$A$1424,$A99)</f>
        <v>4782.7999999999993</v>
      </c>
      <c r="AJ99" s="26">
        <f t="shared" si="5"/>
        <v>0.57965955848043582</v>
      </c>
      <c r="AK99" s="27">
        <f>IFERROR(SUMIFS('[4]BD Unidades'!$AO$3:$AO$1424,'[4]BD Unidades'!$A$3:$A$1424,$A99),"-")</f>
        <v>0</v>
      </c>
      <c r="AL99" s="27">
        <f>IFERROR(SUMIFS('[4]BD Unidades'!$AQ$3:$AQ$1424,'[4]BD Unidades'!$A$3:$A$1424,$A99),"-")</f>
        <v>0</v>
      </c>
      <c r="AM99" s="27">
        <f>IFERROR(SUMIFS('[4]BD Unidades'!$AS$3:$AS$1424,'[4]BD Unidades'!$A$3:$A$1424,$A99),"-")</f>
        <v>0</v>
      </c>
      <c r="AN99" s="27">
        <f>IFERROR(SUMIFS('[4]BD Unidades'!$AU$3:$AU$1424,'[4]BD Unidades'!$A$3:$A$1424,$A99),"-")</f>
        <v>0</v>
      </c>
      <c r="AO99" s="27">
        <f>IFERROR(SUMIFS('[4]BD Unidades'!$AW$3:$AW$1424,'[4]BD Unidades'!$A$3:$A$1424,$A99),"-")</f>
        <v>0</v>
      </c>
      <c r="AP99" s="27">
        <f>IFERROR(SUMIFS('[4]BD Unidades'!$AY$3:$AY$1424,'[4]BD Unidades'!$A$3:$A$1424,$A99),"-")</f>
        <v>0</v>
      </c>
      <c r="AQ99" s="25">
        <f>IFERROR(SUMIFS('[4]BD Unidades'!$AZ$3:$AZ$1424,'[4]BD Unidades'!$A$3:$A$1424,$A99),"-")</f>
        <v>0</v>
      </c>
      <c r="AR99" s="25">
        <f>IFERROR(SUMIFS('[4]BD Unidades'!$BA$3:$BA$1424,'[4]BD Unidades'!$A$3:$A$1424,$A99),"-")</f>
        <v>173.48215042185382</v>
      </c>
      <c r="AS99" s="28">
        <f>SUMIFS('[4]BD Unidades'!$BC$3:$BC$1424,'[4]BD Unidades'!$A$3:$A$1424,$A99)</f>
        <v>0</v>
      </c>
      <c r="AT99" s="28">
        <f>SUMIFS('[4]BD Unidades'!$BE$3:$BE$1424,'[4]BD Unidades'!$A$3:$A$1424,$A99)</f>
        <v>0</v>
      </c>
      <c r="AU99" s="29">
        <f t="shared" si="6"/>
        <v>0</v>
      </c>
      <c r="AV99" s="30">
        <f t="shared" si="7"/>
        <v>1.5E-3</v>
      </c>
      <c r="AW99" s="25">
        <f>IFERROR(SUMIFS('[4]BD Unidades'!$BI$3:$BI$1424,'[4]BD Unidades'!$A$3:$A$1424,$A99),"-")</f>
        <v>0</v>
      </c>
      <c r="AX99" s="25">
        <f>IFERROR(SUMIFS('[4]BD Unidades'!$BJ$3:$BJ$1424,'[4]BD Unidades'!$A$3:$A$1424,$A99),"-")</f>
        <v>0</v>
      </c>
    </row>
    <row r="100" spans="1:50" ht="14.4" x14ac:dyDescent="0.3">
      <c r="A100" s="7">
        <v>102</v>
      </c>
      <c r="B100" s="7" t="s">
        <v>2578</v>
      </c>
      <c r="D100" s="8" t="s">
        <v>2579</v>
      </c>
      <c r="E100" s="19" t="s">
        <v>64</v>
      </c>
      <c r="F100" s="19" t="s">
        <v>64</v>
      </c>
      <c r="G100" s="19" t="s">
        <v>285</v>
      </c>
      <c r="H100" s="19">
        <v>1</v>
      </c>
      <c r="I100" s="19">
        <v>2024</v>
      </c>
      <c r="J100" s="19" t="s">
        <v>66</v>
      </c>
      <c r="K100" s="19" t="s">
        <v>177</v>
      </c>
      <c r="L100" s="19" t="s">
        <v>157</v>
      </c>
      <c r="M100" s="19" t="s">
        <v>90</v>
      </c>
      <c r="N100" s="19" t="s">
        <v>91</v>
      </c>
      <c r="O100" s="19" t="s">
        <v>92</v>
      </c>
      <c r="P100" s="19" t="s">
        <v>51</v>
      </c>
      <c r="Q100" s="9" t="s">
        <v>2580</v>
      </c>
      <c r="R100" s="20">
        <v>5.9</v>
      </c>
      <c r="S100" s="20">
        <v>0.25</v>
      </c>
      <c r="T100" s="20">
        <v>5.8853</v>
      </c>
      <c r="U100" s="20">
        <v>1.35</v>
      </c>
      <c r="V100" s="21">
        <f>_xlfn.XLOOKUP(D100,'[4]Gen. Real'!$A$2:$A$1168,'[4]Gen. Real'!$C$2:$C$1168,"-",0)</f>
        <v>15.322100000000008</v>
      </c>
      <c r="W100" s="22"/>
      <c r="X100" s="22" t="str">
        <f>_xlfn.XLOOKUP(D100,[4]Vertimiento!$J$2:$J$119,[4]Vertimiento!$K$2:$K$119,"-",0)</f>
        <v>-</v>
      </c>
      <c r="Y100" s="23" t="str">
        <f t="shared" si="4"/>
        <v>-</v>
      </c>
      <c r="Z100" s="19" t="str">
        <f>_xlfn.XLOOKUP(D100,[4]Cmg!$I$4:$I$99,[4]Cmg!$M$4:$M$99,"----",0,1)</f>
        <v>----</v>
      </c>
      <c r="AA100" s="19" t="str">
        <f>_xlfn.XLOOKUP(D100,[4]Cmg!$A$4:$A$101,[4]Cmg!$B$4:$B$101,"----",0,1)</f>
        <v>----</v>
      </c>
      <c r="AB100" s="19" t="str">
        <f>_xlfn.XLOOKUP(D100,[4]Cmg!$E$4:$E$101,[4]Cmg!$F$4:$F$101,"----",0,1)</f>
        <v>----</v>
      </c>
      <c r="AC100" s="19" t="str">
        <f>_xlfn.XLOOKUP(D100,[4]Cmg!$O$4:$O$101,[4]Cmg!$P$4:$P$101,"----",0,1)</f>
        <v>----</v>
      </c>
      <c r="AD100" s="24" t="str">
        <f>_xlfn.XLOOKUP(D100,[4]Cmg!$S$4:$S$101,[4]Cmg!$U$4:$U$101,"----",0,1)</f>
        <v>----</v>
      </c>
      <c r="AG100" s="25">
        <f>IFERROR(SUMIFS('[4]BD Unidades'!$AH:$AH,'[4]BD Unidades'!$A:$A,'BD Centrales 2024'!$A100),"-")</f>
        <v>0</v>
      </c>
      <c r="AH100" s="25">
        <f>SUMIFS('[4]BD Unidades'!$AJ$3:$AJ$1424,'[4]BD Unidades'!$A$3:$A$1424,$A100)</f>
        <v>7976.8500000000013</v>
      </c>
      <c r="AI100" s="25">
        <f>SUMIFS('[4]BD Unidades'!$AL$3:$AL$1424,'[4]BD Unidades'!$A$3:$A$1424,$A100)</f>
        <v>122.1</v>
      </c>
      <c r="AJ100" s="26">
        <f t="shared" si="5"/>
        <v>1.5076028374048483E-2</v>
      </c>
      <c r="AK100" s="27">
        <f>IFERROR(SUMIFS('[4]BD Unidades'!$AO$3:$AO$1424,'[4]BD Unidades'!$A$3:$A$1424,$A100),"-")</f>
        <v>0</v>
      </c>
      <c r="AL100" s="27">
        <f>IFERROR(SUMIFS('[4]BD Unidades'!$AQ$3:$AQ$1424,'[4]BD Unidades'!$A$3:$A$1424,$A100),"-")</f>
        <v>0</v>
      </c>
      <c r="AM100" s="27">
        <f>IFERROR(SUMIFS('[4]BD Unidades'!$AS$3:$AS$1424,'[4]BD Unidades'!$A$3:$A$1424,$A100),"-")</f>
        <v>0</v>
      </c>
      <c r="AN100" s="27">
        <f>IFERROR(SUMIFS('[4]BD Unidades'!$AU$3:$AU$1424,'[4]BD Unidades'!$A$3:$A$1424,$A100),"-")</f>
        <v>0</v>
      </c>
      <c r="AO100" s="27">
        <f>IFERROR(SUMIFS('[4]BD Unidades'!$AW$3:$AW$1424,'[4]BD Unidades'!$A$3:$A$1424,$A100),"-")</f>
        <v>0</v>
      </c>
      <c r="AP100" s="27">
        <f>IFERROR(SUMIFS('[4]BD Unidades'!$AY$3:$AY$1424,'[4]BD Unidades'!$A$3:$A$1424,$A100),"-")</f>
        <v>0</v>
      </c>
      <c r="AQ100" s="25">
        <f>IFERROR(SUMIFS('[4]BD Unidades'!$AZ$3:$AZ$1424,'[4]BD Unidades'!$A$3:$A$1424,$A100),"-")</f>
        <v>0</v>
      </c>
      <c r="AR100" s="25">
        <f>IFERROR(SUMIFS('[4]BD Unidades'!$BA$3:$BA$1424,'[4]BD Unidades'!$A$3:$A$1424,$A100),"-")</f>
        <v>5.88510280139195</v>
      </c>
      <c r="AS100" s="28">
        <f>SUMIFS('[4]BD Unidades'!$BC$3:$BC$1424,'[4]BD Unidades'!$A$3:$A$1424,$A100)</f>
        <v>0</v>
      </c>
      <c r="AT100" s="28">
        <f>SUMIFS('[4]BD Unidades'!$BE$3:$BE$1424,'[4]BD Unidades'!$A$3:$A$1424,$A100)</f>
        <v>0</v>
      </c>
      <c r="AU100" s="29">
        <f t="shared" si="6"/>
        <v>0</v>
      </c>
      <c r="AV100" s="30">
        <f t="shared" si="7"/>
        <v>2.5000000000000001E-3</v>
      </c>
      <c r="AW100" s="25">
        <f>IFERROR(SUMIFS('[4]BD Unidades'!$BI$3:$BI$1424,'[4]BD Unidades'!$A$3:$A$1424,$A100),"-")</f>
        <v>0</v>
      </c>
      <c r="AX100" s="25">
        <f>IFERROR(SUMIFS('[4]BD Unidades'!$BJ$3:$BJ$1424,'[4]BD Unidades'!$A$3:$A$1424,$A100),"-")</f>
        <v>0</v>
      </c>
    </row>
    <row r="101" spans="1:50" ht="14.4" x14ac:dyDescent="0.3">
      <c r="A101" s="7">
        <v>103</v>
      </c>
      <c r="B101" s="7" t="s">
        <v>2628</v>
      </c>
      <c r="D101" s="8" t="s">
        <v>2629</v>
      </c>
      <c r="E101" s="19" t="s">
        <v>64</v>
      </c>
      <c r="F101" s="19" t="s">
        <v>64</v>
      </c>
      <c r="G101" s="19" t="s">
        <v>2630</v>
      </c>
      <c r="H101" s="19">
        <v>1</v>
      </c>
      <c r="I101" s="19">
        <v>2024</v>
      </c>
      <c r="J101" s="19" t="s">
        <v>66</v>
      </c>
      <c r="K101" s="19" t="s">
        <v>105</v>
      </c>
      <c r="L101" s="19" t="s">
        <v>47</v>
      </c>
      <c r="M101" s="19" t="s">
        <v>90</v>
      </c>
      <c r="N101" s="19" t="s">
        <v>97</v>
      </c>
      <c r="O101" s="19" t="s">
        <v>1751</v>
      </c>
      <c r="P101" s="19" t="s">
        <v>51</v>
      </c>
      <c r="Q101" s="9" t="s">
        <v>129</v>
      </c>
      <c r="R101" s="20">
        <v>35.42</v>
      </c>
      <c r="S101" s="20">
        <v>0.95</v>
      </c>
      <c r="T101" s="20">
        <v>35.08</v>
      </c>
      <c r="U101" s="20">
        <v>5.7</v>
      </c>
      <c r="V101" s="21">
        <f>_xlfn.XLOOKUP(D101,'[4]Gen. Real'!$A$2:$A$1168,'[4]Gen. Real'!$C$2:$C$1168,"-",0)</f>
        <v>180.39579999999998</v>
      </c>
      <c r="W101" s="22"/>
      <c r="X101" s="22" t="str">
        <f>_xlfn.XLOOKUP(D101,[4]Vertimiento!$J$2:$J$119,[4]Vertimiento!$K$2:$K$119,"-",0)</f>
        <v>-</v>
      </c>
      <c r="Y101" s="23" t="str">
        <f t="shared" si="4"/>
        <v>-</v>
      </c>
      <c r="Z101" s="19" t="str">
        <f>_xlfn.XLOOKUP(D101,[4]Cmg!$I$4:$I$99,[4]Cmg!$M$4:$M$99,"----",0,1)</f>
        <v>----</v>
      </c>
      <c r="AA101" s="19" t="str">
        <f>_xlfn.XLOOKUP(D101,[4]Cmg!$A$4:$A$101,[4]Cmg!$B$4:$B$101,"----",0,1)</f>
        <v>----</v>
      </c>
      <c r="AB101" s="19" t="str">
        <f>_xlfn.XLOOKUP(D101,[4]Cmg!$E$4:$E$101,[4]Cmg!$F$4:$F$101,"----",0,1)</f>
        <v>----</v>
      </c>
      <c r="AC101" s="19" t="str">
        <f>_xlfn.XLOOKUP(D101,[4]Cmg!$O$4:$O$101,[4]Cmg!$P$4:$P$101,"----",0,1)</f>
        <v>----</v>
      </c>
      <c r="AD101" s="24" t="str">
        <f>_xlfn.XLOOKUP(D101,[4]Cmg!$S$4:$S$101,[4]Cmg!$U$4:$U$101,"----",0,1)</f>
        <v>----</v>
      </c>
      <c r="AG101" s="25">
        <f>IFERROR(SUMIFS('[4]BD Unidades'!$AH:$AH,'[4]BD Unidades'!$A:$A,'BD Centrales 2024'!$A101),"-")</f>
        <v>0</v>
      </c>
      <c r="AH101" s="25">
        <f>SUMIFS('[4]BD Unidades'!$AJ$3:$AJ$1424,'[4]BD Unidades'!$A$3:$A$1424,$A101)</f>
        <v>6780.5607535761374</v>
      </c>
      <c r="AI101" s="25">
        <f>SUMIFS('[4]BD Unidades'!$AL$3:$AL$1424,'[4]BD Unidades'!$A$3:$A$1424,$A101)</f>
        <v>60.761148362507051</v>
      </c>
      <c r="AJ101" s="26">
        <f t="shared" si="5"/>
        <v>8.8814923831151693E-3</v>
      </c>
      <c r="AK101" s="27">
        <f>IFERROR(SUMIFS('[4]BD Unidades'!$AO$3:$AO$1424,'[4]BD Unidades'!$A$3:$A$1424,$A101),"-")</f>
        <v>0</v>
      </c>
      <c r="AL101" s="27">
        <f>IFERROR(SUMIFS('[4]BD Unidades'!$AQ$3:$AQ$1424,'[4]BD Unidades'!$A$3:$A$1424,$A101),"-")</f>
        <v>0</v>
      </c>
      <c r="AM101" s="27">
        <f>IFERROR(SUMIFS('[4]BD Unidades'!$AS$3:$AS$1424,'[4]BD Unidades'!$A$3:$A$1424,$A101),"-")</f>
        <v>0</v>
      </c>
      <c r="AN101" s="27">
        <f>IFERROR(SUMIFS('[4]BD Unidades'!$AU$3:$AU$1424,'[4]BD Unidades'!$A$3:$A$1424,$A101),"-")</f>
        <v>0</v>
      </c>
      <c r="AO101" s="27">
        <f>IFERROR(SUMIFS('[4]BD Unidades'!$AW$3:$AW$1424,'[4]BD Unidades'!$A$3:$A$1424,$A101),"-")</f>
        <v>0</v>
      </c>
      <c r="AP101" s="27">
        <f>IFERROR(SUMIFS('[4]BD Unidades'!$AY$3:$AY$1424,'[4]BD Unidades'!$A$3:$A$1424,$A101),"-")</f>
        <v>0</v>
      </c>
      <c r="AQ101" s="25">
        <f>IFERROR(SUMIFS('[4]BD Unidades'!$AZ$3:$AZ$1424,'[4]BD Unidades'!$A$3:$A$1424,$A101),"-")</f>
        <v>0</v>
      </c>
      <c r="AR101" s="25">
        <f>IFERROR(SUMIFS('[4]BD Unidades'!$BA$3:$BA$1424,'[4]BD Unidades'!$A$3:$A$1424,$A101),"-")</f>
        <v>36.309211887554703</v>
      </c>
      <c r="AS101" s="28">
        <f>SUMIFS('[4]BD Unidades'!$BC$3:$BC$1424,'[4]BD Unidades'!$A$3:$A$1424,$A101)</f>
        <v>0</v>
      </c>
      <c r="AT101" s="28">
        <f>SUMIFS('[4]BD Unidades'!$BE$3:$BE$1424,'[4]BD Unidades'!$A$3:$A$1424,$A101)</f>
        <v>0</v>
      </c>
      <c r="AU101" s="29">
        <f t="shared" si="6"/>
        <v>0</v>
      </c>
      <c r="AV101" s="30">
        <f t="shared" si="7"/>
        <v>9.4999999999999998E-3</v>
      </c>
      <c r="AW101" s="25">
        <f>IFERROR(SUMIFS('[4]BD Unidades'!$BI$3:$BI$1424,'[4]BD Unidades'!$A$3:$A$1424,$A101),"-")</f>
        <v>0</v>
      </c>
      <c r="AX101" s="25">
        <f>IFERROR(SUMIFS('[4]BD Unidades'!$BJ$3:$BJ$1424,'[4]BD Unidades'!$A$3:$A$1424,$A101),"-")</f>
        <v>0</v>
      </c>
    </row>
    <row r="102" spans="1:50" ht="14.4" x14ac:dyDescent="0.3">
      <c r="A102" s="7">
        <v>106</v>
      </c>
      <c r="B102" s="7" t="s">
        <v>200</v>
      </c>
      <c r="D102" s="8" t="s">
        <v>201</v>
      </c>
      <c r="E102" s="19" t="s">
        <v>202</v>
      </c>
      <c r="F102" s="19" t="s">
        <v>202</v>
      </c>
      <c r="G102" s="19" t="s">
        <v>203</v>
      </c>
      <c r="H102" s="19">
        <v>1</v>
      </c>
      <c r="I102" s="19">
        <v>2024</v>
      </c>
      <c r="J102" s="19" t="s">
        <v>66</v>
      </c>
      <c r="K102" s="19" t="s">
        <v>177</v>
      </c>
      <c r="L102" s="19" t="s">
        <v>47</v>
      </c>
      <c r="M102" s="19" t="s">
        <v>82</v>
      </c>
      <c r="N102" s="19" t="s">
        <v>197</v>
      </c>
      <c r="O102" s="19" t="s">
        <v>204</v>
      </c>
      <c r="P102" s="19" t="s">
        <v>51</v>
      </c>
      <c r="Q102" s="9" t="s">
        <v>205</v>
      </c>
      <c r="R102" s="20">
        <v>12</v>
      </c>
      <c r="S102" s="20">
        <v>1.3069999999999999</v>
      </c>
      <c r="T102" s="20">
        <v>11.843159999999999</v>
      </c>
      <c r="U102" s="20">
        <v>3.5</v>
      </c>
      <c r="V102" s="21">
        <f>_xlfn.XLOOKUP(D102,'[4]Gen. Real'!$A$2:$A$1168,'[4]Gen. Real'!$C$2:$C$1168,"-",0)</f>
        <v>64.529099999999971</v>
      </c>
      <c r="W102" s="22"/>
      <c r="X102" s="22" t="str">
        <f>_xlfn.XLOOKUP(D102,[4]Vertimiento!$J$2:$J$119,[4]Vertimiento!$K$2:$K$119,"-",0)</f>
        <v>-</v>
      </c>
      <c r="Y102" s="23" t="str">
        <f t="shared" si="4"/>
        <v>-</v>
      </c>
      <c r="Z102" s="19" t="str">
        <f>_xlfn.XLOOKUP(D102,[4]Cmg!$I$4:$I$99,[4]Cmg!$M$4:$M$99,"----",0,1)</f>
        <v>----</v>
      </c>
      <c r="AA102" s="19" t="str">
        <f>_xlfn.XLOOKUP(D102,[4]Cmg!$A$4:$A$101,[4]Cmg!$B$4:$B$101,"----",0,1)</f>
        <v>----</v>
      </c>
      <c r="AB102" s="19" t="str">
        <f>_xlfn.XLOOKUP(D102,[4]Cmg!$E$4:$E$101,[4]Cmg!$F$4:$F$101,"----",0,1)</f>
        <v>----</v>
      </c>
      <c r="AC102" s="19" t="str">
        <f>_xlfn.XLOOKUP(D102,[4]Cmg!$O$4:$O$101,[4]Cmg!$P$4:$P$101,"----",0,1)</f>
        <v>----</v>
      </c>
      <c r="AD102" s="24" t="str">
        <f>_xlfn.XLOOKUP(D102,[4]Cmg!$S$4:$S$101,[4]Cmg!$U$4:$U$101,"----",0,1)</f>
        <v>----</v>
      </c>
      <c r="AG102" s="25">
        <f>IFERROR(SUMIFS('[4]BD Unidades'!$AH:$AH,'[4]BD Unidades'!$A:$A,'BD Centrales 2024'!$A102),"-")</f>
        <v>0</v>
      </c>
      <c r="AH102" s="25">
        <f>SUMIFS('[4]BD Unidades'!$AJ$3:$AJ$1424,'[4]BD Unidades'!$A$3:$A$1424,$A102)</f>
        <v>8508.4666666666708</v>
      </c>
      <c r="AI102" s="25">
        <f>SUMIFS('[4]BD Unidades'!$AL$3:$AL$1424,'[4]BD Unidades'!$A$3:$A$1424,$A102)</f>
        <v>76.766666666666694</v>
      </c>
      <c r="AJ102" s="26">
        <f t="shared" si="5"/>
        <v>8.9417099904098886E-3</v>
      </c>
      <c r="AK102" s="27">
        <f>IFERROR(SUMIFS('[4]BD Unidades'!$AO$3:$AO$1424,'[4]BD Unidades'!$A$3:$A$1424,$A102),"-")</f>
        <v>0</v>
      </c>
      <c r="AL102" s="27">
        <f>IFERROR(SUMIFS('[4]BD Unidades'!$AQ$3:$AQ$1424,'[4]BD Unidades'!$A$3:$A$1424,$A102),"-")</f>
        <v>0</v>
      </c>
      <c r="AM102" s="27">
        <f>IFERROR(SUMIFS('[4]BD Unidades'!$AS$3:$AS$1424,'[4]BD Unidades'!$A$3:$A$1424,$A102),"-")</f>
        <v>0</v>
      </c>
      <c r="AN102" s="27">
        <f>IFERROR(SUMIFS('[4]BD Unidades'!$AU$3:$AU$1424,'[4]BD Unidades'!$A$3:$A$1424,$A102),"-")</f>
        <v>0</v>
      </c>
      <c r="AO102" s="27">
        <f>IFERROR(SUMIFS('[4]BD Unidades'!$AW$3:$AW$1424,'[4]BD Unidades'!$A$3:$A$1424,$A102),"-")</f>
        <v>0</v>
      </c>
      <c r="AP102" s="27">
        <f>IFERROR(SUMIFS('[4]BD Unidades'!$AY$3:$AY$1424,'[4]BD Unidades'!$A$3:$A$1424,$A102),"-")</f>
        <v>0</v>
      </c>
      <c r="AQ102" s="25">
        <f>IFERROR(SUMIFS('[4]BD Unidades'!$AZ$3:$AZ$1424,'[4]BD Unidades'!$A$3:$A$1424,$A102),"-")</f>
        <v>0</v>
      </c>
      <c r="AR102" s="25">
        <f>IFERROR(SUMIFS('[4]BD Unidades'!$BA$3:$BA$1424,'[4]BD Unidades'!$A$3:$A$1424,$A102),"-")</f>
        <v>11.999161350691301</v>
      </c>
      <c r="AS102" s="28">
        <f>SUMIFS('[4]BD Unidades'!$BC$3:$BC$1424,'[4]BD Unidades'!$A$3:$A$1424,$A102)</f>
        <v>0</v>
      </c>
      <c r="AT102" s="28">
        <f>SUMIFS('[4]BD Unidades'!$BE$3:$BE$1424,'[4]BD Unidades'!$A$3:$A$1424,$A102)</f>
        <v>0</v>
      </c>
      <c r="AU102" s="29">
        <f t="shared" si="6"/>
        <v>0</v>
      </c>
      <c r="AV102" s="30">
        <f t="shared" si="7"/>
        <v>1.307E-2</v>
      </c>
      <c r="AW102" s="25">
        <f>IFERROR(SUMIFS('[4]BD Unidades'!$BI$3:$BI$1424,'[4]BD Unidades'!$A$3:$A$1424,$A102),"-")</f>
        <v>0</v>
      </c>
      <c r="AX102" s="25">
        <f>IFERROR(SUMIFS('[4]BD Unidades'!$BJ$3:$BJ$1424,'[4]BD Unidades'!$A$3:$A$1424,$A102),"-")</f>
        <v>0</v>
      </c>
    </row>
    <row r="103" spans="1:50" ht="14.4" x14ac:dyDescent="0.3">
      <c r="A103" s="7">
        <v>107</v>
      </c>
      <c r="B103" s="7" t="s">
        <v>442</v>
      </c>
      <c r="D103" s="8" t="s">
        <v>443</v>
      </c>
      <c r="E103" s="19" t="s">
        <v>444</v>
      </c>
      <c r="F103" s="19" t="s">
        <v>445</v>
      </c>
      <c r="G103" s="19" t="s">
        <v>446</v>
      </c>
      <c r="H103" s="19">
        <v>2</v>
      </c>
      <c r="I103" s="19">
        <v>2024</v>
      </c>
      <c r="J103" s="19" t="s">
        <v>66</v>
      </c>
      <c r="K103" s="19" t="s">
        <v>177</v>
      </c>
      <c r="L103" s="19" t="s">
        <v>47</v>
      </c>
      <c r="M103" s="19" t="s">
        <v>331</v>
      </c>
      <c r="N103" s="19" t="s">
        <v>332</v>
      </c>
      <c r="O103" s="19" t="s">
        <v>333</v>
      </c>
      <c r="P103" s="19" t="s">
        <v>51</v>
      </c>
      <c r="Q103" s="9" t="s">
        <v>447</v>
      </c>
      <c r="R103" s="20">
        <v>18</v>
      </c>
      <c r="S103" s="20">
        <v>0.25</v>
      </c>
      <c r="T103" s="20">
        <v>17.954999999999998</v>
      </c>
      <c r="U103" s="20">
        <v>2.88</v>
      </c>
      <c r="V103" s="21">
        <f>_xlfn.XLOOKUP(D103,'[4]Gen. Real'!$A$2:$A$1168,'[4]Gen. Real'!$C$2:$C$1168,"-",0)</f>
        <v>69.435329999999979</v>
      </c>
      <c r="W103" s="22"/>
      <c r="X103" s="22" t="str">
        <f>_xlfn.XLOOKUP(D103,[4]Vertimiento!$J$2:$J$119,[4]Vertimiento!$K$2:$K$119,"-",0)</f>
        <v>-</v>
      </c>
      <c r="Y103" s="23" t="str">
        <f t="shared" si="4"/>
        <v>-</v>
      </c>
      <c r="Z103" s="19" t="str">
        <f>_xlfn.XLOOKUP(D103,[4]Cmg!$I$4:$I$99,[4]Cmg!$M$4:$M$99,"----",0,1)</f>
        <v>----</v>
      </c>
      <c r="AA103" s="19" t="str">
        <f>_xlfn.XLOOKUP(D103,[4]Cmg!$A$4:$A$101,[4]Cmg!$B$4:$B$101,"----",0,1)</f>
        <v>----</v>
      </c>
      <c r="AB103" s="19" t="str">
        <f>_xlfn.XLOOKUP(D103,[4]Cmg!$E$4:$E$101,[4]Cmg!$F$4:$F$101,"----",0,1)</f>
        <v>----</v>
      </c>
      <c r="AC103" s="19" t="str">
        <f>_xlfn.XLOOKUP(D103,[4]Cmg!$O$4:$O$101,[4]Cmg!$P$4:$P$101,"----",0,1)</f>
        <v>----</v>
      </c>
      <c r="AD103" s="24" t="str">
        <f>_xlfn.XLOOKUP(D103,[4]Cmg!$S$4:$S$101,[4]Cmg!$U$4:$U$101,"----",0,1)</f>
        <v>----</v>
      </c>
      <c r="AG103" s="25">
        <f>IFERROR(SUMIFS('[4]BD Unidades'!$AH:$AH,'[4]BD Unidades'!$A:$A,'BD Centrales 2024'!$A103),"-")</f>
        <v>0</v>
      </c>
      <c r="AH103" s="25">
        <f>SUMIFS('[4]BD Unidades'!$AJ$3:$AJ$1424,'[4]BD Unidades'!$A$3:$A$1424,$A103)</f>
        <v>8423.1916666666657</v>
      </c>
      <c r="AI103" s="25">
        <f>SUMIFS('[4]BD Unidades'!$AL$3:$AL$1424,'[4]BD Unidades'!$A$3:$A$1424,$A103)</f>
        <v>113.31666666666686</v>
      </c>
      <c r="AJ103" s="26">
        <f t="shared" si="5"/>
        <v>1.3274357880515182E-2</v>
      </c>
      <c r="AK103" s="27">
        <f>IFERROR(SUMIFS('[4]BD Unidades'!$AO$3:$AO$1424,'[4]BD Unidades'!$A$3:$A$1424,$A103),"-")</f>
        <v>0</v>
      </c>
      <c r="AL103" s="27">
        <f>IFERROR(SUMIFS('[4]BD Unidades'!$AQ$3:$AQ$1424,'[4]BD Unidades'!$A$3:$A$1424,$A103),"-")</f>
        <v>0</v>
      </c>
      <c r="AM103" s="27">
        <f>IFERROR(SUMIFS('[4]BD Unidades'!$AS$3:$AS$1424,'[4]BD Unidades'!$A$3:$A$1424,$A103),"-")</f>
        <v>0</v>
      </c>
      <c r="AN103" s="27">
        <f>IFERROR(SUMIFS('[4]BD Unidades'!$AU$3:$AU$1424,'[4]BD Unidades'!$A$3:$A$1424,$A103),"-")</f>
        <v>0</v>
      </c>
      <c r="AO103" s="27">
        <f>IFERROR(SUMIFS('[4]BD Unidades'!$AW$3:$AW$1424,'[4]BD Unidades'!$A$3:$A$1424,$A103),"-")</f>
        <v>0</v>
      </c>
      <c r="AP103" s="27">
        <f>IFERROR(SUMIFS('[4]BD Unidades'!$AY$3:$AY$1424,'[4]BD Unidades'!$A$3:$A$1424,$A103),"-")</f>
        <v>0</v>
      </c>
      <c r="AQ103" s="25">
        <f>IFERROR(SUMIFS('[4]BD Unidades'!$AZ$3:$AZ$1424,'[4]BD Unidades'!$A$3:$A$1424,$A103),"-")</f>
        <v>0</v>
      </c>
      <c r="AR103" s="25">
        <f>IFERROR(SUMIFS('[4]BD Unidades'!$BA$3:$BA$1424,'[4]BD Unidades'!$A$3:$A$1424,$A103),"-")</f>
        <v>17.860571545272478</v>
      </c>
      <c r="AS103" s="28">
        <f>SUMIFS('[4]BD Unidades'!$BC$3:$BC$1424,'[4]BD Unidades'!$A$3:$A$1424,$A103)</f>
        <v>0</v>
      </c>
      <c r="AT103" s="28">
        <f>SUMIFS('[4]BD Unidades'!$BE$3:$BE$1424,'[4]BD Unidades'!$A$3:$A$1424,$A103)</f>
        <v>0</v>
      </c>
      <c r="AU103" s="29">
        <f t="shared" si="6"/>
        <v>0</v>
      </c>
      <c r="AV103" s="30">
        <f t="shared" si="7"/>
        <v>2.5000000000000001E-3</v>
      </c>
      <c r="AW103" s="25">
        <f>IFERROR(SUMIFS('[4]BD Unidades'!$BI$3:$BI$1424,'[4]BD Unidades'!$A$3:$A$1424,$A103),"-")</f>
        <v>0</v>
      </c>
      <c r="AX103" s="25">
        <f>IFERROR(SUMIFS('[4]BD Unidades'!$BJ$3:$BJ$1424,'[4]BD Unidades'!$A$3:$A$1424,$A103),"-")</f>
        <v>0</v>
      </c>
    </row>
    <row r="104" spans="1:50" ht="14.4" x14ac:dyDescent="0.3">
      <c r="A104" s="7">
        <v>108</v>
      </c>
      <c r="B104" s="7" t="s">
        <v>721</v>
      </c>
      <c r="D104" s="8" t="s">
        <v>722</v>
      </c>
      <c r="E104" s="19" t="s">
        <v>584</v>
      </c>
      <c r="F104" s="19" t="s">
        <v>584</v>
      </c>
      <c r="G104" s="19" t="s">
        <v>723</v>
      </c>
      <c r="H104" s="19">
        <v>3</v>
      </c>
      <c r="I104" s="19">
        <v>2024</v>
      </c>
      <c r="J104" s="19" t="s">
        <v>66</v>
      </c>
      <c r="K104" s="19" t="s">
        <v>105</v>
      </c>
      <c r="L104" s="19" t="s">
        <v>47</v>
      </c>
      <c r="M104" s="19" t="s">
        <v>331</v>
      </c>
      <c r="N104" s="19" t="s">
        <v>724</v>
      </c>
      <c r="O104" s="19" t="s">
        <v>725</v>
      </c>
      <c r="P104" s="19" t="s">
        <v>51</v>
      </c>
      <c r="Q104" s="9" t="s">
        <v>726</v>
      </c>
      <c r="R104" s="20">
        <v>51.4</v>
      </c>
      <c r="S104" s="20">
        <v>0.47</v>
      </c>
      <c r="T104" s="20">
        <v>51.1584</v>
      </c>
      <c r="U104" s="20">
        <v>0</v>
      </c>
      <c r="V104" s="21">
        <f>_xlfn.XLOOKUP(D104,'[4]Gen. Real'!$A$2:$A$1168,'[4]Gen. Real'!$C$2:$C$1168,"-",0)</f>
        <v>198.79758000000001</v>
      </c>
      <c r="W104" s="22"/>
      <c r="X104" s="22" t="str">
        <f>_xlfn.XLOOKUP(D104,[4]Vertimiento!$J$2:$J$119,[4]Vertimiento!$K$2:$K$119,"-",0)</f>
        <v>-</v>
      </c>
      <c r="Y104" s="23" t="str">
        <f t="shared" si="4"/>
        <v>-</v>
      </c>
      <c r="Z104" s="19" t="str">
        <f>_xlfn.XLOOKUP(D104,[4]Cmg!$I$4:$I$99,[4]Cmg!$M$4:$M$99,"----",0,1)</f>
        <v>----</v>
      </c>
      <c r="AA104" s="19" t="str">
        <f>_xlfn.XLOOKUP(D104,[4]Cmg!$A$4:$A$101,[4]Cmg!$B$4:$B$101,"----",0,1)</f>
        <v>----</v>
      </c>
      <c r="AB104" s="19" t="str">
        <f>_xlfn.XLOOKUP(D104,[4]Cmg!$E$4:$E$101,[4]Cmg!$F$4:$F$101,"----",0,1)</f>
        <v>----</v>
      </c>
      <c r="AC104" s="19" t="str">
        <f>_xlfn.XLOOKUP(D104,[4]Cmg!$O$4:$O$101,[4]Cmg!$P$4:$P$101,"----",0,1)</f>
        <v>----</v>
      </c>
      <c r="AD104" s="24" t="str">
        <f>_xlfn.XLOOKUP(D104,[4]Cmg!$S$4:$S$101,[4]Cmg!$U$4:$U$101,"----",0,1)</f>
        <v>----</v>
      </c>
      <c r="AG104" s="25">
        <f>IFERROR(SUMIFS('[4]BD Unidades'!$AH:$AH,'[4]BD Unidades'!$A:$A,'BD Centrales 2024'!$A104),"-")</f>
        <v>0</v>
      </c>
      <c r="AH104" s="25">
        <f>SUMIFS('[4]BD Unidades'!$AJ$3:$AJ$1424,'[4]BD Unidades'!$A$3:$A$1424,$A104)</f>
        <v>8612.5102159533071</v>
      </c>
      <c r="AI104" s="25">
        <f>SUMIFS('[4]BD Unidades'!$AL$3:$AL$1424,'[4]BD Unidades'!$A$3:$A$1424,$A104)</f>
        <v>22.34400972762645</v>
      </c>
      <c r="AJ104" s="26">
        <f t="shared" si="5"/>
        <v>2.5876533805484631E-3</v>
      </c>
      <c r="AK104" s="27">
        <f>IFERROR(SUMIFS('[4]BD Unidades'!$AO$3:$AO$1424,'[4]BD Unidades'!$A$3:$A$1424,$A104),"-")</f>
        <v>0</v>
      </c>
      <c r="AL104" s="27">
        <f>IFERROR(SUMIFS('[4]BD Unidades'!$AQ$3:$AQ$1424,'[4]BD Unidades'!$A$3:$A$1424,$A104),"-")</f>
        <v>0</v>
      </c>
      <c r="AM104" s="27">
        <f>IFERROR(SUMIFS('[4]BD Unidades'!$AS$3:$AS$1424,'[4]BD Unidades'!$A$3:$A$1424,$A104),"-")</f>
        <v>0</v>
      </c>
      <c r="AN104" s="27">
        <f>IFERROR(SUMIFS('[4]BD Unidades'!$AU$3:$AU$1424,'[4]BD Unidades'!$A$3:$A$1424,$A104),"-")</f>
        <v>0</v>
      </c>
      <c r="AO104" s="27">
        <f>IFERROR(SUMIFS('[4]BD Unidades'!$AW$3:$AW$1424,'[4]BD Unidades'!$A$3:$A$1424,$A104),"-")</f>
        <v>0</v>
      </c>
      <c r="AP104" s="27">
        <f>IFERROR(SUMIFS('[4]BD Unidades'!$AY$3:$AY$1424,'[4]BD Unidades'!$A$3:$A$1424,$A104),"-")</f>
        <v>0</v>
      </c>
      <c r="AQ104" s="25">
        <f>IFERROR(SUMIFS('[4]BD Unidades'!$AZ$3:$AZ$1424,'[4]BD Unidades'!$A$3:$A$1424,$A104),"-")</f>
        <v>0</v>
      </c>
      <c r="AR104" s="25">
        <f>IFERROR(SUMIFS('[4]BD Unidades'!$BA$3:$BA$1424,'[4]BD Unidades'!$A$3:$A$1424,$A104),"-")</f>
        <v>51.371829539155101</v>
      </c>
      <c r="AS104" s="28">
        <f>SUMIFS('[4]BD Unidades'!$BC$3:$BC$1424,'[4]BD Unidades'!$A$3:$A$1424,$A104)</f>
        <v>0</v>
      </c>
      <c r="AT104" s="28">
        <f>SUMIFS('[4]BD Unidades'!$BE$3:$BE$1424,'[4]BD Unidades'!$A$3:$A$1424,$A104)</f>
        <v>0</v>
      </c>
      <c r="AU104" s="29">
        <f t="shared" si="6"/>
        <v>0</v>
      </c>
      <c r="AV104" s="30">
        <f t="shared" si="7"/>
        <v>4.6999999999999993E-3</v>
      </c>
      <c r="AW104" s="25">
        <f>IFERROR(SUMIFS('[4]BD Unidades'!$BI$3:$BI$1424,'[4]BD Unidades'!$A$3:$A$1424,$A104),"-")</f>
        <v>0</v>
      </c>
      <c r="AX104" s="25">
        <f>IFERROR(SUMIFS('[4]BD Unidades'!$BJ$3:$BJ$1424,'[4]BD Unidades'!$A$3:$A$1424,$A104),"-")</f>
        <v>0</v>
      </c>
    </row>
    <row r="105" spans="1:50" ht="14.4" x14ac:dyDescent="0.3">
      <c r="A105" s="7">
        <v>109</v>
      </c>
      <c r="B105" s="7" t="s">
        <v>619</v>
      </c>
      <c r="D105" s="8" t="s">
        <v>620</v>
      </c>
      <c r="E105" s="19" t="s">
        <v>584</v>
      </c>
      <c r="F105" s="19" t="s">
        <v>584</v>
      </c>
      <c r="G105" s="19" t="s">
        <v>621</v>
      </c>
      <c r="H105" s="19">
        <v>5</v>
      </c>
      <c r="I105" s="19">
        <v>2024</v>
      </c>
      <c r="J105" s="19" t="s">
        <v>66</v>
      </c>
      <c r="K105" s="19" t="s">
        <v>105</v>
      </c>
      <c r="L105" s="19" t="s">
        <v>47</v>
      </c>
      <c r="M105" s="19" t="s">
        <v>331</v>
      </c>
      <c r="N105" s="19" t="s">
        <v>332</v>
      </c>
      <c r="O105" s="19" t="s">
        <v>333</v>
      </c>
      <c r="P105" s="19" t="s">
        <v>51</v>
      </c>
      <c r="Q105" s="9" t="s">
        <v>622</v>
      </c>
      <c r="R105" s="20">
        <v>40.799999999999997</v>
      </c>
      <c r="S105" s="20">
        <v>0.3</v>
      </c>
      <c r="T105" s="20">
        <v>40.677599999999998</v>
      </c>
      <c r="U105" s="20">
        <v>0</v>
      </c>
      <c r="V105" s="21">
        <f>_xlfn.XLOOKUP(D105,'[4]Gen. Real'!$A$2:$A$1168,'[4]Gen. Real'!$C$2:$C$1168,"-",0)</f>
        <v>221.90377999999981</v>
      </c>
      <c r="W105" s="22"/>
      <c r="X105" s="22" t="str">
        <f>_xlfn.XLOOKUP(D105,[4]Vertimiento!$J$2:$J$119,[4]Vertimiento!$K$2:$K$119,"-",0)</f>
        <v>-</v>
      </c>
      <c r="Y105" s="23" t="str">
        <f t="shared" si="4"/>
        <v>-</v>
      </c>
      <c r="Z105" s="19" t="str">
        <f>_xlfn.XLOOKUP(D105,[4]Cmg!$I$4:$I$99,[4]Cmg!$M$4:$M$99,"----",0,1)</f>
        <v>----</v>
      </c>
      <c r="AA105" s="19" t="str">
        <f>_xlfn.XLOOKUP(D105,[4]Cmg!$A$4:$A$101,[4]Cmg!$B$4:$B$101,"----",0,1)</f>
        <v>----</v>
      </c>
      <c r="AB105" s="19" t="str">
        <f>_xlfn.XLOOKUP(D105,[4]Cmg!$E$4:$E$101,[4]Cmg!$F$4:$F$101,"----",0,1)</f>
        <v>----</v>
      </c>
      <c r="AC105" s="19" t="str">
        <f>_xlfn.XLOOKUP(D105,[4]Cmg!$O$4:$O$101,[4]Cmg!$P$4:$P$101,"----",0,1)</f>
        <v>----</v>
      </c>
      <c r="AD105" s="24" t="str">
        <f>_xlfn.XLOOKUP(D105,[4]Cmg!$S$4:$S$101,[4]Cmg!$U$4:$U$101,"----",0,1)</f>
        <v>----</v>
      </c>
      <c r="AG105" s="25">
        <f>IFERROR(SUMIFS('[4]BD Unidades'!$AH:$AH,'[4]BD Unidades'!$A:$A,'BD Centrales 2024'!$A105),"-")</f>
        <v>0</v>
      </c>
      <c r="AH105" s="25">
        <f>SUMIFS('[4]BD Unidades'!$AJ$3:$AJ$1424,'[4]BD Unidades'!$A$3:$A$1424,$A105)</f>
        <v>0</v>
      </c>
      <c r="AI105" s="25">
        <f>SUMIFS('[4]BD Unidades'!$AL$3:$AL$1424,'[4]BD Unidades'!$A$3:$A$1424,$A105)</f>
        <v>8670.8196078431374</v>
      </c>
      <c r="AJ105" s="26">
        <f t="shared" si="5"/>
        <v>1</v>
      </c>
      <c r="AK105" s="27">
        <f>IFERROR(SUMIFS('[4]BD Unidades'!$AO$3:$AO$1424,'[4]BD Unidades'!$A$3:$A$1424,$A105),"-")</f>
        <v>0</v>
      </c>
      <c r="AL105" s="27">
        <f>IFERROR(SUMIFS('[4]BD Unidades'!$AQ$3:$AQ$1424,'[4]BD Unidades'!$A$3:$A$1424,$A105),"-")</f>
        <v>0</v>
      </c>
      <c r="AM105" s="27">
        <f>IFERROR(SUMIFS('[4]BD Unidades'!$AS$3:$AS$1424,'[4]BD Unidades'!$A$3:$A$1424,$A105),"-")</f>
        <v>0</v>
      </c>
      <c r="AN105" s="27">
        <f>IFERROR(SUMIFS('[4]BD Unidades'!$AU$3:$AU$1424,'[4]BD Unidades'!$A$3:$A$1424,$A105),"-")</f>
        <v>0</v>
      </c>
      <c r="AO105" s="27">
        <f>IFERROR(SUMIFS('[4]BD Unidades'!$AW$3:$AW$1424,'[4]BD Unidades'!$A$3:$A$1424,$A105),"-")</f>
        <v>0</v>
      </c>
      <c r="AP105" s="27">
        <f>IFERROR(SUMIFS('[4]BD Unidades'!$AY$3:$AY$1424,'[4]BD Unidades'!$A$3:$A$1424,$A105),"-")</f>
        <v>0</v>
      </c>
      <c r="AQ105" s="25">
        <f>IFERROR(SUMIFS('[4]BD Unidades'!$AZ$3:$AZ$1424,'[4]BD Unidades'!$A$3:$A$1424,$A105),"-")</f>
        <v>0</v>
      </c>
      <c r="AR105" s="25">
        <f>IFERROR(SUMIFS('[4]BD Unidades'!$BA$3:$BA$1424,'[4]BD Unidades'!$A$3:$A$1424,$A105),"-")</f>
        <v>40.798401173744907</v>
      </c>
      <c r="AS105" s="28">
        <f>SUMIFS('[4]BD Unidades'!$BC$3:$BC$1424,'[4]BD Unidades'!$A$3:$A$1424,$A105)</f>
        <v>0</v>
      </c>
      <c r="AT105" s="28">
        <f>SUMIFS('[4]BD Unidades'!$BE$3:$BE$1424,'[4]BD Unidades'!$A$3:$A$1424,$A105)</f>
        <v>0</v>
      </c>
      <c r="AU105" s="29">
        <f t="shared" si="6"/>
        <v>0</v>
      </c>
      <c r="AV105" s="30">
        <f t="shared" si="7"/>
        <v>3.0000000000000001E-3</v>
      </c>
      <c r="AW105" s="25">
        <f>IFERROR(SUMIFS('[4]BD Unidades'!$BI$3:$BI$1424,'[4]BD Unidades'!$A$3:$A$1424,$A105),"-")</f>
        <v>0</v>
      </c>
      <c r="AX105" s="25">
        <f>IFERROR(SUMIFS('[4]BD Unidades'!$BJ$3:$BJ$1424,'[4]BD Unidades'!$A$3:$A$1424,$A105),"-")</f>
        <v>0</v>
      </c>
    </row>
    <row r="106" spans="1:50" ht="14.4" x14ac:dyDescent="0.3">
      <c r="A106" s="7">
        <v>111</v>
      </c>
      <c r="B106" s="7" t="s">
        <v>1664</v>
      </c>
      <c r="D106" s="8" t="s">
        <v>1665</v>
      </c>
      <c r="E106" s="19" t="s">
        <v>406</v>
      </c>
      <c r="F106" s="19" t="s">
        <v>406</v>
      </c>
      <c r="G106" s="19" t="s">
        <v>1666</v>
      </c>
      <c r="H106" s="19">
        <v>3</v>
      </c>
      <c r="I106" s="19">
        <v>2024</v>
      </c>
      <c r="J106" s="19" t="s">
        <v>66</v>
      </c>
      <c r="K106" s="19" t="s">
        <v>105</v>
      </c>
      <c r="L106" s="19" t="s">
        <v>47</v>
      </c>
      <c r="M106" s="19" t="s">
        <v>164</v>
      </c>
      <c r="N106" s="19" t="s">
        <v>165</v>
      </c>
      <c r="O106" s="19" t="s">
        <v>1347</v>
      </c>
      <c r="P106" s="19" t="s">
        <v>51</v>
      </c>
      <c r="Q106" s="9" t="s">
        <v>1667</v>
      </c>
      <c r="R106" s="20">
        <v>21.76</v>
      </c>
      <c r="S106" s="20">
        <v>0.05</v>
      </c>
      <c r="T106" s="20">
        <v>21.749099999999999</v>
      </c>
      <c r="U106" s="20">
        <v>0.7</v>
      </c>
      <c r="V106" s="21">
        <f>_xlfn.XLOOKUP(D106,'[4]Gen. Real'!$A$2:$A$1168,'[4]Gen. Real'!$C$2:$C$1168,"-",0)</f>
        <v>110.80799999999996</v>
      </c>
      <c r="W106" s="22"/>
      <c r="X106" s="22" t="str">
        <f>_xlfn.XLOOKUP(D106,[4]Vertimiento!$J$2:$J$119,[4]Vertimiento!$K$2:$K$119,"-",0)</f>
        <v>-</v>
      </c>
      <c r="Y106" s="23" t="str">
        <f t="shared" si="4"/>
        <v>-</v>
      </c>
      <c r="Z106" s="19" t="str">
        <f>_xlfn.XLOOKUP(D106,[4]Cmg!$I$4:$I$99,[4]Cmg!$M$4:$M$99,"----",0,1)</f>
        <v>----</v>
      </c>
      <c r="AA106" s="19" t="str">
        <f>_xlfn.XLOOKUP(D106,[4]Cmg!$A$4:$A$101,[4]Cmg!$B$4:$B$101,"----",0,1)</f>
        <v>----</v>
      </c>
      <c r="AB106" s="19" t="str">
        <f>_xlfn.XLOOKUP(D106,[4]Cmg!$E$4:$E$101,[4]Cmg!$F$4:$F$101,"----",0,1)</f>
        <v>----</v>
      </c>
      <c r="AC106" s="19" t="str">
        <f>_xlfn.XLOOKUP(D106,[4]Cmg!$O$4:$O$101,[4]Cmg!$P$4:$P$101,"----",0,1)</f>
        <v>----</v>
      </c>
      <c r="AD106" s="24" t="str">
        <f>_xlfn.XLOOKUP(D106,[4]Cmg!$S$4:$S$101,[4]Cmg!$U$4:$U$101,"----",0,1)</f>
        <v>----</v>
      </c>
      <c r="AG106" s="25">
        <f>IFERROR(SUMIFS('[4]BD Unidades'!$AH:$AH,'[4]BD Unidades'!$A:$A,'BD Centrales 2024'!$A106),"-")</f>
        <v>0</v>
      </c>
      <c r="AH106" s="25">
        <f>SUMIFS('[4]BD Unidades'!$AJ$3:$AJ$1424,'[4]BD Unidades'!$A$3:$A$1424,$A106)</f>
        <v>0.4954751991421561</v>
      </c>
      <c r="AI106" s="25">
        <f>SUMIFS('[4]BD Unidades'!$AL$3:$AL$1424,'[4]BD Unidades'!$A$3:$A$1424,$A106)</f>
        <v>7977.0905994638497</v>
      </c>
      <c r="AJ106" s="26">
        <f t="shared" si="5"/>
        <v>0.99993789158844482</v>
      </c>
      <c r="AK106" s="27">
        <f>IFERROR(SUMIFS('[4]BD Unidades'!$AO$3:$AO$1424,'[4]BD Unidades'!$A$3:$A$1424,$A106),"-")</f>
        <v>0</v>
      </c>
      <c r="AL106" s="27">
        <f>IFERROR(SUMIFS('[4]BD Unidades'!$AQ$3:$AQ$1424,'[4]BD Unidades'!$A$3:$A$1424,$A106),"-")</f>
        <v>0</v>
      </c>
      <c r="AM106" s="27">
        <f>IFERROR(SUMIFS('[4]BD Unidades'!$AS$3:$AS$1424,'[4]BD Unidades'!$A$3:$A$1424,$A106),"-")</f>
        <v>0</v>
      </c>
      <c r="AN106" s="27">
        <f>IFERROR(SUMIFS('[4]BD Unidades'!$AU$3:$AU$1424,'[4]BD Unidades'!$A$3:$A$1424,$A106),"-")</f>
        <v>0</v>
      </c>
      <c r="AO106" s="27">
        <f>IFERROR(SUMIFS('[4]BD Unidades'!$AW$3:$AW$1424,'[4]BD Unidades'!$A$3:$A$1424,$A106),"-")</f>
        <v>0</v>
      </c>
      <c r="AP106" s="27">
        <f>IFERROR(SUMIFS('[4]BD Unidades'!$AY$3:$AY$1424,'[4]BD Unidades'!$A$3:$A$1424,$A106),"-")</f>
        <v>0</v>
      </c>
      <c r="AQ106" s="25">
        <f>IFERROR(SUMIFS('[4]BD Unidades'!$AZ$3:$AZ$1424,'[4]BD Unidades'!$A$3:$A$1424,$A106),"-")</f>
        <v>0</v>
      </c>
      <c r="AR106" s="25">
        <f>IFERROR(SUMIFS('[4]BD Unidades'!$BA$3:$BA$1424,'[4]BD Unidades'!$A$3:$A$1424,$A106),"-")</f>
        <v>21.755500089996289</v>
      </c>
      <c r="AS106" s="28">
        <f>SUMIFS('[4]BD Unidades'!$BC$3:$BC$1424,'[4]BD Unidades'!$A$3:$A$1424,$A106)</f>
        <v>0</v>
      </c>
      <c r="AT106" s="28">
        <f>SUMIFS('[4]BD Unidades'!$BE$3:$BE$1424,'[4]BD Unidades'!$A$3:$A$1424,$A106)</f>
        <v>0</v>
      </c>
      <c r="AU106" s="29">
        <f t="shared" si="6"/>
        <v>0</v>
      </c>
      <c r="AV106" s="30">
        <f t="shared" si="7"/>
        <v>5.0000000000000001E-4</v>
      </c>
      <c r="AW106" s="25">
        <f>IFERROR(SUMIFS('[4]BD Unidades'!$BI$3:$BI$1424,'[4]BD Unidades'!$A$3:$A$1424,$A106),"-")</f>
        <v>0</v>
      </c>
      <c r="AX106" s="25">
        <f>IFERROR(SUMIFS('[4]BD Unidades'!$BJ$3:$BJ$1424,'[4]BD Unidades'!$A$3:$A$1424,$A106),"-")</f>
        <v>0</v>
      </c>
    </row>
    <row r="107" spans="1:50" ht="14.4" x14ac:dyDescent="0.3">
      <c r="A107" s="7">
        <v>114</v>
      </c>
      <c r="B107" s="7" t="s">
        <v>217</v>
      </c>
      <c r="D107" s="8" t="s">
        <v>218</v>
      </c>
      <c r="E107" s="19" t="s">
        <v>219</v>
      </c>
      <c r="F107" s="19" t="s">
        <v>219</v>
      </c>
      <c r="G107" s="19" t="s">
        <v>220</v>
      </c>
      <c r="H107" s="19">
        <v>4</v>
      </c>
      <c r="I107" s="19">
        <v>2024</v>
      </c>
      <c r="J107" s="19" t="s">
        <v>66</v>
      </c>
      <c r="K107" s="19" t="s">
        <v>177</v>
      </c>
      <c r="L107" s="19" t="s">
        <v>47</v>
      </c>
      <c r="M107" s="19" t="s">
        <v>164</v>
      </c>
      <c r="N107" s="19" t="s">
        <v>221</v>
      </c>
      <c r="O107" s="19" t="s">
        <v>222</v>
      </c>
      <c r="P107" s="19" t="s">
        <v>51</v>
      </c>
      <c r="Q107" s="9" t="s">
        <v>223</v>
      </c>
      <c r="R107" s="20">
        <v>10</v>
      </c>
      <c r="S107" s="20">
        <v>16</v>
      </c>
      <c r="T107" s="20">
        <v>8.4</v>
      </c>
      <c r="U107" s="20">
        <v>1.5</v>
      </c>
      <c r="V107" s="21">
        <f>_xlfn.XLOOKUP(D107,'[4]Gen. Real'!$A$2:$A$1168,'[4]Gen. Real'!$C$2:$C$1168,"-",0)</f>
        <v>35.166550000000051</v>
      </c>
      <c r="W107" s="22"/>
      <c r="X107" s="22" t="str">
        <f>_xlfn.XLOOKUP(D107,[4]Vertimiento!$J$2:$J$119,[4]Vertimiento!$K$2:$K$119,"-",0)</f>
        <v>-</v>
      </c>
      <c r="Y107" s="23" t="str">
        <f t="shared" si="4"/>
        <v>-</v>
      </c>
      <c r="Z107" s="19" t="str">
        <f>_xlfn.XLOOKUP(D107,[4]Cmg!$I$4:$I$99,[4]Cmg!$M$4:$M$99,"----",0,1)</f>
        <v>----</v>
      </c>
      <c r="AA107" s="19" t="str">
        <f>_xlfn.XLOOKUP(D107,[4]Cmg!$A$4:$A$101,[4]Cmg!$B$4:$B$101,"----",0,1)</f>
        <v>----</v>
      </c>
      <c r="AB107" s="19" t="str">
        <f>_xlfn.XLOOKUP(D107,[4]Cmg!$E$4:$E$101,[4]Cmg!$F$4:$F$101,"----",0,1)</f>
        <v>----</v>
      </c>
      <c r="AC107" s="19" t="str">
        <f>_xlfn.XLOOKUP(D107,[4]Cmg!$O$4:$O$101,[4]Cmg!$P$4:$P$101,"----",0,1)</f>
        <v>----</v>
      </c>
      <c r="AD107" s="24" t="str">
        <f>_xlfn.XLOOKUP(D107,[4]Cmg!$S$4:$S$101,[4]Cmg!$U$4:$U$101,"----",0,1)</f>
        <v>----</v>
      </c>
      <c r="AG107" s="25">
        <f>IFERROR(SUMIFS('[4]BD Unidades'!$AH:$AH,'[4]BD Unidades'!$A:$A,'BD Centrales 2024'!$A107),"-")</f>
        <v>0</v>
      </c>
      <c r="AH107" s="25">
        <f>SUMIFS('[4]BD Unidades'!$AJ$3:$AJ$1424,'[4]BD Unidades'!$A$3:$A$1424,$A107)</f>
        <v>0</v>
      </c>
      <c r="AI107" s="25">
        <f>SUMIFS('[4]BD Unidades'!$AL$3:$AL$1424,'[4]BD Unidades'!$A$3:$A$1424,$A107)</f>
        <v>4923.2250000000004</v>
      </c>
      <c r="AJ107" s="26">
        <f t="shared" si="5"/>
        <v>1</v>
      </c>
      <c r="AK107" s="27">
        <f>IFERROR(SUMIFS('[4]BD Unidades'!$AO$3:$AO$1424,'[4]BD Unidades'!$A$3:$A$1424,$A107),"-")</f>
        <v>0</v>
      </c>
      <c r="AL107" s="27">
        <f>IFERROR(SUMIFS('[4]BD Unidades'!$AQ$3:$AQ$1424,'[4]BD Unidades'!$A$3:$A$1424,$A107),"-")</f>
        <v>0</v>
      </c>
      <c r="AM107" s="27">
        <f>IFERROR(SUMIFS('[4]BD Unidades'!$AS$3:$AS$1424,'[4]BD Unidades'!$A$3:$A$1424,$A107),"-")</f>
        <v>0</v>
      </c>
      <c r="AN107" s="27">
        <f>IFERROR(SUMIFS('[4]BD Unidades'!$AU$3:$AU$1424,'[4]BD Unidades'!$A$3:$A$1424,$A107),"-")</f>
        <v>0</v>
      </c>
      <c r="AO107" s="27">
        <f>IFERROR(SUMIFS('[4]BD Unidades'!$AW$3:$AW$1424,'[4]BD Unidades'!$A$3:$A$1424,$A107),"-")</f>
        <v>0</v>
      </c>
      <c r="AP107" s="27">
        <f>IFERROR(SUMIFS('[4]BD Unidades'!$AY$3:$AY$1424,'[4]BD Unidades'!$A$3:$A$1424,$A107),"-")</f>
        <v>0</v>
      </c>
      <c r="AQ107" s="25">
        <f>IFERROR(SUMIFS('[4]BD Unidades'!$AZ$3:$AZ$1424,'[4]BD Unidades'!$A$3:$A$1424,$A107),"-")</f>
        <v>0</v>
      </c>
      <c r="AR107" s="25">
        <f>IFERROR(SUMIFS('[4]BD Unidades'!$BA$3:$BA$1424,'[4]BD Unidades'!$A$3:$A$1424,$A107),"-")</f>
        <v>6.9615654501270905</v>
      </c>
      <c r="AS107" s="28">
        <f>SUMIFS('[4]BD Unidades'!$BC$3:$BC$1424,'[4]BD Unidades'!$A$3:$A$1424,$A107)</f>
        <v>0</v>
      </c>
      <c r="AT107" s="28">
        <f>SUMIFS('[4]BD Unidades'!$BE$3:$BE$1424,'[4]BD Unidades'!$A$3:$A$1424,$A107)</f>
        <v>0</v>
      </c>
      <c r="AU107" s="29">
        <f t="shared" si="6"/>
        <v>0</v>
      </c>
      <c r="AV107" s="30">
        <f t="shared" si="7"/>
        <v>0.16</v>
      </c>
      <c r="AW107" s="25">
        <f>IFERROR(SUMIFS('[4]BD Unidades'!$BI$3:$BI$1424,'[4]BD Unidades'!$A$3:$A$1424,$A107),"-")</f>
        <v>0</v>
      </c>
      <c r="AX107" s="25">
        <f>IFERROR(SUMIFS('[4]BD Unidades'!$BJ$3:$BJ$1424,'[4]BD Unidades'!$A$3:$A$1424,$A107),"-")</f>
        <v>0</v>
      </c>
    </row>
    <row r="108" spans="1:50" ht="14.4" x14ac:dyDescent="0.3">
      <c r="A108" s="7">
        <v>115</v>
      </c>
      <c r="B108" s="7" t="s">
        <v>147</v>
      </c>
      <c r="D108" s="8" t="s">
        <v>148</v>
      </c>
      <c r="E108" s="19" t="s">
        <v>73</v>
      </c>
      <c r="F108" s="19" t="s">
        <v>73</v>
      </c>
      <c r="G108" s="19" t="s">
        <v>149</v>
      </c>
      <c r="H108" s="19">
        <v>4</v>
      </c>
      <c r="I108" s="19">
        <v>2024</v>
      </c>
      <c r="J108" s="19" t="s">
        <v>66</v>
      </c>
      <c r="K108" s="19" t="s">
        <v>105</v>
      </c>
      <c r="L108" s="19" t="s">
        <v>47</v>
      </c>
      <c r="M108" s="19" t="s">
        <v>68</v>
      </c>
      <c r="N108" s="19" t="s">
        <v>68</v>
      </c>
      <c r="O108" s="19" t="s">
        <v>114</v>
      </c>
      <c r="P108" s="19" t="s">
        <v>51</v>
      </c>
      <c r="Q108" s="9" t="s">
        <v>151</v>
      </c>
      <c r="R108" s="20">
        <v>100</v>
      </c>
      <c r="S108" s="20">
        <v>9.6143999999999998</v>
      </c>
      <c r="T108" s="20">
        <v>90.385599999999997</v>
      </c>
      <c r="U108" s="20">
        <v>0</v>
      </c>
      <c r="V108" s="21">
        <f>_xlfn.XLOOKUP(D108,'[4]Gen. Real'!$A$2:$A$1168,'[4]Gen. Real'!$C$2:$C$1168,"-",0)</f>
        <v>291.94029</v>
      </c>
      <c r="W108" s="22"/>
      <c r="X108" s="22" t="str">
        <f>_xlfn.XLOOKUP(D108,[4]Vertimiento!$J$2:$J$119,[4]Vertimiento!$K$2:$K$119,"-",0)</f>
        <v>-</v>
      </c>
      <c r="Y108" s="23" t="str">
        <f t="shared" si="4"/>
        <v>-</v>
      </c>
      <c r="Z108" s="19" t="str">
        <f>_xlfn.XLOOKUP(D108,[4]Cmg!$I$4:$I$99,[4]Cmg!$M$4:$M$99,"----",0,1)</f>
        <v>----</v>
      </c>
      <c r="AA108" s="19" t="str">
        <f>_xlfn.XLOOKUP(D108,[4]Cmg!$A$4:$A$101,[4]Cmg!$B$4:$B$101,"----",0,1)</f>
        <v>----</v>
      </c>
      <c r="AB108" s="19" t="str">
        <f>_xlfn.XLOOKUP(D108,[4]Cmg!$E$4:$E$101,[4]Cmg!$F$4:$F$101,"----",0,1)</f>
        <v>----</v>
      </c>
      <c r="AC108" s="19" t="str">
        <f>_xlfn.XLOOKUP(D108,[4]Cmg!$O$4:$O$101,[4]Cmg!$P$4:$P$101,"----",0,1)</f>
        <v>----</v>
      </c>
      <c r="AD108" s="24" t="str">
        <f>_xlfn.XLOOKUP(D108,[4]Cmg!$S$4:$S$101,[4]Cmg!$U$4:$U$101,"----",0,1)</f>
        <v>----</v>
      </c>
      <c r="AG108" s="25">
        <f>IFERROR(SUMIFS('[4]BD Unidades'!$AH:$AH,'[4]BD Unidades'!$A:$A,'BD Centrales 2024'!$A108),"-")</f>
        <v>0</v>
      </c>
      <c r="AH108" s="25">
        <f>SUMIFS('[4]BD Unidades'!$AJ$3:$AJ$1424,'[4]BD Unidades'!$A$3:$A$1424,$A108)</f>
        <v>0</v>
      </c>
      <c r="AI108" s="25">
        <f>SUMIFS('[4]BD Unidades'!$AL$3:$AL$1424,'[4]BD Unidades'!$A$3:$A$1424,$A108)</f>
        <v>8073.7652499999995</v>
      </c>
      <c r="AJ108" s="26">
        <f t="shared" si="5"/>
        <v>1</v>
      </c>
      <c r="AK108" s="27">
        <f>IFERROR(SUMIFS('[4]BD Unidades'!$AO$3:$AO$1424,'[4]BD Unidades'!$A$3:$A$1424,$A108),"-")</f>
        <v>0</v>
      </c>
      <c r="AL108" s="27">
        <f>IFERROR(SUMIFS('[4]BD Unidades'!$AQ$3:$AQ$1424,'[4]BD Unidades'!$A$3:$A$1424,$A108),"-")</f>
        <v>0</v>
      </c>
      <c r="AM108" s="27">
        <f>IFERROR(SUMIFS('[4]BD Unidades'!$AS$3:$AS$1424,'[4]BD Unidades'!$A$3:$A$1424,$A108),"-")</f>
        <v>0</v>
      </c>
      <c r="AN108" s="27">
        <f>IFERROR(SUMIFS('[4]BD Unidades'!$AU$3:$AU$1424,'[4]BD Unidades'!$A$3:$A$1424,$A108),"-")</f>
        <v>0</v>
      </c>
      <c r="AO108" s="27">
        <f>IFERROR(SUMIFS('[4]BD Unidades'!$AW$3:$AW$1424,'[4]BD Unidades'!$A$3:$A$1424,$A108),"-")</f>
        <v>0</v>
      </c>
      <c r="AP108" s="27">
        <f>IFERROR(SUMIFS('[4]BD Unidades'!$AY$3:$AY$1424,'[4]BD Unidades'!$A$3:$A$1424,$A108),"-")</f>
        <v>0</v>
      </c>
      <c r="AQ108" s="25">
        <f>IFERROR(SUMIFS('[4]BD Unidades'!$AZ$3:$AZ$1424,'[4]BD Unidades'!$A$3:$A$1424,$A108),"-")</f>
        <v>0</v>
      </c>
      <c r="AR108" s="25">
        <f>IFERROR(SUMIFS('[4]BD Unidades'!$BA$3:$BA$1424,'[4]BD Unidades'!$A$3:$A$1424,$A108),"-")</f>
        <v>92.997008241811301</v>
      </c>
      <c r="AS108" s="28">
        <f>SUMIFS('[4]BD Unidades'!$BC$3:$BC$1424,'[4]BD Unidades'!$A$3:$A$1424,$A108)</f>
        <v>0</v>
      </c>
      <c r="AT108" s="28">
        <f>SUMIFS('[4]BD Unidades'!$BE$3:$BE$1424,'[4]BD Unidades'!$A$3:$A$1424,$A108)</f>
        <v>0</v>
      </c>
      <c r="AU108" s="29">
        <f t="shared" si="6"/>
        <v>0</v>
      </c>
      <c r="AV108" s="30">
        <f t="shared" si="7"/>
        <v>9.6143999999999993E-2</v>
      </c>
      <c r="AW108" s="25">
        <f>IFERROR(SUMIFS('[4]BD Unidades'!$BI$3:$BI$1424,'[4]BD Unidades'!$A$3:$A$1424,$A108),"-")</f>
        <v>0</v>
      </c>
      <c r="AX108" s="25">
        <f>IFERROR(SUMIFS('[4]BD Unidades'!$BJ$3:$BJ$1424,'[4]BD Unidades'!$A$3:$A$1424,$A108),"-")</f>
        <v>0</v>
      </c>
    </row>
    <row r="109" spans="1:50" ht="14.4" x14ac:dyDescent="0.3">
      <c r="A109" s="7">
        <v>116</v>
      </c>
      <c r="B109" s="7" t="s">
        <v>71</v>
      </c>
      <c r="D109" s="8" t="s">
        <v>72</v>
      </c>
      <c r="E109" s="19" t="s">
        <v>73</v>
      </c>
      <c r="F109" s="19" t="s">
        <v>73</v>
      </c>
      <c r="G109" s="19" t="s">
        <v>74</v>
      </c>
      <c r="H109" s="19">
        <v>2</v>
      </c>
      <c r="I109" s="19">
        <v>2024</v>
      </c>
      <c r="J109" s="19" t="s">
        <v>66</v>
      </c>
      <c r="K109" s="19" t="s">
        <v>67</v>
      </c>
      <c r="L109" s="19" t="s">
        <v>47</v>
      </c>
      <c r="M109" s="19" t="s">
        <v>68</v>
      </c>
      <c r="N109" s="19" t="s">
        <v>68</v>
      </c>
      <c r="O109" s="19" t="s">
        <v>76</v>
      </c>
      <c r="P109" s="19" t="s">
        <v>51</v>
      </c>
      <c r="Q109" s="9" t="s">
        <v>77</v>
      </c>
      <c r="R109" s="20">
        <v>329.125</v>
      </c>
      <c r="S109" s="20">
        <v>0.76</v>
      </c>
      <c r="T109" s="20">
        <v>326.62799999999999</v>
      </c>
      <c r="U109" s="20">
        <v>80</v>
      </c>
      <c r="V109" s="21">
        <f>_xlfn.XLOOKUP(D109,'[4]Gen. Real'!$A$2:$A$1168,'[4]Gen. Real'!$C$2:$C$1168,"-",0)</f>
        <v>1512.3931300000011</v>
      </c>
      <c r="W109" s="22"/>
      <c r="X109" s="22" t="str">
        <f>_xlfn.XLOOKUP(D109,[4]Vertimiento!$J$2:$J$119,[4]Vertimiento!$K$2:$K$119,"-",0)</f>
        <v>-</v>
      </c>
      <c r="Y109" s="23" t="str">
        <f t="shared" si="4"/>
        <v>-</v>
      </c>
      <c r="Z109" s="19" t="str">
        <f>_xlfn.XLOOKUP(D109,[4]Cmg!$I$4:$I$99,[4]Cmg!$M$4:$M$99,"----",0,1)</f>
        <v>----</v>
      </c>
      <c r="AA109" s="19" t="str">
        <f>_xlfn.XLOOKUP(D109,[4]Cmg!$A$4:$A$101,[4]Cmg!$B$4:$B$101,"----",0,1)</f>
        <v>----</v>
      </c>
      <c r="AB109" s="19" t="str">
        <f>_xlfn.XLOOKUP(D109,[4]Cmg!$E$4:$E$101,[4]Cmg!$F$4:$F$101,"----",0,1)</f>
        <v>----</v>
      </c>
      <c r="AC109" s="19" t="str">
        <f>_xlfn.XLOOKUP(D109,[4]Cmg!$O$4:$O$101,[4]Cmg!$P$4:$P$101,"----",0,1)</f>
        <v>----</v>
      </c>
      <c r="AD109" s="24" t="str">
        <f>_xlfn.XLOOKUP(D109,[4]Cmg!$S$4:$S$101,[4]Cmg!$U$4:$U$101,"----",0,1)</f>
        <v>----</v>
      </c>
      <c r="AG109" s="25">
        <f>IFERROR(SUMIFS('[4]BD Unidades'!$AH:$AH,'[4]BD Unidades'!$A:$A,'BD Centrales 2024'!$A109),"-")</f>
        <v>0</v>
      </c>
      <c r="AH109" s="25">
        <f>SUMIFS('[4]BD Unidades'!$AJ$3:$AJ$1424,'[4]BD Unidades'!$A$3:$A$1424,$A109)</f>
        <v>0</v>
      </c>
      <c r="AI109" s="25">
        <f>SUMIFS('[4]BD Unidades'!$AL$3:$AL$1424,'[4]BD Unidades'!$A$3:$A$1424,$A109)</f>
        <v>8674.7882957336333</v>
      </c>
      <c r="AJ109" s="26">
        <f t="shared" si="5"/>
        <v>1</v>
      </c>
      <c r="AK109" s="27">
        <f>IFERROR(SUMIFS('[4]BD Unidades'!$AO$3:$AO$1424,'[4]BD Unidades'!$A$3:$A$1424,$A109),"-")</f>
        <v>0</v>
      </c>
      <c r="AL109" s="27">
        <f>IFERROR(SUMIFS('[4]BD Unidades'!$AQ$3:$AQ$1424,'[4]BD Unidades'!$A$3:$A$1424,$A109),"-")</f>
        <v>0</v>
      </c>
      <c r="AM109" s="27">
        <f>IFERROR(SUMIFS('[4]BD Unidades'!$AS$3:$AS$1424,'[4]BD Unidades'!$A$3:$A$1424,$A109),"-")</f>
        <v>0</v>
      </c>
      <c r="AN109" s="27">
        <f>IFERROR(SUMIFS('[4]BD Unidades'!$AU$3:$AU$1424,'[4]BD Unidades'!$A$3:$A$1424,$A109),"-")</f>
        <v>0</v>
      </c>
      <c r="AO109" s="27">
        <f>IFERROR(SUMIFS('[4]BD Unidades'!$AW$3:$AW$1424,'[4]BD Unidades'!$A$3:$A$1424,$A109),"-")</f>
        <v>0</v>
      </c>
      <c r="AP109" s="27">
        <f>IFERROR(SUMIFS('[4]BD Unidades'!$AY$3:$AY$1424,'[4]BD Unidades'!$A$3:$A$1424,$A109),"-")</f>
        <v>0</v>
      </c>
      <c r="AQ109" s="25">
        <f>IFERROR(SUMIFS('[4]BD Unidades'!$AZ$3:$AZ$1424,'[4]BD Unidades'!$A$3:$A$1424,$A109),"-")</f>
        <v>0</v>
      </c>
      <c r="AR109" s="25">
        <f>IFERROR(SUMIFS('[4]BD Unidades'!$BA$3:$BA$1424,'[4]BD Unidades'!$A$3:$A$1424,$A109),"-")</f>
        <v>326.90400596945301</v>
      </c>
      <c r="AS109" s="28">
        <f>SUMIFS('[4]BD Unidades'!$BC$3:$BC$1424,'[4]BD Unidades'!$A$3:$A$1424,$A109)</f>
        <v>0</v>
      </c>
      <c r="AT109" s="28">
        <f>SUMIFS('[4]BD Unidades'!$BE$3:$BE$1424,'[4]BD Unidades'!$A$3:$A$1424,$A109)</f>
        <v>0</v>
      </c>
      <c r="AU109" s="29">
        <f t="shared" si="6"/>
        <v>0</v>
      </c>
      <c r="AV109" s="30">
        <f t="shared" si="7"/>
        <v>7.6E-3</v>
      </c>
      <c r="AW109" s="25">
        <f>IFERROR(SUMIFS('[4]BD Unidades'!$BI$3:$BI$1424,'[4]BD Unidades'!$A$3:$A$1424,$A109),"-")</f>
        <v>0</v>
      </c>
      <c r="AX109" s="25">
        <f>IFERROR(SUMIFS('[4]BD Unidades'!$BJ$3:$BJ$1424,'[4]BD Unidades'!$A$3:$A$1424,$A109),"-")</f>
        <v>0</v>
      </c>
    </row>
    <row r="110" spans="1:50" ht="14.4" x14ac:dyDescent="0.3">
      <c r="A110" s="7">
        <v>119</v>
      </c>
      <c r="B110" s="7" t="s">
        <v>86</v>
      </c>
      <c r="D110" s="8" t="s">
        <v>87</v>
      </c>
      <c r="E110" s="19" t="s">
        <v>73</v>
      </c>
      <c r="F110" s="19" t="s">
        <v>73</v>
      </c>
      <c r="G110" s="19" t="s">
        <v>88</v>
      </c>
      <c r="H110" s="19">
        <v>3</v>
      </c>
      <c r="I110" s="19">
        <v>2024</v>
      </c>
      <c r="J110" s="19" t="s">
        <v>66</v>
      </c>
      <c r="K110" s="19" t="s">
        <v>67</v>
      </c>
      <c r="L110" s="19" t="s">
        <v>47</v>
      </c>
      <c r="M110" s="19" t="s">
        <v>90</v>
      </c>
      <c r="N110" s="19" t="s">
        <v>91</v>
      </c>
      <c r="O110" s="19" t="s">
        <v>92</v>
      </c>
      <c r="P110" s="19" t="s">
        <v>51</v>
      </c>
      <c r="Q110" s="9" t="s">
        <v>93</v>
      </c>
      <c r="R110" s="20">
        <v>97.980699999999999</v>
      </c>
      <c r="S110" s="20">
        <v>0.28000000000000003</v>
      </c>
      <c r="T110" s="20">
        <v>96.641499999999994</v>
      </c>
      <c r="U110" s="20">
        <v>0</v>
      </c>
      <c r="V110" s="21">
        <f>_xlfn.XLOOKUP(D110,'[4]Gen. Real'!$A$2:$A$1168,'[4]Gen. Real'!$C$2:$C$1168,"-",0)</f>
        <v>473.41282000000041</v>
      </c>
      <c r="W110" s="22"/>
      <c r="X110" s="22" t="str">
        <f>_xlfn.XLOOKUP(D110,[4]Vertimiento!$J$2:$J$119,[4]Vertimiento!$K$2:$K$119,"-",0)</f>
        <v>-</v>
      </c>
      <c r="Y110" s="23" t="str">
        <f t="shared" si="4"/>
        <v>-</v>
      </c>
      <c r="Z110" s="19" t="str">
        <f>_xlfn.XLOOKUP(D110,[4]Cmg!$I$4:$I$99,[4]Cmg!$M$4:$M$99,"----",0,1)</f>
        <v>----</v>
      </c>
      <c r="AA110" s="19" t="str">
        <f>_xlfn.XLOOKUP(D110,[4]Cmg!$A$4:$A$101,[4]Cmg!$B$4:$B$101,"----",0,1)</f>
        <v>----</v>
      </c>
      <c r="AB110" s="19" t="str">
        <f>_xlfn.XLOOKUP(D110,[4]Cmg!$E$4:$E$101,[4]Cmg!$F$4:$F$101,"----",0,1)</f>
        <v>----</v>
      </c>
      <c r="AC110" s="19" t="str">
        <f>_xlfn.XLOOKUP(D110,[4]Cmg!$O$4:$O$101,[4]Cmg!$P$4:$P$101,"----",0,1)</f>
        <v>----</v>
      </c>
      <c r="AD110" s="24" t="str">
        <f>_xlfn.XLOOKUP(D110,[4]Cmg!$S$4:$S$101,[4]Cmg!$U$4:$U$101,"----",0,1)</f>
        <v>----</v>
      </c>
      <c r="AG110" s="25">
        <f>IFERROR(SUMIFS('[4]BD Unidades'!$AH:$AH,'[4]BD Unidades'!$A:$A,'BD Centrales 2024'!$A110),"-")</f>
        <v>0</v>
      </c>
      <c r="AH110" s="25">
        <f>SUMIFS('[4]BD Unidades'!$AJ$3:$AJ$1424,'[4]BD Unidades'!$A$3:$A$1424,$A110)</f>
        <v>0</v>
      </c>
      <c r="AI110" s="25">
        <f>SUMIFS('[4]BD Unidades'!$AL$3:$AL$1424,'[4]BD Unidades'!$A$3:$A$1424,$A110)</f>
        <v>8269.2986428109471</v>
      </c>
      <c r="AJ110" s="26">
        <f t="shared" si="5"/>
        <v>1</v>
      </c>
      <c r="AK110" s="27">
        <f>IFERROR(SUMIFS('[4]BD Unidades'!$AO$3:$AO$1424,'[4]BD Unidades'!$A$3:$A$1424,$A110),"-")</f>
        <v>0</v>
      </c>
      <c r="AL110" s="27">
        <f>IFERROR(SUMIFS('[4]BD Unidades'!$AQ$3:$AQ$1424,'[4]BD Unidades'!$A$3:$A$1424,$A110),"-")</f>
        <v>0</v>
      </c>
      <c r="AM110" s="27">
        <f>IFERROR(SUMIFS('[4]BD Unidades'!$AS$3:$AS$1424,'[4]BD Unidades'!$A$3:$A$1424,$A110),"-")</f>
        <v>0</v>
      </c>
      <c r="AN110" s="27">
        <f>IFERROR(SUMIFS('[4]BD Unidades'!$AU$3:$AU$1424,'[4]BD Unidades'!$A$3:$A$1424,$A110),"-")</f>
        <v>0</v>
      </c>
      <c r="AO110" s="27">
        <f>IFERROR(SUMIFS('[4]BD Unidades'!$AW$3:$AW$1424,'[4]BD Unidades'!$A$3:$A$1424,$A110),"-")</f>
        <v>0</v>
      </c>
      <c r="AP110" s="27">
        <f>IFERROR(SUMIFS('[4]BD Unidades'!$AY$3:$AY$1424,'[4]BD Unidades'!$A$3:$A$1424,$A110),"-")</f>
        <v>0</v>
      </c>
      <c r="AQ110" s="25">
        <f>IFERROR(SUMIFS('[4]BD Unidades'!$AZ$3:$AZ$1424,'[4]BD Unidades'!$A$3:$A$1424,$A110),"-")</f>
        <v>0</v>
      </c>
      <c r="AR110" s="25">
        <f>IFERROR(SUMIFS('[4]BD Unidades'!$BA$3:$BA$1424,'[4]BD Unidades'!$A$3:$A$1424,$A110),"-")</f>
        <v>76.374114659884214</v>
      </c>
      <c r="AS110" s="28">
        <f>SUMIFS('[4]BD Unidades'!$BC$3:$BC$1424,'[4]BD Unidades'!$A$3:$A$1424,$A110)</f>
        <v>0</v>
      </c>
      <c r="AT110" s="28">
        <f>SUMIFS('[4]BD Unidades'!$BE$3:$BE$1424,'[4]BD Unidades'!$A$3:$A$1424,$A110)</f>
        <v>0</v>
      </c>
      <c r="AU110" s="29">
        <f t="shared" si="6"/>
        <v>0</v>
      </c>
      <c r="AV110" s="30">
        <f t="shared" si="7"/>
        <v>2.8000000000000004E-3</v>
      </c>
      <c r="AW110" s="25">
        <f>IFERROR(SUMIFS('[4]BD Unidades'!$BI$3:$BI$1424,'[4]BD Unidades'!$A$3:$A$1424,$A110),"-")</f>
        <v>0</v>
      </c>
      <c r="AX110" s="25">
        <f>IFERROR(SUMIFS('[4]BD Unidades'!$BJ$3:$BJ$1424,'[4]BD Unidades'!$A$3:$A$1424,$A110),"-")</f>
        <v>0</v>
      </c>
    </row>
    <row r="111" spans="1:50" ht="14.4" x14ac:dyDescent="0.3">
      <c r="A111" s="7">
        <v>121</v>
      </c>
      <c r="B111" s="7" t="s">
        <v>110</v>
      </c>
      <c r="D111" s="8" t="s">
        <v>111</v>
      </c>
      <c r="E111" s="19" t="s">
        <v>73</v>
      </c>
      <c r="F111" s="19" t="s">
        <v>73</v>
      </c>
      <c r="G111" s="19" t="s">
        <v>112</v>
      </c>
      <c r="H111" s="19">
        <v>4</v>
      </c>
      <c r="I111" s="19">
        <v>2024</v>
      </c>
      <c r="J111" s="19" t="s">
        <v>66</v>
      </c>
      <c r="K111" s="19" t="s">
        <v>67</v>
      </c>
      <c r="L111" s="19" t="s">
        <v>47</v>
      </c>
      <c r="M111" s="19" t="s">
        <v>68</v>
      </c>
      <c r="N111" s="19" t="s">
        <v>68</v>
      </c>
      <c r="O111" s="19" t="s">
        <v>114</v>
      </c>
      <c r="P111" s="19" t="s">
        <v>51</v>
      </c>
      <c r="Q111" s="9" t="s">
        <v>115</v>
      </c>
      <c r="R111" s="20">
        <v>443.8897</v>
      </c>
      <c r="S111" s="20">
        <v>1.4910000000000001</v>
      </c>
      <c r="T111" s="20">
        <v>437.2715</v>
      </c>
      <c r="U111" s="20">
        <v>0</v>
      </c>
      <c r="V111" s="21">
        <f>_xlfn.XLOOKUP(D111,'[4]Gen. Real'!$A$2:$A$1168,'[4]Gen. Real'!$C$2:$C$1168,"-",0)</f>
        <v>1154.5068300000003</v>
      </c>
      <c r="W111" s="22"/>
      <c r="X111" s="22" t="str">
        <f>_xlfn.XLOOKUP(D111,[4]Vertimiento!$J$2:$J$119,[4]Vertimiento!$K$2:$K$119,"-",0)</f>
        <v>-</v>
      </c>
      <c r="Y111" s="23" t="str">
        <f t="shared" si="4"/>
        <v>-</v>
      </c>
      <c r="Z111" s="19" t="str">
        <f>_xlfn.XLOOKUP(D111,[4]Cmg!$I$4:$I$99,[4]Cmg!$M$4:$M$99,"----",0,1)</f>
        <v>----</v>
      </c>
      <c r="AA111" s="19" t="str">
        <f>_xlfn.XLOOKUP(D111,[4]Cmg!$A$4:$A$101,[4]Cmg!$B$4:$B$101,"----",0,1)</f>
        <v>----</v>
      </c>
      <c r="AB111" s="19" t="str">
        <f>_xlfn.XLOOKUP(D111,[4]Cmg!$E$4:$E$101,[4]Cmg!$F$4:$F$101,"----",0,1)</f>
        <v>----</v>
      </c>
      <c r="AC111" s="19" t="str">
        <f>_xlfn.XLOOKUP(D111,[4]Cmg!$O$4:$O$101,[4]Cmg!$P$4:$P$101,"----",0,1)</f>
        <v>----</v>
      </c>
      <c r="AD111" s="24" t="str">
        <f>_xlfn.XLOOKUP(D111,[4]Cmg!$S$4:$S$101,[4]Cmg!$U$4:$U$101,"----",0,1)</f>
        <v>----</v>
      </c>
      <c r="AG111" s="25">
        <f>IFERROR(SUMIFS('[4]BD Unidades'!$AH:$AH,'[4]BD Unidades'!$A:$A,'BD Centrales 2024'!$A111),"-")</f>
        <v>0</v>
      </c>
      <c r="AH111" s="25">
        <f>SUMIFS('[4]BD Unidades'!$AJ$3:$AJ$1424,'[4]BD Unidades'!$A$3:$A$1424,$A111)</f>
        <v>0</v>
      </c>
      <c r="AI111" s="25">
        <f>SUMIFS('[4]BD Unidades'!$AL$3:$AL$1424,'[4]BD Unidades'!$A$3:$A$1424,$A111)</f>
        <v>8610.5720743801903</v>
      </c>
      <c r="AJ111" s="26">
        <f t="shared" si="5"/>
        <v>1</v>
      </c>
      <c r="AK111" s="27">
        <f>IFERROR(SUMIFS('[4]BD Unidades'!$AO$3:$AO$1424,'[4]BD Unidades'!$A$3:$A$1424,$A111),"-")</f>
        <v>0</v>
      </c>
      <c r="AL111" s="27">
        <f>IFERROR(SUMIFS('[4]BD Unidades'!$AQ$3:$AQ$1424,'[4]BD Unidades'!$A$3:$A$1424,$A111),"-")</f>
        <v>0</v>
      </c>
      <c r="AM111" s="27">
        <f>IFERROR(SUMIFS('[4]BD Unidades'!$AS$3:$AS$1424,'[4]BD Unidades'!$A$3:$A$1424,$A111),"-")</f>
        <v>0</v>
      </c>
      <c r="AN111" s="27">
        <f>IFERROR(SUMIFS('[4]BD Unidades'!$AU$3:$AU$1424,'[4]BD Unidades'!$A$3:$A$1424,$A111),"-")</f>
        <v>0</v>
      </c>
      <c r="AO111" s="27">
        <f>IFERROR(SUMIFS('[4]BD Unidades'!$AW$3:$AW$1424,'[4]BD Unidades'!$A$3:$A$1424,$A111),"-")</f>
        <v>0</v>
      </c>
      <c r="AP111" s="27">
        <f>IFERROR(SUMIFS('[4]BD Unidades'!$AY$3:$AY$1424,'[4]BD Unidades'!$A$3:$A$1424,$A111),"-")</f>
        <v>0</v>
      </c>
      <c r="AQ111" s="25">
        <f>IFERROR(SUMIFS('[4]BD Unidades'!$AZ$3:$AZ$1424,'[4]BD Unidades'!$A$3:$A$1424,$A111),"-")</f>
        <v>0</v>
      </c>
      <c r="AR111" s="25">
        <f>IFERROR(SUMIFS('[4]BD Unidades'!$BA$3:$BA$1424,'[4]BD Unidades'!$A$3:$A$1424,$A111),"-")</f>
        <v>451.17560973567498</v>
      </c>
      <c r="AS111" s="28">
        <f>SUMIFS('[4]BD Unidades'!$BC$3:$BC$1424,'[4]BD Unidades'!$A$3:$A$1424,$A111)</f>
        <v>0</v>
      </c>
      <c r="AT111" s="28">
        <f>SUMIFS('[4]BD Unidades'!$BE$3:$BE$1424,'[4]BD Unidades'!$A$3:$A$1424,$A111)</f>
        <v>0</v>
      </c>
      <c r="AU111" s="29">
        <f t="shared" si="6"/>
        <v>0</v>
      </c>
      <c r="AV111" s="30">
        <f t="shared" si="7"/>
        <v>1.4910000000000001E-2</v>
      </c>
      <c r="AW111" s="25">
        <f>IFERROR(SUMIFS('[4]BD Unidades'!$BI$3:$BI$1424,'[4]BD Unidades'!$A$3:$A$1424,$A111),"-")</f>
        <v>0</v>
      </c>
      <c r="AX111" s="25">
        <f>IFERROR(SUMIFS('[4]BD Unidades'!$BJ$3:$BJ$1424,'[4]BD Unidades'!$A$3:$A$1424,$A111),"-")</f>
        <v>0</v>
      </c>
    </row>
    <row r="112" spans="1:50" ht="14.4" x14ac:dyDescent="0.3">
      <c r="A112" s="7">
        <v>123</v>
      </c>
      <c r="B112" s="7" t="s">
        <v>400</v>
      </c>
      <c r="D112" s="8" t="s">
        <v>401</v>
      </c>
      <c r="E112" s="19" t="s">
        <v>73</v>
      </c>
      <c r="F112" s="19" t="s">
        <v>73</v>
      </c>
      <c r="G112" s="19" t="s">
        <v>402</v>
      </c>
      <c r="H112" s="19">
        <v>2</v>
      </c>
      <c r="I112" s="19">
        <v>2024</v>
      </c>
      <c r="J112" s="19" t="s">
        <v>66</v>
      </c>
      <c r="K112" s="19" t="s">
        <v>105</v>
      </c>
      <c r="L112" s="19" t="s">
        <v>47</v>
      </c>
      <c r="M112" s="19" t="s">
        <v>90</v>
      </c>
      <c r="N112" s="19" t="s">
        <v>91</v>
      </c>
      <c r="O112" s="19" t="s">
        <v>92</v>
      </c>
      <c r="P112" s="19" t="s">
        <v>51</v>
      </c>
      <c r="Q112" s="9" t="s">
        <v>403</v>
      </c>
      <c r="R112" s="20">
        <v>70</v>
      </c>
      <c r="S112" s="20">
        <v>0.17</v>
      </c>
      <c r="T112" s="20">
        <v>69.881</v>
      </c>
      <c r="U112" s="20">
        <v>10</v>
      </c>
      <c r="V112" s="21">
        <f>_xlfn.XLOOKUP(D112,'[4]Gen. Real'!$A$2:$A$1168,'[4]Gen. Real'!$C$2:$C$1168,"-",0)</f>
        <v>411.59739000000008</v>
      </c>
      <c r="W112" s="22"/>
      <c r="X112" s="22" t="str">
        <f>_xlfn.XLOOKUP(D112,[4]Vertimiento!$J$2:$J$119,[4]Vertimiento!$K$2:$K$119,"-",0)</f>
        <v>-</v>
      </c>
      <c r="Y112" s="23" t="str">
        <f t="shared" si="4"/>
        <v>-</v>
      </c>
      <c r="Z112" s="19" t="str">
        <f>_xlfn.XLOOKUP(D112,[4]Cmg!$I$4:$I$99,[4]Cmg!$M$4:$M$99,"----",0,1)</f>
        <v>----</v>
      </c>
      <c r="AA112" s="19" t="str">
        <f>_xlfn.XLOOKUP(D112,[4]Cmg!$A$4:$A$101,[4]Cmg!$B$4:$B$101,"----",0,1)</f>
        <v>----</v>
      </c>
      <c r="AB112" s="19" t="str">
        <f>_xlfn.XLOOKUP(D112,[4]Cmg!$E$4:$E$101,[4]Cmg!$F$4:$F$101,"----",0,1)</f>
        <v>----</v>
      </c>
      <c r="AC112" s="19" t="str">
        <f>_xlfn.XLOOKUP(D112,[4]Cmg!$O$4:$O$101,[4]Cmg!$P$4:$P$101,"----",0,1)</f>
        <v>----</v>
      </c>
      <c r="AD112" s="24" t="str">
        <f>_xlfn.XLOOKUP(D112,[4]Cmg!$S$4:$S$101,[4]Cmg!$U$4:$U$101,"----",0,1)</f>
        <v>----</v>
      </c>
      <c r="AG112" s="25">
        <f>IFERROR(SUMIFS('[4]BD Unidades'!$AH:$AH,'[4]BD Unidades'!$A:$A,'BD Centrales 2024'!$A112),"-")</f>
        <v>0</v>
      </c>
      <c r="AH112" s="25">
        <f>SUMIFS('[4]BD Unidades'!$AJ$3:$AJ$1424,'[4]BD Unidades'!$A$3:$A$1424,$A112)</f>
        <v>5920.116666666665</v>
      </c>
      <c r="AI112" s="25">
        <f>SUMIFS('[4]BD Unidades'!$AL$3:$AL$1424,'[4]BD Unidades'!$A$3:$A$1424,$A112)</f>
        <v>2439.3916666666651</v>
      </c>
      <c r="AJ112" s="26">
        <f t="shared" si="5"/>
        <v>0.29181042345991237</v>
      </c>
      <c r="AK112" s="27">
        <f>IFERROR(SUMIFS('[4]BD Unidades'!$AO$3:$AO$1424,'[4]BD Unidades'!$A$3:$A$1424,$A112),"-")</f>
        <v>0</v>
      </c>
      <c r="AL112" s="27">
        <f>IFERROR(SUMIFS('[4]BD Unidades'!$AQ$3:$AQ$1424,'[4]BD Unidades'!$A$3:$A$1424,$A112),"-")</f>
        <v>0</v>
      </c>
      <c r="AM112" s="27">
        <f>IFERROR(SUMIFS('[4]BD Unidades'!$AS$3:$AS$1424,'[4]BD Unidades'!$A$3:$A$1424,$A112),"-")</f>
        <v>0</v>
      </c>
      <c r="AN112" s="27">
        <f>IFERROR(SUMIFS('[4]BD Unidades'!$AU$3:$AU$1424,'[4]BD Unidades'!$A$3:$A$1424,$A112),"-")</f>
        <v>0</v>
      </c>
      <c r="AO112" s="27">
        <f>IFERROR(SUMIFS('[4]BD Unidades'!$AW$3:$AW$1424,'[4]BD Unidades'!$A$3:$A$1424,$A112),"-")</f>
        <v>0</v>
      </c>
      <c r="AP112" s="27">
        <f>IFERROR(SUMIFS('[4]BD Unidades'!$AY$3:$AY$1424,'[4]BD Unidades'!$A$3:$A$1424,$A112),"-")</f>
        <v>0</v>
      </c>
      <c r="AQ112" s="25">
        <f>IFERROR(SUMIFS('[4]BD Unidades'!$AZ$3:$AZ$1424,'[4]BD Unidades'!$A$3:$A$1424,$A112),"-")</f>
        <v>0</v>
      </c>
      <c r="AR112" s="25">
        <f>IFERROR(SUMIFS('[4]BD Unidades'!$BA$3:$BA$1424,'[4]BD Unidades'!$A$3:$A$1424,$A112),"-")</f>
        <v>69.914629912836403</v>
      </c>
      <c r="AS112" s="28">
        <f>SUMIFS('[4]BD Unidades'!$BC$3:$BC$1424,'[4]BD Unidades'!$A$3:$A$1424,$A112)</f>
        <v>0</v>
      </c>
      <c r="AT112" s="28">
        <f>SUMIFS('[4]BD Unidades'!$BE$3:$BE$1424,'[4]BD Unidades'!$A$3:$A$1424,$A112)</f>
        <v>0</v>
      </c>
      <c r="AU112" s="29">
        <f t="shared" si="6"/>
        <v>0</v>
      </c>
      <c r="AV112" s="30">
        <f t="shared" si="7"/>
        <v>1.7000000000000001E-3</v>
      </c>
      <c r="AW112" s="25">
        <f>IFERROR(SUMIFS('[4]BD Unidades'!$BI$3:$BI$1424,'[4]BD Unidades'!$A$3:$A$1424,$A112),"-")</f>
        <v>0</v>
      </c>
      <c r="AX112" s="25">
        <f>IFERROR(SUMIFS('[4]BD Unidades'!$BJ$3:$BJ$1424,'[4]BD Unidades'!$A$3:$A$1424,$A112),"-")</f>
        <v>0</v>
      </c>
    </row>
    <row r="113" spans="1:50" ht="14.4" x14ac:dyDescent="0.3">
      <c r="A113" s="7">
        <v>124</v>
      </c>
      <c r="B113" s="7" t="s">
        <v>473</v>
      </c>
      <c r="D113" s="8" t="s">
        <v>474</v>
      </c>
      <c r="E113" s="19" t="s">
        <v>73</v>
      </c>
      <c r="F113" s="19" t="s">
        <v>73</v>
      </c>
      <c r="G113" s="19" t="s">
        <v>475</v>
      </c>
      <c r="H113" s="19">
        <v>2</v>
      </c>
      <c r="I113" s="19">
        <v>2024</v>
      </c>
      <c r="J113" s="19" t="s">
        <v>66</v>
      </c>
      <c r="K113" s="19" t="s">
        <v>177</v>
      </c>
      <c r="L113" s="19" t="s">
        <v>47</v>
      </c>
      <c r="M113" s="19" t="s">
        <v>477</v>
      </c>
      <c r="N113" s="19" t="s">
        <v>478</v>
      </c>
      <c r="O113" s="19" t="s">
        <v>479</v>
      </c>
      <c r="P113" s="19" t="s">
        <v>51</v>
      </c>
      <c r="Q113" s="9" t="s">
        <v>480</v>
      </c>
      <c r="R113" s="20">
        <v>18</v>
      </c>
      <c r="S113" s="20">
        <v>0.27</v>
      </c>
      <c r="T113" s="20">
        <v>17.9514</v>
      </c>
      <c r="U113" s="20">
        <v>2</v>
      </c>
      <c r="V113" s="21">
        <f>_xlfn.XLOOKUP(D113,'[4]Gen. Real'!$A$2:$A$1168,'[4]Gen. Real'!$C$2:$C$1168,"-",0)</f>
        <v>23.827150000000003</v>
      </c>
      <c r="W113" s="22"/>
      <c r="X113" s="22" t="str">
        <f>_xlfn.XLOOKUP(D113,[4]Vertimiento!$J$2:$J$119,[4]Vertimiento!$K$2:$K$119,"-",0)</f>
        <v>-</v>
      </c>
      <c r="Y113" s="23" t="str">
        <f t="shared" si="4"/>
        <v>-</v>
      </c>
      <c r="Z113" s="19" t="str">
        <f>_xlfn.XLOOKUP(D113,[4]Cmg!$I$4:$I$99,[4]Cmg!$M$4:$M$99,"----",0,1)</f>
        <v>----</v>
      </c>
      <c r="AA113" s="19" t="str">
        <f>_xlfn.XLOOKUP(D113,[4]Cmg!$A$4:$A$101,[4]Cmg!$B$4:$B$101,"----",0,1)</f>
        <v>----</v>
      </c>
      <c r="AB113" s="19" t="str">
        <f>_xlfn.XLOOKUP(D113,[4]Cmg!$E$4:$E$101,[4]Cmg!$F$4:$F$101,"----",0,1)</f>
        <v>----</v>
      </c>
      <c r="AC113" s="19" t="str">
        <f>_xlfn.XLOOKUP(D113,[4]Cmg!$O$4:$O$101,[4]Cmg!$P$4:$P$101,"----",0,1)</f>
        <v>----</v>
      </c>
      <c r="AD113" s="24" t="str">
        <f>_xlfn.XLOOKUP(D113,[4]Cmg!$S$4:$S$101,[4]Cmg!$U$4:$U$101,"----",0,1)</f>
        <v>----</v>
      </c>
      <c r="AG113" s="25">
        <f>IFERROR(SUMIFS('[4]BD Unidades'!$AH:$AH,'[4]BD Unidades'!$A:$A,'BD Centrales 2024'!$A113),"-")</f>
        <v>0</v>
      </c>
      <c r="AH113" s="25">
        <f>SUMIFS('[4]BD Unidades'!$AJ$3:$AJ$1424,'[4]BD Unidades'!$A$3:$A$1424,$A113)</f>
        <v>6073.3250000000007</v>
      </c>
      <c r="AI113" s="25">
        <f>SUMIFS('[4]BD Unidades'!$AL$3:$AL$1424,'[4]BD Unidades'!$A$3:$A$1424,$A113)</f>
        <v>1935.9583333333298</v>
      </c>
      <c r="AJ113" s="26">
        <f t="shared" si="5"/>
        <v>0.24171430236163416</v>
      </c>
      <c r="AK113" s="27">
        <f>IFERROR(SUMIFS('[4]BD Unidades'!$AO$3:$AO$1424,'[4]BD Unidades'!$A$3:$A$1424,$A113),"-")</f>
        <v>0</v>
      </c>
      <c r="AL113" s="27">
        <f>IFERROR(SUMIFS('[4]BD Unidades'!$AQ$3:$AQ$1424,'[4]BD Unidades'!$A$3:$A$1424,$A113),"-")</f>
        <v>0</v>
      </c>
      <c r="AM113" s="27">
        <f>IFERROR(SUMIFS('[4]BD Unidades'!$AS$3:$AS$1424,'[4]BD Unidades'!$A$3:$A$1424,$A113),"-")</f>
        <v>0</v>
      </c>
      <c r="AN113" s="27">
        <f>IFERROR(SUMIFS('[4]BD Unidades'!$AU$3:$AU$1424,'[4]BD Unidades'!$A$3:$A$1424,$A113),"-")</f>
        <v>0</v>
      </c>
      <c r="AO113" s="27">
        <f>IFERROR(SUMIFS('[4]BD Unidades'!$AW$3:$AW$1424,'[4]BD Unidades'!$A$3:$A$1424,$A113),"-")</f>
        <v>0</v>
      </c>
      <c r="AP113" s="27">
        <f>IFERROR(SUMIFS('[4]BD Unidades'!$AY$3:$AY$1424,'[4]BD Unidades'!$A$3:$A$1424,$A113),"-")</f>
        <v>0</v>
      </c>
      <c r="AQ113" s="25">
        <f>IFERROR(SUMIFS('[4]BD Unidades'!$AZ$3:$AZ$1424,'[4]BD Unidades'!$A$3:$A$1424,$A113),"-")</f>
        <v>0</v>
      </c>
      <c r="AR113" s="25">
        <f>IFERROR(SUMIFS('[4]BD Unidades'!$BA$3:$BA$1424,'[4]BD Unidades'!$A$3:$A$1424,$A113),"-")</f>
        <v>17.98715353840543</v>
      </c>
      <c r="AS113" s="28">
        <f>SUMIFS('[4]BD Unidades'!$BC$3:$BC$1424,'[4]BD Unidades'!$A$3:$A$1424,$A113)</f>
        <v>0</v>
      </c>
      <c r="AT113" s="28">
        <f>SUMIFS('[4]BD Unidades'!$BE$3:$BE$1424,'[4]BD Unidades'!$A$3:$A$1424,$A113)</f>
        <v>0</v>
      </c>
      <c r="AU113" s="29">
        <f t="shared" si="6"/>
        <v>0</v>
      </c>
      <c r="AV113" s="30">
        <f t="shared" si="7"/>
        <v>2.7000000000000001E-3</v>
      </c>
      <c r="AW113" s="25">
        <f>IFERROR(SUMIFS('[4]BD Unidades'!$BI$3:$BI$1424,'[4]BD Unidades'!$A$3:$A$1424,$A113),"-")</f>
        <v>0</v>
      </c>
      <c r="AX113" s="25">
        <f>IFERROR(SUMIFS('[4]BD Unidades'!$BJ$3:$BJ$1424,'[4]BD Unidades'!$A$3:$A$1424,$A113),"-")</f>
        <v>0</v>
      </c>
    </row>
    <row r="114" spans="1:50" ht="14.4" x14ac:dyDescent="0.3">
      <c r="A114" s="7">
        <v>125</v>
      </c>
      <c r="B114" s="7" t="s">
        <v>540</v>
      </c>
      <c r="D114" s="8" t="s">
        <v>541</v>
      </c>
      <c r="E114" s="19" t="s">
        <v>73</v>
      </c>
      <c r="F114" s="19" t="s">
        <v>73</v>
      </c>
      <c r="G114" s="19" t="s">
        <v>542</v>
      </c>
      <c r="H114" s="19">
        <v>1</v>
      </c>
      <c r="I114" s="19">
        <v>2024</v>
      </c>
      <c r="J114" s="19" t="s">
        <v>66</v>
      </c>
      <c r="K114" s="19" t="s">
        <v>105</v>
      </c>
      <c r="L114" s="19" t="s">
        <v>47</v>
      </c>
      <c r="M114" s="19" t="s">
        <v>68</v>
      </c>
      <c r="N114" s="19" t="s">
        <v>68</v>
      </c>
      <c r="O114" s="19" t="s">
        <v>128</v>
      </c>
      <c r="P114" s="19" t="s">
        <v>51</v>
      </c>
      <c r="Q114" s="9" t="s">
        <v>543</v>
      </c>
      <c r="R114" s="20">
        <v>32</v>
      </c>
      <c r="S114" s="20">
        <v>0.15</v>
      </c>
      <c r="T114" s="20">
        <v>31.952000000000002</v>
      </c>
      <c r="U114" s="20">
        <v>15</v>
      </c>
      <c r="V114" s="21">
        <f>_xlfn.XLOOKUP(D114,'[4]Gen. Real'!$A$2:$A$1168,'[4]Gen. Real'!$C$2:$C$1168,"-",0)</f>
        <v>203.09927999999994</v>
      </c>
      <c r="W114" s="22"/>
      <c r="X114" s="22" t="str">
        <f>_xlfn.XLOOKUP(D114,[4]Vertimiento!$J$2:$J$119,[4]Vertimiento!$K$2:$K$119,"-",0)</f>
        <v>-</v>
      </c>
      <c r="Y114" s="23" t="str">
        <f t="shared" si="4"/>
        <v>-</v>
      </c>
      <c r="Z114" s="19" t="str">
        <f>_xlfn.XLOOKUP(D114,[4]Cmg!$I$4:$I$99,[4]Cmg!$M$4:$M$99,"----",0,1)</f>
        <v>----</v>
      </c>
      <c r="AA114" s="19" t="str">
        <f>_xlfn.XLOOKUP(D114,[4]Cmg!$A$4:$A$101,[4]Cmg!$B$4:$B$101,"----",0,1)</f>
        <v>----</v>
      </c>
      <c r="AB114" s="19" t="str">
        <f>_xlfn.XLOOKUP(D114,[4]Cmg!$E$4:$E$101,[4]Cmg!$F$4:$F$101,"----",0,1)</f>
        <v>----</v>
      </c>
      <c r="AC114" s="19" t="str">
        <f>_xlfn.XLOOKUP(D114,[4]Cmg!$O$4:$O$101,[4]Cmg!$P$4:$P$101,"----",0,1)</f>
        <v>----</v>
      </c>
      <c r="AD114" s="24" t="str">
        <f>_xlfn.XLOOKUP(D114,[4]Cmg!$S$4:$S$101,[4]Cmg!$U$4:$U$101,"----",0,1)</f>
        <v>----</v>
      </c>
      <c r="AG114" s="25">
        <f>IFERROR(SUMIFS('[4]BD Unidades'!$AH:$AH,'[4]BD Unidades'!$A:$A,'BD Centrales 2024'!$A114),"-")</f>
        <v>0</v>
      </c>
      <c r="AH114" s="25">
        <f>SUMIFS('[4]BD Unidades'!$AJ$3:$AJ$1424,'[4]BD Unidades'!$A$3:$A$1424,$A114)</f>
        <v>6853.1</v>
      </c>
      <c r="AI114" s="25">
        <f>SUMIFS('[4]BD Unidades'!$AL$3:$AL$1424,'[4]BD Unidades'!$A$3:$A$1424,$A114)</f>
        <v>258.98333333333301</v>
      </c>
      <c r="AJ114" s="26">
        <f t="shared" si="5"/>
        <v>3.6414552697873297E-2</v>
      </c>
      <c r="AK114" s="27">
        <f>IFERROR(SUMIFS('[4]BD Unidades'!$AO$3:$AO$1424,'[4]BD Unidades'!$A$3:$A$1424,$A114),"-")</f>
        <v>0</v>
      </c>
      <c r="AL114" s="27">
        <f>IFERROR(SUMIFS('[4]BD Unidades'!$AQ$3:$AQ$1424,'[4]BD Unidades'!$A$3:$A$1424,$A114),"-")</f>
        <v>0</v>
      </c>
      <c r="AM114" s="27">
        <f>IFERROR(SUMIFS('[4]BD Unidades'!$AS$3:$AS$1424,'[4]BD Unidades'!$A$3:$A$1424,$A114),"-")</f>
        <v>0</v>
      </c>
      <c r="AN114" s="27">
        <f>IFERROR(SUMIFS('[4]BD Unidades'!$AU$3:$AU$1424,'[4]BD Unidades'!$A$3:$A$1424,$A114),"-")</f>
        <v>0</v>
      </c>
      <c r="AO114" s="27">
        <f>IFERROR(SUMIFS('[4]BD Unidades'!$AW$3:$AW$1424,'[4]BD Unidades'!$A$3:$A$1424,$A114),"-")</f>
        <v>0</v>
      </c>
      <c r="AP114" s="27">
        <f>IFERROR(SUMIFS('[4]BD Unidades'!$AY$3:$AY$1424,'[4]BD Unidades'!$A$3:$A$1424,$A114),"-")</f>
        <v>0</v>
      </c>
      <c r="AQ114" s="25">
        <f>IFERROR(SUMIFS('[4]BD Unidades'!$AZ$3:$AZ$1424,'[4]BD Unidades'!$A$3:$A$1424,$A114),"-")</f>
        <v>0</v>
      </c>
      <c r="AR114" s="25">
        <f>IFERROR(SUMIFS('[4]BD Unidades'!$BA$3:$BA$1424,'[4]BD Unidades'!$A$3:$A$1424,$A114),"-")</f>
        <v>31.9904763020681</v>
      </c>
      <c r="AS114" s="28">
        <f>SUMIFS('[4]BD Unidades'!$BC$3:$BC$1424,'[4]BD Unidades'!$A$3:$A$1424,$A114)</f>
        <v>0</v>
      </c>
      <c r="AT114" s="28">
        <f>SUMIFS('[4]BD Unidades'!$BE$3:$BE$1424,'[4]BD Unidades'!$A$3:$A$1424,$A114)</f>
        <v>0</v>
      </c>
      <c r="AU114" s="29">
        <f t="shared" si="6"/>
        <v>0</v>
      </c>
      <c r="AV114" s="30">
        <f t="shared" si="7"/>
        <v>1.5E-3</v>
      </c>
      <c r="AW114" s="25">
        <f>IFERROR(SUMIFS('[4]BD Unidades'!$BI$3:$BI$1424,'[4]BD Unidades'!$A$3:$A$1424,$A114),"-")</f>
        <v>0</v>
      </c>
      <c r="AX114" s="25">
        <f>IFERROR(SUMIFS('[4]BD Unidades'!$BJ$3:$BJ$1424,'[4]BD Unidades'!$A$3:$A$1424,$A114),"-")</f>
        <v>0</v>
      </c>
    </row>
    <row r="115" spans="1:50" ht="14.4" x14ac:dyDescent="0.3">
      <c r="A115" s="7">
        <v>127</v>
      </c>
      <c r="B115" s="7" t="s">
        <v>136</v>
      </c>
      <c r="D115" s="8" t="s">
        <v>137</v>
      </c>
      <c r="E115" s="19" t="s">
        <v>73</v>
      </c>
      <c r="F115" s="19" t="s">
        <v>73</v>
      </c>
      <c r="G115" s="19" t="s">
        <v>138</v>
      </c>
      <c r="H115" s="19">
        <v>2</v>
      </c>
      <c r="I115" s="19">
        <v>2024</v>
      </c>
      <c r="J115" s="19" t="s">
        <v>66</v>
      </c>
      <c r="K115" s="19" t="s">
        <v>67</v>
      </c>
      <c r="L115" s="19" t="s">
        <v>47</v>
      </c>
      <c r="M115" s="19" t="s">
        <v>68</v>
      </c>
      <c r="N115" s="19" t="s">
        <v>68</v>
      </c>
      <c r="O115" s="19" t="s">
        <v>128</v>
      </c>
      <c r="P115" s="19" t="s">
        <v>51</v>
      </c>
      <c r="Q115" s="9" t="s">
        <v>139</v>
      </c>
      <c r="R115" s="20">
        <v>690.12</v>
      </c>
      <c r="S115" s="20">
        <v>0.73299999999999998</v>
      </c>
      <c r="T115" s="20">
        <v>685.06</v>
      </c>
      <c r="U115" s="20">
        <v>90</v>
      </c>
      <c r="V115" s="21">
        <f>_xlfn.XLOOKUP(D115,'[4]Gen. Real'!$A$2:$A$1168,'[4]Gen. Real'!$C$2:$C$1168,"-",0)</f>
        <v>2685.864030000002</v>
      </c>
      <c r="W115" s="22"/>
      <c r="X115" s="22" t="str">
        <f>_xlfn.XLOOKUP(D115,[4]Vertimiento!$J$2:$J$119,[4]Vertimiento!$K$2:$K$119,"-",0)</f>
        <v>-</v>
      </c>
      <c r="Y115" s="23" t="str">
        <f t="shared" si="4"/>
        <v>-</v>
      </c>
      <c r="Z115" s="19" t="str">
        <f>_xlfn.XLOOKUP(D115,[4]Cmg!$I$4:$I$99,[4]Cmg!$M$4:$M$99,"----",0,1)</f>
        <v>----</v>
      </c>
      <c r="AA115" s="19" t="str">
        <f>_xlfn.XLOOKUP(D115,[4]Cmg!$A$4:$A$101,[4]Cmg!$B$4:$B$101,"----",0,1)</f>
        <v>----</v>
      </c>
      <c r="AB115" s="19" t="str">
        <f>_xlfn.XLOOKUP(D115,[4]Cmg!$E$4:$E$101,[4]Cmg!$F$4:$F$101,"----",0,1)</f>
        <v>----</v>
      </c>
      <c r="AC115" s="19" t="str">
        <f>_xlfn.XLOOKUP(D115,[4]Cmg!$O$4:$O$101,[4]Cmg!$P$4:$P$101,"----",0,1)</f>
        <v>----</v>
      </c>
      <c r="AD115" s="24" t="str">
        <f>_xlfn.XLOOKUP(D115,[4]Cmg!$S$4:$S$101,[4]Cmg!$U$4:$U$101,"----",0,1)</f>
        <v>----</v>
      </c>
      <c r="AG115" s="25">
        <f>IFERROR(SUMIFS('[4]BD Unidades'!$AH:$AH,'[4]BD Unidades'!$A:$A,'BD Centrales 2024'!$A115),"-")</f>
        <v>0</v>
      </c>
      <c r="AH115" s="25">
        <f>SUMIFS('[4]BD Unidades'!$AJ$3:$AJ$1424,'[4]BD Unidades'!$A$3:$A$1424,$A115)</f>
        <v>0</v>
      </c>
      <c r="AI115" s="25">
        <f>SUMIFS('[4]BD Unidades'!$AL$3:$AL$1424,'[4]BD Unidades'!$A$3:$A$1424,$A115)</f>
        <v>9723.6472895945608</v>
      </c>
      <c r="AJ115" s="26">
        <f t="shared" si="5"/>
        <v>1</v>
      </c>
      <c r="AK115" s="27">
        <f>IFERROR(SUMIFS('[4]BD Unidades'!$AO$3:$AO$1424,'[4]BD Unidades'!$A$3:$A$1424,$A115),"-")</f>
        <v>0</v>
      </c>
      <c r="AL115" s="27">
        <f>IFERROR(SUMIFS('[4]BD Unidades'!$AQ$3:$AQ$1424,'[4]BD Unidades'!$A$3:$A$1424,$A115),"-")</f>
        <v>0</v>
      </c>
      <c r="AM115" s="27">
        <f>IFERROR(SUMIFS('[4]BD Unidades'!$AS$3:$AS$1424,'[4]BD Unidades'!$A$3:$A$1424,$A115),"-")</f>
        <v>0</v>
      </c>
      <c r="AN115" s="27">
        <f>IFERROR(SUMIFS('[4]BD Unidades'!$AU$3:$AU$1424,'[4]BD Unidades'!$A$3:$A$1424,$A115),"-")</f>
        <v>0</v>
      </c>
      <c r="AO115" s="27">
        <f>IFERROR(SUMIFS('[4]BD Unidades'!$AW$3:$AW$1424,'[4]BD Unidades'!$A$3:$A$1424,$A115),"-")</f>
        <v>0</v>
      </c>
      <c r="AP115" s="27">
        <f>IFERROR(SUMIFS('[4]BD Unidades'!$AY$3:$AY$1424,'[4]BD Unidades'!$A$3:$A$1424,$A115),"-")</f>
        <v>0</v>
      </c>
      <c r="AQ115" s="25">
        <f>IFERROR(SUMIFS('[4]BD Unidades'!$AZ$3:$AZ$1424,'[4]BD Unidades'!$A$3:$A$1424,$A115),"-")</f>
        <v>0</v>
      </c>
      <c r="AR115" s="25">
        <f>IFERROR(SUMIFS('[4]BD Unidades'!$BA$3:$BA$1424,'[4]BD Unidades'!$A$3:$A$1424,$A115),"-")</f>
        <v>779.8431942346931</v>
      </c>
      <c r="AS115" s="28">
        <f>SUMIFS('[4]BD Unidades'!$BC$3:$BC$1424,'[4]BD Unidades'!$A$3:$A$1424,$A115)</f>
        <v>0</v>
      </c>
      <c r="AT115" s="28">
        <f>SUMIFS('[4]BD Unidades'!$BE$3:$BE$1424,'[4]BD Unidades'!$A$3:$A$1424,$A115)</f>
        <v>0</v>
      </c>
      <c r="AU115" s="29">
        <f t="shared" si="6"/>
        <v>0</v>
      </c>
      <c r="AV115" s="30">
        <f t="shared" si="7"/>
        <v>7.3299999999999997E-3</v>
      </c>
      <c r="AW115" s="25">
        <f>IFERROR(SUMIFS('[4]BD Unidades'!$BI$3:$BI$1424,'[4]BD Unidades'!$A$3:$A$1424,$A115),"-")</f>
        <v>0</v>
      </c>
      <c r="AX115" s="25">
        <f>IFERROR(SUMIFS('[4]BD Unidades'!$BJ$3:$BJ$1424,'[4]BD Unidades'!$A$3:$A$1424,$A115),"-")</f>
        <v>0</v>
      </c>
    </row>
    <row r="116" spans="1:50" ht="14.4" x14ac:dyDescent="0.3">
      <c r="A116" s="7">
        <v>128</v>
      </c>
      <c r="B116" s="7" t="s">
        <v>140</v>
      </c>
      <c r="D116" s="8" t="s">
        <v>141</v>
      </c>
      <c r="E116" s="19" t="s">
        <v>73</v>
      </c>
      <c r="F116" s="19" t="s">
        <v>73</v>
      </c>
      <c r="G116" s="19" t="s">
        <v>142</v>
      </c>
      <c r="H116" s="19">
        <v>5</v>
      </c>
      <c r="I116" s="19">
        <v>2024</v>
      </c>
      <c r="J116" s="19" t="s">
        <v>66</v>
      </c>
      <c r="K116" s="19" t="s">
        <v>67</v>
      </c>
      <c r="L116" s="19" t="s">
        <v>47</v>
      </c>
      <c r="M116" s="19" t="s">
        <v>106</v>
      </c>
      <c r="N116" s="19" t="s">
        <v>144</v>
      </c>
      <c r="O116" s="19" t="s">
        <v>145</v>
      </c>
      <c r="P116" s="19" t="s">
        <v>51</v>
      </c>
      <c r="Q116" s="9" t="s">
        <v>146</v>
      </c>
      <c r="R116" s="20">
        <v>363.8066</v>
      </c>
      <c r="S116" s="20">
        <v>0.5</v>
      </c>
      <c r="T116" s="20">
        <v>361.98469999999998</v>
      </c>
      <c r="U116" s="20">
        <v>40</v>
      </c>
      <c r="V116" s="21">
        <f>_xlfn.XLOOKUP(D116,'[4]Gen. Real'!$A$2:$A$1168,'[4]Gen. Real'!$C$2:$C$1168,"-",0)</f>
        <v>937.5377600000005</v>
      </c>
      <c r="W116" s="22"/>
      <c r="X116" s="22" t="str">
        <f>_xlfn.XLOOKUP(D116,[4]Vertimiento!$J$2:$J$119,[4]Vertimiento!$K$2:$K$119,"-",0)</f>
        <v>-</v>
      </c>
      <c r="Y116" s="23" t="str">
        <f t="shared" si="4"/>
        <v>-</v>
      </c>
      <c r="Z116" s="19" t="str">
        <f>_xlfn.XLOOKUP(D116,[4]Cmg!$I$4:$I$99,[4]Cmg!$M$4:$M$99,"----",0,1)</f>
        <v>----</v>
      </c>
      <c r="AA116" s="19" t="str">
        <f>_xlfn.XLOOKUP(D116,[4]Cmg!$A$4:$A$101,[4]Cmg!$B$4:$B$101,"----",0,1)</f>
        <v>----</v>
      </c>
      <c r="AB116" s="19" t="str">
        <f>_xlfn.XLOOKUP(D116,[4]Cmg!$E$4:$E$101,[4]Cmg!$F$4:$F$101,"----",0,1)</f>
        <v>----</v>
      </c>
      <c r="AC116" s="19" t="str">
        <f>_xlfn.XLOOKUP(D116,[4]Cmg!$O$4:$O$101,[4]Cmg!$P$4:$P$101,"----",0,1)</f>
        <v>----</v>
      </c>
      <c r="AD116" s="24" t="str">
        <f>_xlfn.XLOOKUP(D116,[4]Cmg!$S$4:$S$101,[4]Cmg!$U$4:$U$101,"----",0,1)</f>
        <v>----</v>
      </c>
      <c r="AG116" s="25">
        <f>IFERROR(SUMIFS('[4]BD Unidades'!$AH:$AH,'[4]BD Unidades'!$A:$A,'BD Centrales 2024'!$A116),"-")</f>
        <v>0</v>
      </c>
      <c r="AH116" s="25">
        <f>SUMIFS('[4]BD Unidades'!$AJ$3:$AJ$1424,'[4]BD Unidades'!$A$3:$A$1424,$A116)</f>
        <v>223.81177251869605</v>
      </c>
      <c r="AI116" s="25">
        <f>SUMIFS('[4]BD Unidades'!$AL$3:$AL$1424,'[4]BD Unidades'!$A$3:$A$1424,$A116)</f>
        <v>7248.8257382722913</v>
      </c>
      <c r="AJ116" s="26">
        <f t="shared" si="5"/>
        <v>0.97004915972499717</v>
      </c>
      <c r="AK116" s="27">
        <f>IFERROR(SUMIFS('[4]BD Unidades'!$AO$3:$AO$1424,'[4]BD Unidades'!$A$3:$A$1424,$A116),"-")</f>
        <v>0</v>
      </c>
      <c r="AL116" s="27">
        <f>IFERROR(SUMIFS('[4]BD Unidades'!$AQ$3:$AQ$1424,'[4]BD Unidades'!$A$3:$A$1424,$A116),"-")</f>
        <v>0</v>
      </c>
      <c r="AM116" s="27">
        <f>IFERROR(SUMIFS('[4]BD Unidades'!$AS$3:$AS$1424,'[4]BD Unidades'!$A$3:$A$1424,$A116),"-")</f>
        <v>0</v>
      </c>
      <c r="AN116" s="27">
        <f>IFERROR(SUMIFS('[4]BD Unidades'!$AU$3:$AU$1424,'[4]BD Unidades'!$A$3:$A$1424,$A116),"-")</f>
        <v>0</v>
      </c>
      <c r="AO116" s="27">
        <f>IFERROR(SUMIFS('[4]BD Unidades'!$AW$3:$AW$1424,'[4]BD Unidades'!$A$3:$A$1424,$A116),"-")</f>
        <v>0</v>
      </c>
      <c r="AP116" s="27">
        <f>IFERROR(SUMIFS('[4]BD Unidades'!$AY$3:$AY$1424,'[4]BD Unidades'!$A$3:$A$1424,$A116),"-")</f>
        <v>0</v>
      </c>
      <c r="AQ116" s="25">
        <f>IFERROR(SUMIFS('[4]BD Unidades'!$AZ$3:$AZ$1424,'[4]BD Unidades'!$A$3:$A$1424,$A116),"-")</f>
        <v>0</v>
      </c>
      <c r="AR116" s="25">
        <f>IFERROR(SUMIFS('[4]BD Unidades'!$BA$3:$BA$1424,'[4]BD Unidades'!$A$3:$A$1424,$A116),"-")</f>
        <v>372.36805972937969</v>
      </c>
      <c r="AS116" s="28">
        <f>SUMIFS('[4]BD Unidades'!$BC$3:$BC$1424,'[4]BD Unidades'!$A$3:$A$1424,$A116)</f>
        <v>0</v>
      </c>
      <c r="AT116" s="28">
        <f>SUMIFS('[4]BD Unidades'!$BE$3:$BE$1424,'[4]BD Unidades'!$A$3:$A$1424,$A116)</f>
        <v>0</v>
      </c>
      <c r="AU116" s="29">
        <f t="shared" si="6"/>
        <v>0</v>
      </c>
      <c r="AV116" s="30">
        <f t="shared" si="7"/>
        <v>5.0000000000000001E-3</v>
      </c>
      <c r="AW116" s="25">
        <f>IFERROR(SUMIFS('[4]BD Unidades'!$BI$3:$BI$1424,'[4]BD Unidades'!$A$3:$A$1424,$A116),"-")</f>
        <v>0</v>
      </c>
      <c r="AX116" s="25">
        <f>IFERROR(SUMIFS('[4]BD Unidades'!$BJ$3:$BJ$1424,'[4]BD Unidades'!$A$3:$A$1424,$A116),"-")</f>
        <v>0</v>
      </c>
    </row>
    <row r="117" spans="1:50" ht="14.4" x14ac:dyDescent="0.3">
      <c r="A117" s="7">
        <v>131</v>
      </c>
      <c r="B117" s="7" t="s">
        <v>2788</v>
      </c>
      <c r="D117" s="8" t="s">
        <v>2789</v>
      </c>
      <c r="E117" s="19" t="s">
        <v>73</v>
      </c>
      <c r="F117" s="19" t="s">
        <v>73</v>
      </c>
      <c r="G117" s="19" t="s">
        <v>2790</v>
      </c>
      <c r="H117" s="19">
        <v>3</v>
      </c>
      <c r="I117" s="19">
        <v>2024</v>
      </c>
      <c r="J117" s="19" t="s">
        <v>66</v>
      </c>
      <c r="K117" s="19" t="s">
        <v>105</v>
      </c>
      <c r="L117" s="19" t="s">
        <v>47</v>
      </c>
      <c r="M117" s="19" t="s">
        <v>106</v>
      </c>
      <c r="N117" s="19" t="s">
        <v>243</v>
      </c>
      <c r="O117" s="19" t="s">
        <v>244</v>
      </c>
      <c r="P117" s="19" t="s">
        <v>51</v>
      </c>
      <c r="Q117" s="9" t="s">
        <v>151</v>
      </c>
      <c r="R117" s="20">
        <v>83.107799999999997</v>
      </c>
      <c r="S117" s="20">
        <v>0.57899999999999996</v>
      </c>
      <c r="T117" s="20">
        <v>82.626099999999994</v>
      </c>
      <c r="U117" s="20">
        <v>0</v>
      </c>
      <c r="V117" s="21">
        <f>_xlfn.XLOOKUP(D117,'[4]Gen. Real'!$A$2:$A$1168,'[4]Gen. Real'!$C$2:$C$1168,"-",0)</f>
        <v>419.89391999999992</v>
      </c>
      <c r="W117" s="22"/>
      <c r="X117" s="22" t="str">
        <f>_xlfn.XLOOKUP(D117,[4]Vertimiento!$J$2:$J$119,[4]Vertimiento!$K$2:$K$119,"-",0)</f>
        <v>-</v>
      </c>
      <c r="Y117" s="23" t="str">
        <f t="shared" si="4"/>
        <v>-</v>
      </c>
      <c r="Z117" s="19" t="str">
        <f>_xlfn.XLOOKUP(D117,[4]Cmg!$I$4:$I$99,[4]Cmg!$M$4:$M$99,"----",0,1)</f>
        <v>----</v>
      </c>
      <c r="AA117" s="19" t="str">
        <f>_xlfn.XLOOKUP(D117,[4]Cmg!$A$4:$A$101,[4]Cmg!$B$4:$B$101,"----",0,1)</f>
        <v>----</v>
      </c>
      <c r="AB117" s="19" t="str">
        <f>_xlfn.XLOOKUP(D117,[4]Cmg!$E$4:$E$101,[4]Cmg!$F$4:$F$101,"----",0,1)</f>
        <v>----</v>
      </c>
      <c r="AC117" s="19" t="str">
        <f>_xlfn.XLOOKUP(D117,[4]Cmg!$O$4:$O$101,[4]Cmg!$P$4:$P$101,"----",0,1)</f>
        <v>----</v>
      </c>
      <c r="AD117" s="24" t="str">
        <f>_xlfn.XLOOKUP(D117,[4]Cmg!$S$4:$S$101,[4]Cmg!$U$4:$U$101,"----",0,1)</f>
        <v>----</v>
      </c>
      <c r="AG117" s="25">
        <f>IFERROR(SUMIFS('[4]BD Unidades'!$AH:$AH,'[4]BD Unidades'!$A:$A,'BD Centrales 2024'!$A117),"-")</f>
        <v>0</v>
      </c>
      <c r="AH117" s="25">
        <f>SUMIFS('[4]BD Unidades'!$AJ$3:$AJ$1424,'[4]BD Unidades'!$A$3:$A$1424,$A117)</f>
        <v>0</v>
      </c>
      <c r="AI117" s="25">
        <f>SUMIFS('[4]BD Unidades'!$AL$3:$AL$1424,'[4]BD Unidades'!$A$3:$A$1424,$A117)</f>
        <v>8425.5515305422596</v>
      </c>
      <c r="AJ117" s="26">
        <f t="shared" si="5"/>
        <v>1</v>
      </c>
      <c r="AK117" s="27">
        <f>IFERROR(SUMIFS('[4]BD Unidades'!$AO$3:$AO$1424,'[4]BD Unidades'!$A$3:$A$1424,$A117),"-")</f>
        <v>0</v>
      </c>
      <c r="AL117" s="27">
        <f>IFERROR(SUMIFS('[4]BD Unidades'!$AQ$3:$AQ$1424,'[4]BD Unidades'!$A$3:$A$1424,$A117),"-")</f>
        <v>0</v>
      </c>
      <c r="AM117" s="27">
        <f>IFERROR(SUMIFS('[4]BD Unidades'!$AS$3:$AS$1424,'[4]BD Unidades'!$A$3:$A$1424,$A117),"-")</f>
        <v>0</v>
      </c>
      <c r="AN117" s="27">
        <f>IFERROR(SUMIFS('[4]BD Unidades'!$AU$3:$AU$1424,'[4]BD Unidades'!$A$3:$A$1424,$A117),"-")</f>
        <v>0</v>
      </c>
      <c r="AO117" s="27">
        <f>IFERROR(SUMIFS('[4]BD Unidades'!$AW$3:$AW$1424,'[4]BD Unidades'!$A$3:$A$1424,$A117),"-")</f>
        <v>0</v>
      </c>
      <c r="AP117" s="27">
        <f>IFERROR(SUMIFS('[4]BD Unidades'!$AY$3:$AY$1424,'[4]BD Unidades'!$A$3:$A$1424,$A117),"-")</f>
        <v>0</v>
      </c>
      <c r="AQ117" s="25">
        <f>IFERROR(SUMIFS('[4]BD Unidades'!$AZ$3:$AZ$1424,'[4]BD Unidades'!$A$3:$A$1424,$A117),"-")</f>
        <v>0</v>
      </c>
      <c r="AR117" s="25">
        <f>IFERROR(SUMIFS('[4]BD Unidades'!$BA$3:$BA$1424,'[4]BD Unidades'!$A$3:$A$1424,$A117),"-")</f>
        <v>83.082129626519404</v>
      </c>
      <c r="AS117" s="28">
        <f>SUMIFS('[4]BD Unidades'!$BC$3:$BC$1424,'[4]BD Unidades'!$A$3:$A$1424,$A117)</f>
        <v>0</v>
      </c>
      <c r="AT117" s="28">
        <f>SUMIFS('[4]BD Unidades'!$BE$3:$BE$1424,'[4]BD Unidades'!$A$3:$A$1424,$A117)</f>
        <v>0</v>
      </c>
      <c r="AU117" s="29">
        <f t="shared" si="6"/>
        <v>0</v>
      </c>
      <c r="AV117" s="30">
        <f t="shared" si="7"/>
        <v>5.79E-3</v>
      </c>
      <c r="AW117" s="25">
        <f>IFERROR(SUMIFS('[4]BD Unidades'!$BI$3:$BI$1424,'[4]BD Unidades'!$A$3:$A$1424,$A117),"-")</f>
        <v>0</v>
      </c>
      <c r="AX117" s="25">
        <f>IFERROR(SUMIFS('[4]BD Unidades'!$BJ$3:$BJ$1424,'[4]BD Unidades'!$A$3:$A$1424,$A117),"-")</f>
        <v>0</v>
      </c>
    </row>
    <row r="118" spans="1:50" ht="14.4" x14ac:dyDescent="0.3">
      <c r="A118" s="7">
        <v>132</v>
      </c>
      <c r="B118" s="7" t="s">
        <v>2791</v>
      </c>
      <c r="D118" s="8" t="s">
        <v>2792</v>
      </c>
      <c r="E118" s="19" t="s">
        <v>73</v>
      </c>
      <c r="F118" s="19" t="s">
        <v>73</v>
      </c>
      <c r="G118" s="19" t="s">
        <v>2790</v>
      </c>
      <c r="H118" s="19">
        <v>1</v>
      </c>
      <c r="I118" s="19">
        <v>2024</v>
      </c>
      <c r="J118" s="19" t="s">
        <v>66</v>
      </c>
      <c r="K118" s="19" t="s">
        <v>177</v>
      </c>
      <c r="L118" s="19" t="s">
        <v>47</v>
      </c>
      <c r="M118" s="19" t="s">
        <v>106</v>
      </c>
      <c r="N118" s="19" t="s">
        <v>243</v>
      </c>
      <c r="O118" s="19" t="s">
        <v>244</v>
      </c>
      <c r="P118" s="19" t="s">
        <v>51</v>
      </c>
      <c r="Q118" s="9" t="s">
        <v>2793</v>
      </c>
      <c r="R118" s="20">
        <v>11.311500000000001</v>
      </c>
      <c r="S118" s="20">
        <v>0.79</v>
      </c>
      <c r="T118" s="20">
        <v>11.222099999999999</v>
      </c>
      <c r="U118" s="20">
        <v>5</v>
      </c>
      <c r="V118" s="21">
        <f>_xlfn.XLOOKUP(D118,'[4]Gen. Real'!$A$2:$A$1168,'[4]Gen. Real'!$C$2:$C$1168,"-",0)</f>
        <v>58.036679999999983</v>
      </c>
      <c r="W118" s="22"/>
      <c r="X118" s="22" t="str">
        <f>_xlfn.XLOOKUP(D118,[4]Vertimiento!$J$2:$J$119,[4]Vertimiento!$K$2:$K$119,"-",0)</f>
        <v>-</v>
      </c>
      <c r="Y118" s="23" t="str">
        <f t="shared" si="4"/>
        <v>-</v>
      </c>
      <c r="Z118" s="19" t="str">
        <f>_xlfn.XLOOKUP(D118,[4]Cmg!$I$4:$I$99,[4]Cmg!$M$4:$M$99,"----",0,1)</f>
        <v>----</v>
      </c>
      <c r="AA118" s="19" t="str">
        <f>_xlfn.XLOOKUP(D118,[4]Cmg!$A$4:$A$101,[4]Cmg!$B$4:$B$101,"----",0,1)</f>
        <v>----</v>
      </c>
      <c r="AB118" s="19" t="str">
        <f>_xlfn.XLOOKUP(D118,[4]Cmg!$E$4:$E$101,[4]Cmg!$F$4:$F$101,"----",0,1)</f>
        <v>----</v>
      </c>
      <c r="AC118" s="19" t="str">
        <f>_xlfn.XLOOKUP(D118,[4]Cmg!$O$4:$O$101,[4]Cmg!$P$4:$P$101,"----",0,1)</f>
        <v>----</v>
      </c>
      <c r="AD118" s="24" t="str">
        <f>_xlfn.XLOOKUP(D118,[4]Cmg!$S$4:$S$101,[4]Cmg!$U$4:$U$101,"----",0,1)</f>
        <v>----</v>
      </c>
      <c r="AG118" s="25">
        <f>IFERROR(SUMIFS('[4]BD Unidades'!$AH:$AH,'[4]BD Unidades'!$A:$A,'BD Centrales 2024'!$A118),"-")</f>
        <v>0</v>
      </c>
      <c r="AH118" s="25">
        <f>SUMIFS('[4]BD Unidades'!$AJ$3:$AJ$1424,'[4]BD Unidades'!$A$3:$A$1424,$A118)</f>
        <v>0</v>
      </c>
      <c r="AI118" s="25">
        <f>SUMIFS('[4]BD Unidades'!$AL$3:$AL$1424,'[4]BD Unidades'!$A$3:$A$1424,$A118)</f>
        <v>8406.2000000000007</v>
      </c>
      <c r="AJ118" s="26">
        <f t="shared" si="5"/>
        <v>1</v>
      </c>
      <c r="AK118" s="27">
        <f>IFERROR(SUMIFS('[4]BD Unidades'!$AO$3:$AO$1424,'[4]BD Unidades'!$A$3:$A$1424,$A118),"-")</f>
        <v>0</v>
      </c>
      <c r="AL118" s="27">
        <f>IFERROR(SUMIFS('[4]BD Unidades'!$AQ$3:$AQ$1424,'[4]BD Unidades'!$A$3:$A$1424,$A118),"-")</f>
        <v>0</v>
      </c>
      <c r="AM118" s="27">
        <f>IFERROR(SUMIFS('[4]BD Unidades'!$AS$3:$AS$1424,'[4]BD Unidades'!$A$3:$A$1424,$A118),"-")</f>
        <v>0</v>
      </c>
      <c r="AN118" s="27">
        <f>IFERROR(SUMIFS('[4]BD Unidades'!$AU$3:$AU$1424,'[4]BD Unidades'!$A$3:$A$1424,$A118),"-")</f>
        <v>0</v>
      </c>
      <c r="AO118" s="27">
        <f>IFERROR(SUMIFS('[4]BD Unidades'!$AW$3:$AW$1424,'[4]BD Unidades'!$A$3:$A$1424,$A118),"-")</f>
        <v>0</v>
      </c>
      <c r="AP118" s="27">
        <f>IFERROR(SUMIFS('[4]BD Unidades'!$AY$3:$AY$1424,'[4]BD Unidades'!$A$3:$A$1424,$A118),"-")</f>
        <v>0</v>
      </c>
      <c r="AQ118" s="25">
        <f>IFERROR(SUMIFS('[4]BD Unidades'!$AZ$3:$AZ$1424,'[4]BD Unidades'!$A$3:$A$1424,$A118),"-")</f>
        <v>0</v>
      </c>
      <c r="AR118" s="25">
        <f>IFERROR(SUMIFS('[4]BD Unidades'!$BA$3:$BA$1424,'[4]BD Unidades'!$A$3:$A$1424,$A118),"-")</f>
        <v>11.3038300004758</v>
      </c>
      <c r="AS118" s="28">
        <f>SUMIFS('[4]BD Unidades'!$BC$3:$BC$1424,'[4]BD Unidades'!$A$3:$A$1424,$A118)</f>
        <v>0</v>
      </c>
      <c r="AT118" s="28">
        <f>SUMIFS('[4]BD Unidades'!$BE$3:$BE$1424,'[4]BD Unidades'!$A$3:$A$1424,$A118)</f>
        <v>0</v>
      </c>
      <c r="AU118" s="29">
        <f t="shared" si="6"/>
        <v>0</v>
      </c>
      <c r="AV118" s="30">
        <f t="shared" si="7"/>
        <v>7.9000000000000008E-3</v>
      </c>
      <c r="AW118" s="25">
        <f>IFERROR(SUMIFS('[4]BD Unidades'!$BI$3:$BI$1424,'[4]BD Unidades'!$A$3:$A$1424,$A118),"-")</f>
        <v>0</v>
      </c>
      <c r="AX118" s="25">
        <f>IFERROR(SUMIFS('[4]BD Unidades'!$BJ$3:$BJ$1424,'[4]BD Unidades'!$A$3:$A$1424,$A118),"-")</f>
        <v>0</v>
      </c>
    </row>
    <row r="119" spans="1:50" ht="14.4" x14ac:dyDescent="0.3">
      <c r="A119" s="7">
        <v>134</v>
      </c>
      <c r="B119" s="7" t="s">
        <v>529</v>
      </c>
      <c r="D119" s="8" t="s">
        <v>530</v>
      </c>
      <c r="E119" s="19" t="s">
        <v>73</v>
      </c>
      <c r="F119" s="19" t="s">
        <v>73</v>
      </c>
      <c r="G119" s="19" t="s">
        <v>531</v>
      </c>
      <c r="H119" s="19">
        <v>1</v>
      </c>
      <c r="I119" s="19">
        <v>2024</v>
      </c>
      <c r="J119" s="19" t="s">
        <v>66</v>
      </c>
      <c r="K119" s="19" t="s">
        <v>177</v>
      </c>
      <c r="L119" s="19" t="s">
        <v>157</v>
      </c>
      <c r="M119" s="19" t="s">
        <v>90</v>
      </c>
      <c r="N119" s="19" t="s">
        <v>91</v>
      </c>
      <c r="O119" s="19" t="s">
        <v>92</v>
      </c>
      <c r="P119" s="19" t="s">
        <v>51</v>
      </c>
      <c r="Q119" s="9" t="s">
        <v>532</v>
      </c>
      <c r="R119" s="20">
        <v>9</v>
      </c>
      <c r="S119" s="20">
        <v>0.17</v>
      </c>
      <c r="T119" s="20">
        <v>8.9847000000000001</v>
      </c>
      <c r="U119" s="20">
        <v>3.25</v>
      </c>
      <c r="V119" s="21">
        <f>_xlfn.XLOOKUP(D119,'[4]Gen. Real'!$A$2:$A$1168,'[4]Gen. Real'!$C$2:$C$1168,"-",0)</f>
        <v>52.588789999999982</v>
      </c>
      <c r="W119" s="22"/>
      <c r="X119" s="22" t="str">
        <f>_xlfn.XLOOKUP(D119,[4]Vertimiento!$J$2:$J$119,[4]Vertimiento!$K$2:$K$119,"-",0)</f>
        <v>-</v>
      </c>
      <c r="Y119" s="23" t="str">
        <f t="shared" si="4"/>
        <v>-</v>
      </c>
      <c r="Z119" s="19" t="str">
        <f>_xlfn.XLOOKUP(D119,[4]Cmg!$I$4:$I$99,[4]Cmg!$M$4:$M$99,"----",0,1)</f>
        <v>----</v>
      </c>
      <c r="AA119" s="19" t="str">
        <f>_xlfn.XLOOKUP(D119,[4]Cmg!$A$4:$A$101,[4]Cmg!$B$4:$B$101,"----",0,1)</f>
        <v>----</v>
      </c>
      <c r="AB119" s="19" t="str">
        <f>_xlfn.XLOOKUP(D119,[4]Cmg!$E$4:$E$101,[4]Cmg!$F$4:$F$101,"----",0,1)</f>
        <v>----</v>
      </c>
      <c r="AC119" s="19" t="str">
        <f>_xlfn.XLOOKUP(D119,[4]Cmg!$O$4:$O$101,[4]Cmg!$P$4:$P$101,"----",0,1)</f>
        <v>----</v>
      </c>
      <c r="AD119" s="24" t="str">
        <f>_xlfn.XLOOKUP(D119,[4]Cmg!$S$4:$S$101,[4]Cmg!$U$4:$U$101,"----",0,1)</f>
        <v>----</v>
      </c>
      <c r="AG119" s="25">
        <f>IFERROR(SUMIFS('[4]BD Unidades'!$AH:$AH,'[4]BD Unidades'!$A:$A,'BD Centrales 2024'!$A119),"-")</f>
        <v>0</v>
      </c>
      <c r="AH119" s="25">
        <f>SUMIFS('[4]BD Unidades'!$AJ$3:$AJ$1424,'[4]BD Unidades'!$A$3:$A$1424,$A119)</f>
        <v>8648.35</v>
      </c>
      <c r="AI119" s="25">
        <f>SUMIFS('[4]BD Unidades'!$AL$3:$AL$1424,'[4]BD Unidades'!$A$3:$A$1424,$A119)</f>
        <v>56.5833333333333</v>
      </c>
      <c r="AJ119" s="26">
        <f t="shared" si="5"/>
        <v>6.5001455113575402E-3</v>
      </c>
      <c r="AK119" s="27">
        <f>IFERROR(SUMIFS('[4]BD Unidades'!$AO$3:$AO$1424,'[4]BD Unidades'!$A$3:$A$1424,$A119),"-")</f>
        <v>0</v>
      </c>
      <c r="AL119" s="27">
        <f>IFERROR(SUMIFS('[4]BD Unidades'!$AQ$3:$AQ$1424,'[4]BD Unidades'!$A$3:$A$1424,$A119),"-")</f>
        <v>0</v>
      </c>
      <c r="AM119" s="27">
        <f>IFERROR(SUMIFS('[4]BD Unidades'!$AS$3:$AS$1424,'[4]BD Unidades'!$A$3:$A$1424,$A119),"-")</f>
        <v>0</v>
      </c>
      <c r="AN119" s="27">
        <f>IFERROR(SUMIFS('[4]BD Unidades'!$AU$3:$AU$1424,'[4]BD Unidades'!$A$3:$A$1424,$A119),"-")</f>
        <v>0</v>
      </c>
      <c r="AO119" s="27">
        <f>IFERROR(SUMIFS('[4]BD Unidades'!$AW$3:$AW$1424,'[4]BD Unidades'!$A$3:$A$1424,$A119),"-")</f>
        <v>0</v>
      </c>
      <c r="AP119" s="27">
        <f>IFERROR(SUMIFS('[4]BD Unidades'!$AY$3:$AY$1424,'[4]BD Unidades'!$A$3:$A$1424,$A119),"-")</f>
        <v>0</v>
      </c>
      <c r="AQ119" s="25">
        <f>IFERROR(SUMIFS('[4]BD Unidades'!$AZ$3:$AZ$1424,'[4]BD Unidades'!$A$3:$A$1424,$A119),"-")</f>
        <v>0</v>
      </c>
      <c r="AR119" s="25">
        <f>IFERROR(SUMIFS('[4]BD Unidades'!$BA$3:$BA$1424,'[4]BD Unidades'!$A$3:$A$1424,$A119),"-")</f>
        <v>8.9988799454715291</v>
      </c>
      <c r="AS119" s="28">
        <f>SUMIFS('[4]BD Unidades'!$BC$3:$BC$1424,'[4]BD Unidades'!$A$3:$A$1424,$A119)</f>
        <v>0</v>
      </c>
      <c r="AT119" s="28">
        <f>SUMIFS('[4]BD Unidades'!$BE$3:$BE$1424,'[4]BD Unidades'!$A$3:$A$1424,$A119)</f>
        <v>0</v>
      </c>
      <c r="AU119" s="29">
        <f t="shared" si="6"/>
        <v>0</v>
      </c>
      <c r="AV119" s="30">
        <f t="shared" si="7"/>
        <v>1.7000000000000001E-3</v>
      </c>
      <c r="AW119" s="25">
        <f>IFERROR(SUMIFS('[4]BD Unidades'!$BI$3:$BI$1424,'[4]BD Unidades'!$A$3:$A$1424,$A119),"-")</f>
        <v>0</v>
      </c>
      <c r="AX119" s="25">
        <f>IFERROR(SUMIFS('[4]BD Unidades'!$BJ$3:$BJ$1424,'[4]BD Unidades'!$A$3:$A$1424,$A119),"-")</f>
        <v>0</v>
      </c>
    </row>
    <row r="120" spans="1:50" ht="14.4" x14ac:dyDescent="0.3">
      <c r="A120" s="7">
        <v>135</v>
      </c>
      <c r="B120" s="7" t="s">
        <v>383</v>
      </c>
      <c r="D120" s="8" t="s">
        <v>384</v>
      </c>
      <c r="E120" s="19" t="s">
        <v>385</v>
      </c>
      <c r="F120" s="19" t="s">
        <v>386</v>
      </c>
      <c r="G120" s="19" t="s">
        <v>387</v>
      </c>
      <c r="H120" s="19">
        <v>2</v>
      </c>
      <c r="I120" s="19">
        <v>2024</v>
      </c>
      <c r="J120" s="19" t="s">
        <v>66</v>
      </c>
      <c r="K120" s="19" t="s">
        <v>177</v>
      </c>
      <c r="L120" s="19" t="s">
        <v>47</v>
      </c>
      <c r="M120" s="19" t="s">
        <v>164</v>
      </c>
      <c r="N120" s="19" t="s">
        <v>165</v>
      </c>
      <c r="O120" s="19" t="s">
        <v>166</v>
      </c>
      <c r="P120" s="19" t="s">
        <v>51</v>
      </c>
      <c r="Q120" s="9" t="s">
        <v>389</v>
      </c>
      <c r="R120" s="20">
        <v>12</v>
      </c>
      <c r="S120" s="20">
        <v>1.3069999999999999</v>
      </c>
      <c r="T120" s="20">
        <v>11.8432</v>
      </c>
      <c r="U120" s="20">
        <v>0</v>
      </c>
      <c r="V120" s="21">
        <f>_xlfn.XLOOKUP(D120,'[4]Gen. Real'!$A$2:$A$1168,'[4]Gen. Real'!$C$2:$C$1168,"-",0)</f>
        <v>71.876940000000033</v>
      </c>
      <c r="W120" s="22"/>
      <c r="X120" s="22" t="str">
        <f>_xlfn.XLOOKUP(D120,[4]Vertimiento!$J$2:$J$119,[4]Vertimiento!$K$2:$K$119,"-",0)</f>
        <v>-</v>
      </c>
      <c r="Y120" s="23" t="str">
        <f t="shared" si="4"/>
        <v>-</v>
      </c>
      <c r="Z120" s="19" t="str">
        <f>_xlfn.XLOOKUP(D120,[4]Cmg!$I$4:$I$99,[4]Cmg!$M$4:$M$99,"----",0,1)</f>
        <v>----</v>
      </c>
      <c r="AA120" s="19" t="str">
        <f>_xlfn.XLOOKUP(D120,[4]Cmg!$A$4:$A$101,[4]Cmg!$B$4:$B$101,"----",0,1)</f>
        <v>----</v>
      </c>
      <c r="AB120" s="19" t="str">
        <f>_xlfn.XLOOKUP(D120,[4]Cmg!$E$4:$E$101,[4]Cmg!$F$4:$F$101,"----",0,1)</f>
        <v>----</v>
      </c>
      <c r="AC120" s="19" t="str">
        <f>_xlfn.XLOOKUP(D120,[4]Cmg!$O$4:$O$101,[4]Cmg!$P$4:$P$101,"----",0,1)</f>
        <v>----</v>
      </c>
      <c r="AD120" s="24" t="str">
        <f>_xlfn.XLOOKUP(D120,[4]Cmg!$S$4:$S$101,[4]Cmg!$U$4:$U$101,"----",0,1)</f>
        <v>----</v>
      </c>
      <c r="AG120" s="25">
        <f>IFERROR(SUMIFS('[4]BD Unidades'!$AH:$AH,'[4]BD Unidades'!$A:$A,'BD Centrales 2024'!$A120),"-")</f>
        <v>0</v>
      </c>
      <c r="AH120" s="25">
        <f>SUMIFS('[4]BD Unidades'!$AJ$3:$AJ$1424,'[4]BD Unidades'!$A$3:$A$1424,$A120)</f>
        <v>9804.0152777777803</v>
      </c>
      <c r="AI120" s="25">
        <f>SUMIFS('[4]BD Unidades'!$AL$3:$AL$1424,'[4]BD Unidades'!$A$3:$A$1424,$A120)</f>
        <v>60.433333333333337</v>
      </c>
      <c r="AJ120" s="26">
        <f t="shared" si="5"/>
        <v>6.1263772275383412E-3</v>
      </c>
      <c r="AK120" s="27">
        <f>IFERROR(SUMIFS('[4]BD Unidades'!$AO$3:$AO$1424,'[4]BD Unidades'!$A$3:$A$1424,$A120),"-")</f>
        <v>0</v>
      </c>
      <c r="AL120" s="27">
        <f>IFERROR(SUMIFS('[4]BD Unidades'!$AQ$3:$AQ$1424,'[4]BD Unidades'!$A$3:$A$1424,$A120),"-")</f>
        <v>0</v>
      </c>
      <c r="AM120" s="27">
        <f>IFERROR(SUMIFS('[4]BD Unidades'!$AS$3:$AS$1424,'[4]BD Unidades'!$A$3:$A$1424,$A120),"-")</f>
        <v>0</v>
      </c>
      <c r="AN120" s="27">
        <f>IFERROR(SUMIFS('[4]BD Unidades'!$AU$3:$AU$1424,'[4]BD Unidades'!$A$3:$A$1424,$A120),"-")</f>
        <v>0</v>
      </c>
      <c r="AO120" s="27">
        <f>IFERROR(SUMIFS('[4]BD Unidades'!$AW$3:$AW$1424,'[4]BD Unidades'!$A$3:$A$1424,$A120),"-")</f>
        <v>0</v>
      </c>
      <c r="AP120" s="27">
        <f>IFERROR(SUMIFS('[4]BD Unidades'!$AY$3:$AY$1424,'[4]BD Unidades'!$A$3:$A$1424,$A120),"-")</f>
        <v>0</v>
      </c>
      <c r="AQ120" s="25">
        <f>IFERROR(SUMIFS('[4]BD Unidades'!$AZ$3:$AZ$1424,'[4]BD Unidades'!$A$3:$A$1424,$A120),"-")</f>
        <v>0</v>
      </c>
      <c r="AR120" s="25">
        <f>IFERROR(SUMIFS('[4]BD Unidades'!$BA$3:$BA$1424,'[4]BD Unidades'!$A$3:$A$1424,$A120),"-")</f>
        <v>13.93647252184477</v>
      </c>
      <c r="AS120" s="28">
        <f>SUMIFS('[4]BD Unidades'!$BC$3:$BC$1424,'[4]BD Unidades'!$A$3:$A$1424,$A120)</f>
        <v>0</v>
      </c>
      <c r="AT120" s="28">
        <f>SUMIFS('[4]BD Unidades'!$BE$3:$BE$1424,'[4]BD Unidades'!$A$3:$A$1424,$A120)</f>
        <v>0</v>
      </c>
      <c r="AU120" s="29">
        <f t="shared" si="6"/>
        <v>0</v>
      </c>
      <c r="AV120" s="30">
        <f t="shared" si="7"/>
        <v>1.307E-2</v>
      </c>
      <c r="AW120" s="25">
        <f>IFERROR(SUMIFS('[4]BD Unidades'!$BI$3:$BI$1424,'[4]BD Unidades'!$A$3:$A$1424,$A120),"-")</f>
        <v>0</v>
      </c>
      <c r="AX120" s="25">
        <f>IFERROR(SUMIFS('[4]BD Unidades'!$BJ$3:$BJ$1424,'[4]BD Unidades'!$A$3:$A$1424,$A120),"-")</f>
        <v>0</v>
      </c>
    </row>
    <row r="121" spans="1:50" ht="14.4" x14ac:dyDescent="0.3">
      <c r="A121" s="7">
        <v>157</v>
      </c>
      <c r="B121" s="7" t="s">
        <v>186</v>
      </c>
      <c r="D121" s="8" t="s">
        <v>187</v>
      </c>
      <c r="E121" s="19" t="s">
        <v>64</v>
      </c>
      <c r="F121" s="19" t="s">
        <v>64</v>
      </c>
      <c r="G121" s="19" t="s">
        <v>188</v>
      </c>
      <c r="H121" s="19">
        <v>1</v>
      </c>
      <c r="I121" s="19">
        <v>2024</v>
      </c>
      <c r="J121" s="19" t="s">
        <v>66</v>
      </c>
      <c r="K121" s="19" t="s">
        <v>105</v>
      </c>
      <c r="L121" s="19" t="s">
        <v>47</v>
      </c>
      <c r="M121" s="19" t="s">
        <v>189</v>
      </c>
      <c r="N121" s="19" t="s">
        <v>190</v>
      </c>
      <c r="O121" s="19" t="s">
        <v>190</v>
      </c>
      <c r="P121" s="19" t="s">
        <v>51</v>
      </c>
      <c r="Q121" s="9" t="s">
        <v>191</v>
      </c>
      <c r="R121" s="20">
        <v>53</v>
      </c>
      <c r="S121" s="20">
        <v>0.25</v>
      </c>
      <c r="T121" s="20">
        <v>52.8675</v>
      </c>
      <c r="U121" s="20">
        <v>0</v>
      </c>
      <c r="V121" s="21">
        <f>_xlfn.XLOOKUP(D121,'[4]Gen. Real'!$A$2:$A$1168,'[4]Gen. Real'!$C$2:$C$1168,"-",0)</f>
        <v>227.86160000000007</v>
      </c>
      <c r="W121" s="22"/>
      <c r="X121" s="22" t="str">
        <f>_xlfn.XLOOKUP(D121,[4]Vertimiento!$J$2:$J$119,[4]Vertimiento!$K$2:$K$119,"-",0)</f>
        <v>-</v>
      </c>
      <c r="Y121" s="23" t="str">
        <f t="shared" si="4"/>
        <v>-</v>
      </c>
      <c r="Z121" s="19" t="str">
        <f>_xlfn.XLOOKUP(D121,[4]Cmg!$I$4:$I$99,[4]Cmg!$M$4:$M$99,"----",0,1)</f>
        <v>----</v>
      </c>
      <c r="AA121" s="19" t="str">
        <f>_xlfn.XLOOKUP(D121,[4]Cmg!$A$4:$A$101,[4]Cmg!$B$4:$B$101,"----",0,1)</f>
        <v>----</v>
      </c>
      <c r="AB121" s="19" t="str">
        <f>_xlfn.XLOOKUP(D121,[4]Cmg!$E$4:$E$101,[4]Cmg!$F$4:$F$101,"----",0,1)</f>
        <v>----</v>
      </c>
      <c r="AC121" s="19" t="str">
        <f>_xlfn.XLOOKUP(D121,[4]Cmg!$O$4:$O$101,[4]Cmg!$P$4:$P$101,"----",0,1)</f>
        <v>----</v>
      </c>
      <c r="AD121" s="24" t="str">
        <f>_xlfn.XLOOKUP(D121,[4]Cmg!$S$4:$S$101,[4]Cmg!$U$4:$U$101,"----",0,1)</f>
        <v>----</v>
      </c>
      <c r="AG121" s="25">
        <f>IFERROR(SUMIFS('[4]BD Unidades'!$AH:$AH,'[4]BD Unidades'!$A:$A,'BD Centrales 2024'!$A121),"-")</f>
        <v>0</v>
      </c>
      <c r="AH121" s="25">
        <f>SUMIFS('[4]BD Unidades'!$AJ$3:$AJ$1424,'[4]BD Unidades'!$A$3:$A$1424,$A121)</f>
        <v>0</v>
      </c>
      <c r="AI121" s="25">
        <f>SUMIFS('[4]BD Unidades'!$AL$3:$AL$1424,'[4]BD Unidades'!$A$3:$A$1424,$A121)</f>
        <v>8066.8333333333303</v>
      </c>
      <c r="AJ121" s="26">
        <f t="shared" si="5"/>
        <v>1</v>
      </c>
      <c r="AK121" s="27">
        <f>IFERROR(SUMIFS('[4]BD Unidades'!$AO$3:$AO$1424,'[4]BD Unidades'!$A$3:$A$1424,$A121),"-")</f>
        <v>0</v>
      </c>
      <c r="AL121" s="27">
        <f>IFERROR(SUMIFS('[4]BD Unidades'!$AQ$3:$AQ$1424,'[4]BD Unidades'!$A$3:$A$1424,$A121),"-")</f>
        <v>0</v>
      </c>
      <c r="AM121" s="27">
        <f>IFERROR(SUMIFS('[4]BD Unidades'!$AS$3:$AS$1424,'[4]BD Unidades'!$A$3:$A$1424,$A121),"-")</f>
        <v>0</v>
      </c>
      <c r="AN121" s="27">
        <f>IFERROR(SUMIFS('[4]BD Unidades'!$AU$3:$AU$1424,'[4]BD Unidades'!$A$3:$A$1424,$A121),"-")</f>
        <v>0</v>
      </c>
      <c r="AO121" s="27">
        <f>IFERROR(SUMIFS('[4]BD Unidades'!$AW$3:$AW$1424,'[4]BD Unidades'!$A$3:$A$1424,$A121),"-")</f>
        <v>0</v>
      </c>
      <c r="AP121" s="27">
        <f>IFERROR(SUMIFS('[4]BD Unidades'!$AY$3:$AY$1424,'[4]BD Unidades'!$A$3:$A$1424,$A121),"-")</f>
        <v>0</v>
      </c>
      <c r="AQ121" s="25">
        <f>IFERROR(SUMIFS('[4]BD Unidades'!$AZ$3:$AZ$1424,'[4]BD Unidades'!$A$3:$A$1424,$A121),"-")</f>
        <v>0</v>
      </c>
      <c r="AR121" s="25">
        <f>IFERROR(SUMIFS('[4]BD Unidades'!$BA$3:$BA$1424,'[4]BD Unidades'!$A$3:$A$1424,$A121),"-")</f>
        <v>52.949957645503197</v>
      </c>
      <c r="AS121" s="28">
        <f>SUMIFS('[4]BD Unidades'!$BC$3:$BC$1424,'[4]BD Unidades'!$A$3:$A$1424,$A121)</f>
        <v>0</v>
      </c>
      <c r="AT121" s="28">
        <f>SUMIFS('[4]BD Unidades'!$BE$3:$BE$1424,'[4]BD Unidades'!$A$3:$A$1424,$A121)</f>
        <v>0</v>
      </c>
      <c r="AU121" s="29">
        <f t="shared" si="6"/>
        <v>0</v>
      </c>
      <c r="AV121" s="30">
        <f t="shared" si="7"/>
        <v>2.5000000000000001E-3</v>
      </c>
      <c r="AW121" s="25">
        <f>IFERROR(SUMIFS('[4]BD Unidades'!$BI$3:$BI$1424,'[4]BD Unidades'!$A$3:$A$1424,$A121),"-")</f>
        <v>0</v>
      </c>
      <c r="AX121" s="25">
        <f>IFERROR(SUMIFS('[4]BD Unidades'!$BJ$3:$BJ$1424,'[4]BD Unidades'!$A$3:$A$1424,$A121),"-")</f>
        <v>0</v>
      </c>
    </row>
    <row r="122" spans="1:50" ht="14.4" x14ac:dyDescent="0.3">
      <c r="A122" s="7">
        <v>158</v>
      </c>
      <c r="B122" s="7" t="s">
        <v>409</v>
      </c>
      <c r="D122" s="8" t="s">
        <v>410</v>
      </c>
      <c r="E122" s="19" t="s">
        <v>64</v>
      </c>
      <c r="F122" s="19" t="s">
        <v>64</v>
      </c>
      <c r="G122" s="19" t="s">
        <v>188</v>
      </c>
      <c r="H122" s="19">
        <v>1</v>
      </c>
      <c r="I122" s="19">
        <v>2024</v>
      </c>
      <c r="J122" s="19" t="s">
        <v>66</v>
      </c>
      <c r="K122" s="19" t="s">
        <v>105</v>
      </c>
      <c r="L122" s="19" t="s">
        <v>47</v>
      </c>
      <c r="M122" s="19" t="s">
        <v>189</v>
      </c>
      <c r="N122" s="19" t="s">
        <v>190</v>
      </c>
      <c r="O122" s="19" t="s">
        <v>190</v>
      </c>
      <c r="P122" s="19" t="s">
        <v>51</v>
      </c>
      <c r="Q122" s="9" t="s">
        <v>411</v>
      </c>
      <c r="R122" s="20">
        <v>29.2</v>
      </c>
      <c r="S122" s="20">
        <v>0.25</v>
      </c>
      <c r="T122" s="20">
        <v>29.126999999999999</v>
      </c>
      <c r="U122" s="20">
        <v>0.5</v>
      </c>
      <c r="V122" s="21">
        <f>_xlfn.XLOOKUP(D122,'[4]Gen. Real'!$A$2:$A$1168,'[4]Gen. Real'!$C$2:$C$1168,"-",0)</f>
        <v>128.71709999999996</v>
      </c>
      <c r="W122" s="22"/>
      <c r="X122" s="22" t="str">
        <f>_xlfn.XLOOKUP(D122,[4]Vertimiento!$J$2:$J$119,[4]Vertimiento!$K$2:$K$119,"-",0)</f>
        <v>-</v>
      </c>
      <c r="Y122" s="23" t="str">
        <f t="shared" si="4"/>
        <v>-</v>
      </c>
      <c r="Z122" s="19" t="str">
        <f>_xlfn.XLOOKUP(D122,[4]Cmg!$I$4:$I$99,[4]Cmg!$M$4:$M$99,"----",0,1)</f>
        <v>----</v>
      </c>
      <c r="AA122" s="19" t="str">
        <f>_xlfn.XLOOKUP(D122,[4]Cmg!$A$4:$A$101,[4]Cmg!$B$4:$B$101,"----",0,1)</f>
        <v>----</v>
      </c>
      <c r="AB122" s="19" t="str">
        <f>_xlfn.XLOOKUP(D122,[4]Cmg!$E$4:$E$101,[4]Cmg!$F$4:$F$101,"----",0,1)</f>
        <v>----</v>
      </c>
      <c r="AC122" s="19" t="str">
        <f>_xlfn.XLOOKUP(D122,[4]Cmg!$O$4:$O$101,[4]Cmg!$P$4:$P$101,"----",0,1)</f>
        <v>----</v>
      </c>
      <c r="AD122" s="24" t="str">
        <f>_xlfn.XLOOKUP(D122,[4]Cmg!$S$4:$S$101,[4]Cmg!$U$4:$U$101,"----",0,1)</f>
        <v>----</v>
      </c>
      <c r="AG122" s="25">
        <f>IFERROR(SUMIFS('[4]BD Unidades'!$AH:$AH,'[4]BD Unidades'!$A:$A,'BD Centrales 2024'!$A122),"-")</f>
        <v>0</v>
      </c>
      <c r="AH122" s="25">
        <f>SUMIFS('[4]BD Unidades'!$AJ$3:$AJ$1424,'[4]BD Unidades'!$A$3:$A$1424,$A122)</f>
        <v>0</v>
      </c>
      <c r="AI122" s="25">
        <f>SUMIFS('[4]BD Unidades'!$AL$3:$AL$1424,'[4]BD Unidades'!$A$3:$A$1424,$A122)</f>
        <v>8202.25</v>
      </c>
      <c r="AJ122" s="26">
        <f t="shared" si="5"/>
        <v>1</v>
      </c>
      <c r="AK122" s="27">
        <f>IFERROR(SUMIFS('[4]BD Unidades'!$AO$3:$AO$1424,'[4]BD Unidades'!$A$3:$A$1424,$A122),"-")</f>
        <v>0</v>
      </c>
      <c r="AL122" s="27">
        <f>IFERROR(SUMIFS('[4]BD Unidades'!$AQ$3:$AQ$1424,'[4]BD Unidades'!$A$3:$A$1424,$A122),"-")</f>
        <v>0</v>
      </c>
      <c r="AM122" s="27">
        <f>IFERROR(SUMIFS('[4]BD Unidades'!$AS$3:$AS$1424,'[4]BD Unidades'!$A$3:$A$1424,$A122),"-")</f>
        <v>0</v>
      </c>
      <c r="AN122" s="27">
        <f>IFERROR(SUMIFS('[4]BD Unidades'!$AU$3:$AU$1424,'[4]BD Unidades'!$A$3:$A$1424,$A122),"-")</f>
        <v>0</v>
      </c>
      <c r="AO122" s="27">
        <f>IFERROR(SUMIFS('[4]BD Unidades'!$AW$3:$AW$1424,'[4]BD Unidades'!$A$3:$A$1424,$A122),"-")</f>
        <v>0</v>
      </c>
      <c r="AP122" s="27">
        <f>IFERROR(SUMIFS('[4]BD Unidades'!$AY$3:$AY$1424,'[4]BD Unidades'!$A$3:$A$1424,$A122),"-")</f>
        <v>0</v>
      </c>
      <c r="AQ122" s="25">
        <f>IFERROR(SUMIFS('[4]BD Unidades'!$AZ$3:$AZ$1424,'[4]BD Unidades'!$A$3:$A$1424,$A122),"-")</f>
        <v>0</v>
      </c>
      <c r="AR122" s="25">
        <f>IFERROR(SUMIFS('[4]BD Unidades'!$BA$3:$BA$1424,'[4]BD Unidades'!$A$3:$A$1424,$A122),"-")</f>
        <v>29.197211334288401</v>
      </c>
      <c r="AS122" s="28">
        <f>SUMIFS('[4]BD Unidades'!$BC$3:$BC$1424,'[4]BD Unidades'!$A$3:$A$1424,$A122)</f>
        <v>0</v>
      </c>
      <c r="AT122" s="28">
        <f>SUMIFS('[4]BD Unidades'!$BE$3:$BE$1424,'[4]BD Unidades'!$A$3:$A$1424,$A122)</f>
        <v>0</v>
      </c>
      <c r="AU122" s="29">
        <f t="shared" si="6"/>
        <v>0</v>
      </c>
      <c r="AV122" s="30">
        <f t="shared" si="7"/>
        <v>2.5000000000000001E-3</v>
      </c>
      <c r="AW122" s="25">
        <f>IFERROR(SUMIFS('[4]BD Unidades'!$BI$3:$BI$1424,'[4]BD Unidades'!$A$3:$A$1424,$A122),"-")</f>
        <v>0</v>
      </c>
      <c r="AX122" s="25">
        <f>IFERROR(SUMIFS('[4]BD Unidades'!$BJ$3:$BJ$1424,'[4]BD Unidades'!$A$3:$A$1424,$A122),"-")</f>
        <v>0</v>
      </c>
    </row>
    <row r="123" spans="1:50" ht="14.4" x14ac:dyDescent="0.3">
      <c r="A123" s="7">
        <v>159</v>
      </c>
      <c r="B123" s="7" t="s">
        <v>481</v>
      </c>
      <c r="D123" s="8" t="s">
        <v>482</v>
      </c>
      <c r="E123" s="19" t="s">
        <v>64</v>
      </c>
      <c r="F123" s="19" t="s">
        <v>64</v>
      </c>
      <c r="G123" s="19" t="s">
        <v>483</v>
      </c>
      <c r="H123" s="19">
        <v>3</v>
      </c>
      <c r="I123" s="19">
        <v>2024</v>
      </c>
      <c r="J123" s="19" t="s">
        <v>66</v>
      </c>
      <c r="K123" s="19" t="s">
        <v>105</v>
      </c>
      <c r="L123" s="19" t="s">
        <v>47</v>
      </c>
      <c r="M123" s="19" t="s">
        <v>189</v>
      </c>
      <c r="N123" s="19" t="s">
        <v>190</v>
      </c>
      <c r="O123" s="19" t="s">
        <v>236</v>
      </c>
      <c r="P123" s="19" t="s">
        <v>51</v>
      </c>
      <c r="Q123" s="9" t="s">
        <v>223</v>
      </c>
      <c r="R123" s="20">
        <v>32.0351</v>
      </c>
      <c r="S123" s="20">
        <v>0.74199999999999999</v>
      </c>
      <c r="T123" s="20">
        <v>31.7972</v>
      </c>
      <c r="U123" s="20">
        <v>0.2</v>
      </c>
      <c r="V123" s="21">
        <f>_xlfn.XLOOKUP(D123,'[4]Gen. Real'!$A$2:$A$1168,'[4]Gen. Real'!$C$2:$C$1168,"-",0)</f>
        <v>191.1705</v>
      </c>
      <c r="W123" s="22"/>
      <c r="X123" s="22" t="str">
        <f>_xlfn.XLOOKUP(D123,[4]Vertimiento!$J$2:$J$119,[4]Vertimiento!$K$2:$K$119,"-",0)</f>
        <v>-</v>
      </c>
      <c r="Y123" s="23" t="str">
        <f t="shared" si="4"/>
        <v>-</v>
      </c>
      <c r="Z123" s="19" t="str">
        <f>_xlfn.XLOOKUP(D123,[4]Cmg!$I$4:$I$99,[4]Cmg!$M$4:$M$99,"----",0,1)</f>
        <v>----</v>
      </c>
      <c r="AA123" s="19" t="str">
        <f>_xlfn.XLOOKUP(D123,[4]Cmg!$A$4:$A$101,[4]Cmg!$B$4:$B$101,"----",0,1)</f>
        <v>----</v>
      </c>
      <c r="AB123" s="19" t="str">
        <f>_xlfn.XLOOKUP(D123,[4]Cmg!$E$4:$E$101,[4]Cmg!$F$4:$F$101,"----",0,1)</f>
        <v>----</v>
      </c>
      <c r="AC123" s="19" t="str">
        <f>_xlfn.XLOOKUP(D123,[4]Cmg!$O$4:$O$101,[4]Cmg!$P$4:$P$101,"----",0,1)</f>
        <v>----</v>
      </c>
      <c r="AD123" s="24" t="str">
        <f>_xlfn.XLOOKUP(D123,[4]Cmg!$S$4:$S$101,[4]Cmg!$U$4:$U$101,"----",0,1)</f>
        <v>----</v>
      </c>
      <c r="AG123" s="25">
        <f>IFERROR(SUMIFS('[4]BD Unidades'!$AH:$AH,'[4]BD Unidades'!$A:$A,'BD Centrales 2024'!$A123),"-")</f>
        <v>0</v>
      </c>
      <c r="AH123" s="25">
        <f>SUMIFS('[4]BD Unidades'!$AJ$3:$AJ$1424,'[4]BD Unidades'!$A$3:$A$1424,$A123)</f>
        <v>0</v>
      </c>
      <c r="AI123" s="25">
        <f>SUMIFS('[4]BD Unidades'!$AL$3:$AL$1424,'[4]BD Unidades'!$A$3:$A$1424,$A123)</f>
        <v>9490.7592184822315</v>
      </c>
      <c r="AJ123" s="26">
        <f t="shared" si="5"/>
        <v>1</v>
      </c>
      <c r="AK123" s="27">
        <f>IFERROR(SUMIFS('[4]BD Unidades'!$AO$3:$AO$1424,'[4]BD Unidades'!$A$3:$A$1424,$A123),"-")</f>
        <v>0</v>
      </c>
      <c r="AL123" s="27">
        <f>IFERROR(SUMIFS('[4]BD Unidades'!$AQ$3:$AQ$1424,'[4]BD Unidades'!$A$3:$A$1424,$A123),"-")</f>
        <v>0</v>
      </c>
      <c r="AM123" s="27">
        <f>IFERROR(SUMIFS('[4]BD Unidades'!$AS$3:$AS$1424,'[4]BD Unidades'!$A$3:$A$1424,$A123),"-")</f>
        <v>0</v>
      </c>
      <c r="AN123" s="27">
        <f>IFERROR(SUMIFS('[4]BD Unidades'!$AU$3:$AU$1424,'[4]BD Unidades'!$A$3:$A$1424,$A123),"-")</f>
        <v>0</v>
      </c>
      <c r="AO123" s="27">
        <f>IFERROR(SUMIFS('[4]BD Unidades'!$AW$3:$AW$1424,'[4]BD Unidades'!$A$3:$A$1424,$A123),"-")</f>
        <v>0</v>
      </c>
      <c r="AP123" s="27">
        <f>IFERROR(SUMIFS('[4]BD Unidades'!$AY$3:$AY$1424,'[4]BD Unidades'!$A$3:$A$1424,$A123),"-")</f>
        <v>0</v>
      </c>
      <c r="AQ123" s="25">
        <f>IFERROR(SUMIFS('[4]BD Unidades'!$AZ$3:$AZ$1424,'[4]BD Unidades'!$A$3:$A$1424,$A123),"-")</f>
        <v>0</v>
      </c>
      <c r="AR123" s="25">
        <f>IFERROR(SUMIFS('[4]BD Unidades'!$BA$3:$BA$1424,'[4]BD Unidades'!$A$3:$A$1424,$A123),"-")</f>
        <v>38.601285751870599</v>
      </c>
      <c r="AS123" s="28">
        <f>SUMIFS('[4]BD Unidades'!$BC$3:$BC$1424,'[4]BD Unidades'!$A$3:$A$1424,$A123)</f>
        <v>0</v>
      </c>
      <c r="AT123" s="28">
        <f>SUMIFS('[4]BD Unidades'!$BE$3:$BE$1424,'[4]BD Unidades'!$A$3:$A$1424,$A123)</f>
        <v>0</v>
      </c>
      <c r="AU123" s="29">
        <f t="shared" si="6"/>
        <v>0</v>
      </c>
      <c r="AV123" s="30">
        <f t="shared" si="7"/>
        <v>7.4199999999999995E-3</v>
      </c>
      <c r="AW123" s="25">
        <f>IFERROR(SUMIFS('[4]BD Unidades'!$BI$3:$BI$1424,'[4]BD Unidades'!$A$3:$A$1424,$A123),"-")</f>
        <v>0</v>
      </c>
      <c r="AX123" s="25">
        <f>IFERROR(SUMIFS('[4]BD Unidades'!$BJ$3:$BJ$1424,'[4]BD Unidades'!$A$3:$A$1424,$A123),"-")</f>
        <v>0</v>
      </c>
    </row>
    <row r="124" spans="1:50" ht="14.4" x14ac:dyDescent="0.3">
      <c r="A124" s="7">
        <v>160</v>
      </c>
      <c r="B124" s="7" t="s">
        <v>415</v>
      </c>
      <c r="D124" s="8" t="s">
        <v>416</v>
      </c>
      <c r="E124" s="19" t="s">
        <v>417</v>
      </c>
      <c r="F124" s="19" t="s">
        <v>417</v>
      </c>
      <c r="G124" s="19" t="s">
        <v>418</v>
      </c>
      <c r="H124" s="19">
        <v>2</v>
      </c>
      <c r="I124" s="19">
        <v>2024</v>
      </c>
      <c r="J124" s="19" t="s">
        <v>66</v>
      </c>
      <c r="K124" s="19" t="s">
        <v>105</v>
      </c>
      <c r="L124" s="19" t="s">
        <v>47</v>
      </c>
      <c r="M124" s="19" t="s">
        <v>106</v>
      </c>
      <c r="N124" s="19" t="s">
        <v>107</v>
      </c>
      <c r="O124" s="19" t="s">
        <v>304</v>
      </c>
      <c r="P124" s="19" t="s">
        <v>51</v>
      </c>
      <c r="Q124" s="9" t="s">
        <v>420</v>
      </c>
      <c r="R124" s="20">
        <v>163.9051</v>
      </c>
      <c r="S124" s="20">
        <v>0.57999999999999996</v>
      </c>
      <c r="T124" s="20">
        <v>162.9461</v>
      </c>
      <c r="U124" s="20">
        <v>28</v>
      </c>
      <c r="V124" s="21">
        <f>_xlfn.XLOOKUP(D124,'[4]Gen. Real'!$A$2:$A$1168,'[4]Gen. Real'!$C$2:$C$1168,"-",0)</f>
        <v>588.35934999999984</v>
      </c>
      <c r="W124" s="22"/>
      <c r="X124" s="22" t="str">
        <f>_xlfn.XLOOKUP(D124,[4]Vertimiento!$J$2:$J$119,[4]Vertimiento!$K$2:$K$119,"-",0)</f>
        <v>-</v>
      </c>
      <c r="Y124" s="23" t="str">
        <f t="shared" si="4"/>
        <v>-</v>
      </c>
      <c r="Z124" s="19" t="str">
        <f>_xlfn.XLOOKUP(D124,[4]Cmg!$I$4:$I$99,[4]Cmg!$M$4:$M$99,"----",0,1)</f>
        <v>----</v>
      </c>
      <c r="AA124" s="19" t="str">
        <f>_xlfn.XLOOKUP(D124,[4]Cmg!$A$4:$A$101,[4]Cmg!$B$4:$B$101,"----",0,1)</f>
        <v>----</v>
      </c>
      <c r="AB124" s="19" t="str">
        <f>_xlfn.XLOOKUP(D124,[4]Cmg!$E$4:$E$101,[4]Cmg!$F$4:$F$101,"----",0,1)</f>
        <v>----</v>
      </c>
      <c r="AC124" s="19" t="str">
        <f>_xlfn.XLOOKUP(D124,[4]Cmg!$O$4:$O$101,[4]Cmg!$P$4:$P$101,"----",0,1)</f>
        <v>----</v>
      </c>
      <c r="AD124" s="24" t="str">
        <f>_xlfn.XLOOKUP(D124,[4]Cmg!$S$4:$S$101,[4]Cmg!$U$4:$U$101,"----",0,1)</f>
        <v>----</v>
      </c>
      <c r="AG124" s="25">
        <f>IFERROR(SUMIFS('[4]BD Unidades'!$AH:$AH,'[4]BD Unidades'!$A:$A,'BD Centrales 2024'!$A124),"-")</f>
        <v>0</v>
      </c>
      <c r="AH124" s="25">
        <f>SUMIFS('[4]BD Unidades'!$AJ$3:$AJ$1424,'[4]BD Unidades'!$A$3:$A$1424,$A124)</f>
        <v>6012.174605915252</v>
      </c>
      <c r="AI124" s="25">
        <f>SUMIFS('[4]BD Unidades'!$AL$3:$AL$1424,'[4]BD Unidades'!$A$3:$A$1424,$A124)</f>
        <v>2176.762040961506</v>
      </c>
      <c r="AJ124" s="26">
        <f t="shared" si="5"/>
        <v>0.26581742353468052</v>
      </c>
      <c r="AK124" s="27">
        <f>IFERROR(SUMIFS('[4]BD Unidades'!$AO$3:$AO$1424,'[4]BD Unidades'!$A$3:$A$1424,$A124),"-")</f>
        <v>0</v>
      </c>
      <c r="AL124" s="27">
        <f>IFERROR(SUMIFS('[4]BD Unidades'!$AQ$3:$AQ$1424,'[4]BD Unidades'!$A$3:$A$1424,$A124),"-")</f>
        <v>0</v>
      </c>
      <c r="AM124" s="27">
        <f>IFERROR(SUMIFS('[4]BD Unidades'!$AS$3:$AS$1424,'[4]BD Unidades'!$A$3:$A$1424,$A124),"-")</f>
        <v>0</v>
      </c>
      <c r="AN124" s="27">
        <f>IFERROR(SUMIFS('[4]BD Unidades'!$AU$3:$AU$1424,'[4]BD Unidades'!$A$3:$A$1424,$A124),"-")</f>
        <v>0</v>
      </c>
      <c r="AO124" s="27">
        <f>IFERROR(SUMIFS('[4]BD Unidades'!$AW$3:$AW$1424,'[4]BD Unidades'!$A$3:$A$1424,$A124),"-")</f>
        <v>0</v>
      </c>
      <c r="AP124" s="27">
        <f>IFERROR(SUMIFS('[4]BD Unidades'!$AY$3:$AY$1424,'[4]BD Unidades'!$A$3:$A$1424,$A124),"-")</f>
        <v>0</v>
      </c>
      <c r="AQ124" s="25">
        <f>IFERROR(SUMIFS('[4]BD Unidades'!$AZ$3:$AZ$1424,'[4]BD Unidades'!$A$3:$A$1424,$A124),"-")</f>
        <v>0</v>
      </c>
      <c r="AR124" s="25">
        <f>IFERROR(SUMIFS('[4]BD Unidades'!$BA$3:$BA$1424,'[4]BD Unidades'!$A$3:$A$1424,$A124),"-")</f>
        <v>161.89633067014719</v>
      </c>
      <c r="AS124" s="28">
        <f>SUMIFS('[4]BD Unidades'!$BC$3:$BC$1424,'[4]BD Unidades'!$A$3:$A$1424,$A124)</f>
        <v>0</v>
      </c>
      <c r="AT124" s="28">
        <f>SUMIFS('[4]BD Unidades'!$BE$3:$BE$1424,'[4]BD Unidades'!$A$3:$A$1424,$A124)</f>
        <v>0</v>
      </c>
      <c r="AU124" s="29">
        <f t="shared" si="6"/>
        <v>0</v>
      </c>
      <c r="AV124" s="30">
        <f t="shared" si="7"/>
        <v>5.7999999999999996E-3</v>
      </c>
      <c r="AW124" s="25">
        <f>IFERROR(SUMIFS('[4]BD Unidades'!$BI$3:$BI$1424,'[4]BD Unidades'!$A$3:$A$1424,$A124),"-")</f>
        <v>0</v>
      </c>
      <c r="AX124" s="25">
        <f>IFERROR(SUMIFS('[4]BD Unidades'!$BJ$3:$BJ$1424,'[4]BD Unidades'!$A$3:$A$1424,$A124),"-")</f>
        <v>0</v>
      </c>
    </row>
    <row r="125" spans="1:50" ht="14.4" x14ac:dyDescent="0.3">
      <c r="A125" s="7">
        <v>162</v>
      </c>
      <c r="B125" s="7" t="s">
        <v>421</v>
      </c>
      <c r="D125" s="8" t="s">
        <v>422</v>
      </c>
      <c r="E125" s="19" t="s">
        <v>423</v>
      </c>
      <c r="F125" s="19" t="s">
        <v>423</v>
      </c>
      <c r="G125" s="19" t="s">
        <v>424</v>
      </c>
      <c r="H125" s="19">
        <v>2</v>
      </c>
      <c r="I125" s="19">
        <v>2024</v>
      </c>
      <c r="J125" s="19" t="s">
        <v>66</v>
      </c>
      <c r="K125" s="19" t="s">
        <v>105</v>
      </c>
      <c r="L125" s="19" t="s">
        <v>47</v>
      </c>
      <c r="M125" s="19" t="s">
        <v>106</v>
      </c>
      <c r="N125" s="19" t="s">
        <v>107</v>
      </c>
      <c r="O125" s="19" t="s">
        <v>304</v>
      </c>
      <c r="P125" s="19" t="s">
        <v>51</v>
      </c>
      <c r="Q125" s="9" t="s">
        <v>426</v>
      </c>
      <c r="R125" s="20">
        <v>161.77610000000001</v>
      </c>
      <c r="S125" s="20">
        <v>0.62</v>
      </c>
      <c r="T125" s="20">
        <v>160.7698</v>
      </c>
      <c r="U125" s="20">
        <v>18</v>
      </c>
      <c r="V125" s="21">
        <f>_xlfn.XLOOKUP(D125,'[4]Gen. Real'!$A$2:$A$1168,'[4]Gen. Real'!$C$2:$C$1168,"-",0)</f>
        <v>384.67450000000014</v>
      </c>
      <c r="W125" s="22"/>
      <c r="X125" s="22" t="str">
        <f>_xlfn.XLOOKUP(D125,[4]Vertimiento!$J$2:$J$119,[4]Vertimiento!$K$2:$K$119,"-",0)</f>
        <v>-</v>
      </c>
      <c r="Y125" s="23" t="str">
        <f t="shared" si="4"/>
        <v>-</v>
      </c>
      <c r="Z125" s="19" t="str">
        <f>_xlfn.XLOOKUP(D125,[4]Cmg!$I$4:$I$99,[4]Cmg!$M$4:$M$99,"----",0,1)</f>
        <v>----</v>
      </c>
      <c r="AA125" s="19" t="str">
        <f>_xlfn.XLOOKUP(D125,[4]Cmg!$A$4:$A$101,[4]Cmg!$B$4:$B$101,"----",0,1)</f>
        <v>----</v>
      </c>
      <c r="AB125" s="19" t="str">
        <f>_xlfn.XLOOKUP(D125,[4]Cmg!$E$4:$E$101,[4]Cmg!$F$4:$F$101,"----",0,1)</f>
        <v>----</v>
      </c>
      <c r="AC125" s="19" t="str">
        <f>_xlfn.XLOOKUP(D125,[4]Cmg!$O$4:$O$101,[4]Cmg!$P$4:$P$101,"----",0,1)</f>
        <v>----</v>
      </c>
      <c r="AD125" s="24" t="str">
        <f>_xlfn.XLOOKUP(D125,[4]Cmg!$S$4:$S$101,[4]Cmg!$U$4:$U$101,"----",0,1)</f>
        <v>----</v>
      </c>
      <c r="AG125" s="25">
        <f>IFERROR(SUMIFS('[4]BD Unidades'!$AH:$AH,'[4]BD Unidades'!$A:$A,'BD Centrales 2024'!$A125),"-")</f>
        <v>0</v>
      </c>
      <c r="AH125" s="25">
        <f>SUMIFS('[4]BD Unidades'!$AJ$3:$AJ$1424,'[4]BD Unidades'!$A$3:$A$1424,$A125)</f>
        <v>2193.8343076222864</v>
      </c>
      <c r="AI125" s="25">
        <f>SUMIFS('[4]BD Unidades'!$AL$3:$AL$1424,'[4]BD Unidades'!$A$3:$A$1424,$A125)</f>
        <v>1872.8500377991556</v>
      </c>
      <c r="AJ125" s="26">
        <f t="shared" si="5"/>
        <v>0.46053489248747354</v>
      </c>
      <c r="AK125" s="27">
        <f>IFERROR(SUMIFS('[4]BD Unidades'!$AO$3:$AO$1424,'[4]BD Unidades'!$A$3:$A$1424,$A125),"-")</f>
        <v>0</v>
      </c>
      <c r="AL125" s="27">
        <f>IFERROR(SUMIFS('[4]BD Unidades'!$AQ$3:$AQ$1424,'[4]BD Unidades'!$A$3:$A$1424,$A125),"-")</f>
        <v>0</v>
      </c>
      <c r="AM125" s="27">
        <f>IFERROR(SUMIFS('[4]BD Unidades'!$AS$3:$AS$1424,'[4]BD Unidades'!$A$3:$A$1424,$A125),"-")</f>
        <v>0</v>
      </c>
      <c r="AN125" s="27">
        <f>IFERROR(SUMIFS('[4]BD Unidades'!$AU$3:$AU$1424,'[4]BD Unidades'!$A$3:$A$1424,$A125),"-")</f>
        <v>0</v>
      </c>
      <c r="AO125" s="27">
        <f>IFERROR(SUMIFS('[4]BD Unidades'!$AW$3:$AW$1424,'[4]BD Unidades'!$A$3:$A$1424,$A125),"-")</f>
        <v>0</v>
      </c>
      <c r="AP125" s="27">
        <f>IFERROR(SUMIFS('[4]BD Unidades'!$AY$3:$AY$1424,'[4]BD Unidades'!$A$3:$A$1424,$A125),"-")</f>
        <v>0</v>
      </c>
      <c r="AQ125" s="25">
        <f>IFERROR(SUMIFS('[4]BD Unidades'!$AZ$3:$AZ$1424,'[4]BD Unidades'!$A$3:$A$1424,$A125),"-")</f>
        <v>0</v>
      </c>
      <c r="AR125" s="25">
        <f>IFERROR(SUMIFS('[4]BD Unidades'!$BA$3:$BA$1424,'[4]BD Unidades'!$A$3:$A$1424,$A125),"-")</f>
        <v>151.8130366869182</v>
      </c>
      <c r="AS125" s="28">
        <f>SUMIFS('[4]BD Unidades'!$BC$3:$BC$1424,'[4]BD Unidades'!$A$3:$A$1424,$A125)</f>
        <v>0</v>
      </c>
      <c r="AT125" s="28">
        <f>SUMIFS('[4]BD Unidades'!$BE$3:$BE$1424,'[4]BD Unidades'!$A$3:$A$1424,$A125)</f>
        <v>0</v>
      </c>
      <c r="AU125" s="29">
        <f t="shared" si="6"/>
        <v>0</v>
      </c>
      <c r="AV125" s="30">
        <f t="shared" si="7"/>
        <v>6.1999999999999998E-3</v>
      </c>
      <c r="AW125" s="25">
        <f>IFERROR(SUMIFS('[4]BD Unidades'!$BI$3:$BI$1424,'[4]BD Unidades'!$A$3:$A$1424,$A125),"-")</f>
        <v>0</v>
      </c>
      <c r="AX125" s="25">
        <f>IFERROR(SUMIFS('[4]BD Unidades'!$BJ$3:$BJ$1424,'[4]BD Unidades'!$A$3:$A$1424,$A125),"-")</f>
        <v>0</v>
      </c>
    </row>
    <row r="126" spans="1:50" ht="14.4" x14ac:dyDescent="0.3">
      <c r="A126" s="7">
        <v>163</v>
      </c>
      <c r="B126" s="7" t="s">
        <v>448</v>
      </c>
      <c r="D126" s="8" t="s">
        <v>449</v>
      </c>
      <c r="E126" s="19" t="s">
        <v>450</v>
      </c>
      <c r="F126" s="19" t="s">
        <v>450</v>
      </c>
      <c r="G126" s="19" t="s">
        <v>451</v>
      </c>
      <c r="H126" s="19">
        <v>2</v>
      </c>
      <c r="I126" s="19">
        <v>2024</v>
      </c>
      <c r="J126" s="19" t="s">
        <v>66</v>
      </c>
      <c r="K126" s="19" t="s">
        <v>177</v>
      </c>
      <c r="L126" s="19" t="s">
        <v>47</v>
      </c>
      <c r="M126" s="19" t="s">
        <v>90</v>
      </c>
      <c r="N126" s="19" t="s">
        <v>91</v>
      </c>
      <c r="O126" s="19" t="s">
        <v>92</v>
      </c>
      <c r="P126" s="19" t="s">
        <v>51</v>
      </c>
      <c r="Q126" s="9" t="s">
        <v>452</v>
      </c>
      <c r="R126" s="20">
        <v>19</v>
      </c>
      <c r="S126" s="20">
        <v>0.25</v>
      </c>
      <c r="T126" s="20">
        <v>18.952500000000001</v>
      </c>
      <c r="U126" s="20">
        <v>3.6219999999999999</v>
      </c>
      <c r="V126" s="21">
        <f>_xlfn.XLOOKUP(D126,'[4]Gen. Real'!$A$2:$A$1168,'[4]Gen. Real'!$C$2:$C$1168,"-",0)</f>
        <v>110.18039999999995</v>
      </c>
      <c r="W126" s="22"/>
      <c r="X126" s="22" t="str">
        <f>_xlfn.XLOOKUP(D126,[4]Vertimiento!$J$2:$J$119,[4]Vertimiento!$K$2:$K$119,"-",0)</f>
        <v>-</v>
      </c>
      <c r="Y126" s="23" t="str">
        <f t="shared" si="4"/>
        <v>-</v>
      </c>
      <c r="Z126" s="19" t="str">
        <f>_xlfn.XLOOKUP(D126,[4]Cmg!$I$4:$I$99,[4]Cmg!$M$4:$M$99,"----",0,1)</f>
        <v>----</v>
      </c>
      <c r="AA126" s="19" t="str">
        <f>_xlfn.XLOOKUP(D126,[4]Cmg!$A$4:$A$101,[4]Cmg!$B$4:$B$101,"----",0,1)</f>
        <v>----</v>
      </c>
      <c r="AB126" s="19" t="str">
        <f>_xlfn.XLOOKUP(D126,[4]Cmg!$E$4:$E$101,[4]Cmg!$F$4:$F$101,"----",0,1)</f>
        <v>----</v>
      </c>
      <c r="AC126" s="19" t="str">
        <f>_xlfn.XLOOKUP(D126,[4]Cmg!$O$4:$O$101,[4]Cmg!$P$4:$P$101,"----",0,1)</f>
        <v>----</v>
      </c>
      <c r="AD126" s="24" t="str">
        <f>_xlfn.XLOOKUP(D126,[4]Cmg!$S$4:$S$101,[4]Cmg!$U$4:$U$101,"----",0,1)</f>
        <v>----</v>
      </c>
      <c r="AG126" s="25">
        <f>IFERROR(SUMIFS('[4]BD Unidades'!$AH:$AH,'[4]BD Unidades'!$A:$A,'BD Centrales 2024'!$A126),"-")</f>
        <v>0</v>
      </c>
      <c r="AH126" s="25">
        <f>SUMIFS('[4]BD Unidades'!$AJ$3:$AJ$1424,'[4]BD Unidades'!$A$3:$A$1424,$A126)</f>
        <v>8184.35</v>
      </c>
      <c r="AI126" s="25">
        <f>SUMIFS('[4]BD Unidades'!$AL$3:$AL$1424,'[4]BD Unidades'!$A$3:$A$1424,$A126)</f>
        <v>98.191666666666649</v>
      </c>
      <c r="AJ126" s="26">
        <f t="shared" si="5"/>
        <v>1.185525779626825E-2</v>
      </c>
      <c r="AK126" s="27">
        <f>IFERROR(SUMIFS('[4]BD Unidades'!$AO$3:$AO$1424,'[4]BD Unidades'!$A$3:$A$1424,$A126),"-")</f>
        <v>0</v>
      </c>
      <c r="AL126" s="27">
        <f>IFERROR(SUMIFS('[4]BD Unidades'!$AQ$3:$AQ$1424,'[4]BD Unidades'!$A$3:$A$1424,$A126),"-")</f>
        <v>0</v>
      </c>
      <c r="AM126" s="27">
        <f>IFERROR(SUMIFS('[4]BD Unidades'!$AS$3:$AS$1424,'[4]BD Unidades'!$A$3:$A$1424,$A126),"-")</f>
        <v>0</v>
      </c>
      <c r="AN126" s="27">
        <f>IFERROR(SUMIFS('[4]BD Unidades'!$AU$3:$AU$1424,'[4]BD Unidades'!$A$3:$A$1424,$A126),"-")</f>
        <v>0</v>
      </c>
      <c r="AO126" s="27">
        <f>IFERROR(SUMIFS('[4]BD Unidades'!$AW$3:$AW$1424,'[4]BD Unidades'!$A$3:$A$1424,$A126),"-")</f>
        <v>0</v>
      </c>
      <c r="AP126" s="27">
        <f>IFERROR(SUMIFS('[4]BD Unidades'!$AY$3:$AY$1424,'[4]BD Unidades'!$A$3:$A$1424,$A126),"-")</f>
        <v>0</v>
      </c>
      <c r="AQ126" s="25">
        <f>IFERROR(SUMIFS('[4]BD Unidades'!$AZ$3:$AZ$1424,'[4]BD Unidades'!$A$3:$A$1424,$A126),"-")</f>
        <v>0</v>
      </c>
      <c r="AR126" s="25">
        <f>IFERROR(SUMIFS('[4]BD Unidades'!$BA$3:$BA$1424,'[4]BD Unidades'!$A$3:$A$1424,$A126),"-")</f>
        <v>18.999056667571359</v>
      </c>
      <c r="AS126" s="28">
        <f>SUMIFS('[4]BD Unidades'!$BC$3:$BC$1424,'[4]BD Unidades'!$A$3:$A$1424,$A126)</f>
        <v>0</v>
      </c>
      <c r="AT126" s="28">
        <f>SUMIFS('[4]BD Unidades'!$BE$3:$BE$1424,'[4]BD Unidades'!$A$3:$A$1424,$A126)</f>
        <v>0</v>
      </c>
      <c r="AU126" s="29">
        <f t="shared" si="6"/>
        <v>0</v>
      </c>
      <c r="AV126" s="30">
        <f t="shared" si="7"/>
        <v>2.5000000000000001E-3</v>
      </c>
      <c r="AW126" s="25">
        <f>IFERROR(SUMIFS('[4]BD Unidades'!$BI$3:$BI$1424,'[4]BD Unidades'!$A$3:$A$1424,$A126),"-")</f>
        <v>0</v>
      </c>
      <c r="AX126" s="25">
        <f>IFERROR(SUMIFS('[4]BD Unidades'!$BJ$3:$BJ$1424,'[4]BD Unidades'!$A$3:$A$1424,$A126),"-")</f>
        <v>0</v>
      </c>
    </row>
    <row r="127" spans="1:50" ht="14.4" x14ac:dyDescent="0.3">
      <c r="A127" s="7">
        <v>164</v>
      </c>
      <c r="B127" s="7" t="s">
        <v>501</v>
      </c>
      <c r="D127" s="8" t="s">
        <v>502</v>
      </c>
      <c r="E127" s="19" t="s">
        <v>444</v>
      </c>
      <c r="F127" s="19" t="s">
        <v>503</v>
      </c>
      <c r="G127" s="19" t="s">
        <v>504</v>
      </c>
      <c r="H127" s="19">
        <v>2</v>
      </c>
      <c r="I127" s="19">
        <v>2024</v>
      </c>
      <c r="J127" s="19" t="s">
        <v>66</v>
      </c>
      <c r="K127" s="19" t="s">
        <v>105</v>
      </c>
      <c r="L127" s="19" t="s">
        <v>47</v>
      </c>
      <c r="M127" s="19" t="s">
        <v>68</v>
      </c>
      <c r="N127" s="19" t="s">
        <v>68</v>
      </c>
      <c r="O127" s="19" t="s">
        <v>69</v>
      </c>
      <c r="P127" s="19" t="s">
        <v>51</v>
      </c>
      <c r="Q127" s="9" t="s">
        <v>505</v>
      </c>
      <c r="R127" s="20">
        <v>55</v>
      </c>
      <c r="S127" s="20">
        <v>0.17</v>
      </c>
      <c r="T127" s="20">
        <v>54.906500000000001</v>
      </c>
      <c r="U127" s="20">
        <v>8</v>
      </c>
      <c r="V127" s="21">
        <f>_xlfn.XLOOKUP(D127,'[4]Gen. Real'!$A$2:$A$1168,'[4]Gen. Real'!$C$2:$C$1168,"-",0)</f>
        <v>142.85669000000001</v>
      </c>
      <c r="W127" s="22"/>
      <c r="X127" s="22" t="str">
        <f>_xlfn.XLOOKUP(D127,[4]Vertimiento!$J$2:$J$119,[4]Vertimiento!$K$2:$K$119,"-",0)</f>
        <v>-</v>
      </c>
      <c r="Y127" s="23" t="str">
        <f t="shared" si="4"/>
        <v>-</v>
      </c>
      <c r="Z127" s="19" t="str">
        <f>_xlfn.XLOOKUP(D127,[4]Cmg!$I$4:$I$99,[4]Cmg!$M$4:$M$99,"----",0,1)</f>
        <v>----</v>
      </c>
      <c r="AA127" s="19" t="str">
        <f>_xlfn.XLOOKUP(D127,[4]Cmg!$A$4:$A$101,[4]Cmg!$B$4:$B$101,"----",0,1)</f>
        <v>----</v>
      </c>
      <c r="AB127" s="19" t="str">
        <f>_xlfn.XLOOKUP(D127,[4]Cmg!$E$4:$E$101,[4]Cmg!$F$4:$F$101,"----",0,1)</f>
        <v>----</v>
      </c>
      <c r="AC127" s="19" t="str">
        <f>_xlfn.XLOOKUP(D127,[4]Cmg!$O$4:$O$101,[4]Cmg!$P$4:$P$101,"----",0,1)</f>
        <v>----</v>
      </c>
      <c r="AD127" s="24" t="str">
        <f>_xlfn.XLOOKUP(D127,[4]Cmg!$S$4:$S$101,[4]Cmg!$U$4:$U$101,"----",0,1)</f>
        <v>----</v>
      </c>
      <c r="AG127" s="25">
        <f>IFERROR(SUMIFS('[4]BD Unidades'!$AH:$AH,'[4]BD Unidades'!$A:$A,'BD Centrales 2024'!$A127),"-")</f>
        <v>0</v>
      </c>
      <c r="AH127" s="25">
        <f>SUMIFS('[4]BD Unidades'!$AJ$3:$AJ$1424,'[4]BD Unidades'!$A$3:$A$1424,$A127)</f>
        <v>8320.8166666666657</v>
      </c>
      <c r="AI127" s="25">
        <f>SUMIFS('[4]BD Unidades'!$AL$3:$AL$1424,'[4]BD Unidades'!$A$3:$A$1424,$A127)</f>
        <v>78.200000000000017</v>
      </c>
      <c r="AJ127" s="26">
        <f t="shared" si="5"/>
        <v>9.3106137424817607E-3</v>
      </c>
      <c r="AK127" s="27">
        <f>IFERROR(SUMIFS('[4]BD Unidades'!$AO$3:$AO$1424,'[4]BD Unidades'!$A$3:$A$1424,$A127),"-")</f>
        <v>0</v>
      </c>
      <c r="AL127" s="27">
        <f>IFERROR(SUMIFS('[4]BD Unidades'!$AQ$3:$AQ$1424,'[4]BD Unidades'!$A$3:$A$1424,$A127),"-")</f>
        <v>0</v>
      </c>
      <c r="AM127" s="27">
        <f>IFERROR(SUMIFS('[4]BD Unidades'!$AS$3:$AS$1424,'[4]BD Unidades'!$A$3:$A$1424,$A127),"-")</f>
        <v>0</v>
      </c>
      <c r="AN127" s="27">
        <f>IFERROR(SUMIFS('[4]BD Unidades'!$AU$3:$AU$1424,'[4]BD Unidades'!$A$3:$A$1424,$A127),"-")</f>
        <v>0</v>
      </c>
      <c r="AO127" s="27">
        <f>IFERROR(SUMIFS('[4]BD Unidades'!$AW$3:$AW$1424,'[4]BD Unidades'!$A$3:$A$1424,$A127),"-")</f>
        <v>0</v>
      </c>
      <c r="AP127" s="27">
        <f>IFERROR(SUMIFS('[4]BD Unidades'!$AY$3:$AY$1424,'[4]BD Unidades'!$A$3:$A$1424,$A127),"-")</f>
        <v>0</v>
      </c>
      <c r="AQ127" s="25">
        <f>IFERROR(SUMIFS('[4]BD Unidades'!$AZ$3:$AZ$1424,'[4]BD Unidades'!$A$3:$A$1424,$A127),"-")</f>
        <v>0</v>
      </c>
      <c r="AR127" s="25">
        <f>IFERROR(SUMIFS('[4]BD Unidades'!$BA$3:$BA$1424,'[4]BD Unidades'!$A$3:$A$1424,$A127),"-")</f>
        <v>54.953059981227895</v>
      </c>
      <c r="AS127" s="28">
        <f>SUMIFS('[4]BD Unidades'!$BC$3:$BC$1424,'[4]BD Unidades'!$A$3:$A$1424,$A127)</f>
        <v>0</v>
      </c>
      <c r="AT127" s="28">
        <f>SUMIFS('[4]BD Unidades'!$BE$3:$BE$1424,'[4]BD Unidades'!$A$3:$A$1424,$A127)</f>
        <v>0</v>
      </c>
      <c r="AU127" s="29">
        <f t="shared" si="6"/>
        <v>0</v>
      </c>
      <c r="AV127" s="30">
        <f t="shared" si="7"/>
        <v>1.7000000000000001E-3</v>
      </c>
      <c r="AW127" s="25">
        <f>IFERROR(SUMIFS('[4]BD Unidades'!$BI$3:$BI$1424,'[4]BD Unidades'!$A$3:$A$1424,$A127),"-")</f>
        <v>0</v>
      </c>
      <c r="AX127" s="25">
        <f>IFERROR(SUMIFS('[4]BD Unidades'!$BJ$3:$BJ$1424,'[4]BD Unidades'!$A$3:$A$1424,$A127),"-")</f>
        <v>0</v>
      </c>
    </row>
    <row r="128" spans="1:50" ht="14.4" x14ac:dyDescent="0.3">
      <c r="A128" s="7">
        <v>165</v>
      </c>
      <c r="B128" s="7" t="s">
        <v>598</v>
      </c>
      <c r="D128" s="8" t="s">
        <v>599</v>
      </c>
      <c r="E128" s="19" t="s">
        <v>444</v>
      </c>
      <c r="F128" s="19" t="s">
        <v>503</v>
      </c>
      <c r="G128" s="19" t="s">
        <v>457</v>
      </c>
      <c r="H128" s="19">
        <v>2</v>
      </c>
      <c r="I128" s="19">
        <v>2024</v>
      </c>
      <c r="J128" s="19" t="s">
        <v>66</v>
      </c>
      <c r="K128" s="19" t="s">
        <v>105</v>
      </c>
      <c r="L128" s="19" t="s">
        <v>47</v>
      </c>
      <c r="M128" s="19" t="s">
        <v>68</v>
      </c>
      <c r="N128" s="19" t="s">
        <v>68</v>
      </c>
      <c r="O128" s="19" t="s">
        <v>69</v>
      </c>
      <c r="P128" s="19" t="s">
        <v>51</v>
      </c>
      <c r="Q128" s="9" t="s">
        <v>505</v>
      </c>
      <c r="R128" s="20">
        <v>85</v>
      </c>
      <c r="S128" s="20">
        <v>0.15</v>
      </c>
      <c r="T128" s="20">
        <v>84.872500000000002</v>
      </c>
      <c r="U128" s="20">
        <v>18</v>
      </c>
      <c r="V128" s="21">
        <f>_xlfn.XLOOKUP(D128,'[4]Gen. Real'!$A$2:$A$1168,'[4]Gen. Real'!$C$2:$C$1168,"-",0)</f>
        <v>201.85063999999988</v>
      </c>
      <c r="W128" s="22"/>
      <c r="X128" s="22" t="str">
        <f>_xlfn.XLOOKUP(D128,[4]Vertimiento!$J$2:$J$119,[4]Vertimiento!$K$2:$K$119,"-",0)</f>
        <v>-</v>
      </c>
      <c r="Y128" s="23" t="str">
        <f t="shared" si="4"/>
        <v>-</v>
      </c>
      <c r="Z128" s="19" t="str">
        <f>_xlfn.XLOOKUP(D128,[4]Cmg!$I$4:$I$99,[4]Cmg!$M$4:$M$99,"----",0,1)</f>
        <v>----</v>
      </c>
      <c r="AA128" s="19" t="str">
        <f>_xlfn.XLOOKUP(D128,[4]Cmg!$A$4:$A$101,[4]Cmg!$B$4:$B$101,"----",0,1)</f>
        <v>----</v>
      </c>
      <c r="AB128" s="19" t="str">
        <f>_xlfn.XLOOKUP(D128,[4]Cmg!$E$4:$E$101,[4]Cmg!$F$4:$F$101,"----",0,1)</f>
        <v>----</v>
      </c>
      <c r="AC128" s="19" t="str">
        <f>_xlfn.XLOOKUP(D128,[4]Cmg!$O$4:$O$101,[4]Cmg!$P$4:$P$101,"----",0,1)</f>
        <v>----</v>
      </c>
      <c r="AD128" s="24" t="str">
        <f>_xlfn.XLOOKUP(D128,[4]Cmg!$S$4:$S$101,[4]Cmg!$U$4:$U$101,"----",0,1)</f>
        <v>----</v>
      </c>
      <c r="AG128" s="25">
        <f>IFERROR(SUMIFS('[4]BD Unidades'!$AH:$AH,'[4]BD Unidades'!$A:$A,'BD Centrales 2024'!$A128),"-")</f>
        <v>0</v>
      </c>
      <c r="AH128" s="25">
        <f>SUMIFS('[4]BD Unidades'!$AJ$3:$AJ$1424,'[4]BD Unidades'!$A$3:$A$1424,$A128)</f>
        <v>8107.4083333333347</v>
      </c>
      <c r="AI128" s="25">
        <f>SUMIFS('[4]BD Unidades'!$AL$3:$AL$1424,'[4]BD Unidades'!$A$3:$A$1424,$A128)</f>
        <v>200.93333333333351</v>
      </c>
      <c r="AJ128" s="26">
        <f t="shared" si="5"/>
        <v>2.4184529403681654E-2</v>
      </c>
      <c r="AK128" s="27">
        <f>IFERROR(SUMIFS('[4]BD Unidades'!$AO$3:$AO$1424,'[4]BD Unidades'!$A$3:$A$1424,$A128),"-")</f>
        <v>0</v>
      </c>
      <c r="AL128" s="27">
        <f>IFERROR(SUMIFS('[4]BD Unidades'!$AQ$3:$AQ$1424,'[4]BD Unidades'!$A$3:$A$1424,$A128),"-")</f>
        <v>0</v>
      </c>
      <c r="AM128" s="27">
        <f>IFERROR(SUMIFS('[4]BD Unidades'!$AS$3:$AS$1424,'[4]BD Unidades'!$A$3:$A$1424,$A128),"-")</f>
        <v>0</v>
      </c>
      <c r="AN128" s="27">
        <f>IFERROR(SUMIFS('[4]BD Unidades'!$AU$3:$AU$1424,'[4]BD Unidades'!$A$3:$A$1424,$A128),"-")</f>
        <v>0</v>
      </c>
      <c r="AO128" s="27">
        <f>IFERROR(SUMIFS('[4]BD Unidades'!$AW$3:$AW$1424,'[4]BD Unidades'!$A$3:$A$1424,$A128),"-")</f>
        <v>0</v>
      </c>
      <c r="AP128" s="27">
        <f>IFERROR(SUMIFS('[4]BD Unidades'!$AY$3:$AY$1424,'[4]BD Unidades'!$A$3:$A$1424,$A128),"-")</f>
        <v>0</v>
      </c>
      <c r="AQ128" s="25">
        <f>IFERROR(SUMIFS('[4]BD Unidades'!$AZ$3:$AZ$1424,'[4]BD Unidades'!$A$3:$A$1424,$A128),"-")</f>
        <v>0</v>
      </c>
      <c r="AR128" s="25">
        <f>IFERROR(SUMIFS('[4]BD Unidades'!$BA$3:$BA$1424,'[4]BD Unidades'!$A$3:$A$1424,$A128),"-")</f>
        <v>84.977884286216607</v>
      </c>
      <c r="AS128" s="28">
        <f>SUMIFS('[4]BD Unidades'!$BC$3:$BC$1424,'[4]BD Unidades'!$A$3:$A$1424,$A128)</f>
        <v>0</v>
      </c>
      <c r="AT128" s="28">
        <f>SUMIFS('[4]BD Unidades'!$BE$3:$BE$1424,'[4]BD Unidades'!$A$3:$A$1424,$A128)</f>
        <v>0</v>
      </c>
      <c r="AU128" s="29">
        <f t="shared" si="6"/>
        <v>0</v>
      </c>
      <c r="AV128" s="30">
        <f t="shared" si="7"/>
        <v>1.5E-3</v>
      </c>
      <c r="AW128" s="25">
        <f>IFERROR(SUMIFS('[4]BD Unidades'!$BI$3:$BI$1424,'[4]BD Unidades'!$A$3:$A$1424,$A128),"-")</f>
        <v>0</v>
      </c>
      <c r="AX128" s="25">
        <f>IFERROR(SUMIFS('[4]BD Unidades'!$BJ$3:$BJ$1424,'[4]BD Unidades'!$A$3:$A$1424,$A128),"-")</f>
        <v>0</v>
      </c>
    </row>
    <row r="129" spans="1:50" ht="14.4" x14ac:dyDescent="0.3">
      <c r="A129" s="7">
        <v>173</v>
      </c>
      <c r="B129" s="7" t="s">
        <v>233</v>
      </c>
      <c r="D129" s="8" t="s">
        <v>234</v>
      </c>
      <c r="E129" s="19" t="s">
        <v>64</v>
      </c>
      <c r="F129" s="19" t="s">
        <v>64</v>
      </c>
      <c r="G129" s="19" t="s">
        <v>235</v>
      </c>
      <c r="H129" s="19">
        <v>4</v>
      </c>
      <c r="I129" s="19">
        <v>2024</v>
      </c>
      <c r="J129" s="19" t="s">
        <v>66</v>
      </c>
      <c r="K129" s="19" t="s">
        <v>105</v>
      </c>
      <c r="L129" s="19" t="s">
        <v>47</v>
      </c>
      <c r="M129" s="19" t="s">
        <v>189</v>
      </c>
      <c r="N129" s="19" t="s">
        <v>190</v>
      </c>
      <c r="O129" s="19" t="s">
        <v>236</v>
      </c>
      <c r="P129" s="19" t="s">
        <v>51</v>
      </c>
      <c r="Q129" s="9" t="s">
        <v>237</v>
      </c>
      <c r="R129" s="20">
        <v>25.7</v>
      </c>
      <c r="S129" s="20">
        <v>0.25</v>
      </c>
      <c r="T129" s="20">
        <v>25.635750000000002</v>
      </c>
      <c r="U129" s="20">
        <v>2.5</v>
      </c>
      <c r="V129" s="21">
        <f>_xlfn.XLOOKUP(D129,'[4]Gen. Real'!$A$2:$A$1168,'[4]Gen. Real'!$C$2:$C$1168,"-",0)</f>
        <v>71.601500000000001</v>
      </c>
      <c r="W129" s="22"/>
      <c r="X129" s="22" t="str">
        <f>_xlfn.XLOOKUP(D129,[4]Vertimiento!$J$2:$J$119,[4]Vertimiento!$K$2:$K$119,"-",0)</f>
        <v>-</v>
      </c>
      <c r="Y129" s="23" t="str">
        <f t="shared" si="4"/>
        <v>-</v>
      </c>
      <c r="Z129" s="19" t="str">
        <f>_xlfn.XLOOKUP(D129,[4]Cmg!$I$4:$I$99,[4]Cmg!$M$4:$M$99,"----",0,1)</f>
        <v>----</v>
      </c>
      <c r="AA129" s="19" t="str">
        <f>_xlfn.XLOOKUP(D129,[4]Cmg!$A$4:$A$101,[4]Cmg!$B$4:$B$101,"----",0,1)</f>
        <v>----</v>
      </c>
      <c r="AB129" s="19" t="str">
        <f>_xlfn.XLOOKUP(D129,[4]Cmg!$E$4:$E$101,[4]Cmg!$F$4:$F$101,"----",0,1)</f>
        <v>----</v>
      </c>
      <c r="AC129" s="19" t="str">
        <f>_xlfn.XLOOKUP(D129,[4]Cmg!$O$4:$O$101,[4]Cmg!$P$4:$P$101,"----",0,1)</f>
        <v>----</v>
      </c>
      <c r="AD129" s="24" t="str">
        <f>_xlfn.XLOOKUP(D129,[4]Cmg!$S$4:$S$101,[4]Cmg!$U$4:$U$101,"----",0,1)</f>
        <v>----</v>
      </c>
      <c r="AG129" s="25">
        <f>IFERROR(SUMIFS('[4]BD Unidades'!$AH:$AH,'[4]BD Unidades'!$A:$A,'BD Centrales 2024'!$A129),"-")</f>
        <v>0</v>
      </c>
      <c r="AH129" s="25">
        <f>SUMIFS('[4]BD Unidades'!$AJ$3:$AJ$1424,'[4]BD Unidades'!$A$3:$A$1424,$A129)</f>
        <v>41.7</v>
      </c>
      <c r="AI129" s="25">
        <f>SUMIFS('[4]BD Unidades'!$AL$3:$AL$1424,'[4]BD Unidades'!$A$3:$A$1424,$A129)</f>
        <v>5541.7125000000005</v>
      </c>
      <c r="AJ129" s="26">
        <f t="shared" si="5"/>
        <v>0.99253144918094449</v>
      </c>
      <c r="AK129" s="27">
        <f>IFERROR(SUMIFS('[4]BD Unidades'!$AO$3:$AO$1424,'[4]BD Unidades'!$A$3:$A$1424,$A129),"-")</f>
        <v>0</v>
      </c>
      <c r="AL129" s="27">
        <f>IFERROR(SUMIFS('[4]BD Unidades'!$AQ$3:$AQ$1424,'[4]BD Unidades'!$A$3:$A$1424,$A129),"-")</f>
        <v>0</v>
      </c>
      <c r="AM129" s="27">
        <f>IFERROR(SUMIFS('[4]BD Unidades'!$AS$3:$AS$1424,'[4]BD Unidades'!$A$3:$A$1424,$A129),"-")</f>
        <v>0</v>
      </c>
      <c r="AN129" s="27">
        <f>IFERROR(SUMIFS('[4]BD Unidades'!$AU$3:$AU$1424,'[4]BD Unidades'!$A$3:$A$1424,$A129),"-")</f>
        <v>0</v>
      </c>
      <c r="AO129" s="27">
        <f>IFERROR(SUMIFS('[4]BD Unidades'!$AW$3:$AW$1424,'[4]BD Unidades'!$A$3:$A$1424,$A129),"-")</f>
        <v>0</v>
      </c>
      <c r="AP129" s="27">
        <f>IFERROR(SUMIFS('[4]BD Unidades'!$AY$3:$AY$1424,'[4]BD Unidades'!$A$3:$A$1424,$A129),"-")</f>
        <v>0</v>
      </c>
      <c r="AQ129" s="25">
        <f>IFERROR(SUMIFS('[4]BD Unidades'!$AZ$3:$AZ$1424,'[4]BD Unidades'!$A$3:$A$1424,$A129),"-")</f>
        <v>0</v>
      </c>
      <c r="AR129" s="25">
        <f>IFERROR(SUMIFS('[4]BD Unidades'!$BA$3:$BA$1424,'[4]BD Unidades'!$A$3:$A$1424,$A129),"-")</f>
        <v>24.015367712048963</v>
      </c>
      <c r="AS129" s="28">
        <f>SUMIFS('[4]BD Unidades'!$BC$3:$BC$1424,'[4]BD Unidades'!$A$3:$A$1424,$A129)</f>
        <v>0</v>
      </c>
      <c r="AT129" s="28">
        <f>SUMIFS('[4]BD Unidades'!$BE$3:$BE$1424,'[4]BD Unidades'!$A$3:$A$1424,$A129)</f>
        <v>0</v>
      </c>
      <c r="AU129" s="29">
        <f t="shared" si="6"/>
        <v>0</v>
      </c>
      <c r="AV129" s="30">
        <f t="shared" si="7"/>
        <v>2.5000000000000001E-3</v>
      </c>
      <c r="AW129" s="25">
        <f>IFERROR(SUMIFS('[4]BD Unidades'!$BI$3:$BI$1424,'[4]BD Unidades'!$A$3:$A$1424,$A129),"-")</f>
        <v>0</v>
      </c>
      <c r="AX129" s="25">
        <f>IFERROR(SUMIFS('[4]BD Unidades'!$BJ$3:$BJ$1424,'[4]BD Unidades'!$A$3:$A$1424,$A129),"-")</f>
        <v>0</v>
      </c>
    </row>
    <row r="130" spans="1:50" ht="14.4" x14ac:dyDescent="0.3">
      <c r="A130" s="7">
        <v>174</v>
      </c>
      <c r="B130" s="7" t="s">
        <v>312</v>
      </c>
      <c r="D130" s="8" t="s">
        <v>313</v>
      </c>
      <c r="E130" s="19" t="s">
        <v>314</v>
      </c>
      <c r="F130" s="19" t="s">
        <v>314</v>
      </c>
      <c r="G130" s="19" t="s">
        <v>315</v>
      </c>
      <c r="H130" s="19">
        <v>1</v>
      </c>
      <c r="I130" s="19">
        <v>2024</v>
      </c>
      <c r="J130" s="19" t="s">
        <v>66</v>
      </c>
      <c r="K130" s="19" t="s">
        <v>177</v>
      </c>
      <c r="L130" s="19" t="s">
        <v>47</v>
      </c>
      <c r="M130" s="19" t="s">
        <v>106</v>
      </c>
      <c r="N130" s="19" t="s">
        <v>243</v>
      </c>
      <c r="O130" s="19" t="s">
        <v>244</v>
      </c>
      <c r="P130" s="19" t="s">
        <v>51</v>
      </c>
      <c r="Q130" s="9" t="s">
        <v>316</v>
      </c>
      <c r="R130" s="20">
        <v>12</v>
      </c>
      <c r="S130" s="20">
        <v>0.23</v>
      </c>
      <c r="T130" s="20">
        <v>11.9724</v>
      </c>
      <c r="U130" s="20">
        <v>4.8</v>
      </c>
      <c r="V130" s="21">
        <f>_xlfn.XLOOKUP(D130,'[4]Gen. Real'!$A$2:$A$1168,'[4]Gen. Real'!$C$2:$C$1168,"-",0)</f>
        <v>8.0000000000000002E-3</v>
      </c>
      <c r="W130" s="22"/>
      <c r="X130" s="22" t="str">
        <f>_xlfn.XLOOKUP(D130,[4]Vertimiento!$J$2:$J$119,[4]Vertimiento!$K$2:$K$119,"-",0)</f>
        <v>-</v>
      </c>
      <c r="Y130" s="23" t="str">
        <f t="shared" si="4"/>
        <v>-</v>
      </c>
      <c r="Z130" s="19" t="str">
        <f>_xlfn.XLOOKUP(D130,[4]Cmg!$I$4:$I$99,[4]Cmg!$M$4:$M$99,"----",0,1)</f>
        <v>----</v>
      </c>
      <c r="AA130" s="19" t="str">
        <f>_xlfn.XLOOKUP(D130,[4]Cmg!$A$4:$A$101,[4]Cmg!$B$4:$B$101,"----",0,1)</f>
        <v>----</v>
      </c>
      <c r="AB130" s="19" t="str">
        <f>_xlfn.XLOOKUP(D130,[4]Cmg!$E$4:$E$101,[4]Cmg!$F$4:$F$101,"----",0,1)</f>
        <v>----</v>
      </c>
      <c r="AC130" s="19" t="str">
        <f>_xlfn.XLOOKUP(D130,[4]Cmg!$O$4:$O$101,[4]Cmg!$P$4:$P$101,"----",0,1)</f>
        <v>----</v>
      </c>
      <c r="AD130" s="24" t="str">
        <f>_xlfn.XLOOKUP(D130,[4]Cmg!$S$4:$S$101,[4]Cmg!$U$4:$U$101,"----",0,1)</f>
        <v>----</v>
      </c>
      <c r="AG130" s="25">
        <f>IFERROR(SUMIFS('[4]BD Unidades'!$AH:$AH,'[4]BD Unidades'!$A:$A,'BD Centrales 2024'!$A130),"-")</f>
        <v>0</v>
      </c>
      <c r="AH130" s="25">
        <f>SUMIFS('[4]BD Unidades'!$AJ$3:$AJ$1424,'[4]BD Unidades'!$A$3:$A$1424,$A130)</f>
        <v>0</v>
      </c>
      <c r="AI130" s="25">
        <f>SUMIFS('[4]BD Unidades'!$AL$3:$AL$1424,'[4]BD Unidades'!$A$3:$A$1424,$A130)</f>
        <v>8784</v>
      </c>
      <c r="AJ130" s="26">
        <f t="shared" si="5"/>
        <v>1</v>
      </c>
      <c r="AK130" s="27">
        <f>IFERROR(SUMIFS('[4]BD Unidades'!$AO$3:$AO$1424,'[4]BD Unidades'!$A$3:$A$1424,$A130),"-")</f>
        <v>0</v>
      </c>
      <c r="AL130" s="27">
        <f>IFERROR(SUMIFS('[4]BD Unidades'!$AQ$3:$AQ$1424,'[4]BD Unidades'!$A$3:$A$1424,$A130),"-")</f>
        <v>0</v>
      </c>
      <c r="AM130" s="27">
        <f>IFERROR(SUMIFS('[4]BD Unidades'!$AS$3:$AS$1424,'[4]BD Unidades'!$A$3:$A$1424,$A130),"-")</f>
        <v>0</v>
      </c>
      <c r="AN130" s="27">
        <f>IFERROR(SUMIFS('[4]BD Unidades'!$AU$3:$AU$1424,'[4]BD Unidades'!$A$3:$A$1424,$A130),"-")</f>
        <v>0</v>
      </c>
      <c r="AO130" s="27">
        <f>IFERROR(SUMIFS('[4]BD Unidades'!$AW$3:$AW$1424,'[4]BD Unidades'!$A$3:$A$1424,$A130),"-")</f>
        <v>0</v>
      </c>
      <c r="AP130" s="27">
        <f>IFERROR(SUMIFS('[4]BD Unidades'!$AY$3:$AY$1424,'[4]BD Unidades'!$A$3:$A$1424,$A130),"-")</f>
        <v>0</v>
      </c>
      <c r="AQ130" s="25">
        <f>IFERROR(SUMIFS('[4]BD Unidades'!$AZ$3:$AZ$1424,'[4]BD Unidades'!$A$3:$A$1424,$A130),"-")</f>
        <v>0</v>
      </c>
      <c r="AR130" s="25">
        <f>IFERROR(SUMIFS('[4]BD Unidades'!$BA$3:$BA$1424,'[4]BD Unidades'!$A$3:$A$1424,$A130),"-")</f>
        <v>1E-4</v>
      </c>
      <c r="AS130" s="28">
        <f>SUMIFS('[4]BD Unidades'!$BC$3:$BC$1424,'[4]BD Unidades'!$A$3:$A$1424,$A130)</f>
        <v>0</v>
      </c>
      <c r="AT130" s="28">
        <f>SUMIFS('[4]BD Unidades'!$BE$3:$BE$1424,'[4]BD Unidades'!$A$3:$A$1424,$A130)</f>
        <v>0</v>
      </c>
      <c r="AU130" s="29">
        <f t="shared" si="6"/>
        <v>0</v>
      </c>
      <c r="AV130" s="30">
        <f t="shared" si="7"/>
        <v>2.3E-3</v>
      </c>
      <c r="AW130" s="25">
        <f>IFERROR(SUMIFS('[4]BD Unidades'!$BI$3:$BI$1424,'[4]BD Unidades'!$A$3:$A$1424,$A130),"-")</f>
        <v>0</v>
      </c>
      <c r="AX130" s="25">
        <f>IFERROR(SUMIFS('[4]BD Unidades'!$BJ$3:$BJ$1424,'[4]BD Unidades'!$A$3:$A$1424,$A130),"-")</f>
        <v>0</v>
      </c>
    </row>
    <row r="131" spans="1:50" ht="14.4" x14ac:dyDescent="0.3">
      <c r="A131" s="7">
        <v>178</v>
      </c>
      <c r="B131" s="7" t="s">
        <v>125</v>
      </c>
      <c r="D131" s="8" t="s">
        <v>126</v>
      </c>
      <c r="E131" s="19" t="s">
        <v>73</v>
      </c>
      <c r="F131" s="19" t="s">
        <v>73</v>
      </c>
      <c r="G131" s="19" t="s">
        <v>127</v>
      </c>
      <c r="H131" s="19">
        <v>2</v>
      </c>
      <c r="I131" s="19">
        <v>2024</v>
      </c>
      <c r="J131" s="19" t="s">
        <v>66</v>
      </c>
      <c r="K131" s="19" t="s">
        <v>67</v>
      </c>
      <c r="L131" s="19" t="s">
        <v>47</v>
      </c>
      <c r="M131" s="19" t="s">
        <v>68</v>
      </c>
      <c r="N131" s="19" t="s">
        <v>68</v>
      </c>
      <c r="O131" s="19" t="s">
        <v>128</v>
      </c>
      <c r="P131" s="19" t="s">
        <v>51</v>
      </c>
      <c r="Q131" s="9" t="s">
        <v>129</v>
      </c>
      <c r="R131" s="20">
        <v>467</v>
      </c>
      <c r="S131" s="20">
        <v>0.25</v>
      </c>
      <c r="T131" s="20">
        <v>465.83249999999998</v>
      </c>
      <c r="U131" s="20">
        <v>80</v>
      </c>
      <c r="V131" s="21">
        <f>_xlfn.XLOOKUP(D131,'[4]Gen. Real'!$A$2:$A$1168,'[4]Gen. Real'!$C$2:$C$1168,"-",0)</f>
        <v>1882.85907</v>
      </c>
      <c r="W131" s="22"/>
      <c r="X131" s="22" t="str">
        <f>_xlfn.XLOOKUP(D131,[4]Vertimiento!$J$2:$J$119,[4]Vertimiento!$K$2:$K$119,"-",0)</f>
        <v>-</v>
      </c>
      <c r="Y131" s="23" t="str">
        <f t="shared" ref="Y131:Y194" si="8">IFERROR(X131/(V131+X131),"-")</f>
        <v>-</v>
      </c>
      <c r="Z131" s="19" t="str">
        <f>_xlfn.XLOOKUP(D131,[4]Cmg!$I$4:$I$99,[4]Cmg!$M$4:$M$99,"----",0,1)</f>
        <v>----</v>
      </c>
      <c r="AA131" s="19" t="str">
        <f>_xlfn.XLOOKUP(D131,[4]Cmg!$A$4:$A$101,[4]Cmg!$B$4:$B$101,"----",0,1)</f>
        <v>----</v>
      </c>
      <c r="AB131" s="19" t="str">
        <f>_xlfn.XLOOKUP(D131,[4]Cmg!$E$4:$E$101,[4]Cmg!$F$4:$F$101,"----",0,1)</f>
        <v>----</v>
      </c>
      <c r="AC131" s="19" t="str">
        <f>_xlfn.XLOOKUP(D131,[4]Cmg!$O$4:$O$101,[4]Cmg!$P$4:$P$101,"----",0,1)</f>
        <v>----</v>
      </c>
      <c r="AD131" s="24" t="str">
        <f>_xlfn.XLOOKUP(D131,[4]Cmg!$S$4:$S$101,[4]Cmg!$U$4:$U$101,"----",0,1)</f>
        <v>----</v>
      </c>
      <c r="AG131" s="25">
        <f>IFERROR(SUMIFS('[4]BD Unidades'!$AH:$AH,'[4]BD Unidades'!$A:$A,'BD Centrales 2024'!$A131),"-")</f>
        <v>0</v>
      </c>
      <c r="AH131" s="25">
        <f>SUMIFS('[4]BD Unidades'!$AJ$3:$AJ$1424,'[4]BD Unidades'!$A$3:$A$1424,$A131)</f>
        <v>0</v>
      </c>
      <c r="AI131" s="25">
        <f>SUMIFS('[4]BD Unidades'!$AL$3:$AL$1424,'[4]BD Unidades'!$A$3:$A$1424,$A131)</f>
        <v>8672.5999999999985</v>
      </c>
      <c r="AJ131" s="26">
        <f t="shared" ref="AJ131:AJ194" si="9">IFERROR(AI131/(AH131+AI131),"-")</f>
        <v>1</v>
      </c>
      <c r="AK131" s="27">
        <f>IFERROR(SUMIFS('[4]BD Unidades'!$AO$3:$AO$1424,'[4]BD Unidades'!$A$3:$A$1424,$A131),"-")</f>
        <v>0</v>
      </c>
      <c r="AL131" s="27">
        <f>IFERROR(SUMIFS('[4]BD Unidades'!$AQ$3:$AQ$1424,'[4]BD Unidades'!$A$3:$A$1424,$A131),"-")</f>
        <v>0</v>
      </c>
      <c r="AM131" s="27">
        <f>IFERROR(SUMIFS('[4]BD Unidades'!$AS$3:$AS$1424,'[4]BD Unidades'!$A$3:$A$1424,$A131),"-")</f>
        <v>0</v>
      </c>
      <c r="AN131" s="27">
        <f>IFERROR(SUMIFS('[4]BD Unidades'!$AU$3:$AU$1424,'[4]BD Unidades'!$A$3:$A$1424,$A131),"-")</f>
        <v>0</v>
      </c>
      <c r="AO131" s="27">
        <f>IFERROR(SUMIFS('[4]BD Unidades'!$AW$3:$AW$1424,'[4]BD Unidades'!$A$3:$A$1424,$A131),"-")</f>
        <v>0</v>
      </c>
      <c r="AP131" s="27">
        <f>IFERROR(SUMIFS('[4]BD Unidades'!$AY$3:$AY$1424,'[4]BD Unidades'!$A$3:$A$1424,$A131),"-")</f>
        <v>0</v>
      </c>
      <c r="AQ131" s="25">
        <f>IFERROR(SUMIFS('[4]BD Unidades'!$AZ$3:$AZ$1424,'[4]BD Unidades'!$A$3:$A$1424,$A131),"-")</f>
        <v>0</v>
      </c>
      <c r="AR131" s="25">
        <f>IFERROR(SUMIFS('[4]BD Unidades'!$BA$3:$BA$1424,'[4]BD Unidades'!$A$3:$A$1424,$A131),"-")</f>
        <v>466.94704826321197</v>
      </c>
      <c r="AS131" s="28">
        <f>SUMIFS('[4]BD Unidades'!$BC$3:$BC$1424,'[4]BD Unidades'!$A$3:$A$1424,$A131)</f>
        <v>0</v>
      </c>
      <c r="AT131" s="28">
        <f>SUMIFS('[4]BD Unidades'!$BE$3:$BE$1424,'[4]BD Unidades'!$A$3:$A$1424,$A131)</f>
        <v>0</v>
      </c>
      <c r="AU131" s="29">
        <f t="shared" ref="AU131:AU194" si="10">IFERROR(AT131*(1-AS131),"-")</f>
        <v>0</v>
      </c>
      <c r="AV131" s="30">
        <f t="shared" ref="AV131:AV194" si="11">IFERROR(S131/100,"-")</f>
        <v>2.5000000000000001E-3</v>
      </c>
      <c r="AW131" s="25">
        <f>IFERROR(SUMIFS('[4]BD Unidades'!$BI$3:$BI$1424,'[4]BD Unidades'!$A$3:$A$1424,$A131),"-")</f>
        <v>0</v>
      </c>
      <c r="AX131" s="25">
        <f>IFERROR(SUMIFS('[4]BD Unidades'!$BJ$3:$BJ$1424,'[4]BD Unidades'!$A$3:$A$1424,$A131),"-")</f>
        <v>0</v>
      </c>
    </row>
    <row r="132" spans="1:50" ht="14.4" x14ac:dyDescent="0.3">
      <c r="A132" s="7">
        <v>179</v>
      </c>
      <c r="B132" s="7" t="s">
        <v>335</v>
      </c>
      <c r="D132" s="8" t="s">
        <v>336</v>
      </c>
      <c r="E132" s="19" t="s">
        <v>132</v>
      </c>
      <c r="F132" s="19" t="s">
        <v>132</v>
      </c>
      <c r="G132" s="19" t="s">
        <v>337</v>
      </c>
      <c r="H132" s="19">
        <v>1</v>
      </c>
      <c r="I132" s="19">
        <v>2024</v>
      </c>
      <c r="J132" s="19" t="s">
        <v>66</v>
      </c>
      <c r="K132" s="19" t="s">
        <v>105</v>
      </c>
      <c r="L132" s="19" t="s">
        <v>47</v>
      </c>
      <c r="M132" s="19" t="s">
        <v>90</v>
      </c>
      <c r="N132" s="19" t="s">
        <v>91</v>
      </c>
      <c r="O132" s="19" t="s">
        <v>92</v>
      </c>
      <c r="P132" s="19" t="s">
        <v>51</v>
      </c>
      <c r="Q132" s="9" t="s">
        <v>191</v>
      </c>
      <c r="R132" s="20">
        <v>84.971900000000005</v>
      </c>
      <c r="S132" s="20">
        <v>0.41660000000000003</v>
      </c>
      <c r="T132" s="20">
        <v>84.617900000000006</v>
      </c>
      <c r="U132" s="20">
        <v>0</v>
      </c>
      <c r="V132" s="21">
        <f>_xlfn.XLOOKUP(D132,'[4]Gen. Real'!$A$2:$A$1168,'[4]Gen. Real'!$C$2:$C$1168,"-",0)</f>
        <v>512.02311999999984</v>
      </c>
      <c r="W132" s="22"/>
      <c r="X132" s="22" t="str">
        <f>_xlfn.XLOOKUP(D132,[4]Vertimiento!$J$2:$J$119,[4]Vertimiento!$K$2:$K$119,"-",0)</f>
        <v>-</v>
      </c>
      <c r="Y132" s="23" t="str">
        <f t="shared" si="8"/>
        <v>-</v>
      </c>
      <c r="Z132" s="19" t="str">
        <f>_xlfn.XLOOKUP(D132,[4]Cmg!$I$4:$I$99,[4]Cmg!$M$4:$M$99,"----",0,1)</f>
        <v>----</v>
      </c>
      <c r="AA132" s="19" t="str">
        <f>_xlfn.XLOOKUP(D132,[4]Cmg!$A$4:$A$101,[4]Cmg!$B$4:$B$101,"----",0,1)</f>
        <v>----</v>
      </c>
      <c r="AB132" s="19" t="str">
        <f>_xlfn.XLOOKUP(D132,[4]Cmg!$E$4:$E$101,[4]Cmg!$F$4:$F$101,"----",0,1)</f>
        <v>----</v>
      </c>
      <c r="AC132" s="19" t="str">
        <f>_xlfn.XLOOKUP(D132,[4]Cmg!$O$4:$O$101,[4]Cmg!$P$4:$P$101,"----",0,1)</f>
        <v>----</v>
      </c>
      <c r="AD132" s="24" t="str">
        <f>_xlfn.XLOOKUP(D132,[4]Cmg!$S$4:$S$101,[4]Cmg!$U$4:$U$101,"----",0,1)</f>
        <v>----</v>
      </c>
      <c r="AG132" s="25">
        <f>IFERROR(SUMIFS('[4]BD Unidades'!$AH:$AH,'[4]BD Unidades'!$A:$A,'BD Centrales 2024'!$A132),"-")</f>
        <v>0</v>
      </c>
      <c r="AH132" s="25">
        <f>SUMIFS('[4]BD Unidades'!$AJ$3:$AJ$1424,'[4]BD Unidades'!$A$3:$A$1424,$A132)</f>
        <v>8284.0735192065404</v>
      </c>
      <c r="AI132" s="25">
        <f>SUMIFS('[4]BD Unidades'!$AL$3:$AL$1424,'[4]BD Unidades'!$A$3:$A$1424,$A132)</f>
        <v>1138.3622115075689</v>
      </c>
      <c r="AJ132" s="26">
        <f t="shared" si="9"/>
        <v>0.12081400648845758</v>
      </c>
      <c r="AK132" s="27">
        <f>IFERROR(SUMIFS('[4]BD Unidades'!$AO$3:$AO$1424,'[4]BD Unidades'!$A$3:$A$1424,$A132),"-")</f>
        <v>0</v>
      </c>
      <c r="AL132" s="27">
        <f>IFERROR(SUMIFS('[4]BD Unidades'!$AQ$3:$AQ$1424,'[4]BD Unidades'!$A$3:$A$1424,$A132),"-")</f>
        <v>0</v>
      </c>
      <c r="AM132" s="27">
        <f>IFERROR(SUMIFS('[4]BD Unidades'!$AS$3:$AS$1424,'[4]BD Unidades'!$A$3:$A$1424,$A132),"-")</f>
        <v>0</v>
      </c>
      <c r="AN132" s="27">
        <f>IFERROR(SUMIFS('[4]BD Unidades'!$AU$3:$AU$1424,'[4]BD Unidades'!$A$3:$A$1424,$A132),"-")</f>
        <v>0</v>
      </c>
      <c r="AO132" s="27">
        <f>IFERROR(SUMIFS('[4]BD Unidades'!$AW$3:$AW$1424,'[4]BD Unidades'!$A$3:$A$1424,$A132),"-")</f>
        <v>0</v>
      </c>
      <c r="AP132" s="27">
        <f>IFERROR(SUMIFS('[4]BD Unidades'!$AY$3:$AY$1424,'[4]BD Unidades'!$A$3:$A$1424,$A132),"-")</f>
        <v>0</v>
      </c>
      <c r="AQ132" s="25">
        <f>IFERROR(SUMIFS('[4]BD Unidades'!$AZ$3:$AZ$1424,'[4]BD Unidades'!$A$3:$A$1424,$A132),"-")</f>
        <v>0</v>
      </c>
      <c r="AR132" s="25">
        <f>IFERROR(SUMIFS('[4]BD Unidades'!$BA$3:$BA$1424,'[4]BD Unidades'!$A$3:$A$1424,$A132),"-")</f>
        <v>91.964056856353807</v>
      </c>
      <c r="AS132" s="28">
        <f>SUMIFS('[4]BD Unidades'!$BC$3:$BC$1424,'[4]BD Unidades'!$A$3:$A$1424,$A132)</f>
        <v>0</v>
      </c>
      <c r="AT132" s="28">
        <f>SUMIFS('[4]BD Unidades'!$BE$3:$BE$1424,'[4]BD Unidades'!$A$3:$A$1424,$A132)</f>
        <v>0</v>
      </c>
      <c r="AU132" s="29">
        <f t="shared" si="10"/>
        <v>0</v>
      </c>
      <c r="AV132" s="30">
        <f t="shared" si="11"/>
        <v>4.1660000000000004E-3</v>
      </c>
      <c r="AW132" s="25">
        <f>IFERROR(SUMIFS('[4]BD Unidades'!$BI$3:$BI$1424,'[4]BD Unidades'!$A$3:$A$1424,$A132),"-")</f>
        <v>0</v>
      </c>
      <c r="AX132" s="25">
        <f>IFERROR(SUMIFS('[4]BD Unidades'!$BJ$3:$BJ$1424,'[4]BD Unidades'!$A$3:$A$1424,$A132),"-")</f>
        <v>0</v>
      </c>
    </row>
    <row r="133" spans="1:50" ht="14.4" x14ac:dyDescent="0.3">
      <c r="A133" s="7">
        <v>180</v>
      </c>
      <c r="B133" s="7" t="s">
        <v>459</v>
      </c>
      <c r="D133" s="8" t="s">
        <v>460</v>
      </c>
      <c r="E133" s="19" t="s">
        <v>132</v>
      </c>
      <c r="F133" s="19" t="s">
        <v>132</v>
      </c>
      <c r="G133" s="19" t="s">
        <v>461</v>
      </c>
      <c r="H133" s="19">
        <v>1</v>
      </c>
      <c r="I133" s="19">
        <v>2024</v>
      </c>
      <c r="J133" s="19" t="s">
        <v>66</v>
      </c>
      <c r="K133" s="19" t="s">
        <v>105</v>
      </c>
      <c r="L133" s="19" t="s">
        <v>47</v>
      </c>
      <c r="M133" s="19" t="s">
        <v>90</v>
      </c>
      <c r="N133" s="19" t="s">
        <v>91</v>
      </c>
      <c r="O133" s="19" t="s">
        <v>92</v>
      </c>
      <c r="P133" s="19" t="s">
        <v>51</v>
      </c>
      <c r="Q133" s="9" t="s">
        <v>463</v>
      </c>
      <c r="R133" s="20">
        <v>36.532699999999998</v>
      </c>
      <c r="S133" s="20">
        <v>0.50280000000000002</v>
      </c>
      <c r="T133" s="20">
        <v>36.348999999999997</v>
      </c>
      <c r="U133" s="20">
        <v>0</v>
      </c>
      <c r="V133" s="21">
        <f>_xlfn.XLOOKUP(D133,'[4]Gen. Real'!$A$2:$A$1168,'[4]Gen. Real'!$C$2:$C$1168,"-",0)</f>
        <v>201.29548999999994</v>
      </c>
      <c r="W133" s="22"/>
      <c r="X133" s="22" t="str">
        <f>_xlfn.XLOOKUP(D133,[4]Vertimiento!$J$2:$J$119,[4]Vertimiento!$K$2:$K$119,"-",0)</f>
        <v>-</v>
      </c>
      <c r="Y133" s="23" t="str">
        <f t="shared" si="8"/>
        <v>-</v>
      </c>
      <c r="Z133" s="19" t="str">
        <f>_xlfn.XLOOKUP(D133,[4]Cmg!$I$4:$I$99,[4]Cmg!$M$4:$M$99,"----",0,1)</f>
        <v>----</v>
      </c>
      <c r="AA133" s="19" t="str">
        <f>_xlfn.XLOOKUP(D133,[4]Cmg!$A$4:$A$101,[4]Cmg!$B$4:$B$101,"----",0,1)</f>
        <v>----</v>
      </c>
      <c r="AB133" s="19" t="str">
        <f>_xlfn.XLOOKUP(D133,[4]Cmg!$E$4:$E$101,[4]Cmg!$F$4:$F$101,"----",0,1)</f>
        <v>----</v>
      </c>
      <c r="AC133" s="19" t="str">
        <f>_xlfn.XLOOKUP(D133,[4]Cmg!$O$4:$O$101,[4]Cmg!$P$4:$P$101,"----",0,1)</f>
        <v>----</v>
      </c>
      <c r="AD133" s="24" t="str">
        <f>_xlfn.XLOOKUP(D133,[4]Cmg!$S$4:$S$101,[4]Cmg!$U$4:$U$101,"----",0,1)</f>
        <v>----</v>
      </c>
      <c r="AG133" s="25">
        <f>IFERROR(SUMIFS('[4]BD Unidades'!$AH:$AH,'[4]BD Unidades'!$A:$A,'BD Centrales 2024'!$A133),"-")</f>
        <v>0</v>
      </c>
      <c r="AH133" s="25">
        <f>SUMIFS('[4]BD Unidades'!$AJ$3:$AJ$1424,'[4]BD Unidades'!$A$3:$A$1424,$A133)</f>
        <v>8093.4979712239501</v>
      </c>
      <c r="AI133" s="25">
        <f>SUMIFS('[4]BD Unidades'!$AL$3:$AL$1424,'[4]BD Unidades'!$A$3:$A$1424,$A133)</f>
        <v>1117.8843428855027</v>
      </c>
      <c r="AJ133" s="26">
        <f t="shared" si="9"/>
        <v>0.12135902134614404</v>
      </c>
      <c r="AK133" s="27">
        <f>IFERROR(SUMIFS('[4]BD Unidades'!$AO$3:$AO$1424,'[4]BD Unidades'!$A$3:$A$1424,$A133),"-")</f>
        <v>0</v>
      </c>
      <c r="AL133" s="27">
        <f>IFERROR(SUMIFS('[4]BD Unidades'!$AQ$3:$AQ$1424,'[4]BD Unidades'!$A$3:$A$1424,$A133),"-")</f>
        <v>0</v>
      </c>
      <c r="AM133" s="27">
        <f>IFERROR(SUMIFS('[4]BD Unidades'!$AS$3:$AS$1424,'[4]BD Unidades'!$A$3:$A$1424,$A133),"-")</f>
        <v>0</v>
      </c>
      <c r="AN133" s="27">
        <f>IFERROR(SUMIFS('[4]BD Unidades'!$AU$3:$AU$1424,'[4]BD Unidades'!$A$3:$A$1424,$A133),"-")</f>
        <v>0</v>
      </c>
      <c r="AO133" s="27">
        <f>IFERROR(SUMIFS('[4]BD Unidades'!$AW$3:$AW$1424,'[4]BD Unidades'!$A$3:$A$1424,$A133),"-")</f>
        <v>0</v>
      </c>
      <c r="AP133" s="27">
        <f>IFERROR(SUMIFS('[4]BD Unidades'!$AY$3:$AY$1424,'[4]BD Unidades'!$A$3:$A$1424,$A133),"-")</f>
        <v>0</v>
      </c>
      <c r="AQ133" s="25">
        <f>IFERROR(SUMIFS('[4]BD Unidades'!$AZ$3:$AZ$1424,'[4]BD Unidades'!$A$3:$A$1424,$A133),"-")</f>
        <v>0</v>
      </c>
      <c r="AR133" s="25">
        <f>IFERROR(SUMIFS('[4]BD Unidades'!$BA$3:$BA$1424,'[4]BD Unidades'!$A$3:$A$1424,$A133),"-")</f>
        <v>39.9609330890001</v>
      </c>
      <c r="AS133" s="28">
        <f>SUMIFS('[4]BD Unidades'!$BC$3:$BC$1424,'[4]BD Unidades'!$A$3:$A$1424,$A133)</f>
        <v>0</v>
      </c>
      <c r="AT133" s="28">
        <f>SUMIFS('[4]BD Unidades'!$BE$3:$BE$1424,'[4]BD Unidades'!$A$3:$A$1424,$A133)</f>
        <v>0</v>
      </c>
      <c r="AU133" s="29">
        <f t="shared" si="10"/>
        <v>0</v>
      </c>
      <c r="AV133" s="30">
        <f t="shared" si="11"/>
        <v>5.0280000000000004E-3</v>
      </c>
      <c r="AW133" s="25">
        <f>IFERROR(SUMIFS('[4]BD Unidades'!$BI$3:$BI$1424,'[4]BD Unidades'!$A$3:$A$1424,$A133),"-")</f>
        <v>0</v>
      </c>
      <c r="AX133" s="25">
        <f>IFERROR(SUMIFS('[4]BD Unidades'!$BJ$3:$BJ$1424,'[4]BD Unidades'!$A$3:$A$1424,$A133),"-")</f>
        <v>0</v>
      </c>
    </row>
    <row r="134" spans="1:50" ht="14.4" x14ac:dyDescent="0.3">
      <c r="A134" s="7">
        <v>181</v>
      </c>
      <c r="B134" s="7" t="s">
        <v>130</v>
      </c>
      <c r="D134" s="8" t="s">
        <v>131</v>
      </c>
      <c r="E134" s="19" t="s">
        <v>132</v>
      </c>
      <c r="F134" s="19" t="s">
        <v>132</v>
      </c>
      <c r="G134" s="19" t="s">
        <v>133</v>
      </c>
      <c r="H134" s="19">
        <v>2</v>
      </c>
      <c r="I134" s="19">
        <v>2024</v>
      </c>
      <c r="J134" s="19" t="s">
        <v>66</v>
      </c>
      <c r="K134" s="19" t="s">
        <v>67</v>
      </c>
      <c r="L134" s="19" t="s">
        <v>47</v>
      </c>
      <c r="M134" s="19" t="s">
        <v>90</v>
      </c>
      <c r="N134" s="19" t="s">
        <v>97</v>
      </c>
      <c r="O134" s="19" t="s">
        <v>98</v>
      </c>
      <c r="P134" s="19" t="s">
        <v>51</v>
      </c>
      <c r="Q134" s="9" t="s">
        <v>135</v>
      </c>
      <c r="R134" s="20">
        <v>546.91999999999996</v>
      </c>
      <c r="S134" s="20">
        <v>0.65</v>
      </c>
      <c r="T134" s="20">
        <v>543.33000000000004</v>
      </c>
      <c r="U134" s="20">
        <v>126</v>
      </c>
      <c r="V134" s="21">
        <f>_xlfn.XLOOKUP(D134,'[4]Gen. Real'!$A$2:$A$1168,'[4]Gen. Real'!$C$2:$C$1168,"-",0)</f>
        <v>2480.6495000000009</v>
      </c>
      <c r="W134" s="22"/>
      <c r="X134" s="22" t="str">
        <f>_xlfn.XLOOKUP(D134,[4]Vertimiento!$J$2:$J$119,[4]Vertimiento!$K$2:$K$119,"-",0)</f>
        <v>-</v>
      </c>
      <c r="Y134" s="23" t="str">
        <f t="shared" si="8"/>
        <v>-</v>
      </c>
      <c r="Z134" s="19" t="str">
        <f>_xlfn.XLOOKUP(D134,[4]Cmg!$I$4:$I$99,[4]Cmg!$M$4:$M$99,"----",0,1)</f>
        <v>----</v>
      </c>
      <c r="AA134" s="19" t="str">
        <f>_xlfn.XLOOKUP(D134,[4]Cmg!$A$4:$A$101,[4]Cmg!$B$4:$B$101,"----",0,1)</f>
        <v>----</v>
      </c>
      <c r="AB134" s="19" t="str">
        <f>_xlfn.XLOOKUP(D134,[4]Cmg!$E$4:$E$101,[4]Cmg!$F$4:$F$101,"----",0,1)</f>
        <v>----</v>
      </c>
      <c r="AC134" s="19" t="str">
        <f>_xlfn.XLOOKUP(D134,[4]Cmg!$O$4:$O$101,[4]Cmg!$P$4:$P$101,"----",0,1)</f>
        <v>----</v>
      </c>
      <c r="AD134" s="24" t="str">
        <f>_xlfn.XLOOKUP(D134,[4]Cmg!$S$4:$S$101,[4]Cmg!$U$4:$U$101,"----",0,1)</f>
        <v>----</v>
      </c>
      <c r="AG134" s="25">
        <f>IFERROR(SUMIFS('[4]BD Unidades'!$AH:$AH,'[4]BD Unidades'!$A:$A,'BD Centrales 2024'!$A134),"-")</f>
        <v>0</v>
      </c>
      <c r="AH134" s="25">
        <f>SUMIFS('[4]BD Unidades'!$AJ$3:$AJ$1424,'[4]BD Unidades'!$A$3:$A$1424,$A134)</f>
        <v>0</v>
      </c>
      <c r="AI134" s="25">
        <f>SUMIFS('[4]BD Unidades'!$AL$3:$AL$1424,'[4]BD Unidades'!$A$3:$A$1424,$A134)</f>
        <v>8721.6363919768883</v>
      </c>
      <c r="AJ134" s="26">
        <f t="shared" si="9"/>
        <v>1</v>
      </c>
      <c r="AK134" s="27">
        <f>IFERROR(SUMIFS('[4]BD Unidades'!$AO$3:$AO$1424,'[4]BD Unidades'!$A$3:$A$1424,$A134),"-")</f>
        <v>0</v>
      </c>
      <c r="AL134" s="27">
        <f>IFERROR(SUMIFS('[4]BD Unidades'!$AQ$3:$AQ$1424,'[4]BD Unidades'!$A$3:$A$1424,$A134),"-")</f>
        <v>0</v>
      </c>
      <c r="AM134" s="27">
        <f>IFERROR(SUMIFS('[4]BD Unidades'!$AS$3:$AS$1424,'[4]BD Unidades'!$A$3:$A$1424,$A134),"-")</f>
        <v>0</v>
      </c>
      <c r="AN134" s="27">
        <f>IFERROR(SUMIFS('[4]BD Unidades'!$AU$3:$AU$1424,'[4]BD Unidades'!$A$3:$A$1424,$A134),"-")</f>
        <v>0</v>
      </c>
      <c r="AO134" s="27">
        <f>IFERROR(SUMIFS('[4]BD Unidades'!$AW$3:$AW$1424,'[4]BD Unidades'!$A$3:$A$1424,$A134),"-")</f>
        <v>0</v>
      </c>
      <c r="AP134" s="27">
        <f>IFERROR(SUMIFS('[4]BD Unidades'!$AY$3:$AY$1424,'[4]BD Unidades'!$A$3:$A$1424,$A134),"-")</f>
        <v>0</v>
      </c>
      <c r="AQ134" s="25">
        <f>IFERROR(SUMIFS('[4]BD Unidades'!$AZ$3:$AZ$1424,'[4]BD Unidades'!$A$3:$A$1424,$A134),"-")</f>
        <v>0</v>
      </c>
      <c r="AR134" s="25">
        <f>IFERROR(SUMIFS('[4]BD Unidades'!$BA$3:$BA$1424,'[4]BD Unidades'!$A$3:$A$1424,$A134),"-")</f>
        <v>571.43477895157093</v>
      </c>
      <c r="AS134" s="28">
        <f>SUMIFS('[4]BD Unidades'!$BC$3:$BC$1424,'[4]BD Unidades'!$A$3:$A$1424,$A134)</f>
        <v>0</v>
      </c>
      <c r="AT134" s="28">
        <f>SUMIFS('[4]BD Unidades'!$BE$3:$BE$1424,'[4]BD Unidades'!$A$3:$A$1424,$A134)</f>
        <v>0</v>
      </c>
      <c r="AU134" s="29">
        <f t="shared" si="10"/>
        <v>0</v>
      </c>
      <c r="AV134" s="30">
        <f t="shared" si="11"/>
        <v>6.5000000000000006E-3</v>
      </c>
      <c r="AW134" s="25">
        <f>IFERROR(SUMIFS('[4]BD Unidades'!$BI$3:$BI$1424,'[4]BD Unidades'!$A$3:$A$1424,$A134),"-")</f>
        <v>0</v>
      </c>
      <c r="AX134" s="25">
        <f>IFERROR(SUMIFS('[4]BD Unidades'!$BJ$3:$BJ$1424,'[4]BD Unidades'!$A$3:$A$1424,$A134),"-")</f>
        <v>0</v>
      </c>
    </row>
    <row r="135" spans="1:50" ht="14.4" x14ac:dyDescent="0.3">
      <c r="A135" s="7">
        <v>184</v>
      </c>
      <c r="B135" s="7" t="s">
        <v>390</v>
      </c>
      <c r="D135" s="8" t="s">
        <v>391</v>
      </c>
      <c r="E135" s="19" t="s">
        <v>64</v>
      </c>
      <c r="F135" s="19" t="s">
        <v>392</v>
      </c>
      <c r="G135" s="19" t="s">
        <v>393</v>
      </c>
      <c r="H135" s="19">
        <v>1</v>
      </c>
      <c r="I135" s="19">
        <v>2024</v>
      </c>
      <c r="J135" s="19" t="s">
        <v>66</v>
      </c>
      <c r="K135" s="19" t="s">
        <v>105</v>
      </c>
      <c r="L135" s="19" t="s">
        <v>47</v>
      </c>
      <c r="M135" s="19" t="s">
        <v>189</v>
      </c>
      <c r="N135" s="19" t="s">
        <v>190</v>
      </c>
      <c r="O135" s="19" t="s">
        <v>190</v>
      </c>
      <c r="P135" s="19" t="s">
        <v>51</v>
      </c>
      <c r="Q135" s="9" t="s">
        <v>324</v>
      </c>
      <c r="R135" s="20">
        <v>57.561799999999998</v>
      </c>
      <c r="S135" s="20">
        <v>0.96499999999999997</v>
      </c>
      <c r="T135" s="20">
        <v>57.006599999999999</v>
      </c>
      <c r="U135" s="20">
        <v>1</v>
      </c>
      <c r="V135" s="21">
        <f>_xlfn.XLOOKUP(D135,'[4]Gen. Real'!$A$2:$A$1168,'[4]Gen. Real'!$C$2:$C$1168,"-",0)</f>
        <v>187.04879999999994</v>
      </c>
      <c r="W135" s="22"/>
      <c r="X135" s="22" t="str">
        <f>_xlfn.XLOOKUP(D135,[4]Vertimiento!$J$2:$J$119,[4]Vertimiento!$K$2:$K$119,"-",0)</f>
        <v>-</v>
      </c>
      <c r="Y135" s="23" t="str">
        <f t="shared" si="8"/>
        <v>-</v>
      </c>
      <c r="Z135" s="19" t="str">
        <f>_xlfn.XLOOKUP(D135,[4]Cmg!$I$4:$I$99,[4]Cmg!$M$4:$M$99,"----",0,1)</f>
        <v>----</v>
      </c>
      <c r="AA135" s="19" t="str">
        <f>_xlfn.XLOOKUP(D135,[4]Cmg!$A$4:$A$101,[4]Cmg!$B$4:$B$101,"----",0,1)</f>
        <v>----</v>
      </c>
      <c r="AB135" s="19" t="str">
        <f>_xlfn.XLOOKUP(D135,[4]Cmg!$E$4:$E$101,[4]Cmg!$F$4:$F$101,"----",0,1)</f>
        <v>----</v>
      </c>
      <c r="AC135" s="19" t="str">
        <f>_xlfn.XLOOKUP(D135,[4]Cmg!$O$4:$O$101,[4]Cmg!$P$4:$P$101,"----",0,1)</f>
        <v>----</v>
      </c>
      <c r="AD135" s="24" t="str">
        <f>_xlfn.XLOOKUP(D135,[4]Cmg!$S$4:$S$101,[4]Cmg!$U$4:$U$101,"----",0,1)</f>
        <v>----</v>
      </c>
      <c r="AG135" s="25">
        <f>IFERROR(SUMIFS('[4]BD Unidades'!$AH:$AH,'[4]BD Unidades'!$A:$A,'BD Centrales 2024'!$A135),"-")</f>
        <v>0</v>
      </c>
      <c r="AH135" s="25">
        <f>SUMIFS('[4]BD Unidades'!$AJ$3:$AJ$1424,'[4]BD Unidades'!$A$3:$A$1424,$A135)</f>
        <v>0</v>
      </c>
      <c r="AI135" s="25">
        <f>SUMIFS('[4]BD Unidades'!$AL$3:$AL$1424,'[4]BD Unidades'!$A$3:$A$1424,$A135)</f>
        <v>7016.3833333333296</v>
      </c>
      <c r="AJ135" s="26">
        <f t="shared" si="9"/>
        <v>1</v>
      </c>
      <c r="AK135" s="27">
        <f>IFERROR(SUMIFS('[4]BD Unidades'!$AO$3:$AO$1424,'[4]BD Unidades'!$A$3:$A$1424,$A135),"-")</f>
        <v>0</v>
      </c>
      <c r="AL135" s="27">
        <f>IFERROR(SUMIFS('[4]BD Unidades'!$AQ$3:$AQ$1424,'[4]BD Unidades'!$A$3:$A$1424,$A135),"-")</f>
        <v>0</v>
      </c>
      <c r="AM135" s="27">
        <f>IFERROR(SUMIFS('[4]BD Unidades'!$AS$3:$AS$1424,'[4]BD Unidades'!$A$3:$A$1424,$A135),"-")</f>
        <v>0</v>
      </c>
      <c r="AN135" s="27">
        <f>IFERROR(SUMIFS('[4]BD Unidades'!$AU$3:$AU$1424,'[4]BD Unidades'!$A$3:$A$1424,$A135),"-")</f>
        <v>0</v>
      </c>
      <c r="AO135" s="27">
        <f>IFERROR(SUMIFS('[4]BD Unidades'!$AW$3:$AW$1424,'[4]BD Unidades'!$A$3:$A$1424,$A135),"-")</f>
        <v>0</v>
      </c>
      <c r="AP135" s="27">
        <f>IFERROR(SUMIFS('[4]BD Unidades'!$AY$3:$AY$1424,'[4]BD Unidades'!$A$3:$A$1424,$A135),"-")</f>
        <v>0</v>
      </c>
      <c r="AQ135" s="25">
        <f>IFERROR(SUMIFS('[4]BD Unidades'!$AZ$3:$AZ$1424,'[4]BD Unidades'!$A$3:$A$1424,$A135),"-")</f>
        <v>0</v>
      </c>
      <c r="AR135" s="25">
        <f>IFERROR(SUMIFS('[4]BD Unidades'!$BA$3:$BA$1424,'[4]BD Unidades'!$A$3:$A$1424,$A135),"-")</f>
        <v>58.642113138060203</v>
      </c>
      <c r="AS135" s="28">
        <f>SUMIFS('[4]BD Unidades'!$BC$3:$BC$1424,'[4]BD Unidades'!$A$3:$A$1424,$A135)</f>
        <v>0</v>
      </c>
      <c r="AT135" s="28">
        <f>SUMIFS('[4]BD Unidades'!$BE$3:$BE$1424,'[4]BD Unidades'!$A$3:$A$1424,$A135)</f>
        <v>0</v>
      </c>
      <c r="AU135" s="29">
        <f t="shared" si="10"/>
        <v>0</v>
      </c>
      <c r="AV135" s="30">
        <f t="shared" si="11"/>
        <v>9.6499999999999989E-3</v>
      </c>
      <c r="AW135" s="25">
        <f>IFERROR(SUMIFS('[4]BD Unidades'!$BI$3:$BI$1424,'[4]BD Unidades'!$A$3:$A$1424,$A135),"-")</f>
        <v>0</v>
      </c>
      <c r="AX135" s="25">
        <f>IFERROR(SUMIFS('[4]BD Unidades'!$BJ$3:$BJ$1424,'[4]BD Unidades'!$A$3:$A$1424,$A135),"-")</f>
        <v>0</v>
      </c>
    </row>
    <row r="136" spans="1:50" ht="14.4" x14ac:dyDescent="0.3">
      <c r="A136" s="7">
        <v>191</v>
      </c>
      <c r="B136" s="7" t="s">
        <v>374</v>
      </c>
      <c r="D136" s="8" t="s">
        <v>375</v>
      </c>
      <c r="E136" s="19" t="s">
        <v>368</v>
      </c>
      <c r="F136" s="19" t="s">
        <v>368</v>
      </c>
      <c r="G136" s="19" t="s">
        <v>376</v>
      </c>
      <c r="H136" s="19">
        <v>2</v>
      </c>
      <c r="I136" s="19">
        <v>2024</v>
      </c>
      <c r="J136" s="19" t="s">
        <v>66</v>
      </c>
      <c r="K136" s="19" t="s">
        <v>177</v>
      </c>
      <c r="L136" s="19" t="s">
        <v>157</v>
      </c>
      <c r="M136" s="19" t="s">
        <v>164</v>
      </c>
      <c r="N136" s="19" t="s">
        <v>371</v>
      </c>
      <c r="O136" s="19" t="s">
        <v>372</v>
      </c>
      <c r="P136" s="19" t="s">
        <v>51</v>
      </c>
      <c r="Q136" s="9" t="s">
        <v>377</v>
      </c>
      <c r="R136" s="20">
        <v>6</v>
      </c>
      <c r="S136" s="20">
        <v>0.22</v>
      </c>
      <c r="T136" s="20">
        <v>5.9867999999999997</v>
      </c>
      <c r="U136" s="20">
        <v>1</v>
      </c>
      <c r="V136" s="21">
        <f>_xlfn.XLOOKUP(D136,'[4]Gen. Real'!$A$2:$A$1168,'[4]Gen. Real'!$C$2:$C$1168,"-",0)</f>
        <v>1.32E-3</v>
      </c>
      <c r="W136" s="22"/>
      <c r="X136" s="22" t="str">
        <f>_xlfn.XLOOKUP(D136,[4]Vertimiento!$J$2:$J$119,[4]Vertimiento!$K$2:$K$119,"-",0)</f>
        <v>-</v>
      </c>
      <c r="Y136" s="23" t="str">
        <f t="shared" si="8"/>
        <v>-</v>
      </c>
      <c r="Z136" s="19" t="str">
        <f>_xlfn.XLOOKUP(D136,[4]Cmg!$I$4:$I$99,[4]Cmg!$M$4:$M$99,"----",0,1)</f>
        <v>----</v>
      </c>
      <c r="AA136" s="19" t="str">
        <f>_xlfn.XLOOKUP(D136,[4]Cmg!$A$4:$A$101,[4]Cmg!$B$4:$B$101,"----",0,1)</f>
        <v>----</v>
      </c>
      <c r="AB136" s="19" t="str">
        <f>_xlfn.XLOOKUP(D136,[4]Cmg!$E$4:$E$101,[4]Cmg!$F$4:$F$101,"----",0,1)</f>
        <v>----</v>
      </c>
      <c r="AC136" s="19" t="str">
        <f>_xlfn.XLOOKUP(D136,[4]Cmg!$O$4:$O$101,[4]Cmg!$P$4:$P$101,"----",0,1)</f>
        <v>----</v>
      </c>
      <c r="AD136" s="24" t="str">
        <f>_xlfn.XLOOKUP(D136,[4]Cmg!$S$4:$S$101,[4]Cmg!$U$4:$U$101,"----",0,1)</f>
        <v>----</v>
      </c>
      <c r="AG136" s="25">
        <f>IFERROR(SUMIFS('[4]BD Unidades'!$AH:$AH,'[4]BD Unidades'!$A:$A,'BD Centrales 2024'!$A136),"-")</f>
        <v>0</v>
      </c>
      <c r="AH136" s="25">
        <f>SUMIFS('[4]BD Unidades'!$AJ$3:$AJ$1424,'[4]BD Unidades'!$A$3:$A$1424,$A136)</f>
        <v>7874.6550000000034</v>
      </c>
      <c r="AI136" s="25">
        <f>SUMIFS('[4]BD Unidades'!$AL$3:$AL$1424,'[4]BD Unidades'!$A$3:$A$1424,$A136)</f>
        <v>1.3049999999999999</v>
      </c>
      <c r="AJ136" s="26">
        <f t="shared" si="9"/>
        <v>1.656940868160833E-4</v>
      </c>
      <c r="AK136" s="27">
        <f>IFERROR(SUMIFS('[4]BD Unidades'!$AO$3:$AO$1424,'[4]BD Unidades'!$A$3:$A$1424,$A136),"-")</f>
        <v>0</v>
      </c>
      <c r="AL136" s="27">
        <f>IFERROR(SUMIFS('[4]BD Unidades'!$AQ$3:$AQ$1424,'[4]BD Unidades'!$A$3:$A$1424,$A136),"-")</f>
        <v>0</v>
      </c>
      <c r="AM136" s="27">
        <f>IFERROR(SUMIFS('[4]BD Unidades'!$AS$3:$AS$1424,'[4]BD Unidades'!$A$3:$A$1424,$A136),"-")</f>
        <v>0</v>
      </c>
      <c r="AN136" s="27">
        <f>IFERROR(SUMIFS('[4]BD Unidades'!$AU$3:$AU$1424,'[4]BD Unidades'!$A$3:$A$1424,$A136),"-")</f>
        <v>0</v>
      </c>
      <c r="AO136" s="27">
        <f>IFERROR(SUMIFS('[4]BD Unidades'!$AW$3:$AW$1424,'[4]BD Unidades'!$A$3:$A$1424,$A136),"-")</f>
        <v>0</v>
      </c>
      <c r="AP136" s="27">
        <f>IFERROR(SUMIFS('[4]BD Unidades'!$AY$3:$AY$1424,'[4]BD Unidades'!$A$3:$A$1424,$A136),"-")</f>
        <v>0</v>
      </c>
      <c r="AQ136" s="25">
        <f>IFERROR(SUMIFS('[4]BD Unidades'!$AZ$3:$AZ$1424,'[4]BD Unidades'!$A$3:$A$1424,$A136),"-")</f>
        <v>0</v>
      </c>
      <c r="AR136" s="25">
        <f>IFERROR(SUMIFS('[4]BD Unidades'!$BA$3:$BA$1424,'[4]BD Unidades'!$A$3:$A$1424,$A136),"-")</f>
        <v>5.3991085658129201</v>
      </c>
      <c r="AS136" s="28">
        <f>SUMIFS('[4]BD Unidades'!$BC$3:$BC$1424,'[4]BD Unidades'!$A$3:$A$1424,$A136)</f>
        <v>0</v>
      </c>
      <c r="AT136" s="28">
        <f>SUMIFS('[4]BD Unidades'!$BE$3:$BE$1424,'[4]BD Unidades'!$A$3:$A$1424,$A136)</f>
        <v>0</v>
      </c>
      <c r="AU136" s="29">
        <f t="shared" si="10"/>
        <v>0</v>
      </c>
      <c r="AV136" s="30">
        <f t="shared" si="11"/>
        <v>2.2000000000000001E-3</v>
      </c>
      <c r="AW136" s="25">
        <f>IFERROR(SUMIFS('[4]BD Unidades'!$BI$3:$BI$1424,'[4]BD Unidades'!$A$3:$A$1424,$A136),"-")</f>
        <v>0</v>
      </c>
      <c r="AX136" s="25">
        <f>IFERROR(SUMIFS('[4]BD Unidades'!$BJ$3:$BJ$1424,'[4]BD Unidades'!$A$3:$A$1424,$A136),"-")</f>
        <v>0</v>
      </c>
    </row>
    <row r="137" spans="1:50" ht="14.4" x14ac:dyDescent="0.3">
      <c r="A137" s="7">
        <v>192</v>
      </c>
      <c r="B137" s="7" t="s">
        <v>378</v>
      </c>
      <c r="D137" s="8" t="s">
        <v>379</v>
      </c>
      <c r="E137" s="19" t="s">
        <v>368</v>
      </c>
      <c r="F137" s="19" t="s">
        <v>368</v>
      </c>
      <c r="G137" s="19" t="s">
        <v>376</v>
      </c>
      <c r="H137" s="19">
        <v>2</v>
      </c>
      <c r="I137" s="19">
        <v>2024</v>
      </c>
      <c r="J137" s="19" t="s">
        <v>66</v>
      </c>
      <c r="K137" s="19" t="s">
        <v>105</v>
      </c>
      <c r="L137" s="19" t="s">
        <v>47</v>
      </c>
      <c r="M137" s="19" t="s">
        <v>164</v>
      </c>
      <c r="N137" s="19" t="s">
        <v>371</v>
      </c>
      <c r="O137" s="19" t="s">
        <v>372</v>
      </c>
      <c r="P137" s="19" t="s">
        <v>51</v>
      </c>
      <c r="Q137" s="9" t="s">
        <v>191</v>
      </c>
      <c r="R137" s="20">
        <v>19.890999999999998</v>
      </c>
      <c r="S137" s="20">
        <v>3.85</v>
      </c>
      <c r="T137" s="20">
        <v>19.125</v>
      </c>
      <c r="U137" s="20">
        <v>2.4900000000000002</v>
      </c>
      <c r="V137" s="21">
        <f>_xlfn.XLOOKUP(D137,'[4]Gen. Real'!$A$2:$A$1168,'[4]Gen. Real'!$C$2:$C$1168,"-",0)</f>
        <v>90.872230000000016</v>
      </c>
      <c r="W137" s="22"/>
      <c r="X137" s="22" t="str">
        <f>_xlfn.XLOOKUP(D137,[4]Vertimiento!$J$2:$J$119,[4]Vertimiento!$K$2:$K$119,"-",0)</f>
        <v>-</v>
      </c>
      <c r="Y137" s="23" t="str">
        <f t="shared" si="8"/>
        <v>-</v>
      </c>
      <c r="Z137" s="19" t="str">
        <f>_xlfn.XLOOKUP(D137,[4]Cmg!$I$4:$I$99,[4]Cmg!$M$4:$M$99,"----",0,1)</f>
        <v>----</v>
      </c>
      <c r="AA137" s="19" t="str">
        <f>_xlfn.XLOOKUP(D137,[4]Cmg!$A$4:$A$101,[4]Cmg!$B$4:$B$101,"----",0,1)</f>
        <v>----</v>
      </c>
      <c r="AB137" s="19" t="str">
        <f>_xlfn.XLOOKUP(D137,[4]Cmg!$E$4:$E$101,[4]Cmg!$F$4:$F$101,"----",0,1)</f>
        <v>----</v>
      </c>
      <c r="AC137" s="19" t="str">
        <f>_xlfn.XLOOKUP(D137,[4]Cmg!$O$4:$O$101,[4]Cmg!$P$4:$P$101,"----",0,1)</f>
        <v>----</v>
      </c>
      <c r="AD137" s="24" t="str">
        <f>_xlfn.XLOOKUP(D137,[4]Cmg!$S$4:$S$101,[4]Cmg!$U$4:$U$101,"----",0,1)</f>
        <v>----</v>
      </c>
      <c r="AG137" s="25">
        <f>IFERROR(SUMIFS('[4]BD Unidades'!$AH:$AH,'[4]BD Unidades'!$A:$A,'BD Centrales 2024'!$A137),"-")</f>
        <v>0</v>
      </c>
      <c r="AH137" s="25">
        <f>SUMIFS('[4]BD Unidades'!$AJ$3:$AJ$1424,'[4]BD Unidades'!$A$3:$A$1424,$A137)</f>
        <v>8056.6004239773429</v>
      </c>
      <c r="AI137" s="25">
        <f>SUMIFS('[4]BD Unidades'!$AL$3:$AL$1424,'[4]BD Unidades'!$A$3:$A$1424,$A137)</f>
        <v>14.271766125383357</v>
      </c>
      <c r="AJ137" s="26">
        <f t="shared" si="9"/>
        <v>1.7683053069387912E-3</v>
      </c>
      <c r="AK137" s="27">
        <f>IFERROR(SUMIFS('[4]BD Unidades'!$AO$3:$AO$1424,'[4]BD Unidades'!$A$3:$A$1424,$A137),"-")</f>
        <v>0</v>
      </c>
      <c r="AL137" s="27">
        <f>IFERROR(SUMIFS('[4]BD Unidades'!$AQ$3:$AQ$1424,'[4]BD Unidades'!$A$3:$A$1424,$A137),"-")</f>
        <v>0</v>
      </c>
      <c r="AM137" s="27">
        <f>IFERROR(SUMIFS('[4]BD Unidades'!$AS$3:$AS$1424,'[4]BD Unidades'!$A$3:$A$1424,$A137),"-")</f>
        <v>0</v>
      </c>
      <c r="AN137" s="27">
        <f>IFERROR(SUMIFS('[4]BD Unidades'!$AU$3:$AU$1424,'[4]BD Unidades'!$A$3:$A$1424,$A137),"-")</f>
        <v>0</v>
      </c>
      <c r="AO137" s="27">
        <f>IFERROR(SUMIFS('[4]BD Unidades'!$AW$3:$AW$1424,'[4]BD Unidades'!$A$3:$A$1424,$A137),"-")</f>
        <v>0</v>
      </c>
      <c r="AP137" s="27">
        <f>IFERROR(SUMIFS('[4]BD Unidades'!$AY$3:$AY$1424,'[4]BD Unidades'!$A$3:$A$1424,$A137),"-")</f>
        <v>0</v>
      </c>
      <c r="AQ137" s="25">
        <f>IFERROR(SUMIFS('[4]BD Unidades'!$AZ$3:$AZ$1424,'[4]BD Unidades'!$A$3:$A$1424,$A137),"-")</f>
        <v>0</v>
      </c>
      <c r="AR137" s="25">
        <f>IFERROR(SUMIFS('[4]BD Unidades'!$BA$3:$BA$1424,'[4]BD Unidades'!$A$3:$A$1424,$A137),"-")</f>
        <v>19.877789753260352</v>
      </c>
      <c r="AS137" s="28">
        <f>SUMIFS('[4]BD Unidades'!$BC$3:$BC$1424,'[4]BD Unidades'!$A$3:$A$1424,$A137)</f>
        <v>0</v>
      </c>
      <c r="AT137" s="28">
        <f>SUMIFS('[4]BD Unidades'!$BE$3:$BE$1424,'[4]BD Unidades'!$A$3:$A$1424,$A137)</f>
        <v>0</v>
      </c>
      <c r="AU137" s="29">
        <f t="shared" si="10"/>
        <v>0</v>
      </c>
      <c r="AV137" s="30">
        <f t="shared" si="11"/>
        <v>3.85E-2</v>
      </c>
      <c r="AW137" s="25">
        <f>IFERROR(SUMIFS('[4]BD Unidades'!$BI$3:$BI$1424,'[4]BD Unidades'!$A$3:$A$1424,$A137),"-")</f>
        <v>0</v>
      </c>
      <c r="AX137" s="25">
        <f>IFERROR(SUMIFS('[4]BD Unidades'!$BJ$3:$BJ$1424,'[4]BD Unidades'!$A$3:$A$1424,$A137),"-")</f>
        <v>0</v>
      </c>
    </row>
    <row r="138" spans="1:50" ht="14.4" x14ac:dyDescent="0.3">
      <c r="A138" s="7">
        <v>193</v>
      </c>
      <c r="B138" s="7" t="s">
        <v>380</v>
      </c>
      <c r="D138" s="8" t="s">
        <v>381</v>
      </c>
      <c r="E138" s="19" t="s">
        <v>368</v>
      </c>
      <c r="F138" s="19" t="s">
        <v>368</v>
      </c>
      <c r="G138" s="19" t="s">
        <v>369</v>
      </c>
      <c r="H138" s="19">
        <v>2</v>
      </c>
      <c r="I138" s="19">
        <v>2024</v>
      </c>
      <c r="J138" s="19" t="s">
        <v>66</v>
      </c>
      <c r="K138" s="19" t="s">
        <v>177</v>
      </c>
      <c r="L138" s="19" t="s">
        <v>157</v>
      </c>
      <c r="M138" s="19" t="s">
        <v>164</v>
      </c>
      <c r="N138" s="19" t="s">
        <v>371</v>
      </c>
      <c r="O138" s="19" t="s">
        <v>372</v>
      </c>
      <c r="P138" s="19" t="s">
        <v>51</v>
      </c>
      <c r="Q138" s="9" t="s">
        <v>382</v>
      </c>
      <c r="R138" s="20">
        <v>2.5</v>
      </c>
      <c r="S138" s="20">
        <v>0.22</v>
      </c>
      <c r="T138" s="20">
        <v>2.4944999999999999</v>
      </c>
      <c r="U138" s="20">
        <v>0.47</v>
      </c>
      <c r="V138" s="21">
        <f>_xlfn.XLOOKUP(D138,'[4]Gen. Real'!$A$2:$A$1168,'[4]Gen. Real'!$C$2:$C$1168,"-",0)</f>
        <v>17.239430000000059</v>
      </c>
      <c r="W138" s="22"/>
      <c r="X138" s="22" t="str">
        <f>_xlfn.XLOOKUP(D138,[4]Vertimiento!$J$2:$J$119,[4]Vertimiento!$K$2:$K$119,"-",0)</f>
        <v>-</v>
      </c>
      <c r="Y138" s="23" t="str">
        <f t="shared" si="8"/>
        <v>-</v>
      </c>
      <c r="Z138" s="19" t="str">
        <f>_xlfn.XLOOKUP(D138,[4]Cmg!$I$4:$I$99,[4]Cmg!$M$4:$M$99,"----",0,1)</f>
        <v>----</v>
      </c>
      <c r="AA138" s="19" t="str">
        <f>_xlfn.XLOOKUP(D138,[4]Cmg!$A$4:$A$101,[4]Cmg!$B$4:$B$101,"----",0,1)</f>
        <v>----</v>
      </c>
      <c r="AB138" s="19" t="str">
        <f>_xlfn.XLOOKUP(D138,[4]Cmg!$E$4:$E$101,[4]Cmg!$F$4:$F$101,"----",0,1)</f>
        <v>----</v>
      </c>
      <c r="AC138" s="19" t="str">
        <f>_xlfn.XLOOKUP(D138,[4]Cmg!$O$4:$O$101,[4]Cmg!$P$4:$P$101,"----",0,1)</f>
        <v>----</v>
      </c>
      <c r="AD138" s="24" t="str">
        <f>_xlfn.XLOOKUP(D138,[4]Cmg!$S$4:$S$101,[4]Cmg!$U$4:$U$101,"----",0,1)</f>
        <v>----</v>
      </c>
      <c r="AG138" s="25">
        <f>IFERROR(SUMIFS('[4]BD Unidades'!$AH:$AH,'[4]BD Unidades'!$A:$A,'BD Centrales 2024'!$A138),"-")</f>
        <v>0</v>
      </c>
      <c r="AH138" s="25">
        <f>SUMIFS('[4]BD Unidades'!$AJ$3:$AJ$1424,'[4]BD Unidades'!$A$3:$A$1424,$A138)</f>
        <v>5049.1056000000008</v>
      </c>
      <c r="AI138" s="25">
        <f>SUMIFS('[4]BD Unidades'!$AL$3:$AL$1424,'[4]BD Unidades'!$A$3:$A$1424,$A138)</f>
        <v>3739.4896000000022</v>
      </c>
      <c r="AJ138" s="26">
        <f t="shared" si="9"/>
        <v>0.42549343949758894</v>
      </c>
      <c r="AK138" s="27">
        <f>IFERROR(SUMIFS('[4]BD Unidades'!$AO$3:$AO$1424,'[4]BD Unidades'!$A$3:$A$1424,$A138),"-")</f>
        <v>0</v>
      </c>
      <c r="AL138" s="27">
        <f>IFERROR(SUMIFS('[4]BD Unidades'!$AQ$3:$AQ$1424,'[4]BD Unidades'!$A$3:$A$1424,$A138),"-")</f>
        <v>0</v>
      </c>
      <c r="AM138" s="27">
        <f>IFERROR(SUMIFS('[4]BD Unidades'!$AS$3:$AS$1424,'[4]BD Unidades'!$A$3:$A$1424,$A138),"-")</f>
        <v>0</v>
      </c>
      <c r="AN138" s="27">
        <f>IFERROR(SUMIFS('[4]BD Unidades'!$AU$3:$AU$1424,'[4]BD Unidades'!$A$3:$A$1424,$A138),"-")</f>
        <v>0</v>
      </c>
      <c r="AO138" s="27">
        <f>IFERROR(SUMIFS('[4]BD Unidades'!$AW$3:$AW$1424,'[4]BD Unidades'!$A$3:$A$1424,$A138),"-")</f>
        <v>0</v>
      </c>
      <c r="AP138" s="27">
        <f>IFERROR(SUMIFS('[4]BD Unidades'!$AY$3:$AY$1424,'[4]BD Unidades'!$A$3:$A$1424,$A138),"-")</f>
        <v>0</v>
      </c>
      <c r="AQ138" s="25">
        <f>IFERROR(SUMIFS('[4]BD Unidades'!$AZ$3:$AZ$1424,'[4]BD Unidades'!$A$3:$A$1424,$A138),"-")</f>
        <v>0</v>
      </c>
      <c r="AR138" s="25">
        <f>IFERROR(SUMIFS('[4]BD Unidades'!$BA$3:$BA$1424,'[4]BD Unidades'!$A$3:$A$1424,$A138),"-")</f>
        <v>2.6392372974056499</v>
      </c>
      <c r="AS138" s="28">
        <f>SUMIFS('[4]BD Unidades'!$BC$3:$BC$1424,'[4]BD Unidades'!$A$3:$A$1424,$A138)</f>
        <v>0</v>
      </c>
      <c r="AT138" s="28">
        <f>SUMIFS('[4]BD Unidades'!$BE$3:$BE$1424,'[4]BD Unidades'!$A$3:$A$1424,$A138)</f>
        <v>0</v>
      </c>
      <c r="AU138" s="29">
        <f t="shared" si="10"/>
        <v>0</v>
      </c>
      <c r="AV138" s="30">
        <f t="shared" si="11"/>
        <v>2.2000000000000001E-3</v>
      </c>
      <c r="AW138" s="25">
        <f>IFERROR(SUMIFS('[4]BD Unidades'!$BI$3:$BI$1424,'[4]BD Unidades'!$A$3:$A$1424,$A138),"-")</f>
        <v>0</v>
      </c>
      <c r="AX138" s="25">
        <f>IFERROR(SUMIFS('[4]BD Unidades'!$BJ$3:$BJ$1424,'[4]BD Unidades'!$A$3:$A$1424,$A138),"-")</f>
        <v>0</v>
      </c>
    </row>
    <row r="139" spans="1:50" ht="14.4" x14ac:dyDescent="0.3">
      <c r="A139" s="7">
        <v>205</v>
      </c>
      <c r="B139" s="7" t="s">
        <v>4910</v>
      </c>
      <c r="D139" s="8" t="s">
        <v>4911</v>
      </c>
      <c r="E139" s="19" t="s">
        <v>4906</v>
      </c>
      <c r="F139" s="19" t="s">
        <v>4906</v>
      </c>
      <c r="G139" s="19" t="s">
        <v>2096</v>
      </c>
      <c r="H139" s="19">
        <v>1</v>
      </c>
      <c r="I139" s="19">
        <v>2024</v>
      </c>
      <c r="J139" s="19" t="s">
        <v>66</v>
      </c>
      <c r="K139" s="19" t="s">
        <v>177</v>
      </c>
      <c r="L139" s="19" t="s">
        <v>213</v>
      </c>
      <c r="M139" s="19" t="s">
        <v>90</v>
      </c>
      <c r="N139" s="19" t="s">
        <v>868</v>
      </c>
      <c r="O139" s="19" t="s">
        <v>1687</v>
      </c>
      <c r="P139" s="19" t="s">
        <v>51</v>
      </c>
      <c r="Q139" s="9" t="s">
        <v>4912</v>
      </c>
      <c r="R139" s="20">
        <v>0.43</v>
      </c>
      <c r="S139" s="20">
        <v>2.3809999999999998</v>
      </c>
      <c r="T139" s="20">
        <v>0.41980000000000001</v>
      </c>
      <c r="U139" s="20" t="s">
        <v>397</v>
      </c>
      <c r="V139" s="21">
        <f>_xlfn.XLOOKUP(D139,'[4]Gen. Real'!$A$2:$A$1168,'[4]Gen. Real'!$C$2:$C$1168,"-",0)</f>
        <v>2.5692899999999979</v>
      </c>
      <c r="W139" s="22"/>
      <c r="X139" s="22" t="str">
        <f>_xlfn.XLOOKUP(D139,[4]Vertimiento!$J$2:$J$119,[4]Vertimiento!$K$2:$K$119,"-",0)</f>
        <v>-</v>
      </c>
      <c r="Y139" s="23" t="str">
        <f t="shared" si="8"/>
        <v>-</v>
      </c>
      <c r="Z139" s="19" t="str">
        <f>_xlfn.XLOOKUP(D139,[4]Cmg!$I$4:$I$99,[4]Cmg!$M$4:$M$99,"----",0,1)</f>
        <v>----</v>
      </c>
      <c r="AA139" s="19" t="str">
        <f>_xlfn.XLOOKUP(D139,[4]Cmg!$A$4:$A$101,[4]Cmg!$B$4:$B$101,"----",0,1)</f>
        <v>----</v>
      </c>
      <c r="AB139" s="19" t="str">
        <f>_xlfn.XLOOKUP(D139,[4]Cmg!$E$4:$E$101,[4]Cmg!$F$4:$F$101,"----",0,1)</f>
        <v>----</v>
      </c>
      <c r="AC139" s="19" t="str">
        <f>_xlfn.XLOOKUP(D139,[4]Cmg!$O$4:$O$101,[4]Cmg!$P$4:$P$101,"----",0,1)</f>
        <v>----</v>
      </c>
      <c r="AD139" s="24" t="str">
        <f>_xlfn.XLOOKUP(D139,[4]Cmg!$S$4:$S$101,[4]Cmg!$U$4:$U$101,"----",0,1)</f>
        <v>----</v>
      </c>
      <c r="AG139" s="25">
        <f>IFERROR(SUMIFS('[4]BD Unidades'!$AH:$AH,'[4]BD Unidades'!$A:$A,'BD Centrales 2024'!$A139),"-")</f>
        <v>0.43</v>
      </c>
      <c r="AH139" s="25">
        <f>SUMIFS('[4]BD Unidades'!$AJ$3:$AJ$1424,'[4]BD Unidades'!$A$3:$A$1424,$A139)</f>
        <v>8496.5333333333292</v>
      </c>
      <c r="AI139" s="25">
        <f>SUMIFS('[4]BD Unidades'!$AL$3:$AL$1424,'[4]BD Unidades'!$A$3:$A$1424,$A139)</f>
        <v>144.61666666666699</v>
      </c>
      <c r="AJ139" s="26">
        <f t="shared" si="9"/>
        <v>1.6735812555813412E-2</v>
      </c>
      <c r="AK139" s="27">
        <f>IFERROR(SUMIFS('[4]BD Unidades'!$AO$3:$AO$1424,'[4]BD Unidades'!$A$3:$A$1424,$A139),"-")</f>
        <v>0</v>
      </c>
      <c r="AL139" s="27">
        <f>IFERROR(SUMIFS('[4]BD Unidades'!$AQ$3:$AQ$1424,'[4]BD Unidades'!$A$3:$A$1424,$A139),"-")</f>
        <v>0</v>
      </c>
      <c r="AM139" s="27">
        <f>IFERROR(SUMIFS('[4]BD Unidades'!$AS$3:$AS$1424,'[4]BD Unidades'!$A$3:$A$1424,$A139),"-")</f>
        <v>0</v>
      </c>
      <c r="AN139" s="27">
        <f>IFERROR(SUMIFS('[4]BD Unidades'!$AU$3:$AU$1424,'[4]BD Unidades'!$A$3:$A$1424,$A139),"-")</f>
        <v>0</v>
      </c>
      <c r="AO139" s="27">
        <f>IFERROR(SUMIFS('[4]BD Unidades'!$AW$3:$AW$1424,'[4]BD Unidades'!$A$3:$A$1424,$A139),"-")</f>
        <v>0</v>
      </c>
      <c r="AP139" s="27">
        <f>IFERROR(SUMIFS('[4]BD Unidades'!$AY$3:$AY$1424,'[4]BD Unidades'!$A$3:$A$1424,$A139),"-")</f>
        <v>0</v>
      </c>
      <c r="AQ139" s="25">
        <f>IFERROR(SUMIFS('[4]BD Unidades'!$AZ$3:$AZ$1424,'[4]BD Unidades'!$A$3:$A$1424,$A139),"-")</f>
        <v>0.28592774235616436</v>
      </c>
      <c r="AR139" s="25">
        <f>IFERROR(SUMIFS('[4]BD Unidades'!$BA$3:$BA$1424,'[4]BD Unidades'!$A$3:$A$1424,$A139),"-")</f>
        <v>0.43</v>
      </c>
      <c r="AS139" s="28">
        <f>SUMIFS('[4]BD Unidades'!$BC$3:$BC$1424,'[4]BD Unidades'!$A$3:$A$1424,$A139)</f>
        <v>2.6660244888946302E-2</v>
      </c>
      <c r="AT139" s="28">
        <f>SUMIFS('[4]BD Unidades'!$BE$3:$BE$1424,'[4]BD Unidades'!$A$3:$A$1424,$A139)</f>
        <v>0.99893746205221601</v>
      </c>
      <c r="AU139" s="29">
        <f t="shared" si="10"/>
        <v>0.9723055446851615</v>
      </c>
      <c r="AV139" s="30">
        <f t="shared" si="11"/>
        <v>2.3809999999999998E-2</v>
      </c>
      <c r="AW139" s="25">
        <f>IFERROR(SUMIFS('[4]BD Unidades'!$BI$3:$BI$1424,'[4]BD Unidades'!$A$3:$A$1424,$A139),"-")</f>
        <v>0.27138863376817707</v>
      </c>
      <c r="AX139" s="25">
        <f>IFERROR(SUMIFS('[4]BD Unidades'!$BJ$3:$BJ$1424,'[4]BD Unidades'!$A$3:$A$1424,$A139),"-")</f>
        <v>0.1744059930920506</v>
      </c>
    </row>
    <row r="140" spans="1:50" ht="14.4" x14ac:dyDescent="0.3">
      <c r="A140" s="7">
        <v>209</v>
      </c>
      <c r="B140" s="7" t="s">
        <v>4913</v>
      </c>
      <c r="D140" s="8" t="s">
        <v>4914</v>
      </c>
      <c r="E140" s="19" t="s">
        <v>4906</v>
      </c>
      <c r="F140" s="19" t="s">
        <v>4906</v>
      </c>
      <c r="G140" s="19" t="s">
        <v>4557</v>
      </c>
      <c r="H140" s="19">
        <v>1</v>
      </c>
      <c r="I140" s="19">
        <v>2024</v>
      </c>
      <c r="J140" s="19" t="s">
        <v>66</v>
      </c>
      <c r="K140" s="19" t="s">
        <v>177</v>
      </c>
      <c r="L140" s="19" t="s">
        <v>213</v>
      </c>
      <c r="M140" s="19" t="s">
        <v>331</v>
      </c>
      <c r="N140" s="19" t="s">
        <v>724</v>
      </c>
      <c r="O140" s="19" t="s">
        <v>725</v>
      </c>
      <c r="P140" s="19" t="s">
        <v>51</v>
      </c>
      <c r="Q140" s="9" t="s">
        <v>4915</v>
      </c>
      <c r="R140" s="20">
        <v>1.7</v>
      </c>
      <c r="S140" s="20">
        <v>0.25</v>
      </c>
      <c r="T140" s="20">
        <v>1.6958</v>
      </c>
      <c r="U140" s="20" t="s">
        <v>397</v>
      </c>
      <c r="V140" s="21">
        <f>_xlfn.XLOOKUP(D140,'[4]Gen. Real'!$A$2:$A$1168,'[4]Gen. Real'!$C$2:$C$1168,"-",0)</f>
        <v>7.0956699999999966</v>
      </c>
      <c r="W140" s="22"/>
      <c r="X140" s="22" t="str">
        <f>_xlfn.XLOOKUP(D140,[4]Vertimiento!$J$2:$J$119,[4]Vertimiento!$K$2:$K$119,"-",0)</f>
        <v>-</v>
      </c>
      <c r="Y140" s="23" t="str">
        <f t="shared" si="8"/>
        <v>-</v>
      </c>
      <c r="Z140" s="19" t="str">
        <f>_xlfn.XLOOKUP(D140,[4]Cmg!$I$4:$I$99,[4]Cmg!$M$4:$M$99,"----",0,1)</f>
        <v>----</v>
      </c>
      <c r="AA140" s="19" t="str">
        <f>_xlfn.XLOOKUP(D140,[4]Cmg!$A$4:$A$101,[4]Cmg!$B$4:$B$101,"----",0,1)</f>
        <v>----</v>
      </c>
      <c r="AB140" s="19" t="str">
        <f>_xlfn.XLOOKUP(D140,[4]Cmg!$E$4:$E$101,[4]Cmg!$F$4:$F$101,"----",0,1)</f>
        <v>----</v>
      </c>
      <c r="AC140" s="19" t="str">
        <f>_xlfn.XLOOKUP(D140,[4]Cmg!$O$4:$O$101,[4]Cmg!$P$4:$P$101,"----",0,1)</f>
        <v>----</v>
      </c>
      <c r="AD140" s="24" t="str">
        <f>_xlfn.XLOOKUP(D140,[4]Cmg!$S$4:$S$101,[4]Cmg!$U$4:$U$101,"----",0,1)</f>
        <v>----</v>
      </c>
      <c r="AG140" s="25">
        <f>IFERROR(SUMIFS('[4]BD Unidades'!$AH:$AH,'[4]BD Unidades'!$A:$A,'BD Centrales 2024'!$A140),"-")</f>
        <v>1.7</v>
      </c>
      <c r="AH140" s="25">
        <f>SUMIFS('[4]BD Unidades'!$AJ$3:$AJ$1424,'[4]BD Unidades'!$A$3:$A$1424,$A140)</f>
        <v>7654.1000000000013</v>
      </c>
      <c r="AI140" s="25">
        <f>SUMIFS('[4]BD Unidades'!$AL$3:$AL$1424,'[4]BD Unidades'!$A$3:$A$1424,$A140)</f>
        <v>0</v>
      </c>
      <c r="AJ140" s="26">
        <f t="shared" si="9"/>
        <v>0</v>
      </c>
      <c r="AK140" s="27">
        <f>IFERROR(SUMIFS('[4]BD Unidades'!$AO$3:$AO$1424,'[4]BD Unidades'!$A$3:$A$1424,$A140),"-")</f>
        <v>0</v>
      </c>
      <c r="AL140" s="27">
        <f>IFERROR(SUMIFS('[4]BD Unidades'!$AQ$3:$AQ$1424,'[4]BD Unidades'!$A$3:$A$1424,$A140),"-")</f>
        <v>0</v>
      </c>
      <c r="AM140" s="27">
        <f>IFERROR(SUMIFS('[4]BD Unidades'!$AS$3:$AS$1424,'[4]BD Unidades'!$A$3:$A$1424,$A140),"-")</f>
        <v>0</v>
      </c>
      <c r="AN140" s="27">
        <f>IFERROR(SUMIFS('[4]BD Unidades'!$AU$3:$AU$1424,'[4]BD Unidades'!$A$3:$A$1424,$A140),"-")</f>
        <v>0</v>
      </c>
      <c r="AO140" s="27">
        <f>IFERROR(SUMIFS('[4]BD Unidades'!$AW$3:$AW$1424,'[4]BD Unidades'!$A$3:$A$1424,$A140),"-")</f>
        <v>0</v>
      </c>
      <c r="AP140" s="27">
        <f>IFERROR(SUMIFS('[4]BD Unidades'!$AY$3:$AY$1424,'[4]BD Unidades'!$A$3:$A$1424,$A140),"-")</f>
        <v>0</v>
      </c>
      <c r="AQ140" s="25">
        <f>IFERROR(SUMIFS('[4]BD Unidades'!$AZ$3:$AZ$1424,'[4]BD Unidades'!$A$3:$A$1424,$A140),"-")</f>
        <v>1.1340830146412713</v>
      </c>
      <c r="AR140" s="25">
        <f>IFERROR(SUMIFS('[4]BD Unidades'!$BA$3:$BA$1424,'[4]BD Unidades'!$A$3:$A$1424,$A140),"-")</f>
        <v>1.7</v>
      </c>
      <c r="AS140" s="28">
        <f>SUMIFS('[4]BD Unidades'!$BC$3:$BC$1424,'[4]BD Unidades'!$A$3:$A$1424,$A140)</f>
        <v>1.9732514799386099E-2</v>
      </c>
      <c r="AT140" s="28">
        <f>SUMIFS('[4]BD Unidades'!$BE$3:$BE$1424,'[4]BD Unidades'!$A$3:$A$1424,$A140)</f>
        <v>0.97821417729204585</v>
      </c>
      <c r="AU140" s="29">
        <f t="shared" si="10"/>
        <v>0.9589115515616613</v>
      </c>
      <c r="AV140" s="30">
        <f t="shared" si="11"/>
        <v>2.5000000000000001E-3</v>
      </c>
      <c r="AW140" s="25">
        <f>IFERROR(SUMIFS('[4]BD Unidades'!$BI$3:$BI$1424,'[4]BD Unidades'!$A$3:$A$1424,$A140),"-")</f>
        <v>1.0847665899114645</v>
      </c>
      <c r="AX140" s="25">
        <f>IFERROR(SUMIFS('[4]BD Unidades'!$BJ$3:$BJ$1424,'[4]BD Unidades'!$A$3:$A$1424,$A140),"-")</f>
        <v>0.65644508501996557</v>
      </c>
    </row>
    <row r="141" spans="1:50" ht="14.4" x14ac:dyDescent="0.3">
      <c r="A141" s="7">
        <v>216</v>
      </c>
      <c r="B141" s="7" t="s">
        <v>238</v>
      </c>
      <c r="D141" s="8" t="s">
        <v>239</v>
      </c>
      <c r="E141" s="19" t="s">
        <v>240</v>
      </c>
      <c r="F141" s="19" t="s">
        <v>240</v>
      </c>
      <c r="G141" s="19" t="s">
        <v>241</v>
      </c>
      <c r="H141" s="19">
        <v>2</v>
      </c>
      <c r="I141" s="19">
        <v>2024</v>
      </c>
      <c r="J141" s="19" t="s">
        <v>66</v>
      </c>
      <c r="K141" s="19" t="s">
        <v>105</v>
      </c>
      <c r="L141" s="19" t="s">
        <v>47</v>
      </c>
      <c r="M141" s="19" t="s">
        <v>106</v>
      </c>
      <c r="N141" s="19" t="s">
        <v>243</v>
      </c>
      <c r="O141" s="19" t="s">
        <v>244</v>
      </c>
      <c r="P141" s="19" t="s">
        <v>51</v>
      </c>
      <c r="Q141" s="9" t="s">
        <v>245</v>
      </c>
      <c r="R141" s="20">
        <v>112</v>
      </c>
      <c r="S141" s="20">
        <v>0.25</v>
      </c>
      <c r="T141" s="20">
        <v>111.72</v>
      </c>
      <c r="U141" s="20">
        <v>15</v>
      </c>
      <c r="V141" s="21">
        <f>_xlfn.XLOOKUP(D141,'[4]Gen. Real'!$A$2:$A$1168,'[4]Gen. Real'!$C$2:$C$1168,"-",0)</f>
        <v>580.74022999999977</v>
      </c>
      <c r="W141" s="22"/>
      <c r="X141" s="22" t="str">
        <f>_xlfn.XLOOKUP(D141,[4]Vertimiento!$J$2:$J$119,[4]Vertimiento!$K$2:$K$119,"-",0)</f>
        <v>-</v>
      </c>
      <c r="Y141" s="23" t="str">
        <f t="shared" si="8"/>
        <v>-</v>
      </c>
      <c r="Z141" s="19" t="str">
        <f>_xlfn.XLOOKUP(D141,[4]Cmg!$I$4:$I$99,[4]Cmg!$M$4:$M$99,"----",0,1)</f>
        <v>----</v>
      </c>
      <c r="AA141" s="19" t="str">
        <f>_xlfn.XLOOKUP(D141,[4]Cmg!$A$4:$A$101,[4]Cmg!$B$4:$B$101,"----",0,1)</f>
        <v>----</v>
      </c>
      <c r="AB141" s="19" t="str">
        <f>_xlfn.XLOOKUP(D141,[4]Cmg!$E$4:$E$101,[4]Cmg!$F$4:$F$101,"----",0,1)</f>
        <v>----</v>
      </c>
      <c r="AC141" s="19" t="str">
        <f>_xlfn.XLOOKUP(D141,[4]Cmg!$O$4:$O$101,[4]Cmg!$P$4:$P$101,"----",0,1)</f>
        <v>----</v>
      </c>
      <c r="AD141" s="24" t="str">
        <f>_xlfn.XLOOKUP(D141,[4]Cmg!$S$4:$S$101,[4]Cmg!$U$4:$U$101,"----",0,1)</f>
        <v>----</v>
      </c>
      <c r="AG141" s="25">
        <f>IFERROR(SUMIFS('[4]BD Unidades'!$AH:$AH,'[4]BD Unidades'!$A:$A,'BD Centrales 2024'!$A141),"-")</f>
        <v>0</v>
      </c>
      <c r="AH141" s="25">
        <f>SUMIFS('[4]BD Unidades'!$AJ$3:$AJ$1424,'[4]BD Unidades'!$A$3:$A$1424,$A141)</f>
        <v>16.350000000000001</v>
      </c>
      <c r="AI141" s="25">
        <f>SUMIFS('[4]BD Unidades'!$AL$3:$AL$1424,'[4]BD Unidades'!$A$3:$A$1424,$A141)</f>
        <v>8435.4500000000007</v>
      </c>
      <c r="AJ141" s="26">
        <f t="shared" si="9"/>
        <v>0.99806550084005774</v>
      </c>
      <c r="AK141" s="27">
        <f>IFERROR(SUMIFS('[4]BD Unidades'!$AO$3:$AO$1424,'[4]BD Unidades'!$A$3:$A$1424,$A141),"-")</f>
        <v>0</v>
      </c>
      <c r="AL141" s="27">
        <f>IFERROR(SUMIFS('[4]BD Unidades'!$AQ$3:$AQ$1424,'[4]BD Unidades'!$A$3:$A$1424,$A141),"-")</f>
        <v>0</v>
      </c>
      <c r="AM141" s="27">
        <f>IFERROR(SUMIFS('[4]BD Unidades'!$AS$3:$AS$1424,'[4]BD Unidades'!$A$3:$A$1424,$A141),"-")</f>
        <v>0</v>
      </c>
      <c r="AN141" s="27">
        <f>IFERROR(SUMIFS('[4]BD Unidades'!$AU$3:$AU$1424,'[4]BD Unidades'!$A$3:$A$1424,$A141),"-")</f>
        <v>0</v>
      </c>
      <c r="AO141" s="27">
        <f>IFERROR(SUMIFS('[4]BD Unidades'!$AW$3:$AW$1424,'[4]BD Unidades'!$A$3:$A$1424,$A141),"-")</f>
        <v>0</v>
      </c>
      <c r="AP141" s="27">
        <f>IFERROR(SUMIFS('[4]BD Unidades'!$AY$3:$AY$1424,'[4]BD Unidades'!$A$3:$A$1424,$A141),"-")</f>
        <v>0</v>
      </c>
      <c r="AQ141" s="25">
        <f>IFERROR(SUMIFS('[4]BD Unidades'!$AZ$3:$AZ$1424,'[4]BD Unidades'!$A$3:$A$1424,$A141),"-")</f>
        <v>0</v>
      </c>
      <c r="AR141" s="25">
        <f>IFERROR(SUMIFS('[4]BD Unidades'!$BA$3:$BA$1424,'[4]BD Unidades'!$A$3:$A$1424,$A141),"-")</f>
        <v>111.97142200396181</v>
      </c>
      <c r="AS141" s="28">
        <f>SUMIFS('[4]BD Unidades'!$BC$3:$BC$1424,'[4]BD Unidades'!$A$3:$A$1424,$A141)</f>
        <v>0</v>
      </c>
      <c r="AT141" s="28">
        <f>SUMIFS('[4]BD Unidades'!$BE$3:$BE$1424,'[4]BD Unidades'!$A$3:$A$1424,$A141)</f>
        <v>0</v>
      </c>
      <c r="AU141" s="29">
        <f t="shared" si="10"/>
        <v>0</v>
      </c>
      <c r="AV141" s="30">
        <f t="shared" si="11"/>
        <v>2.5000000000000001E-3</v>
      </c>
      <c r="AW141" s="25">
        <f>IFERROR(SUMIFS('[4]BD Unidades'!$BI$3:$BI$1424,'[4]BD Unidades'!$A$3:$A$1424,$A141),"-")</f>
        <v>0</v>
      </c>
      <c r="AX141" s="25">
        <f>IFERROR(SUMIFS('[4]BD Unidades'!$BJ$3:$BJ$1424,'[4]BD Unidades'!$A$3:$A$1424,$A141),"-")</f>
        <v>0</v>
      </c>
    </row>
    <row r="142" spans="1:50" ht="14.4" x14ac:dyDescent="0.3">
      <c r="A142" s="7">
        <v>217</v>
      </c>
      <c r="B142" s="7" t="s">
        <v>4847</v>
      </c>
      <c r="D142" s="8" t="s">
        <v>4848</v>
      </c>
      <c r="E142" s="19" t="s">
        <v>4849</v>
      </c>
      <c r="F142" s="19" t="s">
        <v>4849</v>
      </c>
      <c r="G142" s="19" t="s">
        <v>4850</v>
      </c>
      <c r="H142" s="19">
        <v>1</v>
      </c>
      <c r="I142" s="19">
        <v>2024</v>
      </c>
      <c r="J142" s="19" t="s">
        <v>66</v>
      </c>
      <c r="K142" s="19" t="s">
        <v>177</v>
      </c>
      <c r="L142" s="19" t="s">
        <v>213</v>
      </c>
      <c r="M142" s="19" t="s">
        <v>68</v>
      </c>
      <c r="N142" s="19" t="s">
        <v>68</v>
      </c>
      <c r="O142" s="19" t="s">
        <v>2324</v>
      </c>
      <c r="P142" s="19" t="s">
        <v>51</v>
      </c>
      <c r="Q142" s="9" t="s">
        <v>4852</v>
      </c>
      <c r="R142" s="20">
        <v>3.3</v>
      </c>
      <c r="S142" s="20">
        <v>0.25</v>
      </c>
      <c r="T142" s="20">
        <v>3.2917999999999998</v>
      </c>
      <c r="U142" s="20" t="s">
        <v>397</v>
      </c>
      <c r="V142" s="21">
        <f>_xlfn.XLOOKUP(D142,'[4]Gen. Real'!$A$2:$A$1168,'[4]Gen. Real'!$C$2:$C$1168,"-",0)</f>
        <v>22.100929999999998</v>
      </c>
      <c r="W142" s="22"/>
      <c r="X142" s="22" t="str">
        <f>_xlfn.XLOOKUP(D142,[4]Vertimiento!$J$2:$J$119,[4]Vertimiento!$K$2:$K$119,"-",0)</f>
        <v>-</v>
      </c>
      <c r="Y142" s="23" t="str">
        <f t="shared" si="8"/>
        <v>-</v>
      </c>
      <c r="Z142" s="19" t="str">
        <f>_xlfn.XLOOKUP(D142,[4]Cmg!$I$4:$I$99,[4]Cmg!$M$4:$M$99,"----",0,1)</f>
        <v>----</v>
      </c>
      <c r="AA142" s="19" t="str">
        <f>_xlfn.XLOOKUP(D142,[4]Cmg!$A$4:$A$101,[4]Cmg!$B$4:$B$101,"----",0,1)</f>
        <v>----</v>
      </c>
      <c r="AB142" s="19" t="str">
        <f>_xlfn.XLOOKUP(D142,[4]Cmg!$E$4:$E$101,[4]Cmg!$F$4:$F$101,"----",0,1)</f>
        <v>----</v>
      </c>
      <c r="AC142" s="19" t="str">
        <f>_xlfn.XLOOKUP(D142,[4]Cmg!$O$4:$O$101,[4]Cmg!$P$4:$P$101,"----",0,1)</f>
        <v>----</v>
      </c>
      <c r="AD142" s="24" t="str">
        <f>_xlfn.XLOOKUP(D142,[4]Cmg!$S$4:$S$101,[4]Cmg!$U$4:$U$101,"----",0,1)</f>
        <v>----</v>
      </c>
      <c r="AG142" s="25">
        <f>IFERROR(SUMIFS('[4]BD Unidades'!$AH:$AH,'[4]BD Unidades'!$A:$A,'BD Centrales 2024'!$A142),"-")</f>
        <v>3.1528047851999998</v>
      </c>
      <c r="AH142" s="25">
        <f>SUMIFS('[4]BD Unidades'!$AJ$3:$AJ$1424,'[4]BD Unidades'!$A$3:$A$1424,$A142)</f>
        <v>8567.9333333333307</v>
      </c>
      <c r="AI142" s="25">
        <f>SUMIFS('[4]BD Unidades'!$AL$3:$AL$1424,'[4]BD Unidades'!$A$3:$A$1424,$A142)</f>
        <v>157.25</v>
      </c>
      <c r="AJ142" s="26">
        <f t="shared" si="9"/>
        <v>1.8022543938904824E-2</v>
      </c>
      <c r="AK142" s="27">
        <f>IFERROR(SUMIFS('[4]BD Unidades'!$AO$3:$AO$1424,'[4]BD Unidades'!$A$3:$A$1424,$A142),"-")</f>
        <v>0</v>
      </c>
      <c r="AL142" s="27">
        <f>IFERROR(SUMIFS('[4]BD Unidades'!$AQ$3:$AQ$1424,'[4]BD Unidades'!$A$3:$A$1424,$A142),"-")</f>
        <v>0</v>
      </c>
      <c r="AM142" s="27">
        <f>IFERROR(SUMIFS('[4]BD Unidades'!$AS$3:$AS$1424,'[4]BD Unidades'!$A$3:$A$1424,$A142),"-")</f>
        <v>0</v>
      </c>
      <c r="AN142" s="27">
        <f>IFERROR(SUMIFS('[4]BD Unidades'!$AU$3:$AU$1424,'[4]BD Unidades'!$A$3:$A$1424,$A142),"-")</f>
        <v>0</v>
      </c>
      <c r="AO142" s="27">
        <f>IFERROR(SUMIFS('[4]BD Unidades'!$AW$3:$AW$1424,'[4]BD Unidades'!$A$3:$A$1424,$A142),"-")</f>
        <v>0</v>
      </c>
      <c r="AP142" s="27">
        <f>IFERROR(SUMIFS('[4]BD Unidades'!$AY$3:$AY$1424,'[4]BD Unidades'!$A$3:$A$1424,$A142),"-")</f>
        <v>0</v>
      </c>
      <c r="AQ142" s="25">
        <f>IFERROR(SUMIFS('[4]BD Unidades'!$AZ$3:$AZ$1424,'[4]BD Unidades'!$A$3:$A$1424,$A142),"-")</f>
        <v>3.1528047851999998</v>
      </c>
      <c r="AR142" s="25">
        <f>IFERROR(SUMIFS('[4]BD Unidades'!$BA$3:$BA$1424,'[4]BD Unidades'!$A$3:$A$1424,$A142),"-")</f>
        <v>3.24052740725601</v>
      </c>
      <c r="AS142" s="28">
        <f>SUMIFS('[4]BD Unidades'!$BC$3:$BC$1424,'[4]BD Unidades'!$A$3:$A$1424,$A142)</f>
        <v>2.78910113859468E-3</v>
      </c>
      <c r="AT142" s="28">
        <f>SUMIFS('[4]BD Unidades'!$BE$3:$BE$1424,'[4]BD Unidades'!$A$3:$A$1424,$A142)</f>
        <v>1</v>
      </c>
      <c r="AU142" s="29">
        <f t="shared" si="10"/>
        <v>0.99721089886140535</v>
      </c>
      <c r="AV142" s="30">
        <f t="shared" si="11"/>
        <v>2.5000000000000001E-3</v>
      </c>
      <c r="AW142" s="25">
        <f>IFERROR(SUMIFS('[4]BD Unidades'!$BI$3:$BI$1424,'[4]BD Unidades'!$A$3:$A$1424,$A142),"-")</f>
        <v>3.1361512655493704</v>
      </c>
      <c r="AX142" s="25">
        <f>IFERROR(SUMIFS('[4]BD Unidades'!$BJ$3:$BJ$1424,'[4]BD Unidades'!$A$3:$A$1424,$A142),"-")</f>
        <v>2.0154255112329098</v>
      </c>
    </row>
    <row r="143" spans="1:50" ht="14.4" x14ac:dyDescent="0.3">
      <c r="A143" s="7">
        <v>221</v>
      </c>
      <c r="B143" s="7" t="s">
        <v>5070</v>
      </c>
      <c r="D143" s="8" t="s">
        <v>5071</v>
      </c>
      <c r="E143" s="19" t="s">
        <v>5072</v>
      </c>
      <c r="F143" s="19" t="s">
        <v>5073</v>
      </c>
      <c r="G143" s="19" t="s">
        <v>5074</v>
      </c>
      <c r="H143" s="19">
        <v>2</v>
      </c>
      <c r="I143" s="19">
        <v>2024</v>
      </c>
      <c r="J143" s="19" t="s">
        <v>66</v>
      </c>
      <c r="K143" s="19" t="s">
        <v>177</v>
      </c>
      <c r="L143" s="19" t="s">
        <v>213</v>
      </c>
      <c r="M143" s="19" t="s">
        <v>331</v>
      </c>
      <c r="N143" s="19" t="s">
        <v>332</v>
      </c>
      <c r="O143" s="19" t="s">
        <v>4535</v>
      </c>
      <c r="P143" s="19" t="s">
        <v>51</v>
      </c>
      <c r="Q143" s="9" t="s">
        <v>5076</v>
      </c>
      <c r="R143" s="20">
        <v>1</v>
      </c>
      <c r="S143" s="20">
        <v>0.25</v>
      </c>
      <c r="T143" s="20">
        <v>0.99750000000000005</v>
      </c>
      <c r="U143" s="20" t="s">
        <v>397</v>
      </c>
      <c r="V143" s="21">
        <f>_xlfn.XLOOKUP(D143,'[4]Gen. Real'!$A$2:$A$1168,'[4]Gen. Real'!$C$2:$C$1168,"-",0)</f>
        <v>1.5526599999999988</v>
      </c>
      <c r="W143" s="22"/>
      <c r="X143" s="22" t="str">
        <f>_xlfn.XLOOKUP(D143,[4]Vertimiento!$J$2:$J$119,[4]Vertimiento!$K$2:$K$119,"-",0)</f>
        <v>-</v>
      </c>
      <c r="Y143" s="23" t="str">
        <f t="shared" si="8"/>
        <v>-</v>
      </c>
      <c r="Z143" s="19" t="str">
        <f>_xlfn.XLOOKUP(D143,[4]Cmg!$I$4:$I$99,[4]Cmg!$M$4:$M$99,"----",0,1)</f>
        <v>----</v>
      </c>
      <c r="AA143" s="19" t="str">
        <f>_xlfn.XLOOKUP(D143,[4]Cmg!$A$4:$A$101,[4]Cmg!$B$4:$B$101,"----",0,1)</f>
        <v>----</v>
      </c>
      <c r="AB143" s="19" t="str">
        <f>_xlfn.XLOOKUP(D143,[4]Cmg!$E$4:$E$101,[4]Cmg!$F$4:$F$101,"----",0,1)</f>
        <v>----</v>
      </c>
      <c r="AC143" s="19" t="str">
        <f>_xlfn.XLOOKUP(D143,[4]Cmg!$O$4:$O$101,[4]Cmg!$P$4:$P$101,"----",0,1)</f>
        <v>----</v>
      </c>
      <c r="AD143" s="24" t="str">
        <f>_xlfn.XLOOKUP(D143,[4]Cmg!$S$4:$S$101,[4]Cmg!$U$4:$U$101,"----",0,1)</f>
        <v>----</v>
      </c>
      <c r="AG143" s="25">
        <f>IFERROR(SUMIFS('[4]BD Unidades'!$AH:$AH,'[4]BD Unidades'!$A:$A,'BD Centrales 2024'!$A143),"-")</f>
        <v>1</v>
      </c>
      <c r="AH143" s="25">
        <f>SUMIFS('[4]BD Unidades'!$AJ$3:$AJ$1424,'[4]BD Unidades'!$A$3:$A$1424,$A143)</f>
        <v>8672.5166666666701</v>
      </c>
      <c r="AI143" s="25">
        <f>SUMIFS('[4]BD Unidades'!$AL$3:$AL$1424,'[4]BD Unidades'!$A$3:$A$1424,$A143)</f>
        <v>0</v>
      </c>
      <c r="AJ143" s="26">
        <f t="shared" si="9"/>
        <v>0</v>
      </c>
      <c r="AK143" s="27">
        <f>IFERROR(SUMIFS('[4]BD Unidades'!$AO$3:$AO$1424,'[4]BD Unidades'!$A$3:$A$1424,$A143),"-")</f>
        <v>0</v>
      </c>
      <c r="AL143" s="27">
        <f>IFERROR(SUMIFS('[4]BD Unidades'!$AQ$3:$AQ$1424,'[4]BD Unidades'!$A$3:$A$1424,$A143),"-")</f>
        <v>0</v>
      </c>
      <c r="AM143" s="27">
        <f>IFERROR(SUMIFS('[4]BD Unidades'!$AS$3:$AS$1424,'[4]BD Unidades'!$A$3:$A$1424,$A143),"-")</f>
        <v>0</v>
      </c>
      <c r="AN143" s="27">
        <f>IFERROR(SUMIFS('[4]BD Unidades'!$AU$3:$AU$1424,'[4]BD Unidades'!$A$3:$A$1424,$A143),"-")</f>
        <v>0</v>
      </c>
      <c r="AO143" s="27">
        <f>IFERROR(SUMIFS('[4]BD Unidades'!$AW$3:$AW$1424,'[4]BD Unidades'!$A$3:$A$1424,$A143),"-")</f>
        <v>0</v>
      </c>
      <c r="AP143" s="27">
        <f>IFERROR(SUMIFS('[4]BD Unidades'!$AY$3:$AY$1424,'[4]BD Unidades'!$A$3:$A$1424,$A143),"-")</f>
        <v>0</v>
      </c>
      <c r="AQ143" s="25">
        <f>IFERROR(SUMIFS('[4]BD Unidades'!$AZ$3:$AZ$1424,'[4]BD Unidades'!$A$3:$A$1424,$A143),"-")</f>
        <v>0.14376723287671228</v>
      </c>
      <c r="AR143" s="25">
        <f>IFERROR(SUMIFS('[4]BD Unidades'!$BA$3:$BA$1424,'[4]BD Unidades'!$A$3:$A$1424,$A143),"-")</f>
        <v>1</v>
      </c>
      <c r="AS143" s="28">
        <f>SUMIFS('[4]BD Unidades'!$BC$3:$BC$1424,'[4]BD Unidades'!$A$3:$A$1424,$A143)</f>
        <v>3.3697551800948501E-2</v>
      </c>
      <c r="AT143" s="28">
        <f>SUMIFS('[4]BD Unidades'!$BE$3:$BE$1424,'[4]BD Unidades'!$A$3:$A$1424,$A143)</f>
        <v>1</v>
      </c>
      <c r="AU143" s="29">
        <f t="shared" si="10"/>
        <v>0.96630244819905153</v>
      </c>
      <c r="AV143" s="30">
        <f t="shared" si="11"/>
        <v>2.5000000000000001E-3</v>
      </c>
      <c r="AW143" s="25">
        <f>IFERROR(SUMIFS('[4]BD Unidades'!$BI$3:$BI$1424,'[4]BD Unidades'!$A$3:$A$1424,$A143),"-")</f>
        <v>0.13857532252682137</v>
      </c>
      <c r="AX143" s="25">
        <f>IFERROR(SUMIFS('[4]BD Unidades'!$BJ$3:$BJ$1424,'[4]BD Unidades'!$A$3:$A$1424,$A143),"-")</f>
        <v>8.3858675427321991E-2</v>
      </c>
    </row>
    <row r="144" spans="1:50" ht="14.4" x14ac:dyDescent="0.3">
      <c r="A144" s="7">
        <v>222</v>
      </c>
      <c r="B144" s="7" t="s">
        <v>4710</v>
      </c>
      <c r="D144" s="8" t="s">
        <v>4711</v>
      </c>
      <c r="E144" s="19" t="s">
        <v>319</v>
      </c>
      <c r="F144" s="19" t="s">
        <v>319</v>
      </c>
      <c r="G144" s="19" t="s">
        <v>4712</v>
      </c>
      <c r="H144" s="19">
        <v>1</v>
      </c>
      <c r="I144" s="19">
        <v>2024</v>
      </c>
      <c r="J144" s="19" t="s">
        <v>66</v>
      </c>
      <c r="K144" s="19" t="s">
        <v>177</v>
      </c>
      <c r="L144" s="19" t="s">
        <v>213</v>
      </c>
      <c r="M144" s="19" t="s">
        <v>82</v>
      </c>
      <c r="N144" s="19" t="s">
        <v>83</v>
      </c>
      <c r="O144" s="19" t="s">
        <v>4714</v>
      </c>
      <c r="P144" s="19" t="s">
        <v>51</v>
      </c>
      <c r="Q144" s="9" t="s">
        <v>4715</v>
      </c>
      <c r="R144" s="20">
        <v>6.8</v>
      </c>
      <c r="S144" s="20">
        <v>0.25</v>
      </c>
      <c r="T144" s="20">
        <v>6.7830000000000004</v>
      </c>
      <c r="U144" s="20" t="s">
        <v>397</v>
      </c>
      <c r="V144" s="21">
        <f>_xlfn.XLOOKUP(D144,'[4]Gen. Real'!$A$2:$A$1168,'[4]Gen. Real'!$C$2:$C$1168,"-",0)</f>
        <v>22.172420000000024</v>
      </c>
      <c r="W144" s="22"/>
      <c r="X144" s="22" t="str">
        <f>_xlfn.XLOOKUP(D144,[4]Vertimiento!$J$2:$J$119,[4]Vertimiento!$K$2:$K$119,"-",0)</f>
        <v>-</v>
      </c>
      <c r="Y144" s="23" t="str">
        <f t="shared" si="8"/>
        <v>-</v>
      </c>
      <c r="Z144" s="19" t="str">
        <f>_xlfn.XLOOKUP(D144,[4]Cmg!$I$4:$I$99,[4]Cmg!$M$4:$M$99,"----",0,1)</f>
        <v>----</v>
      </c>
      <c r="AA144" s="19" t="str">
        <f>_xlfn.XLOOKUP(D144,[4]Cmg!$A$4:$A$101,[4]Cmg!$B$4:$B$101,"----",0,1)</f>
        <v>----</v>
      </c>
      <c r="AB144" s="19" t="str">
        <f>_xlfn.XLOOKUP(D144,[4]Cmg!$E$4:$E$101,[4]Cmg!$F$4:$F$101,"----",0,1)</f>
        <v>----</v>
      </c>
      <c r="AC144" s="19" t="str">
        <f>_xlfn.XLOOKUP(D144,[4]Cmg!$O$4:$O$101,[4]Cmg!$P$4:$P$101,"----",0,1)</f>
        <v>----</v>
      </c>
      <c r="AD144" s="24" t="str">
        <f>_xlfn.XLOOKUP(D144,[4]Cmg!$S$4:$S$101,[4]Cmg!$U$4:$U$101,"----",0,1)</f>
        <v>----</v>
      </c>
      <c r="AG144" s="25">
        <f>IFERROR(SUMIFS('[4]BD Unidades'!$AH:$AH,'[4]BD Unidades'!$A:$A,'BD Centrales 2024'!$A144),"-")</f>
        <v>6.8</v>
      </c>
      <c r="AH144" s="25">
        <f>SUMIFS('[4]BD Unidades'!$AJ$3:$AJ$1424,'[4]BD Unidades'!$A$3:$A$1424,$A144)</f>
        <v>8631.7166666666708</v>
      </c>
      <c r="AI144" s="25">
        <f>SUMIFS('[4]BD Unidades'!$AL$3:$AL$1424,'[4]BD Unidades'!$A$3:$A$1424,$A144)</f>
        <v>0</v>
      </c>
      <c r="AJ144" s="26">
        <f t="shared" si="9"/>
        <v>0</v>
      </c>
      <c r="AK144" s="27">
        <f>IFERROR(SUMIFS('[4]BD Unidades'!$AO$3:$AO$1424,'[4]BD Unidades'!$A$3:$A$1424,$A144),"-")</f>
        <v>0</v>
      </c>
      <c r="AL144" s="27">
        <f>IFERROR(SUMIFS('[4]BD Unidades'!$AQ$3:$AQ$1424,'[4]BD Unidades'!$A$3:$A$1424,$A144),"-")</f>
        <v>0</v>
      </c>
      <c r="AM144" s="27">
        <f>IFERROR(SUMIFS('[4]BD Unidades'!$AS$3:$AS$1424,'[4]BD Unidades'!$A$3:$A$1424,$A144),"-")</f>
        <v>0</v>
      </c>
      <c r="AN144" s="27">
        <f>IFERROR(SUMIFS('[4]BD Unidades'!$AU$3:$AU$1424,'[4]BD Unidades'!$A$3:$A$1424,$A144),"-")</f>
        <v>0</v>
      </c>
      <c r="AO144" s="27">
        <f>IFERROR(SUMIFS('[4]BD Unidades'!$AW$3:$AW$1424,'[4]BD Unidades'!$A$3:$A$1424,$A144),"-")</f>
        <v>0</v>
      </c>
      <c r="AP144" s="27">
        <f>IFERROR(SUMIFS('[4]BD Unidades'!$AY$3:$AY$1424,'[4]BD Unidades'!$A$3:$A$1424,$A144),"-")</f>
        <v>0</v>
      </c>
      <c r="AQ144" s="25">
        <f>IFERROR(SUMIFS('[4]BD Unidades'!$AZ$3:$AZ$1424,'[4]BD Unidades'!$A$3:$A$1424,$A144),"-")</f>
        <v>2.5087647550776571</v>
      </c>
      <c r="AR144" s="25">
        <f>IFERROR(SUMIFS('[4]BD Unidades'!$BA$3:$BA$1424,'[4]BD Unidades'!$A$3:$A$1424,$A144),"-")</f>
        <v>6.8</v>
      </c>
      <c r="AS144" s="28">
        <f>SUMIFS('[4]BD Unidades'!$BC$3:$BC$1424,'[4]BD Unidades'!$A$3:$A$1424,$A144)</f>
        <v>6.4316833742813096E-4</v>
      </c>
      <c r="AT144" s="28">
        <f>SUMIFS('[4]BD Unidades'!$BE$3:$BE$1424,'[4]BD Unidades'!$A$3:$A$1424,$A144)</f>
        <v>0.99142949301760797</v>
      </c>
      <c r="AU144" s="29">
        <f t="shared" si="10"/>
        <v>0.9907918369589066</v>
      </c>
      <c r="AV144" s="30">
        <f t="shared" si="11"/>
        <v>2.5000000000000001E-3</v>
      </c>
      <c r="AW144" s="25">
        <f>IFERROR(SUMIFS('[4]BD Unidades'!$BI$3:$BI$1424,'[4]BD Unidades'!$A$3:$A$1424,$A144),"-")</f>
        <v>2.4794494810807008</v>
      </c>
      <c r="AX144" s="25">
        <f>IFERROR(SUMIFS('[4]BD Unidades'!$BJ$3:$BJ$1424,'[4]BD Unidades'!$A$3:$A$1424,$A144),"-")</f>
        <v>1.5004356149497302</v>
      </c>
    </row>
    <row r="145" spans="1:50" ht="14.4" x14ac:dyDescent="0.3">
      <c r="A145" s="7">
        <v>229</v>
      </c>
      <c r="B145" s="7" t="s">
        <v>192</v>
      </c>
      <c r="D145" s="8" t="s">
        <v>193</v>
      </c>
      <c r="E145" s="19" t="s">
        <v>194</v>
      </c>
      <c r="F145" s="19" t="s">
        <v>194</v>
      </c>
      <c r="G145" s="19" t="s">
        <v>195</v>
      </c>
      <c r="H145" s="19">
        <v>2</v>
      </c>
      <c r="I145" s="19">
        <v>2024</v>
      </c>
      <c r="J145" s="19" t="s">
        <v>66</v>
      </c>
      <c r="K145" s="19" t="s">
        <v>177</v>
      </c>
      <c r="L145" s="19" t="s">
        <v>157</v>
      </c>
      <c r="M145" s="19" t="s">
        <v>82</v>
      </c>
      <c r="N145" s="19" t="s">
        <v>197</v>
      </c>
      <c r="O145" s="19" t="s">
        <v>198</v>
      </c>
      <c r="P145" s="19" t="s">
        <v>158</v>
      </c>
      <c r="Q145" s="9" t="s">
        <v>199</v>
      </c>
      <c r="R145" s="20">
        <v>3.3</v>
      </c>
      <c r="S145" s="20">
        <v>0.25</v>
      </c>
      <c r="T145" s="20">
        <v>3.29175</v>
      </c>
      <c r="U145" s="20">
        <v>0.06</v>
      </c>
      <c r="V145" s="21">
        <f>_xlfn.XLOOKUP(D145,'[4]Gen. Real'!$A$2:$A$1168,'[4]Gen. Real'!$C$2:$C$1168,"-",0)</f>
        <v>9.2900799999999979</v>
      </c>
      <c r="W145" s="22"/>
      <c r="X145" s="22" t="str">
        <f>_xlfn.XLOOKUP(D145,[4]Vertimiento!$J$2:$J$119,[4]Vertimiento!$K$2:$K$119,"-",0)</f>
        <v>-</v>
      </c>
      <c r="Y145" s="23" t="str">
        <f t="shared" si="8"/>
        <v>-</v>
      </c>
      <c r="Z145" s="19" t="str">
        <f>_xlfn.XLOOKUP(D145,[4]Cmg!$I$4:$I$99,[4]Cmg!$M$4:$M$99,"----",0,1)</f>
        <v>----</v>
      </c>
      <c r="AA145" s="19" t="str">
        <f>_xlfn.XLOOKUP(D145,[4]Cmg!$A$4:$A$101,[4]Cmg!$B$4:$B$101,"----",0,1)</f>
        <v>----</v>
      </c>
      <c r="AB145" s="19" t="str">
        <f>_xlfn.XLOOKUP(D145,[4]Cmg!$E$4:$E$101,[4]Cmg!$F$4:$F$101,"----",0,1)</f>
        <v>----</v>
      </c>
      <c r="AC145" s="19" t="str">
        <f>_xlfn.XLOOKUP(D145,[4]Cmg!$O$4:$O$101,[4]Cmg!$P$4:$P$101,"----",0,1)</f>
        <v>----</v>
      </c>
      <c r="AD145" s="24" t="str">
        <f>_xlfn.XLOOKUP(D145,[4]Cmg!$S$4:$S$101,[4]Cmg!$U$4:$U$101,"----",0,1)</f>
        <v>----</v>
      </c>
      <c r="AG145" s="25">
        <f>IFERROR(SUMIFS('[4]BD Unidades'!$AH:$AH,'[4]BD Unidades'!$A:$A,'BD Centrales 2024'!$A145),"-")</f>
        <v>0</v>
      </c>
      <c r="AH145" s="25">
        <f>SUMIFS('[4]BD Unidades'!$AJ$3:$AJ$1424,'[4]BD Unidades'!$A$3:$A$1424,$A145)</f>
        <v>8746.7999999999993</v>
      </c>
      <c r="AI145" s="25">
        <f>SUMIFS('[4]BD Unidades'!$AL$3:$AL$1424,'[4]BD Unidades'!$A$3:$A$1424,$A145)</f>
        <v>0.125</v>
      </c>
      <c r="AJ145" s="26">
        <f t="shared" si="9"/>
        <v>1.4290736458812669E-5</v>
      </c>
      <c r="AK145" s="27">
        <f>IFERROR(SUMIFS('[4]BD Unidades'!$AO$3:$AO$1424,'[4]BD Unidades'!$A$3:$A$1424,$A145),"-")</f>
        <v>0</v>
      </c>
      <c r="AL145" s="27">
        <f>IFERROR(SUMIFS('[4]BD Unidades'!$AQ$3:$AQ$1424,'[4]BD Unidades'!$A$3:$A$1424,$A145),"-")</f>
        <v>0</v>
      </c>
      <c r="AM145" s="27">
        <f>IFERROR(SUMIFS('[4]BD Unidades'!$AS$3:$AS$1424,'[4]BD Unidades'!$A$3:$A$1424,$A145),"-")</f>
        <v>0</v>
      </c>
      <c r="AN145" s="27">
        <f>IFERROR(SUMIFS('[4]BD Unidades'!$AU$3:$AU$1424,'[4]BD Unidades'!$A$3:$A$1424,$A145),"-")</f>
        <v>0</v>
      </c>
      <c r="AO145" s="27">
        <f>IFERROR(SUMIFS('[4]BD Unidades'!$AW$3:$AW$1424,'[4]BD Unidades'!$A$3:$A$1424,$A145),"-")</f>
        <v>0</v>
      </c>
      <c r="AP145" s="27">
        <f>IFERROR(SUMIFS('[4]BD Unidades'!$AY$3:$AY$1424,'[4]BD Unidades'!$A$3:$A$1424,$A145),"-")</f>
        <v>0</v>
      </c>
      <c r="AQ145" s="25">
        <f>IFERROR(SUMIFS('[4]BD Unidades'!$AZ$3:$AZ$1424,'[4]BD Unidades'!$A$3:$A$1424,$A145),"-")</f>
        <v>0</v>
      </c>
      <c r="AR145" s="25">
        <f>IFERROR(SUMIFS('[4]BD Unidades'!$BA$3:$BA$1424,'[4]BD Unidades'!$A$3:$A$1424,$A145),"-")</f>
        <v>3.2999685588700398</v>
      </c>
      <c r="AS145" s="28">
        <f>SUMIFS('[4]BD Unidades'!$BC$3:$BC$1424,'[4]BD Unidades'!$A$3:$A$1424,$A145)</f>
        <v>0</v>
      </c>
      <c r="AT145" s="28">
        <f>SUMIFS('[4]BD Unidades'!$BE$3:$BE$1424,'[4]BD Unidades'!$A$3:$A$1424,$A145)</f>
        <v>0</v>
      </c>
      <c r="AU145" s="29">
        <f t="shared" si="10"/>
        <v>0</v>
      </c>
      <c r="AV145" s="30">
        <f t="shared" si="11"/>
        <v>2.5000000000000001E-3</v>
      </c>
      <c r="AW145" s="25">
        <f>IFERROR(SUMIFS('[4]BD Unidades'!$BI$3:$BI$1424,'[4]BD Unidades'!$A$3:$A$1424,$A145),"-")</f>
        <v>0</v>
      </c>
      <c r="AX145" s="25">
        <f>IFERROR(SUMIFS('[4]BD Unidades'!$BJ$3:$BJ$1424,'[4]BD Unidades'!$A$3:$A$1424,$A145),"-")</f>
        <v>0</v>
      </c>
    </row>
    <row r="146" spans="1:50" ht="14.4" x14ac:dyDescent="0.3">
      <c r="A146" s="7">
        <v>230</v>
      </c>
      <c r="B146" s="7" t="s">
        <v>526</v>
      </c>
      <c r="D146" s="8" t="s">
        <v>527</v>
      </c>
      <c r="E146" s="19" t="s">
        <v>528</v>
      </c>
      <c r="F146" s="19" t="s">
        <v>194</v>
      </c>
      <c r="G146" s="19" t="s">
        <v>512</v>
      </c>
      <c r="H146" s="19">
        <v>2</v>
      </c>
      <c r="I146" s="19">
        <v>2024</v>
      </c>
      <c r="J146" s="19" t="s">
        <v>66</v>
      </c>
      <c r="K146" s="19" t="s">
        <v>177</v>
      </c>
      <c r="L146" s="19" t="s">
        <v>157</v>
      </c>
      <c r="M146" s="19" t="s">
        <v>82</v>
      </c>
      <c r="N146" s="19" t="s">
        <v>197</v>
      </c>
      <c r="O146" s="19" t="s">
        <v>198</v>
      </c>
      <c r="P146" s="19" t="s">
        <v>158</v>
      </c>
      <c r="Q146" s="9" t="s">
        <v>199</v>
      </c>
      <c r="R146" s="20">
        <v>7.0789999999999997</v>
      </c>
      <c r="S146" s="20">
        <v>1.2289000000000001</v>
      </c>
      <c r="T146" s="20">
        <v>6.992</v>
      </c>
      <c r="U146" s="20">
        <v>1.7999999999999999E-2</v>
      </c>
      <c r="V146" s="21">
        <f>_xlfn.XLOOKUP(D146,'[4]Gen. Real'!$A$2:$A$1168,'[4]Gen. Real'!$C$2:$C$1168,"-",0)</f>
        <v>27.024289999999993</v>
      </c>
      <c r="W146" s="22"/>
      <c r="X146" s="22" t="str">
        <f>_xlfn.XLOOKUP(D146,[4]Vertimiento!$J$2:$J$119,[4]Vertimiento!$K$2:$K$119,"-",0)</f>
        <v>-</v>
      </c>
      <c r="Y146" s="23" t="str">
        <f t="shared" si="8"/>
        <v>-</v>
      </c>
      <c r="Z146" s="19" t="str">
        <f>_xlfn.XLOOKUP(D146,[4]Cmg!$I$4:$I$99,[4]Cmg!$M$4:$M$99,"----",0,1)</f>
        <v>----</v>
      </c>
      <c r="AA146" s="19" t="str">
        <f>_xlfn.XLOOKUP(D146,[4]Cmg!$A$4:$A$101,[4]Cmg!$B$4:$B$101,"----",0,1)</f>
        <v>----</v>
      </c>
      <c r="AB146" s="19" t="str">
        <f>_xlfn.XLOOKUP(D146,[4]Cmg!$E$4:$E$101,[4]Cmg!$F$4:$F$101,"----",0,1)</f>
        <v>----</v>
      </c>
      <c r="AC146" s="19" t="str">
        <f>_xlfn.XLOOKUP(D146,[4]Cmg!$O$4:$O$101,[4]Cmg!$P$4:$P$101,"----",0,1)</f>
        <v>----</v>
      </c>
      <c r="AD146" s="24" t="str">
        <f>_xlfn.XLOOKUP(D146,[4]Cmg!$S$4:$S$101,[4]Cmg!$U$4:$U$101,"----",0,1)</f>
        <v>----</v>
      </c>
      <c r="AG146" s="25">
        <f>IFERROR(SUMIFS('[4]BD Unidades'!$AH:$AH,'[4]BD Unidades'!$A:$A,'BD Centrales 2024'!$A146),"-")</f>
        <v>0</v>
      </c>
      <c r="AH146" s="25">
        <f>SUMIFS('[4]BD Unidades'!$AJ$3:$AJ$1424,'[4]BD Unidades'!$A$3:$A$1424,$A146)</f>
        <v>6873.3206196732135</v>
      </c>
      <c r="AI146" s="25">
        <f>SUMIFS('[4]BD Unidades'!$AL$3:$AL$1424,'[4]BD Unidades'!$A$3:$A$1424,$A146)</f>
        <v>1.0566464189857325</v>
      </c>
      <c r="AJ146" s="26">
        <f t="shared" si="9"/>
        <v>1.537079473653026E-4</v>
      </c>
      <c r="AK146" s="27">
        <f>IFERROR(SUMIFS('[4]BD Unidades'!$AO$3:$AO$1424,'[4]BD Unidades'!$A$3:$A$1424,$A146),"-")</f>
        <v>0</v>
      </c>
      <c r="AL146" s="27">
        <f>IFERROR(SUMIFS('[4]BD Unidades'!$AQ$3:$AQ$1424,'[4]BD Unidades'!$A$3:$A$1424,$A146),"-")</f>
        <v>0</v>
      </c>
      <c r="AM146" s="27">
        <f>IFERROR(SUMIFS('[4]BD Unidades'!$AS$3:$AS$1424,'[4]BD Unidades'!$A$3:$A$1424,$A146),"-")</f>
        <v>0</v>
      </c>
      <c r="AN146" s="27">
        <f>IFERROR(SUMIFS('[4]BD Unidades'!$AU$3:$AU$1424,'[4]BD Unidades'!$A$3:$A$1424,$A146),"-")</f>
        <v>0</v>
      </c>
      <c r="AO146" s="27">
        <f>IFERROR(SUMIFS('[4]BD Unidades'!$AW$3:$AW$1424,'[4]BD Unidades'!$A$3:$A$1424,$A146),"-")</f>
        <v>0</v>
      </c>
      <c r="AP146" s="27">
        <f>IFERROR(SUMIFS('[4]BD Unidades'!$AY$3:$AY$1424,'[4]BD Unidades'!$A$3:$A$1424,$A146),"-")</f>
        <v>0</v>
      </c>
      <c r="AQ146" s="25">
        <f>IFERROR(SUMIFS('[4]BD Unidades'!$AZ$3:$AZ$1424,'[4]BD Unidades'!$A$3:$A$1424,$A146),"-")</f>
        <v>0</v>
      </c>
      <c r="AR146" s="25">
        <f>IFERROR(SUMIFS('[4]BD Unidades'!$BA$3:$BA$1424,'[4]BD Unidades'!$A$3:$A$1424,$A146),"-")</f>
        <v>5.6</v>
      </c>
      <c r="AS146" s="28">
        <f>SUMIFS('[4]BD Unidades'!$BC$3:$BC$1424,'[4]BD Unidades'!$A$3:$A$1424,$A146)</f>
        <v>0</v>
      </c>
      <c r="AT146" s="28">
        <f>SUMIFS('[4]BD Unidades'!$BE$3:$BE$1424,'[4]BD Unidades'!$A$3:$A$1424,$A146)</f>
        <v>0</v>
      </c>
      <c r="AU146" s="29">
        <f t="shared" si="10"/>
        <v>0</v>
      </c>
      <c r="AV146" s="30">
        <f t="shared" si="11"/>
        <v>1.2289000000000001E-2</v>
      </c>
      <c r="AW146" s="25">
        <f>IFERROR(SUMIFS('[4]BD Unidades'!$BI$3:$BI$1424,'[4]BD Unidades'!$A$3:$A$1424,$A146),"-")</f>
        <v>0</v>
      </c>
      <c r="AX146" s="25">
        <f>IFERROR(SUMIFS('[4]BD Unidades'!$BJ$3:$BJ$1424,'[4]BD Unidades'!$A$3:$A$1424,$A146),"-")</f>
        <v>0</v>
      </c>
    </row>
    <row r="147" spans="1:50" ht="14.4" x14ac:dyDescent="0.3">
      <c r="A147" s="7">
        <v>231</v>
      </c>
      <c r="B147" s="7" t="s">
        <v>1857</v>
      </c>
      <c r="D147" s="8" t="s">
        <v>1858</v>
      </c>
      <c r="E147" s="19" t="s">
        <v>1859</v>
      </c>
      <c r="F147" s="19" t="s">
        <v>1859</v>
      </c>
      <c r="G147" s="19" t="s">
        <v>1860</v>
      </c>
      <c r="H147" s="19">
        <v>1</v>
      </c>
      <c r="I147" s="19">
        <v>2024</v>
      </c>
      <c r="J147" s="19" t="s">
        <v>66</v>
      </c>
      <c r="K147" s="19" t="s">
        <v>105</v>
      </c>
      <c r="L147" s="19" t="s">
        <v>47</v>
      </c>
      <c r="M147" s="19" t="s">
        <v>82</v>
      </c>
      <c r="N147" s="19" t="s">
        <v>197</v>
      </c>
      <c r="O147" s="19" t="s">
        <v>204</v>
      </c>
      <c r="P147" s="19" t="s">
        <v>51</v>
      </c>
      <c r="Q147" s="9" t="s">
        <v>1862</v>
      </c>
      <c r="R147" s="20">
        <v>59.5</v>
      </c>
      <c r="S147" s="20">
        <v>0.33610000000000001</v>
      </c>
      <c r="T147" s="20">
        <v>59.3</v>
      </c>
      <c r="U147" s="20">
        <v>14.6</v>
      </c>
      <c r="V147" s="21">
        <f>_xlfn.XLOOKUP(D147,'[4]Gen. Real'!$A$2:$A$1168,'[4]Gen. Real'!$C$2:$C$1168,"-",0)</f>
        <v>238.34648999999987</v>
      </c>
      <c r="W147" s="22"/>
      <c r="X147" s="22" t="str">
        <f>_xlfn.XLOOKUP(D147,[4]Vertimiento!$J$2:$J$119,[4]Vertimiento!$K$2:$K$119,"-",0)</f>
        <v>-</v>
      </c>
      <c r="Y147" s="23" t="str">
        <f t="shared" si="8"/>
        <v>-</v>
      </c>
      <c r="Z147" s="19" t="str">
        <f>_xlfn.XLOOKUP(D147,[4]Cmg!$I$4:$I$99,[4]Cmg!$M$4:$M$99,"----",0,1)</f>
        <v>----</v>
      </c>
      <c r="AA147" s="19" t="str">
        <f>_xlfn.XLOOKUP(D147,[4]Cmg!$A$4:$A$101,[4]Cmg!$B$4:$B$101,"----",0,1)</f>
        <v>----</v>
      </c>
      <c r="AB147" s="19" t="str">
        <f>_xlfn.XLOOKUP(D147,[4]Cmg!$E$4:$E$101,[4]Cmg!$F$4:$F$101,"----",0,1)</f>
        <v>----</v>
      </c>
      <c r="AC147" s="19" t="str">
        <f>_xlfn.XLOOKUP(D147,[4]Cmg!$O$4:$O$101,[4]Cmg!$P$4:$P$101,"----",0,1)</f>
        <v>----</v>
      </c>
      <c r="AD147" s="24" t="str">
        <f>_xlfn.XLOOKUP(D147,[4]Cmg!$S$4:$S$101,[4]Cmg!$U$4:$U$101,"----",0,1)</f>
        <v>----</v>
      </c>
      <c r="AG147" s="25">
        <f>IFERROR(SUMIFS('[4]BD Unidades'!$AH:$AH,'[4]BD Unidades'!$A:$A,'BD Centrales 2024'!$A147),"-")</f>
        <v>0</v>
      </c>
      <c r="AH147" s="25">
        <f>SUMIFS('[4]BD Unidades'!$AJ$3:$AJ$1424,'[4]BD Unidades'!$A$3:$A$1424,$A147)</f>
        <v>8059</v>
      </c>
      <c r="AI147" s="25">
        <f>SUMIFS('[4]BD Unidades'!$AL$3:$AL$1424,'[4]BD Unidades'!$A$3:$A$1424,$A147)</f>
        <v>585.63333333333298</v>
      </c>
      <c r="AJ147" s="26">
        <f t="shared" si="9"/>
        <v>6.7745306336493893E-2</v>
      </c>
      <c r="AK147" s="27">
        <f>IFERROR(SUMIFS('[4]BD Unidades'!$AO$3:$AO$1424,'[4]BD Unidades'!$A$3:$A$1424,$A147),"-")</f>
        <v>0</v>
      </c>
      <c r="AL147" s="27">
        <f>IFERROR(SUMIFS('[4]BD Unidades'!$AQ$3:$AQ$1424,'[4]BD Unidades'!$A$3:$A$1424,$A147),"-")</f>
        <v>0</v>
      </c>
      <c r="AM147" s="27">
        <f>IFERROR(SUMIFS('[4]BD Unidades'!$AS$3:$AS$1424,'[4]BD Unidades'!$A$3:$A$1424,$A147),"-")</f>
        <v>0</v>
      </c>
      <c r="AN147" s="27">
        <f>IFERROR(SUMIFS('[4]BD Unidades'!$AU$3:$AU$1424,'[4]BD Unidades'!$A$3:$A$1424,$A147),"-")</f>
        <v>0</v>
      </c>
      <c r="AO147" s="27">
        <f>IFERROR(SUMIFS('[4]BD Unidades'!$AW$3:$AW$1424,'[4]BD Unidades'!$A$3:$A$1424,$A147),"-")</f>
        <v>0</v>
      </c>
      <c r="AP147" s="27">
        <f>IFERROR(SUMIFS('[4]BD Unidades'!$AY$3:$AY$1424,'[4]BD Unidades'!$A$3:$A$1424,$A147),"-")</f>
        <v>0</v>
      </c>
      <c r="AQ147" s="25">
        <f>IFERROR(SUMIFS('[4]BD Unidades'!$AZ$3:$AZ$1424,'[4]BD Unidades'!$A$3:$A$1424,$A147),"-")</f>
        <v>0</v>
      </c>
      <c r="AR147" s="25">
        <f>IFERROR(SUMIFS('[4]BD Unidades'!$BA$3:$BA$1424,'[4]BD Unidades'!$A$3:$A$1424,$A147),"-")</f>
        <v>59.484628227917902</v>
      </c>
      <c r="AS147" s="28">
        <f>SUMIFS('[4]BD Unidades'!$BC$3:$BC$1424,'[4]BD Unidades'!$A$3:$A$1424,$A147)</f>
        <v>0</v>
      </c>
      <c r="AT147" s="28">
        <f>SUMIFS('[4]BD Unidades'!$BE$3:$BE$1424,'[4]BD Unidades'!$A$3:$A$1424,$A147)</f>
        <v>0</v>
      </c>
      <c r="AU147" s="29">
        <f t="shared" si="10"/>
        <v>0</v>
      </c>
      <c r="AV147" s="30">
        <f t="shared" si="11"/>
        <v>3.3610000000000003E-3</v>
      </c>
      <c r="AW147" s="25">
        <f>IFERROR(SUMIFS('[4]BD Unidades'!$BI$3:$BI$1424,'[4]BD Unidades'!$A$3:$A$1424,$A147),"-")</f>
        <v>0</v>
      </c>
      <c r="AX147" s="25">
        <f>IFERROR(SUMIFS('[4]BD Unidades'!$BJ$3:$BJ$1424,'[4]BD Unidades'!$A$3:$A$1424,$A147),"-")</f>
        <v>0</v>
      </c>
    </row>
    <row r="148" spans="1:50" ht="14.4" x14ac:dyDescent="0.3">
      <c r="A148" s="7">
        <v>234</v>
      </c>
      <c r="B148" s="7" t="s">
        <v>645</v>
      </c>
      <c r="D148" s="8" t="s">
        <v>646</v>
      </c>
      <c r="E148" s="19" t="s">
        <v>450</v>
      </c>
      <c r="F148" s="19" t="s">
        <v>450</v>
      </c>
      <c r="G148" s="19" t="s">
        <v>647</v>
      </c>
      <c r="H148" s="19">
        <v>2</v>
      </c>
      <c r="I148" s="19">
        <v>2024</v>
      </c>
      <c r="J148" s="19" t="s">
        <v>66</v>
      </c>
      <c r="K148" s="19" t="s">
        <v>177</v>
      </c>
      <c r="L148" s="19" t="s">
        <v>47</v>
      </c>
      <c r="M148" s="19" t="s">
        <v>90</v>
      </c>
      <c r="N148" s="19" t="s">
        <v>91</v>
      </c>
      <c r="O148" s="19" t="s">
        <v>92</v>
      </c>
      <c r="P148" s="19" t="s">
        <v>51</v>
      </c>
      <c r="Q148" s="9" t="s">
        <v>648</v>
      </c>
      <c r="R148" s="20">
        <v>14.2</v>
      </c>
      <c r="S148" s="20">
        <v>0.5</v>
      </c>
      <c r="T148" s="20">
        <v>14.129</v>
      </c>
      <c r="U148" s="20">
        <v>2</v>
      </c>
      <c r="V148" s="21">
        <f>_xlfn.XLOOKUP(D148,'[4]Gen. Real'!$A$2:$A$1168,'[4]Gen. Real'!$C$2:$C$1168,"-",0)</f>
        <v>25.15907</v>
      </c>
      <c r="W148" s="22"/>
      <c r="X148" s="22" t="str">
        <f>_xlfn.XLOOKUP(D148,[4]Vertimiento!$J$2:$J$119,[4]Vertimiento!$K$2:$K$119,"-",0)</f>
        <v>-</v>
      </c>
      <c r="Y148" s="23" t="str">
        <f t="shared" si="8"/>
        <v>-</v>
      </c>
      <c r="Z148" s="19" t="str">
        <f>_xlfn.XLOOKUP(D148,[4]Cmg!$I$4:$I$99,[4]Cmg!$M$4:$M$99,"----",0,1)</f>
        <v>----</v>
      </c>
      <c r="AA148" s="19" t="str">
        <f>_xlfn.XLOOKUP(D148,[4]Cmg!$A$4:$A$101,[4]Cmg!$B$4:$B$101,"----",0,1)</f>
        <v>----</v>
      </c>
      <c r="AB148" s="19" t="str">
        <f>_xlfn.XLOOKUP(D148,[4]Cmg!$E$4:$E$101,[4]Cmg!$F$4:$F$101,"----",0,1)</f>
        <v>----</v>
      </c>
      <c r="AC148" s="19" t="str">
        <f>_xlfn.XLOOKUP(D148,[4]Cmg!$O$4:$O$101,[4]Cmg!$P$4:$P$101,"----",0,1)</f>
        <v>----</v>
      </c>
      <c r="AD148" s="24" t="str">
        <f>_xlfn.XLOOKUP(D148,[4]Cmg!$S$4:$S$101,[4]Cmg!$U$4:$U$101,"----",0,1)</f>
        <v>----</v>
      </c>
      <c r="AG148" s="25">
        <f>IFERROR(SUMIFS('[4]BD Unidades'!$AH:$AH,'[4]BD Unidades'!$A:$A,'BD Centrales 2024'!$A148),"-")</f>
        <v>0</v>
      </c>
      <c r="AH148" s="25">
        <f>SUMIFS('[4]BD Unidades'!$AJ$3:$AJ$1424,'[4]BD Unidades'!$A$3:$A$1424,$A148)</f>
        <v>1268.9333333333352</v>
      </c>
      <c r="AI148" s="25">
        <f>SUMIFS('[4]BD Unidades'!$AL$3:$AL$1424,'[4]BD Unidades'!$A$3:$A$1424,$A148)</f>
        <v>3691.6583333333301</v>
      </c>
      <c r="AJ148" s="26">
        <f t="shared" si="9"/>
        <v>0.74419718077984609</v>
      </c>
      <c r="AK148" s="27">
        <f>IFERROR(SUMIFS('[4]BD Unidades'!$AO$3:$AO$1424,'[4]BD Unidades'!$A$3:$A$1424,$A148),"-")</f>
        <v>0</v>
      </c>
      <c r="AL148" s="27">
        <f>IFERROR(SUMIFS('[4]BD Unidades'!$AQ$3:$AQ$1424,'[4]BD Unidades'!$A$3:$A$1424,$A148),"-")</f>
        <v>0</v>
      </c>
      <c r="AM148" s="27">
        <f>IFERROR(SUMIFS('[4]BD Unidades'!$AS$3:$AS$1424,'[4]BD Unidades'!$A$3:$A$1424,$A148),"-")</f>
        <v>0</v>
      </c>
      <c r="AN148" s="27">
        <f>IFERROR(SUMIFS('[4]BD Unidades'!$AU$3:$AU$1424,'[4]BD Unidades'!$A$3:$A$1424,$A148),"-")</f>
        <v>0</v>
      </c>
      <c r="AO148" s="27">
        <f>IFERROR(SUMIFS('[4]BD Unidades'!$AW$3:$AW$1424,'[4]BD Unidades'!$A$3:$A$1424,$A148),"-")</f>
        <v>0</v>
      </c>
      <c r="AP148" s="27">
        <f>IFERROR(SUMIFS('[4]BD Unidades'!$AY$3:$AY$1424,'[4]BD Unidades'!$A$3:$A$1424,$A148),"-")</f>
        <v>0</v>
      </c>
      <c r="AQ148" s="25">
        <f>IFERROR(SUMIFS('[4]BD Unidades'!$AZ$3:$AZ$1424,'[4]BD Unidades'!$A$3:$A$1424,$A148),"-")</f>
        <v>0</v>
      </c>
      <c r="AR148" s="25">
        <f>IFERROR(SUMIFS('[4]BD Unidades'!$BA$3:$BA$1424,'[4]BD Unidades'!$A$3:$A$1424,$A148),"-")</f>
        <v>14.2</v>
      </c>
      <c r="AS148" s="28">
        <f>SUMIFS('[4]BD Unidades'!$BC$3:$BC$1424,'[4]BD Unidades'!$A$3:$A$1424,$A148)</f>
        <v>0</v>
      </c>
      <c r="AT148" s="28">
        <f>SUMIFS('[4]BD Unidades'!$BE$3:$BE$1424,'[4]BD Unidades'!$A$3:$A$1424,$A148)</f>
        <v>0</v>
      </c>
      <c r="AU148" s="29">
        <f t="shared" si="10"/>
        <v>0</v>
      </c>
      <c r="AV148" s="30">
        <f t="shared" si="11"/>
        <v>5.0000000000000001E-3</v>
      </c>
      <c r="AW148" s="25">
        <f>IFERROR(SUMIFS('[4]BD Unidades'!$BI$3:$BI$1424,'[4]BD Unidades'!$A$3:$A$1424,$A148),"-")</f>
        <v>0</v>
      </c>
      <c r="AX148" s="25">
        <f>IFERROR(SUMIFS('[4]BD Unidades'!$BJ$3:$BJ$1424,'[4]BD Unidades'!$A$3:$A$1424,$A148),"-")</f>
        <v>0</v>
      </c>
    </row>
    <row r="149" spans="1:50" ht="14.4" x14ac:dyDescent="0.3">
      <c r="A149" s="7">
        <v>241</v>
      </c>
      <c r="B149" s="7" t="s">
        <v>510</v>
      </c>
      <c r="D149" s="8" t="s">
        <v>511</v>
      </c>
      <c r="E149" s="19" t="s">
        <v>194</v>
      </c>
      <c r="F149" s="19" t="s">
        <v>194</v>
      </c>
      <c r="G149" s="19" t="s">
        <v>512</v>
      </c>
      <c r="H149" s="19">
        <v>2</v>
      </c>
      <c r="I149" s="19">
        <v>2024</v>
      </c>
      <c r="J149" s="19" t="s">
        <v>66</v>
      </c>
      <c r="K149" s="19" t="s">
        <v>177</v>
      </c>
      <c r="L149" s="19" t="s">
        <v>157</v>
      </c>
      <c r="M149" s="19" t="s">
        <v>82</v>
      </c>
      <c r="N149" s="19" t="s">
        <v>197</v>
      </c>
      <c r="O149" s="19" t="s">
        <v>198</v>
      </c>
      <c r="P149" s="19" t="s">
        <v>158</v>
      </c>
      <c r="Q149" s="9" t="s">
        <v>514</v>
      </c>
      <c r="R149" s="20">
        <v>9</v>
      </c>
      <c r="S149" s="20">
        <v>0.504</v>
      </c>
      <c r="T149" s="20">
        <v>8.9545999999999992</v>
      </c>
      <c r="U149" s="20" t="s">
        <v>325</v>
      </c>
      <c r="V149" s="21">
        <f>_xlfn.XLOOKUP(D149,'[4]Gen. Real'!$A$2:$A$1168,'[4]Gen. Real'!$C$2:$C$1168,"-",0)</f>
        <v>35.500370000000011</v>
      </c>
      <c r="W149" s="22"/>
      <c r="X149" s="22" t="str">
        <f>_xlfn.XLOOKUP(D149,[4]Vertimiento!$J$2:$J$119,[4]Vertimiento!$K$2:$K$119,"-",0)</f>
        <v>-</v>
      </c>
      <c r="Y149" s="23" t="str">
        <f t="shared" si="8"/>
        <v>-</v>
      </c>
      <c r="Z149" s="19" t="str">
        <f>_xlfn.XLOOKUP(D149,[4]Cmg!$I$4:$I$99,[4]Cmg!$M$4:$M$99,"----",0,1)</f>
        <v>----</v>
      </c>
      <c r="AA149" s="19" t="str">
        <f>_xlfn.XLOOKUP(D149,[4]Cmg!$A$4:$A$101,[4]Cmg!$B$4:$B$101,"----",0,1)</f>
        <v>----</v>
      </c>
      <c r="AB149" s="19" t="str">
        <f>_xlfn.XLOOKUP(D149,[4]Cmg!$E$4:$E$101,[4]Cmg!$F$4:$F$101,"----",0,1)</f>
        <v>----</v>
      </c>
      <c r="AC149" s="19" t="str">
        <f>_xlfn.XLOOKUP(D149,[4]Cmg!$O$4:$O$101,[4]Cmg!$P$4:$P$101,"----",0,1)</f>
        <v>----</v>
      </c>
      <c r="AD149" s="24" t="str">
        <f>_xlfn.XLOOKUP(D149,[4]Cmg!$S$4:$S$101,[4]Cmg!$U$4:$U$101,"----",0,1)</f>
        <v>----</v>
      </c>
      <c r="AG149" s="25">
        <f>IFERROR(SUMIFS('[4]BD Unidades'!$AH:$AH,'[4]BD Unidades'!$A:$A,'BD Centrales 2024'!$A149),"-")</f>
        <v>0</v>
      </c>
      <c r="AH149" s="25">
        <f>SUMIFS('[4]BD Unidades'!$AJ$3:$AJ$1424,'[4]BD Unidades'!$A$3:$A$1424,$A149)</f>
        <v>8481.2166666666708</v>
      </c>
      <c r="AI149" s="25">
        <f>SUMIFS('[4]BD Unidades'!$AL$3:$AL$1424,'[4]BD Unidades'!$A$3:$A$1424,$A149)</f>
        <v>18.116666666666699</v>
      </c>
      <c r="AJ149" s="26">
        <f t="shared" si="9"/>
        <v>2.131539728606168E-3</v>
      </c>
      <c r="AK149" s="27">
        <f>IFERROR(SUMIFS('[4]BD Unidades'!$AO$3:$AO$1424,'[4]BD Unidades'!$A$3:$A$1424,$A149),"-")</f>
        <v>0</v>
      </c>
      <c r="AL149" s="27">
        <f>IFERROR(SUMIFS('[4]BD Unidades'!$AQ$3:$AQ$1424,'[4]BD Unidades'!$A$3:$A$1424,$A149),"-")</f>
        <v>0</v>
      </c>
      <c r="AM149" s="27">
        <f>IFERROR(SUMIFS('[4]BD Unidades'!$AS$3:$AS$1424,'[4]BD Unidades'!$A$3:$A$1424,$A149),"-")</f>
        <v>0</v>
      </c>
      <c r="AN149" s="27">
        <f>IFERROR(SUMIFS('[4]BD Unidades'!$AU$3:$AU$1424,'[4]BD Unidades'!$A$3:$A$1424,$A149),"-")</f>
        <v>0</v>
      </c>
      <c r="AO149" s="27">
        <f>IFERROR(SUMIFS('[4]BD Unidades'!$AW$3:$AW$1424,'[4]BD Unidades'!$A$3:$A$1424,$A149),"-")</f>
        <v>0</v>
      </c>
      <c r="AP149" s="27">
        <f>IFERROR(SUMIFS('[4]BD Unidades'!$AY$3:$AY$1424,'[4]BD Unidades'!$A$3:$A$1424,$A149),"-")</f>
        <v>0</v>
      </c>
      <c r="AQ149" s="25">
        <f>IFERROR(SUMIFS('[4]BD Unidades'!$AZ$3:$AZ$1424,'[4]BD Unidades'!$A$3:$A$1424,$A149),"-")</f>
        <v>0</v>
      </c>
      <c r="AR149" s="25">
        <f>IFERROR(SUMIFS('[4]BD Unidades'!$BA$3:$BA$1424,'[4]BD Unidades'!$A$3:$A$1424,$A149),"-")</f>
        <v>8.9889344262295108</v>
      </c>
      <c r="AS149" s="28">
        <f>SUMIFS('[4]BD Unidades'!$BC$3:$BC$1424,'[4]BD Unidades'!$A$3:$A$1424,$A149)</f>
        <v>0</v>
      </c>
      <c r="AT149" s="28">
        <f>SUMIFS('[4]BD Unidades'!$BE$3:$BE$1424,'[4]BD Unidades'!$A$3:$A$1424,$A149)</f>
        <v>0</v>
      </c>
      <c r="AU149" s="29">
        <f t="shared" si="10"/>
        <v>0</v>
      </c>
      <c r="AV149" s="30">
        <f t="shared" si="11"/>
        <v>5.0400000000000002E-3</v>
      </c>
      <c r="AW149" s="25">
        <f>IFERROR(SUMIFS('[4]BD Unidades'!$BI$3:$BI$1424,'[4]BD Unidades'!$A$3:$A$1424,$A149),"-")</f>
        <v>0</v>
      </c>
      <c r="AX149" s="25">
        <f>IFERROR(SUMIFS('[4]BD Unidades'!$BJ$3:$BJ$1424,'[4]BD Unidades'!$A$3:$A$1424,$A149),"-")</f>
        <v>0</v>
      </c>
    </row>
    <row r="150" spans="1:50" ht="14.4" x14ac:dyDescent="0.3">
      <c r="A150" s="7">
        <v>242</v>
      </c>
      <c r="B150" s="7" t="s">
        <v>515</v>
      </c>
      <c r="D150" s="8" t="s">
        <v>516</v>
      </c>
      <c r="E150" s="19" t="s">
        <v>194</v>
      </c>
      <c r="F150" s="19" t="s">
        <v>194</v>
      </c>
      <c r="G150" s="19" t="s">
        <v>512</v>
      </c>
      <c r="H150" s="19">
        <v>1</v>
      </c>
      <c r="I150" s="19">
        <v>2024</v>
      </c>
      <c r="J150" s="19" t="s">
        <v>66</v>
      </c>
      <c r="K150" s="19" t="s">
        <v>177</v>
      </c>
      <c r="L150" s="19" t="s">
        <v>157</v>
      </c>
      <c r="M150" s="19" t="s">
        <v>82</v>
      </c>
      <c r="N150" s="19" t="s">
        <v>197</v>
      </c>
      <c r="O150" s="19" t="s">
        <v>198</v>
      </c>
      <c r="P150" s="19" t="s">
        <v>158</v>
      </c>
      <c r="Q150" s="9" t="s">
        <v>514</v>
      </c>
      <c r="R150" s="20">
        <v>3.2</v>
      </c>
      <c r="S150" s="20">
        <v>1.5625</v>
      </c>
      <c r="T150" s="20">
        <v>3.15</v>
      </c>
      <c r="U150" s="20" t="s">
        <v>325</v>
      </c>
      <c r="V150" s="21">
        <f>_xlfn.XLOOKUP(D150,'[4]Gen. Real'!$A$2:$A$1168,'[4]Gen. Real'!$C$2:$C$1168,"-",0)</f>
        <v>9.6732800000000001</v>
      </c>
      <c r="W150" s="22"/>
      <c r="X150" s="22" t="str">
        <f>_xlfn.XLOOKUP(D150,[4]Vertimiento!$J$2:$J$119,[4]Vertimiento!$K$2:$K$119,"-",0)</f>
        <v>-</v>
      </c>
      <c r="Y150" s="23" t="str">
        <f t="shared" si="8"/>
        <v>-</v>
      </c>
      <c r="Z150" s="19" t="str">
        <f>_xlfn.XLOOKUP(D150,[4]Cmg!$I$4:$I$99,[4]Cmg!$M$4:$M$99,"----",0,1)</f>
        <v>----</v>
      </c>
      <c r="AA150" s="19" t="str">
        <f>_xlfn.XLOOKUP(D150,[4]Cmg!$A$4:$A$101,[4]Cmg!$B$4:$B$101,"----",0,1)</f>
        <v>----</v>
      </c>
      <c r="AB150" s="19" t="str">
        <f>_xlfn.XLOOKUP(D150,[4]Cmg!$E$4:$E$101,[4]Cmg!$F$4:$F$101,"----",0,1)</f>
        <v>----</v>
      </c>
      <c r="AC150" s="19" t="str">
        <f>_xlfn.XLOOKUP(D150,[4]Cmg!$O$4:$O$101,[4]Cmg!$P$4:$P$101,"----",0,1)</f>
        <v>----</v>
      </c>
      <c r="AD150" s="24" t="str">
        <f>_xlfn.XLOOKUP(D150,[4]Cmg!$S$4:$S$101,[4]Cmg!$U$4:$U$101,"----",0,1)</f>
        <v>----</v>
      </c>
      <c r="AG150" s="25">
        <f>IFERROR(SUMIFS('[4]BD Unidades'!$AH:$AH,'[4]BD Unidades'!$A:$A,'BD Centrales 2024'!$A150),"-")</f>
        <v>0</v>
      </c>
      <c r="AH150" s="25">
        <f>SUMIFS('[4]BD Unidades'!$AJ$3:$AJ$1424,'[4]BD Unidades'!$A$3:$A$1424,$A150)</f>
        <v>8279.6333333333296</v>
      </c>
      <c r="AI150" s="25">
        <f>SUMIFS('[4]BD Unidades'!$AL$3:$AL$1424,'[4]BD Unidades'!$A$3:$A$1424,$A150)</f>
        <v>16.899999999999999</v>
      </c>
      <c r="AJ150" s="26">
        <f t="shared" si="9"/>
        <v>2.0369953715608136E-3</v>
      </c>
      <c r="AK150" s="27">
        <f>IFERROR(SUMIFS('[4]BD Unidades'!$AO$3:$AO$1424,'[4]BD Unidades'!$A$3:$A$1424,$A150),"-")</f>
        <v>0</v>
      </c>
      <c r="AL150" s="27">
        <f>IFERROR(SUMIFS('[4]BD Unidades'!$AQ$3:$AQ$1424,'[4]BD Unidades'!$A$3:$A$1424,$A150),"-")</f>
        <v>0</v>
      </c>
      <c r="AM150" s="27">
        <f>IFERROR(SUMIFS('[4]BD Unidades'!$AS$3:$AS$1424,'[4]BD Unidades'!$A$3:$A$1424,$A150),"-")</f>
        <v>0</v>
      </c>
      <c r="AN150" s="27">
        <f>IFERROR(SUMIFS('[4]BD Unidades'!$AU$3:$AU$1424,'[4]BD Unidades'!$A$3:$A$1424,$A150),"-")</f>
        <v>0</v>
      </c>
      <c r="AO150" s="27">
        <f>IFERROR(SUMIFS('[4]BD Unidades'!$AW$3:$AW$1424,'[4]BD Unidades'!$A$3:$A$1424,$A150),"-")</f>
        <v>0</v>
      </c>
      <c r="AP150" s="27">
        <f>IFERROR(SUMIFS('[4]BD Unidades'!$AY$3:$AY$1424,'[4]BD Unidades'!$A$3:$A$1424,$A150),"-")</f>
        <v>0</v>
      </c>
      <c r="AQ150" s="25">
        <f>IFERROR(SUMIFS('[4]BD Unidades'!$AZ$3:$AZ$1424,'[4]BD Unidades'!$A$3:$A$1424,$A150),"-")</f>
        <v>0</v>
      </c>
      <c r="AR150" s="25">
        <f>IFERROR(SUMIFS('[4]BD Unidades'!$BA$3:$BA$1424,'[4]BD Unidades'!$A$3:$A$1424,$A150),"-")</f>
        <v>3.1975700694265901</v>
      </c>
      <c r="AS150" s="28">
        <f>SUMIFS('[4]BD Unidades'!$BC$3:$BC$1424,'[4]BD Unidades'!$A$3:$A$1424,$A150)</f>
        <v>0</v>
      </c>
      <c r="AT150" s="28">
        <f>SUMIFS('[4]BD Unidades'!$BE$3:$BE$1424,'[4]BD Unidades'!$A$3:$A$1424,$A150)</f>
        <v>0</v>
      </c>
      <c r="AU150" s="29">
        <f t="shared" si="10"/>
        <v>0</v>
      </c>
      <c r="AV150" s="30">
        <f t="shared" si="11"/>
        <v>1.5625E-2</v>
      </c>
      <c r="AW150" s="25">
        <f>IFERROR(SUMIFS('[4]BD Unidades'!$BI$3:$BI$1424,'[4]BD Unidades'!$A$3:$A$1424,$A150),"-")</f>
        <v>0</v>
      </c>
      <c r="AX150" s="25">
        <f>IFERROR(SUMIFS('[4]BD Unidades'!$BJ$3:$BJ$1424,'[4]BD Unidades'!$A$3:$A$1424,$A150),"-")</f>
        <v>0</v>
      </c>
    </row>
    <row r="151" spans="1:50" ht="14.4" x14ac:dyDescent="0.3">
      <c r="A151" s="7">
        <v>243</v>
      </c>
      <c r="B151" s="7" t="s">
        <v>4796</v>
      </c>
      <c r="D151" s="8" t="s">
        <v>4797</v>
      </c>
      <c r="E151" s="19" t="s">
        <v>4798</v>
      </c>
      <c r="F151" s="19" t="s">
        <v>4798</v>
      </c>
      <c r="G151" s="19" t="s">
        <v>4799</v>
      </c>
      <c r="H151" s="19">
        <v>1</v>
      </c>
      <c r="I151" s="19">
        <v>2024</v>
      </c>
      <c r="J151" s="19" t="s">
        <v>66</v>
      </c>
      <c r="K151" s="19" t="s">
        <v>177</v>
      </c>
      <c r="L151" s="19" t="s">
        <v>213</v>
      </c>
      <c r="M151" s="19" t="s">
        <v>90</v>
      </c>
      <c r="N151" s="19" t="s">
        <v>97</v>
      </c>
      <c r="O151" s="19" t="s">
        <v>98</v>
      </c>
      <c r="P151" s="19" t="s">
        <v>51</v>
      </c>
      <c r="Q151" s="9" t="s">
        <v>4801</v>
      </c>
      <c r="R151" s="20">
        <v>4</v>
      </c>
      <c r="S151" s="20">
        <v>0.23</v>
      </c>
      <c r="T151" s="20">
        <v>3.9908000000000001</v>
      </c>
      <c r="U151" s="20" t="s">
        <v>397</v>
      </c>
      <c r="V151" s="21">
        <f>_xlfn.XLOOKUP(D151,'[4]Gen. Real'!$A$2:$A$1168,'[4]Gen. Real'!$C$2:$C$1168,"-",0)</f>
        <v>8.9829599999999985</v>
      </c>
      <c r="W151" s="22"/>
      <c r="X151" s="22" t="str">
        <f>_xlfn.XLOOKUP(D151,[4]Vertimiento!$J$2:$J$119,[4]Vertimiento!$K$2:$K$119,"-",0)</f>
        <v>-</v>
      </c>
      <c r="Y151" s="23" t="str">
        <f t="shared" si="8"/>
        <v>-</v>
      </c>
      <c r="Z151" s="19" t="str">
        <f>_xlfn.XLOOKUP(D151,[4]Cmg!$I$4:$I$99,[4]Cmg!$M$4:$M$99,"----",0,1)</f>
        <v>----</v>
      </c>
      <c r="AA151" s="19" t="str">
        <f>_xlfn.XLOOKUP(D151,[4]Cmg!$A$4:$A$101,[4]Cmg!$B$4:$B$101,"----",0,1)</f>
        <v>----</v>
      </c>
      <c r="AB151" s="19" t="str">
        <f>_xlfn.XLOOKUP(D151,[4]Cmg!$E$4:$E$101,[4]Cmg!$F$4:$F$101,"----",0,1)</f>
        <v>----</v>
      </c>
      <c r="AC151" s="19" t="str">
        <f>_xlfn.XLOOKUP(D151,[4]Cmg!$O$4:$O$101,[4]Cmg!$P$4:$P$101,"----",0,1)</f>
        <v>----</v>
      </c>
      <c r="AD151" s="24" t="str">
        <f>_xlfn.XLOOKUP(D151,[4]Cmg!$S$4:$S$101,[4]Cmg!$U$4:$U$101,"----",0,1)</f>
        <v>----</v>
      </c>
      <c r="AG151" s="25">
        <f>IFERROR(SUMIFS('[4]BD Unidades'!$AH:$AH,'[4]BD Unidades'!$A:$A,'BD Centrales 2024'!$A151),"-")</f>
        <v>4</v>
      </c>
      <c r="AH151" s="25">
        <f>SUMIFS('[4]BD Unidades'!$AJ$3:$AJ$1424,'[4]BD Unidades'!$A$3:$A$1424,$A151)</f>
        <v>7309.35</v>
      </c>
      <c r="AI151" s="25">
        <f>SUMIFS('[4]BD Unidades'!$AL$3:$AL$1424,'[4]BD Unidades'!$A$3:$A$1424,$A151)</f>
        <v>46.45</v>
      </c>
      <c r="AJ151" s="26">
        <f t="shared" si="9"/>
        <v>6.3147448272111804E-3</v>
      </c>
      <c r="AK151" s="27">
        <f>IFERROR(SUMIFS('[4]BD Unidades'!$AO$3:$AO$1424,'[4]BD Unidades'!$A$3:$A$1424,$A151),"-")</f>
        <v>0</v>
      </c>
      <c r="AL151" s="27">
        <f>IFERROR(SUMIFS('[4]BD Unidades'!$AQ$3:$AQ$1424,'[4]BD Unidades'!$A$3:$A$1424,$A151),"-")</f>
        <v>0</v>
      </c>
      <c r="AM151" s="27">
        <f>IFERROR(SUMIFS('[4]BD Unidades'!$AS$3:$AS$1424,'[4]BD Unidades'!$A$3:$A$1424,$A151),"-")</f>
        <v>0</v>
      </c>
      <c r="AN151" s="27">
        <f>IFERROR(SUMIFS('[4]BD Unidades'!$AU$3:$AU$1424,'[4]BD Unidades'!$A$3:$A$1424,$A151),"-")</f>
        <v>0</v>
      </c>
      <c r="AO151" s="27">
        <f>IFERROR(SUMIFS('[4]BD Unidades'!$AW$3:$AW$1424,'[4]BD Unidades'!$A$3:$A$1424,$A151),"-")</f>
        <v>0</v>
      </c>
      <c r="AP151" s="27">
        <f>IFERROR(SUMIFS('[4]BD Unidades'!$AY$3:$AY$1424,'[4]BD Unidades'!$A$3:$A$1424,$A151),"-")</f>
        <v>0</v>
      </c>
      <c r="AQ151" s="25">
        <f>IFERROR(SUMIFS('[4]BD Unidades'!$AZ$3:$AZ$1424,'[4]BD Unidades'!$A$3:$A$1424,$A151),"-")</f>
        <v>2.9599927595894648</v>
      </c>
      <c r="AR151" s="25">
        <f>IFERROR(SUMIFS('[4]BD Unidades'!$BA$3:$BA$1424,'[4]BD Unidades'!$A$3:$A$1424,$A151),"-")</f>
        <v>3.9856109011482999</v>
      </c>
      <c r="AS151" s="28">
        <f>SUMIFS('[4]BD Unidades'!$BC$3:$BC$1424,'[4]BD Unidades'!$A$3:$A$1424,$A151)</f>
        <v>8.9651279205306897E-2</v>
      </c>
      <c r="AT151" s="28">
        <f>SUMIFS('[4]BD Unidades'!$BE$3:$BE$1424,'[4]BD Unidades'!$A$3:$A$1424,$A151)</f>
        <v>0.99928278688524597</v>
      </c>
      <c r="AU151" s="29">
        <f t="shared" si="10"/>
        <v>0.90969580675313955</v>
      </c>
      <c r="AV151" s="30">
        <f t="shared" si="11"/>
        <v>2.3E-3</v>
      </c>
      <c r="AW151" s="25">
        <f>IFERROR(SUMIFS('[4]BD Unidades'!$BI$3:$BI$1424,'[4]BD Unidades'!$A$3:$A$1424,$A151),"-")</f>
        <v>2.6864998075149242</v>
      </c>
      <c r="AX151" s="25">
        <f>IFERROR(SUMIFS('[4]BD Unidades'!$BJ$3:$BJ$1424,'[4]BD Unidades'!$A$3:$A$1424,$A151),"-")</f>
        <v>1.7264601702939268</v>
      </c>
    </row>
    <row r="152" spans="1:50" ht="14.4" x14ac:dyDescent="0.3">
      <c r="A152" s="7">
        <v>244</v>
      </c>
      <c r="B152" s="7" t="s">
        <v>1815</v>
      </c>
      <c r="D152" s="8" t="s">
        <v>1816</v>
      </c>
      <c r="E152" s="19" t="s">
        <v>1817</v>
      </c>
      <c r="F152" s="19" t="s">
        <v>1817</v>
      </c>
      <c r="G152" s="19" t="s">
        <v>1818</v>
      </c>
      <c r="H152" s="19">
        <v>2</v>
      </c>
      <c r="I152" s="19">
        <v>2024</v>
      </c>
      <c r="J152" s="19" t="s">
        <v>66</v>
      </c>
      <c r="K152" s="19" t="s">
        <v>177</v>
      </c>
      <c r="L152" s="19" t="s">
        <v>157</v>
      </c>
      <c r="M152" s="19" t="s">
        <v>497</v>
      </c>
      <c r="N152" s="19" t="s">
        <v>579</v>
      </c>
      <c r="O152" s="19" t="s">
        <v>580</v>
      </c>
      <c r="P152" s="19" t="s">
        <v>158</v>
      </c>
      <c r="Q152" s="9" t="s">
        <v>1820</v>
      </c>
      <c r="R152" s="20">
        <v>5.12</v>
      </c>
      <c r="S152" s="20">
        <v>0.3906</v>
      </c>
      <c r="T152" s="20">
        <v>5.0999999999999996</v>
      </c>
      <c r="U152" s="20">
        <v>0.45</v>
      </c>
      <c r="V152" s="21">
        <f>_xlfn.XLOOKUP(D152,'[4]Gen. Real'!$A$2:$A$1168,'[4]Gen. Real'!$C$2:$C$1168,"-",0)</f>
        <v>8.2460000000000022</v>
      </c>
      <c r="W152" s="22"/>
      <c r="X152" s="22" t="str">
        <f>_xlfn.XLOOKUP(D152,[4]Vertimiento!$J$2:$J$119,[4]Vertimiento!$K$2:$K$119,"-",0)</f>
        <v>-</v>
      </c>
      <c r="Y152" s="23" t="str">
        <f t="shared" si="8"/>
        <v>-</v>
      </c>
      <c r="Z152" s="19" t="str">
        <f>_xlfn.XLOOKUP(D152,[4]Cmg!$I$4:$I$99,[4]Cmg!$M$4:$M$99,"----",0,1)</f>
        <v>----</v>
      </c>
      <c r="AA152" s="19" t="str">
        <f>_xlfn.XLOOKUP(D152,[4]Cmg!$A$4:$A$101,[4]Cmg!$B$4:$B$101,"----",0,1)</f>
        <v>----</v>
      </c>
      <c r="AB152" s="19" t="str">
        <f>_xlfn.XLOOKUP(D152,[4]Cmg!$E$4:$E$101,[4]Cmg!$F$4:$F$101,"----",0,1)</f>
        <v>----</v>
      </c>
      <c r="AC152" s="19" t="str">
        <f>_xlfn.XLOOKUP(D152,[4]Cmg!$O$4:$O$101,[4]Cmg!$P$4:$P$101,"----",0,1)</f>
        <v>----</v>
      </c>
      <c r="AD152" s="24" t="str">
        <f>_xlfn.XLOOKUP(D152,[4]Cmg!$S$4:$S$101,[4]Cmg!$U$4:$U$101,"----",0,1)</f>
        <v>----</v>
      </c>
      <c r="AG152" s="25">
        <f>IFERROR(SUMIFS('[4]BD Unidades'!$AH:$AH,'[4]BD Unidades'!$A:$A,'BD Centrales 2024'!$A152),"-")</f>
        <v>0</v>
      </c>
      <c r="AH152" s="25">
        <f>SUMIFS('[4]BD Unidades'!$AJ$3:$AJ$1424,'[4]BD Unidades'!$A$3:$A$1424,$A152)</f>
        <v>8770.15</v>
      </c>
      <c r="AI152" s="25">
        <f>SUMIFS('[4]BD Unidades'!$AL$3:$AL$1424,'[4]BD Unidades'!$A$3:$A$1424,$A152)</f>
        <v>4.4166666666666652</v>
      </c>
      <c r="AJ152" s="26">
        <f t="shared" si="9"/>
        <v>5.0334869338276899E-4</v>
      </c>
      <c r="AK152" s="27">
        <f>IFERROR(SUMIFS('[4]BD Unidades'!$AO$3:$AO$1424,'[4]BD Unidades'!$A$3:$A$1424,$A152),"-")</f>
        <v>0</v>
      </c>
      <c r="AL152" s="27">
        <f>IFERROR(SUMIFS('[4]BD Unidades'!$AQ$3:$AQ$1424,'[4]BD Unidades'!$A$3:$A$1424,$A152),"-")</f>
        <v>0</v>
      </c>
      <c r="AM152" s="27">
        <f>IFERROR(SUMIFS('[4]BD Unidades'!$AS$3:$AS$1424,'[4]BD Unidades'!$A$3:$A$1424,$A152),"-")</f>
        <v>0</v>
      </c>
      <c r="AN152" s="27">
        <f>IFERROR(SUMIFS('[4]BD Unidades'!$AU$3:$AU$1424,'[4]BD Unidades'!$A$3:$A$1424,$A152),"-")</f>
        <v>0</v>
      </c>
      <c r="AO152" s="27">
        <f>IFERROR(SUMIFS('[4]BD Unidades'!$AW$3:$AW$1424,'[4]BD Unidades'!$A$3:$A$1424,$A152),"-")</f>
        <v>0</v>
      </c>
      <c r="AP152" s="27">
        <f>IFERROR(SUMIFS('[4]BD Unidades'!$AY$3:$AY$1424,'[4]BD Unidades'!$A$3:$A$1424,$A152),"-")</f>
        <v>0</v>
      </c>
      <c r="AQ152" s="25">
        <f>IFERROR(SUMIFS('[4]BD Unidades'!$AZ$3:$AZ$1424,'[4]BD Unidades'!$A$3:$A$1424,$A152),"-")</f>
        <v>0</v>
      </c>
      <c r="AR152" s="25">
        <f>IFERROR(SUMIFS('[4]BD Unidades'!$BA$3:$BA$1424,'[4]BD Unidades'!$A$3:$A$1424,$A152),"-")</f>
        <v>5.1195820320880001</v>
      </c>
      <c r="AS152" s="28">
        <f>SUMIFS('[4]BD Unidades'!$BC$3:$BC$1424,'[4]BD Unidades'!$A$3:$A$1424,$A152)</f>
        <v>0</v>
      </c>
      <c r="AT152" s="28">
        <f>SUMIFS('[4]BD Unidades'!$BE$3:$BE$1424,'[4]BD Unidades'!$A$3:$A$1424,$A152)</f>
        <v>0</v>
      </c>
      <c r="AU152" s="29">
        <f t="shared" si="10"/>
        <v>0</v>
      </c>
      <c r="AV152" s="30">
        <f t="shared" si="11"/>
        <v>3.9060000000000002E-3</v>
      </c>
      <c r="AW152" s="25">
        <f>IFERROR(SUMIFS('[4]BD Unidades'!$BI$3:$BI$1424,'[4]BD Unidades'!$A$3:$A$1424,$A152),"-")</f>
        <v>0</v>
      </c>
      <c r="AX152" s="25">
        <f>IFERROR(SUMIFS('[4]BD Unidades'!$BJ$3:$BJ$1424,'[4]BD Unidades'!$A$3:$A$1424,$A152),"-")</f>
        <v>0</v>
      </c>
    </row>
    <row r="153" spans="1:50" ht="14.4" x14ac:dyDescent="0.3">
      <c r="A153" s="7">
        <v>246</v>
      </c>
      <c r="B153" s="7" t="s">
        <v>2296</v>
      </c>
      <c r="D153" s="8" t="s">
        <v>2297</v>
      </c>
      <c r="E153" s="19" t="s">
        <v>2298</v>
      </c>
      <c r="F153" s="19" t="s">
        <v>2298</v>
      </c>
      <c r="G153" s="19" t="s">
        <v>2299</v>
      </c>
      <c r="H153" s="19">
        <v>2</v>
      </c>
      <c r="I153" s="19">
        <v>2024</v>
      </c>
      <c r="J153" s="19" t="s">
        <v>66</v>
      </c>
      <c r="K153" s="19" t="s">
        <v>105</v>
      </c>
      <c r="L153" s="19" t="s">
        <v>47</v>
      </c>
      <c r="M153" s="19" t="s">
        <v>106</v>
      </c>
      <c r="N153" s="19" t="s">
        <v>107</v>
      </c>
      <c r="O153" s="19" t="s">
        <v>304</v>
      </c>
      <c r="P153" s="19" t="s">
        <v>51</v>
      </c>
      <c r="Q153" s="9" t="s">
        <v>2301</v>
      </c>
      <c r="R153" s="20">
        <v>43.365200000000002</v>
      </c>
      <c r="S153" s="20">
        <v>1.0955999999999999</v>
      </c>
      <c r="T153" s="20">
        <v>42.890099999999997</v>
      </c>
      <c r="U153" s="20">
        <v>5</v>
      </c>
      <c r="V153" s="21">
        <f>_xlfn.XLOOKUP(D153,'[4]Gen. Real'!$A$2:$A$1168,'[4]Gen. Real'!$C$2:$C$1168,"-",0)</f>
        <v>135.65035999999992</v>
      </c>
      <c r="W153" s="22"/>
      <c r="X153" s="22" t="str">
        <f>_xlfn.XLOOKUP(D153,[4]Vertimiento!$J$2:$J$119,[4]Vertimiento!$K$2:$K$119,"-",0)</f>
        <v>-</v>
      </c>
      <c r="Y153" s="23" t="str">
        <f t="shared" si="8"/>
        <v>-</v>
      </c>
      <c r="Z153" s="19" t="str">
        <f>_xlfn.XLOOKUP(D153,[4]Cmg!$I$4:$I$99,[4]Cmg!$M$4:$M$99,"----",0,1)</f>
        <v>----</v>
      </c>
      <c r="AA153" s="19" t="str">
        <f>_xlfn.XLOOKUP(D153,[4]Cmg!$A$4:$A$101,[4]Cmg!$B$4:$B$101,"----",0,1)</f>
        <v>----</v>
      </c>
      <c r="AB153" s="19" t="str">
        <f>_xlfn.XLOOKUP(D153,[4]Cmg!$E$4:$E$101,[4]Cmg!$F$4:$F$101,"----",0,1)</f>
        <v>----</v>
      </c>
      <c r="AC153" s="19" t="str">
        <f>_xlfn.XLOOKUP(D153,[4]Cmg!$O$4:$O$101,[4]Cmg!$P$4:$P$101,"----",0,1)</f>
        <v>----</v>
      </c>
      <c r="AD153" s="24" t="str">
        <f>_xlfn.XLOOKUP(D153,[4]Cmg!$S$4:$S$101,[4]Cmg!$U$4:$U$101,"----",0,1)</f>
        <v>----</v>
      </c>
      <c r="AG153" s="25">
        <f>IFERROR(SUMIFS('[4]BD Unidades'!$AH:$AH,'[4]BD Unidades'!$A:$A,'BD Centrales 2024'!$A153),"-")</f>
        <v>0</v>
      </c>
      <c r="AH153" s="25">
        <f>SUMIFS('[4]BD Unidades'!$AJ$3:$AJ$1424,'[4]BD Unidades'!$A$3:$A$1424,$A153)</f>
        <v>7434.718007373036</v>
      </c>
      <c r="AI153" s="25">
        <f>SUMIFS('[4]BD Unidades'!$AL$3:$AL$1424,'[4]BD Unidades'!$A$3:$A$1424,$A153)</f>
        <v>10.474585612426552</v>
      </c>
      <c r="AJ153" s="26">
        <f t="shared" si="9"/>
        <v>1.4068924989657423E-3</v>
      </c>
      <c r="AK153" s="27">
        <f>IFERROR(SUMIFS('[4]BD Unidades'!$AO$3:$AO$1424,'[4]BD Unidades'!$A$3:$A$1424,$A153),"-")</f>
        <v>0</v>
      </c>
      <c r="AL153" s="27">
        <f>IFERROR(SUMIFS('[4]BD Unidades'!$AQ$3:$AQ$1424,'[4]BD Unidades'!$A$3:$A$1424,$A153),"-")</f>
        <v>0</v>
      </c>
      <c r="AM153" s="27">
        <f>IFERROR(SUMIFS('[4]BD Unidades'!$AS$3:$AS$1424,'[4]BD Unidades'!$A$3:$A$1424,$A153),"-")</f>
        <v>0</v>
      </c>
      <c r="AN153" s="27">
        <f>IFERROR(SUMIFS('[4]BD Unidades'!$AU$3:$AU$1424,'[4]BD Unidades'!$A$3:$A$1424,$A153),"-")</f>
        <v>0</v>
      </c>
      <c r="AO153" s="27">
        <f>IFERROR(SUMIFS('[4]BD Unidades'!$AW$3:$AW$1424,'[4]BD Unidades'!$A$3:$A$1424,$A153),"-")</f>
        <v>0</v>
      </c>
      <c r="AP153" s="27">
        <f>IFERROR(SUMIFS('[4]BD Unidades'!$AY$3:$AY$1424,'[4]BD Unidades'!$A$3:$A$1424,$A153),"-")</f>
        <v>0</v>
      </c>
      <c r="AQ153" s="25">
        <f>IFERROR(SUMIFS('[4]BD Unidades'!$AZ$3:$AZ$1424,'[4]BD Unidades'!$A$3:$A$1424,$A153),"-")</f>
        <v>0</v>
      </c>
      <c r="AR153" s="25">
        <f>IFERROR(SUMIFS('[4]BD Unidades'!$BA$3:$BA$1424,'[4]BD Unidades'!$A$3:$A$1424,$A153),"-")</f>
        <v>41.65</v>
      </c>
      <c r="AS153" s="28">
        <f>SUMIFS('[4]BD Unidades'!$BC$3:$BC$1424,'[4]BD Unidades'!$A$3:$A$1424,$A153)</f>
        <v>0</v>
      </c>
      <c r="AT153" s="28">
        <f>SUMIFS('[4]BD Unidades'!$BE$3:$BE$1424,'[4]BD Unidades'!$A$3:$A$1424,$A153)</f>
        <v>0</v>
      </c>
      <c r="AU153" s="29">
        <f t="shared" si="10"/>
        <v>0</v>
      </c>
      <c r="AV153" s="30">
        <f t="shared" si="11"/>
        <v>1.0955999999999999E-2</v>
      </c>
      <c r="AW153" s="25">
        <f>IFERROR(SUMIFS('[4]BD Unidades'!$BI$3:$BI$1424,'[4]BD Unidades'!$A$3:$A$1424,$A153),"-")</f>
        <v>0</v>
      </c>
      <c r="AX153" s="25">
        <f>IFERROR(SUMIFS('[4]BD Unidades'!$BJ$3:$BJ$1424,'[4]BD Unidades'!$A$3:$A$1424,$A153),"-")</f>
        <v>0</v>
      </c>
    </row>
    <row r="154" spans="1:50" ht="14.4" x14ac:dyDescent="0.3">
      <c r="A154" s="7">
        <v>249</v>
      </c>
      <c r="B154" s="7" t="s">
        <v>4457</v>
      </c>
      <c r="D154" s="8" t="s">
        <v>4458</v>
      </c>
      <c r="E154" s="19" t="s">
        <v>4459</v>
      </c>
      <c r="F154" s="19" t="s">
        <v>4460</v>
      </c>
      <c r="G154" s="19" t="s">
        <v>4461</v>
      </c>
      <c r="H154" s="19">
        <v>1</v>
      </c>
      <c r="I154" s="19">
        <v>2024</v>
      </c>
      <c r="J154" s="19" t="s">
        <v>66</v>
      </c>
      <c r="K154" s="19" t="s">
        <v>177</v>
      </c>
      <c r="L154" s="19" t="s">
        <v>213</v>
      </c>
      <c r="M154" s="19" t="s">
        <v>331</v>
      </c>
      <c r="N154" s="19" t="s">
        <v>332</v>
      </c>
      <c r="O154" s="19" t="s">
        <v>333</v>
      </c>
      <c r="P154" s="19" t="s">
        <v>51</v>
      </c>
      <c r="Q154" s="9" t="s">
        <v>4462</v>
      </c>
      <c r="R154" s="20">
        <v>0.33</v>
      </c>
      <c r="S154" s="20">
        <v>0.60609999999999997</v>
      </c>
      <c r="T154" s="20">
        <v>0.32800000000000001</v>
      </c>
      <c r="U154" s="20" t="s">
        <v>397</v>
      </c>
      <c r="V154" s="21">
        <f>_xlfn.XLOOKUP(D154,'[4]Gen. Real'!$A$2:$A$1168,'[4]Gen. Real'!$C$2:$C$1168,"-",0)</f>
        <v>0</v>
      </c>
      <c r="W154" s="22"/>
      <c r="X154" s="22" t="str">
        <f>_xlfn.XLOOKUP(D154,[4]Vertimiento!$J$2:$J$119,[4]Vertimiento!$K$2:$K$119,"-",0)</f>
        <v>-</v>
      </c>
      <c r="Y154" s="23" t="str">
        <f t="shared" si="8"/>
        <v>-</v>
      </c>
      <c r="Z154" s="19" t="str">
        <f>_xlfn.XLOOKUP(D154,[4]Cmg!$I$4:$I$99,[4]Cmg!$M$4:$M$99,"----",0,1)</f>
        <v>----</v>
      </c>
      <c r="AA154" s="19" t="str">
        <f>_xlfn.XLOOKUP(D154,[4]Cmg!$A$4:$A$101,[4]Cmg!$B$4:$B$101,"----",0,1)</f>
        <v>----</v>
      </c>
      <c r="AB154" s="19" t="str">
        <f>_xlfn.XLOOKUP(D154,[4]Cmg!$E$4:$E$101,[4]Cmg!$F$4:$F$101,"----",0,1)</f>
        <v>----</v>
      </c>
      <c r="AC154" s="19" t="str">
        <f>_xlfn.XLOOKUP(D154,[4]Cmg!$O$4:$O$101,[4]Cmg!$P$4:$P$101,"----",0,1)</f>
        <v>----</v>
      </c>
      <c r="AD154" s="24" t="str">
        <f>_xlfn.XLOOKUP(D154,[4]Cmg!$S$4:$S$101,[4]Cmg!$U$4:$U$101,"----",0,1)</f>
        <v>----</v>
      </c>
      <c r="AG154" s="25">
        <f>IFERROR(SUMIFS('[4]BD Unidades'!$AH:$AH,'[4]BD Unidades'!$A:$A,'BD Centrales 2024'!$A154),"-")</f>
        <v>0.33</v>
      </c>
      <c r="AH154" s="25">
        <f>SUMIFS('[4]BD Unidades'!$AJ$3:$AJ$1424,'[4]BD Unidades'!$A$3:$A$1424,$A154)</f>
        <v>8772.25</v>
      </c>
      <c r="AI154" s="25">
        <f>SUMIFS('[4]BD Unidades'!$AL$3:$AL$1424,'[4]BD Unidades'!$A$3:$A$1424,$A154)</f>
        <v>0</v>
      </c>
      <c r="AJ154" s="26">
        <f t="shared" si="9"/>
        <v>0</v>
      </c>
      <c r="AK154" s="27">
        <f>IFERROR(SUMIFS('[4]BD Unidades'!$AO$3:$AO$1424,'[4]BD Unidades'!$A$3:$A$1424,$A154),"-")</f>
        <v>0</v>
      </c>
      <c r="AL154" s="27">
        <f>IFERROR(SUMIFS('[4]BD Unidades'!$AQ$3:$AQ$1424,'[4]BD Unidades'!$A$3:$A$1424,$A154),"-")</f>
        <v>0</v>
      </c>
      <c r="AM154" s="27">
        <f>IFERROR(SUMIFS('[4]BD Unidades'!$AS$3:$AS$1424,'[4]BD Unidades'!$A$3:$A$1424,$A154),"-")</f>
        <v>0</v>
      </c>
      <c r="AN154" s="27">
        <f>IFERROR(SUMIFS('[4]BD Unidades'!$AU$3:$AU$1424,'[4]BD Unidades'!$A$3:$A$1424,$A154),"-")</f>
        <v>0</v>
      </c>
      <c r="AO154" s="27">
        <f>IFERROR(SUMIFS('[4]BD Unidades'!$AW$3:$AW$1424,'[4]BD Unidades'!$A$3:$A$1424,$A154),"-")</f>
        <v>0</v>
      </c>
      <c r="AP154" s="27">
        <f>IFERROR(SUMIFS('[4]BD Unidades'!$AY$3:$AY$1424,'[4]BD Unidades'!$A$3:$A$1424,$A154),"-")</f>
        <v>0</v>
      </c>
      <c r="AQ154" s="25">
        <f>IFERROR(SUMIFS('[4]BD Unidades'!$AZ$3:$AZ$1424,'[4]BD Unidades'!$A$3:$A$1424,$A154),"-")</f>
        <v>0.30130221780821909</v>
      </c>
      <c r="AR154" s="25">
        <f>IFERROR(SUMIFS('[4]BD Unidades'!$BA$3:$BA$1424,'[4]BD Unidades'!$A$3:$A$1424,$A154),"-")</f>
        <v>0.33</v>
      </c>
      <c r="AS154" s="28">
        <f>SUMIFS('[4]BD Unidades'!$BC$3:$BC$1424,'[4]BD Unidades'!$A$3:$A$1424,$A154)</f>
        <v>1E-4</v>
      </c>
      <c r="AT154" s="28">
        <f>SUMIFS('[4]BD Unidades'!$BE$3:$BE$1424,'[4]BD Unidades'!$A$3:$A$1424,$A154)</f>
        <v>1</v>
      </c>
      <c r="AU154" s="29">
        <f t="shared" si="10"/>
        <v>0.99990000000000001</v>
      </c>
      <c r="AV154" s="30">
        <f t="shared" si="11"/>
        <v>6.0609999999999995E-3</v>
      </c>
      <c r="AW154" s="25">
        <f>IFERROR(SUMIFS('[4]BD Unidades'!$BI$3:$BI$1424,'[4]BD Unidades'!$A$3:$A$1424,$A154),"-")</f>
        <v>0.29944619614652046</v>
      </c>
      <c r="AX154" s="25">
        <f>IFERROR(SUMIFS('[4]BD Unidades'!$BJ$3:$BJ$1424,'[4]BD Unidades'!$A$3:$A$1424,$A154),"-")</f>
        <v>0.18120947447722496</v>
      </c>
    </row>
    <row r="155" spans="1:50" ht="14.4" x14ac:dyDescent="0.3">
      <c r="A155" s="7">
        <v>257</v>
      </c>
      <c r="B155" s="7" t="s">
        <v>4960</v>
      </c>
      <c r="D155" s="8" t="s">
        <v>4961</v>
      </c>
      <c r="E155" s="19" t="s">
        <v>202</v>
      </c>
      <c r="F155" s="19" t="s">
        <v>4767</v>
      </c>
      <c r="G155" s="19" t="s">
        <v>4665</v>
      </c>
      <c r="H155" s="19">
        <v>1</v>
      </c>
      <c r="I155" s="19">
        <v>2024</v>
      </c>
      <c r="J155" s="19" t="s">
        <v>66</v>
      </c>
      <c r="K155" s="19" t="s">
        <v>177</v>
      </c>
      <c r="L155" s="19" t="s">
        <v>213</v>
      </c>
      <c r="M155" s="19" t="s">
        <v>331</v>
      </c>
      <c r="N155" s="19" t="s">
        <v>332</v>
      </c>
      <c r="O155" s="19" t="s">
        <v>333</v>
      </c>
      <c r="P155" s="19" t="s">
        <v>51</v>
      </c>
      <c r="Q155" s="9" t="s">
        <v>4962</v>
      </c>
      <c r="R155" s="20">
        <v>1.0349999999999999</v>
      </c>
      <c r="S155" s="20">
        <v>0.96599999999999997</v>
      </c>
      <c r="T155" s="20">
        <v>1.0249999999999999</v>
      </c>
      <c r="U155" s="20" t="s">
        <v>397</v>
      </c>
      <c r="V155" s="21">
        <f>_xlfn.XLOOKUP(D155,'[4]Gen. Real'!$A$2:$A$1168,'[4]Gen. Real'!$C$2:$C$1168,"-",0)</f>
        <v>3.5198299999999976</v>
      </c>
      <c r="W155" s="22"/>
      <c r="X155" s="22" t="str">
        <f>_xlfn.XLOOKUP(D155,[4]Vertimiento!$J$2:$J$119,[4]Vertimiento!$K$2:$K$119,"-",0)</f>
        <v>-</v>
      </c>
      <c r="Y155" s="23" t="str">
        <f t="shared" si="8"/>
        <v>-</v>
      </c>
      <c r="Z155" s="19" t="str">
        <f>_xlfn.XLOOKUP(D155,[4]Cmg!$I$4:$I$99,[4]Cmg!$M$4:$M$99,"----",0,1)</f>
        <v>----</v>
      </c>
      <c r="AA155" s="19" t="str">
        <f>_xlfn.XLOOKUP(D155,[4]Cmg!$A$4:$A$101,[4]Cmg!$B$4:$B$101,"----",0,1)</f>
        <v>----</v>
      </c>
      <c r="AB155" s="19" t="str">
        <f>_xlfn.XLOOKUP(D155,[4]Cmg!$E$4:$E$101,[4]Cmg!$F$4:$F$101,"----",0,1)</f>
        <v>----</v>
      </c>
      <c r="AC155" s="19" t="str">
        <f>_xlfn.XLOOKUP(D155,[4]Cmg!$O$4:$O$101,[4]Cmg!$P$4:$P$101,"----",0,1)</f>
        <v>----</v>
      </c>
      <c r="AD155" s="24" t="str">
        <f>_xlfn.XLOOKUP(D155,[4]Cmg!$S$4:$S$101,[4]Cmg!$U$4:$U$101,"----",0,1)</f>
        <v>----</v>
      </c>
      <c r="AG155" s="25">
        <f>IFERROR(SUMIFS('[4]BD Unidades'!$AH:$AH,'[4]BD Unidades'!$A:$A,'BD Centrales 2024'!$A155),"-")</f>
        <v>1.01658412474</v>
      </c>
      <c r="AH155" s="25">
        <f>SUMIFS('[4]BD Unidades'!$AJ$3:$AJ$1424,'[4]BD Unidades'!$A$3:$A$1424,$A155)</f>
        <v>8161.266666666671</v>
      </c>
      <c r="AI155" s="25">
        <f>SUMIFS('[4]BD Unidades'!$AL$3:$AL$1424,'[4]BD Unidades'!$A$3:$A$1424,$A155)</f>
        <v>182.48333333333301</v>
      </c>
      <c r="AJ155" s="26">
        <f t="shared" si="9"/>
        <v>2.1870661672908815E-2</v>
      </c>
      <c r="AK155" s="27">
        <f>IFERROR(SUMIFS('[4]BD Unidades'!$AO$3:$AO$1424,'[4]BD Unidades'!$A$3:$A$1424,$A155),"-")</f>
        <v>0</v>
      </c>
      <c r="AL155" s="27">
        <f>IFERROR(SUMIFS('[4]BD Unidades'!$AQ$3:$AQ$1424,'[4]BD Unidades'!$A$3:$A$1424,$A155),"-")</f>
        <v>0</v>
      </c>
      <c r="AM155" s="27">
        <f>IFERROR(SUMIFS('[4]BD Unidades'!$AS$3:$AS$1424,'[4]BD Unidades'!$A$3:$A$1424,$A155),"-")</f>
        <v>0</v>
      </c>
      <c r="AN155" s="27">
        <f>IFERROR(SUMIFS('[4]BD Unidades'!$AU$3:$AU$1424,'[4]BD Unidades'!$A$3:$A$1424,$A155),"-")</f>
        <v>0</v>
      </c>
      <c r="AO155" s="27">
        <f>IFERROR(SUMIFS('[4]BD Unidades'!$AW$3:$AW$1424,'[4]BD Unidades'!$A$3:$A$1424,$A155),"-")</f>
        <v>0</v>
      </c>
      <c r="AP155" s="27">
        <f>IFERROR(SUMIFS('[4]BD Unidades'!$AY$3:$AY$1424,'[4]BD Unidades'!$A$3:$A$1424,$A155),"-")</f>
        <v>0</v>
      </c>
      <c r="AQ155" s="25">
        <f>IFERROR(SUMIFS('[4]BD Unidades'!$AZ$3:$AZ$1424,'[4]BD Unidades'!$A$3:$A$1424,$A155),"-")</f>
        <v>0.37083333333333324</v>
      </c>
      <c r="AR155" s="25">
        <f>IFERROR(SUMIFS('[4]BD Unidades'!$BA$3:$BA$1424,'[4]BD Unidades'!$A$3:$A$1424,$A155),"-")</f>
        <v>1.01236605223471</v>
      </c>
      <c r="AS155" s="28">
        <f>SUMIFS('[4]BD Unidades'!$BC$3:$BC$1424,'[4]BD Unidades'!$A$3:$A$1424,$A155)</f>
        <v>1.8711775690340202E-2</v>
      </c>
      <c r="AT155" s="28">
        <f>SUMIFS('[4]BD Unidades'!$BE$3:$BE$1424,'[4]BD Unidades'!$A$3:$A$1424,$A155)</f>
        <v>0.99900956284152997</v>
      </c>
      <c r="AU155" s="29">
        <f t="shared" si="10"/>
        <v>0.98031631998913438</v>
      </c>
      <c r="AV155" s="30">
        <f t="shared" si="11"/>
        <v>9.6600000000000002E-3</v>
      </c>
      <c r="AW155" s="25">
        <f>IFERROR(SUMIFS('[4]BD Unidades'!$BI$3:$BI$1424,'[4]BD Unidades'!$A$3:$A$1424,$A155),"-")</f>
        <v>0.3600222305253562</v>
      </c>
      <c r="AX155" s="25">
        <f>IFERROR(SUMIFS('[4]BD Unidades'!$BJ$3:$BJ$1424,'[4]BD Unidades'!$A$3:$A$1424,$A155),"-")</f>
        <v>0.21786698256035342</v>
      </c>
    </row>
    <row r="156" spans="1:50" ht="14.4" x14ac:dyDescent="0.3">
      <c r="A156" s="7">
        <v>258</v>
      </c>
      <c r="B156" s="7" t="s">
        <v>1781</v>
      </c>
      <c r="D156" s="8" t="s">
        <v>1782</v>
      </c>
      <c r="E156" s="19" t="s">
        <v>174</v>
      </c>
      <c r="F156" s="19" t="s">
        <v>174</v>
      </c>
      <c r="G156" s="19" t="s">
        <v>1783</v>
      </c>
      <c r="H156" s="19">
        <v>1</v>
      </c>
      <c r="I156" s="19">
        <v>2024</v>
      </c>
      <c r="J156" s="19" t="s">
        <v>66</v>
      </c>
      <c r="K156" s="19" t="s">
        <v>177</v>
      </c>
      <c r="L156" s="19" t="s">
        <v>157</v>
      </c>
      <c r="M156" s="19" t="s">
        <v>68</v>
      </c>
      <c r="N156" s="19" t="s">
        <v>68</v>
      </c>
      <c r="O156" s="19" t="s">
        <v>178</v>
      </c>
      <c r="P156" s="19" t="s">
        <v>158</v>
      </c>
      <c r="Q156" s="9" t="s">
        <v>1784</v>
      </c>
      <c r="R156" s="20">
        <v>6.3</v>
      </c>
      <c r="S156" s="20">
        <v>0</v>
      </c>
      <c r="T156" s="20">
        <v>6.3</v>
      </c>
      <c r="U156" s="20">
        <v>3.2</v>
      </c>
      <c r="V156" s="21">
        <f>_xlfn.XLOOKUP(D156,'[4]Gen. Real'!$A$2:$A$1168,'[4]Gen. Real'!$C$2:$C$1168,"-",0)</f>
        <v>39.298200000000051</v>
      </c>
      <c r="W156" s="22"/>
      <c r="X156" s="22" t="str">
        <f>_xlfn.XLOOKUP(D156,[4]Vertimiento!$J$2:$J$119,[4]Vertimiento!$K$2:$K$119,"-",0)</f>
        <v>-</v>
      </c>
      <c r="Y156" s="23" t="str">
        <f t="shared" si="8"/>
        <v>-</v>
      </c>
      <c r="Z156" s="19" t="str">
        <f>_xlfn.XLOOKUP(D156,[4]Cmg!$I$4:$I$99,[4]Cmg!$M$4:$M$99,"----",0,1)</f>
        <v>----</v>
      </c>
      <c r="AA156" s="19" t="str">
        <f>_xlfn.XLOOKUP(D156,[4]Cmg!$A$4:$A$101,[4]Cmg!$B$4:$B$101,"----",0,1)</f>
        <v>----</v>
      </c>
      <c r="AB156" s="19" t="str">
        <f>_xlfn.XLOOKUP(D156,[4]Cmg!$E$4:$E$101,[4]Cmg!$F$4:$F$101,"----",0,1)</f>
        <v>----</v>
      </c>
      <c r="AC156" s="19" t="str">
        <f>_xlfn.XLOOKUP(D156,[4]Cmg!$O$4:$O$101,[4]Cmg!$P$4:$P$101,"----",0,1)</f>
        <v>----</v>
      </c>
      <c r="AD156" s="24" t="str">
        <f>_xlfn.XLOOKUP(D156,[4]Cmg!$S$4:$S$101,[4]Cmg!$U$4:$U$101,"----",0,1)</f>
        <v>----</v>
      </c>
      <c r="AG156" s="25">
        <f>IFERROR(SUMIFS('[4]BD Unidades'!$AH:$AH,'[4]BD Unidades'!$A:$A,'BD Centrales 2024'!$A156),"-")</f>
        <v>0</v>
      </c>
      <c r="AH156" s="25">
        <f>SUMIFS('[4]BD Unidades'!$AJ$3:$AJ$1424,'[4]BD Unidades'!$A$3:$A$1424,$A156)</f>
        <v>7607.2499999999991</v>
      </c>
      <c r="AI156" s="25">
        <f>SUMIFS('[4]BD Unidades'!$AL$3:$AL$1424,'[4]BD Unidades'!$A$3:$A$1424,$A156)</f>
        <v>1025.7833333333299</v>
      </c>
      <c r="AJ156" s="26">
        <f t="shared" si="9"/>
        <v>0.11882073122232012</v>
      </c>
      <c r="AK156" s="27">
        <f>IFERROR(SUMIFS('[4]BD Unidades'!$AO$3:$AO$1424,'[4]BD Unidades'!$A$3:$A$1424,$A156),"-")</f>
        <v>0</v>
      </c>
      <c r="AL156" s="27">
        <f>IFERROR(SUMIFS('[4]BD Unidades'!$AQ$3:$AQ$1424,'[4]BD Unidades'!$A$3:$A$1424,$A156),"-")</f>
        <v>0</v>
      </c>
      <c r="AM156" s="27">
        <f>IFERROR(SUMIFS('[4]BD Unidades'!$AS$3:$AS$1424,'[4]BD Unidades'!$A$3:$A$1424,$A156),"-")</f>
        <v>0</v>
      </c>
      <c r="AN156" s="27">
        <f>IFERROR(SUMIFS('[4]BD Unidades'!$AU$3:$AU$1424,'[4]BD Unidades'!$A$3:$A$1424,$A156),"-")</f>
        <v>0</v>
      </c>
      <c r="AO156" s="27">
        <f>IFERROR(SUMIFS('[4]BD Unidades'!$AW$3:$AW$1424,'[4]BD Unidades'!$A$3:$A$1424,$A156),"-")</f>
        <v>0</v>
      </c>
      <c r="AP156" s="27">
        <f>IFERROR(SUMIFS('[4]BD Unidades'!$AY$3:$AY$1424,'[4]BD Unidades'!$A$3:$A$1424,$A156),"-")</f>
        <v>0</v>
      </c>
      <c r="AQ156" s="25">
        <f>IFERROR(SUMIFS('[4]BD Unidades'!$AZ$3:$AZ$1424,'[4]BD Unidades'!$A$3:$A$1424,$A156),"-")</f>
        <v>0</v>
      </c>
      <c r="AR156" s="25">
        <f>IFERROR(SUMIFS('[4]BD Unidades'!$BA$3:$BA$1424,'[4]BD Unidades'!$A$3:$A$1424,$A156),"-")</f>
        <v>6.3</v>
      </c>
      <c r="AS156" s="28">
        <f>SUMIFS('[4]BD Unidades'!$BC$3:$BC$1424,'[4]BD Unidades'!$A$3:$A$1424,$A156)</f>
        <v>0</v>
      </c>
      <c r="AT156" s="28">
        <f>SUMIFS('[4]BD Unidades'!$BE$3:$BE$1424,'[4]BD Unidades'!$A$3:$A$1424,$A156)</f>
        <v>0</v>
      </c>
      <c r="AU156" s="29">
        <f t="shared" si="10"/>
        <v>0</v>
      </c>
      <c r="AV156" s="30">
        <f t="shared" si="11"/>
        <v>0</v>
      </c>
      <c r="AW156" s="25">
        <f>IFERROR(SUMIFS('[4]BD Unidades'!$BI$3:$BI$1424,'[4]BD Unidades'!$A$3:$A$1424,$A156),"-")</f>
        <v>0</v>
      </c>
      <c r="AX156" s="25">
        <f>IFERROR(SUMIFS('[4]BD Unidades'!$BJ$3:$BJ$1424,'[4]BD Unidades'!$A$3:$A$1424,$A156),"-")</f>
        <v>0</v>
      </c>
    </row>
    <row r="157" spans="1:50" ht="14.4" x14ac:dyDescent="0.3">
      <c r="A157" s="7">
        <v>261</v>
      </c>
      <c r="B157" s="7" t="s">
        <v>5038</v>
      </c>
      <c r="D157" s="8" t="s">
        <v>5039</v>
      </c>
      <c r="E157" s="19" t="s">
        <v>406</v>
      </c>
      <c r="F157" s="19" t="s">
        <v>406</v>
      </c>
      <c r="G157" s="19" t="s">
        <v>5040</v>
      </c>
      <c r="H157" s="19">
        <v>1</v>
      </c>
      <c r="I157" s="19">
        <v>2024</v>
      </c>
      <c r="J157" s="19" t="s">
        <v>66</v>
      </c>
      <c r="K157" s="19" t="s">
        <v>177</v>
      </c>
      <c r="L157" s="19" t="s">
        <v>213</v>
      </c>
      <c r="M157" s="19" t="s">
        <v>164</v>
      </c>
      <c r="N157" s="19" t="s">
        <v>165</v>
      </c>
      <c r="O157" s="19" t="s">
        <v>1347</v>
      </c>
      <c r="P157" s="19" t="s">
        <v>51</v>
      </c>
      <c r="Q157" s="9" t="s">
        <v>5041</v>
      </c>
      <c r="R157" s="20">
        <v>1.9</v>
      </c>
      <c r="S157" s="20">
        <v>1.8646</v>
      </c>
      <c r="T157" s="20">
        <v>1.8646</v>
      </c>
      <c r="U157" s="20" t="s">
        <v>397</v>
      </c>
      <c r="V157" s="21">
        <f>_xlfn.XLOOKUP(D157,'[4]Gen. Real'!$A$2:$A$1168,'[4]Gen. Real'!$C$2:$C$1168,"-",0)</f>
        <v>8.4493000000000062</v>
      </c>
      <c r="W157" s="22"/>
      <c r="X157" s="22" t="str">
        <f>_xlfn.XLOOKUP(D157,[4]Vertimiento!$J$2:$J$119,[4]Vertimiento!$K$2:$K$119,"-",0)</f>
        <v>-</v>
      </c>
      <c r="Y157" s="23" t="str">
        <f t="shared" si="8"/>
        <v>-</v>
      </c>
      <c r="Z157" s="19" t="str">
        <f>_xlfn.XLOOKUP(D157,[4]Cmg!$I$4:$I$99,[4]Cmg!$M$4:$M$99,"----",0,1)</f>
        <v>----</v>
      </c>
      <c r="AA157" s="19" t="str">
        <f>_xlfn.XLOOKUP(D157,[4]Cmg!$A$4:$A$101,[4]Cmg!$B$4:$B$101,"----",0,1)</f>
        <v>----</v>
      </c>
      <c r="AB157" s="19" t="str">
        <f>_xlfn.XLOOKUP(D157,[4]Cmg!$E$4:$E$101,[4]Cmg!$F$4:$F$101,"----",0,1)</f>
        <v>----</v>
      </c>
      <c r="AC157" s="19" t="str">
        <f>_xlfn.XLOOKUP(D157,[4]Cmg!$O$4:$O$101,[4]Cmg!$P$4:$P$101,"----",0,1)</f>
        <v>----</v>
      </c>
      <c r="AD157" s="24" t="str">
        <f>_xlfn.XLOOKUP(D157,[4]Cmg!$S$4:$S$101,[4]Cmg!$U$4:$U$101,"----",0,1)</f>
        <v>----</v>
      </c>
      <c r="AG157" s="25">
        <f>IFERROR(SUMIFS('[4]BD Unidades'!$AH:$AH,'[4]BD Unidades'!$A:$A,'BD Centrales 2024'!$A157),"-")</f>
        <v>1.9</v>
      </c>
      <c r="AH157" s="25">
        <f>SUMIFS('[4]BD Unidades'!$AJ$3:$AJ$1424,'[4]BD Unidades'!$A$3:$A$1424,$A157)</f>
        <v>8526.0499999999993</v>
      </c>
      <c r="AI157" s="25">
        <f>SUMIFS('[4]BD Unidades'!$AL$3:$AL$1424,'[4]BD Unidades'!$A$3:$A$1424,$A157)</f>
        <v>180.76666666666699</v>
      </c>
      <c r="AJ157" s="26">
        <f t="shared" si="9"/>
        <v>2.0761510617160157E-2</v>
      </c>
      <c r="AK157" s="27">
        <f>IFERROR(SUMIFS('[4]BD Unidades'!$AO$3:$AO$1424,'[4]BD Unidades'!$A$3:$A$1424,$A157),"-")</f>
        <v>0</v>
      </c>
      <c r="AL157" s="27">
        <f>IFERROR(SUMIFS('[4]BD Unidades'!$AQ$3:$AQ$1424,'[4]BD Unidades'!$A$3:$A$1424,$A157),"-")</f>
        <v>0</v>
      </c>
      <c r="AM157" s="27">
        <f>IFERROR(SUMIFS('[4]BD Unidades'!$AS$3:$AS$1424,'[4]BD Unidades'!$A$3:$A$1424,$A157),"-")</f>
        <v>0</v>
      </c>
      <c r="AN157" s="27">
        <f>IFERROR(SUMIFS('[4]BD Unidades'!$AU$3:$AU$1424,'[4]BD Unidades'!$A$3:$A$1424,$A157),"-")</f>
        <v>0</v>
      </c>
      <c r="AO157" s="27">
        <f>IFERROR(SUMIFS('[4]BD Unidades'!$AW$3:$AW$1424,'[4]BD Unidades'!$A$3:$A$1424,$A157),"-")</f>
        <v>0</v>
      </c>
      <c r="AP157" s="27">
        <f>IFERROR(SUMIFS('[4]BD Unidades'!$AY$3:$AY$1424,'[4]BD Unidades'!$A$3:$A$1424,$A157),"-")</f>
        <v>0</v>
      </c>
      <c r="AQ157" s="25">
        <f>IFERROR(SUMIFS('[4]BD Unidades'!$AZ$3:$AZ$1424,'[4]BD Unidades'!$A$3:$A$1424,$A157),"-")</f>
        <v>1.6501834875308206</v>
      </c>
      <c r="AR157" s="25">
        <f>IFERROR(SUMIFS('[4]BD Unidades'!$BA$3:$BA$1424,'[4]BD Unidades'!$A$3:$A$1424,$A157),"-")</f>
        <v>1.8938132765706599</v>
      </c>
      <c r="AS157" s="28">
        <f>SUMIFS('[4]BD Unidades'!$BC$3:$BC$1424,'[4]BD Unidades'!$A$3:$A$1424,$A157)</f>
        <v>0.12378771116934301</v>
      </c>
      <c r="AT157" s="28">
        <f>SUMIFS('[4]BD Unidades'!$BE$3:$BE$1424,'[4]BD Unidades'!$A$3:$A$1424,$A157)</f>
        <v>1</v>
      </c>
      <c r="AU157" s="29">
        <f t="shared" si="10"/>
        <v>0.87621228883065694</v>
      </c>
      <c r="AV157" s="30">
        <f t="shared" si="11"/>
        <v>1.8645999999999999E-2</v>
      </c>
      <c r="AW157" s="25">
        <f>IFERROR(SUMIFS('[4]BD Unidades'!$BI$3:$BI$1424,'[4]BD Unidades'!$A$3:$A$1424,$A157),"-")</f>
        <v>1.4189513050436589</v>
      </c>
      <c r="AX157" s="25">
        <f>IFERROR(SUMIFS('[4]BD Unidades'!$BJ$3:$BJ$1424,'[4]BD Unidades'!$A$3:$A$1424,$A157),"-")</f>
        <v>0.91187905723713913</v>
      </c>
    </row>
    <row r="158" spans="1:50" ht="14.4" x14ac:dyDescent="0.3">
      <c r="A158" s="7">
        <v>262</v>
      </c>
      <c r="B158" s="7" t="s">
        <v>5042</v>
      </c>
      <c r="D158" s="8" t="s">
        <v>5043</v>
      </c>
      <c r="E158" s="19" t="s">
        <v>406</v>
      </c>
      <c r="F158" s="19" t="s">
        <v>406</v>
      </c>
      <c r="G158" s="19" t="s">
        <v>5044</v>
      </c>
      <c r="H158" s="19">
        <v>1</v>
      </c>
      <c r="I158" s="19">
        <v>2024</v>
      </c>
      <c r="J158" s="19" t="s">
        <v>66</v>
      </c>
      <c r="K158" s="19" t="s">
        <v>177</v>
      </c>
      <c r="L158" s="19" t="s">
        <v>213</v>
      </c>
      <c r="M158" s="19" t="s">
        <v>164</v>
      </c>
      <c r="N158" s="19" t="s">
        <v>165</v>
      </c>
      <c r="O158" s="19" t="s">
        <v>1347</v>
      </c>
      <c r="P158" s="19" t="s">
        <v>51</v>
      </c>
      <c r="Q158" s="9" t="s">
        <v>5041</v>
      </c>
      <c r="R158" s="20">
        <v>1.919</v>
      </c>
      <c r="S158" s="20">
        <v>0.57999999999999996</v>
      </c>
      <c r="T158" s="20">
        <v>1.9078999999999999</v>
      </c>
      <c r="U158" s="20" t="s">
        <v>397</v>
      </c>
      <c r="V158" s="21">
        <f>_xlfn.XLOOKUP(D158,'[4]Gen. Real'!$A$2:$A$1168,'[4]Gen. Real'!$C$2:$C$1168,"-",0)</f>
        <v>3.8356099999999973</v>
      </c>
      <c r="W158" s="22"/>
      <c r="X158" s="22" t="str">
        <f>_xlfn.XLOOKUP(D158,[4]Vertimiento!$J$2:$J$119,[4]Vertimiento!$K$2:$K$119,"-",0)</f>
        <v>-</v>
      </c>
      <c r="Y158" s="23" t="str">
        <f t="shared" si="8"/>
        <v>-</v>
      </c>
      <c r="Z158" s="19" t="str">
        <f>_xlfn.XLOOKUP(D158,[4]Cmg!$I$4:$I$99,[4]Cmg!$M$4:$M$99,"----",0,1)</f>
        <v>----</v>
      </c>
      <c r="AA158" s="19" t="str">
        <f>_xlfn.XLOOKUP(D158,[4]Cmg!$A$4:$A$101,[4]Cmg!$B$4:$B$101,"----",0,1)</f>
        <v>----</v>
      </c>
      <c r="AB158" s="19" t="str">
        <f>_xlfn.XLOOKUP(D158,[4]Cmg!$E$4:$E$101,[4]Cmg!$F$4:$F$101,"----",0,1)</f>
        <v>----</v>
      </c>
      <c r="AC158" s="19" t="str">
        <f>_xlfn.XLOOKUP(D158,[4]Cmg!$O$4:$O$101,[4]Cmg!$P$4:$P$101,"----",0,1)</f>
        <v>----</v>
      </c>
      <c r="AD158" s="24" t="str">
        <f>_xlfn.XLOOKUP(D158,[4]Cmg!$S$4:$S$101,[4]Cmg!$U$4:$U$101,"----",0,1)</f>
        <v>----</v>
      </c>
      <c r="AG158" s="25">
        <f>IFERROR(SUMIFS('[4]BD Unidades'!$AH:$AH,'[4]BD Unidades'!$A:$A,'BD Centrales 2024'!$A158),"-")</f>
        <v>1.919</v>
      </c>
      <c r="AH158" s="25">
        <f>SUMIFS('[4]BD Unidades'!$AJ$3:$AJ$1424,'[4]BD Unidades'!$A$3:$A$1424,$A158)</f>
        <v>8320.3333333333303</v>
      </c>
      <c r="AI158" s="25">
        <f>SUMIFS('[4]BD Unidades'!$AL$3:$AL$1424,'[4]BD Unidades'!$A$3:$A$1424,$A158)</f>
        <v>30.283333333333299</v>
      </c>
      <c r="AJ158" s="26">
        <f t="shared" si="9"/>
        <v>3.626478683211018E-3</v>
      </c>
      <c r="AK158" s="27">
        <f>IFERROR(SUMIFS('[4]BD Unidades'!$AO$3:$AO$1424,'[4]BD Unidades'!$A$3:$A$1424,$A158),"-")</f>
        <v>0</v>
      </c>
      <c r="AL158" s="27">
        <f>IFERROR(SUMIFS('[4]BD Unidades'!$AQ$3:$AQ$1424,'[4]BD Unidades'!$A$3:$A$1424,$A158),"-")</f>
        <v>0</v>
      </c>
      <c r="AM158" s="27">
        <f>IFERROR(SUMIFS('[4]BD Unidades'!$AS$3:$AS$1424,'[4]BD Unidades'!$A$3:$A$1424,$A158),"-")</f>
        <v>0</v>
      </c>
      <c r="AN158" s="27">
        <f>IFERROR(SUMIFS('[4]BD Unidades'!$AU$3:$AU$1424,'[4]BD Unidades'!$A$3:$A$1424,$A158),"-")</f>
        <v>0</v>
      </c>
      <c r="AO158" s="27">
        <f>IFERROR(SUMIFS('[4]BD Unidades'!$AW$3:$AW$1424,'[4]BD Unidades'!$A$3:$A$1424,$A158),"-")</f>
        <v>0</v>
      </c>
      <c r="AP158" s="27">
        <f>IFERROR(SUMIFS('[4]BD Unidades'!$AY$3:$AY$1424,'[4]BD Unidades'!$A$3:$A$1424,$A158),"-")</f>
        <v>0</v>
      </c>
      <c r="AQ158" s="25">
        <f>IFERROR(SUMIFS('[4]BD Unidades'!$AZ$3:$AZ$1424,'[4]BD Unidades'!$A$3:$A$1424,$A158),"-")</f>
        <v>0.47893368851124274</v>
      </c>
      <c r="AR158" s="25">
        <f>IFERROR(SUMIFS('[4]BD Unidades'!$BA$3:$BA$1424,'[4]BD Unidades'!$A$3:$A$1424,$A158),"-")</f>
        <v>1.91602991395845</v>
      </c>
      <c r="AS158" s="28">
        <f>SUMIFS('[4]BD Unidades'!$BC$3:$BC$1424,'[4]BD Unidades'!$A$3:$A$1424,$A158)</f>
        <v>6.16881867407457E-2</v>
      </c>
      <c r="AT158" s="28">
        <f>SUMIFS('[4]BD Unidades'!$BE$3:$BE$1424,'[4]BD Unidades'!$A$3:$A$1424,$A158)</f>
        <v>0.96870636004857302</v>
      </c>
      <c r="AU158" s="29">
        <f t="shared" si="10"/>
        <v>0.90894862121294862</v>
      </c>
      <c r="AV158" s="30">
        <f t="shared" si="11"/>
        <v>5.7999999999999996E-3</v>
      </c>
      <c r="AW158" s="25">
        <f>IFERROR(SUMIFS('[4]BD Unidades'!$BI$3:$BI$1424,'[4]BD Unidades'!$A$3:$A$1424,$A158),"-")</f>
        <v>0.43280122435294166</v>
      </c>
      <c r="AX158" s="25">
        <f>IFERROR(SUMIFS('[4]BD Unidades'!$BJ$3:$BJ$1424,'[4]BD Unidades'!$A$3:$A$1424,$A158),"-")</f>
        <v>0.27813665700240281</v>
      </c>
    </row>
    <row r="159" spans="1:50" ht="14.4" x14ac:dyDescent="0.3">
      <c r="A159" s="7">
        <v>263</v>
      </c>
      <c r="B159" s="7" t="s">
        <v>464</v>
      </c>
      <c r="D159" s="8" t="s">
        <v>465</v>
      </c>
      <c r="E159" s="19" t="s">
        <v>268</v>
      </c>
      <c r="F159" s="19" t="s">
        <v>268</v>
      </c>
      <c r="G159" s="19" t="s">
        <v>462</v>
      </c>
      <c r="H159" s="19">
        <v>2</v>
      </c>
      <c r="I159" s="19">
        <v>2024</v>
      </c>
      <c r="J159" s="19" t="s">
        <v>66</v>
      </c>
      <c r="K159" s="19" t="s">
        <v>105</v>
      </c>
      <c r="L159" s="19" t="s">
        <v>47</v>
      </c>
      <c r="M159" s="19" t="s">
        <v>90</v>
      </c>
      <c r="N159" s="19" t="s">
        <v>97</v>
      </c>
      <c r="O159" s="19" t="s">
        <v>98</v>
      </c>
      <c r="P159" s="19" t="s">
        <v>51</v>
      </c>
      <c r="Q159" s="9" t="s">
        <v>466</v>
      </c>
      <c r="R159" s="20">
        <v>25.06</v>
      </c>
      <c r="S159" s="20">
        <v>0.2394</v>
      </c>
      <c r="T159" s="20">
        <v>25</v>
      </c>
      <c r="U159" s="20">
        <v>3.7</v>
      </c>
      <c r="V159" s="21">
        <f>_xlfn.XLOOKUP(D159,'[4]Gen. Real'!$A$2:$A$1168,'[4]Gen. Real'!$C$2:$C$1168,"-",0)</f>
        <v>93.376919999999998</v>
      </c>
      <c r="W159" s="22"/>
      <c r="X159" s="22" t="str">
        <f>_xlfn.XLOOKUP(D159,[4]Vertimiento!$J$2:$J$119,[4]Vertimiento!$K$2:$K$119,"-",0)</f>
        <v>-</v>
      </c>
      <c r="Y159" s="23" t="str">
        <f t="shared" si="8"/>
        <v>-</v>
      </c>
      <c r="Z159" s="19" t="str">
        <f>_xlfn.XLOOKUP(D159,[4]Cmg!$I$4:$I$99,[4]Cmg!$M$4:$M$99,"----",0,1)</f>
        <v>----</v>
      </c>
      <c r="AA159" s="19" t="str">
        <f>_xlfn.XLOOKUP(D159,[4]Cmg!$A$4:$A$101,[4]Cmg!$B$4:$B$101,"----",0,1)</f>
        <v>----</v>
      </c>
      <c r="AB159" s="19" t="str">
        <f>_xlfn.XLOOKUP(D159,[4]Cmg!$E$4:$E$101,[4]Cmg!$F$4:$F$101,"----",0,1)</f>
        <v>----</v>
      </c>
      <c r="AC159" s="19" t="str">
        <f>_xlfn.XLOOKUP(D159,[4]Cmg!$O$4:$O$101,[4]Cmg!$P$4:$P$101,"----",0,1)</f>
        <v>----</v>
      </c>
      <c r="AD159" s="24" t="str">
        <f>_xlfn.XLOOKUP(D159,[4]Cmg!$S$4:$S$101,[4]Cmg!$U$4:$U$101,"----",0,1)</f>
        <v>----</v>
      </c>
      <c r="AG159" s="25">
        <f>IFERROR(SUMIFS('[4]BD Unidades'!$AH:$AH,'[4]BD Unidades'!$A:$A,'BD Centrales 2024'!$A159),"-")</f>
        <v>0</v>
      </c>
      <c r="AH159" s="25">
        <f>SUMIFS('[4]BD Unidades'!$AJ$3:$AJ$1424,'[4]BD Unidades'!$A$3:$A$1424,$A159)</f>
        <v>8187.2250000000004</v>
      </c>
      <c r="AI159" s="25">
        <f>SUMIFS('[4]BD Unidades'!$AL$3:$AL$1424,'[4]BD Unidades'!$A$3:$A$1424,$A159)</f>
        <v>219.46666666666653</v>
      </c>
      <c r="AJ159" s="26">
        <f t="shared" si="9"/>
        <v>2.6106187233781008E-2</v>
      </c>
      <c r="AK159" s="27">
        <f>IFERROR(SUMIFS('[4]BD Unidades'!$AO$3:$AO$1424,'[4]BD Unidades'!$A$3:$A$1424,$A159),"-")</f>
        <v>0</v>
      </c>
      <c r="AL159" s="27">
        <f>IFERROR(SUMIFS('[4]BD Unidades'!$AQ$3:$AQ$1424,'[4]BD Unidades'!$A$3:$A$1424,$A159),"-")</f>
        <v>0</v>
      </c>
      <c r="AM159" s="27">
        <f>IFERROR(SUMIFS('[4]BD Unidades'!$AS$3:$AS$1424,'[4]BD Unidades'!$A$3:$A$1424,$A159),"-")</f>
        <v>0</v>
      </c>
      <c r="AN159" s="27">
        <f>IFERROR(SUMIFS('[4]BD Unidades'!$AU$3:$AU$1424,'[4]BD Unidades'!$A$3:$A$1424,$A159),"-")</f>
        <v>0</v>
      </c>
      <c r="AO159" s="27">
        <f>IFERROR(SUMIFS('[4]BD Unidades'!$AW$3:$AW$1424,'[4]BD Unidades'!$A$3:$A$1424,$A159),"-")</f>
        <v>0</v>
      </c>
      <c r="AP159" s="27">
        <f>IFERROR(SUMIFS('[4]BD Unidades'!$AY$3:$AY$1424,'[4]BD Unidades'!$A$3:$A$1424,$A159),"-")</f>
        <v>0</v>
      </c>
      <c r="AQ159" s="25">
        <f>IFERROR(SUMIFS('[4]BD Unidades'!$AZ$3:$AZ$1424,'[4]BD Unidades'!$A$3:$A$1424,$A159),"-")</f>
        <v>0</v>
      </c>
      <c r="AR159" s="25">
        <f>IFERROR(SUMIFS('[4]BD Unidades'!$BA$3:$BA$1424,'[4]BD Unidades'!$A$3:$A$1424,$A159),"-")</f>
        <v>25.058579381446201</v>
      </c>
      <c r="AS159" s="28">
        <f>SUMIFS('[4]BD Unidades'!$BC$3:$BC$1424,'[4]BD Unidades'!$A$3:$A$1424,$A159)</f>
        <v>0</v>
      </c>
      <c r="AT159" s="28">
        <f>SUMIFS('[4]BD Unidades'!$BE$3:$BE$1424,'[4]BD Unidades'!$A$3:$A$1424,$A159)</f>
        <v>0</v>
      </c>
      <c r="AU159" s="29">
        <f t="shared" si="10"/>
        <v>0</v>
      </c>
      <c r="AV159" s="30">
        <f t="shared" si="11"/>
        <v>2.3939999999999999E-3</v>
      </c>
      <c r="AW159" s="25">
        <f>IFERROR(SUMIFS('[4]BD Unidades'!$BI$3:$BI$1424,'[4]BD Unidades'!$A$3:$A$1424,$A159),"-")</f>
        <v>0</v>
      </c>
      <c r="AX159" s="25">
        <f>IFERROR(SUMIFS('[4]BD Unidades'!$BJ$3:$BJ$1424,'[4]BD Unidades'!$A$3:$A$1424,$A159),"-")</f>
        <v>0</v>
      </c>
    </row>
    <row r="160" spans="1:50" ht="14.4" x14ac:dyDescent="0.3">
      <c r="A160" s="7">
        <v>264</v>
      </c>
      <c r="B160" s="7" t="s">
        <v>62</v>
      </c>
      <c r="D160" s="8" t="s">
        <v>63</v>
      </c>
      <c r="E160" s="19" t="s">
        <v>64</v>
      </c>
      <c r="F160" s="19" t="s">
        <v>64</v>
      </c>
      <c r="G160" s="19" t="s">
        <v>65</v>
      </c>
      <c r="H160" s="19">
        <v>3</v>
      </c>
      <c r="I160" s="19">
        <v>2024</v>
      </c>
      <c r="J160" s="19" t="s">
        <v>66</v>
      </c>
      <c r="K160" s="19" t="s">
        <v>67</v>
      </c>
      <c r="L160" s="19" t="s">
        <v>47</v>
      </c>
      <c r="M160" s="19" t="s">
        <v>68</v>
      </c>
      <c r="N160" s="19" t="s">
        <v>68</v>
      </c>
      <c r="O160" s="19" t="s">
        <v>69</v>
      </c>
      <c r="P160" s="19" t="s">
        <v>51</v>
      </c>
      <c r="Q160" s="9" t="s">
        <v>70</v>
      </c>
      <c r="R160" s="20">
        <v>323.8</v>
      </c>
      <c r="S160" s="20">
        <v>0.86470000000000002</v>
      </c>
      <c r="T160" s="20">
        <v>321</v>
      </c>
      <c r="U160" s="20">
        <v>24</v>
      </c>
      <c r="V160" s="21">
        <f>_xlfn.XLOOKUP(D160,'[4]Gen. Real'!$A$2:$A$1168,'[4]Gen. Real'!$C$2:$C$1168,"-",0)</f>
        <v>1319.288</v>
      </c>
      <c r="W160" s="22"/>
      <c r="X160" s="22" t="str">
        <f>_xlfn.XLOOKUP(D160,[4]Vertimiento!$J$2:$J$119,[4]Vertimiento!$K$2:$K$119,"-",0)</f>
        <v>-</v>
      </c>
      <c r="Y160" s="23" t="str">
        <f t="shared" si="8"/>
        <v>-</v>
      </c>
      <c r="Z160" s="19" t="str">
        <f>_xlfn.XLOOKUP(D160,[4]Cmg!$I$4:$I$99,[4]Cmg!$M$4:$M$99,"----",0,1)</f>
        <v>----</v>
      </c>
      <c r="AA160" s="19" t="str">
        <f>_xlfn.XLOOKUP(D160,[4]Cmg!$A$4:$A$101,[4]Cmg!$B$4:$B$101,"----",0,1)</f>
        <v>----</v>
      </c>
      <c r="AB160" s="19" t="str">
        <f>_xlfn.XLOOKUP(D160,[4]Cmg!$E$4:$E$101,[4]Cmg!$F$4:$F$101,"----",0,1)</f>
        <v>----</v>
      </c>
      <c r="AC160" s="19" t="str">
        <f>_xlfn.XLOOKUP(D160,[4]Cmg!$O$4:$O$101,[4]Cmg!$P$4:$P$101,"----",0,1)</f>
        <v>----</v>
      </c>
      <c r="AD160" s="24" t="str">
        <f>_xlfn.XLOOKUP(D160,[4]Cmg!$S$4:$S$101,[4]Cmg!$U$4:$U$101,"----",0,1)</f>
        <v>----</v>
      </c>
      <c r="AG160" s="25">
        <f>IFERROR(SUMIFS('[4]BD Unidades'!$AH:$AH,'[4]BD Unidades'!$A:$A,'BD Centrales 2024'!$A160),"-")</f>
        <v>0</v>
      </c>
      <c r="AH160" s="25">
        <f>SUMIFS('[4]BD Unidades'!$AJ$3:$AJ$1424,'[4]BD Unidades'!$A$3:$A$1424,$A160)</f>
        <v>3314.4783003911912</v>
      </c>
      <c r="AI160" s="25">
        <f>SUMIFS('[4]BD Unidades'!$AL$3:$AL$1424,'[4]BD Unidades'!$A$3:$A$1424,$A160)</f>
        <v>4598.3627702285366</v>
      </c>
      <c r="AJ160" s="26">
        <f t="shared" si="9"/>
        <v>0.58112664328646702</v>
      </c>
      <c r="AK160" s="27">
        <f>IFERROR(SUMIFS('[4]BD Unidades'!$AO$3:$AO$1424,'[4]BD Unidades'!$A$3:$A$1424,$A160),"-")</f>
        <v>0</v>
      </c>
      <c r="AL160" s="27">
        <f>IFERROR(SUMIFS('[4]BD Unidades'!$AQ$3:$AQ$1424,'[4]BD Unidades'!$A$3:$A$1424,$A160),"-")</f>
        <v>0</v>
      </c>
      <c r="AM160" s="27">
        <f>IFERROR(SUMIFS('[4]BD Unidades'!$AS$3:$AS$1424,'[4]BD Unidades'!$A$3:$A$1424,$A160),"-")</f>
        <v>0</v>
      </c>
      <c r="AN160" s="27">
        <f>IFERROR(SUMIFS('[4]BD Unidades'!$AU$3:$AU$1424,'[4]BD Unidades'!$A$3:$A$1424,$A160),"-")</f>
        <v>0</v>
      </c>
      <c r="AO160" s="27">
        <f>IFERROR(SUMIFS('[4]BD Unidades'!$AW$3:$AW$1424,'[4]BD Unidades'!$A$3:$A$1424,$A160),"-")</f>
        <v>0</v>
      </c>
      <c r="AP160" s="27">
        <f>IFERROR(SUMIFS('[4]BD Unidades'!$AY$3:$AY$1424,'[4]BD Unidades'!$A$3:$A$1424,$A160),"-")</f>
        <v>0</v>
      </c>
      <c r="AQ160" s="25">
        <f>IFERROR(SUMIFS('[4]BD Unidades'!$AZ$3:$AZ$1424,'[4]BD Unidades'!$A$3:$A$1424,$A160),"-")</f>
        <v>0</v>
      </c>
      <c r="AR160" s="25">
        <f>IFERROR(SUMIFS('[4]BD Unidades'!$BA$3:$BA$1424,'[4]BD Unidades'!$A$3:$A$1424,$A160),"-")</f>
        <v>322.55115945326429</v>
      </c>
      <c r="AS160" s="28">
        <f>SUMIFS('[4]BD Unidades'!$BC$3:$BC$1424,'[4]BD Unidades'!$A$3:$A$1424,$A160)</f>
        <v>0</v>
      </c>
      <c r="AT160" s="28">
        <f>SUMIFS('[4]BD Unidades'!$BE$3:$BE$1424,'[4]BD Unidades'!$A$3:$A$1424,$A160)</f>
        <v>0</v>
      </c>
      <c r="AU160" s="29">
        <f t="shared" si="10"/>
        <v>0</v>
      </c>
      <c r="AV160" s="30">
        <f t="shared" si="11"/>
        <v>8.6470000000000002E-3</v>
      </c>
      <c r="AW160" s="25">
        <f>IFERROR(SUMIFS('[4]BD Unidades'!$BI$3:$BI$1424,'[4]BD Unidades'!$A$3:$A$1424,$A160),"-")</f>
        <v>0</v>
      </c>
      <c r="AX160" s="25">
        <f>IFERROR(SUMIFS('[4]BD Unidades'!$BJ$3:$BJ$1424,'[4]BD Unidades'!$A$3:$A$1424,$A160),"-")</f>
        <v>0</v>
      </c>
    </row>
    <row r="161" spans="1:50" ht="14.4" x14ac:dyDescent="0.3">
      <c r="A161" s="7">
        <v>267</v>
      </c>
      <c r="B161" s="7" t="s">
        <v>4548</v>
      </c>
      <c r="D161" s="8" t="s">
        <v>4549</v>
      </c>
      <c r="E161" s="19" t="s">
        <v>4550</v>
      </c>
      <c r="F161" s="19" t="s">
        <v>4551</v>
      </c>
      <c r="G161" s="19" t="s">
        <v>4552</v>
      </c>
      <c r="H161" s="19">
        <v>1</v>
      </c>
      <c r="I161" s="19">
        <v>2024</v>
      </c>
      <c r="J161" s="19" t="s">
        <v>66</v>
      </c>
      <c r="K161" s="19" t="s">
        <v>177</v>
      </c>
      <c r="L161" s="19" t="s">
        <v>213</v>
      </c>
      <c r="M161" s="19" t="s">
        <v>68</v>
      </c>
      <c r="N161" s="19" t="s">
        <v>68</v>
      </c>
      <c r="O161" s="19" t="s">
        <v>69</v>
      </c>
      <c r="P161" s="19" t="s">
        <v>51</v>
      </c>
      <c r="Q161" s="9" t="s">
        <v>4553</v>
      </c>
      <c r="R161" s="20">
        <v>0.83</v>
      </c>
      <c r="S161" s="20">
        <v>1.67</v>
      </c>
      <c r="T161" s="20">
        <v>0.81610000000000005</v>
      </c>
      <c r="U161" s="20" t="s">
        <v>397</v>
      </c>
      <c r="V161" s="21">
        <f>_xlfn.XLOOKUP(D161,'[4]Gen. Real'!$A$2:$A$1168,'[4]Gen. Real'!$C$2:$C$1168,"-",0)</f>
        <v>1.8000400000000005</v>
      </c>
      <c r="W161" s="22"/>
      <c r="X161" s="22" t="str">
        <f>_xlfn.XLOOKUP(D161,[4]Vertimiento!$J$2:$J$119,[4]Vertimiento!$K$2:$K$119,"-",0)</f>
        <v>-</v>
      </c>
      <c r="Y161" s="23" t="str">
        <f t="shared" si="8"/>
        <v>-</v>
      </c>
      <c r="Z161" s="19" t="str">
        <f>_xlfn.XLOOKUP(D161,[4]Cmg!$I$4:$I$99,[4]Cmg!$M$4:$M$99,"----",0,1)</f>
        <v>----</v>
      </c>
      <c r="AA161" s="19" t="str">
        <f>_xlfn.XLOOKUP(D161,[4]Cmg!$A$4:$A$101,[4]Cmg!$B$4:$B$101,"----",0,1)</f>
        <v>----</v>
      </c>
      <c r="AB161" s="19" t="str">
        <f>_xlfn.XLOOKUP(D161,[4]Cmg!$E$4:$E$101,[4]Cmg!$F$4:$F$101,"----",0,1)</f>
        <v>----</v>
      </c>
      <c r="AC161" s="19" t="str">
        <f>_xlfn.XLOOKUP(D161,[4]Cmg!$O$4:$O$101,[4]Cmg!$P$4:$P$101,"----",0,1)</f>
        <v>----</v>
      </c>
      <c r="AD161" s="24" t="str">
        <f>_xlfn.XLOOKUP(D161,[4]Cmg!$S$4:$S$101,[4]Cmg!$U$4:$U$101,"----",0,1)</f>
        <v>----</v>
      </c>
      <c r="AG161" s="25">
        <f>IFERROR(SUMIFS('[4]BD Unidades'!$AH:$AH,'[4]BD Unidades'!$A:$A,'BD Centrales 2024'!$A161),"-")</f>
        <v>0.83</v>
      </c>
      <c r="AH161" s="25">
        <f>SUMIFS('[4]BD Unidades'!$AJ$3:$AJ$1424,'[4]BD Unidades'!$A$3:$A$1424,$A161)</f>
        <v>7999.0833333333303</v>
      </c>
      <c r="AI161" s="25">
        <f>SUMIFS('[4]BD Unidades'!$AL$3:$AL$1424,'[4]BD Unidades'!$A$3:$A$1424,$A161)</f>
        <v>725.11666666666702</v>
      </c>
      <c r="AJ161" s="26">
        <f t="shared" si="9"/>
        <v>8.3115548321527163E-2</v>
      </c>
      <c r="AK161" s="27">
        <f>IFERROR(SUMIFS('[4]BD Unidades'!$AO$3:$AO$1424,'[4]BD Unidades'!$A$3:$A$1424,$A161),"-")</f>
        <v>0</v>
      </c>
      <c r="AL161" s="27">
        <f>IFERROR(SUMIFS('[4]BD Unidades'!$AQ$3:$AQ$1424,'[4]BD Unidades'!$A$3:$A$1424,$A161),"-")</f>
        <v>0</v>
      </c>
      <c r="AM161" s="27">
        <f>IFERROR(SUMIFS('[4]BD Unidades'!$AS$3:$AS$1424,'[4]BD Unidades'!$A$3:$A$1424,$A161),"-")</f>
        <v>0</v>
      </c>
      <c r="AN161" s="27">
        <f>IFERROR(SUMIFS('[4]BD Unidades'!$AU$3:$AU$1424,'[4]BD Unidades'!$A$3:$A$1424,$A161),"-")</f>
        <v>0</v>
      </c>
      <c r="AO161" s="27">
        <f>IFERROR(SUMIFS('[4]BD Unidades'!$AW$3:$AW$1424,'[4]BD Unidades'!$A$3:$A$1424,$A161),"-")</f>
        <v>0</v>
      </c>
      <c r="AP161" s="27">
        <f>IFERROR(SUMIFS('[4]BD Unidades'!$AY$3:$AY$1424,'[4]BD Unidades'!$A$3:$A$1424,$A161),"-")</f>
        <v>0</v>
      </c>
      <c r="AQ161" s="25">
        <f>IFERROR(SUMIFS('[4]BD Unidades'!$AZ$3:$AZ$1424,'[4]BD Unidades'!$A$3:$A$1424,$A161),"-")</f>
        <v>0.46690379714611852</v>
      </c>
      <c r="AR161" s="25">
        <f>IFERROR(SUMIFS('[4]BD Unidades'!$BA$3:$BA$1424,'[4]BD Unidades'!$A$3:$A$1424,$A161),"-")</f>
        <v>0.76228719634274</v>
      </c>
      <c r="AS161" s="28">
        <f>SUMIFS('[4]BD Unidades'!$BC$3:$BC$1424,'[4]BD Unidades'!$A$3:$A$1424,$A161)</f>
        <v>6.17347142754981E-2</v>
      </c>
      <c r="AT161" s="28">
        <f>SUMIFS('[4]BD Unidades'!$BE$3:$BE$1424,'[4]BD Unidades'!$A$3:$A$1424,$A161)</f>
        <v>1</v>
      </c>
      <c r="AU161" s="29">
        <f t="shared" si="10"/>
        <v>0.93826528572450185</v>
      </c>
      <c r="AV161" s="30">
        <f t="shared" si="11"/>
        <v>1.67E-2</v>
      </c>
      <c r="AW161" s="25">
        <f>IFERROR(SUMIFS('[4]BD Unidades'!$BI$3:$BI$1424,'[4]BD Unidades'!$A$3:$A$1424,$A161),"-")</f>
        <v>0.43076369490374983</v>
      </c>
      <c r="AX161" s="25">
        <f>IFERROR(SUMIFS('[4]BD Unidades'!$BJ$3:$BJ$1424,'[4]BD Unidades'!$A$3:$A$1424,$A161),"-")</f>
        <v>0.2768272530597744</v>
      </c>
    </row>
    <row r="162" spans="1:50" ht="14.4" x14ac:dyDescent="0.3">
      <c r="A162" s="7">
        <v>270</v>
      </c>
      <c r="B162" s="7" t="s">
        <v>4780</v>
      </c>
      <c r="D162" s="8" t="s">
        <v>4781</v>
      </c>
      <c r="E162" s="19" t="s">
        <v>4782</v>
      </c>
      <c r="F162" s="19" t="s">
        <v>4782</v>
      </c>
      <c r="G162" s="19" t="s">
        <v>4783</v>
      </c>
      <c r="H162" s="19">
        <v>2</v>
      </c>
      <c r="I162" s="19">
        <v>2024</v>
      </c>
      <c r="J162" s="19" t="s">
        <v>66</v>
      </c>
      <c r="K162" s="19" t="s">
        <v>177</v>
      </c>
      <c r="L162" s="19" t="s">
        <v>213</v>
      </c>
      <c r="M162" s="19" t="s">
        <v>229</v>
      </c>
      <c r="N162" s="19" t="s">
        <v>230</v>
      </c>
      <c r="O162" s="19" t="s">
        <v>4613</v>
      </c>
      <c r="P162" s="19" t="s">
        <v>51</v>
      </c>
      <c r="Q162" s="9" t="s">
        <v>4785</v>
      </c>
      <c r="R162" s="20">
        <v>2.6739999999999999</v>
      </c>
      <c r="S162" s="20">
        <v>0.14960000000000001</v>
      </c>
      <c r="T162" s="20">
        <v>2.5960999999999999</v>
      </c>
      <c r="U162" s="20" t="s">
        <v>397</v>
      </c>
      <c r="V162" s="21">
        <f>_xlfn.XLOOKUP(D162,'[4]Gen. Real'!$A$2:$A$1168,'[4]Gen. Real'!$C$2:$C$1168,"-",0)</f>
        <v>17.160690000000002</v>
      </c>
      <c r="W162" s="22"/>
      <c r="X162" s="22" t="str">
        <f>_xlfn.XLOOKUP(D162,[4]Vertimiento!$J$2:$J$119,[4]Vertimiento!$K$2:$K$119,"-",0)</f>
        <v>-</v>
      </c>
      <c r="Y162" s="23" t="str">
        <f t="shared" si="8"/>
        <v>-</v>
      </c>
      <c r="Z162" s="19" t="str">
        <f>_xlfn.XLOOKUP(D162,[4]Cmg!$I$4:$I$99,[4]Cmg!$M$4:$M$99,"----",0,1)</f>
        <v>----</v>
      </c>
      <c r="AA162" s="19" t="str">
        <f>_xlfn.XLOOKUP(D162,[4]Cmg!$A$4:$A$101,[4]Cmg!$B$4:$B$101,"----",0,1)</f>
        <v>----</v>
      </c>
      <c r="AB162" s="19" t="str">
        <f>_xlfn.XLOOKUP(D162,[4]Cmg!$E$4:$E$101,[4]Cmg!$F$4:$F$101,"----",0,1)</f>
        <v>----</v>
      </c>
      <c r="AC162" s="19" t="str">
        <f>_xlfn.XLOOKUP(D162,[4]Cmg!$O$4:$O$101,[4]Cmg!$P$4:$P$101,"----",0,1)</f>
        <v>----</v>
      </c>
      <c r="AD162" s="24" t="str">
        <f>_xlfn.XLOOKUP(D162,[4]Cmg!$S$4:$S$101,[4]Cmg!$U$4:$U$101,"----",0,1)</f>
        <v>----</v>
      </c>
      <c r="AG162" s="25">
        <f>IFERROR(SUMIFS('[4]BD Unidades'!$AH:$AH,'[4]BD Unidades'!$A:$A,'BD Centrales 2024'!$A162),"-")</f>
        <v>2.047803358378872</v>
      </c>
      <c r="AH162" s="25">
        <f>SUMIFS('[4]BD Unidades'!$AJ$3:$AJ$1424,'[4]BD Unidades'!$A$3:$A$1424,$A162)</f>
        <v>4344.7743704811737</v>
      </c>
      <c r="AI162" s="25">
        <f>SUMIFS('[4]BD Unidades'!$AL$3:$AL$1424,'[4]BD Unidades'!$A$3:$A$1424,$A162)</f>
        <v>3760.2605335327821</v>
      </c>
      <c r="AJ162" s="26">
        <f t="shared" si="9"/>
        <v>0.46394131278454365</v>
      </c>
      <c r="AK162" s="27">
        <f>IFERROR(SUMIFS('[4]BD Unidades'!$AO$3:$AO$1424,'[4]BD Unidades'!$A$3:$A$1424,$A162),"-")</f>
        <v>0</v>
      </c>
      <c r="AL162" s="27">
        <f>IFERROR(SUMIFS('[4]BD Unidades'!$AQ$3:$AQ$1424,'[4]BD Unidades'!$A$3:$A$1424,$A162),"-")</f>
        <v>0</v>
      </c>
      <c r="AM162" s="27">
        <f>IFERROR(SUMIFS('[4]BD Unidades'!$AS$3:$AS$1424,'[4]BD Unidades'!$A$3:$A$1424,$A162),"-")</f>
        <v>0</v>
      </c>
      <c r="AN162" s="27">
        <f>IFERROR(SUMIFS('[4]BD Unidades'!$AU$3:$AU$1424,'[4]BD Unidades'!$A$3:$A$1424,$A162),"-")</f>
        <v>0</v>
      </c>
      <c r="AO162" s="27">
        <f>IFERROR(SUMIFS('[4]BD Unidades'!$AW$3:$AW$1424,'[4]BD Unidades'!$A$3:$A$1424,$A162),"-")</f>
        <v>0</v>
      </c>
      <c r="AP162" s="27">
        <f>IFERROR(SUMIFS('[4]BD Unidades'!$AY$3:$AY$1424,'[4]BD Unidades'!$A$3:$A$1424,$A162),"-")</f>
        <v>0</v>
      </c>
      <c r="AQ162" s="25">
        <f>IFERROR(SUMIFS('[4]BD Unidades'!$AZ$3:$AZ$1424,'[4]BD Unidades'!$A$3:$A$1424,$A162),"-")</f>
        <v>1.9965395496887901</v>
      </c>
      <c r="AR162" s="25">
        <f>IFERROR(SUMIFS('[4]BD Unidades'!$BA$3:$BA$1424,'[4]BD Unidades'!$A$3:$A$1424,$A162),"-")</f>
        <v>1.9965395496887901</v>
      </c>
      <c r="AS162" s="28">
        <f>SUMIFS('[4]BD Unidades'!$BC$3:$BC$1424,'[4]BD Unidades'!$A$3:$A$1424,$A162)</f>
        <v>1.6215227414503128E-2</v>
      </c>
      <c r="AT162" s="28">
        <f>SUMIFS('[4]BD Unidades'!$BE$3:$BE$1424,'[4]BD Unidades'!$A$3:$A$1424,$A162)</f>
        <v>0.95832530100511359</v>
      </c>
      <c r="AU162" s="29">
        <f t="shared" si="10"/>
        <v>0.9427858383122435</v>
      </c>
      <c r="AV162" s="30">
        <f t="shared" si="11"/>
        <v>1.4960000000000002E-3</v>
      </c>
      <c r="AW162" s="25">
        <f>IFERROR(SUMIFS('[4]BD Unidades'!$BI$3:$BI$1424,'[4]BD Unidades'!$A$3:$A$1424,$A162),"-")</f>
        <v>1.9320799715499712</v>
      </c>
      <c r="AX162" s="25">
        <f>IFERROR(SUMIFS('[4]BD Unidades'!$BJ$3:$BJ$1424,'[4]BD Unidades'!$A$3:$A$1424,$A162),"-")</f>
        <v>1.2416375788946035</v>
      </c>
    </row>
    <row r="163" spans="1:50" ht="14.4" x14ac:dyDescent="0.3">
      <c r="A163" s="7">
        <v>280</v>
      </c>
      <c r="B163" s="7" t="s">
        <v>4678</v>
      </c>
      <c r="D163" s="8" t="s">
        <v>4679</v>
      </c>
      <c r="E163" s="19" t="s">
        <v>4680</v>
      </c>
      <c r="F163" s="19" t="s">
        <v>4680</v>
      </c>
      <c r="G163" s="19" t="s">
        <v>4681</v>
      </c>
      <c r="H163" s="19">
        <v>1</v>
      </c>
      <c r="I163" s="19">
        <v>2024</v>
      </c>
      <c r="J163" s="19" t="s">
        <v>66</v>
      </c>
      <c r="K163" s="19" t="s">
        <v>177</v>
      </c>
      <c r="L163" s="19" t="s">
        <v>213</v>
      </c>
      <c r="M163" s="19" t="s">
        <v>331</v>
      </c>
      <c r="N163" s="19" t="s">
        <v>332</v>
      </c>
      <c r="O163" s="19" t="s">
        <v>4535</v>
      </c>
      <c r="P163" s="19" t="s">
        <v>51</v>
      </c>
      <c r="Q163" s="9" t="s">
        <v>4682</v>
      </c>
      <c r="R163" s="20">
        <v>1.2</v>
      </c>
      <c r="S163" s="20">
        <v>4.1666999999999996</v>
      </c>
      <c r="T163" s="20">
        <v>1.1499999999999999</v>
      </c>
      <c r="U163" s="20" t="s">
        <v>397</v>
      </c>
      <c r="V163" s="21">
        <f>_xlfn.XLOOKUP(D163,'[4]Gen. Real'!$A$2:$A$1168,'[4]Gen. Real'!$C$2:$C$1168,"-",0)</f>
        <v>5.4009000000000071</v>
      </c>
      <c r="W163" s="22"/>
      <c r="X163" s="22" t="str">
        <f>_xlfn.XLOOKUP(D163,[4]Vertimiento!$J$2:$J$119,[4]Vertimiento!$K$2:$K$119,"-",0)</f>
        <v>-</v>
      </c>
      <c r="Y163" s="23" t="str">
        <f t="shared" si="8"/>
        <v>-</v>
      </c>
      <c r="Z163" s="19" t="str">
        <f>_xlfn.XLOOKUP(D163,[4]Cmg!$I$4:$I$99,[4]Cmg!$M$4:$M$99,"----",0,1)</f>
        <v>----</v>
      </c>
      <c r="AA163" s="19" t="str">
        <f>_xlfn.XLOOKUP(D163,[4]Cmg!$A$4:$A$101,[4]Cmg!$B$4:$B$101,"----",0,1)</f>
        <v>----</v>
      </c>
      <c r="AB163" s="19" t="str">
        <f>_xlfn.XLOOKUP(D163,[4]Cmg!$E$4:$E$101,[4]Cmg!$F$4:$F$101,"----",0,1)</f>
        <v>----</v>
      </c>
      <c r="AC163" s="19" t="str">
        <f>_xlfn.XLOOKUP(D163,[4]Cmg!$O$4:$O$101,[4]Cmg!$P$4:$P$101,"----",0,1)</f>
        <v>----</v>
      </c>
      <c r="AD163" s="24" t="str">
        <f>_xlfn.XLOOKUP(D163,[4]Cmg!$S$4:$S$101,[4]Cmg!$U$4:$U$101,"----",0,1)</f>
        <v>----</v>
      </c>
      <c r="AG163" s="25">
        <f>IFERROR(SUMIFS('[4]BD Unidades'!$AH:$AH,'[4]BD Unidades'!$A:$A,'BD Centrales 2024'!$A163),"-")</f>
        <v>1.2</v>
      </c>
      <c r="AH163" s="25">
        <f>SUMIFS('[4]BD Unidades'!$AJ$3:$AJ$1424,'[4]BD Unidades'!$A$3:$A$1424,$A163)</f>
        <v>7875</v>
      </c>
      <c r="AI163" s="25">
        <f>SUMIFS('[4]BD Unidades'!$AL$3:$AL$1424,'[4]BD Unidades'!$A$3:$A$1424,$A163)</f>
        <v>716.63333333333298</v>
      </c>
      <c r="AJ163" s="26">
        <f t="shared" si="9"/>
        <v>8.3410604890804582E-2</v>
      </c>
      <c r="AK163" s="27">
        <f>IFERROR(SUMIFS('[4]BD Unidades'!$AO$3:$AO$1424,'[4]BD Unidades'!$A$3:$A$1424,$A163),"-")</f>
        <v>0</v>
      </c>
      <c r="AL163" s="27">
        <f>IFERROR(SUMIFS('[4]BD Unidades'!$AQ$3:$AQ$1424,'[4]BD Unidades'!$A$3:$A$1424,$A163),"-")</f>
        <v>0</v>
      </c>
      <c r="AM163" s="27">
        <f>IFERROR(SUMIFS('[4]BD Unidades'!$AS$3:$AS$1424,'[4]BD Unidades'!$A$3:$A$1424,$A163),"-")</f>
        <v>0</v>
      </c>
      <c r="AN163" s="27">
        <f>IFERROR(SUMIFS('[4]BD Unidades'!$AU$3:$AU$1424,'[4]BD Unidades'!$A$3:$A$1424,$A163),"-")</f>
        <v>0</v>
      </c>
      <c r="AO163" s="27">
        <f>IFERROR(SUMIFS('[4]BD Unidades'!$AW$3:$AW$1424,'[4]BD Unidades'!$A$3:$A$1424,$A163),"-")</f>
        <v>0</v>
      </c>
      <c r="AP163" s="27">
        <f>IFERROR(SUMIFS('[4]BD Unidades'!$AY$3:$AY$1424,'[4]BD Unidades'!$A$3:$A$1424,$A163),"-")</f>
        <v>0</v>
      </c>
      <c r="AQ163" s="25">
        <f>IFERROR(SUMIFS('[4]BD Unidades'!$AZ$3:$AZ$1424,'[4]BD Unidades'!$A$3:$A$1424,$A163),"-")</f>
        <v>1.10022782998188</v>
      </c>
      <c r="AR163" s="25">
        <f>IFERROR(SUMIFS('[4]BD Unidades'!$BA$3:$BA$1424,'[4]BD Unidades'!$A$3:$A$1424,$A163),"-")</f>
        <v>1.10022782998188</v>
      </c>
      <c r="AS163" s="28">
        <f>SUMIFS('[4]BD Unidades'!$BC$3:$BC$1424,'[4]BD Unidades'!$A$3:$A$1424,$A163)</f>
        <v>4.10005729803413E-2</v>
      </c>
      <c r="AT163" s="28">
        <f>SUMIFS('[4]BD Unidades'!$BE$3:$BE$1424,'[4]BD Unidades'!$A$3:$A$1424,$A163)</f>
        <v>1</v>
      </c>
      <c r="AU163" s="29">
        <f t="shared" si="10"/>
        <v>0.95899942701965868</v>
      </c>
      <c r="AV163" s="30">
        <f t="shared" si="11"/>
        <v>4.1666999999999996E-2</v>
      </c>
      <c r="AW163" s="25">
        <f>IFERROR(SUMIFS('[4]BD Unidades'!$BI$3:$BI$1424,'[4]BD Unidades'!$A$3:$A$1424,$A163),"-")</f>
        <v>1.0111546144377177</v>
      </c>
      <c r="AX163" s="25">
        <f>IFERROR(SUMIFS('[4]BD Unidades'!$BJ$3:$BJ$1424,'[4]BD Unidades'!$A$3:$A$1424,$A163),"-")</f>
        <v>0.61189889421011101</v>
      </c>
    </row>
    <row r="164" spans="1:50" ht="14.4" x14ac:dyDescent="0.3">
      <c r="A164" s="7">
        <v>286</v>
      </c>
      <c r="B164" s="7" t="s">
        <v>453</v>
      </c>
      <c r="D164" s="8" t="s">
        <v>454</v>
      </c>
      <c r="E164" s="19" t="s">
        <v>455</v>
      </c>
      <c r="F164" s="19" t="s">
        <v>455</v>
      </c>
      <c r="G164" s="19" t="s">
        <v>456</v>
      </c>
      <c r="H164" s="19">
        <v>1</v>
      </c>
      <c r="I164" s="19">
        <v>2024</v>
      </c>
      <c r="J164" s="19" t="s">
        <v>66</v>
      </c>
      <c r="K164" s="19" t="s">
        <v>177</v>
      </c>
      <c r="L164" s="19" t="s">
        <v>157</v>
      </c>
      <c r="M164" s="19" t="s">
        <v>68</v>
      </c>
      <c r="N164" s="19" t="s">
        <v>68</v>
      </c>
      <c r="O164" s="19" t="s">
        <v>69</v>
      </c>
      <c r="P164" s="19" t="s">
        <v>158</v>
      </c>
      <c r="Q164" s="9" t="s">
        <v>458</v>
      </c>
      <c r="R164" s="20">
        <v>1.8</v>
      </c>
      <c r="S164" s="20">
        <v>2.5</v>
      </c>
      <c r="T164" s="20">
        <v>1.7549999999999999</v>
      </c>
      <c r="U164" s="20">
        <v>0.19600000000000001</v>
      </c>
      <c r="V164" s="21">
        <f>_xlfn.XLOOKUP(D164,'[4]Gen. Real'!$A$2:$A$1168,'[4]Gen. Real'!$C$2:$C$1168,"-",0)</f>
        <v>8.32057</v>
      </c>
      <c r="W164" s="22"/>
      <c r="X164" s="22" t="str">
        <f>_xlfn.XLOOKUP(D164,[4]Vertimiento!$J$2:$J$119,[4]Vertimiento!$K$2:$K$119,"-",0)</f>
        <v>-</v>
      </c>
      <c r="Y164" s="23" t="str">
        <f t="shared" si="8"/>
        <v>-</v>
      </c>
      <c r="Z164" s="19" t="str">
        <f>_xlfn.XLOOKUP(D164,[4]Cmg!$I$4:$I$99,[4]Cmg!$M$4:$M$99,"----",0,1)</f>
        <v>----</v>
      </c>
      <c r="AA164" s="19" t="str">
        <f>_xlfn.XLOOKUP(D164,[4]Cmg!$A$4:$A$101,[4]Cmg!$B$4:$B$101,"----",0,1)</f>
        <v>----</v>
      </c>
      <c r="AB164" s="19" t="str">
        <f>_xlfn.XLOOKUP(D164,[4]Cmg!$E$4:$E$101,[4]Cmg!$F$4:$F$101,"----",0,1)</f>
        <v>----</v>
      </c>
      <c r="AC164" s="19" t="str">
        <f>_xlfn.XLOOKUP(D164,[4]Cmg!$O$4:$O$101,[4]Cmg!$P$4:$P$101,"----",0,1)</f>
        <v>----</v>
      </c>
      <c r="AD164" s="24" t="str">
        <f>_xlfn.XLOOKUP(D164,[4]Cmg!$S$4:$S$101,[4]Cmg!$U$4:$U$101,"----",0,1)</f>
        <v>----</v>
      </c>
      <c r="AG164" s="25">
        <f>IFERROR(SUMIFS('[4]BD Unidades'!$AH:$AH,'[4]BD Unidades'!$A:$A,'BD Centrales 2024'!$A164),"-")</f>
        <v>0</v>
      </c>
      <c r="AH164" s="25">
        <f>SUMIFS('[4]BD Unidades'!$AJ$3:$AJ$1424,'[4]BD Unidades'!$A$3:$A$1424,$A164)</f>
        <v>8572.5499999999993</v>
      </c>
      <c r="AI164" s="25">
        <f>SUMIFS('[4]BD Unidades'!$AL$3:$AL$1424,'[4]BD Unidades'!$A$3:$A$1424,$A164)</f>
        <v>0.78333333333333299</v>
      </c>
      <c r="AJ164" s="26">
        <f t="shared" si="9"/>
        <v>9.1368584758942436E-5</v>
      </c>
      <c r="AK164" s="27">
        <f>IFERROR(SUMIFS('[4]BD Unidades'!$AO$3:$AO$1424,'[4]BD Unidades'!$A$3:$A$1424,$A164),"-")</f>
        <v>0</v>
      </c>
      <c r="AL164" s="27">
        <f>IFERROR(SUMIFS('[4]BD Unidades'!$AQ$3:$AQ$1424,'[4]BD Unidades'!$A$3:$A$1424,$A164),"-")</f>
        <v>0</v>
      </c>
      <c r="AM164" s="27">
        <f>IFERROR(SUMIFS('[4]BD Unidades'!$AS$3:$AS$1424,'[4]BD Unidades'!$A$3:$A$1424,$A164),"-")</f>
        <v>0</v>
      </c>
      <c r="AN164" s="27">
        <f>IFERROR(SUMIFS('[4]BD Unidades'!$AU$3:$AU$1424,'[4]BD Unidades'!$A$3:$A$1424,$A164),"-")</f>
        <v>0</v>
      </c>
      <c r="AO164" s="27">
        <f>IFERROR(SUMIFS('[4]BD Unidades'!$AW$3:$AW$1424,'[4]BD Unidades'!$A$3:$A$1424,$A164),"-")</f>
        <v>0</v>
      </c>
      <c r="AP164" s="27">
        <f>IFERROR(SUMIFS('[4]BD Unidades'!$AY$3:$AY$1424,'[4]BD Unidades'!$A$3:$A$1424,$A164),"-")</f>
        <v>0</v>
      </c>
      <c r="AQ164" s="25">
        <f>IFERROR(SUMIFS('[4]BD Unidades'!$AZ$3:$AZ$1424,'[4]BD Unidades'!$A$3:$A$1424,$A164),"-")</f>
        <v>0</v>
      </c>
      <c r="AR164" s="25">
        <f>IFERROR(SUMIFS('[4]BD Unidades'!$BA$3:$BA$1424,'[4]BD Unidades'!$A$3:$A$1424,$A164),"-")</f>
        <v>1.8</v>
      </c>
      <c r="AS164" s="28">
        <f>SUMIFS('[4]BD Unidades'!$BC$3:$BC$1424,'[4]BD Unidades'!$A$3:$A$1424,$A164)</f>
        <v>0</v>
      </c>
      <c r="AT164" s="28">
        <f>SUMIFS('[4]BD Unidades'!$BE$3:$BE$1424,'[4]BD Unidades'!$A$3:$A$1424,$A164)</f>
        <v>0</v>
      </c>
      <c r="AU164" s="29">
        <f t="shared" si="10"/>
        <v>0</v>
      </c>
      <c r="AV164" s="30">
        <f t="shared" si="11"/>
        <v>2.5000000000000001E-2</v>
      </c>
      <c r="AW164" s="25">
        <f>IFERROR(SUMIFS('[4]BD Unidades'!$BI$3:$BI$1424,'[4]BD Unidades'!$A$3:$A$1424,$A164),"-")</f>
        <v>0</v>
      </c>
      <c r="AX164" s="25">
        <f>IFERROR(SUMIFS('[4]BD Unidades'!$BJ$3:$BJ$1424,'[4]BD Unidades'!$A$3:$A$1424,$A164),"-")</f>
        <v>0</v>
      </c>
    </row>
    <row r="165" spans="1:50" ht="14.4" x14ac:dyDescent="0.3">
      <c r="A165" s="7">
        <v>287</v>
      </c>
      <c r="B165" s="7" t="s">
        <v>467</v>
      </c>
      <c r="D165" s="8" t="s">
        <v>468</v>
      </c>
      <c r="E165" s="19" t="s">
        <v>469</v>
      </c>
      <c r="F165" s="19" t="s">
        <v>470</v>
      </c>
      <c r="G165" s="19" t="s">
        <v>471</v>
      </c>
      <c r="H165" s="19">
        <v>1</v>
      </c>
      <c r="I165" s="19">
        <v>2024</v>
      </c>
      <c r="J165" s="19" t="s">
        <v>66</v>
      </c>
      <c r="K165" s="19" t="s">
        <v>177</v>
      </c>
      <c r="L165" s="19" t="s">
        <v>157</v>
      </c>
      <c r="M165" s="19" t="s">
        <v>90</v>
      </c>
      <c r="N165" s="19" t="s">
        <v>97</v>
      </c>
      <c r="O165" s="19" t="s">
        <v>98</v>
      </c>
      <c r="P165" s="19" t="s">
        <v>51</v>
      </c>
      <c r="Q165" s="9" t="s">
        <v>472</v>
      </c>
      <c r="R165" s="20">
        <v>6.03</v>
      </c>
      <c r="S165" s="20">
        <v>0.4975</v>
      </c>
      <c r="T165" s="20">
        <v>6</v>
      </c>
      <c r="U165" s="20">
        <v>1.2</v>
      </c>
      <c r="V165" s="21">
        <f>_xlfn.XLOOKUP(D165,'[4]Gen. Real'!$A$2:$A$1168,'[4]Gen. Real'!$C$2:$C$1168,"-",0)</f>
        <v>3.192769999999999</v>
      </c>
      <c r="W165" s="22"/>
      <c r="X165" s="22" t="str">
        <f>_xlfn.XLOOKUP(D165,[4]Vertimiento!$J$2:$J$119,[4]Vertimiento!$K$2:$K$119,"-",0)</f>
        <v>-</v>
      </c>
      <c r="Y165" s="23" t="str">
        <f t="shared" si="8"/>
        <v>-</v>
      </c>
      <c r="Z165" s="19" t="str">
        <f>_xlfn.XLOOKUP(D165,[4]Cmg!$I$4:$I$99,[4]Cmg!$M$4:$M$99,"----",0,1)</f>
        <v>----</v>
      </c>
      <c r="AA165" s="19" t="str">
        <f>_xlfn.XLOOKUP(D165,[4]Cmg!$A$4:$A$101,[4]Cmg!$B$4:$B$101,"----",0,1)</f>
        <v>----</v>
      </c>
      <c r="AB165" s="19" t="str">
        <f>_xlfn.XLOOKUP(D165,[4]Cmg!$E$4:$E$101,[4]Cmg!$F$4:$F$101,"----",0,1)</f>
        <v>----</v>
      </c>
      <c r="AC165" s="19" t="str">
        <f>_xlfn.XLOOKUP(D165,[4]Cmg!$O$4:$O$101,[4]Cmg!$P$4:$P$101,"----",0,1)</f>
        <v>----</v>
      </c>
      <c r="AD165" s="24" t="str">
        <f>_xlfn.XLOOKUP(D165,[4]Cmg!$S$4:$S$101,[4]Cmg!$U$4:$U$101,"----",0,1)</f>
        <v>----</v>
      </c>
      <c r="AG165" s="25">
        <f>IFERROR(SUMIFS('[4]BD Unidades'!$AH:$AH,'[4]BD Unidades'!$A:$A,'BD Centrales 2024'!$A165),"-")</f>
        <v>0</v>
      </c>
      <c r="AH165" s="25">
        <f>SUMIFS('[4]BD Unidades'!$AJ$3:$AJ$1424,'[4]BD Unidades'!$A$3:$A$1424,$A165)</f>
        <v>1934.3117744610247</v>
      </c>
      <c r="AI165" s="25">
        <f>SUMIFS('[4]BD Unidades'!$AL$3:$AL$1424,'[4]BD Unidades'!$A$3:$A$1424,$A165)</f>
        <v>10.563847429519104</v>
      </c>
      <c r="AJ165" s="26">
        <f t="shared" si="9"/>
        <v>5.4316313653262659E-3</v>
      </c>
      <c r="AK165" s="27">
        <f>IFERROR(SUMIFS('[4]BD Unidades'!$AO$3:$AO$1424,'[4]BD Unidades'!$A$3:$A$1424,$A165),"-")</f>
        <v>0</v>
      </c>
      <c r="AL165" s="27">
        <f>IFERROR(SUMIFS('[4]BD Unidades'!$AQ$3:$AQ$1424,'[4]BD Unidades'!$A$3:$A$1424,$A165),"-")</f>
        <v>0</v>
      </c>
      <c r="AM165" s="27">
        <f>IFERROR(SUMIFS('[4]BD Unidades'!$AS$3:$AS$1424,'[4]BD Unidades'!$A$3:$A$1424,$A165),"-")</f>
        <v>0</v>
      </c>
      <c r="AN165" s="27">
        <f>IFERROR(SUMIFS('[4]BD Unidades'!$AU$3:$AU$1424,'[4]BD Unidades'!$A$3:$A$1424,$A165),"-")</f>
        <v>0</v>
      </c>
      <c r="AO165" s="27">
        <f>IFERROR(SUMIFS('[4]BD Unidades'!$AW$3:$AW$1424,'[4]BD Unidades'!$A$3:$A$1424,$A165),"-")</f>
        <v>0</v>
      </c>
      <c r="AP165" s="27">
        <f>IFERROR(SUMIFS('[4]BD Unidades'!$AY$3:$AY$1424,'[4]BD Unidades'!$A$3:$A$1424,$A165),"-")</f>
        <v>0</v>
      </c>
      <c r="AQ165" s="25">
        <f>IFERROR(SUMIFS('[4]BD Unidades'!$AZ$3:$AZ$1424,'[4]BD Unidades'!$A$3:$A$1424,$A165),"-")</f>
        <v>0</v>
      </c>
      <c r="AR165" s="25">
        <f>IFERROR(SUMIFS('[4]BD Unidades'!$BA$3:$BA$1424,'[4]BD Unidades'!$A$3:$A$1424,$A165),"-")</f>
        <v>5.99334902281797</v>
      </c>
      <c r="AS165" s="28">
        <f>SUMIFS('[4]BD Unidades'!$BC$3:$BC$1424,'[4]BD Unidades'!$A$3:$A$1424,$A165)</f>
        <v>0</v>
      </c>
      <c r="AT165" s="28">
        <f>SUMIFS('[4]BD Unidades'!$BE$3:$BE$1424,'[4]BD Unidades'!$A$3:$A$1424,$A165)</f>
        <v>0</v>
      </c>
      <c r="AU165" s="29">
        <f t="shared" si="10"/>
        <v>0</v>
      </c>
      <c r="AV165" s="30">
        <f t="shared" si="11"/>
        <v>4.9750000000000003E-3</v>
      </c>
      <c r="AW165" s="25">
        <f>IFERROR(SUMIFS('[4]BD Unidades'!$BI$3:$BI$1424,'[4]BD Unidades'!$A$3:$A$1424,$A165),"-")</f>
        <v>0</v>
      </c>
      <c r="AX165" s="25">
        <f>IFERROR(SUMIFS('[4]BD Unidades'!$BJ$3:$BJ$1424,'[4]BD Unidades'!$A$3:$A$1424,$A165),"-")</f>
        <v>0</v>
      </c>
    </row>
    <row r="166" spans="1:50" ht="14.4" x14ac:dyDescent="0.3">
      <c r="A166" s="7">
        <v>290</v>
      </c>
      <c r="B166" s="7" t="s">
        <v>655</v>
      </c>
      <c r="D166" s="8" t="s">
        <v>656</v>
      </c>
      <c r="E166" s="19" t="s">
        <v>657</v>
      </c>
      <c r="F166" s="19" t="s">
        <v>657</v>
      </c>
      <c r="G166" s="19" t="s">
        <v>658</v>
      </c>
      <c r="H166" s="19">
        <v>2</v>
      </c>
      <c r="I166" s="19">
        <v>2024</v>
      </c>
      <c r="J166" s="19" t="s">
        <v>66</v>
      </c>
      <c r="K166" s="19" t="s">
        <v>177</v>
      </c>
      <c r="L166" s="19" t="s">
        <v>157</v>
      </c>
      <c r="M166" s="19" t="s">
        <v>82</v>
      </c>
      <c r="N166" s="19" t="s">
        <v>197</v>
      </c>
      <c r="O166" s="19" t="s">
        <v>204</v>
      </c>
      <c r="P166" s="19" t="s">
        <v>51</v>
      </c>
      <c r="Q166" s="9" t="s">
        <v>659</v>
      </c>
      <c r="R166" s="20">
        <v>9</v>
      </c>
      <c r="S166" s="20">
        <v>0.5</v>
      </c>
      <c r="T166" s="20">
        <v>8.9550000000000001</v>
      </c>
      <c r="U166" s="20">
        <v>1.27</v>
      </c>
      <c r="V166" s="21">
        <f>_xlfn.XLOOKUP(D166,'[4]Gen. Real'!$A$2:$A$1168,'[4]Gen. Real'!$C$2:$C$1168,"-",0)</f>
        <v>50.843730000000022</v>
      </c>
      <c r="W166" s="22"/>
      <c r="X166" s="22" t="str">
        <f>_xlfn.XLOOKUP(D166,[4]Vertimiento!$J$2:$J$119,[4]Vertimiento!$K$2:$K$119,"-",0)</f>
        <v>-</v>
      </c>
      <c r="Y166" s="23" t="str">
        <f t="shared" si="8"/>
        <v>-</v>
      </c>
      <c r="Z166" s="19" t="str">
        <f>_xlfn.XLOOKUP(D166,[4]Cmg!$I$4:$I$99,[4]Cmg!$M$4:$M$99,"----",0,1)</f>
        <v>----</v>
      </c>
      <c r="AA166" s="19" t="str">
        <f>_xlfn.XLOOKUP(D166,[4]Cmg!$A$4:$A$101,[4]Cmg!$B$4:$B$101,"----",0,1)</f>
        <v>----</v>
      </c>
      <c r="AB166" s="19" t="str">
        <f>_xlfn.XLOOKUP(D166,[4]Cmg!$E$4:$E$101,[4]Cmg!$F$4:$F$101,"----",0,1)</f>
        <v>----</v>
      </c>
      <c r="AC166" s="19" t="str">
        <f>_xlfn.XLOOKUP(D166,[4]Cmg!$O$4:$O$101,[4]Cmg!$P$4:$P$101,"----",0,1)</f>
        <v>----</v>
      </c>
      <c r="AD166" s="24" t="str">
        <f>_xlfn.XLOOKUP(D166,[4]Cmg!$S$4:$S$101,[4]Cmg!$U$4:$U$101,"----",0,1)</f>
        <v>----</v>
      </c>
      <c r="AG166" s="25">
        <f>IFERROR(SUMIFS('[4]BD Unidades'!$AH:$AH,'[4]BD Unidades'!$A:$A,'BD Centrales 2024'!$A166),"-")</f>
        <v>0</v>
      </c>
      <c r="AH166" s="25">
        <f>SUMIFS('[4]BD Unidades'!$AJ$3:$AJ$1424,'[4]BD Unidades'!$A$3:$A$1424,$A166)</f>
        <v>8566.3666666666704</v>
      </c>
      <c r="AI166" s="25">
        <f>SUMIFS('[4]BD Unidades'!$AL$3:$AL$1424,'[4]BD Unidades'!$A$3:$A$1424,$A166)</f>
        <v>77.21666666666664</v>
      </c>
      <c r="AJ166" s="26">
        <f t="shared" si="9"/>
        <v>8.9334091763639614E-3</v>
      </c>
      <c r="AK166" s="27">
        <f>IFERROR(SUMIFS('[4]BD Unidades'!$AO$3:$AO$1424,'[4]BD Unidades'!$A$3:$A$1424,$A166),"-")</f>
        <v>0</v>
      </c>
      <c r="AL166" s="27">
        <f>IFERROR(SUMIFS('[4]BD Unidades'!$AQ$3:$AQ$1424,'[4]BD Unidades'!$A$3:$A$1424,$A166),"-")</f>
        <v>0</v>
      </c>
      <c r="AM166" s="27">
        <f>IFERROR(SUMIFS('[4]BD Unidades'!$AS$3:$AS$1424,'[4]BD Unidades'!$A$3:$A$1424,$A166),"-")</f>
        <v>0</v>
      </c>
      <c r="AN166" s="27">
        <f>IFERROR(SUMIFS('[4]BD Unidades'!$AU$3:$AU$1424,'[4]BD Unidades'!$A$3:$A$1424,$A166),"-")</f>
        <v>0</v>
      </c>
      <c r="AO166" s="27">
        <f>IFERROR(SUMIFS('[4]BD Unidades'!$AW$3:$AW$1424,'[4]BD Unidades'!$A$3:$A$1424,$A166),"-")</f>
        <v>0</v>
      </c>
      <c r="AP166" s="27">
        <f>IFERROR(SUMIFS('[4]BD Unidades'!$AY$3:$AY$1424,'[4]BD Unidades'!$A$3:$A$1424,$A166),"-")</f>
        <v>0</v>
      </c>
      <c r="AQ166" s="25">
        <f>IFERROR(SUMIFS('[4]BD Unidades'!$AZ$3:$AZ$1424,'[4]BD Unidades'!$A$3:$A$1424,$A166),"-")</f>
        <v>0</v>
      </c>
      <c r="AR166" s="25">
        <f>IFERROR(SUMIFS('[4]BD Unidades'!$BA$3:$BA$1424,'[4]BD Unidades'!$A$3:$A$1424,$A166),"-")</f>
        <v>8.9963896137272812</v>
      </c>
      <c r="AS166" s="28">
        <f>SUMIFS('[4]BD Unidades'!$BC$3:$BC$1424,'[4]BD Unidades'!$A$3:$A$1424,$A166)</f>
        <v>0</v>
      </c>
      <c r="AT166" s="28">
        <f>SUMIFS('[4]BD Unidades'!$BE$3:$BE$1424,'[4]BD Unidades'!$A$3:$A$1424,$A166)</f>
        <v>0</v>
      </c>
      <c r="AU166" s="29">
        <f t="shared" si="10"/>
        <v>0</v>
      </c>
      <c r="AV166" s="30">
        <f t="shared" si="11"/>
        <v>5.0000000000000001E-3</v>
      </c>
      <c r="AW166" s="25">
        <f>IFERROR(SUMIFS('[4]BD Unidades'!$BI$3:$BI$1424,'[4]BD Unidades'!$A$3:$A$1424,$A166),"-")</f>
        <v>0</v>
      </c>
      <c r="AX166" s="25">
        <f>IFERROR(SUMIFS('[4]BD Unidades'!$BJ$3:$BJ$1424,'[4]BD Unidades'!$A$3:$A$1424,$A166),"-")</f>
        <v>0</v>
      </c>
    </row>
    <row r="167" spans="1:50" ht="14.4" x14ac:dyDescent="0.3">
      <c r="A167" s="7">
        <v>291</v>
      </c>
      <c r="B167" s="7" t="s">
        <v>172</v>
      </c>
      <c r="D167" s="8" t="s">
        <v>173</v>
      </c>
      <c r="E167" s="19" t="s">
        <v>174</v>
      </c>
      <c r="F167" s="19" t="s">
        <v>174</v>
      </c>
      <c r="G167" s="19" t="s">
        <v>175</v>
      </c>
      <c r="H167" s="19">
        <v>1</v>
      </c>
      <c r="I167" s="19">
        <v>2024</v>
      </c>
      <c r="J167" s="19" t="s">
        <v>66</v>
      </c>
      <c r="K167" s="19" t="s">
        <v>177</v>
      </c>
      <c r="L167" s="19" t="s">
        <v>157</v>
      </c>
      <c r="M167" s="19" t="s">
        <v>68</v>
      </c>
      <c r="N167" s="19" t="s">
        <v>68</v>
      </c>
      <c r="O167" s="19" t="s">
        <v>178</v>
      </c>
      <c r="P167" s="19" t="s">
        <v>158</v>
      </c>
      <c r="Q167" s="9" t="s">
        <v>179</v>
      </c>
      <c r="R167" s="20">
        <v>1.4019999999999999</v>
      </c>
      <c r="S167" s="20">
        <v>1.7189700000000001</v>
      </c>
      <c r="T167" s="20">
        <v>1.3779999999999999</v>
      </c>
      <c r="U167" s="20">
        <v>0.22</v>
      </c>
      <c r="V167" s="21">
        <f>_xlfn.XLOOKUP(D167,'[4]Gen. Real'!$A$2:$A$1168,'[4]Gen. Real'!$C$2:$C$1168,"-",0)</f>
        <v>7.9672100000000023</v>
      </c>
      <c r="W167" s="22"/>
      <c r="X167" s="22" t="str">
        <f>_xlfn.XLOOKUP(D167,[4]Vertimiento!$J$2:$J$119,[4]Vertimiento!$K$2:$K$119,"-",0)</f>
        <v>-</v>
      </c>
      <c r="Y167" s="23" t="str">
        <f t="shared" si="8"/>
        <v>-</v>
      </c>
      <c r="Z167" s="19" t="str">
        <f>_xlfn.XLOOKUP(D167,[4]Cmg!$I$4:$I$99,[4]Cmg!$M$4:$M$99,"----",0,1)</f>
        <v>----</v>
      </c>
      <c r="AA167" s="19" t="str">
        <f>_xlfn.XLOOKUP(D167,[4]Cmg!$A$4:$A$101,[4]Cmg!$B$4:$B$101,"----",0,1)</f>
        <v>----</v>
      </c>
      <c r="AB167" s="19" t="str">
        <f>_xlfn.XLOOKUP(D167,[4]Cmg!$E$4:$E$101,[4]Cmg!$F$4:$F$101,"----",0,1)</f>
        <v>----</v>
      </c>
      <c r="AC167" s="19" t="str">
        <f>_xlfn.XLOOKUP(D167,[4]Cmg!$O$4:$O$101,[4]Cmg!$P$4:$P$101,"----",0,1)</f>
        <v>----</v>
      </c>
      <c r="AD167" s="24" t="str">
        <f>_xlfn.XLOOKUP(D167,[4]Cmg!$S$4:$S$101,[4]Cmg!$U$4:$U$101,"----",0,1)</f>
        <v>----</v>
      </c>
      <c r="AG167" s="25">
        <f>IFERROR(SUMIFS('[4]BD Unidades'!$AH:$AH,'[4]BD Unidades'!$A:$A,'BD Centrales 2024'!$A167),"-")</f>
        <v>0</v>
      </c>
      <c r="AH167" s="25">
        <f>SUMIFS('[4]BD Unidades'!$AJ$3:$AJ$1424,'[4]BD Unidades'!$A$3:$A$1424,$A167)</f>
        <v>7433.6</v>
      </c>
      <c r="AI167" s="25">
        <f>SUMIFS('[4]BD Unidades'!$AL$3:$AL$1424,'[4]BD Unidades'!$A$3:$A$1424,$A167)</f>
        <v>214.75</v>
      </c>
      <c r="AJ167" s="26">
        <f t="shared" si="9"/>
        <v>2.8077951453581489E-2</v>
      </c>
      <c r="AK167" s="27">
        <f>IFERROR(SUMIFS('[4]BD Unidades'!$AO$3:$AO$1424,'[4]BD Unidades'!$A$3:$A$1424,$A167),"-")</f>
        <v>0</v>
      </c>
      <c r="AL167" s="27">
        <f>IFERROR(SUMIFS('[4]BD Unidades'!$AQ$3:$AQ$1424,'[4]BD Unidades'!$A$3:$A$1424,$A167),"-")</f>
        <v>0</v>
      </c>
      <c r="AM167" s="27">
        <f>IFERROR(SUMIFS('[4]BD Unidades'!$AS$3:$AS$1424,'[4]BD Unidades'!$A$3:$A$1424,$A167),"-")</f>
        <v>0</v>
      </c>
      <c r="AN167" s="27">
        <f>IFERROR(SUMIFS('[4]BD Unidades'!$AU$3:$AU$1424,'[4]BD Unidades'!$A$3:$A$1424,$A167),"-")</f>
        <v>0</v>
      </c>
      <c r="AO167" s="27">
        <f>IFERROR(SUMIFS('[4]BD Unidades'!$AW$3:$AW$1424,'[4]BD Unidades'!$A$3:$A$1424,$A167),"-")</f>
        <v>0</v>
      </c>
      <c r="AP167" s="27">
        <f>IFERROR(SUMIFS('[4]BD Unidades'!$AY$3:$AY$1424,'[4]BD Unidades'!$A$3:$A$1424,$A167),"-")</f>
        <v>0</v>
      </c>
      <c r="AQ167" s="25">
        <f>IFERROR(SUMIFS('[4]BD Unidades'!$AZ$3:$AZ$1424,'[4]BD Unidades'!$A$3:$A$1424,$A167),"-")</f>
        <v>0</v>
      </c>
      <c r="AR167" s="25">
        <f>IFERROR(SUMIFS('[4]BD Unidades'!$BA$3:$BA$1424,'[4]BD Unidades'!$A$3:$A$1424,$A167),"-")</f>
        <v>1.4019419526215899</v>
      </c>
      <c r="AS167" s="28">
        <f>SUMIFS('[4]BD Unidades'!$BC$3:$BC$1424,'[4]BD Unidades'!$A$3:$A$1424,$A167)</f>
        <v>0</v>
      </c>
      <c r="AT167" s="28">
        <f>SUMIFS('[4]BD Unidades'!$BE$3:$BE$1424,'[4]BD Unidades'!$A$3:$A$1424,$A167)</f>
        <v>0</v>
      </c>
      <c r="AU167" s="29">
        <f t="shared" si="10"/>
        <v>0</v>
      </c>
      <c r="AV167" s="30">
        <f t="shared" si="11"/>
        <v>1.7189700000000002E-2</v>
      </c>
      <c r="AW167" s="25">
        <f>IFERROR(SUMIFS('[4]BD Unidades'!$BI$3:$BI$1424,'[4]BD Unidades'!$A$3:$A$1424,$A167),"-")</f>
        <v>0</v>
      </c>
      <c r="AX167" s="25">
        <f>IFERROR(SUMIFS('[4]BD Unidades'!$BJ$3:$BJ$1424,'[4]BD Unidades'!$A$3:$A$1424,$A167),"-")</f>
        <v>0</v>
      </c>
    </row>
    <row r="168" spans="1:50" ht="14.4" x14ac:dyDescent="0.3">
      <c r="A168" s="7">
        <v>292</v>
      </c>
      <c r="B168" s="7" t="s">
        <v>432</v>
      </c>
      <c r="D168" s="8" t="s">
        <v>433</v>
      </c>
      <c r="E168" s="19" t="s">
        <v>434</v>
      </c>
      <c r="F168" s="19" t="s">
        <v>434</v>
      </c>
      <c r="G168" s="19" t="s">
        <v>435</v>
      </c>
      <c r="H168" s="19">
        <v>2</v>
      </c>
      <c r="I168" s="19">
        <v>2024</v>
      </c>
      <c r="J168" s="19" t="s">
        <v>66</v>
      </c>
      <c r="K168" s="19" t="s">
        <v>105</v>
      </c>
      <c r="L168" s="19" t="s">
        <v>47</v>
      </c>
      <c r="M168" s="19" t="s">
        <v>68</v>
      </c>
      <c r="N168" s="19" t="s">
        <v>68</v>
      </c>
      <c r="O168" s="19" t="s">
        <v>436</v>
      </c>
      <c r="P168" s="19" t="s">
        <v>51</v>
      </c>
      <c r="Q168" s="9" t="s">
        <v>437</v>
      </c>
      <c r="R168" s="20">
        <v>34.4</v>
      </c>
      <c r="S168" s="20">
        <v>1</v>
      </c>
      <c r="T168" s="20">
        <v>34.055999999999997</v>
      </c>
      <c r="U168" s="20">
        <v>6.1</v>
      </c>
      <c r="V168" s="21">
        <f>_xlfn.XLOOKUP(D168,'[4]Gen. Real'!$A$2:$A$1168,'[4]Gen. Real'!$C$2:$C$1168,"-",0)</f>
        <v>112.37282000000002</v>
      </c>
      <c r="W168" s="22"/>
      <c r="X168" s="22" t="str">
        <f>_xlfn.XLOOKUP(D168,[4]Vertimiento!$J$2:$J$119,[4]Vertimiento!$K$2:$K$119,"-",0)</f>
        <v>-</v>
      </c>
      <c r="Y168" s="23" t="str">
        <f t="shared" si="8"/>
        <v>-</v>
      </c>
      <c r="Z168" s="19" t="str">
        <f>_xlfn.XLOOKUP(D168,[4]Cmg!$I$4:$I$99,[4]Cmg!$M$4:$M$99,"----",0,1)</f>
        <v>----</v>
      </c>
      <c r="AA168" s="19" t="str">
        <f>_xlfn.XLOOKUP(D168,[4]Cmg!$A$4:$A$101,[4]Cmg!$B$4:$B$101,"----",0,1)</f>
        <v>----</v>
      </c>
      <c r="AB168" s="19" t="str">
        <f>_xlfn.XLOOKUP(D168,[4]Cmg!$E$4:$E$101,[4]Cmg!$F$4:$F$101,"----",0,1)</f>
        <v>----</v>
      </c>
      <c r="AC168" s="19" t="str">
        <f>_xlfn.XLOOKUP(D168,[4]Cmg!$O$4:$O$101,[4]Cmg!$P$4:$P$101,"----",0,1)</f>
        <v>----</v>
      </c>
      <c r="AD168" s="24" t="str">
        <f>_xlfn.XLOOKUP(D168,[4]Cmg!$S$4:$S$101,[4]Cmg!$U$4:$U$101,"----",0,1)</f>
        <v>----</v>
      </c>
      <c r="AG168" s="25">
        <f>IFERROR(SUMIFS('[4]BD Unidades'!$AH:$AH,'[4]BD Unidades'!$A:$A,'BD Centrales 2024'!$A168),"-")</f>
        <v>0</v>
      </c>
      <c r="AH168" s="25">
        <f>SUMIFS('[4]BD Unidades'!$AJ$3:$AJ$1424,'[4]BD Unidades'!$A$3:$A$1424,$A168)</f>
        <v>7160.2416666666704</v>
      </c>
      <c r="AI168" s="25">
        <f>SUMIFS('[4]BD Unidades'!$AL$3:$AL$1424,'[4]BD Unidades'!$A$3:$A$1424,$A168)</f>
        <v>1127.6583333333301</v>
      </c>
      <c r="AJ168" s="26">
        <f t="shared" si="9"/>
        <v>0.13606080350068533</v>
      </c>
      <c r="AK168" s="27">
        <f>IFERROR(SUMIFS('[4]BD Unidades'!$AO$3:$AO$1424,'[4]BD Unidades'!$A$3:$A$1424,$A168),"-")</f>
        <v>0</v>
      </c>
      <c r="AL168" s="27">
        <f>IFERROR(SUMIFS('[4]BD Unidades'!$AQ$3:$AQ$1424,'[4]BD Unidades'!$A$3:$A$1424,$A168),"-")</f>
        <v>0</v>
      </c>
      <c r="AM168" s="27">
        <f>IFERROR(SUMIFS('[4]BD Unidades'!$AS$3:$AS$1424,'[4]BD Unidades'!$A$3:$A$1424,$A168),"-")</f>
        <v>0</v>
      </c>
      <c r="AN168" s="27">
        <f>IFERROR(SUMIFS('[4]BD Unidades'!$AU$3:$AU$1424,'[4]BD Unidades'!$A$3:$A$1424,$A168),"-")</f>
        <v>0</v>
      </c>
      <c r="AO168" s="27">
        <f>IFERROR(SUMIFS('[4]BD Unidades'!$AW$3:$AW$1424,'[4]BD Unidades'!$A$3:$A$1424,$A168),"-")</f>
        <v>0</v>
      </c>
      <c r="AP168" s="27">
        <f>IFERROR(SUMIFS('[4]BD Unidades'!$AY$3:$AY$1424,'[4]BD Unidades'!$A$3:$A$1424,$A168),"-")</f>
        <v>0</v>
      </c>
      <c r="AQ168" s="25">
        <f>IFERROR(SUMIFS('[4]BD Unidades'!$AZ$3:$AZ$1424,'[4]BD Unidades'!$A$3:$A$1424,$A168),"-")</f>
        <v>0</v>
      </c>
      <c r="AR168" s="25">
        <f>IFERROR(SUMIFS('[4]BD Unidades'!$BA$3:$BA$1424,'[4]BD Unidades'!$A$3:$A$1424,$A168),"-")</f>
        <v>34.386032540452298</v>
      </c>
      <c r="AS168" s="28">
        <f>SUMIFS('[4]BD Unidades'!$BC$3:$BC$1424,'[4]BD Unidades'!$A$3:$A$1424,$A168)</f>
        <v>0</v>
      </c>
      <c r="AT168" s="28">
        <f>SUMIFS('[4]BD Unidades'!$BE$3:$BE$1424,'[4]BD Unidades'!$A$3:$A$1424,$A168)</f>
        <v>0</v>
      </c>
      <c r="AU168" s="29">
        <f t="shared" si="10"/>
        <v>0</v>
      </c>
      <c r="AV168" s="30">
        <f t="shared" si="11"/>
        <v>0.01</v>
      </c>
      <c r="AW168" s="25">
        <f>IFERROR(SUMIFS('[4]BD Unidades'!$BI$3:$BI$1424,'[4]BD Unidades'!$A$3:$A$1424,$A168),"-")</f>
        <v>0</v>
      </c>
      <c r="AX168" s="25">
        <f>IFERROR(SUMIFS('[4]BD Unidades'!$BJ$3:$BJ$1424,'[4]BD Unidades'!$A$3:$A$1424,$A168),"-")</f>
        <v>0</v>
      </c>
    </row>
    <row r="169" spans="1:50" ht="14.4" x14ac:dyDescent="0.3">
      <c r="A169" s="7">
        <v>293</v>
      </c>
      <c r="B169" s="7" t="s">
        <v>1837</v>
      </c>
      <c r="D169" s="8" t="s">
        <v>1838</v>
      </c>
      <c r="E169" s="19" t="s">
        <v>194</v>
      </c>
      <c r="F169" s="19" t="s">
        <v>1839</v>
      </c>
      <c r="G169" s="19" t="s">
        <v>1840</v>
      </c>
      <c r="H169" s="19">
        <v>2</v>
      </c>
      <c r="I169" s="19">
        <v>2024</v>
      </c>
      <c r="J169" s="19" t="s">
        <v>66</v>
      </c>
      <c r="K169" s="19" t="s">
        <v>177</v>
      </c>
      <c r="L169" s="19" t="s">
        <v>47</v>
      </c>
      <c r="M169" s="19" t="s">
        <v>229</v>
      </c>
      <c r="N169" s="19" t="s">
        <v>1842</v>
      </c>
      <c r="O169" s="19" t="s">
        <v>1843</v>
      </c>
      <c r="P169" s="19" t="s">
        <v>51</v>
      </c>
      <c r="Q169" s="9" t="s">
        <v>1844</v>
      </c>
      <c r="R169" s="20">
        <v>19.600000000000001</v>
      </c>
      <c r="S169" s="20">
        <v>1.5</v>
      </c>
      <c r="T169" s="20">
        <v>19.306000000000001</v>
      </c>
      <c r="U169" s="20">
        <v>0.38</v>
      </c>
      <c r="V169" s="21">
        <f>_xlfn.XLOOKUP(D169,'[4]Gen. Real'!$A$2:$A$1168,'[4]Gen. Real'!$C$2:$C$1168,"-",0)</f>
        <v>65.505470000000003</v>
      </c>
      <c r="W169" s="22"/>
      <c r="X169" s="22" t="str">
        <f>_xlfn.XLOOKUP(D169,[4]Vertimiento!$J$2:$J$119,[4]Vertimiento!$K$2:$K$119,"-",0)</f>
        <v>-</v>
      </c>
      <c r="Y169" s="23" t="str">
        <f t="shared" si="8"/>
        <v>-</v>
      </c>
      <c r="Z169" s="19" t="str">
        <f>_xlfn.XLOOKUP(D169,[4]Cmg!$I$4:$I$99,[4]Cmg!$M$4:$M$99,"----",0,1)</f>
        <v>----</v>
      </c>
      <c r="AA169" s="19" t="str">
        <f>_xlfn.XLOOKUP(D169,[4]Cmg!$A$4:$A$101,[4]Cmg!$B$4:$B$101,"----",0,1)</f>
        <v>----</v>
      </c>
      <c r="AB169" s="19" t="str">
        <f>_xlfn.XLOOKUP(D169,[4]Cmg!$E$4:$E$101,[4]Cmg!$F$4:$F$101,"----",0,1)</f>
        <v>----</v>
      </c>
      <c r="AC169" s="19" t="str">
        <f>_xlfn.XLOOKUP(D169,[4]Cmg!$O$4:$O$101,[4]Cmg!$P$4:$P$101,"----",0,1)</f>
        <v>----</v>
      </c>
      <c r="AD169" s="24" t="str">
        <f>_xlfn.XLOOKUP(D169,[4]Cmg!$S$4:$S$101,[4]Cmg!$U$4:$U$101,"----",0,1)</f>
        <v>----</v>
      </c>
      <c r="AG169" s="25">
        <f>IFERROR(SUMIFS('[4]BD Unidades'!$AH:$AH,'[4]BD Unidades'!$A:$A,'BD Centrales 2024'!$A169),"-")</f>
        <v>0</v>
      </c>
      <c r="AH169" s="25">
        <f>SUMIFS('[4]BD Unidades'!$AJ$3:$AJ$1424,'[4]BD Unidades'!$A$3:$A$1424,$A169)</f>
        <v>8656.9583333333303</v>
      </c>
      <c r="AI169" s="25">
        <f>SUMIFS('[4]BD Unidades'!$AL$3:$AL$1424,'[4]BD Unidades'!$A$3:$A$1424,$A169)</f>
        <v>0.44166666666666704</v>
      </c>
      <c r="AJ169" s="26">
        <f t="shared" si="9"/>
        <v>5.1016086430876149E-5</v>
      </c>
      <c r="AK169" s="27">
        <f>IFERROR(SUMIFS('[4]BD Unidades'!$AO$3:$AO$1424,'[4]BD Unidades'!$A$3:$A$1424,$A169),"-")</f>
        <v>0</v>
      </c>
      <c r="AL169" s="27">
        <f>IFERROR(SUMIFS('[4]BD Unidades'!$AQ$3:$AQ$1424,'[4]BD Unidades'!$A$3:$A$1424,$A169),"-")</f>
        <v>0</v>
      </c>
      <c r="AM169" s="27">
        <f>IFERROR(SUMIFS('[4]BD Unidades'!$AS$3:$AS$1424,'[4]BD Unidades'!$A$3:$A$1424,$A169),"-")</f>
        <v>0</v>
      </c>
      <c r="AN169" s="27">
        <f>IFERROR(SUMIFS('[4]BD Unidades'!$AU$3:$AU$1424,'[4]BD Unidades'!$A$3:$A$1424,$A169),"-")</f>
        <v>0</v>
      </c>
      <c r="AO169" s="27">
        <f>IFERROR(SUMIFS('[4]BD Unidades'!$AW$3:$AW$1424,'[4]BD Unidades'!$A$3:$A$1424,$A169),"-")</f>
        <v>0</v>
      </c>
      <c r="AP169" s="27">
        <f>IFERROR(SUMIFS('[4]BD Unidades'!$AY$3:$AY$1424,'[4]BD Unidades'!$A$3:$A$1424,$A169),"-")</f>
        <v>0</v>
      </c>
      <c r="AQ169" s="25">
        <f>IFERROR(SUMIFS('[4]BD Unidades'!$AZ$3:$AZ$1424,'[4]BD Unidades'!$A$3:$A$1424,$A169),"-")</f>
        <v>0</v>
      </c>
      <c r="AR169" s="25">
        <f>IFERROR(SUMIFS('[4]BD Unidades'!$BA$3:$BA$1424,'[4]BD Unidades'!$A$3:$A$1424,$A169),"-")</f>
        <v>19.599999999999991</v>
      </c>
      <c r="AS169" s="28">
        <f>SUMIFS('[4]BD Unidades'!$BC$3:$BC$1424,'[4]BD Unidades'!$A$3:$A$1424,$A169)</f>
        <v>0</v>
      </c>
      <c r="AT169" s="28">
        <f>SUMIFS('[4]BD Unidades'!$BE$3:$BE$1424,'[4]BD Unidades'!$A$3:$A$1424,$A169)</f>
        <v>0</v>
      </c>
      <c r="AU169" s="29">
        <f t="shared" si="10"/>
        <v>0</v>
      </c>
      <c r="AV169" s="30">
        <f t="shared" si="11"/>
        <v>1.4999999999999999E-2</v>
      </c>
      <c r="AW169" s="25">
        <f>IFERROR(SUMIFS('[4]BD Unidades'!$BI$3:$BI$1424,'[4]BD Unidades'!$A$3:$A$1424,$A169),"-")</f>
        <v>0</v>
      </c>
      <c r="AX169" s="25">
        <f>IFERROR(SUMIFS('[4]BD Unidades'!$BJ$3:$BJ$1424,'[4]BD Unidades'!$A$3:$A$1424,$A169),"-")</f>
        <v>0</v>
      </c>
    </row>
    <row r="170" spans="1:50" ht="14.4" x14ac:dyDescent="0.3">
      <c r="A170" s="7">
        <v>298</v>
      </c>
      <c r="B170" s="7" t="s">
        <v>4581</v>
      </c>
      <c r="D170" s="8" t="s">
        <v>4582</v>
      </c>
      <c r="E170" s="19" t="s">
        <v>4583</v>
      </c>
      <c r="F170" s="19" t="s">
        <v>4584</v>
      </c>
      <c r="G170" s="19" t="s">
        <v>4585</v>
      </c>
      <c r="H170" s="19">
        <v>1</v>
      </c>
      <c r="I170" s="19">
        <v>2024</v>
      </c>
      <c r="J170" s="19" t="s">
        <v>66</v>
      </c>
      <c r="K170" s="19" t="s">
        <v>177</v>
      </c>
      <c r="L170" s="19" t="s">
        <v>213</v>
      </c>
      <c r="M170" s="19" t="s">
        <v>68</v>
      </c>
      <c r="N170" s="19" t="s">
        <v>68</v>
      </c>
      <c r="O170" s="19" t="s">
        <v>128</v>
      </c>
      <c r="P170" s="19" t="s">
        <v>51</v>
      </c>
      <c r="Q170" s="9" t="s">
        <v>4586</v>
      </c>
      <c r="R170" s="20">
        <v>1.1000000000000001</v>
      </c>
      <c r="S170" s="20">
        <v>0.95</v>
      </c>
      <c r="T170" s="20">
        <v>1.0895999999999999</v>
      </c>
      <c r="U170" s="20" t="s">
        <v>397</v>
      </c>
      <c r="V170" s="21">
        <f>_xlfn.XLOOKUP(D170,'[4]Gen. Real'!$A$2:$A$1168,'[4]Gen. Real'!$C$2:$C$1168,"-",0)</f>
        <v>0</v>
      </c>
      <c r="W170" s="22"/>
      <c r="X170" s="22" t="str">
        <f>_xlfn.XLOOKUP(D170,[4]Vertimiento!$J$2:$J$119,[4]Vertimiento!$K$2:$K$119,"-",0)</f>
        <v>-</v>
      </c>
      <c r="Y170" s="23" t="str">
        <f t="shared" si="8"/>
        <v>-</v>
      </c>
      <c r="Z170" s="19" t="str">
        <f>_xlfn.XLOOKUP(D170,[4]Cmg!$I$4:$I$99,[4]Cmg!$M$4:$M$99,"----",0,1)</f>
        <v>----</v>
      </c>
      <c r="AA170" s="19" t="str">
        <f>_xlfn.XLOOKUP(D170,[4]Cmg!$A$4:$A$101,[4]Cmg!$B$4:$B$101,"----",0,1)</f>
        <v>----</v>
      </c>
      <c r="AB170" s="19" t="str">
        <f>_xlfn.XLOOKUP(D170,[4]Cmg!$E$4:$E$101,[4]Cmg!$F$4:$F$101,"----",0,1)</f>
        <v>----</v>
      </c>
      <c r="AC170" s="19" t="str">
        <f>_xlfn.XLOOKUP(D170,[4]Cmg!$O$4:$O$101,[4]Cmg!$P$4:$P$101,"----",0,1)</f>
        <v>----</v>
      </c>
      <c r="AD170" s="24" t="str">
        <f>_xlfn.XLOOKUP(D170,[4]Cmg!$S$4:$S$101,[4]Cmg!$U$4:$U$101,"----",0,1)</f>
        <v>----</v>
      </c>
      <c r="AG170" s="25">
        <f>IFERROR(SUMIFS('[4]BD Unidades'!$AH:$AH,'[4]BD Unidades'!$A:$A,'BD Centrales 2024'!$A170),"-")</f>
        <v>1.1000000000000001</v>
      </c>
      <c r="AH170" s="25">
        <f>SUMIFS('[4]BD Unidades'!$AJ$3:$AJ$1424,'[4]BD Unidades'!$A$3:$A$1424,$A170)</f>
        <v>8658.5</v>
      </c>
      <c r="AI170" s="25">
        <f>SUMIFS('[4]BD Unidades'!$AL$3:$AL$1424,'[4]BD Unidades'!$A$3:$A$1424,$A170)</f>
        <v>0</v>
      </c>
      <c r="AJ170" s="26">
        <f t="shared" si="9"/>
        <v>0</v>
      </c>
      <c r="AK170" s="27">
        <f>IFERROR(SUMIFS('[4]BD Unidades'!$AO$3:$AO$1424,'[4]BD Unidades'!$A$3:$A$1424,$A170),"-")</f>
        <v>0</v>
      </c>
      <c r="AL170" s="27">
        <f>IFERROR(SUMIFS('[4]BD Unidades'!$AQ$3:$AQ$1424,'[4]BD Unidades'!$A$3:$A$1424,$A170),"-")</f>
        <v>0</v>
      </c>
      <c r="AM170" s="27">
        <f>IFERROR(SUMIFS('[4]BD Unidades'!$AS$3:$AS$1424,'[4]BD Unidades'!$A$3:$A$1424,$A170),"-")</f>
        <v>0</v>
      </c>
      <c r="AN170" s="27">
        <f>IFERROR(SUMIFS('[4]BD Unidades'!$AU$3:$AU$1424,'[4]BD Unidades'!$A$3:$A$1424,$A170),"-")</f>
        <v>0</v>
      </c>
      <c r="AO170" s="27">
        <f>IFERROR(SUMIFS('[4]BD Unidades'!$AW$3:$AW$1424,'[4]BD Unidades'!$A$3:$A$1424,$A170),"-")</f>
        <v>0</v>
      </c>
      <c r="AP170" s="27">
        <f>IFERROR(SUMIFS('[4]BD Unidades'!$AY$3:$AY$1424,'[4]BD Unidades'!$A$3:$A$1424,$A170),"-")</f>
        <v>0</v>
      </c>
      <c r="AQ170" s="25">
        <f>IFERROR(SUMIFS('[4]BD Unidades'!$AZ$3:$AZ$1424,'[4]BD Unidades'!$A$3:$A$1424,$A170),"-")</f>
        <v>0.26389097699771685</v>
      </c>
      <c r="AR170" s="25">
        <f>IFERROR(SUMIFS('[4]BD Unidades'!$BA$3:$BA$1424,'[4]BD Unidades'!$A$3:$A$1424,$A170),"-")</f>
        <v>1.1000000000000001</v>
      </c>
      <c r="AS170" s="28">
        <f>SUMIFS('[4]BD Unidades'!$BC$3:$BC$1424,'[4]BD Unidades'!$A$3:$A$1424,$A170)</f>
        <v>2.82905191834169E-3</v>
      </c>
      <c r="AT170" s="28">
        <f>SUMIFS('[4]BD Unidades'!$BE$3:$BE$1424,'[4]BD Unidades'!$A$3:$A$1424,$A170)</f>
        <v>1</v>
      </c>
      <c r="AU170" s="29">
        <f t="shared" si="10"/>
        <v>0.99717094808165829</v>
      </c>
      <c r="AV170" s="30">
        <f t="shared" si="11"/>
        <v>9.4999999999999998E-3</v>
      </c>
      <c r="AW170" s="25">
        <f>IFERROR(SUMIFS('[4]BD Unidades'!$BI$3:$BI$1424,'[4]BD Unidades'!$A$3:$A$1424,$A170),"-")</f>
        <v>0.2606445437736401</v>
      </c>
      <c r="AX170" s="25">
        <f>IFERROR(SUMIFS('[4]BD Unidades'!$BJ$3:$BJ$1424,'[4]BD Unidades'!$A$3:$A$1424,$A170),"-")</f>
        <v>0.16750137936762971</v>
      </c>
    </row>
    <row r="171" spans="1:50" ht="14.4" x14ac:dyDescent="0.3">
      <c r="A171" s="7">
        <v>299</v>
      </c>
      <c r="B171" s="7" t="s">
        <v>4926</v>
      </c>
      <c r="D171" s="8" t="s">
        <v>4927</v>
      </c>
      <c r="E171" s="19" t="s">
        <v>4928</v>
      </c>
      <c r="F171" s="19" t="s">
        <v>4928</v>
      </c>
      <c r="G171" s="19" t="s">
        <v>4929</v>
      </c>
      <c r="H171" s="19">
        <v>2</v>
      </c>
      <c r="I171" s="19">
        <v>2024</v>
      </c>
      <c r="J171" s="19" t="s">
        <v>66</v>
      </c>
      <c r="K171" s="19" t="s">
        <v>177</v>
      </c>
      <c r="L171" s="19" t="s">
        <v>213</v>
      </c>
      <c r="M171" s="19" t="s">
        <v>82</v>
      </c>
      <c r="N171" s="19" t="s">
        <v>4091</v>
      </c>
      <c r="O171" s="19" t="s">
        <v>4930</v>
      </c>
      <c r="P171" s="19" t="s">
        <v>51</v>
      </c>
      <c r="Q171" s="9" t="s">
        <v>4931</v>
      </c>
      <c r="R171" s="20">
        <v>7</v>
      </c>
      <c r="S171" s="20">
        <v>4.2900000000000001E-2</v>
      </c>
      <c r="T171" s="20">
        <v>6.9969999999999999</v>
      </c>
      <c r="U171" s="20" t="s">
        <v>397</v>
      </c>
      <c r="V171" s="21">
        <f>_xlfn.XLOOKUP(D171,'[4]Gen. Real'!$A$2:$A$1168,'[4]Gen. Real'!$C$2:$C$1168,"-",0)</f>
        <v>23.855080000000005</v>
      </c>
      <c r="W171" s="22"/>
      <c r="X171" s="22" t="str">
        <f>_xlfn.XLOOKUP(D171,[4]Vertimiento!$J$2:$J$119,[4]Vertimiento!$K$2:$K$119,"-",0)</f>
        <v>-</v>
      </c>
      <c r="Y171" s="23" t="str">
        <f t="shared" si="8"/>
        <v>-</v>
      </c>
      <c r="Z171" s="19" t="str">
        <f>_xlfn.XLOOKUP(D171,[4]Cmg!$I$4:$I$99,[4]Cmg!$M$4:$M$99,"----",0,1)</f>
        <v>----</v>
      </c>
      <c r="AA171" s="19" t="str">
        <f>_xlfn.XLOOKUP(D171,[4]Cmg!$A$4:$A$101,[4]Cmg!$B$4:$B$101,"----",0,1)</f>
        <v>----</v>
      </c>
      <c r="AB171" s="19" t="str">
        <f>_xlfn.XLOOKUP(D171,[4]Cmg!$E$4:$E$101,[4]Cmg!$F$4:$F$101,"----",0,1)</f>
        <v>----</v>
      </c>
      <c r="AC171" s="19" t="str">
        <f>_xlfn.XLOOKUP(D171,[4]Cmg!$O$4:$O$101,[4]Cmg!$P$4:$P$101,"----",0,1)</f>
        <v>----</v>
      </c>
      <c r="AD171" s="24" t="str">
        <f>_xlfn.XLOOKUP(D171,[4]Cmg!$S$4:$S$101,[4]Cmg!$U$4:$U$101,"----",0,1)</f>
        <v>----</v>
      </c>
      <c r="AG171" s="25">
        <f>IFERROR(SUMIFS('[4]BD Unidades'!$AH:$AH,'[4]BD Unidades'!$A:$A,'BD Centrales 2024'!$A171),"-")</f>
        <v>6.7742924000000002</v>
      </c>
      <c r="AH171" s="25">
        <f>SUMIFS('[4]BD Unidades'!$AJ$3:$AJ$1424,'[4]BD Unidades'!$A$3:$A$1424,$A171)</f>
        <v>8759.9333333333307</v>
      </c>
      <c r="AI171" s="25">
        <f>SUMIFS('[4]BD Unidades'!$AL$3:$AL$1424,'[4]BD Unidades'!$A$3:$A$1424,$A171)</f>
        <v>24.066666666666698</v>
      </c>
      <c r="AJ171" s="26">
        <f t="shared" si="9"/>
        <v>2.7398299939283589E-3</v>
      </c>
      <c r="AK171" s="27">
        <f>IFERROR(SUMIFS('[4]BD Unidades'!$AO$3:$AO$1424,'[4]BD Unidades'!$A$3:$A$1424,$A171),"-")</f>
        <v>0</v>
      </c>
      <c r="AL171" s="27">
        <f>IFERROR(SUMIFS('[4]BD Unidades'!$AQ$3:$AQ$1424,'[4]BD Unidades'!$A$3:$A$1424,$A171),"-")</f>
        <v>0</v>
      </c>
      <c r="AM171" s="27">
        <f>IFERROR(SUMIFS('[4]BD Unidades'!$AS$3:$AS$1424,'[4]BD Unidades'!$A$3:$A$1424,$A171),"-")</f>
        <v>0</v>
      </c>
      <c r="AN171" s="27">
        <f>IFERROR(SUMIFS('[4]BD Unidades'!$AU$3:$AU$1424,'[4]BD Unidades'!$A$3:$A$1424,$A171),"-")</f>
        <v>0</v>
      </c>
      <c r="AO171" s="27">
        <f>IFERROR(SUMIFS('[4]BD Unidades'!$AW$3:$AW$1424,'[4]BD Unidades'!$A$3:$A$1424,$A171),"-")</f>
        <v>0</v>
      </c>
      <c r="AP171" s="27">
        <f>IFERROR(SUMIFS('[4]BD Unidades'!$AY$3:$AY$1424,'[4]BD Unidades'!$A$3:$A$1424,$A171),"-")</f>
        <v>0</v>
      </c>
      <c r="AQ171" s="25">
        <f>IFERROR(SUMIFS('[4]BD Unidades'!$AZ$3:$AZ$1424,'[4]BD Unidades'!$A$3:$A$1424,$A171),"-")</f>
        <v>4.1064851818269732</v>
      </c>
      <c r="AR171" s="25">
        <f>IFERROR(SUMIFS('[4]BD Unidades'!$BA$3:$BA$1424,'[4]BD Unidades'!$A$3:$A$1424,$A171),"-")</f>
        <v>6.9904142759562902</v>
      </c>
      <c r="AS171" s="28">
        <f>SUMIFS('[4]BD Unidades'!$BC$3:$BC$1424,'[4]BD Unidades'!$A$3:$A$1424,$A171)</f>
        <v>8.4323636809253699E-3</v>
      </c>
      <c r="AT171" s="28">
        <f>SUMIFS('[4]BD Unidades'!$BE$3:$BE$1424,'[4]BD Unidades'!$A$3:$A$1424,$A171)</f>
        <v>1</v>
      </c>
      <c r="AU171" s="29">
        <f t="shared" si="10"/>
        <v>0.99156763631907463</v>
      </c>
      <c r="AV171" s="30">
        <f t="shared" si="11"/>
        <v>4.2900000000000002E-4</v>
      </c>
      <c r="AW171" s="25">
        <f>IFERROR(SUMIFS('[4]BD Unidades'!$BI$3:$BI$1424,'[4]BD Unidades'!$A$3:$A$1424,$A171),"-")</f>
        <v>4.0718578053234777</v>
      </c>
      <c r="AX171" s="25">
        <f>IFERROR(SUMIFS('[4]BD Unidades'!$BJ$3:$BJ$1424,'[4]BD Unidades'!$A$3:$A$1424,$A171),"-")</f>
        <v>2.4640794324454065</v>
      </c>
    </row>
    <row r="172" spans="1:50" ht="14.4" x14ac:dyDescent="0.3">
      <c r="A172" s="7">
        <v>300</v>
      </c>
      <c r="B172" s="7" t="s">
        <v>4755</v>
      </c>
      <c r="D172" s="8" t="s">
        <v>4756</v>
      </c>
      <c r="E172" s="19" t="s">
        <v>4757</v>
      </c>
      <c r="F172" s="19" t="s">
        <v>4757</v>
      </c>
      <c r="G172" s="19" t="s">
        <v>4758</v>
      </c>
      <c r="H172" s="19">
        <v>1</v>
      </c>
      <c r="I172" s="19">
        <v>2024</v>
      </c>
      <c r="J172" s="19" t="s">
        <v>66</v>
      </c>
      <c r="K172" s="19" t="s">
        <v>177</v>
      </c>
      <c r="L172" s="19" t="s">
        <v>213</v>
      </c>
      <c r="M172" s="19" t="s">
        <v>331</v>
      </c>
      <c r="N172" s="19" t="s">
        <v>332</v>
      </c>
      <c r="O172" s="19" t="s">
        <v>333</v>
      </c>
      <c r="P172" s="19" t="s">
        <v>51</v>
      </c>
      <c r="Q172" s="9" t="s">
        <v>4759</v>
      </c>
      <c r="R172" s="20">
        <v>2.95</v>
      </c>
      <c r="S172" s="20">
        <v>0.14960000000000001</v>
      </c>
      <c r="T172" s="20">
        <v>2.9456000000000002</v>
      </c>
      <c r="U172" s="20" t="s">
        <v>397</v>
      </c>
      <c r="V172" s="21">
        <f>_xlfn.XLOOKUP(D172,'[4]Gen. Real'!$A$2:$A$1168,'[4]Gen. Real'!$C$2:$C$1168,"-",0)</f>
        <v>20.00672999999999</v>
      </c>
      <c r="W172" s="22"/>
      <c r="X172" s="22" t="str">
        <f>_xlfn.XLOOKUP(D172,[4]Vertimiento!$J$2:$J$119,[4]Vertimiento!$K$2:$K$119,"-",0)</f>
        <v>-</v>
      </c>
      <c r="Y172" s="23" t="str">
        <f t="shared" si="8"/>
        <v>-</v>
      </c>
      <c r="Z172" s="19" t="str">
        <f>_xlfn.XLOOKUP(D172,[4]Cmg!$I$4:$I$99,[4]Cmg!$M$4:$M$99,"----",0,1)</f>
        <v>----</v>
      </c>
      <c r="AA172" s="19" t="str">
        <f>_xlfn.XLOOKUP(D172,[4]Cmg!$A$4:$A$101,[4]Cmg!$B$4:$B$101,"----",0,1)</f>
        <v>----</v>
      </c>
      <c r="AB172" s="19" t="str">
        <f>_xlfn.XLOOKUP(D172,[4]Cmg!$E$4:$E$101,[4]Cmg!$F$4:$F$101,"----",0,1)</f>
        <v>----</v>
      </c>
      <c r="AC172" s="19" t="str">
        <f>_xlfn.XLOOKUP(D172,[4]Cmg!$O$4:$O$101,[4]Cmg!$P$4:$P$101,"----",0,1)</f>
        <v>----</v>
      </c>
      <c r="AD172" s="24" t="str">
        <f>_xlfn.XLOOKUP(D172,[4]Cmg!$S$4:$S$101,[4]Cmg!$U$4:$U$101,"----",0,1)</f>
        <v>----</v>
      </c>
      <c r="AG172" s="25">
        <f>IFERROR(SUMIFS('[4]BD Unidades'!$AH:$AH,'[4]BD Unidades'!$A:$A,'BD Centrales 2024'!$A172),"-")</f>
        <v>2.95</v>
      </c>
      <c r="AH172" s="25">
        <f>SUMIFS('[4]BD Unidades'!$AJ$3:$AJ$1424,'[4]BD Unidades'!$A$3:$A$1424,$A172)</f>
        <v>8157.4666666666708</v>
      </c>
      <c r="AI172" s="25">
        <f>SUMIFS('[4]BD Unidades'!$AL$3:$AL$1424,'[4]BD Unidades'!$A$3:$A$1424,$A172)</f>
        <v>0</v>
      </c>
      <c r="AJ172" s="26">
        <f t="shared" si="9"/>
        <v>0</v>
      </c>
      <c r="AK172" s="27">
        <f>IFERROR(SUMIFS('[4]BD Unidades'!$AO$3:$AO$1424,'[4]BD Unidades'!$A$3:$A$1424,$A172),"-")</f>
        <v>0</v>
      </c>
      <c r="AL172" s="27">
        <f>IFERROR(SUMIFS('[4]BD Unidades'!$AQ$3:$AQ$1424,'[4]BD Unidades'!$A$3:$A$1424,$A172),"-")</f>
        <v>0</v>
      </c>
      <c r="AM172" s="27">
        <f>IFERROR(SUMIFS('[4]BD Unidades'!$AS$3:$AS$1424,'[4]BD Unidades'!$A$3:$A$1424,$A172),"-")</f>
        <v>0</v>
      </c>
      <c r="AN172" s="27">
        <f>IFERROR(SUMIFS('[4]BD Unidades'!$AU$3:$AU$1424,'[4]BD Unidades'!$A$3:$A$1424,$A172),"-")</f>
        <v>0</v>
      </c>
      <c r="AO172" s="27">
        <f>IFERROR(SUMIFS('[4]BD Unidades'!$AW$3:$AW$1424,'[4]BD Unidades'!$A$3:$A$1424,$A172),"-")</f>
        <v>0</v>
      </c>
      <c r="AP172" s="27">
        <f>IFERROR(SUMIFS('[4]BD Unidades'!$AY$3:$AY$1424,'[4]BD Unidades'!$A$3:$A$1424,$A172),"-")</f>
        <v>0</v>
      </c>
      <c r="AQ172" s="25">
        <f>IFERROR(SUMIFS('[4]BD Unidades'!$AZ$3:$AZ$1424,'[4]BD Unidades'!$A$3:$A$1424,$A172),"-")</f>
        <v>1.8307147506278532</v>
      </c>
      <c r="AR172" s="25">
        <f>IFERROR(SUMIFS('[4]BD Unidades'!$BA$3:$BA$1424,'[4]BD Unidades'!$A$3:$A$1424,$A172),"-")</f>
        <v>2.95</v>
      </c>
      <c r="AS172" s="28">
        <f>SUMIFS('[4]BD Unidades'!$BC$3:$BC$1424,'[4]BD Unidades'!$A$3:$A$1424,$A172)</f>
        <v>1.4969721196863302E-2</v>
      </c>
      <c r="AT172" s="28">
        <f>SUMIFS('[4]BD Unidades'!$BE$3:$BE$1424,'[4]BD Unidades'!$A$3:$A$1424,$A172)</f>
        <v>0.99980646630236802</v>
      </c>
      <c r="AU172" s="29">
        <f t="shared" si="10"/>
        <v>0.9848396422510004</v>
      </c>
      <c r="AV172" s="30">
        <f t="shared" si="11"/>
        <v>1.4960000000000002E-3</v>
      </c>
      <c r="AW172" s="25">
        <f>IFERROR(SUMIFS('[4]BD Unidades'!$BI$3:$BI$1424,'[4]BD Unidades'!$A$3:$A$1424,$A172),"-")</f>
        <v>1.8002634361975116</v>
      </c>
      <c r="AX172" s="25">
        <f>IFERROR(SUMIFS('[4]BD Unidades'!$BJ$3:$BJ$1424,'[4]BD Unidades'!$A$3:$A$1424,$A172),"-")</f>
        <v>1.0894270670056898</v>
      </c>
    </row>
    <row r="173" spans="1:50" ht="14.4" x14ac:dyDescent="0.3">
      <c r="A173" s="7">
        <v>301</v>
      </c>
      <c r="B173" s="7" t="s">
        <v>4821</v>
      </c>
      <c r="D173" s="8" t="s">
        <v>4822</v>
      </c>
      <c r="E173" s="19" t="s">
        <v>4823</v>
      </c>
      <c r="F173" s="19" t="s">
        <v>4823</v>
      </c>
      <c r="G173" s="19" t="s">
        <v>4824</v>
      </c>
      <c r="H173" s="19">
        <v>2</v>
      </c>
      <c r="I173" s="19">
        <v>2024</v>
      </c>
      <c r="J173" s="19" t="s">
        <v>66</v>
      </c>
      <c r="K173" s="19" t="s">
        <v>177</v>
      </c>
      <c r="L173" s="19" t="s">
        <v>213</v>
      </c>
      <c r="M173" s="19" t="s">
        <v>331</v>
      </c>
      <c r="N173" s="19" t="s">
        <v>332</v>
      </c>
      <c r="O173" s="19" t="s">
        <v>4826</v>
      </c>
      <c r="P173" s="19" t="s">
        <v>51</v>
      </c>
      <c r="Q173" s="9" t="s">
        <v>4827</v>
      </c>
      <c r="R173" s="20">
        <v>2.7</v>
      </c>
      <c r="S173" s="20">
        <v>7.41</v>
      </c>
      <c r="T173" s="20">
        <v>2.5</v>
      </c>
      <c r="U173" s="20" t="s">
        <v>397</v>
      </c>
      <c r="V173" s="21">
        <f>_xlfn.XLOOKUP(D173,'[4]Gen. Real'!$A$2:$A$1168,'[4]Gen. Real'!$C$2:$C$1168,"-",0)</f>
        <v>11.080149999999994</v>
      </c>
      <c r="W173" s="22"/>
      <c r="X173" s="22" t="str">
        <f>_xlfn.XLOOKUP(D173,[4]Vertimiento!$J$2:$J$119,[4]Vertimiento!$K$2:$K$119,"-",0)</f>
        <v>-</v>
      </c>
      <c r="Y173" s="23" t="str">
        <f t="shared" si="8"/>
        <v>-</v>
      </c>
      <c r="Z173" s="19" t="str">
        <f>_xlfn.XLOOKUP(D173,[4]Cmg!$I$4:$I$99,[4]Cmg!$M$4:$M$99,"----",0,1)</f>
        <v>----</v>
      </c>
      <c r="AA173" s="19" t="str">
        <f>_xlfn.XLOOKUP(D173,[4]Cmg!$A$4:$A$101,[4]Cmg!$B$4:$B$101,"----",0,1)</f>
        <v>----</v>
      </c>
      <c r="AB173" s="19" t="str">
        <f>_xlfn.XLOOKUP(D173,[4]Cmg!$E$4:$E$101,[4]Cmg!$F$4:$F$101,"----",0,1)</f>
        <v>----</v>
      </c>
      <c r="AC173" s="19" t="str">
        <f>_xlfn.XLOOKUP(D173,[4]Cmg!$O$4:$O$101,[4]Cmg!$P$4:$P$101,"----",0,1)</f>
        <v>----</v>
      </c>
      <c r="AD173" s="24" t="str">
        <f>_xlfn.XLOOKUP(D173,[4]Cmg!$S$4:$S$101,[4]Cmg!$U$4:$U$101,"----",0,1)</f>
        <v>----</v>
      </c>
      <c r="AG173" s="25">
        <f>IFERROR(SUMIFS('[4]BD Unidades'!$AH:$AH,'[4]BD Unidades'!$A:$A,'BD Centrales 2024'!$A173),"-")</f>
        <v>1.8989071038251366</v>
      </c>
      <c r="AH173" s="25">
        <f>SUMIFS('[4]BD Unidades'!$AJ$3:$AJ$1424,'[4]BD Unidades'!$A$3:$A$1424,$A173)</f>
        <v>5877.5154320987685</v>
      </c>
      <c r="AI173" s="25">
        <f>SUMIFS('[4]BD Unidades'!$AL$3:$AL$1424,'[4]BD Unidades'!$A$3:$A$1424,$A173)</f>
        <v>0.41666666666666663</v>
      </c>
      <c r="AJ173" s="26">
        <f t="shared" si="9"/>
        <v>7.0886607682007875E-5</v>
      </c>
      <c r="AK173" s="27">
        <f>IFERROR(SUMIFS('[4]BD Unidades'!$AO$3:$AO$1424,'[4]BD Unidades'!$A$3:$A$1424,$A173),"-")</f>
        <v>0</v>
      </c>
      <c r="AL173" s="27">
        <f>IFERROR(SUMIFS('[4]BD Unidades'!$AQ$3:$AQ$1424,'[4]BD Unidades'!$A$3:$A$1424,$A173),"-")</f>
        <v>0</v>
      </c>
      <c r="AM173" s="27">
        <f>IFERROR(SUMIFS('[4]BD Unidades'!$AS$3:$AS$1424,'[4]BD Unidades'!$A$3:$A$1424,$A173),"-")</f>
        <v>0</v>
      </c>
      <c r="AN173" s="27">
        <f>IFERROR(SUMIFS('[4]BD Unidades'!$AU$3:$AU$1424,'[4]BD Unidades'!$A$3:$A$1424,$A173),"-")</f>
        <v>0</v>
      </c>
      <c r="AO173" s="27">
        <f>IFERROR(SUMIFS('[4]BD Unidades'!$AW$3:$AW$1424,'[4]BD Unidades'!$A$3:$A$1424,$A173),"-")</f>
        <v>0</v>
      </c>
      <c r="AP173" s="27">
        <f>IFERROR(SUMIFS('[4]BD Unidades'!$AY$3:$AY$1424,'[4]BD Unidades'!$A$3:$A$1424,$A173),"-")</f>
        <v>0</v>
      </c>
      <c r="AQ173" s="25">
        <f>IFERROR(SUMIFS('[4]BD Unidades'!$AZ$3:$AZ$1424,'[4]BD Unidades'!$A$3:$A$1424,$A173),"-")</f>
        <v>1.8989071038251366</v>
      </c>
      <c r="AR173" s="25">
        <f>IFERROR(SUMIFS('[4]BD Unidades'!$BA$3:$BA$1424,'[4]BD Unidades'!$A$3:$A$1424,$A173),"-")</f>
        <v>2.00081080101867</v>
      </c>
      <c r="AS173" s="28">
        <f>SUMIFS('[4]BD Unidades'!$BC$3:$BC$1424,'[4]BD Unidades'!$A$3:$A$1424,$A173)</f>
        <v>3.4676206161749538E-3</v>
      </c>
      <c r="AT173" s="28">
        <f>SUMIFS('[4]BD Unidades'!$BE$3:$BE$1424,'[4]BD Unidades'!$A$3:$A$1424,$A173)</f>
        <v>0.79886058265308413</v>
      </c>
      <c r="AU173" s="29">
        <f t="shared" si="10"/>
        <v>0.79609043722722672</v>
      </c>
      <c r="AV173" s="30">
        <f t="shared" si="11"/>
        <v>7.4099999999999999E-2</v>
      </c>
      <c r="AW173" s="25">
        <f>IFERROR(SUMIFS('[4]BD Unidades'!$BI$3:$BI$1424,'[4]BD Unidades'!$A$3:$A$1424,$A173),"-")</f>
        <v>1.6321834439623624</v>
      </c>
      <c r="AX173" s="25">
        <f>IFERROR(SUMIFS('[4]BD Unidades'!$BJ$3:$BJ$1424,'[4]BD Unidades'!$A$3:$A$1424,$A173),"-")</f>
        <v>0.98771367924181808</v>
      </c>
    </row>
    <row r="174" spans="1:50" ht="14.4" x14ac:dyDescent="0.3">
      <c r="A174" s="7">
        <v>302</v>
      </c>
      <c r="B174" s="7" t="s">
        <v>5077</v>
      </c>
      <c r="D174" s="8" t="s">
        <v>5078</v>
      </c>
      <c r="E174" s="19" t="s">
        <v>5072</v>
      </c>
      <c r="F174" s="19" t="s">
        <v>5079</v>
      </c>
      <c r="G174" s="19" t="s">
        <v>5080</v>
      </c>
      <c r="H174" s="19">
        <v>1</v>
      </c>
      <c r="I174" s="19">
        <v>2024</v>
      </c>
      <c r="J174" s="19" t="s">
        <v>66</v>
      </c>
      <c r="K174" s="19" t="s">
        <v>177</v>
      </c>
      <c r="L174" s="19" t="s">
        <v>213</v>
      </c>
      <c r="M174" s="19" t="s">
        <v>82</v>
      </c>
      <c r="N174" s="19" t="s">
        <v>197</v>
      </c>
      <c r="O174" s="19" t="s">
        <v>198</v>
      </c>
      <c r="P174" s="19" t="s">
        <v>51</v>
      </c>
      <c r="Q174" s="9" t="s">
        <v>5082</v>
      </c>
      <c r="R174" s="20">
        <v>0.64200000000000002</v>
      </c>
      <c r="S174" s="20">
        <v>0.32050000000000001</v>
      </c>
      <c r="T174" s="20">
        <v>0.63990000000000002</v>
      </c>
      <c r="U174" s="20" t="s">
        <v>397</v>
      </c>
      <c r="V174" s="21">
        <f>_xlfn.XLOOKUP(D174,'[4]Gen. Real'!$A$2:$A$1168,'[4]Gen. Real'!$C$2:$C$1168,"-",0)</f>
        <v>0</v>
      </c>
      <c r="W174" s="22"/>
      <c r="X174" s="22" t="str">
        <f>_xlfn.XLOOKUP(D174,[4]Vertimiento!$J$2:$J$119,[4]Vertimiento!$K$2:$K$119,"-",0)</f>
        <v>-</v>
      </c>
      <c r="Y174" s="23" t="str">
        <f t="shared" si="8"/>
        <v>-</v>
      </c>
      <c r="Z174" s="19" t="str">
        <f>_xlfn.XLOOKUP(D174,[4]Cmg!$I$4:$I$99,[4]Cmg!$M$4:$M$99,"----",0,1)</f>
        <v>----</v>
      </c>
      <c r="AA174" s="19" t="str">
        <f>_xlfn.XLOOKUP(D174,[4]Cmg!$A$4:$A$101,[4]Cmg!$B$4:$B$101,"----",0,1)</f>
        <v>----</v>
      </c>
      <c r="AB174" s="19" t="str">
        <f>_xlfn.XLOOKUP(D174,[4]Cmg!$E$4:$E$101,[4]Cmg!$F$4:$F$101,"----",0,1)</f>
        <v>----</v>
      </c>
      <c r="AC174" s="19" t="str">
        <f>_xlfn.XLOOKUP(D174,[4]Cmg!$O$4:$O$101,[4]Cmg!$P$4:$P$101,"----",0,1)</f>
        <v>----</v>
      </c>
      <c r="AD174" s="24" t="str">
        <f>_xlfn.XLOOKUP(D174,[4]Cmg!$S$4:$S$101,[4]Cmg!$U$4:$U$101,"----",0,1)</f>
        <v>----</v>
      </c>
      <c r="AG174" s="25">
        <f>IFERROR(SUMIFS('[4]BD Unidades'!$AH:$AH,'[4]BD Unidades'!$A:$A,'BD Centrales 2024'!$A174),"-")</f>
        <v>0.64200000000000002</v>
      </c>
      <c r="AH174" s="25">
        <f>SUMIFS('[4]BD Unidades'!$AJ$3:$AJ$1424,'[4]BD Unidades'!$A$3:$A$1424,$A174)</f>
        <v>8784</v>
      </c>
      <c r="AI174" s="25">
        <f>SUMIFS('[4]BD Unidades'!$AL$3:$AL$1424,'[4]BD Unidades'!$A$3:$A$1424,$A174)</f>
        <v>0</v>
      </c>
      <c r="AJ174" s="26">
        <f t="shared" si="9"/>
        <v>0</v>
      </c>
      <c r="AK174" s="27">
        <f>IFERROR(SUMIFS('[4]BD Unidades'!$AO$3:$AO$1424,'[4]BD Unidades'!$A$3:$A$1424,$A174),"-")</f>
        <v>0</v>
      </c>
      <c r="AL174" s="27">
        <f>IFERROR(SUMIFS('[4]BD Unidades'!$AQ$3:$AQ$1424,'[4]BD Unidades'!$A$3:$A$1424,$A174),"-")</f>
        <v>0</v>
      </c>
      <c r="AM174" s="27">
        <f>IFERROR(SUMIFS('[4]BD Unidades'!$AS$3:$AS$1424,'[4]BD Unidades'!$A$3:$A$1424,$A174),"-")</f>
        <v>0</v>
      </c>
      <c r="AN174" s="27">
        <f>IFERROR(SUMIFS('[4]BD Unidades'!$AU$3:$AU$1424,'[4]BD Unidades'!$A$3:$A$1424,$A174),"-")</f>
        <v>0</v>
      </c>
      <c r="AO174" s="27">
        <f>IFERROR(SUMIFS('[4]BD Unidades'!$AW$3:$AW$1424,'[4]BD Unidades'!$A$3:$A$1424,$A174),"-")</f>
        <v>0</v>
      </c>
      <c r="AP174" s="27">
        <f>IFERROR(SUMIFS('[4]BD Unidades'!$AY$3:$AY$1424,'[4]BD Unidades'!$A$3:$A$1424,$A174),"-")</f>
        <v>0</v>
      </c>
      <c r="AQ174" s="25">
        <f>IFERROR(SUMIFS('[4]BD Unidades'!$AZ$3:$AZ$1424,'[4]BD Unidades'!$A$3:$A$1424,$A174),"-")</f>
        <v>0.19165133881278543</v>
      </c>
      <c r="AR174" s="25">
        <f>IFERROR(SUMIFS('[4]BD Unidades'!$BA$3:$BA$1424,'[4]BD Unidades'!$A$3:$A$1424,$A174),"-")</f>
        <v>0.64200000000000002</v>
      </c>
      <c r="AS174" s="28">
        <f>SUMIFS('[4]BD Unidades'!$BC$3:$BC$1424,'[4]BD Unidades'!$A$3:$A$1424,$A174)</f>
        <v>2.60653646688561E-2</v>
      </c>
      <c r="AT174" s="28">
        <f>SUMIFS('[4]BD Unidades'!$BE$3:$BE$1424,'[4]BD Unidades'!$A$3:$A$1424,$A174)</f>
        <v>1</v>
      </c>
      <c r="AU174" s="29">
        <f t="shared" si="10"/>
        <v>0.97393463533114388</v>
      </c>
      <c r="AV174" s="30">
        <f t="shared" si="11"/>
        <v>3.2049999999999999E-3</v>
      </c>
      <c r="AW174" s="25">
        <f>IFERROR(SUMIFS('[4]BD Unidades'!$BI$3:$BI$1424,'[4]BD Unidades'!$A$3:$A$1424,$A174),"-")</f>
        <v>0.18605762076204363</v>
      </c>
      <c r="AX174" s="25">
        <f>IFERROR(SUMIFS('[4]BD Unidades'!$BJ$3:$BJ$1424,'[4]BD Unidades'!$A$3:$A$1424,$A174),"-")</f>
        <v>0.11259252618549091</v>
      </c>
    </row>
    <row r="175" spans="1:50" ht="14.4" x14ac:dyDescent="0.3">
      <c r="A175" s="7">
        <v>303</v>
      </c>
      <c r="B175" s="7" t="s">
        <v>4593</v>
      </c>
      <c r="D175" s="8" t="s">
        <v>4594</v>
      </c>
      <c r="E175" s="19" t="s">
        <v>4595</v>
      </c>
      <c r="F175" s="19" t="s">
        <v>4595</v>
      </c>
      <c r="G175" s="19" t="s">
        <v>4596</v>
      </c>
      <c r="H175" s="19">
        <v>1</v>
      </c>
      <c r="I175" s="19">
        <v>2024</v>
      </c>
      <c r="J175" s="19" t="s">
        <v>66</v>
      </c>
      <c r="K175" s="19" t="s">
        <v>177</v>
      </c>
      <c r="L175" s="19" t="s">
        <v>213</v>
      </c>
      <c r="M175" s="19" t="s">
        <v>68</v>
      </c>
      <c r="N175" s="19" t="s">
        <v>68</v>
      </c>
      <c r="O175" s="19" t="s">
        <v>1734</v>
      </c>
      <c r="P175" s="19" t="s">
        <v>51</v>
      </c>
      <c r="Q175" s="9" t="s">
        <v>4597</v>
      </c>
      <c r="R175" s="20">
        <v>2.2000000000000002</v>
      </c>
      <c r="S175" s="20">
        <v>0.86499999999999999</v>
      </c>
      <c r="T175" s="20">
        <v>2.181</v>
      </c>
      <c r="U175" s="20" t="s">
        <v>397</v>
      </c>
      <c r="V175" s="21">
        <f>_xlfn.XLOOKUP(D175,'[4]Gen. Real'!$A$2:$A$1168,'[4]Gen. Real'!$C$2:$C$1168,"-",0)</f>
        <v>5.6710900000000057</v>
      </c>
      <c r="W175" s="22"/>
      <c r="X175" s="22" t="str">
        <f>_xlfn.XLOOKUP(D175,[4]Vertimiento!$J$2:$J$119,[4]Vertimiento!$K$2:$K$119,"-",0)</f>
        <v>-</v>
      </c>
      <c r="Y175" s="23" t="str">
        <f t="shared" si="8"/>
        <v>-</v>
      </c>
      <c r="Z175" s="19" t="str">
        <f>_xlfn.XLOOKUP(D175,[4]Cmg!$I$4:$I$99,[4]Cmg!$M$4:$M$99,"----",0,1)</f>
        <v>----</v>
      </c>
      <c r="AA175" s="19" t="str">
        <f>_xlfn.XLOOKUP(D175,[4]Cmg!$A$4:$A$101,[4]Cmg!$B$4:$B$101,"----",0,1)</f>
        <v>----</v>
      </c>
      <c r="AB175" s="19" t="str">
        <f>_xlfn.XLOOKUP(D175,[4]Cmg!$E$4:$E$101,[4]Cmg!$F$4:$F$101,"----",0,1)</f>
        <v>----</v>
      </c>
      <c r="AC175" s="19" t="str">
        <f>_xlfn.XLOOKUP(D175,[4]Cmg!$O$4:$O$101,[4]Cmg!$P$4:$P$101,"----",0,1)</f>
        <v>----</v>
      </c>
      <c r="AD175" s="24" t="str">
        <f>_xlfn.XLOOKUP(D175,[4]Cmg!$S$4:$S$101,[4]Cmg!$U$4:$U$101,"----",0,1)</f>
        <v>----</v>
      </c>
      <c r="AG175" s="25">
        <f>IFERROR(SUMIFS('[4]BD Unidades'!$AH:$AH,'[4]BD Unidades'!$A:$A,'BD Centrales 2024'!$A175),"-")</f>
        <v>2.2000000000000002</v>
      </c>
      <c r="AH175" s="25">
        <f>SUMIFS('[4]BD Unidades'!$AJ$3:$AJ$1424,'[4]BD Unidades'!$A$3:$A$1424,$A175)</f>
        <v>8373.9833333333299</v>
      </c>
      <c r="AI175" s="25">
        <f>SUMIFS('[4]BD Unidades'!$AL$3:$AL$1424,'[4]BD Unidades'!$A$3:$A$1424,$A175)</f>
        <v>0</v>
      </c>
      <c r="AJ175" s="26">
        <f t="shared" si="9"/>
        <v>0</v>
      </c>
      <c r="AK175" s="27">
        <f>IFERROR(SUMIFS('[4]BD Unidades'!$AO$3:$AO$1424,'[4]BD Unidades'!$A$3:$A$1424,$A175),"-")</f>
        <v>0</v>
      </c>
      <c r="AL175" s="27">
        <f>IFERROR(SUMIFS('[4]BD Unidades'!$AQ$3:$AQ$1424,'[4]BD Unidades'!$A$3:$A$1424,$A175),"-")</f>
        <v>0</v>
      </c>
      <c r="AM175" s="27">
        <f>IFERROR(SUMIFS('[4]BD Unidades'!$AS$3:$AS$1424,'[4]BD Unidades'!$A$3:$A$1424,$A175),"-")</f>
        <v>0</v>
      </c>
      <c r="AN175" s="27">
        <f>IFERROR(SUMIFS('[4]BD Unidades'!$AU$3:$AU$1424,'[4]BD Unidades'!$A$3:$A$1424,$A175),"-")</f>
        <v>0</v>
      </c>
      <c r="AO175" s="27">
        <f>IFERROR(SUMIFS('[4]BD Unidades'!$AW$3:$AW$1424,'[4]BD Unidades'!$A$3:$A$1424,$A175),"-")</f>
        <v>0</v>
      </c>
      <c r="AP175" s="27">
        <f>IFERROR(SUMIFS('[4]BD Unidades'!$AY$3:$AY$1424,'[4]BD Unidades'!$A$3:$A$1424,$A175),"-")</f>
        <v>0</v>
      </c>
      <c r="AQ175" s="25">
        <f>IFERROR(SUMIFS('[4]BD Unidades'!$AZ$3:$AZ$1424,'[4]BD Unidades'!$A$3:$A$1424,$A175),"-")</f>
        <v>0.33932246575342456</v>
      </c>
      <c r="AR175" s="25">
        <f>IFERROR(SUMIFS('[4]BD Unidades'!$BA$3:$BA$1424,'[4]BD Unidades'!$A$3:$A$1424,$A175),"-")</f>
        <v>2.2000000000000002</v>
      </c>
      <c r="AS175" s="28">
        <f>SUMIFS('[4]BD Unidades'!$BC$3:$BC$1424,'[4]BD Unidades'!$A$3:$A$1424,$A175)</f>
        <v>3.80699984293347E-2</v>
      </c>
      <c r="AT175" s="28">
        <f>SUMIFS('[4]BD Unidades'!$BE$3:$BE$1424,'[4]BD Unidades'!$A$3:$A$1424,$A175)</f>
        <v>1</v>
      </c>
      <c r="AU175" s="29">
        <f t="shared" si="10"/>
        <v>0.96193000157066533</v>
      </c>
      <c r="AV175" s="30">
        <f t="shared" si="11"/>
        <v>8.6499999999999997E-3</v>
      </c>
      <c r="AW175" s="25">
        <f>IFERROR(SUMIFS('[4]BD Unidades'!$BI$3:$BI$1424,'[4]BD Unidades'!$A$3:$A$1424,$A175),"-")</f>
        <v>0.32358106143602333</v>
      </c>
      <c r="AX175" s="25">
        <f>IFERROR(SUMIFS('[4]BD Unidades'!$BJ$3:$BJ$1424,'[4]BD Unidades'!$A$3:$A$1424,$A175),"-")</f>
        <v>0.20794708894749211</v>
      </c>
    </row>
    <row r="176" spans="1:50" ht="14.4" x14ac:dyDescent="0.3">
      <c r="A176" s="7">
        <v>304</v>
      </c>
      <c r="B176" s="7" t="s">
        <v>4559</v>
      </c>
      <c r="D176" s="8" t="s">
        <v>4560</v>
      </c>
      <c r="E176" s="19" t="s">
        <v>4561</v>
      </c>
      <c r="F176" s="19" t="s">
        <v>4561</v>
      </c>
      <c r="G176" s="19" t="s">
        <v>4562</v>
      </c>
      <c r="H176" s="19">
        <v>1</v>
      </c>
      <c r="I176" s="19">
        <v>2024</v>
      </c>
      <c r="J176" s="19" t="s">
        <v>66</v>
      </c>
      <c r="K176" s="19" t="s">
        <v>177</v>
      </c>
      <c r="L176" s="19" t="s">
        <v>213</v>
      </c>
      <c r="M176" s="19" t="s">
        <v>82</v>
      </c>
      <c r="N176" s="19" t="s">
        <v>197</v>
      </c>
      <c r="O176" s="19" t="s">
        <v>204</v>
      </c>
      <c r="P176" s="19" t="s">
        <v>51</v>
      </c>
      <c r="Q176" s="9" t="s">
        <v>4564</v>
      </c>
      <c r="R176" s="20">
        <v>0.30499999999999999</v>
      </c>
      <c r="S176" s="20">
        <v>6.56</v>
      </c>
      <c r="T176" s="20">
        <v>0.28499999999999998</v>
      </c>
      <c r="U176" s="20" t="s">
        <v>397</v>
      </c>
      <c r="V176" s="21">
        <f>_xlfn.XLOOKUP(D176,'[4]Gen. Real'!$A$2:$A$1168,'[4]Gen. Real'!$C$2:$C$1168,"-",0)</f>
        <v>0.70174000000000014</v>
      </c>
      <c r="W176" s="22"/>
      <c r="X176" s="22" t="str">
        <f>_xlfn.XLOOKUP(D176,[4]Vertimiento!$J$2:$J$119,[4]Vertimiento!$K$2:$K$119,"-",0)</f>
        <v>-</v>
      </c>
      <c r="Y176" s="23" t="str">
        <f t="shared" si="8"/>
        <v>-</v>
      </c>
      <c r="Z176" s="19" t="str">
        <f>_xlfn.XLOOKUP(D176,[4]Cmg!$I$4:$I$99,[4]Cmg!$M$4:$M$99,"----",0,1)</f>
        <v>----</v>
      </c>
      <c r="AA176" s="19" t="str">
        <f>_xlfn.XLOOKUP(D176,[4]Cmg!$A$4:$A$101,[4]Cmg!$B$4:$B$101,"----",0,1)</f>
        <v>----</v>
      </c>
      <c r="AB176" s="19" t="str">
        <f>_xlfn.XLOOKUP(D176,[4]Cmg!$E$4:$E$101,[4]Cmg!$F$4:$F$101,"----",0,1)</f>
        <v>----</v>
      </c>
      <c r="AC176" s="19" t="str">
        <f>_xlfn.XLOOKUP(D176,[4]Cmg!$O$4:$O$101,[4]Cmg!$P$4:$P$101,"----",0,1)</f>
        <v>----</v>
      </c>
      <c r="AD176" s="24" t="str">
        <f>_xlfn.XLOOKUP(D176,[4]Cmg!$S$4:$S$101,[4]Cmg!$U$4:$U$101,"----",0,1)</f>
        <v>----</v>
      </c>
      <c r="AG176" s="25">
        <f>IFERROR(SUMIFS('[4]BD Unidades'!$AH:$AH,'[4]BD Unidades'!$A:$A,'BD Centrales 2024'!$A176),"-")</f>
        <v>0.27459318527999999</v>
      </c>
      <c r="AH176" s="25">
        <f>SUMIFS('[4]BD Unidades'!$AJ$3:$AJ$1424,'[4]BD Unidades'!$A$3:$A$1424,$A176)</f>
        <v>8512.5666666666693</v>
      </c>
      <c r="AI176" s="25">
        <f>SUMIFS('[4]BD Unidades'!$AL$3:$AL$1424,'[4]BD Unidades'!$A$3:$A$1424,$A176)</f>
        <v>0</v>
      </c>
      <c r="AJ176" s="26">
        <f t="shared" si="9"/>
        <v>0</v>
      </c>
      <c r="AK176" s="27">
        <f>IFERROR(SUMIFS('[4]BD Unidades'!$AO$3:$AO$1424,'[4]BD Unidades'!$A$3:$A$1424,$A176),"-")</f>
        <v>0</v>
      </c>
      <c r="AL176" s="27">
        <f>IFERROR(SUMIFS('[4]BD Unidades'!$AQ$3:$AQ$1424,'[4]BD Unidades'!$A$3:$A$1424,$A176),"-")</f>
        <v>0</v>
      </c>
      <c r="AM176" s="27">
        <f>IFERROR(SUMIFS('[4]BD Unidades'!$AS$3:$AS$1424,'[4]BD Unidades'!$A$3:$A$1424,$A176),"-")</f>
        <v>0</v>
      </c>
      <c r="AN176" s="27">
        <f>IFERROR(SUMIFS('[4]BD Unidades'!$AU$3:$AU$1424,'[4]BD Unidades'!$A$3:$A$1424,$A176),"-")</f>
        <v>0</v>
      </c>
      <c r="AO176" s="27">
        <f>IFERROR(SUMIFS('[4]BD Unidades'!$AW$3:$AW$1424,'[4]BD Unidades'!$A$3:$A$1424,$A176),"-")</f>
        <v>0</v>
      </c>
      <c r="AP176" s="27">
        <f>IFERROR(SUMIFS('[4]BD Unidades'!$AY$3:$AY$1424,'[4]BD Unidades'!$A$3:$A$1424,$A176),"-")</f>
        <v>0</v>
      </c>
      <c r="AQ176" s="25">
        <f>IFERROR(SUMIFS('[4]BD Unidades'!$AZ$3:$AZ$1424,'[4]BD Unidades'!$A$3:$A$1424,$A176),"-")</f>
        <v>0.21746958553081286</v>
      </c>
      <c r="AR176" s="25">
        <f>IFERROR(SUMIFS('[4]BD Unidades'!$BA$3:$BA$1424,'[4]BD Unidades'!$A$3:$A$1424,$A176),"-")</f>
        <v>0.30499999999999999</v>
      </c>
      <c r="AS176" s="28">
        <f>SUMIFS('[4]BD Unidades'!$BC$3:$BC$1424,'[4]BD Unidades'!$A$3:$A$1424,$A176)</f>
        <v>2.6188983126765996E-2</v>
      </c>
      <c r="AT176" s="28">
        <f>SUMIFS('[4]BD Unidades'!$BE$3:$BE$1424,'[4]BD Unidades'!$A$3:$A$1424,$A176)</f>
        <v>1</v>
      </c>
      <c r="AU176" s="29">
        <f t="shared" si="10"/>
        <v>0.97381101687323401</v>
      </c>
      <c r="AV176" s="30">
        <f t="shared" si="11"/>
        <v>6.5599999999999992E-2</v>
      </c>
      <c r="AW176" s="25">
        <f>IFERROR(SUMIFS('[4]BD Unidades'!$BI$3:$BI$1424,'[4]BD Unidades'!$A$3:$A$1424,$A176),"-")</f>
        <v>0.19788188557321726</v>
      </c>
      <c r="AX176" s="25">
        <f>IFERROR(SUMIFS('[4]BD Unidades'!$BJ$3:$BJ$1424,'[4]BD Unidades'!$A$3:$A$1424,$A176),"-")</f>
        <v>0.11974796459174102</v>
      </c>
    </row>
    <row r="177" spans="1:50" ht="14.4" x14ac:dyDescent="0.3">
      <c r="A177" s="7">
        <v>310</v>
      </c>
      <c r="B177" s="7" t="s">
        <v>4773</v>
      </c>
      <c r="D177" s="8" t="s">
        <v>4774</v>
      </c>
      <c r="E177" s="19" t="s">
        <v>4775</v>
      </c>
      <c r="F177" s="19" t="s">
        <v>4775</v>
      </c>
      <c r="G177" s="19" t="s">
        <v>4645</v>
      </c>
      <c r="H177" s="19">
        <v>2</v>
      </c>
      <c r="I177" s="19">
        <v>2024</v>
      </c>
      <c r="J177" s="19" t="s">
        <v>66</v>
      </c>
      <c r="K177" s="19" t="s">
        <v>177</v>
      </c>
      <c r="L177" s="19" t="s">
        <v>213</v>
      </c>
      <c r="M177" s="19" t="s">
        <v>229</v>
      </c>
      <c r="N177" s="19" t="s">
        <v>230</v>
      </c>
      <c r="O177" s="19" t="s">
        <v>231</v>
      </c>
      <c r="P177" s="19" t="s">
        <v>51</v>
      </c>
      <c r="Q177" s="9" t="s">
        <v>4776</v>
      </c>
      <c r="R177" s="20">
        <v>6.04</v>
      </c>
      <c r="S177" s="20">
        <v>0</v>
      </c>
      <c r="T177" s="20">
        <v>6.04</v>
      </c>
      <c r="U177" s="20" t="s">
        <v>397</v>
      </c>
      <c r="V177" s="21">
        <f>_xlfn.XLOOKUP(D177,'[4]Gen. Real'!$A$2:$A$1168,'[4]Gen. Real'!$C$2:$C$1168,"-",0)</f>
        <v>25.850180000000005</v>
      </c>
      <c r="W177" s="22"/>
      <c r="X177" s="22" t="str">
        <f>_xlfn.XLOOKUP(D177,[4]Vertimiento!$J$2:$J$119,[4]Vertimiento!$K$2:$K$119,"-",0)</f>
        <v>-</v>
      </c>
      <c r="Y177" s="23" t="str">
        <f t="shared" si="8"/>
        <v>-</v>
      </c>
      <c r="Z177" s="19" t="str">
        <f>_xlfn.XLOOKUP(D177,[4]Cmg!$I$4:$I$99,[4]Cmg!$M$4:$M$99,"----",0,1)</f>
        <v>----</v>
      </c>
      <c r="AA177" s="19" t="str">
        <f>_xlfn.XLOOKUP(D177,[4]Cmg!$A$4:$A$101,[4]Cmg!$B$4:$B$101,"----",0,1)</f>
        <v>----</v>
      </c>
      <c r="AB177" s="19" t="str">
        <f>_xlfn.XLOOKUP(D177,[4]Cmg!$E$4:$E$101,[4]Cmg!$F$4:$F$101,"----",0,1)</f>
        <v>----</v>
      </c>
      <c r="AC177" s="19" t="str">
        <f>_xlfn.XLOOKUP(D177,[4]Cmg!$O$4:$O$101,[4]Cmg!$P$4:$P$101,"----",0,1)</f>
        <v>----</v>
      </c>
      <c r="AD177" s="24" t="str">
        <f>_xlfn.XLOOKUP(D177,[4]Cmg!$S$4:$S$101,[4]Cmg!$U$4:$U$101,"----",0,1)</f>
        <v>----</v>
      </c>
      <c r="AG177" s="25">
        <f>IFERROR(SUMIFS('[4]BD Unidades'!$AH:$AH,'[4]BD Unidades'!$A:$A,'BD Centrales 2024'!$A177),"-")</f>
        <v>6.04</v>
      </c>
      <c r="AH177" s="25">
        <f>SUMIFS('[4]BD Unidades'!$AJ$3:$AJ$1424,'[4]BD Unidades'!$A$3:$A$1424,$A177)</f>
        <v>8518.0666666666693</v>
      </c>
      <c r="AI177" s="25">
        <f>SUMIFS('[4]BD Unidades'!$AL$3:$AL$1424,'[4]BD Unidades'!$A$3:$A$1424,$A177)</f>
        <v>0</v>
      </c>
      <c r="AJ177" s="26">
        <f t="shared" si="9"/>
        <v>0</v>
      </c>
      <c r="AK177" s="27">
        <f>IFERROR(SUMIFS('[4]BD Unidades'!$AO$3:$AO$1424,'[4]BD Unidades'!$A$3:$A$1424,$A177),"-")</f>
        <v>0</v>
      </c>
      <c r="AL177" s="27">
        <f>IFERROR(SUMIFS('[4]BD Unidades'!$AQ$3:$AQ$1424,'[4]BD Unidades'!$A$3:$A$1424,$A177),"-")</f>
        <v>0</v>
      </c>
      <c r="AM177" s="27">
        <f>IFERROR(SUMIFS('[4]BD Unidades'!$AS$3:$AS$1424,'[4]BD Unidades'!$A$3:$A$1424,$A177),"-")</f>
        <v>0</v>
      </c>
      <c r="AN177" s="27">
        <f>IFERROR(SUMIFS('[4]BD Unidades'!$AU$3:$AU$1424,'[4]BD Unidades'!$A$3:$A$1424,$A177),"-")</f>
        <v>0</v>
      </c>
      <c r="AO177" s="27">
        <f>IFERROR(SUMIFS('[4]BD Unidades'!$AW$3:$AW$1424,'[4]BD Unidades'!$A$3:$A$1424,$A177),"-")</f>
        <v>0</v>
      </c>
      <c r="AP177" s="27">
        <f>IFERROR(SUMIFS('[4]BD Unidades'!$AY$3:$AY$1424,'[4]BD Unidades'!$A$3:$A$1424,$A177),"-")</f>
        <v>0</v>
      </c>
      <c r="AQ177" s="25">
        <f>IFERROR(SUMIFS('[4]BD Unidades'!$AZ$3:$AZ$1424,'[4]BD Unidades'!$A$3:$A$1424,$A177),"-")</f>
        <v>2.2175102739726031</v>
      </c>
      <c r="AR177" s="25">
        <f>IFERROR(SUMIFS('[4]BD Unidades'!$BA$3:$BA$1424,'[4]BD Unidades'!$A$3:$A$1424,$A177),"-")</f>
        <v>6.04</v>
      </c>
      <c r="AS177" s="28">
        <f>SUMIFS('[4]BD Unidades'!$BC$3:$BC$1424,'[4]BD Unidades'!$A$3:$A$1424,$A177)</f>
        <v>2.6154158850011299E-3</v>
      </c>
      <c r="AT177" s="28">
        <f>SUMIFS('[4]BD Unidades'!$BE$3:$BE$1424,'[4]BD Unidades'!$A$3:$A$1424,$A177)</f>
        <v>0.99811399514268384</v>
      </c>
      <c r="AU177" s="29">
        <f t="shared" si="10"/>
        <v>0.99550351194474573</v>
      </c>
      <c r="AV177" s="30">
        <f t="shared" si="11"/>
        <v>0</v>
      </c>
      <c r="AW177" s="25">
        <f>IFERROR(SUMIFS('[4]BD Unidades'!$BI$3:$BI$1424,'[4]BD Unidades'!$A$3:$A$1424,$A177),"-")</f>
        <v>2.2075392655132782</v>
      </c>
      <c r="AX177" s="25">
        <f>IFERROR(SUMIFS('[4]BD Unidades'!$BJ$3:$BJ$1424,'[4]BD Unidades'!$A$3:$A$1424,$A177),"-")</f>
        <v>1.4186595530762613</v>
      </c>
    </row>
    <row r="178" spans="1:50" ht="14.4" x14ac:dyDescent="0.3">
      <c r="A178" s="7">
        <v>311</v>
      </c>
      <c r="B178" s="7" t="s">
        <v>4699</v>
      </c>
      <c r="D178" s="8" t="s">
        <v>4700</v>
      </c>
      <c r="E178" s="19" t="s">
        <v>4701</v>
      </c>
      <c r="F178" s="19" t="s">
        <v>4701</v>
      </c>
      <c r="G178" s="19" t="s">
        <v>4702</v>
      </c>
      <c r="H178" s="19">
        <v>3</v>
      </c>
      <c r="I178" s="19">
        <v>2024</v>
      </c>
      <c r="J178" s="19" t="s">
        <v>66</v>
      </c>
      <c r="K178" s="19" t="s">
        <v>177</v>
      </c>
      <c r="L178" s="19" t="s">
        <v>213</v>
      </c>
      <c r="M178" s="19" t="s">
        <v>82</v>
      </c>
      <c r="N178" s="19" t="s">
        <v>83</v>
      </c>
      <c r="O178" s="19" t="s">
        <v>4703</v>
      </c>
      <c r="P178" s="19" t="s">
        <v>51</v>
      </c>
      <c r="Q178" s="9" t="s">
        <v>4704</v>
      </c>
      <c r="R178" s="20">
        <v>1.2</v>
      </c>
      <c r="S178" s="20">
        <v>0</v>
      </c>
      <c r="T178" s="20">
        <v>1.2</v>
      </c>
      <c r="U178" s="20" t="s">
        <v>397</v>
      </c>
      <c r="V178" s="21">
        <f>_xlfn.XLOOKUP(D178,'[4]Gen. Real'!$A$2:$A$1168,'[4]Gen. Real'!$C$2:$C$1168,"-",0)</f>
        <v>8.1457999999999995</v>
      </c>
      <c r="W178" s="22"/>
      <c r="X178" s="22" t="str">
        <f>_xlfn.XLOOKUP(D178,[4]Vertimiento!$J$2:$J$119,[4]Vertimiento!$K$2:$K$119,"-",0)</f>
        <v>-</v>
      </c>
      <c r="Y178" s="23" t="str">
        <f t="shared" si="8"/>
        <v>-</v>
      </c>
      <c r="Z178" s="19" t="str">
        <f>_xlfn.XLOOKUP(D178,[4]Cmg!$I$4:$I$99,[4]Cmg!$M$4:$M$99,"----",0,1)</f>
        <v>----</v>
      </c>
      <c r="AA178" s="19" t="str">
        <f>_xlfn.XLOOKUP(D178,[4]Cmg!$A$4:$A$101,[4]Cmg!$B$4:$B$101,"----",0,1)</f>
        <v>----</v>
      </c>
      <c r="AB178" s="19" t="str">
        <f>_xlfn.XLOOKUP(D178,[4]Cmg!$E$4:$E$101,[4]Cmg!$F$4:$F$101,"----",0,1)</f>
        <v>----</v>
      </c>
      <c r="AC178" s="19" t="str">
        <f>_xlfn.XLOOKUP(D178,[4]Cmg!$O$4:$O$101,[4]Cmg!$P$4:$P$101,"----",0,1)</f>
        <v>----</v>
      </c>
      <c r="AD178" s="24" t="str">
        <f>_xlfn.XLOOKUP(D178,[4]Cmg!$S$4:$S$101,[4]Cmg!$U$4:$U$101,"----",0,1)</f>
        <v>----</v>
      </c>
      <c r="AG178" s="25">
        <f>IFERROR(SUMIFS('[4]BD Unidades'!$AH:$AH,'[4]BD Unidades'!$A:$A,'BD Centrales 2024'!$A178),"-")</f>
        <v>1.2</v>
      </c>
      <c r="AH178" s="25">
        <f>SUMIFS('[4]BD Unidades'!$AJ$3:$AJ$1424,'[4]BD Unidades'!$A$3:$A$1424,$A178)</f>
        <v>8289.6666666666697</v>
      </c>
      <c r="AI178" s="25">
        <f>SUMIFS('[4]BD Unidades'!$AL$3:$AL$1424,'[4]BD Unidades'!$A$3:$A$1424,$A178)</f>
        <v>0</v>
      </c>
      <c r="AJ178" s="26">
        <f t="shared" si="9"/>
        <v>0</v>
      </c>
      <c r="AK178" s="27">
        <f>IFERROR(SUMIFS('[4]BD Unidades'!$AO$3:$AO$1424,'[4]BD Unidades'!$A$3:$A$1424,$A178),"-")</f>
        <v>0</v>
      </c>
      <c r="AL178" s="27">
        <f>IFERROR(SUMIFS('[4]BD Unidades'!$AQ$3:$AQ$1424,'[4]BD Unidades'!$A$3:$A$1424,$A178),"-")</f>
        <v>0</v>
      </c>
      <c r="AM178" s="27">
        <f>IFERROR(SUMIFS('[4]BD Unidades'!$AS$3:$AS$1424,'[4]BD Unidades'!$A$3:$A$1424,$A178),"-")</f>
        <v>0</v>
      </c>
      <c r="AN178" s="27">
        <f>IFERROR(SUMIFS('[4]BD Unidades'!$AU$3:$AU$1424,'[4]BD Unidades'!$A$3:$A$1424,$A178),"-")</f>
        <v>0</v>
      </c>
      <c r="AO178" s="27">
        <f>IFERROR(SUMIFS('[4]BD Unidades'!$AW$3:$AW$1424,'[4]BD Unidades'!$A$3:$A$1424,$A178),"-")</f>
        <v>0</v>
      </c>
      <c r="AP178" s="27">
        <f>IFERROR(SUMIFS('[4]BD Unidades'!$AY$3:$AY$1424,'[4]BD Unidades'!$A$3:$A$1424,$A178),"-")</f>
        <v>0</v>
      </c>
      <c r="AQ178" s="25">
        <f>IFERROR(SUMIFS('[4]BD Unidades'!$AZ$3:$AZ$1424,'[4]BD Unidades'!$A$3:$A$1424,$A178),"-")</f>
        <v>1.1849891490945483</v>
      </c>
      <c r="AR178" s="25">
        <f>IFERROR(SUMIFS('[4]BD Unidades'!$BA$3:$BA$1424,'[4]BD Unidades'!$A$3:$A$1424,$A178),"-")</f>
        <v>1.2</v>
      </c>
      <c r="AS178" s="28">
        <f>SUMIFS('[4]BD Unidades'!$BC$3:$BC$1424,'[4]BD Unidades'!$A$3:$A$1424,$A178)</f>
        <v>6.4250134484073601E-2</v>
      </c>
      <c r="AT178" s="28">
        <f>SUMIFS('[4]BD Unidades'!$BE$3:$BE$1424,'[4]BD Unidades'!$A$3:$A$1424,$A178)</f>
        <v>1</v>
      </c>
      <c r="AU178" s="29">
        <f t="shared" si="10"/>
        <v>0.93574986551592643</v>
      </c>
      <c r="AV178" s="30">
        <f t="shared" si="11"/>
        <v>0</v>
      </c>
      <c r="AW178" s="25">
        <f>IFERROR(SUMIFS('[4]BD Unidades'!$BI$3:$BI$1424,'[4]BD Unidades'!$A$3:$A$1424,$A178),"-")</f>
        <v>1.1088534369030556</v>
      </c>
      <c r="AX178" s="25">
        <f>IFERROR(SUMIFS('[4]BD Unidades'!$BJ$3:$BJ$1424,'[4]BD Unidades'!$A$3:$A$1424,$A178),"-")</f>
        <v>0.67102120901595663</v>
      </c>
    </row>
    <row r="179" spans="1:50" ht="14.4" x14ac:dyDescent="0.3">
      <c r="A179" s="7">
        <v>312</v>
      </c>
      <c r="B179" s="7" t="s">
        <v>4587</v>
      </c>
      <c r="D179" s="8" t="s">
        <v>4588</v>
      </c>
      <c r="E179" s="19" t="s">
        <v>4589</v>
      </c>
      <c r="F179" s="19" t="s">
        <v>4589</v>
      </c>
      <c r="G179" s="19" t="s">
        <v>4590</v>
      </c>
      <c r="H179" s="19">
        <v>2</v>
      </c>
      <c r="I179" s="19">
        <v>2024</v>
      </c>
      <c r="J179" s="19" t="s">
        <v>66</v>
      </c>
      <c r="K179" s="19" t="s">
        <v>177</v>
      </c>
      <c r="L179" s="19" t="s">
        <v>213</v>
      </c>
      <c r="M179" s="19" t="s">
        <v>229</v>
      </c>
      <c r="N179" s="19" t="s">
        <v>230</v>
      </c>
      <c r="O179" s="19" t="s">
        <v>4591</v>
      </c>
      <c r="P179" s="19" t="s">
        <v>51</v>
      </c>
      <c r="Q179" s="9" t="s">
        <v>4592</v>
      </c>
      <c r="R179" s="20">
        <v>0.6</v>
      </c>
      <c r="S179" s="20">
        <v>1.67</v>
      </c>
      <c r="T179" s="20">
        <v>0.59</v>
      </c>
      <c r="U179" s="20" t="s">
        <v>397</v>
      </c>
      <c r="V179" s="21">
        <f>_xlfn.XLOOKUP(D179,'[4]Gen. Real'!$A$2:$A$1168,'[4]Gen. Real'!$C$2:$C$1168,"-",0)</f>
        <v>1.9730199999999998</v>
      </c>
      <c r="W179" s="22"/>
      <c r="X179" s="22" t="str">
        <f>_xlfn.XLOOKUP(D179,[4]Vertimiento!$J$2:$J$119,[4]Vertimiento!$K$2:$K$119,"-",0)</f>
        <v>-</v>
      </c>
      <c r="Y179" s="23" t="str">
        <f t="shared" si="8"/>
        <v>-</v>
      </c>
      <c r="Z179" s="19" t="str">
        <f>_xlfn.XLOOKUP(D179,[4]Cmg!$I$4:$I$99,[4]Cmg!$M$4:$M$99,"----",0,1)</f>
        <v>----</v>
      </c>
      <c r="AA179" s="19" t="str">
        <f>_xlfn.XLOOKUP(D179,[4]Cmg!$A$4:$A$101,[4]Cmg!$B$4:$B$101,"----",0,1)</f>
        <v>----</v>
      </c>
      <c r="AB179" s="19" t="str">
        <f>_xlfn.XLOOKUP(D179,[4]Cmg!$E$4:$E$101,[4]Cmg!$F$4:$F$101,"----",0,1)</f>
        <v>----</v>
      </c>
      <c r="AC179" s="19" t="str">
        <f>_xlfn.XLOOKUP(D179,[4]Cmg!$O$4:$O$101,[4]Cmg!$P$4:$P$101,"----",0,1)</f>
        <v>----</v>
      </c>
      <c r="AD179" s="24" t="str">
        <f>_xlfn.XLOOKUP(D179,[4]Cmg!$S$4:$S$101,[4]Cmg!$U$4:$U$101,"----",0,1)</f>
        <v>----</v>
      </c>
      <c r="AG179" s="25">
        <f>IFERROR(SUMIFS('[4]BD Unidades'!$AH:$AH,'[4]BD Unidades'!$A:$A,'BD Centrales 2024'!$A179),"-")</f>
        <v>0.5916185730400001</v>
      </c>
      <c r="AH179" s="25">
        <f>SUMIFS('[4]BD Unidades'!$AJ$3:$AJ$1424,'[4]BD Unidades'!$A$3:$A$1424,$A179)</f>
        <v>8600.9500000000007</v>
      </c>
      <c r="AI179" s="25">
        <f>SUMIFS('[4]BD Unidades'!$AL$3:$AL$1424,'[4]BD Unidades'!$A$3:$A$1424,$A179)</f>
        <v>183.05</v>
      </c>
      <c r="AJ179" s="26">
        <f t="shared" si="9"/>
        <v>2.0839025500910748E-2</v>
      </c>
      <c r="AK179" s="27">
        <f>IFERROR(SUMIFS('[4]BD Unidades'!$AO$3:$AO$1424,'[4]BD Unidades'!$A$3:$A$1424,$A179),"-")</f>
        <v>0</v>
      </c>
      <c r="AL179" s="27">
        <f>IFERROR(SUMIFS('[4]BD Unidades'!$AQ$3:$AQ$1424,'[4]BD Unidades'!$A$3:$A$1424,$A179),"-")</f>
        <v>0</v>
      </c>
      <c r="AM179" s="27">
        <f>IFERROR(SUMIFS('[4]BD Unidades'!$AS$3:$AS$1424,'[4]BD Unidades'!$A$3:$A$1424,$A179),"-")</f>
        <v>0</v>
      </c>
      <c r="AN179" s="27">
        <f>IFERROR(SUMIFS('[4]BD Unidades'!$AU$3:$AU$1424,'[4]BD Unidades'!$A$3:$A$1424,$A179),"-")</f>
        <v>0</v>
      </c>
      <c r="AO179" s="27">
        <f>IFERROR(SUMIFS('[4]BD Unidades'!$AW$3:$AW$1424,'[4]BD Unidades'!$A$3:$A$1424,$A179),"-")</f>
        <v>0</v>
      </c>
      <c r="AP179" s="27">
        <f>IFERROR(SUMIFS('[4]BD Unidades'!$AY$3:$AY$1424,'[4]BD Unidades'!$A$3:$A$1424,$A179),"-")</f>
        <v>0</v>
      </c>
      <c r="AQ179" s="25">
        <f>IFERROR(SUMIFS('[4]BD Unidades'!$AZ$3:$AZ$1424,'[4]BD Unidades'!$A$3:$A$1424,$A179),"-")</f>
        <v>0.28800085900210048</v>
      </c>
      <c r="AR179" s="25">
        <f>IFERROR(SUMIFS('[4]BD Unidades'!$BA$3:$BA$1424,'[4]BD Unidades'!$A$3:$A$1424,$A179),"-")</f>
        <v>0.59498443192167605</v>
      </c>
      <c r="AS179" s="28">
        <f>SUMIFS('[4]BD Unidades'!$BC$3:$BC$1424,'[4]BD Unidades'!$A$3:$A$1424,$A179)</f>
        <v>1E-4</v>
      </c>
      <c r="AT179" s="28">
        <f>SUMIFS('[4]BD Unidades'!$BE$3:$BE$1424,'[4]BD Unidades'!$A$3:$A$1424,$A179)</f>
        <v>1</v>
      </c>
      <c r="AU179" s="29">
        <f t="shared" si="10"/>
        <v>0.99990000000000001</v>
      </c>
      <c r="AV179" s="30">
        <f t="shared" si="11"/>
        <v>1.67E-2</v>
      </c>
      <c r="AW179" s="25">
        <f>IFERROR(SUMIFS('[4]BD Unidades'!$BI$3:$BI$1424,'[4]BD Unidades'!$A$3:$A$1424,$A179),"-")</f>
        <v>0.28316292553229977</v>
      </c>
      <c r="AX179" s="25">
        <f>IFERROR(SUMIFS('[4]BD Unidades'!$BJ$3:$BJ$1424,'[4]BD Unidades'!$A$3:$A$1424,$A179),"-")</f>
        <v>0.18197265872415477</v>
      </c>
    </row>
    <row r="180" spans="1:50" ht="14.4" x14ac:dyDescent="0.3">
      <c r="A180" s="7">
        <v>315</v>
      </c>
      <c r="B180" s="7" t="s">
        <v>4463</v>
      </c>
      <c r="D180" s="8" t="s">
        <v>4464</v>
      </c>
      <c r="E180" s="19" t="s">
        <v>4465</v>
      </c>
      <c r="F180" s="19" t="s">
        <v>4466</v>
      </c>
      <c r="G180" s="19" t="s">
        <v>4467</v>
      </c>
      <c r="H180" s="19">
        <v>1</v>
      </c>
      <c r="I180" s="19">
        <v>2024</v>
      </c>
      <c r="J180" s="19" t="s">
        <v>66</v>
      </c>
      <c r="K180" s="19" t="s">
        <v>177</v>
      </c>
      <c r="L180" s="19" t="s">
        <v>213</v>
      </c>
      <c r="M180" s="19" t="s">
        <v>331</v>
      </c>
      <c r="N180" s="19" t="s">
        <v>332</v>
      </c>
      <c r="O180" s="19" t="s">
        <v>333</v>
      </c>
      <c r="P180" s="19" t="s">
        <v>51</v>
      </c>
      <c r="Q180" s="9" t="s">
        <v>4469</v>
      </c>
      <c r="R180" s="20">
        <v>0.15</v>
      </c>
      <c r="S180" s="20">
        <v>0.57199999999999995</v>
      </c>
      <c r="T180" s="20">
        <v>0.14910000000000001</v>
      </c>
      <c r="U180" s="20" t="s">
        <v>397</v>
      </c>
      <c r="V180" s="21">
        <f>_xlfn.XLOOKUP(D180,'[4]Gen. Real'!$A$2:$A$1168,'[4]Gen. Real'!$C$2:$C$1168,"-",0)</f>
        <v>6.1672600000000033</v>
      </c>
      <c r="W180" s="22"/>
      <c r="X180" s="22" t="str">
        <f>_xlfn.XLOOKUP(D180,[4]Vertimiento!$J$2:$J$119,[4]Vertimiento!$K$2:$K$119,"-",0)</f>
        <v>-</v>
      </c>
      <c r="Y180" s="23" t="str">
        <f t="shared" si="8"/>
        <v>-</v>
      </c>
      <c r="Z180" s="19" t="str">
        <f>_xlfn.XLOOKUP(D180,[4]Cmg!$I$4:$I$99,[4]Cmg!$M$4:$M$99,"----",0,1)</f>
        <v>----</v>
      </c>
      <c r="AA180" s="19" t="str">
        <f>_xlfn.XLOOKUP(D180,[4]Cmg!$A$4:$A$101,[4]Cmg!$B$4:$B$101,"----",0,1)</f>
        <v>----</v>
      </c>
      <c r="AB180" s="19" t="str">
        <f>_xlfn.XLOOKUP(D180,[4]Cmg!$E$4:$E$101,[4]Cmg!$F$4:$F$101,"----",0,1)</f>
        <v>----</v>
      </c>
      <c r="AC180" s="19" t="str">
        <f>_xlfn.XLOOKUP(D180,[4]Cmg!$O$4:$O$101,[4]Cmg!$P$4:$P$101,"----",0,1)</f>
        <v>----</v>
      </c>
      <c r="AD180" s="24" t="str">
        <f>_xlfn.XLOOKUP(D180,[4]Cmg!$S$4:$S$101,[4]Cmg!$U$4:$U$101,"----",0,1)</f>
        <v>----</v>
      </c>
      <c r="AG180" s="25">
        <f>IFERROR(SUMIFS('[4]BD Unidades'!$AH:$AH,'[4]BD Unidades'!$A:$A,'BD Centrales 2024'!$A180),"-")</f>
        <v>0.15</v>
      </c>
      <c r="AH180" s="25">
        <f>SUMIFS('[4]BD Unidades'!$AJ$3:$AJ$1424,'[4]BD Unidades'!$A$3:$A$1424,$A180)</f>
        <v>8432.75</v>
      </c>
      <c r="AI180" s="25">
        <f>SUMIFS('[4]BD Unidades'!$AL$3:$AL$1424,'[4]BD Unidades'!$A$3:$A$1424,$A180)</f>
        <v>4.95</v>
      </c>
      <c r="AJ180" s="26">
        <f t="shared" si="9"/>
        <v>5.8665276082344711E-4</v>
      </c>
      <c r="AK180" s="27">
        <f>IFERROR(SUMIFS('[4]BD Unidades'!$AO$3:$AO$1424,'[4]BD Unidades'!$A$3:$A$1424,$A180),"-")</f>
        <v>0</v>
      </c>
      <c r="AL180" s="27">
        <f>IFERROR(SUMIFS('[4]BD Unidades'!$AQ$3:$AQ$1424,'[4]BD Unidades'!$A$3:$A$1424,$A180),"-")</f>
        <v>0</v>
      </c>
      <c r="AM180" s="27">
        <f>IFERROR(SUMIFS('[4]BD Unidades'!$AS$3:$AS$1424,'[4]BD Unidades'!$A$3:$A$1424,$A180),"-")</f>
        <v>0</v>
      </c>
      <c r="AN180" s="27">
        <f>IFERROR(SUMIFS('[4]BD Unidades'!$AU$3:$AU$1424,'[4]BD Unidades'!$A$3:$A$1424,$A180),"-")</f>
        <v>0</v>
      </c>
      <c r="AO180" s="27">
        <f>IFERROR(SUMIFS('[4]BD Unidades'!$AW$3:$AW$1424,'[4]BD Unidades'!$A$3:$A$1424,$A180),"-")</f>
        <v>0</v>
      </c>
      <c r="AP180" s="27">
        <f>IFERROR(SUMIFS('[4]BD Unidades'!$AY$3:$AY$1424,'[4]BD Unidades'!$A$3:$A$1424,$A180),"-")</f>
        <v>0</v>
      </c>
      <c r="AQ180" s="25">
        <f>IFERROR(SUMIFS('[4]BD Unidades'!$AZ$3:$AZ$1424,'[4]BD Unidades'!$A$3:$A$1424,$A180),"-")</f>
        <v>0.10985616438356162</v>
      </c>
      <c r="AR180" s="25">
        <f>IFERROR(SUMIFS('[4]BD Unidades'!$BA$3:$BA$1424,'[4]BD Unidades'!$A$3:$A$1424,$A180),"-")</f>
        <v>0.149982025117429</v>
      </c>
      <c r="AS180" s="28">
        <f>SUMIFS('[4]BD Unidades'!$BC$3:$BC$1424,'[4]BD Unidades'!$A$3:$A$1424,$A180)</f>
        <v>4.1225399819920301E-2</v>
      </c>
      <c r="AT180" s="28">
        <f>SUMIFS('[4]BD Unidades'!$BE$3:$BE$1424,'[4]BD Unidades'!$A$3:$A$1424,$A180)</f>
        <v>0.99939093806921697</v>
      </c>
      <c r="AU180" s="29">
        <f t="shared" si="10"/>
        <v>0.95819064707090829</v>
      </c>
      <c r="AV180" s="30">
        <f t="shared" si="11"/>
        <v>5.7199999999999994E-3</v>
      </c>
      <c r="AW180" s="25">
        <f>IFERROR(SUMIFS('[4]BD Unidades'!$BI$3:$BI$1424,'[4]BD Unidades'!$A$3:$A$1424,$A180),"-")</f>
        <v>0.10465964051312995</v>
      </c>
      <c r="AX180" s="25">
        <f>IFERROR(SUMIFS('[4]BD Unidades'!$BJ$3:$BJ$1424,'[4]BD Unidades'!$A$3:$A$1424,$A180),"-")</f>
        <v>6.3334644755613276E-2</v>
      </c>
    </row>
    <row r="181" spans="1:50" ht="14.4" x14ac:dyDescent="0.3">
      <c r="A181" s="7">
        <v>321</v>
      </c>
      <c r="B181" s="7" t="s">
        <v>4565</v>
      </c>
      <c r="D181" s="8" t="s">
        <v>4566</v>
      </c>
      <c r="E181" s="19" t="s">
        <v>4567</v>
      </c>
      <c r="F181" s="19" t="s">
        <v>4567</v>
      </c>
      <c r="G181" s="19" t="s">
        <v>4568</v>
      </c>
      <c r="H181" s="19">
        <v>2</v>
      </c>
      <c r="I181" s="19">
        <v>2024</v>
      </c>
      <c r="J181" s="19" t="s">
        <v>66</v>
      </c>
      <c r="K181" s="19" t="s">
        <v>177</v>
      </c>
      <c r="L181" s="19" t="s">
        <v>213</v>
      </c>
      <c r="M181" s="19" t="s">
        <v>331</v>
      </c>
      <c r="N181" s="19" t="s">
        <v>332</v>
      </c>
      <c r="O181" s="19" t="s">
        <v>333</v>
      </c>
      <c r="P181" s="19" t="s">
        <v>51</v>
      </c>
      <c r="Q181" s="9" t="s">
        <v>4569</v>
      </c>
      <c r="R181" s="20">
        <v>0.221</v>
      </c>
      <c r="S181" s="20">
        <v>0.57199999999999995</v>
      </c>
      <c r="T181" s="20">
        <v>0.21970000000000001</v>
      </c>
      <c r="U181" s="20" t="s">
        <v>397</v>
      </c>
      <c r="V181" s="21">
        <f>_xlfn.XLOOKUP(D181,'[4]Gen. Real'!$A$2:$A$1168,'[4]Gen. Real'!$C$2:$C$1168,"-",0)</f>
        <v>0</v>
      </c>
      <c r="W181" s="22"/>
      <c r="X181" s="22" t="str">
        <f>_xlfn.XLOOKUP(D181,[4]Vertimiento!$J$2:$J$119,[4]Vertimiento!$K$2:$K$119,"-",0)</f>
        <v>-</v>
      </c>
      <c r="Y181" s="23" t="str">
        <f t="shared" si="8"/>
        <v>-</v>
      </c>
      <c r="Z181" s="19" t="str">
        <f>_xlfn.XLOOKUP(D181,[4]Cmg!$I$4:$I$99,[4]Cmg!$M$4:$M$99,"----",0,1)</f>
        <v>----</v>
      </c>
      <c r="AA181" s="19" t="str">
        <f>_xlfn.XLOOKUP(D181,[4]Cmg!$A$4:$A$101,[4]Cmg!$B$4:$B$101,"----",0,1)</f>
        <v>----</v>
      </c>
      <c r="AB181" s="19" t="str">
        <f>_xlfn.XLOOKUP(D181,[4]Cmg!$E$4:$E$101,[4]Cmg!$F$4:$F$101,"----",0,1)</f>
        <v>----</v>
      </c>
      <c r="AC181" s="19" t="str">
        <f>_xlfn.XLOOKUP(D181,[4]Cmg!$O$4:$O$101,[4]Cmg!$P$4:$P$101,"----",0,1)</f>
        <v>----</v>
      </c>
      <c r="AD181" s="24" t="str">
        <f>_xlfn.XLOOKUP(D181,[4]Cmg!$S$4:$S$101,[4]Cmg!$U$4:$U$101,"----",0,1)</f>
        <v>----</v>
      </c>
      <c r="AG181" s="25">
        <f>IFERROR(SUMIFS('[4]BD Unidades'!$AH:$AH,'[4]BD Unidades'!$A:$A,'BD Centrales 2024'!$A181),"-")</f>
        <v>0.221</v>
      </c>
      <c r="AH181" s="25">
        <f>SUMIFS('[4]BD Unidades'!$AJ$3:$AJ$1424,'[4]BD Unidades'!$A$3:$A$1424,$A181)</f>
        <v>8784</v>
      </c>
      <c r="AI181" s="25">
        <f>SUMIFS('[4]BD Unidades'!$AL$3:$AL$1424,'[4]BD Unidades'!$A$3:$A$1424,$A181)</f>
        <v>0</v>
      </c>
      <c r="AJ181" s="26">
        <f t="shared" si="9"/>
        <v>0</v>
      </c>
      <c r="AK181" s="27">
        <f>IFERROR(SUMIFS('[4]BD Unidades'!$AO$3:$AO$1424,'[4]BD Unidades'!$A$3:$A$1424,$A181),"-")</f>
        <v>0</v>
      </c>
      <c r="AL181" s="27">
        <f>IFERROR(SUMIFS('[4]BD Unidades'!$AQ$3:$AQ$1424,'[4]BD Unidades'!$A$3:$A$1424,$A181),"-")</f>
        <v>0</v>
      </c>
      <c r="AM181" s="27">
        <f>IFERROR(SUMIFS('[4]BD Unidades'!$AS$3:$AS$1424,'[4]BD Unidades'!$A$3:$A$1424,$A181),"-")</f>
        <v>0</v>
      </c>
      <c r="AN181" s="27">
        <f>IFERROR(SUMIFS('[4]BD Unidades'!$AU$3:$AU$1424,'[4]BD Unidades'!$A$3:$A$1424,$A181),"-")</f>
        <v>0</v>
      </c>
      <c r="AO181" s="27">
        <f>IFERROR(SUMIFS('[4]BD Unidades'!$AW$3:$AW$1424,'[4]BD Unidades'!$A$3:$A$1424,$A181),"-")</f>
        <v>0</v>
      </c>
      <c r="AP181" s="27">
        <f>IFERROR(SUMIFS('[4]BD Unidades'!$AY$3:$AY$1424,'[4]BD Unidades'!$A$3:$A$1424,$A181),"-")</f>
        <v>0</v>
      </c>
      <c r="AQ181" s="25">
        <f>IFERROR(SUMIFS('[4]BD Unidades'!$AZ$3:$AZ$1424,'[4]BD Unidades'!$A$3:$A$1424,$A181),"-")</f>
        <v>0.20209295102739736</v>
      </c>
      <c r="AR181" s="25">
        <f>IFERROR(SUMIFS('[4]BD Unidades'!$BA$3:$BA$1424,'[4]BD Unidades'!$A$3:$A$1424,$A181),"-")</f>
        <v>0.221</v>
      </c>
      <c r="AS181" s="28">
        <f>SUMIFS('[4]BD Unidades'!$BC$3:$BC$1424,'[4]BD Unidades'!$A$3:$A$1424,$A181)</f>
        <v>1.7227543513957298E-2</v>
      </c>
      <c r="AT181" s="28">
        <f>SUMIFS('[4]BD Unidades'!$BE$3:$BE$1424,'[4]BD Unidades'!$A$3:$A$1424,$A181)</f>
        <v>1</v>
      </c>
      <c r="AU181" s="29">
        <f t="shared" si="10"/>
        <v>0.98277245648604272</v>
      </c>
      <c r="AV181" s="30">
        <f t="shared" si="11"/>
        <v>5.7199999999999994E-3</v>
      </c>
      <c r="AW181" s="25">
        <f>IFERROR(SUMIFS('[4]BD Unidades'!$BI$3:$BI$1424,'[4]BD Unidades'!$A$3:$A$1424,$A181),"-")</f>
        <v>0.19747532879224813</v>
      </c>
      <c r="AX181" s="25">
        <f>IFERROR(SUMIFS('[4]BD Unidades'!$BJ$3:$BJ$1424,'[4]BD Unidades'!$A$3:$A$1424,$A181),"-")</f>
        <v>0.11950193728676059</v>
      </c>
    </row>
    <row r="182" spans="1:50" ht="14.4" x14ac:dyDescent="0.3">
      <c r="A182" s="7">
        <v>323</v>
      </c>
      <c r="B182" s="7" t="s">
        <v>224</v>
      </c>
      <c r="D182" s="8" t="s">
        <v>225</v>
      </c>
      <c r="E182" s="19" t="s">
        <v>226</v>
      </c>
      <c r="F182" s="19" t="s">
        <v>226</v>
      </c>
      <c r="G182" s="19" t="s">
        <v>227</v>
      </c>
      <c r="H182" s="19">
        <v>2</v>
      </c>
      <c r="I182" s="19">
        <v>2024</v>
      </c>
      <c r="J182" s="19" t="s">
        <v>66</v>
      </c>
      <c r="K182" s="19" t="s">
        <v>177</v>
      </c>
      <c r="L182" s="19" t="s">
        <v>47</v>
      </c>
      <c r="M182" s="19" t="s">
        <v>229</v>
      </c>
      <c r="N182" s="19" t="s">
        <v>230</v>
      </c>
      <c r="O182" s="19" t="s">
        <v>231</v>
      </c>
      <c r="P182" s="19" t="s">
        <v>51</v>
      </c>
      <c r="Q182" s="9" t="s">
        <v>232</v>
      </c>
      <c r="R182" s="20">
        <v>19.8</v>
      </c>
      <c r="S182" s="20">
        <v>2.85</v>
      </c>
      <c r="T182" s="20">
        <v>19.235700000000001</v>
      </c>
      <c r="U182" s="20">
        <v>0.8</v>
      </c>
      <c r="V182" s="21">
        <f>_xlfn.XLOOKUP(D182,'[4]Gen. Real'!$A$2:$A$1168,'[4]Gen. Real'!$C$2:$C$1168,"-",0)</f>
        <v>70.180019999999985</v>
      </c>
      <c r="W182" s="22"/>
      <c r="X182" s="22" t="str">
        <f>_xlfn.XLOOKUP(D182,[4]Vertimiento!$J$2:$J$119,[4]Vertimiento!$K$2:$K$119,"-",0)</f>
        <v>-</v>
      </c>
      <c r="Y182" s="23" t="str">
        <f t="shared" si="8"/>
        <v>-</v>
      </c>
      <c r="Z182" s="19" t="str">
        <f>_xlfn.XLOOKUP(D182,[4]Cmg!$I$4:$I$99,[4]Cmg!$M$4:$M$99,"----",0,1)</f>
        <v>----</v>
      </c>
      <c r="AA182" s="19" t="str">
        <f>_xlfn.XLOOKUP(D182,[4]Cmg!$A$4:$A$101,[4]Cmg!$B$4:$B$101,"----",0,1)</f>
        <v>----</v>
      </c>
      <c r="AB182" s="19" t="str">
        <f>_xlfn.XLOOKUP(D182,[4]Cmg!$E$4:$E$101,[4]Cmg!$F$4:$F$101,"----",0,1)</f>
        <v>----</v>
      </c>
      <c r="AC182" s="19" t="str">
        <f>_xlfn.XLOOKUP(D182,[4]Cmg!$O$4:$O$101,[4]Cmg!$P$4:$P$101,"----",0,1)</f>
        <v>----</v>
      </c>
      <c r="AD182" s="24" t="str">
        <f>_xlfn.XLOOKUP(D182,[4]Cmg!$S$4:$S$101,[4]Cmg!$U$4:$U$101,"----",0,1)</f>
        <v>----</v>
      </c>
      <c r="AG182" s="25">
        <f>IFERROR(SUMIFS('[4]BD Unidades'!$AH:$AH,'[4]BD Unidades'!$A:$A,'BD Centrales 2024'!$A182),"-")</f>
        <v>0</v>
      </c>
      <c r="AH182" s="25">
        <f>SUMIFS('[4]BD Unidades'!$AJ$3:$AJ$1424,'[4]BD Unidades'!$A$3:$A$1424,$A182)</f>
        <v>9223.3788030303058</v>
      </c>
      <c r="AI182" s="25">
        <f>SUMIFS('[4]BD Unidades'!$AL$3:$AL$1424,'[4]BD Unidades'!$A$3:$A$1424,$A182)</f>
        <v>65.438136363636374</v>
      </c>
      <c r="AJ182" s="26">
        <f t="shared" si="9"/>
        <v>7.0448300134016793E-3</v>
      </c>
      <c r="AK182" s="27">
        <f>IFERROR(SUMIFS('[4]BD Unidades'!$AO$3:$AO$1424,'[4]BD Unidades'!$A$3:$A$1424,$A182),"-")</f>
        <v>0</v>
      </c>
      <c r="AL182" s="27">
        <f>IFERROR(SUMIFS('[4]BD Unidades'!$AQ$3:$AQ$1424,'[4]BD Unidades'!$A$3:$A$1424,$A182),"-")</f>
        <v>0</v>
      </c>
      <c r="AM182" s="27">
        <f>IFERROR(SUMIFS('[4]BD Unidades'!$AS$3:$AS$1424,'[4]BD Unidades'!$A$3:$A$1424,$A182),"-")</f>
        <v>0</v>
      </c>
      <c r="AN182" s="27">
        <f>IFERROR(SUMIFS('[4]BD Unidades'!$AU$3:$AU$1424,'[4]BD Unidades'!$A$3:$A$1424,$A182),"-")</f>
        <v>0</v>
      </c>
      <c r="AO182" s="27">
        <f>IFERROR(SUMIFS('[4]BD Unidades'!$AW$3:$AW$1424,'[4]BD Unidades'!$A$3:$A$1424,$A182),"-")</f>
        <v>0</v>
      </c>
      <c r="AP182" s="27">
        <f>IFERROR(SUMIFS('[4]BD Unidades'!$AY$3:$AY$1424,'[4]BD Unidades'!$A$3:$A$1424,$A182),"-")</f>
        <v>0</v>
      </c>
      <c r="AQ182" s="25">
        <f>IFERROR(SUMIFS('[4]BD Unidades'!$AZ$3:$AZ$1424,'[4]BD Unidades'!$A$3:$A$1424,$A182),"-")</f>
        <v>0</v>
      </c>
      <c r="AR182" s="25">
        <f>IFERROR(SUMIFS('[4]BD Unidades'!$BA$3:$BA$1424,'[4]BD Unidades'!$A$3:$A$1424,$A182),"-")</f>
        <v>21.9312786768851</v>
      </c>
      <c r="AS182" s="28">
        <f>SUMIFS('[4]BD Unidades'!$BC$3:$BC$1424,'[4]BD Unidades'!$A$3:$A$1424,$A182)</f>
        <v>0</v>
      </c>
      <c r="AT182" s="28">
        <f>SUMIFS('[4]BD Unidades'!$BE$3:$BE$1424,'[4]BD Unidades'!$A$3:$A$1424,$A182)</f>
        <v>0</v>
      </c>
      <c r="AU182" s="29">
        <f t="shared" si="10"/>
        <v>0</v>
      </c>
      <c r="AV182" s="30">
        <f t="shared" si="11"/>
        <v>2.8500000000000001E-2</v>
      </c>
      <c r="AW182" s="25">
        <f>IFERROR(SUMIFS('[4]BD Unidades'!$BI$3:$BI$1424,'[4]BD Unidades'!$A$3:$A$1424,$A182),"-")</f>
        <v>0</v>
      </c>
      <c r="AX182" s="25">
        <f>IFERROR(SUMIFS('[4]BD Unidades'!$BJ$3:$BJ$1424,'[4]BD Unidades'!$A$3:$A$1424,$A182),"-")</f>
        <v>0</v>
      </c>
    </row>
    <row r="183" spans="1:50" ht="14.4" x14ac:dyDescent="0.3">
      <c r="A183" s="7">
        <v>324</v>
      </c>
      <c r="B183" s="7" t="s">
        <v>488</v>
      </c>
      <c r="D183" s="8" t="s">
        <v>489</v>
      </c>
      <c r="E183" s="19" t="s">
        <v>226</v>
      </c>
      <c r="F183" s="19" t="s">
        <v>226</v>
      </c>
      <c r="G183" s="19" t="s">
        <v>227</v>
      </c>
      <c r="H183" s="19">
        <v>2</v>
      </c>
      <c r="I183" s="19">
        <v>2024</v>
      </c>
      <c r="J183" s="19" t="s">
        <v>66</v>
      </c>
      <c r="K183" s="19" t="s">
        <v>177</v>
      </c>
      <c r="L183" s="19" t="s">
        <v>47</v>
      </c>
      <c r="M183" s="19" t="s">
        <v>229</v>
      </c>
      <c r="N183" s="19" t="s">
        <v>230</v>
      </c>
      <c r="O183" s="19" t="s">
        <v>231</v>
      </c>
      <c r="P183" s="19" t="s">
        <v>51</v>
      </c>
      <c r="Q183" s="9" t="s">
        <v>232</v>
      </c>
      <c r="R183" s="20">
        <v>9.1999999999999993</v>
      </c>
      <c r="S183" s="20">
        <v>0.5</v>
      </c>
      <c r="T183" s="20">
        <v>9.1539999999999999</v>
      </c>
      <c r="U183" s="20">
        <v>0.5</v>
      </c>
      <c r="V183" s="21">
        <f>_xlfn.XLOOKUP(D183,'[4]Gen. Real'!$A$2:$A$1168,'[4]Gen. Real'!$C$2:$C$1168,"-",0)</f>
        <v>25.394909999999989</v>
      </c>
      <c r="W183" s="22"/>
      <c r="X183" s="22" t="str">
        <f>_xlfn.XLOOKUP(D183,[4]Vertimiento!$J$2:$J$119,[4]Vertimiento!$K$2:$K$119,"-",0)</f>
        <v>-</v>
      </c>
      <c r="Y183" s="23" t="str">
        <f t="shared" si="8"/>
        <v>-</v>
      </c>
      <c r="Z183" s="19" t="str">
        <f>_xlfn.XLOOKUP(D183,[4]Cmg!$I$4:$I$99,[4]Cmg!$M$4:$M$99,"----",0,1)</f>
        <v>----</v>
      </c>
      <c r="AA183" s="19" t="str">
        <f>_xlfn.XLOOKUP(D183,[4]Cmg!$A$4:$A$101,[4]Cmg!$B$4:$B$101,"----",0,1)</f>
        <v>----</v>
      </c>
      <c r="AB183" s="19" t="str">
        <f>_xlfn.XLOOKUP(D183,[4]Cmg!$E$4:$E$101,[4]Cmg!$F$4:$F$101,"----",0,1)</f>
        <v>----</v>
      </c>
      <c r="AC183" s="19" t="str">
        <f>_xlfn.XLOOKUP(D183,[4]Cmg!$O$4:$O$101,[4]Cmg!$P$4:$P$101,"----",0,1)</f>
        <v>----</v>
      </c>
      <c r="AD183" s="24" t="str">
        <f>_xlfn.XLOOKUP(D183,[4]Cmg!$S$4:$S$101,[4]Cmg!$U$4:$U$101,"----",0,1)</f>
        <v>----</v>
      </c>
      <c r="AG183" s="25">
        <f>IFERROR(SUMIFS('[4]BD Unidades'!$AH:$AH,'[4]BD Unidades'!$A:$A,'BD Centrales 2024'!$A183),"-")</f>
        <v>0</v>
      </c>
      <c r="AH183" s="25">
        <f>SUMIFS('[4]BD Unidades'!$AJ$3:$AJ$1424,'[4]BD Unidades'!$A$3:$A$1424,$A183)</f>
        <v>9144.1266648550773</v>
      </c>
      <c r="AI183" s="25">
        <f>SUMIFS('[4]BD Unidades'!$AL$3:$AL$1424,'[4]BD Unidades'!$A$3:$A$1424,$A183)</f>
        <v>73.277653985507271</v>
      </c>
      <c r="AJ183" s="26">
        <f t="shared" si="9"/>
        <v>7.9499229339138437E-3</v>
      </c>
      <c r="AK183" s="27">
        <f>IFERROR(SUMIFS('[4]BD Unidades'!$AO$3:$AO$1424,'[4]BD Unidades'!$A$3:$A$1424,$A183),"-")</f>
        <v>0</v>
      </c>
      <c r="AL183" s="27">
        <f>IFERROR(SUMIFS('[4]BD Unidades'!$AQ$3:$AQ$1424,'[4]BD Unidades'!$A$3:$A$1424,$A183),"-")</f>
        <v>0</v>
      </c>
      <c r="AM183" s="27">
        <f>IFERROR(SUMIFS('[4]BD Unidades'!$AS$3:$AS$1424,'[4]BD Unidades'!$A$3:$A$1424,$A183),"-")</f>
        <v>0</v>
      </c>
      <c r="AN183" s="27">
        <f>IFERROR(SUMIFS('[4]BD Unidades'!$AU$3:$AU$1424,'[4]BD Unidades'!$A$3:$A$1424,$A183),"-")</f>
        <v>0</v>
      </c>
      <c r="AO183" s="27">
        <f>IFERROR(SUMIFS('[4]BD Unidades'!$AW$3:$AW$1424,'[4]BD Unidades'!$A$3:$A$1424,$A183),"-")</f>
        <v>0</v>
      </c>
      <c r="AP183" s="27">
        <f>IFERROR(SUMIFS('[4]BD Unidades'!$AY$3:$AY$1424,'[4]BD Unidades'!$A$3:$A$1424,$A183),"-")</f>
        <v>0</v>
      </c>
      <c r="AQ183" s="25">
        <f>IFERROR(SUMIFS('[4]BD Unidades'!$AZ$3:$AZ$1424,'[4]BD Unidades'!$A$3:$A$1424,$A183),"-")</f>
        <v>0</v>
      </c>
      <c r="AR183" s="25">
        <f>IFERROR(SUMIFS('[4]BD Unidades'!$BA$3:$BA$1424,'[4]BD Unidades'!$A$3:$A$1424,$A183),"-")</f>
        <v>10.10195447412525</v>
      </c>
      <c r="AS183" s="28">
        <f>SUMIFS('[4]BD Unidades'!$BC$3:$BC$1424,'[4]BD Unidades'!$A$3:$A$1424,$A183)</f>
        <v>0</v>
      </c>
      <c r="AT183" s="28">
        <f>SUMIFS('[4]BD Unidades'!$BE$3:$BE$1424,'[4]BD Unidades'!$A$3:$A$1424,$A183)</f>
        <v>0</v>
      </c>
      <c r="AU183" s="29">
        <f t="shared" si="10"/>
        <v>0</v>
      </c>
      <c r="AV183" s="30">
        <f t="shared" si="11"/>
        <v>5.0000000000000001E-3</v>
      </c>
      <c r="AW183" s="25">
        <f>IFERROR(SUMIFS('[4]BD Unidades'!$BI$3:$BI$1424,'[4]BD Unidades'!$A$3:$A$1424,$A183),"-")</f>
        <v>0</v>
      </c>
      <c r="AX183" s="25">
        <f>IFERROR(SUMIFS('[4]BD Unidades'!$BJ$3:$BJ$1424,'[4]BD Unidades'!$A$3:$A$1424,$A183),"-")</f>
        <v>0</v>
      </c>
    </row>
    <row r="184" spans="1:50" ht="14.4" x14ac:dyDescent="0.3">
      <c r="A184" s="7">
        <v>325</v>
      </c>
      <c r="B184" s="7" t="s">
        <v>4542</v>
      </c>
      <c r="D184" s="8" t="s">
        <v>4543</v>
      </c>
      <c r="E184" s="19" t="s">
        <v>4544</v>
      </c>
      <c r="F184" s="19" t="s">
        <v>4544</v>
      </c>
      <c r="G184" s="19" t="s">
        <v>4545</v>
      </c>
      <c r="H184" s="19">
        <v>1</v>
      </c>
      <c r="I184" s="19">
        <v>2024</v>
      </c>
      <c r="J184" s="19" t="s">
        <v>66</v>
      </c>
      <c r="K184" s="19" t="s">
        <v>177</v>
      </c>
      <c r="L184" s="19" t="s">
        <v>213</v>
      </c>
      <c r="M184" s="19" t="s">
        <v>90</v>
      </c>
      <c r="N184" s="19" t="s">
        <v>91</v>
      </c>
      <c r="O184" s="19" t="s">
        <v>92</v>
      </c>
      <c r="P184" s="19" t="s">
        <v>51</v>
      </c>
      <c r="Q184" s="9" t="s">
        <v>4547</v>
      </c>
      <c r="R184" s="20">
        <v>0.27</v>
      </c>
      <c r="S184" s="20">
        <v>0.14810000000000001</v>
      </c>
      <c r="T184" s="20">
        <v>0.26960000000000001</v>
      </c>
      <c r="U184" s="20" t="s">
        <v>397</v>
      </c>
      <c r="V184" s="21">
        <f>_xlfn.XLOOKUP(D184,'[4]Gen. Real'!$A$2:$A$1168,'[4]Gen. Real'!$C$2:$C$1168,"-",0)</f>
        <v>0</v>
      </c>
      <c r="W184" s="22"/>
      <c r="X184" s="22" t="str">
        <f>_xlfn.XLOOKUP(D184,[4]Vertimiento!$J$2:$J$119,[4]Vertimiento!$K$2:$K$119,"-",0)</f>
        <v>-</v>
      </c>
      <c r="Y184" s="23" t="str">
        <f t="shared" si="8"/>
        <v>-</v>
      </c>
      <c r="Z184" s="19" t="str">
        <f>_xlfn.XLOOKUP(D184,[4]Cmg!$I$4:$I$99,[4]Cmg!$M$4:$M$99,"----",0,1)</f>
        <v>----</v>
      </c>
      <c r="AA184" s="19" t="str">
        <f>_xlfn.XLOOKUP(D184,[4]Cmg!$A$4:$A$101,[4]Cmg!$B$4:$B$101,"----",0,1)</f>
        <v>----</v>
      </c>
      <c r="AB184" s="19" t="str">
        <f>_xlfn.XLOOKUP(D184,[4]Cmg!$E$4:$E$101,[4]Cmg!$F$4:$F$101,"----",0,1)</f>
        <v>----</v>
      </c>
      <c r="AC184" s="19" t="str">
        <f>_xlfn.XLOOKUP(D184,[4]Cmg!$O$4:$O$101,[4]Cmg!$P$4:$P$101,"----",0,1)</f>
        <v>----</v>
      </c>
      <c r="AD184" s="24" t="str">
        <f>_xlfn.XLOOKUP(D184,[4]Cmg!$S$4:$S$101,[4]Cmg!$U$4:$U$101,"----",0,1)</f>
        <v>----</v>
      </c>
      <c r="AG184" s="25">
        <f>IFERROR(SUMIFS('[4]BD Unidades'!$AH:$AH,'[4]BD Unidades'!$A:$A,'BD Centrales 2024'!$A184),"-")</f>
        <v>0.27</v>
      </c>
      <c r="AH184" s="25">
        <f>SUMIFS('[4]BD Unidades'!$AJ$3:$AJ$1424,'[4]BD Unidades'!$A$3:$A$1424,$A184)</f>
        <v>8784</v>
      </c>
      <c r="AI184" s="25">
        <f>SUMIFS('[4]BD Unidades'!$AL$3:$AL$1424,'[4]BD Unidades'!$A$3:$A$1424,$A184)</f>
        <v>0</v>
      </c>
      <c r="AJ184" s="26">
        <f t="shared" si="9"/>
        <v>0</v>
      </c>
      <c r="AK184" s="27">
        <f>IFERROR(SUMIFS('[4]BD Unidades'!$AO$3:$AO$1424,'[4]BD Unidades'!$A$3:$A$1424,$A184),"-")</f>
        <v>0</v>
      </c>
      <c r="AL184" s="27">
        <f>IFERROR(SUMIFS('[4]BD Unidades'!$AQ$3:$AQ$1424,'[4]BD Unidades'!$A$3:$A$1424,$A184),"-")</f>
        <v>0</v>
      </c>
      <c r="AM184" s="27">
        <f>IFERROR(SUMIFS('[4]BD Unidades'!$AS$3:$AS$1424,'[4]BD Unidades'!$A$3:$A$1424,$A184),"-")</f>
        <v>0</v>
      </c>
      <c r="AN184" s="27">
        <f>IFERROR(SUMIFS('[4]BD Unidades'!$AU$3:$AU$1424,'[4]BD Unidades'!$A$3:$A$1424,$A184),"-")</f>
        <v>0</v>
      </c>
      <c r="AO184" s="27">
        <f>IFERROR(SUMIFS('[4]BD Unidades'!$AW$3:$AW$1424,'[4]BD Unidades'!$A$3:$A$1424,$A184),"-")</f>
        <v>0</v>
      </c>
      <c r="AP184" s="27">
        <f>IFERROR(SUMIFS('[4]BD Unidades'!$AY$3:$AY$1424,'[4]BD Unidades'!$A$3:$A$1424,$A184),"-")</f>
        <v>0</v>
      </c>
      <c r="AQ184" s="25">
        <f>IFERROR(SUMIFS('[4]BD Unidades'!$AZ$3:$AZ$1424,'[4]BD Unidades'!$A$3:$A$1424,$A184),"-")</f>
        <v>8.867780017123289E-2</v>
      </c>
      <c r="AR184" s="25">
        <f>IFERROR(SUMIFS('[4]BD Unidades'!$BA$3:$BA$1424,'[4]BD Unidades'!$A$3:$A$1424,$A184),"-")</f>
        <v>0.27</v>
      </c>
      <c r="AS184" s="28">
        <f>SUMIFS('[4]BD Unidades'!$BC$3:$BC$1424,'[4]BD Unidades'!$A$3:$A$1424,$A184)</f>
        <v>2.86676199370553E-2</v>
      </c>
      <c r="AT184" s="28">
        <f>SUMIFS('[4]BD Unidades'!$BE$3:$BE$1424,'[4]BD Unidades'!$A$3:$A$1424,$A184)</f>
        <v>1</v>
      </c>
      <c r="AU184" s="29">
        <f t="shared" si="10"/>
        <v>0.97133238006294476</v>
      </c>
      <c r="AV184" s="30">
        <f t="shared" si="11"/>
        <v>1.4810000000000001E-3</v>
      </c>
      <c r="AW184" s="25">
        <f>IFERROR(SUMIFS('[4]BD Unidades'!$BI$3:$BI$1424,'[4]BD Unidades'!$A$3:$A$1424,$A184),"-")</f>
        <v>8.6008010375071359E-2</v>
      </c>
      <c r="AX184" s="25">
        <f>IFERROR(SUMIFS('[4]BD Unidades'!$BJ$3:$BJ$1424,'[4]BD Unidades'!$A$3:$A$1424,$A184),"-")</f>
        <v>5.5272441793377133E-2</v>
      </c>
    </row>
    <row r="185" spans="1:50" ht="14.4" x14ac:dyDescent="0.3">
      <c r="A185" s="7">
        <v>327</v>
      </c>
      <c r="B185" s="7" t="s">
        <v>351</v>
      </c>
      <c r="D185" s="8" t="s">
        <v>352</v>
      </c>
      <c r="E185" s="19" t="s">
        <v>353</v>
      </c>
      <c r="F185" s="19" t="s">
        <v>353</v>
      </c>
      <c r="G185" s="19" t="s">
        <v>354</v>
      </c>
      <c r="H185" s="19">
        <v>3</v>
      </c>
      <c r="I185" s="19">
        <v>2024</v>
      </c>
      <c r="J185" s="19" t="s">
        <v>66</v>
      </c>
      <c r="K185" s="19" t="s">
        <v>105</v>
      </c>
      <c r="L185" s="19" t="s">
        <v>47</v>
      </c>
      <c r="M185" s="19" t="s">
        <v>106</v>
      </c>
      <c r="N185" s="19" t="s">
        <v>107</v>
      </c>
      <c r="O185" s="19" t="s">
        <v>304</v>
      </c>
      <c r="P185" s="19" t="s">
        <v>51</v>
      </c>
      <c r="Q185" s="9" t="s">
        <v>356</v>
      </c>
      <c r="R185" s="20">
        <v>60</v>
      </c>
      <c r="S185" s="20">
        <v>0.6</v>
      </c>
      <c r="T185" s="20">
        <v>59.64</v>
      </c>
      <c r="U185" s="20">
        <v>5</v>
      </c>
      <c r="V185" s="21">
        <f>_xlfn.XLOOKUP(D185,'[4]Gen. Real'!$A$2:$A$1168,'[4]Gen. Real'!$C$2:$C$1168,"-",0)</f>
        <v>189.76879999999991</v>
      </c>
      <c r="W185" s="22"/>
      <c r="X185" s="22" t="str">
        <f>_xlfn.XLOOKUP(D185,[4]Vertimiento!$J$2:$J$119,[4]Vertimiento!$K$2:$K$119,"-",0)</f>
        <v>-</v>
      </c>
      <c r="Y185" s="23" t="str">
        <f t="shared" si="8"/>
        <v>-</v>
      </c>
      <c r="Z185" s="19" t="str">
        <f>_xlfn.XLOOKUP(D185,[4]Cmg!$I$4:$I$99,[4]Cmg!$M$4:$M$99,"----",0,1)</f>
        <v>----</v>
      </c>
      <c r="AA185" s="19" t="str">
        <f>_xlfn.XLOOKUP(D185,[4]Cmg!$A$4:$A$101,[4]Cmg!$B$4:$B$101,"----",0,1)</f>
        <v>----</v>
      </c>
      <c r="AB185" s="19" t="str">
        <f>_xlfn.XLOOKUP(D185,[4]Cmg!$E$4:$E$101,[4]Cmg!$F$4:$F$101,"----",0,1)</f>
        <v>----</v>
      </c>
      <c r="AC185" s="19" t="str">
        <f>_xlfn.XLOOKUP(D185,[4]Cmg!$O$4:$O$101,[4]Cmg!$P$4:$P$101,"----",0,1)</f>
        <v>----</v>
      </c>
      <c r="AD185" s="24" t="str">
        <f>_xlfn.XLOOKUP(D185,[4]Cmg!$S$4:$S$101,[4]Cmg!$U$4:$U$101,"----",0,1)</f>
        <v>----</v>
      </c>
      <c r="AG185" s="25">
        <f>IFERROR(SUMIFS('[4]BD Unidades'!$AH:$AH,'[4]BD Unidades'!$A:$A,'BD Centrales 2024'!$A185),"-")</f>
        <v>0</v>
      </c>
      <c r="AH185" s="25">
        <f>SUMIFS('[4]BD Unidades'!$AJ$3:$AJ$1424,'[4]BD Unidades'!$A$3:$A$1424,$A185)</f>
        <v>0</v>
      </c>
      <c r="AI185" s="25">
        <f>SUMIFS('[4]BD Unidades'!$AL$3:$AL$1424,'[4]BD Unidades'!$A$3:$A$1424,$A185)</f>
        <v>8968.6936666666679</v>
      </c>
      <c r="AJ185" s="26">
        <f t="shared" si="9"/>
        <v>1</v>
      </c>
      <c r="AK185" s="27">
        <f>IFERROR(SUMIFS('[4]BD Unidades'!$AO$3:$AO$1424,'[4]BD Unidades'!$A$3:$A$1424,$A185),"-")</f>
        <v>0</v>
      </c>
      <c r="AL185" s="27">
        <f>IFERROR(SUMIFS('[4]BD Unidades'!$AQ$3:$AQ$1424,'[4]BD Unidades'!$A$3:$A$1424,$A185),"-")</f>
        <v>0</v>
      </c>
      <c r="AM185" s="27">
        <f>IFERROR(SUMIFS('[4]BD Unidades'!$AS$3:$AS$1424,'[4]BD Unidades'!$A$3:$A$1424,$A185),"-")</f>
        <v>0</v>
      </c>
      <c r="AN185" s="27">
        <f>IFERROR(SUMIFS('[4]BD Unidades'!$AU$3:$AU$1424,'[4]BD Unidades'!$A$3:$A$1424,$A185),"-")</f>
        <v>0</v>
      </c>
      <c r="AO185" s="27">
        <f>IFERROR(SUMIFS('[4]BD Unidades'!$AW$3:$AW$1424,'[4]BD Unidades'!$A$3:$A$1424,$A185),"-")</f>
        <v>0</v>
      </c>
      <c r="AP185" s="27">
        <f>IFERROR(SUMIFS('[4]BD Unidades'!$AY$3:$AY$1424,'[4]BD Unidades'!$A$3:$A$1424,$A185),"-")</f>
        <v>0</v>
      </c>
      <c r="AQ185" s="25">
        <f>IFERROR(SUMIFS('[4]BD Unidades'!$AZ$3:$AZ$1424,'[4]BD Unidades'!$A$3:$A$1424,$A185),"-")</f>
        <v>0</v>
      </c>
      <c r="AR185" s="25">
        <f>IFERROR(SUMIFS('[4]BD Unidades'!$BA$3:$BA$1424,'[4]BD Unidades'!$A$3:$A$1424,$A185),"-")</f>
        <v>61.778706608118398</v>
      </c>
      <c r="AS185" s="28">
        <f>SUMIFS('[4]BD Unidades'!$BC$3:$BC$1424,'[4]BD Unidades'!$A$3:$A$1424,$A185)</f>
        <v>0</v>
      </c>
      <c r="AT185" s="28">
        <f>SUMIFS('[4]BD Unidades'!$BE$3:$BE$1424,'[4]BD Unidades'!$A$3:$A$1424,$A185)</f>
        <v>0</v>
      </c>
      <c r="AU185" s="29">
        <f t="shared" si="10"/>
        <v>0</v>
      </c>
      <c r="AV185" s="30">
        <f t="shared" si="11"/>
        <v>6.0000000000000001E-3</v>
      </c>
      <c r="AW185" s="25">
        <f>IFERROR(SUMIFS('[4]BD Unidades'!$BI$3:$BI$1424,'[4]BD Unidades'!$A$3:$A$1424,$A185),"-")</f>
        <v>0</v>
      </c>
      <c r="AX185" s="25">
        <f>IFERROR(SUMIFS('[4]BD Unidades'!$BJ$3:$BJ$1424,'[4]BD Unidades'!$A$3:$A$1424,$A185),"-")</f>
        <v>0</v>
      </c>
    </row>
    <row r="186" spans="1:50" ht="14.4" x14ac:dyDescent="0.3">
      <c r="A186" s="7">
        <v>328</v>
      </c>
      <c r="B186" s="7" t="s">
        <v>404</v>
      </c>
      <c r="D186" s="8" t="s">
        <v>405</v>
      </c>
      <c r="E186" s="19" t="s">
        <v>406</v>
      </c>
      <c r="F186" s="19" t="s">
        <v>406</v>
      </c>
      <c r="G186" s="19" t="s">
        <v>407</v>
      </c>
      <c r="H186" s="19">
        <v>2</v>
      </c>
      <c r="I186" s="19">
        <v>2024</v>
      </c>
      <c r="J186" s="19" t="s">
        <v>66</v>
      </c>
      <c r="K186" s="19" t="s">
        <v>105</v>
      </c>
      <c r="L186" s="19" t="s">
        <v>47</v>
      </c>
      <c r="M186" s="19" t="s">
        <v>362</v>
      </c>
      <c r="N186" s="19" t="s">
        <v>363</v>
      </c>
      <c r="O186" s="19" t="s">
        <v>364</v>
      </c>
      <c r="P186" s="19" t="s">
        <v>51</v>
      </c>
      <c r="Q186" s="9" t="s">
        <v>408</v>
      </c>
      <c r="R186" s="20">
        <v>20</v>
      </c>
      <c r="S186" s="20">
        <v>2.85</v>
      </c>
      <c r="T186" s="20">
        <v>19.43</v>
      </c>
      <c r="U186" s="20">
        <v>3.74</v>
      </c>
      <c r="V186" s="21">
        <f>_xlfn.XLOOKUP(D186,'[4]Gen. Real'!$A$2:$A$1168,'[4]Gen. Real'!$C$2:$C$1168,"-",0)</f>
        <v>64.959590000000034</v>
      </c>
      <c r="W186" s="22"/>
      <c r="X186" s="22" t="str">
        <f>_xlfn.XLOOKUP(D186,[4]Vertimiento!$J$2:$J$119,[4]Vertimiento!$K$2:$K$119,"-",0)</f>
        <v>-</v>
      </c>
      <c r="Y186" s="23" t="str">
        <f t="shared" si="8"/>
        <v>-</v>
      </c>
      <c r="Z186" s="19" t="str">
        <f>_xlfn.XLOOKUP(D186,[4]Cmg!$I$4:$I$99,[4]Cmg!$M$4:$M$99,"----",0,1)</f>
        <v>----</v>
      </c>
      <c r="AA186" s="19" t="str">
        <f>_xlfn.XLOOKUP(D186,[4]Cmg!$A$4:$A$101,[4]Cmg!$B$4:$B$101,"----",0,1)</f>
        <v>----</v>
      </c>
      <c r="AB186" s="19" t="str">
        <f>_xlfn.XLOOKUP(D186,[4]Cmg!$E$4:$E$101,[4]Cmg!$F$4:$F$101,"----",0,1)</f>
        <v>----</v>
      </c>
      <c r="AC186" s="19" t="str">
        <f>_xlfn.XLOOKUP(D186,[4]Cmg!$O$4:$O$101,[4]Cmg!$P$4:$P$101,"----",0,1)</f>
        <v>----</v>
      </c>
      <c r="AD186" s="24" t="str">
        <f>_xlfn.XLOOKUP(D186,[4]Cmg!$S$4:$S$101,[4]Cmg!$U$4:$U$101,"----",0,1)</f>
        <v>----</v>
      </c>
      <c r="AG186" s="25">
        <f>IFERROR(SUMIFS('[4]BD Unidades'!$AH:$AH,'[4]BD Unidades'!$A:$A,'BD Centrales 2024'!$A186),"-")</f>
        <v>0</v>
      </c>
      <c r="AH186" s="25">
        <f>SUMIFS('[4]BD Unidades'!$AJ$3:$AJ$1424,'[4]BD Unidades'!$A$3:$A$1424,$A186)</f>
        <v>5447.547999999997</v>
      </c>
      <c r="AI186" s="25">
        <f>SUMIFS('[4]BD Unidades'!$AL$3:$AL$1424,'[4]BD Unidades'!$A$3:$A$1424,$A186)</f>
        <v>3211.5805000000014</v>
      </c>
      <c r="AJ186" s="26">
        <f t="shared" si="9"/>
        <v>0.37088957624315216</v>
      </c>
      <c r="AK186" s="27">
        <f>IFERROR(SUMIFS('[4]BD Unidades'!$AO$3:$AO$1424,'[4]BD Unidades'!$A$3:$A$1424,$A186),"-")</f>
        <v>0</v>
      </c>
      <c r="AL186" s="27">
        <f>IFERROR(SUMIFS('[4]BD Unidades'!$AQ$3:$AQ$1424,'[4]BD Unidades'!$A$3:$A$1424,$A186),"-")</f>
        <v>0</v>
      </c>
      <c r="AM186" s="27">
        <f>IFERROR(SUMIFS('[4]BD Unidades'!$AS$3:$AS$1424,'[4]BD Unidades'!$A$3:$A$1424,$A186),"-")</f>
        <v>0</v>
      </c>
      <c r="AN186" s="27">
        <f>IFERROR(SUMIFS('[4]BD Unidades'!$AU$3:$AU$1424,'[4]BD Unidades'!$A$3:$A$1424,$A186),"-")</f>
        <v>0</v>
      </c>
      <c r="AO186" s="27">
        <f>IFERROR(SUMIFS('[4]BD Unidades'!$AW$3:$AW$1424,'[4]BD Unidades'!$A$3:$A$1424,$A186),"-")</f>
        <v>0</v>
      </c>
      <c r="AP186" s="27">
        <f>IFERROR(SUMIFS('[4]BD Unidades'!$AY$3:$AY$1424,'[4]BD Unidades'!$A$3:$A$1424,$A186),"-")</f>
        <v>0</v>
      </c>
      <c r="AQ186" s="25">
        <f>IFERROR(SUMIFS('[4]BD Unidades'!$AZ$3:$AZ$1424,'[4]BD Unidades'!$A$3:$A$1424,$A186),"-")</f>
        <v>0</v>
      </c>
      <c r="AR186" s="25">
        <f>IFERROR(SUMIFS('[4]BD Unidades'!$BA$3:$BA$1424,'[4]BD Unidades'!$A$3:$A$1424,$A186),"-")</f>
        <v>20.001480767523901</v>
      </c>
      <c r="AS186" s="28">
        <f>SUMIFS('[4]BD Unidades'!$BC$3:$BC$1424,'[4]BD Unidades'!$A$3:$A$1424,$A186)</f>
        <v>0</v>
      </c>
      <c r="AT186" s="28">
        <f>SUMIFS('[4]BD Unidades'!$BE$3:$BE$1424,'[4]BD Unidades'!$A$3:$A$1424,$A186)</f>
        <v>0</v>
      </c>
      <c r="AU186" s="29">
        <f t="shared" si="10"/>
        <v>0</v>
      </c>
      <c r="AV186" s="30">
        <f t="shared" si="11"/>
        <v>2.8500000000000001E-2</v>
      </c>
      <c r="AW186" s="25">
        <f>IFERROR(SUMIFS('[4]BD Unidades'!$BI$3:$BI$1424,'[4]BD Unidades'!$A$3:$A$1424,$A186),"-")</f>
        <v>0</v>
      </c>
      <c r="AX186" s="25">
        <f>IFERROR(SUMIFS('[4]BD Unidades'!$BJ$3:$BJ$1424,'[4]BD Unidades'!$A$3:$A$1424,$A186),"-")</f>
        <v>0</v>
      </c>
    </row>
    <row r="187" spans="1:50" ht="14.4" x14ac:dyDescent="0.3">
      <c r="A187" s="7">
        <v>335</v>
      </c>
      <c r="B187" s="7" t="s">
        <v>4745</v>
      </c>
      <c r="D187" s="8" t="s">
        <v>4746</v>
      </c>
      <c r="E187" s="19" t="s">
        <v>4747</v>
      </c>
      <c r="F187" s="19" t="s">
        <v>4747</v>
      </c>
      <c r="G187" s="19" t="s">
        <v>4748</v>
      </c>
      <c r="H187" s="19">
        <v>1</v>
      </c>
      <c r="I187" s="19">
        <v>2024</v>
      </c>
      <c r="J187" s="19" t="s">
        <v>66</v>
      </c>
      <c r="K187" s="19" t="s">
        <v>177</v>
      </c>
      <c r="L187" s="19" t="s">
        <v>213</v>
      </c>
      <c r="M187" s="19" t="s">
        <v>68</v>
      </c>
      <c r="N187" s="19" t="s">
        <v>68</v>
      </c>
      <c r="O187" s="19" t="s">
        <v>178</v>
      </c>
      <c r="P187" s="19" t="s">
        <v>51</v>
      </c>
      <c r="Q187" s="9" t="s">
        <v>4749</v>
      </c>
      <c r="R187" s="20">
        <v>2.2000000000000002</v>
      </c>
      <c r="S187" s="20">
        <v>2</v>
      </c>
      <c r="T187" s="20">
        <v>2.1560000000000001</v>
      </c>
      <c r="U187" s="20" t="s">
        <v>397</v>
      </c>
      <c r="V187" s="21">
        <f>_xlfn.XLOOKUP(D187,'[4]Gen. Real'!$A$2:$A$1168,'[4]Gen. Real'!$C$2:$C$1168,"-",0)</f>
        <v>7.7452499999999977</v>
      </c>
      <c r="W187" s="22"/>
      <c r="X187" s="22" t="str">
        <f>_xlfn.XLOOKUP(D187,[4]Vertimiento!$J$2:$J$119,[4]Vertimiento!$K$2:$K$119,"-",0)</f>
        <v>-</v>
      </c>
      <c r="Y187" s="23" t="str">
        <f t="shared" si="8"/>
        <v>-</v>
      </c>
      <c r="Z187" s="19" t="str">
        <f>_xlfn.XLOOKUP(D187,[4]Cmg!$I$4:$I$99,[4]Cmg!$M$4:$M$99,"----",0,1)</f>
        <v>----</v>
      </c>
      <c r="AA187" s="19" t="str">
        <f>_xlfn.XLOOKUP(D187,[4]Cmg!$A$4:$A$101,[4]Cmg!$B$4:$B$101,"----",0,1)</f>
        <v>----</v>
      </c>
      <c r="AB187" s="19" t="str">
        <f>_xlfn.XLOOKUP(D187,[4]Cmg!$E$4:$E$101,[4]Cmg!$F$4:$F$101,"----",0,1)</f>
        <v>----</v>
      </c>
      <c r="AC187" s="19" t="str">
        <f>_xlfn.XLOOKUP(D187,[4]Cmg!$O$4:$O$101,[4]Cmg!$P$4:$P$101,"----",0,1)</f>
        <v>----</v>
      </c>
      <c r="AD187" s="24" t="str">
        <f>_xlfn.XLOOKUP(D187,[4]Cmg!$S$4:$S$101,[4]Cmg!$U$4:$U$101,"----",0,1)</f>
        <v>----</v>
      </c>
      <c r="AG187" s="25">
        <f>IFERROR(SUMIFS('[4]BD Unidades'!$AH:$AH,'[4]BD Unidades'!$A:$A,'BD Centrales 2024'!$A187),"-")</f>
        <v>2.2000000000000002</v>
      </c>
      <c r="AH187" s="25">
        <f>SUMIFS('[4]BD Unidades'!$AJ$3:$AJ$1424,'[4]BD Unidades'!$A$3:$A$1424,$A187)</f>
        <v>8596.2666666666701</v>
      </c>
      <c r="AI187" s="25">
        <f>SUMIFS('[4]BD Unidades'!$AL$3:$AL$1424,'[4]BD Unidades'!$A$3:$A$1424,$A187)</f>
        <v>24.2</v>
      </c>
      <c r="AJ187" s="26">
        <f t="shared" si="9"/>
        <v>2.8072726147849677E-3</v>
      </c>
      <c r="AK187" s="27">
        <f>IFERROR(SUMIFS('[4]BD Unidades'!$AO$3:$AO$1424,'[4]BD Unidades'!$A$3:$A$1424,$A187),"-")</f>
        <v>0</v>
      </c>
      <c r="AL187" s="27">
        <f>IFERROR(SUMIFS('[4]BD Unidades'!$AQ$3:$AQ$1424,'[4]BD Unidades'!$A$3:$A$1424,$A187),"-")</f>
        <v>0</v>
      </c>
      <c r="AM187" s="27">
        <f>IFERROR(SUMIFS('[4]BD Unidades'!$AS$3:$AS$1424,'[4]BD Unidades'!$A$3:$A$1424,$A187),"-")</f>
        <v>0</v>
      </c>
      <c r="AN187" s="27">
        <f>IFERROR(SUMIFS('[4]BD Unidades'!$AU$3:$AU$1424,'[4]BD Unidades'!$A$3:$A$1424,$A187),"-")</f>
        <v>0</v>
      </c>
      <c r="AO187" s="27">
        <f>IFERROR(SUMIFS('[4]BD Unidades'!$AW$3:$AW$1424,'[4]BD Unidades'!$A$3:$A$1424,$A187),"-")</f>
        <v>0</v>
      </c>
      <c r="AP187" s="27">
        <f>IFERROR(SUMIFS('[4]BD Unidades'!$AY$3:$AY$1424,'[4]BD Unidades'!$A$3:$A$1424,$A187),"-")</f>
        <v>0</v>
      </c>
      <c r="AQ187" s="25">
        <f>IFERROR(SUMIFS('[4]BD Unidades'!$AZ$3:$AZ$1424,'[4]BD Unidades'!$A$3:$A$1424,$A187),"-")</f>
        <v>1.0011917204132446</v>
      </c>
      <c r="AR187" s="25">
        <f>IFERROR(SUMIFS('[4]BD Unidades'!$BA$3:$BA$1424,'[4]BD Unidades'!$A$3:$A$1424,$A187),"-")</f>
        <v>2.2000000000000002</v>
      </c>
      <c r="AS187" s="28">
        <f>SUMIFS('[4]BD Unidades'!$BC$3:$BC$1424,'[4]BD Unidades'!$A$3:$A$1424,$A187)</f>
        <v>5.5158790908195497E-2</v>
      </c>
      <c r="AT187" s="28">
        <f>SUMIFS('[4]BD Unidades'!$BE$3:$BE$1424,'[4]BD Unidades'!$A$3:$A$1424,$A187)</f>
        <v>1</v>
      </c>
      <c r="AU187" s="29">
        <f t="shared" si="10"/>
        <v>0.94484120909180447</v>
      </c>
      <c r="AV187" s="30">
        <f t="shared" si="11"/>
        <v>0.02</v>
      </c>
      <c r="AW187" s="25">
        <f>IFERROR(SUMIFS('[4]BD Unidades'!$BI$3:$BI$1424,'[4]BD Unidades'!$A$3:$A$1424,$A187),"-")</f>
        <v>0.92704785173499638</v>
      </c>
      <c r="AX187" s="25">
        <f>IFERROR(SUMIFS('[4]BD Unidades'!$BJ$3:$BJ$1424,'[4]BD Unidades'!$A$3:$A$1424,$A187),"-")</f>
        <v>0.59576076927306076</v>
      </c>
    </row>
    <row r="188" spans="1:50" ht="14.4" x14ac:dyDescent="0.3">
      <c r="A188" s="7">
        <v>336</v>
      </c>
      <c r="B188" s="7" t="s">
        <v>4692</v>
      </c>
      <c r="D188" s="8" t="s">
        <v>4693</v>
      </c>
      <c r="E188" s="19" t="s">
        <v>4694</v>
      </c>
      <c r="F188" s="19" t="s">
        <v>4694</v>
      </c>
      <c r="G188" s="19" t="s">
        <v>4695</v>
      </c>
      <c r="H188" s="19">
        <v>1</v>
      </c>
      <c r="I188" s="19">
        <v>2024</v>
      </c>
      <c r="J188" s="19" t="s">
        <v>66</v>
      </c>
      <c r="K188" s="19" t="s">
        <v>177</v>
      </c>
      <c r="L188" s="19" t="s">
        <v>213</v>
      </c>
      <c r="M188" s="19" t="s">
        <v>229</v>
      </c>
      <c r="N188" s="19" t="s">
        <v>230</v>
      </c>
      <c r="O188" s="19" t="s">
        <v>4697</v>
      </c>
      <c r="P188" s="19" t="s">
        <v>51</v>
      </c>
      <c r="Q188" s="9" t="s">
        <v>4698</v>
      </c>
      <c r="R188" s="20">
        <v>2.5</v>
      </c>
      <c r="S188" s="20">
        <v>2</v>
      </c>
      <c r="T188" s="20">
        <v>2.4500000000000002</v>
      </c>
      <c r="U188" s="20" t="s">
        <v>397</v>
      </c>
      <c r="V188" s="21">
        <f>_xlfn.XLOOKUP(D188,'[4]Gen. Real'!$A$2:$A$1168,'[4]Gen. Real'!$C$2:$C$1168,"-",0)</f>
        <v>8.4166899999999938</v>
      </c>
      <c r="W188" s="22"/>
      <c r="X188" s="22" t="str">
        <f>_xlfn.XLOOKUP(D188,[4]Vertimiento!$J$2:$J$119,[4]Vertimiento!$K$2:$K$119,"-",0)</f>
        <v>-</v>
      </c>
      <c r="Y188" s="23" t="str">
        <f t="shared" si="8"/>
        <v>-</v>
      </c>
      <c r="Z188" s="19" t="str">
        <f>_xlfn.XLOOKUP(D188,[4]Cmg!$I$4:$I$99,[4]Cmg!$M$4:$M$99,"----",0,1)</f>
        <v>----</v>
      </c>
      <c r="AA188" s="19" t="str">
        <f>_xlfn.XLOOKUP(D188,[4]Cmg!$A$4:$A$101,[4]Cmg!$B$4:$B$101,"----",0,1)</f>
        <v>----</v>
      </c>
      <c r="AB188" s="19" t="str">
        <f>_xlfn.XLOOKUP(D188,[4]Cmg!$E$4:$E$101,[4]Cmg!$F$4:$F$101,"----",0,1)</f>
        <v>----</v>
      </c>
      <c r="AC188" s="19" t="str">
        <f>_xlfn.XLOOKUP(D188,[4]Cmg!$O$4:$O$101,[4]Cmg!$P$4:$P$101,"----",0,1)</f>
        <v>----</v>
      </c>
      <c r="AD188" s="24" t="str">
        <f>_xlfn.XLOOKUP(D188,[4]Cmg!$S$4:$S$101,[4]Cmg!$U$4:$U$101,"----",0,1)</f>
        <v>----</v>
      </c>
      <c r="AG188" s="25">
        <f>IFERROR(SUMIFS('[4]BD Unidades'!$AH:$AH,'[4]BD Unidades'!$A:$A,'BD Centrales 2024'!$A188),"-")</f>
        <v>2.5</v>
      </c>
      <c r="AH188" s="25">
        <f>SUMIFS('[4]BD Unidades'!$AJ$3:$AJ$1424,'[4]BD Unidades'!$A$3:$A$1424,$A188)</f>
        <v>8414.9333333333307</v>
      </c>
      <c r="AI188" s="25">
        <f>SUMIFS('[4]BD Unidades'!$AL$3:$AL$1424,'[4]BD Unidades'!$A$3:$A$1424,$A188)</f>
        <v>0</v>
      </c>
      <c r="AJ188" s="26">
        <f t="shared" si="9"/>
        <v>0</v>
      </c>
      <c r="AK188" s="27">
        <f>IFERROR(SUMIFS('[4]BD Unidades'!$AO$3:$AO$1424,'[4]BD Unidades'!$A$3:$A$1424,$A188),"-")</f>
        <v>0</v>
      </c>
      <c r="AL188" s="27">
        <f>IFERROR(SUMIFS('[4]BD Unidades'!$AQ$3:$AQ$1424,'[4]BD Unidades'!$A$3:$A$1424,$A188),"-")</f>
        <v>0</v>
      </c>
      <c r="AM188" s="27">
        <f>IFERROR(SUMIFS('[4]BD Unidades'!$AS$3:$AS$1424,'[4]BD Unidades'!$A$3:$A$1424,$A188),"-")</f>
        <v>0</v>
      </c>
      <c r="AN188" s="27">
        <f>IFERROR(SUMIFS('[4]BD Unidades'!$AU$3:$AU$1424,'[4]BD Unidades'!$A$3:$A$1424,$A188),"-")</f>
        <v>0</v>
      </c>
      <c r="AO188" s="27">
        <f>IFERROR(SUMIFS('[4]BD Unidades'!$AW$3:$AW$1424,'[4]BD Unidades'!$A$3:$A$1424,$A188),"-")</f>
        <v>0</v>
      </c>
      <c r="AP188" s="27">
        <f>IFERROR(SUMIFS('[4]BD Unidades'!$AY$3:$AY$1424,'[4]BD Unidades'!$A$3:$A$1424,$A188),"-")</f>
        <v>0</v>
      </c>
      <c r="AQ188" s="25">
        <f>IFERROR(SUMIFS('[4]BD Unidades'!$AZ$3:$AZ$1424,'[4]BD Unidades'!$A$3:$A$1424,$A188),"-")</f>
        <v>1.334965911458122</v>
      </c>
      <c r="AR188" s="25">
        <f>IFERROR(SUMIFS('[4]BD Unidades'!$BA$3:$BA$1424,'[4]BD Unidades'!$A$3:$A$1424,$A188),"-")</f>
        <v>2.5</v>
      </c>
      <c r="AS188" s="28">
        <f>SUMIFS('[4]BD Unidades'!$BC$3:$BC$1424,'[4]BD Unidades'!$A$3:$A$1424,$A188)</f>
        <v>1.6217205297026701E-3</v>
      </c>
      <c r="AT188" s="28">
        <f>SUMIFS('[4]BD Unidades'!$BE$3:$BE$1424,'[4]BD Unidades'!$A$3:$A$1424,$A188)</f>
        <v>0.99599650880388602</v>
      </c>
      <c r="AU188" s="29">
        <f t="shared" si="10"/>
        <v>0.99438128081804655</v>
      </c>
      <c r="AV188" s="30">
        <f t="shared" si="11"/>
        <v>0.02</v>
      </c>
      <c r="AW188" s="25">
        <f>IFERROR(SUMIFS('[4]BD Unidades'!$BI$3:$BI$1424,'[4]BD Unidades'!$A$3:$A$1424,$A188),"-")</f>
        <v>1.3009158106264742</v>
      </c>
      <c r="AX188" s="25">
        <f>IFERROR(SUMIFS('[4]BD Unidades'!$BJ$3:$BJ$1424,'[4]BD Unidades'!$A$3:$A$1424,$A188),"-")</f>
        <v>0.83602437851273426</v>
      </c>
    </row>
    <row r="189" spans="1:50" ht="14.4" x14ac:dyDescent="0.3">
      <c r="A189" s="7">
        <v>338</v>
      </c>
      <c r="B189" s="7" t="s">
        <v>4750</v>
      </c>
      <c r="D189" s="8" t="s">
        <v>4751</v>
      </c>
      <c r="E189" s="19" t="s">
        <v>4747</v>
      </c>
      <c r="F189" s="19" t="s">
        <v>4747</v>
      </c>
      <c r="G189" s="19" t="s">
        <v>4752</v>
      </c>
      <c r="H189" s="19">
        <v>1</v>
      </c>
      <c r="I189" s="19">
        <v>2024</v>
      </c>
      <c r="J189" s="19" t="s">
        <v>66</v>
      </c>
      <c r="K189" s="19" t="s">
        <v>177</v>
      </c>
      <c r="L189" s="19" t="s">
        <v>213</v>
      </c>
      <c r="M189" s="19" t="s">
        <v>68</v>
      </c>
      <c r="N189" s="19" t="s">
        <v>68</v>
      </c>
      <c r="O189" s="19" t="s">
        <v>178</v>
      </c>
      <c r="P189" s="19" t="s">
        <v>51</v>
      </c>
      <c r="Q189" s="9" t="s">
        <v>1844</v>
      </c>
      <c r="R189" s="20">
        <v>0.55000000000000004</v>
      </c>
      <c r="S189" s="20">
        <v>0.56730000000000003</v>
      </c>
      <c r="T189" s="20">
        <v>0.54690000000000005</v>
      </c>
      <c r="U189" s="20" t="s">
        <v>397</v>
      </c>
      <c r="V189" s="21">
        <f>_xlfn.XLOOKUP(D189,'[4]Gen. Real'!$A$2:$A$1168,'[4]Gen. Real'!$C$2:$C$1168,"-",0)</f>
        <v>2.5981100000000001</v>
      </c>
      <c r="W189" s="22"/>
      <c r="X189" s="22" t="str">
        <f>_xlfn.XLOOKUP(D189,[4]Vertimiento!$J$2:$J$119,[4]Vertimiento!$K$2:$K$119,"-",0)</f>
        <v>-</v>
      </c>
      <c r="Y189" s="23" t="str">
        <f t="shared" si="8"/>
        <v>-</v>
      </c>
      <c r="Z189" s="19" t="str">
        <f>_xlfn.XLOOKUP(D189,[4]Cmg!$I$4:$I$99,[4]Cmg!$M$4:$M$99,"----",0,1)</f>
        <v>----</v>
      </c>
      <c r="AA189" s="19" t="str">
        <f>_xlfn.XLOOKUP(D189,[4]Cmg!$A$4:$A$101,[4]Cmg!$B$4:$B$101,"----",0,1)</f>
        <v>----</v>
      </c>
      <c r="AB189" s="19" t="str">
        <f>_xlfn.XLOOKUP(D189,[4]Cmg!$E$4:$E$101,[4]Cmg!$F$4:$F$101,"----",0,1)</f>
        <v>----</v>
      </c>
      <c r="AC189" s="19" t="str">
        <f>_xlfn.XLOOKUP(D189,[4]Cmg!$O$4:$O$101,[4]Cmg!$P$4:$P$101,"----",0,1)</f>
        <v>----</v>
      </c>
      <c r="AD189" s="24" t="str">
        <f>_xlfn.XLOOKUP(D189,[4]Cmg!$S$4:$S$101,[4]Cmg!$U$4:$U$101,"----",0,1)</f>
        <v>----</v>
      </c>
      <c r="AG189" s="25">
        <f>IFERROR(SUMIFS('[4]BD Unidades'!$AH:$AH,'[4]BD Unidades'!$A:$A,'BD Centrales 2024'!$A189),"-")</f>
        <v>0.55000000000000004</v>
      </c>
      <c r="AH189" s="25">
        <f>SUMIFS('[4]BD Unidades'!$AJ$3:$AJ$1424,'[4]BD Unidades'!$A$3:$A$1424,$A189)</f>
        <v>8714.5</v>
      </c>
      <c r="AI189" s="25">
        <f>SUMIFS('[4]BD Unidades'!$AL$3:$AL$1424,'[4]BD Unidades'!$A$3:$A$1424,$A189)</f>
        <v>8.9166666666666696</v>
      </c>
      <c r="AJ189" s="26">
        <f t="shared" si="9"/>
        <v>1.0221530172619677E-3</v>
      </c>
      <c r="AK189" s="27">
        <f>IFERROR(SUMIFS('[4]BD Unidades'!$AO$3:$AO$1424,'[4]BD Unidades'!$A$3:$A$1424,$A189),"-")</f>
        <v>0</v>
      </c>
      <c r="AL189" s="27">
        <f>IFERROR(SUMIFS('[4]BD Unidades'!$AQ$3:$AQ$1424,'[4]BD Unidades'!$A$3:$A$1424,$A189),"-")</f>
        <v>0</v>
      </c>
      <c r="AM189" s="27">
        <f>IFERROR(SUMIFS('[4]BD Unidades'!$AS$3:$AS$1424,'[4]BD Unidades'!$A$3:$A$1424,$A189),"-")</f>
        <v>0</v>
      </c>
      <c r="AN189" s="27">
        <f>IFERROR(SUMIFS('[4]BD Unidades'!$AU$3:$AU$1424,'[4]BD Unidades'!$A$3:$A$1424,$A189),"-")</f>
        <v>0</v>
      </c>
      <c r="AO189" s="27">
        <f>IFERROR(SUMIFS('[4]BD Unidades'!$AW$3:$AW$1424,'[4]BD Unidades'!$A$3:$A$1424,$A189),"-")</f>
        <v>0</v>
      </c>
      <c r="AP189" s="27">
        <f>IFERROR(SUMIFS('[4]BD Unidades'!$AY$3:$AY$1424,'[4]BD Unidades'!$A$3:$A$1424,$A189),"-")</f>
        <v>0</v>
      </c>
      <c r="AQ189" s="25">
        <f>IFERROR(SUMIFS('[4]BD Unidades'!$AZ$3:$AZ$1424,'[4]BD Unidades'!$A$3:$A$1424,$A189),"-")</f>
        <v>0.51902043574219225</v>
      </c>
      <c r="AR189" s="25">
        <f>IFERROR(SUMIFS('[4]BD Unidades'!$BA$3:$BA$1424,'[4]BD Unidades'!$A$3:$A$1424,$A189),"-")</f>
        <v>0.54999999999999905</v>
      </c>
      <c r="AS189" s="28">
        <f>SUMIFS('[4]BD Unidades'!$BC$3:$BC$1424,'[4]BD Unidades'!$A$3:$A$1424,$A189)</f>
        <v>1.75849556281528E-2</v>
      </c>
      <c r="AT189" s="28">
        <f>SUMIFS('[4]BD Unidades'!$BE$3:$BE$1424,'[4]BD Unidades'!$A$3:$A$1424,$A189)</f>
        <v>1</v>
      </c>
      <c r="AU189" s="29">
        <f t="shared" si="10"/>
        <v>0.98241504437184723</v>
      </c>
      <c r="AV189" s="30">
        <f t="shared" si="11"/>
        <v>5.6730000000000001E-3</v>
      </c>
      <c r="AW189" s="25">
        <f>IFERROR(SUMIFS('[4]BD Unidades'!$BI$3:$BI$1424,'[4]BD Unidades'!$A$3:$A$1424,$A189),"-")</f>
        <v>0.5070006904435137</v>
      </c>
      <c r="AX189" s="25">
        <f>IFERROR(SUMIFS('[4]BD Unidades'!$BJ$3:$BJ$1424,'[4]BD Unidades'!$A$3:$A$1424,$A189),"-")</f>
        <v>0.3258204210228236</v>
      </c>
    </row>
    <row r="190" spans="1:50" ht="14.4" x14ac:dyDescent="0.3">
      <c r="A190" s="7">
        <v>341</v>
      </c>
      <c r="B190" s="7" t="s">
        <v>4753</v>
      </c>
      <c r="D190" s="8" t="s">
        <v>4754</v>
      </c>
      <c r="E190" s="19" t="s">
        <v>4747</v>
      </c>
      <c r="F190" s="19" t="s">
        <v>4747</v>
      </c>
      <c r="G190" s="19" t="s">
        <v>4752</v>
      </c>
      <c r="H190" s="19">
        <v>1</v>
      </c>
      <c r="I190" s="19">
        <v>2024</v>
      </c>
      <c r="J190" s="19" t="s">
        <v>66</v>
      </c>
      <c r="K190" s="19" t="s">
        <v>177</v>
      </c>
      <c r="L190" s="19" t="s">
        <v>213</v>
      </c>
      <c r="M190" s="19" t="s">
        <v>68</v>
      </c>
      <c r="N190" s="19" t="s">
        <v>68</v>
      </c>
      <c r="O190" s="19" t="s">
        <v>178</v>
      </c>
      <c r="P190" s="19" t="s">
        <v>51</v>
      </c>
      <c r="Q190" s="9" t="s">
        <v>1844</v>
      </c>
      <c r="R190" s="20">
        <v>0.55000000000000004</v>
      </c>
      <c r="S190" s="20">
        <v>0.56730000000000003</v>
      </c>
      <c r="T190" s="20">
        <v>0.54690000000000005</v>
      </c>
      <c r="U190" s="20" t="s">
        <v>397</v>
      </c>
      <c r="V190" s="21">
        <f>_xlfn.XLOOKUP(D190,'[4]Gen. Real'!$A$2:$A$1168,'[4]Gen. Real'!$C$2:$C$1168,"-",0)</f>
        <v>2.0212300000000001</v>
      </c>
      <c r="W190" s="22"/>
      <c r="X190" s="22" t="str">
        <f>_xlfn.XLOOKUP(D190,[4]Vertimiento!$J$2:$J$119,[4]Vertimiento!$K$2:$K$119,"-",0)</f>
        <v>-</v>
      </c>
      <c r="Y190" s="23" t="str">
        <f t="shared" si="8"/>
        <v>-</v>
      </c>
      <c r="Z190" s="19" t="str">
        <f>_xlfn.XLOOKUP(D190,[4]Cmg!$I$4:$I$99,[4]Cmg!$M$4:$M$99,"----",0,1)</f>
        <v>----</v>
      </c>
      <c r="AA190" s="19" t="str">
        <f>_xlfn.XLOOKUP(D190,[4]Cmg!$A$4:$A$101,[4]Cmg!$B$4:$B$101,"----",0,1)</f>
        <v>----</v>
      </c>
      <c r="AB190" s="19" t="str">
        <f>_xlfn.XLOOKUP(D190,[4]Cmg!$E$4:$E$101,[4]Cmg!$F$4:$F$101,"----",0,1)</f>
        <v>----</v>
      </c>
      <c r="AC190" s="19" t="str">
        <f>_xlfn.XLOOKUP(D190,[4]Cmg!$O$4:$O$101,[4]Cmg!$P$4:$P$101,"----",0,1)</f>
        <v>----</v>
      </c>
      <c r="AD190" s="24" t="str">
        <f>_xlfn.XLOOKUP(D190,[4]Cmg!$S$4:$S$101,[4]Cmg!$U$4:$U$101,"----",0,1)</f>
        <v>----</v>
      </c>
      <c r="AG190" s="25">
        <f>IFERROR(SUMIFS('[4]BD Unidades'!$AH:$AH,'[4]BD Unidades'!$A:$A,'BD Centrales 2024'!$A190),"-")</f>
        <v>0.55000000000000004</v>
      </c>
      <c r="AH190" s="25">
        <f>SUMIFS('[4]BD Unidades'!$AJ$3:$AJ$1424,'[4]BD Unidades'!$A$3:$A$1424,$A190)</f>
        <v>7931.2499999999991</v>
      </c>
      <c r="AI190" s="25">
        <f>SUMIFS('[4]BD Unidades'!$AL$3:$AL$1424,'[4]BD Unidades'!$A$3:$A$1424,$A190)</f>
        <v>9.3000000000000007</v>
      </c>
      <c r="AJ190" s="26">
        <f t="shared" si="9"/>
        <v>1.1712035060543668E-3</v>
      </c>
      <c r="AK190" s="27">
        <f>IFERROR(SUMIFS('[4]BD Unidades'!$AO$3:$AO$1424,'[4]BD Unidades'!$A$3:$A$1424,$A190),"-")</f>
        <v>0</v>
      </c>
      <c r="AL190" s="27">
        <f>IFERROR(SUMIFS('[4]BD Unidades'!$AQ$3:$AQ$1424,'[4]BD Unidades'!$A$3:$A$1424,$A190),"-")</f>
        <v>0</v>
      </c>
      <c r="AM190" s="27">
        <f>IFERROR(SUMIFS('[4]BD Unidades'!$AS$3:$AS$1424,'[4]BD Unidades'!$A$3:$A$1424,$A190),"-")</f>
        <v>0</v>
      </c>
      <c r="AN190" s="27">
        <f>IFERROR(SUMIFS('[4]BD Unidades'!$AU$3:$AU$1424,'[4]BD Unidades'!$A$3:$A$1424,$A190),"-")</f>
        <v>0</v>
      </c>
      <c r="AO190" s="27">
        <f>IFERROR(SUMIFS('[4]BD Unidades'!$AW$3:$AW$1424,'[4]BD Unidades'!$A$3:$A$1424,$A190),"-")</f>
        <v>0</v>
      </c>
      <c r="AP190" s="27">
        <f>IFERROR(SUMIFS('[4]BD Unidades'!$AY$3:$AY$1424,'[4]BD Unidades'!$A$3:$A$1424,$A190),"-")</f>
        <v>0</v>
      </c>
      <c r="AQ190" s="25">
        <f>IFERROR(SUMIFS('[4]BD Unidades'!$AZ$3:$AZ$1424,'[4]BD Unidades'!$A$3:$A$1424,$A190),"-")</f>
        <v>0.51902043574219225</v>
      </c>
      <c r="AR190" s="25">
        <f>IFERROR(SUMIFS('[4]BD Unidades'!$BA$3:$BA$1424,'[4]BD Unidades'!$A$3:$A$1424,$A190),"-")</f>
        <v>0.55000000000000104</v>
      </c>
      <c r="AS190" s="28">
        <f>SUMIFS('[4]BD Unidades'!$BC$3:$BC$1424,'[4]BD Unidades'!$A$3:$A$1424,$A190)</f>
        <v>1.3173117877882E-2</v>
      </c>
      <c r="AT190" s="28">
        <f>SUMIFS('[4]BD Unidades'!$BE$3:$BE$1424,'[4]BD Unidades'!$A$3:$A$1424,$A190)</f>
        <v>1</v>
      </c>
      <c r="AU190" s="29">
        <f t="shared" si="10"/>
        <v>0.986826882122118</v>
      </c>
      <c r="AV190" s="30">
        <f t="shared" si="11"/>
        <v>5.6730000000000001E-3</v>
      </c>
      <c r="AW190" s="25">
        <f>IFERROR(SUMIFS('[4]BD Unidades'!$BI$3:$BI$1424,'[4]BD Unidades'!$A$3:$A$1424,$A190),"-")</f>
        <v>0.46475053595484123</v>
      </c>
      <c r="AX190" s="25">
        <f>IFERROR(SUMIFS('[4]BD Unidades'!$BJ$3:$BJ$1424,'[4]BD Unidades'!$A$3:$A$1424,$A190),"-")</f>
        <v>0.29866865696558648</v>
      </c>
    </row>
    <row r="191" spans="1:50" ht="14.4" x14ac:dyDescent="0.3">
      <c r="A191" s="7">
        <v>343</v>
      </c>
      <c r="B191" s="7" t="s">
        <v>4646</v>
      </c>
      <c r="D191" s="8" t="s">
        <v>4647</v>
      </c>
      <c r="E191" s="19" t="s">
        <v>4648</v>
      </c>
      <c r="F191" s="19" t="s">
        <v>4648</v>
      </c>
      <c r="G191" s="19" t="s">
        <v>4649</v>
      </c>
      <c r="H191" s="19">
        <v>1</v>
      </c>
      <c r="I191" s="19">
        <v>2024</v>
      </c>
      <c r="J191" s="19" t="s">
        <v>66</v>
      </c>
      <c r="K191" s="19" t="s">
        <v>177</v>
      </c>
      <c r="L191" s="19" t="s">
        <v>213</v>
      </c>
      <c r="M191" s="19" t="s">
        <v>68</v>
      </c>
      <c r="N191" s="19" t="s">
        <v>68</v>
      </c>
      <c r="O191" s="19" t="s">
        <v>128</v>
      </c>
      <c r="P191" s="19" t="s">
        <v>51</v>
      </c>
      <c r="Q191" s="9" t="s">
        <v>4650</v>
      </c>
      <c r="R191" s="20">
        <v>3</v>
      </c>
      <c r="S191" s="20">
        <v>1.2999999999999999E-2</v>
      </c>
      <c r="T191" s="20">
        <v>2.9996</v>
      </c>
      <c r="U191" s="20" t="s">
        <v>397</v>
      </c>
      <c r="V191" s="21">
        <f>_xlfn.XLOOKUP(D191,'[4]Gen. Real'!$A$2:$A$1168,'[4]Gen. Real'!$C$2:$C$1168,"-",0)</f>
        <v>0</v>
      </c>
      <c r="W191" s="22"/>
      <c r="X191" s="22" t="str">
        <f>_xlfn.XLOOKUP(D191,[4]Vertimiento!$J$2:$J$119,[4]Vertimiento!$K$2:$K$119,"-",0)</f>
        <v>-</v>
      </c>
      <c r="Y191" s="23" t="str">
        <f t="shared" si="8"/>
        <v>-</v>
      </c>
      <c r="Z191" s="19" t="str">
        <f>_xlfn.XLOOKUP(D191,[4]Cmg!$I$4:$I$99,[4]Cmg!$M$4:$M$99,"----",0,1)</f>
        <v>----</v>
      </c>
      <c r="AA191" s="19" t="str">
        <f>_xlfn.XLOOKUP(D191,[4]Cmg!$A$4:$A$101,[4]Cmg!$B$4:$B$101,"----",0,1)</f>
        <v>----</v>
      </c>
      <c r="AB191" s="19" t="str">
        <f>_xlfn.XLOOKUP(D191,[4]Cmg!$E$4:$E$101,[4]Cmg!$F$4:$F$101,"----",0,1)</f>
        <v>----</v>
      </c>
      <c r="AC191" s="19" t="str">
        <f>_xlfn.XLOOKUP(D191,[4]Cmg!$O$4:$O$101,[4]Cmg!$P$4:$P$101,"----",0,1)</f>
        <v>----</v>
      </c>
      <c r="AD191" s="24" t="str">
        <f>_xlfn.XLOOKUP(D191,[4]Cmg!$S$4:$S$101,[4]Cmg!$U$4:$U$101,"----",0,1)</f>
        <v>----</v>
      </c>
      <c r="AG191" s="25">
        <f>IFERROR(SUMIFS('[4]BD Unidades'!$AH:$AH,'[4]BD Unidades'!$A:$A,'BD Centrales 2024'!$A191),"-")</f>
        <v>3</v>
      </c>
      <c r="AH191" s="25">
        <f>SUMIFS('[4]BD Unidades'!$AJ$3:$AJ$1424,'[4]BD Unidades'!$A$3:$A$1424,$A191)</f>
        <v>5808.25</v>
      </c>
      <c r="AI191" s="25">
        <f>SUMIFS('[4]BD Unidades'!$AL$3:$AL$1424,'[4]BD Unidades'!$A$3:$A$1424,$A191)</f>
        <v>27.75</v>
      </c>
      <c r="AJ191" s="26">
        <f t="shared" si="9"/>
        <v>4.7549691569568195E-3</v>
      </c>
      <c r="AK191" s="27">
        <f>IFERROR(SUMIFS('[4]BD Unidades'!$AO$3:$AO$1424,'[4]BD Unidades'!$A$3:$A$1424,$A191),"-")</f>
        <v>0</v>
      </c>
      <c r="AL191" s="27">
        <f>IFERROR(SUMIFS('[4]BD Unidades'!$AQ$3:$AQ$1424,'[4]BD Unidades'!$A$3:$A$1424,$A191),"-")</f>
        <v>0</v>
      </c>
      <c r="AM191" s="27">
        <f>IFERROR(SUMIFS('[4]BD Unidades'!$AS$3:$AS$1424,'[4]BD Unidades'!$A$3:$A$1424,$A191),"-")</f>
        <v>0</v>
      </c>
      <c r="AN191" s="27">
        <f>IFERROR(SUMIFS('[4]BD Unidades'!$AU$3:$AU$1424,'[4]BD Unidades'!$A$3:$A$1424,$A191),"-")</f>
        <v>0</v>
      </c>
      <c r="AO191" s="27">
        <f>IFERROR(SUMIFS('[4]BD Unidades'!$AW$3:$AW$1424,'[4]BD Unidades'!$A$3:$A$1424,$A191),"-")</f>
        <v>0</v>
      </c>
      <c r="AP191" s="27">
        <f>IFERROR(SUMIFS('[4]BD Unidades'!$AY$3:$AY$1424,'[4]BD Unidades'!$A$3:$A$1424,$A191),"-")</f>
        <v>0</v>
      </c>
      <c r="AQ191" s="25">
        <f>IFERROR(SUMIFS('[4]BD Unidades'!$AZ$3:$AZ$1424,'[4]BD Unidades'!$A$3:$A$1424,$A191),"-")</f>
        <v>0.90983186583561682</v>
      </c>
      <c r="AR191" s="25">
        <f>IFERROR(SUMIFS('[4]BD Unidades'!$BA$3:$BA$1424,'[4]BD Unidades'!$A$3:$A$1424,$A191),"-")</f>
        <v>2.9857355680260498</v>
      </c>
      <c r="AS191" s="28">
        <f>SUMIFS('[4]BD Unidades'!$BC$3:$BC$1424,'[4]BD Unidades'!$A$3:$A$1424,$A191)</f>
        <v>0.15552527863993101</v>
      </c>
      <c r="AT191" s="28">
        <f>SUMIFS('[4]BD Unidades'!$BE$3:$BE$1424,'[4]BD Unidades'!$A$3:$A$1424,$A191)</f>
        <v>0.99883310564662997</v>
      </c>
      <c r="AU191" s="29">
        <f t="shared" si="10"/>
        <v>0.84348930857615012</v>
      </c>
      <c r="AV191" s="30">
        <f t="shared" si="11"/>
        <v>1.2999999999999999E-4</v>
      </c>
      <c r="AW191" s="25">
        <f>IFERROR(SUMIFS('[4]BD Unidades'!$BI$3:$BI$1424,'[4]BD Unidades'!$A$3:$A$1424,$A191),"-")</f>
        <v>0.63734819744810323</v>
      </c>
      <c r="AX191" s="25">
        <f>IFERROR(SUMIFS('[4]BD Unidades'!$BJ$3:$BJ$1424,'[4]BD Unidades'!$A$3:$A$1424,$A191),"-")</f>
        <v>0.40958732787724828</v>
      </c>
    </row>
    <row r="192" spans="1:50" ht="14.4" x14ac:dyDescent="0.3">
      <c r="A192" s="7">
        <v>352</v>
      </c>
      <c r="B192" s="7" t="s">
        <v>4602</v>
      </c>
      <c r="D192" s="8" t="s">
        <v>4603</v>
      </c>
      <c r="E192" s="19" t="s">
        <v>4604</v>
      </c>
      <c r="F192" s="19" t="s">
        <v>4604</v>
      </c>
      <c r="G192" s="19" t="s">
        <v>4605</v>
      </c>
      <c r="H192" s="19">
        <v>1</v>
      </c>
      <c r="I192" s="19">
        <v>2024</v>
      </c>
      <c r="J192" s="19" t="s">
        <v>66</v>
      </c>
      <c r="K192" s="19" t="s">
        <v>177</v>
      </c>
      <c r="L192" s="19" t="s">
        <v>213</v>
      </c>
      <c r="M192" s="19" t="s">
        <v>68</v>
      </c>
      <c r="N192" s="19" t="s">
        <v>68</v>
      </c>
      <c r="O192" s="19" t="s">
        <v>178</v>
      </c>
      <c r="P192" s="19" t="s">
        <v>51</v>
      </c>
      <c r="Q192" s="9" t="s">
        <v>4607</v>
      </c>
      <c r="R192" s="20">
        <v>3</v>
      </c>
      <c r="S192" s="20">
        <v>0.83</v>
      </c>
      <c r="T192" s="20">
        <v>2.9750999999999999</v>
      </c>
      <c r="U192" s="20" t="s">
        <v>397</v>
      </c>
      <c r="V192" s="21">
        <f>_xlfn.XLOOKUP(D192,'[4]Gen. Real'!$A$2:$A$1168,'[4]Gen. Real'!$C$2:$C$1168,"-",0)</f>
        <v>7.8680099999999973</v>
      </c>
      <c r="W192" s="22"/>
      <c r="X192" s="22" t="str">
        <f>_xlfn.XLOOKUP(D192,[4]Vertimiento!$J$2:$J$119,[4]Vertimiento!$K$2:$K$119,"-",0)</f>
        <v>-</v>
      </c>
      <c r="Y192" s="23" t="str">
        <f t="shared" si="8"/>
        <v>-</v>
      </c>
      <c r="Z192" s="19" t="str">
        <f>_xlfn.XLOOKUP(D192,[4]Cmg!$I$4:$I$99,[4]Cmg!$M$4:$M$99,"----",0,1)</f>
        <v>----</v>
      </c>
      <c r="AA192" s="19" t="str">
        <f>_xlfn.XLOOKUP(D192,[4]Cmg!$A$4:$A$101,[4]Cmg!$B$4:$B$101,"----",0,1)</f>
        <v>----</v>
      </c>
      <c r="AB192" s="19" t="str">
        <f>_xlfn.XLOOKUP(D192,[4]Cmg!$E$4:$E$101,[4]Cmg!$F$4:$F$101,"----",0,1)</f>
        <v>----</v>
      </c>
      <c r="AC192" s="19" t="str">
        <f>_xlfn.XLOOKUP(D192,[4]Cmg!$O$4:$O$101,[4]Cmg!$P$4:$P$101,"----",0,1)</f>
        <v>----</v>
      </c>
      <c r="AD192" s="24" t="str">
        <f>_xlfn.XLOOKUP(D192,[4]Cmg!$S$4:$S$101,[4]Cmg!$U$4:$U$101,"----",0,1)</f>
        <v>----</v>
      </c>
      <c r="AG192" s="25">
        <f>IFERROR(SUMIFS('[4]BD Unidades'!$AH:$AH,'[4]BD Unidades'!$A:$A,'BD Centrales 2024'!$A192),"-")</f>
        <v>3</v>
      </c>
      <c r="AH192" s="25">
        <f>SUMIFS('[4]BD Unidades'!$AJ$3:$AJ$1424,'[4]BD Unidades'!$A$3:$A$1424,$A192)</f>
        <v>7731.1666666666688</v>
      </c>
      <c r="AI192" s="25">
        <f>SUMIFS('[4]BD Unidades'!$AL$3:$AL$1424,'[4]BD Unidades'!$A$3:$A$1424,$A192)</f>
        <v>879.98333333333301</v>
      </c>
      <c r="AJ192" s="26">
        <f t="shared" si="9"/>
        <v>0.1021911513948001</v>
      </c>
      <c r="AK192" s="27">
        <f>IFERROR(SUMIFS('[4]BD Unidades'!$AO$3:$AO$1424,'[4]BD Unidades'!$A$3:$A$1424,$A192),"-")</f>
        <v>0</v>
      </c>
      <c r="AL192" s="27">
        <f>IFERROR(SUMIFS('[4]BD Unidades'!$AQ$3:$AQ$1424,'[4]BD Unidades'!$A$3:$A$1424,$A192),"-")</f>
        <v>0</v>
      </c>
      <c r="AM192" s="27">
        <f>IFERROR(SUMIFS('[4]BD Unidades'!$AS$3:$AS$1424,'[4]BD Unidades'!$A$3:$A$1424,$A192),"-")</f>
        <v>0</v>
      </c>
      <c r="AN192" s="27">
        <f>IFERROR(SUMIFS('[4]BD Unidades'!$AU$3:$AU$1424,'[4]BD Unidades'!$A$3:$A$1424,$A192),"-")</f>
        <v>0</v>
      </c>
      <c r="AO192" s="27">
        <f>IFERROR(SUMIFS('[4]BD Unidades'!$AW$3:$AW$1424,'[4]BD Unidades'!$A$3:$A$1424,$A192),"-")</f>
        <v>0</v>
      </c>
      <c r="AP192" s="27">
        <f>IFERROR(SUMIFS('[4]BD Unidades'!$AY$3:$AY$1424,'[4]BD Unidades'!$A$3:$A$1424,$A192),"-")</f>
        <v>0</v>
      </c>
      <c r="AQ192" s="25">
        <f>IFERROR(SUMIFS('[4]BD Unidades'!$AZ$3:$AZ$1424,'[4]BD Unidades'!$A$3:$A$1424,$A192),"-")</f>
        <v>0.52577769816805553</v>
      </c>
      <c r="AR192" s="25">
        <f>IFERROR(SUMIFS('[4]BD Unidades'!$BA$3:$BA$1424,'[4]BD Unidades'!$A$3:$A$1424,$A192),"-")</f>
        <v>2.6934367649307398</v>
      </c>
      <c r="AS192" s="28">
        <f>SUMIFS('[4]BD Unidades'!$BC$3:$BC$1424,'[4]BD Unidades'!$A$3:$A$1424,$A192)</f>
        <v>9.0972961806474198E-2</v>
      </c>
      <c r="AT192" s="28">
        <f>SUMIFS('[4]BD Unidades'!$BE$3:$BE$1424,'[4]BD Unidades'!$A$3:$A$1424,$A192)</f>
        <v>1</v>
      </c>
      <c r="AU192" s="29">
        <f t="shared" si="10"/>
        <v>0.90902703819352582</v>
      </c>
      <c r="AV192" s="30">
        <f t="shared" si="11"/>
        <v>8.3000000000000001E-3</v>
      </c>
      <c r="AW192" s="25">
        <f>IFERROR(SUMIFS('[4]BD Unidades'!$BI$3:$BI$1424,'[4]BD Unidades'!$A$3:$A$1424,$A192),"-")</f>
        <v>0.47397919072109257</v>
      </c>
      <c r="AX192" s="25">
        <f>IFERROR(SUMIFS('[4]BD Unidades'!$BJ$3:$BJ$1424,'[4]BD Unidades'!$A$3:$A$1424,$A192),"-")</f>
        <v>0.3045993869193937</v>
      </c>
    </row>
    <row r="193" spans="1:50" ht="14.4" x14ac:dyDescent="0.3">
      <c r="A193" s="7">
        <v>361</v>
      </c>
      <c r="B193" s="7" t="s">
        <v>4575</v>
      </c>
      <c r="D193" s="8" t="s">
        <v>4576</v>
      </c>
      <c r="E193" s="19" t="s">
        <v>4572</v>
      </c>
      <c r="F193" s="19" t="s">
        <v>4572</v>
      </c>
      <c r="G193" s="19" t="s">
        <v>4577</v>
      </c>
      <c r="H193" s="19">
        <v>1</v>
      </c>
      <c r="I193" s="19">
        <v>2024</v>
      </c>
      <c r="J193" s="19" t="s">
        <v>66</v>
      </c>
      <c r="K193" s="19" t="s">
        <v>177</v>
      </c>
      <c r="L193" s="19" t="s">
        <v>213</v>
      </c>
      <c r="M193" s="19" t="s">
        <v>229</v>
      </c>
      <c r="N193" s="19" t="s">
        <v>230</v>
      </c>
      <c r="O193" s="19" t="s">
        <v>4579</v>
      </c>
      <c r="P193" s="19" t="s">
        <v>51</v>
      </c>
      <c r="Q193" s="9" t="s">
        <v>4580</v>
      </c>
      <c r="R193" s="20">
        <v>0.6</v>
      </c>
      <c r="S193" s="20">
        <v>0.56730000000000003</v>
      </c>
      <c r="T193" s="20">
        <v>0.59660000000000002</v>
      </c>
      <c r="U193" s="20" t="s">
        <v>397</v>
      </c>
      <c r="V193" s="21">
        <f>_xlfn.XLOOKUP(D193,'[4]Gen. Real'!$A$2:$A$1168,'[4]Gen. Real'!$C$2:$C$1168,"-",0)</f>
        <v>1.5479799999999992</v>
      </c>
      <c r="W193" s="22"/>
      <c r="X193" s="22" t="str">
        <f>_xlfn.XLOOKUP(D193,[4]Vertimiento!$J$2:$J$119,[4]Vertimiento!$K$2:$K$119,"-",0)</f>
        <v>-</v>
      </c>
      <c r="Y193" s="23" t="str">
        <f t="shared" si="8"/>
        <v>-</v>
      </c>
      <c r="Z193" s="19" t="str">
        <f>_xlfn.XLOOKUP(D193,[4]Cmg!$I$4:$I$99,[4]Cmg!$M$4:$M$99,"----",0,1)</f>
        <v>----</v>
      </c>
      <c r="AA193" s="19" t="str">
        <f>_xlfn.XLOOKUP(D193,[4]Cmg!$A$4:$A$101,[4]Cmg!$B$4:$B$101,"----",0,1)</f>
        <v>----</v>
      </c>
      <c r="AB193" s="19" t="str">
        <f>_xlfn.XLOOKUP(D193,[4]Cmg!$E$4:$E$101,[4]Cmg!$F$4:$F$101,"----",0,1)</f>
        <v>----</v>
      </c>
      <c r="AC193" s="19" t="str">
        <f>_xlfn.XLOOKUP(D193,[4]Cmg!$O$4:$O$101,[4]Cmg!$P$4:$P$101,"----",0,1)</f>
        <v>----</v>
      </c>
      <c r="AD193" s="24" t="str">
        <f>_xlfn.XLOOKUP(D193,[4]Cmg!$S$4:$S$101,[4]Cmg!$U$4:$U$101,"----",0,1)</f>
        <v>----</v>
      </c>
      <c r="AG193" s="25">
        <f>IFERROR(SUMIFS('[4]BD Unidades'!$AH:$AH,'[4]BD Unidades'!$A:$A,'BD Centrales 2024'!$A193),"-")</f>
        <v>0.6</v>
      </c>
      <c r="AH193" s="25">
        <f>SUMIFS('[4]BD Unidades'!$AJ$3:$AJ$1424,'[4]BD Unidades'!$A$3:$A$1424,$A193)</f>
        <v>8784</v>
      </c>
      <c r="AI193" s="25">
        <f>SUMIFS('[4]BD Unidades'!$AL$3:$AL$1424,'[4]BD Unidades'!$A$3:$A$1424,$A193)</f>
        <v>0</v>
      </c>
      <c r="AJ193" s="26">
        <f t="shared" si="9"/>
        <v>0</v>
      </c>
      <c r="AK193" s="27">
        <f>IFERROR(SUMIFS('[4]BD Unidades'!$AO$3:$AO$1424,'[4]BD Unidades'!$A$3:$A$1424,$A193),"-")</f>
        <v>0</v>
      </c>
      <c r="AL193" s="27">
        <f>IFERROR(SUMIFS('[4]BD Unidades'!$AQ$3:$AQ$1424,'[4]BD Unidades'!$A$3:$A$1424,$A193),"-")</f>
        <v>0</v>
      </c>
      <c r="AM193" s="27">
        <f>IFERROR(SUMIFS('[4]BD Unidades'!$AS$3:$AS$1424,'[4]BD Unidades'!$A$3:$A$1424,$A193),"-")</f>
        <v>0</v>
      </c>
      <c r="AN193" s="27">
        <f>IFERROR(SUMIFS('[4]BD Unidades'!$AU$3:$AU$1424,'[4]BD Unidades'!$A$3:$A$1424,$A193),"-")</f>
        <v>0</v>
      </c>
      <c r="AO193" s="27">
        <f>IFERROR(SUMIFS('[4]BD Unidades'!$AW$3:$AW$1424,'[4]BD Unidades'!$A$3:$A$1424,$A193),"-")</f>
        <v>0</v>
      </c>
      <c r="AP193" s="27">
        <f>IFERROR(SUMIFS('[4]BD Unidades'!$AY$3:$AY$1424,'[4]BD Unidades'!$A$3:$A$1424,$A193),"-")</f>
        <v>0</v>
      </c>
      <c r="AQ193" s="25">
        <f>IFERROR(SUMIFS('[4]BD Unidades'!$AZ$3:$AZ$1424,'[4]BD Unidades'!$A$3:$A$1424,$A193),"-")</f>
        <v>0.2504216319344269</v>
      </c>
      <c r="AR193" s="25">
        <f>IFERROR(SUMIFS('[4]BD Unidades'!$BA$3:$BA$1424,'[4]BD Unidades'!$A$3:$A$1424,$A193),"-")</f>
        <v>0.6</v>
      </c>
      <c r="AS193" s="28">
        <f>SUMIFS('[4]BD Unidades'!$BC$3:$BC$1424,'[4]BD Unidades'!$A$3:$A$1424,$A193)</f>
        <v>2.86676199370553E-2</v>
      </c>
      <c r="AT193" s="28">
        <f>SUMIFS('[4]BD Unidades'!$BE$3:$BE$1424,'[4]BD Unidades'!$A$3:$A$1424,$A193)</f>
        <v>1</v>
      </c>
      <c r="AU193" s="29">
        <f t="shared" si="10"/>
        <v>0.97133238006294476</v>
      </c>
      <c r="AV193" s="30">
        <f t="shared" si="11"/>
        <v>5.6730000000000001E-3</v>
      </c>
      <c r="AW193" s="25">
        <f>IFERROR(SUMIFS('[4]BD Unidades'!$BI$3:$BI$1424,'[4]BD Unidades'!$A$3:$A$1424,$A193),"-")</f>
        <v>0.24186264401775565</v>
      </c>
      <c r="AX193" s="25">
        <f>IFERROR(SUMIFS('[4]BD Unidades'!$BJ$3:$BJ$1424,'[4]BD Unidades'!$A$3:$A$1424,$A193),"-")</f>
        <v>0.1554313238402546</v>
      </c>
    </row>
    <row r="194" spans="1:50" ht="14.4" x14ac:dyDescent="0.3">
      <c r="A194" s="7">
        <v>370</v>
      </c>
      <c r="B194" s="7" t="s">
        <v>4470</v>
      </c>
      <c r="D194" s="8" t="s">
        <v>4471</v>
      </c>
      <c r="E194" s="19" t="s">
        <v>4472</v>
      </c>
      <c r="F194" s="19" t="s">
        <v>4473</v>
      </c>
      <c r="G194" s="19" t="s">
        <v>4474</v>
      </c>
      <c r="H194" s="19">
        <v>1</v>
      </c>
      <c r="I194" s="19">
        <v>2024</v>
      </c>
      <c r="J194" s="19" t="s">
        <v>66</v>
      </c>
      <c r="K194" s="19" t="s">
        <v>177</v>
      </c>
      <c r="L194" s="19" t="s">
        <v>213</v>
      </c>
      <c r="M194" s="19" t="s">
        <v>90</v>
      </c>
      <c r="N194" s="19" t="s">
        <v>868</v>
      </c>
      <c r="O194" s="19" t="s">
        <v>1687</v>
      </c>
      <c r="P194" s="19" t="s">
        <v>51</v>
      </c>
      <c r="Q194" s="9" t="s">
        <v>887</v>
      </c>
      <c r="R194" s="20">
        <v>5.76</v>
      </c>
      <c r="S194" s="20">
        <v>0.1736</v>
      </c>
      <c r="T194" s="20">
        <v>5.75</v>
      </c>
      <c r="U194" s="20" t="s">
        <v>397</v>
      </c>
      <c r="V194" s="21">
        <f>_xlfn.XLOOKUP(D194,'[4]Gen. Real'!$A$2:$A$1168,'[4]Gen. Real'!$C$2:$C$1168,"-",0)</f>
        <v>24.534059999999993</v>
      </c>
      <c r="W194" s="22"/>
      <c r="X194" s="22" t="str">
        <f>_xlfn.XLOOKUP(D194,[4]Vertimiento!$J$2:$J$119,[4]Vertimiento!$K$2:$K$119,"-",0)</f>
        <v>-</v>
      </c>
      <c r="Y194" s="23" t="str">
        <f t="shared" si="8"/>
        <v>-</v>
      </c>
      <c r="Z194" s="19" t="str">
        <f>_xlfn.XLOOKUP(D194,[4]Cmg!$I$4:$I$99,[4]Cmg!$M$4:$M$99,"----",0,1)</f>
        <v>----</v>
      </c>
      <c r="AA194" s="19" t="str">
        <f>_xlfn.XLOOKUP(D194,[4]Cmg!$A$4:$A$101,[4]Cmg!$B$4:$B$101,"----",0,1)</f>
        <v>----</v>
      </c>
      <c r="AB194" s="19" t="str">
        <f>_xlfn.XLOOKUP(D194,[4]Cmg!$E$4:$E$101,[4]Cmg!$F$4:$F$101,"----",0,1)</f>
        <v>----</v>
      </c>
      <c r="AC194" s="19" t="str">
        <f>_xlfn.XLOOKUP(D194,[4]Cmg!$O$4:$O$101,[4]Cmg!$P$4:$P$101,"----",0,1)</f>
        <v>----</v>
      </c>
      <c r="AD194" s="24" t="str">
        <f>_xlfn.XLOOKUP(D194,[4]Cmg!$S$4:$S$101,[4]Cmg!$U$4:$U$101,"----",0,1)</f>
        <v>----</v>
      </c>
      <c r="AG194" s="25">
        <f>IFERROR(SUMIFS('[4]BD Unidades'!$AH:$AH,'[4]BD Unidades'!$A:$A,'BD Centrales 2024'!$A194),"-")</f>
        <v>5.76</v>
      </c>
      <c r="AH194" s="25">
        <f>SUMIFS('[4]BD Unidades'!$AJ$3:$AJ$1424,'[4]BD Unidades'!$A$3:$A$1424,$A194)</f>
        <v>7985.7666666666701</v>
      </c>
      <c r="AI194" s="25">
        <f>SUMIFS('[4]BD Unidades'!$AL$3:$AL$1424,'[4]BD Unidades'!$A$3:$A$1424,$A194)</f>
        <v>1.25</v>
      </c>
      <c r="AJ194" s="26">
        <f t="shared" si="9"/>
        <v>1.5650399293853977E-4</v>
      </c>
      <c r="AK194" s="27">
        <f>IFERROR(SUMIFS('[4]BD Unidades'!$AO$3:$AO$1424,'[4]BD Unidades'!$A$3:$A$1424,$A194),"-")</f>
        <v>0</v>
      </c>
      <c r="AL194" s="27">
        <f>IFERROR(SUMIFS('[4]BD Unidades'!$AQ$3:$AQ$1424,'[4]BD Unidades'!$A$3:$A$1424,$A194),"-")</f>
        <v>0</v>
      </c>
      <c r="AM194" s="27">
        <f>IFERROR(SUMIFS('[4]BD Unidades'!$AS$3:$AS$1424,'[4]BD Unidades'!$A$3:$A$1424,$A194),"-")</f>
        <v>0</v>
      </c>
      <c r="AN194" s="27">
        <f>IFERROR(SUMIFS('[4]BD Unidades'!$AU$3:$AU$1424,'[4]BD Unidades'!$A$3:$A$1424,$A194),"-")</f>
        <v>0</v>
      </c>
      <c r="AO194" s="27">
        <f>IFERROR(SUMIFS('[4]BD Unidades'!$AW$3:$AW$1424,'[4]BD Unidades'!$A$3:$A$1424,$A194),"-")</f>
        <v>0</v>
      </c>
      <c r="AP194" s="27">
        <f>IFERROR(SUMIFS('[4]BD Unidades'!$AY$3:$AY$1424,'[4]BD Unidades'!$A$3:$A$1424,$A194),"-")</f>
        <v>0</v>
      </c>
      <c r="AQ194" s="25">
        <f>IFERROR(SUMIFS('[4]BD Unidades'!$AZ$3:$AZ$1424,'[4]BD Unidades'!$A$3:$A$1424,$A194),"-")</f>
        <v>1.5401440055912847</v>
      </c>
      <c r="AR194" s="25">
        <f>IFERROR(SUMIFS('[4]BD Unidades'!$BA$3:$BA$1424,'[4]BD Unidades'!$A$3:$A$1424,$A194),"-")</f>
        <v>5.7590985370006704</v>
      </c>
      <c r="AS194" s="28">
        <f>SUMIFS('[4]BD Unidades'!$BC$3:$BC$1424,'[4]BD Unidades'!$A$3:$A$1424,$A194)</f>
        <v>4.71130697284904E-2</v>
      </c>
      <c r="AT194" s="28">
        <f>SUMIFS('[4]BD Unidades'!$BE$3:$BE$1424,'[4]BD Unidades'!$A$3:$A$1424,$A194)</f>
        <v>0.95329766241651503</v>
      </c>
      <c r="AU194" s="29">
        <f t="shared" si="10"/>
        <v>0.90838488317507893</v>
      </c>
      <c r="AV194" s="30">
        <f t="shared" si="11"/>
        <v>1.7360000000000001E-3</v>
      </c>
      <c r="AW194" s="25">
        <f>IFERROR(SUMIFS('[4]BD Unidades'!$BI$3:$BI$1424,'[4]BD Unidades'!$A$3:$A$1424,$A194),"-")</f>
        <v>1.3966146375699782</v>
      </c>
      <c r="AX194" s="25">
        <f>IFERROR(SUMIFS('[4]BD Unidades'!$BJ$3:$BJ$1424,'[4]BD Unidades'!$A$3:$A$1424,$A194),"-")</f>
        <v>0.89752455528536657</v>
      </c>
    </row>
    <row r="195" spans="1:50" ht="14.4" x14ac:dyDescent="0.3">
      <c r="A195" s="7">
        <v>373</v>
      </c>
      <c r="B195" s="7" t="s">
        <v>4916</v>
      </c>
      <c r="D195" s="8" t="s">
        <v>4917</v>
      </c>
      <c r="E195" s="19" t="s">
        <v>4906</v>
      </c>
      <c r="F195" s="19" t="s">
        <v>4906</v>
      </c>
      <c r="G195" s="19" t="s">
        <v>4918</v>
      </c>
      <c r="H195" s="19">
        <v>1</v>
      </c>
      <c r="I195" s="19">
        <v>2024</v>
      </c>
      <c r="J195" s="19" t="s">
        <v>66</v>
      </c>
      <c r="K195" s="19" t="s">
        <v>177</v>
      </c>
      <c r="L195" s="19" t="s">
        <v>213</v>
      </c>
      <c r="M195" s="19" t="s">
        <v>90</v>
      </c>
      <c r="N195" s="19" t="s">
        <v>91</v>
      </c>
      <c r="O195" s="19" t="s">
        <v>3066</v>
      </c>
      <c r="P195" s="19" t="s">
        <v>51</v>
      </c>
      <c r="Q195" s="9" t="s">
        <v>4920</v>
      </c>
      <c r="R195" s="20">
        <v>1.3</v>
      </c>
      <c r="S195" s="20">
        <v>1.0909</v>
      </c>
      <c r="T195" s="20">
        <v>1.2858000000000001</v>
      </c>
      <c r="U195" s="20" t="s">
        <v>397</v>
      </c>
      <c r="V195" s="21">
        <f>_xlfn.XLOOKUP(D195,'[4]Gen. Real'!$A$2:$A$1168,'[4]Gen. Real'!$C$2:$C$1168,"-",0)</f>
        <v>7.9097300000000041</v>
      </c>
      <c r="W195" s="22"/>
      <c r="X195" s="22" t="str">
        <f>_xlfn.XLOOKUP(D195,[4]Vertimiento!$J$2:$J$119,[4]Vertimiento!$K$2:$K$119,"-",0)</f>
        <v>-</v>
      </c>
      <c r="Y195" s="23" t="str">
        <f t="shared" ref="Y195:Y258" si="12">IFERROR(X195/(V195+X195),"-")</f>
        <v>-</v>
      </c>
      <c r="Z195" s="19" t="str">
        <f>_xlfn.XLOOKUP(D195,[4]Cmg!$I$4:$I$99,[4]Cmg!$M$4:$M$99,"----",0,1)</f>
        <v>----</v>
      </c>
      <c r="AA195" s="19" t="str">
        <f>_xlfn.XLOOKUP(D195,[4]Cmg!$A$4:$A$101,[4]Cmg!$B$4:$B$101,"----",0,1)</f>
        <v>----</v>
      </c>
      <c r="AB195" s="19" t="str">
        <f>_xlfn.XLOOKUP(D195,[4]Cmg!$E$4:$E$101,[4]Cmg!$F$4:$F$101,"----",0,1)</f>
        <v>----</v>
      </c>
      <c r="AC195" s="19" t="str">
        <f>_xlfn.XLOOKUP(D195,[4]Cmg!$O$4:$O$101,[4]Cmg!$P$4:$P$101,"----",0,1)</f>
        <v>----</v>
      </c>
      <c r="AD195" s="24" t="str">
        <f>_xlfn.XLOOKUP(D195,[4]Cmg!$S$4:$S$101,[4]Cmg!$U$4:$U$101,"----",0,1)</f>
        <v>----</v>
      </c>
      <c r="AG195" s="25">
        <f>IFERROR(SUMIFS('[4]BD Unidades'!$AH:$AH,'[4]BD Unidades'!$A:$A,'BD Centrales 2024'!$A195),"-")</f>
        <v>1.3</v>
      </c>
      <c r="AH195" s="25">
        <f>SUMIFS('[4]BD Unidades'!$AJ$3:$AJ$1424,'[4]BD Unidades'!$A$3:$A$1424,$A195)</f>
        <v>8322.0166666666701</v>
      </c>
      <c r="AI195" s="25">
        <f>SUMIFS('[4]BD Unidades'!$AL$3:$AL$1424,'[4]BD Unidades'!$A$3:$A$1424,$A195)</f>
        <v>108.533333333333</v>
      </c>
      <c r="AJ195" s="26">
        <f t="shared" ref="AJ195:AJ258" si="13">IFERROR(AI195/(AH195+AI195),"-")</f>
        <v>1.2873814084885679E-2</v>
      </c>
      <c r="AK195" s="27">
        <f>IFERROR(SUMIFS('[4]BD Unidades'!$AO$3:$AO$1424,'[4]BD Unidades'!$A$3:$A$1424,$A195),"-")</f>
        <v>0</v>
      </c>
      <c r="AL195" s="27">
        <f>IFERROR(SUMIFS('[4]BD Unidades'!$AQ$3:$AQ$1424,'[4]BD Unidades'!$A$3:$A$1424,$A195),"-")</f>
        <v>0</v>
      </c>
      <c r="AM195" s="27">
        <f>IFERROR(SUMIFS('[4]BD Unidades'!$AS$3:$AS$1424,'[4]BD Unidades'!$A$3:$A$1424,$A195),"-")</f>
        <v>0</v>
      </c>
      <c r="AN195" s="27">
        <f>IFERROR(SUMIFS('[4]BD Unidades'!$AU$3:$AU$1424,'[4]BD Unidades'!$A$3:$A$1424,$A195),"-")</f>
        <v>0</v>
      </c>
      <c r="AO195" s="27">
        <f>IFERROR(SUMIFS('[4]BD Unidades'!$AW$3:$AW$1424,'[4]BD Unidades'!$A$3:$A$1424,$A195),"-")</f>
        <v>0</v>
      </c>
      <c r="AP195" s="27">
        <f>IFERROR(SUMIFS('[4]BD Unidades'!$AY$3:$AY$1424,'[4]BD Unidades'!$A$3:$A$1424,$A195),"-")</f>
        <v>0</v>
      </c>
      <c r="AQ195" s="25">
        <f>IFERROR(SUMIFS('[4]BD Unidades'!$AZ$3:$AZ$1424,'[4]BD Unidades'!$A$3:$A$1424,$A195),"-")</f>
        <v>1.0548463561643839</v>
      </c>
      <c r="AR195" s="25">
        <f>IFERROR(SUMIFS('[4]BD Unidades'!$BA$3:$BA$1424,'[4]BD Unidades'!$A$3:$A$1424,$A195),"-")</f>
        <v>1.3</v>
      </c>
      <c r="AS195" s="28">
        <f>SUMIFS('[4]BD Unidades'!$BC$3:$BC$1424,'[4]BD Unidades'!$A$3:$A$1424,$A195)</f>
        <v>5.0969576904423197E-3</v>
      </c>
      <c r="AT195" s="28">
        <f>SUMIFS('[4]BD Unidades'!$BE$3:$BE$1424,'[4]BD Unidades'!$A$3:$A$1424,$A195)</f>
        <v>0.97020150273224004</v>
      </c>
      <c r="AU195" s="29">
        <f t="shared" ref="AU195:AU258" si="14">IFERROR(AT195*(1-AS195),"-")</f>
        <v>0.96525642672161027</v>
      </c>
      <c r="AV195" s="30">
        <f t="shared" ref="AV195:AV258" si="15">IFERROR(S195/100,"-")</f>
        <v>1.0909E-2</v>
      </c>
      <c r="AW195" s="25">
        <f>IFERROR(SUMIFS('[4]BD Unidades'!$BI$3:$BI$1424,'[4]BD Unidades'!$A$3:$A$1424,$A195),"-")</f>
        <v>1.0070886927723417</v>
      </c>
      <c r="AX195" s="25">
        <f>IFERROR(SUMIFS('[4]BD Unidades'!$BJ$3:$BJ$1424,'[4]BD Unidades'!$A$3:$A$1424,$A195),"-")</f>
        <v>0.64719845174050561</v>
      </c>
    </row>
    <row r="196" spans="1:50" ht="14.4" x14ac:dyDescent="0.3">
      <c r="A196" s="7">
        <v>380</v>
      </c>
      <c r="B196" s="7" t="s">
        <v>246</v>
      </c>
      <c r="D196" s="8" t="s">
        <v>247</v>
      </c>
      <c r="E196" s="19" t="s">
        <v>248</v>
      </c>
      <c r="F196" s="19" t="s">
        <v>248</v>
      </c>
      <c r="G196" s="19" t="s">
        <v>249</v>
      </c>
      <c r="H196" s="19">
        <v>2</v>
      </c>
      <c r="I196" s="19">
        <v>2024</v>
      </c>
      <c r="J196" s="19" t="s">
        <v>66</v>
      </c>
      <c r="K196" s="19" t="s">
        <v>177</v>
      </c>
      <c r="L196" s="19" t="s">
        <v>47</v>
      </c>
      <c r="M196" s="19" t="s">
        <v>250</v>
      </c>
      <c r="N196" s="19" t="s">
        <v>251</v>
      </c>
      <c r="O196" s="19" t="s">
        <v>252</v>
      </c>
      <c r="P196" s="19" t="s">
        <v>51</v>
      </c>
      <c r="Q196" s="9" t="s">
        <v>253</v>
      </c>
      <c r="R196" s="20">
        <v>10.894</v>
      </c>
      <c r="S196" s="20">
        <v>0.56910000000000005</v>
      </c>
      <c r="T196" s="20">
        <v>10.832000000000001</v>
      </c>
      <c r="U196" s="20">
        <v>0.5</v>
      </c>
      <c r="V196" s="21">
        <f>_xlfn.XLOOKUP(D196,'[4]Gen. Real'!$A$2:$A$1168,'[4]Gen. Real'!$C$2:$C$1168,"-",0)</f>
        <v>42.521539999999995</v>
      </c>
      <c r="W196" s="22"/>
      <c r="X196" s="22" t="str">
        <f>_xlfn.XLOOKUP(D196,[4]Vertimiento!$J$2:$J$119,[4]Vertimiento!$K$2:$K$119,"-",0)</f>
        <v>-</v>
      </c>
      <c r="Y196" s="23" t="str">
        <f t="shared" si="12"/>
        <v>-</v>
      </c>
      <c r="Z196" s="19" t="str">
        <f>_xlfn.XLOOKUP(D196,[4]Cmg!$I$4:$I$99,[4]Cmg!$M$4:$M$99,"----",0,1)</f>
        <v>----</v>
      </c>
      <c r="AA196" s="19" t="str">
        <f>_xlfn.XLOOKUP(D196,[4]Cmg!$A$4:$A$101,[4]Cmg!$B$4:$B$101,"----",0,1)</f>
        <v>----</v>
      </c>
      <c r="AB196" s="19" t="str">
        <f>_xlfn.XLOOKUP(D196,[4]Cmg!$E$4:$E$101,[4]Cmg!$F$4:$F$101,"----",0,1)</f>
        <v>----</v>
      </c>
      <c r="AC196" s="19" t="str">
        <f>_xlfn.XLOOKUP(D196,[4]Cmg!$O$4:$O$101,[4]Cmg!$P$4:$P$101,"----",0,1)</f>
        <v>----</v>
      </c>
      <c r="AD196" s="24" t="str">
        <f>_xlfn.XLOOKUP(D196,[4]Cmg!$S$4:$S$101,[4]Cmg!$U$4:$U$101,"----",0,1)</f>
        <v>----</v>
      </c>
      <c r="AG196" s="25">
        <f>IFERROR(SUMIFS('[4]BD Unidades'!$AH:$AH,'[4]BD Unidades'!$A:$A,'BD Centrales 2024'!$A196),"-")</f>
        <v>0</v>
      </c>
      <c r="AH196" s="25">
        <f>SUMIFS('[4]BD Unidades'!$AJ$3:$AJ$1424,'[4]BD Unidades'!$A$3:$A$1424,$A196)</f>
        <v>8284.3833333333314</v>
      </c>
      <c r="AI196" s="25">
        <f>SUMIFS('[4]BD Unidades'!$AL$3:$AL$1424,'[4]BD Unidades'!$A$3:$A$1424,$A196)</f>
        <v>162.5083333333335</v>
      </c>
      <c r="AJ196" s="26">
        <f t="shared" si="13"/>
        <v>1.9238832430470011E-2</v>
      </c>
      <c r="AK196" s="27">
        <f>IFERROR(SUMIFS('[4]BD Unidades'!$AO$3:$AO$1424,'[4]BD Unidades'!$A$3:$A$1424,$A196),"-")</f>
        <v>0</v>
      </c>
      <c r="AL196" s="27">
        <f>IFERROR(SUMIFS('[4]BD Unidades'!$AQ$3:$AQ$1424,'[4]BD Unidades'!$A$3:$A$1424,$A196),"-")</f>
        <v>0</v>
      </c>
      <c r="AM196" s="27">
        <f>IFERROR(SUMIFS('[4]BD Unidades'!$AS$3:$AS$1424,'[4]BD Unidades'!$A$3:$A$1424,$A196),"-")</f>
        <v>0</v>
      </c>
      <c r="AN196" s="27">
        <f>IFERROR(SUMIFS('[4]BD Unidades'!$AU$3:$AU$1424,'[4]BD Unidades'!$A$3:$A$1424,$A196),"-")</f>
        <v>0</v>
      </c>
      <c r="AO196" s="27">
        <f>IFERROR(SUMIFS('[4]BD Unidades'!$AW$3:$AW$1424,'[4]BD Unidades'!$A$3:$A$1424,$A196),"-")</f>
        <v>0</v>
      </c>
      <c r="AP196" s="27">
        <f>IFERROR(SUMIFS('[4]BD Unidades'!$AY$3:$AY$1424,'[4]BD Unidades'!$A$3:$A$1424,$A196),"-")</f>
        <v>0</v>
      </c>
      <c r="AQ196" s="25">
        <f>IFERROR(SUMIFS('[4]BD Unidades'!$AZ$3:$AZ$1424,'[4]BD Unidades'!$A$3:$A$1424,$A196),"-")</f>
        <v>0</v>
      </c>
      <c r="AR196" s="25">
        <f>IFERROR(SUMIFS('[4]BD Unidades'!$BA$3:$BA$1424,'[4]BD Unidades'!$A$3:$A$1424,$A196),"-")</f>
        <v>10.894</v>
      </c>
      <c r="AS196" s="28">
        <f>SUMIFS('[4]BD Unidades'!$BC$3:$BC$1424,'[4]BD Unidades'!$A$3:$A$1424,$A196)</f>
        <v>0</v>
      </c>
      <c r="AT196" s="28">
        <f>SUMIFS('[4]BD Unidades'!$BE$3:$BE$1424,'[4]BD Unidades'!$A$3:$A$1424,$A196)</f>
        <v>0</v>
      </c>
      <c r="AU196" s="29">
        <f t="shared" si="14"/>
        <v>0</v>
      </c>
      <c r="AV196" s="30">
        <f t="shared" si="15"/>
        <v>5.6910000000000007E-3</v>
      </c>
      <c r="AW196" s="25">
        <f>IFERROR(SUMIFS('[4]BD Unidades'!$BI$3:$BI$1424,'[4]BD Unidades'!$A$3:$A$1424,$A196),"-")</f>
        <v>0</v>
      </c>
      <c r="AX196" s="25">
        <f>IFERROR(SUMIFS('[4]BD Unidades'!$BJ$3:$BJ$1424,'[4]BD Unidades'!$A$3:$A$1424,$A196),"-")</f>
        <v>0</v>
      </c>
    </row>
    <row r="197" spans="1:50" ht="14.4" x14ac:dyDescent="0.3">
      <c r="A197" s="7">
        <v>410</v>
      </c>
      <c r="B197" s="7" t="s">
        <v>4636</v>
      </c>
      <c r="D197" s="8" t="s">
        <v>4637</v>
      </c>
      <c r="E197" s="19" t="s">
        <v>4638</v>
      </c>
      <c r="F197" s="19" t="s">
        <v>4638</v>
      </c>
      <c r="G197" s="19" t="s">
        <v>4639</v>
      </c>
      <c r="H197" s="19">
        <v>1</v>
      </c>
      <c r="I197" s="19">
        <v>2024</v>
      </c>
      <c r="J197" s="19" t="s">
        <v>66</v>
      </c>
      <c r="K197" s="19" t="s">
        <v>177</v>
      </c>
      <c r="L197" s="19" t="s">
        <v>213</v>
      </c>
      <c r="M197" s="19" t="s">
        <v>229</v>
      </c>
      <c r="N197" s="19" t="s">
        <v>1842</v>
      </c>
      <c r="O197" s="19" t="s">
        <v>4640</v>
      </c>
      <c r="P197" s="19" t="s">
        <v>51</v>
      </c>
      <c r="Q197" s="9" t="s">
        <v>4641</v>
      </c>
      <c r="R197" s="20">
        <v>2.5099999999999998</v>
      </c>
      <c r="S197" s="20">
        <v>0.50180000000000002</v>
      </c>
      <c r="T197" s="20">
        <v>2.4973999999999998</v>
      </c>
      <c r="U197" s="20" t="s">
        <v>397</v>
      </c>
      <c r="V197" s="21">
        <f>_xlfn.XLOOKUP(D197,'[4]Gen. Real'!$A$2:$A$1168,'[4]Gen. Real'!$C$2:$C$1168,"-",0)</f>
        <v>8.1233600000000017</v>
      </c>
      <c r="W197" s="22"/>
      <c r="X197" s="22" t="str">
        <f>_xlfn.XLOOKUP(D197,[4]Vertimiento!$J$2:$J$119,[4]Vertimiento!$K$2:$K$119,"-",0)</f>
        <v>-</v>
      </c>
      <c r="Y197" s="23" t="str">
        <f t="shared" si="12"/>
        <v>-</v>
      </c>
      <c r="Z197" s="19" t="str">
        <f>_xlfn.XLOOKUP(D197,[4]Cmg!$I$4:$I$99,[4]Cmg!$M$4:$M$99,"----",0,1)</f>
        <v>----</v>
      </c>
      <c r="AA197" s="19" t="str">
        <f>_xlfn.XLOOKUP(D197,[4]Cmg!$A$4:$A$101,[4]Cmg!$B$4:$B$101,"----",0,1)</f>
        <v>----</v>
      </c>
      <c r="AB197" s="19" t="str">
        <f>_xlfn.XLOOKUP(D197,[4]Cmg!$E$4:$E$101,[4]Cmg!$F$4:$F$101,"----",0,1)</f>
        <v>----</v>
      </c>
      <c r="AC197" s="19" t="str">
        <f>_xlfn.XLOOKUP(D197,[4]Cmg!$O$4:$O$101,[4]Cmg!$P$4:$P$101,"----",0,1)</f>
        <v>----</v>
      </c>
      <c r="AD197" s="24" t="str">
        <f>_xlfn.XLOOKUP(D197,[4]Cmg!$S$4:$S$101,[4]Cmg!$U$4:$U$101,"----",0,1)</f>
        <v>----</v>
      </c>
      <c r="AG197" s="25">
        <f>IFERROR(SUMIFS('[4]BD Unidades'!$AH:$AH,'[4]BD Unidades'!$A:$A,'BD Centrales 2024'!$A197),"-")</f>
        <v>2.5099999999999998</v>
      </c>
      <c r="AH197" s="25">
        <f>SUMIFS('[4]BD Unidades'!$AJ$3:$AJ$1424,'[4]BD Unidades'!$A$3:$A$1424,$A197)</f>
        <v>8307.3833333333296</v>
      </c>
      <c r="AI197" s="25">
        <f>SUMIFS('[4]BD Unidades'!$AL$3:$AL$1424,'[4]BD Unidades'!$A$3:$A$1424,$A197)</f>
        <v>0</v>
      </c>
      <c r="AJ197" s="26">
        <f t="shared" si="13"/>
        <v>0</v>
      </c>
      <c r="AK197" s="27">
        <f>IFERROR(SUMIFS('[4]BD Unidades'!$AO$3:$AO$1424,'[4]BD Unidades'!$A$3:$A$1424,$A197),"-")</f>
        <v>0</v>
      </c>
      <c r="AL197" s="27">
        <f>IFERROR(SUMIFS('[4]BD Unidades'!$AQ$3:$AQ$1424,'[4]BD Unidades'!$A$3:$A$1424,$A197),"-")</f>
        <v>0</v>
      </c>
      <c r="AM197" s="27">
        <f>IFERROR(SUMIFS('[4]BD Unidades'!$AS$3:$AS$1424,'[4]BD Unidades'!$A$3:$A$1424,$A197),"-")</f>
        <v>0</v>
      </c>
      <c r="AN197" s="27">
        <f>IFERROR(SUMIFS('[4]BD Unidades'!$AU$3:$AU$1424,'[4]BD Unidades'!$A$3:$A$1424,$A197),"-")</f>
        <v>0</v>
      </c>
      <c r="AO197" s="27">
        <f>IFERROR(SUMIFS('[4]BD Unidades'!$AW$3:$AW$1424,'[4]BD Unidades'!$A$3:$A$1424,$A197),"-")</f>
        <v>0</v>
      </c>
      <c r="AP197" s="27">
        <f>IFERROR(SUMIFS('[4]BD Unidades'!$AY$3:$AY$1424,'[4]BD Unidades'!$A$3:$A$1424,$A197),"-")</f>
        <v>0</v>
      </c>
      <c r="AQ197" s="25">
        <f>IFERROR(SUMIFS('[4]BD Unidades'!$AZ$3:$AZ$1424,'[4]BD Unidades'!$A$3:$A$1424,$A197),"-")</f>
        <v>0.75289897260273964</v>
      </c>
      <c r="AR197" s="25">
        <f>IFERROR(SUMIFS('[4]BD Unidades'!$BA$3:$BA$1424,'[4]BD Unidades'!$A$3:$A$1424,$A197),"-")</f>
        <v>2.5099999999999998</v>
      </c>
      <c r="AS197" s="28">
        <f>SUMIFS('[4]BD Unidades'!$BC$3:$BC$1424,'[4]BD Unidades'!$A$3:$A$1424,$A197)</f>
        <v>5.11212975148347E-3</v>
      </c>
      <c r="AT197" s="28">
        <f>SUMIFS('[4]BD Unidades'!$BE$3:$BE$1424,'[4]BD Unidades'!$A$3:$A$1424,$A197)</f>
        <v>0.99523186095931993</v>
      </c>
      <c r="AU197" s="29">
        <f t="shared" si="14"/>
        <v>0.99014410655328555</v>
      </c>
      <c r="AV197" s="30">
        <f t="shared" si="15"/>
        <v>5.0179999999999999E-3</v>
      </c>
      <c r="AW197" s="25">
        <f>IFERROR(SUMIFS('[4]BD Unidades'!$BI$3:$BI$1424,'[4]BD Unidades'!$A$3:$A$1424,$A197),"-")</f>
        <v>0.74173762812174249</v>
      </c>
      <c r="AX197" s="25">
        <f>IFERROR(SUMIFS('[4]BD Unidades'!$BJ$3:$BJ$1424,'[4]BD Unidades'!$A$3:$A$1424,$A197),"-")</f>
        <v>0.47667245989682172</v>
      </c>
    </row>
    <row r="198" spans="1:50" ht="14.4" x14ac:dyDescent="0.3">
      <c r="A198" s="7">
        <v>417</v>
      </c>
      <c r="B198" s="7" t="s">
        <v>4721</v>
      </c>
      <c r="D198" s="8" t="s">
        <v>4722</v>
      </c>
      <c r="E198" s="19" t="s">
        <v>4723</v>
      </c>
      <c r="F198" s="19" t="s">
        <v>4723</v>
      </c>
      <c r="G198" s="19" t="s">
        <v>866</v>
      </c>
      <c r="H198" s="19">
        <v>1</v>
      </c>
      <c r="I198" s="19">
        <v>2024</v>
      </c>
      <c r="J198" s="19" t="s">
        <v>66</v>
      </c>
      <c r="K198" s="19" t="s">
        <v>177</v>
      </c>
      <c r="L198" s="19" t="s">
        <v>213</v>
      </c>
      <c r="M198" s="19" t="s">
        <v>90</v>
      </c>
      <c r="N198" s="19" t="s">
        <v>868</v>
      </c>
      <c r="O198" s="19" t="s">
        <v>1461</v>
      </c>
      <c r="P198" s="19" t="s">
        <v>51</v>
      </c>
      <c r="Q198" s="9" t="s">
        <v>4724</v>
      </c>
      <c r="R198" s="20">
        <v>3</v>
      </c>
      <c r="S198" s="20">
        <v>0.83330000000000004</v>
      </c>
      <c r="T198" s="20">
        <v>2.9750000000000001</v>
      </c>
      <c r="U198" s="20" t="s">
        <v>397</v>
      </c>
      <c r="V198" s="21">
        <f>_xlfn.XLOOKUP(D198,'[4]Gen. Real'!$A$2:$A$1168,'[4]Gen. Real'!$C$2:$C$1168,"-",0)</f>
        <v>9.9316799999999983</v>
      </c>
      <c r="W198" s="22"/>
      <c r="X198" s="22" t="str">
        <f>_xlfn.XLOOKUP(D198,[4]Vertimiento!$J$2:$J$119,[4]Vertimiento!$K$2:$K$119,"-",0)</f>
        <v>-</v>
      </c>
      <c r="Y198" s="23" t="str">
        <f t="shared" si="12"/>
        <v>-</v>
      </c>
      <c r="Z198" s="19" t="str">
        <f>_xlfn.XLOOKUP(D198,[4]Cmg!$I$4:$I$99,[4]Cmg!$M$4:$M$99,"----",0,1)</f>
        <v>----</v>
      </c>
      <c r="AA198" s="19" t="str">
        <f>_xlfn.XLOOKUP(D198,[4]Cmg!$A$4:$A$101,[4]Cmg!$B$4:$B$101,"----",0,1)</f>
        <v>----</v>
      </c>
      <c r="AB198" s="19" t="str">
        <f>_xlfn.XLOOKUP(D198,[4]Cmg!$E$4:$E$101,[4]Cmg!$F$4:$F$101,"----",0,1)</f>
        <v>----</v>
      </c>
      <c r="AC198" s="19" t="str">
        <f>_xlfn.XLOOKUP(D198,[4]Cmg!$O$4:$O$101,[4]Cmg!$P$4:$P$101,"----",0,1)</f>
        <v>----</v>
      </c>
      <c r="AD198" s="24" t="str">
        <f>_xlfn.XLOOKUP(D198,[4]Cmg!$S$4:$S$101,[4]Cmg!$U$4:$U$101,"----",0,1)</f>
        <v>----</v>
      </c>
      <c r="AG198" s="25">
        <f>IFERROR(SUMIFS('[4]BD Unidades'!$AH:$AH,'[4]BD Unidades'!$A:$A,'BD Centrales 2024'!$A198),"-")</f>
        <v>3</v>
      </c>
      <c r="AH198" s="25">
        <f>SUMIFS('[4]BD Unidades'!$AJ$3:$AJ$1424,'[4]BD Unidades'!$A$3:$A$1424,$A198)</f>
        <v>8718.1</v>
      </c>
      <c r="AI198" s="25">
        <f>SUMIFS('[4]BD Unidades'!$AL$3:$AL$1424,'[4]BD Unidades'!$A$3:$A$1424,$A198)</f>
        <v>47.033333333333303</v>
      </c>
      <c r="AJ198" s="26">
        <f t="shared" si="13"/>
        <v>5.3659575439050141E-3</v>
      </c>
      <c r="AK198" s="27">
        <f>IFERROR(SUMIFS('[4]BD Unidades'!$AO$3:$AO$1424,'[4]BD Unidades'!$A$3:$A$1424,$A198),"-")</f>
        <v>0</v>
      </c>
      <c r="AL198" s="27">
        <f>IFERROR(SUMIFS('[4]BD Unidades'!$AQ$3:$AQ$1424,'[4]BD Unidades'!$A$3:$A$1424,$A198),"-")</f>
        <v>0</v>
      </c>
      <c r="AM198" s="27">
        <f>IFERROR(SUMIFS('[4]BD Unidades'!$AS$3:$AS$1424,'[4]BD Unidades'!$A$3:$A$1424,$A198),"-")</f>
        <v>0</v>
      </c>
      <c r="AN198" s="27">
        <f>IFERROR(SUMIFS('[4]BD Unidades'!$AU$3:$AU$1424,'[4]BD Unidades'!$A$3:$A$1424,$A198),"-")</f>
        <v>0</v>
      </c>
      <c r="AO198" s="27">
        <f>IFERROR(SUMIFS('[4]BD Unidades'!$AW$3:$AW$1424,'[4]BD Unidades'!$A$3:$A$1424,$A198),"-")</f>
        <v>0</v>
      </c>
      <c r="AP198" s="27">
        <f>IFERROR(SUMIFS('[4]BD Unidades'!$AY$3:$AY$1424,'[4]BD Unidades'!$A$3:$A$1424,$A198),"-")</f>
        <v>0</v>
      </c>
      <c r="AQ198" s="25">
        <f>IFERROR(SUMIFS('[4]BD Unidades'!$AZ$3:$AZ$1424,'[4]BD Unidades'!$A$3:$A$1424,$A198),"-")</f>
        <v>1.4229116270991782</v>
      </c>
      <c r="AR198" s="25">
        <f>IFERROR(SUMIFS('[4]BD Unidades'!$BA$3:$BA$1424,'[4]BD Unidades'!$A$3:$A$1424,$A198),"-")</f>
        <v>2.9839026639640398</v>
      </c>
      <c r="AS198" s="28">
        <f>SUMIFS('[4]BD Unidades'!$BC$3:$BC$1424,'[4]BD Unidades'!$A$3:$A$1424,$A198)</f>
        <v>6.1985082630527009E-2</v>
      </c>
      <c r="AT198" s="28">
        <f>SUMIFS('[4]BD Unidades'!$BE$3:$BE$1424,'[4]BD Unidades'!$A$3:$A$1424,$A198)</f>
        <v>1</v>
      </c>
      <c r="AU198" s="29">
        <f t="shared" si="14"/>
        <v>0.93801491736947296</v>
      </c>
      <c r="AV198" s="30">
        <f t="shared" si="15"/>
        <v>8.3330000000000001E-3</v>
      </c>
      <c r="AW198" s="25">
        <f>IFERROR(SUMIFS('[4]BD Unidades'!$BI$3:$BI$1424,'[4]BD Unidades'!$A$3:$A$1424,$A198),"-")</f>
        <v>1.3235897295481864</v>
      </c>
      <c r="AX198" s="25">
        <f>IFERROR(SUMIFS('[4]BD Unidades'!$BJ$3:$BJ$1424,'[4]BD Unidades'!$A$3:$A$1424,$A198),"-")</f>
        <v>0.85059561273106843</v>
      </c>
    </row>
    <row r="199" spans="1:50" ht="14.4" x14ac:dyDescent="0.3">
      <c r="A199" s="7">
        <v>419</v>
      </c>
      <c r="B199" s="7" t="s">
        <v>1796</v>
      </c>
      <c r="D199" s="8" t="s">
        <v>1797</v>
      </c>
      <c r="E199" s="19" t="s">
        <v>1798</v>
      </c>
      <c r="F199" s="19" t="s">
        <v>1798</v>
      </c>
      <c r="G199" s="19" t="s">
        <v>1799</v>
      </c>
      <c r="H199" s="19">
        <v>2</v>
      </c>
      <c r="I199" s="19">
        <v>2024</v>
      </c>
      <c r="J199" s="19" t="s">
        <v>66</v>
      </c>
      <c r="K199" s="19" t="s">
        <v>177</v>
      </c>
      <c r="L199" s="19" t="s">
        <v>47</v>
      </c>
      <c r="M199" s="19" t="s">
        <v>90</v>
      </c>
      <c r="N199" s="19" t="s">
        <v>91</v>
      </c>
      <c r="O199" s="19" t="s">
        <v>92</v>
      </c>
      <c r="P199" s="19" t="s">
        <v>51</v>
      </c>
      <c r="Q199" s="9" t="s">
        <v>1082</v>
      </c>
      <c r="R199" s="20">
        <v>16.5</v>
      </c>
      <c r="S199" s="20">
        <v>0.20610000000000001</v>
      </c>
      <c r="T199" s="20">
        <v>16.466000000000001</v>
      </c>
      <c r="U199" s="20">
        <v>1.2330000000000001</v>
      </c>
      <c r="V199" s="21">
        <f>_xlfn.XLOOKUP(D199,'[4]Gen. Real'!$A$2:$A$1168,'[4]Gen. Real'!$C$2:$C$1168,"-",0)</f>
        <v>70.097629999999938</v>
      </c>
      <c r="W199" s="22"/>
      <c r="X199" s="22" t="str">
        <f>_xlfn.XLOOKUP(D199,[4]Vertimiento!$J$2:$J$119,[4]Vertimiento!$K$2:$K$119,"-",0)</f>
        <v>-</v>
      </c>
      <c r="Y199" s="23" t="str">
        <f t="shared" si="12"/>
        <v>-</v>
      </c>
      <c r="Z199" s="19" t="str">
        <f>_xlfn.XLOOKUP(D199,[4]Cmg!$I$4:$I$99,[4]Cmg!$M$4:$M$99,"----",0,1)</f>
        <v>----</v>
      </c>
      <c r="AA199" s="19" t="str">
        <f>_xlfn.XLOOKUP(D199,[4]Cmg!$A$4:$A$101,[4]Cmg!$B$4:$B$101,"----",0,1)</f>
        <v>----</v>
      </c>
      <c r="AB199" s="19" t="str">
        <f>_xlfn.XLOOKUP(D199,[4]Cmg!$E$4:$E$101,[4]Cmg!$F$4:$F$101,"----",0,1)</f>
        <v>----</v>
      </c>
      <c r="AC199" s="19" t="str">
        <f>_xlfn.XLOOKUP(D199,[4]Cmg!$O$4:$O$101,[4]Cmg!$P$4:$P$101,"----",0,1)</f>
        <v>----</v>
      </c>
      <c r="AD199" s="24" t="str">
        <f>_xlfn.XLOOKUP(D199,[4]Cmg!$S$4:$S$101,[4]Cmg!$U$4:$U$101,"----",0,1)</f>
        <v>----</v>
      </c>
      <c r="AG199" s="25">
        <f>IFERROR(SUMIFS('[4]BD Unidades'!$AH:$AH,'[4]BD Unidades'!$A:$A,'BD Centrales 2024'!$A199),"-")</f>
        <v>0</v>
      </c>
      <c r="AH199" s="25">
        <f>SUMIFS('[4]BD Unidades'!$AJ$3:$AJ$1424,'[4]BD Unidades'!$A$3:$A$1424,$A199)</f>
        <v>8508.133333333335</v>
      </c>
      <c r="AI199" s="25">
        <f>SUMIFS('[4]BD Unidades'!$AL$3:$AL$1424,'[4]BD Unidades'!$A$3:$A$1424,$A199)</f>
        <v>2.4500000000000002</v>
      </c>
      <c r="AJ199" s="26">
        <f t="shared" si="13"/>
        <v>2.8787685920471563E-4</v>
      </c>
      <c r="AK199" s="27">
        <f>IFERROR(SUMIFS('[4]BD Unidades'!$AO$3:$AO$1424,'[4]BD Unidades'!$A$3:$A$1424,$A199),"-")</f>
        <v>0</v>
      </c>
      <c r="AL199" s="27">
        <f>IFERROR(SUMIFS('[4]BD Unidades'!$AQ$3:$AQ$1424,'[4]BD Unidades'!$A$3:$A$1424,$A199),"-")</f>
        <v>0</v>
      </c>
      <c r="AM199" s="27">
        <f>IFERROR(SUMIFS('[4]BD Unidades'!$AS$3:$AS$1424,'[4]BD Unidades'!$A$3:$A$1424,$A199),"-")</f>
        <v>0</v>
      </c>
      <c r="AN199" s="27">
        <f>IFERROR(SUMIFS('[4]BD Unidades'!$AU$3:$AU$1424,'[4]BD Unidades'!$A$3:$A$1424,$A199),"-")</f>
        <v>0</v>
      </c>
      <c r="AO199" s="27">
        <f>IFERROR(SUMIFS('[4]BD Unidades'!$AW$3:$AW$1424,'[4]BD Unidades'!$A$3:$A$1424,$A199),"-")</f>
        <v>0</v>
      </c>
      <c r="AP199" s="27">
        <f>IFERROR(SUMIFS('[4]BD Unidades'!$AY$3:$AY$1424,'[4]BD Unidades'!$A$3:$A$1424,$A199),"-")</f>
        <v>0</v>
      </c>
      <c r="AQ199" s="25">
        <f>IFERROR(SUMIFS('[4]BD Unidades'!$AZ$3:$AZ$1424,'[4]BD Unidades'!$A$3:$A$1424,$A199),"-")</f>
        <v>0</v>
      </c>
      <c r="AR199" s="25">
        <f>IFERROR(SUMIFS('[4]BD Unidades'!$BA$3:$BA$1424,'[4]BD Unidades'!$A$3:$A$1424,$A199),"-")</f>
        <v>16.495696358426962</v>
      </c>
      <c r="AS199" s="28">
        <f>SUMIFS('[4]BD Unidades'!$BC$3:$BC$1424,'[4]BD Unidades'!$A$3:$A$1424,$A199)</f>
        <v>0</v>
      </c>
      <c r="AT199" s="28">
        <f>SUMIFS('[4]BD Unidades'!$BE$3:$BE$1424,'[4]BD Unidades'!$A$3:$A$1424,$A199)</f>
        <v>0</v>
      </c>
      <c r="AU199" s="29">
        <f t="shared" si="14"/>
        <v>0</v>
      </c>
      <c r="AV199" s="30">
        <f t="shared" si="15"/>
        <v>2.0609999999999999E-3</v>
      </c>
      <c r="AW199" s="25">
        <f>IFERROR(SUMIFS('[4]BD Unidades'!$BI$3:$BI$1424,'[4]BD Unidades'!$A$3:$A$1424,$A199),"-")</f>
        <v>0</v>
      </c>
      <c r="AX199" s="25">
        <f>IFERROR(SUMIFS('[4]BD Unidades'!$BJ$3:$BJ$1424,'[4]BD Unidades'!$A$3:$A$1424,$A199),"-")</f>
        <v>0</v>
      </c>
    </row>
    <row r="200" spans="1:50" ht="14.4" x14ac:dyDescent="0.3">
      <c r="A200" s="7">
        <v>420</v>
      </c>
      <c r="B200" s="7" t="s">
        <v>427</v>
      </c>
      <c r="D200" s="8" t="s">
        <v>428</v>
      </c>
      <c r="E200" s="19" t="s">
        <v>64</v>
      </c>
      <c r="F200" s="19" t="s">
        <v>64</v>
      </c>
      <c r="G200" s="19" t="s">
        <v>429</v>
      </c>
      <c r="H200" s="19">
        <v>2</v>
      </c>
      <c r="I200" s="19">
        <v>2024</v>
      </c>
      <c r="J200" s="19" t="s">
        <v>66</v>
      </c>
      <c r="K200" s="19" t="s">
        <v>105</v>
      </c>
      <c r="L200" s="19" t="s">
        <v>47</v>
      </c>
      <c r="M200" s="19" t="s">
        <v>90</v>
      </c>
      <c r="N200" s="19" t="s">
        <v>91</v>
      </c>
      <c r="O200" s="19" t="s">
        <v>92</v>
      </c>
      <c r="P200" s="19" t="s">
        <v>51</v>
      </c>
      <c r="Q200" s="9" t="s">
        <v>431</v>
      </c>
      <c r="R200" s="20">
        <v>37.369999999999997</v>
      </c>
      <c r="S200" s="20">
        <v>1.18</v>
      </c>
      <c r="T200" s="20">
        <v>36.93</v>
      </c>
      <c r="U200" s="20">
        <v>4.2</v>
      </c>
      <c r="V200" s="21">
        <f>_xlfn.XLOOKUP(D200,'[4]Gen. Real'!$A$2:$A$1168,'[4]Gen. Real'!$C$2:$C$1168,"-",0)</f>
        <v>80.197399999999988</v>
      </c>
      <c r="W200" s="22"/>
      <c r="X200" s="22" t="str">
        <f>_xlfn.XLOOKUP(D200,[4]Vertimiento!$J$2:$J$119,[4]Vertimiento!$K$2:$K$119,"-",0)</f>
        <v>-</v>
      </c>
      <c r="Y200" s="23" t="str">
        <f t="shared" si="12"/>
        <v>-</v>
      </c>
      <c r="Z200" s="19" t="str">
        <f>_xlfn.XLOOKUP(D200,[4]Cmg!$I$4:$I$99,[4]Cmg!$M$4:$M$99,"----",0,1)</f>
        <v>----</v>
      </c>
      <c r="AA200" s="19" t="str">
        <f>_xlfn.XLOOKUP(D200,[4]Cmg!$A$4:$A$101,[4]Cmg!$B$4:$B$101,"----",0,1)</f>
        <v>----</v>
      </c>
      <c r="AB200" s="19" t="str">
        <f>_xlfn.XLOOKUP(D200,[4]Cmg!$E$4:$E$101,[4]Cmg!$F$4:$F$101,"----",0,1)</f>
        <v>----</v>
      </c>
      <c r="AC200" s="19" t="str">
        <f>_xlfn.XLOOKUP(D200,[4]Cmg!$O$4:$O$101,[4]Cmg!$P$4:$P$101,"----",0,1)</f>
        <v>----</v>
      </c>
      <c r="AD200" s="24" t="str">
        <f>_xlfn.XLOOKUP(D200,[4]Cmg!$S$4:$S$101,[4]Cmg!$U$4:$U$101,"----",0,1)</f>
        <v>----</v>
      </c>
      <c r="AG200" s="25">
        <f>IFERROR(SUMIFS('[4]BD Unidades'!$AH:$AH,'[4]BD Unidades'!$A:$A,'BD Centrales 2024'!$A200),"-")</f>
        <v>0</v>
      </c>
      <c r="AH200" s="25">
        <f>SUMIFS('[4]BD Unidades'!$AJ$3:$AJ$1424,'[4]BD Unidades'!$A$3:$A$1424,$A200)</f>
        <v>7779.5633831504783</v>
      </c>
      <c r="AI200" s="25">
        <f>SUMIFS('[4]BD Unidades'!$AL$3:$AL$1424,'[4]BD Unidades'!$A$3:$A$1424,$A200)</f>
        <v>166.92513116581932</v>
      </c>
      <c r="AJ200" s="26">
        <f t="shared" si="13"/>
        <v>2.1006150183831389E-2</v>
      </c>
      <c r="AK200" s="27">
        <f>IFERROR(SUMIFS('[4]BD Unidades'!$AO$3:$AO$1424,'[4]BD Unidades'!$A$3:$A$1424,$A200),"-")</f>
        <v>0</v>
      </c>
      <c r="AL200" s="27">
        <f>IFERROR(SUMIFS('[4]BD Unidades'!$AQ$3:$AQ$1424,'[4]BD Unidades'!$A$3:$A$1424,$A200),"-")</f>
        <v>0</v>
      </c>
      <c r="AM200" s="27">
        <f>IFERROR(SUMIFS('[4]BD Unidades'!$AS$3:$AS$1424,'[4]BD Unidades'!$A$3:$A$1424,$A200),"-")</f>
        <v>0</v>
      </c>
      <c r="AN200" s="27">
        <f>IFERROR(SUMIFS('[4]BD Unidades'!$AU$3:$AU$1424,'[4]BD Unidades'!$A$3:$A$1424,$A200),"-")</f>
        <v>0</v>
      </c>
      <c r="AO200" s="27">
        <f>IFERROR(SUMIFS('[4]BD Unidades'!$AW$3:$AW$1424,'[4]BD Unidades'!$A$3:$A$1424,$A200),"-")</f>
        <v>0</v>
      </c>
      <c r="AP200" s="27">
        <f>IFERROR(SUMIFS('[4]BD Unidades'!$AY$3:$AY$1424,'[4]BD Unidades'!$A$3:$A$1424,$A200),"-")</f>
        <v>0</v>
      </c>
      <c r="AQ200" s="25">
        <f>IFERROR(SUMIFS('[4]BD Unidades'!$AZ$3:$AZ$1424,'[4]BD Unidades'!$A$3:$A$1424,$A200),"-")</f>
        <v>0</v>
      </c>
      <c r="AR200" s="25">
        <f>IFERROR(SUMIFS('[4]BD Unidades'!$BA$3:$BA$1424,'[4]BD Unidades'!$A$3:$A$1424,$A200),"-")</f>
        <v>38.241721178410501</v>
      </c>
      <c r="AS200" s="28">
        <f>SUMIFS('[4]BD Unidades'!$BC$3:$BC$1424,'[4]BD Unidades'!$A$3:$A$1424,$A200)</f>
        <v>0</v>
      </c>
      <c r="AT200" s="28">
        <f>SUMIFS('[4]BD Unidades'!$BE$3:$BE$1424,'[4]BD Unidades'!$A$3:$A$1424,$A200)</f>
        <v>0</v>
      </c>
      <c r="AU200" s="29">
        <f t="shared" si="14"/>
        <v>0</v>
      </c>
      <c r="AV200" s="30">
        <f t="shared" si="15"/>
        <v>1.18E-2</v>
      </c>
      <c r="AW200" s="25">
        <f>IFERROR(SUMIFS('[4]BD Unidades'!$BI$3:$BI$1424,'[4]BD Unidades'!$A$3:$A$1424,$A200),"-")</f>
        <v>0</v>
      </c>
      <c r="AX200" s="25">
        <f>IFERROR(SUMIFS('[4]BD Unidades'!$BJ$3:$BJ$1424,'[4]BD Unidades'!$A$3:$A$1424,$A200),"-")</f>
        <v>0</v>
      </c>
    </row>
    <row r="201" spans="1:50" ht="14.4" x14ac:dyDescent="0.3">
      <c r="A201" s="7">
        <v>423</v>
      </c>
      <c r="B201" s="7" t="s">
        <v>4921</v>
      </c>
      <c r="D201" s="8" t="s">
        <v>4922</v>
      </c>
      <c r="E201" s="19" t="s">
        <v>4906</v>
      </c>
      <c r="F201" s="19" t="s">
        <v>4923</v>
      </c>
      <c r="G201" s="19" t="s">
        <v>4924</v>
      </c>
      <c r="H201" s="19">
        <v>1</v>
      </c>
      <c r="I201" s="19">
        <v>2024</v>
      </c>
      <c r="J201" s="19" t="s">
        <v>66</v>
      </c>
      <c r="K201" s="19" t="s">
        <v>177</v>
      </c>
      <c r="L201" s="19" t="s">
        <v>213</v>
      </c>
      <c r="M201" s="19" t="s">
        <v>82</v>
      </c>
      <c r="N201" s="19" t="s">
        <v>83</v>
      </c>
      <c r="O201" s="19" t="s">
        <v>4714</v>
      </c>
      <c r="P201" s="19" t="s">
        <v>51</v>
      </c>
      <c r="Q201" s="9" t="s">
        <v>4925</v>
      </c>
      <c r="R201" s="20">
        <v>2</v>
      </c>
      <c r="S201" s="20">
        <v>0.5</v>
      </c>
      <c r="T201" s="20">
        <v>1.99</v>
      </c>
      <c r="U201" s="20" t="s">
        <v>397</v>
      </c>
      <c r="V201" s="21">
        <f>_xlfn.XLOOKUP(D201,'[4]Gen. Real'!$A$2:$A$1168,'[4]Gen. Real'!$C$2:$C$1168,"-",0)</f>
        <v>7.2974300000000039</v>
      </c>
      <c r="W201" s="22"/>
      <c r="X201" s="22" t="str">
        <f>_xlfn.XLOOKUP(D201,[4]Vertimiento!$J$2:$J$119,[4]Vertimiento!$K$2:$K$119,"-",0)</f>
        <v>-</v>
      </c>
      <c r="Y201" s="23" t="str">
        <f t="shared" si="12"/>
        <v>-</v>
      </c>
      <c r="Z201" s="19" t="str">
        <f>_xlfn.XLOOKUP(D201,[4]Cmg!$I$4:$I$99,[4]Cmg!$M$4:$M$99,"----",0,1)</f>
        <v>----</v>
      </c>
      <c r="AA201" s="19" t="str">
        <f>_xlfn.XLOOKUP(D201,[4]Cmg!$A$4:$A$101,[4]Cmg!$B$4:$B$101,"----",0,1)</f>
        <v>----</v>
      </c>
      <c r="AB201" s="19" t="str">
        <f>_xlfn.XLOOKUP(D201,[4]Cmg!$E$4:$E$101,[4]Cmg!$F$4:$F$101,"----",0,1)</f>
        <v>----</v>
      </c>
      <c r="AC201" s="19" t="str">
        <f>_xlfn.XLOOKUP(D201,[4]Cmg!$O$4:$O$101,[4]Cmg!$P$4:$P$101,"----",0,1)</f>
        <v>----</v>
      </c>
      <c r="AD201" s="24" t="str">
        <f>_xlfn.XLOOKUP(D201,[4]Cmg!$S$4:$S$101,[4]Cmg!$U$4:$U$101,"----",0,1)</f>
        <v>----</v>
      </c>
      <c r="AG201" s="25">
        <f>IFERROR(SUMIFS('[4]BD Unidades'!$AH:$AH,'[4]BD Unidades'!$A:$A,'BD Centrales 2024'!$A201),"-")</f>
        <v>2</v>
      </c>
      <c r="AH201" s="25">
        <f>SUMIFS('[4]BD Unidades'!$AJ$3:$AJ$1424,'[4]BD Unidades'!$A$3:$A$1424,$A201)</f>
        <v>8601.5166666666701</v>
      </c>
      <c r="AI201" s="25">
        <f>SUMIFS('[4]BD Unidades'!$AL$3:$AL$1424,'[4]BD Unidades'!$A$3:$A$1424,$A201)</f>
        <v>0</v>
      </c>
      <c r="AJ201" s="26">
        <f t="shared" si="13"/>
        <v>0</v>
      </c>
      <c r="AK201" s="27">
        <f>IFERROR(SUMIFS('[4]BD Unidades'!$AO$3:$AO$1424,'[4]BD Unidades'!$A$3:$A$1424,$A201),"-")</f>
        <v>0</v>
      </c>
      <c r="AL201" s="27">
        <f>IFERROR(SUMIFS('[4]BD Unidades'!$AQ$3:$AQ$1424,'[4]BD Unidades'!$A$3:$A$1424,$A201),"-")</f>
        <v>0</v>
      </c>
      <c r="AM201" s="27">
        <f>IFERROR(SUMIFS('[4]BD Unidades'!$AS$3:$AS$1424,'[4]BD Unidades'!$A$3:$A$1424,$A201),"-")</f>
        <v>0</v>
      </c>
      <c r="AN201" s="27">
        <f>IFERROR(SUMIFS('[4]BD Unidades'!$AU$3:$AU$1424,'[4]BD Unidades'!$A$3:$A$1424,$A201),"-")</f>
        <v>0</v>
      </c>
      <c r="AO201" s="27">
        <f>IFERROR(SUMIFS('[4]BD Unidades'!$AW$3:$AW$1424,'[4]BD Unidades'!$A$3:$A$1424,$A201),"-")</f>
        <v>0</v>
      </c>
      <c r="AP201" s="27">
        <f>IFERROR(SUMIFS('[4]BD Unidades'!$AY$3:$AY$1424,'[4]BD Unidades'!$A$3:$A$1424,$A201),"-")</f>
        <v>0</v>
      </c>
      <c r="AQ201" s="25">
        <f>IFERROR(SUMIFS('[4]BD Unidades'!$AZ$3:$AZ$1424,'[4]BD Unidades'!$A$3:$A$1424,$A201),"-")</f>
        <v>1.302686450420766</v>
      </c>
      <c r="AR201" s="25">
        <f>IFERROR(SUMIFS('[4]BD Unidades'!$BA$3:$BA$1424,'[4]BD Unidades'!$A$3:$A$1424,$A201),"-")</f>
        <v>2</v>
      </c>
      <c r="AS201" s="28">
        <f>SUMIFS('[4]BD Unidades'!$BC$3:$BC$1424,'[4]BD Unidades'!$A$3:$A$1424,$A201)</f>
        <v>1.5183570137636E-4</v>
      </c>
      <c r="AT201" s="28">
        <f>SUMIFS('[4]BD Unidades'!$BE$3:$BE$1424,'[4]BD Unidades'!$A$3:$A$1424,$A201)</f>
        <v>0.99917463570127496</v>
      </c>
      <c r="AU201" s="29">
        <f t="shared" si="14"/>
        <v>0.99902292531966586</v>
      </c>
      <c r="AV201" s="30">
        <f t="shared" si="15"/>
        <v>5.0000000000000001E-3</v>
      </c>
      <c r="AW201" s="25">
        <f>IFERROR(SUMIFS('[4]BD Unidades'!$BI$3:$BI$1424,'[4]BD Unidades'!$A$3:$A$1424,$A201),"-")</f>
        <v>1.2949065603312773</v>
      </c>
      <c r="AX201" s="25">
        <f>IFERROR(SUMIFS('[4]BD Unidades'!$BJ$3:$BJ$1424,'[4]BD Unidades'!$A$3:$A$1424,$A201),"-")</f>
        <v>0.78361101364575925</v>
      </c>
    </row>
    <row r="202" spans="1:50" ht="14.4" x14ac:dyDescent="0.3">
      <c r="A202" s="7">
        <v>432</v>
      </c>
      <c r="B202" s="7" t="s">
        <v>4739</v>
      </c>
      <c r="D202" s="8" t="s">
        <v>4740</v>
      </c>
      <c r="E202" s="19" t="s">
        <v>4741</v>
      </c>
      <c r="F202" s="19" t="s">
        <v>4741</v>
      </c>
      <c r="G202" s="19" t="s">
        <v>4742</v>
      </c>
      <c r="H202" s="19">
        <v>1</v>
      </c>
      <c r="I202" s="19">
        <v>2024</v>
      </c>
      <c r="J202" s="19" t="s">
        <v>66</v>
      </c>
      <c r="K202" s="19" t="s">
        <v>177</v>
      </c>
      <c r="L202" s="19" t="s">
        <v>213</v>
      </c>
      <c r="M202" s="19" t="s">
        <v>331</v>
      </c>
      <c r="N202" s="19" t="s">
        <v>724</v>
      </c>
      <c r="O202" s="19" t="s">
        <v>725</v>
      </c>
      <c r="P202" s="19" t="s">
        <v>51</v>
      </c>
      <c r="Q202" s="9" t="s">
        <v>4744</v>
      </c>
      <c r="R202" s="20">
        <v>3</v>
      </c>
      <c r="S202" s="20">
        <v>1.0909</v>
      </c>
      <c r="T202" s="20">
        <v>2.9672999999999998</v>
      </c>
      <c r="U202" s="20" t="s">
        <v>397</v>
      </c>
      <c r="V202" s="21">
        <f>_xlfn.XLOOKUP(D202,'[4]Gen. Real'!$A$2:$A$1168,'[4]Gen. Real'!$C$2:$C$1168,"-",0)</f>
        <v>14.641849999999998</v>
      </c>
      <c r="W202" s="22"/>
      <c r="X202" s="22" t="str">
        <f>_xlfn.XLOOKUP(D202,[4]Vertimiento!$J$2:$J$119,[4]Vertimiento!$K$2:$K$119,"-",0)</f>
        <v>-</v>
      </c>
      <c r="Y202" s="23" t="str">
        <f t="shared" si="12"/>
        <v>-</v>
      </c>
      <c r="Z202" s="19" t="str">
        <f>_xlfn.XLOOKUP(D202,[4]Cmg!$I$4:$I$99,[4]Cmg!$M$4:$M$99,"----",0,1)</f>
        <v>----</v>
      </c>
      <c r="AA202" s="19" t="str">
        <f>_xlfn.XLOOKUP(D202,[4]Cmg!$A$4:$A$101,[4]Cmg!$B$4:$B$101,"----",0,1)</f>
        <v>----</v>
      </c>
      <c r="AB202" s="19" t="str">
        <f>_xlfn.XLOOKUP(D202,[4]Cmg!$E$4:$E$101,[4]Cmg!$F$4:$F$101,"----",0,1)</f>
        <v>----</v>
      </c>
      <c r="AC202" s="19" t="str">
        <f>_xlfn.XLOOKUP(D202,[4]Cmg!$O$4:$O$101,[4]Cmg!$P$4:$P$101,"----",0,1)</f>
        <v>----</v>
      </c>
      <c r="AD202" s="24" t="str">
        <f>_xlfn.XLOOKUP(D202,[4]Cmg!$S$4:$S$101,[4]Cmg!$U$4:$U$101,"----",0,1)</f>
        <v>----</v>
      </c>
      <c r="AG202" s="25">
        <f>IFERROR(SUMIFS('[4]BD Unidades'!$AH:$AH,'[4]BD Unidades'!$A:$A,'BD Centrales 2024'!$A202),"-")</f>
        <v>3</v>
      </c>
      <c r="AH202" s="25">
        <f>SUMIFS('[4]BD Unidades'!$AJ$3:$AJ$1424,'[4]BD Unidades'!$A$3:$A$1424,$A202)</f>
        <v>8123.95</v>
      </c>
      <c r="AI202" s="25">
        <f>SUMIFS('[4]BD Unidades'!$AL$3:$AL$1424,'[4]BD Unidades'!$A$3:$A$1424,$A202)</f>
        <v>0</v>
      </c>
      <c r="AJ202" s="26">
        <f t="shared" si="13"/>
        <v>0</v>
      </c>
      <c r="AK202" s="27">
        <f>IFERROR(SUMIFS('[4]BD Unidades'!$AO$3:$AO$1424,'[4]BD Unidades'!$A$3:$A$1424,$A202),"-")</f>
        <v>0</v>
      </c>
      <c r="AL202" s="27">
        <f>IFERROR(SUMIFS('[4]BD Unidades'!$AQ$3:$AQ$1424,'[4]BD Unidades'!$A$3:$A$1424,$A202),"-")</f>
        <v>0</v>
      </c>
      <c r="AM202" s="27">
        <f>IFERROR(SUMIFS('[4]BD Unidades'!$AS$3:$AS$1424,'[4]BD Unidades'!$A$3:$A$1424,$A202),"-")</f>
        <v>0</v>
      </c>
      <c r="AN202" s="27">
        <f>IFERROR(SUMIFS('[4]BD Unidades'!$AU$3:$AU$1424,'[4]BD Unidades'!$A$3:$A$1424,$A202),"-")</f>
        <v>0</v>
      </c>
      <c r="AO202" s="27">
        <f>IFERROR(SUMIFS('[4]BD Unidades'!$AW$3:$AW$1424,'[4]BD Unidades'!$A$3:$A$1424,$A202),"-")</f>
        <v>0</v>
      </c>
      <c r="AP202" s="27">
        <f>IFERROR(SUMIFS('[4]BD Unidades'!$AY$3:$AY$1424,'[4]BD Unidades'!$A$3:$A$1424,$A202),"-")</f>
        <v>0</v>
      </c>
      <c r="AQ202" s="25">
        <f>IFERROR(SUMIFS('[4]BD Unidades'!$AZ$3:$AZ$1424,'[4]BD Unidades'!$A$3:$A$1424,$A202),"-")</f>
        <v>1.5604920491319343</v>
      </c>
      <c r="AR202" s="25">
        <f>IFERROR(SUMIFS('[4]BD Unidades'!$BA$3:$BA$1424,'[4]BD Unidades'!$A$3:$A$1424,$A202),"-")</f>
        <v>3</v>
      </c>
      <c r="AS202" s="28">
        <f>SUMIFS('[4]BD Unidades'!$BC$3:$BC$1424,'[4]BD Unidades'!$A$3:$A$1424,$A202)</f>
        <v>2.0295791655953001E-2</v>
      </c>
      <c r="AT202" s="28">
        <f>SUMIFS('[4]BD Unidades'!$BE$3:$BE$1424,'[4]BD Unidades'!$A$3:$A$1424,$A202)</f>
        <v>0.99240095628415304</v>
      </c>
      <c r="AU202" s="29">
        <f t="shared" si="14"/>
        <v>0.97225939323624133</v>
      </c>
      <c r="AV202" s="30">
        <f t="shared" si="15"/>
        <v>1.0909E-2</v>
      </c>
      <c r="AW202" s="25">
        <f>IFERROR(SUMIFS('[4]BD Unidades'!$BI$3:$BI$1424,'[4]BD Unidades'!$A$3:$A$1424,$A202),"-")</f>
        <v>1.50065036753252</v>
      </c>
      <c r="AX202" s="25">
        <f>IFERROR(SUMIFS('[4]BD Unidades'!$BJ$3:$BJ$1424,'[4]BD Unidades'!$A$3:$A$1424,$A202),"-")</f>
        <v>0.90811660984187226</v>
      </c>
    </row>
    <row r="203" spans="1:50" ht="14.4" x14ac:dyDescent="0.3">
      <c r="A203" s="7">
        <v>438</v>
      </c>
      <c r="B203" s="7" t="s">
        <v>4769</v>
      </c>
      <c r="D203" s="8" t="s">
        <v>4770</v>
      </c>
      <c r="E203" s="19" t="s">
        <v>4767</v>
      </c>
      <c r="F203" s="19" t="s">
        <v>4767</v>
      </c>
      <c r="G203" s="19" t="s">
        <v>4771</v>
      </c>
      <c r="H203" s="19">
        <v>1</v>
      </c>
      <c r="I203" s="19">
        <v>2024</v>
      </c>
      <c r="J203" s="19" t="s">
        <v>66</v>
      </c>
      <c r="K203" s="19" t="s">
        <v>177</v>
      </c>
      <c r="L203" s="19" t="s">
        <v>213</v>
      </c>
      <c r="M203" s="19" t="s">
        <v>82</v>
      </c>
      <c r="N203" s="19" t="s">
        <v>197</v>
      </c>
      <c r="O203" s="19" t="s">
        <v>204</v>
      </c>
      <c r="P203" s="19" t="s">
        <v>51</v>
      </c>
      <c r="Q203" s="9" t="s">
        <v>750</v>
      </c>
      <c r="R203" s="20">
        <v>3.4369999999999998</v>
      </c>
      <c r="S203" s="20">
        <v>1.0909</v>
      </c>
      <c r="T203" s="20">
        <v>3.4</v>
      </c>
      <c r="U203" s="20" t="s">
        <v>397</v>
      </c>
      <c r="V203" s="21">
        <f>_xlfn.XLOOKUP(D203,'[4]Gen. Real'!$A$2:$A$1168,'[4]Gen. Real'!$C$2:$C$1168,"-",0)</f>
        <v>17.77319000000001</v>
      </c>
      <c r="W203" s="22"/>
      <c r="X203" s="22" t="str">
        <f>_xlfn.XLOOKUP(D203,[4]Vertimiento!$J$2:$J$119,[4]Vertimiento!$K$2:$K$119,"-",0)</f>
        <v>-</v>
      </c>
      <c r="Y203" s="23" t="str">
        <f t="shared" si="12"/>
        <v>-</v>
      </c>
      <c r="Z203" s="19" t="str">
        <f>_xlfn.XLOOKUP(D203,[4]Cmg!$I$4:$I$99,[4]Cmg!$M$4:$M$99,"----",0,1)</f>
        <v>----</v>
      </c>
      <c r="AA203" s="19" t="str">
        <f>_xlfn.XLOOKUP(D203,[4]Cmg!$A$4:$A$101,[4]Cmg!$B$4:$B$101,"----",0,1)</f>
        <v>----</v>
      </c>
      <c r="AB203" s="19" t="str">
        <f>_xlfn.XLOOKUP(D203,[4]Cmg!$E$4:$E$101,[4]Cmg!$F$4:$F$101,"----",0,1)</f>
        <v>----</v>
      </c>
      <c r="AC203" s="19" t="str">
        <f>_xlfn.XLOOKUP(D203,[4]Cmg!$O$4:$O$101,[4]Cmg!$P$4:$P$101,"----",0,1)</f>
        <v>----</v>
      </c>
      <c r="AD203" s="24" t="str">
        <f>_xlfn.XLOOKUP(D203,[4]Cmg!$S$4:$S$101,[4]Cmg!$U$4:$U$101,"----",0,1)</f>
        <v>----</v>
      </c>
      <c r="AG203" s="25">
        <f>IFERROR(SUMIFS('[4]BD Unidades'!$AH:$AH,'[4]BD Unidades'!$A:$A,'BD Centrales 2024'!$A203),"-")</f>
        <v>3.4</v>
      </c>
      <c r="AH203" s="25">
        <f>SUMIFS('[4]BD Unidades'!$AJ$3:$AJ$1424,'[4]BD Unidades'!$A$3:$A$1424,$A203)</f>
        <v>8570.9116477548232</v>
      </c>
      <c r="AI203" s="25">
        <f>SUMIFS('[4]BD Unidades'!$AL$3:$AL$1424,'[4]BD Unidades'!$A$3:$A$1424,$A203)</f>
        <v>0</v>
      </c>
      <c r="AJ203" s="26">
        <f t="shared" si="13"/>
        <v>0</v>
      </c>
      <c r="AK203" s="27">
        <f>IFERROR(SUMIFS('[4]BD Unidades'!$AO$3:$AO$1424,'[4]BD Unidades'!$A$3:$A$1424,$A203),"-")</f>
        <v>0</v>
      </c>
      <c r="AL203" s="27">
        <f>IFERROR(SUMIFS('[4]BD Unidades'!$AQ$3:$AQ$1424,'[4]BD Unidades'!$A$3:$A$1424,$A203),"-")</f>
        <v>0</v>
      </c>
      <c r="AM203" s="27">
        <f>IFERROR(SUMIFS('[4]BD Unidades'!$AS$3:$AS$1424,'[4]BD Unidades'!$A$3:$A$1424,$A203),"-")</f>
        <v>0</v>
      </c>
      <c r="AN203" s="27">
        <f>IFERROR(SUMIFS('[4]BD Unidades'!$AU$3:$AU$1424,'[4]BD Unidades'!$A$3:$A$1424,$A203),"-")</f>
        <v>0</v>
      </c>
      <c r="AO203" s="27">
        <f>IFERROR(SUMIFS('[4]BD Unidades'!$AW$3:$AW$1424,'[4]BD Unidades'!$A$3:$A$1424,$A203),"-")</f>
        <v>0</v>
      </c>
      <c r="AP203" s="27">
        <f>IFERROR(SUMIFS('[4]BD Unidades'!$AY$3:$AY$1424,'[4]BD Unidades'!$A$3:$A$1424,$A203),"-")</f>
        <v>0</v>
      </c>
      <c r="AQ203" s="25">
        <f>IFERROR(SUMIFS('[4]BD Unidades'!$AZ$3:$AZ$1424,'[4]BD Unidades'!$A$3:$A$1424,$A203),"-")</f>
        <v>1.572850225801435</v>
      </c>
      <c r="AR203" s="25">
        <f>IFERROR(SUMIFS('[4]BD Unidades'!$BA$3:$BA$1424,'[4]BD Unidades'!$A$3:$A$1424,$A203),"-")</f>
        <v>3.4</v>
      </c>
      <c r="AS203" s="28">
        <f>SUMIFS('[4]BD Unidades'!$BC$3:$BC$1424,'[4]BD Unidades'!$A$3:$A$1424,$A203)</f>
        <v>1.3037274322215712E-2</v>
      </c>
      <c r="AT203" s="28">
        <f>SUMIFS('[4]BD Unidades'!$BE$3:$BE$1424,'[4]BD Unidades'!$A$3:$A$1424,$A203)</f>
        <v>0.98226750959547871</v>
      </c>
      <c r="AU203" s="29">
        <f t="shared" si="14"/>
        <v>0.96946141861508284</v>
      </c>
      <c r="AV203" s="30">
        <f t="shared" si="15"/>
        <v>1.0909E-2</v>
      </c>
      <c r="AW203" s="25">
        <f>IFERROR(SUMIFS('[4]BD Unidades'!$BI$3:$BI$1424,'[4]BD Unidades'!$A$3:$A$1424,$A203),"-")</f>
        <v>1.5243770704478823</v>
      </c>
      <c r="AX203" s="25">
        <f>IFERROR(SUMIFS('[4]BD Unidades'!$BJ$3:$BJ$1424,'[4]BD Unidades'!$A$3:$A$1424,$A203),"-")</f>
        <v>0.92247479312053471</v>
      </c>
    </row>
    <row r="204" spans="1:50" ht="14.4" x14ac:dyDescent="0.3">
      <c r="A204" s="7">
        <v>440</v>
      </c>
      <c r="B204" s="7" t="s">
        <v>4554</v>
      </c>
      <c r="D204" s="8" t="s">
        <v>4555</v>
      </c>
      <c r="E204" s="19" t="s">
        <v>4556</v>
      </c>
      <c r="F204" s="19" t="s">
        <v>4556</v>
      </c>
      <c r="G204" s="19" t="s">
        <v>4557</v>
      </c>
      <c r="H204" s="19">
        <v>1</v>
      </c>
      <c r="I204" s="19">
        <v>2024</v>
      </c>
      <c r="J204" s="19" t="s">
        <v>66</v>
      </c>
      <c r="K204" s="19" t="s">
        <v>177</v>
      </c>
      <c r="L204" s="19" t="s">
        <v>213</v>
      </c>
      <c r="M204" s="19" t="s">
        <v>331</v>
      </c>
      <c r="N204" s="19" t="s">
        <v>724</v>
      </c>
      <c r="O204" s="19" t="s">
        <v>725</v>
      </c>
      <c r="P204" s="19" t="s">
        <v>51</v>
      </c>
      <c r="Q204" s="9" t="s">
        <v>4558</v>
      </c>
      <c r="R204" s="20">
        <v>0.56000000000000005</v>
      </c>
      <c r="S204" s="20">
        <v>0.25</v>
      </c>
      <c r="T204" s="20">
        <v>0.55859999999999999</v>
      </c>
      <c r="U204" s="20" t="s">
        <v>397</v>
      </c>
      <c r="V204" s="21">
        <f>_xlfn.XLOOKUP(D204,'[4]Gen. Real'!$A$2:$A$1168,'[4]Gen. Real'!$C$2:$C$1168,"-",0)</f>
        <v>1.01258</v>
      </c>
      <c r="W204" s="22"/>
      <c r="X204" s="22" t="str">
        <f>_xlfn.XLOOKUP(D204,[4]Vertimiento!$J$2:$J$119,[4]Vertimiento!$K$2:$K$119,"-",0)</f>
        <v>-</v>
      </c>
      <c r="Y204" s="23" t="str">
        <f t="shared" si="12"/>
        <v>-</v>
      </c>
      <c r="Z204" s="19" t="str">
        <f>_xlfn.XLOOKUP(D204,[4]Cmg!$I$4:$I$99,[4]Cmg!$M$4:$M$99,"----",0,1)</f>
        <v>----</v>
      </c>
      <c r="AA204" s="19" t="str">
        <f>_xlfn.XLOOKUP(D204,[4]Cmg!$A$4:$A$101,[4]Cmg!$B$4:$B$101,"----",0,1)</f>
        <v>----</v>
      </c>
      <c r="AB204" s="19" t="str">
        <f>_xlfn.XLOOKUP(D204,[4]Cmg!$E$4:$E$101,[4]Cmg!$F$4:$F$101,"----",0,1)</f>
        <v>----</v>
      </c>
      <c r="AC204" s="19" t="str">
        <f>_xlfn.XLOOKUP(D204,[4]Cmg!$O$4:$O$101,[4]Cmg!$P$4:$P$101,"----",0,1)</f>
        <v>----</v>
      </c>
      <c r="AD204" s="24" t="str">
        <f>_xlfn.XLOOKUP(D204,[4]Cmg!$S$4:$S$101,[4]Cmg!$U$4:$U$101,"----",0,1)</f>
        <v>----</v>
      </c>
      <c r="AG204" s="25">
        <f>IFERROR(SUMIFS('[4]BD Unidades'!$AH:$AH,'[4]BD Unidades'!$A:$A,'BD Centrales 2024'!$A204),"-")</f>
        <v>0.56000000000000005</v>
      </c>
      <c r="AH204" s="25">
        <f>SUMIFS('[4]BD Unidades'!$AJ$3:$AJ$1424,'[4]BD Unidades'!$A$3:$A$1424,$A204)</f>
        <v>8784</v>
      </c>
      <c r="AI204" s="25">
        <f>SUMIFS('[4]BD Unidades'!$AL$3:$AL$1424,'[4]BD Unidades'!$A$3:$A$1424,$A204)</f>
        <v>0</v>
      </c>
      <c r="AJ204" s="26">
        <f t="shared" si="13"/>
        <v>0</v>
      </c>
      <c r="AK204" s="27">
        <f>IFERROR(SUMIFS('[4]BD Unidades'!$AO$3:$AO$1424,'[4]BD Unidades'!$A$3:$A$1424,$A204),"-")</f>
        <v>0</v>
      </c>
      <c r="AL204" s="27">
        <f>IFERROR(SUMIFS('[4]BD Unidades'!$AQ$3:$AQ$1424,'[4]BD Unidades'!$A$3:$A$1424,$A204),"-")</f>
        <v>0</v>
      </c>
      <c r="AM204" s="27">
        <f>IFERROR(SUMIFS('[4]BD Unidades'!$AS$3:$AS$1424,'[4]BD Unidades'!$A$3:$A$1424,$A204),"-")</f>
        <v>0</v>
      </c>
      <c r="AN204" s="27">
        <f>IFERROR(SUMIFS('[4]BD Unidades'!$AU$3:$AU$1424,'[4]BD Unidades'!$A$3:$A$1424,$A204),"-")</f>
        <v>0</v>
      </c>
      <c r="AO204" s="27">
        <f>IFERROR(SUMIFS('[4]BD Unidades'!$AW$3:$AW$1424,'[4]BD Unidades'!$A$3:$A$1424,$A204),"-")</f>
        <v>0</v>
      </c>
      <c r="AP204" s="27">
        <f>IFERROR(SUMIFS('[4]BD Unidades'!$AY$3:$AY$1424,'[4]BD Unidades'!$A$3:$A$1424,$A204),"-")</f>
        <v>0</v>
      </c>
      <c r="AQ204" s="25">
        <f>IFERROR(SUMIFS('[4]BD Unidades'!$AZ$3:$AZ$1424,'[4]BD Unidades'!$A$3:$A$1424,$A204),"-")</f>
        <v>0.15533634206292127</v>
      </c>
      <c r="AR204" s="25">
        <f>IFERROR(SUMIFS('[4]BD Unidades'!$BA$3:$BA$1424,'[4]BD Unidades'!$A$3:$A$1424,$A204),"-")</f>
        <v>0.56000000000000005</v>
      </c>
      <c r="AS204" s="28">
        <f>SUMIFS('[4]BD Unidades'!$BC$3:$BC$1424,'[4]BD Unidades'!$A$3:$A$1424,$A204)</f>
        <v>2.3540004207690101E-2</v>
      </c>
      <c r="AT204" s="28">
        <f>SUMIFS('[4]BD Unidades'!$BE$3:$BE$1424,'[4]BD Unidades'!$A$3:$A$1424,$A204)</f>
        <v>1</v>
      </c>
      <c r="AU204" s="29">
        <f t="shared" si="14"/>
        <v>0.97645999579230991</v>
      </c>
      <c r="AV204" s="30">
        <f t="shared" si="15"/>
        <v>2.5000000000000001E-3</v>
      </c>
      <c r="AW204" s="25">
        <f>IFERROR(SUMIFS('[4]BD Unidades'!$BI$3:$BI$1424,'[4]BD Unidades'!$A$3:$A$1424,$A204),"-")</f>
        <v>0.15130052460736004</v>
      </c>
      <c r="AX204" s="25">
        <f>IFERROR(SUMIFS('[4]BD Unidades'!$BJ$3:$BJ$1424,'[4]BD Unidades'!$A$3:$A$1424,$A204),"-")</f>
        <v>9.1559314845371581E-2</v>
      </c>
    </row>
    <row r="205" spans="1:50" ht="14.4" x14ac:dyDescent="0.3">
      <c r="A205" s="7">
        <v>441</v>
      </c>
      <c r="B205" s="7" t="s">
        <v>345</v>
      </c>
      <c r="D205" s="8" t="s">
        <v>346</v>
      </c>
      <c r="E205" s="19" t="s">
        <v>347</v>
      </c>
      <c r="F205" s="19" t="s">
        <v>347</v>
      </c>
      <c r="G205" s="19" t="s">
        <v>348</v>
      </c>
      <c r="H205" s="19">
        <v>2</v>
      </c>
      <c r="I205" s="19">
        <v>2024</v>
      </c>
      <c r="J205" s="19" t="s">
        <v>66</v>
      </c>
      <c r="K205" s="19" t="s">
        <v>177</v>
      </c>
      <c r="L205" s="19" t="s">
        <v>157</v>
      </c>
      <c r="M205" s="19" t="s">
        <v>106</v>
      </c>
      <c r="N205" s="19" t="s">
        <v>107</v>
      </c>
      <c r="O205" s="19" t="s">
        <v>304</v>
      </c>
      <c r="P205" s="19" t="s">
        <v>158</v>
      </c>
      <c r="Q205" s="9" t="s">
        <v>350</v>
      </c>
      <c r="R205" s="20">
        <v>4.5090000000000003</v>
      </c>
      <c r="S205" s="20">
        <v>1.0429999999999999</v>
      </c>
      <c r="T205" s="20">
        <v>4.4619999999999997</v>
      </c>
      <c r="U205" s="20">
        <v>0.20880000000000001</v>
      </c>
      <c r="V205" s="21">
        <f>_xlfn.XLOOKUP(D205,'[4]Gen. Real'!$A$2:$A$1168,'[4]Gen. Real'!$C$2:$C$1168,"-",0)</f>
        <v>4.3919499999999996</v>
      </c>
      <c r="W205" s="22"/>
      <c r="X205" s="22" t="str">
        <f>_xlfn.XLOOKUP(D205,[4]Vertimiento!$J$2:$J$119,[4]Vertimiento!$K$2:$K$119,"-",0)</f>
        <v>-</v>
      </c>
      <c r="Y205" s="23" t="str">
        <f t="shared" si="12"/>
        <v>-</v>
      </c>
      <c r="Z205" s="19" t="str">
        <f>_xlfn.XLOOKUP(D205,[4]Cmg!$I$4:$I$99,[4]Cmg!$M$4:$M$99,"----",0,1)</f>
        <v>----</v>
      </c>
      <c r="AA205" s="19" t="str">
        <f>_xlfn.XLOOKUP(D205,[4]Cmg!$A$4:$A$101,[4]Cmg!$B$4:$B$101,"----",0,1)</f>
        <v>----</v>
      </c>
      <c r="AB205" s="19" t="str">
        <f>_xlfn.XLOOKUP(D205,[4]Cmg!$E$4:$E$101,[4]Cmg!$F$4:$F$101,"----",0,1)</f>
        <v>----</v>
      </c>
      <c r="AC205" s="19" t="str">
        <f>_xlfn.XLOOKUP(D205,[4]Cmg!$O$4:$O$101,[4]Cmg!$P$4:$P$101,"----",0,1)</f>
        <v>----</v>
      </c>
      <c r="AD205" s="24" t="str">
        <f>_xlfn.XLOOKUP(D205,[4]Cmg!$S$4:$S$101,[4]Cmg!$U$4:$U$101,"----",0,1)</f>
        <v>----</v>
      </c>
      <c r="AG205" s="25">
        <f>IFERROR(SUMIFS('[4]BD Unidades'!$AH:$AH,'[4]BD Unidades'!$A:$A,'BD Centrales 2024'!$A205),"-")</f>
        <v>0</v>
      </c>
      <c r="AH205" s="25">
        <f>SUMIFS('[4]BD Unidades'!$AJ$3:$AJ$1424,'[4]BD Unidades'!$A$3:$A$1424,$A205)</f>
        <v>1624.9861388334441</v>
      </c>
      <c r="AI205" s="25">
        <f>SUMIFS('[4]BD Unidades'!$AL$3:$AL$1424,'[4]BD Unidades'!$A$3:$A$1424,$A205)</f>
        <v>9.1594588600576632</v>
      </c>
      <c r="AJ205" s="26">
        <f t="shared" si="13"/>
        <v>5.6050445400860783E-3</v>
      </c>
      <c r="AK205" s="27">
        <f>IFERROR(SUMIFS('[4]BD Unidades'!$AO$3:$AO$1424,'[4]BD Unidades'!$A$3:$A$1424,$A205),"-")</f>
        <v>0</v>
      </c>
      <c r="AL205" s="27">
        <f>IFERROR(SUMIFS('[4]BD Unidades'!$AQ$3:$AQ$1424,'[4]BD Unidades'!$A$3:$A$1424,$A205),"-")</f>
        <v>0</v>
      </c>
      <c r="AM205" s="27">
        <f>IFERROR(SUMIFS('[4]BD Unidades'!$AS$3:$AS$1424,'[4]BD Unidades'!$A$3:$A$1424,$A205),"-")</f>
        <v>0</v>
      </c>
      <c r="AN205" s="27">
        <f>IFERROR(SUMIFS('[4]BD Unidades'!$AU$3:$AU$1424,'[4]BD Unidades'!$A$3:$A$1424,$A205),"-")</f>
        <v>0</v>
      </c>
      <c r="AO205" s="27">
        <f>IFERROR(SUMIFS('[4]BD Unidades'!$AW$3:$AW$1424,'[4]BD Unidades'!$A$3:$A$1424,$A205),"-")</f>
        <v>0</v>
      </c>
      <c r="AP205" s="27">
        <f>IFERROR(SUMIFS('[4]BD Unidades'!$AY$3:$AY$1424,'[4]BD Unidades'!$A$3:$A$1424,$A205),"-")</f>
        <v>0</v>
      </c>
      <c r="AQ205" s="25">
        <f>IFERROR(SUMIFS('[4]BD Unidades'!$AZ$3:$AZ$1424,'[4]BD Unidades'!$A$3:$A$1424,$A205),"-")</f>
        <v>0</v>
      </c>
      <c r="AR205" s="25">
        <f>IFERROR(SUMIFS('[4]BD Unidades'!$BA$3:$BA$1424,'[4]BD Unidades'!$A$3:$A$1424,$A205),"-")</f>
        <v>2.9334651186067502</v>
      </c>
      <c r="AS205" s="28">
        <f>SUMIFS('[4]BD Unidades'!$BC$3:$BC$1424,'[4]BD Unidades'!$A$3:$A$1424,$A205)</f>
        <v>0</v>
      </c>
      <c r="AT205" s="28">
        <f>SUMIFS('[4]BD Unidades'!$BE$3:$BE$1424,'[4]BD Unidades'!$A$3:$A$1424,$A205)</f>
        <v>0</v>
      </c>
      <c r="AU205" s="29">
        <f t="shared" si="14"/>
        <v>0</v>
      </c>
      <c r="AV205" s="30">
        <f t="shared" si="15"/>
        <v>1.043E-2</v>
      </c>
      <c r="AW205" s="25">
        <f>IFERROR(SUMIFS('[4]BD Unidades'!$BI$3:$BI$1424,'[4]BD Unidades'!$A$3:$A$1424,$A205),"-")</f>
        <v>0</v>
      </c>
      <c r="AX205" s="25">
        <f>IFERROR(SUMIFS('[4]BD Unidades'!$BJ$3:$BJ$1424,'[4]BD Unidades'!$A$3:$A$1424,$A205),"-")</f>
        <v>0</v>
      </c>
    </row>
    <row r="206" spans="1:50" ht="14.4" x14ac:dyDescent="0.3">
      <c r="A206" s="7">
        <v>458</v>
      </c>
      <c r="B206" s="7" t="s">
        <v>4668</v>
      </c>
      <c r="D206" s="8" t="s">
        <v>4669</v>
      </c>
      <c r="E206" s="19" t="s">
        <v>4670</v>
      </c>
      <c r="F206" s="19" t="s">
        <v>4670</v>
      </c>
      <c r="G206" s="19" t="s">
        <v>4671</v>
      </c>
      <c r="H206" s="19">
        <v>2</v>
      </c>
      <c r="I206" s="19">
        <v>2024</v>
      </c>
      <c r="J206" s="19" t="s">
        <v>66</v>
      </c>
      <c r="K206" s="19" t="s">
        <v>177</v>
      </c>
      <c r="L206" s="19" t="s">
        <v>213</v>
      </c>
      <c r="M206" s="19" t="s">
        <v>331</v>
      </c>
      <c r="N206" s="19" t="s">
        <v>332</v>
      </c>
      <c r="O206" s="19" t="s">
        <v>4535</v>
      </c>
      <c r="P206" s="19" t="s">
        <v>51</v>
      </c>
      <c r="Q206" s="9" t="s">
        <v>4672</v>
      </c>
      <c r="R206" s="20">
        <v>2.2250000000000001</v>
      </c>
      <c r="S206" s="20">
        <v>1.35</v>
      </c>
      <c r="T206" s="20">
        <v>2.1949999999999998</v>
      </c>
      <c r="U206" s="20" t="s">
        <v>397</v>
      </c>
      <c r="V206" s="21">
        <f>_xlfn.XLOOKUP(D206,'[4]Gen. Real'!$A$2:$A$1168,'[4]Gen. Real'!$C$2:$C$1168,"-",0)</f>
        <v>10.469260000000011</v>
      </c>
      <c r="W206" s="22"/>
      <c r="X206" s="22" t="str">
        <f>_xlfn.XLOOKUP(D206,[4]Vertimiento!$J$2:$J$119,[4]Vertimiento!$K$2:$K$119,"-",0)</f>
        <v>-</v>
      </c>
      <c r="Y206" s="23" t="str">
        <f t="shared" si="12"/>
        <v>-</v>
      </c>
      <c r="Z206" s="19" t="str">
        <f>_xlfn.XLOOKUP(D206,[4]Cmg!$I$4:$I$99,[4]Cmg!$M$4:$M$99,"----",0,1)</f>
        <v>----</v>
      </c>
      <c r="AA206" s="19" t="str">
        <f>_xlfn.XLOOKUP(D206,[4]Cmg!$A$4:$A$101,[4]Cmg!$B$4:$B$101,"----",0,1)</f>
        <v>----</v>
      </c>
      <c r="AB206" s="19" t="str">
        <f>_xlfn.XLOOKUP(D206,[4]Cmg!$E$4:$E$101,[4]Cmg!$F$4:$F$101,"----",0,1)</f>
        <v>----</v>
      </c>
      <c r="AC206" s="19" t="str">
        <f>_xlfn.XLOOKUP(D206,[4]Cmg!$O$4:$O$101,[4]Cmg!$P$4:$P$101,"----",0,1)</f>
        <v>----</v>
      </c>
      <c r="AD206" s="24" t="str">
        <f>_xlfn.XLOOKUP(D206,[4]Cmg!$S$4:$S$101,[4]Cmg!$U$4:$U$101,"----",0,1)</f>
        <v>----</v>
      </c>
      <c r="AG206" s="25">
        <f>IFERROR(SUMIFS('[4]BD Unidades'!$AH:$AH,'[4]BD Unidades'!$A:$A,'BD Centrales 2024'!$A206),"-")</f>
        <v>2.1949999999999998</v>
      </c>
      <c r="AH206" s="25">
        <f>SUMIFS('[4]BD Unidades'!$AJ$3:$AJ$1424,'[4]BD Unidades'!$A$3:$A$1424,$A206)</f>
        <v>8477.402397003747</v>
      </c>
      <c r="AI206" s="25">
        <f>SUMIFS('[4]BD Unidades'!$AL$3:$AL$1424,'[4]BD Unidades'!$A$3:$A$1424,$A206)</f>
        <v>0</v>
      </c>
      <c r="AJ206" s="26">
        <f t="shared" si="13"/>
        <v>0</v>
      </c>
      <c r="AK206" s="27">
        <f>IFERROR(SUMIFS('[4]BD Unidades'!$AO$3:$AO$1424,'[4]BD Unidades'!$A$3:$A$1424,$A206),"-")</f>
        <v>0</v>
      </c>
      <c r="AL206" s="27">
        <f>IFERROR(SUMIFS('[4]BD Unidades'!$AQ$3:$AQ$1424,'[4]BD Unidades'!$A$3:$A$1424,$A206),"-")</f>
        <v>0</v>
      </c>
      <c r="AM206" s="27">
        <f>IFERROR(SUMIFS('[4]BD Unidades'!$AS$3:$AS$1424,'[4]BD Unidades'!$A$3:$A$1424,$A206),"-")</f>
        <v>0</v>
      </c>
      <c r="AN206" s="27">
        <f>IFERROR(SUMIFS('[4]BD Unidades'!$AU$3:$AU$1424,'[4]BD Unidades'!$A$3:$A$1424,$A206),"-")</f>
        <v>0</v>
      </c>
      <c r="AO206" s="27">
        <f>IFERROR(SUMIFS('[4]BD Unidades'!$AW$3:$AW$1424,'[4]BD Unidades'!$A$3:$A$1424,$A206),"-")</f>
        <v>0</v>
      </c>
      <c r="AP206" s="27">
        <f>IFERROR(SUMIFS('[4]BD Unidades'!$AY$3:$AY$1424,'[4]BD Unidades'!$A$3:$A$1424,$A206),"-")</f>
        <v>0</v>
      </c>
      <c r="AQ206" s="25">
        <f>IFERROR(SUMIFS('[4]BD Unidades'!$AZ$3:$AZ$1424,'[4]BD Unidades'!$A$3:$A$1424,$A206),"-")</f>
        <v>0.8341975342465755</v>
      </c>
      <c r="AR206" s="25">
        <f>IFERROR(SUMIFS('[4]BD Unidades'!$BA$3:$BA$1424,'[4]BD Unidades'!$A$3:$A$1424,$A206),"-")</f>
        <v>2.1949999999999998</v>
      </c>
      <c r="AS206" s="28">
        <f>SUMIFS('[4]BD Unidades'!$BC$3:$BC$1424,'[4]BD Unidades'!$A$3:$A$1424,$A206)</f>
        <v>1.8424162243926595E-2</v>
      </c>
      <c r="AT206" s="28">
        <f>SUMIFS('[4]BD Unidades'!$BE$3:$BE$1424,'[4]BD Unidades'!$A$3:$A$1424,$A206)</f>
        <v>0.9861237745850473</v>
      </c>
      <c r="AU206" s="29">
        <f t="shared" si="14"/>
        <v>0.96795527016949912</v>
      </c>
      <c r="AV206" s="30">
        <f t="shared" si="15"/>
        <v>1.3500000000000002E-2</v>
      </c>
      <c r="AW206" s="25">
        <f>IFERROR(SUMIFS('[4]BD Unidades'!$BI$3:$BI$1424,'[4]BD Unidades'!$A$3:$A$1424,$A206),"-")</f>
        <v>0.81829190373043692</v>
      </c>
      <c r="AX206" s="25">
        <f>IFERROR(SUMIFS('[4]BD Unidades'!$BJ$3:$BJ$1424,'[4]BD Unidades'!$A$3:$A$1424,$A206),"-")</f>
        <v>0.49518827673270971</v>
      </c>
    </row>
    <row r="207" spans="1:50" ht="14.4" x14ac:dyDescent="0.3">
      <c r="A207" s="7">
        <v>468</v>
      </c>
      <c r="B207" s="7" t="s">
        <v>4886</v>
      </c>
      <c r="D207" s="8" t="s">
        <v>4887</v>
      </c>
      <c r="E207" s="19" t="s">
        <v>4888</v>
      </c>
      <c r="F207" s="19" t="s">
        <v>4888</v>
      </c>
      <c r="G207" s="19" t="s">
        <v>4889</v>
      </c>
      <c r="H207" s="19">
        <v>1</v>
      </c>
      <c r="I207" s="19">
        <v>2024</v>
      </c>
      <c r="J207" s="19" t="s">
        <v>66</v>
      </c>
      <c r="K207" s="19" t="s">
        <v>177</v>
      </c>
      <c r="L207" s="19" t="s">
        <v>213</v>
      </c>
      <c r="M207" s="19" t="s">
        <v>814</v>
      </c>
      <c r="N207" s="19" t="s">
        <v>4891</v>
      </c>
      <c r="O207" s="19" t="s">
        <v>4891</v>
      </c>
      <c r="P207" s="19" t="s">
        <v>51</v>
      </c>
      <c r="Q207" s="9" t="s">
        <v>4892</v>
      </c>
      <c r="R207" s="20">
        <v>2.6019999999999999</v>
      </c>
      <c r="S207" s="20">
        <v>0.38429999999999997</v>
      </c>
      <c r="T207" s="20">
        <v>2.5920000000000001</v>
      </c>
      <c r="U207" s="20" t="s">
        <v>397</v>
      </c>
      <c r="V207" s="21">
        <f>_xlfn.XLOOKUP(D207,'[4]Gen. Real'!$A$2:$A$1168,'[4]Gen. Real'!$C$2:$C$1168,"-",0)</f>
        <v>1.7942299999999998</v>
      </c>
      <c r="W207" s="22"/>
      <c r="X207" s="22" t="str">
        <f>_xlfn.XLOOKUP(D207,[4]Vertimiento!$J$2:$J$119,[4]Vertimiento!$K$2:$K$119,"-",0)</f>
        <v>-</v>
      </c>
      <c r="Y207" s="23" t="str">
        <f t="shared" si="12"/>
        <v>-</v>
      </c>
      <c r="Z207" s="19" t="str">
        <f>_xlfn.XLOOKUP(D207,[4]Cmg!$I$4:$I$99,[4]Cmg!$M$4:$M$99,"----",0,1)</f>
        <v>----</v>
      </c>
      <c r="AA207" s="19" t="str">
        <f>_xlfn.XLOOKUP(D207,[4]Cmg!$A$4:$A$101,[4]Cmg!$B$4:$B$101,"----",0,1)</f>
        <v>----</v>
      </c>
      <c r="AB207" s="19" t="str">
        <f>_xlfn.XLOOKUP(D207,[4]Cmg!$E$4:$E$101,[4]Cmg!$F$4:$F$101,"----",0,1)</f>
        <v>----</v>
      </c>
      <c r="AC207" s="19" t="str">
        <f>_xlfn.XLOOKUP(D207,[4]Cmg!$O$4:$O$101,[4]Cmg!$P$4:$P$101,"----",0,1)</f>
        <v>----</v>
      </c>
      <c r="AD207" s="24" t="str">
        <f>_xlfn.XLOOKUP(D207,[4]Cmg!$S$4:$S$101,[4]Cmg!$U$4:$U$101,"----",0,1)</f>
        <v>----</v>
      </c>
      <c r="AG207" s="25">
        <f>IFERROR(SUMIFS('[4]BD Unidades'!$AH:$AH,'[4]BD Unidades'!$A:$A,'BD Centrales 2024'!$A207),"-")</f>
        <v>2.6019999999999999</v>
      </c>
      <c r="AH207" s="25">
        <f>SUMIFS('[4]BD Unidades'!$AJ$3:$AJ$1424,'[4]BD Unidades'!$A$3:$A$1424,$A207)</f>
        <v>1117</v>
      </c>
      <c r="AI207" s="25">
        <f>SUMIFS('[4]BD Unidades'!$AL$3:$AL$1424,'[4]BD Unidades'!$A$3:$A$1424,$A207)</f>
        <v>0</v>
      </c>
      <c r="AJ207" s="26">
        <f t="shared" si="13"/>
        <v>0</v>
      </c>
      <c r="AK207" s="27">
        <f>IFERROR(SUMIFS('[4]BD Unidades'!$AO$3:$AO$1424,'[4]BD Unidades'!$A$3:$A$1424,$A207),"-")</f>
        <v>0</v>
      </c>
      <c r="AL207" s="27">
        <f>IFERROR(SUMIFS('[4]BD Unidades'!$AQ$3:$AQ$1424,'[4]BD Unidades'!$A$3:$A$1424,$A207),"-")</f>
        <v>0</v>
      </c>
      <c r="AM207" s="27">
        <f>IFERROR(SUMIFS('[4]BD Unidades'!$AS$3:$AS$1424,'[4]BD Unidades'!$A$3:$A$1424,$A207),"-")</f>
        <v>0</v>
      </c>
      <c r="AN207" s="27">
        <f>IFERROR(SUMIFS('[4]BD Unidades'!$AU$3:$AU$1424,'[4]BD Unidades'!$A$3:$A$1424,$A207),"-")</f>
        <v>0</v>
      </c>
      <c r="AO207" s="27">
        <f>IFERROR(SUMIFS('[4]BD Unidades'!$AW$3:$AW$1424,'[4]BD Unidades'!$A$3:$A$1424,$A207),"-")</f>
        <v>0</v>
      </c>
      <c r="AP207" s="27">
        <f>IFERROR(SUMIFS('[4]BD Unidades'!$AY$3:$AY$1424,'[4]BD Unidades'!$A$3:$A$1424,$A207),"-")</f>
        <v>0</v>
      </c>
      <c r="AQ207" s="25">
        <f>IFERROR(SUMIFS('[4]BD Unidades'!$AZ$3:$AZ$1424,'[4]BD Unidades'!$A$3:$A$1424,$A207),"-")</f>
        <v>1.4731828540447633</v>
      </c>
      <c r="AR207" s="25">
        <f>IFERROR(SUMIFS('[4]BD Unidades'!$BA$3:$BA$1424,'[4]BD Unidades'!$A$3:$A$1424,$A207),"-")</f>
        <v>2.6019999999999999</v>
      </c>
      <c r="AS207" s="28">
        <f>SUMIFS('[4]BD Unidades'!$BC$3:$BC$1424,'[4]BD Unidades'!$A$3:$A$1424,$A207)</f>
        <v>0.10594454253144399</v>
      </c>
      <c r="AT207" s="28">
        <f>SUMIFS('[4]BD Unidades'!$BE$3:$BE$1424,'[4]BD Unidades'!$A$3:$A$1424,$A207)</f>
        <v>1</v>
      </c>
      <c r="AU207" s="29">
        <f t="shared" si="14"/>
        <v>0.89405545746855597</v>
      </c>
      <c r="AV207" s="30">
        <f t="shared" si="15"/>
        <v>3.8429999999999996E-3</v>
      </c>
      <c r="AW207" s="25">
        <f>IFERROR(SUMIFS('[4]BD Unidades'!$BI$3:$BI$1424,'[4]BD Unidades'!$A$3:$A$1424,$A207),"-")</f>
        <v>0.38716089859762987</v>
      </c>
      <c r="AX207" s="25">
        <f>IFERROR(SUMIFS('[4]BD Unidades'!$BJ$3:$BJ$1424,'[4]BD Unidades'!$A$3:$A$1424,$A207),"-")</f>
        <v>0.24880622327023955</v>
      </c>
    </row>
    <row r="208" spans="1:50" ht="14.4" x14ac:dyDescent="0.3">
      <c r="A208" s="7">
        <v>471</v>
      </c>
      <c r="B208" s="7" t="s">
        <v>4893</v>
      </c>
      <c r="D208" s="8" t="s">
        <v>4894</v>
      </c>
      <c r="E208" s="19" t="s">
        <v>4888</v>
      </c>
      <c r="F208" s="19" t="s">
        <v>4888</v>
      </c>
      <c r="G208" s="19" t="s">
        <v>4895</v>
      </c>
      <c r="H208" s="19">
        <v>1</v>
      </c>
      <c r="I208" s="19">
        <v>2024</v>
      </c>
      <c r="J208" s="19" t="s">
        <v>66</v>
      </c>
      <c r="K208" s="19" t="s">
        <v>177</v>
      </c>
      <c r="L208" s="19" t="s">
        <v>213</v>
      </c>
      <c r="M208" s="19" t="s">
        <v>814</v>
      </c>
      <c r="N208" s="19" t="s">
        <v>4891</v>
      </c>
      <c r="O208" s="19" t="s">
        <v>4897</v>
      </c>
      <c r="P208" s="19" t="s">
        <v>51</v>
      </c>
      <c r="Q208" s="9" t="s">
        <v>4898</v>
      </c>
      <c r="R208" s="20">
        <v>1.1000000000000001</v>
      </c>
      <c r="S208" s="20">
        <v>0</v>
      </c>
      <c r="T208" s="20">
        <v>1.1000000000000001</v>
      </c>
      <c r="U208" s="20" t="s">
        <v>397</v>
      </c>
      <c r="V208" s="21">
        <f>_xlfn.XLOOKUP(D208,'[4]Gen. Real'!$A$2:$A$1168,'[4]Gen. Real'!$C$2:$C$1168,"-",0)</f>
        <v>7.3691200000000023</v>
      </c>
      <c r="W208" s="22"/>
      <c r="X208" s="22" t="str">
        <f>_xlfn.XLOOKUP(D208,[4]Vertimiento!$J$2:$J$119,[4]Vertimiento!$K$2:$K$119,"-",0)</f>
        <v>-</v>
      </c>
      <c r="Y208" s="23" t="str">
        <f t="shared" si="12"/>
        <v>-</v>
      </c>
      <c r="Z208" s="19" t="str">
        <f>_xlfn.XLOOKUP(D208,[4]Cmg!$I$4:$I$99,[4]Cmg!$M$4:$M$99,"----",0,1)</f>
        <v>----</v>
      </c>
      <c r="AA208" s="19" t="str">
        <f>_xlfn.XLOOKUP(D208,[4]Cmg!$A$4:$A$101,[4]Cmg!$B$4:$B$101,"----",0,1)</f>
        <v>----</v>
      </c>
      <c r="AB208" s="19" t="str">
        <f>_xlfn.XLOOKUP(D208,[4]Cmg!$E$4:$E$101,[4]Cmg!$F$4:$F$101,"----",0,1)</f>
        <v>----</v>
      </c>
      <c r="AC208" s="19" t="str">
        <f>_xlfn.XLOOKUP(D208,[4]Cmg!$O$4:$O$101,[4]Cmg!$P$4:$P$101,"----",0,1)</f>
        <v>----</v>
      </c>
      <c r="AD208" s="24" t="str">
        <f>_xlfn.XLOOKUP(D208,[4]Cmg!$S$4:$S$101,[4]Cmg!$U$4:$U$101,"----",0,1)</f>
        <v>----</v>
      </c>
      <c r="AG208" s="25">
        <f>IFERROR(SUMIFS('[4]BD Unidades'!$AH:$AH,'[4]BD Unidades'!$A:$A,'BD Centrales 2024'!$A208),"-")</f>
        <v>1.1000000000000001</v>
      </c>
      <c r="AH208" s="25">
        <f>SUMIFS('[4]BD Unidades'!$AJ$3:$AJ$1424,'[4]BD Unidades'!$A$3:$A$1424,$A208)</f>
        <v>7882.9166666666697</v>
      </c>
      <c r="AI208" s="25">
        <f>SUMIFS('[4]BD Unidades'!$AL$3:$AL$1424,'[4]BD Unidades'!$A$3:$A$1424,$A208)</f>
        <v>0</v>
      </c>
      <c r="AJ208" s="26">
        <f t="shared" si="13"/>
        <v>0</v>
      </c>
      <c r="AK208" s="27">
        <f>IFERROR(SUMIFS('[4]BD Unidades'!$AO$3:$AO$1424,'[4]BD Unidades'!$A$3:$A$1424,$A208),"-")</f>
        <v>0</v>
      </c>
      <c r="AL208" s="27">
        <f>IFERROR(SUMIFS('[4]BD Unidades'!$AQ$3:$AQ$1424,'[4]BD Unidades'!$A$3:$A$1424,$A208),"-")</f>
        <v>0</v>
      </c>
      <c r="AM208" s="27">
        <f>IFERROR(SUMIFS('[4]BD Unidades'!$AS$3:$AS$1424,'[4]BD Unidades'!$A$3:$A$1424,$A208),"-")</f>
        <v>0</v>
      </c>
      <c r="AN208" s="27">
        <f>IFERROR(SUMIFS('[4]BD Unidades'!$AU$3:$AU$1424,'[4]BD Unidades'!$A$3:$A$1424,$A208),"-")</f>
        <v>0</v>
      </c>
      <c r="AO208" s="27">
        <f>IFERROR(SUMIFS('[4]BD Unidades'!$AW$3:$AW$1424,'[4]BD Unidades'!$A$3:$A$1424,$A208),"-")</f>
        <v>0</v>
      </c>
      <c r="AP208" s="27">
        <f>IFERROR(SUMIFS('[4]BD Unidades'!$AY$3:$AY$1424,'[4]BD Unidades'!$A$3:$A$1424,$A208),"-")</f>
        <v>0</v>
      </c>
      <c r="AQ208" s="25">
        <f>IFERROR(SUMIFS('[4]BD Unidades'!$AZ$3:$AZ$1424,'[4]BD Unidades'!$A$3:$A$1424,$A208),"-")</f>
        <v>0.93296481866017367</v>
      </c>
      <c r="AR208" s="25">
        <f>IFERROR(SUMIFS('[4]BD Unidades'!$BA$3:$BA$1424,'[4]BD Unidades'!$A$3:$A$1424,$A208),"-")</f>
        <v>1.1000000000000001</v>
      </c>
      <c r="AS208" s="28">
        <f>SUMIFS('[4]BD Unidades'!$BC$3:$BC$1424,'[4]BD Unidades'!$A$3:$A$1424,$A208)</f>
        <v>1.04332055325525E-2</v>
      </c>
      <c r="AT208" s="28">
        <f>SUMIFS('[4]BD Unidades'!$BE$3:$BE$1424,'[4]BD Unidades'!$A$3:$A$1424,$A208)</f>
        <v>0.92321076199149987</v>
      </c>
      <c r="AU208" s="29">
        <f t="shared" si="14"/>
        <v>0.91357871436177818</v>
      </c>
      <c r="AV208" s="30">
        <f t="shared" si="15"/>
        <v>0</v>
      </c>
      <c r="AW208" s="25">
        <f>IFERROR(SUMIFS('[4]BD Unidades'!$BI$3:$BI$1424,'[4]BD Unidades'!$A$3:$A$1424,$A208),"-")</f>
        <v>0.85233679957633168</v>
      </c>
      <c r="AX208" s="25">
        <f>IFERROR(SUMIFS('[4]BD Unidades'!$BJ$3:$BJ$1424,'[4]BD Unidades'!$A$3:$A$1424,$A208),"-")</f>
        <v>0.54774823807098272</v>
      </c>
    </row>
    <row r="209" spans="1:50" ht="14.4" x14ac:dyDescent="0.3">
      <c r="A209" s="7">
        <v>472</v>
      </c>
      <c r="B209" s="7" t="s">
        <v>4899</v>
      </c>
      <c r="D209" s="8" t="s">
        <v>4900</v>
      </c>
      <c r="E209" s="19" t="s">
        <v>4888</v>
      </c>
      <c r="F209" s="19" t="s">
        <v>4888</v>
      </c>
      <c r="G209" s="19" t="s">
        <v>4895</v>
      </c>
      <c r="H209" s="19">
        <v>1</v>
      </c>
      <c r="I209" s="19">
        <v>2024</v>
      </c>
      <c r="J209" s="19" t="s">
        <v>66</v>
      </c>
      <c r="K209" s="19" t="s">
        <v>177</v>
      </c>
      <c r="L209" s="19" t="s">
        <v>213</v>
      </c>
      <c r="M209" s="19" t="s">
        <v>814</v>
      </c>
      <c r="N209" s="19" t="s">
        <v>4891</v>
      </c>
      <c r="O209" s="19" t="s">
        <v>4897</v>
      </c>
      <c r="P209" s="19" t="s">
        <v>51</v>
      </c>
      <c r="Q209" s="9" t="s">
        <v>4898</v>
      </c>
      <c r="R209" s="20">
        <v>1.1000000000000001</v>
      </c>
      <c r="S209" s="20">
        <v>0</v>
      </c>
      <c r="T209" s="20">
        <v>1.1100000000000001</v>
      </c>
      <c r="U209" s="20" t="s">
        <v>397</v>
      </c>
      <c r="V209" s="21">
        <f>_xlfn.XLOOKUP(D209,'[4]Gen. Real'!$A$2:$A$1168,'[4]Gen. Real'!$C$2:$C$1168,"-",0)</f>
        <v>5.768320000000009</v>
      </c>
      <c r="W209" s="22"/>
      <c r="X209" s="22" t="str">
        <f>_xlfn.XLOOKUP(D209,[4]Vertimiento!$J$2:$J$119,[4]Vertimiento!$K$2:$K$119,"-",0)</f>
        <v>-</v>
      </c>
      <c r="Y209" s="23" t="str">
        <f t="shared" si="12"/>
        <v>-</v>
      </c>
      <c r="Z209" s="19" t="str">
        <f>_xlfn.XLOOKUP(D209,[4]Cmg!$I$4:$I$99,[4]Cmg!$M$4:$M$99,"----",0,1)</f>
        <v>----</v>
      </c>
      <c r="AA209" s="19" t="str">
        <f>_xlfn.XLOOKUP(D209,[4]Cmg!$A$4:$A$101,[4]Cmg!$B$4:$B$101,"----",0,1)</f>
        <v>----</v>
      </c>
      <c r="AB209" s="19" t="str">
        <f>_xlfn.XLOOKUP(D209,[4]Cmg!$E$4:$E$101,[4]Cmg!$F$4:$F$101,"----",0,1)</f>
        <v>----</v>
      </c>
      <c r="AC209" s="19" t="str">
        <f>_xlfn.XLOOKUP(D209,[4]Cmg!$O$4:$O$101,[4]Cmg!$P$4:$P$101,"----",0,1)</f>
        <v>----</v>
      </c>
      <c r="AD209" s="24" t="str">
        <f>_xlfn.XLOOKUP(D209,[4]Cmg!$S$4:$S$101,[4]Cmg!$U$4:$U$101,"----",0,1)</f>
        <v>----</v>
      </c>
      <c r="AG209" s="25">
        <f>IFERROR(SUMIFS('[4]BD Unidades'!$AH:$AH,'[4]BD Unidades'!$A:$A,'BD Centrales 2024'!$A209),"-")</f>
        <v>1.1000000000000001</v>
      </c>
      <c r="AH209" s="25">
        <f>SUMIFS('[4]BD Unidades'!$AJ$3:$AJ$1424,'[4]BD Unidades'!$A$3:$A$1424,$A209)</f>
        <v>6326.5833333333303</v>
      </c>
      <c r="AI209" s="25">
        <f>SUMIFS('[4]BD Unidades'!$AL$3:$AL$1424,'[4]BD Unidades'!$A$3:$A$1424,$A209)</f>
        <v>0</v>
      </c>
      <c r="AJ209" s="26">
        <f t="shared" si="13"/>
        <v>0</v>
      </c>
      <c r="AK209" s="27">
        <f>IFERROR(SUMIFS('[4]BD Unidades'!$AO$3:$AO$1424,'[4]BD Unidades'!$A$3:$A$1424,$A209),"-")</f>
        <v>0</v>
      </c>
      <c r="AL209" s="27">
        <f>IFERROR(SUMIFS('[4]BD Unidades'!$AQ$3:$AQ$1424,'[4]BD Unidades'!$A$3:$A$1424,$A209),"-")</f>
        <v>0</v>
      </c>
      <c r="AM209" s="27">
        <f>IFERROR(SUMIFS('[4]BD Unidades'!$AS$3:$AS$1424,'[4]BD Unidades'!$A$3:$A$1424,$A209),"-")</f>
        <v>0</v>
      </c>
      <c r="AN209" s="27">
        <f>IFERROR(SUMIFS('[4]BD Unidades'!$AU$3:$AU$1424,'[4]BD Unidades'!$A$3:$A$1424,$A209),"-")</f>
        <v>0</v>
      </c>
      <c r="AO209" s="27">
        <f>IFERROR(SUMIFS('[4]BD Unidades'!$AW$3:$AW$1424,'[4]BD Unidades'!$A$3:$A$1424,$A209),"-")</f>
        <v>0</v>
      </c>
      <c r="AP209" s="27">
        <f>IFERROR(SUMIFS('[4]BD Unidades'!$AY$3:$AY$1424,'[4]BD Unidades'!$A$3:$A$1424,$A209),"-")</f>
        <v>0</v>
      </c>
      <c r="AQ209" s="25">
        <f>IFERROR(SUMIFS('[4]BD Unidades'!$AZ$3:$AZ$1424,'[4]BD Unidades'!$A$3:$A$1424,$A209),"-")</f>
        <v>0.90839783324840973</v>
      </c>
      <c r="AR209" s="25">
        <f>IFERROR(SUMIFS('[4]BD Unidades'!$BA$3:$BA$1424,'[4]BD Unidades'!$A$3:$A$1424,$A209),"-")</f>
        <v>1.1000000000000001</v>
      </c>
      <c r="AS209" s="28">
        <f>SUMIFS('[4]BD Unidades'!$BC$3:$BC$1424,'[4]BD Unidades'!$A$3:$A$1424,$A209)</f>
        <v>1.4391676677724802E-2</v>
      </c>
      <c r="AT209" s="28">
        <f>SUMIFS('[4]BD Unidades'!$BE$3:$BE$1424,'[4]BD Unidades'!$A$3:$A$1424,$A209)</f>
        <v>0.78576199149969606</v>
      </c>
      <c r="AU209" s="29">
        <f t="shared" si="14"/>
        <v>0.77445355897238732</v>
      </c>
      <c r="AV209" s="30">
        <f t="shared" si="15"/>
        <v>0</v>
      </c>
      <c r="AW209" s="25">
        <f>IFERROR(SUMIFS('[4]BD Unidades'!$BI$3:$BI$1424,'[4]BD Unidades'!$A$3:$A$1424,$A209),"-")</f>
        <v>0.7035119349220349</v>
      </c>
      <c r="AX209" s="25">
        <f>IFERROR(SUMIFS('[4]BD Unidades'!$BJ$3:$BJ$1424,'[4]BD Unidades'!$A$3:$A$1424,$A209),"-")</f>
        <v>0.45210698752769557</v>
      </c>
    </row>
    <row r="210" spans="1:50" ht="14.4" x14ac:dyDescent="0.3">
      <c r="A210" s="7">
        <v>473</v>
      </c>
      <c r="B210" s="7" t="s">
        <v>4901</v>
      </c>
      <c r="D210" s="8" t="s">
        <v>4902</v>
      </c>
      <c r="E210" s="19" t="s">
        <v>4888</v>
      </c>
      <c r="F210" s="19" t="s">
        <v>4888</v>
      </c>
      <c r="G210" s="19" t="s">
        <v>4903</v>
      </c>
      <c r="H210" s="19">
        <v>1</v>
      </c>
      <c r="I210" s="19">
        <v>2024</v>
      </c>
      <c r="J210" s="19" t="s">
        <v>66</v>
      </c>
      <c r="K210" s="19" t="s">
        <v>177</v>
      </c>
      <c r="L210" s="19" t="s">
        <v>213</v>
      </c>
      <c r="M210" s="19" t="s">
        <v>814</v>
      </c>
      <c r="N210" s="19" t="s">
        <v>4891</v>
      </c>
      <c r="O210" s="19" t="s">
        <v>4897</v>
      </c>
      <c r="P210" s="19" t="s">
        <v>51</v>
      </c>
      <c r="Q210" s="9" t="s">
        <v>4162</v>
      </c>
      <c r="R210" s="20">
        <v>1.25</v>
      </c>
      <c r="S210" s="20">
        <v>0</v>
      </c>
      <c r="T210" s="20">
        <v>1.25</v>
      </c>
      <c r="U210" s="20" t="s">
        <v>397</v>
      </c>
      <c r="V210" s="21">
        <f>_xlfn.XLOOKUP(D210,'[4]Gen. Real'!$A$2:$A$1168,'[4]Gen. Real'!$C$2:$C$1168,"-",0)</f>
        <v>3.8461899999999987</v>
      </c>
      <c r="W210" s="22"/>
      <c r="X210" s="22" t="str">
        <f>_xlfn.XLOOKUP(D210,[4]Vertimiento!$J$2:$J$119,[4]Vertimiento!$K$2:$K$119,"-",0)</f>
        <v>-</v>
      </c>
      <c r="Y210" s="23" t="str">
        <f t="shared" si="12"/>
        <v>-</v>
      </c>
      <c r="Z210" s="19" t="str">
        <f>_xlfn.XLOOKUP(D210,[4]Cmg!$I$4:$I$99,[4]Cmg!$M$4:$M$99,"----",0,1)</f>
        <v>----</v>
      </c>
      <c r="AA210" s="19" t="str">
        <f>_xlfn.XLOOKUP(D210,[4]Cmg!$A$4:$A$101,[4]Cmg!$B$4:$B$101,"----",0,1)</f>
        <v>----</v>
      </c>
      <c r="AB210" s="19" t="str">
        <f>_xlfn.XLOOKUP(D210,[4]Cmg!$E$4:$E$101,[4]Cmg!$F$4:$F$101,"----",0,1)</f>
        <v>----</v>
      </c>
      <c r="AC210" s="19" t="str">
        <f>_xlfn.XLOOKUP(D210,[4]Cmg!$O$4:$O$101,[4]Cmg!$P$4:$P$101,"----",0,1)</f>
        <v>----</v>
      </c>
      <c r="AD210" s="24" t="str">
        <f>_xlfn.XLOOKUP(D210,[4]Cmg!$S$4:$S$101,[4]Cmg!$U$4:$U$101,"----",0,1)</f>
        <v>----</v>
      </c>
      <c r="AG210" s="25">
        <f>IFERROR(SUMIFS('[4]BD Unidades'!$AH:$AH,'[4]BD Unidades'!$A:$A,'BD Centrales 2024'!$A210),"-")</f>
        <v>1.25</v>
      </c>
      <c r="AH210" s="25">
        <f>SUMIFS('[4]BD Unidades'!$AJ$3:$AJ$1424,'[4]BD Unidades'!$A$3:$A$1424,$A210)</f>
        <v>7981.1666666666697</v>
      </c>
      <c r="AI210" s="25">
        <f>SUMIFS('[4]BD Unidades'!$AL$3:$AL$1424,'[4]BD Unidades'!$A$3:$A$1424,$A210)</f>
        <v>0</v>
      </c>
      <c r="AJ210" s="26">
        <f t="shared" si="13"/>
        <v>0</v>
      </c>
      <c r="AK210" s="27">
        <f>IFERROR(SUMIFS('[4]BD Unidades'!$AO$3:$AO$1424,'[4]BD Unidades'!$A$3:$A$1424,$A210),"-")</f>
        <v>0</v>
      </c>
      <c r="AL210" s="27">
        <f>IFERROR(SUMIFS('[4]BD Unidades'!$AQ$3:$AQ$1424,'[4]BD Unidades'!$A$3:$A$1424,$A210),"-")</f>
        <v>0</v>
      </c>
      <c r="AM210" s="27">
        <f>IFERROR(SUMIFS('[4]BD Unidades'!$AS$3:$AS$1424,'[4]BD Unidades'!$A$3:$A$1424,$A210),"-")</f>
        <v>0</v>
      </c>
      <c r="AN210" s="27">
        <f>IFERROR(SUMIFS('[4]BD Unidades'!$AU$3:$AU$1424,'[4]BD Unidades'!$A$3:$A$1424,$A210),"-")</f>
        <v>0</v>
      </c>
      <c r="AO210" s="27">
        <f>IFERROR(SUMIFS('[4]BD Unidades'!$AW$3:$AW$1424,'[4]BD Unidades'!$A$3:$A$1424,$A210),"-")</f>
        <v>0</v>
      </c>
      <c r="AP210" s="27">
        <f>IFERROR(SUMIFS('[4]BD Unidades'!$AY$3:$AY$1424,'[4]BD Unidades'!$A$3:$A$1424,$A210),"-")</f>
        <v>0</v>
      </c>
      <c r="AQ210" s="25">
        <f>IFERROR(SUMIFS('[4]BD Unidades'!$AZ$3:$AZ$1424,'[4]BD Unidades'!$A$3:$A$1424,$A210),"-")</f>
        <v>0.48115078039903753</v>
      </c>
      <c r="AR210" s="25">
        <f>IFERROR(SUMIFS('[4]BD Unidades'!$BA$3:$BA$1424,'[4]BD Unidades'!$A$3:$A$1424,$A210),"-")</f>
        <v>1.25</v>
      </c>
      <c r="AS210" s="28">
        <f>SUMIFS('[4]BD Unidades'!$BC$3:$BC$1424,'[4]BD Unidades'!$A$3:$A$1424,$A210)</f>
        <v>2.8640924517997303E-2</v>
      </c>
      <c r="AT210" s="28">
        <f>SUMIFS('[4]BD Unidades'!$BE$3:$BE$1424,'[4]BD Unidades'!$A$3:$A$1424,$A210)</f>
        <v>0.93095590467516698</v>
      </c>
      <c r="AU210" s="29">
        <f t="shared" si="14"/>
        <v>0.90429246687978171</v>
      </c>
      <c r="AV210" s="30">
        <f t="shared" si="15"/>
        <v>0</v>
      </c>
      <c r="AW210" s="25">
        <f>IFERROR(SUMIFS('[4]BD Unidades'!$BI$3:$BI$1424,'[4]BD Unidades'!$A$3:$A$1424,$A210),"-")</f>
        <v>0.43510102614817747</v>
      </c>
      <c r="AX210" s="25">
        <f>IFERROR(SUMIFS('[4]BD Unidades'!$BJ$3:$BJ$1424,'[4]BD Unidades'!$A$3:$A$1424,$A210),"-")</f>
        <v>0.27961460842005731</v>
      </c>
    </row>
    <row r="211" spans="1:50" ht="14.4" x14ac:dyDescent="0.3">
      <c r="A211" s="7">
        <v>477</v>
      </c>
      <c r="B211" s="7" t="s">
        <v>180</v>
      </c>
      <c r="D211" s="8" t="s">
        <v>181</v>
      </c>
      <c r="E211" s="19" t="s">
        <v>182</v>
      </c>
      <c r="F211" s="19" t="s">
        <v>182</v>
      </c>
      <c r="G211" s="19" t="s">
        <v>183</v>
      </c>
      <c r="H211" s="19">
        <v>2</v>
      </c>
      <c r="I211" s="19">
        <v>2024</v>
      </c>
      <c r="J211" s="19" t="s">
        <v>66</v>
      </c>
      <c r="K211" s="19" t="s">
        <v>105</v>
      </c>
      <c r="L211" s="19" t="s">
        <v>47</v>
      </c>
      <c r="M211" s="19" t="s">
        <v>90</v>
      </c>
      <c r="N211" s="19" t="s">
        <v>97</v>
      </c>
      <c r="O211" s="19" t="s">
        <v>98</v>
      </c>
      <c r="P211" s="19" t="s">
        <v>51</v>
      </c>
      <c r="Q211" s="9" t="s">
        <v>185</v>
      </c>
      <c r="R211" s="20">
        <v>25.563400000000001</v>
      </c>
      <c r="S211" s="20">
        <v>0.60399999999999998</v>
      </c>
      <c r="T211" s="20">
        <v>25.408899999999999</v>
      </c>
      <c r="U211" s="20" t="s">
        <v>6281</v>
      </c>
      <c r="V211" s="21">
        <f>_xlfn.XLOOKUP(D211,'[4]Gen. Real'!$A$2:$A$1168,'[4]Gen. Real'!$C$2:$C$1168,"-",0)</f>
        <v>120.71115000000006</v>
      </c>
      <c r="W211" s="22"/>
      <c r="X211" s="22" t="str">
        <f>_xlfn.XLOOKUP(D211,[4]Vertimiento!$J$2:$J$119,[4]Vertimiento!$K$2:$K$119,"-",0)</f>
        <v>-</v>
      </c>
      <c r="Y211" s="23" t="str">
        <f t="shared" si="12"/>
        <v>-</v>
      </c>
      <c r="Z211" s="19" t="str">
        <f>_xlfn.XLOOKUP(D211,[4]Cmg!$I$4:$I$99,[4]Cmg!$M$4:$M$99,"----",0,1)</f>
        <v>----</v>
      </c>
      <c r="AA211" s="19" t="str">
        <f>_xlfn.XLOOKUP(D211,[4]Cmg!$A$4:$A$101,[4]Cmg!$B$4:$B$101,"----",0,1)</f>
        <v>----</v>
      </c>
      <c r="AB211" s="19" t="str">
        <f>_xlfn.XLOOKUP(D211,[4]Cmg!$E$4:$E$101,[4]Cmg!$F$4:$F$101,"----",0,1)</f>
        <v>----</v>
      </c>
      <c r="AC211" s="19" t="str">
        <f>_xlfn.XLOOKUP(D211,[4]Cmg!$O$4:$O$101,[4]Cmg!$P$4:$P$101,"----",0,1)</f>
        <v>----</v>
      </c>
      <c r="AD211" s="24" t="str">
        <f>_xlfn.XLOOKUP(D211,[4]Cmg!$S$4:$S$101,[4]Cmg!$U$4:$U$101,"----",0,1)</f>
        <v>----</v>
      </c>
      <c r="AG211" s="25">
        <f>IFERROR(SUMIFS('[4]BD Unidades'!$AH:$AH,'[4]BD Unidades'!$A:$A,'BD Centrales 2024'!$A211),"-")</f>
        <v>0</v>
      </c>
      <c r="AH211" s="25">
        <f>SUMIFS('[4]BD Unidades'!$AJ$3:$AJ$1424,'[4]BD Unidades'!$A$3:$A$1424,$A211)</f>
        <v>3690.9211248634147</v>
      </c>
      <c r="AI211" s="25">
        <f>SUMIFS('[4]BD Unidades'!$AL$3:$AL$1424,'[4]BD Unidades'!$A$3:$A$1424,$A211)</f>
        <v>5371.6409130501661</v>
      </c>
      <c r="AJ211" s="26">
        <f t="shared" si="13"/>
        <v>0.5927287328437254</v>
      </c>
      <c r="AK211" s="27">
        <f>IFERROR(SUMIFS('[4]BD Unidades'!$AO$3:$AO$1424,'[4]BD Unidades'!$A$3:$A$1424,$A211),"-")</f>
        <v>0</v>
      </c>
      <c r="AL211" s="27">
        <f>IFERROR(SUMIFS('[4]BD Unidades'!$AQ$3:$AQ$1424,'[4]BD Unidades'!$A$3:$A$1424,$A211),"-")</f>
        <v>0</v>
      </c>
      <c r="AM211" s="27">
        <f>IFERROR(SUMIFS('[4]BD Unidades'!$AS$3:$AS$1424,'[4]BD Unidades'!$A$3:$A$1424,$A211),"-")</f>
        <v>0</v>
      </c>
      <c r="AN211" s="27">
        <f>IFERROR(SUMIFS('[4]BD Unidades'!$AU$3:$AU$1424,'[4]BD Unidades'!$A$3:$A$1424,$A211),"-")</f>
        <v>0</v>
      </c>
      <c r="AO211" s="27">
        <f>IFERROR(SUMIFS('[4]BD Unidades'!$AW$3:$AW$1424,'[4]BD Unidades'!$A$3:$A$1424,$A211),"-")</f>
        <v>0</v>
      </c>
      <c r="AP211" s="27">
        <f>IFERROR(SUMIFS('[4]BD Unidades'!$AY$3:$AY$1424,'[4]BD Unidades'!$A$3:$A$1424,$A211),"-")</f>
        <v>0</v>
      </c>
      <c r="AQ211" s="25">
        <f>IFERROR(SUMIFS('[4]BD Unidades'!$AZ$3:$AZ$1424,'[4]BD Unidades'!$A$3:$A$1424,$A211),"-")</f>
        <v>0</v>
      </c>
      <c r="AR211" s="25">
        <f>IFERROR(SUMIFS('[4]BD Unidades'!$BA$3:$BA$1424,'[4]BD Unidades'!$A$3:$A$1424,$A211),"-")</f>
        <v>26.5370301862568</v>
      </c>
      <c r="AS211" s="28">
        <f>SUMIFS('[4]BD Unidades'!$BC$3:$BC$1424,'[4]BD Unidades'!$A$3:$A$1424,$A211)</f>
        <v>0</v>
      </c>
      <c r="AT211" s="28">
        <f>SUMIFS('[4]BD Unidades'!$BE$3:$BE$1424,'[4]BD Unidades'!$A$3:$A$1424,$A211)</f>
        <v>0</v>
      </c>
      <c r="AU211" s="29">
        <f t="shared" si="14"/>
        <v>0</v>
      </c>
      <c r="AV211" s="30">
        <f t="shared" si="15"/>
        <v>6.0400000000000002E-3</v>
      </c>
      <c r="AW211" s="25">
        <f>IFERROR(SUMIFS('[4]BD Unidades'!$BI$3:$BI$1424,'[4]BD Unidades'!$A$3:$A$1424,$A211),"-")</f>
        <v>0</v>
      </c>
      <c r="AX211" s="25">
        <f>IFERROR(SUMIFS('[4]BD Unidades'!$BJ$3:$BJ$1424,'[4]BD Unidades'!$A$3:$A$1424,$A211),"-")</f>
        <v>0</v>
      </c>
    </row>
    <row r="212" spans="1:50" ht="14.4" x14ac:dyDescent="0.3">
      <c r="A212" s="7">
        <v>482</v>
      </c>
      <c r="B212" s="7" t="s">
        <v>4863</v>
      </c>
      <c r="D212" s="8" t="s">
        <v>4864</v>
      </c>
      <c r="E212" s="19" t="s">
        <v>4865</v>
      </c>
      <c r="F212" s="19" t="s">
        <v>4865</v>
      </c>
      <c r="G212" s="19" t="s">
        <v>4866</v>
      </c>
      <c r="H212" s="19">
        <v>1</v>
      </c>
      <c r="I212" s="19">
        <v>2024</v>
      </c>
      <c r="J212" s="19" t="s">
        <v>66</v>
      </c>
      <c r="K212" s="19" t="s">
        <v>177</v>
      </c>
      <c r="L212" s="19" t="s">
        <v>213</v>
      </c>
      <c r="M212" s="19" t="s">
        <v>68</v>
      </c>
      <c r="N212" s="19" t="s">
        <v>68</v>
      </c>
      <c r="O212" s="19" t="s">
        <v>1734</v>
      </c>
      <c r="P212" s="19" t="s">
        <v>51</v>
      </c>
      <c r="Q212" s="9" t="s">
        <v>4868</v>
      </c>
      <c r="R212" s="20">
        <v>1.4</v>
      </c>
      <c r="S212" s="20">
        <v>0</v>
      </c>
      <c r="T212" s="20">
        <v>1.4</v>
      </c>
      <c r="U212" s="20" t="s">
        <v>397</v>
      </c>
      <c r="V212" s="21">
        <f>_xlfn.XLOOKUP(D212,'[4]Gen. Real'!$A$2:$A$1168,'[4]Gen. Real'!$C$2:$C$1168,"-",0)</f>
        <v>7.9086899999999876</v>
      </c>
      <c r="W212" s="22"/>
      <c r="X212" s="22" t="str">
        <f>_xlfn.XLOOKUP(D212,[4]Vertimiento!$J$2:$J$119,[4]Vertimiento!$K$2:$K$119,"-",0)</f>
        <v>-</v>
      </c>
      <c r="Y212" s="23" t="str">
        <f t="shared" si="12"/>
        <v>-</v>
      </c>
      <c r="Z212" s="19" t="str">
        <f>_xlfn.XLOOKUP(D212,[4]Cmg!$I$4:$I$99,[4]Cmg!$M$4:$M$99,"----",0,1)</f>
        <v>----</v>
      </c>
      <c r="AA212" s="19" t="str">
        <f>_xlfn.XLOOKUP(D212,[4]Cmg!$A$4:$A$101,[4]Cmg!$B$4:$B$101,"----",0,1)</f>
        <v>----</v>
      </c>
      <c r="AB212" s="19" t="str">
        <f>_xlfn.XLOOKUP(D212,[4]Cmg!$E$4:$E$101,[4]Cmg!$F$4:$F$101,"----",0,1)</f>
        <v>----</v>
      </c>
      <c r="AC212" s="19" t="str">
        <f>_xlfn.XLOOKUP(D212,[4]Cmg!$O$4:$O$101,[4]Cmg!$P$4:$P$101,"----",0,1)</f>
        <v>----</v>
      </c>
      <c r="AD212" s="24" t="str">
        <f>_xlfn.XLOOKUP(D212,[4]Cmg!$S$4:$S$101,[4]Cmg!$U$4:$U$101,"----",0,1)</f>
        <v>----</v>
      </c>
      <c r="AG212" s="25">
        <f>IFERROR(SUMIFS('[4]BD Unidades'!$AH:$AH,'[4]BD Unidades'!$A:$A,'BD Centrales 2024'!$A212),"-")</f>
        <v>1.4</v>
      </c>
      <c r="AH212" s="25">
        <f>SUMIFS('[4]BD Unidades'!$AJ$3:$AJ$1424,'[4]BD Unidades'!$A$3:$A$1424,$A212)</f>
        <v>8239.0017857142866</v>
      </c>
      <c r="AI212" s="25">
        <f>SUMIFS('[4]BD Unidades'!$AL$3:$AL$1424,'[4]BD Unidades'!$A$3:$A$1424,$A212)</f>
        <v>135.80357142857113</v>
      </c>
      <c r="AJ212" s="26">
        <f t="shared" si="13"/>
        <v>1.6215728681114303E-2</v>
      </c>
      <c r="AK212" s="27">
        <f>IFERROR(SUMIFS('[4]BD Unidades'!$AO$3:$AO$1424,'[4]BD Unidades'!$A$3:$A$1424,$A212),"-")</f>
        <v>0</v>
      </c>
      <c r="AL212" s="27">
        <f>IFERROR(SUMIFS('[4]BD Unidades'!$AQ$3:$AQ$1424,'[4]BD Unidades'!$A$3:$A$1424,$A212),"-")</f>
        <v>0</v>
      </c>
      <c r="AM212" s="27">
        <f>IFERROR(SUMIFS('[4]BD Unidades'!$AS$3:$AS$1424,'[4]BD Unidades'!$A$3:$A$1424,$A212),"-")</f>
        <v>0</v>
      </c>
      <c r="AN212" s="27">
        <f>IFERROR(SUMIFS('[4]BD Unidades'!$AU$3:$AU$1424,'[4]BD Unidades'!$A$3:$A$1424,$A212),"-")</f>
        <v>0</v>
      </c>
      <c r="AO212" s="27">
        <f>IFERROR(SUMIFS('[4]BD Unidades'!$AW$3:$AW$1424,'[4]BD Unidades'!$A$3:$A$1424,$A212),"-")</f>
        <v>0</v>
      </c>
      <c r="AP212" s="27">
        <f>IFERROR(SUMIFS('[4]BD Unidades'!$AY$3:$AY$1424,'[4]BD Unidades'!$A$3:$A$1424,$A212),"-")</f>
        <v>0</v>
      </c>
      <c r="AQ212" s="25">
        <f>IFERROR(SUMIFS('[4]BD Unidades'!$AZ$3:$AZ$1424,'[4]BD Unidades'!$A$3:$A$1424,$A212),"-")</f>
        <v>1.0188705882352946</v>
      </c>
      <c r="AR212" s="25">
        <f>IFERROR(SUMIFS('[4]BD Unidades'!$BA$3:$BA$1424,'[4]BD Unidades'!$A$3:$A$1424,$A212),"-")</f>
        <v>1.32811038785336</v>
      </c>
      <c r="AS212" s="28">
        <f>SUMIFS('[4]BD Unidades'!$BC$3:$BC$1424,'[4]BD Unidades'!$A$3:$A$1424,$A212)</f>
        <v>1.4501981558261733E-3</v>
      </c>
      <c r="AT212" s="28">
        <f>SUMIFS('[4]BD Unidades'!$BE$3:$BE$1424,'[4]BD Unidades'!$A$3:$A$1424,$A212)</f>
        <v>0.96428571428571441</v>
      </c>
      <c r="AU212" s="29">
        <f t="shared" si="14"/>
        <v>0.96288730892116781</v>
      </c>
      <c r="AV212" s="30">
        <f t="shared" si="15"/>
        <v>0</v>
      </c>
      <c r="AW212" s="25">
        <f>IFERROR(SUMIFS('[4]BD Unidades'!$BI$3:$BI$1424,'[4]BD Unidades'!$A$3:$A$1424,$A212),"-")</f>
        <v>1.0173382993854316</v>
      </c>
      <c r="AX212" s="25">
        <f>IFERROR(SUMIFS('[4]BD Unidades'!$BJ$3:$BJ$1424,'[4]BD Unidades'!$A$3:$A$1424,$A212),"-")</f>
        <v>0.65378528920432422</v>
      </c>
    </row>
    <row r="213" spans="1:50" ht="14.4" x14ac:dyDescent="0.3">
      <c r="A213" s="7">
        <v>484</v>
      </c>
      <c r="B213" s="7" t="s">
        <v>4651</v>
      </c>
      <c r="D213" s="8" t="s">
        <v>4652</v>
      </c>
      <c r="E213" s="19" t="s">
        <v>4653</v>
      </c>
      <c r="F213" s="19" t="s">
        <v>4653</v>
      </c>
      <c r="G213" s="19" t="s">
        <v>4654</v>
      </c>
      <c r="H213" s="19">
        <v>1</v>
      </c>
      <c r="I213" s="19">
        <v>2024</v>
      </c>
      <c r="J213" s="19" t="s">
        <v>66</v>
      </c>
      <c r="K213" s="19" t="s">
        <v>177</v>
      </c>
      <c r="L213" s="19" t="s">
        <v>213</v>
      </c>
      <c r="M213" s="19" t="s">
        <v>68</v>
      </c>
      <c r="N213" s="19" t="s">
        <v>68</v>
      </c>
      <c r="O213" s="19" t="s">
        <v>178</v>
      </c>
      <c r="P213" s="19" t="s">
        <v>51</v>
      </c>
      <c r="Q213" s="9" t="s">
        <v>4655</v>
      </c>
      <c r="R213" s="20">
        <v>0.22600000000000001</v>
      </c>
      <c r="S213" s="20">
        <v>0</v>
      </c>
      <c r="T213" s="20">
        <v>0.22600000000000001</v>
      </c>
      <c r="U213" s="20" t="s">
        <v>397</v>
      </c>
      <c r="V213" s="21">
        <f>_xlfn.XLOOKUP(D213,'[4]Gen. Real'!$A$2:$A$1168,'[4]Gen. Real'!$C$2:$C$1168,"-",0)</f>
        <v>0.88600999999999974</v>
      </c>
      <c r="W213" s="22"/>
      <c r="X213" s="22" t="str">
        <f>_xlfn.XLOOKUP(D213,[4]Vertimiento!$J$2:$J$119,[4]Vertimiento!$K$2:$K$119,"-",0)</f>
        <v>-</v>
      </c>
      <c r="Y213" s="23" t="str">
        <f t="shared" si="12"/>
        <v>-</v>
      </c>
      <c r="Z213" s="19" t="str">
        <f>_xlfn.XLOOKUP(D213,[4]Cmg!$I$4:$I$99,[4]Cmg!$M$4:$M$99,"----",0,1)</f>
        <v>----</v>
      </c>
      <c r="AA213" s="19" t="str">
        <f>_xlfn.XLOOKUP(D213,[4]Cmg!$A$4:$A$101,[4]Cmg!$B$4:$B$101,"----",0,1)</f>
        <v>----</v>
      </c>
      <c r="AB213" s="19" t="str">
        <f>_xlfn.XLOOKUP(D213,[4]Cmg!$E$4:$E$101,[4]Cmg!$F$4:$F$101,"----",0,1)</f>
        <v>----</v>
      </c>
      <c r="AC213" s="19" t="str">
        <f>_xlfn.XLOOKUP(D213,[4]Cmg!$O$4:$O$101,[4]Cmg!$P$4:$P$101,"----",0,1)</f>
        <v>----</v>
      </c>
      <c r="AD213" s="24" t="str">
        <f>_xlfn.XLOOKUP(D213,[4]Cmg!$S$4:$S$101,[4]Cmg!$U$4:$U$101,"----",0,1)</f>
        <v>----</v>
      </c>
      <c r="AG213" s="25">
        <f>IFERROR(SUMIFS('[4]BD Unidades'!$AH:$AH,'[4]BD Unidades'!$A:$A,'BD Centrales 2024'!$A213),"-")</f>
        <v>0.22600000000000001</v>
      </c>
      <c r="AH213" s="25">
        <f>SUMIFS('[4]BD Unidades'!$AJ$3:$AJ$1424,'[4]BD Unidades'!$A$3:$A$1424,$A213)</f>
        <v>7822.3333333333303</v>
      </c>
      <c r="AI213" s="25">
        <f>SUMIFS('[4]BD Unidades'!$AL$3:$AL$1424,'[4]BD Unidades'!$A$3:$A$1424,$A213)</f>
        <v>0</v>
      </c>
      <c r="AJ213" s="26">
        <f t="shared" si="13"/>
        <v>0</v>
      </c>
      <c r="AK213" s="27">
        <f>IFERROR(SUMIFS('[4]BD Unidades'!$AO$3:$AO$1424,'[4]BD Unidades'!$A$3:$A$1424,$A213),"-")</f>
        <v>0</v>
      </c>
      <c r="AL213" s="27">
        <f>IFERROR(SUMIFS('[4]BD Unidades'!$AQ$3:$AQ$1424,'[4]BD Unidades'!$A$3:$A$1424,$A213),"-")</f>
        <v>0</v>
      </c>
      <c r="AM213" s="27">
        <f>IFERROR(SUMIFS('[4]BD Unidades'!$AS$3:$AS$1424,'[4]BD Unidades'!$A$3:$A$1424,$A213),"-")</f>
        <v>0</v>
      </c>
      <c r="AN213" s="27">
        <f>IFERROR(SUMIFS('[4]BD Unidades'!$AU$3:$AU$1424,'[4]BD Unidades'!$A$3:$A$1424,$A213),"-")</f>
        <v>0</v>
      </c>
      <c r="AO213" s="27">
        <f>IFERROR(SUMIFS('[4]BD Unidades'!$AW$3:$AW$1424,'[4]BD Unidades'!$A$3:$A$1424,$A213),"-")</f>
        <v>0</v>
      </c>
      <c r="AP213" s="27">
        <f>IFERROR(SUMIFS('[4]BD Unidades'!$AY$3:$AY$1424,'[4]BD Unidades'!$A$3:$A$1424,$A213),"-")</f>
        <v>0</v>
      </c>
      <c r="AQ213" s="25">
        <f>IFERROR(SUMIFS('[4]BD Unidades'!$AZ$3:$AZ$1424,'[4]BD Unidades'!$A$3:$A$1424,$A213),"-")</f>
        <v>0.21237808219178084</v>
      </c>
      <c r="AR213" s="25">
        <f>IFERROR(SUMIFS('[4]BD Unidades'!$BA$3:$BA$1424,'[4]BD Unidades'!$A$3:$A$1424,$A213),"-")</f>
        <v>0.22600000000000001</v>
      </c>
      <c r="AS213" s="28">
        <f>SUMIFS('[4]BD Unidades'!$BC$3:$BC$1424,'[4]BD Unidades'!$A$3:$A$1424,$A213)</f>
        <v>7.1578634929979401E-2</v>
      </c>
      <c r="AT213" s="28">
        <f>SUMIFS('[4]BD Unidades'!$BE$3:$BE$1424,'[4]BD Unidades'!$A$3:$A$1424,$A213)</f>
        <v>1</v>
      </c>
      <c r="AU213" s="29">
        <f t="shared" si="14"/>
        <v>0.9284213650700206</v>
      </c>
      <c r="AV213" s="30">
        <f t="shared" si="15"/>
        <v>0</v>
      </c>
      <c r="AW213" s="25">
        <f>IFERROR(SUMIFS('[4]BD Unidades'!$BI$3:$BI$1424,'[4]BD Unidades'!$A$3:$A$1424,$A213),"-")</f>
        <v>0.19717634897944583</v>
      </c>
      <c r="AX213" s="25">
        <f>IFERROR(SUMIFS('[4]BD Unidades'!$BJ$3:$BJ$1424,'[4]BD Unidades'!$A$3:$A$1424,$A213),"-")</f>
        <v>0.12671399122558755</v>
      </c>
    </row>
    <row r="214" spans="1:50" ht="14.4" x14ac:dyDescent="0.3">
      <c r="A214" s="7">
        <v>485</v>
      </c>
      <c r="B214" s="7" t="s">
        <v>4656</v>
      </c>
      <c r="D214" s="8" t="s">
        <v>4657</v>
      </c>
      <c r="E214" s="19" t="s">
        <v>4653</v>
      </c>
      <c r="F214" s="19" t="s">
        <v>4653</v>
      </c>
      <c r="G214" s="19" t="s">
        <v>4654</v>
      </c>
      <c r="H214" s="19">
        <v>2</v>
      </c>
      <c r="I214" s="19">
        <v>2024</v>
      </c>
      <c r="J214" s="19" t="s">
        <v>66</v>
      </c>
      <c r="K214" s="19" t="s">
        <v>177</v>
      </c>
      <c r="L214" s="19" t="s">
        <v>213</v>
      </c>
      <c r="M214" s="19" t="s">
        <v>68</v>
      </c>
      <c r="N214" s="19" t="s">
        <v>68</v>
      </c>
      <c r="O214" s="19" t="s">
        <v>178</v>
      </c>
      <c r="P214" s="19" t="s">
        <v>51</v>
      </c>
      <c r="Q214" s="9" t="s">
        <v>4658</v>
      </c>
      <c r="R214" s="20">
        <v>0.55200000000000005</v>
      </c>
      <c r="S214" s="20">
        <v>1.8</v>
      </c>
      <c r="T214" s="20">
        <v>0.54210000000000003</v>
      </c>
      <c r="U214" s="20" t="s">
        <v>397</v>
      </c>
      <c r="V214" s="21">
        <f>_xlfn.XLOOKUP(D214,'[4]Gen. Real'!$A$2:$A$1168,'[4]Gen. Real'!$C$2:$C$1168,"-",0)</f>
        <v>2.6690500000000004</v>
      </c>
      <c r="W214" s="22"/>
      <c r="X214" s="22" t="str">
        <f>_xlfn.XLOOKUP(D214,[4]Vertimiento!$J$2:$J$119,[4]Vertimiento!$K$2:$K$119,"-",0)</f>
        <v>-</v>
      </c>
      <c r="Y214" s="23" t="str">
        <f t="shared" si="12"/>
        <v>-</v>
      </c>
      <c r="Z214" s="19" t="str">
        <f>_xlfn.XLOOKUP(D214,[4]Cmg!$I$4:$I$99,[4]Cmg!$M$4:$M$99,"----",0,1)</f>
        <v>----</v>
      </c>
      <c r="AA214" s="19" t="str">
        <f>_xlfn.XLOOKUP(D214,[4]Cmg!$A$4:$A$101,[4]Cmg!$B$4:$B$101,"----",0,1)</f>
        <v>----</v>
      </c>
      <c r="AB214" s="19" t="str">
        <f>_xlfn.XLOOKUP(D214,[4]Cmg!$E$4:$E$101,[4]Cmg!$F$4:$F$101,"----",0,1)</f>
        <v>----</v>
      </c>
      <c r="AC214" s="19" t="str">
        <f>_xlfn.XLOOKUP(D214,[4]Cmg!$O$4:$O$101,[4]Cmg!$P$4:$P$101,"----",0,1)</f>
        <v>----</v>
      </c>
      <c r="AD214" s="24" t="str">
        <f>_xlfn.XLOOKUP(D214,[4]Cmg!$S$4:$S$101,[4]Cmg!$U$4:$U$101,"----",0,1)</f>
        <v>----</v>
      </c>
      <c r="AG214" s="25">
        <f>IFERROR(SUMIFS('[4]BD Unidades'!$AH:$AH,'[4]BD Unidades'!$A:$A,'BD Centrales 2024'!$A214),"-")</f>
        <v>0.52965626219999995</v>
      </c>
      <c r="AH214" s="25">
        <f>SUMIFS('[4]BD Unidades'!$AJ$3:$AJ$1424,'[4]BD Unidades'!$A$3:$A$1424,$A214)</f>
        <v>7940.5833333333294</v>
      </c>
      <c r="AI214" s="25">
        <f>SUMIFS('[4]BD Unidades'!$AL$3:$AL$1424,'[4]BD Unidades'!$A$3:$A$1424,$A214)</f>
        <v>0</v>
      </c>
      <c r="AJ214" s="26">
        <f t="shared" si="13"/>
        <v>0</v>
      </c>
      <c r="AK214" s="27">
        <f>IFERROR(SUMIFS('[4]BD Unidades'!$AO$3:$AO$1424,'[4]BD Unidades'!$A$3:$A$1424,$A214),"-")</f>
        <v>0</v>
      </c>
      <c r="AL214" s="27">
        <f>IFERROR(SUMIFS('[4]BD Unidades'!$AQ$3:$AQ$1424,'[4]BD Unidades'!$A$3:$A$1424,$A214),"-")</f>
        <v>0</v>
      </c>
      <c r="AM214" s="27">
        <f>IFERROR(SUMIFS('[4]BD Unidades'!$AS$3:$AS$1424,'[4]BD Unidades'!$A$3:$A$1424,$A214),"-")</f>
        <v>0</v>
      </c>
      <c r="AN214" s="27">
        <f>IFERROR(SUMIFS('[4]BD Unidades'!$AU$3:$AU$1424,'[4]BD Unidades'!$A$3:$A$1424,$A214),"-")</f>
        <v>0</v>
      </c>
      <c r="AO214" s="27">
        <f>IFERROR(SUMIFS('[4]BD Unidades'!$AW$3:$AW$1424,'[4]BD Unidades'!$A$3:$A$1424,$A214),"-")</f>
        <v>0</v>
      </c>
      <c r="AP214" s="27">
        <f>IFERROR(SUMIFS('[4]BD Unidades'!$AY$3:$AY$1424,'[4]BD Unidades'!$A$3:$A$1424,$A214),"-")</f>
        <v>0</v>
      </c>
      <c r="AQ214" s="25">
        <f>IFERROR(SUMIFS('[4]BD Unidades'!$AZ$3:$AZ$1424,'[4]BD Unidades'!$A$3:$A$1424,$A214),"-")</f>
        <v>0.49773177516328737</v>
      </c>
      <c r="AR214" s="25">
        <f>IFERROR(SUMIFS('[4]BD Unidades'!$BA$3:$BA$1424,'[4]BD Unidades'!$A$3:$A$1424,$A214),"-")</f>
        <v>0.55200000000000005</v>
      </c>
      <c r="AS214" s="28">
        <f>SUMIFS('[4]BD Unidades'!$BC$3:$BC$1424,'[4]BD Unidades'!$A$3:$A$1424,$A214)</f>
        <v>4.16107929134997E-2</v>
      </c>
      <c r="AT214" s="28">
        <f>SUMIFS('[4]BD Unidades'!$BE$3:$BE$1424,'[4]BD Unidades'!$A$3:$A$1424,$A214)</f>
        <v>1</v>
      </c>
      <c r="AU214" s="29">
        <f t="shared" si="14"/>
        <v>0.95838920708650033</v>
      </c>
      <c r="AV214" s="30">
        <f t="shared" si="15"/>
        <v>1.8000000000000002E-2</v>
      </c>
      <c r="AW214" s="25">
        <f>IFERROR(SUMIFS('[4]BD Unidades'!$BI$3:$BI$1424,'[4]BD Unidades'!$A$3:$A$1424,$A214),"-")</f>
        <v>0.46843438763636996</v>
      </c>
      <c r="AX214" s="25">
        <f>IFERROR(SUMIFS('[4]BD Unidades'!$BJ$3:$BJ$1424,'[4]BD Unidades'!$A$3:$A$1424,$A214),"-")</f>
        <v>0.30103605828965835</v>
      </c>
    </row>
    <row r="215" spans="1:50" ht="14.4" x14ac:dyDescent="0.3">
      <c r="A215" s="7">
        <v>486</v>
      </c>
      <c r="B215" s="7" t="s">
        <v>4869</v>
      </c>
      <c r="D215" s="8" t="s">
        <v>4870</v>
      </c>
      <c r="E215" s="19" t="s">
        <v>4865</v>
      </c>
      <c r="F215" s="19" t="s">
        <v>4865</v>
      </c>
      <c r="G215" s="19" t="s">
        <v>4866</v>
      </c>
      <c r="H215" s="19">
        <v>1</v>
      </c>
      <c r="I215" s="19">
        <v>2024</v>
      </c>
      <c r="J215" s="19" t="s">
        <v>66</v>
      </c>
      <c r="K215" s="19" t="s">
        <v>177</v>
      </c>
      <c r="L215" s="19" t="s">
        <v>213</v>
      </c>
      <c r="M215" s="19" t="s">
        <v>68</v>
      </c>
      <c r="N215" s="19" t="s">
        <v>68</v>
      </c>
      <c r="O215" s="19" t="s">
        <v>1734</v>
      </c>
      <c r="P215" s="19" t="s">
        <v>51</v>
      </c>
      <c r="Q215" s="9" t="s">
        <v>4871</v>
      </c>
      <c r="R215" s="20">
        <v>2.97</v>
      </c>
      <c r="S215" s="20">
        <v>0</v>
      </c>
      <c r="T215" s="20">
        <v>2.97</v>
      </c>
      <c r="U215" s="20" t="s">
        <v>397</v>
      </c>
      <c r="V215" s="21">
        <f>_xlfn.XLOOKUP(D215,'[4]Gen. Real'!$A$2:$A$1168,'[4]Gen. Real'!$C$2:$C$1168,"-",0)</f>
        <v>16.03324000000001</v>
      </c>
      <c r="W215" s="22"/>
      <c r="X215" s="22" t="str">
        <f>_xlfn.XLOOKUP(D215,[4]Vertimiento!$J$2:$J$119,[4]Vertimiento!$K$2:$K$119,"-",0)</f>
        <v>-</v>
      </c>
      <c r="Y215" s="23" t="str">
        <f t="shared" si="12"/>
        <v>-</v>
      </c>
      <c r="Z215" s="19" t="str">
        <f>_xlfn.XLOOKUP(D215,[4]Cmg!$I$4:$I$99,[4]Cmg!$M$4:$M$99,"----",0,1)</f>
        <v>----</v>
      </c>
      <c r="AA215" s="19" t="str">
        <f>_xlfn.XLOOKUP(D215,[4]Cmg!$A$4:$A$101,[4]Cmg!$B$4:$B$101,"----",0,1)</f>
        <v>----</v>
      </c>
      <c r="AB215" s="19" t="str">
        <f>_xlfn.XLOOKUP(D215,[4]Cmg!$E$4:$E$101,[4]Cmg!$F$4:$F$101,"----",0,1)</f>
        <v>----</v>
      </c>
      <c r="AC215" s="19" t="str">
        <f>_xlfn.XLOOKUP(D215,[4]Cmg!$O$4:$O$101,[4]Cmg!$P$4:$P$101,"----",0,1)</f>
        <v>----</v>
      </c>
      <c r="AD215" s="24" t="str">
        <f>_xlfn.XLOOKUP(D215,[4]Cmg!$S$4:$S$101,[4]Cmg!$U$4:$U$101,"----",0,1)</f>
        <v>----</v>
      </c>
      <c r="AG215" s="25">
        <f>IFERROR(SUMIFS('[4]BD Unidades'!$AH:$AH,'[4]BD Unidades'!$A:$A,'BD Centrales 2024'!$A215),"-")</f>
        <v>2.97</v>
      </c>
      <c r="AH215" s="25">
        <f>SUMIFS('[4]BD Unidades'!$AJ$3:$AJ$1424,'[4]BD Unidades'!$A$3:$A$1424,$A215)</f>
        <v>8542.3166666666693</v>
      </c>
      <c r="AI215" s="25">
        <f>SUMIFS('[4]BD Unidades'!$AL$3:$AL$1424,'[4]BD Unidades'!$A$3:$A$1424,$A215)</f>
        <v>137.36666666666699</v>
      </c>
      <c r="AJ215" s="26">
        <f t="shared" si="13"/>
        <v>1.5826230219612498E-2</v>
      </c>
      <c r="AK215" s="27">
        <f>IFERROR(SUMIFS('[4]BD Unidades'!$AO$3:$AO$1424,'[4]BD Unidades'!$A$3:$A$1424,$A215),"-")</f>
        <v>0</v>
      </c>
      <c r="AL215" s="27">
        <f>IFERROR(SUMIFS('[4]BD Unidades'!$AQ$3:$AQ$1424,'[4]BD Unidades'!$A$3:$A$1424,$A215),"-")</f>
        <v>0</v>
      </c>
      <c r="AM215" s="27">
        <f>IFERROR(SUMIFS('[4]BD Unidades'!$AS$3:$AS$1424,'[4]BD Unidades'!$A$3:$A$1424,$A215),"-")</f>
        <v>0</v>
      </c>
      <c r="AN215" s="27">
        <f>IFERROR(SUMIFS('[4]BD Unidades'!$AU$3:$AU$1424,'[4]BD Unidades'!$A$3:$A$1424,$A215),"-")</f>
        <v>0</v>
      </c>
      <c r="AO215" s="27">
        <f>IFERROR(SUMIFS('[4]BD Unidades'!$AW$3:$AW$1424,'[4]BD Unidades'!$A$3:$A$1424,$A215),"-")</f>
        <v>0</v>
      </c>
      <c r="AP215" s="27">
        <f>IFERROR(SUMIFS('[4]BD Unidades'!$AY$3:$AY$1424,'[4]BD Unidades'!$A$3:$A$1424,$A215),"-")</f>
        <v>0</v>
      </c>
      <c r="AQ215" s="25">
        <f>IFERROR(SUMIFS('[4]BD Unidades'!$AZ$3:$AZ$1424,'[4]BD Unidades'!$A$3:$A$1424,$A215),"-")</f>
        <v>2.2341668009669626</v>
      </c>
      <c r="AR215" s="25">
        <f>IFERROR(SUMIFS('[4]BD Unidades'!$BA$3:$BA$1424,'[4]BD Unidades'!$A$3:$A$1424,$A215),"-")</f>
        <v>2.9229976788707699</v>
      </c>
      <c r="AS215" s="28">
        <f>SUMIFS('[4]BD Unidades'!$BC$3:$BC$1424,'[4]BD Unidades'!$A$3:$A$1424,$A215)</f>
        <v>1.0825347837652201E-3</v>
      </c>
      <c r="AT215" s="28">
        <f>SUMIFS('[4]BD Unidades'!$BE$3:$BE$1424,'[4]BD Unidades'!$A$3:$A$1424,$A215)</f>
        <v>1</v>
      </c>
      <c r="AU215" s="29">
        <f t="shared" si="14"/>
        <v>0.99891746521623481</v>
      </c>
      <c r="AV215" s="30">
        <f t="shared" si="15"/>
        <v>0</v>
      </c>
      <c r="AW215" s="25">
        <f>IFERROR(SUMIFS('[4]BD Unidades'!$BI$3:$BI$1424,'[4]BD Unidades'!$A$3:$A$1424,$A215),"-")</f>
        <v>2.2317482376921793</v>
      </c>
      <c r="AX215" s="25">
        <f>IFERROR(SUMIFS('[4]BD Unidades'!$BJ$3:$BJ$1424,'[4]BD Unidades'!$A$3:$A$1424,$A215),"-")</f>
        <v>1.4342172784532412</v>
      </c>
    </row>
    <row r="216" spans="1:50" ht="14.4" x14ac:dyDescent="0.3">
      <c r="A216" s="7">
        <v>487</v>
      </c>
      <c r="B216" s="7" t="s">
        <v>4872</v>
      </c>
      <c r="D216" s="8" t="s">
        <v>4873</v>
      </c>
      <c r="E216" s="19" t="s">
        <v>4865</v>
      </c>
      <c r="F216" s="19" t="s">
        <v>4865</v>
      </c>
      <c r="G216" s="19" t="s">
        <v>4866</v>
      </c>
      <c r="H216" s="19">
        <v>1</v>
      </c>
      <c r="I216" s="19">
        <v>2024</v>
      </c>
      <c r="J216" s="19" t="s">
        <v>66</v>
      </c>
      <c r="K216" s="19" t="s">
        <v>177</v>
      </c>
      <c r="L216" s="19" t="s">
        <v>213</v>
      </c>
      <c r="M216" s="19" t="s">
        <v>68</v>
      </c>
      <c r="N216" s="19" t="s">
        <v>68</v>
      </c>
      <c r="O216" s="19" t="s">
        <v>2324</v>
      </c>
      <c r="P216" s="19" t="s">
        <v>51</v>
      </c>
      <c r="Q216" s="9" t="s">
        <v>4868</v>
      </c>
      <c r="R216" s="20">
        <v>1.45</v>
      </c>
      <c r="S216" s="20">
        <v>0</v>
      </c>
      <c r="T216" s="20">
        <v>1.45</v>
      </c>
      <c r="U216" s="20" t="s">
        <v>397</v>
      </c>
      <c r="V216" s="21">
        <f>_xlfn.XLOOKUP(D216,'[4]Gen. Real'!$A$2:$A$1168,'[4]Gen. Real'!$C$2:$C$1168,"-",0)</f>
        <v>4.2556099999999972</v>
      </c>
      <c r="W216" s="22"/>
      <c r="X216" s="22" t="str">
        <f>_xlfn.XLOOKUP(D216,[4]Vertimiento!$J$2:$J$119,[4]Vertimiento!$K$2:$K$119,"-",0)</f>
        <v>-</v>
      </c>
      <c r="Y216" s="23" t="str">
        <f t="shared" si="12"/>
        <v>-</v>
      </c>
      <c r="Z216" s="19" t="str">
        <f>_xlfn.XLOOKUP(D216,[4]Cmg!$I$4:$I$99,[4]Cmg!$M$4:$M$99,"----",0,1)</f>
        <v>----</v>
      </c>
      <c r="AA216" s="19" t="str">
        <f>_xlfn.XLOOKUP(D216,[4]Cmg!$A$4:$A$101,[4]Cmg!$B$4:$B$101,"----",0,1)</f>
        <v>----</v>
      </c>
      <c r="AB216" s="19" t="str">
        <f>_xlfn.XLOOKUP(D216,[4]Cmg!$E$4:$E$101,[4]Cmg!$F$4:$F$101,"----",0,1)</f>
        <v>----</v>
      </c>
      <c r="AC216" s="19" t="str">
        <f>_xlfn.XLOOKUP(D216,[4]Cmg!$O$4:$O$101,[4]Cmg!$P$4:$P$101,"----",0,1)</f>
        <v>----</v>
      </c>
      <c r="AD216" s="24" t="str">
        <f>_xlfn.XLOOKUP(D216,[4]Cmg!$S$4:$S$101,[4]Cmg!$U$4:$U$101,"----",0,1)</f>
        <v>----</v>
      </c>
      <c r="AG216" s="25">
        <f>IFERROR(SUMIFS('[4]BD Unidades'!$AH:$AH,'[4]BD Unidades'!$A:$A,'BD Centrales 2024'!$A216),"-")</f>
        <v>1.45</v>
      </c>
      <c r="AH216" s="25">
        <f>SUMIFS('[4]BD Unidades'!$AJ$3:$AJ$1424,'[4]BD Unidades'!$A$3:$A$1424,$A216)</f>
        <v>7134.7344827586185</v>
      </c>
      <c r="AI216" s="25">
        <f>SUMIFS('[4]BD Unidades'!$AL$3:$AL$1424,'[4]BD Unidades'!$A$3:$A$1424,$A216)</f>
        <v>957.13448275861765</v>
      </c>
      <c r="AJ216" s="26">
        <f t="shared" si="13"/>
        <v>0.11828348763893226</v>
      </c>
      <c r="AK216" s="27">
        <f>IFERROR(SUMIFS('[4]BD Unidades'!$AO$3:$AO$1424,'[4]BD Unidades'!$A$3:$A$1424,$A216),"-")</f>
        <v>0</v>
      </c>
      <c r="AL216" s="27">
        <f>IFERROR(SUMIFS('[4]BD Unidades'!$AQ$3:$AQ$1424,'[4]BD Unidades'!$A$3:$A$1424,$A216),"-")</f>
        <v>0</v>
      </c>
      <c r="AM216" s="27">
        <f>IFERROR(SUMIFS('[4]BD Unidades'!$AS$3:$AS$1424,'[4]BD Unidades'!$A$3:$A$1424,$A216),"-")</f>
        <v>0</v>
      </c>
      <c r="AN216" s="27">
        <f>IFERROR(SUMIFS('[4]BD Unidades'!$AU$3:$AU$1424,'[4]BD Unidades'!$A$3:$A$1424,$A216),"-")</f>
        <v>0</v>
      </c>
      <c r="AO216" s="27">
        <f>IFERROR(SUMIFS('[4]BD Unidades'!$AW$3:$AW$1424,'[4]BD Unidades'!$A$3:$A$1424,$A216),"-")</f>
        <v>0</v>
      </c>
      <c r="AP216" s="27">
        <f>IFERROR(SUMIFS('[4]BD Unidades'!$AY$3:$AY$1424,'[4]BD Unidades'!$A$3:$A$1424,$A216),"-")</f>
        <v>0</v>
      </c>
      <c r="AQ216" s="25">
        <f>IFERROR(SUMIFS('[4]BD Unidades'!$AZ$3:$AZ$1424,'[4]BD Unidades'!$A$3:$A$1424,$A216),"-")</f>
        <v>0.7095705882352944</v>
      </c>
      <c r="AR216" s="25">
        <f>IFERROR(SUMIFS('[4]BD Unidades'!$BA$3:$BA$1424,'[4]BD Unidades'!$A$3:$A$1424,$A216),"-")</f>
        <v>1.2088480635734</v>
      </c>
      <c r="AS216" s="28">
        <f>SUMIFS('[4]BD Unidades'!$BC$3:$BC$1424,'[4]BD Unidades'!$A$3:$A$1424,$A216)</f>
        <v>1.302343491256349E-3</v>
      </c>
      <c r="AT216" s="28">
        <f>SUMIFS('[4]BD Unidades'!$BE$3:$BE$1424,'[4]BD Unidades'!$A$3:$A$1424,$A216)</f>
        <v>0.93103448275862077</v>
      </c>
      <c r="AU216" s="29">
        <f t="shared" si="14"/>
        <v>0.92982195605986484</v>
      </c>
      <c r="AV216" s="30">
        <f t="shared" si="15"/>
        <v>0</v>
      </c>
      <c r="AW216" s="25">
        <f>IFERROR(SUMIFS('[4]BD Unidades'!$BI$3:$BI$1424,'[4]BD Unidades'!$A$3:$A$1424,$A216),"-")</f>
        <v>0.7085780314027732</v>
      </c>
      <c r="AX216" s="25">
        <f>IFERROR(SUMIFS('[4]BD Unidades'!$BJ$3:$BJ$1424,'[4]BD Unidades'!$A$3:$A$1424,$A216),"-")</f>
        <v>0.45536267873169067</v>
      </c>
    </row>
    <row r="217" spans="1:50" ht="14.4" x14ac:dyDescent="0.3">
      <c r="A217" s="7">
        <v>492</v>
      </c>
      <c r="B217" s="7" t="s">
        <v>167</v>
      </c>
      <c r="D217" s="8" t="s">
        <v>168</v>
      </c>
      <c r="E217" s="19" t="s">
        <v>169</v>
      </c>
      <c r="F217" s="19" t="s">
        <v>169</v>
      </c>
      <c r="G217" s="19" t="s">
        <v>170</v>
      </c>
      <c r="H217" s="19">
        <v>2</v>
      </c>
      <c r="I217" s="19">
        <v>2024</v>
      </c>
      <c r="J217" s="19" t="s">
        <v>66</v>
      </c>
      <c r="K217" s="19" t="s">
        <v>105</v>
      </c>
      <c r="L217" s="19" t="s">
        <v>47</v>
      </c>
      <c r="M217" s="19" t="s">
        <v>164</v>
      </c>
      <c r="N217" s="19" t="s">
        <v>165</v>
      </c>
      <c r="O217" s="19" t="s">
        <v>166</v>
      </c>
      <c r="P217" s="19" t="s">
        <v>51</v>
      </c>
      <c r="Q217" s="9" t="s">
        <v>171</v>
      </c>
      <c r="R217" s="20">
        <v>259.58</v>
      </c>
      <c r="S217" s="20">
        <v>7.6999999999999999E-2</v>
      </c>
      <c r="T217" s="20">
        <v>259.38</v>
      </c>
      <c r="U217" s="20">
        <v>13.65</v>
      </c>
      <c r="V217" s="21">
        <f>_xlfn.XLOOKUP(D217,'[4]Gen. Real'!$A$2:$A$1168,'[4]Gen. Real'!$C$2:$C$1168,"-",0)</f>
        <v>0</v>
      </c>
      <c r="W217" s="22"/>
      <c r="X217" s="22" t="str">
        <f>_xlfn.XLOOKUP(D217,[4]Vertimiento!$J$2:$J$119,[4]Vertimiento!$K$2:$K$119,"-",0)</f>
        <v>-</v>
      </c>
      <c r="Y217" s="23" t="str">
        <f t="shared" si="12"/>
        <v>-</v>
      </c>
      <c r="Z217" s="19" t="str">
        <f>_xlfn.XLOOKUP(D217,[4]Cmg!$I$4:$I$99,[4]Cmg!$M$4:$M$99,"----",0,1)</f>
        <v>----</v>
      </c>
      <c r="AA217" s="19" t="str">
        <f>_xlfn.XLOOKUP(D217,[4]Cmg!$A$4:$A$101,[4]Cmg!$B$4:$B$101,"----",0,1)</f>
        <v>----</v>
      </c>
      <c r="AB217" s="19" t="str">
        <f>_xlfn.XLOOKUP(D217,[4]Cmg!$E$4:$E$101,[4]Cmg!$F$4:$F$101,"----",0,1)</f>
        <v>----</v>
      </c>
      <c r="AC217" s="19" t="str">
        <f>_xlfn.XLOOKUP(D217,[4]Cmg!$O$4:$O$101,[4]Cmg!$P$4:$P$101,"----",0,1)</f>
        <v>----</v>
      </c>
      <c r="AD217" s="24" t="str">
        <f>_xlfn.XLOOKUP(D217,[4]Cmg!$S$4:$S$101,[4]Cmg!$U$4:$U$101,"----",0,1)</f>
        <v>----</v>
      </c>
      <c r="AG217" s="25">
        <f>IFERROR(SUMIFS('[4]BD Unidades'!$AH:$AH,'[4]BD Unidades'!$A:$A,'BD Centrales 2024'!$A217),"-")</f>
        <v>0</v>
      </c>
      <c r="AH217" s="25">
        <f>SUMIFS('[4]BD Unidades'!$AJ$3:$AJ$1424,'[4]BD Unidades'!$A$3:$A$1424,$A217)</f>
        <v>0</v>
      </c>
      <c r="AI217" s="25">
        <f>SUMIFS('[4]BD Unidades'!$AL$3:$AL$1424,'[4]BD Unidades'!$A$3:$A$1424,$A217)</f>
        <v>0</v>
      </c>
      <c r="AJ217" s="26" t="str">
        <f t="shared" si="13"/>
        <v>-</v>
      </c>
      <c r="AK217" s="27">
        <f>IFERROR(SUMIFS('[4]BD Unidades'!$AO$3:$AO$1424,'[4]BD Unidades'!$A$3:$A$1424,$A217),"-")</f>
        <v>0</v>
      </c>
      <c r="AL217" s="27">
        <f>IFERROR(SUMIFS('[4]BD Unidades'!$AQ$3:$AQ$1424,'[4]BD Unidades'!$A$3:$A$1424,$A217),"-")</f>
        <v>0</v>
      </c>
      <c r="AM217" s="27">
        <f>IFERROR(SUMIFS('[4]BD Unidades'!$AS$3:$AS$1424,'[4]BD Unidades'!$A$3:$A$1424,$A217),"-")</f>
        <v>0</v>
      </c>
      <c r="AN217" s="27">
        <f>IFERROR(SUMIFS('[4]BD Unidades'!$AU$3:$AU$1424,'[4]BD Unidades'!$A$3:$A$1424,$A217),"-")</f>
        <v>0</v>
      </c>
      <c r="AO217" s="27">
        <f>IFERROR(SUMIFS('[4]BD Unidades'!$AW$3:$AW$1424,'[4]BD Unidades'!$A$3:$A$1424,$A217),"-")</f>
        <v>0</v>
      </c>
      <c r="AP217" s="27">
        <f>IFERROR(SUMIFS('[4]BD Unidades'!$AY$3:$AY$1424,'[4]BD Unidades'!$A$3:$A$1424,$A217),"-")</f>
        <v>0</v>
      </c>
      <c r="AQ217" s="25">
        <f>IFERROR(SUMIFS('[4]BD Unidades'!$AZ$3:$AZ$1424,'[4]BD Unidades'!$A$3:$A$1424,$A217),"-")</f>
        <v>0</v>
      </c>
      <c r="AR217" s="25">
        <f>IFERROR(SUMIFS('[4]BD Unidades'!$BA$3:$BA$1424,'[4]BD Unidades'!$A$3:$A$1424,$A217),"-")</f>
        <v>0</v>
      </c>
      <c r="AS217" s="28">
        <f>SUMIFS('[4]BD Unidades'!$BC$3:$BC$1424,'[4]BD Unidades'!$A$3:$A$1424,$A217)</f>
        <v>0</v>
      </c>
      <c r="AT217" s="28">
        <f>SUMIFS('[4]BD Unidades'!$BE$3:$BE$1424,'[4]BD Unidades'!$A$3:$A$1424,$A217)</f>
        <v>0</v>
      </c>
      <c r="AU217" s="29">
        <f t="shared" si="14"/>
        <v>0</v>
      </c>
      <c r="AV217" s="30">
        <f t="shared" si="15"/>
        <v>7.6999999999999996E-4</v>
      </c>
      <c r="AW217" s="25">
        <f>IFERROR(SUMIFS('[4]BD Unidades'!$BI$3:$BI$1424,'[4]BD Unidades'!$A$3:$A$1424,$A217),"-")</f>
        <v>0</v>
      </c>
      <c r="AX217" s="25">
        <f>IFERROR(SUMIFS('[4]BD Unidades'!$BJ$3:$BJ$1424,'[4]BD Unidades'!$A$3:$A$1424,$A217),"-")</f>
        <v>0</v>
      </c>
    </row>
    <row r="218" spans="1:50" ht="14.4" x14ac:dyDescent="0.3">
      <c r="A218" s="7">
        <v>493</v>
      </c>
      <c r="B218" s="7" t="s">
        <v>438</v>
      </c>
      <c r="D218" s="8" t="s">
        <v>439</v>
      </c>
      <c r="E218" s="19" t="s">
        <v>169</v>
      </c>
      <c r="F218" s="19" t="s">
        <v>169</v>
      </c>
      <c r="G218" s="19" t="s">
        <v>440</v>
      </c>
      <c r="H218" s="19">
        <v>2</v>
      </c>
      <c r="I218" s="19">
        <v>2024</v>
      </c>
      <c r="J218" s="19" t="s">
        <v>66</v>
      </c>
      <c r="K218" s="19" t="s">
        <v>105</v>
      </c>
      <c r="L218" s="19" t="s">
        <v>47</v>
      </c>
      <c r="M218" s="19" t="s">
        <v>164</v>
      </c>
      <c r="N218" s="19" t="s">
        <v>165</v>
      </c>
      <c r="O218" s="19" t="s">
        <v>166</v>
      </c>
      <c r="P218" s="19" t="s">
        <v>51</v>
      </c>
      <c r="Q218" s="9" t="s">
        <v>171</v>
      </c>
      <c r="R218" s="20">
        <v>277.67</v>
      </c>
      <c r="S218" s="20">
        <v>7.0000000000000007E-2</v>
      </c>
      <c r="T218" s="20">
        <v>277.45999999999998</v>
      </c>
      <c r="U218" s="20">
        <v>14.2</v>
      </c>
      <c r="V218" s="21">
        <f>_xlfn.XLOOKUP(D218,'[4]Gen. Real'!$A$2:$A$1168,'[4]Gen. Real'!$C$2:$C$1168,"-",0)</f>
        <v>0</v>
      </c>
      <c r="W218" s="22"/>
      <c r="X218" s="22" t="str">
        <f>_xlfn.XLOOKUP(D218,[4]Vertimiento!$J$2:$J$119,[4]Vertimiento!$K$2:$K$119,"-",0)</f>
        <v>-</v>
      </c>
      <c r="Y218" s="23" t="str">
        <f t="shared" si="12"/>
        <v>-</v>
      </c>
      <c r="Z218" s="19" t="str">
        <f>_xlfn.XLOOKUP(D218,[4]Cmg!$I$4:$I$99,[4]Cmg!$M$4:$M$99,"----",0,1)</f>
        <v>----</v>
      </c>
      <c r="AA218" s="19" t="str">
        <f>_xlfn.XLOOKUP(D218,[4]Cmg!$A$4:$A$101,[4]Cmg!$B$4:$B$101,"----",0,1)</f>
        <v>----</v>
      </c>
      <c r="AB218" s="19" t="str">
        <f>_xlfn.XLOOKUP(D218,[4]Cmg!$E$4:$E$101,[4]Cmg!$F$4:$F$101,"----",0,1)</f>
        <v>----</v>
      </c>
      <c r="AC218" s="19" t="str">
        <f>_xlfn.XLOOKUP(D218,[4]Cmg!$O$4:$O$101,[4]Cmg!$P$4:$P$101,"----",0,1)</f>
        <v>----</v>
      </c>
      <c r="AD218" s="24" t="str">
        <f>_xlfn.XLOOKUP(D218,[4]Cmg!$S$4:$S$101,[4]Cmg!$U$4:$U$101,"----",0,1)</f>
        <v>----</v>
      </c>
      <c r="AG218" s="25">
        <f>IFERROR(SUMIFS('[4]BD Unidades'!$AH:$AH,'[4]BD Unidades'!$A:$A,'BD Centrales 2024'!$A218),"-")</f>
        <v>0</v>
      </c>
      <c r="AH218" s="25">
        <f>SUMIFS('[4]BD Unidades'!$AJ$3:$AJ$1424,'[4]BD Unidades'!$A$3:$A$1424,$A218)</f>
        <v>0</v>
      </c>
      <c r="AI218" s="25">
        <f>SUMIFS('[4]BD Unidades'!$AL$3:$AL$1424,'[4]BD Unidades'!$A$3:$A$1424,$A218)</f>
        <v>0</v>
      </c>
      <c r="AJ218" s="26" t="str">
        <f t="shared" si="13"/>
        <v>-</v>
      </c>
      <c r="AK218" s="27">
        <f>IFERROR(SUMIFS('[4]BD Unidades'!$AO$3:$AO$1424,'[4]BD Unidades'!$A$3:$A$1424,$A218),"-")</f>
        <v>0</v>
      </c>
      <c r="AL218" s="27">
        <f>IFERROR(SUMIFS('[4]BD Unidades'!$AQ$3:$AQ$1424,'[4]BD Unidades'!$A$3:$A$1424,$A218),"-")</f>
        <v>0</v>
      </c>
      <c r="AM218" s="27">
        <f>IFERROR(SUMIFS('[4]BD Unidades'!$AS$3:$AS$1424,'[4]BD Unidades'!$A$3:$A$1424,$A218),"-")</f>
        <v>0</v>
      </c>
      <c r="AN218" s="27">
        <f>IFERROR(SUMIFS('[4]BD Unidades'!$AU$3:$AU$1424,'[4]BD Unidades'!$A$3:$A$1424,$A218),"-")</f>
        <v>0</v>
      </c>
      <c r="AO218" s="27">
        <f>IFERROR(SUMIFS('[4]BD Unidades'!$AW$3:$AW$1424,'[4]BD Unidades'!$A$3:$A$1424,$A218),"-")</f>
        <v>0</v>
      </c>
      <c r="AP218" s="27">
        <f>IFERROR(SUMIFS('[4]BD Unidades'!$AY$3:$AY$1424,'[4]BD Unidades'!$A$3:$A$1424,$A218),"-")</f>
        <v>0</v>
      </c>
      <c r="AQ218" s="25">
        <f>IFERROR(SUMIFS('[4]BD Unidades'!$AZ$3:$AZ$1424,'[4]BD Unidades'!$A$3:$A$1424,$A218),"-")</f>
        <v>0</v>
      </c>
      <c r="AR218" s="25">
        <f>IFERROR(SUMIFS('[4]BD Unidades'!$BA$3:$BA$1424,'[4]BD Unidades'!$A$3:$A$1424,$A218),"-")</f>
        <v>0</v>
      </c>
      <c r="AS218" s="28">
        <f>SUMIFS('[4]BD Unidades'!$BC$3:$BC$1424,'[4]BD Unidades'!$A$3:$A$1424,$A218)</f>
        <v>0</v>
      </c>
      <c r="AT218" s="28">
        <f>SUMIFS('[4]BD Unidades'!$BE$3:$BE$1424,'[4]BD Unidades'!$A$3:$A$1424,$A218)</f>
        <v>0</v>
      </c>
      <c r="AU218" s="29">
        <f t="shared" si="14"/>
        <v>0</v>
      </c>
      <c r="AV218" s="30">
        <f t="shared" si="15"/>
        <v>7.000000000000001E-4</v>
      </c>
      <c r="AW218" s="25">
        <f>IFERROR(SUMIFS('[4]BD Unidades'!$BI$3:$BI$1424,'[4]BD Unidades'!$A$3:$A$1424,$A218),"-")</f>
        <v>0</v>
      </c>
      <c r="AX218" s="25">
        <f>IFERROR(SUMIFS('[4]BD Unidades'!$BJ$3:$BJ$1424,'[4]BD Unidades'!$A$3:$A$1424,$A218),"-")</f>
        <v>0</v>
      </c>
    </row>
    <row r="219" spans="1:50" ht="14.4" x14ac:dyDescent="0.3">
      <c r="A219" s="7">
        <v>499</v>
      </c>
      <c r="B219" s="7" t="s">
        <v>100</v>
      </c>
      <c r="D219" s="8" t="s">
        <v>101</v>
      </c>
      <c r="E219" s="19" t="s">
        <v>102</v>
      </c>
      <c r="F219" s="19" t="s">
        <v>102</v>
      </c>
      <c r="G219" s="19" t="s">
        <v>103</v>
      </c>
      <c r="H219" s="19">
        <v>2</v>
      </c>
      <c r="I219" s="19">
        <v>2024</v>
      </c>
      <c r="J219" s="19" t="s">
        <v>66</v>
      </c>
      <c r="K219" s="19" t="s">
        <v>105</v>
      </c>
      <c r="L219" s="19" t="s">
        <v>47</v>
      </c>
      <c r="M219" s="19" t="s">
        <v>106</v>
      </c>
      <c r="N219" s="19" t="s">
        <v>107</v>
      </c>
      <c r="O219" s="19" t="s">
        <v>108</v>
      </c>
      <c r="P219" s="19" t="s">
        <v>51</v>
      </c>
      <c r="Q219" s="9" t="s">
        <v>109</v>
      </c>
      <c r="R219" s="20">
        <v>17.04</v>
      </c>
      <c r="S219" s="20">
        <v>2.67</v>
      </c>
      <c r="T219" s="20">
        <v>16.579999999999998</v>
      </c>
      <c r="U219" s="20">
        <v>1.45</v>
      </c>
      <c r="V219" s="21">
        <f>_xlfn.XLOOKUP(D219,'[4]Gen. Real'!$A$2:$A$1168,'[4]Gen. Real'!$C$2:$C$1168,"-",0)</f>
        <v>67.65332999999994</v>
      </c>
      <c r="W219" s="22"/>
      <c r="X219" s="22" t="str">
        <f>_xlfn.XLOOKUP(D219,[4]Vertimiento!$J$2:$J$119,[4]Vertimiento!$K$2:$K$119,"-",0)</f>
        <v>-</v>
      </c>
      <c r="Y219" s="23" t="str">
        <f t="shared" si="12"/>
        <v>-</v>
      </c>
      <c r="Z219" s="19" t="str">
        <f>_xlfn.XLOOKUP(D219,[4]Cmg!$I$4:$I$99,[4]Cmg!$M$4:$M$99,"----",0,1)</f>
        <v>----</v>
      </c>
      <c r="AA219" s="19" t="str">
        <f>_xlfn.XLOOKUP(D219,[4]Cmg!$A$4:$A$101,[4]Cmg!$B$4:$B$101,"----",0,1)</f>
        <v>----</v>
      </c>
      <c r="AB219" s="19" t="str">
        <f>_xlfn.XLOOKUP(D219,[4]Cmg!$E$4:$E$101,[4]Cmg!$F$4:$F$101,"----",0,1)</f>
        <v>----</v>
      </c>
      <c r="AC219" s="19" t="str">
        <f>_xlfn.XLOOKUP(D219,[4]Cmg!$O$4:$O$101,[4]Cmg!$P$4:$P$101,"----",0,1)</f>
        <v>----</v>
      </c>
      <c r="AD219" s="24" t="str">
        <f>_xlfn.XLOOKUP(D219,[4]Cmg!$S$4:$S$101,[4]Cmg!$U$4:$U$101,"----",0,1)</f>
        <v>----</v>
      </c>
      <c r="AG219" s="25">
        <f>IFERROR(SUMIFS('[4]BD Unidades'!$AH:$AH,'[4]BD Unidades'!$A:$A,'BD Centrales 2024'!$A219),"-")</f>
        <v>0</v>
      </c>
      <c r="AH219" s="25">
        <f>SUMIFS('[4]BD Unidades'!$AJ$3:$AJ$1424,'[4]BD Unidades'!$A$3:$A$1424,$A219)</f>
        <v>5627.2833333333301</v>
      </c>
      <c r="AI219" s="25">
        <f>SUMIFS('[4]BD Unidades'!$AL$3:$AL$1424,'[4]BD Unidades'!$A$3:$A$1424,$A219)</f>
        <v>2323.3166666666648</v>
      </c>
      <c r="AJ219" s="26">
        <f t="shared" si="13"/>
        <v>0.29221903587989162</v>
      </c>
      <c r="AK219" s="27">
        <f>IFERROR(SUMIFS('[4]BD Unidades'!$AO$3:$AO$1424,'[4]BD Unidades'!$A$3:$A$1424,$A219),"-")</f>
        <v>0</v>
      </c>
      <c r="AL219" s="27">
        <f>IFERROR(SUMIFS('[4]BD Unidades'!$AQ$3:$AQ$1424,'[4]BD Unidades'!$A$3:$A$1424,$A219),"-")</f>
        <v>0</v>
      </c>
      <c r="AM219" s="27">
        <f>IFERROR(SUMIFS('[4]BD Unidades'!$AS$3:$AS$1424,'[4]BD Unidades'!$A$3:$A$1424,$A219),"-")</f>
        <v>0</v>
      </c>
      <c r="AN219" s="27">
        <f>IFERROR(SUMIFS('[4]BD Unidades'!$AU$3:$AU$1424,'[4]BD Unidades'!$A$3:$A$1424,$A219),"-")</f>
        <v>0</v>
      </c>
      <c r="AO219" s="27">
        <f>IFERROR(SUMIFS('[4]BD Unidades'!$AW$3:$AW$1424,'[4]BD Unidades'!$A$3:$A$1424,$A219),"-")</f>
        <v>0</v>
      </c>
      <c r="AP219" s="27">
        <f>IFERROR(SUMIFS('[4]BD Unidades'!$AY$3:$AY$1424,'[4]BD Unidades'!$A$3:$A$1424,$A219),"-")</f>
        <v>0</v>
      </c>
      <c r="AQ219" s="25">
        <f>IFERROR(SUMIFS('[4]BD Unidades'!$AZ$3:$AZ$1424,'[4]BD Unidades'!$A$3:$A$1424,$A219),"-")</f>
        <v>0</v>
      </c>
      <c r="AR219" s="25">
        <f>IFERROR(SUMIFS('[4]BD Unidades'!$BA$3:$BA$1424,'[4]BD Unidades'!$A$3:$A$1424,$A219),"-")</f>
        <v>16.854541633869943</v>
      </c>
      <c r="AS219" s="28">
        <f>SUMIFS('[4]BD Unidades'!$BC$3:$BC$1424,'[4]BD Unidades'!$A$3:$A$1424,$A219)</f>
        <v>0</v>
      </c>
      <c r="AT219" s="28">
        <f>SUMIFS('[4]BD Unidades'!$BE$3:$BE$1424,'[4]BD Unidades'!$A$3:$A$1424,$A219)</f>
        <v>0</v>
      </c>
      <c r="AU219" s="29">
        <f t="shared" si="14"/>
        <v>0</v>
      </c>
      <c r="AV219" s="30">
        <f t="shared" si="15"/>
        <v>2.6699999999999998E-2</v>
      </c>
      <c r="AW219" s="25">
        <f>IFERROR(SUMIFS('[4]BD Unidades'!$BI$3:$BI$1424,'[4]BD Unidades'!$A$3:$A$1424,$A219),"-")</f>
        <v>0</v>
      </c>
      <c r="AX219" s="25">
        <f>IFERROR(SUMIFS('[4]BD Unidades'!$BJ$3:$BJ$1424,'[4]BD Unidades'!$A$3:$A$1424,$A219),"-")</f>
        <v>0</v>
      </c>
    </row>
    <row r="220" spans="1:50" ht="14.4" x14ac:dyDescent="0.3">
      <c r="A220" s="7">
        <v>504</v>
      </c>
      <c r="B220" s="7" t="s">
        <v>533</v>
      </c>
      <c r="D220" s="8" t="s">
        <v>534</v>
      </c>
      <c r="E220" s="19" t="s">
        <v>535</v>
      </c>
      <c r="F220" s="19" t="s">
        <v>535</v>
      </c>
      <c r="G220" s="19" t="s">
        <v>536</v>
      </c>
      <c r="H220" s="19">
        <v>1</v>
      </c>
      <c r="I220" s="19">
        <v>2024</v>
      </c>
      <c r="J220" s="19" t="s">
        <v>66</v>
      </c>
      <c r="K220" s="19" t="s">
        <v>177</v>
      </c>
      <c r="L220" s="19" t="s">
        <v>157</v>
      </c>
      <c r="M220" s="19" t="s">
        <v>106</v>
      </c>
      <c r="N220" s="19" t="s">
        <v>107</v>
      </c>
      <c r="O220" s="19" t="s">
        <v>304</v>
      </c>
      <c r="P220" s="19" t="s">
        <v>158</v>
      </c>
      <c r="Q220" s="9" t="s">
        <v>537</v>
      </c>
      <c r="R220" s="20">
        <v>3.044</v>
      </c>
      <c r="S220" s="20">
        <v>0.88</v>
      </c>
      <c r="T220" s="20">
        <v>3.0169999999999999</v>
      </c>
      <c r="U220" s="20">
        <v>8.1000000000000003E-2</v>
      </c>
      <c r="V220" s="21">
        <f>_xlfn.XLOOKUP(D220,'[4]Gen. Real'!$A$2:$A$1168,'[4]Gen. Real'!$C$2:$C$1168,"-",0)</f>
        <v>2.9810400000000019</v>
      </c>
      <c r="W220" s="22"/>
      <c r="X220" s="22" t="str">
        <f>_xlfn.XLOOKUP(D220,[4]Vertimiento!$J$2:$J$119,[4]Vertimiento!$K$2:$K$119,"-",0)</f>
        <v>-</v>
      </c>
      <c r="Y220" s="23" t="str">
        <f t="shared" si="12"/>
        <v>-</v>
      </c>
      <c r="Z220" s="19" t="str">
        <f>_xlfn.XLOOKUP(D220,[4]Cmg!$I$4:$I$99,[4]Cmg!$M$4:$M$99,"----",0,1)</f>
        <v>----</v>
      </c>
      <c r="AA220" s="19" t="str">
        <f>_xlfn.XLOOKUP(D220,[4]Cmg!$A$4:$A$101,[4]Cmg!$B$4:$B$101,"----",0,1)</f>
        <v>----</v>
      </c>
      <c r="AB220" s="19" t="str">
        <f>_xlfn.XLOOKUP(D220,[4]Cmg!$E$4:$E$101,[4]Cmg!$F$4:$F$101,"----",0,1)</f>
        <v>----</v>
      </c>
      <c r="AC220" s="19" t="str">
        <f>_xlfn.XLOOKUP(D220,[4]Cmg!$O$4:$O$101,[4]Cmg!$P$4:$P$101,"----",0,1)</f>
        <v>----</v>
      </c>
      <c r="AD220" s="24" t="str">
        <f>_xlfn.XLOOKUP(D220,[4]Cmg!$S$4:$S$101,[4]Cmg!$U$4:$U$101,"----",0,1)</f>
        <v>----</v>
      </c>
      <c r="AG220" s="25">
        <f>IFERROR(SUMIFS('[4]BD Unidades'!$AH:$AH,'[4]BD Unidades'!$A:$A,'BD Centrales 2024'!$A220),"-")</f>
        <v>0</v>
      </c>
      <c r="AH220" s="25">
        <f>SUMIFS('[4]BD Unidades'!$AJ$3:$AJ$1424,'[4]BD Unidades'!$A$3:$A$1424,$A220)</f>
        <v>4283.1499999999996</v>
      </c>
      <c r="AI220" s="25">
        <f>SUMIFS('[4]BD Unidades'!$AL$3:$AL$1424,'[4]BD Unidades'!$A$3:$A$1424,$A220)</f>
        <v>1</v>
      </c>
      <c r="AJ220" s="26">
        <f t="shared" si="13"/>
        <v>2.3341853109718383E-4</v>
      </c>
      <c r="AK220" s="27">
        <f>IFERROR(SUMIFS('[4]BD Unidades'!$AO$3:$AO$1424,'[4]BD Unidades'!$A$3:$A$1424,$A220),"-")</f>
        <v>0</v>
      </c>
      <c r="AL220" s="27">
        <f>IFERROR(SUMIFS('[4]BD Unidades'!$AQ$3:$AQ$1424,'[4]BD Unidades'!$A$3:$A$1424,$A220),"-")</f>
        <v>0</v>
      </c>
      <c r="AM220" s="27">
        <f>IFERROR(SUMIFS('[4]BD Unidades'!$AS$3:$AS$1424,'[4]BD Unidades'!$A$3:$A$1424,$A220),"-")</f>
        <v>0</v>
      </c>
      <c r="AN220" s="27">
        <f>IFERROR(SUMIFS('[4]BD Unidades'!$AU$3:$AU$1424,'[4]BD Unidades'!$A$3:$A$1424,$A220),"-")</f>
        <v>0</v>
      </c>
      <c r="AO220" s="27">
        <f>IFERROR(SUMIFS('[4]BD Unidades'!$AW$3:$AW$1424,'[4]BD Unidades'!$A$3:$A$1424,$A220),"-")</f>
        <v>0</v>
      </c>
      <c r="AP220" s="27">
        <f>IFERROR(SUMIFS('[4]BD Unidades'!$AY$3:$AY$1424,'[4]BD Unidades'!$A$3:$A$1424,$A220),"-")</f>
        <v>0</v>
      </c>
      <c r="AQ220" s="25">
        <f>IFERROR(SUMIFS('[4]BD Unidades'!$AZ$3:$AZ$1424,'[4]BD Unidades'!$A$3:$A$1424,$A220),"-")</f>
        <v>0</v>
      </c>
      <c r="AR220" s="25">
        <f>IFERROR(SUMIFS('[4]BD Unidades'!$BA$3:$BA$1424,'[4]BD Unidades'!$A$3:$A$1424,$A220),"-")</f>
        <v>3.044</v>
      </c>
      <c r="AS220" s="28">
        <f>SUMIFS('[4]BD Unidades'!$BC$3:$BC$1424,'[4]BD Unidades'!$A$3:$A$1424,$A220)</f>
        <v>0</v>
      </c>
      <c r="AT220" s="28">
        <f>SUMIFS('[4]BD Unidades'!$BE$3:$BE$1424,'[4]BD Unidades'!$A$3:$A$1424,$A220)</f>
        <v>0</v>
      </c>
      <c r="AU220" s="29">
        <f t="shared" si="14"/>
        <v>0</v>
      </c>
      <c r="AV220" s="30">
        <f t="shared" si="15"/>
        <v>8.8000000000000005E-3</v>
      </c>
      <c r="AW220" s="25">
        <f>IFERROR(SUMIFS('[4]BD Unidades'!$BI$3:$BI$1424,'[4]BD Unidades'!$A$3:$A$1424,$A220),"-")</f>
        <v>0</v>
      </c>
      <c r="AX220" s="25">
        <f>IFERROR(SUMIFS('[4]BD Unidades'!$BJ$3:$BJ$1424,'[4]BD Unidades'!$A$3:$A$1424,$A220),"-")</f>
        <v>0</v>
      </c>
    </row>
    <row r="221" spans="1:50" ht="14.4" x14ac:dyDescent="0.3">
      <c r="A221" s="7">
        <v>505</v>
      </c>
      <c r="B221" s="7" t="s">
        <v>4501</v>
      </c>
      <c r="D221" s="8" t="s">
        <v>4502</v>
      </c>
      <c r="E221" s="19" t="s">
        <v>595</v>
      </c>
      <c r="F221" s="19" t="s">
        <v>4503</v>
      </c>
      <c r="G221" s="19" t="s">
        <v>4504</v>
      </c>
      <c r="H221" s="19">
        <v>1</v>
      </c>
      <c r="I221" s="19">
        <v>2024</v>
      </c>
      <c r="J221" s="19" t="s">
        <v>66</v>
      </c>
      <c r="K221" s="19" t="s">
        <v>177</v>
      </c>
      <c r="L221" s="19" t="s">
        <v>213</v>
      </c>
      <c r="M221" s="19" t="s">
        <v>164</v>
      </c>
      <c r="N221" s="19" t="s">
        <v>371</v>
      </c>
      <c r="O221" s="19" t="s">
        <v>4506</v>
      </c>
      <c r="P221" s="19" t="s">
        <v>51</v>
      </c>
      <c r="Q221" s="9" t="s">
        <v>4507</v>
      </c>
      <c r="R221" s="20">
        <v>1.2</v>
      </c>
      <c r="S221" s="20">
        <v>0</v>
      </c>
      <c r="T221" s="20">
        <v>1.2</v>
      </c>
      <c r="U221" s="20" t="s">
        <v>397</v>
      </c>
      <c r="V221" s="21">
        <f>_xlfn.XLOOKUP(D221,'[4]Gen. Real'!$A$2:$A$1168,'[4]Gen. Real'!$C$2:$C$1168,"-",0)</f>
        <v>5.9000000000000003E-4</v>
      </c>
      <c r="W221" s="22"/>
      <c r="X221" s="22" t="str">
        <f>_xlfn.XLOOKUP(D221,[4]Vertimiento!$J$2:$J$119,[4]Vertimiento!$K$2:$K$119,"-",0)</f>
        <v>-</v>
      </c>
      <c r="Y221" s="23" t="str">
        <f t="shared" si="12"/>
        <v>-</v>
      </c>
      <c r="Z221" s="19" t="str">
        <f>_xlfn.XLOOKUP(D221,[4]Cmg!$I$4:$I$99,[4]Cmg!$M$4:$M$99,"----",0,1)</f>
        <v>----</v>
      </c>
      <c r="AA221" s="19" t="str">
        <f>_xlfn.XLOOKUP(D221,[4]Cmg!$A$4:$A$101,[4]Cmg!$B$4:$B$101,"----",0,1)</f>
        <v>----</v>
      </c>
      <c r="AB221" s="19" t="str">
        <f>_xlfn.XLOOKUP(D221,[4]Cmg!$E$4:$E$101,[4]Cmg!$F$4:$F$101,"----",0,1)</f>
        <v>----</v>
      </c>
      <c r="AC221" s="19" t="str">
        <f>_xlfn.XLOOKUP(D221,[4]Cmg!$O$4:$O$101,[4]Cmg!$P$4:$P$101,"----",0,1)</f>
        <v>----</v>
      </c>
      <c r="AD221" s="24" t="str">
        <f>_xlfn.XLOOKUP(D221,[4]Cmg!$S$4:$S$101,[4]Cmg!$U$4:$U$101,"----",0,1)</f>
        <v>----</v>
      </c>
      <c r="AG221" s="25">
        <f>IFERROR(SUMIFS('[4]BD Unidades'!$AH:$AH,'[4]BD Unidades'!$A:$A,'BD Centrales 2024'!$A221),"-")</f>
        <v>1.17155294798</v>
      </c>
      <c r="AH221" s="25">
        <f>SUMIFS('[4]BD Unidades'!$AJ$3:$AJ$1424,'[4]BD Unidades'!$A$3:$A$1424,$A221)</f>
        <v>8047.35</v>
      </c>
      <c r="AI221" s="25">
        <f>SUMIFS('[4]BD Unidades'!$AL$3:$AL$1424,'[4]BD Unidades'!$A$3:$A$1424,$A221)</f>
        <v>0</v>
      </c>
      <c r="AJ221" s="26">
        <f t="shared" si="13"/>
        <v>0</v>
      </c>
      <c r="AK221" s="27">
        <f>IFERROR(SUMIFS('[4]BD Unidades'!$AO$3:$AO$1424,'[4]BD Unidades'!$A$3:$A$1424,$A221),"-")</f>
        <v>0</v>
      </c>
      <c r="AL221" s="27">
        <f>IFERROR(SUMIFS('[4]BD Unidades'!$AQ$3:$AQ$1424,'[4]BD Unidades'!$A$3:$A$1424,$A221),"-")</f>
        <v>0</v>
      </c>
      <c r="AM221" s="27">
        <f>IFERROR(SUMIFS('[4]BD Unidades'!$AS$3:$AS$1424,'[4]BD Unidades'!$A$3:$A$1424,$A221),"-")</f>
        <v>0</v>
      </c>
      <c r="AN221" s="27">
        <f>IFERROR(SUMIFS('[4]BD Unidades'!$AU$3:$AU$1424,'[4]BD Unidades'!$A$3:$A$1424,$A221),"-")</f>
        <v>0</v>
      </c>
      <c r="AO221" s="27">
        <f>IFERROR(SUMIFS('[4]BD Unidades'!$AW$3:$AW$1424,'[4]BD Unidades'!$A$3:$A$1424,$A221),"-")</f>
        <v>0</v>
      </c>
      <c r="AP221" s="27">
        <f>IFERROR(SUMIFS('[4]BD Unidades'!$AY$3:$AY$1424,'[4]BD Unidades'!$A$3:$A$1424,$A221),"-")</f>
        <v>0</v>
      </c>
      <c r="AQ221" s="25">
        <f>IFERROR(SUMIFS('[4]BD Unidades'!$AZ$3:$AZ$1424,'[4]BD Unidades'!$A$3:$A$1424,$A221),"-")</f>
        <v>0.76222389179317618</v>
      </c>
      <c r="AR221" s="25">
        <f>IFERROR(SUMIFS('[4]BD Unidades'!$BA$3:$BA$1424,'[4]BD Unidades'!$A$3:$A$1424,$A221),"-")</f>
        <v>1.2</v>
      </c>
      <c r="AS221" s="28">
        <f>SUMIFS('[4]BD Unidades'!$BC$3:$BC$1424,'[4]BD Unidades'!$A$3:$A$1424,$A221)</f>
        <v>0.116371396707712</v>
      </c>
      <c r="AT221" s="28">
        <f>SUMIFS('[4]BD Unidades'!$BE$3:$BE$1424,'[4]BD Unidades'!$A$3:$A$1424,$A221)</f>
        <v>0.91690194292653293</v>
      </c>
      <c r="AU221" s="29">
        <f t="shared" si="14"/>
        <v>0.81020078318415745</v>
      </c>
      <c r="AV221" s="30">
        <f t="shared" si="15"/>
        <v>0</v>
      </c>
      <c r="AW221" s="25">
        <f>IFERROR(SUMIFS('[4]BD Unidades'!$BI$3:$BI$1424,'[4]BD Unidades'!$A$3:$A$1424,$A221),"-")</f>
        <v>0.6175543940925079</v>
      </c>
      <c r="AX221" s="25">
        <f>IFERROR(SUMIFS('[4]BD Unidades'!$BJ$3:$BJ$1424,'[4]BD Unidades'!$A$3:$A$1424,$A221),"-")</f>
        <v>0.39686697963211787</v>
      </c>
    </row>
    <row r="222" spans="1:50" ht="14.4" x14ac:dyDescent="0.3">
      <c r="A222" s="7">
        <v>509</v>
      </c>
      <c r="B222" s="7" t="s">
        <v>4598</v>
      </c>
      <c r="D222" s="8" t="s">
        <v>4599</v>
      </c>
      <c r="E222" s="19" t="s">
        <v>4600</v>
      </c>
      <c r="F222" s="19" t="s">
        <v>4600</v>
      </c>
      <c r="G222" s="19" t="s">
        <v>4601</v>
      </c>
      <c r="H222" s="19">
        <v>1</v>
      </c>
      <c r="I222" s="19">
        <v>2024</v>
      </c>
      <c r="J222" s="19" t="s">
        <v>66</v>
      </c>
      <c r="K222" s="19" t="s">
        <v>177</v>
      </c>
      <c r="L222" s="19" t="s">
        <v>213</v>
      </c>
      <c r="M222" s="19" t="s">
        <v>90</v>
      </c>
      <c r="N222" s="19" t="s">
        <v>868</v>
      </c>
      <c r="O222" s="19" t="s">
        <v>1461</v>
      </c>
      <c r="P222" s="19" t="s">
        <v>51</v>
      </c>
      <c r="Q222" s="9" t="s">
        <v>986</v>
      </c>
      <c r="R222" s="20">
        <v>1.9</v>
      </c>
      <c r="S222" s="20">
        <v>0.83330000000000004</v>
      </c>
      <c r="T222" s="20">
        <v>1.8842000000000001</v>
      </c>
      <c r="U222" s="20" t="s">
        <v>397</v>
      </c>
      <c r="V222" s="21">
        <f>_xlfn.XLOOKUP(D222,'[4]Gen. Real'!$A$2:$A$1168,'[4]Gen. Real'!$C$2:$C$1168,"-",0)</f>
        <v>6.3005400000000025</v>
      </c>
      <c r="W222" s="22"/>
      <c r="X222" s="22" t="str">
        <f>_xlfn.XLOOKUP(D222,[4]Vertimiento!$J$2:$J$119,[4]Vertimiento!$K$2:$K$119,"-",0)</f>
        <v>-</v>
      </c>
      <c r="Y222" s="23" t="str">
        <f t="shared" si="12"/>
        <v>-</v>
      </c>
      <c r="Z222" s="19" t="str">
        <f>_xlfn.XLOOKUP(D222,[4]Cmg!$I$4:$I$99,[4]Cmg!$M$4:$M$99,"----",0,1)</f>
        <v>----</v>
      </c>
      <c r="AA222" s="19" t="str">
        <f>_xlfn.XLOOKUP(D222,[4]Cmg!$A$4:$A$101,[4]Cmg!$B$4:$B$101,"----",0,1)</f>
        <v>----</v>
      </c>
      <c r="AB222" s="19" t="str">
        <f>_xlfn.XLOOKUP(D222,[4]Cmg!$E$4:$E$101,[4]Cmg!$F$4:$F$101,"----",0,1)</f>
        <v>----</v>
      </c>
      <c r="AC222" s="19" t="str">
        <f>_xlfn.XLOOKUP(D222,[4]Cmg!$O$4:$O$101,[4]Cmg!$P$4:$P$101,"----",0,1)</f>
        <v>----</v>
      </c>
      <c r="AD222" s="24" t="str">
        <f>_xlfn.XLOOKUP(D222,[4]Cmg!$S$4:$S$101,[4]Cmg!$U$4:$U$101,"----",0,1)</f>
        <v>----</v>
      </c>
      <c r="AG222" s="25">
        <f>IFERROR(SUMIFS('[4]BD Unidades'!$AH:$AH,'[4]BD Unidades'!$A:$A,'BD Centrales 2024'!$A222),"-")</f>
        <v>1.89915475458</v>
      </c>
      <c r="AH222" s="25">
        <f>SUMIFS('[4]BD Unidades'!$AJ$3:$AJ$1424,'[4]BD Unidades'!$A$3:$A$1424,$A222)</f>
        <v>8668.0166666666701</v>
      </c>
      <c r="AI222" s="25">
        <f>SUMIFS('[4]BD Unidades'!$AL$3:$AL$1424,'[4]BD Unidades'!$A$3:$A$1424,$A222)</f>
        <v>51.533333333333303</v>
      </c>
      <c r="AJ222" s="26">
        <f t="shared" si="13"/>
        <v>5.9100909259460965E-3</v>
      </c>
      <c r="AK222" s="27">
        <f>IFERROR(SUMIFS('[4]BD Unidades'!$AO$3:$AO$1424,'[4]BD Unidades'!$A$3:$A$1424,$A222),"-")</f>
        <v>0</v>
      </c>
      <c r="AL222" s="27">
        <f>IFERROR(SUMIFS('[4]BD Unidades'!$AQ$3:$AQ$1424,'[4]BD Unidades'!$A$3:$A$1424,$A222),"-")</f>
        <v>0</v>
      </c>
      <c r="AM222" s="27">
        <f>IFERROR(SUMIFS('[4]BD Unidades'!$AS$3:$AS$1424,'[4]BD Unidades'!$A$3:$A$1424,$A222),"-")</f>
        <v>0</v>
      </c>
      <c r="AN222" s="27">
        <f>IFERROR(SUMIFS('[4]BD Unidades'!$AU$3:$AU$1424,'[4]BD Unidades'!$A$3:$A$1424,$A222),"-")</f>
        <v>0</v>
      </c>
      <c r="AO222" s="27">
        <f>IFERROR(SUMIFS('[4]BD Unidades'!$AW$3:$AW$1424,'[4]BD Unidades'!$A$3:$A$1424,$A222),"-")</f>
        <v>0</v>
      </c>
      <c r="AP222" s="27">
        <f>IFERROR(SUMIFS('[4]BD Unidades'!$AY$3:$AY$1424,'[4]BD Unidades'!$A$3:$A$1424,$A222),"-")</f>
        <v>0</v>
      </c>
      <c r="AQ222" s="25">
        <f>IFERROR(SUMIFS('[4]BD Unidades'!$AZ$3:$AZ$1424,'[4]BD Unidades'!$A$3:$A$1424,$A222),"-")</f>
        <v>0.36349826581050226</v>
      </c>
      <c r="AR222" s="25">
        <f>IFERROR(SUMIFS('[4]BD Unidades'!$BA$3:$BA$1424,'[4]BD Unidades'!$A$3:$A$1424,$A222),"-")</f>
        <v>1.8887714182498001</v>
      </c>
      <c r="AS222" s="28">
        <f>SUMIFS('[4]BD Unidades'!$BC$3:$BC$1424,'[4]BD Unidades'!$A$3:$A$1424,$A222)</f>
        <v>6.8243692394308497E-2</v>
      </c>
      <c r="AT222" s="28">
        <f>SUMIFS('[4]BD Unidades'!$BE$3:$BE$1424,'[4]BD Unidades'!$A$3:$A$1424,$A222)</f>
        <v>1</v>
      </c>
      <c r="AU222" s="29">
        <f t="shared" si="14"/>
        <v>0.9317563076056915</v>
      </c>
      <c r="AV222" s="30">
        <f t="shared" si="15"/>
        <v>8.3330000000000001E-3</v>
      </c>
      <c r="AW222" s="25">
        <f>IFERROR(SUMIFS('[4]BD Unidades'!$BI$3:$BI$1424,'[4]BD Unidades'!$A$3:$A$1424,$A222),"-")</f>
        <v>0.33586937028955999</v>
      </c>
      <c r="AX222" s="25">
        <f>IFERROR(SUMIFS('[4]BD Unidades'!$BJ$3:$BJ$1424,'[4]BD Unidades'!$A$3:$A$1424,$A222),"-")</f>
        <v>0.2158440840399749</v>
      </c>
    </row>
    <row r="223" spans="1:50" ht="14.4" x14ac:dyDescent="0.3">
      <c r="A223" s="7">
        <v>520</v>
      </c>
      <c r="B223" s="7" t="s">
        <v>357</v>
      </c>
      <c r="D223" s="8" t="s">
        <v>358</v>
      </c>
      <c r="E223" s="19" t="s">
        <v>359</v>
      </c>
      <c r="F223" s="19" t="s">
        <v>359</v>
      </c>
      <c r="G223" s="19" t="s">
        <v>360</v>
      </c>
      <c r="H223" s="19">
        <v>2</v>
      </c>
      <c r="I223" s="19">
        <v>2024</v>
      </c>
      <c r="J223" s="19" t="s">
        <v>66</v>
      </c>
      <c r="K223" s="19" t="s">
        <v>105</v>
      </c>
      <c r="L223" s="19" t="s">
        <v>47</v>
      </c>
      <c r="M223" s="19" t="s">
        <v>362</v>
      </c>
      <c r="N223" s="19" t="s">
        <v>363</v>
      </c>
      <c r="O223" s="19" t="s">
        <v>364</v>
      </c>
      <c r="P223" s="19" t="s">
        <v>51</v>
      </c>
      <c r="Q223" s="9" t="s">
        <v>365</v>
      </c>
      <c r="R223" s="20">
        <v>11.61</v>
      </c>
      <c r="S223" s="20">
        <v>2</v>
      </c>
      <c r="T223" s="20">
        <v>11.377800000000001</v>
      </c>
      <c r="U223" s="20">
        <v>0</v>
      </c>
      <c r="V223" s="21">
        <f>_xlfn.XLOOKUP(D223,'[4]Gen. Real'!$A$2:$A$1168,'[4]Gen. Real'!$C$2:$C$1168,"-",0)</f>
        <v>26.477309999999999</v>
      </c>
      <c r="W223" s="22"/>
      <c r="X223" s="22" t="str">
        <f>_xlfn.XLOOKUP(D223,[4]Vertimiento!$J$2:$J$119,[4]Vertimiento!$K$2:$K$119,"-",0)</f>
        <v>-</v>
      </c>
      <c r="Y223" s="23" t="str">
        <f t="shared" si="12"/>
        <v>-</v>
      </c>
      <c r="Z223" s="19" t="str">
        <f>_xlfn.XLOOKUP(D223,[4]Cmg!$I$4:$I$99,[4]Cmg!$M$4:$M$99,"----",0,1)</f>
        <v>----</v>
      </c>
      <c r="AA223" s="19" t="str">
        <f>_xlfn.XLOOKUP(D223,[4]Cmg!$A$4:$A$101,[4]Cmg!$B$4:$B$101,"----",0,1)</f>
        <v>----</v>
      </c>
      <c r="AB223" s="19" t="str">
        <f>_xlfn.XLOOKUP(D223,[4]Cmg!$E$4:$E$101,[4]Cmg!$F$4:$F$101,"----",0,1)</f>
        <v>----</v>
      </c>
      <c r="AC223" s="19" t="str">
        <f>_xlfn.XLOOKUP(D223,[4]Cmg!$O$4:$O$101,[4]Cmg!$P$4:$P$101,"----",0,1)</f>
        <v>----</v>
      </c>
      <c r="AD223" s="24" t="str">
        <f>_xlfn.XLOOKUP(D223,[4]Cmg!$S$4:$S$101,[4]Cmg!$U$4:$U$101,"----",0,1)</f>
        <v>----</v>
      </c>
      <c r="AG223" s="25">
        <f>IFERROR(SUMIFS('[4]BD Unidades'!$AH:$AH,'[4]BD Unidades'!$A:$A,'BD Centrales 2024'!$A223),"-")</f>
        <v>0</v>
      </c>
      <c r="AH223" s="25">
        <f>SUMIFS('[4]BD Unidades'!$AJ$3:$AJ$1424,'[4]BD Unidades'!$A$3:$A$1424,$A223)</f>
        <v>1344.4398564455955</v>
      </c>
      <c r="AI223" s="25">
        <f>SUMIFS('[4]BD Unidades'!$AL$3:$AL$1424,'[4]BD Unidades'!$A$3:$A$1424,$A223)</f>
        <v>3599.2875337352834</v>
      </c>
      <c r="AJ223" s="26">
        <f t="shared" si="13"/>
        <v>0.72805137695984379</v>
      </c>
      <c r="AK223" s="27">
        <f>IFERROR(SUMIFS('[4]BD Unidades'!$AO$3:$AO$1424,'[4]BD Unidades'!$A$3:$A$1424,$A223),"-")</f>
        <v>0</v>
      </c>
      <c r="AL223" s="27">
        <f>IFERROR(SUMIFS('[4]BD Unidades'!$AQ$3:$AQ$1424,'[4]BD Unidades'!$A$3:$A$1424,$A223),"-")</f>
        <v>0</v>
      </c>
      <c r="AM223" s="27">
        <f>IFERROR(SUMIFS('[4]BD Unidades'!$AS$3:$AS$1424,'[4]BD Unidades'!$A$3:$A$1424,$A223),"-")</f>
        <v>0</v>
      </c>
      <c r="AN223" s="27">
        <f>IFERROR(SUMIFS('[4]BD Unidades'!$AU$3:$AU$1424,'[4]BD Unidades'!$A$3:$A$1424,$A223),"-")</f>
        <v>0</v>
      </c>
      <c r="AO223" s="27">
        <f>IFERROR(SUMIFS('[4]BD Unidades'!$AW$3:$AW$1424,'[4]BD Unidades'!$A$3:$A$1424,$A223),"-")</f>
        <v>0</v>
      </c>
      <c r="AP223" s="27">
        <f>IFERROR(SUMIFS('[4]BD Unidades'!$AY$3:$AY$1424,'[4]BD Unidades'!$A$3:$A$1424,$A223),"-")</f>
        <v>0</v>
      </c>
      <c r="AQ223" s="25">
        <f>IFERROR(SUMIFS('[4]BD Unidades'!$AZ$3:$AZ$1424,'[4]BD Unidades'!$A$3:$A$1424,$A223),"-")</f>
        <v>0</v>
      </c>
      <c r="AR223" s="25">
        <f>IFERROR(SUMIFS('[4]BD Unidades'!$BA$3:$BA$1424,'[4]BD Unidades'!$A$3:$A$1424,$A223),"-")</f>
        <v>11.445</v>
      </c>
      <c r="AS223" s="28">
        <f>SUMIFS('[4]BD Unidades'!$BC$3:$BC$1424,'[4]BD Unidades'!$A$3:$A$1424,$A223)</f>
        <v>0</v>
      </c>
      <c r="AT223" s="28">
        <f>SUMIFS('[4]BD Unidades'!$BE$3:$BE$1424,'[4]BD Unidades'!$A$3:$A$1424,$A223)</f>
        <v>0</v>
      </c>
      <c r="AU223" s="29">
        <f t="shared" si="14"/>
        <v>0</v>
      </c>
      <c r="AV223" s="30">
        <f t="shared" si="15"/>
        <v>0.02</v>
      </c>
      <c r="AW223" s="25">
        <f>IFERROR(SUMIFS('[4]BD Unidades'!$BI$3:$BI$1424,'[4]BD Unidades'!$A$3:$A$1424,$A223),"-")</f>
        <v>0</v>
      </c>
      <c r="AX223" s="25">
        <f>IFERROR(SUMIFS('[4]BD Unidades'!$BJ$3:$BJ$1424,'[4]BD Unidades'!$A$3:$A$1424,$A223),"-")</f>
        <v>0</v>
      </c>
    </row>
    <row r="224" spans="1:50" ht="14.4" x14ac:dyDescent="0.3">
      <c r="A224" s="7">
        <v>532</v>
      </c>
      <c r="B224" s="7" t="s">
        <v>317</v>
      </c>
      <c r="D224" s="8" t="s">
        <v>318</v>
      </c>
      <c r="E224" s="19" t="s">
        <v>319</v>
      </c>
      <c r="F224" s="19" t="s">
        <v>319</v>
      </c>
      <c r="G224" s="19" t="s">
        <v>320</v>
      </c>
      <c r="H224" s="19">
        <v>1</v>
      </c>
      <c r="I224" s="19">
        <v>2024</v>
      </c>
      <c r="J224" s="19" t="s">
        <v>66</v>
      </c>
      <c r="K224" s="19" t="s">
        <v>177</v>
      </c>
      <c r="L224" s="19" t="s">
        <v>47</v>
      </c>
      <c r="M224" s="19" t="s">
        <v>82</v>
      </c>
      <c r="N224" s="19" t="s">
        <v>322</v>
      </c>
      <c r="O224" s="19" t="s">
        <v>323</v>
      </c>
      <c r="P224" s="19" t="s">
        <v>51</v>
      </c>
      <c r="Q224" s="9" t="s">
        <v>324</v>
      </c>
      <c r="R224" s="20">
        <v>0.8</v>
      </c>
      <c r="S224" s="20" t="s">
        <v>325</v>
      </c>
      <c r="T224" s="20" t="s">
        <v>325</v>
      </c>
      <c r="U224" s="20" t="s">
        <v>397</v>
      </c>
      <c r="V224" s="21" t="str">
        <f>_xlfn.XLOOKUP(D224,'[4]Gen. Real'!$A$2:$A$1168,'[4]Gen. Real'!$C$2:$C$1168,"-",0)</f>
        <v>-</v>
      </c>
      <c r="W224" s="22"/>
      <c r="X224" s="22" t="str">
        <f>_xlfn.XLOOKUP(D224,[4]Vertimiento!$J$2:$J$119,[4]Vertimiento!$K$2:$K$119,"-",0)</f>
        <v>-</v>
      </c>
      <c r="Y224" s="23" t="str">
        <f t="shared" si="12"/>
        <v>-</v>
      </c>
      <c r="Z224" s="19" t="str">
        <f>_xlfn.XLOOKUP(D224,[4]Cmg!$I$4:$I$99,[4]Cmg!$M$4:$M$99,"----",0,1)</f>
        <v>----</v>
      </c>
      <c r="AA224" s="19" t="str">
        <f>_xlfn.XLOOKUP(D224,[4]Cmg!$A$4:$A$101,[4]Cmg!$B$4:$B$101,"----",0,1)</f>
        <v>----</v>
      </c>
      <c r="AB224" s="19" t="str">
        <f>_xlfn.XLOOKUP(D224,[4]Cmg!$E$4:$E$101,[4]Cmg!$F$4:$F$101,"----",0,1)</f>
        <v>----</v>
      </c>
      <c r="AC224" s="19" t="str">
        <f>_xlfn.XLOOKUP(D224,[4]Cmg!$O$4:$O$101,[4]Cmg!$P$4:$P$101,"----",0,1)</f>
        <v>----</v>
      </c>
      <c r="AD224" s="24" t="str">
        <f>_xlfn.XLOOKUP(D224,[4]Cmg!$S$4:$S$101,[4]Cmg!$U$4:$U$101,"----",0,1)</f>
        <v>----</v>
      </c>
      <c r="AG224" s="25">
        <f>IFERROR(SUMIFS('[4]BD Unidades'!$AH:$AH,'[4]BD Unidades'!$A:$A,'BD Centrales 2024'!$A224),"-")</f>
        <v>0</v>
      </c>
      <c r="AH224" s="25">
        <f>SUMIFS('[4]BD Unidades'!$AJ$3:$AJ$1424,'[4]BD Unidades'!$A$3:$A$1424,$A224)</f>
        <v>0</v>
      </c>
      <c r="AI224" s="25">
        <f>SUMIFS('[4]BD Unidades'!$AL$3:$AL$1424,'[4]BD Unidades'!$A$3:$A$1424,$A224)</f>
        <v>0</v>
      </c>
      <c r="AJ224" s="26" t="str">
        <f t="shared" si="13"/>
        <v>-</v>
      </c>
      <c r="AK224" s="27">
        <f>IFERROR(SUMIFS('[4]BD Unidades'!$AO$3:$AO$1424,'[4]BD Unidades'!$A$3:$A$1424,$A224),"-")</f>
        <v>0</v>
      </c>
      <c r="AL224" s="27">
        <f>IFERROR(SUMIFS('[4]BD Unidades'!$AQ$3:$AQ$1424,'[4]BD Unidades'!$A$3:$A$1424,$A224),"-")</f>
        <v>0</v>
      </c>
      <c r="AM224" s="27">
        <f>IFERROR(SUMIFS('[4]BD Unidades'!$AS$3:$AS$1424,'[4]BD Unidades'!$A$3:$A$1424,$A224),"-")</f>
        <v>0</v>
      </c>
      <c r="AN224" s="27">
        <f>IFERROR(SUMIFS('[4]BD Unidades'!$AU$3:$AU$1424,'[4]BD Unidades'!$A$3:$A$1424,$A224),"-")</f>
        <v>0</v>
      </c>
      <c r="AO224" s="27">
        <f>IFERROR(SUMIFS('[4]BD Unidades'!$AW$3:$AW$1424,'[4]BD Unidades'!$A$3:$A$1424,$A224),"-")</f>
        <v>0</v>
      </c>
      <c r="AP224" s="27">
        <f>IFERROR(SUMIFS('[4]BD Unidades'!$AY$3:$AY$1424,'[4]BD Unidades'!$A$3:$A$1424,$A224),"-")</f>
        <v>0</v>
      </c>
      <c r="AQ224" s="25">
        <f>IFERROR(SUMIFS('[4]BD Unidades'!$AZ$3:$AZ$1424,'[4]BD Unidades'!$A$3:$A$1424,$A224),"-")</f>
        <v>0</v>
      </c>
      <c r="AR224" s="25">
        <f>IFERROR(SUMIFS('[4]BD Unidades'!$BA$3:$BA$1424,'[4]BD Unidades'!$A$3:$A$1424,$A224),"-")</f>
        <v>0</v>
      </c>
      <c r="AS224" s="28">
        <f>SUMIFS('[4]BD Unidades'!$BC$3:$BC$1424,'[4]BD Unidades'!$A$3:$A$1424,$A224)</f>
        <v>0</v>
      </c>
      <c r="AT224" s="28">
        <f>SUMIFS('[4]BD Unidades'!$BE$3:$BE$1424,'[4]BD Unidades'!$A$3:$A$1424,$A224)</f>
        <v>0</v>
      </c>
      <c r="AU224" s="29">
        <f t="shared" si="14"/>
        <v>0</v>
      </c>
      <c r="AV224" s="30" t="str">
        <f t="shared" si="15"/>
        <v>-</v>
      </c>
      <c r="AW224" s="25">
        <f>IFERROR(SUMIFS('[4]BD Unidades'!$BI$3:$BI$1424,'[4]BD Unidades'!$A$3:$A$1424,$A224),"-")</f>
        <v>0</v>
      </c>
      <c r="AX224" s="25">
        <f>IFERROR(SUMIFS('[4]BD Unidades'!$BJ$3:$BJ$1424,'[4]BD Unidades'!$A$3:$A$1424,$A224),"-")</f>
        <v>0</v>
      </c>
    </row>
    <row r="225" spans="1:50" ht="14.4" x14ac:dyDescent="0.3">
      <c r="A225" s="7">
        <v>538</v>
      </c>
      <c r="B225" s="7" t="s">
        <v>326</v>
      </c>
      <c r="D225" s="8" t="s">
        <v>327</v>
      </c>
      <c r="E225" s="19" t="s">
        <v>328</v>
      </c>
      <c r="F225" s="19" t="s">
        <v>328</v>
      </c>
      <c r="G225" s="19" t="s">
        <v>329</v>
      </c>
      <c r="H225" s="19">
        <v>2</v>
      </c>
      <c r="I225" s="19">
        <v>2024</v>
      </c>
      <c r="J225" s="19" t="s">
        <v>66</v>
      </c>
      <c r="K225" s="19" t="s">
        <v>177</v>
      </c>
      <c r="L225" s="19" t="s">
        <v>47</v>
      </c>
      <c r="M225" s="19" t="s">
        <v>331</v>
      </c>
      <c r="N225" s="19" t="s">
        <v>332</v>
      </c>
      <c r="O225" s="19" t="s">
        <v>333</v>
      </c>
      <c r="P225" s="19" t="s">
        <v>51</v>
      </c>
      <c r="Q225" s="9" t="s">
        <v>334</v>
      </c>
      <c r="R225" s="20">
        <v>17.96</v>
      </c>
      <c r="S225" s="20">
        <v>5.6800000000000003E-2</v>
      </c>
      <c r="T225" s="20">
        <v>17.86</v>
      </c>
      <c r="U225" s="20">
        <v>0.47599999999999998</v>
      </c>
      <c r="V225" s="21">
        <f>_xlfn.XLOOKUP(D225,'[4]Gen. Real'!$A$2:$A$1168,'[4]Gen. Real'!$C$2:$C$1168,"-",0)</f>
        <v>79.89867000000001</v>
      </c>
      <c r="W225" s="22"/>
      <c r="X225" s="22" t="str">
        <f>_xlfn.XLOOKUP(D225,[4]Vertimiento!$J$2:$J$119,[4]Vertimiento!$K$2:$K$119,"-",0)</f>
        <v>-</v>
      </c>
      <c r="Y225" s="23" t="str">
        <f t="shared" si="12"/>
        <v>-</v>
      </c>
      <c r="Z225" s="19" t="str">
        <f>_xlfn.XLOOKUP(D225,[4]Cmg!$I$4:$I$99,[4]Cmg!$M$4:$M$99,"----",0,1)</f>
        <v>----</v>
      </c>
      <c r="AA225" s="19" t="str">
        <f>_xlfn.XLOOKUP(D225,[4]Cmg!$A$4:$A$101,[4]Cmg!$B$4:$B$101,"----",0,1)</f>
        <v>----</v>
      </c>
      <c r="AB225" s="19" t="str">
        <f>_xlfn.XLOOKUP(D225,[4]Cmg!$E$4:$E$101,[4]Cmg!$F$4:$F$101,"----",0,1)</f>
        <v>----</v>
      </c>
      <c r="AC225" s="19" t="str">
        <f>_xlfn.XLOOKUP(D225,[4]Cmg!$O$4:$O$101,[4]Cmg!$P$4:$P$101,"----",0,1)</f>
        <v>----</v>
      </c>
      <c r="AD225" s="24" t="str">
        <f>_xlfn.XLOOKUP(D225,[4]Cmg!$S$4:$S$101,[4]Cmg!$U$4:$U$101,"----",0,1)</f>
        <v>----</v>
      </c>
      <c r="AG225" s="25">
        <f>IFERROR(SUMIFS('[4]BD Unidades'!$AH:$AH,'[4]BD Unidades'!$A:$A,'BD Centrales 2024'!$A225),"-")</f>
        <v>0</v>
      </c>
      <c r="AH225" s="25">
        <f>SUMIFS('[4]BD Unidades'!$AJ$3:$AJ$1424,'[4]BD Unidades'!$A$3:$A$1424,$A225)</f>
        <v>8658.5642538975535</v>
      </c>
      <c r="AI225" s="25">
        <f>SUMIFS('[4]BD Unidades'!$AL$3:$AL$1424,'[4]BD Unidades'!$A$3:$A$1424,$A225)</f>
        <v>11.761146993318501</v>
      </c>
      <c r="AJ225" s="26">
        <f t="shared" si="13"/>
        <v>1.3564827673145981E-3</v>
      </c>
      <c r="AK225" s="27">
        <f>IFERROR(SUMIFS('[4]BD Unidades'!$AO$3:$AO$1424,'[4]BD Unidades'!$A$3:$A$1424,$A225),"-")</f>
        <v>0</v>
      </c>
      <c r="AL225" s="27">
        <f>IFERROR(SUMIFS('[4]BD Unidades'!$AQ$3:$AQ$1424,'[4]BD Unidades'!$A$3:$A$1424,$A225),"-")</f>
        <v>0</v>
      </c>
      <c r="AM225" s="27">
        <f>IFERROR(SUMIFS('[4]BD Unidades'!$AS$3:$AS$1424,'[4]BD Unidades'!$A$3:$A$1424,$A225),"-")</f>
        <v>0</v>
      </c>
      <c r="AN225" s="27">
        <f>IFERROR(SUMIFS('[4]BD Unidades'!$AU$3:$AU$1424,'[4]BD Unidades'!$A$3:$A$1424,$A225),"-")</f>
        <v>0</v>
      </c>
      <c r="AO225" s="27">
        <f>IFERROR(SUMIFS('[4]BD Unidades'!$AW$3:$AW$1424,'[4]BD Unidades'!$A$3:$A$1424,$A225),"-")</f>
        <v>0</v>
      </c>
      <c r="AP225" s="27">
        <f>IFERROR(SUMIFS('[4]BD Unidades'!$AY$3:$AY$1424,'[4]BD Unidades'!$A$3:$A$1424,$A225),"-")</f>
        <v>0</v>
      </c>
      <c r="AQ225" s="25">
        <f>IFERROR(SUMIFS('[4]BD Unidades'!$AZ$3:$AZ$1424,'[4]BD Unidades'!$A$3:$A$1424,$A225),"-")</f>
        <v>0</v>
      </c>
      <c r="AR225" s="25">
        <f>IFERROR(SUMIFS('[4]BD Unidades'!$BA$3:$BA$1424,'[4]BD Unidades'!$A$3:$A$1424,$A225),"-")</f>
        <v>17.940079033881652</v>
      </c>
      <c r="AS225" s="28">
        <f>SUMIFS('[4]BD Unidades'!$BC$3:$BC$1424,'[4]BD Unidades'!$A$3:$A$1424,$A225)</f>
        <v>0</v>
      </c>
      <c r="AT225" s="28">
        <f>SUMIFS('[4]BD Unidades'!$BE$3:$BE$1424,'[4]BD Unidades'!$A$3:$A$1424,$A225)</f>
        <v>0</v>
      </c>
      <c r="AU225" s="29">
        <f t="shared" si="14"/>
        <v>0</v>
      </c>
      <c r="AV225" s="30">
        <f t="shared" si="15"/>
        <v>5.6800000000000004E-4</v>
      </c>
      <c r="AW225" s="25">
        <f>IFERROR(SUMIFS('[4]BD Unidades'!$BI$3:$BI$1424,'[4]BD Unidades'!$A$3:$A$1424,$A225),"-")</f>
        <v>0</v>
      </c>
      <c r="AX225" s="25">
        <f>IFERROR(SUMIFS('[4]BD Unidades'!$BJ$3:$BJ$1424,'[4]BD Unidades'!$A$3:$A$1424,$A225),"-")</f>
        <v>0</v>
      </c>
    </row>
    <row r="226" spans="1:50" ht="14.4" x14ac:dyDescent="0.3">
      <c r="A226" s="7">
        <v>542</v>
      </c>
      <c r="B226" s="7" t="s">
        <v>4608</v>
      </c>
      <c r="D226" s="8" t="s">
        <v>4609</v>
      </c>
      <c r="E226" s="19" t="s">
        <v>4610</v>
      </c>
      <c r="F226" s="19" t="s">
        <v>4610</v>
      </c>
      <c r="G226" s="19" t="s">
        <v>4611</v>
      </c>
      <c r="H226" s="19">
        <v>1</v>
      </c>
      <c r="I226" s="19">
        <v>2024</v>
      </c>
      <c r="J226" s="19" t="s">
        <v>66</v>
      </c>
      <c r="K226" s="19" t="s">
        <v>177</v>
      </c>
      <c r="L226" s="19" t="s">
        <v>213</v>
      </c>
      <c r="M226" s="19" t="s">
        <v>229</v>
      </c>
      <c r="N226" s="19" t="s">
        <v>230</v>
      </c>
      <c r="O226" s="19" t="s">
        <v>4613</v>
      </c>
      <c r="P226" s="19" t="s">
        <v>51</v>
      </c>
      <c r="Q226" s="9" t="s">
        <v>4614</v>
      </c>
      <c r="R226" s="20">
        <v>2.75</v>
      </c>
      <c r="S226" s="20">
        <v>0</v>
      </c>
      <c r="T226" s="20">
        <v>2.75</v>
      </c>
      <c r="U226" s="20" t="s">
        <v>397</v>
      </c>
      <c r="V226" s="21">
        <f>_xlfn.XLOOKUP(D226,'[4]Gen. Real'!$A$2:$A$1168,'[4]Gen. Real'!$C$2:$C$1168,"-",0)</f>
        <v>8.8162400000000147</v>
      </c>
      <c r="W226" s="22"/>
      <c r="X226" s="22" t="str">
        <f>_xlfn.XLOOKUP(D226,[4]Vertimiento!$J$2:$J$119,[4]Vertimiento!$K$2:$K$119,"-",0)</f>
        <v>-</v>
      </c>
      <c r="Y226" s="23" t="str">
        <f t="shared" si="12"/>
        <v>-</v>
      </c>
      <c r="Z226" s="19" t="str">
        <f>_xlfn.XLOOKUP(D226,[4]Cmg!$I$4:$I$99,[4]Cmg!$M$4:$M$99,"----",0,1)</f>
        <v>----</v>
      </c>
      <c r="AA226" s="19" t="str">
        <f>_xlfn.XLOOKUP(D226,[4]Cmg!$A$4:$A$101,[4]Cmg!$B$4:$B$101,"----",0,1)</f>
        <v>----</v>
      </c>
      <c r="AB226" s="19" t="str">
        <f>_xlfn.XLOOKUP(D226,[4]Cmg!$E$4:$E$101,[4]Cmg!$F$4:$F$101,"----",0,1)</f>
        <v>----</v>
      </c>
      <c r="AC226" s="19" t="str">
        <f>_xlfn.XLOOKUP(D226,[4]Cmg!$O$4:$O$101,[4]Cmg!$P$4:$P$101,"----",0,1)</f>
        <v>----</v>
      </c>
      <c r="AD226" s="24" t="str">
        <f>_xlfn.XLOOKUP(D226,[4]Cmg!$S$4:$S$101,[4]Cmg!$U$4:$U$101,"----",0,1)</f>
        <v>----</v>
      </c>
      <c r="AG226" s="25">
        <f>IFERROR(SUMIFS('[4]BD Unidades'!$AH:$AH,'[4]BD Unidades'!$A:$A,'BD Centrales 2024'!$A226),"-")</f>
        <v>2.75</v>
      </c>
      <c r="AH226" s="25">
        <f>SUMIFS('[4]BD Unidades'!$AJ$3:$AJ$1424,'[4]BD Unidades'!$A$3:$A$1424,$A226)</f>
        <v>8664</v>
      </c>
      <c r="AI226" s="25">
        <f>SUMIFS('[4]BD Unidades'!$AL$3:$AL$1424,'[4]BD Unidades'!$A$3:$A$1424,$A226)</f>
        <v>0</v>
      </c>
      <c r="AJ226" s="26">
        <f t="shared" si="13"/>
        <v>0</v>
      </c>
      <c r="AK226" s="27">
        <f>IFERROR(SUMIFS('[4]BD Unidades'!$AO$3:$AO$1424,'[4]BD Unidades'!$A$3:$A$1424,$A226),"-")</f>
        <v>0</v>
      </c>
      <c r="AL226" s="27">
        <f>IFERROR(SUMIFS('[4]BD Unidades'!$AQ$3:$AQ$1424,'[4]BD Unidades'!$A$3:$A$1424,$A226),"-")</f>
        <v>0</v>
      </c>
      <c r="AM226" s="27">
        <f>IFERROR(SUMIFS('[4]BD Unidades'!$AS$3:$AS$1424,'[4]BD Unidades'!$A$3:$A$1424,$A226),"-")</f>
        <v>0</v>
      </c>
      <c r="AN226" s="27">
        <f>IFERROR(SUMIFS('[4]BD Unidades'!$AU$3:$AU$1424,'[4]BD Unidades'!$A$3:$A$1424,$A226),"-")</f>
        <v>0</v>
      </c>
      <c r="AO226" s="27">
        <f>IFERROR(SUMIFS('[4]BD Unidades'!$AW$3:$AW$1424,'[4]BD Unidades'!$A$3:$A$1424,$A226),"-")</f>
        <v>0</v>
      </c>
      <c r="AP226" s="27">
        <f>IFERROR(SUMIFS('[4]BD Unidades'!$AY$3:$AY$1424,'[4]BD Unidades'!$A$3:$A$1424,$A226),"-")</f>
        <v>0</v>
      </c>
      <c r="AQ226" s="25">
        <f>IFERROR(SUMIFS('[4]BD Unidades'!$AZ$3:$AZ$1424,'[4]BD Unidades'!$A$3:$A$1424,$A226),"-")</f>
        <v>0.66774041456243249</v>
      </c>
      <c r="AR226" s="25">
        <f>IFERROR(SUMIFS('[4]BD Unidades'!$BA$3:$BA$1424,'[4]BD Unidades'!$A$3:$A$1424,$A226),"-")</f>
        <v>2.75</v>
      </c>
      <c r="AS226" s="28">
        <f>SUMIFS('[4]BD Unidades'!$BC$3:$BC$1424,'[4]BD Unidades'!$A$3:$A$1424,$A226)</f>
        <v>1E-4</v>
      </c>
      <c r="AT226" s="28">
        <f>SUMIFS('[4]BD Unidades'!$BE$3:$BE$1424,'[4]BD Unidades'!$A$3:$A$1424,$A226)</f>
        <v>1</v>
      </c>
      <c r="AU226" s="29">
        <f t="shared" si="14"/>
        <v>0.99990000000000001</v>
      </c>
      <c r="AV226" s="30">
        <f t="shared" si="15"/>
        <v>0</v>
      </c>
      <c r="AW226" s="25">
        <f>IFERROR(SUMIFS('[4]BD Unidades'!$BI$3:$BI$1424,'[4]BD Unidades'!$A$3:$A$1424,$A226),"-")</f>
        <v>0.667673640520975</v>
      </c>
      <c r="AX226" s="25">
        <f>IFERROR(SUMIFS('[4]BD Unidades'!$BJ$3:$BJ$1424,'[4]BD Unidades'!$A$3:$A$1424,$A226),"-")</f>
        <v>0.4290757601731951</v>
      </c>
    </row>
    <row r="227" spans="1:50" ht="14.4" x14ac:dyDescent="0.3">
      <c r="A227" s="7">
        <v>551</v>
      </c>
      <c r="B227" s="7" t="s">
        <v>564</v>
      </c>
      <c r="D227" s="8" t="s">
        <v>565</v>
      </c>
      <c r="E227" s="19" t="s">
        <v>314</v>
      </c>
      <c r="F227" s="19" t="s">
        <v>314</v>
      </c>
      <c r="G227" s="19" t="s">
        <v>566</v>
      </c>
      <c r="H227" s="19">
        <v>5</v>
      </c>
      <c r="I227" s="19">
        <v>2024</v>
      </c>
      <c r="J227" s="19" t="s">
        <v>66</v>
      </c>
      <c r="K227" s="19" t="s">
        <v>105</v>
      </c>
      <c r="L227" s="19" t="s">
        <v>47</v>
      </c>
      <c r="M227" s="19" t="s">
        <v>106</v>
      </c>
      <c r="N227" s="19" t="s">
        <v>243</v>
      </c>
      <c r="O227" s="19" t="s">
        <v>244</v>
      </c>
      <c r="P227" s="19" t="s">
        <v>51</v>
      </c>
      <c r="Q227" s="9" t="s">
        <v>567</v>
      </c>
      <c r="R227" s="20">
        <v>37</v>
      </c>
      <c r="S227" s="20">
        <v>0.25</v>
      </c>
      <c r="T227" s="20">
        <v>36.907499999999999</v>
      </c>
      <c r="U227" s="20">
        <v>20</v>
      </c>
      <c r="V227" s="21" t="str">
        <f>_xlfn.XLOOKUP(D227,'[4]Gen. Real'!$A$2:$A$1168,'[4]Gen. Real'!$C$2:$C$1168,"-",0)</f>
        <v>-</v>
      </c>
      <c r="W227" s="22"/>
      <c r="X227" s="22" t="str">
        <f>_xlfn.XLOOKUP(D227,[4]Vertimiento!$J$2:$J$119,[4]Vertimiento!$K$2:$K$119,"-",0)</f>
        <v>-</v>
      </c>
      <c r="Y227" s="23" t="str">
        <f t="shared" si="12"/>
        <v>-</v>
      </c>
      <c r="Z227" s="19" t="str">
        <f>_xlfn.XLOOKUP(D227,[4]Cmg!$I$4:$I$99,[4]Cmg!$M$4:$M$99,"----",0,1)</f>
        <v>----</v>
      </c>
      <c r="AA227" s="19" t="str">
        <f>_xlfn.XLOOKUP(D227,[4]Cmg!$A$4:$A$101,[4]Cmg!$B$4:$B$101,"----",0,1)</f>
        <v>----</v>
      </c>
      <c r="AB227" s="19" t="str">
        <f>_xlfn.XLOOKUP(D227,[4]Cmg!$E$4:$E$101,[4]Cmg!$F$4:$F$101,"----",0,1)</f>
        <v>----</v>
      </c>
      <c r="AC227" s="19" t="str">
        <f>_xlfn.XLOOKUP(D227,[4]Cmg!$O$4:$O$101,[4]Cmg!$P$4:$P$101,"----",0,1)</f>
        <v>----</v>
      </c>
      <c r="AD227" s="24" t="str">
        <f>_xlfn.XLOOKUP(D227,[4]Cmg!$S$4:$S$101,[4]Cmg!$U$4:$U$101,"----",0,1)</f>
        <v>----</v>
      </c>
      <c r="AG227" s="25">
        <f>IFERROR(SUMIFS('[4]BD Unidades'!$AH:$AH,'[4]BD Unidades'!$A:$A,'BD Centrales 2024'!$A227),"-")</f>
        <v>0</v>
      </c>
      <c r="AH227" s="25">
        <f>SUMIFS('[4]BD Unidades'!$AJ$3:$AJ$1424,'[4]BD Unidades'!$A$3:$A$1424,$A227)</f>
        <v>0</v>
      </c>
      <c r="AI227" s="25">
        <f>SUMIFS('[4]BD Unidades'!$AL$3:$AL$1424,'[4]BD Unidades'!$A$3:$A$1424,$A227)</f>
        <v>0</v>
      </c>
      <c r="AJ227" s="26" t="str">
        <f t="shared" si="13"/>
        <v>-</v>
      </c>
      <c r="AK227" s="27">
        <f>IFERROR(SUMIFS('[4]BD Unidades'!$AO$3:$AO$1424,'[4]BD Unidades'!$A$3:$A$1424,$A227),"-")</f>
        <v>0</v>
      </c>
      <c r="AL227" s="27">
        <f>IFERROR(SUMIFS('[4]BD Unidades'!$AQ$3:$AQ$1424,'[4]BD Unidades'!$A$3:$A$1424,$A227),"-")</f>
        <v>0</v>
      </c>
      <c r="AM227" s="27">
        <f>IFERROR(SUMIFS('[4]BD Unidades'!$AS$3:$AS$1424,'[4]BD Unidades'!$A$3:$A$1424,$A227),"-")</f>
        <v>0</v>
      </c>
      <c r="AN227" s="27">
        <f>IFERROR(SUMIFS('[4]BD Unidades'!$AU$3:$AU$1424,'[4]BD Unidades'!$A$3:$A$1424,$A227),"-")</f>
        <v>0</v>
      </c>
      <c r="AO227" s="27">
        <f>IFERROR(SUMIFS('[4]BD Unidades'!$AW$3:$AW$1424,'[4]BD Unidades'!$A$3:$A$1424,$A227),"-")</f>
        <v>0</v>
      </c>
      <c r="AP227" s="27">
        <f>IFERROR(SUMIFS('[4]BD Unidades'!$AY$3:$AY$1424,'[4]BD Unidades'!$A$3:$A$1424,$A227),"-")</f>
        <v>0</v>
      </c>
      <c r="AQ227" s="25">
        <f>IFERROR(SUMIFS('[4]BD Unidades'!$AZ$3:$AZ$1424,'[4]BD Unidades'!$A$3:$A$1424,$A227),"-")</f>
        <v>0</v>
      </c>
      <c r="AR227" s="25">
        <f>IFERROR(SUMIFS('[4]BD Unidades'!$BA$3:$BA$1424,'[4]BD Unidades'!$A$3:$A$1424,$A227),"-")</f>
        <v>0</v>
      </c>
      <c r="AS227" s="28">
        <f>SUMIFS('[4]BD Unidades'!$BC$3:$BC$1424,'[4]BD Unidades'!$A$3:$A$1424,$A227)</f>
        <v>0</v>
      </c>
      <c r="AT227" s="28">
        <f>SUMIFS('[4]BD Unidades'!$BE$3:$BE$1424,'[4]BD Unidades'!$A$3:$A$1424,$A227)</f>
        <v>0</v>
      </c>
      <c r="AU227" s="29">
        <f t="shared" si="14"/>
        <v>0</v>
      </c>
      <c r="AV227" s="30">
        <f t="shared" si="15"/>
        <v>2.5000000000000001E-3</v>
      </c>
      <c r="AW227" s="25">
        <f>IFERROR(SUMIFS('[4]BD Unidades'!$BI$3:$BI$1424,'[4]BD Unidades'!$A$3:$A$1424,$A227),"-")</f>
        <v>0</v>
      </c>
      <c r="AX227" s="25">
        <f>IFERROR(SUMIFS('[4]BD Unidades'!$BJ$3:$BJ$1424,'[4]BD Unidades'!$A$3:$A$1424,$A227),"-")</f>
        <v>0</v>
      </c>
    </row>
    <row r="228" spans="1:50" ht="14.4" x14ac:dyDescent="0.3">
      <c r="A228" s="7">
        <v>553</v>
      </c>
      <c r="B228" s="7" t="s">
        <v>4760</v>
      </c>
      <c r="D228" s="8" t="s">
        <v>4761</v>
      </c>
      <c r="E228" s="19" t="s">
        <v>4762</v>
      </c>
      <c r="F228" s="19" t="s">
        <v>4762</v>
      </c>
      <c r="G228" s="19" t="s">
        <v>4763</v>
      </c>
      <c r="H228" s="19">
        <v>3</v>
      </c>
      <c r="I228" s="19">
        <v>2024</v>
      </c>
      <c r="J228" s="19" t="s">
        <v>66</v>
      </c>
      <c r="K228" s="19" t="s">
        <v>177</v>
      </c>
      <c r="L228" s="19" t="s">
        <v>213</v>
      </c>
      <c r="M228" s="19" t="s">
        <v>229</v>
      </c>
      <c r="N228" s="19" t="s">
        <v>230</v>
      </c>
      <c r="O228" s="19" t="s">
        <v>4579</v>
      </c>
      <c r="P228" s="19" t="s">
        <v>51</v>
      </c>
      <c r="Q228" s="9" t="s">
        <v>4764</v>
      </c>
      <c r="R228" s="20">
        <v>3</v>
      </c>
      <c r="S228" s="20">
        <v>0</v>
      </c>
      <c r="T228" s="20">
        <v>3</v>
      </c>
      <c r="U228" s="20" t="s">
        <v>397</v>
      </c>
      <c r="V228" s="21">
        <f>_xlfn.XLOOKUP(D228,'[4]Gen. Real'!$A$2:$A$1168,'[4]Gen. Real'!$C$2:$C$1168,"-",0)</f>
        <v>13.005589999999994</v>
      </c>
      <c r="W228" s="22"/>
      <c r="X228" s="22" t="str">
        <f>_xlfn.XLOOKUP(D228,[4]Vertimiento!$J$2:$J$119,[4]Vertimiento!$K$2:$K$119,"-",0)</f>
        <v>-</v>
      </c>
      <c r="Y228" s="23" t="str">
        <f t="shared" si="12"/>
        <v>-</v>
      </c>
      <c r="Z228" s="19" t="str">
        <f>_xlfn.XLOOKUP(D228,[4]Cmg!$I$4:$I$99,[4]Cmg!$M$4:$M$99,"----",0,1)</f>
        <v>----</v>
      </c>
      <c r="AA228" s="19" t="str">
        <f>_xlfn.XLOOKUP(D228,[4]Cmg!$A$4:$A$101,[4]Cmg!$B$4:$B$101,"----",0,1)</f>
        <v>----</v>
      </c>
      <c r="AB228" s="19" t="str">
        <f>_xlfn.XLOOKUP(D228,[4]Cmg!$E$4:$E$101,[4]Cmg!$F$4:$F$101,"----",0,1)</f>
        <v>----</v>
      </c>
      <c r="AC228" s="19" t="str">
        <f>_xlfn.XLOOKUP(D228,[4]Cmg!$O$4:$O$101,[4]Cmg!$P$4:$P$101,"----",0,1)</f>
        <v>----</v>
      </c>
      <c r="AD228" s="24" t="str">
        <f>_xlfn.XLOOKUP(D228,[4]Cmg!$S$4:$S$101,[4]Cmg!$U$4:$U$101,"----",0,1)</f>
        <v>----</v>
      </c>
      <c r="AG228" s="25">
        <f>IFERROR(SUMIFS('[4]BD Unidades'!$AH:$AH,'[4]BD Unidades'!$A:$A,'BD Centrales 2024'!$A228),"-")</f>
        <v>2.96873901368</v>
      </c>
      <c r="AH228" s="25">
        <f>SUMIFS('[4]BD Unidades'!$AJ$3:$AJ$1424,'[4]BD Unidades'!$A$3:$A$1424,$A228)</f>
        <v>8574.7333333333299</v>
      </c>
      <c r="AI228" s="25">
        <f>SUMIFS('[4]BD Unidades'!$AL$3:$AL$1424,'[4]BD Unidades'!$A$3:$A$1424,$A228)</f>
        <v>0</v>
      </c>
      <c r="AJ228" s="26">
        <f t="shared" si="13"/>
        <v>0</v>
      </c>
      <c r="AK228" s="27">
        <f>IFERROR(SUMIFS('[4]BD Unidades'!$AO$3:$AO$1424,'[4]BD Unidades'!$A$3:$A$1424,$A228),"-")</f>
        <v>0</v>
      </c>
      <c r="AL228" s="27">
        <f>IFERROR(SUMIFS('[4]BD Unidades'!$AQ$3:$AQ$1424,'[4]BD Unidades'!$A$3:$A$1424,$A228),"-")</f>
        <v>0</v>
      </c>
      <c r="AM228" s="27">
        <f>IFERROR(SUMIFS('[4]BD Unidades'!$AS$3:$AS$1424,'[4]BD Unidades'!$A$3:$A$1424,$A228),"-")</f>
        <v>0</v>
      </c>
      <c r="AN228" s="27">
        <f>IFERROR(SUMIFS('[4]BD Unidades'!$AU$3:$AU$1424,'[4]BD Unidades'!$A$3:$A$1424,$A228),"-")</f>
        <v>0</v>
      </c>
      <c r="AO228" s="27">
        <f>IFERROR(SUMIFS('[4]BD Unidades'!$AW$3:$AW$1424,'[4]BD Unidades'!$A$3:$A$1424,$A228),"-")</f>
        <v>0</v>
      </c>
      <c r="AP228" s="27">
        <f>IFERROR(SUMIFS('[4]BD Unidades'!$AY$3:$AY$1424,'[4]BD Unidades'!$A$3:$A$1424,$A228),"-")</f>
        <v>0</v>
      </c>
      <c r="AQ228" s="25">
        <f>IFERROR(SUMIFS('[4]BD Unidades'!$AZ$3:$AZ$1424,'[4]BD Unidades'!$A$3:$A$1424,$A228),"-")</f>
        <v>2.0898823677147611</v>
      </c>
      <c r="AR228" s="25">
        <f>IFERROR(SUMIFS('[4]BD Unidades'!$BA$3:$BA$1424,'[4]BD Unidades'!$A$3:$A$1424,$A228),"-")</f>
        <v>3</v>
      </c>
      <c r="AS228" s="28">
        <f>SUMIFS('[4]BD Unidades'!$BC$3:$BC$1424,'[4]BD Unidades'!$A$3:$A$1424,$A228)</f>
        <v>2.1224483662782398E-3</v>
      </c>
      <c r="AT228" s="28">
        <f>SUMIFS('[4]BD Unidades'!$BE$3:$BE$1424,'[4]BD Unidades'!$A$3:$A$1424,$A228)</f>
        <v>1</v>
      </c>
      <c r="AU228" s="29">
        <f t="shared" si="14"/>
        <v>0.99787755163372172</v>
      </c>
      <c r="AV228" s="30">
        <f t="shared" si="15"/>
        <v>0</v>
      </c>
      <c r="AW228" s="25">
        <f>IFERROR(SUMIFS('[4]BD Unidades'!$BI$3:$BI$1424,'[4]BD Unidades'!$A$3:$A$1424,$A228),"-")</f>
        <v>2.0854467002976893</v>
      </c>
      <c r="AX228" s="25">
        <f>IFERROR(SUMIFS('[4]BD Unidades'!$BJ$3:$BJ$1424,'[4]BD Unidades'!$A$3:$A$1424,$A228),"-")</f>
        <v>1.3401976263922941</v>
      </c>
    </row>
    <row r="229" spans="1:50" ht="14.4" x14ac:dyDescent="0.3">
      <c r="A229" s="7">
        <v>563</v>
      </c>
      <c r="B229" s="7" t="s">
        <v>4659</v>
      </c>
      <c r="D229" s="8" t="s">
        <v>4660</v>
      </c>
      <c r="E229" s="19" t="s">
        <v>4653</v>
      </c>
      <c r="F229" s="19" t="s">
        <v>4653</v>
      </c>
      <c r="G229" s="19" t="s">
        <v>4654</v>
      </c>
      <c r="H229" s="19">
        <v>1</v>
      </c>
      <c r="I229" s="19">
        <v>2024</v>
      </c>
      <c r="J229" s="19" t="s">
        <v>66</v>
      </c>
      <c r="K229" s="19" t="s">
        <v>177</v>
      </c>
      <c r="L229" s="19" t="s">
        <v>213</v>
      </c>
      <c r="M229" s="19" t="s">
        <v>68</v>
      </c>
      <c r="N229" s="19" t="s">
        <v>68</v>
      </c>
      <c r="O229" s="19" t="s">
        <v>178</v>
      </c>
      <c r="P229" s="19" t="s">
        <v>51</v>
      </c>
      <c r="Q229" s="9" t="s">
        <v>4661</v>
      </c>
      <c r="R229" s="20">
        <v>0.25</v>
      </c>
      <c r="S229" s="20">
        <v>24</v>
      </c>
      <c r="T229" s="20">
        <v>0.19</v>
      </c>
      <c r="U229" s="20" t="s">
        <v>397</v>
      </c>
      <c r="V229" s="21">
        <f>_xlfn.XLOOKUP(D229,'[4]Gen. Real'!$A$2:$A$1168,'[4]Gen. Real'!$C$2:$C$1168,"-",0)</f>
        <v>0.50310000000000032</v>
      </c>
      <c r="W229" s="22"/>
      <c r="X229" s="22" t="str">
        <f>_xlfn.XLOOKUP(D229,[4]Vertimiento!$J$2:$J$119,[4]Vertimiento!$K$2:$K$119,"-",0)</f>
        <v>-</v>
      </c>
      <c r="Y229" s="23" t="str">
        <f t="shared" si="12"/>
        <v>-</v>
      </c>
      <c r="Z229" s="19" t="str">
        <f>_xlfn.XLOOKUP(D229,[4]Cmg!$I$4:$I$99,[4]Cmg!$M$4:$M$99,"----",0,1)</f>
        <v>----</v>
      </c>
      <c r="AA229" s="19" t="str">
        <f>_xlfn.XLOOKUP(D229,[4]Cmg!$A$4:$A$101,[4]Cmg!$B$4:$B$101,"----",0,1)</f>
        <v>----</v>
      </c>
      <c r="AB229" s="19" t="str">
        <f>_xlfn.XLOOKUP(D229,[4]Cmg!$E$4:$E$101,[4]Cmg!$F$4:$F$101,"----",0,1)</f>
        <v>----</v>
      </c>
      <c r="AC229" s="19" t="str">
        <f>_xlfn.XLOOKUP(D229,[4]Cmg!$O$4:$O$101,[4]Cmg!$P$4:$P$101,"----",0,1)</f>
        <v>----</v>
      </c>
      <c r="AD229" s="24" t="str">
        <f>_xlfn.XLOOKUP(D229,[4]Cmg!$S$4:$S$101,[4]Cmg!$U$4:$U$101,"----",0,1)</f>
        <v>----</v>
      </c>
      <c r="AG229" s="25">
        <f>IFERROR(SUMIFS('[4]BD Unidades'!$AH:$AH,'[4]BD Unidades'!$A:$A,'BD Centrales 2024'!$A229),"-")</f>
        <v>0.19</v>
      </c>
      <c r="AH229" s="25">
        <f>SUMIFS('[4]BD Unidades'!$AJ$3:$AJ$1424,'[4]BD Unidades'!$A$3:$A$1424,$A229)</f>
        <v>6675.84</v>
      </c>
      <c r="AI229" s="25">
        <f>SUMIFS('[4]BD Unidades'!$AL$3:$AL$1424,'[4]BD Unidades'!$A$3:$A$1424,$A229)</f>
        <v>0</v>
      </c>
      <c r="AJ229" s="26">
        <f t="shared" si="13"/>
        <v>0</v>
      </c>
      <c r="AK229" s="27">
        <f>IFERROR(SUMIFS('[4]BD Unidades'!$AO$3:$AO$1424,'[4]BD Unidades'!$A$3:$A$1424,$A229),"-")</f>
        <v>0</v>
      </c>
      <c r="AL229" s="27">
        <f>IFERROR(SUMIFS('[4]BD Unidades'!$AQ$3:$AQ$1424,'[4]BD Unidades'!$A$3:$A$1424,$A229),"-")</f>
        <v>0</v>
      </c>
      <c r="AM229" s="27">
        <f>IFERROR(SUMIFS('[4]BD Unidades'!$AS$3:$AS$1424,'[4]BD Unidades'!$A$3:$A$1424,$A229),"-")</f>
        <v>0</v>
      </c>
      <c r="AN229" s="27">
        <f>IFERROR(SUMIFS('[4]BD Unidades'!$AU$3:$AU$1424,'[4]BD Unidades'!$A$3:$A$1424,$A229),"-")</f>
        <v>0</v>
      </c>
      <c r="AO229" s="27">
        <f>IFERROR(SUMIFS('[4]BD Unidades'!$AW$3:$AW$1424,'[4]BD Unidades'!$A$3:$A$1424,$A229),"-")</f>
        <v>0</v>
      </c>
      <c r="AP229" s="27">
        <f>IFERROR(SUMIFS('[4]BD Unidades'!$AY$3:$AY$1424,'[4]BD Unidades'!$A$3:$A$1424,$A229),"-")</f>
        <v>0</v>
      </c>
      <c r="AQ229" s="25">
        <f>IFERROR(SUMIFS('[4]BD Unidades'!$AZ$3:$AZ$1424,'[4]BD Unidades'!$A$3:$A$1424,$A229),"-")</f>
        <v>0.17854794520547956</v>
      </c>
      <c r="AR229" s="25">
        <f>IFERROR(SUMIFS('[4]BD Unidades'!$BA$3:$BA$1424,'[4]BD Unidades'!$A$3:$A$1424,$A229),"-")</f>
        <v>0.19</v>
      </c>
      <c r="AS229" s="28">
        <f>SUMIFS('[4]BD Unidades'!$BC$3:$BC$1424,'[4]BD Unidades'!$A$3:$A$1424,$A229)</f>
        <v>1.1205031890410937E-2</v>
      </c>
      <c r="AT229" s="28">
        <f>SUMIFS('[4]BD Unidades'!$BE$3:$BE$1424,'[4]BD Unidades'!$A$3:$A$1424,$A229)</f>
        <v>0.76</v>
      </c>
      <c r="AU229" s="29">
        <f t="shared" si="14"/>
        <v>0.75148417576328774</v>
      </c>
      <c r="AV229" s="30">
        <f t="shared" si="15"/>
        <v>0.24</v>
      </c>
      <c r="AW229" s="25">
        <f>IFERROR(SUMIFS('[4]BD Unidades'!$BI$3:$BI$1424,'[4]BD Unidades'!$A$3:$A$1424,$A229),"-")</f>
        <v>0.17591553017917108</v>
      </c>
      <c r="AX229" s="25">
        <f>IFERROR(SUMIFS('[4]BD Unidades'!$BJ$3:$BJ$1424,'[4]BD Unidades'!$A$3:$A$1424,$A229),"-")</f>
        <v>0.11305087584257752</v>
      </c>
    </row>
    <row r="230" spans="1:50" ht="14.4" x14ac:dyDescent="0.3">
      <c r="A230" s="7">
        <v>569</v>
      </c>
      <c r="B230" s="7" t="s">
        <v>538</v>
      </c>
      <c r="D230" s="8" t="s">
        <v>539</v>
      </c>
      <c r="E230" s="19" t="s">
        <v>194</v>
      </c>
      <c r="F230" s="19" t="s">
        <v>308</v>
      </c>
      <c r="G230" s="19" t="s">
        <v>309</v>
      </c>
      <c r="H230" s="19">
        <v>2</v>
      </c>
      <c r="I230" s="19">
        <v>2024</v>
      </c>
      <c r="J230" s="19" t="s">
        <v>66</v>
      </c>
      <c r="K230" s="19" t="s">
        <v>177</v>
      </c>
      <c r="L230" s="19" t="s">
        <v>157</v>
      </c>
      <c r="M230" s="19" t="s">
        <v>82</v>
      </c>
      <c r="N230" s="19" t="s">
        <v>197</v>
      </c>
      <c r="O230" s="19" t="s">
        <v>204</v>
      </c>
      <c r="P230" s="19" t="s">
        <v>158</v>
      </c>
      <c r="Q230" s="9" t="s">
        <v>311</v>
      </c>
      <c r="R230" s="20">
        <v>8.66</v>
      </c>
      <c r="S230" s="20">
        <v>1.1539999999999999</v>
      </c>
      <c r="T230" s="20">
        <v>8.56</v>
      </c>
      <c r="U230" s="20">
        <v>6.3E-2</v>
      </c>
      <c r="V230" s="21">
        <f>_xlfn.XLOOKUP(D230,'[4]Gen. Real'!$A$2:$A$1168,'[4]Gen. Real'!$C$2:$C$1168,"-",0)</f>
        <v>24.971610000000009</v>
      </c>
      <c r="W230" s="22"/>
      <c r="X230" s="22" t="str">
        <f>_xlfn.XLOOKUP(D230,[4]Vertimiento!$J$2:$J$119,[4]Vertimiento!$K$2:$K$119,"-",0)</f>
        <v>-</v>
      </c>
      <c r="Y230" s="23" t="str">
        <f t="shared" si="12"/>
        <v>-</v>
      </c>
      <c r="Z230" s="19" t="str">
        <f>_xlfn.XLOOKUP(D230,[4]Cmg!$I$4:$I$99,[4]Cmg!$M$4:$M$99,"----",0,1)</f>
        <v>----</v>
      </c>
      <c r="AA230" s="19" t="str">
        <f>_xlfn.XLOOKUP(D230,[4]Cmg!$A$4:$A$101,[4]Cmg!$B$4:$B$101,"----",0,1)</f>
        <v>----</v>
      </c>
      <c r="AB230" s="19" t="str">
        <f>_xlfn.XLOOKUP(D230,[4]Cmg!$E$4:$E$101,[4]Cmg!$F$4:$F$101,"----",0,1)</f>
        <v>----</v>
      </c>
      <c r="AC230" s="19" t="str">
        <f>_xlfn.XLOOKUP(D230,[4]Cmg!$O$4:$O$101,[4]Cmg!$P$4:$P$101,"----",0,1)</f>
        <v>----</v>
      </c>
      <c r="AD230" s="24" t="str">
        <f>_xlfn.XLOOKUP(D230,[4]Cmg!$S$4:$S$101,[4]Cmg!$U$4:$U$101,"----",0,1)</f>
        <v>----</v>
      </c>
      <c r="AG230" s="25">
        <f>IFERROR(SUMIFS('[4]BD Unidades'!$AH:$AH,'[4]BD Unidades'!$A:$A,'BD Centrales 2024'!$A230),"-")</f>
        <v>0</v>
      </c>
      <c r="AH230" s="25">
        <f>SUMIFS('[4]BD Unidades'!$AJ$3:$AJ$1424,'[4]BD Unidades'!$A$3:$A$1424,$A230)</f>
        <v>8688.2333333333336</v>
      </c>
      <c r="AI230" s="25">
        <f>SUMIFS('[4]BD Unidades'!$AL$3:$AL$1424,'[4]BD Unidades'!$A$3:$A$1424,$A230)</f>
        <v>1.5249999999999999</v>
      </c>
      <c r="AJ230" s="26">
        <f t="shared" si="13"/>
        <v>1.7549394833573238E-4</v>
      </c>
      <c r="AK230" s="27">
        <f>IFERROR(SUMIFS('[4]BD Unidades'!$AO$3:$AO$1424,'[4]BD Unidades'!$A$3:$A$1424,$A230),"-")</f>
        <v>0</v>
      </c>
      <c r="AL230" s="27">
        <f>IFERROR(SUMIFS('[4]BD Unidades'!$AQ$3:$AQ$1424,'[4]BD Unidades'!$A$3:$A$1424,$A230),"-")</f>
        <v>0</v>
      </c>
      <c r="AM230" s="27">
        <f>IFERROR(SUMIFS('[4]BD Unidades'!$AS$3:$AS$1424,'[4]BD Unidades'!$A$3:$A$1424,$A230),"-")</f>
        <v>0</v>
      </c>
      <c r="AN230" s="27">
        <f>IFERROR(SUMIFS('[4]BD Unidades'!$AU$3:$AU$1424,'[4]BD Unidades'!$A$3:$A$1424,$A230),"-")</f>
        <v>0</v>
      </c>
      <c r="AO230" s="27">
        <f>IFERROR(SUMIFS('[4]BD Unidades'!$AW$3:$AW$1424,'[4]BD Unidades'!$A$3:$A$1424,$A230),"-")</f>
        <v>0</v>
      </c>
      <c r="AP230" s="27">
        <f>IFERROR(SUMIFS('[4]BD Unidades'!$AY$3:$AY$1424,'[4]BD Unidades'!$A$3:$A$1424,$A230),"-")</f>
        <v>0</v>
      </c>
      <c r="AQ230" s="25">
        <f>IFERROR(SUMIFS('[4]BD Unidades'!$AZ$3:$AZ$1424,'[4]BD Unidades'!$A$3:$A$1424,$A230),"-")</f>
        <v>0</v>
      </c>
      <c r="AR230" s="25">
        <f>IFERROR(SUMIFS('[4]BD Unidades'!$BA$3:$BA$1424,'[4]BD Unidades'!$A$3:$A$1424,$A230),"-")</f>
        <v>8.6591444165628211</v>
      </c>
      <c r="AS230" s="28">
        <f>SUMIFS('[4]BD Unidades'!$BC$3:$BC$1424,'[4]BD Unidades'!$A$3:$A$1424,$A230)</f>
        <v>0</v>
      </c>
      <c r="AT230" s="28">
        <f>SUMIFS('[4]BD Unidades'!$BE$3:$BE$1424,'[4]BD Unidades'!$A$3:$A$1424,$A230)</f>
        <v>0</v>
      </c>
      <c r="AU230" s="29">
        <f t="shared" si="14"/>
        <v>0</v>
      </c>
      <c r="AV230" s="30">
        <f t="shared" si="15"/>
        <v>1.154E-2</v>
      </c>
      <c r="AW230" s="25">
        <f>IFERROR(SUMIFS('[4]BD Unidades'!$BI$3:$BI$1424,'[4]BD Unidades'!$A$3:$A$1424,$A230),"-")</f>
        <v>0</v>
      </c>
      <c r="AX230" s="25">
        <f>IFERROR(SUMIFS('[4]BD Unidades'!$BJ$3:$BJ$1424,'[4]BD Unidades'!$A$3:$A$1424,$A230),"-")</f>
        <v>0</v>
      </c>
    </row>
    <row r="231" spans="1:50" ht="14.4" x14ac:dyDescent="0.3">
      <c r="A231" s="7">
        <v>570</v>
      </c>
      <c r="B231" s="7" t="s">
        <v>306</v>
      </c>
      <c r="D231" s="8" t="s">
        <v>307</v>
      </c>
      <c r="E231" s="19" t="s">
        <v>194</v>
      </c>
      <c r="F231" s="19" t="s">
        <v>308</v>
      </c>
      <c r="G231" s="19" t="s">
        <v>309</v>
      </c>
      <c r="H231" s="19">
        <v>1</v>
      </c>
      <c r="I231" s="19">
        <v>2024</v>
      </c>
      <c r="J231" s="19" t="s">
        <v>66</v>
      </c>
      <c r="K231" s="19" t="s">
        <v>177</v>
      </c>
      <c r="L231" s="19" t="s">
        <v>157</v>
      </c>
      <c r="M231" s="19" t="s">
        <v>82</v>
      </c>
      <c r="N231" s="19" t="s">
        <v>197</v>
      </c>
      <c r="O231" s="19" t="s">
        <v>204</v>
      </c>
      <c r="P231" s="19" t="s">
        <v>158</v>
      </c>
      <c r="Q231" s="9" t="s">
        <v>311</v>
      </c>
      <c r="R231" s="20">
        <v>8.48</v>
      </c>
      <c r="S231" s="20">
        <v>1.1299999999999999</v>
      </c>
      <c r="T231" s="20">
        <v>8.3800000000000008</v>
      </c>
      <c r="U231" s="20">
        <v>0.153</v>
      </c>
      <c r="V231" s="21">
        <f>_xlfn.XLOOKUP(D231,'[4]Gen. Real'!$A$2:$A$1168,'[4]Gen. Real'!$C$2:$C$1168,"-",0)</f>
        <v>24.104969999999984</v>
      </c>
      <c r="W231" s="22"/>
      <c r="X231" s="22" t="str">
        <f>_xlfn.XLOOKUP(D231,[4]Vertimiento!$J$2:$J$119,[4]Vertimiento!$K$2:$K$119,"-",0)</f>
        <v>-</v>
      </c>
      <c r="Y231" s="23" t="str">
        <f t="shared" si="12"/>
        <v>-</v>
      </c>
      <c r="Z231" s="19" t="str">
        <f>_xlfn.XLOOKUP(D231,[4]Cmg!$I$4:$I$99,[4]Cmg!$M$4:$M$99,"----",0,1)</f>
        <v>----</v>
      </c>
      <c r="AA231" s="19" t="str">
        <f>_xlfn.XLOOKUP(D231,[4]Cmg!$A$4:$A$101,[4]Cmg!$B$4:$B$101,"----",0,1)</f>
        <v>----</v>
      </c>
      <c r="AB231" s="19" t="str">
        <f>_xlfn.XLOOKUP(D231,[4]Cmg!$E$4:$E$101,[4]Cmg!$F$4:$F$101,"----",0,1)</f>
        <v>----</v>
      </c>
      <c r="AC231" s="19" t="str">
        <f>_xlfn.XLOOKUP(D231,[4]Cmg!$O$4:$O$101,[4]Cmg!$P$4:$P$101,"----",0,1)</f>
        <v>----</v>
      </c>
      <c r="AD231" s="24" t="str">
        <f>_xlfn.XLOOKUP(D231,[4]Cmg!$S$4:$S$101,[4]Cmg!$U$4:$U$101,"----",0,1)</f>
        <v>----</v>
      </c>
      <c r="AG231" s="25">
        <f>IFERROR(SUMIFS('[4]BD Unidades'!$AH:$AH,'[4]BD Unidades'!$A:$A,'BD Centrales 2024'!$A231),"-")</f>
        <v>0</v>
      </c>
      <c r="AH231" s="25">
        <f>SUMIFS('[4]BD Unidades'!$AJ$3:$AJ$1424,'[4]BD Unidades'!$A$3:$A$1424,$A231)</f>
        <v>8706.5833333333303</v>
      </c>
      <c r="AI231" s="25">
        <f>SUMIFS('[4]BD Unidades'!$AL$3:$AL$1424,'[4]BD Unidades'!$A$3:$A$1424,$A231)</f>
        <v>0.6</v>
      </c>
      <c r="AJ231" s="26">
        <f t="shared" si="13"/>
        <v>6.8908621425604549E-5</v>
      </c>
      <c r="AK231" s="27">
        <f>IFERROR(SUMIFS('[4]BD Unidades'!$AO$3:$AO$1424,'[4]BD Unidades'!$A$3:$A$1424,$A231),"-")</f>
        <v>0</v>
      </c>
      <c r="AL231" s="27">
        <f>IFERROR(SUMIFS('[4]BD Unidades'!$AQ$3:$AQ$1424,'[4]BD Unidades'!$A$3:$A$1424,$A231),"-")</f>
        <v>0</v>
      </c>
      <c r="AM231" s="27">
        <f>IFERROR(SUMIFS('[4]BD Unidades'!$AS$3:$AS$1424,'[4]BD Unidades'!$A$3:$A$1424,$A231),"-")</f>
        <v>0</v>
      </c>
      <c r="AN231" s="27">
        <f>IFERROR(SUMIFS('[4]BD Unidades'!$AU$3:$AU$1424,'[4]BD Unidades'!$A$3:$A$1424,$A231),"-")</f>
        <v>0</v>
      </c>
      <c r="AO231" s="27">
        <f>IFERROR(SUMIFS('[4]BD Unidades'!$AW$3:$AW$1424,'[4]BD Unidades'!$A$3:$A$1424,$A231),"-")</f>
        <v>0</v>
      </c>
      <c r="AP231" s="27">
        <f>IFERROR(SUMIFS('[4]BD Unidades'!$AY$3:$AY$1424,'[4]BD Unidades'!$A$3:$A$1424,$A231),"-")</f>
        <v>0</v>
      </c>
      <c r="AQ231" s="25">
        <f>IFERROR(SUMIFS('[4]BD Unidades'!$AZ$3:$AZ$1424,'[4]BD Unidades'!$A$3:$A$1424,$A231),"-")</f>
        <v>0</v>
      </c>
      <c r="AR231" s="25">
        <f>IFERROR(SUMIFS('[4]BD Unidades'!$BA$3:$BA$1424,'[4]BD Unidades'!$A$3:$A$1424,$A231),"-")</f>
        <v>8.4794156548903103</v>
      </c>
      <c r="AS231" s="28">
        <f>SUMIFS('[4]BD Unidades'!$BC$3:$BC$1424,'[4]BD Unidades'!$A$3:$A$1424,$A231)</f>
        <v>0</v>
      </c>
      <c r="AT231" s="28">
        <f>SUMIFS('[4]BD Unidades'!$BE$3:$BE$1424,'[4]BD Unidades'!$A$3:$A$1424,$A231)</f>
        <v>0</v>
      </c>
      <c r="AU231" s="29">
        <f t="shared" si="14"/>
        <v>0</v>
      </c>
      <c r="AV231" s="30">
        <f t="shared" si="15"/>
        <v>1.1299999999999999E-2</v>
      </c>
      <c r="AW231" s="25">
        <f>IFERROR(SUMIFS('[4]BD Unidades'!$BI$3:$BI$1424,'[4]BD Unidades'!$A$3:$A$1424,$A231),"-")</f>
        <v>0</v>
      </c>
      <c r="AX231" s="25">
        <f>IFERROR(SUMIFS('[4]BD Unidades'!$BJ$3:$BJ$1424,'[4]BD Unidades'!$A$3:$A$1424,$A231),"-")</f>
        <v>0</v>
      </c>
    </row>
    <row r="232" spans="1:50" ht="14.4" x14ac:dyDescent="0.3">
      <c r="A232" s="7">
        <v>583</v>
      </c>
      <c r="B232" s="7" t="s">
        <v>293</v>
      </c>
      <c r="D232" s="8" t="s">
        <v>294</v>
      </c>
      <c r="E232" s="19" t="s">
        <v>295</v>
      </c>
      <c r="F232" s="19" t="s">
        <v>295</v>
      </c>
      <c r="G232" s="19" t="s">
        <v>296</v>
      </c>
      <c r="H232" s="19">
        <v>2</v>
      </c>
      <c r="I232" s="19">
        <v>2024</v>
      </c>
      <c r="J232" s="19" t="s">
        <v>66</v>
      </c>
      <c r="K232" s="19" t="s">
        <v>177</v>
      </c>
      <c r="L232" s="19" t="s">
        <v>47</v>
      </c>
      <c r="M232" s="19" t="s">
        <v>106</v>
      </c>
      <c r="N232" s="19" t="s">
        <v>243</v>
      </c>
      <c r="O232" s="19" t="s">
        <v>244</v>
      </c>
      <c r="P232" s="19" t="s">
        <v>51</v>
      </c>
      <c r="Q232" s="9" t="s">
        <v>298</v>
      </c>
      <c r="R232" s="20">
        <v>12</v>
      </c>
      <c r="S232" s="20">
        <v>13.7</v>
      </c>
      <c r="T232" s="20">
        <v>10.356</v>
      </c>
      <c r="U232" s="20">
        <v>0.47299999999999998</v>
      </c>
      <c r="V232" s="21">
        <f>_xlfn.XLOOKUP(D232,'[4]Gen. Real'!$A$2:$A$1168,'[4]Gen. Real'!$C$2:$C$1168,"-",0)</f>
        <v>27.966699999999971</v>
      </c>
      <c r="W232" s="22"/>
      <c r="X232" s="22" t="str">
        <f>_xlfn.XLOOKUP(D232,[4]Vertimiento!$J$2:$J$119,[4]Vertimiento!$K$2:$K$119,"-",0)</f>
        <v>-</v>
      </c>
      <c r="Y232" s="23" t="str">
        <f t="shared" si="12"/>
        <v>-</v>
      </c>
      <c r="Z232" s="19" t="str">
        <f>_xlfn.XLOOKUP(D232,[4]Cmg!$I$4:$I$99,[4]Cmg!$M$4:$M$99,"----",0,1)</f>
        <v>----</v>
      </c>
      <c r="AA232" s="19" t="str">
        <f>_xlfn.XLOOKUP(D232,[4]Cmg!$A$4:$A$101,[4]Cmg!$B$4:$B$101,"----",0,1)</f>
        <v>----</v>
      </c>
      <c r="AB232" s="19" t="str">
        <f>_xlfn.XLOOKUP(D232,[4]Cmg!$E$4:$E$101,[4]Cmg!$F$4:$F$101,"----",0,1)</f>
        <v>----</v>
      </c>
      <c r="AC232" s="19" t="str">
        <f>_xlfn.XLOOKUP(D232,[4]Cmg!$O$4:$O$101,[4]Cmg!$P$4:$P$101,"----",0,1)</f>
        <v>----</v>
      </c>
      <c r="AD232" s="24" t="str">
        <f>_xlfn.XLOOKUP(D232,[4]Cmg!$S$4:$S$101,[4]Cmg!$U$4:$U$101,"----",0,1)</f>
        <v>----</v>
      </c>
      <c r="AG232" s="25">
        <f>IFERROR(SUMIFS('[4]BD Unidades'!$AH:$AH,'[4]BD Unidades'!$A:$A,'BD Centrales 2024'!$A232),"-")</f>
        <v>0</v>
      </c>
      <c r="AH232" s="25">
        <f>SUMIFS('[4]BD Unidades'!$AJ$3:$AJ$1424,'[4]BD Unidades'!$A$3:$A$1424,$A232)</f>
        <v>6588</v>
      </c>
      <c r="AI232" s="25">
        <f>SUMIFS('[4]BD Unidades'!$AL$3:$AL$1424,'[4]BD Unidades'!$A$3:$A$1424,$A232)</f>
        <v>0</v>
      </c>
      <c r="AJ232" s="26">
        <f t="shared" si="13"/>
        <v>0</v>
      </c>
      <c r="AK232" s="27">
        <f>IFERROR(SUMIFS('[4]BD Unidades'!$AO$3:$AO$1424,'[4]BD Unidades'!$A$3:$A$1424,$A232),"-")</f>
        <v>0</v>
      </c>
      <c r="AL232" s="27">
        <f>IFERROR(SUMIFS('[4]BD Unidades'!$AQ$3:$AQ$1424,'[4]BD Unidades'!$A$3:$A$1424,$A232),"-")</f>
        <v>0</v>
      </c>
      <c r="AM232" s="27">
        <f>IFERROR(SUMIFS('[4]BD Unidades'!$AS$3:$AS$1424,'[4]BD Unidades'!$A$3:$A$1424,$A232),"-")</f>
        <v>0</v>
      </c>
      <c r="AN232" s="27">
        <f>IFERROR(SUMIFS('[4]BD Unidades'!$AU$3:$AU$1424,'[4]BD Unidades'!$A$3:$A$1424,$A232),"-")</f>
        <v>0</v>
      </c>
      <c r="AO232" s="27">
        <f>IFERROR(SUMIFS('[4]BD Unidades'!$AW$3:$AW$1424,'[4]BD Unidades'!$A$3:$A$1424,$A232),"-")</f>
        <v>0</v>
      </c>
      <c r="AP232" s="27">
        <f>IFERROR(SUMIFS('[4]BD Unidades'!$AY$3:$AY$1424,'[4]BD Unidades'!$A$3:$A$1424,$A232),"-")</f>
        <v>0</v>
      </c>
      <c r="AQ232" s="25">
        <f>IFERROR(SUMIFS('[4]BD Unidades'!$AZ$3:$AZ$1424,'[4]BD Unidades'!$A$3:$A$1424,$A232),"-")</f>
        <v>0</v>
      </c>
      <c r="AR232" s="25">
        <f>IFERROR(SUMIFS('[4]BD Unidades'!$BA$3:$BA$1424,'[4]BD Unidades'!$A$3:$A$1424,$A232),"-")</f>
        <v>9</v>
      </c>
      <c r="AS232" s="28">
        <f>SUMIFS('[4]BD Unidades'!$BC$3:$BC$1424,'[4]BD Unidades'!$A$3:$A$1424,$A232)</f>
        <v>0</v>
      </c>
      <c r="AT232" s="28">
        <f>SUMIFS('[4]BD Unidades'!$BE$3:$BE$1424,'[4]BD Unidades'!$A$3:$A$1424,$A232)</f>
        <v>0</v>
      </c>
      <c r="AU232" s="29">
        <f t="shared" si="14"/>
        <v>0</v>
      </c>
      <c r="AV232" s="30">
        <f t="shared" si="15"/>
        <v>0.13699999999999998</v>
      </c>
      <c r="AW232" s="25">
        <f>IFERROR(SUMIFS('[4]BD Unidades'!$BI$3:$BI$1424,'[4]BD Unidades'!$A$3:$A$1424,$A232),"-")</f>
        <v>0</v>
      </c>
      <c r="AX232" s="25">
        <f>IFERROR(SUMIFS('[4]BD Unidades'!$BJ$3:$BJ$1424,'[4]BD Unidades'!$A$3:$A$1424,$A232),"-")</f>
        <v>0</v>
      </c>
    </row>
    <row r="233" spans="1:50" ht="14.4" x14ac:dyDescent="0.3">
      <c r="A233" s="7">
        <v>613</v>
      </c>
      <c r="B233" s="7" t="s">
        <v>520</v>
      </c>
      <c r="D233" s="8" t="s">
        <v>521</v>
      </c>
      <c r="E233" s="19" t="s">
        <v>522</v>
      </c>
      <c r="F233" s="19" t="s">
        <v>522</v>
      </c>
      <c r="G233" s="19" t="s">
        <v>523</v>
      </c>
      <c r="H233" s="19">
        <v>1</v>
      </c>
      <c r="I233" s="19">
        <v>2024</v>
      </c>
      <c r="J233" s="19" t="s">
        <v>66</v>
      </c>
      <c r="K233" s="19" t="s">
        <v>177</v>
      </c>
      <c r="L233" s="19" t="s">
        <v>47</v>
      </c>
      <c r="M233" s="19" t="s">
        <v>331</v>
      </c>
      <c r="N233" s="19" t="s">
        <v>332</v>
      </c>
      <c r="O233" s="19" t="s">
        <v>333</v>
      </c>
      <c r="P233" s="19" t="s">
        <v>51</v>
      </c>
      <c r="Q233" s="9" t="s">
        <v>525</v>
      </c>
      <c r="R233" s="20">
        <v>14.9</v>
      </c>
      <c r="S233" s="20">
        <v>0.87</v>
      </c>
      <c r="T233" s="20">
        <v>14.77</v>
      </c>
      <c r="U233" s="20">
        <v>0.62</v>
      </c>
      <c r="V233" s="21">
        <f>_xlfn.XLOOKUP(D233,'[4]Gen. Real'!$A$2:$A$1168,'[4]Gen. Real'!$C$2:$C$1168,"-",0)</f>
        <v>70.881729999999976</v>
      </c>
      <c r="W233" s="22"/>
      <c r="X233" s="22" t="str">
        <f>_xlfn.XLOOKUP(D233,[4]Vertimiento!$J$2:$J$119,[4]Vertimiento!$K$2:$K$119,"-",0)</f>
        <v>-</v>
      </c>
      <c r="Y233" s="23" t="str">
        <f t="shared" si="12"/>
        <v>-</v>
      </c>
      <c r="Z233" s="19" t="str">
        <f>_xlfn.XLOOKUP(D233,[4]Cmg!$I$4:$I$99,[4]Cmg!$M$4:$M$99,"----",0,1)</f>
        <v>----</v>
      </c>
      <c r="AA233" s="19" t="str">
        <f>_xlfn.XLOOKUP(D233,[4]Cmg!$A$4:$A$101,[4]Cmg!$B$4:$B$101,"----",0,1)</f>
        <v>----</v>
      </c>
      <c r="AB233" s="19" t="str">
        <f>_xlfn.XLOOKUP(D233,[4]Cmg!$E$4:$E$101,[4]Cmg!$F$4:$F$101,"----",0,1)</f>
        <v>----</v>
      </c>
      <c r="AC233" s="19" t="str">
        <f>_xlfn.XLOOKUP(D233,[4]Cmg!$O$4:$O$101,[4]Cmg!$P$4:$P$101,"----",0,1)</f>
        <v>----</v>
      </c>
      <c r="AD233" s="24" t="str">
        <f>_xlfn.XLOOKUP(D233,[4]Cmg!$S$4:$S$101,[4]Cmg!$U$4:$U$101,"----",0,1)</f>
        <v>----</v>
      </c>
      <c r="AG233" s="25">
        <f>IFERROR(SUMIFS('[4]BD Unidades'!$AH:$AH,'[4]BD Unidades'!$A:$A,'BD Centrales 2024'!$A233),"-")</f>
        <v>0</v>
      </c>
      <c r="AH233" s="25">
        <f>SUMIFS('[4]BD Unidades'!$AJ$3:$AJ$1424,'[4]BD Unidades'!$A$3:$A$1424,$A233)</f>
        <v>8572.2333333333299</v>
      </c>
      <c r="AI233" s="25">
        <f>SUMIFS('[4]BD Unidades'!$AL$3:$AL$1424,'[4]BD Unidades'!$A$3:$A$1424,$A233)</f>
        <v>10.383333333333301</v>
      </c>
      <c r="AJ233" s="26">
        <f t="shared" si="13"/>
        <v>1.2098097511054288E-3</v>
      </c>
      <c r="AK233" s="27">
        <f>IFERROR(SUMIFS('[4]BD Unidades'!$AO$3:$AO$1424,'[4]BD Unidades'!$A$3:$A$1424,$A233),"-")</f>
        <v>0</v>
      </c>
      <c r="AL233" s="27">
        <f>IFERROR(SUMIFS('[4]BD Unidades'!$AQ$3:$AQ$1424,'[4]BD Unidades'!$A$3:$A$1424,$A233),"-")</f>
        <v>0</v>
      </c>
      <c r="AM233" s="27">
        <f>IFERROR(SUMIFS('[4]BD Unidades'!$AS$3:$AS$1424,'[4]BD Unidades'!$A$3:$A$1424,$A233),"-")</f>
        <v>0</v>
      </c>
      <c r="AN233" s="27">
        <f>IFERROR(SUMIFS('[4]BD Unidades'!$AU$3:$AU$1424,'[4]BD Unidades'!$A$3:$A$1424,$A233),"-")</f>
        <v>0</v>
      </c>
      <c r="AO233" s="27">
        <f>IFERROR(SUMIFS('[4]BD Unidades'!$AW$3:$AW$1424,'[4]BD Unidades'!$A$3:$A$1424,$A233),"-")</f>
        <v>0</v>
      </c>
      <c r="AP233" s="27">
        <f>IFERROR(SUMIFS('[4]BD Unidades'!$AY$3:$AY$1424,'[4]BD Unidades'!$A$3:$A$1424,$A233),"-")</f>
        <v>0</v>
      </c>
      <c r="AQ233" s="25">
        <f>IFERROR(SUMIFS('[4]BD Unidades'!$AZ$3:$AZ$1424,'[4]BD Unidades'!$A$3:$A$1424,$A233),"-")</f>
        <v>0</v>
      </c>
      <c r="AR233" s="25">
        <f>IFERROR(SUMIFS('[4]BD Unidades'!$BA$3:$BA$1424,'[4]BD Unidades'!$A$3:$A$1424,$A233),"-")</f>
        <v>14.8829286717143</v>
      </c>
      <c r="AS233" s="28">
        <f>SUMIFS('[4]BD Unidades'!$BC$3:$BC$1424,'[4]BD Unidades'!$A$3:$A$1424,$A233)</f>
        <v>0</v>
      </c>
      <c r="AT233" s="28">
        <f>SUMIFS('[4]BD Unidades'!$BE$3:$BE$1424,'[4]BD Unidades'!$A$3:$A$1424,$A233)</f>
        <v>0</v>
      </c>
      <c r="AU233" s="29">
        <f t="shared" si="14"/>
        <v>0</v>
      </c>
      <c r="AV233" s="30">
        <f t="shared" si="15"/>
        <v>8.6999999999999994E-3</v>
      </c>
      <c r="AW233" s="25">
        <f>IFERROR(SUMIFS('[4]BD Unidades'!$BI$3:$BI$1424,'[4]BD Unidades'!$A$3:$A$1424,$A233),"-")</f>
        <v>0</v>
      </c>
      <c r="AX233" s="25">
        <f>IFERROR(SUMIFS('[4]BD Unidades'!$BJ$3:$BJ$1424,'[4]BD Unidades'!$A$3:$A$1424,$A233),"-")</f>
        <v>0</v>
      </c>
    </row>
    <row r="234" spans="1:50" ht="14.4" x14ac:dyDescent="0.3">
      <c r="A234" s="7">
        <v>1677</v>
      </c>
      <c r="B234" s="7" t="s">
        <v>338</v>
      </c>
      <c r="D234" s="8" t="s">
        <v>339</v>
      </c>
      <c r="E234" s="19" t="s">
        <v>268</v>
      </c>
      <c r="F234" s="19" t="s">
        <v>340</v>
      </c>
      <c r="G234" s="19" t="s">
        <v>341</v>
      </c>
      <c r="H234" s="19">
        <v>2</v>
      </c>
      <c r="I234" s="19">
        <v>2024</v>
      </c>
      <c r="J234" s="19" t="s">
        <v>66</v>
      </c>
      <c r="K234" s="19" t="s">
        <v>105</v>
      </c>
      <c r="L234" s="19" t="s">
        <v>47</v>
      </c>
      <c r="M234" s="19" t="s">
        <v>90</v>
      </c>
      <c r="N234" s="19" t="s">
        <v>97</v>
      </c>
      <c r="O234" s="19" t="s">
        <v>343</v>
      </c>
      <c r="P234" s="19" t="s">
        <v>51</v>
      </c>
      <c r="Q234" s="9" t="s">
        <v>344</v>
      </c>
      <c r="R234" s="20">
        <v>22.5</v>
      </c>
      <c r="S234" s="20">
        <v>0</v>
      </c>
      <c r="T234" s="20">
        <v>22.5</v>
      </c>
      <c r="U234" s="20">
        <v>2.98</v>
      </c>
      <c r="V234" s="21">
        <f>_xlfn.XLOOKUP(D234,'[4]Gen. Real'!$A$2:$A$1168,'[4]Gen. Real'!$C$2:$C$1168,"-",0)</f>
        <v>66.277509999999992</v>
      </c>
      <c r="W234" s="22"/>
      <c r="X234" s="22" t="str">
        <f>_xlfn.XLOOKUP(D234,[4]Vertimiento!$J$2:$J$119,[4]Vertimiento!$K$2:$K$119,"-",0)</f>
        <v>-</v>
      </c>
      <c r="Y234" s="23" t="str">
        <f t="shared" si="12"/>
        <v>-</v>
      </c>
      <c r="Z234" s="19" t="str">
        <f>_xlfn.XLOOKUP(D234,[4]Cmg!$I$4:$I$99,[4]Cmg!$M$4:$M$99,"----",0,1)</f>
        <v>----</v>
      </c>
      <c r="AA234" s="19" t="str">
        <f>_xlfn.XLOOKUP(D234,[4]Cmg!$A$4:$A$101,[4]Cmg!$B$4:$B$101,"----",0,1)</f>
        <v>----</v>
      </c>
      <c r="AB234" s="19" t="str">
        <f>_xlfn.XLOOKUP(D234,[4]Cmg!$E$4:$E$101,[4]Cmg!$F$4:$F$101,"----",0,1)</f>
        <v>----</v>
      </c>
      <c r="AC234" s="19" t="str">
        <f>_xlfn.XLOOKUP(D234,[4]Cmg!$O$4:$O$101,[4]Cmg!$P$4:$P$101,"----",0,1)</f>
        <v>----</v>
      </c>
      <c r="AD234" s="24" t="str">
        <f>_xlfn.XLOOKUP(D234,[4]Cmg!$S$4:$S$101,[4]Cmg!$U$4:$U$101,"----",0,1)</f>
        <v>----</v>
      </c>
      <c r="AG234" s="25">
        <f>IFERROR(SUMIFS('[4]BD Unidades'!$AH:$AH,'[4]BD Unidades'!$A:$A,'BD Centrales 2024'!$A234),"-")</f>
        <v>0</v>
      </c>
      <c r="AH234" s="25">
        <f>SUMIFS('[4]BD Unidades'!$AJ$3:$AJ$1424,'[4]BD Unidades'!$A$3:$A$1424,$A234)</f>
        <v>5759.8955555555549</v>
      </c>
      <c r="AI234" s="25">
        <f>SUMIFS('[4]BD Unidades'!$AL$3:$AL$1424,'[4]BD Unidades'!$A$3:$A$1424,$A234)</f>
        <v>2067.5985777777751</v>
      </c>
      <c r="AJ234" s="26">
        <f t="shared" si="13"/>
        <v>0.26414565665056466</v>
      </c>
      <c r="AK234" s="27">
        <f>IFERROR(SUMIFS('[4]BD Unidades'!$AO$3:$AO$1424,'[4]BD Unidades'!$A$3:$A$1424,$A234),"-")</f>
        <v>0</v>
      </c>
      <c r="AL234" s="27">
        <f>IFERROR(SUMIFS('[4]BD Unidades'!$AQ$3:$AQ$1424,'[4]BD Unidades'!$A$3:$A$1424,$A234),"-")</f>
        <v>0</v>
      </c>
      <c r="AM234" s="27">
        <f>IFERROR(SUMIFS('[4]BD Unidades'!$AS$3:$AS$1424,'[4]BD Unidades'!$A$3:$A$1424,$A234),"-")</f>
        <v>0</v>
      </c>
      <c r="AN234" s="27">
        <f>IFERROR(SUMIFS('[4]BD Unidades'!$AU$3:$AU$1424,'[4]BD Unidades'!$A$3:$A$1424,$A234),"-")</f>
        <v>0</v>
      </c>
      <c r="AO234" s="27">
        <f>IFERROR(SUMIFS('[4]BD Unidades'!$AW$3:$AW$1424,'[4]BD Unidades'!$A$3:$A$1424,$A234),"-")</f>
        <v>0</v>
      </c>
      <c r="AP234" s="27">
        <f>IFERROR(SUMIFS('[4]BD Unidades'!$AY$3:$AY$1424,'[4]BD Unidades'!$A$3:$A$1424,$A234),"-")</f>
        <v>0</v>
      </c>
      <c r="AQ234" s="25">
        <f>IFERROR(SUMIFS('[4]BD Unidades'!$AZ$3:$AZ$1424,'[4]BD Unidades'!$A$3:$A$1424,$A234),"-")</f>
        <v>0</v>
      </c>
      <c r="AR234" s="25">
        <f>IFERROR(SUMIFS('[4]BD Unidades'!$BA$3:$BA$1424,'[4]BD Unidades'!$A$3:$A$1424,$A234),"-")</f>
        <v>20.277761709707498</v>
      </c>
      <c r="AS234" s="28">
        <f>SUMIFS('[4]BD Unidades'!$BC$3:$BC$1424,'[4]BD Unidades'!$A$3:$A$1424,$A234)</f>
        <v>0</v>
      </c>
      <c r="AT234" s="28">
        <f>SUMIFS('[4]BD Unidades'!$BE$3:$BE$1424,'[4]BD Unidades'!$A$3:$A$1424,$A234)</f>
        <v>0</v>
      </c>
      <c r="AU234" s="29">
        <f t="shared" si="14"/>
        <v>0</v>
      </c>
      <c r="AV234" s="30">
        <f t="shared" si="15"/>
        <v>0</v>
      </c>
      <c r="AW234" s="25">
        <f>IFERROR(SUMIFS('[4]BD Unidades'!$BI$3:$BI$1424,'[4]BD Unidades'!$A$3:$A$1424,$A234),"-")</f>
        <v>0</v>
      </c>
      <c r="AX234" s="25">
        <f>IFERROR(SUMIFS('[4]BD Unidades'!$BJ$3:$BJ$1424,'[4]BD Unidades'!$A$3:$A$1424,$A234),"-")</f>
        <v>0</v>
      </c>
    </row>
    <row r="235" spans="1:50" ht="14.4" x14ac:dyDescent="0.3">
      <c r="A235" s="7">
        <v>1679</v>
      </c>
      <c r="B235" s="7" t="s">
        <v>4815</v>
      </c>
      <c r="D235" s="8" t="s">
        <v>4816</v>
      </c>
      <c r="E235" s="19" t="s">
        <v>4817</v>
      </c>
      <c r="F235" s="19" t="s">
        <v>4817</v>
      </c>
      <c r="G235" s="19" t="s">
        <v>4818</v>
      </c>
      <c r="H235" s="19">
        <v>1</v>
      </c>
      <c r="I235" s="19">
        <v>2024</v>
      </c>
      <c r="J235" s="19" t="s">
        <v>66</v>
      </c>
      <c r="K235" s="19" t="s">
        <v>177</v>
      </c>
      <c r="L235" s="19" t="s">
        <v>213</v>
      </c>
      <c r="M235" s="19" t="s">
        <v>106</v>
      </c>
      <c r="N235" s="19" t="s">
        <v>243</v>
      </c>
      <c r="O235" s="19" t="s">
        <v>1300</v>
      </c>
      <c r="P235" s="19" t="s">
        <v>51</v>
      </c>
      <c r="Q235" s="9" t="s">
        <v>4820</v>
      </c>
      <c r="R235" s="20">
        <v>2.56</v>
      </c>
      <c r="S235" s="20">
        <v>0.1953</v>
      </c>
      <c r="T235" s="20">
        <v>2.5550000000000002</v>
      </c>
      <c r="U235" s="20" t="s">
        <v>397</v>
      </c>
      <c r="V235" s="21">
        <f>_xlfn.XLOOKUP(D235,'[4]Gen. Real'!$A$2:$A$1168,'[4]Gen. Real'!$C$2:$C$1168,"-",0)</f>
        <v>12.65276000000001</v>
      </c>
      <c r="W235" s="22"/>
      <c r="X235" s="22" t="str">
        <f>_xlfn.XLOOKUP(D235,[4]Vertimiento!$J$2:$J$119,[4]Vertimiento!$K$2:$K$119,"-",0)</f>
        <v>-</v>
      </c>
      <c r="Y235" s="23" t="str">
        <f t="shared" si="12"/>
        <v>-</v>
      </c>
      <c r="Z235" s="19" t="str">
        <f>_xlfn.XLOOKUP(D235,[4]Cmg!$I$4:$I$99,[4]Cmg!$M$4:$M$99,"----",0,1)</f>
        <v>----</v>
      </c>
      <c r="AA235" s="19" t="str">
        <f>_xlfn.XLOOKUP(D235,[4]Cmg!$A$4:$A$101,[4]Cmg!$B$4:$B$101,"----",0,1)</f>
        <v>----</v>
      </c>
      <c r="AB235" s="19" t="str">
        <f>_xlfn.XLOOKUP(D235,[4]Cmg!$E$4:$E$101,[4]Cmg!$F$4:$F$101,"----",0,1)</f>
        <v>----</v>
      </c>
      <c r="AC235" s="19" t="str">
        <f>_xlfn.XLOOKUP(D235,[4]Cmg!$O$4:$O$101,[4]Cmg!$P$4:$P$101,"----",0,1)</f>
        <v>----</v>
      </c>
      <c r="AD235" s="24" t="str">
        <f>_xlfn.XLOOKUP(D235,[4]Cmg!$S$4:$S$101,[4]Cmg!$U$4:$U$101,"----",0,1)</f>
        <v>----</v>
      </c>
      <c r="AG235" s="25">
        <f>IFERROR(SUMIFS('[4]BD Unidades'!$AH:$AH,'[4]BD Unidades'!$A:$A,'BD Centrales 2024'!$A235),"-")</f>
        <v>2.56</v>
      </c>
      <c r="AH235" s="25">
        <f>SUMIFS('[4]BD Unidades'!$AJ$3:$AJ$1424,'[4]BD Unidades'!$A$3:$A$1424,$A235)</f>
        <v>8403</v>
      </c>
      <c r="AI235" s="25">
        <f>SUMIFS('[4]BD Unidades'!$AL$3:$AL$1424,'[4]BD Unidades'!$A$3:$A$1424,$A235)</f>
        <v>0</v>
      </c>
      <c r="AJ235" s="26">
        <f t="shared" si="13"/>
        <v>0</v>
      </c>
      <c r="AK235" s="27">
        <f>IFERROR(SUMIFS('[4]BD Unidades'!$AO$3:$AO$1424,'[4]BD Unidades'!$A$3:$A$1424,$A235),"-")</f>
        <v>0</v>
      </c>
      <c r="AL235" s="27">
        <f>IFERROR(SUMIFS('[4]BD Unidades'!$AQ$3:$AQ$1424,'[4]BD Unidades'!$A$3:$A$1424,$A235),"-")</f>
        <v>0</v>
      </c>
      <c r="AM235" s="27">
        <f>IFERROR(SUMIFS('[4]BD Unidades'!$AS$3:$AS$1424,'[4]BD Unidades'!$A$3:$A$1424,$A235),"-")</f>
        <v>0</v>
      </c>
      <c r="AN235" s="27">
        <f>IFERROR(SUMIFS('[4]BD Unidades'!$AU$3:$AU$1424,'[4]BD Unidades'!$A$3:$A$1424,$A235),"-")</f>
        <v>0</v>
      </c>
      <c r="AO235" s="27">
        <f>IFERROR(SUMIFS('[4]BD Unidades'!$AW$3:$AW$1424,'[4]BD Unidades'!$A$3:$A$1424,$A235),"-")</f>
        <v>0</v>
      </c>
      <c r="AP235" s="27">
        <f>IFERROR(SUMIFS('[4]BD Unidades'!$AY$3:$AY$1424,'[4]BD Unidades'!$A$3:$A$1424,$A235),"-")</f>
        <v>0</v>
      </c>
      <c r="AQ235" s="25">
        <f>IFERROR(SUMIFS('[4]BD Unidades'!$AZ$3:$AZ$1424,'[4]BD Unidades'!$A$3:$A$1424,$A235),"-")</f>
        <v>2.035534334954801</v>
      </c>
      <c r="AR235" s="25">
        <f>IFERROR(SUMIFS('[4]BD Unidades'!$BA$3:$BA$1424,'[4]BD Unidades'!$A$3:$A$1424,$A235),"-")</f>
        <v>2.56</v>
      </c>
      <c r="AS235" s="28">
        <f>SUMIFS('[4]BD Unidades'!$BC$3:$BC$1424,'[4]BD Unidades'!$A$3:$A$1424,$A235)</f>
        <v>2.58765300492404E-3</v>
      </c>
      <c r="AT235" s="28">
        <f>SUMIFS('[4]BD Unidades'!$BE$3:$BE$1424,'[4]BD Unidades'!$A$3:$A$1424,$A235)</f>
        <v>1</v>
      </c>
      <c r="AU235" s="29">
        <f t="shared" si="14"/>
        <v>0.99741234699507597</v>
      </c>
      <c r="AV235" s="30">
        <f t="shared" si="15"/>
        <v>1.9530000000000001E-3</v>
      </c>
      <c r="AW235" s="25">
        <f>IFERROR(SUMIFS('[4]BD Unidades'!$BI$3:$BI$1424,'[4]BD Unidades'!$A$3:$A$1424,$A235),"-")</f>
        <v>2.0263080576134178</v>
      </c>
      <c r="AX235" s="25">
        <f>IFERROR(SUMIFS('[4]BD Unidades'!$BJ$3:$BJ$1424,'[4]BD Unidades'!$A$3:$A$1424,$A235),"-")</f>
        <v>1.3021925944045627</v>
      </c>
    </row>
    <row r="236" spans="1:50" ht="14.4" x14ac:dyDescent="0.3">
      <c r="A236" s="7">
        <v>1697</v>
      </c>
      <c r="B236" s="7" t="s">
        <v>152</v>
      </c>
      <c r="D236" s="8" t="s">
        <v>153</v>
      </c>
      <c r="E236" s="19" t="s">
        <v>154</v>
      </c>
      <c r="F236" s="19" t="s">
        <v>154</v>
      </c>
      <c r="G236" s="19" t="s">
        <v>155</v>
      </c>
      <c r="H236" s="19">
        <v>1</v>
      </c>
      <c r="I236" s="19">
        <v>2024</v>
      </c>
      <c r="J236" s="19" t="s">
        <v>66</v>
      </c>
      <c r="K236" s="19" t="s">
        <v>105</v>
      </c>
      <c r="L236" s="19" t="s">
        <v>157</v>
      </c>
      <c r="M236" s="19" t="s">
        <v>68</v>
      </c>
      <c r="N236" s="19" t="s">
        <v>68</v>
      </c>
      <c r="O236" s="19" t="s">
        <v>69</v>
      </c>
      <c r="P236" s="19" t="s">
        <v>158</v>
      </c>
      <c r="Q236" s="9" t="s">
        <v>159</v>
      </c>
      <c r="R236" s="20">
        <v>7</v>
      </c>
      <c r="S236" s="20">
        <v>2.1269999999999998</v>
      </c>
      <c r="T236" s="20">
        <v>6.8510999999999997</v>
      </c>
      <c r="U236" s="20">
        <v>0.1</v>
      </c>
      <c r="V236" s="21">
        <f>_xlfn.XLOOKUP(D236,'[4]Gen. Real'!$A$2:$A$1168,'[4]Gen. Real'!$C$2:$C$1168,"-",0)</f>
        <v>18.522770000000001</v>
      </c>
      <c r="W236" s="22"/>
      <c r="X236" s="22" t="str">
        <f>_xlfn.XLOOKUP(D236,[4]Vertimiento!$J$2:$J$119,[4]Vertimiento!$K$2:$K$119,"-",0)</f>
        <v>-</v>
      </c>
      <c r="Y236" s="23" t="str">
        <f t="shared" si="12"/>
        <v>-</v>
      </c>
      <c r="Z236" s="19" t="str">
        <f>_xlfn.XLOOKUP(D236,[4]Cmg!$I$4:$I$99,[4]Cmg!$M$4:$M$99,"----",0,1)</f>
        <v>----</v>
      </c>
      <c r="AA236" s="19" t="str">
        <f>_xlfn.XLOOKUP(D236,[4]Cmg!$A$4:$A$101,[4]Cmg!$B$4:$B$101,"----",0,1)</f>
        <v>----</v>
      </c>
      <c r="AB236" s="19" t="str">
        <f>_xlfn.XLOOKUP(D236,[4]Cmg!$E$4:$E$101,[4]Cmg!$F$4:$F$101,"----",0,1)</f>
        <v>----</v>
      </c>
      <c r="AC236" s="19" t="str">
        <f>_xlfn.XLOOKUP(D236,[4]Cmg!$O$4:$O$101,[4]Cmg!$P$4:$P$101,"----",0,1)</f>
        <v>----</v>
      </c>
      <c r="AD236" s="24" t="str">
        <f>_xlfn.XLOOKUP(D236,[4]Cmg!$S$4:$S$101,[4]Cmg!$U$4:$U$101,"----",0,1)</f>
        <v>----</v>
      </c>
      <c r="AG236" s="25">
        <f>IFERROR(SUMIFS('[4]BD Unidades'!$AH:$AH,'[4]BD Unidades'!$A:$A,'BD Centrales 2024'!$A236),"-")</f>
        <v>0</v>
      </c>
      <c r="AH236" s="25">
        <f>SUMIFS('[4]BD Unidades'!$AJ$3:$AJ$1424,'[4]BD Unidades'!$A$3:$A$1424,$A236)</f>
        <v>8450.2273809523849</v>
      </c>
      <c r="AI236" s="25">
        <f>SUMIFS('[4]BD Unidades'!$AL$3:$AL$1424,'[4]BD Unidades'!$A$3:$A$1424,$A236)</f>
        <v>2.0922619047619011</v>
      </c>
      <c r="AJ236" s="26">
        <f t="shared" si="13"/>
        <v>2.4753700678251345E-4</v>
      </c>
      <c r="AK236" s="27">
        <f>IFERROR(SUMIFS('[4]BD Unidades'!$AO$3:$AO$1424,'[4]BD Unidades'!$A$3:$A$1424,$A236),"-")</f>
        <v>0</v>
      </c>
      <c r="AL236" s="27">
        <f>IFERROR(SUMIFS('[4]BD Unidades'!$AQ$3:$AQ$1424,'[4]BD Unidades'!$A$3:$A$1424,$A236),"-")</f>
        <v>0</v>
      </c>
      <c r="AM236" s="27">
        <f>IFERROR(SUMIFS('[4]BD Unidades'!$AS$3:$AS$1424,'[4]BD Unidades'!$A$3:$A$1424,$A236),"-")</f>
        <v>0</v>
      </c>
      <c r="AN236" s="27">
        <f>IFERROR(SUMIFS('[4]BD Unidades'!$AU$3:$AU$1424,'[4]BD Unidades'!$A$3:$A$1424,$A236),"-")</f>
        <v>0</v>
      </c>
      <c r="AO236" s="27">
        <f>IFERROR(SUMIFS('[4]BD Unidades'!$AW$3:$AW$1424,'[4]BD Unidades'!$A$3:$A$1424,$A236),"-")</f>
        <v>0</v>
      </c>
      <c r="AP236" s="27">
        <f>IFERROR(SUMIFS('[4]BD Unidades'!$AY$3:$AY$1424,'[4]BD Unidades'!$A$3:$A$1424,$A236),"-")</f>
        <v>0</v>
      </c>
      <c r="AQ236" s="25">
        <f>IFERROR(SUMIFS('[4]BD Unidades'!$AZ$3:$AZ$1424,'[4]BD Unidades'!$A$3:$A$1424,$A236),"-")</f>
        <v>0</v>
      </c>
      <c r="AR236" s="25">
        <f>IFERROR(SUMIFS('[4]BD Unidades'!$BA$3:$BA$1424,'[4]BD Unidades'!$A$3:$A$1424,$A236),"-")</f>
        <v>7.0293317688994499</v>
      </c>
      <c r="AS236" s="28">
        <f>SUMIFS('[4]BD Unidades'!$BC$3:$BC$1424,'[4]BD Unidades'!$A$3:$A$1424,$A236)</f>
        <v>0</v>
      </c>
      <c r="AT236" s="28">
        <f>SUMIFS('[4]BD Unidades'!$BE$3:$BE$1424,'[4]BD Unidades'!$A$3:$A$1424,$A236)</f>
        <v>0</v>
      </c>
      <c r="AU236" s="29">
        <f t="shared" si="14"/>
        <v>0</v>
      </c>
      <c r="AV236" s="30">
        <f t="shared" si="15"/>
        <v>2.1269999999999997E-2</v>
      </c>
      <c r="AW236" s="25">
        <f>IFERROR(SUMIFS('[4]BD Unidades'!$BI$3:$BI$1424,'[4]BD Unidades'!$A$3:$A$1424,$A236),"-")</f>
        <v>0</v>
      </c>
      <c r="AX236" s="25">
        <f>IFERROR(SUMIFS('[4]BD Unidades'!$BJ$3:$BJ$1424,'[4]BD Unidades'!$A$3:$A$1424,$A236),"-")</f>
        <v>0</v>
      </c>
    </row>
    <row r="237" spans="1:50" ht="14.4" x14ac:dyDescent="0.3">
      <c r="A237" s="7">
        <v>1722</v>
      </c>
      <c r="B237" s="7" t="s">
        <v>4422</v>
      </c>
      <c r="D237" s="8" t="s">
        <v>4423</v>
      </c>
      <c r="E237" s="19" t="s">
        <v>248</v>
      </c>
      <c r="F237" s="19" t="s">
        <v>248</v>
      </c>
      <c r="G237" s="19" t="s">
        <v>4424</v>
      </c>
      <c r="H237" s="19">
        <v>1</v>
      </c>
      <c r="I237" s="19">
        <v>2024</v>
      </c>
      <c r="J237" s="19" t="s">
        <v>66</v>
      </c>
      <c r="K237" s="19" t="s">
        <v>105</v>
      </c>
      <c r="L237" s="19" t="s">
        <v>213</v>
      </c>
      <c r="M237" s="19" t="s">
        <v>250</v>
      </c>
      <c r="N237" s="19" t="s">
        <v>251</v>
      </c>
      <c r="O237" s="19" t="s">
        <v>252</v>
      </c>
      <c r="P237" s="19" t="s">
        <v>51</v>
      </c>
      <c r="Q237" s="9" t="s">
        <v>4426</v>
      </c>
      <c r="R237" s="20">
        <v>0.5</v>
      </c>
      <c r="S237" s="20">
        <v>0</v>
      </c>
      <c r="T237" s="20">
        <v>0.5</v>
      </c>
      <c r="U237" s="20" t="s">
        <v>397</v>
      </c>
      <c r="V237" s="21">
        <f>_xlfn.XLOOKUP(D237,'[4]Gen. Real'!$A$2:$A$1168,'[4]Gen. Real'!$C$2:$C$1168,"-",0)</f>
        <v>3.2144200000000027</v>
      </c>
      <c r="W237" s="22"/>
      <c r="X237" s="22" t="str">
        <f>_xlfn.XLOOKUP(D237,[4]Vertimiento!$J$2:$J$119,[4]Vertimiento!$K$2:$K$119,"-",0)</f>
        <v>-</v>
      </c>
      <c r="Y237" s="23" t="str">
        <f t="shared" si="12"/>
        <v>-</v>
      </c>
      <c r="Z237" s="19" t="str">
        <f>_xlfn.XLOOKUP(D237,[4]Cmg!$I$4:$I$99,[4]Cmg!$M$4:$M$99,"----",0,1)</f>
        <v>----</v>
      </c>
      <c r="AA237" s="19" t="str">
        <f>_xlfn.XLOOKUP(D237,[4]Cmg!$A$4:$A$101,[4]Cmg!$B$4:$B$101,"----",0,1)</f>
        <v>----</v>
      </c>
      <c r="AB237" s="19" t="str">
        <f>_xlfn.XLOOKUP(D237,[4]Cmg!$E$4:$E$101,[4]Cmg!$F$4:$F$101,"----",0,1)</f>
        <v>----</v>
      </c>
      <c r="AC237" s="19" t="str">
        <f>_xlfn.XLOOKUP(D237,[4]Cmg!$O$4:$O$101,[4]Cmg!$P$4:$P$101,"----",0,1)</f>
        <v>----</v>
      </c>
      <c r="AD237" s="24" t="str">
        <f>_xlfn.XLOOKUP(D237,[4]Cmg!$S$4:$S$101,[4]Cmg!$U$4:$U$101,"----",0,1)</f>
        <v>----</v>
      </c>
      <c r="AG237" s="25">
        <f>IFERROR(SUMIFS('[4]BD Unidades'!$AH:$AH,'[4]BD Unidades'!$A:$A,'BD Centrales 2024'!$A237),"-")</f>
        <v>0.5</v>
      </c>
      <c r="AH237" s="25">
        <f>SUMIFS('[4]BD Unidades'!$AJ$3:$AJ$1424,'[4]BD Unidades'!$A$3:$A$1424,$A237)</f>
        <v>8081.0833333333303</v>
      </c>
      <c r="AI237" s="25">
        <f>SUMIFS('[4]BD Unidades'!$AL$3:$AL$1424,'[4]BD Unidades'!$A$3:$A$1424,$A237)</f>
        <v>0</v>
      </c>
      <c r="AJ237" s="26">
        <f t="shared" si="13"/>
        <v>0</v>
      </c>
      <c r="AK237" s="27">
        <f>IFERROR(SUMIFS('[4]BD Unidades'!$AO$3:$AO$1424,'[4]BD Unidades'!$A$3:$A$1424,$A237),"-")</f>
        <v>0</v>
      </c>
      <c r="AL237" s="27">
        <f>IFERROR(SUMIFS('[4]BD Unidades'!$AQ$3:$AQ$1424,'[4]BD Unidades'!$A$3:$A$1424,$A237),"-")</f>
        <v>0</v>
      </c>
      <c r="AM237" s="27">
        <f>IFERROR(SUMIFS('[4]BD Unidades'!$AS$3:$AS$1424,'[4]BD Unidades'!$A$3:$A$1424,$A237),"-")</f>
        <v>0</v>
      </c>
      <c r="AN237" s="27">
        <f>IFERROR(SUMIFS('[4]BD Unidades'!$AU$3:$AU$1424,'[4]BD Unidades'!$A$3:$A$1424,$A237),"-")</f>
        <v>0</v>
      </c>
      <c r="AO237" s="27">
        <f>IFERROR(SUMIFS('[4]BD Unidades'!$AW$3:$AW$1424,'[4]BD Unidades'!$A$3:$A$1424,$A237),"-")</f>
        <v>0</v>
      </c>
      <c r="AP237" s="27">
        <f>IFERROR(SUMIFS('[4]BD Unidades'!$AY$3:$AY$1424,'[4]BD Unidades'!$A$3:$A$1424,$A237),"-")</f>
        <v>0</v>
      </c>
      <c r="AQ237" s="25">
        <f>IFERROR(SUMIFS('[4]BD Unidades'!$AZ$3:$AZ$1424,'[4]BD Unidades'!$A$3:$A$1424,$A237),"-")</f>
        <v>0.32027931735159809</v>
      </c>
      <c r="AR237" s="25">
        <f>IFERROR(SUMIFS('[4]BD Unidades'!$BA$3:$BA$1424,'[4]BD Unidades'!$A$3:$A$1424,$A237),"-")</f>
        <v>0.5</v>
      </c>
      <c r="AS237" s="28">
        <f>SUMIFS('[4]BD Unidades'!$BC$3:$BC$1424,'[4]BD Unidades'!$A$3:$A$1424,$A237)</f>
        <v>7.1235268220767598E-3</v>
      </c>
      <c r="AT237" s="28">
        <f>SUMIFS('[4]BD Unidades'!$BE$3:$BE$1424,'[4]BD Unidades'!$A$3:$A$1424,$A237)</f>
        <v>0.98586065573770498</v>
      </c>
      <c r="AU237" s="29">
        <f t="shared" si="14"/>
        <v>0.97883785091372733</v>
      </c>
      <c r="AV237" s="30">
        <f t="shared" si="15"/>
        <v>0</v>
      </c>
      <c r="AW237" s="25">
        <f>IFERROR(SUMIFS('[4]BD Unidades'!$BI$3:$BI$1424,'[4]BD Unidades'!$A$3:$A$1424,$A237),"-")</f>
        <v>0.31350151868855336</v>
      </c>
      <c r="AX237" s="25">
        <f>IFERROR(SUMIFS('[4]BD Unidades'!$BJ$3:$BJ$1424,'[4]BD Unidades'!$A$3:$A$1424,$A237),"-")</f>
        <v>0.20146954182852209</v>
      </c>
    </row>
    <row r="238" spans="1:50" ht="14.4" x14ac:dyDescent="0.3">
      <c r="A238" s="7">
        <v>1779</v>
      </c>
      <c r="B238" s="7" t="s">
        <v>4537</v>
      </c>
      <c r="D238" s="8" t="s">
        <v>4538</v>
      </c>
      <c r="E238" s="19" t="s">
        <v>4532</v>
      </c>
      <c r="F238" s="19" t="s">
        <v>4533</v>
      </c>
      <c r="G238" s="19" t="s">
        <v>4539</v>
      </c>
      <c r="H238" s="19">
        <v>1</v>
      </c>
      <c r="I238" s="19">
        <v>2024</v>
      </c>
      <c r="J238" s="19" t="s">
        <v>66</v>
      </c>
      <c r="K238" s="19" t="s">
        <v>105</v>
      </c>
      <c r="L238" s="19" t="s">
        <v>213</v>
      </c>
      <c r="M238" s="19" t="s">
        <v>331</v>
      </c>
      <c r="N238" s="19" t="s">
        <v>332</v>
      </c>
      <c r="O238" s="19" t="s">
        <v>4535</v>
      </c>
      <c r="P238" s="19" t="s">
        <v>51</v>
      </c>
      <c r="Q238" s="9" t="s">
        <v>4541</v>
      </c>
      <c r="R238" s="20">
        <v>0.20100000000000001</v>
      </c>
      <c r="S238" s="20">
        <v>0.5</v>
      </c>
      <c r="T238" s="20">
        <v>0.2</v>
      </c>
      <c r="U238" s="20" t="s">
        <v>397</v>
      </c>
      <c r="V238" s="21" t="str">
        <f>_xlfn.XLOOKUP(D238,'[4]Gen. Real'!$A$2:$A$1168,'[4]Gen. Real'!$C$2:$C$1168,"-",0)</f>
        <v>-</v>
      </c>
      <c r="W238" s="22"/>
      <c r="X238" s="22" t="str">
        <f>_xlfn.XLOOKUP(D238,[4]Vertimiento!$J$2:$J$119,[4]Vertimiento!$K$2:$K$119,"-",0)</f>
        <v>-</v>
      </c>
      <c r="Y238" s="23" t="str">
        <f t="shared" si="12"/>
        <v>-</v>
      </c>
      <c r="Z238" s="19" t="str">
        <f>_xlfn.XLOOKUP(D238,[4]Cmg!$I$4:$I$99,[4]Cmg!$M$4:$M$99,"----",0,1)</f>
        <v>----</v>
      </c>
      <c r="AA238" s="19" t="str">
        <f>_xlfn.XLOOKUP(D238,[4]Cmg!$A$4:$A$101,[4]Cmg!$B$4:$B$101,"----",0,1)</f>
        <v>----</v>
      </c>
      <c r="AB238" s="19" t="str">
        <f>_xlfn.XLOOKUP(D238,[4]Cmg!$E$4:$E$101,[4]Cmg!$F$4:$F$101,"----",0,1)</f>
        <v>----</v>
      </c>
      <c r="AC238" s="19" t="str">
        <f>_xlfn.XLOOKUP(D238,[4]Cmg!$O$4:$O$101,[4]Cmg!$P$4:$P$101,"----",0,1)</f>
        <v>----</v>
      </c>
      <c r="AD238" s="24" t="str">
        <f>_xlfn.XLOOKUP(D238,[4]Cmg!$S$4:$S$101,[4]Cmg!$U$4:$U$101,"----",0,1)</f>
        <v>----</v>
      </c>
      <c r="AG238" s="25">
        <f>IFERROR(SUMIFS('[4]BD Unidades'!$AH:$AH,'[4]BD Unidades'!$A:$A,'BD Centrales 2024'!$A238),"-")</f>
        <v>0.2</v>
      </c>
      <c r="AH238" s="25">
        <f>SUMIFS('[4]BD Unidades'!$AJ$3:$AJ$1424,'[4]BD Unidades'!$A$3:$A$1424,$A238)</f>
        <v>8740.2985074626868</v>
      </c>
      <c r="AI238" s="25">
        <f>SUMIFS('[4]BD Unidades'!$AL$3:$AL$1424,'[4]BD Unidades'!$A$3:$A$1424,$A238)</f>
        <v>0</v>
      </c>
      <c r="AJ238" s="26">
        <f t="shared" si="13"/>
        <v>0</v>
      </c>
      <c r="AK238" s="27">
        <f>IFERROR(SUMIFS('[4]BD Unidades'!$AO$3:$AO$1424,'[4]BD Unidades'!$A$3:$A$1424,$A238),"-")</f>
        <v>0</v>
      </c>
      <c r="AL238" s="27">
        <f>IFERROR(SUMIFS('[4]BD Unidades'!$AQ$3:$AQ$1424,'[4]BD Unidades'!$A$3:$A$1424,$A238),"-")</f>
        <v>0</v>
      </c>
      <c r="AM238" s="27">
        <f>IFERROR(SUMIFS('[4]BD Unidades'!$AS$3:$AS$1424,'[4]BD Unidades'!$A$3:$A$1424,$A238),"-")</f>
        <v>0</v>
      </c>
      <c r="AN238" s="27">
        <f>IFERROR(SUMIFS('[4]BD Unidades'!$AU$3:$AU$1424,'[4]BD Unidades'!$A$3:$A$1424,$A238),"-")</f>
        <v>0</v>
      </c>
      <c r="AO238" s="27">
        <f>IFERROR(SUMIFS('[4]BD Unidades'!$AW$3:$AW$1424,'[4]BD Unidades'!$A$3:$A$1424,$A238),"-")</f>
        <v>0</v>
      </c>
      <c r="AP238" s="27">
        <f>IFERROR(SUMIFS('[4]BD Unidades'!$AY$3:$AY$1424,'[4]BD Unidades'!$A$3:$A$1424,$A238),"-")</f>
        <v>0</v>
      </c>
      <c r="AQ238" s="25">
        <f>IFERROR(SUMIFS('[4]BD Unidades'!$AZ$3:$AZ$1424,'[4]BD Unidades'!$A$3:$A$1424,$A238),"-")</f>
        <v>0.17116609589041099</v>
      </c>
      <c r="AR238" s="25">
        <f>IFERROR(SUMIFS('[4]BD Unidades'!$BA$3:$BA$1424,'[4]BD Unidades'!$A$3:$A$1424,$A238),"-")</f>
        <v>0.2</v>
      </c>
      <c r="AS238" s="28">
        <f>SUMIFS('[4]BD Unidades'!$BC$3:$BC$1424,'[4]BD Unidades'!$A$3:$A$1424,$A238)</f>
        <v>5.0151314659578807E-3</v>
      </c>
      <c r="AT238" s="28">
        <f>SUMIFS('[4]BD Unidades'!$BE$3:$BE$1424,'[4]BD Unidades'!$A$3:$A$1424,$A238)</f>
        <v>0.99502487562189057</v>
      </c>
      <c r="AU238" s="29">
        <f t="shared" si="14"/>
        <v>0.99003469505874842</v>
      </c>
      <c r="AV238" s="30">
        <f t="shared" si="15"/>
        <v>5.0000000000000001E-3</v>
      </c>
      <c r="AW238" s="25">
        <f>IFERROR(SUMIFS('[4]BD Unidades'!$BI$3:$BI$1424,'[4]BD Unidades'!$A$3:$A$1424,$A238),"-")</f>
        <v>0.17030338331463879</v>
      </c>
      <c r="AX238" s="25">
        <f>IFERROR(SUMIFS('[4]BD Unidades'!$BJ$3:$BJ$1424,'[4]BD Unidades'!$A$3:$A$1424,$A238),"-")</f>
        <v>0.10305886997154863</v>
      </c>
    </row>
    <row r="239" spans="1:50" ht="14.4" x14ac:dyDescent="0.3">
      <c r="A239" s="7">
        <v>1789</v>
      </c>
      <c r="B239" s="7" t="s">
        <v>5233</v>
      </c>
      <c r="D239" s="8" t="s">
        <v>5234</v>
      </c>
      <c r="E239" s="19" t="s">
        <v>5235</v>
      </c>
      <c r="F239" s="19" t="s">
        <v>5236</v>
      </c>
      <c r="G239" s="19" t="s">
        <v>5237</v>
      </c>
      <c r="H239" s="19">
        <v>1</v>
      </c>
      <c r="I239" s="19">
        <v>2024</v>
      </c>
      <c r="J239" s="19" t="s">
        <v>66</v>
      </c>
      <c r="K239" s="19" t="s">
        <v>177</v>
      </c>
      <c r="L239" s="19" t="s">
        <v>213</v>
      </c>
      <c r="M239" s="19" t="s">
        <v>68</v>
      </c>
      <c r="N239" s="19" t="s">
        <v>68</v>
      </c>
      <c r="O239" s="19" t="s">
        <v>178</v>
      </c>
      <c r="P239" s="19" t="s">
        <v>51</v>
      </c>
      <c r="Q239" s="9" t="s">
        <v>5239</v>
      </c>
      <c r="R239" s="20">
        <v>1.3</v>
      </c>
      <c r="S239" s="20">
        <v>0.02</v>
      </c>
      <c r="T239" s="20">
        <v>1.2</v>
      </c>
      <c r="U239" s="20" t="s">
        <v>397</v>
      </c>
      <c r="V239" s="21">
        <f>_xlfn.XLOOKUP(D239,'[4]Gen. Real'!$A$2:$A$1168,'[4]Gen. Real'!$C$2:$C$1168,"-",0)</f>
        <v>5.2897299999999952</v>
      </c>
      <c r="W239" s="22"/>
      <c r="X239" s="22" t="str">
        <f>_xlfn.XLOOKUP(D239,[4]Vertimiento!$J$2:$J$119,[4]Vertimiento!$K$2:$K$119,"-",0)</f>
        <v>-</v>
      </c>
      <c r="Y239" s="23" t="str">
        <f t="shared" si="12"/>
        <v>-</v>
      </c>
      <c r="Z239" s="19" t="str">
        <f>_xlfn.XLOOKUP(D239,[4]Cmg!$I$4:$I$99,[4]Cmg!$M$4:$M$99,"----",0,1)</f>
        <v>----</v>
      </c>
      <c r="AA239" s="19" t="str">
        <f>_xlfn.XLOOKUP(D239,[4]Cmg!$A$4:$A$101,[4]Cmg!$B$4:$B$101,"----",0,1)</f>
        <v>----</v>
      </c>
      <c r="AB239" s="19" t="str">
        <f>_xlfn.XLOOKUP(D239,[4]Cmg!$E$4:$E$101,[4]Cmg!$F$4:$F$101,"----",0,1)</f>
        <v>----</v>
      </c>
      <c r="AC239" s="19" t="str">
        <f>_xlfn.XLOOKUP(D239,[4]Cmg!$O$4:$O$101,[4]Cmg!$P$4:$P$101,"----",0,1)</f>
        <v>----</v>
      </c>
      <c r="AD239" s="24" t="str">
        <f>_xlfn.XLOOKUP(D239,[4]Cmg!$S$4:$S$101,[4]Cmg!$U$4:$U$101,"----",0,1)</f>
        <v>----</v>
      </c>
      <c r="AG239" s="25">
        <f>IFERROR(SUMIFS('[4]BD Unidades'!$AH:$AH,'[4]BD Unidades'!$A:$A,'BD Centrales 2024'!$A239),"-")</f>
        <v>1.0413927001800001</v>
      </c>
      <c r="AH239" s="25">
        <f>SUMIFS('[4]BD Unidades'!$AJ$3:$AJ$1424,'[4]BD Unidades'!$A$3:$A$1424,$A239)</f>
        <v>6668.3076923076915</v>
      </c>
      <c r="AI239" s="25">
        <f>SUMIFS('[4]BD Unidades'!$AL$3:$AL$1424,'[4]BD Unidades'!$A$3:$A$1424,$A239)</f>
        <v>0</v>
      </c>
      <c r="AJ239" s="26">
        <f t="shared" si="13"/>
        <v>0</v>
      </c>
      <c r="AK239" s="27">
        <f>IFERROR(SUMIFS('[4]BD Unidades'!$AO$3:$AO$1424,'[4]BD Unidades'!$A$3:$A$1424,$A239),"-")</f>
        <v>0</v>
      </c>
      <c r="AL239" s="27">
        <f>IFERROR(SUMIFS('[4]BD Unidades'!$AQ$3:$AQ$1424,'[4]BD Unidades'!$A$3:$A$1424,$A239),"-")</f>
        <v>0</v>
      </c>
      <c r="AM239" s="27">
        <f>IFERROR(SUMIFS('[4]BD Unidades'!$AS$3:$AS$1424,'[4]BD Unidades'!$A$3:$A$1424,$A239),"-")</f>
        <v>0</v>
      </c>
      <c r="AN239" s="27">
        <f>IFERROR(SUMIFS('[4]BD Unidades'!$AU$3:$AU$1424,'[4]BD Unidades'!$A$3:$A$1424,$A239),"-")</f>
        <v>0</v>
      </c>
      <c r="AO239" s="27">
        <f>IFERROR(SUMIFS('[4]BD Unidades'!$AW$3:$AW$1424,'[4]BD Unidades'!$A$3:$A$1424,$A239),"-")</f>
        <v>0</v>
      </c>
      <c r="AP239" s="27">
        <f>IFERROR(SUMIFS('[4]BD Unidades'!$AY$3:$AY$1424,'[4]BD Unidades'!$A$3:$A$1424,$A239),"-")</f>
        <v>0</v>
      </c>
      <c r="AQ239" s="25">
        <f>IFERROR(SUMIFS('[4]BD Unidades'!$AZ$3:$AZ$1424,'[4]BD Unidades'!$A$3:$A$1424,$A239),"-")</f>
        <v>0.97862382510065848</v>
      </c>
      <c r="AR239" s="25">
        <f>IFERROR(SUMIFS('[4]BD Unidades'!$BA$3:$BA$1424,'[4]BD Unidades'!$A$3:$A$1424,$A239),"-")</f>
        <v>1.2</v>
      </c>
      <c r="AS239" s="28">
        <f>SUMIFS('[4]BD Unidades'!$BC$3:$BC$1424,'[4]BD Unidades'!$A$3:$A$1424,$A239)</f>
        <v>4.2476382464532003E-2</v>
      </c>
      <c r="AT239" s="28">
        <f>SUMIFS('[4]BD Unidades'!$BE$3:$BE$1424,'[4]BD Unidades'!$A$3:$A$1424,$A239)</f>
        <v>0.92307692307692302</v>
      </c>
      <c r="AU239" s="29">
        <f t="shared" si="14"/>
        <v>0.88386795464812429</v>
      </c>
      <c r="AV239" s="30">
        <f t="shared" si="15"/>
        <v>2.0000000000000001E-4</v>
      </c>
      <c r="AW239" s="25">
        <f>IFERROR(SUMIFS('[4]BD Unidades'!$BI$3:$BI$1424,'[4]BD Unidades'!$A$3:$A$1424,$A239),"-")</f>
        <v>0.93359139189312479</v>
      </c>
      <c r="AX239" s="25">
        <f>IFERROR(SUMIFS('[4]BD Unidades'!$BJ$3:$BJ$1424,'[4]BD Unidades'!$A$3:$A$1424,$A239),"-")</f>
        <v>0.5999659292452022</v>
      </c>
    </row>
    <row r="240" spans="1:50" ht="14.4" x14ac:dyDescent="0.3">
      <c r="A240" s="7">
        <v>1792</v>
      </c>
      <c r="B240" s="7" t="s">
        <v>299</v>
      </c>
      <c r="D240" s="8" t="s">
        <v>300</v>
      </c>
      <c r="E240" s="19" t="s">
        <v>301</v>
      </c>
      <c r="F240" s="19" t="s">
        <v>301</v>
      </c>
      <c r="G240" s="19" t="s">
        <v>302</v>
      </c>
      <c r="H240" s="19">
        <v>1</v>
      </c>
      <c r="I240" s="19">
        <v>2024</v>
      </c>
      <c r="J240" s="19" t="s">
        <v>66</v>
      </c>
      <c r="K240" s="19" t="s">
        <v>177</v>
      </c>
      <c r="L240" s="19" t="s">
        <v>157</v>
      </c>
      <c r="M240" s="19" t="s">
        <v>106</v>
      </c>
      <c r="N240" s="19" t="s">
        <v>107</v>
      </c>
      <c r="O240" s="19" t="s">
        <v>304</v>
      </c>
      <c r="P240" s="19" t="s">
        <v>158</v>
      </c>
      <c r="Q240" s="9" t="s">
        <v>305</v>
      </c>
      <c r="R240" s="20">
        <v>2.9990000000000001</v>
      </c>
      <c r="S240" s="20">
        <v>0.05</v>
      </c>
      <c r="T240" s="20">
        <v>2.968</v>
      </c>
      <c r="U240" s="20" t="s">
        <v>6282</v>
      </c>
      <c r="V240" s="21">
        <f>_xlfn.XLOOKUP(D240,'[4]Gen. Real'!$A$2:$A$1168,'[4]Gen. Real'!$C$2:$C$1168,"-",0)</f>
        <v>19.113429999999994</v>
      </c>
      <c r="W240" s="22"/>
      <c r="X240" s="22" t="str">
        <f>_xlfn.XLOOKUP(D240,[4]Vertimiento!$J$2:$J$119,[4]Vertimiento!$K$2:$K$119,"-",0)</f>
        <v>-</v>
      </c>
      <c r="Y240" s="23" t="str">
        <f t="shared" si="12"/>
        <v>-</v>
      </c>
      <c r="Z240" s="19" t="str">
        <f>_xlfn.XLOOKUP(D240,[4]Cmg!$I$4:$I$99,[4]Cmg!$M$4:$M$99,"----",0,1)</f>
        <v>----</v>
      </c>
      <c r="AA240" s="19" t="str">
        <f>_xlfn.XLOOKUP(D240,[4]Cmg!$A$4:$A$101,[4]Cmg!$B$4:$B$101,"----",0,1)</f>
        <v>----</v>
      </c>
      <c r="AB240" s="19" t="str">
        <f>_xlfn.XLOOKUP(D240,[4]Cmg!$E$4:$E$101,[4]Cmg!$F$4:$F$101,"----",0,1)</f>
        <v>----</v>
      </c>
      <c r="AC240" s="19" t="str">
        <f>_xlfn.XLOOKUP(D240,[4]Cmg!$O$4:$O$101,[4]Cmg!$P$4:$P$101,"----",0,1)</f>
        <v>----</v>
      </c>
      <c r="AD240" s="24" t="str">
        <f>_xlfn.XLOOKUP(D240,[4]Cmg!$S$4:$S$101,[4]Cmg!$U$4:$U$101,"----",0,1)</f>
        <v>----</v>
      </c>
      <c r="AG240" s="25">
        <f>IFERROR(SUMIFS('[4]BD Unidades'!$AH:$AH,'[4]BD Unidades'!$A:$A,'BD Centrales 2024'!$A240),"-")</f>
        <v>0</v>
      </c>
      <c r="AH240" s="25">
        <f>SUMIFS('[4]BD Unidades'!$AJ$3:$AJ$1424,'[4]BD Unidades'!$A$3:$A$1424,$A240)</f>
        <v>8029.3833333333296</v>
      </c>
      <c r="AI240" s="25">
        <f>SUMIFS('[4]BD Unidades'!$AL$3:$AL$1424,'[4]BD Unidades'!$A$3:$A$1424,$A240)</f>
        <v>0</v>
      </c>
      <c r="AJ240" s="26">
        <f t="shared" si="13"/>
        <v>0</v>
      </c>
      <c r="AK240" s="27">
        <f>IFERROR(SUMIFS('[4]BD Unidades'!$AO$3:$AO$1424,'[4]BD Unidades'!$A$3:$A$1424,$A240),"-")</f>
        <v>0</v>
      </c>
      <c r="AL240" s="27">
        <f>IFERROR(SUMIFS('[4]BD Unidades'!$AQ$3:$AQ$1424,'[4]BD Unidades'!$A$3:$A$1424,$A240),"-")</f>
        <v>0</v>
      </c>
      <c r="AM240" s="27">
        <f>IFERROR(SUMIFS('[4]BD Unidades'!$AS$3:$AS$1424,'[4]BD Unidades'!$A$3:$A$1424,$A240),"-")</f>
        <v>0</v>
      </c>
      <c r="AN240" s="27">
        <f>IFERROR(SUMIFS('[4]BD Unidades'!$AU$3:$AU$1424,'[4]BD Unidades'!$A$3:$A$1424,$A240),"-")</f>
        <v>0</v>
      </c>
      <c r="AO240" s="27">
        <f>IFERROR(SUMIFS('[4]BD Unidades'!$AW$3:$AW$1424,'[4]BD Unidades'!$A$3:$A$1424,$A240),"-")</f>
        <v>0</v>
      </c>
      <c r="AP240" s="27">
        <f>IFERROR(SUMIFS('[4]BD Unidades'!$AY$3:$AY$1424,'[4]BD Unidades'!$A$3:$A$1424,$A240),"-")</f>
        <v>0</v>
      </c>
      <c r="AQ240" s="25">
        <f>IFERROR(SUMIFS('[4]BD Unidades'!$AZ$3:$AZ$1424,'[4]BD Unidades'!$A$3:$A$1424,$A240),"-")</f>
        <v>0</v>
      </c>
      <c r="AR240" s="25">
        <f>IFERROR(SUMIFS('[4]BD Unidades'!$BA$3:$BA$1424,'[4]BD Unidades'!$A$3:$A$1424,$A240),"-")</f>
        <v>2.9990000000000001</v>
      </c>
      <c r="AS240" s="28">
        <f>SUMIFS('[4]BD Unidades'!$BC$3:$BC$1424,'[4]BD Unidades'!$A$3:$A$1424,$A240)</f>
        <v>0</v>
      </c>
      <c r="AT240" s="28">
        <f>SUMIFS('[4]BD Unidades'!$BE$3:$BE$1424,'[4]BD Unidades'!$A$3:$A$1424,$A240)</f>
        <v>0</v>
      </c>
      <c r="AU240" s="29">
        <f t="shared" si="14"/>
        <v>0</v>
      </c>
      <c r="AV240" s="30">
        <f t="shared" si="15"/>
        <v>5.0000000000000001E-4</v>
      </c>
      <c r="AW240" s="25">
        <f>IFERROR(SUMIFS('[4]BD Unidades'!$BI$3:$BI$1424,'[4]BD Unidades'!$A$3:$A$1424,$A240),"-")</f>
        <v>0</v>
      </c>
      <c r="AX240" s="25">
        <f>IFERROR(SUMIFS('[4]BD Unidades'!$BJ$3:$BJ$1424,'[4]BD Unidades'!$A$3:$A$1424,$A240),"-")</f>
        <v>0</v>
      </c>
    </row>
    <row r="241" spans="1:50" ht="14.4" x14ac:dyDescent="0.3">
      <c r="A241" s="7">
        <v>1804</v>
      </c>
      <c r="B241" s="7" t="s">
        <v>517</v>
      </c>
      <c r="D241" s="8" t="s">
        <v>518</v>
      </c>
      <c r="E241" s="19" t="s">
        <v>194</v>
      </c>
      <c r="F241" s="19" t="s">
        <v>194</v>
      </c>
      <c r="G241" s="19" t="s">
        <v>512</v>
      </c>
      <c r="H241" s="19">
        <v>1</v>
      </c>
      <c r="I241" s="19">
        <v>2024</v>
      </c>
      <c r="J241" s="19" t="s">
        <v>66</v>
      </c>
      <c r="K241" s="19" t="s">
        <v>177</v>
      </c>
      <c r="L241" s="19" t="s">
        <v>157</v>
      </c>
      <c r="M241" s="19" t="s">
        <v>82</v>
      </c>
      <c r="N241" s="19" t="s">
        <v>197</v>
      </c>
      <c r="O241" s="19" t="s">
        <v>198</v>
      </c>
      <c r="P241" s="19" t="s">
        <v>158</v>
      </c>
      <c r="Q241" s="9" t="s">
        <v>519</v>
      </c>
      <c r="R241" s="20">
        <v>2.2999999999999998</v>
      </c>
      <c r="S241" s="20">
        <v>1.26</v>
      </c>
      <c r="T241" s="20">
        <v>2.2709000000000001</v>
      </c>
      <c r="U241" s="20">
        <v>0.08</v>
      </c>
      <c r="V241" s="21">
        <f>_xlfn.XLOOKUP(D241,'[4]Gen. Real'!$A$2:$A$1168,'[4]Gen. Real'!$C$2:$C$1168,"-",0)</f>
        <v>11.468159999999989</v>
      </c>
      <c r="W241" s="22"/>
      <c r="X241" s="22" t="str">
        <f>_xlfn.XLOOKUP(D241,[4]Vertimiento!$J$2:$J$119,[4]Vertimiento!$K$2:$K$119,"-",0)</f>
        <v>-</v>
      </c>
      <c r="Y241" s="23" t="str">
        <f t="shared" si="12"/>
        <v>-</v>
      </c>
      <c r="Z241" s="19" t="str">
        <f>_xlfn.XLOOKUP(D241,[4]Cmg!$I$4:$I$99,[4]Cmg!$M$4:$M$99,"----",0,1)</f>
        <v>----</v>
      </c>
      <c r="AA241" s="19" t="str">
        <f>_xlfn.XLOOKUP(D241,[4]Cmg!$A$4:$A$101,[4]Cmg!$B$4:$B$101,"----",0,1)</f>
        <v>----</v>
      </c>
      <c r="AB241" s="19" t="str">
        <f>_xlfn.XLOOKUP(D241,[4]Cmg!$E$4:$E$101,[4]Cmg!$F$4:$F$101,"----",0,1)</f>
        <v>----</v>
      </c>
      <c r="AC241" s="19" t="str">
        <f>_xlfn.XLOOKUP(D241,[4]Cmg!$O$4:$O$101,[4]Cmg!$P$4:$P$101,"----",0,1)</f>
        <v>----</v>
      </c>
      <c r="AD241" s="24" t="str">
        <f>_xlfn.XLOOKUP(D241,[4]Cmg!$S$4:$S$101,[4]Cmg!$U$4:$U$101,"----",0,1)</f>
        <v>----</v>
      </c>
      <c r="AG241" s="25">
        <f>IFERROR(SUMIFS('[4]BD Unidades'!$AH:$AH,'[4]BD Unidades'!$A:$A,'BD Centrales 2024'!$A241),"-")</f>
        <v>0</v>
      </c>
      <c r="AH241" s="25">
        <f>SUMIFS('[4]BD Unidades'!$AJ$3:$AJ$1424,'[4]BD Unidades'!$A$3:$A$1424,$A241)</f>
        <v>8537.35</v>
      </c>
      <c r="AI241" s="25">
        <f>SUMIFS('[4]BD Unidades'!$AL$3:$AL$1424,'[4]BD Unidades'!$A$3:$A$1424,$A241)</f>
        <v>16.383333333333301</v>
      </c>
      <c r="AJ241" s="26">
        <f t="shared" si="13"/>
        <v>1.9153430081212063E-3</v>
      </c>
      <c r="AK241" s="27">
        <f>IFERROR(SUMIFS('[4]BD Unidades'!$AO$3:$AO$1424,'[4]BD Unidades'!$A$3:$A$1424,$A241),"-")</f>
        <v>0</v>
      </c>
      <c r="AL241" s="27">
        <f>IFERROR(SUMIFS('[4]BD Unidades'!$AQ$3:$AQ$1424,'[4]BD Unidades'!$A$3:$A$1424,$A241),"-")</f>
        <v>0</v>
      </c>
      <c r="AM241" s="27">
        <f>IFERROR(SUMIFS('[4]BD Unidades'!$AS$3:$AS$1424,'[4]BD Unidades'!$A$3:$A$1424,$A241),"-")</f>
        <v>0</v>
      </c>
      <c r="AN241" s="27">
        <f>IFERROR(SUMIFS('[4]BD Unidades'!$AU$3:$AU$1424,'[4]BD Unidades'!$A$3:$A$1424,$A241),"-")</f>
        <v>0</v>
      </c>
      <c r="AO241" s="27">
        <f>IFERROR(SUMIFS('[4]BD Unidades'!$AW$3:$AW$1424,'[4]BD Unidades'!$A$3:$A$1424,$A241),"-")</f>
        <v>0</v>
      </c>
      <c r="AP241" s="27">
        <f>IFERROR(SUMIFS('[4]BD Unidades'!$AY$3:$AY$1424,'[4]BD Unidades'!$A$3:$A$1424,$A241),"-")</f>
        <v>0</v>
      </c>
      <c r="AQ241" s="25">
        <f>IFERROR(SUMIFS('[4]BD Unidades'!$AZ$3:$AZ$1424,'[4]BD Unidades'!$A$3:$A$1424,$A241),"-")</f>
        <v>0</v>
      </c>
      <c r="AR241" s="25">
        <f>IFERROR(SUMIFS('[4]BD Unidades'!$BA$3:$BA$1424,'[4]BD Unidades'!$A$3:$A$1424,$A241),"-")</f>
        <v>2.29836426199866</v>
      </c>
      <c r="AS241" s="28">
        <f>SUMIFS('[4]BD Unidades'!$BC$3:$BC$1424,'[4]BD Unidades'!$A$3:$A$1424,$A241)</f>
        <v>0</v>
      </c>
      <c r="AT241" s="28">
        <f>SUMIFS('[4]BD Unidades'!$BE$3:$BE$1424,'[4]BD Unidades'!$A$3:$A$1424,$A241)</f>
        <v>0</v>
      </c>
      <c r="AU241" s="29">
        <f t="shared" si="14"/>
        <v>0</v>
      </c>
      <c r="AV241" s="30">
        <f t="shared" si="15"/>
        <v>1.26E-2</v>
      </c>
      <c r="AW241" s="25">
        <f>IFERROR(SUMIFS('[4]BD Unidades'!$BI$3:$BI$1424,'[4]BD Unidades'!$A$3:$A$1424,$A241),"-")</f>
        <v>0</v>
      </c>
      <c r="AX241" s="25">
        <f>IFERROR(SUMIFS('[4]BD Unidades'!$BJ$3:$BJ$1424,'[4]BD Unidades'!$A$3:$A$1424,$A241),"-")</f>
        <v>0</v>
      </c>
    </row>
    <row r="242" spans="1:50" ht="14.4" x14ac:dyDescent="0.3">
      <c r="A242" s="7">
        <v>1854</v>
      </c>
      <c r="B242" s="7" t="s">
        <v>1257</v>
      </c>
      <c r="D242" s="8" t="s">
        <v>1258</v>
      </c>
      <c r="E242" s="19" t="s">
        <v>1259</v>
      </c>
      <c r="F242" s="19" t="s">
        <v>1259</v>
      </c>
      <c r="G242" s="19" t="s">
        <v>1260</v>
      </c>
      <c r="H242" s="19">
        <v>1</v>
      </c>
      <c r="I242" s="19">
        <v>2024</v>
      </c>
      <c r="J242" s="19" t="s">
        <v>66</v>
      </c>
      <c r="K242" s="19" t="s">
        <v>177</v>
      </c>
      <c r="L242" s="19" t="s">
        <v>47</v>
      </c>
      <c r="M242" s="19" t="s">
        <v>106</v>
      </c>
      <c r="N242" s="19" t="s">
        <v>107</v>
      </c>
      <c r="O242" s="19" t="s">
        <v>304</v>
      </c>
      <c r="P242" s="19" t="s">
        <v>158</v>
      </c>
      <c r="Q242" s="9" t="s">
        <v>1261</v>
      </c>
      <c r="R242" s="20">
        <v>2.9990000000000001</v>
      </c>
      <c r="S242" s="20">
        <v>1.167</v>
      </c>
      <c r="T242" s="20">
        <v>2.964</v>
      </c>
      <c r="U242" s="20">
        <v>0.16</v>
      </c>
      <c r="V242" s="21">
        <f>_xlfn.XLOOKUP(D242,'[4]Gen. Real'!$A$2:$A$1168,'[4]Gen. Real'!$C$2:$C$1168,"-",0)</f>
        <v>20.375059999999998</v>
      </c>
      <c r="W242" s="22"/>
      <c r="X242" s="22" t="str">
        <f>_xlfn.XLOOKUP(D242,[4]Vertimiento!$J$2:$J$119,[4]Vertimiento!$K$2:$K$119,"-",0)</f>
        <v>-</v>
      </c>
      <c r="Y242" s="23" t="str">
        <f t="shared" si="12"/>
        <v>-</v>
      </c>
      <c r="Z242" s="19" t="str">
        <f>_xlfn.XLOOKUP(D242,[4]Cmg!$I$4:$I$99,[4]Cmg!$M$4:$M$99,"----",0,1)</f>
        <v>----</v>
      </c>
      <c r="AA242" s="19" t="str">
        <f>_xlfn.XLOOKUP(D242,[4]Cmg!$A$4:$A$101,[4]Cmg!$B$4:$B$101,"----",0,1)</f>
        <v>----</v>
      </c>
      <c r="AB242" s="19" t="str">
        <f>_xlfn.XLOOKUP(D242,[4]Cmg!$E$4:$E$101,[4]Cmg!$F$4:$F$101,"----",0,1)</f>
        <v>----</v>
      </c>
      <c r="AC242" s="19" t="str">
        <f>_xlfn.XLOOKUP(D242,[4]Cmg!$O$4:$O$101,[4]Cmg!$P$4:$P$101,"----",0,1)</f>
        <v>----</v>
      </c>
      <c r="AD242" s="24" t="str">
        <f>_xlfn.XLOOKUP(D242,[4]Cmg!$S$4:$S$101,[4]Cmg!$U$4:$U$101,"----",0,1)</f>
        <v>----</v>
      </c>
      <c r="AG242" s="25">
        <f>IFERROR(SUMIFS('[4]BD Unidades'!$AH:$AH,'[4]BD Unidades'!$A:$A,'BD Centrales 2024'!$A242),"-")</f>
        <v>0</v>
      </c>
      <c r="AH242" s="25">
        <f>SUMIFS('[4]BD Unidades'!$AJ$3:$AJ$1424,'[4]BD Unidades'!$A$3:$A$1424,$A242)</f>
        <v>7770.8594531510507</v>
      </c>
      <c r="AI242" s="25">
        <f>SUMIFS('[4]BD Unidades'!$AL$3:$AL$1424,'[4]BD Unidades'!$A$3:$A$1424,$A242)</f>
        <v>2.2930976992330776</v>
      </c>
      <c r="AJ242" s="26">
        <f t="shared" si="13"/>
        <v>2.9500227664800457E-4</v>
      </c>
      <c r="AK242" s="27">
        <f>IFERROR(SUMIFS('[4]BD Unidades'!$AO$3:$AO$1424,'[4]BD Unidades'!$A$3:$A$1424,$A242),"-")</f>
        <v>0</v>
      </c>
      <c r="AL242" s="27">
        <f>IFERROR(SUMIFS('[4]BD Unidades'!$AQ$3:$AQ$1424,'[4]BD Unidades'!$A$3:$A$1424,$A242),"-")</f>
        <v>0</v>
      </c>
      <c r="AM242" s="27">
        <f>IFERROR(SUMIFS('[4]BD Unidades'!$AS$3:$AS$1424,'[4]BD Unidades'!$A$3:$A$1424,$A242),"-")</f>
        <v>0</v>
      </c>
      <c r="AN242" s="27">
        <f>IFERROR(SUMIFS('[4]BD Unidades'!$AU$3:$AU$1424,'[4]BD Unidades'!$A$3:$A$1424,$A242),"-")</f>
        <v>0</v>
      </c>
      <c r="AO242" s="27">
        <f>IFERROR(SUMIFS('[4]BD Unidades'!$AW$3:$AW$1424,'[4]BD Unidades'!$A$3:$A$1424,$A242),"-")</f>
        <v>0</v>
      </c>
      <c r="AP242" s="27">
        <f>IFERROR(SUMIFS('[4]BD Unidades'!$AY$3:$AY$1424,'[4]BD Unidades'!$A$3:$A$1424,$A242),"-")</f>
        <v>0</v>
      </c>
      <c r="AQ242" s="25">
        <f>IFERROR(SUMIFS('[4]BD Unidades'!$AZ$3:$AZ$1424,'[4]BD Unidades'!$A$3:$A$1424,$A242),"-")</f>
        <v>0</v>
      </c>
      <c r="AR242" s="25">
        <f>IFERROR(SUMIFS('[4]BD Unidades'!$BA$3:$BA$1424,'[4]BD Unidades'!$A$3:$A$1424,$A242),"-")</f>
        <v>2.98992969112407</v>
      </c>
      <c r="AS242" s="28">
        <f>SUMIFS('[4]BD Unidades'!$BC$3:$BC$1424,'[4]BD Unidades'!$A$3:$A$1424,$A242)</f>
        <v>0</v>
      </c>
      <c r="AT242" s="28">
        <f>SUMIFS('[4]BD Unidades'!$BE$3:$BE$1424,'[4]BD Unidades'!$A$3:$A$1424,$A242)</f>
        <v>0</v>
      </c>
      <c r="AU242" s="29">
        <f t="shared" si="14"/>
        <v>0</v>
      </c>
      <c r="AV242" s="30">
        <f t="shared" si="15"/>
        <v>1.167E-2</v>
      </c>
      <c r="AW242" s="25">
        <f>IFERROR(SUMIFS('[4]BD Unidades'!$BI$3:$BI$1424,'[4]BD Unidades'!$A$3:$A$1424,$A242),"-")</f>
        <v>0</v>
      </c>
      <c r="AX242" s="25">
        <f>IFERROR(SUMIFS('[4]BD Unidades'!$BJ$3:$BJ$1424,'[4]BD Unidades'!$A$3:$A$1424,$A242),"-")</f>
        <v>0</v>
      </c>
    </row>
    <row r="243" spans="1:50" ht="14.4" x14ac:dyDescent="0.3">
      <c r="A243" s="7">
        <v>1890</v>
      </c>
      <c r="B243" s="7" t="s">
        <v>2732</v>
      </c>
      <c r="D243" s="8" t="s">
        <v>2733</v>
      </c>
      <c r="E243" s="19" t="s">
        <v>2734</v>
      </c>
      <c r="F243" s="19" t="s">
        <v>2734</v>
      </c>
      <c r="G243" s="19" t="s">
        <v>2735</v>
      </c>
      <c r="H243" s="19">
        <v>1</v>
      </c>
      <c r="I243" s="19">
        <v>2024</v>
      </c>
      <c r="J243" s="19" t="s">
        <v>66</v>
      </c>
      <c r="K243" s="19" t="s">
        <v>177</v>
      </c>
      <c r="L243" s="19" t="s">
        <v>157</v>
      </c>
      <c r="M243" s="19" t="s">
        <v>2737</v>
      </c>
      <c r="N243" s="19" t="s">
        <v>2738</v>
      </c>
      <c r="O243" s="19" t="s">
        <v>2738</v>
      </c>
      <c r="P243" s="19" t="s">
        <v>51</v>
      </c>
      <c r="Q243" s="9" t="s">
        <v>2739</v>
      </c>
      <c r="R243" s="20">
        <v>3.1</v>
      </c>
      <c r="S243" s="20">
        <v>3.55</v>
      </c>
      <c r="T243" s="20">
        <v>2.99</v>
      </c>
      <c r="U243" s="20" t="s">
        <v>397</v>
      </c>
      <c r="V243" s="21" t="str">
        <f>_xlfn.XLOOKUP(D243,'[4]Gen. Real'!$A$2:$A$1168,'[4]Gen. Real'!$C$2:$C$1168,"-",0)</f>
        <v>-</v>
      </c>
      <c r="W243" s="22"/>
      <c r="X243" s="22" t="str">
        <f>_xlfn.XLOOKUP(D243,[4]Vertimiento!$J$2:$J$119,[4]Vertimiento!$K$2:$K$119,"-",0)</f>
        <v>-</v>
      </c>
      <c r="Y243" s="23" t="str">
        <f t="shared" si="12"/>
        <v>-</v>
      </c>
      <c r="Z243" s="19" t="str">
        <f>_xlfn.XLOOKUP(D243,[4]Cmg!$I$4:$I$99,[4]Cmg!$M$4:$M$99,"----",0,1)</f>
        <v>----</v>
      </c>
      <c r="AA243" s="19" t="str">
        <f>_xlfn.XLOOKUP(D243,[4]Cmg!$A$4:$A$101,[4]Cmg!$B$4:$B$101,"----",0,1)</f>
        <v>----</v>
      </c>
      <c r="AB243" s="19" t="str">
        <f>_xlfn.XLOOKUP(D243,[4]Cmg!$E$4:$E$101,[4]Cmg!$F$4:$F$101,"----",0,1)</f>
        <v>----</v>
      </c>
      <c r="AC243" s="19" t="str">
        <f>_xlfn.XLOOKUP(D243,[4]Cmg!$O$4:$O$101,[4]Cmg!$P$4:$P$101,"----",0,1)</f>
        <v>----</v>
      </c>
      <c r="AD243" s="24" t="str">
        <f>_xlfn.XLOOKUP(D243,[4]Cmg!$S$4:$S$101,[4]Cmg!$U$4:$U$101,"----",0,1)</f>
        <v>----</v>
      </c>
      <c r="AG243" s="25">
        <f>IFERROR(SUMIFS('[4]BD Unidades'!$AH:$AH,'[4]BD Unidades'!$A:$A,'BD Centrales 2024'!$A243),"-")</f>
        <v>0</v>
      </c>
      <c r="AH243" s="25">
        <f>SUMIFS('[4]BD Unidades'!$AJ$3:$AJ$1424,'[4]BD Unidades'!$A$3:$A$1424,$A243)</f>
        <v>0</v>
      </c>
      <c r="AI243" s="25">
        <f>SUMIFS('[4]BD Unidades'!$AL$3:$AL$1424,'[4]BD Unidades'!$A$3:$A$1424,$A243)</f>
        <v>0</v>
      </c>
      <c r="AJ243" s="26" t="str">
        <f t="shared" si="13"/>
        <v>-</v>
      </c>
      <c r="AK243" s="27">
        <f>IFERROR(SUMIFS('[4]BD Unidades'!$AO$3:$AO$1424,'[4]BD Unidades'!$A$3:$A$1424,$A243),"-")</f>
        <v>0</v>
      </c>
      <c r="AL243" s="27">
        <f>IFERROR(SUMIFS('[4]BD Unidades'!$AQ$3:$AQ$1424,'[4]BD Unidades'!$A$3:$A$1424,$A243),"-")</f>
        <v>0</v>
      </c>
      <c r="AM243" s="27">
        <f>IFERROR(SUMIFS('[4]BD Unidades'!$AS$3:$AS$1424,'[4]BD Unidades'!$A$3:$A$1424,$A243),"-")</f>
        <v>0</v>
      </c>
      <c r="AN243" s="27">
        <f>IFERROR(SUMIFS('[4]BD Unidades'!$AU$3:$AU$1424,'[4]BD Unidades'!$A$3:$A$1424,$A243),"-")</f>
        <v>0</v>
      </c>
      <c r="AO243" s="27">
        <f>IFERROR(SUMIFS('[4]BD Unidades'!$AW$3:$AW$1424,'[4]BD Unidades'!$A$3:$A$1424,$A243),"-")</f>
        <v>0</v>
      </c>
      <c r="AP243" s="27">
        <f>IFERROR(SUMIFS('[4]BD Unidades'!$AY$3:$AY$1424,'[4]BD Unidades'!$A$3:$A$1424,$A243),"-")</f>
        <v>0</v>
      </c>
      <c r="AQ243" s="25">
        <f>IFERROR(SUMIFS('[4]BD Unidades'!$AZ$3:$AZ$1424,'[4]BD Unidades'!$A$3:$A$1424,$A243),"-")</f>
        <v>0</v>
      </c>
      <c r="AR243" s="25">
        <f>IFERROR(SUMIFS('[4]BD Unidades'!$BA$3:$BA$1424,'[4]BD Unidades'!$A$3:$A$1424,$A243),"-")</f>
        <v>0</v>
      </c>
      <c r="AS243" s="28">
        <f>SUMIFS('[4]BD Unidades'!$BC$3:$BC$1424,'[4]BD Unidades'!$A$3:$A$1424,$A243)</f>
        <v>0</v>
      </c>
      <c r="AT243" s="28">
        <f>SUMIFS('[4]BD Unidades'!$BE$3:$BE$1424,'[4]BD Unidades'!$A$3:$A$1424,$A243)</f>
        <v>0</v>
      </c>
      <c r="AU243" s="29">
        <f t="shared" si="14"/>
        <v>0</v>
      </c>
      <c r="AV243" s="30">
        <f t="shared" si="15"/>
        <v>3.5499999999999997E-2</v>
      </c>
      <c r="AW243" s="25">
        <f>IFERROR(SUMIFS('[4]BD Unidades'!$BI$3:$BI$1424,'[4]BD Unidades'!$A$3:$A$1424,$A243),"-")</f>
        <v>0</v>
      </c>
      <c r="AX243" s="25">
        <f>IFERROR(SUMIFS('[4]BD Unidades'!$BJ$3:$BJ$1424,'[4]BD Unidades'!$A$3:$A$1424,$A243),"-")</f>
        <v>0</v>
      </c>
    </row>
    <row r="244" spans="1:50" ht="14.4" x14ac:dyDescent="0.3">
      <c r="A244" s="7">
        <v>1984</v>
      </c>
      <c r="B244" s="7" t="s">
        <v>600</v>
      </c>
      <c r="D244" s="8" t="s">
        <v>601</v>
      </c>
      <c r="E244" s="19" t="s">
        <v>602</v>
      </c>
      <c r="F244" s="19" t="s">
        <v>602</v>
      </c>
      <c r="G244" s="19" t="s">
        <v>603</v>
      </c>
      <c r="H244" s="19">
        <v>1</v>
      </c>
      <c r="I244" s="19">
        <v>2024</v>
      </c>
      <c r="J244" s="19" t="s">
        <v>66</v>
      </c>
      <c r="K244" s="19" t="s">
        <v>105</v>
      </c>
      <c r="L244" s="19" t="s">
        <v>157</v>
      </c>
      <c r="M244" s="19" t="s">
        <v>106</v>
      </c>
      <c r="N244" s="19" t="s">
        <v>107</v>
      </c>
      <c r="O244" s="19" t="s">
        <v>304</v>
      </c>
      <c r="P244" s="19" t="s">
        <v>158</v>
      </c>
      <c r="Q244" s="9" t="s">
        <v>604</v>
      </c>
      <c r="R244" s="20">
        <v>2.9990000000000001</v>
      </c>
      <c r="S244" s="20">
        <v>1.17</v>
      </c>
      <c r="T244" s="20">
        <v>2.964</v>
      </c>
      <c r="U244" s="20">
        <v>0.14799999999999999</v>
      </c>
      <c r="V244" s="21">
        <f>_xlfn.XLOOKUP(D244,'[4]Gen. Real'!$A$2:$A$1168,'[4]Gen. Real'!$C$2:$C$1168,"-",0)</f>
        <v>17.866209999999999</v>
      </c>
      <c r="W244" s="22"/>
      <c r="X244" s="22" t="str">
        <f>_xlfn.XLOOKUP(D244,[4]Vertimiento!$J$2:$J$119,[4]Vertimiento!$K$2:$K$119,"-",0)</f>
        <v>-</v>
      </c>
      <c r="Y244" s="23" t="str">
        <f t="shared" si="12"/>
        <v>-</v>
      </c>
      <c r="Z244" s="19" t="str">
        <f>_xlfn.XLOOKUP(D244,[4]Cmg!$I$4:$I$99,[4]Cmg!$M$4:$M$99,"----",0,1)</f>
        <v>----</v>
      </c>
      <c r="AA244" s="19" t="str">
        <f>_xlfn.XLOOKUP(D244,[4]Cmg!$A$4:$A$101,[4]Cmg!$B$4:$B$101,"----",0,1)</f>
        <v>----</v>
      </c>
      <c r="AB244" s="19" t="str">
        <f>_xlfn.XLOOKUP(D244,[4]Cmg!$E$4:$E$101,[4]Cmg!$F$4:$F$101,"----",0,1)</f>
        <v>----</v>
      </c>
      <c r="AC244" s="19" t="str">
        <f>_xlfn.XLOOKUP(D244,[4]Cmg!$O$4:$O$101,[4]Cmg!$P$4:$P$101,"----",0,1)</f>
        <v>----</v>
      </c>
      <c r="AD244" s="24" t="str">
        <f>_xlfn.XLOOKUP(D244,[4]Cmg!$S$4:$S$101,[4]Cmg!$U$4:$U$101,"----",0,1)</f>
        <v>----</v>
      </c>
      <c r="AG244" s="25">
        <f>IFERROR(SUMIFS('[4]BD Unidades'!$AH:$AH,'[4]BD Unidades'!$A:$A,'BD Centrales 2024'!$A244),"-")</f>
        <v>2.9990000000000001</v>
      </c>
      <c r="AH244" s="25">
        <f>SUMIFS('[4]BD Unidades'!$AJ$3:$AJ$1424,'[4]BD Unidades'!$A$3:$A$1424,$A244)</f>
        <v>2071.2833333333301</v>
      </c>
      <c r="AI244" s="25">
        <f>SUMIFS('[4]BD Unidades'!$AL$3:$AL$1424,'[4]BD Unidades'!$A$3:$A$1424,$A244)</f>
        <v>0</v>
      </c>
      <c r="AJ244" s="26">
        <f t="shared" si="13"/>
        <v>0</v>
      </c>
      <c r="AK244" s="27">
        <f>IFERROR(SUMIFS('[4]BD Unidades'!$AO$3:$AO$1424,'[4]BD Unidades'!$A$3:$A$1424,$A244),"-")</f>
        <v>0</v>
      </c>
      <c r="AL244" s="27">
        <f>IFERROR(SUMIFS('[4]BD Unidades'!$AQ$3:$AQ$1424,'[4]BD Unidades'!$A$3:$A$1424,$A244),"-")</f>
        <v>0</v>
      </c>
      <c r="AM244" s="27">
        <f>IFERROR(SUMIFS('[4]BD Unidades'!$AS$3:$AS$1424,'[4]BD Unidades'!$A$3:$A$1424,$A244),"-")</f>
        <v>0</v>
      </c>
      <c r="AN244" s="27">
        <f>IFERROR(SUMIFS('[4]BD Unidades'!$AU$3:$AU$1424,'[4]BD Unidades'!$A$3:$A$1424,$A244),"-")</f>
        <v>0</v>
      </c>
      <c r="AO244" s="27">
        <f>IFERROR(SUMIFS('[4]BD Unidades'!$AW$3:$AW$1424,'[4]BD Unidades'!$A$3:$A$1424,$A244),"-")</f>
        <v>0</v>
      </c>
      <c r="AP244" s="27">
        <f>IFERROR(SUMIFS('[4]BD Unidades'!$AY$3:$AY$1424,'[4]BD Unidades'!$A$3:$A$1424,$A244),"-")</f>
        <v>0</v>
      </c>
      <c r="AQ244" s="25">
        <f>IFERROR(SUMIFS('[4]BD Unidades'!$AZ$3:$AZ$1424,'[4]BD Unidades'!$A$3:$A$1424,$A244),"-")</f>
        <v>1.38127961725324</v>
      </c>
      <c r="AR244" s="25">
        <f>IFERROR(SUMIFS('[4]BD Unidades'!$BA$3:$BA$1424,'[4]BD Unidades'!$A$3:$A$1424,$A244),"-")</f>
        <v>2.9990000000000001</v>
      </c>
      <c r="AS244" s="28">
        <f>SUMIFS('[4]BD Unidades'!$BC$3:$BC$1424,'[4]BD Unidades'!$A$3:$A$1424,$A244)</f>
        <v>2.2055000000000002E-2</v>
      </c>
      <c r="AT244" s="28">
        <f>SUMIFS('[4]BD Unidades'!$BE$3:$BE$1424,'[4]BD Unidades'!$A$3:$A$1424,$A244)</f>
        <v>1</v>
      </c>
      <c r="AU244" s="29">
        <f t="shared" si="14"/>
        <v>0.97794499999999995</v>
      </c>
      <c r="AV244" s="30">
        <f t="shared" si="15"/>
        <v>1.1699999999999999E-2</v>
      </c>
      <c r="AW244" s="25">
        <f>IFERROR(SUMIFS('[4]BD Unidades'!$BI$3:$BI$1424,'[4]BD Unidades'!$A$3:$A$1424,$A244),"-")</f>
        <v>0.33192895304365883</v>
      </c>
      <c r="AX244" s="25">
        <f>IFERROR(SUMIFS('[4]BD Unidades'!$BJ$3:$BJ$1424,'[4]BD Unidades'!$A$3:$A$1424,$A244),"-")</f>
        <v>0.21331180266390418</v>
      </c>
    </row>
    <row r="245" spans="1:50" ht="14.4" x14ac:dyDescent="0.3">
      <c r="A245" s="7">
        <v>2049</v>
      </c>
      <c r="B245" s="7" t="s">
        <v>4673</v>
      </c>
      <c r="D245" s="8" t="s">
        <v>4674</v>
      </c>
      <c r="E245" s="19" t="s">
        <v>4670</v>
      </c>
      <c r="F245" s="19" t="s">
        <v>4670</v>
      </c>
      <c r="G245" s="19" t="s">
        <v>4675</v>
      </c>
      <c r="H245" s="19">
        <v>1</v>
      </c>
      <c r="I245" s="19">
        <v>2024</v>
      </c>
      <c r="J245" s="19" t="s">
        <v>66</v>
      </c>
      <c r="K245" s="19" t="s">
        <v>177</v>
      </c>
      <c r="L245" s="19" t="s">
        <v>213</v>
      </c>
      <c r="M245" s="19" t="s">
        <v>331</v>
      </c>
      <c r="N245" s="19" t="s">
        <v>332</v>
      </c>
      <c r="O245" s="19" t="s">
        <v>4535</v>
      </c>
      <c r="P245" s="19" t="s">
        <v>51</v>
      </c>
      <c r="Q245" s="9" t="s">
        <v>4677</v>
      </c>
      <c r="R245" s="20">
        <v>0.22</v>
      </c>
      <c r="S245" s="20">
        <v>9.09</v>
      </c>
      <c r="T245" s="20">
        <v>0.2</v>
      </c>
      <c r="U245" s="20" t="s">
        <v>397</v>
      </c>
      <c r="V245" s="21" t="str">
        <f>_xlfn.XLOOKUP(D245,'[4]Gen. Real'!$A$2:$A$1168,'[4]Gen. Real'!$C$2:$C$1168,"-",0)</f>
        <v>-</v>
      </c>
      <c r="W245" s="22"/>
      <c r="X245" s="22" t="str">
        <f>_xlfn.XLOOKUP(D245,[4]Vertimiento!$J$2:$J$119,[4]Vertimiento!$K$2:$K$119,"-",0)</f>
        <v>-</v>
      </c>
      <c r="Y245" s="23" t="str">
        <f t="shared" si="12"/>
        <v>-</v>
      </c>
      <c r="Z245" s="19" t="str">
        <f>_xlfn.XLOOKUP(D245,[4]Cmg!$I$4:$I$99,[4]Cmg!$M$4:$M$99,"----",0,1)</f>
        <v>----</v>
      </c>
      <c r="AA245" s="19" t="str">
        <f>_xlfn.XLOOKUP(D245,[4]Cmg!$A$4:$A$101,[4]Cmg!$B$4:$B$101,"----",0,1)</f>
        <v>----</v>
      </c>
      <c r="AB245" s="19" t="str">
        <f>_xlfn.XLOOKUP(D245,[4]Cmg!$E$4:$E$101,[4]Cmg!$F$4:$F$101,"----",0,1)</f>
        <v>----</v>
      </c>
      <c r="AC245" s="19" t="str">
        <f>_xlfn.XLOOKUP(D245,[4]Cmg!$O$4:$O$101,[4]Cmg!$P$4:$P$101,"----",0,1)</f>
        <v>----</v>
      </c>
      <c r="AD245" s="24" t="str">
        <f>_xlfn.XLOOKUP(D245,[4]Cmg!$S$4:$S$101,[4]Cmg!$U$4:$U$101,"----",0,1)</f>
        <v>----</v>
      </c>
      <c r="AG245" s="25">
        <f>IFERROR(SUMIFS('[4]BD Unidades'!$AH:$AH,'[4]BD Unidades'!$A:$A,'BD Centrales 2024'!$A245),"-")</f>
        <v>0</v>
      </c>
      <c r="AH245" s="25">
        <f>SUMIFS('[4]BD Unidades'!$AJ$3:$AJ$1424,'[4]BD Unidades'!$A$3:$A$1424,$A245)</f>
        <v>0</v>
      </c>
      <c r="AI245" s="25">
        <f>SUMIFS('[4]BD Unidades'!$AL$3:$AL$1424,'[4]BD Unidades'!$A$3:$A$1424,$A245)</f>
        <v>0</v>
      </c>
      <c r="AJ245" s="26" t="str">
        <f t="shared" si="13"/>
        <v>-</v>
      </c>
      <c r="AK245" s="27">
        <f>IFERROR(SUMIFS('[4]BD Unidades'!$AO$3:$AO$1424,'[4]BD Unidades'!$A$3:$A$1424,$A245),"-")</f>
        <v>0</v>
      </c>
      <c r="AL245" s="27">
        <f>IFERROR(SUMIFS('[4]BD Unidades'!$AQ$3:$AQ$1424,'[4]BD Unidades'!$A$3:$A$1424,$A245),"-")</f>
        <v>0</v>
      </c>
      <c r="AM245" s="27">
        <f>IFERROR(SUMIFS('[4]BD Unidades'!$AS$3:$AS$1424,'[4]BD Unidades'!$A$3:$A$1424,$A245),"-")</f>
        <v>0</v>
      </c>
      <c r="AN245" s="27">
        <f>IFERROR(SUMIFS('[4]BD Unidades'!$AU$3:$AU$1424,'[4]BD Unidades'!$A$3:$A$1424,$A245),"-")</f>
        <v>0</v>
      </c>
      <c r="AO245" s="27">
        <f>IFERROR(SUMIFS('[4]BD Unidades'!$AW$3:$AW$1424,'[4]BD Unidades'!$A$3:$A$1424,$A245),"-")</f>
        <v>0</v>
      </c>
      <c r="AP245" s="27">
        <f>IFERROR(SUMIFS('[4]BD Unidades'!$AY$3:$AY$1424,'[4]BD Unidades'!$A$3:$A$1424,$A245),"-")</f>
        <v>0</v>
      </c>
      <c r="AQ245" s="25">
        <f>IFERROR(SUMIFS('[4]BD Unidades'!$AZ$3:$AZ$1424,'[4]BD Unidades'!$A$3:$A$1424,$A245),"-")</f>
        <v>0</v>
      </c>
      <c r="AR245" s="25">
        <f>IFERROR(SUMIFS('[4]BD Unidades'!$BA$3:$BA$1424,'[4]BD Unidades'!$A$3:$A$1424,$A245),"-")</f>
        <v>0</v>
      </c>
      <c r="AS245" s="28">
        <f>SUMIFS('[4]BD Unidades'!$BC$3:$BC$1424,'[4]BD Unidades'!$A$3:$A$1424,$A245)</f>
        <v>0</v>
      </c>
      <c r="AT245" s="28">
        <f>SUMIFS('[4]BD Unidades'!$BE$3:$BE$1424,'[4]BD Unidades'!$A$3:$A$1424,$A245)</f>
        <v>0</v>
      </c>
      <c r="AU245" s="29">
        <f t="shared" si="14"/>
        <v>0</v>
      </c>
      <c r="AV245" s="30">
        <f t="shared" si="15"/>
        <v>9.0899999999999995E-2</v>
      </c>
      <c r="AW245" s="25">
        <f>IFERROR(SUMIFS('[4]BD Unidades'!$BI$3:$BI$1424,'[4]BD Unidades'!$A$3:$A$1424,$A245),"-")</f>
        <v>0</v>
      </c>
      <c r="AX245" s="25">
        <f>IFERROR(SUMIFS('[4]BD Unidades'!$BJ$3:$BJ$1424,'[4]BD Unidades'!$A$3:$A$1424,$A245),"-")</f>
        <v>0</v>
      </c>
    </row>
    <row r="246" spans="1:50" ht="27.6" x14ac:dyDescent="0.3">
      <c r="A246" s="7">
        <v>2090</v>
      </c>
      <c r="B246" s="7" t="s">
        <v>116</v>
      </c>
      <c r="D246" s="8" t="s">
        <v>117</v>
      </c>
      <c r="E246" s="19" t="s">
        <v>73</v>
      </c>
      <c r="F246" s="19" t="s">
        <v>73</v>
      </c>
      <c r="G246" s="19" t="s">
        <v>118</v>
      </c>
      <c r="H246" s="19">
        <v>2</v>
      </c>
      <c r="I246" s="19">
        <v>2024</v>
      </c>
      <c r="J246" s="19" t="s">
        <v>66</v>
      </c>
      <c r="K246" s="19" t="s">
        <v>67</v>
      </c>
      <c r="L246" s="19" t="s">
        <v>47</v>
      </c>
      <c r="M246" s="19" t="s">
        <v>90</v>
      </c>
      <c r="N246" s="19" t="s">
        <v>91</v>
      </c>
      <c r="O246" s="19" t="s">
        <v>92</v>
      </c>
      <c r="P246" s="19" t="s">
        <v>51</v>
      </c>
      <c r="Q246" s="9" t="s">
        <v>120</v>
      </c>
      <c r="R246" s="20">
        <v>170.72229999999999</v>
      </c>
      <c r="S246" s="20">
        <v>0.57999999999999996</v>
      </c>
      <c r="T246" s="20">
        <v>169.73990000000001</v>
      </c>
      <c r="U246" s="20">
        <v>6</v>
      </c>
      <c r="V246" s="21">
        <f>_xlfn.XLOOKUP(D246,'[4]Gen. Real'!$A$2:$A$1168,'[4]Gen. Real'!$C$2:$C$1168,"-",0)</f>
        <v>13.973840000000001</v>
      </c>
      <c r="W246" s="22"/>
      <c r="X246" s="22" t="str">
        <f>_xlfn.XLOOKUP(D246,[4]Vertimiento!$J$2:$J$119,[4]Vertimiento!$K$2:$K$119,"-",0)</f>
        <v>-</v>
      </c>
      <c r="Y246" s="23" t="str">
        <f t="shared" si="12"/>
        <v>-</v>
      </c>
      <c r="Z246" s="19" t="str">
        <f>_xlfn.XLOOKUP(D246,[4]Cmg!$I$4:$I$99,[4]Cmg!$M$4:$M$99,"----",0,1)</f>
        <v>----</v>
      </c>
      <c r="AA246" s="19" t="str">
        <f>_xlfn.XLOOKUP(D246,[4]Cmg!$A$4:$A$101,[4]Cmg!$B$4:$B$101,"----",0,1)</f>
        <v>----</v>
      </c>
      <c r="AB246" s="19" t="str">
        <f>_xlfn.XLOOKUP(D246,[4]Cmg!$E$4:$E$101,[4]Cmg!$F$4:$F$101,"----",0,1)</f>
        <v>----</v>
      </c>
      <c r="AC246" s="19" t="str">
        <f>_xlfn.XLOOKUP(D246,[4]Cmg!$O$4:$O$101,[4]Cmg!$P$4:$P$101,"----",0,1)</f>
        <v>----</v>
      </c>
      <c r="AD246" s="24" t="str">
        <f>_xlfn.XLOOKUP(D246,[4]Cmg!$S$4:$S$101,[4]Cmg!$U$4:$U$101,"----",0,1)</f>
        <v>----</v>
      </c>
      <c r="AG246" s="25">
        <f>IFERROR(SUMIFS('[4]BD Unidades'!$AH:$AH,'[4]BD Unidades'!$A:$A,'BD Centrales 2024'!$A246),"-")</f>
        <v>0</v>
      </c>
      <c r="AH246" s="25">
        <f>SUMIFS('[4]BD Unidades'!$AJ$3:$AJ$1424,'[4]BD Unidades'!$A$3:$A$1424,$A246)</f>
        <v>0</v>
      </c>
      <c r="AI246" s="25">
        <f>SUMIFS('[4]BD Unidades'!$AL$3:$AL$1424,'[4]BD Unidades'!$A$3:$A$1424,$A246)</f>
        <v>0</v>
      </c>
      <c r="AJ246" s="26" t="str">
        <f t="shared" si="13"/>
        <v>-</v>
      </c>
      <c r="AK246" s="27">
        <f>IFERROR(SUMIFS('[4]BD Unidades'!$AO$3:$AO$1424,'[4]BD Unidades'!$A$3:$A$1424,$A246),"-")</f>
        <v>0</v>
      </c>
      <c r="AL246" s="27">
        <f>IFERROR(SUMIFS('[4]BD Unidades'!$AQ$3:$AQ$1424,'[4]BD Unidades'!$A$3:$A$1424,$A246),"-")</f>
        <v>0</v>
      </c>
      <c r="AM246" s="27">
        <f>IFERROR(SUMIFS('[4]BD Unidades'!$AS$3:$AS$1424,'[4]BD Unidades'!$A$3:$A$1424,$A246),"-")</f>
        <v>0</v>
      </c>
      <c r="AN246" s="27">
        <f>IFERROR(SUMIFS('[4]BD Unidades'!$AU$3:$AU$1424,'[4]BD Unidades'!$A$3:$A$1424,$A246),"-")</f>
        <v>0</v>
      </c>
      <c r="AO246" s="27">
        <f>IFERROR(SUMIFS('[4]BD Unidades'!$AW$3:$AW$1424,'[4]BD Unidades'!$A$3:$A$1424,$A246),"-")</f>
        <v>0</v>
      </c>
      <c r="AP246" s="27">
        <f>IFERROR(SUMIFS('[4]BD Unidades'!$AY$3:$AY$1424,'[4]BD Unidades'!$A$3:$A$1424,$A246),"-")</f>
        <v>0</v>
      </c>
      <c r="AQ246" s="25">
        <f>IFERROR(SUMIFS('[4]BD Unidades'!$AZ$3:$AZ$1424,'[4]BD Unidades'!$A$3:$A$1424,$A246),"-")</f>
        <v>0</v>
      </c>
      <c r="AR246" s="25">
        <f>IFERROR(SUMIFS('[4]BD Unidades'!$BA$3:$BA$1424,'[4]BD Unidades'!$A$3:$A$1424,$A246),"-")</f>
        <v>0</v>
      </c>
      <c r="AS246" s="28">
        <f>SUMIFS('[4]BD Unidades'!$BC$3:$BC$1424,'[4]BD Unidades'!$A$3:$A$1424,$A246)</f>
        <v>0</v>
      </c>
      <c r="AT246" s="28">
        <f>SUMIFS('[4]BD Unidades'!$BE$3:$BE$1424,'[4]BD Unidades'!$A$3:$A$1424,$A246)</f>
        <v>0</v>
      </c>
      <c r="AU246" s="29">
        <f t="shared" si="14"/>
        <v>0</v>
      </c>
      <c r="AV246" s="30">
        <f t="shared" si="15"/>
        <v>5.7999999999999996E-3</v>
      </c>
      <c r="AW246" s="25">
        <f>IFERROR(SUMIFS('[4]BD Unidades'!$BI$3:$BI$1424,'[4]BD Unidades'!$A$3:$A$1424,$A246),"-")</f>
        <v>0</v>
      </c>
      <c r="AX246" s="25">
        <f>IFERROR(SUMIFS('[4]BD Unidades'!$BJ$3:$BJ$1424,'[4]BD Unidades'!$A$3:$A$1424,$A246),"-")</f>
        <v>0</v>
      </c>
    </row>
    <row r="247" spans="1:50" ht="14.4" x14ac:dyDescent="0.3">
      <c r="A247" s="7">
        <v>2225</v>
      </c>
      <c r="B247" s="7" t="s">
        <v>394</v>
      </c>
      <c r="D247" s="8" t="s">
        <v>395</v>
      </c>
      <c r="E247" s="19" t="s">
        <v>396</v>
      </c>
      <c r="F247" s="19" t="s">
        <v>396</v>
      </c>
      <c r="G247" s="19" t="s">
        <v>397</v>
      </c>
      <c r="H247" s="19">
        <v>1</v>
      </c>
      <c r="I247" s="19">
        <v>2024</v>
      </c>
      <c r="J247" s="19" t="s">
        <v>66</v>
      </c>
      <c r="K247" s="19" t="s">
        <v>105</v>
      </c>
      <c r="L247" s="19" t="s">
        <v>47</v>
      </c>
      <c r="M247" s="19" t="s">
        <v>82</v>
      </c>
      <c r="N247" s="19" t="s">
        <v>322</v>
      </c>
      <c r="O247" s="19" t="s">
        <v>323</v>
      </c>
      <c r="P247" s="19" t="s">
        <v>51</v>
      </c>
      <c r="Q247" s="9" t="s">
        <v>399</v>
      </c>
      <c r="R247" s="20">
        <v>0.28000000000000003</v>
      </c>
      <c r="S247" s="20">
        <v>0</v>
      </c>
      <c r="T247" s="20">
        <v>0.26</v>
      </c>
      <c r="U247" s="20">
        <v>1.2999999999999999E-2</v>
      </c>
      <c r="V247" s="21" t="str">
        <f>_xlfn.XLOOKUP(D247,'[4]Gen. Real'!$A$2:$A$1168,'[4]Gen. Real'!$C$2:$C$1168,"-",0)</f>
        <v>-</v>
      </c>
      <c r="W247" s="22"/>
      <c r="X247" s="22" t="str">
        <f>_xlfn.XLOOKUP(D247,[4]Vertimiento!$J$2:$J$119,[4]Vertimiento!$K$2:$K$119,"-",0)</f>
        <v>-</v>
      </c>
      <c r="Y247" s="23" t="str">
        <f t="shared" si="12"/>
        <v>-</v>
      </c>
      <c r="Z247" s="19" t="str">
        <f>_xlfn.XLOOKUP(D247,[4]Cmg!$I$4:$I$99,[4]Cmg!$M$4:$M$99,"----",0,1)</f>
        <v>----</v>
      </c>
      <c r="AA247" s="19" t="str">
        <f>_xlfn.XLOOKUP(D247,[4]Cmg!$A$4:$A$101,[4]Cmg!$B$4:$B$101,"----",0,1)</f>
        <v>----</v>
      </c>
      <c r="AB247" s="19" t="str">
        <f>_xlfn.XLOOKUP(D247,[4]Cmg!$E$4:$E$101,[4]Cmg!$F$4:$F$101,"----",0,1)</f>
        <v>----</v>
      </c>
      <c r="AC247" s="19" t="str">
        <f>_xlfn.XLOOKUP(D247,[4]Cmg!$O$4:$O$101,[4]Cmg!$P$4:$P$101,"----",0,1)</f>
        <v>----</v>
      </c>
      <c r="AD247" s="24" t="str">
        <f>_xlfn.XLOOKUP(D247,[4]Cmg!$S$4:$S$101,[4]Cmg!$U$4:$U$101,"----",0,1)</f>
        <v>----</v>
      </c>
      <c r="AG247" s="25">
        <f>IFERROR(SUMIFS('[4]BD Unidades'!$AH:$AH,'[4]BD Unidades'!$A:$A,'BD Centrales 2024'!$A247),"-")</f>
        <v>0</v>
      </c>
      <c r="AH247" s="25">
        <f>SUMIFS('[4]BD Unidades'!$AJ$3:$AJ$1424,'[4]BD Unidades'!$A$3:$A$1424,$A247)</f>
        <v>0</v>
      </c>
      <c r="AI247" s="25">
        <f>SUMIFS('[4]BD Unidades'!$AL$3:$AL$1424,'[4]BD Unidades'!$A$3:$A$1424,$A247)</f>
        <v>0</v>
      </c>
      <c r="AJ247" s="26" t="str">
        <f t="shared" si="13"/>
        <v>-</v>
      </c>
      <c r="AK247" s="27">
        <f>IFERROR(SUMIFS('[4]BD Unidades'!$AO$3:$AO$1424,'[4]BD Unidades'!$A$3:$A$1424,$A247),"-")</f>
        <v>0</v>
      </c>
      <c r="AL247" s="27">
        <f>IFERROR(SUMIFS('[4]BD Unidades'!$AQ$3:$AQ$1424,'[4]BD Unidades'!$A$3:$A$1424,$A247),"-")</f>
        <v>0</v>
      </c>
      <c r="AM247" s="27">
        <f>IFERROR(SUMIFS('[4]BD Unidades'!$AS$3:$AS$1424,'[4]BD Unidades'!$A$3:$A$1424,$A247),"-")</f>
        <v>0</v>
      </c>
      <c r="AN247" s="27">
        <f>IFERROR(SUMIFS('[4]BD Unidades'!$AU$3:$AU$1424,'[4]BD Unidades'!$A$3:$A$1424,$A247),"-")</f>
        <v>0</v>
      </c>
      <c r="AO247" s="27">
        <f>IFERROR(SUMIFS('[4]BD Unidades'!$AW$3:$AW$1424,'[4]BD Unidades'!$A$3:$A$1424,$A247),"-")</f>
        <v>0</v>
      </c>
      <c r="AP247" s="27">
        <f>IFERROR(SUMIFS('[4]BD Unidades'!$AY$3:$AY$1424,'[4]BD Unidades'!$A$3:$A$1424,$A247),"-")</f>
        <v>0</v>
      </c>
      <c r="AQ247" s="25">
        <f>IFERROR(SUMIFS('[4]BD Unidades'!$AZ$3:$AZ$1424,'[4]BD Unidades'!$A$3:$A$1424,$A247),"-")</f>
        <v>0</v>
      </c>
      <c r="AR247" s="25">
        <f>IFERROR(SUMIFS('[4]BD Unidades'!$BA$3:$BA$1424,'[4]BD Unidades'!$A$3:$A$1424,$A247),"-")</f>
        <v>0</v>
      </c>
      <c r="AS247" s="28">
        <f>SUMIFS('[4]BD Unidades'!$BC$3:$BC$1424,'[4]BD Unidades'!$A$3:$A$1424,$A247)</f>
        <v>0</v>
      </c>
      <c r="AT247" s="28">
        <f>SUMIFS('[4]BD Unidades'!$BE$3:$BE$1424,'[4]BD Unidades'!$A$3:$A$1424,$A247)</f>
        <v>0</v>
      </c>
      <c r="AU247" s="29">
        <f t="shared" si="14"/>
        <v>0</v>
      </c>
      <c r="AV247" s="30">
        <f t="shared" si="15"/>
        <v>0</v>
      </c>
      <c r="AW247" s="25">
        <f>IFERROR(SUMIFS('[4]BD Unidades'!$BI$3:$BI$1424,'[4]BD Unidades'!$A$3:$A$1424,$A247),"-")</f>
        <v>0</v>
      </c>
      <c r="AX247" s="25">
        <f>IFERROR(SUMIFS('[4]BD Unidades'!$BJ$3:$BJ$1424,'[4]BD Unidades'!$A$3:$A$1424,$A247),"-")</f>
        <v>0</v>
      </c>
    </row>
    <row r="248" spans="1:50" ht="14.4" x14ac:dyDescent="0.3">
      <c r="A248" s="7">
        <v>2259</v>
      </c>
      <c r="B248" s="7" t="s">
        <v>4620</v>
      </c>
      <c r="D248" s="8" t="s">
        <v>4621</v>
      </c>
      <c r="E248" s="19" t="s">
        <v>4622</v>
      </c>
      <c r="F248" s="19" t="s">
        <v>4622</v>
      </c>
      <c r="G248" s="19" t="s">
        <v>4623</v>
      </c>
      <c r="H248" s="19">
        <v>1</v>
      </c>
      <c r="I248" s="19">
        <v>2024</v>
      </c>
      <c r="J248" s="19" t="s">
        <v>66</v>
      </c>
      <c r="K248" s="19" t="s">
        <v>105</v>
      </c>
      <c r="L248" s="19" t="s">
        <v>213</v>
      </c>
      <c r="M248" s="19" t="s">
        <v>331</v>
      </c>
      <c r="N248" s="19" t="s">
        <v>724</v>
      </c>
      <c r="O248" s="19" t="s">
        <v>725</v>
      </c>
      <c r="P248" s="19" t="s">
        <v>51</v>
      </c>
      <c r="Q248" s="9" t="s">
        <v>3479</v>
      </c>
      <c r="R248" s="20">
        <v>2</v>
      </c>
      <c r="S248" s="20">
        <v>5</v>
      </c>
      <c r="T248" s="20">
        <v>1.9</v>
      </c>
      <c r="U248" s="20" t="s">
        <v>397</v>
      </c>
      <c r="V248" s="21">
        <f>_xlfn.XLOOKUP(D248,'[4]Gen. Real'!$A$2:$A$1168,'[4]Gen. Real'!$C$2:$C$1168,"-",0)</f>
        <v>0.45602000000000004</v>
      </c>
      <c r="W248" s="22"/>
      <c r="X248" s="22" t="str">
        <f>_xlfn.XLOOKUP(D248,[4]Vertimiento!$J$2:$J$119,[4]Vertimiento!$K$2:$K$119,"-",0)</f>
        <v>-</v>
      </c>
      <c r="Y248" s="23" t="str">
        <f t="shared" si="12"/>
        <v>-</v>
      </c>
      <c r="Z248" s="19" t="str">
        <f>_xlfn.XLOOKUP(D248,[4]Cmg!$I$4:$I$99,[4]Cmg!$M$4:$M$99,"----",0,1)</f>
        <v>----</v>
      </c>
      <c r="AA248" s="19" t="str">
        <f>_xlfn.XLOOKUP(D248,[4]Cmg!$A$4:$A$101,[4]Cmg!$B$4:$B$101,"----",0,1)</f>
        <v>----</v>
      </c>
      <c r="AB248" s="19" t="str">
        <f>_xlfn.XLOOKUP(D248,[4]Cmg!$E$4:$E$101,[4]Cmg!$F$4:$F$101,"----",0,1)</f>
        <v>----</v>
      </c>
      <c r="AC248" s="19" t="str">
        <f>_xlfn.XLOOKUP(D248,[4]Cmg!$O$4:$O$101,[4]Cmg!$P$4:$P$101,"----",0,1)</f>
        <v>----</v>
      </c>
      <c r="AD248" s="24" t="str">
        <f>_xlfn.XLOOKUP(D248,[4]Cmg!$S$4:$S$101,[4]Cmg!$U$4:$U$101,"----",0,1)</f>
        <v>----</v>
      </c>
      <c r="AG248" s="25">
        <f>IFERROR(SUMIFS('[4]BD Unidades'!$AH:$AH,'[4]BD Unidades'!$A:$A,'BD Centrales 2024'!$A248),"-")</f>
        <v>1.9</v>
      </c>
      <c r="AH248" s="25">
        <f>SUMIFS('[4]BD Unidades'!$AJ$3:$AJ$1424,'[4]BD Unidades'!$A$3:$A$1424,$A248)</f>
        <v>8344.7999999999993</v>
      </c>
      <c r="AI248" s="25">
        <f>SUMIFS('[4]BD Unidades'!$AL$3:$AL$1424,'[4]BD Unidades'!$A$3:$A$1424,$A248)</f>
        <v>0</v>
      </c>
      <c r="AJ248" s="26">
        <f t="shared" si="13"/>
        <v>0</v>
      </c>
      <c r="AK248" s="27">
        <f>IFERROR(SUMIFS('[4]BD Unidades'!$AO$3:$AO$1424,'[4]BD Unidades'!$A$3:$A$1424,$A248),"-")</f>
        <v>0</v>
      </c>
      <c r="AL248" s="27">
        <f>IFERROR(SUMIFS('[4]BD Unidades'!$AQ$3:$AQ$1424,'[4]BD Unidades'!$A$3:$A$1424,$A248),"-")</f>
        <v>0</v>
      </c>
      <c r="AM248" s="27">
        <f>IFERROR(SUMIFS('[4]BD Unidades'!$AS$3:$AS$1424,'[4]BD Unidades'!$A$3:$A$1424,$A248),"-")</f>
        <v>0</v>
      </c>
      <c r="AN248" s="27">
        <f>IFERROR(SUMIFS('[4]BD Unidades'!$AU$3:$AU$1424,'[4]BD Unidades'!$A$3:$A$1424,$A248),"-")</f>
        <v>0</v>
      </c>
      <c r="AO248" s="27">
        <f>IFERROR(SUMIFS('[4]BD Unidades'!$AW$3:$AW$1424,'[4]BD Unidades'!$A$3:$A$1424,$A248),"-")</f>
        <v>0</v>
      </c>
      <c r="AP248" s="27">
        <f>IFERROR(SUMIFS('[4]BD Unidades'!$AY$3:$AY$1424,'[4]BD Unidades'!$A$3:$A$1424,$A248),"-")</f>
        <v>0</v>
      </c>
      <c r="AQ248" s="25">
        <f>IFERROR(SUMIFS('[4]BD Unidades'!$AZ$3:$AZ$1424,'[4]BD Unidades'!$A$3:$A$1424,$A248),"-")</f>
        <v>1.1057763356164387</v>
      </c>
      <c r="AR248" s="25">
        <f>IFERROR(SUMIFS('[4]BD Unidades'!$BA$3:$BA$1424,'[4]BD Unidades'!$A$3:$A$1424,$A248),"-")</f>
        <v>1.9</v>
      </c>
      <c r="AS248" s="28">
        <f>SUMIFS('[4]BD Unidades'!$BC$3:$BC$1424,'[4]BD Unidades'!$A$3:$A$1424,$A248)</f>
        <v>2.8520575625055975E-2</v>
      </c>
      <c r="AT248" s="28">
        <f>SUMIFS('[4]BD Unidades'!$BE$3:$BE$1424,'[4]BD Unidades'!$A$3:$A$1424,$A248)</f>
        <v>0.95</v>
      </c>
      <c r="AU248" s="29">
        <f t="shared" si="14"/>
        <v>0.92290545315619676</v>
      </c>
      <c r="AV248" s="30">
        <f t="shared" si="15"/>
        <v>0.05</v>
      </c>
      <c r="AW248" s="25">
        <f>IFERROR(SUMIFS('[4]BD Unidades'!$BI$3:$BI$1424,'[4]BD Unidades'!$A$3:$A$1424,$A248),"-")</f>
        <v>1.0725790960329169</v>
      </c>
      <c r="AX248" s="25">
        <f>IFERROR(SUMIFS('[4]BD Unidades'!$BJ$3:$BJ$1424,'[4]BD Unidades'!$A$3:$A$1424,$A248),"-")</f>
        <v>0.64906983901802473</v>
      </c>
    </row>
    <row r="249" spans="1:50" ht="14.4" x14ac:dyDescent="0.3">
      <c r="A249" s="7">
        <v>2283</v>
      </c>
      <c r="B249" s="7" t="s">
        <v>4828</v>
      </c>
      <c r="D249" s="8" t="s">
        <v>4829</v>
      </c>
      <c r="E249" s="19" t="s">
        <v>4830</v>
      </c>
      <c r="F249" s="19" t="s">
        <v>4831</v>
      </c>
      <c r="G249" s="19" t="s">
        <v>4832</v>
      </c>
      <c r="H249" s="19">
        <v>1</v>
      </c>
      <c r="I249" s="19">
        <v>2024</v>
      </c>
      <c r="J249" s="19" t="s">
        <v>66</v>
      </c>
      <c r="K249" s="19" t="s">
        <v>177</v>
      </c>
      <c r="L249" s="19" t="s">
        <v>213</v>
      </c>
      <c r="M249" s="19" t="s">
        <v>68</v>
      </c>
      <c r="N249" s="19" t="s">
        <v>68</v>
      </c>
      <c r="O249" s="19" t="s">
        <v>178</v>
      </c>
      <c r="P249" s="19" t="s">
        <v>51</v>
      </c>
      <c r="Q249" s="9" t="s">
        <v>4071</v>
      </c>
      <c r="R249" s="20">
        <v>1.1000000000000001</v>
      </c>
      <c r="S249" s="20">
        <v>0</v>
      </c>
      <c r="T249" s="20">
        <v>1.1000000000000001</v>
      </c>
      <c r="U249" s="20" t="s">
        <v>397</v>
      </c>
      <c r="V249" s="21">
        <f>_xlfn.XLOOKUP(D249,'[4]Gen. Real'!$A$2:$A$1168,'[4]Gen. Real'!$C$2:$C$1168,"-",0)</f>
        <v>2.4668999999999994</v>
      </c>
      <c r="W249" s="22"/>
      <c r="X249" s="22" t="str">
        <f>_xlfn.XLOOKUP(D249,[4]Vertimiento!$J$2:$J$119,[4]Vertimiento!$K$2:$K$119,"-",0)</f>
        <v>-</v>
      </c>
      <c r="Y249" s="23" t="str">
        <f t="shared" si="12"/>
        <v>-</v>
      </c>
      <c r="Z249" s="19" t="str">
        <f>_xlfn.XLOOKUP(D249,[4]Cmg!$I$4:$I$99,[4]Cmg!$M$4:$M$99,"----",0,1)</f>
        <v>----</v>
      </c>
      <c r="AA249" s="19" t="str">
        <f>_xlfn.XLOOKUP(D249,[4]Cmg!$A$4:$A$101,[4]Cmg!$B$4:$B$101,"----",0,1)</f>
        <v>----</v>
      </c>
      <c r="AB249" s="19" t="str">
        <f>_xlfn.XLOOKUP(D249,[4]Cmg!$E$4:$E$101,[4]Cmg!$F$4:$F$101,"----",0,1)</f>
        <v>----</v>
      </c>
      <c r="AC249" s="19" t="str">
        <f>_xlfn.XLOOKUP(D249,[4]Cmg!$O$4:$O$101,[4]Cmg!$P$4:$P$101,"----",0,1)</f>
        <v>----</v>
      </c>
      <c r="AD249" s="24" t="str">
        <f>_xlfn.XLOOKUP(D249,[4]Cmg!$S$4:$S$101,[4]Cmg!$U$4:$U$101,"----",0,1)</f>
        <v>----</v>
      </c>
      <c r="AG249" s="25">
        <f>IFERROR(SUMIFS('[4]BD Unidades'!$AH:$AH,'[4]BD Unidades'!$A:$A,'BD Centrales 2024'!$A249),"-")</f>
        <v>1.1000000000000001</v>
      </c>
      <c r="AH249" s="25">
        <f>SUMIFS('[4]BD Unidades'!$AJ$3:$AJ$1424,'[4]BD Unidades'!$A$3:$A$1424,$A249)</f>
        <v>5688</v>
      </c>
      <c r="AI249" s="25">
        <f>SUMIFS('[4]BD Unidades'!$AL$3:$AL$1424,'[4]BD Unidades'!$A$3:$A$1424,$A249)</f>
        <v>0</v>
      </c>
      <c r="AJ249" s="26">
        <f t="shared" si="13"/>
        <v>0</v>
      </c>
      <c r="AK249" s="27">
        <f>IFERROR(SUMIFS('[4]BD Unidades'!$AO$3:$AO$1424,'[4]BD Unidades'!$A$3:$A$1424,$A249),"-")</f>
        <v>0</v>
      </c>
      <c r="AL249" s="27">
        <f>IFERROR(SUMIFS('[4]BD Unidades'!$AQ$3:$AQ$1424,'[4]BD Unidades'!$A$3:$A$1424,$A249),"-")</f>
        <v>0</v>
      </c>
      <c r="AM249" s="27">
        <f>IFERROR(SUMIFS('[4]BD Unidades'!$AS$3:$AS$1424,'[4]BD Unidades'!$A$3:$A$1424,$A249),"-")</f>
        <v>0</v>
      </c>
      <c r="AN249" s="27">
        <f>IFERROR(SUMIFS('[4]BD Unidades'!$AU$3:$AU$1424,'[4]BD Unidades'!$A$3:$A$1424,$A249),"-")</f>
        <v>0</v>
      </c>
      <c r="AO249" s="27">
        <f>IFERROR(SUMIFS('[4]BD Unidades'!$AW$3:$AW$1424,'[4]BD Unidades'!$A$3:$A$1424,$A249),"-")</f>
        <v>0</v>
      </c>
      <c r="AP249" s="27">
        <f>IFERROR(SUMIFS('[4]BD Unidades'!$AY$3:$AY$1424,'[4]BD Unidades'!$A$3:$A$1424,$A249),"-")</f>
        <v>0</v>
      </c>
      <c r="AQ249" s="25">
        <f>IFERROR(SUMIFS('[4]BD Unidades'!$AZ$3:$AZ$1424,'[4]BD Unidades'!$A$3:$A$1424,$A249),"-")</f>
        <v>0.92739726027397251</v>
      </c>
      <c r="AR249" s="25">
        <f>IFERROR(SUMIFS('[4]BD Unidades'!$BA$3:$BA$1424,'[4]BD Unidades'!$A$3:$A$1424,$A249),"-")</f>
        <v>1.1000000000000001</v>
      </c>
      <c r="AS249" s="28">
        <f>SUMIFS('[4]BD Unidades'!$BC$3:$BC$1424,'[4]BD Unidades'!$A$3:$A$1424,$A249)</f>
        <v>3.1287000000000002E-2</v>
      </c>
      <c r="AT249" s="28">
        <f>SUMIFS('[4]BD Unidades'!$BE$3:$BE$1424,'[4]BD Unidades'!$A$3:$A$1424,$A249)</f>
        <v>1</v>
      </c>
      <c r="AU249" s="29">
        <f t="shared" si="14"/>
        <v>0.96871300000000005</v>
      </c>
      <c r="AV249" s="30">
        <f t="shared" si="15"/>
        <v>0</v>
      </c>
      <c r="AW249" s="25">
        <f>IFERROR(SUMIFS('[4]BD Unidades'!$BI$3:$BI$1424,'[4]BD Unidades'!$A$3:$A$1424,$A249),"-")</f>
        <v>0.74128770005988476</v>
      </c>
      <c r="AX249" s="25">
        <f>IFERROR(SUMIFS('[4]BD Unidades'!$BJ$3:$BJ$1424,'[4]BD Unidades'!$A$3:$A$1424,$A249),"-")</f>
        <v>0.47638331679838486</v>
      </c>
    </row>
    <row r="250" spans="1:50" ht="14.4" x14ac:dyDescent="0.3">
      <c r="A250" s="7">
        <v>2392</v>
      </c>
      <c r="B250" s="7" t="s">
        <v>4705</v>
      </c>
      <c r="D250" s="8" t="s">
        <v>4706</v>
      </c>
      <c r="E250" s="19" t="s">
        <v>4707</v>
      </c>
      <c r="F250" s="19" t="s">
        <v>4707</v>
      </c>
      <c r="G250" s="19" t="s">
        <v>4708</v>
      </c>
      <c r="H250" s="19">
        <v>1</v>
      </c>
      <c r="I250" s="19">
        <v>2024</v>
      </c>
      <c r="J250" s="19" t="s">
        <v>66</v>
      </c>
      <c r="K250" s="19" t="s">
        <v>105</v>
      </c>
      <c r="L250" s="19" t="s">
        <v>157</v>
      </c>
      <c r="M250" s="19" t="s">
        <v>82</v>
      </c>
      <c r="N250" s="19" t="s">
        <v>4091</v>
      </c>
      <c r="O250" s="19" t="s">
        <v>4092</v>
      </c>
      <c r="P250" s="19" t="s">
        <v>51</v>
      </c>
      <c r="Q250" s="9" t="s">
        <v>4709</v>
      </c>
      <c r="R250" s="20">
        <v>3.0821299999999998</v>
      </c>
      <c r="S250" s="20">
        <v>2.66</v>
      </c>
      <c r="T250" s="20">
        <v>3</v>
      </c>
      <c r="U250" s="20" t="s">
        <v>397</v>
      </c>
      <c r="V250" s="21" t="str">
        <f>_xlfn.XLOOKUP(D250,'[4]Gen. Real'!$A$2:$A$1168,'[4]Gen. Real'!$C$2:$C$1168,"-",0)</f>
        <v>-</v>
      </c>
      <c r="W250" s="22"/>
      <c r="X250" s="22" t="str">
        <f>_xlfn.XLOOKUP(D250,[4]Vertimiento!$J$2:$J$119,[4]Vertimiento!$K$2:$K$119,"-",0)</f>
        <v>-</v>
      </c>
      <c r="Y250" s="23" t="str">
        <f t="shared" si="12"/>
        <v>-</v>
      </c>
      <c r="Z250" s="19" t="str">
        <f>_xlfn.XLOOKUP(D250,[4]Cmg!$I$4:$I$99,[4]Cmg!$M$4:$M$99,"----",0,1)</f>
        <v>----</v>
      </c>
      <c r="AA250" s="19" t="str">
        <f>_xlfn.XLOOKUP(D250,[4]Cmg!$A$4:$A$101,[4]Cmg!$B$4:$B$101,"----",0,1)</f>
        <v>----</v>
      </c>
      <c r="AB250" s="19" t="str">
        <f>_xlfn.XLOOKUP(D250,[4]Cmg!$E$4:$E$101,[4]Cmg!$F$4:$F$101,"----",0,1)</f>
        <v>----</v>
      </c>
      <c r="AC250" s="19" t="str">
        <f>_xlfn.XLOOKUP(D250,[4]Cmg!$O$4:$O$101,[4]Cmg!$P$4:$P$101,"----",0,1)</f>
        <v>----</v>
      </c>
      <c r="AD250" s="24" t="str">
        <f>_xlfn.XLOOKUP(D250,[4]Cmg!$S$4:$S$101,[4]Cmg!$U$4:$U$101,"----",0,1)</f>
        <v>----</v>
      </c>
      <c r="AG250" s="25">
        <f>IFERROR(SUMIFS('[4]BD Unidades'!$AH:$AH,'[4]BD Unidades'!$A:$A,'BD Centrales 2024'!$A250),"-")</f>
        <v>0</v>
      </c>
      <c r="AH250" s="25">
        <f>SUMIFS('[4]BD Unidades'!$AJ$3:$AJ$1424,'[4]BD Unidades'!$A$3:$A$1424,$A250)</f>
        <v>0</v>
      </c>
      <c r="AI250" s="25">
        <f>SUMIFS('[4]BD Unidades'!$AL$3:$AL$1424,'[4]BD Unidades'!$A$3:$A$1424,$A250)</f>
        <v>0</v>
      </c>
      <c r="AJ250" s="26" t="str">
        <f t="shared" si="13"/>
        <v>-</v>
      </c>
      <c r="AK250" s="27">
        <f>IFERROR(SUMIFS('[4]BD Unidades'!$AO$3:$AO$1424,'[4]BD Unidades'!$A$3:$A$1424,$A250),"-")</f>
        <v>0</v>
      </c>
      <c r="AL250" s="27">
        <f>IFERROR(SUMIFS('[4]BD Unidades'!$AQ$3:$AQ$1424,'[4]BD Unidades'!$A$3:$A$1424,$A250),"-")</f>
        <v>0</v>
      </c>
      <c r="AM250" s="27">
        <f>IFERROR(SUMIFS('[4]BD Unidades'!$AS$3:$AS$1424,'[4]BD Unidades'!$A$3:$A$1424,$A250),"-")</f>
        <v>0</v>
      </c>
      <c r="AN250" s="27">
        <f>IFERROR(SUMIFS('[4]BD Unidades'!$AU$3:$AU$1424,'[4]BD Unidades'!$A$3:$A$1424,$A250),"-")</f>
        <v>0</v>
      </c>
      <c r="AO250" s="27">
        <f>IFERROR(SUMIFS('[4]BD Unidades'!$AW$3:$AW$1424,'[4]BD Unidades'!$A$3:$A$1424,$A250),"-")</f>
        <v>0</v>
      </c>
      <c r="AP250" s="27">
        <f>IFERROR(SUMIFS('[4]BD Unidades'!$AY$3:$AY$1424,'[4]BD Unidades'!$A$3:$A$1424,$A250),"-")</f>
        <v>0</v>
      </c>
      <c r="AQ250" s="25">
        <f>IFERROR(SUMIFS('[4]BD Unidades'!$AZ$3:$AZ$1424,'[4]BD Unidades'!$A$3:$A$1424,$A250),"-")</f>
        <v>0</v>
      </c>
      <c r="AR250" s="25">
        <f>IFERROR(SUMIFS('[4]BD Unidades'!$BA$3:$BA$1424,'[4]BD Unidades'!$A$3:$A$1424,$A250),"-")</f>
        <v>0</v>
      </c>
      <c r="AS250" s="28">
        <f>SUMIFS('[4]BD Unidades'!$BC$3:$BC$1424,'[4]BD Unidades'!$A$3:$A$1424,$A250)</f>
        <v>0</v>
      </c>
      <c r="AT250" s="28">
        <f>SUMIFS('[4]BD Unidades'!$BE$3:$BE$1424,'[4]BD Unidades'!$A$3:$A$1424,$A250)</f>
        <v>0</v>
      </c>
      <c r="AU250" s="29">
        <f t="shared" si="14"/>
        <v>0</v>
      </c>
      <c r="AV250" s="30">
        <f t="shared" si="15"/>
        <v>2.6600000000000002E-2</v>
      </c>
      <c r="AW250" s="25">
        <f>IFERROR(SUMIFS('[4]BD Unidades'!$BI$3:$BI$1424,'[4]BD Unidades'!$A$3:$A$1424,$A250),"-")</f>
        <v>0</v>
      </c>
      <c r="AX250" s="25">
        <f>IFERROR(SUMIFS('[4]BD Unidades'!$BJ$3:$BJ$1424,'[4]BD Unidades'!$A$3:$A$1424,$A250),"-")</f>
        <v>0</v>
      </c>
    </row>
    <row r="251" spans="1:50" ht="14.4" x14ac:dyDescent="0.3">
      <c r="A251" s="7">
        <v>239</v>
      </c>
      <c r="B251" s="7" t="s">
        <v>544</v>
      </c>
      <c r="D251" s="8" t="s">
        <v>545</v>
      </c>
      <c r="E251" s="19" t="s">
        <v>546</v>
      </c>
      <c r="F251" s="19" t="s">
        <v>546</v>
      </c>
      <c r="G251" s="19" t="s">
        <v>547</v>
      </c>
      <c r="H251" s="19" t="s">
        <v>397</v>
      </c>
      <c r="I251" s="19">
        <v>2024</v>
      </c>
      <c r="J251" s="19" t="s">
        <v>495</v>
      </c>
      <c r="K251" s="19" t="s">
        <v>496</v>
      </c>
      <c r="L251" s="19" t="s">
        <v>157</v>
      </c>
      <c r="M251" s="19" t="s">
        <v>477</v>
      </c>
      <c r="N251" s="19" t="s">
        <v>549</v>
      </c>
      <c r="O251" s="19" t="s">
        <v>550</v>
      </c>
      <c r="P251" s="19" t="s">
        <v>158</v>
      </c>
      <c r="Q251" s="9" t="s">
        <v>551</v>
      </c>
      <c r="R251" s="20">
        <v>1.28</v>
      </c>
      <c r="S251" s="20">
        <v>2.3437999999999999</v>
      </c>
      <c r="T251" s="20">
        <v>1.25</v>
      </c>
      <c r="U251" s="20">
        <v>5.3999999999999999E-2</v>
      </c>
      <c r="V251" s="21">
        <f>_xlfn.XLOOKUP(D251,'[4]Gen. Real'!$A$2:$A$1168,'[4]Gen. Real'!$C$2:$C$1168,"-",0)</f>
        <v>1.688249999999996</v>
      </c>
      <c r="W251" s="22"/>
      <c r="X251" s="22" t="str">
        <f>_xlfn.XLOOKUP(D251,[4]Vertimiento!$J$2:$J$119,[4]Vertimiento!$K$2:$K$119,"-",0)</f>
        <v>-</v>
      </c>
      <c r="Y251" s="23" t="str">
        <f t="shared" si="12"/>
        <v>-</v>
      </c>
      <c r="Z251" s="19">
        <f>_xlfn.XLOOKUP(D251,[4]Cmg!$I$4:$I$99,[4]Cmg!$M$4:$M$99,"----",0,1)</f>
        <v>3.5483484673479055</v>
      </c>
      <c r="AA251" s="19">
        <f>_xlfn.XLOOKUP(D251,[4]Cmg!$A$4:$A$101,[4]Cmg!$B$4:$B$101,"----",0,1)</f>
        <v>45.870440423352498</v>
      </c>
      <c r="AB251" s="19">
        <f>_xlfn.XLOOKUP(D251,[4]Cmg!$E$4:$E$101,[4]Cmg!$F$4:$F$101,"----",0,1)</f>
        <v>8.1991584699453544</v>
      </c>
      <c r="AC251" s="19">
        <f>_xlfn.XLOOKUP(D251,[4]Cmg!$O$4:$O$101,[4]Cmg!$P$4:$P$101,"----",0,1)</f>
        <v>72.762754047200985</v>
      </c>
      <c r="AD251" s="24">
        <f>_xlfn.XLOOKUP(D251,[4]Cmg!$S$4:$S$101,[4]Cmg!$U$4:$U$101,"----",0,1)</f>
        <v>0.55889382041652436</v>
      </c>
      <c r="AG251" s="25">
        <f>IFERROR(SUMIFS('[4]BD Unidades'!$AH:$AH,'[4]BD Unidades'!$A:$A,'BD Centrales 2024'!$A251),"-")</f>
        <v>1.28</v>
      </c>
      <c r="AH251" s="25">
        <f>SUMIFS('[4]BD Unidades'!$AJ$3:$AJ$1424,'[4]BD Unidades'!$A$3:$A$1424,$A251)</f>
        <v>8784</v>
      </c>
      <c r="AI251" s="25">
        <f>SUMIFS('[4]BD Unidades'!$AL$3:$AL$1424,'[4]BD Unidades'!$A$3:$A$1424,$A251)</f>
        <v>0</v>
      </c>
      <c r="AJ251" s="26">
        <f t="shared" si="13"/>
        <v>0</v>
      </c>
      <c r="AK251" s="27">
        <f>IFERROR(SUMIFS('[4]BD Unidades'!$AO$3:$AO$1424,'[4]BD Unidades'!$A$3:$A$1424,$A251),"-")</f>
        <v>0.17466395260674691</v>
      </c>
      <c r="AL251" s="27">
        <f>IFERROR(SUMIFS('[4]BD Unidades'!$AQ$3:$AQ$1424,'[4]BD Unidades'!$A$3:$A$1424,$A251),"-")</f>
        <v>0.20386735118791302</v>
      </c>
      <c r="AM251" s="27">
        <f>IFERROR(SUMIFS('[4]BD Unidades'!$AS$3:$AS$1424,'[4]BD Unidades'!$A$3:$A$1424,$A251),"-")</f>
        <v>0.19825917781463062</v>
      </c>
      <c r="AN251" s="27">
        <f>IFERROR(SUMIFS('[4]BD Unidades'!$AU$3:$AU$1424,'[4]BD Unidades'!$A$3:$A$1424,$A251),"-")</f>
        <v>0.171405</v>
      </c>
      <c r="AO251" s="27">
        <f>IFERROR(SUMIFS('[4]BD Unidades'!$AW$3:$AW$1424,'[4]BD Unidades'!$A$3:$A$1424,$A251),"-")</f>
        <v>0.12623699999999999</v>
      </c>
      <c r="AP251" s="27">
        <f>IFERROR(SUMIFS('[4]BD Unidades'!$AY$3:$AY$1424,'[4]BD Unidades'!$A$3:$A$1424,$A251),"-")</f>
        <v>6.9540000000000001E-3</v>
      </c>
      <c r="AQ251" s="25">
        <f>IFERROR(SUMIFS('[4]BD Unidades'!$AZ$3:$AZ$1424,'[4]BD Unidades'!$A$3:$A$1424,$A251),"-")</f>
        <v>0.20119241849046859</v>
      </c>
      <c r="AR251" s="25">
        <f>IFERROR(SUMIFS('[4]BD Unidades'!$BA$3:$BA$1424,'[4]BD Unidades'!$A$3:$A$1424,$A251),"-")</f>
        <v>1.28</v>
      </c>
      <c r="AS251" s="28">
        <f>SUMIFS('[4]BD Unidades'!$BC$3:$BC$1424,'[4]BD Unidades'!$A$3:$A$1424,$A251)</f>
        <v>1.6820520177363799E-2</v>
      </c>
      <c r="AT251" s="28">
        <f>SUMIFS('[4]BD Unidades'!$BE$3:$BE$1424,'[4]BD Unidades'!$A$3:$A$1424,$A251)</f>
        <v>1</v>
      </c>
      <c r="AU251" s="29">
        <f t="shared" si="14"/>
        <v>0.9831794798226362</v>
      </c>
      <c r="AV251" s="30">
        <f t="shared" si="15"/>
        <v>2.3438000000000001E-2</v>
      </c>
      <c r="AW251" s="25">
        <f>IFERROR(SUMIFS('[4]BD Unidades'!$BI$3:$BI$1424,'[4]BD Unidades'!$A$3:$A$1424,$A251),"-")</f>
        <v>0.19317212632394209</v>
      </c>
      <c r="AX251" s="25">
        <f>IFERROR(SUMIFS('[4]BD Unidades'!$BJ$3:$BJ$1424,'[4]BD Unidades'!$A$3:$A$1424,$A251),"-")</f>
        <v>0.12414070575265446</v>
      </c>
    </row>
    <row r="252" spans="1:50" ht="14.4" x14ac:dyDescent="0.3">
      <c r="A252" s="7">
        <v>247</v>
      </c>
      <c r="B252" s="7" t="s">
        <v>552</v>
      </c>
      <c r="D252" s="8" t="s">
        <v>553</v>
      </c>
      <c r="E252" s="19" t="s">
        <v>554</v>
      </c>
      <c r="F252" s="19" t="s">
        <v>554</v>
      </c>
      <c r="G252" s="19" t="s">
        <v>555</v>
      </c>
      <c r="H252" s="19">
        <v>310308</v>
      </c>
      <c r="I252" s="19">
        <v>2024</v>
      </c>
      <c r="J252" s="19" t="s">
        <v>495</v>
      </c>
      <c r="K252" s="19" t="s">
        <v>496</v>
      </c>
      <c r="L252" s="19" t="s">
        <v>47</v>
      </c>
      <c r="M252" s="19" t="s">
        <v>497</v>
      </c>
      <c r="N252" s="19" t="s">
        <v>557</v>
      </c>
      <c r="O252" s="19" t="s">
        <v>557</v>
      </c>
      <c r="P252" s="19" t="s">
        <v>51</v>
      </c>
      <c r="Q252" s="9" t="s">
        <v>558</v>
      </c>
      <c r="R252" s="20">
        <v>101.02</v>
      </c>
      <c r="S252" s="20">
        <v>0</v>
      </c>
      <c r="T252" s="20">
        <v>101.02</v>
      </c>
      <c r="U252" s="20">
        <v>1.55</v>
      </c>
      <c r="V252" s="21">
        <f>_xlfn.XLOOKUP(D252,'[4]Gen. Real'!$A$2:$A$1168,'[4]Gen. Real'!$C$2:$C$1168,"-",0)</f>
        <v>192.36193999999989</v>
      </c>
      <c r="W252" s="22"/>
      <c r="X252" s="22">
        <f>_xlfn.XLOOKUP(D252,[4]Vertimiento!$J$2:$J$119,[4]Vertimiento!$K$2:$K$119,"-",0)</f>
        <v>38.320801999999993</v>
      </c>
      <c r="Y252" s="23">
        <f t="shared" si="12"/>
        <v>0.16611906754602393</v>
      </c>
      <c r="Z252" s="19">
        <f>_xlfn.XLOOKUP(D252,[4]Cmg!$I$4:$I$99,[4]Cmg!$M$4:$M$99,"----",0,1)</f>
        <v>5.3041912610938384</v>
      </c>
      <c r="AA252" s="19">
        <f>_xlfn.XLOOKUP(D252,[4]Cmg!$A$4:$A$101,[4]Cmg!$B$4:$B$101,"----",0,1)</f>
        <v>45.241557983384624</v>
      </c>
      <c r="AB252" s="19">
        <f>_xlfn.XLOOKUP(D252,[4]Cmg!$E$4:$E$101,[4]Cmg!$F$4:$F$101,"----",0,1)</f>
        <v>7.2193551912568248</v>
      </c>
      <c r="AC252" s="19">
        <f>_xlfn.XLOOKUP(D252,[4]Cmg!$O$4:$O$101,[4]Cmg!$P$4:$P$101,"----",0,1)</f>
        <v>72.384382679929885</v>
      </c>
      <c r="AD252" s="24">
        <f>_xlfn.XLOOKUP(D252,[4]Cmg!$S$4:$S$101,[4]Cmg!$U$4:$U$101,"----",0,1)</f>
        <v>0.47524752475247523</v>
      </c>
      <c r="AG252" s="25">
        <f>IFERROR(SUMIFS('[4]BD Unidades'!$AH:$AH,'[4]BD Unidades'!$A:$A,'BD Centrales 2024'!$A252),"-")</f>
        <v>101.02</v>
      </c>
      <c r="AH252" s="25">
        <f>SUMIFS('[4]BD Unidades'!$AJ$3:$AJ$1424,'[4]BD Unidades'!$A$3:$A$1424,$A252)</f>
        <v>8358.0166666666701</v>
      </c>
      <c r="AI252" s="25">
        <f>SUMIFS('[4]BD Unidades'!$AL$3:$AL$1424,'[4]BD Unidades'!$A$3:$A$1424,$A252)</f>
        <v>325.45</v>
      </c>
      <c r="AJ252" s="26">
        <f t="shared" si="13"/>
        <v>3.7479270951693622E-2</v>
      </c>
      <c r="AK252" s="27">
        <f>IFERROR(SUMIFS('[4]BD Unidades'!$AO$3:$AO$1424,'[4]BD Unidades'!$A$3:$A$1424,$A252),"-")</f>
        <v>0.30035764051761848</v>
      </c>
      <c r="AL252" s="27">
        <f>IFERROR(SUMIFS('[4]BD Unidades'!$AQ$3:$AQ$1424,'[4]BD Unidades'!$A$3:$A$1424,$A252),"-")</f>
        <v>0.29560675032215583</v>
      </c>
      <c r="AM252" s="27">
        <f>IFERROR(SUMIFS('[4]BD Unidades'!$AS$3:$AS$1424,'[4]BD Unidades'!$A$3:$A$1424,$A252),"-")</f>
        <v>0.28495518772581202</v>
      </c>
      <c r="AN252" s="27">
        <f>IFERROR(SUMIFS('[4]BD Unidades'!$AU$3:$AU$1424,'[4]BD Unidades'!$A$3:$A$1424,$A252),"-")</f>
        <v>0.24318799999999999</v>
      </c>
      <c r="AO252" s="27">
        <f>IFERROR(SUMIFS('[4]BD Unidades'!$AW$3:$AW$1424,'[4]BD Unidades'!$A$3:$A$1424,$A252),"-")</f>
        <v>0.26250699999999999</v>
      </c>
      <c r="AP252" s="27">
        <f>IFERROR(SUMIFS('[4]BD Unidades'!$AY$3:$AY$1424,'[4]BD Unidades'!$A$3:$A$1424,$A252),"-")</f>
        <v>0.246451</v>
      </c>
      <c r="AQ252" s="25">
        <f>IFERROR(SUMIFS('[4]BD Unidades'!$AZ$3:$AZ$1424,'[4]BD Unidades'!$A$3:$A$1424,$A252),"-")</f>
        <v>24.566851759999999</v>
      </c>
      <c r="AR252" s="25">
        <f>IFERROR(SUMIFS('[4]BD Unidades'!$BA$3:$BA$1424,'[4]BD Unidades'!$A$3:$A$1424,$A252),"-")</f>
        <v>100.169026195375</v>
      </c>
      <c r="AS252" s="28">
        <f>SUMIFS('[4]BD Unidades'!$BC$3:$BC$1424,'[4]BD Unidades'!$A$3:$A$1424,$A252)</f>
        <v>1.46181663602326E-3</v>
      </c>
      <c r="AT252" s="28">
        <f>SUMIFS('[4]BD Unidades'!$BE$3:$BE$1424,'[4]BD Unidades'!$A$3:$A$1424,$A252)</f>
        <v>0.99601358530661788</v>
      </c>
      <c r="AU252" s="29">
        <f t="shared" si="14"/>
        <v>0.9945575960779115</v>
      </c>
      <c r="AV252" s="30">
        <f t="shared" si="15"/>
        <v>0</v>
      </c>
      <c r="AW252" s="25">
        <f>IFERROR(SUMIFS('[4]BD Unidades'!$BI$3:$BI$1424,'[4]BD Unidades'!$A$3:$A$1424,$A252),"-")</f>
        <v>24.433149029627991</v>
      </c>
      <c r="AX252" s="25">
        <f>IFERROR(SUMIFS('[4]BD Unidades'!$BJ$3:$BJ$1424,'[4]BD Unidades'!$A$3:$A$1424,$A252),"-")</f>
        <v>15.701791050388561</v>
      </c>
    </row>
    <row r="253" spans="1:50" ht="14.4" x14ac:dyDescent="0.3">
      <c r="A253" s="7">
        <v>248</v>
      </c>
      <c r="B253" s="7" t="s">
        <v>559</v>
      </c>
      <c r="D253" s="8" t="s">
        <v>560</v>
      </c>
      <c r="E253" s="19" t="s">
        <v>444</v>
      </c>
      <c r="F253" s="19" t="s">
        <v>561</v>
      </c>
      <c r="G253" s="19" t="s">
        <v>562</v>
      </c>
      <c r="H253" s="19" t="s">
        <v>397</v>
      </c>
      <c r="I253" s="19">
        <v>2024</v>
      </c>
      <c r="J253" s="19" t="s">
        <v>495</v>
      </c>
      <c r="K253" s="19" t="s">
        <v>496</v>
      </c>
      <c r="L253" s="19" t="s">
        <v>47</v>
      </c>
      <c r="M253" s="19" t="s">
        <v>497</v>
      </c>
      <c r="N253" s="19" t="s">
        <v>557</v>
      </c>
      <c r="O253" s="19" t="s">
        <v>557</v>
      </c>
      <c r="P253" s="19" t="s">
        <v>51</v>
      </c>
      <c r="Q253" s="9" t="s">
        <v>558</v>
      </c>
      <c r="R253" s="20">
        <v>50.6</v>
      </c>
      <c r="S253" s="20">
        <v>0</v>
      </c>
      <c r="T253" s="20">
        <v>50.6</v>
      </c>
      <c r="U253" s="20">
        <v>1.2</v>
      </c>
      <c r="V253" s="21">
        <f>_xlfn.XLOOKUP(D253,'[4]Gen. Real'!$A$2:$A$1168,'[4]Gen. Real'!$C$2:$C$1168,"-",0)</f>
        <v>37.440059999999967</v>
      </c>
      <c r="W253" s="22"/>
      <c r="X253" s="22">
        <f>_xlfn.XLOOKUP(D253,[4]Vertimiento!$J$2:$J$119,[4]Vertimiento!$K$2:$K$119,"-",0)</f>
        <v>8.9735350000000018</v>
      </c>
      <c r="Y253" s="23">
        <f t="shared" si="12"/>
        <v>0.19333850351389517</v>
      </c>
      <c r="Z253" s="19">
        <f>_xlfn.XLOOKUP(D253,[4]Cmg!$I$4:$I$99,[4]Cmg!$M$4:$M$99,"----",0,1)</f>
        <v>14.217579883686021</v>
      </c>
      <c r="AA253" s="19">
        <f>_xlfn.XLOOKUP(D253,[4]Cmg!$A$4:$A$101,[4]Cmg!$B$4:$B$101,"----",0,1)</f>
        <v>44.259491293956927</v>
      </c>
      <c r="AB253" s="19">
        <f>_xlfn.XLOOKUP(D253,[4]Cmg!$E$4:$E$101,[4]Cmg!$F$4:$F$101,"----",0,1)</f>
        <v>16.569218579234963</v>
      </c>
      <c r="AC253" s="19">
        <f>_xlfn.XLOOKUP(D253,[4]Cmg!$O$4:$O$101,[4]Cmg!$P$4:$P$101,"----",0,1)</f>
        <v>64.026684220792106</v>
      </c>
      <c r="AD253" s="24">
        <f>_xlfn.XLOOKUP(D253,[4]Cmg!$S$4:$S$101,[4]Cmg!$U$4:$U$101,"----",0,1)</f>
        <v>0.51086832821213157</v>
      </c>
      <c r="AG253" s="25">
        <f>IFERROR(SUMIFS('[4]BD Unidades'!$AH:$AH,'[4]BD Unidades'!$A:$A,'BD Centrales 2024'!$A253),"-")</f>
        <v>50.6</v>
      </c>
      <c r="AH253" s="25">
        <f>SUMIFS('[4]BD Unidades'!$AJ$3:$AJ$1424,'[4]BD Unidades'!$A$3:$A$1424,$A253)</f>
        <v>3289.2</v>
      </c>
      <c r="AI253" s="25">
        <f>SUMIFS('[4]BD Unidades'!$AL$3:$AL$1424,'[4]BD Unidades'!$A$3:$A$1424,$A253)</f>
        <v>5437.8166666666712</v>
      </c>
      <c r="AJ253" s="26">
        <f t="shared" si="13"/>
        <v>0.62310144169160542</v>
      </c>
      <c r="AK253" s="27">
        <f>IFERROR(SUMIFS('[4]BD Unidades'!$AO$3:$AO$1424,'[4]BD Unidades'!$A$3:$A$1424,$A253),"-")</f>
        <v>0.27218767059834159</v>
      </c>
      <c r="AL253" s="27">
        <f>IFERROR(SUMIFS('[4]BD Unidades'!$AQ$3:$AQ$1424,'[4]BD Unidades'!$A$3:$A$1424,$A253),"-")</f>
        <v>0.26524518929539803</v>
      </c>
      <c r="AM253" s="27">
        <f>IFERROR(SUMIFS('[4]BD Unidades'!$AS$3:$AS$1424,'[4]BD Unidades'!$A$3:$A$1424,$A253),"-")</f>
        <v>0.26279935850795449</v>
      </c>
      <c r="AN253" s="27">
        <f>IFERROR(SUMIFS('[4]BD Unidades'!$AU$3:$AU$1424,'[4]BD Unidades'!$A$3:$A$1424,$A253),"-")</f>
        <v>0.26678600000000002</v>
      </c>
      <c r="AO253" s="27">
        <f>IFERROR(SUMIFS('[4]BD Unidades'!$AW$3:$AW$1424,'[4]BD Unidades'!$A$3:$A$1424,$A253),"-")</f>
        <v>0.24057400000000001</v>
      </c>
      <c r="AP253" s="27">
        <f>IFERROR(SUMIFS('[4]BD Unidades'!$AY$3:$AY$1424,'[4]BD Unidades'!$A$3:$A$1424,$A253),"-")</f>
        <v>0.20677099999999998</v>
      </c>
      <c r="AQ253" s="25">
        <f>IFERROR(SUMIFS('[4]BD Unidades'!$AZ$3:$AZ$1424,'[4]BD Unidades'!$A$3:$A$1424,$A253),"-")</f>
        <v>13.297647540502497</v>
      </c>
      <c r="AR253" s="25">
        <f>IFERROR(SUMIFS('[4]BD Unidades'!$BA$3:$BA$1424,'[4]BD Unidades'!$A$3:$A$1424,$A253),"-")</f>
        <v>50.471272160589201</v>
      </c>
      <c r="AS253" s="28">
        <f>SUMIFS('[4]BD Unidades'!$BC$3:$BC$1424,'[4]BD Unidades'!$A$3:$A$1424,$A253)</f>
        <v>1.8423541556647599E-4</v>
      </c>
      <c r="AT253" s="28">
        <f>SUMIFS('[4]BD Unidades'!$BE$3:$BE$1424,'[4]BD Unidades'!$A$3:$A$1424,$A253)</f>
        <v>0.99373671827565302</v>
      </c>
      <c r="AU253" s="29">
        <f t="shared" si="14"/>
        <v>0.99355363677839792</v>
      </c>
      <c r="AV253" s="30">
        <f t="shared" si="15"/>
        <v>0</v>
      </c>
      <c r="AW253" s="25">
        <f>IFERROR(SUMIFS('[4]BD Unidades'!$BI$3:$BI$1424,'[4]BD Unidades'!$A$3:$A$1424,$A253),"-")</f>
        <v>13.21192607446357</v>
      </c>
      <c r="AX253" s="25">
        <f>IFERROR(SUMIFS('[4]BD Unidades'!$BJ$3:$BJ$1424,'[4]BD Unidades'!$A$3:$A$1424,$A253),"-")</f>
        <v>8.4905511910417033</v>
      </c>
    </row>
    <row r="254" spans="1:50" ht="14.4" x14ac:dyDescent="0.3">
      <c r="A254" s="7">
        <v>269</v>
      </c>
      <c r="B254" s="7" t="s">
        <v>568</v>
      </c>
      <c r="D254" s="8" t="s">
        <v>569</v>
      </c>
      <c r="E254" s="19" t="s">
        <v>570</v>
      </c>
      <c r="F254" s="19" t="s">
        <v>570</v>
      </c>
      <c r="G254" s="19" t="s">
        <v>571</v>
      </c>
      <c r="H254" s="19">
        <v>1</v>
      </c>
      <c r="I254" s="19">
        <v>2024</v>
      </c>
      <c r="J254" s="19" t="s">
        <v>495</v>
      </c>
      <c r="K254" s="19" t="s">
        <v>496</v>
      </c>
      <c r="L254" s="19" t="s">
        <v>47</v>
      </c>
      <c r="M254" s="19" t="s">
        <v>497</v>
      </c>
      <c r="N254" s="19" t="s">
        <v>498</v>
      </c>
      <c r="O254" s="19" t="s">
        <v>499</v>
      </c>
      <c r="P254" s="19" t="s">
        <v>51</v>
      </c>
      <c r="Q254" s="9" t="s">
        <v>573</v>
      </c>
      <c r="R254" s="20">
        <v>32.01</v>
      </c>
      <c r="S254" s="20">
        <v>0.3</v>
      </c>
      <c r="T254" s="20">
        <v>31.914000000000001</v>
      </c>
      <c r="U254" s="20">
        <v>0.4</v>
      </c>
      <c r="V254" s="21">
        <f>_xlfn.XLOOKUP(D254,'[4]Gen. Real'!$A$2:$A$1168,'[4]Gen. Real'!$C$2:$C$1168,"-",0)</f>
        <v>50.970659999999988</v>
      </c>
      <c r="W254" s="22"/>
      <c r="X254" s="22">
        <f>_xlfn.XLOOKUP(D254,[4]Vertimiento!$J$2:$J$119,[4]Vertimiento!$K$2:$K$119,"-",0)</f>
        <v>14.016147826366666</v>
      </c>
      <c r="Y254" s="23">
        <f t="shared" si="12"/>
        <v>0.21567681649813225</v>
      </c>
      <c r="Z254" s="19">
        <f>_xlfn.XLOOKUP(D254,[4]Cmg!$I$4:$I$99,[4]Cmg!$M$4:$M$99,"----",0,1)</f>
        <v>3.9567203877681782</v>
      </c>
      <c r="AA254" s="19">
        <f>_xlfn.XLOOKUP(D254,[4]Cmg!$A$4:$A$101,[4]Cmg!$B$4:$B$101,"----",0,1)</f>
        <v>45.613133037441763</v>
      </c>
      <c r="AB254" s="19">
        <f>_xlfn.XLOOKUP(D254,[4]Cmg!$E$4:$E$101,[4]Cmg!$F$4:$F$101,"----",0,1)</f>
        <v>6.7550710382513639</v>
      </c>
      <c r="AC254" s="19">
        <f>_xlfn.XLOOKUP(D254,[4]Cmg!$O$4:$O$101,[4]Cmg!$P$4:$P$101,"----",0,1)</f>
        <v>73.352650672908226</v>
      </c>
      <c r="AD254" s="24">
        <f>_xlfn.XLOOKUP(D254,[4]Cmg!$S$4:$S$101,[4]Cmg!$U$4:$U$101,"----",0,1)</f>
        <v>0.48583134175486514</v>
      </c>
      <c r="AG254" s="25">
        <f>IFERROR(SUMIFS('[4]BD Unidades'!$AH:$AH,'[4]BD Unidades'!$A:$A,'BD Centrales 2024'!$A254),"-")</f>
        <v>32.01</v>
      </c>
      <c r="AH254" s="25">
        <f>SUMIFS('[4]BD Unidades'!$AJ$3:$AJ$1424,'[4]BD Unidades'!$A$3:$A$1424,$A254)</f>
        <v>7723.2864729771945</v>
      </c>
      <c r="AI254" s="25">
        <f>SUMIFS('[4]BD Unidades'!$AL$3:$AL$1424,'[4]BD Unidades'!$A$3:$A$1424,$A254)</f>
        <v>1021.7140476934259</v>
      </c>
      <c r="AJ254" s="26">
        <f t="shared" si="13"/>
        <v>0.11683407511279079</v>
      </c>
      <c r="AK254" s="27">
        <f>IFERROR(SUMIFS('[4]BD Unidades'!$AO$3:$AO$1424,'[4]BD Unidades'!$A$3:$A$1424,$A254),"-")</f>
        <v>0.27265117324822796</v>
      </c>
      <c r="AL254" s="27">
        <f>IFERROR(SUMIFS('[4]BD Unidades'!$AQ$3:$AQ$1424,'[4]BD Unidades'!$A$3:$A$1424,$A254),"-")</f>
        <v>0.27256958984169805</v>
      </c>
      <c r="AM254" s="27">
        <f>IFERROR(SUMIFS('[4]BD Unidades'!$AS$3:$AS$1424,'[4]BD Unidades'!$A$3:$A$1424,$A254),"-")</f>
        <v>0.24451880523341754</v>
      </c>
      <c r="AN254" s="27">
        <f>IFERROR(SUMIFS('[4]BD Unidades'!$AU$3:$AU$1424,'[4]BD Unidades'!$A$3:$A$1424,$A254),"-")</f>
        <v>0.21113801936894722</v>
      </c>
      <c r="AO254" s="27">
        <f>IFERROR(SUMIFS('[4]BD Unidades'!$AW$3:$AW$1424,'[4]BD Unidades'!$A$3:$A$1424,$A254),"-")</f>
        <v>0.23182855357700718</v>
      </c>
      <c r="AP254" s="27">
        <f>IFERROR(SUMIFS('[4]BD Unidades'!$AY$3:$AY$1424,'[4]BD Unidades'!$A$3:$A$1424,$A254),"-")</f>
        <v>0.18346866604186193</v>
      </c>
      <c r="AQ254" s="25">
        <f>IFERROR(SUMIFS('[4]BD Unidades'!$AZ$3:$AZ$1424,'[4]BD Unidades'!$A$3:$A$1424,$A254),"-")</f>
        <v>6.7606400399999993</v>
      </c>
      <c r="AR254" s="25">
        <f>IFERROR(SUMIFS('[4]BD Unidades'!$BA$3:$BA$1424,'[4]BD Unidades'!$A$3:$A$1424,$A254),"-")</f>
        <v>32</v>
      </c>
      <c r="AS254" s="28">
        <f>SUMIFS('[4]BD Unidades'!$BC$3:$BC$1424,'[4]BD Unidades'!$A$3:$A$1424,$A254)</f>
        <v>4.6790847824024591E-4</v>
      </c>
      <c r="AT254" s="28">
        <f>SUMIFS('[4]BD Unidades'!$BE$3:$BE$1424,'[4]BD Unidades'!$A$3:$A$1424,$A254)</f>
        <v>0.99705863775493664</v>
      </c>
      <c r="AU254" s="29">
        <f t="shared" si="14"/>
        <v>0.99659210556502842</v>
      </c>
      <c r="AV254" s="30">
        <f t="shared" si="15"/>
        <v>3.0000000000000001E-3</v>
      </c>
      <c r="AW254" s="25">
        <f>IFERROR(SUMIFS('[4]BD Unidades'!$BI$3:$BI$1424,'[4]BD Unidades'!$A$3:$A$1424,$A254),"-")</f>
        <v>6.7194858916142497</v>
      </c>
      <c r="AX254" s="25">
        <f>IFERROR(SUMIFS('[4]BD Unidades'!$BJ$3:$BJ$1424,'[4]BD Unidades'!$A$3:$A$1424,$A254),"-")</f>
        <v>4.3182302579262437</v>
      </c>
    </row>
    <row r="255" spans="1:50" ht="14.4" x14ac:dyDescent="0.3">
      <c r="A255" s="7">
        <v>278</v>
      </c>
      <c r="B255" s="7" t="s">
        <v>574</v>
      </c>
      <c r="D255" s="8" t="s">
        <v>575</v>
      </c>
      <c r="E255" s="19" t="s">
        <v>576</v>
      </c>
      <c r="F255" s="19" t="s">
        <v>576</v>
      </c>
      <c r="G255" s="19" t="s">
        <v>577</v>
      </c>
      <c r="H255" s="19" t="s">
        <v>397</v>
      </c>
      <c r="I255" s="19">
        <v>2024</v>
      </c>
      <c r="J255" s="19" t="s">
        <v>495</v>
      </c>
      <c r="K255" s="19" t="s">
        <v>496</v>
      </c>
      <c r="L255" s="19" t="s">
        <v>213</v>
      </c>
      <c r="M255" s="19" t="s">
        <v>497</v>
      </c>
      <c r="N255" s="19" t="s">
        <v>579</v>
      </c>
      <c r="O255" s="19" t="s">
        <v>580</v>
      </c>
      <c r="P255" s="19" t="s">
        <v>51</v>
      </c>
      <c r="Q255" s="9" t="s">
        <v>581</v>
      </c>
      <c r="R255" s="20">
        <v>2.96</v>
      </c>
      <c r="S255" s="20">
        <v>0.5</v>
      </c>
      <c r="T255" s="20">
        <v>2.9451999999999998</v>
      </c>
      <c r="U255" s="20" t="s">
        <v>397</v>
      </c>
      <c r="V255" s="21">
        <f>_xlfn.XLOOKUP(D255,'[4]Gen. Real'!$A$2:$A$1168,'[4]Gen. Real'!$C$2:$C$1168,"-",0)</f>
        <v>3.1173599999999957</v>
      </c>
      <c r="W255" s="22"/>
      <c r="X255" s="22" t="str">
        <f>_xlfn.XLOOKUP(D255,[4]Vertimiento!$J$2:$J$119,[4]Vertimiento!$K$2:$K$119,"-",0)</f>
        <v>-</v>
      </c>
      <c r="Y255" s="23" t="str">
        <f t="shared" si="12"/>
        <v>-</v>
      </c>
      <c r="Z255" s="19" t="str">
        <f>_xlfn.XLOOKUP(D255,[4]Cmg!$I$4:$I$99,[4]Cmg!$M$4:$M$99,"----",0,1)</f>
        <v>----</v>
      </c>
      <c r="AA255" s="19" t="str">
        <f>_xlfn.XLOOKUP(D255,[4]Cmg!$A$4:$A$101,[4]Cmg!$B$4:$B$101,"----",0,1)</f>
        <v>----</v>
      </c>
      <c r="AB255" s="19" t="str">
        <f>_xlfn.XLOOKUP(D255,[4]Cmg!$E$4:$E$101,[4]Cmg!$F$4:$F$101,"----",0,1)</f>
        <v>----</v>
      </c>
      <c r="AC255" s="19" t="str">
        <f>_xlfn.XLOOKUP(D255,[4]Cmg!$O$4:$O$101,[4]Cmg!$P$4:$P$101,"----",0,1)</f>
        <v>----</v>
      </c>
      <c r="AD255" s="24" t="str">
        <f>_xlfn.XLOOKUP(D255,[4]Cmg!$S$4:$S$101,[4]Cmg!$U$4:$U$101,"----",0,1)</f>
        <v>----</v>
      </c>
      <c r="AG255" s="25">
        <f>IFERROR(SUMIFS('[4]BD Unidades'!$AH:$AH,'[4]BD Unidades'!$A:$A,'BD Centrales 2024'!$A255),"-")</f>
        <v>2.96</v>
      </c>
      <c r="AH255" s="25">
        <f>SUMIFS('[4]BD Unidades'!$AJ$3:$AJ$1424,'[4]BD Unidades'!$A$3:$A$1424,$A255)</f>
        <v>8784</v>
      </c>
      <c r="AI255" s="25">
        <f>SUMIFS('[4]BD Unidades'!$AL$3:$AL$1424,'[4]BD Unidades'!$A$3:$A$1424,$A255)</f>
        <v>0</v>
      </c>
      <c r="AJ255" s="26">
        <f t="shared" si="13"/>
        <v>0</v>
      </c>
      <c r="AK255" s="27">
        <f>IFERROR(SUMIFS('[4]BD Unidades'!$AO$3:$AO$1424,'[4]BD Unidades'!$A$3:$A$1424,$A255),"-")</f>
        <v>0.21532994147311643</v>
      </c>
      <c r="AL255" s="27">
        <f>IFERROR(SUMIFS('[4]BD Unidades'!$AQ$3:$AQ$1424,'[4]BD Unidades'!$A$3:$A$1424,$A255),"-")</f>
        <v>0.18592102168950214</v>
      </c>
      <c r="AM255" s="27">
        <f>IFERROR(SUMIFS('[4]BD Unidades'!$AS$3:$AS$1424,'[4]BD Unidades'!$A$3:$A$1424,$A255),"-")</f>
        <v>0.18316949563433238</v>
      </c>
      <c r="AN255" s="27">
        <f>IFERROR(SUMIFS('[4]BD Unidades'!$AU$3:$AU$1424,'[4]BD Unidades'!$A$3:$A$1424,$A255),"-")</f>
        <v>0.17949800000000002</v>
      </c>
      <c r="AO255" s="27">
        <f>IFERROR(SUMIFS('[4]BD Unidades'!$AW$3:$AW$1424,'[4]BD Unidades'!$A$3:$A$1424,$A255),"-")</f>
        <v>0.11986500000000001</v>
      </c>
      <c r="AP255" s="27">
        <f>IFERROR(SUMIFS('[4]BD Unidades'!$AY$3:$AY$1424,'[4]BD Unidades'!$A$3:$A$1424,$A255),"-")</f>
        <v>0.13954800000000001</v>
      </c>
      <c r="AQ255" s="25">
        <f>IFERROR(SUMIFS('[4]BD Unidades'!$AZ$3:$AZ$1424,'[4]BD Unidades'!$A$3:$A$1424,$A255),"-")</f>
        <v>0.53131408000000002</v>
      </c>
      <c r="AR255" s="25">
        <f>IFERROR(SUMIFS('[4]BD Unidades'!$BA$3:$BA$1424,'[4]BD Unidades'!$A$3:$A$1424,$A255),"-")</f>
        <v>2.96</v>
      </c>
      <c r="AS255" s="28">
        <f>SUMIFS('[4]BD Unidades'!$BC$3:$BC$1424,'[4]BD Unidades'!$A$3:$A$1424,$A255)</f>
        <v>9.9999999999999991E-5</v>
      </c>
      <c r="AT255" s="28">
        <f>SUMIFS('[4]BD Unidades'!$BE$3:$BE$1424,'[4]BD Unidades'!$A$3:$A$1424,$A255)</f>
        <v>1</v>
      </c>
      <c r="AU255" s="29">
        <f t="shared" si="14"/>
        <v>0.99990000000000001</v>
      </c>
      <c r="AV255" s="30">
        <f t="shared" si="15"/>
        <v>5.0000000000000001E-3</v>
      </c>
      <c r="AW255" s="25">
        <f>IFERROR(SUMIFS('[4]BD Unidades'!$BI$3:$BI$1424,'[4]BD Unidades'!$A$3:$A$1424,$A255),"-")</f>
        <v>0.52860464384904082</v>
      </c>
      <c r="AX255" s="25">
        <f>IFERROR(SUMIFS('[4]BD Unidades'!$BJ$3:$BJ$1424,'[4]BD Unidades'!$A$3:$A$1424,$A255),"-")</f>
        <v>0.33970404944192639</v>
      </c>
    </row>
    <row r="256" spans="1:50" ht="14.4" x14ac:dyDescent="0.3">
      <c r="A256" s="7">
        <v>284</v>
      </c>
      <c r="B256" s="7" t="s">
        <v>582</v>
      </c>
      <c r="D256" s="8" t="s">
        <v>583</v>
      </c>
      <c r="E256" s="19" t="s">
        <v>584</v>
      </c>
      <c r="F256" s="19" t="s">
        <v>584</v>
      </c>
      <c r="G256" s="19" t="s">
        <v>585</v>
      </c>
      <c r="H256" s="19" t="s">
        <v>397</v>
      </c>
      <c r="I256" s="19">
        <v>2024</v>
      </c>
      <c r="J256" s="19" t="s">
        <v>495</v>
      </c>
      <c r="K256" s="19" t="s">
        <v>496</v>
      </c>
      <c r="L256" s="19" t="s">
        <v>47</v>
      </c>
      <c r="M256" s="19" t="s">
        <v>48</v>
      </c>
      <c r="N256" s="19" t="s">
        <v>48</v>
      </c>
      <c r="O256" s="19" t="s">
        <v>587</v>
      </c>
      <c r="P256" s="19" t="s">
        <v>51</v>
      </c>
      <c r="Q256" s="9" t="s">
        <v>588</v>
      </c>
      <c r="R256" s="20">
        <v>55</v>
      </c>
      <c r="S256" s="20">
        <v>0.3</v>
      </c>
      <c r="T256" s="20">
        <v>54.835000000000001</v>
      </c>
      <c r="U256" s="20">
        <v>2.5</v>
      </c>
      <c r="V256" s="21">
        <f>_xlfn.XLOOKUP(D256,'[4]Gen. Real'!$A$2:$A$1168,'[4]Gen. Real'!$C$2:$C$1168,"-",0)</f>
        <v>113.35298000000012</v>
      </c>
      <c r="W256" s="22"/>
      <c r="X256" s="22">
        <f>_xlfn.XLOOKUP(D256,[4]Vertimiento!$J$2:$J$119,[4]Vertimiento!$K$2:$K$119,"-",0)</f>
        <v>28.736754618333336</v>
      </c>
      <c r="Y256" s="23">
        <f t="shared" si="12"/>
        <v>0.20224370673590875</v>
      </c>
      <c r="Z256" s="19">
        <f>_xlfn.XLOOKUP(D256,[4]Cmg!$I$4:$I$99,[4]Cmg!$M$4:$M$99,"----",0,1)</f>
        <v>5.9337459738597191</v>
      </c>
      <c r="AA256" s="19">
        <f>_xlfn.XLOOKUP(D256,[4]Cmg!$A$4:$A$101,[4]Cmg!$B$4:$B$101,"----",0,1)</f>
        <v>45.455765335154332</v>
      </c>
      <c r="AB256" s="19">
        <f>_xlfn.XLOOKUP(D256,[4]Cmg!$E$4:$E$101,[4]Cmg!$F$4:$F$101,"----",0,1)</f>
        <v>6.6818032786885224</v>
      </c>
      <c r="AC256" s="19">
        <f>_xlfn.XLOOKUP(D256,[4]Cmg!$O$4:$O$101,[4]Cmg!$P$4:$P$101,"----",0,1)</f>
        <v>73.135246732982338</v>
      </c>
      <c r="AD256" s="24">
        <f>_xlfn.XLOOKUP(D256,[4]Cmg!$S$4:$S$101,[4]Cmg!$U$4:$U$101,"----",0,1)</f>
        <v>0.47934448617275521</v>
      </c>
      <c r="AG256" s="25">
        <f>IFERROR(SUMIFS('[4]BD Unidades'!$AH:$AH,'[4]BD Unidades'!$A:$A,'BD Centrales 2024'!$A256),"-")</f>
        <v>55</v>
      </c>
      <c r="AH256" s="25">
        <f>SUMIFS('[4]BD Unidades'!$AJ$3:$AJ$1424,'[4]BD Unidades'!$A$3:$A$1424,$A256)</f>
        <v>0</v>
      </c>
      <c r="AI256" s="25">
        <f>SUMIFS('[4]BD Unidades'!$AL$3:$AL$1424,'[4]BD Unidades'!$A$3:$A$1424,$A256)</f>
        <v>8712.0666666666693</v>
      </c>
      <c r="AJ256" s="26">
        <f t="shared" si="13"/>
        <v>1</v>
      </c>
      <c r="AK256" s="27">
        <f>IFERROR(SUMIFS('[4]BD Unidades'!$AO$3:$AO$1424,'[4]BD Unidades'!$A$3:$A$1424,$A256),"-")</f>
        <v>0.35807384404057258</v>
      </c>
      <c r="AL256" s="27">
        <f>IFERROR(SUMIFS('[4]BD Unidades'!$AQ$3:$AQ$1424,'[4]BD Unidades'!$A$3:$A$1424,$A256),"-")</f>
        <v>0.37446970084095421</v>
      </c>
      <c r="AM256" s="27">
        <f>IFERROR(SUMIFS('[4]BD Unidades'!$AS$3:$AS$1424,'[4]BD Unidades'!$A$3:$A$1424,$A256),"-")</f>
        <v>0.34014026032100442</v>
      </c>
      <c r="AN256" s="27">
        <f>IFERROR(SUMIFS('[4]BD Unidades'!$AU$3:$AU$1424,'[4]BD Unidades'!$A$3:$A$1424,$A256),"-")</f>
        <v>0.31347199999999997</v>
      </c>
      <c r="AO256" s="27">
        <f>IFERROR(SUMIFS('[4]BD Unidades'!$AW$3:$AW$1424,'[4]BD Unidades'!$A$3:$A$1424,$A256),"-")</f>
        <v>0.29603600000000002</v>
      </c>
      <c r="AP256" s="27">
        <f>IFERROR(SUMIFS('[4]BD Unidades'!$AY$3:$AY$1424,'[4]BD Unidades'!$A$3:$A$1424,$A256),"-")</f>
        <v>0.28578599999999998</v>
      </c>
      <c r="AQ256" s="25">
        <f>IFERROR(SUMIFS('[4]BD Unidades'!$AZ$3:$AZ$1424,'[4]BD Unidades'!$A$3:$A$1424,$A256),"-")</f>
        <v>17.240959999999998</v>
      </c>
      <c r="AR256" s="25">
        <f>IFERROR(SUMIFS('[4]BD Unidades'!$BA$3:$BA$1424,'[4]BD Unidades'!$A$3:$A$1424,$A256),"-")</f>
        <v>55</v>
      </c>
      <c r="AS256" s="28">
        <f>SUMIFS('[4]BD Unidades'!$BC$3:$BC$1424,'[4]BD Unidades'!$A$3:$A$1424,$A256)</f>
        <v>1.7489803156587999E-3</v>
      </c>
      <c r="AT256" s="28">
        <f>SUMIFS('[4]BD Unidades'!$BE$3:$BE$1424,'[4]BD Unidades'!$A$3:$A$1424,$A256)</f>
        <v>0.99728863084395902</v>
      </c>
      <c r="AU256" s="29">
        <f t="shared" si="14"/>
        <v>0.99554439265958261</v>
      </c>
      <c r="AV256" s="30">
        <f t="shared" si="15"/>
        <v>3.0000000000000001E-3</v>
      </c>
      <c r="AW256" s="25">
        <f>IFERROR(SUMIFS('[4]BD Unidades'!$BI$3:$BI$1424,'[4]BD Unidades'!$A$3:$A$1424,$A256),"-")</f>
        <v>17.112648628911931</v>
      </c>
      <c r="AX256" s="25">
        <f>IFERROR(SUMIFS('[4]BD Unidades'!$BJ$3:$BJ$1424,'[4]BD Unidades'!$A$3:$A$1424,$A256),"-")</f>
        <v>10.997323053367573</v>
      </c>
    </row>
    <row r="257" spans="1:50" ht="14.4" x14ac:dyDescent="0.3">
      <c r="A257" s="7">
        <v>285</v>
      </c>
      <c r="B257" s="7" t="s">
        <v>589</v>
      </c>
      <c r="D257" s="8" t="s">
        <v>590</v>
      </c>
      <c r="E257" s="19" t="s">
        <v>584</v>
      </c>
      <c r="F257" s="19" t="s">
        <v>584</v>
      </c>
      <c r="G257" s="19" t="s">
        <v>591</v>
      </c>
      <c r="H257" s="19">
        <v>1</v>
      </c>
      <c r="I257" s="19">
        <v>2024</v>
      </c>
      <c r="J257" s="19" t="s">
        <v>495</v>
      </c>
      <c r="K257" s="19" t="s">
        <v>496</v>
      </c>
      <c r="L257" s="19" t="s">
        <v>47</v>
      </c>
      <c r="M257" s="19" t="s">
        <v>497</v>
      </c>
      <c r="N257" s="19" t="s">
        <v>498</v>
      </c>
      <c r="O257" s="19" t="s">
        <v>499</v>
      </c>
      <c r="P257" s="19" t="s">
        <v>51</v>
      </c>
      <c r="Q257" s="9" t="s">
        <v>437</v>
      </c>
      <c r="R257" s="20">
        <v>36</v>
      </c>
      <c r="S257" s="20">
        <v>0.3</v>
      </c>
      <c r="T257" s="20">
        <v>35.892000000000003</v>
      </c>
      <c r="U257" s="20">
        <v>1.4</v>
      </c>
      <c r="V257" s="21">
        <f>_xlfn.XLOOKUP(D257,'[4]Gen. Real'!$A$2:$A$1168,'[4]Gen. Real'!$C$2:$C$1168,"-",0)</f>
        <v>64.438950000000006</v>
      </c>
      <c r="W257" s="22"/>
      <c r="X257" s="22">
        <f>_xlfn.XLOOKUP(D257,[4]Vertimiento!$J$2:$J$119,[4]Vertimiento!$K$2:$K$119,"-",0)</f>
        <v>31.355639366666669</v>
      </c>
      <c r="Y257" s="23">
        <f t="shared" si="12"/>
        <v>0.3273216115228465</v>
      </c>
      <c r="Z257" s="19">
        <f>_xlfn.XLOOKUP(D257,[4]Cmg!$I$4:$I$99,[4]Cmg!$M$4:$M$99,"----",0,1)</f>
        <v>4.7305071296164769</v>
      </c>
      <c r="AA257" s="19">
        <f>_xlfn.XLOOKUP(D257,[4]Cmg!$A$4:$A$101,[4]Cmg!$B$4:$B$101,"----",0,1)</f>
        <v>45.645747126436696</v>
      </c>
      <c r="AB257" s="19">
        <f>_xlfn.XLOOKUP(D257,[4]Cmg!$E$4:$E$101,[4]Cmg!$F$4:$F$101,"----",0,1)</f>
        <v>6.7498387978142098</v>
      </c>
      <c r="AC257" s="19">
        <f>_xlfn.XLOOKUP(D257,[4]Cmg!$O$4:$O$101,[4]Cmg!$P$4:$P$101,"----",0,1)</f>
        <v>73.412282036278427</v>
      </c>
      <c r="AD257" s="24">
        <f>_xlfn.XLOOKUP(D257,[4]Cmg!$S$4:$S$101,[4]Cmg!$U$4:$U$101,"----",0,1)</f>
        <v>0.47775122339820186</v>
      </c>
      <c r="AG257" s="25">
        <f>IFERROR(SUMIFS('[4]BD Unidades'!$AH:$AH,'[4]BD Unidades'!$A:$A,'BD Centrales 2024'!$A257),"-")</f>
        <v>36</v>
      </c>
      <c r="AH257" s="25">
        <f>SUMIFS('[4]BD Unidades'!$AJ$3:$AJ$1424,'[4]BD Unidades'!$A$3:$A$1424,$A257)</f>
        <v>8515.6666666666697</v>
      </c>
      <c r="AI257" s="25">
        <f>SUMIFS('[4]BD Unidades'!$AL$3:$AL$1424,'[4]BD Unidades'!$A$3:$A$1424,$A257)</f>
        <v>264.41666666666703</v>
      </c>
      <c r="AJ257" s="26">
        <f t="shared" si="13"/>
        <v>3.0115507635652686E-2</v>
      </c>
      <c r="AK257" s="27">
        <f>IFERROR(SUMIFS('[4]BD Unidades'!$AO$3:$AO$1424,'[4]BD Unidades'!$A$3:$A$1424,$A257),"-")</f>
        <v>0.30343607039806725</v>
      </c>
      <c r="AL257" s="27">
        <f>IFERROR(SUMIFS('[4]BD Unidades'!$AQ$3:$AQ$1424,'[4]BD Unidades'!$A$3:$A$1424,$A257),"-")</f>
        <v>0.31901144316332947</v>
      </c>
      <c r="AM257" s="27">
        <f>IFERROR(SUMIFS('[4]BD Unidades'!$AS$3:$AS$1424,'[4]BD Unidades'!$A$3:$A$1424,$A257),"-")</f>
        <v>0.2787413086012957</v>
      </c>
      <c r="AN257" s="27">
        <f>IFERROR(SUMIFS('[4]BD Unidades'!$AU$3:$AU$1424,'[4]BD Unidades'!$A$3:$A$1424,$A257),"-")</f>
        <v>0.24393899999999999</v>
      </c>
      <c r="AO257" s="27">
        <f>IFERROR(SUMIFS('[4]BD Unidades'!$AW$3:$AW$1424,'[4]BD Unidades'!$A$3:$A$1424,$A257),"-")</f>
        <v>0.30366900000000002</v>
      </c>
      <c r="AP257" s="27">
        <f>IFERROR(SUMIFS('[4]BD Unidades'!$AY$3:$AY$1424,'[4]BD Unidades'!$A$3:$A$1424,$A257),"-")</f>
        <v>0.30455199999999999</v>
      </c>
      <c r="AQ257" s="25">
        <f>IFERROR(SUMIFS('[4]BD Unidades'!$AZ$3:$AZ$1424,'[4]BD Unidades'!$A$3:$A$1424,$A257),"-")</f>
        <v>8.7818039999999993</v>
      </c>
      <c r="AR257" s="25">
        <f>IFERROR(SUMIFS('[4]BD Unidades'!$BA$3:$BA$1424,'[4]BD Unidades'!$A$3:$A$1424,$A257),"-")</f>
        <v>35.891910669033102</v>
      </c>
      <c r="AS257" s="28">
        <f>SUMIFS('[4]BD Unidades'!$BC$3:$BC$1424,'[4]BD Unidades'!$A$3:$A$1424,$A257)</f>
        <v>4.0317883439713002E-4</v>
      </c>
      <c r="AT257" s="28">
        <f>SUMIFS('[4]BD Unidades'!$BE$3:$BE$1424,'[4]BD Unidades'!$A$3:$A$1424,$A257)</f>
        <v>1</v>
      </c>
      <c r="AU257" s="29">
        <f t="shared" si="14"/>
        <v>0.99959682116560289</v>
      </c>
      <c r="AV257" s="30">
        <f t="shared" si="15"/>
        <v>3.0000000000000001E-3</v>
      </c>
      <c r="AW257" s="25">
        <f>IFERROR(SUMIFS('[4]BD Unidades'!$BI$3:$BI$1424,'[4]BD Unidades'!$A$3:$A$1424,$A257),"-")</f>
        <v>8.7519285724118578</v>
      </c>
      <c r="AX257" s="25">
        <f>IFERROR(SUMIFS('[4]BD Unidades'!$BJ$3:$BJ$1424,'[4]BD Unidades'!$A$3:$A$1424,$A257),"-")</f>
        <v>5.6243652246911688</v>
      </c>
    </row>
    <row r="258" spans="1:50" ht="14.4" x14ac:dyDescent="0.3">
      <c r="A258" s="7">
        <v>288</v>
      </c>
      <c r="B258" s="7" t="s">
        <v>593</v>
      </c>
      <c r="D258" s="8" t="s">
        <v>594</v>
      </c>
      <c r="E258" s="19" t="s">
        <v>444</v>
      </c>
      <c r="F258" s="19" t="s">
        <v>595</v>
      </c>
      <c r="G258" s="19" t="s">
        <v>596</v>
      </c>
      <c r="H258" s="19">
        <v>1</v>
      </c>
      <c r="I258" s="19">
        <v>2024</v>
      </c>
      <c r="J258" s="19" t="s">
        <v>495</v>
      </c>
      <c r="K258" s="19" t="s">
        <v>496</v>
      </c>
      <c r="L258" s="19" t="s">
        <v>47</v>
      </c>
      <c r="M258" s="19" t="s">
        <v>497</v>
      </c>
      <c r="N258" s="19" t="s">
        <v>498</v>
      </c>
      <c r="O258" s="19" t="s">
        <v>499</v>
      </c>
      <c r="P258" s="19" t="s">
        <v>51</v>
      </c>
      <c r="Q258" s="9" t="s">
        <v>597</v>
      </c>
      <c r="R258" s="20">
        <v>68</v>
      </c>
      <c r="S258" s="20">
        <v>0.3</v>
      </c>
      <c r="T258" s="20">
        <v>67.796000000000006</v>
      </c>
      <c r="U258" s="20" t="s">
        <v>6283</v>
      </c>
      <c r="V258" s="21">
        <f>_xlfn.XLOOKUP(D258,'[4]Gen. Real'!$A$2:$A$1168,'[4]Gen. Real'!$C$2:$C$1168,"-",0)</f>
        <v>33.169620000000023</v>
      </c>
      <c r="W258" s="22"/>
      <c r="X258" s="22">
        <f>_xlfn.XLOOKUP(D258,[4]Vertimiento!$J$2:$J$119,[4]Vertimiento!$K$2:$K$119,"-",0)</f>
        <v>30.394052166666672</v>
      </c>
      <c r="Y258" s="23">
        <f t="shared" si="12"/>
        <v>0.47816702733869992</v>
      </c>
      <c r="Z258" s="19">
        <f>_xlfn.XLOOKUP(D258,[4]Cmg!$I$4:$I$99,[4]Cmg!$M$4:$M$99,"----",0,1)</f>
        <v>7.9539600302927544</v>
      </c>
      <c r="AA258" s="19">
        <f>_xlfn.XLOOKUP(D258,[4]Cmg!$A$4:$A$101,[4]Cmg!$B$4:$B$101,"----",0,1)</f>
        <v>45.141042449072344</v>
      </c>
      <c r="AB258" s="19">
        <f>_xlfn.XLOOKUP(D258,[4]Cmg!$E$4:$E$101,[4]Cmg!$F$4:$F$101,"----",0,1)</f>
        <v>6.7177486338797889</v>
      </c>
      <c r="AC258" s="19">
        <f>_xlfn.XLOOKUP(D258,[4]Cmg!$O$4:$O$101,[4]Cmg!$P$4:$P$101,"----",0,1)</f>
        <v>72.570193095377533</v>
      </c>
      <c r="AD258" s="24">
        <f>_xlfn.XLOOKUP(D258,[4]Cmg!$S$4:$S$101,[4]Cmg!$U$4:$U$101,"----",0,1)</f>
        <v>0.48412427449641515</v>
      </c>
      <c r="AG258" s="25">
        <f>IFERROR(SUMIFS('[4]BD Unidades'!$AH:$AH,'[4]BD Unidades'!$A:$A,'BD Centrales 2024'!$A258),"-")</f>
        <v>57</v>
      </c>
      <c r="AH258" s="25">
        <f>SUMIFS('[4]BD Unidades'!$AJ$3:$AJ$1424,'[4]BD Unidades'!$A$3:$A$1424,$A258)</f>
        <v>0</v>
      </c>
      <c r="AI258" s="25">
        <f>SUMIFS('[4]BD Unidades'!$AL$3:$AL$1424,'[4]BD Unidades'!$A$3:$A$1424,$A258)</f>
        <v>8721.9833333333299</v>
      </c>
      <c r="AJ258" s="26">
        <f t="shared" si="13"/>
        <v>1</v>
      </c>
      <c r="AK258" s="27">
        <f>IFERROR(SUMIFS('[4]BD Unidades'!$AO$3:$AO$1424,'[4]BD Unidades'!$A$3:$A$1424,$A258),"-")</f>
        <v>0.31882200890536677</v>
      </c>
      <c r="AL258" s="27">
        <f>IFERROR(SUMIFS('[4]BD Unidades'!$AQ$3:$AQ$1424,'[4]BD Unidades'!$A$3:$A$1424,$A258),"-")</f>
        <v>0.29702139532644645</v>
      </c>
      <c r="AM258" s="27">
        <f>IFERROR(SUMIFS('[4]BD Unidades'!$AS$3:$AS$1424,'[4]BD Unidades'!$A$3:$A$1424,$A258),"-")</f>
        <v>0.28126709480998219</v>
      </c>
      <c r="AN258" s="27">
        <f>IFERROR(SUMIFS('[4]BD Unidades'!$AU$3:$AU$1424,'[4]BD Unidades'!$A$3:$A$1424,$A258),"-")</f>
        <v>0.29860100000000001</v>
      </c>
      <c r="AO258" s="27">
        <f>IFERROR(SUMIFS('[4]BD Unidades'!$AW$3:$AW$1424,'[4]BD Unidades'!$A$3:$A$1424,$A258),"-")</f>
        <v>0.29447299999999998</v>
      </c>
      <c r="AP258" s="27">
        <f>IFERROR(SUMIFS('[4]BD Unidades'!$AY$3:$AY$1424,'[4]BD Unidades'!$A$3:$A$1424,$A258),"-")</f>
        <v>0.23393</v>
      </c>
      <c r="AQ258" s="25">
        <f>IFERROR(SUMIFS('[4]BD Unidades'!$AZ$3:$AZ$1424,'[4]BD Unidades'!$A$3:$A$1424,$A258),"-")</f>
        <v>16.032224404168986</v>
      </c>
      <c r="AR258" s="25">
        <f>IFERROR(SUMIFS('[4]BD Unidades'!$BA$3:$BA$1424,'[4]BD Unidades'!$A$3:$A$1424,$A258),"-")</f>
        <v>56.998457766677703</v>
      </c>
      <c r="AS258" s="28">
        <f>SUMIFS('[4]BD Unidades'!$BC$3:$BC$1424,'[4]BD Unidades'!$A$3:$A$1424,$A258)</f>
        <v>1.73195911999157E-4</v>
      </c>
      <c r="AT258" s="28">
        <f>SUMIFS('[4]BD Unidades'!$BE$3:$BE$1424,'[4]BD Unidades'!$A$3:$A$1424,$A258)</f>
        <v>0.99509145415907696</v>
      </c>
      <c r="AU258" s="29">
        <f t="shared" si="14"/>
        <v>0.99491910838715136</v>
      </c>
      <c r="AV258" s="30">
        <f t="shared" si="15"/>
        <v>3.0000000000000001E-3</v>
      </c>
      <c r="AW258" s="25">
        <f>IFERROR(SUMIFS('[4]BD Unidades'!$BI$3:$BI$1424,'[4]BD Unidades'!$A$3:$A$1424,$A258),"-")</f>
        <v>15.90291411042953</v>
      </c>
      <c r="AX258" s="25">
        <f>IFERROR(SUMIFS('[4]BD Unidades'!$BJ$3:$BJ$1424,'[4]BD Unidades'!$A$3:$A$1424,$A258),"-")</f>
        <v>10.21989568972241</v>
      </c>
    </row>
    <row r="259" spans="1:50" ht="14.4" x14ac:dyDescent="0.3">
      <c r="A259" s="7">
        <v>305</v>
      </c>
      <c r="B259" s="7" t="s">
        <v>605</v>
      </c>
      <c r="D259" s="8" t="s">
        <v>606</v>
      </c>
      <c r="E259" s="19" t="s">
        <v>607</v>
      </c>
      <c r="F259" s="19" t="s">
        <v>607</v>
      </c>
      <c r="G259" s="19" t="s">
        <v>608</v>
      </c>
      <c r="H259" s="19" t="s">
        <v>397</v>
      </c>
      <c r="I259" s="19">
        <v>2024</v>
      </c>
      <c r="J259" s="19" t="s">
        <v>495</v>
      </c>
      <c r="K259" s="19" t="s">
        <v>496</v>
      </c>
      <c r="L259" s="19" t="s">
        <v>213</v>
      </c>
      <c r="M259" s="19" t="s">
        <v>497</v>
      </c>
      <c r="N259" s="19" t="s">
        <v>557</v>
      </c>
      <c r="O259" s="19" t="s">
        <v>610</v>
      </c>
      <c r="P259" s="19" t="s">
        <v>51</v>
      </c>
      <c r="Q259" s="9" t="s">
        <v>611</v>
      </c>
      <c r="R259" s="20">
        <v>3</v>
      </c>
      <c r="S259" s="20">
        <v>0.33329999999999999</v>
      </c>
      <c r="T259" s="20">
        <v>2.99</v>
      </c>
      <c r="U259" s="20" t="s">
        <v>397</v>
      </c>
      <c r="V259" s="21">
        <f>_xlfn.XLOOKUP(D259,'[4]Gen. Real'!$A$2:$A$1168,'[4]Gen. Real'!$C$2:$C$1168,"-",0)</f>
        <v>2.976259999999999</v>
      </c>
      <c r="W259" s="22"/>
      <c r="X259" s="22" t="str">
        <f>_xlfn.XLOOKUP(D259,[4]Vertimiento!$J$2:$J$119,[4]Vertimiento!$K$2:$K$119,"-",0)</f>
        <v>-</v>
      </c>
      <c r="Y259" s="23" t="str">
        <f t="shared" ref="Y259:Y322" si="16">IFERROR(X259/(V259+X259),"-")</f>
        <v>-</v>
      </c>
      <c r="Z259" s="19" t="str">
        <f>_xlfn.XLOOKUP(D259,[4]Cmg!$I$4:$I$99,[4]Cmg!$M$4:$M$99,"----",0,1)</f>
        <v>----</v>
      </c>
      <c r="AA259" s="19" t="str">
        <f>_xlfn.XLOOKUP(D259,[4]Cmg!$A$4:$A$101,[4]Cmg!$B$4:$B$101,"----",0,1)</f>
        <v>----</v>
      </c>
      <c r="AB259" s="19" t="str">
        <f>_xlfn.XLOOKUP(D259,[4]Cmg!$E$4:$E$101,[4]Cmg!$F$4:$F$101,"----",0,1)</f>
        <v>----</v>
      </c>
      <c r="AC259" s="19" t="str">
        <f>_xlfn.XLOOKUP(D259,[4]Cmg!$O$4:$O$101,[4]Cmg!$P$4:$P$101,"----",0,1)</f>
        <v>----</v>
      </c>
      <c r="AD259" s="24" t="str">
        <f>_xlfn.XLOOKUP(D259,[4]Cmg!$S$4:$S$101,[4]Cmg!$U$4:$U$101,"----",0,1)</f>
        <v>----</v>
      </c>
      <c r="AG259" s="25">
        <f>IFERROR(SUMIFS('[4]BD Unidades'!$AH:$AH,'[4]BD Unidades'!$A:$A,'BD Centrales 2024'!$A259),"-")</f>
        <v>3</v>
      </c>
      <c r="AH259" s="25">
        <f>SUMIFS('[4]BD Unidades'!$AJ$3:$AJ$1424,'[4]BD Unidades'!$A$3:$A$1424,$A259)</f>
        <v>8784</v>
      </c>
      <c r="AI259" s="25">
        <f>SUMIFS('[4]BD Unidades'!$AL$3:$AL$1424,'[4]BD Unidades'!$A$3:$A$1424,$A259)</f>
        <v>0</v>
      </c>
      <c r="AJ259" s="26">
        <f t="shared" ref="AJ259:AJ322" si="17">IFERROR(AI259/(AH259+AI259),"-")</f>
        <v>0</v>
      </c>
      <c r="AK259" s="27">
        <f>IFERROR(SUMIFS('[4]BD Unidades'!$AO$3:$AO$1424,'[4]BD Unidades'!$A$3:$A$1424,$A259),"-")</f>
        <v>4.8772423439752403E-2</v>
      </c>
      <c r="AL259" s="27">
        <f>IFERROR(SUMIFS('[4]BD Unidades'!$AQ$3:$AQ$1424,'[4]BD Unidades'!$A$3:$A$1424,$A259),"-")</f>
        <v>6.9293740308734642E-2</v>
      </c>
      <c r="AM259" s="27">
        <f>IFERROR(SUMIFS('[4]BD Unidades'!$AS$3:$AS$1424,'[4]BD Unidades'!$A$3:$A$1424,$A259),"-")</f>
        <v>6.9922561596276328E-2</v>
      </c>
      <c r="AN259" s="27">
        <f>IFERROR(SUMIFS('[4]BD Unidades'!$AU$3:$AU$1424,'[4]BD Unidades'!$A$3:$A$1424,$A259),"-")</f>
        <v>0.101284</v>
      </c>
      <c r="AO259" s="27">
        <f>IFERROR(SUMIFS('[4]BD Unidades'!$AW$3:$AW$1424,'[4]BD Unidades'!$A$3:$A$1424,$A259),"-")</f>
        <v>0.112599</v>
      </c>
      <c r="AP259" s="27">
        <f>IFERROR(SUMIFS('[4]BD Unidades'!$AY$3:$AY$1424,'[4]BD Unidades'!$A$3:$A$1424,$A259),"-")</f>
        <v>4.9722000000000009E-2</v>
      </c>
      <c r="AQ259" s="25">
        <f>IFERROR(SUMIFS('[4]BD Unidades'!$AZ$3:$AZ$1424,'[4]BD Unidades'!$A$3:$A$1424,$A259),"-")</f>
        <v>0.14575847875528447</v>
      </c>
      <c r="AR259" s="25">
        <f>IFERROR(SUMIFS('[4]BD Unidades'!$BA$3:$BA$1424,'[4]BD Unidades'!$A$3:$A$1424,$A259),"-")</f>
        <v>3</v>
      </c>
      <c r="AS259" s="28">
        <f>SUMIFS('[4]BD Unidades'!$BC$3:$BC$1424,'[4]BD Unidades'!$A$3:$A$1424,$A259)</f>
        <v>5.1726477172512003E-4</v>
      </c>
      <c r="AT259" s="28">
        <f>SUMIFS('[4]BD Unidades'!$BE$3:$BE$1424,'[4]BD Unidades'!$A$3:$A$1424,$A259)</f>
        <v>1</v>
      </c>
      <c r="AU259" s="29">
        <f t="shared" ref="AU259:AU322" si="18">IFERROR(AT259*(1-AS259),"-")</f>
        <v>0.99948273522827491</v>
      </c>
      <c r="AV259" s="30">
        <f t="shared" ref="AV259:AV322" si="19">IFERROR(S259/100,"-")</f>
        <v>3.333E-3</v>
      </c>
      <c r="AW259" s="25">
        <f>IFERROR(SUMIFS('[4]BD Unidades'!$BI$3:$BI$1424,'[4]BD Unidades'!$A$3:$A$1424,$A259),"-")</f>
        <v>0.14519747275228048</v>
      </c>
      <c r="AX259" s="25">
        <f>IFERROR(SUMIFS('[4]BD Unidades'!$BJ$3:$BJ$1424,'[4]BD Unidades'!$A$3:$A$1424,$A259),"-")</f>
        <v>9.3310132698662923E-2</v>
      </c>
    </row>
    <row r="260" spans="1:50" ht="14.4" x14ac:dyDescent="0.3">
      <c r="A260" s="7">
        <v>306</v>
      </c>
      <c r="B260" s="7" t="s">
        <v>612</v>
      </c>
      <c r="D260" s="8" t="s">
        <v>613</v>
      </c>
      <c r="E260" s="19" t="s">
        <v>614</v>
      </c>
      <c r="F260" s="19" t="s">
        <v>614</v>
      </c>
      <c r="G260" s="19" t="s">
        <v>615</v>
      </c>
      <c r="H260" s="19" t="s">
        <v>397</v>
      </c>
      <c r="I260" s="19">
        <v>2024</v>
      </c>
      <c r="J260" s="19" t="s">
        <v>495</v>
      </c>
      <c r="K260" s="19" t="s">
        <v>496</v>
      </c>
      <c r="L260" s="19" t="s">
        <v>213</v>
      </c>
      <c r="M260" s="19" t="s">
        <v>477</v>
      </c>
      <c r="N260" s="19" t="s">
        <v>478</v>
      </c>
      <c r="O260" s="19" t="s">
        <v>617</v>
      </c>
      <c r="P260" s="19" t="s">
        <v>51</v>
      </c>
      <c r="Q260" s="9" t="s">
        <v>618</v>
      </c>
      <c r="R260" s="20">
        <v>2</v>
      </c>
      <c r="S260" s="20">
        <v>0.5</v>
      </c>
      <c r="T260" s="20">
        <v>1.99</v>
      </c>
      <c r="U260" s="20" t="s">
        <v>397</v>
      </c>
      <c r="V260" s="21">
        <f>_xlfn.XLOOKUP(D260,'[4]Gen. Real'!$A$2:$A$1168,'[4]Gen. Real'!$C$2:$C$1168,"-",0)</f>
        <v>3.6719399999999989</v>
      </c>
      <c r="W260" s="22"/>
      <c r="X260" s="22" t="str">
        <f>_xlfn.XLOOKUP(D260,[4]Vertimiento!$J$2:$J$119,[4]Vertimiento!$K$2:$K$119,"-",0)</f>
        <v>-</v>
      </c>
      <c r="Y260" s="23" t="str">
        <f t="shared" si="16"/>
        <v>-</v>
      </c>
      <c r="Z260" s="19" t="str">
        <f>_xlfn.XLOOKUP(D260,[4]Cmg!$I$4:$I$99,[4]Cmg!$M$4:$M$99,"----",0,1)</f>
        <v>----</v>
      </c>
      <c r="AA260" s="19" t="str">
        <f>_xlfn.XLOOKUP(D260,[4]Cmg!$A$4:$A$101,[4]Cmg!$B$4:$B$101,"----",0,1)</f>
        <v>----</v>
      </c>
      <c r="AB260" s="19" t="str">
        <f>_xlfn.XLOOKUP(D260,[4]Cmg!$E$4:$E$101,[4]Cmg!$F$4:$F$101,"----",0,1)</f>
        <v>----</v>
      </c>
      <c r="AC260" s="19" t="str">
        <f>_xlfn.XLOOKUP(D260,[4]Cmg!$O$4:$O$101,[4]Cmg!$P$4:$P$101,"----",0,1)</f>
        <v>----</v>
      </c>
      <c r="AD260" s="24" t="str">
        <f>_xlfn.XLOOKUP(D260,[4]Cmg!$S$4:$S$101,[4]Cmg!$U$4:$U$101,"----",0,1)</f>
        <v>----</v>
      </c>
      <c r="AG260" s="25">
        <f>IFERROR(SUMIFS('[4]BD Unidades'!$AH:$AH,'[4]BD Unidades'!$A:$A,'BD Centrales 2024'!$A260),"-")</f>
        <v>2</v>
      </c>
      <c r="AH260" s="25">
        <f>SUMIFS('[4]BD Unidades'!$AJ$3:$AJ$1424,'[4]BD Unidades'!$A$3:$A$1424,$A260)</f>
        <v>8784</v>
      </c>
      <c r="AI260" s="25">
        <f>SUMIFS('[4]BD Unidades'!$AL$3:$AL$1424,'[4]BD Unidades'!$A$3:$A$1424,$A260)</f>
        <v>0</v>
      </c>
      <c r="AJ260" s="26">
        <f t="shared" si="17"/>
        <v>0</v>
      </c>
      <c r="AK260" s="27">
        <f>IFERROR(SUMIFS('[4]BD Unidades'!$AO$3:$AO$1424,'[4]BD Unidades'!$A$3:$A$1424,$A260),"-")</f>
        <v>0.23543744836656444</v>
      </c>
      <c r="AL260" s="27">
        <f>IFERROR(SUMIFS('[4]BD Unidades'!$AQ$3:$AQ$1424,'[4]BD Unidades'!$A$3:$A$1424,$A260),"-")</f>
        <v>0.25617057049086672</v>
      </c>
      <c r="AM260" s="27">
        <f>IFERROR(SUMIFS('[4]BD Unidades'!$AS$3:$AS$1424,'[4]BD Unidades'!$A$3:$A$1424,$A260),"-")</f>
        <v>0.24105338641552515</v>
      </c>
      <c r="AN260" s="27">
        <f>IFERROR(SUMIFS('[4]BD Unidades'!$AU$3:$AU$1424,'[4]BD Unidades'!$A$3:$A$1424,$A260),"-")</f>
        <v>0.207674</v>
      </c>
      <c r="AO260" s="27">
        <f>IFERROR(SUMIFS('[4]BD Unidades'!$AW$3:$AW$1424,'[4]BD Unidades'!$A$3:$A$1424,$A260),"-")</f>
        <v>0.20901700000000001</v>
      </c>
      <c r="AP260" s="27">
        <f>IFERROR(SUMIFS('[4]BD Unidades'!$AY$3:$AY$1424,'[4]BD Unidades'!$A$3:$A$1424,$A260),"-")</f>
        <v>0.22786999999999999</v>
      </c>
      <c r="AQ260" s="25">
        <f>IFERROR(SUMIFS('[4]BD Unidades'!$AZ$3:$AZ$1424,'[4]BD Unidades'!$A$3:$A$1424,$A260),"-")</f>
        <v>0.41534799999999999</v>
      </c>
      <c r="AR260" s="25">
        <f>IFERROR(SUMIFS('[4]BD Unidades'!$BA$3:$BA$1424,'[4]BD Unidades'!$A$3:$A$1424,$A260),"-")</f>
        <v>2</v>
      </c>
      <c r="AS260" s="28">
        <f>SUMIFS('[4]BD Unidades'!$BC$3:$BC$1424,'[4]BD Unidades'!$A$3:$A$1424,$A260)</f>
        <v>1E-4</v>
      </c>
      <c r="AT260" s="28">
        <f>SUMIFS('[4]BD Unidades'!$BE$3:$BE$1424,'[4]BD Unidades'!$A$3:$A$1424,$A260)</f>
        <v>1</v>
      </c>
      <c r="AU260" s="29">
        <f t="shared" si="18"/>
        <v>0.99990000000000001</v>
      </c>
      <c r="AV260" s="30">
        <f t="shared" si="19"/>
        <v>5.0000000000000001E-3</v>
      </c>
      <c r="AW260" s="25">
        <f>IFERROR(SUMIFS('[4]BD Unidades'!$BI$3:$BI$1424,'[4]BD Unidades'!$A$3:$A$1424,$A260),"-")</f>
        <v>0.41322993287400012</v>
      </c>
      <c r="AX260" s="25">
        <f>IFERROR(SUMIFS('[4]BD Unidades'!$BJ$3:$BJ$1424,'[4]BD Unidades'!$A$3:$A$1424,$A260),"-")</f>
        <v>0.26555930444682563</v>
      </c>
    </row>
    <row r="261" spans="1:50" ht="14.4" x14ac:dyDescent="0.3">
      <c r="A261" s="7">
        <v>307</v>
      </c>
      <c r="B261" s="7" t="s">
        <v>623</v>
      </c>
      <c r="D261" s="8" t="s">
        <v>624</v>
      </c>
      <c r="E261" s="19" t="s">
        <v>625</v>
      </c>
      <c r="F261" s="19" t="s">
        <v>625</v>
      </c>
      <c r="G261" s="19" t="s">
        <v>615</v>
      </c>
      <c r="H261" s="19" t="s">
        <v>397</v>
      </c>
      <c r="I261" s="19">
        <v>2024</v>
      </c>
      <c r="J261" s="19" t="s">
        <v>495</v>
      </c>
      <c r="K261" s="19" t="s">
        <v>496</v>
      </c>
      <c r="L261" s="19" t="s">
        <v>213</v>
      </c>
      <c r="M261" s="19" t="s">
        <v>477</v>
      </c>
      <c r="N261" s="19" t="s">
        <v>478</v>
      </c>
      <c r="O261" s="19" t="s">
        <v>617</v>
      </c>
      <c r="P261" s="19" t="s">
        <v>51</v>
      </c>
      <c r="Q261" s="9" t="s">
        <v>618</v>
      </c>
      <c r="R261" s="20">
        <v>2</v>
      </c>
      <c r="S261" s="20">
        <v>0.5</v>
      </c>
      <c r="T261" s="20">
        <v>1.99</v>
      </c>
      <c r="U261" s="20" t="s">
        <v>397</v>
      </c>
      <c r="V261" s="21">
        <f>_xlfn.XLOOKUP(D261,'[4]Gen. Real'!$A$2:$A$1168,'[4]Gen. Real'!$C$2:$C$1168,"-",0)</f>
        <v>2.8464099999999988</v>
      </c>
      <c r="W261" s="22"/>
      <c r="X261" s="22" t="str">
        <f>_xlfn.XLOOKUP(D261,[4]Vertimiento!$J$2:$J$119,[4]Vertimiento!$K$2:$K$119,"-",0)</f>
        <v>-</v>
      </c>
      <c r="Y261" s="23" t="str">
        <f t="shared" si="16"/>
        <v>-</v>
      </c>
      <c r="Z261" s="19" t="str">
        <f>_xlfn.XLOOKUP(D261,[4]Cmg!$I$4:$I$99,[4]Cmg!$M$4:$M$99,"----",0,1)</f>
        <v>----</v>
      </c>
      <c r="AA261" s="19" t="str">
        <f>_xlfn.XLOOKUP(D261,[4]Cmg!$A$4:$A$101,[4]Cmg!$B$4:$B$101,"----",0,1)</f>
        <v>----</v>
      </c>
      <c r="AB261" s="19" t="str">
        <f>_xlfn.XLOOKUP(D261,[4]Cmg!$E$4:$E$101,[4]Cmg!$F$4:$F$101,"----",0,1)</f>
        <v>----</v>
      </c>
      <c r="AC261" s="19" t="str">
        <f>_xlfn.XLOOKUP(D261,[4]Cmg!$O$4:$O$101,[4]Cmg!$P$4:$P$101,"----",0,1)</f>
        <v>----</v>
      </c>
      <c r="AD261" s="24" t="str">
        <f>_xlfn.XLOOKUP(D261,[4]Cmg!$S$4:$S$101,[4]Cmg!$U$4:$U$101,"----",0,1)</f>
        <v>----</v>
      </c>
      <c r="AG261" s="25">
        <f>IFERROR(SUMIFS('[4]BD Unidades'!$AH:$AH,'[4]BD Unidades'!$A:$A,'BD Centrales 2024'!$A261),"-")</f>
        <v>2</v>
      </c>
      <c r="AH261" s="25">
        <f>SUMIFS('[4]BD Unidades'!$AJ$3:$AJ$1424,'[4]BD Unidades'!$A$3:$A$1424,$A261)</f>
        <v>8784</v>
      </c>
      <c r="AI261" s="25">
        <f>SUMIFS('[4]BD Unidades'!$AL$3:$AL$1424,'[4]BD Unidades'!$A$3:$A$1424,$A261)</f>
        <v>0</v>
      </c>
      <c r="AJ261" s="26">
        <f t="shared" si="17"/>
        <v>0</v>
      </c>
      <c r="AK261" s="27">
        <f>IFERROR(SUMIFS('[4]BD Unidades'!$AO$3:$AO$1424,'[4]BD Unidades'!$A$3:$A$1424,$A261),"-")</f>
        <v>0.27099600377695876</v>
      </c>
      <c r="AL261" s="27">
        <f>IFERROR(SUMIFS('[4]BD Unidades'!$AQ$3:$AQ$1424,'[4]BD Unidades'!$A$3:$A$1424,$A261),"-")</f>
        <v>0.25559935318638632</v>
      </c>
      <c r="AM261" s="27">
        <f>IFERROR(SUMIFS('[4]BD Unidades'!$AS$3:$AS$1424,'[4]BD Unidades'!$A$3:$A$1424,$A261),"-")</f>
        <v>0.23830486060052486</v>
      </c>
      <c r="AN261" s="27">
        <f>IFERROR(SUMIFS('[4]BD Unidades'!$AU$3:$AU$1424,'[4]BD Unidades'!$A$3:$A$1424,$A261),"-")</f>
        <v>0.19251199999999999</v>
      </c>
      <c r="AO261" s="27">
        <f>IFERROR(SUMIFS('[4]BD Unidades'!$AW$3:$AW$1424,'[4]BD Unidades'!$A$3:$A$1424,$A261),"-")</f>
        <v>0.16201099999999999</v>
      </c>
      <c r="AP261" s="27">
        <f>IFERROR(SUMIFS('[4]BD Unidades'!$AY$3:$AY$1424,'[4]BD Unidades'!$A$3:$A$1424,$A261),"-")</f>
        <v>0.21090500000000001</v>
      </c>
      <c r="AQ261" s="25">
        <f>IFERROR(SUMIFS('[4]BD Unidades'!$AZ$3:$AZ$1424,'[4]BD Unidades'!$A$3:$A$1424,$A261),"-")</f>
        <v>0.17499999999999999</v>
      </c>
      <c r="AR261" s="25">
        <f>IFERROR(SUMIFS('[4]BD Unidades'!$BA$3:$BA$1424,'[4]BD Unidades'!$A$3:$A$1424,$A261),"-")</f>
        <v>2</v>
      </c>
      <c r="AS261" s="28">
        <f>SUMIFS('[4]BD Unidades'!$BC$3:$BC$1424,'[4]BD Unidades'!$A$3:$A$1424,$A261)</f>
        <v>1E-4</v>
      </c>
      <c r="AT261" s="28">
        <f>SUMIFS('[4]BD Unidades'!$BE$3:$BE$1424,'[4]BD Unidades'!$A$3:$A$1424,$A261)</f>
        <v>1</v>
      </c>
      <c r="AU261" s="29">
        <f t="shared" si="18"/>
        <v>0.99990000000000001</v>
      </c>
      <c r="AV261" s="30">
        <f t="shared" si="19"/>
        <v>5.0000000000000001E-3</v>
      </c>
      <c r="AW261" s="25">
        <f>IFERROR(SUMIFS('[4]BD Unidades'!$BI$3:$BI$1424,'[4]BD Unidades'!$A$3:$A$1424,$A261),"-")</f>
        <v>0.17410758749999983</v>
      </c>
      <c r="AX261" s="25">
        <f>IFERROR(SUMIFS('[4]BD Unidades'!$BJ$3:$BJ$1424,'[4]BD Unidades'!$A$3:$A$1424,$A261),"-")</f>
        <v>0.11188901421986966</v>
      </c>
    </row>
    <row r="262" spans="1:50" ht="14.4" x14ac:dyDescent="0.3">
      <c r="A262" s="7">
        <v>308</v>
      </c>
      <c r="B262" s="7" t="s">
        <v>626</v>
      </c>
      <c r="D262" s="8" t="s">
        <v>627</v>
      </c>
      <c r="E262" s="19" t="s">
        <v>628</v>
      </c>
      <c r="F262" s="19" t="s">
        <v>628</v>
      </c>
      <c r="G262" s="19" t="s">
        <v>629</v>
      </c>
      <c r="H262" s="19" t="s">
        <v>397</v>
      </c>
      <c r="I262" s="19">
        <v>2024</v>
      </c>
      <c r="J262" s="19" t="s">
        <v>495</v>
      </c>
      <c r="K262" s="19" t="s">
        <v>496</v>
      </c>
      <c r="L262" s="19" t="s">
        <v>213</v>
      </c>
      <c r="M262" s="19" t="s">
        <v>164</v>
      </c>
      <c r="N262" s="19" t="s">
        <v>371</v>
      </c>
      <c r="O262" s="19" t="s">
        <v>631</v>
      </c>
      <c r="P262" s="19" t="s">
        <v>51</v>
      </c>
      <c r="Q262" s="9" t="s">
        <v>632</v>
      </c>
      <c r="R262" s="20">
        <v>0.15</v>
      </c>
      <c r="S262" s="20">
        <v>0</v>
      </c>
      <c r="T262" s="20">
        <v>0.15</v>
      </c>
      <c r="U262" s="20" t="s">
        <v>397</v>
      </c>
      <c r="V262" s="21">
        <f>_xlfn.XLOOKUP(D262,'[4]Gen. Real'!$A$2:$A$1168,'[4]Gen. Real'!$C$2:$C$1168,"-",0)</f>
        <v>0</v>
      </c>
      <c r="W262" s="22"/>
      <c r="X262" s="22" t="str">
        <f>_xlfn.XLOOKUP(D262,[4]Vertimiento!$J$2:$J$119,[4]Vertimiento!$K$2:$K$119,"-",0)</f>
        <v>-</v>
      </c>
      <c r="Y262" s="23" t="str">
        <f t="shared" si="16"/>
        <v>-</v>
      </c>
      <c r="Z262" s="19" t="str">
        <f>_xlfn.XLOOKUP(D262,[4]Cmg!$I$4:$I$99,[4]Cmg!$M$4:$M$99,"----",0,1)</f>
        <v>----</v>
      </c>
      <c r="AA262" s="19" t="str">
        <f>_xlfn.XLOOKUP(D262,[4]Cmg!$A$4:$A$101,[4]Cmg!$B$4:$B$101,"----",0,1)</f>
        <v>----</v>
      </c>
      <c r="AB262" s="19" t="str">
        <f>_xlfn.XLOOKUP(D262,[4]Cmg!$E$4:$E$101,[4]Cmg!$F$4:$F$101,"----",0,1)</f>
        <v>----</v>
      </c>
      <c r="AC262" s="19" t="str">
        <f>_xlfn.XLOOKUP(D262,[4]Cmg!$O$4:$O$101,[4]Cmg!$P$4:$P$101,"----",0,1)</f>
        <v>----</v>
      </c>
      <c r="AD262" s="24" t="str">
        <f>_xlfn.XLOOKUP(D262,[4]Cmg!$S$4:$S$101,[4]Cmg!$U$4:$U$101,"----",0,1)</f>
        <v>----</v>
      </c>
      <c r="AG262" s="25">
        <f>IFERROR(SUMIFS('[4]BD Unidades'!$AH:$AH,'[4]BD Unidades'!$A:$A,'BD Centrales 2024'!$A262),"-")</f>
        <v>0.15</v>
      </c>
      <c r="AH262" s="25">
        <f>SUMIFS('[4]BD Unidades'!$AJ$3:$AJ$1424,'[4]BD Unidades'!$A$3:$A$1424,$A262)</f>
        <v>0</v>
      </c>
      <c r="AI262" s="25">
        <f>SUMIFS('[4]BD Unidades'!$AL$3:$AL$1424,'[4]BD Unidades'!$A$3:$A$1424,$A262)</f>
        <v>0</v>
      </c>
      <c r="AJ262" s="26" t="str">
        <f t="shared" si="17"/>
        <v>-</v>
      </c>
      <c r="AK262" s="27">
        <f>IFERROR(SUMIFS('[4]BD Unidades'!$AO$3:$AO$1424,'[4]BD Unidades'!$A$3:$A$1424,$A262),"-")</f>
        <v>6.475614670057904E-2</v>
      </c>
      <c r="AL262" s="27">
        <f>IFERROR(SUMIFS('[4]BD Unidades'!$AQ$3:$AQ$1424,'[4]BD Unidades'!$A$3:$A$1424,$A262),"-")</f>
        <v>8.7917351598177498E-2</v>
      </c>
      <c r="AM262" s="27">
        <f>IFERROR(SUMIFS('[4]BD Unidades'!$AS$3:$AS$1424,'[4]BD Unidades'!$A$3:$A$1424,$A262),"-")</f>
        <v>7.7500913242011721E-2</v>
      </c>
      <c r="AN262" s="27">
        <f>IFERROR(SUMIFS('[4]BD Unidades'!$AU$3:$AU$1424,'[4]BD Unidades'!$A$3:$A$1424,$A262),"-")</f>
        <v>0.11972299999999998</v>
      </c>
      <c r="AO262" s="27">
        <f>IFERROR(SUMIFS('[4]BD Unidades'!$AW$3:$AW$1424,'[4]BD Unidades'!$A$3:$A$1424,$A262),"-")</f>
        <v>0</v>
      </c>
      <c r="AP262" s="27">
        <f>IFERROR(SUMIFS('[4]BD Unidades'!$AY$3:$AY$1424,'[4]BD Unidades'!$A$3:$A$1424,$A262),"-")</f>
        <v>0</v>
      </c>
      <c r="AQ262" s="25">
        <f>IFERROR(SUMIFS('[4]BD Unidades'!$AZ$3:$AZ$1424,'[4]BD Unidades'!$A$3:$A$1424,$A262),"-")</f>
        <v>0</v>
      </c>
      <c r="AR262" s="25">
        <f>IFERROR(SUMIFS('[4]BD Unidades'!$BA$3:$BA$1424,'[4]BD Unidades'!$A$3:$A$1424,$A262),"-")</f>
        <v>0</v>
      </c>
      <c r="AS262" s="28">
        <f>SUMIFS('[4]BD Unidades'!$BC$3:$BC$1424,'[4]BD Unidades'!$A$3:$A$1424,$A262)</f>
        <v>9.7226907766007703E-2</v>
      </c>
      <c r="AT262" s="28">
        <f>SUMIFS('[4]BD Unidades'!$BE$3:$BE$1424,'[4]BD Unidades'!$A$3:$A$1424,$A262)</f>
        <v>1</v>
      </c>
      <c r="AU262" s="29">
        <f t="shared" si="18"/>
        <v>0.90277309223399227</v>
      </c>
      <c r="AV262" s="30">
        <f t="shared" si="19"/>
        <v>0</v>
      </c>
      <c r="AW262" s="25">
        <f>IFERROR(SUMIFS('[4]BD Unidades'!$BI$3:$BI$1424,'[4]BD Unidades'!$A$3:$A$1424,$A262),"-")</f>
        <v>0</v>
      </c>
      <c r="AX262" s="25">
        <f>IFERROR(SUMIFS('[4]BD Unidades'!$BJ$3:$BJ$1424,'[4]BD Unidades'!$A$3:$A$1424,$A262),"-")</f>
        <v>0</v>
      </c>
    </row>
    <row r="263" spans="1:50" ht="14.4" x14ac:dyDescent="0.3">
      <c r="A263" s="7">
        <v>309</v>
      </c>
      <c r="B263" s="7" t="s">
        <v>633</v>
      </c>
      <c r="D263" s="8" t="s">
        <v>634</v>
      </c>
      <c r="E263" s="19" t="s">
        <v>635</v>
      </c>
      <c r="F263" s="19" t="s">
        <v>635</v>
      </c>
      <c r="G263" s="19" t="s">
        <v>636</v>
      </c>
      <c r="H263" s="19" t="s">
        <v>397</v>
      </c>
      <c r="I263" s="19">
        <v>2024</v>
      </c>
      <c r="J263" s="19" t="s">
        <v>495</v>
      </c>
      <c r="K263" s="19" t="s">
        <v>496</v>
      </c>
      <c r="L263" s="19" t="s">
        <v>213</v>
      </c>
      <c r="M263" s="19" t="s">
        <v>477</v>
      </c>
      <c r="N263" s="19" t="s">
        <v>549</v>
      </c>
      <c r="O263" s="19" t="s">
        <v>637</v>
      </c>
      <c r="P263" s="19" t="s">
        <v>51</v>
      </c>
      <c r="Q263" s="9" t="s">
        <v>638</v>
      </c>
      <c r="R263" s="20">
        <v>2.94</v>
      </c>
      <c r="S263" s="20">
        <v>0.46300000000000002</v>
      </c>
      <c r="T263" s="20">
        <v>2.9264000000000001</v>
      </c>
      <c r="U263" s="20" t="s">
        <v>397</v>
      </c>
      <c r="V263" s="21">
        <f>_xlfn.XLOOKUP(D263,'[4]Gen. Real'!$A$2:$A$1168,'[4]Gen. Real'!$C$2:$C$1168,"-",0)</f>
        <v>5.5853599999999934</v>
      </c>
      <c r="W263" s="22"/>
      <c r="X263" s="22" t="str">
        <f>_xlfn.XLOOKUP(D263,[4]Vertimiento!$J$2:$J$119,[4]Vertimiento!$K$2:$K$119,"-",0)</f>
        <v>-</v>
      </c>
      <c r="Y263" s="23" t="str">
        <f t="shared" si="16"/>
        <v>-</v>
      </c>
      <c r="Z263" s="19" t="str">
        <f>_xlfn.XLOOKUP(D263,[4]Cmg!$I$4:$I$99,[4]Cmg!$M$4:$M$99,"----",0,1)</f>
        <v>----</v>
      </c>
      <c r="AA263" s="19" t="str">
        <f>_xlfn.XLOOKUP(D263,[4]Cmg!$A$4:$A$101,[4]Cmg!$B$4:$B$101,"----",0,1)</f>
        <v>----</v>
      </c>
      <c r="AB263" s="19" t="str">
        <f>_xlfn.XLOOKUP(D263,[4]Cmg!$E$4:$E$101,[4]Cmg!$F$4:$F$101,"----",0,1)</f>
        <v>----</v>
      </c>
      <c r="AC263" s="19" t="str">
        <f>_xlfn.XLOOKUP(D263,[4]Cmg!$O$4:$O$101,[4]Cmg!$P$4:$P$101,"----",0,1)</f>
        <v>----</v>
      </c>
      <c r="AD263" s="24" t="str">
        <f>_xlfn.XLOOKUP(D263,[4]Cmg!$S$4:$S$101,[4]Cmg!$U$4:$U$101,"----",0,1)</f>
        <v>----</v>
      </c>
      <c r="AG263" s="25">
        <f>IFERROR(SUMIFS('[4]BD Unidades'!$AH:$AH,'[4]BD Unidades'!$A:$A,'BD Centrales 2024'!$A263),"-")</f>
        <v>2.94</v>
      </c>
      <c r="AH263" s="25">
        <f>SUMIFS('[4]BD Unidades'!$AJ$3:$AJ$1424,'[4]BD Unidades'!$A$3:$A$1424,$A263)</f>
        <v>8784</v>
      </c>
      <c r="AI263" s="25">
        <f>SUMIFS('[4]BD Unidades'!$AL$3:$AL$1424,'[4]BD Unidades'!$A$3:$A$1424,$A263)</f>
        <v>0</v>
      </c>
      <c r="AJ263" s="26">
        <f t="shared" si="17"/>
        <v>0</v>
      </c>
      <c r="AK263" s="27">
        <f>IFERROR(SUMIFS('[4]BD Unidades'!$AO$3:$AO$1424,'[4]BD Unidades'!$A$3:$A$1424,$A263),"-")</f>
        <v>0.23978511077396336</v>
      </c>
      <c r="AL263" s="27">
        <f>IFERROR(SUMIFS('[4]BD Unidades'!$AQ$3:$AQ$1424,'[4]BD Unidades'!$A$3:$A$1424,$A263),"-")</f>
        <v>0.22791269985286491</v>
      </c>
      <c r="AM263" s="27">
        <f>IFERROR(SUMIFS('[4]BD Unidades'!$AS$3:$AS$1424,'[4]BD Unidades'!$A$3:$A$1424,$A263),"-")</f>
        <v>0.2131051195215497</v>
      </c>
      <c r="AN263" s="27">
        <f>IFERROR(SUMIFS('[4]BD Unidades'!$AU$3:$AU$1424,'[4]BD Unidades'!$A$3:$A$1424,$A263),"-")</f>
        <v>0.21498900000000001</v>
      </c>
      <c r="AO263" s="27">
        <f>IFERROR(SUMIFS('[4]BD Unidades'!$AW$3:$AW$1424,'[4]BD Unidades'!$A$3:$A$1424,$A263),"-")</f>
        <v>0.21621699999999999</v>
      </c>
      <c r="AP263" s="27">
        <f>IFERROR(SUMIFS('[4]BD Unidades'!$AY$3:$AY$1424,'[4]BD Unidades'!$A$3:$A$1424,$A263),"-")</f>
        <v>0.215388</v>
      </c>
      <c r="AQ263" s="25">
        <f>IFERROR(SUMIFS('[4]BD Unidades'!$AZ$3:$AZ$1424,'[4]BD Unidades'!$A$3:$A$1424,$A263),"-")</f>
        <v>0.62652905139335613</v>
      </c>
      <c r="AR263" s="25">
        <f>IFERROR(SUMIFS('[4]BD Unidades'!$BA$3:$BA$1424,'[4]BD Unidades'!$A$3:$A$1424,$A263),"-")</f>
        <v>2.94</v>
      </c>
      <c r="AS263" s="28">
        <f>SUMIFS('[4]BD Unidades'!$BC$3:$BC$1424,'[4]BD Unidades'!$A$3:$A$1424,$A263)</f>
        <v>1E-4</v>
      </c>
      <c r="AT263" s="28">
        <f>SUMIFS('[4]BD Unidades'!$BE$3:$BE$1424,'[4]BD Unidades'!$A$3:$A$1424,$A263)</f>
        <v>1</v>
      </c>
      <c r="AU263" s="29">
        <f t="shared" si="18"/>
        <v>0.99990000000000001</v>
      </c>
      <c r="AV263" s="30">
        <f t="shared" si="19"/>
        <v>4.6300000000000004E-3</v>
      </c>
      <c r="AW263" s="25">
        <f>IFERROR(SUMIFS('[4]BD Unidades'!$BI$3:$BI$1424,'[4]BD Unidades'!$A$3:$A$1424,$A263),"-")</f>
        <v>0.62356609108780758</v>
      </c>
      <c r="AX263" s="25">
        <f>IFERROR(SUMIFS('[4]BD Unidades'!$BJ$3:$BJ$1424,'[4]BD Unidades'!$A$3:$A$1424,$A263),"-")</f>
        <v>0.40073035434341603</v>
      </c>
    </row>
    <row r="264" spans="1:50" ht="14.4" x14ac:dyDescent="0.3">
      <c r="A264" s="7">
        <v>314</v>
      </c>
      <c r="B264" s="7" t="s">
        <v>639</v>
      </c>
      <c r="D264" s="8" t="s">
        <v>640</v>
      </c>
      <c r="E264" s="19" t="s">
        <v>641</v>
      </c>
      <c r="F264" s="19" t="s">
        <v>641</v>
      </c>
      <c r="G264" s="19" t="s">
        <v>642</v>
      </c>
      <c r="H264" s="19" t="s">
        <v>397</v>
      </c>
      <c r="I264" s="19">
        <v>2024</v>
      </c>
      <c r="J264" s="19" t="s">
        <v>495</v>
      </c>
      <c r="K264" s="19" t="s">
        <v>496</v>
      </c>
      <c r="L264" s="19" t="s">
        <v>47</v>
      </c>
      <c r="M264" s="19" t="s">
        <v>497</v>
      </c>
      <c r="N264" s="19" t="s">
        <v>498</v>
      </c>
      <c r="O264" s="19" t="s">
        <v>498</v>
      </c>
      <c r="P264" s="19" t="s">
        <v>51</v>
      </c>
      <c r="Q264" s="9" t="s">
        <v>644</v>
      </c>
      <c r="R264" s="20">
        <v>69.018000000000001</v>
      </c>
      <c r="S264" s="20">
        <v>8.2848000000000006</v>
      </c>
      <c r="T264" s="20">
        <v>63.3</v>
      </c>
      <c r="U264" s="20">
        <v>3.45</v>
      </c>
      <c r="V264" s="21">
        <f>_xlfn.XLOOKUP(D264,'[4]Gen. Real'!$A$2:$A$1168,'[4]Gen. Real'!$C$2:$C$1168,"-",0)</f>
        <v>128.15205999999992</v>
      </c>
      <c r="W264" s="22"/>
      <c r="X264" s="22">
        <f>_xlfn.XLOOKUP(D264,[4]Vertimiento!$J$2:$J$119,[4]Vertimiento!$K$2:$K$119,"-",0)</f>
        <v>52.279208758333326</v>
      </c>
      <c r="Y264" s="23">
        <f t="shared" si="16"/>
        <v>0.28974583573069729</v>
      </c>
      <c r="Z264" s="19">
        <f>_xlfn.XLOOKUP(D264,[4]Cmg!$I$4:$I$99,[4]Cmg!$M$4:$M$99,"----",0,1)</f>
        <v>4.4918235524267063</v>
      </c>
      <c r="AA264" s="19">
        <f>_xlfn.XLOOKUP(D264,[4]Cmg!$A$4:$A$101,[4]Cmg!$B$4:$B$101,"----",0,1)</f>
        <v>46.2280232161146</v>
      </c>
      <c r="AB264" s="19">
        <f>_xlfn.XLOOKUP(D264,[4]Cmg!$E$4:$E$101,[4]Cmg!$F$4:$F$101,"----",0,1)</f>
        <v>6.5984125683060064</v>
      </c>
      <c r="AC264" s="19">
        <f>_xlfn.XLOOKUP(D264,[4]Cmg!$O$4:$O$101,[4]Cmg!$P$4:$P$101,"----",0,1)</f>
        <v>74.518324556270471</v>
      </c>
      <c r="AD264" s="24">
        <f>_xlfn.XLOOKUP(D264,[4]Cmg!$S$4:$S$101,[4]Cmg!$U$4:$U$101,"----",0,1)</f>
        <v>0.46739501536360534</v>
      </c>
      <c r="AG264" s="25">
        <f>IFERROR(SUMIFS('[4]BD Unidades'!$AH:$AH,'[4]BD Unidades'!$A:$A,'BD Centrales 2024'!$A264),"-")</f>
        <v>69.018000000000001</v>
      </c>
      <c r="AH264" s="25">
        <f>SUMIFS('[4]BD Unidades'!$AJ$3:$AJ$1424,'[4]BD Unidades'!$A$3:$A$1424,$A264)</f>
        <v>8752.35</v>
      </c>
      <c r="AI264" s="25">
        <f>SUMIFS('[4]BD Unidades'!$AL$3:$AL$1424,'[4]BD Unidades'!$A$3:$A$1424,$A264)</f>
        <v>29.65</v>
      </c>
      <c r="AJ264" s="26">
        <f t="shared" si="17"/>
        <v>3.3762240947392392E-3</v>
      </c>
      <c r="AK264" s="27">
        <f>IFERROR(SUMIFS('[4]BD Unidades'!$AO$3:$AO$1424,'[4]BD Unidades'!$A$3:$A$1424,$A264),"-")</f>
        <v>0.30791452227176525</v>
      </c>
      <c r="AL264" s="27">
        <f>IFERROR(SUMIFS('[4]BD Unidades'!$AQ$3:$AQ$1424,'[4]BD Unidades'!$A$3:$A$1424,$A264),"-")</f>
        <v>0.31457318305098031</v>
      </c>
      <c r="AM264" s="27">
        <f>IFERROR(SUMIFS('[4]BD Unidades'!$AS$3:$AS$1424,'[4]BD Unidades'!$A$3:$A$1424,$A264),"-")</f>
        <v>0.30115099453389382</v>
      </c>
      <c r="AN264" s="27">
        <f>IFERROR(SUMIFS('[4]BD Unidades'!$AU$3:$AU$1424,'[4]BD Unidades'!$A$3:$A$1424,$A264),"-")</f>
        <v>0.276364</v>
      </c>
      <c r="AO264" s="27">
        <f>IFERROR(SUMIFS('[4]BD Unidades'!$AW$3:$AW$1424,'[4]BD Unidades'!$A$3:$A$1424,$A264),"-")</f>
        <v>0.29758499999999999</v>
      </c>
      <c r="AP264" s="27">
        <f>IFERROR(SUMIFS('[4]BD Unidades'!$AY$3:$AY$1424,'[4]BD Unidades'!$A$3:$A$1424,$A264),"-")</f>
        <v>0.29101100000000002</v>
      </c>
      <c r="AQ264" s="25">
        <f>IFERROR(SUMIFS('[4]BD Unidades'!$AZ$3:$AZ$1424,'[4]BD Unidades'!$A$3:$A$1424,$A264),"-")</f>
        <v>19.074090552000001</v>
      </c>
      <c r="AR264" s="25">
        <f>IFERROR(SUMIFS('[4]BD Unidades'!$BA$3:$BA$1424,'[4]BD Unidades'!$A$3:$A$1424,$A264),"-")</f>
        <v>69.018000000000001</v>
      </c>
      <c r="AS264" s="28">
        <f>SUMIFS('[4]BD Unidades'!$BC$3:$BC$1424,'[4]BD Unidades'!$A$3:$A$1424,$A264)</f>
        <v>1E-4</v>
      </c>
      <c r="AT264" s="28">
        <f>SUMIFS('[4]BD Unidades'!$BE$3:$BE$1424,'[4]BD Unidades'!$A$3:$A$1424,$A264)</f>
        <v>1</v>
      </c>
      <c r="AU264" s="29">
        <f t="shared" si="18"/>
        <v>0.99990000000000001</v>
      </c>
      <c r="AV264" s="30">
        <f t="shared" si="19"/>
        <v>8.2848000000000005E-2</v>
      </c>
      <c r="AW264" s="25">
        <f>IFERROR(SUMIFS('[4]BD Unidades'!$BI$3:$BI$1424,'[4]BD Unidades'!$A$3:$A$1424,$A264),"-")</f>
        <v>17.492091815880027</v>
      </c>
      <c r="AX264" s="25">
        <f>IFERROR(SUMIFS('[4]BD Unidades'!$BJ$3:$BJ$1424,'[4]BD Unidades'!$A$3:$A$1424,$A264),"-")</f>
        <v>11.241169543643627</v>
      </c>
    </row>
    <row r="265" spans="1:50" ht="14.4" x14ac:dyDescent="0.3">
      <c r="A265" s="7">
        <v>319</v>
      </c>
      <c r="B265" s="7" t="s">
        <v>649</v>
      </c>
      <c r="D265" s="8" t="s">
        <v>650</v>
      </c>
      <c r="E265" s="19" t="s">
        <v>651</v>
      </c>
      <c r="F265" s="19" t="s">
        <v>651</v>
      </c>
      <c r="G265" s="19" t="s">
        <v>652</v>
      </c>
      <c r="H265" s="19">
        <v>172</v>
      </c>
      <c r="I265" s="19">
        <v>2024</v>
      </c>
      <c r="J265" s="19" t="s">
        <v>495</v>
      </c>
      <c r="K265" s="19" t="s">
        <v>496</v>
      </c>
      <c r="L265" s="19" t="s">
        <v>47</v>
      </c>
      <c r="M265" s="19" t="s">
        <v>497</v>
      </c>
      <c r="N265" s="19" t="s">
        <v>557</v>
      </c>
      <c r="O265" s="19" t="s">
        <v>557</v>
      </c>
      <c r="P265" s="19" t="s">
        <v>51</v>
      </c>
      <c r="Q265" s="9" t="s">
        <v>654</v>
      </c>
      <c r="R265" s="20">
        <v>141.04</v>
      </c>
      <c r="S265" s="20">
        <v>0</v>
      </c>
      <c r="T265" s="20">
        <v>141.04</v>
      </c>
      <c r="U265" s="20">
        <v>0</v>
      </c>
      <c r="V265" s="21">
        <f>_xlfn.XLOOKUP(D265,'[4]Gen. Real'!$A$2:$A$1168,'[4]Gen. Real'!$C$2:$C$1168,"-",0)</f>
        <v>265.90238000000005</v>
      </c>
      <c r="W265" s="22"/>
      <c r="X265" s="22">
        <f>_xlfn.XLOOKUP(D265,[4]Vertimiento!$J$2:$J$119,[4]Vertimiento!$K$2:$K$119,"-",0)</f>
        <v>135.17558398333333</v>
      </c>
      <c r="Y265" s="23">
        <f t="shared" si="16"/>
        <v>0.33703069258861229</v>
      </c>
      <c r="Z265" s="19">
        <f>_xlfn.XLOOKUP(D265,[4]Cmg!$I$4:$I$99,[4]Cmg!$M$4:$M$99,"----",0,1)</f>
        <v>6.4854811149113969</v>
      </c>
      <c r="AA265" s="19">
        <f>_xlfn.XLOOKUP(D265,[4]Cmg!$A$4:$A$101,[4]Cmg!$B$4:$B$101,"----",0,1)</f>
        <v>45.173350404005895</v>
      </c>
      <c r="AB265" s="19">
        <f>_xlfn.XLOOKUP(D265,[4]Cmg!$E$4:$E$101,[4]Cmg!$F$4:$F$101,"----",0,1)</f>
        <v>7.0317322404371572</v>
      </c>
      <c r="AC265" s="19">
        <f>_xlfn.XLOOKUP(D265,[4]Cmg!$O$4:$O$101,[4]Cmg!$P$4:$P$101,"----",0,1)</f>
        <v>72.40142188414265</v>
      </c>
      <c r="AD265" s="24">
        <f>_xlfn.XLOOKUP(D265,[4]Cmg!$S$4:$S$101,[4]Cmg!$U$4:$U$101,"----",0,1)</f>
        <v>0.46079435529759871</v>
      </c>
      <c r="AG265" s="25">
        <f>IFERROR(SUMIFS('[4]BD Unidades'!$AH:$AH,'[4]BD Unidades'!$A:$A,'BD Centrales 2024'!$A265),"-")</f>
        <v>141.04</v>
      </c>
      <c r="AH265" s="25">
        <f>SUMIFS('[4]BD Unidades'!$AJ$3:$AJ$1424,'[4]BD Unidades'!$A$3:$A$1424,$A265)</f>
        <v>0</v>
      </c>
      <c r="AI265" s="25">
        <f>SUMIFS('[4]BD Unidades'!$AL$3:$AL$1424,'[4]BD Unidades'!$A$3:$A$1424,$A265)</f>
        <v>8769.0456608054428</v>
      </c>
      <c r="AJ265" s="26">
        <f t="shared" si="17"/>
        <v>1</v>
      </c>
      <c r="AK265" s="27">
        <f>IFERROR(SUMIFS('[4]BD Unidades'!$AO$3:$AO$1424,'[4]BD Unidades'!$A$3:$A$1424,$A265),"-")</f>
        <v>0.3171582566311324</v>
      </c>
      <c r="AL265" s="27">
        <f>IFERROR(SUMIFS('[4]BD Unidades'!$AQ$3:$AQ$1424,'[4]BD Unidades'!$A$3:$A$1424,$A265),"-")</f>
        <v>0.31628560356516805</v>
      </c>
      <c r="AM265" s="27">
        <f>IFERROR(SUMIFS('[4]BD Unidades'!$AS$3:$AS$1424,'[4]BD Unidades'!$A$3:$A$1424,$A265),"-")</f>
        <v>0.29966174972054088</v>
      </c>
      <c r="AN265" s="27">
        <f>IFERROR(SUMIFS('[4]BD Unidades'!$AU$3:$AU$1424,'[4]BD Unidades'!$A$3:$A$1424,$A265),"-")</f>
        <v>0.27309852524106637</v>
      </c>
      <c r="AO265" s="27">
        <f>IFERROR(SUMIFS('[4]BD Unidades'!$AW$3:$AW$1424,'[4]BD Unidades'!$A$3:$A$1424,$A265),"-")</f>
        <v>0.32371516591038008</v>
      </c>
      <c r="AP265" s="27">
        <f>IFERROR(SUMIFS('[4]BD Unidades'!$AY$3:$AY$1424,'[4]BD Unidades'!$A$3:$A$1424,$A265),"-")</f>
        <v>0.32110590612592177</v>
      </c>
      <c r="AQ265" s="25">
        <f>IFERROR(SUMIFS('[4]BD Unidades'!$AZ$3:$AZ$1424,'[4]BD Unidades'!$A$3:$A$1424,$A265),"-")</f>
        <v>38.528743039999995</v>
      </c>
      <c r="AR265" s="25">
        <f>IFERROR(SUMIFS('[4]BD Unidades'!$BA$3:$BA$1424,'[4]BD Unidades'!$A$3:$A$1424,$A265),"-")</f>
        <v>140.97808820958701</v>
      </c>
      <c r="AS265" s="28">
        <f>SUMIFS('[4]BD Unidades'!$BC$3:$BC$1424,'[4]BD Unidades'!$A$3:$A$1424,$A265)</f>
        <v>2.8980497897664395E-3</v>
      </c>
      <c r="AT265" s="28">
        <f>SUMIFS('[4]BD Unidades'!$BE$3:$BE$1424,'[4]BD Unidades'!$A$3:$A$1424,$A265)</f>
        <v>0.99855931335476178</v>
      </c>
      <c r="AU265" s="29">
        <f t="shared" si="18"/>
        <v>0.99566543874662461</v>
      </c>
      <c r="AV265" s="30">
        <f t="shared" si="19"/>
        <v>0</v>
      </c>
      <c r="AW265" s="25">
        <f>IFERROR(SUMIFS('[4]BD Unidades'!$BI$3:$BI$1424,'[4]BD Unidades'!$A$3:$A$1424,$A265),"-")</f>
        <v>38.372588966358862</v>
      </c>
      <c r="AX265" s="25">
        <f>IFERROR(SUMIFS('[4]BD Unidades'!$BJ$3:$BJ$1424,'[4]BD Unidades'!$A$3:$A$1424,$A265),"-")</f>
        <v>24.659873898431591</v>
      </c>
    </row>
    <row r="266" spans="1:50" ht="14.4" x14ac:dyDescent="0.3">
      <c r="A266" s="7">
        <v>320</v>
      </c>
      <c r="B266" s="7" t="s">
        <v>660</v>
      </c>
      <c r="D266" s="8" t="s">
        <v>661</v>
      </c>
      <c r="E266" s="19" t="s">
        <v>662</v>
      </c>
      <c r="F266" s="19" t="s">
        <v>662</v>
      </c>
      <c r="G266" s="19" t="s">
        <v>663</v>
      </c>
      <c r="H266" s="19" t="s">
        <v>397</v>
      </c>
      <c r="I266" s="19">
        <v>2024</v>
      </c>
      <c r="J266" s="19" t="s">
        <v>495</v>
      </c>
      <c r="K266" s="19" t="s">
        <v>496</v>
      </c>
      <c r="L266" s="19" t="s">
        <v>213</v>
      </c>
      <c r="M266" s="19" t="s">
        <v>497</v>
      </c>
      <c r="N266" s="19" t="s">
        <v>557</v>
      </c>
      <c r="O266" s="19" t="s">
        <v>610</v>
      </c>
      <c r="P266" s="19" t="s">
        <v>51</v>
      </c>
      <c r="Q266" s="9" t="s">
        <v>664</v>
      </c>
      <c r="R266" s="20">
        <v>0.32300000000000001</v>
      </c>
      <c r="S266" s="20">
        <v>0.5</v>
      </c>
      <c r="T266" s="20">
        <v>0.32140000000000002</v>
      </c>
      <c r="U266" s="20" t="s">
        <v>397</v>
      </c>
      <c r="V266" s="21">
        <f>_xlfn.XLOOKUP(D266,'[4]Gen. Real'!$A$2:$A$1168,'[4]Gen. Real'!$C$2:$C$1168,"-",0)</f>
        <v>0.11599000000000004</v>
      </c>
      <c r="W266" s="22"/>
      <c r="X266" s="22" t="str">
        <f>_xlfn.XLOOKUP(D266,[4]Vertimiento!$J$2:$J$119,[4]Vertimiento!$K$2:$K$119,"-",0)</f>
        <v>-</v>
      </c>
      <c r="Y266" s="23" t="str">
        <f t="shared" si="16"/>
        <v>-</v>
      </c>
      <c r="Z266" s="19" t="str">
        <f>_xlfn.XLOOKUP(D266,[4]Cmg!$I$4:$I$99,[4]Cmg!$M$4:$M$99,"----",0,1)</f>
        <v>----</v>
      </c>
      <c r="AA266" s="19" t="str">
        <f>_xlfn.XLOOKUP(D266,[4]Cmg!$A$4:$A$101,[4]Cmg!$B$4:$B$101,"----",0,1)</f>
        <v>----</v>
      </c>
      <c r="AB266" s="19" t="str">
        <f>_xlfn.XLOOKUP(D266,[4]Cmg!$E$4:$E$101,[4]Cmg!$F$4:$F$101,"----",0,1)</f>
        <v>----</v>
      </c>
      <c r="AC266" s="19" t="str">
        <f>_xlfn.XLOOKUP(D266,[4]Cmg!$O$4:$O$101,[4]Cmg!$P$4:$P$101,"----",0,1)</f>
        <v>----</v>
      </c>
      <c r="AD266" s="24" t="str">
        <f>_xlfn.XLOOKUP(D266,[4]Cmg!$S$4:$S$101,[4]Cmg!$U$4:$U$101,"----",0,1)</f>
        <v>----</v>
      </c>
      <c r="AG266" s="25">
        <f>IFERROR(SUMIFS('[4]BD Unidades'!$AH:$AH,'[4]BD Unidades'!$A:$A,'BD Centrales 2024'!$A266),"-")</f>
        <v>0.32300000000000001</v>
      </c>
      <c r="AH266" s="25">
        <f>SUMIFS('[4]BD Unidades'!$AJ$3:$AJ$1424,'[4]BD Unidades'!$A$3:$A$1424,$A266)</f>
        <v>8784</v>
      </c>
      <c r="AI266" s="25">
        <f>SUMIFS('[4]BD Unidades'!$AL$3:$AL$1424,'[4]BD Unidades'!$A$3:$A$1424,$A266)</f>
        <v>0</v>
      </c>
      <c r="AJ266" s="26">
        <f t="shared" si="17"/>
        <v>0</v>
      </c>
      <c r="AK266" s="27">
        <f>IFERROR(SUMIFS('[4]BD Unidades'!$AO$3:$AO$1424,'[4]BD Unidades'!$A$3:$A$1424,$A266),"-")</f>
        <v>9.411715613545607E-2</v>
      </c>
      <c r="AL266" s="27">
        <f>IFERROR(SUMIFS('[4]BD Unidades'!$AQ$3:$AQ$1424,'[4]BD Unidades'!$A$3:$A$1424,$A266),"-")</f>
        <v>8.7004454022295716E-2</v>
      </c>
      <c r="AM266" s="27">
        <f>IFERROR(SUMIFS('[4]BD Unidades'!$AS$3:$AS$1424,'[4]BD Unidades'!$A$3:$A$1424,$A266),"-")</f>
        <v>7.9102371739601385E-2</v>
      </c>
      <c r="AN266" s="27">
        <f>IFERROR(SUMIFS('[4]BD Unidades'!$AU$3:$AU$1424,'[4]BD Unidades'!$A$3:$A$1424,$A266),"-")</f>
        <v>6.171299999999999E-2</v>
      </c>
      <c r="AO266" s="27">
        <f>IFERROR(SUMIFS('[4]BD Unidades'!$AW$3:$AW$1424,'[4]BD Unidades'!$A$3:$A$1424,$A266),"-")</f>
        <v>4.1015000000000003E-2</v>
      </c>
      <c r="AP266" s="27">
        <f>IFERROR(SUMIFS('[4]BD Unidades'!$AY$3:$AY$1424,'[4]BD Unidades'!$A$3:$A$1424,$A266),"-")</f>
        <v>2.9707999999999998E-2</v>
      </c>
      <c r="AQ266" s="25">
        <f>IFERROR(SUMIFS('[4]BD Unidades'!$AZ$3:$AZ$1424,'[4]BD Unidades'!$A$3:$A$1424,$A266),"-")</f>
        <v>1.5780625480360987E-2</v>
      </c>
      <c r="AR266" s="25">
        <f>IFERROR(SUMIFS('[4]BD Unidades'!$BA$3:$BA$1424,'[4]BD Unidades'!$A$3:$A$1424,$A266),"-")</f>
        <v>0.32300000000000001</v>
      </c>
      <c r="AS266" s="28">
        <f>SUMIFS('[4]BD Unidades'!$BC$3:$BC$1424,'[4]BD Unidades'!$A$3:$A$1424,$A266)</f>
        <v>0.12688130844478501</v>
      </c>
      <c r="AT266" s="28">
        <f>SUMIFS('[4]BD Unidades'!$BE$3:$BE$1424,'[4]BD Unidades'!$A$3:$A$1424,$A266)</f>
        <v>1</v>
      </c>
      <c r="AU266" s="29">
        <f t="shared" si="18"/>
        <v>0.87311869155521493</v>
      </c>
      <c r="AV266" s="30">
        <f t="shared" si="19"/>
        <v>5.0000000000000001E-3</v>
      </c>
      <c r="AW266" s="25">
        <f>IFERROR(SUMIFS('[4]BD Unidades'!$BI$3:$BI$1424,'[4]BD Unidades'!$A$3:$A$1424,$A266),"-")</f>
        <v>1.3709467275979003E-2</v>
      </c>
      <c r="AX266" s="25">
        <f>IFERROR(SUMIFS('[4]BD Unidades'!$BJ$3:$BJ$1424,'[4]BD Unidades'!$A$3:$A$1424,$A266),"-")</f>
        <v>8.8102925381632422E-3</v>
      </c>
    </row>
    <row r="267" spans="1:50" ht="14.4" x14ac:dyDescent="0.3">
      <c r="A267" s="7">
        <v>331</v>
      </c>
      <c r="B267" s="7" t="s">
        <v>665</v>
      </c>
      <c r="D267" s="8" t="s">
        <v>666</v>
      </c>
      <c r="E267" s="19" t="s">
        <v>667</v>
      </c>
      <c r="F267" s="19" t="s">
        <v>667</v>
      </c>
      <c r="G267" s="19" t="s">
        <v>668</v>
      </c>
      <c r="H267" s="19" t="s">
        <v>397</v>
      </c>
      <c r="I267" s="19">
        <v>2024</v>
      </c>
      <c r="J267" s="19" t="s">
        <v>495</v>
      </c>
      <c r="K267" s="19" t="s">
        <v>496</v>
      </c>
      <c r="L267" s="19" t="s">
        <v>157</v>
      </c>
      <c r="M267" s="19" t="s">
        <v>497</v>
      </c>
      <c r="N267" s="19" t="s">
        <v>498</v>
      </c>
      <c r="O267" s="19" t="s">
        <v>499</v>
      </c>
      <c r="P267" s="19" t="s">
        <v>158</v>
      </c>
      <c r="Q267" s="9" t="s">
        <v>670</v>
      </c>
      <c r="R267" s="20">
        <v>3</v>
      </c>
      <c r="S267" s="20">
        <v>1.6E-2</v>
      </c>
      <c r="T267" s="20">
        <v>3</v>
      </c>
      <c r="U267" s="20" t="s">
        <v>397</v>
      </c>
      <c r="V267" s="21">
        <f>_xlfn.XLOOKUP(D267,'[4]Gen. Real'!$A$2:$A$1168,'[4]Gen. Real'!$C$2:$C$1168,"-",0)</f>
        <v>4.8567099999999996</v>
      </c>
      <c r="W267" s="22"/>
      <c r="X267" s="22" t="str">
        <f>_xlfn.XLOOKUP(D267,[4]Vertimiento!$J$2:$J$119,[4]Vertimiento!$K$2:$K$119,"-",0)</f>
        <v>-</v>
      </c>
      <c r="Y267" s="23" t="str">
        <f t="shared" si="16"/>
        <v>-</v>
      </c>
      <c r="Z267" s="19">
        <f>_xlfn.XLOOKUP(D267,[4]Cmg!$I$4:$I$99,[4]Cmg!$M$4:$M$99,"----",0,1)</f>
        <v>17.395624198274096</v>
      </c>
      <c r="AA267" s="19">
        <f>_xlfn.XLOOKUP(D267,[4]Cmg!$A$4:$A$101,[4]Cmg!$B$4:$B$101,"----",0,1)</f>
        <v>45.468765221349706</v>
      </c>
      <c r="AB267" s="19">
        <f>_xlfn.XLOOKUP(D267,[4]Cmg!$E$4:$E$101,[4]Cmg!$F$4:$F$101,"----",0,1)</f>
        <v>6.714237704918034</v>
      </c>
      <c r="AC267" s="19">
        <f>_xlfn.XLOOKUP(D267,[4]Cmg!$O$4:$O$101,[4]Cmg!$P$4:$P$101,"----",0,1)</f>
        <v>73.134372927638182</v>
      </c>
      <c r="AD267" s="24">
        <f>_xlfn.XLOOKUP(D267,[4]Cmg!$S$4:$S$101,[4]Cmg!$U$4:$U$101,"----",0,1)</f>
        <v>0.50631614885626497</v>
      </c>
      <c r="AG267" s="25">
        <f>IFERROR(SUMIFS('[4]BD Unidades'!$AH:$AH,'[4]BD Unidades'!$A:$A,'BD Centrales 2024'!$A267),"-")</f>
        <v>2.5920000000000001</v>
      </c>
      <c r="AH267" s="25">
        <f>SUMIFS('[4]BD Unidades'!$AJ$3:$AJ$1424,'[4]BD Unidades'!$A$3:$A$1424,$A267)</f>
        <v>7589.3760000000002</v>
      </c>
      <c r="AI267" s="25">
        <f>SUMIFS('[4]BD Unidades'!$AL$3:$AL$1424,'[4]BD Unidades'!$A$3:$A$1424,$A267)</f>
        <v>0</v>
      </c>
      <c r="AJ267" s="26">
        <f t="shared" si="17"/>
        <v>0</v>
      </c>
      <c r="AK267" s="27">
        <f>IFERROR(SUMIFS('[4]BD Unidades'!$AO$3:$AO$1424,'[4]BD Unidades'!$A$3:$A$1424,$A267),"-")</f>
        <v>0</v>
      </c>
      <c r="AL267" s="27">
        <f>IFERROR(SUMIFS('[4]BD Unidades'!$AQ$3:$AQ$1424,'[4]BD Unidades'!$A$3:$A$1424,$A267),"-")</f>
        <v>0</v>
      </c>
      <c r="AM267" s="27">
        <f>IFERROR(SUMIFS('[4]BD Unidades'!$AS$3:$AS$1424,'[4]BD Unidades'!$A$3:$A$1424,$A267),"-")</f>
        <v>0.19167323843227432</v>
      </c>
      <c r="AN267" s="27">
        <f>IFERROR(SUMIFS('[4]BD Unidades'!$AU$3:$AU$1424,'[4]BD Unidades'!$A$3:$A$1424,$A267),"-")</f>
        <v>0.16769721599999998</v>
      </c>
      <c r="AO267" s="27">
        <f>IFERROR(SUMIFS('[4]BD Unidades'!$AW$3:$AW$1424,'[4]BD Unidades'!$A$3:$A$1424,$A267),"-")</f>
        <v>0.18422640000000001</v>
      </c>
      <c r="AP267" s="27">
        <f>IFERROR(SUMIFS('[4]BD Unidades'!$AY$3:$AY$1424,'[4]BD Unidades'!$A$3:$A$1424,$A267),"-")</f>
        <v>0.18731692799999999</v>
      </c>
      <c r="AQ267" s="25">
        <f>IFERROR(SUMIFS('[4]BD Unidades'!$AZ$3:$AZ$1424,'[4]BD Unidades'!$A$3:$A$1424,$A267),"-")</f>
        <v>0.50309164799999995</v>
      </c>
      <c r="AR267" s="25">
        <f>IFERROR(SUMIFS('[4]BD Unidades'!$BA$3:$BA$1424,'[4]BD Unidades'!$A$3:$A$1424,$A267),"-")</f>
        <v>2.5919999999999899</v>
      </c>
      <c r="AS267" s="28">
        <f>SUMIFS('[4]BD Unidades'!$BC$3:$BC$1424,'[4]BD Unidades'!$A$3:$A$1424,$A267)</f>
        <v>2.5499144416438369E-3</v>
      </c>
      <c r="AT267" s="28">
        <f>SUMIFS('[4]BD Unidades'!$BE$3:$BE$1424,'[4]BD Unidades'!$A$3:$A$1424,$A267)</f>
        <v>0.86399999999999999</v>
      </c>
      <c r="AU267" s="29">
        <f t="shared" si="18"/>
        <v>0.86179687392241966</v>
      </c>
      <c r="AV267" s="30">
        <f t="shared" si="19"/>
        <v>1.6000000000000001E-4</v>
      </c>
      <c r="AW267" s="25">
        <f>IFERROR(SUMIFS('[4]BD Unidades'!$BI$3:$BI$1424,'[4]BD Unidades'!$A$3:$A$1424,$A267),"-")</f>
        <v>0.49473486448063925</v>
      </c>
      <c r="AX267" s="25">
        <f>IFERROR(SUMIFS('[4]BD Unidades'!$BJ$3:$BJ$1424,'[4]BD Unidades'!$A$3:$A$1424,$A267),"-")</f>
        <v>0.31793787440159427</v>
      </c>
    </row>
    <row r="268" spans="1:50" ht="14.4" x14ac:dyDescent="0.3">
      <c r="A268" s="7">
        <v>332</v>
      </c>
      <c r="B268" s="7" t="s">
        <v>671</v>
      </c>
      <c r="D268" s="8" t="s">
        <v>672</v>
      </c>
      <c r="E268" s="19" t="s">
        <v>570</v>
      </c>
      <c r="F268" s="19" t="s">
        <v>570</v>
      </c>
      <c r="G268" s="19" t="s">
        <v>673</v>
      </c>
      <c r="H268" s="19">
        <v>1</v>
      </c>
      <c r="I268" s="19">
        <v>2024</v>
      </c>
      <c r="J268" s="19" t="s">
        <v>495</v>
      </c>
      <c r="K268" s="19" t="s">
        <v>496</v>
      </c>
      <c r="L268" s="19" t="s">
        <v>47</v>
      </c>
      <c r="M268" s="19" t="s">
        <v>48</v>
      </c>
      <c r="N268" s="19" t="s">
        <v>48</v>
      </c>
      <c r="O268" s="19" t="s">
        <v>587</v>
      </c>
      <c r="P268" s="19" t="s">
        <v>51</v>
      </c>
      <c r="Q268" s="9" t="s">
        <v>674</v>
      </c>
      <c r="R268" s="20">
        <v>69.39</v>
      </c>
      <c r="S268" s="20">
        <v>5.0796999999999999</v>
      </c>
      <c r="T268" s="20">
        <v>65.865200000000002</v>
      </c>
      <c r="U268" s="20">
        <v>3</v>
      </c>
      <c r="V268" s="21">
        <f>_xlfn.XLOOKUP(D268,'[4]Gen. Real'!$A$2:$A$1168,'[4]Gen. Real'!$C$2:$C$1168,"-",0)</f>
        <v>136.5372200000001</v>
      </c>
      <c r="W268" s="22"/>
      <c r="X268" s="22">
        <f>_xlfn.XLOOKUP(D268,[4]Vertimiento!$J$2:$J$119,[4]Vertimiento!$K$2:$K$119,"-",0)</f>
        <v>25.281427994999998</v>
      </c>
      <c r="Y268" s="23">
        <f t="shared" si="16"/>
        <v>0.15623309370240904</v>
      </c>
      <c r="Z268" s="19">
        <f>_xlfn.XLOOKUP(D268,[4]Cmg!$I$4:$I$99,[4]Cmg!$M$4:$M$99,"----",0,1)</f>
        <v>5.4914712266735606</v>
      </c>
      <c r="AA268" s="19">
        <f>_xlfn.XLOOKUP(D268,[4]Cmg!$A$4:$A$101,[4]Cmg!$B$4:$B$101,"----",0,1)</f>
        <v>45.166763400477919</v>
      </c>
      <c r="AB268" s="19">
        <f>_xlfn.XLOOKUP(D268,[4]Cmg!$E$4:$E$101,[4]Cmg!$F$4:$F$101,"----",0,1)</f>
        <v>6.8315382513661209</v>
      </c>
      <c r="AC268" s="19">
        <f>_xlfn.XLOOKUP(D268,[4]Cmg!$O$4:$O$101,[4]Cmg!$P$4:$P$101,"----",0,1)</f>
        <v>72.533044665496519</v>
      </c>
      <c r="AD268" s="24">
        <f>_xlfn.XLOOKUP(D268,[4]Cmg!$S$4:$S$101,[4]Cmg!$U$4:$U$101,"----",0,1)</f>
        <v>0.47479230681688861</v>
      </c>
      <c r="AG268" s="25">
        <f>IFERROR(SUMIFS('[4]BD Unidades'!$AH:$AH,'[4]BD Unidades'!$A:$A,'BD Centrales 2024'!$A268),"-")</f>
        <v>69.39</v>
      </c>
      <c r="AH268" s="25">
        <f>SUMIFS('[4]BD Unidades'!$AJ$3:$AJ$1424,'[4]BD Unidades'!$A$3:$A$1424,$A268)</f>
        <v>0</v>
      </c>
      <c r="AI268" s="25">
        <f>SUMIFS('[4]BD Unidades'!$AL$3:$AL$1424,'[4]BD Unidades'!$A$3:$A$1424,$A268)</f>
        <v>8763.0666666666693</v>
      </c>
      <c r="AJ268" s="26">
        <f t="shared" si="17"/>
        <v>1</v>
      </c>
      <c r="AK268" s="27">
        <f>IFERROR(SUMIFS('[4]BD Unidades'!$AO$3:$AO$1424,'[4]BD Unidades'!$A$3:$A$1424,$A268),"-")</f>
        <v>0.36764360242209582</v>
      </c>
      <c r="AL268" s="27">
        <f>IFERROR(SUMIFS('[4]BD Unidades'!$AQ$3:$AQ$1424,'[4]BD Unidades'!$A$3:$A$1424,$A268),"-")</f>
        <v>0.37762885857968109</v>
      </c>
      <c r="AM268" s="27">
        <f>IFERROR(SUMIFS('[4]BD Unidades'!$AS$3:$AS$1424,'[4]BD Unidades'!$A$3:$A$1424,$A268),"-")</f>
        <v>0.30194950907432166</v>
      </c>
      <c r="AN268" s="27">
        <f>IFERROR(SUMIFS('[4]BD Unidades'!$AU$3:$AU$1424,'[4]BD Unidades'!$A$3:$A$1424,$A268),"-")</f>
        <v>0.27690399999999998</v>
      </c>
      <c r="AO268" s="27">
        <f>IFERROR(SUMIFS('[4]BD Unidades'!$AW$3:$AW$1424,'[4]BD Unidades'!$A$3:$A$1424,$A268),"-")</f>
        <v>0.26593699999999998</v>
      </c>
      <c r="AP268" s="27">
        <f>IFERROR(SUMIFS('[4]BD Unidades'!$AY$3:$AY$1424,'[4]BD Unidades'!$A$3:$A$1424,$A268),"-")</f>
        <v>0.23957099999999998</v>
      </c>
      <c r="AQ268" s="25">
        <f>IFERROR(SUMIFS('[4]BD Unidades'!$AZ$3:$AZ$1424,'[4]BD Unidades'!$A$3:$A$1424,$A268),"-")</f>
        <v>19.21436856</v>
      </c>
      <c r="AR268" s="25">
        <f>IFERROR(SUMIFS('[4]BD Unidades'!$BA$3:$BA$1424,'[4]BD Unidades'!$A$3:$A$1424,$A268),"-")</f>
        <v>69.389999999999901</v>
      </c>
      <c r="AS268" s="28">
        <f>SUMIFS('[4]BD Unidades'!$BC$3:$BC$1424,'[4]BD Unidades'!$A$3:$A$1424,$A268)</f>
        <v>2.4264806414923696E-4</v>
      </c>
      <c r="AT268" s="28">
        <f>SUMIFS('[4]BD Unidades'!$BE$3:$BE$1424,'[4]BD Unidades'!$A$3:$A$1424,$A268)</f>
        <v>0.99811589253187605</v>
      </c>
      <c r="AU268" s="29">
        <f t="shared" si="18"/>
        <v>0.99787370164275668</v>
      </c>
      <c r="AV268" s="30">
        <f t="shared" si="19"/>
        <v>5.0797000000000002E-2</v>
      </c>
      <c r="AW268" s="25">
        <f>IFERROR(SUMIFS('[4]BD Unidades'!$BI$3:$BI$1424,'[4]BD Unidades'!$A$3:$A$1424,$A268),"-")</f>
        <v>18.199562738685501</v>
      </c>
      <c r="AX268" s="25">
        <f>IFERROR(SUMIFS('[4]BD Unidades'!$BJ$3:$BJ$1424,'[4]BD Unidades'!$A$3:$A$1424,$A268),"-")</f>
        <v>11.695820746836745</v>
      </c>
    </row>
    <row r="269" spans="1:50" ht="14.4" x14ac:dyDescent="0.3">
      <c r="A269" s="7">
        <v>333</v>
      </c>
      <c r="B269" s="7" t="s">
        <v>675</v>
      </c>
      <c r="D269" s="8" t="s">
        <v>676</v>
      </c>
      <c r="E269" s="19" t="s">
        <v>677</v>
      </c>
      <c r="F269" s="19" t="s">
        <v>678</v>
      </c>
      <c r="G269" s="19" t="s">
        <v>679</v>
      </c>
      <c r="H269" s="19" t="s">
        <v>397</v>
      </c>
      <c r="I269" s="19">
        <v>2024</v>
      </c>
      <c r="J269" s="19" t="s">
        <v>495</v>
      </c>
      <c r="K269" s="19" t="s">
        <v>496</v>
      </c>
      <c r="L269" s="19" t="s">
        <v>213</v>
      </c>
      <c r="M269" s="19" t="s">
        <v>477</v>
      </c>
      <c r="N269" s="19" t="s">
        <v>549</v>
      </c>
      <c r="O269" s="19" t="s">
        <v>637</v>
      </c>
      <c r="P269" s="19" t="s">
        <v>51</v>
      </c>
      <c r="Q269" s="9" t="s">
        <v>681</v>
      </c>
      <c r="R269" s="20">
        <v>2.96</v>
      </c>
      <c r="S269" s="20">
        <v>0.69999999999999496</v>
      </c>
      <c r="T269" s="20">
        <v>2.9392800000000001</v>
      </c>
      <c r="U269" s="20" t="s">
        <v>397</v>
      </c>
      <c r="V269" s="21">
        <f>_xlfn.XLOOKUP(D269,'[4]Gen. Real'!$A$2:$A$1168,'[4]Gen. Real'!$C$2:$C$1168,"-",0)</f>
        <v>6.1259000000000015</v>
      </c>
      <c r="W269" s="22"/>
      <c r="X269" s="22" t="str">
        <f>_xlfn.XLOOKUP(D269,[4]Vertimiento!$J$2:$J$119,[4]Vertimiento!$K$2:$K$119,"-",0)</f>
        <v>-</v>
      </c>
      <c r="Y269" s="23" t="str">
        <f t="shared" si="16"/>
        <v>-</v>
      </c>
      <c r="Z269" s="19" t="str">
        <f>_xlfn.XLOOKUP(D269,[4]Cmg!$I$4:$I$99,[4]Cmg!$M$4:$M$99,"----",0,1)</f>
        <v>----</v>
      </c>
      <c r="AA269" s="19" t="str">
        <f>_xlfn.XLOOKUP(D269,[4]Cmg!$A$4:$A$101,[4]Cmg!$B$4:$B$101,"----",0,1)</f>
        <v>----</v>
      </c>
      <c r="AB269" s="19" t="str">
        <f>_xlfn.XLOOKUP(D269,[4]Cmg!$E$4:$E$101,[4]Cmg!$F$4:$F$101,"----",0,1)</f>
        <v>----</v>
      </c>
      <c r="AC269" s="19" t="str">
        <f>_xlfn.XLOOKUP(D269,[4]Cmg!$O$4:$O$101,[4]Cmg!$P$4:$P$101,"----",0,1)</f>
        <v>----</v>
      </c>
      <c r="AD269" s="24" t="str">
        <f>_xlfn.XLOOKUP(D269,[4]Cmg!$S$4:$S$101,[4]Cmg!$U$4:$U$101,"----",0,1)</f>
        <v>----</v>
      </c>
      <c r="AG269" s="25">
        <f>IFERROR(SUMIFS('[4]BD Unidades'!$AH:$AH,'[4]BD Unidades'!$A:$A,'BD Centrales 2024'!$A269),"-")</f>
        <v>2.96</v>
      </c>
      <c r="AH269" s="25">
        <f>SUMIFS('[4]BD Unidades'!$AJ$3:$AJ$1424,'[4]BD Unidades'!$A$3:$A$1424,$A269)</f>
        <v>8625.5333333333292</v>
      </c>
      <c r="AI269" s="25">
        <f>SUMIFS('[4]BD Unidades'!$AL$3:$AL$1424,'[4]BD Unidades'!$A$3:$A$1424,$A269)</f>
        <v>0</v>
      </c>
      <c r="AJ269" s="26">
        <f t="shared" si="17"/>
        <v>0</v>
      </c>
      <c r="AK269" s="27">
        <f>IFERROR(SUMIFS('[4]BD Unidades'!$AO$3:$AO$1424,'[4]BD Unidades'!$A$3:$A$1424,$A269),"-")</f>
        <v>0.25928017175178414</v>
      </c>
      <c r="AL269" s="27">
        <f>IFERROR(SUMIFS('[4]BD Unidades'!$AQ$3:$AQ$1424,'[4]BD Unidades'!$A$3:$A$1424,$A269),"-")</f>
        <v>0.25871493478638552</v>
      </c>
      <c r="AM269" s="27">
        <f>IFERROR(SUMIFS('[4]BD Unidades'!$AS$3:$AS$1424,'[4]BD Unidades'!$A$3:$A$1424,$A269),"-")</f>
        <v>0.25361750072577677</v>
      </c>
      <c r="AN269" s="27">
        <f>IFERROR(SUMIFS('[4]BD Unidades'!$AU$3:$AU$1424,'[4]BD Unidades'!$A$3:$A$1424,$A269),"-")</f>
        <v>0.24718599999999999</v>
      </c>
      <c r="AO269" s="27">
        <f>IFERROR(SUMIFS('[4]BD Unidades'!$AW$3:$AW$1424,'[4]BD Unidades'!$A$3:$A$1424,$A269),"-")</f>
        <v>0.23932599999999998</v>
      </c>
      <c r="AP269" s="27">
        <f>IFERROR(SUMIFS('[4]BD Unidades'!$AY$3:$AY$1424,'[4]BD Unidades'!$A$3:$A$1424,$A269),"-")</f>
        <v>0.24974900000000003</v>
      </c>
      <c r="AQ269" s="25">
        <f>IFERROR(SUMIFS('[4]BD Unidades'!$AZ$3:$AZ$1424,'[4]BD Unidades'!$A$3:$A$1424,$A269),"-")</f>
        <v>0.73167055999999997</v>
      </c>
      <c r="AR269" s="25">
        <f>IFERROR(SUMIFS('[4]BD Unidades'!$BA$3:$BA$1424,'[4]BD Unidades'!$A$3:$A$1424,$A269),"-")</f>
        <v>2.9599999999999902</v>
      </c>
      <c r="AS269" s="28">
        <f>SUMIFS('[4]BD Unidades'!$BC$3:$BC$1424,'[4]BD Unidades'!$A$3:$A$1424,$A269)</f>
        <v>9.9999999999999991E-5</v>
      </c>
      <c r="AT269" s="28">
        <f>SUMIFS('[4]BD Unidades'!$BE$3:$BE$1424,'[4]BD Unidades'!$A$3:$A$1424,$A269)</f>
        <v>1</v>
      </c>
      <c r="AU269" s="29">
        <f t="shared" si="18"/>
        <v>0.99990000000000001</v>
      </c>
      <c r="AV269" s="30">
        <f t="shared" si="19"/>
        <v>6.9999999999999498E-3</v>
      </c>
      <c r="AW269" s="25">
        <f>IFERROR(SUMIFS('[4]BD Unidades'!$BI$3:$BI$1424,'[4]BD Unidades'!$A$3:$A$1424,$A269),"-")</f>
        <v>0.7265493709326869</v>
      </c>
      <c r="AX269" s="25">
        <f>IFERROR(SUMIFS('[4]BD Unidades'!$BJ$3:$BJ$1424,'[4]BD Unidades'!$A$3:$A$1424,$A269),"-")</f>
        <v>0.46691183344163473</v>
      </c>
    </row>
    <row r="270" spans="1:50" ht="14.4" x14ac:dyDescent="0.3">
      <c r="A270" s="7">
        <v>337</v>
      </c>
      <c r="B270" s="7" t="s">
        <v>682</v>
      </c>
      <c r="D270" s="8" t="s">
        <v>683</v>
      </c>
      <c r="E270" s="19" t="s">
        <v>570</v>
      </c>
      <c r="F270" s="19" t="s">
        <v>570</v>
      </c>
      <c r="G270" s="19" t="s">
        <v>653</v>
      </c>
      <c r="H270" s="19">
        <v>1</v>
      </c>
      <c r="I270" s="19">
        <v>2024</v>
      </c>
      <c r="J270" s="19" t="s">
        <v>495</v>
      </c>
      <c r="K270" s="19" t="s">
        <v>496</v>
      </c>
      <c r="L270" s="19" t="s">
        <v>47</v>
      </c>
      <c r="M270" s="19" t="s">
        <v>497</v>
      </c>
      <c r="N270" s="19" t="s">
        <v>557</v>
      </c>
      <c r="O270" s="19" t="s">
        <v>557</v>
      </c>
      <c r="P270" s="19" t="s">
        <v>51</v>
      </c>
      <c r="Q270" s="9" t="s">
        <v>684</v>
      </c>
      <c r="R270" s="20">
        <v>93</v>
      </c>
      <c r="S270" s="20">
        <v>2.5</v>
      </c>
      <c r="T270" s="20">
        <v>90.674999999999997</v>
      </c>
      <c r="U270" s="20">
        <v>0.53</v>
      </c>
      <c r="V270" s="21">
        <f>_xlfn.XLOOKUP(D270,'[4]Gen. Real'!$A$2:$A$1168,'[4]Gen. Real'!$C$2:$C$1168,"-",0)</f>
        <v>169.94308000000018</v>
      </c>
      <c r="W270" s="22"/>
      <c r="X270" s="22">
        <f>_xlfn.XLOOKUP(D270,[4]Vertimiento!$J$2:$J$119,[4]Vertimiento!$K$2:$K$119,"-",0)</f>
        <v>38.187365713333342</v>
      </c>
      <c r="Y270" s="23">
        <f t="shared" si="16"/>
        <v>0.18347803745123548</v>
      </c>
      <c r="Z270" s="19">
        <f>_xlfn.XLOOKUP(D270,[4]Cmg!$I$4:$I$99,[4]Cmg!$M$4:$M$99,"----",0,1)</f>
        <v>4.6003197935450002</v>
      </c>
      <c r="AA270" s="19">
        <f>_xlfn.XLOOKUP(D270,[4]Cmg!$A$4:$A$101,[4]Cmg!$B$4:$B$101,"----",0,1)</f>
        <v>45.173350404005895</v>
      </c>
      <c r="AB270" s="19">
        <f>_xlfn.XLOOKUP(D270,[4]Cmg!$E$4:$E$101,[4]Cmg!$F$4:$F$101,"----",0,1)</f>
        <v>7.0317322404371545</v>
      </c>
      <c r="AC270" s="19">
        <f>_xlfn.XLOOKUP(D270,[4]Cmg!$O$4:$O$101,[4]Cmg!$P$4:$P$101,"----",0,1)</f>
        <v>72.40142188414265</v>
      </c>
      <c r="AD270" s="24">
        <f>_xlfn.XLOOKUP(D270,[4]Cmg!$S$4:$S$101,[4]Cmg!$U$4:$U$101,"----",0,1)</f>
        <v>0.47729600546261525</v>
      </c>
      <c r="AG270" s="25">
        <f>IFERROR(SUMIFS('[4]BD Unidades'!$AH:$AH,'[4]BD Unidades'!$A:$A,'BD Centrales 2024'!$A270),"-")</f>
        <v>93</v>
      </c>
      <c r="AH270" s="25">
        <f>SUMIFS('[4]BD Unidades'!$AJ$3:$AJ$1424,'[4]BD Unidades'!$A$3:$A$1424,$A270)</f>
        <v>8327</v>
      </c>
      <c r="AI270" s="25">
        <f>SUMIFS('[4]BD Unidades'!$AL$3:$AL$1424,'[4]BD Unidades'!$A$3:$A$1424,$A270)</f>
        <v>236.76666666666702</v>
      </c>
      <c r="AJ270" s="26">
        <f t="shared" si="17"/>
        <v>2.7647491563291895E-2</v>
      </c>
      <c r="AK270" s="27">
        <f>IFERROR(SUMIFS('[4]BD Unidades'!$AO$3:$AO$1424,'[4]BD Unidades'!$A$3:$A$1424,$A270),"-")</f>
        <v>0.30590676623847662</v>
      </c>
      <c r="AL270" s="27">
        <f>IFERROR(SUMIFS('[4]BD Unidades'!$AQ$3:$AQ$1424,'[4]BD Unidades'!$A$3:$A$1424,$A270),"-")</f>
        <v>0.31071052534218868</v>
      </c>
      <c r="AM270" s="27">
        <f>IFERROR(SUMIFS('[4]BD Unidades'!$AS$3:$AS$1424,'[4]BD Unidades'!$A$3:$A$1424,$A270),"-")</f>
        <v>0.29323102247678173</v>
      </c>
      <c r="AN270" s="27">
        <f>IFERROR(SUMIFS('[4]BD Unidades'!$AU$3:$AU$1424,'[4]BD Unidades'!$A$3:$A$1424,$A270),"-")</f>
        <v>0.28571200000000002</v>
      </c>
      <c r="AO270" s="27">
        <f>IFERROR(SUMIFS('[4]BD Unidades'!$AW$3:$AW$1424,'[4]BD Unidades'!$A$3:$A$1424,$A270),"-")</f>
        <v>0.260768</v>
      </c>
      <c r="AP270" s="27">
        <f>IFERROR(SUMIFS('[4]BD Unidades'!$AY$3:$AY$1424,'[4]BD Unidades'!$A$3:$A$1424,$A270),"-")</f>
        <v>0.280999</v>
      </c>
      <c r="AQ270" s="25">
        <f>IFERROR(SUMIFS('[4]BD Unidades'!$AZ$3:$AZ$1424,'[4]BD Unidades'!$A$3:$A$1424,$A270),"-")</f>
        <v>26.571216000000003</v>
      </c>
      <c r="AR270" s="25">
        <f>IFERROR(SUMIFS('[4]BD Unidades'!$BA$3:$BA$1424,'[4]BD Unidades'!$A$3:$A$1424,$A270),"-")</f>
        <v>92.7268919828891</v>
      </c>
      <c r="AS270" s="28">
        <f>SUMIFS('[4]BD Unidades'!$BC$3:$BC$1424,'[4]BD Unidades'!$A$3:$A$1424,$A270)</f>
        <v>8.6425114733675503E-3</v>
      </c>
      <c r="AT270" s="28">
        <f>SUMIFS('[4]BD Unidades'!$BE$3:$BE$1424,'[4]BD Unidades'!$A$3:$A$1424,$A270)</f>
        <v>0.99608568609593195</v>
      </c>
      <c r="AU270" s="29">
        <f t="shared" si="18"/>
        <v>0.98747700412539063</v>
      </c>
      <c r="AV270" s="30">
        <f t="shared" si="19"/>
        <v>2.5000000000000001E-2</v>
      </c>
      <c r="AW270" s="25">
        <f>IFERROR(SUMIFS('[4]BD Unidades'!$BI$3:$BI$1424,'[4]BD Unidades'!$A$3:$A$1424,$A270),"-")</f>
        <v>25.58250315235744</v>
      </c>
      <c r="AX270" s="25">
        <f>IFERROR(SUMIFS('[4]BD Unidades'!$BJ$3:$BJ$1424,'[4]BD Unidades'!$A$3:$A$1424,$A270),"-")</f>
        <v>16.440415378186689</v>
      </c>
    </row>
    <row r="271" spans="1:50" ht="14.4" x14ac:dyDescent="0.3">
      <c r="A271" s="7">
        <v>339</v>
      </c>
      <c r="B271" s="7" t="s">
        <v>685</v>
      </c>
      <c r="D271" s="8" t="s">
        <v>686</v>
      </c>
      <c r="E271" s="19" t="s">
        <v>677</v>
      </c>
      <c r="F271" s="19" t="s">
        <v>687</v>
      </c>
      <c r="G271" s="19" t="s">
        <v>679</v>
      </c>
      <c r="H271" s="19" t="s">
        <v>397</v>
      </c>
      <c r="I271" s="19">
        <v>2024</v>
      </c>
      <c r="J271" s="19" t="s">
        <v>495</v>
      </c>
      <c r="K271" s="19" t="s">
        <v>496</v>
      </c>
      <c r="L271" s="19" t="s">
        <v>213</v>
      </c>
      <c r="M271" s="19" t="s">
        <v>477</v>
      </c>
      <c r="N271" s="19" t="s">
        <v>549</v>
      </c>
      <c r="O271" s="19" t="s">
        <v>637</v>
      </c>
      <c r="P271" s="19" t="s">
        <v>51</v>
      </c>
      <c r="Q271" s="9" t="s">
        <v>688</v>
      </c>
      <c r="R271" s="20">
        <v>2.96</v>
      </c>
      <c r="S271" s="20">
        <v>0.7</v>
      </c>
      <c r="T271" s="20">
        <v>2.9392999999999998</v>
      </c>
      <c r="U271" s="20" t="s">
        <v>397</v>
      </c>
      <c r="V271" s="21">
        <f>_xlfn.XLOOKUP(D271,'[4]Gen. Real'!$A$2:$A$1168,'[4]Gen. Real'!$C$2:$C$1168,"-",0)</f>
        <v>5.6784600000000021</v>
      </c>
      <c r="W271" s="22"/>
      <c r="X271" s="22" t="str">
        <f>_xlfn.XLOOKUP(D271,[4]Vertimiento!$J$2:$J$119,[4]Vertimiento!$K$2:$K$119,"-",0)</f>
        <v>-</v>
      </c>
      <c r="Y271" s="23" t="str">
        <f t="shared" si="16"/>
        <v>-</v>
      </c>
      <c r="Z271" s="19" t="str">
        <f>_xlfn.XLOOKUP(D271,[4]Cmg!$I$4:$I$99,[4]Cmg!$M$4:$M$99,"----",0,1)</f>
        <v>----</v>
      </c>
      <c r="AA271" s="19" t="str">
        <f>_xlfn.XLOOKUP(D271,[4]Cmg!$A$4:$A$101,[4]Cmg!$B$4:$B$101,"----",0,1)</f>
        <v>----</v>
      </c>
      <c r="AB271" s="19" t="str">
        <f>_xlfn.XLOOKUP(D271,[4]Cmg!$E$4:$E$101,[4]Cmg!$F$4:$F$101,"----",0,1)</f>
        <v>----</v>
      </c>
      <c r="AC271" s="19" t="str">
        <f>_xlfn.XLOOKUP(D271,[4]Cmg!$O$4:$O$101,[4]Cmg!$P$4:$P$101,"----",0,1)</f>
        <v>----</v>
      </c>
      <c r="AD271" s="24" t="str">
        <f>_xlfn.XLOOKUP(D271,[4]Cmg!$S$4:$S$101,[4]Cmg!$U$4:$U$101,"----",0,1)</f>
        <v>----</v>
      </c>
      <c r="AG271" s="25">
        <f>IFERROR(SUMIFS('[4]BD Unidades'!$AH:$AH,'[4]BD Unidades'!$A:$A,'BD Centrales 2024'!$A271),"-")</f>
        <v>2.96</v>
      </c>
      <c r="AH271" s="25">
        <f>SUMIFS('[4]BD Unidades'!$AJ$3:$AJ$1424,'[4]BD Unidades'!$A$3:$A$1424,$A271)</f>
        <v>7414.4500000000007</v>
      </c>
      <c r="AI271" s="25">
        <f>SUMIFS('[4]BD Unidades'!$AL$3:$AL$1424,'[4]BD Unidades'!$A$3:$A$1424,$A271)</f>
        <v>1160.7833333333299</v>
      </c>
      <c r="AJ271" s="26">
        <f t="shared" si="17"/>
        <v>0.13536463536463503</v>
      </c>
      <c r="AK271" s="27">
        <f>IFERROR(SUMIFS('[4]BD Unidades'!$AO$3:$AO$1424,'[4]BD Unidades'!$A$3:$A$1424,$A271),"-")</f>
        <v>0.26282076783043856</v>
      </c>
      <c r="AL271" s="27">
        <f>IFERROR(SUMIFS('[4]BD Unidades'!$AQ$3:$AQ$1424,'[4]BD Unidades'!$A$3:$A$1424,$A271),"-")</f>
        <v>0.26182637035884931</v>
      </c>
      <c r="AM271" s="27">
        <f>IFERROR(SUMIFS('[4]BD Unidades'!$AS$3:$AS$1424,'[4]BD Unidades'!$A$3:$A$1424,$A271),"-")</f>
        <v>0.25455428862029689</v>
      </c>
      <c r="AN271" s="27">
        <f>IFERROR(SUMIFS('[4]BD Unidades'!$AU$3:$AU$1424,'[4]BD Unidades'!$A$3:$A$1424,$A271),"-")</f>
        <v>0.24804500000000002</v>
      </c>
      <c r="AO271" s="27">
        <f>IFERROR(SUMIFS('[4]BD Unidades'!$AW$3:$AW$1424,'[4]BD Unidades'!$A$3:$A$1424,$A271),"-")</f>
        <v>0.23095099999999999</v>
      </c>
      <c r="AP271" s="27">
        <f>IFERROR(SUMIFS('[4]BD Unidades'!$AY$3:$AY$1424,'[4]BD Unidades'!$A$3:$A$1424,$A271),"-")</f>
        <v>0.25020999999999999</v>
      </c>
      <c r="AQ271" s="25">
        <f>IFERROR(SUMIFS('[4]BD Unidades'!$AZ$3:$AZ$1424,'[4]BD Unidades'!$A$3:$A$1424,$A271),"-")</f>
        <v>0.73421320000000001</v>
      </c>
      <c r="AR271" s="25">
        <f>IFERROR(SUMIFS('[4]BD Unidades'!$BA$3:$BA$1424,'[4]BD Unidades'!$A$3:$A$1424,$A271),"-")</f>
        <v>2.8574873764367998</v>
      </c>
      <c r="AS271" s="28">
        <f>SUMIFS('[4]BD Unidades'!$BC$3:$BC$1424,'[4]BD Unidades'!$A$3:$A$1424,$A271)</f>
        <v>9.9999999999999991E-5</v>
      </c>
      <c r="AT271" s="28">
        <f>SUMIFS('[4]BD Unidades'!$BE$3:$BE$1424,'[4]BD Unidades'!$A$3:$A$1424,$A271)</f>
        <v>1</v>
      </c>
      <c r="AU271" s="29">
        <f t="shared" si="18"/>
        <v>0.99990000000000001</v>
      </c>
      <c r="AV271" s="30">
        <f t="shared" si="19"/>
        <v>6.9999999999999993E-3</v>
      </c>
      <c r="AW271" s="25">
        <f>IFERROR(SUMIFS('[4]BD Unidades'!$BI$3:$BI$1424,'[4]BD Unidades'!$A$3:$A$1424,$A271),"-")</f>
        <v>0.72917937238900665</v>
      </c>
      <c r="AX271" s="25">
        <f>IFERROR(SUMIFS('[4]BD Unidades'!$BJ$3:$BJ$1424,'[4]BD Unidades'!$A$3:$A$1424,$A271),"-")</f>
        <v>0.46860198534466097</v>
      </c>
    </row>
    <row r="272" spans="1:50" ht="14.4" x14ac:dyDescent="0.3">
      <c r="A272" s="7">
        <v>344</v>
      </c>
      <c r="B272" s="7" t="s">
        <v>689</v>
      </c>
      <c r="D272" s="8" t="s">
        <v>690</v>
      </c>
      <c r="E272" s="19" t="s">
        <v>584</v>
      </c>
      <c r="F272" s="19" t="s">
        <v>584</v>
      </c>
      <c r="G272" s="19" t="s">
        <v>585</v>
      </c>
      <c r="H272" s="19" t="s">
        <v>397</v>
      </c>
      <c r="I272" s="19">
        <v>2024</v>
      </c>
      <c r="J272" s="19" t="s">
        <v>495</v>
      </c>
      <c r="K272" s="19" t="s">
        <v>496</v>
      </c>
      <c r="L272" s="19" t="s">
        <v>47</v>
      </c>
      <c r="M272" s="19" t="s">
        <v>48</v>
      </c>
      <c r="N272" s="19" t="s">
        <v>48</v>
      </c>
      <c r="O272" s="19" t="s">
        <v>587</v>
      </c>
      <c r="P272" s="19" t="s">
        <v>51</v>
      </c>
      <c r="Q272" s="9" t="s">
        <v>691</v>
      </c>
      <c r="R272" s="20">
        <v>16.5</v>
      </c>
      <c r="S272" s="20">
        <v>0.3</v>
      </c>
      <c r="T272" s="20">
        <v>16.450500000000002</v>
      </c>
      <c r="U272" s="20">
        <v>2.5</v>
      </c>
      <c r="V272" s="21">
        <f>_xlfn.XLOOKUP(D272,'[4]Gen. Real'!$A$2:$A$1168,'[4]Gen. Real'!$C$2:$C$1168,"-",0)</f>
        <v>33.74133000000004</v>
      </c>
      <c r="W272" s="22"/>
      <c r="X272" s="22">
        <f>_xlfn.XLOOKUP(D272,[4]Vertimiento!$J$2:$J$119,[4]Vertimiento!$K$2:$K$119,"-",0)</f>
        <v>10.243093505163699</v>
      </c>
      <c r="Y272" s="23">
        <f t="shared" si="16"/>
        <v>0.23288002180956555</v>
      </c>
      <c r="Z272" s="19">
        <f>_xlfn.XLOOKUP(D272,[4]Cmg!$I$4:$I$99,[4]Cmg!$M$4:$M$99,"----",0,1)</f>
        <v>6.0930889890825357</v>
      </c>
      <c r="AA272" s="19">
        <f>_xlfn.XLOOKUP(D272,[4]Cmg!$A$4:$A$101,[4]Cmg!$B$4:$B$101,"----",0,1)</f>
        <v>45.455765335154332</v>
      </c>
      <c r="AB272" s="19">
        <f>_xlfn.XLOOKUP(D272,[4]Cmg!$E$4:$E$101,[4]Cmg!$F$4:$F$101,"----",0,1)</f>
        <v>6.6818032786885224</v>
      </c>
      <c r="AC272" s="19">
        <f>_xlfn.XLOOKUP(D272,[4]Cmg!$O$4:$O$101,[4]Cmg!$P$4:$P$101,"----",0,1)</f>
        <v>73.135246732982338</v>
      </c>
      <c r="AD272" s="24">
        <f>_xlfn.XLOOKUP(D272,[4]Cmg!$S$4:$S$101,[4]Cmg!$U$4:$U$101,"----",0,1)</f>
        <v>0.48332764310913851</v>
      </c>
      <c r="AG272" s="25">
        <f>IFERROR(SUMIFS('[4]BD Unidades'!$AH:$AH,'[4]BD Unidades'!$A:$A,'BD Centrales 2024'!$A272),"-")</f>
        <v>16.5</v>
      </c>
      <c r="AH272" s="25">
        <f>SUMIFS('[4]BD Unidades'!$AJ$3:$AJ$1424,'[4]BD Unidades'!$A$3:$A$1424,$A272)</f>
        <v>8784</v>
      </c>
      <c r="AI272" s="25">
        <f>SUMIFS('[4]BD Unidades'!$AL$3:$AL$1424,'[4]BD Unidades'!$A$3:$A$1424,$A272)</f>
        <v>0</v>
      </c>
      <c r="AJ272" s="26">
        <f t="shared" si="17"/>
        <v>0</v>
      </c>
      <c r="AK272" s="27">
        <f>IFERROR(SUMIFS('[4]BD Unidades'!$AO$3:$AO$1424,'[4]BD Unidades'!$A$3:$A$1424,$A272),"-")</f>
        <v>0.26898994860486303</v>
      </c>
      <c r="AL272" s="27">
        <f>IFERROR(SUMIFS('[4]BD Unidades'!$AQ$3:$AQ$1424,'[4]BD Unidades'!$A$3:$A$1424,$A272),"-")</f>
        <v>0.28809848802879606</v>
      </c>
      <c r="AM272" s="27">
        <f>IFERROR(SUMIFS('[4]BD Unidades'!$AS$3:$AS$1424,'[4]BD Unidades'!$A$3:$A$1424,$A272),"-")</f>
        <v>0.2556742977514877</v>
      </c>
      <c r="AN272" s="27">
        <f>IFERROR(SUMIFS('[4]BD Unidades'!$AU$3:$AU$1424,'[4]BD Unidades'!$A$3:$A$1424,$A272),"-")</f>
        <v>0.25431500000000001</v>
      </c>
      <c r="AO272" s="27">
        <f>IFERROR(SUMIFS('[4]BD Unidades'!$AW$3:$AW$1424,'[4]BD Unidades'!$A$3:$A$1424,$A272),"-")</f>
        <v>0.30343999999999999</v>
      </c>
      <c r="AP272" s="27">
        <f>IFERROR(SUMIFS('[4]BD Unidades'!$AY$3:$AY$1424,'[4]BD Unidades'!$A$3:$A$1424,$A272),"-")</f>
        <v>0.31186599999999998</v>
      </c>
      <c r="AQ272" s="25">
        <f>IFERROR(SUMIFS('[4]BD Unidades'!$AZ$3:$AZ$1424,'[4]BD Unidades'!$A$3:$A$1424,$A272),"-")</f>
        <v>4.1961975000000002</v>
      </c>
      <c r="AR272" s="25">
        <f>IFERROR(SUMIFS('[4]BD Unidades'!$BA$3:$BA$1424,'[4]BD Unidades'!$A$3:$A$1424,$A272),"-")</f>
        <v>16.5</v>
      </c>
      <c r="AS272" s="28">
        <f>SUMIFS('[4]BD Unidades'!$BC$3:$BC$1424,'[4]BD Unidades'!$A$3:$A$1424,$A272)</f>
        <v>1E-4</v>
      </c>
      <c r="AT272" s="28">
        <f>SUMIFS('[4]BD Unidades'!$BE$3:$BE$1424,'[4]BD Unidades'!$A$3:$A$1424,$A272)</f>
        <v>1</v>
      </c>
      <c r="AU272" s="29">
        <f t="shared" si="18"/>
        <v>0.99990000000000001</v>
      </c>
      <c r="AV272" s="30">
        <f t="shared" si="19"/>
        <v>3.0000000000000001E-3</v>
      </c>
      <c r="AW272" s="25">
        <f>IFERROR(SUMIFS('[4]BD Unidades'!$BI$3:$BI$1424,'[4]BD Unidades'!$A$3:$A$1424,$A272),"-")</f>
        <v>4.1831905466092456</v>
      </c>
      <c r="AX272" s="25">
        <f>IFERROR(SUMIFS('[4]BD Unidades'!$BJ$3:$BJ$1424,'[4]BD Unidades'!$A$3:$A$1424,$A272),"-")</f>
        <v>2.6882979270158844</v>
      </c>
    </row>
    <row r="273" spans="1:50" ht="14.4" x14ac:dyDescent="0.3">
      <c r="A273" s="7">
        <v>346</v>
      </c>
      <c r="B273" s="7" t="s">
        <v>692</v>
      </c>
      <c r="D273" s="8" t="s">
        <v>693</v>
      </c>
      <c r="E273" s="19" t="s">
        <v>667</v>
      </c>
      <c r="F273" s="19" t="s">
        <v>667</v>
      </c>
      <c r="G273" s="19" t="s">
        <v>694</v>
      </c>
      <c r="H273" s="19">
        <v>1</v>
      </c>
      <c r="I273" s="19">
        <v>2024</v>
      </c>
      <c r="J273" s="19" t="s">
        <v>495</v>
      </c>
      <c r="K273" s="19" t="s">
        <v>496</v>
      </c>
      <c r="L273" s="19" t="s">
        <v>157</v>
      </c>
      <c r="M273" s="19" t="s">
        <v>497</v>
      </c>
      <c r="N273" s="19" t="s">
        <v>498</v>
      </c>
      <c r="O273" s="19" t="s">
        <v>499</v>
      </c>
      <c r="P273" s="19" t="s">
        <v>51</v>
      </c>
      <c r="Q273" s="9" t="s">
        <v>696</v>
      </c>
      <c r="R273" s="20">
        <v>2.88</v>
      </c>
      <c r="S273" s="20" t="s">
        <v>325</v>
      </c>
      <c r="T273" s="20">
        <v>2.8656000000000001</v>
      </c>
      <c r="U273" s="20">
        <v>0</v>
      </c>
      <c r="V273" s="21">
        <f>_xlfn.XLOOKUP(D273,'[4]Gen. Real'!$A$2:$A$1168,'[4]Gen. Real'!$C$2:$C$1168,"-",0)</f>
        <v>0</v>
      </c>
      <c r="W273" s="22"/>
      <c r="X273" s="22" t="str">
        <f>_xlfn.XLOOKUP(D273,[4]Vertimiento!$J$2:$J$119,[4]Vertimiento!$K$2:$K$119,"-",0)</f>
        <v>-</v>
      </c>
      <c r="Y273" s="23" t="str">
        <f t="shared" si="16"/>
        <v>-</v>
      </c>
      <c r="Z273" s="19" t="str">
        <f>_xlfn.XLOOKUP(D273,[4]Cmg!$I$4:$I$99,[4]Cmg!$M$4:$M$99,"----",0,1)</f>
        <v>----</v>
      </c>
      <c r="AA273" s="19">
        <f>_xlfn.XLOOKUP(D273,[4]Cmg!$A$4:$A$101,[4]Cmg!$B$4:$B$101,"----",0,1)</f>
        <v>45.470578126778122</v>
      </c>
      <c r="AB273" s="19">
        <f>_xlfn.XLOOKUP(D273,[4]Cmg!$E$4:$E$101,[4]Cmg!$F$4:$F$101,"----",0,1)</f>
        <v>6.7124426229508156</v>
      </c>
      <c r="AC273" s="19">
        <f>_xlfn.XLOOKUP(D273,[4]Cmg!$O$4:$O$101,[4]Cmg!$P$4:$P$101,"----",0,1)</f>
        <v>73.138761458942753</v>
      </c>
      <c r="AD273" s="24">
        <f>_xlfn.XLOOKUP(D273,[4]Cmg!$S$4:$S$101,[4]Cmg!$U$4:$U$101,"----",0,1)</f>
        <v>1</v>
      </c>
      <c r="AG273" s="25">
        <f>IFERROR(SUMIFS('[4]BD Unidades'!$AH:$AH,'[4]BD Unidades'!$A:$A,'BD Centrales 2024'!$A273),"-")</f>
        <v>2.88</v>
      </c>
      <c r="AH273" s="25">
        <f>SUMIFS('[4]BD Unidades'!$AJ$3:$AJ$1424,'[4]BD Unidades'!$A$3:$A$1424,$A273)</f>
        <v>8784</v>
      </c>
      <c r="AI273" s="25">
        <f>SUMIFS('[4]BD Unidades'!$AL$3:$AL$1424,'[4]BD Unidades'!$A$3:$A$1424,$A273)</f>
        <v>0</v>
      </c>
      <c r="AJ273" s="26">
        <f t="shared" si="17"/>
        <v>0</v>
      </c>
      <c r="AK273" s="27">
        <f>IFERROR(SUMIFS('[4]BD Unidades'!$AO$3:$AO$1424,'[4]BD Unidades'!$A$3:$A$1424,$A273),"-")</f>
        <v>0.18104083632092716</v>
      </c>
      <c r="AL273" s="27">
        <f>IFERROR(SUMIFS('[4]BD Unidades'!$AQ$3:$AQ$1424,'[4]BD Unidades'!$A$3:$A$1424,$A273),"-")</f>
        <v>0.17989781242072508</v>
      </c>
      <c r="AM273" s="27">
        <f>IFERROR(SUMIFS('[4]BD Unidades'!$AS$3:$AS$1424,'[4]BD Unidades'!$A$3:$A$1424,$A273),"-")</f>
        <v>0.20260474588564861</v>
      </c>
      <c r="AN273" s="27">
        <f>IFERROR(SUMIFS('[4]BD Unidades'!$AU$3:$AU$1424,'[4]BD Unidades'!$A$3:$A$1424,$A273),"-")</f>
        <v>0.161688</v>
      </c>
      <c r="AO273" s="27">
        <f>IFERROR(SUMIFS('[4]BD Unidades'!$AW$3:$AW$1424,'[4]BD Unidades'!$A$3:$A$1424,$A273),"-")</f>
        <v>0.108085</v>
      </c>
      <c r="AP273" s="27">
        <f>IFERROR(SUMIFS('[4]BD Unidades'!$AY$3:$AY$1424,'[4]BD Unidades'!$A$3:$A$1424,$A273),"-")</f>
        <v>0.15334600000000001</v>
      </c>
      <c r="AQ273" s="25">
        <f>IFERROR(SUMIFS('[4]BD Unidades'!$AZ$3:$AZ$1424,'[4]BD Unidades'!$A$3:$A$1424,$A273),"-")</f>
        <v>0.46566143999999998</v>
      </c>
      <c r="AR273" s="25">
        <f>IFERROR(SUMIFS('[4]BD Unidades'!$BA$3:$BA$1424,'[4]BD Unidades'!$A$3:$A$1424,$A273),"-")</f>
        <v>2.88</v>
      </c>
      <c r="AS273" s="28">
        <f>SUMIFS('[4]BD Unidades'!$BC$3:$BC$1424,'[4]BD Unidades'!$A$3:$A$1424,$A273)</f>
        <v>1E-4</v>
      </c>
      <c r="AT273" s="28">
        <f>SUMIFS('[4]BD Unidades'!$BE$3:$BE$1424,'[4]BD Unidades'!$A$3:$A$1424,$A273)</f>
        <v>1</v>
      </c>
      <c r="AU273" s="29">
        <f t="shared" si="18"/>
        <v>0.99990000000000001</v>
      </c>
      <c r="AV273" s="30" t="str">
        <f t="shared" si="19"/>
        <v>-</v>
      </c>
      <c r="AW273" s="25">
        <f>IFERROR(SUMIFS('[4]BD Unidades'!$BI$3:$BI$1424,'[4]BD Unidades'!$A$3:$A$1424,$A273),"-")</f>
        <v>0.46328679948671925</v>
      </c>
      <c r="AX273" s="25">
        <f>IFERROR(SUMIFS('[4]BD Unidades'!$BJ$3:$BJ$1424,'[4]BD Unidades'!$A$3:$A$1424,$A273),"-")</f>
        <v>0.29772799703888542</v>
      </c>
    </row>
    <row r="274" spans="1:50" ht="14.4" x14ac:dyDescent="0.3">
      <c r="A274" s="7">
        <v>348</v>
      </c>
      <c r="B274" s="7" t="s">
        <v>697</v>
      </c>
      <c r="D274" s="8" t="s">
        <v>698</v>
      </c>
      <c r="E274" s="19" t="s">
        <v>584</v>
      </c>
      <c r="F274" s="19" t="s">
        <v>584</v>
      </c>
      <c r="G274" s="19" t="s">
        <v>699</v>
      </c>
      <c r="H274" s="19">
        <v>3</v>
      </c>
      <c r="I274" s="19">
        <v>2024</v>
      </c>
      <c r="J274" s="19" t="s">
        <v>495</v>
      </c>
      <c r="K274" s="19" t="s">
        <v>496</v>
      </c>
      <c r="L274" s="19" t="s">
        <v>157</v>
      </c>
      <c r="M274" s="19" t="s">
        <v>477</v>
      </c>
      <c r="N274" s="19" t="s">
        <v>549</v>
      </c>
      <c r="O274" s="19" t="s">
        <v>700</v>
      </c>
      <c r="P274" s="19" t="s">
        <v>158</v>
      </c>
      <c r="Q274" s="9" t="s">
        <v>701</v>
      </c>
      <c r="R274" s="20">
        <v>1.53</v>
      </c>
      <c r="S274" s="20">
        <v>0</v>
      </c>
      <c r="T274" s="20">
        <v>1.53</v>
      </c>
      <c r="U274" s="20">
        <v>3.4000000000000002E-2</v>
      </c>
      <c r="V274" s="21">
        <f>_xlfn.XLOOKUP(D274,'[4]Gen. Real'!$A$2:$A$1168,'[4]Gen. Real'!$C$2:$C$1168,"-",0)</f>
        <v>4.3150600000000017</v>
      </c>
      <c r="W274" s="22"/>
      <c r="X274" s="22" t="str">
        <f>_xlfn.XLOOKUP(D274,[4]Vertimiento!$J$2:$J$119,[4]Vertimiento!$K$2:$K$119,"-",0)</f>
        <v>-</v>
      </c>
      <c r="Y274" s="23" t="str">
        <f t="shared" si="16"/>
        <v>-</v>
      </c>
      <c r="Z274" s="19">
        <f>_xlfn.XLOOKUP(D274,[4]Cmg!$I$4:$I$99,[4]Cmg!$M$4:$M$99,"----",0,1)</f>
        <v>3.9603008996398694</v>
      </c>
      <c r="AA274" s="19">
        <f>_xlfn.XLOOKUP(D274,[4]Cmg!$A$4:$A$101,[4]Cmg!$B$4:$B$101,"----",0,1)</f>
        <v>45.047896893137526</v>
      </c>
      <c r="AB274" s="19">
        <f>_xlfn.XLOOKUP(D274,[4]Cmg!$E$4:$E$101,[4]Cmg!$F$4:$F$101,"----",0,1)</f>
        <v>7.5734535519125696</v>
      </c>
      <c r="AC274" s="19">
        <f>_xlfn.XLOOKUP(D274,[4]Cmg!$O$4:$O$101,[4]Cmg!$P$4:$P$101,"----",0,1)</f>
        <v>71.799693778037664</v>
      </c>
      <c r="AD274" s="24">
        <f>_xlfn.XLOOKUP(D274,[4]Cmg!$S$4:$S$101,[4]Cmg!$U$4:$U$101,"----",0,1)</f>
        <v>0.50460908159781492</v>
      </c>
      <c r="AG274" s="25">
        <f>IFERROR(SUMIFS('[4]BD Unidades'!$AH:$AH,'[4]BD Unidades'!$A:$A,'BD Centrales 2024'!$A274),"-")</f>
        <v>1.53</v>
      </c>
      <c r="AH274" s="25">
        <f>SUMIFS('[4]BD Unidades'!$AJ$3:$AJ$1424,'[4]BD Unidades'!$A$3:$A$1424,$A274)</f>
        <v>8675.5833333333303</v>
      </c>
      <c r="AI274" s="25">
        <f>SUMIFS('[4]BD Unidades'!$AL$3:$AL$1424,'[4]BD Unidades'!$A$3:$A$1424,$A274)</f>
        <v>6.3833333333333302</v>
      </c>
      <c r="AJ274" s="26">
        <f t="shared" si="17"/>
        <v>7.3524047930768367E-4</v>
      </c>
      <c r="AK274" s="27">
        <f>IFERROR(SUMIFS('[4]BD Unidades'!$AO$3:$AO$1424,'[4]BD Unidades'!$A$3:$A$1424,$A274),"-")</f>
        <v>0.33812546228926599</v>
      </c>
      <c r="AL274" s="27">
        <f>IFERROR(SUMIFS('[4]BD Unidades'!$AQ$3:$AQ$1424,'[4]BD Unidades'!$A$3:$A$1424,$A274),"-")</f>
        <v>0.33481942560013456</v>
      </c>
      <c r="AM274" s="27">
        <f>IFERROR(SUMIFS('[4]BD Unidades'!$AS$3:$AS$1424,'[4]BD Unidades'!$A$3:$A$1424,$A274),"-")</f>
        <v>0.33655395375746383</v>
      </c>
      <c r="AN274" s="27">
        <f>IFERROR(SUMIFS('[4]BD Unidades'!$AU$3:$AU$1424,'[4]BD Unidades'!$A$3:$A$1424,$A274),"-")</f>
        <v>0.31462600000000002</v>
      </c>
      <c r="AO274" s="27">
        <f>IFERROR(SUMIFS('[4]BD Unidades'!$AW$3:$AW$1424,'[4]BD Unidades'!$A$3:$A$1424,$A274),"-")</f>
        <v>0.32366899999999998</v>
      </c>
      <c r="AP274" s="27">
        <f>IFERROR(SUMIFS('[4]BD Unidades'!$AY$3:$AY$1424,'[4]BD Unidades'!$A$3:$A$1424,$A274),"-")</f>
        <v>0.32370100000000002</v>
      </c>
      <c r="AQ274" s="25">
        <f>IFERROR(SUMIFS('[4]BD Unidades'!$AZ$3:$AZ$1424,'[4]BD Unidades'!$A$3:$A$1424,$A274),"-")</f>
        <v>0.48137778000000003</v>
      </c>
      <c r="AR274" s="25">
        <f>IFERROR(SUMIFS('[4]BD Unidades'!$BA$3:$BA$1424,'[4]BD Unidades'!$A$3:$A$1424,$A274),"-")</f>
        <v>1.53</v>
      </c>
      <c r="AS274" s="28">
        <f>SUMIFS('[4]BD Unidades'!$BC$3:$BC$1424,'[4]BD Unidades'!$A$3:$A$1424,$A274)</f>
        <v>6.0507435029030698E-3</v>
      </c>
      <c r="AT274" s="28">
        <f>SUMIFS('[4]BD Unidades'!$BE$3:$BE$1424,'[4]BD Unidades'!$A$3:$A$1424,$A274)</f>
        <v>0.99949339708561014</v>
      </c>
      <c r="AU274" s="29">
        <f t="shared" si="18"/>
        <v>0.99344571890699995</v>
      </c>
      <c r="AV274" s="30">
        <f t="shared" si="19"/>
        <v>0</v>
      </c>
      <c r="AW274" s="25">
        <f>IFERROR(SUMIFS('[4]BD Unidades'!$BI$3:$BI$1424,'[4]BD Unidades'!$A$3:$A$1424,$A274),"-")</f>
        <v>0.47822269471795636</v>
      </c>
      <c r="AX274" s="25">
        <f>IFERROR(SUMIFS('[4]BD Unidades'!$BJ$3:$BJ$1424,'[4]BD Unidades'!$A$3:$A$1424,$A274),"-")</f>
        <v>0.30732644486020377</v>
      </c>
    </row>
    <row r="275" spans="1:50" ht="14.4" x14ac:dyDescent="0.3">
      <c r="A275" s="7">
        <v>349</v>
      </c>
      <c r="B275" s="7" t="s">
        <v>702</v>
      </c>
      <c r="D275" s="8" t="s">
        <v>703</v>
      </c>
      <c r="E275" s="19" t="s">
        <v>704</v>
      </c>
      <c r="F275" s="19" t="s">
        <v>704</v>
      </c>
      <c r="G275" s="19" t="s">
        <v>705</v>
      </c>
      <c r="H275" s="19">
        <v>1</v>
      </c>
      <c r="I275" s="19">
        <v>2024</v>
      </c>
      <c r="J275" s="19" t="s">
        <v>495</v>
      </c>
      <c r="K275" s="19" t="s">
        <v>496</v>
      </c>
      <c r="L275" s="19" t="s">
        <v>47</v>
      </c>
      <c r="M275" s="19" t="s">
        <v>164</v>
      </c>
      <c r="N275" s="19" t="s">
        <v>707</v>
      </c>
      <c r="O275" s="19" t="s">
        <v>708</v>
      </c>
      <c r="P275" s="19" t="s">
        <v>51</v>
      </c>
      <c r="Q275" s="9" t="s">
        <v>709</v>
      </c>
      <c r="R275" s="20">
        <v>113.905</v>
      </c>
      <c r="S275" s="20">
        <v>1.3344453709999999</v>
      </c>
      <c r="T275" s="20">
        <v>112.38500000000001</v>
      </c>
      <c r="U275" s="20">
        <v>1.39</v>
      </c>
      <c r="V275" s="21">
        <f>_xlfn.XLOOKUP(D275,'[4]Gen. Real'!$A$2:$A$1168,'[4]Gen. Real'!$C$2:$C$1168,"-",0)</f>
        <v>168.23265999999995</v>
      </c>
      <c r="W275" s="22"/>
      <c r="X275" s="22">
        <f>_xlfn.XLOOKUP(D275,[4]Vertimiento!$J$2:$J$119,[4]Vertimiento!$K$2:$K$119,"-",0)</f>
        <v>55.514062366666664</v>
      </c>
      <c r="Y275" s="23">
        <f t="shared" si="16"/>
        <v>0.24811117579498024</v>
      </c>
      <c r="Z275" s="19">
        <f>_xlfn.XLOOKUP(D275,[4]Cmg!$I$4:$I$99,[4]Cmg!$M$4:$M$99,"----",0,1)</f>
        <v>7.6885712548324303</v>
      </c>
      <c r="AA275" s="19">
        <f>_xlfn.XLOOKUP(D275,[4]Cmg!$A$4:$A$101,[4]Cmg!$B$4:$B$101,"----",0,1)</f>
        <v>45.917399567543029</v>
      </c>
      <c r="AB275" s="19">
        <f>_xlfn.XLOOKUP(D275,[4]Cmg!$E$4:$E$101,[4]Cmg!$F$4:$F$101,"----",0,1)</f>
        <v>13.380909836065578</v>
      </c>
      <c r="AC275" s="19">
        <f>_xlfn.XLOOKUP(D275,[4]Cmg!$O$4:$O$101,[4]Cmg!$P$4:$P$101,"----",0,1)</f>
        <v>69.144150575385069</v>
      </c>
      <c r="AD275" s="24">
        <f>_xlfn.XLOOKUP(D275,[4]Cmg!$S$4:$S$101,[4]Cmg!$U$4:$U$101,"----",0,1)</f>
        <v>0.46955730055764194</v>
      </c>
      <c r="AG275" s="25">
        <f>IFERROR(SUMIFS('[4]BD Unidades'!$AH:$AH,'[4]BD Unidades'!$A:$A,'BD Centrales 2024'!$A275),"-")</f>
        <v>113.905</v>
      </c>
      <c r="AH275" s="25">
        <f>SUMIFS('[4]BD Unidades'!$AJ$3:$AJ$1424,'[4]BD Unidades'!$A$3:$A$1424,$A275)</f>
        <v>8784</v>
      </c>
      <c r="AI275" s="25">
        <f>SUMIFS('[4]BD Unidades'!$AL$3:$AL$1424,'[4]BD Unidades'!$A$3:$A$1424,$A275)</f>
        <v>0</v>
      </c>
      <c r="AJ275" s="26">
        <f t="shared" si="17"/>
        <v>0</v>
      </c>
      <c r="AK275" s="27">
        <f>IFERROR(SUMIFS('[4]BD Unidades'!$AO$3:$AO$1424,'[4]BD Unidades'!$A$3:$A$1424,$A275),"-")</f>
        <v>0.28319037288700272</v>
      </c>
      <c r="AL275" s="27">
        <f>IFERROR(SUMIFS('[4]BD Unidades'!$AQ$3:$AQ$1424,'[4]BD Unidades'!$A$3:$A$1424,$A275),"-")</f>
        <v>0.27551439133359645</v>
      </c>
      <c r="AM275" s="27">
        <f>IFERROR(SUMIFS('[4]BD Unidades'!$AS$3:$AS$1424,'[4]BD Unidades'!$A$3:$A$1424,$A275),"-")</f>
        <v>0.24710452024251248</v>
      </c>
      <c r="AN275" s="27">
        <f>IFERROR(SUMIFS('[4]BD Unidades'!$AU$3:$AU$1424,'[4]BD Unidades'!$A$3:$A$1424,$A275),"-")</f>
        <v>0.20321600000000001</v>
      </c>
      <c r="AO275" s="27">
        <f>IFERROR(SUMIFS('[4]BD Unidades'!$AW$3:$AW$1424,'[4]BD Unidades'!$A$3:$A$1424,$A275),"-")</f>
        <v>0.22359500000000002</v>
      </c>
      <c r="AP275" s="27">
        <f>IFERROR(SUMIFS('[4]BD Unidades'!$AY$3:$AY$1424,'[4]BD Unidades'!$A$3:$A$1424,$A275),"-")</f>
        <v>0.178815</v>
      </c>
      <c r="AQ275" s="25">
        <f>IFERROR(SUMIFS('[4]BD Unidades'!$AZ$3:$AZ$1424,'[4]BD Unidades'!$A$3:$A$1424,$A275),"-")</f>
        <v>23.147318480000003</v>
      </c>
      <c r="AR275" s="25">
        <f>IFERROR(SUMIFS('[4]BD Unidades'!$BA$3:$BA$1424,'[4]BD Unidades'!$A$3:$A$1424,$A275),"-")</f>
        <v>113.905</v>
      </c>
      <c r="AS275" s="28">
        <f>SUMIFS('[4]BD Unidades'!$BC$3:$BC$1424,'[4]BD Unidades'!$A$3:$A$1424,$A275)</f>
        <v>1E-4</v>
      </c>
      <c r="AT275" s="28">
        <f>SUMIFS('[4]BD Unidades'!$BE$3:$BE$1424,'[4]BD Unidades'!$A$3:$A$1424,$A275)</f>
        <v>1</v>
      </c>
      <c r="AU275" s="29">
        <f t="shared" si="18"/>
        <v>0.99990000000000001</v>
      </c>
      <c r="AV275" s="30">
        <f t="shared" si="19"/>
        <v>1.3344453709999999E-2</v>
      </c>
      <c r="AW275" s="25">
        <f>IFERROR(SUMIFS('[4]BD Unidades'!$BI$3:$BI$1424,'[4]BD Unidades'!$A$3:$A$1424,$A275),"-")</f>
        <v>22.92250448539</v>
      </c>
      <c r="AX275" s="25">
        <f>IFERROR(SUMIFS('[4]BD Unidades'!$BJ$3:$BJ$1424,'[4]BD Unidades'!$A$3:$A$1424,$A275),"-")</f>
        <v>14.73098597911955</v>
      </c>
    </row>
    <row r="276" spans="1:50" ht="14.4" x14ac:dyDescent="0.3">
      <c r="A276" s="7">
        <v>353</v>
      </c>
      <c r="B276" s="7" t="s">
        <v>710</v>
      </c>
      <c r="D276" s="8" t="s">
        <v>711</v>
      </c>
      <c r="E276" s="19" t="s">
        <v>712</v>
      </c>
      <c r="F276" s="19" t="s">
        <v>712</v>
      </c>
      <c r="G276" s="19" t="s">
        <v>713</v>
      </c>
      <c r="H276" s="19" t="s">
        <v>397</v>
      </c>
      <c r="I276" s="19">
        <v>2024</v>
      </c>
      <c r="J276" s="19" t="s">
        <v>495</v>
      </c>
      <c r="K276" s="19" t="s">
        <v>496</v>
      </c>
      <c r="L276" s="19" t="s">
        <v>213</v>
      </c>
      <c r="M276" s="19" t="s">
        <v>477</v>
      </c>
      <c r="N276" s="19" t="s">
        <v>478</v>
      </c>
      <c r="O276" s="19" t="s">
        <v>714</v>
      </c>
      <c r="P276" s="19" t="s">
        <v>51</v>
      </c>
      <c r="Q276" s="9" t="s">
        <v>715</v>
      </c>
      <c r="R276" s="20">
        <v>2.9279999999999999</v>
      </c>
      <c r="S276" s="20">
        <v>0.78549999999999998</v>
      </c>
      <c r="T276" s="20">
        <v>2.9049999999999998</v>
      </c>
      <c r="U276" s="20" t="s">
        <v>397</v>
      </c>
      <c r="V276" s="21">
        <f>_xlfn.XLOOKUP(D276,'[4]Gen. Real'!$A$2:$A$1168,'[4]Gen. Real'!$C$2:$C$1168,"-",0)</f>
        <v>2.0847699999999998</v>
      </c>
      <c r="W276" s="22"/>
      <c r="X276" s="22" t="str">
        <f>_xlfn.XLOOKUP(D276,[4]Vertimiento!$J$2:$J$119,[4]Vertimiento!$K$2:$K$119,"-",0)</f>
        <v>-</v>
      </c>
      <c r="Y276" s="23" t="str">
        <f t="shared" si="16"/>
        <v>-</v>
      </c>
      <c r="Z276" s="19" t="str">
        <f>_xlfn.XLOOKUP(D276,[4]Cmg!$I$4:$I$99,[4]Cmg!$M$4:$M$99,"----",0,1)</f>
        <v>----</v>
      </c>
      <c r="AA276" s="19" t="str">
        <f>_xlfn.XLOOKUP(D276,[4]Cmg!$A$4:$A$101,[4]Cmg!$B$4:$B$101,"----",0,1)</f>
        <v>----</v>
      </c>
      <c r="AB276" s="19" t="str">
        <f>_xlfn.XLOOKUP(D276,[4]Cmg!$E$4:$E$101,[4]Cmg!$F$4:$F$101,"----",0,1)</f>
        <v>----</v>
      </c>
      <c r="AC276" s="19" t="str">
        <f>_xlfn.XLOOKUP(D276,[4]Cmg!$O$4:$O$101,[4]Cmg!$P$4:$P$101,"----",0,1)</f>
        <v>----</v>
      </c>
      <c r="AD276" s="24" t="str">
        <f>_xlfn.XLOOKUP(D276,[4]Cmg!$S$4:$S$101,[4]Cmg!$U$4:$U$101,"----",0,1)</f>
        <v>----</v>
      </c>
      <c r="AG276" s="25">
        <f>IFERROR(SUMIFS('[4]BD Unidades'!$AH:$AH,'[4]BD Unidades'!$A:$A,'BD Centrales 2024'!$A276),"-")</f>
        <v>2.9279999999999999</v>
      </c>
      <c r="AH276" s="25">
        <f>SUMIFS('[4]BD Unidades'!$AJ$3:$AJ$1424,'[4]BD Unidades'!$A$3:$A$1424,$A276)</f>
        <v>6956.45</v>
      </c>
      <c r="AI276" s="25">
        <f>SUMIFS('[4]BD Unidades'!$AL$3:$AL$1424,'[4]BD Unidades'!$A$3:$A$1424,$A276)</f>
        <v>1356</v>
      </c>
      <c r="AJ276" s="26">
        <f t="shared" si="17"/>
        <v>0.16312880077474148</v>
      </c>
      <c r="AK276" s="27">
        <f>IFERROR(SUMIFS('[4]BD Unidades'!$AO$3:$AO$1424,'[4]BD Unidades'!$A$3:$A$1424,$A276),"-")</f>
        <v>0.26000048925844493</v>
      </c>
      <c r="AL276" s="27">
        <f>IFERROR(SUMIFS('[4]BD Unidades'!$AQ$3:$AQ$1424,'[4]BD Unidades'!$A$3:$A$1424,$A276),"-")</f>
        <v>0.22576159259987452</v>
      </c>
      <c r="AM276" s="27">
        <f>IFERROR(SUMIFS('[4]BD Unidades'!$AS$3:$AS$1424,'[4]BD Unidades'!$A$3:$A$1424,$A276),"-")</f>
        <v>0.19339455126333344</v>
      </c>
      <c r="AN276" s="27">
        <f>IFERROR(SUMIFS('[4]BD Unidades'!$AU$3:$AU$1424,'[4]BD Unidades'!$A$3:$A$1424,$A276),"-")</f>
        <v>0.16219500000000001</v>
      </c>
      <c r="AO276" s="27">
        <f>IFERROR(SUMIFS('[4]BD Unidades'!$AW$3:$AW$1424,'[4]BD Unidades'!$A$3:$A$1424,$A276),"-")</f>
        <v>9.8238000000000006E-2</v>
      </c>
      <c r="AP276" s="27">
        <f>IFERROR(SUMIFS('[4]BD Unidades'!$AY$3:$AY$1424,'[4]BD Unidades'!$A$3:$A$1424,$A276),"-")</f>
        <v>3.0909999999999996E-3</v>
      </c>
      <c r="AQ276" s="25">
        <f>IFERROR(SUMIFS('[4]BD Unidades'!$AZ$3:$AZ$1424,'[4]BD Unidades'!$A$3:$A$1424,$A276),"-")</f>
        <v>0.47490695999999999</v>
      </c>
      <c r="AR276" s="25">
        <f>IFERROR(SUMIFS('[4]BD Unidades'!$BA$3:$BA$1424,'[4]BD Unidades'!$A$3:$A$1424,$A276),"-")</f>
        <v>2.51234781562595</v>
      </c>
      <c r="AS276" s="28">
        <f>SUMIFS('[4]BD Unidades'!$BC$3:$BC$1424,'[4]BD Unidades'!$A$3:$A$1424,$A276)</f>
        <v>8.2049528215212704E-4</v>
      </c>
      <c r="AT276" s="28">
        <f>SUMIFS('[4]BD Unidades'!$BE$3:$BE$1424,'[4]BD Unidades'!$A$3:$A$1424,$A276)</f>
        <v>0.98800470552519704</v>
      </c>
      <c r="AU276" s="29">
        <f t="shared" si="18"/>
        <v>0.98719405232556956</v>
      </c>
      <c r="AV276" s="30">
        <f t="shared" si="19"/>
        <v>7.8549999999999991E-3</v>
      </c>
      <c r="AW276" s="25">
        <f>IFERROR(SUMIFS('[4]BD Unidades'!$BI$3:$BI$1424,'[4]BD Unidades'!$A$3:$A$1424,$A276),"-")</f>
        <v>0.4651426137157269</v>
      </c>
      <c r="AX276" s="25">
        <f>IFERROR(SUMIFS('[4]BD Unidades'!$BJ$3:$BJ$1424,'[4]BD Unidades'!$A$3:$A$1424,$A276),"-")</f>
        <v>0.29892062297575833</v>
      </c>
    </row>
    <row r="277" spans="1:50" ht="14.4" x14ac:dyDescent="0.3">
      <c r="A277" s="7">
        <v>354</v>
      </c>
      <c r="B277" s="7" t="s">
        <v>716</v>
      </c>
      <c r="D277" s="8" t="s">
        <v>717</v>
      </c>
      <c r="E277" s="19" t="s">
        <v>718</v>
      </c>
      <c r="F277" s="19" t="s">
        <v>718</v>
      </c>
      <c r="G277" s="19" t="s">
        <v>719</v>
      </c>
      <c r="H277" s="19" t="s">
        <v>397</v>
      </c>
      <c r="I277" s="19">
        <v>2024</v>
      </c>
      <c r="J277" s="19" t="s">
        <v>495</v>
      </c>
      <c r="K277" s="19" t="s">
        <v>496</v>
      </c>
      <c r="L277" s="19" t="s">
        <v>213</v>
      </c>
      <c r="M277" s="19" t="s">
        <v>477</v>
      </c>
      <c r="N277" s="19" t="s">
        <v>478</v>
      </c>
      <c r="O277" s="19" t="s">
        <v>714</v>
      </c>
      <c r="P277" s="19" t="s">
        <v>51</v>
      </c>
      <c r="Q277" s="9" t="s">
        <v>720</v>
      </c>
      <c r="R277" s="20">
        <v>2.9279999999999999</v>
      </c>
      <c r="S277" s="20">
        <v>0.78549999999999998</v>
      </c>
      <c r="T277" s="20">
        <v>2.9049999999999998</v>
      </c>
      <c r="U277" s="20" t="s">
        <v>397</v>
      </c>
      <c r="V277" s="21">
        <f>_xlfn.XLOOKUP(D277,'[4]Gen. Real'!$A$2:$A$1168,'[4]Gen. Real'!$C$2:$C$1168,"-",0)</f>
        <v>1.9962300000000024</v>
      </c>
      <c r="W277" s="22"/>
      <c r="X277" s="22" t="str">
        <f>_xlfn.XLOOKUP(D277,[4]Vertimiento!$J$2:$J$119,[4]Vertimiento!$K$2:$K$119,"-",0)</f>
        <v>-</v>
      </c>
      <c r="Y277" s="23" t="str">
        <f t="shared" si="16"/>
        <v>-</v>
      </c>
      <c r="Z277" s="19" t="str">
        <f>_xlfn.XLOOKUP(D277,[4]Cmg!$I$4:$I$99,[4]Cmg!$M$4:$M$99,"----",0,1)</f>
        <v>----</v>
      </c>
      <c r="AA277" s="19" t="str">
        <f>_xlfn.XLOOKUP(D277,[4]Cmg!$A$4:$A$101,[4]Cmg!$B$4:$B$101,"----",0,1)</f>
        <v>----</v>
      </c>
      <c r="AB277" s="19" t="str">
        <f>_xlfn.XLOOKUP(D277,[4]Cmg!$E$4:$E$101,[4]Cmg!$F$4:$F$101,"----",0,1)</f>
        <v>----</v>
      </c>
      <c r="AC277" s="19" t="str">
        <f>_xlfn.XLOOKUP(D277,[4]Cmg!$O$4:$O$101,[4]Cmg!$P$4:$P$101,"----",0,1)</f>
        <v>----</v>
      </c>
      <c r="AD277" s="24" t="str">
        <f>_xlfn.XLOOKUP(D277,[4]Cmg!$S$4:$S$101,[4]Cmg!$U$4:$U$101,"----",0,1)</f>
        <v>----</v>
      </c>
      <c r="AG277" s="25">
        <f>IFERROR(SUMIFS('[4]BD Unidades'!$AH:$AH,'[4]BD Unidades'!$A:$A,'BD Centrales 2024'!$A277),"-")</f>
        <v>2.9279999999999999</v>
      </c>
      <c r="AH277" s="25">
        <f>SUMIFS('[4]BD Unidades'!$AJ$3:$AJ$1424,'[4]BD Unidades'!$A$3:$A$1424,$A277)</f>
        <v>6943.55</v>
      </c>
      <c r="AI277" s="25">
        <f>SUMIFS('[4]BD Unidades'!$AL$3:$AL$1424,'[4]BD Unidades'!$A$3:$A$1424,$A277)</f>
        <v>1193</v>
      </c>
      <c r="AJ277" s="26">
        <f t="shared" si="17"/>
        <v>0.14662233993523052</v>
      </c>
      <c r="AK277" s="27">
        <f>IFERROR(SUMIFS('[4]BD Unidades'!$AO$3:$AO$1424,'[4]BD Unidades'!$A$3:$A$1424,$A277),"-")</f>
        <v>0.21101501558961983</v>
      </c>
      <c r="AL277" s="27">
        <f>IFERROR(SUMIFS('[4]BD Unidades'!$AQ$3:$AQ$1424,'[4]BD Unidades'!$A$3:$A$1424,$A277),"-")</f>
        <v>0.19004150502870423</v>
      </c>
      <c r="AM277" s="27">
        <f>IFERROR(SUMIFS('[4]BD Unidades'!$AS$3:$AS$1424,'[4]BD Unidades'!$A$3:$A$1424,$A277),"-")</f>
        <v>0.16006144958871929</v>
      </c>
      <c r="AN277" s="27">
        <f>IFERROR(SUMIFS('[4]BD Unidades'!$AU$3:$AU$1424,'[4]BD Unidades'!$A$3:$A$1424,$A277),"-")</f>
        <v>0.12475799999999999</v>
      </c>
      <c r="AO277" s="27">
        <f>IFERROR(SUMIFS('[4]BD Unidades'!$AW$3:$AW$1424,'[4]BD Unidades'!$A$3:$A$1424,$A277),"-")</f>
        <v>9.3364000000000003E-2</v>
      </c>
      <c r="AP277" s="27">
        <f>IFERROR(SUMIFS('[4]BD Unidades'!$AY$3:$AY$1424,'[4]BD Unidades'!$A$3:$A$1424,$A277),"-")</f>
        <v>5.4355000000000001E-2</v>
      </c>
      <c r="AQ277" s="25">
        <f>IFERROR(SUMIFS('[4]BD Unidades'!$AZ$3:$AZ$1424,'[4]BD Unidades'!$A$3:$A$1424,$A277),"-")</f>
        <v>0.36529142399999998</v>
      </c>
      <c r="AR277" s="25">
        <f>IFERROR(SUMIFS('[4]BD Unidades'!$BA$3:$BA$1424,'[4]BD Unidades'!$A$3:$A$1424,$A277),"-")</f>
        <v>2.5608008799798299</v>
      </c>
      <c r="AS277" s="28">
        <f>SUMIFS('[4]BD Unidades'!$BC$3:$BC$1424,'[4]BD Unidades'!$A$3:$A$1424,$A277)</f>
        <v>6.2495562467615503E-3</v>
      </c>
      <c r="AT277" s="28">
        <f>SUMIFS('[4]BD Unidades'!$BE$3:$BE$1424,'[4]BD Unidades'!$A$3:$A$1424,$A277)</f>
        <v>0.97589746508803898</v>
      </c>
      <c r="AU277" s="29">
        <f t="shared" si="18"/>
        <v>0.96979853898889923</v>
      </c>
      <c r="AV277" s="30">
        <f t="shared" si="19"/>
        <v>7.8549999999999991E-3</v>
      </c>
      <c r="AW277" s="25">
        <f>IFERROR(SUMIFS('[4]BD Unidades'!$BI$3:$BI$1424,'[4]BD Unidades'!$A$3:$A$1424,$A277),"-")</f>
        <v>0.35147631639944943</v>
      </c>
      <c r="AX277" s="25">
        <f>IFERROR(SUMIFS('[4]BD Unidades'!$BJ$3:$BJ$1424,'[4]BD Unidades'!$A$3:$A$1424,$A277),"-")</f>
        <v>0.22587377797975314</v>
      </c>
    </row>
    <row r="278" spans="1:50" ht="14.4" x14ac:dyDescent="0.3">
      <c r="A278" s="7">
        <v>355</v>
      </c>
      <c r="B278" s="7" t="s">
        <v>727</v>
      </c>
      <c r="D278" s="8" t="s">
        <v>728</v>
      </c>
      <c r="E278" s="19" t="s">
        <v>729</v>
      </c>
      <c r="F278" s="19" t="s">
        <v>729</v>
      </c>
      <c r="G278" s="19" t="s">
        <v>730</v>
      </c>
      <c r="H278" s="19" t="s">
        <v>397</v>
      </c>
      <c r="I278" s="19">
        <v>2024</v>
      </c>
      <c r="J278" s="19" t="s">
        <v>495</v>
      </c>
      <c r="K278" s="19" t="s">
        <v>496</v>
      </c>
      <c r="L278" s="19" t="s">
        <v>47</v>
      </c>
      <c r="M278" s="19" t="s">
        <v>497</v>
      </c>
      <c r="N278" s="19" t="s">
        <v>557</v>
      </c>
      <c r="O278" s="19" t="s">
        <v>610</v>
      </c>
      <c r="P278" s="19" t="s">
        <v>51</v>
      </c>
      <c r="Q278" s="9" t="s">
        <v>732</v>
      </c>
      <c r="R278" s="20">
        <v>46</v>
      </c>
      <c r="S278" s="20">
        <v>0.33329999999999999</v>
      </c>
      <c r="T278" s="20">
        <v>45.846699999999998</v>
      </c>
      <c r="U278" s="20">
        <v>0.94</v>
      </c>
      <c r="V278" s="21">
        <f>_xlfn.XLOOKUP(D278,'[4]Gen. Real'!$A$2:$A$1168,'[4]Gen. Real'!$C$2:$C$1168,"-",0)</f>
        <v>84.955459999999945</v>
      </c>
      <c r="W278" s="22"/>
      <c r="X278" s="22">
        <f>_xlfn.XLOOKUP(D278,[4]Vertimiento!$J$2:$J$119,[4]Vertimiento!$K$2:$K$119,"-",0)</f>
        <v>16.739761206666671</v>
      </c>
      <c r="Y278" s="23">
        <f t="shared" si="16"/>
        <v>0.16460715663962092</v>
      </c>
      <c r="Z278" s="19">
        <f>_xlfn.XLOOKUP(D278,[4]Cmg!$I$4:$I$99,[4]Cmg!$M$4:$M$99,"----",0,1)</f>
        <v>4.0276879225890942</v>
      </c>
      <c r="AA278" s="19">
        <f>_xlfn.XLOOKUP(D278,[4]Cmg!$A$4:$A$101,[4]Cmg!$B$4:$B$101,"----",0,1)</f>
        <v>46.223659952202127</v>
      </c>
      <c r="AB278" s="19">
        <f>_xlfn.XLOOKUP(D278,[4]Cmg!$E$4:$E$101,[4]Cmg!$F$4:$F$101,"----",0,1)</f>
        <v>6.8207377049180424</v>
      </c>
      <c r="AC278" s="19">
        <f>_xlfn.XLOOKUP(D278,[4]Cmg!$O$4:$O$101,[4]Cmg!$P$4:$P$101,"----",0,1)</f>
        <v>74.352135751901614</v>
      </c>
      <c r="AD278" s="24">
        <f>_xlfn.XLOOKUP(D278,[4]Cmg!$S$4:$S$101,[4]Cmg!$U$4:$U$101,"----",0,1)</f>
        <v>0.4757027426880619</v>
      </c>
      <c r="AG278" s="25">
        <f>IFERROR(SUMIFS('[4]BD Unidades'!$AH:$AH,'[4]BD Unidades'!$A:$A,'BD Centrales 2024'!$A278),"-")</f>
        <v>46</v>
      </c>
      <c r="AH278" s="25">
        <f>SUMIFS('[4]BD Unidades'!$AJ$3:$AJ$1424,'[4]BD Unidades'!$A$3:$A$1424,$A278)</f>
        <v>8164.2666666666701</v>
      </c>
      <c r="AI278" s="25">
        <f>SUMIFS('[4]BD Unidades'!$AL$3:$AL$1424,'[4]BD Unidades'!$A$3:$A$1424,$A278)</f>
        <v>619.73333333333301</v>
      </c>
      <c r="AJ278" s="26">
        <f t="shared" si="17"/>
        <v>7.0552519732847541E-2</v>
      </c>
      <c r="AK278" s="27">
        <f>IFERROR(SUMIFS('[4]BD Unidades'!$AO$3:$AO$1424,'[4]BD Unidades'!$A$3:$A$1424,$A278),"-")</f>
        <v>0.27273049497978152</v>
      </c>
      <c r="AL278" s="27">
        <f>IFERROR(SUMIFS('[4]BD Unidades'!$AQ$3:$AQ$1424,'[4]BD Unidades'!$A$3:$A$1424,$A278),"-")</f>
        <v>0.26612810624345717</v>
      </c>
      <c r="AM278" s="27">
        <f>IFERROR(SUMIFS('[4]BD Unidades'!$AS$3:$AS$1424,'[4]BD Unidades'!$A$3:$A$1424,$A278),"-")</f>
        <v>0.27069493236507219</v>
      </c>
      <c r="AN278" s="27">
        <f>IFERROR(SUMIFS('[4]BD Unidades'!$AU$3:$AU$1424,'[4]BD Unidades'!$A$3:$A$1424,$A278),"-")</f>
        <v>0.24974499999999999</v>
      </c>
      <c r="AO278" s="27">
        <f>IFERROR(SUMIFS('[4]BD Unidades'!$AW$3:$AW$1424,'[4]BD Unidades'!$A$3:$A$1424,$A278),"-")</f>
        <v>0.25130799999999998</v>
      </c>
      <c r="AP278" s="27">
        <f>IFERROR(SUMIFS('[4]BD Unidades'!$AY$3:$AY$1424,'[4]BD Unidades'!$A$3:$A$1424,$A278),"-")</f>
        <v>0.259824</v>
      </c>
      <c r="AQ278" s="25">
        <f>IFERROR(SUMIFS('[4]BD Unidades'!$AZ$3:$AZ$1424,'[4]BD Unidades'!$A$3:$A$1424,$A278),"-")</f>
        <v>11.48827</v>
      </c>
      <c r="AR278" s="25">
        <f>IFERROR(SUMIFS('[4]BD Unidades'!$BA$3:$BA$1424,'[4]BD Unidades'!$A$3:$A$1424,$A278),"-")</f>
        <v>45.990346083788701</v>
      </c>
      <c r="AS278" s="28">
        <f>SUMIFS('[4]BD Unidades'!$BC$3:$BC$1424,'[4]BD Unidades'!$A$3:$A$1424,$A278)</f>
        <v>5.1332058102959103E-3</v>
      </c>
      <c r="AT278" s="28">
        <f>SUMIFS('[4]BD Unidades'!$BE$3:$BE$1424,'[4]BD Unidades'!$A$3:$A$1424,$A278)</f>
        <v>1</v>
      </c>
      <c r="AU278" s="29">
        <f t="shared" si="18"/>
        <v>0.99486679418970414</v>
      </c>
      <c r="AV278" s="30">
        <f t="shared" si="19"/>
        <v>3.333E-3</v>
      </c>
      <c r="AW278" s="25">
        <f>IFERROR(SUMIFS('[4]BD Unidades'!$BI$3:$BI$1424,'[4]BD Unidades'!$A$3:$A$1424,$A278),"-")</f>
        <v>11.391200684533484</v>
      </c>
      <c r="AX278" s="25">
        <f>IFERROR(SUMIFS('[4]BD Unidades'!$BJ$3:$BJ$1424,'[4]BD Unidades'!$A$3:$A$1424,$A278),"-")</f>
        <v>7.3204748493408269</v>
      </c>
    </row>
    <row r="279" spans="1:50" ht="14.4" x14ac:dyDescent="0.3">
      <c r="A279" s="7">
        <v>356</v>
      </c>
      <c r="B279" s="7" t="s">
        <v>733</v>
      </c>
      <c r="D279" s="8" t="s">
        <v>734</v>
      </c>
      <c r="E279" s="19" t="s">
        <v>735</v>
      </c>
      <c r="F279" s="19" t="s">
        <v>735</v>
      </c>
      <c r="G279" s="19" t="s">
        <v>736</v>
      </c>
      <c r="H279" s="19">
        <v>1</v>
      </c>
      <c r="I279" s="19">
        <v>2024</v>
      </c>
      <c r="J279" s="19" t="s">
        <v>495</v>
      </c>
      <c r="K279" s="19" t="s">
        <v>496</v>
      </c>
      <c r="L279" s="19" t="s">
        <v>47</v>
      </c>
      <c r="M279" s="19" t="s">
        <v>48</v>
      </c>
      <c r="N279" s="19" t="s">
        <v>48</v>
      </c>
      <c r="O279" s="19" t="s">
        <v>587</v>
      </c>
      <c r="P279" s="19" t="s">
        <v>51</v>
      </c>
      <c r="Q279" s="9" t="s">
        <v>738</v>
      </c>
      <c r="R279" s="20">
        <v>104</v>
      </c>
      <c r="S279" s="20">
        <v>1.36</v>
      </c>
      <c r="T279" s="20">
        <v>102.5864</v>
      </c>
      <c r="U279" s="20">
        <v>10.33</v>
      </c>
      <c r="V279" s="21">
        <f>_xlfn.XLOOKUP(D279,'[4]Gen. Real'!$A$2:$A$1168,'[4]Gen. Real'!$C$2:$C$1168,"-",0)</f>
        <v>236.04748999999995</v>
      </c>
      <c r="W279" s="22"/>
      <c r="X279" s="22">
        <f>_xlfn.XLOOKUP(D279,[4]Vertimiento!$J$2:$J$119,[4]Vertimiento!$K$2:$K$119,"-",0)</f>
        <v>42.927687533333341</v>
      </c>
      <c r="Y279" s="23">
        <f t="shared" si="16"/>
        <v>0.15387636962146617</v>
      </c>
      <c r="Z279" s="19">
        <f>_xlfn.XLOOKUP(D279,[4]Cmg!$I$4:$I$99,[4]Cmg!$M$4:$M$99,"----",0,1)</f>
        <v>4.9227508426376394</v>
      </c>
      <c r="AA279" s="19">
        <f>_xlfn.XLOOKUP(D279,[4]Cmg!$A$4:$A$101,[4]Cmg!$B$4:$B$101,"----",0,1)</f>
        <v>45.210297029702929</v>
      </c>
      <c r="AB279" s="19">
        <f>_xlfn.XLOOKUP(D279,[4]Cmg!$E$4:$E$101,[4]Cmg!$F$4:$F$101,"----",0,1)</f>
        <v>6.8185000000000029</v>
      </c>
      <c r="AC279" s="19">
        <f>_xlfn.XLOOKUP(D279,[4]Cmg!$O$4:$O$101,[4]Cmg!$P$4:$P$101,"----",0,1)</f>
        <v>72.616963136337006</v>
      </c>
      <c r="AD279" s="24">
        <f>_xlfn.XLOOKUP(D279,[4]Cmg!$S$4:$S$101,[4]Cmg!$U$4:$U$101,"----",0,1)</f>
        <v>0.46420848981449869</v>
      </c>
      <c r="AG279" s="25">
        <f>IFERROR(SUMIFS('[4]BD Unidades'!$AH:$AH,'[4]BD Unidades'!$A:$A,'BD Centrales 2024'!$A279),"-")</f>
        <v>104</v>
      </c>
      <c r="AH279" s="25">
        <f>SUMIFS('[4]BD Unidades'!$AJ$3:$AJ$1424,'[4]BD Unidades'!$A$3:$A$1424,$A279)</f>
        <v>8741.7666666666701</v>
      </c>
      <c r="AI279" s="25">
        <f>SUMIFS('[4]BD Unidades'!$AL$3:$AL$1424,'[4]BD Unidades'!$A$3:$A$1424,$A279)</f>
        <v>27.433333333333302</v>
      </c>
      <c r="AJ279" s="26">
        <f t="shared" si="17"/>
        <v>3.1283735498487085E-3</v>
      </c>
      <c r="AK279" s="27">
        <f>IFERROR(SUMIFS('[4]BD Unidades'!$AO$3:$AO$1424,'[4]BD Unidades'!$A$3:$A$1424,$A279),"-")</f>
        <v>0.35145409920705456</v>
      </c>
      <c r="AL279" s="27">
        <f>IFERROR(SUMIFS('[4]BD Unidades'!$AQ$3:$AQ$1424,'[4]BD Unidades'!$A$3:$A$1424,$A279),"-")</f>
        <v>0.4419564145022799</v>
      </c>
      <c r="AM279" s="27">
        <f>IFERROR(SUMIFS('[4]BD Unidades'!$AS$3:$AS$1424,'[4]BD Unidades'!$A$3:$A$1424,$A279),"-")</f>
        <v>0.32490870798981919</v>
      </c>
      <c r="AN279" s="27">
        <f>IFERROR(SUMIFS('[4]BD Unidades'!$AU$3:$AU$1424,'[4]BD Unidades'!$A$3:$A$1424,$A279),"-")</f>
        <v>0.28873500000000002</v>
      </c>
      <c r="AO279" s="27">
        <f>IFERROR(SUMIFS('[4]BD Unidades'!$AW$3:$AW$1424,'[4]BD Unidades'!$A$3:$A$1424,$A279),"-")</f>
        <v>0.30586000000000002</v>
      </c>
      <c r="AP279" s="27">
        <f>IFERROR(SUMIFS('[4]BD Unidades'!$AY$3:$AY$1424,'[4]BD Unidades'!$A$3:$A$1424,$A279),"-")</f>
        <v>0.323772</v>
      </c>
      <c r="AQ279" s="25">
        <f>IFERROR(SUMIFS('[4]BD Unidades'!$AZ$3:$AZ$1424,'[4]BD Unidades'!$A$3:$A$1424,$A279),"-")</f>
        <v>30.028440000000003</v>
      </c>
      <c r="AR279" s="25">
        <f>IFERROR(SUMIFS('[4]BD Unidades'!$BA$3:$BA$1424,'[4]BD Unidades'!$A$3:$A$1424,$A279),"-")</f>
        <v>104</v>
      </c>
      <c r="AS279" s="28">
        <f>SUMIFS('[4]BD Unidades'!$BC$3:$BC$1424,'[4]BD Unidades'!$A$3:$A$1424,$A279)</f>
        <v>1.0000000000000002E-4</v>
      </c>
      <c r="AT279" s="28">
        <f>SUMIFS('[4]BD Unidades'!$BE$3:$BE$1424,'[4]BD Unidades'!$A$3:$A$1424,$A279)</f>
        <v>0.99843844869459608</v>
      </c>
      <c r="AU279" s="29">
        <f t="shared" si="18"/>
        <v>0.99833860484972659</v>
      </c>
      <c r="AV279" s="30">
        <f t="shared" si="19"/>
        <v>1.3600000000000001E-2</v>
      </c>
      <c r="AW279" s="25">
        <f>IFERROR(SUMIFS('[4]BD Unidades'!$BI$3:$BI$1424,'[4]BD Unidades'!$A$3:$A$1424,$A279),"-")</f>
        <v>29.978550895413683</v>
      </c>
      <c r="AX279" s="25">
        <f>IFERROR(SUMIFS('[4]BD Unidades'!$BJ$3:$BJ$1424,'[4]BD Unidades'!$A$3:$A$1424,$A279),"-")</f>
        <v>19.265504482554679</v>
      </c>
    </row>
    <row r="280" spans="1:50" ht="14.4" x14ac:dyDescent="0.3">
      <c r="A280" s="7">
        <v>357</v>
      </c>
      <c r="B280" s="7" t="s">
        <v>739</v>
      </c>
      <c r="D280" s="8" t="s">
        <v>740</v>
      </c>
      <c r="E280" s="19" t="s">
        <v>274</v>
      </c>
      <c r="F280" s="19" t="s">
        <v>741</v>
      </c>
      <c r="G280" s="19" t="s">
        <v>742</v>
      </c>
      <c r="H280" s="19" t="s">
        <v>397</v>
      </c>
      <c r="I280" s="19">
        <v>2024</v>
      </c>
      <c r="J280" s="19" t="s">
        <v>495</v>
      </c>
      <c r="K280" s="19" t="s">
        <v>496</v>
      </c>
      <c r="L280" s="19" t="s">
        <v>213</v>
      </c>
      <c r="M280" s="19" t="s">
        <v>477</v>
      </c>
      <c r="N280" s="19" t="s">
        <v>478</v>
      </c>
      <c r="O280" s="19" t="s">
        <v>714</v>
      </c>
      <c r="P280" s="19" t="s">
        <v>51</v>
      </c>
      <c r="Q280" s="9" t="s">
        <v>744</v>
      </c>
      <c r="R280" s="20">
        <v>3</v>
      </c>
      <c r="S280" s="20">
        <v>0</v>
      </c>
      <c r="T280" s="20">
        <v>3</v>
      </c>
      <c r="U280" s="20" t="s">
        <v>397</v>
      </c>
      <c r="V280" s="21">
        <f>_xlfn.XLOOKUP(D280,'[4]Gen. Real'!$A$2:$A$1168,'[4]Gen. Real'!$C$2:$C$1168,"-",0)</f>
        <v>2.8194499999999993</v>
      </c>
      <c r="W280" s="22"/>
      <c r="X280" s="22" t="str">
        <f>_xlfn.XLOOKUP(D280,[4]Vertimiento!$J$2:$J$119,[4]Vertimiento!$K$2:$K$119,"-",0)</f>
        <v>-</v>
      </c>
      <c r="Y280" s="23" t="str">
        <f t="shared" si="16"/>
        <v>-</v>
      </c>
      <c r="Z280" s="19" t="str">
        <f>_xlfn.XLOOKUP(D280,[4]Cmg!$I$4:$I$99,[4]Cmg!$M$4:$M$99,"----",0,1)</f>
        <v>----</v>
      </c>
      <c r="AA280" s="19" t="str">
        <f>_xlfn.XLOOKUP(D280,[4]Cmg!$A$4:$A$101,[4]Cmg!$B$4:$B$101,"----",0,1)</f>
        <v>----</v>
      </c>
      <c r="AB280" s="19" t="str">
        <f>_xlfn.XLOOKUP(D280,[4]Cmg!$E$4:$E$101,[4]Cmg!$F$4:$F$101,"----",0,1)</f>
        <v>----</v>
      </c>
      <c r="AC280" s="19" t="str">
        <f>_xlfn.XLOOKUP(D280,[4]Cmg!$O$4:$O$101,[4]Cmg!$P$4:$P$101,"----",0,1)</f>
        <v>----</v>
      </c>
      <c r="AD280" s="24" t="str">
        <f>_xlfn.XLOOKUP(D280,[4]Cmg!$S$4:$S$101,[4]Cmg!$U$4:$U$101,"----",0,1)</f>
        <v>----</v>
      </c>
      <c r="AG280" s="25">
        <f>IFERROR(SUMIFS('[4]BD Unidades'!$AH:$AH,'[4]BD Unidades'!$A:$A,'BD Centrales 2024'!$A280),"-")</f>
        <v>3</v>
      </c>
      <c r="AH280" s="25">
        <f>SUMIFS('[4]BD Unidades'!$AJ$3:$AJ$1424,'[4]BD Unidades'!$A$3:$A$1424,$A280)</f>
        <v>7756.9666666666699</v>
      </c>
      <c r="AI280" s="25">
        <f>SUMIFS('[4]BD Unidades'!$AL$3:$AL$1424,'[4]BD Unidades'!$A$3:$A$1424,$A280)</f>
        <v>0</v>
      </c>
      <c r="AJ280" s="26">
        <f t="shared" si="17"/>
        <v>0</v>
      </c>
      <c r="AK280" s="27">
        <f>IFERROR(SUMIFS('[4]BD Unidades'!$AO$3:$AO$1424,'[4]BD Unidades'!$A$3:$A$1424,$A280),"-")</f>
        <v>0.28581062573698107</v>
      </c>
      <c r="AL280" s="27">
        <f>IFERROR(SUMIFS('[4]BD Unidades'!$AQ$3:$AQ$1424,'[4]BD Unidades'!$A$3:$A$1424,$A280),"-")</f>
        <v>0.2779150920268969</v>
      </c>
      <c r="AM280" s="27">
        <f>IFERROR(SUMIFS('[4]BD Unidades'!$AS$3:$AS$1424,'[4]BD Unidades'!$A$3:$A$1424,$A280),"-")</f>
        <v>0.23232469962555577</v>
      </c>
      <c r="AN280" s="27">
        <f>IFERROR(SUMIFS('[4]BD Unidades'!$AU$3:$AU$1424,'[4]BD Unidades'!$A$3:$A$1424,$A280),"-")</f>
        <v>0.169045</v>
      </c>
      <c r="AO280" s="27">
        <f>IFERROR(SUMIFS('[4]BD Unidades'!$AW$3:$AW$1424,'[4]BD Unidades'!$A$3:$A$1424,$A280),"-")</f>
        <v>0.114306</v>
      </c>
      <c r="AP280" s="27">
        <f>IFERROR(SUMIFS('[4]BD Unidades'!$AY$3:$AY$1424,'[4]BD Unidades'!$A$3:$A$1424,$A280),"-")</f>
        <v>8.7216000000000002E-2</v>
      </c>
      <c r="AQ280" s="25">
        <f>IFERROR(SUMIFS('[4]BD Unidades'!$AZ$3:$AZ$1424,'[4]BD Unidades'!$A$3:$A$1424,$A280),"-")</f>
        <v>0.507135</v>
      </c>
      <c r="AR280" s="25">
        <f>IFERROR(SUMIFS('[4]BD Unidades'!$BA$3:$BA$1424,'[4]BD Unidades'!$A$3:$A$1424,$A280),"-")</f>
        <v>3</v>
      </c>
      <c r="AS280" s="28">
        <f>SUMIFS('[4]BD Unidades'!$BC$3:$BC$1424,'[4]BD Unidades'!$A$3:$A$1424,$A280)</f>
        <v>1E-4</v>
      </c>
      <c r="AT280" s="28">
        <f>SUMIFS('[4]BD Unidades'!$BE$3:$BE$1424,'[4]BD Unidades'!$A$3:$A$1424,$A280)</f>
        <v>1</v>
      </c>
      <c r="AU280" s="29">
        <f t="shared" si="18"/>
        <v>0.99990000000000001</v>
      </c>
      <c r="AV280" s="30">
        <f t="shared" si="19"/>
        <v>0</v>
      </c>
      <c r="AW280" s="25">
        <f>IFERROR(SUMIFS('[4]BD Unidades'!$BI$3:$BI$1424,'[4]BD Unidades'!$A$3:$A$1424,$A280),"-")</f>
        <v>0.50708428650000015</v>
      </c>
      <c r="AX280" s="25">
        <f>IFERROR(SUMIFS('[4]BD Unidades'!$BJ$3:$BJ$1424,'[4]BD Unidades'!$A$3:$A$1424,$A280),"-")</f>
        <v>0.32587414343944676</v>
      </c>
    </row>
    <row r="281" spans="1:50" ht="14.4" x14ac:dyDescent="0.3">
      <c r="A281" s="7">
        <v>359</v>
      </c>
      <c r="B281" s="7" t="s">
        <v>745</v>
      </c>
      <c r="D281" s="8" t="s">
        <v>746</v>
      </c>
      <c r="E281" s="19" t="s">
        <v>747</v>
      </c>
      <c r="F281" s="19" t="s">
        <v>747</v>
      </c>
      <c r="G281" s="19" t="s">
        <v>748</v>
      </c>
      <c r="H281" s="19" t="s">
        <v>397</v>
      </c>
      <c r="I281" s="19">
        <v>2024</v>
      </c>
      <c r="J281" s="19" t="s">
        <v>495</v>
      </c>
      <c r="K281" s="19" t="s">
        <v>496</v>
      </c>
      <c r="L281" s="19" t="s">
        <v>213</v>
      </c>
      <c r="M281" s="19" t="s">
        <v>164</v>
      </c>
      <c r="N281" s="19" t="s">
        <v>707</v>
      </c>
      <c r="O281" s="19" t="s">
        <v>749</v>
      </c>
      <c r="P281" s="19" t="s">
        <v>51</v>
      </c>
      <c r="Q281" s="9" t="s">
        <v>750</v>
      </c>
      <c r="R281" s="20">
        <v>2.5</v>
      </c>
      <c r="S281" s="20">
        <v>0.8</v>
      </c>
      <c r="T281" s="20">
        <v>2.48</v>
      </c>
      <c r="U281" s="20" t="s">
        <v>397</v>
      </c>
      <c r="V281" s="21">
        <f>_xlfn.XLOOKUP(D281,'[4]Gen. Real'!$A$2:$A$1168,'[4]Gen. Real'!$C$2:$C$1168,"-",0)</f>
        <v>4.3906500000000035</v>
      </c>
      <c r="W281" s="22"/>
      <c r="X281" s="22" t="str">
        <f>_xlfn.XLOOKUP(D281,[4]Vertimiento!$J$2:$J$119,[4]Vertimiento!$K$2:$K$119,"-",0)</f>
        <v>-</v>
      </c>
      <c r="Y281" s="23" t="str">
        <f t="shared" si="16"/>
        <v>-</v>
      </c>
      <c r="Z281" s="19" t="str">
        <f>_xlfn.XLOOKUP(D281,[4]Cmg!$I$4:$I$99,[4]Cmg!$M$4:$M$99,"----",0,1)</f>
        <v>----</v>
      </c>
      <c r="AA281" s="19" t="str">
        <f>_xlfn.XLOOKUP(D281,[4]Cmg!$A$4:$A$101,[4]Cmg!$B$4:$B$101,"----",0,1)</f>
        <v>----</v>
      </c>
      <c r="AB281" s="19" t="str">
        <f>_xlfn.XLOOKUP(D281,[4]Cmg!$E$4:$E$101,[4]Cmg!$F$4:$F$101,"----",0,1)</f>
        <v>----</v>
      </c>
      <c r="AC281" s="19" t="str">
        <f>_xlfn.XLOOKUP(D281,[4]Cmg!$O$4:$O$101,[4]Cmg!$P$4:$P$101,"----",0,1)</f>
        <v>----</v>
      </c>
      <c r="AD281" s="24" t="str">
        <f>_xlfn.XLOOKUP(D281,[4]Cmg!$S$4:$S$101,[4]Cmg!$U$4:$U$101,"----",0,1)</f>
        <v>----</v>
      </c>
      <c r="AG281" s="25">
        <f>IFERROR(SUMIFS('[4]BD Unidades'!$AH:$AH,'[4]BD Unidades'!$A:$A,'BD Centrales 2024'!$A281),"-")</f>
        <v>3</v>
      </c>
      <c r="AH281" s="25">
        <f>SUMIFS('[4]BD Unidades'!$AJ$3:$AJ$1424,'[4]BD Unidades'!$A$3:$A$1424,$A281)</f>
        <v>6235.3333333333303</v>
      </c>
      <c r="AI281" s="25">
        <f>SUMIFS('[4]BD Unidades'!$AL$3:$AL$1424,'[4]BD Unidades'!$A$3:$A$1424,$A281)</f>
        <v>0</v>
      </c>
      <c r="AJ281" s="26">
        <f t="shared" si="17"/>
        <v>0</v>
      </c>
      <c r="AK281" s="27">
        <f>IFERROR(SUMIFS('[4]BD Unidades'!$AO$3:$AO$1424,'[4]BD Unidades'!$A$3:$A$1424,$A281),"-")</f>
        <v>0.18330051563093336</v>
      </c>
      <c r="AL281" s="27">
        <f>IFERROR(SUMIFS('[4]BD Unidades'!$AQ$3:$AQ$1424,'[4]BD Unidades'!$A$3:$A$1424,$A281),"-")</f>
        <v>0.14603530662753694</v>
      </c>
      <c r="AM281" s="27">
        <f>IFERROR(SUMIFS('[4]BD Unidades'!$AS$3:$AS$1424,'[4]BD Unidades'!$A$3:$A$1424,$A281),"-")</f>
        <v>0.14681311641081854</v>
      </c>
      <c r="AN281" s="27">
        <f>IFERROR(SUMIFS('[4]BD Unidades'!$AU$3:$AU$1424,'[4]BD Unidades'!$A$3:$A$1424,$A281),"-")</f>
        <v>0.131274</v>
      </c>
      <c r="AO281" s="27">
        <f>IFERROR(SUMIFS('[4]BD Unidades'!$AW$3:$AW$1424,'[4]BD Unidades'!$A$3:$A$1424,$A281),"-")</f>
        <v>0.20791599999999999</v>
      </c>
      <c r="AP281" s="27">
        <f>IFERROR(SUMIFS('[4]BD Unidades'!$AY$3:$AY$1424,'[4]BD Unidades'!$A$3:$A$1424,$A281),"-")</f>
        <v>0.21732999999999997</v>
      </c>
      <c r="AQ281" s="25">
        <f>IFERROR(SUMIFS('[4]BD Unidades'!$AZ$3:$AZ$1424,'[4]BD Unidades'!$A$3:$A$1424,$A281),"-")</f>
        <v>0.39382200000000001</v>
      </c>
      <c r="AR281" s="25">
        <f>IFERROR(SUMIFS('[4]BD Unidades'!$BA$3:$BA$1424,'[4]BD Unidades'!$A$3:$A$1424,$A281),"-")</f>
        <v>2.5</v>
      </c>
      <c r="AS281" s="28">
        <f>SUMIFS('[4]BD Unidades'!$BC$3:$BC$1424,'[4]BD Unidades'!$A$3:$A$1424,$A281)</f>
        <v>0.43227083614953699</v>
      </c>
      <c r="AT281" s="28">
        <f>SUMIFS('[4]BD Unidades'!$BE$3:$BE$1424,'[4]BD Unidades'!$A$3:$A$1424,$A281)</f>
        <v>0.99407065877352796</v>
      </c>
      <c r="AU281" s="29">
        <f t="shared" si="18"/>
        <v>0.56436290391377397</v>
      </c>
      <c r="AV281" s="30">
        <f t="shared" si="19"/>
        <v>8.0000000000000002E-3</v>
      </c>
      <c r="AW281" s="25">
        <f>IFERROR(SUMIFS('[4]BD Unidades'!$BI$3:$BI$1424,'[4]BD Unidades'!$A$3:$A$1424,$A281),"-")</f>
        <v>0.22070271785231438</v>
      </c>
      <c r="AX281" s="25">
        <f>IFERROR(SUMIFS('[4]BD Unidades'!$BJ$3:$BJ$1424,'[4]BD Unidades'!$A$3:$A$1424,$A281),"-")</f>
        <v>0.14183304639805838</v>
      </c>
    </row>
    <row r="282" spans="1:50" ht="14.4" x14ac:dyDescent="0.3">
      <c r="A282" s="7">
        <v>362</v>
      </c>
      <c r="B282" s="7" t="s">
        <v>751</v>
      </c>
      <c r="D282" s="8" t="s">
        <v>752</v>
      </c>
      <c r="E282" s="19" t="s">
        <v>753</v>
      </c>
      <c r="F282" s="19" t="s">
        <v>753</v>
      </c>
      <c r="G282" s="19" t="s">
        <v>754</v>
      </c>
      <c r="H282" s="19">
        <v>1</v>
      </c>
      <c r="I282" s="19">
        <v>2024</v>
      </c>
      <c r="J282" s="19" t="s">
        <v>495</v>
      </c>
      <c r="K282" s="19" t="s">
        <v>496</v>
      </c>
      <c r="L282" s="19" t="s">
        <v>157</v>
      </c>
      <c r="M282" s="19" t="s">
        <v>497</v>
      </c>
      <c r="N282" s="19" t="s">
        <v>557</v>
      </c>
      <c r="O282" s="19" t="s">
        <v>557</v>
      </c>
      <c r="P282" s="19" t="s">
        <v>158</v>
      </c>
      <c r="Q282" s="9" t="s">
        <v>756</v>
      </c>
      <c r="R282" s="20">
        <v>0.4</v>
      </c>
      <c r="S282" s="20">
        <v>2.9706999999999999</v>
      </c>
      <c r="T282" s="20">
        <v>0.3881</v>
      </c>
      <c r="U282" s="20">
        <v>7.0999999999999994E-2</v>
      </c>
      <c r="V282" s="21">
        <f>_xlfn.XLOOKUP(D282,'[4]Gen. Real'!$A$2:$A$1168,'[4]Gen. Real'!$C$2:$C$1168,"-",0)</f>
        <v>0.3156500000000001</v>
      </c>
      <c r="W282" s="22"/>
      <c r="X282" s="22" t="str">
        <f>_xlfn.XLOOKUP(D282,[4]Vertimiento!$J$2:$J$119,[4]Vertimiento!$K$2:$K$119,"-",0)</f>
        <v>-</v>
      </c>
      <c r="Y282" s="23" t="str">
        <f t="shared" si="16"/>
        <v>-</v>
      </c>
      <c r="Z282" s="19">
        <f>_xlfn.XLOOKUP(D282,[4]Cmg!$I$4:$I$99,[4]Cmg!$M$4:$M$99,"----",0,1)</f>
        <v>1.4903012830666893</v>
      </c>
      <c r="AA282" s="19">
        <f>_xlfn.XLOOKUP(D282,[4]Cmg!$A$4:$A$101,[4]Cmg!$B$4:$B$101,"----",0,1)</f>
        <v>45.091877773984386</v>
      </c>
      <c r="AB282" s="19">
        <f>_xlfn.XLOOKUP(D282,[4]Cmg!$E$4:$E$101,[4]Cmg!$F$4:$F$101,"----",0,1)</f>
        <v>7.2373770491803278</v>
      </c>
      <c r="AC282" s="19">
        <f>_xlfn.XLOOKUP(D282,[4]Cmg!$O$4:$O$101,[4]Cmg!$P$4:$P$101,"----",0,1)</f>
        <v>72.11498537156244</v>
      </c>
      <c r="AD282" s="24">
        <f>_xlfn.XLOOKUP(D282,[4]Cmg!$S$4:$S$101,[4]Cmg!$U$4:$U$101,"----",0,1)</f>
        <v>0.69443496073745303</v>
      </c>
      <c r="AG282" s="25">
        <f>IFERROR(SUMIFS('[4]BD Unidades'!$AH:$AH,'[4]BD Unidades'!$A:$A,'BD Centrales 2024'!$A282),"-")</f>
        <v>0.4</v>
      </c>
      <c r="AH282" s="25">
        <f>SUMIFS('[4]BD Unidades'!$AJ$3:$AJ$1424,'[4]BD Unidades'!$A$3:$A$1424,$A282)</f>
        <v>9373.373766666662</v>
      </c>
      <c r="AI282" s="25">
        <f>SUMIFS('[4]BD Unidades'!$AL$3:$AL$1424,'[4]BD Unidades'!$A$3:$A$1424,$A282)</f>
        <v>0</v>
      </c>
      <c r="AJ282" s="26">
        <f t="shared" si="17"/>
        <v>0</v>
      </c>
      <c r="AK282" s="27">
        <f>IFERROR(SUMIFS('[4]BD Unidades'!$AO$3:$AO$1424,'[4]BD Unidades'!$A$3:$A$1424,$A282),"-")</f>
        <v>0.17208038842955384</v>
      </c>
      <c r="AL282" s="27">
        <f>IFERROR(SUMIFS('[4]BD Unidades'!$AQ$3:$AQ$1424,'[4]BD Unidades'!$A$3:$A$1424,$A282),"-")</f>
        <v>0.3032673672300909</v>
      </c>
      <c r="AM282" s="27">
        <f>IFERROR(SUMIFS('[4]BD Unidades'!$AS$3:$AS$1424,'[4]BD Unidades'!$A$3:$A$1424,$A282),"-")</f>
        <v>0.29607271461815476</v>
      </c>
      <c r="AN282" s="27">
        <f>IFERROR(SUMIFS('[4]BD Unidades'!$AU$3:$AU$1424,'[4]BD Unidades'!$A$3:$A$1424,$A282),"-")</f>
        <v>0.27316523599999998</v>
      </c>
      <c r="AO282" s="27">
        <f>IFERROR(SUMIFS('[4]BD Unidades'!$AW$3:$AW$1424,'[4]BD Unidades'!$A$3:$A$1424,$A282),"-")</f>
        <v>0.238804884</v>
      </c>
      <c r="AP282" s="27">
        <f>IFERROR(SUMIFS('[4]BD Unidades'!$AY$3:$AY$1424,'[4]BD Unidades'!$A$3:$A$1424,$A282),"-")</f>
        <v>0.19455695999999997</v>
      </c>
      <c r="AQ282" s="25">
        <f>IFERROR(SUMIFS('[4]BD Unidades'!$AZ$3:$AZ$1424,'[4]BD Unidades'!$A$3:$A$1424,$A282),"-")</f>
        <v>6.2917875111354243E-2</v>
      </c>
      <c r="AR282" s="25">
        <f>IFERROR(SUMIFS('[4]BD Unidades'!$BA$3:$BA$1424,'[4]BD Unidades'!$A$3:$A$1424,$A282),"-")</f>
        <v>0.43760000000000099</v>
      </c>
      <c r="AS282" s="28">
        <f>SUMIFS('[4]BD Unidades'!$BC$3:$BC$1424,'[4]BD Unidades'!$A$3:$A$1424,$A282)</f>
        <v>3.6259091241190992E-3</v>
      </c>
      <c r="AT282" s="28">
        <f>SUMIFS('[4]BD Unidades'!$BE$3:$BE$1424,'[4]BD Unidades'!$A$3:$A$1424,$A282)</f>
        <v>1.073311061778992</v>
      </c>
      <c r="AU282" s="29">
        <f t="shared" si="18"/>
        <v>1.0694193334070696</v>
      </c>
      <c r="AV282" s="30">
        <f t="shared" si="19"/>
        <v>2.9706999999999997E-2</v>
      </c>
      <c r="AW282" s="25">
        <f>IFERROR(SUMIFS('[4]BD Unidades'!$BI$3:$BI$1424,'[4]BD Unidades'!$A$3:$A$1424,$A282),"-")</f>
        <v>5.9695721865280868E-2</v>
      </c>
      <c r="AX282" s="25">
        <f>IFERROR(SUMIFS('[4]BD Unidades'!$BJ$3:$BJ$1424,'[4]BD Unidades'!$A$3:$A$1424,$A282),"-")</f>
        <v>3.8363034997827429E-2</v>
      </c>
    </row>
    <row r="283" spans="1:50" ht="14.4" x14ac:dyDescent="0.3">
      <c r="A283" s="7">
        <v>364</v>
      </c>
      <c r="B283" s="7" t="s">
        <v>757</v>
      </c>
      <c r="D283" s="8" t="s">
        <v>758</v>
      </c>
      <c r="E283" s="19" t="s">
        <v>759</v>
      </c>
      <c r="F283" s="19" t="s">
        <v>759</v>
      </c>
      <c r="G283" s="19" t="s">
        <v>760</v>
      </c>
      <c r="H283" s="19">
        <v>47</v>
      </c>
      <c r="I283" s="19">
        <v>2024</v>
      </c>
      <c r="J283" s="19" t="s">
        <v>495</v>
      </c>
      <c r="K283" s="19" t="s">
        <v>496</v>
      </c>
      <c r="L283" s="19" t="s">
        <v>47</v>
      </c>
      <c r="M283" s="19" t="s">
        <v>164</v>
      </c>
      <c r="N283" s="19" t="s">
        <v>707</v>
      </c>
      <c r="O283" s="19" t="s">
        <v>749</v>
      </c>
      <c r="P283" s="19" t="s">
        <v>51</v>
      </c>
      <c r="Q283" s="9" t="s">
        <v>761</v>
      </c>
      <c r="R283" s="20">
        <v>92.73</v>
      </c>
      <c r="S283" s="20">
        <v>2.0489999999999999</v>
      </c>
      <c r="T283" s="20">
        <v>90.83</v>
      </c>
      <c r="U283" s="20">
        <v>0.91</v>
      </c>
      <c r="V283" s="21">
        <f>_xlfn.XLOOKUP(D283,'[4]Gen. Real'!$A$2:$A$1168,'[4]Gen. Real'!$C$2:$C$1168,"-",0)</f>
        <v>145.39408999999992</v>
      </c>
      <c r="W283" s="22"/>
      <c r="X283" s="22">
        <f>_xlfn.XLOOKUP(D283,[4]Vertimiento!$J$2:$J$119,[4]Vertimiento!$K$2:$K$119,"-",0)</f>
        <v>35.323276016666661</v>
      </c>
      <c r="Y283" s="23">
        <f t="shared" si="16"/>
        <v>0.19546143680186767</v>
      </c>
      <c r="Z283" s="19">
        <f>_xlfn.XLOOKUP(D283,[4]Cmg!$I$4:$I$99,[4]Cmg!$M$4:$M$99,"----",0,1)</f>
        <v>11.679466809139191</v>
      </c>
      <c r="AA283" s="19">
        <f>_xlfn.XLOOKUP(D283,[4]Cmg!$A$4:$A$101,[4]Cmg!$B$4:$B$101,"----",0,1)</f>
        <v>47.995318083532403</v>
      </c>
      <c r="AB283" s="19">
        <f>_xlfn.XLOOKUP(D283,[4]Cmg!$E$4:$E$101,[4]Cmg!$F$4:$F$101,"----",0,1)</f>
        <v>17.005489071038269</v>
      </c>
      <c r="AC283" s="19">
        <f>_xlfn.XLOOKUP(D283,[4]Cmg!$O$4:$O$101,[4]Cmg!$P$4:$P$101,"----",0,1)</f>
        <v>70.117957870099289</v>
      </c>
      <c r="AD283" s="24">
        <f>_xlfn.XLOOKUP(D283,[4]Cmg!$S$4:$S$101,[4]Cmg!$U$4:$U$101,"----",0,1)</f>
        <v>0.47080914988050532</v>
      </c>
      <c r="AG283" s="25">
        <f>IFERROR(SUMIFS('[4]BD Unidades'!$AH:$AH,'[4]BD Unidades'!$A:$A,'BD Centrales 2024'!$A283),"-")</f>
        <v>92.73</v>
      </c>
      <c r="AH283" s="25">
        <f>SUMIFS('[4]BD Unidades'!$AJ$3:$AJ$1424,'[4]BD Unidades'!$A$3:$A$1424,$A283)</f>
        <v>8780.6833333333307</v>
      </c>
      <c r="AI283" s="25">
        <f>SUMIFS('[4]BD Unidades'!$AL$3:$AL$1424,'[4]BD Unidades'!$A$3:$A$1424,$A283)</f>
        <v>3.31666666666667</v>
      </c>
      <c r="AJ283" s="26">
        <f t="shared" si="17"/>
        <v>3.7758044930176124E-4</v>
      </c>
      <c r="AK283" s="27">
        <f>IFERROR(SUMIFS('[4]BD Unidades'!$AO$3:$AO$1424,'[4]BD Unidades'!$A$3:$A$1424,$A283),"-")</f>
        <v>0.24500518818100819</v>
      </c>
      <c r="AL283" s="27">
        <f>IFERROR(SUMIFS('[4]BD Unidades'!$AQ$3:$AQ$1424,'[4]BD Unidades'!$A$3:$A$1424,$A283),"-")</f>
        <v>0.24210671658552216</v>
      </c>
      <c r="AM283" s="27">
        <f>IFERROR(SUMIFS('[4]BD Unidades'!$AS$3:$AS$1424,'[4]BD Unidades'!$A$3:$A$1424,$A283),"-")</f>
        <v>0.23264148536103166</v>
      </c>
      <c r="AN283" s="27">
        <f>IFERROR(SUMIFS('[4]BD Unidades'!$AU$3:$AU$1424,'[4]BD Unidades'!$A$3:$A$1424,$A283),"-")</f>
        <v>0.21605099999999999</v>
      </c>
      <c r="AO283" s="27">
        <f>IFERROR(SUMIFS('[4]BD Unidades'!$AW$3:$AW$1424,'[4]BD Unidades'!$A$3:$A$1424,$A283),"-")</f>
        <v>0.22183899999999998</v>
      </c>
      <c r="AP283" s="27">
        <f>IFERROR(SUMIFS('[4]BD Unidades'!$AY$3:$AY$1424,'[4]BD Unidades'!$A$3:$A$1424,$A283),"-")</f>
        <v>0.23155700000000001</v>
      </c>
      <c r="AQ283" s="25">
        <f>IFERROR(SUMIFS('[4]BD Unidades'!$AZ$3:$AZ$1424,'[4]BD Unidades'!$A$3:$A$1424,$A283),"-")</f>
        <v>20.034409230000001</v>
      </c>
      <c r="AR283" s="25">
        <f>IFERROR(SUMIFS('[4]BD Unidades'!$BA$3:$BA$1424,'[4]BD Unidades'!$A$3:$A$1424,$A283),"-")</f>
        <v>92.730000000000103</v>
      </c>
      <c r="AS283" s="28">
        <f>SUMIFS('[4]BD Unidades'!$BC$3:$BC$1424,'[4]BD Unidades'!$A$3:$A$1424,$A283)</f>
        <v>2.0899481532092701E-4</v>
      </c>
      <c r="AT283" s="28">
        <f>SUMIFS('[4]BD Unidades'!$BE$3:$BE$1424,'[4]BD Unidades'!$A$3:$A$1424,$A283)</f>
        <v>1</v>
      </c>
      <c r="AU283" s="29">
        <f t="shared" si="18"/>
        <v>0.99979100518467912</v>
      </c>
      <c r="AV283" s="30">
        <f t="shared" si="19"/>
        <v>2.0489999999999998E-2</v>
      </c>
      <c r="AW283" s="25">
        <f>IFERROR(SUMIFS('[4]BD Unidades'!$BI$3:$BI$1424,'[4]BD Unidades'!$A$3:$A$1424,$A283),"-")</f>
        <v>19.981579785778351</v>
      </c>
      <c r="AX283" s="25">
        <f>IFERROR(SUMIFS('[4]BD Unidades'!$BJ$3:$BJ$1424,'[4]BD Unidades'!$A$3:$A$1424,$A283),"-")</f>
        <v>12.841021444780035</v>
      </c>
    </row>
    <row r="284" spans="1:50" ht="14.4" x14ac:dyDescent="0.3">
      <c r="A284" s="7">
        <v>367</v>
      </c>
      <c r="B284" s="7" t="s">
        <v>762</v>
      </c>
      <c r="D284" s="8" t="s">
        <v>763</v>
      </c>
      <c r="E284" s="19" t="s">
        <v>764</v>
      </c>
      <c r="F284" s="19" t="s">
        <v>764</v>
      </c>
      <c r="G284" s="19" t="s">
        <v>765</v>
      </c>
      <c r="H284" s="19" t="s">
        <v>397</v>
      </c>
      <c r="I284" s="19">
        <v>2024</v>
      </c>
      <c r="J284" s="19" t="s">
        <v>495</v>
      </c>
      <c r="K284" s="19" t="s">
        <v>496</v>
      </c>
      <c r="L284" s="19" t="s">
        <v>213</v>
      </c>
      <c r="M284" s="19" t="s">
        <v>477</v>
      </c>
      <c r="N284" s="19" t="s">
        <v>766</v>
      </c>
      <c r="O284" s="19" t="s">
        <v>767</v>
      </c>
      <c r="P284" s="19" t="s">
        <v>51</v>
      </c>
      <c r="Q284" s="9" t="s">
        <v>768</v>
      </c>
      <c r="R284" s="20">
        <v>3</v>
      </c>
      <c r="S284" s="20">
        <v>1</v>
      </c>
      <c r="T284" s="20">
        <v>2.97</v>
      </c>
      <c r="U284" s="20" t="s">
        <v>397</v>
      </c>
      <c r="V284" s="21">
        <f>_xlfn.XLOOKUP(D284,'[4]Gen. Real'!$A$2:$A$1168,'[4]Gen. Real'!$C$2:$C$1168,"-",0)</f>
        <v>5.1935200000000004</v>
      </c>
      <c r="W284" s="22"/>
      <c r="X284" s="22" t="str">
        <f>_xlfn.XLOOKUP(D284,[4]Vertimiento!$J$2:$J$119,[4]Vertimiento!$K$2:$K$119,"-",0)</f>
        <v>-</v>
      </c>
      <c r="Y284" s="23" t="str">
        <f t="shared" si="16"/>
        <v>-</v>
      </c>
      <c r="Z284" s="19" t="str">
        <f>_xlfn.XLOOKUP(D284,[4]Cmg!$I$4:$I$99,[4]Cmg!$M$4:$M$99,"----",0,1)</f>
        <v>----</v>
      </c>
      <c r="AA284" s="19" t="str">
        <f>_xlfn.XLOOKUP(D284,[4]Cmg!$A$4:$A$101,[4]Cmg!$B$4:$B$101,"----",0,1)</f>
        <v>----</v>
      </c>
      <c r="AB284" s="19" t="str">
        <f>_xlfn.XLOOKUP(D284,[4]Cmg!$E$4:$E$101,[4]Cmg!$F$4:$F$101,"----",0,1)</f>
        <v>----</v>
      </c>
      <c r="AC284" s="19" t="str">
        <f>_xlfn.XLOOKUP(D284,[4]Cmg!$O$4:$O$101,[4]Cmg!$P$4:$P$101,"----",0,1)</f>
        <v>----</v>
      </c>
      <c r="AD284" s="24" t="str">
        <f>_xlfn.XLOOKUP(D284,[4]Cmg!$S$4:$S$101,[4]Cmg!$U$4:$U$101,"----",0,1)</f>
        <v>----</v>
      </c>
      <c r="AG284" s="25">
        <f>IFERROR(SUMIFS('[4]BD Unidades'!$AH:$AH,'[4]BD Unidades'!$A:$A,'BD Centrales 2024'!$A284),"-")</f>
        <v>3</v>
      </c>
      <c r="AH284" s="25">
        <f>SUMIFS('[4]BD Unidades'!$AJ$3:$AJ$1424,'[4]BD Unidades'!$A$3:$A$1424,$A284)</f>
        <v>8077.75</v>
      </c>
      <c r="AI284" s="25">
        <f>SUMIFS('[4]BD Unidades'!$AL$3:$AL$1424,'[4]BD Unidades'!$A$3:$A$1424,$A284)</f>
        <v>0</v>
      </c>
      <c r="AJ284" s="26">
        <f t="shared" si="17"/>
        <v>0</v>
      </c>
      <c r="AK284" s="27">
        <f>IFERROR(SUMIFS('[4]BD Unidades'!$AO$3:$AO$1424,'[4]BD Unidades'!$A$3:$A$1424,$A284),"-")</f>
        <v>0.1746900237872806</v>
      </c>
      <c r="AL284" s="27">
        <f>IFERROR(SUMIFS('[4]BD Unidades'!$AQ$3:$AQ$1424,'[4]BD Unidades'!$A$3:$A$1424,$A284),"-")</f>
        <v>0.1684210844087326</v>
      </c>
      <c r="AM284" s="27">
        <f>IFERROR(SUMIFS('[4]BD Unidades'!$AS$3:$AS$1424,'[4]BD Unidades'!$A$3:$A$1424,$A284),"-")</f>
        <v>9.9838732319741899E-2</v>
      </c>
      <c r="AN284" s="27">
        <f>IFERROR(SUMIFS('[4]BD Unidades'!$AU$3:$AU$1424,'[4]BD Unidades'!$A$3:$A$1424,$A284),"-")</f>
        <v>0.18684700000000001</v>
      </c>
      <c r="AO284" s="27">
        <f>IFERROR(SUMIFS('[4]BD Unidades'!$AW$3:$AW$1424,'[4]BD Unidades'!$A$3:$A$1424,$A284),"-")</f>
        <v>0.21186199999999999</v>
      </c>
      <c r="AP284" s="27">
        <f>IFERROR(SUMIFS('[4]BD Unidades'!$AY$3:$AY$1424,'[4]BD Unidades'!$A$3:$A$1424,$A284),"-")</f>
        <v>0.20858199999999996</v>
      </c>
      <c r="AQ284" s="25">
        <f>IFERROR(SUMIFS('[4]BD Unidades'!$AZ$3:$AZ$1424,'[4]BD Unidades'!$A$3:$A$1424,$A284),"-")</f>
        <v>0.29951619695922571</v>
      </c>
      <c r="AR284" s="25">
        <f>IFERROR(SUMIFS('[4]BD Unidades'!$BA$3:$BA$1424,'[4]BD Unidades'!$A$3:$A$1424,$A284),"-")</f>
        <v>3</v>
      </c>
      <c r="AS284" s="28">
        <f>SUMIFS('[4]BD Unidades'!$BC$3:$BC$1424,'[4]BD Unidades'!$A$3:$A$1424,$A284)</f>
        <v>0.119771825248617</v>
      </c>
      <c r="AT284" s="28">
        <f>SUMIFS('[4]BD Unidades'!$BE$3:$BE$1424,'[4]BD Unidades'!$A$3:$A$1424,$A284)</f>
        <v>1</v>
      </c>
      <c r="AU284" s="29">
        <f t="shared" si="18"/>
        <v>0.88022817475138304</v>
      </c>
      <c r="AV284" s="30">
        <f t="shared" si="19"/>
        <v>0.01</v>
      </c>
      <c r="AW284" s="25">
        <f>IFERROR(SUMIFS('[4]BD Unidades'!$BI$3:$BI$1424,'[4]BD Unidades'!$A$3:$A$1424,$A284),"-")</f>
        <v>0.26100616940431604</v>
      </c>
      <c r="AX284" s="25">
        <f>IFERROR(SUMIFS('[4]BD Unidades'!$BJ$3:$BJ$1424,'[4]BD Unidades'!$A$3:$A$1424,$A284),"-")</f>
        <v>0.1677337755309099</v>
      </c>
    </row>
    <row r="285" spans="1:50" ht="14.4" x14ac:dyDescent="0.3">
      <c r="A285" s="7">
        <v>372</v>
      </c>
      <c r="B285" s="7" t="s">
        <v>769</v>
      </c>
      <c r="D285" s="8" t="s">
        <v>770</v>
      </c>
      <c r="E285" s="19" t="s">
        <v>771</v>
      </c>
      <c r="F285" s="19" t="s">
        <v>771</v>
      </c>
      <c r="G285" s="19" t="s">
        <v>772</v>
      </c>
      <c r="H285" s="19" t="s">
        <v>397</v>
      </c>
      <c r="I285" s="19">
        <v>2024</v>
      </c>
      <c r="J285" s="19" t="s">
        <v>495</v>
      </c>
      <c r="K285" s="19" t="s">
        <v>496</v>
      </c>
      <c r="L285" s="19" t="s">
        <v>213</v>
      </c>
      <c r="M285" s="19" t="s">
        <v>189</v>
      </c>
      <c r="N285" s="19" t="s">
        <v>773</v>
      </c>
      <c r="O285" s="19" t="s">
        <v>773</v>
      </c>
      <c r="P285" s="19" t="s">
        <v>51</v>
      </c>
      <c r="Q285" s="9" t="s">
        <v>774</v>
      </c>
      <c r="R285" s="20">
        <v>3</v>
      </c>
      <c r="S285" s="20">
        <v>0</v>
      </c>
      <c r="T285" s="20">
        <v>3</v>
      </c>
      <c r="U285" s="20" t="s">
        <v>397</v>
      </c>
      <c r="V285" s="21">
        <f>_xlfn.XLOOKUP(D285,'[4]Gen. Real'!$A$2:$A$1168,'[4]Gen. Real'!$C$2:$C$1168,"-",0)</f>
        <v>6.6697600000000028</v>
      </c>
      <c r="W285" s="22"/>
      <c r="X285" s="22" t="str">
        <f>_xlfn.XLOOKUP(D285,[4]Vertimiento!$J$2:$J$119,[4]Vertimiento!$K$2:$K$119,"-",0)</f>
        <v>-</v>
      </c>
      <c r="Y285" s="23" t="str">
        <f t="shared" si="16"/>
        <v>-</v>
      </c>
      <c r="Z285" s="19" t="str">
        <f>_xlfn.XLOOKUP(D285,[4]Cmg!$I$4:$I$99,[4]Cmg!$M$4:$M$99,"----",0,1)</f>
        <v>----</v>
      </c>
      <c r="AA285" s="19" t="str">
        <f>_xlfn.XLOOKUP(D285,[4]Cmg!$A$4:$A$101,[4]Cmg!$B$4:$B$101,"----",0,1)</f>
        <v>----</v>
      </c>
      <c r="AB285" s="19" t="str">
        <f>_xlfn.XLOOKUP(D285,[4]Cmg!$E$4:$E$101,[4]Cmg!$F$4:$F$101,"----",0,1)</f>
        <v>----</v>
      </c>
      <c r="AC285" s="19" t="str">
        <f>_xlfn.XLOOKUP(D285,[4]Cmg!$O$4:$O$101,[4]Cmg!$P$4:$P$101,"----",0,1)</f>
        <v>----</v>
      </c>
      <c r="AD285" s="24" t="str">
        <f>_xlfn.XLOOKUP(D285,[4]Cmg!$S$4:$S$101,[4]Cmg!$U$4:$U$101,"----",0,1)</f>
        <v>----</v>
      </c>
      <c r="AG285" s="25">
        <f>IFERROR(SUMIFS('[4]BD Unidades'!$AH:$AH,'[4]BD Unidades'!$A:$A,'BD Centrales 2024'!$A285),"-")</f>
        <v>3</v>
      </c>
      <c r="AH285" s="25">
        <f>SUMIFS('[4]BD Unidades'!$AJ$3:$AJ$1424,'[4]BD Unidades'!$A$3:$A$1424,$A285)</f>
        <v>7169.0833333333312</v>
      </c>
      <c r="AI285" s="25">
        <f>SUMIFS('[4]BD Unidades'!$AL$3:$AL$1424,'[4]BD Unidades'!$A$3:$A$1424,$A285)</f>
        <v>1360.3</v>
      </c>
      <c r="AJ285" s="26">
        <f t="shared" si="17"/>
        <v>0.15948397988912841</v>
      </c>
      <c r="AK285" s="27">
        <f>IFERROR(SUMIFS('[4]BD Unidades'!$AO$3:$AO$1424,'[4]BD Unidades'!$A$3:$A$1424,$A285),"-")</f>
        <v>0.30677635166299899</v>
      </c>
      <c r="AL285" s="27">
        <f>IFERROR(SUMIFS('[4]BD Unidades'!$AQ$3:$AQ$1424,'[4]BD Unidades'!$A$3:$A$1424,$A285),"-")</f>
        <v>0.31238292767727621</v>
      </c>
      <c r="AM285" s="27">
        <f>IFERROR(SUMIFS('[4]BD Unidades'!$AS$3:$AS$1424,'[4]BD Unidades'!$A$3:$A$1424,$A285),"-")</f>
        <v>0.30658018668651466</v>
      </c>
      <c r="AN285" s="27">
        <f>IFERROR(SUMIFS('[4]BD Unidades'!$AU$3:$AU$1424,'[4]BD Unidades'!$A$3:$A$1424,$A285),"-")</f>
        <v>0.227274</v>
      </c>
      <c r="AO285" s="27">
        <f>IFERROR(SUMIFS('[4]BD Unidades'!$AW$3:$AW$1424,'[4]BD Unidades'!$A$3:$A$1424,$A285),"-")</f>
        <v>0.26987699999999998</v>
      </c>
      <c r="AP285" s="27">
        <f>IFERROR(SUMIFS('[4]BD Unidades'!$AY$3:$AY$1424,'[4]BD Unidades'!$A$3:$A$1424,$A285),"-")</f>
        <v>0.256133</v>
      </c>
      <c r="AQ285" s="25">
        <f>IFERROR(SUMIFS('[4]BD Unidades'!$AZ$3:$AZ$1424,'[4]BD Unidades'!$A$3:$A$1424,$A285),"-")</f>
        <v>0.68182200000000004</v>
      </c>
      <c r="AR285" s="25">
        <f>IFERROR(SUMIFS('[4]BD Unidades'!$BA$3:$BA$1424,'[4]BD Unidades'!$A$3:$A$1424,$A285),"-")</f>
        <v>2.8486873806820698</v>
      </c>
      <c r="AS285" s="28">
        <f>SUMIFS('[4]BD Unidades'!$BC$3:$BC$1424,'[4]BD Unidades'!$A$3:$A$1424,$A285)</f>
        <v>1.1757769512902102E-2</v>
      </c>
      <c r="AT285" s="28">
        <f>SUMIFS('[4]BD Unidades'!$BE$3:$BE$1424,'[4]BD Unidades'!$A$3:$A$1424,$A285)</f>
        <v>0.99896402550091101</v>
      </c>
      <c r="AU285" s="29">
        <f t="shared" si="18"/>
        <v>0.98721843673739051</v>
      </c>
      <c r="AV285" s="30">
        <f t="shared" si="19"/>
        <v>0</v>
      </c>
      <c r="AW285" s="25">
        <f>IFERROR(SUMIFS('[4]BD Unidades'!$BI$3:$BI$1424,'[4]BD Unidades'!$A$3:$A$1424,$A285),"-")</f>
        <v>0.67310724897316165</v>
      </c>
      <c r="AX285" s="25">
        <f>IFERROR(SUMIFS('[4]BD Unidades'!$BJ$3:$BJ$1424,'[4]BD Unidades'!$A$3:$A$1424,$A285),"-")</f>
        <v>0.43256763035588847</v>
      </c>
    </row>
    <row r="286" spans="1:50" ht="14.4" x14ac:dyDescent="0.3">
      <c r="A286" s="7">
        <v>374</v>
      </c>
      <c r="B286" s="7" t="s">
        <v>775</v>
      </c>
      <c r="D286" s="8" t="s">
        <v>776</v>
      </c>
      <c r="E286" s="19" t="s">
        <v>777</v>
      </c>
      <c r="F286" s="19" t="s">
        <v>777</v>
      </c>
      <c r="G286" s="19" t="s">
        <v>778</v>
      </c>
      <c r="H286" s="19">
        <v>1</v>
      </c>
      <c r="I286" s="19">
        <v>2024</v>
      </c>
      <c r="J286" s="19" t="s">
        <v>495</v>
      </c>
      <c r="K286" s="19" t="s">
        <v>496</v>
      </c>
      <c r="L286" s="19" t="s">
        <v>47</v>
      </c>
      <c r="M286" s="19" t="s">
        <v>48</v>
      </c>
      <c r="N286" s="19" t="s">
        <v>48</v>
      </c>
      <c r="O286" s="19" t="s">
        <v>48</v>
      </c>
      <c r="P286" s="19" t="s">
        <v>51</v>
      </c>
      <c r="Q286" s="9" t="s">
        <v>780</v>
      </c>
      <c r="R286" s="20">
        <v>21.795000000000002</v>
      </c>
      <c r="S286" s="20">
        <v>1.6976</v>
      </c>
      <c r="T286" s="20">
        <v>21.425000000000001</v>
      </c>
      <c r="U286" s="20">
        <v>0.3</v>
      </c>
      <c r="V286" s="21">
        <f>_xlfn.XLOOKUP(D286,'[4]Gen. Real'!$A$2:$A$1168,'[4]Gen. Real'!$C$2:$C$1168,"-",0)</f>
        <v>45.611889999999974</v>
      </c>
      <c r="W286" s="22"/>
      <c r="X286" s="22">
        <f>_xlfn.XLOOKUP(D286,[4]Vertimiento!$J$2:$J$119,[4]Vertimiento!$K$2:$K$119,"-",0)</f>
        <v>9.191549679483666</v>
      </c>
      <c r="Y286" s="23">
        <f t="shared" si="16"/>
        <v>0.16771848141722825</v>
      </c>
      <c r="Z286" s="19">
        <f>_xlfn.XLOOKUP(D286,[4]Cmg!$I$4:$I$99,[4]Cmg!$M$4:$M$99,"----",0,1)</f>
        <v>6.3444080990993283</v>
      </c>
      <c r="AA286" s="19">
        <f>_xlfn.XLOOKUP(D286,[4]Cmg!$A$4:$A$101,[4]Cmg!$B$4:$B$101,"----",0,1)</f>
        <v>48.554504381472668</v>
      </c>
      <c r="AB286" s="19">
        <f>_xlfn.XLOOKUP(D286,[4]Cmg!$E$4:$E$101,[4]Cmg!$F$4:$F$101,"----",0,1)</f>
        <v>6.9709890710382467</v>
      </c>
      <c r="AC286" s="19">
        <f>_xlfn.XLOOKUP(D286,[4]Cmg!$O$4:$O$101,[4]Cmg!$P$4:$P$101,"----",0,1)</f>
        <v>78.239635264287145</v>
      </c>
      <c r="AD286" s="24">
        <f>_xlfn.XLOOKUP(D286,[4]Cmg!$S$4:$S$101,[4]Cmg!$U$4:$U$101,"----",0,1)</f>
        <v>0.47786502788209856</v>
      </c>
      <c r="AG286" s="25">
        <f>IFERROR(SUMIFS('[4]BD Unidades'!$AH:$AH,'[4]BD Unidades'!$A:$A,'BD Centrales 2024'!$A286),"-")</f>
        <v>21.795000000000002</v>
      </c>
      <c r="AH286" s="25">
        <f>SUMIFS('[4]BD Unidades'!$AJ$3:$AJ$1424,'[4]BD Unidades'!$A$3:$A$1424,$A286)</f>
        <v>8212.9</v>
      </c>
      <c r="AI286" s="25">
        <f>SUMIFS('[4]BD Unidades'!$AL$3:$AL$1424,'[4]BD Unidades'!$A$3:$A$1424,$A286)</f>
        <v>571.1</v>
      </c>
      <c r="AJ286" s="26">
        <f t="shared" si="17"/>
        <v>6.5015938069216767E-2</v>
      </c>
      <c r="AK286" s="27">
        <f>IFERROR(SUMIFS('[4]BD Unidades'!$AO$3:$AO$1424,'[4]BD Unidades'!$A$3:$A$1424,$A286),"-")</f>
        <v>0.33474633236788542</v>
      </c>
      <c r="AL286" s="27">
        <f>IFERROR(SUMIFS('[4]BD Unidades'!$AQ$3:$AQ$1424,'[4]BD Unidades'!$A$3:$A$1424,$A286),"-")</f>
        <v>0.33986579170164827</v>
      </c>
      <c r="AM286" s="27">
        <f>IFERROR(SUMIFS('[4]BD Unidades'!$AS$3:$AS$1424,'[4]BD Unidades'!$A$3:$A$1424,$A286),"-")</f>
        <v>0.32007792859232004</v>
      </c>
      <c r="AN286" s="27">
        <f>IFERROR(SUMIFS('[4]BD Unidades'!$AU$3:$AU$1424,'[4]BD Unidades'!$A$3:$A$1424,$A286),"-")</f>
        <v>0.29345500000000002</v>
      </c>
      <c r="AO286" s="27">
        <f>IFERROR(SUMIFS('[4]BD Unidades'!$AW$3:$AW$1424,'[4]BD Unidades'!$A$3:$A$1424,$A286),"-")</f>
        <v>0.285524</v>
      </c>
      <c r="AP286" s="27">
        <f>IFERROR(SUMIFS('[4]BD Unidades'!$AY$3:$AY$1424,'[4]BD Unidades'!$A$3:$A$1424,$A286),"-")</f>
        <v>0.29530099999999998</v>
      </c>
      <c r="AQ286" s="25">
        <f>IFERROR(SUMIFS('[4]BD Unidades'!$AZ$3:$AZ$1424,'[4]BD Unidades'!$A$3:$A$1424,$A286),"-")</f>
        <v>6.3958517250000009</v>
      </c>
      <c r="AR286" s="25">
        <f>IFERROR(SUMIFS('[4]BD Unidades'!$BA$3:$BA$1424,'[4]BD Unidades'!$A$3:$A$1424,$A286),"-")</f>
        <v>21.7940682206285</v>
      </c>
      <c r="AS286" s="28">
        <f>SUMIFS('[4]BD Unidades'!$BC$3:$BC$1424,'[4]BD Unidades'!$A$3:$A$1424,$A286)</f>
        <v>1.0000000000000002E-4</v>
      </c>
      <c r="AT286" s="28">
        <f>SUMIFS('[4]BD Unidades'!$BE$3:$BE$1424,'[4]BD Unidades'!$A$3:$A$1424,$A286)</f>
        <v>1</v>
      </c>
      <c r="AU286" s="29">
        <f t="shared" si="18"/>
        <v>0.99990000000000001</v>
      </c>
      <c r="AV286" s="30">
        <f t="shared" si="19"/>
        <v>1.6976000000000002E-2</v>
      </c>
      <c r="AW286" s="25">
        <f>IFERROR(SUMIFS('[4]BD Unidades'!$BI$3:$BI$1424,'[4]BD Unidades'!$A$3:$A$1424,$A286),"-")</f>
        <v>6.2866446476624889</v>
      </c>
      <c r="AX286" s="25">
        <f>IFERROR(SUMIFS('[4]BD Unidades'!$BJ$3:$BJ$1424,'[4]BD Unidades'!$A$3:$A$1424,$A286),"-")</f>
        <v>4.0400678826106668</v>
      </c>
    </row>
    <row r="287" spans="1:50" ht="14.4" x14ac:dyDescent="0.3">
      <c r="A287" s="7">
        <v>384</v>
      </c>
      <c r="B287" s="7" t="s">
        <v>781</v>
      </c>
      <c r="D287" s="8" t="s">
        <v>782</v>
      </c>
      <c r="E287" s="19" t="s">
        <v>248</v>
      </c>
      <c r="F287" s="19" t="s">
        <v>248</v>
      </c>
      <c r="G287" s="19" t="s">
        <v>783</v>
      </c>
      <c r="H287" s="19">
        <v>1</v>
      </c>
      <c r="I287" s="19">
        <v>2024</v>
      </c>
      <c r="J287" s="19" t="s">
        <v>495</v>
      </c>
      <c r="K287" s="19" t="s">
        <v>496</v>
      </c>
      <c r="L287" s="19" t="s">
        <v>157</v>
      </c>
      <c r="M287" s="19" t="s">
        <v>250</v>
      </c>
      <c r="N287" s="19" t="s">
        <v>785</v>
      </c>
      <c r="O287" s="19" t="s">
        <v>786</v>
      </c>
      <c r="P287" s="19" t="s">
        <v>158</v>
      </c>
      <c r="Q287" s="9" t="s">
        <v>408</v>
      </c>
      <c r="R287" s="20">
        <v>6.24</v>
      </c>
      <c r="S287" s="20">
        <v>1.3942000000000001</v>
      </c>
      <c r="T287" s="20">
        <v>6.1529999999999996</v>
      </c>
      <c r="U287" s="20">
        <v>0.30299999999999999</v>
      </c>
      <c r="V287" s="21">
        <f>_xlfn.XLOOKUP(D287,'[4]Gen. Real'!$A$2:$A$1168,'[4]Gen. Real'!$C$2:$C$1168,"-",0)</f>
        <v>15.757209999999995</v>
      </c>
      <c r="W287" s="22"/>
      <c r="X287" s="22" t="str">
        <f>_xlfn.XLOOKUP(D287,[4]Vertimiento!$J$2:$J$119,[4]Vertimiento!$K$2:$K$119,"-",0)</f>
        <v>-</v>
      </c>
      <c r="Y287" s="23" t="str">
        <f t="shared" si="16"/>
        <v>-</v>
      </c>
      <c r="Z287" s="19">
        <f>_xlfn.XLOOKUP(D287,[4]Cmg!$I$4:$I$99,[4]Cmg!$M$4:$M$99,"----",0,1)</f>
        <v>4.677326258899865</v>
      </c>
      <c r="AA287" s="19">
        <f>_xlfn.XLOOKUP(D287,[4]Cmg!$A$4:$A$101,[4]Cmg!$B$4:$B$101,"----",0,1)</f>
        <v>48.554453169454845</v>
      </c>
      <c r="AB287" s="19">
        <f>_xlfn.XLOOKUP(D287,[4]Cmg!$E$4:$E$101,[4]Cmg!$F$4:$F$101,"----",0,1)</f>
        <v>5.7547240437158464</v>
      </c>
      <c r="AC287" s="19">
        <f>_xlfn.XLOOKUP(D287,[4]Cmg!$O$4:$O$101,[4]Cmg!$P$4:$P$101,"----",0,1)</f>
        <v>79.1077998829725</v>
      </c>
      <c r="AD287" s="24">
        <f>_xlfn.XLOOKUP(D287,[4]Cmg!$S$4:$S$101,[4]Cmg!$U$4:$U$101,"----",0,1)</f>
        <v>0.49948787982246501</v>
      </c>
      <c r="AG287" s="25">
        <f>IFERROR(SUMIFS('[4]BD Unidades'!$AH:$AH,'[4]BD Unidades'!$A:$A,'BD Centrales 2024'!$A287),"-")</f>
        <v>6.24</v>
      </c>
      <c r="AH287" s="25">
        <f>SUMIFS('[4]BD Unidades'!$AJ$3:$AJ$1424,'[4]BD Unidades'!$A$3:$A$1424,$A287)</f>
        <v>8367.3333333333303</v>
      </c>
      <c r="AI287" s="25">
        <f>SUMIFS('[4]BD Unidades'!$AL$3:$AL$1424,'[4]BD Unidades'!$A$3:$A$1424,$A287)</f>
        <v>241.61666666666702</v>
      </c>
      <c r="AJ287" s="26">
        <f t="shared" si="17"/>
        <v>2.8065753276144838E-2</v>
      </c>
      <c r="AK287" s="27">
        <f>IFERROR(SUMIFS('[4]BD Unidades'!$AO$3:$AO$1424,'[4]BD Unidades'!$A$3:$A$1424,$A287),"-")</f>
        <v>0.3027560047131872</v>
      </c>
      <c r="AL287" s="27">
        <f>IFERROR(SUMIFS('[4]BD Unidades'!$AQ$3:$AQ$1424,'[4]BD Unidades'!$A$3:$A$1424,$A287),"-")</f>
        <v>0.32053070674096162</v>
      </c>
      <c r="AM287" s="27">
        <f>IFERROR(SUMIFS('[4]BD Unidades'!$AS$3:$AS$1424,'[4]BD Unidades'!$A$3:$A$1424,$A287),"-")</f>
        <v>0.30533940269575305</v>
      </c>
      <c r="AN287" s="27">
        <f>IFERROR(SUMIFS('[4]BD Unidades'!$AU$3:$AU$1424,'[4]BD Unidades'!$A$3:$A$1424,$A287),"-")</f>
        <v>0.31517899999999999</v>
      </c>
      <c r="AO287" s="27">
        <f>IFERROR(SUMIFS('[4]BD Unidades'!$AW$3:$AW$1424,'[4]BD Unidades'!$A$3:$A$1424,$A287),"-")</f>
        <v>0.29150199999999998</v>
      </c>
      <c r="AP287" s="27">
        <f>IFERROR(SUMIFS('[4]BD Unidades'!$AY$3:$AY$1424,'[4]BD Unidades'!$A$3:$A$1424,$A287),"-")</f>
        <v>0.295298</v>
      </c>
      <c r="AQ287" s="25">
        <f>IFERROR(SUMIFS('[4]BD Unidades'!$AZ$3:$AZ$1424,'[4]BD Unidades'!$A$3:$A$1424,$A287),"-")</f>
        <v>1.546144886207121</v>
      </c>
      <c r="AR287" s="25">
        <f>IFERROR(SUMIFS('[4]BD Unidades'!$BA$3:$BA$1424,'[4]BD Unidades'!$A$3:$A$1424,$A287),"-")</f>
        <v>6.2216500270067696</v>
      </c>
      <c r="AS287" s="28">
        <f>SUMIFS('[4]BD Unidades'!$BC$3:$BC$1424,'[4]BD Unidades'!$A$3:$A$1424,$A287)</f>
        <v>4.0813180489956604E-3</v>
      </c>
      <c r="AT287" s="28">
        <f>SUMIFS('[4]BD Unidades'!$BE$3:$BE$1424,'[4]BD Unidades'!$A$3:$A$1424,$A287)</f>
        <v>0.99009562841530097</v>
      </c>
      <c r="AU287" s="29">
        <f t="shared" si="18"/>
        <v>0.98605473325681781</v>
      </c>
      <c r="AV287" s="30">
        <f t="shared" si="19"/>
        <v>1.3942000000000001E-2</v>
      </c>
      <c r="AW287" s="25">
        <f>IFERROR(SUMIFS('[4]BD Unidades'!$BI$3:$BI$1424,'[4]BD Unidades'!$A$3:$A$1424,$A287),"-")</f>
        <v>1.5033272713179469</v>
      </c>
      <c r="AX287" s="25">
        <f>IFERROR(SUMIFS('[4]BD Unidades'!$BJ$3:$BJ$1424,'[4]BD Unidades'!$A$3:$A$1424,$A287),"-")</f>
        <v>0.96610267738970179</v>
      </c>
    </row>
    <row r="288" spans="1:50" ht="14.4" x14ac:dyDescent="0.3">
      <c r="A288" s="7">
        <v>385</v>
      </c>
      <c r="B288" s="7" t="s">
        <v>787</v>
      </c>
      <c r="D288" s="8" t="s">
        <v>788</v>
      </c>
      <c r="E288" s="19" t="s">
        <v>248</v>
      </c>
      <c r="F288" s="19" t="s">
        <v>248</v>
      </c>
      <c r="G288" s="19" t="s">
        <v>789</v>
      </c>
      <c r="H288" s="19">
        <v>1</v>
      </c>
      <c r="I288" s="19">
        <v>2024</v>
      </c>
      <c r="J288" s="19" t="s">
        <v>495</v>
      </c>
      <c r="K288" s="19" t="s">
        <v>496</v>
      </c>
      <c r="L288" s="19" t="s">
        <v>157</v>
      </c>
      <c r="M288" s="19" t="s">
        <v>250</v>
      </c>
      <c r="N288" s="19" t="s">
        <v>785</v>
      </c>
      <c r="O288" s="19" t="s">
        <v>785</v>
      </c>
      <c r="P288" s="19" t="s">
        <v>158</v>
      </c>
      <c r="Q288" s="9" t="s">
        <v>790</v>
      </c>
      <c r="R288" s="20">
        <v>2.024</v>
      </c>
      <c r="S288" s="20">
        <v>0.49</v>
      </c>
      <c r="T288" s="20">
        <v>2.0139999999999998</v>
      </c>
      <c r="U288" s="20">
        <v>0.50349999999999995</v>
      </c>
      <c r="V288" s="21">
        <f>_xlfn.XLOOKUP(D288,'[4]Gen. Real'!$A$2:$A$1168,'[4]Gen. Real'!$C$2:$C$1168,"-",0)</f>
        <v>4.7347999999999955</v>
      </c>
      <c r="W288" s="22"/>
      <c r="X288" s="22" t="str">
        <f>_xlfn.XLOOKUP(D288,[4]Vertimiento!$J$2:$J$119,[4]Vertimiento!$K$2:$K$119,"-",0)</f>
        <v>-</v>
      </c>
      <c r="Y288" s="23" t="str">
        <f t="shared" si="16"/>
        <v>-</v>
      </c>
      <c r="Z288" s="19">
        <f>_xlfn.XLOOKUP(D288,[4]Cmg!$I$4:$I$99,[4]Cmg!$M$4:$M$99,"----",0,1)</f>
        <v>3.4490025977866146</v>
      </c>
      <c r="AA288" s="19">
        <f>_xlfn.XLOOKUP(D288,[4]Cmg!$A$4:$A$101,[4]Cmg!$B$4:$B$101,"----",0,1)</f>
        <v>46.605796062364746</v>
      </c>
      <c r="AB288" s="19">
        <f>_xlfn.XLOOKUP(D288,[4]Cmg!$E$4:$E$101,[4]Cmg!$F$4:$F$101,"----",0,1)</f>
        <v>5.6523989071038265</v>
      </c>
      <c r="AC288" s="19">
        <f>_xlfn.XLOOKUP(D288,[4]Cmg!$O$4:$O$101,[4]Cmg!$P$4:$P$101,"----",0,1)</f>
        <v>75.841105909888753</v>
      </c>
      <c r="AD288" s="24">
        <f>_xlfn.XLOOKUP(D288,[4]Cmg!$S$4:$S$101,[4]Cmg!$U$4:$U$101,"----",0,1)</f>
        <v>0.51473768066461822</v>
      </c>
      <c r="AG288" s="25">
        <f>IFERROR(SUMIFS('[4]BD Unidades'!$AH:$AH,'[4]BD Unidades'!$A:$A,'BD Centrales 2024'!$A288),"-")</f>
        <v>2.02</v>
      </c>
      <c r="AH288" s="25">
        <f>SUMIFS('[4]BD Unidades'!$AJ$3:$AJ$1424,'[4]BD Unidades'!$A$3:$A$1424,$A288)</f>
        <v>8365.9833333333299</v>
      </c>
      <c r="AI288" s="25">
        <f>SUMIFS('[4]BD Unidades'!$AL$3:$AL$1424,'[4]BD Unidades'!$A$3:$A$1424,$A288)</f>
        <v>312.13333333333298</v>
      </c>
      <c r="AJ288" s="26">
        <f t="shared" si="17"/>
        <v>3.5967865531499707E-2</v>
      </c>
      <c r="AK288" s="27">
        <f>IFERROR(SUMIFS('[4]BD Unidades'!$AO$3:$AO$1424,'[4]BD Unidades'!$A$3:$A$1424,$A288),"-")</f>
        <v>0.2688654305004316</v>
      </c>
      <c r="AL288" s="27">
        <f>IFERROR(SUMIFS('[4]BD Unidades'!$AQ$3:$AQ$1424,'[4]BD Unidades'!$A$3:$A$1424,$A288),"-")</f>
        <v>0.29057104853964905</v>
      </c>
      <c r="AM288" s="27">
        <f>IFERROR(SUMIFS('[4]BD Unidades'!$AS$3:$AS$1424,'[4]BD Unidades'!$A$3:$A$1424,$A288),"-")</f>
        <v>0.28095994901387722</v>
      </c>
      <c r="AN288" s="27">
        <f>IFERROR(SUMIFS('[4]BD Unidades'!$AU$3:$AU$1424,'[4]BD Unidades'!$A$3:$A$1424,$A288),"-")</f>
        <v>0.27915499999999999</v>
      </c>
      <c r="AO288" s="27">
        <f>IFERROR(SUMIFS('[4]BD Unidades'!$AW$3:$AW$1424,'[4]BD Unidades'!$A$3:$A$1424,$A288),"-")</f>
        <v>0.26715800000000001</v>
      </c>
      <c r="AP288" s="27">
        <f>IFERROR(SUMIFS('[4]BD Unidades'!$AY$3:$AY$1424,'[4]BD Unidades'!$A$3:$A$1424,$A288),"-")</f>
        <v>0.25084000000000001</v>
      </c>
      <c r="AQ288" s="25">
        <f>IFERROR(SUMIFS('[4]BD Unidades'!$AZ$3:$AZ$1424,'[4]BD Unidades'!$A$3:$A$1424,$A288),"-")</f>
        <v>0.44087047359160997</v>
      </c>
      <c r="AR288" s="25">
        <f>IFERROR(SUMIFS('[4]BD Unidades'!$BA$3:$BA$1424,'[4]BD Unidades'!$A$3:$A$1424,$A288),"-")</f>
        <v>2.0107196040999602</v>
      </c>
      <c r="AS288" s="28">
        <f>SUMIFS('[4]BD Unidades'!$BC$3:$BC$1424,'[4]BD Unidades'!$A$3:$A$1424,$A288)</f>
        <v>1.06778808654671E-3</v>
      </c>
      <c r="AT288" s="28">
        <f>SUMIFS('[4]BD Unidades'!$BE$3:$BE$1424,'[4]BD Unidades'!$A$3:$A$1424,$A288)</f>
        <v>0.99207460534304803</v>
      </c>
      <c r="AU288" s="29">
        <f t="shared" si="18"/>
        <v>0.99101527989849714</v>
      </c>
      <c r="AV288" s="30">
        <f t="shared" si="19"/>
        <v>4.8999999999999998E-3</v>
      </c>
      <c r="AW288" s="25">
        <f>IFERROR(SUMIFS('[4]BD Unidades'!$BI$3:$BI$1424,'[4]BD Unidades'!$A$3:$A$1424,$A288),"-")</f>
        <v>0.43477245202840659</v>
      </c>
      <c r="AX288" s="25">
        <f>IFERROR(SUMIFS('[4]BD Unidades'!$BJ$3:$BJ$1424,'[4]BD Unidades'!$A$3:$A$1424,$A288),"-")</f>
        <v>0.27940345257735555</v>
      </c>
    </row>
    <row r="289" spans="1:50" ht="14.4" x14ac:dyDescent="0.3">
      <c r="A289" s="7">
        <v>394</v>
      </c>
      <c r="B289" s="7" t="s">
        <v>791</v>
      </c>
      <c r="D289" s="8" t="s">
        <v>792</v>
      </c>
      <c r="E289" s="19" t="s">
        <v>793</v>
      </c>
      <c r="F289" s="19" t="s">
        <v>793</v>
      </c>
      <c r="G289" s="19" t="s">
        <v>794</v>
      </c>
      <c r="H289" s="19">
        <v>1</v>
      </c>
      <c r="I289" s="19">
        <v>2024</v>
      </c>
      <c r="J289" s="19" t="s">
        <v>495</v>
      </c>
      <c r="K289" s="19" t="s">
        <v>496</v>
      </c>
      <c r="L289" s="19" t="s">
        <v>47</v>
      </c>
      <c r="M289" s="19" t="s">
        <v>48</v>
      </c>
      <c r="N289" s="19" t="s">
        <v>49</v>
      </c>
      <c r="O289" s="19" t="s">
        <v>50</v>
      </c>
      <c r="P289" s="19" t="s">
        <v>51</v>
      </c>
      <c r="Q289" s="9" t="s">
        <v>796</v>
      </c>
      <c r="R289" s="20">
        <v>68</v>
      </c>
      <c r="S289" s="20">
        <v>0.29409999999999997</v>
      </c>
      <c r="T289" s="20">
        <v>67.8</v>
      </c>
      <c r="U289" s="20">
        <v>0.49</v>
      </c>
      <c r="V289" s="21">
        <f>_xlfn.XLOOKUP(D289,'[4]Gen. Real'!$A$2:$A$1168,'[4]Gen. Real'!$C$2:$C$1168,"-",0)</f>
        <v>97.319949999999935</v>
      </c>
      <c r="W289" s="22"/>
      <c r="X289" s="22">
        <f>_xlfn.XLOOKUP(D289,[4]Vertimiento!$J$2:$J$119,[4]Vertimiento!$K$2:$K$119,"-",0)</f>
        <v>25.572724633333333</v>
      </c>
      <c r="Y289" s="23">
        <f t="shared" si="16"/>
        <v>0.20808990210061729</v>
      </c>
      <c r="Z289" s="19">
        <f>_xlfn.XLOOKUP(D289,[4]Cmg!$I$4:$I$99,[4]Cmg!$M$4:$M$99,"----",0,1)</f>
        <v>6.0106373061227298</v>
      </c>
      <c r="AA289" s="19">
        <f>_xlfn.XLOOKUP(D289,[4]Cmg!$A$4:$A$101,[4]Cmg!$B$4:$B$101,"----",0,1)</f>
        <v>47.007577102537752</v>
      </c>
      <c r="AB289" s="19">
        <f>_xlfn.XLOOKUP(D289,[4]Cmg!$E$4:$E$101,[4]Cmg!$F$4:$F$101,"----",0,1)</f>
        <v>6.2545573770491858</v>
      </c>
      <c r="AC289" s="19">
        <f>_xlfn.XLOOKUP(D289,[4]Cmg!$O$4:$O$101,[4]Cmg!$P$4:$P$101,"----",0,1)</f>
        <v>76.099843963331693</v>
      </c>
      <c r="AD289" s="24">
        <f>_xlfn.XLOOKUP(D289,[4]Cmg!$S$4:$S$101,[4]Cmg!$U$4:$U$101,"----",0,1)</f>
        <v>0.5544554455445545</v>
      </c>
      <c r="AG289" s="25">
        <f>IFERROR(SUMIFS('[4]BD Unidades'!$AH:$AH,'[4]BD Unidades'!$A:$A,'BD Centrales 2024'!$A289),"-")</f>
        <v>68</v>
      </c>
      <c r="AH289" s="25">
        <f>SUMIFS('[4]BD Unidades'!$AJ$3:$AJ$1424,'[4]BD Unidades'!$A$3:$A$1424,$A289)</f>
        <v>3927.8</v>
      </c>
      <c r="AI289" s="25">
        <f>SUMIFS('[4]BD Unidades'!$AL$3:$AL$1424,'[4]BD Unidades'!$A$3:$A$1424,$A289)</f>
        <v>3614.0666666666698</v>
      </c>
      <c r="AJ289" s="26">
        <f t="shared" si="17"/>
        <v>0.4792005515875824</v>
      </c>
      <c r="AK289" s="27">
        <f>IFERROR(SUMIFS('[4]BD Unidades'!$AO$3:$AO$1424,'[4]BD Unidades'!$A$3:$A$1424,$A289),"-")</f>
        <v>0.30841091287681666</v>
      </c>
      <c r="AL289" s="27">
        <f>IFERROR(SUMIFS('[4]BD Unidades'!$AQ$3:$AQ$1424,'[4]BD Unidades'!$A$3:$A$1424,$A289),"-")</f>
        <v>0.30701944350769433</v>
      </c>
      <c r="AM289" s="27">
        <f>IFERROR(SUMIFS('[4]BD Unidades'!$AS$3:$AS$1424,'[4]BD Unidades'!$A$3:$A$1424,$A289),"-")</f>
        <v>0.28963287291440798</v>
      </c>
      <c r="AN289" s="27">
        <f>IFERROR(SUMIFS('[4]BD Unidades'!$AU$3:$AU$1424,'[4]BD Unidades'!$A$3:$A$1424,$A289),"-")</f>
        <v>0.28106999999999999</v>
      </c>
      <c r="AO289" s="27">
        <f>IFERROR(SUMIFS('[4]BD Unidades'!$AW$3:$AW$1424,'[4]BD Unidades'!$A$3:$A$1424,$A289),"-")</f>
        <v>0.23529800000000001</v>
      </c>
      <c r="AP289" s="27">
        <f>IFERROR(SUMIFS('[4]BD Unidades'!$AY$3:$AY$1424,'[4]BD Unidades'!$A$3:$A$1424,$A289),"-")</f>
        <v>0.23246600000000001</v>
      </c>
      <c r="AQ289" s="25">
        <f>IFERROR(SUMIFS('[4]BD Unidades'!$AZ$3:$AZ$1424,'[4]BD Unidades'!$A$3:$A$1424,$A289),"-")</f>
        <v>19.112759999999998</v>
      </c>
      <c r="AR289" s="25">
        <f>IFERROR(SUMIFS('[4]BD Unidades'!$BA$3:$BA$1424,'[4]BD Unidades'!$A$3:$A$1424,$A289),"-")</f>
        <v>67.782822416280695</v>
      </c>
      <c r="AS289" s="28">
        <f>SUMIFS('[4]BD Unidades'!$BC$3:$BC$1424,'[4]BD Unidades'!$A$3:$A$1424,$A289)</f>
        <v>6.1132191905228402E-3</v>
      </c>
      <c r="AT289" s="28">
        <f>SUMIFS('[4]BD Unidades'!$BE$3:$BE$1424,'[4]BD Unidades'!$A$3:$A$1424,$A289)</f>
        <v>0.87468313600485703</v>
      </c>
      <c r="AU289" s="29">
        <f t="shared" si="18"/>
        <v>0.86933600627220542</v>
      </c>
      <c r="AV289" s="30">
        <f t="shared" si="19"/>
        <v>2.9409999999999996E-3</v>
      </c>
      <c r="AW289" s="25">
        <f>IFERROR(SUMIFS('[4]BD Unidades'!$BI$3:$BI$1424,'[4]BD Unidades'!$A$3:$A$1424,$A289),"-")</f>
        <v>16.566541592982553</v>
      </c>
      <c r="AX289" s="25">
        <f>IFERROR(SUMIFS('[4]BD Unidades'!$BJ$3:$BJ$1424,'[4]BD Unidades'!$A$3:$A$1424,$A289),"-")</f>
        <v>10.646371214989633</v>
      </c>
    </row>
    <row r="290" spans="1:50" ht="14.4" x14ac:dyDescent="0.3">
      <c r="A290" s="7">
        <v>399</v>
      </c>
      <c r="B290" s="7" t="s">
        <v>797</v>
      </c>
      <c r="D290" s="8" t="s">
        <v>798</v>
      </c>
      <c r="E290" s="19" t="s">
        <v>584</v>
      </c>
      <c r="F290" s="19" t="s">
        <v>584</v>
      </c>
      <c r="G290" s="19" t="s">
        <v>799</v>
      </c>
      <c r="H290" s="19" t="s">
        <v>397</v>
      </c>
      <c r="I290" s="19">
        <v>2024</v>
      </c>
      <c r="J290" s="19" t="s">
        <v>495</v>
      </c>
      <c r="K290" s="19" t="s">
        <v>496</v>
      </c>
      <c r="L290" s="19" t="s">
        <v>47</v>
      </c>
      <c r="M290" s="19" t="s">
        <v>48</v>
      </c>
      <c r="N290" s="19" t="s">
        <v>49</v>
      </c>
      <c r="O290" s="19" t="s">
        <v>50</v>
      </c>
      <c r="P290" s="19" t="s">
        <v>51</v>
      </c>
      <c r="Q290" s="9" t="s">
        <v>801</v>
      </c>
      <c r="R290" s="20">
        <v>248.21</v>
      </c>
      <c r="S290" s="20">
        <v>2.75</v>
      </c>
      <c r="T290" s="20">
        <v>241.39400000000001</v>
      </c>
      <c r="U290" s="20">
        <v>1.25</v>
      </c>
      <c r="V290" s="21">
        <f>_xlfn.XLOOKUP(D290,'[4]Gen. Real'!$A$2:$A$1168,'[4]Gen. Real'!$C$2:$C$1168,"-",0)</f>
        <v>564.03549999999973</v>
      </c>
      <c r="W290" s="22"/>
      <c r="X290" s="22">
        <f>_xlfn.XLOOKUP(D290,[4]Vertimiento!$J$2:$J$119,[4]Vertimiento!$K$2:$K$119,"-",0)</f>
        <v>208.55877236666666</v>
      </c>
      <c r="Y290" s="23">
        <f t="shared" si="16"/>
        <v>0.26994605037362551</v>
      </c>
      <c r="Z290" s="19">
        <f>_xlfn.XLOOKUP(D290,[4]Cmg!$I$4:$I$99,[4]Cmg!$M$4:$M$99,"----",0,1)</f>
        <v>6.4758333172291502</v>
      </c>
      <c r="AA290" s="19">
        <f>_xlfn.XLOOKUP(D290,[4]Cmg!$A$4:$A$101,[4]Cmg!$B$4:$B$101,"----",0,1)</f>
        <v>47.119722317059278</v>
      </c>
      <c r="AB290" s="19">
        <f>_xlfn.XLOOKUP(D290,[4]Cmg!$E$4:$E$101,[4]Cmg!$F$4:$F$101,"----",0,1)</f>
        <v>6.4458251366120249</v>
      </c>
      <c r="AC290" s="19">
        <f>_xlfn.XLOOKUP(D290,[4]Cmg!$O$4:$O$101,[4]Cmg!$P$4:$P$101,"----",0,1)</f>
        <v>76.15550614394374</v>
      </c>
      <c r="AD290" s="24">
        <f>_xlfn.XLOOKUP(D290,[4]Cmg!$S$4:$S$101,[4]Cmg!$U$4:$U$101,"----",0,1)</f>
        <v>0.45123477865027883</v>
      </c>
      <c r="AG290" s="25">
        <f>IFERROR(SUMIFS('[4]BD Unidades'!$AH:$AH,'[4]BD Unidades'!$A:$A,'BD Centrales 2024'!$A290),"-")</f>
        <v>248.21</v>
      </c>
      <c r="AH290" s="25">
        <f>SUMIFS('[4]BD Unidades'!$AJ$3:$AJ$1424,'[4]BD Unidades'!$A$3:$A$1424,$A290)</f>
        <v>6854.0166666666701</v>
      </c>
      <c r="AI290" s="25">
        <f>SUMIFS('[4]BD Unidades'!$AL$3:$AL$1424,'[4]BD Unidades'!$A$3:$A$1424,$A290)</f>
        <v>1851.0833333333301</v>
      </c>
      <c r="AJ290" s="26">
        <f t="shared" si="17"/>
        <v>0.21264354612047306</v>
      </c>
      <c r="AK290" s="27">
        <f>IFERROR(SUMIFS('[4]BD Unidades'!$AO$3:$AO$1424,'[4]BD Unidades'!$A$3:$A$1424,$A290),"-")</f>
        <v>0.30377878629651273</v>
      </c>
      <c r="AL290" s="27">
        <f>IFERROR(SUMIFS('[4]BD Unidades'!$AQ$3:$AQ$1424,'[4]BD Unidades'!$A$3:$A$1424,$A290),"-")</f>
        <v>0.35603541325571525</v>
      </c>
      <c r="AM290" s="27">
        <f>IFERROR(SUMIFS('[4]BD Unidades'!$AS$3:$AS$1424,'[4]BD Unidades'!$A$3:$A$1424,$A290),"-")</f>
        <v>0.348983400404835</v>
      </c>
      <c r="AN290" s="27">
        <f>IFERROR(SUMIFS('[4]BD Unidades'!$AU$3:$AU$1424,'[4]BD Unidades'!$A$3:$A$1424,$A290),"-")</f>
        <v>0.321934</v>
      </c>
      <c r="AO290" s="27">
        <f>IFERROR(SUMIFS('[4]BD Unidades'!$AW$3:$AW$1424,'[4]BD Unidades'!$A$3:$A$1424,$A290),"-")</f>
        <v>0.35877999999999999</v>
      </c>
      <c r="AP290" s="27">
        <f>IFERROR(SUMIFS('[4]BD Unidades'!$AY$3:$AY$1424,'[4]BD Unidades'!$A$3:$A$1424,$A290),"-")</f>
        <v>0.34082499999999999</v>
      </c>
      <c r="AQ290" s="25">
        <f>IFERROR(SUMIFS('[4]BD Unidades'!$AZ$3:$AZ$1424,'[4]BD Unidades'!$A$3:$A$1424,$A290),"-")</f>
        <v>75.40093254665743</v>
      </c>
      <c r="AR290" s="25">
        <f>IFERROR(SUMIFS('[4]BD Unidades'!$BA$3:$BA$1424,'[4]BD Unidades'!$A$3:$A$1424,$A290),"-")</f>
        <v>245.94471644974399</v>
      </c>
      <c r="AS290" s="28">
        <f>SUMIFS('[4]BD Unidades'!$BC$3:$BC$1424,'[4]BD Unidades'!$A$3:$A$1424,$A290)</f>
        <v>5.04928316065159E-3</v>
      </c>
      <c r="AT290" s="28">
        <f>SUMIFS('[4]BD Unidades'!$BE$3:$BE$1424,'[4]BD Unidades'!$A$3:$A$1424,$A290)</f>
        <v>0.99164769277474196</v>
      </c>
      <c r="AU290" s="29">
        <f t="shared" si="18"/>
        <v>0.98664058277831546</v>
      </c>
      <c r="AV290" s="30">
        <f t="shared" si="19"/>
        <v>2.75E-2</v>
      </c>
      <c r="AW290" s="25">
        <f>IFERROR(SUMIFS('[4]BD Unidades'!$BI$3:$BI$1424,'[4]BD Unidades'!$A$3:$A$1424,$A290),"-")</f>
        <v>72.347795479041238</v>
      </c>
      <c r="AX290" s="25">
        <f>IFERROR(SUMIFS('[4]BD Unidades'!$BJ$3:$BJ$1424,'[4]BD Unidades'!$A$3:$A$1424,$A290),"-")</f>
        <v>46.493800950120423</v>
      </c>
    </row>
    <row r="291" spans="1:50" ht="14.4" x14ac:dyDescent="0.3">
      <c r="A291" s="7">
        <v>400</v>
      </c>
      <c r="B291" s="7" t="s">
        <v>802</v>
      </c>
      <c r="D291" s="8" t="s">
        <v>803</v>
      </c>
      <c r="E291" s="19" t="s">
        <v>804</v>
      </c>
      <c r="F291" s="19" t="s">
        <v>804</v>
      </c>
      <c r="G291" s="19" t="s">
        <v>805</v>
      </c>
      <c r="H291" s="19">
        <v>2</v>
      </c>
      <c r="I291" s="19">
        <v>2024</v>
      </c>
      <c r="J291" s="19" t="s">
        <v>495</v>
      </c>
      <c r="K291" s="19" t="s">
        <v>496</v>
      </c>
      <c r="L291" s="19" t="s">
        <v>47</v>
      </c>
      <c r="M291" s="19" t="s">
        <v>48</v>
      </c>
      <c r="N291" s="19" t="s">
        <v>59</v>
      </c>
      <c r="O291" s="19" t="s">
        <v>807</v>
      </c>
      <c r="P291" s="19" t="s">
        <v>51</v>
      </c>
      <c r="Q291" s="9" t="s">
        <v>808</v>
      </c>
      <c r="R291" s="20">
        <v>52.65</v>
      </c>
      <c r="S291" s="20">
        <v>3.1339000000000001</v>
      </c>
      <c r="T291" s="20">
        <v>51</v>
      </c>
      <c r="U291" s="20">
        <v>3.26</v>
      </c>
      <c r="V291" s="21">
        <f>_xlfn.XLOOKUP(D291,'[4]Gen. Real'!$A$2:$A$1168,'[4]Gen. Real'!$C$2:$C$1168,"-",0)</f>
        <v>88.580289999999977</v>
      </c>
      <c r="W291" s="22"/>
      <c r="X291" s="22">
        <f>_xlfn.XLOOKUP(D291,[4]Vertimiento!$J$2:$J$119,[4]Vertimiento!$K$2:$K$119,"-",0)</f>
        <v>51.327550770666662</v>
      </c>
      <c r="Y291" s="23">
        <f t="shared" si="16"/>
        <v>0.36686686384361739</v>
      </c>
      <c r="Z291" s="19">
        <f>_xlfn.XLOOKUP(D291,[4]Cmg!$I$4:$I$99,[4]Cmg!$M$4:$M$99,"----",0,1)</f>
        <v>5.7451401649283467</v>
      </c>
      <c r="AA291" s="19">
        <f>_xlfn.XLOOKUP(D291,[4]Cmg!$A$4:$A$101,[4]Cmg!$B$4:$B$101,"----",0,1)</f>
        <v>47.510971890292446</v>
      </c>
      <c r="AB291" s="19">
        <f>_xlfn.XLOOKUP(D291,[4]Cmg!$E$4:$E$101,[4]Cmg!$F$4:$F$101,"----",0,1)</f>
        <v>6.4143661202185784</v>
      </c>
      <c r="AC291" s="19">
        <f>_xlfn.XLOOKUP(D291,[4]Cmg!$O$4:$O$101,[4]Cmg!$P$4:$P$101,"----",0,1)</f>
        <v>76.848513750731357</v>
      </c>
      <c r="AD291" s="24">
        <f>_xlfn.XLOOKUP(D291,[4]Cmg!$S$4:$S$101,[4]Cmg!$U$4:$U$101,"----",0,1)</f>
        <v>0.48879025833617845</v>
      </c>
      <c r="AG291" s="25">
        <f>IFERROR(SUMIFS('[4]BD Unidades'!$AH:$AH,'[4]BD Unidades'!$A:$A,'BD Centrales 2024'!$A291),"-")</f>
        <v>52.65</v>
      </c>
      <c r="AH291" s="25">
        <f>SUMIFS('[4]BD Unidades'!$AJ$3:$AJ$1424,'[4]BD Unidades'!$A$3:$A$1424,$A291)</f>
        <v>2748.7897435897439</v>
      </c>
      <c r="AI291" s="25">
        <f>SUMIFS('[4]BD Unidades'!$AL$3:$AL$1424,'[4]BD Unidades'!$A$3:$A$1424,$A291)</f>
        <v>3704.6069230769199</v>
      </c>
      <c r="AJ291" s="26">
        <f t="shared" si="17"/>
        <v>0.57405535633848448</v>
      </c>
      <c r="AK291" s="27">
        <f>IFERROR(SUMIFS('[4]BD Unidades'!$AO$3:$AO$1424,'[4]BD Unidades'!$A$3:$A$1424,$A291),"-")</f>
        <v>0.35404114567050055</v>
      </c>
      <c r="AL291" s="27">
        <f>IFERROR(SUMIFS('[4]BD Unidades'!$AQ$3:$AQ$1424,'[4]BD Unidades'!$A$3:$A$1424,$A291),"-")</f>
        <v>0.33020486722268538</v>
      </c>
      <c r="AM291" s="27">
        <f>IFERROR(SUMIFS('[4]BD Unidades'!$AS$3:$AS$1424,'[4]BD Unidades'!$A$3:$A$1424,$A291),"-")</f>
        <v>0.34000995121248195</v>
      </c>
      <c r="AN291" s="27">
        <f>IFERROR(SUMIFS('[4]BD Unidades'!$AU$3:$AU$1424,'[4]BD Unidades'!$A$3:$A$1424,$A291),"-")</f>
        <v>0.35066709230769233</v>
      </c>
      <c r="AO291" s="27">
        <f>IFERROR(SUMIFS('[4]BD Unidades'!$AW$3:$AW$1424,'[4]BD Unidades'!$A$3:$A$1424,$A291),"-")</f>
        <v>0.38295125641025635</v>
      </c>
      <c r="AP291" s="27">
        <f>IFERROR(SUMIFS('[4]BD Unidades'!$AY$3:$AY$1424,'[4]BD Unidades'!$A$3:$A$1424,$A291),"-")</f>
        <v>0.33547276923076924</v>
      </c>
      <c r="AQ291" s="25">
        <f>IFERROR(SUMIFS('[4]BD Unidades'!$AZ$3:$AZ$1424,'[4]BD Unidades'!$A$3:$A$1424,$A291),"-")</f>
        <v>17.385286259274388</v>
      </c>
      <c r="AR291" s="25">
        <f>IFERROR(SUMIFS('[4]BD Unidades'!$BA$3:$BA$1424,'[4]BD Unidades'!$A$3:$A$1424,$A291),"-")</f>
        <v>51.069978020328598</v>
      </c>
      <c r="AS291" s="28">
        <f>SUMIFS('[4]BD Unidades'!$BC$3:$BC$1424,'[4]BD Unidades'!$A$3:$A$1424,$A291)</f>
        <v>7.5205269453185605E-2</v>
      </c>
      <c r="AT291" s="28">
        <f>SUMIFS('[4]BD Unidades'!$BE$3:$BE$1424,'[4]BD Unidades'!$A$3:$A$1424,$A291)</f>
        <v>0.97438052675416087</v>
      </c>
      <c r="AU291" s="29">
        <f t="shared" si="18"/>
        <v>0.90110197668967729</v>
      </c>
      <c r="AV291" s="30">
        <f t="shared" si="19"/>
        <v>3.1338999999999999E-2</v>
      </c>
      <c r="AW291" s="25">
        <f>IFERROR(SUMIFS('[4]BD Unidades'!$BI$3:$BI$1424,'[4]BD Unidades'!$A$3:$A$1424,$A291),"-")</f>
        <v>14.348522788658629</v>
      </c>
      <c r="AX291" s="25">
        <f>IFERROR(SUMIFS('[4]BD Unidades'!$BJ$3:$BJ$1424,'[4]BD Unidades'!$A$3:$A$1424,$A291),"-")</f>
        <v>9.2209770601430616</v>
      </c>
    </row>
    <row r="292" spans="1:50" ht="14.4" x14ac:dyDescent="0.3">
      <c r="A292" s="7">
        <v>401</v>
      </c>
      <c r="B292" s="7" t="s">
        <v>809</v>
      </c>
      <c r="D292" s="8" t="s">
        <v>810</v>
      </c>
      <c r="E292" s="19" t="s">
        <v>811</v>
      </c>
      <c r="F292" s="19" t="s">
        <v>811</v>
      </c>
      <c r="G292" s="19" t="s">
        <v>812</v>
      </c>
      <c r="H292" s="19">
        <v>4</v>
      </c>
      <c r="I292" s="19">
        <v>2024</v>
      </c>
      <c r="J292" s="19" t="s">
        <v>495</v>
      </c>
      <c r="K292" s="19" t="s">
        <v>496</v>
      </c>
      <c r="L292" s="19" t="s">
        <v>157</v>
      </c>
      <c r="M292" s="19" t="s">
        <v>814</v>
      </c>
      <c r="N292" s="19" t="s">
        <v>815</v>
      </c>
      <c r="O292" s="19" t="s">
        <v>816</v>
      </c>
      <c r="P292" s="19" t="s">
        <v>51</v>
      </c>
      <c r="Q292" s="9" t="s">
        <v>817</v>
      </c>
      <c r="R292" s="20">
        <v>7.516</v>
      </c>
      <c r="S292" s="20">
        <v>0.2661</v>
      </c>
      <c r="T292" s="20">
        <v>7.4960000000000004</v>
      </c>
      <c r="U292" s="20">
        <v>0.08</v>
      </c>
      <c r="V292" s="21">
        <f>_xlfn.XLOOKUP(D292,'[4]Gen. Real'!$A$2:$A$1168,'[4]Gen. Real'!$C$2:$C$1168,"-",0)</f>
        <v>20.003569999999996</v>
      </c>
      <c r="W292" s="22"/>
      <c r="X292" s="22">
        <f>_xlfn.XLOOKUP(D292,[4]Vertimiento!$J$2:$J$119,[4]Vertimiento!$K$2:$K$119,"-",0)</f>
        <v>1.1483883333333333</v>
      </c>
      <c r="Y292" s="23">
        <f t="shared" si="16"/>
        <v>5.4292293660752465E-2</v>
      </c>
      <c r="Z292" s="19">
        <f>_xlfn.XLOOKUP(D292,[4]Cmg!$I$4:$I$99,[4]Cmg!$M$4:$M$99,"----",0,1)</f>
        <v>5.1131918502547409</v>
      </c>
      <c r="AA292" s="19">
        <f>_xlfn.XLOOKUP(D292,[4]Cmg!$A$4:$A$101,[4]Cmg!$B$4:$B$101,"----",0,1)</f>
        <v>49.781105041538758</v>
      </c>
      <c r="AB292" s="19">
        <f>_xlfn.XLOOKUP(D292,[4]Cmg!$E$4:$E$101,[4]Cmg!$F$4:$F$101,"----",0,1)</f>
        <v>6.4727677595628421</v>
      </c>
      <c r="AC292" s="19">
        <f>_xlfn.XLOOKUP(D292,[4]Cmg!$O$4:$O$101,[4]Cmg!$P$4:$P$101,"----",0,1)</f>
        <v>80.697530719719182</v>
      </c>
      <c r="AD292" s="24">
        <f>_xlfn.XLOOKUP(D292,[4]Cmg!$S$4:$S$101,[4]Cmg!$U$4:$U$101,"----",0,1)</f>
        <v>0.48287242517355183</v>
      </c>
      <c r="AG292" s="25">
        <f>IFERROR(SUMIFS('[4]BD Unidades'!$AH:$AH,'[4]BD Unidades'!$A:$A,'BD Centrales 2024'!$A292),"-")</f>
        <v>7.516</v>
      </c>
      <c r="AH292" s="25">
        <f>SUMIFS('[4]BD Unidades'!$AJ$3:$AJ$1424,'[4]BD Unidades'!$A$3:$A$1424,$A292)</f>
        <v>6812.0166666666701</v>
      </c>
      <c r="AI292" s="25">
        <f>SUMIFS('[4]BD Unidades'!$AL$3:$AL$1424,'[4]BD Unidades'!$A$3:$A$1424,$A292)</f>
        <v>1943.9166666666699</v>
      </c>
      <c r="AJ292" s="26">
        <f t="shared" si="17"/>
        <v>0.22201135991594292</v>
      </c>
      <c r="AK292" s="27">
        <f>IFERROR(SUMIFS('[4]BD Unidades'!$AO$3:$AO$1424,'[4]BD Unidades'!$A$3:$A$1424,$A292),"-")</f>
        <v>0.32219780772173112</v>
      </c>
      <c r="AL292" s="27">
        <f>IFERROR(SUMIFS('[4]BD Unidades'!$AQ$3:$AQ$1424,'[4]BD Unidades'!$A$3:$A$1424,$A292),"-")</f>
        <v>0.32680798201954192</v>
      </c>
      <c r="AM292" s="27">
        <f>IFERROR(SUMIFS('[4]BD Unidades'!$AS$3:$AS$1424,'[4]BD Unidades'!$A$3:$A$1424,$A292),"-")</f>
        <v>0.33679386026515706</v>
      </c>
      <c r="AN292" s="27">
        <f>IFERROR(SUMIFS('[4]BD Unidades'!$AU$3:$AU$1424,'[4]BD Unidades'!$A$3:$A$1424,$A292),"-")</f>
        <v>0.333976</v>
      </c>
      <c r="AO292" s="27">
        <f>IFERROR(SUMIFS('[4]BD Unidades'!$AW$3:$AW$1424,'[4]BD Unidades'!$A$3:$A$1424,$A292),"-")</f>
        <v>0.31472899999999998</v>
      </c>
      <c r="AP292" s="27">
        <f>IFERROR(SUMIFS('[4]BD Unidades'!$AY$3:$AY$1424,'[4]BD Unidades'!$A$3:$A$1424,$A292),"-")</f>
        <v>0.32574900000000001</v>
      </c>
      <c r="AQ292" s="25">
        <f>IFERROR(SUMIFS('[4]BD Unidades'!$AZ$3:$AZ$1424,'[4]BD Unidades'!$A$3:$A$1424,$A292),"-")</f>
        <v>2.4216387228365313</v>
      </c>
      <c r="AR292" s="25">
        <f>IFERROR(SUMIFS('[4]BD Unidades'!$BA$3:$BA$1424,'[4]BD Unidades'!$A$3:$A$1424,$A292),"-")</f>
        <v>7.5160000000000098</v>
      </c>
      <c r="AS292" s="28">
        <f>SUMIFS('[4]BD Unidades'!$BC$3:$BC$1424,'[4]BD Unidades'!$A$3:$A$1424,$A292)</f>
        <v>1E-4</v>
      </c>
      <c r="AT292" s="28">
        <f>SUMIFS('[4]BD Unidades'!$BE$3:$BE$1424,'[4]BD Unidades'!$A$3:$A$1424,$A292)</f>
        <v>0.99905510018214905</v>
      </c>
      <c r="AU292" s="29">
        <f t="shared" si="18"/>
        <v>0.9989551946721309</v>
      </c>
      <c r="AV292" s="30">
        <f t="shared" si="19"/>
        <v>2.6610000000000002E-3</v>
      </c>
      <c r="AW292" s="25">
        <f>IFERROR(SUMIFS('[4]BD Unidades'!$BI$3:$BI$1424,'[4]BD Unidades'!$A$3:$A$1424,$A292),"-")</f>
        <v>2.4126713583220232</v>
      </c>
      <c r="AX292" s="25">
        <f>IFERROR(SUMIFS('[4]BD Unidades'!$BJ$3:$BJ$1424,'[4]BD Unidades'!$A$3:$A$1424,$A292),"-")</f>
        <v>1.5504862470118677</v>
      </c>
    </row>
    <row r="293" spans="1:50" ht="14.4" x14ac:dyDescent="0.3">
      <c r="A293" s="7">
        <v>402</v>
      </c>
      <c r="B293" s="7" t="s">
        <v>818</v>
      </c>
      <c r="D293" s="8" t="s">
        <v>819</v>
      </c>
      <c r="E293" s="19" t="s">
        <v>820</v>
      </c>
      <c r="F293" s="19" t="s">
        <v>820</v>
      </c>
      <c r="G293" s="19" t="s">
        <v>813</v>
      </c>
      <c r="H293" s="19">
        <v>10</v>
      </c>
      <c r="I293" s="19">
        <v>2024</v>
      </c>
      <c r="J293" s="19" t="s">
        <v>495</v>
      </c>
      <c r="K293" s="19" t="s">
        <v>496</v>
      </c>
      <c r="L293" s="19" t="s">
        <v>47</v>
      </c>
      <c r="M293" s="19" t="s">
        <v>814</v>
      </c>
      <c r="N293" s="19" t="s">
        <v>815</v>
      </c>
      <c r="O293" s="19" t="s">
        <v>816</v>
      </c>
      <c r="P293" s="19" t="s">
        <v>51</v>
      </c>
      <c r="Q293" s="9" t="s">
        <v>821</v>
      </c>
      <c r="R293" s="20">
        <v>16.038</v>
      </c>
      <c r="S293" s="20">
        <v>0.24940000000000001</v>
      </c>
      <c r="T293" s="20">
        <v>15.997999999999999</v>
      </c>
      <c r="U293" s="20">
        <v>0.13</v>
      </c>
      <c r="V293" s="21">
        <f>_xlfn.XLOOKUP(D293,'[4]Gen. Real'!$A$2:$A$1168,'[4]Gen. Real'!$C$2:$C$1168,"-",0)</f>
        <v>36.08473</v>
      </c>
      <c r="W293" s="22"/>
      <c r="X293" s="22">
        <f>_xlfn.XLOOKUP(D293,[4]Vertimiento!$J$2:$J$119,[4]Vertimiento!$K$2:$K$119,"-",0)</f>
        <v>8.1510476000000001</v>
      </c>
      <c r="Y293" s="23">
        <f t="shared" si="16"/>
        <v>0.18426368976048021</v>
      </c>
      <c r="Z293" s="19">
        <f>_xlfn.XLOOKUP(D293,[4]Cmg!$I$4:$I$99,[4]Cmg!$M$4:$M$99,"----",0,1)</f>
        <v>5.8080561306680236</v>
      </c>
      <c r="AA293" s="19">
        <f>_xlfn.XLOOKUP(D293,[4]Cmg!$A$4:$A$101,[4]Cmg!$B$4:$B$101,"----",0,1)</f>
        <v>49.781105041538758</v>
      </c>
      <c r="AB293" s="19">
        <f>_xlfn.XLOOKUP(D293,[4]Cmg!$E$4:$E$101,[4]Cmg!$F$4:$F$101,"----",0,1)</f>
        <v>6.4727677595628421</v>
      </c>
      <c r="AC293" s="19">
        <f>_xlfn.XLOOKUP(D293,[4]Cmg!$O$4:$O$101,[4]Cmg!$P$4:$P$101,"----",0,1)</f>
        <v>80.697530719719182</v>
      </c>
      <c r="AD293" s="24">
        <f>_xlfn.XLOOKUP(D293,[4]Cmg!$S$4:$S$101,[4]Cmg!$U$4:$U$101,"----",0,1)</f>
        <v>0.47786502788209856</v>
      </c>
      <c r="AG293" s="25">
        <f>IFERROR(SUMIFS('[4]BD Unidades'!$AH:$AH,'[4]BD Unidades'!$A:$A,'BD Centrales 2024'!$A293),"-")</f>
        <v>16.038</v>
      </c>
      <c r="AH293" s="25">
        <f>SUMIFS('[4]BD Unidades'!$AJ$3:$AJ$1424,'[4]BD Unidades'!$A$3:$A$1424,$A293)</f>
        <v>6805.2833333333301</v>
      </c>
      <c r="AI293" s="25">
        <f>SUMIFS('[4]BD Unidades'!$AL$3:$AL$1424,'[4]BD Unidades'!$A$3:$A$1424,$A293)</f>
        <v>1945.05</v>
      </c>
      <c r="AJ293" s="26">
        <f t="shared" si="17"/>
        <v>0.22228296064911821</v>
      </c>
      <c r="AK293" s="27">
        <f>IFERROR(SUMIFS('[4]BD Unidades'!$AO$3:$AO$1424,'[4]BD Unidades'!$A$3:$A$1424,$A293),"-")</f>
        <v>0.32496966325132653</v>
      </c>
      <c r="AL293" s="27">
        <f>IFERROR(SUMIFS('[4]BD Unidades'!$AQ$3:$AQ$1424,'[4]BD Unidades'!$A$3:$A$1424,$A293),"-")</f>
        <v>0.3269986707154095</v>
      </c>
      <c r="AM293" s="27">
        <f>IFERROR(SUMIFS('[4]BD Unidades'!$AS$3:$AS$1424,'[4]BD Unidades'!$A$3:$A$1424,$A293),"-")</f>
        <v>0.33423903124056864</v>
      </c>
      <c r="AN293" s="27">
        <f>IFERROR(SUMIFS('[4]BD Unidades'!$AU$3:$AU$1424,'[4]BD Unidades'!$A$3:$A$1424,$A293),"-")</f>
        <v>0.31484000000000001</v>
      </c>
      <c r="AO293" s="27">
        <f>IFERROR(SUMIFS('[4]BD Unidades'!$AW$3:$AW$1424,'[4]BD Unidades'!$A$3:$A$1424,$A293),"-")</f>
        <v>0.31081999999999999</v>
      </c>
      <c r="AP293" s="27">
        <f>IFERROR(SUMIFS('[4]BD Unidades'!$AY$3:$AY$1424,'[4]BD Unidades'!$A$3:$A$1424,$A293),"-")</f>
        <v>0.292238</v>
      </c>
      <c r="AQ293" s="25">
        <f>IFERROR(SUMIFS('[4]BD Unidades'!$AZ$3:$AZ$1424,'[4]BD Unidades'!$A$3:$A$1424,$A293),"-")</f>
        <v>5.0494039200000005</v>
      </c>
      <c r="AR293" s="25">
        <f>IFERROR(SUMIFS('[4]BD Unidades'!$BA$3:$BA$1424,'[4]BD Unidades'!$A$3:$A$1424,$A293),"-")</f>
        <v>16.031612468096402</v>
      </c>
      <c r="AS293" s="28">
        <f>SUMIFS('[4]BD Unidades'!$BC$3:$BC$1424,'[4]BD Unidades'!$A$3:$A$1424,$A293)</f>
        <v>1.87029299986145E-2</v>
      </c>
      <c r="AT293" s="28">
        <f>SUMIFS('[4]BD Unidades'!$BE$3:$BE$1424,'[4]BD Unidades'!$A$3:$A$1424,$A293)</f>
        <v>0.99854280510018201</v>
      </c>
      <c r="AU293" s="29">
        <f t="shared" si="18"/>
        <v>0.97986712891577321</v>
      </c>
      <c r="AV293" s="30">
        <f t="shared" si="19"/>
        <v>2.4940000000000001E-3</v>
      </c>
      <c r="AW293" s="25">
        <f>IFERROR(SUMIFS('[4]BD Unidades'!$BI$3:$BI$1424,'[4]BD Unidades'!$A$3:$A$1424,$A293),"-")</f>
        <v>4.9354048671517381</v>
      </c>
      <c r="AX293" s="25">
        <f>IFERROR(SUMIFS('[4]BD Unidades'!$BJ$3:$BJ$1424,'[4]BD Unidades'!$A$3:$A$1424,$A293),"-")</f>
        <v>3.1717031594706082</v>
      </c>
    </row>
    <row r="294" spans="1:50" ht="14.4" x14ac:dyDescent="0.3">
      <c r="A294" s="7">
        <v>403</v>
      </c>
      <c r="B294" s="7" t="s">
        <v>822</v>
      </c>
      <c r="D294" s="8" t="s">
        <v>823</v>
      </c>
      <c r="E294" s="19" t="s">
        <v>824</v>
      </c>
      <c r="F294" s="19" t="s">
        <v>824</v>
      </c>
      <c r="G294" s="19" t="s">
        <v>825</v>
      </c>
      <c r="H294" s="19">
        <v>3</v>
      </c>
      <c r="I294" s="19">
        <v>2024</v>
      </c>
      <c r="J294" s="19" t="s">
        <v>495</v>
      </c>
      <c r="K294" s="19" t="s">
        <v>496</v>
      </c>
      <c r="L294" s="19" t="s">
        <v>47</v>
      </c>
      <c r="M294" s="19" t="s">
        <v>814</v>
      </c>
      <c r="N294" s="19" t="s">
        <v>815</v>
      </c>
      <c r="O294" s="19" t="s">
        <v>816</v>
      </c>
      <c r="P294" s="19" t="s">
        <v>51</v>
      </c>
      <c r="Q294" s="9" t="s">
        <v>826</v>
      </c>
      <c r="R294" s="20">
        <v>26.731999999999999</v>
      </c>
      <c r="S294" s="20">
        <v>6.29</v>
      </c>
      <c r="T294" s="20">
        <v>25.05</v>
      </c>
      <c r="U294" s="20">
        <v>0.42799999999999999</v>
      </c>
      <c r="V294" s="21">
        <f>_xlfn.XLOOKUP(D294,'[4]Gen. Real'!$A$2:$A$1168,'[4]Gen. Real'!$C$2:$C$1168,"-",0)</f>
        <v>32.697700000000005</v>
      </c>
      <c r="W294" s="22"/>
      <c r="X294" s="22">
        <f>_xlfn.XLOOKUP(D294,[4]Vertimiento!$J$2:$J$119,[4]Vertimiento!$K$2:$K$119,"-",0)</f>
        <v>23.296697166666661</v>
      </c>
      <c r="Y294" s="23">
        <f t="shared" si="16"/>
        <v>0.4160540758627031</v>
      </c>
      <c r="Z294" s="19">
        <f>_xlfn.XLOOKUP(D294,[4]Cmg!$I$4:$I$99,[4]Cmg!$M$4:$M$99,"----",0,1)</f>
        <v>4.5688115433195611</v>
      </c>
      <c r="AA294" s="19">
        <f>_xlfn.XLOOKUP(D294,[4]Cmg!$A$4:$A$101,[4]Cmg!$B$4:$B$101,"----",0,1)</f>
        <v>50.561585296460649</v>
      </c>
      <c r="AB294" s="19">
        <f>_xlfn.XLOOKUP(D294,[4]Cmg!$E$4:$E$101,[4]Cmg!$F$4:$F$101,"----",0,1)</f>
        <v>6.4403196721311469</v>
      </c>
      <c r="AC294" s="19">
        <f>_xlfn.XLOOKUP(D294,[4]Cmg!$O$4:$O$101,[4]Cmg!$P$4:$P$101,"----",0,1)</f>
        <v>82.058334308562578</v>
      </c>
      <c r="AD294" s="24">
        <f>_xlfn.XLOOKUP(D294,[4]Cmg!$S$4:$S$101,[4]Cmg!$U$4:$U$101,"----",0,1)</f>
        <v>0.49778081256401502</v>
      </c>
      <c r="AG294" s="25">
        <f>IFERROR(SUMIFS('[4]BD Unidades'!$AH:$AH,'[4]BD Unidades'!$A:$A,'BD Centrales 2024'!$A294),"-")</f>
        <v>26.731999999999999</v>
      </c>
      <c r="AH294" s="25">
        <f>SUMIFS('[4]BD Unidades'!$AJ$3:$AJ$1424,'[4]BD Unidades'!$A$3:$A$1424,$A294)</f>
        <v>7702.8499999999995</v>
      </c>
      <c r="AI294" s="25">
        <f>SUMIFS('[4]BD Unidades'!$AL$3:$AL$1424,'[4]BD Unidades'!$A$3:$A$1424,$A294)</f>
        <v>917.05</v>
      </c>
      <c r="AJ294" s="26">
        <f t="shared" si="17"/>
        <v>0.10638754509913108</v>
      </c>
      <c r="AK294" s="27">
        <f>IFERROR(SUMIFS('[4]BD Unidades'!$AO$3:$AO$1424,'[4]BD Unidades'!$A$3:$A$1424,$A294),"-")</f>
        <v>0.25611949089658559</v>
      </c>
      <c r="AL294" s="27">
        <f>IFERROR(SUMIFS('[4]BD Unidades'!$AQ$3:$AQ$1424,'[4]BD Unidades'!$A$3:$A$1424,$A294),"-")</f>
        <v>0.24461864257623447</v>
      </c>
      <c r="AM294" s="27">
        <f>IFERROR(SUMIFS('[4]BD Unidades'!$AS$3:$AS$1424,'[4]BD Unidades'!$A$3:$A$1424,$A294),"-")</f>
        <v>0.23311822067422913</v>
      </c>
      <c r="AN294" s="27">
        <f>IFERROR(SUMIFS('[4]BD Unidades'!$AU$3:$AU$1424,'[4]BD Unidades'!$A$3:$A$1424,$A294),"-")</f>
        <v>0.241592</v>
      </c>
      <c r="AO294" s="27">
        <f>IFERROR(SUMIFS('[4]BD Unidades'!$AW$3:$AW$1424,'[4]BD Unidades'!$A$3:$A$1424,$A294),"-")</f>
        <v>0.25019200000000003</v>
      </c>
      <c r="AP294" s="27">
        <f>IFERROR(SUMIFS('[4]BD Unidades'!$AY$3:$AY$1424,'[4]BD Unidades'!$A$3:$A$1424,$A294),"-")</f>
        <v>0.29680099999999998</v>
      </c>
      <c r="AQ294" s="25">
        <f>IFERROR(SUMIFS('[4]BD Unidades'!$AZ$3:$AZ$1424,'[4]BD Unidades'!$A$3:$A$1424,$A294),"-")</f>
        <v>6.2317162750634933</v>
      </c>
      <c r="AR294" s="25">
        <f>IFERROR(SUMIFS('[4]BD Unidades'!$BA$3:$BA$1424,'[4]BD Unidades'!$A$3:$A$1424,$A294),"-")</f>
        <v>25.582360179545901</v>
      </c>
      <c r="AS294" s="28">
        <f>SUMIFS('[4]BD Unidades'!$BC$3:$BC$1424,'[4]BD Unidades'!$A$3:$A$1424,$A294)</f>
        <v>8.3906019807713592E-3</v>
      </c>
      <c r="AT294" s="28">
        <f>SUMIFS('[4]BD Unidades'!$BE$3:$BE$1424,'[4]BD Unidades'!$A$3:$A$1424,$A294)</f>
        <v>0.99391697024893699</v>
      </c>
      <c r="AU294" s="29">
        <f t="shared" si="18"/>
        <v>0.98557740854964404</v>
      </c>
      <c r="AV294" s="30">
        <f t="shared" si="19"/>
        <v>6.2899999999999998E-2</v>
      </c>
      <c r="AW294" s="25">
        <f>IFERROR(SUMIFS('[4]BD Unidades'!$BI$3:$BI$1424,'[4]BD Unidades'!$A$3:$A$1424,$A294),"-")</f>
        <v>5.8848566332354952</v>
      </c>
      <c r="AX294" s="25">
        <f>IFERROR(SUMIFS('[4]BD Unidades'!$BJ$3:$BJ$1424,'[4]BD Unidades'!$A$3:$A$1424,$A294),"-")</f>
        <v>3.7818616464258419</v>
      </c>
    </row>
    <row r="295" spans="1:50" ht="14.4" x14ac:dyDescent="0.3">
      <c r="A295" s="7">
        <v>411</v>
      </c>
      <c r="B295" s="7" t="s">
        <v>827</v>
      </c>
      <c r="D295" s="8" t="s">
        <v>828</v>
      </c>
      <c r="E295" s="19" t="s">
        <v>829</v>
      </c>
      <c r="F295" s="19" t="s">
        <v>829</v>
      </c>
      <c r="G295" s="19" t="s">
        <v>830</v>
      </c>
      <c r="H295" s="19" t="s">
        <v>397</v>
      </c>
      <c r="I295" s="19">
        <v>2024</v>
      </c>
      <c r="J295" s="19" t="s">
        <v>495</v>
      </c>
      <c r="K295" s="19" t="s">
        <v>496</v>
      </c>
      <c r="L295" s="19" t="s">
        <v>213</v>
      </c>
      <c r="M295" s="19" t="s">
        <v>164</v>
      </c>
      <c r="N295" s="19" t="s">
        <v>831</v>
      </c>
      <c r="O295" s="19" t="s">
        <v>832</v>
      </c>
      <c r="P295" s="19" t="s">
        <v>51</v>
      </c>
      <c r="Q295" s="9" t="s">
        <v>833</v>
      </c>
      <c r="R295" s="20">
        <v>2.1</v>
      </c>
      <c r="S295" s="20">
        <v>2.3809999999999998</v>
      </c>
      <c r="T295" s="20">
        <v>2.0499999999999998</v>
      </c>
      <c r="U295" s="20" t="s">
        <v>397</v>
      </c>
      <c r="V295" s="21" t="str">
        <f>_xlfn.XLOOKUP(D295,'[4]Gen. Real'!$A$2:$A$1168,'[4]Gen. Real'!$C$2:$C$1168,"-",0)</f>
        <v>-</v>
      </c>
      <c r="W295" s="22"/>
      <c r="X295" s="22" t="str">
        <f>_xlfn.XLOOKUP(D295,[4]Vertimiento!$J$2:$J$119,[4]Vertimiento!$K$2:$K$119,"-",0)</f>
        <v>-</v>
      </c>
      <c r="Y295" s="23" t="str">
        <f t="shared" si="16"/>
        <v>-</v>
      </c>
      <c r="Z295" s="19" t="str">
        <f>_xlfn.XLOOKUP(D295,[4]Cmg!$I$4:$I$99,[4]Cmg!$M$4:$M$99,"----",0,1)</f>
        <v>----</v>
      </c>
      <c r="AA295" s="19" t="str">
        <f>_xlfn.XLOOKUP(D295,[4]Cmg!$A$4:$A$101,[4]Cmg!$B$4:$B$101,"----",0,1)</f>
        <v>----</v>
      </c>
      <c r="AB295" s="19" t="str">
        <f>_xlfn.XLOOKUP(D295,[4]Cmg!$E$4:$E$101,[4]Cmg!$F$4:$F$101,"----",0,1)</f>
        <v>----</v>
      </c>
      <c r="AC295" s="19" t="str">
        <f>_xlfn.XLOOKUP(D295,[4]Cmg!$O$4:$O$101,[4]Cmg!$P$4:$P$101,"----",0,1)</f>
        <v>----</v>
      </c>
      <c r="AD295" s="24" t="str">
        <f>_xlfn.XLOOKUP(D295,[4]Cmg!$S$4:$S$101,[4]Cmg!$U$4:$U$101,"----",0,1)</f>
        <v>----</v>
      </c>
      <c r="AG295" s="25">
        <f>IFERROR(SUMIFS('[4]BD Unidades'!$AH:$AH,'[4]BD Unidades'!$A:$A,'BD Centrales 2024'!$A295),"-")</f>
        <v>0</v>
      </c>
      <c r="AH295" s="25">
        <f>SUMIFS('[4]BD Unidades'!$AJ$3:$AJ$1424,'[4]BD Unidades'!$A$3:$A$1424,$A295)</f>
        <v>0</v>
      </c>
      <c r="AI295" s="25">
        <f>SUMIFS('[4]BD Unidades'!$AL$3:$AL$1424,'[4]BD Unidades'!$A$3:$A$1424,$A295)</f>
        <v>0</v>
      </c>
      <c r="AJ295" s="26" t="str">
        <f t="shared" si="17"/>
        <v>-</v>
      </c>
      <c r="AK295" s="27">
        <f>IFERROR(SUMIFS('[4]BD Unidades'!$AO$3:$AO$1424,'[4]BD Unidades'!$A$3:$A$1424,$A295),"-")</f>
        <v>0</v>
      </c>
      <c r="AL295" s="27">
        <f>IFERROR(SUMIFS('[4]BD Unidades'!$AQ$3:$AQ$1424,'[4]BD Unidades'!$A$3:$A$1424,$A295),"-")</f>
        <v>0</v>
      </c>
      <c r="AM295" s="27">
        <f>IFERROR(SUMIFS('[4]BD Unidades'!$AS$3:$AS$1424,'[4]BD Unidades'!$A$3:$A$1424,$A295),"-")</f>
        <v>0</v>
      </c>
      <c r="AN295" s="27">
        <f>IFERROR(SUMIFS('[4]BD Unidades'!$AU$3:$AU$1424,'[4]BD Unidades'!$A$3:$A$1424,$A295),"-")</f>
        <v>0</v>
      </c>
      <c r="AO295" s="27">
        <f>IFERROR(SUMIFS('[4]BD Unidades'!$AW$3:$AW$1424,'[4]BD Unidades'!$A$3:$A$1424,$A295),"-")</f>
        <v>0</v>
      </c>
      <c r="AP295" s="27">
        <f>IFERROR(SUMIFS('[4]BD Unidades'!$AY$3:$AY$1424,'[4]BD Unidades'!$A$3:$A$1424,$A295),"-")</f>
        <v>0</v>
      </c>
      <c r="AQ295" s="25">
        <f>IFERROR(SUMIFS('[4]BD Unidades'!$AZ$3:$AZ$1424,'[4]BD Unidades'!$A$3:$A$1424,$A295),"-")</f>
        <v>0</v>
      </c>
      <c r="AR295" s="25">
        <f>IFERROR(SUMIFS('[4]BD Unidades'!$BA$3:$BA$1424,'[4]BD Unidades'!$A$3:$A$1424,$A295),"-")</f>
        <v>0</v>
      </c>
      <c r="AS295" s="28">
        <f>SUMIFS('[4]BD Unidades'!$BC$3:$BC$1424,'[4]BD Unidades'!$A$3:$A$1424,$A295)</f>
        <v>0</v>
      </c>
      <c r="AT295" s="28">
        <f>SUMIFS('[4]BD Unidades'!$BE$3:$BE$1424,'[4]BD Unidades'!$A$3:$A$1424,$A295)</f>
        <v>0</v>
      </c>
      <c r="AU295" s="29">
        <f t="shared" si="18"/>
        <v>0</v>
      </c>
      <c r="AV295" s="30">
        <f t="shared" si="19"/>
        <v>2.3809999999999998E-2</v>
      </c>
      <c r="AW295" s="25">
        <f>IFERROR(SUMIFS('[4]BD Unidades'!$BI$3:$BI$1424,'[4]BD Unidades'!$A$3:$A$1424,$A295),"-")</f>
        <v>0</v>
      </c>
      <c r="AX295" s="25">
        <f>IFERROR(SUMIFS('[4]BD Unidades'!$BJ$3:$BJ$1424,'[4]BD Unidades'!$A$3:$A$1424,$A295),"-")</f>
        <v>0</v>
      </c>
    </row>
    <row r="296" spans="1:50" ht="14.4" x14ac:dyDescent="0.3">
      <c r="A296" s="7">
        <v>412</v>
      </c>
      <c r="B296" s="7" t="s">
        <v>834</v>
      </c>
      <c r="D296" s="8" t="s">
        <v>835</v>
      </c>
      <c r="E296" s="19" t="s">
        <v>771</v>
      </c>
      <c r="F296" s="19" t="s">
        <v>771</v>
      </c>
      <c r="G296" s="19" t="s">
        <v>836</v>
      </c>
      <c r="H296" s="19" t="s">
        <v>397</v>
      </c>
      <c r="I296" s="19">
        <v>2024</v>
      </c>
      <c r="J296" s="19" t="s">
        <v>495</v>
      </c>
      <c r="K296" s="19" t="s">
        <v>496</v>
      </c>
      <c r="L296" s="19" t="s">
        <v>213</v>
      </c>
      <c r="M296" s="19" t="s">
        <v>477</v>
      </c>
      <c r="N296" s="19" t="s">
        <v>766</v>
      </c>
      <c r="O296" s="19" t="s">
        <v>837</v>
      </c>
      <c r="P296" s="19" t="s">
        <v>51</v>
      </c>
      <c r="Q296" s="9" t="s">
        <v>838</v>
      </c>
      <c r="R296" s="20">
        <v>2.88</v>
      </c>
      <c r="S296" s="20">
        <v>0</v>
      </c>
      <c r="T296" s="20">
        <v>2.88</v>
      </c>
      <c r="U296" s="20" t="s">
        <v>397</v>
      </c>
      <c r="V296" s="21">
        <f>_xlfn.XLOOKUP(D296,'[4]Gen. Real'!$A$2:$A$1168,'[4]Gen. Real'!$C$2:$C$1168,"-",0)</f>
        <v>4.2745599999999975</v>
      </c>
      <c r="W296" s="22"/>
      <c r="X296" s="22" t="str">
        <f>_xlfn.XLOOKUP(D296,[4]Vertimiento!$J$2:$J$119,[4]Vertimiento!$K$2:$K$119,"-",0)</f>
        <v>-</v>
      </c>
      <c r="Y296" s="23" t="str">
        <f t="shared" si="16"/>
        <v>-</v>
      </c>
      <c r="Z296" s="19" t="str">
        <f>_xlfn.XLOOKUP(D296,[4]Cmg!$I$4:$I$99,[4]Cmg!$M$4:$M$99,"----",0,1)</f>
        <v>----</v>
      </c>
      <c r="AA296" s="19" t="str">
        <f>_xlfn.XLOOKUP(D296,[4]Cmg!$A$4:$A$101,[4]Cmg!$B$4:$B$101,"----",0,1)</f>
        <v>----</v>
      </c>
      <c r="AB296" s="19" t="str">
        <f>_xlfn.XLOOKUP(D296,[4]Cmg!$E$4:$E$101,[4]Cmg!$F$4:$F$101,"----",0,1)</f>
        <v>----</v>
      </c>
      <c r="AC296" s="19" t="str">
        <f>_xlfn.XLOOKUP(D296,[4]Cmg!$O$4:$O$101,[4]Cmg!$P$4:$P$101,"----",0,1)</f>
        <v>----</v>
      </c>
      <c r="AD296" s="24" t="str">
        <f>_xlfn.XLOOKUP(D296,[4]Cmg!$S$4:$S$101,[4]Cmg!$U$4:$U$101,"----",0,1)</f>
        <v>----</v>
      </c>
      <c r="AG296" s="25">
        <f>IFERROR(SUMIFS('[4]BD Unidades'!$AH:$AH,'[4]BD Unidades'!$A:$A,'BD Centrales 2024'!$A296),"-")</f>
        <v>2.88</v>
      </c>
      <c r="AH296" s="25">
        <f>SUMIFS('[4]BD Unidades'!$AJ$3:$AJ$1424,'[4]BD Unidades'!$A$3:$A$1424,$A296)</f>
        <v>8639.6166666666704</v>
      </c>
      <c r="AI296" s="25">
        <f>SUMIFS('[4]BD Unidades'!$AL$3:$AL$1424,'[4]BD Unidades'!$A$3:$A$1424,$A296)</f>
        <v>0</v>
      </c>
      <c r="AJ296" s="26">
        <f t="shared" si="17"/>
        <v>0</v>
      </c>
      <c r="AK296" s="27">
        <f>IFERROR(SUMIFS('[4]BD Unidades'!$AO$3:$AO$1424,'[4]BD Unidades'!$A$3:$A$1424,$A296),"-")</f>
        <v>0.23728322492906362</v>
      </c>
      <c r="AL296" s="27">
        <f>IFERROR(SUMIFS('[4]BD Unidades'!$AQ$3:$AQ$1424,'[4]BD Unidades'!$A$3:$A$1424,$A296),"-")</f>
        <v>0.24656640268674956</v>
      </c>
      <c r="AM296" s="27">
        <f>IFERROR(SUMIFS('[4]BD Unidades'!$AS$3:$AS$1424,'[4]BD Unidades'!$A$3:$A$1424,$A296),"-")</f>
        <v>0.22958846496550755</v>
      </c>
      <c r="AN296" s="27">
        <f>IFERROR(SUMIFS('[4]BD Unidades'!$AU$3:$AU$1424,'[4]BD Unidades'!$A$3:$A$1424,$A296),"-")</f>
        <v>0.22156500000000001</v>
      </c>
      <c r="AO296" s="27">
        <f>IFERROR(SUMIFS('[4]BD Unidades'!$AW$3:$AW$1424,'[4]BD Unidades'!$A$3:$A$1424,$A296),"-")</f>
        <v>0.171181</v>
      </c>
      <c r="AP296" s="27">
        <f>IFERROR(SUMIFS('[4]BD Unidades'!$AY$3:$AY$1424,'[4]BD Unidades'!$A$3:$A$1424,$A296),"-")</f>
        <v>0.21115300000000001</v>
      </c>
      <c r="AQ296" s="25">
        <f>IFERROR(SUMIFS('[4]BD Unidades'!$AZ$3:$AZ$1424,'[4]BD Unidades'!$A$3:$A$1424,$A296),"-")</f>
        <v>0.63810719999999999</v>
      </c>
      <c r="AR296" s="25">
        <f>IFERROR(SUMIFS('[4]BD Unidades'!$BA$3:$BA$1424,'[4]BD Unidades'!$A$3:$A$1424,$A296),"-")</f>
        <v>2.88</v>
      </c>
      <c r="AS296" s="28">
        <f>SUMIFS('[4]BD Unidades'!$BC$3:$BC$1424,'[4]BD Unidades'!$A$3:$A$1424,$A296)</f>
        <v>1.06344353917545E-3</v>
      </c>
      <c r="AT296" s="28">
        <f>SUMIFS('[4]BD Unidades'!$BE$3:$BE$1424,'[4]BD Unidades'!$A$3:$A$1424,$A296)</f>
        <v>0.999223967820279</v>
      </c>
      <c r="AU296" s="29">
        <f t="shared" si="18"/>
        <v>0.99816134954751135</v>
      </c>
      <c r="AV296" s="30">
        <f t="shared" si="19"/>
        <v>0</v>
      </c>
      <c r="AW296" s="25">
        <f>IFERROR(SUMIFS('[4]BD Unidades'!$BI$3:$BI$1424,'[4]BD Unidades'!$A$3:$A$1424,$A296),"-")</f>
        <v>0.63693394390798475</v>
      </c>
      <c r="AX296" s="25">
        <f>IFERROR(SUMIFS('[4]BD Unidades'!$BJ$3:$BJ$1424,'[4]BD Unidades'!$A$3:$A$1424,$A296),"-")</f>
        <v>0.40932111075881883</v>
      </c>
    </row>
    <row r="297" spans="1:50" ht="14.4" x14ac:dyDescent="0.3">
      <c r="A297" s="7">
        <v>415</v>
      </c>
      <c r="B297" s="7" t="s">
        <v>839</v>
      </c>
      <c r="D297" s="8" t="s">
        <v>840</v>
      </c>
      <c r="E297" s="19" t="s">
        <v>841</v>
      </c>
      <c r="F297" s="19" t="s">
        <v>841</v>
      </c>
      <c r="G297" s="19" t="s">
        <v>842</v>
      </c>
      <c r="H297" s="19" t="s">
        <v>397</v>
      </c>
      <c r="I297" s="19">
        <v>2024</v>
      </c>
      <c r="J297" s="19" t="s">
        <v>495</v>
      </c>
      <c r="K297" s="19" t="s">
        <v>496</v>
      </c>
      <c r="L297" s="19" t="s">
        <v>213</v>
      </c>
      <c r="M297" s="19" t="s">
        <v>477</v>
      </c>
      <c r="N297" s="19" t="s">
        <v>478</v>
      </c>
      <c r="O297" s="19" t="s">
        <v>844</v>
      </c>
      <c r="P297" s="19" t="s">
        <v>51</v>
      </c>
      <c r="Q297" s="9" t="s">
        <v>845</v>
      </c>
      <c r="R297" s="20">
        <v>3</v>
      </c>
      <c r="S297" s="20">
        <v>0.16669999999999999</v>
      </c>
      <c r="T297" s="20">
        <v>2.9950000000000001</v>
      </c>
      <c r="U297" s="20" t="s">
        <v>397</v>
      </c>
      <c r="V297" s="21">
        <f>_xlfn.XLOOKUP(D297,'[4]Gen. Real'!$A$2:$A$1168,'[4]Gen. Real'!$C$2:$C$1168,"-",0)</f>
        <v>8.1655900000000035</v>
      </c>
      <c r="W297" s="22"/>
      <c r="X297" s="22" t="str">
        <f>_xlfn.XLOOKUP(D297,[4]Vertimiento!$J$2:$J$119,[4]Vertimiento!$K$2:$K$119,"-",0)</f>
        <v>-</v>
      </c>
      <c r="Y297" s="23" t="str">
        <f t="shared" si="16"/>
        <v>-</v>
      </c>
      <c r="Z297" s="19" t="str">
        <f>_xlfn.XLOOKUP(D297,[4]Cmg!$I$4:$I$99,[4]Cmg!$M$4:$M$99,"----",0,1)</f>
        <v>----</v>
      </c>
      <c r="AA297" s="19" t="str">
        <f>_xlfn.XLOOKUP(D297,[4]Cmg!$A$4:$A$101,[4]Cmg!$B$4:$B$101,"----",0,1)</f>
        <v>----</v>
      </c>
      <c r="AB297" s="19" t="str">
        <f>_xlfn.XLOOKUP(D297,[4]Cmg!$E$4:$E$101,[4]Cmg!$F$4:$F$101,"----",0,1)</f>
        <v>----</v>
      </c>
      <c r="AC297" s="19" t="str">
        <f>_xlfn.XLOOKUP(D297,[4]Cmg!$O$4:$O$101,[4]Cmg!$P$4:$P$101,"----",0,1)</f>
        <v>----</v>
      </c>
      <c r="AD297" s="24" t="str">
        <f>_xlfn.XLOOKUP(D297,[4]Cmg!$S$4:$S$101,[4]Cmg!$U$4:$U$101,"----",0,1)</f>
        <v>----</v>
      </c>
      <c r="AG297" s="25">
        <f>IFERROR(SUMIFS('[4]BD Unidades'!$AH:$AH,'[4]BD Unidades'!$A:$A,'BD Centrales 2024'!$A297),"-")</f>
        <v>3</v>
      </c>
      <c r="AH297" s="25">
        <f>SUMIFS('[4]BD Unidades'!$AJ$3:$AJ$1424,'[4]BD Unidades'!$A$3:$A$1424,$A297)</f>
        <v>8396.5666666666693</v>
      </c>
      <c r="AI297" s="25">
        <f>SUMIFS('[4]BD Unidades'!$AL$3:$AL$1424,'[4]BD Unidades'!$A$3:$A$1424,$A297)</f>
        <v>321.2</v>
      </c>
      <c r="AJ297" s="26">
        <f t="shared" si="17"/>
        <v>3.6844298807416256E-2</v>
      </c>
      <c r="AK297" s="27">
        <f>IFERROR(SUMIFS('[4]BD Unidades'!$AO$3:$AO$1424,'[4]BD Unidades'!$A$3:$A$1424,$A297),"-")</f>
        <v>0.38053284582040031</v>
      </c>
      <c r="AL297" s="27">
        <f>IFERROR(SUMIFS('[4]BD Unidades'!$AQ$3:$AQ$1424,'[4]BD Unidades'!$A$3:$A$1424,$A297),"-")</f>
        <v>0.34649534172771651</v>
      </c>
      <c r="AM297" s="27">
        <f>IFERROR(SUMIFS('[4]BD Unidades'!$AS$3:$AS$1424,'[4]BD Unidades'!$A$3:$A$1424,$A297),"-")</f>
        <v>0.33329512191749255</v>
      </c>
      <c r="AN297" s="27">
        <f>IFERROR(SUMIFS('[4]BD Unidades'!$AU$3:$AU$1424,'[4]BD Unidades'!$A$3:$A$1424,$A297),"-")</f>
        <v>0.278505</v>
      </c>
      <c r="AO297" s="27">
        <f>IFERROR(SUMIFS('[4]BD Unidades'!$AW$3:$AW$1424,'[4]BD Unidades'!$A$3:$A$1424,$A297),"-")</f>
        <v>0.31223899999999999</v>
      </c>
      <c r="AP297" s="27">
        <f>IFERROR(SUMIFS('[4]BD Unidades'!$AY$3:$AY$1424,'[4]BD Unidades'!$A$3:$A$1424,$A297),"-")</f>
        <v>0.29433399999999998</v>
      </c>
      <c r="AQ297" s="25">
        <f>IFERROR(SUMIFS('[4]BD Unidades'!$AZ$3:$AZ$1424,'[4]BD Unidades'!$A$3:$A$1424,$A297),"-")</f>
        <v>0.83551500000000001</v>
      </c>
      <c r="AR297" s="25">
        <f>IFERROR(SUMIFS('[4]BD Unidades'!$BA$3:$BA$1424,'[4]BD Unidades'!$A$3:$A$1424,$A297),"-")</f>
        <v>2.9516384165669298</v>
      </c>
      <c r="AS297" s="28">
        <f>SUMIFS('[4]BD Unidades'!$BC$3:$BC$1424,'[4]BD Unidades'!$A$3:$A$1424,$A297)</f>
        <v>1E-4</v>
      </c>
      <c r="AT297" s="28">
        <f>SUMIFS('[4]BD Unidades'!$BE$3:$BE$1424,'[4]BD Unidades'!$A$3:$A$1424,$A297)</f>
        <v>0.99969641772920503</v>
      </c>
      <c r="AU297" s="29">
        <f t="shared" si="18"/>
        <v>0.99959644808743209</v>
      </c>
      <c r="AV297" s="30">
        <f t="shared" si="19"/>
        <v>1.6669999999999999E-3</v>
      </c>
      <c r="AW297" s="25">
        <f>IFERROR(SUMIFS('[4]BD Unidades'!$BI$3:$BI$1424,'[4]BD Unidades'!$A$3:$A$1424,$A297),"-")</f>
        <v>0.83378558488728871</v>
      </c>
      <c r="AX297" s="25">
        <f>IFERROR(SUMIFS('[4]BD Unidades'!$BJ$3:$BJ$1424,'[4]BD Unidades'!$A$3:$A$1424,$A297),"-")</f>
        <v>0.53582643067624081</v>
      </c>
    </row>
    <row r="298" spans="1:50" ht="14.4" x14ac:dyDescent="0.3">
      <c r="A298" s="7">
        <v>418</v>
      </c>
      <c r="B298" s="7" t="s">
        <v>846</v>
      </c>
      <c r="D298" s="8" t="s">
        <v>847</v>
      </c>
      <c r="E298" s="19" t="s">
        <v>492</v>
      </c>
      <c r="F298" s="19" t="s">
        <v>492</v>
      </c>
      <c r="G298" s="19" t="s">
        <v>848</v>
      </c>
      <c r="H298" s="19" t="s">
        <v>397</v>
      </c>
      <c r="I298" s="19">
        <v>2024</v>
      </c>
      <c r="J298" s="19" t="s">
        <v>495</v>
      </c>
      <c r="K298" s="19" t="s">
        <v>496</v>
      </c>
      <c r="L298" s="19" t="s">
        <v>47</v>
      </c>
      <c r="M298" s="19" t="s">
        <v>497</v>
      </c>
      <c r="N298" s="19" t="s">
        <v>579</v>
      </c>
      <c r="O298" s="19" t="s">
        <v>580</v>
      </c>
      <c r="P298" s="19" t="s">
        <v>51</v>
      </c>
      <c r="Q298" s="9" t="s">
        <v>850</v>
      </c>
      <c r="R298" s="20">
        <v>196</v>
      </c>
      <c r="S298" s="20">
        <v>0</v>
      </c>
      <c r="T298" s="20">
        <v>196</v>
      </c>
      <c r="U298" s="20">
        <v>4.5</v>
      </c>
      <c r="V298" s="21">
        <f>_xlfn.XLOOKUP(D298,'[4]Gen. Real'!$A$2:$A$1168,'[4]Gen. Real'!$C$2:$C$1168,"-",0)</f>
        <v>342.21210000000013</v>
      </c>
      <c r="W298" s="22"/>
      <c r="X298" s="22">
        <f>_xlfn.XLOOKUP(D298,[4]Vertimiento!$J$2:$J$119,[4]Vertimiento!$K$2:$K$119,"-",0)</f>
        <v>105.61049945000001</v>
      </c>
      <c r="Y298" s="23">
        <f t="shared" si="16"/>
        <v>0.23583110718330669</v>
      </c>
      <c r="Z298" s="19">
        <f>_xlfn.XLOOKUP(D298,[4]Cmg!$I$4:$I$99,[4]Cmg!$M$4:$M$99,"----",0,1)</f>
        <v>4.4614064528986477</v>
      </c>
      <c r="AA298" s="19">
        <f>_xlfn.XLOOKUP(D298,[4]Cmg!$A$4:$A$101,[4]Cmg!$B$4:$B$101,"----",0,1)</f>
        <v>44.001547740980982</v>
      </c>
      <c r="AB298" s="19">
        <f>_xlfn.XLOOKUP(D298,[4]Cmg!$E$4:$E$101,[4]Cmg!$F$4:$F$101,"----",0,1)</f>
        <v>7.3658743169398901</v>
      </c>
      <c r="AC298" s="19">
        <f>_xlfn.XLOOKUP(D298,[4]Cmg!$O$4:$O$101,[4]Cmg!$P$4:$P$101,"----",0,1)</f>
        <v>70.154573824848811</v>
      </c>
      <c r="AD298" s="24">
        <f>_xlfn.XLOOKUP(D298,[4]Cmg!$S$4:$S$101,[4]Cmg!$U$4:$U$101,"----",0,1)</f>
        <v>0.47206099920336864</v>
      </c>
      <c r="AG298" s="25">
        <f>IFERROR(SUMIFS('[4]BD Unidades'!$AH:$AH,'[4]BD Unidades'!$A:$A,'BD Centrales 2024'!$A298),"-")</f>
        <v>196</v>
      </c>
      <c r="AH298" s="25">
        <f>SUMIFS('[4]BD Unidades'!$AJ$3:$AJ$1424,'[4]BD Unidades'!$A$3:$A$1424,$A298)</f>
        <v>8563.1570357142809</v>
      </c>
      <c r="AI298" s="25">
        <f>SUMIFS('[4]BD Unidades'!$AL$3:$AL$1424,'[4]BD Unidades'!$A$3:$A$1424,$A298)</f>
        <v>221.7392908163269</v>
      </c>
      <c r="AJ298" s="26">
        <f t="shared" si="17"/>
        <v>2.5240968427443892E-2</v>
      </c>
      <c r="AK298" s="27">
        <f>IFERROR(SUMIFS('[4]BD Unidades'!$AO$3:$AO$1424,'[4]BD Unidades'!$A$3:$A$1424,$A298),"-")</f>
        <v>0.26438273452258293</v>
      </c>
      <c r="AL298" s="27">
        <f>IFERROR(SUMIFS('[4]BD Unidades'!$AQ$3:$AQ$1424,'[4]BD Unidades'!$A$3:$A$1424,$A298),"-")</f>
        <v>0.307153665030445</v>
      </c>
      <c r="AM298" s="27">
        <f>IFERROR(SUMIFS('[4]BD Unidades'!$AS$3:$AS$1424,'[4]BD Unidades'!$A$3:$A$1424,$A298),"-")</f>
        <v>0.28402013307085433</v>
      </c>
      <c r="AN298" s="27">
        <f>IFERROR(SUMIFS('[4]BD Unidades'!$AU$3:$AU$1424,'[4]BD Unidades'!$A$3:$A$1424,$A298),"-")</f>
        <v>0.25978250571428568</v>
      </c>
      <c r="AO298" s="27">
        <f>IFERROR(SUMIFS('[4]BD Unidades'!$AW$3:$AW$1424,'[4]BD Unidades'!$A$3:$A$1424,$A298),"-")</f>
        <v>0.26011954010204086</v>
      </c>
      <c r="AP298" s="27">
        <f>IFERROR(SUMIFS('[4]BD Unidades'!$AY$3:$AY$1424,'[4]BD Unidades'!$A$3:$A$1424,$A298),"-")</f>
        <v>0.25969449673469391</v>
      </c>
      <c r="AQ298" s="25">
        <f>IFERROR(SUMIFS('[4]BD Unidades'!$AZ$3:$AZ$1424,'[4]BD Unidades'!$A$3:$A$1424,$A298),"-")</f>
        <v>50.912175999999995</v>
      </c>
      <c r="AR298" s="25">
        <f>IFERROR(SUMIFS('[4]BD Unidades'!$BA$3:$BA$1424,'[4]BD Unidades'!$A$3:$A$1424,$A298),"-")</f>
        <v>195.99617520491799</v>
      </c>
      <c r="AS298" s="28">
        <f>SUMIFS('[4]BD Unidades'!$BC$3:$BC$1424,'[4]BD Unidades'!$A$3:$A$1424,$A298)</f>
        <v>2.0522774968869946E-3</v>
      </c>
      <c r="AT298" s="28">
        <f>SUMIFS('[4]BD Unidades'!$BE$3:$BE$1424,'[4]BD Unidades'!$A$3:$A$1424,$A298)</f>
        <v>1.0001020408163266</v>
      </c>
      <c r="AU298" s="29">
        <f t="shared" si="18"/>
        <v>0.99804955390336847</v>
      </c>
      <c r="AV298" s="30">
        <f t="shared" si="19"/>
        <v>0</v>
      </c>
      <c r="AW298" s="25">
        <f>IFERROR(SUMIFS('[4]BD Unidades'!$BI$3:$BI$1424,'[4]BD Unidades'!$A$3:$A$1424,$A298),"-")</f>
        <v>50.807700747617574</v>
      </c>
      <c r="AX298" s="25">
        <f>IFERROR(SUMIFS('[4]BD Unidades'!$BJ$3:$BJ$1424,'[4]BD Unidades'!$A$3:$A$1424,$A298),"-")</f>
        <v>32.651210857936164</v>
      </c>
    </row>
    <row r="299" spans="1:50" ht="14.4" x14ac:dyDescent="0.3">
      <c r="A299" s="7">
        <v>425</v>
      </c>
      <c r="B299" s="7" t="s">
        <v>851</v>
      </c>
      <c r="D299" s="8" t="s">
        <v>852</v>
      </c>
      <c r="E299" s="19" t="s">
        <v>853</v>
      </c>
      <c r="F299" s="19" t="s">
        <v>853</v>
      </c>
      <c r="G299" s="19" t="s">
        <v>854</v>
      </c>
      <c r="H299" s="19">
        <v>1</v>
      </c>
      <c r="I299" s="19">
        <v>2024</v>
      </c>
      <c r="J299" s="19" t="s">
        <v>495</v>
      </c>
      <c r="K299" s="19" t="s">
        <v>496</v>
      </c>
      <c r="L299" s="19" t="s">
        <v>47</v>
      </c>
      <c r="M299" s="19" t="s">
        <v>189</v>
      </c>
      <c r="N299" s="19" t="s">
        <v>773</v>
      </c>
      <c r="O299" s="19" t="s">
        <v>855</v>
      </c>
      <c r="P299" s="19" t="s">
        <v>51</v>
      </c>
      <c r="Q299" s="9" t="s">
        <v>856</v>
      </c>
      <c r="R299" s="20">
        <v>34.616999999999997</v>
      </c>
      <c r="S299" s="20">
        <v>0.2167</v>
      </c>
      <c r="T299" s="20">
        <v>34.542000000000002</v>
      </c>
      <c r="U299" s="20">
        <v>0</v>
      </c>
      <c r="V299" s="21">
        <f>_xlfn.XLOOKUP(D299,'[4]Gen. Real'!$A$2:$A$1168,'[4]Gen. Real'!$C$2:$C$1168,"-",0)</f>
        <v>43.934570000000022</v>
      </c>
      <c r="W299" s="22"/>
      <c r="X299" s="22">
        <f>_xlfn.XLOOKUP(D299,[4]Vertimiento!$J$2:$J$119,[4]Vertimiento!$K$2:$K$119,"-",0)</f>
        <v>6.9837589333333332</v>
      </c>
      <c r="Y299" s="23">
        <f t="shared" si="16"/>
        <v>0.13715609054014852</v>
      </c>
      <c r="Z299" s="19">
        <f>_xlfn.XLOOKUP(D299,[4]Cmg!$I$4:$I$99,[4]Cmg!$M$4:$M$99,"----",0,1)</f>
        <v>3.7754807933706798</v>
      </c>
      <c r="AA299" s="19">
        <f>_xlfn.XLOOKUP(D299,[4]Cmg!$A$4:$A$101,[4]Cmg!$B$4:$B$101,"----",0,1)</f>
        <v>43.892658472743825</v>
      </c>
      <c r="AB299" s="19">
        <f>_xlfn.XLOOKUP(D299,[4]Cmg!$E$4:$E$101,[4]Cmg!$F$4:$F$101,"----",0,1)</f>
        <v>8.3635846994535452</v>
      </c>
      <c r="AC299" s="19">
        <f>_xlfn.XLOOKUP(D299,[4]Cmg!$O$4:$O$101,[4]Cmg!$P$4:$P$101,"----",0,1)</f>
        <v>69.255718743904794</v>
      </c>
      <c r="AD299" s="24">
        <f>_xlfn.XLOOKUP(D299,[4]Cmg!$S$4:$S$101,[4]Cmg!$U$4:$U$101,"----",0,1)</f>
        <v>0.48298622965744853</v>
      </c>
      <c r="AG299" s="25">
        <f>IFERROR(SUMIFS('[4]BD Unidades'!$AH:$AH,'[4]BD Unidades'!$A:$A,'BD Centrales 2024'!$A299),"-")</f>
        <v>34.616999999999997</v>
      </c>
      <c r="AH299" s="25">
        <f>SUMIFS('[4]BD Unidades'!$AJ$3:$AJ$1424,'[4]BD Unidades'!$A$3:$A$1424,$A299)</f>
        <v>8540.9500000000007</v>
      </c>
      <c r="AI299" s="25">
        <f>SUMIFS('[4]BD Unidades'!$AL$3:$AL$1424,'[4]BD Unidades'!$A$3:$A$1424,$A299)</f>
        <v>185.23333333333301</v>
      </c>
      <c r="AJ299" s="26">
        <f t="shared" si="17"/>
        <v>2.1227302505295326E-2</v>
      </c>
      <c r="AK299" s="27">
        <f>IFERROR(SUMIFS('[4]BD Unidades'!$AO$3:$AO$1424,'[4]BD Unidades'!$A$3:$A$1424,$A299),"-")</f>
        <v>0.20814108086868277</v>
      </c>
      <c r="AL299" s="27">
        <f>IFERROR(SUMIFS('[4]BD Unidades'!$AQ$3:$AQ$1424,'[4]BD Unidades'!$A$3:$A$1424,$A299),"-")</f>
        <v>0.20984547693538774</v>
      </c>
      <c r="AM299" s="27">
        <f>IFERROR(SUMIFS('[4]BD Unidades'!$AS$3:$AS$1424,'[4]BD Unidades'!$A$3:$A$1424,$A299),"-")</f>
        <v>0.19311898700132465</v>
      </c>
      <c r="AN299" s="27">
        <f>IFERROR(SUMIFS('[4]BD Unidades'!$AU$3:$AU$1424,'[4]BD Unidades'!$A$3:$A$1424,$A299),"-")</f>
        <v>0.15496499999999999</v>
      </c>
      <c r="AO299" s="27">
        <f>IFERROR(SUMIFS('[4]BD Unidades'!$AW$3:$AW$1424,'[4]BD Unidades'!$A$3:$A$1424,$A299),"-")</f>
        <v>0.167606</v>
      </c>
      <c r="AP299" s="27">
        <f>IFERROR(SUMIFS('[4]BD Unidades'!$AY$3:$AY$1424,'[4]BD Unidades'!$A$3:$A$1424,$A299),"-")</f>
        <v>0.166322</v>
      </c>
      <c r="AQ299" s="25">
        <f>IFERROR(SUMIFS('[4]BD Unidades'!$AZ$3:$AZ$1424,'[4]BD Unidades'!$A$3:$A$1424,$A299),"-")</f>
        <v>5.3644234049999993</v>
      </c>
      <c r="AR299" s="25">
        <f>IFERROR(SUMIFS('[4]BD Unidades'!$BA$3:$BA$1424,'[4]BD Unidades'!$A$3:$A$1424,$A299),"-")</f>
        <v>34.616997900953301</v>
      </c>
      <c r="AS299" s="28">
        <f>SUMIFS('[4]BD Unidades'!$BC$3:$BC$1424,'[4]BD Unidades'!$A$3:$A$1424,$A299)</f>
        <v>2.2210843981039698E-3</v>
      </c>
      <c r="AT299" s="28">
        <f>SUMIFS('[4]BD Unidades'!$BE$3:$BE$1424,'[4]BD Unidades'!$A$3:$A$1424,$A299)</f>
        <v>0.99520719489981802</v>
      </c>
      <c r="AU299" s="29">
        <f t="shared" si="18"/>
        <v>0.99299675572634516</v>
      </c>
      <c r="AV299" s="30">
        <f t="shared" si="19"/>
        <v>2.1670000000000001E-3</v>
      </c>
      <c r="AW299" s="25">
        <f>IFERROR(SUMIFS('[4]BD Unidades'!$BI$3:$BI$1424,'[4]BD Unidades'!$A$3:$A$1424,$A299),"-")</f>
        <v>5.315349030626467</v>
      </c>
      <c r="AX299" s="25">
        <f>IFERROR(SUMIFS('[4]BD Unidades'!$BJ$3:$BJ$1424,'[4]BD Unidades'!$A$3:$A$1424,$A299),"-")</f>
        <v>3.4158715987684096</v>
      </c>
    </row>
    <row r="300" spans="1:50" ht="14.4" x14ac:dyDescent="0.3">
      <c r="A300" s="7">
        <v>426</v>
      </c>
      <c r="B300" s="7" t="s">
        <v>857</v>
      </c>
      <c r="D300" s="8" t="s">
        <v>858</v>
      </c>
      <c r="E300" s="19" t="s">
        <v>859</v>
      </c>
      <c r="F300" s="19" t="s">
        <v>859</v>
      </c>
      <c r="G300" s="19" t="s">
        <v>860</v>
      </c>
      <c r="H300" s="19">
        <v>1</v>
      </c>
      <c r="I300" s="19">
        <v>2024</v>
      </c>
      <c r="J300" s="19" t="s">
        <v>495</v>
      </c>
      <c r="K300" s="19" t="s">
        <v>496</v>
      </c>
      <c r="L300" s="19" t="s">
        <v>47</v>
      </c>
      <c r="M300" s="19" t="s">
        <v>477</v>
      </c>
      <c r="N300" s="19" t="s">
        <v>549</v>
      </c>
      <c r="O300" s="19" t="s">
        <v>700</v>
      </c>
      <c r="P300" s="19" t="s">
        <v>51</v>
      </c>
      <c r="Q300" s="9" t="s">
        <v>861</v>
      </c>
      <c r="R300" s="20">
        <v>108.10299999999999</v>
      </c>
      <c r="S300" s="20">
        <v>2.8410000000000002</v>
      </c>
      <c r="T300" s="20">
        <v>105.032</v>
      </c>
      <c r="U300" s="20">
        <v>5</v>
      </c>
      <c r="V300" s="21">
        <f>_xlfn.XLOOKUP(D300,'[4]Gen. Real'!$A$2:$A$1168,'[4]Gen. Real'!$C$2:$C$1168,"-",0)</f>
        <v>207.7473499999999</v>
      </c>
      <c r="W300" s="22"/>
      <c r="X300" s="22">
        <f>_xlfn.XLOOKUP(D300,[4]Vertimiento!$J$2:$J$119,[4]Vertimiento!$K$2:$K$119,"-",0)</f>
        <v>84.378245939999999</v>
      </c>
      <c r="Y300" s="23">
        <f t="shared" si="16"/>
        <v>0.28884235791967561</v>
      </c>
      <c r="Z300" s="19">
        <f>_xlfn.XLOOKUP(D300,[4]Cmg!$I$4:$I$99,[4]Cmg!$M$4:$M$99,"----",0,1)</f>
        <v>5.0637202746509145</v>
      </c>
      <c r="AA300" s="19">
        <f>_xlfn.XLOOKUP(D300,[4]Cmg!$A$4:$A$101,[4]Cmg!$B$4:$B$101,"----",0,1)</f>
        <v>44.001547740980982</v>
      </c>
      <c r="AB300" s="19">
        <f>_xlfn.XLOOKUP(D300,[4]Cmg!$E$4:$E$101,[4]Cmg!$F$4:$F$101,"----",0,1)</f>
        <v>7.3658743169398901</v>
      </c>
      <c r="AC300" s="19">
        <f>_xlfn.XLOOKUP(D300,[4]Cmg!$O$4:$O$101,[4]Cmg!$P$4:$P$101,"----",0,1)</f>
        <v>70.154573824848811</v>
      </c>
      <c r="AD300" s="24">
        <f>_xlfn.XLOOKUP(D300,[4]Cmg!$S$4:$S$101,[4]Cmg!$U$4:$U$101,"----",0,1)</f>
        <v>0.47979970410834188</v>
      </c>
      <c r="AG300" s="25">
        <f>IFERROR(SUMIFS('[4]BD Unidades'!$AH:$AH,'[4]BD Unidades'!$A:$A,'BD Centrales 2024'!$A300),"-")</f>
        <v>108.10299999999999</v>
      </c>
      <c r="AH300" s="25">
        <f>SUMIFS('[4]BD Unidades'!$AJ$3:$AJ$1424,'[4]BD Unidades'!$A$3:$A$1424,$A300)</f>
        <v>0</v>
      </c>
      <c r="AI300" s="25">
        <f>SUMIFS('[4]BD Unidades'!$AL$3:$AL$1424,'[4]BD Unidades'!$A$3:$A$1424,$A300)</f>
        <v>8744.2333333333299</v>
      </c>
      <c r="AJ300" s="26">
        <f t="shared" si="17"/>
        <v>1</v>
      </c>
      <c r="AK300" s="27">
        <f>IFERROR(SUMIFS('[4]BD Unidades'!$AO$3:$AO$1424,'[4]BD Unidades'!$A$3:$A$1424,$A300),"-")</f>
        <v>0.31285164709543006</v>
      </c>
      <c r="AL300" s="27">
        <f>IFERROR(SUMIFS('[4]BD Unidades'!$AQ$3:$AQ$1424,'[4]BD Unidades'!$A$3:$A$1424,$A300),"-")</f>
        <v>0.31406580925337091</v>
      </c>
      <c r="AM300" s="27">
        <f>IFERROR(SUMIFS('[4]BD Unidades'!$AS$3:$AS$1424,'[4]BD Unidades'!$A$3:$A$1424,$A300),"-")</f>
        <v>0.29477407460827193</v>
      </c>
      <c r="AN300" s="27">
        <f>IFERROR(SUMIFS('[4]BD Unidades'!$AU$3:$AU$1424,'[4]BD Unidades'!$A$3:$A$1424,$A300),"-")</f>
        <v>0.268488</v>
      </c>
      <c r="AO300" s="27">
        <f>IFERROR(SUMIFS('[4]BD Unidades'!$AW$3:$AW$1424,'[4]BD Unidades'!$A$3:$A$1424,$A300),"-")</f>
        <v>0.30995600000000001</v>
      </c>
      <c r="AP300" s="27">
        <f>IFERROR(SUMIFS('[4]BD Unidades'!$AY$3:$AY$1424,'[4]BD Unidades'!$A$3:$A$1424,$A300),"-")</f>
        <v>0.32056800000000002</v>
      </c>
      <c r="AQ300" s="25">
        <f>IFERROR(SUMIFS('[4]BD Unidades'!$AZ$3:$AZ$1424,'[4]BD Unidades'!$A$3:$A$1424,$A300),"-")</f>
        <v>29.024358264</v>
      </c>
      <c r="AR300" s="25">
        <f>IFERROR(SUMIFS('[4]BD Unidades'!$BA$3:$BA$1424,'[4]BD Unidades'!$A$3:$A$1424,$A300),"-")</f>
        <v>107.66385938351701</v>
      </c>
      <c r="AS300" s="28">
        <f>SUMIFS('[4]BD Unidades'!$BC$3:$BC$1424,'[4]BD Unidades'!$A$3:$A$1424,$A300)</f>
        <v>6.3655216344843408E-3</v>
      </c>
      <c r="AT300" s="28">
        <f>SUMIFS('[4]BD Unidades'!$BE$3:$BE$1424,'[4]BD Unidades'!$A$3:$A$1424,$A300)</f>
        <v>0.99771744080145697</v>
      </c>
      <c r="AU300" s="29">
        <f t="shared" si="18"/>
        <v>0.99136644884693292</v>
      </c>
      <c r="AV300" s="30">
        <f t="shared" si="19"/>
        <v>2.8410000000000001E-2</v>
      </c>
      <c r="AW300" s="25">
        <f>IFERROR(SUMIFS('[4]BD Unidades'!$BI$3:$BI$1424,'[4]BD Unidades'!$A$3:$A$1424,$A300),"-")</f>
        <v>28.395813589175223</v>
      </c>
      <c r="AX300" s="25">
        <f>IFERROR(SUMIFS('[4]BD Unidades'!$BJ$3:$BJ$1424,'[4]BD Unidades'!$A$3:$A$1424,$A300),"-")</f>
        <v>18.248369505803403</v>
      </c>
    </row>
    <row r="301" spans="1:50" ht="14.4" x14ac:dyDescent="0.3">
      <c r="A301" s="7">
        <v>427</v>
      </c>
      <c r="B301" s="7" t="s">
        <v>862</v>
      </c>
      <c r="D301" s="8" t="s">
        <v>863</v>
      </c>
      <c r="E301" s="19" t="s">
        <v>864</v>
      </c>
      <c r="F301" s="19" t="s">
        <v>865</v>
      </c>
      <c r="G301" s="19" t="s">
        <v>866</v>
      </c>
      <c r="H301" s="19" t="s">
        <v>397</v>
      </c>
      <c r="I301" s="19">
        <v>2024</v>
      </c>
      <c r="J301" s="19" t="s">
        <v>495</v>
      </c>
      <c r="K301" s="19" t="s">
        <v>496</v>
      </c>
      <c r="L301" s="19" t="s">
        <v>213</v>
      </c>
      <c r="M301" s="19" t="s">
        <v>90</v>
      </c>
      <c r="N301" s="19" t="s">
        <v>868</v>
      </c>
      <c r="O301" s="19" t="s">
        <v>868</v>
      </c>
      <c r="P301" s="19" t="s">
        <v>51</v>
      </c>
      <c r="Q301" s="9" t="s">
        <v>869</v>
      </c>
      <c r="R301" s="20">
        <v>1.33</v>
      </c>
      <c r="S301" s="20">
        <v>0.78549999999999998</v>
      </c>
      <c r="T301" s="20">
        <v>1.3196000000000001</v>
      </c>
      <c r="U301" s="20" t="s">
        <v>397</v>
      </c>
      <c r="V301" s="21">
        <f>_xlfn.XLOOKUP(D301,'[4]Gen. Real'!$A$2:$A$1168,'[4]Gen. Real'!$C$2:$C$1168,"-",0)</f>
        <v>1.0191300000000003</v>
      </c>
      <c r="W301" s="22"/>
      <c r="X301" s="22" t="str">
        <f>_xlfn.XLOOKUP(D301,[4]Vertimiento!$J$2:$J$119,[4]Vertimiento!$K$2:$K$119,"-",0)</f>
        <v>-</v>
      </c>
      <c r="Y301" s="23" t="str">
        <f t="shared" si="16"/>
        <v>-</v>
      </c>
      <c r="Z301" s="19" t="str">
        <f>_xlfn.XLOOKUP(D301,[4]Cmg!$I$4:$I$99,[4]Cmg!$M$4:$M$99,"----",0,1)</f>
        <v>----</v>
      </c>
      <c r="AA301" s="19" t="str">
        <f>_xlfn.XLOOKUP(D301,[4]Cmg!$A$4:$A$101,[4]Cmg!$B$4:$B$101,"----",0,1)</f>
        <v>----</v>
      </c>
      <c r="AB301" s="19" t="str">
        <f>_xlfn.XLOOKUP(D301,[4]Cmg!$E$4:$E$101,[4]Cmg!$F$4:$F$101,"----",0,1)</f>
        <v>----</v>
      </c>
      <c r="AC301" s="19" t="str">
        <f>_xlfn.XLOOKUP(D301,[4]Cmg!$O$4:$O$101,[4]Cmg!$P$4:$P$101,"----",0,1)</f>
        <v>----</v>
      </c>
      <c r="AD301" s="24" t="str">
        <f>_xlfn.XLOOKUP(D301,[4]Cmg!$S$4:$S$101,[4]Cmg!$U$4:$U$101,"----",0,1)</f>
        <v>----</v>
      </c>
      <c r="AG301" s="25">
        <f>IFERROR(SUMIFS('[4]BD Unidades'!$AH:$AH,'[4]BD Unidades'!$A:$A,'BD Centrales 2024'!$A301),"-")</f>
        <v>1.33</v>
      </c>
      <c r="AH301" s="25">
        <f>SUMIFS('[4]BD Unidades'!$AJ$3:$AJ$1424,'[4]BD Unidades'!$A$3:$A$1424,$A301)</f>
        <v>8784</v>
      </c>
      <c r="AI301" s="25">
        <f>SUMIFS('[4]BD Unidades'!$AL$3:$AL$1424,'[4]BD Unidades'!$A$3:$A$1424,$A301)</f>
        <v>0</v>
      </c>
      <c r="AJ301" s="26">
        <f t="shared" si="17"/>
        <v>0</v>
      </c>
      <c r="AK301" s="27">
        <f>IFERROR(SUMIFS('[4]BD Unidades'!$AO$3:$AO$1424,'[4]BD Unidades'!$A$3:$A$1424,$A301),"-")</f>
        <v>8.2763196547255558E-2</v>
      </c>
      <c r="AL301" s="27">
        <f>IFERROR(SUMIFS('[4]BD Unidades'!$AQ$3:$AQ$1424,'[4]BD Unidades'!$A$3:$A$1424,$A301),"-")</f>
        <v>2.7736986644694855E-2</v>
      </c>
      <c r="AM301" s="27">
        <f>IFERROR(SUMIFS('[4]BD Unidades'!$AS$3:$AS$1424,'[4]BD Unidades'!$A$3:$A$1424,$A301),"-")</f>
        <v>3.18668057129134E-2</v>
      </c>
      <c r="AN301" s="27">
        <f>IFERROR(SUMIFS('[4]BD Unidades'!$AU$3:$AU$1424,'[4]BD Unidades'!$A$3:$A$1424,$A301),"-")</f>
        <v>0.16126099999999999</v>
      </c>
      <c r="AO301" s="27">
        <f>IFERROR(SUMIFS('[4]BD Unidades'!$AW$3:$AW$1424,'[4]BD Unidades'!$A$3:$A$1424,$A301),"-")</f>
        <v>0.17691899999999999</v>
      </c>
      <c r="AP301" s="27">
        <f>IFERROR(SUMIFS('[4]BD Unidades'!$AY$3:$AY$1424,'[4]BD Unidades'!$A$3:$A$1424,$A301),"-")</f>
        <v>0.19875699999999999</v>
      </c>
      <c r="AQ301" s="25">
        <f>IFERROR(SUMIFS('[4]BD Unidades'!$AZ$3:$AZ$1424,'[4]BD Unidades'!$A$3:$A$1424,$A301),"-")</f>
        <v>3.6890192237444157E-2</v>
      </c>
      <c r="AR301" s="25">
        <f>IFERROR(SUMIFS('[4]BD Unidades'!$BA$3:$BA$1424,'[4]BD Unidades'!$A$3:$A$1424,$A301),"-")</f>
        <v>1.3299999999999901</v>
      </c>
      <c r="AS301" s="28">
        <f>SUMIFS('[4]BD Unidades'!$BC$3:$BC$1424,'[4]BD Unidades'!$A$3:$A$1424,$A301)</f>
        <v>1.6009605751687601E-2</v>
      </c>
      <c r="AT301" s="28">
        <f>SUMIFS('[4]BD Unidades'!$BE$3:$BE$1424,'[4]BD Unidades'!$A$3:$A$1424,$A301)</f>
        <v>1</v>
      </c>
      <c r="AU301" s="29">
        <f t="shared" si="18"/>
        <v>0.98399039424831236</v>
      </c>
      <c r="AV301" s="30">
        <f t="shared" si="19"/>
        <v>7.8549999999999991E-3</v>
      </c>
      <c r="AW301" s="25">
        <f>IFERROR(SUMIFS('[4]BD Unidades'!$BI$3:$BI$1424,'[4]BD Unidades'!$A$3:$A$1424,$A301),"-")</f>
        <v>3.6014454543890843E-2</v>
      </c>
      <c r="AX301" s="25">
        <f>IFERROR(SUMIFS('[4]BD Unidades'!$BJ$3:$BJ$1424,'[4]BD Unidades'!$A$3:$A$1424,$A301),"-")</f>
        <v>2.3144435428939916E-2</v>
      </c>
    </row>
    <row r="302" spans="1:50" ht="14.4" x14ac:dyDescent="0.3">
      <c r="A302" s="7">
        <v>428</v>
      </c>
      <c r="B302" s="7" t="s">
        <v>870</v>
      </c>
      <c r="D302" s="8" t="s">
        <v>871</v>
      </c>
      <c r="E302" s="19" t="s">
        <v>274</v>
      </c>
      <c r="F302" s="19" t="s">
        <v>872</v>
      </c>
      <c r="G302" s="19" t="s">
        <v>742</v>
      </c>
      <c r="H302" s="19" t="s">
        <v>397</v>
      </c>
      <c r="I302" s="19">
        <v>2024</v>
      </c>
      <c r="J302" s="19" t="s">
        <v>495</v>
      </c>
      <c r="K302" s="19" t="s">
        <v>496</v>
      </c>
      <c r="L302" s="19" t="s">
        <v>213</v>
      </c>
      <c r="M302" s="19" t="s">
        <v>477</v>
      </c>
      <c r="N302" s="19" t="s">
        <v>478</v>
      </c>
      <c r="O302" s="19" t="s">
        <v>714</v>
      </c>
      <c r="P302" s="19" t="s">
        <v>51</v>
      </c>
      <c r="Q302" s="9" t="s">
        <v>873</v>
      </c>
      <c r="R302" s="20">
        <v>6</v>
      </c>
      <c r="S302" s="20">
        <v>0</v>
      </c>
      <c r="T302" s="20">
        <v>6</v>
      </c>
      <c r="U302" s="20" t="s">
        <v>397</v>
      </c>
      <c r="V302" s="21">
        <f>_xlfn.XLOOKUP(D302,'[4]Gen. Real'!$A$2:$A$1168,'[4]Gen. Real'!$C$2:$C$1168,"-",0)</f>
        <v>8.0225600000000021</v>
      </c>
      <c r="W302" s="22"/>
      <c r="X302" s="22" t="str">
        <f>_xlfn.XLOOKUP(D302,[4]Vertimiento!$J$2:$J$119,[4]Vertimiento!$K$2:$K$119,"-",0)</f>
        <v>-</v>
      </c>
      <c r="Y302" s="23" t="str">
        <f t="shared" si="16"/>
        <v>-</v>
      </c>
      <c r="Z302" s="19" t="str">
        <f>_xlfn.XLOOKUP(D302,[4]Cmg!$I$4:$I$99,[4]Cmg!$M$4:$M$99,"----",0,1)</f>
        <v>----</v>
      </c>
      <c r="AA302" s="19" t="str">
        <f>_xlfn.XLOOKUP(D302,[4]Cmg!$A$4:$A$101,[4]Cmg!$B$4:$B$101,"----",0,1)</f>
        <v>----</v>
      </c>
      <c r="AB302" s="19" t="str">
        <f>_xlfn.XLOOKUP(D302,[4]Cmg!$E$4:$E$101,[4]Cmg!$F$4:$F$101,"----",0,1)</f>
        <v>----</v>
      </c>
      <c r="AC302" s="19" t="str">
        <f>_xlfn.XLOOKUP(D302,[4]Cmg!$O$4:$O$101,[4]Cmg!$P$4:$P$101,"----",0,1)</f>
        <v>----</v>
      </c>
      <c r="AD302" s="24" t="str">
        <f>_xlfn.XLOOKUP(D302,[4]Cmg!$S$4:$S$101,[4]Cmg!$U$4:$U$101,"----",0,1)</f>
        <v>----</v>
      </c>
      <c r="AG302" s="25">
        <f>IFERROR(SUMIFS('[4]BD Unidades'!$AH:$AH,'[4]BD Unidades'!$A:$A,'BD Centrales 2024'!$A302),"-")</f>
        <v>6</v>
      </c>
      <c r="AH302" s="25">
        <f>SUMIFS('[4]BD Unidades'!$AJ$3:$AJ$1424,'[4]BD Unidades'!$A$3:$A$1424,$A302)</f>
        <v>8712.5333333333292</v>
      </c>
      <c r="AI302" s="25">
        <f>SUMIFS('[4]BD Unidades'!$AL$3:$AL$1424,'[4]BD Unidades'!$A$3:$A$1424,$A302)</f>
        <v>0</v>
      </c>
      <c r="AJ302" s="26">
        <f t="shared" si="17"/>
        <v>0</v>
      </c>
      <c r="AK302" s="27">
        <f>IFERROR(SUMIFS('[4]BD Unidades'!$AO$3:$AO$1424,'[4]BD Unidades'!$A$3:$A$1424,$A302),"-")</f>
        <v>0.24944846438354942</v>
      </c>
      <c r="AL302" s="27">
        <f>IFERROR(SUMIFS('[4]BD Unidades'!$AQ$3:$AQ$1424,'[4]BD Unidades'!$A$3:$A$1424,$A302),"-")</f>
        <v>0.23663326298900988</v>
      </c>
      <c r="AM302" s="27">
        <f>IFERROR(SUMIFS('[4]BD Unidades'!$AS$3:$AS$1424,'[4]BD Unidades'!$A$3:$A$1424,$A302),"-")</f>
        <v>0.21783864375120357</v>
      </c>
      <c r="AN302" s="27">
        <f>IFERROR(SUMIFS('[4]BD Unidades'!$AU$3:$AU$1424,'[4]BD Unidades'!$A$3:$A$1424,$A302),"-")</f>
        <v>0.17108599999999999</v>
      </c>
      <c r="AO302" s="27">
        <f>IFERROR(SUMIFS('[4]BD Unidades'!$AW$3:$AW$1424,'[4]BD Unidades'!$A$3:$A$1424,$A302),"-")</f>
        <v>0.15174599999999999</v>
      </c>
      <c r="AP302" s="27">
        <f>IFERROR(SUMIFS('[4]BD Unidades'!$AY$3:$AY$1424,'[4]BD Unidades'!$A$3:$A$1424,$A302),"-")</f>
        <v>0.14687900000000001</v>
      </c>
      <c r="AQ302" s="25">
        <f>IFERROR(SUMIFS('[4]BD Unidades'!$AZ$3:$AZ$1424,'[4]BD Unidades'!$A$3:$A$1424,$A302),"-")</f>
        <v>1.026516</v>
      </c>
      <c r="AR302" s="25">
        <f>IFERROR(SUMIFS('[4]BD Unidades'!$BA$3:$BA$1424,'[4]BD Unidades'!$A$3:$A$1424,$A302),"-")</f>
        <v>6</v>
      </c>
      <c r="AS302" s="28">
        <f>SUMIFS('[4]BD Unidades'!$BC$3:$BC$1424,'[4]BD Unidades'!$A$3:$A$1424,$A302)</f>
        <v>1.11711478648409E-4</v>
      </c>
      <c r="AT302" s="28">
        <f>SUMIFS('[4]BD Unidades'!$BE$3:$BE$1424,'[4]BD Unidades'!$A$3:$A$1424,$A302)</f>
        <v>0.99922207043108691</v>
      </c>
      <c r="AU302" s="29">
        <f t="shared" si="18"/>
        <v>0.99911044585610087</v>
      </c>
      <c r="AV302" s="30">
        <f t="shared" si="19"/>
        <v>0</v>
      </c>
      <c r="AW302" s="25">
        <f>IFERROR(SUMIFS('[4]BD Unidades'!$BI$3:$BI$1424,'[4]BD Unidades'!$A$3:$A$1424,$A302),"-")</f>
        <v>1.0256028584384207</v>
      </c>
      <c r="AX302" s="25">
        <f>IFERROR(SUMIFS('[4]BD Unidades'!$BJ$3:$BJ$1424,'[4]BD Unidades'!$A$3:$A$1424,$A302),"-")</f>
        <v>0.65909644984171367</v>
      </c>
    </row>
    <row r="303" spans="1:50" ht="14.4" x14ac:dyDescent="0.3">
      <c r="A303" s="7">
        <v>429</v>
      </c>
      <c r="B303" s="7" t="s">
        <v>874</v>
      </c>
      <c r="D303" s="8" t="s">
        <v>875</v>
      </c>
      <c r="E303" s="19" t="s">
        <v>876</v>
      </c>
      <c r="F303" s="19" t="s">
        <v>876</v>
      </c>
      <c r="G303" s="19" t="s">
        <v>877</v>
      </c>
      <c r="H303" s="19" t="s">
        <v>397</v>
      </c>
      <c r="I303" s="19">
        <v>2024</v>
      </c>
      <c r="J303" s="19" t="s">
        <v>495</v>
      </c>
      <c r="K303" s="19" t="s">
        <v>496</v>
      </c>
      <c r="L303" s="19" t="s">
        <v>213</v>
      </c>
      <c r="M303" s="19" t="s">
        <v>189</v>
      </c>
      <c r="N303" s="19" t="s">
        <v>879</v>
      </c>
      <c r="O303" s="19" t="s">
        <v>880</v>
      </c>
      <c r="P303" s="19" t="s">
        <v>51</v>
      </c>
      <c r="Q303" s="9" t="s">
        <v>881</v>
      </c>
      <c r="R303" s="20">
        <v>2.5409999999999999</v>
      </c>
      <c r="S303" s="20">
        <v>0</v>
      </c>
      <c r="T303" s="20">
        <v>2.5409999999999999</v>
      </c>
      <c r="U303" s="20" t="s">
        <v>397</v>
      </c>
      <c r="V303" s="21">
        <f>_xlfn.XLOOKUP(D303,'[4]Gen. Real'!$A$2:$A$1168,'[4]Gen. Real'!$C$2:$C$1168,"-",0)</f>
        <v>3.4973900000000024</v>
      </c>
      <c r="W303" s="22"/>
      <c r="X303" s="22" t="str">
        <f>_xlfn.XLOOKUP(D303,[4]Vertimiento!$J$2:$J$119,[4]Vertimiento!$K$2:$K$119,"-",0)</f>
        <v>-</v>
      </c>
      <c r="Y303" s="23" t="str">
        <f t="shared" si="16"/>
        <v>-</v>
      </c>
      <c r="Z303" s="19" t="str">
        <f>_xlfn.XLOOKUP(D303,[4]Cmg!$I$4:$I$99,[4]Cmg!$M$4:$M$99,"----",0,1)</f>
        <v>----</v>
      </c>
      <c r="AA303" s="19" t="str">
        <f>_xlfn.XLOOKUP(D303,[4]Cmg!$A$4:$A$101,[4]Cmg!$B$4:$B$101,"----",0,1)</f>
        <v>----</v>
      </c>
      <c r="AB303" s="19" t="str">
        <f>_xlfn.XLOOKUP(D303,[4]Cmg!$E$4:$E$101,[4]Cmg!$F$4:$F$101,"----",0,1)</f>
        <v>----</v>
      </c>
      <c r="AC303" s="19" t="str">
        <f>_xlfn.XLOOKUP(D303,[4]Cmg!$O$4:$O$101,[4]Cmg!$P$4:$P$101,"----",0,1)</f>
        <v>----</v>
      </c>
      <c r="AD303" s="24" t="str">
        <f>_xlfn.XLOOKUP(D303,[4]Cmg!$S$4:$S$101,[4]Cmg!$U$4:$U$101,"----",0,1)</f>
        <v>----</v>
      </c>
      <c r="AG303" s="25">
        <f>IFERROR(SUMIFS('[4]BD Unidades'!$AH:$AH,'[4]BD Unidades'!$A:$A,'BD Centrales 2024'!$A303),"-")</f>
        <v>2.5409999999999999</v>
      </c>
      <c r="AH303" s="25">
        <f>SUMIFS('[4]BD Unidades'!$AJ$3:$AJ$1424,'[4]BD Unidades'!$A$3:$A$1424,$A303)</f>
        <v>8768.9333333333307</v>
      </c>
      <c r="AI303" s="25">
        <f>SUMIFS('[4]BD Unidades'!$AL$3:$AL$1424,'[4]BD Unidades'!$A$3:$A$1424,$A303)</f>
        <v>0</v>
      </c>
      <c r="AJ303" s="26">
        <f t="shared" si="17"/>
        <v>0</v>
      </c>
      <c r="AK303" s="27">
        <f>IFERROR(SUMIFS('[4]BD Unidades'!$AO$3:$AO$1424,'[4]BD Unidades'!$A$3:$A$1424,$A303),"-")</f>
        <v>0.20470794890771413</v>
      </c>
      <c r="AL303" s="27">
        <f>IFERROR(SUMIFS('[4]BD Unidades'!$AQ$3:$AQ$1424,'[4]BD Unidades'!$A$3:$A$1424,$A303),"-")</f>
        <v>0.22408911311117968</v>
      </c>
      <c r="AM303" s="27">
        <f>IFERROR(SUMIFS('[4]BD Unidades'!$AS$3:$AS$1424,'[4]BD Unidades'!$A$3:$A$1424,$A303),"-")</f>
        <v>0.18763344964499246</v>
      </c>
      <c r="AN303" s="27">
        <f>IFERROR(SUMIFS('[4]BD Unidades'!$AU$3:$AU$1424,'[4]BD Unidades'!$A$3:$A$1424,$A303),"-")</f>
        <v>0.155724</v>
      </c>
      <c r="AO303" s="27">
        <f>IFERROR(SUMIFS('[4]BD Unidades'!$AW$3:$AW$1424,'[4]BD Unidades'!$A$3:$A$1424,$A303),"-")</f>
        <v>0.15679199999999999</v>
      </c>
      <c r="AP303" s="27">
        <f>IFERROR(SUMIFS('[4]BD Unidades'!$AY$3:$AY$1424,'[4]BD Unidades'!$A$3:$A$1424,$A303),"-")</f>
        <v>0.14307300000000001</v>
      </c>
      <c r="AQ303" s="25">
        <f>IFERROR(SUMIFS('[4]BD Unidades'!$AZ$3:$AZ$1424,'[4]BD Unidades'!$A$3:$A$1424,$A303),"-")</f>
        <v>0.39569468400000002</v>
      </c>
      <c r="AR303" s="25">
        <f>IFERROR(SUMIFS('[4]BD Unidades'!$BA$3:$BA$1424,'[4]BD Unidades'!$A$3:$A$1424,$A303),"-")</f>
        <v>2.5409999999999902</v>
      </c>
      <c r="AS303" s="28">
        <f>SUMIFS('[4]BD Unidades'!$BC$3:$BC$1424,'[4]BD Unidades'!$A$3:$A$1424,$A303)</f>
        <v>1.8241319629180002E-3</v>
      </c>
      <c r="AT303" s="28">
        <f>SUMIFS('[4]BD Unidades'!$BE$3:$BE$1424,'[4]BD Unidades'!$A$3:$A$1424,$A303)</f>
        <v>0.99949339708561002</v>
      </c>
      <c r="AU303" s="29">
        <f t="shared" si="18"/>
        <v>0.99767018923326067</v>
      </c>
      <c r="AV303" s="30">
        <f t="shared" si="19"/>
        <v>0</v>
      </c>
      <c r="AW303" s="25">
        <f>IFERROR(SUMIFS('[4]BD Unidades'!$BI$3:$BI$1424,'[4]BD Unidades'!$A$3:$A$1424,$A303),"-")</f>
        <v>0.39477279026487566</v>
      </c>
      <c r="AX303" s="25">
        <f>IFERROR(SUMIFS('[4]BD Unidades'!$BJ$3:$BJ$1424,'[4]BD Unidades'!$A$3:$A$1424,$A303),"-")</f>
        <v>0.25369795181134391</v>
      </c>
    </row>
    <row r="304" spans="1:50" ht="14.4" x14ac:dyDescent="0.3">
      <c r="A304" s="7">
        <v>430</v>
      </c>
      <c r="B304" s="7" t="s">
        <v>882</v>
      </c>
      <c r="D304" s="8" t="s">
        <v>883</v>
      </c>
      <c r="E304" s="19" t="s">
        <v>274</v>
      </c>
      <c r="F304" s="19" t="s">
        <v>884</v>
      </c>
      <c r="G304" s="19" t="s">
        <v>885</v>
      </c>
      <c r="H304" s="19" t="s">
        <v>397</v>
      </c>
      <c r="I304" s="19">
        <v>2024</v>
      </c>
      <c r="J304" s="19" t="s">
        <v>495</v>
      </c>
      <c r="K304" s="19" t="s">
        <v>496</v>
      </c>
      <c r="L304" s="19" t="s">
        <v>213</v>
      </c>
      <c r="M304" s="19" t="s">
        <v>164</v>
      </c>
      <c r="N304" s="19" t="s">
        <v>221</v>
      </c>
      <c r="O304" s="19" t="s">
        <v>886</v>
      </c>
      <c r="P304" s="19" t="s">
        <v>51</v>
      </c>
      <c r="Q304" s="9" t="s">
        <v>887</v>
      </c>
      <c r="R304" s="20">
        <v>3</v>
      </c>
      <c r="S304" s="20">
        <v>0</v>
      </c>
      <c r="T304" s="20">
        <v>3</v>
      </c>
      <c r="U304" s="20" t="s">
        <v>397</v>
      </c>
      <c r="V304" s="21">
        <f>_xlfn.XLOOKUP(D304,'[4]Gen. Real'!$A$2:$A$1168,'[4]Gen. Real'!$C$2:$C$1168,"-",0)</f>
        <v>5.4039499999999938</v>
      </c>
      <c r="W304" s="22"/>
      <c r="X304" s="22" t="str">
        <f>_xlfn.XLOOKUP(D304,[4]Vertimiento!$J$2:$J$119,[4]Vertimiento!$K$2:$K$119,"-",0)</f>
        <v>-</v>
      </c>
      <c r="Y304" s="23" t="str">
        <f t="shared" si="16"/>
        <v>-</v>
      </c>
      <c r="Z304" s="19" t="str">
        <f>_xlfn.XLOOKUP(D304,[4]Cmg!$I$4:$I$99,[4]Cmg!$M$4:$M$99,"----",0,1)</f>
        <v>----</v>
      </c>
      <c r="AA304" s="19" t="str">
        <f>_xlfn.XLOOKUP(D304,[4]Cmg!$A$4:$A$101,[4]Cmg!$B$4:$B$101,"----",0,1)</f>
        <v>----</v>
      </c>
      <c r="AB304" s="19" t="str">
        <f>_xlfn.XLOOKUP(D304,[4]Cmg!$E$4:$E$101,[4]Cmg!$F$4:$F$101,"----",0,1)</f>
        <v>----</v>
      </c>
      <c r="AC304" s="19" t="str">
        <f>_xlfn.XLOOKUP(D304,[4]Cmg!$O$4:$O$101,[4]Cmg!$P$4:$P$101,"----",0,1)</f>
        <v>----</v>
      </c>
      <c r="AD304" s="24" t="str">
        <f>_xlfn.XLOOKUP(D304,[4]Cmg!$S$4:$S$101,[4]Cmg!$U$4:$U$101,"----",0,1)</f>
        <v>----</v>
      </c>
      <c r="AG304" s="25">
        <f>IFERROR(SUMIFS('[4]BD Unidades'!$AH:$AH,'[4]BD Unidades'!$A:$A,'BD Centrales 2024'!$A304),"-")</f>
        <v>3</v>
      </c>
      <c r="AH304" s="25">
        <f>SUMIFS('[4]BD Unidades'!$AJ$3:$AJ$1424,'[4]BD Unidades'!$A$3:$A$1424,$A304)</f>
        <v>8737.4833333333299</v>
      </c>
      <c r="AI304" s="25">
        <f>SUMIFS('[4]BD Unidades'!$AL$3:$AL$1424,'[4]BD Unidades'!$A$3:$A$1424,$A304)</f>
        <v>0</v>
      </c>
      <c r="AJ304" s="26">
        <f t="shared" si="17"/>
        <v>0</v>
      </c>
      <c r="AK304" s="27">
        <f>IFERROR(SUMIFS('[4]BD Unidades'!$AO$3:$AO$1424,'[4]BD Unidades'!$A$3:$A$1424,$A304),"-")</f>
        <v>0.22012503555892934</v>
      </c>
      <c r="AL304" s="27">
        <f>IFERROR(SUMIFS('[4]BD Unidades'!$AQ$3:$AQ$1424,'[4]BD Unidades'!$A$3:$A$1424,$A304),"-")</f>
        <v>0.21181591197425875</v>
      </c>
      <c r="AM304" s="27">
        <f>IFERROR(SUMIFS('[4]BD Unidades'!$AS$3:$AS$1424,'[4]BD Unidades'!$A$3:$A$1424,$A304),"-")</f>
        <v>0.20804664853492449</v>
      </c>
      <c r="AN304" s="27">
        <f>IFERROR(SUMIFS('[4]BD Unidades'!$AU$3:$AU$1424,'[4]BD Unidades'!$A$3:$A$1424,$A304),"-")</f>
        <v>0.20152600000000001</v>
      </c>
      <c r="AO304" s="27">
        <f>IFERROR(SUMIFS('[4]BD Unidades'!$AW$3:$AW$1424,'[4]BD Unidades'!$A$3:$A$1424,$A304),"-")</f>
        <v>0.20535099999999998</v>
      </c>
      <c r="AP304" s="27">
        <f>IFERROR(SUMIFS('[4]BD Unidades'!$AY$3:$AY$1424,'[4]BD Unidades'!$A$3:$A$1424,$A304),"-")</f>
        <v>0.21155500000000002</v>
      </c>
      <c r="AQ304" s="25">
        <f>IFERROR(SUMIFS('[4]BD Unidades'!$AZ$3:$AZ$1424,'[4]BD Unidades'!$A$3:$A$1424,$A304),"-")</f>
        <v>0.60457800000000006</v>
      </c>
      <c r="AR304" s="25">
        <f>IFERROR(SUMIFS('[4]BD Unidades'!$BA$3:$BA$1424,'[4]BD Unidades'!$A$3:$A$1424,$A304),"-")</f>
        <v>3</v>
      </c>
      <c r="AS304" s="28">
        <f>SUMIFS('[4]BD Unidades'!$BC$3:$BC$1424,'[4]BD Unidades'!$A$3:$A$1424,$A304)</f>
        <v>1E-4</v>
      </c>
      <c r="AT304" s="28">
        <f>SUMIFS('[4]BD Unidades'!$BE$3:$BE$1424,'[4]BD Unidades'!$A$3:$A$1424,$A304)</f>
        <v>1</v>
      </c>
      <c r="AU304" s="29">
        <f t="shared" si="18"/>
        <v>0.99990000000000001</v>
      </c>
      <c r="AV304" s="30">
        <f t="shared" si="19"/>
        <v>0</v>
      </c>
      <c r="AW304" s="25">
        <f>IFERROR(SUMIFS('[4]BD Unidades'!$BI$3:$BI$1424,'[4]BD Unidades'!$A$3:$A$1424,$A304),"-")</f>
        <v>0.60451754220000142</v>
      </c>
      <c r="AX304" s="25">
        <f>IFERROR(SUMIFS('[4]BD Unidades'!$BJ$3:$BJ$1424,'[4]BD Unidades'!$A$3:$A$1424,$A304),"-")</f>
        <v>0.38848893863041256</v>
      </c>
    </row>
    <row r="305" spans="1:50" ht="14.4" x14ac:dyDescent="0.3">
      <c r="A305" s="7">
        <v>435</v>
      </c>
      <c r="B305" s="7" t="s">
        <v>888</v>
      </c>
      <c r="D305" s="8" t="s">
        <v>889</v>
      </c>
      <c r="E305" s="19" t="s">
        <v>890</v>
      </c>
      <c r="F305" s="19" t="s">
        <v>890</v>
      </c>
      <c r="G305" s="19" t="s">
        <v>891</v>
      </c>
      <c r="H305" s="19" t="s">
        <v>397</v>
      </c>
      <c r="I305" s="19">
        <v>2024</v>
      </c>
      <c r="J305" s="19" t="s">
        <v>495</v>
      </c>
      <c r="K305" s="19" t="s">
        <v>496</v>
      </c>
      <c r="L305" s="19" t="s">
        <v>213</v>
      </c>
      <c r="M305" s="19" t="s">
        <v>189</v>
      </c>
      <c r="N305" s="19" t="s">
        <v>879</v>
      </c>
      <c r="O305" s="19" t="s">
        <v>893</v>
      </c>
      <c r="P305" s="19" t="s">
        <v>51</v>
      </c>
      <c r="Q305" s="9" t="s">
        <v>894</v>
      </c>
      <c r="R305" s="20">
        <v>1.1000000000000001</v>
      </c>
      <c r="S305" s="20">
        <v>0</v>
      </c>
      <c r="T305" s="20">
        <v>1.1000000000000001</v>
      </c>
      <c r="U305" s="20" t="s">
        <v>397</v>
      </c>
      <c r="V305" s="21">
        <f>_xlfn.XLOOKUP(D305,'[4]Gen. Real'!$A$2:$A$1168,'[4]Gen. Real'!$C$2:$C$1168,"-",0)</f>
        <v>1.798249999999999</v>
      </c>
      <c r="W305" s="22"/>
      <c r="X305" s="22" t="str">
        <f>_xlfn.XLOOKUP(D305,[4]Vertimiento!$J$2:$J$119,[4]Vertimiento!$K$2:$K$119,"-",0)</f>
        <v>-</v>
      </c>
      <c r="Y305" s="23" t="str">
        <f t="shared" si="16"/>
        <v>-</v>
      </c>
      <c r="Z305" s="19" t="str">
        <f>_xlfn.XLOOKUP(D305,[4]Cmg!$I$4:$I$99,[4]Cmg!$M$4:$M$99,"----",0,1)</f>
        <v>----</v>
      </c>
      <c r="AA305" s="19" t="str">
        <f>_xlfn.XLOOKUP(D305,[4]Cmg!$A$4:$A$101,[4]Cmg!$B$4:$B$101,"----",0,1)</f>
        <v>----</v>
      </c>
      <c r="AB305" s="19" t="str">
        <f>_xlfn.XLOOKUP(D305,[4]Cmg!$E$4:$E$101,[4]Cmg!$F$4:$F$101,"----",0,1)</f>
        <v>----</v>
      </c>
      <c r="AC305" s="19" t="str">
        <f>_xlfn.XLOOKUP(D305,[4]Cmg!$O$4:$O$101,[4]Cmg!$P$4:$P$101,"----",0,1)</f>
        <v>----</v>
      </c>
      <c r="AD305" s="24" t="str">
        <f>_xlfn.XLOOKUP(D305,[4]Cmg!$S$4:$S$101,[4]Cmg!$U$4:$U$101,"----",0,1)</f>
        <v>----</v>
      </c>
      <c r="AG305" s="25">
        <f>IFERROR(SUMIFS('[4]BD Unidades'!$AH:$AH,'[4]BD Unidades'!$A:$A,'BD Centrales 2024'!$A305),"-")</f>
        <v>1.1000000000000001</v>
      </c>
      <c r="AH305" s="25">
        <f>SUMIFS('[4]BD Unidades'!$AJ$3:$AJ$1424,'[4]BD Unidades'!$A$3:$A$1424,$A305)</f>
        <v>8712</v>
      </c>
      <c r="AI305" s="25">
        <f>SUMIFS('[4]BD Unidades'!$AL$3:$AL$1424,'[4]BD Unidades'!$A$3:$A$1424,$A305)</f>
        <v>0</v>
      </c>
      <c r="AJ305" s="26">
        <f t="shared" si="17"/>
        <v>0</v>
      </c>
      <c r="AK305" s="27">
        <f>IFERROR(SUMIFS('[4]BD Unidades'!$AO$3:$AO$1424,'[4]BD Unidades'!$A$3:$A$1424,$A305),"-")</f>
        <v>0.19620151763474014</v>
      </c>
      <c r="AL305" s="27">
        <f>IFERROR(SUMIFS('[4]BD Unidades'!$AQ$3:$AQ$1424,'[4]BD Unidades'!$A$3:$A$1424,$A305),"-")</f>
        <v>0.19351897947952024</v>
      </c>
      <c r="AM305" s="27">
        <f>IFERROR(SUMIFS('[4]BD Unidades'!$AS$3:$AS$1424,'[4]BD Unidades'!$A$3:$A$1424,$A305),"-")</f>
        <v>0.18609978710698838</v>
      </c>
      <c r="AN305" s="27">
        <f>IFERROR(SUMIFS('[4]BD Unidades'!$AU$3:$AU$1424,'[4]BD Unidades'!$A$3:$A$1424,$A305),"-")</f>
        <v>0.17708599999999999</v>
      </c>
      <c r="AO305" s="27">
        <f>IFERROR(SUMIFS('[4]BD Unidades'!$AW$3:$AW$1424,'[4]BD Unidades'!$A$3:$A$1424,$A305),"-")</f>
        <v>0.18757599999999999</v>
      </c>
      <c r="AP305" s="27">
        <f>IFERROR(SUMIFS('[4]BD Unidades'!$AY$3:$AY$1424,'[4]BD Unidades'!$A$3:$A$1424,$A305),"-")</f>
        <v>0.18660399999999999</v>
      </c>
      <c r="AQ305" s="25">
        <f>IFERROR(SUMIFS('[4]BD Unidades'!$AZ$3:$AZ$1424,'[4]BD Unidades'!$A$3:$A$1424,$A305),"-")</f>
        <v>0.19479460000000001</v>
      </c>
      <c r="AR305" s="25">
        <f>IFERROR(SUMIFS('[4]BD Unidades'!$BA$3:$BA$1424,'[4]BD Unidades'!$A$3:$A$1424,$A305),"-")</f>
        <v>1.1000000000000101</v>
      </c>
      <c r="AS305" s="28">
        <f>SUMIFS('[4]BD Unidades'!$BC$3:$BC$1424,'[4]BD Unidades'!$A$3:$A$1424,$A305)</f>
        <v>1.5181503306194099E-2</v>
      </c>
      <c r="AT305" s="28">
        <f>SUMIFS('[4]BD Unidades'!$BE$3:$BE$1424,'[4]BD Unidades'!$A$3:$A$1424,$A305)</f>
        <v>1</v>
      </c>
      <c r="AU305" s="29">
        <f t="shared" si="18"/>
        <v>0.98481849669380594</v>
      </c>
      <c r="AV305" s="30">
        <f t="shared" si="19"/>
        <v>0</v>
      </c>
      <c r="AW305" s="25">
        <f>IFERROR(SUMIFS('[4]BD Unidades'!$BI$3:$BI$1424,'[4]BD Unidades'!$A$3:$A$1424,$A305),"-")</f>
        <v>0.19183732513607121</v>
      </c>
      <c r="AX305" s="25">
        <f>IFERROR(SUMIFS('[4]BD Unidades'!$BJ$3:$BJ$1424,'[4]BD Unidades'!$A$3:$A$1424,$A305),"-")</f>
        <v>0.12328290517523628</v>
      </c>
    </row>
    <row r="306" spans="1:50" ht="14.4" x14ac:dyDescent="0.3">
      <c r="A306" s="7">
        <v>437</v>
      </c>
      <c r="B306" s="7" t="s">
        <v>895</v>
      </c>
      <c r="D306" s="8" t="s">
        <v>896</v>
      </c>
      <c r="E306" s="19" t="s">
        <v>897</v>
      </c>
      <c r="F306" s="19" t="s">
        <v>897</v>
      </c>
      <c r="G306" s="19" t="s">
        <v>898</v>
      </c>
      <c r="H306" s="19" t="s">
        <v>397</v>
      </c>
      <c r="I306" s="19">
        <v>2024</v>
      </c>
      <c r="J306" s="19" t="s">
        <v>495</v>
      </c>
      <c r="K306" s="19" t="s">
        <v>496</v>
      </c>
      <c r="L306" s="19" t="s">
        <v>213</v>
      </c>
      <c r="M306" s="19" t="s">
        <v>189</v>
      </c>
      <c r="N306" s="19" t="s">
        <v>899</v>
      </c>
      <c r="O306" s="19" t="s">
        <v>899</v>
      </c>
      <c r="P306" s="19" t="s">
        <v>51</v>
      </c>
      <c r="Q306" s="9" t="s">
        <v>900</v>
      </c>
      <c r="R306" s="20">
        <v>7.72</v>
      </c>
      <c r="S306" s="20">
        <v>0.64800000000000002</v>
      </c>
      <c r="T306" s="20">
        <v>7.67</v>
      </c>
      <c r="U306" s="20" t="s">
        <v>397</v>
      </c>
      <c r="V306" s="21">
        <f>_xlfn.XLOOKUP(D306,'[4]Gen. Real'!$A$2:$A$1168,'[4]Gen. Real'!$C$2:$C$1168,"-",0)</f>
        <v>14.775870000000008</v>
      </c>
      <c r="W306" s="22"/>
      <c r="X306" s="22" t="str">
        <f>_xlfn.XLOOKUP(D306,[4]Vertimiento!$J$2:$J$119,[4]Vertimiento!$K$2:$K$119,"-",0)</f>
        <v>-</v>
      </c>
      <c r="Y306" s="23" t="str">
        <f t="shared" si="16"/>
        <v>-</v>
      </c>
      <c r="Z306" s="19" t="str">
        <f>_xlfn.XLOOKUP(D306,[4]Cmg!$I$4:$I$99,[4]Cmg!$M$4:$M$99,"----",0,1)</f>
        <v>----</v>
      </c>
      <c r="AA306" s="19" t="str">
        <f>_xlfn.XLOOKUP(D306,[4]Cmg!$A$4:$A$101,[4]Cmg!$B$4:$B$101,"----",0,1)</f>
        <v>----</v>
      </c>
      <c r="AB306" s="19" t="str">
        <f>_xlfn.XLOOKUP(D306,[4]Cmg!$E$4:$E$101,[4]Cmg!$F$4:$F$101,"----",0,1)</f>
        <v>----</v>
      </c>
      <c r="AC306" s="19" t="str">
        <f>_xlfn.XLOOKUP(D306,[4]Cmg!$O$4:$O$101,[4]Cmg!$P$4:$P$101,"----",0,1)</f>
        <v>----</v>
      </c>
      <c r="AD306" s="24" t="str">
        <f>_xlfn.XLOOKUP(D306,[4]Cmg!$S$4:$S$101,[4]Cmg!$U$4:$U$101,"----",0,1)</f>
        <v>----</v>
      </c>
      <c r="AG306" s="25">
        <f>IFERROR(SUMIFS('[4]BD Unidades'!$AH:$AH,'[4]BD Unidades'!$A:$A,'BD Centrales 2024'!$A306),"-")</f>
        <v>7.67</v>
      </c>
      <c r="AH306" s="25">
        <f>SUMIFS('[4]BD Unidades'!$AJ$3:$AJ$1424,'[4]BD Unidades'!$A$3:$A$1424,$A306)</f>
        <v>8697.6342832469763</v>
      </c>
      <c r="AI306" s="25">
        <f>SUMIFS('[4]BD Unidades'!$AL$3:$AL$1424,'[4]BD Unidades'!$A$3:$A$1424,$A306)</f>
        <v>0</v>
      </c>
      <c r="AJ306" s="26">
        <f t="shared" si="17"/>
        <v>0</v>
      </c>
      <c r="AK306" s="27">
        <f>IFERROR(SUMIFS('[4]BD Unidades'!$AO$3:$AO$1424,'[4]BD Unidades'!$A$3:$A$1424,$A306),"-")</f>
        <v>0.23154703836532997</v>
      </c>
      <c r="AL306" s="27">
        <f>IFERROR(SUMIFS('[4]BD Unidades'!$AQ$3:$AQ$1424,'[4]BD Unidades'!$A$3:$A$1424,$A306),"-")</f>
        <v>0.19954820487112376</v>
      </c>
      <c r="AM306" s="27">
        <f>IFERROR(SUMIFS('[4]BD Unidades'!$AS$3:$AS$1424,'[4]BD Unidades'!$A$3:$A$1424,$A306),"-")</f>
        <v>0.21783808914165484</v>
      </c>
      <c r="AN306" s="27">
        <f>IFERROR(SUMIFS('[4]BD Unidades'!$AU$3:$AU$1424,'[4]BD Unidades'!$A$3:$A$1424,$A306),"-")</f>
        <v>0.20796529404145078</v>
      </c>
      <c r="AO306" s="27">
        <f>IFERROR(SUMIFS('[4]BD Unidades'!$AW$3:$AW$1424,'[4]BD Unidades'!$A$3:$A$1424,$A306),"-")</f>
        <v>0.21729745854922278</v>
      </c>
      <c r="AP306" s="27">
        <f>IFERROR(SUMIFS('[4]BD Unidades'!$AY$3:$AY$1424,'[4]BD Unidades'!$A$3:$A$1424,$A306),"-")</f>
        <v>0.21326276036269431</v>
      </c>
      <c r="AQ306" s="25">
        <f>IFERROR(SUMIFS('[4]BD Unidades'!$AZ$3:$AZ$1424,'[4]BD Unidades'!$A$3:$A$1424,$A306),"-")</f>
        <v>1.5405121416050753</v>
      </c>
      <c r="AR306" s="25">
        <f>IFERROR(SUMIFS('[4]BD Unidades'!$BA$3:$BA$1424,'[4]BD Unidades'!$A$3:$A$1424,$A306),"-")</f>
        <v>7.6700000000000204</v>
      </c>
      <c r="AS306" s="28">
        <f>SUMIFS('[4]BD Unidades'!$BC$3:$BC$1424,'[4]BD Unidades'!$A$3:$A$1424,$A306)</f>
        <v>9.4153557343360894E-4</v>
      </c>
      <c r="AT306" s="28">
        <f>SUMIFS('[4]BD Unidades'!$BE$3:$BE$1424,'[4]BD Unidades'!$A$3:$A$1424,$A306)</f>
        <v>0.99326882750785661</v>
      </c>
      <c r="AU306" s="29">
        <f t="shared" si="18"/>
        <v>0.99233362957277527</v>
      </c>
      <c r="AV306" s="30">
        <f t="shared" si="19"/>
        <v>6.4800000000000005E-3</v>
      </c>
      <c r="AW306" s="25">
        <f>IFERROR(SUMIFS('[4]BD Unidades'!$BI$3:$BI$1424,'[4]BD Unidades'!$A$3:$A$1424,$A306),"-")</f>
        <v>1.5386580148500728</v>
      </c>
      <c r="AX306" s="25">
        <f>IFERROR(SUMIFS('[4]BD Unidades'!$BJ$3:$BJ$1424,'[4]BD Unidades'!$A$3:$A$1424,$A306),"-")</f>
        <v>0.98880773075484951</v>
      </c>
    </row>
    <row r="307" spans="1:50" ht="14.4" x14ac:dyDescent="0.3">
      <c r="A307" s="7">
        <v>439</v>
      </c>
      <c r="B307" s="7" t="s">
        <v>901</v>
      </c>
      <c r="D307" s="8" t="s">
        <v>902</v>
      </c>
      <c r="E307" s="19" t="s">
        <v>903</v>
      </c>
      <c r="F307" s="19" t="s">
        <v>903</v>
      </c>
      <c r="G307" s="19" t="s">
        <v>904</v>
      </c>
      <c r="H307" s="19" t="s">
        <v>397</v>
      </c>
      <c r="I307" s="19">
        <v>2024</v>
      </c>
      <c r="J307" s="19" t="s">
        <v>495</v>
      </c>
      <c r="K307" s="19" t="s">
        <v>496</v>
      </c>
      <c r="L307" s="19" t="s">
        <v>213</v>
      </c>
      <c r="M307" s="19" t="s">
        <v>106</v>
      </c>
      <c r="N307" s="19" t="s">
        <v>243</v>
      </c>
      <c r="O307" s="19" t="s">
        <v>905</v>
      </c>
      <c r="P307" s="19" t="s">
        <v>51</v>
      </c>
      <c r="Q307" s="9" t="s">
        <v>906</v>
      </c>
      <c r="R307" s="20">
        <v>2.98</v>
      </c>
      <c r="S307" s="20">
        <v>1.3420000000000001</v>
      </c>
      <c r="T307" s="20">
        <v>2.94</v>
      </c>
      <c r="U307" s="20" t="s">
        <v>397</v>
      </c>
      <c r="V307" s="21">
        <f>_xlfn.XLOOKUP(D307,'[4]Gen. Real'!$A$2:$A$1168,'[4]Gen. Real'!$C$2:$C$1168,"-",0)</f>
        <v>5.9561700000000029</v>
      </c>
      <c r="W307" s="22"/>
      <c r="X307" s="22" t="str">
        <f>_xlfn.XLOOKUP(D307,[4]Vertimiento!$J$2:$J$119,[4]Vertimiento!$K$2:$K$119,"-",0)</f>
        <v>-</v>
      </c>
      <c r="Y307" s="23" t="str">
        <f t="shared" si="16"/>
        <v>-</v>
      </c>
      <c r="Z307" s="19" t="str">
        <f>_xlfn.XLOOKUP(D307,[4]Cmg!$I$4:$I$99,[4]Cmg!$M$4:$M$99,"----",0,1)</f>
        <v>----</v>
      </c>
      <c r="AA307" s="19" t="str">
        <f>_xlfn.XLOOKUP(D307,[4]Cmg!$A$4:$A$101,[4]Cmg!$B$4:$B$101,"----",0,1)</f>
        <v>----</v>
      </c>
      <c r="AB307" s="19" t="str">
        <f>_xlfn.XLOOKUP(D307,[4]Cmg!$E$4:$E$101,[4]Cmg!$F$4:$F$101,"----",0,1)</f>
        <v>----</v>
      </c>
      <c r="AC307" s="19" t="str">
        <f>_xlfn.XLOOKUP(D307,[4]Cmg!$O$4:$O$101,[4]Cmg!$P$4:$P$101,"----",0,1)</f>
        <v>----</v>
      </c>
      <c r="AD307" s="24" t="str">
        <f>_xlfn.XLOOKUP(D307,[4]Cmg!$S$4:$S$101,[4]Cmg!$U$4:$U$101,"----",0,1)</f>
        <v>----</v>
      </c>
      <c r="AG307" s="25">
        <f>IFERROR(SUMIFS('[4]BD Unidades'!$AH:$AH,'[4]BD Unidades'!$A:$A,'BD Centrales 2024'!$A307),"-")</f>
        <v>2.98</v>
      </c>
      <c r="AH307" s="25">
        <f>SUMIFS('[4]BD Unidades'!$AJ$3:$AJ$1424,'[4]BD Unidades'!$A$3:$A$1424,$A307)</f>
        <v>8452.7666666666701</v>
      </c>
      <c r="AI307" s="25">
        <f>SUMIFS('[4]BD Unidades'!$AL$3:$AL$1424,'[4]BD Unidades'!$A$3:$A$1424,$A307)</f>
        <v>0</v>
      </c>
      <c r="AJ307" s="26">
        <f t="shared" si="17"/>
        <v>0</v>
      </c>
      <c r="AK307" s="27">
        <f>IFERROR(SUMIFS('[4]BD Unidades'!$AO$3:$AO$1424,'[4]BD Unidades'!$A$3:$A$1424,$A307),"-")</f>
        <v>0.25400400273940243</v>
      </c>
      <c r="AL307" s="27">
        <f>IFERROR(SUMIFS('[4]BD Unidades'!$AQ$3:$AQ$1424,'[4]BD Unidades'!$A$3:$A$1424,$A307),"-")</f>
        <v>0.2216771319823026</v>
      </c>
      <c r="AM307" s="27">
        <f>IFERROR(SUMIFS('[4]BD Unidades'!$AS$3:$AS$1424,'[4]BD Unidades'!$A$3:$A$1424,$A307),"-")</f>
        <v>0.23807696443458493</v>
      </c>
      <c r="AN307" s="27">
        <f>IFERROR(SUMIFS('[4]BD Unidades'!$AU$3:$AU$1424,'[4]BD Unidades'!$A$3:$A$1424,$A307),"-")</f>
        <v>0.231632</v>
      </c>
      <c r="AO307" s="27">
        <f>IFERROR(SUMIFS('[4]BD Unidades'!$AW$3:$AW$1424,'[4]BD Unidades'!$A$3:$A$1424,$A307),"-")</f>
        <v>0.228653</v>
      </c>
      <c r="AP307" s="27">
        <f>IFERROR(SUMIFS('[4]BD Unidades'!$AY$3:$AY$1424,'[4]BD Unidades'!$A$3:$A$1424,$A307),"-")</f>
        <v>0.207123</v>
      </c>
      <c r="AQ307" s="25">
        <f>IFERROR(SUMIFS('[4]BD Unidades'!$AZ$3:$AZ$1424,'[4]BD Unidades'!$A$3:$A$1424,$A307),"-")</f>
        <v>0.66059785330726173</v>
      </c>
      <c r="AR307" s="25">
        <f>IFERROR(SUMIFS('[4]BD Unidades'!$BA$3:$BA$1424,'[4]BD Unidades'!$A$3:$A$1424,$A307),"-")</f>
        <v>2.9799999999999902</v>
      </c>
      <c r="AS307" s="28">
        <f>SUMIFS('[4]BD Unidades'!$BC$3:$BC$1424,'[4]BD Unidades'!$A$3:$A$1424,$A307)</f>
        <v>1.5029132080759698E-2</v>
      </c>
      <c r="AT307" s="28">
        <f>SUMIFS('[4]BD Unidades'!$BE$3:$BE$1424,'[4]BD Unidades'!$A$3:$A$1424,$A307)</f>
        <v>0.99919550698239201</v>
      </c>
      <c r="AU307" s="29">
        <f t="shared" si="18"/>
        <v>0.98417846573345191</v>
      </c>
      <c r="AV307" s="30">
        <f t="shared" si="19"/>
        <v>1.3420000000000001E-2</v>
      </c>
      <c r="AW307" s="25">
        <f>IFERROR(SUMIFS('[4]BD Unidades'!$BI$3:$BI$1424,'[4]BD Unidades'!$A$3:$A$1424,$A307),"-")</f>
        <v>0.64142121997587187</v>
      </c>
      <c r="AX307" s="25">
        <f>IFERROR(SUMIFS('[4]BD Unidades'!$BJ$3:$BJ$1424,'[4]BD Unidades'!$A$3:$A$1424,$A307),"-")</f>
        <v>0.41220482710327916</v>
      </c>
    </row>
    <row r="308" spans="1:50" ht="14.4" x14ac:dyDescent="0.3">
      <c r="A308" s="7">
        <v>442</v>
      </c>
      <c r="B308" s="7" t="s">
        <v>907</v>
      </c>
      <c r="D308" s="8" t="s">
        <v>908</v>
      </c>
      <c r="E308" s="19" t="s">
        <v>909</v>
      </c>
      <c r="F308" s="19" t="s">
        <v>909</v>
      </c>
      <c r="G308" s="19" t="s">
        <v>904</v>
      </c>
      <c r="H308" s="19" t="s">
        <v>397</v>
      </c>
      <c r="I308" s="19">
        <v>2024</v>
      </c>
      <c r="J308" s="19" t="s">
        <v>495</v>
      </c>
      <c r="K308" s="19" t="s">
        <v>496</v>
      </c>
      <c r="L308" s="19" t="s">
        <v>213</v>
      </c>
      <c r="M308" s="19" t="s">
        <v>164</v>
      </c>
      <c r="N308" s="19" t="s">
        <v>221</v>
      </c>
      <c r="O308" s="19" t="s">
        <v>886</v>
      </c>
      <c r="P308" s="19" t="s">
        <v>51</v>
      </c>
      <c r="Q308" s="9" t="s">
        <v>910</v>
      </c>
      <c r="R308" s="20">
        <v>9</v>
      </c>
      <c r="S308" s="20">
        <v>1.3332999999999999</v>
      </c>
      <c r="T308" s="20">
        <v>8.8800000000000008</v>
      </c>
      <c r="U308" s="20" t="s">
        <v>397</v>
      </c>
      <c r="V308" s="21">
        <f>_xlfn.XLOOKUP(D308,'[4]Gen. Real'!$A$2:$A$1168,'[4]Gen. Real'!$C$2:$C$1168,"-",0)</f>
        <v>17.676799999999989</v>
      </c>
      <c r="W308" s="22"/>
      <c r="X308" s="22" t="str">
        <f>_xlfn.XLOOKUP(D308,[4]Vertimiento!$J$2:$J$119,[4]Vertimiento!$K$2:$K$119,"-",0)</f>
        <v>-</v>
      </c>
      <c r="Y308" s="23" t="str">
        <f t="shared" si="16"/>
        <v>-</v>
      </c>
      <c r="Z308" s="19" t="str">
        <f>_xlfn.XLOOKUP(D308,[4]Cmg!$I$4:$I$99,[4]Cmg!$M$4:$M$99,"----",0,1)</f>
        <v>----</v>
      </c>
      <c r="AA308" s="19" t="str">
        <f>_xlfn.XLOOKUP(D308,[4]Cmg!$A$4:$A$101,[4]Cmg!$B$4:$B$101,"----",0,1)</f>
        <v>----</v>
      </c>
      <c r="AB308" s="19" t="str">
        <f>_xlfn.XLOOKUP(D308,[4]Cmg!$E$4:$E$101,[4]Cmg!$F$4:$F$101,"----",0,1)</f>
        <v>----</v>
      </c>
      <c r="AC308" s="19" t="str">
        <f>_xlfn.XLOOKUP(D308,[4]Cmg!$O$4:$O$101,[4]Cmg!$P$4:$P$101,"----",0,1)</f>
        <v>----</v>
      </c>
      <c r="AD308" s="24" t="str">
        <f>_xlfn.XLOOKUP(D308,[4]Cmg!$S$4:$S$101,[4]Cmg!$U$4:$U$101,"----",0,1)</f>
        <v>----</v>
      </c>
      <c r="AG308" s="25">
        <f>IFERROR(SUMIFS('[4]BD Unidades'!$AH:$AH,'[4]BD Unidades'!$A:$A,'BD Centrales 2024'!$A308),"-")</f>
        <v>9</v>
      </c>
      <c r="AH308" s="25">
        <f>SUMIFS('[4]BD Unidades'!$AJ$3:$AJ$1424,'[4]BD Unidades'!$A$3:$A$1424,$A308)</f>
        <v>8195.7833333333292</v>
      </c>
      <c r="AI308" s="25">
        <f>SUMIFS('[4]BD Unidades'!$AL$3:$AL$1424,'[4]BD Unidades'!$A$3:$A$1424,$A308)</f>
        <v>7.6666666666666696</v>
      </c>
      <c r="AJ308" s="26">
        <f t="shared" si="17"/>
        <v>9.3456614798245546E-4</v>
      </c>
      <c r="AK308" s="27">
        <f>IFERROR(SUMIFS('[4]BD Unidades'!$AO$3:$AO$1424,'[4]BD Unidades'!$A$3:$A$1424,$A308),"-")</f>
        <v>0.25022570692843205</v>
      </c>
      <c r="AL308" s="27">
        <f>IFERROR(SUMIFS('[4]BD Unidades'!$AQ$3:$AQ$1424,'[4]BD Unidades'!$A$3:$A$1424,$A308),"-")</f>
        <v>0.2297609903766126</v>
      </c>
      <c r="AM308" s="27">
        <f>IFERROR(SUMIFS('[4]BD Unidades'!$AS$3:$AS$1424,'[4]BD Unidades'!$A$3:$A$1424,$A308),"-")</f>
        <v>0.23056399012000167</v>
      </c>
      <c r="AN308" s="27">
        <f>IFERROR(SUMIFS('[4]BD Unidades'!$AU$3:$AU$1424,'[4]BD Unidades'!$A$3:$A$1424,$A308),"-")</f>
        <v>0.22473500000000002</v>
      </c>
      <c r="AO308" s="27">
        <f>IFERROR(SUMIFS('[4]BD Unidades'!$AW$3:$AW$1424,'[4]BD Unidades'!$A$3:$A$1424,$A308),"-")</f>
        <v>0.22375700000000004</v>
      </c>
      <c r="AP308" s="27">
        <f>IFERROR(SUMIFS('[4]BD Unidades'!$AY$3:$AY$1424,'[4]BD Unidades'!$A$3:$A$1424,$A308),"-")</f>
        <v>0.20663999999999999</v>
      </c>
      <c r="AQ308" s="25">
        <f>IFERROR(SUMIFS('[4]BD Unidades'!$AZ$3:$AZ$1424,'[4]BD Unidades'!$A$3:$A$1424,$A308),"-")</f>
        <v>2.0226150000000001</v>
      </c>
      <c r="AR308" s="25">
        <f>IFERROR(SUMIFS('[4]BD Unidades'!$BA$3:$BA$1424,'[4]BD Unidades'!$A$3:$A$1424,$A308),"-")</f>
        <v>8.9953799925641107</v>
      </c>
      <c r="AS308" s="28">
        <f>SUMIFS('[4]BD Unidades'!$BC$3:$BC$1424,'[4]BD Unidades'!$A$3:$A$1424,$A308)</f>
        <v>7.3188458410248194E-2</v>
      </c>
      <c r="AT308" s="28">
        <f>SUMIFS('[4]BD Unidades'!$BE$3:$BE$1424,'[4]BD Unidades'!$A$3:$A$1424,$A308)</f>
        <v>0.99864716150576804</v>
      </c>
      <c r="AU308" s="29">
        <f t="shared" si="18"/>
        <v>0.92555771525939068</v>
      </c>
      <c r="AV308" s="30">
        <f t="shared" si="19"/>
        <v>1.3332999999999999E-2</v>
      </c>
      <c r="AW308" s="25">
        <f>IFERROR(SUMIFS('[4]BD Unidades'!$BI$3:$BI$1424,'[4]BD Unidades'!$A$3:$A$1424,$A308),"-")</f>
        <v>1.847086292672715</v>
      </c>
      <c r="AX308" s="25">
        <f>IFERROR(SUMIFS('[4]BD Unidades'!$BJ$3:$BJ$1424,'[4]BD Unidades'!$A$3:$A$1424,$A308),"-")</f>
        <v>1.1870169900905894</v>
      </c>
    </row>
    <row r="309" spans="1:50" ht="14.4" x14ac:dyDescent="0.3">
      <c r="A309" s="7">
        <v>443</v>
      </c>
      <c r="B309" s="7" t="s">
        <v>911</v>
      </c>
      <c r="D309" s="8" t="s">
        <v>912</v>
      </c>
      <c r="E309" s="19" t="s">
        <v>913</v>
      </c>
      <c r="F309" s="19" t="s">
        <v>913</v>
      </c>
      <c r="G309" s="19" t="s">
        <v>914</v>
      </c>
      <c r="H309" s="19">
        <v>1</v>
      </c>
      <c r="I309" s="19">
        <v>2024</v>
      </c>
      <c r="J309" s="19" t="s">
        <v>495</v>
      </c>
      <c r="K309" s="19" t="s">
        <v>496</v>
      </c>
      <c r="L309" s="19" t="s">
        <v>213</v>
      </c>
      <c r="M309" s="19" t="s">
        <v>164</v>
      </c>
      <c r="N309" s="19" t="s">
        <v>831</v>
      </c>
      <c r="O309" s="19" t="s">
        <v>832</v>
      </c>
      <c r="P309" s="19" t="s">
        <v>51</v>
      </c>
      <c r="Q309" s="9" t="s">
        <v>916</v>
      </c>
      <c r="R309" s="20">
        <v>7.5</v>
      </c>
      <c r="S309" s="20">
        <v>2.5333000000000001</v>
      </c>
      <c r="T309" s="20">
        <v>7.31</v>
      </c>
      <c r="U309" s="20" t="s">
        <v>397</v>
      </c>
      <c r="V309" s="21">
        <f>_xlfn.XLOOKUP(D309,'[4]Gen. Real'!$A$2:$A$1168,'[4]Gen. Real'!$C$2:$C$1168,"-",0)</f>
        <v>14.324890000000012</v>
      </c>
      <c r="W309" s="22"/>
      <c r="X309" s="22" t="str">
        <f>_xlfn.XLOOKUP(D309,[4]Vertimiento!$J$2:$J$119,[4]Vertimiento!$K$2:$K$119,"-",0)</f>
        <v>-</v>
      </c>
      <c r="Y309" s="23" t="str">
        <f t="shared" si="16"/>
        <v>-</v>
      </c>
      <c r="Z309" s="19" t="str">
        <f>_xlfn.XLOOKUP(D309,[4]Cmg!$I$4:$I$99,[4]Cmg!$M$4:$M$99,"----",0,1)</f>
        <v>----</v>
      </c>
      <c r="AA309" s="19" t="str">
        <f>_xlfn.XLOOKUP(D309,[4]Cmg!$A$4:$A$101,[4]Cmg!$B$4:$B$101,"----",0,1)</f>
        <v>----</v>
      </c>
      <c r="AB309" s="19" t="str">
        <f>_xlfn.XLOOKUP(D309,[4]Cmg!$E$4:$E$101,[4]Cmg!$F$4:$F$101,"----",0,1)</f>
        <v>----</v>
      </c>
      <c r="AC309" s="19" t="str">
        <f>_xlfn.XLOOKUP(D309,[4]Cmg!$O$4:$O$101,[4]Cmg!$P$4:$P$101,"----",0,1)</f>
        <v>----</v>
      </c>
      <c r="AD309" s="24" t="str">
        <f>_xlfn.XLOOKUP(D309,[4]Cmg!$S$4:$S$101,[4]Cmg!$U$4:$U$101,"----",0,1)</f>
        <v>----</v>
      </c>
      <c r="AG309" s="25">
        <f>IFERROR(SUMIFS('[4]BD Unidades'!$AH:$AH,'[4]BD Unidades'!$A:$A,'BD Centrales 2024'!$A309),"-")</f>
        <v>7.5</v>
      </c>
      <c r="AH309" s="25">
        <f>SUMIFS('[4]BD Unidades'!$AJ$3:$AJ$1424,'[4]BD Unidades'!$A$3:$A$1424,$A309)</f>
        <v>8541</v>
      </c>
      <c r="AI309" s="25">
        <f>SUMIFS('[4]BD Unidades'!$AL$3:$AL$1424,'[4]BD Unidades'!$A$3:$A$1424,$A309)</f>
        <v>0</v>
      </c>
      <c r="AJ309" s="26">
        <f t="shared" si="17"/>
        <v>0</v>
      </c>
      <c r="AK309" s="27">
        <f>IFERROR(SUMIFS('[4]BD Unidades'!$AO$3:$AO$1424,'[4]BD Unidades'!$A$3:$A$1424,$A309),"-")</f>
        <v>0.25308167613001031</v>
      </c>
      <c r="AL309" s="27">
        <f>IFERROR(SUMIFS('[4]BD Unidades'!$AQ$3:$AQ$1424,'[4]BD Unidades'!$A$3:$A$1424,$A309),"-")</f>
        <v>0.23348216635773883</v>
      </c>
      <c r="AM309" s="27">
        <f>IFERROR(SUMIFS('[4]BD Unidades'!$AS$3:$AS$1424,'[4]BD Unidades'!$A$3:$A$1424,$A309),"-")</f>
        <v>0.22756339191080571</v>
      </c>
      <c r="AN309" s="27">
        <f>IFERROR(SUMIFS('[4]BD Unidades'!$AU$3:$AU$1424,'[4]BD Unidades'!$A$3:$A$1424,$A309),"-")</f>
        <v>0.20235600000000001</v>
      </c>
      <c r="AO309" s="27">
        <f>IFERROR(SUMIFS('[4]BD Unidades'!$AW$3:$AW$1424,'[4]BD Unidades'!$A$3:$A$1424,$A309),"-")</f>
        <v>0.21946599999999999</v>
      </c>
      <c r="AP309" s="27">
        <f>IFERROR(SUMIFS('[4]BD Unidades'!$AY$3:$AY$1424,'[4]BD Unidades'!$A$3:$A$1424,$A309),"-")</f>
        <v>0.215611</v>
      </c>
      <c r="AQ309" s="25">
        <f>IFERROR(SUMIFS('[4]BD Unidades'!$AZ$3:$AZ$1424,'[4]BD Unidades'!$A$3:$A$1424,$A309),"-")</f>
        <v>1.5176700000000001</v>
      </c>
      <c r="AR309" s="25">
        <f>IFERROR(SUMIFS('[4]BD Unidades'!$BA$3:$BA$1424,'[4]BD Unidades'!$A$3:$A$1424,$A309),"-")</f>
        <v>7.5</v>
      </c>
      <c r="AS309" s="28">
        <f>SUMIFS('[4]BD Unidades'!$BC$3:$BC$1424,'[4]BD Unidades'!$A$3:$A$1424,$A309)</f>
        <v>2.0331194978712601E-2</v>
      </c>
      <c r="AT309" s="28">
        <f>SUMIFS('[4]BD Unidades'!$BE$3:$BE$1424,'[4]BD Unidades'!$A$3:$A$1424,$A309)</f>
        <v>0.99215809046751702</v>
      </c>
      <c r="AU309" s="29">
        <f t="shared" si="18"/>
        <v>0.97198633088051478</v>
      </c>
      <c r="AV309" s="30">
        <f t="shared" si="19"/>
        <v>2.5333000000000001E-2</v>
      </c>
      <c r="AW309" s="25">
        <f>IFERROR(SUMIFS('[4]BD Unidades'!$BI$3:$BI$1424,'[4]BD Unidades'!$A$3:$A$1424,$A309),"-")</f>
        <v>1.4377844059709819</v>
      </c>
      <c r="AX309" s="25">
        <f>IFERROR(SUMIFS('[4]BD Unidades'!$BJ$3:$BJ$1424,'[4]BD Unidades'!$A$3:$A$1424,$A309),"-")</f>
        <v>0.92398201683653913</v>
      </c>
    </row>
    <row r="310" spans="1:50" ht="14.4" x14ac:dyDescent="0.3">
      <c r="A310" s="7">
        <v>445</v>
      </c>
      <c r="B310" s="7" t="s">
        <v>917</v>
      </c>
      <c r="D310" s="8" t="s">
        <v>918</v>
      </c>
      <c r="E310" s="19" t="s">
        <v>919</v>
      </c>
      <c r="F310" s="19" t="s">
        <v>919</v>
      </c>
      <c r="G310" s="19" t="s">
        <v>920</v>
      </c>
      <c r="H310" s="19" t="s">
        <v>397</v>
      </c>
      <c r="I310" s="19">
        <v>2024</v>
      </c>
      <c r="J310" s="19" t="s">
        <v>495</v>
      </c>
      <c r="K310" s="19" t="s">
        <v>496</v>
      </c>
      <c r="L310" s="19" t="s">
        <v>213</v>
      </c>
      <c r="M310" s="19" t="s">
        <v>164</v>
      </c>
      <c r="N310" s="19" t="s">
        <v>221</v>
      </c>
      <c r="O310" s="19" t="s">
        <v>221</v>
      </c>
      <c r="P310" s="19" t="s">
        <v>51</v>
      </c>
      <c r="Q310" s="9" t="s">
        <v>922</v>
      </c>
      <c r="R310" s="20">
        <v>2.7839999999999998</v>
      </c>
      <c r="S310" s="20">
        <v>0.18</v>
      </c>
      <c r="T310" s="20">
        <v>2.7789999999999999</v>
      </c>
      <c r="U310" s="20" t="s">
        <v>397</v>
      </c>
      <c r="V310" s="21">
        <f>_xlfn.XLOOKUP(D310,'[4]Gen. Real'!$A$2:$A$1168,'[4]Gen. Real'!$C$2:$C$1168,"-",0)</f>
        <v>5.6464800000000013</v>
      </c>
      <c r="W310" s="22"/>
      <c r="X310" s="22" t="str">
        <f>_xlfn.XLOOKUP(D310,[4]Vertimiento!$J$2:$J$119,[4]Vertimiento!$K$2:$K$119,"-",0)</f>
        <v>-</v>
      </c>
      <c r="Y310" s="23" t="str">
        <f t="shared" si="16"/>
        <v>-</v>
      </c>
      <c r="Z310" s="19" t="str">
        <f>_xlfn.XLOOKUP(D310,[4]Cmg!$I$4:$I$99,[4]Cmg!$M$4:$M$99,"----",0,1)</f>
        <v>----</v>
      </c>
      <c r="AA310" s="19" t="str">
        <f>_xlfn.XLOOKUP(D310,[4]Cmg!$A$4:$A$101,[4]Cmg!$B$4:$B$101,"----",0,1)</f>
        <v>----</v>
      </c>
      <c r="AB310" s="19" t="str">
        <f>_xlfn.XLOOKUP(D310,[4]Cmg!$E$4:$E$101,[4]Cmg!$F$4:$F$101,"----",0,1)</f>
        <v>----</v>
      </c>
      <c r="AC310" s="19" t="str">
        <f>_xlfn.XLOOKUP(D310,[4]Cmg!$O$4:$O$101,[4]Cmg!$P$4:$P$101,"----",0,1)</f>
        <v>----</v>
      </c>
      <c r="AD310" s="24" t="str">
        <f>_xlfn.XLOOKUP(D310,[4]Cmg!$S$4:$S$101,[4]Cmg!$U$4:$U$101,"----",0,1)</f>
        <v>----</v>
      </c>
      <c r="AG310" s="25">
        <f>IFERROR(SUMIFS('[4]BD Unidades'!$AH:$AH,'[4]BD Unidades'!$A:$A,'BD Centrales 2024'!$A310),"-")</f>
        <v>2.7789999999999999</v>
      </c>
      <c r="AH310" s="25">
        <f>SUMIFS('[4]BD Unidades'!$AJ$3:$AJ$1424,'[4]BD Unidades'!$A$3:$A$1424,$A310)</f>
        <v>8552.2460608237507</v>
      </c>
      <c r="AI310" s="25">
        <f>SUMIFS('[4]BD Unidades'!$AL$3:$AL$1424,'[4]BD Unidades'!$A$3:$A$1424,$A310)</f>
        <v>0</v>
      </c>
      <c r="AJ310" s="26">
        <f t="shared" si="17"/>
        <v>0</v>
      </c>
      <c r="AK310" s="27">
        <f>IFERROR(SUMIFS('[4]BD Unidades'!$AO$3:$AO$1424,'[4]BD Unidades'!$A$3:$A$1424,$A310),"-")</f>
        <v>0</v>
      </c>
      <c r="AL310" s="27">
        <f>IFERROR(SUMIFS('[4]BD Unidades'!$AQ$3:$AQ$1424,'[4]BD Unidades'!$A$3:$A$1424,$A310),"-")</f>
        <v>0.15085652670146896</v>
      </c>
      <c r="AM310" s="27">
        <f>IFERROR(SUMIFS('[4]BD Unidades'!$AS$3:$AS$1424,'[4]BD Unidades'!$A$3:$A$1424,$A310),"-")</f>
        <v>0.25118026423670886</v>
      </c>
      <c r="AN310" s="27">
        <f>IFERROR(SUMIFS('[4]BD Unidades'!$AU$3:$AU$1424,'[4]BD Unidades'!$A$3:$A$1424,$A310),"-")</f>
        <v>0.24387122485632187</v>
      </c>
      <c r="AO310" s="27">
        <f>IFERROR(SUMIFS('[4]BD Unidades'!$AW$3:$AW$1424,'[4]BD Unidades'!$A$3:$A$1424,$A310),"-")</f>
        <v>0.23455199209770114</v>
      </c>
      <c r="AP310" s="27">
        <f>IFERROR(SUMIFS('[4]BD Unidades'!$AY$3:$AY$1424,'[4]BD Unidades'!$A$3:$A$1424,$A310),"-")</f>
        <v>0.22603132255747127</v>
      </c>
      <c r="AQ310" s="25">
        <f>IFERROR(SUMIFS('[4]BD Unidades'!$AZ$3:$AZ$1424,'[4]BD Unidades'!$A$3:$A$1424,$A310),"-")</f>
        <v>0.41998457033688957</v>
      </c>
      <c r="AR310" s="25">
        <f>IFERROR(SUMIFS('[4]BD Unidades'!$BA$3:$BA$1424,'[4]BD Unidades'!$A$3:$A$1424,$A310),"-")</f>
        <v>2.7790000000000199</v>
      </c>
      <c r="AS310" s="28">
        <f>SUMIFS('[4]BD Unidades'!$BC$3:$BC$1424,'[4]BD Unidades'!$A$3:$A$1424,$A310)</f>
        <v>6.3264742600445244E-3</v>
      </c>
      <c r="AT310" s="28">
        <f>SUMIFS('[4]BD Unidades'!$BE$3:$BE$1424,'[4]BD Unidades'!$A$3:$A$1424,$A310)</f>
        <v>0.99819644706240529</v>
      </c>
      <c r="AU310" s="29">
        <f t="shared" si="18"/>
        <v>0.99188138293359707</v>
      </c>
      <c r="AV310" s="30">
        <f t="shared" si="19"/>
        <v>1.8E-3</v>
      </c>
      <c r="AW310" s="25">
        <f>IFERROR(SUMIFS('[4]BD Unidades'!$BI$3:$BI$1424,'[4]BD Unidades'!$A$3:$A$1424,$A310),"-")</f>
        <v>0.41656875602287957</v>
      </c>
      <c r="AX310" s="25">
        <f>IFERROR(SUMIFS('[4]BD Unidades'!$BJ$3:$BJ$1424,'[4]BD Unidades'!$A$3:$A$1424,$A310),"-")</f>
        <v>0.26770497561570911</v>
      </c>
    </row>
    <row r="311" spans="1:50" ht="14.4" x14ac:dyDescent="0.3">
      <c r="A311" s="7">
        <v>455</v>
      </c>
      <c r="B311" s="7" t="s">
        <v>923</v>
      </c>
      <c r="D311" s="8" t="s">
        <v>924</v>
      </c>
      <c r="E311" s="19" t="s">
        <v>925</v>
      </c>
      <c r="F311" s="19" t="s">
        <v>925</v>
      </c>
      <c r="G311" s="19" t="s">
        <v>926</v>
      </c>
      <c r="H311" s="19">
        <v>24</v>
      </c>
      <c r="I311" s="19">
        <v>2024</v>
      </c>
      <c r="J311" s="19" t="s">
        <v>495</v>
      </c>
      <c r="K311" s="19" t="s">
        <v>496</v>
      </c>
      <c r="L311" s="19" t="s">
        <v>47</v>
      </c>
      <c r="M311" s="19" t="s">
        <v>48</v>
      </c>
      <c r="N311" s="19" t="s">
        <v>48</v>
      </c>
      <c r="O311" s="19" t="s">
        <v>48</v>
      </c>
      <c r="P311" s="19" t="s">
        <v>51</v>
      </c>
      <c r="Q311" s="9" t="s">
        <v>928</v>
      </c>
      <c r="R311" s="20">
        <v>52.8</v>
      </c>
      <c r="S311" s="20">
        <v>9.4700000000000006E-2</v>
      </c>
      <c r="T311" s="20">
        <v>52.75</v>
      </c>
      <c r="U311" s="20">
        <v>0.106</v>
      </c>
      <c r="V311" s="21">
        <f>_xlfn.XLOOKUP(D311,'[4]Gen. Real'!$A$2:$A$1168,'[4]Gen. Real'!$C$2:$C$1168,"-",0)</f>
        <v>106.7773399999999</v>
      </c>
      <c r="W311" s="22"/>
      <c r="X311" s="22">
        <f>_xlfn.XLOOKUP(D311,[4]Vertimiento!$J$2:$J$119,[4]Vertimiento!$K$2:$K$119,"-",0)</f>
        <v>45.583310833333336</v>
      </c>
      <c r="Y311" s="23">
        <f t="shared" si="16"/>
        <v>0.29918033681279527</v>
      </c>
      <c r="Z311" s="19">
        <f>_xlfn.XLOOKUP(D311,[4]Cmg!$I$4:$I$99,[4]Cmg!$M$4:$M$99,"----",0,1)</f>
        <v>6.1711301995348418</v>
      </c>
      <c r="AA311" s="19">
        <f>_xlfn.XLOOKUP(D311,[4]Cmg!$A$4:$A$101,[4]Cmg!$B$4:$B$101,"----",0,1)</f>
        <v>48.109748492090553</v>
      </c>
      <c r="AB311" s="19">
        <f>_xlfn.XLOOKUP(D311,[4]Cmg!$E$4:$E$101,[4]Cmg!$F$4:$F$101,"----",0,1)</f>
        <v>7.2003224043715841</v>
      </c>
      <c r="AC311" s="19">
        <f>_xlfn.XLOOKUP(D311,[4]Cmg!$O$4:$O$101,[4]Cmg!$P$4:$P$101,"----",0,1)</f>
        <v>77.313668812171215</v>
      </c>
      <c r="AD311" s="24">
        <f>_xlfn.XLOOKUP(D311,[4]Cmg!$S$4:$S$101,[4]Cmg!$U$4:$U$101,"----",0,1)</f>
        <v>0.47217480368726528</v>
      </c>
      <c r="AG311" s="25">
        <f>IFERROR(SUMIFS('[4]BD Unidades'!$AH:$AH,'[4]BD Unidades'!$A:$A,'BD Centrales 2024'!$A311),"-")</f>
        <v>52.8</v>
      </c>
      <c r="AH311" s="25">
        <f>SUMIFS('[4]BD Unidades'!$AJ$3:$AJ$1424,'[4]BD Unidades'!$A$3:$A$1424,$A311)</f>
        <v>8017.2166666666699</v>
      </c>
      <c r="AI311" s="25">
        <f>SUMIFS('[4]BD Unidades'!$AL$3:$AL$1424,'[4]BD Unidades'!$A$3:$A$1424,$A311)</f>
        <v>755.18333333333305</v>
      </c>
      <c r="AJ311" s="26">
        <f t="shared" si="17"/>
        <v>8.6086285775082386E-2</v>
      </c>
      <c r="AK311" s="27">
        <f>IFERROR(SUMIFS('[4]BD Unidades'!$AO$3:$AO$1424,'[4]BD Unidades'!$A$3:$A$1424,$A311),"-")</f>
        <v>0.3406909976488538</v>
      </c>
      <c r="AL311" s="27">
        <f>IFERROR(SUMIFS('[4]BD Unidades'!$AQ$3:$AQ$1424,'[4]BD Unidades'!$A$3:$A$1424,$A311),"-")</f>
        <v>0.33607250425346119</v>
      </c>
      <c r="AM311" s="27">
        <f>IFERROR(SUMIFS('[4]BD Unidades'!$AS$3:$AS$1424,'[4]BD Unidades'!$A$3:$A$1424,$A311),"-")</f>
        <v>0.3103829982610099</v>
      </c>
      <c r="AN311" s="27">
        <f>IFERROR(SUMIFS('[4]BD Unidades'!$AU$3:$AU$1424,'[4]BD Unidades'!$A$3:$A$1424,$A311),"-")</f>
        <v>0.33197500000000002</v>
      </c>
      <c r="AO311" s="27">
        <f>IFERROR(SUMIFS('[4]BD Unidades'!$AW$3:$AW$1424,'[4]BD Unidades'!$A$3:$A$1424,$A311),"-")</f>
        <v>0.33091300000000001</v>
      </c>
      <c r="AP311" s="27">
        <f>IFERROR(SUMIFS('[4]BD Unidades'!$AY$3:$AY$1424,'[4]BD Unidades'!$A$3:$A$1424,$A311),"-")</f>
        <v>0.29122799999999999</v>
      </c>
      <c r="AQ311" s="25">
        <f>IFERROR(SUMIFS('[4]BD Unidades'!$AZ$3:$AZ$1424,'[4]BD Unidades'!$A$3:$A$1424,$A311),"-")</f>
        <v>16.388222308181323</v>
      </c>
      <c r="AR311" s="25">
        <f>IFERROR(SUMIFS('[4]BD Unidades'!$BA$3:$BA$1424,'[4]BD Unidades'!$A$3:$A$1424,$A311),"-")</f>
        <v>52.560306567567999</v>
      </c>
      <c r="AS311" s="28">
        <f>SUMIFS('[4]BD Unidades'!$BC$3:$BC$1424,'[4]BD Unidades'!$A$3:$A$1424,$A311)</f>
        <v>1.4253011352147698E-2</v>
      </c>
      <c r="AT311" s="28">
        <f>SUMIFS('[4]BD Unidades'!$BE$3:$BE$1424,'[4]BD Unidades'!$A$3:$A$1424,$A311)</f>
        <v>0.99911961141469308</v>
      </c>
      <c r="AU311" s="29">
        <f t="shared" si="18"/>
        <v>0.98487914825104605</v>
      </c>
      <c r="AV311" s="30">
        <f t="shared" si="19"/>
        <v>9.4700000000000003E-4</v>
      </c>
      <c r="AW311" s="25">
        <f>IFERROR(SUMIFS('[4]BD Unidades'!$BI$3:$BI$1424,'[4]BD Unidades'!$A$3:$A$1424,$A311),"-")</f>
        <v>16.125133451978897</v>
      </c>
      <c r="AX311" s="25">
        <f>IFERROR(SUMIFS('[4]BD Unidades'!$BJ$3:$BJ$1424,'[4]BD Unidades'!$A$3:$A$1424,$A311),"-")</f>
        <v>10.36270338365216</v>
      </c>
    </row>
    <row r="312" spans="1:50" ht="14.4" x14ac:dyDescent="0.3">
      <c r="A312" s="7">
        <v>456</v>
      </c>
      <c r="B312" s="7" t="s">
        <v>929</v>
      </c>
      <c r="D312" s="8" t="s">
        <v>930</v>
      </c>
      <c r="E312" s="19" t="s">
        <v>931</v>
      </c>
      <c r="F312" s="19" t="s">
        <v>931</v>
      </c>
      <c r="G312" s="19" t="s">
        <v>932</v>
      </c>
      <c r="H312" s="19">
        <v>1</v>
      </c>
      <c r="I312" s="19">
        <v>2024</v>
      </c>
      <c r="J312" s="19" t="s">
        <v>495</v>
      </c>
      <c r="K312" s="19" t="s">
        <v>496</v>
      </c>
      <c r="L312" s="19" t="s">
        <v>47</v>
      </c>
      <c r="M312" s="19" t="s">
        <v>48</v>
      </c>
      <c r="N312" s="19" t="s">
        <v>48</v>
      </c>
      <c r="O312" s="19" t="s">
        <v>933</v>
      </c>
      <c r="P312" s="19" t="s">
        <v>51</v>
      </c>
      <c r="Q312" s="9" t="s">
        <v>934</v>
      </c>
      <c r="R312" s="20">
        <v>138.19999999999999</v>
      </c>
      <c r="S312" s="20">
        <v>1.8089999999999999</v>
      </c>
      <c r="T312" s="20">
        <v>135.69999999999999</v>
      </c>
      <c r="U312" s="20">
        <v>2.79</v>
      </c>
      <c r="V312" s="21">
        <f>_xlfn.XLOOKUP(D312,'[4]Gen. Real'!$A$2:$A$1168,'[4]Gen. Real'!$C$2:$C$1168,"-",0)</f>
        <v>256.44675999999987</v>
      </c>
      <c r="W312" s="22"/>
      <c r="X312" s="22">
        <f>_xlfn.XLOOKUP(D312,[4]Vertimiento!$J$2:$J$119,[4]Vertimiento!$K$2:$K$119,"-",0)</f>
        <v>68.768294451656672</v>
      </c>
      <c r="Y312" s="23">
        <f t="shared" si="16"/>
        <v>0.21145483122731371</v>
      </c>
      <c r="Z312" s="19">
        <f>_xlfn.XLOOKUP(D312,[4]Cmg!$I$4:$I$99,[4]Cmg!$M$4:$M$99,"----",0,1)</f>
        <v>5.2343437507262633</v>
      </c>
      <c r="AA312" s="19">
        <f>_xlfn.XLOOKUP(D312,[4]Cmg!$A$4:$A$101,[4]Cmg!$B$4:$B$101,"----",0,1)</f>
        <v>47.593506316148911</v>
      </c>
      <c r="AB312" s="19">
        <f>_xlfn.XLOOKUP(D312,[4]Cmg!$E$4:$E$101,[4]Cmg!$F$4:$F$101,"----",0,1)</f>
        <v>6.8935491803278657</v>
      </c>
      <c r="AC312" s="19">
        <f>_xlfn.XLOOKUP(D312,[4]Cmg!$O$4:$O$101,[4]Cmg!$P$4:$P$101,"----",0,1)</f>
        <v>76.647893504973794</v>
      </c>
      <c r="AD312" s="24">
        <f>_xlfn.XLOOKUP(D312,[4]Cmg!$S$4:$S$101,[4]Cmg!$U$4:$U$101,"----",0,1)</f>
        <v>0.47615796062364857</v>
      </c>
      <c r="AG312" s="25">
        <f>IFERROR(SUMIFS('[4]BD Unidades'!$AH:$AH,'[4]BD Unidades'!$A:$A,'BD Centrales 2024'!$A312),"-")</f>
        <v>135.53143142835461</v>
      </c>
      <c r="AH312" s="25">
        <f>SUMIFS('[4]BD Unidades'!$AJ$3:$AJ$1424,'[4]BD Unidades'!$A$3:$A$1424,$A312)</f>
        <v>3282.38333333333</v>
      </c>
      <c r="AI312" s="25">
        <f>SUMIFS('[4]BD Unidades'!$AL$3:$AL$1424,'[4]BD Unidades'!$A$3:$A$1424,$A312)</f>
        <v>5321.0833333333303</v>
      </c>
      <c r="AJ312" s="26">
        <f t="shared" si="17"/>
        <v>0.6184813098595916</v>
      </c>
      <c r="AK312" s="27">
        <f>IFERROR(SUMIFS('[4]BD Unidades'!$AO$3:$AO$1424,'[4]BD Unidades'!$A$3:$A$1424,$A312),"-")</f>
        <v>0.30959158202310183</v>
      </c>
      <c r="AL312" s="27">
        <f>IFERROR(SUMIFS('[4]BD Unidades'!$AQ$3:$AQ$1424,'[4]BD Unidades'!$A$3:$A$1424,$A312),"-")</f>
        <v>0.30691077971633984</v>
      </c>
      <c r="AM312" s="27">
        <f>IFERROR(SUMIFS('[4]BD Unidades'!$AS$3:$AS$1424,'[4]BD Unidades'!$A$3:$A$1424,$A312),"-")</f>
        <v>0.29786431638958216</v>
      </c>
      <c r="AN312" s="27">
        <f>IFERROR(SUMIFS('[4]BD Unidades'!$AU$3:$AU$1424,'[4]BD Unidades'!$A$3:$A$1424,$A312),"-")</f>
        <v>0.26414300000000002</v>
      </c>
      <c r="AO312" s="27">
        <f>IFERROR(SUMIFS('[4]BD Unidades'!$AW$3:$AW$1424,'[4]BD Unidades'!$A$3:$A$1424,$A312),"-")</f>
        <v>0.29585699999999998</v>
      </c>
      <c r="AP312" s="27">
        <f>IFERROR(SUMIFS('[4]BD Unidades'!$AY$3:$AY$1424,'[4]BD Unidades'!$A$3:$A$1424,$A312),"-")</f>
        <v>0.32155499999999998</v>
      </c>
      <c r="AQ312" s="25">
        <f>IFERROR(SUMIFS('[4]BD Unidades'!$AZ$3:$AZ$1424,'[4]BD Unidades'!$A$3:$A$1424,$A312),"-")</f>
        <v>35.799678891779877</v>
      </c>
      <c r="AR312" s="25">
        <f>IFERROR(SUMIFS('[4]BD Unidades'!$BA$3:$BA$1424,'[4]BD Unidades'!$A$3:$A$1424,$A312),"-")</f>
        <v>123.356542750209</v>
      </c>
      <c r="AS312" s="28">
        <f>SUMIFS('[4]BD Unidades'!$BC$3:$BC$1424,'[4]BD Unidades'!$A$3:$A$1424,$A312)</f>
        <v>7.9122034375757808E-3</v>
      </c>
      <c r="AT312" s="28">
        <f>SUMIFS('[4]BD Unidades'!$BE$3:$BE$1424,'[4]BD Unidades'!$A$3:$A$1424,$A312)</f>
        <v>1</v>
      </c>
      <c r="AU312" s="29">
        <f t="shared" si="18"/>
        <v>0.99208779656242418</v>
      </c>
      <c r="AV312" s="30">
        <f t="shared" si="19"/>
        <v>1.8089999999999998E-2</v>
      </c>
      <c r="AW312" s="25">
        <f>IFERROR(SUMIFS('[4]BD Unidades'!$BI$3:$BI$1424,'[4]BD Unidades'!$A$3:$A$1424,$A312),"-")</f>
        <v>34.950166301543732</v>
      </c>
      <c r="AX312" s="25">
        <f>IFERROR(SUMIFS('[4]BD Unidades'!$BJ$3:$BJ$1424,'[4]BD Unidades'!$A$3:$A$1424,$A312),"-")</f>
        <v>22.460478089734256</v>
      </c>
    </row>
    <row r="313" spans="1:50" ht="14.4" x14ac:dyDescent="0.3">
      <c r="A313" s="7">
        <v>457</v>
      </c>
      <c r="B313" s="7" t="s">
        <v>935</v>
      </c>
      <c r="D313" s="8" t="s">
        <v>936</v>
      </c>
      <c r="E313" s="19" t="s">
        <v>937</v>
      </c>
      <c r="F313" s="19" t="s">
        <v>937</v>
      </c>
      <c r="G313" s="19" t="s">
        <v>938</v>
      </c>
      <c r="H313" s="19" t="s">
        <v>397</v>
      </c>
      <c r="I313" s="19">
        <v>2024</v>
      </c>
      <c r="J313" s="19" t="s">
        <v>495</v>
      </c>
      <c r="K313" s="19" t="s">
        <v>496</v>
      </c>
      <c r="L313" s="19" t="s">
        <v>213</v>
      </c>
      <c r="M313" s="19" t="s">
        <v>106</v>
      </c>
      <c r="N313" s="19" t="s">
        <v>144</v>
      </c>
      <c r="O313" s="19" t="s">
        <v>939</v>
      </c>
      <c r="P313" s="19" t="s">
        <v>51</v>
      </c>
      <c r="Q313" s="9" t="s">
        <v>940</v>
      </c>
      <c r="R313" s="20">
        <v>9</v>
      </c>
      <c r="S313" s="20">
        <v>0.1111</v>
      </c>
      <c r="T313" s="20">
        <v>8.99</v>
      </c>
      <c r="U313" s="20" t="s">
        <v>397</v>
      </c>
      <c r="V313" s="21">
        <f>_xlfn.XLOOKUP(D313,'[4]Gen. Real'!$A$2:$A$1168,'[4]Gen. Real'!$C$2:$C$1168,"-",0)</f>
        <v>19.832840000000015</v>
      </c>
      <c r="W313" s="22"/>
      <c r="X313" s="22" t="str">
        <f>_xlfn.XLOOKUP(D313,[4]Vertimiento!$J$2:$J$119,[4]Vertimiento!$K$2:$K$119,"-",0)</f>
        <v>-</v>
      </c>
      <c r="Y313" s="23" t="str">
        <f t="shared" si="16"/>
        <v>-</v>
      </c>
      <c r="Z313" s="19" t="str">
        <f>_xlfn.XLOOKUP(D313,[4]Cmg!$I$4:$I$99,[4]Cmg!$M$4:$M$99,"----",0,1)</f>
        <v>----</v>
      </c>
      <c r="AA313" s="19" t="str">
        <f>_xlfn.XLOOKUP(D313,[4]Cmg!$A$4:$A$101,[4]Cmg!$B$4:$B$101,"----",0,1)</f>
        <v>----</v>
      </c>
      <c r="AB313" s="19" t="str">
        <f>_xlfn.XLOOKUP(D313,[4]Cmg!$E$4:$E$101,[4]Cmg!$F$4:$F$101,"----",0,1)</f>
        <v>----</v>
      </c>
      <c r="AC313" s="19" t="str">
        <f>_xlfn.XLOOKUP(D313,[4]Cmg!$O$4:$O$101,[4]Cmg!$P$4:$P$101,"----",0,1)</f>
        <v>----</v>
      </c>
      <c r="AD313" s="24" t="str">
        <f>_xlfn.XLOOKUP(D313,[4]Cmg!$S$4:$S$101,[4]Cmg!$U$4:$U$101,"----",0,1)</f>
        <v>----</v>
      </c>
      <c r="AG313" s="25">
        <f>IFERROR(SUMIFS('[4]BD Unidades'!$AH:$AH,'[4]BD Unidades'!$A:$A,'BD Centrales 2024'!$A313),"-")</f>
        <v>9</v>
      </c>
      <c r="AH313" s="25">
        <f>SUMIFS('[4]BD Unidades'!$AJ$3:$AJ$1424,'[4]BD Unidades'!$A$3:$A$1424,$A313)</f>
        <v>8559.2333333333299</v>
      </c>
      <c r="AI313" s="25">
        <f>SUMIFS('[4]BD Unidades'!$AL$3:$AL$1424,'[4]BD Unidades'!$A$3:$A$1424,$A313)</f>
        <v>0</v>
      </c>
      <c r="AJ313" s="26">
        <f t="shared" si="17"/>
        <v>0</v>
      </c>
      <c r="AK313" s="27">
        <f>IFERROR(SUMIFS('[4]BD Unidades'!$AO$3:$AO$1424,'[4]BD Unidades'!$A$3:$A$1424,$A313),"-")</f>
        <v>0.28548405106682484</v>
      </c>
      <c r="AL313" s="27">
        <f>IFERROR(SUMIFS('[4]BD Unidades'!$AQ$3:$AQ$1424,'[4]BD Unidades'!$A$3:$A$1424,$A313),"-")</f>
        <v>0.26312176328000836</v>
      </c>
      <c r="AM313" s="27">
        <f>IFERROR(SUMIFS('[4]BD Unidades'!$AS$3:$AS$1424,'[4]BD Unidades'!$A$3:$A$1424,$A313),"-")</f>
        <v>0.26126777168052995</v>
      </c>
      <c r="AN313" s="27">
        <f>IFERROR(SUMIFS('[4]BD Unidades'!$AU$3:$AU$1424,'[4]BD Unidades'!$A$3:$A$1424,$A313),"-")</f>
        <v>0.24829500000000002</v>
      </c>
      <c r="AO313" s="27">
        <f>IFERROR(SUMIFS('[4]BD Unidades'!$AW$3:$AW$1424,'[4]BD Unidades'!$A$3:$A$1424,$A313),"-")</f>
        <v>0.25488100000000002</v>
      </c>
      <c r="AP313" s="27">
        <f>IFERROR(SUMIFS('[4]BD Unidades'!$AY$3:$AY$1424,'[4]BD Unidades'!$A$3:$A$1424,$A313),"-")</f>
        <v>0.23821600000000004</v>
      </c>
      <c r="AQ313" s="25">
        <f>IFERROR(SUMIFS('[4]BD Unidades'!$AZ$3:$AZ$1424,'[4]BD Unidades'!$A$3:$A$1424,$A313),"-")</f>
        <v>2.2346550000000001</v>
      </c>
      <c r="AR313" s="25">
        <f>IFERROR(SUMIFS('[4]BD Unidades'!$BA$3:$BA$1424,'[4]BD Unidades'!$A$3:$A$1424,$A313),"-")</f>
        <v>9</v>
      </c>
      <c r="AS313" s="28">
        <f>SUMIFS('[4]BD Unidades'!$BC$3:$BC$1424,'[4]BD Unidades'!$A$3:$A$1424,$A313)</f>
        <v>1.0722196357274901E-3</v>
      </c>
      <c r="AT313" s="28">
        <f>SUMIFS('[4]BD Unidades'!$BE$3:$BE$1424,'[4]BD Unidades'!$A$3:$A$1424,$A313)</f>
        <v>0.99992789921068614</v>
      </c>
      <c r="AU313" s="29">
        <f t="shared" si="18"/>
        <v>0.99885575688284078</v>
      </c>
      <c r="AV313" s="30">
        <f t="shared" si="19"/>
        <v>1.111E-3</v>
      </c>
      <c r="AW313" s="25">
        <f>IFERROR(SUMIFS('[4]BD Unidades'!$BI$3:$BI$1424,'[4]BD Unidades'!$A$3:$A$1424,$A313),"-")</f>
        <v>2.229617902495471</v>
      </c>
      <c r="AX313" s="25">
        <f>IFERROR(SUMIFS('[4]BD Unidades'!$BJ$3:$BJ$1424,'[4]BD Unidades'!$A$3:$A$1424,$A313),"-")</f>
        <v>1.4328482335509471</v>
      </c>
    </row>
    <row r="314" spans="1:50" ht="14.4" x14ac:dyDescent="0.3">
      <c r="A314" s="7">
        <v>459</v>
      </c>
      <c r="B314" s="7" t="s">
        <v>941</v>
      </c>
      <c r="D314" s="8" t="s">
        <v>942</v>
      </c>
      <c r="E314" s="19" t="s">
        <v>677</v>
      </c>
      <c r="F314" s="19" t="s">
        <v>943</v>
      </c>
      <c r="G314" s="19" t="s">
        <v>944</v>
      </c>
      <c r="H314" s="19" t="s">
        <v>397</v>
      </c>
      <c r="I314" s="19">
        <v>2024</v>
      </c>
      <c r="J314" s="19" t="s">
        <v>495</v>
      </c>
      <c r="K314" s="19" t="s">
        <v>496</v>
      </c>
      <c r="L314" s="19" t="s">
        <v>213</v>
      </c>
      <c r="M314" s="19" t="s">
        <v>477</v>
      </c>
      <c r="N314" s="19" t="s">
        <v>766</v>
      </c>
      <c r="O314" s="19" t="s">
        <v>767</v>
      </c>
      <c r="P314" s="19" t="s">
        <v>51</v>
      </c>
      <c r="Q314" s="9" t="s">
        <v>945</v>
      </c>
      <c r="R314" s="20">
        <v>3</v>
      </c>
      <c r="S314" s="20">
        <v>1</v>
      </c>
      <c r="T314" s="20">
        <v>2.97</v>
      </c>
      <c r="U314" s="20" t="s">
        <v>397</v>
      </c>
      <c r="V314" s="21">
        <f>_xlfn.XLOOKUP(D314,'[4]Gen. Real'!$A$2:$A$1168,'[4]Gen. Real'!$C$2:$C$1168,"-",0)</f>
        <v>5.1478400000000022</v>
      </c>
      <c r="W314" s="22"/>
      <c r="X314" s="22" t="str">
        <f>_xlfn.XLOOKUP(D314,[4]Vertimiento!$J$2:$J$119,[4]Vertimiento!$K$2:$K$119,"-",0)</f>
        <v>-</v>
      </c>
      <c r="Y314" s="23" t="str">
        <f t="shared" si="16"/>
        <v>-</v>
      </c>
      <c r="Z314" s="19" t="str">
        <f>_xlfn.XLOOKUP(D314,[4]Cmg!$I$4:$I$99,[4]Cmg!$M$4:$M$99,"----",0,1)</f>
        <v>----</v>
      </c>
      <c r="AA314" s="19" t="str">
        <f>_xlfn.XLOOKUP(D314,[4]Cmg!$A$4:$A$101,[4]Cmg!$B$4:$B$101,"----",0,1)</f>
        <v>----</v>
      </c>
      <c r="AB314" s="19" t="str">
        <f>_xlfn.XLOOKUP(D314,[4]Cmg!$E$4:$E$101,[4]Cmg!$F$4:$F$101,"----",0,1)</f>
        <v>----</v>
      </c>
      <c r="AC314" s="19" t="str">
        <f>_xlfn.XLOOKUP(D314,[4]Cmg!$O$4:$O$101,[4]Cmg!$P$4:$P$101,"----",0,1)</f>
        <v>----</v>
      </c>
      <c r="AD314" s="24" t="str">
        <f>_xlfn.XLOOKUP(D314,[4]Cmg!$S$4:$S$101,[4]Cmg!$U$4:$U$101,"----",0,1)</f>
        <v>----</v>
      </c>
      <c r="AG314" s="25">
        <f>IFERROR(SUMIFS('[4]BD Unidades'!$AH:$AH,'[4]BD Unidades'!$A:$A,'BD Centrales 2024'!$A314),"-")</f>
        <v>3</v>
      </c>
      <c r="AH314" s="25">
        <f>SUMIFS('[4]BD Unidades'!$AJ$3:$AJ$1424,'[4]BD Unidades'!$A$3:$A$1424,$A314)</f>
        <v>4090.3333333333298</v>
      </c>
      <c r="AI314" s="25">
        <f>SUMIFS('[4]BD Unidades'!$AL$3:$AL$1424,'[4]BD Unidades'!$A$3:$A$1424,$A314)</f>
        <v>4479.1499999999996</v>
      </c>
      <c r="AJ314" s="26">
        <f t="shared" si="17"/>
        <v>0.52268612071128384</v>
      </c>
      <c r="AK314" s="27">
        <f>IFERROR(SUMIFS('[4]BD Unidades'!$AO$3:$AO$1424,'[4]BD Unidades'!$A$3:$A$1424,$A314),"-")</f>
        <v>0.22119112151367024</v>
      </c>
      <c r="AL314" s="27">
        <f>IFERROR(SUMIFS('[4]BD Unidades'!$AQ$3:$AQ$1424,'[4]BD Unidades'!$A$3:$A$1424,$A314),"-")</f>
        <v>0.21525611440547573</v>
      </c>
      <c r="AM314" s="27">
        <f>IFERROR(SUMIFS('[4]BD Unidades'!$AS$3:$AS$1424,'[4]BD Unidades'!$A$3:$A$1424,$A314),"-")</f>
        <v>0.20409158807115449</v>
      </c>
      <c r="AN314" s="27">
        <f>IFERROR(SUMIFS('[4]BD Unidades'!$AU$3:$AU$1424,'[4]BD Unidades'!$A$3:$A$1424,$A314),"-")</f>
        <v>0.20862</v>
      </c>
      <c r="AO314" s="27">
        <f>IFERROR(SUMIFS('[4]BD Unidades'!$AW$3:$AW$1424,'[4]BD Unidades'!$A$3:$A$1424,$A314),"-")</f>
        <v>0.22148599999999999</v>
      </c>
      <c r="AP314" s="27">
        <f>IFERROR(SUMIFS('[4]BD Unidades'!$AY$3:$AY$1424,'[4]BD Unidades'!$A$3:$A$1424,$A314),"-")</f>
        <v>0.21025400000000002</v>
      </c>
      <c r="AQ314" s="25">
        <f>IFERROR(SUMIFS('[4]BD Unidades'!$AZ$3:$AZ$1424,'[4]BD Unidades'!$A$3:$A$1424,$A314),"-")</f>
        <v>0.6122747642134635</v>
      </c>
      <c r="AR314" s="25">
        <f>IFERROR(SUMIFS('[4]BD Unidades'!$BA$3:$BA$1424,'[4]BD Unidades'!$A$3:$A$1424,$A314),"-")</f>
        <v>2.6995967668218102</v>
      </c>
      <c r="AS314" s="28">
        <f>SUMIFS('[4]BD Unidades'!$BC$3:$BC$1424,'[4]BD Unidades'!$A$3:$A$1424,$A314)</f>
        <v>9.5527760058919094E-4</v>
      </c>
      <c r="AT314" s="28">
        <f>SUMIFS('[4]BD Unidades'!$BE$3:$BE$1424,'[4]BD Unidades'!$A$3:$A$1424,$A314)</f>
        <v>0.99942319368548904</v>
      </c>
      <c r="AU314" s="29">
        <f t="shared" si="18"/>
        <v>0.99846846709505199</v>
      </c>
      <c r="AV314" s="30">
        <f t="shared" si="19"/>
        <v>0.01</v>
      </c>
      <c r="AW314" s="25">
        <f>IFERROR(SUMIFS('[4]BD Unidades'!$BI$3:$BI$1424,'[4]BD Unidades'!$A$3:$A$1424,$A314),"-")</f>
        <v>0.60522367481254957</v>
      </c>
      <c r="AX314" s="25">
        <f>IFERROR(SUMIFS('[4]BD Unidades'!$BJ$3:$BJ$1424,'[4]BD Unidades'!$A$3:$A$1424,$A314),"-")</f>
        <v>0.38894272977794953</v>
      </c>
    </row>
    <row r="315" spans="1:50" ht="14.4" x14ac:dyDescent="0.3">
      <c r="A315" s="7">
        <v>462</v>
      </c>
      <c r="B315" s="7" t="s">
        <v>946</v>
      </c>
      <c r="D315" s="8" t="s">
        <v>947</v>
      </c>
      <c r="E315" s="19" t="s">
        <v>948</v>
      </c>
      <c r="F315" s="19" t="s">
        <v>948</v>
      </c>
      <c r="G315" s="19" t="s">
        <v>949</v>
      </c>
      <c r="H315" s="19" t="s">
        <v>397</v>
      </c>
      <c r="I315" s="19">
        <v>2024</v>
      </c>
      <c r="J315" s="19" t="s">
        <v>495</v>
      </c>
      <c r="K315" s="19" t="s">
        <v>496</v>
      </c>
      <c r="L315" s="19" t="s">
        <v>213</v>
      </c>
      <c r="M315" s="19" t="s">
        <v>106</v>
      </c>
      <c r="N315" s="19" t="s">
        <v>144</v>
      </c>
      <c r="O315" s="19" t="s">
        <v>939</v>
      </c>
      <c r="P315" s="19" t="s">
        <v>51</v>
      </c>
      <c r="Q315" s="9" t="s">
        <v>951</v>
      </c>
      <c r="R315" s="20">
        <v>9</v>
      </c>
      <c r="S315" s="20">
        <v>0.78549999999999998</v>
      </c>
      <c r="T315" s="20">
        <v>8.9292999999999996</v>
      </c>
      <c r="U315" s="20" t="s">
        <v>397</v>
      </c>
      <c r="V315" s="21">
        <f>_xlfn.XLOOKUP(D315,'[4]Gen. Real'!$A$2:$A$1168,'[4]Gen. Real'!$C$2:$C$1168,"-",0)</f>
        <v>19.774919999999995</v>
      </c>
      <c r="W315" s="22"/>
      <c r="X315" s="22" t="str">
        <f>_xlfn.XLOOKUP(D315,[4]Vertimiento!$J$2:$J$119,[4]Vertimiento!$K$2:$K$119,"-",0)</f>
        <v>-</v>
      </c>
      <c r="Y315" s="23" t="str">
        <f t="shared" si="16"/>
        <v>-</v>
      </c>
      <c r="Z315" s="19" t="str">
        <f>_xlfn.XLOOKUP(D315,[4]Cmg!$I$4:$I$99,[4]Cmg!$M$4:$M$99,"----",0,1)</f>
        <v>----</v>
      </c>
      <c r="AA315" s="19" t="str">
        <f>_xlfn.XLOOKUP(D315,[4]Cmg!$A$4:$A$101,[4]Cmg!$B$4:$B$101,"----",0,1)</f>
        <v>----</v>
      </c>
      <c r="AB315" s="19" t="str">
        <f>_xlfn.XLOOKUP(D315,[4]Cmg!$E$4:$E$101,[4]Cmg!$F$4:$F$101,"----",0,1)</f>
        <v>----</v>
      </c>
      <c r="AC315" s="19" t="str">
        <f>_xlfn.XLOOKUP(D315,[4]Cmg!$O$4:$O$101,[4]Cmg!$P$4:$P$101,"----",0,1)</f>
        <v>----</v>
      </c>
      <c r="AD315" s="24" t="str">
        <f>_xlfn.XLOOKUP(D315,[4]Cmg!$S$4:$S$101,[4]Cmg!$U$4:$U$101,"----",0,1)</f>
        <v>----</v>
      </c>
      <c r="AG315" s="25">
        <f>IFERROR(SUMIFS('[4]BD Unidades'!$AH:$AH,'[4]BD Unidades'!$A:$A,'BD Centrales 2024'!$A315),"-")</f>
        <v>9</v>
      </c>
      <c r="AH315" s="25">
        <f>SUMIFS('[4]BD Unidades'!$AJ$3:$AJ$1424,'[4]BD Unidades'!$A$3:$A$1424,$A315)</f>
        <v>8298.35</v>
      </c>
      <c r="AI315" s="25">
        <f>SUMIFS('[4]BD Unidades'!$AL$3:$AL$1424,'[4]BD Unidades'!$A$3:$A$1424,$A315)</f>
        <v>0</v>
      </c>
      <c r="AJ315" s="26">
        <f t="shared" si="17"/>
        <v>0</v>
      </c>
      <c r="AK315" s="27">
        <f>IFERROR(SUMIFS('[4]BD Unidades'!$AO$3:$AO$1424,'[4]BD Unidades'!$A$3:$A$1424,$A315),"-")</f>
        <v>0.30171949765626804</v>
      </c>
      <c r="AL315" s="27">
        <f>IFERROR(SUMIFS('[4]BD Unidades'!$AQ$3:$AQ$1424,'[4]BD Unidades'!$A$3:$A$1424,$A315),"-")</f>
        <v>0.26201498359898379</v>
      </c>
      <c r="AM315" s="27">
        <f>IFERROR(SUMIFS('[4]BD Unidades'!$AS$3:$AS$1424,'[4]BD Unidades'!$A$3:$A$1424,$A315),"-")</f>
        <v>0.25839792197485051</v>
      </c>
      <c r="AN315" s="27">
        <f>IFERROR(SUMIFS('[4]BD Unidades'!$AU$3:$AU$1424,'[4]BD Unidades'!$A$3:$A$1424,$A315),"-")</f>
        <v>0.24601700000000001</v>
      </c>
      <c r="AO315" s="27">
        <f>IFERROR(SUMIFS('[4]BD Unidades'!$AW$3:$AW$1424,'[4]BD Unidades'!$A$3:$A$1424,$A315),"-")</f>
        <v>0.25932500000000003</v>
      </c>
      <c r="AP315" s="27">
        <f>IFERROR(SUMIFS('[4]BD Unidades'!$AY$3:$AY$1424,'[4]BD Unidades'!$A$3:$A$1424,$A315),"-")</f>
        <v>0.24491600000000002</v>
      </c>
      <c r="AQ315" s="25">
        <f>IFERROR(SUMIFS('[4]BD Unidades'!$AZ$3:$AZ$1424,'[4]BD Unidades'!$A$3:$A$1424,$A315),"-")</f>
        <v>2.214153</v>
      </c>
      <c r="AR315" s="25">
        <f>IFERROR(SUMIFS('[4]BD Unidades'!$BA$3:$BA$1424,'[4]BD Unidades'!$A$3:$A$1424,$A315),"-")</f>
        <v>9</v>
      </c>
      <c r="AS315" s="28">
        <f>SUMIFS('[4]BD Unidades'!$BC$3:$BC$1424,'[4]BD Unidades'!$A$3:$A$1424,$A315)</f>
        <v>3.3614391105661699E-3</v>
      </c>
      <c r="AT315" s="28">
        <f>SUMIFS('[4]BD Unidades'!$BE$3:$BE$1424,'[4]BD Unidades'!$A$3:$A$1424,$A315)</f>
        <v>0.99997912871888295</v>
      </c>
      <c r="AU315" s="29">
        <f t="shared" si="18"/>
        <v>0.99661775976585742</v>
      </c>
      <c r="AV315" s="30">
        <f t="shared" si="19"/>
        <v>7.8549999999999991E-3</v>
      </c>
      <c r="AW315" s="25">
        <f>IFERROR(SUMIFS('[4]BD Unidades'!$BI$3:$BI$1424,'[4]BD Unidades'!$A$3:$A$1424,$A315),"-")</f>
        <v>2.1893304332875196</v>
      </c>
      <c r="AX315" s="25">
        <f>IFERROR(SUMIFS('[4]BD Unidades'!$BJ$3:$BJ$1424,'[4]BD Unidades'!$A$3:$A$1424,$A315),"-")</f>
        <v>1.4069577753588767</v>
      </c>
    </row>
    <row r="316" spans="1:50" ht="14.4" x14ac:dyDescent="0.3">
      <c r="A316" s="7">
        <v>470</v>
      </c>
      <c r="B316" s="7" t="s">
        <v>952</v>
      </c>
      <c r="D316" s="8" t="s">
        <v>953</v>
      </c>
      <c r="E316" s="19" t="s">
        <v>954</v>
      </c>
      <c r="F316" s="19" t="s">
        <v>954</v>
      </c>
      <c r="G316" s="19" t="s">
        <v>955</v>
      </c>
      <c r="H316" s="19" t="s">
        <v>397</v>
      </c>
      <c r="I316" s="19">
        <v>2024</v>
      </c>
      <c r="J316" s="19" t="s">
        <v>495</v>
      </c>
      <c r="K316" s="19" t="s">
        <v>496</v>
      </c>
      <c r="L316" s="19" t="s">
        <v>213</v>
      </c>
      <c r="M316" s="19" t="s">
        <v>814</v>
      </c>
      <c r="N316" s="19" t="s">
        <v>815</v>
      </c>
      <c r="O316" s="19" t="s">
        <v>816</v>
      </c>
      <c r="P316" s="19" t="s">
        <v>51</v>
      </c>
      <c r="Q316" s="9" t="s">
        <v>957</v>
      </c>
      <c r="R316" s="20">
        <v>3</v>
      </c>
      <c r="S316" s="20">
        <v>0</v>
      </c>
      <c r="T316" s="20">
        <v>3</v>
      </c>
      <c r="U316" s="20" t="s">
        <v>397</v>
      </c>
      <c r="V316" s="21">
        <f>_xlfn.XLOOKUP(D316,'[4]Gen. Real'!$A$2:$A$1168,'[4]Gen. Real'!$C$2:$C$1168,"-",0)</f>
        <v>0</v>
      </c>
      <c r="W316" s="22"/>
      <c r="X316" s="22" t="str">
        <f>_xlfn.XLOOKUP(D316,[4]Vertimiento!$J$2:$J$119,[4]Vertimiento!$K$2:$K$119,"-",0)</f>
        <v>-</v>
      </c>
      <c r="Y316" s="23" t="str">
        <f t="shared" si="16"/>
        <v>-</v>
      </c>
      <c r="Z316" s="19" t="str">
        <f>_xlfn.XLOOKUP(D316,[4]Cmg!$I$4:$I$99,[4]Cmg!$M$4:$M$99,"----",0,1)</f>
        <v>----</v>
      </c>
      <c r="AA316" s="19" t="str">
        <f>_xlfn.XLOOKUP(D316,[4]Cmg!$A$4:$A$101,[4]Cmg!$B$4:$B$101,"----",0,1)</f>
        <v>----</v>
      </c>
      <c r="AB316" s="19" t="str">
        <f>_xlfn.XLOOKUP(D316,[4]Cmg!$E$4:$E$101,[4]Cmg!$F$4:$F$101,"----",0,1)</f>
        <v>----</v>
      </c>
      <c r="AC316" s="19" t="str">
        <f>_xlfn.XLOOKUP(D316,[4]Cmg!$O$4:$O$101,[4]Cmg!$P$4:$P$101,"----",0,1)</f>
        <v>----</v>
      </c>
      <c r="AD316" s="24" t="str">
        <f>_xlfn.XLOOKUP(D316,[4]Cmg!$S$4:$S$101,[4]Cmg!$U$4:$U$101,"----",0,1)</f>
        <v>----</v>
      </c>
      <c r="AG316" s="25">
        <f>IFERROR(SUMIFS('[4]BD Unidades'!$AH:$AH,'[4]BD Unidades'!$A:$A,'BD Centrales 2024'!$A316),"-")</f>
        <v>3</v>
      </c>
      <c r="AH316" s="25">
        <f>SUMIFS('[4]BD Unidades'!$AJ$3:$AJ$1424,'[4]BD Unidades'!$A$3:$A$1424,$A316)</f>
        <v>0</v>
      </c>
      <c r="AI316" s="25">
        <f>SUMIFS('[4]BD Unidades'!$AL$3:$AL$1424,'[4]BD Unidades'!$A$3:$A$1424,$A316)</f>
        <v>0</v>
      </c>
      <c r="AJ316" s="26" t="str">
        <f t="shared" si="17"/>
        <v>-</v>
      </c>
      <c r="AK316" s="27">
        <f>IFERROR(SUMIFS('[4]BD Unidades'!$AO$3:$AO$1424,'[4]BD Unidades'!$A$3:$A$1424,$A316),"-")</f>
        <v>1.5256328779468134E-2</v>
      </c>
      <c r="AL316" s="27">
        <f>IFERROR(SUMIFS('[4]BD Unidades'!$AQ$3:$AQ$1424,'[4]BD Unidades'!$A$3:$A$1424,$A316),"-")</f>
        <v>9.339222900834955E-2</v>
      </c>
      <c r="AM316" s="27">
        <f>IFERROR(SUMIFS('[4]BD Unidades'!$AS$3:$AS$1424,'[4]BD Unidades'!$A$3:$A$1424,$A316),"-")</f>
        <v>0</v>
      </c>
      <c r="AN316" s="27">
        <f>IFERROR(SUMIFS('[4]BD Unidades'!$AU$3:$AU$1424,'[4]BD Unidades'!$A$3:$A$1424,$A316),"-")</f>
        <v>0</v>
      </c>
      <c r="AO316" s="27">
        <f>IFERROR(SUMIFS('[4]BD Unidades'!$AW$3:$AW$1424,'[4]BD Unidades'!$A$3:$A$1424,$A316),"-")</f>
        <v>0</v>
      </c>
      <c r="AP316" s="27">
        <f>IFERROR(SUMIFS('[4]BD Unidades'!$AY$3:$AY$1424,'[4]BD Unidades'!$A$3:$A$1424,$A316),"-")</f>
        <v>0</v>
      </c>
      <c r="AQ316" s="25">
        <f>IFERROR(SUMIFS('[4]BD Unidades'!$AZ$3:$AZ$1424,'[4]BD Unidades'!$A$3:$A$1424,$A316),"-")</f>
        <v>0</v>
      </c>
      <c r="AR316" s="25">
        <f>IFERROR(SUMIFS('[4]BD Unidades'!$BA$3:$BA$1424,'[4]BD Unidades'!$A$3:$A$1424,$A316),"-")</f>
        <v>0</v>
      </c>
      <c r="AS316" s="28">
        <f>SUMIFS('[4]BD Unidades'!$BC$3:$BC$1424,'[4]BD Unidades'!$A$3:$A$1424,$A316)</f>
        <v>0.34577603143418506</v>
      </c>
      <c r="AT316" s="28">
        <f>SUMIFS('[4]BD Unidades'!$BE$3:$BE$1424,'[4]BD Unidades'!$A$3:$A$1424,$A316)</f>
        <v>1</v>
      </c>
      <c r="AU316" s="29">
        <f t="shared" si="18"/>
        <v>0.65422396856581488</v>
      </c>
      <c r="AV316" s="30">
        <f t="shared" si="19"/>
        <v>0</v>
      </c>
      <c r="AW316" s="25">
        <f>IFERROR(SUMIFS('[4]BD Unidades'!$BI$3:$BI$1424,'[4]BD Unidades'!$A$3:$A$1424,$A316),"-")</f>
        <v>0</v>
      </c>
      <c r="AX316" s="25">
        <f>IFERROR(SUMIFS('[4]BD Unidades'!$BJ$3:$BJ$1424,'[4]BD Unidades'!$A$3:$A$1424,$A316),"-")</f>
        <v>0</v>
      </c>
    </row>
    <row r="317" spans="1:50" ht="14.4" x14ac:dyDescent="0.3">
      <c r="A317" s="7">
        <v>474</v>
      </c>
      <c r="B317" s="7" t="s">
        <v>958</v>
      </c>
      <c r="D317" s="8" t="s">
        <v>959</v>
      </c>
      <c r="E317" s="19" t="s">
        <v>960</v>
      </c>
      <c r="F317" s="19" t="s">
        <v>960</v>
      </c>
      <c r="G317" s="19" t="s">
        <v>961</v>
      </c>
      <c r="H317" s="19" t="s">
        <v>397</v>
      </c>
      <c r="I317" s="19">
        <v>2024</v>
      </c>
      <c r="J317" s="19" t="s">
        <v>495</v>
      </c>
      <c r="K317" s="19" t="s">
        <v>496</v>
      </c>
      <c r="L317" s="19" t="s">
        <v>213</v>
      </c>
      <c r="M317" s="19" t="s">
        <v>814</v>
      </c>
      <c r="N317" s="19" t="s">
        <v>815</v>
      </c>
      <c r="O317" s="19" t="s">
        <v>816</v>
      </c>
      <c r="P317" s="19" t="s">
        <v>51</v>
      </c>
      <c r="Q317" s="9" t="s">
        <v>963</v>
      </c>
      <c r="R317" s="20">
        <v>9</v>
      </c>
      <c r="S317" s="20">
        <v>0.33329999999999999</v>
      </c>
      <c r="T317" s="20">
        <v>8.9700000000000006</v>
      </c>
      <c r="U317" s="20" t="s">
        <v>397</v>
      </c>
      <c r="V317" s="21">
        <f>_xlfn.XLOOKUP(D317,'[4]Gen. Real'!$A$2:$A$1168,'[4]Gen. Real'!$C$2:$C$1168,"-",0)</f>
        <v>25.159920000000028</v>
      </c>
      <c r="W317" s="22"/>
      <c r="X317" s="22" t="str">
        <f>_xlfn.XLOOKUP(D317,[4]Vertimiento!$J$2:$J$119,[4]Vertimiento!$K$2:$K$119,"-",0)</f>
        <v>-</v>
      </c>
      <c r="Y317" s="23" t="str">
        <f t="shared" si="16"/>
        <v>-</v>
      </c>
      <c r="Z317" s="19" t="str">
        <f>_xlfn.XLOOKUP(D317,[4]Cmg!$I$4:$I$99,[4]Cmg!$M$4:$M$99,"----",0,1)</f>
        <v>----</v>
      </c>
      <c r="AA317" s="19" t="str">
        <f>_xlfn.XLOOKUP(D317,[4]Cmg!$A$4:$A$101,[4]Cmg!$B$4:$B$101,"----",0,1)</f>
        <v>----</v>
      </c>
      <c r="AB317" s="19" t="str">
        <f>_xlfn.XLOOKUP(D317,[4]Cmg!$E$4:$E$101,[4]Cmg!$F$4:$F$101,"----",0,1)</f>
        <v>----</v>
      </c>
      <c r="AC317" s="19" t="str">
        <f>_xlfn.XLOOKUP(D317,[4]Cmg!$O$4:$O$101,[4]Cmg!$P$4:$P$101,"----",0,1)</f>
        <v>----</v>
      </c>
      <c r="AD317" s="24" t="str">
        <f>_xlfn.XLOOKUP(D317,[4]Cmg!$S$4:$S$101,[4]Cmg!$U$4:$U$101,"----",0,1)</f>
        <v>----</v>
      </c>
      <c r="AG317" s="25">
        <f>IFERROR(SUMIFS('[4]BD Unidades'!$AH:$AH,'[4]BD Unidades'!$A:$A,'BD Centrales 2024'!$A317),"-")</f>
        <v>9</v>
      </c>
      <c r="AH317" s="25">
        <f>SUMIFS('[4]BD Unidades'!$AJ$3:$AJ$1424,'[4]BD Unidades'!$A$3:$A$1424,$A317)</f>
        <v>7721.7666666666692</v>
      </c>
      <c r="AI317" s="25">
        <f>SUMIFS('[4]BD Unidades'!$AL$3:$AL$1424,'[4]BD Unidades'!$A$3:$A$1424,$A317)</f>
        <v>1048.2333333333299</v>
      </c>
      <c r="AJ317" s="26">
        <f t="shared" si="17"/>
        <v>0.11952489547700455</v>
      </c>
      <c r="AK317" s="27">
        <f>IFERROR(SUMIFS('[4]BD Unidades'!$AO$3:$AO$1424,'[4]BD Unidades'!$A$3:$A$1424,$A317),"-")</f>
        <v>0.38186553682306562</v>
      </c>
      <c r="AL317" s="27">
        <f>IFERROR(SUMIFS('[4]BD Unidades'!$AQ$3:$AQ$1424,'[4]BD Unidades'!$A$3:$A$1424,$A317),"-")</f>
        <v>0.3627053609201773</v>
      </c>
      <c r="AM317" s="27">
        <f>IFERROR(SUMIFS('[4]BD Unidades'!$AS$3:$AS$1424,'[4]BD Unidades'!$A$3:$A$1424,$A317),"-")</f>
        <v>0.27410733870335191</v>
      </c>
      <c r="AN317" s="27">
        <f>IFERROR(SUMIFS('[4]BD Unidades'!$AU$3:$AU$1424,'[4]BD Unidades'!$A$3:$A$1424,$A317),"-")</f>
        <v>0.35733300000000001</v>
      </c>
      <c r="AO317" s="27">
        <f>IFERROR(SUMIFS('[4]BD Unidades'!$AW$3:$AW$1424,'[4]BD Unidades'!$A$3:$A$1424,$A317),"-")</f>
        <v>0.32096799999999998</v>
      </c>
      <c r="AP317" s="27">
        <f>IFERROR(SUMIFS('[4]BD Unidades'!$AY$3:$AY$1424,'[4]BD Unidades'!$A$3:$A$1424,$A317),"-")</f>
        <v>0.35979</v>
      </c>
      <c r="AQ317" s="25">
        <f>IFERROR(SUMIFS('[4]BD Unidades'!$AZ$3:$AZ$1424,'[4]BD Unidades'!$A$3:$A$1424,$A317),"-")</f>
        <v>2.4669660483301672</v>
      </c>
      <c r="AR317" s="25">
        <f>IFERROR(SUMIFS('[4]BD Unidades'!$BA$3:$BA$1424,'[4]BD Unidades'!$A$3:$A$1424,$A317),"-")</f>
        <v>8.9342472786012905</v>
      </c>
      <c r="AS317" s="28">
        <f>SUMIFS('[4]BD Unidades'!$BC$3:$BC$1424,'[4]BD Unidades'!$A$3:$A$1424,$A317)</f>
        <v>1.01681042624189E-2</v>
      </c>
      <c r="AT317" s="28">
        <f>SUMIFS('[4]BD Unidades'!$BE$3:$BE$1424,'[4]BD Unidades'!$A$3:$A$1424,$A317)</f>
        <v>1</v>
      </c>
      <c r="AU317" s="29">
        <f t="shared" si="18"/>
        <v>0.98983189573758112</v>
      </c>
      <c r="AV317" s="30">
        <f t="shared" si="19"/>
        <v>3.333E-3</v>
      </c>
      <c r="AW317" s="25">
        <f>IFERROR(SUMIFS('[4]BD Unidades'!$BI$3:$BI$1424,'[4]BD Unidades'!$A$3:$A$1424,$A317),"-")</f>
        <v>2.4337420747377738</v>
      </c>
      <c r="AX317" s="25">
        <f>IFERROR(SUMIFS('[4]BD Unidades'!$BJ$3:$BJ$1424,'[4]BD Unidades'!$A$3:$A$1424,$A317),"-")</f>
        <v>1.564027194437061</v>
      </c>
    </row>
    <row r="318" spans="1:50" ht="14.4" x14ac:dyDescent="0.3">
      <c r="A318" s="7">
        <v>475</v>
      </c>
      <c r="B318" s="7" t="s">
        <v>964</v>
      </c>
      <c r="D318" s="8" t="s">
        <v>965</v>
      </c>
      <c r="E318" s="19" t="s">
        <v>966</v>
      </c>
      <c r="F318" s="19" t="s">
        <v>966</v>
      </c>
      <c r="G318" s="19" t="s">
        <v>967</v>
      </c>
      <c r="H318" s="19" t="s">
        <v>397</v>
      </c>
      <c r="I318" s="19">
        <v>2024</v>
      </c>
      <c r="J318" s="19" t="s">
        <v>495</v>
      </c>
      <c r="K318" s="19" t="s">
        <v>496</v>
      </c>
      <c r="L318" s="19" t="s">
        <v>213</v>
      </c>
      <c r="M318" s="19" t="s">
        <v>814</v>
      </c>
      <c r="N318" s="19" t="s">
        <v>815</v>
      </c>
      <c r="O318" s="19" t="s">
        <v>968</v>
      </c>
      <c r="P318" s="19" t="s">
        <v>51</v>
      </c>
      <c r="Q318" s="9" t="s">
        <v>969</v>
      </c>
      <c r="R318" s="20">
        <v>0.63</v>
      </c>
      <c r="S318" s="20">
        <v>4.7618999999999998</v>
      </c>
      <c r="T318" s="20">
        <v>0.6</v>
      </c>
      <c r="U318" s="20" t="s">
        <v>397</v>
      </c>
      <c r="V318" s="21">
        <f>_xlfn.XLOOKUP(D318,'[4]Gen. Real'!$A$2:$A$1168,'[4]Gen. Real'!$C$2:$C$1168,"-",0)</f>
        <v>0.65912000000000082</v>
      </c>
      <c r="W318" s="22"/>
      <c r="X318" s="22" t="str">
        <f>_xlfn.XLOOKUP(D318,[4]Vertimiento!$J$2:$J$119,[4]Vertimiento!$K$2:$K$119,"-",0)</f>
        <v>-</v>
      </c>
      <c r="Y318" s="23" t="str">
        <f t="shared" si="16"/>
        <v>-</v>
      </c>
      <c r="Z318" s="19" t="str">
        <f>_xlfn.XLOOKUP(D318,[4]Cmg!$I$4:$I$99,[4]Cmg!$M$4:$M$99,"----",0,1)</f>
        <v>----</v>
      </c>
      <c r="AA318" s="19" t="str">
        <f>_xlfn.XLOOKUP(D318,[4]Cmg!$A$4:$A$101,[4]Cmg!$B$4:$B$101,"----",0,1)</f>
        <v>----</v>
      </c>
      <c r="AB318" s="19" t="str">
        <f>_xlfn.XLOOKUP(D318,[4]Cmg!$E$4:$E$101,[4]Cmg!$F$4:$F$101,"----",0,1)</f>
        <v>----</v>
      </c>
      <c r="AC318" s="19" t="str">
        <f>_xlfn.XLOOKUP(D318,[4]Cmg!$O$4:$O$101,[4]Cmg!$P$4:$P$101,"----",0,1)</f>
        <v>----</v>
      </c>
      <c r="AD318" s="24" t="str">
        <f>_xlfn.XLOOKUP(D318,[4]Cmg!$S$4:$S$101,[4]Cmg!$U$4:$U$101,"----",0,1)</f>
        <v>----</v>
      </c>
      <c r="AG318" s="25">
        <f>IFERROR(SUMIFS('[4]BD Unidades'!$AH:$AH,'[4]BD Unidades'!$A:$A,'BD Centrales 2024'!$A318),"-")</f>
        <v>0.63</v>
      </c>
      <c r="AH318" s="25">
        <f>SUMIFS('[4]BD Unidades'!$AJ$3:$AJ$1424,'[4]BD Unidades'!$A$3:$A$1424,$A318)</f>
        <v>8784</v>
      </c>
      <c r="AI318" s="25">
        <f>SUMIFS('[4]BD Unidades'!$AL$3:$AL$1424,'[4]BD Unidades'!$A$3:$A$1424,$A318)</f>
        <v>0</v>
      </c>
      <c r="AJ318" s="26">
        <f t="shared" si="17"/>
        <v>0</v>
      </c>
      <c r="AK318" s="27">
        <f>IFERROR(SUMIFS('[4]BD Unidades'!$AO$3:$AO$1424,'[4]BD Unidades'!$A$3:$A$1424,$A318),"-")</f>
        <v>0.17976268454006891</v>
      </c>
      <c r="AL318" s="27">
        <f>IFERROR(SUMIFS('[4]BD Unidades'!$AQ$3:$AQ$1424,'[4]BD Unidades'!$A$3:$A$1424,$A318),"-")</f>
        <v>0.17374639486843729</v>
      </c>
      <c r="AM318" s="27">
        <f>IFERROR(SUMIFS('[4]BD Unidades'!$AS$3:$AS$1424,'[4]BD Unidades'!$A$3:$A$1424,$A318),"-")</f>
        <v>0.16308714213233813</v>
      </c>
      <c r="AN318" s="27">
        <f>IFERROR(SUMIFS('[4]BD Unidades'!$AU$3:$AU$1424,'[4]BD Unidades'!$A$3:$A$1424,$A318),"-")</f>
        <v>0.14279800000000001</v>
      </c>
      <c r="AO318" s="27">
        <f>IFERROR(SUMIFS('[4]BD Unidades'!$AW$3:$AW$1424,'[4]BD Unidades'!$A$3:$A$1424,$A318),"-")</f>
        <v>0.11949499999999999</v>
      </c>
      <c r="AP318" s="27">
        <f>IFERROR(SUMIFS('[4]BD Unidades'!$AY$3:$AY$1424,'[4]BD Unidades'!$A$3:$A$1424,$A318),"-")</f>
        <v>0.11305900000000001</v>
      </c>
      <c r="AQ318" s="25">
        <f>IFERROR(SUMIFS('[4]BD Unidades'!$AZ$3:$AZ$1424,'[4]BD Unidades'!$A$3:$A$1424,$A318),"-")</f>
        <v>8.9962739999999999E-2</v>
      </c>
      <c r="AR318" s="25">
        <f>IFERROR(SUMIFS('[4]BD Unidades'!$BA$3:$BA$1424,'[4]BD Unidades'!$A$3:$A$1424,$A318),"-")</f>
        <v>0.630000000000001</v>
      </c>
      <c r="AS318" s="28">
        <f>SUMIFS('[4]BD Unidades'!$BC$3:$BC$1424,'[4]BD Unidades'!$A$3:$A$1424,$A318)</f>
        <v>4.4435813666582899E-3</v>
      </c>
      <c r="AT318" s="28">
        <f>SUMIFS('[4]BD Unidades'!$BE$3:$BE$1424,'[4]BD Unidades'!$A$3:$A$1424,$A318)</f>
        <v>1</v>
      </c>
      <c r="AU318" s="29">
        <f t="shared" si="18"/>
        <v>0.99555641863334166</v>
      </c>
      <c r="AV318" s="30">
        <f t="shared" si="19"/>
        <v>4.7618999999999995E-2</v>
      </c>
      <c r="AW318" s="25">
        <f>IFERROR(SUMIFS('[4]BD Unidades'!$BI$3:$BI$1424,'[4]BD Unidades'!$A$3:$A$1424,$A318),"-")</f>
        <v>8.5298079067557181E-2</v>
      </c>
      <c r="AX318" s="25">
        <f>IFERROR(SUMIFS('[4]BD Unidades'!$BJ$3:$BJ$1424,'[4]BD Unidades'!$A$3:$A$1424,$A318),"-")</f>
        <v>5.4816209441288608E-2</v>
      </c>
    </row>
    <row r="319" spans="1:50" ht="14.4" x14ac:dyDescent="0.3">
      <c r="A319" s="7">
        <v>480</v>
      </c>
      <c r="B319" s="7" t="s">
        <v>970</v>
      </c>
      <c r="D319" s="8" t="s">
        <v>971</v>
      </c>
      <c r="E319" s="19" t="s">
        <v>972</v>
      </c>
      <c r="F319" s="19" t="s">
        <v>972</v>
      </c>
      <c r="G319" s="19" t="s">
        <v>973</v>
      </c>
      <c r="H319" s="19" t="s">
        <v>397</v>
      </c>
      <c r="I319" s="19">
        <v>2024</v>
      </c>
      <c r="J319" s="19" t="s">
        <v>495</v>
      </c>
      <c r="K319" s="19" t="s">
        <v>496</v>
      </c>
      <c r="L319" s="19" t="s">
        <v>213</v>
      </c>
      <c r="M319" s="19" t="s">
        <v>48</v>
      </c>
      <c r="N319" s="19" t="s">
        <v>59</v>
      </c>
      <c r="O319" s="19" t="s">
        <v>807</v>
      </c>
      <c r="P319" s="19" t="s">
        <v>51</v>
      </c>
      <c r="Q319" s="9" t="s">
        <v>975</v>
      </c>
      <c r="R319" s="20">
        <v>9</v>
      </c>
      <c r="S319" s="20">
        <v>0</v>
      </c>
      <c r="T319" s="20">
        <v>9</v>
      </c>
      <c r="U319" s="20" t="s">
        <v>397</v>
      </c>
      <c r="V319" s="21">
        <f>_xlfn.XLOOKUP(D319,'[4]Gen. Real'!$A$2:$A$1168,'[4]Gen. Real'!$C$2:$C$1168,"-",0)</f>
        <v>29.218170000000004</v>
      </c>
      <c r="W319" s="22"/>
      <c r="X319" s="22" t="str">
        <f>_xlfn.XLOOKUP(D319,[4]Vertimiento!$J$2:$J$119,[4]Vertimiento!$K$2:$K$119,"-",0)</f>
        <v>-</v>
      </c>
      <c r="Y319" s="23" t="str">
        <f t="shared" si="16"/>
        <v>-</v>
      </c>
      <c r="Z319" s="19" t="str">
        <f>_xlfn.XLOOKUP(D319,[4]Cmg!$I$4:$I$99,[4]Cmg!$M$4:$M$99,"----",0,1)</f>
        <v>----</v>
      </c>
      <c r="AA319" s="19" t="str">
        <f>_xlfn.XLOOKUP(D319,[4]Cmg!$A$4:$A$101,[4]Cmg!$B$4:$B$101,"----",0,1)</f>
        <v>----</v>
      </c>
      <c r="AB319" s="19" t="str">
        <f>_xlfn.XLOOKUP(D319,[4]Cmg!$E$4:$E$101,[4]Cmg!$F$4:$F$101,"----",0,1)</f>
        <v>----</v>
      </c>
      <c r="AC319" s="19" t="str">
        <f>_xlfn.XLOOKUP(D319,[4]Cmg!$O$4:$O$101,[4]Cmg!$P$4:$P$101,"----",0,1)</f>
        <v>----</v>
      </c>
      <c r="AD319" s="24" t="str">
        <f>_xlfn.XLOOKUP(D319,[4]Cmg!$S$4:$S$101,[4]Cmg!$U$4:$U$101,"----",0,1)</f>
        <v>----</v>
      </c>
      <c r="AG319" s="25">
        <f>IFERROR(SUMIFS('[4]BD Unidades'!$AH:$AH,'[4]BD Unidades'!$A:$A,'BD Centrales 2024'!$A319),"-")</f>
        <v>9</v>
      </c>
      <c r="AH319" s="25">
        <f>SUMIFS('[4]BD Unidades'!$AJ$3:$AJ$1424,'[4]BD Unidades'!$A$3:$A$1424,$A319)</f>
        <v>8434.5</v>
      </c>
      <c r="AI319" s="25">
        <f>SUMIFS('[4]BD Unidades'!$AL$3:$AL$1424,'[4]BD Unidades'!$A$3:$A$1424,$A319)</f>
        <v>188.5</v>
      </c>
      <c r="AJ319" s="26">
        <f t="shared" si="17"/>
        <v>2.18601414820828E-2</v>
      </c>
      <c r="AK319" s="27">
        <f>IFERROR(SUMIFS('[4]BD Unidades'!$AO$3:$AO$1424,'[4]BD Unidades'!$A$3:$A$1424,$A319),"-")</f>
        <v>0.39250355728603259</v>
      </c>
      <c r="AL319" s="27">
        <f>IFERROR(SUMIFS('[4]BD Unidades'!$AQ$3:$AQ$1424,'[4]BD Unidades'!$A$3:$A$1424,$A319),"-")</f>
        <v>0.368578575137891</v>
      </c>
      <c r="AM319" s="27">
        <f>IFERROR(SUMIFS('[4]BD Unidades'!$AS$3:$AS$1424,'[4]BD Unidades'!$A$3:$A$1424,$A319),"-")</f>
        <v>0.38694891579265711</v>
      </c>
      <c r="AN319" s="27">
        <f>IFERROR(SUMIFS('[4]BD Unidades'!$AU$3:$AU$1424,'[4]BD Unidades'!$A$3:$A$1424,$A319),"-")</f>
        <v>0.38115300000000002</v>
      </c>
      <c r="AO319" s="27">
        <f>IFERROR(SUMIFS('[4]BD Unidades'!$AW$3:$AW$1424,'[4]BD Unidades'!$A$3:$A$1424,$A319),"-")</f>
        <v>0.37753500000000001</v>
      </c>
      <c r="AP319" s="27">
        <f>IFERROR(SUMIFS('[4]BD Unidades'!$AY$3:$AY$1424,'[4]BD Unidades'!$A$3:$A$1424,$A319),"-")</f>
        <v>0.37219999999999998</v>
      </c>
      <c r="AQ319" s="25">
        <f>IFERROR(SUMIFS('[4]BD Unidades'!$AZ$3:$AZ$1424,'[4]BD Unidades'!$A$3:$A$1424,$A319),"-")</f>
        <v>3.2562547709901897</v>
      </c>
      <c r="AR319" s="25">
        <f>IFERROR(SUMIFS('[4]BD Unidades'!$BA$3:$BA$1424,'[4]BD Unidades'!$A$3:$A$1424,$A319),"-")</f>
        <v>8.9705969500173897</v>
      </c>
      <c r="AS319" s="28">
        <f>SUMIFS('[4]BD Unidades'!$BC$3:$BC$1424,'[4]BD Unidades'!$A$3:$A$1424,$A319)</f>
        <v>7.7814430703939904E-4</v>
      </c>
      <c r="AT319" s="28">
        <f>SUMIFS('[4]BD Unidades'!$BE$3:$BE$1424,'[4]BD Unidades'!$A$3:$A$1424,$A319)</f>
        <v>1</v>
      </c>
      <c r="AU319" s="29">
        <f t="shared" si="18"/>
        <v>0.99922185569296063</v>
      </c>
      <c r="AV319" s="30">
        <f t="shared" si="19"/>
        <v>0</v>
      </c>
      <c r="AW319" s="25">
        <f>IFERROR(SUMIFS('[4]BD Unidades'!$BI$3:$BI$1424,'[4]BD Unidades'!$A$3:$A$1424,$A319),"-")</f>
        <v>3.2537209348778702</v>
      </c>
      <c r="AX319" s="25">
        <f>IFERROR(SUMIFS('[4]BD Unidades'!$BJ$3:$BJ$1424,'[4]BD Unidades'!$A$3:$A$1424,$A319),"-")</f>
        <v>2.0909808307466093</v>
      </c>
    </row>
    <row r="320" spans="1:50" ht="14.4" x14ac:dyDescent="0.3">
      <c r="A320" s="7">
        <v>483</v>
      </c>
      <c r="B320" s="7" t="s">
        <v>976</v>
      </c>
      <c r="D320" s="8" t="s">
        <v>977</v>
      </c>
      <c r="E320" s="19" t="s">
        <v>677</v>
      </c>
      <c r="F320" s="19" t="s">
        <v>978</v>
      </c>
      <c r="G320" s="19" t="s">
        <v>979</v>
      </c>
      <c r="H320" s="19" t="s">
        <v>397</v>
      </c>
      <c r="I320" s="19">
        <v>2024</v>
      </c>
      <c r="J320" s="19" t="s">
        <v>495</v>
      </c>
      <c r="K320" s="19" t="s">
        <v>496</v>
      </c>
      <c r="L320" s="19" t="s">
        <v>213</v>
      </c>
      <c r="M320" s="19" t="s">
        <v>164</v>
      </c>
      <c r="N320" s="19" t="s">
        <v>221</v>
      </c>
      <c r="O320" s="19" t="s">
        <v>221</v>
      </c>
      <c r="P320" s="19" t="s">
        <v>51</v>
      </c>
      <c r="Q320" s="9" t="s">
        <v>981</v>
      </c>
      <c r="R320" s="20">
        <v>3</v>
      </c>
      <c r="S320" s="20">
        <v>0.33</v>
      </c>
      <c r="T320" s="20">
        <v>2.9901</v>
      </c>
      <c r="U320" s="20" t="s">
        <v>397</v>
      </c>
      <c r="V320" s="21">
        <f>_xlfn.XLOOKUP(D320,'[4]Gen. Real'!$A$2:$A$1168,'[4]Gen. Real'!$C$2:$C$1168,"-",0)</f>
        <v>3.1278199999999994</v>
      </c>
      <c r="W320" s="22"/>
      <c r="X320" s="22" t="str">
        <f>_xlfn.XLOOKUP(D320,[4]Vertimiento!$J$2:$J$119,[4]Vertimiento!$K$2:$K$119,"-",0)</f>
        <v>-</v>
      </c>
      <c r="Y320" s="23" t="str">
        <f t="shared" si="16"/>
        <v>-</v>
      </c>
      <c r="Z320" s="19" t="str">
        <f>_xlfn.XLOOKUP(D320,[4]Cmg!$I$4:$I$99,[4]Cmg!$M$4:$M$99,"----",0,1)</f>
        <v>----</v>
      </c>
      <c r="AA320" s="19" t="str">
        <f>_xlfn.XLOOKUP(D320,[4]Cmg!$A$4:$A$101,[4]Cmg!$B$4:$B$101,"----",0,1)</f>
        <v>----</v>
      </c>
      <c r="AB320" s="19" t="str">
        <f>_xlfn.XLOOKUP(D320,[4]Cmg!$E$4:$E$101,[4]Cmg!$F$4:$F$101,"----",0,1)</f>
        <v>----</v>
      </c>
      <c r="AC320" s="19" t="str">
        <f>_xlfn.XLOOKUP(D320,[4]Cmg!$O$4:$O$101,[4]Cmg!$P$4:$P$101,"----",0,1)</f>
        <v>----</v>
      </c>
      <c r="AD320" s="24" t="str">
        <f>_xlfn.XLOOKUP(D320,[4]Cmg!$S$4:$S$101,[4]Cmg!$U$4:$U$101,"----",0,1)</f>
        <v>----</v>
      </c>
      <c r="AG320" s="25">
        <f>IFERROR(SUMIFS('[4]BD Unidades'!$AH:$AH,'[4]BD Unidades'!$A:$A,'BD Centrales 2024'!$A320),"-")</f>
        <v>3</v>
      </c>
      <c r="AH320" s="25">
        <f>SUMIFS('[4]BD Unidades'!$AJ$3:$AJ$1424,'[4]BD Unidades'!$A$3:$A$1424,$A320)</f>
        <v>0</v>
      </c>
      <c r="AI320" s="25">
        <f>SUMIFS('[4]BD Unidades'!$AL$3:$AL$1424,'[4]BD Unidades'!$A$3:$A$1424,$A320)</f>
        <v>7953.3999999999987</v>
      </c>
      <c r="AJ320" s="26">
        <f t="shared" si="17"/>
        <v>1</v>
      </c>
      <c r="AK320" s="27">
        <f>IFERROR(SUMIFS('[4]BD Unidades'!$AO$3:$AO$1424,'[4]BD Unidades'!$A$3:$A$1424,$A320),"-")</f>
        <v>0.27626538424890323</v>
      </c>
      <c r="AL320" s="27">
        <f>IFERROR(SUMIFS('[4]BD Unidades'!$AQ$3:$AQ$1424,'[4]BD Unidades'!$A$3:$A$1424,$A320),"-")</f>
        <v>0.25540763143042355</v>
      </c>
      <c r="AM320" s="27">
        <f>IFERROR(SUMIFS('[4]BD Unidades'!$AS$3:$AS$1424,'[4]BD Unidades'!$A$3:$A$1424,$A320),"-")</f>
        <v>0.23593428114595871</v>
      </c>
      <c r="AN320" s="27">
        <f>IFERROR(SUMIFS('[4]BD Unidades'!$AU$3:$AU$1424,'[4]BD Unidades'!$A$3:$A$1424,$A320),"-")</f>
        <v>0.33860600000000002</v>
      </c>
      <c r="AO320" s="27">
        <f>IFERROR(SUMIFS('[4]BD Unidades'!$AW$3:$AW$1424,'[4]BD Unidades'!$A$3:$A$1424,$A320),"-")</f>
        <v>0.282254</v>
      </c>
      <c r="AP320" s="27">
        <f>IFERROR(SUMIFS('[4]BD Unidades'!$AY$3:$AY$1424,'[4]BD Unidades'!$A$3:$A$1424,$A320),"-")</f>
        <v>0.27934500000000001</v>
      </c>
      <c r="AQ320" s="25">
        <f>IFERROR(SUMIFS('[4]BD Unidades'!$AZ$3:$AZ$1424,'[4]BD Unidades'!$A$3:$A$1424,$A320),"-")</f>
        <v>0.70780284343787614</v>
      </c>
      <c r="AR320" s="25">
        <f>IFERROR(SUMIFS('[4]BD Unidades'!$BA$3:$BA$1424,'[4]BD Unidades'!$A$3:$A$1424,$A320),"-")</f>
        <v>1.28024592207945</v>
      </c>
      <c r="AS320" s="28">
        <f>SUMIFS('[4]BD Unidades'!$BC$3:$BC$1424,'[4]BD Unidades'!$A$3:$A$1424,$A320)</f>
        <v>2.1566191784908998E-3</v>
      </c>
      <c r="AT320" s="28">
        <f>SUMIFS('[4]BD Unidades'!$BE$3:$BE$1424,'[4]BD Unidades'!$A$3:$A$1424,$A320)</f>
        <v>0.99912150880388595</v>
      </c>
      <c r="AU320" s="29">
        <f t="shared" si="18"/>
        <v>0.99696678419635676</v>
      </c>
      <c r="AV320" s="30">
        <f t="shared" si="19"/>
        <v>3.3E-3</v>
      </c>
      <c r="AW320" s="25">
        <f>IFERROR(SUMIFS('[4]BD Unidades'!$BI$3:$BI$1424,'[4]BD Unidades'!$A$3:$A$1424,$A320),"-")</f>
        <v>0.70332726011589575</v>
      </c>
      <c r="AX320" s="25">
        <f>IFERROR(SUMIFS('[4]BD Unidades'!$BJ$3:$BJ$1424,'[4]BD Unidades'!$A$3:$A$1424,$A320),"-")</f>
        <v>0.4519883075648814</v>
      </c>
    </row>
    <row r="321" spans="1:50" ht="14.4" x14ac:dyDescent="0.3">
      <c r="A321" s="7">
        <v>489</v>
      </c>
      <c r="B321" s="7" t="s">
        <v>982</v>
      </c>
      <c r="D321" s="8" t="s">
        <v>983</v>
      </c>
      <c r="E321" s="19" t="s">
        <v>984</v>
      </c>
      <c r="F321" s="19" t="s">
        <v>984</v>
      </c>
      <c r="G321" s="19" t="s">
        <v>985</v>
      </c>
      <c r="H321" s="19">
        <v>1</v>
      </c>
      <c r="I321" s="19">
        <v>2024</v>
      </c>
      <c r="J321" s="19" t="s">
        <v>495</v>
      </c>
      <c r="K321" s="19" t="s">
        <v>496</v>
      </c>
      <c r="L321" s="19" t="s">
        <v>157</v>
      </c>
      <c r="M321" s="19" t="s">
        <v>497</v>
      </c>
      <c r="N321" s="19" t="s">
        <v>557</v>
      </c>
      <c r="O321" s="19" t="s">
        <v>557</v>
      </c>
      <c r="P321" s="19" t="s">
        <v>158</v>
      </c>
      <c r="Q321" s="9" t="s">
        <v>986</v>
      </c>
      <c r="R321" s="20">
        <v>9</v>
      </c>
      <c r="S321" s="20">
        <v>0</v>
      </c>
      <c r="T321" s="20">
        <v>9</v>
      </c>
      <c r="U321" s="20">
        <v>0.65</v>
      </c>
      <c r="V321" s="21">
        <f>_xlfn.XLOOKUP(D321,'[4]Gen. Real'!$A$2:$A$1168,'[4]Gen. Real'!$C$2:$C$1168,"-",0)</f>
        <v>23.769169999999999</v>
      </c>
      <c r="W321" s="22"/>
      <c r="X321" s="22" t="str">
        <f>_xlfn.XLOOKUP(D321,[4]Vertimiento!$J$2:$J$119,[4]Vertimiento!$K$2:$K$119,"-",0)</f>
        <v>-</v>
      </c>
      <c r="Y321" s="23" t="str">
        <f t="shared" si="16"/>
        <v>-</v>
      </c>
      <c r="Z321" s="19">
        <f>_xlfn.XLOOKUP(D321,[4]Cmg!$I$4:$I$99,[4]Cmg!$M$4:$M$99,"----",0,1)</f>
        <v>0</v>
      </c>
      <c r="AA321" s="19">
        <f>_xlfn.XLOOKUP(D321,[4]Cmg!$A$4:$A$101,[4]Cmg!$B$4:$B$101,"----",0,1)</f>
        <v>0</v>
      </c>
      <c r="AB321" s="19">
        <f>_xlfn.XLOOKUP(D321,[4]Cmg!$E$4:$E$101,[4]Cmg!$F$4:$F$101,"----",0,1)</f>
        <v>0</v>
      </c>
      <c r="AC321" s="19">
        <f>_xlfn.XLOOKUP(D321,[4]Cmg!$O$4:$O$101,[4]Cmg!$P$4:$P$101,"----",0,1)</f>
        <v>0</v>
      </c>
      <c r="AD321" s="24">
        <f>_xlfn.XLOOKUP(D321,[4]Cmg!$S$4:$S$101,[4]Cmg!$U$4:$U$101,"----",0,1)</f>
        <v>0.47012632297712531</v>
      </c>
      <c r="AG321" s="25">
        <f>IFERROR(SUMIFS('[4]BD Unidades'!$AH:$AH,'[4]BD Unidades'!$A:$A,'BD Centrales 2024'!$A321),"-")</f>
        <v>9</v>
      </c>
      <c r="AH321" s="25">
        <f>SUMIFS('[4]BD Unidades'!$AJ$3:$AJ$1424,'[4]BD Unidades'!$A$3:$A$1424,$A321)</f>
        <v>8736.4166666666697</v>
      </c>
      <c r="AI321" s="25">
        <f>SUMIFS('[4]BD Unidades'!$AL$3:$AL$1424,'[4]BD Unidades'!$A$3:$A$1424,$A321)</f>
        <v>9.7833333333333297</v>
      </c>
      <c r="AJ321" s="26">
        <f t="shared" si="17"/>
        <v>1.1185810218532993E-3</v>
      </c>
      <c r="AK321" s="27">
        <f>IFERROR(SUMIFS('[4]BD Unidades'!$AO$3:$AO$1424,'[4]BD Unidades'!$A$3:$A$1424,$A321),"-")</f>
        <v>0.31101367110638622</v>
      </c>
      <c r="AL321" s="27">
        <f>IFERROR(SUMIFS('[4]BD Unidades'!$AQ$3:$AQ$1424,'[4]BD Unidades'!$A$3:$A$1424,$A321),"-")</f>
        <v>0.30616525073566808</v>
      </c>
      <c r="AM321" s="27">
        <f>IFERROR(SUMIFS('[4]BD Unidades'!$AS$3:$AS$1424,'[4]BD Unidades'!$A$3:$A$1424,$A321),"-")</f>
        <v>0.29219867639745306</v>
      </c>
      <c r="AN321" s="27">
        <f>IFERROR(SUMIFS('[4]BD Unidades'!$AU$3:$AU$1424,'[4]BD Unidades'!$A$3:$A$1424,$A321),"-")</f>
        <v>0.278808</v>
      </c>
      <c r="AO321" s="27">
        <f>IFERROR(SUMIFS('[4]BD Unidades'!$AW$3:$AW$1424,'[4]BD Unidades'!$A$3:$A$1424,$A321),"-")</f>
        <v>0.30087999999999998</v>
      </c>
      <c r="AP321" s="27">
        <f>IFERROR(SUMIFS('[4]BD Unidades'!$AY$3:$AY$1424,'[4]BD Unidades'!$A$3:$A$1424,$A321),"-")</f>
        <v>0.30761100000000002</v>
      </c>
      <c r="AQ321" s="25">
        <f>IFERROR(SUMIFS('[4]BD Unidades'!$AZ$3:$AZ$1424,'[4]BD Unidades'!$A$3:$A$1424,$A321),"-")</f>
        <v>2.5092720000000002</v>
      </c>
      <c r="AR321" s="25">
        <f>IFERROR(SUMIFS('[4]BD Unidades'!$BA$3:$BA$1424,'[4]BD Unidades'!$A$3:$A$1424,$A321),"-")</f>
        <v>8.9999999999999893</v>
      </c>
      <c r="AS321" s="28">
        <f>SUMIFS('[4]BD Unidades'!$BC$3:$BC$1424,'[4]BD Unidades'!$A$3:$A$1424,$A321)</f>
        <v>1E-4</v>
      </c>
      <c r="AT321" s="28">
        <f>SUMIFS('[4]BD Unidades'!$BE$3:$BE$1424,'[4]BD Unidades'!$A$3:$A$1424,$A321)</f>
        <v>0.99569672131147491</v>
      </c>
      <c r="AU321" s="29">
        <f t="shared" si="18"/>
        <v>0.99559715163934381</v>
      </c>
      <c r="AV321" s="30">
        <f t="shared" si="19"/>
        <v>0</v>
      </c>
      <c r="AW321" s="25">
        <f>IFERROR(SUMIFS('[4]BD Unidades'!$BI$3:$BI$1424,'[4]BD Unidades'!$A$3:$A$1424,$A321),"-")</f>
        <v>2.4982240558883615</v>
      </c>
      <c r="AX321" s="25">
        <f>IFERROR(SUMIFS('[4]BD Unidades'!$BJ$3:$BJ$1424,'[4]BD Unidades'!$A$3:$A$1424,$A321),"-")</f>
        <v>1.6054660852371734</v>
      </c>
    </row>
    <row r="322" spans="1:50" ht="14.4" x14ac:dyDescent="0.3">
      <c r="A322" s="7">
        <v>490</v>
      </c>
      <c r="B322" s="7" t="s">
        <v>987</v>
      </c>
      <c r="D322" s="8" t="s">
        <v>988</v>
      </c>
      <c r="E322" s="19" t="s">
        <v>41</v>
      </c>
      <c r="F322" s="19" t="s">
        <v>42</v>
      </c>
      <c r="G322" s="19" t="s">
        <v>989</v>
      </c>
      <c r="H322" s="19">
        <v>1</v>
      </c>
      <c r="I322" s="19">
        <v>2024</v>
      </c>
      <c r="J322" s="19" t="s">
        <v>495</v>
      </c>
      <c r="K322" s="19" t="s">
        <v>496</v>
      </c>
      <c r="L322" s="19" t="s">
        <v>47</v>
      </c>
      <c r="M322" s="19" t="s">
        <v>48</v>
      </c>
      <c r="N322" s="19" t="s">
        <v>49</v>
      </c>
      <c r="O322" s="19" t="s">
        <v>50</v>
      </c>
      <c r="P322" s="19" t="s">
        <v>51</v>
      </c>
      <c r="Q322" s="9" t="s">
        <v>990</v>
      </c>
      <c r="R322" s="20">
        <v>100.22</v>
      </c>
      <c r="S322" s="20">
        <v>0.31929999999999997</v>
      </c>
      <c r="T322" s="20">
        <v>99.9</v>
      </c>
      <c r="U322" s="20">
        <v>3.49</v>
      </c>
      <c r="V322" s="21">
        <f>_xlfn.XLOOKUP(D322,'[4]Gen. Real'!$A$2:$A$1168,'[4]Gen. Real'!$C$2:$C$1168,"-",0)</f>
        <v>213.99303999999989</v>
      </c>
      <c r="W322" s="22"/>
      <c r="X322" s="22">
        <f>_xlfn.XLOOKUP(D322,[4]Vertimiento!$J$2:$J$119,[4]Vertimiento!$K$2:$K$119,"-",0)</f>
        <v>48.660759033333342</v>
      </c>
      <c r="Y322" s="23">
        <f t="shared" si="16"/>
        <v>0.18526577271078357</v>
      </c>
      <c r="Z322" s="19">
        <f>_xlfn.XLOOKUP(D322,[4]Cmg!$I$4:$I$99,[4]Cmg!$M$4:$M$99,"----",0,1)</f>
        <v>5.8552141999571177</v>
      </c>
      <c r="AA322" s="19">
        <f>_xlfn.XLOOKUP(D322,[4]Cmg!$A$4:$A$101,[4]Cmg!$B$4:$B$101,"----",0,1)</f>
        <v>47.56695003983149</v>
      </c>
      <c r="AB322" s="19">
        <f>_xlfn.XLOOKUP(D322,[4]Cmg!$E$4:$E$101,[4]Cmg!$F$4:$F$101,"----",0,1)</f>
        <v>6.4906912568305906</v>
      </c>
      <c r="AC322" s="19">
        <f>_xlfn.XLOOKUP(D322,[4]Cmg!$O$4:$O$101,[4]Cmg!$P$4:$P$101,"----",0,1)</f>
        <v>76.889966842207713</v>
      </c>
      <c r="AD322" s="24">
        <f>_xlfn.XLOOKUP(D322,[4]Cmg!$S$4:$S$101,[4]Cmg!$U$4:$U$101,"----",0,1)</f>
        <v>0.464777512233982</v>
      </c>
      <c r="AG322" s="25">
        <f>IFERROR(SUMIFS('[4]BD Unidades'!$AH:$AH,'[4]BD Unidades'!$A:$A,'BD Centrales 2024'!$A322),"-")</f>
        <v>100.22</v>
      </c>
      <c r="AH322" s="25">
        <f>SUMIFS('[4]BD Unidades'!$AJ$3:$AJ$1424,'[4]BD Unidades'!$A$3:$A$1424,$A322)</f>
        <v>8773.2666666666701</v>
      </c>
      <c r="AI322" s="25">
        <f>SUMIFS('[4]BD Unidades'!$AL$3:$AL$1424,'[4]BD Unidades'!$A$3:$A$1424,$A322)</f>
        <v>10.733333333333301</v>
      </c>
      <c r="AJ322" s="26">
        <f t="shared" si="17"/>
        <v>1.2219186399514226E-3</v>
      </c>
      <c r="AK322" s="27">
        <f>IFERROR(SUMIFS('[4]BD Unidades'!$AO$3:$AO$1424,'[4]BD Unidades'!$A$3:$A$1424,$A322),"-")</f>
        <v>0.34716216693456181</v>
      </c>
      <c r="AL322" s="27">
        <f>IFERROR(SUMIFS('[4]BD Unidades'!$AQ$3:$AQ$1424,'[4]BD Unidades'!$A$3:$A$1424,$A322),"-")</f>
        <v>0.34724239330323736</v>
      </c>
      <c r="AM322" s="27">
        <f>IFERROR(SUMIFS('[4]BD Unidades'!$AS$3:$AS$1424,'[4]BD Unidades'!$A$3:$A$1424,$A322),"-")</f>
        <v>0.35002141025405742</v>
      </c>
      <c r="AN322" s="27">
        <f>IFERROR(SUMIFS('[4]BD Unidades'!$AU$3:$AU$1424,'[4]BD Unidades'!$A$3:$A$1424,$A322),"-")</f>
        <v>0.33163499999999996</v>
      </c>
      <c r="AO322" s="27">
        <f>IFERROR(SUMIFS('[4]BD Unidades'!$AW$3:$AW$1424,'[4]BD Unidades'!$A$3:$A$1424,$A322),"-")</f>
        <v>0.34602600000000006</v>
      </c>
      <c r="AP322" s="27">
        <f>IFERROR(SUMIFS('[4]BD Unidades'!$AY$3:$AY$1424,'[4]BD Unidades'!$A$3:$A$1424,$A322),"-")</f>
        <v>0.3291</v>
      </c>
      <c r="AQ322" s="25">
        <f>IFERROR(SUMIFS('[4]BD Unidades'!$AZ$3:$AZ$1424,'[4]BD Unidades'!$A$3:$A$1424,$A322),"-")</f>
        <v>33.236459699999997</v>
      </c>
      <c r="AR322" s="25">
        <f>IFERROR(SUMIFS('[4]BD Unidades'!$BA$3:$BA$1424,'[4]BD Unidades'!$A$3:$A$1424,$A322),"-")</f>
        <v>100.217287340619</v>
      </c>
      <c r="AS322" s="28">
        <f>SUMIFS('[4]BD Unidades'!$BC$3:$BC$1424,'[4]BD Unidades'!$A$3:$A$1424,$A322)</f>
        <v>1.2034765154322199E-4</v>
      </c>
      <c r="AT322" s="28">
        <f>SUMIFS('[4]BD Unidades'!$BE$3:$BE$1424,'[4]BD Unidades'!$A$3:$A$1424,$A322)</f>
        <v>1</v>
      </c>
      <c r="AU322" s="29">
        <f t="shared" si="18"/>
        <v>0.99987965234845677</v>
      </c>
      <c r="AV322" s="30">
        <f t="shared" si="19"/>
        <v>3.1929999999999997E-3</v>
      </c>
      <c r="AW322" s="25">
        <f>IFERROR(SUMIFS('[4]BD Unidades'!$BI$3:$BI$1424,'[4]BD Unidades'!$A$3:$A$1424,$A322),"-")</f>
        <v>33.153205228025591</v>
      </c>
      <c r="AX322" s="25">
        <f>IFERROR(SUMIFS('[4]BD Unidades'!$BJ$3:$BJ$1424,'[4]BD Unidades'!$A$3:$A$1424,$A322),"-")</f>
        <v>21.305673718515088</v>
      </c>
    </row>
    <row r="323" spans="1:50" ht="14.4" x14ac:dyDescent="0.3">
      <c r="A323" s="7">
        <v>491</v>
      </c>
      <c r="B323" s="7" t="s">
        <v>991</v>
      </c>
      <c r="D323" s="8" t="s">
        <v>992</v>
      </c>
      <c r="E323" s="19" t="s">
        <v>993</v>
      </c>
      <c r="F323" s="19" t="s">
        <v>993</v>
      </c>
      <c r="G323" s="19" t="s">
        <v>994</v>
      </c>
      <c r="H323" s="19">
        <v>1</v>
      </c>
      <c r="I323" s="19">
        <v>2024</v>
      </c>
      <c r="J323" s="19" t="s">
        <v>495</v>
      </c>
      <c r="K323" s="19" t="s">
        <v>496</v>
      </c>
      <c r="L323" s="19" t="s">
        <v>157</v>
      </c>
      <c r="M323" s="19" t="s">
        <v>48</v>
      </c>
      <c r="N323" s="19" t="s">
        <v>59</v>
      </c>
      <c r="O323" s="19" t="s">
        <v>807</v>
      </c>
      <c r="P323" s="19" t="s">
        <v>158</v>
      </c>
      <c r="Q323" s="9" t="s">
        <v>995</v>
      </c>
      <c r="R323" s="20">
        <v>8.9990000000000006</v>
      </c>
      <c r="S323" s="20">
        <v>0.44450000000000001</v>
      </c>
      <c r="T323" s="20">
        <v>8.9589999999999996</v>
      </c>
      <c r="U323" s="20">
        <v>0.09</v>
      </c>
      <c r="V323" s="21">
        <f>_xlfn.XLOOKUP(D323,'[4]Gen. Real'!$A$2:$A$1168,'[4]Gen. Real'!$C$2:$C$1168,"-",0)</f>
        <v>29.734219999999986</v>
      </c>
      <c r="W323" s="22"/>
      <c r="X323" s="22">
        <f>_xlfn.XLOOKUP(D323,[4]Vertimiento!$J$2:$J$119,[4]Vertimiento!$K$2:$K$119,"-",0)</f>
        <v>0.37191911666666666</v>
      </c>
      <c r="Y323" s="23">
        <f t="shared" ref="Y323:Y386" si="20">IFERROR(X323/(V323+X323),"-")</f>
        <v>1.2353597225649354E-2</v>
      </c>
      <c r="Z323" s="19">
        <f>_xlfn.XLOOKUP(D323,[4]Cmg!$I$4:$I$99,[4]Cmg!$M$4:$M$99,"----",0,1)</f>
        <v>4.9055959295384124</v>
      </c>
      <c r="AA323" s="19">
        <f>_xlfn.XLOOKUP(D323,[4]Cmg!$A$4:$A$101,[4]Cmg!$B$4:$B$101,"----",0,1)</f>
        <v>47.590945715261263</v>
      </c>
      <c r="AB323" s="19">
        <f>_xlfn.XLOOKUP(D323,[4]Cmg!$E$4:$E$101,[4]Cmg!$F$4:$F$101,"----",0,1)</f>
        <v>5.9788278688524574</v>
      </c>
      <c r="AC323" s="19">
        <f>_xlfn.XLOOKUP(D323,[4]Cmg!$O$4:$O$101,[4]Cmg!$P$4:$P$101,"----",0,1)</f>
        <v>77.296495026331087</v>
      </c>
      <c r="AD323" s="24">
        <f>_xlfn.XLOOKUP(D323,[4]Cmg!$S$4:$S$101,[4]Cmg!$U$4:$U$101,"----",0,1)</f>
        <v>0.46887447365426199</v>
      </c>
      <c r="AG323" s="25">
        <f>IFERROR(SUMIFS('[4]BD Unidades'!$AH:$AH,'[4]BD Unidades'!$A:$A,'BD Centrales 2024'!$A323),"-")</f>
        <v>8.9990000000000006</v>
      </c>
      <c r="AH323" s="25">
        <f>SUMIFS('[4]BD Unidades'!$AJ$3:$AJ$1424,'[4]BD Unidades'!$A$3:$A$1424,$A323)</f>
        <v>8768.7666666666701</v>
      </c>
      <c r="AI323" s="25">
        <f>SUMIFS('[4]BD Unidades'!$AL$3:$AL$1424,'[4]BD Unidades'!$A$3:$A$1424,$A323)</f>
        <v>2.75</v>
      </c>
      <c r="AJ323" s="26">
        <f t="shared" ref="AJ323:AJ386" si="21">IFERROR(AI323/(AH323+AI323),"-")</f>
        <v>3.1351476654550419E-4</v>
      </c>
      <c r="AK323" s="27">
        <f>IFERROR(SUMIFS('[4]BD Unidades'!$AO$3:$AO$1424,'[4]BD Unidades'!$A$3:$A$1424,$A323),"-")</f>
        <v>0.38410979885674945</v>
      </c>
      <c r="AL323" s="27">
        <f>IFERROR(SUMIFS('[4]BD Unidades'!$AQ$3:$AQ$1424,'[4]BD Unidades'!$A$3:$A$1424,$A323),"-")</f>
        <v>0.35783628340928353</v>
      </c>
      <c r="AM323" s="27">
        <f>IFERROR(SUMIFS('[4]BD Unidades'!$AS$3:$AS$1424,'[4]BD Unidades'!$A$3:$A$1424,$A323),"-")</f>
        <v>0.37648995836466276</v>
      </c>
      <c r="AN323" s="27">
        <f>IFERROR(SUMIFS('[4]BD Unidades'!$AU$3:$AU$1424,'[4]BD Unidades'!$A$3:$A$1424,$A323),"-")</f>
        <v>0.38194800000000001</v>
      </c>
      <c r="AO323" s="27">
        <f>IFERROR(SUMIFS('[4]BD Unidades'!$AW$3:$AW$1424,'[4]BD Unidades'!$A$3:$A$1424,$A323),"-")</f>
        <v>0.38121300000000002</v>
      </c>
      <c r="AP323" s="27">
        <f>IFERROR(SUMIFS('[4]BD Unidades'!$AY$3:$AY$1424,'[4]BD Unidades'!$A$3:$A$1424,$A323),"-")</f>
        <v>0.38127800000000001</v>
      </c>
      <c r="AQ323" s="25">
        <f>IFERROR(SUMIFS('[4]BD Unidades'!$AZ$3:$AZ$1424,'[4]BD Unidades'!$A$3:$A$1424,$A323),"-")</f>
        <v>3.2201687144001427</v>
      </c>
      <c r="AR323" s="25">
        <f>IFERROR(SUMIFS('[4]BD Unidades'!$BA$3:$BA$1424,'[4]BD Unidades'!$A$3:$A$1424,$A323),"-")</f>
        <v>8.9972759822987793</v>
      </c>
      <c r="AS323" s="28">
        <f>SUMIFS('[4]BD Unidades'!$BC$3:$BC$1424,'[4]BD Unidades'!$A$3:$A$1424,$A323)</f>
        <v>1.37261181884139E-4</v>
      </c>
      <c r="AT323" s="28">
        <f>SUMIFS('[4]BD Unidades'!$BE$3:$BE$1424,'[4]BD Unidades'!$A$3:$A$1424,$A323)</f>
        <v>0.99985959319975692</v>
      </c>
      <c r="AU323" s="29">
        <f t="shared" ref="AU323:AU386" si="22">IFERROR(AT323*(1-AS323),"-")</f>
        <v>0.99972235129027609</v>
      </c>
      <c r="AV323" s="30">
        <f t="shared" ref="AV323:AV386" si="23">IFERROR(S323/100,"-")</f>
        <v>4.4450000000000002E-3</v>
      </c>
      <c r="AW323" s="25">
        <f>IFERROR(SUMIFS('[4]BD Unidades'!$BI$3:$BI$1424,'[4]BD Unidades'!$A$3:$A$1424,$A323),"-")</f>
        <v>3.2049651614864199</v>
      </c>
      <c r="AX323" s="25">
        <f>IFERROR(SUMIFS('[4]BD Unidades'!$BJ$3:$BJ$1424,'[4]BD Unidades'!$A$3:$A$1424,$A323),"-")</f>
        <v>2.0596482765447615</v>
      </c>
    </row>
    <row r="324" spans="1:50" ht="14.4" x14ac:dyDescent="0.3">
      <c r="A324" s="7">
        <v>495</v>
      </c>
      <c r="B324" s="7" t="s">
        <v>996</v>
      </c>
      <c r="D324" s="8" t="s">
        <v>997</v>
      </c>
      <c r="E324" s="19" t="s">
        <v>998</v>
      </c>
      <c r="F324" s="19" t="s">
        <v>998</v>
      </c>
      <c r="G324" s="19" t="s">
        <v>999</v>
      </c>
      <c r="H324" s="19" t="s">
        <v>397</v>
      </c>
      <c r="I324" s="19">
        <v>2024</v>
      </c>
      <c r="J324" s="19" t="s">
        <v>495</v>
      </c>
      <c r="K324" s="19" t="s">
        <v>496</v>
      </c>
      <c r="L324" s="19" t="s">
        <v>213</v>
      </c>
      <c r="M324" s="19" t="s">
        <v>164</v>
      </c>
      <c r="N324" s="19" t="s">
        <v>707</v>
      </c>
      <c r="O324" s="19" t="s">
        <v>708</v>
      </c>
      <c r="P324" s="19" t="s">
        <v>51</v>
      </c>
      <c r="Q324" s="9" t="s">
        <v>1001</v>
      </c>
      <c r="R324" s="20">
        <v>3</v>
      </c>
      <c r="S324" s="20">
        <v>0</v>
      </c>
      <c r="T324" s="20">
        <v>3</v>
      </c>
      <c r="U324" s="20" t="s">
        <v>397</v>
      </c>
      <c r="V324" s="21">
        <f>_xlfn.XLOOKUP(D324,'[4]Gen. Real'!$A$2:$A$1168,'[4]Gen. Real'!$C$2:$C$1168,"-",0)</f>
        <v>6.6176499999999967</v>
      </c>
      <c r="W324" s="22"/>
      <c r="X324" s="22" t="str">
        <f>_xlfn.XLOOKUP(D324,[4]Vertimiento!$J$2:$J$119,[4]Vertimiento!$K$2:$K$119,"-",0)</f>
        <v>-</v>
      </c>
      <c r="Y324" s="23" t="str">
        <f t="shared" si="20"/>
        <v>-</v>
      </c>
      <c r="Z324" s="19" t="str">
        <f>_xlfn.XLOOKUP(D324,[4]Cmg!$I$4:$I$99,[4]Cmg!$M$4:$M$99,"----",0,1)</f>
        <v>----</v>
      </c>
      <c r="AA324" s="19" t="str">
        <f>_xlfn.XLOOKUP(D324,[4]Cmg!$A$4:$A$101,[4]Cmg!$B$4:$B$101,"----",0,1)</f>
        <v>----</v>
      </c>
      <c r="AB324" s="19" t="str">
        <f>_xlfn.XLOOKUP(D324,[4]Cmg!$E$4:$E$101,[4]Cmg!$F$4:$F$101,"----",0,1)</f>
        <v>----</v>
      </c>
      <c r="AC324" s="19" t="str">
        <f>_xlfn.XLOOKUP(D324,[4]Cmg!$O$4:$O$101,[4]Cmg!$P$4:$P$101,"----",0,1)</f>
        <v>----</v>
      </c>
      <c r="AD324" s="24" t="str">
        <f>_xlfn.XLOOKUP(D324,[4]Cmg!$S$4:$S$101,[4]Cmg!$U$4:$U$101,"----",0,1)</f>
        <v>----</v>
      </c>
      <c r="AG324" s="25">
        <f>IFERROR(SUMIFS('[4]BD Unidades'!$AH:$AH,'[4]BD Unidades'!$A:$A,'BD Centrales 2024'!$A324),"-")</f>
        <v>3</v>
      </c>
      <c r="AH324" s="25">
        <f>SUMIFS('[4]BD Unidades'!$AJ$3:$AJ$1424,'[4]BD Unidades'!$A$3:$A$1424,$A324)</f>
        <v>8764.8333333333303</v>
      </c>
      <c r="AI324" s="25">
        <f>SUMIFS('[4]BD Unidades'!$AL$3:$AL$1424,'[4]BD Unidades'!$A$3:$A$1424,$A324)</f>
        <v>0</v>
      </c>
      <c r="AJ324" s="26">
        <f t="shared" si="21"/>
        <v>0</v>
      </c>
      <c r="AK324" s="27">
        <f>IFERROR(SUMIFS('[4]BD Unidades'!$AO$3:$AO$1424,'[4]BD Unidades'!$A$3:$A$1424,$A324),"-")</f>
        <v>0.29016007124749521</v>
      </c>
      <c r="AL324" s="27">
        <f>IFERROR(SUMIFS('[4]BD Unidades'!$AQ$3:$AQ$1424,'[4]BD Unidades'!$A$3:$A$1424,$A324),"-")</f>
        <v>0.26789380419016884</v>
      </c>
      <c r="AM324" s="27">
        <f>IFERROR(SUMIFS('[4]BD Unidades'!$AS$3:$AS$1424,'[4]BD Unidades'!$A$3:$A$1424,$A324),"-")</f>
        <v>0.24643496888070268</v>
      </c>
      <c r="AN324" s="27">
        <f>IFERROR(SUMIFS('[4]BD Unidades'!$AU$3:$AU$1424,'[4]BD Unidades'!$A$3:$A$1424,$A324),"-")</f>
        <v>0.25625599999999998</v>
      </c>
      <c r="AO324" s="27">
        <f>IFERROR(SUMIFS('[4]BD Unidades'!$AW$3:$AW$1424,'[4]BD Unidades'!$A$3:$A$1424,$A324),"-")</f>
        <v>0.25119999999999998</v>
      </c>
      <c r="AP324" s="27">
        <f>IFERROR(SUMIFS('[4]BD Unidades'!$AY$3:$AY$1424,'[4]BD Unidades'!$A$3:$A$1424,$A324),"-")</f>
        <v>0.26235900000000001</v>
      </c>
      <c r="AQ324" s="25">
        <f>IFERROR(SUMIFS('[4]BD Unidades'!$AZ$3:$AZ$1424,'[4]BD Unidades'!$A$3:$A$1424,$A324),"-")</f>
        <v>0.73930490664210802</v>
      </c>
      <c r="AR324" s="25">
        <f>IFERROR(SUMIFS('[4]BD Unidades'!$BA$3:$BA$1424,'[4]BD Unidades'!$A$3:$A$1424,$A324),"-")</f>
        <v>3</v>
      </c>
      <c r="AS324" s="28">
        <f>SUMIFS('[4]BD Unidades'!$BC$3:$BC$1424,'[4]BD Unidades'!$A$3:$A$1424,$A324)</f>
        <v>2.02510418834983E-2</v>
      </c>
      <c r="AT324" s="28">
        <f>SUMIFS('[4]BD Unidades'!$BE$3:$BE$1424,'[4]BD Unidades'!$A$3:$A$1424,$A324)</f>
        <v>0.99989564359441407</v>
      </c>
      <c r="AU324" s="29">
        <f t="shared" si="22"/>
        <v>0.97964671503685619</v>
      </c>
      <c r="AV324" s="30">
        <f t="shared" si="23"/>
        <v>0</v>
      </c>
      <c r="AW324" s="25">
        <f>IFERROR(SUMIFS('[4]BD Unidades'!$BI$3:$BI$1424,'[4]BD Unidades'!$A$3:$A$1424,$A324),"-")</f>
        <v>0.72425762320257114</v>
      </c>
      <c r="AX324" s="25">
        <f>IFERROR(SUMIFS('[4]BD Unidades'!$BJ$3:$BJ$1424,'[4]BD Unidades'!$A$3:$A$1424,$A324),"-")</f>
        <v>0.46543905791217494</v>
      </c>
    </row>
    <row r="325" spans="1:50" ht="14.4" x14ac:dyDescent="0.3">
      <c r="A325" s="7">
        <v>496</v>
      </c>
      <c r="B325" s="7" t="s">
        <v>1002</v>
      </c>
      <c r="D325" s="8" t="s">
        <v>1003</v>
      </c>
      <c r="E325" s="19" t="s">
        <v>1004</v>
      </c>
      <c r="F325" s="19" t="s">
        <v>1004</v>
      </c>
      <c r="G325" s="19" t="s">
        <v>1005</v>
      </c>
      <c r="H325" s="19">
        <v>1</v>
      </c>
      <c r="I325" s="19">
        <v>2024</v>
      </c>
      <c r="J325" s="19" t="s">
        <v>495</v>
      </c>
      <c r="K325" s="19" t="s">
        <v>496</v>
      </c>
      <c r="L325" s="19" t="s">
        <v>213</v>
      </c>
      <c r="M325" s="19" t="s">
        <v>164</v>
      </c>
      <c r="N325" s="19" t="s">
        <v>707</v>
      </c>
      <c r="O325" s="19" t="s">
        <v>708</v>
      </c>
      <c r="P325" s="19" t="s">
        <v>51</v>
      </c>
      <c r="Q325" s="9" t="s">
        <v>1001</v>
      </c>
      <c r="R325" s="20">
        <v>3</v>
      </c>
      <c r="S325" s="20">
        <v>0.34699999999999998</v>
      </c>
      <c r="T325" s="20">
        <v>2.9895999999999998</v>
      </c>
      <c r="U325" s="20" t="s">
        <v>397</v>
      </c>
      <c r="V325" s="21">
        <f>_xlfn.XLOOKUP(D325,'[4]Gen. Real'!$A$2:$A$1168,'[4]Gen. Real'!$C$2:$C$1168,"-",0)</f>
        <v>6.19651</v>
      </c>
      <c r="W325" s="22"/>
      <c r="X325" s="22" t="str">
        <f>_xlfn.XLOOKUP(D325,[4]Vertimiento!$J$2:$J$119,[4]Vertimiento!$K$2:$K$119,"-",0)</f>
        <v>-</v>
      </c>
      <c r="Y325" s="23" t="str">
        <f t="shared" si="20"/>
        <v>-</v>
      </c>
      <c r="Z325" s="19" t="str">
        <f>_xlfn.XLOOKUP(D325,[4]Cmg!$I$4:$I$99,[4]Cmg!$M$4:$M$99,"----",0,1)</f>
        <v>----</v>
      </c>
      <c r="AA325" s="19" t="str">
        <f>_xlfn.XLOOKUP(D325,[4]Cmg!$A$4:$A$101,[4]Cmg!$B$4:$B$101,"----",0,1)</f>
        <v>----</v>
      </c>
      <c r="AB325" s="19" t="str">
        <f>_xlfn.XLOOKUP(D325,[4]Cmg!$E$4:$E$101,[4]Cmg!$F$4:$F$101,"----",0,1)</f>
        <v>----</v>
      </c>
      <c r="AC325" s="19" t="str">
        <f>_xlfn.XLOOKUP(D325,[4]Cmg!$O$4:$O$101,[4]Cmg!$P$4:$P$101,"----",0,1)</f>
        <v>----</v>
      </c>
      <c r="AD325" s="24" t="str">
        <f>_xlfn.XLOOKUP(D325,[4]Cmg!$S$4:$S$101,[4]Cmg!$U$4:$U$101,"----",0,1)</f>
        <v>----</v>
      </c>
      <c r="AG325" s="25">
        <f>IFERROR(SUMIFS('[4]BD Unidades'!$AH:$AH,'[4]BD Unidades'!$A:$A,'BD Centrales 2024'!$A325),"-")</f>
        <v>3</v>
      </c>
      <c r="AH325" s="25">
        <f>SUMIFS('[4]BD Unidades'!$AJ$3:$AJ$1424,'[4]BD Unidades'!$A$3:$A$1424,$A325)</f>
        <v>8013.8333333333312</v>
      </c>
      <c r="AI325" s="25">
        <f>SUMIFS('[4]BD Unidades'!$AL$3:$AL$1424,'[4]BD Unidades'!$A$3:$A$1424,$A325)</f>
        <v>0</v>
      </c>
      <c r="AJ325" s="26">
        <f t="shared" si="21"/>
        <v>0</v>
      </c>
      <c r="AK325" s="27">
        <f>IFERROR(SUMIFS('[4]BD Unidades'!$AO$3:$AO$1424,'[4]BD Unidades'!$A$3:$A$1424,$A325),"-")</f>
        <v>0.29841180034570813</v>
      </c>
      <c r="AL325" s="27">
        <f>IFERROR(SUMIFS('[4]BD Unidades'!$AQ$3:$AQ$1424,'[4]BD Unidades'!$A$3:$A$1424,$A325),"-")</f>
        <v>0.26648841172257359</v>
      </c>
      <c r="AM325" s="27">
        <f>IFERROR(SUMIFS('[4]BD Unidades'!$AS$3:$AS$1424,'[4]BD Unidades'!$A$3:$A$1424,$A325),"-")</f>
        <v>0.25973662029585348</v>
      </c>
      <c r="AN325" s="27">
        <f>IFERROR(SUMIFS('[4]BD Unidades'!$AU$3:$AU$1424,'[4]BD Unidades'!$A$3:$A$1424,$A325),"-")</f>
        <v>0.26750400000000002</v>
      </c>
      <c r="AO325" s="27">
        <f>IFERROR(SUMIFS('[4]BD Unidades'!$AW$3:$AW$1424,'[4]BD Unidades'!$A$3:$A$1424,$A325),"-")</f>
        <v>0.252413</v>
      </c>
      <c r="AP325" s="27">
        <f>IFERROR(SUMIFS('[4]BD Unidades'!$AY$3:$AY$1424,'[4]BD Unidades'!$A$3:$A$1424,$A325),"-")</f>
        <v>0.265457</v>
      </c>
      <c r="AQ325" s="25">
        <f>IFERROR(SUMIFS('[4]BD Unidades'!$AZ$3:$AZ$1424,'[4]BD Unidades'!$A$3:$A$1424,$A325),"-")</f>
        <v>0.77920986088756039</v>
      </c>
      <c r="AR325" s="25">
        <f>IFERROR(SUMIFS('[4]BD Unidades'!$BA$3:$BA$1424,'[4]BD Unidades'!$A$3:$A$1424,$A325),"-")</f>
        <v>3</v>
      </c>
      <c r="AS325" s="28">
        <f>SUMIFS('[4]BD Unidades'!$BC$3:$BC$1424,'[4]BD Unidades'!$A$3:$A$1424,$A325)</f>
        <v>4.5711275267054798E-2</v>
      </c>
      <c r="AT325" s="28">
        <f>SUMIFS('[4]BD Unidades'!$BE$3:$BE$1424,'[4]BD Unidades'!$A$3:$A$1424,$A325)</f>
        <v>1</v>
      </c>
      <c r="AU325" s="29">
        <f t="shared" si="22"/>
        <v>0.95428872473294524</v>
      </c>
      <c r="AV325" s="30">
        <f t="shared" si="23"/>
        <v>3.4699999999999996E-3</v>
      </c>
      <c r="AW325" s="25">
        <f>IFERROR(SUMIFS('[4]BD Unidades'!$BI$3:$BI$1424,'[4]BD Unidades'!$A$3:$A$1424,$A325),"-")</f>
        <v>0.74101092303570104</v>
      </c>
      <c r="AX325" s="25">
        <f>IFERROR(SUMIFS('[4]BD Unidades'!$BJ$3:$BJ$1424,'[4]BD Unidades'!$A$3:$A$1424,$A325),"-")</f>
        <v>0.4762054479941627</v>
      </c>
    </row>
    <row r="326" spans="1:50" ht="14.4" x14ac:dyDescent="0.3">
      <c r="A326" s="7">
        <v>498</v>
      </c>
      <c r="B326" s="7" t="s">
        <v>1006</v>
      </c>
      <c r="D326" s="8" t="s">
        <v>1007</v>
      </c>
      <c r="E326" s="19" t="s">
        <v>1008</v>
      </c>
      <c r="F326" s="19" t="s">
        <v>1008</v>
      </c>
      <c r="G326" s="19" t="s">
        <v>1009</v>
      </c>
      <c r="H326" s="19" t="s">
        <v>397</v>
      </c>
      <c r="I326" s="19">
        <v>2024</v>
      </c>
      <c r="J326" s="19" t="s">
        <v>495</v>
      </c>
      <c r="K326" s="19" t="s">
        <v>496</v>
      </c>
      <c r="L326" s="19" t="s">
        <v>213</v>
      </c>
      <c r="M326" s="19" t="s">
        <v>164</v>
      </c>
      <c r="N326" s="19" t="s">
        <v>707</v>
      </c>
      <c r="O326" s="19" t="s">
        <v>1011</v>
      </c>
      <c r="P326" s="19" t="s">
        <v>51</v>
      </c>
      <c r="Q326" s="9" t="s">
        <v>1012</v>
      </c>
      <c r="R326" s="20">
        <v>3</v>
      </c>
      <c r="S326" s="20">
        <v>0.34</v>
      </c>
      <c r="T326" s="20">
        <v>2.9897999999999998</v>
      </c>
      <c r="U326" s="20" t="s">
        <v>397</v>
      </c>
      <c r="V326" s="21">
        <f>_xlfn.XLOOKUP(D326,'[4]Gen. Real'!$A$2:$A$1168,'[4]Gen. Real'!$C$2:$C$1168,"-",0)</f>
        <v>5.3561099999999975</v>
      </c>
      <c r="W326" s="22"/>
      <c r="X326" s="22" t="str">
        <f>_xlfn.XLOOKUP(D326,[4]Vertimiento!$J$2:$J$119,[4]Vertimiento!$K$2:$K$119,"-",0)</f>
        <v>-</v>
      </c>
      <c r="Y326" s="23" t="str">
        <f t="shared" si="20"/>
        <v>-</v>
      </c>
      <c r="Z326" s="19" t="str">
        <f>_xlfn.XLOOKUP(D326,[4]Cmg!$I$4:$I$99,[4]Cmg!$M$4:$M$99,"----",0,1)</f>
        <v>----</v>
      </c>
      <c r="AA326" s="19" t="str">
        <f>_xlfn.XLOOKUP(D326,[4]Cmg!$A$4:$A$101,[4]Cmg!$B$4:$B$101,"----",0,1)</f>
        <v>----</v>
      </c>
      <c r="AB326" s="19" t="str">
        <f>_xlfn.XLOOKUP(D326,[4]Cmg!$E$4:$E$101,[4]Cmg!$F$4:$F$101,"----",0,1)</f>
        <v>----</v>
      </c>
      <c r="AC326" s="19" t="str">
        <f>_xlfn.XLOOKUP(D326,[4]Cmg!$O$4:$O$101,[4]Cmg!$P$4:$P$101,"----",0,1)</f>
        <v>----</v>
      </c>
      <c r="AD326" s="24" t="str">
        <f>_xlfn.XLOOKUP(D326,[4]Cmg!$S$4:$S$101,[4]Cmg!$U$4:$U$101,"----",0,1)</f>
        <v>----</v>
      </c>
      <c r="AG326" s="25">
        <f>IFERROR(SUMIFS('[4]BD Unidades'!$AH:$AH,'[4]BD Unidades'!$A:$A,'BD Centrales 2024'!$A326),"-")</f>
        <v>3</v>
      </c>
      <c r="AH326" s="25">
        <f>SUMIFS('[4]BD Unidades'!$AJ$3:$AJ$1424,'[4]BD Unidades'!$A$3:$A$1424,$A326)</f>
        <v>8265.2166666666708</v>
      </c>
      <c r="AI326" s="25">
        <f>SUMIFS('[4]BD Unidades'!$AL$3:$AL$1424,'[4]BD Unidades'!$A$3:$A$1424,$A326)</f>
        <v>0</v>
      </c>
      <c r="AJ326" s="26">
        <f t="shared" si="21"/>
        <v>0</v>
      </c>
      <c r="AK326" s="27">
        <f>IFERROR(SUMIFS('[4]BD Unidades'!$AO$3:$AO$1424,'[4]BD Unidades'!$A$3:$A$1424,$A326),"-")</f>
        <v>0.25756031797128615</v>
      </c>
      <c r="AL326" s="27">
        <f>IFERROR(SUMIFS('[4]BD Unidades'!$AQ$3:$AQ$1424,'[4]BD Unidades'!$A$3:$A$1424,$A326),"-")</f>
        <v>0.24535973665659608</v>
      </c>
      <c r="AM326" s="27">
        <f>IFERROR(SUMIFS('[4]BD Unidades'!$AS$3:$AS$1424,'[4]BD Unidades'!$A$3:$A$1424,$A326),"-")</f>
        <v>0.24739208825581405</v>
      </c>
      <c r="AN326" s="27">
        <f>IFERROR(SUMIFS('[4]BD Unidades'!$AU$3:$AU$1424,'[4]BD Unidades'!$A$3:$A$1424,$A326),"-")</f>
        <v>0.22245300000000001</v>
      </c>
      <c r="AO326" s="27">
        <f>IFERROR(SUMIFS('[4]BD Unidades'!$AW$3:$AW$1424,'[4]BD Unidades'!$A$3:$A$1424,$A326),"-")</f>
        <v>0.21393300000000001</v>
      </c>
      <c r="AP326" s="27">
        <f>IFERROR(SUMIFS('[4]BD Unidades'!$AY$3:$AY$1424,'[4]BD Unidades'!$A$3:$A$1424,$A326),"-")</f>
        <v>0.118848</v>
      </c>
      <c r="AQ326" s="25">
        <f>IFERROR(SUMIFS('[4]BD Unidades'!$AZ$3:$AZ$1424,'[4]BD Unidades'!$A$3:$A$1424,$A326),"-")</f>
        <v>0.66735900000000004</v>
      </c>
      <c r="AR326" s="25">
        <f>IFERROR(SUMIFS('[4]BD Unidades'!$BA$3:$BA$1424,'[4]BD Unidades'!$A$3:$A$1424,$A326),"-")</f>
        <v>3</v>
      </c>
      <c r="AS326" s="28">
        <f>SUMIFS('[4]BD Unidades'!$BC$3:$BC$1424,'[4]BD Unidades'!$A$3:$A$1424,$A326)</f>
        <v>2.7376838902269099E-4</v>
      </c>
      <c r="AT326" s="28">
        <f>SUMIFS('[4]BD Unidades'!$BE$3:$BE$1424,'[4]BD Unidades'!$A$3:$A$1424,$A326)</f>
        <v>0.99996394960534296</v>
      </c>
      <c r="AU326" s="29">
        <f t="shared" si="22"/>
        <v>0.99969019108577872</v>
      </c>
      <c r="AV326" s="30">
        <f t="shared" si="23"/>
        <v>3.4000000000000002E-3</v>
      </c>
      <c r="AW326" s="25">
        <f>IFERROR(SUMIFS('[4]BD Unidades'!$BI$3:$BI$1424,'[4]BD Unidades'!$A$3:$A$1424,$A326),"-")</f>
        <v>0.6648839285956224</v>
      </c>
      <c r="AX326" s="25">
        <f>IFERROR(SUMIFS('[4]BD Unidades'!$BJ$3:$BJ$1424,'[4]BD Unidades'!$A$3:$A$1424,$A326),"-")</f>
        <v>0.42728297146267946</v>
      </c>
    </row>
    <row r="327" spans="1:50" ht="14.4" x14ac:dyDescent="0.3">
      <c r="A327" s="7">
        <v>500</v>
      </c>
      <c r="B327" s="7" t="s">
        <v>1013</v>
      </c>
      <c r="D327" s="8" t="s">
        <v>1014</v>
      </c>
      <c r="E327" s="19" t="s">
        <v>274</v>
      </c>
      <c r="F327" s="19" t="s">
        <v>1015</v>
      </c>
      <c r="G327" s="19" t="s">
        <v>1016</v>
      </c>
      <c r="H327" s="19" t="s">
        <v>397</v>
      </c>
      <c r="I327" s="19">
        <v>2024</v>
      </c>
      <c r="J327" s="19" t="s">
        <v>495</v>
      </c>
      <c r="K327" s="19" t="s">
        <v>496</v>
      </c>
      <c r="L327" s="19" t="s">
        <v>213</v>
      </c>
      <c r="M327" s="19" t="s">
        <v>106</v>
      </c>
      <c r="N327" s="19" t="s">
        <v>243</v>
      </c>
      <c r="O327" s="19" t="s">
        <v>1018</v>
      </c>
      <c r="P327" s="19" t="s">
        <v>51</v>
      </c>
      <c r="Q327" s="9" t="s">
        <v>1019</v>
      </c>
      <c r="R327" s="20">
        <v>3</v>
      </c>
      <c r="S327" s="20">
        <v>0</v>
      </c>
      <c r="T327" s="20">
        <v>3</v>
      </c>
      <c r="U327" s="20" t="s">
        <v>397</v>
      </c>
      <c r="V327" s="21">
        <f>_xlfn.XLOOKUP(D327,'[4]Gen. Real'!$A$2:$A$1168,'[4]Gen. Real'!$C$2:$C$1168,"-",0)</f>
        <v>6.2688499999999951</v>
      </c>
      <c r="W327" s="22"/>
      <c r="X327" s="22" t="str">
        <f>_xlfn.XLOOKUP(D327,[4]Vertimiento!$J$2:$J$119,[4]Vertimiento!$K$2:$K$119,"-",0)</f>
        <v>-</v>
      </c>
      <c r="Y327" s="23" t="str">
        <f t="shared" si="20"/>
        <v>-</v>
      </c>
      <c r="Z327" s="19" t="str">
        <f>_xlfn.XLOOKUP(D327,[4]Cmg!$I$4:$I$99,[4]Cmg!$M$4:$M$99,"----",0,1)</f>
        <v>----</v>
      </c>
      <c r="AA327" s="19" t="str">
        <f>_xlfn.XLOOKUP(D327,[4]Cmg!$A$4:$A$101,[4]Cmg!$B$4:$B$101,"----",0,1)</f>
        <v>----</v>
      </c>
      <c r="AB327" s="19" t="str">
        <f>_xlfn.XLOOKUP(D327,[4]Cmg!$E$4:$E$101,[4]Cmg!$F$4:$F$101,"----",0,1)</f>
        <v>----</v>
      </c>
      <c r="AC327" s="19" t="str">
        <f>_xlfn.XLOOKUP(D327,[4]Cmg!$O$4:$O$101,[4]Cmg!$P$4:$P$101,"----",0,1)</f>
        <v>----</v>
      </c>
      <c r="AD327" s="24" t="str">
        <f>_xlfn.XLOOKUP(D327,[4]Cmg!$S$4:$S$101,[4]Cmg!$U$4:$U$101,"----",0,1)</f>
        <v>----</v>
      </c>
      <c r="AG327" s="25">
        <f>IFERROR(SUMIFS('[4]BD Unidades'!$AH:$AH,'[4]BD Unidades'!$A:$A,'BD Centrales 2024'!$A327),"-")</f>
        <v>3</v>
      </c>
      <c r="AH327" s="25">
        <f>SUMIFS('[4]BD Unidades'!$AJ$3:$AJ$1424,'[4]BD Unidades'!$A$3:$A$1424,$A327)</f>
        <v>8643.4666666666708</v>
      </c>
      <c r="AI327" s="25">
        <f>SUMIFS('[4]BD Unidades'!$AL$3:$AL$1424,'[4]BD Unidades'!$A$3:$A$1424,$A327)</f>
        <v>0</v>
      </c>
      <c r="AJ327" s="26">
        <f t="shared" si="21"/>
        <v>0</v>
      </c>
      <c r="AK327" s="27">
        <f>IFERROR(SUMIFS('[4]BD Unidades'!$AO$3:$AO$1424,'[4]BD Unidades'!$A$3:$A$1424,$A327),"-")</f>
        <v>0.28713332657452684</v>
      </c>
      <c r="AL327" s="27">
        <f>IFERROR(SUMIFS('[4]BD Unidades'!$AQ$3:$AQ$1424,'[4]BD Unidades'!$A$3:$A$1424,$A327),"-")</f>
        <v>0.27345084568118655</v>
      </c>
      <c r="AM327" s="27">
        <f>IFERROR(SUMIFS('[4]BD Unidades'!$AS$3:$AS$1424,'[4]BD Unidades'!$A$3:$A$1424,$A327),"-")</f>
        <v>0.27022158987803896</v>
      </c>
      <c r="AN327" s="27">
        <f>IFERROR(SUMIFS('[4]BD Unidades'!$AU$3:$AU$1424,'[4]BD Unidades'!$A$3:$A$1424,$A327),"-")</f>
        <v>0.24817700000000001</v>
      </c>
      <c r="AO327" s="27">
        <f>IFERROR(SUMIFS('[4]BD Unidades'!$AW$3:$AW$1424,'[4]BD Unidades'!$A$3:$A$1424,$A327),"-")</f>
        <v>0.237737</v>
      </c>
      <c r="AP327" s="27">
        <f>IFERROR(SUMIFS('[4]BD Unidades'!$AY$3:$AY$1424,'[4]BD Unidades'!$A$3:$A$1424,$A327),"-")</f>
        <v>0.25686100000000001</v>
      </c>
      <c r="AQ327" s="25">
        <f>IFERROR(SUMIFS('[4]BD Unidades'!$AZ$3:$AZ$1424,'[4]BD Unidades'!$A$3:$A$1424,$A327),"-")</f>
        <v>0.74453100000000005</v>
      </c>
      <c r="AR327" s="25">
        <f>IFERROR(SUMIFS('[4]BD Unidades'!$BA$3:$BA$1424,'[4]BD Unidades'!$A$3:$A$1424,$A327),"-")</f>
        <v>3</v>
      </c>
      <c r="AS327" s="28">
        <f>SUMIFS('[4]BD Unidades'!$BC$3:$BC$1424,'[4]BD Unidades'!$A$3:$A$1424,$A327)</f>
        <v>9.0757043394832E-4</v>
      </c>
      <c r="AT327" s="28">
        <f>SUMIFS('[4]BD Unidades'!$BE$3:$BE$1424,'[4]BD Unidades'!$A$3:$A$1424,$A327)</f>
        <v>0.99995825743776601</v>
      </c>
      <c r="AU327" s="29">
        <f t="shared" si="22"/>
        <v>0.99905072488813307</v>
      </c>
      <c r="AV327" s="30">
        <f t="shared" si="23"/>
        <v>0</v>
      </c>
      <c r="AW327" s="25">
        <f>IFERROR(SUMIFS('[4]BD Unidades'!$BI$3:$BI$1424,'[4]BD Unidades'!$A$3:$A$1424,$A327),"-")</f>
        <v>0.74382423525168773</v>
      </c>
      <c r="AX327" s="25">
        <f>IFERROR(SUMIFS('[4]BD Unidades'!$BJ$3:$BJ$1424,'[4]BD Unidades'!$A$3:$A$1424,$A327),"-")</f>
        <v>0.47801340326514979</v>
      </c>
    </row>
    <row r="328" spans="1:50" ht="14.4" x14ac:dyDescent="0.3">
      <c r="A328" s="7">
        <v>501</v>
      </c>
      <c r="B328" s="7" t="s">
        <v>1020</v>
      </c>
      <c r="D328" s="8" t="s">
        <v>1021</v>
      </c>
      <c r="E328" s="19" t="s">
        <v>274</v>
      </c>
      <c r="F328" s="19" t="s">
        <v>1022</v>
      </c>
      <c r="G328" s="19" t="s">
        <v>1023</v>
      </c>
      <c r="H328" s="19" t="s">
        <v>397</v>
      </c>
      <c r="I328" s="19">
        <v>2024</v>
      </c>
      <c r="J328" s="19" t="s">
        <v>495</v>
      </c>
      <c r="K328" s="19" t="s">
        <v>496</v>
      </c>
      <c r="L328" s="19" t="s">
        <v>213</v>
      </c>
      <c r="M328" s="19" t="s">
        <v>189</v>
      </c>
      <c r="N328" s="19" t="s">
        <v>879</v>
      </c>
      <c r="O328" s="19" t="s">
        <v>1025</v>
      </c>
      <c r="P328" s="19" t="s">
        <v>51</v>
      </c>
      <c r="Q328" s="9" t="s">
        <v>1026</v>
      </c>
      <c r="R328" s="20">
        <v>6</v>
      </c>
      <c r="S328" s="20">
        <v>0</v>
      </c>
      <c r="T328" s="20">
        <v>6</v>
      </c>
      <c r="U328" s="20" t="s">
        <v>397</v>
      </c>
      <c r="V328" s="21">
        <f>_xlfn.XLOOKUP(D328,'[4]Gen. Real'!$A$2:$A$1168,'[4]Gen. Real'!$C$2:$C$1168,"-",0)</f>
        <v>11.124180000000004</v>
      </c>
      <c r="W328" s="22"/>
      <c r="X328" s="22" t="str">
        <f>_xlfn.XLOOKUP(D328,[4]Vertimiento!$J$2:$J$119,[4]Vertimiento!$K$2:$K$119,"-",0)</f>
        <v>-</v>
      </c>
      <c r="Y328" s="23" t="str">
        <f t="shared" si="20"/>
        <v>-</v>
      </c>
      <c r="Z328" s="19" t="str">
        <f>_xlfn.XLOOKUP(D328,[4]Cmg!$I$4:$I$99,[4]Cmg!$M$4:$M$99,"----",0,1)</f>
        <v>----</v>
      </c>
      <c r="AA328" s="19" t="str">
        <f>_xlfn.XLOOKUP(D328,[4]Cmg!$A$4:$A$101,[4]Cmg!$B$4:$B$101,"----",0,1)</f>
        <v>----</v>
      </c>
      <c r="AB328" s="19" t="str">
        <f>_xlfn.XLOOKUP(D328,[4]Cmg!$E$4:$E$101,[4]Cmg!$F$4:$F$101,"----",0,1)</f>
        <v>----</v>
      </c>
      <c r="AC328" s="19" t="str">
        <f>_xlfn.XLOOKUP(D328,[4]Cmg!$O$4:$O$101,[4]Cmg!$P$4:$P$101,"----",0,1)</f>
        <v>----</v>
      </c>
      <c r="AD328" s="24" t="str">
        <f>_xlfn.XLOOKUP(D328,[4]Cmg!$S$4:$S$101,[4]Cmg!$U$4:$U$101,"----",0,1)</f>
        <v>----</v>
      </c>
      <c r="AG328" s="25">
        <f>IFERROR(SUMIFS('[4]BD Unidades'!$AH:$AH,'[4]BD Unidades'!$A:$A,'BD Centrales 2024'!$A328),"-")</f>
        <v>6</v>
      </c>
      <c r="AH328" s="25">
        <f>SUMIFS('[4]BD Unidades'!$AJ$3:$AJ$1424,'[4]BD Unidades'!$A$3:$A$1424,$A328)</f>
        <v>8710.75</v>
      </c>
      <c r="AI328" s="25">
        <f>SUMIFS('[4]BD Unidades'!$AL$3:$AL$1424,'[4]BD Unidades'!$A$3:$A$1424,$A328)</f>
        <v>0</v>
      </c>
      <c r="AJ328" s="26">
        <f t="shared" si="21"/>
        <v>0</v>
      </c>
      <c r="AK328" s="27">
        <f>IFERROR(SUMIFS('[4]BD Unidades'!$AO$3:$AO$1424,'[4]BD Unidades'!$A$3:$A$1424,$A328),"-")</f>
        <v>0.25277305673450906</v>
      </c>
      <c r="AL328" s="27">
        <f>IFERROR(SUMIFS('[4]BD Unidades'!$AQ$3:$AQ$1424,'[4]BD Unidades'!$A$3:$A$1424,$A328),"-")</f>
        <v>0.24548402137150016</v>
      </c>
      <c r="AM328" s="27">
        <f>IFERROR(SUMIFS('[4]BD Unidades'!$AS$3:$AS$1424,'[4]BD Unidades'!$A$3:$A$1424,$A328),"-")</f>
        <v>0.22371070028901766</v>
      </c>
      <c r="AN328" s="27">
        <f>IFERROR(SUMIFS('[4]BD Unidades'!$AU$3:$AU$1424,'[4]BD Unidades'!$A$3:$A$1424,$A328),"-")</f>
        <v>0.196766</v>
      </c>
      <c r="AO328" s="27">
        <f>IFERROR(SUMIFS('[4]BD Unidades'!$AW$3:$AW$1424,'[4]BD Unidades'!$A$3:$A$1424,$A328),"-")</f>
        <v>0.21100700000000003</v>
      </c>
      <c r="AP328" s="27">
        <f>IFERROR(SUMIFS('[4]BD Unidades'!$AY$3:$AY$1424,'[4]BD Unidades'!$A$3:$A$1424,$A328),"-")</f>
        <v>0.20120400000000002</v>
      </c>
      <c r="AQ328" s="25">
        <f>IFERROR(SUMIFS('[4]BD Unidades'!$AZ$3:$AZ$1424,'[4]BD Unidades'!$A$3:$A$1424,$A328),"-")</f>
        <v>1.180596</v>
      </c>
      <c r="AR328" s="25">
        <f>IFERROR(SUMIFS('[4]BD Unidades'!$BA$3:$BA$1424,'[4]BD Unidades'!$A$3:$A$1424,$A328),"-")</f>
        <v>6</v>
      </c>
      <c r="AS328" s="28">
        <f>SUMIFS('[4]BD Unidades'!$BC$3:$BC$1424,'[4]BD Unidades'!$A$3:$A$1424,$A328)</f>
        <v>1E-4</v>
      </c>
      <c r="AT328" s="28">
        <f>SUMIFS('[4]BD Unidades'!$BE$3:$BE$1424,'[4]BD Unidades'!$A$3:$A$1424,$A328)</f>
        <v>0.99965846994535512</v>
      </c>
      <c r="AU328" s="29">
        <f t="shared" si="22"/>
        <v>0.99955850409836056</v>
      </c>
      <c r="AV328" s="30">
        <f t="shared" si="23"/>
        <v>0</v>
      </c>
      <c r="AW328" s="25">
        <f>IFERROR(SUMIFS('[4]BD Unidades'!$BI$3:$BI$1424,'[4]BD Unidades'!$A$3:$A$1424,$A328),"-")</f>
        <v>1.1800747717045064</v>
      </c>
      <c r="AX328" s="25">
        <f>IFERROR(SUMIFS('[4]BD Unidades'!$BJ$3:$BJ$1424,'[4]BD Unidades'!$A$3:$A$1424,$A328),"-")</f>
        <v>0.75836673638221019</v>
      </c>
    </row>
    <row r="329" spans="1:50" ht="14.4" x14ac:dyDescent="0.3">
      <c r="A329" s="7">
        <v>503</v>
      </c>
      <c r="B329" s="7" t="s">
        <v>1027</v>
      </c>
      <c r="D329" s="8" t="s">
        <v>1028</v>
      </c>
      <c r="E329" s="19" t="s">
        <v>677</v>
      </c>
      <c r="F329" s="19" t="s">
        <v>1029</v>
      </c>
      <c r="G329" s="19" t="s">
        <v>1030</v>
      </c>
      <c r="H329" s="19" t="s">
        <v>397</v>
      </c>
      <c r="I329" s="19">
        <v>2024</v>
      </c>
      <c r="J329" s="19" t="s">
        <v>495</v>
      </c>
      <c r="K329" s="19" t="s">
        <v>496</v>
      </c>
      <c r="L329" s="19" t="s">
        <v>213</v>
      </c>
      <c r="M329" s="19" t="s">
        <v>164</v>
      </c>
      <c r="N329" s="19" t="s">
        <v>221</v>
      </c>
      <c r="O329" s="19" t="s">
        <v>221</v>
      </c>
      <c r="P329" s="19" t="s">
        <v>51</v>
      </c>
      <c r="Q329" s="9" t="s">
        <v>1032</v>
      </c>
      <c r="R329" s="20">
        <v>3</v>
      </c>
      <c r="S329" s="20">
        <v>0.33329999999999999</v>
      </c>
      <c r="T329" s="20">
        <v>2.9952000000000001</v>
      </c>
      <c r="U329" s="20" t="s">
        <v>397</v>
      </c>
      <c r="V329" s="21">
        <f>_xlfn.XLOOKUP(D329,'[4]Gen. Real'!$A$2:$A$1168,'[4]Gen. Real'!$C$2:$C$1168,"-",0)</f>
        <v>5.5849500000000027</v>
      </c>
      <c r="W329" s="22"/>
      <c r="X329" s="22" t="str">
        <f>_xlfn.XLOOKUP(D329,[4]Vertimiento!$J$2:$J$119,[4]Vertimiento!$K$2:$K$119,"-",0)</f>
        <v>-</v>
      </c>
      <c r="Y329" s="23" t="str">
        <f t="shared" si="20"/>
        <v>-</v>
      </c>
      <c r="Z329" s="19" t="str">
        <f>_xlfn.XLOOKUP(D329,[4]Cmg!$I$4:$I$99,[4]Cmg!$M$4:$M$99,"----",0,1)</f>
        <v>----</v>
      </c>
      <c r="AA329" s="19" t="str">
        <f>_xlfn.XLOOKUP(D329,[4]Cmg!$A$4:$A$101,[4]Cmg!$B$4:$B$101,"----",0,1)</f>
        <v>----</v>
      </c>
      <c r="AB329" s="19" t="str">
        <f>_xlfn.XLOOKUP(D329,[4]Cmg!$E$4:$E$101,[4]Cmg!$F$4:$F$101,"----",0,1)</f>
        <v>----</v>
      </c>
      <c r="AC329" s="19" t="str">
        <f>_xlfn.XLOOKUP(D329,[4]Cmg!$O$4:$O$101,[4]Cmg!$P$4:$P$101,"----",0,1)</f>
        <v>----</v>
      </c>
      <c r="AD329" s="24" t="str">
        <f>_xlfn.XLOOKUP(D329,[4]Cmg!$S$4:$S$101,[4]Cmg!$U$4:$U$101,"----",0,1)</f>
        <v>----</v>
      </c>
      <c r="AG329" s="25">
        <f>IFERROR(SUMIFS('[4]BD Unidades'!$AH:$AH,'[4]BD Unidades'!$A:$A,'BD Centrales 2024'!$A329),"-")</f>
        <v>3</v>
      </c>
      <c r="AH329" s="25">
        <f>SUMIFS('[4]BD Unidades'!$AJ$3:$AJ$1424,'[4]BD Unidades'!$A$3:$A$1424,$A329)</f>
        <v>6200.0333333333301</v>
      </c>
      <c r="AI329" s="25">
        <f>SUMIFS('[4]BD Unidades'!$AL$3:$AL$1424,'[4]BD Unidades'!$A$3:$A$1424,$A329)</f>
        <v>2405.0833333333298</v>
      </c>
      <c r="AJ329" s="26">
        <f t="shared" si="21"/>
        <v>0.27949456428055386</v>
      </c>
      <c r="AK329" s="27">
        <f>IFERROR(SUMIFS('[4]BD Unidades'!$AO$3:$AO$1424,'[4]BD Unidades'!$A$3:$A$1424,$A329),"-")</f>
        <v>0.28596631164284586</v>
      </c>
      <c r="AL329" s="27">
        <f>IFERROR(SUMIFS('[4]BD Unidades'!$AQ$3:$AQ$1424,'[4]BD Unidades'!$A$3:$A$1424,$A329),"-")</f>
        <v>0.26582319918233205</v>
      </c>
      <c r="AM329" s="27">
        <f>IFERROR(SUMIFS('[4]BD Unidades'!$AS$3:$AS$1424,'[4]BD Unidades'!$A$3:$A$1424,$A329),"-")</f>
        <v>0.27666097366222164</v>
      </c>
      <c r="AN329" s="27">
        <f>IFERROR(SUMIFS('[4]BD Unidades'!$AU$3:$AU$1424,'[4]BD Unidades'!$A$3:$A$1424,$A329),"-")</f>
        <v>0.24510799999999999</v>
      </c>
      <c r="AO329" s="27">
        <f>IFERROR(SUMIFS('[4]BD Unidades'!$AW$3:$AW$1424,'[4]BD Unidades'!$A$3:$A$1424,$A329),"-")</f>
        <v>0.25109399999999998</v>
      </c>
      <c r="AP329" s="27">
        <f>IFERROR(SUMIFS('[4]BD Unidades'!$AY$3:$AY$1424,'[4]BD Unidades'!$A$3:$A$1424,$A329),"-")</f>
        <v>0.26939800000000003</v>
      </c>
      <c r="AQ329" s="25">
        <f>IFERROR(SUMIFS('[4]BD Unidades'!$AZ$3:$AZ$1424,'[4]BD Unidades'!$A$3:$A$1424,$A329),"-")</f>
        <v>0.73532399999999998</v>
      </c>
      <c r="AR329" s="25">
        <f>IFERROR(SUMIFS('[4]BD Unidades'!$BA$3:$BA$1424,'[4]BD Unidades'!$A$3:$A$1424,$A329),"-")</f>
        <v>2.5807660297071302</v>
      </c>
      <c r="AS329" s="28">
        <f>SUMIFS('[4]BD Unidades'!$BC$3:$BC$1424,'[4]BD Unidades'!$A$3:$A$1424,$A329)</f>
        <v>1E-4</v>
      </c>
      <c r="AT329" s="28">
        <f>SUMIFS('[4]BD Unidades'!$BE$3:$BE$1424,'[4]BD Unidades'!$A$3:$A$1424,$A329)</f>
        <v>0.99597374013357598</v>
      </c>
      <c r="AU329" s="29">
        <f t="shared" si="22"/>
        <v>0.99587414275956265</v>
      </c>
      <c r="AV329" s="30">
        <f t="shared" si="23"/>
        <v>3.333E-3</v>
      </c>
      <c r="AW329" s="25">
        <f>IFERROR(SUMIFS('[4]BD Unidades'!$BI$3:$BI$1424,'[4]BD Unidades'!$A$3:$A$1424,$A329),"-")</f>
        <v>0.72984943505341504</v>
      </c>
      <c r="AX329" s="25">
        <f>IFERROR(SUMIFS('[4]BD Unidades'!$BJ$3:$BJ$1424,'[4]BD Unidades'!$A$3:$A$1424,$A329),"-")</f>
        <v>0.46903259639420064</v>
      </c>
    </row>
    <row r="330" spans="1:50" ht="14.4" x14ac:dyDescent="0.3">
      <c r="A330" s="7">
        <v>506</v>
      </c>
      <c r="B330" s="7" t="s">
        <v>1033</v>
      </c>
      <c r="D330" s="8" t="s">
        <v>1034</v>
      </c>
      <c r="E330" s="19" t="s">
        <v>677</v>
      </c>
      <c r="F330" s="19" t="s">
        <v>1035</v>
      </c>
      <c r="G330" s="19" t="s">
        <v>1036</v>
      </c>
      <c r="H330" s="19" t="s">
        <v>397</v>
      </c>
      <c r="I330" s="19">
        <v>2024</v>
      </c>
      <c r="J330" s="19" t="s">
        <v>495</v>
      </c>
      <c r="K330" s="19" t="s">
        <v>496</v>
      </c>
      <c r="L330" s="19" t="s">
        <v>213</v>
      </c>
      <c r="M330" s="19" t="s">
        <v>189</v>
      </c>
      <c r="N330" s="19" t="s">
        <v>190</v>
      </c>
      <c r="O330" s="19" t="s">
        <v>1037</v>
      </c>
      <c r="P330" s="19" t="s">
        <v>51</v>
      </c>
      <c r="Q330" s="9" t="s">
        <v>1038</v>
      </c>
      <c r="R330" s="20">
        <v>3</v>
      </c>
      <c r="S330" s="20">
        <v>0.43</v>
      </c>
      <c r="T330" s="20">
        <v>2.9870999999999999</v>
      </c>
      <c r="U330" s="20" t="s">
        <v>397</v>
      </c>
      <c r="V330" s="21">
        <f>_xlfn.XLOOKUP(D330,'[4]Gen. Real'!$A$2:$A$1168,'[4]Gen. Real'!$C$2:$C$1168,"-",0)</f>
        <v>5.9620800000000012</v>
      </c>
      <c r="W330" s="22"/>
      <c r="X330" s="22" t="str">
        <f>_xlfn.XLOOKUP(D330,[4]Vertimiento!$J$2:$J$119,[4]Vertimiento!$K$2:$K$119,"-",0)</f>
        <v>-</v>
      </c>
      <c r="Y330" s="23" t="str">
        <f t="shared" si="20"/>
        <v>-</v>
      </c>
      <c r="Z330" s="19" t="str">
        <f>_xlfn.XLOOKUP(D330,[4]Cmg!$I$4:$I$99,[4]Cmg!$M$4:$M$99,"----",0,1)</f>
        <v>----</v>
      </c>
      <c r="AA330" s="19" t="str">
        <f>_xlfn.XLOOKUP(D330,[4]Cmg!$A$4:$A$101,[4]Cmg!$B$4:$B$101,"----",0,1)</f>
        <v>----</v>
      </c>
      <c r="AB330" s="19" t="str">
        <f>_xlfn.XLOOKUP(D330,[4]Cmg!$E$4:$E$101,[4]Cmg!$F$4:$F$101,"----",0,1)</f>
        <v>----</v>
      </c>
      <c r="AC330" s="19" t="str">
        <f>_xlfn.XLOOKUP(D330,[4]Cmg!$O$4:$O$101,[4]Cmg!$P$4:$P$101,"----",0,1)</f>
        <v>----</v>
      </c>
      <c r="AD330" s="24" t="str">
        <f>_xlfn.XLOOKUP(D330,[4]Cmg!$S$4:$S$101,[4]Cmg!$U$4:$U$101,"----",0,1)</f>
        <v>----</v>
      </c>
      <c r="AG330" s="25">
        <f>IFERROR(SUMIFS('[4]BD Unidades'!$AH:$AH,'[4]BD Unidades'!$A:$A,'BD Centrales 2024'!$A330),"-")</f>
        <v>3</v>
      </c>
      <c r="AH330" s="25">
        <f>SUMIFS('[4]BD Unidades'!$AJ$3:$AJ$1424,'[4]BD Unidades'!$A$3:$A$1424,$A330)</f>
        <v>5816.9333333333298</v>
      </c>
      <c r="AI330" s="25">
        <f>SUMIFS('[4]BD Unidades'!$AL$3:$AL$1424,'[4]BD Unidades'!$A$3:$A$1424,$A330)</f>
        <v>2624.5</v>
      </c>
      <c r="AJ330" s="26">
        <f t="shared" si="21"/>
        <v>0.31090691549223481</v>
      </c>
      <c r="AK330" s="27">
        <f>IFERROR(SUMIFS('[4]BD Unidades'!$AO$3:$AO$1424,'[4]BD Unidades'!$A$3:$A$1424,$A330),"-")</f>
        <v>0.31404784326764434</v>
      </c>
      <c r="AL330" s="27">
        <f>IFERROR(SUMIFS('[4]BD Unidades'!$AQ$3:$AQ$1424,'[4]BD Unidades'!$A$3:$A$1424,$A330),"-")</f>
        <v>0.2928501036067348</v>
      </c>
      <c r="AM330" s="27">
        <f>IFERROR(SUMIFS('[4]BD Unidades'!$AS$3:$AS$1424,'[4]BD Unidades'!$A$3:$A$1424,$A330),"-")</f>
        <v>0.28137280707605072</v>
      </c>
      <c r="AN330" s="27">
        <f>IFERROR(SUMIFS('[4]BD Unidades'!$AU$3:$AU$1424,'[4]BD Unidades'!$A$3:$A$1424,$A330),"-")</f>
        <v>0.25700800000000001</v>
      </c>
      <c r="AO330" s="27">
        <f>IFERROR(SUMIFS('[4]BD Unidades'!$AW$3:$AW$1424,'[4]BD Unidades'!$A$3:$A$1424,$A330),"-")</f>
        <v>0.26125500000000001</v>
      </c>
      <c r="AP330" s="27">
        <f>IFERROR(SUMIFS('[4]BD Unidades'!$AY$3:$AY$1424,'[4]BD Unidades'!$A$3:$A$1424,$A330),"-")</f>
        <v>0.25454700000000002</v>
      </c>
      <c r="AQ330" s="25">
        <f>IFERROR(SUMIFS('[4]BD Unidades'!$AZ$3:$AZ$1424,'[4]BD Unidades'!$A$3:$A$1424,$A330),"-")</f>
        <v>0.77102400000000004</v>
      </c>
      <c r="AR330" s="25">
        <f>IFERROR(SUMIFS('[4]BD Unidades'!$BA$3:$BA$1424,'[4]BD Unidades'!$A$3:$A$1424,$A330),"-")</f>
        <v>2.6811757876821898</v>
      </c>
      <c r="AS330" s="28">
        <f>SUMIFS('[4]BD Unidades'!$BC$3:$BC$1424,'[4]BD Unidades'!$A$3:$A$1424,$A330)</f>
        <v>1E-4</v>
      </c>
      <c r="AT330" s="28">
        <f>SUMIFS('[4]BD Unidades'!$BE$3:$BE$1424,'[4]BD Unidades'!$A$3:$A$1424,$A330)</f>
        <v>1</v>
      </c>
      <c r="AU330" s="29">
        <f t="shared" si="22"/>
        <v>0.99990000000000001</v>
      </c>
      <c r="AV330" s="30">
        <f t="shared" si="23"/>
        <v>4.3E-3</v>
      </c>
      <c r="AW330" s="25">
        <f>IFERROR(SUMIFS('[4]BD Unidades'!$BI$3:$BI$1424,'[4]BD Unidades'!$A$3:$A$1424,$A330),"-")</f>
        <v>0.76763182594032131</v>
      </c>
      <c r="AX330" s="25">
        <f>IFERROR(SUMIFS('[4]BD Unidades'!$BJ$3:$BJ$1424,'[4]BD Unidades'!$A$3:$A$1424,$A330),"-")</f>
        <v>0.49331318365583127</v>
      </c>
    </row>
    <row r="331" spans="1:50" ht="14.4" x14ac:dyDescent="0.3">
      <c r="A331" s="7">
        <v>508</v>
      </c>
      <c r="B331" s="7" t="s">
        <v>1039</v>
      </c>
      <c r="D331" s="8" t="s">
        <v>1040</v>
      </c>
      <c r="E331" s="19" t="s">
        <v>274</v>
      </c>
      <c r="F331" s="19" t="s">
        <v>1041</v>
      </c>
      <c r="G331" s="19" t="s">
        <v>1042</v>
      </c>
      <c r="H331" s="19" t="s">
        <v>397</v>
      </c>
      <c r="I331" s="19">
        <v>2024</v>
      </c>
      <c r="J331" s="19" t="s">
        <v>495</v>
      </c>
      <c r="K331" s="19" t="s">
        <v>496</v>
      </c>
      <c r="L331" s="19" t="s">
        <v>213</v>
      </c>
      <c r="M331" s="19" t="s">
        <v>106</v>
      </c>
      <c r="N331" s="19" t="s">
        <v>243</v>
      </c>
      <c r="O331" s="19" t="s">
        <v>905</v>
      </c>
      <c r="P331" s="19" t="s">
        <v>51</v>
      </c>
      <c r="Q331" s="9" t="s">
        <v>1044</v>
      </c>
      <c r="R331" s="20">
        <v>3</v>
      </c>
      <c r="S331" s="20">
        <v>1.67</v>
      </c>
      <c r="T331" s="20">
        <v>2.9499</v>
      </c>
      <c r="U331" s="20" t="s">
        <v>397</v>
      </c>
      <c r="V331" s="21">
        <f>_xlfn.XLOOKUP(D331,'[4]Gen. Real'!$A$2:$A$1168,'[4]Gen. Real'!$C$2:$C$1168,"-",0)</f>
        <v>4.4637900000000021</v>
      </c>
      <c r="W331" s="22"/>
      <c r="X331" s="22" t="str">
        <f>_xlfn.XLOOKUP(D331,[4]Vertimiento!$J$2:$J$119,[4]Vertimiento!$K$2:$K$119,"-",0)</f>
        <v>-</v>
      </c>
      <c r="Y331" s="23" t="str">
        <f t="shared" si="20"/>
        <v>-</v>
      </c>
      <c r="Z331" s="19" t="str">
        <f>_xlfn.XLOOKUP(D331,[4]Cmg!$I$4:$I$99,[4]Cmg!$M$4:$M$99,"----",0,1)</f>
        <v>----</v>
      </c>
      <c r="AA331" s="19" t="str">
        <f>_xlfn.XLOOKUP(D331,[4]Cmg!$A$4:$A$101,[4]Cmg!$B$4:$B$101,"----",0,1)</f>
        <v>----</v>
      </c>
      <c r="AB331" s="19" t="str">
        <f>_xlfn.XLOOKUP(D331,[4]Cmg!$E$4:$E$101,[4]Cmg!$F$4:$F$101,"----",0,1)</f>
        <v>----</v>
      </c>
      <c r="AC331" s="19" t="str">
        <f>_xlfn.XLOOKUP(D331,[4]Cmg!$O$4:$O$101,[4]Cmg!$P$4:$P$101,"----",0,1)</f>
        <v>----</v>
      </c>
      <c r="AD331" s="24" t="str">
        <f>_xlfn.XLOOKUP(D331,[4]Cmg!$S$4:$S$101,[4]Cmg!$U$4:$U$101,"----",0,1)</f>
        <v>----</v>
      </c>
      <c r="AG331" s="25">
        <f>IFERROR(SUMIFS('[4]BD Unidades'!$AH:$AH,'[4]BD Unidades'!$A:$A,'BD Centrales 2024'!$A331),"-")</f>
        <v>3</v>
      </c>
      <c r="AH331" s="25">
        <f>SUMIFS('[4]BD Unidades'!$AJ$3:$AJ$1424,'[4]BD Unidades'!$A$3:$A$1424,$A331)</f>
        <v>8742.4500000000007</v>
      </c>
      <c r="AI331" s="25">
        <f>SUMIFS('[4]BD Unidades'!$AL$3:$AL$1424,'[4]BD Unidades'!$A$3:$A$1424,$A331)</f>
        <v>0</v>
      </c>
      <c r="AJ331" s="26">
        <f t="shared" si="21"/>
        <v>0</v>
      </c>
      <c r="AK331" s="27">
        <f>IFERROR(SUMIFS('[4]BD Unidades'!$AO$3:$AO$1424,'[4]BD Unidades'!$A$3:$A$1424,$A331),"-")</f>
        <v>0.26771173560894035</v>
      </c>
      <c r="AL331" s="27">
        <f>IFERROR(SUMIFS('[4]BD Unidades'!$AQ$3:$AQ$1424,'[4]BD Unidades'!$A$3:$A$1424,$A331),"-")</f>
        <v>0.21594689086264837</v>
      </c>
      <c r="AM331" s="27">
        <f>IFERROR(SUMIFS('[4]BD Unidades'!$AS$3:$AS$1424,'[4]BD Unidades'!$A$3:$A$1424,$A331),"-")</f>
        <v>0.18059610725747124</v>
      </c>
      <c r="AN331" s="27">
        <f>IFERROR(SUMIFS('[4]BD Unidades'!$AU$3:$AU$1424,'[4]BD Unidades'!$A$3:$A$1424,$A331),"-")</f>
        <v>0.155056</v>
      </c>
      <c r="AO331" s="27">
        <f>IFERROR(SUMIFS('[4]BD Unidades'!$AW$3:$AW$1424,'[4]BD Unidades'!$A$3:$A$1424,$A331),"-")</f>
        <v>0.16978199999999999</v>
      </c>
      <c r="AP331" s="27">
        <f>IFERROR(SUMIFS('[4]BD Unidades'!$AY$3:$AY$1424,'[4]BD Unidades'!$A$3:$A$1424,$A331),"-")</f>
        <v>0.21877500000000003</v>
      </c>
      <c r="AQ331" s="25">
        <f>IFERROR(SUMIFS('[4]BD Unidades'!$AZ$3:$AZ$1424,'[4]BD Unidades'!$A$3:$A$1424,$A331),"-")</f>
        <v>0.46516800000000003</v>
      </c>
      <c r="AR331" s="25">
        <f>IFERROR(SUMIFS('[4]BD Unidades'!$BA$3:$BA$1424,'[4]BD Unidades'!$A$3:$A$1424,$A331),"-")</f>
        <v>3</v>
      </c>
      <c r="AS331" s="28">
        <f>SUMIFS('[4]BD Unidades'!$BC$3:$BC$1424,'[4]BD Unidades'!$A$3:$A$1424,$A331)</f>
        <v>1E-4</v>
      </c>
      <c r="AT331" s="28">
        <f>SUMIFS('[4]BD Unidades'!$BE$3:$BE$1424,'[4]BD Unidades'!$A$3:$A$1424,$A331)</f>
        <v>1</v>
      </c>
      <c r="AU331" s="29">
        <f t="shared" si="22"/>
        <v>0.99990000000000001</v>
      </c>
      <c r="AV331" s="30">
        <f t="shared" si="23"/>
        <v>1.67E-2</v>
      </c>
      <c r="AW331" s="25">
        <f>IFERROR(SUMIFS('[4]BD Unidades'!$BI$3:$BI$1424,'[4]BD Unidades'!$A$3:$A$1424,$A331),"-")</f>
        <v>0.45735395443055943</v>
      </c>
      <c r="AX331" s="25">
        <f>IFERROR(SUMIFS('[4]BD Unidades'!$BJ$3:$BJ$1424,'[4]BD Unidades'!$A$3:$A$1424,$A331),"-")</f>
        <v>0.29391529597062815</v>
      </c>
    </row>
    <row r="332" spans="1:50" ht="14.4" x14ac:dyDescent="0.3">
      <c r="A332" s="7">
        <v>511</v>
      </c>
      <c r="B332" s="7" t="s">
        <v>1045</v>
      </c>
      <c r="D332" s="8" t="s">
        <v>1046</v>
      </c>
      <c r="E332" s="19" t="s">
        <v>677</v>
      </c>
      <c r="F332" s="19" t="s">
        <v>1047</v>
      </c>
      <c r="G332" s="19" t="s">
        <v>1030</v>
      </c>
      <c r="H332" s="19" t="s">
        <v>397</v>
      </c>
      <c r="I332" s="19">
        <v>2024</v>
      </c>
      <c r="J332" s="19" t="s">
        <v>495</v>
      </c>
      <c r="K332" s="19" t="s">
        <v>496</v>
      </c>
      <c r="L332" s="19" t="s">
        <v>213</v>
      </c>
      <c r="M332" s="19" t="s">
        <v>164</v>
      </c>
      <c r="N332" s="19" t="s">
        <v>221</v>
      </c>
      <c r="O332" s="19" t="s">
        <v>1048</v>
      </c>
      <c r="P332" s="19" t="s">
        <v>51</v>
      </c>
      <c r="Q332" s="9" t="s">
        <v>1049</v>
      </c>
      <c r="R332" s="20">
        <v>3</v>
      </c>
      <c r="S332" s="20">
        <v>0.33</v>
      </c>
      <c r="T332" s="20">
        <v>2.9901</v>
      </c>
      <c r="U332" s="20" t="s">
        <v>397</v>
      </c>
      <c r="V332" s="21">
        <f>_xlfn.XLOOKUP(D332,'[4]Gen. Real'!$A$2:$A$1168,'[4]Gen. Real'!$C$2:$C$1168,"-",0)</f>
        <v>6.8868299999999998</v>
      </c>
      <c r="W332" s="22"/>
      <c r="X332" s="22" t="str">
        <f>_xlfn.XLOOKUP(D332,[4]Vertimiento!$J$2:$J$119,[4]Vertimiento!$K$2:$K$119,"-",0)</f>
        <v>-</v>
      </c>
      <c r="Y332" s="23" t="str">
        <f t="shared" si="20"/>
        <v>-</v>
      </c>
      <c r="Z332" s="19" t="str">
        <f>_xlfn.XLOOKUP(D332,[4]Cmg!$I$4:$I$99,[4]Cmg!$M$4:$M$99,"----",0,1)</f>
        <v>----</v>
      </c>
      <c r="AA332" s="19" t="str">
        <f>_xlfn.XLOOKUP(D332,[4]Cmg!$A$4:$A$101,[4]Cmg!$B$4:$B$101,"----",0,1)</f>
        <v>----</v>
      </c>
      <c r="AB332" s="19" t="str">
        <f>_xlfn.XLOOKUP(D332,[4]Cmg!$E$4:$E$101,[4]Cmg!$F$4:$F$101,"----",0,1)</f>
        <v>----</v>
      </c>
      <c r="AC332" s="19" t="str">
        <f>_xlfn.XLOOKUP(D332,[4]Cmg!$O$4:$O$101,[4]Cmg!$P$4:$P$101,"----",0,1)</f>
        <v>----</v>
      </c>
      <c r="AD332" s="24" t="str">
        <f>_xlfn.XLOOKUP(D332,[4]Cmg!$S$4:$S$101,[4]Cmg!$U$4:$U$101,"----",0,1)</f>
        <v>----</v>
      </c>
      <c r="AG332" s="25">
        <f>IFERROR(SUMIFS('[4]BD Unidades'!$AH:$AH,'[4]BD Unidades'!$A:$A,'BD Centrales 2024'!$A332),"-")</f>
        <v>3</v>
      </c>
      <c r="AH332" s="25">
        <f>SUMIFS('[4]BD Unidades'!$AJ$3:$AJ$1424,'[4]BD Unidades'!$A$3:$A$1424,$A332)</f>
        <v>7842.3833333333287</v>
      </c>
      <c r="AI332" s="25">
        <f>SUMIFS('[4]BD Unidades'!$AL$3:$AL$1424,'[4]BD Unidades'!$A$3:$A$1424,$A332)</f>
        <v>761.51666666666699</v>
      </c>
      <c r="AJ332" s="26">
        <f t="shared" si="21"/>
        <v>8.8508312122022259E-2</v>
      </c>
      <c r="AK332" s="27">
        <f>IFERROR(SUMIFS('[4]BD Unidades'!$AO$3:$AO$1424,'[4]BD Unidades'!$A$3:$A$1424,$A332),"-")</f>
        <v>0.28983287292155613</v>
      </c>
      <c r="AL332" s="27">
        <f>IFERROR(SUMIFS('[4]BD Unidades'!$AQ$3:$AQ$1424,'[4]BD Unidades'!$A$3:$A$1424,$A332),"-")</f>
        <v>0.26660521603240078</v>
      </c>
      <c r="AM332" s="27">
        <f>IFERROR(SUMIFS('[4]BD Unidades'!$AS$3:$AS$1424,'[4]BD Unidades'!$A$3:$A$1424,$A332),"-")</f>
        <v>0.28064778055708389</v>
      </c>
      <c r="AN332" s="27">
        <f>IFERROR(SUMIFS('[4]BD Unidades'!$AU$3:$AU$1424,'[4]BD Unidades'!$A$3:$A$1424,$A332),"-")</f>
        <v>0.25783899999999998</v>
      </c>
      <c r="AO332" s="27">
        <f>IFERROR(SUMIFS('[4]BD Unidades'!$AW$3:$AW$1424,'[4]BD Unidades'!$A$3:$A$1424,$A332),"-")</f>
        <v>0.26683899999999999</v>
      </c>
      <c r="AP332" s="27">
        <f>IFERROR(SUMIFS('[4]BD Unidades'!$AY$3:$AY$1424,'[4]BD Unidades'!$A$3:$A$1424,$A332),"-")</f>
        <v>0.26332699999999998</v>
      </c>
      <c r="AQ332" s="25">
        <f>IFERROR(SUMIFS('[4]BD Unidades'!$AZ$3:$AZ$1424,'[4]BD Unidades'!$A$3:$A$1424,$A332),"-")</f>
        <v>0.77351700000000001</v>
      </c>
      <c r="AR332" s="25">
        <f>IFERROR(SUMIFS('[4]BD Unidades'!$BA$3:$BA$1424,'[4]BD Unidades'!$A$3:$A$1424,$A332),"-")</f>
        <v>2.9953600692709101</v>
      </c>
      <c r="AS332" s="28">
        <f>SUMIFS('[4]BD Unidades'!$BC$3:$BC$1424,'[4]BD Unidades'!$A$3:$A$1424,$A332)</f>
        <v>7.2765095165682305E-4</v>
      </c>
      <c r="AT332" s="28">
        <f>SUMIFS('[4]BD Unidades'!$BE$3:$BE$1424,'[4]BD Unidades'!$A$3:$A$1424,$A332)</f>
        <v>1</v>
      </c>
      <c r="AU332" s="29">
        <f t="shared" si="22"/>
        <v>0.99927234904834317</v>
      </c>
      <c r="AV332" s="30">
        <f t="shared" si="23"/>
        <v>3.3E-3</v>
      </c>
      <c r="AW332" s="25">
        <f>IFERROR(SUMIFS('[4]BD Unidades'!$BI$3:$BI$1424,'[4]BD Unidades'!$A$3:$A$1424,$A332),"-")</f>
        <v>0.77040340092508597</v>
      </c>
      <c r="AX332" s="25">
        <f>IFERROR(SUMIFS('[4]BD Unidades'!$BJ$3:$BJ$1424,'[4]BD Unidades'!$A$3:$A$1424,$A332),"-")</f>
        <v>0.49509431678928395</v>
      </c>
    </row>
    <row r="333" spans="1:50" ht="14.4" x14ac:dyDescent="0.3">
      <c r="A333" s="7">
        <v>513</v>
      </c>
      <c r="B333" s="7" t="s">
        <v>1050</v>
      </c>
      <c r="D333" s="8" t="s">
        <v>1051</v>
      </c>
      <c r="E333" s="19" t="s">
        <v>1052</v>
      </c>
      <c r="F333" s="19" t="s">
        <v>1052</v>
      </c>
      <c r="G333" s="19" t="s">
        <v>1053</v>
      </c>
      <c r="H333" s="19" t="s">
        <v>397</v>
      </c>
      <c r="I333" s="19">
        <v>2024</v>
      </c>
      <c r="J333" s="19" t="s">
        <v>495</v>
      </c>
      <c r="K333" s="19" t="s">
        <v>496</v>
      </c>
      <c r="L333" s="19" t="s">
        <v>213</v>
      </c>
      <c r="M333" s="19" t="s">
        <v>164</v>
      </c>
      <c r="N333" s="19" t="s">
        <v>221</v>
      </c>
      <c r="O333" s="19" t="s">
        <v>886</v>
      </c>
      <c r="P333" s="19" t="s">
        <v>51</v>
      </c>
      <c r="Q333" s="9" t="s">
        <v>1055</v>
      </c>
      <c r="R333" s="20">
        <v>2.96</v>
      </c>
      <c r="S333" s="20">
        <v>0</v>
      </c>
      <c r="T333" s="20">
        <v>2.96</v>
      </c>
      <c r="U333" s="20" t="s">
        <v>397</v>
      </c>
      <c r="V333" s="21">
        <f>_xlfn.XLOOKUP(D333,'[4]Gen. Real'!$A$2:$A$1168,'[4]Gen. Real'!$C$2:$C$1168,"-",0)</f>
        <v>4.1798199999999968</v>
      </c>
      <c r="W333" s="22"/>
      <c r="X333" s="22" t="str">
        <f>_xlfn.XLOOKUP(D333,[4]Vertimiento!$J$2:$J$119,[4]Vertimiento!$K$2:$K$119,"-",0)</f>
        <v>-</v>
      </c>
      <c r="Y333" s="23" t="str">
        <f t="shared" si="20"/>
        <v>-</v>
      </c>
      <c r="Z333" s="19" t="str">
        <f>_xlfn.XLOOKUP(D333,[4]Cmg!$I$4:$I$99,[4]Cmg!$M$4:$M$99,"----",0,1)</f>
        <v>----</v>
      </c>
      <c r="AA333" s="19" t="str">
        <f>_xlfn.XLOOKUP(D333,[4]Cmg!$A$4:$A$101,[4]Cmg!$B$4:$B$101,"----",0,1)</f>
        <v>----</v>
      </c>
      <c r="AB333" s="19" t="str">
        <f>_xlfn.XLOOKUP(D333,[4]Cmg!$E$4:$E$101,[4]Cmg!$F$4:$F$101,"----",0,1)</f>
        <v>----</v>
      </c>
      <c r="AC333" s="19" t="str">
        <f>_xlfn.XLOOKUP(D333,[4]Cmg!$O$4:$O$101,[4]Cmg!$P$4:$P$101,"----",0,1)</f>
        <v>----</v>
      </c>
      <c r="AD333" s="24" t="str">
        <f>_xlfn.XLOOKUP(D333,[4]Cmg!$S$4:$S$101,[4]Cmg!$U$4:$U$101,"----",0,1)</f>
        <v>----</v>
      </c>
      <c r="AG333" s="25">
        <f>IFERROR(SUMIFS('[4]BD Unidades'!$AH:$AH,'[4]BD Unidades'!$A:$A,'BD Centrales 2024'!$A333),"-")</f>
        <v>2.96</v>
      </c>
      <c r="AH333" s="25">
        <f>SUMIFS('[4]BD Unidades'!$AJ$3:$AJ$1424,'[4]BD Unidades'!$A$3:$A$1424,$A333)</f>
        <v>8110.9166666666697</v>
      </c>
      <c r="AI333" s="25">
        <f>SUMIFS('[4]BD Unidades'!$AL$3:$AL$1424,'[4]BD Unidades'!$A$3:$A$1424,$A333)</f>
        <v>0</v>
      </c>
      <c r="AJ333" s="26">
        <f t="shared" si="21"/>
        <v>0</v>
      </c>
      <c r="AK333" s="27">
        <f>IFERROR(SUMIFS('[4]BD Unidades'!$AO$3:$AO$1424,'[4]BD Unidades'!$A$3:$A$1424,$A333),"-")</f>
        <v>0.1840462162788418</v>
      </c>
      <c r="AL333" s="27">
        <f>IFERROR(SUMIFS('[4]BD Unidades'!$AQ$3:$AQ$1424,'[4]BD Unidades'!$A$3:$A$1424,$A333),"-")</f>
        <v>0.15930982552001621</v>
      </c>
      <c r="AM333" s="27">
        <f>IFERROR(SUMIFS('[4]BD Unidades'!$AS$3:$AS$1424,'[4]BD Unidades'!$A$3:$A$1424,$A333),"-")</f>
        <v>0.1524104092171171</v>
      </c>
      <c r="AN333" s="27">
        <f>IFERROR(SUMIFS('[4]BD Unidades'!$AU$3:$AU$1424,'[4]BD Unidades'!$A$3:$A$1424,$A333),"-")</f>
        <v>0.16611999999999999</v>
      </c>
      <c r="AO333" s="27">
        <f>IFERROR(SUMIFS('[4]BD Unidades'!$AW$3:$AW$1424,'[4]BD Unidades'!$A$3:$A$1424,$A333),"-")</f>
        <v>0.17161400000000002</v>
      </c>
      <c r="AP333" s="27">
        <f>IFERROR(SUMIFS('[4]BD Unidades'!$AY$3:$AY$1424,'[4]BD Unidades'!$A$3:$A$1424,$A333),"-")</f>
        <v>0.166326</v>
      </c>
      <c r="AQ333" s="25">
        <f>IFERROR(SUMIFS('[4]BD Unidades'!$AZ$3:$AZ$1424,'[4]BD Unidades'!$A$3:$A$1424,$A333),"-")</f>
        <v>0.45113481128266658</v>
      </c>
      <c r="AR333" s="25">
        <f>IFERROR(SUMIFS('[4]BD Unidades'!$BA$3:$BA$1424,'[4]BD Unidades'!$A$3:$A$1424,$A333),"-")</f>
        <v>2.9600000000000102</v>
      </c>
      <c r="AS333" s="28">
        <f>SUMIFS('[4]BD Unidades'!$BC$3:$BC$1424,'[4]BD Unidades'!$A$3:$A$1424,$A333)</f>
        <v>1.15235053147461E-4</v>
      </c>
      <c r="AT333" s="28">
        <f>SUMIFS('[4]BD Unidades'!$BE$3:$BE$1424,'[4]BD Unidades'!$A$3:$A$1424,$A333)</f>
        <v>0.99958257437765607</v>
      </c>
      <c r="AU333" s="29">
        <f t="shared" si="22"/>
        <v>0.99946738742657237</v>
      </c>
      <c r="AV333" s="30">
        <f t="shared" si="23"/>
        <v>0</v>
      </c>
      <c r="AW333" s="25">
        <f>IFERROR(SUMIFS('[4]BD Unidades'!$BI$3:$BI$1424,'[4]BD Unidades'!$A$3:$A$1424,$A333),"-")</f>
        <v>0.45089453120986595</v>
      </c>
      <c r="AX333" s="25">
        <f>IFERROR(SUMIFS('[4]BD Unidades'!$BJ$3:$BJ$1424,'[4]BD Unidades'!$A$3:$A$1424,$A333),"-")</f>
        <v>0.28976419315558094</v>
      </c>
    </row>
    <row r="334" spans="1:50" ht="14.4" x14ac:dyDescent="0.3">
      <c r="A334" s="7">
        <v>514</v>
      </c>
      <c r="B334" s="7" t="s">
        <v>1056</v>
      </c>
      <c r="D334" s="8" t="s">
        <v>1057</v>
      </c>
      <c r="E334" s="19" t="s">
        <v>677</v>
      </c>
      <c r="F334" s="19" t="s">
        <v>1058</v>
      </c>
      <c r="G334" s="19" t="s">
        <v>1059</v>
      </c>
      <c r="H334" s="19" t="s">
        <v>397</v>
      </c>
      <c r="I334" s="19">
        <v>2024</v>
      </c>
      <c r="J334" s="19" t="s">
        <v>495</v>
      </c>
      <c r="K334" s="19" t="s">
        <v>496</v>
      </c>
      <c r="L334" s="19" t="s">
        <v>213</v>
      </c>
      <c r="M334" s="19" t="s">
        <v>106</v>
      </c>
      <c r="N334" s="19" t="s">
        <v>107</v>
      </c>
      <c r="O334" s="19" t="s">
        <v>1061</v>
      </c>
      <c r="P334" s="19" t="s">
        <v>51</v>
      </c>
      <c r="Q334" s="9" t="s">
        <v>1062</v>
      </c>
      <c r="R334" s="20">
        <v>4.8</v>
      </c>
      <c r="S334" s="20">
        <v>0</v>
      </c>
      <c r="T334" s="20">
        <v>4.8</v>
      </c>
      <c r="U334" s="20" t="s">
        <v>397</v>
      </c>
      <c r="V334" s="21">
        <f>_xlfn.XLOOKUP(D334,'[4]Gen. Real'!$A$2:$A$1168,'[4]Gen. Real'!$C$2:$C$1168,"-",0)</f>
        <v>8.6614999999999895</v>
      </c>
      <c r="W334" s="22"/>
      <c r="X334" s="22" t="str">
        <f>_xlfn.XLOOKUP(D334,[4]Vertimiento!$J$2:$J$119,[4]Vertimiento!$K$2:$K$119,"-",0)</f>
        <v>-</v>
      </c>
      <c r="Y334" s="23" t="str">
        <f t="shared" si="20"/>
        <v>-</v>
      </c>
      <c r="Z334" s="19" t="str">
        <f>_xlfn.XLOOKUP(D334,[4]Cmg!$I$4:$I$99,[4]Cmg!$M$4:$M$99,"----",0,1)</f>
        <v>----</v>
      </c>
      <c r="AA334" s="19" t="str">
        <f>_xlfn.XLOOKUP(D334,[4]Cmg!$A$4:$A$101,[4]Cmg!$B$4:$B$101,"----",0,1)</f>
        <v>----</v>
      </c>
      <c r="AB334" s="19" t="str">
        <f>_xlfn.XLOOKUP(D334,[4]Cmg!$E$4:$E$101,[4]Cmg!$F$4:$F$101,"----",0,1)</f>
        <v>----</v>
      </c>
      <c r="AC334" s="19" t="str">
        <f>_xlfn.XLOOKUP(D334,[4]Cmg!$O$4:$O$101,[4]Cmg!$P$4:$P$101,"----",0,1)</f>
        <v>----</v>
      </c>
      <c r="AD334" s="24" t="str">
        <f>_xlfn.XLOOKUP(D334,[4]Cmg!$S$4:$S$101,[4]Cmg!$U$4:$U$101,"----",0,1)</f>
        <v>----</v>
      </c>
      <c r="AG334" s="25">
        <f>IFERROR(SUMIFS('[4]BD Unidades'!$AH:$AH,'[4]BD Unidades'!$A:$A,'BD Centrales 2024'!$A334),"-")</f>
        <v>4.8</v>
      </c>
      <c r="AH334" s="25">
        <f>SUMIFS('[4]BD Unidades'!$AJ$3:$AJ$1424,'[4]BD Unidades'!$A$3:$A$1424,$A334)</f>
        <v>6039.9166666666697</v>
      </c>
      <c r="AI334" s="25">
        <f>SUMIFS('[4]BD Unidades'!$AL$3:$AL$1424,'[4]BD Unidades'!$A$3:$A$1424,$A334)</f>
        <v>2541.4333333333302</v>
      </c>
      <c r="AJ334" s="26">
        <f t="shared" si="21"/>
        <v>0.29615775295650804</v>
      </c>
      <c r="AK334" s="27">
        <f>IFERROR(SUMIFS('[4]BD Unidades'!$AO$3:$AO$1424,'[4]BD Unidades'!$A$3:$A$1424,$A334),"-")</f>
        <v>0.24373695082758995</v>
      </c>
      <c r="AL334" s="27">
        <f>IFERROR(SUMIFS('[4]BD Unidades'!$AQ$3:$AQ$1424,'[4]BD Unidades'!$A$3:$A$1424,$A334),"-")</f>
        <v>0.22552840156185067</v>
      </c>
      <c r="AM334" s="27">
        <f>IFERROR(SUMIFS('[4]BD Unidades'!$AS$3:$AS$1424,'[4]BD Unidades'!$A$3:$A$1424,$A334),"-")</f>
        <v>0.22666542103966872</v>
      </c>
      <c r="AN334" s="27">
        <f>IFERROR(SUMIFS('[4]BD Unidades'!$AU$3:$AU$1424,'[4]BD Unidades'!$A$3:$A$1424,$A334),"-")</f>
        <v>0.21466099999999999</v>
      </c>
      <c r="AO334" s="27">
        <f>IFERROR(SUMIFS('[4]BD Unidades'!$AW$3:$AW$1424,'[4]BD Unidades'!$A$3:$A$1424,$A334),"-")</f>
        <v>0.220776</v>
      </c>
      <c r="AP334" s="27">
        <f>IFERROR(SUMIFS('[4]BD Unidades'!$AY$3:$AY$1424,'[4]BD Unidades'!$A$3:$A$1424,$A334),"-")</f>
        <v>0.21750800000000001</v>
      </c>
      <c r="AQ334" s="25">
        <f>IFERROR(SUMIFS('[4]BD Unidades'!$AZ$3:$AZ$1424,'[4]BD Unidades'!$A$3:$A$1424,$A334),"-")</f>
        <v>1.0303727999999999</v>
      </c>
      <c r="AR334" s="25">
        <f>IFERROR(SUMIFS('[4]BD Unidades'!$BA$3:$BA$1424,'[4]BD Unidades'!$A$3:$A$1424,$A334),"-")</f>
        <v>4.5617694950095302</v>
      </c>
      <c r="AS334" s="28">
        <f>SUMIFS('[4]BD Unidades'!$BC$3:$BC$1424,'[4]BD Unidades'!$A$3:$A$1424,$A334)</f>
        <v>1E-4</v>
      </c>
      <c r="AT334" s="28">
        <f>SUMIFS('[4]BD Unidades'!$BE$3:$BE$1424,'[4]BD Unidades'!$A$3:$A$1424,$A334)</f>
        <v>1</v>
      </c>
      <c r="AU334" s="29">
        <f t="shared" si="22"/>
        <v>0.99990000000000001</v>
      </c>
      <c r="AV334" s="30">
        <f t="shared" si="23"/>
        <v>0</v>
      </c>
      <c r="AW334" s="25">
        <f>IFERROR(SUMIFS('[4]BD Unidades'!$BI$3:$BI$1424,'[4]BD Unidades'!$A$3:$A$1424,$A334),"-")</f>
        <v>1.0302697627200015</v>
      </c>
      <c r="AX334" s="25">
        <f>IFERROR(SUMIFS('[4]BD Unidades'!$BJ$3:$BJ$1424,'[4]BD Unidades'!$A$3:$A$1424,$A334),"-")</f>
        <v>0.66209560299191494</v>
      </c>
    </row>
    <row r="335" spans="1:50" ht="14.4" x14ac:dyDescent="0.3">
      <c r="A335" s="7">
        <v>515</v>
      </c>
      <c r="B335" s="7" t="s">
        <v>1063</v>
      </c>
      <c r="D335" s="8" t="s">
        <v>1064</v>
      </c>
      <c r="E335" s="19" t="s">
        <v>274</v>
      </c>
      <c r="F335" s="19" t="s">
        <v>1065</v>
      </c>
      <c r="G335" s="19" t="s">
        <v>1066</v>
      </c>
      <c r="H335" s="19" t="s">
        <v>397</v>
      </c>
      <c r="I335" s="19">
        <v>2024</v>
      </c>
      <c r="J335" s="19" t="s">
        <v>495</v>
      </c>
      <c r="K335" s="19" t="s">
        <v>496</v>
      </c>
      <c r="L335" s="19" t="s">
        <v>213</v>
      </c>
      <c r="M335" s="19" t="s">
        <v>106</v>
      </c>
      <c r="N335" s="19" t="s">
        <v>107</v>
      </c>
      <c r="O335" s="19" t="s">
        <v>108</v>
      </c>
      <c r="P335" s="19" t="s">
        <v>51</v>
      </c>
      <c r="Q335" s="9" t="s">
        <v>1068</v>
      </c>
      <c r="R335" s="20">
        <v>3</v>
      </c>
      <c r="S335" s="20">
        <v>0</v>
      </c>
      <c r="T335" s="20">
        <v>3</v>
      </c>
      <c r="U335" s="20" t="s">
        <v>397</v>
      </c>
      <c r="V335" s="21">
        <f>_xlfn.XLOOKUP(D335,'[4]Gen. Real'!$A$2:$A$1168,'[4]Gen. Real'!$C$2:$C$1168,"-",0)</f>
        <v>3.7137299999999986</v>
      </c>
      <c r="W335" s="22"/>
      <c r="X335" s="22" t="str">
        <f>_xlfn.XLOOKUP(D335,[4]Vertimiento!$J$2:$J$119,[4]Vertimiento!$K$2:$K$119,"-",0)</f>
        <v>-</v>
      </c>
      <c r="Y335" s="23" t="str">
        <f t="shared" si="20"/>
        <v>-</v>
      </c>
      <c r="Z335" s="19" t="str">
        <f>_xlfn.XLOOKUP(D335,[4]Cmg!$I$4:$I$99,[4]Cmg!$M$4:$M$99,"----",0,1)</f>
        <v>----</v>
      </c>
      <c r="AA335" s="19" t="str">
        <f>_xlfn.XLOOKUP(D335,[4]Cmg!$A$4:$A$101,[4]Cmg!$B$4:$B$101,"----",0,1)</f>
        <v>----</v>
      </c>
      <c r="AB335" s="19" t="str">
        <f>_xlfn.XLOOKUP(D335,[4]Cmg!$E$4:$E$101,[4]Cmg!$F$4:$F$101,"----",0,1)</f>
        <v>----</v>
      </c>
      <c r="AC335" s="19" t="str">
        <f>_xlfn.XLOOKUP(D335,[4]Cmg!$O$4:$O$101,[4]Cmg!$P$4:$P$101,"----",0,1)</f>
        <v>----</v>
      </c>
      <c r="AD335" s="24" t="str">
        <f>_xlfn.XLOOKUP(D335,[4]Cmg!$S$4:$S$101,[4]Cmg!$U$4:$U$101,"----",0,1)</f>
        <v>----</v>
      </c>
      <c r="AG335" s="25">
        <f>IFERROR(SUMIFS('[4]BD Unidades'!$AH:$AH,'[4]BD Unidades'!$A:$A,'BD Centrales 2024'!$A335),"-")</f>
        <v>3</v>
      </c>
      <c r="AH335" s="25">
        <f>SUMIFS('[4]BD Unidades'!$AJ$3:$AJ$1424,'[4]BD Unidades'!$A$3:$A$1424,$A335)</f>
        <v>7844.3500000000013</v>
      </c>
      <c r="AI335" s="25">
        <f>SUMIFS('[4]BD Unidades'!$AL$3:$AL$1424,'[4]BD Unidades'!$A$3:$A$1424,$A335)</f>
        <v>0</v>
      </c>
      <c r="AJ335" s="26">
        <f t="shared" si="21"/>
        <v>0</v>
      </c>
      <c r="AK335" s="27">
        <f>IFERROR(SUMIFS('[4]BD Unidades'!$AO$3:$AO$1424,'[4]BD Unidades'!$A$3:$A$1424,$A335),"-")</f>
        <v>0.22561352384684583</v>
      </c>
      <c r="AL335" s="27">
        <f>IFERROR(SUMIFS('[4]BD Unidades'!$AQ$3:$AQ$1424,'[4]BD Unidades'!$A$3:$A$1424,$A335),"-")</f>
        <v>0.19908814014270168</v>
      </c>
      <c r="AM335" s="27">
        <f>IFERROR(SUMIFS('[4]BD Unidades'!$AS$3:$AS$1424,'[4]BD Unidades'!$A$3:$A$1424,$A335),"-")</f>
        <v>0.18574707720517272</v>
      </c>
      <c r="AN335" s="27">
        <f>IFERROR(SUMIFS('[4]BD Unidades'!$AU$3:$AU$1424,'[4]BD Unidades'!$A$3:$A$1424,$A335),"-")</f>
        <v>0.153033</v>
      </c>
      <c r="AO335" s="27">
        <f>IFERROR(SUMIFS('[4]BD Unidades'!$AW$3:$AW$1424,'[4]BD Unidades'!$A$3:$A$1424,$A335),"-")</f>
        <v>0.15388199999999999</v>
      </c>
      <c r="AP335" s="27">
        <f>IFERROR(SUMIFS('[4]BD Unidades'!$AY$3:$AY$1424,'[4]BD Unidades'!$A$3:$A$1424,$A335),"-")</f>
        <v>0.18317600000000001</v>
      </c>
      <c r="AQ335" s="25">
        <f>IFERROR(SUMIFS('[4]BD Unidades'!$AZ$3:$AZ$1424,'[4]BD Unidades'!$A$3:$A$1424,$A335),"-")</f>
        <v>0.45909900000000003</v>
      </c>
      <c r="AR335" s="25">
        <f>IFERROR(SUMIFS('[4]BD Unidades'!$BA$3:$BA$1424,'[4]BD Unidades'!$A$3:$A$1424,$A335),"-")</f>
        <v>3</v>
      </c>
      <c r="AS335" s="28">
        <f>SUMIFS('[4]BD Unidades'!$BC$3:$BC$1424,'[4]BD Unidades'!$A$3:$A$1424,$A335)</f>
        <v>1.99932966532223E-2</v>
      </c>
      <c r="AT335" s="28">
        <f>SUMIFS('[4]BD Unidades'!$BE$3:$BE$1424,'[4]BD Unidades'!$A$3:$A$1424,$A335)</f>
        <v>1</v>
      </c>
      <c r="AU335" s="29">
        <f t="shared" si="22"/>
        <v>0.98000670334677775</v>
      </c>
      <c r="AV335" s="30">
        <f t="shared" si="23"/>
        <v>0</v>
      </c>
      <c r="AW335" s="25">
        <f>IFERROR(SUMIFS('[4]BD Unidades'!$BI$3:$BI$1424,'[4]BD Unidades'!$A$3:$A$1424,$A335),"-")</f>
        <v>0.44992009749980139</v>
      </c>
      <c r="AX335" s="25">
        <f>IFERROR(SUMIFS('[4]BD Unidades'!$BJ$3:$BJ$1424,'[4]BD Unidades'!$A$3:$A$1424,$A335),"-")</f>
        <v>0.28913798019836712</v>
      </c>
    </row>
    <row r="336" spans="1:50" ht="14.4" x14ac:dyDescent="0.3">
      <c r="A336" s="7">
        <v>517</v>
      </c>
      <c r="B336" s="7" t="s">
        <v>1069</v>
      </c>
      <c r="D336" s="8" t="s">
        <v>1070</v>
      </c>
      <c r="E336" s="19" t="s">
        <v>1071</v>
      </c>
      <c r="F336" s="19" t="s">
        <v>1071</v>
      </c>
      <c r="G336" s="19" t="s">
        <v>1072</v>
      </c>
      <c r="H336" s="19" t="s">
        <v>397</v>
      </c>
      <c r="I336" s="19">
        <v>2024</v>
      </c>
      <c r="J336" s="19" t="s">
        <v>495</v>
      </c>
      <c r="K336" s="19" t="s">
        <v>496</v>
      </c>
      <c r="L336" s="19" t="s">
        <v>47</v>
      </c>
      <c r="M336" s="19" t="s">
        <v>814</v>
      </c>
      <c r="N336" s="19" t="s">
        <v>815</v>
      </c>
      <c r="O336" s="19" t="s">
        <v>816</v>
      </c>
      <c r="P336" s="19" t="s">
        <v>51</v>
      </c>
      <c r="Q336" s="9" t="s">
        <v>1074</v>
      </c>
      <c r="R336" s="20">
        <v>89.465000000000003</v>
      </c>
      <c r="S336" s="20">
        <v>1.5249999999999999</v>
      </c>
      <c r="T336" s="20">
        <v>88.1</v>
      </c>
      <c r="U336" s="20">
        <v>0.64200000000000002</v>
      </c>
      <c r="V336" s="21">
        <f>_xlfn.XLOOKUP(D336,'[4]Gen. Real'!$A$2:$A$1168,'[4]Gen. Real'!$C$2:$C$1168,"-",0)</f>
        <v>170.02995000000013</v>
      </c>
      <c r="W336" s="22"/>
      <c r="X336" s="22">
        <f>_xlfn.XLOOKUP(D336,[4]Vertimiento!$J$2:$J$119,[4]Vertimiento!$K$2:$K$119,"-",0)</f>
        <v>25.187494170000004</v>
      </c>
      <c r="Y336" s="23">
        <f t="shared" si="20"/>
        <v>0.12902276370377083</v>
      </c>
      <c r="Z336" s="19">
        <f>_xlfn.XLOOKUP(D336,[4]Cmg!$I$4:$I$99,[4]Cmg!$M$4:$M$99,"----",0,1)</f>
        <v>4.5861766165313158</v>
      </c>
      <c r="AA336" s="19">
        <f>_xlfn.XLOOKUP(D336,[4]Cmg!$A$4:$A$101,[4]Cmg!$B$4:$B$101,"----",0,1)</f>
        <v>47.894856037327848</v>
      </c>
      <c r="AB336" s="19">
        <f>_xlfn.XLOOKUP(D336,[4]Cmg!$E$4:$E$101,[4]Cmg!$F$4:$F$101,"----",0,1)</f>
        <v>6.157863387978133</v>
      </c>
      <c r="AC336" s="19">
        <f>_xlfn.XLOOKUP(D336,[4]Cmg!$O$4:$O$101,[4]Cmg!$P$4:$P$101,"----",0,1)</f>
        <v>77.68954944411945</v>
      </c>
      <c r="AD336" s="24">
        <f>_xlfn.XLOOKUP(D336,[4]Cmg!$S$4:$S$101,[4]Cmg!$U$4:$U$101,"----",0,1)</f>
        <v>0.48184818481848185</v>
      </c>
      <c r="AG336" s="25">
        <f>IFERROR(SUMIFS('[4]BD Unidades'!$AH:$AH,'[4]BD Unidades'!$A:$A,'BD Centrales 2024'!$A336),"-")</f>
        <v>89.465000000000003</v>
      </c>
      <c r="AH336" s="25">
        <f>SUMIFS('[4]BD Unidades'!$AJ$3:$AJ$1424,'[4]BD Unidades'!$A$3:$A$1424,$A336)</f>
        <v>0</v>
      </c>
      <c r="AI336" s="25">
        <f>SUMIFS('[4]BD Unidades'!$AL$3:$AL$1424,'[4]BD Unidades'!$A$3:$A$1424,$A336)</f>
        <v>8763.8166666666693</v>
      </c>
      <c r="AJ336" s="26">
        <f t="shared" si="21"/>
        <v>1</v>
      </c>
      <c r="AK336" s="27">
        <f>IFERROR(SUMIFS('[4]BD Unidades'!$AO$3:$AO$1424,'[4]BD Unidades'!$A$3:$A$1424,$A336),"-")</f>
        <v>0.2965221952867399</v>
      </c>
      <c r="AL336" s="27">
        <f>IFERROR(SUMIFS('[4]BD Unidades'!$AQ$3:$AQ$1424,'[4]BD Unidades'!$A$3:$A$1424,$A336),"-")</f>
        <v>0.30968039723910046</v>
      </c>
      <c r="AM336" s="27">
        <f>IFERROR(SUMIFS('[4]BD Unidades'!$AS$3:$AS$1424,'[4]BD Unidades'!$A$3:$A$1424,$A336),"-")</f>
        <v>0.28910848637477149</v>
      </c>
      <c r="AN336" s="27">
        <f>IFERROR(SUMIFS('[4]BD Unidades'!$AU$3:$AU$1424,'[4]BD Unidades'!$A$3:$A$1424,$A336),"-")</f>
        <v>0.261519</v>
      </c>
      <c r="AO336" s="27">
        <f>IFERROR(SUMIFS('[4]BD Unidades'!$AW$3:$AW$1424,'[4]BD Unidades'!$A$3:$A$1424,$A336),"-")</f>
        <v>0.286331</v>
      </c>
      <c r="AP336" s="27">
        <f>IFERROR(SUMIFS('[4]BD Unidades'!$AY$3:$AY$1424,'[4]BD Unidades'!$A$3:$A$1424,$A336),"-")</f>
        <v>0.22570100000000001</v>
      </c>
      <c r="AQ336" s="25">
        <f>IFERROR(SUMIFS('[4]BD Unidades'!$AZ$3:$AZ$1424,'[4]BD Unidades'!$A$3:$A$1424,$A336),"-")</f>
        <v>23.396797335000002</v>
      </c>
      <c r="AR336" s="25">
        <f>IFERROR(SUMIFS('[4]BD Unidades'!$BA$3:$BA$1424,'[4]BD Unidades'!$A$3:$A$1424,$A336),"-")</f>
        <v>76.490701302134198</v>
      </c>
      <c r="AS336" s="28">
        <f>SUMIFS('[4]BD Unidades'!$BC$3:$BC$1424,'[4]BD Unidades'!$A$3:$A$1424,$A336)</f>
        <v>7.1731692250970205E-4</v>
      </c>
      <c r="AT336" s="28">
        <f>SUMIFS('[4]BD Unidades'!$BE$3:$BE$1424,'[4]BD Unidades'!$A$3:$A$1424,$A336)</f>
        <v>0.99834927140255003</v>
      </c>
      <c r="AU336" s="29">
        <f t="shared" si="22"/>
        <v>0.99763313857559777</v>
      </c>
      <c r="AV336" s="30">
        <f t="shared" si="23"/>
        <v>1.525E-2</v>
      </c>
      <c r="AW336" s="25">
        <f>IFERROR(SUMIFS('[4]BD Unidades'!$BI$3:$BI$1424,'[4]BD Unidades'!$A$3:$A$1424,$A336),"-")</f>
        <v>23.036950033697984</v>
      </c>
      <c r="AX336" s="25">
        <f>IFERROR(SUMIFS('[4]BD Unidades'!$BJ$3:$BJ$1424,'[4]BD Unidades'!$A$3:$A$1424,$A336),"-")</f>
        <v>14.804533604274214</v>
      </c>
    </row>
    <row r="337" spans="1:50" ht="14.4" x14ac:dyDescent="0.3">
      <c r="A337" s="7">
        <v>518</v>
      </c>
      <c r="B337" s="7" t="s">
        <v>1075</v>
      </c>
      <c r="D337" s="8" t="s">
        <v>1076</v>
      </c>
      <c r="E337" s="19" t="s">
        <v>677</v>
      </c>
      <c r="F337" s="19" t="s">
        <v>1077</v>
      </c>
      <c r="G337" s="19" t="s">
        <v>1078</v>
      </c>
      <c r="H337" s="19" t="s">
        <v>397</v>
      </c>
      <c r="I337" s="19">
        <v>2024</v>
      </c>
      <c r="J337" s="19" t="s">
        <v>495</v>
      </c>
      <c r="K337" s="19" t="s">
        <v>496</v>
      </c>
      <c r="L337" s="19" t="s">
        <v>213</v>
      </c>
      <c r="M337" s="19" t="s">
        <v>362</v>
      </c>
      <c r="N337" s="19" t="s">
        <v>1080</v>
      </c>
      <c r="O337" s="19" t="s">
        <v>1081</v>
      </c>
      <c r="P337" s="19" t="s">
        <v>51</v>
      </c>
      <c r="Q337" s="9" t="s">
        <v>1082</v>
      </c>
      <c r="R337" s="20">
        <v>1.5</v>
      </c>
      <c r="S337" s="20">
        <v>0</v>
      </c>
      <c r="T337" s="20">
        <v>1.5</v>
      </c>
      <c r="U337" s="20" t="s">
        <v>397</v>
      </c>
      <c r="V337" s="21">
        <f>_xlfn.XLOOKUP(D337,'[4]Gen. Real'!$A$2:$A$1168,'[4]Gen. Real'!$C$2:$C$1168,"-",0)</f>
        <v>3.2994799999999991</v>
      </c>
      <c r="W337" s="22"/>
      <c r="X337" s="22" t="str">
        <f>_xlfn.XLOOKUP(D337,[4]Vertimiento!$J$2:$J$119,[4]Vertimiento!$K$2:$K$119,"-",0)</f>
        <v>-</v>
      </c>
      <c r="Y337" s="23" t="str">
        <f t="shared" si="20"/>
        <v>-</v>
      </c>
      <c r="Z337" s="19" t="str">
        <f>_xlfn.XLOOKUP(D337,[4]Cmg!$I$4:$I$99,[4]Cmg!$M$4:$M$99,"----",0,1)</f>
        <v>----</v>
      </c>
      <c r="AA337" s="19" t="str">
        <f>_xlfn.XLOOKUP(D337,[4]Cmg!$A$4:$A$101,[4]Cmg!$B$4:$B$101,"----",0,1)</f>
        <v>----</v>
      </c>
      <c r="AB337" s="19" t="str">
        <f>_xlfn.XLOOKUP(D337,[4]Cmg!$E$4:$E$101,[4]Cmg!$F$4:$F$101,"----",0,1)</f>
        <v>----</v>
      </c>
      <c r="AC337" s="19" t="str">
        <f>_xlfn.XLOOKUP(D337,[4]Cmg!$O$4:$O$101,[4]Cmg!$P$4:$P$101,"----",0,1)</f>
        <v>----</v>
      </c>
      <c r="AD337" s="24" t="str">
        <f>_xlfn.XLOOKUP(D337,[4]Cmg!$S$4:$S$101,[4]Cmg!$U$4:$U$101,"----",0,1)</f>
        <v>----</v>
      </c>
      <c r="AG337" s="25">
        <f>IFERROR(SUMIFS('[4]BD Unidades'!$AH:$AH,'[4]BD Unidades'!$A:$A,'BD Centrales 2024'!$A337),"-")</f>
        <v>1.5</v>
      </c>
      <c r="AH337" s="25">
        <f>SUMIFS('[4]BD Unidades'!$AJ$3:$AJ$1424,'[4]BD Unidades'!$A$3:$A$1424,$A337)</f>
        <v>8771.9333333333307</v>
      </c>
      <c r="AI337" s="25">
        <f>SUMIFS('[4]BD Unidades'!$AL$3:$AL$1424,'[4]BD Unidades'!$A$3:$A$1424,$A337)</f>
        <v>0</v>
      </c>
      <c r="AJ337" s="26">
        <f t="shared" si="21"/>
        <v>0</v>
      </c>
      <c r="AK337" s="27">
        <f>IFERROR(SUMIFS('[4]BD Unidades'!$AO$3:$AO$1424,'[4]BD Unidades'!$A$3:$A$1424,$A337),"-")</f>
        <v>0.27574206327945222</v>
      </c>
      <c r="AL337" s="27">
        <f>IFERROR(SUMIFS('[4]BD Unidades'!$AQ$3:$AQ$1424,'[4]BD Unidades'!$A$3:$A$1424,$A337),"-")</f>
        <v>0.25195533638199813</v>
      </c>
      <c r="AM337" s="27">
        <f>IFERROR(SUMIFS('[4]BD Unidades'!$AS$3:$AS$1424,'[4]BD Unidades'!$A$3:$A$1424,$A337),"-")</f>
        <v>0.24744705853583929</v>
      </c>
      <c r="AN337" s="27">
        <f>IFERROR(SUMIFS('[4]BD Unidades'!$AU$3:$AU$1424,'[4]BD Unidades'!$A$3:$A$1424,$A337),"-")</f>
        <v>0.244231</v>
      </c>
      <c r="AO337" s="27">
        <f>IFERROR(SUMIFS('[4]BD Unidades'!$AW$3:$AW$1424,'[4]BD Unidades'!$A$3:$A$1424,$A337),"-")</f>
        <v>0.25061</v>
      </c>
      <c r="AP337" s="27">
        <f>IFERROR(SUMIFS('[4]BD Unidades'!$AY$3:$AY$1424,'[4]BD Unidades'!$A$3:$A$1424,$A337),"-")</f>
        <v>0.25172800000000001</v>
      </c>
      <c r="AQ337" s="25">
        <f>IFERROR(SUMIFS('[4]BD Unidades'!$AZ$3:$AZ$1424,'[4]BD Unidades'!$A$3:$A$1424,$A337),"-")</f>
        <v>0.36634650000000002</v>
      </c>
      <c r="AR337" s="25">
        <f>IFERROR(SUMIFS('[4]BD Unidades'!$BA$3:$BA$1424,'[4]BD Unidades'!$A$3:$A$1424,$A337),"-")</f>
        <v>1.5</v>
      </c>
      <c r="AS337" s="28">
        <f>SUMIFS('[4]BD Unidades'!$BC$3:$BC$1424,'[4]BD Unidades'!$A$3:$A$1424,$A337)</f>
        <v>1E-4</v>
      </c>
      <c r="AT337" s="28">
        <f>SUMIFS('[4]BD Unidades'!$BE$3:$BE$1424,'[4]BD Unidades'!$A$3:$A$1424,$A337)</f>
        <v>1</v>
      </c>
      <c r="AU337" s="29">
        <f t="shared" si="22"/>
        <v>0.99990000000000001</v>
      </c>
      <c r="AV337" s="30">
        <f t="shared" si="23"/>
        <v>0</v>
      </c>
      <c r="AW337" s="25">
        <f>IFERROR(SUMIFS('[4]BD Unidades'!$BI$3:$BI$1424,'[4]BD Unidades'!$A$3:$A$1424,$A337),"-")</f>
        <v>0.36630986535000076</v>
      </c>
      <c r="AX337" s="25">
        <f>IFERROR(SUMIFS('[4]BD Unidades'!$BJ$3:$BJ$1424,'[4]BD Unidades'!$A$3:$A$1424,$A337),"-")</f>
        <v>0.23540645368499416</v>
      </c>
    </row>
    <row r="338" spans="1:50" ht="14.4" x14ac:dyDescent="0.3">
      <c r="A338" s="7">
        <v>519</v>
      </c>
      <c r="B338" s="7" t="s">
        <v>1083</v>
      </c>
      <c r="D338" s="8" t="s">
        <v>1084</v>
      </c>
      <c r="E338" s="19" t="s">
        <v>677</v>
      </c>
      <c r="F338" s="19" t="s">
        <v>1085</v>
      </c>
      <c r="G338" s="19" t="s">
        <v>1086</v>
      </c>
      <c r="H338" s="19" t="s">
        <v>397</v>
      </c>
      <c r="I338" s="19">
        <v>2024</v>
      </c>
      <c r="J338" s="19" t="s">
        <v>495</v>
      </c>
      <c r="K338" s="19" t="s">
        <v>496</v>
      </c>
      <c r="L338" s="19" t="s">
        <v>213</v>
      </c>
      <c r="M338" s="19" t="s">
        <v>106</v>
      </c>
      <c r="N338" s="19" t="s">
        <v>144</v>
      </c>
      <c r="O338" s="19" t="s">
        <v>1088</v>
      </c>
      <c r="P338" s="19" t="s">
        <v>51</v>
      </c>
      <c r="Q338" s="9" t="s">
        <v>1089</v>
      </c>
      <c r="R338" s="20">
        <v>3</v>
      </c>
      <c r="S338" s="20">
        <v>0</v>
      </c>
      <c r="T338" s="20">
        <v>3</v>
      </c>
      <c r="U338" s="20" t="s">
        <v>397</v>
      </c>
      <c r="V338" s="21">
        <f>_xlfn.XLOOKUP(D338,'[4]Gen. Real'!$A$2:$A$1168,'[4]Gen. Real'!$C$2:$C$1168,"-",0)</f>
        <v>5.4165200000000011</v>
      </c>
      <c r="W338" s="22"/>
      <c r="X338" s="22" t="str">
        <f>_xlfn.XLOOKUP(D338,[4]Vertimiento!$J$2:$J$119,[4]Vertimiento!$K$2:$K$119,"-",0)</f>
        <v>-</v>
      </c>
      <c r="Y338" s="23" t="str">
        <f t="shared" si="20"/>
        <v>-</v>
      </c>
      <c r="Z338" s="19" t="str">
        <f>_xlfn.XLOOKUP(D338,[4]Cmg!$I$4:$I$99,[4]Cmg!$M$4:$M$99,"----",0,1)</f>
        <v>----</v>
      </c>
      <c r="AA338" s="19" t="str">
        <f>_xlfn.XLOOKUP(D338,[4]Cmg!$A$4:$A$101,[4]Cmg!$B$4:$B$101,"----",0,1)</f>
        <v>----</v>
      </c>
      <c r="AB338" s="19" t="str">
        <f>_xlfn.XLOOKUP(D338,[4]Cmg!$E$4:$E$101,[4]Cmg!$F$4:$F$101,"----",0,1)</f>
        <v>----</v>
      </c>
      <c r="AC338" s="19" t="str">
        <f>_xlfn.XLOOKUP(D338,[4]Cmg!$O$4:$O$101,[4]Cmg!$P$4:$P$101,"----",0,1)</f>
        <v>----</v>
      </c>
      <c r="AD338" s="24" t="str">
        <f>_xlfn.XLOOKUP(D338,[4]Cmg!$S$4:$S$101,[4]Cmg!$U$4:$U$101,"----",0,1)</f>
        <v>----</v>
      </c>
      <c r="AG338" s="25">
        <f>IFERROR(SUMIFS('[4]BD Unidades'!$AH:$AH,'[4]BD Unidades'!$A:$A,'BD Centrales 2024'!$A338),"-")</f>
        <v>3</v>
      </c>
      <c r="AH338" s="25">
        <f>SUMIFS('[4]BD Unidades'!$AJ$3:$AJ$1424,'[4]BD Unidades'!$A$3:$A$1424,$A338)</f>
        <v>8599.0833333333303</v>
      </c>
      <c r="AI338" s="25">
        <f>SUMIFS('[4]BD Unidades'!$AL$3:$AL$1424,'[4]BD Unidades'!$A$3:$A$1424,$A338)</f>
        <v>92.8</v>
      </c>
      <c r="AJ338" s="26">
        <f t="shared" si="21"/>
        <v>1.0676627428271208E-2</v>
      </c>
      <c r="AK338" s="27">
        <f>IFERROR(SUMIFS('[4]BD Unidades'!$AO$3:$AO$1424,'[4]BD Unidades'!$A$3:$A$1424,$A338),"-")</f>
        <v>0.24789580271289516</v>
      </c>
      <c r="AL338" s="27">
        <f>IFERROR(SUMIFS('[4]BD Unidades'!$AQ$3:$AQ$1424,'[4]BD Unidades'!$A$3:$A$1424,$A338),"-")</f>
        <v>0.22897174059155223</v>
      </c>
      <c r="AM338" s="27">
        <f>IFERROR(SUMIFS('[4]BD Unidades'!$AS$3:$AS$1424,'[4]BD Unidades'!$A$3:$A$1424,$A338),"-")</f>
        <v>0.22526023977552265</v>
      </c>
      <c r="AN338" s="27">
        <f>IFERROR(SUMIFS('[4]BD Unidades'!$AU$3:$AU$1424,'[4]BD Unidades'!$A$3:$A$1424,$A338),"-")</f>
        <v>0.21127599999999999</v>
      </c>
      <c r="AO338" s="27">
        <f>IFERROR(SUMIFS('[4]BD Unidades'!$AW$3:$AW$1424,'[4]BD Unidades'!$A$3:$A$1424,$A338),"-")</f>
        <v>0.20772599999999999</v>
      </c>
      <c r="AP338" s="27">
        <f>IFERROR(SUMIFS('[4]BD Unidades'!$AY$3:$AY$1424,'[4]BD Unidades'!$A$3:$A$1424,$A338),"-")</f>
        <v>0.214172</v>
      </c>
      <c r="AQ338" s="25">
        <f>IFERROR(SUMIFS('[4]BD Unidades'!$AZ$3:$AZ$1424,'[4]BD Unidades'!$A$3:$A$1424,$A338),"-")</f>
        <v>0.63382799999999995</v>
      </c>
      <c r="AR338" s="25">
        <f>IFERROR(SUMIFS('[4]BD Unidades'!$BA$3:$BA$1424,'[4]BD Unidades'!$A$3:$A$1424,$A338),"-")</f>
        <v>2.9919925294288001</v>
      </c>
      <c r="AS338" s="28">
        <f>SUMIFS('[4]BD Unidades'!$BC$3:$BC$1424,'[4]BD Unidades'!$A$3:$A$1424,$A338)</f>
        <v>1E-4</v>
      </c>
      <c r="AT338" s="28">
        <f>SUMIFS('[4]BD Unidades'!$BE$3:$BE$1424,'[4]BD Unidades'!$A$3:$A$1424,$A338)</f>
        <v>0.99976092896174895</v>
      </c>
      <c r="AU338" s="29">
        <f t="shared" si="22"/>
        <v>0.99966095286885281</v>
      </c>
      <c r="AV338" s="30">
        <f t="shared" si="23"/>
        <v>0</v>
      </c>
      <c r="AW338" s="25">
        <f>IFERROR(SUMIFS('[4]BD Unidades'!$BI$3:$BI$1424,'[4]BD Unidades'!$A$3:$A$1424,$A338),"-")</f>
        <v>0.63361310243495994</v>
      </c>
      <c r="AX338" s="25">
        <f>IFERROR(SUMIFS('[4]BD Unidades'!$BJ$3:$BJ$1424,'[4]BD Unidades'!$A$3:$A$1424,$A338),"-")</f>
        <v>0.40718699538721154</v>
      </c>
    </row>
    <row r="339" spans="1:50" ht="14.4" x14ac:dyDescent="0.3">
      <c r="A339" s="7">
        <v>522</v>
      </c>
      <c r="B339" s="7" t="s">
        <v>1090</v>
      </c>
      <c r="D339" s="8" t="s">
        <v>1091</v>
      </c>
      <c r="E339" s="19" t="s">
        <v>677</v>
      </c>
      <c r="F339" s="19" t="s">
        <v>1092</v>
      </c>
      <c r="G339" s="19" t="s">
        <v>1093</v>
      </c>
      <c r="H339" s="19" t="s">
        <v>397</v>
      </c>
      <c r="I339" s="19">
        <v>2024</v>
      </c>
      <c r="J339" s="19" t="s">
        <v>495</v>
      </c>
      <c r="K339" s="19" t="s">
        <v>496</v>
      </c>
      <c r="L339" s="19" t="s">
        <v>213</v>
      </c>
      <c r="M339" s="19" t="s">
        <v>90</v>
      </c>
      <c r="N339" s="19" t="s">
        <v>97</v>
      </c>
      <c r="O339" s="19" t="s">
        <v>1095</v>
      </c>
      <c r="P339" s="19" t="s">
        <v>51</v>
      </c>
      <c r="Q339" s="9" t="s">
        <v>1096</v>
      </c>
      <c r="R339" s="20">
        <v>3</v>
      </c>
      <c r="S339" s="20">
        <v>0</v>
      </c>
      <c r="T339" s="20">
        <v>3</v>
      </c>
      <c r="U339" s="20" t="s">
        <v>397</v>
      </c>
      <c r="V339" s="21">
        <f>_xlfn.XLOOKUP(D339,'[4]Gen. Real'!$A$2:$A$1168,'[4]Gen. Real'!$C$2:$C$1168,"-",0)</f>
        <v>6.1528899999999975</v>
      </c>
      <c r="W339" s="22"/>
      <c r="X339" s="22" t="str">
        <f>_xlfn.XLOOKUP(D339,[4]Vertimiento!$J$2:$J$119,[4]Vertimiento!$K$2:$K$119,"-",0)</f>
        <v>-</v>
      </c>
      <c r="Y339" s="23" t="str">
        <f t="shared" si="20"/>
        <v>-</v>
      </c>
      <c r="Z339" s="19" t="str">
        <f>_xlfn.XLOOKUP(D339,[4]Cmg!$I$4:$I$99,[4]Cmg!$M$4:$M$99,"----",0,1)</f>
        <v>----</v>
      </c>
      <c r="AA339" s="19" t="str">
        <f>_xlfn.XLOOKUP(D339,[4]Cmg!$A$4:$A$101,[4]Cmg!$B$4:$B$101,"----",0,1)</f>
        <v>----</v>
      </c>
      <c r="AB339" s="19" t="str">
        <f>_xlfn.XLOOKUP(D339,[4]Cmg!$E$4:$E$101,[4]Cmg!$F$4:$F$101,"----",0,1)</f>
        <v>----</v>
      </c>
      <c r="AC339" s="19" t="str">
        <f>_xlfn.XLOOKUP(D339,[4]Cmg!$O$4:$O$101,[4]Cmg!$P$4:$P$101,"----",0,1)</f>
        <v>----</v>
      </c>
      <c r="AD339" s="24" t="str">
        <f>_xlfn.XLOOKUP(D339,[4]Cmg!$S$4:$S$101,[4]Cmg!$U$4:$U$101,"----",0,1)</f>
        <v>----</v>
      </c>
      <c r="AG339" s="25">
        <f>IFERROR(SUMIFS('[4]BD Unidades'!$AH:$AH,'[4]BD Unidades'!$A:$A,'BD Centrales 2024'!$A339),"-")</f>
        <v>3</v>
      </c>
      <c r="AH339" s="25">
        <f>SUMIFS('[4]BD Unidades'!$AJ$3:$AJ$1424,'[4]BD Unidades'!$A$3:$A$1424,$A339)</f>
        <v>7783.8999999999987</v>
      </c>
      <c r="AI339" s="25">
        <f>SUMIFS('[4]BD Unidades'!$AL$3:$AL$1424,'[4]BD Unidades'!$A$3:$A$1424,$A339)</f>
        <v>927.83333333333303</v>
      </c>
      <c r="AJ339" s="26">
        <f t="shared" si="21"/>
        <v>0.10650387217239583</v>
      </c>
      <c r="AK339" s="27">
        <f>IFERROR(SUMIFS('[4]BD Unidades'!$AO$3:$AO$1424,'[4]BD Unidades'!$A$3:$A$1424,$A339),"-")</f>
        <v>0.27963809969065229</v>
      </c>
      <c r="AL339" s="27">
        <f>IFERROR(SUMIFS('[4]BD Unidades'!$AQ$3:$AQ$1424,'[4]BD Unidades'!$A$3:$A$1424,$A339),"-")</f>
        <v>0.22341376549501288</v>
      </c>
      <c r="AM339" s="27">
        <f>IFERROR(SUMIFS('[4]BD Unidades'!$AS$3:$AS$1424,'[4]BD Unidades'!$A$3:$A$1424,$A339),"-")</f>
        <v>0.21638663762747487</v>
      </c>
      <c r="AN339" s="27">
        <f>IFERROR(SUMIFS('[4]BD Unidades'!$AU$3:$AU$1424,'[4]BD Unidades'!$A$3:$A$1424,$A339),"-")</f>
        <v>0.229349</v>
      </c>
      <c r="AO339" s="27">
        <f>IFERROR(SUMIFS('[4]BD Unidades'!$AW$3:$AW$1424,'[4]BD Unidades'!$A$3:$A$1424,$A339),"-")</f>
        <v>0.23923700000000001</v>
      </c>
      <c r="AP339" s="27">
        <f>IFERROR(SUMIFS('[4]BD Unidades'!$AY$3:$AY$1424,'[4]BD Unidades'!$A$3:$A$1424,$A339),"-")</f>
        <v>0.23987</v>
      </c>
      <c r="AQ339" s="25">
        <f>IFERROR(SUMIFS('[4]BD Unidades'!$AZ$3:$AZ$1424,'[4]BD Unidades'!$A$3:$A$1424,$A339),"-")</f>
        <v>0.64915991288242458</v>
      </c>
      <c r="AR339" s="25">
        <f>IFERROR(SUMIFS('[4]BD Unidades'!$BA$3:$BA$1424,'[4]BD Unidades'!$A$3:$A$1424,$A339),"-")</f>
        <v>2.9360976766965701</v>
      </c>
      <c r="AS339" s="28">
        <f>SUMIFS('[4]BD Unidades'!$BC$3:$BC$1424,'[4]BD Unidades'!$A$3:$A$1424,$A339)</f>
        <v>1E-4</v>
      </c>
      <c r="AT339" s="28">
        <f>SUMIFS('[4]BD Unidades'!$BE$3:$BE$1424,'[4]BD Unidades'!$A$3:$A$1424,$A339)</f>
        <v>1</v>
      </c>
      <c r="AU339" s="29">
        <f t="shared" si="22"/>
        <v>0.99990000000000001</v>
      </c>
      <c r="AV339" s="30">
        <f t="shared" si="23"/>
        <v>0</v>
      </c>
      <c r="AW339" s="25">
        <f>IFERROR(SUMIFS('[4]BD Unidades'!$BI$3:$BI$1424,'[4]BD Unidades'!$A$3:$A$1424,$A339),"-")</f>
        <v>0.64909499689113603</v>
      </c>
      <c r="AX339" s="25">
        <f>IFERROR(SUMIFS('[4]BD Unidades'!$BJ$3:$BJ$1424,'[4]BD Unidades'!$A$3:$A$1424,$A339),"-")</f>
        <v>0.41713632576293458</v>
      </c>
    </row>
    <row r="340" spans="1:50" ht="14.4" x14ac:dyDescent="0.3">
      <c r="A340" s="7">
        <v>524</v>
      </c>
      <c r="B340" s="7" t="s">
        <v>1097</v>
      </c>
      <c r="D340" s="8" t="s">
        <v>1098</v>
      </c>
      <c r="E340" s="19" t="s">
        <v>677</v>
      </c>
      <c r="F340" s="19" t="s">
        <v>1077</v>
      </c>
      <c r="G340" s="19" t="s">
        <v>1078</v>
      </c>
      <c r="H340" s="19" t="s">
        <v>397</v>
      </c>
      <c r="I340" s="19">
        <v>2024</v>
      </c>
      <c r="J340" s="19" t="s">
        <v>495</v>
      </c>
      <c r="K340" s="19" t="s">
        <v>496</v>
      </c>
      <c r="L340" s="19" t="s">
        <v>213</v>
      </c>
      <c r="M340" s="19" t="s">
        <v>362</v>
      </c>
      <c r="N340" s="19" t="s">
        <v>1080</v>
      </c>
      <c r="O340" s="19" t="s">
        <v>1081</v>
      </c>
      <c r="P340" s="19" t="s">
        <v>51</v>
      </c>
      <c r="Q340" s="9" t="s">
        <v>1082</v>
      </c>
      <c r="R340" s="20">
        <v>1.5</v>
      </c>
      <c r="S340" s="20">
        <v>0</v>
      </c>
      <c r="T340" s="20">
        <v>1.5</v>
      </c>
      <c r="U340" s="20" t="s">
        <v>397</v>
      </c>
      <c r="V340" s="21">
        <f>_xlfn.XLOOKUP(D340,'[4]Gen. Real'!$A$2:$A$1168,'[4]Gen. Real'!$C$2:$C$1168,"-",0)</f>
        <v>3.5578699999999994</v>
      </c>
      <c r="W340" s="22"/>
      <c r="X340" s="22" t="str">
        <f>_xlfn.XLOOKUP(D340,[4]Vertimiento!$J$2:$J$119,[4]Vertimiento!$K$2:$K$119,"-",0)</f>
        <v>-</v>
      </c>
      <c r="Y340" s="23" t="str">
        <f t="shared" si="20"/>
        <v>-</v>
      </c>
      <c r="Z340" s="19" t="str">
        <f>_xlfn.XLOOKUP(D340,[4]Cmg!$I$4:$I$99,[4]Cmg!$M$4:$M$99,"----",0,1)</f>
        <v>----</v>
      </c>
      <c r="AA340" s="19" t="str">
        <f>_xlfn.XLOOKUP(D340,[4]Cmg!$A$4:$A$101,[4]Cmg!$B$4:$B$101,"----",0,1)</f>
        <v>----</v>
      </c>
      <c r="AB340" s="19" t="str">
        <f>_xlfn.XLOOKUP(D340,[4]Cmg!$E$4:$E$101,[4]Cmg!$F$4:$F$101,"----",0,1)</f>
        <v>----</v>
      </c>
      <c r="AC340" s="19" t="str">
        <f>_xlfn.XLOOKUP(D340,[4]Cmg!$O$4:$O$101,[4]Cmg!$P$4:$P$101,"----",0,1)</f>
        <v>----</v>
      </c>
      <c r="AD340" s="24" t="str">
        <f>_xlfn.XLOOKUP(D340,[4]Cmg!$S$4:$S$101,[4]Cmg!$U$4:$U$101,"----",0,1)</f>
        <v>----</v>
      </c>
      <c r="AG340" s="25">
        <f>IFERROR(SUMIFS('[4]BD Unidades'!$AH:$AH,'[4]BD Unidades'!$A:$A,'BD Centrales 2024'!$A340),"-")</f>
        <v>1.5</v>
      </c>
      <c r="AH340" s="25">
        <f>SUMIFS('[4]BD Unidades'!$AJ$3:$AJ$1424,'[4]BD Unidades'!$A$3:$A$1424,$A340)</f>
        <v>8754.8166666666693</v>
      </c>
      <c r="AI340" s="25">
        <f>SUMIFS('[4]BD Unidades'!$AL$3:$AL$1424,'[4]BD Unidades'!$A$3:$A$1424,$A340)</f>
        <v>0</v>
      </c>
      <c r="AJ340" s="26">
        <f t="shared" si="21"/>
        <v>0</v>
      </c>
      <c r="AK340" s="27">
        <f>IFERROR(SUMIFS('[4]BD Unidades'!$AO$3:$AO$1424,'[4]BD Unidades'!$A$3:$A$1424,$A340),"-")</f>
        <v>0.30019036175008879</v>
      </c>
      <c r="AL340" s="27">
        <f>IFERROR(SUMIFS('[4]BD Unidades'!$AQ$3:$AQ$1424,'[4]BD Unidades'!$A$3:$A$1424,$A340),"-")</f>
        <v>0.27271296245473631</v>
      </c>
      <c r="AM340" s="27">
        <f>IFERROR(SUMIFS('[4]BD Unidades'!$AS$3:$AS$1424,'[4]BD Unidades'!$A$3:$A$1424,$A340),"-")</f>
        <v>0.26597647414880271</v>
      </c>
      <c r="AN340" s="27">
        <f>IFERROR(SUMIFS('[4]BD Unidades'!$AU$3:$AU$1424,'[4]BD Unidades'!$A$3:$A$1424,$A340),"-")</f>
        <v>0.26468999999999998</v>
      </c>
      <c r="AO340" s="27">
        <f>IFERROR(SUMIFS('[4]BD Unidades'!$AW$3:$AW$1424,'[4]BD Unidades'!$A$3:$A$1424,$A340),"-")</f>
        <v>0.27038200000000001</v>
      </c>
      <c r="AP340" s="27">
        <f>IFERROR(SUMIFS('[4]BD Unidades'!$AY$3:$AY$1424,'[4]BD Unidades'!$A$3:$A$1424,$A340),"-")</f>
        <v>0.27581800000000001</v>
      </c>
      <c r="AQ340" s="25">
        <f>IFERROR(SUMIFS('[4]BD Unidades'!$AZ$3:$AZ$1424,'[4]BD Unidades'!$A$3:$A$1424,$A340),"-")</f>
        <v>0.39703499999999997</v>
      </c>
      <c r="AR340" s="25">
        <f>IFERROR(SUMIFS('[4]BD Unidades'!$BA$3:$BA$1424,'[4]BD Unidades'!$A$3:$A$1424,$A340),"-")</f>
        <v>1.5</v>
      </c>
      <c r="AS340" s="28">
        <f>SUMIFS('[4]BD Unidades'!$BC$3:$BC$1424,'[4]BD Unidades'!$A$3:$A$1424,$A340)</f>
        <v>1E-4</v>
      </c>
      <c r="AT340" s="28">
        <f>SUMIFS('[4]BD Unidades'!$BE$3:$BE$1424,'[4]BD Unidades'!$A$3:$A$1424,$A340)</f>
        <v>1</v>
      </c>
      <c r="AU340" s="29">
        <f t="shared" si="22"/>
        <v>0.99990000000000001</v>
      </c>
      <c r="AV340" s="30">
        <f t="shared" si="23"/>
        <v>0</v>
      </c>
      <c r="AW340" s="25">
        <f>IFERROR(SUMIFS('[4]BD Unidades'!$BI$3:$BI$1424,'[4]BD Unidades'!$A$3:$A$1424,$A340),"-")</f>
        <v>0.39699529650000054</v>
      </c>
      <c r="AX340" s="25">
        <f>IFERROR(SUMIFS('[4]BD Unidades'!$BJ$3:$BJ$1424,'[4]BD Unidades'!$A$3:$A$1424,$A340),"-")</f>
        <v>0.25512622978197302</v>
      </c>
    </row>
    <row r="341" spans="1:50" ht="14.4" x14ac:dyDescent="0.3">
      <c r="A341" s="7">
        <v>526</v>
      </c>
      <c r="B341" s="7" t="s">
        <v>1099</v>
      </c>
      <c r="D341" s="8" t="s">
        <v>1100</v>
      </c>
      <c r="E341" s="19" t="s">
        <v>274</v>
      </c>
      <c r="F341" s="19" t="s">
        <v>1101</v>
      </c>
      <c r="G341" s="19" t="s">
        <v>1102</v>
      </c>
      <c r="H341" s="19" t="s">
        <v>397</v>
      </c>
      <c r="I341" s="19">
        <v>2024</v>
      </c>
      <c r="J341" s="19" t="s">
        <v>495</v>
      </c>
      <c r="K341" s="19" t="s">
        <v>496</v>
      </c>
      <c r="L341" s="19" t="s">
        <v>213</v>
      </c>
      <c r="M341" s="19" t="s">
        <v>106</v>
      </c>
      <c r="N341" s="19" t="s">
        <v>243</v>
      </c>
      <c r="O341" s="19" t="s">
        <v>1018</v>
      </c>
      <c r="P341" s="19" t="s">
        <v>51</v>
      </c>
      <c r="Q341" s="9" t="s">
        <v>1104</v>
      </c>
      <c r="R341" s="20">
        <v>3</v>
      </c>
      <c r="S341" s="20">
        <v>0.33</v>
      </c>
      <c r="T341" s="20">
        <v>2.9901</v>
      </c>
      <c r="U341" s="20" t="s">
        <v>397</v>
      </c>
      <c r="V341" s="21">
        <f>_xlfn.XLOOKUP(D341,'[4]Gen. Real'!$A$2:$A$1168,'[4]Gen. Real'!$C$2:$C$1168,"-",0)</f>
        <v>5.9987100000000009</v>
      </c>
      <c r="W341" s="22"/>
      <c r="X341" s="22" t="str">
        <f>_xlfn.XLOOKUP(D341,[4]Vertimiento!$J$2:$J$119,[4]Vertimiento!$K$2:$K$119,"-",0)</f>
        <v>-</v>
      </c>
      <c r="Y341" s="23" t="str">
        <f t="shared" si="20"/>
        <v>-</v>
      </c>
      <c r="Z341" s="19" t="str">
        <f>_xlfn.XLOOKUP(D341,[4]Cmg!$I$4:$I$99,[4]Cmg!$M$4:$M$99,"----",0,1)</f>
        <v>----</v>
      </c>
      <c r="AA341" s="19" t="str">
        <f>_xlfn.XLOOKUP(D341,[4]Cmg!$A$4:$A$101,[4]Cmg!$B$4:$B$101,"----",0,1)</f>
        <v>----</v>
      </c>
      <c r="AB341" s="19" t="str">
        <f>_xlfn.XLOOKUP(D341,[4]Cmg!$E$4:$E$101,[4]Cmg!$F$4:$F$101,"----",0,1)</f>
        <v>----</v>
      </c>
      <c r="AC341" s="19" t="str">
        <f>_xlfn.XLOOKUP(D341,[4]Cmg!$O$4:$O$101,[4]Cmg!$P$4:$P$101,"----",0,1)</f>
        <v>----</v>
      </c>
      <c r="AD341" s="24" t="str">
        <f>_xlfn.XLOOKUP(D341,[4]Cmg!$S$4:$S$101,[4]Cmg!$U$4:$U$101,"----",0,1)</f>
        <v>----</v>
      </c>
      <c r="AG341" s="25">
        <f>IFERROR(SUMIFS('[4]BD Unidades'!$AH:$AH,'[4]BD Unidades'!$A:$A,'BD Centrales 2024'!$A341),"-")</f>
        <v>3</v>
      </c>
      <c r="AH341" s="25">
        <f>SUMIFS('[4]BD Unidades'!$AJ$3:$AJ$1424,'[4]BD Unidades'!$A$3:$A$1424,$A341)</f>
        <v>8425.4166666666697</v>
      </c>
      <c r="AI341" s="25">
        <f>SUMIFS('[4]BD Unidades'!$AL$3:$AL$1424,'[4]BD Unidades'!$A$3:$A$1424,$A341)</f>
        <v>0</v>
      </c>
      <c r="AJ341" s="26">
        <f t="shared" si="21"/>
        <v>0</v>
      </c>
      <c r="AK341" s="27">
        <f>IFERROR(SUMIFS('[4]BD Unidades'!$AO$3:$AO$1424,'[4]BD Unidades'!$A$3:$A$1424,$A341),"-")</f>
        <v>0.28381494412064667</v>
      </c>
      <c r="AL341" s="27">
        <f>IFERROR(SUMIFS('[4]BD Unidades'!$AQ$3:$AQ$1424,'[4]BD Unidades'!$A$3:$A$1424,$A341),"-")</f>
        <v>0.25640423868791445</v>
      </c>
      <c r="AM341" s="27">
        <f>IFERROR(SUMIFS('[4]BD Unidades'!$AS$3:$AS$1424,'[4]BD Unidades'!$A$3:$A$1424,$A341),"-")</f>
        <v>0.24455460868234855</v>
      </c>
      <c r="AN341" s="27">
        <f>IFERROR(SUMIFS('[4]BD Unidades'!$AU$3:$AU$1424,'[4]BD Unidades'!$A$3:$A$1424,$A341),"-")</f>
        <v>0.220666</v>
      </c>
      <c r="AO341" s="27">
        <f>IFERROR(SUMIFS('[4]BD Unidades'!$AW$3:$AW$1424,'[4]BD Unidades'!$A$3:$A$1424,$A341),"-")</f>
        <v>0.236789</v>
      </c>
      <c r="AP341" s="27">
        <f>IFERROR(SUMIFS('[4]BD Unidades'!$AY$3:$AY$1424,'[4]BD Unidades'!$A$3:$A$1424,$A341),"-")</f>
        <v>0.25003399999999998</v>
      </c>
      <c r="AQ341" s="25">
        <f>IFERROR(SUMIFS('[4]BD Unidades'!$AZ$3:$AZ$1424,'[4]BD Unidades'!$A$3:$A$1424,$A341),"-")</f>
        <v>0.66199799999999998</v>
      </c>
      <c r="AR341" s="25">
        <f>IFERROR(SUMIFS('[4]BD Unidades'!$BA$3:$BA$1424,'[4]BD Unidades'!$A$3:$A$1424,$A341),"-")</f>
        <v>3</v>
      </c>
      <c r="AS341" s="28">
        <f>SUMIFS('[4]BD Unidades'!$BC$3:$BC$1424,'[4]BD Unidades'!$A$3:$A$1424,$A341)</f>
        <v>1.3556780344622899E-2</v>
      </c>
      <c r="AT341" s="28">
        <f>SUMIFS('[4]BD Unidades'!$BE$3:$BE$1424,'[4]BD Unidades'!$A$3:$A$1424,$A341)</f>
        <v>0.99891848816029105</v>
      </c>
      <c r="AU341" s="29">
        <f t="shared" si="22"/>
        <v>0.98537636963411912</v>
      </c>
      <c r="AV341" s="30">
        <f t="shared" si="23"/>
        <v>3.3E-3</v>
      </c>
      <c r="AW341" s="25">
        <f>IFERROR(SUMIFS('[4]BD Unidades'!$BI$3:$BI$1424,'[4]BD Unidades'!$A$3:$A$1424,$A341),"-")</f>
        <v>0.65016453923142947</v>
      </c>
      <c r="AX341" s="25">
        <f>IFERROR(SUMIFS('[4]BD Unidades'!$BJ$3:$BJ$1424,'[4]BD Unidades'!$A$3:$A$1424,$A341),"-")</f>
        <v>0.41782365961116136</v>
      </c>
    </row>
    <row r="342" spans="1:50" ht="14.4" x14ac:dyDescent="0.3">
      <c r="A342" s="7">
        <v>527</v>
      </c>
      <c r="B342" s="7" t="s">
        <v>1105</v>
      </c>
      <c r="D342" s="8" t="s">
        <v>1106</v>
      </c>
      <c r="E342" s="19" t="s">
        <v>274</v>
      </c>
      <c r="F342" s="19" t="s">
        <v>1107</v>
      </c>
      <c r="G342" s="19" t="s">
        <v>1108</v>
      </c>
      <c r="H342" s="19" t="s">
        <v>397</v>
      </c>
      <c r="I342" s="19">
        <v>2024</v>
      </c>
      <c r="J342" s="19" t="s">
        <v>495</v>
      </c>
      <c r="K342" s="19" t="s">
        <v>496</v>
      </c>
      <c r="L342" s="19" t="s">
        <v>213</v>
      </c>
      <c r="M342" s="19" t="s">
        <v>189</v>
      </c>
      <c r="N342" s="19" t="s">
        <v>773</v>
      </c>
      <c r="O342" s="19" t="s">
        <v>1110</v>
      </c>
      <c r="P342" s="19" t="s">
        <v>51</v>
      </c>
      <c r="Q342" s="9" t="s">
        <v>1111</v>
      </c>
      <c r="R342" s="20">
        <v>3</v>
      </c>
      <c r="S342" s="20">
        <v>0</v>
      </c>
      <c r="T342" s="20">
        <v>3</v>
      </c>
      <c r="U342" s="20" t="s">
        <v>397</v>
      </c>
      <c r="V342" s="21">
        <f>_xlfn.XLOOKUP(D342,'[4]Gen. Real'!$A$2:$A$1168,'[4]Gen. Real'!$C$2:$C$1168,"-",0)</f>
        <v>5.2830600000000008</v>
      </c>
      <c r="W342" s="22"/>
      <c r="X342" s="22" t="str">
        <f>_xlfn.XLOOKUP(D342,[4]Vertimiento!$J$2:$J$119,[4]Vertimiento!$K$2:$K$119,"-",0)</f>
        <v>-</v>
      </c>
      <c r="Y342" s="23" t="str">
        <f t="shared" si="20"/>
        <v>-</v>
      </c>
      <c r="Z342" s="19" t="str">
        <f>_xlfn.XLOOKUP(D342,[4]Cmg!$I$4:$I$99,[4]Cmg!$M$4:$M$99,"----",0,1)</f>
        <v>----</v>
      </c>
      <c r="AA342" s="19" t="str">
        <f>_xlfn.XLOOKUP(D342,[4]Cmg!$A$4:$A$101,[4]Cmg!$B$4:$B$101,"----",0,1)</f>
        <v>----</v>
      </c>
      <c r="AB342" s="19" t="str">
        <f>_xlfn.XLOOKUP(D342,[4]Cmg!$E$4:$E$101,[4]Cmg!$F$4:$F$101,"----",0,1)</f>
        <v>----</v>
      </c>
      <c r="AC342" s="19" t="str">
        <f>_xlfn.XLOOKUP(D342,[4]Cmg!$O$4:$O$101,[4]Cmg!$P$4:$P$101,"----",0,1)</f>
        <v>----</v>
      </c>
      <c r="AD342" s="24" t="str">
        <f>_xlfn.XLOOKUP(D342,[4]Cmg!$S$4:$S$101,[4]Cmg!$U$4:$U$101,"----",0,1)</f>
        <v>----</v>
      </c>
      <c r="AG342" s="25">
        <f>IFERROR(SUMIFS('[4]BD Unidades'!$AH:$AH,'[4]BD Unidades'!$A:$A,'BD Centrales 2024'!$A342),"-")</f>
        <v>3</v>
      </c>
      <c r="AH342" s="25">
        <f>SUMIFS('[4]BD Unidades'!$AJ$3:$AJ$1424,'[4]BD Unidades'!$A$3:$A$1424,$A342)</f>
        <v>8757.3166666666693</v>
      </c>
      <c r="AI342" s="25">
        <f>SUMIFS('[4]BD Unidades'!$AL$3:$AL$1424,'[4]BD Unidades'!$A$3:$A$1424,$A342)</f>
        <v>0</v>
      </c>
      <c r="AJ342" s="26">
        <f t="shared" si="21"/>
        <v>0</v>
      </c>
      <c r="AK342" s="27">
        <f>IFERROR(SUMIFS('[4]BD Unidades'!$AO$3:$AO$1424,'[4]BD Unidades'!$A$3:$A$1424,$A342),"-")</f>
        <v>0.22465206188664988</v>
      </c>
      <c r="AL342" s="27">
        <f>IFERROR(SUMIFS('[4]BD Unidades'!$AQ$3:$AQ$1424,'[4]BD Unidades'!$A$3:$A$1424,$A342),"-")</f>
        <v>0.21375971750373526</v>
      </c>
      <c r="AM342" s="27">
        <f>IFERROR(SUMIFS('[4]BD Unidades'!$AS$3:$AS$1424,'[4]BD Unidades'!$A$3:$A$1424,$A342),"-")</f>
        <v>0.20583041622676149</v>
      </c>
      <c r="AN342" s="27">
        <f>IFERROR(SUMIFS('[4]BD Unidades'!$AU$3:$AU$1424,'[4]BD Unidades'!$A$3:$A$1424,$A342),"-")</f>
        <v>0.19665299999999999</v>
      </c>
      <c r="AO342" s="27">
        <f>IFERROR(SUMIFS('[4]BD Unidades'!$AW$3:$AW$1424,'[4]BD Unidades'!$A$3:$A$1424,$A342),"-")</f>
        <v>0.20078599999999999</v>
      </c>
      <c r="AP342" s="27">
        <f>IFERROR(SUMIFS('[4]BD Unidades'!$AY$3:$AY$1424,'[4]BD Unidades'!$A$3:$A$1424,$A342),"-")</f>
        <v>0.19704200000000002</v>
      </c>
      <c r="AQ342" s="25">
        <f>IFERROR(SUMIFS('[4]BD Unidades'!$AZ$3:$AZ$1424,'[4]BD Unidades'!$A$3:$A$1424,$A342),"-")</f>
        <v>0.58995900000000001</v>
      </c>
      <c r="AR342" s="25">
        <f>IFERROR(SUMIFS('[4]BD Unidades'!$BA$3:$BA$1424,'[4]BD Unidades'!$A$3:$A$1424,$A342),"-")</f>
        <v>3</v>
      </c>
      <c r="AS342" s="28">
        <f>SUMIFS('[4]BD Unidades'!$BC$3:$BC$1424,'[4]BD Unidades'!$A$3:$A$1424,$A342)</f>
        <v>1E-4</v>
      </c>
      <c r="AT342" s="28">
        <f>SUMIFS('[4]BD Unidades'!$BE$3:$BE$1424,'[4]BD Unidades'!$A$3:$A$1424,$A342)</f>
        <v>1</v>
      </c>
      <c r="AU342" s="29">
        <f t="shared" si="22"/>
        <v>0.99990000000000001</v>
      </c>
      <c r="AV342" s="30">
        <f t="shared" si="23"/>
        <v>0</v>
      </c>
      <c r="AW342" s="25">
        <f>IFERROR(SUMIFS('[4]BD Unidades'!$BI$3:$BI$1424,'[4]BD Unidades'!$A$3:$A$1424,$A342),"-")</f>
        <v>0.58990000409999888</v>
      </c>
      <c r="AX342" s="25">
        <f>IFERROR(SUMIFS('[4]BD Unidades'!$BJ$3:$BJ$1424,'[4]BD Unidades'!$A$3:$A$1424,$A342),"-")</f>
        <v>0.37909508077610926</v>
      </c>
    </row>
    <row r="343" spans="1:50" ht="14.4" x14ac:dyDescent="0.3">
      <c r="A343" s="7">
        <v>528</v>
      </c>
      <c r="B343" s="7" t="s">
        <v>1112</v>
      </c>
      <c r="D343" s="8" t="s">
        <v>1113</v>
      </c>
      <c r="E343" s="19" t="s">
        <v>1114</v>
      </c>
      <c r="F343" s="19" t="s">
        <v>1114</v>
      </c>
      <c r="G343" s="19" t="s">
        <v>1115</v>
      </c>
      <c r="H343" s="19">
        <v>1</v>
      </c>
      <c r="I343" s="19">
        <v>2024</v>
      </c>
      <c r="J343" s="19" t="s">
        <v>495</v>
      </c>
      <c r="K343" s="19" t="s">
        <v>496</v>
      </c>
      <c r="L343" s="19" t="s">
        <v>213</v>
      </c>
      <c r="M343" s="19" t="s">
        <v>497</v>
      </c>
      <c r="N343" s="19" t="s">
        <v>498</v>
      </c>
      <c r="O343" s="19" t="s">
        <v>499</v>
      </c>
      <c r="P343" s="19" t="s">
        <v>51</v>
      </c>
      <c r="Q343" s="9" t="s">
        <v>1116</v>
      </c>
      <c r="R343" s="20">
        <v>8</v>
      </c>
      <c r="S343" s="20">
        <v>1.125</v>
      </c>
      <c r="T343" s="20">
        <v>7.91</v>
      </c>
      <c r="U343" s="20" t="s">
        <v>397</v>
      </c>
      <c r="V343" s="21">
        <f>_xlfn.XLOOKUP(D343,'[4]Gen. Real'!$A$2:$A$1168,'[4]Gen. Real'!$C$2:$C$1168,"-",0)</f>
        <v>24.983079999999994</v>
      </c>
      <c r="W343" s="22"/>
      <c r="X343" s="22" t="str">
        <f>_xlfn.XLOOKUP(D343,[4]Vertimiento!$J$2:$J$119,[4]Vertimiento!$K$2:$K$119,"-",0)</f>
        <v>-</v>
      </c>
      <c r="Y343" s="23" t="str">
        <f t="shared" si="20"/>
        <v>-</v>
      </c>
      <c r="Z343" s="19" t="str">
        <f>_xlfn.XLOOKUP(D343,[4]Cmg!$I$4:$I$99,[4]Cmg!$M$4:$M$99,"----",0,1)</f>
        <v>----</v>
      </c>
      <c r="AA343" s="19" t="str">
        <f>_xlfn.XLOOKUP(D343,[4]Cmg!$A$4:$A$101,[4]Cmg!$B$4:$B$101,"----",0,1)</f>
        <v>----</v>
      </c>
      <c r="AB343" s="19" t="str">
        <f>_xlfn.XLOOKUP(D343,[4]Cmg!$E$4:$E$101,[4]Cmg!$F$4:$F$101,"----",0,1)</f>
        <v>----</v>
      </c>
      <c r="AC343" s="19" t="str">
        <f>_xlfn.XLOOKUP(D343,[4]Cmg!$O$4:$O$101,[4]Cmg!$P$4:$P$101,"----",0,1)</f>
        <v>----</v>
      </c>
      <c r="AD343" s="24" t="str">
        <f>_xlfn.XLOOKUP(D343,[4]Cmg!$S$4:$S$101,[4]Cmg!$U$4:$U$101,"----",0,1)</f>
        <v>----</v>
      </c>
      <c r="AG343" s="25">
        <f>IFERROR(SUMIFS('[4]BD Unidades'!$AH:$AH,'[4]BD Unidades'!$A:$A,'BD Centrales 2024'!$A343),"-")</f>
        <v>8</v>
      </c>
      <c r="AH343" s="25">
        <f>SUMIFS('[4]BD Unidades'!$AJ$3:$AJ$1424,'[4]BD Unidades'!$A$3:$A$1424,$A343)</f>
        <v>8724.1833333333307</v>
      </c>
      <c r="AI343" s="25">
        <f>SUMIFS('[4]BD Unidades'!$AL$3:$AL$1424,'[4]BD Unidades'!$A$3:$A$1424,$A343)</f>
        <v>5.18333333333333</v>
      </c>
      <c r="AJ343" s="26">
        <f t="shared" si="21"/>
        <v>5.9378114487114366E-4</v>
      </c>
      <c r="AK343" s="27">
        <f>IFERROR(SUMIFS('[4]BD Unidades'!$AO$3:$AO$1424,'[4]BD Unidades'!$A$3:$A$1424,$A343),"-")</f>
        <v>0.37854363299007532</v>
      </c>
      <c r="AL343" s="27">
        <f>IFERROR(SUMIFS('[4]BD Unidades'!$AQ$3:$AQ$1424,'[4]BD Unidades'!$A$3:$A$1424,$A343),"-")</f>
        <v>0.34817095451672242</v>
      </c>
      <c r="AM343" s="27">
        <f>IFERROR(SUMIFS('[4]BD Unidades'!$AS$3:$AS$1424,'[4]BD Unidades'!$A$3:$A$1424,$A343),"-")</f>
        <v>0.34417306564019479</v>
      </c>
      <c r="AN343" s="27">
        <f>IFERROR(SUMIFS('[4]BD Unidades'!$AU$3:$AU$1424,'[4]BD Unidades'!$A$3:$A$1424,$A343),"-")</f>
        <v>0.34507300000000002</v>
      </c>
      <c r="AO343" s="27">
        <f>IFERROR(SUMIFS('[4]BD Unidades'!$AW$3:$AW$1424,'[4]BD Unidades'!$A$3:$A$1424,$A343),"-")</f>
        <v>0.353072</v>
      </c>
      <c r="AP343" s="27">
        <f>IFERROR(SUMIFS('[4]BD Unidades'!$AY$3:$AY$1424,'[4]BD Unidades'!$A$3:$A$1424,$A343),"-")</f>
        <v>0.35611399999999999</v>
      </c>
      <c r="AQ343" s="25">
        <f>IFERROR(SUMIFS('[4]BD Unidades'!$AZ$3:$AZ$1424,'[4]BD Unidades'!$A$3:$A$1424,$A343),"-")</f>
        <v>2.7533845251215583</v>
      </c>
      <c r="AR343" s="25">
        <f>IFERROR(SUMIFS('[4]BD Unidades'!$BA$3:$BA$1424,'[4]BD Unidades'!$A$3:$A$1424,$A343),"-")</f>
        <v>7.9981518323207901</v>
      </c>
      <c r="AS343" s="28">
        <f>SUMIFS('[4]BD Unidades'!$BC$3:$BC$1424,'[4]BD Unidades'!$A$3:$A$1424,$A343)</f>
        <v>3.3606940227769201E-2</v>
      </c>
      <c r="AT343" s="28">
        <f>SUMIFS('[4]BD Unidades'!$BE$3:$BE$1424,'[4]BD Unidades'!$A$3:$A$1424,$A343)</f>
        <v>0.998108302975106</v>
      </c>
      <c r="AU343" s="29">
        <f t="shared" si="22"/>
        <v>0.96456493689618139</v>
      </c>
      <c r="AV343" s="30">
        <f t="shared" si="23"/>
        <v>1.125E-2</v>
      </c>
      <c r="AW343" s="25">
        <f>IFERROR(SUMIFS('[4]BD Unidades'!$BI$3:$BI$1424,'[4]BD Unidades'!$A$3:$A$1424,$A343),"-")</f>
        <v>2.6258074253956059</v>
      </c>
      <c r="AX343" s="25">
        <f>IFERROR(SUMIFS('[4]BD Unidades'!$BJ$3:$BJ$1424,'[4]BD Unidades'!$A$3:$A$1424,$A343),"-")</f>
        <v>1.6874566386070255</v>
      </c>
    </row>
    <row r="344" spans="1:50" ht="14.4" x14ac:dyDescent="0.3">
      <c r="A344" s="7">
        <v>529</v>
      </c>
      <c r="B344" s="7" t="s">
        <v>1117</v>
      </c>
      <c r="D344" s="8" t="s">
        <v>1118</v>
      </c>
      <c r="E344" s="19" t="s">
        <v>677</v>
      </c>
      <c r="F344" s="19" t="s">
        <v>1119</v>
      </c>
      <c r="G344" s="19" t="s">
        <v>1120</v>
      </c>
      <c r="H344" s="19" t="s">
        <v>397</v>
      </c>
      <c r="I344" s="19">
        <v>2024</v>
      </c>
      <c r="J344" s="19" t="s">
        <v>495</v>
      </c>
      <c r="K344" s="19" t="s">
        <v>496</v>
      </c>
      <c r="L344" s="19" t="s">
        <v>213</v>
      </c>
      <c r="M344" s="19" t="s">
        <v>90</v>
      </c>
      <c r="N344" s="19" t="s">
        <v>97</v>
      </c>
      <c r="O344" s="19" t="s">
        <v>1122</v>
      </c>
      <c r="P344" s="19" t="s">
        <v>51</v>
      </c>
      <c r="Q344" s="9" t="s">
        <v>1123</v>
      </c>
      <c r="R344" s="20">
        <v>3</v>
      </c>
      <c r="S344" s="20">
        <v>0.33300000000000002</v>
      </c>
      <c r="T344" s="20">
        <v>2.9901</v>
      </c>
      <c r="U344" s="20" t="s">
        <v>397</v>
      </c>
      <c r="V344" s="21">
        <f>_xlfn.XLOOKUP(D344,'[4]Gen. Real'!$A$2:$A$1168,'[4]Gen. Real'!$C$2:$C$1168,"-",0)</f>
        <v>6.3153900000000025</v>
      </c>
      <c r="W344" s="22"/>
      <c r="X344" s="22" t="str">
        <f>_xlfn.XLOOKUP(D344,[4]Vertimiento!$J$2:$J$119,[4]Vertimiento!$K$2:$K$119,"-",0)</f>
        <v>-</v>
      </c>
      <c r="Y344" s="23" t="str">
        <f t="shared" si="20"/>
        <v>-</v>
      </c>
      <c r="Z344" s="19" t="str">
        <f>_xlfn.XLOOKUP(D344,[4]Cmg!$I$4:$I$99,[4]Cmg!$M$4:$M$99,"----",0,1)</f>
        <v>----</v>
      </c>
      <c r="AA344" s="19" t="str">
        <f>_xlfn.XLOOKUP(D344,[4]Cmg!$A$4:$A$101,[4]Cmg!$B$4:$B$101,"----",0,1)</f>
        <v>----</v>
      </c>
      <c r="AB344" s="19" t="str">
        <f>_xlfn.XLOOKUP(D344,[4]Cmg!$E$4:$E$101,[4]Cmg!$F$4:$F$101,"----",0,1)</f>
        <v>----</v>
      </c>
      <c r="AC344" s="19" t="str">
        <f>_xlfn.XLOOKUP(D344,[4]Cmg!$O$4:$O$101,[4]Cmg!$P$4:$P$101,"----",0,1)</f>
        <v>----</v>
      </c>
      <c r="AD344" s="24" t="str">
        <f>_xlfn.XLOOKUP(D344,[4]Cmg!$S$4:$S$101,[4]Cmg!$U$4:$U$101,"----",0,1)</f>
        <v>----</v>
      </c>
      <c r="AG344" s="25">
        <f>IFERROR(SUMIFS('[4]BD Unidades'!$AH:$AH,'[4]BD Unidades'!$A:$A,'BD Centrales 2024'!$A344),"-")</f>
        <v>3</v>
      </c>
      <c r="AH344" s="25">
        <f>SUMIFS('[4]BD Unidades'!$AJ$3:$AJ$1424,'[4]BD Unidades'!$A$3:$A$1424,$A344)</f>
        <v>7168.1499999999987</v>
      </c>
      <c r="AI344" s="25">
        <f>SUMIFS('[4]BD Unidades'!$AL$3:$AL$1424,'[4]BD Unidades'!$A$3:$A$1424,$A344)</f>
        <v>1411.5</v>
      </c>
      <c r="AJ344" s="26">
        <f t="shared" si="21"/>
        <v>0.16451720058510549</v>
      </c>
      <c r="AK344" s="27">
        <f>IFERROR(SUMIFS('[4]BD Unidades'!$AO$3:$AO$1424,'[4]BD Unidades'!$A$3:$A$1424,$A344),"-")</f>
        <v>0.27473235788168104</v>
      </c>
      <c r="AL344" s="27">
        <f>IFERROR(SUMIFS('[4]BD Unidades'!$AQ$3:$AQ$1424,'[4]BD Unidades'!$A$3:$A$1424,$A344),"-")</f>
        <v>0.24869606171838807</v>
      </c>
      <c r="AM344" s="27">
        <f>IFERROR(SUMIFS('[4]BD Unidades'!$AS$3:$AS$1424,'[4]BD Unidades'!$A$3:$A$1424,$A344),"-")</f>
        <v>0.23854424926304488</v>
      </c>
      <c r="AN344" s="27">
        <f>IFERROR(SUMIFS('[4]BD Unidades'!$AU$3:$AU$1424,'[4]BD Unidades'!$A$3:$A$1424,$A344),"-")</f>
        <v>0.231737</v>
      </c>
      <c r="AO344" s="27">
        <f>IFERROR(SUMIFS('[4]BD Unidades'!$AW$3:$AW$1424,'[4]BD Unidades'!$A$3:$A$1424,$A344),"-")</f>
        <v>0.24729699999999999</v>
      </c>
      <c r="AP344" s="27">
        <f>IFERROR(SUMIFS('[4]BD Unidades'!$AY$3:$AY$1424,'[4]BD Unidades'!$A$3:$A$1424,$A344),"-")</f>
        <v>0.24615699999999999</v>
      </c>
      <c r="AQ344" s="25">
        <f>IFERROR(SUMIFS('[4]BD Unidades'!$AZ$3:$AZ$1424,'[4]BD Unidades'!$A$3:$A$1424,$A344),"-")</f>
        <v>0.69521100000000002</v>
      </c>
      <c r="AR344" s="25">
        <f>IFERROR(SUMIFS('[4]BD Unidades'!$BA$3:$BA$1424,'[4]BD Unidades'!$A$3:$A$1424,$A344),"-")</f>
        <v>2.96811710734121</v>
      </c>
      <c r="AS344" s="28">
        <f>SUMIFS('[4]BD Unidades'!$BC$3:$BC$1424,'[4]BD Unidades'!$A$3:$A$1424,$A344)</f>
        <v>4.0877923302398197E-3</v>
      </c>
      <c r="AT344" s="28">
        <f>SUMIFS('[4]BD Unidades'!$BE$3:$BE$1424,'[4]BD Unidades'!$A$3:$A$1424,$A344)</f>
        <v>1</v>
      </c>
      <c r="AU344" s="29">
        <f t="shared" si="22"/>
        <v>0.99591220766976019</v>
      </c>
      <c r="AV344" s="30">
        <f t="shared" si="23"/>
        <v>3.3300000000000001E-3</v>
      </c>
      <c r="AW344" s="25">
        <f>IFERROR(SUMIFS('[4]BD Unidades'!$BI$3:$BI$1424,'[4]BD Unidades'!$A$3:$A$1424,$A344),"-")</f>
        <v>0.69008430370434115</v>
      </c>
      <c r="AX344" s="25">
        <f>IFERROR(SUMIFS('[4]BD Unidades'!$BJ$3:$BJ$1424,'[4]BD Unidades'!$A$3:$A$1424,$A344),"-")</f>
        <v>0.44347781494637017</v>
      </c>
    </row>
    <row r="345" spans="1:50" ht="14.4" x14ac:dyDescent="0.3">
      <c r="A345" s="7">
        <v>530</v>
      </c>
      <c r="B345" s="7" t="s">
        <v>1124</v>
      </c>
      <c r="D345" s="8" t="s">
        <v>1125</v>
      </c>
      <c r="E345" s="19" t="s">
        <v>1126</v>
      </c>
      <c r="F345" s="19" t="s">
        <v>1127</v>
      </c>
      <c r="G345" s="19" t="s">
        <v>1128</v>
      </c>
      <c r="H345" s="19" t="s">
        <v>397</v>
      </c>
      <c r="I345" s="19">
        <v>2024</v>
      </c>
      <c r="J345" s="19" t="s">
        <v>495</v>
      </c>
      <c r="K345" s="19" t="s">
        <v>496</v>
      </c>
      <c r="L345" s="19" t="s">
        <v>213</v>
      </c>
      <c r="M345" s="19" t="s">
        <v>90</v>
      </c>
      <c r="N345" s="19" t="s">
        <v>868</v>
      </c>
      <c r="O345" s="19" t="s">
        <v>1130</v>
      </c>
      <c r="P345" s="19" t="s">
        <v>51</v>
      </c>
      <c r="Q345" s="9" t="s">
        <v>1131</v>
      </c>
      <c r="R345" s="20">
        <v>2.96</v>
      </c>
      <c r="S345" s="20">
        <v>0.14000000000000001</v>
      </c>
      <c r="T345" s="20">
        <v>2.9559000000000002</v>
      </c>
      <c r="U345" s="20" t="s">
        <v>397</v>
      </c>
      <c r="V345" s="21">
        <f>_xlfn.XLOOKUP(D345,'[4]Gen. Real'!$A$2:$A$1168,'[4]Gen. Real'!$C$2:$C$1168,"-",0)</f>
        <v>3.8673200000000003</v>
      </c>
      <c r="W345" s="22"/>
      <c r="X345" s="22" t="str">
        <f>_xlfn.XLOOKUP(D345,[4]Vertimiento!$J$2:$J$119,[4]Vertimiento!$K$2:$K$119,"-",0)</f>
        <v>-</v>
      </c>
      <c r="Y345" s="23" t="str">
        <f t="shared" si="20"/>
        <v>-</v>
      </c>
      <c r="Z345" s="19" t="str">
        <f>_xlfn.XLOOKUP(D345,[4]Cmg!$I$4:$I$99,[4]Cmg!$M$4:$M$99,"----",0,1)</f>
        <v>----</v>
      </c>
      <c r="AA345" s="19" t="str">
        <f>_xlfn.XLOOKUP(D345,[4]Cmg!$A$4:$A$101,[4]Cmg!$B$4:$B$101,"----",0,1)</f>
        <v>----</v>
      </c>
      <c r="AB345" s="19" t="str">
        <f>_xlfn.XLOOKUP(D345,[4]Cmg!$E$4:$E$101,[4]Cmg!$F$4:$F$101,"----",0,1)</f>
        <v>----</v>
      </c>
      <c r="AC345" s="19" t="str">
        <f>_xlfn.XLOOKUP(D345,[4]Cmg!$O$4:$O$101,[4]Cmg!$P$4:$P$101,"----",0,1)</f>
        <v>----</v>
      </c>
      <c r="AD345" s="24" t="str">
        <f>_xlfn.XLOOKUP(D345,[4]Cmg!$S$4:$S$101,[4]Cmg!$U$4:$U$101,"----",0,1)</f>
        <v>----</v>
      </c>
      <c r="AG345" s="25">
        <f>IFERROR(SUMIFS('[4]BD Unidades'!$AH:$AH,'[4]BD Unidades'!$A:$A,'BD Centrales 2024'!$A345),"-")</f>
        <v>2.96</v>
      </c>
      <c r="AH345" s="25">
        <f>SUMIFS('[4]BD Unidades'!$AJ$3:$AJ$1424,'[4]BD Unidades'!$A$3:$A$1424,$A345)</f>
        <v>8244.1166666666704</v>
      </c>
      <c r="AI345" s="25">
        <f>SUMIFS('[4]BD Unidades'!$AL$3:$AL$1424,'[4]BD Unidades'!$A$3:$A$1424,$A345)</f>
        <v>0</v>
      </c>
      <c r="AJ345" s="26">
        <f t="shared" si="21"/>
        <v>0</v>
      </c>
      <c r="AK345" s="27">
        <f>IFERROR(SUMIFS('[4]BD Unidades'!$AO$3:$AO$1424,'[4]BD Unidades'!$A$3:$A$1424,$A345),"-")</f>
        <v>0.28833673073713306</v>
      </c>
      <c r="AL345" s="27">
        <f>IFERROR(SUMIFS('[4]BD Unidades'!$AQ$3:$AQ$1424,'[4]BD Unidades'!$A$3:$A$1424,$A345),"-")</f>
        <v>0.24736419546697988</v>
      </c>
      <c r="AM345" s="27">
        <f>IFERROR(SUMIFS('[4]BD Unidades'!$AS$3:$AS$1424,'[4]BD Unidades'!$A$3:$A$1424,$A345),"-")</f>
        <v>0.19883340527192242</v>
      </c>
      <c r="AN345" s="27">
        <f>IFERROR(SUMIFS('[4]BD Unidades'!$AU$3:$AU$1424,'[4]BD Unidades'!$A$3:$A$1424,$A345),"-")</f>
        <v>0.12304199999999998</v>
      </c>
      <c r="AO345" s="27">
        <f>IFERROR(SUMIFS('[4]BD Unidades'!$AW$3:$AW$1424,'[4]BD Unidades'!$A$3:$A$1424,$A345),"-")</f>
        <v>0.15794800000000001</v>
      </c>
      <c r="AP345" s="27">
        <f>IFERROR(SUMIFS('[4]BD Unidades'!$AY$3:$AY$1424,'[4]BD Unidades'!$A$3:$A$1424,$A345),"-")</f>
        <v>0.264872</v>
      </c>
      <c r="AQ345" s="25">
        <f>IFERROR(SUMIFS('[4]BD Unidades'!$AZ$3:$AZ$1424,'[4]BD Unidades'!$A$3:$A$1424,$A345),"-")</f>
        <v>0.36420431999999997</v>
      </c>
      <c r="AR345" s="25">
        <f>IFERROR(SUMIFS('[4]BD Unidades'!$BA$3:$BA$1424,'[4]BD Unidades'!$A$3:$A$1424,$A345),"-")</f>
        <v>2.9600000000000102</v>
      </c>
      <c r="AS345" s="28">
        <f>SUMIFS('[4]BD Unidades'!$BC$3:$BC$1424,'[4]BD Unidades'!$A$3:$A$1424,$A345)</f>
        <v>1.1078611168060099E-2</v>
      </c>
      <c r="AT345" s="28">
        <f>SUMIFS('[4]BD Unidades'!$BE$3:$BE$1424,'[4]BD Unidades'!$A$3:$A$1424,$A345)</f>
        <v>0.97636801760777203</v>
      </c>
      <c r="AU345" s="29">
        <f t="shared" si="22"/>
        <v>0.96555121598376592</v>
      </c>
      <c r="AV345" s="30">
        <f t="shared" si="23"/>
        <v>1.4000000000000002E-3</v>
      </c>
      <c r="AW345" s="25">
        <f>IFERROR(SUMIFS('[4]BD Unidades'!$BI$3:$BI$1424,'[4]BD Unidades'!$A$3:$A$1424,$A345),"-")</f>
        <v>0.35116560294888061</v>
      </c>
      <c r="AX345" s="25">
        <f>IFERROR(SUMIFS('[4]BD Unidades'!$BJ$3:$BJ$1424,'[4]BD Unidades'!$A$3:$A$1424,$A345),"-")</f>
        <v>0.22567410017025502</v>
      </c>
    </row>
    <row r="346" spans="1:50" ht="14.4" x14ac:dyDescent="0.3">
      <c r="A346" s="7">
        <v>534</v>
      </c>
      <c r="B346" s="7" t="s">
        <v>1132</v>
      </c>
      <c r="D346" s="8" t="s">
        <v>1133</v>
      </c>
      <c r="E346" s="19" t="s">
        <v>1134</v>
      </c>
      <c r="F346" s="19" t="s">
        <v>1135</v>
      </c>
      <c r="G346" s="19" t="s">
        <v>1136</v>
      </c>
      <c r="H346" s="19" t="s">
        <v>397</v>
      </c>
      <c r="I346" s="19">
        <v>2024</v>
      </c>
      <c r="J346" s="19" t="s">
        <v>495</v>
      </c>
      <c r="K346" s="19" t="s">
        <v>496</v>
      </c>
      <c r="L346" s="19" t="s">
        <v>213</v>
      </c>
      <c r="M346" s="19" t="s">
        <v>477</v>
      </c>
      <c r="N346" s="19" t="s">
        <v>478</v>
      </c>
      <c r="O346" s="19" t="s">
        <v>714</v>
      </c>
      <c r="P346" s="19" t="s">
        <v>51</v>
      </c>
      <c r="Q346" s="9" t="s">
        <v>1137</v>
      </c>
      <c r="R346" s="20">
        <v>3</v>
      </c>
      <c r="S346" s="20">
        <v>1.5</v>
      </c>
      <c r="T346" s="20">
        <v>2.9550000000000001</v>
      </c>
      <c r="U346" s="20" t="s">
        <v>397</v>
      </c>
      <c r="V346" s="21">
        <f>_xlfn.XLOOKUP(D346,'[4]Gen. Real'!$A$2:$A$1168,'[4]Gen. Real'!$C$2:$C$1168,"-",0)</f>
        <v>4.8226900000000015</v>
      </c>
      <c r="W346" s="22"/>
      <c r="X346" s="22" t="str">
        <f>_xlfn.XLOOKUP(D346,[4]Vertimiento!$J$2:$J$119,[4]Vertimiento!$K$2:$K$119,"-",0)</f>
        <v>-</v>
      </c>
      <c r="Y346" s="23" t="str">
        <f t="shared" si="20"/>
        <v>-</v>
      </c>
      <c r="Z346" s="19" t="str">
        <f>_xlfn.XLOOKUP(D346,[4]Cmg!$I$4:$I$99,[4]Cmg!$M$4:$M$99,"----",0,1)</f>
        <v>----</v>
      </c>
      <c r="AA346" s="19" t="str">
        <f>_xlfn.XLOOKUP(D346,[4]Cmg!$A$4:$A$101,[4]Cmg!$B$4:$B$101,"----",0,1)</f>
        <v>----</v>
      </c>
      <c r="AB346" s="19" t="str">
        <f>_xlfn.XLOOKUP(D346,[4]Cmg!$E$4:$E$101,[4]Cmg!$F$4:$F$101,"----",0,1)</f>
        <v>----</v>
      </c>
      <c r="AC346" s="19" t="str">
        <f>_xlfn.XLOOKUP(D346,[4]Cmg!$O$4:$O$101,[4]Cmg!$P$4:$P$101,"----",0,1)</f>
        <v>----</v>
      </c>
      <c r="AD346" s="24" t="str">
        <f>_xlfn.XLOOKUP(D346,[4]Cmg!$S$4:$S$101,[4]Cmg!$U$4:$U$101,"----",0,1)</f>
        <v>----</v>
      </c>
      <c r="AG346" s="25">
        <f>IFERROR(SUMIFS('[4]BD Unidades'!$AH:$AH,'[4]BD Unidades'!$A:$A,'BD Centrales 2024'!$A346),"-")</f>
        <v>3</v>
      </c>
      <c r="AH346" s="25">
        <f>SUMIFS('[4]BD Unidades'!$AJ$3:$AJ$1424,'[4]BD Unidades'!$A$3:$A$1424,$A346)</f>
        <v>8356.1333333333296</v>
      </c>
      <c r="AI346" s="25">
        <f>SUMIFS('[4]BD Unidades'!$AL$3:$AL$1424,'[4]BD Unidades'!$A$3:$A$1424,$A346)</f>
        <v>176.6</v>
      </c>
      <c r="AJ346" s="26">
        <f t="shared" si="21"/>
        <v>2.0696767741481832E-2</v>
      </c>
      <c r="AK346" s="27">
        <f>IFERROR(SUMIFS('[4]BD Unidades'!$AO$3:$AO$1424,'[4]BD Unidades'!$A$3:$A$1424,$A346),"-")</f>
        <v>0.24561311280064593</v>
      </c>
      <c r="AL346" s="27">
        <f>IFERROR(SUMIFS('[4]BD Unidades'!$AQ$3:$AQ$1424,'[4]BD Unidades'!$A$3:$A$1424,$A346),"-")</f>
        <v>0.26723057330273448</v>
      </c>
      <c r="AM346" s="27">
        <f>IFERROR(SUMIFS('[4]BD Unidades'!$AS$3:$AS$1424,'[4]BD Unidades'!$A$3:$A$1424,$A346),"-")</f>
        <v>0.27092937391768734</v>
      </c>
      <c r="AN346" s="27">
        <f>IFERROR(SUMIFS('[4]BD Unidades'!$AU$3:$AU$1424,'[4]BD Unidades'!$A$3:$A$1424,$A346),"-")</f>
        <v>0.26105899999999999</v>
      </c>
      <c r="AO346" s="27">
        <f>IFERROR(SUMIFS('[4]BD Unidades'!$AW$3:$AW$1424,'[4]BD Unidades'!$A$3:$A$1424,$A346),"-")</f>
        <v>0.18744400000000003</v>
      </c>
      <c r="AP346" s="27">
        <f>IFERROR(SUMIFS('[4]BD Unidades'!$AY$3:$AY$1424,'[4]BD Unidades'!$A$3:$A$1424,$A346),"-")</f>
        <v>0.16834800000000003</v>
      </c>
      <c r="AQ346" s="25">
        <f>IFERROR(SUMIFS('[4]BD Unidades'!$AZ$3:$AZ$1424,'[4]BD Unidades'!$A$3:$A$1424,$A346),"-")</f>
        <v>0.73480439819379095</v>
      </c>
      <c r="AR346" s="25">
        <f>IFERROR(SUMIFS('[4]BD Unidades'!$BA$3:$BA$1424,'[4]BD Unidades'!$A$3:$A$1424,$A346),"-")</f>
        <v>2.9679524341555301</v>
      </c>
      <c r="AS346" s="28">
        <f>SUMIFS('[4]BD Unidades'!$BC$3:$BC$1424,'[4]BD Unidades'!$A$3:$A$1424,$A346)</f>
        <v>3.3265062456049E-4</v>
      </c>
      <c r="AT346" s="28">
        <f>SUMIFS('[4]BD Unidades'!$BE$3:$BE$1424,'[4]BD Unidades'!$A$3:$A$1424,$A346)</f>
        <v>0.99981595324832995</v>
      </c>
      <c r="AU346" s="29">
        <f t="shared" si="22"/>
        <v>0.9994833638470364</v>
      </c>
      <c r="AV346" s="30">
        <f t="shared" si="23"/>
        <v>1.4999999999999999E-2</v>
      </c>
      <c r="AW346" s="25">
        <f>IFERROR(SUMIFS('[4]BD Unidades'!$BI$3:$BI$1424,'[4]BD Unidades'!$A$3:$A$1424,$A346),"-")</f>
        <v>0.72340840010118324</v>
      </c>
      <c r="AX346" s="25">
        <f>IFERROR(SUMIFS('[4]BD Unidades'!$BJ$3:$BJ$1424,'[4]BD Unidades'!$A$3:$A$1424,$A346),"-")</f>
        <v>0.46489331067030337</v>
      </c>
    </row>
    <row r="347" spans="1:50" ht="14.4" x14ac:dyDescent="0.3">
      <c r="A347" s="7">
        <v>537</v>
      </c>
      <c r="B347" s="7" t="s">
        <v>1138</v>
      </c>
      <c r="D347" s="8" t="s">
        <v>1139</v>
      </c>
      <c r="E347" s="19" t="s">
        <v>274</v>
      </c>
      <c r="F347" s="19" t="s">
        <v>1140</v>
      </c>
      <c r="G347" s="19" t="s">
        <v>1141</v>
      </c>
      <c r="H347" s="19" t="s">
        <v>397</v>
      </c>
      <c r="I347" s="19">
        <v>2024</v>
      </c>
      <c r="J347" s="19" t="s">
        <v>495</v>
      </c>
      <c r="K347" s="19" t="s">
        <v>496</v>
      </c>
      <c r="L347" s="19" t="s">
        <v>213</v>
      </c>
      <c r="M347" s="19" t="s">
        <v>106</v>
      </c>
      <c r="N347" s="19" t="s">
        <v>243</v>
      </c>
      <c r="O347" s="19" t="s">
        <v>1018</v>
      </c>
      <c r="P347" s="19" t="s">
        <v>51</v>
      </c>
      <c r="Q347" s="9" t="s">
        <v>1142</v>
      </c>
      <c r="R347" s="20">
        <v>9</v>
      </c>
      <c r="S347" s="20">
        <v>0</v>
      </c>
      <c r="T347" s="20">
        <v>9</v>
      </c>
      <c r="U347" s="20" t="s">
        <v>397</v>
      </c>
      <c r="V347" s="21">
        <f>_xlfn.XLOOKUP(D347,'[4]Gen. Real'!$A$2:$A$1168,'[4]Gen. Real'!$C$2:$C$1168,"-",0)</f>
        <v>19.57365999999999</v>
      </c>
      <c r="W347" s="22"/>
      <c r="X347" s="22" t="str">
        <f>_xlfn.XLOOKUP(D347,[4]Vertimiento!$J$2:$J$119,[4]Vertimiento!$K$2:$K$119,"-",0)</f>
        <v>-</v>
      </c>
      <c r="Y347" s="23" t="str">
        <f t="shared" si="20"/>
        <v>-</v>
      </c>
      <c r="Z347" s="19" t="str">
        <f>_xlfn.XLOOKUP(D347,[4]Cmg!$I$4:$I$99,[4]Cmg!$M$4:$M$99,"----",0,1)</f>
        <v>----</v>
      </c>
      <c r="AA347" s="19" t="str">
        <f>_xlfn.XLOOKUP(D347,[4]Cmg!$A$4:$A$101,[4]Cmg!$B$4:$B$101,"----",0,1)</f>
        <v>----</v>
      </c>
      <c r="AB347" s="19" t="str">
        <f>_xlfn.XLOOKUP(D347,[4]Cmg!$E$4:$E$101,[4]Cmg!$F$4:$F$101,"----",0,1)</f>
        <v>----</v>
      </c>
      <c r="AC347" s="19" t="str">
        <f>_xlfn.XLOOKUP(D347,[4]Cmg!$O$4:$O$101,[4]Cmg!$P$4:$P$101,"----",0,1)</f>
        <v>----</v>
      </c>
      <c r="AD347" s="24" t="str">
        <f>_xlfn.XLOOKUP(D347,[4]Cmg!$S$4:$S$101,[4]Cmg!$U$4:$U$101,"----",0,1)</f>
        <v>----</v>
      </c>
      <c r="AG347" s="25">
        <f>IFERROR(SUMIFS('[4]BD Unidades'!$AH:$AH,'[4]BD Unidades'!$A:$A,'BD Centrales 2024'!$A347),"-")</f>
        <v>9</v>
      </c>
      <c r="AH347" s="25">
        <f>SUMIFS('[4]BD Unidades'!$AJ$3:$AJ$1424,'[4]BD Unidades'!$A$3:$A$1424,$A347)</f>
        <v>8705.1666666666697</v>
      </c>
      <c r="AI347" s="25">
        <f>SUMIFS('[4]BD Unidades'!$AL$3:$AL$1424,'[4]BD Unidades'!$A$3:$A$1424,$A347)</f>
        <v>0</v>
      </c>
      <c r="AJ347" s="26">
        <f t="shared" si="21"/>
        <v>0</v>
      </c>
      <c r="AK347" s="27">
        <f>IFERROR(SUMIFS('[4]BD Unidades'!$AO$3:$AO$1424,'[4]BD Unidades'!$A$3:$A$1424,$A347),"-")</f>
        <v>0.29512471036112931</v>
      </c>
      <c r="AL347" s="27">
        <f>IFERROR(SUMIFS('[4]BD Unidades'!$AQ$3:$AQ$1424,'[4]BD Unidades'!$A$3:$A$1424,$A347),"-")</f>
        <v>0.26592313572908577</v>
      </c>
      <c r="AM347" s="27">
        <f>IFERROR(SUMIFS('[4]BD Unidades'!$AS$3:$AS$1424,'[4]BD Unidades'!$A$3:$A$1424,$A347),"-")</f>
        <v>0.25272236763412492</v>
      </c>
      <c r="AN347" s="27">
        <f>IFERROR(SUMIFS('[4]BD Unidades'!$AU$3:$AU$1424,'[4]BD Unidades'!$A$3:$A$1424,$A347),"-")</f>
        <v>0.223473</v>
      </c>
      <c r="AO347" s="27">
        <f>IFERROR(SUMIFS('[4]BD Unidades'!$AW$3:$AW$1424,'[4]BD Unidades'!$A$3:$A$1424,$A347),"-")</f>
        <v>0.24914800000000004</v>
      </c>
      <c r="AP347" s="27">
        <f>IFERROR(SUMIFS('[4]BD Unidades'!$AY$3:$AY$1424,'[4]BD Unidades'!$A$3:$A$1424,$A347),"-")</f>
        <v>0.25811099999999998</v>
      </c>
      <c r="AQ347" s="25">
        <f>IFERROR(SUMIFS('[4]BD Unidades'!$AZ$3:$AZ$1424,'[4]BD Unidades'!$A$3:$A$1424,$A347),"-")</f>
        <v>2.0112570000000001</v>
      </c>
      <c r="AR347" s="25">
        <f>IFERROR(SUMIFS('[4]BD Unidades'!$BA$3:$BA$1424,'[4]BD Unidades'!$A$3:$A$1424,$A347),"-")</f>
        <v>9</v>
      </c>
      <c r="AS347" s="28">
        <f>SUMIFS('[4]BD Unidades'!$BC$3:$BC$1424,'[4]BD Unidades'!$A$3:$A$1424,$A347)</f>
        <v>1.58457689111038E-2</v>
      </c>
      <c r="AT347" s="28">
        <f>SUMIFS('[4]BD Unidades'!$BE$3:$BE$1424,'[4]BD Unidades'!$A$3:$A$1424,$A347)</f>
        <v>1</v>
      </c>
      <c r="AU347" s="29">
        <f t="shared" si="22"/>
        <v>0.98415423108889621</v>
      </c>
      <c r="AV347" s="30">
        <f t="shared" si="23"/>
        <v>0</v>
      </c>
      <c r="AW347" s="25">
        <f>IFERROR(SUMIFS('[4]BD Unidades'!$BI$3:$BI$1424,'[4]BD Unidades'!$A$3:$A$1424,$A347),"-")</f>
        <v>1.9793870863571577</v>
      </c>
      <c r="AX347" s="25">
        <f>IFERROR(SUMIFS('[4]BD Unidades'!$BJ$3:$BJ$1424,'[4]BD Unidades'!$A$3:$A$1424,$A347),"-")</f>
        <v>1.2720391628655623</v>
      </c>
    </row>
    <row r="348" spans="1:50" ht="14.4" x14ac:dyDescent="0.3">
      <c r="A348" s="7">
        <v>539</v>
      </c>
      <c r="B348" s="7" t="s">
        <v>1143</v>
      </c>
      <c r="D348" s="8" t="s">
        <v>1144</v>
      </c>
      <c r="E348" s="19" t="s">
        <v>677</v>
      </c>
      <c r="F348" s="19" t="s">
        <v>1145</v>
      </c>
      <c r="G348" s="19" t="s">
        <v>1146</v>
      </c>
      <c r="H348" s="19" t="s">
        <v>397</v>
      </c>
      <c r="I348" s="19">
        <v>2024</v>
      </c>
      <c r="J348" s="19" t="s">
        <v>495</v>
      </c>
      <c r="K348" s="19" t="s">
        <v>496</v>
      </c>
      <c r="L348" s="19" t="s">
        <v>213</v>
      </c>
      <c r="M348" s="19" t="s">
        <v>106</v>
      </c>
      <c r="N348" s="19" t="s">
        <v>243</v>
      </c>
      <c r="O348" s="19" t="s">
        <v>1147</v>
      </c>
      <c r="P348" s="19" t="s">
        <v>51</v>
      </c>
      <c r="Q348" s="9" t="s">
        <v>1148</v>
      </c>
      <c r="R348" s="20">
        <v>3</v>
      </c>
      <c r="S348" s="20">
        <v>0</v>
      </c>
      <c r="T348" s="20">
        <v>3</v>
      </c>
      <c r="U348" s="20" t="s">
        <v>397</v>
      </c>
      <c r="V348" s="21">
        <f>_xlfn.XLOOKUP(D348,'[4]Gen. Real'!$A$2:$A$1168,'[4]Gen. Real'!$C$2:$C$1168,"-",0)</f>
        <v>4.4983499999999967</v>
      </c>
      <c r="W348" s="22"/>
      <c r="X348" s="22" t="str">
        <f>_xlfn.XLOOKUP(D348,[4]Vertimiento!$J$2:$J$119,[4]Vertimiento!$K$2:$K$119,"-",0)</f>
        <v>-</v>
      </c>
      <c r="Y348" s="23" t="str">
        <f t="shared" si="20"/>
        <v>-</v>
      </c>
      <c r="Z348" s="19" t="str">
        <f>_xlfn.XLOOKUP(D348,[4]Cmg!$I$4:$I$99,[4]Cmg!$M$4:$M$99,"----",0,1)</f>
        <v>----</v>
      </c>
      <c r="AA348" s="19" t="str">
        <f>_xlfn.XLOOKUP(D348,[4]Cmg!$A$4:$A$101,[4]Cmg!$B$4:$B$101,"----",0,1)</f>
        <v>----</v>
      </c>
      <c r="AB348" s="19" t="str">
        <f>_xlfn.XLOOKUP(D348,[4]Cmg!$E$4:$E$101,[4]Cmg!$F$4:$F$101,"----",0,1)</f>
        <v>----</v>
      </c>
      <c r="AC348" s="19" t="str">
        <f>_xlfn.XLOOKUP(D348,[4]Cmg!$O$4:$O$101,[4]Cmg!$P$4:$P$101,"----",0,1)</f>
        <v>----</v>
      </c>
      <c r="AD348" s="24" t="str">
        <f>_xlfn.XLOOKUP(D348,[4]Cmg!$S$4:$S$101,[4]Cmg!$U$4:$U$101,"----",0,1)</f>
        <v>----</v>
      </c>
      <c r="AG348" s="25">
        <f>IFERROR(SUMIFS('[4]BD Unidades'!$AH:$AH,'[4]BD Unidades'!$A:$A,'BD Centrales 2024'!$A348),"-")</f>
        <v>3</v>
      </c>
      <c r="AH348" s="25">
        <f>SUMIFS('[4]BD Unidades'!$AJ$3:$AJ$1424,'[4]BD Unidades'!$A$3:$A$1424,$A348)</f>
        <v>3703.7833333333306</v>
      </c>
      <c r="AI348" s="25">
        <f>SUMIFS('[4]BD Unidades'!$AL$3:$AL$1424,'[4]BD Unidades'!$A$3:$A$1424,$A348)</f>
        <v>4889.2666666666701</v>
      </c>
      <c r="AJ348" s="26">
        <f t="shared" si="21"/>
        <v>0.56897919442650391</v>
      </c>
      <c r="AK348" s="27">
        <f>IFERROR(SUMIFS('[4]BD Unidades'!$AO$3:$AO$1424,'[4]BD Unidades'!$A$3:$A$1424,$A348),"-")</f>
        <v>0.23831741214284122</v>
      </c>
      <c r="AL348" s="27">
        <f>IFERROR(SUMIFS('[4]BD Unidades'!$AQ$3:$AQ$1424,'[4]BD Unidades'!$A$3:$A$1424,$A348),"-")</f>
        <v>0.218890894451543</v>
      </c>
      <c r="AM348" s="27">
        <f>IFERROR(SUMIFS('[4]BD Unidades'!$AS$3:$AS$1424,'[4]BD Unidades'!$A$3:$A$1424,$A348),"-")</f>
        <v>0.21543369662790698</v>
      </c>
      <c r="AN348" s="27">
        <f>IFERROR(SUMIFS('[4]BD Unidades'!$AU$3:$AU$1424,'[4]BD Unidades'!$A$3:$A$1424,$A348),"-")</f>
        <v>0.19734499999999999</v>
      </c>
      <c r="AO348" s="27">
        <f>IFERROR(SUMIFS('[4]BD Unidades'!$AW$3:$AW$1424,'[4]BD Unidades'!$A$3:$A$1424,$A348),"-")</f>
        <v>0.18554200000000001</v>
      </c>
      <c r="AP348" s="27">
        <f>IFERROR(SUMIFS('[4]BD Unidades'!$AY$3:$AY$1424,'[4]BD Unidades'!$A$3:$A$1424,$A348),"-")</f>
        <v>0.20554700000000001</v>
      </c>
      <c r="AQ348" s="25">
        <f>IFERROR(SUMIFS('[4]BD Unidades'!$AZ$3:$AZ$1424,'[4]BD Unidades'!$A$3:$A$1424,$A348),"-")</f>
        <v>0.59203499999999998</v>
      </c>
      <c r="AR348" s="25">
        <f>IFERROR(SUMIFS('[4]BD Unidades'!$BA$3:$BA$1424,'[4]BD Unidades'!$A$3:$A$1424,$A348),"-")</f>
        <v>2.8036643857536001</v>
      </c>
      <c r="AS348" s="28">
        <f>SUMIFS('[4]BD Unidades'!$BC$3:$BC$1424,'[4]BD Unidades'!$A$3:$A$1424,$A348)</f>
        <v>4.48874897982978E-4</v>
      </c>
      <c r="AT348" s="28">
        <f>SUMIFS('[4]BD Unidades'!$BE$3:$BE$1424,'[4]BD Unidades'!$A$3:$A$1424,$A348)</f>
        <v>1</v>
      </c>
      <c r="AU348" s="29">
        <f t="shared" si="22"/>
        <v>0.99955112510201705</v>
      </c>
      <c r="AV348" s="30">
        <f t="shared" si="23"/>
        <v>0</v>
      </c>
      <c r="AW348" s="25">
        <f>IFERROR(SUMIFS('[4]BD Unidades'!$BI$3:$BI$1424,'[4]BD Unidades'!$A$3:$A$1424,$A348),"-")</f>
        <v>0.59176925034977323</v>
      </c>
      <c r="AX348" s="25">
        <f>IFERROR(SUMIFS('[4]BD Unidades'!$BJ$3:$BJ$1424,'[4]BD Unidades'!$A$3:$A$1424,$A348),"-")</f>
        <v>0.38029633870647622</v>
      </c>
    </row>
    <row r="349" spans="1:50" ht="14.4" x14ac:dyDescent="0.3">
      <c r="A349" s="7">
        <v>541</v>
      </c>
      <c r="B349" s="7" t="s">
        <v>1149</v>
      </c>
      <c r="D349" s="8" t="s">
        <v>1150</v>
      </c>
      <c r="E349" s="19" t="s">
        <v>1151</v>
      </c>
      <c r="F349" s="19" t="s">
        <v>1151</v>
      </c>
      <c r="G349" s="19" t="s">
        <v>1152</v>
      </c>
      <c r="H349" s="19" t="s">
        <v>397</v>
      </c>
      <c r="I349" s="19">
        <v>2024</v>
      </c>
      <c r="J349" s="19" t="s">
        <v>495</v>
      </c>
      <c r="K349" s="19" t="s">
        <v>496</v>
      </c>
      <c r="L349" s="19" t="s">
        <v>213</v>
      </c>
      <c r="M349" s="19" t="s">
        <v>106</v>
      </c>
      <c r="N349" s="19" t="s">
        <v>243</v>
      </c>
      <c r="O349" s="19" t="s">
        <v>1153</v>
      </c>
      <c r="P349" s="19" t="s">
        <v>51</v>
      </c>
      <c r="Q349" s="9" t="s">
        <v>1154</v>
      </c>
      <c r="R349" s="20">
        <v>8.57</v>
      </c>
      <c r="S349" s="20">
        <v>1.5169999999999999</v>
      </c>
      <c r="T349" s="20">
        <v>8.4397000000000002</v>
      </c>
      <c r="U349" s="20" t="s">
        <v>397</v>
      </c>
      <c r="V349" s="21">
        <f>_xlfn.XLOOKUP(D349,'[4]Gen. Real'!$A$2:$A$1168,'[4]Gen. Real'!$C$2:$C$1168,"-",0)</f>
        <v>9.0021699999999978</v>
      </c>
      <c r="W349" s="22"/>
      <c r="X349" s="22" t="str">
        <f>_xlfn.XLOOKUP(D349,[4]Vertimiento!$J$2:$J$119,[4]Vertimiento!$K$2:$K$119,"-",0)</f>
        <v>-</v>
      </c>
      <c r="Y349" s="23" t="str">
        <f t="shared" si="20"/>
        <v>-</v>
      </c>
      <c r="Z349" s="19" t="str">
        <f>_xlfn.XLOOKUP(D349,[4]Cmg!$I$4:$I$99,[4]Cmg!$M$4:$M$99,"----",0,1)</f>
        <v>----</v>
      </c>
      <c r="AA349" s="19" t="str">
        <f>_xlfn.XLOOKUP(D349,[4]Cmg!$A$4:$A$101,[4]Cmg!$B$4:$B$101,"----",0,1)</f>
        <v>----</v>
      </c>
      <c r="AB349" s="19" t="str">
        <f>_xlfn.XLOOKUP(D349,[4]Cmg!$E$4:$E$101,[4]Cmg!$F$4:$F$101,"----",0,1)</f>
        <v>----</v>
      </c>
      <c r="AC349" s="19" t="str">
        <f>_xlfn.XLOOKUP(D349,[4]Cmg!$O$4:$O$101,[4]Cmg!$P$4:$P$101,"----",0,1)</f>
        <v>----</v>
      </c>
      <c r="AD349" s="24" t="str">
        <f>_xlfn.XLOOKUP(D349,[4]Cmg!$S$4:$S$101,[4]Cmg!$U$4:$U$101,"----",0,1)</f>
        <v>----</v>
      </c>
      <c r="AG349" s="25">
        <f>IFERROR(SUMIFS('[4]BD Unidades'!$AH:$AH,'[4]BD Unidades'!$A:$A,'BD Centrales 2024'!$A349),"-")</f>
        <v>8.57</v>
      </c>
      <c r="AH349" s="25">
        <f>SUMIFS('[4]BD Unidades'!$AJ$3:$AJ$1424,'[4]BD Unidades'!$A$3:$A$1424,$A349)</f>
        <v>5804.4833333333299</v>
      </c>
      <c r="AI349" s="25">
        <f>SUMIFS('[4]BD Unidades'!$AL$3:$AL$1424,'[4]BD Unidades'!$A$3:$A$1424,$A349)</f>
        <v>683.43333333333305</v>
      </c>
      <c r="AJ349" s="26">
        <f t="shared" si="21"/>
        <v>0.1053394130113673</v>
      </c>
      <c r="AK349" s="27">
        <f>IFERROR(SUMIFS('[4]BD Unidades'!$AO$3:$AO$1424,'[4]BD Unidades'!$A$3:$A$1424,$A349),"-")</f>
        <v>0.23953495686819118</v>
      </c>
      <c r="AL349" s="27">
        <f>IFERROR(SUMIFS('[4]BD Unidades'!$AQ$3:$AQ$1424,'[4]BD Unidades'!$A$3:$A$1424,$A349),"-")</f>
        <v>0.22113658075812426</v>
      </c>
      <c r="AM349" s="27">
        <f>IFERROR(SUMIFS('[4]BD Unidades'!$AS$3:$AS$1424,'[4]BD Unidades'!$A$3:$A$1424,$A349),"-")</f>
        <v>0.21749186923173469</v>
      </c>
      <c r="AN349" s="27">
        <f>IFERROR(SUMIFS('[4]BD Unidades'!$AU$3:$AU$1424,'[4]BD Unidades'!$A$3:$A$1424,$A349),"-")</f>
        <v>0.189835</v>
      </c>
      <c r="AO349" s="27">
        <f>IFERROR(SUMIFS('[4]BD Unidades'!$AW$3:$AW$1424,'[4]BD Unidades'!$A$3:$A$1424,$A349),"-")</f>
        <v>0.12394800000000002</v>
      </c>
      <c r="AP349" s="27">
        <f>IFERROR(SUMIFS('[4]BD Unidades'!$AY$3:$AY$1424,'[4]BD Unidades'!$A$3:$A$1424,$A349),"-")</f>
        <v>0.19806199999999999</v>
      </c>
      <c r="AQ349" s="25">
        <f>IFERROR(SUMIFS('[4]BD Unidades'!$AZ$3:$AZ$1424,'[4]BD Unidades'!$A$3:$A$1424,$A349),"-")</f>
        <v>1.6268859500000001</v>
      </c>
      <c r="AR349" s="25">
        <f>IFERROR(SUMIFS('[4]BD Unidades'!$BA$3:$BA$1424,'[4]BD Unidades'!$A$3:$A$1424,$A349),"-")</f>
        <v>8.2690800590328202</v>
      </c>
      <c r="AS349" s="28">
        <f>SUMIFS('[4]BD Unidades'!$BC$3:$BC$1424,'[4]BD Unidades'!$A$3:$A$1424,$A349)</f>
        <v>0.120559088207447</v>
      </c>
      <c r="AT349" s="28">
        <f>SUMIFS('[4]BD Unidades'!$BE$3:$BE$1424,'[4]BD Unidades'!$A$3:$A$1424,$A349)</f>
        <v>0.99825819672131089</v>
      </c>
      <c r="AU349" s="29">
        <f t="shared" si="22"/>
        <v>0.87790909872897938</v>
      </c>
      <c r="AV349" s="30">
        <f t="shared" si="23"/>
        <v>1.5169999999999999E-2</v>
      </c>
      <c r="AW349" s="25">
        <f>IFERROR(SUMIFS('[4]BD Unidades'!$BI$3:$BI$1424,'[4]BD Unidades'!$A$3:$A$1424,$A349),"-")</f>
        <v>1.4065484568322308</v>
      </c>
      <c r="AX349" s="25">
        <f>IFERROR(SUMIFS('[4]BD Unidades'!$BJ$3:$BJ$1424,'[4]BD Unidades'!$A$3:$A$1424,$A349),"-")</f>
        <v>0.90390845423343402</v>
      </c>
    </row>
    <row r="350" spans="1:50" ht="14.4" x14ac:dyDescent="0.3">
      <c r="A350" s="7">
        <v>543</v>
      </c>
      <c r="B350" s="7" t="s">
        <v>1155</v>
      </c>
      <c r="D350" s="8" t="s">
        <v>1156</v>
      </c>
      <c r="E350" s="19" t="s">
        <v>274</v>
      </c>
      <c r="F350" s="19" t="s">
        <v>1157</v>
      </c>
      <c r="G350" s="19" t="s">
        <v>1158</v>
      </c>
      <c r="H350" s="19" t="s">
        <v>397</v>
      </c>
      <c r="I350" s="19">
        <v>2024</v>
      </c>
      <c r="J350" s="19" t="s">
        <v>495</v>
      </c>
      <c r="K350" s="19" t="s">
        <v>496</v>
      </c>
      <c r="L350" s="19" t="s">
        <v>213</v>
      </c>
      <c r="M350" s="19" t="s">
        <v>106</v>
      </c>
      <c r="N350" s="19" t="s">
        <v>243</v>
      </c>
      <c r="O350" s="19" t="s">
        <v>1018</v>
      </c>
      <c r="P350" s="19" t="s">
        <v>51</v>
      </c>
      <c r="Q350" s="9" t="s">
        <v>1159</v>
      </c>
      <c r="R350" s="20">
        <v>3</v>
      </c>
      <c r="S350" s="20">
        <v>1.47</v>
      </c>
      <c r="T350" s="20">
        <v>2.9559000000000002</v>
      </c>
      <c r="U350" s="20" t="s">
        <v>397</v>
      </c>
      <c r="V350" s="21">
        <f>_xlfn.XLOOKUP(D350,'[4]Gen. Real'!$A$2:$A$1168,'[4]Gen. Real'!$C$2:$C$1168,"-",0)</f>
        <v>6.763169999999997</v>
      </c>
      <c r="W350" s="22"/>
      <c r="X350" s="22" t="str">
        <f>_xlfn.XLOOKUP(D350,[4]Vertimiento!$J$2:$J$119,[4]Vertimiento!$K$2:$K$119,"-",0)</f>
        <v>-</v>
      </c>
      <c r="Y350" s="23" t="str">
        <f t="shared" si="20"/>
        <v>-</v>
      </c>
      <c r="Z350" s="19" t="str">
        <f>_xlfn.XLOOKUP(D350,[4]Cmg!$I$4:$I$99,[4]Cmg!$M$4:$M$99,"----",0,1)</f>
        <v>----</v>
      </c>
      <c r="AA350" s="19" t="str">
        <f>_xlfn.XLOOKUP(D350,[4]Cmg!$A$4:$A$101,[4]Cmg!$B$4:$B$101,"----",0,1)</f>
        <v>----</v>
      </c>
      <c r="AB350" s="19" t="str">
        <f>_xlfn.XLOOKUP(D350,[4]Cmg!$E$4:$E$101,[4]Cmg!$F$4:$F$101,"----",0,1)</f>
        <v>----</v>
      </c>
      <c r="AC350" s="19" t="str">
        <f>_xlfn.XLOOKUP(D350,[4]Cmg!$O$4:$O$101,[4]Cmg!$P$4:$P$101,"----",0,1)</f>
        <v>----</v>
      </c>
      <c r="AD350" s="24" t="str">
        <f>_xlfn.XLOOKUP(D350,[4]Cmg!$S$4:$S$101,[4]Cmg!$U$4:$U$101,"----",0,1)</f>
        <v>----</v>
      </c>
      <c r="AG350" s="25">
        <f>IFERROR(SUMIFS('[4]BD Unidades'!$AH:$AH,'[4]BD Unidades'!$A:$A,'BD Centrales 2024'!$A350),"-")</f>
        <v>3</v>
      </c>
      <c r="AH350" s="25">
        <f>SUMIFS('[4]BD Unidades'!$AJ$3:$AJ$1424,'[4]BD Unidades'!$A$3:$A$1424,$A350)</f>
        <v>8728.4833333333299</v>
      </c>
      <c r="AI350" s="25">
        <f>SUMIFS('[4]BD Unidades'!$AL$3:$AL$1424,'[4]BD Unidades'!$A$3:$A$1424,$A350)</f>
        <v>0</v>
      </c>
      <c r="AJ350" s="26">
        <f t="shared" si="21"/>
        <v>0</v>
      </c>
      <c r="AK350" s="27">
        <f>IFERROR(SUMIFS('[4]BD Unidades'!$AO$3:$AO$1424,'[4]BD Unidades'!$A$3:$A$1424,$A350),"-")</f>
        <v>0.2960588733526599</v>
      </c>
      <c r="AL350" s="27">
        <f>IFERROR(SUMIFS('[4]BD Unidades'!$AQ$3:$AQ$1424,'[4]BD Unidades'!$A$3:$A$1424,$A350),"-")</f>
        <v>0.28428558159600226</v>
      </c>
      <c r="AM350" s="27">
        <f>IFERROR(SUMIFS('[4]BD Unidades'!$AS$3:$AS$1424,'[4]BD Unidades'!$A$3:$A$1424,$A350),"-")</f>
        <v>0.26039196320396585</v>
      </c>
      <c r="AN350" s="27">
        <f>IFERROR(SUMIFS('[4]BD Unidades'!$AU$3:$AU$1424,'[4]BD Unidades'!$A$3:$A$1424,$A350),"-")</f>
        <v>0.247251</v>
      </c>
      <c r="AO350" s="27">
        <f>IFERROR(SUMIFS('[4]BD Unidades'!$AW$3:$AW$1424,'[4]BD Unidades'!$A$3:$A$1424,$A350),"-")</f>
        <v>0.25722099999999998</v>
      </c>
      <c r="AP350" s="27">
        <f>IFERROR(SUMIFS('[4]BD Unidades'!$AY$3:$AY$1424,'[4]BD Unidades'!$A$3:$A$1424,$A350),"-")</f>
        <v>0.23941000000000001</v>
      </c>
      <c r="AQ350" s="25">
        <f>IFERROR(SUMIFS('[4]BD Unidades'!$AZ$3:$AZ$1424,'[4]BD Unidades'!$A$3:$A$1424,$A350),"-")</f>
        <v>0.741753</v>
      </c>
      <c r="AR350" s="25">
        <f>IFERROR(SUMIFS('[4]BD Unidades'!$BA$3:$BA$1424,'[4]BD Unidades'!$A$3:$A$1424,$A350),"-")</f>
        <v>3</v>
      </c>
      <c r="AS350" s="28">
        <f>SUMIFS('[4]BD Unidades'!$BC$3:$BC$1424,'[4]BD Unidades'!$A$3:$A$1424,$A350)</f>
        <v>1E-4</v>
      </c>
      <c r="AT350" s="28">
        <f>SUMIFS('[4]BD Unidades'!$BE$3:$BE$1424,'[4]BD Unidades'!$A$3:$A$1424,$A350)</f>
        <v>0.99984820886460202</v>
      </c>
      <c r="AU350" s="29">
        <f t="shared" si="22"/>
        <v>0.99974822404371555</v>
      </c>
      <c r="AV350" s="30">
        <f t="shared" si="23"/>
        <v>1.47E-2</v>
      </c>
      <c r="AW350" s="25">
        <f>IFERROR(SUMIFS('[4]BD Unidades'!$BI$3:$BI$1424,'[4]BD Unidades'!$A$3:$A$1424,$A350),"-")</f>
        <v>0.7306652206359916</v>
      </c>
      <c r="AX350" s="25">
        <f>IFERROR(SUMIFS('[4]BD Unidades'!$BJ$3:$BJ$1424,'[4]BD Unidades'!$A$3:$A$1424,$A350),"-")</f>
        <v>0.46955685525023283</v>
      </c>
    </row>
    <row r="351" spans="1:50" ht="14.4" x14ac:dyDescent="0.3">
      <c r="A351" s="7">
        <v>545</v>
      </c>
      <c r="B351" s="7" t="s">
        <v>1160</v>
      </c>
      <c r="D351" s="8" t="s">
        <v>1161</v>
      </c>
      <c r="E351" s="19" t="s">
        <v>64</v>
      </c>
      <c r="F351" s="19" t="s">
        <v>64</v>
      </c>
      <c r="G351" s="19" t="s">
        <v>1162</v>
      </c>
      <c r="H351" s="19" t="s">
        <v>397</v>
      </c>
      <c r="I351" s="19">
        <v>2024</v>
      </c>
      <c r="J351" s="19" t="s">
        <v>495</v>
      </c>
      <c r="K351" s="19" t="s">
        <v>496</v>
      </c>
      <c r="L351" s="19" t="s">
        <v>213</v>
      </c>
      <c r="M351" s="19" t="s">
        <v>164</v>
      </c>
      <c r="N351" s="19" t="s">
        <v>707</v>
      </c>
      <c r="O351" s="19" t="s">
        <v>749</v>
      </c>
      <c r="P351" s="19" t="s">
        <v>51</v>
      </c>
      <c r="Q351" s="9" t="s">
        <v>1163</v>
      </c>
      <c r="R351" s="20">
        <v>9</v>
      </c>
      <c r="S351" s="20">
        <v>0</v>
      </c>
      <c r="T351" s="20">
        <v>9</v>
      </c>
      <c r="U351" s="20" t="s">
        <v>397</v>
      </c>
      <c r="V351" s="21">
        <f>_xlfn.XLOOKUP(D351,'[4]Gen. Real'!$A$2:$A$1168,'[4]Gen. Real'!$C$2:$C$1168,"-",0)</f>
        <v>19.970759999999988</v>
      </c>
      <c r="W351" s="22"/>
      <c r="X351" s="22" t="str">
        <f>_xlfn.XLOOKUP(D351,[4]Vertimiento!$J$2:$J$119,[4]Vertimiento!$K$2:$K$119,"-",0)</f>
        <v>-</v>
      </c>
      <c r="Y351" s="23" t="str">
        <f t="shared" si="20"/>
        <v>-</v>
      </c>
      <c r="Z351" s="19" t="str">
        <f>_xlfn.XLOOKUP(D351,[4]Cmg!$I$4:$I$99,[4]Cmg!$M$4:$M$99,"----",0,1)</f>
        <v>----</v>
      </c>
      <c r="AA351" s="19" t="str">
        <f>_xlfn.XLOOKUP(D351,[4]Cmg!$A$4:$A$101,[4]Cmg!$B$4:$B$101,"----",0,1)</f>
        <v>----</v>
      </c>
      <c r="AB351" s="19" t="str">
        <f>_xlfn.XLOOKUP(D351,[4]Cmg!$E$4:$E$101,[4]Cmg!$F$4:$F$101,"----",0,1)</f>
        <v>----</v>
      </c>
      <c r="AC351" s="19" t="str">
        <f>_xlfn.XLOOKUP(D351,[4]Cmg!$O$4:$O$101,[4]Cmg!$P$4:$P$101,"----",0,1)</f>
        <v>----</v>
      </c>
      <c r="AD351" s="24" t="str">
        <f>_xlfn.XLOOKUP(D351,[4]Cmg!$S$4:$S$101,[4]Cmg!$U$4:$U$101,"----",0,1)</f>
        <v>----</v>
      </c>
      <c r="AG351" s="25">
        <f>IFERROR(SUMIFS('[4]BD Unidades'!$AH:$AH,'[4]BD Unidades'!$A:$A,'BD Centrales 2024'!$A351),"-")</f>
        <v>9</v>
      </c>
      <c r="AH351" s="25">
        <f>SUMIFS('[4]BD Unidades'!$AJ$3:$AJ$1424,'[4]BD Unidades'!$A$3:$A$1424,$A351)</f>
        <v>8708.0666666666693</v>
      </c>
      <c r="AI351" s="25">
        <f>SUMIFS('[4]BD Unidades'!$AL$3:$AL$1424,'[4]BD Unidades'!$A$3:$A$1424,$A351)</f>
        <v>0</v>
      </c>
      <c r="AJ351" s="26">
        <f t="shared" si="21"/>
        <v>0</v>
      </c>
      <c r="AK351" s="27">
        <f>IFERROR(SUMIFS('[4]BD Unidades'!$AO$3:$AO$1424,'[4]BD Unidades'!$A$3:$A$1424,$A351),"-")</f>
        <v>0.28139293582527503</v>
      </c>
      <c r="AL351" s="27">
        <f>IFERROR(SUMIFS('[4]BD Unidades'!$AQ$3:$AQ$1424,'[4]BD Unidades'!$A$3:$A$1424,$A351),"-")</f>
        <v>0.25818507376909916</v>
      </c>
      <c r="AM351" s="27">
        <f>IFERROR(SUMIFS('[4]BD Unidades'!$AS$3:$AS$1424,'[4]BD Unidades'!$A$3:$A$1424,$A351),"-")</f>
        <v>0.24362091380471382</v>
      </c>
      <c r="AN351" s="27">
        <f>IFERROR(SUMIFS('[4]BD Unidades'!$AU$3:$AU$1424,'[4]BD Unidades'!$A$3:$A$1424,$A351),"-")</f>
        <v>0.22742999999999997</v>
      </c>
      <c r="AO351" s="27">
        <f>IFERROR(SUMIFS('[4]BD Unidades'!$AW$3:$AW$1424,'[4]BD Unidades'!$A$3:$A$1424,$A351),"-")</f>
        <v>0.25342599999999998</v>
      </c>
      <c r="AP351" s="27">
        <f>IFERROR(SUMIFS('[4]BD Unidades'!$AY$3:$AY$1424,'[4]BD Unidades'!$A$3:$A$1424,$A351),"-")</f>
        <v>0.25956099999999999</v>
      </c>
      <c r="AQ351" s="25">
        <f>IFERROR(SUMIFS('[4]BD Unidades'!$AZ$3:$AZ$1424,'[4]BD Unidades'!$A$3:$A$1424,$A351),"-")</f>
        <v>2.0468699999999997</v>
      </c>
      <c r="AR351" s="25">
        <f>IFERROR(SUMIFS('[4]BD Unidades'!$BA$3:$BA$1424,'[4]BD Unidades'!$A$3:$A$1424,$A351),"-")</f>
        <v>9</v>
      </c>
      <c r="AS351" s="28">
        <f>SUMIFS('[4]BD Unidades'!$BC$3:$BC$1424,'[4]BD Unidades'!$A$3:$A$1424,$A351)</f>
        <v>2.4966986830998899E-3</v>
      </c>
      <c r="AT351" s="28">
        <f>SUMIFS('[4]BD Unidades'!$BE$3:$BE$1424,'[4]BD Unidades'!$A$3:$A$1424,$A351)</f>
        <v>1</v>
      </c>
      <c r="AU351" s="29">
        <f t="shared" si="22"/>
        <v>0.99750330131690013</v>
      </c>
      <c r="AV351" s="30">
        <f t="shared" si="23"/>
        <v>0</v>
      </c>
      <c r="AW351" s="25">
        <f>IFERROR(SUMIFS('[4]BD Unidades'!$BI$3:$BI$1424,'[4]BD Unidades'!$A$3:$A$1424,$A351),"-")</f>
        <v>2.0417595823665193</v>
      </c>
      <c r="AX351" s="25">
        <f>IFERROR(SUMIFS('[4]BD Unidades'!$BJ$3:$BJ$1424,'[4]BD Unidades'!$A$3:$A$1424,$A351),"-")</f>
        <v>1.3121224079046114</v>
      </c>
    </row>
    <row r="352" spans="1:50" ht="14.4" x14ac:dyDescent="0.3">
      <c r="A352" s="7">
        <v>546</v>
      </c>
      <c r="B352" s="7" t="s">
        <v>1164</v>
      </c>
      <c r="D352" s="8" t="s">
        <v>1165</v>
      </c>
      <c r="E352" s="19" t="s">
        <v>677</v>
      </c>
      <c r="F352" s="19" t="s">
        <v>1166</v>
      </c>
      <c r="G352" s="19" t="s">
        <v>1167</v>
      </c>
      <c r="H352" s="19" t="s">
        <v>397</v>
      </c>
      <c r="I352" s="19">
        <v>2024</v>
      </c>
      <c r="J352" s="19" t="s">
        <v>495</v>
      </c>
      <c r="K352" s="19" t="s">
        <v>496</v>
      </c>
      <c r="L352" s="19" t="s">
        <v>213</v>
      </c>
      <c r="M352" s="19" t="s">
        <v>90</v>
      </c>
      <c r="N352" s="19" t="s">
        <v>91</v>
      </c>
      <c r="O352" s="19" t="s">
        <v>1168</v>
      </c>
      <c r="P352" s="19" t="s">
        <v>51</v>
      </c>
      <c r="Q352" s="9" t="s">
        <v>1169</v>
      </c>
      <c r="R352" s="20">
        <v>3</v>
      </c>
      <c r="S352" s="20">
        <v>0.33</v>
      </c>
      <c r="T352" s="20">
        <v>2.9901</v>
      </c>
      <c r="U352" s="20" t="s">
        <v>397</v>
      </c>
      <c r="V352" s="21">
        <f>_xlfn.XLOOKUP(D352,'[4]Gen. Real'!$A$2:$A$1168,'[4]Gen. Real'!$C$2:$C$1168,"-",0)</f>
        <v>6.6045900000000035</v>
      </c>
      <c r="W352" s="22"/>
      <c r="X352" s="22" t="str">
        <f>_xlfn.XLOOKUP(D352,[4]Vertimiento!$J$2:$J$119,[4]Vertimiento!$K$2:$K$119,"-",0)</f>
        <v>-</v>
      </c>
      <c r="Y352" s="23" t="str">
        <f t="shared" si="20"/>
        <v>-</v>
      </c>
      <c r="Z352" s="19" t="str">
        <f>_xlfn.XLOOKUP(D352,[4]Cmg!$I$4:$I$99,[4]Cmg!$M$4:$M$99,"----",0,1)</f>
        <v>----</v>
      </c>
      <c r="AA352" s="19" t="str">
        <f>_xlfn.XLOOKUP(D352,[4]Cmg!$A$4:$A$101,[4]Cmg!$B$4:$B$101,"----",0,1)</f>
        <v>----</v>
      </c>
      <c r="AB352" s="19" t="str">
        <f>_xlfn.XLOOKUP(D352,[4]Cmg!$E$4:$E$101,[4]Cmg!$F$4:$F$101,"----",0,1)</f>
        <v>----</v>
      </c>
      <c r="AC352" s="19" t="str">
        <f>_xlfn.XLOOKUP(D352,[4]Cmg!$O$4:$O$101,[4]Cmg!$P$4:$P$101,"----",0,1)</f>
        <v>----</v>
      </c>
      <c r="AD352" s="24" t="str">
        <f>_xlfn.XLOOKUP(D352,[4]Cmg!$S$4:$S$101,[4]Cmg!$U$4:$U$101,"----",0,1)</f>
        <v>----</v>
      </c>
      <c r="AG352" s="25">
        <f>IFERROR(SUMIFS('[4]BD Unidades'!$AH:$AH,'[4]BD Unidades'!$A:$A,'BD Centrales 2024'!$A352),"-")</f>
        <v>3</v>
      </c>
      <c r="AH352" s="25">
        <f>SUMIFS('[4]BD Unidades'!$AJ$3:$AJ$1424,'[4]BD Unidades'!$A$3:$A$1424,$A352)</f>
        <v>8597.1</v>
      </c>
      <c r="AI352" s="25">
        <f>SUMIFS('[4]BD Unidades'!$AL$3:$AL$1424,'[4]BD Unidades'!$A$3:$A$1424,$A352)</f>
        <v>3.7000000000000006</v>
      </c>
      <c r="AJ352" s="26">
        <f t="shared" si="21"/>
        <v>4.3019254022881592E-4</v>
      </c>
      <c r="AK352" s="27">
        <f>IFERROR(SUMIFS('[4]BD Unidades'!$AO$3:$AO$1424,'[4]BD Unidades'!$A$3:$A$1424,$A352),"-")</f>
        <v>0.28366538585286266</v>
      </c>
      <c r="AL352" s="27">
        <f>IFERROR(SUMIFS('[4]BD Unidades'!$AQ$3:$AQ$1424,'[4]BD Unidades'!$A$3:$A$1424,$A352),"-")</f>
        <v>0.26628513813192278</v>
      </c>
      <c r="AM352" s="27">
        <f>IFERROR(SUMIFS('[4]BD Unidades'!$AS$3:$AS$1424,'[4]BD Unidades'!$A$3:$A$1424,$A352),"-")</f>
        <v>0.26815336426876163</v>
      </c>
      <c r="AN352" s="27">
        <f>IFERROR(SUMIFS('[4]BD Unidades'!$AU$3:$AU$1424,'[4]BD Unidades'!$A$3:$A$1424,$A352),"-")</f>
        <v>0.25594099999999997</v>
      </c>
      <c r="AO352" s="27">
        <f>IFERROR(SUMIFS('[4]BD Unidades'!$AW$3:$AW$1424,'[4]BD Unidades'!$A$3:$A$1424,$A352),"-")</f>
        <v>0.252863</v>
      </c>
      <c r="AP352" s="27">
        <f>IFERROR(SUMIFS('[4]BD Unidades'!$AY$3:$AY$1424,'[4]BD Unidades'!$A$3:$A$1424,$A352),"-")</f>
        <v>0.26175199999999998</v>
      </c>
      <c r="AQ352" s="25">
        <f>IFERROR(SUMIFS('[4]BD Unidades'!$AZ$3:$AZ$1424,'[4]BD Unidades'!$A$3:$A$1424,$A352),"-")</f>
        <v>0.76782299999999992</v>
      </c>
      <c r="AR352" s="25">
        <f>IFERROR(SUMIFS('[4]BD Unidades'!$BA$3:$BA$1424,'[4]BD Unidades'!$A$3:$A$1424,$A352),"-")</f>
        <v>2.9997954434471201</v>
      </c>
      <c r="AS352" s="28">
        <f>SUMIFS('[4]BD Unidades'!$BC$3:$BC$1424,'[4]BD Unidades'!$A$3:$A$1424,$A352)</f>
        <v>1E-4</v>
      </c>
      <c r="AT352" s="28">
        <f>SUMIFS('[4]BD Unidades'!$BE$3:$BE$1424,'[4]BD Unidades'!$A$3:$A$1424,$A352)</f>
        <v>1</v>
      </c>
      <c r="AU352" s="29">
        <f t="shared" si="22"/>
        <v>0.99990000000000001</v>
      </c>
      <c r="AV352" s="30">
        <f t="shared" si="23"/>
        <v>3.3E-3</v>
      </c>
      <c r="AW352" s="25">
        <f>IFERROR(SUMIFS('[4]BD Unidades'!$BI$3:$BI$1424,'[4]BD Unidades'!$A$3:$A$1424,$A352),"-")</f>
        <v>0.76521265518159121</v>
      </c>
      <c r="AX352" s="25">
        <f>IFERROR(SUMIFS('[4]BD Unidades'!$BJ$3:$BJ$1424,'[4]BD Unidades'!$A$3:$A$1424,$A352),"-")</f>
        <v>0.49175852061494657</v>
      </c>
    </row>
    <row r="353" spans="1:50" ht="14.4" x14ac:dyDescent="0.3">
      <c r="A353" s="7">
        <v>550</v>
      </c>
      <c r="B353" s="7" t="s">
        <v>1170</v>
      </c>
      <c r="D353" s="8" t="s">
        <v>1171</v>
      </c>
      <c r="E353" s="19" t="s">
        <v>1172</v>
      </c>
      <c r="F353" s="19" t="s">
        <v>1172</v>
      </c>
      <c r="G353" s="19" t="s">
        <v>1173</v>
      </c>
      <c r="H353" s="19" t="s">
        <v>397</v>
      </c>
      <c r="I353" s="19">
        <v>2024</v>
      </c>
      <c r="J353" s="19" t="s">
        <v>495</v>
      </c>
      <c r="K353" s="19" t="s">
        <v>496</v>
      </c>
      <c r="L353" s="19" t="s">
        <v>213</v>
      </c>
      <c r="M353" s="19" t="s">
        <v>189</v>
      </c>
      <c r="N353" s="19" t="s">
        <v>899</v>
      </c>
      <c r="O353" s="19" t="s">
        <v>1175</v>
      </c>
      <c r="P353" s="19" t="s">
        <v>51</v>
      </c>
      <c r="Q353" s="9" t="s">
        <v>1176</v>
      </c>
      <c r="R353" s="20">
        <v>3</v>
      </c>
      <c r="S353" s="20">
        <v>0</v>
      </c>
      <c r="T353" s="20">
        <v>3</v>
      </c>
      <c r="U353" s="20" t="s">
        <v>397</v>
      </c>
      <c r="V353" s="21">
        <f>_xlfn.XLOOKUP(D353,'[4]Gen. Real'!$A$2:$A$1168,'[4]Gen. Real'!$C$2:$C$1168,"-",0)</f>
        <v>6.6116299999999999</v>
      </c>
      <c r="W353" s="22"/>
      <c r="X353" s="22" t="str">
        <f>_xlfn.XLOOKUP(D353,[4]Vertimiento!$J$2:$J$119,[4]Vertimiento!$K$2:$K$119,"-",0)</f>
        <v>-</v>
      </c>
      <c r="Y353" s="23" t="str">
        <f t="shared" si="20"/>
        <v>-</v>
      </c>
      <c r="Z353" s="19" t="str">
        <f>_xlfn.XLOOKUP(D353,[4]Cmg!$I$4:$I$99,[4]Cmg!$M$4:$M$99,"----",0,1)</f>
        <v>----</v>
      </c>
      <c r="AA353" s="19" t="str">
        <f>_xlfn.XLOOKUP(D353,[4]Cmg!$A$4:$A$101,[4]Cmg!$B$4:$B$101,"----",0,1)</f>
        <v>----</v>
      </c>
      <c r="AB353" s="19" t="str">
        <f>_xlfn.XLOOKUP(D353,[4]Cmg!$E$4:$E$101,[4]Cmg!$F$4:$F$101,"----",0,1)</f>
        <v>----</v>
      </c>
      <c r="AC353" s="19" t="str">
        <f>_xlfn.XLOOKUP(D353,[4]Cmg!$O$4:$O$101,[4]Cmg!$P$4:$P$101,"----",0,1)</f>
        <v>----</v>
      </c>
      <c r="AD353" s="24" t="str">
        <f>_xlfn.XLOOKUP(D353,[4]Cmg!$S$4:$S$101,[4]Cmg!$U$4:$U$101,"----",0,1)</f>
        <v>----</v>
      </c>
      <c r="AG353" s="25">
        <f>IFERROR(SUMIFS('[4]BD Unidades'!$AH:$AH,'[4]BD Unidades'!$A:$A,'BD Centrales 2024'!$A353),"-")</f>
        <v>3</v>
      </c>
      <c r="AH353" s="25">
        <f>SUMIFS('[4]BD Unidades'!$AJ$3:$AJ$1424,'[4]BD Unidades'!$A$3:$A$1424,$A353)</f>
        <v>8632.9166666666697</v>
      </c>
      <c r="AI353" s="25">
        <f>SUMIFS('[4]BD Unidades'!$AL$3:$AL$1424,'[4]BD Unidades'!$A$3:$A$1424,$A353)</f>
        <v>0</v>
      </c>
      <c r="AJ353" s="26">
        <f t="shared" si="21"/>
        <v>0</v>
      </c>
      <c r="AK353" s="27">
        <f>IFERROR(SUMIFS('[4]BD Unidades'!$AO$3:$AO$1424,'[4]BD Unidades'!$A$3:$A$1424,$A353),"-")</f>
        <v>0.30479121087859024</v>
      </c>
      <c r="AL353" s="27">
        <f>IFERROR(SUMIFS('[4]BD Unidades'!$AQ$3:$AQ$1424,'[4]BD Unidades'!$A$3:$A$1424,$A353),"-")</f>
        <v>0.27041147018765721</v>
      </c>
      <c r="AM353" s="27">
        <f>IFERROR(SUMIFS('[4]BD Unidades'!$AS$3:$AS$1424,'[4]BD Unidades'!$A$3:$A$1424,$A353),"-")</f>
        <v>0.27952116768609303</v>
      </c>
      <c r="AN353" s="27">
        <f>IFERROR(SUMIFS('[4]BD Unidades'!$AU$3:$AU$1424,'[4]BD Unidades'!$A$3:$A$1424,$A353),"-")</f>
        <v>0.26292900000000002</v>
      </c>
      <c r="AO353" s="27">
        <f>IFERROR(SUMIFS('[4]BD Unidades'!$AW$3:$AW$1424,'[4]BD Unidades'!$A$3:$A$1424,$A353),"-")</f>
        <v>0.25456200000000001</v>
      </c>
      <c r="AP353" s="27">
        <f>IFERROR(SUMIFS('[4]BD Unidades'!$AY$3:$AY$1424,'[4]BD Unidades'!$A$3:$A$1424,$A353),"-")</f>
        <v>0.26626100000000003</v>
      </c>
      <c r="AQ353" s="25">
        <f>IFERROR(SUMIFS('[4]BD Unidades'!$AZ$3:$AZ$1424,'[4]BD Unidades'!$A$3:$A$1424,$A353),"-")</f>
        <v>0.78878700000000013</v>
      </c>
      <c r="AR353" s="25">
        <f>IFERROR(SUMIFS('[4]BD Unidades'!$BA$3:$BA$1424,'[4]BD Unidades'!$A$3:$A$1424,$A353),"-")</f>
        <v>3</v>
      </c>
      <c r="AS353" s="28">
        <f>SUMIFS('[4]BD Unidades'!$BC$3:$BC$1424,'[4]BD Unidades'!$A$3:$A$1424,$A353)</f>
        <v>1.9087903590727401E-2</v>
      </c>
      <c r="AT353" s="28">
        <f>SUMIFS('[4]BD Unidades'!$BE$3:$BE$1424,'[4]BD Unidades'!$A$3:$A$1424,$A353)</f>
        <v>1</v>
      </c>
      <c r="AU353" s="29">
        <f t="shared" si="22"/>
        <v>0.98091209640927257</v>
      </c>
      <c r="AV353" s="30">
        <f t="shared" si="23"/>
        <v>0</v>
      </c>
      <c r="AW353" s="25">
        <f>IFERROR(SUMIFS('[4]BD Unidades'!$BI$3:$BI$1424,'[4]BD Unidades'!$A$3:$A$1424,$A353),"-")</f>
        <v>0.77373070979037994</v>
      </c>
      <c r="AX353" s="25">
        <f>IFERROR(SUMIFS('[4]BD Unidades'!$BJ$3:$BJ$1424,'[4]BD Unidades'!$A$3:$A$1424,$A353),"-")</f>
        <v>0.4972325883849591</v>
      </c>
    </row>
    <row r="354" spans="1:50" ht="14.4" x14ac:dyDescent="0.3">
      <c r="A354" s="7">
        <v>554</v>
      </c>
      <c r="B354" s="7" t="s">
        <v>1177</v>
      </c>
      <c r="D354" s="8" t="s">
        <v>1178</v>
      </c>
      <c r="E354" s="19" t="s">
        <v>1179</v>
      </c>
      <c r="F354" s="19" t="s">
        <v>1179</v>
      </c>
      <c r="G354" s="19" t="s">
        <v>1136</v>
      </c>
      <c r="H354" s="19" t="s">
        <v>397</v>
      </c>
      <c r="I354" s="19">
        <v>2024</v>
      </c>
      <c r="J354" s="19" t="s">
        <v>495</v>
      </c>
      <c r="K354" s="19" t="s">
        <v>496</v>
      </c>
      <c r="L354" s="19" t="s">
        <v>213</v>
      </c>
      <c r="M354" s="19" t="s">
        <v>477</v>
      </c>
      <c r="N354" s="19" t="s">
        <v>478</v>
      </c>
      <c r="O354" s="19" t="s">
        <v>714</v>
      </c>
      <c r="P354" s="19" t="s">
        <v>51</v>
      </c>
      <c r="Q354" s="9" t="s">
        <v>1180</v>
      </c>
      <c r="R354" s="20">
        <v>3</v>
      </c>
      <c r="S354" s="20">
        <v>0</v>
      </c>
      <c r="T354" s="20">
        <v>3</v>
      </c>
      <c r="U354" s="20" t="s">
        <v>397</v>
      </c>
      <c r="V354" s="21">
        <f>_xlfn.XLOOKUP(D354,'[4]Gen. Real'!$A$2:$A$1168,'[4]Gen. Real'!$C$2:$C$1168,"-",0)</f>
        <v>5.8525600000000004</v>
      </c>
      <c r="W354" s="22"/>
      <c r="X354" s="22" t="str">
        <f>_xlfn.XLOOKUP(D354,[4]Vertimiento!$J$2:$J$119,[4]Vertimiento!$K$2:$K$119,"-",0)</f>
        <v>-</v>
      </c>
      <c r="Y354" s="23" t="str">
        <f t="shared" si="20"/>
        <v>-</v>
      </c>
      <c r="Z354" s="19" t="str">
        <f>_xlfn.XLOOKUP(D354,[4]Cmg!$I$4:$I$99,[4]Cmg!$M$4:$M$99,"----",0,1)</f>
        <v>----</v>
      </c>
      <c r="AA354" s="19" t="str">
        <f>_xlfn.XLOOKUP(D354,[4]Cmg!$A$4:$A$101,[4]Cmg!$B$4:$B$101,"----",0,1)</f>
        <v>----</v>
      </c>
      <c r="AB354" s="19" t="str">
        <f>_xlfn.XLOOKUP(D354,[4]Cmg!$E$4:$E$101,[4]Cmg!$F$4:$F$101,"----",0,1)</f>
        <v>----</v>
      </c>
      <c r="AC354" s="19" t="str">
        <f>_xlfn.XLOOKUP(D354,[4]Cmg!$O$4:$O$101,[4]Cmg!$P$4:$P$101,"----",0,1)</f>
        <v>----</v>
      </c>
      <c r="AD354" s="24" t="str">
        <f>_xlfn.XLOOKUP(D354,[4]Cmg!$S$4:$S$101,[4]Cmg!$U$4:$U$101,"----",0,1)</f>
        <v>----</v>
      </c>
      <c r="AG354" s="25">
        <f>IFERROR(SUMIFS('[4]BD Unidades'!$AH:$AH,'[4]BD Unidades'!$A:$A,'BD Centrales 2024'!$A354),"-")</f>
        <v>3</v>
      </c>
      <c r="AH354" s="25">
        <f>SUMIFS('[4]BD Unidades'!$AJ$3:$AJ$1424,'[4]BD Unidades'!$A$3:$A$1424,$A354)</f>
        <v>8116.4333333333298</v>
      </c>
      <c r="AI354" s="25">
        <f>SUMIFS('[4]BD Unidades'!$AL$3:$AL$1424,'[4]BD Unidades'!$A$3:$A$1424,$A354)</f>
        <v>607.56666666666695</v>
      </c>
      <c r="AJ354" s="26">
        <f t="shared" si="21"/>
        <v>6.9643130062662442E-2</v>
      </c>
      <c r="AK354" s="27">
        <f>IFERROR(SUMIFS('[4]BD Unidades'!$AO$3:$AO$1424,'[4]BD Unidades'!$A$3:$A$1424,$A354),"-")</f>
        <v>0.32694006504995377</v>
      </c>
      <c r="AL354" s="27">
        <f>IFERROR(SUMIFS('[4]BD Unidades'!$AQ$3:$AQ$1424,'[4]BD Unidades'!$A$3:$A$1424,$A354),"-")</f>
        <v>0.2903642900541944</v>
      </c>
      <c r="AM354" s="27">
        <f>IFERROR(SUMIFS('[4]BD Unidades'!$AS$3:$AS$1424,'[4]BD Unidades'!$A$3:$A$1424,$A354),"-")</f>
        <v>0.25340581586206901</v>
      </c>
      <c r="AN354" s="27">
        <f>IFERROR(SUMIFS('[4]BD Unidades'!$AU$3:$AU$1424,'[4]BD Unidades'!$A$3:$A$1424,$A354),"-")</f>
        <v>0.257913</v>
      </c>
      <c r="AO354" s="27">
        <f>IFERROR(SUMIFS('[4]BD Unidades'!$AW$3:$AW$1424,'[4]BD Unidades'!$A$3:$A$1424,$A354),"-")</f>
        <v>0.231048</v>
      </c>
      <c r="AP354" s="27">
        <f>IFERROR(SUMIFS('[4]BD Unidades'!$AY$3:$AY$1424,'[4]BD Unidades'!$A$3:$A$1424,$A354),"-")</f>
        <v>0.25579299999999999</v>
      </c>
      <c r="AQ354" s="25">
        <f>IFERROR(SUMIFS('[4]BD Unidades'!$AZ$3:$AZ$1424,'[4]BD Unidades'!$A$3:$A$1424,$A354),"-")</f>
        <v>0.76021744758620702</v>
      </c>
      <c r="AR354" s="25">
        <f>IFERROR(SUMIFS('[4]BD Unidades'!$BA$3:$BA$1424,'[4]BD Unidades'!$A$3:$A$1424,$A354),"-")</f>
        <v>2.8784945743542698</v>
      </c>
      <c r="AS354" s="28">
        <f>SUMIFS('[4]BD Unidades'!$BC$3:$BC$1424,'[4]BD Unidades'!$A$3:$A$1424,$A354)</f>
        <v>1E-4</v>
      </c>
      <c r="AT354" s="28">
        <f>SUMIFS('[4]BD Unidades'!$BE$3:$BE$1424,'[4]BD Unidades'!$A$3:$A$1424,$A354)</f>
        <v>1</v>
      </c>
      <c r="AU354" s="29">
        <f t="shared" si="22"/>
        <v>0.99990000000000001</v>
      </c>
      <c r="AV354" s="30">
        <f t="shared" si="23"/>
        <v>0</v>
      </c>
      <c r="AW354" s="25">
        <f>IFERROR(SUMIFS('[4]BD Unidades'!$BI$3:$BI$1424,'[4]BD Unidades'!$A$3:$A$1424,$A354),"-")</f>
        <v>0.7601414258414475</v>
      </c>
      <c r="AX354" s="25">
        <f>IFERROR(SUMIFS('[4]BD Unidades'!$BJ$3:$BJ$1424,'[4]BD Unidades'!$A$3:$A$1424,$A354),"-")</f>
        <v>0.48849953081502434</v>
      </c>
    </row>
    <row r="355" spans="1:50" ht="14.4" x14ac:dyDescent="0.3">
      <c r="A355" s="7">
        <v>555</v>
      </c>
      <c r="B355" s="7" t="s">
        <v>1181</v>
      </c>
      <c r="D355" s="8" t="s">
        <v>1182</v>
      </c>
      <c r="E355" s="19" t="s">
        <v>677</v>
      </c>
      <c r="F355" s="19" t="s">
        <v>1183</v>
      </c>
      <c r="G355" s="19" t="s">
        <v>1146</v>
      </c>
      <c r="H355" s="19" t="s">
        <v>397</v>
      </c>
      <c r="I355" s="19">
        <v>2024</v>
      </c>
      <c r="J355" s="19" t="s">
        <v>495</v>
      </c>
      <c r="K355" s="19" t="s">
        <v>496</v>
      </c>
      <c r="L355" s="19" t="s">
        <v>213</v>
      </c>
      <c r="M355" s="19" t="s">
        <v>106</v>
      </c>
      <c r="N355" s="19" t="s">
        <v>243</v>
      </c>
      <c r="O355" s="19" t="s">
        <v>1184</v>
      </c>
      <c r="P355" s="19" t="s">
        <v>51</v>
      </c>
      <c r="Q355" s="9" t="s">
        <v>1185</v>
      </c>
      <c r="R355" s="20">
        <v>8</v>
      </c>
      <c r="S355" s="20">
        <v>0.25</v>
      </c>
      <c r="T355" s="20">
        <v>7.98</v>
      </c>
      <c r="U355" s="20" t="s">
        <v>397</v>
      </c>
      <c r="V355" s="21">
        <f>_xlfn.XLOOKUP(D355,'[4]Gen. Real'!$A$2:$A$1168,'[4]Gen. Real'!$C$2:$C$1168,"-",0)</f>
        <v>10.967859999999991</v>
      </c>
      <c r="W355" s="22"/>
      <c r="X355" s="22" t="str">
        <f>_xlfn.XLOOKUP(D355,[4]Vertimiento!$J$2:$J$119,[4]Vertimiento!$K$2:$K$119,"-",0)</f>
        <v>-</v>
      </c>
      <c r="Y355" s="23" t="str">
        <f t="shared" si="20"/>
        <v>-</v>
      </c>
      <c r="Z355" s="19" t="str">
        <f>_xlfn.XLOOKUP(D355,[4]Cmg!$I$4:$I$99,[4]Cmg!$M$4:$M$99,"----",0,1)</f>
        <v>----</v>
      </c>
      <c r="AA355" s="19" t="str">
        <f>_xlfn.XLOOKUP(D355,[4]Cmg!$A$4:$A$101,[4]Cmg!$B$4:$B$101,"----",0,1)</f>
        <v>----</v>
      </c>
      <c r="AB355" s="19" t="str">
        <f>_xlfn.XLOOKUP(D355,[4]Cmg!$E$4:$E$101,[4]Cmg!$F$4:$F$101,"----",0,1)</f>
        <v>----</v>
      </c>
      <c r="AC355" s="19" t="str">
        <f>_xlfn.XLOOKUP(D355,[4]Cmg!$O$4:$O$101,[4]Cmg!$P$4:$P$101,"----",0,1)</f>
        <v>----</v>
      </c>
      <c r="AD355" s="24" t="str">
        <f>_xlfn.XLOOKUP(D355,[4]Cmg!$S$4:$S$101,[4]Cmg!$U$4:$U$101,"----",0,1)</f>
        <v>----</v>
      </c>
      <c r="AG355" s="25">
        <f>IFERROR(SUMIFS('[4]BD Unidades'!$AH:$AH,'[4]BD Unidades'!$A:$A,'BD Centrales 2024'!$A355),"-")</f>
        <v>8</v>
      </c>
      <c r="AH355" s="25">
        <f>SUMIFS('[4]BD Unidades'!$AJ$3:$AJ$1424,'[4]BD Unidades'!$A$3:$A$1424,$A355)</f>
        <v>4212</v>
      </c>
      <c r="AI355" s="25">
        <f>SUMIFS('[4]BD Unidades'!$AL$3:$AL$1424,'[4]BD Unidades'!$A$3:$A$1424,$A355)</f>
        <v>3664.3333333333298</v>
      </c>
      <c r="AJ355" s="26">
        <f t="shared" si="21"/>
        <v>0.46523339963604021</v>
      </c>
      <c r="AK355" s="27">
        <f>IFERROR(SUMIFS('[4]BD Unidades'!$AO$3:$AO$1424,'[4]BD Unidades'!$A$3:$A$1424,$A355),"-")</f>
        <v>0.23824828092512895</v>
      </c>
      <c r="AL355" s="27">
        <f>IFERROR(SUMIFS('[4]BD Unidades'!$AQ$3:$AQ$1424,'[4]BD Unidades'!$A$3:$A$1424,$A355),"-")</f>
        <v>0.16584969043565079</v>
      </c>
      <c r="AM355" s="27">
        <f>IFERROR(SUMIFS('[4]BD Unidades'!$AS$3:$AS$1424,'[4]BD Unidades'!$A$3:$A$1424,$A355),"-")</f>
        <v>0.18891461527794129</v>
      </c>
      <c r="AN355" s="27">
        <f>IFERROR(SUMIFS('[4]BD Unidades'!$AU$3:$AU$1424,'[4]BD Unidades'!$A$3:$A$1424,$A355),"-")</f>
        <v>0.189466</v>
      </c>
      <c r="AO355" s="27">
        <f>IFERROR(SUMIFS('[4]BD Unidades'!$AW$3:$AW$1424,'[4]BD Unidades'!$A$3:$A$1424,$A355),"-")</f>
        <v>0.20546500000000001</v>
      </c>
      <c r="AP355" s="27">
        <f>IFERROR(SUMIFS('[4]BD Unidades'!$AY$3:$AY$1424,'[4]BD Unidades'!$A$3:$A$1424,$A355),"-")</f>
        <v>0.17848900000000001</v>
      </c>
      <c r="AQ355" s="25">
        <f>IFERROR(SUMIFS('[4]BD Unidades'!$AZ$3:$AZ$1424,'[4]BD Unidades'!$A$3:$A$1424,$A355),"-")</f>
        <v>1.3267975234852063</v>
      </c>
      <c r="AR355" s="25">
        <f>IFERROR(SUMIFS('[4]BD Unidades'!$BA$3:$BA$1424,'[4]BD Unidades'!$A$3:$A$1424,$A355),"-")</f>
        <v>6.6979846953108604</v>
      </c>
      <c r="AS355" s="28">
        <f>SUMIFS('[4]BD Unidades'!$BC$3:$BC$1424,'[4]BD Unidades'!$A$3:$A$1424,$A355)</f>
        <v>3.5586844903020301E-4</v>
      </c>
      <c r="AT355" s="28">
        <f>SUMIFS('[4]BD Unidades'!$BE$3:$BE$1424,'[4]BD Unidades'!$A$3:$A$1424,$A355)</f>
        <v>0.99773641469338203</v>
      </c>
      <c r="AU355" s="29">
        <f t="shared" si="22"/>
        <v>0.99738135178294407</v>
      </c>
      <c r="AV355" s="30">
        <f t="shared" si="23"/>
        <v>2.5000000000000001E-3</v>
      </c>
      <c r="AW355" s="25">
        <f>IFERROR(SUMIFS('[4]BD Unidades'!$BI$3:$BI$1424,'[4]BD Unidades'!$A$3:$A$1424,$A355),"-")</f>
        <v>1.2587026369173604</v>
      </c>
      <c r="AX355" s="25">
        <f>IFERROR(SUMIFS('[4]BD Unidades'!$BJ$3:$BJ$1424,'[4]BD Unidades'!$A$3:$A$1424,$A355),"-")</f>
        <v>0.80889637989288732</v>
      </c>
    </row>
    <row r="356" spans="1:50" ht="14.4" x14ac:dyDescent="0.3">
      <c r="A356" s="7">
        <v>556</v>
      </c>
      <c r="B356" s="7" t="s">
        <v>1186</v>
      </c>
      <c r="D356" s="8" t="s">
        <v>1187</v>
      </c>
      <c r="E356" s="19" t="s">
        <v>1188</v>
      </c>
      <c r="F356" s="19" t="s">
        <v>1188</v>
      </c>
      <c r="G356" s="19" t="s">
        <v>1189</v>
      </c>
      <c r="H356" s="19" t="s">
        <v>397</v>
      </c>
      <c r="I356" s="19">
        <v>2024</v>
      </c>
      <c r="J356" s="19" t="s">
        <v>495</v>
      </c>
      <c r="K356" s="19" t="s">
        <v>496</v>
      </c>
      <c r="L356" s="19" t="s">
        <v>213</v>
      </c>
      <c r="M356" s="19" t="s">
        <v>189</v>
      </c>
      <c r="N356" s="19" t="s">
        <v>773</v>
      </c>
      <c r="O356" s="19" t="s">
        <v>1110</v>
      </c>
      <c r="P356" s="19" t="s">
        <v>51</v>
      </c>
      <c r="Q356" s="9" t="s">
        <v>1190</v>
      </c>
      <c r="R356" s="20">
        <v>3</v>
      </c>
      <c r="S356" s="20">
        <v>1</v>
      </c>
      <c r="T356" s="20">
        <v>2.97</v>
      </c>
      <c r="U356" s="20" t="s">
        <v>397</v>
      </c>
      <c r="V356" s="21">
        <f>_xlfn.XLOOKUP(D356,'[4]Gen. Real'!$A$2:$A$1168,'[4]Gen. Real'!$C$2:$C$1168,"-",0)</f>
        <v>4.9761599999999984</v>
      </c>
      <c r="W356" s="22"/>
      <c r="X356" s="22" t="str">
        <f>_xlfn.XLOOKUP(D356,[4]Vertimiento!$J$2:$J$119,[4]Vertimiento!$K$2:$K$119,"-",0)</f>
        <v>-</v>
      </c>
      <c r="Y356" s="23" t="str">
        <f t="shared" si="20"/>
        <v>-</v>
      </c>
      <c r="Z356" s="19" t="str">
        <f>_xlfn.XLOOKUP(D356,[4]Cmg!$I$4:$I$99,[4]Cmg!$M$4:$M$99,"----",0,1)</f>
        <v>----</v>
      </c>
      <c r="AA356" s="19" t="str">
        <f>_xlfn.XLOOKUP(D356,[4]Cmg!$A$4:$A$101,[4]Cmg!$B$4:$B$101,"----",0,1)</f>
        <v>----</v>
      </c>
      <c r="AB356" s="19" t="str">
        <f>_xlfn.XLOOKUP(D356,[4]Cmg!$E$4:$E$101,[4]Cmg!$F$4:$F$101,"----",0,1)</f>
        <v>----</v>
      </c>
      <c r="AC356" s="19" t="str">
        <f>_xlfn.XLOOKUP(D356,[4]Cmg!$O$4:$O$101,[4]Cmg!$P$4:$P$101,"----",0,1)</f>
        <v>----</v>
      </c>
      <c r="AD356" s="24" t="str">
        <f>_xlfn.XLOOKUP(D356,[4]Cmg!$S$4:$S$101,[4]Cmg!$U$4:$U$101,"----",0,1)</f>
        <v>----</v>
      </c>
      <c r="AG356" s="25">
        <f>IFERROR(SUMIFS('[4]BD Unidades'!$AH:$AH,'[4]BD Unidades'!$A:$A,'BD Centrales 2024'!$A356),"-")</f>
        <v>3</v>
      </c>
      <c r="AH356" s="25">
        <f>SUMIFS('[4]BD Unidades'!$AJ$3:$AJ$1424,'[4]BD Unidades'!$A$3:$A$1424,$A356)</f>
        <v>8759.8333333333303</v>
      </c>
      <c r="AI356" s="25">
        <f>SUMIFS('[4]BD Unidades'!$AL$3:$AL$1424,'[4]BD Unidades'!$A$3:$A$1424,$A356)</f>
        <v>0</v>
      </c>
      <c r="AJ356" s="26">
        <f t="shared" si="21"/>
        <v>0</v>
      </c>
      <c r="AK356" s="27">
        <f>IFERROR(SUMIFS('[4]BD Unidades'!$AO$3:$AO$1424,'[4]BD Unidades'!$A$3:$A$1424,$A356),"-")</f>
        <v>0.23050569226802675</v>
      </c>
      <c r="AL356" s="27">
        <f>IFERROR(SUMIFS('[4]BD Unidades'!$AQ$3:$AQ$1424,'[4]BD Unidades'!$A$3:$A$1424,$A356),"-")</f>
        <v>0.21741649843880892</v>
      </c>
      <c r="AM356" s="27">
        <f>IFERROR(SUMIFS('[4]BD Unidades'!$AS$3:$AS$1424,'[4]BD Unidades'!$A$3:$A$1424,$A356),"-")</f>
        <v>0.20835412251984123</v>
      </c>
      <c r="AN356" s="27">
        <f>IFERROR(SUMIFS('[4]BD Unidades'!$AU$3:$AU$1424,'[4]BD Unidades'!$A$3:$A$1424,$A356),"-")</f>
        <v>0.19465499999999999</v>
      </c>
      <c r="AO356" s="27">
        <f>IFERROR(SUMIFS('[4]BD Unidades'!$AW$3:$AW$1424,'[4]BD Unidades'!$A$3:$A$1424,$A356),"-")</f>
        <v>0.18867</v>
      </c>
      <c r="AP356" s="27">
        <f>IFERROR(SUMIFS('[4]BD Unidades'!$AY$3:$AY$1424,'[4]BD Unidades'!$A$3:$A$1424,$A356),"-")</f>
        <v>0.196878</v>
      </c>
      <c r="AQ356" s="25">
        <f>IFERROR(SUMIFS('[4]BD Unidades'!$AZ$3:$AZ$1424,'[4]BD Unidades'!$A$3:$A$1424,$A356),"-")</f>
        <v>0.58396499999999996</v>
      </c>
      <c r="AR356" s="25">
        <f>IFERROR(SUMIFS('[4]BD Unidades'!$BA$3:$BA$1424,'[4]BD Unidades'!$A$3:$A$1424,$A356),"-")</f>
        <v>3</v>
      </c>
      <c r="AS356" s="28">
        <f>SUMIFS('[4]BD Unidades'!$BC$3:$BC$1424,'[4]BD Unidades'!$A$3:$A$1424,$A356)</f>
        <v>1.2044778234377199E-4</v>
      </c>
      <c r="AT356" s="28">
        <f>SUMIFS('[4]BD Unidades'!$BE$3:$BE$1424,'[4]BD Unidades'!$A$3:$A$1424,$A356)</f>
        <v>1</v>
      </c>
      <c r="AU356" s="29">
        <f t="shared" si="22"/>
        <v>0.99987955221765623</v>
      </c>
      <c r="AV356" s="30">
        <f t="shared" si="23"/>
        <v>0.01</v>
      </c>
      <c r="AW356" s="25">
        <f>IFERROR(SUMIFS('[4]BD Unidades'!$BI$3:$BI$1424,'[4]BD Unidades'!$A$3:$A$1424,$A356),"-")</f>
        <v>0.57805571608367534</v>
      </c>
      <c r="AX356" s="25">
        <f>IFERROR(SUMIFS('[4]BD Unidades'!$BJ$3:$BJ$1424,'[4]BD Unidades'!$A$3:$A$1424,$A356),"-")</f>
        <v>0.37148343254577204</v>
      </c>
    </row>
    <row r="357" spans="1:50" ht="14.4" x14ac:dyDescent="0.3">
      <c r="A357" s="7">
        <v>558</v>
      </c>
      <c r="B357" s="7" t="s">
        <v>1191</v>
      </c>
      <c r="D357" s="8" t="s">
        <v>1192</v>
      </c>
      <c r="E357" s="19" t="s">
        <v>1193</v>
      </c>
      <c r="F357" s="19" t="s">
        <v>1193</v>
      </c>
      <c r="G357" s="19" t="s">
        <v>1167</v>
      </c>
      <c r="H357" s="19" t="s">
        <v>397</v>
      </c>
      <c r="I357" s="19">
        <v>2024</v>
      </c>
      <c r="J357" s="19" t="s">
        <v>495</v>
      </c>
      <c r="K357" s="19" t="s">
        <v>496</v>
      </c>
      <c r="L357" s="19" t="s">
        <v>213</v>
      </c>
      <c r="M357" s="19" t="s">
        <v>189</v>
      </c>
      <c r="N357" s="19" t="s">
        <v>190</v>
      </c>
      <c r="O357" s="19" t="s">
        <v>236</v>
      </c>
      <c r="P357" s="19" t="s">
        <v>51</v>
      </c>
      <c r="Q357" s="9" t="s">
        <v>1194</v>
      </c>
      <c r="R357" s="20">
        <v>3</v>
      </c>
      <c r="S357" s="20">
        <v>0.16</v>
      </c>
      <c r="T357" s="20">
        <v>2.9950000000000001</v>
      </c>
      <c r="U357" s="20" t="s">
        <v>397</v>
      </c>
      <c r="V357" s="21">
        <f>_xlfn.XLOOKUP(D357,'[4]Gen. Real'!$A$2:$A$1168,'[4]Gen. Real'!$C$2:$C$1168,"-",0)</f>
        <v>2.7630400000000006</v>
      </c>
      <c r="W357" s="22"/>
      <c r="X357" s="22" t="str">
        <f>_xlfn.XLOOKUP(D357,[4]Vertimiento!$J$2:$J$119,[4]Vertimiento!$K$2:$K$119,"-",0)</f>
        <v>-</v>
      </c>
      <c r="Y357" s="23" t="str">
        <f t="shared" si="20"/>
        <v>-</v>
      </c>
      <c r="Z357" s="19" t="str">
        <f>_xlfn.XLOOKUP(D357,[4]Cmg!$I$4:$I$99,[4]Cmg!$M$4:$M$99,"----",0,1)</f>
        <v>----</v>
      </c>
      <c r="AA357" s="19" t="str">
        <f>_xlfn.XLOOKUP(D357,[4]Cmg!$A$4:$A$101,[4]Cmg!$B$4:$B$101,"----",0,1)</f>
        <v>----</v>
      </c>
      <c r="AB357" s="19" t="str">
        <f>_xlfn.XLOOKUP(D357,[4]Cmg!$E$4:$E$101,[4]Cmg!$F$4:$F$101,"----",0,1)</f>
        <v>----</v>
      </c>
      <c r="AC357" s="19" t="str">
        <f>_xlfn.XLOOKUP(D357,[4]Cmg!$O$4:$O$101,[4]Cmg!$P$4:$P$101,"----",0,1)</f>
        <v>----</v>
      </c>
      <c r="AD357" s="24" t="str">
        <f>_xlfn.XLOOKUP(D357,[4]Cmg!$S$4:$S$101,[4]Cmg!$U$4:$U$101,"----",0,1)</f>
        <v>----</v>
      </c>
      <c r="AG357" s="25">
        <f>IFERROR(SUMIFS('[4]BD Unidades'!$AH:$AH,'[4]BD Unidades'!$A:$A,'BD Centrales 2024'!$A357),"-")</f>
        <v>3</v>
      </c>
      <c r="AH357" s="25">
        <f>SUMIFS('[4]BD Unidades'!$AJ$3:$AJ$1424,'[4]BD Unidades'!$A$3:$A$1424,$A357)</f>
        <v>3050.0833333333298</v>
      </c>
      <c r="AI357" s="25">
        <f>SUMIFS('[4]BD Unidades'!$AL$3:$AL$1424,'[4]BD Unidades'!$A$3:$A$1424,$A357)</f>
        <v>0</v>
      </c>
      <c r="AJ357" s="26">
        <f t="shared" si="21"/>
        <v>0</v>
      </c>
      <c r="AK357" s="27">
        <f>IFERROR(SUMIFS('[4]BD Unidades'!$AO$3:$AO$1424,'[4]BD Unidades'!$A$3:$A$1424,$A357),"-")</f>
        <v>0.26420406918937506</v>
      </c>
      <c r="AL357" s="27">
        <f>IFERROR(SUMIFS('[4]BD Unidades'!$AQ$3:$AQ$1424,'[4]BD Unidades'!$A$3:$A$1424,$A357),"-")</f>
        <v>0.26425368001579752</v>
      </c>
      <c r="AM357" s="27">
        <f>IFERROR(SUMIFS('[4]BD Unidades'!$AS$3:$AS$1424,'[4]BD Unidades'!$A$3:$A$1424,$A357),"-")</f>
        <v>0.26453355863416883</v>
      </c>
      <c r="AN357" s="27">
        <f>IFERROR(SUMIFS('[4]BD Unidades'!$AU$3:$AU$1424,'[4]BD Unidades'!$A$3:$A$1424,$A357),"-")</f>
        <v>0.24714700000000001</v>
      </c>
      <c r="AO357" s="27">
        <f>IFERROR(SUMIFS('[4]BD Unidades'!$AW$3:$AW$1424,'[4]BD Unidades'!$A$3:$A$1424,$A357),"-")</f>
        <v>0.298987</v>
      </c>
      <c r="AP357" s="27">
        <f>IFERROR(SUMIFS('[4]BD Unidades'!$AY$3:$AY$1424,'[4]BD Unidades'!$A$3:$A$1424,$A357),"-")</f>
        <v>0.25820900000000002</v>
      </c>
      <c r="AQ357" s="25">
        <f>IFERROR(SUMIFS('[4]BD Unidades'!$AZ$3:$AZ$1424,'[4]BD Unidades'!$A$3:$A$1424,$A357),"-")</f>
        <v>0.74144100000000002</v>
      </c>
      <c r="AR357" s="25">
        <f>IFERROR(SUMIFS('[4]BD Unidades'!$BA$3:$BA$1424,'[4]BD Unidades'!$A$3:$A$1424,$A357),"-")</f>
        <v>3</v>
      </c>
      <c r="AS357" s="28">
        <f>SUMIFS('[4]BD Unidades'!$BC$3:$BC$1424,'[4]BD Unidades'!$A$3:$A$1424,$A357)</f>
        <v>8.40169037914935E-2</v>
      </c>
      <c r="AT357" s="28">
        <f>SUMIFS('[4]BD Unidades'!$BE$3:$BE$1424,'[4]BD Unidades'!$A$3:$A$1424,$A357)</f>
        <v>0.99993359137826399</v>
      </c>
      <c r="AU357" s="29">
        <f t="shared" si="22"/>
        <v>0.91592226703355384</v>
      </c>
      <c r="AV357" s="30">
        <f t="shared" si="23"/>
        <v>1.6000000000000001E-3</v>
      </c>
      <c r="AW357" s="25">
        <f>IFERROR(SUMIFS('[4]BD Unidades'!$BI$3:$BI$1424,'[4]BD Unidades'!$A$3:$A$1424,$A357),"-")</f>
        <v>0.35012289136275376</v>
      </c>
      <c r="AX357" s="25">
        <f>IFERROR(SUMIFS('[4]BD Unidades'!$BJ$3:$BJ$1424,'[4]BD Unidades'!$A$3:$A$1424,$A357),"-")</f>
        <v>0.22500400891712474</v>
      </c>
    </row>
    <row r="358" spans="1:50" ht="14.4" x14ac:dyDescent="0.3">
      <c r="A358" s="7">
        <v>559</v>
      </c>
      <c r="B358" s="7" t="s">
        <v>1195</v>
      </c>
      <c r="D358" s="8" t="s">
        <v>1196</v>
      </c>
      <c r="E358" s="19" t="s">
        <v>1126</v>
      </c>
      <c r="F358" s="19" t="s">
        <v>1197</v>
      </c>
      <c r="G358" s="19" t="s">
        <v>1198</v>
      </c>
      <c r="H358" s="19" t="s">
        <v>397</v>
      </c>
      <c r="I358" s="19">
        <v>2024</v>
      </c>
      <c r="J358" s="19" t="s">
        <v>495</v>
      </c>
      <c r="K358" s="19" t="s">
        <v>496</v>
      </c>
      <c r="L358" s="19" t="s">
        <v>213</v>
      </c>
      <c r="M358" s="19" t="s">
        <v>90</v>
      </c>
      <c r="N358" s="19" t="s">
        <v>868</v>
      </c>
      <c r="O358" s="19" t="s">
        <v>1199</v>
      </c>
      <c r="P358" s="19" t="s">
        <v>51</v>
      </c>
      <c r="Q358" s="9" t="s">
        <v>1200</v>
      </c>
      <c r="R358" s="20">
        <v>2.96</v>
      </c>
      <c r="S358" s="20">
        <v>0</v>
      </c>
      <c r="T358" s="20">
        <v>2.96</v>
      </c>
      <c r="U358" s="20" t="s">
        <v>397</v>
      </c>
      <c r="V358" s="21">
        <f>_xlfn.XLOOKUP(D358,'[4]Gen. Real'!$A$2:$A$1168,'[4]Gen. Real'!$C$2:$C$1168,"-",0)</f>
        <v>3.6367700000000007</v>
      </c>
      <c r="W358" s="22"/>
      <c r="X358" s="22" t="str">
        <f>_xlfn.XLOOKUP(D358,[4]Vertimiento!$J$2:$J$119,[4]Vertimiento!$K$2:$K$119,"-",0)</f>
        <v>-</v>
      </c>
      <c r="Y358" s="23" t="str">
        <f t="shared" si="20"/>
        <v>-</v>
      </c>
      <c r="Z358" s="19" t="str">
        <f>_xlfn.XLOOKUP(D358,[4]Cmg!$I$4:$I$99,[4]Cmg!$M$4:$M$99,"----",0,1)</f>
        <v>----</v>
      </c>
      <c r="AA358" s="19" t="str">
        <f>_xlfn.XLOOKUP(D358,[4]Cmg!$A$4:$A$101,[4]Cmg!$B$4:$B$101,"----",0,1)</f>
        <v>----</v>
      </c>
      <c r="AB358" s="19" t="str">
        <f>_xlfn.XLOOKUP(D358,[4]Cmg!$E$4:$E$101,[4]Cmg!$F$4:$F$101,"----",0,1)</f>
        <v>----</v>
      </c>
      <c r="AC358" s="19" t="str">
        <f>_xlfn.XLOOKUP(D358,[4]Cmg!$O$4:$O$101,[4]Cmg!$P$4:$P$101,"----",0,1)</f>
        <v>----</v>
      </c>
      <c r="AD358" s="24" t="str">
        <f>_xlfn.XLOOKUP(D358,[4]Cmg!$S$4:$S$101,[4]Cmg!$U$4:$U$101,"----",0,1)</f>
        <v>----</v>
      </c>
      <c r="AG358" s="25">
        <f>IFERROR(SUMIFS('[4]BD Unidades'!$AH:$AH,'[4]BD Unidades'!$A:$A,'BD Centrales 2024'!$A358),"-")</f>
        <v>2.96</v>
      </c>
      <c r="AH358" s="25">
        <f>SUMIFS('[4]BD Unidades'!$AJ$3:$AJ$1424,'[4]BD Unidades'!$A$3:$A$1424,$A358)</f>
        <v>7944.0166666666692</v>
      </c>
      <c r="AI358" s="25">
        <f>SUMIFS('[4]BD Unidades'!$AL$3:$AL$1424,'[4]BD Unidades'!$A$3:$A$1424,$A358)</f>
        <v>28.8333333333333</v>
      </c>
      <c r="AJ358" s="26">
        <f t="shared" si="21"/>
        <v>3.6164399597801654E-3</v>
      </c>
      <c r="AK358" s="27">
        <f>IFERROR(SUMIFS('[4]BD Unidades'!$AO$3:$AO$1424,'[4]BD Unidades'!$A$3:$A$1424,$A358),"-")</f>
        <v>0.27337691493881272</v>
      </c>
      <c r="AL358" s="27">
        <f>IFERROR(SUMIFS('[4]BD Unidades'!$AQ$3:$AQ$1424,'[4]BD Unidades'!$A$3:$A$1424,$A358),"-")</f>
        <v>0.22163607373713895</v>
      </c>
      <c r="AM358" s="27">
        <f>IFERROR(SUMIFS('[4]BD Unidades'!$AS$3:$AS$1424,'[4]BD Unidades'!$A$3:$A$1424,$A358),"-")</f>
        <v>0.20125762602264449</v>
      </c>
      <c r="AN358" s="27">
        <f>IFERROR(SUMIFS('[4]BD Unidades'!$AU$3:$AU$1424,'[4]BD Unidades'!$A$3:$A$1424,$A358),"-")</f>
        <v>0.155997</v>
      </c>
      <c r="AO358" s="27">
        <f>IFERROR(SUMIFS('[4]BD Unidades'!$AW$3:$AW$1424,'[4]BD Unidades'!$A$3:$A$1424,$A358),"-")</f>
        <v>0.153532</v>
      </c>
      <c r="AP358" s="27">
        <f>IFERROR(SUMIFS('[4]BD Unidades'!$AY$3:$AY$1424,'[4]BD Unidades'!$A$3:$A$1424,$A358),"-")</f>
        <v>0.20588799999999999</v>
      </c>
      <c r="AQ358" s="25">
        <f>IFERROR(SUMIFS('[4]BD Unidades'!$AZ$3:$AZ$1424,'[4]BD Unidades'!$A$3:$A$1424,$A358),"-")</f>
        <v>0.46175111999999996</v>
      </c>
      <c r="AR358" s="25">
        <f>IFERROR(SUMIFS('[4]BD Unidades'!$BA$3:$BA$1424,'[4]BD Unidades'!$A$3:$A$1424,$A358),"-")</f>
        <v>2.94947615971705</v>
      </c>
      <c r="AS358" s="28">
        <f>SUMIFS('[4]BD Unidades'!$BC$3:$BC$1424,'[4]BD Unidades'!$A$3:$A$1424,$A358)</f>
        <v>2.391651578189E-2</v>
      </c>
      <c r="AT358" s="28">
        <f>SUMIFS('[4]BD Unidades'!$BE$3:$BE$1424,'[4]BD Unidades'!$A$3:$A$1424,$A358)</f>
        <v>0.9794190194292649</v>
      </c>
      <c r="AU358" s="29">
        <f t="shared" si="22"/>
        <v>0.95599472899400162</v>
      </c>
      <c r="AV358" s="30">
        <f t="shared" si="23"/>
        <v>0</v>
      </c>
      <c r="AW358" s="25">
        <f>IFERROR(SUMIFS('[4]BD Unidades'!$BI$3:$BI$1424,'[4]BD Unidades'!$A$3:$A$1424,$A358),"-")</f>
        <v>0.44143163682707687</v>
      </c>
      <c r="AX358" s="25">
        <f>IFERROR(SUMIFS('[4]BD Unidades'!$BJ$3:$BJ$1424,'[4]BD Unidades'!$A$3:$A$1424,$A358),"-")</f>
        <v>0.28368293076282614</v>
      </c>
    </row>
    <row r="359" spans="1:50" ht="14.4" x14ac:dyDescent="0.3">
      <c r="A359" s="7">
        <v>560</v>
      </c>
      <c r="B359" s="7" t="s">
        <v>1201</v>
      </c>
      <c r="D359" s="8" t="s">
        <v>1202</v>
      </c>
      <c r="E359" s="19" t="s">
        <v>677</v>
      </c>
      <c r="F359" s="19" t="s">
        <v>1203</v>
      </c>
      <c r="G359" s="19" t="s">
        <v>1204</v>
      </c>
      <c r="H359" s="19" t="s">
        <v>397</v>
      </c>
      <c r="I359" s="19">
        <v>2024</v>
      </c>
      <c r="J359" s="19" t="s">
        <v>495</v>
      </c>
      <c r="K359" s="19" t="s">
        <v>496</v>
      </c>
      <c r="L359" s="19" t="s">
        <v>213</v>
      </c>
      <c r="M359" s="19" t="s">
        <v>362</v>
      </c>
      <c r="N359" s="19" t="s">
        <v>363</v>
      </c>
      <c r="O359" s="19" t="s">
        <v>1205</v>
      </c>
      <c r="P359" s="19" t="s">
        <v>51</v>
      </c>
      <c r="Q359" s="9" t="s">
        <v>1206</v>
      </c>
      <c r="R359" s="20">
        <v>3</v>
      </c>
      <c r="S359" s="20">
        <v>0.33</v>
      </c>
      <c r="T359" s="20">
        <v>2.99</v>
      </c>
      <c r="U359" s="20" t="s">
        <v>397</v>
      </c>
      <c r="V359" s="21">
        <f>_xlfn.XLOOKUP(D359,'[4]Gen. Real'!$A$2:$A$1168,'[4]Gen. Real'!$C$2:$C$1168,"-",0)</f>
        <v>6.4929800000000037</v>
      </c>
      <c r="W359" s="22"/>
      <c r="X359" s="22" t="str">
        <f>_xlfn.XLOOKUP(D359,[4]Vertimiento!$J$2:$J$119,[4]Vertimiento!$K$2:$K$119,"-",0)</f>
        <v>-</v>
      </c>
      <c r="Y359" s="23" t="str">
        <f t="shared" si="20"/>
        <v>-</v>
      </c>
      <c r="Z359" s="19" t="str">
        <f>_xlfn.XLOOKUP(D359,[4]Cmg!$I$4:$I$99,[4]Cmg!$M$4:$M$99,"----",0,1)</f>
        <v>----</v>
      </c>
      <c r="AA359" s="19" t="str">
        <f>_xlfn.XLOOKUP(D359,[4]Cmg!$A$4:$A$101,[4]Cmg!$B$4:$B$101,"----",0,1)</f>
        <v>----</v>
      </c>
      <c r="AB359" s="19" t="str">
        <f>_xlfn.XLOOKUP(D359,[4]Cmg!$E$4:$E$101,[4]Cmg!$F$4:$F$101,"----",0,1)</f>
        <v>----</v>
      </c>
      <c r="AC359" s="19" t="str">
        <f>_xlfn.XLOOKUP(D359,[4]Cmg!$O$4:$O$101,[4]Cmg!$P$4:$P$101,"----",0,1)</f>
        <v>----</v>
      </c>
      <c r="AD359" s="24" t="str">
        <f>_xlfn.XLOOKUP(D359,[4]Cmg!$S$4:$S$101,[4]Cmg!$U$4:$U$101,"----",0,1)</f>
        <v>----</v>
      </c>
      <c r="AG359" s="25">
        <f>IFERROR(SUMIFS('[4]BD Unidades'!$AH:$AH,'[4]BD Unidades'!$A:$A,'BD Centrales 2024'!$A359),"-")</f>
        <v>3</v>
      </c>
      <c r="AH359" s="25">
        <f>SUMIFS('[4]BD Unidades'!$AJ$3:$AJ$1424,'[4]BD Unidades'!$A$3:$A$1424,$A359)</f>
        <v>8637.5666666666693</v>
      </c>
      <c r="AI359" s="25">
        <f>SUMIFS('[4]BD Unidades'!$AL$3:$AL$1424,'[4]BD Unidades'!$A$3:$A$1424,$A359)</f>
        <v>0</v>
      </c>
      <c r="AJ359" s="26">
        <f t="shared" si="21"/>
        <v>0</v>
      </c>
      <c r="AK359" s="27">
        <f>IFERROR(SUMIFS('[4]BD Unidades'!$AO$3:$AO$1424,'[4]BD Unidades'!$A$3:$A$1424,$A359),"-")</f>
        <v>0.2815357744917919</v>
      </c>
      <c r="AL359" s="27">
        <f>IFERROR(SUMIFS('[4]BD Unidades'!$AQ$3:$AQ$1424,'[4]BD Unidades'!$A$3:$A$1424,$A359),"-")</f>
        <v>0.2538039246463028</v>
      </c>
      <c r="AM359" s="27">
        <f>IFERROR(SUMIFS('[4]BD Unidades'!$AS$3:$AS$1424,'[4]BD Unidades'!$A$3:$A$1424,$A359),"-")</f>
        <v>0.24683054846335675</v>
      </c>
      <c r="AN359" s="27">
        <f>IFERROR(SUMIFS('[4]BD Unidades'!$AU$3:$AU$1424,'[4]BD Unidades'!$A$3:$A$1424,$A359),"-")</f>
        <v>0.24560400000000002</v>
      </c>
      <c r="AO359" s="27">
        <f>IFERROR(SUMIFS('[4]BD Unidades'!$AW$3:$AW$1424,'[4]BD Unidades'!$A$3:$A$1424,$A359),"-")</f>
        <v>0.24932199999999996</v>
      </c>
      <c r="AP359" s="27">
        <f>IFERROR(SUMIFS('[4]BD Unidades'!$AY$3:$AY$1424,'[4]BD Unidades'!$A$3:$A$1424,$A359),"-")</f>
        <v>0.253224</v>
      </c>
      <c r="AQ359" s="25">
        <f>IFERROR(SUMIFS('[4]BD Unidades'!$AZ$3:$AZ$1424,'[4]BD Unidades'!$A$3:$A$1424,$A359),"-")</f>
        <v>0.73681200000000002</v>
      </c>
      <c r="AR359" s="25">
        <f>IFERROR(SUMIFS('[4]BD Unidades'!$BA$3:$BA$1424,'[4]BD Unidades'!$A$3:$A$1424,$A359),"-")</f>
        <v>3</v>
      </c>
      <c r="AS359" s="28">
        <f>SUMIFS('[4]BD Unidades'!$BC$3:$BC$1424,'[4]BD Unidades'!$A$3:$A$1424,$A359)</f>
        <v>1E-4</v>
      </c>
      <c r="AT359" s="28">
        <f>SUMIFS('[4]BD Unidades'!$BE$3:$BE$1424,'[4]BD Unidades'!$A$3:$A$1424,$A359)</f>
        <v>1</v>
      </c>
      <c r="AU359" s="29">
        <f t="shared" si="22"/>
        <v>0.99990000000000001</v>
      </c>
      <c r="AV359" s="30">
        <f t="shared" si="23"/>
        <v>3.3E-3</v>
      </c>
      <c r="AW359" s="25">
        <f>IFERROR(SUMIFS('[4]BD Unidades'!$BI$3:$BI$1424,'[4]BD Unidades'!$A$3:$A$1424,$A359),"-")</f>
        <v>0.73430708234796027</v>
      </c>
      <c r="AX359" s="25">
        <f>IFERROR(SUMIFS('[4]BD Unidades'!$BJ$3:$BJ$1424,'[4]BD Unidades'!$A$3:$A$1424,$A359),"-")</f>
        <v>0.47189727201625842</v>
      </c>
    </row>
    <row r="360" spans="1:50" ht="14.4" x14ac:dyDescent="0.3">
      <c r="A360" s="7">
        <v>562</v>
      </c>
      <c r="B360" s="7" t="s">
        <v>1207</v>
      </c>
      <c r="D360" s="8" t="s">
        <v>1208</v>
      </c>
      <c r="E360" s="19" t="s">
        <v>677</v>
      </c>
      <c r="F360" s="19" t="s">
        <v>1209</v>
      </c>
      <c r="G360" s="19" t="s">
        <v>1210</v>
      </c>
      <c r="H360" s="19" t="s">
        <v>397</v>
      </c>
      <c r="I360" s="19">
        <v>2024</v>
      </c>
      <c r="J360" s="19" t="s">
        <v>495</v>
      </c>
      <c r="K360" s="19" t="s">
        <v>496</v>
      </c>
      <c r="L360" s="19" t="s">
        <v>213</v>
      </c>
      <c r="M360" s="19" t="s">
        <v>106</v>
      </c>
      <c r="N360" s="19" t="s">
        <v>107</v>
      </c>
      <c r="O360" s="19" t="s">
        <v>108</v>
      </c>
      <c r="P360" s="19" t="s">
        <v>51</v>
      </c>
      <c r="Q360" s="9" t="s">
        <v>1211</v>
      </c>
      <c r="R360" s="20">
        <v>3</v>
      </c>
      <c r="S360" s="20">
        <v>0</v>
      </c>
      <c r="T360" s="20">
        <v>3</v>
      </c>
      <c r="U360" s="20" t="s">
        <v>397</v>
      </c>
      <c r="V360" s="21">
        <f>_xlfn.XLOOKUP(D360,'[4]Gen. Real'!$A$2:$A$1168,'[4]Gen. Real'!$C$2:$C$1168,"-",0)</f>
        <v>6.2582599999999982</v>
      </c>
      <c r="W360" s="22"/>
      <c r="X360" s="22" t="str">
        <f>_xlfn.XLOOKUP(D360,[4]Vertimiento!$J$2:$J$119,[4]Vertimiento!$K$2:$K$119,"-",0)</f>
        <v>-</v>
      </c>
      <c r="Y360" s="23" t="str">
        <f t="shared" si="20"/>
        <v>-</v>
      </c>
      <c r="Z360" s="19" t="str">
        <f>_xlfn.XLOOKUP(D360,[4]Cmg!$I$4:$I$99,[4]Cmg!$M$4:$M$99,"----",0,1)</f>
        <v>----</v>
      </c>
      <c r="AA360" s="19" t="str">
        <f>_xlfn.XLOOKUP(D360,[4]Cmg!$A$4:$A$101,[4]Cmg!$B$4:$B$101,"----",0,1)</f>
        <v>----</v>
      </c>
      <c r="AB360" s="19" t="str">
        <f>_xlfn.XLOOKUP(D360,[4]Cmg!$E$4:$E$101,[4]Cmg!$F$4:$F$101,"----",0,1)</f>
        <v>----</v>
      </c>
      <c r="AC360" s="19" t="str">
        <f>_xlfn.XLOOKUP(D360,[4]Cmg!$O$4:$O$101,[4]Cmg!$P$4:$P$101,"----",0,1)</f>
        <v>----</v>
      </c>
      <c r="AD360" s="24" t="str">
        <f>_xlfn.XLOOKUP(D360,[4]Cmg!$S$4:$S$101,[4]Cmg!$U$4:$U$101,"----",0,1)</f>
        <v>----</v>
      </c>
      <c r="AG360" s="25">
        <f>IFERROR(SUMIFS('[4]BD Unidades'!$AH:$AH,'[4]BD Unidades'!$A:$A,'BD Centrales 2024'!$A360),"-")</f>
        <v>3</v>
      </c>
      <c r="AH360" s="25">
        <f>SUMIFS('[4]BD Unidades'!$AJ$3:$AJ$1424,'[4]BD Unidades'!$A$3:$A$1424,$A360)</f>
        <v>7388.45</v>
      </c>
      <c r="AI360" s="25">
        <f>SUMIFS('[4]BD Unidades'!$AL$3:$AL$1424,'[4]BD Unidades'!$A$3:$A$1424,$A360)</f>
        <v>1258.2333333333299</v>
      </c>
      <c r="AJ360" s="26">
        <f t="shared" si="21"/>
        <v>0.14551629622918966</v>
      </c>
      <c r="AK360" s="27">
        <f>IFERROR(SUMIFS('[4]BD Unidades'!$AO$3:$AO$1424,'[4]BD Unidades'!$A$3:$A$1424,$A360),"-")</f>
        <v>0.26951328768286265</v>
      </c>
      <c r="AL360" s="27">
        <f>IFERROR(SUMIFS('[4]BD Unidades'!$AQ$3:$AQ$1424,'[4]BD Unidades'!$A$3:$A$1424,$A360),"-")</f>
        <v>0.25149057653922896</v>
      </c>
      <c r="AM360" s="27">
        <f>IFERROR(SUMIFS('[4]BD Unidades'!$AS$3:$AS$1424,'[4]BD Unidades'!$A$3:$A$1424,$A360),"-")</f>
        <v>0.24693208183701651</v>
      </c>
      <c r="AN360" s="27">
        <f>IFERROR(SUMIFS('[4]BD Unidades'!$AU$3:$AU$1424,'[4]BD Unidades'!$A$3:$A$1424,$A360),"-")</f>
        <v>0.229073</v>
      </c>
      <c r="AO360" s="27">
        <f>IFERROR(SUMIFS('[4]BD Unidades'!$AW$3:$AW$1424,'[4]BD Unidades'!$A$3:$A$1424,$A360),"-")</f>
        <v>0.24722</v>
      </c>
      <c r="AP360" s="27">
        <f>IFERROR(SUMIFS('[4]BD Unidades'!$AY$3:$AY$1424,'[4]BD Unidades'!$A$3:$A$1424,$A360),"-")</f>
        <v>0.246638</v>
      </c>
      <c r="AQ360" s="25">
        <f>IFERROR(SUMIFS('[4]BD Unidades'!$AZ$3:$AZ$1424,'[4]BD Unidades'!$A$3:$A$1424,$A360),"-")</f>
        <v>0.68721900000000002</v>
      </c>
      <c r="AR360" s="25">
        <f>IFERROR(SUMIFS('[4]BD Unidades'!$BA$3:$BA$1424,'[4]BD Unidades'!$A$3:$A$1424,$A360),"-")</f>
        <v>2.9180807284488699</v>
      </c>
      <c r="AS360" s="28">
        <f>SUMIFS('[4]BD Unidades'!$BC$3:$BC$1424,'[4]BD Unidades'!$A$3:$A$1424,$A360)</f>
        <v>1E-4</v>
      </c>
      <c r="AT360" s="28">
        <f>SUMIFS('[4]BD Unidades'!$BE$3:$BE$1424,'[4]BD Unidades'!$A$3:$A$1424,$A360)</f>
        <v>1</v>
      </c>
      <c r="AU360" s="29">
        <f t="shared" si="22"/>
        <v>0.99990000000000001</v>
      </c>
      <c r="AV360" s="30">
        <f t="shared" si="23"/>
        <v>0</v>
      </c>
      <c r="AW360" s="25">
        <f>IFERROR(SUMIFS('[4]BD Unidades'!$BI$3:$BI$1424,'[4]BD Unidades'!$A$3:$A$1424,$A360),"-")</f>
        <v>0.68715027809999984</v>
      </c>
      <c r="AX360" s="25">
        <f>IFERROR(SUMIFS('[4]BD Unidades'!$BJ$3:$BJ$1424,'[4]BD Unidades'!$A$3:$A$1424,$A360),"-")</f>
        <v>0.44159228406699019</v>
      </c>
    </row>
    <row r="361" spans="1:50" ht="14.4" x14ac:dyDescent="0.3">
      <c r="A361" s="7">
        <v>564</v>
      </c>
      <c r="B361" s="7" t="s">
        <v>1212</v>
      </c>
      <c r="D361" s="8" t="s">
        <v>1213</v>
      </c>
      <c r="E361" s="19" t="s">
        <v>677</v>
      </c>
      <c r="F361" s="19" t="s">
        <v>1214</v>
      </c>
      <c r="G361" s="19" t="s">
        <v>1215</v>
      </c>
      <c r="H361" s="19">
        <v>1</v>
      </c>
      <c r="I361" s="19">
        <v>2024</v>
      </c>
      <c r="J361" s="19" t="s">
        <v>495</v>
      </c>
      <c r="K361" s="19" t="s">
        <v>496</v>
      </c>
      <c r="L361" s="19" t="s">
        <v>213</v>
      </c>
      <c r="M361" s="19" t="s">
        <v>362</v>
      </c>
      <c r="N361" s="19" t="s">
        <v>1216</v>
      </c>
      <c r="O361" s="19" t="s">
        <v>1217</v>
      </c>
      <c r="P361" s="19" t="s">
        <v>51</v>
      </c>
      <c r="Q361" s="9" t="s">
        <v>1218</v>
      </c>
      <c r="R361" s="20">
        <v>3</v>
      </c>
      <c r="S361" s="20">
        <v>0.33300000000000002</v>
      </c>
      <c r="T361" s="20">
        <v>2.99</v>
      </c>
      <c r="U361" s="20" t="s">
        <v>397</v>
      </c>
      <c r="V361" s="21">
        <f>_xlfn.XLOOKUP(D361,'[4]Gen. Real'!$A$2:$A$1168,'[4]Gen. Real'!$C$2:$C$1168,"-",0)</f>
        <v>6.5579999999999998</v>
      </c>
      <c r="W361" s="22"/>
      <c r="X361" s="22" t="str">
        <f>_xlfn.XLOOKUP(D361,[4]Vertimiento!$J$2:$J$119,[4]Vertimiento!$K$2:$K$119,"-",0)</f>
        <v>-</v>
      </c>
      <c r="Y361" s="23" t="str">
        <f t="shared" si="20"/>
        <v>-</v>
      </c>
      <c r="Z361" s="19" t="str">
        <f>_xlfn.XLOOKUP(D361,[4]Cmg!$I$4:$I$99,[4]Cmg!$M$4:$M$99,"----",0,1)</f>
        <v>----</v>
      </c>
      <c r="AA361" s="19" t="str">
        <f>_xlfn.XLOOKUP(D361,[4]Cmg!$A$4:$A$101,[4]Cmg!$B$4:$B$101,"----",0,1)</f>
        <v>----</v>
      </c>
      <c r="AB361" s="19" t="str">
        <f>_xlfn.XLOOKUP(D361,[4]Cmg!$E$4:$E$101,[4]Cmg!$F$4:$F$101,"----",0,1)</f>
        <v>----</v>
      </c>
      <c r="AC361" s="19" t="str">
        <f>_xlfn.XLOOKUP(D361,[4]Cmg!$O$4:$O$101,[4]Cmg!$P$4:$P$101,"----",0,1)</f>
        <v>----</v>
      </c>
      <c r="AD361" s="24" t="str">
        <f>_xlfn.XLOOKUP(D361,[4]Cmg!$S$4:$S$101,[4]Cmg!$U$4:$U$101,"----",0,1)</f>
        <v>----</v>
      </c>
      <c r="AG361" s="25">
        <f>IFERROR(SUMIFS('[4]BD Unidades'!$AH:$AH,'[4]BD Unidades'!$A:$A,'BD Centrales 2024'!$A361),"-")</f>
        <v>3</v>
      </c>
      <c r="AH361" s="25">
        <f>SUMIFS('[4]BD Unidades'!$AJ$3:$AJ$1424,'[4]BD Unidades'!$A$3:$A$1424,$A361)</f>
        <v>6873.9333333333298</v>
      </c>
      <c r="AI361" s="25">
        <f>SUMIFS('[4]BD Unidades'!$AL$3:$AL$1424,'[4]BD Unidades'!$A$3:$A$1424,$A361)</f>
        <v>1004.3166666666699</v>
      </c>
      <c r="AJ361" s="26">
        <f t="shared" si="21"/>
        <v>0.12747966447709452</v>
      </c>
      <c r="AK361" s="27">
        <f>IFERROR(SUMIFS('[4]BD Unidades'!$AO$3:$AO$1424,'[4]BD Unidades'!$A$3:$A$1424,$A361),"-")</f>
        <v>0.28685207095651932</v>
      </c>
      <c r="AL361" s="27">
        <f>IFERROR(SUMIFS('[4]BD Unidades'!$AQ$3:$AQ$1424,'[4]BD Unidades'!$A$3:$A$1424,$A361),"-")</f>
        <v>0.25000353751382637</v>
      </c>
      <c r="AM361" s="27">
        <f>IFERROR(SUMIFS('[4]BD Unidades'!$AS$3:$AS$1424,'[4]BD Unidades'!$A$3:$A$1424,$A361),"-")</f>
        <v>0.25065840931916378</v>
      </c>
      <c r="AN361" s="27">
        <f>IFERROR(SUMIFS('[4]BD Unidades'!$AU$3:$AU$1424,'[4]BD Unidades'!$A$3:$A$1424,$A361),"-")</f>
        <v>0.243923</v>
      </c>
      <c r="AO361" s="27">
        <f>IFERROR(SUMIFS('[4]BD Unidades'!$AW$3:$AW$1424,'[4]BD Unidades'!$A$3:$A$1424,$A361),"-")</f>
        <v>0.27069300000000002</v>
      </c>
      <c r="AP361" s="27">
        <f>IFERROR(SUMIFS('[4]BD Unidades'!$AY$3:$AY$1424,'[4]BD Unidades'!$A$3:$A$1424,$A361),"-")</f>
        <v>0.25143799999999999</v>
      </c>
      <c r="AQ361" s="25">
        <f>IFERROR(SUMIFS('[4]BD Unidades'!$AZ$3:$AZ$1424,'[4]BD Unidades'!$A$3:$A$1424,$A361),"-")</f>
        <v>0.731769</v>
      </c>
      <c r="AR361" s="25">
        <f>IFERROR(SUMIFS('[4]BD Unidades'!$BA$3:$BA$1424,'[4]BD Unidades'!$A$3:$A$1424,$A361),"-")</f>
        <v>2.9502777583854201</v>
      </c>
      <c r="AS361" s="28">
        <f>SUMIFS('[4]BD Unidades'!$BC$3:$BC$1424,'[4]BD Unidades'!$A$3:$A$1424,$A361)</f>
        <v>1E-4</v>
      </c>
      <c r="AT361" s="28">
        <f>SUMIFS('[4]BD Unidades'!$BE$3:$BE$1424,'[4]BD Unidades'!$A$3:$A$1424,$A361)</f>
        <v>1</v>
      </c>
      <c r="AU361" s="29">
        <f t="shared" si="22"/>
        <v>0.99990000000000001</v>
      </c>
      <c r="AV361" s="30">
        <f t="shared" si="23"/>
        <v>3.3300000000000001E-3</v>
      </c>
      <c r="AW361" s="25">
        <f>IFERROR(SUMIFS('[4]BD Unidades'!$BI$3:$BI$1424,'[4]BD Unidades'!$A$3:$A$1424,$A361),"-")</f>
        <v>0.72925927600907559</v>
      </c>
      <c r="AX361" s="25">
        <f>IFERROR(SUMIFS('[4]BD Unidades'!$BJ$3:$BJ$1424,'[4]BD Unidades'!$A$3:$A$1424,$A361),"-")</f>
        <v>0.46865333484304</v>
      </c>
    </row>
    <row r="362" spans="1:50" ht="14.4" x14ac:dyDescent="0.3">
      <c r="A362" s="7">
        <v>571</v>
      </c>
      <c r="B362" s="7" t="s">
        <v>1219</v>
      </c>
      <c r="D362" s="8" t="s">
        <v>1220</v>
      </c>
      <c r="E362" s="19" t="s">
        <v>1126</v>
      </c>
      <c r="F362" s="19" t="s">
        <v>1221</v>
      </c>
      <c r="G362" s="19" t="s">
        <v>1222</v>
      </c>
      <c r="H362" s="19">
        <v>1</v>
      </c>
      <c r="I362" s="19">
        <v>2024</v>
      </c>
      <c r="J362" s="19" t="s">
        <v>495</v>
      </c>
      <c r="K362" s="19" t="s">
        <v>496</v>
      </c>
      <c r="L362" s="19" t="s">
        <v>213</v>
      </c>
      <c r="M362" s="19" t="s">
        <v>164</v>
      </c>
      <c r="N362" s="19" t="s">
        <v>221</v>
      </c>
      <c r="O362" s="19" t="s">
        <v>886</v>
      </c>
      <c r="P362" s="19" t="s">
        <v>51</v>
      </c>
      <c r="Q362" s="9" t="s">
        <v>1224</v>
      </c>
      <c r="R362" s="20">
        <v>2.96</v>
      </c>
      <c r="S362" s="20">
        <v>0.13500000000000001</v>
      </c>
      <c r="T362" s="20">
        <v>2.956</v>
      </c>
      <c r="U362" s="20" t="s">
        <v>397</v>
      </c>
      <c r="V362" s="21">
        <f>_xlfn.XLOOKUP(D362,'[4]Gen. Real'!$A$2:$A$1168,'[4]Gen. Real'!$C$2:$C$1168,"-",0)</f>
        <v>2.88896</v>
      </c>
      <c r="W362" s="22"/>
      <c r="X362" s="22" t="str">
        <f>_xlfn.XLOOKUP(D362,[4]Vertimiento!$J$2:$J$119,[4]Vertimiento!$K$2:$K$119,"-",0)</f>
        <v>-</v>
      </c>
      <c r="Y362" s="23" t="str">
        <f t="shared" si="20"/>
        <v>-</v>
      </c>
      <c r="Z362" s="19" t="str">
        <f>_xlfn.XLOOKUP(D362,[4]Cmg!$I$4:$I$99,[4]Cmg!$M$4:$M$99,"----",0,1)</f>
        <v>----</v>
      </c>
      <c r="AA362" s="19" t="str">
        <f>_xlfn.XLOOKUP(D362,[4]Cmg!$A$4:$A$101,[4]Cmg!$B$4:$B$101,"----",0,1)</f>
        <v>----</v>
      </c>
      <c r="AB362" s="19" t="str">
        <f>_xlfn.XLOOKUP(D362,[4]Cmg!$E$4:$E$101,[4]Cmg!$F$4:$F$101,"----",0,1)</f>
        <v>----</v>
      </c>
      <c r="AC362" s="19" t="str">
        <f>_xlfn.XLOOKUP(D362,[4]Cmg!$O$4:$O$101,[4]Cmg!$P$4:$P$101,"----",0,1)</f>
        <v>----</v>
      </c>
      <c r="AD362" s="24" t="str">
        <f>_xlfn.XLOOKUP(D362,[4]Cmg!$S$4:$S$101,[4]Cmg!$U$4:$U$101,"----",0,1)</f>
        <v>----</v>
      </c>
      <c r="AG362" s="25">
        <f>IFERROR(SUMIFS('[4]BD Unidades'!$AH:$AH,'[4]BD Unidades'!$A:$A,'BD Centrales 2024'!$A362),"-")</f>
        <v>2.96</v>
      </c>
      <c r="AH362" s="25">
        <f>SUMIFS('[4]BD Unidades'!$AJ$3:$AJ$1424,'[4]BD Unidades'!$A$3:$A$1424,$A362)</f>
        <v>7616.4166666666697</v>
      </c>
      <c r="AI362" s="25">
        <f>SUMIFS('[4]BD Unidades'!$AL$3:$AL$1424,'[4]BD Unidades'!$A$3:$A$1424,$A362)</f>
        <v>0</v>
      </c>
      <c r="AJ362" s="26">
        <f t="shared" si="21"/>
        <v>0</v>
      </c>
      <c r="AK362" s="27">
        <f>IFERROR(SUMIFS('[4]BD Unidades'!$AO$3:$AO$1424,'[4]BD Unidades'!$A$3:$A$1424,$A362),"-")</f>
        <v>0.23542391864544673</v>
      </c>
      <c r="AL362" s="27">
        <f>IFERROR(SUMIFS('[4]BD Unidades'!$AQ$3:$AQ$1424,'[4]BD Unidades'!$A$3:$A$1424,$A362),"-")</f>
        <v>0.21570458012136304</v>
      </c>
      <c r="AM362" s="27">
        <f>IFERROR(SUMIFS('[4]BD Unidades'!$AS$3:$AS$1424,'[4]BD Unidades'!$A$3:$A$1424,$A362),"-")</f>
        <v>0.17531573992790594</v>
      </c>
      <c r="AN362" s="27">
        <f>IFERROR(SUMIFS('[4]BD Unidades'!$AU$3:$AU$1424,'[4]BD Unidades'!$A$3:$A$1424,$A362),"-")</f>
        <v>8.4147E-2</v>
      </c>
      <c r="AO362" s="27">
        <f>IFERROR(SUMIFS('[4]BD Unidades'!$AW$3:$AW$1424,'[4]BD Unidades'!$A$3:$A$1424,$A362),"-")</f>
        <v>0.12418200000000001</v>
      </c>
      <c r="AP362" s="27">
        <f>IFERROR(SUMIFS('[4]BD Unidades'!$AY$3:$AY$1424,'[4]BD Unidades'!$A$3:$A$1424,$A362),"-")</f>
        <v>0.206321</v>
      </c>
      <c r="AQ362" s="25">
        <f>IFERROR(SUMIFS('[4]BD Unidades'!$AZ$3:$AZ$1424,'[4]BD Unidades'!$A$3:$A$1424,$A362),"-")</f>
        <v>0.24907511999999998</v>
      </c>
      <c r="AR362" s="25">
        <f>IFERROR(SUMIFS('[4]BD Unidades'!$BA$3:$BA$1424,'[4]BD Unidades'!$A$3:$A$1424,$A362),"-")</f>
        <v>2.96</v>
      </c>
      <c r="AS362" s="28">
        <f>SUMIFS('[4]BD Unidades'!$BC$3:$BC$1424,'[4]BD Unidades'!$A$3:$A$1424,$A362)</f>
        <v>5.8309463288767398E-2</v>
      </c>
      <c r="AT362" s="28">
        <f>SUMIFS('[4]BD Unidades'!$BE$3:$BE$1424,'[4]BD Unidades'!$A$3:$A$1424,$A362)</f>
        <v>0.99877238919247113</v>
      </c>
      <c r="AU362" s="29">
        <f t="shared" si="22"/>
        <v>0.94053450723101828</v>
      </c>
      <c r="AV362" s="30">
        <f t="shared" si="23"/>
        <v>1.3500000000000001E-3</v>
      </c>
      <c r="AW362" s="25">
        <f>IFERROR(SUMIFS('[4]BD Unidades'!$BI$3:$BI$1424,'[4]BD Unidades'!$A$3:$A$1424,$A362),"-")</f>
        <v>0.2339474891966157</v>
      </c>
      <c r="AX362" s="25">
        <f>IFERROR(SUMIFS('[4]BD Unidades'!$BJ$3:$BJ$1424,'[4]BD Unidades'!$A$3:$A$1424,$A362),"-")</f>
        <v>0.15034470537031</v>
      </c>
    </row>
    <row r="363" spans="1:50" ht="14.4" x14ac:dyDescent="0.3">
      <c r="A363" s="7">
        <v>572</v>
      </c>
      <c r="B363" s="7" t="s">
        <v>1225</v>
      </c>
      <c r="D363" s="8" t="s">
        <v>1226</v>
      </c>
      <c r="E363" s="19" t="s">
        <v>1227</v>
      </c>
      <c r="F363" s="19" t="s">
        <v>1227</v>
      </c>
      <c r="G363" s="19" t="s">
        <v>772</v>
      </c>
      <c r="H363" s="19">
        <v>1</v>
      </c>
      <c r="I363" s="19">
        <v>2024</v>
      </c>
      <c r="J363" s="19" t="s">
        <v>495</v>
      </c>
      <c r="K363" s="19" t="s">
        <v>496</v>
      </c>
      <c r="L363" s="19" t="s">
        <v>213</v>
      </c>
      <c r="M363" s="19" t="s">
        <v>189</v>
      </c>
      <c r="N363" s="19" t="s">
        <v>773</v>
      </c>
      <c r="O363" s="19" t="s">
        <v>1110</v>
      </c>
      <c r="P363" s="19" t="s">
        <v>51</v>
      </c>
      <c r="Q363" s="9" t="s">
        <v>1228</v>
      </c>
      <c r="R363" s="20">
        <v>3</v>
      </c>
      <c r="S363" s="20">
        <v>7.0000000000000007E-2</v>
      </c>
      <c r="T363" s="20">
        <v>2.9980000000000002</v>
      </c>
      <c r="U363" s="20" t="s">
        <v>397</v>
      </c>
      <c r="V363" s="21">
        <f>_xlfn.XLOOKUP(D363,'[4]Gen. Real'!$A$2:$A$1168,'[4]Gen. Real'!$C$2:$C$1168,"-",0)</f>
        <v>5.3769499999999981</v>
      </c>
      <c r="W363" s="22"/>
      <c r="X363" s="22" t="str">
        <f>_xlfn.XLOOKUP(D363,[4]Vertimiento!$J$2:$J$119,[4]Vertimiento!$K$2:$K$119,"-",0)</f>
        <v>-</v>
      </c>
      <c r="Y363" s="23" t="str">
        <f t="shared" si="20"/>
        <v>-</v>
      </c>
      <c r="Z363" s="19" t="str">
        <f>_xlfn.XLOOKUP(D363,[4]Cmg!$I$4:$I$99,[4]Cmg!$M$4:$M$99,"----",0,1)</f>
        <v>----</v>
      </c>
      <c r="AA363" s="19" t="str">
        <f>_xlfn.XLOOKUP(D363,[4]Cmg!$A$4:$A$101,[4]Cmg!$B$4:$B$101,"----",0,1)</f>
        <v>----</v>
      </c>
      <c r="AB363" s="19" t="str">
        <f>_xlfn.XLOOKUP(D363,[4]Cmg!$E$4:$E$101,[4]Cmg!$F$4:$F$101,"----",0,1)</f>
        <v>----</v>
      </c>
      <c r="AC363" s="19" t="str">
        <f>_xlfn.XLOOKUP(D363,[4]Cmg!$O$4:$O$101,[4]Cmg!$P$4:$P$101,"----",0,1)</f>
        <v>----</v>
      </c>
      <c r="AD363" s="24" t="str">
        <f>_xlfn.XLOOKUP(D363,[4]Cmg!$S$4:$S$101,[4]Cmg!$U$4:$U$101,"----",0,1)</f>
        <v>----</v>
      </c>
      <c r="AG363" s="25">
        <f>IFERROR(SUMIFS('[4]BD Unidades'!$AH:$AH,'[4]BD Unidades'!$A:$A,'BD Centrales 2024'!$A363),"-")</f>
        <v>3</v>
      </c>
      <c r="AH363" s="25">
        <f>SUMIFS('[4]BD Unidades'!$AJ$3:$AJ$1424,'[4]BD Unidades'!$A$3:$A$1424,$A363)</f>
        <v>8417.7000000000007</v>
      </c>
      <c r="AI363" s="25">
        <f>SUMIFS('[4]BD Unidades'!$AL$3:$AL$1424,'[4]BD Unidades'!$A$3:$A$1424,$A363)</f>
        <v>0</v>
      </c>
      <c r="AJ363" s="26">
        <f t="shared" si="21"/>
        <v>0</v>
      </c>
      <c r="AK363" s="27">
        <f>IFERROR(SUMIFS('[4]BD Unidades'!$AO$3:$AO$1424,'[4]BD Unidades'!$A$3:$A$1424,$A363),"-")</f>
        <v>0.22282263937263366</v>
      </c>
      <c r="AL363" s="27">
        <f>IFERROR(SUMIFS('[4]BD Unidades'!$AQ$3:$AQ$1424,'[4]BD Unidades'!$A$3:$A$1424,$A363),"-")</f>
        <v>0.24446331837705157</v>
      </c>
      <c r="AM363" s="27">
        <f>IFERROR(SUMIFS('[4]BD Unidades'!$AS$3:$AS$1424,'[4]BD Unidades'!$A$3:$A$1424,$A363),"-")</f>
        <v>0.22700256450007647</v>
      </c>
      <c r="AN363" s="27">
        <f>IFERROR(SUMIFS('[4]BD Unidades'!$AU$3:$AU$1424,'[4]BD Unidades'!$A$3:$A$1424,$A363),"-")</f>
        <v>0.22017</v>
      </c>
      <c r="AO363" s="27">
        <f>IFERROR(SUMIFS('[4]BD Unidades'!$AW$3:$AW$1424,'[4]BD Unidades'!$A$3:$A$1424,$A363),"-")</f>
        <v>0.21241499999999999</v>
      </c>
      <c r="AP363" s="27">
        <f>IFERROR(SUMIFS('[4]BD Unidades'!$AY$3:$AY$1424,'[4]BD Unidades'!$A$3:$A$1424,$A363),"-")</f>
        <v>0.21735299999999999</v>
      </c>
      <c r="AQ363" s="25">
        <f>IFERROR(SUMIFS('[4]BD Unidades'!$AZ$3:$AZ$1424,'[4]BD Unidades'!$A$3:$A$1424,$A363),"-")</f>
        <v>0.66051000000000004</v>
      </c>
      <c r="AR363" s="25">
        <f>IFERROR(SUMIFS('[4]BD Unidades'!$BA$3:$BA$1424,'[4]BD Unidades'!$A$3:$A$1424,$A363),"-")</f>
        <v>3</v>
      </c>
      <c r="AS363" s="28">
        <f>SUMIFS('[4]BD Unidades'!$BC$3:$BC$1424,'[4]BD Unidades'!$A$3:$A$1424,$A363)</f>
        <v>6.1565980674190501E-2</v>
      </c>
      <c r="AT363" s="28">
        <f>SUMIFS('[4]BD Unidades'!$BE$3:$BE$1424,'[4]BD Unidades'!$A$3:$A$1424,$A363)</f>
        <v>0.99914617486338797</v>
      </c>
      <c r="AU363" s="29">
        <f t="shared" si="22"/>
        <v>0.93763276077105728</v>
      </c>
      <c r="AV363" s="30">
        <f t="shared" si="23"/>
        <v>7.000000000000001E-4</v>
      </c>
      <c r="AW363" s="25">
        <f>IFERROR(SUMIFS('[4]BD Unidades'!$BI$3:$BI$1424,'[4]BD Unidades'!$A$3:$A$1424,$A363),"-")</f>
        <v>0.6188822937465196</v>
      </c>
      <c r="AX363" s="25">
        <f>IFERROR(SUMIFS('[4]BD Unidades'!$BJ$3:$BJ$1424,'[4]BD Unidades'!$A$3:$A$1424,$A363),"-")</f>
        <v>0.39772034498743458</v>
      </c>
    </row>
    <row r="364" spans="1:50" ht="14.4" x14ac:dyDescent="0.3">
      <c r="A364" s="7">
        <v>573</v>
      </c>
      <c r="B364" s="7" t="s">
        <v>1229</v>
      </c>
      <c r="D364" s="8" t="s">
        <v>1230</v>
      </c>
      <c r="E364" s="19" t="s">
        <v>1231</v>
      </c>
      <c r="F364" s="19" t="s">
        <v>1232</v>
      </c>
      <c r="G364" s="19" t="s">
        <v>1233</v>
      </c>
      <c r="H364" s="19">
        <v>1</v>
      </c>
      <c r="I364" s="19">
        <v>2024</v>
      </c>
      <c r="J364" s="19" t="s">
        <v>495</v>
      </c>
      <c r="K364" s="19" t="s">
        <v>496</v>
      </c>
      <c r="L364" s="19" t="s">
        <v>213</v>
      </c>
      <c r="M364" s="19" t="s">
        <v>189</v>
      </c>
      <c r="N364" s="19" t="s">
        <v>879</v>
      </c>
      <c r="O364" s="19" t="s">
        <v>880</v>
      </c>
      <c r="P364" s="19" t="s">
        <v>51</v>
      </c>
      <c r="Q364" s="9" t="s">
        <v>1234</v>
      </c>
      <c r="R364" s="20">
        <v>8.64</v>
      </c>
      <c r="S364" s="20">
        <v>1.6890000000000001</v>
      </c>
      <c r="T364" s="20">
        <v>8.4939999999999998</v>
      </c>
      <c r="U364" s="20" t="s">
        <v>397</v>
      </c>
      <c r="V364" s="21">
        <f>_xlfn.XLOOKUP(D364,'[4]Gen. Real'!$A$2:$A$1168,'[4]Gen. Real'!$C$2:$C$1168,"-",0)</f>
        <v>18.508600000000012</v>
      </c>
      <c r="W364" s="22"/>
      <c r="X364" s="22" t="str">
        <f>_xlfn.XLOOKUP(D364,[4]Vertimiento!$J$2:$J$119,[4]Vertimiento!$K$2:$K$119,"-",0)</f>
        <v>-</v>
      </c>
      <c r="Y364" s="23" t="str">
        <f t="shared" si="20"/>
        <v>-</v>
      </c>
      <c r="Z364" s="19" t="str">
        <f>_xlfn.XLOOKUP(D364,[4]Cmg!$I$4:$I$99,[4]Cmg!$M$4:$M$99,"----",0,1)</f>
        <v>----</v>
      </c>
      <c r="AA364" s="19" t="str">
        <f>_xlfn.XLOOKUP(D364,[4]Cmg!$A$4:$A$101,[4]Cmg!$B$4:$B$101,"----",0,1)</f>
        <v>----</v>
      </c>
      <c r="AB364" s="19" t="str">
        <f>_xlfn.XLOOKUP(D364,[4]Cmg!$E$4:$E$101,[4]Cmg!$F$4:$F$101,"----",0,1)</f>
        <v>----</v>
      </c>
      <c r="AC364" s="19" t="str">
        <f>_xlfn.XLOOKUP(D364,[4]Cmg!$O$4:$O$101,[4]Cmg!$P$4:$P$101,"----",0,1)</f>
        <v>----</v>
      </c>
      <c r="AD364" s="24" t="str">
        <f>_xlfn.XLOOKUP(D364,[4]Cmg!$S$4:$S$101,[4]Cmg!$U$4:$U$101,"----",0,1)</f>
        <v>----</v>
      </c>
      <c r="AG364" s="25">
        <f>IFERROR(SUMIFS('[4]BD Unidades'!$AH:$AH,'[4]BD Unidades'!$A:$A,'BD Centrales 2024'!$A364),"-")</f>
        <v>8.64</v>
      </c>
      <c r="AH364" s="25">
        <f>SUMIFS('[4]BD Unidades'!$AJ$3:$AJ$1424,'[4]BD Unidades'!$A$3:$A$1424,$A364)</f>
        <v>8067.5833333333312</v>
      </c>
      <c r="AI364" s="25">
        <f>SUMIFS('[4]BD Unidades'!$AL$3:$AL$1424,'[4]BD Unidades'!$A$3:$A$1424,$A364)</f>
        <v>0</v>
      </c>
      <c r="AJ364" s="26">
        <f t="shared" si="21"/>
        <v>0</v>
      </c>
      <c r="AK364" s="27">
        <f>IFERROR(SUMIFS('[4]BD Unidades'!$AO$3:$AO$1424,'[4]BD Unidades'!$A$3:$A$1424,$A364),"-")</f>
        <v>0.27102284065695792</v>
      </c>
      <c r="AL364" s="27">
        <f>IFERROR(SUMIFS('[4]BD Unidades'!$AQ$3:$AQ$1424,'[4]BD Unidades'!$A$3:$A$1424,$A364),"-")</f>
        <v>0.2649252580001345</v>
      </c>
      <c r="AM364" s="27">
        <f>IFERROR(SUMIFS('[4]BD Unidades'!$AS$3:$AS$1424,'[4]BD Unidades'!$A$3:$A$1424,$A364),"-")</f>
        <v>0.24755153836608948</v>
      </c>
      <c r="AN364" s="27">
        <f>IFERROR(SUMIFS('[4]BD Unidades'!$AU$3:$AU$1424,'[4]BD Unidades'!$A$3:$A$1424,$A364),"-")</f>
        <v>0.22539000000000001</v>
      </c>
      <c r="AO364" s="27">
        <f>IFERROR(SUMIFS('[4]BD Unidades'!$AW$3:$AW$1424,'[4]BD Unidades'!$A$3:$A$1424,$A364),"-")</f>
        <v>0.25371199999999999</v>
      </c>
      <c r="AP364" s="27">
        <f>IFERROR(SUMIFS('[4]BD Unidades'!$AY$3:$AY$1424,'[4]BD Unidades'!$A$3:$A$1424,$A364),"-")</f>
        <v>0.17789099999999999</v>
      </c>
      <c r="AQ364" s="25">
        <f>IFERROR(SUMIFS('[4]BD Unidades'!$AZ$3:$AZ$1424,'[4]BD Unidades'!$A$3:$A$1424,$A364),"-")</f>
        <v>1.9473696000000003</v>
      </c>
      <c r="AR364" s="25">
        <f>IFERROR(SUMIFS('[4]BD Unidades'!$BA$3:$BA$1424,'[4]BD Unidades'!$A$3:$A$1424,$A364),"-")</f>
        <v>8.6399999999999899</v>
      </c>
      <c r="AS364" s="28">
        <f>SUMIFS('[4]BD Unidades'!$BC$3:$BC$1424,'[4]BD Unidades'!$A$3:$A$1424,$A364)</f>
        <v>2.5587341342829899E-2</v>
      </c>
      <c r="AT364" s="28">
        <f>SUMIFS('[4]BD Unidades'!$BE$3:$BE$1424,'[4]BD Unidades'!$A$3:$A$1424,$A364)</f>
        <v>0.98643935944140893</v>
      </c>
      <c r="AU364" s="29">
        <f t="shared" si="22"/>
        <v>0.96119899883737914</v>
      </c>
      <c r="AV364" s="30">
        <f t="shared" si="23"/>
        <v>1.6890000000000002E-2</v>
      </c>
      <c r="AW364" s="25">
        <f>IFERROR(SUMIFS('[4]BD Unidades'!$BI$3:$BI$1424,'[4]BD Unidades'!$A$3:$A$1424,$A364),"-")</f>
        <v>1.8401948438863702</v>
      </c>
      <c r="AX364" s="25">
        <f>IFERROR(SUMIFS('[4]BD Unidades'!$BJ$3:$BJ$1424,'[4]BD Unidades'!$A$3:$A$1424,$A364),"-")</f>
        <v>1.1825882490901385</v>
      </c>
    </row>
    <row r="365" spans="1:50" ht="14.4" x14ac:dyDescent="0.3">
      <c r="A365" s="7">
        <v>574</v>
      </c>
      <c r="B365" s="7" t="s">
        <v>1235</v>
      </c>
      <c r="D365" s="8" t="s">
        <v>1236</v>
      </c>
      <c r="E365" s="19" t="s">
        <v>1237</v>
      </c>
      <c r="F365" s="19" t="s">
        <v>1237</v>
      </c>
      <c r="G365" s="19" t="s">
        <v>1238</v>
      </c>
      <c r="H365" s="19" t="s">
        <v>397</v>
      </c>
      <c r="I365" s="19">
        <v>2024</v>
      </c>
      <c r="J365" s="19" t="s">
        <v>495</v>
      </c>
      <c r="K365" s="19" t="s">
        <v>496</v>
      </c>
      <c r="L365" s="19" t="s">
        <v>213</v>
      </c>
      <c r="M365" s="19" t="s">
        <v>164</v>
      </c>
      <c r="N365" s="19" t="s">
        <v>371</v>
      </c>
      <c r="O365" s="19" t="s">
        <v>1239</v>
      </c>
      <c r="P365" s="19" t="s">
        <v>51</v>
      </c>
      <c r="Q365" s="9" t="s">
        <v>833</v>
      </c>
      <c r="R365" s="20">
        <v>2.77</v>
      </c>
      <c r="S365" s="20">
        <v>0</v>
      </c>
      <c r="T365" s="20">
        <v>2.77</v>
      </c>
      <c r="U365" s="20" t="s">
        <v>397</v>
      </c>
      <c r="V365" s="21">
        <f>_xlfn.XLOOKUP(D365,'[4]Gen. Real'!$A$2:$A$1168,'[4]Gen. Real'!$C$2:$C$1168,"-",0)</f>
        <v>0.27127999999999997</v>
      </c>
      <c r="W365" s="22"/>
      <c r="X365" s="22" t="str">
        <f>_xlfn.XLOOKUP(D365,[4]Vertimiento!$J$2:$J$119,[4]Vertimiento!$K$2:$K$119,"-",0)</f>
        <v>-</v>
      </c>
      <c r="Y365" s="23" t="str">
        <f t="shared" si="20"/>
        <v>-</v>
      </c>
      <c r="Z365" s="19" t="str">
        <f>_xlfn.XLOOKUP(D365,[4]Cmg!$I$4:$I$99,[4]Cmg!$M$4:$M$99,"----",0,1)</f>
        <v>----</v>
      </c>
      <c r="AA365" s="19" t="str">
        <f>_xlfn.XLOOKUP(D365,[4]Cmg!$A$4:$A$101,[4]Cmg!$B$4:$B$101,"----",0,1)</f>
        <v>----</v>
      </c>
      <c r="AB365" s="19" t="str">
        <f>_xlfn.XLOOKUP(D365,[4]Cmg!$E$4:$E$101,[4]Cmg!$F$4:$F$101,"----",0,1)</f>
        <v>----</v>
      </c>
      <c r="AC365" s="19" t="str">
        <f>_xlfn.XLOOKUP(D365,[4]Cmg!$O$4:$O$101,[4]Cmg!$P$4:$P$101,"----",0,1)</f>
        <v>----</v>
      </c>
      <c r="AD365" s="24" t="str">
        <f>_xlfn.XLOOKUP(D365,[4]Cmg!$S$4:$S$101,[4]Cmg!$U$4:$U$101,"----",0,1)</f>
        <v>----</v>
      </c>
      <c r="AG365" s="25">
        <f>IFERROR(SUMIFS('[4]BD Unidades'!$AH:$AH,'[4]BD Unidades'!$A:$A,'BD Centrales 2024'!$A365),"-")</f>
        <v>0</v>
      </c>
      <c r="AH365" s="25">
        <f>SUMIFS('[4]BD Unidades'!$AJ$3:$AJ$1424,'[4]BD Unidades'!$A$3:$A$1424,$A365)</f>
        <v>0</v>
      </c>
      <c r="AI365" s="25">
        <f>SUMIFS('[4]BD Unidades'!$AL$3:$AL$1424,'[4]BD Unidades'!$A$3:$A$1424,$A365)</f>
        <v>0</v>
      </c>
      <c r="AJ365" s="26" t="str">
        <f t="shared" si="21"/>
        <v>-</v>
      </c>
      <c r="AK365" s="27">
        <f>IFERROR(SUMIFS('[4]BD Unidades'!$AO$3:$AO$1424,'[4]BD Unidades'!$A$3:$A$1424,$A365),"-")</f>
        <v>0</v>
      </c>
      <c r="AL365" s="27">
        <f>IFERROR(SUMIFS('[4]BD Unidades'!$AQ$3:$AQ$1424,'[4]BD Unidades'!$A$3:$A$1424,$A365),"-")</f>
        <v>0</v>
      </c>
      <c r="AM365" s="27">
        <f>IFERROR(SUMIFS('[4]BD Unidades'!$AS$3:$AS$1424,'[4]BD Unidades'!$A$3:$A$1424,$A365),"-")</f>
        <v>0</v>
      </c>
      <c r="AN365" s="27">
        <f>IFERROR(SUMIFS('[4]BD Unidades'!$AU$3:$AU$1424,'[4]BD Unidades'!$A$3:$A$1424,$A365),"-")</f>
        <v>0</v>
      </c>
      <c r="AO365" s="27">
        <f>IFERROR(SUMIFS('[4]BD Unidades'!$AW$3:$AW$1424,'[4]BD Unidades'!$A$3:$A$1424,$A365),"-")</f>
        <v>0</v>
      </c>
      <c r="AP365" s="27">
        <f>IFERROR(SUMIFS('[4]BD Unidades'!$AY$3:$AY$1424,'[4]BD Unidades'!$A$3:$A$1424,$A365),"-")</f>
        <v>0</v>
      </c>
      <c r="AQ365" s="25">
        <f>IFERROR(SUMIFS('[4]BD Unidades'!$AZ$3:$AZ$1424,'[4]BD Unidades'!$A$3:$A$1424,$A365),"-")</f>
        <v>0</v>
      </c>
      <c r="AR365" s="25">
        <f>IFERROR(SUMIFS('[4]BD Unidades'!$BA$3:$BA$1424,'[4]BD Unidades'!$A$3:$A$1424,$A365),"-")</f>
        <v>0</v>
      </c>
      <c r="AS365" s="28">
        <f>SUMIFS('[4]BD Unidades'!$BC$3:$BC$1424,'[4]BD Unidades'!$A$3:$A$1424,$A365)</f>
        <v>0</v>
      </c>
      <c r="AT365" s="28">
        <f>SUMIFS('[4]BD Unidades'!$BE$3:$BE$1424,'[4]BD Unidades'!$A$3:$A$1424,$A365)</f>
        <v>0</v>
      </c>
      <c r="AU365" s="29">
        <f t="shared" si="22"/>
        <v>0</v>
      </c>
      <c r="AV365" s="30">
        <f t="shared" si="23"/>
        <v>0</v>
      </c>
      <c r="AW365" s="25">
        <f>IFERROR(SUMIFS('[4]BD Unidades'!$BI$3:$BI$1424,'[4]BD Unidades'!$A$3:$A$1424,$A365),"-")</f>
        <v>0</v>
      </c>
      <c r="AX365" s="25">
        <f>IFERROR(SUMIFS('[4]BD Unidades'!$BJ$3:$BJ$1424,'[4]BD Unidades'!$A$3:$A$1424,$A365),"-")</f>
        <v>0</v>
      </c>
    </row>
    <row r="366" spans="1:50" ht="14.4" x14ac:dyDescent="0.3">
      <c r="A366" s="7">
        <v>576</v>
      </c>
      <c r="B366" s="7" t="s">
        <v>1240</v>
      </c>
      <c r="D366" s="8" t="s">
        <v>1241</v>
      </c>
      <c r="E366" s="19" t="s">
        <v>677</v>
      </c>
      <c r="F366" s="19" t="s">
        <v>1242</v>
      </c>
      <c r="G366" s="19" t="s">
        <v>1243</v>
      </c>
      <c r="H366" s="19">
        <v>1</v>
      </c>
      <c r="I366" s="19">
        <v>2024</v>
      </c>
      <c r="J366" s="19" t="s">
        <v>495</v>
      </c>
      <c r="K366" s="19" t="s">
        <v>496</v>
      </c>
      <c r="L366" s="19" t="s">
        <v>213</v>
      </c>
      <c r="M366" s="19" t="s">
        <v>189</v>
      </c>
      <c r="N366" s="19" t="s">
        <v>189</v>
      </c>
      <c r="O366" s="19" t="s">
        <v>1244</v>
      </c>
      <c r="P366" s="19" t="s">
        <v>51</v>
      </c>
      <c r="Q366" s="9" t="s">
        <v>1245</v>
      </c>
      <c r="R366" s="20">
        <v>9</v>
      </c>
      <c r="S366" s="20">
        <v>1.667</v>
      </c>
      <c r="T366" s="20">
        <v>8.85</v>
      </c>
      <c r="U366" s="20" t="s">
        <v>397</v>
      </c>
      <c r="V366" s="21">
        <f>_xlfn.XLOOKUP(D366,'[4]Gen. Real'!$A$2:$A$1168,'[4]Gen. Real'!$C$2:$C$1168,"-",0)</f>
        <v>15.344500000000007</v>
      </c>
      <c r="W366" s="22"/>
      <c r="X366" s="22" t="str">
        <f>_xlfn.XLOOKUP(D366,[4]Vertimiento!$J$2:$J$119,[4]Vertimiento!$K$2:$K$119,"-",0)</f>
        <v>-</v>
      </c>
      <c r="Y366" s="23" t="str">
        <f t="shared" si="20"/>
        <v>-</v>
      </c>
      <c r="Z366" s="19" t="str">
        <f>_xlfn.XLOOKUP(D366,[4]Cmg!$I$4:$I$99,[4]Cmg!$M$4:$M$99,"----",0,1)</f>
        <v>----</v>
      </c>
      <c r="AA366" s="19" t="str">
        <f>_xlfn.XLOOKUP(D366,[4]Cmg!$A$4:$A$101,[4]Cmg!$B$4:$B$101,"----",0,1)</f>
        <v>----</v>
      </c>
      <c r="AB366" s="19" t="str">
        <f>_xlfn.XLOOKUP(D366,[4]Cmg!$E$4:$E$101,[4]Cmg!$F$4:$F$101,"----",0,1)</f>
        <v>----</v>
      </c>
      <c r="AC366" s="19" t="str">
        <f>_xlfn.XLOOKUP(D366,[4]Cmg!$O$4:$O$101,[4]Cmg!$P$4:$P$101,"----",0,1)</f>
        <v>----</v>
      </c>
      <c r="AD366" s="24" t="str">
        <f>_xlfn.XLOOKUP(D366,[4]Cmg!$S$4:$S$101,[4]Cmg!$U$4:$U$101,"----",0,1)</f>
        <v>----</v>
      </c>
      <c r="AG366" s="25">
        <f>IFERROR(SUMIFS('[4]BD Unidades'!$AH:$AH,'[4]BD Unidades'!$A:$A,'BD Centrales 2024'!$A366),"-")</f>
        <v>8.7392894656951938</v>
      </c>
      <c r="AH366" s="25">
        <f>SUMIFS('[4]BD Unidades'!$AJ$3:$AJ$1424,'[4]BD Unidades'!$A$3:$A$1424,$A366)</f>
        <v>6026.5833333333303</v>
      </c>
      <c r="AI366" s="25">
        <f>SUMIFS('[4]BD Unidades'!$AL$3:$AL$1424,'[4]BD Unidades'!$A$3:$A$1424,$A366)</f>
        <v>2550.7833333333301</v>
      </c>
      <c r="AJ366" s="26">
        <f t="shared" si="21"/>
        <v>0.29738536691525352</v>
      </c>
      <c r="AK366" s="27">
        <f>IFERROR(SUMIFS('[4]BD Unidades'!$AO$3:$AO$1424,'[4]BD Unidades'!$A$3:$A$1424,$A366),"-")</f>
        <v>0.2610944835569573</v>
      </c>
      <c r="AL366" s="27">
        <f>IFERROR(SUMIFS('[4]BD Unidades'!$AQ$3:$AQ$1424,'[4]BD Unidades'!$A$3:$A$1424,$A366),"-")</f>
        <v>0.24220165473132738</v>
      </c>
      <c r="AM366" s="27">
        <f>IFERROR(SUMIFS('[4]BD Unidades'!$AS$3:$AS$1424,'[4]BD Unidades'!$A$3:$A$1424,$A366),"-")</f>
        <v>0.22598915587272397</v>
      </c>
      <c r="AN366" s="27">
        <f>IFERROR(SUMIFS('[4]BD Unidades'!$AU$3:$AU$1424,'[4]BD Unidades'!$A$3:$A$1424,$A366),"-")</f>
        <v>0.218278</v>
      </c>
      <c r="AO366" s="27">
        <f>IFERROR(SUMIFS('[4]BD Unidades'!$AW$3:$AW$1424,'[4]BD Unidades'!$A$3:$A$1424,$A366),"-")</f>
        <v>0.21982099999999999</v>
      </c>
      <c r="AP366" s="27">
        <f>IFERROR(SUMIFS('[4]BD Unidades'!$AY$3:$AY$1424,'[4]BD Unidades'!$A$3:$A$1424,$A366),"-")</f>
        <v>0.21673200000000001</v>
      </c>
      <c r="AQ366" s="25">
        <f>IFERROR(SUMIFS('[4]BD Unidades'!$AZ$3:$AZ$1424,'[4]BD Unidades'!$A$3:$A$1424,$A366),"-")</f>
        <v>1.9075946259930154</v>
      </c>
      <c r="AR366" s="25">
        <f>IFERROR(SUMIFS('[4]BD Unidades'!$BA$3:$BA$1424,'[4]BD Unidades'!$A$3:$A$1424,$A366),"-")</f>
        <v>8.0832567104900104</v>
      </c>
      <c r="AS366" s="28">
        <f>SUMIFS('[4]BD Unidades'!$BC$3:$BC$1424,'[4]BD Unidades'!$A$3:$A$1424,$A366)</f>
        <v>1.0331287464903399E-3</v>
      </c>
      <c r="AT366" s="28">
        <f>SUMIFS('[4]BD Unidades'!$BE$3:$BE$1424,'[4]BD Unidades'!$A$3:$A$1424,$A366)</f>
        <v>1</v>
      </c>
      <c r="AU366" s="29">
        <f t="shared" si="22"/>
        <v>0.99896687125350969</v>
      </c>
      <c r="AV366" s="30">
        <f t="shared" si="23"/>
        <v>1.6670000000000001E-2</v>
      </c>
      <c r="AW366" s="25">
        <f>IFERROR(SUMIFS('[4]BD Unidades'!$BI$3:$BI$1424,'[4]BD Unidades'!$A$3:$A$1424,$A366),"-")</f>
        <v>1.8737999171012789</v>
      </c>
      <c r="AX366" s="25">
        <f>IFERROR(SUMIFS('[4]BD Unidades'!$BJ$3:$BJ$1424,'[4]BD Unidades'!$A$3:$A$1424,$A366),"-")</f>
        <v>1.2041843125862381</v>
      </c>
    </row>
    <row r="367" spans="1:50" ht="14.4" x14ac:dyDescent="0.3">
      <c r="A367" s="7">
        <v>577</v>
      </c>
      <c r="B367" s="7" t="s">
        <v>1246</v>
      </c>
      <c r="D367" s="8" t="s">
        <v>1247</v>
      </c>
      <c r="E367" s="19" t="s">
        <v>1248</v>
      </c>
      <c r="F367" s="19" t="s">
        <v>1248</v>
      </c>
      <c r="G367" s="19" t="s">
        <v>1249</v>
      </c>
      <c r="H367" s="19">
        <v>1</v>
      </c>
      <c r="I367" s="19">
        <v>2024</v>
      </c>
      <c r="J367" s="19" t="s">
        <v>495</v>
      </c>
      <c r="K367" s="19" t="s">
        <v>496</v>
      </c>
      <c r="L367" s="19" t="s">
        <v>213</v>
      </c>
      <c r="M367" s="19" t="s">
        <v>189</v>
      </c>
      <c r="N367" s="19" t="s">
        <v>189</v>
      </c>
      <c r="O367" s="19" t="s">
        <v>1244</v>
      </c>
      <c r="P367" s="19" t="s">
        <v>51</v>
      </c>
      <c r="Q367" s="9" t="s">
        <v>1251</v>
      </c>
      <c r="R367" s="20">
        <v>9.25</v>
      </c>
      <c r="S367" s="20">
        <v>2.7</v>
      </c>
      <c r="T367" s="20">
        <v>9</v>
      </c>
      <c r="U367" s="20" t="s">
        <v>397</v>
      </c>
      <c r="V367" s="21">
        <f>_xlfn.XLOOKUP(D367,'[4]Gen. Real'!$A$2:$A$1168,'[4]Gen. Real'!$C$2:$C$1168,"-",0)</f>
        <v>22.437730000000013</v>
      </c>
      <c r="W367" s="22"/>
      <c r="X367" s="22" t="str">
        <f>_xlfn.XLOOKUP(D367,[4]Vertimiento!$J$2:$J$119,[4]Vertimiento!$K$2:$K$119,"-",0)</f>
        <v>-</v>
      </c>
      <c r="Y367" s="23" t="str">
        <f t="shared" si="20"/>
        <v>-</v>
      </c>
      <c r="Z367" s="19" t="str">
        <f>_xlfn.XLOOKUP(D367,[4]Cmg!$I$4:$I$99,[4]Cmg!$M$4:$M$99,"----",0,1)</f>
        <v>----</v>
      </c>
      <c r="AA367" s="19" t="str">
        <f>_xlfn.XLOOKUP(D367,[4]Cmg!$A$4:$A$101,[4]Cmg!$B$4:$B$101,"----",0,1)</f>
        <v>----</v>
      </c>
      <c r="AB367" s="19" t="str">
        <f>_xlfn.XLOOKUP(D367,[4]Cmg!$E$4:$E$101,[4]Cmg!$F$4:$F$101,"----",0,1)</f>
        <v>----</v>
      </c>
      <c r="AC367" s="19" t="str">
        <f>_xlfn.XLOOKUP(D367,[4]Cmg!$O$4:$O$101,[4]Cmg!$P$4:$P$101,"----",0,1)</f>
        <v>----</v>
      </c>
      <c r="AD367" s="24" t="str">
        <f>_xlfn.XLOOKUP(D367,[4]Cmg!$S$4:$S$101,[4]Cmg!$U$4:$U$101,"----",0,1)</f>
        <v>----</v>
      </c>
      <c r="AG367" s="25">
        <f>IFERROR(SUMIFS('[4]BD Unidades'!$AH:$AH,'[4]BD Unidades'!$A:$A,'BD Centrales 2024'!$A367),"-")</f>
        <v>9</v>
      </c>
      <c r="AH367" s="25">
        <f>SUMIFS('[4]BD Unidades'!$AJ$3:$AJ$1424,'[4]BD Unidades'!$A$3:$A$1424,$A367)</f>
        <v>8516.2054054054079</v>
      </c>
      <c r="AI367" s="25">
        <f>SUMIFS('[4]BD Unidades'!$AL$3:$AL$1424,'[4]BD Unidades'!$A$3:$A$1424,$A367)</f>
        <v>0</v>
      </c>
      <c r="AJ367" s="26">
        <f t="shared" si="21"/>
        <v>0</v>
      </c>
      <c r="AK367" s="27">
        <f>IFERROR(SUMIFS('[4]BD Unidades'!$AO$3:$AO$1424,'[4]BD Unidades'!$A$3:$A$1424,$A367),"-")</f>
        <v>0.26394529496541974</v>
      </c>
      <c r="AL367" s="27">
        <f>IFERROR(SUMIFS('[4]BD Unidades'!$AQ$3:$AQ$1424,'[4]BD Unidades'!$A$3:$A$1424,$A367),"-")</f>
        <v>0.24577104761021751</v>
      </c>
      <c r="AM367" s="27">
        <f>IFERROR(SUMIFS('[4]BD Unidades'!$AS$3:$AS$1424,'[4]BD Unidades'!$A$3:$A$1424,$A367),"-")</f>
        <v>0.25263438720224085</v>
      </c>
      <c r="AN367" s="27">
        <f>IFERROR(SUMIFS('[4]BD Unidades'!$AU$3:$AU$1424,'[4]BD Unidades'!$A$3:$A$1424,$A367),"-")</f>
        <v>0.25678216216216215</v>
      </c>
      <c r="AO367" s="27">
        <f>IFERROR(SUMIFS('[4]BD Unidades'!$AW$3:$AW$1424,'[4]BD Unidades'!$A$3:$A$1424,$A367),"-")</f>
        <v>0.27571329729729732</v>
      </c>
      <c r="AP367" s="27">
        <f>IFERROR(SUMIFS('[4]BD Unidades'!$AY$3:$AY$1424,'[4]BD Unidades'!$A$3:$A$1424,$A367),"-")</f>
        <v>0.27587967567567567</v>
      </c>
      <c r="AQ367" s="25">
        <f>IFERROR(SUMIFS('[4]BD Unidades'!$AZ$3:$AZ$1424,'[4]BD Unidades'!$A$3:$A$1424,$A367),"-")</f>
        <v>2.2733821903945119</v>
      </c>
      <c r="AR367" s="25">
        <f>IFERROR(SUMIFS('[4]BD Unidades'!$BA$3:$BA$1424,'[4]BD Unidades'!$A$3:$A$1424,$A367),"-")</f>
        <v>9</v>
      </c>
      <c r="AS367" s="28">
        <f>SUMIFS('[4]BD Unidades'!$BC$3:$BC$1424,'[4]BD Unidades'!$A$3:$A$1424,$A367)</f>
        <v>6.86832747960818E-3</v>
      </c>
      <c r="AT367" s="28">
        <f>SUMIFS('[4]BD Unidades'!$BE$3:$BE$1424,'[4]BD Unidades'!$A$3:$A$1424,$A367)</f>
        <v>0.97173792645104151</v>
      </c>
      <c r="AU367" s="29">
        <f t="shared" si="22"/>
        <v>0.96506371214782039</v>
      </c>
      <c r="AV367" s="30">
        <f t="shared" si="23"/>
        <v>2.7000000000000003E-2</v>
      </c>
      <c r="AW367" s="25">
        <f>IFERROR(SUMIFS('[4]BD Unidades'!$BI$3:$BI$1424,'[4]BD Unidades'!$A$3:$A$1424,$A367),"-")</f>
        <v>2.2544687708631419</v>
      </c>
      <c r="AX367" s="25">
        <f>IFERROR(SUMIFS('[4]BD Unidades'!$BJ$3:$BJ$1424,'[4]BD Unidades'!$A$3:$A$1424,$A367),"-")</f>
        <v>1.4488184689903787</v>
      </c>
    </row>
    <row r="368" spans="1:50" ht="14.4" x14ac:dyDescent="0.3">
      <c r="A368" s="7">
        <v>578</v>
      </c>
      <c r="B368" s="7" t="s">
        <v>1252</v>
      </c>
      <c r="D368" s="8" t="s">
        <v>1253</v>
      </c>
      <c r="E368" s="19" t="s">
        <v>1231</v>
      </c>
      <c r="F368" s="19" t="s">
        <v>1254</v>
      </c>
      <c r="G368" s="19" t="s">
        <v>1255</v>
      </c>
      <c r="H368" s="19">
        <v>1</v>
      </c>
      <c r="I368" s="19">
        <v>2024</v>
      </c>
      <c r="J368" s="19" t="s">
        <v>495</v>
      </c>
      <c r="K368" s="19" t="s">
        <v>496</v>
      </c>
      <c r="L368" s="19" t="s">
        <v>213</v>
      </c>
      <c r="M368" s="19" t="s">
        <v>497</v>
      </c>
      <c r="N368" s="19" t="s">
        <v>557</v>
      </c>
      <c r="O368" s="19" t="s">
        <v>557</v>
      </c>
      <c r="P368" s="19" t="s">
        <v>51</v>
      </c>
      <c r="Q368" s="9" t="s">
        <v>1256</v>
      </c>
      <c r="R368" s="20">
        <v>9</v>
      </c>
      <c r="S368" s="20">
        <v>8.8900000000000007E-2</v>
      </c>
      <c r="T368" s="20">
        <v>8.9920000000000009</v>
      </c>
      <c r="U368" s="20" t="s">
        <v>397</v>
      </c>
      <c r="V368" s="21">
        <f>_xlfn.XLOOKUP(D368,'[4]Gen. Real'!$A$2:$A$1168,'[4]Gen. Real'!$C$2:$C$1168,"-",0)</f>
        <v>23.331439999999976</v>
      </c>
      <c r="W368" s="22"/>
      <c r="X368" s="22" t="str">
        <f>_xlfn.XLOOKUP(D368,[4]Vertimiento!$J$2:$J$119,[4]Vertimiento!$K$2:$K$119,"-",0)</f>
        <v>-</v>
      </c>
      <c r="Y368" s="23" t="str">
        <f t="shared" si="20"/>
        <v>-</v>
      </c>
      <c r="Z368" s="19" t="str">
        <f>_xlfn.XLOOKUP(D368,[4]Cmg!$I$4:$I$99,[4]Cmg!$M$4:$M$99,"----",0,1)</f>
        <v>----</v>
      </c>
      <c r="AA368" s="19" t="str">
        <f>_xlfn.XLOOKUP(D368,[4]Cmg!$A$4:$A$101,[4]Cmg!$B$4:$B$101,"----",0,1)</f>
        <v>----</v>
      </c>
      <c r="AB368" s="19" t="str">
        <f>_xlfn.XLOOKUP(D368,[4]Cmg!$E$4:$E$101,[4]Cmg!$F$4:$F$101,"----",0,1)</f>
        <v>----</v>
      </c>
      <c r="AC368" s="19" t="str">
        <f>_xlfn.XLOOKUP(D368,[4]Cmg!$O$4:$O$101,[4]Cmg!$P$4:$P$101,"----",0,1)</f>
        <v>----</v>
      </c>
      <c r="AD368" s="24" t="str">
        <f>_xlfn.XLOOKUP(D368,[4]Cmg!$S$4:$S$101,[4]Cmg!$U$4:$U$101,"----",0,1)</f>
        <v>----</v>
      </c>
      <c r="AG368" s="25">
        <f>IFERROR(SUMIFS('[4]BD Unidades'!$AH:$AH,'[4]BD Unidades'!$A:$A,'BD Centrales 2024'!$A368),"-")</f>
        <v>9</v>
      </c>
      <c r="AH368" s="25">
        <f>SUMIFS('[4]BD Unidades'!$AJ$3:$AJ$1424,'[4]BD Unidades'!$A$3:$A$1424,$A368)</f>
        <v>8396.9500000000007</v>
      </c>
      <c r="AI368" s="25">
        <f>SUMIFS('[4]BD Unidades'!$AL$3:$AL$1424,'[4]BD Unidades'!$A$3:$A$1424,$A368)</f>
        <v>0</v>
      </c>
      <c r="AJ368" s="26">
        <f t="shared" si="21"/>
        <v>0</v>
      </c>
      <c r="AK368" s="27">
        <f>IFERROR(SUMIFS('[4]BD Unidades'!$AO$3:$AO$1424,'[4]BD Unidades'!$A$3:$A$1424,$A368),"-")</f>
        <v>0.31963791053965046</v>
      </c>
      <c r="AL368" s="27">
        <f>IFERROR(SUMIFS('[4]BD Unidades'!$AQ$3:$AQ$1424,'[4]BD Unidades'!$A$3:$A$1424,$A368),"-")</f>
        <v>0.30724925949079523</v>
      </c>
      <c r="AM368" s="27">
        <f>IFERROR(SUMIFS('[4]BD Unidades'!$AS$3:$AS$1424,'[4]BD Unidades'!$A$3:$A$1424,$A368),"-")</f>
        <v>0.27646849076855939</v>
      </c>
      <c r="AN368" s="27">
        <f>IFERROR(SUMIFS('[4]BD Unidades'!$AU$3:$AU$1424,'[4]BD Unidades'!$A$3:$A$1424,$A368),"-")</f>
        <v>0.27682899999999999</v>
      </c>
      <c r="AO368" s="27">
        <f>IFERROR(SUMIFS('[4]BD Unidades'!$AW$3:$AW$1424,'[4]BD Unidades'!$A$3:$A$1424,$A368),"-")</f>
        <v>0.29677599999999998</v>
      </c>
      <c r="AP368" s="27">
        <f>IFERROR(SUMIFS('[4]BD Unidades'!$AY$3:$AY$1424,'[4]BD Unidades'!$A$3:$A$1424,$A368),"-")</f>
        <v>0.29830400000000001</v>
      </c>
      <c r="AQ368" s="25">
        <f>IFERROR(SUMIFS('[4]BD Unidades'!$AZ$3:$AZ$1424,'[4]BD Unidades'!$A$3:$A$1424,$A368),"-")</f>
        <v>2.4882164169170347</v>
      </c>
      <c r="AR368" s="25">
        <f>IFERROR(SUMIFS('[4]BD Unidades'!$BA$3:$BA$1424,'[4]BD Unidades'!$A$3:$A$1424,$A368),"-")</f>
        <v>9</v>
      </c>
      <c r="AS368" s="28">
        <f>SUMIFS('[4]BD Unidades'!$BC$3:$BC$1424,'[4]BD Unidades'!$A$3:$A$1424,$A368)</f>
        <v>5.0887692787652997E-2</v>
      </c>
      <c r="AT368" s="28">
        <f>SUMIFS('[4]BD Unidades'!$BE$3:$BE$1424,'[4]BD Unidades'!$A$3:$A$1424,$A368)</f>
        <v>0.99687499999999984</v>
      </c>
      <c r="AU368" s="29">
        <f t="shared" si="22"/>
        <v>0.94614633125230818</v>
      </c>
      <c r="AV368" s="30">
        <f t="shared" si="23"/>
        <v>8.8900000000000003E-4</v>
      </c>
      <c r="AW368" s="25">
        <f>IFERROR(SUMIFS('[4]BD Unidades'!$BI$3:$BI$1424,'[4]BD Unidades'!$A$3:$A$1424,$A368),"-")</f>
        <v>2.3521239354621848</v>
      </c>
      <c r="AX368" s="25">
        <f>IFERROR(SUMIFS('[4]BD Unidades'!$BJ$3:$BJ$1424,'[4]BD Unidades'!$A$3:$A$1424,$A368),"-")</f>
        <v>1.5115758723715844</v>
      </c>
    </row>
    <row r="369" spans="1:50" ht="14.4" x14ac:dyDescent="0.3">
      <c r="A369" s="7">
        <v>579</v>
      </c>
      <c r="B369" s="7" t="s">
        <v>1262</v>
      </c>
      <c r="D369" s="8" t="s">
        <v>1263</v>
      </c>
      <c r="E369" s="19" t="s">
        <v>1231</v>
      </c>
      <c r="F369" s="19" t="s">
        <v>1264</v>
      </c>
      <c r="G369" s="19" t="s">
        <v>1255</v>
      </c>
      <c r="H369" s="19">
        <v>1</v>
      </c>
      <c r="I369" s="19">
        <v>2024</v>
      </c>
      <c r="J369" s="19" t="s">
        <v>495</v>
      </c>
      <c r="K369" s="19" t="s">
        <v>496</v>
      </c>
      <c r="L369" s="19" t="s">
        <v>213</v>
      </c>
      <c r="M369" s="19" t="s">
        <v>497</v>
      </c>
      <c r="N369" s="19" t="s">
        <v>557</v>
      </c>
      <c r="O369" s="19" t="s">
        <v>557</v>
      </c>
      <c r="P369" s="19" t="s">
        <v>51</v>
      </c>
      <c r="Q369" s="9" t="s">
        <v>1256</v>
      </c>
      <c r="R369" s="20">
        <v>9</v>
      </c>
      <c r="S369" s="20">
        <v>8.8900000000000007E-2</v>
      </c>
      <c r="T369" s="20">
        <v>8.9920000000000009</v>
      </c>
      <c r="U369" s="20" t="s">
        <v>397</v>
      </c>
      <c r="V369" s="21">
        <f>_xlfn.XLOOKUP(D369,'[4]Gen. Real'!$A$2:$A$1168,'[4]Gen. Real'!$C$2:$C$1168,"-",0)</f>
        <v>22.423049999999975</v>
      </c>
      <c r="W369" s="22"/>
      <c r="X369" s="22" t="str">
        <f>_xlfn.XLOOKUP(D369,[4]Vertimiento!$J$2:$J$119,[4]Vertimiento!$K$2:$K$119,"-",0)</f>
        <v>-</v>
      </c>
      <c r="Y369" s="23" t="str">
        <f t="shared" si="20"/>
        <v>-</v>
      </c>
      <c r="Z369" s="19" t="str">
        <f>_xlfn.XLOOKUP(D369,[4]Cmg!$I$4:$I$99,[4]Cmg!$M$4:$M$99,"----",0,1)</f>
        <v>----</v>
      </c>
      <c r="AA369" s="19" t="str">
        <f>_xlfn.XLOOKUP(D369,[4]Cmg!$A$4:$A$101,[4]Cmg!$B$4:$B$101,"----",0,1)</f>
        <v>----</v>
      </c>
      <c r="AB369" s="19" t="str">
        <f>_xlfn.XLOOKUP(D369,[4]Cmg!$E$4:$E$101,[4]Cmg!$F$4:$F$101,"----",0,1)</f>
        <v>----</v>
      </c>
      <c r="AC369" s="19" t="str">
        <f>_xlfn.XLOOKUP(D369,[4]Cmg!$O$4:$O$101,[4]Cmg!$P$4:$P$101,"----",0,1)</f>
        <v>----</v>
      </c>
      <c r="AD369" s="24" t="str">
        <f>_xlfn.XLOOKUP(D369,[4]Cmg!$S$4:$S$101,[4]Cmg!$U$4:$U$101,"----",0,1)</f>
        <v>----</v>
      </c>
      <c r="AG369" s="25">
        <f>IFERROR(SUMIFS('[4]BD Unidades'!$AH:$AH,'[4]BD Unidades'!$A:$A,'BD Centrales 2024'!$A369),"-")</f>
        <v>9</v>
      </c>
      <c r="AH369" s="25">
        <f>SUMIFS('[4]BD Unidades'!$AJ$3:$AJ$1424,'[4]BD Unidades'!$A$3:$A$1424,$A369)</f>
        <v>8419.8166666666693</v>
      </c>
      <c r="AI369" s="25">
        <f>SUMIFS('[4]BD Unidades'!$AL$3:$AL$1424,'[4]BD Unidades'!$A$3:$A$1424,$A369)</f>
        <v>0</v>
      </c>
      <c r="AJ369" s="26">
        <f t="shared" si="21"/>
        <v>0</v>
      </c>
      <c r="AK369" s="27">
        <f>IFERROR(SUMIFS('[4]BD Unidades'!$AO$3:$AO$1424,'[4]BD Unidades'!$A$3:$A$1424,$A369),"-")</f>
        <v>0.32249942147128374</v>
      </c>
      <c r="AL369" s="27">
        <f>IFERROR(SUMIFS('[4]BD Unidades'!$AQ$3:$AQ$1424,'[4]BD Unidades'!$A$3:$A$1424,$A369),"-")</f>
        <v>0.31210030659577953</v>
      </c>
      <c r="AM369" s="27">
        <f>IFERROR(SUMIFS('[4]BD Unidades'!$AS$3:$AS$1424,'[4]BD Unidades'!$A$3:$A$1424,$A369),"-")</f>
        <v>0.27529699316061679</v>
      </c>
      <c r="AN369" s="27">
        <f>IFERROR(SUMIFS('[4]BD Unidades'!$AU$3:$AU$1424,'[4]BD Unidades'!$A$3:$A$1424,$A369),"-")</f>
        <v>0.266233</v>
      </c>
      <c r="AO369" s="27">
        <f>IFERROR(SUMIFS('[4]BD Unidades'!$AW$3:$AW$1424,'[4]BD Unidades'!$A$3:$A$1424,$A369),"-")</f>
        <v>0.28867700000000002</v>
      </c>
      <c r="AP369" s="27">
        <f>IFERROR(SUMIFS('[4]BD Unidades'!$AY$3:$AY$1424,'[4]BD Unidades'!$A$3:$A$1424,$A369),"-")</f>
        <v>0.28840900000000003</v>
      </c>
      <c r="AQ369" s="25">
        <f>IFERROR(SUMIFS('[4]BD Unidades'!$AZ$3:$AZ$1424,'[4]BD Unidades'!$A$3:$A$1424,$A369),"-")</f>
        <v>2.3960970000000001</v>
      </c>
      <c r="AR369" s="25">
        <f>IFERROR(SUMIFS('[4]BD Unidades'!$BA$3:$BA$1424,'[4]BD Unidades'!$A$3:$A$1424,$A369),"-")</f>
        <v>9</v>
      </c>
      <c r="AS369" s="28">
        <f>SUMIFS('[4]BD Unidades'!$BC$3:$BC$1424,'[4]BD Unidades'!$A$3:$A$1424,$A369)</f>
        <v>3.1517047366122902E-2</v>
      </c>
      <c r="AT369" s="28">
        <f>SUMIFS('[4]BD Unidades'!$BE$3:$BE$1424,'[4]BD Unidades'!$A$3:$A$1424,$A369)</f>
        <v>0.99336862477231291</v>
      </c>
      <c r="AU369" s="29">
        <f t="shared" si="22"/>
        <v>0.9620605787733435</v>
      </c>
      <c r="AV369" s="30">
        <f t="shared" si="23"/>
        <v>8.8900000000000003E-4</v>
      </c>
      <c r="AW369" s="25">
        <f>IFERROR(SUMIFS('[4]BD Unidades'!$BI$3:$BI$1424,'[4]BD Unidades'!$A$3:$A$1424,$A369),"-")</f>
        <v>2.3031411522922518</v>
      </c>
      <c r="AX369" s="25">
        <f>IFERROR(SUMIFS('[4]BD Unidades'!$BJ$3:$BJ$1424,'[4]BD Unidades'!$A$3:$A$1424,$A369),"-")</f>
        <v>1.4800974319352684</v>
      </c>
    </row>
    <row r="370" spans="1:50" ht="14.4" x14ac:dyDescent="0.3">
      <c r="A370" s="7">
        <v>580</v>
      </c>
      <c r="B370" s="7" t="s">
        <v>1265</v>
      </c>
      <c r="D370" s="8" t="s">
        <v>1266</v>
      </c>
      <c r="E370" s="19" t="s">
        <v>1267</v>
      </c>
      <c r="F370" s="19" t="s">
        <v>1267</v>
      </c>
      <c r="G370" s="19" t="s">
        <v>772</v>
      </c>
      <c r="H370" s="19">
        <v>1</v>
      </c>
      <c r="I370" s="19">
        <v>2024</v>
      </c>
      <c r="J370" s="19" t="s">
        <v>495</v>
      </c>
      <c r="K370" s="19" t="s">
        <v>496</v>
      </c>
      <c r="L370" s="19" t="s">
        <v>213</v>
      </c>
      <c r="M370" s="19" t="s">
        <v>189</v>
      </c>
      <c r="N370" s="19" t="s">
        <v>773</v>
      </c>
      <c r="O370" s="19" t="s">
        <v>1110</v>
      </c>
      <c r="P370" s="19" t="s">
        <v>51</v>
      </c>
      <c r="Q370" s="9" t="s">
        <v>1268</v>
      </c>
      <c r="R370" s="20">
        <v>3</v>
      </c>
      <c r="S370" s="20">
        <v>0.66700000000000004</v>
      </c>
      <c r="T370" s="20">
        <v>2.98</v>
      </c>
      <c r="U370" s="20" t="s">
        <v>397</v>
      </c>
      <c r="V370" s="21">
        <f>_xlfn.XLOOKUP(D370,'[4]Gen. Real'!$A$2:$A$1168,'[4]Gen. Real'!$C$2:$C$1168,"-",0)</f>
        <v>6.156419999999998</v>
      </c>
      <c r="W370" s="22"/>
      <c r="X370" s="22" t="str">
        <f>_xlfn.XLOOKUP(D370,[4]Vertimiento!$J$2:$J$119,[4]Vertimiento!$K$2:$K$119,"-",0)</f>
        <v>-</v>
      </c>
      <c r="Y370" s="23" t="str">
        <f t="shared" si="20"/>
        <v>-</v>
      </c>
      <c r="Z370" s="19" t="str">
        <f>_xlfn.XLOOKUP(D370,[4]Cmg!$I$4:$I$99,[4]Cmg!$M$4:$M$99,"----",0,1)</f>
        <v>----</v>
      </c>
      <c r="AA370" s="19" t="str">
        <f>_xlfn.XLOOKUP(D370,[4]Cmg!$A$4:$A$101,[4]Cmg!$B$4:$B$101,"----",0,1)</f>
        <v>----</v>
      </c>
      <c r="AB370" s="19" t="str">
        <f>_xlfn.XLOOKUP(D370,[4]Cmg!$E$4:$E$101,[4]Cmg!$F$4:$F$101,"----",0,1)</f>
        <v>----</v>
      </c>
      <c r="AC370" s="19" t="str">
        <f>_xlfn.XLOOKUP(D370,[4]Cmg!$O$4:$O$101,[4]Cmg!$P$4:$P$101,"----",0,1)</f>
        <v>----</v>
      </c>
      <c r="AD370" s="24" t="str">
        <f>_xlfn.XLOOKUP(D370,[4]Cmg!$S$4:$S$101,[4]Cmg!$U$4:$U$101,"----",0,1)</f>
        <v>----</v>
      </c>
      <c r="AG370" s="25">
        <f>IFERROR(SUMIFS('[4]BD Unidades'!$AH:$AH,'[4]BD Unidades'!$A:$A,'BD Centrales 2024'!$A370),"-")</f>
        <v>3</v>
      </c>
      <c r="AH370" s="25">
        <f>SUMIFS('[4]BD Unidades'!$AJ$3:$AJ$1424,'[4]BD Unidades'!$A$3:$A$1424,$A370)</f>
        <v>8681.5499999999993</v>
      </c>
      <c r="AI370" s="25">
        <f>SUMIFS('[4]BD Unidades'!$AL$3:$AL$1424,'[4]BD Unidades'!$A$3:$A$1424,$A370)</f>
        <v>32.6</v>
      </c>
      <c r="AJ370" s="26">
        <f t="shared" si="21"/>
        <v>3.7410418686848403E-3</v>
      </c>
      <c r="AK370" s="27">
        <f>IFERROR(SUMIFS('[4]BD Unidades'!$AO$3:$AO$1424,'[4]BD Unidades'!$A$3:$A$1424,$A370),"-")</f>
        <v>0.31447529230714544</v>
      </c>
      <c r="AL370" s="27">
        <f>IFERROR(SUMIFS('[4]BD Unidades'!$AQ$3:$AQ$1424,'[4]BD Unidades'!$A$3:$A$1424,$A370),"-")</f>
        <v>0.29181136689549914</v>
      </c>
      <c r="AM370" s="27">
        <f>IFERROR(SUMIFS('[4]BD Unidades'!$AS$3:$AS$1424,'[4]BD Unidades'!$A$3:$A$1424,$A370),"-")</f>
        <v>0.27166539932783357</v>
      </c>
      <c r="AN370" s="27">
        <f>IFERROR(SUMIFS('[4]BD Unidades'!$AU$3:$AU$1424,'[4]BD Unidades'!$A$3:$A$1424,$A370),"-")</f>
        <v>0.24518799999999999</v>
      </c>
      <c r="AO370" s="27">
        <f>IFERROR(SUMIFS('[4]BD Unidades'!$AW$3:$AW$1424,'[4]BD Unidades'!$A$3:$A$1424,$A370),"-")</f>
        <v>0.23529</v>
      </c>
      <c r="AP370" s="27">
        <f>IFERROR(SUMIFS('[4]BD Unidades'!$AY$3:$AY$1424,'[4]BD Unidades'!$A$3:$A$1424,$A370),"-")</f>
        <v>0.25238500000000003</v>
      </c>
      <c r="AQ370" s="25">
        <f>IFERROR(SUMIFS('[4]BD Unidades'!$AZ$3:$AZ$1424,'[4]BD Unidades'!$A$3:$A$1424,$A370),"-")</f>
        <v>0.735564</v>
      </c>
      <c r="AR370" s="25">
        <f>IFERROR(SUMIFS('[4]BD Unidades'!$BA$3:$BA$1424,'[4]BD Unidades'!$A$3:$A$1424,$A370),"-")</f>
        <v>2.99438843719697</v>
      </c>
      <c r="AS370" s="28">
        <f>SUMIFS('[4]BD Unidades'!$BC$3:$BC$1424,'[4]BD Unidades'!$A$3:$A$1424,$A370)</f>
        <v>1E-4</v>
      </c>
      <c r="AT370" s="28">
        <f>SUMIFS('[4]BD Unidades'!$BE$3:$BE$1424,'[4]BD Unidades'!$A$3:$A$1424,$A370)</f>
        <v>0.99991272009714605</v>
      </c>
      <c r="AU370" s="29">
        <f t="shared" si="22"/>
        <v>0.99981272882513639</v>
      </c>
      <c r="AV370" s="30">
        <f t="shared" si="23"/>
        <v>6.6700000000000006E-3</v>
      </c>
      <c r="AW370" s="25">
        <f>IFERROR(SUMIFS('[4]BD Unidades'!$BI$3:$BI$1424,'[4]BD Unidades'!$A$3:$A$1424,$A370),"-")</f>
        <v>0.73052095697759534</v>
      </c>
      <c r="AX370" s="25">
        <f>IFERROR(SUMIFS('[4]BD Unidades'!$BJ$3:$BJ$1424,'[4]BD Unidades'!$A$3:$A$1424,$A370),"-")</f>
        <v>0.46946414522674973</v>
      </c>
    </row>
    <row r="371" spans="1:50" ht="14.4" x14ac:dyDescent="0.3">
      <c r="A371" s="7">
        <v>582</v>
      </c>
      <c r="B371" s="7" t="s">
        <v>1269</v>
      </c>
      <c r="D371" s="8" t="s">
        <v>1270</v>
      </c>
      <c r="E371" s="19" t="s">
        <v>677</v>
      </c>
      <c r="F371" s="19" t="s">
        <v>1271</v>
      </c>
      <c r="G371" s="19" t="s">
        <v>892</v>
      </c>
      <c r="H371" s="19">
        <v>1</v>
      </c>
      <c r="I371" s="19">
        <v>2024</v>
      </c>
      <c r="J371" s="19" t="s">
        <v>495</v>
      </c>
      <c r="K371" s="19" t="s">
        <v>496</v>
      </c>
      <c r="L371" s="19" t="s">
        <v>213</v>
      </c>
      <c r="M371" s="19" t="s">
        <v>189</v>
      </c>
      <c r="N371" s="19" t="s">
        <v>879</v>
      </c>
      <c r="O371" s="19" t="s">
        <v>893</v>
      </c>
      <c r="P371" s="19" t="s">
        <v>51</v>
      </c>
      <c r="Q371" s="9" t="s">
        <v>1272</v>
      </c>
      <c r="R371" s="20">
        <v>3</v>
      </c>
      <c r="S371" s="20">
        <v>1.33</v>
      </c>
      <c r="T371" s="20">
        <v>2.96</v>
      </c>
      <c r="U371" s="20" t="s">
        <v>397</v>
      </c>
      <c r="V371" s="21">
        <f>_xlfn.XLOOKUP(D371,'[4]Gen. Real'!$A$2:$A$1168,'[4]Gen. Real'!$C$2:$C$1168,"-",0)</f>
        <v>5.1616400000000011</v>
      </c>
      <c r="W371" s="22"/>
      <c r="X371" s="22" t="str">
        <f>_xlfn.XLOOKUP(D371,[4]Vertimiento!$J$2:$J$119,[4]Vertimiento!$K$2:$K$119,"-",0)</f>
        <v>-</v>
      </c>
      <c r="Y371" s="23" t="str">
        <f t="shared" si="20"/>
        <v>-</v>
      </c>
      <c r="Z371" s="19" t="str">
        <f>_xlfn.XLOOKUP(D371,[4]Cmg!$I$4:$I$99,[4]Cmg!$M$4:$M$99,"----",0,1)</f>
        <v>----</v>
      </c>
      <c r="AA371" s="19" t="str">
        <f>_xlfn.XLOOKUP(D371,[4]Cmg!$A$4:$A$101,[4]Cmg!$B$4:$B$101,"----",0,1)</f>
        <v>----</v>
      </c>
      <c r="AB371" s="19" t="str">
        <f>_xlfn.XLOOKUP(D371,[4]Cmg!$E$4:$E$101,[4]Cmg!$F$4:$F$101,"----",0,1)</f>
        <v>----</v>
      </c>
      <c r="AC371" s="19" t="str">
        <f>_xlfn.XLOOKUP(D371,[4]Cmg!$O$4:$O$101,[4]Cmg!$P$4:$P$101,"----",0,1)</f>
        <v>----</v>
      </c>
      <c r="AD371" s="24" t="str">
        <f>_xlfn.XLOOKUP(D371,[4]Cmg!$S$4:$S$101,[4]Cmg!$U$4:$U$101,"----",0,1)</f>
        <v>----</v>
      </c>
      <c r="AG371" s="25">
        <f>IFERROR(SUMIFS('[4]BD Unidades'!$AH:$AH,'[4]BD Unidades'!$A:$A,'BD Centrales 2024'!$A371),"-")</f>
        <v>3</v>
      </c>
      <c r="AH371" s="25">
        <f>SUMIFS('[4]BD Unidades'!$AJ$3:$AJ$1424,'[4]BD Unidades'!$A$3:$A$1424,$A371)</f>
        <v>5657.1833333333298</v>
      </c>
      <c r="AI371" s="25">
        <f>SUMIFS('[4]BD Unidades'!$AL$3:$AL$1424,'[4]BD Unidades'!$A$3:$A$1424,$A371)</f>
        <v>2299.38333333333</v>
      </c>
      <c r="AJ371" s="26">
        <f t="shared" si="21"/>
        <v>0.28899190186722062</v>
      </c>
      <c r="AK371" s="27">
        <f>IFERROR(SUMIFS('[4]BD Unidades'!$AO$3:$AO$1424,'[4]BD Unidades'!$A$3:$A$1424,$A371),"-")</f>
        <v>0.24331107559674611</v>
      </c>
      <c r="AL371" s="27">
        <f>IFERROR(SUMIFS('[4]BD Unidades'!$AQ$3:$AQ$1424,'[4]BD Unidades'!$A$3:$A$1424,$A371),"-")</f>
        <v>0.19473810498808716</v>
      </c>
      <c r="AM371" s="27">
        <f>IFERROR(SUMIFS('[4]BD Unidades'!$AS$3:$AS$1424,'[4]BD Unidades'!$A$3:$A$1424,$A371),"-")</f>
        <v>0.22594467612101554</v>
      </c>
      <c r="AN371" s="27">
        <f>IFERROR(SUMIFS('[4]BD Unidades'!$AU$3:$AU$1424,'[4]BD Unidades'!$A$3:$A$1424,$A371),"-")</f>
        <v>0.20647499999999999</v>
      </c>
      <c r="AO371" s="27">
        <f>IFERROR(SUMIFS('[4]BD Unidades'!$AW$3:$AW$1424,'[4]BD Unidades'!$A$3:$A$1424,$A371),"-")</f>
        <v>0.21085000000000001</v>
      </c>
      <c r="AP371" s="27">
        <f>IFERROR(SUMIFS('[4]BD Unidades'!$AY$3:$AY$1424,'[4]BD Unidades'!$A$3:$A$1424,$A371),"-")</f>
        <v>0.26226699999999997</v>
      </c>
      <c r="AQ371" s="25">
        <f>IFERROR(SUMIFS('[4]BD Unidades'!$AZ$3:$AZ$1424,'[4]BD Unidades'!$A$3:$A$1424,$A371),"-")</f>
        <v>0.58421431496426146</v>
      </c>
      <c r="AR371" s="25">
        <f>IFERROR(SUMIFS('[4]BD Unidades'!$BA$3:$BA$1424,'[4]BD Unidades'!$A$3:$A$1424,$A371),"-")</f>
        <v>2.8193518104542501</v>
      </c>
      <c r="AS371" s="28">
        <f>SUMIFS('[4]BD Unidades'!$BC$3:$BC$1424,'[4]BD Unidades'!$A$3:$A$1424,$A371)</f>
        <v>1.63989453807173E-3</v>
      </c>
      <c r="AT371" s="28">
        <f>SUMIFS('[4]BD Unidades'!$BE$3:$BE$1424,'[4]BD Unidades'!$A$3:$A$1424,$A371)</f>
        <v>1</v>
      </c>
      <c r="AU371" s="29">
        <f t="shared" si="22"/>
        <v>0.99836010546192822</v>
      </c>
      <c r="AV371" s="30">
        <f t="shared" si="23"/>
        <v>1.3300000000000001E-2</v>
      </c>
      <c r="AW371" s="25">
        <f>IFERROR(SUMIFS('[4]BD Unidades'!$BI$3:$BI$1424,'[4]BD Unidades'!$A$3:$A$1424,$A371),"-")</f>
        <v>0.57547951489875404</v>
      </c>
      <c r="AX371" s="25">
        <f>IFERROR(SUMIFS('[4]BD Unidades'!$BJ$3:$BJ$1424,'[4]BD Unidades'!$A$3:$A$1424,$A371),"-")</f>
        <v>0.36982785500804466</v>
      </c>
    </row>
    <row r="372" spans="1:50" ht="14.4" x14ac:dyDescent="0.3">
      <c r="A372" s="7">
        <v>584</v>
      </c>
      <c r="B372" s="7" t="s">
        <v>1273</v>
      </c>
      <c r="D372" s="8" t="s">
        <v>1274</v>
      </c>
      <c r="E372" s="19" t="s">
        <v>1126</v>
      </c>
      <c r="F372" s="19" t="s">
        <v>1275</v>
      </c>
      <c r="G372" s="19" t="s">
        <v>1276</v>
      </c>
      <c r="H372" s="19">
        <v>1</v>
      </c>
      <c r="I372" s="19">
        <v>2024</v>
      </c>
      <c r="J372" s="19" t="s">
        <v>495</v>
      </c>
      <c r="K372" s="19" t="s">
        <v>496</v>
      </c>
      <c r="L372" s="19" t="s">
        <v>213</v>
      </c>
      <c r="M372" s="19" t="s">
        <v>106</v>
      </c>
      <c r="N372" s="19" t="s">
        <v>243</v>
      </c>
      <c r="O372" s="19" t="s">
        <v>905</v>
      </c>
      <c r="P372" s="19" t="s">
        <v>51</v>
      </c>
      <c r="Q372" s="9" t="s">
        <v>1228</v>
      </c>
      <c r="R372" s="20">
        <v>7</v>
      </c>
      <c r="S372" s="20">
        <v>1.857</v>
      </c>
      <c r="T372" s="20">
        <v>6.87</v>
      </c>
      <c r="U372" s="20" t="s">
        <v>397</v>
      </c>
      <c r="V372" s="21">
        <f>_xlfn.XLOOKUP(D372,'[4]Gen. Real'!$A$2:$A$1168,'[4]Gen. Real'!$C$2:$C$1168,"-",0)</f>
        <v>5.7455899999999982</v>
      </c>
      <c r="W372" s="22"/>
      <c r="X372" s="22" t="str">
        <f>_xlfn.XLOOKUP(D372,[4]Vertimiento!$J$2:$J$119,[4]Vertimiento!$K$2:$K$119,"-",0)</f>
        <v>-</v>
      </c>
      <c r="Y372" s="23" t="str">
        <f t="shared" si="20"/>
        <v>-</v>
      </c>
      <c r="Z372" s="19" t="str">
        <f>_xlfn.XLOOKUP(D372,[4]Cmg!$I$4:$I$99,[4]Cmg!$M$4:$M$99,"----",0,1)</f>
        <v>----</v>
      </c>
      <c r="AA372" s="19" t="str">
        <f>_xlfn.XLOOKUP(D372,[4]Cmg!$A$4:$A$101,[4]Cmg!$B$4:$B$101,"----",0,1)</f>
        <v>----</v>
      </c>
      <c r="AB372" s="19" t="str">
        <f>_xlfn.XLOOKUP(D372,[4]Cmg!$E$4:$E$101,[4]Cmg!$F$4:$F$101,"----",0,1)</f>
        <v>----</v>
      </c>
      <c r="AC372" s="19" t="str">
        <f>_xlfn.XLOOKUP(D372,[4]Cmg!$O$4:$O$101,[4]Cmg!$P$4:$P$101,"----",0,1)</f>
        <v>----</v>
      </c>
      <c r="AD372" s="24" t="str">
        <f>_xlfn.XLOOKUP(D372,[4]Cmg!$S$4:$S$101,[4]Cmg!$U$4:$U$101,"----",0,1)</f>
        <v>----</v>
      </c>
      <c r="AG372" s="25">
        <f>IFERROR(SUMIFS('[4]BD Unidades'!$AH:$AH,'[4]BD Unidades'!$A:$A,'BD Centrales 2024'!$A372),"-")</f>
        <v>7</v>
      </c>
      <c r="AH372" s="25">
        <f>SUMIFS('[4]BD Unidades'!$AJ$3:$AJ$1424,'[4]BD Unidades'!$A$3:$A$1424,$A372)</f>
        <v>6795.1</v>
      </c>
      <c r="AI372" s="25">
        <f>SUMIFS('[4]BD Unidades'!$AL$3:$AL$1424,'[4]BD Unidades'!$A$3:$A$1424,$A372)</f>
        <v>0</v>
      </c>
      <c r="AJ372" s="26">
        <f t="shared" si="21"/>
        <v>0</v>
      </c>
      <c r="AK372" s="27">
        <f>IFERROR(SUMIFS('[4]BD Unidades'!$AO$3:$AO$1424,'[4]BD Unidades'!$A$3:$A$1424,$A372),"-")</f>
        <v>0.23804525285627415</v>
      </c>
      <c r="AL372" s="27">
        <f>IFERROR(SUMIFS('[4]BD Unidades'!$AQ$3:$AQ$1424,'[4]BD Unidades'!$A$3:$A$1424,$A372),"-")</f>
        <v>0.1947894378788875</v>
      </c>
      <c r="AM372" s="27">
        <f>IFERROR(SUMIFS('[4]BD Unidades'!$AS$3:$AS$1424,'[4]BD Unidades'!$A$3:$A$1424,$A372),"-")</f>
        <v>0.18098621867109663</v>
      </c>
      <c r="AN372" s="27">
        <f>IFERROR(SUMIFS('[4]BD Unidades'!$AU$3:$AU$1424,'[4]BD Unidades'!$A$3:$A$1424,$A372),"-")</f>
        <v>0.117287</v>
      </c>
      <c r="AO372" s="27">
        <f>IFERROR(SUMIFS('[4]BD Unidades'!$AW$3:$AW$1424,'[4]BD Unidades'!$A$3:$A$1424,$A372),"-")</f>
        <v>0.12026000000000001</v>
      </c>
      <c r="AP372" s="27">
        <f>IFERROR(SUMIFS('[4]BD Unidades'!$AY$3:$AY$1424,'[4]BD Unidades'!$A$3:$A$1424,$A372),"-")</f>
        <v>0.140901</v>
      </c>
      <c r="AQ372" s="25">
        <f>IFERROR(SUMIFS('[4]BD Unidades'!$AZ$3:$AZ$1424,'[4]BD Unidades'!$A$3:$A$1424,$A372),"-")</f>
        <v>0.82100899999999999</v>
      </c>
      <c r="AR372" s="25">
        <f>IFERROR(SUMIFS('[4]BD Unidades'!$BA$3:$BA$1424,'[4]BD Unidades'!$A$3:$A$1424,$A372),"-")</f>
        <v>7</v>
      </c>
      <c r="AS372" s="28">
        <f>SUMIFS('[4]BD Unidades'!$BC$3:$BC$1424,'[4]BD Unidades'!$A$3:$A$1424,$A372)</f>
        <v>4.7239318147191497E-2</v>
      </c>
      <c r="AT372" s="28">
        <f>SUMIFS('[4]BD Unidades'!$BE$3:$BE$1424,'[4]BD Unidades'!$A$3:$A$1424,$A372)</f>
        <v>0.99838532179720707</v>
      </c>
      <c r="AU372" s="29">
        <f t="shared" si="22"/>
        <v>0.95122227994734265</v>
      </c>
      <c r="AV372" s="30">
        <f t="shared" si="23"/>
        <v>1.857E-2</v>
      </c>
      <c r="AW372" s="25">
        <f>IFERROR(SUMIFS('[4]BD Unidades'!$BI$3:$BI$1424,'[4]BD Unidades'!$A$3:$A$1424,$A372),"-")</f>
        <v>0.76645958751610055</v>
      </c>
      <c r="AX372" s="25">
        <f>IFERROR(SUMIFS('[4]BD Unidades'!$BJ$3:$BJ$1424,'[4]BD Unidades'!$A$3:$A$1424,$A372),"-")</f>
        <v>0.49255985289293891</v>
      </c>
    </row>
    <row r="373" spans="1:50" ht="14.4" x14ac:dyDescent="0.3">
      <c r="A373" s="7">
        <v>585</v>
      </c>
      <c r="B373" s="7" t="s">
        <v>1277</v>
      </c>
      <c r="D373" s="8" t="s">
        <v>1278</v>
      </c>
      <c r="E373" s="19" t="s">
        <v>1279</v>
      </c>
      <c r="F373" s="19" t="s">
        <v>1279</v>
      </c>
      <c r="G373" s="19" t="s">
        <v>1280</v>
      </c>
      <c r="H373" s="19" t="s">
        <v>397</v>
      </c>
      <c r="I373" s="19">
        <v>2024</v>
      </c>
      <c r="J373" s="19" t="s">
        <v>495</v>
      </c>
      <c r="K373" s="19" t="s">
        <v>496</v>
      </c>
      <c r="L373" s="19" t="s">
        <v>213</v>
      </c>
      <c r="M373" s="19" t="s">
        <v>106</v>
      </c>
      <c r="N373" s="19" t="s">
        <v>243</v>
      </c>
      <c r="O373" s="19" t="s">
        <v>905</v>
      </c>
      <c r="P373" s="19" t="s">
        <v>51</v>
      </c>
      <c r="Q373" s="9" t="s">
        <v>1281</v>
      </c>
      <c r="R373" s="20">
        <v>2.96</v>
      </c>
      <c r="S373" s="20">
        <v>0.7</v>
      </c>
      <c r="T373" s="20">
        <v>2.9392999999999998</v>
      </c>
      <c r="U373" s="20" t="s">
        <v>397</v>
      </c>
      <c r="V373" s="21">
        <f>_xlfn.XLOOKUP(D373,'[4]Gen. Real'!$A$2:$A$1168,'[4]Gen. Real'!$C$2:$C$1168,"-",0)</f>
        <v>4.3128000000000011</v>
      </c>
      <c r="W373" s="22"/>
      <c r="X373" s="22" t="str">
        <f>_xlfn.XLOOKUP(D373,[4]Vertimiento!$J$2:$J$119,[4]Vertimiento!$K$2:$K$119,"-",0)</f>
        <v>-</v>
      </c>
      <c r="Y373" s="23" t="str">
        <f t="shared" si="20"/>
        <v>-</v>
      </c>
      <c r="Z373" s="19" t="str">
        <f>_xlfn.XLOOKUP(D373,[4]Cmg!$I$4:$I$99,[4]Cmg!$M$4:$M$99,"----",0,1)</f>
        <v>----</v>
      </c>
      <c r="AA373" s="19" t="str">
        <f>_xlfn.XLOOKUP(D373,[4]Cmg!$A$4:$A$101,[4]Cmg!$B$4:$B$101,"----",0,1)</f>
        <v>----</v>
      </c>
      <c r="AB373" s="19" t="str">
        <f>_xlfn.XLOOKUP(D373,[4]Cmg!$E$4:$E$101,[4]Cmg!$F$4:$F$101,"----",0,1)</f>
        <v>----</v>
      </c>
      <c r="AC373" s="19" t="str">
        <f>_xlfn.XLOOKUP(D373,[4]Cmg!$O$4:$O$101,[4]Cmg!$P$4:$P$101,"----",0,1)</f>
        <v>----</v>
      </c>
      <c r="AD373" s="24" t="str">
        <f>_xlfn.XLOOKUP(D373,[4]Cmg!$S$4:$S$101,[4]Cmg!$U$4:$U$101,"----",0,1)</f>
        <v>----</v>
      </c>
      <c r="AG373" s="25">
        <f>IFERROR(SUMIFS('[4]BD Unidades'!$AH:$AH,'[4]BD Unidades'!$A:$A,'BD Centrales 2024'!$A373),"-")</f>
        <v>2.7</v>
      </c>
      <c r="AH373" s="25">
        <f>SUMIFS('[4]BD Unidades'!$AJ$3:$AJ$1424,'[4]BD Unidades'!$A$3:$A$1424,$A373)</f>
        <v>7740.3192567567548</v>
      </c>
      <c r="AI373" s="25">
        <f>SUMIFS('[4]BD Unidades'!$AL$3:$AL$1424,'[4]BD Unidades'!$A$3:$A$1424,$A373)</f>
        <v>0</v>
      </c>
      <c r="AJ373" s="26">
        <f t="shared" si="21"/>
        <v>0</v>
      </c>
      <c r="AK373" s="27">
        <f>IFERROR(SUMIFS('[4]BD Unidades'!$AO$3:$AO$1424,'[4]BD Unidades'!$A$3:$A$1424,$A373),"-")</f>
        <v>0.18240672315574086</v>
      </c>
      <c r="AL373" s="27">
        <f>IFERROR(SUMIFS('[4]BD Unidades'!$AQ$3:$AQ$1424,'[4]BD Unidades'!$A$3:$A$1424,$A373),"-")</f>
        <v>0.24453116755835178</v>
      </c>
      <c r="AM373" s="27">
        <f>IFERROR(SUMIFS('[4]BD Unidades'!$AS$3:$AS$1424,'[4]BD Unidades'!$A$3:$A$1424,$A373),"-")</f>
        <v>0.17735516156872641</v>
      </c>
      <c r="AN373" s="27">
        <f>IFERROR(SUMIFS('[4]BD Unidades'!$AU$3:$AU$1424,'[4]BD Unidades'!$A$3:$A$1424,$A373),"-")</f>
        <v>0.17307912162162165</v>
      </c>
      <c r="AO373" s="27">
        <f>IFERROR(SUMIFS('[4]BD Unidades'!$AW$3:$AW$1424,'[4]BD Unidades'!$A$3:$A$1424,$A373),"-")</f>
        <v>0.17065094594594593</v>
      </c>
      <c r="AP373" s="27">
        <f>IFERROR(SUMIFS('[4]BD Unidades'!$AY$3:$AY$1424,'[4]BD Unidades'!$A$3:$A$1424,$A373),"-")</f>
        <v>0.17021037162162161</v>
      </c>
      <c r="AQ373" s="25">
        <f>IFERROR(SUMIFS('[4]BD Unidades'!$AZ$3:$AZ$1424,'[4]BD Unidades'!$A$3:$A$1424,$A373),"-")</f>
        <v>0.51231420000000005</v>
      </c>
      <c r="AR373" s="25">
        <f>IFERROR(SUMIFS('[4]BD Unidades'!$BA$3:$BA$1424,'[4]BD Unidades'!$A$3:$A$1424,$A373),"-")</f>
        <v>2.7</v>
      </c>
      <c r="AS373" s="28">
        <f>SUMIFS('[4]BD Unidades'!$BC$3:$BC$1424,'[4]BD Unidades'!$A$3:$A$1424,$A373)</f>
        <v>3.5118426695737691E-2</v>
      </c>
      <c r="AT373" s="28">
        <f>SUMIFS('[4]BD Unidades'!$BE$3:$BE$1424,'[4]BD Unidades'!$A$3:$A$1424,$A373)</f>
        <v>0.91182986264953514</v>
      </c>
      <c r="AU373" s="29">
        <f t="shared" si="22"/>
        <v>0.87980783245909289</v>
      </c>
      <c r="AV373" s="30">
        <f t="shared" si="23"/>
        <v>6.9999999999999993E-3</v>
      </c>
      <c r="AW373" s="25">
        <f>IFERROR(SUMIFS('[4]BD Unidades'!$BI$3:$BI$1424,'[4]BD Unidades'!$A$3:$A$1424,$A373),"-")</f>
        <v>0.49241055035522346</v>
      </c>
      <c r="AX373" s="25">
        <f>IFERROR(SUMIFS('[4]BD Unidades'!$BJ$3:$BJ$1424,'[4]BD Unidades'!$A$3:$A$1424,$A373),"-")</f>
        <v>0.31644417030768118</v>
      </c>
    </row>
    <row r="374" spans="1:50" ht="14.4" x14ac:dyDescent="0.3">
      <c r="A374" s="7">
        <v>586</v>
      </c>
      <c r="B374" s="7" t="s">
        <v>1282</v>
      </c>
      <c r="D374" s="8" t="s">
        <v>1283</v>
      </c>
      <c r="E374" s="19" t="s">
        <v>1231</v>
      </c>
      <c r="F374" s="19" t="s">
        <v>1284</v>
      </c>
      <c r="G374" s="19" t="s">
        <v>1285</v>
      </c>
      <c r="H374" s="19">
        <v>1</v>
      </c>
      <c r="I374" s="19">
        <v>2024</v>
      </c>
      <c r="J374" s="19" t="s">
        <v>495</v>
      </c>
      <c r="K374" s="19" t="s">
        <v>496</v>
      </c>
      <c r="L374" s="19" t="s">
        <v>213</v>
      </c>
      <c r="M374" s="19" t="s">
        <v>497</v>
      </c>
      <c r="N374" s="19" t="s">
        <v>557</v>
      </c>
      <c r="O374" s="19" t="s">
        <v>610</v>
      </c>
      <c r="P374" s="19" t="s">
        <v>51</v>
      </c>
      <c r="Q374" s="9" t="s">
        <v>1287</v>
      </c>
      <c r="R374" s="20">
        <v>9</v>
      </c>
      <c r="S374" s="20">
        <v>0.16669999999999999</v>
      </c>
      <c r="T374" s="20">
        <v>8.9849999999999994</v>
      </c>
      <c r="U374" s="20" t="s">
        <v>397</v>
      </c>
      <c r="V374" s="21">
        <f>_xlfn.XLOOKUP(D374,'[4]Gen. Real'!$A$2:$A$1168,'[4]Gen. Real'!$C$2:$C$1168,"-",0)</f>
        <v>26.279839999999989</v>
      </c>
      <c r="W374" s="22"/>
      <c r="X374" s="22" t="str">
        <f>_xlfn.XLOOKUP(D374,[4]Vertimiento!$J$2:$J$119,[4]Vertimiento!$K$2:$K$119,"-",0)</f>
        <v>-</v>
      </c>
      <c r="Y374" s="23" t="str">
        <f t="shared" si="20"/>
        <v>-</v>
      </c>
      <c r="Z374" s="19" t="str">
        <f>_xlfn.XLOOKUP(D374,[4]Cmg!$I$4:$I$99,[4]Cmg!$M$4:$M$99,"----",0,1)</f>
        <v>----</v>
      </c>
      <c r="AA374" s="19" t="str">
        <f>_xlfn.XLOOKUP(D374,[4]Cmg!$A$4:$A$101,[4]Cmg!$B$4:$B$101,"----",0,1)</f>
        <v>----</v>
      </c>
      <c r="AB374" s="19" t="str">
        <f>_xlfn.XLOOKUP(D374,[4]Cmg!$E$4:$E$101,[4]Cmg!$F$4:$F$101,"----",0,1)</f>
        <v>----</v>
      </c>
      <c r="AC374" s="19" t="str">
        <f>_xlfn.XLOOKUP(D374,[4]Cmg!$O$4:$O$101,[4]Cmg!$P$4:$P$101,"----",0,1)</f>
        <v>----</v>
      </c>
      <c r="AD374" s="24" t="str">
        <f>_xlfn.XLOOKUP(D374,[4]Cmg!$S$4:$S$101,[4]Cmg!$U$4:$U$101,"----",0,1)</f>
        <v>----</v>
      </c>
      <c r="AG374" s="25">
        <f>IFERROR(SUMIFS('[4]BD Unidades'!$AH:$AH,'[4]BD Unidades'!$A:$A,'BD Centrales 2024'!$A374),"-")</f>
        <v>9</v>
      </c>
      <c r="AH374" s="25">
        <f>SUMIFS('[4]BD Unidades'!$AJ$3:$AJ$1424,'[4]BD Unidades'!$A$3:$A$1424,$A374)</f>
        <v>8444.9666666666708</v>
      </c>
      <c r="AI374" s="25">
        <f>SUMIFS('[4]BD Unidades'!$AL$3:$AL$1424,'[4]BD Unidades'!$A$3:$A$1424,$A374)</f>
        <v>0</v>
      </c>
      <c r="AJ374" s="26">
        <f t="shared" si="21"/>
        <v>0</v>
      </c>
      <c r="AK374" s="27">
        <f>IFERROR(SUMIFS('[4]BD Unidades'!$AO$3:$AO$1424,'[4]BD Unidades'!$A$3:$A$1424,$A374),"-")</f>
        <v>0.37125769259864599</v>
      </c>
      <c r="AL374" s="27">
        <f>IFERROR(SUMIFS('[4]BD Unidades'!$AQ$3:$AQ$1424,'[4]BD Unidades'!$A$3:$A$1424,$A374),"-")</f>
        <v>0.35683025060444779</v>
      </c>
      <c r="AM374" s="27">
        <f>IFERROR(SUMIFS('[4]BD Unidades'!$AS$3:$AS$1424,'[4]BD Unidades'!$A$3:$A$1424,$A374),"-")</f>
        <v>0.33366608336871934</v>
      </c>
      <c r="AN374" s="27">
        <f>IFERROR(SUMIFS('[4]BD Unidades'!$AU$3:$AU$1424,'[4]BD Unidades'!$A$3:$A$1424,$A374),"-")</f>
        <v>0.31415700000000002</v>
      </c>
      <c r="AO374" s="27">
        <f>IFERROR(SUMIFS('[4]BD Unidades'!$AW$3:$AW$1424,'[4]BD Unidades'!$A$3:$A$1424,$A374),"-")</f>
        <v>0.33381100000000002</v>
      </c>
      <c r="AP374" s="27">
        <f>IFERROR(SUMIFS('[4]BD Unidades'!$AY$3:$AY$1424,'[4]BD Unidades'!$A$3:$A$1424,$A374),"-")</f>
        <v>0.31973299999999999</v>
      </c>
      <c r="AQ374" s="25">
        <f>IFERROR(SUMIFS('[4]BD Unidades'!$AZ$3:$AZ$1424,'[4]BD Unidades'!$A$3:$A$1424,$A374),"-")</f>
        <v>2.7911864534767603</v>
      </c>
      <c r="AR374" s="25">
        <f>IFERROR(SUMIFS('[4]BD Unidades'!$BA$3:$BA$1424,'[4]BD Unidades'!$A$3:$A$1424,$A374),"-")</f>
        <v>9</v>
      </c>
      <c r="AS374" s="28">
        <f>SUMIFS('[4]BD Unidades'!$BC$3:$BC$1424,'[4]BD Unidades'!$A$3:$A$1424,$A374)</f>
        <v>2.8703736358329998E-2</v>
      </c>
      <c r="AT374" s="28">
        <f>SUMIFS('[4]BD Unidades'!$BE$3:$BE$1424,'[4]BD Unidades'!$A$3:$A$1424,$A374)</f>
        <v>0.97640406800242885</v>
      </c>
      <c r="AU374" s="29">
        <f t="shared" si="22"/>
        <v>0.94837762305528617</v>
      </c>
      <c r="AV374" s="30">
        <f t="shared" si="23"/>
        <v>1.6669999999999999E-3</v>
      </c>
      <c r="AW374" s="25">
        <f>IFERROR(SUMIFS('[4]BD Unidades'!$BI$3:$BI$1424,'[4]BD Unidades'!$A$3:$A$1424,$A374),"-")</f>
        <v>2.6447455034420981</v>
      </c>
      <c r="AX374" s="25">
        <f>IFERROR(SUMIFS('[4]BD Unidades'!$BJ$3:$BJ$1424,'[4]BD Unidades'!$A$3:$A$1424,$A374),"-")</f>
        <v>1.6996270610123156</v>
      </c>
    </row>
    <row r="375" spans="1:50" ht="14.4" x14ac:dyDescent="0.3">
      <c r="A375" s="7">
        <v>589</v>
      </c>
      <c r="B375" s="7" t="s">
        <v>1288</v>
      </c>
      <c r="D375" s="8" t="s">
        <v>1289</v>
      </c>
      <c r="E375" s="19" t="s">
        <v>1134</v>
      </c>
      <c r="F375" s="19" t="s">
        <v>1290</v>
      </c>
      <c r="G375" s="19" t="s">
        <v>1291</v>
      </c>
      <c r="H375" s="19">
        <v>1</v>
      </c>
      <c r="I375" s="19">
        <v>2024</v>
      </c>
      <c r="J375" s="19" t="s">
        <v>495</v>
      </c>
      <c r="K375" s="19" t="s">
        <v>496</v>
      </c>
      <c r="L375" s="19" t="s">
        <v>213</v>
      </c>
      <c r="M375" s="19" t="s">
        <v>477</v>
      </c>
      <c r="N375" s="19" t="s">
        <v>549</v>
      </c>
      <c r="O375" s="19" t="s">
        <v>700</v>
      </c>
      <c r="P375" s="19" t="s">
        <v>51</v>
      </c>
      <c r="Q375" s="9" t="s">
        <v>1292</v>
      </c>
      <c r="R375" s="20">
        <v>2</v>
      </c>
      <c r="S375" s="20">
        <v>0.75</v>
      </c>
      <c r="T375" s="20">
        <v>1.9850000000000001</v>
      </c>
      <c r="U375" s="20" t="s">
        <v>397</v>
      </c>
      <c r="V375" s="21">
        <f>_xlfn.XLOOKUP(D375,'[4]Gen. Real'!$A$2:$A$1168,'[4]Gen. Real'!$C$2:$C$1168,"-",0)</f>
        <v>4.7491700000000003</v>
      </c>
      <c r="W375" s="22"/>
      <c r="X375" s="22" t="str">
        <f>_xlfn.XLOOKUP(D375,[4]Vertimiento!$J$2:$J$119,[4]Vertimiento!$K$2:$K$119,"-",0)</f>
        <v>-</v>
      </c>
      <c r="Y375" s="23" t="str">
        <f t="shared" si="20"/>
        <v>-</v>
      </c>
      <c r="Z375" s="19" t="str">
        <f>_xlfn.XLOOKUP(D375,[4]Cmg!$I$4:$I$99,[4]Cmg!$M$4:$M$99,"----",0,1)</f>
        <v>----</v>
      </c>
      <c r="AA375" s="19" t="str">
        <f>_xlfn.XLOOKUP(D375,[4]Cmg!$A$4:$A$101,[4]Cmg!$B$4:$B$101,"----",0,1)</f>
        <v>----</v>
      </c>
      <c r="AB375" s="19" t="str">
        <f>_xlfn.XLOOKUP(D375,[4]Cmg!$E$4:$E$101,[4]Cmg!$F$4:$F$101,"----",0,1)</f>
        <v>----</v>
      </c>
      <c r="AC375" s="19" t="str">
        <f>_xlfn.XLOOKUP(D375,[4]Cmg!$O$4:$O$101,[4]Cmg!$P$4:$P$101,"----",0,1)</f>
        <v>----</v>
      </c>
      <c r="AD375" s="24" t="str">
        <f>_xlfn.XLOOKUP(D375,[4]Cmg!$S$4:$S$101,[4]Cmg!$U$4:$U$101,"----",0,1)</f>
        <v>----</v>
      </c>
      <c r="AG375" s="25">
        <f>IFERROR(SUMIFS('[4]BD Unidades'!$AH:$AH,'[4]BD Unidades'!$A:$A,'BD Centrales 2024'!$A375),"-")</f>
        <v>2</v>
      </c>
      <c r="AH375" s="25">
        <f>SUMIFS('[4]BD Unidades'!$AJ$3:$AJ$1424,'[4]BD Unidades'!$A$3:$A$1424,$A375)</f>
        <v>8313.2166666666708</v>
      </c>
      <c r="AI375" s="25">
        <f>SUMIFS('[4]BD Unidades'!$AL$3:$AL$1424,'[4]BD Unidades'!$A$3:$A$1424,$A375)</f>
        <v>0.28333333333333299</v>
      </c>
      <c r="AJ375" s="26">
        <f t="shared" si="21"/>
        <v>3.4081113049056696E-5</v>
      </c>
      <c r="AK375" s="27">
        <f>IFERROR(SUMIFS('[4]BD Unidades'!$AO$3:$AO$1424,'[4]BD Unidades'!$A$3:$A$1424,$A375),"-")</f>
        <v>0.31851805006633988</v>
      </c>
      <c r="AL375" s="27">
        <f>IFERROR(SUMIFS('[4]BD Unidades'!$AQ$3:$AQ$1424,'[4]BD Unidades'!$A$3:$A$1424,$A375),"-")</f>
        <v>0.34481656723073395</v>
      </c>
      <c r="AM375" s="27">
        <f>IFERROR(SUMIFS('[4]BD Unidades'!$AS$3:$AS$1424,'[4]BD Unidades'!$A$3:$A$1424,$A375),"-")</f>
        <v>0.32791653126450132</v>
      </c>
      <c r="AN375" s="27">
        <f>IFERROR(SUMIFS('[4]BD Unidades'!$AU$3:$AU$1424,'[4]BD Unidades'!$A$3:$A$1424,$A375),"-")</f>
        <v>0.31018200000000001</v>
      </c>
      <c r="AO375" s="27">
        <f>IFERROR(SUMIFS('[4]BD Unidades'!$AW$3:$AW$1424,'[4]BD Unidades'!$A$3:$A$1424,$A375),"-")</f>
        <v>0.28337299999999999</v>
      </c>
      <c r="AP375" s="27">
        <f>IFERROR(SUMIFS('[4]BD Unidades'!$AY$3:$AY$1424,'[4]BD Unidades'!$A$3:$A$1424,$A375),"-")</f>
        <v>0.26156699999999999</v>
      </c>
      <c r="AQ375" s="25">
        <f>IFERROR(SUMIFS('[4]BD Unidades'!$AZ$3:$AZ$1424,'[4]BD Unidades'!$A$3:$A$1424,$A375),"-")</f>
        <v>0.62026365632816893</v>
      </c>
      <c r="AR375" s="25">
        <f>IFERROR(SUMIFS('[4]BD Unidades'!$BA$3:$BA$1424,'[4]BD Unidades'!$A$3:$A$1424,$A375),"-")</f>
        <v>1.9999318377738999</v>
      </c>
      <c r="AS375" s="28">
        <f>SUMIFS('[4]BD Unidades'!$BC$3:$BC$1424,'[4]BD Unidades'!$A$3:$A$1424,$A375)</f>
        <v>2.35597960612044E-2</v>
      </c>
      <c r="AT375" s="28">
        <f>SUMIFS('[4]BD Unidades'!$BE$3:$BE$1424,'[4]BD Unidades'!$A$3:$A$1424,$A375)</f>
        <v>0.99924294171220396</v>
      </c>
      <c r="AU375" s="29">
        <f t="shared" si="22"/>
        <v>0.97570098178986653</v>
      </c>
      <c r="AV375" s="30">
        <f t="shared" si="23"/>
        <v>7.4999999999999997E-3</v>
      </c>
      <c r="AW375" s="25">
        <f>IFERROR(SUMIFS('[4]BD Unidades'!$BI$3:$BI$1424,'[4]BD Unidades'!$A$3:$A$1424,$A375),"-")</f>
        <v>0.60065291950960686</v>
      </c>
      <c r="AX375" s="25">
        <f>IFERROR(SUMIFS('[4]BD Unidades'!$BJ$3:$BJ$1424,'[4]BD Unidades'!$A$3:$A$1424,$A375),"-")</f>
        <v>0.38600536609133534</v>
      </c>
    </row>
    <row r="376" spans="1:50" ht="14.4" x14ac:dyDescent="0.3">
      <c r="A376" s="7">
        <v>590</v>
      </c>
      <c r="B376" s="7" t="s">
        <v>1293</v>
      </c>
      <c r="D376" s="8" t="s">
        <v>1294</v>
      </c>
      <c r="E376" s="19" t="s">
        <v>1231</v>
      </c>
      <c r="F376" s="19" t="s">
        <v>1295</v>
      </c>
      <c r="G376" s="19" t="s">
        <v>1285</v>
      </c>
      <c r="H376" s="19">
        <v>1</v>
      </c>
      <c r="I376" s="19">
        <v>2024</v>
      </c>
      <c r="J376" s="19" t="s">
        <v>495</v>
      </c>
      <c r="K376" s="19" t="s">
        <v>496</v>
      </c>
      <c r="L376" s="19" t="s">
        <v>213</v>
      </c>
      <c r="M376" s="19" t="s">
        <v>497</v>
      </c>
      <c r="N376" s="19" t="s">
        <v>557</v>
      </c>
      <c r="O376" s="19" t="s">
        <v>610</v>
      </c>
      <c r="P376" s="19" t="s">
        <v>51</v>
      </c>
      <c r="Q376" s="9" t="s">
        <v>1287</v>
      </c>
      <c r="R376" s="20">
        <v>9</v>
      </c>
      <c r="S376" s="20">
        <v>8.8900000000000007E-2</v>
      </c>
      <c r="T376" s="20">
        <v>8.9920000000000009</v>
      </c>
      <c r="U376" s="20" t="s">
        <v>397</v>
      </c>
      <c r="V376" s="21">
        <f>_xlfn.XLOOKUP(D376,'[4]Gen. Real'!$A$2:$A$1168,'[4]Gen. Real'!$C$2:$C$1168,"-",0)</f>
        <v>26.823190000000004</v>
      </c>
      <c r="W376" s="22"/>
      <c r="X376" s="22" t="str">
        <f>_xlfn.XLOOKUP(D376,[4]Vertimiento!$J$2:$J$119,[4]Vertimiento!$K$2:$K$119,"-",0)</f>
        <v>-</v>
      </c>
      <c r="Y376" s="23" t="str">
        <f t="shared" si="20"/>
        <v>-</v>
      </c>
      <c r="Z376" s="19" t="str">
        <f>_xlfn.XLOOKUP(D376,[4]Cmg!$I$4:$I$99,[4]Cmg!$M$4:$M$99,"----",0,1)</f>
        <v>----</v>
      </c>
      <c r="AA376" s="19" t="str">
        <f>_xlfn.XLOOKUP(D376,[4]Cmg!$A$4:$A$101,[4]Cmg!$B$4:$B$101,"----",0,1)</f>
        <v>----</v>
      </c>
      <c r="AB376" s="19" t="str">
        <f>_xlfn.XLOOKUP(D376,[4]Cmg!$E$4:$E$101,[4]Cmg!$F$4:$F$101,"----",0,1)</f>
        <v>----</v>
      </c>
      <c r="AC376" s="19" t="str">
        <f>_xlfn.XLOOKUP(D376,[4]Cmg!$O$4:$O$101,[4]Cmg!$P$4:$P$101,"----",0,1)</f>
        <v>----</v>
      </c>
      <c r="AD376" s="24" t="str">
        <f>_xlfn.XLOOKUP(D376,[4]Cmg!$S$4:$S$101,[4]Cmg!$U$4:$U$101,"----",0,1)</f>
        <v>----</v>
      </c>
      <c r="AG376" s="25">
        <f>IFERROR(SUMIFS('[4]BD Unidades'!$AH:$AH,'[4]BD Unidades'!$A:$A,'BD Centrales 2024'!$A376),"-")</f>
        <v>9</v>
      </c>
      <c r="AH376" s="25">
        <f>SUMIFS('[4]BD Unidades'!$AJ$3:$AJ$1424,'[4]BD Unidades'!$A$3:$A$1424,$A376)</f>
        <v>8088.6333333333296</v>
      </c>
      <c r="AI376" s="25">
        <f>SUMIFS('[4]BD Unidades'!$AL$3:$AL$1424,'[4]BD Unidades'!$A$3:$A$1424,$A376)</f>
        <v>0</v>
      </c>
      <c r="AJ376" s="26">
        <f t="shared" si="21"/>
        <v>0</v>
      </c>
      <c r="AK376" s="27">
        <f>IFERROR(SUMIFS('[4]BD Unidades'!$AO$3:$AO$1424,'[4]BD Unidades'!$A$3:$A$1424,$A376),"-")</f>
        <v>0.37694511073449677</v>
      </c>
      <c r="AL376" s="27">
        <f>IFERROR(SUMIFS('[4]BD Unidades'!$AQ$3:$AQ$1424,'[4]BD Unidades'!$A$3:$A$1424,$A376),"-")</f>
        <v>0.34086746526331863</v>
      </c>
      <c r="AM376" s="27">
        <f>IFERROR(SUMIFS('[4]BD Unidades'!$AS$3:$AS$1424,'[4]BD Unidades'!$A$3:$A$1424,$A376),"-")</f>
        <v>0.30642255732105167</v>
      </c>
      <c r="AN376" s="27">
        <f>IFERROR(SUMIFS('[4]BD Unidades'!$AU$3:$AU$1424,'[4]BD Unidades'!$A$3:$A$1424,$A376),"-")</f>
        <v>0.33429900000000001</v>
      </c>
      <c r="AO376" s="27">
        <f>IFERROR(SUMIFS('[4]BD Unidades'!$AW$3:$AW$1424,'[4]BD Unidades'!$A$3:$A$1424,$A376),"-")</f>
        <v>0.34186899999999998</v>
      </c>
      <c r="AP376" s="27">
        <f>IFERROR(SUMIFS('[4]BD Unidades'!$AY$3:$AY$1424,'[4]BD Unidades'!$A$3:$A$1424,$A376),"-")</f>
        <v>0.34426200000000001</v>
      </c>
      <c r="AQ376" s="25">
        <f>IFERROR(SUMIFS('[4]BD Unidades'!$AZ$3:$AZ$1424,'[4]BD Unidades'!$A$3:$A$1424,$A376),"-")</f>
        <v>2.7578030158894649</v>
      </c>
      <c r="AR376" s="25">
        <f>IFERROR(SUMIFS('[4]BD Unidades'!$BA$3:$BA$1424,'[4]BD Unidades'!$A$3:$A$1424,$A376),"-")</f>
        <v>9</v>
      </c>
      <c r="AS376" s="28">
        <f>SUMIFS('[4]BD Unidades'!$BC$3:$BC$1424,'[4]BD Unidades'!$A$3:$A$1424,$A376)</f>
        <v>2.9091603402804405E-2</v>
      </c>
      <c r="AT376" s="28">
        <f>SUMIFS('[4]BD Unidades'!$BE$3:$BE$1424,'[4]BD Unidades'!$A$3:$A$1424,$A376)</f>
        <v>0.96526070127504504</v>
      </c>
      <c r="AU376" s="29">
        <f t="shared" si="22"/>
        <v>0.93717971977323866</v>
      </c>
      <c r="AV376" s="30">
        <f t="shared" si="23"/>
        <v>8.8900000000000003E-4</v>
      </c>
      <c r="AW376" s="25">
        <f>IFERROR(SUMIFS('[4]BD Unidades'!$BI$3:$BI$1424,'[4]BD Unidades'!$A$3:$A$1424,$A376),"-")</f>
        <v>2.582259386396851</v>
      </c>
      <c r="AX376" s="25">
        <f>IFERROR(SUMIFS('[4]BD Unidades'!$BJ$3:$BJ$1424,'[4]BD Unidades'!$A$3:$A$1424,$A376),"-")</f>
        <v>1.6594707982152097</v>
      </c>
    </row>
    <row r="377" spans="1:50" ht="14.4" x14ac:dyDescent="0.3">
      <c r="A377" s="7">
        <v>592</v>
      </c>
      <c r="B377" s="7" t="s">
        <v>1296</v>
      </c>
      <c r="D377" s="8" t="s">
        <v>1297</v>
      </c>
      <c r="E377" s="19" t="s">
        <v>1298</v>
      </c>
      <c r="F377" s="19" t="s">
        <v>1298</v>
      </c>
      <c r="G377" s="19" t="s">
        <v>1299</v>
      </c>
      <c r="H377" s="19">
        <v>1</v>
      </c>
      <c r="I377" s="19">
        <v>2024</v>
      </c>
      <c r="J377" s="19" t="s">
        <v>495</v>
      </c>
      <c r="K377" s="19" t="s">
        <v>496</v>
      </c>
      <c r="L377" s="19" t="s">
        <v>213</v>
      </c>
      <c r="M377" s="19" t="s">
        <v>106</v>
      </c>
      <c r="N377" s="19" t="s">
        <v>243</v>
      </c>
      <c r="O377" s="19" t="s">
        <v>1300</v>
      </c>
      <c r="P377" s="19" t="s">
        <v>51</v>
      </c>
      <c r="Q377" s="9" t="s">
        <v>1287</v>
      </c>
      <c r="R377" s="20">
        <v>9</v>
      </c>
      <c r="S377" s="20">
        <v>0.33300000000000002</v>
      </c>
      <c r="T377" s="20">
        <v>8.9700000000000006</v>
      </c>
      <c r="U377" s="20" t="s">
        <v>397</v>
      </c>
      <c r="V377" s="21">
        <f>_xlfn.XLOOKUP(D377,'[4]Gen. Real'!$A$2:$A$1168,'[4]Gen. Real'!$C$2:$C$1168,"-",0)</f>
        <v>17.446670000000015</v>
      </c>
      <c r="W377" s="22"/>
      <c r="X377" s="22" t="str">
        <f>_xlfn.XLOOKUP(D377,[4]Vertimiento!$J$2:$J$119,[4]Vertimiento!$K$2:$K$119,"-",0)</f>
        <v>-</v>
      </c>
      <c r="Y377" s="23" t="str">
        <f t="shared" si="20"/>
        <v>-</v>
      </c>
      <c r="Z377" s="19" t="str">
        <f>_xlfn.XLOOKUP(D377,[4]Cmg!$I$4:$I$99,[4]Cmg!$M$4:$M$99,"----",0,1)</f>
        <v>----</v>
      </c>
      <c r="AA377" s="19" t="str">
        <f>_xlfn.XLOOKUP(D377,[4]Cmg!$A$4:$A$101,[4]Cmg!$B$4:$B$101,"----",0,1)</f>
        <v>----</v>
      </c>
      <c r="AB377" s="19" t="str">
        <f>_xlfn.XLOOKUP(D377,[4]Cmg!$E$4:$E$101,[4]Cmg!$F$4:$F$101,"----",0,1)</f>
        <v>----</v>
      </c>
      <c r="AC377" s="19" t="str">
        <f>_xlfn.XLOOKUP(D377,[4]Cmg!$O$4:$O$101,[4]Cmg!$P$4:$P$101,"----",0,1)</f>
        <v>----</v>
      </c>
      <c r="AD377" s="24" t="str">
        <f>_xlfn.XLOOKUP(D377,[4]Cmg!$S$4:$S$101,[4]Cmg!$U$4:$U$101,"----",0,1)</f>
        <v>----</v>
      </c>
      <c r="AG377" s="25">
        <f>IFERROR(SUMIFS('[4]BD Unidades'!$AH:$AH,'[4]BD Unidades'!$A:$A,'BD Centrales 2024'!$A377),"-")</f>
        <v>9</v>
      </c>
      <c r="AH377" s="25">
        <f>SUMIFS('[4]BD Unidades'!$AJ$3:$AJ$1424,'[4]BD Unidades'!$A$3:$A$1424,$A377)</f>
        <v>8744.4833333333299</v>
      </c>
      <c r="AI377" s="25">
        <f>SUMIFS('[4]BD Unidades'!$AL$3:$AL$1424,'[4]BD Unidades'!$A$3:$A$1424,$A377)</f>
        <v>0</v>
      </c>
      <c r="AJ377" s="26">
        <f t="shared" si="21"/>
        <v>0</v>
      </c>
      <c r="AK377" s="27">
        <f>IFERROR(SUMIFS('[4]BD Unidades'!$AO$3:$AO$1424,'[4]BD Unidades'!$A$3:$A$1424,$A377),"-")</f>
        <v>0.24316706873300889</v>
      </c>
      <c r="AL377" s="27">
        <f>IFERROR(SUMIFS('[4]BD Unidades'!$AQ$3:$AQ$1424,'[4]BD Unidades'!$A$3:$A$1424,$A377),"-")</f>
        <v>0.23486523168152404</v>
      </c>
      <c r="AM377" s="27">
        <f>IFERROR(SUMIFS('[4]BD Unidades'!$AS$3:$AS$1424,'[4]BD Unidades'!$A$3:$A$1424,$A377),"-")</f>
        <v>0.24888218062018627</v>
      </c>
      <c r="AN377" s="27">
        <f>IFERROR(SUMIFS('[4]BD Unidades'!$AU$3:$AU$1424,'[4]BD Unidades'!$A$3:$A$1424,$A377),"-")</f>
        <v>0.22273999999999999</v>
      </c>
      <c r="AO377" s="27">
        <f>IFERROR(SUMIFS('[4]BD Unidades'!$AW$3:$AW$1424,'[4]BD Unidades'!$A$3:$A$1424,$A377),"-")</f>
        <v>0.21951000000000001</v>
      </c>
      <c r="AP377" s="27">
        <f>IFERROR(SUMIFS('[4]BD Unidades'!$AY$3:$AY$1424,'[4]BD Unidades'!$A$3:$A$1424,$A377),"-")</f>
        <v>0.245503</v>
      </c>
      <c r="AQ377" s="25">
        <f>IFERROR(SUMIFS('[4]BD Unidades'!$AZ$3:$AZ$1424,'[4]BD Unidades'!$A$3:$A$1424,$A377),"-")</f>
        <v>2.0046599999999999</v>
      </c>
      <c r="AR377" s="25">
        <f>IFERROR(SUMIFS('[4]BD Unidades'!$BA$3:$BA$1424,'[4]BD Unidades'!$A$3:$A$1424,$A377),"-")</f>
        <v>9</v>
      </c>
      <c r="AS377" s="28">
        <f>SUMIFS('[4]BD Unidades'!$BC$3:$BC$1424,'[4]BD Unidades'!$A$3:$A$1424,$A377)</f>
        <v>3.3603129282534102E-3</v>
      </c>
      <c r="AT377" s="28">
        <f>SUMIFS('[4]BD Unidades'!$BE$3:$BE$1424,'[4]BD Unidades'!$A$3:$A$1424,$A377)</f>
        <v>1</v>
      </c>
      <c r="AU377" s="29">
        <f t="shared" si="22"/>
        <v>0.99663968707174655</v>
      </c>
      <c r="AV377" s="30">
        <f t="shared" si="23"/>
        <v>3.3300000000000001E-3</v>
      </c>
      <c r="AW377" s="25">
        <f>IFERROR(SUMIFS('[4]BD Unidades'!$BI$3:$BI$1424,'[4]BD Unidades'!$A$3:$A$1424,$A377),"-")</f>
        <v>1.9912706291140154</v>
      </c>
      <c r="AX377" s="25">
        <f>IFERROR(SUMIFS('[4]BD Unidades'!$BJ$3:$BJ$1424,'[4]BD Unidades'!$A$3:$A$1424,$A377),"-")</f>
        <v>1.2796760378782865</v>
      </c>
    </row>
    <row r="378" spans="1:50" ht="14.4" x14ac:dyDescent="0.3">
      <c r="A378" s="7">
        <v>593</v>
      </c>
      <c r="B378" s="7" t="s">
        <v>1301</v>
      </c>
      <c r="D378" s="8" t="s">
        <v>1302</v>
      </c>
      <c r="E378" s="19" t="s">
        <v>1303</v>
      </c>
      <c r="F378" s="19" t="s">
        <v>1303</v>
      </c>
      <c r="G378" s="19" t="s">
        <v>1167</v>
      </c>
      <c r="H378" s="19">
        <v>1</v>
      </c>
      <c r="I378" s="19">
        <v>2024</v>
      </c>
      <c r="J378" s="19" t="s">
        <v>495</v>
      </c>
      <c r="K378" s="19" t="s">
        <v>496</v>
      </c>
      <c r="L378" s="19" t="s">
        <v>213</v>
      </c>
      <c r="M378" s="19" t="s">
        <v>189</v>
      </c>
      <c r="N378" s="19" t="s">
        <v>190</v>
      </c>
      <c r="O378" s="19" t="s">
        <v>1304</v>
      </c>
      <c r="P378" s="19" t="s">
        <v>51</v>
      </c>
      <c r="Q378" s="9" t="s">
        <v>1305</v>
      </c>
      <c r="R378" s="20">
        <v>3</v>
      </c>
      <c r="S378" s="20">
        <v>1</v>
      </c>
      <c r="T378" s="20">
        <v>2.97</v>
      </c>
      <c r="U378" s="20" t="s">
        <v>397</v>
      </c>
      <c r="V378" s="21">
        <f>_xlfn.XLOOKUP(D378,'[4]Gen. Real'!$A$2:$A$1168,'[4]Gen. Real'!$C$2:$C$1168,"-",0)</f>
        <v>6.8765299999999989</v>
      </c>
      <c r="W378" s="22"/>
      <c r="X378" s="22" t="str">
        <f>_xlfn.XLOOKUP(D378,[4]Vertimiento!$J$2:$J$119,[4]Vertimiento!$K$2:$K$119,"-",0)</f>
        <v>-</v>
      </c>
      <c r="Y378" s="23" t="str">
        <f t="shared" si="20"/>
        <v>-</v>
      </c>
      <c r="Z378" s="19" t="str">
        <f>_xlfn.XLOOKUP(D378,[4]Cmg!$I$4:$I$99,[4]Cmg!$M$4:$M$99,"----",0,1)</f>
        <v>----</v>
      </c>
      <c r="AA378" s="19" t="str">
        <f>_xlfn.XLOOKUP(D378,[4]Cmg!$A$4:$A$101,[4]Cmg!$B$4:$B$101,"----",0,1)</f>
        <v>----</v>
      </c>
      <c r="AB378" s="19" t="str">
        <f>_xlfn.XLOOKUP(D378,[4]Cmg!$E$4:$E$101,[4]Cmg!$F$4:$F$101,"----",0,1)</f>
        <v>----</v>
      </c>
      <c r="AC378" s="19" t="str">
        <f>_xlfn.XLOOKUP(D378,[4]Cmg!$O$4:$O$101,[4]Cmg!$P$4:$P$101,"----",0,1)</f>
        <v>----</v>
      </c>
      <c r="AD378" s="24" t="str">
        <f>_xlfn.XLOOKUP(D378,[4]Cmg!$S$4:$S$101,[4]Cmg!$U$4:$U$101,"----",0,1)</f>
        <v>----</v>
      </c>
      <c r="AG378" s="25">
        <f>IFERROR(SUMIFS('[4]BD Unidades'!$AH:$AH,'[4]BD Unidades'!$A:$A,'BD Centrales 2024'!$A378),"-")</f>
        <v>3</v>
      </c>
      <c r="AH378" s="25">
        <f>SUMIFS('[4]BD Unidades'!$AJ$3:$AJ$1424,'[4]BD Unidades'!$A$3:$A$1424,$A378)</f>
        <v>8717.6166666666704</v>
      </c>
      <c r="AI378" s="25">
        <f>SUMIFS('[4]BD Unidades'!$AL$3:$AL$1424,'[4]BD Unidades'!$A$3:$A$1424,$A378)</f>
        <v>0</v>
      </c>
      <c r="AJ378" s="26">
        <f t="shared" si="21"/>
        <v>0</v>
      </c>
      <c r="AK378" s="27">
        <f>IFERROR(SUMIFS('[4]BD Unidades'!$AO$3:$AO$1424,'[4]BD Unidades'!$A$3:$A$1424,$A378),"-")</f>
        <v>0.30709427089975594</v>
      </c>
      <c r="AL378" s="27">
        <f>IFERROR(SUMIFS('[4]BD Unidades'!$AQ$3:$AQ$1424,'[4]BD Unidades'!$A$3:$A$1424,$A378),"-")</f>
        <v>0.30732760248592889</v>
      </c>
      <c r="AM378" s="27">
        <f>IFERROR(SUMIFS('[4]BD Unidades'!$AS$3:$AS$1424,'[4]BD Unidades'!$A$3:$A$1424,$A378),"-")</f>
        <v>0.27964672272779706</v>
      </c>
      <c r="AN378" s="27">
        <f>IFERROR(SUMIFS('[4]BD Unidades'!$AU$3:$AU$1424,'[4]BD Unidades'!$A$3:$A$1424,$A378),"-")</f>
        <v>0.25081399999999998</v>
      </c>
      <c r="AO378" s="27">
        <f>IFERROR(SUMIFS('[4]BD Unidades'!$AW$3:$AW$1424,'[4]BD Unidades'!$A$3:$A$1424,$A378),"-")</f>
        <v>0.26224500000000001</v>
      </c>
      <c r="AP378" s="27">
        <f>IFERROR(SUMIFS('[4]BD Unidades'!$AY$3:$AY$1424,'[4]BD Unidades'!$A$3:$A$1424,$A378),"-")</f>
        <v>0.23884800000000003</v>
      </c>
      <c r="AQ378" s="25">
        <f>IFERROR(SUMIFS('[4]BD Unidades'!$AZ$3:$AZ$1424,'[4]BD Unidades'!$A$3:$A$1424,$A378),"-")</f>
        <v>0.75244199999999994</v>
      </c>
      <c r="AR378" s="25">
        <f>IFERROR(SUMIFS('[4]BD Unidades'!$BA$3:$BA$1424,'[4]BD Unidades'!$A$3:$A$1424,$A378),"-")</f>
        <v>3</v>
      </c>
      <c r="AS378" s="28">
        <f>SUMIFS('[4]BD Unidades'!$BC$3:$BC$1424,'[4]BD Unidades'!$A$3:$A$1424,$A378)</f>
        <v>1.3686662783925503E-3</v>
      </c>
      <c r="AT378" s="28">
        <f>SUMIFS('[4]BD Unidades'!$BE$3:$BE$1424,'[4]BD Unidades'!$A$3:$A$1424,$A378)</f>
        <v>0.99932073466909499</v>
      </c>
      <c r="AU378" s="29">
        <f t="shared" si="22"/>
        <v>0.99795299807825488</v>
      </c>
      <c r="AV378" s="30">
        <f t="shared" si="23"/>
        <v>0.01</v>
      </c>
      <c r="AW378" s="25">
        <f>IFERROR(SUMIFS('[4]BD Unidades'!$BI$3:$BI$1424,'[4]BD Unidades'!$A$3:$A$1424,$A378),"-")</f>
        <v>0.74339273228219815</v>
      </c>
      <c r="AX378" s="25">
        <f>IFERROR(SUMIFS('[4]BD Unidades'!$BJ$3:$BJ$1424,'[4]BD Unidades'!$A$3:$A$1424,$A378),"-")</f>
        <v>0.47773610092248681</v>
      </c>
    </row>
    <row r="379" spans="1:50" ht="14.4" x14ac:dyDescent="0.3">
      <c r="A379" s="7">
        <v>595</v>
      </c>
      <c r="B379" s="7" t="s">
        <v>1306</v>
      </c>
      <c r="D379" s="8" t="s">
        <v>1307</v>
      </c>
      <c r="E379" s="19" t="s">
        <v>1308</v>
      </c>
      <c r="F379" s="19" t="s">
        <v>1309</v>
      </c>
      <c r="G379" s="19" t="s">
        <v>1310</v>
      </c>
      <c r="H379" s="19">
        <v>1</v>
      </c>
      <c r="I379" s="19">
        <v>2024</v>
      </c>
      <c r="J379" s="19" t="s">
        <v>495</v>
      </c>
      <c r="K379" s="19" t="s">
        <v>496</v>
      </c>
      <c r="L379" s="19" t="s">
        <v>213</v>
      </c>
      <c r="M379" s="19" t="s">
        <v>189</v>
      </c>
      <c r="N379" s="19" t="s">
        <v>879</v>
      </c>
      <c r="O379" s="19" t="s">
        <v>880</v>
      </c>
      <c r="P379" s="19" t="s">
        <v>51</v>
      </c>
      <c r="Q379" s="9" t="s">
        <v>1311</v>
      </c>
      <c r="R379" s="20">
        <v>6</v>
      </c>
      <c r="S379" s="20">
        <v>1.4730000000000001</v>
      </c>
      <c r="T379" s="20">
        <v>5.9558</v>
      </c>
      <c r="U379" s="20" t="s">
        <v>397</v>
      </c>
      <c r="V379" s="21">
        <f>_xlfn.XLOOKUP(D379,'[4]Gen. Real'!$A$2:$A$1168,'[4]Gen. Real'!$C$2:$C$1168,"-",0)</f>
        <v>6.6597500000000043</v>
      </c>
      <c r="W379" s="22"/>
      <c r="X379" s="22" t="str">
        <f>_xlfn.XLOOKUP(D379,[4]Vertimiento!$J$2:$J$119,[4]Vertimiento!$K$2:$K$119,"-",0)</f>
        <v>-</v>
      </c>
      <c r="Y379" s="23" t="str">
        <f t="shared" si="20"/>
        <v>-</v>
      </c>
      <c r="Z379" s="19" t="str">
        <f>_xlfn.XLOOKUP(D379,[4]Cmg!$I$4:$I$99,[4]Cmg!$M$4:$M$99,"----",0,1)</f>
        <v>----</v>
      </c>
      <c r="AA379" s="19" t="str">
        <f>_xlfn.XLOOKUP(D379,[4]Cmg!$A$4:$A$101,[4]Cmg!$B$4:$B$101,"----",0,1)</f>
        <v>----</v>
      </c>
      <c r="AB379" s="19" t="str">
        <f>_xlfn.XLOOKUP(D379,[4]Cmg!$E$4:$E$101,[4]Cmg!$F$4:$F$101,"----",0,1)</f>
        <v>----</v>
      </c>
      <c r="AC379" s="19" t="str">
        <f>_xlfn.XLOOKUP(D379,[4]Cmg!$O$4:$O$101,[4]Cmg!$P$4:$P$101,"----",0,1)</f>
        <v>----</v>
      </c>
      <c r="AD379" s="24" t="str">
        <f>_xlfn.XLOOKUP(D379,[4]Cmg!$S$4:$S$101,[4]Cmg!$U$4:$U$101,"----",0,1)</f>
        <v>----</v>
      </c>
      <c r="AG379" s="25">
        <f>IFERROR(SUMIFS('[4]BD Unidades'!$AH:$AH,'[4]BD Unidades'!$A:$A,'BD Centrales 2024'!$A379),"-")</f>
        <v>3</v>
      </c>
      <c r="AH379" s="25">
        <f>SUMIFS('[4]BD Unidades'!$AJ$3:$AJ$1424,'[4]BD Unidades'!$A$3:$A$1424,$A379)</f>
        <v>4128.3416666666653</v>
      </c>
      <c r="AI379" s="25">
        <f>SUMIFS('[4]BD Unidades'!$AL$3:$AL$1424,'[4]BD Unidades'!$A$3:$A$1424,$A379)</f>
        <v>113.5416666666665</v>
      </c>
      <c r="AJ379" s="26">
        <f t="shared" si="21"/>
        <v>2.6766805624859998E-2</v>
      </c>
      <c r="AK379" s="27">
        <f>IFERROR(SUMIFS('[4]BD Unidades'!$AO$3:$AO$1424,'[4]BD Unidades'!$A$3:$A$1424,$A379),"-")</f>
        <v>0.15472667412850497</v>
      </c>
      <c r="AL379" s="27">
        <f>IFERROR(SUMIFS('[4]BD Unidades'!$AQ$3:$AQ$1424,'[4]BD Unidades'!$A$3:$A$1424,$A379),"-")</f>
        <v>0.14954854402190557</v>
      </c>
      <c r="AM379" s="27">
        <f>IFERROR(SUMIFS('[4]BD Unidades'!$AS$3:$AS$1424,'[4]BD Unidades'!$A$3:$A$1424,$A379),"-")</f>
        <v>0.1431567435229161</v>
      </c>
      <c r="AN379" s="27">
        <f>IFERROR(SUMIFS('[4]BD Unidades'!$AU$3:$AU$1424,'[4]BD Unidades'!$A$3:$A$1424,$A379),"-")</f>
        <v>0.134853</v>
      </c>
      <c r="AO379" s="27">
        <f>IFERROR(SUMIFS('[4]BD Unidades'!$AW$3:$AW$1424,'[4]BD Unidades'!$A$3:$A$1424,$A379),"-")</f>
        <v>0.13096050000000001</v>
      </c>
      <c r="AP379" s="27">
        <f>IFERROR(SUMIFS('[4]BD Unidades'!$AY$3:$AY$1424,'[4]BD Unidades'!$A$3:$A$1424,$A379),"-")</f>
        <v>0.11104849999999999</v>
      </c>
      <c r="AQ379" s="25">
        <f>IFERROR(SUMIFS('[4]BD Unidades'!$AZ$3:$AZ$1424,'[4]BD Unidades'!$A$3:$A$1424,$A379),"-")</f>
        <v>0.78353398608440938</v>
      </c>
      <c r="AR379" s="25">
        <f>IFERROR(SUMIFS('[4]BD Unidades'!$BA$3:$BA$1424,'[4]BD Unidades'!$A$3:$A$1424,$A379),"-")</f>
        <v>2.9771249289820201</v>
      </c>
      <c r="AS379" s="28">
        <f>SUMIFS('[4]BD Unidades'!$BC$3:$BC$1424,'[4]BD Unidades'!$A$3:$A$1424,$A379)</f>
        <v>5.0000000000000002E-5</v>
      </c>
      <c r="AT379" s="28">
        <f>SUMIFS('[4]BD Unidades'!$BE$3:$BE$1424,'[4]BD Unidades'!$A$3:$A$1424,$A379)</f>
        <v>0.5</v>
      </c>
      <c r="AU379" s="29">
        <f t="shared" si="22"/>
        <v>0.499975</v>
      </c>
      <c r="AV379" s="30">
        <f t="shared" si="23"/>
        <v>1.473E-2</v>
      </c>
      <c r="AW379" s="25">
        <f>IFERROR(SUMIFS('[4]BD Unidades'!$BI$3:$BI$1424,'[4]BD Unidades'!$A$3:$A$1424,$A379),"-")</f>
        <v>0.77191271969756392</v>
      </c>
      <c r="AX379" s="25">
        <f>IFERROR(SUMIFS('[4]BD Unidades'!$BJ$3:$BJ$1424,'[4]BD Unidades'!$A$3:$A$1424,$A379),"-")</f>
        <v>0.49606426986267371</v>
      </c>
    </row>
    <row r="380" spans="1:50" ht="14.4" x14ac:dyDescent="0.3">
      <c r="A380" s="7">
        <v>597</v>
      </c>
      <c r="B380" s="7" t="s">
        <v>1312</v>
      </c>
      <c r="D380" s="8" t="s">
        <v>1313</v>
      </c>
      <c r="E380" s="19" t="s">
        <v>1231</v>
      </c>
      <c r="F380" s="19" t="s">
        <v>1314</v>
      </c>
      <c r="G380" s="19" t="s">
        <v>1315</v>
      </c>
      <c r="H380" s="19" t="s">
        <v>397</v>
      </c>
      <c r="I380" s="19">
        <v>2024</v>
      </c>
      <c r="J380" s="19" t="s">
        <v>495</v>
      </c>
      <c r="K380" s="19" t="s">
        <v>496</v>
      </c>
      <c r="L380" s="19" t="s">
        <v>213</v>
      </c>
      <c r="M380" s="19" t="s">
        <v>106</v>
      </c>
      <c r="N380" s="19" t="s">
        <v>144</v>
      </c>
      <c r="O380" s="19" t="s">
        <v>939</v>
      </c>
      <c r="P380" s="19" t="s">
        <v>51</v>
      </c>
      <c r="Q380" s="9" t="s">
        <v>1317</v>
      </c>
      <c r="R380" s="20">
        <v>2.95</v>
      </c>
      <c r="S380" s="20">
        <v>0</v>
      </c>
      <c r="T380" s="20">
        <v>2.95</v>
      </c>
      <c r="U380" s="20" t="s">
        <v>397</v>
      </c>
      <c r="V380" s="21">
        <f>_xlfn.XLOOKUP(D380,'[4]Gen. Real'!$A$2:$A$1168,'[4]Gen. Real'!$C$2:$C$1168,"-",0)</f>
        <v>5.9447000000000036</v>
      </c>
      <c r="W380" s="22"/>
      <c r="X380" s="22" t="str">
        <f>_xlfn.XLOOKUP(D380,[4]Vertimiento!$J$2:$J$119,[4]Vertimiento!$K$2:$K$119,"-",0)</f>
        <v>-</v>
      </c>
      <c r="Y380" s="23" t="str">
        <f t="shared" si="20"/>
        <v>-</v>
      </c>
      <c r="Z380" s="19" t="str">
        <f>_xlfn.XLOOKUP(D380,[4]Cmg!$I$4:$I$99,[4]Cmg!$M$4:$M$99,"----",0,1)</f>
        <v>----</v>
      </c>
      <c r="AA380" s="19" t="str">
        <f>_xlfn.XLOOKUP(D380,[4]Cmg!$A$4:$A$101,[4]Cmg!$B$4:$B$101,"----",0,1)</f>
        <v>----</v>
      </c>
      <c r="AB380" s="19" t="str">
        <f>_xlfn.XLOOKUP(D380,[4]Cmg!$E$4:$E$101,[4]Cmg!$F$4:$F$101,"----",0,1)</f>
        <v>----</v>
      </c>
      <c r="AC380" s="19" t="str">
        <f>_xlfn.XLOOKUP(D380,[4]Cmg!$O$4:$O$101,[4]Cmg!$P$4:$P$101,"----",0,1)</f>
        <v>----</v>
      </c>
      <c r="AD380" s="24" t="str">
        <f>_xlfn.XLOOKUP(D380,[4]Cmg!$S$4:$S$101,[4]Cmg!$U$4:$U$101,"----",0,1)</f>
        <v>----</v>
      </c>
      <c r="AG380" s="25">
        <f>IFERROR(SUMIFS('[4]BD Unidades'!$AH:$AH,'[4]BD Unidades'!$A:$A,'BD Centrales 2024'!$A380),"-")</f>
        <v>2.95</v>
      </c>
      <c r="AH380" s="25">
        <f>SUMIFS('[4]BD Unidades'!$AJ$3:$AJ$1424,'[4]BD Unidades'!$A$3:$A$1424,$A380)</f>
        <v>8495.7666666666701</v>
      </c>
      <c r="AI380" s="25">
        <f>SUMIFS('[4]BD Unidades'!$AL$3:$AL$1424,'[4]BD Unidades'!$A$3:$A$1424,$A380)</f>
        <v>0</v>
      </c>
      <c r="AJ380" s="26">
        <f t="shared" si="21"/>
        <v>0</v>
      </c>
      <c r="AK380" s="27">
        <f>IFERROR(SUMIFS('[4]BD Unidades'!$AO$3:$AO$1424,'[4]BD Unidades'!$A$3:$A$1424,$A380),"-")</f>
        <v>0.26343309595491726</v>
      </c>
      <c r="AL380" s="27">
        <f>IFERROR(SUMIFS('[4]BD Unidades'!$AQ$3:$AQ$1424,'[4]BD Unidades'!$A$3:$A$1424,$A380),"-")</f>
        <v>0.23778639184076808</v>
      </c>
      <c r="AM380" s="27">
        <f>IFERROR(SUMIFS('[4]BD Unidades'!$AS$3:$AS$1424,'[4]BD Unidades'!$A$3:$A$1424,$A380),"-")</f>
        <v>0.22455962253149012</v>
      </c>
      <c r="AN380" s="27">
        <f>IFERROR(SUMIFS('[4]BD Unidades'!$AU$3:$AU$1424,'[4]BD Unidades'!$A$3:$A$1424,$A380),"-")</f>
        <v>0.22128500000000001</v>
      </c>
      <c r="AO380" s="27">
        <f>IFERROR(SUMIFS('[4]BD Unidades'!$AW$3:$AW$1424,'[4]BD Unidades'!$A$3:$A$1424,$A380),"-")</f>
        <v>0.232346</v>
      </c>
      <c r="AP380" s="27">
        <f>IFERROR(SUMIFS('[4]BD Unidades'!$AY$3:$AY$1424,'[4]BD Unidades'!$A$3:$A$1424,$A380),"-")</f>
        <v>0.233905</v>
      </c>
      <c r="AQ380" s="25">
        <f>IFERROR(SUMIFS('[4]BD Unidades'!$AZ$3:$AZ$1424,'[4]BD Unidades'!$A$3:$A$1424,$A380),"-")</f>
        <v>0.65279075000000009</v>
      </c>
      <c r="AR380" s="25">
        <f>IFERROR(SUMIFS('[4]BD Unidades'!$BA$3:$BA$1424,'[4]BD Unidades'!$A$3:$A$1424,$A380),"-")</f>
        <v>2.95</v>
      </c>
      <c r="AS380" s="28">
        <f>SUMIFS('[4]BD Unidades'!$BC$3:$BC$1424,'[4]BD Unidades'!$A$3:$A$1424,$A380)</f>
        <v>1.3421873204082901E-2</v>
      </c>
      <c r="AT380" s="28">
        <f>SUMIFS('[4]BD Unidades'!$BE$3:$BE$1424,'[4]BD Unidades'!$A$3:$A$1424,$A380)</f>
        <v>0.98811095931997595</v>
      </c>
      <c r="AU380" s="29">
        <f t="shared" si="22"/>
        <v>0.97484865931241849</v>
      </c>
      <c r="AV380" s="30">
        <f t="shared" si="23"/>
        <v>0</v>
      </c>
      <c r="AW380" s="25">
        <f>IFERROR(SUMIFS('[4]BD Unidades'!$BI$3:$BI$1424,'[4]BD Unidades'!$A$3:$A$1424,$A380),"-")</f>
        <v>0.63637218744904844</v>
      </c>
      <c r="AX380" s="25">
        <f>IFERROR(SUMIFS('[4]BD Unidades'!$BJ$3:$BJ$1424,'[4]BD Unidades'!$A$3:$A$1424,$A380),"-")</f>
        <v>0.40896010192902255</v>
      </c>
    </row>
    <row r="381" spans="1:50" ht="14.4" x14ac:dyDescent="0.3">
      <c r="A381" s="7">
        <v>598</v>
      </c>
      <c r="B381" s="7" t="s">
        <v>1318</v>
      </c>
      <c r="D381" s="8" t="s">
        <v>1319</v>
      </c>
      <c r="E381" s="19" t="s">
        <v>1320</v>
      </c>
      <c r="F381" s="19" t="s">
        <v>1320</v>
      </c>
      <c r="G381" s="19" t="s">
        <v>1321</v>
      </c>
      <c r="H381" s="19" t="s">
        <v>397</v>
      </c>
      <c r="I381" s="19">
        <v>2024</v>
      </c>
      <c r="J381" s="19" t="s">
        <v>495</v>
      </c>
      <c r="K381" s="19" t="s">
        <v>496</v>
      </c>
      <c r="L381" s="19" t="s">
        <v>213</v>
      </c>
      <c r="M381" s="19" t="s">
        <v>189</v>
      </c>
      <c r="N381" s="19" t="s">
        <v>773</v>
      </c>
      <c r="O381" s="19" t="s">
        <v>855</v>
      </c>
      <c r="P381" s="19" t="s">
        <v>51</v>
      </c>
      <c r="Q381" s="9" t="s">
        <v>1322</v>
      </c>
      <c r="R381" s="20">
        <v>3</v>
      </c>
      <c r="S381" s="20">
        <v>0.1333</v>
      </c>
      <c r="T381" s="20">
        <v>2.996</v>
      </c>
      <c r="U381" s="20" t="s">
        <v>397</v>
      </c>
      <c r="V381" s="21">
        <f>_xlfn.XLOOKUP(D381,'[4]Gen. Real'!$A$2:$A$1168,'[4]Gen. Real'!$C$2:$C$1168,"-",0)</f>
        <v>1.9698</v>
      </c>
      <c r="W381" s="22"/>
      <c r="X381" s="22" t="str">
        <f>_xlfn.XLOOKUP(D381,[4]Vertimiento!$J$2:$J$119,[4]Vertimiento!$K$2:$K$119,"-",0)</f>
        <v>-</v>
      </c>
      <c r="Y381" s="23" t="str">
        <f t="shared" si="20"/>
        <v>-</v>
      </c>
      <c r="Z381" s="19" t="str">
        <f>_xlfn.XLOOKUP(D381,[4]Cmg!$I$4:$I$99,[4]Cmg!$M$4:$M$99,"----",0,1)</f>
        <v>----</v>
      </c>
      <c r="AA381" s="19" t="str">
        <f>_xlfn.XLOOKUP(D381,[4]Cmg!$A$4:$A$101,[4]Cmg!$B$4:$B$101,"----",0,1)</f>
        <v>----</v>
      </c>
      <c r="AB381" s="19" t="str">
        <f>_xlfn.XLOOKUP(D381,[4]Cmg!$E$4:$E$101,[4]Cmg!$F$4:$F$101,"----",0,1)</f>
        <v>----</v>
      </c>
      <c r="AC381" s="19" t="str">
        <f>_xlfn.XLOOKUP(D381,[4]Cmg!$O$4:$O$101,[4]Cmg!$P$4:$P$101,"----",0,1)</f>
        <v>----</v>
      </c>
      <c r="AD381" s="24" t="str">
        <f>_xlfn.XLOOKUP(D381,[4]Cmg!$S$4:$S$101,[4]Cmg!$U$4:$U$101,"----",0,1)</f>
        <v>----</v>
      </c>
      <c r="AG381" s="25">
        <f>IFERROR(SUMIFS('[4]BD Unidades'!$AH:$AH,'[4]BD Unidades'!$A:$A,'BD Centrales 2024'!$A381),"-")</f>
        <v>2.612568306010929</v>
      </c>
      <c r="AH381" s="25">
        <f>SUMIFS('[4]BD Unidades'!$AJ$3:$AJ$1424,'[4]BD Unidades'!$A$3:$A$1424,$A381)</f>
        <v>1953.9000000000003</v>
      </c>
      <c r="AI381" s="25">
        <f>SUMIFS('[4]BD Unidades'!$AL$3:$AL$1424,'[4]BD Unidades'!$A$3:$A$1424,$A381)</f>
        <v>1772.1600000000033</v>
      </c>
      <c r="AJ381" s="26">
        <f t="shared" si="21"/>
        <v>0.47561230898053214</v>
      </c>
      <c r="AK381" s="27">
        <f>IFERROR(SUMIFS('[4]BD Unidades'!$AO$3:$AO$1424,'[4]BD Unidades'!$A$3:$A$1424,$A381),"-")</f>
        <v>0.1874108306660254</v>
      </c>
      <c r="AL381" s="27">
        <f>IFERROR(SUMIFS('[4]BD Unidades'!$AQ$3:$AQ$1424,'[4]BD Unidades'!$A$3:$A$1424,$A381),"-")</f>
        <v>0.21252375033699641</v>
      </c>
      <c r="AM381" s="27">
        <f>IFERROR(SUMIFS('[4]BD Unidades'!$AS$3:$AS$1424,'[4]BD Unidades'!$A$3:$A$1424,$A381),"-")</f>
        <v>0.18331843410663931</v>
      </c>
      <c r="AN381" s="27">
        <f>IFERROR(SUMIFS('[4]BD Unidades'!$AU$3:$AU$1424,'[4]BD Unidades'!$A$3:$A$1424,$A381),"-")</f>
        <v>0.19458540000000002</v>
      </c>
      <c r="AO381" s="27">
        <f>IFERROR(SUMIFS('[4]BD Unidades'!$AW$3:$AW$1424,'[4]BD Unidades'!$A$3:$A$1424,$A381),"-")</f>
        <v>0.19000530000000002</v>
      </c>
      <c r="AP381" s="27">
        <f>IFERROR(SUMIFS('[4]BD Unidades'!$AY$3:$AY$1424,'[4]BD Unidades'!$A$3:$A$1424,$A381),"-")</f>
        <v>0.22334310000000002</v>
      </c>
      <c r="AQ381" s="25">
        <f>IFERROR(SUMIFS('[4]BD Unidades'!$AZ$3:$AZ$1424,'[4]BD Unidades'!$A$3:$A$1424,$A381),"-")</f>
        <v>0.53214658983839869</v>
      </c>
      <c r="AR381" s="25">
        <f>IFERROR(SUMIFS('[4]BD Unidades'!$BA$3:$BA$1424,'[4]BD Unidades'!$A$3:$A$1424,$A381),"-")</f>
        <v>2.2243876910194702</v>
      </c>
      <c r="AS381" s="28">
        <f>SUMIFS('[4]BD Unidades'!$BC$3:$BC$1424,'[4]BD Unidades'!$A$3:$A$1424,$A381)</f>
        <v>0.17992750737413341</v>
      </c>
      <c r="AT381" s="28">
        <f>SUMIFS('[4]BD Unidades'!$BE$3:$BE$1424,'[4]BD Unidades'!$A$3:$A$1424,$A381)</f>
        <v>0.89746243169398932</v>
      </c>
      <c r="AU381" s="29">
        <f t="shared" si="22"/>
        <v>0.73598425339736129</v>
      </c>
      <c r="AV381" s="30">
        <f t="shared" si="23"/>
        <v>1.333E-3</v>
      </c>
      <c r="AW381" s="25">
        <f>IFERROR(SUMIFS('[4]BD Unidades'!$BI$3:$BI$1424,'[4]BD Unidades'!$A$3:$A$1424,$A381),"-")</f>
        <v>0.29811978619462343</v>
      </c>
      <c r="AX381" s="25">
        <f>IFERROR(SUMIFS('[4]BD Unidades'!$BJ$3:$BJ$1424,'[4]BD Unidades'!$A$3:$A$1424,$A381),"-")</f>
        <v>0.19158457983202343</v>
      </c>
    </row>
    <row r="382" spans="1:50" ht="14.4" x14ac:dyDescent="0.3">
      <c r="A382" s="7">
        <v>599</v>
      </c>
      <c r="B382" s="7" t="s">
        <v>1323</v>
      </c>
      <c r="D382" s="8" t="s">
        <v>1324</v>
      </c>
      <c r="E382" s="19" t="s">
        <v>492</v>
      </c>
      <c r="F382" s="19" t="s">
        <v>1325</v>
      </c>
      <c r="G382" s="19" t="s">
        <v>1326</v>
      </c>
      <c r="H382" s="19">
        <v>17</v>
      </c>
      <c r="I382" s="19">
        <v>2024</v>
      </c>
      <c r="J382" s="19" t="s">
        <v>495</v>
      </c>
      <c r="K382" s="19" t="s">
        <v>496</v>
      </c>
      <c r="L382" s="19" t="s">
        <v>47</v>
      </c>
      <c r="M382" s="19" t="s">
        <v>497</v>
      </c>
      <c r="N382" s="19" t="s">
        <v>498</v>
      </c>
      <c r="O382" s="19" t="s">
        <v>498</v>
      </c>
      <c r="P382" s="19" t="s">
        <v>51</v>
      </c>
      <c r="Q382" s="9" t="s">
        <v>1328</v>
      </c>
      <c r="R382" s="20">
        <v>56.8</v>
      </c>
      <c r="S382" s="20">
        <v>1.41</v>
      </c>
      <c r="T382" s="20">
        <v>56</v>
      </c>
      <c r="U382" s="20">
        <v>0.75900000000000001</v>
      </c>
      <c r="V382" s="21">
        <f>_xlfn.XLOOKUP(D382,'[4]Gen. Real'!$A$2:$A$1168,'[4]Gen. Real'!$C$2:$C$1168,"-",0)</f>
        <v>128.29052999999988</v>
      </c>
      <c r="W382" s="22"/>
      <c r="X382" s="22">
        <f>_xlfn.XLOOKUP(D382,[4]Vertimiento!$J$2:$J$119,[4]Vertimiento!$K$2:$K$119,"-",0)</f>
        <v>31.526012849999997</v>
      </c>
      <c r="Y382" s="23">
        <f t="shared" si="20"/>
        <v>0.19726376436255155</v>
      </c>
      <c r="Z382" s="19">
        <f>_xlfn.XLOOKUP(D382,[4]Cmg!$I$4:$I$99,[4]Cmg!$M$4:$M$99,"----",0,1)</f>
        <v>5.2853050073142693</v>
      </c>
      <c r="AA382" s="19">
        <f>_xlfn.XLOOKUP(D382,[4]Cmg!$A$4:$A$101,[4]Cmg!$B$4:$B$101,"----",0,1)</f>
        <v>45.262050756799908</v>
      </c>
      <c r="AB382" s="19">
        <f>_xlfn.XLOOKUP(D382,[4]Cmg!$E$4:$E$101,[4]Cmg!$F$4:$F$101,"----",0,1)</f>
        <v>6.8609617486338834</v>
      </c>
      <c r="AC382" s="19">
        <f>_xlfn.XLOOKUP(D382,[4]Cmg!$O$4:$O$101,[4]Cmg!$P$4:$P$101,"----",0,1)</f>
        <v>72.675350107275293</v>
      </c>
      <c r="AD382" s="24">
        <f>_xlfn.XLOOKUP(D382,[4]Cmg!$S$4:$S$101,[4]Cmg!$U$4:$U$101,"----",0,1)</f>
        <v>0.47445089336519858</v>
      </c>
      <c r="AG382" s="25">
        <f>IFERROR(SUMIFS('[4]BD Unidades'!$AH:$AH,'[4]BD Unidades'!$A:$A,'BD Centrales 2024'!$A382),"-")</f>
        <v>56.8</v>
      </c>
      <c r="AH382" s="25">
        <f>SUMIFS('[4]BD Unidades'!$AJ$3:$AJ$1424,'[4]BD Unidades'!$A$3:$A$1424,$A382)</f>
        <v>142.36666666666699</v>
      </c>
      <c r="AI382" s="25">
        <f>SUMIFS('[4]BD Unidades'!$AL$3:$AL$1424,'[4]BD Unidades'!$A$3:$A$1424,$A382)</f>
        <v>8624.5166666666701</v>
      </c>
      <c r="AJ382" s="26">
        <f t="shared" si="21"/>
        <v>0.98376085762138954</v>
      </c>
      <c r="AK382" s="27">
        <f>IFERROR(SUMIFS('[4]BD Unidades'!$AO$3:$AO$1424,'[4]BD Unidades'!$A$3:$A$1424,$A382),"-")</f>
        <v>0</v>
      </c>
      <c r="AL382" s="27">
        <f>IFERROR(SUMIFS('[4]BD Unidades'!$AQ$3:$AQ$1424,'[4]BD Unidades'!$A$3:$A$1424,$A382),"-")</f>
        <v>0.34222950833976112</v>
      </c>
      <c r="AM382" s="27">
        <f>IFERROR(SUMIFS('[4]BD Unidades'!$AS$3:$AS$1424,'[4]BD Unidades'!$A$3:$A$1424,$A382),"-")</f>
        <v>0.36759126984121326</v>
      </c>
      <c r="AN382" s="27">
        <f>IFERROR(SUMIFS('[4]BD Unidades'!$AU$3:$AU$1424,'[4]BD Unidades'!$A$3:$A$1424,$A382),"-")</f>
        <v>0.31170700000000001</v>
      </c>
      <c r="AO382" s="27">
        <f>IFERROR(SUMIFS('[4]BD Unidades'!$AW$3:$AW$1424,'[4]BD Unidades'!$A$3:$A$1424,$A382),"-")</f>
        <v>0.32078899999999999</v>
      </c>
      <c r="AP382" s="27">
        <f>IFERROR(SUMIFS('[4]BD Unidades'!$AY$3:$AY$1424,'[4]BD Unidades'!$A$3:$A$1424,$A382),"-")</f>
        <v>0.32168999999999998</v>
      </c>
      <c r="AQ382" s="25">
        <f>IFERROR(SUMIFS('[4]BD Unidades'!$AZ$3:$AZ$1424,'[4]BD Unidades'!$A$3:$A$1424,$A382),"-")</f>
        <v>17.615487839719997</v>
      </c>
      <c r="AR382" s="25">
        <f>IFERROR(SUMIFS('[4]BD Unidades'!$BA$3:$BA$1424,'[4]BD Unidades'!$A$3:$A$1424,$A382),"-")</f>
        <v>56.8</v>
      </c>
      <c r="AS382" s="28">
        <f>SUMIFS('[4]BD Unidades'!$BC$3:$BC$1424,'[4]BD Unidades'!$A$3:$A$1424,$A382)</f>
        <v>2.6328683881325899E-3</v>
      </c>
      <c r="AT382" s="28">
        <f>SUMIFS('[4]BD Unidades'!$BE$3:$BE$1424,'[4]BD Unidades'!$A$3:$A$1424,$A382)</f>
        <v>1</v>
      </c>
      <c r="AU382" s="29">
        <f t="shared" si="22"/>
        <v>0.99736713161186741</v>
      </c>
      <c r="AV382" s="30">
        <f t="shared" si="23"/>
        <v>1.41E-2</v>
      </c>
      <c r="AW382" s="25">
        <f>IFERROR(SUMIFS('[4]BD Unidades'!$BI$3:$BI$1424,'[4]BD Unidades'!$A$3:$A$1424,$A382),"-")</f>
        <v>17.383952444927353</v>
      </c>
      <c r="AX382" s="25">
        <f>IFERROR(SUMIFS('[4]BD Unidades'!$BJ$3:$BJ$1424,'[4]BD Unidades'!$A$3:$A$1424,$A382),"-")</f>
        <v>11.171674538928501</v>
      </c>
    </row>
    <row r="383" spans="1:50" ht="14.4" x14ac:dyDescent="0.3">
      <c r="A383" s="7">
        <v>600</v>
      </c>
      <c r="B383" s="7" t="s">
        <v>1329</v>
      </c>
      <c r="D383" s="8" t="s">
        <v>1330</v>
      </c>
      <c r="E383" s="19" t="s">
        <v>1331</v>
      </c>
      <c r="F383" s="19" t="s">
        <v>1331</v>
      </c>
      <c r="G383" s="19" t="s">
        <v>1332</v>
      </c>
      <c r="H383" s="19">
        <v>1</v>
      </c>
      <c r="I383" s="19">
        <v>2024</v>
      </c>
      <c r="J383" s="19" t="s">
        <v>495</v>
      </c>
      <c r="K383" s="19" t="s">
        <v>496</v>
      </c>
      <c r="L383" s="19" t="s">
        <v>213</v>
      </c>
      <c r="M383" s="19" t="s">
        <v>164</v>
      </c>
      <c r="N383" s="19" t="s">
        <v>221</v>
      </c>
      <c r="O383" s="19" t="s">
        <v>886</v>
      </c>
      <c r="P383" s="19" t="s">
        <v>51</v>
      </c>
      <c r="Q383" s="9" t="s">
        <v>1334</v>
      </c>
      <c r="R383" s="20">
        <v>2.97</v>
      </c>
      <c r="S383" s="20">
        <v>0.16800000000000001</v>
      </c>
      <c r="T383" s="20">
        <v>2.9649999999999999</v>
      </c>
      <c r="U383" s="20" t="s">
        <v>397</v>
      </c>
      <c r="V383" s="21">
        <f>_xlfn.XLOOKUP(D383,'[4]Gen. Real'!$A$2:$A$1168,'[4]Gen. Real'!$C$2:$C$1168,"-",0)</f>
        <v>4.2644699999999984</v>
      </c>
      <c r="W383" s="22"/>
      <c r="X383" s="22" t="str">
        <f>_xlfn.XLOOKUP(D383,[4]Vertimiento!$J$2:$J$119,[4]Vertimiento!$K$2:$K$119,"-",0)</f>
        <v>-</v>
      </c>
      <c r="Y383" s="23" t="str">
        <f t="shared" si="20"/>
        <v>-</v>
      </c>
      <c r="Z383" s="19" t="str">
        <f>_xlfn.XLOOKUP(D383,[4]Cmg!$I$4:$I$99,[4]Cmg!$M$4:$M$99,"----",0,1)</f>
        <v>----</v>
      </c>
      <c r="AA383" s="19" t="str">
        <f>_xlfn.XLOOKUP(D383,[4]Cmg!$A$4:$A$101,[4]Cmg!$B$4:$B$101,"----",0,1)</f>
        <v>----</v>
      </c>
      <c r="AB383" s="19" t="str">
        <f>_xlfn.XLOOKUP(D383,[4]Cmg!$E$4:$E$101,[4]Cmg!$F$4:$F$101,"----",0,1)</f>
        <v>----</v>
      </c>
      <c r="AC383" s="19" t="str">
        <f>_xlfn.XLOOKUP(D383,[4]Cmg!$O$4:$O$101,[4]Cmg!$P$4:$P$101,"----",0,1)</f>
        <v>----</v>
      </c>
      <c r="AD383" s="24" t="str">
        <f>_xlfn.XLOOKUP(D383,[4]Cmg!$S$4:$S$101,[4]Cmg!$U$4:$U$101,"----",0,1)</f>
        <v>----</v>
      </c>
      <c r="AG383" s="25">
        <f>IFERROR(SUMIFS('[4]BD Unidades'!$AH:$AH,'[4]BD Unidades'!$A:$A,'BD Centrales 2024'!$A383),"-")</f>
        <v>2.97</v>
      </c>
      <c r="AH383" s="25">
        <f>SUMIFS('[4]BD Unidades'!$AJ$3:$AJ$1424,'[4]BD Unidades'!$A$3:$A$1424,$A383)</f>
        <v>7531.1666666666697</v>
      </c>
      <c r="AI383" s="25">
        <f>SUMIFS('[4]BD Unidades'!$AL$3:$AL$1424,'[4]BD Unidades'!$A$3:$A$1424,$A383)</f>
        <v>0</v>
      </c>
      <c r="AJ383" s="26">
        <f t="shared" si="21"/>
        <v>0</v>
      </c>
      <c r="AK383" s="27">
        <f>IFERROR(SUMIFS('[4]BD Unidades'!$AO$3:$AO$1424,'[4]BD Unidades'!$A$3:$A$1424,$A383),"-")</f>
        <v>0.21056853835399006</v>
      </c>
      <c r="AL383" s="27">
        <f>IFERROR(SUMIFS('[4]BD Unidades'!$AQ$3:$AQ$1424,'[4]BD Unidades'!$A$3:$A$1424,$A383),"-")</f>
        <v>0.19408050867519536</v>
      </c>
      <c r="AM383" s="27">
        <f>IFERROR(SUMIFS('[4]BD Unidades'!$AS$3:$AS$1424,'[4]BD Unidades'!$A$3:$A$1424,$A383),"-")</f>
        <v>0.19374461600406184</v>
      </c>
      <c r="AN383" s="27">
        <f>IFERROR(SUMIFS('[4]BD Unidades'!$AU$3:$AU$1424,'[4]BD Unidades'!$A$3:$A$1424,$A383),"-")</f>
        <v>0.19222700000000001</v>
      </c>
      <c r="AO383" s="27">
        <f>IFERROR(SUMIFS('[4]BD Unidades'!$AW$3:$AW$1424,'[4]BD Unidades'!$A$3:$A$1424,$A383),"-")</f>
        <v>0.189216</v>
      </c>
      <c r="AP383" s="27">
        <f>IFERROR(SUMIFS('[4]BD Unidades'!$AY$3:$AY$1424,'[4]BD Unidades'!$A$3:$A$1424,$A383),"-")</f>
        <v>0.17344699999999999</v>
      </c>
      <c r="AQ383" s="25">
        <f>IFERROR(SUMIFS('[4]BD Unidades'!$AZ$3:$AZ$1424,'[4]BD Unidades'!$A$3:$A$1424,$A383),"-")</f>
        <v>0.5709141900000001</v>
      </c>
      <c r="AR383" s="25">
        <f>IFERROR(SUMIFS('[4]BD Unidades'!$BA$3:$BA$1424,'[4]BD Unidades'!$A$3:$A$1424,$A383),"-")</f>
        <v>2.96999999999999</v>
      </c>
      <c r="AS383" s="28">
        <f>SUMIFS('[4]BD Unidades'!$BC$3:$BC$1424,'[4]BD Unidades'!$A$3:$A$1424,$A383)</f>
        <v>3.5735625716915097E-2</v>
      </c>
      <c r="AT383" s="28">
        <f>SUMIFS('[4]BD Unidades'!$BE$3:$BE$1424,'[4]BD Unidades'!$A$3:$A$1424,$A383)</f>
        <v>0.99803620218579192</v>
      </c>
      <c r="AU383" s="29">
        <f t="shared" si="22"/>
        <v>0.96237075401254901</v>
      </c>
      <c r="AV383" s="30">
        <f t="shared" si="23"/>
        <v>1.6800000000000001E-3</v>
      </c>
      <c r="AW383" s="25">
        <f>IFERROR(SUMIFS('[4]BD Unidades'!$BI$3:$BI$1424,'[4]BD Unidades'!$A$3:$A$1424,$A383),"-")</f>
        <v>0.54850615129210523</v>
      </c>
      <c r="AX383" s="25">
        <f>IFERROR(SUMIFS('[4]BD Unidades'!$BJ$3:$BJ$1424,'[4]BD Unidades'!$A$3:$A$1424,$A383),"-")</f>
        <v>0.3524936129599085</v>
      </c>
    </row>
    <row r="384" spans="1:50" ht="14.4" x14ac:dyDescent="0.3">
      <c r="A384" s="7">
        <v>601</v>
      </c>
      <c r="B384" s="7" t="s">
        <v>1335</v>
      </c>
      <c r="D384" s="8" t="s">
        <v>1336</v>
      </c>
      <c r="E384" s="19" t="s">
        <v>1231</v>
      </c>
      <c r="F384" s="19" t="s">
        <v>1337</v>
      </c>
      <c r="G384" s="19" t="s">
        <v>1338</v>
      </c>
      <c r="H384" s="19" t="s">
        <v>397</v>
      </c>
      <c r="I384" s="19">
        <v>2024</v>
      </c>
      <c r="J384" s="19" t="s">
        <v>495</v>
      </c>
      <c r="K384" s="19" t="s">
        <v>496</v>
      </c>
      <c r="L384" s="19" t="s">
        <v>213</v>
      </c>
      <c r="M384" s="19" t="s">
        <v>106</v>
      </c>
      <c r="N384" s="19" t="s">
        <v>107</v>
      </c>
      <c r="O384" s="19" t="s">
        <v>1340</v>
      </c>
      <c r="P384" s="19" t="s">
        <v>51</v>
      </c>
      <c r="Q384" s="9" t="s">
        <v>1341</v>
      </c>
      <c r="R384" s="20">
        <v>2.95</v>
      </c>
      <c r="S384" s="20">
        <v>1.0169999999999999</v>
      </c>
      <c r="T384" s="20">
        <v>2.92</v>
      </c>
      <c r="U384" s="20" t="s">
        <v>397</v>
      </c>
      <c r="V384" s="21">
        <f>_xlfn.XLOOKUP(D384,'[4]Gen. Real'!$A$2:$A$1168,'[4]Gen. Real'!$C$2:$C$1168,"-",0)</f>
        <v>4.1787000000000045</v>
      </c>
      <c r="W384" s="22"/>
      <c r="X384" s="22" t="str">
        <f>_xlfn.XLOOKUP(D384,[4]Vertimiento!$J$2:$J$119,[4]Vertimiento!$K$2:$K$119,"-",0)</f>
        <v>-</v>
      </c>
      <c r="Y384" s="23" t="str">
        <f t="shared" si="20"/>
        <v>-</v>
      </c>
      <c r="Z384" s="19" t="str">
        <f>_xlfn.XLOOKUP(D384,[4]Cmg!$I$4:$I$99,[4]Cmg!$M$4:$M$99,"----",0,1)</f>
        <v>----</v>
      </c>
      <c r="AA384" s="19" t="str">
        <f>_xlfn.XLOOKUP(D384,[4]Cmg!$A$4:$A$101,[4]Cmg!$B$4:$B$101,"----",0,1)</f>
        <v>----</v>
      </c>
      <c r="AB384" s="19" t="str">
        <f>_xlfn.XLOOKUP(D384,[4]Cmg!$E$4:$E$101,[4]Cmg!$F$4:$F$101,"----",0,1)</f>
        <v>----</v>
      </c>
      <c r="AC384" s="19" t="str">
        <f>_xlfn.XLOOKUP(D384,[4]Cmg!$O$4:$O$101,[4]Cmg!$P$4:$P$101,"----",0,1)</f>
        <v>----</v>
      </c>
      <c r="AD384" s="24" t="str">
        <f>_xlfn.XLOOKUP(D384,[4]Cmg!$S$4:$S$101,[4]Cmg!$U$4:$U$101,"----",0,1)</f>
        <v>----</v>
      </c>
      <c r="AG384" s="25">
        <f>IFERROR(SUMIFS('[4]BD Unidades'!$AH:$AH,'[4]BD Unidades'!$A:$A,'BD Centrales 2024'!$A384),"-")</f>
        <v>2.95</v>
      </c>
      <c r="AH384" s="25">
        <f>SUMIFS('[4]BD Unidades'!$AJ$3:$AJ$1424,'[4]BD Unidades'!$A$3:$A$1424,$A384)</f>
        <v>3431.7666666666701</v>
      </c>
      <c r="AI384" s="25">
        <f>SUMIFS('[4]BD Unidades'!$AL$3:$AL$1424,'[4]BD Unidades'!$A$3:$A$1424,$A384)</f>
        <v>0</v>
      </c>
      <c r="AJ384" s="26">
        <f t="shared" si="21"/>
        <v>0</v>
      </c>
      <c r="AK384" s="27">
        <f>IFERROR(SUMIFS('[4]BD Unidades'!$AO$3:$AO$1424,'[4]BD Unidades'!$A$3:$A$1424,$A384),"-")</f>
        <v>0.24095130943649459</v>
      </c>
      <c r="AL384" s="27">
        <f>IFERROR(SUMIFS('[4]BD Unidades'!$AQ$3:$AQ$1424,'[4]BD Unidades'!$A$3:$A$1424,$A384),"-")</f>
        <v>0.20410393088068507</v>
      </c>
      <c r="AM384" s="27">
        <f>IFERROR(SUMIFS('[4]BD Unidades'!$AS$3:$AS$1424,'[4]BD Unidades'!$A$3:$A$1424,$A384),"-")</f>
        <v>0.20511342810662078</v>
      </c>
      <c r="AN384" s="27">
        <f>IFERROR(SUMIFS('[4]BD Unidades'!$AU$3:$AU$1424,'[4]BD Unidades'!$A$3:$A$1424,$A384),"-")</f>
        <v>0.19553500000000001</v>
      </c>
      <c r="AO384" s="27">
        <f>IFERROR(SUMIFS('[4]BD Unidades'!$AW$3:$AW$1424,'[4]BD Unidades'!$A$3:$A$1424,$A384),"-")</f>
        <v>0.23451099999999997</v>
      </c>
      <c r="AP384" s="27">
        <f>IFERROR(SUMIFS('[4]BD Unidades'!$AY$3:$AY$1424,'[4]BD Unidades'!$A$3:$A$1424,$A384),"-")</f>
        <v>0.175039</v>
      </c>
      <c r="AQ384" s="25">
        <f>IFERROR(SUMIFS('[4]BD Unidades'!$AZ$3:$AZ$1424,'[4]BD Unidades'!$A$3:$A$1424,$A384),"-")</f>
        <v>0.57682825000000004</v>
      </c>
      <c r="AR384" s="25">
        <f>IFERROR(SUMIFS('[4]BD Unidades'!$BA$3:$BA$1424,'[4]BD Unidades'!$A$3:$A$1424,$A384),"-")</f>
        <v>2.95</v>
      </c>
      <c r="AS384" s="28">
        <f>SUMIFS('[4]BD Unidades'!$BC$3:$BC$1424,'[4]BD Unidades'!$A$3:$A$1424,$A384)</f>
        <v>0.19191385019031298</v>
      </c>
      <c r="AT384" s="28">
        <f>SUMIFS('[4]BD Unidades'!$BE$3:$BE$1424,'[4]BD Unidades'!$A$3:$A$1424,$A384)</f>
        <v>0.98779030054644801</v>
      </c>
      <c r="AU384" s="29">
        <f t="shared" si="22"/>
        <v>0.79821966078793272</v>
      </c>
      <c r="AV384" s="30">
        <f t="shared" si="23"/>
        <v>1.0169999999999998E-2</v>
      </c>
      <c r="AW384" s="25">
        <f>IFERROR(SUMIFS('[4]BD Unidades'!$BI$3:$BI$1424,'[4]BD Unidades'!$A$3:$A$1424,$A384),"-")</f>
        <v>0.46043565004789627</v>
      </c>
      <c r="AX384" s="25">
        <f>IFERROR(SUMIFS('[4]BD Unidades'!$BJ$3:$BJ$1424,'[4]BD Unidades'!$A$3:$A$1424,$A384),"-")</f>
        <v>0.29589572594327085</v>
      </c>
    </row>
    <row r="385" spans="1:50" ht="14.4" x14ac:dyDescent="0.3">
      <c r="A385" s="7">
        <v>602</v>
      </c>
      <c r="B385" s="7" t="s">
        <v>1342</v>
      </c>
      <c r="D385" s="8" t="s">
        <v>1343</v>
      </c>
      <c r="E385" s="19" t="s">
        <v>1344</v>
      </c>
      <c r="F385" s="19" t="s">
        <v>1344</v>
      </c>
      <c r="G385" s="19" t="s">
        <v>1345</v>
      </c>
      <c r="H385" s="19">
        <v>1</v>
      </c>
      <c r="I385" s="19">
        <v>2024</v>
      </c>
      <c r="J385" s="19" t="s">
        <v>495</v>
      </c>
      <c r="K385" s="19" t="s">
        <v>496</v>
      </c>
      <c r="L385" s="19" t="s">
        <v>213</v>
      </c>
      <c r="M385" s="19" t="s">
        <v>164</v>
      </c>
      <c r="N385" s="19" t="s">
        <v>165</v>
      </c>
      <c r="O385" s="19" t="s">
        <v>1347</v>
      </c>
      <c r="P385" s="19" t="s">
        <v>51</v>
      </c>
      <c r="Q385" s="9" t="s">
        <v>1348</v>
      </c>
      <c r="R385" s="20">
        <v>2.8</v>
      </c>
      <c r="S385" s="20">
        <v>2.1429999999999998</v>
      </c>
      <c r="T385" s="20">
        <v>2.74</v>
      </c>
      <c r="U385" s="20" t="s">
        <v>397</v>
      </c>
      <c r="V385" s="21">
        <f>_xlfn.XLOOKUP(D385,'[4]Gen. Real'!$A$2:$A$1168,'[4]Gen. Real'!$C$2:$C$1168,"-",0)</f>
        <v>5.2884200000000003</v>
      </c>
      <c r="W385" s="22"/>
      <c r="X385" s="22" t="str">
        <f>_xlfn.XLOOKUP(D385,[4]Vertimiento!$J$2:$J$119,[4]Vertimiento!$K$2:$K$119,"-",0)</f>
        <v>-</v>
      </c>
      <c r="Y385" s="23" t="str">
        <f t="shared" si="20"/>
        <v>-</v>
      </c>
      <c r="Z385" s="19" t="str">
        <f>_xlfn.XLOOKUP(D385,[4]Cmg!$I$4:$I$99,[4]Cmg!$M$4:$M$99,"----",0,1)</f>
        <v>----</v>
      </c>
      <c r="AA385" s="19" t="str">
        <f>_xlfn.XLOOKUP(D385,[4]Cmg!$A$4:$A$101,[4]Cmg!$B$4:$B$101,"----",0,1)</f>
        <v>----</v>
      </c>
      <c r="AB385" s="19" t="str">
        <f>_xlfn.XLOOKUP(D385,[4]Cmg!$E$4:$E$101,[4]Cmg!$F$4:$F$101,"----",0,1)</f>
        <v>----</v>
      </c>
      <c r="AC385" s="19" t="str">
        <f>_xlfn.XLOOKUP(D385,[4]Cmg!$O$4:$O$101,[4]Cmg!$P$4:$P$101,"----",0,1)</f>
        <v>----</v>
      </c>
      <c r="AD385" s="24" t="str">
        <f>_xlfn.XLOOKUP(D385,[4]Cmg!$S$4:$S$101,[4]Cmg!$U$4:$U$101,"----",0,1)</f>
        <v>----</v>
      </c>
      <c r="AG385" s="25">
        <f>IFERROR(SUMIFS('[4]BD Unidades'!$AH:$AH,'[4]BD Unidades'!$A:$A,'BD Centrales 2024'!$A385),"-")</f>
        <v>2.8</v>
      </c>
      <c r="AH385" s="25">
        <f>SUMIFS('[4]BD Unidades'!$AJ$3:$AJ$1424,'[4]BD Unidades'!$A$3:$A$1424,$A385)</f>
        <v>8309.0833333333303</v>
      </c>
      <c r="AI385" s="25">
        <f>SUMIFS('[4]BD Unidades'!$AL$3:$AL$1424,'[4]BD Unidades'!$A$3:$A$1424,$A385)</f>
        <v>0</v>
      </c>
      <c r="AJ385" s="26">
        <f t="shared" si="21"/>
        <v>0</v>
      </c>
      <c r="AK385" s="27">
        <f>IFERROR(SUMIFS('[4]BD Unidades'!$AO$3:$AO$1424,'[4]BD Unidades'!$A$3:$A$1424,$A385),"-")</f>
        <v>0.27500631777957385</v>
      </c>
      <c r="AL385" s="27">
        <f>IFERROR(SUMIFS('[4]BD Unidades'!$AQ$3:$AQ$1424,'[4]BD Unidades'!$A$3:$A$1424,$A385),"-")</f>
        <v>0.24746119972380654</v>
      </c>
      <c r="AM385" s="27">
        <f>IFERROR(SUMIFS('[4]BD Unidades'!$AS$3:$AS$1424,'[4]BD Unidades'!$A$3:$A$1424,$A385),"-")</f>
        <v>0.24175881912112698</v>
      </c>
      <c r="AN385" s="27">
        <f>IFERROR(SUMIFS('[4]BD Unidades'!$AU$3:$AU$1424,'[4]BD Unidades'!$A$3:$A$1424,$A385),"-")</f>
        <v>0.216699</v>
      </c>
      <c r="AO385" s="27">
        <f>IFERROR(SUMIFS('[4]BD Unidades'!$AW$3:$AW$1424,'[4]BD Unidades'!$A$3:$A$1424,$A385),"-")</f>
        <v>0.22694899999999998</v>
      </c>
      <c r="AP385" s="27">
        <f>IFERROR(SUMIFS('[4]BD Unidades'!$AY$3:$AY$1424,'[4]BD Unidades'!$A$3:$A$1424,$A385),"-")</f>
        <v>0.234595</v>
      </c>
      <c r="AQ385" s="25">
        <f>IFERROR(SUMIFS('[4]BD Unidades'!$AZ$3:$AZ$1424,'[4]BD Unidades'!$A$3:$A$1424,$A385),"-")</f>
        <v>0.6067572</v>
      </c>
      <c r="AR385" s="25">
        <f>IFERROR(SUMIFS('[4]BD Unidades'!$BA$3:$BA$1424,'[4]BD Unidades'!$A$3:$A$1424,$A385),"-")</f>
        <v>2.80000000000001</v>
      </c>
      <c r="AS385" s="28">
        <f>SUMIFS('[4]BD Unidades'!$BC$3:$BC$1424,'[4]BD Unidades'!$A$3:$A$1424,$A385)</f>
        <v>2.0008534912643702E-2</v>
      </c>
      <c r="AT385" s="28">
        <f>SUMIFS('[4]BD Unidades'!$BE$3:$BE$1424,'[4]BD Unidades'!$A$3:$A$1424,$A385)</f>
        <v>1</v>
      </c>
      <c r="AU385" s="29">
        <f t="shared" si="22"/>
        <v>0.97999146508735635</v>
      </c>
      <c r="AV385" s="30">
        <f t="shared" si="23"/>
        <v>2.1429999999999998E-2</v>
      </c>
      <c r="AW385" s="25">
        <f>IFERROR(SUMIFS('[4]BD Unidades'!$BI$3:$BI$1424,'[4]BD Unidades'!$A$3:$A$1424,$A385),"-")</f>
        <v>0.58187423769804181</v>
      </c>
      <c r="AX385" s="25">
        <f>IFERROR(SUMIFS('[4]BD Unidades'!$BJ$3:$BJ$1424,'[4]BD Unidades'!$A$3:$A$1424,$A385),"-")</f>
        <v>0.37393737855320114</v>
      </c>
    </row>
    <row r="386" spans="1:50" ht="14.4" x14ac:dyDescent="0.3">
      <c r="A386" s="7">
        <v>603</v>
      </c>
      <c r="B386" s="7" t="s">
        <v>1349</v>
      </c>
      <c r="D386" s="8" t="s">
        <v>1350</v>
      </c>
      <c r="E386" s="19" t="s">
        <v>1231</v>
      </c>
      <c r="F386" s="19" t="s">
        <v>1351</v>
      </c>
      <c r="G386" s="19" t="s">
        <v>1352</v>
      </c>
      <c r="H386" s="19">
        <v>1</v>
      </c>
      <c r="I386" s="19">
        <v>2024</v>
      </c>
      <c r="J386" s="19" t="s">
        <v>495</v>
      </c>
      <c r="K386" s="19" t="s">
        <v>496</v>
      </c>
      <c r="L386" s="19" t="s">
        <v>213</v>
      </c>
      <c r="M386" s="19" t="s">
        <v>106</v>
      </c>
      <c r="N386" s="19" t="s">
        <v>107</v>
      </c>
      <c r="O386" s="19" t="s">
        <v>1340</v>
      </c>
      <c r="P386" s="19" t="s">
        <v>51</v>
      </c>
      <c r="Q386" s="9" t="s">
        <v>1354</v>
      </c>
      <c r="R386" s="20">
        <v>2.95</v>
      </c>
      <c r="S386" s="20">
        <v>0</v>
      </c>
      <c r="T386" s="20">
        <v>2.95</v>
      </c>
      <c r="U386" s="20" t="s">
        <v>397</v>
      </c>
      <c r="V386" s="21">
        <f>_xlfn.XLOOKUP(D386,'[4]Gen. Real'!$A$2:$A$1168,'[4]Gen. Real'!$C$2:$C$1168,"-",0)</f>
        <v>4.4333599999999977</v>
      </c>
      <c r="W386" s="22"/>
      <c r="X386" s="22" t="str">
        <f>_xlfn.XLOOKUP(D386,[4]Vertimiento!$J$2:$J$119,[4]Vertimiento!$K$2:$K$119,"-",0)</f>
        <v>-</v>
      </c>
      <c r="Y386" s="23" t="str">
        <f t="shared" si="20"/>
        <v>-</v>
      </c>
      <c r="Z386" s="19" t="str">
        <f>_xlfn.XLOOKUP(D386,[4]Cmg!$I$4:$I$99,[4]Cmg!$M$4:$M$99,"----",0,1)</f>
        <v>----</v>
      </c>
      <c r="AA386" s="19" t="str">
        <f>_xlfn.XLOOKUP(D386,[4]Cmg!$A$4:$A$101,[4]Cmg!$B$4:$B$101,"----",0,1)</f>
        <v>----</v>
      </c>
      <c r="AB386" s="19" t="str">
        <f>_xlfn.XLOOKUP(D386,[4]Cmg!$E$4:$E$101,[4]Cmg!$F$4:$F$101,"----",0,1)</f>
        <v>----</v>
      </c>
      <c r="AC386" s="19" t="str">
        <f>_xlfn.XLOOKUP(D386,[4]Cmg!$O$4:$O$101,[4]Cmg!$P$4:$P$101,"----",0,1)</f>
        <v>----</v>
      </c>
      <c r="AD386" s="24" t="str">
        <f>_xlfn.XLOOKUP(D386,[4]Cmg!$S$4:$S$101,[4]Cmg!$U$4:$U$101,"----",0,1)</f>
        <v>----</v>
      </c>
      <c r="AG386" s="25">
        <f>IFERROR(SUMIFS('[4]BD Unidades'!$AH:$AH,'[4]BD Unidades'!$A:$A,'BD Centrales 2024'!$A386),"-")</f>
        <v>2.95</v>
      </c>
      <c r="AH386" s="25">
        <f>SUMIFS('[4]BD Unidades'!$AJ$3:$AJ$1424,'[4]BD Unidades'!$A$3:$A$1424,$A386)</f>
        <v>7624.5</v>
      </c>
      <c r="AI386" s="25">
        <f>SUMIFS('[4]BD Unidades'!$AL$3:$AL$1424,'[4]BD Unidades'!$A$3:$A$1424,$A386)</f>
        <v>0</v>
      </c>
      <c r="AJ386" s="26">
        <f t="shared" si="21"/>
        <v>0</v>
      </c>
      <c r="AK386" s="27">
        <f>IFERROR(SUMIFS('[4]BD Unidades'!$AO$3:$AO$1424,'[4]BD Unidades'!$A$3:$A$1424,$A386),"-")</f>
        <v>0.23653009430679359</v>
      </c>
      <c r="AL386" s="27">
        <f>IFERROR(SUMIFS('[4]BD Unidades'!$AQ$3:$AQ$1424,'[4]BD Unidades'!$A$3:$A$1424,$A386),"-")</f>
        <v>0.24939635011593761</v>
      </c>
      <c r="AM386" s="27">
        <f>IFERROR(SUMIFS('[4]BD Unidades'!$AS$3:$AS$1424,'[4]BD Unidades'!$A$3:$A$1424,$A386),"-")</f>
        <v>0.22511281182595458</v>
      </c>
      <c r="AN386" s="27">
        <f>IFERROR(SUMIFS('[4]BD Unidades'!$AU$3:$AU$1424,'[4]BD Unidades'!$A$3:$A$1424,$A386),"-")</f>
        <v>0.22173499999999999</v>
      </c>
      <c r="AO386" s="27">
        <f>IFERROR(SUMIFS('[4]BD Unidades'!$AW$3:$AW$1424,'[4]BD Unidades'!$A$3:$A$1424,$A386),"-")</f>
        <v>0.184225</v>
      </c>
      <c r="AP386" s="27">
        <f>IFERROR(SUMIFS('[4]BD Unidades'!$AY$3:$AY$1424,'[4]BD Unidades'!$A$3:$A$1424,$A386),"-")</f>
        <v>0.18549199999999996</v>
      </c>
      <c r="AQ386" s="25">
        <f>IFERROR(SUMIFS('[4]BD Unidades'!$AZ$3:$AZ$1424,'[4]BD Unidades'!$A$3:$A$1424,$A386),"-")</f>
        <v>0.65411825000000001</v>
      </c>
      <c r="AR386" s="25">
        <f>IFERROR(SUMIFS('[4]BD Unidades'!$BA$3:$BA$1424,'[4]BD Unidades'!$A$3:$A$1424,$A386),"-")</f>
        <v>2.94999999999999</v>
      </c>
      <c r="AS386" s="28">
        <f>SUMIFS('[4]BD Unidades'!$BC$3:$BC$1424,'[4]BD Unidades'!$A$3:$A$1424,$A386)</f>
        <v>2.77062157652333E-2</v>
      </c>
      <c r="AT386" s="28">
        <f>SUMIFS('[4]BD Unidades'!$BE$3:$BE$1424,'[4]BD Unidades'!$A$3:$A$1424,$A386)</f>
        <v>0.99705525197328504</v>
      </c>
      <c r="AU386" s="29">
        <f t="shared" si="22"/>
        <v>0.96943062403225422</v>
      </c>
      <c r="AV386" s="30">
        <f t="shared" si="23"/>
        <v>0</v>
      </c>
      <c r="AW386" s="25">
        <f>IFERROR(SUMIFS('[4]BD Unidades'!$BI$3:$BI$1424,'[4]BD Unidades'!$A$3:$A$1424,$A386),"-")</f>
        <v>0.63412226328838539</v>
      </c>
      <c r="AX386" s="25">
        <f>IFERROR(SUMIFS('[4]BD Unidades'!$BJ$3:$BJ$1424,'[4]BD Unidades'!$A$3:$A$1424,$A386),"-")</f>
        <v>0.4075142040217527</v>
      </c>
    </row>
    <row r="387" spans="1:50" ht="14.4" x14ac:dyDescent="0.3">
      <c r="A387" s="7">
        <v>604</v>
      </c>
      <c r="B387" s="7" t="s">
        <v>1355</v>
      </c>
      <c r="D387" s="8" t="s">
        <v>1356</v>
      </c>
      <c r="E387" s="19" t="s">
        <v>1357</v>
      </c>
      <c r="F387" s="19" t="s">
        <v>1357</v>
      </c>
      <c r="G387" s="19" t="s">
        <v>1358</v>
      </c>
      <c r="H387" s="19" t="s">
        <v>397</v>
      </c>
      <c r="I387" s="19">
        <v>2024</v>
      </c>
      <c r="J387" s="19" t="s">
        <v>495</v>
      </c>
      <c r="K387" s="19" t="s">
        <v>496</v>
      </c>
      <c r="L387" s="19" t="s">
        <v>213</v>
      </c>
      <c r="M387" s="19" t="s">
        <v>106</v>
      </c>
      <c r="N387" s="19" t="s">
        <v>107</v>
      </c>
      <c r="O387" s="19" t="s">
        <v>1360</v>
      </c>
      <c r="P387" s="19" t="s">
        <v>51</v>
      </c>
      <c r="Q387" s="9" t="s">
        <v>1361</v>
      </c>
      <c r="R387" s="20">
        <v>6.9</v>
      </c>
      <c r="S387" s="20">
        <v>0.28989999999999999</v>
      </c>
      <c r="T387" s="20">
        <v>6.88</v>
      </c>
      <c r="U387" s="20" t="s">
        <v>397</v>
      </c>
      <c r="V387" s="21">
        <f>_xlfn.XLOOKUP(D387,'[4]Gen. Real'!$A$2:$A$1168,'[4]Gen. Real'!$C$2:$C$1168,"-",0)</f>
        <v>11.809320000000001</v>
      </c>
      <c r="W387" s="22"/>
      <c r="X387" s="22" t="str">
        <f>_xlfn.XLOOKUP(D387,[4]Vertimiento!$J$2:$J$119,[4]Vertimiento!$K$2:$K$119,"-",0)</f>
        <v>-</v>
      </c>
      <c r="Y387" s="23" t="str">
        <f t="shared" ref="Y387:Y450" si="24">IFERROR(X387/(V387+X387),"-")</f>
        <v>-</v>
      </c>
      <c r="Z387" s="19" t="str">
        <f>_xlfn.XLOOKUP(D387,[4]Cmg!$I$4:$I$99,[4]Cmg!$M$4:$M$99,"----",0,1)</f>
        <v>----</v>
      </c>
      <c r="AA387" s="19" t="str">
        <f>_xlfn.XLOOKUP(D387,[4]Cmg!$A$4:$A$101,[4]Cmg!$B$4:$B$101,"----",0,1)</f>
        <v>----</v>
      </c>
      <c r="AB387" s="19" t="str">
        <f>_xlfn.XLOOKUP(D387,[4]Cmg!$E$4:$E$101,[4]Cmg!$F$4:$F$101,"----",0,1)</f>
        <v>----</v>
      </c>
      <c r="AC387" s="19" t="str">
        <f>_xlfn.XLOOKUP(D387,[4]Cmg!$O$4:$O$101,[4]Cmg!$P$4:$P$101,"----",0,1)</f>
        <v>----</v>
      </c>
      <c r="AD387" s="24" t="str">
        <f>_xlfn.XLOOKUP(D387,[4]Cmg!$S$4:$S$101,[4]Cmg!$U$4:$U$101,"----",0,1)</f>
        <v>----</v>
      </c>
      <c r="AG387" s="25">
        <f>IFERROR(SUMIFS('[4]BD Unidades'!$AH:$AH,'[4]BD Unidades'!$A:$A,'BD Centrales 2024'!$A387),"-")</f>
        <v>6.9</v>
      </c>
      <c r="AH387" s="25">
        <f>SUMIFS('[4]BD Unidades'!$AJ$3:$AJ$1424,'[4]BD Unidades'!$A$3:$A$1424,$A387)</f>
        <v>8737.2333333333299</v>
      </c>
      <c r="AI387" s="25">
        <f>SUMIFS('[4]BD Unidades'!$AL$3:$AL$1424,'[4]BD Unidades'!$A$3:$A$1424,$A387)</f>
        <v>0</v>
      </c>
      <c r="AJ387" s="26">
        <f t="shared" ref="AJ387:AJ450" si="25">IFERROR(AI387/(AH387+AI387),"-")</f>
        <v>0</v>
      </c>
      <c r="AK387" s="27">
        <f>IFERROR(SUMIFS('[4]BD Unidades'!$AO$3:$AO$1424,'[4]BD Unidades'!$A$3:$A$1424,$A387),"-")</f>
        <v>0.31883059400537217</v>
      </c>
      <c r="AL387" s="27">
        <f>IFERROR(SUMIFS('[4]BD Unidades'!$AQ$3:$AQ$1424,'[4]BD Unidades'!$A$3:$A$1424,$A387),"-")</f>
        <v>0.24292643418842411</v>
      </c>
      <c r="AM387" s="27">
        <f>IFERROR(SUMIFS('[4]BD Unidades'!$AS$3:$AS$1424,'[4]BD Unidades'!$A$3:$A$1424,$A387),"-")</f>
        <v>0.27617735029875379</v>
      </c>
      <c r="AN387" s="27">
        <f>IFERROR(SUMIFS('[4]BD Unidades'!$AU$3:$AU$1424,'[4]BD Unidades'!$A$3:$A$1424,$A387),"-")</f>
        <v>0.23735400000000001</v>
      </c>
      <c r="AO387" s="27">
        <f>IFERROR(SUMIFS('[4]BD Unidades'!$AW$3:$AW$1424,'[4]BD Unidades'!$A$3:$A$1424,$A387),"-")</f>
        <v>0.19533500000000001</v>
      </c>
      <c r="AP387" s="27">
        <f>IFERROR(SUMIFS('[4]BD Unidades'!$AY$3:$AY$1424,'[4]BD Unidades'!$A$3:$A$1424,$A387),"-")</f>
        <v>0.223055</v>
      </c>
      <c r="AQ387" s="25">
        <f>IFERROR(SUMIFS('[4]BD Unidades'!$AZ$3:$AZ$1424,'[4]BD Unidades'!$A$3:$A$1424,$A387),"-")</f>
        <v>1.6377426000000002</v>
      </c>
      <c r="AR387" s="25">
        <f>IFERROR(SUMIFS('[4]BD Unidades'!$BA$3:$BA$1424,'[4]BD Unidades'!$A$3:$A$1424,$A387),"-")</f>
        <v>6.8999999999999897</v>
      </c>
      <c r="AS387" s="28">
        <f>SUMIFS('[4]BD Unidades'!$BC$3:$BC$1424,'[4]BD Unidades'!$A$3:$A$1424,$A387)</f>
        <v>1.0971355542997701E-3</v>
      </c>
      <c r="AT387" s="28">
        <f>SUMIFS('[4]BD Unidades'!$BE$3:$BE$1424,'[4]BD Unidades'!$A$3:$A$1424,$A387)</f>
        <v>0.99974954462659404</v>
      </c>
      <c r="AU387" s="29">
        <f t="shared" ref="AU387:AU450" si="26">IFERROR(AT387*(1-AS387),"-")</f>
        <v>0.9986526838557892</v>
      </c>
      <c r="AV387" s="30">
        <f t="shared" ref="AV387:AV450" si="27">IFERROR(S387/100,"-")</f>
        <v>2.8990000000000001E-3</v>
      </c>
      <c r="AW387" s="25">
        <f>IFERROR(SUMIFS('[4]BD Unidades'!$BI$3:$BI$1424,'[4]BD Unidades'!$A$3:$A$1424,$A387),"-")</f>
        <v>1.6307946239664328</v>
      </c>
      <c r="AX387" s="25">
        <f>IFERROR(SUMIFS('[4]BD Unidades'!$BJ$3:$BJ$1424,'[4]BD Unidades'!$A$3:$A$1424,$A387),"-")</f>
        <v>1.048018673342811</v>
      </c>
    </row>
    <row r="388" spans="1:50" ht="14.4" x14ac:dyDescent="0.3">
      <c r="A388" s="7">
        <v>605</v>
      </c>
      <c r="B388" s="7" t="s">
        <v>1362</v>
      </c>
      <c r="D388" s="8" t="s">
        <v>1363</v>
      </c>
      <c r="E388" s="19" t="s">
        <v>1364</v>
      </c>
      <c r="F388" s="19" t="s">
        <v>1364</v>
      </c>
      <c r="G388" s="19" t="s">
        <v>1365</v>
      </c>
      <c r="H388" s="19">
        <v>1</v>
      </c>
      <c r="I388" s="19">
        <v>2024</v>
      </c>
      <c r="J388" s="19" t="s">
        <v>495</v>
      </c>
      <c r="K388" s="19" t="s">
        <v>496</v>
      </c>
      <c r="L388" s="19" t="s">
        <v>213</v>
      </c>
      <c r="M388" s="19" t="s">
        <v>164</v>
      </c>
      <c r="N388" s="19" t="s">
        <v>221</v>
      </c>
      <c r="O388" s="19" t="s">
        <v>886</v>
      </c>
      <c r="P388" s="19" t="s">
        <v>51</v>
      </c>
      <c r="Q388" s="9" t="s">
        <v>1367</v>
      </c>
      <c r="R388" s="20">
        <v>9</v>
      </c>
      <c r="S388" s="20">
        <v>1.244</v>
      </c>
      <c r="T388" s="20">
        <v>8.8879999999999999</v>
      </c>
      <c r="U388" s="20" t="s">
        <v>397</v>
      </c>
      <c r="V388" s="21">
        <f>_xlfn.XLOOKUP(D388,'[4]Gen. Real'!$A$2:$A$1168,'[4]Gen. Real'!$C$2:$C$1168,"-",0)</f>
        <v>14.229980000000014</v>
      </c>
      <c r="W388" s="22"/>
      <c r="X388" s="22" t="str">
        <f>_xlfn.XLOOKUP(D388,[4]Vertimiento!$J$2:$J$119,[4]Vertimiento!$K$2:$K$119,"-",0)</f>
        <v>-</v>
      </c>
      <c r="Y388" s="23" t="str">
        <f t="shared" si="24"/>
        <v>-</v>
      </c>
      <c r="Z388" s="19" t="str">
        <f>_xlfn.XLOOKUP(D388,[4]Cmg!$I$4:$I$99,[4]Cmg!$M$4:$M$99,"----",0,1)</f>
        <v>----</v>
      </c>
      <c r="AA388" s="19" t="str">
        <f>_xlfn.XLOOKUP(D388,[4]Cmg!$A$4:$A$101,[4]Cmg!$B$4:$B$101,"----",0,1)</f>
        <v>----</v>
      </c>
      <c r="AB388" s="19" t="str">
        <f>_xlfn.XLOOKUP(D388,[4]Cmg!$E$4:$E$101,[4]Cmg!$F$4:$F$101,"----",0,1)</f>
        <v>----</v>
      </c>
      <c r="AC388" s="19" t="str">
        <f>_xlfn.XLOOKUP(D388,[4]Cmg!$O$4:$O$101,[4]Cmg!$P$4:$P$101,"----",0,1)</f>
        <v>----</v>
      </c>
      <c r="AD388" s="24" t="str">
        <f>_xlfn.XLOOKUP(D388,[4]Cmg!$S$4:$S$101,[4]Cmg!$U$4:$U$101,"----",0,1)</f>
        <v>----</v>
      </c>
      <c r="AG388" s="25">
        <f>IFERROR(SUMIFS('[4]BD Unidades'!$AH:$AH,'[4]BD Unidades'!$A:$A,'BD Centrales 2024'!$A388),"-")</f>
        <v>9</v>
      </c>
      <c r="AH388" s="25">
        <f>SUMIFS('[4]BD Unidades'!$AJ$3:$AJ$1424,'[4]BD Unidades'!$A$3:$A$1424,$A388)</f>
        <v>7745.4333333333298</v>
      </c>
      <c r="AI388" s="25">
        <f>SUMIFS('[4]BD Unidades'!$AL$3:$AL$1424,'[4]BD Unidades'!$A$3:$A$1424,$A388)</f>
        <v>0</v>
      </c>
      <c r="AJ388" s="26">
        <f t="shared" si="25"/>
        <v>0</v>
      </c>
      <c r="AK388" s="27">
        <f>IFERROR(SUMIFS('[4]BD Unidades'!$AO$3:$AO$1424,'[4]BD Unidades'!$A$3:$A$1424,$A388),"-")</f>
        <v>0.28877699251598515</v>
      </c>
      <c r="AL388" s="27">
        <f>IFERROR(SUMIFS('[4]BD Unidades'!$AQ$3:$AQ$1424,'[4]BD Unidades'!$A$3:$A$1424,$A388),"-")</f>
        <v>0.25780674519092761</v>
      </c>
      <c r="AM388" s="27">
        <f>IFERROR(SUMIFS('[4]BD Unidades'!$AS$3:$AS$1424,'[4]BD Unidades'!$A$3:$A$1424,$A388),"-")</f>
        <v>0.25890001149063019</v>
      </c>
      <c r="AN388" s="27">
        <f>IFERROR(SUMIFS('[4]BD Unidades'!$AU$3:$AU$1424,'[4]BD Unidades'!$A$3:$A$1424,$A388),"-")</f>
        <v>0.23181899999999997</v>
      </c>
      <c r="AO388" s="27">
        <f>IFERROR(SUMIFS('[4]BD Unidades'!$AW$3:$AW$1424,'[4]BD Unidades'!$A$3:$A$1424,$A388),"-")</f>
        <v>0.191466</v>
      </c>
      <c r="AP388" s="27">
        <f>IFERROR(SUMIFS('[4]BD Unidades'!$AY$3:$AY$1424,'[4]BD Unidades'!$A$3:$A$1424,$A388),"-")</f>
        <v>0.17006299999999999</v>
      </c>
      <c r="AQ388" s="25">
        <f>IFERROR(SUMIFS('[4]BD Unidades'!$AZ$3:$AZ$1424,'[4]BD Unidades'!$A$3:$A$1424,$A388),"-")</f>
        <v>2.0863709999999998</v>
      </c>
      <c r="AR388" s="25">
        <f>IFERROR(SUMIFS('[4]BD Unidades'!$BA$3:$BA$1424,'[4]BD Unidades'!$A$3:$A$1424,$A388),"-")</f>
        <v>9</v>
      </c>
      <c r="AS388" s="28">
        <f>SUMIFS('[4]BD Unidades'!$BC$3:$BC$1424,'[4]BD Unidades'!$A$3:$A$1424,$A388)</f>
        <v>4.2812078790504401E-2</v>
      </c>
      <c r="AT388" s="28">
        <f>SUMIFS('[4]BD Unidades'!$BE$3:$BE$1424,'[4]BD Unidades'!$A$3:$A$1424,$A388)</f>
        <v>0.998652853673345</v>
      </c>
      <c r="AU388" s="29">
        <f t="shared" si="26"/>
        <v>0.95589844901751964</v>
      </c>
      <c r="AV388" s="30">
        <f t="shared" si="27"/>
        <v>1.244E-2</v>
      </c>
      <c r="AW388" s="25">
        <f>IFERROR(SUMIFS('[4]BD Unidades'!$BI$3:$BI$1424,'[4]BD Unidades'!$A$3:$A$1424,$A388),"-")</f>
        <v>1.9695489794661172</v>
      </c>
      <c r="AX388" s="25">
        <f>IFERROR(SUMIFS('[4]BD Unidades'!$BJ$3:$BJ$1424,'[4]BD Unidades'!$A$3:$A$1424,$A388),"-")</f>
        <v>1.2657167727983962</v>
      </c>
    </row>
    <row r="389" spans="1:50" ht="14.4" x14ac:dyDescent="0.3">
      <c r="A389" s="7">
        <v>606</v>
      </c>
      <c r="B389" s="7" t="s">
        <v>1368</v>
      </c>
      <c r="D389" s="8" t="s">
        <v>1369</v>
      </c>
      <c r="E389" s="19" t="s">
        <v>1231</v>
      </c>
      <c r="F389" s="19" t="s">
        <v>1370</v>
      </c>
      <c r="G389" s="19" t="s">
        <v>1371</v>
      </c>
      <c r="H389" s="19">
        <v>1</v>
      </c>
      <c r="I389" s="19">
        <v>2024</v>
      </c>
      <c r="J389" s="19" t="s">
        <v>495</v>
      </c>
      <c r="K389" s="19" t="s">
        <v>496</v>
      </c>
      <c r="L389" s="19" t="s">
        <v>213</v>
      </c>
      <c r="M389" s="19" t="s">
        <v>189</v>
      </c>
      <c r="N389" s="19" t="s">
        <v>879</v>
      </c>
      <c r="O389" s="19" t="s">
        <v>1025</v>
      </c>
      <c r="P389" s="19" t="s">
        <v>51</v>
      </c>
      <c r="Q389" s="9" t="s">
        <v>1373</v>
      </c>
      <c r="R389" s="20">
        <v>3</v>
      </c>
      <c r="S389" s="20">
        <v>0.43330000000000002</v>
      </c>
      <c r="T389" s="20">
        <v>2.9870000000000001</v>
      </c>
      <c r="U389" s="20" t="s">
        <v>397</v>
      </c>
      <c r="V389" s="21">
        <f>_xlfn.XLOOKUP(D389,'[4]Gen. Real'!$A$2:$A$1168,'[4]Gen. Real'!$C$2:$C$1168,"-",0)</f>
        <v>6.0859200000000024</v>
      </c>
      <c r="W389" s="22"/>
      <c r="X389" s="22" t="str">
        <f>_xlfn.XLOOKUP(D389,[4]Vertimiento!$J$2:$J$119,[4]Vertimiento!$K$2:$K$119,"-",0)</f>
        <v>-</v>
      </c>
      <c r="Y389" s="23" t="str">
        <f t="shared" si="24"/>
        <v>-</v>
      </c>
      <c r="Z389" s="19" t="str">
        <f>_xlfn.XLOOKUP(D389,[4]Cmg!$I$4:$I$99,[4]Cmg!$M$4:$M$99,"----",0,1)</f>
        <v>----</v>
      </c>
      <c r="AA389" s="19" t="str">
        <f>_xlfn.XLOOKUP(D389,[4]Cmg!$A$4:$A$101,[4]Cmg!$B$4:$B$101,"----",0,1)</f>
        <v>----</v>
      </c>
      <c r="AB389" s="19" t="str">
        <f>_xlfn.XLOOKUP(D389,[4]Cmg!$E$4:$E$101,[4]Cmg!$F$4:$F$101,"----",0,1)</f>
        <v>----</v>
      </c>
      <c r="AC389" s="19" t="str">
        <f>_xlfn.XLOOKUP(D389,[4]Cmg!$O$4:$O$101,[4]Cmg!$P$4:$P$101,"----",0,1)</f>
        <v>----</v>
      </c>
      <c r="AD389" s="24" t="str">
        <f>_xlfn.XLOOKUP(D389,[4]Cmg!$S$4:$S$101,[4]Cmg!$U$4:$U$101,"----",0,1)</f>
        <v>----</v>
      </c>
      <c r="AG389" s="25">
        <f>IFERROR(SUMIFS('[4]BD Unidades'!$AH:$AH,'[4]BD Unidades'!$A:$A,'BD Centrales 2024'!$A389),"-")</f>
        <v>3</v>
      </c>
      <c r="AH389" s="25">
        <f>SUMIFS('[4]BD Unidades'!$AJ$3:$AJ$1424,'[4]BD Unidades'!$A$3:$A$1424,$A389)</f>
        <v>6538.3500000000013</v>
      </c>
      <c r="AI389" s="25">
        <f>SUMIFS('[4]BD Unidades'!$AL$3:$AL$1424,'[4]BD Unidades'!$A$3:$A$1424,$A389)</f>
        <v>1911.2166666666701</v>
      </c>
      <c r="AJ389" s="26">
        <f t="shared" si="25"/>
        <v>0.2261910867223963</v>
      </c>
      <c r="AK389" s="27">
        <f>IFERROR(SUMIFS('[4]BD Unidades'!$AO$3:$AO$1424,'[4]BD Unidades'!$A$3:$A$1424,$A389),"-")</f>
        <v>0.29228701844810512</v>
      </c>
      <c r="AL389" s="27">
        <f>IFERROR(SUMIFS('[4]BD Unidades'!$AQ$3:$AQ$1424,'[4]BD Unidades'!$A$3:$A$1424,$A389),"-")</f>
        <v>0.27980719773946355</v>
      </c>
      <c r="AM389" s="27">
        <f>IFERROR(SUMIFS('[4]BD Unidades'!$AS$3:$AS$1424,'[4]BD Unidades'!$A$3:$A$1424,$A389),"-")</f>
        <v>0.25099457052848134</v>
      </c>
      <c r="AN389" s="27">
        <f>IFERROR(SUMIFS('[4]BD Unidades'!$AU$3:$AU$1424,'[4]BD Unidades'!$A$3:$A$1424,$A389),"-")</f>
        <v>0.25636300000000001</v>
      </c>
      <c r="AO389" s="27">
        <f>IFERROR(SUMIFS('[4]BD Unidades'!$AW$3:$AW$1424,'[4]BD Unidades'!$A$3:$A$1424,$A389),"-")</f>
        <v>0.26878099999999999</v>
      </c>
      <c r="AP389" s="27">
        <f>IFERROR(SUMIFS('[4]BD Unidades'!$AY$3:$AY$1424,'[4]BD Unidades'!$A$3:$A$1424,$A389),"-")</f>
        <v>0.24640500000000001</v>
      </c>
      <c r="AQ389" s="25">
        <f>IFERROR(SUMIFS('[4]BD Unidades'!$AZ$3:$AZ$1424,'[4]BD Unidades'!$A$3:$A$1424,$A389),"-")</f>
        <v>0.75298371158544408</v>
      </c>
      <c r="AR389" s="25">
        <f>IFERROR(SUMIFS('[4]BD Unidades'!$BA$3:$BA$1424,'[4]BD Unidades'!$A$3:$A$1424,$A389),"-")</f>
        <v>2.6607133699164098</v>
      </c>
      <c r="AS389" s="28">
        <f>SUMIFS('[4]BD Unidades'!$BC$3:$BC$1424,'[4]BD Unidades'!$A$3:$A$1424,$A389)</f>
        <v>9.9857324109203005E-2</v>
      </c>
      <c r="AT389" s="28">
        <f>SUMIFS('[4]BD Unidades'!$BE$3:$BE$1424,'[4]BD Unidades'!$A$3:$A$1424,$A389)</f>
        <v>0.99816142987249501</v>
      </c>
      <c r="AU389" s="29">
        <f t="shared" si="26"/>
        <v>0.8984877004564118</v>
      </c>
      <c r="AV389" s="30">
        <f t="shared" si="27"/>
        <v>4.333E-3</v>
      </c>
      <c r="AW389" s="25">
        <f>IFERROR(SUMIFS('[4]BD Unidades'!$BI$3:$BI$1424,'[4]BD Unidades'!$A$3:$A$1424,$A389),"-")</f>
        <v>0.67361512707056015</v>
      </c>
      <c r="AX389" s="25">
        <f>IFERROR(SUMIFS('[4]BD Unidades'!$BJ$3:$BJ$1424,'[4]BD Unidades'!$A$3:$A$1424,$A389),"-")</f>
        <v>0.43289401463630811</v>
      </c>
    </row>
    <row r="390" spans="1:50" ht="14.4" x14ac:dyDescent="0.3">
      <c r="A390" s="7">
        <v>608</v>
      </c>
      <c r="B390" s="7" t="s">
        <v>1374</v>
      </c>
      <c r="D390" s="8" t="s">
        <v>1375</v>
      </c>
      <c r="E390" s="19" t="s">
        <v>1376</v>
      </c>
      <c r="F390" s="19" t="s">
        <v>1376</v>
      </c>
      <c r="G390" s="19" t="s">
        <v>1377</v>
      </c>
      <c r="H390" s="19" t="s">
        <v>397</v>
      </c>
      <c r="I390" s="19">
        <v>2024</v>
      </c>
      <c r="J390" s="19" t="s">
        <v>495</v>
      </c>
      <c r="K390" s="19" t="s">
        <v>496</v>
      </c>
      <c r="L390" s="19" t="s">
        <v>213</v>
      </c>
      <c r="M390" s="19" t="s">
        <v>477</v>
      </c>
      <c r="N390" s="19" t="s">
        <v>478</v>
      </c>
      <c r="O390" s="19" t="s">
        <v>714</v>
      </c>
      <c r="P390" s="19" t="s">
        <v>51</v>
      </c>
      <c r="Q390" s="9" t="s">
        <v>1378</v>
      </c>
      <c r="R390" s="20">
        <v>2.75</v>
      </c>
      <c r="S390" s="20">
        <v>0.72719999999999996</v>
      </c>
      <c r="T390" s="20">
        <v>2.73</v>
      </c>
      <c r="U390" s="20" t="s">
        <v>397</v>
      </c>
      <c r="V390" s="21">
        <f>_xlfn.XLOOKUP(D390,'[4]Gen. Real'!$A$2:$A$1168,'[4]Gen. Real'!$C$2:$C$1168,"-",0)</f>
        <v>3.8701599999999972</v>
      </c>
      <c r="W390" s="22"/>
      <c r="X390" s="22" t="str">
        <f>_xlfn.XLOOKUP(D390,[4]Vertimiento!$J$2:$J$119,[4]Vertimiento!$K$2:$K$119,"-",0)</f>
        <v>-</v>
      </c>
      <c r="Y390" s="23" t="str">
        <f t="shared" si="24"/>
        <v>-</v>
      </c>
      <c r="Z390" s="19" t="str">
        <f>_xlfn.XLOOKUP(D390,[4]Cmg!$I$4:$I$99,[4]Cmg!$M$4:$M$99,"----",0,1)</f>
        <v>----</v>
      </c>
      <c r="AA390" s="19" t="str">
        <f>_xlfn.XLOOKUP(D390,[4]Cmg!$A$4:$A$101,[4]Cmg!$B$4:$B$101,"----",0,1)</f>
        <v>----</v>
      </c>
      <c r="AB390" s="19" t="str">
        <f>_xlfn.XLOOKUP(D390,[4]Cmg!$E$4:$E$101,[4]Cmg!$F$4:$F$101,"----",0,1)</f>
        <v>----</v>
      </c>
      <c r="AC390" s="19" t="str">
        <f>_xlfn.XLOOKUP(D390,[4]Cmg!$O$4:$O$101,[4]Cmg!$P$4:$P$101,"----",0,1)</f>
        <v>----</v>
      </c>
      <c r="AD390" s="24" t="str">
        <f>_xlfn.XLOOKUP(D390,[4]Cmg!$S$4:$S$101,[4]Cmg!$U$4:$U$101,"----",0,1)</f>
        <v>----</v>
      </c>
      <c r="AG390" s="25">
        <f>IFERROR(SUMIFS('[4]BD Unidades'!$AH:$AH,'[4]BD Unidades'!$A:$A,'BD Centrales 2024'!$A390),"-")</f>
        <v>2.75</v>
      </c>
      <c r="AH390" s="25">
        <f>SUMIFS('[4]BD Unidades'!$AJ$3:$AJ$1424,'[4]BD Unidades'!$A$3:$A$1424,$A390)</f>
        <v>7487.6</v>
      </c>
      <c r="AI390" s="25">
        <f>SUMIFS('[4]BD Unidades'!$AL$3:$AL$1424,'[4]BD Unidades'!$A$3:$A$1424,$A390)</f>
        <v>336</v>
      </c>
      <c r="AJ390" s="26">
        <f t="shared" si="25"/>
        <v>4.2946980929495372E-2</v>
      </c>
      <c r="AK390" s="27">
        <f>IFERROR(SUMIFS('[4]BD Unidades'!$AO$3:$AO$1424,'[4]BD Unidades'!$A$3:$A$1424,$A390),"-")</f>
        <v>0.3000471004772351</v>
      </c>
      <c r="AL390" s="27">
        <f>IFERROR(SUMIFS('[4]BD Unidades'!$AQ$3:$AQ$1424,'[4]BD Unidades'!$A$3:$A$1424,$A390),"-")</f>
        <v>0.2951032738528131</v>
      </c>
      <c r="AM390" s="27">
        <f>IFERROR(SUMIFS('[4]BD Unidades'!$AS$3:$AS$1424,'[4]BD Unidades'!$A$3:$A$1424,$A390),"-")</f>
        <v>0.27009274859060095</v>
      </c>
      <c r="AN390" s="27">
        <f>IFERROR(SUMIFS('[4]BD Unidades'!$AU$3:$AU$1424,'[4]BD Unidades'!$A$3:$A$1424,$A390),"-")</f>
        <v>0.24273400000000001</v>
      </c>
      <c r="AO390" s="27">
        <f>IFERROR(SUMIFS('[4]BD Unidades'!$AW$3:$AW$1424,'[4]BD Unidades'!$A$3:$A$1424,$A390),"-")</f>
        <v>0.18593299999999999</v>
      </c>
      <c r="AP390" s="27">
        <f>IFERROR(SUMIFS('[4]BD Unidades'!$AY$3:$AY$1424,'[4]BD Unidades'!$A$3:$A$1424,$A390),"-")</f>
        <v>0.13172500000000001</v>
      </c>
      <c r="AQ390" s="25">
        <f>IFERROR(SUMIFS('[4]BD Unidades'!$AZ$3:$AZ$1424,'[4]BD Unidades'!$A$3:$A$1424,$A390),"-")</f>
        <v>0.66751850000000001</v>
      </c>
      <c r="AR390" s="25">
        <f>IFERROR(SUMIFS('[4]BD Unidades'!$BA$3:$BA$1424,'[4]BD Unidades'!$A$3:$A$1424,$A390),"-")</f>
        <v>2.6409146684390801</v>
      </c>
      <c r="AS390" s="28">
        <f>SUMIFS('[4]BD Unidades'!$BC$3:$BC$1424,'[4]BD Unidades'!$A$3:$A$1424,$A390)</f>
        <v>4.9039047797772302E-2</v>
      </c>
      <c r="AT390" s="28">
        <f>SUMIFS('[4]BD Unidades'!$BE$3:$BE$1424,'[4]BD Unidades'!$A$3:$A$1424,$A390)</f>
        <v>0.97349157559198496</v>
      </c>
      <c r="AU390" s="29">
        <f t="shared" si="26"/>
        <v>0.92575247568580088</v>
      </c>
      <c r="AV390" s="30">
        <f t="shared" si="27"/>
        <v>7.2719999999999998E-3</v>
      </c>
      <c r="AW390" s="25">
        <f>IFERROR(SUMIFS('[4]BD Unidades'!$BI$3:$BI$1424,'[4]BD Unidades'!$A$3:$A$1424,$A390),"-")</f>
        <v>0.61346312133561254</v>
      </c>
      <c r="AX390" s="25">
        <f>IFERROR(SUMIFS('[4]BD Unidades'!$BJ$3:$BJ$1424,'[4]BD Unidades'!$A$3:$A$1424,$A390),"-")</f>
        <v>0.39423775202494293</v>
      </c>
    </row>
    <row r="391" spans="1:50" ht="14.4" x14ac:dyDescent="0.3">
      <c r="A391" s="7">
        <v>609</v>
      </c>
      <c r="B391" s="7" t="s">
        <v>1379</v>
      </c>
      <c r="D391" s="8" t="s">
        <v>1380</v>
      </c>
      <c r="E391" s="19" t="s">
        <v>174</v>
      </c>
      <c r="F391" s="19" t="s">
        <v>174</v>
      </c>
      <c r="G391" s="19" t="s">
        <v>1381</v>
      </c>
      <c r="H391" s="19" t="s">
        <v>397</v>
      </c>
      <c r="I391" s="19">
        <v>2024</v>
      </c>
      <c r="J391" s="19" t="s">
        <v>495</v>
      </c>
      <c r="K391" s="19" t="s">
        <v>496</v>
      </c>
      <c r="L391" s="19" t="s">
        <v>213</v>
      </c>
      <c r="M391" s="19" t="s">
        <v>164</v>
      </c>
      <c r="N391" s="19" t="s">
        <v>707</v>
      </c>
      <c r="O391" s="19" t="s">
        <v>1011</v>
      </c>
      <c r="P391" s="19" t="s">
        <v>51</v>
      </c>
      <c r="Q391" s="9" t="s">
        <v>1383</v>
      </c>
      <c r="R391" s="20">
        <v>3</v>
      </c>
      <c r="S391" s="20">
        <v>0.33300000000000002</v>
      </c>
      <c r="T391" s="20">
        <v>2.99</v>
      </c>
      <c r="U391" s="20" t="s">
        <v>397</v>
      </c>
      <c r="V391" s="21">
        <f>_xlfn.XLOOKUP(D391,'[4]Gen. Real'!$A$2:$A$1168,'[4]Gen. Real'!$C$2:$C$1168,"-",0)</f>
        <v>5.1383399999999977</v>
      </c>
      <c r="W391" s="22"/>
      <c r="X391" s="22" t="str">
        <f>_xlfn.XLOOKUP(D391,[4]Vertimiento!$J$2:$J$119,[4]Vertimiento!$K$2:$K$119,"-",0)</f>
        <v>-</v>
      </c>
      <c r="Y391" s="23" t="str">
        <f t="shared" si="24"/>
        <v>-</v>
      </c>
      <c r="Z391" s="19" t="str">
        <f>_xlfn.XLOOKUP(D391,[4]Cmg!$I$4:$I$99,[4]Cmg!$M$4:$M$99,"----",0,1)</f>
        <v>----</v>
      </c>
      <c r="AA391" s="19" t="str">
        <f>_xlfn.XLOOKUP(D391,[4]Cmg!$A$4:$A$101,[4]Cmg!$B$4:$B$101,"----",0,1)</f>
        <v>----</v>
      </c>
      <c r="AB391" s="19" t="str">
        <f>_xlfn.XLOOKUP(D391,[4]Cmg!$E$4:$E$101,[4]Cmg!$F$4:$F$101,"----",0,1)</f>
        <v>----</v>
      </c>
      <c r="AC391" s="19" t="str">
        <f>_xlfn.XLOOKUP(D391,[4]Cmg!$O$4:$O$101,[4]Cmg!$P$4:$P$101,"----",0,1)</f>
        <v>----</v>
      </c>
      <c r="AD391" s="24" t="str">
        <f>_xlfn.XLOOKUP(D391,[4]Cmg!$S$4:$S$101,[4]Cmg!$U$4:$U$101,"----",0,1)</f>
        <v>----</v>
      </c>
      <c r="AG391" s="25">
        <f>IFERROR(SUMIFS('[4]BD Unidades'!$AH:$AH,'[4]BD Unidades'!$A:$A,'BD Centrales 2024'!$A391),"-")</f>
        <v>3</v>
      </c>
      <c r="AH391" s="25">
        <f>SUMIFS('[4]BD Unidades'!$AJ$3:$AJ$1424,'[4]BD Unidades'!$A$3:$A$1424,$A391)</f>
        <v>7926.3166666666702</v>
      </c>
      <c r="AI391" s="25">
        <f>SUMIFS('[4]BD Unidades'!$AL$3:$AL$1424,'[4]BD Unidades'!$A$3:$A$1424,$A391)</f>
        <v>0</v>
      </c>
      <c r="AJ391" s="26">
        <f t="shared" si="25"/>
        <v>0</v>
      </c>
      <c r="AK391" s="27">
        <f>IFERROR(SUMIFS('[4]BD Unidades'!$AO$3:$AO$1424,'[4]BD Unidades'!$A$3:$A$1424,$A391),"-")</f>
        <v>0.22288434403773164</v>
      </c>
      <c r="AL391" s="27">
        <f>IFERROR(SUMIFS('[4]BD Unidades'!$AQ$3:$AQ$1424,'[4]BD Unidades'!$A$3:$A$1424,$A391),"-")</f>
        <v>0.18951204126984103</v>
      </c>
      <c r="AM391" s="27">
        <f>IFERROR(SUMIFS('[4]BD Unidades'!$AS$3:$AS$1424,'[4]BD Unidades'!$A$3:$A$1424,$A391),"-")</f>
        <v>0.21207058530510584</v>
      </c>
      <c r="AN391" s="27">
        <f>IFERROR(SUMIFS('[4]BD Unidades'!$AU$3:$AU$1424,'[4]BD Unidades'!$A$3:$A$1424,$A391),"-")</f>
        <v>0.22475999999999999</v>
      </c>
      <c r="AO391" s="27">
        <f>IFERROR(SUMIFS('[4]BD Unidades'!$AW$3:$AW$1424,'[4]BD Unidades'!$A$3:$A$1424,$A391),"-")</f>
        <v>0.21448300000000001</v>
      </c>
      <c r="AP391" s="27">
        <f>IFERROR(SUMIFS('[4]BD Unidades'!$AY$3:$AY$1424,'[4]BD Unidades'!$A$3:$A$1424,$A391),"-")</f>
        <v>0.221556</v>
      </c>
      <c r="AQ391" s="25">
        <f>IFERROR(SUMIFS('[4]BD Unidades'!$AZ$3:$AZ$1424,'[4]BD Unidades'!$A$3:$A$1424,$A391),"-")</f>
        <v>0.56853612380952312</v>
      </c>
      <c r="AR391" s="25">
        <f>IFERROR(SUMIFS('[4]BD Unidades'!$BA$3:$BA$1424,'[4]BD Unidades'!$A$3:$A$1424,$A391),"-")</f>
        <v>3</v>
      </c>
      <c r="AS391" s="28">
        <f>SUMIFS('[4]BD Unidades'!$BC$3:$BC$1424,'[4]BD Unidades'!$A$3:$A$1424,$A391)</f>
        <v>1E-4</v>
      </c>
      <c r="AT391" s="28">
        <f>SUMIFS('[4]BD Unidades'!$BE$3:$BE$1424,'[4]BD Unidades'!$A$3:$A$1424,$A391)</f>
        <v>1</v>
      </c>
      <c r="AU391" s="29">
        <f t="shared" si="26"/>
        <v>0.99990000000000001</v>
      </c>
      <c r="AV391" s="30">
        <f t="shared" si="27"/>
        <v>3.3300000000000001E-3</v>
      </c>
      <c r="AW391" s="25">
        <f>IFERROR(SUMIFS('[4]BD Unidades'!$BI$3:$BI$1424,'[4]BD Unidades'!$A$3:$A$1424,$A391),"-")</f>
        <v>0.56658623422738541</v>
      </c>
      <c r="AX391" s="25">
        <f>IFERROR(SUMIFS('[4]BD Unidades'!$BJ$3:$BJ$1424,'[4]BD Unidades'!$A$3:$A$1424,$A391),"-")</f>
        <v>0.36411265085302724</v>
      </c>
    </row>
    <row r="392" spans="1:50" ht="14.4" x14ac:dyDescent="0.3">
      <c r="A392" s="7">
        <v>612</v>
      </c>
      <c r="B392" s="7" t="s">
        <v>1384</v>
      </c>
      <c r="D392" s="8" t="s">
        <v>1385</v>
      </c>
      <c r="E392" s="19" t="s">
        <v>1386</v>
      </c>
      <c r="F392" s="19" t="s">
        <v>1387</v>
      </c>
      <c r="G392" s="19" t="s">
        <v>1388</v>
      </c>
      <c r="H392" s="19">
        <v>1</v>
      </c>
      <c r="I392" s="19">
        <v>2024</v>
      </c>
      <c r="J392" s="19" t="s">
        <v>495</v>
      </c>
      <c r="K392" s="19" t="s">
        <v>496</v>
      </c>
      <c r="L392" s="19" t="s">
        <v>213</v>
      </c>
      <c r="M392" s="19" t="s">
        <v>164</v>
      </c>
      <c r="N392" s="19" t="s">
        <v>707</v>
      </c>
      <c r="O392" s="19" t="s">
        <v>749</v>
      </c>
      <c r="P392" s="19" t="s">
        <v>51</v>
      </c>
      <c r="Q392" s="9" t="s">
        <v>1281</v>
      </c>
      <c r="R392" s="20">
        <v>3</v>
      </c>
      <c r="S392" s="20">
        <v>43.333300000000001</v>
      </c>
      <c r="T392" s="20">
        <v>1.7</v>
      </c>
      <c r="U392" s="20" t="s">
        <v>397</v>
      </c>
      <c r="V392" s="21">
        <f>_xlfn.XLOOKUP(D392,'[4]Gen. Real'!$A$2:$A$1168,'[4]Gen. Real'!$C$2:$C$1168,"-",0)</f>
        <v>3.7656900000000038</v>
      </c>
      <c r="W392" s="22"/>
      <c r="X392" s="22" t="str">
        <f>_xlfn.XLOOKUP(D392,[4]Vertimiento!$J$2:$J$119,[4]Vertimiento!$K$2:$K$119,"-",0)</f>
        <v>-</v>
      </c>
      <c r="Y392" s="23" t="str">
        <f t="shared" si="24"/>
        <v>-</v>
      </c>
      <c r="Z392" s="19" t="str">
        <f>_xlfn.XLOOKUP(D392,[4]Cmg!$I$4:$I$99,[4]Cmg!$M$4:$M$99,"----",0,1)</f>
        <v>----</v>
      </c>
      <c r="AA392" s="19" t="str">
        <f>_xlfn.XLOOKUP(D392,[4]Cmg!$A$4:$A$101,[4]Cmg!$B$4:$B$101,"----",0,1)</f>
        <v>----</v>
      </c>
      <c r="AB392" s="19" t="str">
        <f>_xlfn.XLOOKUP(D392,[4]Cmg!$E$4:$E$101,[4]Cmg!$F$4:$F$101,"----",0,1)</f>
        <v>----</v>
      </c>
      <c r="AC392" s="19" t="str">
        <f>_xlfn.XLOOKUP(D392,[4]Cmg!$O$4:$O$101,[4]Cmg!$P$4:$P$101,"----",0,1)</f>
        <v>----</v>
      </c>
      <c r="AD392" s="24" t="str">
        <f>_xlfn.XLOOKUP(D392,[4]Cmg!$S$4:$S$101,[4]Cmg!$U$4:$U$101,"----",0,1)</f>
        <v>----</v>
      </c>
      <c r="AG392" s="25">
        <f>IFERROR(SUMIFS('[4]BD Unidades'!$AH:$AH,'[4]BD Unidades'!$A:$A,'BD Centrales 2024'!$A392),"-")</f>
        <v>3</v>
      </c>
      <c r="AH392" s="25">
        <f>SUMIFS('[4]BD Unidades'!$AJ$3:$AJ$1424,'[4]BD Unidades'!$A$3:$A$1424,$A392)</f>
        <v>8366.65</v>
      </c>
      <c r="AI392" s="25">
        <f>SUMIFS('[4]BD Unidades'!$AL$3:$AL$1424,'[4]BD Unidades'!$A$3:$A$1424,$A392)</f>
        <v>6.93333333333333</v>
      </c>
      <c r="AJ392" s="26">
        <f t="shared" si="25"/>
        <v>8.2800075634684449E-4</v>
      </c>
      <c r="AK392" s="27">
        <f>IFERROR(SUMIFS('[4]BD Unidades'!$AO$3:$AO$1424,'[4]BD Unidades'!$A$3:$A$1424,$A392),"-")</f>
        <v>0.16807178410790855</v>
      </c>
      <c r="AL392" s="27">
        <f>IFERROR(SUMIFS('[4]BD Unidades'!$AQ$3:$AQ$1424,'[4]BD Unidades'!$A$3:$A$1424,$A392),"-")</f>
        <v>0.15442110701673548</v>
      </c>
      <c r="AM392" s="27">
        <f>IFERROR(SUMIFS('[4]BD Unidades'!$AS$3:$AS$1424,'[4]BD Unidades'!$A$3:$A$1424,$A392),"-")</f>
        <v>0.14424064745215567</v>
      </c>
      <c r="AN392" s="27">
        <f>IFERROR(SUMIFS('[4]BD Unidades'!$AU$3:$AU$1424,'[4]BD Unidades'!$A$3:$A$1424,$A392),"-")</f>
        <v>0.13623299999999999</v>
      </c>
      <c r="AO392" s="27">
        <f>IFERROR(SUMIFS('[4]BD Unidades'!$AW$3:$AW$1424,'[4]BD Unidades'!$A$3:$A$1424,$A392),"-")</f>
        <v>0.14844399999999999</v>
      </c>
      <c r="AP392" s="27">
        <f>IFERROR(SUMIFS('[4]BD Unidades'!$AY$3:$AY$1424,'[4]BD Unidades'!$A$3:$A$1424,$A392),"-")</f>
        <v>0.14976200000000001</v>
      </c>
      <c r="AQ392" s="25">
        <f>IFERROR(SUMIFS('[4]BD Unidades'!$AZ$3:$AZ$1424,'[4]BD Unidades'!$A$3:$A$1424,$A392),"-")</f>
        <v>0.40869899999999998</v>
      </c>
      <c r="AR392" s="25">
        <f>IFERROR(SUMIFS('[4]BD Unidades'!$BA$3:$BA$1424,'[4]BD Unidades'!$A$3:$A$1424,$A392),"-")</f>
        <v>2.9989131072917798</v>
      </c>
      <c r="AS392" s="28">
        <f>SUMIFS('[4]BD Unidades'!$BC$3:$BC$1424,'[4]BD Unidades'!$A$3:$A$1424,$A392)</f>
        <v>4.8822401863816596E-3</v>
      </c>
      <c r="AT392" s="28">
        <f>SUMIFS('[4]BD Unidades'!$BE$3:$BE$1424,'[4]BD Unidades'!$A$3:$A$1424,$A392)</f>
        <v>0.99986718275652697</v>
      </c>
      <c r="AU392" s="29">
        <f t="shared" si="26"/>
        <v>0.99498559101582884</v>
      </c>
      <c r="AV392" s="30">
        <f t="shared" si="27"/>
        <v>0.43333300000000002</v>
      </c>
      <c r="AW392" s="25">
        <f>IFERROR(SUMIFS('[4]BD Unidades'!$BI$3:$BI$1424,'[4]BD Unidades'!$A$3:$A$1424,$A392),"-")</f>
        <v>0.23043491798533333</v>
      </c>
      <c r="AX392" s="25">
        <f>IFERROR(SUMIFS('[4]BD Unidades'!$BJ$3:$BJ$1424,'[4]BD Unidades'!$A$3:$A$1424,$A392),"-")</f>
        <v>0.14808737623347681</v>
      </c>
    </row>
    <row r="393" spans="1:50" ht="14.4" x14ac:dyDescent="0.3">
      <c r="A393" s="7">
        <v>614</v>
      </c>
      <c r="B393" s="7" t="s">
        <v>1390</v>
      </c>
      <c r="D393" s="8" t="s">
        <v>1391</v>
      </c>
      <c r="E393" s="19" t="s">
        <v>1392</v>
      </c>
      <c r="F393" s="19" t="s">
        <v>1392</v>
      </c>
      <c r="G393" s="19" t="s">
        <v>1393</v>
      </c>
      <c r="H393" s="19" t="s">
        <v>397</v>
      </c>
      <c r="I393" s="19">
        <v>2024</v>
      </c>
      <c r="J393" s="19" t="s">
        <v>495</v>
      </c>
      <c r="K393" s="19" t="s">
        <v>496</v>
      </c>
      <c r="L393" s="19" t="s">
        <v>213</v>
      </c>
      <c r="M393" s="19" t="s">
        <v>189</v>
      </c>
      <c r="N393" s="19" t="s">
        <v>1395</v>
      </c>
      <c r="O393" s="19" t="s">
        <v>1396</v>
      </c>
      <c r="P393" s="19" t="s">
        <v>51</v>
      </c>
      <c r="Q393" s="9" t="s">
        <v>1397</v>
      </c>
      <c r="R393" s="20">
        <v>3</v>
      </c>
      <c r="S393" s="20">
        <v>0</v>
      </c>
      <c r="T393" s="20">
        <v>3</v>
      </c>
      <c r="U393" s="20" t="s">
        <v>397</v>
      </c>
      <c r="V393" s="21">
        <f>_xlfn.XLOOKUP(D393,'[4]Gen. Real'!$A$2:$A$1168,'[4]Gen. Real'!$C$2:$C$1168,"-",0)</f>
        <v>5.2793900000000038</v>
      </c>
      <c r="W393" s="22"/>
      <c r="X393" s="22" t="str">
        <f>_xlfn.XLOOKUP(D393,[4]Vertimiento!$J$2:$J$119,[4]Vertimiento!$K$2:$K$119,"-",0)</f>
        <v>-</v>
      </c>
      <c r="Y393" s="23" t="str">
        <f t="shared" si="24"/>
        <v>-</v>
      </c>
      <c r="Z393" s="19" t="str">
        <f>_xlfn.XLOOKUP(D393,[4]Cmg!$I$4:$I$99,[4]Cmg!$M$4:$M$99,"----",0,1)</f>
        <v>----</v>
      </c>
      <c r="AA393" s="19" t="str">
        <f>_xlfn.XLOOKUP(D393,[4]Cmg!$A$4:$A$101,[4]Cmg!$B$4:$B$101,"----",0,1)</f>
        <v>----</v>
      </c>
      <c r="AB393" s="19" t="str">
        <f>_xlfn.XLOOKUP(D393,[4]Cmg!$E$4:$E$101,[4]Cmg!$F$4:$F$101,"----",0,1)</f>
        <v>----</v>
      </c>
      <c r="AC393" s="19" t="str">
        <f>_xlfn.XLOOKUP(D393,[4]Cmg!$O$4:$O$101,[4]Cmg!$P$4:$P$101,"----",0,1)</f>
        <v>----</v>
      </c>
      <c r="AD393" s="24" t="str">
        <f>_xlfn.XLOOKUP(D393,[4]Cmg!$S$4:$S$101,[4]Cmg!$U$4:$U$101,"----",0,1)</f>
        <v>----</v>
      </c>
      <c r="AG393" s="25">
        <f>IFERROR(SUMIFS('[4]BD Unidades'!$AH:$AH,'[4]BD Unidades'!$A:$A,'BD Centrales 2024'!$A393),"-")</f>
        <v>3</v>
      </c>
      <c r="AH393" s="25">
        <f>SUMIFS('[4]BD Unidades'!$AJ$3:$AJ$1424,'[4]BD Unidades'!$A$3:$A$1424,$A393)</f>
        <v>8631.5499999999993</v>
      </c>
      <c r="AI393" s="25">
        <f>SUMIFS('[4]BD Unidades'!$AL$3:$AL$1424,'[4]BD Unidades'!$A$3:$A$1424,$A393)</f>
        <v>43.75</v>
      </c>
      <c r="AJ393" s="26">
        <f t="shared" si="25"/>
        <v>5.0430532661694697E-3</v>
      </c>
      <c r="AK393" s="27">
        <f>IFERROR(SUMIFS('[4]BD Unidades'!$AO$3:$AO$1424,'[4]BD Unidades'!$A$3:$A$1424,$A393),"-")</f>
        <v>0</v>
      </c>
      <c r="AL393" s="27">
        <f>IFERROR(SUMIFS('[4]BD Unidades'!$AQ$3:$AQ$1424,'[4]BD Unidades'!$A$3:$A$1424,$A393),"-")</f>
        <v>0.21772677473505042</v>
      </c>
      <c r="AM393" s="27">
        <f>IFERROR(SUMIFS('[4]BD Unidades'!$AS$3:$AS$1424,'[4]BD Unidades'!$A$3:$A$1424,$A393),"-")</f>
        <v>0.21735358621351794</v>
      </c>
      <c r="AN393" s="27">
        <f>IFERROR(SUMIFS('[4]BD Unidades'!$AU$3:$AU$1424,'[4]BD Unidades'!$A$3:$A$1424,$A393),"-")</f>
        <v>0.19703899999999999</v>
      </c>
      <c r="AO393" s="27">
        <f>IFERROR(SUMIFS('[4]BD Unidades'!$AW$3:$AW$1424,'[4]BD Unidades'!$A$3:$A$1424,$A393),"-")</f>
        <v>0.20258000000000001</v>
      </c>
      <c r="AP393" s="27">
        <f>IFERROR(SUMIFS('[4]BD Unidades'!$AY$3:$AY$1424,'[4]BD Unidades'!$A$3:$A$1424,$A393),"-")</f>
        <v>0.19819400000000001</v>
      </c>
      <c r="AQ393" s="25">
        <f>IFERROR(SUMIFS('[4]BD Unidades'!$AZ$3:$AZ$1424,'[4]BD Unidades'!$A$3:$A$1424,$A393),"-")</f>
        <v>0.591117</v>
      </c>
      <c r="AR393" s="25">
        <f>IFERROR(SUMIFS('[4]BD Unidades'!$BA$3:$BA$1424,'[4]BD Unidades'!$A$3:$A$1424,$A393),"-")</f>
        <v>3</v>
      </c>
      <c r="AS393" s="28">
        <f>SUMIFS('[4]BD Unidades'!$BC$3:$BC$1424,'[4]BD Unidades'!$A$3:$A$1424,$A393)</f>
        <v>7.5009599083246002E-3</v>
      </c>
      <c r="AT393" s="28">
        <f>SUMIFS('[4]BD Unidades'!$BE$3:$BE$1424,'[4]BD Unidades'!$A$3:$A$1424,$A393)</f>
        <v>0.99839670613236198</v>
      </c>
      <c r="AU393" s="29">
        <f t="shared" si="26"/>
        <v>0.99090777246705986</v>
      </c>
      <c r="AV393" s="30">
        <f t="shared" si="27"/>
        <v>0</v>
      </c>
      <c r="AW393" s="25">
        <f>IFERROR(SUMIFS('[4]BD Unidades'!$BI$3:$BI$1424,'[4]BD Unidades'!$A$3:$A$1424,$A393),"-")</f>
        <v>0.58503953882172643</v>
      </c>
      <c r="AX393" s="25">
        <f>IFERROR(SUMIFS('[4]BD Unidades'!$BJ$3:$BJ$1424,'[4]BD Unidades'!$A$3:$A$1424,$A393),"-")</f>
        <v>0.3759715370153538</v>
      </c>
    </row>
    <row r="394" spans="1:50" ht="14.4" x14ac:dyDescent="0.3">
      <c r="A394" s="7">
        <v>615</v>
      </c>
      <c r="B394" s="7" t="s">
        <v>1398</v>
      </c>
      <c r="D394" s="8" t="s">
        <v>1399</v>
      </c>
      <c r="E394" s="19" t="s">
        <v>1400</v>
      </c>
      <c r="F394" s="19" t="s">
        <v>1400</v>
      </c>
      <c r="G394" s="19" t="s">
        <v>1401</v>
      </c>
      <c r="H394" s="19" t="s">
        <v>397</v>
      </c>
      <c r="I394" s="19">
        <v>2024</v>
      </c>
      <c r="J394" s="19" t="s">
        <v>495</v>
      </c>
      <c r="K394" s="19" t="s">
        <v>496</v>
      </c>
      <c r="L394" s="19" t="s">
        <v>213</v>
      </c>
      <c r="M394" s="19" t="s">
        <v>164</v>
      </c>
      <c r="N394" s="19" t="s">
        <v>831</v>
      </c>
      <c r="O394" s="19" t="s">
        <v>831</v>
      </c>
      <c r="P394" s="19" t="s">
        <v>51</v>
      </c>
      <c r="Q394" s="9" t="s">
        <v>1403</v>
      </c>
      <c r="R394" s="20">
        <v>3</v>
      </c>
      <c r="S394" s="20">
        <v>0.1333</v>
      </c>
      <c r="T394" s="20">
        <v>2.996</v>
      </c>
      <c r="U394" s="20" t="s">
        <v>397</v>
      </c>
      <c r="V394" s="21">
        <f>_xlfn.XLOOKUP(D394,'[4]Gen. Real'!$A$2:$A$1168,'[4]Gen. Real'!$C$2:$C$1168,"-",0)</f>
        <v>5.2178699999999996</v>
      </c>
      <c r="W394" s="22"/>
      <c r="X394" s="22" t="str">
        <f>_xlfn.XLOOKUP(D394,[4]Vertimiento!$J$2:$J$119,[4]Vertimiento!$K$2:$K$119,"-",0)</f>
        <v>-</v>
      </c>
      <c r="Y394" s="23" t="str">
        <f t="shared" si="24"/>
        <v>-</v>
      </c>
      <c r="Z394" s="19" t="str">
        <f>_xlfn.XLOOKUP(D394,[4]Cmg!$I$4:$I$99,[4]Cmg!$M$4:$M$99,"----",0,1)</f>
        <v>----</v>
      </c>
      <c r="AA394" s="19" t="str">
        <f>_xlfn.XLOOKUP(D394,[4]Cmg!$A$4:$A$101,[4]Cmg!$B$4:$B$101,"----",0,1)</f>
        <v>----</v>
      </c>
      <c r="AB394" s="19" t="str">
        <f>_xlfn.XLOOKUP(D394,[4]Cmg!$E$4:$E$101,[4]Cmg!$F$4:$F$101,"----",0,1)</f>
        <v>----</v>
      </c>
      <c r="AC394" s="19" t="str">
        <f>_xlfn.XLOOKUP(D394,[4]Cmg!$O$4:$O$101,[4]Cmg!$P$4:$P$101,"----",0,1)</f>
        <v>----</v>
      </c>
      <c r="AD394" s="24" t="str">
        <f>_xlfn.XLOOKUP(D394,[4]Cmg!$S$4:$S$101,[4]Cmg!$U$4:$U$101,"----",0,1)</f>
        <v>----</v>
      </c>
      <c r="AG394" s="25">
        <f>IFERROR(SUMIFS('[4]BD Unidades'!$AH:$AH,'[4]BD Unidades'!$A:$A,'BD Centrales 2024'!$A394),"-")</f>
        <v>3</v>
      </c>
      <c r="AH394" s="25">
        <f>SUMIFS('[4]BD Unidades'!$AJ$3:$AJ$1424,'[4]BD Unidades'!$A$3:$A$1424,$A394)</f>
        <v>8520.5333333333292</v>
      </c>
      <c r="AI394" s="25">
        <f>SUMIFS('[4]BD Unidades'!$AL$3:$AL$1424,'[4]BD Unidades'!$A$3:$A$1424,$A394)</f>
        <v>0</v>
      </c>
      <c r="AJ394" s="26">
        <f t="shared" si="25"/>
        <v>0</v>
      </c>
      <c r="AK394" s="27">
        <f>IFERROR(SUMIFS('[4]BD Unidades'!$AO$3:$AO$1424,'[4]BD Unidades'!$A$3:$A$1424,$A394),"-")</f>
        <v>0.22417275206207296</v>
      </c>
      <c r="AL394" s="27">
        <f>IFERROR(SUMIFS('[4]BD Unidades'!$AQ$3:$AQ$1424,'[4]BD Unidades'!$A$3:$A$1424,$A394),"-")</f>
        <v>0.21745125456873493</v>
      </c>
      <c r="AM394" s="27">
        <f>IFERROR(SUMIFS('[4]BD Unidades'!$AS$3:$AS$1424,'[4]BD Unidades'!$A$3:$A$1424,$A394),"-")</f>
        <v>0.20838969846905644</v>
      </c>
      <c r="AN394" s="27">
        <f>IFERROR(SUMIFS('[4]BD Unidades'!$AU$3:$AU$1424,'[4]BD Unidades'!$A$3:$A$1424,$A394),"-")</f>
        <v>0.17723700000000001</v>
      </c>
      <c r="AO394" s="27">
        <f>IFERROR(SUMIFS('[4]BD Unidades'!$AW$3:$AW$1424,'[4]BD Unidades'!$A$3:$A$1424,$A394),"-")</f>
        <v>0.20382900000000001</v>
      </c>
      <c r="AP394" s="27">
        <f>IFERROR(SUMIFS('[4]BD Unidades'!$AY$3:$AY$1424,'[4]BD Unidades'!$A$3:$A$1424,$A394),"-")</f>
        <v>0.20278599999999999</v>
      </c>
      <c r="AQ394" s="25">
        <f>IFERROR(SUMIFS('[4]BD Unidades'!$AZ$3:$AZ$1424,'[4]BD Unidades'!$A$3:$A$1424,$A394),"-")</f>
        <v>0.53171100000000004</v>
      </c>
      <c r="AR394" s="25">
        <f>IFERROR(SUMIFS('[4]BD Unidades'!$BA$3:$BA$1424,'[4]BD Unidades'!$A$3:$A$1424,$A394),"-")</f>
        <v>3</v>
      </c>
      <c r="AS394" s="28">
        <f>SUMIFS('[4]BD Unidades'!$BC$3:$BC$1424,'[4]BD Unidades'!$A$3:$A$1424,$A394)</f>
        <v>6.5480284909135295E-2</v>
      </c>
      <c r="AT394" s="28">
        <f>SUMIFS('[4]BD Unidades'!$BE$3:$BE$1424,'[4]BD Unidades'!$A$3:$A$1424,$A394)</f>
        <v>0.99931693989071002</v>
      </c>
      <c r="AU394" s="29">
        <f t="shared" si="26"/>
        <v>0.9338813819521411</v>
      </c>
      <c r="AV394" s="30">
        <f t="shared" si="27"/>
        <v>1.333E-3</v>
      </c>
      <c r="AW394" s="25">
        <f>IFERROR(SUMIFS('[4]BD Unidades'!$BI$3:$BI$1424,'[4]BD Unidades'!$A$3:$A$1424,$A394),"-")</f>
        <v>0.49589309565951772</v>
      </c>
      <c r="AX394" s="25">
        <f>IFERROR(SUMIFS('[4]BD Unidades'!$BJ$3:$BJ$1424,'[4]BD Unidades'!$A$3:$A$1424,$A394),"-")</f>
        <v>0.31868220350697252</v>
      </c>
    </row>
    <row r="395" spans="1:50" ht="14.4" x14ac:dyDescent="0.3">
      <c r="A395" s="7">
        <v>616</v>
      </c>
      <c r="B395" s="7" t="s">
        <v>1404</v>
      </c>
      <c r="D395" s="8" t="s">
        <v>1405</v>
      </c>
      <c r="E395" s="19" t="s">
        <v>1406</v>
      </c>
      <c r="F395" s="19" t="s">
        <v>1406</v>
      </c>
      <c r="G395" s="19" t="s">
        <v>1407</v>
      </c>
      <c r="H395" s="19" t="s">
        <v>397</v>
      </c>
      <c r="I395" s="19">
        <v>2024</v>
      </c>
      <c r="J395" s="19" t="s">
        <v>495</v>
      </c>
      <c r="K395" s="19" t="s">
        <v>496</v>
      </c>
      <c r="L395" s="19" t="s">
        <v>213</v>
      </c>
      <c r="M395" s="19" t="s">
        <v>106</v>
      </c>
      <c r="N395" s="19" t="s">
        <v>243</v>
      </c>
      <c r="O395" s="19" t="s">
        <v>1409</v>
      </c>
      <c r="P395" s="19" t="s">
        <v>51</v>
      </c>
      <c r="Q395" s="9" t="s">
        <v>1410</v>
      </c>
      <c r="R395" s="20">
        <v>9</v>
      </c>
      <c r="S395" s="20">
        <v>0.20944399999999999</v>
      </c>
      <c r="T395" s="20">
        <v>8.9811499999999995</v>
      </c>
      <c r="U395" s="20" t="s">
        <v>397</v>
      </c>
      <c r="V395" s="21">
        <f>_xlfn.XLOOKUP(D395,'[4]Gen. Real'!$A$2:$A$1168,'[4]Gen. Real'!$C$2:$C$1168,"-",0)</f>
        <v>12.888869999999995</v>
      </c>
      <c r="W395" s="22"/>
      <c r="X395" s="22" t="str">
        <f>_xlfn.XLOOKUP(D395,[4]Vertimiento!$J$2:$J$119,[4]Vertimiento!$K$2:$K$119,"-",0)</f>
        <v>-</v>
      </c>
      <c r="Y395" s="23" t="str">
        <f t="shared" si="24"/>
        <v>-</v>
      </c>
      <c r="Z395" s="19" t="str">
        <f>_xlfn.XLOOKUP(D395,[4]Cmg!$I$4:$I$99,[4]Cmg!$M$4:$M$99,"----",0,1)</f>
        <v>----</v>
      </c>
      <c r="AA395" s="19" t="str">
        <f>_xlfn.XLOOKUP(D395,[4]Cmg!$A$4:$A$101,[4]Cmg!$B$4:$B$101,"----",0,1)</f>
        <v>----</v>
      </c>
      <c r="AB395" s="19" t="str">
        <f>_xlfn.XLOOKUP(D395,[4]Cmg!$E$4:$E$101,[4]Cmg!$F$4:$F$101,"----",0,1)</f>
        <v>----</v>
      </c>
      <c r="AC395" s="19" t="str">
        <f>_xlfn.XLOOKUP(D395,[4]Cmg!$O$4:$O$101,[4]Cmg!$P$4:$P$101,"----",0,1)</f>
        <v>----</v>
      </c>
      <c r="AD395" s="24" t="str">
        <f>_xlfn.XLOOKUP(D395,[4]Cmg!$S$4:$S$101,[4]Cmg!$U$4:$U$101,"----",0,1)</f>
        <v>----</v>
      </c>
      <c r="AG395" s="25">
        <f>IFERROR(SUMIFS('[4]BD Unidades'!$AH:$AH,'[4]BD Unidades'!$A:$A,'BD Centrales 2024'!$A395),"-")</f>
        <v>9</v>
      </c>
      <c r="AH395" s="25">
        <f>SUMIFS('[4]BD Unidades'!$AJ$3:$AJ$1424,'[4]BD Unidades'!$A$3:$A$1424,$A395)</f>
        <v>8560.9166666666697</v>
      </c>
      <c r="AI395" s="25">
        <f>SUMIFS('[4]BD Unidades'!$AL$3:$AL$1424,'[4]BD Unidades'!$A$3:$A$1424,$A395)</f>
        <v>0</v>
      </c>
      <c r="AJ395" s="26">
        <f t="shared" si="25"/>
        <v>0</v>
      </c>
      <c r="AK395" s="27">
        <f>IFERROR(SUMIFS('[4]BD Unidades'!$AO$3:$AO$1424,'[4]BD Unidades'!$A$3:$A$1424,$A395),"-")</f>
        <v>0.28855201099330013</v>
      </c>
      <c r="AL395" s="27">
        <f>IFERROR(SUMIFS('[4]BD Unidades'!$AQ$3:$AQ$1424,'[4]BD Unidades'!$A$3:$A$1424,$A395),"-")</f>
        <v>0.26134951048387123</v>
      </c>
      <c r="AM395" s="27">
        <f>IFERROR(SUMIFS('[4]BD Unidades'!$AS$3:$AS$1424,'[4]BD Unidades'!$A$3:$A$1424,$A395),"-")</f>
        <v>0.24491370879768415</v>
      </c>
      <c r="AN395" s="27">
        <f>IFERROR(SUMIFS('[4]BD Unidades'!$AU$3:$AU$1424,'[4]BD Unidades'!$A$3:$A$1424,$A395),"-")</f>
        <v>0.18651899999999999</v>
      </c>
      <c r="AO395" s="27">
        <f>IFERROR(SUMIFS('[4]BD Unidades'!$AW$3:$AW$1424,'[4]BD Unidades'!$A$3:$A$1424,$A395),"-")</f>
        <v>0.16658999999999999</v>
      </c>
      <c r="AP395" s="27">
        <f>IFERROR(SUMIFS('[4]BD Unidades'!$AY$3:$AY$1424,'[4]BD Unidades'!$A$3:$A$1424,$A395),"-")</f>
        <v>9.4919000000000003E-2</v>
      </c>
      <c r="AQ395" s="25">
        <f>IFERROR(SUMIFS('[4]BD Unidades'!$AZ$3:$AZ$1424,'[4]BD Unidades'!$A$3:$A$1424,$A395),"-")</f>
        <v>1.678671</v>
      </c>
      <c r="AR395" s="25">
        <f>IFERROR(SUMIFS('[4]BD Unidades'!$BA$3:$BA$1424,'[4]BD Unidades'!$A$3:$A$1424,$A395),"-")</f>
        <v>9</v>
      </c>
      <c r="AS395" s="28">
        <f>SUMIFS('[4]BD Unidades'!$BC$3:$BC$1424,'[4]BD Unidades'!$A$3:$A$1424,$A395)</f>
        <v>8.3317930932008399E-3</v>
      </c>
      <c r="AT395" s="28">
        <f>SUMIFS('[4]BD Unidades'!$BE$3:$BE$1424,'[4]BD Unidades'!$A$3:$A$1424,$A395)</f>
        <v>1</v>
      </c>
      <c r="AU395" s="29">
        <f t="shared" si="26"/>
        <v>0.99166820690679913</v>
      </c>
      <c r="AV395" s="30">
        <f t="shared" si="27"/>
        <v>2.0944399999999999E-3</v>
      </c>
      <c r="AW395" s="25">
        <f>IFERROR(SUMIFS('[4]BD Unidades'!$BI$3:$BI$1424,'[4]BD Unidades'!$A$3:$A$1424,$A395),"-")</f>
        <v>1.6611703262730499</v>
      </c>
      <c r="AX395" s="25">
        <f>IFERROR(SUMIFS('[4]BD Unidades'!$BJ$3:$BJ$1424,'[4]BD Unidades'!$A$3:$A$1424,$A395),"-")</f>
        <v>1.0675394043811617</v>
      </c>
    </row>
    <row r="396" spans="1:50" ht="14.4" x14ac:dyDescent="0.3">
      <c r="A396" s="7">
        <v>617</v>
      </c>
      <c r="B396" s="7" t="s">
        <v>1411</v>
      </c>
      <c r="D396" s="8" t="s">
        <v>1412</v>
      </c>
      <c r="E396" s="19" t="s">
        <v>1413</v>
      </c>
      <c r="F396" s="19" t="s">
        <v>1413</v>
      </c>
      <c r="G396" s="19" t="s">
        <v>1414</v>
      </c>
      <c r="H396" s="19" t="s">
        <v>397</v>
      </c>
      <c r="I396" s="19">
        <v>2024</v>
      </c>
      <c r="J396" s="19" t="s">
        <v>495</v>
      </c>
      <c r="K396" s="19" t="s">
        <v>496</v>
      </c>
      <c r="L396" s="19" t="s">
        <v>213</v>
      </c>
      <c r="M396" s="19" t="s">
        <v>189</v>
      </c>
      <c r="N396" s="19" t="s">
        <v>190</v>
      </c>
      <c r="O396" s="19" t="s">
        <v>1037</v>
      </c>
      <c r="P396" s="19" t="s">
        <v>51</v>
      </c>
      <c r="Q396" s="9" t="s">
        <v>1416</v>
      </c>
      <c r="R396" s="20">
        <v>2.8</v>
      </c>
      <c r="S396" s="20">
        <v>2.1419999999999999</v>
      </c>
      <c r="T396" s="20">
        <v>2.74</v>
      </c>
      <c r="U396" s="20" t="s">
        <v>397</v>
      </c>
      <c r="V396" s="21">
        <f>_xlfn.XLOOKUP(D396,'[4]Gen. Real'!$A$2:$A$1168,'[4]Gen. Real'!$C$2:$C$1168,"-",0)</f>
        <v>5.6797499999999994</v>
      </c>
      <c r="W396" s="22"/>
      <c r="X396" s="22" t="str">
        <f>_xlfn.XLOOKUP(D396,[4]Vertimiento!$J$2:$J$119,[4]Vertimiento!$K$2:$K$119,"-",0)</f>
        <v>-</v>
      </c>
      <c r="Y396" s="23" t="str">
        <f t="shared" si="24"/>
        <v>-</v>
      </c>
      <c r="Z396" s="19" t="str">
        <f>_xlfn.XLOOKUP(D396,[4]Cmg!$I$4:$I$99,[4]Cmg!$M$4:$M$99,"----",0,1)</f>
        <v>----</v>
      </c>
      <c r="AA396" s="19" t="str">
        <f>_xlfn.XLOOKUP(D396,[4]Cmg!$A$4:$A$101,[4]Cmg!$B$4:$B$101,"----",0,1)</f>
        <v>----</v>
      </c>
      <c r="AB396" s="19" t="str">
        <f>_xlfn.XLOOKUP(D396,[4]Cmg!$E$4:$E$101,[4]Cmg!$F$4:$F$101,"----",0,1)</f>
        <v>----</v>
      </c>
      <c r="AC396" s="19" t="str">
        <f>_xlfn.XLOOKUP(D396,[4]Cmg!$O$4:$O$101,[4]Cmg!$P$4:$P$101,"----",0,1)</f>
        <v>----</v>
      </c>
      <c r="AD396" s="24" t="str">
        <f>_xlfn.XLOOKUP(D396,[4]Cmg!$S$4:$S$101,[4]Cmg!$U$4:$U$101,"----",0,1)</f>
        <v>----</v>
      </c>
      <c r="AG396" s="25">
        <f>IFERROR(SUMIFS('[4]BD Unidades'!$AH:$AH,'[4]BD Unidades'!$A:$A,'BD Centrales 2024'!$A396),"-")</f>
        <v>2.8</v>
      </c>
      <c r="AH396" s="25">
        <f>SUMIFS('[4]BD Unidades'!$AJ$3:$AJ$1424,'[4]BD Unidades'!$A$3:$A$1424,$A396)</f>
        <v>8587.5833333333303</v>
      </c>
      <c r="AI396" s="25">
        <f>SUMIFS('[4]BD Unidades'!$AL$3:$AL$1424,'[4]BD Unidades'!$A$3:$A$1424,$A396)</f>
        <v>0</v>
      </c>
      <c r="AJ396" s="26">
        <f t="shared" si="25"/>
        <v>0</v>
      </c>
      <c r="AK396" s="27">
        <f>IFERROR(SUMIFS('[4]BD Unidades'!$AO$3:$AO$1424,'[4]BD Unidades'!$A$3:$A$1424,$A396),"-")</f>
        <v>0.26546601658356889</v>
      </c>
      <c r="AL396" s="27">
        <f>IFERROR(SUMIFS('[4]BD Unidades'!$AQ$3:$AQ$1424,'[4]BD Unidades'!$A$3:$A$1424,$A396),"-")</f>
        <v>0.24692346887162231</v>
      </c>
      <c r="AM396" s="27">
        <f>IFERROR(SUMIFS('[4]BD Unidades'!$AS$3:$AS$1424,'[4]BD Unidades'!$A$3:$A$1424,$A396),"-")</f>
        <v>0.20713476312686227</v>
      </c>
      <c r="AN396" s="27">
        <f>IFERROR(SUMIFS('[4]BD Unidades'!$AU$3:$AU$1424,'[4]BD Unidades'!$A$3:$A$1424,$A396),"-")</f>
        <v>0.21237300000000001</v>
      </c>
      <c r="AO396" s="27">
        <f>IFERROR(SUMIFS('[4]BD Unidades'!$AW$3:$AW$1424,'[4]BD Unidades'!$A$3:$A$1424,$A396),"-")</f>
        <v>0.23558299999999999</v>
      </c>
      <c r="AP396" s="27">
        <f>IFERROR(SUMIFS('[4]BD Unidades'!$AY$3:$AY$1424,'[4]BD Unidades'!$A$3:$A$1424,$A396),"-")</f>
        <v>0.24101500000000001</v>
      </c>
      <c r="AQ396" s="25">
        <f>IFERROR(SUMIFS('[4]BD Unidades'!$AZ$3:$AZ$1424,'[4]BD Unidades'!$A$3:$A$1424,$A396),"-")</f>
        <v>0.57997733675521435</v>
      </c>
      <c r="AR396" s="25">
        <f>IFERROR(SUMIFS('[4]BD Unidades'!$BA$3:$BA$1424,'[4]BD Unidades'!$A$3:$A$1424,$A396),"-")</f>
        <v>2.8</v>
      </c>
      <c r="AS396" s="28">
        <f>SUMIFS('[4]BD Unidades'!$BC$3:$BC$1424,'[4]BD Unidades'!$A$3:$A$1424,$A396)</f>
        <v>6.6669170007800497E-4</v>
      </c>
      <c r="AT396" s="28">
        <f>SUMIFS('[4]BD Unidades'!$BE$3:$BE$1424,'[4]BD Unidades'!$A$3:$A$1424,$A396)</f>
        <v>1</v>
      </c>
      <c r="AU396" s="29">
        <f t="shared" si="26"/>
        <v>0.99933330829992195</v>
      </c>
      <c r="AV396" s="30">
        <f t="shared" si="27"/>
        <v>2.1419999999999998E-2</v>
      </c>
      <c r="AW396" s="25">
        <f>IFERROR(SUMIFS('[4]BD Unidades'!$BI$3:$BI$1424,'[4]BD Unidades'!$A$3:$A$1424,$A396),"-")</f>
        <v>0.56717087059259619</v>
      </c>
      <c r="AX396" s="25">
        <f>IFERROR(SUMIFS('[4]BD Unidades'!$BJ$3:$BJ$1424,'[4]BD Unidades'!$A$3:$A$1424,$A396),"-")</f>
        <v>0.36448836329336254</v>
      </c>
    </row>
    <row r="397" spans="1:50" ht="14.4" x14ac:dyDescent="0.3">
      <c r="A397" s="7">
        <v>619</v>
      </c>
      <c r="B397" s="7" t="s">
        <v>1417</v>
      </c>
      <c r="D397" s="8" t="s">
        <v>1418</v>
      </c>
      <c r="E397" s="19" t="s">
        <v>677</v>
      </c>
      <c r="F397" s="19" t="s">
        <v>1419</v>
      </c>
      <c r="G397" s="19" t="s">
        <v>1420</v>
      </c>
      <c r="H397" s="19" t="s">
        <v>397</v>
      </c>
      <c r="I397" s="19">
        <v>2024</v>
      </c>
      <c r="J397" s="19" t="s">
        <v>495</v>
      </c>
      <c r="K397" s="19" t="s">
        <v>496</v>
      </c>
      <c r="L397" s="19" t="s">
        <v>213</v>
      </c>
      <c r="M397" s="19" t="s">
        <v>106</v>
      </c>
      <c r="N397" s="19" t="s">
        <v>107</v>
      </c>
      <c r="O397" s="19" t="s">
        <v>1422</v>
      </c>
      <c r="P397" s="19" t="s">
        <v>51</v>
      </c>
      <c r="Q397" s="9" t="s">
        <v>1281</v>
      </c>
      <c r="R397" s="20">
        <v>7</v>
      </c>
      <c r="S397" s="20">
        <v>0.214</v>
      </c>
      <c r="T397" s="20">
        <v>6.9850000000000003</v>
      </c>
      <c r="U397" s="20" t="s">
        <v>397</v>
      </c>
      <c r="V397" s="21">
        <f>_xlfn.XLOOKUP(D397,'[4]Gen. Real'!$A$2:$A$1168,'[4]Gen. Real'!$C$2:$C$1168,"-",0)</f>
        <v>10.743490000000005</v>
      </c>
      <c r="W397" s="22"/>
      <c r="X397" s="22" t="str">
        <f>_xlfn.XLOOKUP(D397,[4]Vertimiento!$J$2:$J$119,[4]Vertimiento!$K$2:$K$119,"-",0)</f>
        <v>-</v>
      </c>
      <c r="Y397" s="23" t="str">
        <f t="shared" si="24"/>
        <v>-</v>
      </c>
      <c r="Z397" s="19" t="str">
        <f>_xlfn.XLOOKUP(D397,[4]Cmg!$I$4:$I$99,[4]Cmg!$M$4:$M$99,"----",0,1)</f>
        <v>----</v>
      </c>
      <c r="AA397" s="19" t="str">
        <f>_xlfn.XLOOKUP(D397,[4]Cmg!$A$4:$A$101,[4]Cmg!$B$4:$B$101,"----",0,1)</f>
        <v>----</v>
      </c>
      <c r="AB397" s="19" t="str">
        <f>_xlfn.XLOOKUP(D397,[4]Cmg!$E$4:$E$101,[4]Cmg!$F$4:$F$101,"----",0,1)</f>
        <v>----</v>
      </c>
      <c r="AC397" s="19" t="str">
        <f>_xlfn.XLOOKUP(D397,[4]Cmg!$O$4:$O$101,[4]Cmg!$P$4:$P$101,"----",0,1)</f>
        <v>----</v>
      </c>
      <c r="AD397" s="24" t="str">
        <f>_xlfn.XLOOKUP(D397,[4]Cmg!$S$4:$S$101,[4]Cmg!$U$4:$U$101,"----",0,1)</f>
        <v>----</v>
      </c>
      <c r="AG397" s="25">
        <f>IFERROR(SUMIFS('[4]BD Unidades'!$AH:$AH,'[4]BD Unidades'!$A:$A,'BD Centrales 2024'!$A397),"-")</f>
        <v>7</v>
      </c>
      <c r="AH397" s="25">
        <f>SUMIFS('[4]BD Unidades'!$AJ$3:$AJ$1424,'[4]BD Unidades'!$A$3:$A$1424,$A397)</f>
        <v>744</v>
      </c>
      <c r="AI397" s="25">
        <f>SUMIFS('[4]BD Unidades'!$AL$3:$AL$1424,'[4]BD Unidades'!$A$3:$A$1424,$A397)</f>
        <v>7970.8166666666702</v>
      </c>
      <c r="AJ397" s="26">
        <f t="shared" si="25"/>
        <v>0.91462815243770679</v>
      </c>
      <c r="AK397" s="27">
        <f>IFERROR(SUMIFS('[4]BD Unidades'!$AO$3:$AO$1424,'[4]BD Unidades'!$A$3:$A$1424,$A397),"-")</f>
        <v>0.28766816099724818</v>
      </c>
      <c r="AL397" s="27">
        <f>IFERROR(SUMIFS('[4]BD Unidades'!$AQ$3:$AQ$1424,'[4]BD Unidades'!$A$3:$A$1424,$A397),"-")</f>
        <v>0.24742982980083636</v>
      </c>
      <c r="AM397" s="27">
        <f>IFERROR(SUMIFS('[4]BD Unidades'!$AS$3:$AS$1424,'[4]BD Unidades'!$A$3:$A$1424,$A397),"-")</f>
        <v>0.25343877245636792</v>
      </c>
      <c r="AN397" s="27">
        <f>IFERROR(SUMIFS('[4]BD Unidades'!$AU$3:$AU$1424,'[4]BD Unidades'!$A$3:$A$1424,$A397),"-")</f>
        <v>0.23470099999999999</v>
      </c>
      <c r="AO397" s="27">
        <f>IFERROR(SUMIFS('[4]BD Unidades'!$AW$3:$AW$1424,'[4]BD Unidades'!$A$3:$A$1424,$A397),"-")</f>
        <v>0.228768</v>
      </c>
      <c r="AP397" s="27">
        <f>IFERROR(SUMIFS('[4]BD Unidades'!$AY$3:$AY$1424,'[4]BD Unidades'!$A$3:$A$1424,$A397),"-")</f>
        <v>0.24923600000000001</v>
      </c>
      <c r="AQ397" s="25">
        <f>IFERROR(SUMIFS('[4]BD Unidades'!$AZ$3:$AZ$1424,'[4]BD Unidades'!$A$3:$A$1424,$A397),"-")</f>
        <v>1.6429069999999999</v>
      </c>
      <c r="AR397" s="25">
        <f>IFERROR(SUMIFS('[4]BD Unidades'!$BA$3:$BA$1424,'[4]BD Unidades'!$A$3:$A$1424,$A397),"-")</f>
        <v>5.3742064950687496</v>
      </c>
      <c r="AS397" s="28">
        <f>SUMIFS('[4]BD Unidades'!$BC$3:$BC$1424,'[4]BD Unidades'!$A$3:$A$1424,$A397)</f>
        <v>5.0034444001305204E-4</v>
      </c>
      <c r="AT397" s="28">
        <f>SUMIFS('[4]BD Unidades'!$BE$3:$BE$1424,'[4]BD Unidades'!$A$3:$A$1424,$A397)</f>
        <v>1</v>
      </c>
      <c r="AU397" s="29">
        <f t="shared" si="26"/>
        <v>0.99949965555998699</v>
      </c>
      <c r="AV397" s="30">
        <f t="shared" si="27"/>
        <v>2.14E-3</v>
      </c>
      <c r="AW397" s="25">
        <f>IFERROR(SUMIFS('[4]BD Unidades'!$BI$3:$BI$1424,'[4]BD Unidades'!$A$3:$A$1424,$A397),"-")</f>
        <v>1.6385709187585746</v>
      </c>
      <c r="AX397" s="25">
        <f>IFERROR(SUMIFS('[4]BD Unidades'!$BJ$3:$BJ$1424,'[4]BD Unidades'!$A$3:$A$1424,$A397),"-")</f>
        <v>1.0530160543936273</v>
      </c>
    </row>
    <row r="398" spans="1:50" ht="14.4" x14ac:dyDescent="0.3">
      <c r="A398" s="7">
        <v>625</v>
      </c>
      <c r="B398" s="7" t="s">
        <v>1423</v>
      </c>
      <c r="D398" s="8" t="s">
        <v>1424</v>
      </c>
      <c r="E398" s="19" t="s">
        <v>677</v>
      </c>
      <c r="F398" s="19" t="s">
        <v>1425</v>
      </c>
      <c r="G398" s="19" t="s">
        <v>1426</v>
      </c>
      <c r="H398" s="19" t="s">
        <v>397</v>
      </c>
      <c r="I398" s="19">
        <v>2024</v>
      </c>
      <c r="J398" s="19" t="s">
        <v>495</v>
      </c>
      <c r="K398" s="19" t="s">
        <v>496</v>
      </c>
      <c r="L398" s="19" t="s">
        <v>213</v>
      </c>
      <c r="M398" s="19" t="s">
        <v>477</v>
      </c>
      <c r="N398" s="19" t="s">
        <v>766</v>
      </c>
      <c r="O398" s="19" t="s">
        <v>1428</v>
      </c>
      <c r="P398" s="19" t="s">
        <v>51</v>
      </c>
      <c r="Q398" s="9" t="s">
        <v>1416</v>
      </c>
      <c r="R398" s="20">
        <v>1.95</v>
      </c>
      <c r="S398" s="20">
        <v>7.5999999999999998E-2</v>
      </c>
      <c r="T398" s="20">
        <v>1.9484999999999999</v>
      </c>
      <c r="U398" s="20" t="s">
        <v>397</v>
      </c>
      <c r="V398" s="21">
        <f>_xlfn.XLOOKUP(D398,'[4]Gen. Real'!$A$2:$A$1168,'[4]Gen. Real'!$C$2:$C$1168,"-",0)</f>
        <v>4.15151</v>
      </c>
      <c r="W398" s="22"/>
      <c r="X398" s="22" t="str">
        <f>_xlfn.XLOOKUP(D398,[4]Vertimiento!$J$2:$J$119,[4]Vertimiento!$K$2:$K$119,"-",0)</f>
        <v>-</v>
      </c>
      <c r="Y398" s="23" t="str">
        <f t="shared" si="24"/>
        <v>-</v>
      </c>
      <c r="Z398" s="19" t="str">
        <f>_xlfn.XLOOKUP(D398,[4]Cmg!$I$4:$I$99,[4]Cmg!$M$4:$M$99,"----",0,1)</f>
        <v>----</v>
      </c>
      <c r="AA398" s="19" t="str">
        <f>_xlfn.XLOOKUP(D398,[4]Cmg!$A$4:$A$101,[4]Cmg!$B$4:$B$101,"----",0,1)</f>
        <v>----</v>
      </c>
      <c r="AB398" s="19" t="str">
        <f>_xlfn.XLOOKUP(D398,[4]Cmg!$E$4:$E$101,[4]Cmg!$F$4:$F$101,"----",0,1)</f>
        <v>----</v>
      </c>
      <c r="AC398" s="19" t="str">
        <f>_xlfn.XLOOKUP(D398,[4]Cmg!$O$4:$O$101,[4]Cmg!$P$4:$P$101,"----",0,1)</f>
        <v>----</v>
      </c>
      <c r="AD398" s="24" t="str">
        <f>_xlfn.XLOOKUP(D398,[4]Cmg!$S$4:$S$101,[4]Cmg!$U$4:$U$101,"----",0,1)</f>
        <v>----</v>
      </c>
      <c r="AG398" s="25">
        <f>IFERROR(SUMIFS('[4]BD Unidades'!$AH:$AH,'[4]BD Unidades'!$A:$A,'BD Centrales 2024'!$A398),"-")</f>
        <v>1.95</v>
      </c>
      <c r="AH398" s="25">
        <f>SUMIFS('[4]BD Unidades'!$AJ$3:$AJ$1424,'[4]BD Unidades'!$A$3:$A$1424,$A398)</f>
        <v>7760.9833333333299</v>
      </c>
      <c r="AI398" s="25">
        <f>SUMIFS('[4]BD Unidades'!$AL$3:$AL$1424,'[4]BD Unidades'!$A$3:$A$1424,$A398)</f>
        <v>499.63333333333298</v>
      </c>
      <c r="AJ398" s="26">
        <f t="shared" si="25"/>
        <v>6.0483781477169769E-2</v>
      </c>
      <c r="AK398" s="27">
        <f>IFERROR(SUMIFS('[4]BD Unidades'!$AO$3:$AO$1424,'[4]BD Unidades'!$A$3:$A$1424,$A398),"-")</f>
        <v>0.31363167250944468</v>
      </c>
      <c r="AL398" s="27">
        <f>IFERROR(SUMIFS('[4]BD Unidades'!$AQ$3:$AQ$1424,'[4]BD Unidades'!$A$3:$A$1424,$A398),"-")</f>
        <v>0.36361872470907669</v>
      </c>
      <c r="AM398" s="27">
        <f>IFERROR(SUMIFS('[4]BD Unidades'!$AS$3:$AS$1424,'[4]BD Unidades'!$A$3:$A$1424,$A398),"-")</f>
        <v>0.30118919018696538</v>
      </c>
      <c r="AN398" s="27">
        <f>IFERROR(SUMIFS('[4]BD Unidades'!$AU$3:$AU$1424,'[4]BD Unidades'!$A$3:$A$1424,$A398),"-")</f>
        <v>0.25278200000000001</v>
      </c>
      <c r="AO398" s="27">
        <f>IFERROR(SUMIFS('[4]BD Unidades'!$AW$3:$AW$1424,'[4]BD Unidades'!$A$3:$A$1424,$A398),"-")</f>
        <v>0.26014599999999999</v>
      </c>
      <c r="AP398" s="27">
        <f>IFERROR(SUMIFS('[4]BD Unidades'!$AY$3:$AY$1424,'[4]BD Unidades'!$A$3:$A$1424,$A398),"-")</f>
        <v>0.304369</v>
      </c>
      <c r="AQ398" s="25">
        <f>IFERROR(SUMIFS('[4]BD Unidades'!$AZ$3:$AZ$1424,'[4]BD Unidades'!$A$3:$A$1424,$A398),"-")</f>
        <v>0.4929249</v>
      </c>
      <c r="AR398" s="25">
        <f>IFERROR(SUMIFS('[4]BD Unidades'!$BA$3:$BA$1424,'[4]BD Unidades'!$A$3:$A$1424,$A398),"-")</f>
        <v>1.90410058470211</v>
      </c>
      <c r="AS398" s="28">
        <f>SUMIFS('[4]BD Unidades'!$BC$3:$BC$1424,'[4]BD Unidades'!$A$3:$A$1424,$A398)</f>
        <v>1.06768789511597E-3</v>
      </c>
      <c r="AT398" s="28">
        <f>SUMIFS('[4]BD Unidades'!$BE$3:$BE$1424,'[4]BD Unidades'!$A$3:$A$1424,$A398)</f>
        <v>1</v>
      </c>
      <c r="AU398" s="29">
        <f t="shared" si="26"/>
        <v>0.99893231210488398</v>
      </c>
      <c r="AV398" s="30">
        <f t="shared" si="27"/>
        <v>7.5999999999999993E-4</v>
      </c>
      <c r="AW398" s="25">
        <f>IFERROR(SUMIFS('[4]BD Unidades'!$BI$3:$BI$1424,'[4]BD Unidades'!$A$3:$A$1424,$A398),"-")</f>
        <v>0.49189358583563081</v>
      </c>
      <c r="AX398" s="25">
        <f>IFERROR(SUMIFS('[4]BD Unidades'!$BJ$3:$BJ$1424,'[4]BD Unidades'!$A$3:$A$1424,$A398),"-")</f>
        <v>0.31611194670206794</v>
      </c>
    </row>
    <row r="399" spans="1:50" ht="14.4" x14ac:dyDescent="0.3">
      <c r="A399" s="7">
        <v>629</v>
      </c>
      <c r="B399" s="7" t="s">
        <v>1429</v>
      </c>
      <c r="D399" s="8" t="s">
        <v>1430</v>
      </c>
      <c r="E399" s="19" t="s">
        <v>1231</v>
      </c>
      <c r="F399" s="19" t="s">
        <v>1431</v>
      </c>
      <c r="G399" s="19" t="s">
        <v>1432</v>
      </c>
      <c r="H399" s="19" t="s">
        <v>397</v>
      </c>
      <c r="I399" s="19">
        <v>2024</v>
      </c>
      <c r="J399" s="19" t="s">
        <v>495</v>
      </c>
      <c r="K399" s="19" t="s">
        <v>496</v>
      </c>
      <c r="L399" s="19" t="s">
        <v>213</v>
      </c>
      <c r="M399" s="19" t="s">
        <v>106</v>
      </c>
      <c r="N399" s="19" t="s">
        <v>107</v>
      </c>
      <c r="O399" s="19" t="s">
        <v>1061</v>
      </c>
      <c r="P399" s="19" t="s">
        <v>51</v>
      </c>
      <c r="Q399" s="9" t="s">
        <v>1434</v>
      </c>
      <c r="R399" s="20">
        <v>2.95</v>
      </c>
      <c r="S399" s="20">
        <v>1.0169999999999999</v>
      </c>
      <c r="T399" s="20">
        <v>2.92</v>
      </c>
      <c r="U399" s="20" t="s">
        <v>397</v>
      </c>
      <c r="V399" s="21">
        <f>_xlfn.XLOOKUP(D399,'[4]Gen. Real'!$A$2:$A$1168,'[4]Gen. Real'!$C$2:$C$1168,"-",0)</f>
        <v>5.0325900000000026</v>
      </c>
      <c r="W399" s="22"/>
      <c r="X399" s="22" t="str">
        <f>_xlfn.XLOOKUP(D399,[4]Vertimiento!$J$2:$J$119,[4]Vertimiento!$K$2:$K$119,"-",0)</f>
        <v>-</v>
      </c>
      <c r="Y399" s="23" t="str">
        <f t="shared" si="24"/>
        <v>-</v>
      </c>
      <c r="Z399" s="19" t="str">
        <f>_xlfn.XLOOKUP(D399,[4]Cmg!$I$4:$I$99,[4]Cmg!$M$4:$M$99,"----",0,1)</f>
        <v>----</v>
      </c>
      <c r="AA399" s="19" t="str">
        <f>_xlfn.XLOOKUP(D399,[4]Cmg!$A$4:$A$101,[4]Cmg!$B$4:$B$101,"----",0,1)</f>
        <v>----</v>
      </c>
      <c r="AB399" s="19" t="str">
        <f>_xlfn.XLOOKUP(D399,[4]Cmg!$E$4:$E$101,[4]Cmg!$F$4:$F$101,"----",0,1)</f>
        <v>----</v>
      </c>
      <c r="AC399" s="19" t="str">
        <f>_xlfn.XLOOKUP(D399,[4]Cmg!$O$4:$O$101,[4]Cmg!$P$4:$P$101,"----",0,1)</f>
        <v>----</v>
      </c>
      <c r="AD399" s="24" t="str">
        <f>_xlfn.XLOOKUP(D399,[4]Cmg!$S$4:$S$101,[4]Cmg!$U$4:$U$101,"----",0,1)</f>
        <v>----</v>
      </c>
      <c r="AG399" s="25">
        <f>IFERROR(SUMIFS('[4]BD Unidades'!$AH:$AH,'[4]BD Unidades'!$A:$A,'BD Centrales 2024'!$A399),"-")</f>
        <v>2.95</v>
      </c>
      <c r="AH399" s="25">
        <f>SUMIFS('[4]BD Unidades'!$AJ$3:$AJ$1424,'[4]BD Unidades'!$A$3:$A$1424,$A399)</f>
        <v>7894.1833333333298</v>
      </c>
      <c r="AI399" s="25">
        <f>SUMIFS('[4]BD Unidades'!$AL$3:$AL$1424,'[4]BD Unidades'!$A$3:$A$1424,$A399)</f>
        <v>0</v>
      </c>
      <c r="AJ399" s="26">
        <f t="shared" si="25"/>
        <v>0</v>
      </c>
      <c r="AK399" s="27">
        <f>IFERROR(SUMIFS('[4]BD Unidades'!$AO$3:$AO$1424,'[4]BD Unidades'!$A$3:$A$1424,$A399),"-")</f>
        <v>0.2543708073705791</v>
      </c>
      <c r="AL399" s="27">
        <f>IFERROR(SUMIFS('[4]BD Unidades'!$AQ$3:$AQ$1424,'[4]BD Unidades'!$A$3:$A$1424,$A399),"-")</f>
        <v>0.22780253877084622</v>
      </c>
      <c r="AM399" s="27">
        <f>IFERROR(SUMIFS('[4]BD Unidades'!$AS$3:$AS$1424,'[4]BD Unidades'!$A$3:$A$1424,$A399),"-")</f>
        <v>0.20930023595248132</v>
      </c>
      <c r="AN399" s="27">
        <f>IFERROR(SUMIFS('[4]BD Unidades'!$AU$3:$AU$1424,'[4]BD Unidades'!$A$3:$A$1424,$A399),"-")</f>
        <v>0.19894400000000001</v>
      </c>
      <c r="AO399" s="27">
        <f>IFERROR(SUMIFS('[4]BD Unidades'!$AW$3:$AW$1424,'[4]BD Unidades'!$A$3:$A$1424,$A399),"-")</f>
        <v>0.20261199999999996</v>
      </c>
      <c r="AP399" s="27">
        <f>IFERROR(SUMIFS('[4]BD Unidades'!$AY$3:$AY$1424,'[4]BD Unidades'!$A$3:$A$1424,$A399),"-")</f>
        <v>0.20258599999999999</v>
      </c>
      <c r="AQ399" s="25">
        <f>IFERROR(SUMIFS('[4]BD Unidades'!$AZ$3:$AZ$1424,'[4]BD Unidades'!$A$3:$A$1424,$A399),"-")</f>
        <v>0.5868848000000001</v>
      </c>
      <c r="AR399" s="25">
        <f>IFERROR(SUMIFS('[4]BD Unidades'!$BA$3:$BA$1424,'[4]BD Unidades'!$A$3:$A$1424,$A399),"-")</f>
        <v>2.95</v>
      </c>
      <c r="AS399" s="28">
        <f>SUMIFS('[4]BD Unidades'!$BC$3:$BC$1424,'[4]BD Unidades'!$A$3:$A$1424,$A399)</f>
        <v>4.2256006897154898E-2</v>
      </c>
      <c r="AT399" s="28">
        <f>SUMIFS('[4]BD Unidades'!$BE$3:$BE$1424,'[4]BD Unidades'!$A$3:$A$1424,$A399)</f>
        <v>0.99445013661202197</v>
      </c>
      <c r="AU399" s="29">
        <f t="shared" si="26"/>
        <v>0.95242864478046774</v>
      </c>
      <c r="AV399" s="30">
        <f t="shared" si="27"/>
        <v>1.0169999999999998E-2</v>
      </c>
      <c r="AW399" s="25">
        <f>IFERROR(SUMIFS('[4]BD Unidades'!$BI$3:$BI$1424,'[4]BD Unidades'!$A$3:$A$1424,$A399),"-")</f>
        <v>0.55896589470625646</v>
      </c>
      <c r="AX399" s="25">
        <f>IFERROR(SUMIFS('[4]BD Unidades'!$BJ$3:$BJ$1424,'[4]BD Unidades'!$A$3:$A$1424,$A399),"-")</f>
        <v>0.35921549335815456</v>
      </c>
    </row>
    <row r="400" spans="1:50" ht="14.4" x14ac:dyDescent="0.3">
      <c r="A400" s="7">
        <v>630</v>
      </c>
      <c r="B400" s="7" t="s">
        <v>1435</v>
      </c>
      <c r="D400" s="8" t="s">
        <v>1436</v>
      </c>
      <c r="E400" s="19" t="s">
        <v>1134</v>
      </c>
      <c r="F400" s="19" t="s">
        <v>1437</v>
      </c>
      <c r="G400" s="19" t="s">
        <v>1438</v>
      </c>
      <c r="H400" s="19" t="s">
        <v>397</v>
      </c>
      <c r="I400" s="19">
        <v>2024</v>
      </c>
      <c r="J400" s="19" t="s">
        <v>495</v>
      </c>
      <c r="K400" s="19" t="s">
        <v>496</v>
      </c>
      <c r="L400" s="19" t="s">
        <v>213</v>
      </c>
      <c r="M400" s="19" t="s">
        <v>477</v>
      </c>
      <c r="N400" s="19" t="s">
        <v>766</v>
      </c>
      <c r="O400" s="19" t="s">
        <v>837</v>
      </c>
      <c r="P400" s="19" t="s">
        <v>51</v>
      </c>
      <c r="Q400" s="9" t="s">
        <v>1434</v>
      </c>
      <c r="R400" s="20">
        <v>3</v>
      </c>
      <c r="S400" s="20">
        <v>0.1333</v>
      </c>
      <c r="T400" s="20">
        <v>2.996</v>
      </c>
      <c r="U400" s="20" t="s">
        <v>397</v>
      </c>
      <c r="V400" s="21">
        <f>_xlfn.XLOOKUP(D400,'[4]Gen. Real'!$A$2:$A$1168,'[4]Gen. Real'!$C$2:$C$1168,"-",0)</f>
        <v>6.5349399999999997</v>
      </c>
      <c r="W400" s="22"/>
      <c r="X400" s="22" t="str">
        <f>_xlfn.XLOOKUP(D400,[4]Vertimiento!$J$2:$J$119,[4]Vertimiento!$K$2:$K$119,"-",0)</f>
        <v>-</v>
      </c>
      <c r="Y400" s="23" t="str">
        <f t="shared" si="24"/>
        <v>-</v>
      </c>
      <c r="Z400" s="19" t="str">
        <f>_xlfn.XLOOKUP(D400,[4]Cmg!$I$4:$I$99,[4]Cmg!$M$4:$M$99,"----",0,1)</f>
        <v>----</v>
      </c>
      <c r="AA400" s="19" t="str">
        <f>_xlfn.XLOOKUP(D400,[4]Cmg!$A$4:$A$101,[4]Cmg!$B$4:$B$101,"----",0,1)</f>
        <v>----</v>
      </c>
      <c r="AB400" s="19" t="str">
        <f>_xlfn.XLOOKUP(D400,[4]Cmg!$E$4:$E$101,[4]Cmg!$F$4:$F$101,"----",0,1)</f>
        <v>----</v>
      </c>
      <c r="AC400" s="19" t="str">
        <f>_xlfn.XLOOKUP(D400,[4]Cmg!$O$4:$O$101,[4]Cmg!$P$4:$P$101,"----",0,1)</f>
        <v>----</v>
      </c>
      <c r="AD400" s="24" t="str">
        <f>_xlfn.XLOOKUP(D400,[4]Cmg!$S$4:$S$101,[4]Cmg!$U$4:$U$101,"----",0,1)</f>
        <v>----</v>
      </c>
      <c r="AG400" s="25">
        <f>IFERROR(SUMIFS('[4]BD Unidades'!$AH:$AH,'[4]BD Unidades'!$A:$A,'BD Centrales 2024'!$A400),"-")</f>
        <v>3</v>
      </c>
      <c r="AH400" s="25">
        <f>SUMIFS('[4]BD Unidades'!$AJ$3:$AJ$1424,'[4]BD Unidades'!$A$3:$A$1424,$A400)</f>
        <v>8470.0666666666693</v>
      </c>
      <c r="AI400" s="25">
        <f>SUMIFS('[4]BD Unidades'!$AL$3:$AL$1424,'[4]BD Unidades'!$A$3:$A$1424,$A400)</f>
        <v>0</v>
      </c>
      <c r="AJ400" s="26">
        <f t="shared" si="25"/>
        <v>0</v>
      </c>
      <c r="AK400" s="27">
        <f>IFERROR(SUMIFS('[4]BD Unidades'!$AO$3:$AO$1424,'[4]BD Unidades'!$A$3:$A$1424,$A400),"-")</f>
        <v>0.26167042134704849</v>
      </c>
      <c r="AL400" s="27">
        <f>IFERROR(SUMIFS('[4]BD Unidades'!$AQ$3:$AQ$1424,'[4]BD Unidades'!$A$3:$A$1424,$A400),"-")</f>
        <v>0.26899612851635457</v>
      </c>
      <c r="AM400" s="27">
        <f>IFERROR(SUMIFS('[4]BD Unidades'!$AS$3:$AS$1424,'[4]BD Unidades'!$A$3:$A$1424,$A400),"-")</f>
        <v>0.23054125811559759</v>
      </c>
      <c r="AN400" s="27">
        <f>IFERROR(SUMIFS('[4]BD Unidades'!$AU$3:$AU$1424,'[4]BD Unidades'!$A$3:$A$1424,$A400),"-")</f>
        <v>0.25324600000000003</v>
      </c>
      <c r="AO400" s="27">
        <f>IFERROR(SUMIFS('[4]BD Unidades'!$AW$3:$AW$1424,'[4]BD Unidades'!$A$3:$A$1424,$A400),"-")</f>
        <v>0.25425199999999998</v>
      </c>
      <c r="AP400" s="27">
        <f>IFERROR(SUMIFS('[4]BD Unidades'!$AY$3:$AY$1424,'[4]BD Unidades'!$A$3:$A$1424,$A400),"-")</f>
        <v>0.22588900000000001</v>
      </c>
      <c r="AQ400" s="25">
        <f>IFERROR(SUMIFS('[4]BD Unidades'!$AZ$3:$AZ$1424,'[4]BD Unidades'!$A$3:$A$1424,$A400),"-")</f>
        <v>0.69162377434679279</v>
      </c>
      <c r="AR400" s="25">
        <f>IFERROR(SUMIFS('[4]BD Unidades'!$BA$3:$BA$1424,'[4]BD Unidades'!$A$3:$A$1424,$A400),"-")</f>
        <v>3</v>
      </c>
      <c r="AS400" s="28">
        <f>SUMIFS('[4]BD Unidades'!$BC$3:$BC$1424,'[4]BD Unidades'!$A$3:$A$1424,$A400)</f>
        <v>2.1915485525326401E-4</v>
      </c>
      <c r="AT400" s="28">
        <f>SUMIFS('[4]BD Unidades'!$BE$3:$BE$1424,'[4]BD Unidades'!$A$3:$A$1424,$A400)</f>
        <v>1</v>
      </c>
      <c r="AU400" s="29">
        <f t="shared" si="26"/>
        <v>0.99978084514474674</v>
      </c>
      <c r="AV400" s="30">
        <f t="shared" si="27"/>
        <v>1.333E-3</v>
      </c>
      <c r="AW400" s="25">
        <f>IFERROR(SUMIFS('[4]BD Unidades'!$BI$3:$BI$1424,'[4]BD Unidades'!$A$3:$A$1424,$A400),"-")</f>
        <v>0.68363551668673184</v>
      </c>
      <c r="AX400" s="25">
        <f>IFERROR(SUMIFS('[4]BD Unidades'!$BJ$3:$BJ$1424,'[4]BD Unidades'!$A$3:$A$1424,$A400),"-")</f>
        <v>0.4393335474122847</v>
      </c>
    </row>
    <row r="401" spans="1:50" ht="14.4" x14ac:dyDescent="0.3">
      <c r="A401" s="7">
        <v>631</v>
      </c>
      <c r="B401" s="7" t="s">
        <v>1440</v>
      </c>
      <c r="D401" s="8" t="s">
        <v>1441</v>
      </c>
      <c r="E401" s="19" t="s">
        <v>677</v>
      </c>
      <c r="F401" s="19" t="s">
        <v>1442</v>
      </c>
      <c r="G401" s="19" t="s">
        <v>1443</v>
      </c>
      <c r="H401" s="19" t="s">
        <v>397</v>
      </c>
      <c r="I401" s="19">
        <v>2024</v>
      </c>
      <c r="J401" s="19" t="s">
        <v>495</v>
      </c>
      <c r="K401" s="19" t="s">
        <v>496</v>
      </c>
      <c r="L401" s="19" t="s">
        <v>213</v>
      </c>
      <c r="M401" s="19" t="s">
        <v>189</v>
      </c>
      <c r="N401" s="19" t="s">
        <v>879</v>
      </c>
      <c r="O401" s="19" t="s">
        <v>1025</v>
      </c>
      <c r="P401" s="19" t="s">
        <v>51</v>
      </c>
      <c r="Q401" s="9" t="s">
        <v>1434</v>
      </c>
      <c r="R401" s="20">
        <v>3</v>
      </c>
      <c r="S401" s="20">
        <v>1.4670000000000001</v>
      </c>
      <c r="T401" s="20">
        <v>2.956</v>
      </c>
      <c r="U401" s="20" t="s">
        <v>397</v>
      </c>
      <c r="V401" s="21">
        <f>_xlfn.XLOOKUP(D401,'[4]Gen. Real'!$A$2:$A$1168,'[4]Gen. Real'!$C$2:$C$1168,"-",0)</f>
        <v>7.4705099999999973</v>
      </c>
      <c r="W401" s="22"/>
      <c r="X401" s="22" t="str">
        <f>_xlfn.XLOOKUP(D401,[4]Vertimiento!$J$2:$J$119,[4]Vertimiento!$K$2:$K$119,"-",0)</f>
        <v>-</v>
      </c>
      <c r="Y401" s="23" t="str">
        <f t="shared" si="24"/>
        <v>-</v>
      </c>
      <c r="Z401" s="19" t="str">
        <f>_xlfn.XLOOKUP(D401,[4]Cmg!$I$4:$I$99,[4]Cmg!$M$4:$M$99,"----",0,1)</f>
        <v>----</v>
      </c>
      <c r="AA401" s="19" t="str">
        <f>_xlfn.XLOOKUP(D401,[4]Cmg!$A$4:$A$101,[4]Cmg!$B$4:$B$101,"----",0,1)</f>
        <v>----</v>
      </c>
      <c r="AB401" s="19" t="str">
        <f>_xlfn.XLOOKUP(D401,[4]Cmg!$E$4:$E$101,[4]Cmg!$F$4:$F$101,"----",0,1)</f>
        <v>----</v>
      </c>
      <c r="AC401" s="19" t="str">
        <f>_xlfn.XLOOKUP(D401,[4]Cmg!$O$4:$O$101,[4]Cmg!$P$4:$P$101,"----",0,1)</f>
        <v>----</v>
      </c>
      <c r="AD401" s="24" t="str">
        <f>_xlfn.XLOOKUP(D401,[4]Cmg!$S$4:$S$101,[4]Cmg!$U$4:$U$101,"----",0,1)</f>
        <v>----</v>
      </c>
      <c r="AG401" s="25">
        <f>IFERROR(SUMIFS('[4]BD Unidades'!$AH:$AH,'[4]BD Unidades'!$A:$A,'BD Centrales 2024'!$A401),"-")</f>
        <v>3</v>
      </c>
      <c r="AH401" s="25">
        <f>SUMIFS('[4]BD Unidades'!$AJ$3:$AJ$1424,'[4]BD Unidades'!$A$3:$A$1424,$A401)</f>
        <v>8781.9166666666697</v>
      </c>
      <c r="AI401" s="25">
        <f>SUMIFS('[4]BD Unidades'!$AL$3:$AL$1424,'[4]BD Unidades'!$A$3:$A$1424,$A401)</f>
        <v>0</v>
      </c>
      <c r="AJ401" s="26">
        <f t="shared" si="25"/>
        <v>0</v>
      </c>
      <c r="AK401" s="27">
        <f>IFERROR(SUMIFS('[4]BD Unidades'!$AO$3:$AO$1424,'[4]BD Unidades'!$A$3:$A$1424,$A401),"-")</f>
        <v>0.31998496246723973</v>
      </c>
      <c r="AL401" s="27">
        <f>IFERROR(SUMIFS('[4]BD Unidades'!$AQ$3:$AQ$1424,'[4]BD Unidades'!$A$3:$A$1424,$A401),"-")</f>
        <v>0.2955511740727983</v>
      </c>
      <c r="AM401" s="27">
        <f>IFERROR(SUMIFS('[4]BD Unidades'!$AS$3:$AS$1424,'[4]BD Unidades'!$A$3:$A$1424,$A401),"-")</f>
        <v>0.29985278632380585</v>
      </c>
      <c r="AN401" s="27">
        <f>IFERROR(SUMIFS('[4]BD Unidades'!$AU$3:$AU$1424,'[4]BD Unidades'!$A$3:$A$1424,$A401),"-")</f>
        <v>0.27718399999999999</v>
      </c>
      <c r="AO401" s="27">
        <f>IFERROR(SUMIFS('[4]BD Unidades'!$AW$3:$AW$1424,'[4]BD Unidades'!$A$3:$A$1424,$A401),"-")</f>
        <v>0.283495</v>
      </c>
      <c r="AP401" s="27">
        <f>IFERROR(SUMIFS('[4]BD Unidades'!$AY$3:$AY$1424,'[4]BD Unidades'!$A$3:$A$1424,$A401),"-")</f>
        <v>0.27849200000000002</v>
      </c>
      <c r="AQ401" s="25">
        <f>IFERROR(SUMIFS('[4]BD Unidades'!$AZ$3:$AZ$1424,'[4]BD Unidades'!$A$3:$A$1424,$A401),"-")</f>
        <v>0.78353398608440938</v>
      </c>
      <c r="AR401" s="25">
        <f>IFERROR(SUMIFS('[4]BD Unidades'!$BA$3:$BA$1424,'[4]BD Unidades'!$A$3:$A$1424,$A401),"-")</f>
        <v>3</v>
      </c>
      <c r="AS401" s="28">
        <f>SUMIFS('[4]BD Unidades'!$BC$3:$BC$1424,'[4]BD Unidades'!$A$3:$A$1424,$A401)</f>
        <v>4.4356576179251303E-3</v>
      </c>
      <c r="AT401" s="28">
        <f>SUMIFS('[4]BD Unidades'!$BE$3:$BE$1424,'[4]BD Unidades'!$A$3:$A$1424,$A401)</f>
        <v>1</v>
      </c>
      <c r="AU401" s="29">
        <f t="shared" si="26"/>
        <v>0.99556434238207492</v>
      </c>
      <c r="AV401" s="30">
        <f t="shared" si="27"/>
        <v>1.4670000000000001E-2</v>
      </c>
      <c r="AW401" s="25">
        <f>IFERROR(SUMIFS('[4]BD Unidades'!$BI$3:$BI$1424,'[4]BD Unidades'!$A$3:$A$1424,$A401),"-")</f>
        <v>0.76861503943048304</v>
      </c>
      <c r="AX401" s="25">
        <f>IFERROR(SUMIFS('[4]BD Unidades'!$BJ$3:$BJ$1424,'[4]BD Unidades'!$A$3:$A$1424,$A401),"-")</f>
        <v>0.49394503887685581</v>
      </c>
    </row>
    <row r="402" spans="1:50" ht="14.4" x14ac:dyDescent="0.3">
      <c r="A402" s="7">
        <v>632</v>
      </c>
      <c r="B402" s="7" t="s">
        <v>1445</v>
      </c>
      <c r="D402" s="8" t="s">
        <v>1446</v>
      </c>
      <c r="E402" s="19" t="s">
        <v>1134</v>
      </c>
      <c r="F402" s="19" t="s">
        <v>1447</v>
      </c>
      <c r="G402" s="19" t="s">
        <v>1448</v>
      </c>
      <c r="H402" s="19" t="s">
        <v>397</v>
      </c>
      <c r="I402" s="19">
        <v>2024</v>
      </c>
      <c r="J402" s="19" t="s">
        <v>495</v>
      </c>
      <c r="K402" s="19" t="s">
        <v>496</v>
      </c>
      <c r="L402" s="19" t="s">
        <v>213</v>
      </c>
      <c r="M402" s="19" t="s">
        <v>477</v>
      </c>
      <c r="N402" s="19" t="s">
        <v>766</v>
      </c>
      <c r="O402" s="19" t="s">
        <v>767</v>
      </c>
      <c r="P402" s="19" t="s">
        <v>51</v>
      </c>
      <c r="Q402" s="9" t="s">
        <v>1449</v>
      </c>
      <c r="R402" s="20">
        <v>3</v>
      </c>
      <c r="S402" s="20">
        <v>1.133</v>
      </c>
      <c r="T402" s="20">
        <v>2.9866000000000001</v>
      </c>
      <c r="U402" s="20" t="s">
        <v>397</v>
      </c>
      <c r="V402" s="21">
        <f>_xlfn.XLOOKUP(D402,'[4]Gen. Real'!$A$2:$A$1168,'[4]Gen. Real'!$C$2:$C$1168,"-",0)</f>
        <v>6.0275700000000034</v>
      </c>
      <c r="W402" s="22"/>
      <c r="X402" s="22" t="str">
        <f>_xlfn.XLOOKUP(D402,[4]Vertimiento!$J$2:$J$119,[4]Vertimiento!$K$2:$K$119,"-",0)</f>
        <v>-</v>
      </c>
      <c r="Y402" s="23" t="str">
        <f t="shared" si="24"/>
        <v>-</v>
      </c>
      <c r="Z402" s="19" t="str">
        <f>_xlfn.XLOOKUP(D402,[4]Cmg!$I$4:$I$99,[4]Cmg!$M$4:$M$99,"----",0,1)</f>
        <v>----</v>
      </c>
      <c r="AA402" s="19" t="str">
        <f>_xlfn.XLOOKUP(D402,[4]Cmg!$A$4:$A$101,[4]Cmg!$B$4:$B$101,"----",0,1)</f>
        <v>----</v>
      </c>
      <c r="AB402" s="19" t="str">
        <f>_xlfn.XLOOKUP(D402,[4]Cmg!$E$4:$E$101,[4]Cmg!$F$4:$F$101,"----",0,1)</f>
        <v>----</v>
      </c>
      <c r="AC402" s="19" t="str">
        <f>_xlfn.XLOOKUP(D402,[4]Cmg!$O$4:$O$101,[4]Cmg!$P$4:$P$101,"----",0,1)</f>
        <v>----</v>
      </c>
      <c r="AD402" s="24" t="str">
        <f>_xlfn.XLOOKUP(D402,[4]Cmg!$S$4:$S$101,[4]Cmg!$U$4:$U$101,"----",0,1)</f>
        <v>----</v>
      </c>
      <c r="AG402" s="25">
        <f>IFERROR(SUMIFS('[4]BD Unidades'!$AH:$AH,'[4]BD Unidades'!$A:$A,'BD Centrales 2024'!$A402),"-")</f>
        <v>3</v>
      </c>
      <c r="AH402" s="25">
        <f>SUMIFS('[4]BD Unidades'!$AJ$3:$AJ$1424,'[4]BD Unidades'!$A$3:$A$1424,$A402)</f>
        <v>8665.2833333333292</v>
      </c>
      <c r="AI402" s="25">
        <f>SUMIFS('[4]BD Unidades'!$AL$3:$AL$1424,'[4]BD Unidades'!$A$3:$A$1424,$A402)</f>
        <v>0</v>
      </c>
      <c r="AJ402" s="26">
        <f t="shared" si="25"/>
        <v>0</v>
      </c>
      <c r="AK402" s="27">
        <f>IFERROR(SUMIFS('[4]BD Unidades'!$AO$3:$AO$1424,'[4]BD Unidades'!$A$3:$A$1424,$A402),"-")</f>
        <v>0.27331525051151101</v>
      </c>
      <c r="AL402" s="27">
        <f>IFERROR(SUMIFS('[4]BD Unidades'!$AQ$3:$AQ$1424,'[4]BD Unidades'!$A$3:$A$1424,$A402),"-")</f>
        <v>0.29054053254776313</v>
      </c>
      <c r="AM402" s="27">
        <f>IFERROR(SUMIFS('[4]BD Unidades'!$AS$3:$AS$1424,'[4]BD Unidades'!$A$3:$A$1424,$A402),"-")</f>
        <v>0.25307556886266802</v>
      </c>
      <c r="AN402" s="27">
        <f>IFERROR(SUMIFS('[4]BD Unidades'!$AU$3:$AU$1424,'[4]BD Unidades'!$A$3:$A$1424,$A402),"-")</f>
        <v>0.26092799999999999</v>
      </c>
      <c r="AO402" s="27">
        <f>IFERROR(SUMIFS('[4]BD Unidades'!$AW$3:$AW$1424,'[4]BD Unidades'!$A$3:$A$1424,$A402),"-")</f>
        <v>0.226688</v>
      </c>
      <c r="AP402" s="27">
        <f>IFERROR(SUMIFS('[4]BD Unidades'!$AY$3:$AY$1424,'[4]BD Unidades'!$A$3:$A$1424,$A402),"-")</f>
        <v>0.23514500000000002</v>
      </c>
      <c r="AQ402" s="25">
        <f>IFERROR(SUMIFS('[4]BD Unidades'!$AZ$3:$AZ$1424,'[4]BD Unidades'!$A$3:$A$1424,$A402),"-")</f>
        <v>0.75922670658800406</v>
      </c>
      <c r="AR402" s="25">
        <f>IFERROR(SUMIFS('[4]BD Unidades'!$BA$3:$BA$1424,'[4]BD Unidades'!$A$3:$A$1424,$A402),"-")</f>
        <v>3</v>
      </c>
      <c r="AS402" s="28">
        <f>SUMIFS('[4]BD Unidades'!$BC$3:$BC$1424,'[4]BD Unidades'!$A$3:$A$1424,$A402)</f>
        <v>2.8056337703101899E-4</v>
      </c>
      <c r="AT402" s="28">
        <f>SUMIFS('[4]BD Unidades'!$BE$3:$BE$1424,'[4]BD Unidades'!$A$3:$A$1424,$A402)</f>
        <v>1</v>
      </c>
      <c r="AU402" s="29">
        <f t="shared" si="26"/>
        <v>0.99971943662296903</v>
      </c>
      <c r="AV402" s="30">
        <f t="shared" si="27"/>
        <v>1.133E-2</v>
      </c>
      <c r="AW402" s="25">
        <f>IFERROR(SUMIFS('[4]BD Unidades'!$BI$3:$BI$1424,'[4]BD Unidades'!$A$3:$A$1424,$A402),"-")</f>
        <v>0.75041154016497413</v>
      </c>
      <c r="AX402" s="25">
        <f>IFERROR(SUMIFS('[4]BD Unidades'!$BJ$3:$BJ$1424,'[4]BD Unidades'!$A$3:$A$1424,$A402),"-")</f>
        <v>0.48224668834879564</v>
      </c>
    </row>
    <row r="403" spans="1:50" ht="14.4" x14ac:dyDescent="0.3">
      <c r="A403" s="7">
        <v>633</v>
      </c>
      <c r="B403" s="7" t="s">
        <v>1450</v>
      </c>
      <c r="D403" s="8" t="s">
        <v>1451</v>
      </c>
      <c r="E403" s="19" t="s">
        <v>1134</v>
      </c>
      <c r="F403" s="19" t="s">
        <v>1452</v>
      </c>
      <c r="G403" s="19" t="s">
        <v>1453</v>
      </c>
      <c r="H403" s="19" t="s">
        <v>397</v>
      </c>
      <c r="I403" s="19">
        <v>2024</v>
      </c>
      <c r="J403" s="19" t="s">
        <v>495</v>
      </c>
      <c r="K403" s="19" t="s">
        <v>496</v>
      </c>
      <c r="L403" s="19" t="s">
        <v>213</v>
      </c>
      <c r="M403" s="19" t="s">
        <v>362</v>
      </c>
      <c r="N403" s="19" t="s">
        <v>1216</v>
      </c>
      <c r="O403" s="19" t="s">
        <v>1455</v>
      </c>
      <c r="P403" s="19" t="s">
        <v>51</v>
      </c>
      <c r="Q403" s="9" t="s">
        <v>1434</v>
      </c>
      <c r="R403" s="20">
        <v>3</v>
      </c>
      <c r="S403" s="20">
        <v>0.66700000000000004</v>
      </c>
      <c r="T403" s="20">
        <v>2.98</v>
      </c>
      <c r="U403" s="20" t="s">
        <v>397</v>
      </c>
      <c r="V403" s="21">
        <f>_xlfn.XLOOKUP(D403,'[4]Gen. Real'!$A$2:$A$1168,'[4]Gen. Real'!$C$2:$C$1168,"-",0)</f>
        <v>6.2570399999999973</v>
      </c>
      <c r="W403" s="22"/>
      <c r="X403" s="22" t="str">
        <f>_xlfn.XLOOKUP(D403,[4]Vertimiento!$J$2:$J$119,[4]Vertimiento!$K$2:$K$119,"-",0)</f>
        <v>-</v>
      </c>
      <c r="Y403" s="23" t="str">
        <f t="shared" si="24"/>
        <v>-</v>
      </c>
      <c r="Z403" s="19" t="str">
        <f>_xlfn.XLOOKUP(D403,[4]Cmg!$I$4:$I$99,[4]Cmg!$M$4:$M$99,"----",0,1)</f>
        <v>----</v>
      </c>
      <c r="AA403" s="19" t="str">
        <f>_xlfn.XLOOKUP(D403,[4]Cmg!$A$4:$A$101,[4]Cmg!$B$4:$B$101,"----",0,1)</f>
        <v>----</v>
      </c>
      <c r="AB403" s="19" t="str">
        <f>_xlfn.XLOOKUP(D403,[4]Cmg!$E$4:$E$101,[4]Cmg!$F$4:$F$101,"----",0,1)</f>
        <v>----</v>
      </c>
      <c r="AC403" s="19" t="str">
        <f>_xlfn.XLOOKUP(D403,[4]Cmg!$O$4:$O$101,[4]Cmg!$P$4:$P$101,"----",0,1)</f>
        <v>----</v>
      </c>
      <c r="AD403" s="24" t="str">
        <f>_xlfn.XLOOKUP(D403,[4]Cmg!$S$4:$S$101,[4]Cmg!$U$4:$U$101,"----",0,1)</f>
        <v>----</v>
      </c>
      <c r="AG403" s="25">
        <f>IFERROR(SUMIFS('[4]BD Unidades'!$AH:$AH,'[4]BD Unidades'!$A:$A,'BD Centrales 2024'!$A403),"-")</f>
        <v>3</v>
      </c>
      <c r="AH403" s="25">
        <f>SUMIFS('[4]BD Unidades'!$AJ$3:$AJ$1424,'[4]BD Unidades'!$A$3:$A$1424,$A403)</f>
        <v>8758.4666666666708</v>
      </c>
      <c r="AI403" s="25">
        <f>SUMIFS('[4]BD Unidades'!$AL$3:$AL$1424,'[4]BD Unidades'!$A$3:$A$1424,$A403)</f>
        <v>0</v>
      </c>
      <c r="AJ403" s="26">
        <f t="shared" si="25"/>
        <v>0</v>
      </c>
      <c r="AK403" s="27">
        <f>IFERROR(SUMIFS('[4]BD Unidades'!$AO$3:$AO$1424,'[4]BD Unidades'!$A$3:$A$1424,$A403),"-")</f>
        <v>0.29192290046486252</v>
      </c>
      <c r="AL403" s="27">
        <f>IFERROR(SUMIFS('[4]BD Unidades'!$AQ$3:$AQ$1424,'[4]BD Unidades'!$A$3:$A$1424,$A403),"-")</f>
        <v>0.26244053092626418</v>
      </c>
      <c r="AM403" s="27">
        <f>IFERROR(SUMIFS('[4]BD Unidades'!$AS$3:$AS$1424,'[4]BD Unidades'!$A$3:$A$1424,$A403),"-")</f>
        <v>0.26435852670940158</v>
      </c>
      <c r="AN403" s="27">
        <f>IFERROR(SUMIFS('[4]BD Unidades'!$AU$3:$AU$1424,'[4]BD Unidades'!$A$3:$A$1424,$A403),"-")</f>
        <v>0.25259700000000002</v>
      </c>
      <c r="AO403" s="27">
        <f>IFERROR(SUMIFS('[4]BD Unidades'!$AW$3:$AW$1424,'[4]BD Unidades'!$A$3:$A$1424,$A403),"-")</f>
        <v>0.23649899999999999</v>
      </c>
      <c r="AP403" s="27">
        <f>IFERROR(SUMIFS('[4]BD Unidades'!$AY$3:$AY$1424,'[4]BD Unidades'!$A$3:$A$1424,$A403),"-")</f>
        <v>0.26203500000000002</v>
      </c>
      <c r="AQ403" s="25">
        <f>IFERROR(SUMIFS('[4]BD Unidades'!$AZ$3:$AZ$1424,'[4]BD Unidades'!$A$3:$A$1424,$A403),"-")</f>
        <v>0.7577910000000001</v>
      </c>
      <c r="AR403" s="25">
        <f>IFERROR(SUMIFS('[4]BD Unidades'!$BA$3:$BA$1424,'[4]BD Unidades'!$A$3:$A$1424,$A403),"-")</f>
        <v>3</v>
      </c>
      <c r="AS403" s="28">
        <f>SUMIFS('[4]BD Unidades'!$BC$3:$BC$1424,'[4]BD Unidades'!$A$3:$A$1424,$A403)</f>
        <v>2.1752442842405302E-4</v>
      </c>
      <c r="AT403" s="28">
        <f>SUMIFS('[4]BD Unidades'!$BE$3:$BE$1424,'[4]BD Unidades'!$A$3:$A$1424,$A403)</f>
        <v>0.99875721007893103</v>
      </c>
      <c r="AU403" s="29">
        <f t="shared" si="26"/>
        <v>0.9985399559876742</v>
      </c>
      <c r="AV403" s="30">
        <f t="shared" si="27"/>
        <v>6.6700000000000006E-3</v>
      </c>
      <c r="AW403" s="25">
        <f>IFERROR(SUMIFS('[4]BD Unidades'!$BI$3:$BI$1424,'[4]BD Unidades'!$A$3:$A$1424,$A403),"-")</f>
        <v>0.75164002784260231</v>
      </c>
      <c r="AX403" s="25">
        <f>IFERROR(SUMIFS('[4]BD Unidades'!$BJ$3:$BJ$1424,'[4]BD Unidades'!$A$3:$A$1424,$A403),"-")</f>
        <v>0.48303616729801768</v>
      </c>
    </row>
    <row r="404" spans="1:50" ht="14.4" x14ac:dyDescent="0.3">
      <c r="A404" s="7">
        <v>635</v>
      </c>
      <c r="B404" s="7" t="s">
        <v>1456</v>
      </c>
      <c r="D404" s="8" t="s">
        <v>1457</v>
      </c>
      <c r="E404" s="19" t="s">
        <v>1458</v>
      </c>
      <c r="F404" s="19" t="s">
        <v>1458</v>
      </c>
      <c r="G404" s="19" t="s">
        <v>1459</v>
      </c>
      <c r="H404" s="19" t="s">
        <v>397</v>
      </c>
      <c r="I404" s="19">
        <v>2024</v>
      </c>
      <c r="J404" s="19" t="s">
        <v>495</v>
      </c>
      <c r="K404" s="19" t="s">
        <v>496</v>
      </c>
      <c r="L404" s="19" t="s">
        <v>213</v>
      </c>
      <c r="M404" s="19" t="s">
        <v>90</v>
      </c>
      <c r="N404" s="19" t="s">
        <v>868</v>
      </c>
      <c r="O404" s="19" t="s">
        <v>1461</v>
      </c>
      <c r="P404" s="19" t="s">
        <v>51</v>
      </c>
      <c r="Q404" s="9" t="s">
        <v>1462</v>
      </c>
      <c r="R404" s="20">
        <v>1.3360000000000001</v>
      </c>
      <c r="S404" s="20">
        <v>0.4</v>
      </c>
      <c r="T404" s="20">
        <v>1.33</v>
      </c>
      <c r="U404" s="20" t="s">
        <v>397</v>
      </c>
      <c r="V404" s="21">
        <f>_xlfn.XLOOKUP(D404,'[4]Gen. Real'!$A$2:$A$1168,'[4]Gen. Real'!$C$2:$C$1168,"-",0)</f>
        <v>2.2219000000000007</v>
      </c>
      <c r="W404" s="22"/>
      <c r="X404" s="22" t="str">
        <f>_xlfn.XLOOKUP(D404,[4]Vertimiento!$J$2:$J$119,[4]Vertimiento!$K$2:$K$119,"-",0)</f>
        <v>-</v>
      </c>
      <c r="Y404" s="23" t="str">
        <f t="shared" si="24"/>
        <v>-</v>
      </c>
      <c r="Z404" s="19" t="str">
        <f>_xlfn.XLOOKUP(D404,[4]Cmg!$I$4:$I$99,[4]Cmg!$M$4:$M$99,"----",0,1)</f>
        <v>----</v>
      </c>
      <c r="AA404" s="19" t="str">
        <f>_xlfn.XLOOKUP(D404,[4]Cmg!$A$4:$A$101,[4]Cmg!$B$4:$B$101,"----",0,1)</f>
        <v>----</v>
      </c>
      <c r="AB404" s="19" t="str">
        <f>_xlfn.XLOOKUP(D404,[4]Cmg!$E$4:$E$101,[4]Cmg!$F$4:$F$101,"----",0,1)</f>
        <v>----</v>
      </c>
      <c r="AC404" s="19" t="str">
        <f>_xlfn.XLOOKUP(D404,[4]Cmg!$O$4:$O$101,[4]Cmg!$P$4:$P$101,"----",0,1)</f>
        <v>----</v>
      </c>
      <c r="AD404" s="24" t="str">
        <f>_xlfn.XLOOKUP(D404,[4]Cmg!$S$4:$S$101,[4]Cmg!$U$4:$U$101,"----",0,1)</f>
        <v>----</v>
      </c>
      <c r="AG404" s="25">
        <f>IFERROR(SUMIFS('[4]BD Unidades'!$AH:$AH,'[4]BD Unidades'!$A:$A,'BD Centrales 2024'!$A404),"-")</f>
        <v>1.33</v>
      </c>
      <c r="AH404" s="25">
        <f>SUMIFS('[4]BD Unidades'!$AJ$3:$AJ$1424,'[4]BD Unidades'!$A$3:$A$1424,$A404)</f>
        <v>8540.0235778443111</v>
      </c>
      <c r="AI404" s="25">
        <f>SUMIFS('[4]BD Unidades'!$AL$3:$AL$1424,'[4]BD Unidades'!$A$3:$A$1424,$A404)</f>
        <v>0</v>
      </c>
      <c r="AJ404" s="26">
        <f t="shared" si="25"/>
        <v>0</v>
      </c>
      <c r="AK404" s="27">
        <f>IFERROR(SUMIFS('[4]BD Unidades'!$AO$3:$AO$1424,'[4]BD Unidades'!$A$3:$A$1424,$A404),"-")</f>
        <v>0</v>
      </c>
      <c r="AL404" s="27">
        <f>IFERROR(SUMIFS('[4]BD Unidades'!$AQ$3:$AQ$1424,'[4]BD Unidades'!$A$3:$A$1424,$A404),"-")</f>
        <v>0.20837173115450153</v>
      </c>
      <c r="AM404" s="27">
        <f>IFERROR(SUMIFS('[4]BD Unidades'!$AS$3:$AS$1424,'[4]BD Unidades'!$A$3:$A$1424,$A404),"-")</f>
        <v>0.19695679572883648</v>
      </c>
      <c r="AN404" s="27">
        <f>IFERROR(SUMIFS('[4]BD Unidades'!$AU$3:$AU$1424,'[4]BD Unidades'!$A$3:$A$1424,$A404),"-")</f>
        <v>0.19271361526946107</v>
      </c>
      <c r="AO404" s="27">
        <f>IFERROR(SUMIFS('[4]BD Unidades'!$AW$3:$AW$1424,'[4]BD Unidades'!$A$3:$A$1424,$A404),"-")</f>
        <v>0.19261107784431136</v>
      </c>
      <c r="AP404" s="27">
        <f>IFERROR(SUMIFS('[4]BD Unidades'!$AY$3:$AY$1424,'[4]BD Unidades'!$A$3:$A$1424,$A404),"-")</f>
        <v>0.2038334505988024</v>
      </c>
      <c r="AQ404" s="25">
        <f>IFERROR(SUMIFS('[4]BD Unidades'!$AZ$3:$AZ$1424,'[4]BD Unidades'!$A$3:$A$1424,$A404),"-")</f>
        <v>0.25746539000000002</v>
      </c>
      <c r="AR404" s="25">
        <f>IFERROR(SUMIFS('[4]BD Unidades'!$BA$3:$BA$1424,'[4]BD Unidades'!$A$3:$A$1424,$A404),"-")</f>
        <v>1.33</v>
      </c>
      <c r="AS404" s="28">
        <f>SUMIFS('[4]BD Unidades'!$BC$3:$BC$1424,'[4]BD Unidades'!$A$3:$A$1424,$A404)</f>
        <v>2.3345129454559882E-3</v>
      </c>
      <c r="AT404" s="28">
        <f>SUMIFS('[4]BD Unidades'!$BE$3:$BE$1424,'[4]BD Unidades'!$A$3:$A$1424,$A404)</f>
        <v>0.99055259244716432</v>
      </c>
      <c r="AU404" s="29">
        <f t="shared" si="26"/>
        <v>0.98824013459694149</v>
      </c>
      <c r="AV404" s="30">
        <f t="shared" si="27"/>
        <v>4.0000000000000001E-3</v>
      </c>
      <c r="AW404" s="25">
        <f>IFERROR(SUMIFS('[4]BD Unidades'!$BI$3:$BI$1424,'[4]BD Unidades'!$A$3:$A$1424,$A404),"-")</f>
        <v>0.25558277257542961</v>
      </c>
      <c r="AX404" s="25">
        <f>IFERROR(SUMIFS('[4]BD Unidades'!$BJ$3:$BJ$1424,'[4]BD Unidades'!$A$3:$A$1424,$A404),"-")</f>
        <v>0.16424846777597205</v>
      </c>
    </row>
    <row r="405" spans="1:50" ht="14.4" x14ac:dyDescent="0.3">
      <c r="A405" s="7">
        <v>637</v>
      </c>
      <c r="B405" s="7" t="s">
        <v>1463</v>
      </c>
      <c r="D405" s="8" t="s">
        <v>1464</v>
      </c>
      <c r="E405" s="19" t="s">
        <v>1465</v>
      </c>
      <c r="F405" s="19" t="s">
        <v>1465</v>
      </c>
      <c r="G405" s="19" t="s">
        <v>1466</v>
      </c>
      <c r="H405" s="19" t="s">
        <v>397</v>
      </c>
      <c r="I405" s="19">
        <v>2024</v>
      </c>
      <c r="J405" s="19" t="s">
        <v>495</v>
      </c>
      <c r="K405" s="19" t="s">
        <v>496</v>
      </c>
      <c r="L405" s="19" t="s">
        <v>213</v>
      </c>
      <c r="M405" s="19" t="s">
        <v>90</v>
      </c>
      <c r="N405" s="19" t="s">
        <v>91</v>
      </c>
      <c r="O405" s="19" t="s">
        <v>91</v>
      </c>
      <c r="P405" s="19" t="s">
        <v>51</v>
      </c>
      <c r="Q405" s="9" t="s">
        <v>1468</v>
      </c>
      <c r="R405" s="20">
        <v>9</v>
      </c>
      <c r="S405" s="20">
        <v>0</v>
      </c>
      <c r="T405" s="20">
        <v>9</v>
      </c>
      <c r="U405" s="20" t="s">
        <v>397</v>
      </c>
      <c r="V405" s="21">
        <f>_xlfn.XLOOKUP(D405,'[4]Gen. Real'!$A$2:$A$1168,'[4]Gen. Real'!$C$2:$C$1168,"-",0)</f>
        <v>13.927300000000006</v>
      </c>
      <c r="W405" s="22"/>
      <c r="X405" s="22" t="str">
        <f>_xlfn.XLOOKUP(D405,[4]Vertimiento!$J$2:$J$119,[4]Vertimiento!$K$2:$K$119,"-",0)</f>
        <v>-</v>
      </c>
      <c r="Y405" s="23" t="str">
        <f t="shared" si="24"/>
        <v>-</v>
      </c>
      <c r="Z405" s="19" t="str">
        <f>_xlfn.XLOOKUP(D405,[4]Cmg!$I$4:$I$99,[4]Cmg!$M$4:$M$99,"----",0,1)</f>
        <v>----</v>
      </c>
      <c r="AA405" s="19" t="str">
        <f>_xlfn.XLOOKUP(D405,[4]Cmg!$A$4:$A$101,[4]Cmg!$B$4:$B$101,"----",0,1)</f>
        <v>----</v>
      </c>
      <c r="AB405" s="19" t="str">
        <f>_xlfn.XLOOKUP(D405,[4]Cmg!$E$4:$E$101,[4]Cmg!$F$4:$F$101,"----",0,1)</f>
        <v>----</v>
      </c>
      <c r="AC405" s="19" t="str">
        <f>_xlfn.XLOOKUP(D405,[4]Cmg!$O$4:$O$101,[4]Cmg!$P$4:$P$101,"----",0,1)</f>
        <v>----</v>
      </c>
      <c r="AD405" s="24" t="str">
        <f>_xlfn.XLOOKUP(D405,[4]Cmg!$S$4:$S$101,[4]Cmg!$U$4:$U$101,"----",0,1)</f>
        <v>----</v>
      </c>
      <c r="AG405" s="25">
        <f>IFERROR(SUMIFS('[4]BD Unidades'!$AH:$AH,'[4]BD Unidades'!$A:$A,'BD Centrales 2024'!$A405),"-")</f>
        <v>8.6503642987249734</v>
      </c>
      <c r="AH405" s="25">
        <f>SUMIFS('[4]BD Unidades'!$AJ$3:$AJ$1424,'[4]BD Unidades'!$A$3:$A$1424,$A405)</f>
        <v>6923.0166666666701</v>
      </c>
      <c r="AI405" s="25">
        <f>SUMIFS('[4]BD Unidades'!$AL$3:$AL$1424,'[4]BD Unidades'!$A$3:$A$1424,$A405)</f>
        <v>1753.06666666667</v>
      </c>
      <c r="AJ405" s="26">
        <f t="shared" si="25"/>
        <v>0.20205737996215675</v>
      </c>
      <c r="AK405" s="27">
        <f>IFERROR(SUMIFS('[4]BD Unidades'!$AO$3:$AO$1424,'[4]BD Unidades'!$A$3:$A$1424,$A405),"-")</f>
        <v>0.23036350515912116</v>
      </c>
      <c r="AL405" s="27">
        <f>IFERROR(SUMIFS('[4]BD Unidades'!$AQ$3:$AQ$1424,'[4]BD Unidades'!$A$3:$A$1424,$A405),"-")</f>
        <v>0.21472332787792539</v>
      </c>
      <c r="AM405" s="27">
        <f>IFERROR(SUMIFS('[4]BD Unidades'!$AS$3:$AS$1424,'[4]BD Unidades'!$A$3:$A$1424,$A405),"-")</f>
        <v>0.19336151981238883</v>
      </c>
      <c r="AN405" s="27">
        <f>IFERROR(SUMIFS('[4]BD Unidades'!$AU$3:$AU$1424,'[4]BD Unidades'!$A$3:$A$1424,$A405),"-")</f>
        <v>0.207958</v>
      </c>
      <c r="AO405" s="27">
        <f>IFERROR(SUMIFS('[4]BD Unidades'!$AW$3:$AW$1424,'[4]BD Unidades'!$A$3:$A$1424,$A405),"-")</f>
        <v>0.18897600000000001</v>
      </c>
      <c r="AP405" s="27">
        <f>IFERROR(SUMIFS('[4]BD Unidades'!$AY$3:$AY$1424,'[4]BD Unidades'!$A$3:$A$1424,$A405),"-")</f>
        <v>0.157198</v>
      </c>
      <c r="AQ405" s="25">
        <f>IFERROR(SUMIFS('[4]BD Unidades'!$AZ$3:$AZ$1424,'[4]BD Unidades'!$A$3:$A$1424,$A405),"-")</f>
        <v>1.6726475877322899</v>
      </c>
      <c r="AR405" s="25">
        <f>IFERROR(SUMIFS('[4]BD Unidades'!$BA$3:$BA$1424,'[4]BD Unidades'!$A$3:$A$1424,$A405),"-")</f>
        <v>8.3938278601135305</v>
      </c>
      <c r="AS405" s="28">
        <f>SUMIFS('[4]BD Unidades'!$BC$3:$BC$1424,'[4]BD Unidades'!$A$3:$A$1424,$A405)</f>
        <v>4.6373412732269997E-2</v>
      </c>
      <c r="AT405" s="28">
        <f>SUMIFS('[4]BD Unidades'!$BE$3:$BE$1424,'[4]BD Unidades'!$A$3:$A$1424,$A405)</f>
        <v>0.99914807225257996</v>
      </c>
      <c r="AU405" s="29">
        <f t="shared" si="26"/>
        <v>0.95281416631735916</v>
      </c>
      <c r="AV405" s="30">
        <f t="shared" si="27"/>
        <v>0</v>
      </c>
      <c r="AW405" s="25">
        <f>IFERROR(SUMIFS('[4]BD Unidades'!$BI$3:$BI$1424,'[4]BD Unidades'!$A$3:$A$1424,$A405),"-")</f>
        <v>1.5937223168478813</v>
      </c>
      <c r="AX405" s="25">
        <f>IFERROR(SUMIFS('[4]BD Unidades'!$BJ$3:$BJ$1424,'[4]BD Unidades'!$A$3:$A$1424,$A405),"-")</f>
        <v>1.0241944164111538</v>
      </c>
    </row>
    <row r="406" spans="1:50" ht="14.4" x14ac:dyDescent="0.3">
      <c r="A406" s="7">
        <v>638</v>
      </c>
      <c r="B406" s="7" t="s">
        <v>1469</v>
      </c>
      <c r="D406" s="8" t="s">
        <v>1470</v>
      </c>
      <c r="E406" s="19" t="s">
        <v>1231</v>
      </c>
      <c r="F406" s="19" t="s">
        <v>1471</v>
      </c>
      <c r="G406" s="19" t="s">
        <v>1472</v>
      </c>
      <c r="H406" s="19" t="s">
        <v>397</v>
      </c>
      <c r="I406" s="19">
        <v>2024</v>
      </c>
      <c r="J406" s="19" t="s">
        <v>495</v>
      </c>
      <c r="K406" s="19" t="s">
        <v>496</v>
      </c>
      <c r="L406" s="19" t="s">
        <v>213</v>
      </c>
      <c r="M406" s="19" t="s">
        <v>189</v>
      </c>
      <c r="N406" s="19" t="s">
        <v>773</v>
      </c>
      <c r="O406" s="19" t="s">
        <v>773</v>
      </c>
      <c r="P406" s="19" t="s">
        <v>51</v>
      </c>
      <c r="Q406" s="9" t="s">
        <v>1434</v>
      </c>
      <c r="R406" s="20">
        <v>3</v>
      </c>
      <c r="S406" s="20">
        <v>0</v>
      </c>
      <c r="T406" s="20">
        <v>3</v>
      </c>
      <c r="U406" s="20" t="s">
        <v>397</v>
      </c>
      <c r="V406" s="21">
        <f>_xlfn.XLOOKUP(D406,'[4]Gen. Real'!$A$2:$A$1168,'[4]Gen. Real'!$C$2:$C$1168,"-",0)</f>
        <v>5.7053999999999956</v>
      </c>
      <c r="W406" s="22"/>
      <c r="X406" s="22" t="str">
        <f>_xlfn.XLOOKUP(D406,[4]Vertimiento!$J$2:$J$119,[4]Vertimiento!$K$2:$K$119,"-",0)</f>
        <v>-</v>
      </c>
      <c r="Y406" s="23" t="str">
        <f t="shared" si="24"/>
        <v>-</v>
      </c>
      <c r="Z406" s="19" t="str">
        <f>_xlfn.XLOOKUP(D406,[4]Cmg!$I$4:$I$99,[4]Cmg!$M$4:$M$99,"----",0,1)</f>
        <v>----</v>
      </c>
      <c r="AA406" s="19" t="str">
        <f>_xlfn.XLOOKUP(D406,[4]Cmg!$A$4:$A$101,[4]Cmg!$B$4:$B$101,"----",0,1)</f>
        <v>----</v>
      </c>
      <c r="AB406" s="19" t="str">
        <f>_xlfn.XLOOKUP(D406,[4]Cmg!$E$4:$E$101,[4]Cmg!$F$4:$F$101,"----",0,1)</f>
        <v>----</v>
      </c>
      <c r="AC406" s="19" t="str">
        <f>_xlfn.XLOOKUP(D406,[4]Cmg!$O$4:$O$101,[4]Cmg!$P$4:$P$101,"----",0,1)</f>
        <v>----</v>
      </c>
      <c r="AD406" s="24" t="str">
        <f>_xlfn.XLOOKUP(D406,[4]Cmg!$S$4:$S$101,[4]Cmg!$U$4:$U$101,"----",0,1)</f>
        <v>----</v>
      </c>
      <c r="AG406" s="25">
        <f>IFERROR(SUMIFS('[4]BD Unidades'!$AH:$AH,'[4]BD Unidades'!$A:$A,'BD Centrales 2024'!$A406),"-")</f>
        <v>3</v>
      </c>
      <c r="AH406" s="25">
        <f>SUMIFS('[4]BD Unidades'!$AJ$3:$AJ$1424,'[4]BD Unidades'!$A$3:$A$1424,$A406)</f>
        <v>4089.65</v>
      </c>
      <c r="AI406" s="25">
        <f>SUMIFS('[4]BD Unidades'!$AL$3:$AL$1424,'[4]BD Unidades'!$A$3:$A$1424,$A406)</f>
        <v>7.2333333333333298</v>
      </c>
      <c r="AJ406" s="26">
        <f t="shared" si="25"/>
        <v>1.7655697623803453E-3</v>
      </c>
      <c r="AK406" s="27">
        <f>IFERROR(SUMIFS('[4]BD Unidades'!$AO$3:$AO$1424,'[4]BD Unidades'!$A$3:$A$1424,$A406),"-")</f>
        <v>0.28183985064490619</v>
      </c>
      <c r="AL406" s="27">
        <f>IFERROR(SUMIFS('[4]BD Unidades'!$AQ$3:$AQ$1424,'[4]BD Unidades'!$A$3:$A$1424,$A406),"-")</f>
        <v>0.29359659104477609</v>
      </c>
      <c r="AM406" s="27">
        <f>IFERROR(SUMIFS('[4]BD Unidades'!$AS$3:$AS$1424,'[4]BD Unidades'!$A$3:$A$1424,$A406),"-")</f>
        <v>0.19216819247761183</v>
      </c>
      <c r="AN406" s="27">
        <f>IFERROR(SUMIFS('[4]BD Unidades'!$AU$3:$AU$1424,'[4]BD Unidades'!$A$3:$A$1424,$A406),"-")</f>
        <v>0.26354</v>
      </c>
      <c r="AO406" s="27">
        <f>IFERROR(SUMIFS('[4]BD Unidades'!$AW$3:$AW$1424,'[4]BD Unidades'!$A$3:$A$1424,$A406),"-")</f>
        <v>0.22144900000000001</v>
      </c>
      <c r="AP406" s="27">
        <f>IFERROR(SUMIFS('[4]BD Unidades'!$AY$3:$AY$1424,'[4]BD Unidades'!$A$3:$A$1424,$A406),"-")</f>
        <v>0.288823</v>
      </c>
      <c r="AQ406" s="25">
        <f>IFERROR(SUMIFS('[4]BD Unidades'!$AZ$3:$AZ$1424,'[4]BD Unidades'!$A$3:$A$1424,$A406),"-")</f>
        <v>0.57650457743283545</v>
      </c>
      <c r="AR406" s="25">
        <f>IFERROR(SUMIFS('[4]BD Unidades'!$BA$3:$BA$1424,'[4]BD Unidades'!$A$3:$A$1424,$A406),"-")</f>
        <v>2.99876410116633</v>
      </c>
      <c r="AS406" s="28">
        <f>SUMIFS('[4]BD Unidades'!$BC$3:$BC$1424,'[4]BD Unidades'!$A$3:$A$1424,$A406)</f>
        <v>6.0020606710950497E-2</v>
      </c>
      <c r="AT406" s="28">
        <f>SUMIFS('[4]BD Unidades'!$BE$3:$BE$1424,'[4]BD Unidades'!$A$3:$A$1424,$A406)</f>
        <v>0.99460951730418901</v>
      </c>
      <c r="AU406" s="29">
        <f t="shared" si="26"/>
        <v>0.93491245063510586</v>
      </c>
      <c r="AV406" s="30">
        <f t="shared" si="27"/>
        <v>0</v>
      </c>
      <c r="AW406" s="25">
        <f>IFERROR(SUMIFS('[4]BD Unidades'!$BI$3:$BI$1424,'[4]BD Unidades'!$A$3:$A$1424,$A406),"-")</f>
        <v>0.5389813072900882</v>
      </c>
      <c r="AX406" s="25">
        <f>IFERROR(SUMIFS('[4]BD Unidades'!$BJ$3:$BJ$1424,'[4]BD Unidades'!$A$3:$A$1424,$A406),"-")</f>
        <v>0.34637253908089838</v>
      </c>
    </row>
    <row r="407" spans="1:50" ht="14.4" x14ac:dyDescent="0.3">
      <c r="A407" s="7">
        <v>639</v>
      </c>
      <c r="B407" s="7" t="s">
        <v>1474</v>
      </c>
      <c r="D407" s="8" t="s">
        <v>1475</v>
      </c>
      <c r="E407" s="19" t="s">
        <v>1476</v>
      </c>
      <c r="F407" s="19" t="s">
        <v>1476</v>
      </c>
      <c r="G407" s="19" t="s">
        <v>1477</v>
      </c>
      <c r="H407" s="19" t="s">
        <v>397</v>
      </c>
      <c r="I407" s="19">
        <v>2024</v>
      </c>
      <c r="J407" s="19" t="s">
        <v>495</v>
      </c>
      <c r="K407" s="19" t="s">
        <v>496</v>
      </c>
      <c r="L407" s="19" t="s">
        <v>47</v>
      </c>
      <c r="M407" s="19" t="s">
        <v>814</v>
      </c>
      <c r="N407" s="19" t="s">
        <v>815</v>
      </c>
      <c r="O407" s="19" t="s">
        <v>816</v>
      </c>
      <c r="P407" s="19" t="s">
        <v>51</v>
      </c>
      <c r="Q407" s="9" t="s">
        <v>1479</v>
      </c>
      <c r="R407" s="20">
        <v>110.81</v>
      </c>
      <c r="S407" s="20">
        <v>1.101</v>
      </c>
      <c r="T407" s="20">
        <v>109.59</v>
      </c>
      <c r="U407" s="20">
        <v>1</v>
      </c>
      <c r="V407" s="21">
        <f>_xlfn.XLOOKUP(D407,'[4]Gen. Real'!$A$2:$A$1168,'[4]Gen. Real'!$C$2:$C$1168,"-",0)</f>
        <v>225.60415000000012</v>
      </c>
      <c r="W407" s="22"/>
      <c r="X407" s="22">
        <f>_xlfn.XLOOKUP(D407,[4]Vertimiento!$J$2:$J$119,[4]Vertimiento!$K$2:$K$119,"-",0)</f>
        <v>69.673715999999999</v>
      </c>
      <c r="Y407" s="23">
        <f t="shared" si="24"/>
        <v>0.23595983316947966</v>
      </c>
      <c r="Z407" s="19">
        <f>_xlfn.XLOOKUP(D407,[4]Cmg!$I$4:$I$99,[4]Cmg!$M$4:$M$99,"----",0,1)</f>
        <v>6.1664456416249358</v>
      </c>
      <c r="AA407" s="19">
        <f>_xlfn.XLOOKUP(D407,[4]Cmg!$A$4:$A$101,[4]Cmg!$B$4:$B$101,"----",0,1)</f>
        <v>48.942870149083873</v>
      </c>
      <c r="AB407" s="19">
        <f>_xlfn.XLOOKUP(D407,[4]Cmg!$E$4:$E$101,[4]Cmg!$F$4:$F$101,"----",0,1)</f>
        <v>6.4236311475409762</v>
      </c>
      <c r="AC407" s="19">
        <f>_xlfn.XLOOKUP(D407,[4]Cmg!$O$4:$O$101,[4]Cmg!$P$4:$P$101,"----",0,1)</f>
        <v>79.29598400624144</v>
      </c>
      <c r="AD407" s="24">
        <f>_xlfn.XLOOKUP(D407,[4]Cmg!$S$4:$S$101,[4]Cmg!$U$4:$U$101,"----",0,1)</f>
        <v>0.49664276772504834</v>
      </c>
      <c r="AG407" s="25">
        <f>IFERROR(SUMIFS('[4]BD Unidades'!$AH:$AH,'[4]BD Unidades'!$A:$A,'BD Centrales 2024'!$A407),"-")</f>
        <v>105</v>
      </c>
      <c r="AH407" s="25">
        <f>SUMIFS('[4]BD Unidades'!$AJ$3:$AJ$1424,'[4]BD Unidades'!$A$3:$A$1424,$A407)</f>
        <v>2806.9646241313931</v>
      </c>
      <c r="AI407" s="25">
        <f>SUMIFS('[4]BD Unidades'!$AL$3:$AL$1424,'[4]BD Unidades'!$A$3:$A$1424,$A407)</f>
        <v>5516.4718888187017</v>
      </c>
      <c r="AJ407" s="26">
        <f t="shared" si="25"/>
        <v>0.66276373709775382</v>
      </c>
      <c r="AK407" s="27">
        <f>IFERROR(SUMIFS('[4]BD Unidades'!$AO$3:$AO$1424,'[4]BD Unidades'!$A$3:$A$1424,$A407),"-")</f>
        <v>0</v>
      </c>
      <c r="AL407" s="27">
        <f>IFERROR(SUMIFS('[4]BD Unidades'!$AQ$3:$AQ$1424,'[4]BD Unidades'!$A$3:$A$1424,$A407),"-")</f>
        <v>0.36472533125838635</v>
      </c>
      <c r="AM407" s="27">
        <f>IFERROR(SUMIFS('[4]BD Unidades'!$AS$3:$AS$1424,'[4]BD Unidades'!$A$3:$A$1424,$A407),"-")</f>
        <v>0.33566921345299078</v>
      </c>
      <c r="AN407" s="27">
        <f>IFERROR(SUMIFS('[4]BD Unidades'!$AU$3:$AU$1424,'[4]BD Unidades'!$A$3:$A$1424,$A407),"-")</f>
        <v>0.2919883133291219</v>
      </c>
      <c r="AO407" s="27">
        <f>IFERROR(SUMIFS('[4]BD Unidades'!$AW$3:$AW$1424,'[4]BD Unidades'!$A$3:$A$1424,$A407),"-")</f>
        <v>0.30443082754264056</v>
      </c>
      <c r="AP407" s="27">
        <f>IFERROR(SUMIFS('[4]BD Unidades'!$AY$3:$AY$1424,'[4]BD Unidades'!$A$3:$A$1424,$A407),"-")</f>
        <v>0.29566866708780792</v>
      </c>
      <c r="AQ407" s="25">
        <f>IFERROR(SUMIFS('[4]BD Unidades'!$AZ$3:$AZ$1424,'[4]BD Unidades'!$A$3:$A$1424,$A407),"-")</f>
        <v>32.355224999999997</v>
      </c>
      <c r="AR407" s="25">
        <f>IFERROR(SUMIFS('[4]BD Unidades'!$BA$3:$BA$1424,'[4]BD Unidades'!$A$3:$A$1424,$A407),"-")</f>
        <v>104.498638054038</v>
      </c>
      <c r="AS407" s="28">
        <f>SUMIFS('[4]BD Unidades'!$BC$3:$BC$1424,'[4]BD Unidades'!$A$3:$A$1424,$A407)</f>
        <v>1.2298263219018479E-2</v>
      </c>
      <c r="AT407" s="28">
        <f>SUMIFS('[4]BD Unidades'!$BE$3:$BE$1424,'[4]BD Unidades'!$A$3:$A$1424,$A407)</f>
        <v>0.94756790903348076</v>
      </c>
      <c r="AU407" s="29">
        <f t="shared" si="26"/>
        <v>0.935914469470292</v>
      </c>
      <c r="AV407" s="30">
        <f t="shared" si="27"/>
        <v>1.1009999999999999E-2</v>
      </c>
      <c r="AW407" s="25">
        <f>IFERROR(SUMIFS('[4]BD Unidades'!$BI$3:$BI$1424,'[4]BD Unidades'!$A$3:$A$1424,$A407),"-")</f>
        <v>31.073041129820496</v>
      </c>
      <c r="AX407" s="25">
        <f>IFERROR(SUMIFS('[4]BD Unidades'!$BJ$3:$BJ$1424,'[4]BD Unidades'!$A$3:$A$1424,$A407),"-")</f>
        <v>19.968870919132595</v>
      </c>
    </row>
    <row r="408" spans="1:50" ht="14.4" x14ac:dyDescent="0.3">
      <c r="A408" s="7">
        <v>640</v>
      </c>
      <c r="B408" s="7" t="s">
        <v>1480</v>
      </c>
      <c r="D408" s="8" t="s">
        <v>1481</v>
      </c>
      <c r="E408" s="19" t="s">
        <v>1482</v>
      </c>
      <c r="F408" s="19" t="s">
        <v>1482</v>
      </c>
      <c r="G408" s="19" t="s">
        <v>1483</v>
      </c>
      <c r="H408" s="19" t="s">
        <v>397</v>
      </c>
      <c r="I408" s="19">
        <v>2024</v>
      </c>
      <c r="J408" s="19" t="s">
        <v>495</v>
      </c>
      <c r="K408" s="19" t="s">
        <v>496</v>
      </c>
      <c r="L408" s="19" t="s">
        <v>213</v>
      </c>
      <c r="M408" s="19" t="s">
        <v>164</v>
      </c>
      <c r="N408" s="19" t="s">
        <v>221</v>
      </c>
      <c r="O408" s="19" t="s">
        <v>886</v>
      </c>
      <c r="P408" s="19" t="s">
        <v>51</v>
      </c>
      <c r="Q408" s="9" t="s">
        <v>350</v>
      </c>
      <c r="R408" s="20">
        <v>2.7</v>
      </c>
      <c r="S408" s="20">
        <v>0</v>
      </c>
      <c r="T408" s="20">
        <v>2.7</v>
      </c>
      <c r="U408" s="20" t="s">
        <v>397</v>
      </c>
      <c r="V408" s="21">
        <f>_xlfn.XLOOKUP(D408,'[4]Gen. Real'!$A$2:$A$1168,'[4]Gen. Real'!$C$2:$C$1168,"-",0)</f>
        <v>4.3811699999999991</v>
      </c>
      <c r="W408" s="22"/>
      <c r="X408" s="22" t="str">
        <f>_xlfn.XLOOKUP(D408,[4]Vertimiento!$J$2:$J$119,[4]Vertimiento!$K$2:$K$119,"-",0)</f>
        <v>-</v>
      </c>
      <c r="Y408" s="23" t="str">
        <f t="shared" si="24"/>
        <v>-</v>
      </c>
      <c r="Z408" s="19" t="str">
        <f>_xlfn.XLOOKUP(D408,[4]Cmg!$I$4:$I$99,[4]Cmg!$M$4:$M$99,"----",0,1)</f>
        <v>----</v>
      </c>
      <c r="AA408" s="19" t="str">
        <f>_xlfn.XLOOKUP(D408,[4]Cmg!$A$4:$A$101,[4]Cmg!$B$4:$B$101,"----",0,1)</f>
        <v>----</v>
      </c>
      <c r="AB408" s="19" t="str">
        <f>_xlfn.XLOOKUP(D408,[4]Cmg!$E$4:$E$101,[4]Cmg!$F$4:$F$101,"----",0,1)</f>
        <v>----</v>
      </c>
      <c r="AC408" s="19" t="str">
        <f>_xlfn.XLOOKUP(D408,[4]Cmg!$O$4:$O$101,[4]Cmg!$P$4:$P$101,"----",0,1)</f>
        <v>----</v>
      </c>
      <c r="AD408" s="24" t="str">
        <f>_xlfn.XLOOKUP(D408,[4]Cmg!$S$4:$S$101,[4]Cmg!$U$4:$U$101,"----",0,1)</f>
        <v>----</v>
      </c>
      <c r="AG408" s="25">
        <f>IFERROR(SUMIFS('[4]BD Unidades'!$AH:$AH,'[4]BD Unidades'!$A:$A,'BD Centrales 2024'!$A408),"-")</f>
        <v>2.7</v>
      </c>
      <c r="AH408" s="25">
        <f>SUMIFS('[4]BD Unidades'!$AJ$3:$AJ$1424,'[4]BD Unidades'!$A$3:$A$1424,$A408)</f>
        <v>8584.0499999999993</v>
      </c>
      <c r="AI408" s="25">
        <f>SUMIFS('[4]BD Unidades'!$AL$3:$AL$1424,'[4]BD Unidades'!$A$3:$A$1424,$A408)</f>
        <v>0</v>
      </c>
      <c r="AJ408" s="26">
        <f t="shared" si="25"/>
        <v>0</v>
      </c>
      <c r="AK408" s="27">
        <f>IFERROR(SUMIFS('[4]BD Unidades'!$AO$3:$AO$1424,'[4]BD Unidades'!$A$3:$A$1424,$A408),"-")</f>
        <v>0.25423788163851718</v>
      </c>
      <c r="AL408" s="27">
        <f>IFERROR(SUMIFS('[4]BD Unidades'!$AQ$3:$AQ$1424,'[4]BD Unidades'!$A$3:$A$1424,$A408),"-")</f>
        <v>0.2326758843973756</v>
      </c>
      <c r="AM408" s="27">
        <f>IFERROR(SUMIFS('[4]BD Unidades'!$AS$3:$AS$1424,'[4]BD Unidades'!$A$3:$A$1424,$A408),"-")</f>
        <v>0.23009085074291144</v>
      </c>
      <c r="AN408" s="27">
        <f>IFERROR(SUMIFS('[4]BD Unidades'!$AU$3:$AU$1424,'[4]BD Unidades'!$A$3:$A$1424,$A408),"-")</f>
        <v>0.21396499999999999</v>
      </c>
      <c r="AO408" s="27">
        <f>IFERROR(SUMIFS('[4]BD Unidades'!$AW$3:$AW$1424,'[4]BD Unidades'!$A$3:$A$1424,$A408),"-")</f>
        <v>0.18826200000000001</v>
      </c>
      <c r="AP408" s="27">
        <f>IFERROR(SUMIFS('[4]BD Unidades'!$AY$3:$AY$1424,'[4]BD Unidades'!$A$3:$A$1424,$A408),"-")</f>
        <v>0.22268099999999999</v>
      </c>
      <c r="AQ408" s="25">
        <f>IFERROR(SUMIFS('[4]BD Unidades'!$AZ$3:$AZ$1424,'[4]BD Unidades'!$A$3:$A$1424,$A408),"-")</f>
        <v>0.57770549999999998</v>
      </c>
      <c r="AR408" s="25">
        <f>IFERROR(SUMIFS('[4]BD Unidades'!$BA$3:$BA$1424,'[4]BD Unidades'!$A$3:$A$1424,$A408),"-")</f>
        <v>2.7000000000000099</v>
      </c>
      <c r="AS408" s="28">
        <f>SUMIFS('[4]BD Unidades'!$BC$3:$BC$1424,'[4]BD Unidades'!$A$3:$A$1424,$A408)</f>
        <v>1.63437144068692E-2</v>
      </c>
      <c r="AT408" s="28">
        <f>SUMIFS('[4]BD Unidades'!$BE$3:$BE$1424,'[4]BD Unidades'!$A$3:$A$1424,$A408)</f>
        <v>0.99897540983606603</v>
      </c>
      <c r="AU408" s="29">
        <f t="shared" si="26"/>
        <v>0.98264844103822024</v>
      </c>
      <c r="AV408" s="30">
        <f t="shared" si="27"/>
        <v>0</v>
      </c>
      <c r="AW408" s="25">
        <f>IFERROR(SUMIFS('[4]BD Unidades'!$BI$3:$BI$1424,'[4]BD Unidades'!$A$3:$A$1424,$A408),"-")</f>
        <v>0.56768140895420605</v>
      </c>
      <c r="AX408" s="25">
        <f>IFERROR(SUMIFS('[4]BD Unidades'!$BJ$3:$BJ$1424,'[4]BD Unidades'!$A$3:$A$1424,$A408),"-")</f>
        <v>0.36481645717383143</v>
      </c>
    </row>
    <row r="409" spans="1:50" ht="14.4" x14ac:dyDescent="0.3">
      <c r="A409" s="7">
        <v>641</v>
      </c>
      <c r="B409" s="7" t="s">
        <v>1485</v>
      </c>
      <c r="D409" s="8" t="s">
        <v>1486</v>
      </c>
      <c r="E409" s="19" t="s">
        <v>1134</v>
      </c>
      <c r="F409" s="19" t="s">
        <v>1487</v>
      </c>
      <c r="G409" s="19" t="s">
        <v>1448</v>
      </c>
      <c r="H409" s="19" t="s">
        <v>397</v>
      </c>
      <c r="I409" s="19">
        <v>2024</v>
      </c>
      <c r="J409" s="19" t="s">
        <v>495</v>
      </c>
      <c r="K409" s="19" t="s">
        <v>496</v>
      </c>
      <c r="L409" s="19" t="s">
        <v>213</v>
      </c>
      <c r="M409" s="19" t="s">
        <v>477</v>
      </c>
      <c r="N409" s="19" t="s">
        <v>766</v>
      </c>
      <c r="O409" s="19" t="s">
        <v>767</v>
      </c>
      <c r="P409" s="19" t="s">
        <v>51</v>
      </c>
      <c r="Q409" s="9" t="s">
        <v>1489</v>
      </c>
      <c r="R409" s="20">
        <v>3</v>
      </c>
      <c r="S409" s="20">
        <v>1.133</v>
      </c>
      <c r="T409" s="20">
        <v>2.9660000000000002</v>
      </c>
      <c r="U409" s="20" t="s">
        <v>397</v>
      </c>
      <c r="V409" s="21">
        <f>_xlfn.XLOOKUP(D409,'[4]Gen. Real'!$A$2:$A$1168,'[4]Gen. Real'!$C$2:$C$1168,"-",0)</f>
        <v>5.9014199999999972</v>
      </c>
      <c r="W409" s="22"/>
      <c r="X409" s="22" t="str">
        <f>_xlfn.XLOOKUP(D409,[4]Vertimiento!$J$2:$J$119,[4]Vertimiento!$K$2:$K$119,"-",0)</f>
        <v>-</v>
      </c>
      <c r="Y409" s="23" t="str">
        <f t="shared" si="24"/>
        <v>-</v>
      </c>
      <c r="Z409" s="19" t="str">
        <f>_xlfn.XLOOKUP(D409,[4]Cmg!$I$4:$I$99,[4]Cmg!$M$4:$M$99,"----",0,1)</f>
        <v>----</v>
      </c>
      <c r="AA409" s="19" t="str">
        <f>_xlfn.XLOOKUP(D409,[4]Cmg!$A$4:$A$101,[4]Cmg!$B$4:$B$101,"----",0,1)</f>
        <v>----</v>
      </c>
      <c r="AB409" s="19" t="str">
        <f>_xlfn.XLOOKUP(D409,[4]Cmg!$E$4:$E$101,[4]Cmg!$F$4:$F$101,"----",0,1)</f>
        <v>----</v>
      </c>
      <c r="AC409" s="19" t="str">
        <f>_xlfn.XLOOKUP(D409,[4]Cmg!$O$4:$O$101,[4]Cmg!$P$4:$P$101,"----",0,1)</f>
        <v>----</v>
      </c>
      <c r="AD409" s="24" t="str">
        <f>_xlfn.XLOOKUP(D409,[4]Cmg!$S$4:$S$101,[4]Cmg!$U$4:$U$101,"----",0,1)</f>
        <v>----</v>
      </c>
      <c r="AG409" s="25">
        <f>IFERROR(SUMIFS('[4]BD Unidades'!$AH:$AH,'[4]BD Unidades'!$A:$A,'BD Centrales 2024'!$A409),"-")</f>
        <v>3</v>
      </c>
      <c r="AH409" s="25">
        <f>SUMIFS('[4]BD Unidades'!$AJ$3:$AJ$1424,'[4]BD Unidades'!$A$3:$A$1424,$A409)</f>
        <v>8373.8833333333296</v>
      </c>
      <c r="AI409" s="25">
        <f>SUMIFS('[4]BD Unidades'!$AL$3:$AL$1424,'[4]BD Unidades'!$A$3:$A$1424,$A409)</f>
        <v>8.15</v>
      </c>
      <c r="AJ409" s="26">
        <f t="shared" si="25"/>
        <v>9.7231777492334847E-4</v>
      </c>
      <c r="AK409" s="27">
        <f>IFERROR(SUMIFS('[4]BD Unidades'!$AO$3:$AO$1424,'[4]BD Unidades'!$A$3:$A$1424,$A409),"-")</f>
        <v>0.29065397143916322</v>
      </c>
      <c r="AL409" s="27">
        <f>IFERROR(SUMIFS('[4]BD Unidades'!$AQ$3:$AQ$1424,'[4]BD Unidades'!$A$3:$A$1424,$A409),"-")</f>
        <v>0.28416060027502005</v>
      </c>
      <c r="AM409" s="27">
        <f>IFERROR(SUMIFS('[4]BD Unidades'!$AS$3:$AS$1424,'[4]BD Unidades'!$A$3:$A$1424,$A409),"-")</f>
        <v>0.28645880442450733</v>
      </c>
      <c r="AN409" s="27">
        <f>IFERROR(SUMIFS('[4]BD Unidades'!$AU$3:$AU$1424,'[4]BD Unidades'!$A$3:$A$1424,$A409),"-")</f>
        <v>0.27436300000000002</v>
      </c>
      <c r="AO409" s="27">
        <f>IFERROR(SUMIFS('[4]BD Unidades'!$AW$3:$AW$1424,'[4]BD Unidades'!$A$3:$A$1424,$A409),"-")</f>
        <v>0.229271</v>
      </c>
      <c r="AP409" s="27">
        <f>IFERROR(SUMIFS('[4]BD Unidades'!$AY$3:$AY$1424,'[4]BD Unidades'!$A$3:$A$1424,$A409),"-")</f>
        <v>0.25201499999999999</v>
      </c>
      <c r="AQ409" s="25">
        <f>IFERROR(SUMIFS('[4]BD Unidades'!$AZ$3:$AZ$1424,'[4]BD Unidades'!$A$3:$A$1424,$A409),"-")</f>
        <v>0.82308900000000007</v>
      </c>
      <c r="AR409" s="25">
        <f>IFERROR(SUMIFS('[4]BD Unidades'!$BA$3:$BA$1424,'[4]BD Unidades'!$A$3:$A$1424,$A409),"-")</f>
        <v>2.99805536445015</v>
      </c>
      <c r="AS409" s="28">
        <f>SUMIFS('[4]BD Unidades'!$BC$3:$BC$1424,'[4]BD Unidades'!$A$3:$A$1424,$A409)</f>
        <v>1E-4</v>
      </c>
      <c r="AT409" s="28">
        <f>SUMIFS('[4]BD Unidades'!$BE$3:$BE$1424,'[4]BD Unidades'!$A$3:$A$1424,$A409)</f>
        <v>1</v>
      </c>
      <c r="AU409" s="29">
        <f t="shared" si="26"/>
        <v>0.99990000000000001</v>
      </c>
      <c r="AV409" s="30">
        <f t="shared" si="27"/>
        <v>1.133E-2</v>
      </c>
      <c r="AW409" s="25">
        <f>IFERROR(SUMIFS('[4]BD Unidades'!$BI$3:$BI$1424,'[4]BD Unidades'!$A$3:$A$1424,$A409),"-")</f>
        <v>0.81367928193420136</v>
      </c>
      <c r="AX409" s="25">
        <f>IFERROR(SUMIFS('[4]BD Unidades'!$BJ$3:$BJ$1424,'[4]BD Unidades'!$A$3:$A$1424,$A409),"-")</f>
        <v>0.5229052567668786</v>
      </c>
    </row>
    <row r="410" spans="1:50" ht="14.4" x14ac:dyDescent="0.3">
      <c r="A410" s="7">
        <v>642</v>
      </c>
      <c r="B410" s="7" t="s">
        <v>1490</v>
      </c>
      <c r="D410" s="8" t="s">
        <v>1491</v>
      </c>
      <c r="E410" s="19" t="s">
        <v>1134</v>
      </c>
      <c r="F410" s="19" t="s">
        <v>1492</v>
      </c>
      <c r="G410" s="19" t="s">
        <v>1493</v>
      </c>
      <c r="H410" s="19" t="s">
        <v>397</v>
      </c>
      <c r="I410" s="19">
        <v>2024</v>
      </c>
      <c r="J410" s="19" t="s">
        <v>495</v>
      </c>
      <c r="K410" s="19" t="s">
        <v>496</v>
      </c>
      <c r="L410" s="19" t="s">
        <v>213</v>
      </c>
      <c r="M410" s="19" t="s">
        <v>90</v>
      </c>
      <c r="N410" s="19" t="s">
        <v>91</v>
      </c>
      <c r="O410" s="19" t="s">
        <v>91</v>
      </c>
      <c r="P410" s="19" t="s">
        <v>51</v>
      </c>
      <c r="Q410" s="9" t="s">
        <v>1495</v>
      </c>
      <c r="R410" s="20">
        <v>3</v>
      </c>
      <c r="S410" s="20">
        <v>1.133</v>
      </c>
      <c r="T410" s="20">
        <v>2.9660000000000002</v>
      </c>
      <c r="U410" s="20" t="s">
        <v>397</v>
      </c>
      <c r="V410" s="21">
        <f>_xlfn.XLOOKUP(D410,'[4]Gen. Real'!$A$2:$A$1168,'[4]Gen. Real'!$C$2:$C$1168,"-",0)</f>
        <v>5.4858100000000016</v>
      </c>
      <c r="W410" s="22"/>
      <c r="X410" s="22" t="str">
        <f>_xlfn.XLOOKUP(D410,[4]Vertimiento!$J$2:$J$119,[4]Vertimiento!$K$2:$K$119,"-",0)</f>
        <v>-</v>
      </c>
      <c r="Y410" s="23" t="str">
        <f t="shared" si="24"/>
        <v>-</v>
      </c>
      <c r="Z410" s="19" t="str">
        <f>_xlfn.XLOOKUP(D410,[4]Cmg!$I$4:$I$99,[4]Cmg!$M$4:$M$99,"----",0,1)</f>
        <v>----</v>
      </c>
      <c r="AA410" s="19" t="str">
        <f>_xlfn.XLOOKUP(D410,[4]Cmg!$A$4:$A$101,[4]Cmg!$B$4:$B$101,"----",0,1)</f>
        <v>----</v>
      </c>
      <c r="AB410" s="19" t="str">
        <f>_xlfn.XLOOKUP(D410,[4]Cmg!$E$4:$E$101,[4]Cmg!$F$4:$F$101,"----",0,1)</f>
        <v>----</v>
      </c>
      <c r="AC410" s="19" t="str">
        <f>_xlfn.XLOOKUP(D410,[4]Cmg!$O$4:$O$101,[4]Cmg!$P$4:$P$101,"----",0,1)</f>
        <v>----</v>
      </c>
      <c r="AD410" s="24" t="str">
        <f>_xlfn.XLOOKUP(D410,[4]Cmg!$S$4:$S$101,[4]Cmg!$U$4:$U$101,"----",0,1)</f>
        <v>----</v>
      </c>
      <c r="AG410" s="25">
        <f>IFERROR(SUMIFS('[4]BD Unidades'!$AH:$AH,'[4]BD Unidades'!$A:$A,'BD Centrales 2024'!$A410),"-")</f>
        <v>3</v>
      </c>
      <c r="AH410" s="25">
        <f>SUMIFS('[4]BD Unidades'!$AJ$3:$AJ$1424,'[4]BD Unidades'!$A$3:$A$1424,$A410)</f>
        <v>8762.3666666666704</v>
      </c>
      <c r="AI410" s="25">
        <f>SUMIFS('[4]BD Unidades'!$AL$3:$AL$1424,'[4]BD Unidades'!$A$3:$A$1424,$A410)</f>
        <v>0</v>
      </c>
      <c r="AJ410" s="26">
        <f t="shared" si="25"/>
        <v>0</v>
      </c>
      <c r="AK410" s="27">
        <f>IFERROR(SUMIFS('[4]BD Unidades'!$AO$3:$AO$1424,'[4]BD Unidades'!$A$3:$A$1424,$A410),"-")</f>
        <v>0.23816099026909879</v>
      </c>
      <c r="AL410" s="27">
        <f>IFERROR(SUMIFS('[4]BD Unidades'!$AQ$3:$AQ$1424,'[4]BD Unidades'!$A$3:$A$1424,$A410),"-")</f>
        <v>0.21180483312219245</v>
      </c>
      <c r="AM410" s="27">
        <f>IFERROR(SUMIFS('[4]BD Unidades'!$AS$3:$AS$1424,'[4]BD Unidades'!$A$3:$A$1424,$A410),"-")</f>
        <v>0.21538876608792309</v>
      </c>
      <c r="AN410" s="27">
        <f>IFERROR(SUMIFS('[4]BD Unidades'!$AU$3:$AU$1424,'[4]BD Unidades'!$A$3:$A$1424,$A410),"-")</f>
        <v>0.20800099999999999</v>
      </c>
      <c r="AO410" s="27">
        <f>IFERROR(SUMIFS('[4]BD Unidades'!$AW$3:$AW$1424,'[4]BD Unidades'!$A$3:$A$1424,$A410),"-")</f>
        <v>0.20732100000000001</v>
      </c>
      <c r="AP410" s="27">
        <f>IFERROR(SUMIFS('[4]BD Unidades'!$AY$3:$AY$1424,'[4]BD Unidades'!$A$3:$A$1424,$A410),"-")</f>
        <v>0.19495100000000001</v>
      </c>
      <c r="AQ410" s="25">
        <f>IFERROR(SUMIFS('[4]BD Unidades'!$AZ$3:$AZ$1424,'[4]BD Unidades'!$A$3:$A$1424,$A410),"-")</f>
        <v>0.62400299999999997</v>
      </c>
      <c r="AR410" s="25">
        <f>IFERROR(SUMIFS('[4]BD Unidades'!$BA$3:$BA$1424,'[4]BD Unidades'!$A$3:$A$1424,$A410),"-")</f>
        <v>3</v>
      </c>
      <c r="AS410" s="28">
        <f>SUMIFS('[4]BD Unidades'!$BC$3:$BC$1424,'[4]BD Unidades'!$A$3:$A$1424,$A410)</f>
        <v>1.17052686642988E-3</v>
      </c>
      <c r="AT410" s="28">
        <f>SUMIFS('[4]BD Unidades'!$BE$3:$BE$1424,'[4]BD Unidades'!$A$3:$A$1424,$A410)</f>
        <v>0.99992220704310897</v>
      </c>
      <c r="AU410" s="29">
        <f t="shared" si="26"/>
        <v>0.99875177123542513</v>
      </c>
      <c r="AV410" s="30">
        <f t="shared" si="27"/>
        <v>1.133E-2</v>
      </c>
      <c r="AW410" s="25">
        <f>IFERROR(SUMIFS('[4]BD Unidades'!$BI$3:$BI$1424,'[4]BD Unidades'!$A$3:$A$1424,$A410),"-")</f>
        <v>0.61616089502248106</v>
      </c>
      <c r="AX410" s="25">
        <f>IFERROR(SUMIFS('[4]BD Unidades'!$BJ$3:$BJ$1424,'[4]BD Unidades'!$A$3:$A$1424,$A410),"-")</f>
        <v>0.39597145727435956</v>
      </c>
    </row>
    <row r="411" spans="1:50" ht="14.4" x14ac:dyDescent="0.3">
      <c r="A411" s="7">
        <v>643</v>
      </c>
      <c r="B411" s="7" t="s">
        <v>1496</v>
      </c>
      <c r="D411" s="8" t="s">
        <v>1497</v>
      </c>
      <c r="E411" s="19" t="s">
        <v>1498</v>
      </c>
      <c r="F411" s="19" t="s">
        <v>1498</v>
      </c>
      <c r="G411" s="19" t="s">
        <v>1499</v>
      </c>
      <c r="H411" s="19">
        <v>1</v>
      </c>
      <c r="I411" s="19">
        <v>2024</v>
      </c>
      <c r="J411" s="19" t="s">
        <v>495</v>
      </c>
      <c r="K411" s="19" t="s">
        <v>496</v>
      </c>
      <c r="L411" s="19" t="s">
        <v>47</v>
      </c>
      <c r="M411" s="19" t="s">
        <v>48</v>
      </c>
      <c r="N411" s="19" t="s">
        <v>48</v>
      </c>
      <c r="O411" s="19" t="s">
        <v>48</v>
      </c>
      <c r="P411" s="19" t="s">
        <v>51</v>
      </c>
      <c r="Q411" s="9" t="s">
        <v>1501</v>
      </c>
      <c r="R411" s="20">
        <v>86.75</v>
      </c>
      <c r="S411" s="20">
        <v>0.49</v>
      </c>
      <c r="T411" s="20">
        <v>86.32</v>
      </c>
      <c r="U411" s="20">
        <v>0.5</v>
      </c>
      <c r="V411" s="21">
        <f>_xlfn.XLOOKUP(D411,'[4]Gen. Real'!$A$2:$A$1168,'[4]Gen. Real'!$C$2:$C$1168,"-",0)</f>
        <v>86.760629999999992</v>
      </c>
      <c r="W411" s="22"/>
      <c r="X411" s="22">
        <f>_xlfn.XLOOKUP(D411,[4]Vertimiento!$J$2:$J$119,[4]Vertimiento!$K$2:$K$119,"-",0)</f>
        <v>13.664169995373001</v>
      </c>
      <c r="Y411" s="23">
        <f t="shared" si="24"/>
        <v>0.1360637013566626</v>
      </c>
      <c r="Z411" s="19">
        <f>_xlfn.XLOOKUP(D411,[4]Cmg!$I$4:$I$99,[4]Cmg!$M$4:$M$99,"----",0,1)</f>
        <v>11.779918305111416</v>
      </c>
      <c r="AA411" s="19">
        <f>_xlfn.XLOOKUP(D411,[4]Cmg!$A$4:$A$101,[4]Cmg!$B$4:$B$101,"----",0,1)</f>
        <v>48.553719130533842</v>
      </c>
      <c r="AB411" s="19">
        <f>_xlfn.XLOOKUP(D411,[4]Cmg!$E$4:$E$101,[4]Cmg!$F$4:$F$101,"----",0,1)</f>
        <v>6.9710054644808706</v>
      </c>
      <c r="AC411" s="19">
        <f>_xlfn.XLOOKUP(D411,[4]Cmg!$O$4:$O$101,[4]Cmg!$P$4:$P$101,"----",0,1)</f>
        <v>78.238277745270267</v>
      </c>
      <c r="AD411" s="24">
        <f>_xlfn.XLOOKUP(D411,[4]Cmg!$S$4:$S$101,[4]Cmg!$U$4:$U$101,"----",0,1)</f>
        <v>0.61101627404119718</v>
      </c>
      <c r="AG411" s="25">
        <f>IFERROR(SUMIFS('[4]BD Unidades'!$AH:$AH,'[4]BD Unidades'!$A:$A,'BD Centrales 2024'!$A411),"-")</f>
        <v>86.75</v>
      </c>
      <c r="AH411" s="25">
        <f>SUMIFS('[4]BD Unidades'!$AJ$3:$AJ$1424,'[4]BD Unidades'!$A$3:$A$1424,$A411)</f>
        <v>835.26666666666699</v>
      </c>
      <c r="AI411" s="25">
        <f>SUMIFS('[4]BD Unidades'!$AL$3:$AL$1424,'[4]BD Unidades'!$A$3:$A$1424,$A411)</f>
        <v>7630.4333333333298</v>
      </c>
      <c r="AJ411" s="26">
        <f t="shared" si="25"/>
        <v>0.9013351918132384</v>
      </c>
      <c r="AK411" s="27">
        <f>IFERROR(SUMIFS('[4]BD Unidades'!$AO$3:$AO$1424,'[4]BD Unidades'!$A$3:$A$1424,$A411),"-")</f>
        <v>0</v>
      </c>
      <c r="AL411" s="27">
        <f>IFERROR(SUMIFS('[4]BD Unidades'!$AQ$3:$AQ$1424,'[4]BD Unidades'!$A$3:$A$1424,$A411),"-")</f>
        <v>0.32044664711098103</v>
      </c>
      <c r="AM411" s="27">
        <f>IFERROR(SUMIFS('[4]BD Unidades'!$AS$3:$AS$1424,'[4]BD Unidades'!$A$3:$A$1424,$A411),"-")</f>
        <v>0.28914495038953253</v>
      </c>
      <c r="AN411" s="27">
        <f>IFERROR(SUMIFS('[4]BD Unidades'!$AU$3:$AU$1424,'[4]BD Unidades'!$A$3:$A$1424,$A411),"-")</f>
        <v>0.26774100000000001</v>
      </c>
      <c r="AO411" s="27">
        <f>IFERROR(SUMIFS('[4]BD Unidades'!$AW$3:$AW$1424,'[4]BD Unidades'!$A$3:$A$1424,$A411),"-")</f>
        <v>0.24151300000000003</v>
      </c>
      <c r="AP411" s="27">
        <f>IFERROR(SUMIFS('[4]BD Unidades'!$AY$3:$AY$1424,'[4]BD Unidades'!$A$3:$A$1424,$A411),"-")</f>
        <v>0.279192</v>
      </c>
      <c r="AQ411" s="25">
        <f>IFERROR(SUMIFS('[4]BD Unidades'!$AZ$3:$AZ$1424,'[4]BD Unidades'!$A$3:$A$1424,$A411),"-")</f>
        <v>23.226531749999999</v>
      </c>
      <c r="AR411" s="25">
        <f>IFERROR(SUMIFS('[4]BD Unidades'!$BA$3:$BA$1424,'[4]BD Unidades'!$A$3:$A$1424,$A411),"-")</f>
        <v>81.897476030727802</v>
      </c>
      <c r="AS411" s="28">
        <f>SUMIFS('[4]BD Unidades'!$BC$3:$BC$1424,'[4]BD Unidades'!$A$3:$A$1424,$A411)</f>
        <v>1.05667911328372E-2</v>
      </c>
      <c r="AT411" s="28">
        <f>SUMIFS('[4]BD Unidades'!$BE$3:$BE$1424,'[4]BD Unidades'!$A$3:$A$1424,$A411)</f>
        <v>0.96782786885245897</v>
      </c>
      <c r="AU411" s="29">
        <f t="shared" si="26"/>
        <v>0.95760103390975604</v>
      </c>
      <c r="AV411" s="30">
        <f t="shared" si="27"/>
        <v>4.8999999999999998E-3</v>
      </c>
      <c r="AW411" s="25">
        <f>IFERROR(SUMIFS('[4]BD Unidades'!$BI$3:$BI$1424,'[4]BD Unidades'!$A$3:$A$1424,$A411),"-")</f>
        <v>22.132766238929914</v>
      </c>
      <c r="AX411" s="25">
        <f>IFERROR(SUMIFS('[4]BD Unidades'!$BJ$3:$BJ$1424,'[4]BD Unidades'!$A$3:$A$1424,$A411),"-")</f>
        <v>14.223466260094396</v>
      </c>
    </row>
    <row r="412" spans="1:50" ht="14.4" x14ac:dyDescent="0.3">
      <c r="A412" s="7">
        <v>644</v>
      </c>
      <c r="B412" s="7" t="s">
        <v>1502</v>
      </c>
      <c r="D412" s="8" t="s">
        <v>1503</v>
      </c>
      <c r="E412" s="19" t="s">
        <v>1231</v>
      </c>
      <c r="F412" s="19" t="s">
        <v>1504</v>
      </c>
      <c r="G412" s="19" t="s">
        <v>1505</v>
      </c>
      <c r="H412" s="19" t="s">
        <v>397</v>
      </c>
      <c r="I412" s="19">
        <v>2024</v>
      </c>
      <c r="J412" s="19" t="s">
        <v>495</v>
      </c>
      <c r="K412" s="19" t="s">
        <v>496</v>
      </c>
      <c r="L412" s="19" t="s">
        <v>213</v>
      </c>
      <c r="M412" s="19" t="s">
        <v>106</v>
      </c>
      <c r="N412" s="19" t="s">
        <v>144</v>
      </c>
      <c r="O412" s="19" t="s">
        <v>939</v>
      </c>
      <c r="P412" s="19" t="s">
        <v>51</v>
      </c>
      <c r="Q412" s="9" t="s">
        <v>1317</v>
      </c>
      <c r="R412" s="20">
        <v>2.95</v>
      </c>
      <c r="S412" s="20">
        <v>0</v>
      </c>
      <c r="T412" s="20">
        <v>2.95</v>
      </c>
      <c r="U412" s="20" t="s">
        <v>397</v>
      </c>
      <c r="V412" s="21">
        <f>_xlfn.XLOOKUP(D412,'[4]Gen. Real'!$A$2:$A$1168,'[4]Gen. Real'!$C$2:$C$1168,"-",0)</f>
        <v>5.169120000000003</v>
      </c>
      <c r="W412" s="22"/>
      <c r="X412" s="22" t="str">
        <f>_xlfn.XLOOKUP(D412,[4]Vertimiento!$J$2:$J$119,[4]Vertimiento!$K$2:$K$119,"-",0)</f>
        <v>-</v>
      </c>
      <c r="Y412" s="23" t="str">
        <f t="shared" si="24"/>
        <v>-</v>
      </c>
      <c r="Z412" s="19" t="str">
        <f>_xlfn.XLOOKUP(D412,[4]Cmg!$I$4:$I$99,[4]Cmg!$M$4:$M$99,"----",0,1)</f>
        <v>----</v>
      </c>
      <c r="AA412" s="19" t="str">
        <f>_xlfn.XLOOKUP(D412,[4]Cmg!$A$4:$A$101,[4]Cmg!$B$4:$B$101,"----",0,1)</f>
        <v>----</v>
      </c>
      <c r="AB412" s="19" t="str">
        <f>_xlfn.XLOOKUP(D412,[4]Cmg!$E$4:$E$101,[4]Cmg!$F$4:$F$101,"----",0,1)</f>
        <v>----</v>
      </c>
      <c r="AC412" s="19" t="str">
        <f>_xlfn.XLOOKUP(D412,[4]Cmg!$O$4:$O$101,[4]Cmg!$P$4:$P$101,"----",0,1)</f>
        <v>----</v>
      </c>
      <c r="AD412" s="24" t="str">
        <f>_xlfn.XLOOKUP(D412,[4]Cmg!$S$4:$S$101,[4]Cmg!$U$4:$U$101,"----",0,1)</f>
        <v>----</v>
      </c>
      <c r="AG412" s="25">
        <f>IFERROR(SUMIFS('[4]BD Unidades'!$AH:$AH,'[4]BD Unidades'!$A:$A,'BD Centrales 2024'!$A412),"-")</f>
        <v>2.95</v>
      </c>
      <c r="AH412" s="25">
        <f>SUMIFS('[4]BD Unidades'!$AJ$3:$AJ$1424,'[4]BD Unidades'!$A$3:$A$1424,$A412)</f>
        <v>7578.1833333333298</v>
      </c>
      <c r="AI412" s="25">
        <f>SUMIFS('[4]BD Unidades'!$AL$3:$AL$1424,'[4]BD Unidades'!$A$3:$A$1424,$A412)</f>
        <v>0</v>
      </c>
      <c r="AJ412" s="26">
        <f t="shared" si="25"/>
        <v>0</v>
      </c>
      <c r="AK412" s="27">
        <f>IFERROR(SUMIFS('[4]BD Unidades'!$AO$3:$AO$1424,'[4]BD Unidades'!$A$3:$A$1424,$A412),"-")</f>
        <v>0.24444254314070768</v>
      </c>
      <c r="AL412" s="27">
        <f>IFERROR(SUMIFS('[4]BD Unidades'!$AQ$3:$AQ$1424,'[4]BD Unidades'!$A$3:$A$1424,$A412),"-")</f>
        <v>0.25674970787522883</v>
      </c>
      <c r="AM412" s="27">
        <f>IFERROR(SUMIFS('[4]BD Unidades'!$AS$3:$AS$1424,'[4]BD Unidades'!$A$3:$A$1424,$A412),"-")</f>
        <v>0.24346225790026552</v>
      </c>
      <c r="AN412" s="27">
        <f>IFERROR(SUMIFS('[4]BD Unidades'!$AU$3:$AU$1424,'[4]BD Unidades'!$A$3:$A$1424,$A412),"-")</f>
        <v>0.22833800000000001</v>
      </c>
      <c r="AO412" s="27">
        <f>IFERROR(SUMIFS('[4]BD Unidades'!$AW$3:$AW$1424,'[4]BD Unidades'!$A$3:$A$1424,$A412),"-")</f>
        <v>0.21909300000000001</v>
      </c>
      <c r="AP412" s="27">
        <f>IFERROR(SUMIFS('[4]BD Unidades'!$AY$3:$AY$1424,'[4]BD Unidades'!$A$3:$A$1424,$A412),"-")</f>
        <v>0.21954499999999999</v>
      </c>
      <c r="AQ412" s="25">
        <f>IFERROR(SUMIFS('[4]BD Unidades'!$AZ$3:$AZ$1424,'[4]BD Unidades'!$A$3:$A$1424,$A412),"-")</f>
        <v>0.67359710000000006</v>
      </c>
      <c r="AR412" s="25">
        <f>IFERROR(SUMIFS('[4]BD Unidades'!$BA$3:$BA$1424,'[4]BD Unidades'!$A$3:$A$1424,$A412),"-")</f>
        <v>2.94999999999999</v>
      </c>
      <c r="AS412" s="28">
        <f>SUMIFS('[4]BD Unidades'!$BC$3:$BC$1424,'[4]BD Unidades'!$A$3:$A$1424,$A412)</f>
        <v>1.41419689202425E-2</v>
      </c>
      <c r="AT412" s="28">
        <f>SUMIFS('[4]BD Unidades'!$BE$3:$BE$1424,'[4]BD Unidades'!$A$3:$A$1424,$A412)</f>
        <v>0.998910898603522</v>
      </c>
      <c r="AU412" s="29">
        <f t="shared" si="26"/>
        <v>0.98478433172137947</v>
      </c>
      <c r="AV412" s="30">
        <f t="shared" si="27"/>
        <v>0</v>
      </c>
      <c r="AW412" s="25">
        <f>IFERROR(SUMIFS('[4]BD Unidades'!$BI$3:$BI$1424,'[4]BD Unidades'!$A$3:$A$1424,$A412),"-")</f>
        <v>0.66334786997295869</v>
      </c>
      <c r="AX412" s="25">
        <f>IFERROR(SUMIFS('[4]BD Unidades'!$BJ$3:$BJ$1424,'[4]BD Unidades'!$A$3:$A$1424,$A412),"-")</f>
        <v>0.42629583421299605</v>
      </c>
    </row>
    <row r="413" spans="1:50" ht="14.4" x14ac:dyDescent="0.3">
      <c r="A413" s="7">
        <v>645</v>
      </c>
      <c r="B413" s="7" t="s">
        <v>1507</v>
      </c>
      <c r="D413" s="8" t="s">
        <v>1508</v>
      </c>
      <c r="E413" s="19" t="s">
        <v>677</v>
      </c>
      <c r="F413" s="19" t="s">
        <v>1509</v>
      </c>
      <c r="G413" s="19" t="s">
        <v>1510</v>
      </c>
      <c r="H413" s="19" t="s">
        <v>397</v>
      </c>
      <c r="I413" s="19">
        <v>2024</v>
      </c>
      <c r="J413" s="19" t="s">
        <v>495</v>
      </c>
      <c r="K413" s="19" t="s">
        <v>496</v>
      </c>
      <c r="L413" s="19" t="s">
        <v>213</v>
      </c>
      <c r="M413" s="19" t="s">
        <v>106</v>
      </c>
      <c r="N413" s="19" t="s">
        <v>243</v>
      </c>
      <c r="O413" s="19" t="s">
        <v>1512</v>
      </c>
      <c r="P413" s="19" t="s">
        <v>51</v>
      </c>
      <c r="Q413" s="9" t="s">
        <v>1513</v>
      </c>
      <c r="R413" s="20">
        <v>7.5</v>
      </c>
      <c r="S413" s="20">
        <v>0</v>
      </c>
      <c r="T413" s="20">
        <v>7.5</v>
      </c>
      <c r="U413" s="20" t="s">
        <v>397</v>
      </c>
      <c r="V413" s="21">
        <f>_xlfn.XLOOKUP(D413,'[4]Gen. Real'!$A$2:$A$1168,'[4]Gen. Real'!$C$2:$C$1168,"-",0)</f>
        <v>15.767229999999996</v>
      </c>
      <c r="W413" s="22"/>
      <c r="X413" s="22" t="str">
        <f>_xlfn.XLOOKUP(D413,[4]Vertimiento!$J$2:$J$119,[4]Vertimiento!$K$2:$K$119,"-",0)</f>
        <v>-</v>
      </c>
      <c r="Y413" s="23" t="str">
        <f t="shared" si="24"/>
        <v>-</v>
      </c>
      <c r="Z413" s="19" t="str">
        <f>_xlfn.XLOOKUP(D413,[4]Cmg!$I$4:$I$99,[4]Cmg!$M$4:$M$99,"----",0,1)</f>
        <v>----</v>
      </c>
      <c r="AA413" s="19" t="str">
        <f>_xlfn.XLOOKUP(D413,[4]Cmg!$A$4:$A$101,[4]Cmg!$B$4:$B$101,"----",0,1)</f>
        <v>----</v>
      </c>
      <c r="AB413" s="19" t="str">
        <f>_xlfn.XLOOKUP(D413,[4]Cmg!$E$4:$E$101,[4]Cmg!$F$4:$F$101,"----",0,1)</f>
        <v>----</v>
      </c>
      <c r="AC413" s="19" t="str">
        <f>_xlfn.XLOOKUP(D413,[4]Cmg!$O$4:$O$101,[4]Cmg!$P$4:$P$101,"----",0,1)</f>
        <v>----</v>
      </c>
      <c r="AD413" s="24" t="str">
        <f>_xlfn.XLOOKUP(D413,[4]Cmg!$S$4:$S$101,[4]Cmg!$U$4:$U$101,"----",0,1)</f>
        <v>----</v>
      </c>
      <c r="AG413" s="25">
        <f>IFERROR(SUMIFS('[4]BD Unidades'!$AH:$AH,'[4]BD Unidades'!$A:$A,'BD Centrales 2024'!$A413),"-")</f>
        <v>7.5</v>
      </c>
      <c r="AH413" s="25">
        <f>SUMIFS('[4]BD Unidades'!$AJ$3:$AJ$1424,'[4]BD Unidades'!$A$3:$A$1424,$A413)</f>
        <v>7024.233333333329</v>
      </c>
      <c r="AI413" s="25">
        <f>SUMIFS('[4]BD Unidades'!$AL$3:$AL$1424,'[4]BD Unidades'!$A$3:$A$1424,$A413)</f>
        <v>1499.65</v>
      </c>
      <c r="AJ413" s="26">
        <f t="shared" si="25"/>
        <v>0.17593506871867878</v>
      </c>
      <c r="AK413" s="27">
        <f>IFERROR(SUMIFS('[4]BD Unidades'!$AO$3:$AO$1424,'[4]BD Unidades'!$A$3:$A$1424,$A413),"-")</f>
        <v>0.29762318575282365</v>
      </c>
      <c r="AL413" s="27">
        <f>IFERROR(SUMIFS('[4]BD Unidades'!$AQ$3:$AQ$1424,'[4]BD Unidades'!$A$3:$A$1424,$A413),"-")</f>
        <v>0.27645649688794199</v>
      </c>
      <c r="AM413" s="27">
        <f>IFERROR(SUMIFS('[4]BD Unidades'!$AS$3:$AS$1424,'[4]BD Unidades'!$A$3:$A$1424,$A413),"-")</f>
        <v>0.27083767590575453</v>
      </c>
      <c r="AN413" s="27">
        <f>IFERROR(SUMIFS('[4]BD Unidades'!$AU$3:$AU$1424,'[4]BD Unidades'!$A$3:$A$1424,$A413),"-")</f>
        <v>0.25042300000000001</v>
      </c>
      <c r="AO413" s="27">
        <f>IFERROR(SUMIFS('[4]BD Unidades'!$AW$3:$AW$1424,'[4]BD Unidades'!$A$3:$A$1424,$A413),"-")</f>
        <v>0.25891500000000001</v>
      </c>
      <c r="AP413" s="27">
        <f>IFERROR(SUMIFS('[4]BD Unidades'!$AY$3:$AY$1424,'[4]BD Unidades'!$A$3:$A$1424,$A413),"-")</f>
        <v>0.25465900000000002</v>
      </c>
      <c r="AQ413" s="25">
        <f>IFERROR(SUMIFS('[4]BD Unidades'!$AZ$3:$AZ$1424,'[4]BD Unidades'!$A$3:$A$1424,$A413),"-")</f>
        <v>1.8781725</v>
      </c>
      <c r="AR413" s="25">
        <f>IFERROR(SUMIFS('[4]BD Unidades'!$BA$3:$BA$1424,'[4]BD Unidades'!$A$3:$A$1424,$A413),"-")</f>
        <v>7.07565116056257</v>
      </c>
      <c r="AS413" s="28">
        <f>SUMIFS('[4]BD Unidades'!$BC$3:$BC$1424,'[4]BD Unidades'!$A$3:$A$1424,$A413)</f>
        <v>4.1846250750899602E-4</v>
      </c>
      <c r="AT413" s="28">
        <f>SUMIFS('[4]BD Unidades'!$BE$3:$BE$1424,'[4]BD Unidades'!$A$3:$A$1424,$A413)</f>
        <v>0.99871357012750495</v>
      </c>
      <c r="AU413" s="29">
        <f t="shared" si="26"/>
        <v>0.99829564594266618</v>
      </c>
      <c r="AV413" s="30">
        <f t="shared" si="27"/>
        <v>0</v>
      </c>
      <c r="AW413" s="25">
        <f>IFERROR(SUMIFS('[4]BD Unidades'!$BI$3:$BI$1424,'[4]BD Unidades'!$A$3:$A$1424,$A413),"-")</f>
        <v>1.8749714290792547</v>
      </c>
      <c r="AX413" s="25">
        <f>IFERROR(SUMIFS('[4]BD Unidades'!$BJ$3:$BJ$1424,'[4]BD Unidades'!$A$3:$A$1424,$A413),"-")</f>
        <v>1.2049371765035701</v>
      </c>
    </row>
    <row r="414" spans="1:50" ht="14.4" x14ac:dyDescent="0.3">
      <c r="A414" s="7">
        <v>646</v>
      </c>
      <c r="B414" s="7" t="s">
        <v>1514</v>
      </c>
      <c r="D414" s="8" t="s">
        <v>1515</v>
      </c>
      <c r="E414" s="19" t="s">
        <v>1516</v>
      </c>
      <c r="F414" s="19" t="s">
        <v>1517</v>
      </c>
      <c r="G414" s="19" t="s">
        <v>1518</v>
      </c>
      <c r="H414" s="19" t="s">
        <v>397</v>
      </c>
      <c r="I414" s="19">
        <v>2024</v>
      </c>
      <c r="J414" s="19" t="s">
        <v>495</v>
      </c>
      <c r="K414" s="19" t="s">
        <v>496</v>
      </c>
      <c r="L414" s="19" t="s">
        <v>213</v>
      </c>
      <c r="M414" s="19" t="s">
        <v>189</v>
      </c>
      <c r="N414" s="19" t="s">
        <v>773</v>
      </c>
      <c r="O414" s="19" t="s">
        <v>855</v>
      </c>
      <c r="P414" s="19" t="s">
        <v>51</v>
      </c>
      <c r="Q414" s="9" t="s">
        <v>1519</v>
      </c>
      <c r="R414" s="20">
        <v>2.73</v>
      </c>
      <c r="S414" s="20">
        <v>0.27100000000000002</v>
      </c>
      <c r="T414" s="20">
        <v>2.7225999999999999</v>
      </c>
      <c r="U414" s="20" t="s">
        <v>397</v>
      </c>
      <c r="V414" s="21">
        <f>_xlfn.XLOOKUP(D414,'[4]Gen. Real'!$A$2:$A$1168,'[4]Gen. Real'!$C$2:$C$1168,"-",0)</f>
        <v>5.3286999999999978</v>
      </c>
      <c r="W414" s="22"/>
      <c r="X414" s="22" t="str">
        <f>_xlfn.XLOOKUP(D414,[4]Vertimiento!$J$2:$J$119,[4]Vertimiento!$K$2:$K$119,"-",0)</f>
        <v>-</v>
      </c>
      <c r="Y414" s="23" t="str">
        <f t="shared" si="24"/>
        <v>-</v>
      </c>
      <c r="Z414" s="19" t="str">
        <f>_xlfn.XLOOKUP(D414,[4]Cmg!$I$4:$I$99,[4]Cmg!$M$4:$M$99,"----",0,1)</f>
        <v>----</v>
      </c>
      <c r="AA414" s="19" t="str">
        <f>_xlfn.XLOOKUP(D414,[4]Cmg!$A$4:$A$101,[4]Cmg!$B$4:$B$101,"----",0,1)</f>
        <v>----</v>
      </c>
      <c r="AB414" s="19" t="str">
        <f>_xlfn.XLOOKUP(D414,[4]Cmg!$E$4:$E$101,[4]Cmg!$F$4:$F$101,"----",0,1)</f>
        <v>----</v>
      </c>
      <c r="AC414" s="19" t="str">
        <f>_xlfn.XLOOKUP(D414,[4]Cmg!$O$4:$O$101,[4]Cmg!$P$4:$P$101,"----",0,1)</f>
        <v>----</v>
      </c>
      <c r="AD414" s="24" t="str">
        <f>_xlfn.XLOOKUP(D414,[4]Cmg!$S$4:$S$101,[4]Cmg!$U$4:$U$101,"----",0,1)</f>
        <v>----</v>
      </c>
      <c r="AG414" s="25">
        <f>IFERROR(SUMIFS('[4]BD Unidades'!$AH:$AH,'[4]BD Unidades'!$A:$A,'BD Centrales 2024'!$A414),"-")</f>
        <v>2.73</v>
      </c>
      <c r="AH414" s="25">
        <f>SUMIFS('[4]BD Unidades'!$AJ$3:$AJ$1424,'[4]BD Unidades'!$A$3:$A$1424,$A414)</f>
        <v>8608.9</v>
      </c>
      <c r="AI414" s="25">
        <f>SUMIFS('[4]BD Unidades'!$AL$3:$AL$1424,'[4]BD Unidades'!$A$3:$A$1424,$A414)</f>
        <v>0</v>
      </c>
      <c r="AJ414" s="26">
        <f t="shared" si="25"/>
        <v>0</v>
      </c>
      <c r="AK414" s="27">
        <f>IFERROR(SUMIFS('[4]BD Unidades'!$AO$3:$AO$1424,'[4]BD Unidades'!$A$3:$A$1424,$A414),"-")</f>
        <v>0.2449667726770422</v>
      </c>
      <c r="AL414" s="27">
        <f>IFERROR(SUMIFS('[4]BD Unidades'!$AQ$3:$AQ$1424,'[4]BD Unidades'!$A$3:$A$1424,$A414),"-")</f>
        <v>0.23660768463362589</v>
      </c>
      <c r="AM414" s="27">
        <f>IFERROR(SUMIFS('[4]BD Unidades'!$AS$3:$AS$1424,'[4]BD Unidades'!$A$3:$A$1424,$A414),"-")</f>
        <v>0.19772802023293501</v>
      </c>
      <c r="AN414" s="27">
        <f>IFERROR(SUMIFS('[4]BD Unidades'!$AU$3:$AU$1424,'[4]BD Unidades'!$A$3:$A$1424,$A414),"-")</f>
        <v>0.20677300000000001</v>
      </c>
      <c r="AO414" s="27">
        <f>IFERROR(SUMIFS('[4]BD Unidades'!$AW$3:$AW$1424,'[4]BD Unidades'!$A$3:$A$1424,$A414),"-")</f>
        <v>0.22632099999999999</v>
      </c>
      <c r="AP414" s="27">
        <f>IFERROR(SUMIFS('[4]BD Unidades'!$AY$3:$AY$1424,'[4]BD Unidades'!$A$3:$A$1424,$A414),"-")</f>
        <v>0.21201099999999998</v>
      </c>
      <c r="AQ414" s="25">
        <f>IFERROR(SUMIFS('[4]BD Unidades'!$AZ$3:$AZ$1424,'[4]BD Unidades'!$A$3:$A$1424,$A414),"-")</f>
        <v>0.53979749523591258</v>
      </c>
      <c r="AR414" s="25">
        <f>IFERROR(SUMIFS('[4]BD Unidades'!$BA$3:$BA$1424,'[4]BD Unidades'!$A$3:$A$1424,$A414),"-")</f>
        <v>2.7300000000000102</v>
      </c>
      <c r="AS414" s="28">
        <f>SUMIFS('[4]BD Unidades'!$BC$3:$BC$1424,'[4]BD Unidades'!$A$3:$A$1424,$A414)</f>
        <v>4.5820020559553205E-2</v>
      </c>
      <c r="AT414" s="28">
        <f>SUMIFS('[4]BD Unidades'!$BE$3:$BE$1424,'[4]BD Unidades'!$A$3:$A$1424,$A414)</f>
        <v>1</v>
      </c>
      <c r="AU414" s="29">
        <f t="shared" si="26"/>
        <v>0.95417997944044675</v>
      </c>
      <c r="AV414" s="30">
        <f t="shared" si="27"/>
        <v>2.7100000000000002E-3</v>
      </c>
      <c r="AW414" s="25">
        <f>IFERROR(SUMIFS('[4]BD Unidades'!$BI$3:$BI$1424,'[4]BD Unidades'!$A$3:$A$1424,$A414),"-")</f>
        <v>0.51366781883093227</v>
      </c>
      <c r="AX414" s="25">
        <f>IFERROR(SUMIFS('[4]BD Unidades'!$BJ$3:$BJ$1424,'[4]BD Unidades'!$A$3:$A$1424,$A414),"-")</f>
        <v>0.33010500409962701</v>
      </c>
    </row>
    <row r="415" spans="1:50" ht="14.4" x14ac:dyDescent="0.3">
      <c r="A415" s="7">
        <v>647</v>
      </c>
      <c r="B415" s="7" t="s">
        <v>1520</v>
      </c>
      <c r="D415" s="8" t="s">
        <v>1521</v>
      </c>
      <c r="E415" s="19" t="s">
        <v>1522</v>
      </c>
      <c r="F415" s="19" t="s">
        <v>1522</v>
      </c>
      <c r="G415" s="19" t="s">
        <v>1371</v>
      </c>
      <c r="H415" s="19" t="s">
        <v>397</v>
      </c>
      <c r="I415" s="19">
        <v>2024</v>
      </c>
      <c r="J415" s="19" t="s">
        <v>495</v>
      </c>
      <c r="K415" s="19" t="s">
        <v>496</v>
      </c>
      <c r="L415" s="19" t="s">
        <v>213</v>
      </c>
      <c r="M415" s="19" t="s">
        <v>189</v>
      </c>
      <c r="N415" s="19" t="s">
        <v>879</v>
      </c>
      <c r="O415" s="19" t="s">
        <v>893</v>
      </c>
      <c r="P415" s="19" t="s">
        <v>51</v>
      </c>
      <c r="Q415" s="9" t="s">
        <v>259</v>
      </c>
      <c r="R415" s="20">
        <v>3</v>
      </c>
      <c r="S415" s="20">
        <v>0.83</v>
      </c>
      <c r="T415" s="20">
        <v>2.9750000000000001</v>
      </c>
      <c r="U415" s="20" t="s">
        <v>397</v>
      </c>
      <c r="V415" s="21">
        <f>_xlfn.XLOOKUP(D415,'[4]Gen. Real'!$A$2:$A$1168,'[4]Gen. Real'!$C$2:$C$1168,"-",0)</f>
        <v>6.127320000000001</v>
      </c>
      <c r="W415" s="22"/>
      <c r="X415" s="22" t="str">
        <f>_xlfn.XLOOKUP(D415,[4]Vertimiento!$J$2:$J$119,[4]Vertimiento!$K$2:$K$119,"-",0)</f>
        <v>-</v>
      </c>
      <c r="Y415" s="23" t="str">
        <f t="shared" si="24"/>
        <v>-</v>
      </c>
      <c r="Z415" s="19" t="str">
        <f>_xlfn.XLOOKUP(D415,[4]Cmg!$I$4:$I$99,[4]Cmg!$M$4:$M$99,"----",0,1)</f>
        <v>----</v>
      </c>
      <c r="AA415" s="19" t="str">
        <f>_xlfn.XLOOKUP(D415,[4]Cmg!$A$4:$A$101,[4]Cmg!$B$4:$B$101,"----",0,1)</f>
        <v>----</v>
      </c>
      <c r="AB415" s="19" t="str">
        <f>_xlfn.XLOOKUP(D415,[4]Cmg!$E$4:$E$101,[4]Cmg!$F$4:$F$101,"----",0,1)</f>
        <v>----</v>
      </c>
      <c r="AC415" s="19" t="str">
        <f>_xlfn.XLOOKUP(D415,[4]Cmg!$O$4:$O$101,[4]Cmg!$P$4:$P$101,"----",0,1)</f>
        <v>----</v>
      </c>
      <c r="AD415" s="24" t="str">
        <f>_xlfn.XLOOKUP(D415,[4]Cmg!$S$4:$S$101,[4]Cmg!$U$4:$U$101,"----",0,1)</f>
        <v>----</v>
      </c>
      <c r="AG415" s="25">
        <f>IFERROR(SUMIFS('[4]BD Unidades'!$AH:$AH,'[4]BD Unidades'!$A:$A,'BD Centrales 2024'!$A415),"-")</f>
        <v>3</v>
      </c>
      <c r="AH415" s="25">
        <f>SUMIFS('[4]BD Unidades'!$AJ$3:$AJ$1424,'[4]BD Unidades'!$A$3:$A$1424,$A415)</f>
        <v>8700.25</v>
      </c>
      <c r="AI415" s="25">
        <f>SUMIFS('[4]BD Unidades'!$AL$3:$AL$1424,'[4]BD Unidades'!$A$3:$A$1424,$A415)</f>
        <v>50.083333333333293</v>
      </c>
      <c r="AJ415" s="26">
        <f t="shared" si="25"/>
        <v>5.7235914822292436E-3</v>
      </c>
      <c r="AK415" s="27">
        <f>IFERROR(SUMIFS('[4]BD Unidades'!$AO$3:$AO$1424,'[4]BD Unidades'!$A$3:$A$1424,$A415),"-")</f>
        <v>0.2858948009932849</v>
      </c>
      <c r="AL415" s="27">
        <f>IFERROR(SUMIFS('[4]BD Unidades'!$AQ$3:$AQ$1424,'[4]BD Unidades'!$A$3:$A$1424,$A415),"-")</f>
        <v>0.27812288181818084</v>
      </c>
      <c r="AM415" s="27">
        <f>IFERROR(SUMIFS('[4]BD Unidades'!$AS$3:$AS$1424,'[4]BD Unidades'!$A$3:$A$1424,$A415),"-")</f>
        <v>0.27521675700320758</v>
      </c>
      <c r="AN415" s="27">
        <f>IFERROR(SUMIFS('[4]BD Unidades'!$AU$3:$AU$1424,'[4]BD Unidades'!$A$3:$A$1424,$A415),"-")</f>
        <v>0.23489400000000002</v>
      </c>
      <c r="AO415" s="27">
        <f>IFERROR(SUMIFS('[4]BD Unidades'!$AW$3:$AW$1424,'[4]BD Unidades'!$A$3:$A$1424,$A415),"-")</f>
        <v>0.23330600000000001</v>
      </c>
      <c r="AP415" s="27">
        <f>IFERROR(SUMIFS('[4]BD Unidades'!$AY$3:$AY$1424,'[4]BD Unidades'!$A$3:$A$1424,$A415),"-")</f>
        <v>0.257216</v>
      </c>
      <c r="AQ415" s="25">
        <f>IFERROR(SUMIFS('[4]BD Unidades'!$AZ$3:$AZ$1424,'[4]BD Unidades'!$A$3:$A$1424,$A415),"-")</f>
        <v>0.70468200000000003</v>
      </c>
      <c r="AR415" s="25">
        <f>IFERROR(SUMIFS('[4]BD Unidades'!$BA$3:$BA$1424,'[4]BD Unidades'!$A$3:$A$1424,$A415),"-")</f>
        <v>2.9962805226467601</v>
      </c>
      <c r="AS415" s="28">
        <f>SUMIFS('[4]BD Unidades'!$BC$3:$BC$1424,'[4]BD Unidades'!$A$3:$A$1424,$A415)</f>
        <v>1E-4</v>
      </c>
      <c r="AT415" s="28">
        <f>SUMIFS('[4]BD Unidades'!$BE$3:$BE$1424,'[4]BD Unidades'!$A$3:$A$1424,$A415)</f>
        <v>0.99997912871888295</v>
      </c>
      <c r="AU415" s="29">
        <f t="shared" si="26"/>
        <v>0.9998791308060111</v>
      </c>
      <c r="AV415" s="30">
        <f t="shared" si="27"/>
        <v>8.3000000000000001E-3</v>
      </c>
      <c r="AW415" s="25">
        <f>IFERROR(SUMIFS('[4]BD Unidades'!$BI$3:$BI$1424,'[4]BD Unidades'!$A$3:$A$1424,$A415),"-")</f>
        <v>0.69872518544085149</v>
      </c>
      <c r="AX415" s="25">
        <f>IFERROR(SUMIFS('[4]BD Unidades'!$BJ$3:$BJ$1424,'[4]BD Unidades'!$A$3:$A$1424,$A415),"-")</f>
        <v>0.44903081670448497</v>
      </c>
    </row>
    <row r="416" spans="1:50" ht="14.4" x14ac:dyDescent="0.3">
      <c r="A416" s="7">
        <v>648</v>
      </c>
      <c r="B416" s="7" t="s">
        <v>1523</v>
      </c>
      <c r="D416" s="8" t="s">
        <v>1524</v>
      </c>
      <c r="E416" s="19" t="s">
        <v>1525</v>
      </c>
      <c r="F416" s="19" t="s">
        <v>1525</v>
      </c>
      <c r="G416" s="19" t="s">
        <v>1526</v>
      </c>
      <c r="H416" s="19" t="s">
        <v>397</v>
      </c>
      <c r="I416" s="19">
        <v>2024</v>
      </c>
      <c r="J416" s="19" t="s">
        <v>495</v>
      </c>
      <c r="K416" s="19" t="s">
        <v>496</v>
      </c>
      <c r="L416" s="19" t="s">
        <v>213</v>
      </c>
      <c r="M416" s="19" t="s">
        <v>90</v>
      </c>
      <c r="N416" s="19" t="s">
        <v>868</v>
      </c>
      <c r="O416" s="19" t="s">
        <v>1461</v>
      </c>
      <c r="P416" s="19" t="s">
        <v>51</v>
      </c>
      <c r="Q416" s="9" t="s">
        <v>259</v>
      </c>
      <c r="R416" s="20">
        <v>1.33</v>
      </c>
      <c r="S416" s="20">
        <v>0</v>
      </c>
      <c r="T416" s="20">
        <v>1.33</v>
      </c>
      <c r="U416" s="20" t="s">
        <v>397</v>
      </c>
      <c r="V416" s="21">
        <f>_xlfn.XLOOKUP(D416,'[4]Gen. Real'!$A$2:$A$1168,'[4]Gen. Real'!$C$2:$C$1168,"-",0)</f>
        <v>3.0781600000000022</v>
      </c>
      <c r="W416" s="22"/>
      <c r="X416" s="22" t="str">
        <f>_xlfn.XLOOKUP(D416,[4]Vertimiento!$J$2:$J$119,[4]Vertimiento!$K$2:$K$119,"-",0)</f>
        <v>-</v>
      </c>
      <c r="Y416" s="23" t="str">
        <f t="shared" si="24"/>
        <v>-</v>
      </c>
      <c r="Z416" s="19" t="str">
        <f>_xlfn.XLOOKUP(D416,[4]Cmg!$I$4:$I$99,[4]Cmg!$M$4:$M$99,"----",0,1)</f>
        <v>----</v>
      </c>
      <c r="AA416" s="19" t="str">
        <f>_xlfn.XLOOKUP(D416,[4]Cmg!$A$4:$A$101,[4]Cmg!$B$4:$B$101,"----",0,1)</f>
        <v>----</v>
      </c>
      <c r="AB416" s="19" t="str">
        <f>_xlfn.XLOOKUP(D416,[4]Cmg!$E$4:$E$101,[4]Cmg!$F$4:$F$101,"----",0,1)</f>
        <v>----</v>
      </c>
      <c r="AC416" s="19" t="str">
        <f>_xlfn.XLOOKUP(D416,[4]Cmg!$O$4:$O$101,[4]Cmg!$P$4:$P$101,"----",0,1)</f>
        <v>----</v>
      </c>
      <c r="AD416" s="24" t="str">
        <f>_xlfn.XLOOKUP(D416,[4]Cmg!$S$4:$S$101,[4]Cmg!$U$4:$U$101,"----",0,1)</f>
        <v>----</v>
      </c>
      <c r="AG416" s="25">
        <f>IFERROR(SUMIFS('[4]BD Unidades'!$AH:$AH,'[4]BD Unidades'!$A:$A,'BD Centrales 2024'!$A416),"-")</f>
        <v>1.33</v>
      </c>
      <c r="AH416" s="25">
        <f>SUMIFS('[4]BD Unidades'!$AJ$3:$AJ$1424,'[4]BD Unidades'!$A$3:$A$1424,$A416)</f>
        <v>8737.4166666666697</v>
      </c>
      <c r="AI416" s="25">
        <f>SUMIFS('[4]BD Unidades'!$AL$3:$AL$1424,'[4]BD Unidades'!$A$3:$A$1424,$A416)</f>
        <v>0</v>
      </c>
      <c r="AJ416" s="26">
        <f t="shared" si="25"/>
        <v>0</v>
      </c>
      <c r="AK416" s="27">
        <f>IFERROR(SUMIFS('[4]BD Unidades'!$AO$3:$AO$1424,'[4]BD Unidades'!$A$3:$A$1424,$A416),"-")</f>
        <v>0.29764423581188865</v>
      </c>
      <c r="AL416" s="27">
        <f>IFERROR(SUMIFS('[4]BD Unidades'!$AQ$3:$AQ$1424,'[4]BD Unidades'!$A$3:$A$1424,$A416),"-")</f>
        <v>0.2648665319366218</v>
      </c>
      <c r="AM416" s="27">
        <f>IFERROR(SUMIFS('[4]BD Unidades'!$AS$3:$AS$1424,'[4]BD Unidades'!$A$3:$A$1424,$A416),"-")</f>
        <v>0.25738354295489907</v>
      </c>
      <c r="AN416" s="27">
        <f>IFERROR(SUMIFS('[4]BD Unidades'!$AU$3:$AU$1424,'[4]BD Unidades'!$A$3:$A$1424,$A416),"-")</f>
        <v>0.24515200000000001</v>
      </c>
      <c r="AO416" s="27">
        <f>IFERROR(SUMIFS('[4]BD Unidades'!$AW$3:$AW$1424,'[4]BD Unidades'!$A$3:$A$1424,$A416),"-")</f>
        <v>0.26189099999999998</v>
      </c>
      <c r="AP416" s="27">
        <f>IFERROR(SUMIFS('[4]BD Unidades'!$AY$3:$AY$1424,'[4]BD Unidades'!$A$3:$A$1424,$A416),"-")</f>
        <v>0.24965799999999999</v>
      </c>
      <c r="AQ416" s="25">
        <f>IFERROR(SUMIFS('[4]BD Unidades'!$AZ$3:$AZ$1424,'[4]BD Unidades'!$A$3:$A$1424,$A416),"-")</f>
        <v>0.32605216000000004</v>
      </c>
      <c r="AR416" s="25">
        <f>IFERROR(SUMIFS('[4]BD Unidades'!$BA$3:$BA$1424,'[4]BD Unidades'!$A$3:$A$1424,$A416),"-")</f>
        <v>1.33</v>
      </c>
      <c r="AS416" s="28">
        <f>SUMIFS('[4]BD Unidades'!$BC$3:$BC$1424,'[4]BD Unidades'!$A$3:$A$1424,$A416)</f>
        <v>6.1868365940537301E-3</v>
      </c>
      <c r="AT416" s="28">
        <f>SUMIFS('[4]BD Unidades'!$BE$3:$BE$1424,'[4]BD Unidades'!$A$3:$A$1424,$A416)</f>
        <v>1</v>
      </c>
      <c r="AU416" s="29">
        <f t="shared" si="26"/>
        <v>0.99381316340594628</v>
      </c>
      <c r="AV416" s="30">
        <f t="shared" si="27"/>
        <v>0</v>
      </c>
      <c r="AW416" s="25">
        <f>IFERROR(SUMIFS('[4]BD Unidades'!$BI$3:$BI$1424,'[4]BD Unidades'!$A$3:$A$1424,$A416),"-")</f>
        <v>0.32403492856494132</v>
      </c>
      <c r="AX416" s="25">
        <f>IFERROR(SUMIFS('[4]BD Unidades'!$BJ$3:$BJ$1424,'[4]BD Unidades'!$A$3:$A$1424,$A416),"-")</f>
        <v>0.20823876345961778</v>
      </c>
    </row>
    <row r="417" spans="1:50" ht="14.4" x14ac:dyDescent="0.3">
      <c r="A417" s="7">
        <v>651</v>
      </c>
      <c r="B417" s="7" t="s">
        <v>1527</v>
      </c>
      <c r="D417" s="8" t="s">
        <v>1528</v>
      </c>
      <c r="E417" s="19" t="s">
        <v>1529</v>
      </c>
      <c r="F417" s="19" t="s">
        <v>1529</v>
      </c>
      <c r="G417" s="19" t="s">
        <v>1530</v>
      </c>
      <c r="H417" s="19" t="s">
        <v>397</v>
      </c>
      <c r="I417" s="19">
        <v>2024</v>
      </c>
      <c r="J417" s="19" t="s">
        <v>495</v>
      </c>
      <c r="K417" s="19" t="s">
        <v>496</v>
      </c>
      <c r="L417" s="19" t="s">
        <v>213</v>
      </c>
      <c r="M417" s="19" t="s">
        <v>362</v>
      </c>
      <c r="N417" s="19" t="s">
        <v>1216</v>
      </c>
      <c r="O417" s="19" t="s">
        <v>1455</v>
      </c>
      <c r="P417" s="19" t="s">
        <v>51</v>
      </c>
      <c r="Q417" s="9" t="s">
        <v>1532</v>
      </c>
      <c r="R417" s="20">
        <v>3</v>
      </c>
      <c r="S417" s="20">
        <v>0</v>
      </c>
      <c r="T417" s="20">
        <v>3</v>
      </c>
      <c r="U417" s="20" t="s">
        <v>397</v>
      </c>
      <c r="V417" s="21">
        <f>_xlfn.XLOOKUP(D417,'[4]Gen. Real'!$A$2:$A$1168,'[4]Gen. Real'!$C$2:$C$1168,"-",0)</f>
        <v>6.688569999999995</v>
      </c>
      <c r="W417" s="22"/>
      <c r="X417" s="22" t="str">
        <f>_xlfn.XLOOKUP(D417,[4]Vertimiento!$J$2:$J$119,[4]Vertimiento!$K$2:$K$119,"-",0)</f>
        <v>-</v>
      </c>
      <c r="Y417" s="23" t="str">
        <f t="shared" si="24"/>
        <v>-</v>
      </c>
      <c r="Z417" s="19" t="str">
        <f>_xlfn.XLOOKUP(D417,[4]Cmg!$I$4:$I$99,[4]Cmg!$M$4:$M$99,"----",0,1)</f>
        <v>----</v>
      </c>
      <c r="AA417" s="19" t="str">
        <f>_xlfn.XLOOKUP(D417,[4]Cmg!$A$4:$A$101,[4]Cmg!$B$4:$B$101,"----",0,1)</f>
        <v>----</v>
      </c>
      <c r="AB417" s="19" t="str">
        <f>_xlfn.XLOOKUP(D417,[4]Cmg!$E$4:$E$101,[4]Cmg!$F$4:$F$101,"----",0,1)</f>
        <v>----</v>
      </c>
      <c r="AC417" s="19" t="str">
        <f>_xlfn.XLOOKUP(D417,[4]Cmg!$O$4:$O$101,[4]Cmg!$P$4:$P$101,"----",0,1)</f>
        <v>----</v>
      </c>
      <c r="AD417" s="24" t="str">
        <f>_xlfn.XLOOKUP(D417,[4]Cmg!$S$4:$S$101,[4]Cmg!$U$4:$U$101,"----",0,1)</f>
        <v>----</v>
      </c>
      <c r="AG417" s="25">
        <f>IFERROR(SUMIFS('[4]BD Unidades'!$AH:$AH,'[4]BD Unidades'!$A:$A,'BD Centrales 2024'!$A417),"-")</f>
        <v>3</v>
      </c>
      <c r="AH417" s="25">
        <f>SUMIFS('[4]BD Unidades'!$AJ$3:$AJ$1424,'[4]BD Unidades'!$A$3:$A$1424,$A417)</f>
        <v>8773.2000000000007</v>
      </c>
      <c r="AI417" s="25">
        <f>SUMIFS('[4]BD Unidades'!$AL$3:$AL$1424,'[4]BD Unidades'!$A$3:$A$1424,$A417)</f>
        <v>0</v>
      </c>
      <c r="AJ417" s="26">
        <f t="shared" si="25"/>
        <v>0</v>
      </c>
      <c r="AK417" s="27">
        <f>IFERROR(SUMIFS('[4]BD Unidades'!$AO$3:$AO$1424,'[4]BD Unidades'!$A$3:$A$1424,$A417),"-")</f>
        <v>0.28483135079853095</v>
      </c>
      <c r="AL417" s="27">
        <f>IFERROR(SUMIFS('[4]BD Unidades'!$AQ$3:$AQ$1424,'[4]BD Unidades'!$A$3:$A$1424,$A417),"-")</f>
        <v>0.2555655354496143</v>
      </c>
      <c r="AM417" s="27">
        <f>IFERROR(SUMIFS('[4]BD Unidades'!$AS$3:$AS$1424,'[4]BD Unidades'!$A$3:$A$1424,$A417),"-")</f>
        <v>0.25522090804597697</v>
      </c>
      <c r="AN417" s="27">
        <f>IFERROR(SUMIFS('[4]BD Unidades'!$AU$3:$AU$1424,'[4]BD Unidades'!$A$3:$A$1424,$A417),"-")</f>
        <v>0.245389</v>
      </c>
      <c r="AO417" s="27">
        <f>IFERROR(SUMIFS('[4]BD Unidades'!$AW$3:$AW$1424,'[4]BD Unidades'!$A$3:$A$1424,$A417),"-")</f>
        <v>0.25394499999999998</v>
      </c>
      <c r="AP417" s="27">
        <f>IFERROR(SUMIFS('[4]BD Unidades'!$AY$3:$AY$1424,'[4]BD Unidades'!$A$3:$A$1424,$A417),"-")</f>
        <v>0.24123400000000003</v>
      </c>
      <c r="AQ417" s="25">
        <f>IFERROR(SUMIFS('[4]BD Unidades'!$AZ$3:$AZ$1424,'[4]BD Unidades'!$A$3:$A$1424,$A417),"-")</f>
        <v>0.73616700000000002</v>
      </c>
      <c r="AR417" s="25">
        <f>IFERROR(SUMIFS('[4]BD Unidades'!$BA$3:$BA$1424,'[4]BD Unidades'!$A$3:$A$1424,$A417),"-")</f>
        <v>3</v>
      </c>
      <c r="AS417" s="28">
        <f>SUMIFS('[4]BD Unidades'!$BC$3:$BC$1424,'[4]BD Unidades'!$A$3:$A$1424,$A417)</f>
        <v>1E-4</v>
      </c>
      <c r="AT417" s="28">
        <f>SUMIFS('[4]BD Unidades'!$BE$3:$BE$1424,'[4]BD Unidades'!$A$3:$A$1424,$A417)</f>
        <v>1</v>
      </c>
      <c r="AU417" s="29">
        <f t="shared" si="26"/>
        <v>0.99990000000000001</v>
      </c>
      <c r="AV417" s="30">
        <f t="shared" si="27"/>
        <v>0</v>
      </c>
      <c r="AW417" s="25">
        <f>IFERROR(SUMIFS('[4]BD Unidades'!$BI$3:$BI$1424,'[4]BD Unidades'!$A$3:$A$1424,$A417),"-")</f>
        <v>0.73609338329999885</v>
      </c>
      <c r="AX417" s="25">
        <f>IFERROR(SUMIFS('[4]BD Unidades'!$BJ$3:$BJ$1424,'[4]BD Unidades'!$A$3:$A$1424,$A417),"-")</f>
        <v>0.47304522573552754</v>
      </c>
    </row>
    <row r="418" spans="1:50" ht="14.4" x14ac:dyDescent="0.3">
      <c r="A418" s="7">
        <v>653</v>
      </c>
      <c r="B418" s="7" t="s">
        <v>1533</v>
      </c>
      <c r="D418" s="8" t="s">
        <v>1534</v>
      </c>
      <c r="E418" s="19" t="s">
        <v>1231</v>
      </c>
      <c r="F418" s="19" t="s">
        <v>1535</v>
      </c>
      <c r="G418" s="19" t="s">
        <v>1536</v>
      </c>
      <c r="H418" s="19" t="s">
        <v>397</v>
      </c>
      <c r="I418" s="19">
        <v>2024</v>
      </c>
      <c r="J418" s="19" t="s">
        <v>495</v>
      </c>
      <c r="K418" s="19" t="s">
        <v>496</v>
      </c>
      <c r="L418" s="19" t="s">
        <v>213</v>
      </c>
      <c r="M418" s="19" t="s">
        <v>106</v>
      </c>
      <c r="N418" s="19" t="s">
        <v>107</v>
      </c>
      <c r="O418" s="19" t="s">
        <v>1538</v>
      </c>
      <c r="P418" s="19" t="s">
        <v>51</v>
      </c>
      <c r="Q418" s="9" t="s">
        <v>1532</v>
      </c>
      <c r="R418" s="20">
        <v>9</v>
      </c>
      <c r="S418" s="20">
        <v>0</v>
      </c>
      <c r="T418" s="20">
        <v>9</v>
      </c>
      <c r="U418" s="20" t="s">
        <v>397</v>
      </c>
      <c r="V418" s="21">
        <f>_xlfn.XLOOKUP(D418,'[4]Gen. Real'!$A$2:$A$1168,'[4]Gen. Real'!$C$2:$C$1168,"-",0)</f>
        <v>16.253930000000004</v>
      </c>
      <c r="W418" s="22"/>
      <c r="X418" s="22" t="str">
        <f>_xlfn.XLOOKUP(D418,[4]Vertimiento!$J$2:$J$119,[4]Vertimiento!$K$2:$K$119,"-",0)</f>
        <v>-</v>
      </c>
      <c r="Y418" s="23" t="str">
        <f t="shared" si="24"/>
        <v>-</v>
      </c>
      <c r="Z418" s="19" t="str">
        <f>_xlfn.XLOOKUP(D418,[4]Cmg!$I$4:$I$99,[4]Cmg!$M$4:$M$99,"----",0,1)</f>
        <v>----</v>
      </c>
      <c r="AA418" s="19" t="str">
        <f>_xlfn.XLOOKUP(D418,[4]Cmg!$A$4:$A$101,[4]Cmg!$B$4:$B$101,"----",0,1)</f>
        <v>----</v>
      </c>
      <c r="AB418" s="19" t="str">
        <f>_xlfn.XLOOKUP(D418,[4]Cmg!$E$4:$E$101,[4]Cmg!$F$4:$F$101,"----",0,1)</f>
        <v>----</v>
      </c>
      <c r="AC418" s="19" t="str">
        <f>_xlfn.XLOOKUP(D418,[4]Cmg!$O$4:$O$101,[4]Cmg!$P$4:$P$101,"----",0,1)</f>
        <v>----</v>
      </c>
      <c r="AD418" s="24" t="str">
        <f>_xlfn.XLOOKUP(D418,[4]Cmg!$S$4:$S$101,[4]Cmg!$U$4:$U$101,"----",0,1)</f>
        <v>----</v>
      </c>
      <c r="AG418" s="25">
        <f>IFERROR(SUMIFS('[4]BD Unidades'!$AH:$AH,'[4]BD Unidades'!$A:$A,'BD Centrales 2024'!$A418),"-")</f>
        <v>9</v>
      </c>
      <c r="AH418" s="25">
        <f>SUMIFS('[4]BD Unidades'!$AJ$3:$AJ$1424,'[4]BD Unidades'!$A$3:$A$1424,$A418)</f>
        <v>6575.3833333333296</v>
      </c>
      <c r="AI418" s="25">
        <f>SUMIFS('[4]BD Unidades'!$AL$3:$AL$1424,'[4]BD Unidades'!$A$3:$A$1424,$A418)</f>
        <v>685.71666666666704</v>
      </c>
      <c r="AJ418" s="26">
        <f t="shared" si="25"/>
        <v>9.4437022856959318E-2</v>
      </c>
      <c r="AK418" s="27">
        <f>IFERROR(SUMIFS('[4]BD Unidades'!$AO$3:$AO$1424,'[4]BD Unidades'!$A$3:$A$1424,$A418),"-")</f>
        <v>0.35783083905428537</v>
      </c>
      <c r="AL418" s="27">
        <f>IFERROR(SUMIFS('[4]BD Unidades'!$AQ$3:$AQ$1424,'[4]BD Unidades'!$A$3:$A$1424,$A418),"-")</f>
        <v>0.25854653135014483</v>
      </c>
      <c r="AM418" s="27">
        <f>IFERROR(SUMIFS('[4]BD Unidades'!$AS$3:$AS$1424,'[4]BD Unidades'!$A$3:$A$1424,$A418),"-")</f>
        <v>0.22490766839453416</v>
      </c>
      <c r="AN418" s="27">
        <f>IFERROR(SUMIFS('[4]BD Unidades'!$AU$3:$AU$1424,'[4]BD Unidades'!$A$3:$A$1424,$A418),"-")</f>
        <v>0.19813800000000001</v>
      </c>
      <c r="AO418" s="27">
        <f>IFERROR(SUMIFS('[4]BD Unidades'!$AW$3:$AW$1424,'[4]BD Unidades'!$A$3:$A$1424,$A418),"-")</f>
        <v>0.204542</v>
      </c>
      <c r="AP418" s="27">
        <f>IFERROR(SUMIFS('[4]BD Unidades'!$AY$3:$AY$1424,'[4]BD Unidades'!$A$3:$A$1424,$A418),"-")</f>
        <v>0.20510400000000001</v>
      </c>
      <c r="AQ418" s="25">
        <f>IFERROR(SUMIFS('[4]BD Unidades'!$AZ$3:$AZ$1424,'[4]BD Unidades'!$A$3:$A$1424,$A418),"-")</f>
        <v>1.783242</v>
      </c>
      <c r="AR418" s="25">
        <f>IFERROR(SUMIFS('[4]BD Unidades'!$BA$3:$BA$1424,'[4]BD Unidades'!$A$3:$A$1424,$A418),"-")</f>
        <v>8.5750333971436792</v>
      </c>
      <c r="AS418" s="28">
        <f>SUMIFS('[4]BD Unidades'!$BC$3:$BC$1424,'[4]BD Unidades'!$A$3:$A$1424,$A418)</f>
        <v>7.7768203029716501E-2</v>
      </c>
      <c r="AT418" s="28">
        <f>SUMIFS('[4]BD Unidades'!$BE$3:$BE$1424,'[4]BD Unidades'!$A$3:$A$1424,$A418)</f>
        <v>0.99612932604735904</v>
      </c>
      <c r="AU418" s="29">
        <f t="shared" si="26"/>
        <v>0.9186621383754533</v>
      </c>
      <c r="AV418" s="30">
        <f t="shared" si="27"/>
        <v>0</v>
      </c>
      <c r="AW418" s="25">
        <f>IFERROR(SUMIFS('[4]BD Unidades'!$BI$3:$BI$1424,'[4]BD Unidades'!$A$3:$A$1424,$A418),"-")</f>
        <v>1.6381969089609181</v>
      </c>
      <c r="AX418" s="25">
        <f>IFERROR(SUMIFS('[4]BD Unidades'!$BJ$3:$BJ$1424,'[4]BD Unidades'!$A$3:$A$1424,$A418),"-")</f>
        <v>1.0527756996327049</v>
      </c>
    </row>
    <row r="419" spans="1:50" ht="14.4" x14ac:dyDescent="0.3">
      <c r="A419" s="7">
        <v>1651</v>
      </c>
      <c r="B419" s="7" t="s">
        <v>1539</v>
      </c>
      <c r="D419" s="8" t="s">
        <v>1540</v>
      </c>
      <c r="E419" s="19" t="s">
        <v>1541</v>
      </c>
      <c r="F419" s="19" t="s">
        <v>1541</v>
      </c>
      <c r="G419" s="19" t="s">
        <v>1542</v>
      </c>
      <c r="H419" s="19" t="s">
        <v>397</v>
      </c>
      <c r="I419" s="19">
        <v>2024</v>
      </c>
      <c r="J419" s="19" t="s">
        <v>495</v>
      </c>
      <c r="K419" s="19" t="s">
        <v>496</v>
      </c>
      <c r="L419" s="19" t="s">
        <v>47</v>
      </c>
      <c r="M419" s="19" t="s">
        <v>48</v>
      </c>
      <c r="N419" s="19" t="s">
        <v>49</v>
      </c>
      <c r="O419" s="19" t="s">
        <v>50</v>
      </c>
      <c r="P419" s="19" t="s">
        <v>51</v>
      </c>
      <c r="Q419" s="9" t="s">
        <v>1544</v>
      </c>
      <c r="R419" s="20">
        <v>170.19</v>
      </c>
      <c r="S419" s="20">
        <v>2.58</v>
      </c>
      <c r="T419" s="20">
        <v>165.79</v>
      </c>
      <c r="U419" s="20">
        <v>1.23</v>
      </c>
      <c r="V419" s="21">
        <f>_xlfn.XLOOKUP(D419,'[4]Gen. Real'!$A$2:$A$1168,'[4]Gen. Real'!$C$2:$C$1168,"-",0)</f>
        <v>247.66213999999988</v>
      </c>
      <c r="W419" s="22"/>
      <c r="X419" s="22">
        <f>_xlfn.XLOOKUP(D419,[4]Vertimiento!$J$2:$J$119,[4]Vertimiento!$K$2:$K$119,"-",0)</f>
        <v>142.50722829999998</v>
      </c>
      <c r="Y419" s="23">
        <f t="shared" si="24"/>
        <v>0.36524453193472295</v>
      </c>
      <c r="Z419" s="19">
        <f>_xlfn.XLOOKUP(D419,[4]Cmg!$I$4:$I$99,[4]Cmg!$M$4:$M$99,"----",0,1)</f>
        <v>5.2660847338232744</v>
      </c>
      <c r="AA419" s="19">
        <f>_xlfn.XLOOKUP(D419,[4]Cmg!$A$4:$A$101,[4]Cmg!$B$4:$B$101,"----",0,1)</f>
        <v>47.465256629111288</v>
      </c>
      <c r="AB419" s="19">
        <f>_xlfn.XLOOKUP(D419,[4]Cmg!$E$4:$E$101,[4]Cmg!$F$4:$F$101,"----",0,1)</f>
        <v>6.4613825136612082</v>
      </c>
      <c r="AC419" s="19">
        <f>_xlfn.XLOOKUP(D419,[4]Cmg!$O$4:$O$101,[4]Cmg!$P$4:$P$101,"----",0,1)</f>
        <v>76.736600351082387</v>
      </c>
      <c r="AD419" s="24">
        <f>_xlfn.XLOOKUP(D419,[4]Cmg!$S$4:$S$101,[4]Cmg!$U$4:$U$101,"----",0,1)</f>
        <v>0.47456469784909527</v>
      </c>
      <c r="AG419" s="25">
        <f>IFERROR(SUMIFS('[4]BD Unidades'!$AH:$AH,'[4]BD Unidades'!$A:$A,'BD Centrales 2024'!$A419),"-")</f>
        <v>157.86090922890068</v>
      </c>
      <c r="AH419" s="25">
        <f>SUMIFS('[4]BD Unidades'!$AJ$3:$AJ$1424,'[4]BD Unidades'!$A$3:$A$1424,$A419)</f>
        <v>3056.0833333333298</v>
      </c>
      <c r="AI419" s="25">
        <f>SUMIFS('[4]BD Unidades'!$AL$3:$AL$1424,'[4]BD Unidades'!$A$3:$A$1424,$A419)</f>
        <v>5440.4333333333298</v>
      </c>
      <c r="AJ419" s="26">
        <f t="shared" si="25"/>
        <v>0.64031338332767762</v>
      </c>
      <c r="AK419" s="27">
        <f>IFERROR(SUMIFS('[4]BD Unidades'!$AO$3:$AO$1424,'[4]BD Unidades'!$A$3:$A$1424,$A419),"-")</f>
        <v>0</v>
      </c>
      <c r="AL419" s="27">
        <f>IFERROR(SUMIFS('[4]BD Unidades'!$AQ$3:$AQ$1424,'[4]BD Unidades'!$A$3:$A$1424,$A419),"-")</f>
        <v>0</v>
      </c>
      <c r="AM419" s="27">
        <f>IFERROR(SUMIFS('[4]BD Unidades'!$AS$3:$AS$1424,'[4]BD Unidades'!$A$3:$A$1424,$A419),"-")</f>
        <v>0.28122869405050677</v>
      </c>
      <c r="AN419" s="27">
        <f>IFERROR(SUMIFS('[4]BD Unidades'!$AU$3:$AU$1424,'[4]BD Unidades'!$A$3:$A$1424,$A419),"-")</f>
        <v>0.34457700000000002</v>
      </c>
      <c r="AO419" s="27">
        <f>IFERROR(SUMIFS('[4]BD Unidades'!$AW$3:$AW$1424,'[4]BD Unidades'!$A$3:$A$1424,$A419),"-")</f>
        <v>0.31393500000000002</v>
      </c>
      <c r="AP419" s="27">
        <f>IFERROR(SUMIFS('[4]BD Unidades'!$AY$3:$AY$1424,'[4]BD Unidades'!$A$3:$A$1424,$A419),"-")</f>
        <v>0.27989000000000003</v>
      </c>
      <c r="AQ419" s="25">
        <f>IFERROR(SUMIFS('[4]BD Unidades'!$AZ$3:$AZ$1424,'[4]BD Unidades'!$A$3:$A$1424,$A419),"-")</f>
        <v>44.395017344069331</v>
      </c>
      <c r="AR419" s="25">
        <f>IFERROR(SUMIFS('[4]BD Unidades'!$BA$3:$BA$1424,'[4]BD Unidades'!$A$3:$A$1424,$A419),"-")</f>
        <v>143.407069249947</v>
      </c>
      <c r="AS419" s="28">
        <f>SUMIFS('[4]BD Unidades'!$BC$3:$BC$1424,'[4]BD Unidades'!$A$3:$A$1424,$A419)</f>
        <v>0.101811710232699</v>
      </c>
      <c r="AT419" s="28">
        <f>SUMIFS('[4]BD Unidades'!$BE$3:$BE$1424,'[4]BD Unidades'!$A$3:$A$1424,$A419)</f>
        <v>0.98889078627808091</v>
      </c>
      <c r="AU419" s="29">
        <f t="shared" si="26"/>
        <v>0.88821012409375111</v>
      </c>
      <c r="AV419" s="30">
        <f t="shared" si="27"/>
        <v>2.58E-2</v>
      </c>
      <c r="AW419" s="25">
        <f>IFERROR(SUMIFS('[4]BD Unidades'!$BI$3:$BI$1424,'[4]BD Unidades'!$A$3:$A$1424,$A419),"-")</f>
        <v>38.568540789691468</v>
      </c>
      <c r="AX419" s="25">
        <f>IFERROR(SUMIFS('[4]BD Unidades'!$BJ$3:$BJ$1424,'[4]BD Unidades'!$A$3:$A$1424,$A419),"-")</f>
        <v>24.785800956879125</v>
      </c>
    </row>
    <row r="420" spans="1:50" ht="14.4" x14ac:dyDescent="0.3">
      <c r="A420" s="7">
        <v>1653</v>
      </c>
      <c r="B420" s="7" t="s">
        <v>1545</v>
      </c>
      <c r="D420" s="8" t="s">
        <v>1546</v>
      </c>
      <c r="E420" s="19" t="s">
        <v>1231</v>
      </c>
      <c r="F420" s="19" t="s">
        <v>1547</v>
      </c>
      <c r="G420" s="19" t="s">
        <v>1548</v>
      </c>
      <c r="H420" s="19" t="s">
        <v>397</v>
      </c>
      <c r="I420" s="19">
        <v>2024</v>
      </c>
      <c r="J420" s="19" t="s">
        <v>495</v>
      </c>
      <c r="K420" s="19" t="s">
        <v>496</v>
      </c>
      <c r="L420" s="19" t="s">
        <v>213</v>
      </c>
      <c r="M420" s="19" t="s">
        <v>90</v>
      </c>
      <c r="N420" s="19" t="s">
        <v>97</v>
      </c>
      <c r="O420" s="19" t="s">
        <v>1095</v>
      </c>
      <c r="P420" s="19" t="s">
        <v>51</v>
      </c>
      <c r="Q420" s="9" t="s">
        <v>1550</v>
      </c>
      <c r="R420" s="20">
        <v>3</v>
      </c>
      <c r="S420" s="20">
        <v>0</v>
      </c>
      <c r="T420" s="20">
        <v>3</v>
      </c>
      <c r="U420" s="20" t="s">
        <v>397</v>
      </c>
      <c r="V420" s="21">
        <f>_xlfn.XLOOKUP(D420,'[4]Gen. Real'!$A$2:$A$1168,'[4]Gen. Real'!$C$2:$C$1168,"-",0)</f>
        <v>4.9925099999999993</v>
      </c>
      <c r="W420" s="22"/>
      <c r="X420" s="22" t="str">
        <f>_xlfn.XLOOKUP(D420,[4]Vertimiento!$J$2:$J$119,[4]Vertimiento!$K$2:$K$119,"-",0)</f>
        <v>-</v>
      </c>
      <c r="Y420" s="23" t="str">
        <f t="shared" si="24"/>
        <v>-</v>
      </c>
      <c r="Z420" s="19" t="str">
        <f>_xlfn.XLOOKUP(D420,[4]Cmg!$I$4:$I$99,[4]Cmg!$M$4:$M$99,"----",0,1)</f>
        <v>----</v>
      </c>
      <c r="AA420" s="19" t="str">
        <f>_xlfn.XLOOKUP(D420,[4]Cmg!$A$4:$A$101,[4]Cmg!$B$4:$B$101,"----",0,1)</f>
        <v>----</v>
      </c>
      <c r="AB420" s="19" t="str">
        <f>_xlfn.XLOOKUP(D420,[4]Cmg!$E$4:$E$101,[4]Cmg!$F$4:$F$101,"----",0,1)</f>
        <v>----</v>
      </c>
      <c r="AC420" s="19" t="str">
        <f>_xlfn.XLOOKUP(D420,[4]Cmg!$O$4:$O$101,[4]Cmg!$P$4:$P$101,"----",0,1)</f>
        <v>----</v>
      </c>
      <c r="AD420" s="24" t="str">
        <f>_xlfn.XLOOKUP(D420,[4]Cmg!$S$4:$S$101,[4]Cmg!$U$4:$U$101,"----",0,1)</f>
        <v>----</v>
      </c>
      <c r="AG420" s="25">
        <f>IFERROR(SUMIFS('[4]BD Unidades'!$AH:$AH,'[4]BD Unidades'!$A:$A,'BD Centrales 2024'!$A420),"-")</f>
        <v>2.52</v>
      </c>
      <c r="AH420" s="25">
        <f>SUMIFS('[4]BD Unidades'!$AJ$3:$AJ$1424,'[4]BD Unidades'!$A$3:$A$1424,$A420)</f>
        <v>6707.6240000000034</v>
      </c>
      <c r="AI420" s="25">
        <f>SUMIFS('[4]BD Unidades'!$AL$3:$AL$1424,'[4]BD Unidades'!$A$3:$A$1424,$A420)</f>
        <v>0</v>
      </c>
      <c r="AJ420" s="26">
        <f t="shared" si="25"/>
        <v>0</v>
      </c>
      <c r="AK420" s="27">
        <f>IFERROR(SUMIFS('[4]BD Unidades'!$AO$3:$AO$1424,'[4]BD Unidades'!$A$3:$A$1424,$A420),"-")</f>
        <v>0.23835473061779522</v>
      </c>
      <c r="AL420" s="27">
        <f>IFERROR(SUMIFS('[4]BD Unidades'!$AQ$3:$AQ$1424,'[4]BD Unidades'!$A$3:$A$1424,$A420),"-")</f>
        <v>0.22288888135384624</v>
      </c>
      <c r="AM420" s="27">
        <f>IFERROR(SUMIFS('[4]BD Unidades'!$AS$3:$AS$1424,'[4]BD Unidades'!$A$3:$A$1424,$A420),"-")</f>
        <v>0.21578123644250505</v>
      </c>
      <c r="AN420" s="27">
        <f>IFERROR(SUMIFS('[4]BD Unidades'!$AU$3:$AU$1424,'[4]BD Unidades'!$A$3:$A$1424,$A420),"-")</f>
        <v>0.18493607999999997</v>
      </c>
      <c r="AO420" s="27">
        <f>IFERROR(SUMIFS('[4]BD Unidades'!$AW$3:$AW$1424,'[4]BD Unidades'!$A$3:$A$1424,$A420),"-")</f>
        <v>0.20422164000000001</v>
      </c>
      <c r="AP420" s="27">
        <f>IFERROR(SUMIFS('[4]BD Unidades'!$AY$3:$AY$1424,'[4]BD Unidades'!$A$3:$A$1424,$A420),"-")</f>
        <v>0.20683404000000002</v>
      </c>
      <c r="AQ420" s="25">
        <f>IFERROR(SUMIFS('[4]BD Unidades'!$AZ$3:$AZ$1424,'[4]BD Unidades'!$A$3:$A$1424,$A420),"-")</f>
        <v>0.55480823999999995</v>
      </c>
      <c r="AR420" s="25">
        <f>IFERROR(SUMIFS('[4]BD Unidades'!$BA$3:$BA$1424,'[4]BD Unidades'!$A$3:$A$1424,$A420),"-")</f>
        <v>2.5200000000000098</v>
      </c>
      <c r="AS420" s="28">
        <f>SUMIFS('[4]BD Unidades'!$BC$3:$BC$1424,'[4]BD Unidades'!$A$3:$A$1424,$A420)</f>
        <v>1.3188410523520429E-3</v>
      </c>
      <c r="AT420" s="28">
        <f>SUMIFS('[4]BD Unidades'!$BE$3:$BE$1424,'[4]BD Unidades'!$A$3:$A$1424,$A420)</f>
        <v>0.83612386156648444</v>
      </c>
      <c r="AU420" s="29">
        <f t="shared" si="26"/>
        <v>0.83502114709299946</v>
      </c>
      <c r="AV420" s="30">
        <f t="shared" si="27"/>
        <v>0</v>
      </c>
      <c r="AW420" s="25">
        <f>IFERROR(SUMIFS('[4]BD Unidades'!$BI$3:$BI$1424,'[4]BD Unidades'!$A$3:$A$1424,$A420),"-")</f>
        <v>0.54993695509484963</v>
      </c>
      <c r="AX420" s="25">
        <f>IFERROR(SUMIFS('[4]BD Unidades'!$BJ$3:$BJ$1424,'[4]BD Unidades'!$A$3:$A$1424,$A420),"-")</f>
        <v>0.35341310894127181</v>
      </c>
    </row>
    <row r="421" spans="1:50" ht="14.4" x14ac:dyDescent="0.3">
      <c r="A421" s="7">
        <v>1654</v>
      </c>
      <c r="B421" s="7" t="s">
        <v>1551</v>
      </c>
      <c r="D421" s="8" t="s">
        <v>1552</v>
      </c>
      <c r="E421" s="19" t="s">
        <v>1553</v>
      </c>
      <c r="F421" s="19" t="s">
        <v>1553</v>
      </c>
      <c r="G421" s="19" t="s">
        <v>1053</v>
      </c>
      <c r="H421" s="19">
        <v>1</v>
      </c>
      <c r="I421" s="19">
        <v>2024</v>
      </c>
      <c r="J421" s="19" t="s">
        <v>495</v>
      </c>
      <c r="K421" s="19" t="s">
        <v>496</v>
      </c>
      <c r="L421" s="19" t="s">
        <v>213</v>
      </c>
      <c r="M421" s="19" t="s">
        <v>164</v>
      </c>
      <c r="N421" s="19" t="s">
        <v>221</v>
      </c>
      <c r="O421" s="19" t="s">
        <v>886</v>
      </c>
      <c r="P421" s="19" t="s">
        <v>51</v>
      </c>
      <c r="Q421" s="9" t="s">
        <v>1554</v>
      </c>
      <c r="R421" s="20">
        <v>2.7</v>
      </c>
      <c r="S421" s="20">
        <v>0.14810000000000001</v>
      </c>
      <c r="T421" s="20">
        <v>2.6960000000000002</v>
      </c>
      <c r="U421" s="20" t="s">
        <v>397</v>
      </c>
      <c r="V421" s="21">
        <f>_xlfn.XLOOKUP(D421,'[4]Gen. Real'!$A$2:$A$1168,'[4]Gen. Real'!$C$2:$C$1168,"-",0)</f>
        <v>4.6287799999999972</v>
      </c>
      <c r="W421" s="22"/>
      <c r="X421" s="22" t="str">
        <f>_xlfn.XLOOKUP(D421,[4]Vertimiento!$J$2:$J$119,[4]Vertimiento!$K$2:$K$119,"-",0)</f>
        <v>-</v>
      </c>
      <c r="Y421" s="23" t="str">
        <f t="shared" si="24"/>
        <v>-</v>
      </c>
      <c r="Z421" s="19" t="str">
        <f>_xlfn.XLOOKUP(D421,[4]Cmg!$I$4:$I$99,[4]Cmg!$M$4:$M$99,"----",0,1)</f>
        <v>----</v>
      </c>
      <c r="AA421" s="19" t="str">
        <f>_xlfn.XLOOKUP(D421,[4]Cmg!$A$4:$A$101,[4]Cmg!$B$4:$B$101,"----",0,1)</f>
        <v>----</v>
      </c>
      <c r="AB421" s="19" t="str">
        <f>_xlfn.XLOOKUP(D421,[4]Cmg!$E$4:$E$101,[4]Cmg!$F$4:$F$101,"----",0,1)</f>
        <v>----</v>
      </c>
      <c r="AC421" s="19" t="str">
        <f>_xlfn.XLOOKUP(D421,[4]Cmg!$O$4:$O$101,[4]Cmg!$P$4:$P$101,"----",0,1)</f>
        <v>----</v>
      </c>
      <c r="AD421" s="24" t="str">
        <f>_xlfn.XLOOKUP(D421,[4]Cmg!$S$4:$S$101,[4]Cmg!$U$4:$U$101,"----",0,1)</f>
        <v>----</v>
      </c>
      <c r="AG421" s="25">
        <f>IFERROR(SUMIFS('[4]BD Unidades'!$AH:$AH,'[4]BD Unidades'!$A:$A,'BD Centrales 2024'!$A421),"-")</f>
        <v>2.9</v>
      </c>
      <c r="AH421" s="25">
        <f>SUMIFS('[4]BD Unidades'!$AJ$3:$AJ$1424,'[4]BD Unidades'!$A$3:$A$1424,$A421)</f>
        <v>8752.8265432098724</v>
      </c>
      <c r="AI421" s="25">
        <f>SUMIFS('[4]BD Unidades'!$AL$3:$AL$1424,'[4]BD Unidades'!$A$3:$A$1424,$A421)</f>
        <v>0</v>
      </c>
      <c r="AJ421" s="26">
        <f t="shared" si="25"/>
        <v>0</v>
      </c>
      <c r="AK421" s="27">
        <f>IFERROR(SUMIFS('[4]BD Unidades'!$AO$3:$AO$1424,'[4]BD Unidades'!$A$3:$A$1424,$A421),"-")</f>
        <v>0.25507833590937107</v>
      </c>
      <c r="AL421" s="27">
        <f>IFERROR(SUMIFS('[4]BD Unidades'!$AQ$3:$AQ$1424,'[4]BD Unidades'!$A$3:$A$1424,$A421),"-")</f>
        <v>0.22319752884939895</v>
      </c>
      <c r="AM421" s="27">
        <f>IFERROR(SUMIFS('[4]BD Unidades'!$AS$3:$AS$1424,'[4]BD Unidades'!$A$3:$A$1424,$A421),"-")</f>
        <v>0.23158538368856585</v>
      </c>
      <c r="AN421" s="27">
        <f>IFERROR(SUMIFS('[4]BD Unidades'!$AU$3:$AU$1424,'[4]BD Unidades'!$A$3:$A$1424,$A421),"-")</f>
        <v>0.21968681481481478</v>
      </c>
      <c r="AO421" s="27">
        <f>IFERROR(SUMIFS('[4]BD Unidades'!$AW$3:$AW$1424,'[4]BD Unidades'!$A$3:$A$1424,$A421),"-")</f>
        <v>0.20896003703703703</v>
      </c>
      <c r="AP421" s="27">
        <f>IFERROR(SUMIFS('[4]BD Unidades'!$AY$3:$AY$1424,'[4]BD Unidades'!$A$3:$A$1424,$A421),"-")</f>
        <v>0.21795970370370368</v>
      </c>
      <c r="AQ421" s="25">
        <f>IFERROR(SUMIFS('[4]BD Unidades'!$AZ$3:$AZ$1424,'[4]BD Unidades'!$A$3:$A$1424,$A421),"-")</f>
        <v>0.59315439999999997</v>
      </c>
      <c r="AR421" s="25">
        <f>IFERROR(SUMIFS('[4]BD Unidades'!$BA$3:$BA$1424,'[4]BD Unidades'!$A$3:$A$1424,$A421),"-")</f>
        <v>2.8999999999999901</v>
      </c>
      <c r="AS421" s="28">
        <f>SUMIFS('[4]BD Unidades'!$BC$3:$BC$1424,'[4]BD Unidades'!$A$3:$A$1424,$A421)</f>
        <v>2.6427288175382757E-2</v>
      </c>
      <c r="AT421" s="28">
        <f>SUMIFS('[4]BD Unidades'!$BE$3:$BE$1424,'[4]BD Unidades'!$A$3:$A$1424,$A421)</f>
        <v>1.0733709859677523</v>
      </c>
      <c r="AU421" s="29">
        <f t="shared" si="26"/>
        <v>1.0450047016024877</v>
      </c>
      <c r="AV421" s="30">
        <f t="shared" si="27"/>
        <v>1.4810000000000001E-3</v>
      </c>
      <c r="AW421" s="25">
        <f>IFERROR(SUMIFS('[4]BD Unidades'!$BI$3:$BI$1424,'[4]BD Unidades'!$A$3:$A$1424,$A421),"-")</f>
        <v>0.57738378772489429</v>
      </c>
      <c r="AX421" s="25">
        <f>IFERROR(SUMIFS('[4]BD Unidades'!$BJ$3:$BJ$1424,'[4]BD Unidades'!$A$3:$A$1424,$A421),"-")</f>
        <v>0.3710516225208908</v>
      </c>
    </row>
    <row r="422" spans="1:50" ht="14.4" x14ac:dyDescent="0.3">
      <c r="A422" s="7">
        <v>1655</v>
      </c>
      <c r="B422" s="7" t="s">
        <v>1555</v>
      </c>
      <c r="D422" s="8" t="s">
        <v>1556</v>
      </c>
      <c r="E422" s="19" t="s">
        <v>1557</v>
      </c>
      <c r="F422" s="19" t="s">
        <v>1557</v>
      </c>
      <c r="G422" s="19" t="s">
        <v>1518</v>
      </c>
      <c r="H422" s="19">
        <v>1</v>
      </c>
      <c r="I422" s="19">
        <v>2024</v>
      </c>
      <c r="J422" s="19" t="s">
        <v>495</v>
      </c>
      <c r="K422" s="19" t="s">
        <v>496</v>
      </c>
      <c r="L422" s="19" t="s">
        <v>213</v>
      </c>
      <c r="M422" s="19" t="s">
        <v>189</v>
      </c>
      <c r="N422" s="19" t="s">
        <v>773</v>
      </c>
      <c r="O422" s="19" t="s">
        <v>855</v>
      </c>
      <c r="P422" s="19" t="s">
        <v>51</v>
      </c>
      <c r="Q422" s="9" t="s">
        <v>1558</v>
      </c>
      <c r="R422" s="20">
        <v>3</v>
      </c>
      <c r="S422" s="20">
        <v>0.33329999999999999</v>
      </c>
      <c r="T422" s="20">
        <v>2.99</v>
      </c>
      <c r="U422" s="20" t="s">
        <v>397</v>
      </c>
      <c r="V422" s="21">
        <f>_xlfn.XLOOKUP(D422,'[4]Gen. Real'!$A$2:$A$1168,'[4]Gen. Real'!$C$2:$C$1168,"-",0)</f>
        <v>5.6056899999999992</v>
      </c>
      <c r="W422" s="22"/>
      <c r="X422" s="22" t="str">
        <f>_xlfn.XLOOKUP(D422,[4]Vertimiento!$J$2:$J$119,[4]Vertimiento!$K$2:$K$119,"-",0)</f>
        <v>-</v>
      </c>
      <c r="Y422" s="23" t="str">
        <f t="shared" si="24"/>
        <v>-</v>
      </c>
      <c r="Z422" s="19" t="str">
        <f>_xlfn.XLOOKUP(D422,[4]Cmg!$I$4:$I$99,[4]Cmg!$M$4:$M$99,"----",0,1)</f>
        <v>----</v>
      </c>
      <c r="AA422" s="19" t="str">
        <f>_xlfn.XLOOKUP(D422,[4]Cmg!$A$4:$A$101,[4]Cmg!$B$4:$B$101,"----",0,1)</f>
        <v>----</v>
      </c>
      <c r="AB422" s="19" t="str">
        <f>_xlfn.XLOOKUP(D422,[4]Cmg!$E$4:$E$101,[4]Cmg!$F$4:$F$101,"----",0,1)</f>
        <v>----</v>
      </c>
      <c r="AC422" s="19" t="str">
        <f>_xlfn.XLOOKUP(D422,[4]Cmg!$O$4:$O$101,[4]Cmg!$P$4:$P$101,"----",0,1)</f>
        <v>----</v>
      </c>
      <c r="AD422" s="24" t="str">
        <f>_xlfn.XLOOKUP(D422,[4]Cmg!$S$4:$S$101,[4]Cmg!$U$4:$U$101,"----",0,1)</f>
        <v>----</v>
      </c>
      <c r="AG422" s="25">
        <f>IFERROR(SUMIFS('[4]BD Unidades'!$AH:$AH,'[4]BD Unidades'!$A:$A,'BD Centrales 2024'!$A422),"-")</f>
        <v>3</v>
      </c>
      <c r="AH422" s="25">
        <f>SUMIFS('[4]BD Unidades'!$AJ$3:$AJ$1424,'[4]BD Unidades'!$A$3:$A$1424,$A422)</f>
        <v>8634.2166666666708</v>
      </c>
      <c r="AI422" s="25">
        <f>SUMIFS('[4]BD Unidades'!$AL$3:$AL$1424,'[4]BD Unidades'!$A$3:$A$1424,$A422)</f>
        <v>0</v>
      </c>
      <c r="AJ422" s="26">
        <f t="shared" si="25"/>
        <v>0</v>
      </c>
      <c r="AK422" s="27">
        <f>IFERROR(SUMIFS('[4]BD Unidades'!$AO$3:$AO$1424,'[4]BD Unidades'!$A$3:$A$1424,$A422),"-")</f>
        <v>0.22277796208073922</v>
      </c>
      <c r="AL422" s="27">
        <f>IFERROR(SUMIFS('[4]BD Unidades'!$AQ$3:$AQ$1424,'[4]BD Unidades'!$A$3:$A$1424,$A422),"-")</f>
        <v>0.21332407748036278</v>
      </c>
      <c r="AM422" s="27">
        <f>IFERROR(SUMIFS('[4]BD Unidades'!$AS$3:$AS$1424,'[4]BD Unidades'!$A$3:$A$1424,$A422),"-")</f>
        <v>0.20930017579569279</v>
      </c>
      <c r="AN422" s="27">
        <f>IFERROR(SUMIFS('[4]BD Unidades'!$AU$3:$AU$1424,'[4]BD Unidades'!$A$3:$A$1424,$A422),"-")</f>
        <v>0.20925800000000003</v>
      </c>
      <c r="AO422" s="27">
        <f>IFERROR(SUMIFS('[4]BD Unidades'!$AW$3:$AW$1424,'[4]BD Unidades'!$A$3:$A$1424,$A422),"-")</f>
        <v>0.21559900000000001</v>
      </c>
      <c r="AP422" s="27">
        <f>IFERROR(SUMIFS('[4]BD Unidades'!$AY$3:$AY$1424,'[4]BD Unidades'!$A$3:$A$1424,$A422),"-")</f>
        <v>0.20945899999999998</v>
      </c>
      <c r="AQ422" s="25">
        <f>IFERROR(SUMIFS('[4]BD Unidades'!$AZ$3:$AZ$1424,'[4]BD Unidades'!$A$3:$A$1424,$A422),"-")</f>
        <v>0.62777400000000005</v>
      </c>
      <c r="AR422" s="25">
        <f>IFERROR(SUMIFS('[4]BD Unidades'!$BA$3:$BA$1424,'[4]BD Unidades'!$A$3:$A$1424,$A422),"-")</f>
        <v>3</v>
      </c>
      <c r="AS422" s="28">
        <f>SUMIFS('[4]BD Unidades'!$BC$3:$BC$1424,'[4]BD Unidades'!$A$3:$A$1424,$A422)</f>
        <v>1.3468849362191497E-3</v>
      </c>
      <c r="AT422" s="28">
        <f>SUMIFS('[4]BD Unidades'!$BE$3:$BE$1424,'[4]BD Unidades'!$A$3:$A$1424,$A422)</f>
        <v>0.99890900121432902</v>
      </c>
      <c r="AU422" s="29">
        <f t="shared" si="26"/>
        <v>0.99756358572793968</v>
      </c>
      <c r="AV422" s="30">
        <f t="shared" si="27"/>
        <v>3.333E-3</v>
      </c>
      <c r="AW422" s="25">
        <f>IFERROR(SUMIFS('[4]BD Unidades'!$BI$3:$BI$1424,'[4]BD Unidades'!$A$3:$A$1424,$A422),"-")</f>
        <v>0.62415700085854908</v>
      </c>
      <c r="AX422" s="25">
        <f>IFERROR(SUMIFS('[4]BD Unidades'!$BJ$3:$BJ$1424,'[4]BD Unidades'!$A$3:$A$1424,$A422),"-")</f>
        <v>0.40111009834360878</v>
      </c>
    </row>
    <row r="423" spans="1:50" ht="14.4" x14ac:dyDescent="0.3">
      <c r="A423" s="7">
        <v>1656</v>
      </c>
      <c r="B423" s="7" t="s">
        <v>1559</v>
      </c>
      <c r="D423" s="8" t="s">
        <v>1560</v>
      </c>
      <c r="E423" s="19" t="s">
        <v>492</v>
      </c>
      <c r="F423" s="19" t="s">
        <v>492</v>
      </c>
      <c r="G423" s="19" t="s">
        <v>1561</v>
      </c>
      <c r="H423" s="19" t="s">
        <v>397</v>
      </c>
      <c r="I423" s="19">
        <v>2024</v>
      </c>
      <c r="J423" s="19" t="s">
        <v>495</v>
      </c>
      <c r="K423" s="19" t="s">
        <v>496</v>
      </c>
      <c r="L423" s="19" t="s">
        <v>47</v>
      </c>
      <c r="M423" s="19" t="s">
        <v>48</v>
      </c>
      <c r="N423" s="19" t="s">
        <v>59</v>
      </c>
      <c r="O423" s="19" t="s">
        <v>807</v>
      </c>
      <c r="P423" s="19" t="s">
        <v>51</v>
      </c>
      <c r="Q423" s="9" t="s">
        <v>1563</v>
      </c>
      <c r="R423" s="20">
        <v>55.924999999999997</v>
      </c>
      <c r="S423" s="20">
        <v>1.65</v>
      </c>
      <c r="T423" s="20">
        <v>55</v>
      </c>
      <c r="U423" s="20">
        <v>0.71</v>
      </c>
      <c r="V423" s="21">
        <f>_xlfn.XLOOKUP(D423,'[4]Gen. Real'!$A$2:$A$1168,'[4]Gen. Real'!$C$2:$C$1168,"-",0)</f>
        <v>114.26958</v>
      </c>
      <c r="W423" s="22"/>
      <c r="X423" s="22">
        <f>_xlfn.XLOOKUP(D423,[4]Vertimiento!$J$2:$J$119,[4]Vertimiento!$K$2:$K$119,"-",0)</f>
        <v>22.437158288666666</v>
      </c>
      <c r="Y423" s="23">
        <f t="shared" si="24"/>
        <v>0.16412620599058478</v>
      </c>
      <c r="Z423" s="19">
        <f>_xlfn.XLOOKUP(D423,[4]Cmg!$I$4:$I$99,[4]Cmg!$M$4:$M$99,"----",0,1)</f>
        <v>3.9445340422184381</v>
      </c>
      <c r="AA423" s="19">
        <f>_xlfn.XLOOKUP(D423,[4]Cmg!$A$4:$A$101,[4]Cmg!$B$4:$B$101,"----",0,1)</f>
        <v>47.384898144987041</v>
      </c>
      <c r="AB423" s="19">
        <f>_xlfn.XLOOKUP(D423,[4]Cmg!$E$4:$E$101,[4]Cmg!$F$4:$F$101,"----",0,1)</f>
        <v>5.9140573770491836</v>
      </c>
      <c r="AC423" s="19">
        <f>_xlfn.XLOOKUP(D423,[4]Cmg!$O$4:$O$101,[4]Cmg!$P$4:$P$101,"----",0,1)</f>
        <v>76.98959430466148</v>
      </c>
      <c r="AD423" s="24">
        <f>_xlfn.XLOOKUP(D423,[4]Cmg!$S$4:$S$101,[4]Cmg!$U$4:$U$101,"----",0,1)</f>
        <v>0.46807784226698534</v>
      </c>
      <c r="AG423" s="25">
        <f>IFERROR(SUMIFS('[4]BD Unidades'!$AH:$AH,'[4]BD Unidades'!$A:$A,'BD Centrales 2024'!$A423),"-")</f>
        <v>55.924999999999997</v>
      </c>
      <c r="AH423" s="25">
        <f>SUMIFS('[4]BD Unidades'!$AJ$3:$AJ$1424,'[4]BD Unidades'!$A$3:$A$1424,$A423)</f>
        <v>8652.3833333333296</v>
      </c>
      <c r="AI423" s="25">
        <f>SUMIFS('[4]BD Unidades'!$AL$3:$AL$1424,'[4]BD Unidades'!$A$3:$A$1424,$A423)</f>
        <v>110.083333333333</v>
      </c>
      <c r="AJ423" s="26">
        <f t="shared" si="25"/>
        <v>1.2563053021599671E-2</v>
      </c>
      <c r="AK423" s="27">
        <f>IFERROR(SUMIFS('[4]BD Unidades'!$AO$3:$AO$1424,'[4]BD Unidades'!$A$3:$A$1424,$A423),"-")</f>
        <v>0</v>
      </c>
      <c r="AL423" s="27">
        <f>IFERROR(SUMIFS('[4]BD Unidades'!$AQ$3:$AQ$1424,'[4]BD Unidades'!$A$3:$A$1424,$A423),"-")</f>
        <v>0.26256400337240332</v>
      </c>
      <c r="AM423" s="27">
        <f>IFERROR(SUMIFS('[4]BD Unidades'!$AS$3:$AS$1424,'[4]BD Unidades'!$A$3:$A$1424,$A423),"-")</f>
        <v>0.28729923295183518</v>
      </c>
      <c r="AN423" s="27">
        <f>IFERROR(SUMIFS('[4]BD Unidades'!$AU$3:$AU$1424,'[4]BD Unidades'!$A$3:$A$1424,$A423),"-")</f>
        <v>0.27811000000000002</v>
      </c>
      <c r="AO423" s="27">
        <f>IFERROR(SUMIFS('[4]BD Unidades'!$AW$3:$AW$1424,'[4]BD Unidades'!$A$3:$A$1424,$A423),"-")</f>
        <v>0.27827400000000002</v>
      </c>
      <c r="AP423" s="27">
        <f>IFERROR(SUMIFS('[4]BD Unidades'!$AY$3:$AY$1424,'[4]BD Unidades'!$A$3:$A$1424,$A423),"-")</f>
        <v>0.238479</v>
      </c>
      <c r="AQ423" s="25">
        <f>IFERROR(SUMIFS('[4]BD Unidades'!$AZ$3:$AZ$1424,'[4]BD Unidades'!$A$3:$A$1424,$A423),"-")</f>
        <v>13.323040957455069</v>
      </c>
      <c r="AR423" s="25">
        <f>IFERROR(SUMIFS('[4]BD Unidades'!$BA$3:$BA$1424,'[4]BD Unidades'!$A$3:$A$1424,$A423),"-")</f>
        <v>55.924999999999997</v>
      </c>
      <c r="AS423" s="28">
        <f>SUMIFS('[4]BD Unidades'!$BC$3:$BC$1424,'[4]BD Unidades'!$A$3:$A$1424,$A423)</f>
        <v>2.2376659386062602E-3</v>
      </c>
      <c r="AT423" s="28">
        <f>SUMIFS('[4]BD Unidades'!$BE$3:$BE$1424,'[4]BD Unidades'!$A$3:$A$1424,$A423)</f>
        <v>1</v>
      </c>
      <c r="AU423" s="29">
        <f t="shared" si="26"/>
        <v>0.9977623340613937</v>
      </c>
      <c r="AV423" s="30">
        <f t="shared" si="27"/>
        <v>1.6500000000000001E-2</v>
      </c>
      <c r="AW423" s="25">
        <f>IFERROR(SUMIFS('[4]BD Unidades'!$BI$3:$BI$1424,'[4]BD Unidades'!$A$3:$A$1424,$A423),"-")</f>
        <v>13.109781889999352</v>
      </c>
      <c r="AX423" s="25">
        <f>IFERROR(SUMIFS('[4]BD Unidades'!$BJ$3:$BJ$1424,'[4]BD Unidades'!$A$3:$A$1424,$A423),"-")</f>
        <v>8.4249089506769987</v>
      </c>
    </row>
    <row r="424" spans="1:50" ht="14.4" x14ac:dyDescent="0.3">
      <c r="A424" s="7">
        <v>1659</v>
      </c>
      <c r="B424" s="7" t="s">
        <v>1564</v>
      </c>
      <c r="D424" s="8" t="s">
        <v>1565</v>
      </c>
      <c r="E424" s="19" t="s">
        <v>1516</v>
      </c>
      <c r="F424" s="19" t="s">
        <v>1566</v>
      </c>
      <c r="G424" s="19" t="s">
        <v>1567</v>
      </c>
      <c r="H424" s="19" t="s">
        <v>397</v>
      </c>
      <c r="I424" s="19">
        <v>2024</v>
      </c>
      <c r="J424" s="19" t="s">
        <v>495</v>
      </c>
      <c r="K424" s="19" t="s">
        <v>496</v>
      </c>
      <c r="L424" s="19" t="s">
        <v>213</v>
      </c>
      <c r="M424" s="19" t="s">
        <v>106</v>
      </c>
      <c r="N424" s="19" t="s">
        <v>243</v>
      </c>
      <c r="O424" s="19" t="s">
        <v>1569</v>
      </c>
      <c r="P424" s="19" t="s">
        <v>51</v>
      </c>
      <c r="Q424" s="9" t="s">
        <v>1570</v>
      </c>
      <c r="R424" s="20">
        <v>2.73</v>
      </c>
      <c r="S424" s="20">
        <v>0.27100000000000002</v>
      </c>
      <c r="T424" s="20">
        <v>2.7225999999999999</v>
      </c>
      <c r="U424" s="20" t="s">
        <v>397</v>
      </c>
      <c r="V424" s="21">
        <f>_xlfn.XLOOKUP(D424,'[4]Gen. Real'!$A$2:$A$1168,'[4]Gen. Real'!$C$2:$C$1168,"-",0)</f>
        <v>5.1193700000000009</v>
      </c>
      <c r="W424" s="22"/>
      <c r="X424" s="22" t="str">
        <f>_xlfn.XLOOKUP(D424,[4]Vertimiento!$J$2:$J$119,[4]Vertimiento!$K$2:$K$119,"-",0)</f>
        <v>-</v>
      </c>
      <c r="Y424" s="23" t="str">
        <f t="shared" si="24"/>
        <v>-</v>
      </c>
      <c r="Z424" s="19" t="str">
        <f>_xlfn.XLOOKUP(D424,[4]Cmg!$I$4:$I$99,[4]Cmg!$M$4:$M$99,"----",0,1)</f>
        <v>----</v>
      </c>
      <c r="AA424" s="19" t="str">
        <f>_xlfn.XLOOKUP(D424,[4]Cmg!$A$4:$A$101,[4]Cmg!$B$4:$B$101,"----",0,1)</f>
        <v>----</v>
      </c>
      <c r="AB424" s="19" t="str">
        <f>_xlfn.XLOOKUP(D424,[4]Cmg!$E$4:$E$101,[4]Cmg!$F$4:$F$101,"----",0,1)</f>
        <v>----</v>
      </c>
      <c r="AC424" s="19" t="str">
        <f>_xlfn.XLOOKUP(D424,[4]Cmg!$O$4:$O$101,[4]Cmg!$P$4:$P$101,"----",0,1)</f>
        <v>----</v>
      </c>
      <c r="AD424" s="24" t="str">
        <f>_xlfn.XLOOKUP(D424,[4]Cmg!$S$4:$S$101,[4]Cmg!$U$4:$U$101,"----",0,1)</f>
        <v>----</v>
      </c>
      <c r="AG424" s="25">
        <f>IFERROR(SUMIFS('[4]BD Unidades'!$AH:$AH,'[4]BD Unidades'!$A:$A,'BD Centrales 2024'!$A424),"-")</f>
        <v>2.73</v>
      </c>
      <c r="AH424" s="25">
        <f>SUMIFS('[4]BD Unidades'!$AJ$3:$AJ$1424,'[4]BD Unidades'!$A$3:$A$1424,$A424)</f>
        <v>8488.6</v>
      </c>
      <c r="AI424" s="25">
        <f>SUMIFS('[4]BD Unidades'!$AL$3:$AL$1424,'[4]BD Unidades'!$A$3:$A$1424,$A424)</f>
        <v>0</v>
      </c>
      <c r="AJ424" s="26">
        <f t="shared" si="25"/>
        <v>0</v>
      </c>
      <c r="AK424" s="27">
        <f>IFERROR(SUMIFS('[4]BD Unidades'!$AO$3:$AO$1424,'[4]BD Unidades'!$A$3:$A$1424,$A424),"-")</f>
        <v>0.25696415622527569</v>
      </c>
      <c r="AL424" s="27">
        <f>IFERROR(SUMIFS('[4]BD Unidades'!$AQ$3:$AQ$1424,'[4]BD Unidades'!$A$3:$A$1424,$A424),"-")</f>
        <v>0.24804278956868453</v>
      </c>
      <c r="AM424" s="27">
        <f>IFERROR(SUMIFS('[4]BD Unidades'!$AS$3:$AS$1424,'[4]BD Unidades'!$A$3:$A$1424,$A424),"-")</f>
        <v>0.22215534072484466</v>
      </c>
      <c r="AN424" s="27">
        <f>IFERROR(SUMIFS('[4]BD Unidades'!$AU$3:$AU$1424,'[4]BD Unidades'!$A$3:$A$1424,$A424),"-")</f>
        <v>0.20989600000000003</v>
      </c>
      <c r="AO424" s="27">
        <f>IFERROR(SUMIFS('[4]BD Unidades'!$AW$3:$AW$1424,'[4]BD Unidades'!$A$3:$A$1424,$A424),"-")</f>
        <v>0.22020700000000001</v>
      </c>
      <c r="AP424" s="27">
        <f>IFERROR(SUMIFS('[4]BD Unidades'!$AY$3:$AY$1424,'[4]BD Unidades'!$A$3:$A$1424,$A424),"-")</f>
        <v>0.21920399999999998</v>
      </c>
      <c r="AQ424" s="25">
        <f>IFERROR(SUMIFS('[4]BD Unidades'!$AZ$3:$AZ$1424,'[4]BD Unidades'!$A$3:$A$1424,$A424),"-")</f>
        <v>0.57301608000000004</v>
      </c>
      <c r="AR424" s="25">
        <f>IFERROR(SUMIFS('[4]BD Unidades'!$BA$3:$BA$1424,'[4]BD Unidades'!$A$3:$A$1424,$A424),"-")</f>
        <v>2.7300000000000102</v>
      </c>
      <c r="AS424" s="28">
        <f>SUMIFS('[4]BD Unidades'!$BC$3:$BC$1424,'[4]BD Unidades'!$A$3:$A$1424,$A424)</f>
        <v>5.3409741254162597E-2</v>
      </c>
      <c r="AT424" s="28">
        <f>SUMIFS('[4]BD Unidades'!$BE$3:$BE$1424,'[4]BD Unidades'!$A$3:$A$1424,$A424)</f>
        <v>1</v>
      </c>
      <c r="AU424" s="29">
        <f t="shared" si="26"/>
        <v>0.94659025874583735</v>
      </c>
      <c r="AV424" s="30">
        <f t="shared" si="27"/>
        <v>2.7100000000000002E-3</v>
      </c>
      <c r="AW424" s="25">
        <f>IFERROR(SUMIFS('[4]BD Unidades'!$BI$3:$BI$1424,'[4]BD Unidades'!$A$3:$A$1424,$A424),"-")</f>
        <v>0.54094116666649783</v>
      </c>
      <c r="AX424" s="25">
        <f>IFERROR(SUMIFS('[4]BD Unidades'!$BJ$3:$BJ$1424,'[4]BD Unidades'!$A$3:$A$1424,$A424),"-")</f>
        <v>0.34763202889857236</v>
      </c>
    </row>
    <row r="425" spans="1:50" ht="14.4" x14ac:dyDescent="0.3">
      <c r="A425" s="7">
        <v>1660</v>
      </c>
      <c r="B425" s="7" t="s">
        <v>1571</v>
      </c>
      <c r="D425" s="8" t="s">
        <v>1572</v>
      </c>
      <c r="E425" s="19" t="s">
        <v>1134</v>
      </c>
      <c r="F425" s="19" t="s">
        <v>1573</v>
      </c>
      <c r="G425" s="19" t="s">
        <v>1567</v>
      </c>
      <c r="H425" s="19" t="s">
        <v>397</v>
      </c>
      <c r="I425" s="19">
        <v>2024</v>
      </c>
      <c r="J425" s="19" t="s">
        <v>495</v>
      </c>
      <c r="K425" s="19" t="s">
        <v>496</v>
      </c>
      <c r="L425" s="19" t="s">
        <v>213</v>
      </c>
      <c r="M425" s="19" t="s">
        <v>106</v>
      </c>
      <c r="N425" s="19" t="s">
        <v>243</v>
      </c>
      <c r="O425" s="19" t="s">
        <v>1569</v>
      </c>
      <c r="P425" s="19" t="s">
        <v>51</v>
      </c>
      <c r="Q425" s="9" t="s">
        <v>1574</v>
      </c>
      <c r="R425" s="20">
        <v>3</v>
      </c>
      <c r="S425" s="20">
        <v>1.1333</v>
      </c>
      <c r="T425" s="20">
        <v>2.9660000000000002</v>
      </c>
      <c r="U425" s="20" t="s">
        <v>397</v>
      </c>
      <c r="V425" s="21">
        <f>_xlfn.XLOOKUP(D425,'[4]Gen. Real'!$A$2:$A$1168,'[4]Gen. Real'!$C$2:$C$1168,"-",0)</f>
        <v>5.1734900000000055</v>
      </c>
      <c r="W425" s="22"/>
      <c r="X425" s="22" t="str">
        <f>_xlfn.XLOOKUP(D425,[4]Vertimiento!$J$2:$J$119,[4]Vertimiento!$K$2:$K$119,"-",0)</f>
        <v>-</v>
      </c>
      <c r="Y425" s="23" t="str">
        <f t="shared" si="24"/>
        <v>-</v>
      </c>
      <c r="Z425" s="19" t="str">
        <f>_xlfn.XLOOKUP(D425,[4]Cmg!$I$4:$I$99,[4]Cmg!$M$4:$M$99,"----",0,1)</f>
        <v>----</v>
      </c>
      <c r="AA425" s="19" t="str">
        <f>_xlfn.XLOOKUP(D425,[4]Cmg!$A$4:$A$101,[4]Cmg!$B$4:$B$101,"----",0,1)</f>
        <v>----</v>
      </c>
      <c r="AB425" s="19" t="str">
        <f>_xlfn.XLOOKUP(D425,[4]Cmg!$E$4:$E$101,[4]Cmg!$F$4:$F$101,"----",0,1)</f>
        <v>----</v>
      </c>
      <c r="AC425" s="19" t="str">
        <f>_xlfn.XLOOKUP(D425,[4]Cmg!$O$4:$O$101,[4]Cmg!$P$4:$P$101,"----",0,1)</f>
        <v>----</v>
      </c>
      <c r="AD425" s="24" t="str">
        <f>_xlfn.XLOOKUP(D425,[4]Cmg!$S$4:$S$101,[4]Cmg!$U$4:$U$101,"----",0,1)</f>
        <v>----</v>
      </c>
      <c r="AG425" s="25">
        <f>IFERROR(SUMIFS('[4]BD Unidades'!$AH:$AH,'[4]BD Unidades'!$A:$A,'BD Centrales 2024'!$A425),"-")</f>
        <v>3</v>
      </c>
      <c r="AH425" s="25">
        <f>SUMIFS('[4]BD Unidades'!$AJ$3:$AJ$1424,'[4]BD Unidades'!$A$3:$A$1424,$A425)</f>
        <v>8522.5</v>
      </c>
      <c r="AI425" s="25">
        <f>SUMIFS('[4]BD Unidades'!$AL$3:$AL$1424,'[4]BD Unidades'!$A$3:$A$1424,$A425)</f>
        <v>0</v>
      </c>
      <c r="AJ425" s="26">
        <f t="shared" si="25"/>
        <v>0</v>
      </c>
      <c r="AK425" s="27">
        <f>IFERROR(SUMIFS('[4]BD Unidades'!$AO$3:$AO$1424,'[4]BD Unidades'!$A$3:$A$1424,$A425),"-")</f>
        <v>0.24657671889947472</v>
      </c>
      <c r="AL425" s="27">
        <f>IFERROR(SUMIFS('[4]BD Unidades'!$AQ$3:$AQ$1424,'[4]BD Unidades'!$A$3:$A$1424,$A425),"-")</f>
        <v>0.22906288491292226</v>
      </c>
      <c r="AM425" s="27">
        <f>IFERROR(SUMIFS('[4]BD Unidades'!$AS$3:$AS$1424,'[4]BD Unidades'!$A$3:$A$1424,$A425),"-")</f>
        <v>0.215154835972764</v>
      </c>
      <c r="AN425" s="27">
        <f>IFERROR(SUMIFS('[4]BD Unidades'!$AU$3:$AU$1424,'[4]BD Unidades'!$A$3:$A$1424,$A425),"-")</f>
        <v>0.17843500000000001</v>
      </c>
      <c r="AO425" s="27">
        <f>IFERROR(SUMIFS('[4]BD Unidades'!$AW$3:$AW$1424,'[4]BD Unidades'!$A$3:$A$1424,$A425),"-")</f>
        <v>0.199908</v>
      </c>
      <c r="AP425" s="27">
        <f>IFERROR(SUMIFS('[4]BD Unidades'!$AY$3:$AY$1424,'[4]BD Unidades'!$A$3:$A$1424,$A425),"-")</f>
        <v>0.20851500000000001</v>
      </c>
      <c r="AQ425" s="25">
        <f>IFERROR(SUMIFS('[4]BD Unidades'!$AZ$3:$AZ$1424,'[4]BD Unidades'!$A$3:$A$1424,$A425),"-")</f>
        <v>0.53530500000000003</v>
      </c>
      <c r="AR425" s="25">
        <f>IFERROR(SUMIFS('[4]BD Unidades'!$BA$3:$BA$1424,'[4]BD Unidades'!$A$3:$A$1424,$A425),"-")</f>
        <v>3</v>
      </c>
      <c r="AS425" s="28">
        <f>SUMIFS('[4]BD Unidades'!$BC$3:$BC$1424,'[4]BD Unidades'!$A$3:$A$1424,$A425)</f>
        <v>1.5101410369097501E-4</v>
      </c>
      <c r="AT425" s="28">
        <f>SUMIFS('[4]BD Unidades'!$BE$3:$BE$1424,'[4]BD Unidades'!$A$3:$A$1424,$A425)</f>
        <v>0.99839480874316899</v>
      </c>
      <c r="AU425" s="29">
        <f t="shared" si="26"/>
        <v>0.99824403704599685</v>
      </c>
      <c r="AV425" s="30">
        <f t="shared" si="27"/>
        <v>1.1332999999999999E-2</v>
      </c>
      <c r="AW425" s="25">
        <f>IFERROR(SUMIFS('[4]BD Unidades'!$BI$3:$BI$1424,'[4]BD Unidades'!$A$3:$A$1424,$A425),"-")</f>
        <v>0.52830888730939607</v>
      </c>
      <c r="AX425" s="25">
        <f>IFERROR(SUMIFS('[4]BD Unidades'!$BJ$3:$BJ$1424,'[4]BD Unidades'!$A$3:$A$1424,$A425),"-")</f>
        <v>0.33951398358583651</v>
      </c>
    </row>
    <row r="426" spans="1:50" ht="14.4" x14ac:dyDescent="0.3">
      <c r="A426" s="7">
        <v>1662</v>
      </c>
      <c r="B426" s="7" t="s">
        <v>1575</v>
      </c>
      <c r="D426" s="8" t="s">
        <v>1576</v>
      </c>
      <c r="E426" s="19" t="s">
        <v>1577</v>
      </c>
      <c r="F426" s="19" t="s">
        <v>1577</v>
      </c>
      <c r="G426" s="19" t="s">
        <v>1578</v>
      </c>
      <c r="H426" s="19" t="s">
        <v>397</v>
      </c>
      <c r="I426" s="19">
        <v>2024</v>
      </c>
      <c r="J426" s="19" t="s">
        <v>495</v>
      </c>
      <c r="K426" s="19" t="s">
        <v>496</v>
      </c>
      <c r="L426" s="19" t="s">
        <v>213</v>
      </c>
      <c r="M426" s="19" t="s">
        <v>814</v>
      </c>
      <c r="N426" s="19" t="s">
        <v>815</v>
      </c>
      <c r="O426" s="19" t="s">
        <v>816</v>
      </c>
      <c r="P426" s="19" t="s">
        <v>51</v>
      </c>
      <c r="Q426" s="9" t="s">
        <v>1580</v>
      </c>
      <c r="R426" s="20">
        <v>9</v>
      </c>
      <c r="S426" s="20">
        <v>9.8000000000000004E-2</v>
      </c>
      <c r="T426" s="20">
        <v>8.9910999999999994</v>
      </c>
      <c r="U426" s="20" t="s">
        <v>397</v>
      </c>
      <c r="V426" s="21">
        <f>_xlfn.XLOOKUP(D426,'[4]Gen. Real'!$A$2:$A$1168,'[4]Gen. Real'!$C$2:$C$1168,"-",0)</f>
        <v>22.839099999999942</v>
      </c>
      <c r="W426" s="22"/>
      <c r="X426" s="22" t="str">
        <f>_xlfn.XLOOKUP(D426,[4]Vertimiento!$J$2:$J$119,[4]Vertimiento!$K$2:$K$119,"-",0)</f>
        <v>-</v>
      </c>
      <c r="Y426" s="23" t="str">
        <f t="shared" si="24"/>
        <v>-</v>
      </c>
      <c r="Z426" s="19" t="str">
        <f>_xlfn.XLOOKUP(D426,[4]Cmg!$I$4:$I$99,[4]Cmg!$M$4:$M$99,"----",0,1)</f>
        <v>----</v>
      </c>
      <c r="AA426" s="19" t="str">
        <f>_xlfn.XLOOKUP(D426,[4]Cmg!$A$4:$A$101,[4]Cmg!$B$4:$B$101,"----",0,1)</f>
        <v>----</v>
      </c>
      <c r="AB426" s="19" t="str">
        <f>_xlfn.XLOOKUP(D426,[4]Cmg!$E$4:$E$101,[4]Cmg!$F$4:$F$101,"----",0,1)</f>
        <v>----</v>
      </c>
      <c r="AC426" s="19" t="str">
        <f>_xlfn.XLOOKUP(D426,[4]Cmg!$O$4:$O$101,[4]Cmg!$P$4:$P$101,"----",0,1)</f>
        <v>----</v>
      </c>
      <c r="AD426" s="24" t="str">
        <f>_xlfn.XLOOKUP(D426,[4]Cmg!$S$4:$S$101,[4]Cmg!$U$4:$U$101,"----",0,1)</f>
        <v>----</v>
      </c>
      <c r="AG426" s="25">
        <f>IFERROR(SUMIFS('[4]BD Unidades'!$AH:$AH,'[4]BD Unidades'!$A:$A,'BD Centrales 2024'!$A426),"-")</f>
        <v>9</v>
      </c>
      <c r="AH426" s="25">
        <f>SUMIFS('[4]BD Unidades'!$AJ$3:$AJ$1424,'[4]BD Unidades'!$A$3:$A$1424,$A426)</f>
        <v>8021.75</v>
      </c>
      <c r="AI426" s="25">
        <f>SUMIFS('[4]BD Unidades'!$AL$3:$AL$1424,'[4]BD Unidades'!$A$3:$A$1424,$A426)</f>
        <v>546</v>
      </c>
      <c r="AJ426" s="26">
        <f t="shared" si="25"/>
        <v>6.3727349654226606E-2</v>
      </c>
      <c r="AK426" s="27">
        <f>IFERROR(SUMIFS('[4]BD Unidades'!$AO$3:$AO$1424,'[4]BD Unidades'!$A$3:$A$1424,$A426),"-")</f>
        <v>0.25371085214745664</v>
      </c>
      <c r="AL426" s="27">
        <f>IFERROR(SUMIFS('[4]BD Unidades'!$AQ$3:$AQ$1424,'[4]BD Unidades'!$A$3:$A$1424,$A426),"-")</f>
        <v>0.37699779108610076</v>
      </c>
      <c r="AM426" s="27">
        <f>IFERROR(SUMIFS('[4]BD Unidades'!$AS$3:$AS$1424,'[4]BD Unidades'!$A$3:$A$1424,$A426),"-")</f>
        <v>0.34634260296266728</v>
      </c>
      <c r="AN426" s="27">
        <f>IFERROR(SUMIFS('[4]BD Unidades'!$AU$3:$AU$1424,'[4]BD Unidades'!$A$3:$A$1424,$A426),"-")</f>
        <v>0.29066399999999998</v>
      </c>
      <c r="AO426" s="27">
        <f>IFERROR(SUMIFS('[4]BD Unidades'!$AW$3:$AW$1424,'[4]BD Unidades'!$A$3:$A$1424,$A426),"-")</f>
        <v>0.29944900000000002</v>
      </c>
      <c r="AP426" s="27">
        <f>IFERROR(SUMIFS('[4]BD Unidades'!$AY$3:$AY$1424,'[4]BD Unidades'!$A$3:$A$1424,$A426),"-")</f>
        <v>0.20555000000000001</v>
      </c>
      <c r="AQ426" s="25">
        <f>IFERROR(SUMIFS('[4]BD Unidades'!$AZ$3:$AZ$1424,'[4]BD Unidades'!$A$3:$A$1424,$A426),"-")</f>
        <v>2.2833976693271096</v>
      </c>
      <c r="AR426" s="25">
        <f>IFERROR(SUMIFS('[4]BD Unidades'!$BA$3:$BA$1424,'[4]BD Unidades'!$A$3:$A$1424,$A426),"-")</f>
        <v>8.7450906013830902</v>
      </c>
      <c r="AS426" s="28">
        <f>SUMIFS('[4]BD Unidades'!$BC$3:$BC$1424,'[4]BD Unidades'!$A$3:$A$1424,$A426)</f>
        <v>4.98760558697084E-3</v>
      </c>
      <c r="AT426" s="28">
        <f>SUMIFS('[4]BD Unidades'!$BE$3:$BE$1424,'[4]BD Unidades'!$A$3:$A$1424,$A426)</f>
        <v>1</v>
      </c>
      <c r="AU426" s="29">
        <f t="shared" si="26"/>
        <v>0.99501239441302913</v>
      </c>
      <c r="AV426" s="30">
        <f t="shared" si="27"/>
        <v>9.7999999999999997E-4</v>
      </c>
      <c r="AW426" s="25">
        <f>IFERROR(SUMIFS('[4]BD Unidades'!$BI$3:$BI$1424,'[4]BD Unidades'!$A$3:$A$1424,$A426),"-")</f>
        <v>2.2697622179161931</v>
      </c>
      <c r="AX426" s="25">
        <f>IFERROR(SUMIFS('[4]BD Unidades'!$BJ$3:$BJ$1424,'[4]BD Unidades'!$A$3:$A$1424,$A426),"-")</f>
        <v>1.4586466949704193</v>
      </c>
    </row>
    <row r="427" spans="1:50" ht="14.4" x14ac:dyDescent="0.3">
      <c r="A427" s="7">
        <v>1665</v>
      </c>
      <c r="B427" s="7" t="s">
        <v>1581</v>
      </c>
      <c r="D427" s="8" t="s">
        <v>1582</v>
      </c>
      <c r="E427" s="19" t="s">
        <v>1583</v>
      </c>
      <c r="F427" s="19" t="s">
        <v>1583</v>
      </c>
      <c r="G427" s="19" t="s">
        <v>1584</v>
      </c>
      <c r="H427" s="19" t="s">
        <v>397</v>
      </c>
      <c r="I427" s="19">
        <v>2024</v>
      </c>
      <c r="J427" s="19" t="s">
        <v>495</v>
      </c>
      <c r="K427" s="19" t="s">
        <v>496</v>
      </c>
      <c r="L427" s="19" t="s">
        <v>47</v>
      </c>
      <c r="M427" s="19" t="s">
        <v>48</v>
      </c>
      <c r="N427" s="19" t="s">
        <v>49</v>
      </c>
      <c r="O427" s="19" t="s">
        <v>50</v>
      </c>
      <c r="P427" s="19" t="s">
        <v>51</v>
      </c>
      <c r="Q427" s="9" t="s">
        <v>1586</v>
      </c>
      <c r="R427" s="20">
        <v>96.52</v>
      </c>
      <c r="S427" s="20">
        <v>1.5209999999999999</v>
      </c>
      <c r="T427" s="20">
        <v>95.052000000000007</v>
      </c>
      <c r="U427" s="20">
        <v>1.9</v>
      </c>
      <c r="V427" s="21">
        <f>_xlfn.XLOOKUP(D427,'[4]Gen. Real'!$A$2:$A$1168,'[4]Gen. Real'!$C$2:$C$1168,"-",0)</f>
        <v>151.52756000000002</v>
      </c>
      <c r="W427" s="22"/>
      <c r="X427" s="22">
        <f>_xlfn.XLOOKUP(D427,[4]Vertimiento!$J$2:$J$119,[4]Vertimiento!$K$2:$K$119,"-",0)</f>
        <v>51.944575033333336</v>
      </c>
      <c r="Y427" s="23">
        <f t="shared" si="24"/>
        <v>0.25529085358456399</v>
      </c>
      <c r="Z427" s="19">
        <f>_xlfn.XLOOKUP(D427,[4]Cmg!$I$4:$I$99,[4]Cmg!$M$4:$M$99,"----",0,1)</f>
        <v>6.221316754523075</v>
      </c>
      <c r="AA427" s="19">
        <f>_xlfn.XLOOKUP(D427,[4]Cmg!$A$4:$A$101,[4]Cmg!$B$4:$B$101,"----",0,1)</f>
        <v>47.875336292249891</v>
      </c>
      <c r="AB427" s="19">
        <f>_xlfn.XLOOKUP(D427,[4]Cmg!$E$4:$E$101,[4]Cmg!$F$4:$F$101,"----",0,1)</f>
        <v>6.4184508196721337</v>
      </c>
      <c r="AC427" s="19">
        <f>_xlfn.XLOOKUP(D427,[4]Cmg!$O$4:$O$101,[4]Cmg!$P$4:$P$101,"----",0,1)</f>
        <v>77.470070216500872</v>
      </c>
      <c r="AD427" s="24">
        <f>_xlfn.XLOOKUP(D427,[4]Cmg!$S$4:$S$101,[4]Cmg!$U$4:$U$101,"----",0,1)</f>
        <v>0.57323318538750423</v>
      </c>
      <c r="AG427" s="25">
        <f>IFERROR(SUMIFS('[4]BD Unidades'!$AH:$AH,'[4]BD Unidades'!$A:$A,'BD Centrales 2024'!$A427),"-")</f>
        <v>96.52</v>
      </c>
      <c r="AH427" s="25">
        <f>SUMIFS('[4]BD Unidades'!$AJ$3:$AJ$1424,'[4]BD Unidades'!$A$3:$A$1424,$A427)</f>
        <v>7071.8666666666704</v>
      </c>
      <c r="AI427" s="25">
        <f>SUMIFS('[4]BD Unidades'!$AL$3:$AL$1424,'[4]BD Unidades'!$A$3:$A$1424,$A427)</f>
        <v>0</v>
      </c>
      <c r="AJ427" s="26">
        <f t="shared" si="25"/>
        <v>0</v>
      </c>
      <c r="AK427" s="27">
        <f>IFERROR(SUMIFS('[4]BD Unidades'!$AO$3:$AO$1424,'[4]BD Unidades'!$A$3:$A$1424,$A427),"-")</f>
        <v>0</v>
      </c>
      <c r="AL427" s="27">
        <f>IFERROR(SUMIFS('[4]BD Unidades'!$AQ$3:$AQ$1424,'[4]BD Unidades'!$A$3:$A$1424,$A427),"-")</f>
        <v>0</v>
      </c>
      <c r="AM427" s="27">
        <f>IFERROR(SUMIFS('[4]BD Unidades'!$AS$3:$AS$1424,'[4]BD Unidades'!$A$3:$A$1424,$A427),"-")</f>
        <v>0.34407674927596205</v>
      </c>
      <c r="AN427" s="27">
        <f>IFERROR(SUMIFS('[4]BD Unidades'!$AU$3:$AU$1424,'[4]BD Unidades'!$A$3:$A$1424,$A427),"-")</f>
        <v>0.31775999999999999</v>
      </c>
      <c r="AO427" s="27">
        <f>IFERROR(SUMIFS('[4]BD Unidades'!$AW$3:$AW$1424,'[4]BD Unidades'!$A$3:$A$1424,$A427),"-")</f>
        <v>0.29775099999999999</v>
      </c>
      <c r="AP427" s="27">
        <f>IFERROR(SUMIFS('[4]BD Unidades'!$AY$3:$AY$1424,'[4]BD Unidades'!$A$3:$A$1424,$A427),"-")</f>
        <v>0.30471599999999999</v>
      </c>
      <c r="AQ427" s="25">
        <f>IFERROR(SUMIFS('[4]BD Unidades'!$AZ$3:$AZ$1424,'[4]BD Unidades'!$A$3:$A$1424,$A427),"-")</f>
        <v>30.670195199999998</v>
      </c>
      <c r="AR427" s="25">
        <f>IFERROR(SUMIFS('[4]BD Unidades'!$BA$3:$BA$1424,'[4]BD Unidades'!$A$3:$A$1424,$A427),"-")</f>
        <v>96.519999999999797</v>
      </c>
      <c r="AS427" s="28">
        <f>SUMIFS('[4]BD Unidades'!$BC$3:$BC$1424,'[4]BD Unidades'!$A$3:$A$1424,$A427)</f>
        <v>4.1237251093020396E-3</v>
      </c>
      <c r="AT427" s="28">
        <f>SUMIFS('[4]BD Unidades'!$BE$3:$BE$1424,'[4]BD Unidades'!$A$3:$A$1424,$A427)</f>
        <v>0.80595969945355195</v>
      </c>
      <c r="AU427" s="29">
        <f t="shared" si="26"/>
        <v>0.80263614320382981</v>
      </c>
      <c r="AV427" s="30">
        <f t="shared" si="27"/>
        <v>1.521E-2</v>
      </c>
      <c r="AW427" s="25">
        <f>IFERROR(SUMIFS('[4]BD Unidades'!$BI$3:$BI$1424,'[4]BD Unidades'!$A$3:$A$1424,$A427),"-")</f>
        <v>24.398433055275767</v>
      </c>
      <c r="AX427" s="25">
        <f>IFERROR(SUMIFS('[4]BD Unidades'!$BJ$3:$BJ$1424,'[4]BD Unidades'!$A$3:$A$1424,$A427),"-")</f>
        <v>15.679481074104773</v>
      </c>
    </row>
    <row r="428" spans="1:50" ht="14.4" x14ac:dyDescent="0.3">
      <c r="A428" s="7">
        <v>1668</v>
      </c>
      <c r="B428" s="7" t="s">
        <v>1587</v>
      </c>
      <c r="D428" s="8" t="s">
        <v>1588</v>
      </c>
      <c r="E428" s="19" t="s">
        <v>1589</v>
      </c>
      <c r="F428" s="19" t="s">
        <v>1589</v>
      </c>
      <c r="G428" s="19" t="s">
        <v>1590</v>
      </c>
      <c r="H428" s="19" t="s">
        <v>397</v>
      </c>
      <c r="I428" s="19">
        <v>2024</v>
      </c>
      <c r="J428" s="19" t="s">
        <v>495</v>
      </c>
      <c r="K428" s="19" t="s">
        <v>496</v>
      </c>
      <c r="L428" s="19" t="s">
        <v>213</v>
      </c>
      <c r="M428" s="19" t="s">
        <v>164</v>
      </c>
      <c r="N428" s="19" t="s">
        <v>831</v>
      </c>
      <c r="O428" s="19" t="s">
        <v>1592</v>
      </c>
      <c r="P428" s="19" t="s">
        <v>51</v>
      </c>
      <c r="Q428" s="9" t="s">
        <v>1593</v>
      </c>
      <c r="R428" s="20">
        <v>2.8</v>
      </c>
      <c r="S428" s="20">
        <v>0</v>
      </c>
      <c r="T428" s="20">
        <v>2.8</v>
      </c>
      <c r="U428" s="20" t="s">
        <v>397</v>
      </c>
      <c r="V428" s="21">
        <f>_xlfn.XLOOKUP(D428,'[4]Gen. Real'!$A$2:$A$1168,'[4]Gen. Real'!$C$2:$C$1168,"-",0)</f>
        <v>4.0888700000000018</v>
      </c>
      <c r="W428" s="22"/>
      <c r="X428" s="22" t="str">
        <f>_xlfn.XLOOKUP(D428,[4]Vertimiento!$J$2:$J$119,[4]Vertimiento!$K$2:$K$119,"-",0)</f>
        <v>-</v>
      </c>
      <c r="Y428" s="23" t="str">
        <f t="shared" si="24"/>
        <v>-</v>
      </c>
      <c r="Z428" s="19" t="str">
        <f>_xlfn.XLOOKUP(D428,[4]Cmg!$I$4:$I$99,[4]Cmg!$M$4:$M$99,"----",0,1)</f>
        <v>----</v>
      </c>
      <c r="AA428" s="19" t="str">
        <f>_xlfn.XLOOKUP(D428,[4]Cmg!$A$4:$A$101,[4]Cmg!$B$4:$B$101,"----",0,1)</f>
        <v>----</v>
      </c>
      <c r="AB428" s="19" t="str">
        <f>_xlfn.XLOOKUP(D428,[4]Cmg!$E$4:$E$101,[4]Cmg!$F$4:$F$101,"----",0,1)</f>
        <v>----</v>
      </c>
      <c r="AC428" s="19" t="str">
        <f>_xlfn.XLOOKUP(D428,[4]Cmg!$O$4:$O$101,[4]Cmg!$P$4:$P$101,"----",0,1)</f>
        <v>----</v>
      </c>
      <c r="AD428" s="24" t="str">
        <f>_xlfn.XLOOKUP(D428,[4]Cmg!$S$4:$S$101,[4]Cmg!$U$4:$U$101,"----",0,1)</f>
        <v>----</v>
      </c>
      <c r="AG428" s="25">
        <f>IFERROR(SUMIFS('[4]BD Unidades'!$AH:$AH,'[4]BD Unidades'!$A:$A,'BD Centrales 2024'!$A428),"-")</f>
        <v>2.8</v>
      </c>
      <c r="AH428" s="25">
        <f>SUMIFS('[4]BD Unidades'!$AJ$3:$AJ$1424,'[4]BD Unidades'!$A$3:$A$1424,$A428)</f>
        <v>8189.5833333333312</v>
      </c>
      <c r="AI428" s="25">
        <f>SUMIFS('[4]BD Unidades'!$AL$3:$AL$1424,'[4]BD Unidades'!$A$3:$A$1424,$A428)</f>
        <v>0</v>
      </c>
      <c r="AJ428" s="26">
        <f t="shared" si="25"/>
        <v>0</v>
      </c>
      <c r="AK428" s="27">
        <f>IFERROR(SUMIFS('[4]BD Unidades'!$AO$3:$AO$1424,'[4]BD Unidades'!$A$3:$A$1424,$A428),"-")</f>
        <v>0.2660932822426339</v>
      </c>
      <c r="AL428" s="27">
        <f>IFERROR(SUMIFS('[4]BD Unidades'!$AQ$3:$AQ$1424,'[4]BD Unidades'!$A$3:$A$1424,$A428),"-")</f>
        <v>0.24180086803311193</v>
      </c>
      <c r="AM428" s="27">
        <f>IFERROR(SUMIFS('[4]BD Unidades'!$AS$3:$AS$1424,'[4]BD Unidades'!$A$3:$A$1424,$A428),"-")</f>
        <v>0.21074050875156067</v>
      </c>
      <c r="AN428" s="27">
        <f>IFERROR(SUMIFS('[4]BD Unidades'!$AU$3:$AU$1424,'[4]BD Unidades'!$A$3:$A$1424,$A428),"-")</f>
        <v>0.191659</v>
      </c>
      <c r="AO428" s="27">
        <f>IFERROR(SUMIFS('[4]BD Unidades'!$AW$3:$AW$1424,'[4]BD Unidades'!$A$3:$A$1424,$A428),"-")</f>
        <v>0.177701</v>
      </c>
      <c r="AP428" s="27">
        <f>IFERROR(SUMIFS('[4]BD Unidades'!$AY$3:$AY$1424,'[4]BD Unidades'!$A$3:$A$1424,$A428),"-")</f>
        <v>0.162074</v>
      </c>
      <c r="AQ428" s="25">
        <f>IFERROR(SUMIFS('[4]BD Unidades'!$AZ$3:$AZ$1424,'[4]BD Unidades'!$A$3:$A$1424,$A428),"-")</f>
        <v>0.53664519999999993</v>
      </c>
      <c r="AR428" s="25">
        <f>IFERROR(SUMIFS('[4]BD Unidades'!$BA$3:$BA$1424,'[4]BD Unidades'!$A$3:$A$1424,$A428),"-")</f>
        <v>2.8</v>
      </c>
      <c r="AS428" s="28">
        <f>SUMIFS('[4]BD Unidades'!$BC$3:$BC$1424,'[4]BD Unidades'!$A$3:$A$1424,$A428)</f>
        <v>2.7978480082147601E-2</v>
      </c>
      <c r="AT428" s="28">
        <f>SUMIFS('[4]BD Unidades'!$BE$3:$BE$1424,'[4]BD Unidades'!$A$3:$A$1424,$A428)</f>
        <v>1</v>
      </c>
      <c r="AU428" s="29">
        <f t="shared" si="26"/>
        <v>0.97202151991785235</v>
      </c>
      <c r="AV428" s="30">
        <f t="shared" si="27"/>
        <v>0</v>
      </c>
      <c r="AW428" s="25">
        <f>IFERROR(SUMIFS('[4]BD Unidades'!$BI$3:$BI$1424,'[4]BD Unidades'!$A$3:$A$1424,$A428),"-")</f>
        <v>0.52163068296062076</v>
      </c>
      <c r="AX428" s="25">
        <f>IFERROR(SUMIFS('[4]BD Unidades'!$BJ$3:$BJ$1424,'[4]BD Unidades'!$A$3:$A$1424,$A428),"-")</f>
        <v>0.33522228262051634</v>
      </c>
    </row>
    <row r="429" spans="1:50" ht="14.4" x14ac:dyDescent="0.3">
      <c r="A429" s="7">
        <v>1669</v>
      </c>
      <c r="B429" s="7" t="s">
        <v>1594</v>
      </c>
      <c r="D429" s="8" t="s">
        <v>1595</v>
      </c>
      <c r="E429" s="19" t="s">
        <v>1596</v>
      </c>
      <c r="F429" s="19" t="s">
        <v>1596</v>
      </c>
      <c r="G429" s="19" t="s">
        <v>1597</v>
      </c>
      <c r="H429" s="19" t="s">
        <v>397</v>
      </c>
      <c r="I429" s="19">
        <v>2024</v>
      </c>
      <c r="J429" s="19" t="s">
        <v>495</v>
      </c>
      <c r="K429" s="19" t="s">
        <v>496</v>
      </c>
      <c r="L429" s="19" t="s">
        <v>213</v>
      </c>
      <c r="M429" s="19" t="s">
        <v>164</v>
      </c>
      <c r="N429" s="19" t="s">
        <v>221</v>
      </c>
      <c r="O429" s="19" t="s">
        <v>886</v>
      </c>
      <c r="P429" s="19" t="s">
        <v>51</v>
      </c>
      <c r="Q429" s="9" t="s">
        <v>1599</v>
      </c>
      <c r="R429" s="20">
        <v>9</v>
      </c>
      <c r="S429" s="20">
        <v>0.11</v>
      </c>
      <c r="T429" s="20">
        <v>8.99</v>
      </c>
      <c r="U429" s="20" t="s">
        <v>397</v>
      </c>
      <c r="V429" s="21">
        <f>_xlfn.XLOOKUP(D429,'[4]Gen. Real'!$A$2:$A$1168,'[4]Gen. Real'!$C$2:$C$1168,"-",0)</f>
        <v>14.063650000000003</v>
      </c>
      <c r="W429" s="22"/>
      <c r="X429" s="22" t="str">
        <f>_xlfn.XLOOKUP(D429,[4]Vertimiento!$J$2:$J$119,[4]Vertimiento!$K$2:$K$119,"-",0)</f>
        <v>-</v>
      </c>
      <c r="Y429" s="23" t="str">
        <f t="shared" si="24"/>
        <v>-</v>
      </c>
      <c r="Z429" s="19" t="str">
        <f>_xlfn.XLOOKUP(D429,[4]Cmg!$I$4:$I$99,[4]Cmg!$M$4:$M$99,"----",0,1)</f>
        <v>----</v>
      </c>
      <c r="AA429" s="19" t="str">
        <f>_xlfn.XLOOKUP(D429,[4]Cmg!$A$4:$A$101,[4]Cmg!$B$4:$B$101,"----",0,1)</f>
        <v>----</v>
      </c>
      <c r="AB429" s="19" t="str">
        <f>_xlfn.XLOOKUP(D429,[4]Cmg!$E$4:$E$101,[4]Cmg!$F$4:$F$101,"----",0,1)</f>
        <v>----</v>
      </c>
      <c r="AC429" s="19" t="str">
        <f>_xlfn.XLOOKUP(D429,[4]Cmg!$O$4:$O$101,[4]Cmg!$P$4:$P$101,"----",0,1)</f>
        <v>----</v>
      </c>
      <c r="AD429" s="24" t="str">
        <f>_xlfn.XLOOKUP(D429,[4]Cmg!$S$4:$S$101,[4]Cmg!$U$4:$U$101,"----",0,1)</f>
        <v>----</v>
      </c>
      <c r="AG429" s="25">
        <f>IFERROR(SUMIFS('[4]BD Unidades'!$AH:$AH,'[4]BD Unidades'!$A:$A,'BD Centrales 2024'!$A429),"-")</f>
        <v>9</v>
      </c>
      <c r="AH429" s="25">
        <f>SUMIFS('[4]BD Unidades'!$AJ$3:$AJ$1424,'[4]BD Unidades'!$A$3:$A$1424,$A429)</f>
        <v>8160.1499999999987</v>
      </c>
      <c r="AI429" s="25">
        <f>SUMIFS('[4]BD Unidades'!$AL$3:$AL$1424,'[4]BD Unidades'!$A$3:$A$1424,$A429)</f>
        <v>0</v>
      </c>
      <c r="AJ429" s="26">
        <f t="shared" si="25"/>
        <v>0</v>
      </c>
      <c r="AK429" s="27">
        <f>IFERROR(SUMIFS('[4]BD Unidades'!$AO$3:$AO$1424,'[4]BD Unidades'!$A$3:$A$1424,$A429),"-")</f>
        <v>0</v>
      </c>
      <c r="AL429" s="27">
        <f>IFERROR(SUMIFS('[4]BD Unidades'!$AQ$3:$AQ$1424,'[4]BD Unidades'!$A$3:$A$1424,$A429),"-")</f>
        <v>0.2066649421039097</v>
      </c>
      <c r="AM429" s="27">
        <f>IFERROR(SUMIFS('[4]BD Unidades'!$AS$3:$AS$1424,'[4]BD Unidades'!$A$3:$A$1424,$A429),"-")</f>
        <v>0.19323494020639709</v>
      </c>
      <c r="AN429" s="27">
        <f>IFERROR(SUMIFS('[4]BD Unidades'!$AU$3:$AU$1424,'[4]BD Unidades'!$A$3:$A$1424,$A429),"-")</f>
        <v>0.17866599999999999</v>
      </c>
      <c r="AO429" s="27">
        <f>IFERROR(SUMIFS('[4]BD Unidades'!$AW$3:$AW$1424,'[4]BD Unidades'!$A$3:$A$1424,$A429),"-")</f>
        <v>0.18106</v>
      </c>
      <c r="AP429" s="27">
        <f>IFERROR(SUMIFS('[4]BD Unidades'!$AY$3:$AY$1424,'[4]BD Unidades'!$A$3:$A$1424,$A429),"-")</f>
        <v>0.19000400000000001</v>
      </c>
      <c r="AQ429" s="25">
        <f>IFERROR(SUMIFS('[4]BD Unidades'!$AZ$3:$AZ$1424,'[4]BD Unidades'!$A$3:$A$1424,$A429),"-")</f>
        <v>1.6079939999999999</v>
      </c>
      <c r="AR429" s="25">
        <f>IFERROR(SUMIFS('[4]BD Unidades'!$BA$3:$BA$1424,'[4]BD Unidades'!$A$3:$A$1424,$A429),"-")</f>
        <v>9</v>
      </c>
      <c r="AS429" s="28">
        <f>SUMIFS('[4]BD Unidades'!$BC$3:$BC$1424,'[4]BD Unidades'!$A$3:$A$1424,$A429)</f>
        <v>6.4683618315272196E-2</v>
      </c>
      <c r="AT429" s="28">
        <f>SUMIFS('[4]BD Unidades'!$BE$3:$BE$1424,'[4]BD Unidades'!$A$3:$A$1424,$A429)</f>
        <v>0.99880464480874287</v>
      </c>
      <c r="AU429" s="29">
        <f t="shared" si="26"/>
        <v>0.93419834639241317</v>
      </c>
      <c r="AV429" s="30">
        <f t="shared" si="27"/>
        <v>1.1000000000000001E-3</v>
      </c>
      <c r="AW429" s="25">
        <f>IFERROR(SUMIFS('[4]BD Unidades'!$BI$3:$BI$1424,'[4]BD Unidades'!$A$3:$A$1424,$A429),"-")</f>
        <v>1.5005162409913557</v>
      </c>
      <c r="AX429" s="25">
        <f>IFERROR(SUMIFS('[4]BD Unidades'!$BJ$3:$BJ$1424,'[4]BD Unidades'!$A$3:$A$1424,$A429),"-")</f>
        <v>0.96429618855885502</v>
      </c>
    </row>
    <row r="430" spans="1:50" ht="14.4" x14ac:dyDescent="0.3">
      <c r="A430" s="7">
        <v>1670</v>
      </c>
      <c r="B430" s="7" t="s">
        <v>1600</v>
      </c>
      <c r="D430" s="8" t="s">
        <v>1601</v>
      </c>
      <c r="E430" s="19" t="s">
        <v>1602</v>
      </c>
      <c r="F430" s="19" t="s">
        <v>1602</v>
      </c>
      <c r="G430" s="19" t="s">
        <v>1603</v>
      </c>
      <c r="H430" s="19" t="s">
        <v>397</v>
      </c>
      <c r="I430" s="19">
        <v>2024</v>
      </c>
      <c r="J430" s="19" t="s">
        <v>495</v>
      </c>
      <c r="K430" s="19" t="s">
        <v>496</v>
      </c>
      <c r="L430" s="19" t="s">
        <v>213</v>
      </c>
      <c r="M430" s="19" t="s">
        <v>106</v>
      </c>
      <c r="N430" s="19" t="s">
        <v>144</v>
      </c>
      <c r="O430" s="19" t="s">
        <v>145</v>
      </c>
      <c r="P430" s="19" t="s">
        <v>51</v>
      </c>
      <c r="Q430" s="9" t="s">
        <v>1593</v>
      </c>
      <c r="R430" s="20">
        <v>2.75</v>
      </c>
      <c r="S430" s="20">
        <v>0</v>
      </c>
      <c r="T430" s="20">
        <v>2.75</v>
      </c>
      <c r="U430" s="20" t="s">
        <v>397</v>
      </c>
      <c r="V430" s="21">
        <f>_xlfn.XLOOKUP(D430,'[4]Gen. Real'!$A$2:$A$1168,'[4]Gen. Real'!$C$2:$C$1168,"-",0)</f>
        <v>6.0231300000000001</v>
      </c>
      <c r="W430" s="22"/>
      <c r="X430" s="22" t="str">
        <f>_xlfn.XLOOKUP(D430,[4]Vertimiento!$J$2:$J$119,[4]Vertimiento!$K$2:$K$119,"-",0)</f>
        <v>-</v>
      </c>
      <c r="Y430" s="23" t="str">
        <f t="shared" si="24"/>
        <v>-</v>
      </c>
      <c r="Z430" s="19" t="str">
        <f>_xlfn.XLOOKUP(D430,[4]Cmg!$I$4:$I$99,[4]Cmg!$M$4:$M$99,"----",0,1)</f>
        <v>----</v>
      </c>
      <c r="AA430" s="19" t="str">
        <f>_xlfn.XLOOKUP(D430,[4]Cmg!$A$4:$A$101,[4]Cmg!$B$4:$B$101,"----",0,1)</f>
        <v>----</v>
      </c>
      <c r="AB430" s="19" t="str">
        <f>_xlfn.XLOOKUP(D430,[4]Cmg!$E$4:$E$101,[4]Cmg!$F$4:$F$101,"----",0,1)</f>
        <v>----</v>
      </c>
      <c r="AC430" s="19" t="str">
        <f>_xlfn.XLOOKUP(D430,[4]Cmg!$O$4:$O$101,[4]Cmg!$P$4:$P$101,"----",0,1)</f>
        <v>----</v>
      </c>
      <c r="AD430" s="24" t="str">
        <f>_xlfn.XLOOKUP(D430,[4]Cmg!$S$4:$S$101,[4]Cmg!$U$4:$U$101,"----",0,1)</f>
        <v>----</v>
      </c>
      <c r="AG430" s="25">
        <f>IFERROR(SUMIFS('[4]BD Unidades'!$AH:$AH,'[4]BD Unidades'!$A:$A,'BD Centrales 2024'!$A430),"-")</f>
        <v>2.75</v>
      </c>
      <c r="AH430" s="25">
        <f>SUMIFS('[4]BD Unidades'!$AJ$3:$AJ$1424,'[4]BD Unidades'!$A$3:$A$1424,$A430)</f>
        <v>8719.3333333333303</v>
      </c>
      <c r="AI430" s="25">
        <f>SUMIFS('[4]BD Unidades'!$AL$3:$AL$1424,'[4]BD Unidades'!$A$3:$A$1424,$A430)</f>
        <v>0</v>
      </c>
      <c r="AJ430" s="26">
        <f t="shared" si="25"/>
        <v>0</v>
      </c>
      <c r="AK430" s="27">
        <f>IFERROR(SUMIFS('[4]BD Unidades'!$AO$3:$AO$1424,'[4]BD Unidades'!$A$3:$A$1424,$A430),"-")</f>
        <v>0.27766219726642122</v>
      </c>
      <c r="AL430" s="27">
        <f>IFERROR(SUMIFS('[4]BD Unidades'!$AQ$3:$AQ$1424,'[4]BD Unidades'!$A$3:$A$1424,$A430),"-")</f>
        <v>0.26090253603650515</v>
      </c>
      <c r="AM430" s="27">
        <f>IFERROR(SUMIFS('[4]BD Unidades'!$AS$3:$AS$1424,'[4]BD Unidades'!$A$3:$A$1424,$A430),"-")</f>
        <v>0.26059405875356562</v>
      </c>
      <c r="AN430" s="27">
        <f>IFERROR(SUMIFS('[4]BD Unidades'!$AU$3:$AU$1424,'[4]BD Unidades'!$A$3:$A$1424,$A430),"-")</f>
        <v>0.24768200000000001</v>
      </c>
      <c r="AO430" s="27">
        <f>IFERROR(SUMIFS('[4]BD Unidades'!$AW$3:$AW$1424,'[4]BD Unidades'!$A$3:$A$1424,$A430),"-")</f>
        <v>0.25079299999999999</v>
      </c>
      <c r="AP430" s="27">
        <f>IFERROR(SUMIFS('[4]BD Unidades'!$AY$3:$AY$1424,'[4]BD Unidades'!$A$3:$A$1424,$A430),"-")</f>
        <v>0.25304900000000002</v>
      </c>
      <c r="AQ430" s="25">
        <f>IFERROR(SUMIFS('[4]BD Unidades'!$AZ$3:$AZ$1424,'[4]BD Unidades'!$A$3:$A$1424,$A430),"-")</f>
        <v>0.68112550000000005</v>
      </c>
      <c r="AR430" s="25">
        <f>IFERROR(SUMIFS('[4]BD Unidades'!$BA$3:$BA$1424,'[4]BD Unidades'!$A$3:$A$1424,$A430),"-")</f>
        <v>2.75</v>
      </c>
      <c r="AS430" s="28">
        <f>SUMIFS('[4]BD Unidades'!$BC$3:$BC$1424,'[4]BD Unidades'!$A$3:$A$1424,$A430)</f>
        <v>8.7282359493069705E-4</v>
      </c>
      <c r="AT430" s="28">
        <f>SUMIFS('[4]BD Unidades'!$BE$3:$BE$1424,'[4]BD Unidades'!$A$3:$A$1424,$A430)</f>
        <v>1</v>
      </c>
      <c r="AU430" s="29">
        <f t="shared" si="26"/>
        <v>0.99912717640506932</v>
      </c>
      <c r="AV430" s="30">
        <f t="shared" si="27"/>
        <v>0</v>
      </c>
      <c r="AW430" s="25">
        <f>IFERROR(SUMIFS('[4]BD Unidades'!$BI$3:$BI$1424,'[4]BD Unidades'!$A$3:$A$1424,$A430),"-")</f>
        <v>0.68053099759249081</v>
      </c>
      <c r="AX430" s="25">
        <f>IFERROR(SUMIFS('[4]BD Unidades'!$BJ$3:$BJ$1424,'[4]BD Unidades'!$A$3:$A$1424,$A430),"-")</f>
        <v>0.43733845009304012</v>
      </c>
    </row>
    <row r="431" spans="1:50" ht="14.4" x14ac:dyDescent="0.3">
      <c r="A431" s="7">
        <v>1671</v>
      </c>
      <c r="B431" s="7" t="s">
        <v>1605</v>
      </c>
      <c r="D431" s="8" t="s">
        <v>1606</v>
      </c>
      <c r="E431" s="19" t="s">
        <v>966</v>
      </c>
      <c r="F431" s="19" t="s">
        <v>966</v>
      </c>
      <c r="G431" s="19" t="s">
        <v>1607</v>
      </c>
      <c r="H431" s="19" t="s">
        <v>397</v>
      </c>
      <c r="I431" s="19">
        <v>2024</v>
      </c>
      <c r="J431" s="19" t="s">
        <v>495</v>
      </c>
      <c r="K431" s="19" t="s">
        <v>496</v>
      </c>
      <c r="L431" s="19" t="s">
        <v>47</v>
      </c>
      <c r="M431" s="19" t="s">
        <v>814</v>
      </c>
      <c r="N431" s="19" t="s">
        <v>815</v>
      </c>
      <c r="O431" s="19" t="s">
        <v>968</v>
      </c>
      <c r="P431" s="19" t="s">
        <v>51</v>
      </c>
      <c r="Q431" s="9" t="s">
        <v>1609</v>
      </c>
      <c r="R431" s="20">
        <v>153.68</v>
      </c>
      <c r="S431" s="20">
        <v>2.41</v>
      </c>
      <c r="T431" s="20">
        <v>149.97999999999999</v>
      </c>
      <c r="U431" s="20">
        <v>3.3003</v>
      </c>
      <c r="V431" s="21">
        <f>_xlfn.XLOOKUP(D431,'[4]Gen. Real'!$A$2:$A$1168,'[4]Gen. Real'!$C$2:$C$1168,"-",0)</f>
        <v>330.21420000000001</v>
      </c>
      <c r="W431" s="22"/>
      <c r="X431" s="22">
        <f>_xlfn.XLOOKUP(D431,[4]Vertimiento!$J$2:$J$119,[4]Vertimiento!$K$2:$K$119,"-",0)</f>
        <v>76.672794999999994</v>
      </c>
      <c r="Y431" s="23">
        <f t="shared" si="24"/>
        <v>0.18843756606180051</v>
      </c>
      <c r="Z431" s="19">
        <f>_xlfn.XLOOKUP(D431,[4]Cmg!$I$4:$I$99,[4]Cmg!$M$4:$M$99,"----",0,1)</f>
        <v>6.5453233508849777</v>
      </c>
      <c r="AA431" s="19">
        <f>_xlfn.XLOOKUP(D431,[4]Cmg!$A$4:$A$101,[4]Cmg!$B$4:$B$101,"----",0,1)</f>
        <v>48.937335837032016</v>
      </c>
      <c r="AB431" s="19">
        <f>_xlfn.XLOOKUP(D431,[4]Cmg!$E$4:$E$101,[4]Cmg!$F$4:$F$101,"----",0,1)</f>
        <v>6.4135027322404294</v>
      </c>
      <c r="AC431" s="19">
        <f>_xlfn.XLOOKUP(D431,[4]Cmg!$O$4:$O$101,[4]Cmg!$P$4:$P$101,"----",0,1)</f>
        <v>79.293729276379992</v>
      </c>
      <c r="AD431" s="24">
        <f>_xlfn.XLOOKUP(D431,[4]Cmg!$S$4:$S$101,[4]Cmg!$U$4:$U$101,"----",0,1)</f>
        <v>0.51246159098668487</v>
      </c>
      <c r="AG431" s="25">
        <f>IFERROR(SUMIFS('[4]BD Unidades'!$AH:$AH,'[4]BD Unidades'!$A:$A,'BD Centrales 2024'!$A431),"-")</f>
        <v>166.15452704918033</v>
      </c>
      <c r="AH431" s="25">
        <f>SUMIFS('[4]BD Unidades'!$AJ$3:$AJ$1424,'[4]BD Unidades'!$A$3:$A$1424,$A431)</f>
        <v>8262.8639827238421</v>
      </c>
      <c r="AI431" s="25">
        <f>SUMIFS('[4]BD Unidades'!$AL$3:$AL$1424,'[4]BD Unidades'!$A$3:$A$1424,$A431)</f>
        <v>451.422616996356</v>
      </c>
      <c r="AJ431" s="26">
        <f t="shared" si="25"/>
        <v>5.1802590129506464E-2</v>
      </c>
      <c r="AK431" s="27">
        <f>IFERROR(SUMIFS('[4]BD Unidades'!$AO$3:$AO$1424,'[4]BD Unidades'!$A$3:$A$1424,$A431),"-")</f>
        <v>0</v>
      </c>
      <c r="AL431" s="27">
        <f>IFERROR(SUMIFS('[4]BD Unidades'!$AQ$3:$AQ$1424,'[4]BD Unidades'!$A$3:$A$1424,$A431),"-")</f>
        <v>0</v>
      </c>
      <c r="AM431" s="27">
        <f>IFERROR(SUMIFS('[4]BD Unidades'!$AS$3:$AS$1424,'[4]BD Unidades'!$A$3:$A$1424,$A431),"-")</f>
        <v>0.28954372184237809</v>
      </c>
      <c r="AN431" s="27">
        <f>IFERROR(SUMIFS('[4]BD Unidades'!$AU$3:$AU$1424,'[4]BD Unidades'!$A$3:$A$1424,$A431),"-")</f>
        <v>0.27829494302251429</v>
      </c>
      <c r="AO431" s="27">
        <f>IFERROR(SUMIFS('[4]BD Unidades'!$AW$3:$AW$1424,'[4]BD Unidades'!$A$3:$A$1424,$A431),"-")</f>
        <v>0.2809590764998699</v>
      </c>
      <c r="AP431" s="27">
        <f>IFERROR(SUMIFS('[4]BD Unidades'!$AY$3:$AY$1424,'[4]BD Unidades'!$A$3:$A$1424,$A431),"-")</f>
        <v>0.26803042875390426</v>
      </c>
      <c r="AQ431" s="25">
        <f>IFERROR(SUMIFS('[4]BD Unidades'!$AZ$3:$AZ$1424,'[4]BD Unidades'!$A$3:$A$1424,$A431),"-")</f>
        <v>46.237647941772948</v>
      </c>
      <c r="AR431" s="25">
        <f>IFERROR(SUMIFS('[4]BD Unidades'!$BA$3:$BA$1424,'[4]BD Unidades'!$A$3:$A$1424,$A431),"-")</f>
        <v>165.08792232078801</v>
      </c>
      <c r="AS431" s="28">
        <f>SUMIFS('[4]BD Unidades'!$BC$3:$BC$1424,'[4]BD Unidades'!$A$3:$A$1424,$A431)</f>
        <v>3.8932891169213119E-3</v>
      </c>
      <c r="AT431" s="28">
        <f>SUMIFS('[4]BD Unidades'!$BE$3:$BE$1424,'[4]BD Unidades'!$A$3:$A$1424,$A431)</f>
        <v>0.99757009218531068</v>
      </c>
      <c r="AU431" s="29">
        <f t="shared" si="26"/>
        <v>0.99368626340203936</v>
      </c>
      <c r="AV431" s="30">
        <f t="shared" si="27"/>
        <v>2.41E-2</v>
      </c>
      <c r="AW431" s="25">
        <f>IFERROR(SUMIFS('[4]BD Unidades'!$BI$3:$BI$1424,'[4]BD Unidades'!$A$3:$A$1424,$A431),"-")</f>
        <v>45.794420352111537</v>
      </c>
      <c r="AX431" s="25">
        <f>IFERROR(SUMIFS('[4]BD Unidades'!$BJ$3:$BJ$1424,'[4]BD Unidades'!$A$3:$A$1424,$A431),"-")</f>
        <v>29.429461538935527</v>
      </c>
    </row>
    <row r="432" spans="1:50" ht="14.4" x14ac:dyDescent="0.3">
      <c r="A432" s="7">
        <v>1672</v>
      </c>
      <c r="B432" s="7" t="s">
        <v>1610</v>
      </c>
      <c r="D432" s="8" t="s">
        <v>1611</v>
      </c>
      <c r="E432" s="19" t="s">
        <v>1612</v>
      </c>
      <c r="F432" s="19" t="s">
        <v>1613</v>
      </c>
      <c r="G432" s="19" t="s">
        <v>1614</v>
      </c>
      <c r="H432" s="19">
        <v>70</v>
      </c>
      <c r="I432" s="19">
        <v>2024</v>
      </c>
      <c r="J432" s="19" t="s">
        <v>495</v>
      </c>
      <c r="K432" s="19" t="s">
        <v>496</v>
      </c>
      <c r="L432" s="19" t="s">
        <v>47</v>
      </c>
      <c r="M432" s="19" t="s">
        <v>48</v>
      </c>
      <c r="N432" s="19" t="s">
        <v>59</v>
      </c>
      <c r="O432" s="19" t="s">
        <v>807</v>
      </c>
      <c r="P432" s="19" t="s">
        <v>51</v>
      </c>
      <c r="Q432" s="9" t="s">
        <v>1616</v>
      </c>
      <c r="R432" s="20">
        <v>104.49</v>
      </c>
      <c r="S432" s="20">
        <v>2.19</v>
      </c>
      <c r="T432" s="20">
        <v>102.2</v>
      </c>
      <c r="U432" s="20">
        <v>1.38</v>
      </c>
      <c r="V432" s="21">
        <f>_xlfn.XLOOKUP(D432,'[4]Gen. Real'!$A$2:$A$1168,'[4]Gen. Real'!$C$2:$C$1168,"-",0)</f>
        <v>218.44453000000004</v>
      </c>
      <c r="W432" s="22"/>
      <c r="X432" s="22">
        <f>_xlfn.XLOOKUP(D432,[4]Vertimiento!$J$2:$J$119,[4]Vertimiento!$K$2:$K$119,"-",0)</f>
        <v>79.661574026666671</v>
      </c>
      <c r="Y432" s="23">
        <f t="shared" si="24"/>
        <v>0.2672255715352298</v>
      </c>
      <c r="Z432" s="19">
        <f>_xlfn.XLOOKUP(D432,[4]Cmg!$I$4:$I$99,[4]Cmg!$M$4:$M$99,"----",0,1)</f>
        <v>5.6982627182287287</v>
      </c>
      <c r="AA432" s="19">
        <f>_xlfn.XLOOKUP(D432,[4]Cmg!$A$4:$A$101,[4]Cmg!$B$4:$B$101,"----",0,1)</f>
        <v>47.51045977011492</v>
      </c>
      <c r="AB432" s="19">
        <f>_xlfn.XLOOKUP(D432,[4]Cmg!$E$4:$E$101,[4]Cmg!$F$4:$F$101,"----",0,1)</f>
        <v>6.4148579234972614</v>
      </c>
      <c r="AC432" s="19">
        <f>_xlfn.XLOOKUP(D432,[4]Cmg!$O$4:$O$101,[4]Cmg!$P$4:$P$101,"----",0,1)</f>
        <v>76.84728496196611</v>
      </c>
      <c r="AD432" s="24">
        <f>_xlfn.XLOOKUP(D432,[4]Cmg!$S$4:$S$101,[4]Cmg!$U$4:$U$101,"----",0,1)</f>
        <v>0.4578354387162854</v>
      </c>
      <c r="AG432" s="25">
        <f>IFERROR(SUMIFS('[4]BD Unidades'!$AH:$AH,'[4]BD Unidades'!$A:$A,'BD Centrales 2024'!$A432),"-")</f>
        <v>104.49</v>
      </c>
      <c r="AH432" s="25">
        <f>SUMIFS('[4]BD Unidades'!$AJ$3:$AJ$1424,'[4]BD Unidades'!$A$3:$A$1424,$A432)</f>
        <v>8378.65</v>
      </c>
      <c r="AI432" s="25">
        <f>SUMIFS('[4]BD Unidades'!$AL$3:$AL$1424,'[4]BD Unidades'!$A$3:$A$1424,$A432)</f>
        <v>356.23333333333306</v>
      </c>
      <c r="AJ432" s="26">
        <f t="shared" si="25"/>
        <v>4.0782838160402797E-2</v>
      </c>
      <c r="AK432" s="27">
        <f>IFERROR(SUMIFS('[4]BD Unidades'!$AO$3:$AO$1424,'[4]BD Unidades'!$A$3:$A$1424,$A432),"-")</f>
        <v>0</v>
      </c>
      <c r="AL432" s="27">
        <f>IFERROR(SUMIFS('[4]BD Unidades'!$AQ$3:$AQ$1424,'[4]BD Unidades'!$A$3:$A$1424,$A432),"-")</f>
        <v>0</v>
      </c>
      <c r="AM432" s="27">
        <f>IFERROR(SUMIFS('[4]BD Unidades'!$AS$3:$AS$1424,'[4]BD Unidades'!$A$3:$A$1424,$A432),"-")</f>
        <v>0.3053139974784424</v>
      </c>
      <c r="AN432" s="27">
        <f>IFERROR(SUMIFS('[4]BD Unidades'!$AU$3:$AU$1424,'[4]BD Unidades'!$A$3:$A$1424,$A432),"-")</f>
        <v>0.300423</v>
      </c>
      <c r="AO432" s="27">
        <f>IFERROR(SUMIFS('[4]BD Unidades'!$AW$3:$AW$1424,'[4]BD Unidades'!$A$3:$A$1424,$A432),"-")</f>
        <v>0.33029399999999998</v>
      </c>
      <c r="AP432" s="27">
        <f>IFERROR(SUMIFS('[4]BD Unidades'!$AY$3:$AY$1424,'[4]BD Unidades'!$A$3:$A$1424,$A432),"-")</f>
        <v>0.32779599999999998</v>
      </c>
      <c r="AQ432" s="25">
        <f>IFERROR(SUMIFS('[4]BD Unidades'!$AZ$3:$AZ$1424,'[4]BD Unidades'!$A$3:$A$1424,$A432),"-")</f>
        <v>31.391199269999998</v>
      </c>
      <c r="AR432" s="25">
        <f>IFERROR(SUMIFS('[4]BD Unidades'!$BA$3:$BA$1424,'[4]BD Unidades'!$A$3:$A$1424,$A432),"-")</f>
        <v>103.049927799074</v>
      </c>
      <c r="AS432" s="28">
        <f>SUMIFS('[4]BD Unidades'!$BC$3:$BC$1424,'[4]BD Unidades'!$A$3:$A$1424,$A432)</f>
        <v>3.0263061015742099E-3</v>
      </c>
      <c r="AT432" s="28">
        <f>SUMIFS('[4]BD Unidades'!$BE$3:$BE$1424,'[4]BD Unidades'!$A$3:$A$1424,$A432)</f>
        <v>0.99454121129326001</v>
      </c>
      <c r="AU432" s="29">
        <f t="shared" si="26"/>
        <v>0.99153142515725623</v>
      </c>
      <c r="AV432" s="30">
        <f t="shared" si="27"/>
        <v>2.1899999999999999E-2</v>
      </c>
      <c r="AW432" s="25">
        <f>IFERROR(SUMIFS('[4]BD Unidades'!$BI$3:$BI$1424,'[4]BD Unidades'!$A$3:$A$1424,$A432),"-")</f>
        <v>30.536751951186705</v>
      </c>
      <c r="AX432" s="25">
        <f>IFERROR(SUMIFS('[4]BD Unidades'!$BJ$3:$BJ$1424,'[4]BD Unidades'!$A$3:$A$1424,$A432),"-")</f>
        <v>19.624228457561998</v>
      </c>
    </row>
    <row r="433" spans="1:50" ht="14.4" x14ac:dyDescent="0.3">
      <c r="A433" s="7">
        <v>1675</v>
      </c>
      <c r="B433" s="7" t="s">
        <v>1617</v>
      </c>
      <c r="D433" s="8" t="s">
        <v>1618</v>
      </c>
      <c r="E433" s="19" t="s">
        <v>1619</v>
      </c>
      <c r="F433" s="19" t="s">
        <v>1619</v>
      </c>
      <c r="G433" s="19" t="s">
        <v>1620</v>
      </c>
      <c r="H433" s="19" t="s">
        <v>397</v>
      </c>
      <c r="I433" s="19">
        <v>2024</v>
      </c>
      <c r="J433" s="19" t="s">
        <v>495</v>
      </c>
      <c r="K433" s="19" t="s">
        <v>496</v>
      </c>
      <c r="L433" s="19" t="s">
        <v>213</v>
      </c>
      <c r="M433" s="19" t="s">
        <v>106</v>
      </c>
      <c r="N433" s="19" t="s">
        <v>243</v>
      </c>
      <c r="O433" s="19" t="s">
        <v>1622</v>
      </c>
      <c r="P433" s="19" t="s">
        <v>51</v>
      </c>
      <c r="Q433" s="9" t="s">
        <v>1623</v>
      </c>
      <c r="R433" s="20">
        <v>3</v>
      </c>
      <c r="S433" s="20">
        <v>1</v>
      </c>
      <c r="T433" s="20">
        <v>2.97</v>
      </c>
      <c r="U433" s="20" t="s">
        <v>397</v>
      </c>
      <c r="V433" s="21">
        <f>_xlfn.XLOOKUP(D433,'[4]Gen. Real'!$A$2:$A$1168,'[4]Gen. Real'!$C$2:$C$1168,"-",0)</f>
        <v>5.1546000000000003</v>
      </c>
      <c r="W433" s="22"/>
      <c r="X433" s="22" t="str">
        <f>_xlfn.XLOOKUP(D433,[4]Vertimiento!$J$2:$J$119,[4]Vertimiento!$K$2:$K$119,"-",0)</f>
        <v>-</v>
      </c>
      <c r="Y433" s="23" t="str">
        <f t="shared" si="24"/>
        <v>-</v>
      </c>
      <c r="Z433" s="19" t="str">
        <f>_xlfn.XLOOKUP(D433,[4]Cmg!$I$4:$I$99,[4]Cmg!$M$4:$M$99,"----",0,1)</f>
        <v>----</v>
      </c>
      <c r="AA433" s="19" t="str">
        <f>_xlfn.XLOOKUP(D433,[4]Cmg!$A$4:$A$101,[4]Cmg!$B$4:$B$101,"----",0,1)</f>
        <v>----</v>
      </c>
      <c r="AB433" s="19" t="str">
        <f>_xlfn.XLOOKUP(D433,[4]Cmg!$E$4:$E$101,[4]Cmg!$F$4:$F$101,"----",0,1)</f>
        <v>----</v>
      </c>
      <c r="AC433" s="19" t="str">
        <f>_xlfn.XLOOKUP(D433,[4]Cmg!$O$4:$O$101,[4]Cmg!$P$4:$P$101,"----",0,1)</f>
        <v>----</v>
      </c>
      <c r="AD433" s="24" t="str">
        <f>_xlfn.XLOOKUP(D433,[4]Cmg!$S$4:$S$101,[4]Cmg!$U$4:$U$101,"----",0,1)</f>
        <v>----</v>
      </c>
      <c r="AG433" s="25">
        <f>IFERROR(SUMIFS('[4]BD Unidades'!$AH:$AH,'[4]BD Unidades'!$A:$A,'BD Centrales 2024'!$A433),"-")</f>
        <v>3</v>
      </c>
      <c r="AH433" s="25">
        <f>SUMIFS('[4]BD Unidades'!$AJ$3:$AJ$1424,'[4]BD Unidades'!$A$3:$A$1424,$A433)</f>
        <v>8200.2999999999993</v>
      </c>
      <c r="AI433" s="25">
        <f>SUMIFS('[4]BD Unidades'!$AL$3:$AL$1424,'[4]BD Unidades'!$A$3:$A$1424,$A433)</f>
        <v>0.266666666666667</v>
      </c>
      <c r="AJ433" s="26">
        <f t="shared" si="25"/>
        <v>3.2518078018998728E-5</v>
      </c>
      <c r="AK433" s="27">
        <f>IFERROR(SUMIFS('[4]BD Unidades'!$AO$3:$AO$1424,'[4]BD Unidades'!$A$3:$A$1424,$A433),"-")</f>
        <v>0.20106152783839659</v>
      </c>
      <c r="AL433" s="27">
        <f>IFERROR(SUMIFS('[4]BD Unidades'!$AQ$3:$AQ$1424,'[4]BD Unidades'!$A$3:$A$1424,$A433),"-")</f>
        <v>0.21169069615309477</v>
      </c>
      <c r="AM433" s="27">
        <f>IFERROR(SUMIFS('[4]BD Unidades'!$AS$3:$AS$1424,'[4]BD Unidades'!$A$3:$A$1424,$A433),"-")</f>
        <v>0.21029379999999984</v>
      </c>
      <c r="AN433" s="27">
        <f>IFERROR(SUMIFS('[4]BD Unidades'!$AU$3:$AU$1424,'[4]BD Unidades'!$A$3:$A$1424,$A433),"-")</f>
        <v>0.195661</v>
      </c>
      <c r="AO433" s="27">
        <f>IFERROR(SUMIFS('[4]BD Unidades'!$AW$3:$AW$1424,'[4]BD Unidades'!$A$3:$A$1424,$A433),"-")</f>
        <v>0.20779300000000001</v>
      </c>
      <c r="AP433" s="27">
        <f>IFERROR(SUMIFS('[4]BD Unidades'!$AY$3:$AY$1424,'[4]BD Unidades'!$A$3:$A$1424,$A433),"-")</f>
        <v>0.21205599999999999</v>
      </c>
      <c r="AQ433" s="25">
        <f>IFERROR(SUMIFS('[4]BD Unidades'!$AZ$3:$AZ$1424,'[4]BD Unidades'!$A$3:$A$1424,$A433),"-")</f>
        <v>0.58698300000000003</v>
      </c>
      <c r="AR433" s="25">
        <f>IFERROR(SUMIFS('[4]BD Unidades'!$BA$3:$BA$1424,'[4]BD Unidades'!$A$3:$A$1424,$A433),"-")</f>
        <v>2.9999024457659398</v>
      </c>
      <c r="AS433" s="28">
        <f>SUMIFS('[4]BD Unidades'!$BC$3:$BC$1424,'[4]BD Unidades'!$A$3:$A$1424,$A433)</f>
        <v>4.3855738250644996E-3</v>
      </c>
      <c r="AT433" s="28">
        <f>SUMIFS('[4]BD Unidades'!$BE$3:$BE$1424,'[4]BD Unidades'!$A$3:$A$1424,$A433)</f>
        <v>0.99963190649666112</v>
      </c>
      <c r="AU433" s="29">
        <f t="shared" si="26"/>
        <v>0.99524794697283003</v>
      </c>
      <c r="AV433" s="30">
        <f t="shared" si="27"/>
        <v>0.01</v>
      </c>
      <c r="AW433" s="25">
        <f>IFERROR(SUMIFS('[4]BD Unidades'!$BI$3:$BI$1424,'[4]BD Unidades'!$A$3:$A$1424,$A433),"-")</f>
        <v>0.57835168940137238</v>
      </c>
      <c r="AX433" s="25">
        <f>IFERROR(SUMIFS('[4]BD Unidades'!$BJ$3:$BJ$1424,'[4]BD Unidades'!$A$3:$A$1424,$A433),"-")</f>
        <v>0.37167363771274964</v>
      </c>
    </row>
    <row r="434" spans="1:50" ht="14.4" x14ac:dyDescent="0.3">
      <c r="A434" s="7">
        <v>1676</v>
      </c>
      <c r="B434" s="7" t="s">
        <v>1624</v>
      </c>
      <c r="D434" s="8" t="s">
        <v>1625</v>
      </c>
      <c r="E434" s="19" t="s">
        <v>1626</v>
      </c>
      <c r="F434" s="19" t="s">
        <v>1626</v>
      </c>
      <c r="G434" s="19" t="s">
        <v>1042</v>
      </c>
      <c r="H434" s="19">
        <v>1</v>
      </c>
      <c r="I434" s="19">
        <v>2024</v>
      </c>
      <c r="J434" s="19" t="s">
        <v>495</v>
      </c>
      <c r="K434" s="19" t="s">
        <v>496</v>
      </c>
      <c r="L434" s="19" t="s">
        <v>213</v>
      </c>
      <c r="M434" s="19" t="s">
        <v>106</v>
      </c>
      <c r="N434" s="19" t="s">
        <v>243</v>
      </c>
      <c r="O434" s="19" t="s">
        <v>905</v>
      </c>
      <c r="P434" s="19" t="s">
        <v>51</v>
      </c>
      <c r="Q434" s="9" t="s">
        <v>1628</v>
      </c>
      <c r="R434" s="20">
        <v>2.7</v>
      </c>
      <c r="S434" s="20">
        <v>0.74</v>
      </c>
      <c r="T434" s="20">
        <v>2.68</v>
      </c>
      <c r="U434" s="20" t="s">
        <v>397</v>
      </c>
      <c r="V434" s="21">
        <f>_xlfn.XLOOKUP(D434,'[4]Gen. Real'!$A$2:$A$1168,'[4]Gen. Real'!$C$2:$C$1168,"-",0)</f>
        <v>3.8105800000000043</v>
      </c>
      <c r="W434" s="22"/>
      <c r="X434" s="22" t="str">
        <f>_xlfn.XLOOKUP(D434,[4]Vertimiento!$J$2:$J$119,[4]Vertimiento!$K$2:$K$119,"-",0)</f>
        <v>-</v>
      </c>
      <c r="Y434" s="23" t="str">
        <f t="shared" si="24"/>
        <v>-</v>
      </c>
      <c r="Z434" s="19" t="str">
        <f>_xlfn.XLOOKUP(D434,[4]Cmg!$I$4:$I$99,[4]Cmg!$M$4:$M$99,"----",0,1)</f>
        <v>----</v>
      </c>
      <c r="AA434" s="19" t="str">
        <f>_xlfn.XLOOKUP(D434,[4]Cmg!$A$4:$A$101,[4]Cmg!$B$4:$B$101,"----",0,1)</f>
        <v>----</v>
      </c>
      <c r="AB434" s="19" t="str">
        <f>_xlfn.XLOOKUP(D434,[4]Cmg!$E$4:$E$101,[4]Cmg!$F$4:$F$101,"----",0,1)</f>
        <v>----</v>
      </c>
      <c r="AC434" s="19" t="str">
        <f>_xlfn.XLOOKUP(D434,[4]Cmg!$O$4:$O$101,[4]Cmg!$P$4:$P$101,"----",0,1)</f>
        <v>----</v>
      </c>
      <c r="AD434" s="24" t="str">
        <f>_xlfn.XLOOKUP(D434,[4]Cmg!$S$4:$S$101,[4]Cmg!$U$4:$U$101,"----",0,1)</f>
        <v>----</v>
      </c>
      <c r="AG434" s="25">
        <f>IFERROR(SUMIFS('[4]BD Unidades'!$AH:$AH,'[4]BD Unidades'!$A:$A,'BD Centrales 2024'!$A434),"-")</f>
        <v>2.7</v>
      </c>
      <c r="AH434" s="25">
        <f>SUMIFS('[4]BD Unidades'!$AJ$3:$AJ$1424,'[4]BD Unidades'!$A$3:$A$1424,$A434)</f>
        <v>8465.2833333333292</v>
      </c>
      <c r="AI434" s="25">
        <f>SUMIFS('[4]BD Unidades'!$AL$3:$AL$1424,'[4]BD Unidades'!$A$3:$A$1424,$A434)</f>
        <v>0.21666666666666701</v>
      </c>
      <c r="AJ434" s="26">
        <f t="shared" si="25"/>
        <v>2.5594077924123455E-5</v>
      </c>
      <c r="AK434" s="27">
        <f>IFERROR(SUMIFS('[4]BD Unidades'!$AO$3:$AO$1424,'[4]BD Unidades'!$A$3:$A$1424,$A434),"-")</f>
        <v>0.12558431480855808</v>
      </c>
      <c r="AL434" s="27">
        <f>IFERROR(SUMIFS('[4]BD Unidades'!$AQ$3:$AQ$1424,'[4]BD Unidades'!$A$3:$A$1424,$A434),"-")</f>
        <v>0.20208546672793196</v>
      </c>
      <c r="AM434" s="27">
        <f>IFERROR(SUMIFS('[4]BD Unidades'!$AS$3:$AS$1424,'[4]BD Unidades'!$A$3:$A$1424,$A434),"-")</f>
        <v>0.15407610062202276</v>
      </c>
      <c r="AN434" s="27">
        <f>IFERROR(SUMIFS('[4]BD Unidades'!$AU$3:$AU$1424,'[4]BD Unidades'!$A$3:$A$1424,$A434),"-")</f>
        <v>0.16782</v>
      </c>
      <c r="AO434" s="27">
        <f>IFERROR(SUMIFS('[4]BD Unidades'!$AW$3:$AW$1424,'[4]BD Unidades'!$A$3:$A$1424,$A434),"-")</f>
        <v>0.165376</v>
      </c>
      <c r="AP434" s="27">
        <f>IFERROR(SUMIFS('[4]BD Unidades'!$AY$3:$AY$1424,'[4]BD Unidades'!$A$3:$A$1424,$A434),"-")</f>
        <v>0.170623</v>
      </c>
      <c r="AQ434" s="25">
        <f>IFERROR(SUMIFS('[4]BD Unidades'!$AZ$3:$AZ$1424,'[4]BD Unidades'!$A$3:$A$1424,$A434),"-")</f>
        <v>0.33907764998310685</v>
      </c>
      <c r="AR434" s="25">
        <f>IFERROR(SUMIFS('[4]BD Unidades'!$BA$3:$BA$1424,'[4]BD Unidades'!$A$3:$A$1424,$A434),"-")</f>
        <v>2.6999308959896</v>
      </c>
      <c r="AS434" s="28">
        <f>SUMIFS('[4]BD Unidades'!$BC$3:$BC$1424,'[4]BD Unidades'!$A$3:$A$1424,$A434)</f>
        <v>3.5787867540929497E-2</v>
      </c>
      <c r="AT434" s="28">
        <f>SUMIFS('[4]BD Unidades'!$BE$3:$BE$1424,'[4]BD Unidades'!$A$3:$A$1424,$A434)</f>
        <v>0.99939283545840896</v>
      </c>
      <c r="AU434" s="29">
        <f t="shared" si="26"/>
        <v>0.96362669704166937</v>
      </c>
      <c r="AV434" s="30">
        <f t="shared" si="27"/>
        <v>7.4000000000000003E-3</v>
      </c>
      <c r="AW434" s="25">
        <f>IFERROR(SUMIFS('[4]BD Unidades'!$BI$3:$BI$1424,'[4]BD Unidades'!$A$3:$A$1424,$A434),"-")</f>
        <v>0.3244812692423118</v>
      </c>
      <c r="AX434" s="25">
        <f>IFERROR(SUMIFS('[4]BD Unidades'!$BJ$3:$BJ$1424,'[4]BD Unidades'!$A$3:$A$1424,$A434),"-")</f>
        <v>0.20852560115069321</v>
      </c>
    </row>
    <row r="435" spans="1:50" ht="14.4" x14ac:dyDescent="0.3">
      <c r="A435" s="7">
        <v>1680</v>
      </c>
      <c r="B435" s="7" t="s">
        <v>1629</v>
      </c>
      <c r="D435" s="8" t="s">
        <v>1630</v>
      </c>
      <c r="E435" s="19" t="s">
        <v>1631</v>
      </c>
      <c r="F435" s="19" t="s">
        <v>1631</v>
      </c>
      <c r="G435" s="19" t="s">
        <v>1632</v>
      </c>
      <c r="H435" s="19" t="s">
        <v>397</v>
      </c>
      <c r="I435" s="19">
        <v>2024</v>
      </c>
      <c r="J435" s="19" t="s">
        <v>495</v>
      </c>
      <c r="K435" s="19" t="s">
        <v>496</v>
      </c>
      <c r="L435" s="19" t="s">
        <v>213</v>
      </c>
      <c r="M435" s="19" t="s">
        <v>106</v>
      </c>
      <c r="N435" s="19" t="s">
        <v>243</v>
      </c>
      <c r="O435" s="19" t="s">
        <v>1409</v>
      </c>
      <c r="P435" s="19" t="s">
        <v>51</v>
      </c>
      <c r="Q435" s="9" t="s">
        <v>1634</v>
      </c>
      <c r="R435" s="20">
        <v>8</v>
      </c>
      <c r="S435" s="20">
        <v>0.375</v>
      </c>
      <c r="T435" s="20">
        <v>7.97</v>
      </c>
      <c r="U435" s="20" t="s">
        <v>397</v>
      </c>
      <c r="V435" s="21">
        <f>_xlfn.XLOOKUP(D435,'[4]Gen. Real'!$A$2:$A$1168,'[4]Gen. Real'!$C$2:$C$1168,"-",0)</f>
        <v>14.941600000000006</v>
      </c>
      <c r="W435" s="22"/>
      <c r="X435" s="22" t="str">
        <f>_xlfn.XLOOKUP(D435,[4]Vertimiento!$J$2:$J$119,[4]Vertimiento!$K$2:$K$119,"-",0)</f>
        <v>-</v>
      </c>
      <c r="Y435" s="23" t="str">
        <f t="shared" si="24"/>
        <v>-</v>
      </c>
      <c r="Z435" s="19" t="str">
        <f>_xlfn.XLOOKUP(D435,[4]Cmg!$I$4:$I$99,[4]Cmg!$M$4:$M$99,"----",0,1)</f>
        <v>----</v>
      </c>
      <c r="AA435" s="19" t="str">
        <f>_xlfn.XLOOKUP(D435,[4]Cmg!$A$4:$A$101,[4]Cmg!$B$4:$B$101,"----",0,1)</f>
        <v>----</v>
      </c>
      <c r="AB435" s="19" t="str">
        <f>_xlfn.XLOOKUP(D435,[4]Cmg!$E$4:$E$101,[4]Cmg!$F$4:$F$101,"----",0,1)</f>
        <v>----</v>
      </c>
      <c r="AC435" s="19" t="str">
        <f>_xlfn.XLOOKUP(D435,[4]Cmg!$O$4:$O$101,[4]Cmg!$P$4:$P$101,"----",0,1)</f>
        <v>----</v>
      </c>
      <c r="AD435" s="24" t="str">
        <f>_xlfn.XLOOKUP(D435,[4]Cmg!$S$4:$S$101,[4]Cmg!$U$4:$U$101,"----",0,1)</f>
        <v>----</v>
      </c>
      <c r="AG435" s="25">
        <f>IFERROR(SUMIFS('[4]BD Unidades'!$AH:$AH,'[4]BD Unidades'!$A:$A,'BD Centrales 2024'!$A435),"-")</f>
        <v>7.8454883879780866</v>
      </c>
      <c r="AH435" s="25">
        <f>SUMIFS('[4]BD Unidades'!$AJ$3:$AJ$1424,'[4]BD Unidades'!$A$3:$A$1424,$A435)</f>
        <v>7763.35</v>
      </c>
      <c r="AI435" s="25">
        <f>SUMIFS('[4]BD Unidades'!$AL$3:$AL$1424,'[4]BD Unidades'!$A$3:$A$1424,$A435)</f>
        <v>483</v>
      </c>
      <c r="AJ435" s="26">
        <f t="shared" si="25"/>
        <v>5.8571367938542507E-2</v>
      </c>
      <c r="AK435" s="27">
        <f>IFERROR(SUMIFS('[4]BD Unidades'!$AO$3:$AO$1424,'[4]BD Unidades'!$A$3:$A$1424,$A435),"-")</f>
        <v>0.27665285005061918</v>
      </c>
      <c r="AL435" s="27">
        <f>IFERROR(SUMIFS('[4]BD Unidades'!$AQ$3:$AQ$1424,'[4]BD Unidades'!$A$3:$A$1424,$A435),"-")</f>
        <v>0.27853630363951487</v>
      </c>
      <c r="AM435" s="27">
        <f>IFERROR(SUMIFS('[4]BD Unidades'!$AS$3:$AS$1424,'[4]BD Unidades'!$A$3:$A$1424,$A435),"-")</f>
        <v>0.27464388206149071</v>
      </c>
      <c r="AN435" s="27">
        <f>IFERROR(SUMIFS('[4]BD Unidades'!$AU$3:$AU$1424,'[4]BD Unidades'!$A$3:$A$1424,$A435),"-")</f>
        <v>0.25221100000000002</v>
      </c>
      <c r="AO435" s="27">
        <f>IFERROR(SUMIFS('[4]BD Unidades'!$AW$3:$AW$1424,'[4]BD Unidades'!$A$3:$A$1424,$A435),"-")</f>
        <v>0.21521899999999999</v>
      </c>
      <c r="AP435" s="27">
        <f>IFERROR(SUMIFS('[4]BD Unidades'!$AY$3:$AY$1424,'[4]BD Unidades'!$A$3:$A$1424,$A435),"-")</f>
        <v>0.233678</v>
      </c>
      <c r="AQ435" s="25">
        <f>IFERROR(SUMIFS('[4]BD Unidades'!$AZ$3:$AZ$1424,'[4]BD Unidades'!$A$3:$A$1424,$A435),"-")</f>
        <v>1.9787184718203414</v>
      </c>
      <c r="AR435" s="25">
        <f>IFERROR(SUMIFS('[4]BD Unidades'!$BA$3:$BA$1424,'[4]BD Unidades'!$A$3:$A$1424,$A435),"-")</f>
        <v>7.8354144560926899</v>
      </c>
      <c r="AS435" s="28">
        <f>SUMIFS('[4]BD Unidades'!$BC$3:$BC$1424,'[4]BD Unidades'!$A$3:$A$1424,$A435)</f>
        <v>1.11984895335489E-2</v>
      </c>
      <c r="AT435" s="28">
        <f>SUMIFS('[4]BD Unidades'!$BE$3:$BE$1424,'[4]BD Unidades'!$A$3:$A$1424,$A435)</f>
        <v>0.99953513964784502</v>
      </c>
      <c r="AU435" s="29">
        <f t="shared" si="26"/>
        <v>0.98834185584808432</v>
      </c>
      <c r="AV435" s="30">
        <f t="shared" si="27"/>
        <v>3.7499999999999999E-3</v>
      </c>
      <c r="AW435" s="25">
        <f>IFERROR(SUMIFS('[4]BD Unidades'!$BI$3:$BI$1424,'[4]BD Unidades'!$A$3:$A$1424,$A435),"-")</f>
        <v>1.9483165980649038</v>
      </c>
      <c r="AX435" s="25">
        <f>IFERROR(SUMIFS('[4]BD Unidades'!$BJ$3:$BJ$1424,'[4]BD Unidades'!$A$3:$A$1424,$A435),"-")</f>
        <v>1.2520719325095027</v>
      </c>
    </row>
    <row r="436" spans="1:50" ht="14.4" x14ac:dyDescent="0.3">
      <c r="A436" s="7">
        <v>1681</v>
      </c>
      <c r="B436" s="7" t="s">
        <v>1635</v>
      </c>
      <c r="D436" s="8" t="s">
        <v>1636</v>
      </c>
      <c r="E436" s="19" t="s">
        <v>771</v>
      </c>
      <c r="F436" s="19" t="s">
        <v>1637</v>
      </c>
      <c r="G436" s="19" t="s">
        <v>1638</v>
      </c>
      <c r="H436" s="19" t="s">
        <v>397</v>
      </c>
      <c r="I436" s="19">
        <v>2024</v>
      </c>
      <c r="J436" s="19" t="s">
        <v>495</v>
      </c>
      <c r="K436" s="19" t="s">
        <v>496</v>
      </c>
      <c r="L436" s="19" t="s">
        <v>213</v>
      </c>
      <c r="M436" s="19" t="s">
        <v>106</v>
      </c>
      <c r="N436" s="19" t="s">
        <v>243</v>
      </c>
      <c r="O436" s="19" t="s">
        <v>1639</v>
      </c>
      <c r="P436" s="19" t="s">
        <v>51</v>
      </c>
      <c r="Q436" s="9" t="s">
        <v>1640</v>
      </c>
      <c r="R436" s="20">
        <v>6</v>
      </c>
      <c r="S436" s="20">
        <v>0.75</v>
      </c>
      <c r="T436" s="20">
        <v>5.9550000000000001</v>
      </c>
      <c r="U436" s="20" t="s">
        <v>397</v>
      </c>
      <c r="V436" s="21">
        <f>_xlfn.XLOOKUP(D436,'[4]Gen. Real'!$A$2:$A$1168,'[4]Gen. Real'!$C$2:$C$1168,"-",0)</f>
        <v>11.955999999999996</v>
      </c>
      <c r="W436" s="22"/>
      <c r="X436" s="22" t="str">
        <f>_xlfn.XLOOKUP(D436,[4]Vertimiento!$J$2:$J$119,[4]Vertimiento!$K$2:$K$119,"-",0)</f>
        <v>-</v>
      </c>
      <c r="Y436" s="23" t="str">
        <f t="shared" si="24"/>
        <v>-</v>
      </c>
      <c r="Z436" s="19" t="str">
        <f>_xlfn.XLOOKUP(D436,[4]Cmg!$I$4:$I$99,[4]Cmg!$M$4:$M$99,"----",0,1)</f>
        <v>----</v>
      </c>
      <c r="AA436" s="19" t="str">
        <f>_xlfn.XLOOKUP(D436,[4]Cmg!$A$4:$A$101,[4]Cmg!$B$4:$B$101,"----",0,1)</f>
        <v>----</v>
      </c>
      <c r="AB436" s="19" t="str">
        <f>_xlfn.XLOOKUP(D436,[4]Cmg!$E$4:$E$101,[4]Cmg!$F$4:$F$101,"----",0,1)</f>
        <v>----</v>
      </c>
      <c r="AC436" s="19" t="str">
        <f>_xlfn.XLOOKUP(D436,[4]Cmg!$O$4:$O$101,[4]Cmg!$P$4:$P$101,"----",0,1)</f>
        <v>----</v>
      </c>
      <c r="AD436" s="24" t="str">
        <f>_xlfn.XLOOKUP(D436,[4]Cmg!$S$4:$S$101,[4]Cmg!$U$4:$U$101,"----",0,1)</f>
        <v>----</v>
      </c>
      <c r="AG436" s="25">
        <f>IFERROR(SUMIFS('[4]BD Unidades'!$AH:$AH,'[4]BD Unidades'!$A:$A,'BD Centrales 2024'!$A436),"-")</f>
        <v>6</v>
      </c>
      <c r="AH436" s="25">
        <f>SUMIFS('[4]BD Unidades'!$AJ$3:$AJ$1424,'[4]BD Unidades'!$A$3:$A$1424,$A436)</f>
        <v>8706.3666666666704</v>
      </c>
      <c r="AI436" s="25">
        <f>SUMIFS('[4]BD Unidades'!$AL$3:$AL$1424,'[4]BD Unidades'!$A$3:$A$1424,$A436)</f>
        <v>0</v>
      </c>
      <c r="AJ436" s="26">
        <f t="shared" si="25"/>
        <v>0</v>
      </c>
      <c r="AK436" s="27">
        <f>IFERROR(SUMIFS('[4]BD Unidades'!$AO$3:$AO$1424,'[4]BD Unidades'!$A$3:$A$1424,$A436),"-")</f>
        <v>0.28085467353189053</v>
      </c>
      <c r="AL436" s="27">
        <f>IFERROR(SUMIFS('[4]BD Unidades'!$AQ$3:$AQ$1424,'[4]BD Unidades'!$A$3:$A$1424,$A436),"-")</f>
        <v>0.26703297581475072</v>
      </c>
      <c r="AM436" s="27">
        <f>IFERROR(SUMIFS('[4]BD Unidades'!$AS$3:$AS$1424,'[4]BD Unidades'!$A$3:$A$1424,$A436),"-")</f>
        <v>0.26495037774725244</v>
      </c>
      <c r="AN436" s="27">
        <f>IFERROR(SUMIFS('[4]BD Unidades'!$AU$3:$AU$1424,'[4]BD Unidades'!$A$3:$A$1424,$A436),"-")</f>
        <v>0.22437099999999999</v>
      </c>
      <c r="AO436" s="27">
        <f>IFERROR(SUMIFS('[4]BD Unidades'!$AW$3:$AW$1424,'[4]BD Unidades'!$A$3:$A$1424,$A436),"-")</f>
        <v>0.22722899999999999</v>
      </c>
      <c r="AP436" s="27">
        <f>IFERROR(SUMIFS('[4]BD Unidades'!$AY$3:$AY$1424,'[4]BD Unidades'!$A$3:$A$1424,$A436),"-")</f>
        <v>0.17234000000000002</v>
      </c>
      <c r="AQ436" s="25">
        <f>IFERROR(SUMIFS('[4]BD Unidades'!$AZ$3:$AZ$1424,'[4]BD Unidades'!$A$3:$A$1424,$A436),"-")</f>
        <v>1.3462259999999999</v>
      </c>
      <c r="AR436" s="25">
        <f>IFERROR(SUMIFS('[4]BD Unidades'!$BA$3:$BA$1424,'[4]BD Unidades'!$A$3:$A$1424,$A436),"-")</f>
        <v>6</v>
      </c>
      <c r="AS436" s="28">
        <f>SUMIFS('[4]BD Unidades'!$BC$3:$BC$1424,'[4]BD Unidades'!$A$3:$A$1424,$A436)</f>
        <v>3.1163568623474202E-2</v>
      </c>
      <c r="AT436" s="28">
        <f>SUMIFS('[4]BD Unidades'!$BE$3:$BE$1424,'[4]BD Unidades'!$A$3:$A$1424,$A436)</f>
        <v>0.99837583485124493</v>
      </c>
      <c r="AU436" s="29">
        <f t="shared" si="26"/>
        <v>0.96726288100983981</v>
      </c>
      <c r="AV436" s="30">
        <f t="shared" si="27"/>
        <v>7.4999999999999997E-3</v>
      </c>
      <c r="AW436" s="25">
        <f>IFERROR(SUMIFS('[4]BD Unidades'!$BI$3:$BI$1424,'[4]BD Unidades'!$A$3:$A$1424,$A436),"-")</f>
        <v>1.2923882809559766</v>
      </c>
      <c r="AX436" s="25">
        <f>IFERROR(SUMIFS('[4]BD Unidades'!$BJ$3:$BJ$1424,'[4]BD Unidades'!$A$3:$A$1424,$A436),"-")</f>
        <v>0.83054422166108244</v>
      </c>
    </row>
    <row r="437" spans="1:50" ht="14.4" x14ac:dyDescent="0.3">
      <c r="A437" s="7">
        <v>1683</v>
      </c>
      <c r="B437" s="7" t="s">
        <v>1641</v>
      </c>
      <c r="D437" s="8" t="s">
        <v>1642</v>
      </c>
      <c r="E437" s="19" t="s">
        <v>1643</v>
      </c>
      <c r="F437" s="19" t="s">
        <v>1643</v>
      </c>
      <c r="G437" s="19" t="s">
        <v>1644</v>
      </c>
      <c r="H437" s="19" t="s">
        <v>397</v>
      </c>
      <c r="I437" s="19">
        <v>2024</v>
      </c>
      <c r="J437" s="19" t="s">
        <v>495</v>
      </c>
      <c r="K437" s="19" t="s">
        <v>496</v>
      </c>
      <c r="L437" s="19" t="s">
        <v>213</v>
      </c>
      <c r="M437" s="19" t="s">
        <v>189</v>
      </c>
      <c r="N437" s="19" t="s">
        <v>879</v>
      </c>
      <c r="O437" s="19" t="s">
        <v>880</v>
      </c>
      <c r="P437" s="19" t="s">
        <v>51</v>
      </c>
      <c r="Q437" s="9" t="s">
        <v>1645</v>
      </c>
      <c r="R437" s="20">
        <v>3</v>
      </c>
      <c r="S437" s="20">
        <v>0.16700000000000001</v>
      </c>
      <c r="T437" s="20">
        <v>2.9950000000000001</v>
      </c>
      <c r="U437" s="20" t="s">
        <v>397</v>
      </c>
      <c r="V437" s="21">
        <f>_xlfn.XLOOKUP(D437,'[4]Gen. Real'!$A$2:$A$1168,'[4]Gen. Real'!$C$2:$C$1168,"-",0)</f>
        <v>5.5019899999999975</v>
      </c>
      <c r="W437" s="22"/>
      <c r="X437" s="22" t="str">
        <f>_xlfn.XLOOKUP(D437,[4]Vertimiento!$J$2:$J$119,[4]Vertimiento!$K$2:$K$119,"-",0)</f>
        <v>-</v>
      </c>
      <c r="Y437" s="23" t="str">
        <f t="shared" si="24"/>
        <v>-</v>
      </c>
      <c r="Z437" s="19" t="str">
        <f>_xlfn.XLOOKUP(D437,[4]Cmg!$I$4:$I$99,[4]Cmg!$M$4:$M$99,"----",0,1)</f>
        <v>----</v>
      </c>
      <c r="AA437" s="19" t="str">
        <f>_xlfn.XLOOKUP(D437,[4]Cmg!$A$4:$A$101,[4]Cmg!$B$4:$B$101,"----",0,1)</f>
        <v>----</v>
      </c>
      <c r="AB437" s="19" t="str">
        <f>_xlfn.XLOOKUP(D437,[4]Cmg!$E$4:$E$101,[4]Cmg!$F$4:$F$101,"----",0,1)</f>
        <v>----</v>
      </c>
      <c r="AC437" s="19" t="str">
        <f>_xlfn.XLOOKUP(D437,[4]Cmg!$O$4:$O$101,[4]Cmg!$P$4:$P$101,"----",0,1)</f>
        <v>----</v>
      </c>
      <c r="AD437" s="24" t="str">
        <f>_xlfn.XLOOKUP(D437,[4]Cmg!$S$4:$S$101,[4]Cmg!$U$4:$U$101,"----",0,1)</f>
        <v>----</v>
      </c>
      <c r="AG437" s="25">
        <f>IFERROR(SUMIFS('[4]BD Unidades'!$AH:$AH,'[4]BD Unidades'!$A:$A,'BD Centrales 2024'!$A437),"-")</f>
        <v>3</v>
      </c>
      <c r="AH437" s="25">
        <f>SUMIFS('[4]BD Unidades'!$AJ$3:$AJ$1424,'[4]BD Unidades'!$A$3:$A$1424,$A437)</f>
        <v>8657.7166666666708</v>
      </c>
      <c r="AI437" s="25">
        <f>SUMIFS('[4]BD Unidades'!$AL$3:$AL$1424,'[4]BD Unidades'!$A$3:$A$1424,$A437)</f>
        <v>0</v>
      </c>
      <c r="AJ437" s="26">
        <f t="shared" si="25"/>
        <v>0</v>
      </c>
      <c r="AK437" s="27">
        <f>IFERROR(SUMIFS('[4]BD Unidades'!$AO$3:$AO$1424,'[4]BD Unidades'!$A$3:$A$1424,$A437),"-")</f>
        <v>0</v>
      </c>
      <c r="AL437" s="27">
        <f>IFERROR(SUMIFS('[4]BD Unidades'!$AQ$3:$AQ$1424,'[4]BD Unidades'!$A$3:$A$1424,$A437),"-")</f>
        <v>0.24609128296946578</v>
      </c>
      <c r="AM437" s="27">
        <f>IFERROR(SUMIFS('[4]BD Unidades'!$AS$3:$AS$1424,'[4]BD Unidades'!$A$3:$A$1424,$A437),"-")</f>
        <v>0.2276193303182964</v>
      </c>
      <c r="AN437" s="27">
        <f>IFERROR(SUMIFS('[4]BD Unidades'!$AU$3:$AU$1424,'[4]BD Unidades'!$A$3:$A$1424,$A437),"-")</f>
        <v>0.19710799999999998</v>
      </c>
      <c r="AO437" s="27">
        <f>IFERROR(SUMIFS('[4]BD Unidades'!$AW$3:$AW$1424,'[4]BD Unidades'!$A$3:$A$1424,$A437),"-")</f>
        <v>0.21113400000000002</v>
      </c>
      <c r="AP437" s="27">
        <f>IFERROR(SUMIFS('[4]BD Unidades'!$AY$3:$AY$1424,'[4]BD Unidades'!$A$3:$A$1424,$A437),"-")</f>
        <v>0.20413200000000001</v>
      </c>
      <c r="AQ437" s="25">
        <f>IFERROR(SUMIFS('[4]BD Unidades'!$AZ$3:$AZ$1424,'[4]BD Unidades'!$A$3:$A$1424,$A437),"-")</f>
        <v>0.59132399999999996</v>
      </c>
      <c r="AR437" s="25">
        <f>IFERROR(SUMIFS('[4]BD Unidades'!$BA$3:$BA$1424,'[4]BD Unidades'!$A$3:$A$1424,$A437),"-")</f>
        <v>3</v>
      </c>
      <c r="AS437" s="28">
        <f>SUMIFS('[4]BD Unidades'!$BC$3:$BC$1424,'[4]BD Unidades'!$A$3:$A$1424,$A437)</f>
        <v>3.2667877865616202E-2</v>
      </c>
      <c r="AT437" s="28">
        <f>SUMIFS('[4]BD Unidades'!$BE$3:$BE$1424,'[4]BD Unidades'!$A$3:$A$1424,$A437)</f>
        <v>0.99441218882817195</v>
      </c>
      <c r="AU437" s="29">
        <f t="shared" si="26"/>
        <v>0.9619268528954531</v>
      </c>
      <c r="AV437" s="30">
        <f t="shared" si="27"/>
        <v>1.67E-3</v>
      </c>
      <c r="AW437" s="25">
        <f>IFERROR(SUMIFS('[4]BD Unidades'!$BI$3:$BI$1424,'[4]BD Unidades'!$A$3:$A$1424,$A437),"-")</f>
        <v>0.56786241697094852</v>
      </c>
      <c r="AX437" s="25">
        <f>IFERROR(SUMIFS('[4]BD Unidades'!$BJ$3:$BJ$1424,'[4]BD Unidades'!$A$3:$A$1424,$A437),"-")</f>
        <v>0.36493278070027868</v>
      </c>
    </row>
    <row r="438" spans="1:50" ht="14.4" x14ac:dyDescent="0.3">
      <c r="A438" s="7">
        <v>1684</v>
      </c>
      <c r="B438" s="7" t="s">
        <v>1646</v>
      </c>
      <c r="D438" s="8" t="s">
        <v>1647</v>
      </c>
      <c r="E438" s="19" t="s">
        <v>1231</v>
      </c>
      <c r="F438" s="19" t="s">
        <v>1648</v>
      </c>
      <c r="G438" s="19" t="s">
        <v>1108</v>
      </c>
      <c r="H438" s="19" t="s">
        <v>397</v>
      </c>
      <c r="I438" s="19">
        <v>2024</v>
      </c>
      <c r="J438" s="19" t="s">
        <v>495</v>
      </c>
      <c r="K438" s="19" t="s">
        <v>496</v>
      </c>
      <c r="L438" s="19" t="s">
        <v>213</v>
      </c>
      <c r="M438" s="19" t="s">
        <v>189</v>
      </c>
      <c r="N438" s="19" t="s">
        <v>773</v>
      </c>
      <c r="O438" s="19" t="s">
        <v>1110</v>
      </c>
      <c r="P438" s="19" t="s">
        <v>51</v>
      </c>
      <c r="Q438" s="9" t="s">
        <v>1650</v>
      </c>
      <c r="R438" s="20">
        <v>2.7</v>
      </c>
      <c r="S438" s="20">
        <v>0.185</v>
      </c>
      <c r="T438" s="20">
        <v>2.6949999999999998</v>
      </c>
      <c r="U438" s="20" t="s">
        <v>397</v>
      </c>
      <c r="V438" s="21">
        <f>_xlfn.XLOOKUP(D438,'[4]Gen. Real'!$A$2:$A$1168,'[4]Gen. Real'!$C$2:$C$1168,"-",0)</f>
        <v>5.287469999999999</v>
      </c>
      <c r="W438" s="22"/>
      <c r="X438" s="22" t="str">
        <f>_xlfn.XLOOKUP(D438,[4]Vertimiento!$J$2:$J$119,[4]Vertimiento!$K$2:$K$119,"-",0)</f>
        <v>-</v>
      </c>
      <c r="Y438" s="23" t="str">
        <f t="shared" si="24"/>
        <v>-</v>
      </c>
      <c r="Z438" s="19" t="str">
        <f>_xlfn.XLOOKUP(D438,[4]Cmg!$I$4:$I$99,[4]Cmg!$M$4:$M$99,"----",0,1)</f>
        <v>----</v>
      </c>
      <c r="AA438" s="19" t="str">
        <f>_xlfn.XLOOKUP(D438,[4]Cmg!$A$4:$A$101,[4]Cmg!$B$4:$B$101,"----",0,1)</f>
        <v>----</v>
      </c>
      <c r="AB438" s="19" t="str">
        <f>_xlfn.XLOOKUP(D438,[4]Cmg!$E$4:$E$101,[4]Cmg!$F$4:$F$101,"----",0,1)</f>
        <v>----</v>
      </c>
      <c r="AC438" s="19" t="str">
        <f>_xlfn.XLOOKUP(D438,[4]Cmg!$O$4:$O$101,[4]Cmg!$P$4:$P$101,"----",0,1)</f>
        <v>----</v>
      </c>
      <c r="AD438" s="24" t="str">
        <f>_xlfn.XLOOKUP(D438,[4]Cmg!$S$4:$S$101,[4]Cmg!$U$4:$U$101,"----",0,1)</f>
        <v>----</v>
      </c>
      <c r="AG438" s="25">
        <f>IFERROR(SUMIFS('[4]BD Unidades'!$AH:$AH,'[4]BD Unidades'!$A:$A,'BD Centrales 2024'!$A438),"-")</f>
        <v>2.71</v>
      </c>
      <c r="AH438" s="25">
        <f>SUMIFS('[4]BD Unidades'!$AJ$3:$AJ$1424,'[4]BD Unidades'!$A$3:$A$1424,$A438)</f>
        <v>3776.3180864197493</v>
      </c>
      <c r="AI438" s="25">
        <f>SUMIFS('[4]BD Unidades'!$AL$3:$AL$1424,'[4]BD Unidades'!$A$3:$A$1424,$A438)</f>
        <v>0</v>
      </c>
      <c r="AJ438" s="26">
        <f t="shared" si="25"/>
        <v>0</v>
      </c>
      <c r="AK438" s="27">
        <f>IFERROR(SUMIFS('[4]BD Unidades'!$AO$3:$AO$1424,'[4]BD Unidades'!$A$3:$A$1424,$A438),"-")</f>
        <v>0</v>
      </c>
      <c r="AL438" s="27">
        <f>IFERROR(SUMIFS('[4]BD Unidades'!$AQ$3:$AQ$1424,'[4]BD Unidades'!$A$3:$A$1424,$A438),"-")</f>
        <v>0.25961487691515578</v>
      </c>
      <c r="AM438" s="27">
        <f>IFERROR(SUMIFS('[4]BD Unidades'!$AS$3:$AS$1424,'[4]BD Unidades'!$A$3:$A$1424,$A438),"-")</f>
        <v>0.24193491730508498</v>
      </c>
      <c r="AN438" s="27">
        <f>IFERROR(SUMIFS('[4]BD Unidades'!$AU$3:$AU$1424,'[4]BD Unidades'!$A$3:$A$1424,$A438),"-")</f>
        <v>0.24061989629629629</v>
      </c>
      <c r="AO438" s="27">
        <f>IFERROR(SUMIFS('[4]BD Unidades'!$AW$3:$AW$1424,'[4]BD Unidades'!$A$3:$A$1424,$A438),"-")</f>
        <v>0.24007488518518516</v>
      </c>
      <c r="AP438" s="27">
        <f>IFERROR(SUMIFS('[4]BD Unidades'!$AY$3:$AY$1424,'[4]BD Unidades'!$A$3:$A$1424,$A438),"-")</f>
        <v>0.21092532222222221</v>
      </c>
      <c r="AQ438" s="25">
        <f>IFERROR(SUMIFS('[4]BD Unidades'!$AZ$3:$AZ$1424,'[4]BD Unidades'!$A$3:$A$1424,$A438),"-")</f>
        <v>0.64967372000000001</v>
      </c>
      <c r="AR438" s="25">
        <f>IFERROR(SUMIFS('[4]BD Unidades'!$BA$3:$BA$1424,'[4]BD Unidades'!$A$3:$A$1424,$A438),"-")</f>
        <v>2.71</v>
      </c>
      <c r="AS438" s="28">
        <f>SUMIFS('[4]BD Unidades'!$BC$3:$BC$1424,'[4]BD Unidades'!$A$3:$A$1424,$A438)</f>
        <v>1.5952017659143575E-2</v>
      </c>
      <c r="AT438" s="28">
        <f>SUMIFS('[4]BD Unidades'!$BE$3:$BE$1424,'[4]BD Unidades'!$A$3:$A$1424,$A438)</f>
        <v>1.0030104960759185</v>
      </c>
      <c r="AU438" s="29">
        <f t="shared" si="26"/>
        <v>0.98701045493020911</v>
      </c>
      <c r="AV438" s="30">
        <f t="shared" si="27"/>
        <v>1.8500000000000001E-3</v>
      </c>
      <c r="AW438" s="25">
        <f>IFERROR(SUMIFS('[4]BD Unidades'!$BI$3:$BI$1424,'[4]BD Unidades'!$A$3:$A$1424,$A438),"-")</f>
        <v>0.6377248121477137</v>
      </c>
      <c r="AX438" s="25">
        <f>IFERROR(SUMIFS('[4]BD Unidades'!$BJ$3:$BJ$1424,'[4]BD Unidades'!$A$3:$A$1424,$A438),"-")</f>
        <v>0.40982935666005549</v>
      </c>
    </row>
    <row r="439" spans="1:50" ht="14.4" x14ac:dyDescent="0.3">
      <c r="A439" s="7">
        <v>1687</v>
      </c>
      <c r="B439" s="7" t="s">
        <v>1651</v>
      </c>
      <c r="D439" s="8" t="s">
        <v>1652</v>
      </c>
      <c r="E439" s="19" t="s">
        <v>1653</v>
      </c>
      <c r="F439" s="19" t="s">
        <v>1654</v>
      </c>
      <c r="G439" s="19" t="s">
        <v>1655</v>
      </c>
      <c r="H439" s="19" t="s">
        <v>397</v>
      </c>
      <c r="I439" s="19">
        <v>2024</v>
      </c>
      <c r="J439" s="19" t="s">
        <v>495</v>
      </c>
      <c r="K439" s="19" t="s">
        <v>496</v>
      </c>
      <c r="L439" s="19" t="s">
        <v>213</v>
      </c>
      <c r="M439" s="19" t="s">
        <v>477</v>
      </c>
      <c r="N439" s="19" t="s">
        <v>549</v>
      </c>
      <c r="O439" s="19" t="s">
        <v>1657</v>
      </c>
      <c r="P439" s="19" t="s">
        <v>51</v>
      </c>
      <c r="Q439" s="9" t="s">
        <v>1658</v>
      </c>
      <c r="R439" s="20">
        <v>3</v>
      </c>
      <c r="S439" s="20">
        <v>0.16700000000000001</v>
      </c>
      <c r="T439" s="20">
        <v>2.9950000000000001</v>
      </c>
      <c r="U439" s="20" t="s">
        <v>397</v>
      </c>
      <c r="V439" s="21">
        <f>_xlfn.XLOOKUP(D439,'[4]Gen. Real'!$A$2:$A$1168,'[4]Gen. Real'!$C$2:$C$1168,"-",0)</f>
        <v>4.6482599999999987</v>
      </c>
      <c r="W439" s="22"/>
      <c r="X439" s="22" t="str">
        <f>_xlfn.XLOOKUP(D439,[4]Vertimiento!$J$2:$J$119,[4]Vertimiento!$K$2:$K$119,"-",0)</f>
        <v>-</v>
      </c>
      <c r="Y439" s="23" t="str">
        <f t="shared" si="24"/>
        <v>-</v>
      </c>
      <c r="Z439" s="19" t="str">
        <f>_xlfn.XLOOKUP(D439,[4]Cmg!$I$4:$I$99,[4]Cmg!$M$4:$M$99,"----",0,1)</f>
        <v>----</v>
      </c>
      <c r="AA439" s="19" t="str">
        <f>_xlfn.XLOOKUP(D439,[4]Cmg!$A$4:$A$101,[4]Cmg!$B$4:$B$101,"----",0,1)</f>
        <v>----</v>
      </c>
      <c r="AB439" s="19" t="str">
        <f>_xlfn.XLOOKUP(D439,[4]Cmg!$E$4:$E$101,[4]Cmg!$F$4:$F$101,"----",0,1)</f>
        <v>----</v>
      </c>
      <c r="AC439" s="19" t="str">
        <f>_xlfn.XLOOKUP(D439,[4]Cmg!$O$4:$O$101,[4]Cmg!$P$4:$P$101,"----",0,1)</f>
        <v>----</v>
      </c>
      <c r="AD439" s="24" t="str">
        <f>_xlfn.XLOOKUP(D439,[4]Cmg!$S$4:$S$101,[4]Cmg!$U$4:$U$101,"----",0,1)</f>
        <v>----</v>
      </c>
      <c r="AG439" s="25">
        <f>IFERROR(SUMIFS('[4]BD Unidades'!$AH:$AH,'[4]BD Unidades'!$A:$A,'BD Centrales 2024'!$A439),"-")</f>
        <v>3</v>
      </c>
      <c r="AH439" s="25">
        <f>SUMIFS('[4]BD Unidades'!$AJ$3:$AJ$1424,'[4]BD Unidades'!$A$3:$A$1424,$A439)</f>
        <v>8403.7833333333292</v>
      </c>
      <c r="AI439" s="25">
        <f>SUMIFS('[4]BD Unidades'!$AL$3:$AL$1424,'[4]BD Unidades'!$A$3:$A$1424,$A439)</f>
        <v>0</v>
      </c>
      <c r="AJ439" s="26">
        <f t="shared" si="25"/>
        <v>0</v>
      </c>
      <c r="AK439" s="27">
        <f>IFERROR(SUMIFS('[4]BD Unidades'!$AO$3:$AO$1424,'[4]BD Unidades'!$A$3:$A$1424,$A439),"-")</f>
        <v>0.17474863834717744</v>
      </c>
      <c r="AL439" s="27">
        <f>IFERROR(SUMIFS('[4]BD Unidades'!$AQ$3:$AQ$1424,'[4]BD Unidades'!$A$3:$A$1424,$A439),"-")</f>
        <v>0.20637631082667909</v>
      </c>
      <c r="AM439" s="27">
        <f>IFERROR(SUMIFS('[4]BD Unidades'!$AS$3:$AS$1424,'[4]BD Unidades'!$A$3:$A$1424,$A439),"-")</f>
        <v>0.18421112864192504</v>
      </c>
      <c r="AN439" s="27">
        <f>IFERROR(SUMIFS('[4]BD Unidades'!$AU$3:$AU$1424,'[4]BD Unidades'!$A$3:$A$1424,$A439),"-")</f>
        <v>0.17824699999999996</v>
      </c>
      <c r="AO439" s="27">
        <f>IFERROR(SUMIFS('[4]BD Unidades'!$AW$3:$AW$1424,'[4]BD Unidades'!$A$3:$A$1424,$A439),"-")</f>
        <v>0.18222099999999999</v>
      </c>
      <c r="AP439" s="27">
        <f>IFERROR(SUMIFS('[4]BD Unidades'!$AY$3:$AY$1424,'[4]BD Unidades'!$A$3:$A$1424,$A439),"-")</f>
        <v>0.16578200000000001</v>
      </c>
      <c r="AQ439" s="25">
        <f>IFERROR(SUMIFS('[4]BD Unidades'!$AZ$3:$AZ$1424,'[4]BD Unidades'!$A$3:$A$1424,$A439),"-")</f>
        <v>0.52424591504153228</v>
      </c>
      <c r="AR439" s="25">
        <f>IFERROR(SUMIFS('[4]BD Unidades'!$BA$3:$BA$1424,'[4]BD Unidades'!$A$3:$A$1424,$A439),"-")</f>
        <v>3</v>
      </c>
      <c r="AS439" s="28">
        <f>SUMIFS('[4]BD Unidades'!$BC$3:$BC$1424,'[4]BD Unidades'!$A$3:$A$1424,$A439)</f>
        <v>1E-4</v>
      </c>
      <c r="AT439" s="28">
        <f>SUMIFS('[4]BD Unidades'!$BE$3:$BE$1424,'[4]BD Unidades'!$A$3:$A$1424,$A439)</f>
        <v>0.99966985428050992</v>
      </c>
      <c r="AU439" s="29">
        <f t="shared" si="26"/>
        <v>0.99956988729508189</v>
      </c>
      <c r="AV439" s="30">
        <f t="shared" si="27"/>
        <v>1.67E-3</v>
      </c>
      <c r="AW439" s="25">
        <f>IFERROR(SUMIFS('[4]BD Unidades'!$BI$3:$BI$1424,'[4]BD Unidades'!$A$3:$A$1424,$A439),"-")</f>
        <v>0.52314706108254838</v>
      </c>
      <c r="AX439" s="25">
        <f>IFERROR(SUMIFS('[4]BD Unidades'!$BJ$3:$BJ$1424,'[4]BD Unidades'!$A$3:$A$1424,$A439),"-")</f>
        <v>0.33619677233508466</v>
      </c>
    </row>
    <row r="440" spans="1:50" ht="14.4" x14ac:dyDescent="0.3">
      <c r="A440" s="7">
        <v>1688</v>
      </c>
      <c r="B440" s="7" t="s">
        <v>1659</v>
      </c>
      <c r="D440" s="8" t="s">
        <v>1660</v>
      </c>
      <c r="E440" s="19" t="s">
        <v>1661</v>
      </c>
      <c r="F440" s="19" t="s">
        <v>1661</v>
      </c>
      <c r="G440" s="19" t="s">
        <v>1662</v>
      </c>
      <c r="H440" s="19" t="s">
        <v>397</v>
      </c>
      <c r="I440" s="19">
        <v>2024</v>
      </c>
      <c r="J440" s="19" t="s">
        <v>495</v>
      </c>
      <c r="K440" s="19" t="s">
        <v>496</v>
      </c>
      <c r="L440" s="19" t="s">
        <v>47</v>
      </c>
      <c r="M440" s="19" t="s">
        <v>477</v>
      </c>
      <c r="N440" s="19" t="s">
        <v>549</v>
      </c>
      <c r="O440" s="19" t="s">
        <v>700</v>
      </c>
      <c r="P440" s="19" t="s">
        <v>51</v>
      </c>
      <c r="Q440" s="9" t="s">
        <v>1663</v>
      </c>
      <c r="R440" s="20">
        <v>85.204999999999998</v>
      </c>
      <c r="S440" s="20">
        <v>1.4139999999999999</v>
      </c>
      <c r="T440" s="20">
        <v>84</v>
      </c>
      <c r="U440" s="20">
        <v>0.42</v>
      </c>
      <c r="V440" s="21">
        <f>_xlfn.XLOOKUP(D440,'[4]Gen. Real'!$A$2:$A$1168,'[4]Gen. Real'!$C$2:$C$1168,"-",0)</f>
        <v>163.13725999999997</v>
      </c>
      <c r="W440" s="22"/>
      <c r="X440" s="22">
        <f>_xlfn.XLOOKUP(D440,[4]Vertimiento!$J$2:$J$119,[4]Vertimiento!$K$2:$K$119,"-",0)</f>
        <v>43.428496988333322</v>
      </c>
      <c r="Y440" s="23">
        <f t="shared" si="24"/>
        <v>0.21024054335775572</v>
      </c>
      <c r="Z440" s="19">
        <f>_xlfn.XLOOKUP(D440,[4]Cmg!$I$4:$I$99,[4]Cmg!$M$4:$M$99,"----",0,1)</f>
        <v>4.7785175256713295</v>
      </c>
      <c r="AA440" s="19">
        <f>_xlfn.XLOOKUP(D440,[4]Cmg!$A$4:$A$101,[4]Cmg!$B$4:$B$101,"----",0,1)</f>
        <v>44.001547740980982</v>
      </c>
      <c r="AB440" s="19">
        <f>_xlfn.XLOOKUP(D440,[4]Cmg!$E$4:$E$101,[4]Cmg!$F$4:$F$101,"----",0,1)</f>
        <v>7.3658743169398839</v>
      </c>
      <c r="AC440" s="19">
        <f>_xlfn.XLOOKUP(D440,[4]Cmg!$O$4:$O$101,[4]Cmg!$P$4:$P$101,"----",0,1)</f>
        <v>70.154573824848811</v>
      </c>
      <c r="AD440" s="24">
        <f>_xlfn.XLOOKUP(D440,[4]Cmg!$S$4:$S$101,[4]Cmg!$U$4:$U$101,"----",0,1)</f>
        <v>0.47888926823716854</v>
      </c>
      <c r="AG440" s="25">
        <f>IFERROR(SUMIFS('[4]BD Unidades'!$AH:$AH,'[4]BD Unidades'!$A:$A,'BD Centrales 2024'!$A440),"-")</f>
        <v>85.204999999999998</v>
      </c>
      <c r="AH440" s="25">
        <f>SUMIFS('[4]BD Unidades'!$AJ$3:$AJ$1424,'[4]BD Unidades'!$A$3:$A$1424,$A440)</f>
        <v>8770.2666666666701</v>
      </c>
      <c r="AI440" s="25">
        <f>SUMIFS('[4]BD Unidades'!$AL$3:$AL$1424,'[4]BD Unidades'!$A$3:$A$1424,$A440)</f>
        <v>7.6999999999999993</v>
      </c>
      <c r="AJ440" s="26">
        <f t="shared" si="25"/>
        <v>8.7719631349705081E-4</v>
      </c>
      <c r="AK440" s="27">
        <f>IFERROR(SUMIFS('[4]BD Unidades'!$AO$3:$AO$1424,'[4]BD Unidades'!$A$3:$A$1424,$A440),"-")</f>
        <v>0</v>
      </c>
      <c r="AL440" s="27">
        <f>IFERROR(SUMIFS('[4]BD Unidades'!$AQ$3:$AQ$1424,'[4]BD Unidades'!$A$3:$A$1424,$A440),"-")</f>
        <v>0</v>
      </c>
      <c r="AM440" s="27">
        <f>IFERROR(SUMIFS('[4]BD Unidades'!$AS$3:$AS$1424,'[4]BD Unidades'!$A$3:$A$1424,$A440),"-")</f>
        <v>0.29479288961665268</v>
      </c>
      <c r="AN440" s="27">
        <f>IFERROR(SUMIFS('[4]BD Unidades'!$AU$3:$AU$1424,'[4]BD Unidades'!$A$3:$A$1424,$A440),"-")</f>
        <v>0.26358599999999999</v>
      </c>
      <c r="AO440" s="27">
        <f>IFERROR(SUMIFS('[4]BD Unidades'!$AW$3:$AW$1424,'[4]BD Unidades'!$A$3:$A$1424,$A440),"-")</f>
        <v>0.27613399999999999</v>
      </c>
      <c r="AP440" s="27">
        <f>IFERROR(SUMIFS('[4]BD Unidades'!$AY$3:$AY$1424,'[4]BD Unidades'!$A$3:$A$1424,$A440),"-")</f>
        <v>0.26311400000000001</v>
      </c>
      <c r="AQ440" s="25">
        <f>IFERROR(SUMIFS('[4]BD Unidades'!$AZ$3:$AZ$1424,'[4]BD Unidades'!$A$3:$A$1424,$A440),"-")</f>
        <v>22.458845129999997</v>
      </c>
      <c r="AR440" s="25">
        <f>IFERROR(SUMIFS('[4]BD Unidades'!$BA$3:$BA$1424,'[4]BD Unidades'!$A$3:$A$1424,$A440),"-")</f>
        <v>85.204999999999998</v>
      </c>
      <c r="AS440" s="28">
        <f>SUMIFS('[4]BD Unidades'!$BC$3:$BC$1424,'[4]BD Unidades'!$A$3:$A$1424,$A440)</f>
        <v>4.3682054972211401E-3</v>
      </c>
      <c r="AT440" s="28">
        <f>SUMIFS('[4]BD Unidades'!$BE$3:$BE$1424,'[4]BD Unidades'!$A$3:$A$1424,$A440)</f>
        <v>0.99931314511232505</v>
      </c>
      <c r="AU440" s="29">
        <f t="shared" si="26"/>
        <v>0.99494793993840003</v>
      </c>
      <c r="AV440" s="30">
        <f t="shared" si="27"/>
        <v>1.414E-2</v>
      </c>
      <c r="AW440" s="25">
        <f>IFERROR(SUMIFS('[4]BD Unidades'!$BI$3:$BI$1424,'[4]BD Unidades'!$A$3:$A$1424,$A440),"-")</f>
        <v>22.095715556481853</v>
      </c>
      <c r="AX440" s="25">
        <f>IFERROR(SUMIFS('[4]BD Unidades'!$BJ$3:$BJ$1424,'[4]BD Unidades'!$A$3:$A$1424,$A440),"-")</f>
        <v>14.199655900104846</v>
      </c>
    </row>
    <row r="441" spans="1:50" ht="14.4" x14ac:dyDescent="0.3">
      <c r="A441" s="7">
        <v>1689</v>
      </c>
      <c r="B441" s="7" t="s">
        <v>1668</v>
      </c>
      <c r="D441" s="8" t="s">
        <v>1669</v>
      </c>
      <c r="E441" s="19" t="s">
        <v>1670</v>
      </c>
      <c r="F441" s="19" t="s">
        <v>1670</v>
      </c>
      <c r="G441" s="19" t="s">
        <v>1315</v>
      </c>
      <c r="H441" s="19" t="s">
        <v>397</v>
      </c>
      <c r="I441" s="19">
        <v>2024</v>
      </c>
      <c r="J441" s="19" t="s">
        <v>495</v>
      </c>
      <c r="K441" s="19" t="s">
        <v>496</v>
      </c>
      <c r="L441" s="19" t="s">
        <v>213</v>
      </c>
      <c r="M441" s="19" t="s">
        <v>106</v>
      </c>
      <c r="N441" s="19" t="s">
        <v>144</v>
      </c>
      <c r="O441" s="19" t="s">
        <v>1088</v>
      </c>
      <c r="P441" s="19" t="s">
        <v>51</v>
      </c>
      <c r="Q441" s="9" t="s">
        <v>1671</v>
      </c>
      <c r="R441" s="20">
        <v>3</v>
      </c>
      <c r="S441" s="20">
        <v>0.33</v>
      </c>
      <c r="T441" s="20">
        <v>2.99</v>
      </c>
      <c r="U441" s="20" t="s">
        <v>397</v>
      </c>
      <c r="V441" s="21">
        <f>_xlfn.XLOOKUP(D441,'[4]Gen. Real'!$A$2:$A$1168,'[4]Gen. Real'!$C$2:$C$1168,"-",0)</f>
        <v>7.5917800000000071</v>
      </c>
      <c r="W441" s="22"/>
      <c r="X441" s="22" t="str">
        <f>_xlfn.XLOOKUP(D441,[4]Vertimiento!$J$2:$J$119,[4]Vertimiento!$K$2:$K$119,"-",0)</f>
        <v>-</v>
      </c>
      <c r="Y441" s="23" t="str">
        <f t="shared" si="24"/>
        <v>-</v>
      </c>
      <c r="Z441" s="19" t="str">
        <f>_xlfn.XLOOKUP(D441,[4]Cmg!$I$4:$I$99,[4]Cmg!$M$4:$M$99,"----",0,1)</f>
        <v>----</v>
      </c>
      <c r="AA441" s="19" t="str">
        <f>_xlfn.XLOOKUP(D441,[4]Cmg!$A$4:$A$101,[4]Cmg!$B$4:$B$101,"----",0,1)</f>
        <v>----</v>
      </c>
      <c r="AB441" s="19" t="str">
        <f>_xlfn.XLOOKUP(D441,[4]Cmg!$E$4:$E$101,[4]Cmg!$F$4:$F$101,"----",0,1)</f>
        <v>----</v>
      </c>
      <c r="AC441" s="19" t="str">
        <f>_xlfn.XLOOKUP(D441,[4]Cmg!$O$4:$O$101,[4]Cmg!$P$4:$P$101,"----",0,1)</f>
        <v>----</v>
      </c>
      <c r="AD441" s="24" t="str">
        <f>_xlfn.XLOOKUP(D441,[4]Cmg!$S$4:$S$101,[4]Cmg!$U$4:$U$101,"----",0,1)</f>
        <v>----</v>
      </c>
      <c r="AG441" s="25">
        <f>IFERROR(SUMIFS('[4]BD Unidades'!$AH:$AH,'[4]BD Unidades'!$A:$A,'BD Centrales 2024'!$A441),"-")</f>
        <v>3</v>
      </c>
      <c r="AH441" s="25">
        <f>SUMIFS('[4]BD Unidades'!$AJ$3:$AJ$1424,'[4]BD Unidades'!$A$3:$A$1424,$A441)</f>
        <v>8751.9166666666697</v>
      </c>
      <c r="AI441" s="25">
        <f>SUMIFS('[4]BD Unidades'!$AL$3:$AL$1424,'[4]BD Unidades'!$A$3:$A$1424,$A441)</f>
        <v>0</v>
      </c>
      <c r="AJ441" s="26">
        <f t="shared" si="25"/>
        <v>0</v>
      </c>
      <c r="AK441" s="27">
        <f>IFERROR(SUMIFS('[4]BD Unidades'!$AO$3:$AO$1424,'[4]BD Unidades'!$A$3:$A$1424,$A441),"-")</f>
        <v>0</v>
      </c>
      <c r="AL441" s="27">
        <f>IFERROR(SUMIFS('[4]BD Unidades'!$AQ$3:$AQ$1424,'[4]BD Unidades'!$A$3:$A$1424,$A441),"-")</f>
        <v>0.23135928223984051</v>
      </c>
      <c r="AM441" s="27">
        <f>IFERROR(SUMIFS('[4]BD Unidades'!$AS$3:$AS$1424,'[4]BD Unidades'!$A$3:$A$1424,$A441),"-")</f>
        <v>0.23822861238189949</v>
      </c>
      <c r="AN441" s="27">
        <f>IFERROR(SUMIFS('[4]BD Unidades'!$AU$3:$AU$1424,'[4]BD Unidades'!$A$3:$A$1424,$A441),"-")</f>
        <v>0.26832699999999998</v>
      </c>
      <c r="AO441" s="27">
        <f>IFERROR(SUMIFS('[4]BD Unidades'!$AW$3:$AW$1424,'[4]BD Unidades'!$A$3:$A$1424,$A441),"-")</f>
        <v>0.288659</v>
      </c>
      <c r="AP441" s="27">
        <f>IFERROR(SUMIFS('[4]BD Unidades'!$AY$3:$AY$1424,'[4]BD Unidades'!$A$3:$A$1424,$A441),"-")</f>
        <v>0.26106400000000002</v>
      </c>
      <c r="AQ441" s="25">
        <f>IFERROR(SUMIFS('[4]BD Unidades'!$AZ$3:$AZ$1424,'[4]BD Unidades'!$A$3:$A$1424,$A441),"-")</f>
        <v>0.69407784671952155</v>
      </c>
      <c r="AR441" s="25">
        <f>IFERROR(SUMIFS('[4]BD Unidades'!$BA$3:$BA$1424,'[4]BD Unidades'!$A$3:$A$1424,$A441),"-")</f>
        <v>3</v>
      </c>
      <c r="AS441" s="28">
        <f>SUMIFS('[4]BD Unidades'!$BC$3:$BC$1424,'[4]BD Unidades'!$A$3:$A$1424,$A441)</f>
        <v>5.1493342937886197E-4</v>
      </c>
      <c r="AT441" s="28">
        <f>SUMIFS('[4]BD Unidades'!$BE$3:$BE$1424,'[4]BD Unidades'!$A$3:$A$1424,$A441)</f>
        <v>0.99999051305403797</v>
      </c>
      <c r="AU441" s="29">
        <f t="shared" si="26"/>
        <v>0.99947558450980467</v>
      </c>
      <c r="AV441" s="30">
        <f t="shared" si="27"/>
        <v>3.3E-3</v>
      </c>
      <c r="AW441" s="25">
        <f>IFERROR(SUMIFS('[4]BD Unidades'!$BI$3:$BI$1424,'[4]BD Unidades'!$A$3:$A$1424,$A441),"-")</f>
        <v>0.69140148200681684</v>
      </c>
      <c r="AX441" s="25">
        <f>IFERROR(SUMIFS('[4]BD Unidades'!$BJ$3:$BJ$1424,'[4]BD Unidades'!$A$3:$A$1424,$A441),"-")</f>
        <v>0.44432429030067266</v>
      </c>
    </row>
    <row r="442" spans="1:50" ht="14.4" x14ac:dyDescent="0.3">
      <c r="A442" s="7">
        <v>1694</v>
      </c>
      <c r="B442" s="7" t="s">
        <v>1672</v>
      </c>
      <c r="D442" s="8" t="s">
        <v>1673</v>
      </c>
      <c r="E442" s="19" t="s">
        <v>1674</v>
      </c>
      <c r="F442" s="19" t="s">
        <v>1675</v>
      </c>
      <c r="G442" s="19" t="s">
        <v>1676</v>
      </c>
      <c r="H442" s="19" t="s">
        <v>397</v>
      </c>
      <c r="I442" s="19">
        <v>2024</v>
      </c>
      <c r="J442" s="19" t="s">
        <v>495</v>
      </c>
      <c r="K442" s="19" t="s">
        <v>496</v>
      </c>
      <c r="L442" s="19" t="s">
        <v>47</v>
      </c>
      <c r="M442" s="19" t="s">
        <v>497</v>
      </c>
      <c r="N442" s="19" t="s">
        <v>557</v>
      </c>
      <c r="O442" s="19" t="s">
        <v>610</v>
      </c>
      <c r="P442" s="19" t="s">
        <v>51</v>
      </c>
      <c r="Q442" s="9" t="s">
        <v>1677</v>
      </c>
      <c r="R442" s="20">
        <v>160.65</v>
      </c>
      <c r="S442" s="20">
        <v>1.67</v>
      </c>
      <c r="T442" s="20">
        <v>157.96</v>
      </c>
      <c r="U442" s="20">
        <v>0.21199999999999999</v>
      </c>
      <c r="V442" s="21">
        <f>_xlfn.XLOOKUP(D442,'[4]Gen. Real'!$A$2:$A$1168,'[4]Gen. Real'!$C$2:$C$1168,"-",0)</f>
        <v>290.25465000000008</v>
      </c>
      <c r="W442" s="22"/>
      <c r="X442" s="22">
        <f>_xlfn.XLOOKUP(D442,[4]Vertimiento!$J$2:$J$119,[4]Vertimiento!$K$2:$K$119,"-",0)</f>
        <v>81.946517833333331</v>
      </c>
      <c r="Y442" s="23">
        <f t="shared" si="24"/>
        <v>0.22016727757831178</v>
      </c>
      <c r="Z442" s="19">
        <f>_xlfn.XLOOKUP(D442,[4]Cmg!$I$4:$I$99,[4]Cmg!$M$4:$M$99,"----",0,1)</f>
        <v>5.1288681993552858</v>
      </c>
      <c r="AA442" s="19">
        <f>_xlfn.XLOOKUP(D442,[4]Cmg!$A$4:$A$101,[4]Cmg!$B$4:$B$101,"----",0,1)</f>
        <v>45.091877773984386</v>
      </c>
      <c r="AB442" s="19">
        <f>_xlfn.XLOOKUP(D442,[4]Cmg!$E$4:$E$101,[4]Cmg!$F$4:$F$101,"----",0,1)</f>
        <v>7.2373770491803278</v>
      </c>
      <c r="AC442" s="19">
        <f>_xlfn.XLOOKUP(D442,[4]Cmg!$O$4:$O$101,[4]Cmg!$P$4:$P$101,"----",0,1)</f>
        <v>72.11498537156244</v>
      </c>
      <c r="AD442" s="24">
        <f>_xlfn.XLOOKUP(D442,[4]Cmg!$S$4:$S$101,[4]Cmg!$U$4:$U$101,"----",0,1)</f>
        <v>0.46841925571867532</v>
      </c>
      <c r="AG442" s="25">
        <f>IFERROR(SUMIFS('[4]BD Unidades'!$AH:$AH,'[4]BD Unidades'!$A:$A,'BD Centrales 2024'!$A442),"-")</f>
        <v>160.65</v>
      </c>
      <c r="AH442" s="25">
        <f>SUMIFS('[4]BD Unidades'!$AJ$3:$AJ$1424,'[4]BD Unidades'!$A$3:$A$1424,$A442)</f>
        <v>7046.5166666666701</v>
      </c>
      <c r="AI442" s="25">
        <f>SUMIFS('[4]BD Unidades'!$AL$3:$AL$1424,'[4]BD Unidades'!$A$3:$A$1424,$A442)</f>
        <v>1704.7166666666701</v>
      </c>
      <c r="AJ442" s="26">
        <f t="shared" si="25"/>
        <v>0.19479730476085297</v>
      </c>
      <c r="AK442" s="27">
        <f>IFERROR(SUMIFS('[4]BD Unidades'!$AO$3:$AO$1424,'[4]BD Unidades'!$A$3:$A$1424,$A442),"-")</f>
        <v>0</v>
      </c>
      <c r="AL442" s="27">
        <f>IFERROR(SUMIFS('[4]BD Unidades'!$AQ$3:$AQ$1424,'[4]BD Unidades'!$A$3:$A$1424,$A442),"-")</f>
        <v>0</v>
      </c>
      <c r="AM442" s="27">
        <f>IFERROR(SUMIFS('[4]BD Unidades'!$AS$3:$AS$1424,'[4]BD Unidades'!$A$3:$A$1424,$A442),"-")</f>
        <v>0.30878037067988939</v>
      </c>
      <c r="AN442" s="27">
        <f>IFERROR(SUMIFS('[4]BD Unidades'!$AU$3:$AU$1424,'[4]BD Unidades'!$A$3:$A$1424,$A442),"-")</f>
        <v>0.27459499999999998</v>
      </c>
      <c r="AO442" s="27">
        <f>IFERROR(SUMIFS('[4]BD Unidades'!$AW$3:$AW$1424,'[4]BD Unidades'!$A$3:$A$1424,$A442),"-")</f>
        <v>0.27610299999999999</v>
      </c>
      <c r="AP442" s="27">
        <f>IFERROR(SUMIFS('[4]BD Unidades'!$AY$3:$AY$1424,'[4]BD Unidades'!$A$3:$A$1424,$A442),"-")</f>
        <v>0.34289599999999998</v>
      </c>
      <c r="AQ442" s="25">
        <f>IFERROR(SUMIFS('[4]BD Unidades'!$AZ$3:$AZ$1424,'[4]BD Unidades'!$A$3:$A$1424,$A442),"-")</f>
        <v>44.113686749999999</v>
      </c>
      <c r="AR442" s="25">
        <f>IFERROR(SUMIFS('[4]BD Unidades'!$BA$3:$BA$1424,'[4]BD Unidades'!$A$3:$A$1424,$A442),"-")</f>
        <v>153.86145528058901</v>
      </c>
      <c r="AS442" s="28">
        <f>SUMIFS('[4]BD Unidades'!$BC$3:$BC$1424,'[4]BD Unidades'!$A$3:$A$1424,$A442)</f>
        <v>1.7316890877259301E-2</v>
      </c>
      <c r="AT442" s="28">
        <f>SUMIFS('[4]BD Unidades'!$BE$3:$BE$1424,'[4]BD Unidades'!$A$3:$A$1424,$A442)</f>
        <v>1</v>
      </c>
      <c r="AU442" s="29">
        <f t="shared" si="26"/>
        <v>0.98268310912274071</v>
      </c>
      <c r="AV442" s="30">
        <f t="shared" si="27"/>
        <v>1.67E-2</v>
      </c>
      <c r="AW442" s="25">
        <f>IFERROR(SUMIFS('[4]BD Unidades'!$BI$3:$BI$1424,'[4]BD Unidades'!$A$3:$A$1424,$A442),"-")</f>
        <v>42.763167262152898</v>
      </c>
      <c r="AX442" s="25">
        <f>IFERROR(SUMIFS('[4]BD Unidades'!$BJ$3:$BJ$1424,'[4]BD Unidades'!$A$3:$A$1424,$A442),"-")</f>
        <v>27.481448101058174</v>
      </c>
    </row>
    <row r="443" spans="1:50" ht="14.4" x14ac:dyDescent="0.3">
      <c r="A443" s="7">
        <v>1696</v>
      </c>
      <c r="B443" s="7" t="s">
        <v>1678</v>
      </c>
      <c r="D443" s="8" t="s">
        <v>1679</v>
      </c>
      <c r="E443" s="19" t="s">
        <v>584</v>
      </c>
      <c r="F443" s="19" t="s">
        <v>584</v>
      </c>
      <c r="G443" s="19" t="s">
        <v>1680</v>
      </c>
      <c r="H443" s="19" t="s">
        <v>397</v>
      </c>
      <c r="I443" s="19">
        <v>2024</v>
      </c>
      <c r="J443" s="19" t="s">
        <v>495</v>
      </c>
      <c r="K443" s="19" t="s">
        <v>496</v>
      </c>
      <c r="L443" s="19" t="s">
        <v>47</v>
      </c>
      <c r="M443" s="19" t="s">
        <v>48</v>
      </c>
      <c r="N443" s="19" t="s">
        <v>59</v>
      </c>
      <c r="O443" s="19" t="s">
        <v>807</v>
      </c>
      <c r="P443" s="19" t="s">
        <v>51</v>
      </c>
      <c r="Q443" s="9" t="s">
        <v>1681</v>
      </c>
      <c r="R443" s="20">
        <v>58.99</v>
      </c>
      <c r="S443" s="20">
        <v>1.5590999999999999</v>
      </c>
      <c r="T443" s="20">
        <v>58.070300000000003</v>
      </c>
      <c r="U443" s="20">
        <v>1.2</v>
      </c>
      <c r="V443" s="21">
        <f>_xlfn.XLOOKUP(D443,'[4]Gen. Real'!$A$2:$A$1168,'[4]Gen. Real'!$C$2:$C$1168,"-",0)</f>
        <v>125.80879999999996</v>
      </c>
      <c r="W443" s="22"/>
      <c r="X443" s="22">
        <f>_xlfn.XLOOKUP(D443,[4]Vertimiento!$J$2:$J$119,[4]Vertimiento!$K$2:$K$119,"-",0)</f>
        <v>19.795608833333333</v>
      </c>
      <c r="Y443" s="23">
        <f t="shared" si="24"/>
        <v>0.13595473510690503</v>
      </c>
      <c r="Z443" s="19">
        <f>_xlfn.XLOOKUP(D443,[4]Cmg!$I$4:$I$99,[4]Cmg!$M$4:$M$99,"----",0,1)</f>
        <v>6.365902530665557</v>
      </c>
      <c r="AA443" s="19">
        <f>_xlfn.XLOOKUP(D443,[4]Cmg!$A$4:$A$101,[4]Cmg!$B$4:$B$101,"----",0,1)</f>
        <v>47.384898144987041</v>
      </c>
      <c r="AB443" s="19">
        <f>_xlfn.XLOOKUP(D443,[4]Cmg!$E$4:$E$101,[4]Cmg!$F$4:$F$101,"----",0,1)</f>
        <v>5.9140573770491791</v>
      </c>
      <c r="AC443" s="19">
        <f>_xlfn.XLOOKUP(D443,[4]Cmg!$O$4:$O$101,[4]Cmg!$P$4:$P$101,"----",0,1)</f>
        <v>76.989594304661907</v>
      </c>
      <c r="AD443" s="24">
        <f>_xlfn.XLOOKUP(D443,[4]Cmg!$S$4:$S$101,[4]Cmg!$U$4:$U$101,"----",0,1)</f>
        <v>0.45464891316717881</v>
      </c>
      <c r="AG443" s="25">
        <f>IFERROR(SUMIFS('[4]BD Unidades'!$AH:$AH,'[4]BD Unidades'!$A:$A,'BD Centrales 2024'!$A443),"-")</f>
        <v>58.990000000000009</v>
      </c>
      <c r="AH443" s="25">
        <f>SUMIFS('[4]BD Unidades'!$AJ$3:$AJ$1424,'[4]BD Unidades'!$A$3:$A$1424,$A443)</f>
        <v>8662.5333333333292</v>
      </c>
      <c r="AI443" s="25">
        <f>SUMIFS('[4]BD Unidades'!$AL$3:$AL$1424,'[4]BD Unidades'!$A$3:$A$1424,$A443)</f>
        <v>84.15</v>
      </c>
      <c r="AJ443" s="26">
        <f t="shared" si="25"/>
        <v>9.6207895945320289E-3</v>
      </c>
      <c r="AK443" s="27">
        <f>IFERROR(SUMIFS('[4]BD Unidades'!$AO$3:$AO$1424,'[4]BD Unidades'!$A$3:$A$1424,$A443),"-")</f>
        <v>0</v>
      </c>
      <c r="AL443" s="27">
        <f>IFERROR(SUMIFS('[4]BD Unidades'!$AQ$3:$AQ$1424,'[4]BD Unidades'!$A$3:$A$1424,$A443),"-")</f>
        <v>0</v>
      </c>
      <c r="AM443" s="27">
        <f>IFERROR(SUMIFS('[4]BD Unidades'!$AS$3:$AS$1424,'[4]BD Unidades'!$A$3:$A$1424,$A443),"-")</f>
        <v>0</v>
      </c>
      <c r="AN443" s="27">
        <f>IFERROR(SUMIFS('[4]BD Unidades'!$AU$3:$AU$1424,'[4]BD Unidades'!$A$3:$A$1424,$A443),"-")</f>
        <v>0.33440199999999998</v>
      </c>
      <c r="AO443" s="27">
        <f>IFERROR(SUMIFS('[4]BD Unidades'!$AW$3:$AW$1424,'[4]BD Unidades'!$A$3:$A$1424,$A443),"-")</f>
        <v>0.28197499999999998</v>
      </c>
      <c r="AP443" s="27">
        <f>IFERROR(SUMIFS('[4]BD Unidades'!$AY$3:$AY$1424,'[4]BD Unidades'!$A$3:$A$1424,$A443),"-")</f>
        <v>0.29061599999999999</v>
      </c>
      <c r="AQ443" s="25">
        <f>IFERROR(SUMIFS('[4]BD Unidades'!$AZ$3:$AZ$1424,'[4]BD Unidades'!$A$3:$A$1424,$A443),"-")</f>
        <v>19.130651527298507</v>
      </c>
      <c r="AR443" s="25">
        <f>IFERROR(SUMIFS('[4]BD Unidades'!$BA$3:$BA$1424,'[4]BD Unidades'!$A$3:$A$1424,$A443),"-")</f>
        <v>58.9804831926768</v>
      </c>
      <c r="AS443" s="28">
        <f>SUMIFS('[4]BD Unidades'!$BC$3:$BC$1424,'[4]BD Unidades'!$A$3:$A$1424,$A443)</f>
        <v>4.3552133512011299E-3</v>
      </c>
      <c r="AT443" s="28">
        <f>SUMIFS('[4]BD Unidades'!$BE$3:$BE$1424,'[4]BD Unidades'!$A$3:$A$1424,$A443)</f>
        <v>0.99840050091074695</v>
      </c>
      <c r="AU443" s="29">
        <f t="shared" si="26"/>
        <v>0.99405225371933459</v>
      </c>
      <c r="AV443" s="30">
        <f t="shared" si="27"/>
        <v>1.5590999999999999E-2</v>
      </c>
      <c r="AW443" s="25">
        <f>IFERROR(SUMIFS('[4]BD Unidades'!$BI$3:$BI$1424,'[4]BD Unidades'!$A$3:$A$1424,$A443),"-")</f>
        <v>18.784671316514547</v>
      </c>
      <c r="AX443" s="25">
        <f>IFERROR(SUMIFS('[4]BD Unidades'!$BJ$3:$BJ$1424,'[4]BD Unidades'!$A$3:$A$1424,$A443),"-")</f>
        <v>12.071836651283656</v>
      </c>
    </row>
    <row r="444" spans="1:50" ht="14.4" x14ac:dyDescent="0.3">
      <c r="A444" s="7">
        <v>1698</v>
      </c>
      <c r="B444" s="7" t="s">
        <v>1682</v>
      </c>
      <c r="D444" s="8" t="s">
        <v>1683</v>
      </c>
      <c r="E444" s="19" t="s">
        <v>771</v>
      </c>
      <c r="F444" s="19" t="s">
        <v>1684</v>
      </c>
      <c r="G444" s="19" t="s">
        <v>1685</v>
      </c>
      <c r="H444" s="19" t="s">
        <v>397</v>
      </c>
      <c r="I444" s="19">
        <v>2024</v>
      </c>
      <c r="J444" s="19" t="s">
        <v>495</v>
      </c>
      <c r="K444" s="19" t="s">
        <v>496</v>
      </c>
      <c r="L444" s="19" t="s">
        <v>213</v>
      </c>
      <c r="M444" s="19" t="s">
        <v>90</v>
      </c>
      <c r="N444" s="19" t="s">
        <v>868</v>
      </c>
      <c r="O444" s="19" t="s">
        <v>1687</v>
      </c>
      <c r="P444" s="19" t="s">
        <v>51</v>
      </c>
      <c r="Q444" s="9" t="s">
        <v>1688</v>
      </c>
      <c r="R444" s="20">
        <v>9</v>
      </c>
      <c r="S444" s="20">
        <v>1.26</v>
      </c>
      <c r="T444" s="20">
        <v>8.8870000000000005</v>
      </c>
      <c r="U444" s="20" t="s">
        <v>397</v>
      </c>
      <c r="V444" s="21">
        <f>_xlfn.XLOOKUP(D444,'[4]Gen. Real'!$A$2:$A$1168,'[4]Gen. Real'!$C$2:$C$1168,"-",0)</f>
        <v>17.162510000000001</v>
      </c>
      <c r="W444" s="22"/>
      <c r="X444" s="22" t="str">
        <f>_xlfn.XLOOKUP(D444,[4]Vertimiento!$J$2:$J$119,[4]Vertimiento!$K$2:$K$119,"-",0)</f>
        <v>-</v>
      </c>
      <c r="Y444" s="23" t="str">
        <f t="shared" si="24"/>
        <v>-</v>
      </c>
      <c r="Z444" s="19" t="str">
        <f>_xlfn.XLOOKUP(D444,[4]Cmg!$I$4:$I$99,[4]Cmg!$M$4:$M$99,"----",0,1)</f>
        <v>----</v>
      </c>
      <c r="AA444" s="19" t="str">
        <f>_xlfn.XLOOKUP(D444,[4]Cmg!$A$4:$A$101,[4]Cmg!$B$4:$B$101,"----",0,1)</f>
        <v>----</v>
      </c>
      <c r="AB444" s="19" t="str">
        <f>_xlfn.XLOOKUP(D444,[4]Cmg!$E$4:$E$101,[4]Cmg!$F$4:$F$101,"----",0,1)</f>
        <v>----</v>
      </c>
      <c r="AC444" s="19" t="str">
        <f>_xlfn.XLOOKUP(D444,[4]Cmg!$O$4:$O$101,[4]Cmg!$P$4:$P$101,"----",0,1)</f>
        <v>----</v>
      </c>
      <c r="AD444" s="24" t="str">
        <f>_xlfn.XLOOKUP(D444,[4]Cmg!$S$4:$S$101,[4]Cmg!$U$4:$U$101,"----",0,1)</f>
        <v>----</v>
      </c>
      <c r="AG444" s="25">
        <f>IFERROR(SUMIFS('[4]BD Unidades'!$AH:$AH,'[4]BD Unidades'!$A:$A,'BD Centrales 2024'!$A444),"-")</f>
        <v>9</v>
      </c>
      <c r="AH444" s="25">
        <f>SUMIFS('[4]BD Unidades'!$AJ$3:$AJ$1424,'[4]BD Unidades'!$A$3:$A$1424,$A444)</f>
        <v>8200.8333333333303</v>
      </c>
      <c r="AI444" s="25">
        <f>SUMIFS('[4]BD Unidades'!$AL$3:$AL$1424,'[4]BD Unidades'!$A$3:$A$1424,$A444)</f>
        <v>0</v>
      </c>
      <c r="AJ444" s="26">
        <f t="shared" si="25"/>
        <v>0</v>
      </c>
      <c r="AK444" s="27">
        <f>IFERROR(SUMIFS('[4]BD Unidades'!$AO$3:$AO$1424,'[4]BD Unidades'!$A$3:$A$1424,$A444),"-")</f>
        <v>0</v>
      </c>
      <c r="AL444" s="27">
        <f>IFERROR(SUMIFS('[4]BD Unidades'!$AQ$3:$AQ$1424,'[4]BD Unidades'!$A$3:$A$1424,$A444),"-")</f>
        <v>0.26032645254176567</v>
      </c>
      <c r="AM444" s="27">
        <f>IFERROR(SUMIFS('[4]BD Unidades'!$AS$3:$AS$1424,'[4]BD Unidades'!$A$3:$A$1424,$A444),"-")</f>
        <v>0.22521119907834125</v>
      </c>
      <c r="AN444" s="27">
        <f>IFERROR(SUMIFS('[4]BD Unidades'!$AU$3:$AU$1424,'[4]BD Unidades'!$A$3:$A$1424,$A444),"-")</f>
        <v>0.22503600000000004</v>
      </c>
      <c r="AO444" s="27">
        <f>IFERROR(SUMIFS('[4]BD Unidades'!$AW$3:$AW$1424,'[4]BD Unidades'!$A$3:$A$1424,$A444),"-")</f>
        <v>0.23055499999999998</v>
      </c>
      <c r="AP444" s="27">
        <f>IFERROR(SUMIFS('[4]BD Unidades'!$AY$3:$AY$1424,'[4]BD Unidades'!$A$3:$A$1424,$A444),"-")</f>
        <v>0.19627600000000001</v>
      </c>
      <c r="AQ444" s="25">
        <f>IFERROR(SUMIFS('[4]BD Unidades'!$AZ$3:$AZ$1424,'[4]BD Unidades'!$A$3:$A$1424,$A444),"-")</f>
        <v>2.0253240000000003</v>
      </c>
      <c r="AR444" s="25">
        <f>IFERROR(SUMIFS('[4]BD Unidades'!$BA$3:$BA$1424,'[4]BD Unidades'!$A$3:$A$1424,$A444),"-")</f>
        <v>9</v>
      </c>
      <c r="AS444" s="28">
        <f>SUMIFS('[4]BD Unidades'!$BC$3:$BC$1424,'[4]BD Unidades'!$A$3:$A$1424,$A444)</f>
        <v>6.6471965416361996E-3</v>
      </c>
      <c r="AT444" s="28">
        <f>SUMIFS('[4]BD Unidades'!$BE$3:$BE$1424,'[4]BD Unidades'!$A$3:$A$1424,$A444)</f>
        <v>0.99861490588949609</v>
      </c>
      <c r="AU444" s="29">
        <f t="shared" si="26"/>
        <v>0.99197691634064111</v>
      </c>
      <c r="AV444" s="30">
        <f t="shared" si="27"/>
        <v>1.26E-2</v>
      </c>
      <c r="AW444" s="25">
        <f>IFERROR(SUMIFS('[4]BD Unidades'!$BI$3:$BI$1424,'[4]BD Unidades'!$A$3:$A$1424,$A444),"-")</f>
        <v>1.9837603154436954</v>
      </c>
      <c r="AX444" s="25">
        <f>IFERROR(SUMIFS('[4]BD Unidades'!$BJ$3:$BJ$1424,'[4]BD Unidades'!$A$3:$A$1424,$A444),"-")</f>
        <v>1.274849587721115</v>
      </c>
    </row>
    <row r="445" spans="1:50" ht="14.4" x14ac:dyDescent="0.3">
      <c r="A445" s="7">
        <v>1704</v>
      </c>
      <c r="B445" s="7" t="s">
        <v>1689</v>
      </c>
      <c r="D445" s="8" t="s">
        <v>1690</v>
      </c>
      <c r="E445" s="19" t="s">
        <v>584</v>
      </c>
      <c r="F445" s="19" t="s">
        <v>584</v>
      </c>
      <c r="G445" s="19" t="s">
        <v>1691</v>
      </c>
      <c r="H445" s="19" t="s">
        <v>397</v>
      </c>
      <c r="I445" s="19">
        <v>2024</v>
      </c>
      <c r="J445" s="19" t="s">
        <v>495</v>
      </c>
      <c r="K445" s="19" t="s">
        <v>496</v>
      </c>
      <c r="L445" s="19" t="s">
        <v>47</v>
      </c>
      <c r="M445" s="19" t="s">
        <v>497</v>
      </c>
      <c r="N445" s="19" t="s">
        <v>557</v>
      </c>
      <c r="O445" s="19" t="s">
        <v>557</v>
      </c>
      <c r="P445" s="19" t="s">
        <v>51</v>
      </c>
      <c r="Q445" s="9" t="s">
        <v>1692</v>
      </c>
      <c r="R445" s="20">
        <v>371.35</v>
      </c>
      <c r="S445" s="20">
        <v>2.0339999999999998</v>
      </c>
      <c r="T445" s="20">
        <v>363.7962</v>
      </c>
      <c r="U445" s="20">
        <v>2.29</v>
      </c>
      <c r="V445" s="21">
        <f>_xlfn.XLOOKUP(D445,'[4]Gen. Real'!$A$2:$A$1168,'[4]Gen. Real'!$C$2:$C$1168,"-",0)</f>
        <v>818.58580000000063</v>
      </c>
      <c r="W445" s="22"/>
      <c r="X445" s="22">
        <f>_xlfn.XLOOKUP(D445,[4]Vertimiento!$J$2:$J$119,[4]Vertimiento!$K$2:$K$119,"-",0)</f>
        <v>260.77556274916662</v>
      </c>
      <c r="Y445" s="23">
        <f t="shared" si="24"/>
        <v>0.2416017209333518</v>
      </c>
      <c r="Z445" s="19">
        <f>_xlfn.XLOOKUP(D445,[4]Cmg!$I$4:$I$99,[4]Cmg!$M$4:$M$99,"----",0,1)</f>
        <v>6.0804263706992954</v>
      </c>
      <c r="AA445" s="19">
        <f>_xlfn.XLOOKUP(D445,[4]Cmg!$A$4:$A$101,[4]Cmg!$B$4:$B$101,"----",0,1)</f>
        <v>45.173350404005895</v>
      </c>
      <c r="AB445" s="19">
        <f>_xlfn.XLOOKUP(D445,[4]Cmg!$E$4:$E$101,[4]Cmg!$F$4:$F$101,"----",0,1)</f>
        <v>7.0317322404371545</v>
      </c>
      <c r="AC445" s="19">
        <f>_xlfn.XLOOKUP(D445,[4]Cmg!$O$4:$O$101,[4]Cmg!$P$4:$P$101,"----",0,1)</f>
        <v>72.40142188414265</v>
      </c>
      <c r="AD445" s="24">
        <f>_xlfn.XLOOKUP(D445,[4]Cmg!$S$4:$S$101,[4]Cmg!$U$4:$U$101,"----",0,1)</f>
        <v>0.45692500284511212</v>
      </c>
      <c r="AG445" s="25">
        <f>IFERROR(SUMIFS('[4]BD Unidades'!$AH:$AH,'[4]BD Unidades'!$A:$A,'BD Centrales 2024'!$A445),"-")</f>
        <v>363.28907103825139</v>
      </c>
      <c r="AH445" s="25">
        <f>SUMIFS('[4]BD Unidades'!$AJ$3:$AJ$1424,'[4]BD Unidades'!$A$3:$A$1424,$A445)</f>
        <v>7815.3</v>
      </c>
      <c r="AI445" s="25">
        <f>SUMIFS('[4]BD Unidades'!$AL$3:$AL$1424,'[4]BD Unidades'!$A$3:$A$1424,$A445)</f>
        <v>757.81666666666695</v>
      </c>
      <c r="AJ445" s="26">
        <f t="shared" si="25"/>
        <v>8.8394535631732565E-2</v>
      </c>
      <c r="AK445" s="27">
        <f>IFERROR(SUMIFS('[4]BD Unidades'!$AO$3:$AO$1424,'[4]BD Unidades'!$A$3:$A$1424,$A445),"-")</f>
        <v>0</v>
      </c>
      <c r="AL445" s="27">
        <f>IFERROR(SUMIFS('[4]BD Unidades'!$AQ$3:$AQ$1424,'[4]BD Unidades'!$A$3:$A$1424,$A445),"-")</f>
        <v>0</v>
      </c>
      <c r="AM445" s="27">
        <f>IFERROR(SUMIFS('[4]BD Unidades'!$AS$3:$AS$1424,'[4]BD Unidades'!$A$3:$A$1424,$A445),"-")</f>
        <v>0</v>
      </c>
      <c r="AN445" s="27">
        <f>IFERROR(SUMIFS('[4]BD Unidades'!$AU$3:$AU$1424,'[4]BD Unidades'!$A$3:$A$1424,$A445),"-")</f>
        <v>0</v>
      </c>
      <c r="AO445" s="27">
        <f>IFERROR(SUMIFS('[4]BD Unidades'!$AW$3:$AW$1424,'[4]BD Unidades'!$A$3:$A$1424,$A445),"-")</f>
        <v>0.343775</v>
      </c>
      <c r="AP445" s="27">
        <f>IFERROR(SUMIFS('[4]BD Unidades'!$AY$3:$AY$1424,'[4]BD Unidades'!$A$3:$A$1424,$A445),"-")</f>
        <v>0.33779199999999998</v>
      </c>
      <c r="AQ445" s="25">
        <f>IFERROR(SUMIFS('[4]BD Unidades'!$AZ$3:$AZ$1424,'[4]BD Unidades'!$A$3:$A$1424,$A445),"-")</f>
        <v>85.361185347358841</v>
      </c>
      <c r="AR445" s="25">
        <f>IFERROR(SUMIFS('[4]BD Unidades'!$BA$3:$BA$1424,'[4]BD Unidades'!$A$3:$A$1424,$A445),"-")</f>
        <v>362.28381017327501</v>
      </c>
      <c r="AS445" s="28">
        <f>SUMIFS('[4]BD Unidades'!$BC$3:$BC$1424,'[4]BD Unidades'!$A$3:$A$1424,$A445)</f>
        <v>1.02719931816931E-2</v>
      </c>
      <c r="AT445" s="28">
        <f>SUMIFS('[4]BD Unidades'!$BE$3:$BE$1424,'[4]BD Unidades'!$A$3:$A$1424,$A445)</f>
        <v>0.98424787492410404</v>
      </c>
      <c r="AU445" s="29">
        <f t="shared" si="26"/>
        <v>0.9741376874637877</v>
      </c>
      <c r="AV445" s="30">
        <f t="shared" si="27"/>
        <v>2.0339999999999997E-2</v>
      </c>
      <c r="AW445" s="25">
        <f>IFERROR(SUMIFS('[4]BD Unidades'!$BI$3:$BI$1424,'[4]BD Unidades'!$A$3:$A$1424,$A445),"-")</f>
        <v>81.524783257885545</v>
      </c>
      <c r="AX445" s="25">
        <f>IFERROR(SUMIFS('[4]BD Unidades'!$BJ$3:$BJ$1424,'[4]BD Unidades'!$A$3:$A$1424,$A445),"-")</f>
        <v>52.391327478553208</v>
      </c>
    </row>
    <row r="446" spans="1:50" ht="14.4" x14ac:dyDescent="0.3">
      <c r="A446" s="7">
        <v>1705</v>
      </c>
      <c r="B446" s="7" t="s">
        <v>1693</v>
      </c>
      <c r="D446" s="8" t="s">
        <v>1694</v>
      </c>
      <c r="E446" s="19" t="s">
        <v>248</v>
      </c>
      <c r="F446" s="19" t="s">
        <v>248</v>
      </c>
      <c r="G446" s="19" t="s">
        <v>1695</v>
      </c>
      <c r="H446" s="19">
        <v>1</v>
      </c>
      <c r="I446" s="19">
        <v>2024</v>
      </c>
      <c r="J446" s="19" t="s">
        <v>495</v>
      </c>
      <c r="K446" s="19" t="s">
        <v>496</v>
      </c>
      <c r="L446" s="19" t="s">
        <v>47</v>
      </c>
      <c r="M446" s="19" t="s">
        <v>48</v>
      </c>
      <c r="N446" s="19" t="s">
        <v>48</v>
      </c>
      <c r="O446" s="19" t="s">
        <v>48</v>
      </c>
      <c r="P446" s="19" t="s">
        <v>51</v>
      </c>
      <c r="Q446" s="9" t="s">
        <v>365</v>
      </c>
      <c r="R446" s="20">
        <v>90.37</v>
      </c>
      <c r="S446" s="20">
        <v>1.93</v>
      </c>
      <c r="T446" s="20">
        <v>88.6173</v>
      </c>
      <c r="U446" s="20">
        <v>0.12909999999999999</v>
      </c>
      <c r="V446" s="21">
        <f>_xlfn.XLOOKUP(D446,'[4]Gen. Real'!$A$2:$A$1168,'[4]Gen. Real'!$C$2:$C$1168,"-",0)</f>
        <v>149.19810999999996</v>
      </c>
      <c r="W446" s="22"/>
      <c r="X446" s="22">
        <f>_xlfn.XLOOKUP(D446,[4]Vertimiento!$J$2:$J$119,[4]Vertimiento!$K$2:$K$119,"-",0)</f>
        <v>47.268897926666668</v>
      </c>
      <c r="Y446" s="23">
        <f t="shared" si="24"/>
        <v>0.24059458341377238</v>
      </c>
      <c r="Z446" s="19">
        <f>_xlfn.XLOOKUP(D446,[4]Cmg!$I$4:$I$99,[4]Cmg!$M$4:$M$99,"----",0,1)</f>
        <v>5.4388855415125485</v>
      </c>
      <c r="AA446" s="19">
        <f>_xlfn.XLOOKUP(D446,[4]Cmg!$A$4:$A$101,[4]Cmg!$B$4:$B$101,"----",0,1)</f>
        <v>48.442441106179331</v>
      </c>
      <c r="AB446" s="19">
        <f>_xlfn.XLOOKUP(D446,[4]Cmg!$E$4:$E$101,[4]Cmg!$F$4:$F$101,"----",0,1)</f>
        <v>7.0538715846994489</v>
      </c>
      <c r="AC446" s="19">
        <f>_xlfn.XLOOKUP(D446,[4]Cmg!$O$4:$O$101,[4]Cmg!$P$4:$P$101,"----",0,1)</f>
        <v>77.988406475521444</v>
      </c>
      <c r="AD446" s="24">
        <f>_xlfn.XLOOKUP(D446,[4]Cmg!$S$4:$S$101,[4]Cmg!$U$4:$U$101,"----",0,1)</f>
        <v>0.54546489131671783</v>
      </c>
      <c r="AG446" s="25">
        <f>IFERROR(SUMIFS('[4]BD Unidades'!$AH:$AH,'[4]BD Unidades'!$A:$A,'BD Centrales 2024'!$A446),"-")</f>
        <v>90.37</v>
      </c>
      <c r="AH446" s="25">
        <f>SUMIFS('[4]BD Unidades'!$AJ$3:$AJ$1424,'[4]BD Unidades'!$A$3:$A$1424,$A446)</f>
        <v>5807.3666666666695</v>
      </c>
      <c r="AI446" s="25">
        <f>SUMIFS('[4]BD Unidades'!$AL$3:$AL$1424,'[4]BD Unidades'!$A$3:$A$1424,$A446)</f>
        <v>1538.0833333333303</v>
      </c>
      <c r="AJ446" s="26">
        <f t="shared" si="25"/>
        <v>0.20939266257796735</v>
      </c>
      <c r="AK446" s="27">
        <f>IFERROR(SUMIFS('[4]BD Unidades'!$AO$3:$AO$1424,'[4]BD Unidades'!$A$3:$A$1424,$A446),"-")</f>
        <v>0</v>
      </c>
      <c r="AL446" s="27">
        <f>IFERROR(SUMIFS('[4]BD Unidades'!$AQ$3:$AQ$1424,'[4]BD Unidades'!$A$3:$A$1424,$A446),"-")</f>
        <v>0</v>
      </c>
      <c r="AM446" s="27">
        <f>IFERROR(SUMIFS('[4]BD Unidades'!$AS$3:$AS$1424,'[4]BD Unidades'!$A$3:$A$1424,$A446),"-")</f>
        <v>0</v>
      </c>
      <c r="AN446" s="27">
        <f>IFERROR(SUMIFS('[4]BD Unidades'!$AU$3:$AU$1424,'[4]BD Unidades'!$A$3:$A$1424,$A446),"-")</f>
        <v>0.23275000000000001</v>
      </c>
      <c r="AO446" s="27">
        <f>IFERROR(SUMIFS('[4]BD Unidades'!$AW$3:$AW$1424,'[4]BD Unidades'!$A$3:$A$1424,$A446),"-")</f>
        <v>0.29197499999999998</v>
      </c>
      <c r="AP446" s="27">
        <f>IFERROR(SUMIFS('[4]BD Unidades'!$AY$3:$AY$1424,'[4]BD Unidades'!$A$3:$A$1424,$A446),"-")</f>
        <v>0.28947499999999998</v>
      </c>
      <c r="AQ446" s="25">
        <f>IFERROR(SUMIFS('[4]BD Unidades'!$AZ$3:$AZ$1424,'[4]BD Unidades'!$A$3:$A$1424,$A446),"-")</f>
        <v>21.033617500000002</v>
      </c>
      <c r="AR446" s="25">
        <f>IFERROR(SUMIFS('[4]BD Unidades'!$BA$3:$BA$1424,'[4]BD Unidades'!$A$3:$A$1424,$A446),"-")</f>
        <v>89.897997059404005</v>
      </c>
      <c r="AS446" s="28">
        <f>SUMIFS('[4]BD Unidades'!$BC$3:$BC$1424,'[4]BD Unidades'!$A$3:$A$1424,$A446)</f>
        <v>1.5326531563979401E-2</v>
      </c>
      <c r="AT446" s="28">
        <f>SUMIFS('[4]BD Unidades'!$BE$3:$BE$1424,'[4]BD Unidades'!$A$3:$A$1424,$A446)</f>
        <v>0.9980817395264121</v>
      </c>
      <c r="AU446" s="29">
        <f t="shared" si="26"/>
        <v>0.98278460824212899</v>
      </c>
      <c r="AV446" s="30">
        <f t="shared" si="27"/>
        <v>1.9299999999999998E-2</v>
      </c>
      <c r="AW446" s="25">
        <f>IFERROR(SUMIFS('[4]BD Unidades'!$BI$3:$BI$1424,'[4]BD Unidades'!$A$3:$A$1424,$A446),"-")</f>
        <v>17.106932950948998</v>
      </c>
      <c r="AX446" s="25">
        <f>IFERROR(SUMIFS('[4]BD Unidades'!$BJ$3:$BJ$1424,'[4]BD Unidades'!$A$3:$A$1424,$A446),"-")</f>
        <v>10.993649913201464</v>
      </c>
    </row>
    <row r="447" spans="1:50" ht="14.4" x14ac:dyDescent="0.3">
      <c r="A447" s="7">
        <v>1708</v>
      </c>
      <c r="B447" s="7" t="s">
        <v>1697</v>
      </c>
      <c r="D447" s="8" t="s">
        <v>1698</v>
      </c>
      <c r="E447" s="19" t="s">
        <v>1231</v>
      </c>
      <c r="F447" s="19" t="s">
        <v>1699</v>
      </c>
      <c r="G447" s="19" t="s">
        <v>1700</v>
      </c>
      <c r="H447" s="19" t="s">
        <v>397</v>
      </c>
      <c r="I447" s="19">
        <v>2024</v>
      </c>
      <c r="J447" s="19" t="s">
        <v>495</v>
      </c>
      <c r="K447" s="19" t="s">
        <v>496</v>
      </c>
      <c r="L447" s="19" t="s">
        <v>213</v>
      </c>
      <c r="M447" s="19" t="s">
        <v>90</v>
      </c>
      <c r="N447" s="19" t="s">
        <v>868</v>
      </c>
      <c r="O447" s="19" t="s">
        <v>1702</v>
      </c>
      <c r="P447" s="19" t="s">
        <v>51</v>
      </c>
      <c r="Q447" s="9" t="s">
        <v>1703</v>
      </c>
      <c r="R447" s="20">
        <v>9.0299999999999994</v>
      </c>
      <c r="S447" s="20">
        <v>0.33</v>
      </c>
      <c r="T447" s="20">
        <v>9</v>
      </c>
      <c r="U447" s="20" t="s">
        <v>397</v>
      </c>
      <c r="V447" s="21">
        <f>_xlfn.XLOOKUP(D447,'[4]Gen. Real'!$A$2:$A$1168,'[4]Gen. Real'!$C$2:$C$1168,"-",0)</f>
        <v>17.415200000000006</v>
      </c>
      <c r="W447" s="22"/>
      <c r="X447" s="22" t="str">
        <f>_xlfn.XLOOKUP(D447,[4]Vertimiento!$J$2:$J$119,[4]Vertimiento!$K$2:$K$119,"-",0)</f>
        <v>-</v>
      </c>
      <c r="Y447" s="23" t="str">
        <f t="shared" si="24"/>
        <v>-</v>
      </c>
      <c r="Z447" s="19" t="str">
        <f>_xlfn.XLOOKUP(D447,[4]Cmg!$I$4:$I$99,[4]Cmg!$M$4:$M$99,"----",0,1)</f>
        <v>----</v>
      </c>
      <c r="AA447" s="19" t="str">
        <f>_xlfn.XLOOKUP(D447,[4]Cmg!$A$4:$A$101,[4]Cmg!$B$4:$B$101,"----",0,1)</f>
        <v>----</v>
      </c>
      <c r="AB447" s="19" t="str">
        <f>_xlfn.XLOOKUP(D447,[4]Cmg!$E$4:$E$101,[4]Cmg!$F$4:$F$101,"----",0,1)</f>
        <v>----</v>
      </c>
      <c r="AC447" s="19" t="str">
        <f>_xlfn.XLOOKUP(D447,[4]Cmg!$O$4:$O$101,[4]Cmg!$P$4:$P$101,"----",0,1)</f>
        <v>----</v>
      </c>
      <c r="AD447" s="24" t="str">
        <f>_xlfn.XLOOKUP(D447,[4]Cmg!$S$4:$S$101,[4]Cmg!$U$4:$U$101,"----",0,1)</f>
        <v>----</v>
      </c>
      <c r="AG447" s="25">
        <f>IFERROR(SUMIFS('[4]BD Unidades'!$AH:$AH,'[4]BD Unidades'!$A:$A,'BD Centrales 2024'!$A447),"-")</f>
        <v>9</v>
      </c>
      <c r="AH447" s="25">
        <f>SUMIFS('[4]BD Unidades'!$AJ$3:$AJ$1424,'[4]BD Unidades'!$A$3:$A$1424,$A447)</f>
        <v>8046.76079734219</v>
      </c>
      <c r="AI447" s="25">
        <f>SUMIFS('[4]BD Unidades'!$AL$3:$AL$1424,'[4]BD Unidades'!$A$3:$A$1424,$A447)</f>
        <v>1.9933554817275749</v>
      </c>
      <c r="AJ447" s="26">
        <f t="shared" si="25"/>
        <v>2.4766012775134935E-4</v>
      </c>
      <c r="AK447" s="27">
        <f>IFERROR(SUMIFS('[4]BD Unidades'!$AO$3:$AO$1424,'[4]BD Unidades'!$A$3:$A$1424,$A447),"-")</f>
        <v>0</v>
      </c>
      <c r="AL447" s="27">
        <f>IFERROR(SUMIFS('[4]BD Unidades'!$AQ$3:$AQ$1424,'[4]BD Unidades'!$A$3:$A$1424,$A447),"-")</f>
        <v>0.25399745860709599</v>
      </c>
      <c r="AM447" s="27">
        <f>IFERROR(SUMIFS('[4]BD Unidades'!$AS$3:$AS$1424,'[4]BD Unidades'!$A$3:$A$1424,$A447),"-")</f>
        <v>0.23747899830334693</v>
      </c>
      <c r="AN447" s="27">
        <f>IFERROR(SUMIFS('[4]BD Unidades'!$AU$3:$AU$1424,'[4]BD Unidades'!$A$3:$A$1424,$A447),"-")</f>
        <v>0.21280963455149501</v>
      </c>
      <c r="AO447" s="27">
        <f>IFERROR(SUMIFS('[4]BD Unidades'!$AW$3:$AW$1424,'[4]BD Unidades'!$A$3:$A$1424,$A447),"-")</f>
        <v>0.22673222591362127</v>
      </c>
      <c r="AP447" s="27">
        <f>IFERROR(SUMIFS('[4]BD Unidades'!$AY$3:$AY$1424,'[4]BD Unidades'!$A$3:$A$1424,$A447),"-")</f>
        <v>0.19951495016611298</v>
      </c>
      <c r="AQ447" s="25">
        <f>IFERROR(SUMIFS('[4]BD Unidades'!$AZ$3:$AZ$1424,'[4]BD Unidades'!$A$3:$A$1424,$A447),"-")</f>
        <v>1.9216709999999999</v>
      </c>
      <c r="AR447" s="25">
        <f>IFERROR(SUMIFS('[4]BD Unidades'!$BA$3:$BA$1424,'[4]BD Unidades'!$A$3:$A$1424,$A447),"-")</f>
        <v>8.9996285098083799</v>
      </c>
      <c r="AS447" s="28">
        <f>SUMIFS('[4]BD Unidades'!$BC$3:$BC$1424,'[4]BD Unidades'!$A$3:$A$1424,$A447)</f>
        <v>5.1056087733429775E-2</v>
      </c>
      <c r="AT447" s="28">
        <f>SUMIFS('[4]BD Unidades'!$BE$3:$BE$1424,'[4]BD Unidades'!$A$3:$A$1424,$A447)</f>
        <v>0.98821702400619671</v>
      </c>
      <c r="AU447" s="29">
        <f t="shared" si="26"/>
        <v>0.93776252892886747</v>
      </c>
      <c r="AV447" s="30">
        <f t="shared" si="27"/>
        <v>3.3E-3</v>
      </c>
      <c r="AW447" s="25">
        <f>IFERROR(SUMIFS('[4]BD Unidades'!$BI$3:$BI$1424,'[4]BD Unidades'!$A$3:$A$1424,$A447),"-")</f>
        <v>1.8017278475084886</v>
      </c>
      <c r="AX447" s="25">
        <f>IFERROR(SUMIFS('[4]BD Unidades'!$BJ$3:$BJ$1424,'[4]BD Unidades'!$A$3:$A$1424,$A447),"-")</f>
        <v>1.1578677049339543</v>
      </c>
    </row>
    <row r="448" spans="1:50" ht="14.4" x14ac:dyDescent="0.3">
      <c r="A448" s="7">
        <v>1709</v>
      </c>
      <c r="B448" s="7" t="s">
        <v>1704</v>
      </c>
      <c r="D448" s="8" t="s">
        <v>1705</v>
      </c>
      <c r="E448" s="19" t="s">
        <v>1231</v>
      </c>
      <c r="F448" s="19" t="s">
        <v>1706</v>
      </c>
      <c r="G448" s="19" t="s">
        <v>1707</v>
      </c>
      <c r="H448" s="19" t="s">
        <v>397</v>
      </c>
      <c r="I448" s="19">
        <v>2024</v>
      </c>
      <c r="J448" s="19" t="s">
        <v>495</v>
      </c>
      <c r="K448" s="19" t="s">
        <v>496</v>
      </c>
      <c r="L448" s="19" t="s">
        <v>213</v>
      </c>
      <c r="M448" s="19" t="s">
        <v>164</v>
      </c>
      <c r="N448" s="19" t="s">
        <v>221</v>
      </c>
      <c r="O448" s="19" t="s">
        <v>1709</v>
      </c>
      <c r="P448" s="19" t="s">
        <v>51</v>
      </c>
      <c r="Q448" s="9" t="s">
        <v>1671</v>
      </c>
      <c r="R448" s="20">
        <v>3.0089999999999999</v>
      </c>
      <c r="S448" s="20">
        <v>0.33</v>
      </c>
      <c r="T448" s="20">
        <v>3</v>
      </c>
      <c r="U448" s="20" t="s">
        <v>397</v>
      </c>
      <c r="V448" s="21">
        <f>_xlfn.XLOOKUP(D448,'[4]Gen. Real'!$A$2:$A$1168,'[4]Gen. Real'!$C$2:$C$1168,"-",0)</f>
        <v>5.3732299999999986</v>
      </c>
      <c r="W448" s="22"/>
      <c r="X448" s="22" t="str">
        <f>_xlfn.XLOOKUP(D448,[4]Vertimiento!$J$2:$J$119,[4]Vertimiento!$K$2:$K$119,"-",0)</f>
        <v>-</v>
      </c>
      <c r="Y448" s="23" t="str">
        <f t="shared" si="24"/>
        <v>-</v>
      </c>
      <c r="Z448" s="19" t="str">
        <f>_xlfn.XLOOKUP(D448,[4]Cmg!$I$4:$I$99,[4]Cmg!$M$4:$M$99,"----",0,1)</f>
        <v>----</v>
      </c>
      <c r="AA448" s="19" t="str">
        <f>_xlfn.XLOOKUP(D448,[4]Cmg!$A$4:$A$101,[4]Cmg!$B$4:$B$101,"----",0,1)</f>
        <v>----</v>
      </c>
      <c r="AB448" s="19" t="str">
        <f>_xlfn.XLOOKUP(D448,[4]Cmg!$E$4:$E$101,[4]Cmg!$F$4:$F$101,"----",0,1)</f>
        <v>----</v>
      </c>
      <c r="AC448" s="19" t="str">
        <f>_xlfn.XLOOKUP(D448,[4]Cmg!$O$4:$O$101,[4]Cmg!$P$4:$P$101,"----",0,1)</f>
        <v>----</v>
      </c>
      <c r="AD448" s="24" t="str">
        <f>_xlfn.XLOOKUP(D448,[4]Cmg!$S$4:$S$101,[4]Cmg!$U$4:$U$101,"----",0,1)</f>
        <v>----</v>
      </c>
      <c r="AG448" s="25">
        <f>IFERROR(SUMIFS('[4]BD Unidades'!$AH:$AH,'[4]BD Unidades'!$A:$A,'BD Centrales 2024'!$A448),"-")</f>
        <v>3</v>
      </c>
      <c r="AH448" s="25">
        <f>SUMIFS('[4]BD Unidades'!$AJ$3:$AJ$1424,'[4]BD Unidades'!$A$3:$A$1424,$A448)</f>
        <v>8534.6959122632106</v>
      </c>
      <c r="AI448" s="25">
        <f>SUMIFS('[4]BD Unidades'!$AL$3:$AL$1424,'[4]BD Unidades'!$A$3:$A$1424,$A448)</f>
        <v>0</v>
      </c>
      <c r="AJ448" s="26">
        <f t="shared" si="25"/>
        <v>0</v>
      </c>
      <c r="AK448" s="27">
        <f>IFERROR(SUMIFS('[4]BD Unidades'!$AO$3:$AO$1424,'[4]BD Unidades'!$A$3:$A$1424,$A448),"-")</f>
        <v>0</v>
      </c>
      <c r="AL448" s="27">
        <f>IFERROR(SUMIFS('[4]BD Unidades'!$AQ$3:$AQ$1424,'[4]BD Unidades'!$A$3:$A$1424,$A448),"-")</f>
        <v>0.24427597108539556</v>
      </c>
      <c r="AM448" s="27">
        <f>IFERROR(SUMIFS('[4]BD Unidades'!$AS$3:$AS$1424,'[4]BD Unidades'!$A$3:$A$1424,$A448),"-")</f>
        <v>0.23599507782536558</v>
      </c>
      <c r="AN448" s="27">
        <f>IFERROR(SUMIFS('[4]BD Unidades'!$AU$3:$AU$1424,'[4]BD Unidades'!$A$3:$A$1424,$A448),"-")</f>
        <v>0.1924775672981057</v>
      </c>
      <c r="AO448" s="27">
        <f>IFERROR(SUMIFS('[4]BD Unidades'!$AW$3:$AW$1424,'[4]BD Unidades'!$A$3:$A$1424,$A448),"-")</f>
        <v>0.20530408773678963</v>
      </c>
      <c r="AP448" s="27">
        <f>IFERROR(SUMIFS('[4]BD Unidades'!$AY$3:$AY$1424,'[4]BD Unidades'!$A$3:$A$1424,$A448),"-")</f>
        <v>0.20073080757726822</v>
      </c>
      <c r="AQ448" s="25">
        <f>IFERROR(SUMIFS('[4]BD Unidades'!$AZ$3:$AZ$1424,'[4]BD Unidades'!$A$3:$A$1424,$A448),"-")</f>
        <v>0.57916500000000004</v>
      </c>
      <c r="AR448" s="25">
        <f>IFERROR(SUMIFS('[4]BD Unidades'!$BA$3:$BA$1424,'[4]BD Unidades'!$A$3:$A$1424,$A448),"-")</f>
        <v>3</v>
      </c>
      <c r="AS448" s="28">
        <f>SUMIFS('[4]BD Unidades'!$BC$3:$BC$1424,'[4]BD Unidades'!$A$3:$A$1424,$A448)</f>
        <v>6.967627179688464E-2</v>
      </c>
      <c r="AT448" s="28">
        <f>SUMIFS('[4]BD Unidades'!$BE$3:$BE$1424,'[4]BD Unidades'!$A$3:$A$1424,$A448)</f>
        <v>0.99422815342678661</v>
      </c>
      <c r="AU448" s="29">
        <f t="shared" si="26"/>
        <v>0.92495404238050716</v>
      </c>
      <c r="AV448" s="30">
        <f t="shared" si="27"/>
        <v>3.3E-3</v>
      </c>
      <c r="AW448" s="25">
        <f>IFERROR(SUMIFS('[4]BD Unidades'!$BI$3:$BI$1424,'[4]BD Unidades'!$A$3:$A$1424,$A448),"-")</f>
        <v>0.53181551260266169</v>
      </c>
      <c r="AX448" s="25">
        <f>IFERROR(SUMIFS('[4]BD Unidades'!$BJ$3:$BJ$1424,'[4]BD Unidades'!$A$3:$A$1424,$A448),"-")</f>
        <v>0.34176749162035541</v>
      </c>
    </row>
    <row r="449" spans="1:50" ht="14.4" x14ac:dyDescent="0.3">
      <c r="A449" s="7">
        <v>1710</v>
      </c>
      <c r="B449" s="7" t="s">
        <v>1710</v>
      </c>
      <c r="D449" s="8" t="s">
        <v>1711</v>
      </c>
      <c r="E449" s="19" t="s">
        <v>1712</v>
      </c>
      <c r="F449" s="19" t="s">
        <v>1712</v>
      </c>
      <c r="G449" s="19" t="s">
        <v>1713</v>
      </c>
      <c r="H449" s="19" t="s">
        <v>397</v>
      </c>
      <c r="I449" s="19">
        <v>2024</v>
      </c>
      <c r="J449" s="19" t="s">
        <v>495</v>
      </c>
      <c r="K449" s="19" t="s">
        <v>496</v>
      </c>
      <c r="L449" s="19" t="s">
        <v>213</v>
      </c>
      <c r="M449" s="19" t="s">
        <v>189</v>
      </c>
      <c r="N449" s="19" t="s">
        <v>773</v>
      </c>
      <c r="O449" s="19" t="s">
        <v>855</v>
      </c>
      <c r="P449" s="19" t="s">
        <v>51</v>
      </c>
      <c r="Q449" s="9" t="s">
        <v>1715</v>
      </c>
      <c r="R449" s="20">
        <v>3</v>
      </c>
      <c r="S449" s="20">
        <v>1</v>
      </c>
      <c r="T449" s="20">
        <v>2.97</v>
      </c>
      <c r="U449" s="20" t="s">
        <v>397</v>
      </c>
      <c r="V449" s="21">
        <f>_xlfn.XLOOKUP(D449,'[4]Gen. Real'!$A$2:$A$1168,'[4]Gen. Real'!$C$2:$C$1168,"-",0)</f>
        <v>5.551499999999999</v>
      </c>
      <c r="W449" s="22"/>
      <c r="X449" s="22" t="str">
        <f>_xlfn.XLOOKUP(D449,[4]Vertimiento!$J$2:$J$119,[4]Vertimiento!$K$2:$K$119,"-",0)</f>
        <v>-</v>
      </c>
      <c r="Y449" s="23" t="str">
        <f t="shared" si="24"/>
        <v>-</v>
      </c>
      <c r="Z449" s="19" t="str">
        <f>_xlfn.XLOOKUP(D449,[4]Cmg!$I$4:$I$99,[4]Cmg!$M$4:$M$99,"----",0,1)</f>
        <v>----</v>
      </c>
      <c r="AA449" s="19" t="str">
        <f>_xlfn.XLOOKUP(D449,[4]Cmg!$A$4:$A$101,[4]Cmg!$B$4:$B$101,"----",0,1)</f>
        <v>----</v>
      </c>
      <c r="AB449" s="19" t="str">
        <f>_xlfn.XLOOKUP(D449,[4]Cmg!$E$4:$E$101,[4]Cmg!$F$4:$F$101,"----",0,1)</f>
        <v>----</v>
      </c>
      <c r="AC449" s="19" t="str">
        <f>_xlfn.XLOOKUP(D449,[4]Cmg!$O$4:$O$101,[4]Cmg!$P$4:$P$101,"----",0,1)</f>
        <v>----</v>
      </c>
      <c r="AD449" s="24" t="str">
        <f>_xlfn.XLOOKUP(D449,[4]Cmg!$S$4:$S$101,[4]Cmg!$U$4:$U$101,"----",0,1)</f>
        <v>----</v>
      </c>
      <c r="AG449" s="25">
        <f>IFERROR(SUMIFS('[4]BD Unidades'!$AH:$AH,'[4]BD Unidades'!$A:$A,'BD Centrales 2024'!$A449),"-")</f>
        <v>3</v>
      </c>
      <c r="AH449" s="25">
        <f>SUMIFS('[4]BD Unidades'!$AJ$3:$AJ$1424,'[4]BD Unidades'!$A$3:$A$1424,$A449)</f>
        <v>8162.9333333333298</v>
      </c>
      <c r="AI449" s="25">
        <f>SUMIFS('[4]BD Unidades'!$AL$3:$AL$1424,'[4]BD Unidades'!$A$3:$A$1424,$A449)</f>
        <v>0</v>
      </c>
      <c r="AJ449" s="26">
        <f t="shared" si="25"/>
        <v>0</v>
      </c>
      <c r="AK449" s="27">
        <f>IFERROR(SUMIFS('[4]BD Unidades'!$AO$3:$AO$1424,'[4]BD Unidades'!$A$3:$A$1424,$A449),"-")</f>
        <v>0</v>
      </c>
      <c r="AL449" s="27">
        <f>IFERROR(SUMIFS('[4]BD Unidades'!$AQ$3:$AQ$1424,'[4]BD Unidades'!$A$3:$A$1424,$A449),"-")</f>
        <v>0.22511461328268603</v>
      </c>
      <c r="AM449" s="27">
        <f>IFERROR(SUMIFS('[4]BD Unidades'!$AS$3:$AS$1424,'[4]BD Unidades'!$A$3:$A$1424,$A449),"-")</f>
        <v>0.22367875085221148</v>
      </c>
      <c r="AN449" s="27">
        <f>IFERROR(SUMIFS('[4]BD Unidades'!$AU$3:$AU$1424,'[4]BD Unidades'!$A$3:$A$1424,$A449),"-")</f>
        <v>0.21536999999999998</v>
      </c>
      <c r="AO449" s="27">
        <f>IFERROR(SUMIFS('[4]BD Unidades'!$AW$3:$AW$1424,'[4]BD Unidades'!$A$3:$A$1424,$A449),"-")</f>
        <v>0.225274</v>
      </c>
      <c r="AP449" s="27">
        <f>IFERROR(SUMIFS('[4]BD Unidades'!$AY$3:$AY$1424,'[4]BD Unidades'!$A$3:$A$1424,$A449),"-")</f>
        <v>0.19952700000000001</v>
      </c>
      <c r="AQ449" s="25">
        <f>IFERROR(SUMIFS('[4]BD Unidades'!$AZ$3:$AZ$1424,'[4]BD Unidades'!$A$3:$A$1424,$A449),"-")</f>
        <v>0.64610999999999996</v>
      </c>
      <c r="AR449" s="25">
        <f>IFERROR(SUMIFS('[4]BD Unidades'!$BA$3:$BA$1424,'[4]BD Unidades'!$A$3:$A$1424,$A449),"-")</f>
        <v>3</v>
      </c>
      <c r="AS449" s="28">
        <f>SUMIFS('[4]BD Unidades'!$BC$3:$BC$1424,'[4]BD Unidades'!$A$3:$A$1424,$A449)</f>
        <v>1.2977804275506202E-2</v>
      </c>
      <c r="AT449" s="28">
        <f>SUMIFS('[4]BD Unidades'!$BE$3:$BE$1424,'[4]BD Unidades'!$A$3:$A$1424,$A449)</f>
        <v>0.99963190649666112</v>
      </c>
      <c r="AU449" s="29">
        <f t="shared" si="26"/>
        <v>0.98665887926659634</v>
      </c>
      <c r="AV449" s="30">
        <f t="shared" si="27"/>
        <v>0.01</v>
      </c>
      <c r="AW449" s="25">
        <f>IFERROR(SUMIFS('[4]BD Unidades'!$BI$3:$BI$1424,'[4]BD Unidades'!$A$3:$A$1424,$A449),"-")</f>
        <v>0.63111526679811136</v>
      </c>
      <c r="AX449" s="25">
        <f>IFERROR(SUMIFS('[4]BD Unidades'!$BJ$3:$BJ$1424,'[4]BD Unidades'!$A$3:$A$1424,$A449),"-")</f>
        <v>0.40558177891673325</v>
      </c>
    </row>
    <row r="450" spans="1:50" ht="14.4" x14ac:dyDescent="0.3">
      <c r="A450" s="7">
        <v>1711</v>
      </c>
      <c r="B450" s="7" t="s">
        <v>1716</v>
      </c>
      <c r="D450" s="8" t="s">
        <v>1717</v>
      </c>
      <c r="E450" s="19" t="s">
        <v>1298</v>
      </c>
      <c r="F450" s="19" t="s">
        <v>1298</v>
      </c>
      <c r="G450" s="19" t="s">
        <v>1718</v>
      </c>
      <c r="H450" s="19" t="s">
        <v>397</v>
      </c>
      <c r="I450" s="19">
        <v>2024</v>
      </c>
      <c r="J450" s="19" t="s">
        <v>495</v>
      </c>
      <c r="K450" s="19" t="s">
        <v>496</v>
      </c>
      <c r="L450" s="19" t="s">
        <v>213</v>
      </c>
      <c r="M450" s="19" t="s">
        <v>189</v>
      </c>
      <c r="N450" s="19" t="s">
        <v>190</v>
      </c>
      <c r="O450" s="19" t="s">
        <v>1037</v>
      </c>
      <c r="P450" s="19" t="s">
        <v>51</v>
      </c>
      <c r="Q450" s="9" t="s">
        <v>1719</v>
      </c>
      <c r="R450" s="20">
        <v>9</v>
      </c>
      <c r="S450" s="20">
        <v>1.11E-2</v>
      </c>
      <c r="T450" s="20">
        <v>8.9990000000000006</v>
      </c>
      <c r="U450" s="20" t="s">
        <v>397</v>
      </c>
      <c r="V450" s="21">
        <f>_xlfn.XLOOKUP(D450,'[4]Gen. Real'!$A$2:$A$1168,'[4]Gen. Real'!$C$2:$C$1168,"-",0)</f>
        <v>22.609660000000005</v>
      </c>
      <c r="W450" s="22"/>
      <c r="X450" s="22" t="str">
        <f>_xlfn.XLOOKUP(D450,[4]Vertimiento!$J$2:$J$119,[4]Vertimiento!$K$2:$K$119,"-",0)</f>
        <v>-</v>
      </c>
      <c r="Y450" s="23" t="str">
        <f t="shared" si="24"/>
        <v>-</v>
      </c>
      <c r="Z450" s="19" t="str">
        <f>_xlfn.XLOOKUP(D450,[4]Cmg!$I$4:$I$99,[4]Cmg!$M$4:$M$99,"----",0,1)</f>
        <v>----</v>
      </c>
      <c r="AA450" s="19" t="str">
        <f>_xlfn.XLOOKUP(D450,[4]Cmg!$A$4:$A$101,[4]Cmg!$B$4:$B$101,"----",0,1)</f>
        <v>----</v>
      </c>
      <c r="AB450" s="19" t="str">
        <f>_xlfn.XLOOKUP(D450,[4]Cmg!$E$4:$E$101,[4]Cmg!$F$4:$F$101,"----",0,1)</f>
        <v>----</v>
      </c>
      <c r="AC450" s="19" t="str">
        <f>_xlfn.XLOOKUP(D450,[4]Cmg!$O$4:$O$101,[4]Cmg!$P$4:$P$101,"----",0,1)</f>
        <v>----</v>
      </c>
      <c r="AD450" s="24" t="str">
        <f>_xlfn.XLOOKUP(D450,[4]Cmg!$S$4:$S$101,[4]Cmg!$U$4:$U$101,"----",0,1)</f>
        <v>----</v>
      </c>
      <c r="AG450" s="25">
        <f>IFERROR(SUMIFS('[4]BD Unidades'!$AH:$AH,'[4]BD Unidades'!$A:$A,'BD Centrales 2024'!$A450),"-")</f>
        <v>9</v>
      </c>
      <c r="AH450" s="25">
        <f>SUMIFS('[4]BD Unidades'!$AJ$3:$AJ$1424,'[4]BD Unidades'!$A$3:$A$1424,$A450)</f>
        <v>8627.7999999999993</v>
      </c>
      <c r="AI450" s="25">
        <f>SUMIFS('[4]BD Unidades'!$AL$3:$AL$1424,'[4]BD Unidades'!$A$3:$A$1424,$A450)</f>
        <v>0</v>
      </c>
      <c r="AJ450" s="26">
        <f t="shared" si="25"/>
        <v>0</v>
      </c>
      <c r="AK450" s="27">
        <f>IFERROR(SUMIFS('[4]BD Unidades'!$AO$3:$AO$1424,'[4]BD Unidades'!$A$3:$A$1424,$A450),"-")</f>
        <v>0</v>
      </c>
      <c r="AL450" s="27">
        <f>IFERROR(SUMIFS('[4]BD Unidades'!$AQ$3:$AQ$1424,'[4]BD Unidades'!$A$3:$A$1424,$A450),"-")</f>
        <v>0.30790936325766294</v>
      </c>
      <c r="AM450" s="27">
        <f>IFERROR(SUMIFS('[4]BD Unidades'!$AS$3:$AS$1424,'[4]BD Unidades'!$A$3:$A$1424,$A450),"-")</f>
        <v>0.30693775570688403</v>
      </c>
      <c r="AN450" s="27">
        <f>IFERROR(SUMIFS('[4]BD Unidades'!$AU$3:$AU$1424,'[4]BD Unidades'!$A$3:$A$1424,$A450),"-")</f>
        <v>0.28859200000000002</v>
      </c>
      <c r="AO450" s="27">
        <f>IFERROR(SUMIFS('[4]BD Unidades'!$AW$3:$AW$1424,'[4]BD Unidades'!$A$3:$A$1424,$A450),"-")</f>
        <v>0.28959000000000001</v>
      </c>
      <c r="AP450" s="27">
        <f>IFERROR(SUMIFS('[4]BD Unidades'!$AY$3:$AY$1424,'[4]BD Unidades'!$A$3:$A$1424,$A450),"-")</f>
        <v>0.29162700000000003</v>
      </c>
      <c r="AQ450" s="25">
        <f>IFERROR(SUMIFS('[4]BD Unidades'!$AZ$3:$AZ$1424,'[4]BD Unidades'!$A$3:$A$1424,$A450),"-")</f>
        <v>2.350601958253228</v>
      </c>
      <c r="AR450" s="25">
        <f>IFERROR(SUMIFS('[4]BD Unidades'!$BA$3:$BA$1424,'[4]BD Unidades'!$A$3:$A$1424,$A450),"-")</f>
        <v>9</v>
      </c>
      <c r="AS450" s="28">
        <f>SUMIFS('[4]BD Unidades'!$BC$3:$BC$1424,'[4]BD Unidades'!$A$3:$A$1424,$A450)</f>
        <v>4.2363361463215402E-3</v>
      </c>
      <c r="AT450" s="28">
        <f>SUMIFS('[4]BD Unidades'!$BE$3:$BE$1424,'[4]BD Unidades'!$A$3:$A$1424,$A450)</f>
        <v>1</v>
      </c>
      <c r="AU450" s="29">
        <f t="shared" si="26"/>
        <v>0.99576366385367843</v>
      </c>
      <c r="AV450" s="30">
        <f t="shared" si="27"/>
        <v>1.11E-4</v>
      </c>
      <c r="AW450" s="25">
        <f>IFERROR(SUMIFS('[4]BD Unidades'!$BI$3:$BI$1424,'[4]BD Unidades'!$A$3:$A$1424,$A450),"-")</f>
        <v>2.3403839466542888</v>
      </c>
      <c r="AX450" s="25">
        <f>IFERROR(SUMIFS('[4]BD Unidades'!$BJ$3:$BJ$1424,'[4]BD Unidades'!$A$3:$A$1424,$A450),"-")</f>
        <v>1.504031251292576</v>
      </c>
    </row>
    <row r="451" spans="1:50" ht="14.4" x14ac:dyDescent="0.3">
      <c r="A451" s="7">
        <v>1713</v>
      </c>
      <c r="B451" s="7" t="s">
        <v>1720</v>
      </c>
      <c r="D451" s="8" t="s">
        <v>1721</v>
      </c>
      <c r="E451" s="19" t="s">
        <v>1231</v>
      </c>
      <c r="F451" s="19" t="s">
        <v>1722</v>
      </c>
      <c r="G451" s="19" t="s">
        <v>1723</v>
      </c>
      <c r="H451" s="19" t="s">
        <v>397</v>
      </c>
      <c r="I451" s="19">
        <v>2024</v>
      </c>
      <c r="J451" s="19" t="s">
        <v>495</v>
      </c>
      <c r="K451" s="19" t="s">
        <v>496</v>
      </c>
      <c r="L451" s="19" t="s">
        <v>213</v>
      </c>
      <c r="M451" s="19" t="s">
        <v>90</v>
      </c>
      <c r="N451" s="19" t="s">
        <v>97</v>
      </c>
      <c r="O451" s="19" t="s">
        <v>1725</v>
      </c>
      <c r="P451" s="19" t="s">
        <v>51</v>
      </c>
      <c r="Q451" s="9" t="s">
        <v>1726</v>
      </c>
      <c r="R451" s="20">
        <v>2.95</v>
      </c>
      <c r="S451" s="20">
        <v>0.59319999999999995</v>
      </c>
      <c r="T451" s="20">
        <v>2.9325000000000001</v>
      </c>
      <c r="U451" s="20" t="s">
        <v>397</v>
      </c>
      <c r="V451" s="21">
        <f>_xlfn.XLOOKUP(D451,'[4]Gen. Real'!$A$2:$A$1168,'[4]Gen. Real'!$C$2:$C$1168,"-",0)</f>
        <v>5.6880100000000002</v>
      </c>
      <c r="W451" s="22"/>
      <c r="X451" s="22" t="str">
        <f>_xlfn.XLOOKUP(D451,[4]Vertimiento!$J$2:$J$119,[4]Vertimiento!$K$2:$K$119,"-",0)</f>
        <v>-</v>
      </c>
      <c r="Y451" s="23" t="str">
        <f t="shared" ref="Y451:Y514" si="28">IFERROR(X451/(V451+X451),"-")</f>
        <v>-</v>
      </c>
      <c r="Z451" s="19" t="str">
        <f>_xlfn.XLOOKUP(D451,[4]Cmg!$I$4:$I$99,[4]Cmg!$M$4:$M$99,"----",0,1)</f>
        <v>----</v>
      </c>
      <c r="AA451" s="19" t="str">
        <f>_xlfn.XLOOKUP(D451,[4]Cmg!$A$4:$A$101,[4]Cmg!$B$4:$B$101,"----",0,1)</f>
        <v>----</v>
      </c>
      <c r="AB451" s="19" t="str">
        <f>_xlfn.XLOOKUP(D451,[4]Cmg!$E$4:$E$101,[4]Cmg!$F$4:$F$101,"----",0,1)</f>
        <v>----</v>
      </c>
      <c r="AC451" s="19" t="str">
        <f>_xlfn.XLOOKUP(D451,[4]Cmg!$O$4:$O$101,[4]Cmg!$P$4:$P$101,"----",0,1)</f>
        <v>----</v>
      </c>
      <c r="AD451" s="24" t="str">
        <f>_xlfn.XLOOKUP(D451,[4]Cmg!$S$4:$S$101,[4]Cmg!$U$4:$U$101,"----",0,1)</f>
        <v>----</v>
      </c>
      <c r="AG451" s="25">
        <f>IFERROR(SUMIFS('[4]BD Unidades'!$AH:$AH,'[4]BD Unidades'!$A:$A,'BD Centrales 2024'!$A451),"-")</f>
        <v>2.95</v>
      </c>
      <c r="AH451" s="25">
        <f>SUMIFS('[4]BD Unidades'!$AJ$3:$AJ$1424,'[4]BD Unidades'!$A$3:$A$1424,$A451)</f>
        <v>7945.3166666666693</v>
      </c>
      <c r="AI451" s="25">
        <f>SUMIFS('[4]BD Unidades'!$AL$3:$AL$1424,'[4]BD Unidades'!$A$3:$A$1424,$A451)</f>
        <v>0</v>
      </c>
      <c r="AJ451" s="26">
        <f t="shared" ref="AJ451:AJ514" si="29">IFERROR(AI451/(AH451+AI451),"-")</f>
        <v>0</v>
      </c>
      <c r="AK451" s="27">
        <f>IFERROR(SUMIFS('[4]BD Unidades'!$AO$3:$AO$1424,'[4]BD Unidades'!$A$3:$A$1424,$A451),"-")</f>
        <v>0</v>
      </c>
      <c r="AL451" s="27">
        <f>IFERROR(SUMIFS('[4]BD Unidades'!$AQ$3:$AQ$1424,'[4]BD Unidades'!$A$3:$A$1424,$A451),"-")</f>
        <v>0.2201389191709654</v>
      </c>
      <c r="AM451" s="27">
        <f>IFERROR(SUMIFS('[4]BD Unidades'!$AS$3:$AS$1424,'[4]BD Unidades'!$A$3:$A$1424,$A451),"-")</f>
        <v>0.22980955831345684</v>
      </c>
      <c r="AN451" s="27">
        <f>IFERROR(SUMIFS('[4]BD Unidades'!$AU$3:$AU$1424,'[4]BD Unidades'!$A$3:$A$1424,$A451),"-")</f>
        <v>0.208978</v>
      </c>
      <c r="AO451" s="27">
        <f>IFERROR(SUMIFS('[4]BD Unidades'!$AW$3:$AW$1424,'[4]BD Unidades'!$A$3:$A$1424,$A451),"-")</f>
        <v>0.22836999999999999</v>
      </c>
      <c r="AP451" s="27">
        <f>IFERROR(SUMIFS('[4]BD Unidades'!$AY$3:$AY$1424,'[4]BD Unidades'!$A$3:$A$1424,$A451),"-")</f>
        <v>0.215637</v>
      </c>
      <c r="AQ451" s="25">
        <f>IFERROR(SUMIFS('[4]BD Unidades'!$AZ$3:$AZ$1424,'[4]BD Unidades'!$A$3:$A$1424,$A451),"-")</f>
        <v>0.61648510000000001</v>
      </c>
      <c r="AR451" s="25">
        <f>IFERROR(SUMIFS('[4]BD Unidades'!$BA$3:$BA$1424,'[4]BD Unidades'!$A$3:$A$1424,$A451),"-")</f>
        <v>2.9499999999999802</v>
      </c>
      <c r="AS451" s="28">
        <f>SUMIFS('[4]BD Unidades'!$BC$3:$BC$1424,'[4]BD Unidades'!$A$3:$A$1424,$A451)</f>
        <v>1.81041662444477E-2</v>
      </c>
      <c r="AT451" s="28">
        <f>SUMIFS('[4]BD Unidades'!$BE$3:$BE$1424,'[4]BD Unidades'!$A$3:$A$1424,$A451)</f>
        <v>0.99149400425015199</v>
      </c>
      <c r="AU451" s="29">
        <f t="shared" ref="AU451:AU514" si="30">IFERROR(AT451*(1-AS451),"-")</f>
        <v>0.97354383196683414</v>
      </c>
      <c r="AV451" s="30">
        <f t="shared" ref="AV451:AV514" si="31">IFERROR(S451/100,"-")</f>
        <v>5.9319999999999998E-3</v>
      </c>
      <c r="AW451" s="25">
        <f>IFERROR(SUMIFS('[4]BD Unidades'!$BI$3:$BI$1424,'[4]BD Unidades'!$A$3:$A$1424,$A451),"-")</f>
        <v>0.59661490485341317</v>
      </c>
      <c r="AX451" s="25">
        <f>IFERROR(SUMIFS('[4]BD Unidades'!$BJ$3:$BJ$1424,'[4]BD Unidades'!$A$3:$A$1424,$A451),"-")</f>
        <v>0.38341036442728149</v>
      </c>
    </row>
    <row r="452" spans="1:50" ht="14.4" x14ac:dyDescent="0.3">
      <c r="A452" s="7">
        <v>1714</v>
      </c>
      <c r="B452" s="7" t="s">
        <v>490</v>
      </c>
      <c r="D452" s="8" t="s">
        <v>491</v>
      </c>
      <c r="E452" s="19" t="s">
        <v>492</v>
      </c>
      <c r="F452" s="19" t="s">
        <v>492</v>
      </c>
      <c r="G452" s="19" t="s">
        <v>493</v>
      </c>
      <c r="H452" s="19">
        <v>1</v>
      </c>
      <c r="I452" s="19">
        <v>2024</v>
      </c>
      <c r="J452" s="19" t="s">
        <v>495</v>
      </c>
      <c r="K452" s="19" t="s">
        <v>496</v>
      </c>
      <c r="L452" s="19" t="s">
        <v>47</v>
      </c>
      <c r="M452" s="19" t="s">
        <v>497</v>
      </c>
      <c r="N452" s="19" t="s">
        <v>498</v>
      </c>
      <c r="O452" s="19" t="s">
        <v>499</v>
      </c>
      <c r="P452" s="19" t="s">
        <v>51</v>
      </c>
      <c r="Q452" s="9" t="s">
        <v>500</v>
      </c>
      <c r="R452" s="20">
        <v>204.32</v>
      </c>
      <c r="S452" s="20">
        <v>1.78</v>
      </c>
      <c r="T452" s="20">
        <v>200.68</v>
      </c>
      <c r="U452" s="20">
        <v>1.53</v>
      </c>
      <c r="V452" s="21">
        <f>_xlfn.XLOOKUP(D452,'[4]Gen. Real'!$A$2:$A$1168,'[4]Gen. Real'!$C$2:$C$1168,"-",0)</f>
        <v>483.62797000000006</v>
      </c>
      <c r="W452" s="22"/>
      <c r="X452" s="22">
        <f>_xlfn.XLOOKUP(D452,[4]Vertimiento!$J$2:$J$119,[4]Vertimiento!$K$2:$K$119,"-",0)</f>
        <v>110.78948950000002</v>
      </c>
      <c r="Y452" s="23">
        <f t="shared" si="28"/>
        <v>0.18638330306312276</v>
      </c>
      <c r="Z452" s="19">
        <f>_xlfn.XLOOKUP(D452,[4]Cmg!$I$4:$I$99,[4]Cmg!$M$4:$M$99,"----",0,1)</f>
        <v>5.2018670597153571</v>
      </c>
      <c r="AA452" s="19">
        <f>_xlfn.XLOOKUP(D452,[4]Cmg!$A$4:$A$101,[4]Cmg!$B$4:$B$101,"----",0,1)</f>
        <v>45.710503015818801</v>
      </c>
      <c r="AB452" s="19">
        <f>_xlfn.XLOOKUP(D452,[4]Cmg!$E$4:$E$101,[4]Cmg!$F$4:$F$101,"----",0,1)</f>
        <v>6.8449890710382544</v>
      </c>
      <c r="AC452" s="19">
        <f>_xlfn.XLOOKUP(D452,[4]Cmg!$O$4:$O$101,[4]Cmg!$P$4:$P$101,"----",0,1)</f>
        <v>73.455340354983562</v>
      </c>
      <c r="AD452" s="24">
        <f>_xlfn.XLOOKUP(D452,[4]Cmg!$S$4:$S$101,[4]Cmg!$U$4:$U$101,"----",0,1)</f>
        <v>0.46762262433139867</v>
      </c>
      <c r="AG452" s="25">
        <f>IFERROR(SUMIFS('[4]BD Unidades'!$AH:$AH,'[4]BD Unidades'!$A:$A,'BD Centrales 2024'!$A452),"-")</f>
        <v>204.32</v>
      </c>
      <c r="AH452" s="25">
        <f>SUMIFS('[4]BD Unidades'!$AJ$3:$AJ$1424,'[4]BD Unidades'!$A$3:$A$1424,$A452)</f>
        <v>4118.25</v>
      </c>
      <c r="AI452" s="25">
        <f>SUMIFS('[4]BD Unidades'!$AL$3:$AL$1424,'[4]BD Unidades'!$A$3:$A$1424,$A452)</f>
        <v>4508.7166666666699</v>
      </c>
      <c r="AJ452" s="26">
        <f t="shared" si="29"/>
        <v>0.52263058858076816</v>
      </c>
      <c r="AK452" s="27">
        <f>IFERROR(SUMIFS('[4]BD Unidades'!$AO$3:$AO$1424,'[4]BD Unidades'!$A$3:$A$1424,$A452),"-")</f>
        <v>0</v>
      </c>
      <c r="AL452" s="27">
        <f>IFERROR(SUMIFS('[4]BD Unidades'!$AQ$3:$AQ$1424,'[4]BD Unidades'!$A$3:$A$1424,$A452),"-")</f>
        <v>0</v>
      </c>
      <c r="AM452" s="27">
        <f>IFERROR(SUMIFS('[4]BD Unidades'!$AS$3:$AS$1424,'[4]BD Unidades'!$A$3:$A$1424,$A452),"-")</f>
        <v>0.36031545321159497</v>
      </c>
      <c r="AN452" s="27">
        <f>IFERROR(SUMIFS('[4]BD Unidades'!$AU$3:$AU$1424,'[4]BD Unidades'!$A$3:$A$1424,$A452),"-")</f>
        <v>0.32127600000000001</v>
      </c>
      <c r="AO452" s="27">
        <f>IFERROR(SUMIFS('[4]BD Unidades'!$AW$3:$AW$1424,'[4]BD Unidades'!$A$3:$A$1424,$A452),"-")</f>
        <v>0.33492099999999997</v>
      </c>
      <c r="AP452" s="27">
        <f>IFERROR(SUMIFS('[4]BD Unidades'!$AY$3:$AY$1424,'[4]BD Unidades'!$A$3:$A$1424,$A452),"-")</f>
        <v>0.32316099999999998</v>
      </c>
      <c r="AQ452" s="25">
        <f>IFERROR(SUMIFS('[4]BD Unidades'!$AZ$3:$AZ$1424,'[4]BD Unidades'!$A$3:$A$1424,$A452),"-")</f>
        <v>63.366135130485738</v>
      </c>
      <c r="AR452" s="25">
        <f>IFERROR(SUMIFS('[4]BD Unidades'!$BA$3:$BA$1424,'[4]BD Unidades'!$A$3:$A$1424,$A452),"-")</f>
        <v>204.32</v>
      </c>
      <c r="AS452" s="28">
        <f>SUMIFS('[4]BD Unidades'!$BC$3:$BC$1424,'[4]BD Unidades'!$A$3:$A$1424,$A452)</f>
        <v>6.6293458721338201E-3</v>
      </c>
      <c r="AT452" s="28">
        <f>SUMIFS('[4]BD Unidades'!$BE$3:$BE$1424,'[4]BD Unidades'!$A$3:$A$1424,$A452)</f>
        <v>0.99230229204614495</v>
      </c>
      <c r="AU452" s="29">
        <f t="shared" si="30"/>
        <v>0.98572397694245995</v>
      </c>
      <c r="AV452" s="30">
        <f t="shared" si="31"/>
        <v>1.78E-2</v>
      </c>
      <c r="AW452" s="25">
        <f>IFERROR(SUMIFS('[4]BD Unidades'!$BI$3:$BI$1424,'[4]BD Unidades'!$A$3:$A$1424,$A452),"-")</f>
        <v>61.517197897458715</v>
      </c>
      <c r="AX452" s="25">
        <f>IFERROR(SUMIFS('[4]BD Unidades'!$BJ$3:$BJ$1424,'[4]BD Unidades'!$A$3:$A$1424,$A452),"-")</f>
        <v>39.533593734479268</v>
      </c>
    </row>
    <row r="453" spans="1:50" ht="14.4" x14ac:dyDescent="0.3">
      <c r="A453" s="7">
        <v>1718</v>
      </c>
      <c r="B453" s="7" t="s">
        <v>1736</v>
      </c>
      <c r="D453" s="8" t="s">
        <v>1737</v>
      </c>
      <c r="E453" s="19" t="s">
        <v>1738</v>
      </c>
      <c r="F453" s="19" t="s">
        <v>1738</v>
      </c>
      <c r="G453" s="19" t="s">
        <v>1739</v>
      </c>
      <c r="H453" s="19" t="s">
        <v>397</v>
      </c>
      <c r="I453" s="19">
        <v>2024</v>
      </c>
      <c r="J453" s="19" t="s">
        <v>495</v>
      </c>
      <c r="K453" s="19" t="s">
        <v>496</v>
      </c>
      <c r="L453" s="19" t="s">
        <v>213</v>
      </c>
      <c r="M453" s="19" t="s">
        <v>189</v>
      </c>
      <c r="N453" s="19" t="s">
        <v>773</v>
      </c>
      <c r="O453" s="19" t="s">
        <v>855</v>
      </c>
      <c r="P453" s="19" t="s">
        <v>51</v>
      </c>
      <c r="Q453" s="9" t="s">
        <v>1741</v>
      </c>
      <c r="R453" s="20">
        <v>3</v>
      </c>
      <c r="S453" s="20">
        <v>0.371</v>
      </c>
      <c r="T453" s="20">
        <v>2.9889999999999999</v>
      </c>
      <c r="U453" s="20" t="s">
        <v>397</v>
      </c>
      <c r="V453" s="21">
        <f>_xlfn.XLOOKUP(D453,'[4]Gen. Real'!$A$2:$A$1168,'[4]Gen. Real'!$C$2:$C$1168,"-",0)</f>
        <v>5.0136999999999974</v>
      </c>
      <c r="W453" s="22"/>
      <c r="X453" s="22" t="str">
        <f>_xlfn.XLOOKUP(D453,[4]Vertimiento!$J$2:$J$119,[4]Vertimiento!$K$2:$K$119,"-",0)</f>
        <v>-</v>
      </c>
      <c r="Y453" s="23" t="str">
        <f t="shared" si="28"/>
        <v>-</v>
      </c>
      <c r="Z453" s="19" t="str">
        <f>_xlfn.XLOOKUP(D453,[4]Cmg!$I$4:$I$99,[4]Cmg!$M$4:$M$99,"----",0,1)</f>
        <v>----</v>
      </c>
      <c r="AA453" s="19" t="str">
        <f>_xlfn.XLOOKUP(D453,[4]Cmg!$A$4:$A$101,[4]Cmg!$B$4:$B$101,"----",0,1)</f>
        <v>----</v>
      </c>
      <c r="AB453" s="19" t="str">
        <f>_xlfn.XLOOKUP(D453,[4]Cmg!$E$4:$E$101,[4]Cmg!$F$4:$F$101,"----",0,1)</f>
        <v>----</v>
      </c>
      <c r="AC453" s="19" t="str">
        <f>_xlfn.XLOOKUP(D453,[4]Cmg!$O$4:$O$101,[4]Cmg!$P$4:$P$101,"----",0,1)</f>
        <v>----</v>
      </c>
      <c r="AD453" s="24" t="str">
        <f>_xlfn.XLOOKUP(D453,[4]Cmg!$S$4:$S$101,[4]Cmg!$U$4:$U$101,"----",0,1)</f>
        <v>----</v>
      </c>
      <c r="AG453" s="25">
        <f>IFERROR(SUMIFS('[4]BD Unidades'!$AH:$AH,'[4]BD Unidades'!$A:$A,'BD Centrales 2024'!$A453),"-")</f>
        <v>3</v>
      </c>
      <c r="AH453" s="25">
        <f>SUMIFS('[4]BD Unidades'!$AJ$3:$AJ$1424,'[4]BD Unidades'!$A$3:$A$1424,$A453)</f>
        <v>8573.4666666666708</v>
      </c>
      <c r="AI453" s="25">
        <f>SUMIFS('[4]BD Unidades'!$AL$3:$AL$1424,'[4]BD Unidades'!$A$3:$A$1424,$A453)</f>
        <v>0</v>
      </c>
      <c r="AJ453" s="26">
        <f t="shared" si="29"/>
        <v>0</v>
      </c>
      <c r="AK453" s="27">
        <f>IFERROR(SUMIFS('[4]BD Unidades'!$AO$3:$AO$1424,'[4]BD Unidades'!$A$3:$A$1424,$A453),"-")</f>
        <v>0</v>
      </c>
      <c r="AL453" s="27">
        <f>IFERROR(SUMIFS('[4]BD Unidades'!$AQ$3:$AQ$1424,'[4]BD Unidades'!$A$3:$A$1424,$A453),"-")</f>
        <v>0.20485381009483486</v>
      </c>
      <c r="AM453" s="27">
        <f>IFERROR(SUMIFS('[4]BD Unidades'!$AS$3:$AS$1424,'[4]BD Unidades'!$A$3:$A$1424,$A453),"-")</f>
        <v>0.19859613372254606</v>
      </c>
      <c r="AN453" s="27">
        <f>IFERROR(SUMIFS('[4]BD Unidades'!$AU$3:$AU$1424,'[4]BD Unidades'!$A$3:$A$1424,$A453),"-")</f>
        <v>0.203766</v>
      </c>
      <c r="AO453" s="27">
        <f>IFERROR(SUMIFS('[4]BD Unidades'!$AW$3:$AW$1424,'[4]BD Unidades'!$A$3:$A$1424,$A453),"-")</f>
        <v>0.19419500000000001</v>
      </c>
      <c r="AP453" s="27">
        <f>IFERROR(SUMIFS('[4]BD Unidades'!$AY$3:$AY$1424,'[4]BD Unidades'!$A$3:$A$1424,$A453),"-")</f>
        <v>0.165466</v>
      </c>
      <c r="AQ453" s="25">
        <f>IFERROR(SUMIFS('[4]BD Unidades'!$AZ$3:$AZ$1424,'[4]BD Unidades'!$A$3:$A$1424,$A453),"-")</f>
        <v>0.5957884011676382</v>
      </c>
      <c r="AR453" s="25">
        <f>IFERROR(SUMIFS('[4]BD Unidades'!$BA$3:$BA$1424,'[4]BD Unidades'!$A$3:$A$1424,$A453),"-")</f>
        <v>3</v>
      </c>
      <c r="AS453" s="28">
        <f>SUMIFS('[4]BD Unidades'!$BC$3:$BC$1424,'[4]BD Unidades'!$A$3:$A$1424,$A453)</f>
        <v>4.5072379162441001E-2</v>
      </c>
      <c r="AT453" s="28">
        <f>SUMIFS('[4]BD Unidades'!$BE$3:$BE$1424,'[4]BD Unidades'!$A$3:$A$1424,$A453)</f>
        <v>0.99765482695810592</v>
      </c>
      <c r="AU453" s="29">
        <f t="shared" si="30"/>
        <v>0.95268815032421073</v>
      </c>
      <c r="AV453" s="30">
        <f t="shared" si="31"/>
        <v>3.7099999999999998E-3</v>
      </c>
      <c r="AW453" s="25">
        <f>IFERROR(SUMIFS('[4]BD Unidades'!$BI$3:$BI$1424,'[4]BD Unidades'!$A$3:$A$1424,$A453),"-")</f>
        <v>0.56549475185291387</v>
      </c>
      <c r="AX453" s="25">
        <f>IFERROR(SUMIFS('[4]BD Unidades'!$BJ$3:$BJ$1424,'[4]BD Unidades'!$A$3:$A$1424,$A453),"-")</f>
        <v>0.36341121739644117</v>
      </c>
    </row>
    <row r="454" spans="1:50" ht="14.4" x14ac:dyDescent="0.3">
      <c r="A454" s="7">
        <v>1719</v>
      </c>
      <c r="B454" s="7" t="s">
        <v>1742</v>
      </c>
      <c r="D454" s="8" t="s">
        <v>1743</v>
      </c>
      <c r="E454" s="19" t="s">
        <v>1744</v>
      </c>
      <c r="F454" s="19" t="s">
        <v>1744</v>
      </c>
      <c r="G454" s="19" t="s">
        <v>1030</v>
      </c>
      <c r="H454" s="19" t="s">
        <v>397</v>
      </c>
      <c r="I454" s="19">
        <v>2024</v>
      </c>
      <c r="J454" s="19" t="s">
        <v>495</v>
      </c>
      <c r="K454" s="19" t="s">
        <v>496</v>
      </c>
      <c r="L454" s="19" t="s">
        <v>213</v>
      </c>
      <c r="M454" s="19" t="s">
        <v>164</v>
      </c>
      <c r="N454" s="19" t="s">
        <v>221</v>
      </c>
      <c r="O454" s="19" t="s">
        <v>1048</v>
      </c>
      <c r="P454" s="19" t="s">
        <v>51</v>
      </c>
      <c r="Q454" s="9" t="s">
        <v>1745</v>
      </c>
      <c r="R454" s="20">
        <v>3</v>
      </c>
      <c r="S454" s="20">
        <v>0.33329999999999999</v>
      </c>
      <c r="T454" s="20">
        <v>2.99</v>
      </c>
      <c r="U454" s="20" t="s">
        <v>397</v>
      </c>
      <c r="V454" s="21">
        <f>_xlfn.XLOOKUP(D454,'[4]Gen. Real'!$A$2:$A$1168,'[4]Gen. Real'!$C$2:$C$1168,"-",0)</f>
        <v>5.6338999999999997</v>
      </c>
      <c r="W454" s="22"/>
      <c r="X454" s="22" t="str">
        <f>_xlfn.XLOOKUP(D454,[4]Vertimiento!$J$2:$J$119,[4]Vertimiento!$K$2:$K$119,"-",0)</f>
        <v>-</v>
      </c>
      <c r="Y454" s="23" t="str">
        <f t="shared" si="28"/>
        <v>-</v>
      </c>
      <c r="Z454" s="19" t="str">
        <f>_xlfn.XLOOKUP(D454,[4]Cmg!$I$4:$I$99,[4]Cmg!$M$4:$M$99,"----",0,1)</f>
        <v>----</v>
      </c>
      <c r="AA454" s="19" t="str">
        <f>_xlfn.XLOOKUP(D454,[4]Cmg!$A$4:$A$101,[4]Cmg!$B$4:$B$101,"----",0,1)</f>
        <v>----</v>
      </c>
      <c r="AB454" s="19" t="str">
        <f>_xlfn.XLOOKUP(D454,[4]Cmg!$E$4:$E$101,[4]Cmg!$F$4:$F$101,"----",0,1)</f>
        <v>----</v>
      </c>
      <c r="AC454" s="19" t="str">
        <f>_xlfn.XLOOKUP(D454,[4]Cmg!$O$4:$O$101,[4]Cmg!$P$4:$P$101,"----",0,1)</f>
        <v>----</v>
      </c>
      <c r="AD454" s="24" t="str">
        <f>_xlfn.XLOOKUP(D454,[4]Cmg!$S$4:$S$101,[4]Cmg!$U$4:$U$101,"----",0,1)</f>
        <v>----</v>
      </c>
      <c r="AG454" s="25">
        <f>IFERROR(SUMIFS('[4]BD Unidades'!$AH:$AH,'[4]BD Unidades'!$A:$A,'BD Centrales 2024'!$A454),"-")</f>
        <v>3</v>
      </c>
      <c r="AH454" s="25">
        <f>SUMIFS('[4]BD Unidades'!$AJ$3:$AJ$1424,'[4]BD Unidades'!$A$3:$A$1424,$A454)</f>
        <v>8765.7000000000007</v>
      </c>
      <c r="AI454" s="25">
        <f>SUMIFS('[4]BD Unidades'!$AL$3:$AL$1424,'[4]BD Unidades'!$A$3:$A$1424,$A454)</f>
        <v>0</v>
      </c>
      <c r="AJ454" s="26">
        <f t="shared" si="29"/>
        <v>0</v>
      </c>
      <c r="AK454" s="27">
        <f>IFERROR(SUMIFS('[4]BD Unidades'!$AO$3:$AO$1424,'[4]BD Unidades'!$A$3:$A$1424,$A454),"-")</f>
        <v>0</v>
      </c>
      <c r="AL454" s="27">
        <f>IFERROR(SUMIFS('[4]BD Unidades'!$AQ$3:$AQ$1424,'[4]BD Unidades'!$A$3:$A$1424,$A454),"-")</f>
        <v>0.20103265784873528</v>
      </c>
      <c r="AM454" s="27">
        <f>IFERROR(SUMIFS('[4]BD Unidades'!$AS$3:$AS$1424,'[4]BD Unidades'!$A$3:$A$1424,$A454),"-")</f>
        <v>0.2214254035087718</v>
      </c>
      <c r="AN454" s="27">
        <f>IFERROR(SUMIFS('[4]BD Unidades'!$AU$3:$AU$1424,'[4]BD Unidades'!$A$3:$A$1424,$A454),"-")</f>
        <v>0.21071200000000001</v>
      </c>
      <c r="AO454" s="27">
        <f>IFERROR(SUMIFS('[4]BD Unidades'!$AW$3:$AW$1424,'[4]BD Unidades'!$A$3:$A$1424,$A454),"-")</f>
        <v>0.21404100000000001</v>
      </c>
      <c r="AP454" s="27">
        <f>IFERROR(SUMIFS('[4]BD Unidades'!$AY$3:$AY$1424,'[4]BD Unidades'!$A$3:$A$1424,$A454),"-")</f>
        <v>0.22333800000000001</v>
      </c>
      <c r="AQ454" s="25">
        <f>IFERROR(SUMIFS('[4]BD Unidades'!$AZ$3:$AZ$1424,'[4]BD Unidades'!$A$3:$A$1424,$A454),"-")</f>
        <v>0.60309797354620587</v>
      </c>
      <c r="AR454" s="25">
        <f>IFERROR(SUMIFS('[4]BD Unidades'!$BA$3:$BA$1424,'[4]BD Unidades'!$A$3:$A$1424,$A454),"-")</f>
        <v>3</v>
      </c>
      <c r="AS454" s="28">
        <f>SUMIFS('[4]BD Unidades'!$BC$3:$BC$1424,'[4]BD Unidades'!$A$3:$A$1424,$A454)</f>
        <v>2.5079331506849402E-3</v>
      </c>
      <c r="AT454" s="28">
        <f>SUMIFS('[4]BD Unidades'!$BE$3:$BE$1424,'[4]BD Unidades'!$A$3:$A$1424,$A454)</f>
        <v>1</v>
      </c>
      <c r="AU454" s="29">
        <f t="shared" si="30"/>
        <v>0.99749206684931502</v>
      </c>
      <c r="AV454" s="30">
        <f t="shared" si="31"/>
        <v>3.333E-3</v>
      </c>
      <c r="AW454" s="25">
        <f>IFERROR(SUMIFS('[4]BD Unidades'!$BI$3:$BI$1424,'[4]BD Unidades'!$A$3:$A$1424,$A454),"-")</f>
        <v>0.59958015933142039</v>
      </c>
      <c r="AX454" s="25">
        <f>IFERROR(SUMIFS('[4]BD Unidades'!$BJ$3:$BJ$1424,'[4]BD Unidades'!$A$3:$A$1424,$A454),"-")</f>
        <v>0.38531596432226184</v>
      </c>
    </row>
    <row r="455" spans="1:50" ht="14.4" x14ac:dyDescent="0.3">
      <c r="A455" s="7">
        <v>1720</v>
      </c>
      <c r="B455" s="7" t="s">
        <v>1746</v>
      </c>
      <c r="D455" s="8" t="s">
        <v>1747</v>
      </c>
      <c r="E455" s="19" t="s">
        <v>1748</v>
      </c>
      <c r="F455" s="19" t="s">
        <v>1748</v>
      </c>
      <c r="G455" s="19" t="s">
        <v>1749</v>
      </c>
      <c r="H455" s="19" t="s">
        <v>397</v>
      </c>
      <c r="I455" s="19">
        <v>2024</v>
      </c>
      <c r="J455" s="19" t="s">
        <v>495</v>
      </c>
      <c r="K455" s="19" t="s">
        <v>496</v>
      </c>
      <c r="L455" s="19" t="s">
        <v>213</v>
      </c>
      <c r="M455" s="19" t="s">
        <v>90</v>
      </c>
      <c r="N455" s="19" t="s">
        <v>97</v>
      </c>
      <c r="O455" s="19" t="s">
        <v>1751</v>
      </c>
      <c r="P455" s="19" t="s">
        <v>51</v>
      </c>
      <c r="Q455" s="9" t="s">
        <v>1752</v>
      </c>
      <c r="R455" s="20">
        <v>2.8</v>
      </c>
      <c r="S455" s="20">
        <v>0</v>
      </c>
      <c r="T455" s="20">
        <v>2.8</v>
      </c>
      <c r="U455" s="20" t="s">
        <v>397</v>
      </c>
      <c r="V455" s="21">
        <f>_xlfn.XLOOKUP(D455,'[4]Gen. Real'!$A$2:$A$1168,'[4]Gen. Real'!$C$2:$C$1168,"-",0)</f>
        <v>4.8484100000000048</v>
      </c>
      <c r="W455" s="22"/>
      <c r="X455" s="22" t="str">
        <f>_xlfn.XLOOKUP(D455,[4]Vertimiento!$J$2:$J$119,[4]Vertimiento!$K$2:$K$119,"-",0)</f>
        <v>-</v>
      </c>
      <c r="Y455" s="23" t="str">
        <f t="shared" si="28"/>
        <v>-</v>
      </c>
      <c r="Z455" s="19" t="str">
        <f>_xlfn.XLOOKUP(D455,[4]Cmg!$I$4:$I$99,[4]Cmg!$M$4:$M$99,"----",0,1)</f>
        <v>----</v>
      </c>
      <c r="AA455" s="19" t="str">
        <f>_xlfn.XLOOKUP(D455,[4]Cmg!$A$4:$A$101,[4]Cmg!$B$4:$B$101,"----",0,1)</f>
        <v>----</v>
      </c>
      <c r="AB455" s="19" t="str">
        <f>_xlfn.XLOOKUP(D455,[4]Cmg!$E$4:$E$101,[4]Cmg!$F$4:$F$101,"----",0,1)</f>
        <v>----</v>
      </c>
      <c r="AC455" s="19" t="str">
        <f>_xlfn.XLOOKUP(D455,[4]Cmg!$O$4:$O$101,[4]Cmg!$P$4:$P$101,"----",0,1)</f>
        <v>----</v>
      </c>
      <c r="AD455" s="24" t="str">
        <f>_xlfn.XLOOKUP(D455,[4]Cmg!$S$4:$S$101,[4]Cmg!$U$4:$U$101,"----",0,1)</f>
        <v>----</v>
      </c>
      <c r="AG455" s="25">
        <f>IFERROR(SUMIFS('[4]BD Unidades'!$AH:$AH,'[4]BD Unidades'!$A:$A,'BD Centrales 2024'!$A455),"-")</f>
        <v>2.8</v>
      </c>
      <c r="AH455" s="25">
        <f>SUMIFS('[4]BD Unidades'!$AJ$3:$AJ$1424,'[4]BD Unidades'!$A$3:$A$1424,$A455)</f>
        <v>8688.0833333333303</v>
      </c>
      <c r="AI455" s="25">
        <f>SUMIFS('[4]BD Unidades'!$AL$3:$AL$1424,'[4]BD Unidades'!$A$3:$A$1424,$A455)</f>
        <v>0</v>
      </c>
      <c r="AJ455" s="26">
        <f t="shared" si="29"/>
        <v>0</v>
      </c>
      <c r="AK455" s="27">
        <f>IFERROR(SUMIFS('[4]BD Unidades'!$AO$3:$AO$1424,'[4]BD Unidades'!$A$3:$A$1424,$A455),"-")</f>
        <v>0</v>
      </c>
      <c r="AL455" s="27">
        <f>IFERROR(SUMIFS('[4]BD Unidades'!$AQ$3:$AQ$1424,'[4]BD Unidades'!$A$3:$A$1424,$A455),"-")</f>
        <v>0.18597150545205635</v>
      </c>
      <c r="AM455" s="27">
        <f>IFERROR(SUMIFS('[4]BD Unidades'!$AS$3:$AS$1424,'[4]BD Unidades'!$A$3:$A$1424,$A455),"-")</f>
        <v>0.19921793653994208</v>
      </c>
      <c r="AN455" s="27">
        <f>IFERROR(SUMIFS('[4]BD Unidades'!$AU$3:$AU$1424,'[4]BD Unidades'!$A$3:$A$1424,$A455),"-")</f>
        <v>0.19032299999999999</v>
      </c>
      <c r="AO455" s="27">
        <f>IFERROR(SUMIFS('[4]BD Unidades'!$AW$3:$AW$1424,'[4]BD Unidades'!$A$3:$A$1424,$A455),"-")</f>
        <v>0.19872300000000004</v>
      </c>
      <c r="AP455" s="27">
        <f>IFERROR(SUMIFS('[4]BD Unidades'!$AY$3:$AY$1424,'[4]BD Unidades'!$A$3:$A$1424,$A455),"-")</f>
        <v>0.20243700000000001</v>
      </c>
      <c r="AQ455" s="25">
        <f>IFERROR(SUMIFS('[4]BD Unidades'!$AZ$3:$AZ$1424,'[4]BD Unidades'!$A$3:$A$1424,$A455),"-")</f>
        <v>0.52072021526575774</v>
      </c>
      <c r="AR455" s="25">
        <f>IFERROR(SUMIFS('[4]BD Unidades'!$BA$3:$BA$1424,'[4]BD Unidades'!$A$3:$A$1424,$A455),"-")</f>
        <v>2.8</v>
      </c>
      <c r="AS455" s="28">
        <f>SUMIFS('[4]BD Unidades'!$BC$3:$BC$1424,'[4]BD Unidades'!$A$3:$A$1424,$A455)</f>
        <v>1.14581953222152E-2</v>
      </c>
      <c r="AT455" s="28">
        <f>SUMIFS('[4]BD Unidades'!$BE$3:$BE$1424,'[4]BD Unidades'!$A$3:$A$1424,$A455)</f>
        <v>1</v>
      </c>
      <c r="AU455" s="29">
        <f t="shared" si="30"/>
        <v>0.98854180467778485</v>
      </c>
      <c r="AV455" s="30">
        <f t="shared" si="31"/>
        <v>0</v>
      </c>
      <c r="AW455" s="25">
        <f>IFERROR(SUMIFS('[4]BD Unidades'!$BI$3:$BI$1424,'[4]BD Unidades'!$A$3:$A$1424,$A455),"-")</f>
        <v>0.51475370133101617</v>
      </c>
      <c r="AX455" s="25">
        <f>IFERROR(SUMIFS('[4]BD Unidades'!$BJ$3:$BJ$1424,'[4]BD Unidades'!$A$3:$A$1424,$A455),"-")</f>
        <v>0.3308028388363986</v>
      </c>
    </row>
    <row r="456" spans="1:50" ht="14.4" x14ac:dyDescent="0.3">
      <c r="A456" s="7">
        <v>1721</v>
      </c>
      <c r="B456" s="7" t="s">
        <v>1753</v>
      </c>
      <c r="D456" s="8" t="s">
        <v>1754</v>
      </c>
      <c r="E456" s="19" t="s">
        <v>1653</v>
      </c>
      <c r="F456" s="19" t="s">
        <v>1755</v>
      </c>
      <c r="G456" s="19" t="s">
        <v>1756</v>
      </c>
      <c r="H456" s="19" t="s">
        <v>397</v>
      </c>
      <c r="I456" s="19">
        <v>2024</v>
      </c>
      <c r="J456" s="19" t="s">
        <v>495</v>
      </c>
      <c r="K456" s="19" t="s">
        <v>496</v>
      </c>
      <c r="L456" s="19" t="s">
        <v>213</v>
      </c>
      <c r="M456" s="19" t="s">
        <v>477</v>
      </c>
      <c r="N456" s="19" t="s">
        <v>549</v>
      </c>
      <c r="O456" s="19" t="s">
        <v>1657</v>
      </c>
      <c r="P456" s="19" t="s">
        <v>51</v>
      </c>
      <c r="Q456" s="9" t="s">
        <v>1757</v>
      </c>
      <c r="R456" s="20">
        <v>9.0050000000000008</v>
      </c>
      <c r="S456" s="20">
        <v>5.5E-2</v>
      </c>
      <c r="T456" s="20">
        <v>9</v>
      </c>
      <c r="U456" s="20" t="s">
        <v>397</v>
      </c>
      <c r="V456" s="21">
        <f>_xlfn.XLOOKUP(D456,'[4]Gen. Real'!$A$2:$A$1168,'[4]Gen. Real'!$C$2:$C$1168,"-",0)</f>
        <v>9.6210199999999961</v>
      </c>
      <c r="W456" s="22"/>
      <c r="X456" s="22" t="str">
        <f>_xlfn.XLOOKUP(D456,[4]Vertimiento!$J$2:$J$119,[4]Vertimiento!$K$2:$K$119,"-",0)</f>
        <v>-</v>
      </c>
      <c r="Y456" s="23" t="str">
        <f t="shared" si="28"/>
        <v>-</v>
      </c>
      <c r="Z456" s="19" t="str">
        <f>_xlfn.XLOOKUP(D456,[4]Cmg!$I$4:$I$99,[4]Cmg!$M$4:$M$99,"----",0,1)</f>
        <v>----</v>
      </c>
      <c r="AA456" s="19" t="str">
        <f>_xlfn.XLOOKUP(D456,[4]Cmg!$A$4:$A$101,[4]Cmg!$B$4:$B$101,"----",0,1)</f>
        <v>----</v>
      </c>
      <c r="AB456" s="19" t="str">
        <f>_xlfn.XLOOKUP(D456,[4]Cmg!$E$4:$E$101,[4]Cmg!$F$4:$F$101,"----",0,1)</f>
        <v>----</v>
      </c>
      <c r="AC456" s="19" t="str">
        <f>_xlfn.XLOOKUP(D456,[4]Cmg!$O$4:$O$101,[4]Cmg!$P$4:$P$101,"----",0,1)</f>
        <v>----</v>
      </c>
      <c r="AD456" s="24" t="str">
        <f>_xlfn.XLOOKUP(D456,[4]Cmg!$S$4:$S$101,[4]Cmg!$U$4:$U$101,"----",0,1)</f>
        <v>----</v>
      </c>
      <c r="AG456" s="25">
        <f>IFERROR(SUMIFS('[4]BD Unidades'!$AH:$AH,'[4]BD Unidades'!$A:$A,'BD Centrales 2024'!$A456),"-")</f>
        <v>9</v>
      </c>
      <c r="AH456" s="25">
        <f>SUMIFS('[4]BD Unidades'!$AJ$3:$AJ$1424,'[4]BD Unidades'!$A$3:$A$1424,$A456)</f>
        <v>8245.1027207107127</v>
      </c>
      <c r="AI456" s="25">
        <f>SUMIFS('[4]BD Unidades'!$AL$3:$AL$1424,'[4]BD Unidades'!$A$3:$A$1424,$A456)</f>
        <v>23.520266518600742</v>
      </c>
      <c r="AJ456" s="26">
        <f t="shared" si="29"/>
        <v>2.8445203699488078E-3</v>
      </c>
      <c r="AK456" s="27">
        <f>IFERROR(SUMIFS('[4]BD Unidades'!$AO$3:$AO$1424,'[4]BD Unidades'!$A$3:$A$1424,$A456),"-")</f>
        <v>0</v>
      </c>
      <c r="AL456" s="27">
        <f>IFERROR(SUMIFS('[4]BD Unidades'!$AQ$3:$AQ$1424,'[4]BD Unidades'!$A$3:$A$1424,$A456),"-")</f>
        <v>0.25098323526889127</v>
      </c>
      <c r="AM456" s="27">
        <f>IFERROR(SUMIFS('[4]BD Unidades'!$AS$3:$AS$1424,'[4]BD Unidades'!$A$3:$A$1424,$A456),"-")</f>
        <v>0.15301877000035655</v>
      </c>
      <c r="AN456" s="27">
        <f>IFERROR(SUMIFS('[4]BD Unidades'!$AU$3:$AU$1424,'[4]BD Unidades'!$A$3:$A$1424,$A456),"-")</f>
        <v>0.12040410882842864</v>
      </c>
      <c r="AO456" s="27">
        <f>IFERROR(SUMIFS('[4]BD Unidades'!$AW$3:$AW$1424,'[4]BD Unidades'!$A$3:$A$1424,$A456),"-")</f>
        <v>0.12824775124930593</v>
      </c>
      <c r="AP456" s="27">
        <f>IFERROR(SUMIFS('[4]BD Unidades'!$AY$3:$AY$1424,'[4]BD Unidades'!$A$3:$A$1424,$A456),"-")</f>
        <v>0.12253792337590229</v>
      </c>
      <c r="AQ456" s="25">
        <f>IFERROR(SUMIFS('[4]BD Unidades'!$AZ$3:$AZ$1424,'[4]BD Unidades'!$A$3:$A$1424,$A456),"-")</f>
        <v>1.084239</v>
      </c>
      <c r="AR456" s="25">
        <f>IFERROR(SUMIFS('[4]BD Unidades'!$BA$3:$BA$1424,'[4]BD Unidades'!$A$3:$A$1424,$A456),"-")</f>
        <v>8.98577739815026</v>
      </c>
      <c r="AS456" s="28">
        <f>SUMIFS('[4]BD Unidades'!$BC$3:$BC$1424,'[4]BD Unidades'!$A$3:$A$1424,$A456)</f>
        <v>1.8704928003718164E-2</v>
      </c>
      <c r="AT456" s="28">
        <f>SUMIFS('[4]BD Unidades'!$BE$3:$BE$1424,'[4]BD Unidades'!$A$3:$A$1424,$A456)</f>
        <v>0.99944475291504709</v>
      </c>
      <c r="AU456" s="29">
        <f t="shared" si="30"/>
        <v>0.98075021076807722</v>
      </c>
      <c r="AV456" s="30">
        <f t="shared" si="31"/>
        <v>5.5000000000000003E-4</v>
      </c>
      <c r="AW456" s="25">
        <f>IFERROR(SUMIFS('[4]BD Unidades'!$BI$3:$BI$1424,'[4]BD Unidades'!$A$3:$A$1424,$A456),"-")</f>
        <v>1.0639471205592674</v>
      </c>
      <c r="AX456" s="25">
        <f>IFERROR(SUMIFS('[4]BD Unidades'!$BJ$3:$BJ$1424,'[4]BD Unidades'!$A$3:$A$1424,$A456),"-")</f>
        <v>0.68373811969248821</v>
      </c>
    </row>
    <row r="457" spans="1:50" ht="14.4" x14ac:dyDescent="0.3">
      <c r="A457" s="7">
        <v>1723</v>
      </c>
      <c r="B457" s="7" t="s">
        <v>1758</v>
      </c>
      <c r="D457" s="8" t="s">
        <v>1759</v>
      </c>
      <c r="E457" s="19" t="s">
        <v>1760</v>
      </c>
      <c r="F457" s="19" t="s">
        <v>1760</v>
      </c>
      <c r="G457" s="19" t="s">
        <v>1371</v>
      </c>
      <c r="H457" s="19" t="s">
        <v>397</v>
      </c>
      <c r="I457" s="19">
        <v>2024</v>
      </c>
      <c r="J457" s="19" t="s">
        <v>495</v>
      </c>
      <c r="K457" s="19" t="s">
        <v>496</v>
      </c>
      <c r="L457" s="19" t="s">
        <v>213</v>
      </c>
      <c r="M457" s="19" t="s">
        <v>189</v>
      </c>
      <c r="N457" s="19" t="s">
        <v>879</v>
      </c>
      <c r="O457" s="19" t="s">
        <v>893</v>
      </c>
      <c r="P457" s="19" t="s">
        <v>51</v>
      </c>
      <c r="Q457" s="9" t="s">
        <v>1761</v>
      </c>
      <c r="R457" s="20">
        <v>2</v>
      </c>
      <c r="S457" s="20">
        <v>0.5</v>
      </c>
      <c r="T457" s="20">
        <v>1.99</v>
      </c>
      <c r="U457" s="20" t="s">
        <v>397</v>
      </c>
      <c r="V457" s="21">
        <f>_xlfn.XLOOKUP(D457,'[4]Gen. Real'!$A$2:$A$1168,'[4]Gen. Real'!$C$2:$C$1168,"-",0)</f>
        <v>4.4875899999999982</v>
      </c>
      <c r="W457" s="22"/>
      <c r="X457" s="22" t="str">
        <f>_xlfn.XLOOKUP(D457,[4]Vertimiento!$J$2:$J$119,[4]Vertimiento!$K$2:$K$119,"-",0)</f>
        <v>-</v>
      </c>
      <c r="Y457" s="23" t="str">
        <f t="shared" si="28"/>
        <v>-</v>
      </c>
      <c r="Z457" s="19" t="str">
        <f>_xlfn.XLOOKUP(D457,[4]Cmg!$I$4:$I$99,[4]Cmg!$M$4:$M$99,"----",0,1)</f>
        <v>----</v>
      </c>
      <c r="AA457" s="19" t="str">
        <f>_xlfn.XLOOKUP(D457,[4]Cmg!$A$4:$A$101,[4]Cmg!$B$4:$B$101,"----",0,1)</f>
        <v>----</v>
      </c>
      <c r="AB457" s="19" t="str">
        <f>_xlfn.XLOOKUP(D457,[4]Cmg!$E$4:$E$101,[4]Cmg!$F$4:$F$101,"----",0,1)</f>
        <v>----</v>
      </c>
      <c r="AC457" s="19" t="str">
        <f>_xlfn.XLOOKUP(D457,[4]Cmg!$O$4:$O$101,[4]Cmg!$P$4:$P$101,"----",0,1)</f>
        <v>----</v>
      </c>
      <c r="AD457" s="24" t="str">
        <f>_xlfn.XLOOKUP(D457,[4]Cmg!$S$4:$S$101,[4]Cmg!$U$4:$U$101,"----",0,1)</f>
        <v>----</v>
      </c>
      <c r="AG457" s="25">
        <f>IFERROR(SUMIFS('[4]BD Unidades'!$AH:$AH,'[4]BD Unidades'!$A:$A,'BD Centrales 2024'!$A457),"-")</f>
        <v>2</v>
      </c>
      <c r="AH457" s="25">
        <f>SUMIFS('[4]BD Unidades'!$AJ$3:$AJ$1424,'[4]BD Unidades'!$A$3:$A$1424,$A457)</f>
        <v>8693.9500000000007</v>
      </c>
      <c r="AI457" s="25">
        <f>SUMIFS('[4]BD Unidades'!$AL$3:$AL$1424,'[4]BD Unidades'!$A$3:$A$1424,$A457)</f>
        <v>0</v>
      </c>
      <c r="AJ457" s="26">
        <f t="shared" si="29"/>
        <v>0</v>
      </c>
      <c r="AK457" s="27">
        <f>IFERROR(SUMIFS('[4]BD Unidades'!$AO$3:$AO$1424,'[4]BD Unidades'!$A$3:$A$1424,$A457),"-")</f>
        <v>0</v>
      </c>
      <c r="AL457" s="27">
        <f>IFERROR(SUMIFS('[4]BD Unidades'!$AQ$3:$AQ$1424,'[4]BD Unidades'!$A$3:$A$1424,$A457),"-")</f>
        <v>0.27277477481980822</v>
      </c>
      <c r="AM457" s="27">
        <f>IFERROR(SUMIFS('[4]BD Unidades'!$AS$3:$AS$1424,'[4]BD Unidades'!$A$3:$A$1424,$A457),"-")</f>
        <v>0.26333506035973669</v>
      </c>
      <c r="AN457" s="27">
        <f>IFERROR(SUMIFS('[4]BD Unidades'!$AU$3:$AU$1424,'[4]BD Unidades'!$A$3:$A$1424,$A457),"-")</f>
        <v>0.25142799999999998</v>
      </c>
      <c r="AO457" s="27">
        <f>IFERROR(SUMIFS('[4]BD Unidades'!$AW$3:$AW$1424,'[4]BD Unidades'!$A$3:$A$1424,$A457),"-")</f>
        <v>0.25718400000000002</v>
      </c>
      <c r="AP457" s="27">
        <f>IFERROR(SUMIFS('[4]BD Unidades'!$AY$3:$AY$1424,'[4]BD Unidades'!$A$3:$A$1424,$A457),"-")</f>
        <v>0.24429100000000001</v>
      </c>
      <c r="AQ457" s="25">
        <f>IFERROR(SUMIFS('[4]BD Unidades'!$AZ$3:$AZ$1424,'[4]BD Unidades'!$A$3:$A$1424,$A457),"-")</f>
        <v>0.50285599999999997</v>
      </c>
      <c r="AR457" s="25">
        <f>IFERROR(SUMIFS('[4]BD Unidades'!$BA$3:$BA$1424,'[4]BD Unidades'!$A$3:$A$1424,$A457),"-")</f>
        <v>2</v>
      </c>
      <c r="AS457" s="28">
        <f>SUMIFS('[4]BD Unidades'!$BC$3:$BC$1424,'[4]BD Unidades'!$A$3:$A$1424,$A457)</f>
        <v>4.2066421320514202E-3</v>
      </c>
      <c r="AT457" s="28">
        <f>SUMIFS('[4]BD Unidades'!$BE$3:$BE$1424,'[4]BD Unidades'!$A$3:$A$1424,$A457)</f>
        <v>0.999673649058895</v>
      </c>
      <c r="AU457" s="29">
        <f t="shared" si="30"/>
        <v>0.99546837976846225</v>
      </c>
      <c r="AV457" s="30">
        <f t="shared" si="31"/>
        <v>5.0000000000000001E-3</v>
      </c>
      <c r="AW457" s="25">
        <f>IFERROR(SUMIFS('[4]BD Unidades'!$BI$3:$BI$1424,'[4]BD Unidades'!$A$3:$A$1424,$A457),"-")</f>
        <v>0.49807436133896621</v>
      </c>
      <c r="AX457" s="25">
        <f>IFERROR(SUMIFS('[4]BD Unidades'!$BJ$3:$BJ$1424,'[4]BD Unidades'!$A$3:$A$1424,$A457),"-")</f>
        <v>0.32008397852510678</v>
      </c>
    </row>
    <row r="458" spans="1:50" ht="14.4" x14ac:dyDescent="0.3">
      <c r="A458" s="7">
        <v>1724</v>
      </c>
      <c r="B458" s="7" t="s">
        <v>1762</v>
      </c>
      <c r="D458" s="8" t="s">
        <v>1763</v>
      </c>
      <c r="E458" s="19" t="s">
        <v>1764</v>
      </c>
      <c r="F458" s="19" t="s">
        <v>1764</v>
      </c>
      <c r="G458" s="19" t="s">
        <v>1765</v>
      </c>
      <c r="H458" s="19" t="s">
        <v>397</v>
      </c>
      <c r="I458" s="19">
        <v>2024</v>
      </c>
      <c r="J458" s="19" t="s">
        <v>495</v>
      </c>
      <c r="K458" s="19" t="s">
        <v>496</v>
      </c>
      <c r="L458" s="19" t="s">
        <v>213</v>
      </c>
      <c r="M458" s="19" t="s">
        <v>90</v>
      </c>
      <c r="N458" s="19" t="s">
        <v>97</v>
      </c>
      <c r="O458" s="19" t="s">
        <v>1095</v>
      </c>
      <c r="P458" s="19" t="s">
        <v>51</v>
      </c>
      <c r="Q458" s="9" t="s">
        <v>1767</v>
      </c>
      <c r="R458" s="20">
        <v>3.01</v>
      </c>
      <c r="S458" s="20">
        <v>0.3322</v>
      </c>
      <c r="T458" s="20">
        <v>3</v>
      </c>
      <c r="U458" s="20" t="s">
        <v>397</v>
      </c>
      <c r="V458" s="21">
        <f>_xlfn.XLOOKUP(D458,'[4]Gen. Real'!$A$2:$A$1168,'[4]Gen. Real'!$C$2:$C$1168,"-",0)</f>
        <v>5.1773999999999969</v>
      </c>
      <c r="W458" s="22"/>
      <c r="X458" s="22" t="str">
        <f>_xlfn.XLOOKUP(D458,[4]Vertimiento!$J$2:$J$119,[4]Vertimiento!$K$2:$K$119,"-",0)</f>
        <v>-</v>
      </c>
      <c r="Y458" s="23" t="str">
        <f t="shared" si="28"/>
        <v>-</v>
      </c>
      <c r="Z458" s="19" t="str">
        <f>_xlfn.XLOOKUP(D458,[4]Cmg!$I$4:$I$99,[4]Cmg!$M$4:$M$99,"----",0,1)</f>
        <v>----</v>
      </c>
      <c r="AA458" s="19" t="str">
        <f>_xlfn.XLOOKUP(D458,[4]Cmg!$A$4:$A$101,[4]Cmg!$B$4:$B$101,"----",0,1)</f>
        <v>----</v>
      </c>
      <c r="AB458" s="19" t="str">
        <f>_xlfn.XLOOKUP(D458,[4]Cmg!$E$4:$E$101,[4]Cmg!$F$4:$F$101,"----",0,1)</f>
        <v>----</v>
      </c>
      <c r="AC458" s="19" t="str">
        <f>_xlfn.XLOOKUP(D458,[4]Cmg!$O$4:$O$101,[4]Cmg!$P$4:$P$101,"----",0,1)</f>
        <v>----</v>
      </c>
      <c r="AD458" s="24" t="str">
        <f>_xlfn.XLOOKUP(D458,[4]Cmg!$S$4:$S$101,[4]Cmg!$U$4:$U$101,"----",0,1)</f>
        <v>----</v>
      </c>
      <c r="AG458" s="25">
        <f>IFERROR(SUMIFS('[4]BD Unidades'!$AH:$AH,'[4]BD Unidades'!$A:$A,'BD Centrales 2024'!$A458),"-")</f>
        <v>3</v>
      </c>
      <c r="AH458" s="25">
        <f>SUMIFS('[4]BD Unidades'!$AJ$3:$AJ$1424,'[4]BD Unidades'!$A$3:$A$1424,$A458)</f>
        <v>8646.4784053156145</v>
      </c>
      <c r="AI458" s="25">
        <f>SUMIFS('[4]BD Unidades'!$AL$3:$AL$1424,'[4]BD Unidades'!$A$3:$A$1424,$A458)</f>
        <v>0</v>
      </c>
      <c r="AJ458" s="26">
        <f t="shared" si="29"/>
        <v>0</v>
      </c>
      <c r="AK458" s="27">
        <f>IFERROR(SUMIFS('[4]BD Unidades'!$AO$3:$AO$1424,'[4]BD Unidades'!$A$3:$A$1424,$A458),"-")</f>
        <v>0</v>
      </c>
      <c r="AL458" s="27">
        <f>IFERROR(SUMIFS('[4]BD Unidades'!$AQ$3:$AQ$1424,'[4]BD Unidades'!$A$3:$A$1424,$A458),"-")</f>
        <v>0.21588209013102505</v>
      </c>
      <c r="AM458" s="27">
        <f>IFERROR(SUMIFS('[4]BD Unidades'!$AS$3:$AS$1424,'[4]BD Unidades'!$A$3:$A$1424,$A458),"-")</f>
        <v>0.21519718680160496</v>
      </c>
      <c r="AN458" s="27">
        <f>IFERROR(SUMIFS('[4]BD Unidades'!$AU$3:$AU$1424,'[4]BD Unidades'!$A$3:$A$1424,$A458),"-")</f>
        <v>0.20328837209302328</v>
      </c>
      <c r="AO458" s="27">
        <f>IFERROR(SUMIFS('[4]BD Unidades'!$AW$3:$AW$1424,'[4]BD Unidades'!$A$3:$A$1424,$A458),"-")</f>
        <v>0.1978923588039867</v>
      </c>
      <c r="AP458" s="27">
        <f>IFERROR(SUMIFS('[4]BD Unidades'!$AY$3:$AY$1424,'[4]BD Unidades'!$A$3:$A$1424,$A458),"-")</f>
        <v>0.22133122923588042</v>
      </c>
      <c r="AQ458" s="25">
        <f>IFERROR(SUMIFS('[4]BD Unidades'!$AZ$3:$AZ$1424,'[4]BD Unidades'!$A$3:$A$1424,$A458),"-")</f>
        <v>0.61189800000000005</v>
      </c>
      <c r="AR458" s="25">
        <f>IFERROR(SUMIFS('[4]BD Unidades'!$BA$3:$BA$1424,'[4]BD Unidades'!$A$3:$A$1424,$A458),"-")</f>
        <v>3</v>
      </c>
      <c r="AS458" s="28">
        <f>SUMIFS('[4]BD Unidades'!$BC$3:$BC$1424,'[4]BD Unidades'!$A$3:$A$1424,$A458)</f>
        <v>2.6571390342693189E-3</v>
      </c>
      <c r="AT458" s="28">
        <f>SUMIFS('[4]BD Unidades'!$BE$3:$BE$1424,'[4]BD Unidades'!$A$3:$A$1424,$A458)</f>
        <v>0.99667774086378746</v>
      </c>
      <c r="AU458" s="29">
        <f t="shared" si="30"/>
        <v>0.9940294295339509</v>
      </c>
      <c r="AV458" s="30">
        <f t="shared" si="31"/>
        <v>3.3219999999999999E-3</v>
      </c>
      <c r="AW458" s="25">
        <f>IFERROR(SUMIFS('[4]BD Unidades'!$BI$3:$BI$1424,'[4]BD Unidades'!$A$3:$A$1424,$A458),"-")</f>
        <v>0.60823246000474251</v>
      </c>
      <c r="AX458" s="25">
        <f>IFERROR(SUMIFS('[4]BD Unidades'!$BJ$3:$BJ$1424,'[4]BD Unidades'!$A$3:$A$1424,$A458),"-")</f>
        <v>0.39087630437965265</v>
      </c>
    </row>
    <row r="459" spans="1:50" ht="14.4" x14ac:dyDescent="0.3">
      <c r="A459" s="7">
        <v>1725</v>
      </c>
      <c r="B459" s="7" t="s">
        <v>1768</v>
      </c>
      <c r="D459" s="8" t="s">
        <v>1769</v>
      </c>
      <c r="E459" s="19" t="s">
        <v>1770</v>
      </c>
      <c r="F459" s="19" t="s">
        <v>1770</v>
      </c>
      <c r="G459" s="19" t="s">
        <v>1771</v>
      </c>
      <c r="H459" s="19" t="s">
        <v>397</v>
      </c>
      <c r="I459" s="19">
        <v>2024</v>
      </c>
      <c r="J459" s="19" t="s">
        <v>495</v>
      </c>
      <c r="K459" s="19" t="s">
        <v>496</v>
      </c>
      <c r="L459" s="19" t="s">
        <v>213</v>
      </c>
      <c r="M459" s="19" t="s">
        <v>189</v>
      </c>
      <c r="N459" s="19" t="s">
        <v>879</v>
      </c>
      <c r="O459" s="19" t="s">
        <v>1772</v>
      </c>
      <c r="P459" s="19" t="s">
        <v>51</v>
      </c>
      <c r="Q459" s="9" t="s">
        <v>1773</v>
      </c>
      <c r="R459" s="20">
        <v>6</v>
      </c>
      <c r="S459" s="20">
        <v>6.6666999999999996</v>
      </c>
      <c r="T459" s="20">
        <v>5.6</v>
      </c>
      <c r="U459" s="20" t="s">
        <v>397</v>
      </c>
      <c r="V459" s="21">
        <f>_xlfn.XLOOKUP(D459,'[4]Gen. Real'!$A$2:$A$1168,'[4]Gen. Real'!$C$2:$C$1168,"-",0)</f>
        <v>13.054040000000001</v>
      </c>
      <c r="W459" s="22"/>
      <c r="X459" s="22" t="str">
        <f>_xlfn.XLOOKUP(D459,[4]Vertimiento!$J$2:$J$119,[4]Vertimiento!$K$2:$K$119,"-",0)</f>
        <v>-</v>
      </c>
      <c r="Y459" s="23" t="str">
        <f t="shared" si="28"/>
        <v>-</v>
      </c>
      <c r="Z459" s="19" t="str">
        <f>_xlfn.XLOOKUP(D459,[4]Cmg!$I$4:$I$99,[4]Cmg!$M$4:$M$99,"----",0,1)</f>
        <v>----</v>
      </c>
      <c r="AA459" s="19" t="str">
        <f>_xlfn.XLOOKUP(D459,[4]Cmg!$A$4:$A$101,[4]Cmg!$B$4:$B$101,"----",0,1)</f>
        <v>----</v>
      </c>
      <c r="AB459" s="19" t="str">
        <f>_xlfn.XLOOKUP(D459,[4]Cmg!$E$4:$E$101,[4]Cmg!$F$4:$F$101,"----",0,1)</f>
        <v>----</v>
      </c>
      <c r="AC459" s="19" t="str">
        <f>_xlfn.XLOOKUP(D459,[4]Cmg!$O$4:$O$101,[4]Cmg!$P$4:$P$101,"----",0,1)</f>
        <v>----</v>
      </c>
      <c r="AD459" s="24" t="str">
        <f>_xlfn.XLOOKUP(D459,[4]Cmg!$S$4:$S$101,[4]Cmg!$U$4:$U$101,"----",0,1)</f>
        <v>----</v>
      </c>
      <c r="AG459" s="25">
        <f>IFERROR(SUMIFS('[4]BD Unidades'!$AH:$AH,'[4]BD Unidades'!$A:$A,'BD Centrales 2024'!$A459),"-")</f>
        <v>6</v>
      </c>
      <c r="AH459" s="25">
        <f>SUMIFS('[4]BD Unidades'!$AJ$3:$AJ$1424,'[4]BD Unidades'!$A$3:$A$1424,$A459)</f>
        <v>8481.2833333333292</v>
      </c>
      <c r="AI459" s="25">
        <f>SUMIFS('[4]BD Unidades'!$AL$3:$AL$1424,'[4]BD Unidades'!$A$3:$A$1424,$A459)</f>
        <v>97.75</v>
      </c>
      <c r="AJ459" s="26">
        <f t="shared" si="29"/>
        <v>1.1394057605557742E-2</v>
      </c>
      <c r="AK459" s="27">
        <f>IFERROR(SUMIFS('[4]BD Unidades'!$AO$3:$AO$1424,'[4]BD Unidades'!$A$3:$A$1424,$A459),"-")</f>
        <v>0</v>
      </c>
      <c r="AL459" s="27">
        <f>IFERROR(SUMIFS('[4]BD Unidades'!$AQ$3:$AQ$1424,'[4]BD Unidades'!$A$3:$A$1424,$A459),"-")</f>
        <v>0.27094098274275275</v>
      </c>
      <c r="AM459" s="27">
        <f>IFERROR(SUMIFS('[4]BD Unidades'!$AS$3:$AS$1424,'[4]BD Unidades'!$A$3:$A$1424,$A459),"-")</f>
        <v>0.25505120984376223</v>
      </c>
      <c r="AN459" s="27">
        <f>IFERROR(SUMIFS('[4]BD Unidades'!$AU$3:$AU$1424,'[4]BD Unidades'!$A$3:$A$1424,$A459),"-")</f>
        <v>0.236125</v>
      </c>
      <c r="AO459" s="27">
        <f>IFERROR(SUMIFS('[4]BD Unidades'!$AW$3:$AW$1424,'[4]BD Unidades'!$A$3:$A$1424,$A459),"-")</f>
        <v>0.25172699999999998</v>
      </c>
      <c r="AP459" s="27">
        <f>IFERROR(SUMIFS('[4]BD Unidades'!$AY$3:$AY$1424,'[4]BD Unidades'!$A$3:$A$1424,$A459),"-")</f>
        <v>0.25756000000000001</v>
      </c>
      <c r="AQ459" s="25">
        <f>IFERROR(SUMIFS('[4]BD Unidades'!$AZ$3:$AZ$1424,'[4]BD Unidades'!$A$3:$A$1424,$A459),"-")</f>
        <v>1.41675</v>
      </c>
      <c r="AR459" s="25">
        <f>IFERROR(SUMIFS('[4]BD Unidades'!$BA$3:$BA$1424,'[4]BD Unidades'!$A$3:$A$1424,$A459),"-")</f>
        <v>5.9658178271833302</v>
      </c>
      <c r="AS459" s="28">
        <f>SUMIFS('[4]BD Unidades'!$BC$3:$BC$1424,'[4]BD Unidades'!$A$3:$A$1424,$A459)</f>
        <v>1.6468856557404501E-2</v>
      </c>
      <c r="AT459" s="28">
        <f>SUMIFS('[4]BD Unidades'!$BE$3:$BE$1424,'[4]BD Unidades'!$A$3:$A$1424,$A459)</f>
        <v>0.99909304796599896</v>
      </c>
      <c r="AU459" s="29">
        <f t="shared" si="30"/>
        <v>0.98263912787154684</v>
      </c>
      <c r="AV459" s="30">
        <f t="shared" si="31"/>
        <v>6.666699999999999E-2</v>
      </c>
      <c r="AW459" s="25">
        <f>IFERROR(SUMIFS('[4]BD Unidades'!$BI$3:$BI$1424,'[4]BD Unidades'!$A$3:$A$1424,$A459),"-")</f>
        <v>1.299343718784544</v>
      </c>
      <c r="AX459" s="25">
        <f>IFERROR(SUMIFS('[4]BD Unidades'!$BJ$3:$BJ$1424,'[4]BD Unidades'!$A$3:$A$1424,$A459),"-")</f>
        <v>0.83501408476860506</v>
      </c>
    </row>
    <row r="460" spans="1:50" ht="14.4" x14ac:dyDescent="0.3">
      <c r="A460" s="7">
        <v>1726</v>
      </c>
      <c r="B460" s="7" t="s">
        <v>1774</v>
      </c>
      <c r="D460" s="8" t="s">
        <v>1775</v>
      </c>
      <c r="E460" s="19" t="s">
        <v>677</v>
      </c>
      <c r="F460" s="19" t="s">
        <v>1776</v>
      </c>
      <c r="G460" s="19" t="s">
        <v>1777</v>
      </c>
      <c r="H460" s="19" t="s">
        <v>397</v>
      </c>
      <c r="I460" s="19">
        <v>2024</v>
      </c>
      <c r="J460" s="19" t="s">
        <v>495</v>
      </c>
      <c r="K460" s="19" t="s">
        <v>496</v>
      </c>
      <c r="L460" s="19" t="s">
        <v>213</v>
      </c>
      <c r="M460" s="19" t="s">
        <v>164</v>
      </c>
      <c r="N460" s="19" t="s">
        <v>831</v>
      </c>
      <c r="O460" s="19" t="s">
        <v>1779</v>
      </c>
      <c r="P460" s="19" t="s">
        <v>51</v>
      </c>
      <c r="Q460" s="9" t="s">
        <v>1780</v>
      </c>
      <c r="R460" s="20">
        <v>9</v>
      </c>
      <c r="S460" s="20">
        <v>0.55600000000000005</v>
      </c>
      <c r="T460" s="20">
        <v>8.9499999999999993</v>
      </c>
      <c r="U460" s="20" t="s">
        <v>397</v>
      </c>
      <c r="V460" s="21">
        <f>_xlfn.XLOOKUP(D460,'[4]Gen. Real'!$A$2:$A$1168,'[4]Gen. Real'!$C$2:$C$1168,"-",0)</f>
        <v>19.591559999999987</v>
      </c>
      <c r="W460" s="22"/>
      <c r="X460" s="22" t="str">
        <f>_xlfn.XLOOKUP(D460,[4]Vertimiento!$J$2:$J$119,[4]Vertimiento!$K$2:$K$119,"-",0)</f>
        <v>-</v>
      </c>
      <c r="Y460" s="23" t="str">
        <f t="shared" si="28"/>
        <v>-</v>
      </c>
      <c r="Z460" s="19" t="str">
        <f>_xlfn.XLOOKUP(D460,[4]Cmg!$I$4:$I$99,[4]Cmg!$M$4:$M$99,"----",0,1)</f>
        <v>----</v>
      </c>
      <c r="AA460" s="19" t="str">
        <f>_xlfn.XLOOKUP(D460,[4]Cmg!$A$4:$A$101,[4]Cmg!$B$4:$B$101,"----",0,1)</f>
        <v>----</v>
      </c>
      <c r="AB460" s="19" t="str">
        <f>_xlfn.XLOOKUP(D460,[4]Cmg!$E$4:$E$101,[4]Cmg!$F$4:$F$101,"----",0,1)</f>
        <v>----</v>
      </c>
      <c r="AC460" s="19" t="str">
        <f>_xlfn.XLOOKUP(D460,[4]Cmg!$O$4:$O$101,[4]Cmg!$P$4:$P$101,"----",0,1)</f>
        <v>----</v>
      </c>
      <c r="AD460" s="24" t="str">
        <f>_xlfn.XLOOKUP(D460,[4]Cmg!$S$4:$S$101,[4]Cmg!$U$4:$U$101,"----",0,1)</f>
        <v>----</v>
      </c>
      <c r="AG460" s="25">
        <f>IFERROR(SUMIFS('[4]BD Unidades'!$AH:$AH,'[4]BD Unidades'!$A:$A,'BD Centrales 2024'!$A460),"-")</f>
        <v>9</v>
      </c>
      <c r="AH460" s="25">
        <f>SUMIFS('[4]BD Unidades'!$AJ$3:$AJ$1424,'[4]BD Unidades'!$A$3:$A$1424,$A460)</f>
        <v>8622.5333333333292</v>
      </c>
      <c r="AI460" s="25">
        <f>SUMIFS('[4]BD Unidades'!$AL$3:$AL$1424,'[4]BD Unidades'!$A$3:$A$1424,$A460)</f>
        <v>0</v>
      </c>
      <c r="AJ460" s="26">
        <f t="shared" si="29"/>
        <v>0</v>
      </c>
      <c r="AK460" s="27">
        <f>IFERROR(SUMIFS('[4]BD Unidades'!$AO$3:$AO$1424,'[4]BD Unidades'!$A$3:$A$1424,$A460),"-")</f>
        <v>0</v>
      </c>
      <c r="AL460" s="27">
        <f>IFERROR(SUMIFS('[4]BD Unidades'!$AQ$3:$AQ$1424,'[4]BD Unidades'!$A$3:$A$1424,$A460),"-")</f>
        <v>0.23579062799301553</v>
      </c>
      <c r="AM460" s="27">
        <f>IFERROR(SUMIFS('[4]BD Unidades'!$AS$3:$AS$1424,'[4]BD Unidades'!$A$3:$A$1424,$A460),"-")</f>
        <v>0.25713803588969647</v>
      </c>
      <c r="AN460" s="27">
        <f>IFERROR(SUMIFS('[4]BD Unidades'!$AU$3:$AU$1424,'[4]BD Unidades'!$A$3:$A$1424,$A460),"-")</f>
        <v>0.24306499999999998</v>
      </c>
      <c r="AO460" s="27">
        <f>IFERROR(SUMIFS('[4]BD Unidades'!$AW$3:$AW$1424,'[4]BD Unidades'!$A$3:$A$1424,$A460),"-")</f>
        <v>0.25160300000000002</v>
      </c>
      <c r="AP460" s="27">
        <f>IFERROR(SUMIFS('[4]BD Unidades'!$AY$3:$AY$1424,'[4]BD Unidades'!$A$3:$A$1424,$A460),"-")</f>
        <v>0.25869999999999999</v>
      </c>
      <c r="AQ460" s="25">
        <f>IFERROR(SUMIFS('[4]BD Unidades'!$AZ$3:$AZ$1424,'[4]BD Unidades'!$A$3:$A$1424,$A460),"-")</f>
        <v>2.1221156519371398</v>
      </c>
      <c r="AR460" s="25">
        <f>IFERROR(SUMIFS('[4]BD Unidades'!$BA$3:$BA$1424,'[4]BD Unidades'!$A$3:$A$1424,$A460),"-")</f>
        <v>9</v>
      </c>
      <c r="AS460" s="28">
        <f>SUMIFS('[4]BD Unidades'!$BC$3:$BC$1424,'[4]BD Unidades'!$A$3:$A$1424,$A460)</f>
        <v>5.6572223411200601E-3</v>
      </c>
      <c r="AT460" s="28">
        <f>SUMIFS('[4]BD Unidades'!$BE$3:$BE$1424,'[4]BD Unidades'!$A$3:$A$1424,$A460)</f>
        <v>1</v>
      </c>
      <c r="AU460" s="29">
        <f t="shared" si="30"/>
        <v>0.99434277765887991</v>
      </c>
      <c r="AV460" s="30">
        <f t="shared" si="31"/>
        <v>5.5600000000000007E-3</v>
      </c>
      <c r="AW460" s="25">
        <f>IFERROR(SUMIFS('[4]BD Unidades'!$BI$3:$BI$1424,'[4]BD Unidades'!$A$3:$A$1424,$A460),"-")</f>
        <v>2.0749418656628862</v>
      </c>
      <c r="AX460" s="25">
        <f>IFERROR(SUMIFS('[4]BD Unidades'!$BJ$3:$BJ$1424,'[4]BD Unidades'!$A$3:$A$1424,$A460),"-")</f>
        <v>1.3334467684388411</v>
      </c>
    </row>
    <row r="461" spans="1:50" ht="14.4" x14ac:dyDescent="0.3">
      <c r="A461" s="7">
        <v>1727</v>
      </c>
      <c r="B461" s="7" t="s">
        <v>1785</v>
      </c>
      <c r="D461" s="8" t="s">
        <v>1786</v>
      </c>
      <c r="E461" s="19" t="s">
        <v>1787</v>
      </c>
      <c r="F461" s="19" t="s">
        <v>1787</v>
      </c>
      <c r="G461" s="19" t="s">
        <v>1788</v>
      </c>
      <c r="H461" s="19" t="s">
        <v>397</v>
      </c>
      <c r="I461" s="19">
        <v>2024</v>
      </c>
      <c r="J461" s="19" t="s">
        <v>495</v>
      </c>
      <c r="K461" s="19" t="s">
        <v>496</v>
      </c>
      <c r="L461" s="19" t="s">
        <v>213</v>
      </c>
      <c r="M461" s="19" t="s">
        <v>189</v>
      </c>
      <c r="N461" s="19" t="s">
        <v>189</v>
      </c>
      <c r="O461" s="19" t="s">
        <v>189</v>
      </c>
      <c r="P461" s="19" t="s">
        <v>51</v>
      </c>
      <c r="Q461" s="9" t="s">
        <v>1790</v>
      </c>
      <c r="R461" s="20">
        <v>0.215</v>
      </c>
      <c r="S461" s="20">
        <v>0.23255999999999999</v>
      </c>
      <c r="T461" s="20">
        <v>0.2145</v>
      </c>
      <c r="U461" s="20" t="s">
        <v>397</v>
      </c>
      <c r="V461" s="21">
        <f>_xlfn.XLOOKUP(D461,'[4]Gen. Real'!$A$2:$A$1168,'[4]Gen. Real'!$C$2:$C$1168,"-",0)</f>
        <v>3.5830000000000008E-2</v>
      </c>
      <c r="W461" s="22"/>
      <c r="X461" s="22" t="str">
        <f>_xlfn.XLOOKUP(D461,[4]Vertimiento!$J$2:$J$119,[4]Vertimiento!$K$2:$K$119,"-",0)</f>
        <v>-</v>
      </c>
      <c r="Y461" s="23" t="str">
        <f t="shared" si="28"/>
        <v>-</v>
      </c>
      <c r="Z461" s="19" t="str">
        <f>_xlfn.XLOOKUP(D461,[4]Cmg!$I$4:$I$99,[4]Cmg!$M$4:$M$99,"----",0,1)</f>
        <v>----</v>
      </c>
      <c r="AA461" s="19" t="str">
        <f>_xlfn.XLOOKUP(D461,[4]Cmg!$A$4:$A$101,[4]Cmg!$B$4:$B$101,"----",0,1)</f>
        <v>----</v>
      </c>
      <c r="AB461" s="19" t="str">
        <f>_xlfn.XLOOKUP(D461,[4]Cmg!$E$4:$E$101,[4]Cmg!$F$4:$F$101,"----",0,1)</f>
        <v>----</v>
      </c>
      <c r="AC461" s="19" t="str">
        <f>_xlfn.XLOOKUP(D461,[4]Cmg!$O$4:$O$101,[4]Cmg!$P$4:$P$101,"----",0,1)</f>
        <v>----</v>
      </c>
      <c r="AD461" s="24" t="str">
        <f>_xlfn.XLOOKUP(D461,[4]Cmg!$S$4:$S$101,[4]Cmg!$U$4:$U$101,"----",0,1)</f>
        <v>----</v>
      </c>
      <c r="AG461" s="25">
        <f>IFERROR(SUMIFS('[4]BD Unidades'!$AH:$AH,'[4]BD Unidades'!$A:$A,'BD Centrales 2024'!$A461),"-")</f>
        <v>0.215</v>
      </c>
      <c r="AH461" s="25">
        <f>SUMIFS('[4]BD Unidades'!$AJ$3:$AJ$1424,'[4]BD Unidades'!$A$3:$A$1424,$A461)</f>
        <v>6984.0833333333303</v>
      </c>
      <c r="AI461" s="25">
        <f>SUMIFS('[4]BD Unidades'!$AL$3:$AL$1424,'[4]BD Unidades'!$A$3:$A$1424,$A461)</f>
        <v>0</v>
      </c>
      <c r="AJ461" s="26">
        <f t="shared" si="29"/>
        <v>0</v>
      </c>
      <c r="AK461" s="27">
        <f>IFERROR(SUMIFS('[4]BD Unidades'!$AO$3:$AO$1424,'[4]BD Unidades'!$A$3:$A$1424,$A461),"-")</f>
        <v>0</v>
      </c>
      <c r="AL461" s="27">
        <f>IFERROR(SUMIFS('[4]BD Unidades'!$AQ$3:$AQ$1424,'[4]BD Unidades'!$A$3:$A$1424,$A461),"-")</f>
        <v>5.8586260465720706E-2</v>
      </c>
      <c r="AM461" s="27">
        <f>IFERROR(SUMIFS('[4]BD Unidades'!$AS$3:$AS$1424,'[4]BD Unidades'!$A$3:$A$1424,$A461),"-")</f>
        <v>4.2424826904056502E-2</v>
      </c>
      <c r="AN461" s="27">
        <f>IFERROR(SUMIFS('[4]BD Unidades'!$AU$3:$AU$1424,'[4]BD Unidades'!$A$3:$A$1424,$A461),"-")</f>
        <v>2.9466000000000003E-2</v>
      </c>
      <c r="AO461" s="27">
        <f>IFERROR(SUMIFS('[4]BD Unidades'!$AW$3:$AW$1424,'[4]BD Unidades'!$A$3:$A$1424,$A461),"-")</f>
        <v>2.4062E-2</v>
      </c>
      <c r="AP461" s="27">
        <f>IFERROR(SUMIFS('[4]BD Unidades'!$AY$3:$AY$1424,'[4]BD Unidades'!$A$3:$A$1424,$A461),"-")</f>
        <v>2.2544000000000002E-2</v>
      </c>
      <c r="AQ461" s="25">
        <f>IFERROR(SUMIFS('[4]BD Unidades'!$AZ$3:$AZ$1424,'[4]BD Unidades'!$A$3:$A$1424,$A461),"-")</f>
        <v>6.3351900000000001E-3</v>
      </c>
      <c r="AR461" s="25">
        <f>IFERROR(SUMIFS('[4]BD Unidades'!$BA$3:$BA$1424,'[4]BD Unidades'!$A$3:$A$1424,$A461),"-")</f>
        <v>0.215</v>
      </c>
      <c r="AS461" s="28">
        <f>SUMIFS('[4]BD Unidades'!$BC$3:$BC$1424,'[4]BD Unidades'!$A$3:$A$1424,$A461)</f>
        <v>0.13002271082139399</v>
      </c>
      <c r="AT461" s="28">
        <f>SUMIFS('[4]BD Unidades'!$BE$3:$BE$1424,'[4]BD Unidades'!$A$3:$A$1424,$A461)</f>
        <v>1</v>
      </c>
      <c r="AU461" s="29">
        <f t="shared" si="30"/>
        <v>0.86997728917860595</v>
      </c>
      <c r="AV461" s="30">
        <f t="shared" si="31"/>
        <v>2.3255999999999997E-3</v>
      </c>
      <c r="AW461" s="25">
        <f>IFERROR(SUMIFS('[4]BD Unidades'!$BI$3:$BI$1424,'[4]BD Unidades'!$A$3:$A$1424,$A461),"-")</f>
        <v>5.4986540549203673E-3</v>
      </c>
      <c r="AX461" s="25">
        <f>IFERROR(SUMIFS('[4]BD Unidades'!$BJ$3:$BJ$1424,'[4]BD Unidades'!$A$3:$A$1424,$A461),"-")</f>
        <v>3.5336712809321395E-3</v>
      </c>
    </row>
    <row r="462" spans="1:50" ht="14.4" x14ac:dyDescent="0.3">
      <c r="A462" s="7">
        <v>1728</v>
      </c>
      <c r="B462" s="7" t="s">
        <v>1791</v>
      </c>
      <c r="D462" s="8" t="s">
        <v>1792</v>
      </c>
      <c r="E462" s="19" t="s">
        <v>1787</v>
      </c>
      <c r="F462" s="19" t="s">
        <v>1787</v>
      </c>
      <c r="G462" s="19" t="s">
        <v>1793</v>
      </c>
      <c r="H462" s="19" t="s">
        <v>397</v>
      </c>
      <c r="I462" s="19">
        <v>2024</v>
      </c>
      <c r="J462" s="19" t="s">
        <v>495</v>
      </c>
      <c r="K462" s="19" t="s">
        <v>496</v>
      </c>
      <c r="L462" s="19" t="s">
        <v>213</v>
      </c>
      <c r="M462" s="19" t="s">
        <v>189</v>
      </c>
      <c r="N462" s="19" t="s">
        <v>189</v>
      </c>
      <c r="O462" s="19" t="s">
        <v>1795</v>
      </c>
      <c r="P462" s="19" t="s">
        <v>51</v>
      </c>
      <c r="Q462" s="9" t="s">
        <v>1790</v>
      </c>
      <c r="R462" s="20">
        <v>0.499</v>
      </c>
      <c r="S462" s="20">
        <v>0.1002</v>
      </c>
      <c r="T462" s="20">
        <v>0.4985</v>
      </c>
      <c r="U462" s="20" t="s">
        <v>397</v>
      </c>
      <c r="V462" s="21">
        <f>_xlfn.XLOOKUP(D462,'[4]Gen. Real'!$A$2:$A$1168,'[4]Gen. Real'!$C$2:$C$1168,"-",0)</f>
        <v>0.26774000000000009</v>
      </c>
      <c r="W462" s="22"/>
      <c r="X462" s="22" t="str">
        <f>_xlfn.XLOOKUP(D462,[4]Vertimiento!$J$2:$J$119,[4]Vertimiento!$K$2:$K$119,"-",0)</f>
        <v>-</v>
      </c>
      <c r="Y462" s="23" t="str">
        <f t="shared" si="28"/>
        <v>-</v>
      </c>
      <c r="Z462" s="19" t="str">
        <f>_xlfn.XLOOKUP(D462,[4]Cmg!$I$4:$I$99,[4]Cmg!$M$4:$M$99,"----",0,1)</f>
        <v>----</v>
      </c>
      <c r="AA462" s="19" t="str">
        <f>_xlfn.XLOOKUP(D462,[4]Cmg!$A$4:$A$101,[4]Cmg!$B$4:$B$101,"----",0,1)</f>
        <v>----</v>
      </c>
      <c r="AB462" s="19" t="str">
        <f>_xlfn.XLOOKUP(D462,[4]Cmg!$E$4:$E$101,[4]Cmg!$F$4:$F$101,"----",0,1)</f>
        <v>----</v>
      </c>
      <c r="AC462" s="19" t="str">
        <f>_xlfn.XLOOKUP(D462,[4]Cmg!$O$4:$O$101,[4]Cmg!$P$4:$P$101,"----",0,1)</f>
        <v>----</v>
      </c>
      <c r="AD462" s="24" t="str">
        <f>_xlfn.XLOOKUP(D462,[4]Cmg!$S$4:$S$101,[4]Cmg!$U$4:$U$101,"----",0,1)</f>
        <v>----</v>
      </c>
      <c r="AG462" s="25">
        <f>IFERROR(SUMIFS('[4]BD Unidades'!$AH:$AH,'[4]BD Unidades'!$A:$A,'BD Centrales 2024'!$A462),"-")</f>
        <v>0.499</v>
      </c>
      <c r="AH462" s="25">
        <f>SUMIFS('[4]BD Unidades'!$AJ$3:$AJ$1424,'[4]BD Unidades'!$A$3:$A$1424,$A462)</f>
        <v>7830.75</v>
      </c>
      <c r="AI462" s="25">
        <f>SUMIFS('[4]BD Unidades'!$AL$3:$AL$1424,'[4]BD Unidades'!$A$3:$A$1424,$A462)</f>
        <v>0</v>
      </c>
      <c r="AJ462" s="26">
        <f t="shared" si="29"/>
        <v>0</v>
      </c>
      <c r="AK462" s="27">
        <f>IFERROR(SUMIFS('[4]BD Unidades'!$AO$3:$AO$1424,'[4]BD Unidades'!$A$3:$A$1424,$A462),"-")</f>
        <v>0</v>
      </c>
      <c r="AL462" s="27">
        <f>IFERROR(SUMIFS('[4]BD Unidades'!$AQ$3:$AQ$1424,'[4]BD Unidades'!$A$3:$A$1424,$A462),"-")</f>
        <v>0.13197015153755959</v>
      </c>
      <c r="AM462" s="27">
        <f>IFERROR(SUMIFS('[4]BD Unidades'!$AS$3:$AS$1424,'[4]BD Unidades'!$A$3:$A$1424,$A462),"-")</f>
        <v>0.10620749244107315</v>
      </c>
      <c r="AN462" s="27">
        <f>IFERROR(SUMIFS('[4]BD Unidades'!$AU$3:$AU$1424,'[4]BD Unidades'!$A$3:$A$1424,$A462),"-")</f>
        <v>6.5884999999999999E-2</v>
      </c>
      <c r="AO462" s="27">
        <f>IFERROR(SUMIFS('[4]BD Unidades'!$AW$3:$AW$1424,'[4]BD Unidades'!$A$3:$A$1424,$A462),"-")</f>
        <v>6.8487000000000006E-2</v>
      </c>
      <c r="AP462" s="27">
        <f>IFERROR(SUMIFS('[4]BD Unidades'!$AY$3:$AY$1424,'[4]BD Unidades'!$A$3:$A$1424,$A462),"-")</f>
        <v>7.5194999999999998E-2</v>
      </c>
      <c r="AQ462" s="25">
        <f>IFERROR(SUMIFS('[4]BD Unidades'!$AZ$3:$AZ$1424,'[4]BD Unidades'!$A$3:$A$1424,$A462),"-")</f>
        <v>3.2876614999999998E-2</v>
      </c>
      <c r="AR462" s="25">
        <f>IFERROR(SUMIFS('[4]BD Unidades'!$BA$3:$BA$1424,'[4]BD Unidades'!$A$3:$A$1424,$A462),"-")</f>
        <v>0.499</v>
      </c>
      <c r="AS462" s="28">
        <f>SUMIFS('[4]BD Unidades'!$BC$3:$BC$1424,'[4]BD Unidades'!$A$3:$A$1424,$A462)</f>
        <v>2.4108372583322001E-2</v>
      </c>
      <c r="AT462" s="28">
        <f>SUMIFS('[4]BD Unidades'!$BE$3:$BE$1424,'[4]BD Unidades'!$A$3:$A$1424,$A462)</f>
        <v>1</v>
      </c>
      <c r="AU462" s="29">
        <f t="shared" si="30"/>
        <v>0.97589162741667801</v>
      </c>
      <c r="AV462" s="30">
        <f t="shared" si="31"/>
        <v>1.0020000000000001E-3</v>
      </c>
      <c r="AW462" s="25">
        <f>IFERROR(SUMIFS('[4]BD Unidades'!$BI$3:$BI$1424,'[4]BD Unidades'!$A$3:$A$1424,$A462),"-")</f>
        <v>3.2051865134958619E-2</v>
      </c>
      <c r="AX462" s="25">
        <f>IFERROR(SUMIFS('[4]BD Unidades'!$BJ$3:$BJ$1424,'[4]BD Unidades'!$A$3:$A$1424,$A462),"-")</f>
        <v>2.0597905268538243E-2</v>
      </c>
    </row>
    <row r="463" spans="1:50" ht="14.4" x14ac:dyDescent="0.3">
      <c r="A463" s="7">
        <v>1729</v>
      </c>
      <c r="B463" s="7" t="s">
        <v>1801</v>
      </c>
      <c r="D463" s="8" t="s">
        <v>1802</v>
      </c>
      <c r="E463" s="19" t="s">
        <v>1298</v>
      </c>
      <c r="F463" s="19" t="s">
        <v>1298</v>
      </c>
      <c r="G463" s="19" t="s">
        <v>1803</v>
      </c>
      <c r="H463" s="19" t="s">
        <v>397</v>
      </c>
      <c r="I463" s="19">
        <v>2024</v>
      </c>
      <c r="J463" s="19" t="s">
        <v>495</v>
      </c>
      <c r="K463" s="19" t="s">
        <v>496</v>
      </c>
      <c r="L463" s="19" t="s">
        <v>213</v>
      </c>
      <c r="M463" s="19" t="s">
        <v>497</v>
      </c>
      <c r="N463" s="19" t="s">
        <v>498</v>
      </c>
      <c r="O463" s="19" t="s">
        <v>498</v>
      </c>
      <c r="P463" s="19" t="s">
        <v>51</v>
      </c>
      <c r="Q463" s="9" t="s">
        <v>1805</v>
      </c>
      <c r="R463" s="20">
        <v>9</v>
      </c>
      <c r="S463" s="20">
        <v>1.111E-2</v>
      </c>
      <c r="T463" s="20">
        <v>8.9990000000000006</v>
      </c>
      <c r="U463" s="20" t="s">
        <v>397</v>
      </c>
      <c r="V463" s="21">
        <f>_xlfn.XLOOKUP(D463,'[4]Gen. Real'!$A$2:$A$1168,'[4]Gen. Real'!$C$2:$C$1168,"-",0)</f>
        <v>25.881450000000012</v>
      </c>
      <c r="W463" s="22"/>
      <c r="X463" s="22" t="str">
        <f>_xlfn.XLOOKUP(D463,[4]Vertimiento!$J$2:$J$119,[4]Vertimiento!$K$2:$K$119,"-",0)</f>
        <v>-</v>
      </c>
      <c r="Y463" s="23" t="str">
        <f t="shared" si="28"/>
        <v>-</v>
      </c>
      <c r="Z463" s="19" t="str">
        <f>_xlfn.XLOOKUP(D463,[4]Cmg!$I$4:$I$99,[4]Cmg!$M$4:$M$99,"----",0,1)</f>
        <v>----</v>
      </c>
      <c r="AA463" s="19" t="str">
        <f>_xlfn.XLOOKUP(D463,[4]Cmg!$A$4:$A$101,[4]Cmg!$B$4:$B$101,"----",0,1)</f>
        <v>----</v>
      </c>
      <c r="AB463" s="19" t="str">
        <f>_xlfn.XLOOKUP(D463,[4]Cmg!$E$4:$E$101,[4]Cmg!$F$4:$F$101,"----",0,1)</f>
        <v>----</v>
      </c>
      <c r="AC463" s="19" t="str">
        <f>_xlfn.XLOOKUP(D463,[4]Cmg!$O$4:$O$101,[4]Cmg!$P$4:$P$101,"----",0,1)</f>
        <v>----</v>
      </c>
      <c r="AD463" s="24" t="str">
        <f>_xlfn.XLOOKUP(D463,[4]Cmg!$S$4:$S$101,[4]Cmg!$U$4:$U$101,"----",0,1)</f>
        <v>----</v>
      </c>
      <c r="AG463" s="25">
        <f>IFERROR(SUMIFS('[4]BD Unidades'!$AH:$AH,'[4]BD Unidades'!$A:$A,'BD Centrales 2024'!$A463),"-")</f>
        <v>9</v>
      </c>
      <c r="AH463" s="25">
        <f>SUMIFS('[4]BD Unidades'!$AJ$3:$AJ$1424,'[4]BD Unidades'!$A$3:$A$1424,$A463)</f>
        <v>8765.8166666666693</v>
      </c>
      <c r="AI463" s="25">
        <f>SUMIFS('[4]BD Unidades'!$AL$3:$AL$1424,'[4]BD Unidades'!$A$3:$A$1424,$A463)</f>
        <v>0</v>
      </c>
      <c r="AJ463" s="26">
        <f t="shared" si="29"/>
        <v>0</v>
      </c>
      <c r="AK463" s="27">
        <f>IFERROR(SUMIFS('[4]BD Unidades'!$AO$3:$AO$1424,'[4]BD Unidades'!$A$3:$A$1424,$A463),"-")</f>
        <v>0</v>
      </c>
      <c r="AL463" s="27">
        <f>IFERROR(SUMIFS('[4]BD Unidades'!$AQ$3:$AQ$1424,'[4]BD Unidades'!$A$3:$A$1424,$A463),"-")</f>
        <v>0.34317519774248012</v>
      </c>
      <c r="AM463" s="27">
        <f>IFERROR(SUMIFS('[4]BD Unidades'!$AS$3:$AS$1424,'[4]BD Unidades'!$A$3:$A$1424,$A463),"-")</f>
        <v>0.3393124275145657</v>
      </c>
      <c r="AN463" s="27">
        <f>IFERROR(SUMIFS('[4]BD Unidades'!$AU$3:$AU$1424,'[4]BD Unidades'!$A$3:$A$1424,$A463),"-")</f>
        <v>0.33003300000000002</v>
      </c>
      <c r="AO463" s="27">
        <f>IFERROR(SUMIFS('[4]BD Unidades'!$AW$3:$AW$1424,'[4]BD Unidades'!$A$3:$A$1424,$A463),"-")</f>
        <v>0.325963</v>
      </c>
      <c r="AP463" s="27">
        <f>IFERROR(SUMIFS('[4]BD Unidades'!$AY$3:$AY$1424,'[4]BD Unidades'!$A$3:$A$1424,$A463),"-")</f>
        <v>0.32992500000000002</v>
      </c>
      <c r="AQ463" s="25">
        <f>IFERROR(SUMIFS('[4]BD Unidades'!$AZ$3:$AZ$1424,'[4]BD Unidades'!$A$3:$A$1424,$A463),"-")</f>
        <v>2.7911864534767603</v>
      </c>
      <c r="AR463" s="25">
        <f>IFERROR(SUMIFS('[4]BD Unidades'!$BA$3:$BA$1424,'[4]BD Unidades'!$A$3:$A$1424,$A463),"-")</f>
        <v>9</v>
      </c>
      <c r="AS463" s="28">
        <f>SUMIFS('[4]BD Unidades'!$BC$3:$BC$1424,'[4]BD Unidades'!$A$3:$A$1424,$A463)</f>
        <v>2.3052289209785598E-3</v>
      </c>
      <c r="AT463" s="28">
        <f>SUMIFS('[4]BD Unidades'!$BE$3:$BE$1424,'[4]BD Unidades'!$A$3:$A$1424,$A463)</f>
        <v>0.99984820886460191</v>
      </c>
      <c r="AU463" s="29">
        <f t="shared" si="30"/>
        <v>0.99754332985693872</v>
      </c>
      <c r="AV463" s="30">
        <f t="shared" si="31"/>
        <v>1.111E-4</v>
      </c>
      <c r="AW463" s="25">
        <f>IFERROR(SUMIFS('[4]BD Unidades'!$BI$3:$BI$1424,'[4]BD Unidades'!$A$3:$A$1424,$A463),"-")</f>
        <v>2.7840200591162314</v>
      </c>
      <c r="AX463" s="25">
        <f>IFERROR(SUMIFS('[4]BD Unidades'!$BJ$3:$BJ$1424,'[4]BD Unidades'!$A$3:$A$1424,$A463),"-")</f>
        <v>1.7891308727878312</v>
      </c>
    </row>
    <row r="464" spans="1:50" ht="14.4" x14ac:dyDescent="0.3">
      <c r="A464" s="7">
        <v>1730</v>
      </c>
      <c r="B464" s="7" t="s">
        <v>1806</v>
      </c>
      <c r="D464" s="8" t="s">
        <v>1807</v>
      </c>
      <c r="E464" s="19" t="s">
        <v>677</v>
      </c>
      <c r="F464" s="19" t="s">
        <v>1808</v>
      </c>
      <c r="G464" s="19" t="s">
        <v>1809</v>
      </c>
      <c r="H464" s="19" t="s">
        <v>397</v>
      </c>
      <c r="I464" s="19">
        <v>2024</v>
      </c>
      <c r="J464" s="19" t="s">
        <v>495</v>
      </c>
      <c r="K464" s="19" t="s">
        <v>496</v>
      </c>
      <c r="L464" s="19" t="s">
        <v>213</v>
      </c>
      <c r="M464" s="19" t="s">
        <v>164</v>
      </c>
      <c r="N464" s="19" t="s">
        <v>221</v>
      </c>
      <c r="O464" s="19" t="s">
        <v>222</v>
      </c>
      <c r="P464" s="19" t="s">
        <v>51</v>
      </c>
      <c r="Q464" s="9" t="s">
        <v>1810</v>
      </c>
      <c r="R464" s="20">
        <v>2.63</v>
      </c>
      <c r="S464" s="20">
        <v>0.1197</v>
      </c>
      <c r="T464" s="20">
        <v>2.6268500000000001</v>
      </c>
      <c r="U464" s="20" t="s">
        <v>397</v>
      </c>
      <c r="V464" s="21">
        <f>_xlfn.XLOOKUP(D464,'[4]Gen. Real'!$A$2:$A$1168,'[4]Gen. Real'!$C$2:$C$1168,"-",0)</f>
        <v>5.2959199999999997</v>
      </c>
      <c r="W464" s="22"/>
      <c r="X464" s="22" t="str">
        <f>_xlfn.XLOOKUP(D464,[4]Vertimiento!$J$2:$J$119,[4]Vertimiento!$K$2:$K$119,"-",0)</f>
        <v>-</v>
      </c>
      <c r="Y464" s="23" t="str">
        <f t="shared" si="28"/>
        <v>-</v>
      </c>
      <c r="Z464" s="19" t="str">
        <f>_xlfn.XLOOKUP(D464,[4]Cmg!$I$4:$I$99,[4]Cmg!$M$4:$M$99,"----",0,1)</f>
        <v>----</v>
      </c>
      <c r="AA464" s="19" t="str">
        <f>_xlfn.XLOOKUP(D464,[4]Cmg!$A$4:$A$101,[4]Cmg!$B$4:$B$101,"----",0,1)</f>
        <v>----</v>
      </c>
      <c r="AB464" s="19" t="str">
        <f>_xlfn.XLOOKUP(D464,[4]Cmg!$E$4:$E$101,[4]Cmg!$F$4:$F$101,"----",0,1)</f>
        <v>----</v>
      </c>
      <c r="AC464" s="19" t="str">
        <f>_xlfn.XLOOKUP(D464,[4]Cmg!$O$4:$O$101,[4]Cmg!$P$4:$P$101,"----",0,1)</f>
        <v>----</v>
      </c>
      <c r="AD464" s="24" t="str">
        <f>_xlfn.XLOOKUP(D464,[4]Cmg!$S$4:$S$101,[4]Cmg!$U$4:$U$101,"----",0,1)</f>
        <v>----</v>
      </c>
      <c r="AG464" s="25">
        <f>IFERROR(SUMIFS('[4]BD Unidades'!$AH:$AH,'[4]BD Unidades'!$A:$A,'BD Centrales 2024'!$A464),"-")</f>
        <v>2.63</v>
      </c>
      <c r="AH464" s="25">
        <f>SUMIFS('[4]BD Unidades'!$AJ$3:$AJ$1424,'[4]BD Unidades'!$A$3:$A$1424,$A464)</f>
        <v>8331.0166666666701</v>
      </c>
      <c r="AI464" s="25">
        <f>SUMIFS('[4]BD Unidades'!$AL$3:$AL$1424,'[4]BD Unidades'!$A$3:$A$1424,$A464)</f>
        <v>0</v>
      </c>
      <c r="AJ464" s="26">
        <f t="shared" si="29"/>
        <v>0</v>
      </c>
      <c r="AK464" s="27">
        <f>IFERROR(SUMIFS('[4]BD Unidades'!$AO$3:$AO$1424,'[4]BD Unidades'!$A$3:$A$1424,$A464),"-")</f>
        <v>0</v>
      </c>
      <c r="AL464" s="27">
        <f>IFERROR(SUMIFS('[4]BD Unidades'!$AQ$3:$AQ$1424,'[4]BD Unidades'!$A$3:$A$1424,$A464),"-")</f>
        <v>0.31731053119202007</v>
      </c>
      <c r="AM464" s="27">
        <f>IFERROR(SUMIFS('[4]BD Unidades'!$AS$3:$AS$1424,'[4]BD Unidades'!$A$3:$A$1424,$A464),"-")</f>
        <v>0.25278506300626336</v>
      </c>
      <c r="AN464" s="27">
        <f>IFERROR(SUMIFS('[4]BD Unidades'!$AU$3:$AU$1424,'[4]BD Unidades'!$A$3:$A$1424,$A464),"-")</f>
        <v>0.226606</v>
      </c>
      <c r="AO464" s="27">
        <f>IFERROR(SUMIFS('[4]BD Unidades'!$AW$3:$AW$1424,'[4]BD Unidades'!$A$3:$A$1424,$A464),"-")</f>
        <v>0.239902</v>
      </c>
      <c r="AP464" s="27">
        <f>IFERROR(SUMIFS('[4]BD Unidades'!$AY$3:$AY$1424,'[4]BD Unidades'!$A$3:$A$1424,$A464),"-")</f>
        <v>0.25154100000000001</v>
      </c>
      <c r="AQ464" s="25">
        <f>IFERROR(SUMIFS('[4]BD Unidades'!$AZ$3:$AZ$1424,'[4]BD Unidades'!$A$3:$A$1424,$A464),"-")</f>
        <v>0.59597378000000001</v>
      </c>
      <c r="AR464" s="25">
        <f>IFERROR(SUMIFS('[4]BD Unidades'!$BA$3:$BA$1424,'[4]BD Unidades'!$A$3:$A$1424,$A464),"-")</f>
        <v>2.6300000000000101</v>
      </c>
      <c r="AS464" s="28">
        <f>SUMIFS('[4]BD Unidades'!$BC$3:$BC$1424,'[4]BD Unidades'!$A$3:$A$1424,$A464)</f>
        <v>4.6877882914508296E-3</v>
      </c>
      <c r="AT464" s="28">
        <f>SUMIFS('[4]BD Unidades'!$BE$3:$BE$1424,'[4]BD Unidades'!$A$3:$A$1424,$A464)</f>
        <v>1</v>
      </c>
      <c r="AU464" s="29">
        <f t="shared" si="30"/>
        <v>0.99531221170854922</v>
      </c>
      <c r="AV464" s="30">
        <f t="shared" si="31"/>
        <v>1.1969999999999999E-3</v>
      </c>
      <c r="AW464" s="25">
        <f>IFERROR(SUMIFS('[4]BD Unidades'!$BI$3:$BI$1424,'[4]BD Unidades'!$A$3:$A$1424,$A464),"-")</f>
        <v>0.59245824119115509</v>
      </c>
      <c r="AX464" s="25">
        <f>IFERROR(SUMIFS('[4]BD Unidades'!$BJ$3:$BJ$1424,'[4]BD Unidades'!$A$3:$A$1424,$A464),"-")</f>
        <v>0.38073911381556635</v>
      </c>
    </row>
    <row r="465" spans="1:50" ht="14.4" x14ac:dyDescent="0.3">
      <c r="A465" s="7">
        <v>1731</v>
      </c>
      <c r="B465" s="7" t="s">
        <v>1811</v>
      </c>
      <c r="D465" s="8" t="s">
        <v>1812</v>
      </c>
      <c r="E465" s="19" t="s">
        <v>1231</v>
      </c>
      <c r="F465" s="19" t="s">
        <v>1813</v>
      </c>
      <c r="G465" s="19" t="s">
        <v>1814</v>
      </c>
      <c r="H465" s="19" t="s">
        <v>397</v>
      </c>
      <c r="I465" s="19">
        <v>2024</v>
      </c>
      <c r="J465" s="19" t="s">
        <v>495</v>
      </c>
      <c r="K465" s="19" t="s">
        <v>496</v>
      </c>
      <c r="L465" s="19" t="s">
        <v>213</v>
      </c>
      <c r="M465" s="19" t="s">
        <v>106</v>
      </c>
      <c r="N465" s="19" t="s">
        <v>243</v>
      </c>
      <c r="O465" s="19" t="s">
        <v>1409</v>
      </c>
      <c r="P465" s="19" t="s">
        <v>51</v>
      </c>
      <c r="Q465" s="9" t="s">
        <v>1773</v>
      </c>
      <c r="R465" s="20">
        <v>3</v>
      </c>
      <c r="S465" s="20">
        <v>0.58299999999999996</v>
      </c>
      <c r="T465" s="20">
        <v>2.9824999999999999</v>
      </c>
      <c r="U465" s="20" t="s">
        <v>397</v>
      </c>
      <c r="V465" s="21">
        <f>_xlfn.XLOOKUP(D465,'[4]Gen. Real'!$A$2:$A$1168,'[4]Gen. Real'!$C$2:$C$1168,"-",0)</f>
        <v>4.8098099999999997</v>
      </c>
      <c r="W465" s="22"/>
      <c r="X465" s="22" t="str">
        <f>_xlfn.XLOOKUP(D465,[4]Vertimiento!$J$2:$J$119,[4]Vertimiento!$K$2:$K$119,"-",0)</f>
        <v>-</v>
      </c>
      <c r="Y465" s="23" t="str">
        <f t="shared" si="28"/>
        <v>-</v>
      </c>
      <c r="Z465" s="19" t="str">
        <f>_xlfn.XLOOKUP(D465,[4]Cmg!$I$4:$I$99,[4]Cmg!$M$4:$M$99,"----",0,1)</f>
        <v>----</v>
      </c>
      <c r="AA465" s="19" t="str">
        <f>_xlfn.XLOOKUP(D465,[4]Cmg!$A$4:$A$101,[4]Cmg!$B$4:$B$101,"----",0,1)</f>
        <v>----</v>
      </c>
      <c r="AB465" s="19" t="str">
        <f>_xlfn.XLOOKUP(D465,[4]Cmg!$E$4:$E$101,[4]Cmg!$F$4:$F$101,"----",0,1)</f>
        <v>----</v>
      </c>
      <c r="AC465" s="19" t="str">
        <f>_xlfn.XLOOKUP(D465,[4]Cmg!$O$4:$O$101,[4]Cmg!$P$4:$P$101,"----",0,1)</f>
        <v>----</v>
      </c>
      <c r="AD465" s="24" t="str">
        <f>_xlfn.XLOOKUP(D465,[4]Cmg!$S$4:$S$101,[4]Cmg!$U$4:$U$101,"----",0,1)</f>
        <v>----</v>
      </c>
      <c r="AG465" s="25">
        <f>IFERROR(SUMIFS('[4]BD Unidades'!$AH:$AH,'[4]BD Unidades'!$A:$A,'BD Centrales 2024'!$A465),"-")</f>
        <v>3</v>
      </c>
      <c r="AH465" s="25">
        <f>SUMIFS('[4]BD Unidades'!$AJ$3:$AJ$1424,'[4]BD Unidades'!$A$3:$A$1424,$A465)</f>
        <v>6535.7666666666701</v>
      </c>
      <c r="AI465" s="25">
        <f>SUMIFS('[4]BD Unidades'!$AL$3:$AL$1424,'[4]BD Unidades'!$A$3:$A$1424,$A465)</f>
        <v>0</v>
      </c>
      <c r="AJ465" s="26">
        <f t="shared" si="29"/>
        <v>0</v>
      </c>
      <c r="AK465" s="27">
        <f>IFERROR(SUMIFS('[4]BD Unidades'!$AO$3:$AO$1424,'[4]BD Unidades'!$A$3:$A$1424,$A465),"-")</f>
        <v>0</v>
      </c>
      <c r="AL465" s="27">
        <f>IFERROR(SUMIFS('[4]BD Unidades'!$AQ$3:$AQ$1424,'[4]BD Unidades'!$A$3:$A$1424,$A465),"-")</f>
        <v>0.22541068384326335</v>
      </c>
      <c r="AM465" s="27">
        <f>IFERROR(SUMIFS('[4]BD Unidades'!$AS$3:$AS$1424,'[4]BD Unidades'!$A$3:$A$1424,$A465),"-")</f>
        <v>0.23218516710743139</v>
      </c>
      <c r="AN465" s="27">
        <f>IFERROR(SUMIFS('[4]BD Unidades'!$AU$3:$AU$1424,'[4]BD Unidades'!$A$3:$A$1424,$A465),"-")</f>
        <v>0.20374700000000001</v>
      </c>
      <c r="AO465" s="27">
        <f>IFERROR(SUMIFS('[4]BD Unidades'!$AW$3:$AW$1424,'[4]BD Unidades'!$A$3:$A$1424,$A465),"-")</f>
        <v>0.20410700000000001</v>
      </c>
      <c r="AP465" s="27">
        <f>IFERROR(SUMIFS('[4]BD Unidades'!$AY$3:$AY$1424,'[4]BD Unidades'!$A$3:$A$1424,$A465),"-")</f>
        <v>0.21060200000000004</v>
      </c>
      <c r="AQ465" s="25">
        <f>IFERROR(SUMIFS('[4]BD Unidades'!$AZ$3:$AZ$1424,'[4]BD Unidades'!$A$3:$A$1424,$A465),"-")</f>
        <v>0.61124100000000003</v>
      </c>
      <c r="AR465" s="25">
        <f>IFERROR(SUMIFS('[4]BD Unidades'!$BA$3:$BA$1424,'[4]BD Unidades'!$A$3:$A$1424,$A465),"-")</f>
        <v>3</v>
      </c>
      <c r="AS465" s="28">
        <f>SUMIFS('[4]BD Unidades'!$BC$3:$BC$1424,'[4]BD Unidades'!$A$3:$A$1424,$A465)</f>
        <v>3.2947516402838099E-2</v>
      </c>
      <c r="AT465" s="28">
        <f>SUMIFS('[4]BD Unidades'!$BE$3:$BE$1424,'[4]BD Unidades'!$A$3:$A$1424,$A465)</f>
        <v>0.98963076806314498</v>
      </c>
      <c r="AU465" s="29">
        <f t="shared" si="30"/>
        <v>0.95702489209963126</v>
      </c>
      <c r="AV465" s="30">
        <f t="shared" si="31"/>
        <v>5.8299999999999992E-3</v>
      </c>
      <c r="AW465" s="25">
        <f>IFERROR(SUMIFS('[4]BD Unidades'!$BI$3:$BI$1424,'[4]BD Unidades'!$A$3:$A$1424,$A465),"-")</f>
        <v>0.58156051043478441</v>
      </c>
      <c r="AX465" s="25">
        <f>IFERROR(SUMIFS('[4]BD Unidades'!$BJ$3:$BJ$1424,'[4]BD Unidades'!$A$3:$A$1424,$A465),"-")</f>
        <v>0.37373576393821617</v>
      </c>
    </row>
    <row r="466" spans="1:50" ht="14.4" x14ac:dyDescent="0.3">
      <c r="A466" s="7">
        <v>1732</v>
      </c>
      <c r="B466" s="7" t="s">
        <v>1821</v>
      </c>
      <c r="D466" s="8" t="s">
        <v>1822</v>
      </c>
      <c r="E466" s="19" t="s">
        <v>1231</v>
      </c>
      <c r="F466" s="19" t="s">
        <v>1823</v>
      </c>
      <c r="G466" s="19" t="s">
        <v>1824</v>
      </c>
      <c r="H466" s="19" t="s">
        <v>397</v>
      </c>
      <c r="I466" s="19">
        <v>2024</v>
      </c>
      <c r="J466" s="19" t="s">
        <v>495</v>
      </c>
      <c r="K466" s="19" t="s">
        <v>496</v>
      </c>
      <c r="L466" s="19" t="s">
        <v>213</v>
      </c>
      <c r="M466" s="19" t="s">
        <v>90</v>
      </c>
      <c r="N466" s="19" t="s">
        <v>97</v>
      </c>
      <c r="O466" s="19" t="s">
        <v>1725</v>
      </c>
      <c r="P466" s="19" t="s">
        <v>51</v>
      </c>
      <c r="Q466" s="9" t="s">
        <v>1825</v>
      </c>
      <c r="R466" s="20">
        <v>9</v>
      </c>
      <c r="S466" s="20">
        <v>1.11E-2</v>
      </c>
      <c r="T466" s="20">
        <v>8.9990000000000006</v>
      </c>
      <c r="U466" s="20" t="s">
        <v>397</v>
      </c>
      <c r="V466" s="21">
        <f>_xlfn.XLOOKUP(D466,'[4]Gen. Real'!$A$2:$A$1168,'[4]Gen. Real'!$C$2:$C$1168,"-",0)</f>
        <v>17.082350000000005</v>
      </c>
      <c r="W466" s="22"/>
      <c r="X466" s="22" t="str">
        <f>_xlfn.XLOOKUP(D466,[4]Vertimiento!$J$2:$J$119,[4]Vertimiento!$K$2:$K$119,"-",0)</f>
        <v>-</v>
      </c>
      <c r="Y466" s="23" t="str">
        <f t="shared" si="28"/>
        <v>-</v>
      </c>
      <c r="Z466" s="19" t="str">
        <f>_xlfn.XLOOKUP(D466,[4]Cmg!$I$4:$I$99,[4]Cmg!$M$4:$M$99,"----",0,1)</f>
        <v>----</v>
      </c>
      <c r="AA466" s="19" t="str">
        <f>_xlfn.XLOOKUP(D466,[4]Cmg!$A$4:$A$101,[4]Cmg!$B$4:$B$101,"----",0,1)</f>
        <v>----</v>
      </c>
      <c r="AB466" s="19" t="str">
        <f>_xlfn.XLOOKUP(D466,[4]Cmg!$E$4:$E$101,[4]Cmg!$F$4:$F$101,"----",0,1)</f>
        <v>----</v>
      </c>
      <c r="AC466" s="19" t="str">
        <f>_xlfn.XLOOKUP(D466,[4]Cmg!$O$4:$O$101,[4]Cmg!$P$4:$P$101,"----",0,1)</f>
        <v>----</v>
      </c>
      <c r="AD466" s="24" t="str">
        <f>_xlfn.XLOOKUP(D466,[4]Cmg!$S$4:$S$101,[4]Cmg!$U$4:$U$101,"----",0,1)</f>
        <v>----</v>
      </c>
      <c r="AG466" s="25">
        <f>IFERROR(SUMIFS('[4]BD Unidades'!$AH:$AH,'[4]BD Unidades'!$A:$A,'BD Centrales 2024'!$A466),"-")</f>
        <v>9</v>
      </c>
      <c r="AH466" s="25">
        <f>SUMIFS('[4]BD Unidades'!$AJ$3:$AJ$1424,'[4]BD Unidades'!$A$3:$A$1424,$A466)</f>
        <v>2296.63333333333</v>
      </c>
      <c r="AI466" s="25">
        <f>SUMIFS('[4]BD Unidades'!$AL$3:$AL$1424,'[4]BD Unidades'!$A$3:$A$1424,$A466)</f>
        <v>0.21666666666666701</v>
      </c>
      <c r="AJ466" s="26">
        <f t="shared" si="29"/>
        <v>9.4332092503501458E-5</v>
      </c>
      <c r="AK466" s="27">
        <f>IFERROR(SUMIFS('[4]BD Unidades'!$AO$3:$AO$1424,'[4]BD Unidades'!$A$3:$A$1424,$A466),"-")</f>
        <v>0</v>
      </c>
      <c r="AL466" s="27">
        <f>IFERROR(SUMIFS('[4]BD Unidades'!$AQ$3:$AQ$1424,'[4]BD Unidades'!$A$3:$A$1424,$A466),"-")</f>
        <v>0.22757150781854799</v>
      </c>
      <c r="AM466" s="27">
        <f>IFERROR(SUMIFS('[4]BD Unidades'!$AS$3:$AS$1424,'[4]BD Unidades'!$A$3:$A$1424,$A466),"-")</f>
        <v>0.20204707837278504</v>
      </c>
      <c r="AN466" s="27">
        <f>IFERROR(SUMIFS('[4]BD Unidades'!$AU$3:$AU$1424,'[4]BD Unidades'!$A$3:$A$1424,$A466),"-")</f>
        <v>0.19728299999999999</v>
      </c>
      <c r="AO466" s="27">
        <f>IFERROR(SUMIFS('[4]BD Unidades'!$AW$3:$AW$1424,'[4]BD Unidades'!$A$3:$A$1424,$A466),"-")</f>
        <v>0.266239</v>
      </c>
      <c r="AP466" s="27">
        <f>IFERROR(SUMIFS('[4]BD Unidades'!$AY$3:$AY$1424,'[4]BD Unidades'!$A$3:$A$1424,$A466),"-")</f>
        <v>0.18692700000000001</v>
      </c>
      <c r="AQ466" s="25">
        <f>IFERROR(SUMIFS('[4]BD Unidades'!$AZ$3:$AZ$1424,'[4]BD Unidades'!$A$3:$A$1424,$A466),"-")</f>
        <v>1.775547</v>
      </c>
      <c r="AR466" s="25">
        <f>IFERROR(SUMIFS('[4]BD Unidades'!$BA$3:$BA$1424,'[4]BD Unidades'!$A$3:$A$1424,$A466),"-")</f>
        <v>8.9993868413987297</v>
      </c>
      <c r="AS466" s="28">
        <f>SUMIFS('[4]BD Unidades'!$BC$3:$BC$1424,'[4]BD Unidades'!$A$3:$A$1424,$A466)</f>
        <v>0.101161632932698</v>
      </c>
      <c r="AT466" s="28">
        <f>SUMIFS('[4]BD Unidades'!$BE$3:$BE$1424,'[4]BD Unidades'!$A$3:$A$1424,$A466)</f>
        <v>0.98210761991499695</v>
      </c>
      <c r="AU466" s="29">
        <f t="shared" si="30"/>
        <v>0.88275600936875043</v>
      </c>
      <c r="AV466" s="30">
        <f t="shared" si="31"/>
        <v>1.11E-4</v>
      </c>
      <c r="AW466" s="25">
        <f>IFERROR(SUMIFS('[4]BD Unidades'!$BI$3:$BI$1424,'[4]BD Unidades'!$A$3:$A$1424,$A466),"-")</f>
        <v>1.567200631412859</v>
      </c>
      <c r="AX466" s="25">
        <f>IFERROR(SUMIFS('[4]BD Unidades'!$BJ$3:$BJ$1424,'[4]BD Unidades'!$A$3:$A$1424,$A466),"-")</f>
        <v>1.0071504421571649</v>
      </c>
    </row>
    <row r="467" spans="1:50" ht="14.4" x14ac:dyDescent="0.3">
      <c r="A467" s="7">
        <v>1733</v>
      </c>
      <c r="B467" s="7" t="s">
        <v>1826</v>
      </c>
      <c r="D467" s="8" t="s">
        <v>1827</v>
      </c>
      <c r="E467" s="19" t="s">
        <v>1828</v>
      </c>
      <c r="F467" s="19" t="s">
        <v>1828</v>
      </c>
      <c r="G467" s="19" t="s">
        <v>1829</v>
      </c>
      <c r="H467" s="19" t="s">
        <v>397</v>
      </c>
      <c r="I467" s="19">
        <v>2024</v>
      </c>
      <c r="J467" s="19" t="s">
        <v>495</v>
      </c>
      <c r="K467" s="19" t="s">
        <v>496</v>
      </c>
      <c r="L467" s="19" t="s">
        <v>213</v>
      </c>
      <c r="M467" s="19" t="s">
        <v>362</v>
      </c>
      <c r="N467" s="19" t="s">
        <v>1216</v>
      </c>
      <c r="O467" s="19" t="s">
        <v>1217</v>
      </c>
      <c r="P467" s="19" t="s">
        <v>51</v>
      </c>
      <c r="Q467" s="9" t="s">
        <v>1830</v>
      </c>
      <c r="R467" s="20">
        <v>3</v>
      </c>
      <c r="S467" s="20">
        <v>6.0000000000000001E-3</v>
      </c>
      <c r="T467" s="20">
        <v>2.9940000000000002</v>
      </c>
      <c r="U467" s="20" t="s">
        <v>397</v>
      </c>
      <c r="V467" s="21">
        <f>_xlfn.XLOOKUP(D467,'[4]Gen. Real'!$A$2:$A$1168,'[4]Gen. Real'!$C$2:$C$1168,"-",0)</f>
        <v>5.6076899999999972</v>
      </c>
      <c r="W467" s="22"/>
      <c r="X467" s="22" t="str">
        <f>_xlfn.XLOOKUP(D467,[4]Vertimiento!$J$2:$J$119,[4]Vertimiento!$K$2:$K$119,"-",0)</f>
        <v>-</v>
      </c>
      <c r="Y467" s="23" t="str">
        <f t="shared" si="28"/>
        <v>-</v>
      </c>
      <c r="Z467" s="19" t="str">
        <f>_xlfn.XLOOKUP(D467,[4]Cmg!$I$4:$I$99,[4]Cmg!$M$4:$M$99,"----",0,1)</f>
        <v>----</v>
      </c>
      <c r="AA467" s="19" t="str">
        <f>_xlfn.XLOOKUP(D467,[4]Cmg!$A$4:$A$101,[4]Cmg!$B$4:$B$101,"----",0,1)</f>
        <v>----</v>
      </c>
      <c r="AB467" s="19" t="str">
        <f>_xlfn.XLOOKUP(D467,[4]Cmg!$E$4:$E$101,[4]Cmg!$F$4:$F$101,"----",0,1)</f>
        <v>----</v>
      </c>
      <c r="AC467" s="19" t="str">
        <f>_xlfn.XLOOKUP(D467,[4]Cmg!$O$4:$O$101,[4]Cmg!$P$4:$P$101,"----",0,1)</f>
        <v>----</v>
      </c>
      <c r="AD467" s="24" t="str">
        <f>_xlfn.XLOOKUP(D467,[4]Cmg!$S$4:$S$101,[4]Cmg!$U$4:$U$101,"----",0,1)</f>
        <v>----</v>
      </c>
      <c r="AG467" s="25">
        <f>IFERROR(SUMIFS('[4]BD Unidades'!$AH:$AH,'[4]BD Unidades'!$A:$A,'BD Centrales 2024'!$A467),"-")</f>
        <v>3</v>
      </c>
      <c r="AH467" s="25">
        <f>SUMIFS('[4]BD Unidades'!$AJ$3:$AJ$1424,'[4]BD Unidades'!$A$3:$A$1424,$A467)</f>
        <v>8630.5</v>
      </c>
      <c r="AI467" s="25">
        <f>SUMIFS('[4]BD Unidades'!$AL$3:$AL$1424,'[4]BD Unidades'!$A$3:$A$1424,$A467)</f>
        <v>0</v>
      </c>
      <c r="AJ467" s="26">
        <f t="shared" si="29"/>
        <v>0</v>
      </c>
      <c r="AK467" s="27">
        <f>IFERROR(SUMIFS('[4]BD Unidades'!$AO$3:$AO$1424,'[4]BD Unidades'!$A$3:$A$1424,$A467),"-")</f>
        <v>0</v>
      </c>
      <c r="AL467" s="27">
        <f>IFERROR(SUMIFS('[4]BD Unidades'!$AQ$3:$AQ$1424,'[4]BD Unidades'!$A$3:$A$1424,$A467),"-")</f>
        <v>0.20467379680785713</v>
      </c>
      <c r="AM467" s="27">
        <f>IFERROR(SUMIFS('[4]BD Unidades'!$AS$3:$AS$1424,'[4]BD Unidades'!$A$3:$A$1424,$A467),"-")</f>
        <v>0.18279820397870539</v>
      </c>
      <c r="AN467" s="27">
        <f>IFERROR(SUMIFS('[4]BD Unidades'!$AU$3:$AU$1424,'[4]BD Unidades'!$A$3:$A$1424,$A467),"-")</f>
        <v>0.210226</v>
      </c>
      <c r="AO467" s="27">
        <f>IFERROR(SUMIFS('[4]BD Unidades'!$AW$3:$AW$1424,'[4]BD Unidades'!$A$3:$A$1424,$A467),"-")</f>
        <v>0.215448</v>
      </c>
      <c r="AP467" s="27">
        <f>IFERROR(SUMIFS('[4]BD Unidades'!$AY$3:$AY$1424,'[4]BD Unidades'!$A$3:$A$1424,$A467),"-")</f>
        <v>0.194771</v>
      </c>
      <c r="AQ467" s="25">
        <f>IFERROR(SUMIFS('[4]BD Unidades'!$AZ$3:$AZ$1424,'[4]BD Unidades'!$A$3:$A$1424,$A467),"-")</f>
        <v>0.54839461193611616</v>
      </c>
      <c r="AR467" s="25">
        <f>IFERROR(SUMIFS('[4]BD Unidades'!$BA$3:$BA$1424,'[4]BD Unidades'!$A$3:$A$1424,$A467),"-")</f>
        <v>3</v>
      </c>
      <c r="AS467" s="28">
        <f>SUMIFS('[4]BD Unidades'!$BC$3:$BC$1424,'[4]BD Unidades'!$A$3:$A$1424,$A467)</f>
        <v>7.9732602029129705E-3</v>
      </c>
      <c r="AT467" s="28">
        <f>SUMIFS('[4]BD Unidades'!$BE$3:$BE$1424,'[4]BD Unidades'!$A$3:$A$1424,$A467)</f>
        <v>0.99882361870066794</v>
      </c>
      <c r="AU467" s="29">
        <f t="shared" si="30"/>
        <v>0.99085973809195238</v>
      </c>
      <c r="AV467" s="30">
        <f t="shared" si="31"/>
        <v>6.0000000000000002E-5</v>
      </c>
      <c r="AW467" s="25">
        <f>IFERROR(SUMIFS('[4]BD Unidades'!$BI$3:$BI$1424,'[4]BD Unidades'!$A$3:$A$1424,$A467),"-")</f>
        <v>0.54229537727094945</v>
      </c>
      <c r="AX467" s="25">
        <f>IFERROR(SUMIFS('[4]BD Unidades'!$BJ$3:$BJ$1424,'[4]BD Unidades'!$A$3:$A$1424,$A467),"-")</f>
        <v>0.34850230280078348</v>
      </c>
    </row>
    <row r="468" spans="1:50" ht="14.4" x14ac:dyDescent="0.3">
      <c r="A468" s="7">
        <v>1734</v>
      </c>
      <c r="B468" s="7" t="s">
        <v>1831</v>
      </c>
      <c r="D468" s="8" t="s">
        <v>1832</v>
      </c>
      <c r="E468" s="19" t="s">
        <v>1833</v>
      </c>
      <c r="F468" s="19" t="s">
        <v>1833</v>
      </c>
      <c r="G468" s="19" t="s">
        <v>1834</v>
      </c>
      <c r="H468" s="19" t="s">
        <v>397</v>
      </c>
      <c r="I468" s="19">
        <v>2024</v>
      </c>
      <c r="J468" s="19" t="s">
        <v>495</v>
      </c>
      <c r="K468" s="19" t="s">
        <v>496</v>
      </c>
      <c r="L468" s="19" t="s">
        <v>213</v>
      </c>
      <c r="M468" s="19" t="s">
        <v>106</v>
      </c>
      <c r="N468" s="19" t="s">
        <v>243</v>
      </c>
      <c r="O468" s="19" t="s">
        <v>1835</v>
      </c>
      <c r="P468" s="19" t="s">
        <v>51</v>
      </c>
      <c r="Q468" s="9" t="s">
        <v>1836</v>
      </c>
      <c r="R468" s="20">
        <v>3</v>
      </c>
      <c r="S468" s="20">
        <v>0.504</v>
      </c>
      <c r="T468" s="20">
        <v>2.98488</v>
      </c>
      <c r="U468" s="20" t="s">
        <v>397</v>
      </c>
      <c r="V468" s="21">
        <f>_xlfn.XLOOKUP(D468,'[4]Gen. Real'!$A$2:$A$1168,'[4]Gen. Real'!$C$2:$C$1168,"-",0)</f>
        <v>5.3892700000000033</v>
      </c>
      <c r="W468" s="22"/>
      <c r="X468" s="22" t="str">
        <f>_xlfn.XLOOKUP(D468,[4]Vertimiento!$J$2:$J$119,[4]Vertimiento!$K$2:$K$119,"-",0)</f>
        <v>-</v>
      </c>
      <c r="Y468" s="23" t="str">
        <f t="shared" si="28"/>
        <v>-</v>
      </c>
      <c r="Z468" s="19" t="str">
        <f>_xlfn.XLOOKUP(D468,[4]Cmg!$I$4:$I$99,[4]Cmg!$M$4:$M$99,"----",0,1)</f>
        <v>----</v>
      </c>
      <c r="AA468" s="19" t="str">
        <f>_xlfn.XLOOKUP(D468,[4]Cmg!$A$4:$A$101,[4]Cmg!$B$4:$B$101,"----",0,1)</f>
        <v>----</v>
      </c>
      <c r="AB468" s="19" t="str">
        <f>_xlfn.XLOOKUP(D468,[4]Cmg!$E$4:$E$101,[4]Cmg!$F$4:$F$101,"----",0,1)</f>
        <v>----</v>
      </c>
      <c r="AC468" s="19" t="str">
        <f>_xlfn.XLOOKUP(D468,[4]Cmg!$O$4:$O$101,[4]Cmg!$P$4:$P$101,"----",0,1)</f>
        <v>----</v>
      </c>
      <c r="AD468" s="24" t="str">
        <f>_xlfn.XLOOKUP(D468,[4]Cmg!$S$4:$S$101,[4]Cmg!$U$4:$U$101,"----",0,1)</f>
        <v>----</v>
      </c>
      <c r="AG468" s="25">
        <f>IFERROR(SUMIFS('[4]BD Unidades'!$AH:$AH,'[4]BD Unidades'!$A:$A,'BD Centrales 2024'!$A468),"-")</f>
        <v>3</v>
      </c>
      <c r="AH468" s="25">
        <f>SUMIFS('[4]BD Unidades'!$AJ$3:$AJ$1424,'[4]BD Unidades'!$A$3:$A$1424,$A468)</f>
        <v>8429</v>
      </c>
      <c r="AI468" s="25">
        <f>SUMIFS('[4]BD Unidades'!$AL$3:$AL$1424,'[4]BD Unidades'!$A$3:$A$1424,$A468)</f>
        <v>0</v>
      </c>
      <c r="AJ468" s="26">
        <f t="shared" si="29"/>
        <v>0</v>
      </c>
      <c r="AK468" s="27">
        <f>IFERROR(SUMIFS('[4]BD Unidades'!$AO$3:$AO$1424,'[4]BD Unidades'!$A$3:$A$1424,$A468),"-")</f>
        <v>0</v>
      </c>
      <c r="AL468" s="27">
        <f>IFERROR(SUMIFS('[4]BD Unidades'!$AQ$3:$AQ$1424,'[4]BD Unidades'!$A$3:$A$1424,$A468),"-")</f>
        <v>0.22713857821089412</v>
      </c>
      <c r="AM468" s="27">
        <f>IFERROR(SUMIFS('[4]BD Unidades'!$AS$3:$AS$1424,'[4]BD Unidades'!$A$3:$A$1424,$A468),"-")</f>
        <v>0.22215636429722166</v>
      </c>
      <c r="AN468" s="27">
        <f>IFERROR(SUMIFS('[4]BD Unidades'!$AU$3:$AU$1424,'[4]BD Unidades'!$A$3:$A$1424,$A468),"-")</f>
        <v>0.20533000000000001</v>
      </c>
      <c r="AO468" s="27">
        <f>IFERROR(SUMIFS('[4]BD Unidades'!$AW$3:$AW$1424,'[4]BD Unidades'!$A$3:$A$1424,$A468),"-")</f>
        <v>0.21221300000000001</v>
      </c>
      <c r="AP468" s="27">
        <f>IFERROR(SUMIFS('[4]BD Unidades'!$AY$3:$AY$1424,'[4]BD Unidades'!$A$3:$A$1424,$A468),"-")</f>
        <v>0.19253100000000001</v>
      </c>
      <c r="AQ468" s="25">
        <f>IFERROR(SUMIFS('[4]BD Unidades'!$AZ$3:$AZ$1424,'[4]BD Unidades'!$A$3:$A$1424,$A468),"-")</f>
        <v>0.61599000000000004</v>
      </c>
      <c r="AR468" s="25">
        <f>IFERROR(SUMIFS('[4]BD Unidades'!$BA$3:$BA$1424,'[4]BD Unidades'!$A$3:$A$1424,$A468),"-")</f>
        <v>3</v>
      </c>
      <c r="AS468" s="28">
        <f>SUMIFS('[4]BD Unidades'!$BC$3:$BC$1424,'[4]BD Unidades'!$A$3:$A$1424,$A468)</f>
        <v>1.18386447682423E-3</v>
      </c>
      <c r="AT468" s="28">
        <f>SUMIFS('[4]BD Unidades'!$BE$3:$BE$1424,'[4]BD Unidades'!$A$3:$A$1424,$A468)</f>
        <v>0.99898489678202795</v>
      </c>
      <c r="AU468" s="29">
        <f t="shared" si="30"/>
        <v>0.99780223404984369</v>
      </c>
      <c r="AV468" s="30">
        <f t="shared" si="31"/>
        <v>5.0400000000000002E-3</v>
      </c>
      <c r="AW468" s="25">
        <f>IFERROR(SUMIFS('[4]BD Unidades'!$BI$3:$BI$1424,'[4]BD Unidades'!$A$3:$A$1424,$A468),"-")</f>
        <v>0.61154252928833019</v>
      </c>
      <c r="AX468" s="25">
        <f>IFERROR(SUMIFS('[4]BD Unidades'!$BJ$3:$BJ$1424,'[4]BD Unidades'!$A$3:$A$1424,$A468),"-")</f>
        <v>0.39300349707962673</v>
      </c>
    </row>
    <row r="469" spans="1:50" ht="14.4" x14ac:dyDescent="0.3">
      <c r="A469" s="7">
        <v>1735</v>
      </c>
      <c r="B469" s="7" t="s">
        <v>1845</v>
      </c>
      <c r="D469" s="8" t="s">
        <v>1846</v>
      </c>
      <c r="E469" s="19" t="s">
        <v>1231</v>
      </c>
      <c r="F469" s="19" t="s">
        <v>1847</v>
      </c>
      <c r="G469" s="19" t="s">
        <v>1848</v>
      </c>
      <c r="H469" s="19" t="s">
        <v>397</v>
      </c>
      <c r="I469" s="19">
        <v>2024</v>
      </c>
      <c r="J469" s="19" t="s">
        <v>495</v>
      </c>
      <c r="K469" s="19" t="s">
        <v>496</v>
      </c>
      <c r="L469" s="19" t="s">
        <v>213</v>
      </c>
      <c r="M469" s="19" t="s">
        <v>90</v>
      </c>
      <c r="N469" s="19" t="s">
        <v>97</v>
      </c>
      <c r="O469" s="19" t="s">
        <v>1849</v>
      </c>
      <c r="P469" s="19" t="s">
        <v>51</v>
      </c>
      <c r="Q469" s="9" t="s">
        <v>1790</v>
      </c>
      <c r="R469" s="20">
        <v>9</v>
      </c>
      <c r="S469" s="20">
        <v>0.01</v>
      </c>
      <c r="T469" s="20">
        <v>8.9990000000000006</v>
      </c>
      <c r="U469" s="20" t="s">
        <v>397</v>
      </c>
      <c r="V469" s="21">
        <f>_xlfn.XLOOKUP(D469,'[4]Gen. Real'!$A$2:$A$1168,'[4]Gen. Real'!$C$2:$C$1168,"-",0)</f>
        <v>13.26845999999999</v>
      </c>
      <c r="W469" s="22"/>
      <c r="X469" s="22" t="str">
        <f>_xlfn.XLOOKUP(D469,[4]Vertimiento!$J$2:$J$119,[4]Vertimiento!$K$2:$K$119,"-",0)</f>
        <v>-</v>
      </c>
      <c r="Y469" s="23" t="str">
        <f t="shared" si="28"/>
        <v>-</v>
      </c>
      <c r="Z469" s="19" t="str">
        <f>_xlfn.XLOOKUP(D469,[4]Cmg!$I$4:$I$99,[4]Cmg!$M$4:$M$99,"----",0,1)</f>
        <v>----</v>
      </c>
      <c r="AA469" s="19" t="str">
        <f>_xlfn.XLOOKUP(D469,[4]Cmg!$A$4:$A$101,[4]Cmg!$B$4:$B$101,"----",0,1)</f>
        <v>----</v>
      </c>
      <c r="AB469" s="19" t="str">
        <f>_xlfn.XLOOKUP(D469,[4]Cmg!$E$4:$E$101,[4]Cmg!$F$4:$F$101,"----",0,1)</f>
        <v>----</v>
      </c>
      <c r="AC469" s="19" t="str">
        <f>_xlfn.XLOOKUP(D469,[4]Cmg!$O$4:$O$101,[4]Cmg!$P$4:$P$101,"----",0,1)</f>
        <v>----</v>
      </c>
      <c r="AD469" s="24" t="str">
        <f>_xlfn.XLOOKUP(D469,[4]Cmg!$S$4:$S$101,[4]Cmg!$U$4:$U$101,"----",0,1)</f>
        <v>----</v>
      </c>
      <c r="AG469" s="25">
        <f>IFERROR(SUMIFS('[4]BD Unidades'!$AH:$AH,'[4]BD Unidades'!$A:$A,'BD Centrales 2024'!$A469),"-")</f>
        <v>9</v>
      </c>
      <c r="AH469" s="25">
        <f>SUMIFS('[4]BD Unidades'!$AJ$3:$AJ$1424,'[4]BD Unidades'!$A$3:$A$1424,$A469)</f>
        <v>7823.9500000000007</v>
      </c>
      <c r="AI469" s="25">
        <f>SUMIFS('[4]BD Unidades'!$AL$3:$AL$1424,'[4]BD Unidades'!$A$3:$A$1424,$A469)</f>
        <v>0</v>
      </c>
      <c r="AJ469" s="26">
        <f t="shared" si="29"/>
        <v>0</v>
      </c>
      <c r="AK469" s="27">
        <f>IFERROR(SUMIFS('[4]BD Unidades'!$AO$3:$AO$1424,'[4]BD Unidades'!$A$3:$A$1424,$A469),"-")</f>
        <v>0</v>
      </c>
      <c r="AL469" s="27">
        <f>IFERROR(SUMIFS('[4]BD Unidades'!$AQ$3:$AQ$1424,'[4]BD Unidades'!$A$3:$A$1424,$A469),"-")</f>
        <v>0.23092176474694609</v>
      </c>
      <c r="AM469" s="27">
        <f>IFERROR(SUMIFS('[4]BD Unidades'!$AS$3:$AS$1424,'[4]BD Unidades'!$A$3:$A$1424,$A469),"-")</f>
        <v>0.20675000770243071</v>
      </c>
      <c r="AN469" s="27">
        <f>IFERROR(SUMIFS('[4]BD Unidades'!$AU$3:$AU$1424,'[4]BD Unidades'!$A$3:$A$1424,$A469),"-")</f>
        <v>0.15642300000000001</v>
      </c>
      <c r="AO469" s="27">
        <f>IFERROR(SUMIFS('[4]BD Unidades'!$AW$3:$AW$1424,'[4]BD Unidades'!$A$3:$A$1424,$A469),"-")</f>
        <v>0.16451499999999999</v>
      </c>
      <c r="AP469" s="27">
        <f>IFERROR(SUMIFS('[4]BD Unidades'!$AY$3:$AY$1424,'[4]BD Unidades'!$A$3:$A$1424,$A469),"-")</f>
        <v>0.167187</v>
      </c>
      <c r="AQ469" s="25">
        <f>IFERROR(SUMIFS('[4]BD Unidades'!$AZ$3:$AZ$1424,'[4]BD Unidades'!$A$3:$A$1424,$A469),"-")</f>
        <v>1.407807</v>
      </c>
      <c r="AR469" s="25">
        <f>IFERROR(SUMIFS('[4]BD Unidades'!$BA$3:$BA$1424,'[4]BD Unidades'!$A$3:$A$1424,$A469),"-")</f>
        <v>9</v>
      </c>
      <c r="AS469" s="28">
        <f>SUMIFS('[4]BD Unidades'!$BC$3:$BC$1424,'[4]BD Unidades'!$A$3:$A$1424,$A469)</f>
        <v>4.3812692120646299E-2</v>
      </c>
      <c r="AT469" s="28">
        <f>SUMIFS('[4]BD Unidades'!$BE$3:$BE$1424,'[4]BD Unidades'!$A$3:$A$1424,$A469)</f>
        <v>0.99935678506375203</v>
      </c>
      <c r="AU469" s="29">
        <f t="shared" si="30"/>
        <v>0.95557227392107491</v>
      </c>
      <c r="AV469" s="30">
        <f t="shared" si="31"/>
        <v>1E-4</v>
      </c>
      <c r="AW469" s="25">
        <f>IFERROR(SUMIFS('[4]BD Unidades'!$BI$3:$BI$1424,'[4]BD Unidades'!$A$3:$A$1424,$A469),"-")</f>
        <v>1.3451118627502003</v>
      </c>
      <c r="AX469" s="25">
        <f>IFERROR(SUMIFS('[4]BD Unidades'!$BJ$3:$BJ$1424,'[4]BD Unidades'!$A$3:$A$1424,$A469),"-")</f>
        <v>0.86442665997294743</v>
      </c>
    </row>
    <row r="470" spans="1:50" ht="14.4" x14ac:dyDescent="0.3">
      <c r="A470" s="7">
        <v>1736</v>
      </c>
      <c r="B470" s="7" t="s">
        <v>1850</v>
      </c>
      <c r="D470" s="8" t="s">
        <v>1851</v>
      </c>
      <c r="E470" s="19" t="s">
        <v>1231</v>
      </c>
      <c r="F470" s="19" t="s">
        <v>1852</v>
      </c>
      <c r="G470" s="19" t="s">
        <v>1633</v>
      </c>
      <c r="H470" s="19" t="s">
        <v>397</v>
      </c>
      <c r="I470" s="19">
        <v>2024</v>
      </c>
      <c r="J470" s="19" t="s">
        <v>495</v>
      </c>
      <c r="K470" s="19" t="s">
        <v>496</v>
      </c>
      <c r="L470" s="19" t="s">
        <v>213</v>
      </c>
      <c r="M470" s="19" t="s">
        <v>106</v>
      </c>
      <c r="N470" s="19" t="s">
        <v>243</v>
      </c>
      <c r="O470" s="19" t="s">
        <v>1409</v>
      </c>
      <c r="P470" s="19" t="s">
        <v>51</v>
      </c>
      <c r="Q470" s="9" t="s">
        <v>1853</v>
      </c>
      <c r="R470" s="20">
        <v>3</v>
      </c>
      <c r="S470" s="20">
        <v>0.43</v>
      </c>
      <c r="T470" s="20">
        <v>2.9870000000000001</v>
      </c>
      <c r="U470" s="20" t="s">
        <v>397</v>
      </c>
      <c r="V470" s="21">
        <f>_xlfn.XLOOKUP(D470,'[4]Gen. Real'!$A$2:$A$1168,'[4]Gen. Real'!$C$2:$C$1168,"-",0)</f>
        <v>4.4319999999999986</v>
      </c>
      <c r="W470" s="22"/>
      <c r="X470" s="22" t="str">
        <f>_xlfn.XLOOKUP(D470,[4]Vertimiento!$J$2:$J$119,[4]Vertimiento!$K$2:$K$119,"-",0)</f>
        <v>-</v>
      </c>
      <c r="Y470" s="23" t="str">
        <f t="shared" si="28"/>
        <v>-</v>
      </c>
      <c r="Z470" s="19" t="str">
        <f>_xlfn.XLOOKUP(D470,[4]Cmg!$I$4:$I$99,[4]Cmg!$M$4:$M$99,"----",0,1)</f>
        <v>----</v>
      </c>
      <c r="AA470" s="19" t="str">
        <f>_xlfn.XLOOKUP(D470,[4]Cmg!$A$4:$A$101,[4]Cmg!$B$4:$B$101,"----",0,1)</f>
        <v>----</v>
      </c>
      <c r="AB470" s="19" t="str">
        <f>_xlfn.XLOOKUP(D470,[4]Cmg!$E$4:$E$101,[4]Cmg!$F$4:$F$101,"----",0,1)</f>
        <v>----</v>
      </c>
      <c r="AC470" s="19" t="str">
        <f>_xlfn.XLOOKUP(D470,[4]Cmg!$O$4:$O$101,[4]Cmg!$P$4:$P$101,"----",0,1)</f>
        <v>----</v>
      </c>
      <c r="AD470" s="24" t="str">
        <f>_xlfn.XLOOKUP(D470,[4]Cmg!$S$4:$S$101,[4]Cmg!$U$4:$U$101,"----",0,1)</f>
        <v>----</v>
      </c>
      <c r="AG470" s="25">
        <f>IFERROR(SUMIFS('[4]BD Unidades'!$AH:$AH,'[4]BD Unidades'!$A:$A,'BD Centrales 2024'!$A470),"-")</f>
        <v>3</v>
      </c>
      <c r="AH470" s="25">
        <f>SUMIFS('[4]BD Unidades'!$AJ$3:$AJ$1424,'[4]BD Unidades'!$A$3:$A$1424,$A470)</f>
        <v>7804.3166666666702</v>
      </c>
      <c r="AI470" s="25">
        <f>SUMIFS('[4]BD Unidades'!$AL$3:$AL$1424,'[4]BD Unidades'!$A$3:$A$1424,$A470)</f>
        <v>1.75</v>
      </c>
      <c r="AJ470" s="26">
        <f t="shared" si="29"/>
        <v>2.2418460855232246E-4</v>
      </c>
      <c r="AK470" s="27">
        <f>IFERROR(SUMIFS('[4]BD Unidades'!$AO$3:$AO$1424,'[4]BD Unidades'!$A$3:$A$1424,$A470),"-")</f>
        <v>0</v>
      </c>
      <c r="AL470" s="27">
        <f>IFERROR(SUMIFS('[4]BD Unidades'!$AQ$3:$AQ$1424,'[4]BD Unidades'!$A$3:$A$1424,$A470),"-")</f>
        <v>0.23887383325670486</v>
      </c>
      <c r="AM470" s="27">
        <f>IFERROR(SUMIFS('[4]BD Unidades'!$AS$3:$AS$1424,'[4]BD Unidades'!$A$3:$A$1424,$A470),"-")</f>
        <v>0.23649110726817027</v>
      </c>
      <c r="AN470" s="27">
        <f>IFERROR(SUMIFS('[4]BD Unidades'!$AU$3:$AU$1424,'[4]BD Unidades'!$A$3:$A$1424,$A470),"-")</f>
        <v>0.20955799999999999</v>
      </c>
      <c r="AO470" s="27">
        <f>IFERROR(SUMIFS('[4]BD Unidades'!$AW$3:$AW$1424,'[4]BD Unidades'!$A$3:$A$1424,$A470),"-")</f>
        <v>0.179508</v>
      </c>
      <c r="AP470" s="27">
        <f>IFERROR(SUMIFS('[4]BD Unidades'!$AY$3:$AY$1424,'[4]BD Unidades'!$A$3:$A$1424,$A470),"-")</f>
        <v>0.23283699999999999</v>
      </c>
      <c r="AQ470" s="25">
        <f>IFERROR(SUMIFS('[4]BD Unidades'!$AZ$3:$AZ$1424,'[4]BD Unidades'!$A$3:$A$1424,$A470),"-")</f>
        <v>0.62867399999999996</v>
      </c>
      <c r="AR470" s="25">
        <f>IFERROR(SUMIFS('[4]BD Unidades'!$BA$3:$BA$1424,'[4]BD Unidades'!$A$3:$A$1424,$A470),"-")</f>
        <v>2.9997085600088802</v>
      </c>
      <c r="AS470" s="28">
        <f>SUMIFS('[4]BD Unidades'!$BC$3:$BC$1424,'[4]BD Unidades'!$A$3:$A$1424,$A470)</f>
        <v>4.1973296897068101E-2</v>
      </c>
      <c r="AT470" s="28">
        <f>SUMIFS('[4]BD Unidades'!$BE$3:$BE$1424,'[4]BD Unidades'!$A$3:$A$1424,$A470)</f>
        <v>0.98523451730418898</v>
      </c>
      <c r="AU470" s="29">
        <f t="shared" si="30"/>
        <v>0.94388097639614066</v>
      </c>
      <c r="AV470" s="30">
        <f t="shared" si="31"/>
        <v>4.3E-3</v>
      </c>
      <c r="AW470" s="25">
        <f>IFERROR(SUMIFS('[4]BD Unidades'!$BI$3:$BI$1424,'[4]BD Unidades'!$A$3:$A$1424,$A470),"-")</f>
        <v>0.59084183721036165</v>
      </c>
      <c r="AX470" s="25">
        <f>IFERROR(SUMIFS('[4]BD Unidades'!$BJ$3:$BJ$1424,'[4]BD Unidades'!$A$3:$A$1424,$A470),"-")</f>
        <v>0.37970034318765195</v>
      </c>
    </row>
    <row r="471" spans="1:50" ht="14.4" x14ac:dyDescent="0.3">
      <c r="A471" s="7">
        <v>1737</v>
      </c>
      <c r="B471" s="7" t="s">
        <v>1854</v>
      </c>
      <c r="D471" s="8" t="s">
        <v>1855</v>
      </c>
      <c r="E471" s="19" t="s">
        <v>1231</v>
      </c>
      <c r="F471" s="19" t="s">
        <v>1856</v>
      </c>
      <c r="G471" s="19" t="s">
        <v>1633</v>
      </c>
      <c r="H471" s="19" t="s">
        <v>397</v>
      </c>
      <c r="I471" s="19">
        <v>2024</v>
      </c>
      <c r="J471" s="19" t="s">
        <v>495</v>
      </c>
      <c r="K471" s="19" t="s">
        <v>496</v>
      </c>
      <c r="L471" s="19" t="s">
        <v>213</v>
      </c>
      <c r="M471" s="19" t="s">
        <v>106</v>
      </c>
      <c r="N471" s="19" t="s">
        <v>243</v>
      </c>
      <c r="O471" s="19" t="s">
        <v>1409</v>
      </c>
      <c r="P471" s="19" t="s">
        <v>51</v>
      </c>
      <c r="Q471" s="9" t="s">
        <v>1853</v>
      </c>
      <c r="R471" s="20">
        <v>3</v>
      </c>
      <c r="S471" s="20">
        <v>0.5</v>
      </c>
      <c r="T471" s="20">
        <v>2.9849999999999999</v>
      </c>
      <c r="U471" s="20" t="s">
        <v>397</v>
      </c>
      <c r="V471" s="21">
        <f>_xlfn.XLOOKUP(D471,'[4]Gen. Real'!$A$2:$A$1168,'[4]Gen. Real'!$C$2:$C$1168,"-",0)</f>
        <v>5.8470599999999973</v>
      </c>
      <c r="W471" s="22"/>
      <c r="X471" s="22" t="str">
        <f>_xlfn.XLOOKUP(D471,[4]Vertimiento!$J$2:$J$119,[4]Vertimiento!$K$2:$K$119,"-",0)</f>
        <v>-</v>
      </c>
      <c r="Y471" s="23" t="str">
        <f t="shared" si="28"/>
        <v>-</v>
      </c>
      <c r="Z471" s="19" t="str">
        <f>_xlfn.XLOOKUP(D471,[4]Cmg!$I$4:$I$99,[4]Cmg!$M$4:$M$99,"----",0,1)</f>
        <v>----</v>
      </c>
      <c r="AA471" s="19" t="str">
        <f>_xlfn.XLOOKUP(D471,[4]Cmg!$A$4:$A$101,[4]Cmg!$B$4:$B$101,"----",0,1)</f>
        <v>----</v>
      </c>
      <c r="AB471" s="19" t="str">
        <f>_xlfn.XLOOKUP(D471,[4]Cmg!$E$4:$E$101,[4]Cmg!$F$4:$F$101,"----",0,1)</f>
        <v>----</v>
      </c>
      <c r="AC471" s="19" t="str">
        <f>_xlfn.XLOOKUP(D471,[4]Cmg!$O$4:$O$101,[4]Cmg!$P$4:$P$101,"----",0,1)</f>
        <v>----</v>
      </c>
      <c r="AD471" s="24" t="str">
        <f>_xlfn.XLOOKUP(D471,[4]Cmg!$S$4:$S$101,[4]Cmg!$U$4:$U$101,"----",0,1)</f>
        <v>----</v>
      </c>
      <c r="AG471" s="25">
        <f>IFERROR(SUMIFS('[4]BD Unidades'!$AH:$AH,'[4]BD Unidades'!$A:$A,'BD Centrales 2024'!$A471),"-")</f>
        <v>3</v>
      </c>
      <c r="AH471" s="25">
        <f>SUMIFS('[4]BD Unidades'!$AJ$3:$AJ$1424,'[4]BD Unidades'!$A$3:$A$1424,$A471)</f>
        <v>8076.2</v>
      </c>
      <c r="AI471" s="25">
        <f>SUMIFS('[4]BD Unidades'!$AL$3:$AL$1424,'[4]BD Unidades'!$A$3:$A$1424,$A471)</f>
        <v>0</v>
      </c>
      <c r="AJ471" s="26">
        <f t="shared" si="29"/>
        <v>0</v>
      </c>
      <c r="AK471" s="27">
        <f>IFERROR(SUMIFS('[4]BD Unidades'!$AO$3:$AO$1424,'[4]BD Unidades'!$A$3:$A$1424,$A471),"-")</f>
        <v>0</v>
      </c>
      <c r="AL471" s="27">
        <f>IFERROR(SUMIFS('[4]BD Unidades'!$AQ$3:$AQ$1424,'[4]BD Unidades'!$A$3:$A$1424,$A471),"-")</f>
        <v>0.22981460421273078</v>
      </c>
      <c r="AM471" s="27">
        <f>IFERROR(SUMIFS('[4]BD Unidades'!$AS$3:$AS$1424,'[4]BD Unidades'!$A$3:$A$1424,$A471),"-")</f>
        <v>0.21565342925859646</v>
      </c>
      <c r="AN471" s="27">
        <f>IFERROR(SUMIFS('[4]BD Unidades'!$AU$3:$AU$1424,'[4]BD Unidades'!$A$3:$A$1424,$A471),"-")</f>
        <v>0.19076799999999997</v>
      </c>
      <c r="AO471" s="27">
        <f>IFERROR(SUMIFS('[4]BD Unidades'!$AW$3:$AW$1424,'[4]BD Unidades'!$A$3:$A$1424,$A471),"-")</f>
        <v>0.234544</v>
      </c>
      <c r="AP471" s="27">
        <f>IFERROR(SUMIFS('[4]BD Unidades'!$AY$3:$AY$1424,'[4]BD Unidades'!$A$3:$A$1424,$A471),"-")</f>
        <v>0.19764999999999999</v>
      </c>
      <c r="AQ471" s="25">
        <f>IFERROR(SUMIFS('[4]BD Unidades'!$AZ$3:$AZ$1424,'[4]BD Unidades'!$A$3:$A$1424,$A471),"-")</f>
        <v>0.57230399999999992</v>
      </c>
      <c r="AR471" s="25">
        <f>IFERROR(SUMIFS('[4]BD Unidades'!$BA$3:$BA$1424,'[4]BD Unidades'!$A$3:$A$1424,$A471),"-")</f>
        <v>3</v>
      </c>
      <c r="AS471" s="28">
        <f>SUMIFS('[4]BD Unidades'!$BC$3:$BC$1424,'[4]BD Unidades'!$A$3:$A$1424,$A471)</f>
        <v>1.4019349132211598E-2</v>
      </c>
      <c r="AT471" s="28">
        <f>SUMIFS('[4]BD Unidades'!$BE$3:$BE$1424,'[4]BD Unidades'!$A$3:$A$1424,$A471)</f>
        <v>0.99606671220400711</v>
      </c>
      <c r="AU471" s="29">
        <f t="shared" si="30"/>
        <v>0.98210250520664499</v>
      </c>
      <c r="AV471" s="30">
        <f t="shared" si="31"/>
        <v>5.0000000000000001E-3</v>
      </c>
      <c r="AW471" s="25">
        <f>IFERROR(SUMIFS('[4]BD Unidades'!$BI$3:$BI$1424,'[4]BD Unidades'!$A$3:$A$1424,$A471),"-")</f>
        <v>0.55926962155215743</v>
      </c>
      <c r="AX471" s="25">
        <f>IFERROR(SUMIFS('[4]BD Unidades'!$BJ$3:$BJ$1424,'[4]BD Unidades'!$A$3:$A$1424,$A471),"-")</f>
        <v>0.35941068127539544</v>
      </c>
    </row>
    <row r="472" spans="1:50" ht="14.4" x14ac:dyDescent="0.3">
      <c r="A472" s="7">
        <v>1738</v>
      </c>
      <c r="B472" s="7" t="s">
        <v>1863</v>
      </c>
      <c r="D472" s="8" t="s">
        <v>1864</v>
      </c>
      <c r="E472" s="19" t="s">
        <v>1231</v>
      </c>
      <c r="F472" s="19" t="s">
        <v>1865</v>
      </c>
      <c r="G472" s="19" t="s">
        <v>1866</v>
      </c>
      <c r="H472" s="19" t="s">
        <v>397</v>
      </c>
      <c r="I472" s="19">
        <v>2024</v>
      </c>
      <c r="J472" s="19" t="s">
        <v>495</v>
      </c>
      <c r="K472" s="19" t="s">
        <v>496</v>
      </c>
      <c r="L472" s="19" t="s">
        <v>213</v>
      </c>
      <c r="M472" s="19" t="s">
        <v>90</v>
      </c>
      <c r="N472" s="19" t="s">
        <v>97</v>
      </c>
      <c r="O472" s="19" t="s">
        <v>1725</v>
      </c>
      <c r="P472" s="19" t="s">
        <v>51</v>
      </c>
      <c r="Q472" s="9" t="s">
        <v>1867</v>
      </c>
      <c r="R472" s="20">
        <v>5</v>
      </c>
      <c r="S472" s="20">
        <v>0.6</v>
      </c>
      <c r="T472" s="20">
        <v>4.97</v>
      </c>
      <c r="U472" s="20" t="s">
        <v>397</v>
      </c>
      <c r="V472" s="21">
        <f>_xlfn.XLOOKUP(D472,'[4]Gen. Real'!$A$2:$A$1168,'[4]Gen. Real'!$C$2:$C$1168,"-",0)</f>
        <v>10.61491</v>
      </c>
      <c r="W472" s="22"/>
      <c r="X472" s="22" t="str">
        <f>_xlfn.XLOOKUP(D472,[4]Vertimiento!$J$2:$J$119,[4]Vertimiento!$K$2:$K$119,"-",0)</f>
        <v>-</v>
      </c>
      <c r="Y472" s="23" t="str">
        <f t="shared" si="28"/>
        <v>-</v>
      </c>
      <c r="Z472" s="19" t="str">
        <f>_xlfn.XLOOKUP(D472,[4]Cmg!$I$4:$I$99,[4]Cmg!$M$4:$M$99,"----",0,1)</f>
        <v>----</v>
      </c>
      <c r="AA472" s="19" t="str">
        <f>_xlfn.XLOOKUP(D472,[4]Cmg!$A$4:$A$101,[4]Cmg!$B$4:$B$101,"----",0,1)</f>
        <v>----</v>
      </c>
      <c r="AB472" s="19" t="str">
        <f>_xlfn.XLOOKUP(D472,[4]Cmg!$E$4:$E$101,[4]Cmg!$F$4:$F$101,"----",0,1)</f>
        <v>----</v>
      </c>
      <c r="AC472" s="19" t="str">
        <f>_xlfn.XLOOKUP(D472,[4]Cmg!$O$4:$O$101,[4]Cmg!$P$4:$P$101,"----",0,1)</f>
        <v>----</v>
      </c>
      <c r="AD472" s="24" t="str">
        <f>_xlfn.XLOOKUP(D472,[4]Cmg!$S$4:$S$101,[4]Cmg!$U$4:$U$101,"----",0,1)</f>
        <v>----</v>
      </c>
      <c r="AG472" s="25">
        <f>IFERROR(SUMIFS('[4]BD Unidades'!$AH:$AH,'[4]BD Unidades'!$A:$A,'BD Centrales 2024'!$A472),"-")</f>
        <v>5</v>
      </c>
      <c r="AH472" s="25">
        <f>SUMIFS('[4]BD Unidades'!$AJ$3:$AJ$1424,'[4]BD Unidades'!$A$3:$A$1424,$A472)</f>
        <v>8239.9</v>
      </c>
      <c r="AI472" s="25">
        <f>SUMIFS('[4]BD Unidades'!$AL$3:$AL$1424,'[4]BD Unidades'!$A$3:$A$1424,$A472)</f>
        <v>0</v>
      </c>
      <c r="AJ472" s="26">
        <f t="shared" si="29"/>
        <v>0</v>
      </c>
      <c r="AK472" s="27">
        <f>IFERROR(SUMIFS('[4]BD Unidades'!$AO$3:$AO$1424,'[4]BD Unidades'!$A$3:$A$1424,$A472),"-")</f>
        <v>0</v>
      </c>
      <c r="AL472" s="27">
        <f>IFERROR(SUMIFS('[4]BD Unidades'!$AQ$3:$AQ$1424,'[4]BD Unidades'!$A$3:$A$1424,$A472),"-")</f>
        <v>0.26731137972814561</v>
      </c>
      <c r="AM472" s="27">
        <f>IFERROR(SUMIFS('[4]BD Unidades'!$AS$3:$AS$1424,'[4]BD Unidades'!$A$3:$A$1424,$A472),"-")</f>
        <v>0.2574591418219942</v>
      </c>
      <c r="AN472" s="27">
        <f>IFERROR(SUMIFS('[4]BD Unidades'!$AU$3:$AU$1424,'[4]BD Unidades'!$A$3:$A$1424,$A472),"-")</f>
        <v>0.23187199999999999</v>
      </c>
      <c r="AO472" s="27">
        <f>IFERROR(SUMIFS('[4]BD Unidades'!$AW$3:$AW$1424,'[4]BD Unidades'!$A$3:$A$1424,$A472),"-")</f>
        <v>0.24849800000000002</v>
      </c>
      <c r="AP472" s="27">
        <f>IFERROR(SUMIFS('[4]BD Unidades'!$AY$3:$AY$1424,'[4]BD Unidades'!$A$3:$A$1424,$A472),"-")</f>
        <v>0.22530299999999998</v>
      </c>
      <c r="AQ472" s="25">
        <f>IFERROR(SUMIFS('[4]BD Unidades'!$AZ$3:$AZ$1424,'[4]BD Unidades'!$A$3:$A$1424,$A472),"-")</f>
        <v>1.1593599999999999</v>
      </c>
      <c r="AR472" s="25">
        <f>IFERROR(SUMIFS('[4]BD Unidades'!$BA$3:$BA$1424,'[4]BD Unidades'!$A$3:$A$1424,$A472),"-")</f>
        <v>5</v>
      </c>
      <c r="AS472" s="28">
        <f>SUMIFS('[4]BD Unidades'!$BC$3:$BC$1424,'[4]BD Unidades'!$A$3:$A$1424,$A472)</f>
        <v>3.0132830505360995E-2</v>
      </c>
      <c r="AT472" s="28">
        <f>SUMIFS('[4]BD Unidades'!$BE$3:$BE$1424,'[4]BD Unidades'!$A$3:$A$1424,$A472)</f>
        <v>0.991901942926533</v>
      </c>
      <c r="AU472" s="29">
        <f t="shared" si="30"/>
        <v>0.96201312980238951</v>
      </c>
      <c r="AV472" s="30">
        <f t="shared" si="31"/>
        <v>6.0000000000000001E-3</v>
      </c>
      <c r="AW472" s="25">
        <f>IFERROR(SUMIFS('[4]BD Unidades'!$BI$3:$BI$1424,'[4]BD Unidades'!$A$3:$A$1424,$A472),"-")</f>
        <v>1.1086276249146931</v>
      </c>
      <c r="AX472" s="25">
        <f>IFERROR(SUMIFS('[4]BD Unidades'!$BJ$3:$BJ$1424,'[4]BD Unidades'!$A$3:$A$1424,$A472),"-")</f>
        <v>0.7124517309656051</v>
      </c>
    </row>
    <row r="473" spans="1:50" ht="14.4" x14ac:dyDescent="0.3">
      <c r="A473" s="7">
        <v>1739</v>
      </c>
      <c r="B473" s="7" t="s">
        <v>1868</v>
      </c>
      <c r="D473" s="8" t="s">
        <v>1869</v>
      </c>
      <c r="E473" s="19" t="s">
        <v>1870</v>
      </c>
      <c r="F473" s="19" t="s">
        <v>1870</v>
      </c>
      <c r="G473" s="19" t="s">
        <v>743</v>
      </c>
      <c r="H473" s="19">
        <v>1</v>
      </c>
      <c r="I473" s="19">
        <v>2024</v>
      </c>
      <c r="J473" s="19" t="s">
        <v>495</v>
      </c>
      <c r="K473" s="19" t="s">
        <v>496</v>
      </c>
      <c r="L473" s="19" t="s">
        <v>213</v>
      </c>
      <c r="M473" s="19" t="s">
        <v>477</v>
      </c>
      <c r="N473" s="19" t="s">
        <v>478</v>
      </c>
      <c r="O473" s="19" t="s">
        <v>714</v>
      </c>
      <c r="P473" s="19" t="s">
        <v>51</v>
      </c>
      <c r="Q473" s="9" t="s">
        <v>1871</v>
      </c>
      <c r="R473" s="20">
        <v>2.78</v>
      </c>
      <c r="S473" s="20">
        <v>0.72</v>
      </c>
      <c r="T473" s="20">
        <v>2.76</v>
      </c>
      <c r="U473" s="20" t="s">
        <v>397</v>
      </c>
      <c r="V473" s="21">
        <f>_xlfn.XLOOKUP(D473,'[4]Gen. Real'!$A$2:$A$1168,'[4]Gen. Real'!$C$2:$C$1168,"-",0)</f>
        <v>4.4436000000000018</v>
      </c>
      <c r="W473" s="22"/>
      <c r="X473" s="22" t="str">
        <f>_xlfn.XLOOKUP(D473,[4]Vertimiento!$J$2:$J$119,[4]Vertimiento!$K$2:$K$119,"-",0)</f>
        <v>-</v>
      </c>
      <c r="Y473" s="23" t="str">
        <f t="shared" si="28"/>
        <v>-</v>
      </c>
      <c r="Z473" s="19" t="str">
        <f>_xlfn.XLOOKUP(D473,[4]Cmg!$I$4:$I$99,[4]Cmg!$M$4:$M$99,"----",0,1)</f>
        <v>----</v>
      </c>
      <c r="AA473" s="19" t="str">
        <f>_xlfn.XLOOKUP(D473,[4]Cmg!$A$4:$A$101,[4]Cmg!$B$4:$B$101,"----",0,1)</f>
        <v>----</v>
      </c>
      <c r="AB473" s="19" t="str">
        <f>_xlfn.XLOOKUP(D473,[4]Cmg!$E$4:$E$101,[4]Cmg!$F$4:$F$101,"----",0,1)</f>
        <v>----</v>
      </c>
      <c r="AC473" s="19" t="str">
        <f>_xlfn.XLOOKUP(D473,[4]Cmg!$O$4:$O$101,[4]Cmg!$P$4:$P$101,"----",0,1)</f>
        <v>----</v>
      </c>
      <c r="AD473" s="24" t="str">
        <f>_xlfn.XLOOKUP(D473,[4]Cmg!$S$4:$S$101,[4]Cmg!$U$4:$U$101,"----",0,1)</f>
        <v>----</v>
      </c>
      <c r="AG473" s="25">
        <f>IFERROR(SUMIFS('[4]BD Unidades'!$AH:$AH,'[4]BD Unidades'!$A:$A,'BD Centrales 2024'!$A473),"-")</f>
        <v>2.78</v>
      </c>
      <c r="AH473" s="25">
        <f>SUMIFS('[4]BD Unidades'!$AJ$3:$AJ$1424,'[4]BD Unidades'!$A$3:$A$1424,$A473)</f>
        <v>8183.2333333333299</v>
      </c>
      <c r="AI473" s="25">
        <f>SUMIFS('[4]BD Unidades'!$AL$3:$AL$1424,'[4]BD Unidades'!$A$3:$A$1424,$A473)</f>
        <v>563.58333333333303</v>
      </c>
      <c r="AJ473" s="26">
        <f t="shared" si="29"/>
        <v>6.4432965135887532E-2</v>
      </c>
      <c r="AK473" s="27">
        <f>IFERROR(SUMIFS('[4]BD Unidades'!$AO$3:$AO$1424,'[4]BD Unidades'!$A$3:$A$1424,$A473),"-")</f>
        <v>0</v>
      </c>
      <c r="AL473" s="27">
        <f>IFERROR(SUMIFS('[4]BD Unidades'!$AQ$3:$AQ$1424,'[4]BD Unidades'!$A$3:$A$1424,$A473),"-")</f>
        <v>0.2534984748316591</v>
      </c>
      <c r="AM473" s="27">
        <f>IFERROR(SUMIFS('[4]BD Unidades'!$AS$3:$AS$1424,'[4]BD Unidades'!$A$3:$A$1424,$A473),"-")</f>
        <v>0.24688176799280648</v>
      </c>
      <c r="AN473" s="27">
        <f>IFERROR(SUMIFS('[4]BD Unidades'!$AU$3:$AU$1424,'[4]BD Unidades'!$A$3:$A$1424,$A473),"-")</f>
        <v>0.228522</v>
      </c>
      <c r="AO473" s="27">
        <f>IFERROR(SUMIFS('[4]BD Unidades'!$AW$3:$AW$1424,'[4]BD Unidades'!$A$3:$A$1424,$A473),"-")</f>
        <v>0.18953200000000003</v>
      </c>
      <c r="AP473" s="27">
        <f>IFERROR(SUMIFS('[4]BD Unidades'!$AY$3:$AY$1424,'[4]BD Unidades'!$A$3:$A$1424,$A473),"-")</f>
        <v>0.22037399999999999</v>
      </c>
      <c r="AQ473" s="25">
        <f>IFERROR(SUMIFS('[4]BD Unidades'!$AZ$3:$AZ$1424,'[4]BD Unidades'!$A$3:$A$1424,$A473),"-")</f>
        <v>0.63529115999999997</v>
      </c>
      <c r="AR473" s="25">
        <f>IFERROR(SUMIFS('[4]BD Unidades'!$BA$3:$BA$1424,'[4]BD Unidades'!$A$3:$A$1424,$A473),"-")</f>
        <v>2.6636054640831301</v>
      </c>
      <c r="AS473" s="28">
        <f>SUMIFS('[4]BD Unidades'!$BC$3:$BC$1424,'[4]BD Unidades'!$A$3:$A$1424,$A473)</f>
        <v>1.4150355048325397E-3</v>
      </c>
      <c r="AT473" s="28">
        <f>SUMIFS('[4]BD Unidades'!$BE$3:$BE$1424,'[4]BD Unidades'!$A$3:$A$1424,$A473)</f>
        <v>1</v>
      </c>
      <c r="AU473" s="29">
        <f t="shared" si="30"/>
        <v>0.99858496449516743</v>
      </c>
      <c r="AV473" s="30">
        <f t="shared" si="31"/>
        <v>7.1999999999999998E-3</v>
      </c>
      <c r="AW473" s="25">
        <f>IFERROR(SUMIFS('[4]BD Unidades'!$BI$3:$BI$1424,'[4]BD Unidades'!$A$3:$A$1424,$A473),"-")</f>
        <v>0.62982822778756542</v>
      </c>
      <c r="AX473" s="25">
        <f>IFERROR(SUMIFS('[4]BD Unidades'!$BJ$3:$BJ$1424,'[4]BD Unidades'!$A$3:$A$1424,$A473),"-")</f>
        <v>0.40475467236600637</v>
      </c>
    </row>
    <row r="474" spans="1:50" ht="14.4" x14ac:dyDescent="0.3">
      <c r="A474" s="7">
        <v>1740</v>
      </c>
      <c r="B474" s="7" t="s">
        <v>1872</v>
      </c>
      <c r="D474" s="8" t="s">
        <v>1873</v>
      </c>
      <c r="E474" s="19" t="s">
        <v>1874</v>
      </c>
      <c r="F474" s="19" t="s">
        <v>1874</v>
      </c>
      <c r="G474" s="19" t="s">
        <v>1875</v>
      </c>
      <c r="H474" s="19" t="s">
        <v>397</v>
      </c>
      <c r="I474" s="19">
        <v>2024</v>
      </c>
      <c r="J474" s="19" t="s">
        <v>495</v>
      </c>
      <c r="K474" s="19" t="s">
        <v>496</v>
      </c>
      <c r="L474" s="19" t="s">
        <v>47</v>
      </c>
      <c r="M474" s="19" t="s">
        <v>48</v>
      </c>
      <c r="N474" s="19" t="s">
        <v>59</v>
      </c>
      <c r="O474" s="19" t="s">
        <v>50</v>
      </c>
      <c r="P474" s="19" t="s">
        <v>51</v>
      </c>
      <c r="Q474" s="9" t="s">
        <v>1877</v>
      </c>
      <c r="R474" s="20">
        <v>230.48</v>
      </c>
      <c r="S474" s="20">
        <v>2.15</v>
      </c>
      <c r="T474" s="20">
        <v>225.51</v>
      </c>
      <c r="U474" s="20">
        <v>0.32500000000000001</v>
      </c>
      <c r="V474" s="21">
        <f>_xlfn.XLOOKUP(D474,'[4]Gen. Real'!$A$2:$A$1168,'[4]Gen. Real'!$C$2:$C$1168,"-",0)</f>
        <v>484.99733999999972</v>
      </c>
      <c r="W474" s="22"/>
      <c r="X474" s="22">
        <f>_xlfn.XLOOKUP(D474,[4]Vertimiento!$J$2:$J$119,[4]Vertimiento!$K$2:$K$119,"-",0)</f>
        <v>191.6915721113333</v>
      </c>
      <c r="Y474" s="23">
        <f t="shared" si="28"/>
        <v>0.28327872480315597</v>
      </c>
      <c r="Z474" s="19">
        <f>_xlfn.XLOOKUP(D474,[4]Cmg!$I$4:$I$99,[4]Cmg!$M$4:$M$99,"----",0,1)</f>
        <v>0</v>
      </c>
      <c r="AA474" s="19">
        <f>_xlfn.XLOOKUP(D474,[4]Cmg!$A$4:$A$101,[4]Cmg!$B$4:$B$101,"----",0,1)</f>
        <v>0</v>
      </c>
      <c r="AB474" s="19">
        <f>_xlfn.XLOOKUP(D474,[4]Cmg!$E$4:$E$101,[4]Cmg!$F$4:$F$101,"----",0,1)</f>
        <v>0</v>
      </c>
      <c r="AC474" s="19">
        <f>_xlfn.XLOOKUP(D474,[4]Cmg!$O$4:$O$101,[4]Cmg!$P$4:$P$101,"----",0,1)</f>
        <v>0</v>
      </c>
      <c r="AD474" s="24">
        <f>_xlfn.XLOOKUP(D474,[4]Cmg!$S$4:$S$101,[4]Cmg!$U$4:$U$101,"----",0,1)</f>
        <v>0.44907249345624217</v>
      </c>
      <c r="AG474" s="25">
        <f>IFERROR(SUMIFS('[4]BD Unidades'!$AH:$AH,'[4]BD Unidades'!$A:$A,'BD Centrales 2024'!$A474),"-")</f>
        <v>230.48</v>
      </c>
      <c r="AH474" s="25">
        <f>SUMIFS('[4]BD Unidades'!$AJ$3:$AJ$1424,'[4]BD Unidades'!$A$3:$A$1424,$A474)</f>
        <v>5336.3166666666712</v>
      </c>
      <c r="AI474" s="25">
        <f>SUMIFS('[4]BD Unidades'!$AL$3:$AL$1424,'[4]BD Unidades'!$A$3:$A$1424,$A474)</f>
        <v>3323.65</v>
      </c>
      <c r="AJ474" s="26">
        <f t="shared" si="29"/>
        <v>0.38379477981054566</v>
      </c>
      <c r="AK474" s="27">
        <f>IFERROR(SUMIFS('[4]BD Unidades'!$AO$3:$AO$1424,'[4]BD Unidades'!$A$3:$A$1424,$A474),"-")</f>
        <v>0</v>
      </c>
      <c r="AL474" s="27">
        <f>IFERROR(SUMIFS('[4]BD Unidades'!$AQ$3:$AQ$1424,'[4]BD Unidades'!$A$3:$A$1424,$A474),"-")</f>
        <v>0</v>
      </c>
      <c r="AM474" s="27">
        <f>IFERROR(SUMIFS('[4]BD Unidades'!$AS$3:$AS$1424,'[4]BD Unidades'!$A$3:$A$1424,$A474),"-")</f>
        <v>0</v>
      </c>
      <c r="AN474" s="27">
        <f>IFERROR(SUMIFS('[4]BD Unidades'!$AU$3:$AU$1424,'[4]BD Unidades'!$A$3:$A$1424,$A474),"-")</f>
        <v>0.32729799999999998</v>
      </c>
      <c r="AO474" s="27">
        <f>IFERROR(SUMIFS('[4]BD Unidades'!$AW$3:$AW$1424,'[4]BD Unidades'!$A$3:$A$1424,$A474),"-")</f>
        <v>0.33817999999999998</v>
      </c>
      <c r="AP474" s="27">
        <f>IFERROR(SUMIFS('[4]BD Unidades'!$AY$3:$AY$1424,'[4]BD Unidades'!$A$3:$A$1424,$A474),"-")</f>
        <v>0.335839</v>
      </c>
      <c r="AQ474" s="25">
        <f>IFERROR(SUMIFS('[4]BD Unidades'!$AZ$3:$AZ$1424,'[4]BD Unidades'!$A$3:$A$1424,$A474),"-")</f>
        <v>74.745424038171876</v>
      </c>
      <c r="AR474" s="25">
        <f>IFERROR(SUMIFS('[4]BD Unidades'!$BA$3:$BA$1424,'[4]BD Unidades'!$A$3:$A$1424,$A474),"-")</f>
        <v>230.173075339012</v>
      </c>
      <c r="AS474" s="28">
        <f>SUMIFS('[4]BD Unidades'!$BC$3:$BC$1424,'[4]BD Unidades'!$A$3:$A$1424,$A474)</f>
        <v>4.2934205260473602E-3</v>
      </c>
      <c r="AT474" s="28">
        <f>SUMIFS('[4]BD Unidades'!$BE$3:$BE$1424,'[4]BD Unidades'!$A$3:$A$1424,$A474)</f>
        <v>0.99447670006071598</v>
      </c>
      <c r="AU474" s="29">
        <f t="shared" si="30"/>
        <v>0.99020699338399953</v>
      </c>
      <c r="AV474" s="30">
        <f t="shared" si="31"/>
        <v>2.1499999999999998E-2</v>
      </c>
      <c r="AW474" s="25">
        <f>IFERROR(SUMIFS('[4]BD Unidades'!$BI$3:$BI$1424,'[4]BD Unidades'!$A$3:$A$1424,$A474),"-")</f>
        <v>72.607186215535322</v>
      </c>
      <c r="AX474" s="25">
        <f>IFERROR(SUMIFS('[4]BD Unidades'!$BJ$3:$BJ$1424,'[4]BD Unidades'!$A$3:$A$1424,$A474),"-")</f>
        <v>46.660496579075073</v>
      </c>
    </row>
    <row r="475" spans="1:50" ht="14.4" x14ac:dyDescent="0.3">
      <c r="A475" s="7">
        <v>1741</v>
      </c>
      <c r="B475" s="7" t="s">
        <v>1878</v>
      </c>
      <c r="D475" s="8" t="s">
        <v>1879</v>
      </c>
      <c r="E475" s="19" t="s">
        <v>925</v>
      </c>
      <c r="F475" s="19" t="s">
        <v>1880</v>
      </c>
      <c r="G475" s="19" t="s">
        <v>1881</v>
      </c>
      <c r="H475" s="19" t="s">
        <v>397</v>
      </c>
      <c r="I475" s="19">
        <v>2024</v>
      </c>
      <c r="J475" s="19" t="s">
        <v>495</v>
      </c>
      <c r="K475" s="19" t="s">
        <v>496</v>
      </c>
      <c r="L475" s="19" t="s">
        <v>47</v>
      </c>
      <c r="M475" s="19" t="s">
        <v>48</v>
      </c>
      <c r="N475" s="19" t="s">
        <v>48</v>
      </c>
      <c r="O475" s="19" t="s">
        <v>50</v>
      </c>
      <c r="P475" s="19" t="s">
        <v>51</v>
      </c>
      <c r="Q475" s="9" t="s">
        <v>1883</v>
      </c>
      <c r="R475" s="20">
        <v>52.813699999999997</v>
      </c>
      <c r="S475" s="20">
        <v>1.5</v>
      </c>
      <c r="T475" s="20">
        <v>52.020099999999999</v>
      </c>
      <c r="U475" s="20">
        <v>0.28970000000000001</v>
      </c>
      <c r="V475" s="21">
        <f>_xlfn.XLOOKUP(D475,'[4]Gen. Real'!$A$2:$A$1168,'[4]Gen. Real'!$C$2:$C$1168,"-",0)</f>
        <v>111.25641</v>
      </c>
      <c r="W475" s="22"/>
      <c r="X475" s="22">
        <f>_xlfn.XLOOKUP(D475,[4]Vertimiento!$J$2:$J$119,[4]Vertimiento!$K$2:$K$119,"-",0)</f>
        <v>42.219743333333334</v>
      </c>
      <c r="Y475" s="23">
        <f t="shared" si="28"/>
        <v>0.27508992385049352</v>
      </c>
      <c r="Z475" s="19">
        <f>_xlfn.XLOOKUP(D475,[4]Cmg!$I$4:$I$99,[4]Cmg!$M$4:$M$99,"----",0,1)</f>
        <v>5.9152120026163102</v>
      </c>
      <c r="AA475" s="19">
        <f>_xlfn.XLOOKUP(D475,[4]Cmg!$A$4:$A$101,[4]Cmg!$B$4:$B$101,"----",0,1)</f>
        <v>47.0657425742573</v>
      </c>
      <c r="AB475" s="19">
        <f>_xlfn.XLOOKUP(D475,[4]Cmg!$E$4:$E$101,[4]Cmg!$F$4:$F$101,"----",0,1)</f>
        <v>6.4674043715846974</v>
      </c>
      <c r="AC475" s="19">
        <f>_xlfn.XLOOKUP(D475,[4]Cmg!$O$4:$O$101,[4]Cmg!$P$4:$P$101,"----",0,1)</f>
        <v>76.047587283011438</v>
      </c>
      <c r="AD475" s="24">
        <f>_xlfn.XLOOKUP(D475,[4]Cmg!$S$4:$S$101,[4]Cmg!$U$4:$U$101,"----",0,1)</f>
        <v>0.47263002162285195</v>
      </c>
      <c r="AG475" s="25">
        <f>IFERROR(SUMIFS('[4]BD Unidades'!$AH:$AH,'[4]BD Unidades'!$A:$A,'BD Centrales 2024'!$A475),"-")</f>
        <v>52.813699999999997</v>
      </c>
      <c r="AH475" s="25">
        <f>SUMIFS('[4]BD Unidades'!$AJ$3:$AJ$1424,'[4]BD Unidades'!$A$3:$A$1424,$A475)</f>
        <v>8461.9333333333307</v>
      </c>
      <c r="AI475" s="25">
        <f>SUMIFS('[4]BD Unidades'!$AL$3:$AL$1424,'[4]BD Unidades'!$A$3:$A$1424,$A475)</f>
        <v>229.71666666666701</v>
      </c>
      <c r="AJ475" s="26">
        <f t="shared" si="29"/>
        <v>2.6429580881267317E-2</v>
      </c>
      <c r="AK475" s="27">
        <f>IFERROR(SUMIFS('[4]BD Unidades'!$AO$3:$AO$1424,'[4]BD Unidades'!$A$3:$A$1424,$A475),"-")</f>
        <v>0</v>
      </c>
      <c r="AL475" s="27">
        <f>IFERROR(SUMIFS('[4]BD Unidades'!$AQ$3:$AQ$1424,'[4]BD Unidades'!$A$3:$A$1424,$A475),"-")</f>
        <v>0</v>
      </c>
      <c r="AM475" s="27">
        <f>IFERROR(SUMIFS('[4]BD Unidades'!$AS$3:$AS$1424,'[4]BD Unidades'!$A$3:$A$1424,$A475),"-")</f>
        <v>0</v>
      </c>
      <c r="AN475" s="27">
        <f>IFERROR(SUMIFS('[4]BD Unidades'!$AU$3:$AU$1424,'[4]BD Unidades'!$A$3:$A$1424,$A475),"-")</f>
        <v>0.32625500000000002</v>
      </c>
      <c r="AO475" s="27">
        <f>IFERROR(SUMIFS('[4]BD Unidades'!$AW$3:$AW$1424,'[4]BD Unidades'!$A$3:$A$1424,$A475),"-")</f>
        <v>0.33425300000000002</v>
      </c>
      <c r="AP475" s="27">
        <f>IFERROR(SUMIFS('[4]BD Unidades'!$AY$3:$AY$1424,'[4]BD Unidades'!$A$3:$A$1424,$A475),"-")</f>
        <v>0.32708100000000001</v>
      </c>
      <c r="AQ475" s="25">
        <f>IFERROR(SUMIFS('[4]BD Unidades'!$AZ$3:$AZ$1424,'[4]BD Unidades'!$A$3:$A$1424,$A475),"-")</f>
        <v>17.12765707013536</v>
      </c>
      <c r="AR475" s="25">
        <f>IFERROR(SUMIFS('[4]BD Unidades'!$BA$3:$BA$1424,'[4]BD Unidades'!$A$3:$A$1424,$A475),"-")</f>
        <v>52.709790256932401</v>
      </c>
      <c r="AS475" s="28">
        <f>SUMIFS('[4]BD Unidades'!$BC$3:$BC$1424,'[4]BD Unidades'!$A$3:$A$1424,$A475)</f>
        <v>5.4767505521383904E-3</v>
      </c>
      <c r="AT475" s="28">
        <f>SUMIFS('[4]BD Unidades'!$BE$3:$BE$1424,'[4]BD Unidades'!$A$3:$A$1424,$A475)</f>
        <v>0.99816332726168799</v>
      </c>
      <c r="AU475" s="29">
        <f t="shared" si="30"/>
        <v>0.99269663570798328</v>
      </c>
      <c r="AV475" s="30">
        <f t="shared" si="31"/>
        <v>1.4999999999999999E-2</v>
      </c>
      <c r="AW475" s="25">
        <f>IFERROR(SUMIFS('[4]BD Unidades'!$BI$3:$BI$1424,'[4]BD Unidades'!$A$3:$A$1424,$A475),"-")</f>
        <v>16.822340335041929</v>
      </c>
      <c r="AX475" s="25">
        <f>IFERROR(SUMIFS('[4]BD Unidades'!$BJ$3:$BJ$1424,'[4]BD Unidades'!$A$3:$A$1424,$A475),"-")</f>
        <v>10.810758474032587</v>
      </c>
    </row>
    <row r="476" spans="1:50" ht="14.4" x14ac:dyDescent="0.3">
      <c r="A476" s="7">
        <v>1742</v>
      </c>
      <c r="B476" s="7" t="s">
        <v>1884</v>
      </c>
      <c r="D476" s="8" t="s">
        <v>1885</v>
      </c>
      <c r="E476" s="19" t="s">
        <v>584</v>
      </c>
      <c r="F476" s="19" t="s">
        <v>584</v>
      </c>
      <c r="G476" s="19" t="s">
        <v>1886</v>
      </c>
      <c r="H476" s="19" t="s">
        <v>397</v>
      </c>
      <c r="I476" s="19">
        <v>2024</v>
      </c>
      <c r="J476" s="19" t="s">
        <v>495</v>
      </c>
      <c r="K476" s="19" t="s">
        <v>496</v>
      </c>
      <c r="L476" s="19" t="s">
        <v>47</v>
      </c>
      <c r="M476" s="19" t="s">
        <v>48</v>
      </c>
      <c r="N476" s="19" t="s">
        <v>59</v>
      </c>
      <c r="O476" s="19" t="s">
        <v>1887</v>
      </c>
      <c r="P476" s="19" t="s">
        <v>51</v>
      </c>
      <c r="Q476" s="9" t="s">
        <v>1888</v>
      </c>
      <c r="R476" s="20">
        <v>152.28</v>
      </c>
      <c r="S476" s="20">
        <v>2.0030000000000001</v>
      </c>
      <c r="T476" s="20">
        <v>149.22999999999999</v>
      </c>
      <c r="U476" s="20">
        <v>0.27900000000000003</v>
      </c>
      <c r="V476" s="21">
        <f>_xlfn.XLOOKUP(D476,'[4]Gen. Real'!$A$2:$A$1168,'[4]Gen. Real'!$C$2:$C$1168,"-",0)</f>
        <v>319.41112000000038</v>
      </c>
      <c r="W476" s="22"/>
      <c r="X476" s="22">
        <f>_xlfn.XLOOKUP(D476,[4]Vertimiento!$J$2:$J$119,[4]Vertimiento!$K$2:$K$119,"-",0)</f>
        <v>119.56371639999999</v>
      </c>
      <c r="Y476" s="23">
        <f t="shared" si="28"/>
        <v>0.27237031940266337</v>
      </c>
      <c r="Z476" s="19">
        <f>_xlfn.XLOOKUP(D476,[4]Cmg!$I$4:$I$99,[4]Cmg!$M$4:$M$99,"----",0,1)</f>
        <v>6.7749246907872358</v>
      </c>
      <c r="AA476" s="19">
        <f>_xlfn.XLOOKUP(D476,[4]Cmg!$A$4:$A$101,[4]Cmg!$B$4:$B$101,"----",0,1)</f>
        <v>48.553719130533842</v>
      </c>
      <c r="AB476" s="19">
        <f>_xlfn.XLOOKUP(D476,[4]Cmg!$E$4:$E$101,[4]Cmg!$F$4:$F$101,"----",0,1)</f>
        <v>6.9710054644808794</v>
      </c>
      <c r="AC476" s="19">
        <f>_xlfn.XLOOKUP(D476,[4]Cmg!$O$4:$O$101,[4]Cmg!$P$4:$P$101,"----",0,1)</f>
        <v>78.238277745270366</v>
      </c>
      <c r="AD476" s="24">
        <f>_xlfn.XLOOKUP(D476,[4]Cmg!$S$4:$S$101,[4]Cmg!$U$4:$U$101,"----",0,1)</f>
        <v>0.45362467281210878</v>
      </c>
      <c r="AG476" s="25">
        <f>IFERROR(SUMIFS('[4]BD Unidades'!$AH:$AH,'[4]BD Unidades'!$A:$A,'BD Centrales 2024'!$A476),"-")</f>
        <v>152.28</v>
      </c>
      <c r="AH476" s="25">
        <f>SUMIFS('[4]BD Unidades'!$AJ$3:$AJ$1424,'[4]BD Unidades'!$A$3:$A$1424,$A476)</f>
        <v>8059.8666666666695</v>
      </c>
      <c r="AI476" s="25">
        <f>SUMIFS('[4]BD Unidades'!$AL$3:$AL$1424,'[4]BD Unidades'!$A$3:$A$1424,$A476)</f>
        <v>695.95</v>
      </c>
      <c r="AJ476" s="26">
        <f t="shared" si="29"/>
        <v>7.9484304719338941E-2</v>
      </c>
      <c r="AK476" s="27">
        <f>IFERROR(SUMIFS('[4]BD Unidades'!$AO$3:$AO$1424,'[4]BD Unidades'!$A$3:$A$1424,$A476),"-")</f>
        <v>0</v>
      </c>
      <c r="AL476" s="27">
        <f>IFERROR(SUMIFS('[4]BD Unidades'!$AQ$3:$AQ$1424,'[4]BD Unidades'!$A$3:$A$1424,$A476),"-")</f>
        <v>0</v>
      </c>
      <c r="AM476" s="27">
        <f>IFERROR(SUMIFS('[4]BD Unidades'!$AS$3:$AS$1424,'[4]BD Unidades'!$A$3:$A$1424,$A476),"-")</f>
        <v>0</v>
      </c>
      <c r="AN476" s="27">
        <f>IFERROR(SUMIFS('[4]BD Unidades'!$AU$3:$AU$1424,'[4]BD Unidades'!$A$3:$A$1424,$A476),"-")</f>
        <v>0.32209599999999999</v>
      </c>
      <c r="AO476" s="27">
        <f>IFERROR(SUMIFS('[4]BD Unidades'!$AW$3:$AW$1424,'[4]BD Unidades'!$A$3:$A$1424,$A476),"-")</f>
        <v>0.33373799999999998</v>
      </c>
      <c r="AP476" s="27">
        <f>IFERROR(SUMIFS('[4]BD Unidades'!$AY$3:$AY$1424,'[4]BD Unidades'!$A$3:$A$1424,$A476),"-")</f>
        <v>0.333563</v>
      </c>
      <c r="AQ476" s="25">
        <f>IFERROR(SUMIFS('[4]BD Unidades'!$AZ$3:$AZ$1424,'[4]BD Unidades'!$A$3:$A$1424,$A476),"-")</f>
        <v>49.04877888</v>
      </c>
      <c r="AR476" s="25">
        <f>IFERROR(SUMIFS('[4]BD Unidades'!$BA$3:$BA$1424,'[4]BD Unidades'!$A$3:$A$1424,$A476),"-")</f>
        <v>149.993907840312</v>
      </c>
      <c r="AS476" s="28">
        <f>SUMIFS('[4]BD Unidades'!$BC$3:$BC$1424,'[4]BD Unidades'!$A$3:$A$1424,$A476)</f>
        <v>5.2972771138484103E-3</v>
      </c>
      <c r="AT476" s="28">
        <f>SUMIFS('[4]BD Unidades'!$BE$3:$BE$1424,'[4]BD Unidades'!$A$3:$A$1424,$A476)</f>
        <v>0.99679151487553097</v>
      </c>
      <c r="AU476" s="29">
        <f t="shared" si="30"/>
        <v>0.99151123399650254</v>
      </c>
      <c r="AV476" s="30">
        <f t="shared" si="31"/>
        <v>2.0030000000000003E-2</v>
      </c>
      <c r="AW476" s="25">
        <f>IFERROR(SUMIFS('[4]BD Unidades'!$BI$3:$BI$1424,'[4]BD Unidades'!$A$3:$A$1424,$A476),"-")</f>
        <v>47.786211247574499</v>
      </c>
      <c r="AX476" s="25">
        <f>IFERROR(SUMIFS('[4]BD Unidades'!$BJ$3:$BJ$1424,'[4]BD Unidades'!$A$3:$A$1424,$A476),"-")</f>
        <v>30.709471922316791</v>
      </c>
    </row>
    <row r="477" spans="1:50" ht="14.4" x14ac:dyDescent="0.3">
      <c r="A477" s="7">
        <v>1744</v>
      </c>
      <c r="B477" s="7" t="s">
        <v>1889</v>
      </c>
      <c r="D477" s="8" t="s">
        <v>1890</v>
      </c>
      <c r="E477" s="19" t="s">
        <v>1891</v>
      </c>
      <c r="F477" s="19" t="s">
        <v>1891</v>
      </c>
      <c r="G477" s="19" t="s">
        <v>1892</v>
      </c>
      <c r="H477" s="19" t="s">
        <v>397</v>
      </c>
      <c r="I477" s="19">
        <v>2024</v>
      </c>
      <c r="J477" s="19" t="s">
        <v>495</v>
      </c>
      <c r="K477" s="19" t="s">
        <v>496</v>
      </c>
      <c r="L477" s="19" t="s">
        <v>213</v>
      </c>
      <c r="M477" s="19" t="s">
        <v>68</v>
      </c>
      <c r="N477" s="19" t="s">
        <v>68</v>
      </c>
      <c r="O477" s="19" t="s">
        <v>1893</v>
      </c>
      <c r="P477" s="19" t="s">
        <v>51</v>
      </c>
      <c r="Q477" s="9" t="s">
        <v>1894</v>
      </c>
      <c r="R477" s="20">
        <v>2.63</v>
      </c>
      <c r="S477" s="20">
        <v>0.11</v>
      </c>
      <c r="T477" s="20">
        <v>2.6269999999999998</v>
      </c>
      <c r="U477" s="20" t="s">
        <v>397</v>
      </c>
      <c r="V477" s="21">
        <f>_xlfn.XLOOKUP(D477,'[4]Gen. Real'!$A$2:$A$1168,'[4]Gen. Real'!$C$2:$C$1168,"-",0)</f>
        <v>5.7077300000000033</v>
      </c>
      <c r="W477" s="22"/>
      <c r="X477" s="22" t="str">
        <f>_xlfn.XLOOKUP(D477,[4]Vertimiento!$J$2:$J$119,[4]Vertimiento!$K$2:$K$119,"-",0)</f>
        <v>-</v>
      </c>
      <c r="Y477" s="23" t="str">
        <f t="shared" si="28"/>
        <v>-</v>
      </c>
      <c r="Z477" s="19" t="str">
        <f>_xlfn.XLOOKUP(D477,[4]Cmg!$I$4:$I$99,[4]Cmg!$M$4:$M$99,"----",0,1)</f>
        <v>----</v>
      </c>
      <c r="AA477" s="19" t="str">
        <f>_xlfn.XLOOKUP(D477,[4]Cmg!$A$4:$A$101,[4]Cmg!$B$4:$B$101,"----",0,1)</f>
        <v>----</v>
      </c>
      <c r="AB477" s="19" t="str">
        <f>_xlfn.XLOOKUP(D477,[4]Cmg!$E$4:$E$101,[4]Cmg!$F$4:$F$101,"----",0,1)</f>
        <v>----</v>
      </c>
      <c r="AC477" s="19" t="str">
        <f>_xlfn.XLOOKUP(D477,[4]Cmg!$O$4:$O$101,[4]Cmg!$P$4:$P$101,"----",0,1)</f>
        <v>----</v>
      </c>
      <c r="AD477" s="24" t="str">
        <f>_xlfn.XLOOKUP(D477,[4]Cmg!$S$4:$S$101,[4]Cmg!$U$4:$U$101,"----",0,1)</f>
        <v>----</v>
      </c>
      <c r="AG477" s="25">
        <f>IFERROR(SUMIFS('[4]BD Unidades'!$AH:$AH,'[4]BD Unidades'!$A:$A,'BD Centrales 2024'!$A477),"-")</f>
        <v>2.63</v>
      </c>
      <c r="AH477" s="25">
        <f>SUMIFS('[4]BD Unidades'!$AJ$3:$AJ$1424,'[4]BD Unidades'!$A$3:$A$1424,$A477)</f>
        <v>8784</v>
      </c>
      <c r="AI477" s="25">
        <f>SUMIFS('[4]BD Unidades'!$AL$3:$AL$1424,'[4]BD Unidades'!$A$3:$A$1424,$A477)</f>
        <v>0</v>
      </c>
      <c r="AJ477" s="26">
        <f t="shared" si="29"/>
        <v>0</v>
      </c>
      <c r="AK477" s="27">
        <f>IFERROR(SUMIFS('[4]BD Unidades'!$AO$3:$AO$1424,'[4]BD Unidades'!$A$3:$A$1424,$A477),"-")</f>
        <v>0</v>
      </c>
      <c r="AL477" s="27">
        <f>IFERROR(SUMIFS('[4]BD Unidades'!$AQ$3:$AQ$1424,'[4]BD Unidades'!$A$3:$A$1424,$A477),"-")</f>
        <v>0.26030569885722515</v>
      </c>
      <c r="AM477" s="27">
        <f>IFERROR(SUMIFS('[4]BD Unidades'!$AS$3:$AS$1424,'[4]BD Unidades'!$A$3:$A$1424,$A477),"-")</f>
        <v>0.25038527494336948</v>
      </c>
      <c r="AN477" s="27">
        <f>IFERROR(SUMIFS('[4]BD Unidades'!$AU$3:$AU$1424,'[4]BD Unidades'!$A$3:$A$1424,$A477),"-")</f>
        <v>0.24501999999999999</v>
      </c>
      <c r="AO477" s="27">
        <f>IFERROR(SUMIFS('[4]BD Unidades'!$AW$3:$AW$1424,'[4]BD Unidades'!$A$3:$A$1424,$A477),"-")</f>
        <v>0.24699400000000002</v>
      </c>
      <c r="AP477" s="27">
        <f>IFERROR(SUMIFS('[4]BD Unidades'!$AY$3:$AY$1424,'[4]BD Unidades'!$A$3:$A$1424,$A477),"-")</f>
        <v>0.220721</v>
      </c>
      <c r="AQ477" s="25">
        <f>IFERROR(SUMIFS('[4]BD Unidades'!$AZ$3:$AZ$1424,'[4]BD Unidades'!$A$3:$A$1424,$A477),"-")</f>
        <v>0.64440259999999994</v>
      </c>
      <c r="AR477" s="25">
        <f>IFERROR(SUMIFS('[4]BD Unidades'!$BA$3:$BA$1424,'[4]BD Unidades'!$A$3:$A$1424,$A477),"-")</f>
        <v>2.6300000000000101</v>
      </c>
      <c r="AS477" s="28">
        <f>SUMIFS('[4]BD Unidades'!$BC$3:$BC$1424,'[4]BD Unidades'!$A$3:$A$1424,$A477)</f>
        <v>1.1128461685812699E-2</v>
      </c>
      <c r="AT477" s="28">
        <f>SUMIFS('[4]BD Unidades'!$BE$3:$BE$1424,'[4]BD Unidades'!$A$3:$A$1424,$A477)</f>
        <v>1</v>
      </c>
      <c r="AU477" s="29">
        <f t="shared" si="30"/>
        <v>0.98887153831418728</v>
      </c>
      <c r="AV477" s="30">
        <f t="shared" si="31"/>
        <v>1.1000000000000001E-3</v>
      </c>
      <c r="AW477" s="25">
        <f>IFERROR(SUMIFS('[4]BD Unidades'!$BI$3:$BI$1424,'[4]BD Unidades'!$A$3:$A$1424,$A477),"-")</f>
        <v>0.63650451044270917</v>
      </c>
      <c r="AX477" s="25">
        <f>IFERROR(SUMIFS('[4]BD Unidades'!$BJ$3:$BJ$1424,'[4]BD Unidades'!$A$3:$A$1424,$A477),"-")</f>
        <v>0.40904513836845585</v>
      </c>
    </row>
    <row r="478" spans="1:50" ht="14.4" x14ac:dyDescent="0.3">
      <c r="A478" s="7">
        <v>1745</v>
      </c>
      <c r="B478" s="7" t="s">
        <v>1895</v>
      </c>
      <c r="D478" s="8" t="s">
        <v>1896</v>
      </c>
      <c r="E478" s="19" t="s">
        <v>1897</v>
      </c>
      <c r="F478" s="19" t="s">
        <v>1897</v>
      </c>
      <c r="G478" s="19" t="s">
        <v>1898</v>
      </c>
      <c r="H478" s="19" t="s">
        <v>397</v>
      </c>
      <c r="I478" s="19">
        <v>2024</v>
      </c>
      <c r="J478" s="19" t="s">
        <v>495</v>
      </c>
      <c r="K478" s="19" t="s">
        <v>496</v>
      </c>
      <c r="L478" s="19" t="s">
        <v>213</v>
      </c>
      <c r="M478" s="19" t="s">
        <v>106</v>
      </c>
      <c r="N478" s="19" t="s">
        <v>243</v>
      </c>
      <c r="O478" s="19" t="s">
        <v>1899</v>
      </c>
      <c r="P478" s="19" t="s">
        <v>51</v>
      </c>
      <c r="Q478" s="9" t="s">
        <v>1900</v>
      </c>
      <c r="R478" s="20">
        <v>3</v>
      </c>
      <c r="S478" s="20">
        <v>0</v>
      </c>
      <c r="T478" s="20">
        <v>3</v>
      </c>
      <c r="U478" s="20" t="s">
        <v>397</v>
      </c>
      <c r="V478" s="21">
        <f>_xlfn.XLOOKUP(D478,'[4]Gen. Real'!$A$2:$A$1168,'[4]Gen. Real'!$C$2:$C$1168,"-",0)</f>
        <v>6.3416700000000015</v>
      </c>
      <c r="W478" s="22"/>
      <c r="X478" s="22" t="str">
        <f>_xlfn.XLOOKUP(D478,[4]Vertimiento!$J$2:$J$119,[4]Vertimiento!$K$2:$K$119,"-",0)</f>
        <v>-</v>
      </c>
      <c r="Y478" s="23" t="str">
        <f t="shared" si="28"/>
        <v>-</v>
      </c>
      <c r="Z478" s="19" t="str">
        <f>_xlfn.XLOOKUP(D478,[4]Cmg!$I$4:$I$99,[4]Cmg!$M$4:$M$99,"----",0,1)</f>
        <v>----</v>
      </c>
      <c r="AA478" s="19" t="str">
        <f>_xlfn.XLOOKUP(D478,[4]Cmg!$A$4:$A$101,[4]Cmg!$B$4:$B$101,"----",0,1)</f>
        <v>----</v>
      </c>
      <c r="AB478" s="19" t="str">
        <f>_xlfn.XLOOKUP(D478,[4]Cmg!$E$4:$E$101,[4]Cmg!$F$4:$F$101,"----",0,1)</f>
        <v>----</v>
      </c>
      <c r="AC478" s="19" t="str">
        <f>_xlfn.XLOOKUP(D478,[4]Cmg!$O$4:$O$101,[4]Cmg!$P$4:$P$101,"----",0,1)</f>
        <v>----</v>
      </c>
      <c r="AD478" s="24" t="str">
        <f>_xlfn.XLOOKUP(D478,[4]Cmg!$S$4:$S$101,[4]Cmg!$U$4:$U$101,"----",0,1)</f>
        <v>----</v>
      </c>
      <c r="AG478" s="25">
        <f>IFERROR(SUMIFS('[4]BD Unidades'!$AH:$AH,'[4]BD Unidades'!$A:$A,'BD Centrales 2024'!$A478),"-")</f>
        <v>3</v>
      </c>
      <c r="AH478" s="25">
        <f>SUMIFS('[4]BD Unidades'!$AJ$3:$AJ$1424,'[4]BD Unidades'!$A$3:$A$1424,$A478)</f>
        <v>8631.2833333333292</v>
      </c>
      <c r="AI478" s="25">
        <f>SUMIFS('[4]BD Unidades'!$AL$3:$AL$1424,'[4]BD Unidades'!$A$3:$A$1424,$A478)</f>
        <v>0</v>
      </c>
      <c r="AJ478" s="26">
        <f t="shared" si="29"/>
        <v>0</v>
      </c>
      <c r="AK478" s="27">
        <f>IFERROR(SUMIFS('[4]BD Unidades'!$AO$3:$AO$1424,'[4]BD Unidades'!$A$3:$A$1424,$A478),"-")</f>
        <v>0</v>
      </c>
      <c r="AL478" s="27">
        <f>IFERROR(SUMIFS('[4]BD Unidades'!$AQ$3:$AQ$1424,'[4]BD Unidades'!$A$3:$A$1424,$A478),"-")</f>
        <v>0.22771500744922754</v>
      </c>
      <c r="AM478" s="27">
        <f>IFERROR(SUMIFS('[4]BD Unidades'!$AS$3:$AS$1424,'[4]BD Unidades'!$A$3:$A$1424,$A478),"-")</f>
        <v>0.2581245116154674</v>
      </c>
      <c r="AN478" s="27">
        <f>IFERROR(SUMIFS('[4]BD Unidades'!$AU$3:$AU$1424,'[4]BD Unidades'!$A$3:$A$1424,$A478),"-")</f>
        <v>0.24382800000000002</v>
      </c>
      <c r="AO478" s="27">
        <f>IFERROR(SUMIFS('[4]BD Unidades'!$AW$3:$AW$1424,'[4]BD Unidades'!$A$3:$A$1424,$A478),"-")</f>
        <v>0.24407699999999999</v>
      </c>
      <c r="AP478" s="27">
        <f>IFERROR(SUMIFS('[4]BD Unidades'!$AY$3:$AY$1424,'[4]BD Unidades'!$A$3:$A$1424,$A478),"-")</f>
        <v>0.254079</v>
      </c>
      <c r="AQ478" s="25">
        <f>IFERROR(SUMIFS('[4]BD Unidades'!$AZ$3:$AZ$1424,'[4]BD Unidades'!$A$3:$A$1424,$A478),"-")</f>
        <v>0.6831450223476826</v>
      </c>
      <c r="AR478" s="25">
        <f>IFERROR(SUMIFS('[4]BD Unidades'!$BA$3:$BA$1424,'[4]BD Unidades'!$A$3:$A$1424,$A478),"-")</f>
        <v>3</v>
      </c>
      <c r="AS478" s="28">
        <f>SUMIFS('[4]BD Unidades'!$BC$3:$BC$1424,'[4]BD Unidades'!$A$3:$A$1424,$A478)</f>
        <v>1.14817686353769E-2</v>
      </c>
      <c r="AT478" s="28">
        <f>SUMIFS('[4]BD Unidades'!$BE$3:$BE$1424,'[4]BD Unidades'!$A$3:$A$1424,$A478)</f>
        <v>0.99951047358834211</v>
      </c>
      <c r="AU478" s="29">
        <f t="shared" si="30"/>
        <v>0.9880343255819648</v>
      </c>
      <c r="AV478" s="30">
        <f t="shared" si="31"/>
        <v>0</v>
      </c>
      <c r="AW478" s="25">
        <f>IFERROR(SUMIFS('[4]BD Unidades'!$BI$3:$BI$1424,'[4]BD Unidades'!$A$3:$A$1424,$A478),"-")</f>
        <v>0.67497073142996811</v>
      </c>
      <c r="AX478" s="25">
        <f>IFERROR(SUMIFS('[4]BD Unidades'!$BJ$3:$BJ$1424,'[4]BD Unidades'!$A$3:$A$1424,$A478),"-")</f>
        <v>0.43376518422532045</v>
      </c>
    </row>
    <row r="479" spans="1:50" ht="14.4" x14ac:dyDescent="0.3">
      <c r="A479" s="7">
        <v>1747</v>
      </c>
      <c r="B479" s="7" t="s">
        <v>1901</v>
      </c>
      <c r="D479" s="8" t="s">
        <v>1902</v>
      </c>
      <c r="E479" s="19" t="s">
        <v>677</v>
      </c>
      <c r="F479" s="19" t="s">
        <v>1903</v>
      </c>
      <c r="G479" s="19" t="s">
        <v>1904</v>
      </c>
      <c r="H479" s="19" t="s">
        <v>397</v>
      </c>
      <c r="I479" s="19">
        <v>2024</v>
      </c>
      <c r="J479" s="19" t="s">
        <v>495</v>
      </c>
      <c r="K479" s="19" t="s">
        <v>496</v>
      </c>
      <c r="L479" s="19" t="s">
        <v>213</v>
      </c>
      <c r="M479" s="19" t="s">
        <v>164</v>
      </c>
      <c r="N479" s="19" t="s">
        <v>707</v>
      </c>
      <c r="O479" s="19" t="s">
        <v>749</v>
      </c>
      <c r="P479" s="19" t="s">
        <v>51</v>
      </c>
      <c r="Q479" s="9" t="s">
        <v>1905</v>
      </c>
      <c r="R479" s="20">
        <v>9</v>
      </c>
      <c r="S479" s="20">
        <v>0</v>
      </c>
      <c r="T479" s="20">
        <v>9</v>
      </c>
      <c r="U479" s="20" t="s">
        <v>397</v>
      </c>
      <c r="V479" s="21">
        <f>_xlfn.XLOOKUP(D479,'[4]Gen. Real'!$A$2:$A$1168,'[4]Gen. Real'!$C$2:$C$1168,"-",0)</f>
        <v>18.933720000000001</v>
      </c>
      <c r="W479" s="22"/>
      <c r="X479" s="22" t="str">
        <f>_xlfn.XLOOKUP(D479,[4]Vertimiento!$J$2:$J$119,[4]Vertimiento!$K$2:$K$119,"-",0)</f>
        <v>-</v>
      </c>
      <c r="Y479" s="23" t="str">
        <f t="shared" si="28"/>
        <v>-</v>
      </c>
      <c r="Z479" s="19" t="str">
        <f>_xlfn.XLOOKUP(D479,[4]Cmg!$I$4:$I$99,[4]Cmg!$M$4:$M$99,"----",0,1)</f>
        <v>----</v>
      </c>
      <c r="AA479" s="19" t="str">
        <f>_xlfn.XLOOKUP(D479,[4]Cmg!$A$4:$A$101,[4]Cmg!$B$4:$B$101,"----",0,1)</f>
        <v>----</v>
      </c>
      <c r="AB479" s="19" t="str">
        <f>_xlfn.XLOOKUP(D479,[4]Cmg!$E$4:$E$101,[4]Cmg!$F$4:$F$101,"----",0,1)</f>
        <v>----</v>
      </c>
      <c r="AC479" s="19" t="str">
        <f>_xlfn.XLOOKUP(D479,[4]Cmg!$O$4:$O$101,[4]Cmg!$P$4:$P$101,"----",0,1)</f>
        <v>----</v>
      </c>
      <c r="AD479" s="24" t="str">
        <f>_xlfn.XLOOKUP(D479,[4]Cmg!$S$4:$S$101,[4]Cmg!$U$4:$U$101,"----",0,1)</f>
        <v>----</v>
      </c>
      <c r="AG479" s="25">
        <f>IFERROR(SUMIFS('[4]BD Unidades'!$AH:$AH,'[4]BD Unidades'!$A:$A,'BD Centrales 2024'!$A479),"-")</f>
        <v>9</v>
      </c>
      <c r="AH479" s="25">
        <f>SUMIFS('[4]BD Unidades'!$AJ$3:$AJ$1424,'[4]BD Unidades'!$A$3:$A$1424,$A479)</f>
        <v>5744.85</v>
      </c>
      <c r="AI479" s="25">
        <f>SUMIFS('[4]BD Unidades'!$AL$3:$AL$1424,'[4]BD Unidades'!$A$3:$A$1424,$A479)</f>
        <v>2700.7333333333299</v>
      </c>
      <c r="AJ479" s="26">
        <f t="shared" si="29"/>
        <v>0.31978055591186688</v>
      </c>
      <c r="AK479" s="27">
        <f>IFERROR(SUMIFS('[4]BD Unidades'!$AO$3:$AO$1424,'[4]BD Unidades'!$A$3:$A$1424,$A479),"-")</f>
        <v>0</v>
      </c>
      <c r="AL479" s="27">
        <f>IFERROR(SUMIFS('[4]BD Unidades'!$AQ$3:$AQ$1424,'[4]BD Unidades'!$A$3:$A$1424,$A479),"-")</f>
        <v>0.28608574921111396</v>
      </c>
      <c r="AM479" s="27">
        <f>IFERROR(SUMIFS('[4]BD Unidades'!$AS$3:$AS$1424,'[4]BD Unidades'!$A$3:$A$1424,$A479),"-")</f>
        <v>0.26047541008872599</v>
      </c>
      <c r="AN479" s="27">
        <f>IFERROR(SUMIFS('[4]BD Unidades'!$AU$3:$AU$1424,'[4]BD Unidades'!$A$3:$A$1424,$A479),"-")</f>
        <v>0.248582</v>
      </c>
      <c r="AO479" s="27">
        <f>IFERROR(SUMIFS('[4]BD Unidades'!$AW$3:$AW$1424,'[4]BD Unidades'!$A$3:$A$1424,$A479),"-")</f>
        <v>0.28195500000000001</v>
      </c>
      <c r="AP479" s="27">
        <f>IFERROR(SUMIFS('[4]BD Unidades'!$AY$3:$AY$1424,'[4]BD Unidades'!$A$3:$A$1424,$A479),"-")</f>
        <v>0.26634999999999998</v>
      </c>
      <c r="AQ479" s="25">
        <f>IFERROR(SUMIFS('[4]BD Unidades'!$AZ$3:$AZ$1424,'[4]BD Unidades'!$A$3:$A$1424,$A479),"-")</f>
        <v>2.2372380000000001</v>
      </c>
      <c r="AR479" s="25">
        <f>IFERROR(SUMIFS('[4]BD Unidades'!$BA$3:$BA$1424,'[4]BD Unidades'!$A$3:$A$1424,$A479),"-")</f>
        <v>7.9138376074279497</v>
      </c>
      <c r="AS479" s="28">
        <f>SUMIFS('[4]BD Unidades'!$BC$3:$BC$1424,'[4]BD Unidades'!$A$3:$A$1424,$A479)</f>
        <v>2.7041838031931298E-3</v>
      </c>
      <c r="AT479" s="28">
        <f>SUMIFS('[4]BD Unidades'!$BE$3:$BE$1424,'[4]BD Unidades'!$A$3:$A$1424,$A479)</f>
        <v>0.98938600485731598</v>
      </c>
      <c r="AU479" s="29">
        <f t="shared" si="30"/>
        <v>0.98671052324787489</v>
      </c>
      <c r="AV479" s="30">
        <f t="shared" si="31"/>
        <v>0</v>
      </c>
      <c r="AW479" s="25">
        <f>IFERROR(SUMIFS('[4]BD Unidades'!$BI$3:$BI$1424,'[4]BD Unidades'!$A$3:$A$1424,$A479),"-")</f>
        <v>2.2057893282829988</v>
      </c>
      <c r="AX479" s="25">
        <f>IFERROR(SUMIFS('[4]BD Unidades'!$BJ$3:$BJ$1424,'[4]BD Unidades'!$A$3:$A$1424,$A479),"-")</f>
        <v>1.4175349682465357</v>
      </c>
    </row>
    <row r="480" spans="1:50" ht="14.4" x14ac:dyDescent="0.3">
      <c r="A480" s="7">
        <v>1748</v>
      </c>
      <c r="B480" s="7" t="s">
        <v>1906</v>
      </c>
      <c r="D480" s="8" t="s">
        <v>1907</v>
      </c>
      <c r="E480" s="19" t="s">
        <v>1908</v>
      </c>
      <c r="F480" s="19" t="s">
        <v>1909</v>
      </c>
      <c r="G480" s="19" t="s">
        <v>1910</v>
      </c>
      <c r="H480" s="19" t="s">
        <v>397</v>
      </c>
      <c r="I480" s="19">
        <v>2024</v>
      </c>
      <c r="J480" s="19" t="s">
        <v>495</v>
      </c>
      <c r="K480" s="19" t="s">
        <v>496</v>
      </c>
      <c r="L480" s="19" t="s">
        <v>213</v>
      </c>
      <c r="M480" s="19" t="s">
        <v>164</v>
      </c>
      <c r="N480" s="19" t="s">
        <v>707</v>
      </c>
      <c r="O480" s="19" t="s">
        <v>1011</v>
      </c>
      <c r="P480" s="19" t="s">
        <v>51</v>
      </c>
      <c r="Q480" s="9" t="s">
        <v>1911</v>
      </c>
      <c r="R480" s="20">
        <v>9</v>
      </c>
      <c r="S480" s="20">
        <v>0.33</v>
      </c>
      <c r="T480" s="20">
        <v>8.9700000000000006</v>
      </c>
      <c r="U480" s="20" t="s">
        <v>397</v>
      </c>
      <c r="V480" s="21">
        <f>_xlfn.XLOOKUP(D480,'[4]Gen. Real'!$A$2:$A$1168,'[4]Gen. Real'!$C$2:$C$1168,"-",0)</f>
        <v>16.497849999999993</v>
      </c>
      <c r="W480" s="22"/>
      <c r="X480" s="22" t="str">
        <f>_xlfn.XLOOKUP(D480,[4]Vertimiento!$J$2:$J$119,[4]Vertimiento!$K$2:$K$119,"-",0)</f>
        <v>-</v>
      </c>
      <c r="Y480" s="23" t="str">
        <f t="shared" si="28"/>
        <v>-</v>
      </c>
      <c r="Z480" s="19" t="str">
        <f>_xlfn.XLOOKUP(D480,[4]Cmg!$I$4:$I$99,[4]Cmg!$M$4:$M$99,"----",0,1)</f>
        <v>----</v>
      </c>
      <c r="AA480" s="19" t="str">
        <f>_xlfn.XLOOKUP(D480,[4]Cmg!$A$4:$A$101,[4]Cmg!$B$4:$B$101,"----",0,1)</f>
        <v>----</v>
      </c>
      <c r="AB480" s="19" t="str">
        <f>_xlfn.XLOOKUP(D480,[4]Cmg!$E$4:$E$101,[4]Cmg!$F$4:$F$101,"----",0,1)</f>
        <v>----</v>
      </c>
      <c r="AC480" s="19" t="str">
        <f>_xlfn.XLOOKUP(D480,[4]Cmg!$O$4:$O$101,[4]Cmg!$P$4:$P$101,"----",0,1)</f>
        <v>----</v>
      </c>
      <c r="AD480" s="24" t="str">
        <f>_xlfn.XLOOKUP(D480,[4]Cmg!$S$4:$S$101,[4]Cmg!$U$4:$U$101,"----",0,1)</f>
        <v>----</v>
      </c>
      <c r="AG480" s="25">
        <f>IFERROR(SUMIFS('[4]BD Unidades'!$AH:$AH,'[4]BD Unidades'!$A:$A,'BD Centrales 2024'!$A480),"-")</f>
        <v>9</v>
      </c>
      <c r="AH480" s="25">
        <f>SUMIFS('[4]BD Unidades'!$AJ$3:$AJ$1424,'[4]BD Unidades'!$A$3:$A$1424,$A480)</f>
        <v>8374.7333333333299</v>
      </c>
      <c r="AI480" s="25">
        <f>SUMIFS('[4]BD Unidades'!$AL$3:$AL$1424,'[4]BD Unidades'!$A$3:$A$1424,$A480)</f>
        <v>0</v>
      </c>
      <c r="AJ480" s="26">
        <f t="shared" si="29"/>
        <v>0</v>
      </c>
      <c r="AK480" s="27">
        <f>IFERROR(SUMIFS('[4]BD Unidades'!$AO$3:$AO$1424,'[4]BD Unidades'!$A$3:$A$1424,$A480),"-")</f>
        <v>0</v>
      </c>
      <c r="AL480" s="27">
        <f>IFERROR(SUMIFS('[4]BD Unidades'!$AQ$3:$AQ$1424,'[4]BD Unidades'!$A$3:$A$1424,$A480),"-")</f>
        <v>0.25081502740791795</v>
      </c>
      <c r="AM480" s="27">
        <f>IFERROR(SUMIFS('[4]BD Unidades'!$AS$3:$AS$1424,'[4]BD Unidades'!$A$3:$A$1424,$A480),"-")</f>
        <v>0.23709638419830675</v>
      </c>
      <c r="AN480" s="27">
        <f>IFERROR(SUMIFS('[4]BD Unidades'!$AU$3:$AU$1424,'[4]BD Unidades'!$A$3:$A$1424,$A480),"-")</f>
        <v>0.235983</v>
      </c>
      <c r="AO480" s="27">
        <f>IFERROR(SUMIFS('[4]BD Unidades'!$AW$3:$AW$1424,'[4]BD Unidades'!$A$3:$A$1424,$A480),"-")</f>
        <v>0.21738399999999999</v>
      </c>
      <c r="AP480" s="27">
        <f>IFERROR(SUMIFS('[4]BD Unidades'!$AY$3:$AY$1424,'[4]BD Unidades'!$A$3:$A$1424,$A480),"-")</f>
        <v>0.22690899999999997</v>
      </c>
      <c r="AQ480" s="25">
        <f>IFERROR(SUMIFS('[4]BD Unidades'!$AZ$3:$AZ$1424,'[4]BD Unidades'!$A$3:$A$1424,$A480),"-")</f>
        <v>2.123847</v>
      </c>
      <c r="AR480" s="25">
        <f>IFERROR(SUMIFS('[4]BD Unidades'!$BA$3:$BA$1424,'[4]BD Unidades'!$A$3:$A$1424,$A480),"-")</f>
        <v>9</v>
      </c>
      <c r="AS480" s="28">
        <f>SUMIFS('[4]BD Unidades'!$BC$3:$BC$1424,'[4]BD Unidades'!$A$3:$A$1424,$A480)</f>
        <v>2.0875627642883102E-2</v>
      </c>
      <c r="AT480" s="28">
        <f>SUMIFS('[4]BD Unidades'!$BE$3:$BE$1424,'[4]BD Unidades'!$A$3:$A$1424,$A480)</f>
        <v>0.99940232240437199</v>
      </c>
      <c r="AU480" s="29">
        <f t="shared" si="30"/>
        <v>0.97853917165642568</v>
      </c>
      <c r="AV480" s="30">
        <f t="shared" si="31"/>
        <v>3.3E-3</v>
      </c>
      <c r="AW480" s="25">
        <f>IFERROR(SUMIFS('[4]BD Unidades'!$BI$3:$BI$1424,'[4]BD Unidades'!$A$3:$A$1424,$A480),"-")</f>
        <v>2.0713399258246321</v>
      </c>
      <c r="AX480" s="25">
        <f>IFERROR(SUMIFS('[4]BD Unidades'!$BJ$3:$BJ$1424,'[4]BD Unidades'!$A$3:$A$1424,$A480),"-")</f>
        <v>1.3311320071836403</v>
      </c>
    </row>
    <row r="481" spans="1:50" ht="14.4" x14ac:dyDescent="0.3">
      <c r="A481" s="7">
        <v>1749</v>
      </c>
      <c r="B481" s="7" t="s">
        <v>1912</v>
      </c>
      <c r="D481" s="8" t="s">
        <v>1913</v>
      </c>
      <c r="E481" s="19" t="s">
        <v>1914</v>
      </c>
      <c r="F481" s="19" t="s">
        <v>1915</v>
      </c>
      <c r="G481" s="19" t="s">
        <v>1916</v>
      </c>
      <c r="H481" s="19" t="s">
        <v>397</v>
      </c>
      <c r="I481" s="19">
        <v>2024</v>
      </c>
      <c r="J481" s="19" t="s">
        <v>495</v>
      </c>
      <c r="K481" s="19" t="s">
        <v>496</v>
      </c>
      <c r="L481" s="19" t="s">
        <v>213</v>
      </c>
      <c r="M481" s="19" t="s">
        <v>164</v>
      </c>
      <c r="N481" s="19" t="s">
        <v>371</v>
      </c>
      <c r="O481" s="19" t="s">
        <v>1239</v>
      </c>
      <c r="P481" s="19" t="s">
        <v>51</v>
      </c>
      <c r="Q481" s="9" t="s">
        <v>1917</v>
      </c>
      <c r="R481" s="20">
        <v>3</v>
      </c>
      <c r="S481" s="20">
        <v>3.3000000000000002E-2</v>
      </c>
      <c r="T481" s="20">
        <v>2.9990000000000001</v>
      </c>
      <c r="U481" s="20" t="s">
        <v>397</v>
      </c>
      <c r="V481" s="21">
        <f>_xlfn.XLOOKUP(D481,'[4]Gen. Real'!$A$2:$A$1168,'[4]Gen. Real'!$C$2:$C$1168,"-",0)</f>
        <v>5.0951800000000036</v>
      </c>
      <c r="W481" s="22"/>
      <c r="X481" s="22" t="str">
        <f>_xlfn.XLOOKUP(D481,[4]Vertimiento!$J$2:$J$119,[4]Vertimiento!$K$2:$K$119,"-",0)</f>
        <v>-</v>
      </c>
      <c r="Y481" s="23" t="str">
        <f t="shared" si="28"/>
        <v>-</v>
      </c>
      <c r="Z481" s="19" t="str">
        <f>_xlfn.XLOOKUP(D481,[4]Cmg!$I$4:$I$99,[4]Cmg!$M$4:$M$99,"----",0,1)</f>
        <v>----</v>
      </c>
      <c r="AA481" s="19" t="str">
        <f>_xlfn.XLOOKUP(D481,[4]Cmg!$A$4:$A$101,[4]Cmg!$B$4:$B$101,"----",0,1)</f>
        <v>----</v>
      </c>
      <c r="AB481" s="19" t="str">
        <f>_xlfn.XLOOKUP(D481,[4]Cmg!$E$4:$E$101,[4]Cmg!$F$4:$F$101,"----",0,1)</f>
        <v>----</v>
      </c>
      <c r="AC481" s="19" t="str">
        <f>_xlfn.XLOOKUP(D481,[4]Cmg!$O$4:$O$101,[4]Cmg!$P$4:$P$101,"----",0,1)</f>
        <v>----</v>
      </c>
      <c r="AD481" s="24" t="str">
        <f>_xlfn.XLOOKUP(D481,[4]Cmg!$S$4:$S$101,[4]Cmg!$U$4:$U$101,"----",0,1)</f>
        <v>----</v>
      </c>
      <c r="AG481" s="25">
        <f>IFERROR(SUMIFS('[4]BD Unidades'!$AH:$AH,'[4]BD Unidades'!$A:$A,'BD Centrales 2024'!$A481),"-")</f>
        <v>3</v>
      </c>
      <c r="AH481" s="25">
        <f>SUMIFS('[4]BD Unidades'!$AJ$3:$AJ$1424,'[4]BD Unidades'!$A$3:$A$1424,$A481)</f>
        <v>8503.85</v>
      </c>
      <c r="AI481" s="25">
        <f>SUMIFS('[4]BD Unidades'!$AL$3:$AL$1424,'[4]BD Unidades'!$A$3:$A$1424,$A481)</f>
        <v>0</v>
      </c>
      <c r="AJ481" s="26">
        <f t="shared" si="29"/>
        <v>0</v>
      </c>
      <c r="AK481" s="27">
        <f>IFERROR(SUMIFS('[4]BD Unidades'!$AO$3:$AO$1424,'[4]BD Unidades'!$A$3:$A$1424,$A481),"-")</f>
        <v>0</v>
      </c>
      <c r="AL481" s="27">
        <f>IFERROR(SUMIFS('[4]BD Unidades'!$AQ$3:$AQ$1424,'[4]BD Unidades'!$A$3:$A$1424,$A481),"-")</f>
        <v>0.21181527816645609</v>
      </c>
      <c r="AM481" s="27">
        <f>IFERROR(SUMIFS('[4]BD Unidades'!$AS$3:$AS$1424,'[4]BD Unidades'!$A$3:$A$1424,$A481),"-")</f>
        <v>0.20459881009357264</v>
      </c>
      <c r="AN481" s="27">
        <f>IFERROR(SUMIFS('[4]BD Unidades'!$AU$3:$AU$1424,'[4]BD Unidades'!$A$3:$A$1424,$A481),"-")</f>
        <v>0.189272</v>
      </c>
      <c r="AO481" s="27">
        <f>IFERROR(SUMIFS('[4]BD Unidades'!$AW$3:$AW$1424,'[4]BD Unidades'!$A$3:$A$1424,$A481),"-")</f>
        <v>0.19775000000000001</v>
      </c>
      <c r="AP481" s="27">
        <f>IFERROR(SUMIFS('[4]BD Unidades'!$AY$3:$AY$1424,'[4]BD Unidades'!$A$3:$A$1424,$A481),"-")</f>
        <v>0.195797</v>
      </c>
      <c r="AQ481" s="25">
        <f>IFERROR(SUMIFS('[4]BD Unidades'!$AZ$3:$AZ$1424,'[4]BD Unidades'!$A$3:$A$1424,$A481),"-")</f>
        <v>0.56781599999999999</v>
      </c>
      <c r="AR481" s="25">
        <f>IFERROR(SUMIFS('[4]BD Unidades'!$BA$3:$BA$1424,'[4]BD Unidades'!$A$3:$A$1424,$A481),"-")</f>
        <v>3</v>
      </c>
      <c r="AS481" s="28">
        <f>SUMIFS('[4]BD Unidades'!$BC$3:$BC$1424,'[4]BD Unidades'!$A$3:$A$1424,$A481)</f>
        <v>3.2202342736814102E-3</v>
      </c>
      <c r="AT481" s="28">
        <f>SUMIFS('[4]BD Unidades'!$BE$3:$BE$1424,'[4]BD Unidades'!$A$3:$A$1424,$A481)</f>
        <v>0.99951996053430514</v>
      </c>
      <c r="AU481" s="29">
        <f t="shared" si="30"/>
        <v>0.99630127210016384</v>
      </c>
      <c r="AV481" s="30">
        <f t="shared" si="31"/>
        <v>3.3E-4</v>
      </c>
      <c r="AW481" s="25">
        <f>IFERROR(SUMIFS('[4]BD Unidades'!$BI$3:$BI$1424,'[4]BD Unidades'!$A$3:$A$1424,$A481),"-")</f>
        <v>0.5468586096815331</v>
      </c>
      <c r="AX481" s="25">
        <f>IFERROR(SUMIFS('[4]BD Unidades'!$BJ$3:$BJ$1424,'[4]BD Unidades'!$A$3:$A$1424,$A481),"-")</f>
        <v>0.35143483195363479</v>
      </c>
    </row>
    <row r="482" spans="1:50" ht="14.4" x14ac:dyDescent="0.3">
      <c r="A482" s="7">
        <v>1750</v>
      </c>
      <c r="B482" s="7" t="s">
        <v>1918</v>
      </c>
      <c r="D482" s="8" t="s">
        <v>1919</v>
      </c>
      <c r="E482" s="19" t="s">
        <v>1920</v>
      </c>
      <c r="F482" s="19" t="s">
        <v>1920</v>
      </c>
      <c r="G482" s="19" t="s">
        <v>1921</v>
      </c>
      <c r="H482" s="19" t="s">
        <v>397</v>
      </c>
      <c r="I482" s="19">
        <v>2024</v>
      </c>
      <c r="J482" s="19" t="s">
        <v>495</v>
      </c>
      <c r="K482" s="19" t="s">
        <v>496</v>
      </c>
      <c r="L482" s="19" t="s">
        <v>213</v>
      </c>
      <c r="M482" s="19" t="s">
        <v>90</v>
      </c>
      <c r="N482" s="19" t="s">
        <v>97</v>
      </c>
      <c r="O482" s="19" t="s">
        <v>97</v>
      </c>
      <c r="P482" s="19" t="s">
        <v>51</v>
      </c>
      <c r="Q482" s="9" t="s">
        <v>1922</v>
      </c>
      <c r="R482" s="20">
        <v>9.0129999999999999</v>
      </c>
      <c r="S482" s="20">
        <v>0.14399999999999999</v>
      </c>
      <c r="T482" s="20">
        <v>9</v>
      </c>
      <c r="U482" s="20" t="s">
        <v>397</v>
      </c>
      <c r="V482" s="21">
        <f>_xlfn.XLOOKUP(D482,'[4]Gen. Real'!$A$2:$A$1168,'[4]Gen. Real'!$C$2:$C$1168,"-",0)</f>
        <v>18.13303999999999</v>
      </c>
      <c r="W482" s="22"/>
      <c r="X482" s="22" t="str">
        <f>_xlfn.XLOOKUP(D482,[4]Vertimiento!$J$2:$J$119,[4]Vertimiento!$K$2:$K$119,"-",0)</f>
        <v>-</v>
      </c>
      <c r="Y482" s="23" t="str">
        <f t="shared" si="28"/>
        <v>-</v>
      </c>
      <c r="Z482" s="19" t="str">
        <f>_xlfn.XLOOKUP(D482,[4]Cmg!$I$4:$I$99,[4]Cmg!$M$4:$M$99,"----",0,1)</f>
        <v>----</v>
      </c>
      <c r="AA482" s="19" t="str">
        <f>_xlfn.XLOOKUP(D482,[4]Cmg!$A$4:$A$101,[4]Cmg!$B$4:$B$101,"----",0,1)</f>
        <v>----</v>
      </c>
      <c r="AB482" s="19" t="str">
        <f>_xlfn.XLOOKUP(D482,[4]Cmg!$E$4:$E$101,[4]Cmg!$F$4:$F$101,"----",0,1)</f>
        <v>----</v>
      </c>
      <c r="AC482" s="19" t="str">
        <f>_xlfn.XLOOKUP(D482,[4]Cmg!$O$4:$O$101,[4]Cmg!$P$4:$P$101,"----",0,1)</f>
        <v>----</v>
      </c>
      <c r="AD482" s="24" t="str">
        <f>_xlfn.XLOOKUP(D482,[4]Cmg!$S$4:$S$101,[4]Cmg!$U$4:$U$101,"----",0,1)</f>
        <v>----</v>
      </c>
      <c r="AG482" s="25">
        <f>IFERROR(SUMIFS('[4]BD Unidades'!$AH:$AH,'[4]BD Unidades'!$A:$A,'BD Centrales 2024'!$A482),"-")</f>
        <v>9</v>
      </c>
      <c r="AH482" s="25">
        <f>SUMIFS('[4]BD Unidades'!$AJ$3:$AJ$1424,'[4]BD Unidades'!$A$3:$A$1424,$A482)</f>
        <v>8662.504160656832</v>
      </c>
      <c r="AI482" s="25">
        <f>SUMIFS('[4]BD Unidades'!$AL$3:$AL$1424,'[4]BD Unidades'!$A$3:$A$1424,$A482)</f>
        <v>0</v>
      </c>
      <c r="AJ482" s="26">
        <f t="shared" si="29"/>
        <v>0</v>
      </c>
      <c r="AK482" s="27">
        <f>IFERROR(SUMIFS('[4]BD Unidades'!$AO$3:$AO$1424,'[4]BD Unidades'!$A$3:$A$1424,$A482),"-")</f>
        <v>0</v>
      </c>
      <c r="AL482" s="27">
        <f>IFERROR(SUMIFS('[4]BD Unidades'!$AQ$3:$AQ$1424,'[4]BD Unidades'!$A$3:$A$1424,$A482),"-")</f>
        <v>0.23880241730515897</v>
      </c>
      <c r="AM482" s="27">
        <f>IFERROR(SUMIFS('[4]BD Unidades'!$AS$3:$AS$1424,'[4]BD Unidades'!$A$3:$A$1424,$A482),"-")</f>
        <v>0.24082566875401973</v>
      </c>
      <c r="AN482" s="27">
        <f>IFERROR(SUMIFS('[4]BD Unidades'!$AU$3:$AU$1424,'[4]BD Unidades'!$A$3:$A$1424,$A482),"-")</f>
        <v>0.19191379119050261</v>
      </c>
      <c r="AO482" s="27">
        <f>IFERROR(SUMIFS('[4]BD Unidades'!$AW$3:$AW$1424,'[4]BD Unidades'!$A$3:$A$1424,$A482),"-")</f>
        <v>0.23118706313103296</v>
      </c>
      <c r="AP482" s="27">
        <f>IFERROR(SUMIFS('[4]BD Unidades'!$AY$3:$AY$1424,'[4]BD Unidades'!$A$3:$A$1424,$A482),"-")</f>
        <v>0.23234738710751138</v>
      </c>
      <c r="AQ482" s="25">
        <f>IFERROR(SUMIFS('[4]BD Unidades'!$AZ$3:$AZ$1424,'[4]BD Unidades'!$A$3:$A$1424,$A482),"-")</f>
        <v>1.729719</v>
      </c>
      <c r="AR482" s="25">
        <f>IFERROR(SUMIFS('[4]BD Unidades'!$BA$3:$BA$1424,'[4]BD Unidades'!$A$3:$A$1424,$A482),"-")</f>
        <v>9</v>
      </c>
      <c r="AS482" s="28">
        <f>SUMIFS('[4]BD Unidades'!$BC$3:$BC$1424,'[4]BD Unidades'!$A$3:$A$1424,$A482)</f>
        <v>1.167531876344053E-2</v>
      </c>
      <c r="AT482" s="28">
        <f>SUMIFS('[4]BD Unidades'!$BE$3:$BE$1424,'[4]BD Unidades'!$A$3:$A$1424,$A482)</f>
        <v>0.99839659350579824</v>
      </c>
      <c r="AU482" s="29">
        <f t="shared" si="30"/>
        <v>0.98673999502428489</v>
      </c>
      <c r="AV482" s="30">
        <f t="shared" si="31"/>
        <v>1.4399999999999999E-3</v>
      </c>
      <c r="AW482" s="25">
        <f>IFERROR(SUMIFS('[4]BD Unidades'!$BI$3:$BI$1424,'[4]BD Unidades'!$A$3:$A$1424,$A482),"-")</f>
        <v>1.706750232635436</v>
      </c>
      <c r="AX482" s="25">
        <f>IFERROR(SUMIFS('[4]BD Unidades'!$BJ$3:$BJ$1424,'[4]BD Unidades'!$A$3:$A$1424,$A482),"-")</f>
        <v>1.0968310100162195</v>
      </c>
    </row>
    <row r="483" spans="1:50" ht="14.4" x14ac:dyDescent="0.3">
      <c r="A483" s="7">
        <v>1751</v>
      </c>
      <c r="B483" s="7" t="s">
        <v>1923</v>
      </c>
      <c r="D483" s="8" t="s">
        <v>1924</v>
      </c>
      <c r="E483" s="19" t="s">
        <v>1925</v>
      </c>
      <c r="F483" s="19" t="s">
        <v>1925</v>
      </c>
      <c r="G483" s="19" t="s">
        <v>1926</v>
      </c>
      <c r="H483" s="19" t="s">
        <v>397</v>
      </c>
      <c r="I483" s="19">
        <v>2024</v>
      </c>
      <c r="J483" s="19" t="s">
        <v>495</v>
      </c>
      <c r="K483" s="19" t="s">
        <v>496</v>
      </c>
      <c r="L483" s="19" t="s">
        <v>213</v>
      </c>
      <c r="M483" s="19" t="s">
        <v>106</v>
      </c>
      <c r="N483" s="19" t="s">
        <v>243</v>
      </c>
      <c r="O483" s="19" t="s">
        <v>1409</v>
      </c>
      <c r="P483" s="19" t="s">
        <v>51</v>
      </c>
      <c r="Q483" s="9" t="s">
        <v>1927</v>
      </c>
      <c r="R483" s="20">
        <v>8</v>
      </c>
      <c r="S483" s="20">
        <v>0.375</v>
      </c>
      <c r="T483" s="20">
        <v>7.97</v>
      </c>
      <c r="U483" s="20" t="s">
        <v>397</v>
      </c>
      <c r="V483" s="21">
        <f>_xlfn.XLOOKUP(D483,'[4]Gen. Real'!$A$2:$A$1168,'[4]Gen. Real'!$C$2:$C$1168,"-",0)</f>
        <v>16.806909999999991</v>
      </c>
      <c r="W483" s="22"/>
      <c r="X483" s="22" t="str">
        <f>_xlfn.XLOOKUP(D483,[4]Vertimiento!$J$2:$J$119,[4]Vertimiento!$K$2:$K$119,"-",0)</f>
        <v>-</v>
      </c>
      <c r="Y483" s="23" t="str">
        <f t="shared" si="28"/>
        <v>-</v>
      </c>
      <c r="Z483" s="19" t="str">
        <f>_xlfn.XLOOKUP(D483,[4]Cmg!$I$4:$I$99,[4]Cmg!$M$4:$M$99,"----",0,1)</f>
        <v>----</v>
      </c>
      <c r="AA483" s="19" t="str">
        <f>_xlfn.XLOOKUP(D483,[4]Cmg!$A$4:$A$101,[4]Cmg!$B$4:$B$101,"----",0,1)</f>
        <v>----</v>
      </c>
      <c r="AB483" s="19" t="str">
        <f>_xlfn.XLOOKUP(D483,[4]Cmg!$E$4:$E$101,[4]Cmg!$F$4:$F$101,"----",0,1)</f>
        <v>----</v>
      </c>
      <c r="AC483" s="19" t="str">
        <f>_xlfn.XLOOKUP(D483,[4]Cmg!$O$4:$O$101,[4]Cmg!$P$4:$P$101,"----",0,1)</f>
        <v>----</v>
      </c>
      <c r="AD483" s="24" t="str">
        <f>_xlfn.XLOOKUP(D483,[4]Cmg!$S$4:$S$101,[4]Cmg!$U$4:$U$101,"----",0,1)</f>
        <v>----</v>
      </c>
      <c r="AG483" s="25">
        <f>IFERROR(SUMIFS('[4]BD Unidades'!$AH:$AH,'[4]BD Unidades'!$A:$A,'BD Centrales 2024'!$A483),"-")</f>
        <v>8</v>
      </c>
      <c r="AH483" s="25">
        <f>SUMIFS('[4]BD Unidades'!$AJ$3:$AJ$1424,'[4]BD Unidades'!$A$3:$A$1424,$A483)</f>
        <v>8494.3166666666693</v>
      </c>
      <c r="AI483" s="25">
        <f>SUMIFS('[4]BD Unidades'!$AL$3:$AL$1424,'[4]BD Unidades'!$A$3:$A$1424,$A483)</f>
        <v>0</v>
      </c>
      <c r="AJ483" s="26">
        <f t="shared" si="29"/>
        <v>0</v>
      </c>
      <c r="AK483" s="27">
        <f>IFERROR(SUMIFS('[4]BD Unidades'!$AO$3:$AO$1424,'[4]BD Unidades'!$A$3:$A$1424,$A483),"-")</f>
        <v>0</v>
      </c>
      <c r="AL483" s="27">
        <f>IFERROR(SUMIFS('[4]BD Unidades'!$AQ$3:$AQ$1424,'[4]BD Unidades'!$A$3:$A$1424,$A483),"-")</f>
        <v>0.20727083023599682</v>
      </c>
      <c r="AM483" s="27">
        <f>IFERROR(SUMIFS('[4]BD Unidades'!$AS$3:$AS$1424,'[4]BD Unidades'!$A$3:$A$1424,$A483),"-")</f>
        <v>0.19824193988006925</v>
      </c>
      <c r="AN483" s="27">
        <f>IFERROR(SUMIFS('[4]BD Unidades'!$AU$3:$AU$1424,'[4]BD Unidades'!$A$3:$A$1424,$A483),"-")</f>
        <v>0.19611799999999999</v>
      </c>
      <c r="AO483" s="27">
        <f>IFERROR(SUMIFS('[4]BD Unidades'!$AW$3:$AW$1424,'[4]BD Unidades'!$A$3:$A$1424,$A483),"-")</f>
        <v>0.24638299999999999</v>
      </c>
      <c r="AP483" s="27">
        <f>IFERROR(SUMIFS('[4]BD Unidades'!$AY$3:$AY$1424,'[4]BD Unidades'!$A$3:$A$1424,$A483),"-")</f>
        <v>0.24008199999999999</v>
      </c>
      <c r="AQ483" s="25">
        <f>IFERROR(SUMIFS('[4]BD Unidades'!$AZ$3:$AZ$1424,'[4]BD Unidades'!$A$3:$A$1424,$A483),"-")</f>
        <v>1.5689439999999999</v>
      </c>
      <c r="AR483" s="25">
        <f>IFERROR(SUMIFS('[4]BD Unidades'!$BA$3:$BA$1424,'[4]BD Unidades'!$A$3:$A$1424,$A483),"-")</f>
        <v>8</v>
      </c>
      <c r="AS483" s="28">
        <f>SUMIFS('[4]BD Unidades'!$BC$3:$BC$1424,'[4]BD Unidades'!$A$3:$A$1424,$A483)</f>
        <v>2.639839366979E-2</v>
      </c>
      <c r="AT483" s="28">
        <f>SUMIFS('[4]BD Unidades'!$BE$3:$BE$1424,'[4]BD Unidades'!$A$3:$A$1424,$A483)</f>
        <v>0.99905699757134203</v>
      </c>
      <c r="AU483" s="29">
        <f t="shared" si="30"/>
        <v>0.97268349765089535</v>
      </c>
      <c r="AV483" s="30">
        <f t="shared" si="31"/>
        <v>3.7499999999999999E-3</v>
      </c>
      <c r="AW483" s="25">
        <f>IFERROR(SUMIFS('[4]BD Unidades'!$BI$3:$BI$1424,'[4]BD Unidades'!$A$3:$A$1424,$A483),"-")</f>
        <v>1.5203631152726163</v>
      </c>
      <c r="AX483" s="25">
        <f>IFERROR(SUMIFS('[4]BD Unidades'!$BJ$3:$BJ$1424,'[4]BD Unidades'!$A$3:$A$1424,$A483),"-")</f>
        <v>0.97705064246038831</v>
      </c>
    </row>
    <row r="484" spans="1:50" ht="14.4" x14ac:dyDescent="0.3">
      <c r="A484" s="7">
        <v>1754</v>
      </c>
      <c r="B484" s="7" t="s">
        <v>1928</v>
      </c>
      <c r="D484" s="8" t="s">
        <v>1929</v>
      </c>
      <c r="E484" s="19" t="s">
        <v>1930</v>
      </c>
      <c r="F484" s="19" t="s">
        <v>1930</v>
      </c>
      <c r="G484" s="19" t="s">
        <v>1931</v>
      </c>
      <c r="H484" s="19" t="s">
        <v>397</v>
      </c>
      <c r="I484" s="19">
        <v>2024</v>
      </c>
      <c r="J484" s="19" t="s">
        <v>495</v>
      </c>
      <c r="K484" s="19" t="s">
        <v>496</v>
      </c>
      <c r="L484" s="19" t="s">
        <v>213</v>
      </c>
      <c r="M484" s="19" t="s">
        <v>362</v>
      </c>
      <c r="N484" s="19" t="s">
        <v>1216</v>
      </c>
      <c r="O484" s="19" t="s">
        <v>1932</v>
      </c>
      <c r="P484" s="19" t="s">
        <v>51</v>
      </c>
      <c r="Q484" s="9" t="s">
        <v>1933</v>
      </c>
      <c r="R484" s="20">
        <v>2.8</v>
      </c>
      <c r="S484" s="20">
        <v>0</v>
      </c>
      <c r="T484" s="20">
        <v>2.8</v>
      </c>
      <c r="U484" s="20" t="s">
        <v>397</v>
      </c>
      <c r="V484" s="21">
        <f>_xlfn.XLOOKUP(D484,'[4]Gen. Real'!$A$2:$A$1168,'[4]Gen. Real'!$C$2:$C$1168,"-",0)</f>
        <v>5.0373299999999972</v>
      </c>
      <c r="W484" s="22"/>
      <c r="X484" s="22" t="str">
        <f>_xlfn.XLOOKUP(D484,[4]Vertimiento!$J$2:$J$119,[4]Vertimiento!$K$2:$K$119,"-",0)</f>
        <v>-</v>
      </c>
      <c r="Y484" s="23" t="str">
        <f t="shared" si="28"/>
        <v>-</v>
      </c>
      <c r="Z484" s="19" t="str">
        <f>_xlfn.XLOOKUP(D484,[4]Cmg!$I$4:$I$99,[4]Cmg!$M$4:$M$99,"----",0,1)</f>
        <v>----</v>
      </c>
      <c r="AA484" s="19" t="str">
        <f>_xlfn.XLOOKUP(D484,[4]Cmg!$A$4:$A$101,[4]Cmg!$B$4:$B$101,"----",0,1)</f>
        <v>----</v>
      </c>
      <c r="AB484" s="19" t="str">
        <f>_xlfn.XLOOKUP(D484,[4]Cmg!$E$4:$E$101,[4]Cmg!$F$4:$F$101,"----",0,1)</f>
        <v>----</v>
      </c>
      <c r="AC484" s="19" t="str">
        <f>_xlfn.XLOOKUP(D484,[4]Cmg!$O$4:$O$101,[4]Cmg!$P$4:$P$101,"----",0,1)</f>
        <v>----</v>
      </c>
      <c r="AD484" s="24" t="str">
        <f>_xlfn.XLOOKUP(D484,[4]Cmg!$S$4:$S$101,[4]Cmg!$U$4:$U$101,"----",0,1)</f>
        <v>----</v>
      </c>
      <c r="AG484" s="25">
        <f>IFERROR(SUMIFS('[4]BD Unidades'!$AH:$AH,'[4]BD Unidades'!$A:$A,'BD Centrales 2024'!$A484),"-")</f>
        <v>2.8</v>
      </c>
      <c r="AH484" s="25">
        <f>SUMIFS('[4]BD Unidades'!$AJ$3:$AJ$1424,'[4]BD Unidades'!$A$3:$A$1424,$A484)</f>
        <v>8738.5833333333303</v>
      </c>
      <c r="AI484" s="25">
        <f>SUMIFS('[4]BD Unidades'!$AL$3:$AL$1424,'[4]BD Unidades'!$A$3:$A$1424,$A484)</f>
        <v>0</v>
      </c>
      <c r="AJ484" s="26">
        <f t="shared" si="29"/>
        <v>0</v>
      </c>
      <c r="AK484" s="27">
        <f>IFERROR(SUMIFS('[4]BD Unidades'!$AO$3:$AO$1424,'[4]BD Unidades'!$A$3:$A$1424,$A484),"-")</f>
        <v>0</v>
      </c>
      <c r="AL484" s="27">
        <f>IFERROR(SUMIFS('[4]BD Unidades'!$AQ$3:$AQ$1424,'[4]BD Unidades'!$A$3:$A$1424,$A484),"-")</f>
        <v>0.22238460593835166</v>
      </c>
      <c r="AM484" s="27">
        <f>IFERROR(SUMIFS('[4]BD Unidades'!$AS$3:$AS$1424,'[4]BD Unidades'!$A$3:$A$1424,$A484),"-")</f>
        <v>0.23220472561883956</v>
      </c>
      <c r="AN484" s="27">
        <f>IFERROR(SUMIFS('[4]BD Unidades'!$AU$3:$AU$1424,'[4]BD Unidades'!$A$3:$A$1424,$A484),"-")</f>
        <v>0.22164300000000001</v>
      </c>
      <c r="AO484" s="27">
        <f>IFERROR(SUMIFS('[4]BD Unidades'!$AW$3:$AW$1424,'[4]BD Unidades'!$A$3:$A$1424,$A484),"-")</f>
        <v>0.20563899999999996</v>
      </c>
      <c r="AP484" s="27">
        <f>IFERROR(SUMIFS('[4]BD Unidades'!$AY$3:$AY$1424,'[4]BD Unidades'!$A$3:$A$1424,$A484),"-")</f>
        <v>0.22774999999999998</v>
      </c>
      <c r="AQ484" s="25">
        <f>IFERROR(SUMIFS('[4]BD Unidades'!$AZ$3:$AZ$1424,'[4]BD Unidades'!$A$3:$A$1424,$A484),"-")</f>
        <v>0.62060039999999994</v>
      </c>
      <c r="AR484" s="25">
        <f>IFERROR(SUMIFS('[4]BD Unidades'!$BA$3:$BA$1424,'[4]BD Unidades'!$A$3:$A$1424,$A484),"-")</f>
        <v>2.8</v>
      </c>
      <c r="AS484" s="28">
        <f>SUMIFS('[4]BD Unidades'!$BC$3:$BC$1424,'[4]BD Unidades'!$A$3:$A$1424,$A484)</f>
        <v>4.4172089633631997E-3</v>
      </c>
      <c r="AT484" s="28">
        <f>SUMIFS('[4]BD Unidades'!$BE$3:$BE$1424,'[4]BD Unidades'!$A$3:$A$1424,$A484)</f>
        <v>1</v>
      </c>
      <c r="AU484" s="29">
        <f t="shared" si="30"/>
        <v>0.99558279103663683</v>
      </c>
      <c r="AV484" s="30">
        <f t="shared" si="31"/>
        <v>0</v>
      </c>
      <c r="AW484" s="25">
        <f>IFERROR(SUMIFS('[4]BD Unidades'!$BI$3:$BI$1424,'[4]BD Unidades'!$A$3:$A$1424,$A484),"-")</f>
        <v>0.61785907835045428</v>
      </c>
      <c r="AX484" s="25">
        <f>IFERROR(SUMIFS('[4]BD Unidades'!$BJ$3:$BJ$1424,'[4]BD Unidades'!$A$3:$A$1424,$A484),"-")</f>
        <v>0.39706278282346319</v>
      </c>
    </row>
    <row r="485" spans="1:50" ht="14.4" x14ac:dyDescent="0.3">
      <c r="A485" s="7">
        <v>1755</v>
      </c>
      <c r="B485" s="7" t="s">
        <v>1934</v>
      </c>
      <c r="D485" s="8" t="s">
        <v>1935</v>
      </c>
      <c r="E485" s="19" t="s">
        <v>1134</v>
      </c>
      <c r="F485" s="19" t="s">
        <v>1936</v>
      </c>
      <c r="G485" s="19" t="s">
        <v>1937</v>
      </c>
      <c r="H485" s="19" t="s">
        <v>397</v>
      </c>
      <c r="I485" s="19">
        <v>2024</v>
      </c>
      <c r="J485" s="19" t="s">
        <v>495</v>
      </c>
      <c r="K485" s="19" t="s">
        <v>496</v>
      </c>
      <c r="L485" s="19" t="s">
        <v>213</v>
      </c>
      <c r="M485" s="19" t="s">
        <v>48</v>
      </c>
      <c r="N485" s="19" t="s">
        <v>59</v>
      </c>
      <c r="O485" s="19" t="s">
        <v>807</v>
      </c>
      <c r="P485" s="19" t="s">
        <v>51</v>
      </c>
      <c r="Q485" s="9" t="s">
        <v>1900</v>
      </c>
      <c r="R485" s="20">
        <v>9</v>
      </c>
      <c r="S485" s="20">
        <v>0</v>
      </c>
      <c r="T485" s="20">
        <v>9</v>
      </c>
      <c r="U485" s="20" t="s">
        <v>397</v>
      </c>
      <c r="V485" s="21">
        <f>_xlfn.XLOOKUP(D485,'[4]Gen. Real'!$A$2:$A$1168,'[4]Gen. Real'!$C$2:$C$1168,"-",0)</f>
        <v>10.838220000000009</v>
      </c>
      <c r="W485" s="22"/>
      <c r="X485" s="22" t="str">
        <f>_xlfn.XLOOKUP(D485,[4]Vertimiento!$J$2:$J$119,[4]Vertimiento!$K$2:$K$119,"-",0)</f>
        <v>-</v>
      </c>
      <c r="Y485" s="23" t="str">
        <f t="shared" si="28"/>
        <v>-</v>
      </c>
      <c r="Z485" s="19" t="str">
        <f>_xlfn.XLOOKUP(D485,[4]Cmg!$I$4:$I$99,[4]Cmg!$M$4:$M$99,"----",0,1)</f>
        <v>----</v>
      </c>
      <c r="AA485" s="19" t="str">
        <f>_xlfn.XLOOKUP(D485,[4]Cmg!$A$4:$A$101,[4]Cmg!$B$4:$B$101,"----",0,1)</f>
        <v>----</v>
      </c>
      <c r="AB485" s="19" t="str">
        <f>_xlfn.XLOOKUP(D485,[4]Cmg!$E$4:$E$101,[4]Cmg!$F$4:$F$101,"----",0,1)</f>
        <v>----</v>
      </c>
      <c r="AC485" s="19" t="str">
        <f>_xlfn.XLOOKUP(D485,[4]Cmg!$O$4:$O$101,[4]Cmg!$P$4:$P$101,"----",0,1)</f>
        <v>----</v>
      </c>
      <c r="AD485" s="24" t="str">
        <f>_xlfn.XLOOKUP(D485,[4]Cmg!$S$4:$S$101,[4]Cmg!$U$4:$U$101,"----",0,1)</f>
        <v>----</v>
      </c>
      <c r="AG485" s="25">
        <f>IFERROR(SUMIFS('[4]BD Unidades'!$AH:$AH,'[4]BD Unidades'!$A:$A,'BD Centrales 2024'!$A485),"-")</f>
        <v>9</v>
      </c>
      <c r="AH485" s="25">
        <f>SUMIFS('[4]BD Unidades'!$AJ$3:$AJ$1424,'[4]BD Unidades'!$A$3:$A$1424,$A485)</f>
        <v>8401.2833333333292</v>
      </c>
      <c r="AI485" s="25">
        <f>SUMIFS('[4]BD Unidades'!$AL$3:$AL$1424,'[4]BD Unidades'!$A$3:$A$1424,$A485)</f>
        <v>0</v>
      </c>
      <c r="AJ485" s="26">
        <f t="shared" si="29"/>
        <v>0</v>
      </c>
      <c r="AK485" s="27">
        <f>IFERROR(SUMIFS('[4]BD Unidades'!$AO$3:$AO$1424,'[4]BD Unidades'!$A$3:$A$1424,$A485),"-")</f>
        <v>0</v>
      </c>
      <c r="AL485" s="27">
        <f>IFERROR(SUMIFS('[4]BD Unidades'!$AQ$3:$AQ$1424,'[4]BD Unidades'!$A$3:$A$1424,$A485),"-")</f>
        <v>0.34426488541947836</v>
      </c>
      <c r="AM485" s="27">
        <f>IFERROR(SUMIFS('[4]BD Unidades'!$AS$3:$AS$1424,'[4]BD Unidades'!$A$3:$A$1424,$A485),"-")</f>
        <v>0.36984210719721705</v>
      </c>
      <c r="AN485" s="27">
        <f>IFERROR(SUMIFS('[4]BD Unidades'!$AU$3:$AU$1424,'[4]BD Unidades'!$A$3:$A$1424,$A485),"-")</f>
        <v>0.34567500000000001</v>
      </c>
      <c r="AO485" s="27">
        <f>IFERROR(SUMIFS('[4]BD Unidades'!$AW$3:$AW$1424,'[4]BD Unidades'!$A$3:$A$1424,$A485),"-")</f>
        <v>0.14182700000000001</v>
      </c>
      <c r="AP485" s="27">
        <f>IFERROR(SUMIFS('[4]BD Unidades'!$AY$3:$AY$1424,'[4]BD Unidades'!$A$3:$A$1424,$A485),"-")</f>
        <v>0.32441300000000001</v>
      </c>
      <c r="AQ485" s="25">
        <f>IFERROR(SUMIFS('[4]BD Unidades'!$AZ$3:$AZ$1424,'[4]BD Unidades'!$A$3:$A$1424,$A485),"-")</f>
        <v>2.9889924164727546</v>
      </c>
      <c r="AR485" s="25">
        <f>IFERROR(SUMIFS('[4]BD Unidades'!$BA$3:$BA$1424,'[4]BD Unidades'!$A$3:$A$1424,$A485),"-")</f>
        <v>9</v>
      </c>
      <c r="AS485" s="28">
        <f>SUMIFS('[4]BD Unidades'!$BC$3:$BC$1424,'[4]BD Unidades'!$A$3:$A$1424,$A485)</f>
        <v>4.3642947740167599E-3</v>
      </c>
      <c r="AT485" s="28">
        <f>SUMIFS('[4]BD Unidades'!$BE$3:$BE$1424,'[4]BD Unidades'!$A$3:$A$1424,$A485)</f>
        <v>0.98698391013964804</v>
      </c>
      <c r="AU485" s="29">
        <f t="shared" si="30"/>
        <v>0.98267642141858691</v>
      </c>
      <c r="AV485" s="30">
        <f t="shared" si="31"/>
        <v>0</v>
      </c>
      <c r="AW485" s="25">
        <f>IFERROR(SUMIFS('[4]BD Unidades'!$BI$3:$BI$1424,'[4]BD Unidades'!$A$3:$A$1424,$A485),"-")</f>
        <v>2.9372123714667433</v>
      </c>
      <c r="AX485" s="25">
        <f>IFERROR(SUMIFS('[4]BD Unidades'!$BJ$3:$BJ$1424,'[4]BD Unidades'!$A$3:$A$1424,$A485),"-")</f>
        <v>1.8875788328169205</v>
      </c>
    </row>
    <row r="486" spans="1:50" ht="14.4" x14ac:dyDescent="0.3">
      <c r="A486" s="7">
        <v>1756</v>
      </c>
      <c r="B486" s="7" t="s">
        <v>1938</v>
      </c>
      <c r="D486" s="8" t="s">
        <v>1939</v>
      </c>
      <c r="E486" s="19" t="s">
        <v>1940</v>
      </c>
      <c r="F486" s="19" t="s">
        <v>1941</v>
      </c>
      <c r="G486" s="19" t="s">
        <v>1942</v>
      </c>
      <c r="H486" s="19" t="s">
        <v>397</v>
      </c>
      <c r="I486" s="19">
        <v>2024</v>
      </c>
      <c r="J486" s="19" t="s">
        <v>495</v>
      </c>
      <c r="K486" s="19" t="s">
        <v>496</v>
      </c>
      <c r="L486" s="19" t="s">
        <v>47</v>
      </c>
      <c r="M486" s="19" t="s">
        <v>497</v>
      </c>
      <c r="N486" s="19" t="s">
        <v>498</v>
      </c>
      <c r="O486" s="19" t="s">
        <v>499</v>
      </c>
      <c r="P486" s="19" t="s">
        <v>51</v>
      </c>
      <c r="Q486" s="9" t="s">
        <v>1944</v>
      </c>
      <c r="R486" s="20">
        <v>90.345600000000005</v>
      </c>
      <c r="S486" s="20">
        <v>0.69</v>
      </c>
      <c r="T486" s="20">
        <v>89.715500000000006</v>
      </c>
      <c r="U486" s="20">
        <v>0.59970000000000001</v>
      </c>
      <c r="V486" s="21">
        <f>_xlfn.XLOOKUP(D486,'[4]Gen. Real'!$A$2:$A$1168,'[4]Gen. Real'!$C$2:$C$1168,"-",0)</f>
        <v>172.38185999999988</v>
      </c>
      <c r="W486" s="22"/>
      <c r="X486" s="22">
        <f>_xlfn.XLOOKUP(D486,[4]Vertimiento!$J$2:$J$119,[4]Vertimiento!$K$2:$K$119,"-",0)</f>
        <v>43.602262833333334</v>
      </c>
      <c r="Y486" s="23">
        <f t="shared" si="28"/>
        <v>0.20187716699425889</v>
      </c>
      <c r="Z486" s="19">
        <f>_xlfn.XLOOKUP(D486,[4]Cmg!$I$4:$I$99,[4]Cmg!$M$4:$M$99,"----",0,1)</f>
        <v>5.6235273995767354</v>
      </c>
      <c r="AA486" s="19">
        <f>_xlfn.XLOOKUP(D486,[4]Cmg!$A$4:$A$101,[4]Cmg!$B$4:$B$101,"----",0,1)</f>
        <v>44.78251280300433</v>
      </c>
      <c r="AB486" s="19">
        <f>_xlfn.XLOOKUP(D486,[4]Cmg!$E$4:$E$101,[4]Cmg!$F$4:$F$101,"----",0,1)</f>
        <v>6.6671693989071095</v>
      </c>
      <c r="AC486" s="19">
        <f>_xlfn.XLOOKUP(D486,[4]Cmg!$O$4:$O$101,[4]Cmg!$P$4:$P$101,"----",0,1)</f>
        <v>71.991827579480812</v>
      </c>
      <c r="AD486" s="24">
        <f>_xlfn.XLOOKUP(D486,[4]Cmg!$S$4:$S$101,[4]Cmg!$U$4:$U$101,"----",0,1)</f>
        <v>0.46637077500853535</v>
      </c>
      <c r="AG486" s="25">
        <f>IFERROR(SUMIFS('[4]BD Unidades'!$AH:$AH,'[4]BD Unidades'!$A:$A,'BD Centrales 2024'!$A486),"-")</f>
        <v>82.36</v>
      </c>
      <c r="AH486" s="25">
        <f>SUMIFS('[4]BD Unidades'!$AJ$3:$AJ$1424,'[4]BD Unidades'!$A$3:$A$1424,$A486)</f>
        <v>6689.9602046659384</v>
      </c>
      <c r="AI486" s="25">
        <f>SUMIFS('[4]BD Unidades'!$AL$3:$AL$1424,'[4]BD Unidades'!$A$3:$A$1424,$A486)</f>
        <v>1240.89944243734</v>
      </c>
      <c r="AJ486" s="26">
        <f t="shared" si="29"/>
        <v>0.1564646832314798</v>
      </c>
      <c r="AK486" s="27">
        <f>IFERROR(SUMIFS('[4]BD Unidades'!$AO$3:$AO$1424,'[4]BD Unidades'!$A$3:$A$1424,$A486),"-")</f>
        <v>0</v>
      </c>
      <c r="AL486" s="27">
        <f>IFERROR(SUMIFS('[4]BD Unidades'!$AQ$3:$AQ$1424,'[4]BD Unidades'!$A$3:$A$1424,$A486),"-")</f>
        <v>0</v>
      </c>
      <c r="AM486" s="27">
        <f>IFERROR(SUMIFS('[4]BD Unidades'!$AS$3:$AS$1424,'[4]BD Unidades'!$A$3:$A$1424,$A486),"-")</f>
        <v>0</v>
      </c>
      <c r="AN486" s="27">
        <f>IFERROR(SUMIFS('[4]BD Unidades'!$AU$3:$AU$1424,'[4]BD Unidades'!$A$3:$A$1424,$A486),"-")</f>
        <v>0.28284995616831371</v>
      </c>
      <c r="AO486" s="27">
        <f>IFERROR(SUMIFS('[4]BD Unidades'!$AW$3:$AW$1424,'[4]BD Unidades'!$A$3:$A$1424,$A486),"-")</f>
        <v>0.27833657245067822</v>
      </c>
      <c r="AP486" s="27">
        <f>IFERROR(SUMIFS('[4]BD Unidades'!$AY$3:$AY$1424,'[4]BD Unidades'!$A$3:$A$1424,$A486),"-")</f>
        <v>0.26102326532780784</v>
      </c>
      <c r="AQ486" s="25">
        <f>IFERROR(SUMIFS('[4]BD Unidades'!$AZ$3:$AZ$1424,'[4]BD Unidades'!$A$3:$A$1424,$A486),"-")</f>
        <v>24.265764761211802</v>
      </c>
      <c r="AR486" s="25">
        <f>IFERROR(SUMIFS('[4]BD Unidades'!$BA$3:$BA$1424,'[4]BD Unidades'!$A$3:$A$1424,$A486),"-")</f>
        <v>80.657159026035004</v>
      </c>
      <c r="AS486" s="28">
        <f>SUMIFS('[4]BD Unidades'!$BC$3:$BC$1424,'[4]BD Unidades'!$A$3:$A$1424,$A486)</f>
        <v>5.6543157086171598E-3</v>
      </c>
      <c r="AT486" s="28">
        <f>SUMIFS('[4]BD Unidades'!$BE$3:$BE$1424,'[4]BD Unidades'!$A$3:$A$1424,$A486)</f>
        <v>0.91007630056314692</v>
      </c>
      <c r="AU486" s="29">
        <f t="shared" si="30"/>
        <v>0.90493044184083249</v>
      </c>
      <c r="AV486" s="30">
        <f t="shared" si="31"/>
        <v>6.8999999999999999E-3</v>
      </c>
      <c r="AW486" s="25">
        <f>IFERROR(SUMIFS('[4]BD Unidades'!$BI$3:$BI$1424,'[4]BD Unidades'!$A$3:$A$1424,$A486),"-")</f>
        <v>23.843101240037516</v>
      </c>
      <c r="AX486" s="25">
        <f>IFERROR(SUMIFS('[4]BD Unidades'!$BJ$3:$BJ$1424,'[4]BD Unidades'!$A$3:$A$1424,$A486),"-")</f>
        <v>15.322600996308402</v>
      </c>
    </row>
    <row r="487" spans="1:50" ht="14.4" x14ac:dyDescent="0.3">
      <c r="A487" s="7">
        <v>1759</v>
      </c>
      <c r="B487" s="7" t="s">
        <v>1945</v>
      </c>
      <c r="D487" s="8" t="s">
        <v>1946</v>
      </c>
      <c r="E487" s="19" t="s">
        <v>1947</v>
      </c>
      <c r="F487" s="19" t="s">
        <v>1947</v>
      </c>
      <c r="G487" s="19" t="s">
        <v>1948</v>
      </c>
      <c r="H487" s="19" t="s">
        <v>397</v>
      </c>
      <c r="I487" s="19">
        <v>2024</v>
      </c>
      <c r="J487" s="19" t="s">
        <v>495</v>
      </c>
      <c r="K487" s="19" t="s">
        <v>496</v>
      </c>
      <c r="L487" s="19" t="s">
        <v>213</v>
      </c>
      <c r="M487" s="19" t="s">
        <v>90</v>
      </c>
      <c r="N487" s="19" t="s">
        <v>1950</v>
      </c>
      <c r="O487" s="19" t="s">
        <v>1951</v>
      </c>
      <c r="P487" s="19" t="s">
        <v>51</v>
      </c>
      <c r="Q487" s="9" t="s">
        <v>1952</v>
      </c>
      <c r="R487" s="20">
        <v>3.0449999999999999</v>
      </c>
      <c r="S487" s="20">
        <v>1.48</v>
      </c>
      <c r="T487" s="20">
        <v>3</v>
      </c>
      <c r="U487" s="20" t="s">
        <v>397</v>
      </c>
      <c r="V487" s="21">
        <f>_xlfn.XLOOKUP(D487,'[4]Gen. Real'!$A$2:$A$1168,'[4]Gen. Real'!$C$2:$C$1168,"-",0)</f>
        <v>6.5190799999999998</v>
      </c>
      <c r="W487" s="22"/>
      <c r="X487" s="22" t="str">
        <f>_xlfn.XLOOKUP(D487,[4]Vertimiento!$J$2:$J$119,[4]Vertimiento!$K$2:$K$119,"-",0)</f>
        <v>-</v>
      </c>
      <c r="Y487" s="23" t="str">
        <f t="shared" si="28"/>
        <v>-</v>
      </c>
      <c r="Z487" s="19" t="str">
        <f>_xlfn.XLOOKUP(D487,[4]Cmg!$I$4:$I$99,[4]Cmg!$M$4:$M$99,"----",0,1)</f>
        <v>----</v>
      </c>
      <c r="AA487" s="19" t="str">
        <f>_xlfn.XLOOKUP(D487,[4]Cmg!$A$4:$A$101,[4]Cmg!$B$4:$B$101,"----",0,1)</f>
        <v>----</v>
      </c>
      <c r="AB487" s="19" t="str">
        <f>_xlfn.XLOOKUP(D487,[4]Cmg!$E$4:$E$101,[4]Cmg!$F$4:$F$101,"----",0,1)</f>
        <v>----</v>
      </c>
      <c r="AC487" s="19" t="str">
        <f>_xlfn.XLOOKUP(D487,[4]Cmg!$O$4:$O$101,[4]Cmg!$P$4:$P$101,"----",0,1)</f>
        <v>----</v>
      </c>
      <c r="AD487" s="24" t="str">
        <f>_xlfn.XLOOKUP(D487,[4]Cmg!$S$4:$S$101,[4]Cmg!$U$4:$U$101,"----",0,1)</f>
        <v>----</v>
      </c>
      <c r="AG487" s="25">
        <f>IFERROR(SUMIFS('[4]BD Unidades'!$AH:$AH,'[4]BD Unidades'!$A:$A,'BD Centrales 2024'!$A487),"-")</f>
        <v>3</v>
      </c>
      <c r="AH487" s="25">
        <f>SUMIFS('[4]BD Unidades'!$AJ$3:$AJ$1424,'[4]BD Unidades'!$A$3:$A$1424,$A487)</f>
        <v>8564.2528735632222</v>
      </c>
      <c r="AI487" s="25">
        <f>SUMIFS('[4]BD Unidades'!$AL$3:$AL$1424,'[4]BD Unidades'!$A$3:$A$1424,$A487)</f>
        <v>0</v>
      </c>
      <c r="AJ487" s="26">
        <f t="shared" si="29"/>
        <v>0</v>
      </c>
      <c r="AK487" s="27">
        <f>IFERROR(SUMIFS('[4]BD Unidades'!$AO$3:$AO$1424,'[4]BD Unidades'!$A$3:$A$1424,$A487),"-")</f>
        <v>0</v>
      </c>
      <c r="AL487" s="27">
        <f>IFERROR(SUMIFS('[4]BD Unidades'!$AQ$3:$AQ$1424,'[4]BD Unidades'!$A$3:$A$1424,$A487),"-")</f>
        <v>0.24950285298608901</v>
      </c>
      <c r="AM487" s="27">
        <f>IFERROR(SUMIFS('[4]BD Unidades'!$AS$3:$AS$1424,'[4]BD Unidades'!$A$3:$A$1424,$A487),"-")</f>
        <v>0.2284884439484226</v>
      </c>
      <c r="AN487" s="27">
        <f>IFERROR(SUMIFS('[4]BD Unidades'!$AU$3:$AU$1424,'[4]BD Unidades'!$A$3:$A$1424,$A487),"-")</f>
        <v>0.23658620689655172</v>
      </c>
      <c r="AO487" s="27">
        <f>IFERROR(SUMIFS('[4]BD Unidades'!$AW$3:$AW$1424,'[4]BD Unidades'!$A$3:$A$1424,$A487),"-")</f>
        <v>0.24517832512315271</v>
      </c>
      <c r="AP487" s="27">
        <f>IFERROR(SUMIFS('[4]BD Unidades'!$AY$3:$AY$1424,'[4]BD Unidades'!$A$3:$A$1424,$A487),"-")</f>
        <v>0.24891921182266011</v>
      </c>
      <c r="AQ487" s="25">
        <f>IFERROR(SUMIFS('[4]BD Unidades'!$AZ$3:$AZ$1424,'[4]BD Unidades'!$A$3:$A$1424,$A487),"-")</f>
        <v>0.6957473118229468</v>
      </c>
      <c r="AR487" s="25">
        <f>IFERROR(SUMIFS('[4]BD Unidades'!$BA$3:$BA$1424,'[4]BD Unidades'!$A$3:$A$1424,$A487),"-")</f>
        <v>3</v>
      </c>
      <c r="AS487" s="28">
        <f>SUMIFS('[4]BD Unidades'!$BC$3:$BC$1424,'[4]BD Unidades'!$A$3:$A$1424,$A487)</f>
        <v>2.8306503941196259E-3</v>
      </c>
      <c r="AT487" s="28">
        <f>SUMIFS('[4]BD Unidades'!$BE$3:$BE$1424,'[4]BD Unidades'!$A$3:$A$1424,$A487)</f>
        <v>0.98481228745502358</v>
      </c>
      <c r="AU487" s="29">
        <f t="shared" si="30"/>
        <v>0.98202462816540514</v>
      </c>
      <c r="AV487" s="30">
        <f t="shared" si="31"/>
        <v>1.4800000000000001E-2</v>
      </c>
      <c r="AW487" s="25">
        <f>IFERROR(SUMIFS('[4]BD Unidades'!$BI$3:$BI$1424,'[4]BD Unidades'!$A$3:$A$1424,$A487),"-")</f>
        <v>0.68652548032073202</v>
      </c>
      <c r="AX487" s="25">
        <f>IFERROR(SUMIFS('[4]BD Unidades'!$BJ$3:$BJ$1424,'[4]BD Unidades'!$A$3:$A$1424,$A487),"-")</f>
        <v>0.44119076217691722</v>
      </c>
    </row>
    <row r="488" spans="1:50" ht="14.4" x14ac:dyDescent="0.3">
      <c r="A488" s="7">
        <v>1761</v>
      </c>
      <c r="B488" s="7" t="s">
        <v>1953</v>
      </c>
      <c r="D488" s="8" t="s">
        <v>1954</v>
      </c>
      <c r="E488" s="19" t="s">
        <v>1955</v>
      </c>
      <c r="F488" s="19" t="s">
        <v>1955</v>
      </c>
      <c r="G488" s="19" t="s">
        <v>1956</v>
      </c>
      <c r="H488" s="19" t="s">
        <v>397</v>
      </c>
      <c r="I488" s="19">
        <v>2024</v>
      </c>
      <c r="J488" s="19" t="s">
        <v>495</v>
      </c>
      <c r="K488" s="19" t="s">
        <v>496</v>
      </c>
      <c r="L488" s="19" t="s">
        <v>213</v>
      </c>
      <c r="M488" s="19" t="s">
        <v>164</v>
      </c>
      <c r="N488" s="19" t="s">
        <v>221</v>
      </c>
      <c r="O488" s="19" t="s">
        <v>221</v>
      </c>
      <c r="P488" s="19" t="s">
        <v>51</v>
      </c>
      <c r="Q488" s="9" t="s">
        <v>1958</v>
      </c>
      <c r="R488" s="20">
        <v>9.0039999999999996</v>
      </c>
      <c r="S488" s="20">
        <v>0.04</v>
      </c>
      <c r="T488" s="20">
        <v>9</v>
      </c>
      <c r="U488" s="20" t="s">
        <v>397</v>
      </c>
      <c r="V488" s="21">
        <f>_xlfn.XLOOKUP(D488,'[4]Gen. Real'!$A$2:$A$1168,'[4]Gen. Real'!$C$2:$C$1168,"-",0)</f>
        <v>14.95854000000001</v>
      </c>
      <c r="W488" s="22"/>
      <c r="X488" s="22" t="str">
        <f>_xlfn.XLOOKUP(D488,[4]Vertimiento!$J$2:$J$119,[4]Vertimiento!$K$2:$K$119,"-",0)</f>
        <v>-</v>
      </c>
      <c r="Y488" s="23" t="str">
        <f t="shared" si="28"/>
        <v>-</v>
      </c>
      <c r="Z488" s="19" t="str">
        <f>_xlfn.XLOOKUP(D488,[4]Cmg!$I$4:$I$99,[4]Cmg!$M$4:$M$99,"----",0,1)</f>
        <v>----</v>
      </c>
      <c r="AA488" s="19" t="str">
        <f>_xlfn.XLOOKUP(D488,[4]Cmg!$A$4:$A$101,[4]Cmg!$B$4:$B$101,"----",0,1)</f>
        <v>----</v>
      </c>
      <c r="AB488" s="19" t="str">
        <f>_xlfn.XLOOKUP(D488,[4]Cmg!$E$4:$E$101,[4]Cmg!$F$4:$F$101,"----",0,1)</f>
        <v>----</v>
      </c>
      <c r="AC488" s="19" t="str">
        <f>_xlfn.XLOOKUP(D488,[4]Cmg!$O$4:$O$101,[4]Cmg!$P$4:$P$101,"----",0,1)</f>
        <v>----</v>
      </c>
      <c r="AD488" s="24" t="str">
        <f>_xlfn.XLOOKUP(D488,[4]Cmg!$S$4:$S$101,[4]Cmg!$U$4:$U$101,"----",0,1)</f>
        <v>----</v>
      </c>
      <c r="AG488" s="25">
        <f>IFERROR(SUMIFS('[4]BD Unidades'!$AH:$AH,'[4]BD Unidades'!$A:$A,'BD Centrales 2024'!$A488),"-")</f>
        <v>9</v>
      </c>
      <c r="AH488" s="25">
        <f>SUMIFS('[4]BD Unidades'!$AJ$3:$AJ$1424,'[4]BD Unidades'!$A$3:$A$1424,$A488)</f>
        <v>7640.8873833851594</v>
      </c>
      <c r="AI488" s="25">
        <f>SUMIFS('[4]BD Unidades'!$AL$3:$AL$1424,'[4]BD Unidades'!$A$3:$A$1424,$A488)</f>
        <v>468.00866281652628</v>
      </c>
      <c r="AJ488" s="26">
        <f t="shared" si="29"/>
        <v>5.7715459681561429E-2</v>
      </c>
      <c r="AK488" s="27">
        <f>IFERROR(SUMIFS('[4]BD Unidades'!$AO$3:$AO$1424,'[4]BD Unidades'!$A$3:$A$1424,$A488),"-")</f>
        <v>0</v>
      </c>
      <c r="AL488" s="27">
        <f>IFERROR(SUMIFS('[4]BD Unidades'!$AQ$3:$AQ$1424,'[4]BD Unidades'!$A$3:$A$1424,$A488),"-")</f>
        <v>0</v>
      </c>
      <c r="AM488" s="27">
        <f>IFERROR(SUMIFS('[4]BD Unidades'!$AS$3:$AS$1424,'[4]BD Unidades'!$A$3:$A$1424,$A488),"-")</f>
        <v>0.24165123226082838</v>
      </c>
      <c r="AN488" s="27">
        <f>IFERROR(SUMIFS('[4]BD Unidades'!$AU$3:$AU$1424,'[4]BD Unidades'!$A$3:$A$1424,$A488),"-")</f>
        <v>0.23104631274988893</v>
      </c>
      <c r="AO488" s="27">
        <f>IFERROR(SUMIFS('[4]BD Unidades'!$AW$3:$AW$1424,'[4]BD Unidades'!$A$3:$A$1424,$A488),"-")</f>
        <v>0.20656719235895157</v>
      </c>
      <c r="AP488" s="27">
        <f>IFERROR(SUMIFS('[4]BD Unidades'!$AY$3:$AY$1424,'[4]BD Unidades'!$A$3:$A$1424,$A488),"-")</f>
        <v>0.21629986672589963</v>
      </c>
      <c r="AQ488" s="25">
        <f>IFERROR(SUMIFS('[4]BD Unidades'!$AZ$3:$AZ$1424,'[4]BD Unidades'!$A$3:$A$1424,$A488),"-")</f>
        <v>2.0803409999999998</v>
      </c>
      <c r="AR488" s="25">
        <f>IFERROR(SUMIFS('[4]BD Unidades'!$BA$3:$BA$1424,'[4]BD Unidades'!$A$3:$A$1424,$A488),"-")</f>
        <v>8.4817151720595696</v>
      </c>
      <c r="AS488" s="28">
        <f>SUMIFS('[4]BD Unidades'!$BC$3:$BC$1424,'[4]BD Unidades'!$A$3:$A$1424,$A488)</f>
        <v>2.3378850349653799E-2</v>
      </c>
      <c r="AT488" s="28">
        <f>SUMIFS('[4]BD Unidades'!$BE$3:$BE$1424,'[4]BD Unidades'!$A$3:$A$1424,$A488)</f>
        <v>0.99955575299866728</v>
      </c>
      <c r="AU488" s="29">
        <f t="shared" si="30"/>
        <v>0.97618728863317594</v>
      </c>
      <c r="AV488" s="30">
        <f t="shared" si="31"/>
        <v>4.0000000000000002E-4</v>
      </c>
      <c r="AW488" s="25">
        <f>IFERROR(SUMIFS('[4]BD Unidades'!$BI$3:$BI$1424,'[4]BD Unidades'!$A$3:$A$1424,$A488),"-")</f>
        <v>2.0316834030932336</v>
      </c>
      <c r="AX488" s="25">
        <f>IFERROR(SUMIFS('[4]BD Unidades'!$BJ$3:$BJ$1424,'[4]BD Unidades'!$A$3:$A$1424,$A488),"-")</f>
        <v>1.3056470222986245</v>
      </c>
    </row>
    <row r="489" spans="1:50" ht="14.4" x14ac:dyDescent="0.3">
      <c r="A489" s="7">
        <v>1762</v>
      </c>
      <c r="B489" s="7" t="s">
        <v>1959</v>
      </c>
      <c r="D489" s="8" t="s">
        <v>1960</v>
      </c>
      <c r="E489" s="19" t="s">
        <v>677</v>
      </c>
      <c r="F489" s="19" t="s">
        <v>1961</v>
      </c>
      <c r="G489" s="19" t="s">
        <v>1962</v>
      </c>
      <c r="H489" s="19" t="s">
        <v>397</v>
      </c>
      <c r="I489" s="19">
        <v>2024</v>
      </c>
      <c r="J489" s="19" t="s">
        <v>495</v>
      </c>
      <c r="K489" s="19" t="s">
        <v>496</v>
      </c>
      <c r="L489" s="19" t="s">
        <v>213</v>
      </c>
      <c r="M489" s="19" t="s">
        <v>189</v>
      </c>
      <c r="N489" s="19" t="s">
        <v>879</v>
      </c>
      <c r="O489" s="19" t="s">
        <v>1772</v>
      </c>
      <c r="P489" s="19" t="s">
        <v>51</v>
      </c>
      <c r="Q489" s="9" t="s">
        <v>1963</v>
      </c>
      <c r="R489" s="20">
        <v>3</v>
      </c>
      <c r="S489" s="20">
        <v>0.22</v>
      </c>
      <c r="T489" s="20">
        <v>3</v>
      </c>
      <c r="U489" s="20" t="s">
        <v>397</v>
      </c>
      <c r="V489" s="21">
        <f>_xlfn.XLOOKUP(D489,'[4]Gen. Real'!$A$2:$A$1168,'[4]Gen. Real'!$C$2:$C$1168,"-",0)</f>
        <v>5.9006800000000039</v>
      </c>
      <c r="W489" s="22"/>
      <c r="X489" s="22" t="str">
        <f>_xlfn.XLOOKUP(D489,[4]Vertimiento!$J$2:$J$119,[4]Vertimiento!$K$2:$K$119,"-",0)</f>
        <v>-</v>
      </c>
      <c r="Y489" s="23" t="str">
        <f t="shared" si="28"/>
        <v>-</v>
      </c>
      <c r="Z489" s="19" t="str">
        <f>_xlfn.XLOOKUP(D489,[4]Cmg!$I$4:$I$99,[4]Cmg!$M$4:$M$99,"----",0,1)</f>
        <v>----</v>
      </c>
      <c r="AA489" s="19" t="str">
        <f>_xlfn.XLOOKUP(D489,[4]Cmg!$A$4:$A$101,[4]Cmg!$B$4:$B$101,"----",0,1)</f>
        <v>----</v>
      </c>
      <c r="AB489" s="19" t="str">
        <f>_xlfn.XLOOKUP(D489,[4]Cmg!$E$4:$E$101,[4]Cmg!$F$4:$F$101,"----",0,1)</f>
        <v>----</v>
      </c>
      <c r="AC489" s="19" t="str">
        <f>_xlfn.XLOOKUP(D489,[4]Cmg!$O$4:$O$101,[4]Cmg!$P$4:$P$101,"----",0,1)</f>
        <v>----</v>
      </c>
      <c r="AD489" s="24" t="str">
        <f>_xlfn.XLOOKUP(D489,[4]Cmg!$S$4:$S$101,[4]Cmg!$U$4:$U$101,"----",0,1)</f>
        <v>----</v>
      </c>
      <c r="AG489" s="25">
        <f>IFERROR(SUMIFS('[4]BD Unidades'!$AH:$AH,'[4]BD Unidades'!$A:$A,'BD Centrales 2024'!$A489),"-")</f>
        <v>3</v>
      </c>
      <c r="AH489" s="25">
        <f>SUMIFS('[4]BD Unidades'!$AJ$3:$AJ$1424,'[4]BD Unidades'!$A$3:$A$1424,$A489)</f>
        <v>8741.8333333333303</v>
      </c>
      <c r="AI489" s="25">
        <f>SUMIFS('[4]BD Unidades'!$AL$3:$AL$1424,'[4]BD Unidades'!$A$3:$A$1424,$A489)</f>
        <v>0</v>
      </c>
      <c r="AJ489" s="26">
        <f t="shared" si="29"/>
        <v>0</v>
      </c>
      <c r="AK489" s="27">
        <f>IFERROR(SUMIFS('[4]BD Unidades'!$AO$3:$AO$1424,'[4]BD Unidades'!$A$3:$A$1424,$A489),"-")</f>
        <v>0</v>
      </c>
      <c r="AL489" s="27">
        <f>IFERROR(SUMIFS('[4]BD Unidades'!$AQ$3:$AQ$1424,'[4]BD Unidades'!$A$3:$A$1424,$A489),"-")</f>
        <v>0.23029965121160054</v>
      </c>
      <c r="AM489" s="27">
        <f>IFERROR(SUMIFS('[4]BD Unidades'!$AS$3:$AS$1424,'[4]BD Unidades'!$A$3:$A$1424,$A489),"-")</f>
        <v>0.2253962055295321</v>
      </c>
      <c r="AN489" s="27">
        <f>IFERROR(SUMIFS('[4]BD Unidades'!$AU$3:$AU$1424,'[4]BD Unidades'!$A$3:$A$1424,$A489),"-")</f>
        <v>0.208035</v>
      </c>
      <c r="AO489" s="27">
        <f>IFERROR(SUMIFS('[4]BD Unidades'!$AW$3:$AW$1424,'[4]BD Unidades'!$A$3:$A$1424,$A489),"-")</f>
        <v>0.22476700000000002</v>
      </c>
      <c r="AP489" s="27">
        <f>IFERROR(SUMIFS('[4]BD Unidades'!$AY$3:$AY$1424,'[4]BD Unidades'!$A$3:$A$1424,$A489),"-")</f>
        <v>0.23188600000000001</v>
      </c>
      <c r="AQ489" s="25">
        <f>IFERROR(SUMIFS('[4]BD Unidades'!$AZ$3:$AZ$1424,'[4]BD Unidades'!$A$3:$A$1424,$A489),"-")</f>
        <v>0.62410500000000002</v>
      </c>
      <c r="AR489" s="25">
        <f>IFERROR(SUMIFS('[4]BD Unidades'!$BA$3:$BA$1424,'[4]BD Unidades'!$A$3:$A$1424,$A489),"-")</f>
        <v>3</v>
      </c>
      <c r="AS489" s="28">
        <f>SUMIFS('[4]BD Unidades'!$BC$3:$BC$1424,'[4]BD Unidades'!$A$3:$A$1424,$A489)</f>
        <v>2.1777473839697998E-3</v>
      </c>
      <c r="AT489" s="28">
        <f>SUMIFS('[4]BD Unidades'!$BE$3:$BE$1424,'[4]BD Unidades'!$A$3:$A$1424,$A489)</f>
        <v>1</v>
      </c>
      <c r="AU489" s="29">
        <f t="shared" si="30"/>
        <v>0.99782225261603019</v>
      </c>
      <c r="AV489" s="30">
        <f t="shared" si="31"/>
        <v>2.2000000000000001E-3</v>
      </c>
      <c r="AW489" s="25">
        <f>IFERROR(SUMIFS('[4]BD Unidades'!$BI$3:$BI$1424,'[4]BD Unidades'!$A$3:$A$1424,$A489),"-")</f>
        <v>0.6212927833026668</v>
      </c>
      <c r="AX489" s="25">
        <f>IFERROR(SUMIFS('[4]BD Unidades'!$BJ$3:$BJ$1424,'[4]BD Unidades'!$A$3:$A$1424,$A489),"-")</f>
        <v>0.39926942911465335</v>
      </c>
    </row>
    <row r="490" spans="1:50" ht="14.4" x14ac:dyDescent="0.3">
      <c r="A490" s="7">
        <v>1763</v>
      </c>
      <c r="B490" s="7" t="s">
        <v>1964</v>
      </c>
      <c r="D490" s="8" t="s">
        <v>1965</v>
      </c>
      <c r="E490" s="19" t="s">
        <v>1966</v>
      </c>
      <c r="F490" s="19" t="s">
        <v>1966</v>
      </c>
      <c r="G490" s="19" t="s">
        <v>1967</v>
      </c>
      <c r="H490" s="19" t="s">
        <v>397</v>
      </c>
      <c r="I490" s="19">
        <v>2024</v>
      </c>
      <c r="J490" s="19" t="s">
        <v>495</v>
      </c>
      <c r="K490" s="19" t="s">
        <v>496</v>
      </c>
      <c r="L490" s="19" t="s">
        <v>213</v>
      </c>
      <c r="M490" s="19" t="s">
        <v>164</v>
      </c>
      <c r="N490" s="19" t="s">
        <v>831</v>
      </c>
      <c r="O490" s="19" t="s">
        <v>1592</v>
      </c>
      <c r="P490" s="19" t="s">
        <v>51</v>
      </c>
      <c r="Q490" s="9" t="s">
        <v>1969</v>
      </c>
      <c r="R490" s="20">
        <v>3.03</v>
      </c>
      <c r="S490" s="20">
        <v>0.99</v>
      </c>
      <c r="T490" s="20">
        <v>3</v>
      </c>
      <c r="U490" s="20" t="s">
        <v>397</v>
      </c>
      <c r="V490" s="21">
        <f>_xlfn.XLOOKUP(D490,'[4]Gen. Real'!$A$2:$A$1168,'[4]Gen. Real'!$C$2:$C$1168,"-",0)</f>
        <v>5.8674400000000029</v>
      </c>
      <c r="W490" s="22"/>
      <c r="X490" s="22" t="str">
        <f>_xlfn.XLOOKUP(D490,[4]Vertimiento!$J$2:$J$119,[4]Vertimiento!$K$2:$K$119,"-",0)</f>
        <v>-</v>
      </c>
      <c r="Y490" s="23" t="str">
        <f t="shared" si="28"/>
        <v>-</v>
      </c>
      <c r="Z490" s="19" t="str">
        <f>_xlfn.XLOOKUP(D490,[4]Cmg!$I$4:$I$99,[4]Cmg!$M$4:$M$99,"----",0,1)</f>
        <v>----</v>
      </c>
      <c r="AA490" s="19" t="str">
        <f>_xlfn.XLOOKUP(D490,[4]Cmg!$A$4:$A$101,[4]Cmg!$B$4:$B$101,"----",0,1)</f>
        <v>----</v>
      </c>
      <c r="AB490" s="19" t="str">
        <f>_xlfn.XLOOKUP(D490,[4]Cmg!$E$4:$E$101,[4]Cmg!$F$4:$F$101,"----",0,1)</f>
        <v>----</v>
      </c>
      <c r="AC490" s="19" t="str">
        <f>_xlfn.XLOOKUP(D490,[4]Cmg!$O$4:$O$101,[4]Cmg!$P$4:$P$101,"----",0,1)</f>
        <v>----</v>
      </c>
      <c r="AD490" s="24" t="str">
        <f>_xlfn.XLOOKUP(D490,[4]Cmg!$S$4:$S$101,[4]Cmg!$U$4:$U$101,"----",0,1)</f>
        <v>----</v>
      </c>
      <c r="AG490" s="25">
        <f>IFERROR(SUMIFS('[4]BD Unidades'!$AH:$AH,'[4]BD Unidades'!$A:$A,'BD Centrales 2024'!$A490),"-")</f>
        <v>3</v>
      </c>
      <c r="AH490" s="25">
        <f>SUMIFS('[4]BD Unidades'!$AJ$3:$AJ$1424,'[4]BD Unidades'!$A$3:$A$1424,$A490)</f>
        <v>8409.6039603960417</v>
      </c>
      <c r="AI490" s="25">
        <f>SUMIFS('[4]BD Unidades'!$AL$3:$AL$1424,'[4]BD Unidades'!$A$3:$A$1424,$A490)</f>
        <v>0</v>
      </c>
      <c r="AJ490" s="26">
        <f t="shared" si="29"/>
        <v>0</v>
      </c>
      <c r="AK490" s="27">
        <f>IFERROR(SUMIFS('[4]BD Unidades'!$AO$3:$AO$1424,'[4]BD Unidades'!$A$3:$A$1424,$A490),"-")</f>
        <v>0</v>
      </c>
      <c r="AL490" s="27">
        <f>IFERROR(SUMIFS('[4]BD Unidades'!$AQ$3:$AQ$1424,'[4]BD Unidades'!$A$3:$A$1424,$A490),"-")</f>
        <v>0.24126315554111616</v>
      </c>
      <c r="AM490" s="27">
        <f>IFERROR(SUMIFS('[4]BD Unidades'!$AS$3:$AS$1424,'[4]BD Unidades'!$A$3:$A$1424,$A490),"-")</f>
        <v>0.21743098837176872</v>
      </c>
      <c r="AN490" s="27">
        <f>IFERROR(SUMIFS('[4]BD Unidades'!$AU$3:$AU$1424,'[4]BD Unidades'!$A$3:$A$1424,$A490),"-")</f>
        <v>0.2092990099009901</v>
      </c>
      <c r="AO490" s="27">
        <f>IFERROR(SUMIFS('[4]BD Unidades'!$AW$3:$AW$1424,'[4]BD Unidades'!$A$3:$A$1424,$A490),"-")</f>
        <v>0.22708514851485151</v>
      </c>
      <c r="AP490" s="27">
        <f>IFERROR(SUMIFS('[4]BD Unidades'!$AY$3:$AY$1424,'[4]BD Unidades'!$A$3:$A$1424,$A490),"-")</f>
        <v>0.20762871287128715</v>
      </c>
      <c r="AQ490" s="25">
        <f>IFERROR(SUMIFS('[4]BD Unidades'!$AZ$3:$AZ$1424,'[4]BD Unidades'!$A$3:$A$1424,$A490),"-")</f>
        <v>0.63417599999999996</v>
      </c>
      <c r="AR490" s="25">
        <f>IFERROR(SUMIFS('[4]BD Unidades'!$BA$3:$BA$1424,'[4]BD Unidades'!$A$3:$A$1424,$A490),"-")</f>
        <v>3</v>
      </c>
      <c r="AS490" s="28">
        <f>SUMIFS('[4]BD Unidades'!$BC$3:$BC$1424,'[4]BD Unidades'!$A$3:$A$1424,$A490)</f>
        <v>6.2533276869464277E-2</v>
      </c>
      <c r="AT490" s="28">
        <f>SUMIFS('[4]BD Unidades'!$BE$3:$BE$1424,'[4]BD Unidades'!$A$3:$A$1424,$A490)</f>
        <v>0.98934569003348416</v>
      </c>
      <c r="AU490" s="29">
        <f t="shared" si="30"/>
        <v>0.92747866207900909</v>
      </c>
      <c r="AV490" s="30">
        <f t="shared" si="31"/>
        <v>9.8999999999999991E-3</v>
      </c>
      <c r="AW490" s="25">
        <f>IFERROR(SUMIFS('[4]BD Unidades'!$BI$3:$BI$1424,'[4]BD Unidades'!$A$3:$A$1424,$A490),"-")</f>
        <v>0.58773358292320144</v>
      </c>
      <c r="AX490" s="25">
        <f>IFERROR(SUMIFS('[4]BD Unidades'!$BJ$3:$BJ$1424,'[4]BD Unidades'!$A$3:$A$1424,$A490),"-")</f>
        <v>0.37770284547299865</v>
      </c>
    </row>
    <row r="491" spans="1:50" ht="14.4" x14ac:dyDescent="0.3">
      <c r="A491" s="7">
        <v>1764</v>
      </c>
      <c r="B491" s="7" t="s">
        <v>1970</v>
      </c>
      <c r="D491" s="8" t="s">
        <v>1971</v>
      </c>
      <c r="E491" s="19" t="s">
        <v>677</v>
      </c>
      <c r="F491" s="19" t="s">
        <v>1972</v>
      </c>
      <c r="G491" s="19" t="s">
        <v>1973</v>
      </c>
      <c r="H491" s="19" t="s">
        <v>397</v>
      </c>
      <c r="I491" s="19">
        <v>2024</v>
      </c>
      <c r="J491" s="19" t="s">
        <v>495</v>
      </c>
      <c r="K491" s="19" t="s">
        <v>496</v>
      </c>
      <c r="L491" s="19" t="s">
        <v>213</v>
      </c>
      <c r="M491" s="19" t="s">
        <v>164</v>
      </c>
      <c r="N491" s="19" t="s">
        <v>831</v>
      </c>
      <c r="O491" s="19" t="s">
        <v>1779</v>
      </c>
      <c r="P491" s="19" t="s">
        <v>51</v>
      </c>
      <c r="Q491" s="9" t="s">
        <v>1462</v>
      </c>
      <c r="R491" s="20">
        <v>9.56</v>
      </c>
      <c r="S491" s="20">
        <v>0.05</v>
      </c>
      <c r="T491" s="20">
        <v>9</v>
      </c>
      <c r="U491" s="20">
        <v>0</v>
      </c>
      <c r="V491" s="21">
        <f>_xlfn.XLOOKUP(D491,'[4]Gen. Real'!$A$2:$A$1168,'[4]Gen. Real'!$C$2:$C$1168,"-",0)</f>
        <v>20.470940000000017</v>
      </c>
      <c r="W491" s="22"/>
      <c r="X491" s="22" t="str">
        <f>_xlfn.XLOOKUP(D491,[4]Vertimiento!$J$2:$J$119,[4]Vertimiento!$K$2:$K$119,"-",0)</f>
        <v>-</v>
      </c>
      <c r="Y491" s="23" t="str">
        <f t="shared" si="28"/>
        <v>-</v>
      </c>
      <c r="Z491" s="19" t="str">
        <f>_xlfn.XLOOKUP(D491,[4]Cmg!$I$4:$I$99,[4]Cmg!$M$4:$M$99,"----",0,1)</f>
        <v>----</v>
      </c>
      <c r="AA491" s="19" t="str">
        <f>_xlfn.XLOOKUP(D491,[4]Cmg!$A$4:$A$101,[4]Cmg!$B$4:$B$101,"----",0,1)</f>
        <v>----</v>
      </c>
      <c r="AB491" s="19" t="str">
        <f>_xlfn.XLOOKUP(D491,[4]Cmg!$E$4:$E$101,[4]Cmg!$F$4:$F$101,"----",0,1)</f>
        <v>----</v>
      </c>
      <c r="AC491" s="19" t="str">
        <f>_xlfn.XLOOKUP(D491,[4]Cmg!$O$4:$O$101,[4]Cmg!$P$4:$P$101,"----",0,1)</f>
        <v>----</v>
      </c>
      <c r="AD491" s="24" t="str">
        <f>_xlfn.XLOOKUP(D491,[4]Cmg!$S$4:$S$101,[4]Cmg!$U$4:$U$101,"----",0,1)</f>
        <v>----</v>
      </c>
      <c r="AG491" s="25">
        <f>IFERROR(SUMIFS('[4]BD Unidades'!$AH:$AH,'[4]BD Unidades'!$A:$A,'BD Centrales 2024'!$A491),"-")</f>
        <v>9</v>
      </c>
      <c r="AH491" s="25">
        <f>SUMIFS('[4]BD Unidades'!$AJ$3:$AJ$1424,'[4]BD Unidades'!$A$3:$A$1424,$A491)</f>
        <v>8133.8127615062785</v>
      </c>
      <c r="AI491" s="25">
        <f>SUMIFS('[4]BD Unidades'!$AL$3:$AL$1424,'[4]BD Unidades'!$A$3:$A$1424,$A491)</f>
        <v>23.221757322175762</v>
      </c>
      <c r="AJ491" s="26">
        <f t="shared" si="29"/>
        <v>2.8468381822553527E-3</v>
      </c>
      <c r="AK491" s="27">
        <f>IFERROR(SUMIFS('[4]BD Unidades'!$AO$3:$AO$1424,'[4]BD Unidades'!$A$3:$A$1424,$A491),"-")</f>
        <v>0</v>
      </c>
      <c r="AL491" s="27">
        <f>IFERROR(SUMIFS('[4]BD Unidades'!$AQ$3:$AQ$1424,'[4]BD Unidades'!$A$3:$A$1424,$A491),"-")</f>
        <v>0.2470728925853892</v>
      </c>
      <c r="AM491" s="27">
        <f>IFERROR(SUMIFS('[4]BD Unidades'!$AS$3:$AS$1424,'[4]BD Unidades'!$A$3:$A$1424,$A491),"-")</f>
        <v>0.24272123211178762</v>
      </c>
      <c r="AN491" s="27">
        <f>IFERROR(SUMIFS('[4]BD Unidades'!$AU$3:$AU$1424,'[4]BD Unidades'!$A$3:$A$1424,$A491),"-")</f>
        <v>0.23602499999999998</v>
      </c>
      <c r="AO491" s="27">
        <f>IFERROR(SUMIFS('[4]BD Unidades'!$AW$3:$AW$1424,'[4]BD Unidades'!$A$3:$A$1424,$A491),"-")</f>
        <v>0.24651903765690375</v>
      </c>
      <c r="AP491" s="27">
        <f>IFERROR(SUMIFS('[4]BD Unidades'!$AY$3:$AY$1424,'[4]BD Unidades'!$A$3:$A$1424,$A491),"-")</f>
        <v>0.24671956066945608</v>
      </c>
      <c r="AQ491" s="25">
        <f>IFERROR(SUMIFS('[4]BD Unidades'!$AZ$3:$AZ$1424,'[4]BD Unidades'!$A$3:$A$1424,$A491),"-")</f>
        <v>2.256399</v>
      </c>
      <c r="AR491" s="25">
        <f>IFERROR(SUMIFS('[4]BD Unidades'!$BA$3:$BA$1424,'[4]BD Unidades'!$A$3:$A$1424,$A491),"-")</f>
        <v>8.9914594854532393</v>
      </c>
      <c r="AS491" s="28">
        <f>SUMIFS('[4]BD Unidades'!$BC$3:$BC$1424,'[4]BD Unidades'!$A$3:$A$1424,$A491)</f>
        <v>2.5752579635799694E-3</v>
      </c>
      <c r="AT491" s="28">
        <f>SUMIFS('[4]BD Unidades'!$BE$3:$BE$1424,'[4]BD Unidades'!$A$3:$A$1424,$A491)</f>
        <v>0.94142259414225937</v>
      </c>
      <c r="AU491" s="29">
        <f t="shared" si="30"/>
        <v>0.93899818810960045</v>
      </c>
      <c r="AV491" s="30">
        <f t="shared" si="31"/>
        <v>5.0000000000000001E-4</v>
      </c>
      <c r="AW491" s="25">
        <f>IFERROR(SUMIFS('[4]BD Unidades'!$BI$3:$BI$1424,'[4]BD Unidades'!$A$3:$A$1424,$A491),"-")</f>
        <v>2.2377253699764736</v>
      </c>
      <c r="AX491" s="25">
        <f>IFERROR(SUMIFS('[4]BD Unidades'!$BJ$3:$BJ$1424,'[4]BD Unidades'!$A$3:$A$1424,$A491),"-")</f>
        <v>1.4380584403965797</v>
      </c>
    </row>
    <row r="492" spans="1:50" ht="14.4" x14ac:dyDescent="0.3">
      <c r="A492" s="7">
        <v>1765</v>
      </c>
      <c r="B492" s="7" t="s">
        <v>1975</v>
      </c>
      <c r="D492" s="8" t="s">
        <v>1976</v>
      </c>
      <c r="E492" s="19" t="s">
        <v>1977</v>
      </c>
      <c r="F492" s="19" t="s">
        <v>1977</v>
      </c>
      <c r="G492" s="19" t="s">
        <v>1978</v>
      </c>
      <c r="H492" s="19" t="s">
        <v>397</v>
      </c>
      <c r="I492" s="19">
        <v>2024</v>
      </c>
      <c r="J492" s="19" t="s">
        <v>495</v>
      </c>
      <c r="K492" s="19" t="s">
        <v>496</v>
      </c>
      <c r="L492" s="19" t="s">
        <v>213</v>
      </c>
      <c r="M492" s="19" t="s">
        <v>164</v>
      </c>
      <c r="N492" s="19" t="s">
        <v>371</v>
      </c>
      <c r="O492" s="19" t="s">
        <v>1592</v>
      </c>
      <c r="P492" s="19" t="s">
        <v>51</v>
      </c>
      <c r="Q492" s="9" t="s">
        <v>1980</v>
      </c>
      <c r="R492" s="20">
        <v>9.0079999999999991</v>
      </c>
      <c r="S492" s="20">
        <v>8.7999999999999995E-2</v>
      </c>
      <c r="T492" s="20">
        <v>9</v>
      </c>
      <c r="U492" s="20" t="s">
        <v>397</v>
      </c>
      <c r="V492" s="21">
        <f>_xlfn.XLOOKUP(D492,'[4]Gen. Real'!$A$2:$A$1168,'[4]Gen. Real'!$C$2:$C$1168,"-",0)</f>
        <v>20.358939999999997</v>
      </c>
      <c r="W492" s="22"/>
      <c r="X492" s="22" t="str">
        <f>_xlfn.XLOOKUP(D492,[4]Vertimiento!$J$2:$J$119,[4]Vertimiento!$K$2:$K$119,"-",0)</f>
        <v>-</v>
      </c>
      <c r="Y492" s="23" t="str">
        <f t="shared" si="28"/>
        <v>-</v>
      </c>
      <c r="Z492" s="19" t="str">
        <f>_xlfn.XLOOKUP(D492,[4]Cmg!$I$4:$I$99,[4]Cmg!$M$4:$M$99,"----",0,1)</f>
        <v>----</v>
      </c>
      <c r="AA492" s="19" t="str">
        <f>_xlfn.XLOOKUP(D492,[4]Cmg!$A$4:$A$101,[4]Cmg!$B$4:$B$101,"----",0,1)</f>
        <v>----</v>
      </c>
      <c r="AB492" s="19" t="str">
        <f>_xlfn.XLOOKUP(D492,[4]Cmg!$E$4:$E$101,[4]Cmg!$F$4:$F$101,"----",0,1)</f>
        <v>----</v>
      </c>
      <c r="AC492" s="19" t="str">
        <f>_xlfn.XLOOKUP(D492,[4]Cmg!$O$4:$O$101,[4]Cmg!$P$4:$P$101,"----",0,1)</f>
        <v>----</v>
      </c>
      <c r="AD492" s="24" t="str">
        <f>_xlfn.XLOOKUP(D492,[4]Cmg!$S$4:$S$101,[4]Cmg!$U$4:$U$101,"----",0,1)</f>
        <v>----</v>
      </c>
      <c r="AG492" s="25">
        <f>IFERROR(SUMIFS('[4]BD Unidades'!$AH:$AH,'[4]BD Unidades'!$A:$A,'BD Centrales 2024'!$A492),"-")</f>
        <v>9</v>
      </c>
      <c r="AH492" s="25">
        <f>SUMIFS('[4]BD Unidades'!$AJ$3:$AJ$1424,'[4]BD Unidades'!$A$3:$A$1424,$A492)</f>
        <v>8363.4991119005317</v>
      </c>
      <c r="AI492" s="25">
        <f>SUMIFS('[4]BD Unidades'!$AL$3:$AL$1424,'[4]BD Unidades'!$A$3:$A$1424,$A492)</f>
        <v>0</v>
      </c>
      <c r="AJ492" s="26">
        <f t="shared" si="29"/>
        <v>0</v>
      </c>
      <c r="AK492" s="27">
        <f>IFERROR(SUMIFS('[4]BD Unidades'!$AO$3:$AO$1424,'[4]BD Unidades'!$A$3:$A$1424,$A492),"-")</f>
        <v>0</v>
      </c>
      <c r="AL492" s="27">
        <f>IFERROR(SUMIFS('[4]BD Unidades'!$AQ$3:$AQ$1424,'[4]BD Unidades'!$A$3:$A$1424,$A492),"-")</f>
        <v>0.25437882048053723</v>
      </c>
      <c r="AM492" s="27">
        <f>IFERROR(SUMIFS('[4]BD Unidades'!$AS$3:$AS$1424,'[4]BD Unidades'!$A$3:$A$1424,$A492),"-")</f>
        <v>0.26397989184259202</v>
      </c>
      <c r="AN492" s="27">
        <f>IFERROR(SUMIFS('[4]BD Unidades'!$AU$3:$AU$1424,'[4]BD Unidades'!$A$3:$A$1424,$A492),"-")</f>
        <v>0.25327786412078152</v>
      </c>
      <c r="AO492" s="27">
        <f>IFERROR(SUMIFS('[4]BD Unidades'!$AW$3:$AW$1424,'[4]BD Unidades'!$A$3:$A$1424,$A492),"-")</f>
        <v>0.26828952042628773</v>
      </c>
      <c r="AP492" s="27">
        <f>IFERROR(SUMIFS('[4]BD Unidades'!$AY$3:$AY$1424,'[4]BD Unidades'!$A$3:$A$1424,$A492),"-")</f>
        <v>0.25411511989342811</v>
      </c>
      <c r="AQ492" s="25">
        <f>IFERROR(SUMIFS('[4]BD Unidades'!$AZ$3:$AZ$1424,'[4]BD Unidades'!$A$3:$A$1424,$A492),"-")</f>
        <v>2.2815269999999996</v>
      </c>
      <c r="AR492" s="25">
        <f>IFERROR(SUMIFS('[4]BD Unidades'!$BA$3:$BA$1424,'[4]BD Unidades'!$A$3:$A$1424,$A492),"-")</f>
        <v>9</v>
      </c>
      <c r="AS492" s="28">
        <f>SUMIFS('[4]BD Unidades'!$BC$3:$BC$1424,'[4]BD Unidades'!$A$3:$A$1424,$A492)</f>
        <v>2.8435556962234502E-3</v>
      </c>
      <c r="AT492" s="28">
        <f>SUMIFS('[4]BD Unidades'!$BE$3:$BE$1424,'[4]BD Unidades'!$A$3:$A$1424,$A492)</f>
        <v>0.99911190053285981</v>
      </c>
      <c r="AU492" s="29">
        <f t="shared" si="30"/>
        <v>0.99627087019693494</v>
      </c>
      <c r="AV492" s="30">
        <f t="shared" si="31"/>
        <v>8.7999999999999992E-4</v>
      </c>
      <c r="AW492" s="25">
        <f>IFERROR(SUMIFS('[4]BD Unidades'!$BI$3:$BI$1424,'[4]BD Unidades'!$A$3:$A$1424,$A492),"-")</f>
        <v>2.275033584103864</v>
      </c>
      <c r="AX492" s="25">
        <f>IFERROR(SUMIFS('[4]BD Unidades'!$BJ$3:$BJ$1424,'[4]BD Unidades'!$A$3:$A$1424,$A492),"-")</f>
        <v>1.4620343013050969</v>
      </c>
    </row>
    <row r="493" spans="1:50" ht="14.4" x14ac:dyDescent="0.3">
      <c r="A493" s="7">
        <v>1766</v>
      </c>
      <c r="B493" s="7" t="s">
        <v>1981</v>
      </c>
      <c r="D493" s="8" t="s">
        <v>1982</v>
      </c>
      <c r="E493" s="19" t="s">
        <v>1983</v>
      </c>
      <c r="F493" s="19" t="s">
        <v>1983</v>
      </c>
      <c r="G493" s="19" t="s">
        <v>1984</v>
      </c>
      <c r="H493" s="19" t="s">
        <v>397</v>
      </c>
      <c r="I493" s="19">
        <v>2024</v>
      </c>
      <c r="J493" s="19" t="s">
        <v>495</v>
      </c>
      <c r="K493" s="19" t="s">
        <v>496</v>
      </c>
      <c r="L493" s="19" t="s">
        <v>213</v>
      </c>
      <c r="M493" s="19" t="s">
        <v>90</v>
      </c>
      <c r="N493" s="19" t="s">
        <v>97</v>
      </c>
      <c r="O493" s="19" t="s">
        <v>97</v>
      </c>
      <c r="P493" s="19" t="s">
        <v>51</v>
      </c>
      <c r="Q493" s="9" t="s">
        <v>1986</v>
      </c>
      <c r="R493" s="20">
        <v>9.0449999999999999</v>
      </c>
      <c r="S493" s="20">
        <v>0.49</v>
      </c>
      <c r="T493" s="20">
        <v>9</v>
      </c>
      <c r="U493" s="20" t="s">
        <v>397</v>
      </c>
      <c r="V493" s="21">
        <f>_xlfn.XLOOKUP(D493,'[4]Gen. Real'!$A$2:$A$1168,'[4]Gen. Real'!$C$2:$C$1168,"-",0)</f>
        <v>11.193880000000009</v>
      </c>
      <c r="W493" s="22"/>
      <c r="X493" s="22" t="str">
        <f>_xlfn.XLOOKUP(D493,[4]Vertimiento!$J$2:$J$119,[4]Vertimiento!$K$2:$K$119,"-",0)</f>
        <v>-</v>
      </c>
      <c r="Y493" s="23" t="str">
        <f t="shared" si="28"/>
        <v>-</v>
      </c>
      <c r="Z493" s="19" t="str">
        <f>_xlfn.XLOOKUP(D493,[4]Cmg!$I$4:$I$99,[4]Cmg!$M$4:$M$99,"----",0,1)</f>
        <v>----</v>
      </c>
      <c r="AA493" s="19" t="str">
        <f>_xlfn.XLOOKUP(D493,[4]Cmg!$A$4:$A$101,[4]Cmg!$B$4:$B$101,"----",0,1)</f>
        <v>----</v>
      </c>
      <c r="AB493" s="19" t="str">
        <f>_xlfn.XLOOKUP(D493,[4]Cmg!$E$4:$E$101,[4]Cmg!$F$4:$F$101,"----",0,1)</f>
        <v>----</v>
      </c>
      <c r="AC493" s="19" t="str">
        <f>_xlfn.XLOOKUP(D493,[4]Cmg!$O$4:$O$101,[4]Cmg!$P$4:$P$101,"----",0,1)</f>
        <v>----</v>
      </c>
      <c r="AD493" s="24" t="str">
        <f>_xlfn.XLOOKUP(D493,[4]Cmg!$S$4:$S$101,[4]Cmg!$U$4:$U$101,"----",0,1)</f>
        <v>----</v>
      </c>
      <c r="AG493" s="25">
        <f>IFERROR(SUMIFS('[4]BD Unidades'!$AH:$AH,'[4]BD Unidades'!$A:$A,'BD Centrales 2024'!$A493),"-")</f>
        <v>9</v>
      </c>
      <c r="AH493" s="25">
        <f>SUMIFS('[4]BD Unidades'!$AJ$3:$AJ$1424,'[4]BD Unidades'!$A$3:$A$1424,$A493)</f>
        <v>8686.4013266998318</v>
      </c>
      <c r="AI493" s="25">
        <f>SUMIFS('[4]BD Unidades'!$AL$3:$AL$1424,'[4]BD Unidades'!$A$3:$A$1424,$A493)</f>
        <v>0</v>
      </c>
      <c r="AJ493" s="26">
        <f t="shared" si="29"/>
        <v>0</v>
      </c>
      <c r="AK493" s="27">
        <f>IFERROR(SUMIFS('[4]BD Unidades'!$AO$3:$AO$1424,'[4]BD Unidades'!$A$3:$A$1424,$A493),"-")</f>
        <v>0</v>
      </c>
      <c r="AL493" s="27">
        <f>IFERROR(SUMIFS('[4]BD Unidades'!$AQ$3:$AQ$1424,'[4]BD Unidades'!$A$3:$A$1424,$A493),"-")</f>
        <v>0</v>
      </c>
      <c r="AM493" s="27">
        <f>IFERROR(SUMIFS('[4]BD Unidades'!$AS$3:$AS$1424,'[4]BD Unidades'!$A$3:$A$1424,$A493),"-")</f>
        <v>0.18501525787987949</v>
      </c>
      <c r="AN493" s="27">
        <f>IFERROR(SUMIFS('[4]BD Unidades'!$AU$3:$AU$1424,'[4]BD Unidades'!$A$3:$A$1424,$A493),"-")</f>
        <v>0.15893830845771148</v>
      </c>
      <c r="AO493" s="27">
        <f>IFERROR(SUMIFS('[4]BD Unidades'!$AW$3:$AW$1424,'[4]BD Unidades'!$A$3:$A$1424,$A493),"-")</f>
        <v>0.14160995024875622</v>
      </c>
      <c r="AP493" s="27">
        <f>IFERROR(SUMIFS('[4]BD Unidades'!$AY$3:$AY$1424,'[4]BD Unidades'!$A$3:$A$1424,$A493),"-")</f>
        <v>0.11910746268656716</v>
      </c>
      <c r="AQ493" s="25">
        <f>IFERROR(SUMIFS('[4]BD Unidades'!$AZ$3:$AZ$1424,'[4]BD Unidades'!$A$3:$A$1424,$A493),"-")</f>
        <v>1.4375970000000002</v>
      </c>
      <c r="AR493" s="25">
        <f>IFERROR(SUMIFS('[4]BD Unidades'!$BA$3:$BA$1424,'[4]BD Unidades'!$A$3:$A$1424,$A493),"-")</f>
        <v>9</v>
      </c>
      <c r="AS493" s="28">
        <f>SUMIFS('[4]BD Unidades'!$BC$3:$BC$1424,'[4]BD Unidades'!$A$3:$A$1424,$A493)</f>
        <v>6.610047712259931E-2</v>
      </c>
      <c r="AT493" s="28">
        <f>SUMIFS('[4]BD Unidades'!$BE$3:$BE$1424,'[4]BD Unidades'!$A$3:$A$1424,$A493)</f>
        <v>0.99494935764408043</v>
      </c>
      <c r="AU493" s="29">
        <f t="shared" si="30"/>
        <v>0.92918273039098309</v>
      </c>
      <c r="AV493" s="30">
        <f t="shared" si="31"/>
        <v>4.8999999999999998E-3</v>
      </c>
      <c r="AW493" s="25">
        <f>IFERROR(SUMIFS('[4]BD Unidades'!$BI$3:$BI$1424,'[4]BD Unidades'!$A$3:$A$1424,$A493),"-")</f>
        <v>1.3419941640123465</v>
      </c>
      <c r="AX493" s="25">
        <f>IFERROR(SUMIFS('[4]BD Unidades'!$BJ$3:$BJ$1424,'[4]BD Unidades'!$A$3:$A$1424,$A493),"-")</f>
        <v>0.8624230928486083</v>
      </c>
    </row>
    <row r="494" spans="1:50" ht="14.4" x14ac:dyDescent="0.3">
      <c r="A494" s="7">
        <v>1768</v>
      </c>
      <c r="B494" s="7" t="s">
        <v>1987</v>
      </c>
      <c r="D494" s="8" t="s">
        <v>1988</v>
      </c>
      <c r="E494" s="19" t="s">
        <v>1989</v>
      </c>
      <c r="F494" s="19" t="s">
        <v>1989</v>
      </c>
      <c r="G494" s="19" t="s">
        <v>1990</v>
      </c>
      <c r="H494" s="19">
        <v>1</v>
      </c>
      <c r="I494" s="19">
        <v>2024</v>
      </c>
      <c r="J494" s="19" t="s">
        <v>495</v>
      </c>
      <c r="K494" s="19" t="s">
        <v>496</v>
      </c>
      <c r="L494" s="19" t="s">
        <v>157</v>
      </c>
      <c r="M494" s="19" t="s">
        <v>48</v>
      </c>
      <c r="N494" s="19" t="s">
        <v>48</v>
      </c>
      <c r="O494" s="19" t="s">
        <v>48</v>
      </c>
      <c r="P494" s="19" t="s">
        <v>51</v>
      </c>
      <c r="Q494" s="9" t="s">
        <v>1991</v>
      </c>
      <c r="R494" s="20">
        <v>9.66</v>
      </c>
      <c r="S494" s="20">
        <v>0.8</v>
      </c>
      <c r="T494" s="20">
        <v>8.9280000000000008</v>
      </c>
      <c r="U494" s="20">
        <v>0</v>
      </c>
      <c r="V494" s="21">
        <f>_xlfn.XLOOKUP(D494,'[4]Gen. Real'!$A$2:$A$1168,'[4]Gen. Real'!$C$2:$C$1168,"-",0)</f>
        <v>16.459879999999998</v>
      </c>
      <c r="W494" s="22"/>
      <c r="X494" s="22" t="str">
        <f>_xlfn.XLOOKUP(D494,[4]Vertimiento!$J$2:$J$119,[4]Vertimiento!$K$2:$K$119,"-",0)</f>
        <v>-</v>
      </c>
      <c r="Y494" s="23" t="str">
        <f t="shared" si="28"/>
        <v>-</v>
      </c>
      <c r="Z494" s="19">
        <f>_xlfn.XLOOKUP(D494,[4]Cmg!$I$4:$I$99,[4]Cmg!$M$4:$M$99,"----",0,1)</f>
        <v>6.5755778839213681</v>
      </c>
      <c r="AA494" s="19">
        <f>_xlfn.XLOOKUP(D494,[4]Cmg!$A$4:$A$101,[4]Cmg!$B$4:$B$101,"----",0,1)</f>
        <v>48.554504381472668</v>
      </c>
      <c r="AB494" s="19">
        <f>_xlfn.XLOOKUP(D494,[4]Cmg!$E$4:$E$101,[4]Cmg!$F$4:$F$101,"----",0,1)</f>
        <v>6.9709890710382467</v>
      </c>
      <c r="AC494" s="19">
        <f>_xlfn.XLOOKUP(D494,[4]Cmg!$O$4:$O$101,[4]Cmg!$P$4:$P$101,"----",0,1)</f>
        <v>78.239635264287145</v>
      </c>
      <c r="AD494" s="24">
        <f>_xlfn.XLOOKUP(D494,[4]Cmg!$S$4:$S$101,[4]Cmg!$U$4:$U$101,"----",0,1)</f>
        <v>0.62444520314100371</v>
      </c>
      <c r="AG494" s="25">
        <f>IFERROR(SUMIFS('[4]BD Unidades'!$AH:$AH,'[4]BD Unidades'!$A:$A,'BD Centrales 2024'!$A494),"-")</f>
        <v>8.2799999999999994</v>
      </c>
      <c r="AH494" s="25">
        <f>SUMIFS('[4]BD Unidades'!$AJ$3:$AJ$1424,'[4]BD Unidades'!$A$3:$A$1424,$A494)</f>
        <v>4745.7142857142881</v>
      </c>
      <c r="AI494" s="25">
        <f>SUMIFS('[4]BD Unidades'!$AL$3:$AL$1424,'[4]BD Unidades'!$A$3:$A$1424,$A494)</f>
        <v>0</v>
      </c>
      <c r="AJ494" s="26">
        <f t="shared" si="29"/>
        <v>0</v>
      </c>
      <c r="AK494" s="27">
        <f>IFERROR(SUMIFS('[4]BD Unidades'!$AO$3:$AO$1424,'[4]BD Unidades'!$A$3:$A$1424,$A494),"-")</f>
        <v>0</v>
      </c>
      <c r="AL494" s="27">
        <f>IFERROR(SUMIFS('[4]BD Unidades'!$AQ$3:$AQ$1424,'[4]BD Unidades'!$A$3:$A$1424,$A494),"-")</f>
        <v>0</v>
      </c>
      <c r="AM494" s="27">
        <f>IFERROR(SUMIFS('[4]BD Unidades'!$AS$3:$AS$1424,'[4]BD Unidades'!$A$3:$A$1424,$A494),"-")</f>
        <v>0</v>
      </c>
      <c r="AN494" s="27">
        <f>IFERROR(SUMIFS('[4]BD Unidades'!$AU$3:$AU$1424,'[4]BD Unidades'!$A$3:$A$1424,$A494),"-")</f>
        <v>0.35416799999999998</v>
      </c>
      <c r="AO494" s="27">
        <f>IFERROR(SUMIFS('[4]BD Unidades'!$AW$3:$AW$1424,'[4]BD Unidades'!$A$3:$A$1424,$A494),"-")</f>
        <v>0.27157199999999998</v>
      </c>
      <c r="AP494" s="27">
        <f>IFERROR(SUMIFS('[4]BD Unidades'!$AY$3:$AY$1424,'[4]BD Unidades'!$A$3:$A$1424,$A494),"-")</f>
        <v>0.21326314285714285</v>
      </c>
      <c r="AQ494" s="25">
        <f>IFERROR(SUMIFS('[4]BD Unidades'!$AZ$3:$AZ$1424,'[4]BD Unidades'!$A$3:$A$1424,$A494),"-")</f>
        <v>2.68523130439111</v>
      </c>
      <c r="AR494" s="25">
        <f>IFERROR(SUMIFS('[4]BD Unidades'!$BA$3:$BA$1424,'[4]BD Unidades'!$A$3:$A$1424,$A494),"-")</f>
        <v>8.2799999999999994</v>
      </c>
      <c r="AS494" s="28">
        <f>SUMIFS('[4]BD Unidades'!$BC$3:$BC$1424,'[4]BD Unidades'!$A$3:$A$1424,$A494)</f>
        <v>8.7267146599952564E-2</v>
      </c>
      <c r="AT494" s="28">
        <f>SUMIFS('[4]BD Unidades'!$BE$3:$BE$1424,'[4]BD Unidades'!$A$3:$A$1424,$A494)</f>
        <v>0.85459601873536284</v>
      </c>
      <c r="AU494" s="29">
        <f t="shared" si="30"/>
        <v>0.78001786268464812</v>
      </c>
      <c r="AV494" s="30">
        <f t="shared" si="31"/>
        <v>8.0000000000000002E-3</v>
      </c>
      <c r="AW494" s="25">
        <f>IFERROR(SUMIFS('[4]BD Unidades'!$BI$3:$BI$1424,'[4]BD Unidades'!$A$3:$A$1424,$A494),"-")</f>
        <v>1.5925793261773278</v>
      </c>
      <c r="AX494" s="25">
        <f>IFERROR(SUMIFS('[4]BD Unidades'!$BJ$3:$BJ$1424,'[4]BD Unidades'!$A$3:$A$1424,$A494),"-")</f>
        <v>1.0234598815110552</v>
      </c>
    </row>
    <row r="495" spans="1:50" ht="14.4" x14ac:dyDescent="0.3">
      <c r="A495" s="7">
        <v>1769</v>
      </c>
      <c r="B495" s="7" t="s">
        <v>1992</v>
      </c>
      <c r="D495" s="8" t="s">
        <v>1993</v>
      </c>
      <c r="E495" s="19" t="s">
        <v>1994</v>
      </c>
      <c r="F495" s="19" t="s">
        <v>1994</v>
      </c>
      <c r="G495" s="19" t="s">
        <v>1995</v>
      </c>
      <c r="H495" s="19" t="s">
        <v>397</v>
      </c>
      <c r="I495" s="19">
        <v>2024</v>
      </c>
      <c r="J495" s="19" t="s">
        <v>495</v>
      </c>
      <c r="K495" s="19" t="s">
        <v>496</v>
      </c>
      <c r="L495" s="19" t="s">
        <v>213</v>
      </c>
      <c r="M495" s="19" t="s">
        <v>106</v>
      </c>
      <c r="N495" s="19" t="s">
        <v>144</v>
      </c>
      <c r="O495" s="19" t="s">
        <v>939</v>
      </c>
      <c r="P495" s="19" t="s">
        <v>51</v>
      </c>
      <c r="Q495" s="9" t="s">
        <v>1996</v>
      </c>
      <c r="R495" s="20">
        <v>3.01</v>
      </c>
      <c r="S495" s="20">
        <v>0.3322</v>
      </c>
      <c r="T495" s="20">
        <v>3</v>
      </c>
      <c r="U495" s="20" t="s">
        <v>397</v>
      </c>
      <c r="V495" s="21">
        <f>_xlfn.XLOOKUP(D495,'[4]Gen. Real'!$A$2:$A$1168,'[4]Gen. Real'!$C$2:$C$1168,"-",0)</f>
        <v>5.9404199999999978</v>
      </c>
      <c r="W495" s="22"/>
      <c r="X495" s="22" t="str">
        <f>_xlfn.XLOOKUP(D495,[4]Vertimiento!$J$2:$J$119,[4]Vertimiento!$K$2:$K$119,"-",0)</f>
        <v>-</v>
      </c>
      <c r="Y495" s="23" t="str">
        <f t="shared" si="28"/>
        <v>-</v>
      </c>
      <c r="Z495" s="19" t="str">
        <f>_xlfn.XLOOKUP(D495,[4]Cmg!$I$4:$I$99,[4]Cmg!$M$4:$M$99,"----",0,1)</f>
        <v>----</v>
      </c>
      <c r="AA495" s="19" t="str">
        <f>_xlfn.XLOOKUP(D495,[4]Cmg!$A$4:$A$101,[4]Cmg!$B$4:$B$101,"----",0,1)</f>
        <v>----</v>
      </c>
      <c r="AB495" s="19" t="str">
        <f>_xlfn.XLOOKUP(D495,[4]Cmg!$E$4:$E$101,[4]Cmg!$F$4:$F$101,"----",0,1)</f>
        <v>----</v>
      </c>
      <c r="AC495" s="19" t="str">
        <f>_xlfn.XLOOKUP(D495,[4]Cmg!$O$4:$O$101,[4]Cmg!$P$4:$P$101,"----",0,1)</f>
        <v>----</v>
      </c>
      <c r="AD495" s="24" t="str">
        <f>_xlfn.XLOOKUP(D495,[4]Cmg!$S$4:$S$101,[4]Cmg!$U$4:$U$101,"----",0,1)</f>
        <v>----</v>
      </c>
      <c r="AG495" s="25">
        <f>IFERROR(SUMIFS('[4]BD Unidades'!$AH:$AH,'[4]BD Unidades'!$A:$A,'BD Centrales 2024'!$A495),"-")</f>
        <v>3</v>
      </c>
      <c r="AH495" s="25">
        <f>SUMIFS('[4]BD Unidades'!$AJ$3:$AJ$1424,'[4]BD Unidades'!$A$3:$A$1424,$A495)</f>
        <v>8609.2192691029923</v>
      </c>
      <c r="AI495" s="25">
        <f>SUMIFS('[4]BD Unidades'!$AL$3:$AL$1424,'[4]BD Unidades'!$A$3:$A$1424,$A495)</f>
        <v>1.3953488372093021</v>
      </c>
      <c r="AJ495" s="26">
        <f t="shared" si="29"/>
        <v>1.6204985347992407E-4</v>
      </c>
      <c r="AK495" s="27">
        <f>IFERROR(SUMIFS('[4]BD Unidades'!$AO$3:$AO$1424,'[4]BD Unidades'!$A$3:$A$1424,$A495),"-")</f>
        <v>0</v>
      </c>
      <c r="AL495" s="27">
        <f>IFERROR(SUMIFS('[4]BD Unidades'!$AQ$3:$AQ$1424,'[4]BD Unidades'!$A$3:$A$1424,$A495),"-")</f>
        <v>0</v>
      </c>
      <c r="AM495" s="27">
        <f>IFERROR(SUMIFS('[4]BD Unidades'!$AS$3:$AS$1424,'[4]BD Unidades'!$A$3:$A$1424,$A495),"-")</f>
        <v>0.23193965398716729</v>
      </c>
      <c r="AN495" s="27">
        <f>IFERROR(SUMIFS('[4]BD Unidades'!$AU$3:$AU$1424,'[4]BD Unidades'!$A$3:$A$1424,$A495),"-")</f>
        <v>0.23076578073089699</v>
      </c>
      <c r="AO495" s="27">
        <f>IFERROR(SUMIFS('[4]BD Unidades'!$AW$3:$AW$1424,'[4]BD Unidades'!$A$3:$A$1424,$A495),"-")</f>
        <v>0.22672724252491694</v>
      </c>
      <c r="AP495" s="27">
        <f>IFERROR(SUMIFS('[4]BD Unidades'!$AY$3:$AY$1424,'[4]BD Unidades'!$A$3:$A$1424,$A495),"-")</f>
        <v>0.22952392026578075</v>
      </c>
      <c r="AQ495" s="25">
        <f>IFERROR(SUMIFS('[4]BD Unidades'!$AZ$3:$AZ$1424,'[4]BD Unidades'!$A$3:$A$1424,$A495),"-")</f>
        <v>0.69460499999999992</v>
      </c>
      <c r="AR495" s="25">
        <f>IFERROR(SUMIFS('[4]BD Unidades'!$BA$3:$BA$1424,'[4]BD Unidades'!$A$3:$A$1424,$A495),"-")</f>
        <v>2.99951386664454</v>
      </c>
      <c r="AS495" s="28">
        <f>SUMIFS('[4]BD Unidades'!$BC$3:$BC$1424,'[4]BD Unidades'!$A$3:$A$1424,$A495)</f>
        <v>5.0097048195512795E-3</v>
      </c>
      <c r="AT495" s="28">
        <f>SUMIFS('[4]BD Unidades'!$BE$3:$BE$1424,'[4]BD Unidades'!$A$3:$A$1424,$A495)</f>
        <v>0.99667774086378746</v>
      </c>
      <c r="AU495" s="29">
        <f t="shared" si="30"/>
        <v>0.99168467958184259</v>
      </c>
      <c r="AV495" s="30">
        <f t="shared" si="31"/>
        <v>3.3219999999999999E-3</v>
      </c>
      <c r="AW495" s="25">
        <f>IFERROR(SUMIFS('[4]BD Unidades'!$BI$3:$BI$1424,'[4]BD Unidades'!$A$3:$A$1424,$A495),"-")</f>
        <v>0.69111363476376275</v>
      </c>
      <c r="AX495" s="25">
        <f>IFERROR(SUMIFS('[4]BD Unidades'!$BJ$3:$BJ$1424,'[4]BD Unidades'!$A$3:$A$1424,$A495),"-")</f>
        <v>0.4441393072983022</v>
      </c>
    </row>
    <row r="496" spans="1:50" ht="14.4" x14ac:dyDescent="0.3">
      <c r="A496" s="7">
        <v>1770</v>
      </c>
      <c r="B496" s="7" t="s">
        <v>1997</v>
      </c>
      <c r="D496" s="8" t="s">
        <v>1998</v>
      </c>
      <c r="E496" s="19" t="s">
        <v>1999</v>
      </c>
      <c r="F496" s="19" t="s">
        <v>1999</v>
      </c>
      <c r="G496" s="19" t="s">
        <v>2000</v>
      </c>
      <c r="H496" s="19">
        <v>1</v>
      </c>
      <c r="I496" s="19">
        <v>2024</v>
      </c>
      <c r="J496" s="19" t="s">
        <v>495</v>
      </c>
      <c r="K496" s="19" t="s">
        <v>496</v>
      </c>
      <c r="L496" s="19" t="s">
        <v>157</v>
      </c>
      <c r="M496" s="19" t="s">
        <v>48</v>
      </c>
      <c r="N496" s="19" t="s">
        <v>48</v>
      </c>
      <c r="O496" s="19" t="s">
        <v>48</v>
      </c>
      <c r="P496" s="19" t="s">
        <v>51</v>
      </c>
      <c r="Q496" s="9" t="s">
        <v>1991</v>
      </c>
      <c r="R496" s="20">
        <v>7.88</v>
      </c>
      <c r="S496" s="20">
        <v>5.58</v>
      </c>
      <c r="T496" s="20">
        <v>7.42</v>
      </c>
      <c r="U496" s="20">
        <v>6.6000000000000003E-2</v>
      </c>
      <c r="V496" s="21">
        <f>_xlfn.XLOOKUP(D496,'[4]Gen. Real'!$A$2:$A$1168,'[4]Gen. Real'!$C$2:$C$1168,"-",0)</f>
        <v>21.72095000000003</v>
      </c>
      <c r="W496" s="22"/>
      <c r="X496" s="22" t="str">
        <f>_xlfn.XLOOKUP(D496,[4]Vertimiento!$J$2:$J$119,[4]Vertimiento!$K$2:$K$119,"-",0)</f>
        <v>-</v>
      </c>
      <c r="Y496" s="23" t="str">
        <f t="shared" si="28"/>
        <v>-</v>
      </c>
      <c r="Z496" s="19">
        <f>_xlfn.XLOOKUP(D496,[4]Cmg!$I$4:$I$99,[4]Cmg!$M$4:$M$99,"----",0,1)</f>
        <v>4.9075226820189615</v>
      </c>
      <c r="AA496" s="19">
        <f>_xlfn.XLOOKUP(D496,[4]Cmg!$A$4:$A$101,[4]Cmg!$B$4:$B$101,"----",0,1)</f>
        <v>48.554504381472668</v>
      </c>
      <c r="AB496" s="19">
        <f>_xlfn.XLOOKUP(D496,[4]Cmg!$E$4:$E$101,[4]Cmg!$F$4:$F$101,"----",0,1)</f>
        <v>6.9709890710382574</v>
      </c>
      <c r="AC496" s="19">
        <f>_xlfn.XLOOKUP(D496,[4]Cmg!$O$4:$O$101,[4]Cmg!$P$4:$P$101,"----",0,1)</f>
        <v>78.239635264287315</v>
      </c>
      <c r="AD496" s="24">
        <f>_xlfn.XLOOKUP(D496,[4]Cmg!$S$4:$S$101,[4]Cmg!$U$4:$U$101,"----",0,1)</f>
        <v>0.48708319107772846</v>
      </c>
      <c r="AG496" s="25">
        <f>IFERROR(SUMIFS('[4]BD Unidades'!$AH:$AH,'[4]BD Unidades'!$A:$A,'BD Centrales 2024'!$A496),"-")</f>
        <v>7.88</v>
      </c>
      <c r="AH496" s="25">
        <f>SUMIFS('[4]BD Unidades'!$AJ$3:$AJ$1424,'[4]BD Unidades'!$A$3:$A$1424,$A496)</f>
        <v>8727.5</v>
      </c>
      <c r="AI496" s="25">
        <f>SUMIFS('[4]BD Unidades'!$AL$3:$AL$1424,'[4]BD Unidades'!$A$3:$A$1424,$A496)</f>
        <v>2.1166666666666698</v>
      </c>
      <c r="AJ496" s="26">
        <f t="shared" si="29"/>
        <v>2.4246960061247475E-4</v>
      </c>
      <c r="AK496" s="27">
        <f>IFERROR(SUMIFS('[4]BD Unidades'!$AO$3:$AO$1424,'[4]BD Unidades'!$A$3:$A$1424,$A496),"-")</f>
        <v>0</v>
      </c>
      <c r="AL496" s="27">
        <f>IFERROR(SUMIFS('[4]BD Unidades'!$AQ$3:$AQ$1424,'[4]BD Unidades'!$A$3:$A$1424,$A496),"-")</f>
        <v>0</v>
      </c>
      <c r="AM496" s="27">
        <f>IFERROR(SUMIFS('[4]BD Unidades'!$AS$3:$AS$1424,'[4]BD Unidades'!$A$3:$A$1424,$A496),"-")</f>
        <v>0</v>
      </c>
      <c r="AN496" s="27">
        <f>IFERROR(SUMIFS('[4]BD Unidades'!$AU$3:$AU$1424,'[4]BD Unidades'!$A$3:$A$1424,$A496),"-")</f>
        <v>0.19830600000000001</v>
      </c>
      <c r="AO496" s="27">
        <f>IFERROR(SUMIFS('[4]BD Unidades'!$AW$3:$AW$1424,'[4]BD Unidades'!$A$3:$A$1424,$A496),"-")</f>
        <v>0.31571700000000003</v>
      </c>
      <c r="AP496" s="27">
        <f>IFERROR(SUMIFS('[4]BD Unidades'!$AY$3:$AY$1424,'[4]BD Unidades'!$A$3:$A$1424,$A496),"-")</f>
        <v>0.29164499999999999</v>
      </c>
      <c r="AQ496" s="25">
        <f>IFERROR(SUMIFS('[4]BD Unidades'!$AZ$3:$AZ$1424,'[4]BD Unidades'!$A$3:$A$1424,$A496),"-")</f>
        <v>1.5626512800000001</v>
      </c>
      <c r="AR496" s="25">
        <f>IFERROR(SUMIFS('[4]BD Unidades'!$BA$3:$BA$1424,'[4]BD Unidades'!$A$3:$A$1424,$A496),"-")</f>
        <v>7.8780893395471798</v>
      </c>
      <c r="AS496" s="28">
        <f>SUMIFS('[4]BD Unidades'!$BC$3:$BC$1424,'[4]BD Unidades'!$A$3:$A$1424,$A496)</f>
        <v>1.7316422661715899E-2</v>
      </c>
      <c r="AT496" s="28">
        <f>SUMIFS('[4]BD Unidades'!$BE$3:$BE$1424,'[4]BD Unidades'!$A$3:$A$1424,$A496)</f>
        <v>0.997155813600486</v>
      </c>
      <c r="AU496" s="29">
        <f t="shared" si="30"/>
        <v>0.97988864207259285</v>
      </c>
      <c r="AV496" s="30">
        <f t="shared" si="31"/>
        <v>5.5800000000000002E-2</v>
      </c>
      <c r="AW496" s="25">
        <f>IFERROR(SUMIFS('[4]BD Unidades'!$BI$3:$BI$1424,'[4]BD Unidades'!$A$3:$A$1424,$A496),"-")</f>
        <v>1.3969634871151315</v>
      </c>
      <c r="AX496" s="25">
        <f>IFERROR(SUMIFS('[4]BD Unidades'!$BJ$3:$BJ$1424,'[4]BD Unidades'!$A$3:$A$1424,$A496),"-")</f>
        <v>0.89774874098731516</v>
      </c>
    </row>
    <row r="497" spans="1:50" ht="14.4" x14ac:dyDescent="0.3">
      <c r="A497" s="7">
        <v>1771</v>
      </c>
      <c r="B497" s="7" t="s">
        <v>2001</v>
      </c>
      <c r="D497" s="8" t="s">
        <v>2002</v>
      </c>
      <c r="E497" s="19" t="s">
        <v>2003</v>
      </c>
      <c r="F497" s="19" t="s">
        <v>2003</v>
      </c>
      <c r="G497" s="19" t="s">
        <v>1990</v>
      </c>
      <c r="H497" s="19">
        <v>1</v>
      </c>
      <c r="I497" s="19">
        <v>2024</v>
      </c>
      <c r="J497" s="19" t="s">
        <v>495</v>
      </c>
      <c r="K497" s="19" t="s">
        <v>496</v>
      </c>
      <c r="L497" s="19" t="s">
        <v>157</v>
      </c>
      <c r="M497" s="19" t="s">
        <v>48</v>
      </c>
      <c r="N497" s="19" t="s">
        <v>48</v>
      </c>
      <c r="O497" s="19" t="s">
        <v>48</v>
      </c>
      <c r="P497" s="19" t="s">
        <v>51</v>
      </c>
      <c r="Q497" s="9" t="s">
        <v>1991</v>
      </c>
      <c r="R497" s="20">
        <v>8.4499999999999993</v>
      </c>
      <c r="S497" s="20">
        <v>1.1830000000000001</v>
      </c>
      <c r="T497" s="20">
        <v>8.35</v>
      </c>
      <c r="U497" s="20" t="s">
        <v>397</v>
      </c>
      <c r="V497" s="21">
        <f>_xlfn.XLOOKUP(D497,'[4]Gen. Real'!$A$2:$A$1168,'[4]Gen. Real'!$C$2:$C$1168,"-",0)</f>
        <v>10.70041</v>
      </c>
      <c r="W497" s="22"/>
      <c r="X497" s="22" t="str">
        <f>_xlfn.XLOOKUP(D497,[4]Vertimiento!$J$2:$J$119,[4]Vertimiento!$K$2:$K$119,"-",0)</f>
        <v>-</v>
      </c>
      <c r="Y497" s="23" t="str">
        <f t="shared" si="28"/>
        <v>-</v>
      </c>
      <c r="Z497" s="19">
        <f>_xlfn.XLOOKUP(D497,[4]Cmg!$I$4:$I$99,[4]Cmg!$M$4:$M$99,"----",0,1)</f>
        <v>6.655118822549781</v>
      </c>
      <c r="AA497" s="19">
        <f>_xlfn.XLOOKUP(D497,[4]Cmg!$A$4:$A$101,[4]Cmg!$B$4:$B$101,"----",0,1)</f>
        <v>48.554504381472668</v>
      </c>
      <c r="AB497" s="19">
        <f>_xlfn.XLOOKUP(D497,[4]Cmg!$E$4:$E$101,[4]Cmg!$F$4:$F$101,"----",0,1)</f>
        <v>6.9709890710382467</v>
      </c>
      <c r="AC497" s="19">
        <f>_xlfn.XLOOKUP(D497,[4]Cmg!$O$4:$O$101,[4]Cmg!$P$4:$P$101,"----",0,1)</f>
        <v>78.239635264287145</v>
      </c>
      <c r="AD497" s="24">
        <f>_xlfn.XLOOKUP(D497,[4]Cmg!$S$4:$S$101,[4]Cmg!$U$4:$U$101,"----",0,1)</f>
        <v>0.66109024695573004</v>
      </c>
      <c r="AG497" s="25">
        <f>IFERROR(SUMIFS('[4]BD Unidades'!$AH:$AH,'[4]BD Unidades'!$A:$A,'BD Centrales 2024'!$A497),"-")</f>
        <v>6.5617258652095005</v>
      </c>
      <c r="AH497" s="25">
        <f>SUMIFS('[4]BD Unidades'!$AJ$3:$AJ$1424,'[4]BD Unidades'!$A$3:$A$1424,$A497)</f>
        <v>612.35</v>
      </c>
      <c r="AI497" s="25">
        <f>SUMIFS('[4]BD Unidades'!$AL$3:$AL$1424,'[4]BD Unidades'!$A$3:$A$1424,$A497)</f>
        <v>5272.5166666666701</v>
      </c>
      <c r="AJ497" s="26">
        <f t="shared" si="29"/>
        <v>0.89594496618445052</v>
      </c>
      <c r="AK497" s="27">
        <f>IFERROR(SUMIFS('[4]BD Unidades'!$AO$3:$AO$1424,'[4]BD Unidades'!$A$3:$A$1424,$A497),"-")</f>
        <v>0</v>
      </c>
      <c r="AL497" s="27">
        <f>IFERROR(SUMIFS('[4]BD Unidades'!$AQ$3:$AQ$1424,'[4]BD Unidades'!$A$3:$A$1424,$A497),"-")</f>
        <v>0</v>
      </c>
      <c r="AM497" s="27">
        <f>IFERROR(SUMIFS('[4]BD Unidades'!$AS$3:$AS$1424,'[4]BD Unidades'!$A$3:$A$1424,$A497),"-")</f>
        <v>0</v>
      </c>
      <c r="AN497" s="27">
        <f>IFERROR(SUMIFS('[4]BD Unidades'!$AU$3:$AU$1424,'[4]BD Unidades'!$A$3:$A$1424,$A497),"-")</f>
        <v>0.332067</v>
      </c>
      <c r="AO497" s="27">
        <f>IFERROR(SUMIFS('[4]BD Unidades'!$AW$3:$AW$1424,'[4]BD Unidades'!$A$3:$A$1424,$A497),"-")</f>
        <v>0.31046299999999999</v>
      </c>
      <c r="AP497" s="27">
        <f>IFERROR(SUMIFS('[4]BD Unidades'!$AY$3:$AY$1424,'[4]BD Unidades'!$A$3:$A$1424,$A497),"-")</f>
        <v>0.23097300000000001</v>
      </c>
      <c r="AQ497" s="25">
        <f>IFERROR(SUMIFS('[4]BD Unidades'!$AZ$3:$AZ$1424,'[4]BD Unidades'!$A$3:$A$1424,$A497),"-")</f>
        <v>2.1279893362431634</v>
      </c>
      <c r="AR497" s="25">
        <f>IFERROR(SUMIFS('[4]BD Unidades'!$BA$3:$BA$1424,'[4]BD Unidades'!$A$3:$A$1424,$A497),"-")</f>
        <v>5.7248709967940403</v>
      </c>
      <c r="AS497" s="28">
        <f>SUMIFS('[4]BD Unidades'!$BC$3:$BC$1424,'[4]BD Unidades'!$A$3:$A$1424,$A497)</f>
        <v>0.104616027588105</v>
      </c>
      <c r="AT497" s="28">
        <f>SUMIFS('[4]BD Unidades'!$BE$3:$BE$1424,'[4]BD Unidades'!$A$3:$A$1424,$A497)</f>
        <v>0.98971615057680606</v>
      </c>
      <c r="AU497" s="29">
        <f t="shared" si="30"/>
        <v>0.88617597846366991</v>
      </c>
      <c r="AV497" s="30">
        <f t="shared" si="31"/>
        <v>1.183E-2</v>
      </c>
      <c r="AW497" s="25">
        <f>IFERROR(SUMIFS('[4]BD Unidades'!$BI$3:$BI$1424,'[4]BD Unidades'!$A$3:$A$1424,$A497),"-")</f>
        <v>1.3853797575354787</v>
      </c>
      <c r="AX497" s="25">
        <f>IFERROR(SUMIFS('[4]BD Unidades'!$BJ$3:$BJ$1424,'[4]BD Unidades'!$A$3:$A$1424,$A497),"-")</f>
        <v>0.89030453880022264</v>
      </c>
    </row>
    <row r="498" spans="1:50" ht="14.4" x14ac:dyDescent="0.3">
      <c r="A498" s="7">
        <v>1774</v>
      </c>
      <c r="B498" s="7" t="s">
        <v>2004</v>
      </c>
      <c r="D498" s="8" t="s">
        <v>2005</v>
      </c>
      <c r="E498" s="19" t="s">
        <v>2006</v>
      </c>
      <c r="F498" s="19" t="s">
        <v>2006</v>
      </c>
      <c r="G498" s="19" t="s">
        <v>2007</v>
      </c>
      <c r="H498" s="19" t="s">
        <v>397</v>
      </c>
      <c r="I498" s="19">
        <v>2024</v>
      </c>
      <c r="J498" s="19" t="s">
        <v>495</v>
      </c>
      <c r="K498" s="19" t="s">
        <v>496</v>
      </c>
      <c r="L498" s="19" t="s">
        <v>213</v>
      </c>
      <c r="M498" s="19" t="s">
        <v>189</v>
      </c>
      <c r="N498" s="19" t="s">
        <v>899</v>
      </c>
      <c r="O498" s="19" t="s">
        <v>1175</v>
      </c>
      <c r="P498" s="19" t="s">
        <v>51</v>
      </c>
      <c r="Q498" s="9" t="s">
        <v>2008</v>
      </c>
      <c r="R498" s="20">
        <v>3.6</v>
      </c>
      <c r="S498" s="20">
        <v>2.78</v>
      </c>
      <c r="T498" s="20">
        <v>3.5</v>
      </c>
      <c r="U498" s="20" t="s">
        <v>397</v>
      </c>
      <c r="V498" s="21">
        <f>_xlfn.XLOOKUP(D498,'[4]Gen. Real'!$A$2:$A$1168,'[4]Gen. Real'!$C$2:$C$1168,"-",0)</f>
        <v>8.4346900000000016</v>
      </c>
      <c r="W498" s="22"/>
      <c r="X498" s="22" t="str">
        <f>_xlfn.XLOOKUP(D498,[4]Vertimiento!$J$2:$J$119,[4]Vertimiento!$K$2:$K$119,"-",0)</f>
        <v>-</v>
      </c>
      <c r="Y498" s="23" t="str">
        <f t="shared" si="28"/>
        <v>-</v>
      </c>
      <c r="Z498" s="19" t="str">
        <f>_xlfn.XLOOKUP(D498,[4]Cmg!$I$4:$I$99,[4]Cmg!$M$4:$M$99,"----",0,1)</f>
        <v>----</v>
      </c>
      <c r="AA498" s="19" t="str">
        <f>_xlfn.XLOOKUP(D498,[4]Cmg!$A$4:$A$101,[4]Cmg!$B$4:$B$101,"----",0,1)</f>
        <v>----</v>
      </c>
      <c r="AB498" s="19" t="str">
        <f>_xlfn.XLOOKUP(D498,[4]Cmg!$E$4:$E$101,[4]Cmg!$F$4:$F$101,"----",0,1)</f>
        <v>----</v>
      </c>
      <c r="AC498" s="19" t="str">
        <f>_xlfn.XLOOKUP(D498,[4]Cmg!$O$4:$O$101,[4]Cmg!$P$4:$P$101,"----",0,1)</f>
        <v>----</v>
      </c>
      <c r="AD498" s="24" t="str">
        <f>_xlfn.XLOOKUP(D498,[4]Cmg!$S$4:$S$101,[4]Cmg!$U$4:$U$101,"----",0,1)</f>
        <v>----</v>
      </c>
      <c r="AG498" s="25">
        <f>IFERROR(SUMIFS('[4]BD Unidades'!$AH:$AH,'[4]BD Unidades'!$A:$A,'BD Centrales 2024'!$A498),"-")</f>
        <v>3.5</v>
      </c>
      <c r="AH498" s="25">
        <f>SUMIFS('[4]BD Unidades'!$AJ$3:$AJ$1424,'[4]BD Unidades'!$A$3:$A$1424,$A498)</f>
        <v>8478.5879629629599</v>
      </c>
      <c r="AI498" s="25">
        <f>SUMIFS('[4]BD Unidades'!$AL$3:$AL$1424,'[4]BD Unidades'!$A$3:$A$1424,$A498)</f>
        <v>0</v>
      </c>
      <c r="AJ498" s="26">
        <f t="shared" si="29"/>
        <v>0</v>
      </c>
      <c r="AK498" s="27">
        <f>IFERROR(SUMIFS('[4]BD Unidades'!$AO$3:$AO$1424,'[4]BD Unidades'!$A$3:$A$1424,$A498),"-")</f>
        <v>0</v>
      </c>
      <c r="AL498" s="27">
        <f>IFERROR(SUMIFS('[4]BD Unidades'!$AQ$3:$AQ$1424,'[4]BD Unidades'!$A$3:$A$1424,$A498),"-")</f>
        <v>0.27390457281869074</v>
      </c>
      <c r="AM498" s="27">
        <f>IFERROR(SUMIFS('[4]BD Unidades'!$AS$3:$AS$1424,'[4]BD Unidades'!$A$3:$A$1424,$A498),"-")</f>
        <v>0.27595152859075422</v>
      </c>
      <c r="AN498" s="27">
        <f>IFERROR(SUMIFS('[4]BD Unidades'!$AU$3:$AU$1424,'[4]BD Unidades'!$A$3:$A$1424,$A498),"-")</f>
        <v>0.26029694444444446</v>
      </c>
      <c r="AO498" s="27">
        <f>IFERROR(SUMIFS('[4]BD Unidades'!$AW$3:$AW$1424,'[4]BD Unidades'!$A$3:$A$1424,$A498),"-")</f>
        <v>0.26616236111111108</v>
      </c>
      <c r="AP498" s="27">
        <f>IFERROR(SUMIFS('[4]BD Unidades'!$AY$3:$AY$1424,'[4]BD Unidades'!$A$3:$A$1424,$A498),"-")</f>
        <v>0.25136125000000004</v>
      </c>
      <c r="AQ498" s="25">
        <f>IFERROR(SUMIFS('[4]BD Unidades'!$AZ$3:$AZ$1424,'[4]BD Unidades'!$A$3:$A$1424,$A498),"-")</f>
        <v>0.91412298376514434</v>
      </c>
      <c r="AR498" s="25">
        <f>IFERROR(SUMIFS('[4]BD Unidades'!$BA$3:$BA$1424,'[4]BD Unidades'!$A$3:$A$1424,$A498),"-")</f>
        <v>3.5</v>
      </c>
      <c r="AS498" s="28">
        <f>SUMIFS('[4]BD Unidades'!$BC$3:$BC$1424,'[4]BD Unidades'!$A$3:$A$1424,$A498)</f>
        <v>6.5149086474032749E-3</v>
      </c>
      <c r="AT498" s="28">
        <f>SUMIFS('[4]BD Unidades'!$BE$3:$BE$1424,'[4]BD Unidades'!$A$3:$A$1424,$A498)</f>
        <v>0.97222222222222221</v>
      </c>
      <c r="AU498" s="29">
        <f t="shared" si="30"/>
        <v>0.96588828325946907</v>
      </c>
      <c r="AV498" s="30">
        <f t="shared" si="31"/>
        <v>2.7799999999999998E-2</v>
      </c>
      <c r="AW498" s="25">
        <f>IFERROR(SUMIFS('[4]BD Unidades'!$BI$3:$BI$1424,'[4]BD Unidades'!$A$3:$A$1424,$A498),"-")</f>
        <v>0.90799740095537185</v>
      </c>
      <c r="AX498" s="25">
        <f>IFERROR(SUMIFS('[4]BD Unidades'!$BJ$3:$BJ$1424,'[4]BD Unidades'!$A$3:$A$1424,$A498),"-")</f>
        <v>0.58351813132268227</v>
      </c>
    </row>
    <row r="499" spans="1:50" ht="14.4" x14ac:dyDescent="0.3">
      <c r="A499" s="7">
        <v>1775</v>
      </c>
      <c r="B499" s="7" t="s">
        <v>2009</v>
      </c>
      <c r="D499" s="8" t="s">
        <v>2010</v>
      </c>
      <c r="E499" s="19" t="s">
        <v>2011</v>
      </c>
      <c r="F499" s="19" t="s">
        <v>2011</v>
      </c>
      <c r="G499" s="19" t="s">
        <v>2012</v>
      </c>
      <c r="H499" s="19" t="s">
        <v>397</v>
      </c>
      <c r="I499" s="19">
        <v>2024</v>
      </c>
      <c r="J499" s="19" t="s">
        <v>495</v>
      </c>
      <c r="K499" s="19" t="s">
        <v>496</v>
      </c>
      <c r="L499" s="19" t="s">
        <v>213</v>
      </c>
      <c r="M499" s="19" t="s">
        <v>362</v>
      </c>
      <c r="N499" s="19" t="s">
        <v>363</v>
      </c>
      <c r="O499" s="19" t="s">
        <v>1205</v>
      </c>
      <c r="P499" s="19" t="s">
        <v>51</v>
      </c>
      <c r="Q499" s="9" t="s">
        <v>2014</v>
      </c>
      <c r="R499" s="20">
        <v>3.01</v>
      </c>
      <c r="S499" s="20">
        <v>0.3322</v>
      </c>
      <c r="T499" s="20">
        <v>3</v>
      </c>
      <c r="U499" s="20" t="s">
        <v>397</v>
      </c>
      <c r="V499" s="21">
        <f>_xlfn.XLOOKUP(D499,'[4]Gen. Real'!$A$2:$A$1168,'[4]Gen. Real'!$C$2:$C$1168,"-",0)</f>
        <v>5.8580899999999954</v>
      </c>
      <c r="W499" s="22"/>
      <c r="X499" s="22" t="str">
        <f>_xlfn.XLOOKUP(D499,[4]Vertimiento!$J$2:$J$119,[4]Vertimiento!$K$2:$K$119,"-",0)</f>
        <v>-</v>
      </c>
      <c r="Y499" s="23" t="str">
        <f t="shared" si="28"/>
        <v>-</v>
      </c>
      <c r="Z499" s="19" t="str">
        <f>_xlfn.XLOOKUP(D499,[4]Cmg!$I$4:$I$99,[4]Cmg!$M$4:$M$99,"----",0,1)</f>
        <v>----</v>
      </c>
      <c r="AA499" s="19" t="str">
        <f>_xlfn.XLOOKUP(D499,[4]Cmg!$A$4:$A$101,[4]Cmg!$B$4:$B$101,"----",0,1)</f>
        <v>----</v>
      </c>
      <c r="AB499" s="19" t="str">
        <f>_xlfn.XLOOKUP(D499,[4]Cmg!$E$4:$E$101,[4]Cmg!$F$4:$F$101,"----",0,1)</f>
        <v>----</v>
      </c>
      <c r="AC499" s="19" t="str">
        <f>_xlfn.XLOOKUP(D499,[4]Cmg!$O$4:$O$101,[4]Cmg!$P$4:$P$101,"----",0,1)</f>
        <v>----</v>
      </c>
      <c r="AD499" s="24" t="str">
        <f>_xlfn.XLOOKUP(D499,[4]Cmg!$S$4:$S$101,[4]Cmg!$U$4:$U$101,"----",0,1)</f>
        <v>----</v>
      </c>
      <c r="AG499" s="25">
        <f>IFERROR(SUMIFS('[4]BD Unidades'!$AH:$AH,'[4]BD Unidades'!$A:$A,'BD Centrales 2024'!$A499),"-")</f>
        <v>3</v>
      </c>
      <c r="AH499" s="25">
        <f>SUMIFS('[4]BD Unidades'!$AJ$3:$AJ$1424,'[4]BD Unidades'!$A$3:$A$1424,$A499)</f>
        <v>8513.8372093023299</v>
      </c>
      <c r="AI499" s="25">
        <f>SUMIFS('[4]BD Unidades'!$AL$3:$AL$1424,'[4]BD Unidades'!$A$3:$A$1424,$A499)</f>
        <v>0.54817275747508309</v>
      </c>
      <c r="AJ499" s="26">
        <f t="shared" si="29"/>
        <v>6.4381952763156326E-5</v>
      </c>
      <c r="AK499" s="27">
        <f>IFERROR(SUMIFS('[4]BD Unidades'!$AO$3:$AO$1424,'[4]BD Unidades'!$A$3:$A$1424,$A499),"-")</f>
        <v>0</v>
      </c>
      <c r="AL499" s="27">
        <f>IFERROR(SUMIFS('[4]BD Unidades'!$AQ$3:$AQ$1424,'[4]BD Unidades'!$A$3:$A$1424,$A499),"-")</f>
        <v>0</v>
      </c>
      <c r="AM499" s="27">
        <f>IFERROR(SUMIFS('[4]BD Unidades'!$AS$3:$AS$1424,'[4]BD Unidades'!$A$3:$A$1424,$A499),"-")</f>
        <v>0.24426240250388576</v>
      </c>
      <c r="AN499" s="27">
        <f>IFERROR(SUMIFS('[4]BD Unidades'!$AU$3:$AU$1424,'[4]BD Unidades'!$A$3:$A$1424,$A499),"-")</f>
        <v>0.23335016611295684</v>
      </c>
      <c r="AO499" s="27">
        <f>IFERROR(SUMIFS('[4]BD Unidades'!$AW$3:$AW$1424,'[4]BD Unidades'!$A$3:$A$1424,$A499),"-")</f>
        <v>0.22720465116279071</v>
      </c>
      <c r="AP499" s="27">
        <f>IFERROR(SUMIFS('[4]BD Unidades'!$AY$3:$AY$1424,'[4]BD Unidades'!$A$3:$A$1424,$A499),"-")</f>
        <v>0.192065780730897</v>
      </c>
      <c r="AQ499" s="25">
        <f>IFERROR(SUMIFS('[4]BD Unidades'!$AZ$3:$AZ$1424,'[4]BD Unidades'!$A$3:$A$1424,$A499),"-")</f>
        <v>0.70238400000000001</v>
      </c>
      <c r="AR499" s="25">
        <f>IFERROR(SUMIFS('[4]BD Unidades'!$BA$3:$BA$1424,'[4]BD Unidades'!$A$3:$A$1424,$A499),"-")</f>
        <v>2.9998068541417102</v>
      </c>
      <c r="AS499" s="28">
        <f>SUMIFS('[4]BD Unidades'!$BC$3:$BC$1424,'[4]BD Unidades'!$A$3:$A$1424,$A499)</f>
        <v>4.1169901242433856E-3</v>
      </c>
      <c r="AT499" s="28">
        <f>SUMIFS('[4]BD Unidades'!$BE$3:$BE$1424,'[4]BD Unidades'!$A$3:$A$1424,$A499)</f>
        <v>0.99627872180769683</v>
      </c>
      <c r="AU499" s="29">
        <f t="shared" si="30"/>
        <v>0.99217705214902074</v>
      </c>
      <c r="AV499" s="30">
        <f t="shared" si="31"/>
        <v>3.3219999999999999E-3</v>
      </c>
      <c r="AW499" s="25">
        <f>IFERROR(SUMIFS('[4]BD Unidades'!$BI$3:$BI$1424,'[4]BD Unidades'!$A$3:$A$1424,$A499),"-")</f>
        <v>0.69920261571762987</v>
      </c>
      <c r="AX499" s="25">
        <f>IFERROR(SUMIFS('[4]BD Unidades'!$BJ$3:$BJ$1424,'[4]BD Unidades'!$A$3:$A$1424,$A499),"-")</f>
        <v>0.44933763390754022</v>
      </c>
    </row>
    <row r="500" spans="1:50" ht="14.4" x14ac:dyDescent="0.3">
      <c r="A500" s="7">
        <v>1781</v>
      </c>
      <c r="B500" s="7" t="s">
        <v>2015</v>
      </c>
      <c r="D500" s="8" t="s">
        <v>2016</v>
      </c>
      <c r="E500" s="19" t="s">
        <v>2017</v>
      </c>
      <c r="F500" s="19" t="s">
        <v>2017</v>
      </c>
      <c r="G500" s="19" t="s">
        <v>2018</v>
      </c>
      <c r="H500" s="19" t="s">
        <v>397</v>
      </c>
      <c r="I500" s="19">
        <v>2024</v>
      </c>
      <c r="J500" s="19" t="s">
        <v>495</v>
      </c>
      <c r="K500" s="19" t="s">
        <v>496</v>
      </c>
      <c r="L500" s="19" t="s">
        <v>213</v>
      </c>
      <c r="M500" s="19" t="s">
        <v>106</v>
      </c>
      <c r="N500" s="19" t="s">
        <v>243</v>
      </c>
      <c r="O500" s="19" t="s">
        <v>1153</v>
      </c>
      <c r="P500" s="19" t="s">
        <v>51</v>
      </c>
      <c r="Q500" s="9" t="s">
        <v>2019</v>
      </c>
      <c r="R500" s="20">
        <v>9.0150000000000006</v>
      </c>
      <c r="S500" s="20">
        <v>0.17</v>
      </c>
      <c r="T500" s="20">
        <v>9</v>
      </c>
      <c r="U500" s="20" t="s">
        <v>397</v>
      </c>
      <c r="V500" s="21">
        <f>_xlfn.XLOOKUP(D500,'[4]Gen. Real'!$A$2:$A$1168,'[4]Gen. Real'!$C$2:$C$1168,"-",0)</f>
        <v>16.730270000000004</v>
      </c>
      <c r="W500" s="22"/>
      <c r="X500" s="22" t="str">
        <f>_xlfn.XLOOKUP(D500,[4]Vertimiento!$J$2:$J$119,[4]Vertimiento!$K$2:$K$119,"-",0)</f>
        <v>-</v>
      </c>
      <c r="Y500" s="23" t="str">
        <f t="shared" si="28"/>
        <v>-</v>
      </c>
      <c r="Z500" s="19" t="str">
        <f>_xlfn.XLOOKUP(D500,[4]Cmg!$I$4:$I$99,[4]Cmg!$M$4:$M$99,"----",0,1)</f>
        <v>----</v>
      </c>
      <c r="AA500" s="19" t="str">
        <f>_xlfn.XLOOKUP(D500,[4]Cmg!$A$4:$A$101,[4]Cmg!$B$4:$B$101,"----",0,1)</f>
        <v>----</v>
      </c>
      <c r="AB500" s="19" t="str">
        <f>_xlfn.XLOOKUP(D500,[4]Cmg!$E$4:$E$101,[4]Cmg!$F$4:$F$101,"----",0,1)</f>
        <v>----</v>
      </c>
      <c r="AC500" s="19" t="str">
        <f>_xlfn.XLOOKUP(D500,[4]Cmg!$O$4:$O$101,[4]Cmg!$P$4:$P$101,"----",0,1)</f>
        <v>----</v>
      </c>
      <c r="AD500" s="24" t="str">
        <f>_xlfn.XLOOKUP(D500,[4]Cmg!$S$4:$S$101,[4]Cmg!$U$4:$U$101,"----",0,1)</f>
        <v>----</v>
      </c>
      <c r="AG500" s="25">
        <f>IFERROR(SUMIFS('[4]BD Unidades'!$AH:$AH,'[4]BD Unidades'!$A:$A,'BD Centrales 2024'!$A500),"-")</f>
        <v>9</v>
      </c>
      <c r="AH500" s="25">
        <f>SUMIFS('[4]BD Unidades'!$AJ$3:$AJ$1424,'[4]BD Unidades'!$A$3:$A$1424,$A500)</f>
        <v>8720.1663893510813</v>
      </c>
      <c r="AI500" s="25">
        <f>SUMIFS('[4]BD Unidades'!$AL$3:$AL$1424,'[4]BD Unidades'!$A$3:$A$1424,$A500)</f>
        <v>0</v>
      </c>
      <c r="AJ500" s="26">
        <f t="shared" si="29"/>
        <v>0</v>
      </c>
      <c r="AK500" s="27">
        <f>IFERROR(SUMIFS('[4]BD Unidades'!$AO$3:$AO$1424,'[4]BD Unidades'!$A$3:$A$1424,$A500),"-")</f>
        <v>0</v>
      </c>
      <c r="AL500" s="27">
        <f>IFERROR(SUMIFS('[4]BD Unidades'!$AQ$3:$AQ$1424,'[4]BD Unidades'!$A$3:$A$1424,$A500),"-")</f>
        <v>0</v>
      </c>
      <c r="AM500" s="27">
        <f>IFERROR(SUMIFS('[4]BD Unidades'!$AS$3:$AS$1424,'[4]BD Unidades'!$A$3:$A$1424,$A500),"-")</f>
        <v>0.22447785684680926</v>
      </c>
      <c r="AN500" s="27">
        <f>IFERROR(SUMIFS('[4]BD Unidades'!$AU$3:$AU$1424,'[4]BD Unidades'!$A$3:$A$1424,$A500),"-")</f>
        <v>0.21319168053244589</v>
      </c>
      <c r="AO500" s="27">
        <f>IFERROR(SUMIFS('[4]BD Unidades'!$AW$3:$AW$1424,'[4]BD Unidades'!$A$3:$A$1424,$A500),"-")</f>
        <v>0.21210049916805324</v>
      </c>
      <c r="AP500" s="27">
        <f>IFERROR(SUMIFS('[4]BD Unidades'!$AY$3:$AY$1424,'[4]BD Unidades'!$A$3:$A$1424,$A500),"-")</f>
        <v>0.21592612312811979</v>
      </c>
      <c r="AQ500" s="25">
        <f>IFERROR(SUMIFS('[4]BD Unidades'!$AZ$3:$AZ$1424,'[4]BD Unidades'!$A$3:$A$1424,$A500),"-")</f>
        <v>1.9219229999999998</v>
      </c>
      <c r="AR500" s="25">
        <f>IFERROR(SUMIFS('[4]BD Unidades'!$BA$3:$BA$1424,'[4]BD Unidades'!$A$3:$A$1424,$A500),"-")</f>
        <v>9</v>
      </c>
      <c r="AS500" s="28">
        <f>SUMIFS('[4]BD Unidades'!$BC$3:$BC$1424,'[4]BD Unidades'!$A$3:$A$1424,$A500)</f>
        <v>8.1301699936011593E-3</v>
      </c>
      <c r="AT500" s="28">
        <f>SUMIFS('[4]BD Unidades'!$BE$3:$BE$1424,'[4]BD Unidades'!$A$3:$A$1424,$A500)</f>
        <v>0.99726397109856324</v>
      </c>
      <c r="AU500" s="29">
        <f t="shared" si="30"/>
        <v>0.98915604548503822</v>
      </c>
      <c r="AV500" s="30">
        <f t="shared" si="31"/>
        <v>1.7000000000000001E-3</v>
      </c>
      <c r="AW500" s="25">
        <f>IFERROR(SUMIFS('[4]BD Unidades'!$BI$3:$BI$1424,'[4]BD Unidades'!$A$3:$A$1424,$A500),"-")</f>
        <v>1.9042242093639772</v>
      </c>
      <c r="AX500" s="25">
        <f>IFERROR(SUMIFS('[4]BD Unidades'!$BJ$3:$BJ$1424,'[4]BD Unidades'!$A$3:$A$1424,$A500),"-")</f>
        <v>1.2237362696174647</v>
      </c>
    </row>
    <row r="501" spans="1:50" ht="14.4" x14ac:dyDescent="0.3">
      <c r="A501" s="7">
        <v>1782</v>
      </c>
      <c r="B501" s="7" t="s">
        <v>2025</v>
      </c>
      <c r="D501" s="8" t="s">
        <v>2026</v>
      </c>
      <c r="E501" s="19" t="s">
        <v>2027</v>
      </c>
      <c r="F501" s="19" t="s">
        <v>2027</v>
      </c>
      <c r="G501" s="19" t="s">
        <v>2028</v>
      </c>
      <c r="H501" s="19" t="s">
        <v>397</v>
      </c>
      <c r="I501" s="19">
        <v>2024</v>
      </c>
      <c r="J501" s="19" t="s">
        <v>495</v>
      </c>
      <c r="K501" s="19" t="s">
        <v>496</v>
      </c>
      <c r="L501" s="19" t="s">
        <v>213</v>
      </c>
      <c r="M501" s="19" t="s">
        <v>90</v>
      </c>
      <c r="N501" s="19" t="s">
        <v>97</v>
      </c>
      <c r="O501" s="19" t="s">
        <v>343</v>
      </c>
      <c r="P501" s="19" t="s">
        <v>51</v>
      </c>
      <c r="Q501" s="9" t="s">
        <v>2030</v>
      </c>
      <c r="R501" s="20">
        <v>2.9940000000000002</v>
      </c>
      <c r="S501" s="20">
        <v>0.4</v>
      </c>
      <c r="T501" s="20">
        <v>2.8</v>
      </c>
      <c r="U501" s="20" t="s">
        <v>397</v>
      </c>
      <c r="V501" s="21">
        <f>_xlfn.XLOOKUP(D501,'[4]Gen. Real'!$A$2:$A$1168,'[4]Gen. Real'!$C$2:$C$1168,"-",0)</f>
        <v>5.6063699999999983</v>
      </c>
      <c r="W501" s="22"/>
      <c r="X501" s="22" t="str">
        <f>_xlfn.XLOOKUP(D501,[4]Vertimiento!$J$2:$J$119,[4]Vertimiento!$K$2:$K$119,"-",0)</f>
        <v>-</v>
      </c>
      <c r="Y501" s="23" t="str">
        <f t="shared" si="28"/>
        <v>-</v>
      </c>
      <c r="Z501" s="19" t="str">
        <f>_xlfn.XLOOKUP(D501,[4]Cmg!$I$4:$I$99,[4]Cmg!$M$4:$M$99,"----",0,1)</f>
        <v>----</v>
      </c>
      <c r="AA501" s="19" t="str">
        <f>_xlfn.XLOOKUP(D501,[4]Cmg!$A$4:$A$101,[4]Cmg!$B$4:$B$101,"----",0,1)</f>
        <v>----</v>
      </c>
      <c r="AB501" s="19" t="str">
        <f>_xlfn.XLOOKUP(D501,[4]Cmg!$E$4:$E$101,[4]Cmg!$F$4:$F$101,"----",0,1)</f>
        <v>----</v>
      </c>
      <c r="AC501" s="19" t="str">
        <f>_xlfn.XLOOKUP(D501,[4]Cmg!$O$4:$O$101,[4]Cmg!$P$4:$P$101,"----",0,1)</f>
        <v>----</v>
      </c>
      <c r="AD501" s="24" t="str">
        <f>_xlfn.XLOOKUP(D501,[4]Cmg!$S$4:$S$101,[4]Cmg!$U$4:$U$101,"----",0,1)</f>
        <v>----</v>
      </c>
      <c r="AG501" s="25">
        <f>IFERROR(SUMIFS('[4]BD Unidades'!$AH:$AH,'[4]BD Unidades'!$A:$A,'BD Centrales 2024'!$A501),"-")</f>
        <v>2.8</v>
      </c>
      <c r="AH501" s="25">
        <f>SUMIFS('[4]BD Unidades'!$AJ$3:$AJ$1424,'[4]BD Unidades'!$A$3:$A$1424,$A501)</f>
        <v>8146.6533066132251</v>
      </c>
      <c r="AI501" s="25">
        <f>SUMIFS('[4]BD Unidades'!$AL$3:$AL$1424,'[4]BD Unidades'!$A$3:$A$1424,$A501)</f>
        <v>0</v>
      </c>
      <c r="AJ501" s="26">
        <f t="shared" si="29"/>
        <v>0</v>
      </c>
      <c r="AK501" s="27">
        <f>IFERROR(SUMIFS('[4]BD Unidades'!$AO$3:$AO$1424,'[4]BD Unidades'!$A$3:$A$1424,$A501),"-")</f>
        <v>0</v>
      </c>
      <c r="AL501" s="27">
        <f>IFERROR(SUMIFS('[4]BD Unidades'!$AQ$3:$AQ$1424,'[4]BD Unidades'!$A$3:$A$1424,$A501),"-")</f>
        <v>0.21729735156495034</v>
      </c>
      <c r="AM501" s="27">
        <f>IFERROR(SUMIFS('[4]BD Unidades'!$AS$3:$AS$1424,'[4]BD Unidades'!$A$3:$A$1424,$A501),"-")</f>
        <v>0.22123640628530022</v>
      </c>
      <c r="AN501" s="27">
        <f>IFERROR(SUMIFS('[4]BD Unidades'!$AU$3:$AU$1424,'[4]BD Unidades'!$A$3:$A$1424,$A501),"-")</f>
        <v>0.21681202404809619</v>
      </c>
      <c r="AO501" s="27">
        <f>IFERROR(SUMIFS('[4]BD Unidades'!$AW$3:$AW$1424,'[4]BD Unidades'!$A$3:$A$1424,$A501),"-")</f>
        <v>0.2142140280561122</v>
      </c>
      <c r="AP501" s="27">
        <f>IFERROR(SUMIFS('[4]BD Unidades'!$AY$3:$AY$1424,'[4]BD Unidades'!$A$3:$A$1424,$A501),"-")</f>
        <v>0.17673293253173011</v>
      </c>
      <c r="AQ501" s="25">
        <f>IFERROR(SUMIFS('[4]BD Unidades'!$AZ$3:$AZ$1424,'[4]BD Unidades'!$A$3:$A$1424,$A501),"-")</f>
        <v>0.64913520000000002</v>
      </c>
      <c r="AR501" s="25">
        <f>IFERROR(SUMIFS('[4]BD Unidades'!$BA$3:$BA$1424,'[4]BD Unidades'!$A$3:$A$1424,$A501),"-")</f>
        <v>2.8</v>
      </c>
      <c r="AS501" s="28">
        <f>SUMIFS('[4]BD Unidades'!$BC$3:$BC$1424,'[4]BD Unidades'!$A$3:$A$1424,$A501)</f>
        <v>9.4049534534012928E-3</v>
      </c>
      <c r="AT501" s="28">
        <f>SUMIFS('[4]BD Unidades'!$BE$3:$BE$1424,'[4]BD Unidades'!$A$3:$A$1424,$A501)</f>
        <v>0.93520374081496316</v>
      </c>
      <c r="AU501" s="29">
        <f t="shared" si="30"/>
        <v>0.92640819316315159</v>
      </c>
      <c r="AV501" s="30">
        <f t="shared" si="31"/>
        <v>4.0000000000000001E-3</v>
      </c>
      <c r="AW501" s="25">
        <f>IFERROR(SUMIFS('[4]BD Unidades'!$BI$3:$BI$1424,'[4]BD Unidades'!$A$3:$A$1424,$A501),"-")</f>
        <v>0.6423776158488439</v>
      </c>
      <c r="AX501" s="25">
        <f>IFERROR(SUMIFS('[4]BD Unidades'!$BJ$3:$BJ$1424,'[4]BD Unidades'!$A$3:$A$1424,$A501),"-")</f>
        <v>0.412819448171593</v>
      </c>
    </row>
    <row r="502" spans="1:50" ht="14.4" x14ac:dyDescent="0.3">
      <c r="A502" s="7">
        <v>1783</v>
      </c>
      <c r="B502" s="7" t="s">
        <v>2031</v>
      </c>
      <c r="D502" s="8" t="s">
        <v>2032</v>
      </c>
      <c r="E502" s="19" t="s">
        <v>2033</v>
      </c>
      <c r="F502" s="19" t="s">
        <v>2033</v>
      </c>
      <c r="G502" s="19" t="s">
        <v>2034</v>
      </c>
      <c r="H502" s="19" t="s">
        <v>397</v>
      </c>
      <c r="I502" s="19">
        <v>2024</v>
      </c>
      <c r="J502" s="19" t="s">
        <v>495</v>
      </c>
      <c r="K502" s="19" t="s">
        <v>496</v>
      </c>
      <c r="L502" s="19" t="s">
        <v>213</v>
      </c>
      <c r="M502" s="19" t="s">
        <v>477</v>
      </c>
      <c r="N502" s="19" t="s">
        <v>766</v>
      </c>
      <c r="O502" s="19" t="s">
        <v>767</v>
      </c>
      <c r="P502" s="19" t="s">
        <v>51</v>
      </c>
      <c r="Q502" s="9" t="s">
        <v>2035</v>
      </c>
      <c r="R502" s="20">
        <v>2.7839999999999998</v>
      </c>
      <c r="S502" s="20">
        <v>0.2</v>
      </c>
      <c r="T502" s="20">
        <v>2.7789999999999999</v>
      </c>
      <c r="U502" s="20" t="s">
        <v>397</v>
      </c>
      <c r="V502" s="21">
        <f>_xlfn.XLOOKUP(D502,'[4]Gen. Real'!$A$2:$A$1168,'[4]Gen. Real'!$C$2:$C$1168,"-",0)</f>
        <v>5.7431900000000011</v>
      </c>
      <c r="W502" s="22"/>
      <c r="X502" s="22" t="str">
        <f>_xlfn.XLOOKUP(D502,[4]Vertimiento!$J$2:$J$119,[4]Vertimiento!$K$2:$K$119,"-",0)</f>
        <v>-</v>
      </c>
      <c r="Y502" s="23" t="str">
        <f t="shared" si="28"/>
        <v>-</v>
      </c>
      <c r="Z502" s="19" t="str">
        <f>_xlfn.XLOOKUP(D502,[4]Cmg!$I$4:$I$99,[4]Cmg!$M$4:$M$99,"----",0,1)</f>
        <v>----</v>
      </c>
      <c r="AA502" s="19" t="str">
        <f>_xlfn.XLOOKUP(D502,[4]Cmg!$A$4:$A$101,[4]Cmg!$B$4:$B$101,"----",0,1)</f>
        <v>----</v>
      </c>
      <c r="AB502" s="19" t="str">
        <f>_xlfn.XLOOKUP(D502,[4]Cmg!$E$4:$E$101,[4]Cmg!$F$4:$F$101,"----",0,1)</f>
        <v>----</v>
      </c>
      <c r="AC502" s="19" t="str">
        <f>_xlfn.XLOOKUP(D502,[4]Cmg!$O$4:$O$101,[4]Cmg!$P$4:$P$101,"----",0,1)</f>
        <v>----</v>
      </c>
      <c r="AD502" s="24" t="str">
        <f>_xlfn.XLOOKUP(D502,[4]Cmg!$S$4:$S$101,[4]Cmg!$U$4:$U$101,"----",0,1)</f>
        <v>----</v>
      </c>
      <c r="AG502" s="25">
        <f>IFERROR(SUMIFS('[4]BD Unidades'!$AH:$AH,'[4]BD Unidades'!$A:$A,'BD Centrales 2024'!$A502),"-")</f>
        <v>2.7789999999999999</v>
      </c>
      <c r="AH502" s="25">
        <f>SUMIFS('[4]BD Unidades'!$AJ$3:$AJ$1424,'[4]BD Unidades'!$A$3:$A$1424,$A502)</f>
        <v>4603.5672234195408</v>
      </c>
      <c r="AI502" s="25">
        <f>SUMIFS('[4]BD Unidades'!$AL$3:$AL$1424,'[4]BD Unidades'!$A$3:$A$1424,$A502)</f>
        <v>721.11922294061333</v>
      </c>
      <c r="AJ502" s="26">
        <f t="shared" si="29"/>
        <v>0.13542942485065118</v>
      </c>
      <c r="AK502" s="27">
        <f>IFERROR(SUMIFS('[4]BD Unidades'!$AO$3:$AO$1424,'[4]BD Unidades'!$A$3:$A$1424,$A502),"-")</f>
        <v>0</v>
      </c>
      <c r="AL502" s="27">
        <f>IFERROR(SUMIFS('[4]BD Unidades'!$AQ$3:$AQ$1424,'[4]BD Unidades'!$A$3:$A$1424,$A502),"-")</f>
        <v>0.29084276091178646</v>
      </c>
      <c r="AM502" s="27">
        <f>IFERROR(SUMIFS('[4]BD Unidades'!$AS$3:$AS$1424,'[4]BD Unidades'!$A$3:$A$1424,$A502),"-")</f>
        <v>0.28202081137852802</v>
      </c>
      <c r="AN502" s="27">
        <f>IFERROR(SUMIFS('[4]BD Unidades'!$AU$3:$AU$1424,'[4]BD Unidades'!$A$3:$A$1424,$A502),"-")</f>
        <v>0.26266441199712648</v>
      </c>
      <c r="AO502" s="27">
        <f>IFERROR(SUMIFS('[4]BD Unidades'!$AW$3:$AW$1424,'[4]BD Unidades'!$A$3:$A$1424,$A502),"-")</f>
        <v>0.24460290840517243</v>
      </c>
      <c r="AP502" s="27">
        <f>IFERROR(SUMIFS('[4]BD Unidades'!$AY$3:$AY$1424,'[4]BD Unidades'!$A$3:$A$1424,$A502),"-")</f>
        <v>0.23449808908045974</v>
      </c>
      <c r="AQ502" s="25">
        <f>IFERROR(SUMIFS('[4]BD Unidades'!$AZ$3:$AZ$1424,'[4]BD Unidades'!$A$3:$A$1424,$A502),"-")</f>
        <v>0.73125772300000003</v>
      </c>
      <c r="AR502" s="25">
        <f>IFERROR(SUMIFS('[4]BD Unidades'!$BA$3:$BA$1424,'[4]BD Unidades'!$A$3:$A$1424,$A502),"-")</f>
        <v>2.6619889769290501</v>
      </c>
      <c r="AS502" s="28">
        <f>SUMIFS('[4]BD Unidades'!$BC$3:$BC$1424,'[4]BD Unidades'!$A$3:$A$1424,$A502)</f>
        <v>4.656074642876055E-3</v>
      </c>
      <c r="AT502" s="28">
        <f>SUMIFS('[4]BD Unidades'!$BE$3:$BE$1424,'[4]BD Unidades'!$A$3:$A$1424,$A502)</f>
        <v>0.99820402298850575</v>
      </c>
      <c r="AU502" s="29">
        <f t="shared" si="30"/>
        <v>0.99355631054865201</v>
      </c>
      <c r="AV502" s="30">
        <f t="shared" si="31"/>
        <v>2E-3</v>
      </c>
      <c r="AW502" s="25">
        <f>IFERROR(SUMIFS('[4]BD Unidades'!$BI$3:$BI$1424,'[4]BD Unidades'!$A$3:$A$1424,$A502),"-")</f>
        <v>0.72653725848035078</v>
      </c>
      <c r="AX502" s="25">
        <f>IFERROR(SUMIFS('[4]BD Unidades'!$BJ$3:$BJ$1424,'[4]BD Unidades'!$A$3:$A$1424,$A502),"-")</f>
        <v>0.46690404945949399</v>
      </c>
    </row>
    <row r="503" spans="1:50" ht="14.4" x14ac:dyDescent="0.3">
      <c r="A503" s="7">
        <v>1784</v>
      </c>
      <c r="B503" s="7" t="s">
        <v>2036</v>
      </c>
      <c r="D503" s="8" t="s">
        <v>2037</v>
      </c>
      <c r="E503" s="19" t="s">
        <v>2038</v>
      </c>
      <c r="F503" s="19" t="s">
        <v>2038</v>
      </c>
      <c r="G503" s="19" t="s">
        <v>2034</v>
      </c>
      <c r="H503" s="19" t="s">
        <v>397</v>
      </c>
      <c r="I503" s="19">
        <v>2024</v>
      </c>
      <c r="J503" s="19" t="s">
        <v>495</v>
      </c>
      <c r="K503" s="19" t="s">
        <v>496</v>
      </c>
      <c r="L503" s="19" t="s">
        <v>213</v>
      </c>
      <c r="M503" s="19" t="s">
        <v>477</v>
      </c>
      <c r="N503" s="19" t="s">
        <v>766</v>
      </c>
      <c r="O503" s="19" t="s">
        <v>767</v>
      </c>
      <c r="P503" s="19" t="s">
        <v>51</v>
      </c>
      <c r="Q503" s="9" t="s">
        <v>2039</v>
      </c>
      <c r="R503" s="20">
        <v>2.7839999999999998</v>
      </c>
      <c r="S503" s="20">
        <v>0.2</v>
      </c>
      <c r="T503" s="20">
        <v>2.7789999999999999</v>
      </c>
      <c r="U503" s="20" t="s">
        <v>397</v>
      </c>
      <c r="V503" s="21">
        <f>_xlfn.XLOOKUP(D503,'[4]Gen. Real'!$A$2:$A$1168,'[4]Gen. Real'!$C$2:$C$1168,"-",0)</f>
        <v>5.8513200000000003</v>
      </c>
      <c r="W503" s="22"/>
      <c r="X503" s="22" t="str">
        <f>_xlfn.XLOOKUP(D503,[4]Vertimiento!$J$2:$J$119,[4]Vertimiento!$K$2:$K$119,"-",0)</f>
        <v>-</v>
      </c>
      <c r="Y503" s="23" t="str">
        <f t="shared" si="28"/>
        <v>-</v>
      </c>
      <c r="Z503" s="19" t="str">
        <f>_xlfn.XLOOKUP(D503,[4]Cmg!$I$4:$I$99,[4]Cmg!$M$4:$M$99,"----",0,1)</f>
        <v>----</v>
      </c>
      <c r="AA503" s="19" t="str">
        <f>_xlfn.XLOOKUP(D503,[4]Cmg!$A$4:$A$101,[4]Cmg!$B$4:$B$101,"----",0,1)</f>
        <v>----</v>
      </c>
      <c r="AB503" s="19" t="str">
        <f>_xlfn.XLOOKUP(D503,[4]Cmg!$E$4:$E$101,[4]Cmg!$F$4:$F$101,"----",0,1)</f>
        <v>----</v>
      </c>
      <c r="AC503" s="19" t="str">
        <f>_xlfn.XLOOKUP(D503,[4]Cmg!$O$4:$O$101,[4]Cmg!$P$4:$P$101,"----",0,1)</f>
        <v>----</v>
      </c>
      <c r="AD503" s="24" t="str">
        <f>_xlfn.XLOOKUP(D503,[4]Cmg!$S$4:$S$101,[4]Cmg!$U$4:$U$101,"----",0,1)</f>
        <v>----</v>
      </c>
      <c r="AG503" s="25">
        <f>IFERROR(SUMIFS('[4]BD Unidades'!$AH:$AH,'[4]BD Unidades'!$A:$A,'BD Centrales 2024'!$A503),"-")</f>
        <v>2.7789999999999999</v>
      </c>
      <c r="AH503" s="25">
        <f>SUMIFS('[4]BD Unidades'!$AJ$3:$AJ$1424,'[4]BD Unidades'!$A$3:$A$1424,$A503)</f>
        <v>4831.7566630747124</v>
      </c>
      <c r="AI503" s="25">
        <f>SUMIFS('[4]BD Unidades'!$AL$3:$AL$1424,'[4]BD Unidades'!$A$3:$A$1424,$A503)</f>
        <v>730.08642241379312</v>
      </c>
      <c r="AJ503" s="26">
        <f t="shared" si="29"/>
        <v>0.13126699390687116</v>
      </c>
      <c r="AK503" s="27">
        <f>IFERROR(SUMIFS('[4]BD Unidades'!$AO$3:$AO$1424,'[4]BD Unidades'!$A$3:$A$1424,$A503),"-")</f>
        <v>0</v>
      </c>
      <c r="AL503" s="27">
        <f>IFERROR(SUMIFS('[4]BD Unidades'!$AQ$3:$AQ$1424,'[4]BD Unidades'!$A$3:$A$1424,$A503),"-")</f>
        <v>0.28182007309538798</v>
      </c>
      <c r="AM503" s="27">
        <f>IFERROR(SUMIFS('[4]BD Unidades'!$AS$3:$AS$1424,'[4]BD Unidades'!$A$3:$A$1424,$A503),"-")</f>
        <v>0.27367170978877037</v>
      </c>
      <c r="AN503" s="27">
        <f>IFERROR(SUMIFS('[4]BD Unidades'!$AU$3:$AU$1424,'[4]BD Unidades'!$A$3:$A$1424,$A503),"-")</f>
        <v>0.26139968749999998</v>
      </c>
      <c r="AO503" s="27">
        <f>IFERROR(SUMIFS('[4]BD Unidades'!$AW$3:$AW$1424,'[4]BD Unidades'!$A$3:$A$1424,$A503),"-")</f>
        <v>0.24602235452586207</v>
      </c>
      <c r="AP503" s="27">
        <f>IFERROR(SUMIFS('[4]BD Unidades'!$AY$3:$AY$1424,'[4]BD Unidades'!$A$3:$A$1424,$A503),"-")</f>
        <v>0.19057012464080461</v>
      </c>
      <c r="AQ503" s="25">
        <f>IFERROR(SUMIFS('[4]BD Unidades'!$AZ$3:$AZ$1424,'[4]BD Unidades'!$A$3:$A$1424,$A503),"-")</f>
        <v>0.72773672999999994</v>
      </c>
      <c r="AR503" s="25">
        <f>IFERROR(SUMIFS('[4]BD Unidades'!$BA$3:$BA$1424,'[4]BD Unidades'!$A$3:$A$1424,$A503),"-")</f>
        <v>2.6655853172644699</v>
      </c>
      <c r="AS503" s="28">
        <f>SUMIFS('[4]BD Unidades'!$BC$3:$BC$1424,'[4]BD Unidades'!$A$3:$A$1424,$A503)</f>
        <v>1.0766400688433439E-2</v>
      </c>
      <c r="AT503" s="28">
        <f>SUMIFS('[4]BD Unidades'!$BE$3:$BE$1424,'[4]BD Unidades'!$A$3:$A$1424,$A503)</f>
        <v>0.99820402298850575</v>
      </c>
      <c r="AU503" s="29">
        <f t="shared" si="30"/>
        <v>0.98745695850820525</v>
      </c>
      <c r="AV503" s="30">
        <f t="shared" si="31"/>
        <v>2E-3</v>
      </c>
      <c r="AW503" s="25">
        <f>IFERROR(SUMIFS('[4]BD Unidades'!$BI$3:$BI$1424,'[4]BD Unidades'!$A$3:$A$1424,$A503),"-")</f>
        <v>0.71859230013254649</v>
      </c>
      <c r="AX503" s="25">
        <f>IFERROR(SUMIFS('[4]BD Unidades'!$BJ$3:$BJ$1424,'[4]BD Unidades'!$A$3:$A$1424,$A503),"-")</f>
        <v>0.46179827796315553</v>
      </c>
    </row>
    <row r="504" spans="1:50" ht="14.4" x14ac:dyDescent="0.3">
      <c r="A504" s="7">
        <v>1786</v>
      </c>
      <c r="B504" s="7" t="s">
        <v>2040</v>
      </c>
      <c r="D504" s="8" t="s">
        <v>2041</v>
      </c>
      <c r="E504" s="19" t="s">
        <v>2042</v>
      </c>
      <c r="F504" s="19" t="s">
        <v>2043</v>
      </c>
      <c r="G504" s="19" t="s">
        <v>2044</v>
      </c>
      <c r="H504" s="19" t="s">
        <v>397</v>
      </c>
      <c r="I504" s="19">
        <v>2024</v>
      </c>
      <c r="J504" s="19" t="s">
        <v>495</v>
      </c>
      <c r="K504" s="19" t="s">
        <v>496</v>
      </c>
      <c r="L504" s="19" t="s">
        <v>213</v>
      </c>
      <c r="M504" s="19" t="s">
        <v>189</v>
      </c>
      <c r="N504" s="19" t="s">
        <v>189</v>
      </c>
      <c r="O504" s="19" t="s">
        <v>1244</v>
      </c>
      <c r="P504" s="19" t="s">
        <v>51</v>
      </c>
      <c r="Q504" s="9" t="s">
        <v>2045</v>
      </c>
      <c r="R504" s="20">
        <v>0.2</v>
      </c>
      <c r="S504" s="20">
        <v>3</v>
      </c>
      <c r="T504" s="20">
        <v>0.19400000000000001</v>
      </c>
      <c r="U504" s="20" t="s">
        <v>397</v>
      </c>
      <c r="V504" s="21">
        <f>_xlfn.XLOOKUP(D504,'[4]Gen. Real'!$A$2:$A$1168,'[4]Gen. Real'!$C$2:$C$1168,"-",0)</f>
        <v>0.13486000000000009</v>
      </c>
      <c r="W504" s="22"/>
      <c r="X504" s="22" t="str">
        <f>_xlfn.XLOOKUP(D504,[4]Vertimiento!$J$2:$J$119,[4]Vertimiento!$K$2:$K$119,"-",0)</f>
        <v>-</v>
      </c>
      <c r="Y504" s="23" t="str">
        <f t="shared" si="28"/>
        <v>-</v>
      </c>
      <c r="Z504" s="19" t="str">
        <f>_xlfn.XLOOKUP(D504,[4]Cmg!$I$4:$I$99,[4]Cmg!$M$4:$M$99,"----",0,1)</f>
        <v>----</v>
      </c>
      <c r="AA504" s="19" t="str">
        <f>_xlfn.XLOOKUP(D504,[4]Cmg!$A$4:$A$101,[4]Cmg!$B$4:$B$101,"----",0,1)</f>
        <v>----</v>
      </c>
      <c r="AB504" s="19" t="str">
        <f>_xlfn.XLOOKUP(D504,[4]Cmg!$E$4:$E$101,[4]Cmg!$F$4:$F$101,"----",0,1)</f>
        <v>----</v>
      </c>
      <c r="AC504" s="19" t="str">
        <f>_xlfn.XLOOKUP(D504,[4]Cmg!$O$4:$O$101,[4]Cmg!$P$4:$P$101,"----",0,1)</f>
        <v>----</v>
      </c>
      <c r="AD504" s="24" t="str">
        <f>_xlfn.XLOOKUP(D504,[4]Cmg!$S$4:$S$101,[4]Cmg!$U$4:$U$101,"----",0,1)</f>
        <v>----</v>
      </c>
      <c r="AG504" s="25">
        <f>IFERROR(SUMIFS('[4]BD Unidades'!$AH:$AH,'[4]BD Unidades'!$A:$A,'BD Centrales 2024'!$A504),"-")</f>
        <v>0</v>
      </c>
      <c r="AH504" s="25">
        <f>SUMIFS('[4]BD Unidades'!$AJ$3:$AJ$1424,'[4]BD Unidades'!$A$3:$A$1424,$A504)</f>
        <v>4.3920000000000003</v>
      </c>
      <c r="AI504" s="25">
        <f>SUMIFS('[4]BD Unidades'!$AL$3:$AL$1424,'[4]BD Unidades'!$A$3:$A$1424,$A504)</f>
        <v>0</v>
      </c>
      <c r="AJ504" s="26">
        <f t="shared" si="29"/>
        <v>0</v>
      </c>
      <c r="AK504" s="27">
        <f>IFERROR(SUMIFS('[4]BD Unidades'!$AO$3:$AO$1424,'[4]BD Unidades'!$A$3:$A$1424,$A504),"-")</f>
        <v>0</v>
      </c>
      <c r="AL504" s="27">
        <f>IFERROR(SUMIFS('[4]BD Unidades'!$AQ$3:$AQ$1424,'[4]BD Unidades'!$A$3:$A$1424,$A504),"-")</f>
        <v>0</v>
      </c>
      <c r="AM504" s="27">
        <f>IFERROR(SUMIFS('[4]BD Unidades'!$AS$3:$AS$1424,'[4]BD Unidades'!$A$3:$A$1424,$A504),"-")</f>
        <v>0</v>
      </c>
      <c r="AN504" s="27">
        <f>IFERROR(SUMIFS('[4]BD Unidades'!$AU$3:$AU$1424,'[4]BD Unidades'!$A$3:$A$1424,$A504),"-")</f>
        <v>0</v>
      </c>
      <c r="AO504" s="27">
        <f>IFERROR(SUMIFS('[4]BD Unidades'!$AW$3:$AW$1424,'[4]BD Unidades'!$A$3:$A$1424,$A504),"-")</f>
        <v>1.1248800000000001E-4</v>
      </c>
      <c r="AP504" s="27">
        <f>IFERROR(SUMIFS('[4]BD Unidades'!$AY$3:$AY$1424,'[4]BD Unidades'!$A$3:$A$1424,$A504),"-")</f>
        <v>9.7201500000000001E-5</v>
      </c>
      <c r="AQ504" s="25">
        <f>IFERROR(SUMIFS('[4]BD Unidades'!$AZ$3:$AZ$1424,'[4]BD Unidades'!$A$3:$A$1424,$A504),"-")</f>
        <v>0</v>
      </c>
      <c r="AR504" s="25">
        <f>IFERROR(SUMIFS('[4]BD Unidades'!$BA$3:$BA$1424,'[4]BD Unidades'!$A$3:$A$1424,$A504),"-")</f>
        <v>9.9999999999999707E-5</v>
      </c>
      <c r="AS504" s="28">
        <f>SUMIFS('[4]BD Unidades'!$BC$3:$BC$1424,'[4]BD Unidades'!$A$3:$A$1424,$A504)</f>
        <v>4.7053344087253897E-6</v>
      </c>
      <c r="AT504" s="28">
        <f>SUMIFS('[4]BD Unidades'!$BE$3:$BE$1424,'[4]BD Unidades'!$A$3:$A$1424,$A504)</f>
        <v>5.0000000000000001E-4</v>
      </c>
      <c r="AU504" s="29">
        <f t="shared" si="30"/>
        <v>4.9999764733279562E-4</v>
      </c>
      <c r="AV504" s="30">
        <f t="shared" si="31"/>
        <v>0.03</v>
      </c>
      <c r="AW504" s="25">
        <f>IFERROR(SUMIFS('[4]BD Unidades'!$BI$3:$BI$1424,'[4]BD Unidades'!$A$3:$A$1424,$A504),"-")</f>
        <v>0</v>
      </c>
      <c r="AX504" s="25">
        <f>IFERROR(SUMIFS('[4]BD Unidades'!$BJ$3:$BJ$1424,'[4]BD Unidades'!$A$3:$A$1424,$A504),"-")</f>
        <v>0</v>
      </c>
    </row>
    <row r="505" spans="1:50" ht="14.4" x14ac:dyDescent="0.3">
      <c r="A505" s="7">
        <v>1787</v>
      </c>
      <c r="B505" s="7" t="s">
        <v>2046</v>
      </c>
      <c r="D505" s="8" t="s">
        <v>2047</v>
      </c>
      <c r="E505" s="19" t="s">
        <v>2048</v>
      </c>
      <c r="F505" s="19" t="s">
        <v>2048</v>
      </c>
      <c r="G505" s="19" t="s">
        <v>2049</v>
      </c>
      <c r="H505" s="19" t="s">
        <v>397</v>
      </c>
      <c r="I505" s="19">
        <v>2024</v>
      </c>
      <c r="J505" s="19" t="s">
        <v>495</v>
      </c>
      <c r="K505" s="19" t="s">
        <v>496</v>
      </c>
      <c r="L505" s="19" t="s">
        <v>213</v>
      </c>
      <c r="M505" s="19" t="s">
        <v>164</v>
      </c>
      <c r="N505" s="19" t="s">
        <v>221</v>
      </c>
      <c r="O505" s="19" t="s">
        <v>221</v>
      </c>
      <c r="P505" s="19" t="s">
        <v>51</v>
      </c>
      <c r="Q505" s="9" t="s">
        <v>922</v>
      </c>
      <c r="R505" s="20">
        <v>2.9990000000000001</v>
      </c>
      <c r="S505" s="20">
        <v>0.16700000000000001</v>
      </c>
      <c r="T505" s="20">
        <v>2.9969999999999999</v>
      </c>
      <c r="U505" s="20" t="s">
        <v>397</v>
      </c>
      <c r="V505" s="21">
        <f>_xlfn.XLOOKUP(D505,'[4]Gen. Real'!$A$2:$A$1168,'[4]Gen. Real'!$C$2:$C$1168,"-",0)</f>
        <v>5.5041900000000048</v>
      </c>
      <c r="W505" s="22"/>
      <c r="X505" s="22" t="str">
        <f>_xlfn.XLOOKUP(D505,[4]Vertimiento!$J$2:$J$119,[4]Vertimiento!$K$2:$K$119,"-",0)</f>
        <v>-</v>
      </c>
      <c r="Y505" s="23" t="str">
        <f t="shared" si="28"/>
        <v>-</v>
      </c>
      <c r="Z505" s="19" t="str">
        <f>_xlfn.XLOOKUP(D505,[4]Cmg!$I$4:$I$99,[4]Cmg!$M$4:$M$99,"----",0,1)</f>
        <v>----</v>
      </c>
      <c r="AA505" s="19" t="str">
        <f>_xlfn.XLOOKUP(D505,[4]Cmg!$A$4:$A$101,[4]Cmg!$B$4:$B$101,"----",0,1)</f>
        <v>----</v>
      </c>
      <c r="AB505" s="19" t="str">
        <f>_xlfn.XLOOKUP(D505,[4]Cmg!$E$4:$E$101,[4]Cmg!$F$4:$F$101,"----",0,1)</f>
        <v>----</v>
      </c>
      <c r="AC505" s="19" t="str">
        <f>_xlfn.XLOOKUP(D505,[4]Cmg!$O$4:$O$101,[4]Cmg!$P$4:$P$101,"----",0,1)</f>
        <v>----</v>
      </c>
      <c r="AD505" s="24" t="str">
        <f>_xlfn.XLOOKUP(D505,[4]Cmg!$S$4:$S$101,[4]Cmg!$U$4:$U$101,"----",0,1)</f>
        <v>----</v>
      </c>
      <c r="AG505" s="25">
        <f>IFERROR(SUMIFS('[4]BD Unidades'!$AH:$AH,'[4]BD Unidades'!$A:$A,'BD Centrales 2024'!$A505),"-")</f>
        <v>2.9990000000000001</v>
      </c>
      <c r="AH505" s="25">
        <f>SUMIFS('[4]BD Unidades'!$AJ$3:$AJ$1424,'[4]BD Unidades'!$A$3:$A$1424,$A505)</f>
        <v>8689.7166666666708</v>
      </c>
      <c r="AI505" s="25">
        <f>SUMIFS('[4]BD Unidades'!$AL$3:$AL$1424,'[4]BD Unidades'!$A$3:$A$1424,$A505)</f>
        <v>0</v>
      </c>
      <c r="AJ505" s="26">
        <f t="shared" si="29"/>
        <v>0</v>
      </c>
      <c r="AK505" s="27">
        <f>IFERROR(SUMIFS('[4]BD Unidades'!$AO$3:$AO$1424,'[4]BD Unidades'!$A$3:$A$1424,$A505),"-")</f>
        <v>0</v>
      </c>
      <c r="AL505" s="27">
        <f>IFERROR(SUMIFS('[4]BD Unidades'!$AQ$3:$AQ$1424,'[4]BD Unidades'!$A$3:$A$1424,$A505),"-")</f>
        <v>0.22285693151794439</v>
      </c>
      <c r="AM505" s="27">
        <f>IFERROR(SUMIFS('[4]BD Unidades'!$AS$3:$AS$1424,'[4]BD Unidades'!$A$3:$A$1424,$A505),"-")</f>
        <v>0.21735543401900451</v>
      </c>
      <c r="AN505" s="27">
        <f>IFERROR(SUMIFS('[4]BD Unidades'!$AU$3:$AU$1424,'[4]BD Unidades'!$A$3:$A$1424,$A505),"-")</f>
        <v>0.20572199999999999</v>
      </c>
      <c r="AO505" s="27">
        <f>IFERROR(SUMIFS('[4]BD Unidades'!$AW$3:$AW$1424,'[4]BD Unidades'!$A$3:$A$1424,$A505),"-")</f>
        <v>0.21068799999999999</v>
      </c>
      <c r="AP505" s="27">
        <f>IFERROR(SUMIFS('[4]BD Unidades'!$AY$3:$AY$1424,'[4]BD Unidades'!$A$3:$A$1424,$A505),"-")</f>
        <v>0.210565</v>
      </c>
      <c r="AQ505" s="25">
        <f>IFERROR(SUMIFS('[4]BD Unidades'!$AZ$3:$AZ$1424,'[4]BD Unidades'!$A$3:$A$1424,$A505),"-")</f>
        <v>0.61696027799999997</v>
      </c>
      <c r="AR505" s="25">
        <f>IFERROR(SUMIFS('[4]BD Unidades'!$BA$3:$BA$1424,'[4]BD Unidades'!$A$3:$A$1424,$A505),"-")</f>
        <v>2.9990000000000201</v>
      </c>
      <c r="AS505" s="28">
        <f>SUMIFS('[4]BD Unidades'!$BC$3:$BC$1424,'[4]BD Unidades'!$A$3:$A$1424,$A505)</f>
        <v>2.8410063741286995E-3</v>
      </c>
      <c r="AT505" s="28">
        <f>SUMIFS('[4]BD Unidades'!$BE$3:$BE$1424,'[4]BD Unidades'!$A$3:$A$1424,$A505)</f>
        <v>1</v>
      </c>
      <c r="AU505" s="29">
        <f t="shared" si="30"/>
        <v>0.99715899362587135</v>
      </c>
      <c r="AV505" s="30">
        <f t="shared" si="31"/>
        <v>1.67E-3</v>
      </c>
      <c r="AW505" s="25">
        <f>IFERROR(SUMIFS('[4]BD Unidades'!$BI$3:$BI$1424,'[4]BD Unidades'!$A$3:$A$1424,$A505),"-")</f>
        <v>0.61418180220518503</v>
      </c>
      <c r="AX505" s="25">
        <f>IFERROR(SUMIFS('[4]BD Unidades'!$BJ$3:$BJ$1424,'[4]BD Unidades'!$A$3:$A$1424,$A505),"-")</f>
        <v>0.39469960722143249</v>
      </c>
    </row>
    <row r="506" spans="1:50" ht="14.4" x14ac:dyDescent="0.3">
      <c r="A506" s="7">
        <v>1788</v>
      </c>
      <c r="B506" s="7" t="s">
        <v>2051</v>
      </c>
      <c r="D506" s="8" t="s">
        <v>2052</v>
      </c>
      <c r="E506" s="19" t="s">
        <v>1231</v>
      </c>
      <c r="F506" s="19" t="s">
        <v>2053</v>
      </c>
      <c r="G506" s="19" t="s">
        <v>2054</v>
      </c>
      <c r="H506" s="19" t="s">
        <v>397</v>
      </c>
      <c r="I506" s="19">
        <v>2024</v>
      </c>
      <c r="J506" s="19" t="s">
        <v>495</v>
      </c>
      <c r="K506" s="19" t="s">
        <v>496</v>
      </c>
      <c r="L506" s="19" t="s">
        <v>213</v>
      </c>
      <c r="M506" s="19" t="s">
        <v>106</v>
      </c>
      <c r="N506" s="19" t="s">
        <v>107</v>
      </c>
      <c r="O506" s="19" t="s">
        <v>108</v>
      </c>
      <c r="P506" s="19" t="s">
        <v>51</v>
      </c>
      <c r="Q506" s="9" t="s">
        <v>2045</v>
      </c>
      <c r="R506" s="20">
        <v>3.0369999999999999</v>
      </c>
      <c r="S506" s="20">
        <v>1.23</v>
      </c>
      <c r="T506" s="20">
        <v>3</v>
      </c>
      <c r="U506" s="20" t="s">
        <v>397</v>
      </c>
      <c r="V506" s="21">
        <f>_xlfn.XLOOKUP(D506,'[4]Gen. Real'!$A$2:$A$1168,'[4]Gen. Real'!$C$2:$C$1168,"-",0)</f>
        <v>5.7569400000000055</v>
      </c>
      <c r="W506" s="22"/>
      <c r="X506" s="22" t="str">
        <f>_xlfn.XLOOKUP(D506,[4]Vertimiento!$J$2:$J$119,[4]Vertimiento!$K$2:$K$119,"-",0)</f>
        <v>-</v>
      </c>
      <c r="Y506" s="23" t="str">
        <f t="shared" si="28"/>
        <v>-</v>
      </c>
      <c r="Z506" s="19" t="str">
        <f>_xlfn.XLOOKUP(D506,[4]Cmg!$I$4:$I$99,[4]Cmg!$M$4:$M$99,"----",0,1)</f>
        <v>----</v>
      </c>
      <c r="AA506" s="19" t="str">
        <f>_xlfn.XLOOKUP(D506,[4]Cmg!$A$4:$A$101,[4]Cmg!$B$4:$B$101,"----",0,1)</f>
        <v>----</v>
      </c>
      <c r="AB506" s="19" t="str">
        <f>_xlfn.XLOOKUP(D506,[4]Cmg!$E$4:$E$101,[4]Cmg!$F$4:$F$101,"----",0,1)</f>
        <v>----</v>
      </c>
      <c r="AC506" s="19" t="str">
        <f>_xlfn.XLOOKUP(D506,[4]Cmg!$O$4:$O$101,[4]Cmg!$P$4:$P$101,"----",0,1)</f>
        <v>----</v>
      </c>
      <c r="AD506" s="24" t="str">
        <f>_xlfn.XLOOKUP(D506,[4]Cmg!$S$4:$S$101,[4]Cmg!$U$4:$U$101,"----",0,1)</f>
        <v>----</v>
      </c>
      <c r="AG506" s="25">
        <f>IFERROR(SUMIFS('[4]BD Unidades'!$AH:$AH,'[4]BD Unidades'!$A:$A,'BD Centrales 2024'!$A506),"-")</f>
        <v>3</v>
      </c>
      <c r="AH506" s="25">
        <f>SUMIFS('[4]BD Unidades'!$AJ$3:$AJ$1424,'[4]BD Unidades'!$A$3:$A$1424,$A506)</f>
        <v>8049.2262100757325</v>
      </c>
      <c r="AI506" s="25">
        <f>SUMIFS('[4]BD Unidades'!$AL$3:$AL$1424,'[4]BD Unidades'!$A$3:$A$1424,$A506)</f>
        <v>0</v>
      </c>
      <c r="AJ506" s="26">
        <f t="shared" si="29"/>
        <v>0</v>
      </c>
      <c r="AK506" s="27">
        <f>IFERROR(SUMIFS('[4]BD Unidades'!$AO$3:$AO$1424,'[4]BD Unidades'!$A$3:$A$1424,$A506),"-")</f>
        <v>0</v>
      </c>
      <c r="AL506" s="27">
        <f>IFERROR(SUMIFS('[4]BD Unidades'!$AQ$3:$AQ$1424,'[4]BD Unidades'!$A$3:$A$1424,$A506),"-")</f>
        <v>0.19945565720525157</v>
      </c>
      <c r="AM506" s="27">
        <f>IFERROR(SUMIFS('[4]BD Unidades'!$AS$3:$AS$1424,'[4]BD Unidades'!$A$3:$A$1424,$A506),"-")</f>
        <v>0.2336083311692379</v>
      </c>
      <c r="AN506" s="27">
        <f>IFERROR(SUMIFS('[4]BD Unidades'!$AU$3:$AU$1424,'[4]BD Unidades'!$A$3:$A$1424,$A506),"-")</f>
        <v>0.19912216002634178</v>
      </c>
      <c r="AO506" s="27">
        <f>IFERROR(SUMIFS('[4]BD Unidades'!$AW$3:$AW$1424,'[4]BD Unidades'!$A$3:$A$1424,$A506),"-")</f>
        <v>0.21765459334869938</v>
      </c>
      <c r="AP506" s="27">
        <f>IFERROR(SUMIFS('[4]BD Unidades'!$AY$3:$AY$1424,'[4]BD Unidades'!$A$3:$A$1424,$A506),"-")</f>
        <v>0.21493612117220942</v>
      </c>
      <c r="AQ506" s="25">
        <f>IFERROR(SUMIFS('[4]BD Unidades'!$AZ$3:$AZ$1424,'[4]BD Unidades'!$A$3:$A$1424,$A506),"-")</f>
        <v>0.60473399999999999</v>
      </c>
      <c r="AR506" s="25">
        <f>IFERROR(SUMIFS('[4]BD Unidades'!$BA$3:$BA$1424,'[4]BD Unidades'!$A$3:$A$1424,$A506),"-")</f>
        <v>3</v>
      </c>
      <c r="AS506" s="28">
        <f>SUMIFS('[4]BD Unidades'!$BC$3:$BC$1424,'[4]BD Unidades'!$A$3:$A$1424,$A506)</f>
        <v>9.8787967497807033E-3</v>
      </c>
      <c r="AT506" s="28">
        <f>SUMIFS('[4]BD Unidades'!$BE$3:$BE$1424,'[4]BD Unidades'!$A$3:$A$1424,$A506)</f>
        <v>0.95272115973425453</v>
      </c>
      <c r="AU506" s="29">
        <f t="shared" si="30"/>
        <v>0.94330942103802451</v>
      </c>
      <c r="AV506" s="30">
        <f t="shared" si="31"/>
        <v>1.23E-2</v>
      </c>
      <c r="AW506" s="25">
        <f>IFERROR(SUMIFS('[4]BD Unidades'!$BI$3:$BI$1424,'[4]BD Unidades'!$A$3:$A$1424,$A506),"-")</f>
        <v>0.57741578306606556</v>
      </c>
      <c r="AX506" s="25">
        <f>IFERROR(SUMIFS('[4]BD Unidades'!$BJ$3:$BJ$1424,'[4]BD Unidades'!$A$3:$A$1424,$A506),"-")</f>
        <v>0.37107218410143239</v>
      </c>
    </row>
    <row r="507" spans="1:50" ht="14.4" x14ac:dyDescent="0.3">
      <c r="A507" s="7">
        <v>1791</v>
      </c>
      <c r="B507" s="7" t="s">
        <v>2056</v>
      </c>
      <c r="D507" s="8" t="s">
        <v>2057</v>
      </c>
      <c r="E507" s="19" t="s">
        <v>2058</v>
      </c>
      <c r="F507" s="19" t="s">
        <v>2058</v>
      </c>
      <c r="G507" s="19" t="s">
        <v>2059</v>
      </c>
      <c r="H507" s="19" t="s">
        <v>397</v>
      </c>
      <c r="I507" s="19">
        <v>2024</v>
      </c>
      <c r="J507" s="19" t="s">
        <v>495</v>
      </c>
      <c r="K507" s="19" t="s">
        <v>496</v>
      </c>
      <c r="L507" s="19" t="s">
        <v>213</v>
      </c>
      <c r="M507" s="19" t="s">
        <v>106</v>
      </c>
      <c r="N507" s="19" t="s">
        <v>243</v>
      </c>
      <c r="O507" s="19" t="s">
        <v>1018</v>
      </c>
      <c r="P507" s="19" t="s">
        <v>51</v>
      </c>
      <c r="Q507" s="9" t="s">
        <v>1952</v>
      </c>
      <c r="R507" s="20">
        <v>2.7549999999999999</v>
      </c>
      <c r="S507" s="20">
        <v>0.18</v>
      </c>
      <c r="T507" s="20">
        <v>2.75</v>
      </c>
      <c r="U507" s="20" t="s">
        <v>397</v>
      </c>
      <c r="V507" s="21">
        <f>_xlfn.XLOOKUP(D507,'[4]Gen. Real'!$A$2:$A$1168,'[4]Gen. Real'!$C$2:$C$1168,"-",0)</f>
        <v>6.2170600000000009</v>
      </c>
      <c r="W507" s="22"/>
      <c r="X507" s="22" t="str">
        <f>_xlfn.XLOOKUP(D507,[4]Vertimiento!$J$2:$J$119,[4]Vertimiento!$K$2:$K$119,"-",0)</f>
        <v>-</v>
      </c>
      <c r="Y507" s="23" t="str">
        <f t="shared" si="28"/>
        <v>-</v>
      </c>
      <c r="Z507" s="19" t="str">
        <f>_xlfn.XLOOKUP(D507,[4]Cmg!$I$4:$I$99,[4]Cmg!$M$4:$M$99,"----",0,1)</f>
        <v>----</v>
      </c>
      <c r="AA507" s="19" t="str">
        <f>_xlfn.XLOOKUP(D507,[4]Cmg!$A$4:$A$101,[4]Cmg!$B$4:$B$101,"----",0,1)</f>
        <v>----</v>
      </c>
      <c r="AB507" s="19" t="str">
        <f>_xlfn.XLOOKUP(D507,[4]Cmg!$E$4:$E$101,[4]Cmg!$F$4:$F$101,"----",0,1)</f>
        <v>----</v>
      </c>
      <c r="AC507" s="19" t="str">
        <f>_xlfn.XLOOKUP(D507,[4]Cmg!$O$4:$O$101,[4]Cmg!$P$4:$P$101,"----",0,1)</f>
        <v>----</v>
      </c>
      <c r="AD507" s="24" t="str">
        <f>_xlfn.XLOOKUP(D507,[4]Cmg!$S$4:$S$101,[4]Cmg!$U$4:$U$101,"----",0,1)</f>
        <v>----</v>
      </c>
      <c r="AG507" s="25">
        <f>IFERROR(SUMIFS('[4]BD Unidades'!$AH:$AH,'[4]BD Unidades'!$A:$A,'BD Centrales 2024'!$A507),"-")</f>
        <v>2.75</v>
      </c>
      <c r="AH507" s="25">
        <f>SUMIFS('[4]BD Unidades'!$AJ$3:$AJ$1424,'[4]BD Unidades'!$A$3:$A$1424,$A507)</f>
        <v>8260.5641258318174</v>
      </c>
      <c r="AI507" s="25">
        <f>SUMIFS('[4]BD Unidades'!$AL$3:$AL$1424,'[4]BD Unidades'!$A$3:$A$1424,$A507)</f>
        <v>0</v>
      </c>
      <c r="AJ507" s="26">
        <f t="shared" si="29"/>
        <v>0</v>
      </c>
      <c r="AK507" s="27">
        <f>IFERROR(SUMIFS('[4]BD Unidades'!$AO$3:$AO$1424,'[4]BD Unidades'!$A$3:$A$1424,$A507),"-")</f>
        <v>0</v>
      </c>
      <c r="AL507" s="27">
        <f>IFERROR(SUMIFS('[4]BD Unidades'!$AQ$3:$AQ$1424,'[4]BD Unidades'!$A$3:$A$1424,$A507),"-")</f>
        <v>0.24645825062913637</v>
      </c>
      <c r="AM507" s="27">
        <f>IFERROR(SUMIFS('[4]BD Unidades'!$AS$3:$AS$1424,'[4]BD Unidades'!$A$3:$A$1424,$A507),"-")</f>
        <v>0.26801214320271993</v>
      </c>
      <c r="AN507" s="27">
        <f>IFERROR(SUMIFS('[4]BD Unidades'!$AU$3:$AU$1424,'[4]BD Unidades'!$A$3:$A$1424,$A507),"-")</f>
        <v>0.2670993647912886</v>
      </c>
      <c r="AO507" s="27">
        <f>IFERROR(SUMIFS('[4]BD Unidades'!$AW$3:$AW$1424,'[4]BD Unidades'!$A$3:$A$1424,$A507),"-")</f>
        <v>0.26943411978221415</v>
      </c>
      <c r="AP507" s="27">
        <f>IFERROR(SUMIFS('[4]BD Unidades'!$AY$3:$AY$1424,'[4]BD Unidades'!$A$3:$A$1424,$A507),"-")</f>
        <v>0.26251869328493649</v>
      </c>
      <c r="AQ507" s="25">
        <f>IFERROR(SUMIFS('[4]BD Unidades'!$AZ$3:$AZ$1424,'[4]BD Unidades'!$A$3:$A$1424,$A507),"-")</f>
        <v>0.67899248048327066</v>
      </c>
      <c r="AR507" s="25">
        <f>IFERROR(SUMIFS('[4]BD Unidades'!$BA$3:$BA$1424,'[4]BD Unidades'!$A$3:$A$1424,$A507),"-")</f>
        <v>2.75</v>
      </c>
      <c r="AS507" s="28">
        <f>SUMIFS('[4]BD Unidades'!$BC$3:$BC$1424,'[4]BD Unidades'!$A$3:$A$1424,$A507)</f>
        <v>6.2324198400402426E-3</v>
      </c>
      <c r="AT507" s="28">
        <f>SUMIFS('[4]BD Unidades'!$BE$3:$BE$1424,'[4]BD Unidades'!$A$3:$A$1424,$A507)</f>
        <v>0.99540291180025964</v>
      </c>
      <c r="AU507" s="29">
        <f t="shared" si="30"/>
        <v>0.98919914294392197</v>
      </c>
      <c r="AV507" s="30">
        <f t="shared" si="31"/>
        <v>1.8E-3</v>
      </c>
      <c r="AW507" s="25">
        <f>IFERROR(SUMIFS('[4]BD Unidades'!$BI$3:$BI$1424,'[4]BD Unidades'!$A$3:$A$1424,$A507),"-")</f>
        <v>0.67287230486597538</v>
      </c>
      <c r="AX507" s="25">
        <f>IFERROR(SUMIFS('[4]BD Unidades'!$BJ$3:$BJ$1424,'[4]BD Unidades'!$A$3:$A$1424,$A507),"-")</f>
        <v>0.43241664518098999</v>
      </c>
    </row>
    <row r="508" spans="1:50" ht="14.4" x14ac:dyDescent="0.3">
      <c r="A508" s="7">
        <v>1794</v>
      </c>
      <c r="B508" s="7" t="s">
        <v>2060</v>
      </c>
      <c r="D508" s="8" t="s">
        <v>2061</v>
      </c>
      <c r="E508" s="19" t="s">
        <v>570</v>
      </c>
      <c r="F508" s="19" t="s">
        <v>570</v>
      </c>
      <c r="G508" s="19" t="s">
        <v>2062</v>
      </c>
      <c r="H508" s="19">
        <v>100</v>
      </c>
      <c r="I508" s="19">
        <v>2024</v>
      </c>
      <c r="J508" s="19" t="s">
        <v>495</v>
      </c>
      <c r="K508" s="19" t="s">
        <v>496</v>
      </c>
      <c r="L508" s="19" t="s">
        <v>47</v>
      </c>
      <c r="M508" s="19" t="s">
        <v>48</v>
      </c>
      <c r="N508" s="19" t="s">
        <v>48</v>
      </c>
      <c r="O508" s="19" t="s">
        <v>48</v>
      </c>
      <c r="P508" s="19" t="s">
        <v>51</v>
      </c>
      <c r="Q508" s="9" t="s">
        <v>2064</v>
      </c>
      <c r="R508" s="20">
        <v>207.29</v>
      </c>
      <c r="S508" s="20">
        <v>2.74</v>
      </c>
      <c r="T508" s="20">
        <v>201.61</v>
      </c>
      <c r="U508" s="20">
        <v>6.8178999999999998</v>
      </c>
      <c r="V508" s="21">
        <f>_xlfn.XLOOKUP(D508,'[4]Gen. Real'!$A$2:$A$1168,'[4]Gen. Real'!$C$2:$C$1168,"-",0)</f>
        <v>305.68150999999989</v>
      </c>
      <c r="W508" s="22"/>
      <c r="X508" s="22">
        <f>_xlfn.XLOOKUP(D508,[4]Vertimiento!$J$2:$J$119,[4]Vertimiento!$K$2:$K$119,"-",0)</f>
        <v>103.44617169149998</v>
      </c>
      <c r="Y508" s="23">
        <f t="shared" si="28"/>
        <v>0.25284569175033944</v>
      </c>
      <c r="Z508" s="19">
        <f>_xlfn.XLOOKUP(D508,[4]Cmg!$I$4:$I$99,[4]Cmg!$M$4:$M$99,"----",0,1)</f>
        <v>5.5094621091082487</v>
      </c>
      <c r="AA508" s="19">
        <f>_xlfn.XLOOKUP(D508,[4]Cmg!$A$4:$A$101,[4]Cmg!$B$4:$B$101,"----",0,1)</f>
        <v>48.813780584954998</v>
      </c>
      <c r="AB508" s="19">
        <f>_xlfn.XLOOKUP(D508,[4]Cmg!$E$4:$E$101,[4]Cmg!$F$4:$F$101,"----",0,1)</f>
        <v>7.0813579234972588</v>
      </c>
      <c r="AC508" s="19">
        <f>_xlfn.XLOOKUP(D508,[4]Cmg!$O$4:$O$101,[4]Cmg!$P$4:$P$101,"----",0,1)</f>
        <v>78.605211624731538</v>
      </c>
      <c r="AD508" s="24">
        <f>_xlfn.XLOOKUP(D508,[4]Cmg!$S$4:$S$101,[4]Cmg!$U$4:$U$101,"----",0,1)</f>
        <v>0.47649937407533854</v>
      </c>
      <c r="AG508" s="25">
        <f>IFERROR(SUMIFS('[4]BD Unidades'!$AH:$AH,'[4]BD Unidades'!$A:$A,'BD Centrales 2024'!$A508),"-")</f>
        <v>207.26</v>
      </c>
      <c r="AH508" s="25">
        <f>SUMIFS('[4]BD Unidades'!$AJ$3:$AJ$1424,'[4]BD Unidades'!$A$3:$A$1424,$A508)</f>
        <v>8422.9808094939453</v>
      </c>
      <c r="AI508" s="25">
        <f>SUMIFS('[4]BD Unidades'!$AL$3:$AL$1424,'[4]BD Unidades'!$A$3:$A$1424,$A508)</f>
        <v>196.87150369048194</v>
      </c>
      <c r="AJ508" s="26">
        <f t="shared" si="29"/>
        <v>2.2839312848708406E-2</v>
      </c>
      <c r="AK508" s="27">
        <f>IFERROR(SUMIFS('[4]BD Unidades'!$AO$3:$AO$1424,'[4]BD Unidades'!$A$3:$A$1424,$A508),"-")</f>
        <v>0</v>
      </c>
      <c r="AL508" s="27">
        <f>IFERROR(SUMIFS('[4]BD Unidades'!$AQ$3:$AQ$1424,'[4]BD Unidades'!$A$3:$A$1424,$A508),"-")</f>
        <v>0</v>
      </c>
      <c r="AM508" s="27">
        <f>IFERROR(SUMIFS('[4]BD Unidades'!$AS$3:$AS$1424,'[4]BD Unidades'!$A$3:$A$1424,$A508),"-")</f>
        <v>0</v>
      </c>
      <c r="AN508" s="27">
        <f>IFERROR(SUMIFS('[4]BD Unidades'!$AU$3:$AU$1424,'[4]BD Unidades'!$A$3:$A$1424,$A508),"-")</f>
        <v>0.27246856133918662</v>
      </c>
      <c r="AO508" s="27">
        <f>IFERROR(SUMIFS('[4]BD Unidades'!$AW$3:$AW$1424,'[4]BD Unidades'!$A$3:$A$1424,$A508),"-")</f>
        <v>0.22904484673645617</v>
      </c>
      <c r="AP508" s="27">
        <f>IFERROR(SUMIFS('[4]BD Unidades'!$AY$3:$AY$1424,'[4]BD Unidades'!$A$3:$A$1424,$A508),"-")</f>
        <v>0.20032900323218678</v>
      </c>
      <c r="AQ508" s="25">
        <f>IFERROR(SUMIFS('[4]BD Unidades'!$AZ$3:$AZ$1424,'[4]BD Unidades'!$A$3:$A$1424,$A508),"-")</f>
        <v>56.48000807999999</v>
      </c>
      <c r="AR508" s="25">
        <f>IFERROR(SUMIFS('[4]BD Unidades'!$BA$3:$BA$1424,'[4]BD Unidades'!$A$3:$A$1424,$A508),"-")</f>
        <v>206.538378861166</v>
      </c>
      <c r="AS508" s="28">
        <f>SUMIFS('[4]BD Unidades'!$BC$3:$BC$1424,'[4]BD Unidades'!$A$3:$A$1424,$A508)</f>
        <v>5.0392609261438398E-3</v>
      </c>
      <c r="AT508" s="28">
        <f>SUMIFS('[4]BD Unidades'!$BE$3:$BE$1424,'[4]BD Unidades'!$A$3:$A$1424,$A508)</f>
        <v>0.98199014709380406</v>
      </c>
      <c r="AU508" s="29">
        <f t="shared" si="30"/>
        <v>0.97704164251569603</v>
      </c>
      <c r="AV508" s="30">
        <f t="shared" si="31"/>
        <v>2.7400000000000001E-2</v>
      </c>
      <c r="AW508" s="25">
        <f>IFERROR(SUMIFS('[4]BD Unidades'!$BI$3:$BI$1424,'[4]BD Unidades'!$A$3:$A$1424,$A508),"-")</f>
        <v>53.801232949067263</v>
      </c>
      <c r="AX508" s="25">
        <f>IFERROR(SUMIFS('[4]BD Unidades'!$BJ$3:$BJ$1424,'[4]BD Unidades'!$A$3:$A$1424,$A508),"-")</f>
        <v>34.574983232621683</v>
      </c>
    </row>
    <row r="509" spans="1:50" ht="14.4" x14ac:dyDescent="0.3">
      <c r="A509" s="7">
        <v>1796</v>
      </c>
      <c r="B509" s="7" t="s">
        <v>2065</v>
      </c>
      <c r="D509" s="8" t="s">
        <v>2066</v>
      </c>
      <c r="E509" s="19" t="s">
        <v>1897</v>
      </c>
      <c r="F509" s="19" t="s">
        <v>1897</v>
      </c>
      <c r="G509" s="19" t="s">
        <v>2067</v>
      </c>
      <c r="H509" s="19" t="s">
        <v>397</v>
      </c>
      <c r="I509" s="19">
        <v>2024</v>
      </c>
      <c r="J509" s="19" t="s">
        <v>495</v>
      </c>
      <c r="K509" s="19" t="s">
        <v>496</v>
      </c>
      <c r="L509" s="19" t="s">
        <v>213</v>
      </c>
      <c r="M509" s="19" t="s">
        <v>106</v>
      </c>
      <c r="N509" s="19" t="s">
        <v>107</v>
      </c>
      <c r="O509" s="19" t="s">
        <v>1340</v>
      </c>
      <c r="P509" s="19" t="s">
        <v>51</v>
      </c>
      <c r="Q509" s="9" t="s">
        <v>2039</v>
      </c>
      <c r="R509" s="20">
        <v>3.01</v>
      </c>
      <c r="S509" s="20">
        <v>0.33</v>
      </c>
      <c r="T509" s="20">
        <v>3</v>
      </c>
      <c r="U509" s="20" t="s">
        <v>397</v>
      </c>
      <c r="V509" s="21">
        <f>_xlfn.XLOOKUP(D509,'[4]Gen. Real'!$A$2:$A$1168,'[4]Gen. Real'!$C$2:$C$1168,"-",0)</f>
        <v>7.0265599999999955</v>
      </c>
      <c r="W509" s="22"/>
      <c r="X509" s="22" t="str">
        <f>_xlfn.XLOOKUP(D509,[4]Vertimiento!$J$2:$J$119,[4]Vertimiento!$K$2:$K$119,"-",0)</f>
        <v>-</v>
      </c>
      <c r="Y509" s="23" t="str">
        <f t="shared" si="28"/>
        <v>-</v>
      </c>
      <c r="Z509" s="19" t="str">
        <f>_xlfn.XLOOKUP(D509,[4]Cmg!$I$4:$I$99,[4]Cmg!$M$4:$M$99,"----",0,1)</f>
        <v>----</v>
      </c>
      <c r="AA509" s="19" t="str">
        <f>_xlfn.XLOOKUP(D509,[4]Cmg!$A$4:$A$101,[4]Cmg!$B$4:$B$101,"----",0,1)</f>
        <v>----</v>
      </c>
      <c r="AB509" s="19" t="str">
        <f>_xlfn.XLOOKUP(D509,[4]Cmg!$E$4:$E$101,[4]Cmg!$F$4:$F$101,"----",0,1)</f>
        <v>----</v>
      </c>
      <c r="AC509" s="19" t="str">
        <f>_xlfn.XLOOKUP(D509,[4]Cmg!$O$4:$O$101,[4]Cmg!$P$4:$P$101,"----",0,1)</f>
        <v>----</v>
      </c>
      <c r="AD509" s="24" t="str">
        <f>_xlfn.XLOOKUP(D509,[4]Cmg!$S$4:$S$101,[4]Cmg!$U$4:$U$101,"----",0,1)</f>
        <v>----</v>
      </c>
      <c r="AG509" s="25">
        <f>IFERROR(SUMIFS('[4]BD Unidades'!$AH:$AH,'[4]BD Unidades'!$A:$A,'BD Centrales 2024'!$A509),"-")</f>
        <v>3</v>
      </c>
      <c r="AH509" s="25">
        <f>SUMIFS('[4]BD Unidades'!$AJ$3:$AJ$1424,'[4]BD Unidades'!$A$3:$A$1424,$A509)</f>
        <v>8711.8770764119636</v>
      </c>
      <c r="AI509" s="25">
        <f>SUMIFS('[4]BD Unidades'!$AL$3:$AL$1424,'[4]BD Unidades'!$A$3:$A$1424,$A509)</f>
        <v>0</v>
      </c>
      <c r="AJ509" s="26">
        <f t="shared" si="29"/>
        <v>0</v>
      </c>
      <c r="AK509" s="27">
        <f>IFERROR(SUMIFS('[4]BD Unidades'!$AO$3:$AO$1424,'[4]BD Unidades'!$A$3:$A$1424,$A509),"-")</f>
        <v>0</v>
      </c>
      <c r="AL509" s="27">
        <f>IFERROR(SUMIFS('[4]BD Unidades'!$AQ$3:$AQ$1424,'[4]BD Unidades'!$A$3:$A$1424,$A509),"-")</f>
        <v>0.1822853438401425</v>
      </c>
      <c r="AM509" s="27">
        <f>IFERROR(SUMIFS('[4]BD Unidades'!$AS$3:$AS$1424,'[4]BD Unidades'!$A$3:$A$1424,$A509),"-")</f>
        <v>0.26024249823519152</v>
      </c>
      <c r="AN509" s="27">
        <f>IFERROR(SUMIFS('[4]BD Unidades'!$AU$3:$AU$1424,'[4]BD Unidades'!$A$3:$A$1424,$A509),"-")</f>
        <v>0.26941694352159473</v>
      </c>
      <c r="AO509" s="27">
        <f>IFERROR(SUMIFS('[4]BD Unidades'!$AW$3:$AW$1424,'[4]BD Unidades'!$A$3:$A$1424,$A509),"-")</f>
        <v>0.26635913621262464</v>
      </c>
      <c r="AP509" s="27">
        <f>IFERROR(SUMIFS('[4]BD Unidades'!$AY$3:$AY$1424,'[4]BD Unidades'!$A$3:$A$1424,$A509),"-")</f>
        <v>0.27013355481727575</v>
      </c>
      <c r="AQ509" s="25">
        <f>IFERROR(SUMIFS('[4]BD Unidades'!$AZ$3:$AZ$1424,'[4]BD Unidades'!$A$3:$A$1424,$A509),"-")</f>
        <v>0.54867888495882888</v>
      </c>
      <c r="AR509" s="25">
        <f>IFERROR(SUMIFS('[4]BD Unidades'!$BA$3:$BA$1424,'[4]BD Unidades'!$A$3:$A$1424,$A509),"-")</f>
        <v>3</v>
      </c>
      <c r="AS509" s="28">
        <f>SUMIFS('[4]BD Unidades'!$BC$3:$BC$1424,'[4]BD Unidades'!$A$3:$A$1424,$A509)</f>
        <v>3.8013542683164518E-3</v>
      </c>
      <c r="AT509" s="28">
        <f>SUMIFS('[4]BD Unidades'!$BE$3:$BE$1424,'[4]BD Unidades'!$A$3:$A$1424,$A509)</f>
        <v>0.99579271281520587</v>
      </c>
      <c r="AU509" s="29">
        <f t="shared" si="30"/>
        <v>0.99200735193598744</v>
      </c>
      <c r="AV509" s="30">
        <f t="shared" si="31"/>
        <v>3.3E-3</v>
      </c>
      <c r="AW509" s="25">
        <f>IFERROR(SUMIFS('[4]BD Unidades'!$BI$3:$BI$1424,'[4]BD Unidades'!$A$3:$A$1424,$A509),"-")</f>
        <v>0.54428051694408108</v>
      </c>
      <c r="AX509" s="25">
        <f>IFERROR(SUMIFS('[4]BD Unidades'!$BJ$3:$BJ$1424,'[4]BD Unidades'!$A$3:$A$1424,$A509),"-")</f>
        <v>0.34977803882300285</v>
      </c>
    </row>
    <row r="510" spans="1:50" ht="14.4" x14ac:dyDescent="0.3">
      <c r="A510" s="7">
        <v>1797</v>
      </c>
      <c r="B510" s="7" t="s">
        <v>2069</v>
      </c>
      <c r="D510" s="8" t="s">
        <v>2070</v>
      </c>
      <c r="E510" s="19" t="s">
        <v>2071</v>
      </c>
      <c r="F510" s="19" t="s">
        <v>2071</v>
      </c>
      <c r="G510" s="19" t="s">
        <v>2072</v>
      </c>
      <c r="H510" s="19" t="s">
        <v>397</v>
      </c>
      <c r="I510" s="19">
        <v>2024</v>
      </c>
      <c r="J510" s="19" t="s">
        <v>495</v>
      </c>
      <c r="K510" s="19" t="s">
        <v>496</v>
      </c>
      <c r="L510" s="19" t="s">
        <v>213</v>
      </c>
      <c r="M510" s="19" t="s">
        <v>189</v>
      </c>
      <c r="N510" s="19" t="s">
        <v>2074</v>
      </c>
      <c r="O510" s="19" t="s">
        <v>2075</v>
      </c>
      <c r="P510" s="19" t="s">
        <v>51</v>
      </c>
      <c r="Q510" s="9" t="s">
        <v>2076</v>
      </c>
      <c r="R510" s="20">
        <v>3.0049999999999999</v>
      </c>
      <c r="S510" s="20">
        <v>0.16700000000000001</v>
      </c>
      <c r="T510" s="20">
        <v>3</v>
      </c>
      <c r="U510" s="20" t="s">
        <v>397</v>
      </c>
      <c r="V510" s="21">
        <f>_xlfn.XLOOKUP(D510,'[4]Gen. Real'!$A$2:$A$1168,'[4]Gen. Real'!$C$2:$C$1168,"-",0)</f>
        <v>5.8888399999999965</v>
      </c>
      <c r="W510" s="22"/>
      <c r="X510" s="22" t="str">
        <f>_xlfn.XLOOKUP(D510,[4]Vertimiento!$J$2:$J$119,[4]Vertimiento!$K$2:$K$119,"-",0)</f>
        <v>-</v>
      </c>
      <c r="Y510" s="23" t="str">
        <f t="shared" si="28"/>
        <v>-</v>
      </c>
      <c r="Z510" s="19" t="str">
        <f>_xlfn.XLOOKUP(D510,[4]Cmg!$I$4:$I$99,[4]Cmg!$M$4:$M$99,"----",0,1)</f>
        <v>----</v>
      </c>
      <c r="AA510" s="19" t="str">
        <f>_xlfn.XLOOKUP(D510,[4]Cmg!$A$4:$A$101,[4]Cmg!$B$4:$B$101,"----",0,1)</f>
        <v>----</v>
      </c>
      <c r="AB510" s="19" t="str">
        <f>_xlfn.XLOOKUP(D510,[4]Cmg!$E$4:$E$101,[4]Cmg!$F$4:$F$101,"----",0,1)</f>
        <v>----</v>
      </c>
      <c r="AC510" s="19" t="str">
        <f>_xlfn.XLOOKUP(D510,[4]Cmg!$O$4:$O$101,[4]Cmg!$P$4:$P$101,"----",0,1)</f>
        <v>----</v>
      </c>
      <c r="AD510" s="24" t="str">
        <f>_xlfn.XLOOKUP(D510,[4]Cmg!$S$4:$S$101,[4]Cmg!$U$4:$U$101,"----",0,1)</f>
        <v>----</v>
      </c>
      <c r="AG510" s="25">
        <f>IFERROR(SUMIFS('[4]BD Unidades'!$AH:$AH,'[4]BD Unidades'!$A:$A,'BD Centrales 2024'!$A510),"-")</f>
        <v>3</v>
      </c>
      <c r="AH510" s="25">
        <f>SUMIFS('[4]BD Unidades'!$AJ$3:$AJ$1424,'[4]BD Unidades'!$A$3:$A$1424,$A510)</f>
        <v>8758.5524126455894</v>
      </c>
      <c r="AI510" s="25">
        <f>SUMIFS('[4]BD Unidades'!$AL$3:$AL$1424,'[4]BD Unidades'!$A$3:$A$1424,$A510)</f>
        <v>0</v>
      </c>
      <c r="AJ510" s="26">
        <f t="shared" si="29"/>
        <v>0</v>
      </c>
      <c r="AK510" s="27">
        <f>IFERROR(SUMIFS('[4]BD Unidades'!$AO$3:$AO$1424,'[4]BD Unidades'!$A$3:$A$1424,$A510),"-")</f>
        <v>0</v>
      </c>
      <c r="AL510" s="27">
        <f>IFERROR(SUMIFS('[4]BD Unidades'!$AQ$3:$AQ$1424,'[4]BD Unidades'!$A$3:$A$1424,$A510),"-")</f>
        <v>0.2191102723079876</v>
      </c>
      <c r="AM510" s="27">
        <f>IFERROR(SUMIFS('[4]BD Unidades'!$AS$3:$AS$1424,'[4]BD Unidades'!$A$3:$A$1424,$A510),"-")</f>
        <v>0.22253449456739602</v>
      </c>
      <c r="AN510" s="27">
        <f>IFERROR(SUMIFS('[4]BD Unidades'!$AU$3:$AU$1424,'[4]BD Unidades'!$A$3:$A$1424,$A510),"-")</f>
        <v>0.22338968386023295</v>
      </c>
      <c r="AO510" s="27">
        <f>IFERROR(SUMIFS('[4]BD Unidades'!$AW$3:$AW$1424,'[4]BD Unidades'!$A$3:$A$1424,$A510),"-")</f>
        <v>0.22319900166389353</v>
      </c>
      <c r="AP510" s="27">
        <f>IFERROR(SUMIFS('[4]BD Unidades'!$AY$3:$AY$1424,'[4]BD Unidades'!$A$3:$A$1424,$A510),"-")</f>
        <v>0.23152512479201334</v>
      </c>
      <c r="AQ510" s="25">
        <f>IFERROR(SUMIFS('[4]BD Unidades'!$AZ$3:$AZ$1424,'[4]BD Unidades'!$A$3:$A$1424,$A510),"-")</f>
        <v>0.65842636828550272</v>
      </c>
      <c r="AR510" s="25">
        <f>IFERROR(SUMIFS('[4]BD Unidades'!$BA$3:$BA$1424,'[4]BD Unidades'!$A$3:$A$1424,$A510),"-")</f>
        <v>3</v>
      </c>
      <c r="AS510" s="28">
        <f>SUMIFS('[4]BD Unidades'!$BC$3:$BC$1424,'[4]BD Unidades'!$A$3:$A$1424,$A510)</f>
        <v>3.4169544908375939E-3</v>
      </c>
      <c r="AT510" s="28">
        <f>SUMIFS('[4]BD Unidades'!$BE$3:$BE$1424,'[4]BD Unidades'!$A$3:$A$1424,$A510)</f>
        <v>0.99833610648918469</v>
      </c>
      <c r="AU510" s="29">
        <f t="shared" si="30"/>
        <v>0.9949248374467512</v>
      </c>
      <c r="AV510" s="30">
        <f t="shared" si="31"/>
        <v>1.67E-3</v>
      </c>
      <c r="AW510" s="25">
        <f>IFERROR(SUMIFS('[4]BD Unidades'!$BI$3:$BI$1424,'[4]BD Unidades'!$A$3:$A$1424,$A510),"-")</f>
        <v>0.65617280566127778</v>
      </c>
      <c r="AX510" s="25">
        <f>IFERROR(SUMIFS('[4]BD Unidades'!$BJ$3:$BJ$1424,'[4]BD Unidades'!$A$3:$A$1424,$A510),"-")</f>
        <v>0.42168482969374643</v>
      </c>
    </row>
    <row r="511" spans="1:50" ht="14.4" x14ac:dyDescent="0.3">
      <c r="A511" s="7">
        <v>1798</v>
      </c>
      <c r="B511" s="7" t="s">
        <v>2077</v>
      </c>
      <c r="D511" s="8" t="s">
        <v>2078</v>
      </c>
      <c r="E511" s="19" t="s">
        <v>1231</v>
      </c>
      <c r="F511" s="19" t="s">
        <v>2079</v>
      </c>
      <c r="G511" s="19" t="s">
        <v>2080</v>
      </c>
      <c r="H511" s="19" t="s">
        <v>397</v>
      </c>
      <c r="I511" s="19">
        <v>2024</v>
      </c>
      <c r="J511" s="19" t="s">
        <v>495</v>
      </c>
      <c r="K511" s="19" t="s">
        <v>496</v>
      </c>
      <c r="L511" s="19" t="s">
        <v>213</v>
      </c>
      <c r="M511" s="19" t="s">
        <v>90</v>
      </c>
      <c r="N511" s="19" t="s">
        <v>97</v>
      </c>
      <c r="O511" s="19" t="s">
        <v>1725</v>
      </c>
      <c r="P511" s="19" t="s">
        <v>51</v>
      </c>
      <c r="Q511" s="9" t="s">
        <v>2081</v>
      </c>
      <c r="R511" s="20">
        <v>6.01</v>
      </c>
      <c r="S511" s="20">
        <v>0.16</v>
      </c>
      <c r="T511" s="20">
        <v>6</v>
      </c>
      <c r="U511" s="20" t="s">
        <v>397</v>
      </c>
      <c r="V511" s="21">
        <f>_xlfn.XLOOKUP(D511,'[4]Gen. Real'!$A$2:$A$1168,'[4]Gen. Real'!$C$2:$C$1168,"-",0)</f>
        <v>10.792120000000009</v>
      </c>
      <c r="W511" s="22"/>
      <c r="X511" s="22" t="str">
        <f>_xlfn.XLOOKUP(D511,[4]Vertimiento!$J$2:$J$119,[4]Vertimiento!$K$2:$K$119,"-",0)</f>
        <v>-</v>
      </c>
      <c r="Y511" s="23" t="str">
        <f t="shared" si="28"/>
        <v>-</v>
      </c>
      <c r="Z511" s="19" t="str">
        <f>_xlfn.XLOOKUP(D511,[4]Cmg!$I$4:$I$99,[4]Cmg!$M$4:$M$99,"----",0,1)</f>
        <v>----</v>
      </c>
      <c r="AA511" s="19" t="str">
        <f>_xlfn.XLOOKUP(D511,[4]Cmg!$A$4:$A$101,[4]Cmg!$B$4:$B$101,"----",0,1)</f>
        <v>----</v>
      </c>
      <c r="AB511" s="19" t="str">
        <f>_xlfn.XLOOKUP(D511,[4]Cmg!$E$4:$E$101,[4]Cmg!$F$4:$F$101,"----",0,1)</f>
        <v>----</v>
      </c>
      <c r="AC511" s="19" t="str">
        <f>_xlfn.XLOOKUP(D511,[4]Cmg!$O$4:$O$101,[4]Cmg!$P$4:$P$101,"----",0,1)</f>
        <v>----</v>
      </c>
      <c r="AD511" s="24" t="str">
        <f>_xlfn.XLOOKUP(D511,[4]Cmg!$S$4:$S$101,[4]Cmg!$U$4:$U$101,"----",0,1)</f>
        <v>----</v>
      </c>
      <c r="AG511" s="25">
        <f>IFERROR(SUMIFS('[4]BD Unidades'!$AH:$AH,'[4]BD Unidades'!$A:$A,'BD Centrales 2024'!$A511),"-")</f>
        <v>6</v>
      </c>
      <c r="AH511" s="25">
        <f>SUMIFS('[4]BD Unidades'!$AJ$3:$AJ$1424,'[4]BD Unidades'!$A$3:$A$1424,$A511)</f>
        <v>6222.9950083194717</v>
      </c>
      <c r="AI511" s="25">
        <f>SUMIFS('[4]BD Unidades'!$AL$3:$AL$1424,'[4]BD Unidades'!$A$3:$A$1424,$A511)</f>
        <v>272.29617304492513</v>
      </c>
      <c r="AJ511" s="26">
        <f t="shared" si="29"/>
        <v>4.1922088701145305E-2</v>
      </c>
      <c r="AK511" s="27">
        <f>IFERROR(SUMIFS('[4]BD Unidades'!$AO$3:$AO$1424,'[4]BD Unidades'!$A$3:$A$1424,$A511),"-")</f>
        <v>0</v>
      </c>
      <c r="AL511" s="27">
        <f>IFERROR(SUMIFS('[4]BD Unidades'!$AQ$3:$AQ$1424,'[4]BD Unidades'!$A$3:$A$1424,$A511),"-")</f>
        <v>0</v>
      </c>
      <c r="AM511" s="27">
        <f>IFERROR(SUMIFS('[4]BD Unidades'!$AS$3:$AS$1424,'[4]BD Unidades'!$A$3:$A$1424,$A511),"-")</f>
        <v>0.21120485602969841</v>
      </c>
      <c r="AN511" s="27">
        <f>IFERROR(SUMIFS('[4]BD Unidades'!$AU$3:$AU$1424,'[4]BD Unidades'!$A$3:$A$1424,$A511),"-")</f>
        <v>0.21586921797004993</v>
      </c>
      <c r="AO511" s="27">
        <f>IFERROR(SUMIFS('[4]BD Unidades'!$AW$3:$AW$1424,'[4]BD Unidades'!$A$3:$A$1424,$A511),"-")</f>
        <v>0.21282628951747087</v>
      </c>
      <c r="AP511" s="27">
        <f>IFERROR(SUMIFS('[4]BD Unidades'!$AY$3:$AY$1424,'[4]BD Unidades'!$A$3:$A$1424,$A511),"-")</f>
        <v>0.21297004991680532</v>
      </c>
      <c r="AQ511" s="25">
        <f>IFERROR(SUMIFS('[4]BD Unidades'!$AZ$3:$AZ$1424,'[4]BD Unidades'!$A$3:$A$1424,$A511),"-")</f>
        <v>1.2693411847384874</v>
      </c>
      <c r="AR511" s="25">
        <f>IFERROR(SUMIFS('[4]BD Unidades'!$BA$3:$BA$1424,'[4]BD Unidades'!$A$3:$A$1424,$A511),"-")</f>
        <v>5.8783417143354804</v>
      </c>
      <c r="AS511" s="28">
        <f>SUMIFS('[4]BD Unidades'!$BC$3:$BC$1424,'[4]BD Unidades'!$A$3:$A$1424,$A511)</f>
        <v>9.6992389014559283E-2</v>
      </c>
      <c r="AT511" s="28">
        <f>SUMIFS('[4]BD Unidades'!$BE$3:$BE$1424,'[4]BD Unidades'!$A$3:$A$1424,$A511)</f>
        <v>0.97037724011892779</v>
      </c>
      <c r="AU511" s="29">
        <f t="shared" si="30"/>
        <v>0.8762580333544383</v>
      </c>
      <c r="AV511" s="30">
        <f t="shared" si="31"/>
        <v>1.6000000000000001E-3</v>
      </c>
      <c r="AW511" s="25">
        <f>IFERROR(SUMIFS('[4]BD Unidades'!$BI$3:$BI$1424,'[4]BD Unidades'!$A$3:$A$1424,$A511),"-")</f>
        <v>1.1139247467099573</v>
      </c>
      <c r="AX511" s="25">
        <f>IFERROR(SUMIFS('[4]BD Unidades'!$BJ$3:$BJ$1424,'[4]BD Unidades'!$A$3:$A$1424,$A511),"-")</f>
        <v>0.71585588896001018</v>
      </c>
    </row>
    <row r="512" spans="1:50" ht="14.4" x14ac:dyDescent="0.3">
      <c r="A512" s="7">
        <v>1799</v>
      </c>
      <c r="B512" s="7" t="s">
        <v>2082</v>
      </c>
      <c r="D512" s="8" t="s">
        <v>2083</v>
      </c>
      <c r="E512" s="19" t="s">
        <v>1231</v>
      </c>
      <c r="F512" s="19" t="s">
        <v>2084</v>
      </c>
      <c r="G512" s="19" t="s">
        <v>2085</v>
      </c>
      <c r="H512" s="19" t="s">
        <v>397</v>
      </c>
      <c r="I512" s="19">
        <v>2024</v>
      </c>
      <c r="J512" s="19" t="s">
        <v>495</v>
      </c>
      <c r="K512" s="19" t="s">
        <v>496</v>
      </c>
      <c r="L512" s="19" t="s">
        <v>213</v>
      </c>
      <c r="M512" s="19" t="s">
        <v>106</v>
      </c>
      <c r="N512" s="19" t="s">
        <v>107</v>
      </c>
      <c r="O512" s="19" t="s">
        <v>108</v>
      </c>
      <c r="P512" s="19" t="s">
        <v>51</v>
      </c>
      <c r="Q512" s="9" t="s">
        <v>2087</v>
      </c>
      <c r="R512" s="20">
        <v>8.0980000000000008</v>
      </c>
      <c r="S512" s="20">
        <v>1.2</v>
      </c>
      <c r="T512" s="20">
        <v>8</v>
      </c>
      <c r="U512" s="20" t="s">
        <v>397</v>
      </c>
      <c r="V512" s="21">
        <f>_xlfn.XLOOKUP(D512,'[4]Gen. Real'!$A$2:$A$1168,'[4]Gen. Real'!$C$2:$C$1168,"-",0)</f>
        <v>16.702659999999995</v>
      </c>
      <c r="W512" s="22"/>
      <c r="X512" s="22" t="str">
        <f>_xlfn.XLOOKUP(D512,[4]Vertimiento!$J$2:$J$119,[4]Vertimiento!$K$2:$K$119,"-",0)</f>
        <v>-</v>
      </c>
      <c r="Y512" s="23" t="str">
        <f t="shared" si="28"/>
        <v>-</v>
      </c>
      <c r="Z512" s="19" t="str">
        <f>_xlfn.XLOOKUP(D512,[4]Cmg!$I$4:$I$99,[4]Cmg!$M$4:$M$99,"----",0,1)</f>
        <v>----</v>
      </c>
      <c r="AA512" s="19" t="str">
        <f>_xlfn.XLOOKUP(D512,[4]Cmg!$A$4:$A$101,[4]Cmg!$B$4:$B$101,"----",0,1)</f>
        <v>----</v>
      </c>
      <c r="AB512" s="19" t="str">
        <f>_xlfn.XLOOKUP(D512,[4]Cmg!$E$4:$E$101,[4]Cmg!$F$4:$F$101,"----",0,1)</f>
        <v>----</v>
      </c>
      <c r="AC512" s="19" t="str">
        <f>_xlfn.XLOOKUP(D512,[4]Cmg!$O$4:$O$101,[4]Cmg!$P$4:$P$101,"----",0,1)</f>
        <v>----</v>
      </c>
      <c r="AD512" s="24" t="str">
        <f>_xlfn.XLOOKUP(D512,[4]Cmg!$S$4:$S$101,[4]Cmg!$U$4:$U$101,"----",0,1)</f>
        <v>----</v>
      </c>
      <c r="AG512" s="25">
        <f>IFERROR(SUMIFS('[4]BD Unidades'!$AH:$AH,'[4]BD Unidades'!$A:$A,'BD Centrales 2024'!$A512),"-")</f>
        <v>8</v>
      </c>
      <c r="AH512" s="25">
        <f>SUMIFS('[4]BD Unidades'!$AJ$3:$AJ$1424,'[4]BD Unidades'!$A$3:$A$1424,$A512)</f>
        <v>7684.6134848110642</v>
      </c>
      <c r="AI512" s="25">
        <f>SUMIFS('[4]BD Unidades'!$AL$3:$AL$1424,'[4]BD Unidades'!$A$3:$A$1424,$A512)</f>
        <v>47.05688647402647</v>
      </c>
      <c r="AJ512" s="26">
        <f t="shared" si="29"/>
        <v>6.0862509929022089E-3</v>
      </c>
      <c r="AK512" s="27">
        <f>IFERROR(SUMIFS('[4]BD Unidades'!$AO$3:$AO$1424,'[4]BD Unidades'!$A$3:$A$1424,$A512),"-")</f>
        <v>0</v>
      </c>
      <c r="AL512" s="27">
        <f>IFERROR(SUMIFS('[4]BD Unidades'!$AQ$3:$AQ$1424,'[4]BD Unidades'!$A$3:$A$1424,$A512),"-")</f>
        <v>0.24915545199532943</v>
      </c>
      <c r="AM512" s="27">
        <f>IFERROR(SUMIFS('[4]BD Unidades'!$AS$3:$AS$1424,'[4]BD Unidades'!$A$3:$A$1424,$A512),"-")</f>
        <v>0.22046091774143675</v>
      </c>
      <c r="AN512" s="27">
        <f>IFERROR(SUMIFS('[4]BD Unidades'!$AU$3:$AU$1424,'[4]BD Unidades'!$A$3:$A$1424,$A512),"-")</f>
        <v>0.22673746604099776</v>
      </c>
      <c r="AO512" s="27">
        <f>IFERROR(SUMIFS('[4]BD Unidades'!$AW$3:$AW$1424,'[4]BD Unidades'!$A$3:$A$1424,$A512),"-")</f>
        <v>0.24500172882193133</v>
      </c>
      <c r="AP512" s="27">
        <f>IFERROR(SUMIFS('[4]BD Unidades'!$AY$3:$AY$1424,'[4]BD Unidades'!$A$3:$A$1424,$A512),"-")</f>
        <v>0.23745023462583351</v>
      </c>
      <c r="AQ512" s="25">
        <f>IFERROR(SUMIFS('[4]BD Unidades'!$AZ$3:$AZ$1424,'[4]BD Unidades'!$A$3:$A$1424,$A512),"-")</f>
        <v>1.785292511870155</v>
      </c>
      <c r="AR512" s="25">
        <f>IFERROR(SUMIFS('[4]BD Unidades'!$BA$3:$BA$1424,'[4]BD Unidades'!$A$3:$A$1424,$A512),"-")</f>
        <v>7.9681932523110897</v>
      </c>
      <c r="AS512" s="28">
        <f>SUMIFS('[4]BD Unidades'!$BC$3:$BC$1424,'[4]BD Unidades'!$A$3:$A$1424,$A512)</f>
        <v>6.0903021964697358E-2</v>
      </c>
      <c r="AT512" s="28">
        <f>SUMIFS('[4]BD Unidades'!$BE$3:$BE$1424,'[4]BD Unidades'!$A$3:$A$1424,$A512)</f>
        <v>0.98088413893976079</v>
      </c>
      <c r="AU512" s="29">
        <f t="shared" si="30"/>
        <v>0.92114533068108928</v>
      </c>
      <c r="AV512" s="30">
        <f t="shared" si="31"/>
        <v>1.2E-2</v>
      </c>
      <c r="AW512" s="25">
        <f>IFERROR(SUMIFS('[4]BD Unidades'!$BI$3:$BI$1424,'[4]BD Unidades'!$A$3:$A$1424,$A512),"-")</f>
        <v>1.663336673879769</v>
      </c>
      <c r="AX512" s="25">
        <f>IFERROR(SUMIFS('[4]BD Unidades'!$BJ$3:$BJ$1424,'[4]BD Unidades'!$A$3:$A$1424,$A512),"-")</f>
        <v>1.0689315924049798</v>
      </c>
    </row>
    <row r="513" spans="1:50" ht="14.4" x14ac:dyDescent="0.3">
      <c r="A513" s="7">
        <v>1801</v>
      </c>
      <c r="B513" s="7" t="s">
        <v>2088</v>
      </c>
      <c r="D513" s="8" t="s">
        <v>2089</v>
      </c>
      <c r="E513" s="19" t="s">
        <v>1947</v>
      </c>
      <c r="F513" s="19" t="s">
        <v>1947</v>
      </c>
      <c r="G513" s="19" t="s">
        <v>2090</v>
      </c>
      <c r="H513" s="19" t="s">
        <v>397</v>
      </c>
      <c r="I513" s="19">
        <v>2024</v>
      </c>
      <c r="J513" s="19" t="s">
        <v>495</v>
      </c>
      <c r="K513" s="19" t="s">
        <v>496</v>
      </c>
      <c r="L513" s="19" t="s">
        <v>213</v>
      </c>
      <c r="M513" s="19" t="s">
        <v>90</v>
      </c>
      <c r="N513" s="19" t="s">
        <v>1950</v>
      </c>
      <c r="O513" s="19" t="s">
        <v>1951</v>
      </c>
      <c r="P513" s="19" t="s">
        <v>51</v>
      </c>
      <c r="Q513" s="9" t="s">
        <v>2039</v>
      </c>
      <c r="R513" s="20">
        <v>3.0049999999999999</v>
      </c>
      <c r="S513" s="20">
        <v>0.16700000000000001</v>
      </c>
      <c r="T513" s="20">
        <v>3</v>
      </c>
      <c r="U513" s="20" t="s">
        <v>397</v>
      </c>
      <c r="V513" s="21">
        <f>_xlfn.XLOOKUP(D513,'[4]Gen. Real'!$A$2:$A$1168,'[4]Gen. Real'!$C$2:$C$1168,"-",0)</f>
        <v>6.5351899999999956</v>
      </c>
      <c r="W513" s="22"/>
      <c r="X513" s="22" t="str">
        <f>_xlfn.XLOOKUP(D513,[4]Vertimiento!$J$2:$J$119,[4]Vertimiento!$K$2:$K$119,"-",0)</f>
        <v>-</v>
      </c>
      <c r="Y513" s="23" t="str">
        <f t="shared" si="28"/>
        <v>-</v>
      </c>
      <c r="Z513" s="19" t="str">
        <f>_xlfn.XLOOKUP(D513,[4]Cmg!$I$4:$I$99,[4]Cmg!$M$4:$M$99,"----",0,1)</f>
        <v>----</v>
      </c>
      <c r="AA513" s="19" t="str">
        <f>_xlfn.XLOOKUP(D513,[4]Cmg!$A$4:$A$101,[4]Cmg!$B$4:$B$101,"----",0,1)</f>
        <v>----</v>
      </c>
      <c r="AB513" s="19" t="str">
        <f>_xlfn.XLOOKUP(D513,[4]Cmg!$E$4:$E$101,[4]Cmg!$F$4:$F$101,"----",0,1)</f>
        <v>----</v>
      </c>
      <c r="AC513" s="19" t="str">
        <f>_xlfn.XLOOKUP(D513,[4]Cmg!$O$4:$O$101,[4]Cmg!$P$4:$P$101,"----",0,1)</f>
        <v>----</v>
      </c>
      <c r="AD513" s="24" t="str">
        <f>_xlfn.XLOOKUP(D513,[4]Cmg!$S$4:$S$101,[4]Cmg!$U$4:$U$101,"----",0,1)</f>
        <v>----</v>
      </c>
      <c r="AG513" s="25">
        <f>IFERROR(SUMIFS('[4]BD Unidades'!$AH:$AH,'[4]BD Unidades'!$A:$A,'BD Centrales 2024'!$A513),"-")</f>
        <v>3</v>
      </c>
      <c r="AH513" s="25">
        <f>SUMIFS('[4]BD Unidades'!$AJ$3:$AJ$1424,'[4]BD Unidades'!$A$3:$A$1424,$A513)</f>
        <v>8695.3577371048268</v>
      </c>
      <c r="AI513" s="25">
        <f>SUMIFS('[4]BD Unidades'!$AL$3:$AL$1424,'[4]BD Unidades'!$A$3:$A$1424,$A513)</f>
        <v>0</v>
      </c>
      <c r="AJ513" s="26">
        <f t="shared" si="29"/>
        <v>0</v>
      </c>
      <c r="AK513" s="27">
        <f>IFERROR(SUMIFS('[4]BD Unidades'!$AO$3:$AO$1424,'[4]BD Unidades'!$A$3:$A$1424,$A513),"-")</f>
        <v>0</v>
      </c>
      <c r="AL513" s="27">
        <f>IFERROR(SUMIFS('[4]BD Unidades'!$AQ$3:$AQ$1424,'[4]BD Unidades'!$A$3:$A$1424,$A513),"-")</f>
        <v>0.25510701123390472</v>
      </c>
      <c r="AM513" s="27">
        <f>IFERROR(SUMIFS('[4]BD Unidades'!$AS$3:$AS$1424,'[4]BD Unidades'!$A$3:$A$1424,$A513),"-")</f>
        <v>0.23949691386910962</v>
      </c>
      <c r="AN513" s="27">
        <f>IFERROR(SUMIFS('[4]BD Unidades'!$AU$3:$AU$1424,'[4]BD Unidades'!$A$3:$A$1424,$A513),"-")</f>
        <v>0.24014276206322799</v>
      </c>
      <c r="AO513" s="27">
        <f>IFERROR(SUMIFS('[4]BD Unidades'!$AW$3:$AW$1424,'[4]BD Unidades'!$A$3:$A$1424,$A513),"-")</f>
        <v>0.24908485856905158</v>
      </c>
      <c r="AP513" s="27">
        <f>IFERROR(SUMIFS('[4]BD Unidades'!$AY$3:$AY$1424,'[4]BD Unidades'!$A$3:$A$1424,$A513),"-")</f>
        <v>0.25450782029950086</v>
      </c>
      <c r="AQ513" s="25">
        <f>IFERROR(SUMIFS('[4]BD Unidades'!$AZ$3:$AZ$1424,'[4]BD Unidades'!$A$3:$A$1424,$A513),"-")</f>
        <v>0.71968822617667438</v>
      </c>
      <c r="AR513" s="25">
        <f>IFERROR(SUMIFS('[4]BD Unidades'!$BA$3:$BA$1424,'[4]BD Unidades'!$A$3:$A$1424,$A513),"-")</f>
        <v>3</v>
      </c>
      <c r="AS513" s="28">
        <f>SUMIFS('[4]BD Unidades'!$BC$3:$BC$1424,'[4]BD Unidades'!$A$3:$A$1424,$A513)</f>
        <v>3.3090226768396872E-3</v>
      </c>
      <c r="AT513" s="28">
        <f>SUMIFS('[4]BD Unidades'!$BE$3:$BE$1424,'[4]BD Unidades'!$A$3:$A$1424,$A513)</f>
        <v>0.99833610648918469</v>
      </c>
      <c r="AU513" s="29">
        <f t="shared" si="30"/>
        <v>0.99503258967370423</v>
      </c>
      <c r="AV513" s="30">
        <f t="shared" si="31"/>
        <v>1.67E-3</v>
      </c>
      <c r="AW513" s="25">
        <f>IFERROR(SUMIFS('[4]BD Unidades'!$BI$3:$BI$1424,'[4]BD Unidades'!$A$3:$A$1424,$A513),"-")</f>
        <v>0.71012976448415011</v>
      </c>
      <c r="AX513" s="25">
        <f>IFERROR(SUMIFS('[4]BD Unidades'!$BJ$3:$BJ$1424,'[4]BD Unidades'!$A$3:$A$1424,$A513),"-")</f>
        <v>0.45635988906181268</v>
      </c>
    </row>
    <row r="514" spans="1:50" ht="14.4" x14ac:dyDescent="0.3">
      <c r="A514" s="7">
        <v>1802</v>
      </c>
      <c r="B514" s="7" t="s">
        <v>2092</v>
      </c>
      <c r="D514" s="8" t="s">
        <v>2093</v>
      </c>
      <c r="E514" s="19" t="s">
        <v>1231</v>
      </c>
      <c r="F514" s="19" t="s">
        <v>2094</v>
      </c>
      <c r="G514" s="19" t="s">
        <v>2095</v>
      </c>
      <c r="H514" s="19" t="s">
        <v>397</v>
      </c>
      <c r="I514" s="19">
        <v>2024</v>
      </c>
      <c r="J514" s="19" t="s">
        <v>495</v>
      </c>
      <c r="K514" s="19" t="s">
        <v>496</v>
      </c>
      <c r="L514" s="19" t="s">
        <v>213</v>
      </c>
      <c r="M514" s="19" t="s">
        <v>90</v>
      </c>
      <c r="N514" s="19" t="s">
        <v>868</v>
      </c>
      <c r="O514" s="19" t="s">
        <v>1687</v>
      </c>
      <c r="P514" s="19" t="s">
        <v>51</v>
      </c>
      <c r="Q514" s="9" t="s">
        <v>2045</v>
      </c>
      <c r="R514" s="20">
        <v>9.14</v>
      </c>
      <c r="S514" s="20">
        <v>1.55</v>
      </c>
      <c r="T514" s="20">
        <v>9</v>
      </c>
      <c r="U514" s="20" t="s">
        <v>397</v>
      </c>
      <c r="V514" s="21">
        <f>_xlfn.XLOOKUP(D514,'[4]Gen. Real'!$A$2:$A$1168,'[4]Gen. Real'!$C$2:$C$1168,"-",0)</f>
        <v>18.585630000000002</v>
      </c>
      <c r="W514" s="22"/>
      <c r="X514" s="22" t="str">
        <f>_xlfn.XLOOKUP(D514,[4]Vertimiento!$J$2:$J$119,[4]Vertimiento!$K$2:$K$119,"-",0)</f>
        <v>-</v>
      </c>
      <c r="Y514" s="23" t="str">
        <f t="shared" si="28"/>
        <v>-</v>
      </c>
      <c r="Z514" s="19" t="str">
        <f>_xlfn.XLOOKUP(D514,[4]Cmg!$I$4:$I$99,[4]Cmg!$M$4:$M$99,"----",0,1)</f>
        <v>----</v>
      </c>
      <c r="AA514" s="19" t="str">
        <f>_xlfn.XLOOKUP(D514,[4]Cmg!$A$4:$A$101,[4]Cmg!$B$4:$B$101,"----",0,1)</f>
        <v>----</v>
      </c>
      <c r="AB514" s="19" t="str">
        <f>_xlfn.XLOOKUP(D514,[4]Cmg!$E$4:$E$101,[4]Cmg!$F$4:$F$101,"----",0,1)</f>
        <v>----</v>
      </c>
      <c r="AC514" s="19" t="str">
        <f>_xlfn.XLOOKUP(D514,[4]Cmg!$O$4:$O$101,[4]Cmg!$P$4:$P$101,"----",0,1)</f>
        <v>----</v>
      </c>
      <c r="AD514" s="24" t="str">
        <f>_xlfn.XLOOKUP(D514,[4]Cmg!$S$4:$S$101,[4]Cmg!$U$4:$U$101,"----",0,1)</f>
        <v>----</v>
      </c>
      <c r="AG514" s="25">
        <f>IFERROR(SUMIFS('[4]BD Unidades'!$AH:$AH,'[4]BD Unidades'!$A:$A,'BD Centrales 2024'!$A514),"-")</f>
        <v>9</v>
      </c>
      <c r="AH514" s="25">
        <f>SUMIFS('[4]BD Unidades'!$AJ$3:$AJ$1424,'[4]BD Unidades'!$A$3:$A$1424,$A514)</f>
        <v>7662.2757111597402</v>
      </c>
      <c r="AI514" s="25">
        <f>SUMIFS('[4]BD Unidades'!$AL$3:$AL$1424,'[4]BD Unidades'!$A$3:$A$1424,$A514)</f>
        <v>0</v>
      </c>
      <c r="AJ514" s="26">
        <f t="shared" si="29"/>
        <v>0</v>
      </c>
      <c r="AK514" s="27">
        <f>IFERROR(SUMIFS('[4]BD Unidades'!$AO$3:$AO$1424,'[4]BD Unidades'!$A$3:$A$1424,$A514),"-")</f>
        <v>0</v>
      </c>
      <c r="AL514" s="27">
        <f>IFERROR(SUMIFS('[4]BD Unidades'!$AQ$3:$AQ$1424,'[4]BD Unidades'!$A$3:$A$1424,$A514),"-")</f>
        <v>0.23415835816054156</v>
      </c>
      <c r="AM514" s="27">
        <f>IFERROR(SUMIFS('[4]BD Unidades'!$AS$3:$AS$1424,'[4]BD Unidades'!$A$3:$A$1424,$A514),"-")</f>
        <v>0.25615924118491928</v>
      </c>
      <c r="AN514" s="27">
        <f>IFERROR(SUMIFS('[4]BD Unidades'!$AU$3:$AU$1424,'[4]BD Unidades'!$A$3:$A$1424,$A514),"-")</f>
        <v>0.22339004376367613</v>
      </c>
      <c r="AO514" s="27">
        <f>IFERROR(SUMIFS('[4]BD Unidades'!$AW$3:$AW$1424,'[4]BD Unidades'!$A$3:$A$1424,$A514),"-")</f>
        <v>0.229862363238512</v>
      </c>
      <c r="AP514" s="27">
        <f>IFERROR(SUMIFS('[4]BD Unidades'!$AY$3:$AY$1424,'[4]BD Unidades'!$A$3:$A$1424,$A514),"-")</f>
        <v>0.20929431072210064</v>
      </c>
      <c r="AQ514" s="25">
        <f>IFERROR(SUMIFS('[4]BD Unidades'!$AZ$3:$AZ$1424,'[4]BD Unidades'!$A$3:$A$1424,$A514),"-")</f>
        <v>2.041785</v>
      </c>
      <c r="AR514" s="25">
        <f>IFERROR(SUMIFS('[4]BD Unidades'!$BA$3:$BA$1424,'[4]BD Unidades'!$A$3:$A$1424,$A514),"-")</f>
        <v>9</v>
      </c>
      <c r="AS514" s="28">
        <f>SUMIFS('[4]BD Unidades'!$BC$3:$BC$1424,'[4]BD Unidades'!$A$3:$A$1424,$A514)</f>
        <v>8.5084188205917802E-2</v>
      </c>
      <c r="AT514" s="28">
        <f>SUMIFS('[4]BD Unidades'!$BE$3:$BE$1424,'[4]BD Unidades'!$A$3:$A$1424,$A514)</f>
        <v>0.97926456696679487</v>
      </c>
      <c r="AU514" s="29">
        <f t="shared" si="30"/>
        <v>0.89594463624760556</v>
      </c>
      <c r="AV514" s="30">
        <f t="shared" si="31"/>
        <v>1.55E-2</v>
      </c>
      <c r="AW514" s="25">
        <f>IFERROR(SUMIFS('[4]BD Unidades'!$BI$3:$BI$1424,'[4]BD Unidades'!$A$3:$A$1424,$A514),"-")</f>
        <v>1.8550950084809963</v>
      </c>
      <c r="AX514" s="25">
        <f>IFERROR(SUMIFS('[4]BD Unidades'!$BJ$3:$BJ$1424,'[4]BD Unidades'!$A$3:$A$1424,$A514),"-")</f>
        <v>1.1921637348696228</v>
      </c>
    </row>
    <row r="515" spans="1:50" ht="14.4" x14ac:dyDescent="0.3">
      <c r="A515" s="7">
        <v>1803</v>
      </c>
      <c r="B515" s="7" t="s">
        <v>2097</v>
      </c>
      <c r="D515" s="8" t="s">
        <v>2098</v>
      </c>
      <c r="E515" s="19" t="s">
        <v>2099</v>
      </c>
      <c r="F515" s="19" t="s">
        <v>2099</v>
      </c>
      <c r="G515" s="19" t="s">
        <v>2100</v>
      </c>
      <c r="H515" s="19" t="s">
        <v>397</v>
      </c>
      <c r="I515" s="19">
        <v>2024</v>
      </c>
      <c r="J515" s="19" t="s">
        <v>495</v>
      </c>
      <c r="K515" s="19" t="s">
        <v>496</v>
      </c>
      <c r="L515" s="19" t="s">
        <v>213</v>
      </c>
      <c r="M515" s="19" t="s">
        <v>164</v>
      </c>
      <c r="N515" s="19" t="s">
        <v>707</v>
      </c>
      <c r="O515" s="19" t="s">
        <v>749</v>
      </c>
      <c r="P515" s="19" t="s">
        <v>51</v>
      </c>
      <c r="Q515" s="9" t="s">
        <v>2102</v>
      </c>
      <c r="R515" s="20">
        <v>2.9973999999999998</v>
      </c>
      <c r="S515" s="20">
        <v>1.58</v>
      </c>
      <c r="T515" s="20">
        <v>2.95</v>
      </c>
      <c r="U515" s="20" t="s">
        <v>397</v>
      </c>
      <c r="V515" s="21">
        <f>_xlfn.XLOOKUP(D515,'[4]Gen. Real'!$A$2:$A$1168,'[4]Gen. Real'!$C$2:$C$1168,"-",0)</f>
        <v>6.0745599999999982</v>
      </c>
      <c r="W515" s="22"/>
      <c r="X515" s="22" t="str">
        <f>_xlfn.XLOOKUP(D515,[4]Vertimiento!$J$2:$J$119,[4]Vertimiento!$K$2:$K$119,"-",0)</f>
        <v>-</v>
      </c>
      <c r="Y515" s="23" t="str">
        <f t="shared" ref="Y515:Y578" si="32">IFERROR(X515/(V515+X515),"-")</f>
        <v>-</v>
      </c>
      <c r="Z515" s="19" t="str">
        <f>_xlfn.XLOOKUP(D515,[4]Cmg!$I$4:$I$99,[4]Cmg!$M$4:$M$99,"----",0,1)</f>
        <v>----</v>
      </c>
      <c r="AA515" s="19" t="str">
        <f>_xlfn.XLOOKUP(D515,[4]Cmg!$A$4:$A$101,[4]Cmg!$B$4:$B$101,"----",0,1)</f>
        <v>----</v>
      </c>
      <c r="AB515" s="19" t="str">
        <f>_xlfn.XLOOKUP(D515,[4]Cmg!$E$4:$E$101,[4]Cmg!$F$4:$F$101,"----",0,1)</f>
        <v>----</v>
      </c>
      <c r="AC515" s="19" t="str">
        <f>_xlfn.XLOOKUP(D515,[4]Cmg!$O$4:$O$101,[4]Cmg!$P$4:$P$101,"----",0,1)</f>
        <v>----</v>
      </c>
      <c r="AD515" s="24" t="str">
        <f>_xlfn.XLOOKUP(D515,[4]Cmg!$S$4:$S$101,[4]Cmg!$U$4:$U$101,"----",0,1)</f>
        <v>----</v>
      </c>
      <c r="AG515" s="25">
        <f>IFERROR(SUMIFS('[4]BD Unidades'!$AH:$AH,'[4]BD Unidades'!$A:$A,'BD Centrales 2024'!$A515),"-")</f>
        <v>2.95</v>
      </c>
      <c r="AH515" s="25">
        <f>SUMIFS('[4]BD Unidades'!$AJ$3:$AJ$1424,'[4]BD Unidades'!$A$3:$A$1424,$A515)</f>
        <v>8610.8919396810579</v>
      </c>
      <c r="AI515" s="25">
        <f>SUMIFS('[4]BD Unidades'!$AL$3:$AL$1424,'[4]BD Unidades'!$A$3:$A$1424,$A515)</f>
        <v>0</v>
      </c>
      <c r="AJ515" s="26">
        <f t="shared" ref="AJ515:AJ578" si="33">IFERROR(AI515/(AH515+AI515),"-")</f>
        <v>0</v>
      </c>
      <c r="AK515" s="27">
        <f>IFERROR(SUMIFS('[4]BD Unidades'!$AO$3:$AO$1424,'[4]BD Unidades'!$A$3:$A$1424,$A515),"-")</f>
        <v>0</v>
      </c>
      <c r="AL515" s="27">
        <f>IFERROR(SUMIFS('[4]BD Unidades'!$AQ$3:$AQ$1424,'[4]BD Unidades'!$A$3:$A$1424,$A515),"-")</f>
        <v>0.25726099622381643</v>
      </c>
      <c r="AM515" s="27">
        <f>IFERROR(SUMIFS('[4]BD Unidades'!$AS$3:$AS$1424,'[4]BD Unidades'!$A$3:$A$1424,$A515),"-")</f>
        <v>0.24490988304851649</v>
      </c>
      <c r="AN515" s="27">
        <f>IFERROR(SUMIFS('[4]BD Unidades'!$AU$3:$AU$1424,'[4]BD Unidades'!$A$3:$A$1424,$A515),"-")</f>
        <v>0.22379904250350308</v>
      </c>
      <c r="AO515" s="27">
        <f>IFERROR(SUMIFS('[4]BD Unidades'!$AW$3:$AW$1424,'[4]BD Unidades'!$A$3:$A$1424,$A515),"-")</f>
        <v>0.23142353372923202</v>
      </c>
      <c r="AP515" s="27">
        <f>IFERROR(SUMIFS('[4]BD Unidades'!$AY$3:$AY$1424,'[4]BD Unidades'!$A$3:$A$1424,$A515),"-")</f>
        <v>0.233306282111163</v>
      </c>
      <c r="AQ515" s="25">
        <f>IFERROR(SUMIFS('[4]BD Unidades'!$AZ$3:$AZ$1424,'[4]BD Unidades'!$A$3:$A$1424,$A515),"-")</f>
        <v>0.67081525000000009</v>
      </c>
      <c r="AR515" s="25">
        <f>IFERROR(SUMIFS('[4]BD Unidades'!$BA$3:$BA$1424,'[4]BD Unidades'!$A$3:$A$1424,$A515),"-")</f>
        <v>2.94999999999999</v>
      </c>
      <c r="AS515" s="28">
        <f>SUMIFS('[4]BD Unidades'!$BC$3:$BC$1424,'[4]BD Unidades'!$A$3:$A$1424,$A515)</f>
        <v>3.3083803323041621E-3</v>
      </c>
      <c r="AT515" s="28">
        <f>SUMIFS('[4]BD Unidades'!$BE$3:$BE$1424,'[4]BD Unidades'!$A$3:$A$1424,$A515)</f>
        <v>0.98418629478881714</v>
      </c>
      <c r="AU515" s="29">
        <f t="shared" ref="AU515:AU578" si="34">IFERROR(AT515*(1-AS515),"-")</f>
        <v>0.9809302322078145</v>
      </c>
      <c r="AV515" s="30">
        <f t="shared" ref="AV515:AV578" si="35">IFERROR(S515/100,"-")</f>
        <v>1.5800000000000002E-2</v>
      </c>
      <c r="AW515" s="25">
        <f>IFERROR(SUMIFS('[4]BD Unidades'!$BI$3:$BI$1424,'[4]BD Unidades'!$A$3:$A$1424,$A515),"-")</f>
        <v>0.6685602785667859</v>
      </c>
      <c r="AX515" s="25">
        <f>IFERROR(SUMIFS('[4]BD Unidades'!$BJ$3:$BJ$1424,'[4]BD Unidades'!$A$3:$A$1424,$A515),"-")</f>
        <v>0.42964555186544756</v>
      </c>
    </row>
    <row r="516" spans="1:50" ht="14.4" x14ac:dyDescent="0.3">
      <c r="A516" s="7">
        <v>1805</v>
      </c>
      <c r="B516" s="7" t="s">
        <v>2103</v>
      </c>
      <c r="D516" s="8" t="s">
        <v>2104</v>
      </c>
      <c r="E516" s="19" t="s">
        <v>2105</v>
      </c>
      <c r="F516" s="19" t="s">
        <v>2105</v>
      </c>
      <c r="G516" s="19" t="s">
        <v>2106</v>
      </c>
      <c r="H516" s="19" t="s">
        <v>397</v>
      </c>
      <c r="I516" s="19">
        <v>2024</v>
      </c>
      <c r="J516" s="19" t="s">
        <v>495</v>
      </c>
      <c r="K516" s="19" t="s">
        <v>496</v>
      </c>
      <c r="L516" s="19" t="s">
        <v>213</v>
      </c>
      <c r="M516" s="19" t="s">
        <v>362</v>
      </c>
      <c r="N516" s="19" t="s">
        <v>363</v>
      </c>
      <c r="O516" s="19" t="s">
        <v>1205</v>
      </c>
      <c r="P516" s="19" t="s">
        <v>51</v>
      </c>
      <c r="Q516" s="9" t="s">
        <v>2107</v>
      </c>
      <c r="R516" s="20">
        <v>6.01</v>
      </c>
      <c r="S516" s="20">
        <v>0.16600000000000001</v>
      </c>
      <c r="T516" s="20">
        <v>6</v>
      </c>
      <c r="U516" s="20" t="s">
        <v>397</v>
      </c>
      <c r="V516" s="21">
        <f>_xlfn.XLOOKUP(D516,'[4]Gen. Real'!$A$2:$A$1168,'[4]Gen. Real'!$C$2:$C$1168,"-",0)</f>
        <v>14.189679999999994</v>
      </c>
      <c r="W516" s="22"/>
      <c r="X516" s="22" t="str">
        <f>_xlfn.XLOOKUP(D516,[4]Vertimiento!$J$2:$J$119,[4]Vertimiento!$K$2:$K$119,"-",0)</f>
        <v>-</v>
      </c>
      <c r="Y516" s="23" t="str">
        <f t="shared" si="32"/>
        <v>-</v>
      </c>
      <c r="Z516" s="19" t="str">
        <f>_xlfn.XLOOKUP(D516,[4]Cmg!$I$4:$I$99,[4]Cmg!$M$4:$M$99,"----",0,1)</f>
        <v>----</v>
      </c>
      <c r="AA516" s="19" t="str">
        <f>_xlfn.XLOOKUP(D516,[4]Cmg!$A$4:$A$101,[4]Cmg!$B$4:$B$101,"----",0,1)</f>
        <v>----</v>
      </c>
      <c r="AB516" s="19" t="str">
        <f>_xlfn.XLOOKUP(D516,[4]Cmg!$E$4:$E$101,[4]Cmg!$F$4:$F$101,"----",0,1)</f>
        <v>----</v>
      </c>
      <c r="AC516" s="19" t="str">
        <f>_xlfn.XLOOKUP(D516,[4]Cmg!$O$4:$O$101,[4]Cmg!$P$4:$P$101,"----",0,1)</f>
        <v>----</v>
      </c>
      <c r="AD516" s="24" t="str">
        <f>_xlfn.XLOOKUP(D516,[4]Cmg!$S$4:$S$101,[4]Cmg!$U$4:$U$101,"----",0,1)</f>
        <v>----</v>
      </c>
      <c r="AG516" s="25">
        <f>IFERROR(SUMIFS('[4]BD Unidades'!$AH:$AH,'[4]BD Unidades'!$A:$A,'BD Centrales 2024'!$A516),"-")</f>
        <v>6</v>
      </c>
      <c r="AH516" s="25">
        <f>SUMIFS('[4]BD Unidades'!$AJ$3:$AJ$1424,'[4]BD Unidades'!$A$3:$A$1424,$A516)</f>
        <v>8745.3577371048232</v>
      </c>
      <c r="AI516" s="25">
        <f>SUMIFS('[4]BD Unidades'!$AL$3:$AL$1424,'[4]BD Unidades'!$A$3:$A$1424,$A516)</f>
        <v>0</v>
      </c>
      <c r="AJ516" s="26">
        <f t="shared" si="33"/>
        <v>0</v>
      </c>
      <c r="AK516" s="27">
        <f>IFERROR(SUMIFS('[4]BD Unidades'!$AO$3:$AO$1424,'[4]BD Unidades'!$A$3:$A$1424,$A516),"-")</f>
        <v>0</v>
      </c>
      <c r="AL516" s="27">
        <f>IFERROR(SUMIFS('[4]BD Unidades'!$AQ$3:$AQ$1424,'[4]BD Unidades'!$A$3:$A$1424,$A516),"-")</f>
        <v>0</v>
      </c>
      <c r="AM516" s="27">
        <f>IFERROR(SUMIFS('[4]BD Unidades'!$AS$3:$AS$1424,'[4]BD Unidades'!$A$3:$A$1424,$A516),"-")</f>
        <v>0.2621172625551153</v>
      </c>
      <c r="AN516" s="27">
        <f>IFERROR(SUMIFS('[4]BD Unidades'!$AU$3:$AU$1424,'[4]BD Unidades'!$A$3:$A$1424,$A516),"-")</f>
        <v>0.2588046589018303</v>
      </c>
      <c r="AO516" s="27">
        <f>IFERROR(SUMIFS('[4]BD Unidades'!$AW$3:$AW$1424,'[4]BD Unidades'!$A$3:$A$1424,$A516),"-")</f>
        <v>0.26797437603993346</v>
      </c>
      <c r="AP516" s="27">
        <f>IFERROR(SUMIFS('[4]BD Unidades'!$AY$3:$AY$1424,'[4]BD Unidades'!$A$3:$A$1424,$A516),"-")</f>
        <v>0.26343294509151416</v>
      </c>
      <c r="AQ516" s="25">
        <f>IFERROR(SUMIFS('[4]BD Unidades'!$AZ$3:$AZ$1424,'[4]BD Unidades'!$A$3:$A$1424,$A516),"-")</f>
        <v>1.4862674328768288</v>
      </c>
      <c r="AR516" s="25">
        <f>IFERROR(SUMIFS('[4]BD Unidades'!$BA$3:$BA$1424,'[4]BD Unidades'!$A$3:$A$1424,$A516),"-")</f>
        <v>6</v>
      </c>
      <c r="AS516" s="28">
        <f>SUMIFS('[4]BD Unidades'!$BC$3:$BC$1424,'[4]BD Unidades'!$A$3:$A$1424,$A516)</f>
        <v>1.3708669433872812E-2</v>
      </c>
      <c r="AT516" s="28">
        <f>SUMIFS('[4]BD Unidades'!$BE$3:$BE$1424,'[4]BD Unidades'!$A$3:$A$1424,$A516)</f>
        <v>0.99833610648918469</v>
      </c>
      <c r="AU516" s="29">
        <f t="shared" si="34"/>
        <v>0.98465024682142477</v>
      </c>
      <c r="AV516" s="30">
        <f t="shared" si="35"/>
        <v>1.66E-3</v>
      </c>
      <c r="AW516" s="25">
        <f>IFERROR(SUMIFS('[4]BD Unidades'!$BI$3:$BI$1424,'[4]BD Unidades'!$A$3:$A$1424,$A516),"-")</f>
        <v>1.4658587260343088</v>
      </c>
      <c r="AX516" s="25">
        <f>IFERROR(SUMIFS('[4]BD Unidades'!$BJ$3:$BJ$1424,'[4]BD Unidades'!$A$3:$A$1424,$A516),"-")</f>
        <v>0.94202378079343019</v>
      </c>
    </row>
    <row r="517" spans="1:50" ht="14.4" x14ac:dyDescent="0.3">
      <c r="A517" s="7">
        <v>1806</v>
      </c>
      <c r="B517" s="7" t="s">
        <v>2108</v>
      </c>
      <c r="D517" s="8" t="s">
        <v>2109</v>
      </c>
      <c r="E517" s="19" t="s">
        <v>2110</v>
      </c>
      <c r="F517" s="19" t="s">
        <v>2110</v>
      </c>
      <c r="G517" s="19" t="s">
        <v>2111</v>
      </c>
      <c r="H517" s="19" t="s">
        <v>397</v>
      </c>
      <c r="I517" s="19">
        <v>2024</v>
      </c>
      <c r="J517" s="19" t="s">
        <v>495</v>
      </c>
      <c r="K517" s="19" t="s">
        <v>496</v>
      </c>
      <c r="L517" s="19" t="s">
        <v>213</v>
      </c>
      <c r="M517" s="19" t="s">
        <v>90</v>
      </c>
      <c r="N517" s="19" t="s">
        <v>91</v>
      </c>
      <c r="O517" s="19" t="s">
        <v>91</v>
      </c>
      <c r="P517" s="19" t="s">
        <v>51</v>
      </c>
      <c r="Q517" s="9" t="s">
        <v>2113</v>
      </c>
      <c r="R517" s="20">
        <v>9.0658999999999992</v>
      </c>
      <c r="S517" s="20">
        <v>0.72699999999999998</v>
      </c>
      <c r="T517" s="20">
        <v>9</v>
      </c>
      <c r="U517" s="20" t="s">
        <v>397</v>
      </c>
      <c r="V517" s="21">
        <f>_xlfn.XLOOKUP(D517,'[4]Gen. Real'!$A$2:$A$1168,'[4]Gen. Real'!$C$2:$C$1168,"-",0)</f>
        <v>19.407240000000005</v>
      </c>
      <c r="W517" s="22"/>
      <c r="X517" s="22" t="str">
        <f>_xlfn.XLOOKUP(D517,[4]Vertimiento!$J$2:$J$119,[4]Vertimiento!$K$2:$K$119,"-",0)</f>
        <v>-</v>
      </c>
      <c r="Y517" s="23" t="str">
        <f t="shared" si="32"/>
        <v>-</v>
      </c>
      <c r="Z517" s="19" t="str">
        <f>_xlfn.XLOOKUP(D517,[4]Cmg!$I$4:$I$99,[4]Cmg!$M$4:$M$99,"----",0,1)</f>
        <v>----</v>
      </c>
      <c r="AA517" s="19" t="str">
        <f>_xlfn.XLOOKUP(D517,[4]Cmg!$A$4:$A$101,[4]Cmg!$B$4:$B$101,"----",0,1)</f>
        <v>----</v>
      </c>
      <c r="AB517" s="19" t="str">
        <f>_xlfn.XLOOKUP(D517,[4]Cmg!$E$4:$E$101,[4]Cmg!$F$4:$F$101,"----",0,1)</f>
        <v>----</v>
      </c>
      <c r="AC517" s="19" t="str">
        <f>_xlfn.XLOOKUP(D517,[4]Cmg!$O$4:$O$101,[4]Cmg!$P$4:$P$101,"----",0,1)</f>
        <v>----</v>
      </c>
      <c r="AD517" s="24" t="str">
        <f>_xlfn.XLOOKUP(D517,[4]Cmg!$S$4:$S$101,[4]Cmg!$U$4:$U$101,"----",0,1)</f>
        <v>----</v>
      </c>
      <c r="AG517" s="25">
        <f>IFERROR(SUMIFS('[4]BD Unidades'!$AH:$AH,'[4]BD Unidades'!$A:$A,'BD Centrales 2024'!$A517),"-")</f>
        <v>9</v>
      </c>
      <c r="AH517" s="25">
        <f>SUMIFS('[4]BD Unidades'!$AJ$3:$AJ$1424,'[4]BD Unidades'!$A$3:$A$1424,$A517)</f>
        <v>8591.3422826194874</v>
      </c>
      <c r="AI517" s="25">
        <f>SUMIFS('[4]BD Unidades'!$AL$3:$AL$1424,'[4]BD Unidades'!$A$3:$A$1424,$A517)</f>
        <v>0</v>
      </c>
      <c r="AJ517" s="26">
        <f t="shared" si="33"/>
        <v>0</v>
      </c>
      <c r="AK517" s="27">
        <f>IFERROR(SUMIFS('[4]BD Unidades'!$AO$3:$AO$1424,'[4]BD Unidades'!$A$3:$A$1424,$A517),"-")</f>
        <v>0</v>
      </c>
      <c r="AL517" s="27">
        <f>IFERROR(SUMIFS('[4]BD Unidades'!$AQ$3:$AQ$1424,'[4]BD Unidades'!$A$3:$A$1424,$A517),"-")</f>
        <v>0</v>
      </c>
      <c r="AM517" s="27">
        <f>IFERROR(SUMIFS('[4]BD Unidades'!$AS$3:$AS$1424,'[4]BD Unidades'!$A$3:$A$1424,$A517),"-")</f>
        <v>0.26336208705753916</v>
      </c>
      <c r="AN517" s="27">
        <f>IFERROR(SUMIFS('[4]BD Unidades'!$AU$3:$AU$1424,'[4]BD Unidades'!$A$3:$A$1424,$A517),"-")</f>
        <v>0.23990933056839367</v>
      </c>
      <c r="AO517" s="27">
        <f>IFERROR(SUMIFS('[4]BD Unidades'!$AW$3:$AW$1424,'[4]BD Unidades'!$A$3:$A$1424,$A517),"-")</f>
        <v>0.24699445173672777</v>
      </c>
      <c r="AP517" s="27">
        <f>IFERROR(SUMIFS('[4]BD Unidades'!$AY$3:$AY$1424,'[4]BD Unidades'!$A$3:$A$1424,$A517),"-")</f>
        <v>0.14824849160039269</v>
      </c>
      <c r="AQ517" s="25">
        <f>IFERROR(SUMIFS('[4]BD Unidades'!$AZ$3:$AZ$1424,'[4]BD Unidades'!$A$3:$A$1424,$A517),"-")</f>
        <v>2.1749939999999999</v>
      </c>
      <c r="AR517" s="25">
        <f>IFERROR(SUMIFS('[4]BD Unidades'!$BA$3:$BA$1424,'[4]BD Unidades'!$A$3:$A$1424,$A517),"-")</f>
        <v>9</v>
      </c>
      <c r="AS517" s="28">
        <f>SUMIFS('[4]BD Unidades'!$BC$3:$BC$1424,'[4]BD Unidades'!$A$3:$A$1424,$A517)</f>
        <v>5.9173123918264377E-3</v>
      </c>
      <c r="AT517" s="28">
        <f>SUMIFS('[4]BD Unidades'!$BE$3:$BE$1424,'[4]BD Unidades'!$A$3:$A$1424,$A517)</f>
        <v>0.99273100298922345</v>
      </c>
      <c r="AU517" s="29">
        <f t="shared" si="34"/>
        <v>0.98685670352348498</v>
      </c>
      <c r="AV517" s="30">
        <f t="shared" si="35"/>
        <v>7.2699999999999996E-3</v>
      </c>
      <c r="AW517" s="25">
        <f>IFERROR(SUMIFS('[4]BD Unidades'!$BI$3:$BI$1424,'[4]BD Unidades'!$A$3:$A$1424,$A517),"-")</f>
        <v>2.1620296431806816</v>
      </c>
      <c r="AX517" s="25">
        <f>IFERROR(SUMIFS('[4]BD Unidades'!$BJ$3:$BJ$1424,'[4]BD Unidades'!$A$3:$A$1424,$A517),"-")</f>
        <v>1.3894131149776758</v>
      </c>
    </row>
    <row r="518" spans="1:50" ht="14.4" x14ac:dyDescent="0.3">
      <c r="A518" s="7">
        <v>1807</v>
      </c>
      <c r="B518" s="7" t="s">
        <v>2114</v>
      </c>
      <c r="D518" s="8" t="s">
        <v>2115</v>
      </c>
      <c r="E518" s="19" t="s">
        <v>2116</v>
      </c>
      <c r="F518" s="19" t="s">
        <v>2116</v>
      </c>
      <c r="G518" s="19" t="s">
        <v>2117</v>
      </c>
      <c r="H518" s="19" t="s">
        <v>397</v>
      </c>
      <c r="I518" s="19">
        <v>2024</v>
      </c>
      <c r="J518" s="19" t="s">
        <v>495</v>
      </c>
      <c r="K518" s="19" t="s">
        <v>496</v>
      </c>
      <c r="L518" s="19" t="s">
        <v>213</v>
      </c>
      <c r="M518" s="19" t="s">
        <v>90</v>
      </c>
      <c r="N518" s="19" t="s">
        <v>97</v>
      </c>
      <c r="O518" s="19" t="s">
        <v>98</v>
      </c>
      <c r="P518" s="19" t="s">
        <v>51</v>
      </c>
      <c r="Q518" s="9" t="s">
        <v>2119</v>
      </c>
      <c r="R518" s="20">
        <v>3.0204</v>
      </c>
      <c r="S518" s="20">
        <v>0.67500000000000004</v>
      </c>
      <c r="T518" s="20">
        <v>3</v>
      </c>
      <c r="U518" s="20" t="s">
        <v>397</v>
      </c>
      <c r="V518" s="21">
        <f>_xlfn.XLOOKUP(D518,'[4]Gen. Real'!$A$2:$A$1168,'[4]Gen. Real'!$C$2:$C$1168,"-",0)</f>
        <v>4.9183799999999964</v>
      </c>
      <c r="W518" s="22"/>
      <c r="X518" s="22" t="str">
        <f>_xlfn.XLOOKUP(D518,[4]Vertimiento!$J$2:$J$119,[4]Vertimiento!$K$2:$K$119,"-",0)</f>
        <v>-</v>
      </c>
      <c r="Y518" s="23" t="str">
        <f t="shared" si="32"/>
        <v>-</v>
      </c>
      <c r="Z518" s="19" t="str">
        <f>_xlfn.XLOOKUP(D518,[4]Cmg!$I$4:$I$99,[4]Cmg!$M$4:$M$99,"----",0,1)</f>
        <v>----</v>
      </c>
      <c r="AA518" s="19" t="str">
        <f>_xlfn.XLOOKUP(D518,[4]Cmg!$A$4:$A$101,[4]Cmg!$B$4:$B$101,"----",0,1)</f>
        <v>----</v>
      </c>
      <c r="AB518" s="19" t="str">
        <f>_xlfn.XLOOKUP(D518,[4]Cmg!$E$4:$E$101,[4]Cmg!$F$4:$F$101,"----",0,1)</f>
        <v>----</v>
      </c>
      <c r="AC518" s="19" t="str">
        <f>_xlfn.XLOOKUP(D518,[4]Cmg!$O$4:$O$101,[4]Cmg!$P$4:$P$101,"----",0,1)</f>
        <v>----</v>
      </c>
      <c r="AD518" s="24" t="str">
        <f>_xlfn.XLOOKUP(D518,[4]Cmg!$S$4:$S$101,[4]Cmg!$U$4:$U$101,"----",0,1)</f>
        <v>----</v>
      </c>
      <c r="AG518" s="25">
        <f>IFERROR(SUMIFS('[4]BD Unidades'!$AH:$AH,'[4]BD Unidades'!$A:$A,'BD Centrales 2024'!$A518),"-")</f>
        <v>3</v>
      </c>
      <c r="AH518" s="25">
        <f>SUMIFS('[4]BD Unidades'!$AJ$3:$AJ$1424,'[4]BD Unidades'!$A$3:$A$1424,$A518)</f>
        <v>7811.1342868494239</v>
      </c>
      <c r="AI518" s="25">
        <f>SUMIFS('[4]BD Unidades'!$AL$3:$AL$1424,'[4]BD Unidades'!$A$3:$A$1424,$A518)</f>
        <v>773.57303668388261</v>
      </c>
      <c r="AJ518" s="26">
        <f t="shared" si="33"/>
        <v>9.0110589392288595E-2</v>
      </c>
      <c r="AK518" s="27">
        <f>IFERROR(SUMIFS('[4]BD Unidades'!$AO$3:$AO$1424,'[4]BD Unidades'!$A$3:$A$1424,$A518),"-")</f>
        <v>0</v>
      </c>
      <c r="AL518" s="27">
        <f>IFERROR(SUMIFS('[4]BD Unidades'!$AQ$3:$AQ$1424,'[4]BD Unidades'!$A$3:$A$1424,$A518),"-")</f>
        <v>0</v>
      </c>
      <c r="AM518" s="27">
        <f>IFERROR(SUMIFS('[4]BD Unidades'!$AS$3:$AS$1424,'[4]BD Unidades'!$A$3:$A$1424,$A518),"-")</f>
        <v>0.23946229281073653</v>
      </c>
      <c r="AN518" s="27">
        <f>IFERROR(SUMIFS('[4]BD Unidades'!$AU$3:$AU$1424,'[4]BD Unidades'!$A$3:$A$1424,$A518),"-")</f>
        <v>0.19742749304727852</v>
      </c>
      <c r="AO518" s="27">
        <f>IFERROR(SUMIFS('[4]BD Unidades'!$AW$3:$AW$1424,'[4]BD Unidades'!$A$3:$A$1424,$A518),"-")</f>
        <v>0.19629717918156536</v>
      </c>
      <c r="AP518" s="27">
        <f>IFERROR(SUMIFS('[4]BD Unidades'!$AY$3:$AY$1424,'[4]BD Unidades'!$A$3:$A$1424,$A518),"-")</f>
        <v>0.17805224473579662</v>
      </c>
      <c r="AQ518" s="25">
        <f>IFERROR(SUMIFS('[4]BD Unidades'!$AZ$3:$AZ$1424,'[4]BD Unidades'!$A$3:$A$1424,$A518),"-")</f>
        <v>0.59631000000000001</v>
      </c>
      <c r="AR518" s="25">
        <f>IFERROR(SUMIFS('[4]BD Unidades'!$BA$3:$BA$1424,'[4]BD Unidades'!$A$3:$A$1424,$A518),"-")</f>
        <v>2.8414044756404402</v>
      </c>
      <c r="AS518" s="28">
        <f>SUMIFS('[4]BD Unidades'!$BC$3:$BC$1424,'[4]BD Unidades'!$A$3:$A$1424,$A518)</f>
        <v>2.0305778221386871E-2</v>
      </c>
      <c r="AT518" s="28">
        <f>SUMIFS('[4]BD Unidades'!$BE$3:$BE$1424,'[4]BD Unidades'!$A$3:$A$1424,$A518)</f>
        <v>0.99324592769169651</v>
      </c>
      <c r="AU518" s="29">
        <f t="shared" si="34"/>
        <v>0.97307729616469318</v>
      </c>
      <c r="AV518" s="30">
        <f t="shared" si="35"/>
        <v>6.7500000000000008E-3</v>
      </c>
      <c r="AW518" s="25">
        <f>IFERROR(SUMIFS('[4]BD Unidades'!$BI$3:$BI$1424,'[4]BD Unidades'!$A$3:$A$1424,$A518),"-")</f>
        <v>0.58411912332624916</v>
      </c>
      <c r="AX518" s="25">
        <f>IFERROR(SUMIFS('[4]BD Unidades'!$BJ$3:$BJ$1424,'[4]BD Unidades'!$A$3:$A$1424,$A518),"-")</f>
        <v>0.37538003848309348</v>
      </c>
    </row>
    <row r="519" spans="1:50" ht="14.4" x14ac:dyDescent="0.3">
      <c r="A519" s="7">
        <v>1808</v>
      </c>
      <c r="B519" s="7" t="s">
        <v>2120</v>
      </c>
      <c r="D519" s="8" t="s">
        <v>2121</v>
      </c>
      <c r="E519" s="19" t="s">
        <v>2116</v>
      </c>
      <c r="F519" s="19" t="s">
        <v>2116</v>
      </c>
      <c r="G519" s="19" t="s">
        <v>2122</v>
      </c>
      <c r="H519" s="19" t="s">
        <v>397</v>
      </c>
      <c r="I519" s="19">
        <v>2024</v>
      </c>
      <c r="J519" s="19" t="s">
        <v>495</v>
      </c>
      <c r="K519" s="19" t="s">
        <v>496</v>
      </c>
      <c r="L519" s="19" t="s">
        <v>213</v>
      </c>
      <c r="M519" s="19" t="s">
        <v>90</v>
      </c>
      <c r="N519" s="19" t="s">
        <v>97</v>
      </c>
      <c r="O519" s="19" t="s">
        <v>98</v>
      </c>
      <c r="P519" s="19" t="s">
        <v>51</v>
      </c>
      <c r="Q519" s="9" t="s">
        <v>2123</v>
      </c>
      <c r="R519" s="20">
        <v>4.5305999999999997</v>
      </c>
      <c r="S519" s="20">
        <v>0.68</v>
      </c>
      <c r="T519" s="20">
        <v>4.5</v>
      </c>
      <c r="U519" s="20" t="s">
        <v>397</v>
      </c>
      <c r="V519" s="21">
        <f>_xlfn.XLOOKUP(D519,'[4]Gen. Real'!$A$2:$A$1168,'[4]Gen. Real'!$C$2:$C$1168,"-",0)</f>
        <v>6.1929000000000007</v>
      </c>
      <c r="W519" s="22"/>
      <c r="X519" s="22" t="str">
        <f>_xlfn.XLOOKUP(D519,[4]Vertimiento!$J$2:$J$119,[4]Vertimiento!$K$2:$K$119,"-",0)</f>
        <v>-</v>
      </c>
      <c r="Y519" s="23" t="str">
        <f t="shared" si="32"/>
        <v>-</v>
      </c>
      <c r="Z519" s="19" t="str">
        <f>_xlfn.XLOOKUP(D519,[4]Cmg!$I$4:$I$99,[4]Cmg!$M$4:$M$99,"----",0,1)</f>
        <v>----</v>
      </c>
      <c r="AA519" s="19" t="str">
        <f>_xlfn.XLOOKUP(D519,[4]Cmg!$A$4:$A$101,[4]Cmg!$B$4:$B$101,"----",0,1)</f>
        <v>----</v>
      </c>
      <c r="AB519" s="19" t="str">
        <f>_xlfn.XLOOKUP(D519,[4]Cmg!$E$4:$E$101,[4]Cmg!$F$4:$F$101,"----",0,1)</f>
        <v>----</v>
      </c>
      <c r="AC519" s="19" t="str">
        <f>_xlfn.XLOOKUP(D519,[4]Cmg!$O$4:$O$101,[4]Cmg!$P$4:$P$101,"----",0,1)</f>
        <v>----</v>
      </c>
      <c r="AD519" s="24" t="str">
        <f>_xlfn.XLOOKUP(D519,[4]Cmg!$S$4:$S$101,[4]Cmg!$U$4:$U$101,"----",0,1)</f>
        <v>----</v>
      </c>
      <c r="AG519" s="25">
        <f>IFERROR(SUMIFS('[4]BD Unidades'!$AH:$AH,'[4]BD Unidades'!$A:$A,'BD Centrales 2024'!$A519),"-")</f>
        <v>4.5</v>
      </c>
      <c r="AH519" s="25">
        <f>SUMIFS('[4]BD Unidades'!$AJ$3:$AJ$1424,'[4]BD Unidades'!$A$3:$A$1424,$A519)</f>
        <v>7740.3655145013909</v>
      </c>
      <c r="AI519" s="25">
        <f>SUMIFS('[4]BD Unidades'!$AL$3:$AL$1424,'[4]BD Unidades'!$A$3:$A$1424,$A519)</f>
        <v>771.42100384055129</v>
      </c>
      <c r="AJ519" s="26">
        <f t="shared" si="33"/>
        <v>9.0629740557781363E-2</v>
      </c>
      <c r="AK519" s="27">
        <f>IFERROR(SUMIFS('[4]BD Unidades'!$AO$3:$AO$1424,'[4]BD Unidades'!$A$3:$A$1424,$A519),"-")</f>
        <v>0</v>
      </c>
      <c r="AL519" s="27">
        <f>IFERROR(SUMIFS('[4]BD Unidades'!$AQ$3:$AQ$1424,'[4]BD Unidades'!$A$3:$A$1424,$A519),"-")</f>
        <v>0</v>
      </c>
      <c r="AM519" s="27">
        <f>IFERROR(SUMIFS('[4]BD Unidades'!$AS$3:$AS$1424,'[4]BD Unidades'!$A$3:$A$1424,$A519),"-")</f>
        <v>0.23655824901025629</v>
      </c>
      <c r="AN519" s="27">
        <f>IFERROR(SUMIFS('[4]BD Unidades'!$AU$3:$AU$1424,'[4]BD Unidades'!$A$3:$A$1424,$A519),"-")</f>
        <v>0.18637763210170841</v>
      </c>
      <c r="AO519" s="27">
        <f>IFERROR(SUMIFS('[4]BD Unidades'!$AW$3:$AW$1424,'[4]BD Unidades'!$A$3:$A$1424,$A519),"-")</f>
        <v>0.16953019467620184</v>
      </c>
      <c r="AP519" s="27">
        <f>IFERROR(SUMIFS('[4]BD Unidades'!$AY$3:$AY$1424,'[4]BD Unidades'!$A$3:$A$1424,$A519),"-")</f>
        <v>0.18715137067938023</v>
      </c>
      <c r="AQ519" s="25">
        <f>IFERROR(SUMIFS('[4]BD Unidades'!$AZ$3:$AZ$1424,'[4]BD Unidades'!$A$3:$A$1424,$A519),"-")</f>
        <v>0.84440250000000006</v>
      </c>
      <c r="AR519" s="25">
        <f>IFERROR(SUMIFS('[4]BD Unidades'!$BA$3:$BA$1424,'[4]BD Unidades'!$A$3:$A$1424,$A519),"-")</f>
        <v>4.2083335602318304</v>
      </c>
      <c r="AS519" s="28">
        <f>SUMIFS('[4]BD Unidades'!$BC$3:$BC$1424,'[4]BD Unidades'!$A$3:$A$1424,$A519)</f>
        <v>5.4665292643208676E-3</v>
      </c>
      <c r="AT519" s="28">
        <f>SUMIFS('[4]BD Unidades'!$BE$3:$BE$1424,'[4]BD Unidades'!$A$3:$A$1424,$A519)</f>
        <v>0.9905415638744578</v>
      </c>
      <c r="AU519" s="29">
        <f t="shared" si="34"/>
        <v>0.98512673942801188</v>
      </c>
      <c r="AV519" s="30">
        <f t="shared" si="35"/>
        <v>6.8000000000000005E-3</v>
      </c>
      <c r="AW519" s="25">
        <f>IFERROR(SUMIFS('[4]BD Unidades'!$BI$3:$BI$1424,'[4]BD Unidades'!$A$3:$A$1424,$A519),"-")</f>
        <v>0.83746871426108727</v>
      </c>
      <c r="AX519" s="25">
        <f>IFERROR(SUMIFS('[4]BD Unidades'!$BJ$3:$BJ$1424,'[4]BD Unidades'!$A$3:$A$1424,$A519),"-")</f>
        <v>0.5381933678143398</v>
      </c>
    </row>
    <row r="520" spans="1:50" ht="14.4" x14ac:dyDescent="0.3">
      <c r="A520" s="7">
        <v>1809</v>
      </c>
      <c r="B520" s="7" t="s">
        <v>2124</v>
      </c>
      <c r="D520" s="8" t="s">
        <v>2125</v>
      </c>
      <c r="E520" s="19" t="s">
        <v>2126</v>
      </c>
      <c r="F520" s="19" t="s">
        <v>2127</v>
      </c>
      <c r="G520" s="19" t="s">
        <v>1676</v>
      </c>
      <c r="H520" s="19" t="s">
        <v>397</v>
      </c>
      <c r="I520" s="19">
        <v>2024</v>
      </c>
      <c r="J520" s="19" t="s">
        <v>495</v>
      </c>
      <c r="K520" s="19" t="s">
        <v>496</v>
      </c>
      <c r="L520" s="19" t="s">
        <v>47</v>
      </c>
      <c r="M520" s="19" t="s">
        <v>497</v>
      </c>
      <c r="N520" s="19" t="s">
        <v>557</v>
      </c>
      <c r="O520" s="19" t="s">
        <v>610</v>
      </c>
      <c r="P520" s="19" t="s">
        <v>51</v>
      </c>
      <c r="Q520" s="9" t="s">
        <v>2128</v>
      </c>
      <c r="R520" s="20">
        <v>107.66</v>
      </c>
      <c r="S520" s="20">
        <v>1.32</v>
      </c>
      <c r="T520" s="20">
        <v>106.23</v>
      </c>
      <c r="U520" s="20">
        <v>0.94</v>
      </c>
      <c r="V520" s="21">
        <f>_xlfn.XLOOKUP(D520,'[4]Gen. Real'!$A$2:$A$1168,'[4]Gen. Real'!$C$2:$C$1168,"-",0)</f>
        <v>207.6423999999999</v>
      </c>
      <c r="W520" s="22"/>
      <c r="X520" s="22">
        <f>_xlfn.XLOOKUP(D520,[4]Vertimiento!$J$2:$J$119,[4]Vertimiento!$K$2:$K$119,"-",0)</f>
        <v>96.615520633333333</v>
      </c>
      <c r="Y520" s="23">
        <f t="shared" si="32"/>
        <v>0.31754480025440801</v>
      </c>
      <c r="Z520" s="19">
        <f>_xlfn.XLOOKUP(D520,[4]Cmg!$I$4:$I$99,[4]Cmg!$M$4:$M$99,"----",0,1)</f>
        <v>5.2522788491175021</v>
      </c>
      <c r="AA520" s="19">
        <f>_xlfn.XLOOKUP(D520,[4]Cmg!$A$4:$A$101,[4]Cmg!$B$4:$B$101,"----",0,1)</f>
        <v>45.091877773984386</v>
      </c>
      <c r="AB520" s="19">
        <f>_xlfn.XLOOKUP(D520,[4]Cmg!$E$4:$E$101,[4]Cmg!$F$4:$F$101,"----",0,1)</f>
        <v>7.2373770491803278</v>
      </c>
      <c r="AC520" s="19">
        <f>_xlfn.XLOOKUP(D520,[4]Cmg!$O$4:$O$101,[4]Cmg!$P$4:$P$101,"----",0,1)</f>
        <v>72.11498537156244</v>
      </c>
      <c r="AD520" s="24">
        <f>_xlfn.XLOOKUP(D520,[4]Cmg!$S$4:$S$101,[4]Cmg!$U$4:$U$101,"----",0,1)</f>
        <v>0.46204620462046203</v>
      </c>
      <c r="AG520" s="25">
        <f>IFERROR(SUMIFS('[4]BD Unidades'!$AH:$AH,'[4]BD Unidades'!$A:$A,'BD Centrales 2024'!$A520),"-")</f>
        <v>107.66</v>
      </c>
      <c r="AH520" s="25">
        <f>SUMIFS('[4]BD Unidades'!$AJ$3:$AJ$1424,'[4]BD Unidades'!$A$3:$A$1424,$A520)</f>
        <v>8402.6833333333307</v>
      </c>
      <c r="AI520" s="25">
        <f>SUMIFS('[4]BD Unidades'!$AL$3:$AL$1424,'[4]BD Unidades'!$A$3:$A$1424,$A520)</f>
        <v>294.08333333333297</v>
      </c>
      <c r="AJ520" s="26">
        <f t="shared" si="33"/>
        <v>3.3815249345542184E-2</v>
      </c>
      <c r="AK520" s="27">
        <f>IFERROR(SUMIFS('[4]BD Unidades'!$AO$3:$AO$1424,'[4]BD Unidades'!$A$3:$A$1424,$A520),"-")</f>
        <v>0</v>
      </c>
      <c r="AL520" s="27">
        <f>IFERROR(SUMIFS('[4]BD Unidades'!$AQ$3:$AQ$1424,'[4]BD Unidades'!$A$3:$A$1424,$A520),"-")</f>
        <v>0</v>
      </c>
      <c r="AM520" s="27">
        <f>IFERROR(SUMIFS('[4]BD Unidades'!$AS$3:$AS$1424,'[4]BD Unidades'!$A$3:$A$1424,$A520),"-")</f>
        <v>0</v>
      </c>
      <c r="AN520" s="27">
        <f>IFERROR(SUMIFS('[4]BD Unidades'!$AU$3:$AU$1424,'[4]BD Unidades'!$A$3:$A$1424,$A520),"-")</f>
        <v>0.31453400000000004</v>
      </c>
      <c r="AO520" s="27">
        <f>IFERROR(SUMIFS('[4]BD Unidades'!$AW$3:$AW$1424,'[4]BD Unidades'!$A$3:$A$1424,$A520),"-")</f>
        <v>0.32520799999999994</v>
      </c>
      <c r="AP520" s="27">
        <f>IFERROR(SUMIFS('[4]BD Unidades'!$AY$3:$AY$1424,'[4]BD Unidades'!$A$3:$A$1424,$A520),"-")</f>
        <v>0.353549</v>
      </c>
      <c r="AQ520" s="25">
        <f>IFERROR(SUMIFS('[4]BD Unidades'!$AZ$3:$AZ$1424,'[4]BD Unidades'!$A$3:$A$1424,$A520),"-")</f>
        <v>31.719915422438834</v>
      </c>
      <c r="AR520" s="25">
        <f>IFERROR(SUMIFS('[4]BD Unidades'!$BA$3:$BA$1424,'[4]BD Unidades'!$A$3:$A$1424,$A520),"-")</f>
        <v>107.524392513693</v>
      </c>
      <c r="AS520" s="28">
        <f>SUMIFS('[4]BD Unidades'!$BC$3:$BC$1424,'[4]BD Unidades'!$A$3:$A$1424,$A520)</f>
        <v>5.1882368946546799E-3</v>
      </c>
      <c r="AT520" s="28">
        <f>SUMIFS('[4]BD Unidades'!$BE$3:$BE$1424,'[4]BD Unidades'!$A$3:$A$1424,$A520)</f>
        <v>0.99287909836065602</v>
      </c>
      <c r="AU520" s="29">
        <f t="shared" si="34"/>
        <v>0.98772780639060986</v>
      </c>
      <c r="AV520" s="30">
        <f t="shared" si="35"/>
        <v>1.32E-2</v>
      </c>
      <c r="AW520" s="25">
        <f>IFERROR(SUMIFS('[4]BD Unidades'!$BI$3:$BI$1424,'[4]BD Unidades'!$A$3:$A$1424,$A520),"-")</f>
        <v>31.020469118558051</v>
      </c>
      <c r="AX520" s="25">
        <f>IFERROR(SUMIFS('[4]BD Unidades'!$BJ$3:$BJ$1424,'[4]BD Unidades'!$A$3:$A$1424,$A520),"-")</f>
        <v>19.935085886554905</v>
      </c>
    </row>
    <row r="521" spans="1:50" ht="14.4" x14ac:dyDescent="0.3">
      <c r="A521" s="7">
        <v>1810</v>
      </c>
      <c r="B521" s="7" t="s">
        <v>2129</v>
      </c>
      <c r="D521" s="8" t="s">
        <v>2130</v>
      </c>
      <c r="E521" s="19" t="s">
        <v>2126</v>
      </c>
      <c r="F521" s="19" t="s">
        <v>2131</v>
      </c>
      <c r="G521" s="19" t="s">
        <v>2132</v>
      </c>
      <c r="H521" s="19" t="s">
        <v>397</v>
      </c>
      <c r="I521" s="19">
        <v>2024</v>
      </c>
      <c r="J521" s="19" t="s">
        <v>495</v>
      </c>
      <c r="K521" s="19" t="s">
        <v>496</v>
      </c>
      <c r="L521" s="19" t="s">
        <v>47</v>
      </c>
      <c r="M521" s="19" t="s">
        <v>48</v>
      </c>
      <c r="N521" s="19" t="s">
        <v>48</v>
      </c>
      <c r="O521" s="19" t="s">
        <v>48</v>
      </c>
      <c r="P521" s="19" t="s">
        <v>51</v>
      </c>
      <c r="Q521" s="9" t="s">
        <v>1888</v>
      </c>
      <c r="R521" s="20">
        <v>103.65</v>
      </c>
      <c r="S521" s="20">
        <v>1.69</v>
      </c>
      <c r="T521" s="20">
        <v>101.892</v>
      </c>
      <c r="U521" s="20">
        <v>1.9279999999999999</v>
      </c>
      <c r="V521" s="21">
        <f>_xlfn.XLOOKUP(D521,'[4]Gen. Real'!$A$2:$A$1168,'[4]Gen. Real'!$C$2:$C$1168,"-",0)</f>
        <v>224.00650999999996</v>
      </c>
      <c r="W521" s="22"/>
      <c r="X521" s="22">
        <f>_xlfn.XLOOKUP(D521,[4]Vertimiento!$J$2:$J$119,[4]Vertimiento!$K$2:$K$119,"-",0)</f>
        <v>85.096988433333365</v>
      </c>
      <c r="Y521" s="23">
        <f t="shared" si="32"/>
        <v>0.27530257297196803</v>
      </c>
      <c r="Z521" s="19">
        <f>_xlfn.XLOOKUP(D521,[4]Cmg!$I$4:$I$99,[4]Cmg!$M$4:$M$99,"----",0,1)</f>
        <v>6.6184796651668742</v>
      </c>
      <c r="AA521" s="19">
        <f>_xlfn.XLOOKUP(D521,[4]Cmg!$A$4:$A$101,[4]Cmg!$B$4:$B$101,"----",0,1)</f>
        <v>47.690417662455985</v>
      </c>
      <c r="AB521" s="19">
        <f>_xlfn.XLOOKUP(D521,[4]Cmg!$E$4:$E$101,[4]Cmg!$F$4:$F$101,"----",0,1)</f>
        <v>6.9701557377049124</v>
      </c>
      <c r="AC521" s="19">
        <f>_xlfn.XLOOKUP(D521,[4]Cmg!$O$4:$O$101,[4]Cmg!$P$4:$P$101,"----",0,1)</f>
        <v>76.759299785449343</v>
      </c>
      <c r="AD521" s="24">
        <f>_xlfn.XLOOKUP(D521,[4]Cmg!$S$4:$S$101,[4]Cmg!$U$4:$U$101,"----",0,1)</f>
        <v>0.47718220097871855</v>
      </c>
      <c r="AG521" s="25">
        <f>IFERROR(SUMIFS('[4]BD Unidades'!$AH:$AH,'[4]BD Unidades'!$A:$A,'BD Centrales 2024'!$A521),"-")</f>
        <v>103.65</v>
      </c>
      <c r="AH521" s="25">
        <f>SUMIFS('[4]BD Unidades'!$AJ$3:$AJ$1424,'[4]BD Unidades'!$A$3:$A$1424,$A521)</f>
        <v>8608.8666666666704</v>
      </c>
      <c r="AI521" s="25">
        <f>SUMIFS('[4]BD Unidades'!$AL$3:$AL$1424,'[4]BD Unidades'!$A$3:$A$1424,$A521)</f>
        <v>34.65</v>
      </c>
      <c r="AJ521" s="26">
        <f t="shared" si="33"/>
        <v>4.0087850045602566E-3</v>
      </c>
      <c r="AK521" s="27">
        <f>IFERROR(SUMIFS('[4]BD Unidades'!$AO$3:$AO$1424,'[4]BD Unidades'!$A$3:$A$1424,$A521),"-")</f>
        <v>0</v>
      </c>
      <c r="AL521" s="27">
        <f>IFERROR(SUMIFS('[4]BD Unidades'!$AQ$3:$AQ$1424,'[4]BD Unidades'!$A$3:$A$1424,$A521),"-")</f>
        <v>0</v>
      </c>
      <c r="AM521" s="27">
        <f>IFERROR(SUMIFS('[4]BD Unidades'!$AS$3:$AS$1424,'[4]BD Unidades'!$A$3:$A$1424,$A521),"-")</f>
        <v>0</v>
      </c>
      <c r="AN521" s="27">
        <f>IFERROR(SUMIFS('[4]BD Unidades'!$AU$3:$AU$1424,'[4]BD Unidades'!$A$3:$A$1424,$A521),"-")</f>
        <v>0.32213600000000003</v>
      </c>
      <c r="AO521" s="27">
        <f>IFERROR(SUMIFS('[4]BD Unidades'!$AW$3:$AW$1424,'[4]BD Unidades'!$A$3:$A$1424,$A521),"-")</f>
        <v>0.342721</v>
      </c>
      <c r="AP521" s="27">
        <f>IFERROR(SUMIFS('[4]BD Unidades'!$AY$3:$AY$1424,'[4]BD Unidades'!$A$3:$A$1424,$A521),"-")</f>
        <v>0.346499</v>
      </c>
      <c r="AQ521" s="25">
        <f>IFERROR(SUMIFS('[4]BD Unidades'!$AZ$3:$AZ$1424,'[4]BD Unidades'!$A$3:$A$1424,$A521),"-")</f>
        <v>33.389396400000003</v>
      </c>
      <c r="AR521" s="25">
        <f>IFERROR(SUMIFS('[4]BD Unidades'!$BA$3:$BA$1424,'[4]BD Unidades'!$A$3:$A$1424,$A521),"-")</f>
        <v>103.65</v>
      </c>
      <c r="AS521" s="28">
        <f>SUMIFS('[4]BD Unidades'!$BC$3:$BC$1424,'[4]BD Unidades'!$A$3:$A$1424,$A521)</f>
        <v>4.5443996224920702E-3</v>
      </c>
      <c r="AT521" s="28">
        <f>SUMIFS('[4]BD Unidades'!$BE$3:$BE$1424,'[4]BD Unidades'!$A$3:$A$1424,$A521)</f>
        <v>0.99368169398907102</v>
      </c>
      <c r="AU521" s="29">
        <f t="shared" si="34"/>
        <v>0.98916600727402981</v>
      </c>
      <c r="AV521" s="30">
        <f t="shared" si="35"/>
        <v>1.6899999999999998E-2</v>
      </c>
      <c r="AW521" s="25">
        <f>IFERROR(SUMIFS('[4]BD Unidades'!$BI$3:$BI$1424,'[4]BD Unidades'!$A$3:$A$1424,$A521),"-")</f>
        <v>32.568571504958221</v>
      </c>
      <c r="AX521" s="25">
        <f>IFERROR(SUMIFS('[4]BD Unidades'!$BJ$3:$BJ$1424,'[4]BD Unidades'!$A$3:$A$1424,$A521),"-")</f>
        <v>20.929962976134604</v>
      </c>
    </row>
    <row r="522" spans="1:50" ht="14.4" x14ac:dyDescent="0.3">
      <c r="A522" s="7">
        <v>1811</v>
      </c>
      <c r="B522" s="7" t="s">
        <v>2134</v>
      </c>
      <c r="D522" s="8" t="s">
        <v>2135</v>
      </c>
      <c r="E522" s="19" t="s">
        <v>771</v>
      </c>
      <c r="F522" s="19" t="s">
        <v>2136</v>
      </c>
      <c r="G522" s="19" t="s">
        <v>2137</v>
      </c>
      <c r="H522" s="19" t="s">
        <v>397</v>
      </c>
      <c r="I522" s="19">
        <v>2024</v>
      </c>
      <c r="J522" s="19" t="s">
        <v>495</v>
      </c>
      <c r="K522" s="19" t="s">
        <v>496</v>
      </c>
      <c r="L522" s="19" t="s">
        <v>213</v>
      </c>
      <c r="M522" s="19" t="s">
        <v>164</v>
      </c>
      <c r="N522" s="19" t="s">
        <v>221</v>
      </c>
      <c r="O522" s="19" t="s">
        <v>221</v>
      </c>
      <c r="P522" s="19" t="s">
        <v>51</v>
      </c>
      <c r="Q522" s="9" t="s">
        <v>2139</v>
      </c>
      <c r="R522" s="20">
        <v>3.0049999999999999</v>
      </c>
      <c r="S522" s="20">
        <v>0.16600000000000001</v>
      </c>
      <c r="T522" s="20">
        <v>3</v>
      </c>
      <c r="U522" s="20" t="s">
        <v>397</v>
      </c>
      <c r="V522" s="21">
        <f>_xlfn.XLOOKUP(D522,'[4]Gen. Real'!$A$2:$A$1168,'[4]Gen. Real'!$C$2:$C$1168,"-",0)</f>
        <v>3.8394400000000011</v>
      </c>
      <c r="W522" s="22"/>
      <c r="X522" s="22" t="str">
        <f>_xlfn.XLOOKUP(D522,[4]Vertimiento!$J$2:$J$119,[4]Vertimiento!$K$2:$K$119,"-",0)</f>
        <v>-</v>
      </c>
      <c r="Y522" s="23" t="str">
        <f t="shared" si="32"/>
        <v>-</v>
      </c>
      <c r="Z522" s="19" t="str">
        <f>_xlfn.XLOOKUP(D522,[4]Cmg!$I$4:$I$99,[4]Cmg!$M$4:$M$99,"----",0,1)</f>
        <v>----</v>
      </c>
      <c r="AA522" s="19" t="str">
        <f>_xlfn.XLOOKUP(D522,[4]Cmg!$A$4:$A$101,[4]Cmg!$B$4:$B$101,"----",0,1)</f>
        <v>----</v>
      </c>
      <c r="AB522" s="19" t="str">
        <f>_xlfn.XLOOKUP(D522,[4]Cmg!$E$4:$E$101,[4]Cmg!$F$4:$F$101,"----",0,1)</f>
        <v>----</v>
      </c>
      <c r="AC522" s="19" t="str">
        <f>_xlfn.XLOOKUP(D522,[4]Cmg!$O$4:$O$101,[4]Cmg!$P$4:$P$101,"----",0,1)</f>
        <v>----</v>
      </c>
      <c r="AD522" s="24" t="str">
        <f>_xlfn.XLOOKUP(D522,[4]Cmg!$S$4:$S$101,[4]Cmg!$U$4:$U$101,"----",0,1)</f>
        <v>----</v>
      </c>
      <c r="AG522" s="25">
        <f>IFERROR(SUMIFS('[4]BD Unidades'!$AH:$AH,'[4]BD Unidades'!$A:$A,'BD Centrales 2024'!$A522),"-")</f>
        <v>3</v>
      </c>
      <c r="AH522" s="25">
        <f>SUMIFS('[4]BD Unidades'!$AJ$3:$AJ$1424,'[4]BD Unidades'!$A$3:$A$1424,$A522)</f>
        <v>8656.1064891846891</v>
      </c>
      <c r="AI522" s="25">
        <f>SUMIFS('[4]BD Unidades'!$AL$3:$AL$1424,'[4]BD Unidades'!$A$3:$A$1424,$A522)</f>
        <v>26.372712146422664</v>
      </c>
      <c r="AJ522" s="26">
        <f t="shared" si="33"/>
        <v>3.0374633252653756E-3</v>
      </c>
      <c r="AK522" s="27">
        <f>IFERROR(SUMIFS('[4]BD Unidades'!$AO$3:$AO$1424,'[4]BD Unidades'!$A$3:$A$1424,$A522),"-")</f>
        <v>0</v>
      </c>
      <c r="AL522" s="27">
        <f>IFERROR(SUMIFS('[4]BD Unidades'!$AQ$3:$AQ$1424,'[4]BD Unidades'!$A$3:$A$1424,$A522),"-")</f>
        <v>0</v>
      </c>
      <c r="AM522" s="27">
        <f>IFERROR(SUMIFS('[4]BD Unidades'!$AS$3:$AS$1424,'[4]BD Unidades'!$A$3:$A$1424,$A522),"-")</f>
        <v>0.19429550844576346</v>
      </c>
      <c r="AN522" s="27">
        <f>IFERROR(SUMIFS('[4]BD Unidades'!$AU$3:$AU$1424,'[4]BD Unidades'!$A$3:$A$1424,$A522),"-")</f>
        <v>0.14345790349417639</v>
      </c>
      <c r="AO522" s="27">
        <f>IFERROR(SUMIFS('[4]BD Unidades'!$AW$3:$AW$1424,'[4]BD Unidades'!$A$3:$A$1424,$A522),"-")</f>
        <v>0.14689417637271213</v>
      </c>
      <c r="AP522" s="27">
        <f>IFERROR(SUMIFS('[4]BD Unidades'!$AY$3:$AY$1424,'[4]BD Unidades'!$A$3:$A$1424,$A522),"-")</f>
        <v>0.14933910149750415</v>
      </c>
      <c r="AQ522" s="25">
        <f>IFERROR(SUMIFS('[4]BD Unidades'!$AZ$3:$AZ$1424,'[4]BD Unidades'!$A$3:$A$1424,$A522),"-")</f>
        <v>0.431091</v>
      </c>
      <c r="AR522" s="25">
        <f>IFERROR(SUMIFS('[4]BD Unidades'!$BA$3:$BA$1424,'[4]BD Unidades'!$A$3:$A$1424,$A522),"-")</f>
        <v>2.9925861291410598</v>
      </c>
      <c r="AS522" s="28">
        <f>SUMIFS('[4]BD Unidades'!$BC$3:$BC$1424,'[4]BD Unidades'!$A$3:$A$1424,$A522)</f>
        <v>5.7116710159035872E-3</v>
      </c>
      <c r="AT522" s="28">
        <f>SUMIFS('[4]BD Unidades'!$BE$3:$BE$1424,'[4]BD Unidades'!$A$3:$A$1424,$A522)</f>
        <v>0.99686239388511522</v>
      </c>
      <c r="AU522" s="29">
        <f t="shared" si="34"/>
        <v>0.99116864384311731</v>
      </c>
      <c r="AV522" s="30">
        <f t="shared" si="35"/>
        <v>1.66E-3</v>
      </c>
      <c r="AW522" s="25">
        <f>IFERROR(SUMIFS('[4]BD Unidades'!$BI$3:$BI$1424,'[4]BD Unidades'!$A$3:$A$1424,$A522),"-")</f>
        <v>0.42799192395392327</v>
      </c>
      <c r="AX522" s="25">
        <f>IFERROR(SUMIFS('[4]BD Unidades'!$BJ$3:$BJ$1424,'[4]BD Unidades'!$A$3:$A$1424,$A522),"-")</f>
        <v>0.27504599399075558</v>
      </c>
    </row>
    <row r="523" spans="1:50" ht="14.4" x14ac:dyDescent="0.3">
      <c r="A523" s="7">
        <v>1814</v>
      </c>
      <c r="B523" s="7" t="s">
        <v>2140</v>
      </c>
      <c r="D523" s="8" t="s">
        <v>2141</v>
      </c>
      <c r="E523" s="19" t="s">
        <v>2142</v>
      </c>
      <c r="F523" s="19" t="s">
        <v>2142</v>
      </c>
      <c r="G523" s="19" t="s">
        <v>2143</v>
      </c>
      <c r="H523" s="19" t="s">
        <v>397</v>
      </c>
      <c r="I523" s="19">
        <v>2024</v>
      </c>
      <c r="J523" s="19" t="s">
        <v>495</v>
      </c>
      <c r="K523" s="19" t="s">
        <v>496</v>
      </c>
      <c r="L523" s="19" t="s">
        <v>213</v>
      </c>
      <c r="M523" s="19" t="s">
        <v>164</v>
      </c>
      <c r="N523" s="19" t="s">
        <v>221</v>
      </c>
      <c r="O523" s="19" t="s">
        <v>886</v>
      </c>
      <c r="P523" s="19" t="s">
        <v>51</v>
      </c>
      <c r="Q523" s="9" t="s">
        <v>2145</v>
      </c>
      <c r="R523" s="20">
        <v>2.75</v>
      </c>
      <c r="S523" s="20">
        <v>1.71</v>
      </c>
      <c r="T523" s="20">
        <v>2.7029999999999998</v>
      </c>
      <c r="U523" s="20" t="s">
        <v>397</v>
      </c>
      <c r="V523" s="21">
        <f>_xlfn.XLOOKUP(D523,'[4]Gen. Real'!$A$2:$A$1168,'[4]Gen. Real'!$C$2:$C$1168,"-",0)</f>
        <v>4.5008399999999993</v>
      </c>
      <c r="W523" s="22"/>
      <c r="X523" s="22" t="str">
        <f>_xlfn.XLOOKUP(D523,[4]Vertimiento!$J$2:$J$119,[4]Vertimiento!$K$2:$K$119,"-",0)</f>
        <v>-</v>
      </c>
      <c r="Y523" s="23" t="str">
        <f t="shared" si="32"/>
        <v>-</v>
      </c>
      <c r="Z523" s="19" t="str">
        <f>_xlfn.XLOOKUP(D523,[4]Cmg!$I$4:$I$99,[4]Cmg!$M$4:$M$99,"----",0,1)</f>
        <v>----</v>
      </c>
      <c r="AA523" s="19" t="str">
        <f>_xlfn.XLOOKUP(D523,[4]Cmg!$A$4:$A$101,[4]Cmg!$B$4:$B$101,"----",0,1)</f>
        <v>----</v>
      </c>
      <c r="AB523" s="19" t="str">
        <f>_xlfn.XLOOKUP(D523,[4]Cmg!$E$4:$E$101,[4]Cmg!$F$4:$F$101,"----",0,1)</f>
        <v>----</v>
      </c>
      <c r="AC523" s="19" t="str">
        <f>_xlfn.XLOOKUP(D523,[4]Cmg!$O$4:$O$101,[4]Cmg!$P$4:$P$101,"----",0,1)</f>
        <v>----</v>
      </c>
      <c r="AD523" s="24" t="str">
        <f>_xlfn.XLOOKUP(D523,[4]Cmg!$S$4:$S$101,[4]Cmg!$U$4:$U$101,"----",0,1)</f>
        <v>----</v>
      </c>
      <c r="AG523" s="25">
        <f>IFERROR(SUMIFS('[4]BD Unidades'!$AH:$AH,'[4]BD Unidades'!$A:$A,'BD Centrales 2024'!$A523),"-")</f>
        <v>2.7</v>
      </c>
      <c r="AH523" s="25">
        <f>SUMIFS('[4]BD Unidades'!$AJ$3:$AJ$1424,'[4]BD Unidades'!$A$3:$A$1424,$A523)</f>
        <v>8158.1454545454535</v>
      </c>
      <c r="AI523" s="25">
        <f>SUMIFS('[4]BD Unidades'!$AL$3:$AL$1424,'[4]BD Unidades'!$A$3:$A$1424,$A523)</f>
        <v>0</v>
      </c>
      <c r="AJ523" s="26">
        <f t="shared" si="33"/>
        <v>0</v>
      </c>
      <c r="AK523" s="27">
        <f>IFERROR(SUMIFS('[4]BD Unidades'!$AO$3:$AO$1424,'[4]BD Unidades'!$A$3:$A$1424,$A523),"-")</f>
        <v>0</v>
      </c>
      <c r="AL523" s="27">
        <f>IFERROR(SUMIFS('[4]BD Unidades'!$AQ$3:$AQ$1424,'[4]BD Unidades'!$A$3:$A$1424,$A523),"-")</f>
        <v>0</v>
      </c>
      <c r="AM523" s="27">
        <f>IFERROR(SUMIFS('[4]BD Unidades'!$AS$3:$AS$1424,'[4]BD Unidades'!$A$3:$A$1424,$A523),"-")</f>
        <v>0.23943930187176921</v>
      </c>
      <c r="AN523" s="27">
        <f>IFERROR(SUMIFS('[4]BD Unidades'!$AU$3:$AU$1424,'[4]BD Unidades'!$A$3:$A$1424,$A523),"-")</f>
        <v>0.22453575272727272</v>
      </c>
      <c r="AO523" s="27">
        <f>IFERROR(SUMIFS('[4]BD Unidades'!$AW$3:$AW$1424,'[4]BD Unidades'!$A$3:$A$1424,$A523),"-")</f>
        <v>0.1940242887272727</v>
      </c>
      <c r="AP523" s="27">
        <f>IFERROR(SUMIFS('[4]BD Unidades'!$AY$3:$AY$1424,'[4]BD Unidades'!$A$3:$A$1424,$A523),"-")</f>
        <v>0.20583492436363635</v>
      </c>
      <c r="AQ523" s="25">
        <f>IFERROR(SUMIFS('[4]BD Unidades'!$AZ$3:$AZ$1424,'[4]BD Unidades'!$A$3:$A$1424,$A523),"-")</f>
        <v>0.616788</v>
      </c>
      <c r="AR523" s="25">
        <f>IFERROR(SUMIFS('[4]BD Unidades'!$BA$3:$BA$1424,'[4]BD Unidades'!$A$3:$A$1424,$A523),"-")</f>
        <v>2.7029999999999901</v>
      </c>
      <c r="AS523" s="28">
        <f>SUMIFS('[4]BD Unidades'!$BC$3:$BC$1424,'[4]BD Unidades'!$A$3:$A$1424,$A523)</f>
        <v>2.1134316727061002E-2</v>
      </c>
      <c r="AT523" s="28">
        <f>SUMIFS('[4]BD Unidades'!$BE$3:$BE$1424,'[4]BD Unidades'!$A$3:$A$1424,$A523)</f>
        <v>0.98290909090909084</v>
      </c>
      <c r="AU523" s="29">
        <f t="shared" si="34"/>
        <v>0.96213597886791047</v>
      </c>
      <c r="AV523" s="30">
        <f t="shared" si="35"/>
        <v>1.7100000000000001E-2</v>
      </c>
      <c r="AW523" s="25">
        <f>IFERROR(SUMIFS('[4]BD Unidades'!$BI$3:$BI$1424,'[4]BD Unidades'!$A$3:$A$1424,$A523),"-")</f>
        <v>0.60352594650388747</v>
      </c>
      <c r="AX523" s="25">
        <f>IFERROR(SUMIFS('[4]BD Unidades'!$BJ$3:$BJ$1424,'[4]BD Unidades'!$A$3:$A$1424,$A523),"-")</f>
        <v>0.38785169664379981</v>
      </c>
    </row>
    <row r="524" spans="1:50" ht="14.4" x14ac:dyDescent="0.3">
      <c r="A524" s="7">
        <v>1816</v>
      </c>
      <c r="B524" s="7" t="s">
        <v>2146</v>
      </c>
      <c r="D524" s="8" t="s">
        <v>2147</v>
      </c>
      <c r="E524" s="19" t="s">
        <v>2148</v>
      </c>
      <c r="F524" s="19" t="s">
        <v>2148</v>
      </c>
      <c r="G524" s="19" t="s">
        <v>2149</v>
      </c>
      <c r="H524" s="19" t="s">
        <v>397</v>
      </c>
      <c r="I524" s="19">
        <v>2024</v>
      </c>
      <c r="J524" s="19" t="s">
        <v>495</v>
      </c>
      <c r="K524" s="19" t="s">
        <v>496</v>
      </c>
      <c r="L524" s="19" t="s">
        <v>213</v>
      </c>
      <c r="M524" s="19" t="s">
        <v>477</v>
      </c>
      <c r="N524" s="19" t="s">
        <v>478</v>
      </c>
      <c r="O524" s="19" t="s">
        <v>617</v>
      </c>
      <c r="P524" s="19" t="s">
        <v>51</v>
      </c>
      <c r="Q524" s="9" t="s">
        <v>2151</v>
      </c>
      <c r="R524" s="20">
        <v>3</v>
      </c>
      <c r="S524" s="20">
        <v>1</v>
      </c>
      <c r="T524" s="20">
        <v>2.97</v>
      </c>
      <c r="U524" s="20" t="s">
        <v>397</v>
      </c>
      <c r="V524" s="21">
        <f>_xlfn.XLOOKUP(D524,'[4]Gen. Real'!$A$2:$A$1168,'[4]Gen. Real'!$C$2:$C$1168,"-",0)</f>
        <v>7.956430000000001</v>
      </c>
      <c r="W524" s="22"/>
      <c r="X524" s="22" t="str">
        <f>_xlfn.XLOOKUP(D524,[4]Vertimiento!$J$2:$J$119,[4]Vertimiento!$K$2:$K$119,"-",0)</f>
        <v>-</v>
      </c>
      <c r="Y524" s="23" t="str">
        <f t="shared" si="32"/>
        <v>-</v>
      </c>
      <c r="Z524" s="19" t="str">
        <f>_xlfn.XLOOKUP(D524,[4]Cmg!$I$4:$I$99,[4]Cmg!$M$4:$M$99,"----",0,1)</f>
        <v>----</v>
      </c>
      <c r="AA524" s="19" t="str">
        <f>_xlfn.XLOOKUP(D524,[4]Cmg!$A$4:$A$101,[4]Cmg!$B$4:$B$101,"----",0,1)</f>
        <v>----</v>
      </c>
      <c r="AB524" s="19" t="str">
        <f>_xlfn.XLOOKUP(D524,[4]Cmg!$E$4:$E$101,[4]Cmg!$F$4:$F$101,"----",0,1)</f>
        <v>----</v>
      </c>
      <c r="AC524" s="19" t="str">
        <f>_xlfn.XLOOKUP(D524,[4]Cmg!$O$4:$O$101,[4]Cmg!$P$4:$P$101,"----",0,1)</f>
        <v>----</v>
      </c>
      <c r="AD524" s="24" t="str">
        <f>_xlfn.XLOOKUP(D524,[4]Cmg!$S$4:$S$101,[4]Cmg!$U$4:$U$101,"----",0,1)</f>
        <v>----</v>
      </c>
      <c r="AG524" s="25">
        <f>IFERROR(SUMIFS('[4]BD Unidades'!$AH:$AH,'[4]BD Unidades'!$A:$A,'BD Centrales 2024'!$A524),"-")</f>
        <v>2.97</v>
      </c>
      <c r="AH524" s="25">
        <f>SUMIFS('[4]BD Unidades'!$AJ$3:$AJ$1424,'[4]BD Unidades'!$A$3:$A$1424,$A524)</f>
        <v>8619.1875</v>
      </c>
      <c r="AI524" s="25">
        <f>SUMIFS('[4]BD Unidades'!$AL$3:$AL$1424,'[4]BD Unidades'!$A$3:$A$1424,$A524)</f>
        <v>0</v>
      </c>
      <c r="AJ524" s="26">
        <f t="shared" si="33"/>
        <v>0</v>
      </c>
      <c r="AK524" s="27">
        <f>IFERROR(SUMIFS('[4]BD Unidades'!$AO$3:$AO$1424,'[4]BD Unidades'!$A$3:$A$1424,$A524),"-")</f>
        <v>0</v>
      </c>
      <c r="AL524" s="27">
        <f>IFERROR(SUMIFS('[4]BD Unidades'!$AQ$3:$AQ$1424,'[4]BD Unidades'!$A$3:$A$1424,$A524),"-")</f>
        <v>0.35158161164676799</v>
      </c>
      <c r="AM524" s="27">
        <f>IFERROR(SUMIFS('[4]BD Unidades'!$AS$3:$AS$1424,'[4]BD Unidades'!$A$3:$A$1424,$A524),"-")</f>
        <v>0.34069656940923704</v>
      </c>
      <c r="AN524" s="27">
        <f>IFERROR(SUMIFS('[4]BD Unidades'!$AU$3:$AU$1424,'[4]BD Unidades'!$A$3:$A$1424,$A524),"-")</f>
        <v>0.31184703000000008</v>
      </c>
      <c r="AO524" s="27">
        <f>IFERROR(SUMIFS('[4]BD Unidades'!$AW$3:$AW$1424,'[4]BD Unidades'!$A$3:$A$1424,$A524),"-")</f>
        <v>0.30395178000000006</v>
      </c>
      <c r="AP524" s="27">
        <f>IFERROR(SUMIFS('[4]BD Unidades'!$AY$3:$AY$1424,'[4]BD Unidades'!$A$3:$A$1424,$A524),"-")</f>
        <v>0.30259053000000002</v>
      </c>
      <c r="AQ524" s="25">
        <f>IFERROR(SUMIFS('[4]BD Unidades'!$AZ$3:$AZ$1424,'[4]BD Unidades'!$A$3:$A$1424,$A524),"-")</f>
        <v>0.92109152964733088</v>
      </c>
      <c r="AR524" s="25">
        <f>IFERROR(SUMIFS('[4]BD Unidades'!$BA$3:$BA$1424,'[4]BD Unidades'!$A$3:$A$1424,$A524),"-")</f>
        <v>2.9699999999999802</v>
      </c>
      <c r="AS524" s="28">
        <f>SUMIFS('[4]BD Unidades'!$BC$3:$BC$1424,'[4]BD Unidades'!$A$3:$A$1424,$A524)</f>
        <v>3.5469340273972644E-3</v>
      </c>
      <c r="AT524" s="28">
        <f>SUMIFS('[4]BD Unidades'!$BE$3:$BE$1424,'[4]BD Unidades'!$A$3:$A$1424,$A524)</f>
        <v>0.9900000000000001</v>
      </c>
      <c r="AU524" s="29">
        <f t="shared" si="34"/>
        <v>0.98648853531287684</v>
      </c>
      <c r="AV524" s="30">
        <f t="shared" si="35"/>
        <v>0.01</v>
      </c>
      <c r="AW524" s="25">
        <f>IFERROR(SUMIFS('[4]BD Unidades'!$BI$3:$BI$1424,'[4]BD Unidades'!$A$3:$A$1424,$A524),"-")</f>
        <v>0.91779147824444984</v>
      </c>
      <c r="AX524" s="25">
        <f>IFERROR(SUMIFS('[4]BD Unidades'!$BJ$3:$BJ$1424,'[4]BD Unidades'!$A$3:$A$1424,$A524),"-")</f>
        <v>0.58981222607641115</v>
      </c>
    </row>
    <row r="525" spans="1:50" ht="14.4" x14ac:dyDescent="0.3">
      <c r="A525" s="7">
        <v>1817</v>
      </c>
      <c r="B525" s="7" t="s">
        <v>2152</v>
      </c>
      <c r="D525" s="8" t="s">
        <v>2153</v>
      </c>
      <c r="E525" s="19" t="s">
        <v>1134</v>
      </c>
      <c r="F525" s="19" t="s">
        <v>2154</v>
      </c>
      <c r="G525" s="19" t="s">
        <v>2155</v>
      </c>
      <c r="H525" s="19" t="s">
        <v>397</v>
      </c>
      <c r="I525" s="19">
        <v>2024</v>
      </c>
      <c r="J525" s="19" t="s">
        <v>495</v>
      </c>
      <c r="K525" s="19" t="s">
        <v>496</v>
      </c>
      <c r="L525" s="19" t="s">
        <v>213</v>
      </c>
      <c r="M525" s="19" t="s">
        <v>48</v>
      </c>
      <c r="N525" s="19" t="s">
        <v>59</v>
      </c>
      <c r="O525" s="19" t="s">
        <v>807</v>
      </c>
      <c r="P525" s="19" t="s">
        <v>51</v>
      </c>
      <c r="Q525" s="9" t="s">
        <v>2156</v>
      </c>
      <c r="R525" s="20">
        <v>9.1</v>
      </c>
      <c r="S525" s="20">
        <v>1.1100000000000001</v>
      </c>
      <c r="T525" s="20">
        <v>9</v>
      </c>
      <c r="U525" s="20" t="s">
        <v>397</v>
      </c>
      <c r="V525" s="21">
        <f>_xlfn.XLOOKUP(D525,'[4]Gen. Real'!$A$2:$A$1168,'[4]Gen. Real'!$C$2:$C$1168,"-",0)</f>
        <v>28.919249999999991</v>
      </c>
      <c r="W525" s="22"/>
      <c r="X525" s="22" t="str">
        <f>_xlfn.XLOOKUP(D525,[4]Vertimiento!$J$2:$J$119,[4]Vertimiento!$K$2:$K$119,"-",0)</f>
        <v>-</v>
      </c>
      <c r="Y525" s="23" t="str">
        <f t="shared" si="32"/>
        <v>-</v>
      </c>
      <c r="Z525" s="19" t="str">
        <f>_xlfn.XLOOKUP(D525,[4]Cmg!$I$4:$I$99,[4]Cmg!$M$4:$M$99,"----",0,1)</f>
        <v>----</v>
      </c>
      <c r="AA525" s="19" t="str">
        <f>_xlfn.XLOOKUP(D525,[4]Cmg!$A$4:$A$101,[4]Cmg!$B$4:$B$101,"----",0,1)</f>
        <v>----</v>
      </c>
      <c r="AB525" s="19" t="str">
        <f>_xlfn.XLOOKUP(D525,[4]Cmg!$E$4:$E$101,[4]Cmg!$F$4:$F$101,"----",0,1)</f>
        <v>----</v>
      </c>
      <c r="AC525" s="19" t="str">
        <f>_xlfn.XLOOKUP(D525,[4]Cmg!$O$4:$O$101,[4]Cmg!$P$4:$P$101,"----",0,1)</f>
        <v>----</v>
      </c>
      <c r="AD525" s="24" t="str">
        <f>_xlfn.XLOOKUP(D525,[4]Cmg!$S$4:$S$101,[4]Cmg!$U$4:$U$101,"----",0,1)</f>
        <v>----</v>
      </c>
      <c r="AG525" s="25">
        <f>IFERROR(SUMIFS('[4]BD Unidades'!$AH:$AH,'[4]BD Unidades'!$A:$A,'BD Centrales 2024'!$A525),"-")</f>
        <v>9</v>
      </c>
      <c r="AH525" s="25">
        <f>SUMIFS('[4]BD Unidades'!$AJ$3:$AJ$1424,'[4]BD Unidades'!$A$3:$A$1424,$A525)</f>
        <v>8651.9505494505465</v>
      </c>
      <c r="AI525" s="25">
        <f>SUMIFS('[4]BD Unidades'!$AL$3:$AL$1424,'[4]BD Unidades'!$A$3:$A$1424,$A525)</f>
        <v>0</v>
      </c>
      <c r="AJ525" s="26">
        <f t="shared" si="33"/>
        <v>0</v>
      </c>
      <c r="AK525" s="27">
        <f>IFERROR(SUMIFS('[4]BD Unidades'!$AO$3:$AO$1424,'[4]BD Unidades'!$A$3:$A$1424,$A525),"-")</f>
        <v>0</v>
      </c>
      <c r="AL525" s="27">
        <f>IFERROR(SUMIFS('[4]BD Unidades'!$AQ$3:$AQ$1424,'[4]BD Unidades'!$A$3:$A$1424,$A525),"-")</f>
        <v>0</v>
      </c>
      <c r="AM525" s="27">
        <f>IFERROR(SUMIFS('[4]BD Unidades'!$AS$3:$AS$1424,'[4]BD Unidades'!$A$3:$A$1424,$A525),"-")</f>
        <v>0.36850045537814924</v>
      </c>
      <c r="AN525" s="27">
        <f>IFERROR(SUMIFS('[4]BD Unidades'!$AU$3:$AU$1424,'[4]BD Unidades'!$A$3:$A$1424,$A525),"-")</f>
        <v>0.36846989010989012</v>
      </c>
      <c r="AO525" s="27">
        <f>IFERROR(SUMIFS('[4]BD Unidades'!$AW$3:$AW$1424,'[4]BD Unidades'!$A$3:$A$1424,$A525),"-")</f>
        <v>0.36051428571428573</v>
      </c>
      <c r="AP525" s="27">
        <f>IFERROR(SUMIFS('[4]BD Unidades'!$AY$3:$AY$1424,'[4]BD Unidades'!$A$3:$A$1424,$A525),"-")</f>
        <v>0.34436571428571433</v>
      </c>
      <c r="AQ525" s="25">
        <f>IFERROR(SUMIFS('[4]BD Unidades'!$AZ$3:$AZ$1424,'[4]BD Unidades'!$A$3:$A$1424,$A525),"-")</f>
        <v>2.9889924164727546</v>
      </c>
      <c r="AR525" s="25">
        <f>IFERROR(SUMIFS('[4]BD Unidades'!$BA$3:$BA$1424,'[4]BD Unidades'!$A$3:$A$1424,$A525),"-")</f>
        <v>9</v>
      </c>
      <c r="AS525" s="28">
        <f>SUMIFS('[4]BD Unidades'!$BC$3:$BC$1424,'[4]BD Unidades'!$A$3:$A$1424,$A525)</f>
        <v>1.5055581230857385E-2</v>
      </c>
      <c r="AT525" s="28">
        <f>SUMIFS('[4]BD Unidades'!$BE$3:$BE$1424,'[4]BD Unidades'!$A$3:$A$1424,$A525)</f>
        <v>0.98896032246442056</v>
      </c>
      <c r="AU525" s="29">
        <f t="shared" si="34"/>
        <v>0.97407094999546262</v>
      </c>
      <c r="AV525" s="30">
        <f t="shared" si="35"/>
        <v>1.11E-2</v>
      </c>
      <c r="AW525" s="25">
        <f>IFERROR(SUMIFS('[4]BD Unidades'!$BI$3:$BI$1424,'[4]BD Unidades'!$A$3:$A$1424,$A525),"-")</f>
        <v>2.9433405934194941</v>
      </c>
      <c r="AX525" s="25">
        <f>IFERROR(SUMIFS('[4]BD Unidades'!$BJ$3:$BJ$1424,'[4]BD Unidades'!$A$3:$A$1424,$A525),"-")</f>
        <v>1.8915170914710062</v>
      </c>
    </row>
    <row r="526" spans="1:50" ht="14.4" x14ac:dyDescent="0.3">
      <c r="A526" s="7">
        <v>1818</v>
      </c>
      <c r="B526" s="7" t="s">
        <v>2157</v>
      </c>
      <c r="D526" s="8" t="s">
        <v>2158</v>
      </c>
      <c r="E526" s="19" t="s">
        <v>2159</v>
      </c>
      <c r="F526" s="19" t="s">
        <v>2159</v>
      </c>
      <c r="G526" s="19" t="s">
        <v>2160</v>
      </c>
      <c r="H526" s="19" t="s">
        <v>397</v>
      </c>
      <c r="I526" s="19">
        <v>2024</v>
      </c>
      <c r="J526" s="19" t="s">
        <v>495</v>
      </c>
      <c r="K526" s="19" t="s">
        <v>496</v>
      </c>
      <c r="L526" s="19" t="s">
        <v>213</v>
      </c>
      <c r="M526" s="19" t="s">
        <v>477</v>
      </c>
      <c r="N526" s="19" t="s">
        <v>478</v>
      </c>
      <c r="O526" s="19" t="s">
        <v>714</v>
      </c>
      <c r="P526" s="19" t="s">
        <v>51</v>
      </c>
      <c r="Q526" s="9" t="s">
        <v>1996</v>
      </c>
      <c r="R526" s="20">
        <v>9.01</v>
      </c>
      <c r="S526" s="20">
        <v>0.11</v>
      </c>
      <c r="T526" s="20">
        <v>9</v>
      </c>
      <c r="U526" s="20" t="s">
        <v>397</v>
      </c>
      <c r="V526" s="21">
        <f>_xlfn.XLOOKUP(D526,'[4]Gen. Real'!$A$2:$A$1168,'[4]Gen. Real'!$C$2:$C$1168,"-",0)</f>
        <v>16.430929999999996</v>
      </c>
      <c r="W526" s="22"/>
      <c r="X526" s="22" t="str">
        <f>_xlfn.XLOOKUP(D526,[4]Vertimiento!$J$2:$J$119,[4]Vertimiento!$K$2:$K$119,"-",0)</f>
        <v>-</v>
      </c>
      <c r="Y526" s="23" t="str">
        <f t="shared" si="32"/>
        <v>-</v>
      </c>
      <c r="Z526" s="19" t="str">
        <f>_xlfn.XLOOKUP(D526,[4]Cmg!$I$4:$I$99,[4]Cmg!$M$4:$M$99,"----",0,1)</f>
        <v>----</v>
      </c>
      <c r="AA526" s="19" t="str">
        <f>_xlfn.XLOOKUP(D526,[4]Cmg!$A$4:$A$101,[4]Cmg!$B$4:$B$101,"----",0,1)</f>
        <v>----</v>
      </c>
      <c r="AB526" s="19" t="str">
        <f>_xlfn.XLOOKUP(D526,[4]Cmg!$E$4:$E$101,[4]Cmg!$F$4:$F$101,"----",0,1)</f>
        <v>----</v>
      </c>
      <c r="AC526" s="19" t="str">
        <f>_xlfn.XLOOKUP(D526,[4]Cmg!$O$4:$O$101,[4]Cmg!$P$4:$P$101,"----",0,1)</f>
        <v>----</v>
      </c>
      <c r="AD526" s="24" t="str">
        <f>_xlfn.XLOOKUP(D526,[4]Cmg!$S$4:$S$101,[4]Cmg!$U$4:$U$101,"----",0,1)</f>
        <v>----</v>
      </c>
      <c r="AG526" s="25">
        <f>IFERROR(SUMIFS('[4]BD Unidades'!$AH:$AH,'[4]BD Unidades'!$A:$A,'BD Centrales 2024'!$A526),"-")</f>
        <v>9</v>
      </c>
      <c r="AH526" s="25">
        <f>SUMIFS('[4]BD Unidades'!$AJ$3:$AJ$1424,'[4]BD Unidades'!$A$3:$A$1424,$A526)</f>
        <v>8695.9544950055533</v>
      </c>
      <c r="AI526" s="25">
        <f>SUMIFS('[4]BD Unidades'!$AL$3:$AL$1424,'[4]BD Unidades'!$A$3:$A$1424,$A526)</f>
        <v>0</v>
      </c>
      <c r="AJ526" s="26">
        <f t="shared" si="33"/>
        <v>0</v>
      </c>
      <c r="AK526" s="27">
        <f>IFERROR(SUMIFS('[4]BD Unidades'!$AO$3:$AO$1424,'[4]BD Unidades'!$A$3:$A$1424,$A526),"-")</f>
        <v>0</v>
      </c>
      <c r="AL526" s="27">
        <f>IFERROR(SUMIFS('[4]BD Unidades'!$AQ$3:$AQ$1424,'[4]BD Unidades'!$A$3:$A$1424,$A526),"-")</f>
        <v>0</v>
      </c>
      <c r="AM526" s="27">
        <f>IFERROR(SUMIFS('[4]BD Unidades'!$AS$3:$AS$1424,'[4]BD Unidades'!$A$3:$A$1424,$A526),"-")</f>
        <v>0.29002494623488673</v>
      </c>
      <c r="AN526" s="27">
        <f>IFERROR(SUMIFS('[4]BD Unidades'!$AU$3:$AU$1424,'[4]BD Unidades'!$A$3:$A$1424,$A526),"-")</f>
        <v>0.25128179800221978</v>
      </c>
      <c r="AO526" s="27">
        <f>IFERROR(SUMIFS('[4]BD Unidades'!$AW$3:$AW$1424,'[4]BD Unidades'!$A$3:$A$1424,$A526),"-")</f>
        <v>0.2090966703662597</v>
      </c>
      <c r="AP526" s="27">
        <f>IFERROR(SUMIFS('[4]BD Unidades'!$AY$3:$AY$1424,'[4]BD Unidades'!$A$3:$A$1424,$A526),"-")</f>
        <v>0.2269788013318535</v>
      </c>
      <c r="AQ526" s="25">
        <f>IFERROR(SUMIFS('[4]BD Unidades'!$AZ$3:$AZ$1424,'[4]BD Unidades'!$A$3:$A$1424,$A526),"-")</f>
        <v>2.264049</v>
      </c>
      <c r="AR526" s="25">
        <f>IFERROR(SUMIFS('[4]BD Unidades'!$BA$3:$BA$1424,'[4]BD Unidades'!$A$3:$A$1424,$A526),"-")</f>
        <v>9.0000000000000107</v>
      </c>
      <c r="AS526" s="28">
        <f>SUMIFS('[4]BD Unidades'!$BC$3:$BC$1424,'[4]BD Unidades'!$A$3:$A$1424,$A526)</f>
        <v>9.6708260920594397E-2</v>
      </c>
      <c r="AT526" s="28">
        <f>SUMIFS('[4]BD Unidades'!$BE$3:$BE$1424,'[4]BD Unidades'!$A$3:$A$1424,$A526)</f>
        <v>0.99889012208657046</v>
      </c>
      <c r="AU526" s="29">
        <f t="shared" si="34"/>
        <v>0.90228919552881803</v>
      </c>
      <c r="AV526" s="30">
        <f t="shared" si="35"/>
        <v>1.1000000000000001E-3</v>
      </c>
      <c r="AW526" s="25">
        <f>IFERROR(SUMIFS('[4]BD Unidades'!$BI$3:$BI$1424,'[4]BD Unidades'!$A$3:$A$1424,$A526),"-")</f>
        <v>2.0448534783027359</v>
      </c>
      <c r="AX526" s="25">
        <f>IFERROR(SUMIFS('[4]BD Unidades'!$BJ$3:$BJ$1424,'[4]BD Unidades'!$A$3:$A$1424,$A526),"-")</f>
        <v>1.31411067832621</v>
      </c>
    </row>
    <row r="527" spans="1:50" ht="14.4" x14ac:dyDescent="0.3">
      <c r="A527" s="7">
        <v>1820</v>
      </c>
      <c r="B527" s="7" t="s">
        <v>2161</v>
      </c>
      <c r="D527" s="8" t="s">
        <v>2162</v>
      </c>
      <c r="E527" s="19" t="s">
        <v>771</v>
      </c>
      <c r="F527" s="19" t="s">
        <v>771</v>
      </c>
      <c r="G527" s="19" t="s">
        <v>2163</v>
      </c>
      <c r="H527" s="19" t="s">
        <v>397</v>
      </c>
      <c r="I527" s="19">
        <v>2024</v>
      </c>
      <c r="J527" s="19" t="s">
        <v>495</v>
      </c>
      <c r="K527" s="19" t="s">
        <v>496</v>
      </c>
      <c r="L527" s="19" t="s">
        <v>213</v>
      </c>
      <c r="M527" s="19" t="s">
        <v>106</v>
      </c>
      <c r="N527" s="19" t="s">
        <v>144</v>
      </c>
      <c r="O527" s="19" t="s">
        <v>939</v>
      </c>
      <c r="P527" s="19" t="s">
        <v>51</v>
      </c>
      <c r="Q527" s="9" t="s">
        <v>2165</v>
      </c>
      <c r="R527" s="20">
        <v>2.9950000000000001</v>
      </c>
      <c r="S527" s="20">
        <v>0.16700000000000001</v>
      </c>
      <c r="T527" s="20">
        <v>2.99</v>
      </c>
      <c r="U527" s="20" t="s">
        <v>397</v>
      </c>
      <c r="V527" s="21">
        <f>_xlfn.XLOOKUP(D527,'[4]Gen. Real'!$A$2:$A$1168,'[4]Gen. Real'!$C$2:$C$1168,"-",0)</f>
        <v>4.6972699999999996</v>
      </c>
      <c r="W527" s="22"/>
      <c r="X527" s="22" t="str">
        <f>_xlfn.XLOOKUP(D527,[4]Vertimiento!$J$2:$J$119,[4]Vertimiento!$K$2:$K$119,"-",0)</f>
        <v>-</v>
      </c>
      <c r="Y527" s="23" t="str">
        <f t="shared" si="32"/>
        <v>-</v>
      </c>
      <c r="Z527" s="19" t="str">
        <f>_xlfn.XLOOKUP(D527,[4]Cmg!$I$4:$I$99,[4]Cmg!$M$4:$M$99,"----",0,1)</f>
        <v>----</v>
      </c>
      <c r="AA527" s="19" t="str">
        <f>_xlfn.XLOOKUP(D527,[4]Cmg!$A$4:$A$101,[4]Cmg!$B$4:$B$101,"----",0,1)</f>
        <v>----</v>
      </c>
      <c r="AB527" s="19" t="str">
        <f>_xlfn.XLOOKUP(D527,[4]Cmg!$E$4:$E$101,[4]Cmg!$F$4:$F$101,"----",0,1)</f>
        <v>----</v>
      </c>
      <c r="AC527" s="19" t="str">
        <f>_xlfn.XLOOKUP(D527,[4]Cmg!$O$4:$O$101,[4]Cmg!$P$4:$P$101,"----",0,1)</f>
        <v>----</v>
      </c>
      <c r="AD527" s="24" t="str">
        <f>_xlfn.XLOOKUP(D527,[4]Cmg!$S$4:$S$101,[4]Cmg!$U$4:$U$101,"----",0,1)</f>
        <v>----</v>
      </c>
      <c r="AG527" s="25">
        <f>IFERROR(SUMIFS('[4]BD Unidades'!$AH:$AH,'[4]BD Unidades'!$A:$A,'BD Centrales 2024'!$A527),"-")</f>
        <v>2.99</v>
      </c>
      <c r="AH527" s="25">
        <f>SUMIFS('[4]BD Unidades'!$AJ$3:$AJ$1424,'[4]BD Unidades'!$A$3:$A$1424,$A527)</f>
        <v>7640.3235392320548</v>
      </c>
      <c r="AI527" s="25">
        <f>SUMIFS('[4]BD Unidades'!$AL$3:$AL$1424,'[4]BD Unidades'!$A$3:$A$1424,$A527)</f>
        <v>0</v>
      </c>
      <c r="AJ527" s="26">
        <f t="shared" si="33"/>
        <v>0</v>
      </c>
      <c r="AK527" s="27">
        <f>IFERROR(SUMIFS('[4]BD Unidades'!$AO$3:$AO$1424,'[4]BD Unidades'!$A$3:$A$1424,$A527),"-")</f>
        <v>0</v>
      </c>
      <c r="AL527" s="27">
        <f>IFERROR(SUMIFS('[4]BD Unidades'!$AQ$3:$AQ$1424,'[4]BD Unidades'!$A$3:$A$1424,$A527),"-")</f>
        <v>0</v>
      </c>
      <c r="AM527" s="27">
        <f>IFERROR(SUMIFS('[4]BD Unidades'!$AS$3:$AS$1424,'[4]BD Unidades'!$A$3:$A$1424,$A527),"-")</f>
        <v>0.20684323353334777</v>
      </c>
      <c r="AN527" s="27">
        <f>IFERROR(SUMIFS('[4]BD Unidades'!$AU$3:$AU$1424,'[4]BD Unidades'!$A$3:$A$1424,$A527),"-")</f>
        <v>0.24007553589315525</v>
      </c>
      <c r="AO527" s="27">
        <f>IFERROR(SUMIFS('[4]BD Unidades'!$AW$3:$AW$1424,'[4]BD Unidades'!$A$3:$A$1424,$A527),"-")</f>
        <v>0.20146510183639399</v>
      </c>
      <c r="AP527" s="27">
        <f>IFERROR(SUMIFS('[4]BD Unidades'!$AY$3:$AY$1424,'[4]BD Unidades'!$A$3:$A$1424,$A527),"-")</f>
        <v>0.2142766777963272</v>
      </c>
      <c r="AQ527" s="25">
        <f>IFERROR(SUMIFS('[4]BD Unidades'!$AZ$3:$AZ$1424,'[4]BD Unidades'!$A$3:$A$1424,$A527),"-")</f>
        <v>0.61949548443237656</v>
      </c>
      <c r="AR527" s="25">
        <f>IFERROR(SUMIFS('[4]BD Unidades'!$BA$3:$BA$1424,'[4]BD Unidades'!$A$3:$A$1424,$A527),"-")</f>
        <v>2.99</v>
      </c>
      <c r="AS527" s="28">
        <f>SUMIFS('[4]BD Unidades'!$BC$3:$BC$1424,'[4]BD Unidades'!$A$3:$A$1424,$A527)</f>
        <v>6.2849742997446986E-2</v>
      </c>
      <c r="AT527" s="28">
        <f>SUMIFS('[4]BD Unidades'!$BE$3:$BE$1424,'[4]BD Unidades'!$A$3:$A$1424,$A527)</f>
        <v>0.99744594943201237</v>
      </c>
      <c r="AU527" s="29">
        <f t="shared" si="34"/>
        <v>0.93475672785636588</v>
      </c>
      <c r="AV527" s="30">
        <f t="shared" si="35"/>
        <v>1.67E-3</v>
      </c>
      <c r="AW527" s="25">
        <f>IFERROR(SUMIFS('[4]BD Unidades'!$BI$3:$BI$1424,'[4]BD Unidades'!$A$3:$A$1424,$A527),"-")</f>
        <v>0.57998087786892538</v>
      </c>
      <c r="AX527" s="25">
        <f>IFERROR(SUMIFS('[4]BD Unidades'!$BJ$3:$BJ$1424,'[4]BD Unidades'!$A$3:$A$1424,$A527),"-")</f>
        <v>0.3727206242009915</v>
      </c>
    </row>
    <row r="528" spans="1:50" ht="14.4" x14ac:dyDescent="0.3">
      <c r="A528" s="7">
        <v>1824</v>
      </c>
      <c r="B528" s="7" t="s">
        <v>2166</v>
      </c>
      <c r="D528" s="8" t="s">
        <v>2167</v>
      </c>
      <c r="E528" s="19" t="s">
        <v>2168</v>
      </c>
      <c r="F528" s="19" t="s">
        <v>2168</v>
      </c>
      <c r="G528" s="19" t="s">
        <v>2169</v>
      </c>
      <c r="H528" s="19" t="s">
        <v>397</v>
      </c>
      <c r="I528" s="19">
        <v>2024</v>
      </c>
      <c r="J528" s="19" t="s">
        <v>495</v>
      </c>
      <c r="K528" s="19" t="s">
        <v>496</v>
      </c>
      <c r="L528" s="19" t="s">
        <v>213</v>
      </c>
      <c r="M528" s="19" t="s">
        <v>106</v>
      </c>
      <c r="N528" s="19" t="s">
        <v>243</v>
      </c>
      <c r="O528" s="19" t="s">
        <v>1153</v>
      </c>
      <c r="P528" s="19" t="s">
        <v>51</v>
      </c>
      <c r="Q528" s="9" t="s">
        <v>2170</v>
      </c>
      <c r="R528" s="20">
        <v>3</v>
      </c>
      <c r="S528" s="20">
        <v>0.33</v>
      </c>
      <c r="T528" s="20">
        <v>2.99</v>
      </c>
      <c r="U528" s="20" t="s">
        <v>397</v>
      </c>
      <c r="V528" s="21">
        <f>_xlfn.XLOOKUP(D528,'[4]Gen. Real'!$A$2:$A$1168,'[4]Gen. Real'!$C$2:$C$1168,"-",0)</f>
        <v>5.4354999999999958</v>
      </c>
      <c r="W528" s="22"/>
      <c r="X528" s="22" t="str">
        <f>_xlfn.XLOOKUP(D528,[4]Vertimiento!$J$2:$J$119,[4]Vertimiento!$K$2:$K$119,"-",0)</f>
        <v>-</v>
      </c>
      <c r="Y528" s="23" t="str">
        <f t="shared" si="32"/>
        <v>-</v>
      </c>
      <c r="Z528" s="19" t="str">
        <f>_xlfn.XLOOKUP(D528,[4]Cmg!$I$4:$I$99,[4]Cmg!$M$4:$M$99,"----",0,1)</f>
        <v>----</v>
      </c>
      <c r="AA528" s="19" t="str">
        <f>_xlfn.XLOOKUP(D528,[4]Cmg!$A$4:$A$101,[4]Cmg!$B$4:$B$101,"----",0,1)</f>
        <v>----</v>
      </c>
      <c r="AB528" s="19" t="str">
        <f>_xlfn.XLOOKUP(D528,[4]Cmg!$E$4:$E$101,[4]Cmg!$F$4:$F$101,"----",0,1)</f>
        <v>----</v>
      </c>
      <c r="AC528" s="19" t="str">
        <f>_xlfn.XLOOKUP(D528,[4]Cmg!$O$4:$O$101,[4]Cmg!$P$4:$P$101,"----",0,1)</f>
        <v>----</v>
      </c>
      <c r="AD528" s="24" t="str">
        <f>_xlfn.XLOOKUP(D528,[4]Cmg!$S$4:$S$101,[4]Cmg!$U$4:$U$101,"----",0,1)</f>
        <v>----</v>
      </c>
      <c r="AG528" s="25">
        <f>IFERROR(SUMIFS('[4]BD Unidades'!$AH:$AH,'[4]BD Unidades'!$A:$A,'BD Centrales 2024'!$A528),"-")</f>
        <v>2.25</v>
      </c>
      <c r="AH528" s="25">
        <f>SUMIFS('[4]BD Unidades'!$AJ$3:$AJ$1424,'[4]BD Unidades'!$A$3:$A$1424,$A528)</f>
        <v>0</v>
      </c>
      <c r="AI528" s="25">
        <f>SUMIFS('[4]BD Unidades'!$AL$3:$AL$1424,'[4]BD Unidades'!$A$3:$A$1424,$A528)</f>
        <v>7879.0985000000001</v>
      </c>
      <c r="AJ528" s="26">
        <f t="shared" si="33"/>
        <v>1</v>
      </c>
      <c r="AK528" s="27">
        <f>IFERROR(SUMIFS('[4]BD Unidades'!$AO$3:$AO$1424,'[4]BD Unidades'!$A$3:$A$1424,$A528),"-")</f>
        <v>0</v>
      </c>
      <c r="AL528" s="27">
        <f>IFERROR(SUMIFS('[4]BD Unidades'!$AQ$3:$AQ$1424,'[4]BD Unidades'!$A$3:$A$1424,$A528),"-")</f>
        <v>0</v>
      </c>
      <c r="AM528" s="27">
        <f>IFERROR(SUMIFS('[4]BD Unidades'!$AS$3:$AS$1424,'[4]BD Unidades'!$A$3:$A$1424,$A528),"-")</f>
        <v>0.2022701777578432</v>
      </c>
      <c r="AN528" s="27">
        <f>IFERROR(SUMIFS('[4]BD Unidades'!$AU$3:$AU$1424,'[4]BD Unidades'!$A$3:$A$1424,$A528),"-")</f>
        <v>0.21436306666666669</v>
      </c>
      <c r="AO528" s="27">
        <f>IFERROR(SUMIFS('[4]BD Unidades'!$AW$3:$AW$1424,'[4]BD Unidades'!$A$3:$A$1424,$A528),"-")</f>
        <v>0.26314890333333335</v>
      </c>
      <c r="AP528" s="27">
        <f>IFERROR(SUMIFS('[4]BD Unidades'!$AY$3:$AY$1424,'[4]BD Unidades'!$A$3:$A$1424,$A528),"-")</f>
        <v>0.27149000666666667</v>
      </c>
      <c r="AQ528" s="25">
        <f>IFERROR(SUMIFS('[4]BD Unidades'!$AZ$3:$AZ$1424,'[4]BD Unidades'!$A$3:$A$1424,$A528),"-")</f>
        <v>0.4566299999549972</v>
      </c>
      <c r="AR528" s="25">
        <f>IFERROR(SUMIFS('[4]BD Unidades'!$BA$3:$BA$1424,'[4]BD Unidades'!$A$3:$A$1424,$A528),"-")</f>
        <v>2.25</v>
      </c>
      <c r="AS528" s="28">
        <f>SUMIFS('[4]BD Unidades'!$BC$3:$BC$1424,'[4]BD Unidades'!$A$3:$A$1424,$A528)</f>
        <v>7.3786434486434377E-2</v>
      </c>
      <c r="AT528" s="28">
        <f>SUMIFS('[4]BD Unidades'!$BE$3:$BE$1424,'[4]BD Unidades'!$A$3:$A$1424,$A528)</f>
        <v>0.9966666666666667</v>
      </c>
      <c r="AU528" s="29">
        <f t="shared" si="34"/>
        <v>0.92312618696185378</v>
      </c>
      <c r="AV528" s="30">
        <f t="shared" si="35"/>
        <v>3.3E-3</v>
      </c>
      <c r="AW528" s="25">
        <f>IFERROR(SUMIFS('[4]BD Unidades'!$BI$3:$BI$1424,'[4]BD Unidades'!$A$3:$A$1424,$A528),"-")</f>
        <v>0.42282421442701762</v>
      </c>
      <c r="AX528" s="25">
        <f>IFERROR(SUMIFS('[4]BD Unidades'!$BJ$3:$BJ$1424,'[4]BD Unidades'!$A$3:$A$1424,$A528),"-")</f>
        <v>0.27172500187867937</v>
      </c>
    </row>
    <row r="529" spans="1:50" ht="14.4" x14ac:dyDescent="0.3">
      <c r="A529" s="7">
        <v>1825</v>
      </c>
      <c r="B529" s="7" t="s">
        <v>2171</v>
      </c>
      <c r="D529" s="8" t="s">
        <v>2172</v>
      </c>
      <c r="E529" s="19" t="s">
        <v>1897</v>
      </c>
      <c r="F529" s="19" t="s">
        <v>1897</v>
      </c>
      <c r="G529" s="19" t="s">
        <v>2173</v>
      </c>
      <c r="H529" s="19" t="s">
        <v>397</v>
      </c>
      <c r="I529" s="19">
        <v>2024</v>
      </c>
      <c r="J529" s="19" t="s">
        <v>495</v>
      </c>
      <c r="K529" s="19" t="s">
        <v>496</v>
      </c>
      <c r="L529" s="19" t="s">
        <v>213</v>
      </c>
      <c r="M529" s="19" t="s">
        <v>164</v>
      </c>
      <c r="N529" s="19" t="s">
        <v>221</v>
      </c>
      <c r="O529" s="19" t="s">
        <v>221</v>
      </c>
      <c r="P529" s="19" t="s">
        <v>51</v>
      </c>
      <c r="Q529" s="9" t="s">
        <v>2175</v>
      </c>
      <c r="R529" s="20">
        <v>3.01</v>
      </c>
      <c r="S529" s="20">
        <v>0.33</v>
      </c>
      <c r="T529" s="20">
        <v>3</v>
      </c>
      <c r="U529" s="20" t="s">
        <v>397</v>
      </c>
      <c r="V529" s="21">
        <f>_xlfn.XLOOKUP(D529,'[4]Gen. Real'!$A$2:$A$1168,'[4]Gen. Real'!$C$2:$C$1168,"-",0)</f>
        <v>7.2537499999999966</v>
      </c>
      <c r="W529" s="22"/>
      <c r="X529" s="22" t="str">
        <f>_xlfn.XLOOKUP(D529,[4]Vertimiento!$J$2:$J$119,[4]Vertimiento!$K$2:$K$119,"-",0)</f>
        <v>-</v>
      </c>
      <c r="Y529" s="23" t="str">
        <f t="shared" si="32"/>
        <v>-</v>
      </c>
      <c r="Z529" s="19" t="str">
        <f>_xlfn.XLOOKUP(D529,[4]Cmg!$I$4:$I$99,[4]Cmg!$M$4:$M$99,"----",0,1)</f>
        <v>----</v>
      </c>
      <c r="AA529" s="19" t="str">
        <f>_xlfn.XLOOKUP(D529,[4]Cmg!$A$4:$A$101,[4]Cmg!$B$4:$B$101,"----",0,1)</f>
        <v>----</v>
      </c>
      <c r="AB529" s="19" t="str">
        <f>_xlfn.XLOOKUP(D529,[4]Cmg!$E$4:$E$101,[4]Cmg!$F$4:$F$101,"----",0,1)</f>
        <v>----</v>
      </c>
      <c r="AC529" s="19" t="str">
        <f>_xlfn.XLOOKUP(D529,[4]Cmg!$O$4:$O$101,[4]Cmg!$P$4:$P$101,"----",0,1)</f>
        <v>----</v>
      </c>
      <c r="AD529" s="24" t="str">
        <f>_xlfn.XLOOKUP(D529,[4]Cmg!$S$4:$S$101,[4]Cmg!$U$4:$U$101,"----",0,1)</f>
        <v>----</v>
      </c>
      <c r="AG529" s="25">
        <f>IFERROR(SUMIFS('[4]BD Unidades'!$AH:$AH,'[4]BD Unidades'!$A:$A,'BD Centrales 2024'!$A529),"-")</f>
        <v>3</v>
      </c>
      <c r="AH529" s="25">
        <f>SUMIFS('[4]BD Unidades'!$AJ$3:$AJ$1424,'[4]BD Unidades'!$A$3:$A$1424,$A529)</f>
        <v>8667.1760797342231</v>
      </c>
      <c r="AI529" s="25">
        <f>SUMIFS('[4]BD Unidades'!$AL$3:$AL$1424,'[4]BD Unidades'!$A$3:$A$1424,$A529)</f>
        <v>0</v>
      </c>
      <c r="AJ529" s="26">
        <f t="shared" si="33"/>
        <v>0</v>
      </c>
      <c r="AK529" s="27">
        <f>IFERROR(SUMIFS('[4]BD Unidades'!$AO$3:$AO$1424,'[4]BD Unidades'!$A$3:$A$1424,$A529),"-")</f>
        <v>0</v>
      </c>
      <c r="AL529" s="27">
        <f>IFERROR(SUMIFS('[4]BD Unidades'!$AQ$3:$AQ$1424,'[4]BD Unidades'!$A$3:$A$1424,$A529),"-")</f>
        <v>0</v>
      </c>
      <c r="AM529" s="27">
        <f>IFERROR(SUMIFS('[4]BD Unidades'!$AS$3:$AS$1424,'[4]BD Unidades'!$A$3:$A$1424,$A529),"-")</f>
        <v>0.28244575697813329</v>
      </c>
      <c r="AN529" s="27">
        <f>IFERROR(SUMIFS('[4]BD Unidades'!$AU$3:$AU$1424,'[4]BD Unidades'!$A$3:$A$1424,$A529),"-")</f>
        <v>0.26451827242524917</v>
      </c>
      <c r="AO529" s="27">
        <f>IFERROR(SUMIFS('[4]BD Unidades'!$AW$3:$AW$1424,'[4]BD Unidades'!$A$3:$A$1424,$A529),"-")</f>
        <v>0.27671461794019936</v>
      </c>
      <c r="AP529" s="27">
        <f>IFERROR(SUMIFS('[4]BD Unidades'!$AY$3:$AY$1424,'[4]BD Unidades'!$A$3:$A$1424,$A529),"-")</f>
        <v>0.27582159468438544</v>
      </c>
      <c r="AQ529" s="25">
        <f>IFERROR(SUMIFS('[4]BD Unidades'!$AZ$3:$AZ$1424,'[4]BD Unidades'!$A$3:$A$1424,$A529),"-")</f>
        <v>0.74313371643841442</v>
      </c>
      <c r="AR529" s="25">
        <f>IFERROR(SUMIFS('[4]BD Unidades'!$BA$3:$BA$1424,'[4]BD Unidades'!$A$3:$A$1424,$A529),"-")</f>
        <v>3</v>
      </c>
      <c r="AS529" s="28">
        <f>SUMIFS('[4]BD Unidades'!$BC$3:$BC$1424,'[4]BD Unidades'!$A$3:$A$1424,$A529)</f>
        <v>5.3984324582497792E-3</v>
      </c>
      <c r="AT529" s="28">
        <f>SUMIFS('[4]BD Unidades'!$BE$3:$BE$1424,'[4]BD Unidades'!$A$3:$A$1424,$A529)</f>
        <v>0.99651888967558011</v>
      </c>
      <c r="AU529" s="29">
        <f t="shared" si="34"/>
        <v>0.99113924975629641</v>
      </c>
      <c r="AV529" s="30">
        <f t="shared" si="35"/>
        <v>3.3E-3</v>
      </c>
      <c r="AW529" s="25">
        <f>IFERROR(SUMIFS('[4]BD Unidades'!$BI$3:$BI$1424,'[4]BD Unidades'!$A$3:$A$1424,$A529),"-")</f>
        <v>0.73899078710071198</v>
      </c>
      <c r="AX529" s="25">
        <f>IFERROR(SUMIFS('[4]BD Unidades'!$BJ$3:$BJ$1424,'[4]BD Unidades'!$A$3:$A$1424,$A529),"-")</f>
        <v>0.47490722187086942</v>
      </c>
    </row>
    <row r="530" spans="1:50" ht="14.4" x14ac:dyDescent="0.3">
      <c r="A530" s="7">
        <v>1826</v>
      </c>
      <c r="B530" s="7" t="s">
        <v>2176</v>
      </c>
      <c r="D530" s="8" t="s">
        <v>2177</v>
      </c>
      <c r="E530" s="19" t="s">
        <v>248</v>
      </c>
      <c r="F530" s="19" t="s">
        <v>248</v>
      </c>
      <c r="G530" s="19" t="s">
        <v>2178</v>
      </c>
      <c r="H530" s="19">
        <v>1</v>
      </c>
      <c r="I530" s="19">
        <v>2024</v>
      </c>
      <c r="J530" s="19" t="s">
        <v>495</v>
      </c>
      <c r="K530" s="19" t="s">
        <v>496</v>
      </c>
      <c r="L530" s="19" t="s">
        <v>47</v>
      </c>
      <c r="M530" s="19" t="s">
        <v>48</v>
      </c>
      <c r="N530" s="19" t="s">
        <v>49</v>
      </c>
      <c r="O530" s="19" t="s">
        <v>49</v>
      </c>
      <c r="P530" s="19" t="s">
        <v>51</v>
      </c>
      <c r="Q530" s="9" t="s">
        <v>2180</v>
      </c>
      <c r="R530" s="20">
        <v>115.03</v>
      </c>
      <c r="S530" s="20">
        <v>1.86</v>
      </c>
      <c r="T530" s="20">
        <v>112.89</v>
      </c>
      <c r="U530" s="20">
        <v>0.76649999999999996</v>
      </c>
      <c r="V530" s="21">
        <f>_xlfn.XLOOKUP(D530,'[4]Gen. Real'!$A$2:$A$1168,'[4]Gen. Real'!$C$2:$C$1168,"-",0)</f>
        <v>220.9649499999999</v>
      </c>
      <c r="W530" s="22"/>
      <c r="X530" s="22">
        <f>_xlfn.XLOOKUP(D530,[4]Vertimiento!$J$2:$J$119,[4]Vertimiento!$K$2:$K$119,"-",0)</f>
        <v>78.288755225555548</v>
      </c>
      <c r="Y530" s="23">
        <f t="shared" si="32"/>
        <v>0.26161331959631789</v>
      </c>
      <c r="Z530" s="19">
        <f>_xlfn.XLOOKUP(D530,[4]Cmg!$I$4:$I$99,[4]Cmg!$M$4:$M$99,"----",0,1)</f>
        <v>6.120407024281489</v>
      </c>
      <c r="AA530" s="19">
        <f>_xlfn.XLOOKUP(D530,[4]Cmg!$A$4:$A$101,[4]Cmg!$B$4:$B$101,"----",0,1)</f>
        <v>46.463817002390059</v>
      </c>
      <c r="AB530" s="19">
        <f>_xlfn.XLOOKUP(D530,[4]Cmg!$E$4:$E$101,[4]Cmg!$F$4:$F$101,"----",0,1)</f>
        <v>6.3275874316939911</v>
      </c>
      <c r="AC530" s="19">
        <f>_xlfn.XLOOKUP(D530,[4]Cmg!$O$4:$O$101,[4]Cmg!$P$4:$P$101,"----",0,1)</f>
        <v>75.115777257655608</v>
      </c>
      <c r="AD530" s="24">
        <f>_xlfn.XLOOKUP(D530,[4]Cmg!$S$4:$S$101,[4]Cmg!$U$4:$U$101,"----",0,1)</f>
        <v>0.4826448162057585</v>
      </c>
      <c r="AG530" s="25">
        <f>IFERROR(SUMIFS('[4]BD Unidades'!$AH:$AH,'[4]BD Unidades'!$A:$A,'BD Centrales 2024'!$A530),"-")</f>
        <v>115.03</v>
      </c>
      <c r="AH530" s="25">
        <f>SUMIFS('[4]BD Unidades'!$AJ$3:$AJ$1424,'[4]BD Unidades'!$A$3:$A$1424,$A530)</f>
        <v>6256.5333333333301</v>
      </c>
      <c r="AI530" s="25">
        <f>SUMIFS('[4]BD Unidades'!$AL$3:$AL$1424,'[4]BD Unidades'!$A$3:$A$1424,$A530)</f>
        <v>2265.2166666666699</v>
      </c>
      <c r="AJ530" s="26">
        <f t="shared" si="33"/>
        <v>0.26581590244570302</v>
      </c>
      <c r="AK530" s="27">
        <f>IFERROR(SUMIFS('[4]BD Unidades'!$AO$3:$AO$1424,'[4]BD Unidades'!$A$3:$A$1424,$A530),"-")</f>
        <v>0</v>
      </c>
      <c r="AL530" s="27">
        <f>IFERROR(SUMIFS('[4]BD Unidades'!$AQ$3:$AQ$1424,'[4]BD Unidades'!$A$3:$A$1424,$A530),"-")</f>
        <v>0</v>
      </c>
      <c r="AM530" s="27">
        <f>IFERROR(SUMIFS('[4]BD Unidades'!$AS$3:$AS$1424,'[4]BD Unidades'!$A$3:$A$1424,$A530),"-")</f>
        <v>0</v>
      </c>
      <c r="AN530" s="27">
        <f>IFERROR(SUMIFS('[4]BD Unidades'!$AU$3:$AU$1424,'[4]BD Unidades'!$A$3:$A$1424,$A530),"-")</f>
        <v>0.29125800000000002</v>
      </c>
      <c r="AO530" s="27">
        <f>IFERROR(SUMIFS('[4]BD Unidades'!$AW$3:$AW$1424,'[4]BD Unidades'!$A$3:$A$1424,$A530),"-")</f>
        <v>0.30515100000000006</v>
      </c>
      <c r="AP530" s="27">
        <f>IFERROR(SUMIFS('[4]BD Unidades'!$AY$3:$AY$1424,'[4]BD Unidades'!$A$3:$A$1424,$A530),"-")</f>
        <v>0.26164900000000002</v>
      </c>
      <c r="AQ530" s="25">
        <f>IFERROR(SUMIFS('[4]BD Unidades'!$AZ$3:$AZ$1424,'[4]BD Unidades'!$A$3:$A$1424,$A530),"-")</f>
        <v>33.50340774</v>
      </c>
      <c r="AR530" s="25">
        <f>IFERROR(SUMIFS('[4]BD Unidades'!$BA$3:$BA$1424,'[4]BD Unidades'!$A$3:$A$1424,$A530),"-")</f>
        <v>115.015228464419</v>
      </c>
      <c r="AS530" s="28">
        <f>SUMIFS('[4]BD Unidades'!$BC$3:$BC$1424,'[4]BD Unidades'!$A$3:$A$1424,$A530)</f>
        <v>1.01080369804138E-2</v>
      </c>
      <c r="AT530" s="28">
        <f>SUMIFS('[4]BD Unidades'!$BE$3:$BE$1424,'[4]BD Unidades'!$A$3:$A$1424,$A530)</f>
        <v>0.98287606253794801</v>
      </c>
      <c r="AU530" s="29">
        <f t="shared" si="34"/>
        <v>0.97294111495065083</v>
      </c>
      <c r="AV530" s="30">
        <f t="shared" si="35"/>
        <v>1.8600000000000002E-2</v>
      </c>
      <c r="AW530" s="25">
        <f>IFERROR(SUMIFS('[4]BD Unidades'!$BI$3:$BI$1424,'[4]BD Unidades'!$A$3:$A$1424,$A530),"-")</f>
        <v>32.083931558466205</v>
      </c>
      <c r="AX530" s="25">
        <f>IFERROR(SUMIFS('[4]BD Unidades'!$BJ$3:$BJ$1424,'[4]BD Unidades'!$A$3:$A$1424,$A530),"-")</f>
        <v>20.618512529642363</v>
      </c>
    </row>
    <row r="531" spans="1:50" ht="14.4" x14ac:dyDescent="0.3">
      <c r="A531" s="7">
        <v>1827</v>
      </c>
      <c r="B531" s="7" t="s">
        <v>2181</v>
      </c>
      <c r="D531" s="8" t="s">
        <v>2182</v>
      </c>
      <c r="E531" s="19" t="s">
        <v>2183</v>
      </c>
      <c r="F531" s="19" t="s">
        <v>2183</v>
      </c>
      <c r="G531" s="19" t="s">
        <v>2184</v>
      </c>
      <c r="H531" s="19" t="s">
        <v>397</v>
      </c>
      <c r="I531" s="19">
        <v>2024</v>
      </c>
      <c r="J531" s="19" t="s">
        <v>495</v>
      </c>
      <c r="K531" s="19" t="s">
        <v>496</v>
      </c>
      <c r="L531" s="19" t="s">
        <v>213</v>
      </c>
      <c r="M531" s="19" t="s">
        <v>189</v>
      </c>
      <c r="N531" s="19" t="s">
        <v>189</v>
      </c>
      <c r="O531" s="19" t="s">
        <v>1244</v>
      </c>
      <c r="P531" s="19" t="s">
        <v>51</v>
      </c>
      <c r="Q531" s="9" t="s">
        <v>2014</v>
      </c>
      <c r="R531" s="20">
        <v>3.0075940000000001</v>
      </c>
      <c r="S531" s="20">
        <v>0.25</v>
      </c>
      <c r="T531" s="20">
        <v>3</v>
      </c>
      <c r="U531" s="20" t="s">
        <v>397</v>
      </c>
      <c r="V531" s="21">
        <f>_xlfn.XLOOKUP(D531,'[4]Gen. Real'!$A$2:$A$1168,'[4]Gen. Real'!$C$2:$C$1168,"-",0)</f>
        <v>5.473130000000002</v>
      </c>
      <c r="W531" s="22"/>
      <c r="X531" s="22" t="str">
        <f>_xlfn.XLOOKUP(D531,[4]Vertimiento!$J$2:$J$119,[4]Vertimiento!$K$2:$K$119,"-",0)</f>
        <v>-</v>
      </c>
      <c r="Y531" s="23" t="str">
        <f t="shared" si="32"/>
        <v>-</v>
      </c>
      <c r="Z531" s="19" t="str">
        <f>_xlfn.XLOOKUP(D531,[4]Cmg!$I$4:$I$99,[4]Cmg!$M$4:$M$99,"----",0,1)</f>
        <v>----</v>
      </c>
      <c r="AA531" s="19" t="str">
        <f>_xlfn.XLOOKUP(D531,[4]Cmg!$A$4:$A$101,[4]Cmg!$B$4:$B$101,"----",0,1)</f>
        <v>----</v>
      </c>
      <c r="AB531" s="19" t="str">
        <f>_xlfn.XLOOKUP(D531,[4]Cmg!$E$4:$E$101,[4]Cmg!$F$4:$F$101,"----",0,1)</f>
        <v>----</v>
      </c>
      <c r="AC531" s="19" t="str">
        <f>_xlfn.XLOOKUP(D531,[4]Cmg!$O$4:$O$101,[4]Cmg!$P$4:$P$101,"----",0,1)</f>
        <v>----</v>
      </c>
      <c r="AD531" s="24" t="str">
        <f>_xlfn.XLOOKUP(D531,[4]Cmg!$S$4:$S$101,[4]Cmg!$U$4:$U$101,"----",0,1)</f>
        <v>----</v>
      </c>
      <c r="AG531" s="25">
        <f>IFERROR(SUMIFS('[4]BD Unidades'!$AH:$AH,'[4]BD Unidades'!$A:$A,'BD Centrales 2024'!$A531),"-")</f>
        <v>3</v>
      </c>
      <c r="AH531" s="25">
        <f>SUMIFS('[4]BD Unidades'!$AJ$3:$AJ$1424,'[4]BD Unidades'!$A$3:$A$1424,$A531)</f>
        <v>8235.7691895914177</v>
      </c>
      <c r="AI531" s="25">
        <f>SUMIFS('[4]BD Unidades'!$AL$3:$AL$1424,'[4]BD Unidades'!$A$3:$A$1424,$A531)</f>
        <v>473.16891841119548</v>
      </c>
      <c r="AJ531" s="26">
        <f t="shared" si="33"/>
        <v>5.4331413605569458E-2</v>
      </c>
      <c r="AK531" s="27">
        <f>IFERROR(SUMIFS('[4]BD Unidades'!$AO$3:$AO$1424,'[4]BD Unidades'!$A$3:$A$1424,$A531),"-")</f>
        <v>0</v>
      </c>
      <c r="AL531" s="27">
        <f>IFERROR(SUMIFS('[4]BD Unidades'!$AQ$3:$AQ$1424,'[4]BD Unidades'!$A$3:$A$1424,$A531),"-")</f>
        <v>0</v>
      </c>
      <c r="AM531" s="27">
        <f>IFERROR(SUMIFS('[4]BD Unidades'!$AS$3:$AS$1424,'[4]BD Unidades'!$A$3:$A$1424,$A531),"-")</f>
        <v>0.23404140642561896</v>
      </c>
      <c r="AN531" s="27">
        <f>IFERROR(SUMIFS('[4]BD Unidades'!$AU$3:$AU$1424,'[4]BD Unidades'!$A$3:$A$1424,$A531),"-")</f>
        <v>0.22756196481306987</v>
      </c>
      <c r="AO531" s="27">
        <f>IFERROR(SUMIFS('[4]BD Unidades'!$AW$3:$AW$1424,'[4]BD Unidades'!$A$3:$A$1424,$A531),"-")</f>
        <v>0.21157243963114702</v>
      </c>
      <c r="AP531" s="27">
        <f>IFERROR(SUMIFS('[4]BD Unidades'!$AY$3:$AY$1424,'[4]BD Unidades'!$A$3:$A$1424,$A531),"-")</f>
        <v>0.23917456943989113</v>
      </c>
      <c r="AQ531" s="25">
        <f>IFERROR(SUMIFS('[4]BD Unidades'!$AZ$3:$AZ$1424,'[4]BD Unidades'!$A$3:$A$1424,$A531),"-")</f>
        <v>0.68441400000000008</v>
      </c>
      <c r="AR531" s="25">
        <f>IFERROR(SUMIFS('[4]BD Unidades'!$BA$3:$BA$1424,'[4]BD Unidades'!$A$3:$A$1424,$A531),"-")</f>
        <v>2.9452793595223099</v>
      </c>
      <c r="AS531" s="28">
        <f>SUMIFS('[4]BD Unidades'!$BC$3:$BC$1424,'[4]BD Unidades'!$A$3:$A$1424,$A531)</f>
        <v>4.4940629978270806E-3</v>
      </c>
      <c r="AT531" s="28">
        <f>SUMIFS('[4]BD Unidades'!$BE$3:$BE$1424,'[4]BD Unidades'!$A$3:$A$1424,$A531)</f>
        <v>0.99696594916789782</v>
      </c>
      <c r="AU531" s="29">
        <f t="shared" si="34"/>
        <v>0.99248552138564883</v>
      </c>
      <c r="AV531" s="30">
        <f t="shared" si="35"/>
        <v>2.5000000000000001E-3</v>
      </c>
      <c r="AW531" s="25">
        <f>IFERROR(SUMIFS('[4]BD Unidades'!$BI$3:$BI$1424,'[4]BD Unidades'!$A$3:$A$1424,$A531),"-")</f>
        <v>0.68098266502169447</v>
      </c>
      <c r="AX531" s="25">
        <f>IFERROR(SUMIFS('[4]BD Unidades'!$BJ$3:$BJ$1424,'[4]BD Unidades'!$A$3:$A$1424,$A531),"-")</f>
        <v>0.43762871098364503</v>
      </c>
    </row>
    <row r="532" spans="1:50" ht="14.4" x14ac:dyDescent="0.3">
      <c r="A532" s="7">
        <v>1828</v>
      </c>
      <c r="B532" s="7" t="s">
        <v>2185</v>
      </c>
      <c r="D532" s="8" t="s">
        <v>2186</v>
      </c>
      <c r="E532" s="19" t="s">
        <v>2187</v>
      </c>
      <c r="F532" s="19" t="s">
        <v>2187</v>
      </c>
      <c r="G532" s="19" t="s">
        <v>2188</v>
      </c>
      <c r="H532" s="19" t="s">
        <v>397</v>
      </c>
      <c r="I532" s="19">
        <v>2024</v>
      </c>
      <c r="J532" s="19" t="s">
        <v>495</v>
      </c>
      <c r="K532" s="19" t="s">
        <v>496</v>
      </c>
      <c r="L532" s="19" t="s">
        <v>213</v>
      </c>
      <c r="M532" s="19" t="s">
        <v>362</v>
      </c>
      <c r="N532" s="19" t="s">
        <v>363</v>
      </c>
      <c r="O532" s="19" t="s">
        <v>1205</v>
      </c>
      <c r="P532" s="19" t="s">
        <v>51</v>
      </c>
      <c r="Q532" s="9" t="s">
        <v>2189</v>
      </c>
      <c r="R532" s="20">
        <v>3.01</v>
      </c>
      <c r="S532" s="20">
        <v>0.33</v>
      </c>
      <c r="T532" s="20">
        <v>3</v>
      </c>
      <c r="U532" s="20" t="s">
        <v>397</v>
      </c>
      <c r="V532" s="21">
        <f>_xlfn.XLOOKUP(D532,'[4]Gen. Real'!$A$2:$A$1168,'[4]Gen. Real'!$C$2:$C$1168,"-",0)</f>
        <v>5.8265499999999992</v>
      </c>
      <c r="W532" s="22"/>
      <c r="X532" s="22" t="str">
        <f>_xlfn.XLOOKUP(D532,[4]Vertimiento!$J$2:$J$119,[4]Vertimiento!$K$2:$K$119,"-",0)</f>
        <v>-</v>
      </c>
      <c r="Y532" s="23" t="str">
        <f t="shared" si="32"/>
        <v>-</v>
      </c>
      <c r="Z532" s="19" t="str">
        <f>_xlfn.XLOOKUP(D532,[4]Cmg!$I$4:$I$99,[4]Cmg!$M$4:$M$99,"----",0,1)</f>
        <v>----</v>
      </c>
      <c r="AA532" s="19" t="str">
        <f>_xlfn.XLOOKUP(D532,[4]Cmg!$A$4:$A$101,[4]Cmg!$B$4:$B$101,"----",0,1)</f>
        <v>----</v>
      </c>
      <c r="AB532" s="19" t="str">
        <f>_xlfn.XLOOKUP(D532,[4]Cmg!$E$4:$E$101,[4]Cmg!$F$4:$F$101,"----",0,1)</f>
        <v>----</v>
      </c>
      <c r="AC532" s="19" t="str">
        <f>_xlfn.XLOOKUP(D532,[4]Cmg!$O$4:$O$101,[4]Cmg!$P$4:$P$101,"----",0,1)</f>
        <v>----</v>
      </c>
      <c r="AD532" s="24" t="str">
        <f>_xlfn.XLOOKUP(D532,[4]Cmg!$S$4:$S$101,[4]Cmg!$U$4:$U$101,"----",0,1)</f>
        <v>----</v>
      </c>
      <c r="AG532" s="25">
        <f>IFERROR(SUMIFS('[4]BD Unidades'!$AH:$AH,'[4]BD Unidades'!$A:$A,'BD Centrales 2024'!$A532),"-")</f>
        <v>3</v>
      </c>
      <c r="AH532" s="25">
        <f>SUMIFS('[4]BD Unidades'!$AJ$3:$AJ$1424,'[4]BD Unidades'!$A$3:$A$1424,$A532)</f>
        <v>8485.0166112956813</v>
      </c>
      <c r="AI532" s="25">
        <f>SUMIFS('[4]BD Unidades'!$AL$3:$AL$1424,'[4]BD Unidades'!$A$3:$A$1424,$A532)</f>
        <v>0</v>
      </c>
      <c r="AJ532" s="26">
        <f t="shared" si="33"/>
        <v>0</v>
      </c>
      <c r="AK532" s="27">
        <f>IFERROR(SUMIFS('[4]BD Unidades'!$AO$3:$AO$1424,'[4]BD Unidades'!$A$3:$A$1424,$A532),"-")</f>
        <v>0</v>
      </c>
      <c r="AL532" s="27">
        <f>IFERROR(SUMIFS('[4]BD Unidades'!$AQ$3:$AQ$1424,'[4]BD Unidades'!$A$3:$A$1424,$A532),"-")</f>
        <v>0</v>
      </c>
      <c r="AM532" s="27">
        <f>IFERROR(SUMIFS('[4]BD Unidades'!$AS$3:$AS$1424,'[4]BD Unidades'!$A$3:$A$1424,$A532),"-")</f>
        <v>0.20851643036239564</v>
      </c>
      <c r="AN532" s="27">
        <f>IFERROR(SUMIFS('[4]BD Unidades'!$AU$3:$AU$1424,'[4]BD Unidades'!$A$3:$A$1424,$A532),"-")</f>
        <v>0.23513720930232557</v>
      </c>
      <c r="AO532" s="27">
        <f>IFERROR(SUMIFS('[4]BD Unidades'!$AW$3:$AW$1424,'[4]BD Unidades'!$A$3:$A$1424,$A532),"-")</f>
        <v>0.22586112956810633</v>
      </c>
      <c r="AP532" s="27">
        <f>IFERROR(SUMIFS('[4]BD Unidades'!$AY$3:$AY$1424,'[4]BD Unidades'!$A$3:$A$1424,$A532),"-")</f>
        <v>0.21644750830564788</v>
      </c>
      <c r="AQ532" s="25">
        <f>IFERROR(SUMIFS('[4]BD Unidades'!$AZ$3:$AZ$1424,'[4]BD Unidades'!$A$3:$A$1424,$A532),"-")</f>
        <v>0.62763445539081086</v>
      </c>
      <c r="AR532" s="25">
        <f>IFERROR(SUMIFS('[4]BD Unidades'!$BA$3:$BA$1424,'[4]BD Unidades'!$A$3:$A$1424,$A532),"-")</f>
        <v>3</v>
      </c>
      <c r="AS532" s="28">
        <f>SUMIFS('[4]BD Unidades'!$BC$3:$BC$1424,'[4]BD Unidades'!$A$3:$A$1424,$A532)</f>
        <v>7.3164309476477845E-3</v>
      </c>
      <c r="AT532" s="28">
        <f>SUMIFS('[4]BD Unidades'!$BE$3:$BE$1424,'[4]BD Unidades'!$A$3:$A$1424,$A532)</f>
        <v>0.99609906867817677</v>
      </c>
      <c r="AU532" s="29">
        <f t="shared" si="34"/>
        <v>0.98881117862517665</v>
      </c>
      <c r="AV532" s="30">
        <f t="shared" si="35"/>
        <v>3.3E-3</v>
      </c>
      <c r="AW532" s="25">
        <f>IFERROR(SUMIFS('[4]BD Unidades'!$BI$3:$BI$1424,'[4]BD Unidades'!$A$3:$A$1424,$A532),"-")</f>
        <v>0.62266537420600387</v>
      </c>
      <c r="AX532" s="25">
        <f>IFERROR(SUMIFS('[4]BD Unidades'!$BJ$3:$BJ$1424,'[4]BD Unidades'!$A$3:$A$1424,$A532),"-")</f>
        <v>0.40015151498642243</v>
      </c>
    </row>
    <row r="533" spans="1:50" ht="14.4" x14ac:dyDescent="0.3">
      <c r="A533" s="7">
        <v>1829</v>
      </c>
      <c r="B533" s="7" t="s">
        <v>2190</v>
      </c>
      <c r="D533" s="8" t="s">
        <v>2191</v>
      </c>
      <c r="E533" s="19" t="s">
        <v>2192</v>
      </c>
      <c r="F533" s="19" t="s">
        <v>2192</v>
      </c>
      <c r="G533" s="19" t="s">
        <v>2193</v>
      </c>
      <c r="H533" s="19" t="s">
        <v>397</v>
      </c>
      <c r="I533" s="19">
        <v>2024</v>
      </c>
      <c r="J533" s="19" t="s">
        <v>495</v>
      </c>
      <c r="K533" s="19" t="s">
        <v>496</v>
      </c>
      <c r="L533" s="19" t="s">
        <v>213</v>
      </c>
      <c r="M533" s="19" t="s">
        <v>90</v>
      </c>
      <c r="N533" s="19" t="s">
        <v>868</v>
      </c>
      <c r="O533" s="19" t="s">
        <v>1130</v>
      </c>
      <c r="P533" s="19" t="s">
        <v>51</v>
      </c>
      <c r="Q533" s="9" t="s">
        <v>2195</v>
      </c>
      <c r="R533" s="20">
        <v>2.75</v>
      </c>
      <c r="S533" s="20">
        <v>0.4</v>
      </c>
      <c r="T533" s="20">
        <v>2.7389999999999999</v>
      </c>
      <c r="U533" s="20" t="s">
        <v>397</v>
      </c>
      <c r="V533" s="21">
        <f>_xlfn.XLOOKUP(D533,'[4]Gen. Real'!$A$2:$A$1168,'[4]Gen. Real'!$C$2:$C$1168,"-",0)</f>
        <v>5.4820899999999995</v>
      </c>
      <c r="W533" s="22"/>
      <c r="X533" s="22" t="str">
        <f>_xlfn.XLOOKUP(D533,[4]Vertimiento!$J$2:$J$119,[4]Vertimiento!$K$2:$K$119,"-",0)</f>
        <v>-</v>
      </c>
      <c r="Y533" s="23" t="str">
        <f t="shared" si="32"/>
        <v>-</v>
      </c>
      <c r="Z533" s="19" t="str">
        <f>_xlfn.XLOOKUP(D533,[4]Cmg!$I$4:$I$99,[4]Cmg!$M$4:$M$99,"----",0,1)</f>
        <v>----</v>
      </c>
      <c r="AA533" s="19" t="str">
        <f>_xlfn.XLOOKUP(D533,[4]Cmg!$A$4:$A$101,[4]Cmg!$B$4:$B$101,"----",0,1)</f>
        <v>----</v>
      </c>
      <c r="AB533" s="19" t="str">
        <f>_xlfn.XLOOKUP(D533,[4]Cmg!$E$4:$E$101,[4]Cmg!$F$4:$F$101,"----",0,1)</f>
        <v>----</v>
      </c>
      <c r="AC533" s="19" t="str">
        <f>_xlfn.XLOOKUP(D533,[4]Cmg!$O$4:$O$101,[4]Cmg!$P$4:$P$101,"----",0,1)</f>
        <v>----</v>
      </c>
      <c r="AD533" s="24" t="str">
        <f>_xlfn.XLOOKUP(D533,[4]Cmg!$S$4:$S$101,[4]Cmg!$U$4:$U$101,"----",0,1)</f>
        <v>----</v>
      </c>
      <c r="AG533" s="25">
        <f>IFERROR(SUMIFS('[4]BD Unidades'!$AH:$AH,'[4]BD Unidades'!$A:$A,'BD Centrales 2024'!$A533),"-")</f>
        <v>2.7389999999999999</v>
      </c>
      <c r="AH533" s="25">
        <f>SUMIFS('[4]BD Unidades'!$AJ$3:$AJ$1424,'[4]BD Unidades'!$A$3:$A$1424,$A533)</f>
        <v>7819.6789999999974</v>
      </c>
      <c r="AI533" s="25">
        <f>SUMIFS('[4]BD Unidades'!$AL$3:$AL$1424,'[4]BD Unidades'!$A$3:$A$1424,$A533)</f>
        <v>0</v>
      </c>
      <c r="AJ533" s="26">
        <f t="shared" si="33"/>
        <v>0</v>
      </c>
      <c r="AK533" s="27">
        <f>IFERROR(SUMIFS('[4]BD Unidades'!$AO$3:$AO$1424,'[4]BD Unidades'!$A$3:$A$1424,$A533),"-")</f>
        <v>0</v>
      </c>
      <c r="AL533" s="27">
        <f>IFERROR(SUMIFS('[4]BD Unidades'!$AQ$3:$AQ$1424,'[4]BD Unidades'!$A$3:$A$1424,$A533),"-")</f>
        <v>0</v>
      </c>
      <c r="AM533" s="27">
        <f>IFERROR(SUMIFS('[4]BD Unidades'!$AS$3:$AS$1424,'[4]BD Unidades'!$A$3:$A$1424,$A533),"-")</f>
        <v>0.20918715690362488</v>
      </c>
      <c r="AN533" s="27">
        <f>IFERROR(SUMIFS('[4]BD Unidades'!$AU$3:$AU$1424,'[4]BD Unidades'!$A$3:$A$1424,$A533),"-")</f>
        <v>0.22401135599999999</v>
      </c>
      <c r="AO533" s="27">
        <f>IFERROR(SUMIFS('[4]BD Unidades'!$AW$3:$AW$1424,'[4]BD Unidades'!$A$3:$A$1424,$A533),"-")</f>
        <v>0.236992224</v>
      </c>
      <c r="AP533" s="27">
        <f>IFERROR(SUMIFS('[4]BD Unidades'!$AY$3:$AY$1424,'[4]BD Unidades'!$A$3:$A$1424,$A533),"-")</f>
        <v>0.242536956</v>
      </c>
      <c r="AQ533" s="25">
        <f>IFERROR(SUMIFS('[4]BD Unidades'!$AZ$3:$AZ$1424,'[4]BD Unidades'!$A$3:$A$1424,$A533),"-")</f>
        <v>0.57526468148496845</v>
      </c>
      <c r="AR533" s="25">
        <f>IFERROR(SUMIFS('[4]BD Unidades'!$BA$3:$BA$1424,'[4]BD Unidades'!$A$3:$A$1424,$A533),"-")</f>
        <v>2.7389999999999999</v>
      </c>
      <c r="AS533" s="28">
        <f>SUMIFS('[4]BD Unidades'!$BC$3:$BC$1424,'[4]BD Unidades'!$A$3:$A$1424,$A533)</f>
        <v>2.4098616088834988E-2</v>
      </c>
      <c r="AT533" s="28">
        <f>SUMIFS('[4]BD Unidades'!$BE$3:$BE$1424,'[4]BD Unidades'!$A$3:$A$1424,$A533)</f>
        <v>0.99589795081967258</v>
      </c>
      <c r="AU533" s="29">
        <f t="shared" si="34"/>
        <v>0.97189818843921183</v>
      </c>
      <c r="AV533" s="30">
        <f t="shared" si="35"/>
        <v>4.0000000000000001E-3</v>
      </c>
      <c r="AW533" s="25">
        <f>IFERROR(SUMIFS('[4]BD Unidades'!$BI$3:$BI$1424,'[4]BD Unidades'!$A$3:$A$1424,$A533),"-")</f>
        <v>0.56128840879423592</v>
      </c>
      <c r="AX533" s="25">
        <f>IFERROR(SUMIFS('[4]BD Unidades'!$BJ$3:$BJ$1424,'[4]BD Unidades'!$A$3:$A$1424,$A533),"-")</f>
        <v>0.36070804067069356</v>
      </c>
    </row>
    <row r="534" spans="1:50" ht="14.4" x14ac:dyDescent="0.3">
      <c r="A534" s="7">
        <v>1831</v>
      </c>
      <c r="B534" s="7" t="s">
        <v>2196</v>
      </c>
      <c r="D534" s="8" t="s">
        <v>2197</v>
      </c>
      <c r="E534" s="19" t="s">
        <v>1134</v>
      </c>
      <c r="F534" s="19" t="s">
        <v>2198</v>
      </c>
      <c r="G534" s="19" t="s">
        <v>2199</v>
      </c>
      <c r="H534" s="19" t="s">
        <v>397</v>
      </c>
      <c r="I534" s="19">
        <v>2024</v>
      </c>
      <c r="J534" s="19" t="s">
        <v>495</v>
      </c>
      <c r="K534" s="19" t="s">
        <v>496</v>
      </c>
      <c r="L534" s="19" t="s">
        <v>213</v>
      </c>
      <c r="M534" s="19" t="s">
        <v>477</v>
      </c>
      <c r="N534" s="19" t="s">
        <v>478</v>
      </c>
      <c r="O534" s="19" t="s">
        <v>479</v>
      </c>
      <c r="P534" s="19" t="s">
        <v>51</v>
      </c>
      <c r="Q534" s="9" t="s">
        <v>2201</v>
      </c>
      <c r="R534" s="20">
        <v>9.0449999999999999</v>
      </c>
      <c r="S534" s="20">
        <v>0.498</v>
      </c>
      <c r="T534" s="20">
        <v>9</v>
      </c>
      <c r="U534" s="20" t="s">
        <v>397</v>
      </c>
      <c r="V534" s="21">
        <f>_xlfn.XLOOKUP(D534,'[4]Gen. Real'!$A$2:$A$1168,'[4]Gen. Real'!$C$2:$C$1168,"-",0)</f>
        <v>21.526130000000006</v>
      </c>
      <c r="W534" s="22"/>
      <c r="X534" s="22" t="str">
        <f>_xlfn.XLOOKUP(D534,[4]Vertimiento!$J$2:$J$119,[4]Vertimiento!$K$2:$K$119,"-",0)</f>
        <v>-</v>
      </c>
      <c r="Y534" s="23" t="str">
        <f t="shared" si="32"/>
        <v>-</v>
      </c>
      <c r="Z534" s="19" t="str">
        <f>_xlfn.XLOOKUP(D534,[4]Cmg!$I$4:$I$99,[4]Cmg!$M$4:$M$99,"----",0,1)</f>
        <v>----</v>
      </c>
      <c r="AA534" s="19" t="str">
        <f>_xlfn.XLOOKUP(D534,[4]Cmg!$A$4:$A$101,[4]Cmg!$B$4:$B$101,"----",0,1)</f>
        <v>----</v>
      </c>
      <c r="AB534" s="19" t="str">
        <f>_xlfn.XLOOKUP(D534,[4]Cmg!$E$4:$E$101,[4]Cmg!$F$4:$F$101,"----",0,1)</f>
        <v>----</v>
      </c>
      <c r="AC534" s="19" t="str">
        <f>_xlfn.XLOOKUP(D534,[4]Cmg!$O$4:$O$101,[4]Cmg!$P$4:$P$101,"----",0,1)</f>
        <v>----</v>
      </c>
      <c r="AD534" s="24" t="str">
        <f>_xlfn.XLOOKUP(D534,[4]Cmg!$S$4:$S$101,[4]Cmg!$U$4:$U$101,"----",0,1)</f>
        <v>----</v>
      </c>
      <c r="AG534" s="25">
        <f>IFERROR(SUMIFS('[4]BD Unidades'!$AH:$AH,'[4]BD Unidades'!$A:$A,'BD Centrales 2024'!$A534),"-")</f>
        <v>9</v>
      </c>
      <c r="AH534" s="25">
        <f>SUMIFS('[4]BD Unidades'!$AJ$3:$AJ$1424,'[4]BD Unidades'!$A$3:$A$1424,$A534)</f>
        <v>8304.4610281923688</v>
      </c>
      <c r="AI534" s="25">
        <f>SUMIFS('[4]BD Unidades'!$AL$3:$AL$1424,'[4]BD Unidades'!$A$3:$A$1424,$A534)</f>
        <v>383.34991708126068</v>
      </c>
      <c r="AJ534" s="26">
        <f t="shared" si="33"/>
        <v>4.4125029825817272E-2</v>
      </c>
      <c r="AK534" s="27">
        <f>IFERROR(SUMIFS('[4]BD Unidades'!$AO$3:$AO$1424,'[4]BD Unidades'!$A$3:$A$1424,$A534),"-")</f>
        <v>0</v>
      </c>
      <c r="AL534" s="27">
        <f>IFERROR(SUMIFS('[4]BD Unidades'!$AQ$3:$AQ$1424,'[4]BD Unidades'!$A$3:$A$1424,$A534),"-")</f>
        <v>0</v>
      </c>
      <c r="AM534" s="27">
        <f>IFERROR(SUMIFS('[4]BD Unidades'!$AS$3:$AS$1424,'[4]BD Unidades'!$A$3:$A$1424,$A534),"-")</f>
        <v>0.29492334298714407</v>
      </c>
      <c r="AN534" s="27">
        <f>IFERROR(SUMIFS('[4]BD Unidades'!$AU$3:$AU$1424,'[4]BD Unidades'!$A$3:$A$1424,$A534),"-")</f>
        <v>0.28972238805970146</v>
      </c>
      <c r="AO534" s="27">
        <f>IFERROR(SUMIFS('[4]BD Unidades'!$AW$3:$AW$1424,'[4]BD Unidades'!$A$3:$A$1424,$A534),"-")</f>
        <v>0.2730258706467662</v>
      </c>
      <c r="AP534" s="27">
        <f>IFERROR(SUMIFS('[4]BD Unidades'!$AY$3:$AY$1424,'[4]BD Unidades'!$A$3:$A$1424,$A534),"-")</f>
        <v>0.24018009950248759</v>
      </c>
      <c r="AQ534" s="25">
        <f>IFERROR(SUMIFS('[4]BD Unidades'!$AZ$3:$AZ$1424,'[4]BD Unidades'!$A$3:$A$1424,$A534),"-")</f>
        <v>2.620539</v>
      </c>
      <c r="AR534" s="25">
        <f>IFERROR(SUMIFS('[4]BD Unidades'!$BA$3:$BA$1424,'[4]BD Unidades'!$A$3:$A$1424,$A534),"-")</f>
        <v>8.8493169172035309</v>
      </c>
      <c r="AS534" s="28">
        <f>SUMIFS('[4]BD Unidades'!$BC$3:$BC$1424,'[4]BD Unidades'!$A$3:$A$1424,$A534)</f>
        <v>5.8802992795639903E-3</v>
      </c>
      <c r="AT534" s="28">
        <f>SUMIFS('[4]BD Unidades'!$BE$3:$BE$1424,'[4]BD Unidades'!$A$3:$A$1424,$A534)</f>
        <v>0.99449058592888662</v>
      </c>
      <c r="AU534" s="29">
        <f t="shared" si="34"/>
        <v>0.98864268365291574</v>
      </c>
      <c r="AV534" s="30">
        <f t="shared" si="35"/>
        <v>4.9800000000000001E-3</v>
      </c>
      <c r="AW534" s="25">
        <f>IFERROR(SUMIFS('[4]BD Unidades'!$BI$3:$BI$1424,'[4]BD Unidades'!$A$3:$A$1424,$A534),"-")</f>
        <v>2.6036535867287034</v>
      </c>
      <c r="AX534" s="25">
        <f>IFERROR(SUMIFS('[4]BD Unidades'!$BJ$3:$BJ$1424,'[4]BD Unidades'!$A$3:$A$1424,$A534),"-")</f>
        <v>1.6732196302995861</v>
      </c>
    </row>
    <row r="535" spans="1:50" ht="14.4" x14ac:dyDescent="0.3">
      <c r="A535" s="7">
        <v>1832</v>
      </c>
      <c r="B535" s="7" t="s">
        <v>2202</v>
      </c>
      <c r="D535" s="8" t="s">
        <v>2203</v>
      </c>
      <c r="E535" s="19" t="s">
        <v>1231</v>
      </c>
      <c r="F535" s="19" t="s">
        <v>2204</v>
      </c>
      <c r="G535" s="19" t="s">
        <v>2205</v>
      </c>
      <c r="H535" s="19" t="s">
        <v>397</v>
      </c>
      <c r="I535" s="19">
        <v>2024</v>
      </c>
      <c r="J535" s="19" t="s">
        <v>495</v>
      </c>
      <c r="K535" s="19" t="s">
        <v>496</v>
      </c>
      <c r="L535" s="19" t="s">
        <v>213</v>
      </c>
      <c r="M535" s="19" t="s">
        <v>362</v>
      </c>
      <c r="N535" s="19" t="s">
        <v>363</v>
      </c>
      <c r="O535" s="19" t="s">
        <v>2207</v>
      </c>
      <c r="P535" s="19" t="s">
        <v>51</v>
      </c>
      <c r="Q535" s="9" t="s">
        <v>2208</v>
      </c>
      <c r="R535" s="20">
        <v>9.0020000000000007</v>
      </c>
      <c r="S535" s="20">
        <v>0.24399999999999999</v>
      </c>
      <c r="T535" s="20">
        <v>8.98</v>
      </c>
      <c r="U535" s="20" t="s">
        <v>397</v>
      </c>
      <c r="V535" s="21">
        <f>_xlfn.XLOOKUP(D535,'[4]Gen. Real'!$A$2:$A$1168,'[4]Gen. Real'!$C$2:$C$1168,"-",0)</f>
        <v>18.488329999999991</v>
      </c>
      <c r="W535" s="22"/>
      <c r="X535" s="22" t="str">
        <f>_xlfn.XLOOKUP(D535,[4]Vertimiento!$J$2:$J$119,[4]Vertimiento!$K$2:$K$119,"-",0)</f>
        <v>-</v>
      </c>
      <c r="Y535" s="23" t="str">
        <f t="shared" si="32"/>
        <v>-</v>
      </c>
      <c r="Z535" s="19" t="str">
        <f>_xlfn.XLOOKUP(D535,[4]Cmg!$I$4:$I$99,[4]Cmg!$M$4:$M$99,"----",0,1)</f>
        <v>----</v>
      </c>
      <c r="AA535" s="19" t="str">
        <f>_xlfn.XLOOKUP(D535,[4]Cmg!$A$4:$A$101,[4]Cmg!$B$4:$B$101,"----",0,1)</f>
        <v>----</v>
      </c>
      <c r="AB535" s="19" t="str">
        <f>_xlfn.XLOOKUP(D535,[4]Cmg!$E$4:$E$101,[4]Cmg!$F$4:$F$101,"----",0,1)</f>
        <v>----</v>
      </c>
      <c r="AC535" s="19" t="str">
        <f>_xlfn.XLOOKUP(D535,[4]Cmg!$O$4:$O$101,[4]Cmg!$P$4:$P$101,"----",0,1)</f>
        <v>----</v>
      </c>
      <c r="AD535" s="24" t="str">
        <f>_xlfn.XLOOKUP(D535,[4]Cmg!$S$4:$S$101,[4]Cmg!$U$4:$U$101,"----",0,1)</f>
        <v>----</v>
      </c>
      <c r="AG535" s="25">
        <f>IFERROR(SUMIFS('[4]BD Unidades'!$AH:$AH,'[4]BD Unidades'!$A:$A,'BD Centrales 2024'!$A535),"-")</f>
        <v>8.98</v>
      </c>
      <c r="AH535" s="25">
        <f>SUMIFS('[4]BD Unidades'!$AJ$3:$AJ$1424,'[4]BD Unidades'!$A$3:$A$1424,$A535)</f>
        <v>7694.7320965711287</v>
      </c>
      <c r="AI535" s="25">
        <f>SUMIFS('[4]BD Unidades'!$AL$3:$AL$1424,'[4]BD Unidades'!$A$3:$A$1424,$A535)</f>
        <v>0</v>
      </c>
      <c r="AJ535" s="26">
        <f t="shared" si="33"/>
        <v>0</v>
      </c>
      <c r="AK535" s="27">
        <f>IFERROR(SUMIFS('[4]BD Unidades'!$AO$3:$AO$1424,'[4]BD Unidades'!$A$3:$A$1424,$A535),"-")</f>
        <v>0</v>
      </c>
      <c r="AL535" s="27">
        <f>IFERROR(SUMIFS('[4]BD Unidades'!$AQ$3:$AQ$1424,'[4]BD Unidades'!$A$3:$A$1424,$A535),"-")</f>
        <v>0</v>
      </c>
      <c r="AM535" s="27">
        <f>IFERROR(SUMIFS('[4]BD Unidades'!$AS$3:$AS$1424,'[4]BD Unidades'!$A$3:$A$1424,$A535),"-")</f>
        <v>0.22022250246562905</v>
      </c>
      <c r="AN535" s="27">
        <f>IFERROR(SUMIFS('[4]BD Unidades'!$AU$3:$AU$1424,'[4]BD Unidades'!$A$3:$A$1424,$A535),"-")</f>
        <v>0.24137066874027993</v>
      </c>
      <c r="AO535" s="27">
        <f>IFERROR(SUMIFS('[4]BD Unidades'!$AW$3:$AW$1424,'[4]BD Unidades'!$A$3:$A$1424,$A535),"-")</f>
        <v>0.25134223950233281</v>
      </c>
      <c r="AP535" s="27">
        <f>IFERROR(SUMIFS('[4]BD Unidades'!$AY$3:$AY$1424,'[4]BD Unidades'!$A$3:$A$1424,$A535),"-")</f>
        <v>0.23543421239724502</v>
      </c>
      <c r="AQ535" s="25">
        <f>IFERROR(SUMIFS('[4]BD Unidades'!$AZ$3:$AZ$1424,'[4]BD Unidades'!$A$3:$A$1424,$A535),"-")</f>
        <v>1.9824429671955928</v>
      </c>
      <c r="AR535" s="25">
        <f>IFERROR(SUMIFS('[4]BD Unidades'!$BA$3:$BA$1424,'[4]BD Unidades'!$A$3:$A$1424,$A535),"-")</f>
        <v>8.98</v>
      </c>
      <c r="AS535" s="28">
        <f>SUMIFS('[4]BD Unidades'!$BC$3:$BC$1424,'[4]BD Unidades'!$A$3:$A$1424,$A535)</f>
        <v>7.1221035218044557E-2</v>
      </c>
      <c r="AT535" s="28">
        <f>SUMIFS('[4]BD Unidades'!$BE$3:$BE$1424,'[4]BD Unidades'!$A$3:$A$1424,$A535)</f>
        <v>0.98329799662005923</v>
      </c>
      <c r="AU535" s="29">
        <f t="shared" si="34"/>
        <v>0.91326649537294935</v>
      </c>
      <c r="AV535" s="30">
        <f t="shared" si="35"/>
        <v>2.4399999999999999E-3</v>
      </c>
      <c r="AW535" s="25">
        <f>IFERROR(SUMIFS('[4]BD Unidades'!$BI$3:$BI$1424,'[4]BD Unidades'!$A$3:$A$1424,$A535),"-")</f>
        <v>1.8145933014464406</v>
      </c>
      <c r="AX535" s="25">
        <f>IFERROR(SUMIFS('[4]BD Unidades'!$BJ$3:$BJ$1424,'[4]BD Unidades'!$A$3:$A$1424,$A535),"-")</f>
        <v>1.1661355982479582</v>
      </c>
    </row>
    <row r="536" spans="1:50" ht="14.4" x14ac:dyDescent="0.3">
      <c r="A536" s="7">
        <v>1833</v>
      </c>
      <c r="B536" s="7" t="s">
        <v>2209</v>
      </c>
      <c r="D536" s="8" t="s">
        <v>2210</v>
      </c>
      <c r="E536" s="19" t="s">
        <v>2211</v>
      </c>
      <c r="F536" s="19" t="s">
        <v>2211</v>
      </c>
      <c r="G536" s="19" t="s">
        <v>2212</v>
      </c>
      <c r="H536" s="19" t="s">
        <v>397</v>
      </c>
      <c r="I536" s="19">
        <v>2024</v>
      </c>
      <c r="J536" s="19" t="s">
        <v>495</v>
      </c>
      <c r="K536" s="19" t="s">
        <v>496</v>
      </c>
      <c r="L536" s="19" t="s">
        <v>213</v>
      </c>
      <c r="M536" s="19" t="s">
        <v>90</v>
      </c>
      <c r="N536" s="19" t="s">
        <v>868</v>
      </c>
      <c r="O536" s="19" t="s">
        <v>1199</v>
      </c>
      <c r="P536" s="19" t="s">
        <v>51</v>
      </c>
      <c r="Q536" s="9" t="s">
        <v>2214</v>
      </c>
      <c r="R536" s="20">
        <v>2.75</v>
      </c>
      <c r="S536" s="20">
        <v>0.4</v>
      </c>
      <c r="T536" s="20">
        <v>2.7389999999999999</v>
      </c>
      <c r="U536" s="20" t="s">
        <v>397</v>
      </c>
      <c r="V536" s="21">
        <f>_xlfn.XLOOKUP(D536,'[4]Gen. Real'!$A$2:$A$1168,'[4]Gen. Real'!$C$2:$C$1168,"-",0)</f>
        <v>5.4118499999999994</v>
      </c>
      <c r="W536" s="22"/>
      <c r="X536" s="22" t="str">
        <f>_xlfn.XLOOKUP(D536,[4]Vertimiento!$J$2:$J$119,[4]Vertimiento!$K$2:$K$119,"-",0)</f>
        <v>-</v>
      </c>
      <c r="Y536" s="23" t="str">
        <f t="shared" si="32"/>
        <v>-</v>
      </c>
      <c r="Z536" s="19" t="str">
        <f>_xlfn.XLOOKUP(D536,[4]Cmg!$I$4:$I$99,[4]Cmg!$M$4:$M$99,"----",0,1)</f>
        <v>----</v>
      </c>
      <c r="AA536" s="19" t="str">
        <f>_xlfn.XLOOKUP(D536,[4]Cmg!$A$4:$A$101,[4]Cmg!$B$4:$B$101,"----",0,1)</f>
        <v>----</v>
      </c>
      <c r="AB536" s="19" t="str">
        <f>_xlfn.XLOOKUP(D536,[4]Cmg!$E$4:$E$101,[4]Cmg!$F$4:$F$101,"----",0,1)</f>
        <v>----</v>
      </c>
      <c r="AC536" s="19" t="str">
        <f>_xlfn.XLOOKUP(D536,[4]Cmg!$O$4:$O$101,[4]Cmg!$P$4:$P$101,"----",0,1)</f>
        <v>----</v>
      </c>
      <c r="AD536" s="24" t="str">
        <f>_xlfn.XLOOKUP(D536,[4]Cmg!$S$4:$S$101,[4]Cmg!$U$4:$U$101,"----",0,1)</f>
        <v>----</v>
      </c>
      <c r="AG536" s="25">
        <f>IFERROR(SUMIFS('[4]BD Unidades'!$AH:$AH,'[4]BD Unidades'!$A:$A,'BD Centrales 2024'!$A536),"-")</f>
        <v>2.7389999999999999</v>
      </c>
      <c r="AH536" s="25">
        <f>SUMIFS('[4]BD Unidades'!$AJ$3:$AJ$1424,'[4]BD Unidades'!$A$3:$A$1424,$A536)</f>
        <v>8079.3859999999977</v>
      </c>
      <c r="AI536" s="25">
        <f>SUMIFS('[4]BD Unidades'!$AL$3:$AL$1424,'[4]BD Unidades'!$A$3:$A$1424,$A536)</f>
        <v>0</v>
      </c>
      <c r="AJ536" s="26">
        <f t="shared" si="33"/>
        <v>0</v>
      </c>
      <c r="AK536" s="27">
        <f>IFERROR(SUMIFS('[4]BD Unidades'!$AO$3:$AO$1424,'[4]BD Unidades'!$A$3:$A$1424,$A536),"-")</f>
        <v>0</v>
      </c>
      <c r="AL536" s="27">
        <f>IFERROR(SUMIFS('[4]BD Unidades'!$AQ$3:$AQ$1424,'[4]BD Unidades'!$A$3:$A$1424,$A536),"-")</f>
        <v>0</v>
      </c>
      <c r="AM536" s="27">
        <f>IFERROR(SUMIFS('[4]BD Unidades'!$AS$3:$AS$1424,'[4]BD Unidades'!$A$3:$A$1424,$A536),"-")</f>
        <v>0.22444219945183067</v>
      </c>
      <c r="AN536" s="27">
        <f>IFERROR(SUMIFS('[4]BD Unidades'!$AU$3:$AU$1424,'[4]BD Unidades'!$A$3:$A$1424,$A536),"-")</f>
        <v>0.21690888</v>
      </c>
      <c r="AO536" s="27">
        <f>IFERROR(SUMIFS('[4]BD Unidades'!$AW$3:$AW$1424,'[4]BD Unidades'!$A$3:$A$1424,$A536),"-")</f>
        <v>0.209582304</v>
      </c>
      <c r="AP536" s="27">
        <f>IFERROR(SUMIFS('[4]BD Unidades'!$AY$3:$AY$1424,'[4]BD Unidades'!$A$3:$A$1424,$A536),"-")</f>
        <v>0.22876924799999998</v>
      </c>
      <c r="AQ536" s="25">
        <f>IFERROR(SUMIFS('[4]BD Unidades'!$AZ$3:$AZ$1424,'[4]BD Unidades'!$A$3:$A$1424,$A536),"-")</f>
        <v>0.59649942</v>
      </c>
      <c r="AR536" s="25">
        <f>IFERROR(SUMIFS('[4]BD Unidades'!$BA$3:$BA$1424,'[4]BD Unidades'!$A$3:$A$1424,$A536),"-")</f>
        <v>2.7389999999999999</v>
      </c>
      <c r="AS536" s="28">
        <f>SUMIFS('[4]BD Unidades'!$BC$3:$BC$1424,'[4]BD Unidades'!$A$3:$A$1424,$A536)</f>
        <v>3.0546188885812162E-2</v>
      </c>
      <c r="AT536" s="28">
        <f>SUMIFS('[4]BD Unidades'!$BE$3:$BE$1424,'[4]BD Unidades'!$A$3:$A$1424,$A536)</f>
        <v>0.99456564207650222</v>
      </c>
      <c r="AU536" s="29">
        <f t="shared" si="34"/>
        <v>0.96418545211429429</v>
      </c>
      <c r="AV536" s="30">
        <f t="shared" si="35"/>
        <v>4.0000000000000001E-3</v>
      </c>
      <c r="AW536" s="25">
        <f>IFERROR(SUMIFS('[4]BD Unidades'!$BI$3:$BI$1424,'[4]BD Unidades'!$A$3:$A$1424,$A536),"-")</f>
        <v>0.57737277588669178</v>
      </c>
      <c r="AX536" s="25">
        <f>IFERROR(SUMIFS('[4]BD Unidades'!$BJ$3:$BJ$1424,'[4]BD Unidades'!$A$3:$A$1424,$A536),"-")</f>
        <v>0.37104454584066726</v>
      </c>
    </row>
    <row r="537" spans="1:50" ht="14.4" x14ac:dyDescent="0.3">
      <c r="A537" s="7">
        <v>1834</v>
      </c>
      <c r="B537" s="7" t="s">
        <v>2215</v>
      </c>
      <c r="D537" s="8" t="s">
        <v>2216</v>
      </c>
      <c r="E537" s="19" t="s">
        <v>2217</v>
      </c>
      <c r="F537" s="19" t="s">
        <v>2217</v>
      </c>
      <c r="G537" s="19" t="s">
        <v>2218</v>
      </c>
      <c r="H537" s="19" t="s">
        <v>397</v>
      </c>
      <c r="I537" s="19">
        <v>2024</v>
      </c>
      <c r="J537" s="19" t="s">
        <v>495</v>
      </c>
      <c r="K537" s="19" t="s">
        <v>496</v>
      </c>
      <c r="L537" s="19" t="s">
        <v>213</v>
      </c>
      <c r="M537" s="19" t="s">
        <v>90</v>
      </c>
      <c r="N537" s="19" t="s">
        <v>868</v>
      </c>
      <c r="O537" s="19" t="s">
        <v>1702</v>
      </c>
      <c r="P537" s="19" t="s">
        <v>51</v>
      </c>
      <c r="Q537" s="9" t="s">
        <v>2220</v>
      </c>
      <c r="R537" s="20">
        <v>9.01</v>
      </c>
      <c r="S537" s="20">
        <v>0.11</v>
      </c>
      <c r="T537" s="20">
        <v>9</v>
      </c>
      <c r="U537" s="20" t="s">
        <v>397</v>
      </c>
      <c r="V537" s="21">
        <f>_xlfn.XLOOKUP(D537,'[4]Gen. Real'!$A$2:$A$1168,'[4]Gen. Real'!$C$2:$C$1168,"-",0)</f>
        <v>19.446509999999996</v>
      </c>
      <c r="W537" s="22"/>
      <c r="X537" s="22" t="str">
        <f>_xlfn.XLOOKUP(D537,[4]Vertimiento!$J$2:$J$119,[4]Vertimiento!$K$2:$K$119,"-",0)</f>
        <v>-</v>
      </c>
      <c r="Y537" s="23" t="str">
        <f t="shared" si="32"/>
        <v>-</v>
      </c>
      <c r="Z537" s="19" t="str">
        <f>_xlfn.XLOOKUP(D537,[4]Cmg!$I$4:$I$99,[4]Cmg!$M$4:$M$99,"----",0,1)</f>
        <v>----</v>
      </c>
      <c r="AA537" s="19" t="str">
        <f>_xlfn.XLOOKUP(D537,[4]Cmg!$A$4:$A$101,[4]Cmg!$B$4:$B$101,"----",0,1)</f>
        <v>----</v>
      </c>
      <c r="AB537" s="19" t="str">
        <f>_xlfn.XLOOKUP(D537,[4]Cmg!$E$4:$E$101,[4]Cmg!$F$4:$F$101,"----",0,1)</f>
        <v>----</v>
      </c>
      <c r="AC537" s="19" t="str">
        <f>_xlfn.XLOOKUP(D537,[4]Cmg!$O$4:$O$101,[4]Cmg!$P$4:$P$101,"----",0,1)</f>
        <v>----</v>
      </c>
      <c r="AD537" s="24" t="str">
        <f>_xlfn.XLOOKUP(D537,[4]Cmg!$S$4:$S$101,[4]Cmg!$U$4:$U$101,"----",0,1)</f>
        <v>----</v>
      </c>
      <c r="AG537" s="25">
        <f>IFERROR(SUMIFS('[4]BD Unidades'!$AH:$AH,'[4]BD Unidades'!$A:$A,'BD Centrales 2024'!$A537),"-")</f>
        <v>9</v>
      </c>
      <c r="AH537" s="25">
        <f>SUMIFS('[4]BD Unidades'!$AJ$3:$AJ$1424,'[4]BD Unidades'!$A$3:$A$1424,$A537)</f>
        <v>8669.2008879023269</v>
      </c>
      <c r="AI537" s="25">
        <f>SUMIFS('[4]BD Unidades'!$AL$3:$AL$1424,'[4]BD Unidades'!$A$3:$A$1424,$A537)</f>
        <v>0</v>
      </c>
      <c r="AJ537" s="26">
        <f t="shared" si="33"/>
        <v>0</v>
      </c>
      <c r="AK537" s="27">
        <f>IFERROR(SUMIFS('[4]BD Unidades'!$AO$3:$AO$1424,'[4]BD Unidades'!$A$3:$A$1424,$A537),"-")</f>
        <v>0</v>
      </c>
      <c r="AL537" s="27">
        <f>IFERROR(SUMIFS('[4]BD Unidades'!$AQ$3:$AQ$1424,'[4]BD Unidades'!$A$3:$A$1424,$A537),"-")</f>
        <v>0</v>
      </c>
      <c r="AM537" s="27">
        <f>IFERROR(SUMIFS('[4]BD Unidades'!$AS$3:$AS$1424,'[4]BD Unidades'!$A$3:$A$1424,$A537),"-")</f>
        <v>0</v>
      </c>
      <c r="AN537" s="27">
        <f>IFERROR(SUMIFS('[4]BD Unidades'!$AU$3:$AU$1424,'[4]BD Unidades'!$A$3:$A$1424,$A537),"-")</f>
        <v>0.22374439511653721</v>
      </c>
      <c r="AO537" s="27">
        <f>IFERROR(SUMIFS('[4]BD Unidades'!$AW$3:$AW$1424,'[4]BD Unidades'!$A$3:$A$1424,$A537),"-")</f>
        <v>0.24752497225305217</v>
      </c>
      <c r="AP537" s="27">
        <f>IFERROR(SUMIFS('[4]BD Unidades'!$AY$3:$AY$1424,'[4]BD Unidades'!$A$3:$A$1424,$A537),"-")</f>
        <v>0.21669822419533852</v>
      </c>
      <c r="AQ537" s="25">
        <f>IFERROR(SUMIFS('[4]BD Unidades'!$AZ$3:$AZ$1424,'[4]BD Unidades'!$A$3:$A$1424,$A537),"-")</f>
        <v>2.0159370000000001</v>
      </c>
      <c r="AR537" s="25">
        <f>IFERROR(SUMIFS('[4]BD Unidades'!$BA$3:$BA$1424,'[4]BD Unidades'!$A$3:$A$1424,$A537),"-")</f>
        <v>8.9999999999999893</v>
      </c>
      <c r="AS537" s="28">
        <f>SUMIFS('[4]BD Unidades'!$BC$3:$BC$1424,'[4]BD Unidades'!$A$3:$A$1424,$A537)</f>
        <v>1.5707899805426473E-2</v>
      </c>
      <c r="AT537" s="28">
        <f>SUMIFS('[4]BD Unidades'!$BE$3:$BE$1424,'[4]BD Unidades'!$A$3:$A$1424,$A537)</f>
        <v>0.99889012208657046</v>
      </c>
      <c r="AU537" s="29">
        <f t="shared" si="34"/>
        <v>0.98319965613220439</v>
      </c>
      <c r="AV537" s="30">
        <f t="shared" si="35"/>
        <v>1.1000000000000001E-3</v>
      </c>
      <c r="AW537" s="25">
        <f>IFERROR(SUMIFS('[4]BD Unidades'!$BI$3:$BI$1424,'[4]BD Unidades'!$A$3:$A$1424,$A537),"-")</f>
        <v>1.9842356789939364</v>
      </c>
      <c r="AX537" s="25">
        <f>IFERROR(SUMIFS('[4]BD Unidades'!$BJ$3:$BJ$1424,'[4]BD Unidades'!$A$3:$A$1424,$A537),"-")</f>
        <v>1.2751550767569246</v>
      </c>
    </row>
    <row r="538" spans="1:50" ht="14.4" x14ac:dyDescent="0.3">
      <c r="A538" s="7">
        <v>1835</v>
      </c>
      <c r="B538" s="7" t="s">
        <v>2221</v>
      </c>
      <c r="D538" s="8" t="s">
        <v>2222</v>
      </c>
      <c r="E538" s="19" t="s">
        <v>2223</v>
      </c>
      <c r="F538" s="19" t="s">
        <v>2223</v>
      </c>
      <c r="G538" s="19" t="s">
        <v>2224</v>
      </c>
      <c r="H538" s="19" t="s">
        <v>397</v>
      </c>
      <c r="I538" s="19">
        <v>2024</v>
      </c>
      <c r="J538" s="19" t="s">
        <v>495</v>
      </c>
      <c r="K538" s="19" t="s">
        <v>496</v>
      </c>
      <c r="L538" s="19" t="s">
        <v>213</v>
      </c>
      <c r="M538" s="19" t="s">
        <v>106</v>
      </c>
      <c r="N538" s="19" t="s">
        <v>107</v>
      </c>
      <c r="O538" s="19" t="s">
        <v>108</v>
      </c>
      <c r="P538" s="19" t="s">
        <v>51</v>
      </c>
      <c r="Q538" s="9" t="s">
        <v>2225</v>
      </c>
      <c r="R538" s="20">
        <v>3</v>
      </c>
      <c r="S538" s="20">
        <v>0.33</v>
      </c>
      <c r="T538" s="20">
        <v>2.99</v>
      </c>
      <c r="U538" s="20" t="s">
        <v>397</v>
      </c>
      <c r="V538" s="21">
        <f>_xlfn.XLOOKUP(D538,'[4]Gen. Real'!$A$2:$A$1168,'[4]Gen. Real'!$C$2:$C$1168,"-",0)</f>
        <v>5.3286700000000042</v>
      </c>
      <c r="W538" s="22"/>
      <c r="X538" s="22" t="str">
        <f>_xlfn.XLOOKUP(D538,[4]Vertimiento!$J$2:$J$119,[4]Vertimiento!$K$2:$K$119,"-",0)</f>
        <v>-</v>
      </c>
      <c r="Y538" s="23" t="str">
        <f t="shared" si="32"/>
        <v>-</v>
      </c>
      <c r="Z538" s="19" t="str">
        <f>_xlfn.XLOOKUP(D538,[4]Cmg!$I$4:$I$99,[4]Cmg!$M$4:$M$99,"----",0,1)</f>
        <v>----</v>
      </c>
      <c r="AA538" s="19" t="str">
        <f>_xlfn.XLOOKUP(D538,[4]Cmg!$A$4:$A$101,[4]Cmg!$B$4:$B$101,"----",0,1)</f>
        <v>----</v>
      </c>
      <c r="AB538" s="19" t="str">
        <f>_xlfn.XLOOKUP(D538,[4]Cmg!$E$4:$E$101,[4]Cmg!$F$4:$F$101,"----",0,1)</f>
        <v>----</v>
      </c>
      <c r="AC538" s="19" t="str">
        <f>_xlfn.XLOOKUP(D538,[4]Cmg!$O$4:$O$101,[4]Cmg!$P$4:$P$101,"----",0,1)</f>
        <v>----</v>
      </c>
      <c r="AD538" s="24" t="str">
        <f>_xlfn.XLOOKUP(D538,[4]Cmg!$S$4:$S$101,[4]Cmg!$U$4:$U$101,"----",0,1)</f>
        <v>----</v>
      </c>
      <c r="AG538" s="25">
        <f>IFERROR(SUMIFS('[4]BD Unidades'!$AH:$AH,'[4]BD Unidades'!$A:$A,'BD Centrales 2024'!$A538),"-")</f>
        <v>2.99</v>
      </c>
      <c r="AH538" s="25">
        <f>SUMIFS('[4]BD Unidades'!$AJ$3:$AJ$1424,'[4]BD Unidades'!$A$3:$A$1424,$A538)</f>
        <v>8500.8856111111145</v>
      </c>
      <c r="AI538" s="25">
        <f>SUMIFS('[4]BD Unidades'!$AL$3:$AL$1424,'[4]BD Unidades'!$A$3:$A$1424,$A538)</f>
        <v>0</v>
      </c>
      <c r="AJ538" s="26">
        <f t="shared" si="33"/>
        <v>0</v>
      </c>
      <c r="AK538" s="27">
        <f>IFERROR(SUMIFS('[4]BD Unidades'!$AO$3:$AO$1424,'[4]BD Unidades'!$A$3:$A$1424,$A538),"-")</f>
        <v>0</v>
      </c>
      <c r="AL538" s="27">
        <f>IFERROR(SUMIFS('[4]BD Unidades'!$AQ$3:$AQ$1424,'[4]BD Unidades'!$A$3:$A$1424,$A538),"-")</f>
        <v>0</v>
      </c>
      <c r="AM538" s="27">
        <f>IFERROR(SUMIFS('[4]BD Unidades'!$AS$3:$AS$1424,'[4]BD Unidades'!$A$3:$A$1424,$A538),"-")</f>
        <v>0.19117362143879765</v>
      </c>
      <c r="AN538" s="27">
        <f>IFERROR(SUMIFS('[4]BD Unidades'!$AU$3:$AU$1424,'[4]BD Unidades'!$A$3:$A$1424,$A538),"-")</f>
        <v>0.15521987000000001</v>
      </c>
      <c r="AO538" s="27">
        <f>IFERROR(SUMIFS('[4]BD Unidades'!$AW$3:$AW$1424,'[4]BD Unidades'!$A$3:$A$1424,$A538),"-")</f>
        <v>0.20758573333333333</v>
      </c>
      <c r="AP538" s="27">
        <f>IFERROR(SUMIFS('[4]BD Unidades'!$AY$3:$AY$1424,'[4]BD Unidades'!$A$3:$A$1424,$A538),"-")</f>
        <v>0.1526165766666667</v>
      </c>
      <c r="AQ538" s="25">
        <f>IFERROR(SUMIFS('[4]BD Unidades'!$AZ$3:$AZ$1424,'[4]BD Unidades'!$A$3:$A$1424,$A538),"-")</f>
        <v>0.46565961</v>
      </c>
      <c r="AR538" s="25">
        <f>IFERROR(SUMIFS('[4]BD Unidades'!$BA$3:$BA$1424,'[4]BD Unidades'!$A$3:$A$1424,$A538),"-")</f>
        <v>2.99000000000001</v>
      </c>
      <c r="AS538" s="28">
        <f>SUMIFS('[4]BD Unidades'!$BC$3:$BC$1424,'[4]BD Unidades'!$A$3:$A$1424,$A538)</f>
        <v>2.1948906387671659E-2</v>
      </c>
      <c r="AT538" s="28">
        <f>SUMIFS('[4]BD Unidades'!$BE$3:$BE$1424,'[4]BD Unidades'!$A$3:$A$1424,$A538)</f>
        <v>0.9966666666666667</v>
      </c>
      <c r="AU538" s="29">
        <f t="shared" si="34"/>
        <v>0.97479092330028727</v>
      </c>
      <c r="AV538" s="30">
        <f t="shared" si="35"/>
        <v>3.3E-3</v>
      </c>
      <c r="AW538" s="25">
        <f>IFERROR(SUMIFS('[4]BD Unidades'!$BI$3:$BI$1424,'[4]BD Unidades'!$A$3:$A$1424,$A538),"-")</f>
        <v>0.45540470780427061</v>
      </c>
      <c r="AX538" s="25">
        <f>IFERROR(SUMIFS('[4]BD Unidades'!$BJ$3:$BJ$1424,'[4]BD Unidades'!$A$3:$A$1424,$A538),"-")</f>
        <v>0.29266262636203416</v>
      </c>
    </row>
    <row r="539" spans="1:50" ht="14.4" x14ac:dyDescent="0.3">
      <c r="A539" s="7">
        <v>1836</v>
      </c>
      <c r="B539" s="7" t="s">
        <v>2226</v>
      </c>
      <c r="D539" s="8" t="s">
        <v>2227</v>
      </c>
      <c r="E539" s="19" t="s">
        <v>1231</v>
      </c>
      <c r="F539" s="19" t="s">
        <v>2228</v>
      </c>
      <c r="G539" s="19" t="s">
        <v>2229</v>
      </c>
      <c r="H539" s="19" t="s">
        <v>397</v>
      </c>
      <c r="I539" s="19">
        <v>2024</v>
      </c>
      <c r="J539" s="19" t="s">
        <v>495</v>
      </c>
      <c r="K539" s="19" t="s">
        <v>496</v>
      </c>
      <c r="L539" s="19" t="s">
        <v>213</v>
      </c>
      <c r="M539" s="19" t="s">
        <v>362</v>
      </c>
      <c r="N539" s="19" t="s">
        <v>363</v>
      </c>
      <c r="O539" s="19" t="s">
        <v>2207</v>
      </c>
      <c r="P539" s="19" t="s">
        <v>51</v>
      </c>
      <c r="Q539" s="9" t="s">
        <v>2231</v>
      </c>
      <c r="R539" s="20">
        <v>9.0020000000000007</v>
      </c>
      <c r="S539" s="20">
        <v>0.24399999999999999</v>
      </c>
      <c r="T539" s="20">
        <v>8.98</v>
      </c>
      <c r="U539" s="20" t="s">
        <v>397</v>
      </c>
      <c r="V539" s="21">
        <f>_xlfn.XLOOKUP(D539,'[4]Gen. Real'!$A$2:$A$1168,'[4]Gen. Real'!$C$2:$C$1168,"-",0)</f>
        <v>19.137070000000005</v>
      </c>
      <c r="W539" s="22"/>
      <c r="X539" s="22" t="str">
        <f>_xlfn.XLOOKUP(D539,[4]Vertimiento!$J$2:$J$119,[4]Vertimiento!$K$2:$K$119,"-",0)</f>
        <v>-</v>
      </c>
      <c r="Y539" s="23" t="str">
        <f t="shared" si="32"/>
        <v>-</v>
      </c>
      <c r="Z539" s="19" t="str">
        <f>_xlfn.XLOOKUP(D539,[4]Cmg!$I$4:$I$99,[4]Cmg!$M$4:$M$99,"----",0,1)</f>
        <v>----</v>
      </c>
      <c r="AA539" s="19" t="str">
        <f>_xlfn.XLOOKUP(D539,[4]Cmg!$A$4:$A$101,[4]Cmg!$B$4:$B$101,"----",0,1)</f>
        <v>----</v>
      </c>
      <c r="AB539" s="19" t="str">
        <f>_xlfn.XLOOKUP(D539,[4]Cmg!$E$4:$E$101,[4]Cmg!$F$4:$F$101,"----",0,1)</f>
        <v>----</v>
      </c>
      <c r="AC539" s="19" t="str">
        <f>_xlfn.XLOOKUP(D539,[4]Cmg!$O$4:$O$101,[4]Cmg!$P$4:$P$101,"----",0,1)</f>
        <v>----</v>
      </c>
      <c r="AD539" s="24" t="str">
        <f>_xlfn.XLOOKUP(D539,[4]Cmg!$S$4:$S$101,[4]Cmg!$U$4:$U$101,"----",0,1)</f>
        <v>----</v>
      </c>
      <c r="AG539" s="25">
        <f>IFERROR(SUMIFS('[4]BD Unidades'!$AH:$AH,'[4]BD Unidades'!$A:$A,'BD Centrales 2024'!$A539),"-")</f>
        <v>8.98</v>
      </c>
      <c r="AH539" s="25">
        <f>SUMIFS('[4]BD Unidades'!$AJ$3:$AJ$1424,'[4]BD Unidades'!$A$3:$A$1424,$A539)</f>
        <v>7847.6408205583975</v>
      </c>
      <c r="AI539" s="25">
        <f>SUMIFS('[4]BD Unidades'!$AL$3:$AL$1424,'[4]BD Unidades'!$A$3:$A$1424,$A539)</f>
        <v>0</v>
      </c>
      <c r="AJ539" s="26">
        <f t="shared" si="33"/>
        <v>0</v>
      </c>
      <c r="AK539" s="27">
        <f>IFERROR(SUMIFS('[4]BD Unidades'!$AO$3:$AO$1424,'[4]BD Unidades'!$A$3:$A$1424,$A539),"-")</f>
        <v>0</v>
      </c>
      <c r="AL539" s="27">
        <f>IFERROR(SUMIFS('[4]BD Unidades'!$AQ$3:$AQ$1424,'[4]BD Unidades'!$A$3:$A$1424,$A539),"-")</f>
        <v>0</v>
      </c>
      <c r="AM539" s="27">
        <f>IFERROR(SUMIFS('[4]BD Unidades'!$AS$3:$AS$1424,'[4]BD Unidades'!$A$3:$A$1424,$A539),"-")</f>
        <v>0.25834086016766861</v>
      </c>
      <c r="AN539" s="27">
        <f>IFERROR(SUMIFS('[4]BD Unidades'!$AU$3:$AU$1424,'[4]BD Unidades'!$A$3:$A$1424,$A539),"-")</f>
        <v>0.24320517440568762</v>
      </c>
      <c r="AO539" s="27">
        <f>IFERROR(SUMIFS('[4]BD Unidades'!$AW$3:$AW$1424,'[4]BD Unidades'!$A$3:$A$1424,$A539),"-")</f>
        <v>0.25353586536325262</v>
      </c>
      <c r="AP539" s="27">
        <f>IFERROR(SUMIFS('[4]BD Unidades'!$AY$3:$AY$1424,'[4]BD Unidades'!$A$3:$A$1424,$A539),"-")</f>
        <v>0.25289443679182405</v>
      </c>
      <c r="AQ539" s="25">
        <f>IFERROR(SUMIFS('[4]BD Unidades'!$AZ$3:$AZ$1424,'[4]BD Unidades'!$A$3:$A$1424,$A539),"-")</f>
        <v>2.1893329800000001</v>
      </c>
      <c r="AR539" s="25">
        <f>IFERROR(SUMIFS('[4]BD Unidades'!$BA$3:$BA$1424,'[4]BD Unidades'!$A$3:$A$1424,$A539),"-")</f>
        <v>8.9799999999999809</v>
      </c>
      <c r="AS539" s="28">
        <f>SUMIFS('[4]BD Unidades'!$BC$3:$BC$1424,'[4]BD Unidades'!$A$3:$A$1424,$A539)</f>
        <v>5.8247021097409299E-2</v>
      </c>
      <c r="AT539" s="28">
        <f>SUMIFS('[4]BD Unidades'!$BE$3:$BE$1424,'[4]BD Unidades'!$A$3:$A$1424,$A539)</f>
        <v>0.99333336857477672</v>
      </c>
      <c r="AU539" s="29">
        <f t="shared" si="34"/>
        <v>0.93547465889864101</v>
      </c>
      <c r="AV539" s="30">
        <f t="shared" si="35"/>
        <v>2.4399999999999999E-3</v>
      </c>
      <c r="AW539" s="25">
        <f>IFERROR(SUMIFS('[4]BD Unidades'!$BI$3:$BI$1424,'[4]BD Unidades'!$A$3:$A$1424,$A539),"-")</f>
        <v>2.0527719626143983</v>
      </c>
      <c r="AX539" s="25">
        <f>IFERROR(SUMIFS('[4]BD Unidades'!$BJ$3:$BJ$1424,'[4]BD Unidades'!$A$3:$A$1424,$A539),"-")</f>
        <v>1.319199436469777</v>
      </c>
    </row>
    <row r="540" spans="1:50" ht="14.4" x14ac:dyDescent="0.3">
      <c r="A540" s="7">
        <v>1837</v>
      </c>
      <c r="B540" s="7" t="s">
        <v>2232</v>
      </c>
      <c r="D540" s="8" t="s">
        <v>2233</v>
      </c>
      <c r="E540" s="19" t="s">
        <v>2234</v>
      </c>
      <c r="F540" s="19" t="s">
        <v>2235</v>
      </c>
      <c r="G540" s="19" t="s">
        <v>2236</v>
      </c>
      <c r="H540" s="19" t="s">
        <v>397</v>
      </c>
      <c r="I540" s="19">
        <v>2024</v>
      </c>
      <c r="J540" s="19" t="s">
        <v>495</v>
      </c>
      <c r="K540" s="19" t="s">
        <v>496</v>
      </c>
      <c r="L540" s="19" t="s">
        <v>213</v>
      </c>
      <c r="M540" s="19" t="s">
        <v>814</v>
      </c>
      <c r="N540" s="19" t="s">
        <v>815</v>
      </c>
      <c r="O540" s="19" t="s">
        <v>816</v>
      </c>
      <c r="P540" s="19" t="s">
        <v>51</v>
      </c>
      <c r="Q540" s="9" t="s">
        <v>2238</v>
      </c>
      <c r="R540" s="20">
        <v>2.9952999999999999</v>
      </c>
      <c r="S540" s="20">
        <v>1.51</v>
      </c>
      <c r="T540" s="20">
        <v>2.95</v>
      </c>
      <c r="U540" s="20" t="s">
        <v>397</v>
      </c>
      <c r="V540" s="21">
        <f>_xlfn.XLOOKUP(D540,'[4]Gen. Real'!$A$2:$A$1168,'[4]Gen. Real'!$C$2:$C$1168,"-",0)</f>
        <v>7.1981400000000004</v>
      </c>
      <c r="W540" s="22"/>
      <c r="X540" s="22" t="str">
        <f>_xlfn.XLOOKUP(D540,[4]Vertimiento!$J$2:$J$119,[4]Vertimiento!$K$2:$K$119,"-",0)</f>
        <v>-</v>
      </c>
      <c r="Y540" s="23" t="str">
        <f t="shared" si="32"/>
        <v>-</v>
      </c>
      <c r="Z540" s="19" t="str">
        <f>_xlfn.XLOOKUP(D540,[4]Cmg!$I$4:$I$99,[4]Cmg!$M$4:$M$99,"----",0,1)</f>
        <v>----</v>
      </c>
      <c r="AA540" s="19" t="str">
        <f>_xlfn.XLOOKUP(D540,[4]Cmg!$A$4:$A$101,[4]Cmg!$B$4:$B$101,"----",0,1)</f>
        <v>----</v>
      </c>
      <c r="AB540" s="19" t="str">
        <f>_xlfn.XLOOKUP(D540,[4]Cmg!$E$4:$E$101,[4]Cmg!$F$4:$F$101,"----",0,1)</f>
        <v>----</v>
      </c>
      <c r="AC540" s="19" t="str">
        <f>_xlfn.XLOOKUP(D540,[4]Cmg!$O$4:$O$101,[4]Cmg!$P$4:$P$101,"----",0,1)</f>
        <v>----</v>
      </c>
      <c r="AD540" s="24" t="str">
        <f>_xlfn.XLOOKUP(D540,[4]Cmg!$S$4:$S$101,[4]Cmg!$U$4:$U$101,"----",0,1)</f>
        <v>----</v>
      </c>
      <c r="AG540" s="25">
        <f>IFERROR(SUMIFS('[4]BD Unidades'!$AH:$AH,'[4]BD Unidades'!$A:$A,'BD Centrales 2024'!$A540),"-")</f>
        <v>2.95</v>
      </c>
      <c r="AH540" s="25">
        <f>SUMIFS('[4]BD Unidades'!$AJ$3:$AJ$1424,'[4]BD Unidades'!$A$3:$A$1424,$A540)</f>
        <v>8390.4731301260908</v>
      </c>
      <c r="AI540" s="25">
        <f>SUMIFS('[4]BD Unidades'!$AL$3:$AL$1424,'[4]BD Unidades'!$A$3:$A$1424,$A540)</f>
        <v>0</v>
      </c>
      <c r="AJ540" s="26">
        <f t="shared" si="33"/>
        <v>0</v>
      </c>
      <c r="AK540" s="27">
        <f>IFERROR(SUMIFS('[4]BD Unidades'!$AO$3:$AO$1424,'[4]BD Unidades'!$A$3:$A$1424,$A540),"-")</f>
        <v>0</v>
      </c>
      <c r="AL540" s="27">
        <f>IFERROR(SUMIFS('[4]BD Unidades'!$AQ$3:$AQ$1424,'[4]BD Unidades'!$A$3:$A$1424,$A540),"-")</f>
        <v>0</v>
      </c>
      <c r="AM540" s="27">
        <f>IFERROR(SUMIFS('[4]BD Unidades'!$AS$3:$AS$1424,'[4]BD Unidades'!$A$3:$A$1424,$A540),"-")</f>
        <v>0.26760502865056918</v>
      </c>
      <c r="AN540" s="27">
        <f>IFERROR(SUMIFS('[4]BD Unidades'!$AU$3:$AU$1424,'[4]BD Unidades'!$A$3:$A$1424,$A540),"-")</f>
        <v>0.28376748572764005</v>
      </c>
      <c r="AO540" s="27">
        <f>IFERROR(SUMIFS('[4]BD Unidades'!$AW$3:$AW$1424,'[4]BD Unidades'!$A$3:$A$1424,$A540),"-")</f>
        <v>0.27860673388308355</v>
      </c>
      <c r="AP540" s="27">
        <f>IFERROR(SUMIFS('[4]BD Unidades'!$AY$3:$AY$1424,'[4]BD Unidades'!$A$3:$A$1424,$A540),"-")</f>
        <v>0.26008515006844063</v>
      </c>
      <c r="AQ540" s="25">
        <f>IFERROR(SUMIFS('[4]BD Unidades'!$AZ$3:$AZ$1424,'[4]BD Unidades'!$A$3:$A$1424,$A540),"-")</f>
        <v>0.80155734231704978</v>
      </c>
      <c r="AR540" s="25">
        <f>IFERROR(SUMIFS('[4]BD Unidades'!$BA$3:$BA$1424,'[4]BD Unidades'!$A$3:$A$1424,$A540),"-")</f>
        <v>2.95</v>
      </c>
      <c r="AS540" s="28">
        <f>SUMIFS('[4]BD Unidades'!$BC$3:$BC$1424,'[4]BD Unidades'!$A$3:$A$1424,$A540)</f>
        <v>1.1520413242514217E-2</v>
      </c>
      <c r="AT540" s="28">
        <f>SUMIFS('[4]BD Unidades'!$BE$3:$BE$1424,'[4]BD Unidades'!$A$3:$A$1424,$A540)</f>
        <v>0.98487630621306721</v>
      </c>
      <c r="AU540" s="29">
        <f t="shared" si="34"/>
        <v>0.97353012417273177</v>
      </c>
      <c r="AV540" s="30">
        <f t="shared" si="35"/>
        <v>1.5100000000000001E-2</v>
      </c>
      <c r="AW540" s="25">
        <f>IFERROR(SUMIFS('[4]BD Unidades'!$BI$3:$BI$1424,'[4]BD Unidades'!$A$3:$A$1424,$A540),"-")</f>
        <v>0.79218126964395263</v>
      </c>
      <c r="AX540" s="25">
        <f>IFERROR(SUMIFS('[4]BD Unidades'!$BJ$3:$BJ$1424,'[4]BD Unidades'!$A$3:$A$1424,$A540),"-")</f>
        <v>0.50908971065897224</v>
      </c>
    </row>
    <row r="541" spans="1:50" ht="14.4" x14ac:dyDescent="0.3">
      <c r="A541" s="7">
        <v>1838</v>
      </c>
      <c r="B541" s="7" t="s">
        <v>2239</v>
      </c>
      <c r="D541" s="8" t="s">
        <v>2240</v>
      </c>
      <c r="E541" s="19" t="s">
        <v>1231</v>
      </c>
      <c r="F541" s="19" t="s">
        <v>2241</v>
      </c>
      <c r="G541" s="19" t="s">
        <v>2242</v>
      </c>
      <c r="H541" s="19" t="s">
        <v>397</v>
      </c>
      <c r="I541" s="19">
        <v>2024</v>
      </c>
      <c r="J541" s="19" t="s">
        <v>495</v>
      </c>
      <c r="K541" s="19" t="s">
        <v>496</v>
      </c>
      <c r="L541" s="19" t="s">
        <v>213</v>
      </c>
      <c r="M541" s="19" t="s">
        <v>164</v>
      </c>
      <c r="N541" s="19" t="s">
        <v>221</v>
      </c>
      <c r="O541" s="19" t="s">
        <v>222</v>
      </c>
      <c r="P541" s="19" t="s">
        <v>51</v>
      </c>
      <c r="Q541" s="9" t="s">
        <v>2244</v>
      </c>
      <c r="R541" s="20">
        <v>6.8916000000000004</v>
      </c>
      <c r="S541" s="20">
        <v>0.313</v>
      </c>
      <c r="T541" s="20">
        <v>6.87</v>
      </c>
      <c r="U541" s="20" t="s">
        <v>397</v>
      </c>
      <c r="V541" s="21">
        <f>_xlfn.XLOOKUP(D541,'[4]Gen. Real'!$A$2:$A$1168,'[4]Gen. Real'!$C$2:$C$1168,"-",0)</f>
        <v>13.896470000000019</v>
      </c>
      <c r="W541" s="22"/>
      <c r="X541" s="22" t="str">
        <f>_xlfn.XLOOKUP(D541,[4]Vertimiento!$J$2:$J$119,[4]Vertimiento!$K$2:$K$119,"-",0)</f>
        <v>-</v>
      </c>
      <c r="Y541" s="23" t="str">
        <f t="shared" si="32"/>
        <v>-</v>
      </c>
      <c r="Z541" s="19" t="str">
        <f>_xlfn.XLOOKUP(D541,[4]Cmg!$I$4:$I$99,[4]Cmg!$M$4:$M$99,"----",0,1)</f>
        <v>----</v>
      </c>
      <c r="AA541" s="19" t="str">
        <f>_xlfn.XLOOKUP(D541,[4]Cmg!$A$4:$A$101,[4]Cmg!$B$4:$B$101,"----",0,1)</f>
        <v>----</v>
      </c>
      <c r="AB541" s="19" t="str">
        <f>_xlfn.XLOOKUP(D541,[4]Cmg!$E$4:$E$101,[4]Cmg!$F$4:$F$101,"----",0,1)</f>
        <v>----</v>
      </c>
      <c r="AC541" s="19" t="str">
        <f>_xlfn.XLOOKUP(D541,[4]Cmg!$O$4:$O$101,[4]Cmg!$P$4:$P$101,"----",0,1)</f>
        <v>----</v>
      </c>
      <c r="AD541" s="24" t="str">
        <f>_xlfn.XLOOKUP(D541,[4]Cmg!$S$4:$S$101,[4]Cmg!$U$4:$U$101,"----",0,1)</f>
        <v>----</v>
      </c>
      <c r="AG541" s="25">
        <f>IFERROR(SUMIFS('[4]BD Unidades'!$AH:$AH,'[4]BD Unidades'!$A:$A,'BD Centrales 2024'!$A541),"-")</f>
        <v>6.87</v>
      </c>
      <c r="AH541" s="25">
        <f>SUMIFS('[4]BD Unidades'!$AJ$3:$AJ$1424,'[4]BD Unidades'!$A$3:$A$1424,$A541)</f>
        <v>8148.2477218643025</v>
      </c>
      <c r="AI541" s="25">
        <f>SUMIFS('[4]BD Unidades'!$AL$3:$AL$1424,'[4]BD Unidades'!$A$3:$A$1424,$A541)</f>
        <v>0</v>
      </c>
      <c r="AJ541" s="26">
        <f t="shared" si="33"/>
        <v>0</v>
      </c>
      <c r="AK541" s="27">
        <f>IFERROR(SUMIFS('[4]BD Unidades'!$AO$3:$AO$1424,'[4]BD Unidades'!$A$3:$A$1424,$A541),"-")</f>
        <v>0</v>
      </c>
      <c r="AL541" s="27">
        <f>IFERROR(SUMIFS('[4]BD Unidades'!$AQ$3:$AQ$1424,'[4]BD Unidades'!$A$3:$A$1424,$A541),"-")</f>
        <v>0</v>
      </c>
      <c r="AM541" s="27">
        <f>IFERROR(SUMIFS('[4]BD Unidades'!$AS$3:$AS$1424,'[4]BD Unidades'!$A$3:$A$1424,$A541),"-")</f>
        <v>0.2099179032541364</v>
      </c>
      <c r="AN541" s="27">
        <f>IFERROR(SUMIFS('[4]BD Unidades'!$AU$3:$AU$1424,'[4]BD Unidades'!$A$3:$A$1424,$A541),"-")</f>
        <v>0.22697636252829531</v>
      </c>
      <c r="AO541" s="27">
        <f>IFERROR(SUMIFS('[4]BD Unidades'!$AW$3:$AW$1424,'[4]BD Unidades'!$A$3:$A$1424,$A541),"-")</f>
        <v>0.23524037959254743</v>
      </c>
      <c r="AP541" s="27">
        <f>IFERROR(SUMIFS('[4]BD Unidades'!$AY$3:$AY$1424,'[4]BD Unidades'!$A$3:$A$1424,$A541),"-")</f>
        <v>0.22477229235591156</v>
      </c>
      <c r="AQ541" s="25">
        <f>IFERROR(SUMIFS('[4]BD Unidades'!$AZ$3:$AZ$1424,'[4]BD Unidades'!$A$3:$A$1424,$A541),"-")</f>
        <v>1.4466702220662064</v>
      </c>
      <c r="AR541" s="25">
        <f>IFERROR(SUMIFS('[4]BD Unidades'!$BA$3:$BA$1424,'[4]BD Unidades'!$A$3:$A$1424,$A541),"-")</f>
        <v>6.8699999999999903</v>
      </c>
      <c r="AS541" s="28">
        <f>SUMIFS('[4]BD Unidades'!$BC$3:$BC$1424,'[4]BD Unidades'!$A$3:$A$1424,$A541)</f>
        <v>2.8649885709196476E-2</v>
      </c>
      <c r="AT541" s="28">
        <f>SUMIFS('[4]BD Unidades'!$BE$3:$BE$1424,'[4]BD Unidades'!$A$3:$A$1424,$A541)</f>
        <v>0.98953830213936989</v>
      </c>
      <c r="AU541" s="29">
        <f t="shared" si="34"/>
        <v>0.96118814287820464</v>
      </c>
      <c r="AV541" s="30">
        <f t="shared" si="35"/>
        <v>3.13E-3</v>
      </c>
      <c r="AW541" s="25">
        <f>IFERROR(SUMIFS('[4]BD Unidades'!$BI$3:$BI$1424,'[4]BD Unidades'!$A$3:$A$1424,$A541),"-")</f>
        <v>1.3947648561903607</v>
      </c>
      <c r="AX541" s="25">
        <f>IFERROR(SUMIFS('[4]BD Unidades'!$BJ$3:$BJ$1424,'[4]BD Unidades'!$A$3:$A$1424,$A541),"-")</f>
        <v>0.89633580631664256</v>
      </c>
    </row>
    <row r="542" spans="1:50" ht="14.4" x14ac:dyDescent="0.3">
      <c r="A542" s="7">
        <v>1839</v>
      </c>
      <c r="B542" s="7" t="s">
        <v>2245</v>
      </c>
      <c r="D542" s="8" t="s">
        <v>2246</v>
      </c>
      <c r="E542" s="19" t="s">
        <v>584</v>
      </c>
      <c r="F542" s="19" t="s">
        <v>584</v>
      </c>
      <c r="G542" s="19" t="s">
        <v>2247</v>
      </c>
      <c r="H542" s="19" t="s">
        <v>397</v>
      </c>
      <c r="I542" s="19">
        <v>2024</v>
      </c>
      <c r="J542" s="19" t="s">
        <v>495</v>
      </c>
      <c r="K542" s="19" t="s">
        <v>496</v>
      </c>
      <c r="L542" s="19" t="s">
        <v>47</v>
      </c>
      <c r="M542" s="19" t="s">
        <v>48</v>
      </c>
      <c r="N542" s="19" t="s">
        <v>49</v>
      </c>
      <c r="O542" s="19" t="s">
        <v>50</v>
      </c>
      <c r="P542" s="19" t="s">
        <v>51</v>
      </c>
      <c r="Q542" s="9" t="s">
        <v>2249</v>
      </c>
      <c r="R542" s="20">
        <v>153.23560000000001</v>
      </c>
      <c r="S542" s="20">
        <v>3.65E-3</v>
      </c>
      <c r="T542" s="20">
        <v>149.55000000000001</v>
      </c>
      <c r="U542" s="20">
        <v>0</v>
      </c>
      <c r="V542" s="21">
        <f>_xlfn.XLOOKUP(D542,'[4]Gen. Real'!$A$2:$A$1168,'[4]Gen. Real'!$C$2:$C$1168,"-",0)</f>
        <v>304.71161000000001</v>
      </c>
      <c r="W542" s="22"/>
      <c r="X542" s="22">
        <f>_xlfn.XLOOKUP(D542,[4]Vertimiento!$J$2:$J$119,[4]Vertimiento!$K$2:$K$119,"-",0)</f>
        <v>125.75806266666667</v>
      </c>
      <c r="Y542" s="23">
        <f t="shared" si="32"/>
        <v>0.29214151577188385</v>
      </c>
      <c r="Z542" s="19">
        <f>_xlfn.XLOOKUP(D542,[4]Cmg!$I$4:$I$99,[4]Cmg!$M$4:$M$99,"----",0,1)</f>
        <v>5.9741899109128065</v>
      </c>
      <c r="AA542" s="19">
        <f>_xlfn.XLOOKUP(D542,[4]Cmg!$A$4:$A$101,[4]Cmg!$B$4:$B$101,"----",0,1)</f>
        <v>47.127356321839002</v>
      </c>
      <c r="AB542" s="19">
        <f>_xlfn.XLOOKUP(D542,[4]Cmg!$E$4:$E$101,[4]Cmg!$F$4:$F$101,"----",0,1)</f>
        <v>6.4265437158469974</v>
      </c>
      <c r="AC542" s="19">
        <f>_xlfn.XLOOKUP(D542,[4]Cmg!$O$4:$O$101,[4]Cmg!$P$4:$P$101,"----",0,1)</f>
        <v>76.182354203237921</v>
      </c>
      <c r="AD542" s="24">
        <f>_xlfn.XLOOKUP(D542,[4]Cmg!$S$4:$S$101,[4]Cmg!$U$4:$U$101,"----",0,1)</f>
        <v>0.47001251849322861</v>
      </c>
      <c r="AG542" s="25">
        <f>IFERROR(SUMIFS('[4]BD Unidades'!$AH:$AH,'[4]BD Unidades'!$A:$A,'BD Centrales 2024'!$A542),"-")</f>
        <v>142</v>
      </c>
      <c r="AH542" s="25">
        <f>SUMIFS('[4]BD Unidades'!$AJ$3:$AJ$1424,'[4]BD Unidades'!$A$3:$A$1424,$A542)</f>
        <v>0</v>
      </c>
      <c r="AI542" s="25">
        <f>SUMIFS('[4]BD Unidades'!$AL$3:$AL$1424,'[4]BD Unidades'!$A$3:$A$1424,$A542)</f>
        <v>8551.5288744913014</v>
      </c>
      <c r="AJ542" s="26">
        <f t="shared" si="33"/>
        <v>1</v>
      </c>
      <c r="AK542" s="27">
        <f>IFERROR(SUMIFS('[4]BD Unidades'!$AO$3:$AO$1424,'[4]BD Unidades'!$A$3:$A$1424,$A542),"-")</f>
        <v>0</v>
      </c>
      <c r="AL542" s="27">
        <f>IFERROR(SUMIFS('[4]BD Unidades'!$AQ$3:$AQ$1424,'[4]BD Unidades'!$A$3:$A$1424,$A542),"-")</f>
        <v>0</v>
      </c>
      <c r="AM542" s="27">
        <f>IFERROR(SUMIFS('[4]BD Unidades'!$AS$3:$AS$1424,'[4]BD Unidades'!$A$3:$A$1424,$A542),"-")</f>
        <v>0</v>
      </c>
      <c r="AN542" s="27">
        <f>IFERROR(SUMIFS('[4]BD Unidades'!$AU$3:$AU$1424,'[4]BD Unidades'!$A$3:$A$1424,$A542),"-")</f>
        <v>0</v>
      </c>
      <c r="AO542" s="27">
        <f>IFERROR(SUMIFS('[4]BD Unidades'!$AW$3:$AW$1424,'[4]BD Unidades'!$A$3:$A$1424,$A542),"-")</f>
        <v>0.35115908287630293</v>
      </c>
      <c r="AP542" s="27">
        <f>IFERROR(SUMIFS('[4]BD Unidades'!$AY$3:$AY$1424,'[4]BD Unidades'!$A$3:$A$1424,$A542),"-")</f>
        <v>0.32259926283448492</v>
      </c>
      <c r="AQ542" s="25">
        <f>IFERROR(SUMIFS('[4]BD Unidades'!$AZ$3:$AZ$1424,'[4]BD Unidades'!$A$3:$A$1424,$A542),"-")</f>
        <v>44.79338068571429</v>
      </c>
      <c r="AR542" s="25">
        <f>IFERROR(SUMIFS('[4]BD Unidades'!$BA$3:$BA$1424,'[4]BD Unidades'!$A$3:$A$1424,$A542),"-")</f>
        <v>141.695484303526</v>
      </c>
      <c r="AS542" s="28">
        <f>SUMIFS('[4]BD Unidades'!$BC$3:$BC$1424,'[4]BD Unidades'!$A$3:$A$1424,$A542)</f>
        <v>6.7613079622473029E-3</v>
      </c>
      <c r="AT542" s="28">
        <f>SUMIFS('[4]BD Unidades'!$BE$3:$BE$1424,'[4]BD Unidades'!$A$3:$A$1424,$A542)</f>
        <v>0.98021370966643384</v>
      </c>
      <c r="AU542" s="29">
        <f t="shared" si="34"/>
        <v>0.97358618290656229</v>
      </c>
      <c r="AV542" s="30">
        <f t="shared" si="35"/>
        <v>3.65E-5</v>
      </c>
      <c r="AW542" s="25">
        <f>IFERROR(SUMIFS('[4]BD Unidades'!$BI$3:$BI$1424,'[4]BD Unidades'!$A$3:$A$1424,$A542),"-")</f>
        <v>42.662658148236851</v>
      </c>
      <c r="AX542" s="25">
        <f>IFERROR(SUMIFS('[4]BD Unidades'!$BJ$3:$BJ$1424,'[4]BD Unidades'!$A$3:$A$1424,$A542),"-")</f>
        <v>27.416856627259374</v>
      </c>
    </row>
    <row r="543" spans="1:50" ht="14.4" x14ac:dyDescent="0.3">
      <c r="A543" s="7">
        <v>1841</v>
      </c>
      <c r="B543" s="7" t="s">
        <v>2250</v>
      </c>
      <c r="D543" s="8" t="s">
        <v>2251</v>
      </c>
      <c r="E543" s="19" t="s">
        <v>2252</v>
      </c>
      <c r="F543" s="19" t="s">
        <v>2252</v>
      </c>
      <c r="G543" s="19" t="s">
        <v>2253</v>
      </c>
      <c r="H543" s="19" t="s">
        <v>397</v>
      </c>
      <c r="I543" s="19">
        <v>2024</v>
      </c>
      <c r="J543" s="19" t="s">
        <v>495</v>
      </c>
      <c r="K543" s="19" t="s">
        <v>496</v>
      </c>
      <c r="L543" s="19" t="s">
        <v>47</v>
      </c>
      <c r="M543" s="19" t="s">
        <v>250</v>
      </c>
      <c r="N543" s="19" t="s">
        <v>785</v>
      </c>
      <c r="O543" s="19" t="s">
        <v>785</v>
      </c>
      <c r="P543" s="19" t="s">
        <v>51</v>
      </c>
      <c r="Q543" s="9" t="s">
        <v>2255</v>
      </c>
      <c r="R543" s="20">
        <v>98.970200000000006</v>
      </c>
      <c r="S543" s="20">
        <v>0.98</v>
      </c>
      <c r="T543" s="20">
        <v>97.999799999999993</v>
      </c>
      <c r="U543" s="20">
        <v>0.153</v>
      </c>
      <c r="V543" s="21">
        <f>_xlfn.XLOOKUP(D543,'[4]Gen. Real'!$A$2:$A$1168,'[4]Gen. Real'!$C$2:$C$1168,"-",0)</f>
        <v>168.57622000000018</v>
      </c>
      <c r="W543" s="22"/>
      <c r="X543" s="22">
        <f>_xlfn.XLOOKUP(D543,[4]Vertimiento!$J$2:$J$119,[4]Vertimiento!$K$2:$K$119,"-",0)</f>
        <v>64.96284283333334</v>
      </c>
      <c r="Y543" s="23">
        <f t="shared" si="32"/>
        <v>0.27816692439026547</v>
      </c>
      <c r="Z543" s="19">
        <f>_xlfn.XLOOKUP(D543,[4]Cmg!$I$4:$I$99,[4]Cmg!$M$4:$M$99,"----",0,1)</f>
        <v>5.2503273261199013</v>
      </c>
      <c r="AA543" s="19">
        <f>_xlfn.XLOOKUP(D543,[4]Cmg!$A$4:$A$101,[4]Cmg!$B$4:$B$101,"----",0,1)</f>
        <v>51.558550130875105</v>
      </c>
      <c r="AB543" s="19">
        <f>_xlfn.XLOOKUP(D543,[4]Cmg!$E$4:$E$101,[4]Cmg!$F$4:$F$101,"----",0,1)</f>
        <v>6.4674371584699353</v>
      </c>
      <c r="AC543" s="19">
        <f>_xlfn.XLOOKUP(D543,[4]Cmg!$O$4:$O$101,[4]Cmg!$P$4:$P$101,"----",0,1)</f>
        <v>83.747641895845874</v>
      </c>
      <c r="AD543" s="24">
        <f>_xlfn.XLOOKUP(D543,[4]Cmg!$S$4:$S$101,[4]Cmg!$U$4:$U$101,"----",0,1)</f>
        <v>0.50677136679185164</v>
      </c>
      <c r="AG543" s="25">
        <f>IFERROR(SUMIFS('[4]BD Unidades'!$AH:$AH,'[4]BD Unidades'!$A:$A,'BD Centrales 2024'!$A543),"-")</f>
        <v>98.970200000000006</v>
      </c>
      <c r="AH543" s="25">
        <f>SUMIFS('[4]BD Unidades'!$AJ$3:$AJ$1424,'[4]BD Unidades'!$A$3:$A$1424,$A543)</f>
        <v>7503.35</v>
      </c>
      <c r="AI543" s="25">
        <f>SUMIFS('[4]BD Unidades'!$AL$3:$AL$1424,'[4]BD Unidades'!$A$3:$A$1424,$A543)</f>
        <v>416.65</v>
      </c>
      <c r="AJ543" s="26">
        <f t="shared" si="33"/>
        <v>5.2607323232323228E-2</v>
      </c>
      <c r="AK543" s="27">
        <f>IFERROR(SUMIFS('[4]BD Unidades'!$AO$3:$AO$1424,'[4]BD Unidades'!$A$3:$A$1424,$A543),"-")</f>
        <v>0</v>
      </c>
      <c r="AL543" s="27">
        <f>IFERROR(SUMIFS('[4]BD Unidades'!$AQ$3:$AQ$1424,'[4]BD Unidades'!$A$3:$A$1424,$A543),"-")</f>
        <v>0</v>
      </c>
      <c r="AM543" s="27">
        <f>IFERROR(SUMIFS('[4]BD Unidades'!$AS$3:$AS$1424,'[4]BD Unidades'!$A$3:$A$1424,$A543),"-")</f>
        <v>0</v>
      </c>
      <c r="AN543" s="27">
        <f>IFERROR(SUMIFS('[4]BD Unidades'!$AU$3:$AU$1424,'[4]BD Unidades'!$A$3:$A$1424,$A543),"-")</f>
        <v>0</v>
      </c>
      <c r="AO543" s="27">
        <f>IFERROR(SUMIFS('[4]BD Unidades'!$AW$3:$AW$1424,'[4]BD Unidades'!$A$3:$A$1424,$A543),"-")</f>
        <v>0</v>
      </c>
      <c r="AP543" s="27">
        <f>IFERROR(SUMIFS('[4]BD Unidades'!$AY$3:$AY$1424,'[4]BD Unidades'!$A$3:$A$1424,$A543),"-")</f>
        <v>0.29335299999999997</v>
      </c>
      <c r="AQ543" s="25">
        <f>IFERROR(SUMIFS('[4]BD Unidades'!$AZ$3:$AZ$1424,'[4]BD Unidades'!$A$3:$A$1424,$A543),"-")</f>
        <v>31.219787641840007</v>
      </c>
      <c r="AR543" s="25">
        <f>IFERROR(SUMIFS('[4]BD Unidades'!$BA$3:$BA$1424,'[4]BD Unidades'!$A$3:$A$1424,$A543),"-")</f>
        <v>98.970136338384094</v>
      </c>
      <c r="AS543" s="28">
        <f>SUMIFS('[4]BD Unidades'!$BC$3:$BC$1424,'[4]BD Unidades'!$A$3:$A$1424,$A543)</f>
        <v>7.5119999999999996E-3</v>
      </c>
      <c r="AT543" s="28">
        <f>SUMIFS('[4]BD Unidades'!$BE$3:$BE$1424,'[4]BD Unidades'!$A$3:$A$1424,$A543)</f>
        <v>1</v>
      </c>
      <c r="AU543" s="29">
        <f t="shared" si="34"/>
        <v>0.99248800000000004</v>
      </c>
      <c r="AV543" s="30">
        <f t="shared" si="35"/>
        <v>9.7999999999999997E-3</v>
      </c>
      <c r="AW543" s="25">
        <f>IFERROR(SUMIFS('[4]BD Unidades'!$BI$3:$BI$1424,'[4]BD Unidades'!$A$3:$A$1424,$A543),"-")</f>
        <v>27.663745823299603</v>
      </c>
      <c r="AX543" s="25">
        <f>IFERROR(SUMIFS('[4]BD Unidades'!$BJ$3:$BJ$1424,'[4]BD Unidades'!$A$3:$A$1424,$A543),"-")</f>
        <v>17.777911314738265</v>
      </c>
    </row>
    <row r="544" spans="1:50" ht="14.4" x14ac:dyDescent="0.3">
      <c r="A544" s="7">
        <v>1842</v>
      </c>
      <c r="B544" s="7" t="s">
        <v>2256</v>
      </c>
      <c r="D544" s="8" t="s">
        <v>2257</v>
      </c>
      <c r="E544" s="19" t="s">
        <v>584</v>
      </c>
      <c r="F544" s="19" t="s">
        <v>584</v>
      </c>
      <c r="G544" s="19" t="s">
        <v>2258</v>
      </c>
      <c r="H544" s="19" t="s">
        <v>397</v>
      </c>
      <c r="I544" s="19">
        <v>2024</v>
      </c>
      <c r="J544" s="19" t="s">
        <v>495</v>
      </c>
      <c r="K544" s="19" t="s">
        <v>496</v>
      </c>
      <c r="L544" s="19" t="s">
        <v>213</v>
      </c>
      <c r="M544" s="19" t="s">
        <v>90</v>
      </c>
      <c r="N544" s="19" t="s">
        <v>868</v>
      </c>
      <c r="O544" s="19" t="s">
        <v>1687</v>
      </c>
      <c r="P544" s="19" t="s">
        <v>51</v>
      </c>
      <c r="Q544" s="9" t="s">
        <v>2119</v>
      </c>
      <c r="R544" s="20">
        <v>3.0059999999999998</v>
      </c>
      <c r="S544" s="20">
        <v>0.19900000000000001</v>
      </c>
      <c r="T544" s="20">
        <v>3</v>
      </c>
      <c r="U544" s="20" t="s">
        <v>397</v>
      </c>
      <c r="V544" s="21">
        <f>_xlfn.XLOOKUP(D544,'[4]Gen. Real'!$A$2:$A$1168,'[4]Gen. Real'!$C$2:$C$1168,"-",0)</f>
        <v>6.2873300000000034</v>
      </c>
      <c r="W544" s="22"/>
      <c r="X544" s="22" t="str">
        <f>_xlfn.XLOOKUP(D544,[4]Vertimiento!$J$2:$J$119,[4]Vertimiento!$K$2:$K$119,"-",0)</f>
        <v>-</v>
      </c>
      <c r="Y544" s="23" t="str">
        <f t="shared" si="32"/>
        <v>-</v>
      </c>
      <c r="Z544" s="19" t="str">
        <f>_xlfn.XLOOKUP(D544,[4]Cmg!$I$4:$I$99,[4]Cmg!$M$4:$M$99,"----",0,1)</f>
        <v>----</v>
      </c>
      <c r="AA544" s="19" t="str">
        <f>_xlfn.XLOOKUP(D544,[4]Cmg!$A$4:$A$101,[4]Cmg!$B$4:$B$101,"----",0,1)</f>
        <v>----</v>
      </c>
      <c r="AB544" s="19" t="str">
        <f>_xlfn.XLOOKUP(D544,[4]Cmg!$E$4:$E$101,[4]Cmg!$F$4:$F$101,"----",0,1)</f>
        <v>----</v>
      </c>
      <c r="AC544" s="19" t="str">
        <f>_xlfn.XLOOKUP(D544,[4]Cmg!$O$4:$O$101,[4]Cmg!$P$4:$P$101,"----",0,1)</f>
        <v>----</v>
      </c>
      <c r="AD544" s="24" t="str">
        <f>_xlfn.XLOOKUP(D544,[4]Cmg!$S$4:$S$101,[4]Cmg!$U$4:$U$101,"----",0,1)</f>
        <v>----</v>
      </c>
      <c r="AG544" s="25">
        <f>IFERROR(SUMIFS('[4]BD Unidades'!$AH:$AH,'[4]BD Unidades'!$A:$A,'BD Centrales 2024'!$A544),"-")</f>
        <v>3</v>
      </c>
      <c r="AH544" s="25">
        <f>SUMIFS('[4]BD Unidades'!$AJ$3:$AJ$1424,'[4]BD Unidades'!$A$3:$A$1424,$A544)</f>
        <v>8716.81636726547</v>
      </c>
      <c r="AI544" s="25">
        <f>SUMIFS('[4]BD Unidades'!$AL$3:$AL$1424,'[4]BD Unidades'!$A$3:$A$1424,$A544)</f>
        <v>0</v>
      </c>
      <c r="AJ544" s="26">
        <f t="shared" si="33"/>
        <v>0</v>
      </c>
      <c r="AK544" s="27">
        <f>IFERROR(SUMIFS('[4]BD Unidades'!$AO$3:$AO$1424,'[4]BD Unidades'!$A$3:$A$1424,$A544),"-")</f>
        <v>0</v>
      </c>
      <c r="AL544" s="27">
        <f>IFERROR(SUMIFS('[4]BD Unidades'!$AQ$3:$AQ$1424,'[4]BD Unidades'!$A$3:$A$1424,$A544),"-")</f>
        <v>0</v>
      </c>
      <c r="AM544" s="27">
        <f>IFERROR(SUMIFS('[4]BD Unidades'!$AS$3:$AS$1424,'[4]BD Unidades'!$A$3:$A$1424,$A544),"-")</f>
        <v>0.22717902355444911</v>
      </c>
      <c r="AN544" s="27">
        <f>IFERROR(SUMIFS('[4]BD Unidades'!$AU$3:$AU$1424,'[4]BD Unidades'!$A$3:$A$1424,$A544),"-")</f>
        <v>0.22563772455089823</v>
      </c>
      <c r="AO544" s="27">
        <f>IFERROR(SUMIFS('[4]BD Unidades'!$AW$3:$AW$1424,'[4]BD Unidades'!$A$3:$A$1424,$A544),"-")</f>
        <v>0.23897105788423154</v>
      </c>
      <c r="AP544" s="27">
        <f>IFERROR(SUMIFS('[4]BD Unidades'!$AY$3:$AY$1424,'[4]BD Unidades'!$A$3:$A$1424,$A544),"-")</f>
        <v>0.21943612774451096</v>
      </c>
      <c r="AQ544" s="25">
        <f>IFERROR(SUMIFS('[4]BD Unidades'!$AZ$3:$AZ$1424,'[4]BD Unidades'!$A$3:$A$1424,$A544),"-")</f>
        <v>0.67826700000000006</v>
      </c>
      <c r="AR544" s="25">
        <f>IFERROR(SUMIFS('[4]BD Unidades'!$BA$3:$BA$1424,'[4]BD Unidades'!$A$3:$A$1424,$A544),"-")</f>
        <v>3</v>
      </c>
      <c r="AS544" s="28">
        <f>SUMIFS('[4]BD Unidades'!$BC$3:$BC$1424,'[4]BD Unidades'!$A$3:$A$1424,$A544)</f>
        <v>5.0085347971883737E-3</v>
      </c>
      <c r="AT544" s="28">
        <f>SUMIFS('[4]BD Unidades'!$BE$3:$BE$1424,'[4]BD Unidades'!$A$3:$A$1424,$A544)</f>
        <v>0.99737910335976554</v>
      </c>
      <c r="AU544" s="29">
        <f t="shared" si="34"/>
        <v>0.9923836954145997</v>
      </c>
      <c r="AV544" s="30">
        <f t="shared" si="35"/>
        <v>1.99E-3</v>
      </c>
      <c r="AW544" s="25">
        <f>IFERROR(SUMIFS('[4]BD Unidades'!$BI$3:$BI$1424,'[4]BD Unidades'!$A$3:$A$1424,$A544),"-")</f>
        <v>0.67444052416804645</v>
      </c>
      <c r="AX544" s="25">
        <f>IFERROR(SUMIFS('[4]BD Unidades'!$BJ$3:$BJ$1424,'[4]BD Unidades'!$A$3:$A$1424,$A544),"-")</f>
        <v>0.43342445026466736</v>
      </c>
    </row>
    <row r="545" spans="1:50" ht="14.4" x14ac:dyDescent="0.3">
      <c r="A545" s="7">
        <v>1843</v>
      </c>
      <c r="B545" s="7" t="s">
        <v>2260</v>
      </c>
      <c r="D545" s="8" t="s">
        <v>2261</v>
      </c>
      <c r="E545" s="19" t="s">
        <v>584</v>
      </c>
      <c r="F545" s="19" t="s">
        <v>584</v>
      </c>
      <c r="G545" s="19" t="s">
        <v>2262</v>
      </c>
      <c r="H545" s="19" t="s">
        <v>397</v>
      </c>
      <c r="I545" s="19">
        <v>2024</v>
      </c>
      <c r="J545" s="19" t="s">
        <v>495</v>
      </c>
      <c r="K545" s="19" t="s">
        <v>496</v>
      </c>
      <c r="L545" s="19" t="s">
        <v>213</v>
      </c>
      <c r="M545" s="19" t="s">
        <v>362</v>
      </c>
      <c r="N545" s="19" t="s">
        <v>1216</v>
      </c>
      <c r="O545" s="19" t="s">
        <v>1932</v>
      </c>
      <c r="P545" s="19" t="s">
        <v>51</v>
      </c>
      <c r="Q545" s="9" t="s">
        <v>2225</v>
      </c>
      <c r="R545" s="20">
        <v>3.0059999999999998</v>
      </c>
      <c r="S545" s="20">
        <v>0.19900000000000001</v>
      </c>
      <c r="T545" s="20">
        <v>3</v>
      </c>
      <c r="U545" s="20" t="s">
        <v>397</v>
      </c>
      <c r="V545" s="21">
        <f>_xlfn.XLOOKUP(D545,'[4]Gen. Real'!$A$2:$A$1168,'[4]Gen. Real'!$C$2:$C$1168,"-",0)</f>
        <v>6.3265699999999994</v>
      </c>
      <c r="W545" s="22"/>
      <c r="X545" s="22" t="str">
        <f>_xlfn.XLOOKUP(D545,[4]Vertimiento!$J$2:$J$119,[4]Vertimiento!$K$2:$K$119,"-",0)</f>
        <v>-</v>
      </c>
      <c r="Y545" s="23" t="str">
        <f t="shared" si="32"/>
        <v>-</v>
      </c>
      <c r="Z545" s="19" t="str">
        <f>_xlfn.XLOOKUP(D545,[4]Cmg!$I$4:$I$99,[4]Cmg!$M$4:$M$99,"----",0,1)</f>
        <v>----</v>
      </c>
      <c r="AA545" s="19" t="str">
        <f>_xlfn.XLOOKUP(D545,[4]Cmg!$A$4:$A$101,[4]Cmg!$B$4:$B$101,"----",0,1)</f>
        <v>----</v>
      </c>
      <c r="AB545" s="19" t="str">
        <f>_xlfn.XLOOKUP(D545,[4]Cmg!$E$4:$E$101,[4]Cmg!$F$4:$F$101,"----",0,1)</f>
        <v>----</v>
      </c>
      <c r="AC545" s="19" t="str">
        <f>_xlfn.XLOOKUP(D545,[4]Cmg!$O$4:$O$101,[4]Cmg!$P$4:$P$101,"----",0,1)</f>
        <v>----</v>
      </c>
      <c r="AD545" s="24" t="str">
        <f>_xlfn.XLOOKUP(D545,[4]Cmg!$S$4:$S$101,[4]Cmg!$U$4:$U$101,"----",0,1)</f>
        <v>----</v>
      </c>
      <c r="AG545" s="25">
        <f>IFERROR(SUMIFS('[4]BD Unidades'!$AH:$AH,'[4]BD Unidades'!$A:$A,'BD Centrales 2024'!$A545),"-")</f>
        <v>3</v>
      </c>
      <c r="AH545" s="25">
        <f>SUMIFS('[4]BD Unidades'!$AJ$3:$AJ$1424,'[4]BD Unidades'!$A$3:$A$1424,$A545)</f>
        <v>8620.2594810379251</v>
      </c>
      <c r="AI545" s="25">
        <f>SUMIFS('[4]BD Unidades'!$AL$3:$AL$1424,'[4]BD Unidades'!$A$3:$A$1424,$A545)</f>
        <v>0</v>
      </c>
      <c r="AJ545" s="26">
        <f t="shared" si="33"/>
        <v>0</v>
      </c>
      <c r="AK545" s="27">
        <f>IFERROR(SUMIFS('[4]BD Unidades'!$AO$3:$AO$1424,'[4]BD Unidades'!$A$3:$A$1424,$A545),"-")</f>
        <v>0</v>
      </c>
      <c r="AL545" s="27">
        <f>IFERROR(SUMIFS('[4]BD Unidades'!$AQ$3:$AQ$1424,'[4]BD Unidades'!$A$3:$A$1424,$A545),"-")</f>
        <v>0</v>
      </c>
      <c r="AM545" s="27">
        <f>IFERROR(SUMIFS('[4]BD Unidades'!$AS$3:$AS$1424,'[4]BD Unidades'!$A$3:$A$1424,$A545),"-")</f>
        <v>0.2283175533127067</v>
      </c>
      <c r="AN545" s="27">
        <f>IFERROR(SUMIFS('[4]BD Unidades'!$AU$3:$AU$1424,'[4]BD Unidades'!$A$3:$A$1424,$A545),"-")</f>
        <v>0.22983333333333336</v>
      </c>
      <c r="AO545" s="27">
        <f>IFERROR(SUMIFS('[4]BD Unidades'!$AW$3:$AW$1424,'[4]BD Unidades'!$A$3:$A$1424,$A545),"-")</f>
        <v>0.24284031936127748</v>
      </c>
      <c r="AP545" s="27">
        <f>IFERROR(SUMIFS('[4]BD Unidades'!$AY$3:$AY$1424,'[4]BD Unidades'!$A$3:$A$1424,$A545),"-")</f>
        <v>0.23226846307385232</v>
      </c>
      <c r="AQ545" s="25">
        <f>IFERROR(SUMIFS('[4]BD Unidades'!$AZ$3:$AZ$1424,'[4]BD Unidades'!$A$3:$A$1424,$A545),"-")</f>
        <v>0.68632256525799629</v>
      </c>
      <c r="AR545" s="25">
        <f>IFERROR(SUMIFS('[4]BD Unidades'!$BA$3:$BA$1424,'[4]BD Unidades'!$A$3:$A$1424,$A545),"-")</f>
        <v>3</v>
      </c>
      <c r="AS545" s="28">
        <f>SUMIFS('[4]BD Unidades'!$BC$3:$BC$1424,'[4]BD Unidades'!$A$3:$A$1424,$A545)</f>
        <v>8.9676570559890732E-3</v>
      </c>
      <c r="AT545" s="28">
        <f>SUMIFS('[4]BD Unidades'!$BE$3:$BE$1424,'[4]BD Unidades'!$A$3:$A$1424,$A545)</f>
        <v>0.99739803937964977</v>
      </c>
      <c r="AU545" s="29">
        <f t="shared" si="34"/>
        <v>0.98845371581417718</v>
      </c>
      <c r="AV545" s="30">
        <f t="shared" si="35"/>
        <v>1.99E-3</v>
      </c>
      <c r="AW545" s="25">
        <f>IFERROR(SUMIFS('[4]BD Unidades'!$BI$3:$BI$1424,'[4]BD Unidades'!$A$3:$A$1424,$A545),"-")</f>
        <v>0.67974258411918509</v>
      </c>
      <c r="AX545" s="25">
        <f>IFERROR(SUMIFS('[4]BD Unidades'!$BJ$3:$BJ$1424,'[4]BD Unidades'!$A$3:$A$1424,$A545),"-")</f>
        <v>0.43683178173014731</v>
      </c>
    </row>
    <row r="546" spans="1:50" ht="14.4" x14ac:dyDescent="0.3">
      <c r="A546" s="7">
        <v>1846</v>
      </c>
      <c r="B546" s="7" t="s">
        <v>2263</v>
      </c>
      <c r="D546" s="8" t="s">
        <v>2264</v>
      </c>
      <c r="E546" s="19" t="s">
        <v>162</v>
      </c>
      <c r="F546" s="19" t="s">
        <v>162</v>
      </c>
      <c r="G546" s="19" t="s">
        <v>2265</v>
      </c>
      <c r="H546" s="19" t="s">
        <v>397</v>
      </c>
      <c r="I546" s="19">
        <v>2024</v>
      </c>
      <c r="J546" s="19" t="s">
        <v>495</v>
      </c>
      <c r="K546" s="19" t="s">
        <v>496</v>
      </c>
      <c r="L546" s="19" t="s">
        <v>213</v>
      </c>
      <c r="M546" s="19" t="s">
        <v>164</v>
      </c>
      <c r="N546" s="19" t="s">
        <v>707</v>
      </c>
      <c r="O546" s="19" t="s">
        <v>1011</v>
      </c>
      <c r="P546" s="19" t="s">
        <v>51</v>
      </c>
      <c r="Q546" s="9" t="s">
        <v>2189</v>
      </c>
      <c r="R546" s="20">
        <v>0.84</v>
      </c>
      <c r="S546" s="20">
        <v>3.09</v>
      </c>
      <c r="T546" s="20">
        <v>0.81399999999999995</v>
      </c>
      <c r="U546" s="20" t="s">
        <v>397</v>
      </c>
      <c r="V546" s="21">
        <f>_xlfn.XLOOKUP(D546,'[4]Gen. Real'!$A$2:$A$1168,'[4]Gen. Real'!$C$2:$C$1168,"-",0)</f>
        <v>1.5139999999999995E-2</v>
      </c>
      <c r="W546" s="22"/>
      <c r="X546" s="22" t="str">
        <f>_xlfn.XLOOKUP(D546,[4]Vertimiento!$J$2:$J$119,[4]Vertimiento!$K$2:$K$119,"-",0)</f>
        <v>-</v>
      </c>
      <c r="Y546" s="23" t="str">
        <f t="shared" si="32"/>
        <v>-</v>
      </c>
      <c r="Z546" s="19" t="str">
        <f>_xlfn.XLOOKUP(D546,[4]Cmg!$I$4:$I$99,[4]Cmg!$M$4:$M$99,"----",0,1)</f>
        <v>----</v>
      </c>
      <c r="AA546" s="19" t="str">
        <f>_xlfn.XLOOKUP(D546,[4]Cmg!$A$4:$A$101,[4]Cmg!$B$4:$B$101,"----",0,1)</f>
        <v>----</v>
      </c>
      <c r="AB546" s="19" t="str">
        <f>_xlfn.XLOOKUP(D546,[4]Cmg!$E$4:$E$101,[4]Cmg!$F$4:$F$101,"----",0,1)</f>
        <v>----</v>
      </c>
      <c r="AC546" s="19" t="str">
        <f>_xlfn.XLOOKUP(D546,[4]Cmg!$O$4:$O$101,[4]Cmg!$P$4:$P$101,"----",0,1)</f>
        <v>----</v>
      </c>
      <c r="AD546" s="24" t="str">
        <f>_xlfn.XLOOKUP(D546,[4]Cmg!$S$4:$S$101,[4]Cmg!$U$4:$U$101,"----",0,1)</f>
        <v>----</v>
      </c>
      <c r="AG546" s="25">
        <f>IFERROR(SUMIFS('[4]BD Unidades'!$AH:$AH,'[4]BD Unidades'!$A:$A,'BD Centrales 2024'!$A546),"-")</f>
        <v>0.81399999999999995</v>
      </c>
      <c r="AH546" s="25">
        <f>SUMIFS('[4]BD Unidades'!$AJ$3:$AJ$1424,'[4]BD Unidades'!$A$3:$A$1424,$A546)</f>
        <v>2370.2904761904761</v>
      </c>
      <c r="AI546" s="25">
        <f>SUMIFS('[4]BD Unidades'!$AL$3:$AL$1424,'[4]BD Unidades'!$A$3:$A$1424,$A546)</f>
        <v>1874.0250396825365</v>
      </c>
      <c r="AJ546" s="26">
        <f t="shared" si="33"/>
        <v>0.44153763608619673</v>
      </c>
      <c r="AK546" s="27">
        <f>IFERROR(SUMIFS('[4]BD Unidades'!$AO$3:$AO$1424,'[4]BD Unidades'!$A$3:$A$1424,$A546),"-")</f>
        <v>0</v>
      </c>
      <c r="AL546" s="27">
        <f>IFERROR(SUMIFS('[4]BD Unidades'!$AQ$3:$AQ$1424,'[4]BD Unidades'!$A$3:$A$1424,$A546),"-")</f>
        <v>0</v>
      </c>
      <c r="AM546" s="27">
        <f>IFERROR(SUMIFS('[4]BD Unidades'!$AS$3:$AS$1424,'[4]BD Unidades'!$A$3:$A$1424,$A546),"-")</f>
        <v>9.4943057481892256E-3</v>
      </c>
      <c r="AN546" s="27">
        <f>IFERROR(SUMIFS('[4]BD Unidades'!$AU$3:$AU$1424,'[4]BD Unidades'!$A$3:$A$1424,$A546),"-")</f>
        <v>2.9643166666666666E-3</v>
      </c>
      <c r="AO546" s="27">
        <f>IFERROR(SUMIFS('[4]BD Unidades'!$AW$3:$AW$1424,'[4]BD Unidades'!$A$3:$A$1424,$A546),"-")</f>
        <v>5.8985928571428569E-3</v>
      </c>
      <c r="AP546" s="27">
        <f>IFERROR(SUMIFS('[4]BD Unidades'!$AY$3:$AY$1424,'[4]BD Unidades'!$A$3:$A$1424,$A546),"-")</f>
        <v>3.2226647619047623E-2</v>
      </c>
      <c r="AQ546" s="25">
        <f>IFERROR(SUMIFS('[4]BD Unidades'!$AZ$3:$AZ$1424,'[4]BD Unidades'!$A$3:$A$1424,$A546),"-")</f>
        <v>0</v>
      </c>
      <c r="AR546" s="25">
        <f>IFERROR(SUMIFS('[4]BD Unidades'!$BA$3:$BA$1424,'[4]BD Unidades'!$A$3:$A$1424,$A546),"-")</f>
        <v>0.56497277324738504</v>
      </c>
      <c r="AS546" s="28">
        <f>SUMIFS('[4]BD Unidades'!$BC$3:$BC$1424,'[4]BD Unidades'!$A$3:$A$1424,$A546)</f>
        <v>0.52848795481510602</v>
      </c>
      <c r="AT546" s="28">
        <f>SUMIFS('[4]BD Unidades'!$BE$3:$BE$1424,'[4]BD Unidades'!$A$3:$A$1424,$A546)</f>
        <v>0.93951689308844388</v>
      </c>
      <c r="AU546" s="29">
        <f t="shared" si="34"/>
        <v>0.44299353174588957</v>
      </c>
      <c r="AV546" s="30">
        <f t="shared" si="35"/>
        <v>3.0899999999999997E-2</v>
      </c>
      <c r="AW546" s="25">
        <f>IFERROR(SUMIFS('[4]BD Unidades'!$BI$3:$BI$1424,'[4]BD Unidades'!$A$3:$A$1424,$A546),"-")</f>
        <v>0</v>
      </c>
      <c r="AX546" s="25">
        <f>IFERROR(SUMIFS('[4]BD Unidades'!$BJ$3:$BJ$1424,'[4]BD Unidades'!$A$3:$A$1424,$A546),"-")</f>
        <v>0</v>
      </c>
    </row>
    <row r="547" spans="1:50" ht="14.4" x14ac:dyDescent="0.3">
      <c r="A547" s="7">
        <v>1847</v>
      </c>
      <c r="B547" s="7" t="s">
        <v>2267</v>
      </c>
      <c r="D547" s="8" t="s">
        <v>2268</v>
      </c>
      <c r="E547" s="19" t="s">
        <v>2269</v>
      </c>
      <c r="F547" s="19" t="s">
        <v>2270</v>
      </c>
      <c r="G547" s="19" t="s">
        <v>2271</v>
      </c>
      <c r="H547" s="19" t="s">
        <v>397</v>
      </c>
      <c r="I547" s="19">
        <v>2024</v>
      </c>
      <c r="J547" s="19" t="s">
        <v>495</v>
      </c>
      <c r="K547" s="19" t="s">
        <v>496</v>
      </c>
      <c r="L547" s="19" t="s">
        <v>213</v>
      </c>
      <c r="M547" s="19" t="s">
        <v>164</v>
      </c>
      <c r="N547" s="19" t="s">
        <v>221</v>
      </c>
      <c r="O547" s="19" t="s">
        <v>222</v>
      </c>
      <c r="P547" s="19" t="s">
        <v>51</v>
      </c>
      <c r="Q547" s="9" t="s">
        <v>2272</v>
      </c>
      <c r="R547" s="20">
        <v>2.7033420000000001</v>
      </c>
      <c r="S547" s="20">
        <v>0.12</v>
      </c>
      <c r="T547" s="20">
        <v>2.7</v>
      </c>
      <c r="U547" s="20" t="s">
        <v>397</v>
      </c>
      <c r="V547" s="21">
        <f>_xlfn.XLOOKUP(D547,'[4]Gen. Real'!$A$2:$A$1168,'[4]Gen. Real'!$C$2:$C$1168,"-",0)</f>
        <v>6.2302499999999981</v>
      </c>
      <c r="W547" s="22"/>
      <c r="X547" s="22" t="str">
        <f>_xlfn.XLOOKUP(D547,[4]Vertimiento!$J$2:$J$119,[4]Vertimiento!$K$2:$K$119,"-",0)</f>
        <v>-</v>
      </c>
      <c r="Y547" s="23" t="str">
        <f t="shared" si="32"/>
        <v>-</v>
      </c>
      <c r="Z547" s="19" t="str">
        <f>_xlfn.XLOOKUP(D547,[4]Cmg!$I$4:$I$99,[4]Cmg!$M$4:$M$99,"----",0,1)</f>
        <v>----</v>
      </c>
      <c r="AA547" s="19" t="str">
        <f>_xlfn.XLOOKUP(D547,[4]Cmg!$A$4:$A$101,[4]Cmg!$B$4:$B$101,"----",0,1)</f>
        <v>----</v>
      </c>
      <c r="AB547" s="19" t="str">
        <f>_xlfn.XLOOKUP(D547,[4]Cmg!$E$4:$E$101,[4]Cmg!$F$4:$F$101,"----",0,1)</f>
        <v>----</v>
      </c>
      <c r="AC547" s="19" t="str">
        <f>_xlfn.XLOOKUP(D547,[4]Cmg!$O$4:$O$101,[4]Cmg!$P$4:$P$101,"----",0,1)</f>
        <v>----</v>
      </c>
      <c r="AD547" s="24" t="str">
        <f>_xlfn.XLOOKUP(D547,[4]Cmg!$S$4:$S$101,[4]Cmg!$U$4:$U$101,"----",0,1)</f>
        <v>----</v>
      </c>
      <c r="AG547" s="25">
        <f>IFERROR(SUMIFS('[4]BD Unidades'!$AH:$AH,'[4]BD Unidades'!$A:$A,'BD Centrales 2024'!$A547),"-")</f>
        <v>2.7</v>
      </c>
      <c r="AH547" s="25">
        <f>SUMIFS('[4]BD Unidades'!$AJ$3:$AJ$1424,'[4]BD Unidades'!$A$3:$A$1424,$A547)</f>
        <v>8597.6580099743205</v>
      </c>
      <c r="AI547" s="25">
        <f>SUMIFS('[4]BD Unidades'!$AL$3:$AL$1424,'[4]BD Unidades'!$A$3:$A$1424,$A547)</f>
        <v>0</v>
      </c>
      <c r="AJ547" s="26">
        <f t="shared" si="33"/>
        <v>0</v>
      </c>
      <c r="AK547" s="27">
        <f>IFERROR(SUMIFS('[4]BD Unidades'!$AO$3:$AO$1424,'[4]BD Unidades'!$A$3:$A$1424,$A547),"-")</f>
        <v>0</v>
      </c>
      <c r="AL547" s="27">
        <f>IFERROR(SUMIFS('[4]BD Unidades'!$AQ$3:$AQ$1424,'[4]BD Unidades'!$A$3:$A$1424,$A547),"-")</f>
        <v>0</v>
      </c>
      <c r="AM547" s="27">
        <f>IFERROR(SUMIFS('[4]BD Unidades'!$AS$3:$AS$1424,'[4]BD Unidades'!$A$3:$A$1424,$A547),"-")</f>
        <v>0.253492354954857</v>
      </c>
      <c r="AN547" s="27">
        <f>IFERROR(SUMIFS('[4]BD Unidades'!$AU$3:$AU$1424,'[4]BD Unidades'!$A$3:$A$1424,$A547),"-")</f>
        <v>0.26486615455980039</v>
      </c>
      <c r="AO547" s="27">
        <f>IFERROR(SUMIFS('[4]BD Unidades'!$AW$3:$AW$1424,'[4]BD Unidades'!$A$3:$A$1424,$A547),"-")</f>
        <v>0.26531759577589514</v>
      </c>
      <c r="AP547" s="27">
        <f>IFERROR(SUMIFS('[4]BD Unidades'!$AY$3:$AY$1424,'[4]BD Unidades'!$A$3:$A$1424,$A547),"-")</f>
        <v>0.26614457216290055</v>
      </c>
      <c r="AQ547" s="25">
        <f>IFERROR(SUMIFS('[4]BD Unidades'!$AZ$3:$AZ$1424,'[4]BD Unidades'!$A$3:$A$1424,$A547),"-")</f>
        <v>0.66882034479457309</v>
      </c>
      <c r="AR547" s="25">
        <f>IFERROR(SUMIFS('[4]BD Unidades'!$BA$3:$BA$1424,'[4]BD Unidades'!$A$3:$A$1424,$A547),"-")</f>
        <v>2.7000000000000099</v>
      </c>
      <c r="AS547" s="28">
        <f>SUMIFS('[4]BD Unidades'!$BC$3:$BC$1424,'[4]BD Unidades'!$A$3:$A$1424,$A547)</f>
        <v>5.6621848980170954E-3</v>
      </c>
      <c r="AT547" s="28">
        <f>SUMIFS('[4]BD Unidades'!$BE$3:$BE$1424,'[4]BD Unidades'!$A$3:$A$1424,$A547)</f>
        <v>0.99871448128971074</v>
      </c>
      <c r="AU547" s="29">
        <f t="shared" si="34"/>
        <v>0.99305957523632116</v>
      </c>
      <c r="AV547" s="30">
        <f t="shared" si="35"/>
        <v>1.1999999999999999E-3</v>
      </c>
      <c r="AW547" s="25">
        <f>IFERROR(SUMIFS('[4]BD Unidades'!$BI$3:$BI$1424,'[4]BD Unidades'!$A$3:$A$1424,$A547),"-")</f>
        <v>0.66499586561995438</v>
      </c>
      <c r="AX547" s="25">
        <f>IFERROR(SUMIFS('[4]BD Unidades'!$BJ$3:$BJ$1424,'[4]BD Unidades'!$A$3:$A$1424,$A547),"-")</f>
        <v>0.42735490700257783</v>
      </c>
    </row>
    <row r="548" spans="1:50" ht="14.4" x14ac:dyDescent="0.3">
      <c r="A548" s="7">
        <v>1848</v>
      </c>
      <c r="B548" s="7" t="s">
        <v>2273</v>
      </c>
      <c r="D548" s="8" t="s">
        <v>2274</v>
      </c>
      <c r="E548" s="19" t="s">
        <v>2275</v>
      </c>
      <c r="F548" s="19" t="s">
        <v>2275</v>
      </c>
      <c r="G548" s="19" t="s">
        <v>2276</v>
      </c>
      <c r="H548" s="19" t="s">
        <v>397</v>
      </c>
      <c r="I548" s="19">
        <v>2024</v>
      </c>
      <c r="J548" s="19" t="s">
        <v>495</v>
      </c>
      <c r="K548" s="19" t="s">
        <v>496</v>
      </c>
      <c r="L548" s="19" t="s">
        <v>213</v>
      </c>
      <c r="M548" s="19" t="s">
        <v>90</v>
      </c>
      <c r="N548" s="19" t="s">
        <v>97</v>
      </c>
      <c r="O548" s="19" t="s">
        <v>1751</v>
      </c>
      <c r="P548" s="19" t="s">
        <v>51</v>
      </c>
      <c r="Q548" s="9" t="s">
        <v>2278</v>
      </c>
      <c r="R548" s="20">
        <v>9.01</v>
      </c>
      <c r="S548" s="20">
        <v>0.1</v>
      </c>
      <c r="T548" s="20">
        <v>9</v>
      </c>
      <c r="U548" s="20" t="s">
        <v>397</v>
      </c>
      <c r="V548" s="21">
        <f>_xlfn.XLOOKUP(D548,'[4]Gen. Real'!$A$2:$A$1168,'[4]Gen. Real'!$C$2:$C$1168,"-",0)</f>
        <v>17.629459999999998</v>
      </c>
      <c r="W548" s="22"/>
      <c r="X548" s="22" t="str">
        <f>_xlfn.XLOOKUP(D548,[4]Vertimiento!$J$2:$J$119,[4]Vertimiento!$K$2:$K$119,"-",0)</f>
        <v>-</v>
      </c>
      <c r="Y548" s="23" t="str">
        <f t="shared" si="32"/>
        <v>-</v>
      </c>
      <c r="Z548" s="19" t="str">
        <f>_xlfn.XLOOKUP(D548,[4]Cmg!$I$4:$I$99,[4]Cmg!$M$4:$M$99,"----",0,1)</f>
        <v>----</v>
      </c>
      <c r="AA548" s="19" t="str">
        <f>_xlfn.XLOOKUP(D548,[4]Cmg!$A$4:$A$101,[4]Cmg!$B$4:$B$101,"----",0,1)</f>
        <v>----</v>
      </c>
      <c r="AB548" s="19" t="str">
        <f>_xlfn.XLOOKUP(D548,[4]Cmg!$E$4:$E$101,[4]Cmg!$F$4:$F$101,"----",0,1)</f>
        <v>----</v>
      </c>
      <c r="AC548" s="19" t="str">
        <f>_xlfn.XLOOKUP(D548,[4]Cmg!$O$4:$O$101,[4]Cmg!$P$4:$P$101,"----",0,1)</f>
        <v>----</v>
      </c>
      <c r="AD548" s="24" t="str">
        <f>_xlfn.XLOOKUP(D548,[4]Cmg!$S$4:$S$101,[4]Cmg!$U$4:$U$101,"----",0,1)</f>
        <v>----</v>
      </c>
      <c r="AG548" s="25">
        <f>IFERROR(SUMIFS('[4]BD Unidades'!$AH:$AH,'[4]BD Unidades'!$A:$A,'BD Centrales 2024'!$A548),"-")</f>
        <v>9</v>
      </c>
      <c r="AH548" s="25">
        <f>SUMIFS('[4]BD Unidades'!$AJ$3:$AJ$1424,'[4]BD Unidades'!$A$3:$A$1424,$A548)</f>
        <v>8712.4028856825717</v>
      </c>
      <c r="AI548" s="25">
        <f>SUMIFS('[4]BD Unidades'!$AL$3:$AL$1424,'[4]BD Unidades'!$A$3:$A$1424,$A548)</f>
        <v>0</v>
      </c>
      <c r="AJ548" s="26">
        <f t="shared" si="33"/>
        <v>0</v>
      </c>
      <c r="AK548" s="27">
        <f>IFERROR(SUMIFS('[4]BD Unidades'!$AO$3:$AO$1424,'[4]BD Unidades'!$A$3:$A$1424,$A548),"-")</f>
        <v>0</v>
      </c>
      <c r="AL548" s="27">
        <f>IFERROR(SUMIFS('[4]BD Unidades'!$AQ$3:$AQ$1424,'[4]BD Unidades'!$A$3:$A$1424,$A548),"-")</f>
        <v>0</v>
      </c>
      <c r="AM548" s="27">
        <f>IFERROR(SUMIFS('[4]BD Unidades'!$AS$3:$AS$1424,'[4]BD Unidades'!$A$3:$A$1424,$A548),"-")</f>
        <v>0</v>
      </c>
      <c r="AN548" s="27">
        <f>IFERROR(SUMIFS('[4]BD Unidades'!$AU$3:$AU$1424,'[4]BD Unidades'!$A$3:$A$1424,$A548),"-")</f>
        <v>0.21371154273029966</v>
      </c>
      <c r="AO548" s="27">
        <f>IFERROR(SUMIFS('[4]BD Unidades'!$AW$3:$AW$1424,'[4]BD Unidades'!$A$3:$A$1424,$A548),"-")</f>
        <v>0.22279445061043288</v>
      </c>
      <c r="AP548" s="27">
        <f>IFERROR(SUMIFS('[4]BD Unidades'!$AY$3:$AY$1424,'[4]BD Unidades'!$A$3:$A$1424,$A548),"-")</f>
        <v>0.22950399556048834</v>
      </c>
      <c r="AQ548" s="25">
        <f>IFERROR(SUMIFS('[4]BD Unidades'!$AZ$3:$AZ$1424,'[4]BD Unidades'!$A$3:$A$1424,$A548),"-")</f>
        <v>1.9255409999999999</v>
      </c>
      <c r="AR548" s="25">
        <f>IFERROR(SUMIFS('[4]BD Unidades'!$BA$3:$BA$1424,'[4]BD Unidades'!$A$3:$A$1424,$A548),"-")</f>
        <v>8.9999999999999893</v>
      </c>
      <c r="AS548" s="28">
        <f>SUMIFS('[4]BD Unidades'!$BC$3:$BC$1424,'[4]BD Unidades'!$A$3:$A$1424,$A548)</f>
        <v>1.041593928203737E-2</v>
      </c>
      <c r="AT548" s="28">
        <f>SUMIFS('[4]BD Unidades'!$BE$3:$BE$1424,'[4]BD Unidades'!$A$3:$A$1424,$A548)</f>
        <v>0.99796711910870184</v>
      </c>
      <c r="AU548" s="29">
        <f t="shared" si="34"/>
        <v>0.98757235419059586</v>
      </c>
      <c r="AV548" s="30">
        <f t="shared" si="35"/>
        <v>1E-3</v>
      </c>
      <c r="AW548" s="25">
        <f>IFERROR(SUMIFS('[4]BD Unidades'!$BI$3:$BI$1424,'[4]BD Unidades'!$A$3:$A$1424,$A548),"-")</f>
        <v>1.9037016954304335</v>
      </c>
      <c r="AX548" s="25">
        <f>IFERROR(SUMIFS('[4]BD Unidades'!$BJ$3:$BJ$1424,'[4]BD Unidades'!$A$3:$A$1424,$A548),"-")</f>
        <v>1.2234004797200808</v>
      </c>
    </row>
    <row r="549" spans="1:50" ht="14.4" x14ac:dyDescent="0.3">
      <c r="A549" s="7">
        <v>1849</v>
      </c>
      <c r="B549" s="7" t="s">
        <v>2279</v>
      </c>
      <c r="D549" s="8" t="s">
        <v>2280</v>
      </c>
      <c r="E549" s="19" t="s">
        <v>2281</v>
      </c>
      <c r="F549" s="19" t="s">
        <v>2281</v>
      </c>
      <c r="G549" s="19" t="s">
        <v>2282</v>
      </c>
      <c r="H549" s="19" t="s">
        <v>397</v>
      </c>
      <c r="I549" s="19">
        <v>2024</v>
      </c>
      <c r="J549" s="19" t="s">
        <v>495</v>
      </c>
      <c r="K549" s="19" t="s">
        <v>496</v>
      </c>
      <c r="L549" s="19" t="s">
        <v>213</v>
      </c>
      <c r="M549" s="19" t="s">
        <v>362</v>
      </c>
      <c r="N549" s="19" t="s">
        <v>1080</v>
      </c>
      <c r="O549" s="19" t="s">
        <v>2284</v>
      </c>
      <c r="P549" s="19" t="s">
        <v>51</v>
      </c>
      <c r="Q549" s="9" t="s">
        <v>2285</v>
      </c>
      <c r="R549" s="20">
        <v>6.01</v>
      </c>
      <c r="S549" s="20">
        <v>0.16</v>
      </c>
      <c r="T549" s="20">
        <v>6</v>
      </c>
      <c r="U549" s="20" t="s">
        <v>397</v>
      </c>
      <c r="V549" s="21">
        <f>_xlfn.XLOOKUP(D549,'[4]Gen. Real'!$A$2:$A$1168,'[4]Gen. Real'!$C$2:$C$1168,"-",0)</f>
        <v>14.363519999999999</v>
      </c>
      <c r="W549" s="22"/>
      <c r="X549" s="22" t="str">
        <f>_xlfn.XLOOKUP(D549,[4]Vertimiento!$J$2:$J$119,[4]Vertimiento!$K$2:$K$119,"-",0)</f>
        <v>-</v>
      </c>
      <c r="Y549" s="23" t="str">
        <f t="shared" si="32"/>
        <v>-</v>
      </c>
      <c r="Z549" s="19" t="str">
        <f>_xlfn.XLOOKUP(D549,[4]Cmg!$I$4:$I$99,[4]Cmg!$M$4:$M$99,"----",0,1)</f>
        <v>----</v>
      </c>
      <c r="AA549" s="19" t="str">
        <f>_xlfn.XLOOKUP(D549,[4]Cmg!$A$4:$A$101,[4]Cmg!$B$4:$B$101,"----",0,1)</f>
        <v>----</v>
      </c>
      <c r="AB549" s="19" t="str">
        <f>_xlfn.XLOOKUP(D549,[4]Cmg!$E$4:$E$101,[4]Cmg!$F$4:$F$101,"----",0,1)</f>
        <v>----</v>
      </c>
      <c r="AC549" s="19" t="str">
        <f>_xlfn.XLOOKUP(D549,[4]Cmg!$O$4:$O$101,[4]Cmg!$P$4:$P$101,"----",0,1)</f>
        <v>----</v>
      </c>
      <c r="AD549" s="24" t="str">
        <f>_xlfn.XLOOKUP(D549,[4]Cmg!$S$4:$S$101,[4]Cmg!$U$4:$U$101,"----",0,1)</f>
        <v>----</v>
      </c>
      <c r="AG549" s="25">
        <f>IFERROR(SUMIFS('[4]BD Unidades'!$AH:$AH,'[4]BD Unidades'!$A:$A,'BD Centrales 2024'!$A549),"-")</f>
        <v>6</v>
      </c>
      <c r="AH549" s="25">
        <f>SUMIFS('[4]BD Unidades'!$AJ$3:$AJ$1424,'[4]BD Unidades'!$A$3:$A$1424,$A549)</f>
        <v>8674.5757071547378</v>
      </c>
      <c r="AI549" s="25">
        <f>SUMIFS('[4]BD Unidades'!$AL$3:$AL$1424,'[4]BD Unidades'!$A$3:$A$1424,$A549)</f>
        <v>0</v>
      </c>
      <c r="AJ549" s="26">
        <f t="shared" si="33"/>
        <v>0</v>
      </c>
      <c r="AK549" s="27">
        <f>IFERROR(SUMIFS('[4]BD Unidades'!$AO$3:$AO$1424,'[4]BD Unidades'!$A$3:$A$1424,$A549),"-")</f>
        <v>0</v>
      </c>
      <c r="AL549" s="27">
        <f>IFERROR(SUMIFS('[4]BD Unidades'!$AQ$3:$AQ$1424,'[4]BD Unidades'!$A$3:$A$1424,$A549),"-")</f>
        <v>0</v>
      </c>
      <c r="AM549" s="27">
        <f>IFERROR(SUMIFS('[4]BD Unidades'!$AS$3:$AS$1424,'[4]BD Unidades'!$A$3:$A$1424,$A549),"-")</f>
        <v>0</v>
      </c>
      <c r="AN549" s="27">
        <f>IFERROR(SUMIFS('[4]BD Unidades'!$AU$3:$AU$1424,'[4]BD Unidades'!$A$3:$A$1424,$A549),"-")</f>
        <v>0</v>
      </c>
      <c r="AO549" s="27">
        <f>IFERROR(SUMIFS('[4]BD Unidades'!$AW$3:$AW$1424,'[4]BD Unidades'!$A$3:$A$1424,$A549),"-")</f>
        <v>0.27314376039933447</v>
      </c>
      <c r="AP549" s="27">
        <f>IFERROR(SUMIFS('[4]BD Unidades'!$AY$3:$AY$1424,'[4]BD Unidades'!$A$3:$A$1424,$A549),"-")</f>
        <v>0.26241164725457572</v>
      </c>
      <c r="AQ549" s="25">
        <f>IFERROR(SUMIFS('[4]BD Unidades'!$AZ$3:$AZ$1424,'[4]BD Unidades'!$A$3:$A$1424,$A549),"-")</f>
        <v>1.3721442024291495</v>
      </c>
      <c r="AR549" s="25">
        <f>IFERROR(SUMIFS('[4]BD Unidades'!$BA$3:$BA$1424,'[4]BD Unidades'!$A$3:$A$1424,$A549),"-")</f>
        <v>6</v>
      </c>
      <c r="AS549" s="28">
        <f>SUMIFS('[4]BD Unidades'!$BC$3:$BC$1424,'[4]BD Unidades'!$A$3:$A$1424,$A549)</f>
        <v>1.2125779009542629E-2</v>
      </c>
      <c r="AT549" s="28">
        <f>SUMIFS('[4]BD Unidades'!$BE$3:$BE$1424,'[4]BD Unidades'!$A$3:$A$1424,$A549)</f>
        <v>0.99833610648918469</v>
      </c>
      <c r="AU549" s="29">
        <f t="shared" si="34"/>
        <v>0.98623050348464969</v>
      </c>
      <c r="AV549" s="30">
        <f t="shared" si="35"/>
        <v>1.6000000000000001E-3</v>
      </c>
      <c r="AW549" s="25">
        <f>IFERROR(SUMIFS('[4]BD Unidades'!$BI$3:$BI$1424,'[4]BD Unidades'!$A$3:$A$1424,$A549),"-")</f>
        <v>1.3554781545323229</v>
      </c>
      <c r="AX549" s="25">
        <f>IFERROR(SUMIFS('[4]BD Unidades'!$BJ$3:$BJ$1424,'[4]BD Unidades'!$A$3:$A$1424,$A549),"-")</f>
        <v>0.87108848433839747</v>
      </c>
    </row>
    <row r="550" spans="1:50" ht="14.4" x14ac:dyDescent="0.3">
      <c r="A550" s="7">
        <v>1850</v>
      </c>
      <c r="B550" s="7" t="s">
        <v>2286</v>
      </c>
      <c r="D550" s="8" t="s">
        <v>2287</v>
      </c>
      <c r="E550" s="19" t="s">
        <v>1498</v>
      </c>
      <c r="F550" s="19" t="s">
        <v>1498</v>
      </c>
      <c r="G550" s="19" t="s">
        <v>2288</v>
      </c>
      <c r="H550" s="19">
        <v>1</v>
      </c>
      <c r="I550" s="19">
        <v>2024</v>
      </c>
      <c r="J550" s="19" t="s">
        <v>495</v>
      </c>
      <c r="K550" s="19" t="s">
        <v>496</v>
      </c>
      <c r="L550" s="19" t="s">
        <v>47</v>
      </c>
      <c r="M550" s="19" t="s">
        <v>48</v>
      </c>
      <c r="N550" s="19" t="s">
        <v>48</v>
      </c>
      <c r="O550" s="19" t="s">
        <v>48</v>
      </c>
      <c r="P550" s="19" t="s">
        <v>51</v>
      </c>
      <c r="Q550" s="9" t="s">
        <v>2290</v>
      </c>
      <c r="R550" s="20">
        <v>135.83449999999999</v>
      </c>
      <c r="S550" s="20">
        <v>4.4950000000000001</v>
      </c>
      <c r="T550" s="20">
        <v>129.7287</v>
      </c>
      <c r="U550" s="20">
        <v>7.0849000000000002</v>
      </c>
      <c r="V550" s="21">
        <f>_xlfn.XLOOKUP(D550,'[4]Gen. Real'!$A$2:$A$1168,'[4]Gen. Real'!$C$2:$C$1168,"-",0)</f>
        <v>213.22175000000013</v>
      </c>
      <c r="W550" s="22"/>
      <c r="X550" s="22">
        <f>_xlfn.XLOOKUP(D550,[4]Vertimiento!$J$2:$J$119,[4]Vertimiento!$K$2:$K$119,"-",0)</f>
        <v>67.478276431119667</v>
      </c>
      <c r="Y550" s="23">
        <f t="shared" si="32"/>
        <v>0.2403928396055138</v>
      </c>
      <c r="Z550" s="19">
        <f>_xlfn.XLOOKUP(D550,[4]Cmg!$I$4:$I$99,[4]Cmg!$M$4:$M$99,"----",0,1)</f>
        <v>18.318648883146317</v>
      </c>
      <c r="AA550" s="19">
        <f>_xlfn.XLOOKUP(D550,[4]Cmg!$A$4:$A$101,[4]Cmg!$B$4:$B$101,"----",0,1)</f>
        <v>36.735258905200865</v>
      </c>
      <c r="AB550" s="19">
        <f>_xlfn.XLOOKUP(D550,[4]Cmg!$E$4:$E$101,[4]Cmg!$F$4:$F$101,"----",0,1)</f>
        <v>6.1442486338797764</v>
      </c>
      <c r="AC550" s="19">
        <f>_xlfn.XLOOKUP(D550,[4]Cmg!$O$4:$O$101,[4]Cmg!$P$4:$P$101,"----",0,1)</f>
        <v>58.573194850789996</v>
      </c>
      <c r="AD550" s="24">
        <f>_xlfn.XLOOKUP(D550,[4]Cmg!$S$4:$S$101,[4]Cmg!$U$4:$U$101,"----",0,1)</f>
        <v>0.4625014225560487</v>
      </c>
      <c r="AG550" s="25">
        <f>IFERROR(SUMIFS('[4]BD Unidades'!$AH:$AH,'[4]BD Unidades'!$A:$A,'BD Centrales 2024'!$A550),"-")</f>
        <v>130.51171311475409</v>
      </c>
      <c r="AH550" s="25">
        <f>SUMIFS('[4]BD Unidades'!$AJ$3:$AJ$1424,'[4]BD Unidades'!$A$3:$A$1424,$A550)</f>
        <v>0</v>
      </c>
      <c r="AI550" s="25">
        <f>SUMIFS('[4]BD Unidades'!$AL$3:$AL$1424,'[4]BD Unidades'!$A$3:$A$1424,$A550)</f>
        <v>8744.4166666666697</v>
      </c>
      <c r="AJ550" s="26">
        <f t="shared" si="33"/>
        <v>1</v>
      </c>
      <c r="AK550" s="27">
        <f>IFERROR(SUMIFS('[4]BD Unidades'!$AO$3:$AO$1424,'[4]BD Unidades'!$A$3:$A$1424,$A550),"-")</f>
        <v>0</v>
      </c>
      <c r="AL550" s="27">
        <f>IFERROR(SUMIFS('[4]BD Unidades'!$AQ$3:$AQ$1424,'[4]BD Unidades'!$A$3:$A$1424,$A550),"-")</f>
        <v>0</v>
      </c>
      <c r="AM550" s="27">
        <f>IFERROR(SUMIFS('[4]BD Unidades'!$AS$3:$AS$1424,'[4]BD Unidades'!$A$3:$A$1424,$A550),"-")</f>
        <v>0</v>
      </c>
      <c r="AN550" s="27">
        <f>IFERROR(SUMIFS('[4]BD Unidades'!$AU$3:$AU$1424,'[4]BD Unidades'!$A$3:$A$1424,$A550),"-")</f>
        <v>0</v>
      </c>
      <c r="AO550" s="27">
        <f>IFERROR(SUMIFS('[4]BD Unidades'!$AW$3:$AW$1424,'[4]BD Unidades'!$A$3:$A$1424,$A550),"-")</f>
        <v>0.362562</v>
      </c>
      <c r="AP550" s="27">
        <f>IFERROR(SUMIFS('[4]BD Unidades'!$AY$3:$AY$1424,'[4]BD Unidades'!$A$3:$A$1424,$A550),"-")</f>
        <v>0.32309700000000002</v>
      </c>
      <c r="AQ550" s="25">
        <f>IFERROR(SUMIFS('[4]BD Unidades'!$AZ$3:$AZ$1424,'[4]BD Unidades'!$A$3:$A$1424,$A550),"-")</f>
        <v>41.169442602069793</v>
      </c>
      <c r="AR550" s="25">
        <f>IFERROR(SUMIFS('[4]BD Unidades'!$BA$3:$BA$1424,'[4]BD Unidades'!$A$3:$A$1424,$A550),"-")</f>
        <v>124.341840675478</v>
      </c>
      <c r="AS550" s="28">
        <f>SUMIFS('[4]BD Unidades'!$BC$3:$BC$1424,'[4]BD Unidades'!$A$3:$A$1424,$A550)</f>
        <v>8.7734439020608207E-3</v>
      </c>
      <c r="AT550" s="28">
        <f>SUMIFS('[4]BD Unidades'!$BE$3:$BE$1424,'[4]BD Unidades'!$A$3:$A$1424,$A550)</f>
        <v>0.99835875834851195</v>
      </c>
      <c r="AU550" s="29">
        <f t="shared" si="34"/>
        <v>0.98959971378801015</v>
      </c>
      <c r="AV550" s="30">
        <f t="shared" si="35"/>
        <v>4.4950000000000004E-2</v>
      </c>
      <c r="AW550" s="25">
        <f>IFERROR(SUMIFS('[4]BD Unidades'!$BI$3:$BI$1424,'[4]BD Unidades'!$A$3:$A$1424,$A550),"-")</f>
        <v>38.957297515086658</v>
      </c>
      <c r="AX550" s="25">
        <f>IFERROR(SUMIFS('[4]BD Unidades'!$BJ$3:$BJ$1424,'[4]BD Unidades'!$A$3:$A$1424,$A550),"-")</f>
        <v>25.035632726995477</v>
      </c>
    </row>
    <row r="551" spans="1:50" ht="14.4" x14ac:dyDescent="0.3">
      <c r="A551" s="7">
        <v>1851</v>
      </c>
      <c r="B551" s="7" t="s">
        <v>2291</v>
      </c>
      <c r="D551" s="8" t="s">
        <v>2292</v>
      </c>
      <c r="E551" s="19" t="s">
        <v>2293</v>
      </c>
      <c r="F551" s="19" t="s">
        <v>2293</v>
      </c>
      <c r="G551" s="19" t="s">
        <v>2294</v>
      </c>
      <c r="H551" s="19">
        <v>1</v>
      </c>
      <c r="I551" s="19">
        <v>2024</v>
      </c>
      <c r="J551" s="19" t="s">
        <v>495</v>
      </c>
      <c r="K551" s="19" t="s">
        <v>496</v>
      </c>
      <c r="L551" s="19" t="s">
        <v>157</v>
      </c>
      <c r="M551" s="19" t="s">
        <v>90</v>
      </c>
      <c r="N551" s="19" t="s">
        <v>868</v>
      </c>
      <c r="O551" s="19" t="s">
        <v>1461</v>
      </c>
      <c r="P551" s="19" t="s">
        <v>158</v>
      </c>
      <c r="Q551" s="9" t="s">
        <v>1692</v>
      </c>
      <c r="R551" s="20">
        <v>7.12</v>
      </c>
      <c r="S551" s="20" t="s">
        <v>6284</v>
      </c>
      <c r="T551" s="20">
        <v>6.95</v>
      </c>
      <c r="U551" s="20" t="s">
        <v>6285</v>
      </c>
      <c r="V551" s="21">
        <f>_xlfn.XLOOKUP(D551,'[4]Gen. Real'!$A$2:$A$1168,'[4]Gen. Real'!$C$2:$C$1168,"-",0)</f>
        <v>17.059690000000014</v>
      </c>
      <c r="W551" s="22"/>
      <c r="X551" s="22" t="str">
        <f>_xlfn.XLOOKUP(D551,[4]Vertimiento!$J$2:$J$119,[4]Vertimiento!$K$2:$K$119,"-",0)</f>
        <v>-</v>
      </c>
      <c r="Y551" s="23" t="str">
        <f t="shared" si="32"/>
        <v>-</v>
      </c>
      <c r="Z551" s="19">
        <f>_xlfn.XLOOKUP(D551,[4]Cmg!$I$4:$I$99,[4]Cmg!$M$4:$M$99,"----",0,1)</f>
        <v>8.1182121714989517</v>
      </c>
      <c r="AA551" s="19">
        <f>_xlfn.XLOOKUP(D551,[4]Cmg!$A$4:$A$101,[4]Cmg!$B$4:$B$101,"----",0,1)</f>
        <v>46.160938886992156</v>
      </c>
      <c r="AB551" s="19">
        <f>_xlfn.XLOOKUP(D551,[4]Cmg!$E$4:$E$101,[4]Cmg!$F$4:$F$101,"----",0,1)</f>
        <v>16.97239071038252</v>
      </c>
      <c r="AC551" s="19">
        <f>_xlfn.XLOOKUP(D551,[4]Cmg!$O$4:$O$101,[4]Cmg!$P$4:$P$101,"----",0,1)</f>
        <v>66.997702360054404</v>
      </c>
      <c r="AD551" s="24">
        <f>_xlfn.XLOOKUP(D551,[4]Cmg!$S$4:$S$101,[4]Cmg!$U$4:$U$101,"----",0,1)</f>
        <v>0.47820644133378853</v>
      </c>
      <c r="AG551" s="25">
        <f>IFERROR(SUMIFS('[4]BD Unidades'!$AH:$AH,'[4]BD Unidades'!$A:$A,'BD Centrales 2024'!$A551),"-")</f>
        <v>7.8440000000000003</v>
      </c>
      <c r="AH551" s="25">
        <f>SUMIFS('[4]BD Unidades'!$AJ$3:$AJ$1424,'[4]BD Unidades'!$A$3:$A$1424,$A551)</f>
        <v>9600.7291666666642</v>
      </c>
      <c r="AI551" s="25">
        <f>SUMIFS('[4]BD Unidades'!$AL$3:$AL$1424,'[4]BD Unidades'!$A$3:$A$1424,$A551)</f>
        <v>1.0466011235955055</v>
      </c>
      <c r="AJ551" s="26">
        <f t="shared" si="33"/>
        <v>1.0900078786534389E-4</v>
      </c>
      <c r="AK551" s="27">
        <f>IFERROR(SUMIFS('[4]BD Unidades'!$AO$3:$AO$1424,'[4]BD Unidades'!$A$3:$A$1424,$A551),"-")</f>
        <v>0</v>
      </c>
      <c r="AL551" s="27">
        <f>IFERROR(SUMIFS('[4]BD Unidades'!$AQ$3:$AQ$1424,'[4]BD Unidades'!$A$3:$A$1424,$A551),"-")</f>
        <v>0</v>
      </c>
      <c r="AM551" s="27">
        <f>IFERROR(SUMIFS('[4]BD Unidades'!$AS$3:$AS$1424,'[4]BD Unidades'!$A$3:$A$1424,$A551),"-")</f>
        <v>0</v>
      </c>
      <c r="AN551" s="27">
        <f>IFERROR(SUMIFS('[4]BD Unidades'!$AU$3:$AU$1424,'[4]BD Unidades'!$A$3:$A$1424,$A551),"-")</f>
        <v>0</v>
      </c>
      <c r="AO551" s="27">
        <f>IFERROR(SUMIFS('[4]BD Unidades'!$AW$3:$AW$1424,'[4]BD Unidades'!$A$3:$A$1424,$A551),"-")</f>
        <v>0.27474160842696632</v>
      </c>
      <c r="AP551" s="27">
        <f>IFERROR(SUMIFS('[4]BD Unidades'!$AY$3:$AY$1424,'[4]BD Unidades'!$A$3:$A$1424,$A551),"-")</f>
        <v>0.27718845168539324</v>
      </c>
      <c r="AQ551" s="25">
        <f>IFERROR(SUMIFS('[4]BD Unidades'!$AZ$3:$AZ$1424,'[4]BD Unidades'!$A$3:$A$1424,$A551),"-")</f>
        <v>1.793849853975708</v>
      </c>
      <c r="AR551" s="25">
        <f>IFERROR(SUMIFS('[4]BD Unidades'!$BA$3:$BA$1424,'[4]BD Unidades'!$A$3:$A$1424,$A551),"-")</f>
        <v>7.8431449978199996</v>
      </c>
      <c r="AS551" s="28">
        <f>SUMIFS('[4]BD Unidades'!$BC$3:$BC$1424,'[4]BD Unidades'!$A$3:$A$1424,$A551)</f>
        <v>8.554095440389509E-3</v>
      </c>
      <c r="AT551" s="28">
        <f>SUMIFS('[4]BD Unidades'!$BE$3:$BE$1424,'[4]BD Unidades'!$A$3:$A$1424,$A551)</f>
        <v>1.0976406125283964</v>
      </c>
      <c r="AU551" s="29">
        <f t="shared" si="34"/>
        <v>1.0882512899695809</v>
      </c>
      <c r="AV551" s="30">
        <f t="shared" si="35"/>
        <v>2.3000000000000001E-4</v>
      </c>
      <c r="AW551" s="25">
        <f>IFERROR(SUMIFS('[4]BD Unidades'!$BI$3:$BI$1424,'[4]BD Unidades'!$A$3:$A$1424,$A551),"-")</f>
        <v>1.7535245922864711</v>
      </c>
      <c r="AX551" s="25">
        <f>IFERROR(SUMIFS('[4]BD Unidades'!$BJ$3:$BJ$1424,'[4]BD Unidades'!$A$3:$A$1424,$A551),"-")</f>
        <v>1.1268902226402528</v>
      </c>
    </row>
    <row r="552" spans="1:50" ht="14.4" x14ac:dyDescent="0.3">
      <c r="A552" s="7">
        <v>1852</v>
      </c>
      <c r="B552" s="7" t="s">
        <v>2302</v>
      </c>
      <c r="D552" s="8" t="s">
        <v>2303</v>
      </c>
      <c r="E552" s="19" t="s">
        <v>64</v>
      </c>
      <c r="F552" s="19" t="s">
        <v>64</v>
      </c>
      <c r="G552" s="19" t="s">
        <v>2304</v>
      </c>
      <c r="H552" s="19">
        <v>1</v>
      </c>
      <c r="I552" s="19">
        <v>2024</v>
      </c>
      <c r="J552" s="19" t="s">
        <v>495</v>
      </c>
      <c r="K552" s="19" t="s">
        <v>496</v>
      </c>
      <c r="L552" s="19" t="s">
        <v>157</v>
      </c>
      <c r="M552" s="19" t="s">
        <v>90</v>
      </c>
      <c r="N552" s="19" t="s">
        <v>97</v>
      </c>
      <c r="O552" s="19" t="s">
        <v>98</v>
      </c>
      <c r="P552" s="19" t="s">
        <v>158</v>
      </c>
      <c r="Q552" s="9" t="s">
        <v>2306</v>
      </c>
      <c r="R552" s="20">
        <v>9.2249999999999996</v>
      </c>
      <c r="S552" s="20">
        <v>2.44</v>
      </c>
      <c r="T552" s="20">
        <v>9</v>
      </c>
      <c r="U552" s="20">
        <v>9.3899999999999997E-2</v>
      </c>
      <c r="V552" s="21">
        <f>_xlfn.XLOOKUP(D552,'[4]Gen. Real'!$A$2:$A$1168,'[4]Gen. Real'!$C$2:$C$1168,"-",0)</f>
        <v>16.805300000000013</v>
      </c>
      <c r="W552" s="22"/>
      <c r="X552" s="22" t="str">
        <f>_xlfn.XLOOKUP(D552,[4]Vertimiento!$J$2:$J$119,[4]Vertimiento!$K$2:$K$119,"-",0)</f>
        <v>-</v>
      </c>
      <c r="Y552" s="23" t="str">
        <f t="shared" si="32"/>
        <v>-</v>
      </c>
      <c r="Z552" s="19">
        <f>_xlfn.XLOOKUP(D552,[4]Cmg!$I$4:$I$99,[4]Cmg!$M$4:$M$99,"----",0,1)</f>
        <v>8.7552043700499187</v>
      </c>
      <c r="AA552" s="19">
        <f>_xlfn.XLOOKUP(D552,[4]Cmg!$A$4:$A$101,[4]Cmg!$B$4:$B$101,"----",0,1)</f>
        <v>43.696756572208912</v>
      </c>
      <c r="AB552" s="19">
        <f>_xlfn.XLOOKUP(D552,[4]Cmg!$E$4:$E$101,[4]Cmg!$F$4:$F$101,"----",0,1)</f>
        <v>16.380234972677577</v>
      </c>
      <c r="AC552" s="19">
        <f>_xlfn.XLOOKUP(D552,[4]Cmg!$O$4:$O$101,[4]Cmg!$P$4:$P$101,"----",0,1)</f>
        <v>63.197140628047499</v>
      </c>
      <c r="AD552" s="24">
        <f>_xlfn.XLOOKUP(D552,[4]Cmg!$S$4:$S$101,[4]Cmg!$U$4:$U$101,"----",0,1)</f>
        <v>0.50859223853419822</v>
      </c>
      <c r="AG552" s="25">
        <f>IFERROR(SUMIFS('[4]BD Unidades'!$AH:$AH,'[4]BD Unidades'!$A:$A,'BD Centrales 2024'!$A552),"-")</f>
        <v>9.2249999999999996</v>
      </c>
      <c r="AH552" s="25">
        <f>SUMIFS('[4]BD Unidades'!$AJ$3:$AJ$1424,'[4]BD Unidades'!$A$3:$A$1424,$A552)</f>
        <v>7076.7666666666701</v>
      </c>
      <c r="AI552" s="25">
        <f>SUMIFS('[4]BD Unidades'!$AL$3:$AL$1424,'[4]BD Unidades'!$A$3:$A$1424,$A552)</f>
        <v>1529.2166666666701</v>
      </c>
      <c r="AJ552" s="26">
        <f t="shared" si="33"/>
        <v>0.17769226449040323</v>
      </c>
      <c r="AK552" s="27">
        <f>IFERROR(SUMIFS('[4]BD Unidades'!$AO$3:$AO$1424,'[4]BD Unidades'!$A$3:$A$1424,$A552),"-")</f>
        <v>0</v>
      </c>
      <c r="AL552" s="27">
        <f>IFERROR(SUMIFS('[4]BD Unidades'!$AQ$3:$AQ$1424,'[4]BD Unidades'!$A$3:$A$1424,$A552),"-")</f>
        <v>0</v>
      </c>
      <c r="AM552" s="27">
        <f>IFERROR(SUMIFS('[4]BD Unidades'!$AS$3:$AS$1424,'[4]BD Unidades'!$A$3:$A$1424,$A552),"-")</f>
        <v>0</v>
      </c>
      <c r="AN552" s="27">
        <f>IFERROR(SUMIFS('[4]BD Unidades'!$AU$3:$AU$1424,'[4]BD Unidades'!$A$3:$A$1424,$A552),"-")</f>
        <v>0.21786399999999997</v>
      </c>
      <c r="AO552" s="27">
        <f>IFERROR(SUMIFS('[4]BD Unidades'!$AW$3:$AW$1424,'[4]BD Unidades'!$A$3:$A$1424,$A552),"-")</f>
        <v>0.21812799999999999</v>
      </c>
      <c r="AP552" s="27">
        <f>IFERROR(SUMIFS('[4]BD Unidades'!$AY$3:$AY$1424,'[4]BD Unidades'!$A$3:$A$1424,$A552),"-")</f>
        <v>0.219</v>
      </c>
      <c r="AQ552" s="25">
        <f>IFERROR(SUMIFS('[4]BD Unidades'!$AZ$3:$AZ$1424,'[4]BD Unidades'!$A$3:$A$1424,$A552),"-")</f>
        <v>2.0097953999999998</v>
      </c>
      <c r="AR552" s="25">
        <f>IFERROR(SUMIFS('[4]BD Unidades'!$BA$3:$BA$1424,'[4]BD Unidades'!$A$3:$A$1424,$A552),"-")</f>
        <v>8.9056026911509107</v>
      </c>
      <c r="AS552" s="28">
        <f>SUMIFS('[4]BD Unidades'!$BC$3:$BC$1424,'[4]BD Unidades'!$A$3:$A$1424,$A552)</f>
        <v>6.1783823472917896E-3</v>
      </c>
      <c r="AT552" s="28">
        <f>SUMIFS('[4]BD Unidades'!$BE$3:$BE$1424,'[4]BD Unidades'!$A$3:$A$1424,$A552)</f>
        <v>0.9966530054644811</v>
      </c>
      <c r="AU552" s="29">
        <f t="shared" si="34"/>
        <v>0.99049530212914394</v>
      </c>
      <c r="AV552" s="30">
        <f t="shared" si="35"/>
        <v>2.4399999999999998E-2</v>
      </c>
      <c r="AW552" s="25">
        <f>IFERROR(SUMIFS('[4]BD Unidades'!$BI$3:$BI$1424,'[4]BD Unidades'!$A$3:$A$1424,$A552),"-")</f>
        <v>1.942139424296133</v>
      </c>
      <c r="AX552" s="25">
        <f>IFERROR(SUMIFS('[4]BD Unidades'!$BJ$3:$BJ$1424,'[4]BD Unidades'!$A$3:$A$1424,$A552),"-")</f>
        <v>1.2481022153158012</v>
      </c>
    </row>
    <row r="553" spans="1:50" ht="14.4" x14ac:dyDescent="0.3">
      <c r="A553" s="7">
        <v>1853</v>
      </c>
      <c r="B553" s="7" t="s">
        <v>2307</v>
      </c>
      <c r="D553" s="8" t="s">
        <v>2308</v>
      </c>
      <c r="E553" s="19" t="s">
        <v>2309</v>
      </c>
      <c r="F553" s="19" t="s">
        <v>2310</v>
      </c>
      <c r="G553" s="19" t="s">
        <v>2311</v>
      </c>
      <c r="H553" s="19">
        <v>3</v>
      </c>
      <c r="I553" s="19">
        <v>2024</v>
      </c>
      <c r="J553" s="19" t="s">
        <v>495</v>
      </c>
      <c r="K553" s="19" t="s">
        <v>496</v>
      </c>
      <c r="L553" s="19" t="s">
        <v>157</v>
      </c>
      <c r="M553" s="19" t="s">
        <v>477</v>
      </c>
      <c r="N553" s="19" t="s">
        <v>766</v>
      </c>
      <c r="O553" s="19" t="s">
        <v>1428</v>
      </c>
      <c r="P553" s="19" t="s">
        <v>158</v>
      </c>
      <c r="Q553" s="9" t="s">
        <v>2313</v>
      </c>
      <c r="R553" s="20">
        <v>9.375</v>
      </c>
      <c r="S553" s="20">
        <v>3.26</v>
      </c>
      <c r="T553" s="20">
        <v>9.0686</v>
      </c>
      <c r="U553" s="20">
        <v>0.17230000000000001</v>
      </c>
      <c r="V553" s="21">
        <f>_xlfn.XLOOKUP(D553,'[4]Gen. Real'!$A$2:$A$1168,'[4]Gen. Real'!$C$2:$C$1168,"-",0)</f>
        <v>19.943190000000005</v>
      </c>
      <c r="W553" s="22"/>
      <c r="X553" s="22" t="str">
        <f>_xlfn.XLOOKUP(D553,[4]Vertimiento!$J$2:$J$119,[4]Vertimiento!$K$2:$K$119,"-",0)</f>
        <v>-</v>
      </c>
      <c r="Y553" s="23" t="str">
        <f t="shared" si="32"/>
        <v>-</v>
      </c>
      <c r="Z553" s="19">
        <f>_xlfn.XLOOKUP(D553,[4]Cmg!$I$4:$I$99,[4]Cmg!$M$4:$M$99,"----",0,1)</f>
        <v>3.5994770194738011</v>
      </c>
      <c r="AA553" s="19">
        <f>_xlfn.XLOOKUP(D553,[4]Cmg!$A$4:$A$101,[4]Cmg!$B$4:$B$101,"----",0,1)</f>
        <v>43.943295777853635</v>
      </c>
      <c r="AB553" s="19">
        <f>_xlfn.XLOOKUP(D553,[4]Cmg!$E$4:$E$101,[4]Cmg!$F$4:$F$101,"----",0,1)</f>
        <v>8.3163715846994517</v>
      </c>
      <c r="AC553" s="19">
        <f>_xlfn.XLOOKUP(D553,[4]Cmg!$O$4:$O$101,[4]Cmg!$P$4:$P$101,"----",0,1)</f>
        <v>69.376208308952599</v>
      </c>
      <c r="AD553" s="24">
        <f>_xlfn.XLOOKUP(D553,[4]Cmg!$S$4:$S$101,[4]Cmg!$U$4:$U$101,"----",0,1)</f>
        <v>0.48457949243200182</v>
      </c>
      <c r="AG553" s="25">
        <f>IFERROR(SUMIFS('[4]BD Unidades'!$AH:$AH,'[4]BD Unidades'!$A:$A,'BD Centrales 2024'!$A553),"-")</f>
        <v>9</v>
      </c>
      <c r="AH553" s="25">
        <f>SUMIFS('[4]BD Unidades'!$AJ$3:$AJ$1424,'[4]BD Unidades'!$A$3:$A$1424,$A553)</f>
        <v>8378.9440000000013</v>
      </c>
      <c r="AI553" s="25">
        <f>SUMIFS('[4]BD Unidades'!$AL$3:$AL$1424,'[4]BD Unidades'!$A$3:$A$1424,$A553)</f>
        <v>0</v>
      </c>
      <c r="AJ553" s="26">
        <f t="shared" si="33"/>
        <v>0</v>
      </c>
      <c r="AK553" s="27">
        <f>IFERROR(SUMIFS('[4]BD Unidades'!$AO$3:$AO$1424,'[4]BD Unidades'!$A$3:$A$1424,$A553),"-")</f>
        <v>0</v>
      </c>
      <c r="AL553" s="27">
        <f>IFERROR(SUMIFS('[4]BD Unidades'!$AQ$3:$AQ$1424,'[4]BD Unidades'!$A$3:$A$1424,$A553),"-")</f>
        <v>0</v>
      </c>
      <c r="AM553" s="27">
        <f>IFERROR(SUMIFS('[4]BD Unidades'!$AS$3:$AS$1424,'[4]BD Unidades'!$A$3:$A$1424,$A553),"-")</f>
        <v>0</v>
      </c>
      <c r="AN553" s="27">
        <f>IFERROR(SUMIFS('[4]BD Unidades'!$AU$3:$AU$1424,'[4]BD Unidades'!$A$3:$A$1424,$A553),"-")</f>
        <v>0</v>
      </c>
      <c r="AO553" s="27">
        <f>IFERROR(SUMIFS('[4]BD Unidades'!$AW$3:$AW$1424,'[4]BD Unidades'!$A$3:$A$1424,$A553),"-")</f>
        <v>0.23923488000000001</v>
      </c>
      <c r="AP553" s="27">
        <f>IFERROR(SUMIFS('[4]BD Unidades'!$AY$3:$AY$1424,'[4]BD Unidades'!$A$3:$A$1424,$A553),"-")</f>
        <v>0.24409248</v>
      </c>
      <c r="AQ553" s="25">
        <f>IFERROR(SUMIFS('[4]BD Unidades'!$AZ$3:$AZ$1424,'[4]BD Unidades'!$A$3:$A$1424,$A553),"-")</f>
        <v>2.5672743818181818</v>
      </c>
      <c r="AR553" s="25">
        <f>IFERROR(SUMIFS('[4]BD Unidades'!$BA$3:$BA$1424,'[4]BD Unidades'!$A$3:$A$1424,$A553),"-")</f>
        <v>9</v>
      </c>
      <c r="AS553" s="28">
        <f>SUMIFS('[4]BD Unidades'!$BC$3:$BC$1424,'[4]BD Unidades'!$A$3:$A$1424,$A553)</f>
        <v>5.1922944000000002E-3</v>
      </c>
      <c r="AT553" s="28">
        <f>SUMIFS('[4]BD Unidades'!$BE$3:$BE$1424,'[4]BD Unidades'!$A$3:$A$1424,$A553)</f>
        <v>0.9538870673952643</v>
      </c>
      <c r="AU553" s="29">
        <f t="shared" si="34"/>
        <v>0.94893420491699543</v>
      </c>
      <c r="AV553" s="30">
        <f t="shared" si="35"/>
        <v>3.2599999999999997E-2</v>
      </c>
      <c r="AW553" s="25">
        <f>IFERROR(SUMIFS('[4]BD Unidades'!$BI$3:$BI$1424,'[4]BD Unidades'!$A$3:$A$1424,$A553),"-")</f>
        <v>2.5371298622651293</v>
      </c>
      <c r="AX553" s="25">
        <f>IFERROR(SUMIFS('[4]BD Unidades'!$BJ$3:$BJ$1424,'[4]BD Unidades'!$A$3:$A$1424,$A553),"-")</f>
        <v>1.6304686275469717</v>
      </c>
    </row>
    <row r="554" spans="1:50" ht="14.4" x14ac:dyDescent="0.3">
      <c r="A554" s="7">
        <v>1855</v>
      </c>
      <c r="B554" s="7" t="s">
        <v>2314</v>
      </c>
      <c r="D554" s="8" t="s">
        <v>2315</v>
      </c>
      <c r="E554" s="19" t="s">
        <v>2269</v>
      </c>
      <c r="F554" s="19" t="s">
        <v>2316</v>
      </c>
      <c r="G554" s="19" t="s">
        <v>2317</v>
      </c>
      <c r="H554" s="19" t="s">
        <v>397</v>
      </c>
      <c r="I554" s="19">
        <v>2024</v>
      </c>
      <c r="J554" s="19" t="s">
        <v>495</v>
      </c>
      <c r="K554" s="19" t="s">
        <v>496</v>
      </c>
      <c r="L554" s="19" t="s">
        <v>213</v>
      </c>
      <c r="M554" s="19" t="s">
        <v>362</v>
      </c>
      <c r="N554" s="19" t="s">
        <v>363</v>
      </c>
      <c r="O554" s="19" t="s">
        <v>2318</v>
      </c>
      <c r="P554" s="19" t="s">
        <v>51</v>
      </c>
      <c r="Q554" s="9" t="s">
        <v>2119</v>
      </c>
      <c r="R554" s="20">
        <v>2.70357</v>
      </c>
      <c r="S554" s="20">
        <v>0.13</v>
      </c>
      <c r="T554" s="20">
        <v>2.7</v>
      </c>
      <c r="U554" s="20" t="s">
        <v>397</v>
      </c>
      <c r="V554" s="21">
        <f>_xlfn.XLOOKUP(D554,'[4]Gen. Real'!$A$2:$A$1168,'[4]Gen. Real'!$C$2:$C$1168,"-",0)</f>
        <v>5.7641300000000006</v>
      </c>
      <c r="W554" s="22"/>
      <c r="X554" s="22" t="str">
        <f>_xlfn.XLOOKUP(D554,[4]Vertimiento!$J$2:$J$119,[4]Vertimiento!$K$2:$K$119,"-",0)</f>
        <v>-</v>
      </c>
      <c r="Y554" s="23" t="str">
        <f t="shared" si="32"/>
        <v>-</v>
      </c>
      <c r="Z554" s="19" t="str">
        <f>_xlfn.XLOOKUP(D554,[4]Cmg!$I$4:$I$99,[4]Cmg!$M$4:$M$99,"----",0,1)</f>
        <v>----</v>
      </c>
      <c r="AA554" s="19" t="str">
        <f>_xlfn.XLOOKUP(D554,[4]Cmg!$A$4:$A$101,[4]Cmg!$B$4:$B$101,"----",0,1)</f>
        <v>----</v>
      </c>
      <c r="AB554" s="19" t="str">
        <f>_xlfn.XLOOKUP(D554,[4]Cmg!$E$4:$E$101,[4]Cmg!$F$4:$F$101,"----",0,1)</f>
        <v>----</v>
      </c>
      <c r="AC554" s="19" t="str">
        <f>_xlfn.XLOOKUP(D554,[4]Cmg!$O$4:$O$101,[4]Cmg!$P$4:$P$101,"----",0,1)</f>
        <v>----</v>
      </c>
      <c r="AD554" s="24" t="str">
        <f>_xlfn.XLOOKUP(D554,[4]Cmg!$S$4:$S$101,[4]Cmg!$U$4:$U$101,"----",0,1)</f>
        <v>----</v>
      </c>
      <c r="AG554" s="25">
        <f>IFERROR(SUMIFS('[4]BD Unidades'!$AH:$AH,'[4]BD Unidades'!$A:$A,'BD Centrales 2024'!$A554),"-")</f>
        <v>2.7</v>
      </c>
      <c r="AH554" s="25">
        <f>SUMIFS('[4]BD Unidades'!$AJ$3:$AJ$1424,'[4]BD Unidades'!$A$3:$A$1424,$A554)</f>
        <v>8475.1106869805499</v>
      </c>
      <c r="AI554" s="25">
        <f>SUMIFS('[4]BD Unidades'!$AL$3:$AL$1424,'[4]BD Unidades'!$A$3:$A$1424,$A554)</f>
        <v>0</v>
      </c>
      <c r="AJ554" s="26">
        <f t="shared" si="33"/>
        <v>0</v>
      </c>
      <c r="AK554" s="27">
        <f>IFERROR(SUMIFS('[4]BD Unidades'!$AO$3:$AO$1424,'[4]BD Unidades'!$A$3:$A$1424,$A554),"-")</f>
        <v>0</v>
      </c>
      <c r="AL554" s="27">
        <f>IFERROR(SUMIFS('[4]BD Unidades'!$AQ$3:$AQ$1424,'[4]BD Unidades'!$A$3:$A$1424,$A554),"-")</f>
        <v>0</v>
      </c>
      <c r="AM554" s="27">
        <f>IFERROR(SUMIFS('[4]BD Unidades'!$AS$3:$AS$1424,'[4]BD Unidades'!$A$3:$A$1424,$A554),"-")</f>
        <v>0.23497472089853766</v>
      </c>
      <c r="AN554" s="27">
        <f>IFERROR(SUMIFS('[4]BD Unidades'!$AU$3:$AU$1424,'[4]BD Unidades'!$A$3:$A$1424,$A554),"-")</f>
        <v>0.24293578490662349</v>
      </c>
      <c r="AO554" s="27">
        <f>IFERROR(SUMIFS('[4]BD Unidades'!$AW$3:$AW$1424,'[4]BD Unidades'!$A$3:$A$1424,$A554),"-")</f>
        <v>0.24864223970527857</v>
      </c>
      <c r="AP554" s="27">
        <f>IFERROR(SUMIFS('[4]BD Unidades'!$AY$3:$AY$1424,'[4]BD Unidades'!$A$3:$A$1424,$A554),"-")</f>
        <v>0.2496549007423518</v>
      </c>
      <c r="AQ554" s="25">
        <f>IFERROR(SUMIFS('[4]BD Unidades'!$AZ$3:$AZ$1424,'[4]BD Unidades'!$A$3:$A$1424,$A554),"-")</f>
        <v>0.63527060617965947</v>
      </c>
      <c r="AR554" s="25">
        <f>IFERROR(SUMIFS('[4]BD Unidades'!$BA$3:$BA$1424,'[4]BD Unidades'!$A$3:$A$1424,$A554),"-")</f>
        <v>2.69999999999999</v>
      </c>
      <c r="AS554" s="28">
        <f>SUMIFS('[4]BD Unidades'!$BC$3:$BC$1424,'[4]BD Unidades'!$A$3:$A$1424,$A554)</f>
        <v>1.1640261549406096E-2</v>
      </c>
      <c r="AT554" s="28">
        <f>SUMIFS('[4]BD Unidades'!$BE$3:$BE$1424,'[4]BD Unidades'!$A$3:$A$1424,$A554)</f>
        <v>0.99867952374083158</v>
      </c>
      <c r="AU554" s="29">
        <f t="shared" si="34"/>
        <v>0.98705463288045192</v>
      </c>
      <c r="AV554" s="30">
        <f t="shared" si="35"/>
        <v>1.2999999999999999E-3</v>
      </c>
      <c r="AW554" s="25">
        <f>IFERROR(SUMIFS('[4]BD Unidades'!$BI$3:$BI$1424,'[4]BD Unidades'!$A$3:$A$1424,$A554),"-")</f>
        <v>0.62786611271124326</v>
      </c>
      <c r="AX554" s="25">
        <f>IFERROR(SUMIFS('[4]BD Unidades'!$BJ$3:$BJ$1424,'[4]BD Unidades'!$A$3:$A$1424,$A554),"-")</f>
        <v>0.40349373293867885</v>
      </c>
    </row>
    <row r="555" spans="1:50" ht="14.4" x14ac:dyDescent="0.3">
      <c r="A555" s="7">
        <v>1856</v>
      </c>
      <c r="B555" s="7" t="s">
        <v>2319</v>
      </c>
      <c r="D555" s="8" t="s">
        <v>2320</v>
      </c>
      <c r="E555" s="19" t="s">
        <v>2269</v>
      </c>
      <c r="F555" s="19" t="s">
        <v>2321</v>
      </c>
      <c r="G555" s="19" t="s">
        <v>2322</v>
      </c>
      <c r="H555" s="19" t="s">
        <v>397</v>
      </c>
      <c r="I555" s="19">
        <v>2024</v>
      </c>
      <c r="J555" s="19" t="s">
        <v>495</v>
      </c>
      <c r="K555" s="19" t="s">
        <v>496</v>
      </c>
      <c r="L555" s="19" t="s">
        <v>213</v>
      </c>
      <c r="M555" s="19" t="s">
        <v>68</v>
      </c>
      <c r="N555" s="19" t="s">
        <v>68</v>
      </c>
      <c r="O555" s="19" t="s">
        <v>2324</v>
      </c>
      <c r="P555" s="19" t="s">
        <v>51</v>
      </c>
      <c r="Q555" s="9" t="s">
        <v>2325</v>
      </c>
      <c r="R555" s="20">
        <v>2.60805</v>
      </c>
      <c r="S555" s="20">
        <v>0.31</v>
      </c>
      <c r="T555" s="20">
        <v>2.6</v>
      </c>
      <c r="U555" s="20" t="s">
        <v>397</v>
      </c>
      <c r="V555" s="21">
        <f>_xlfn.XLOOKUP(D555,'[4]Gen. Real'!$A$2:$A$1168,'[4]Gen. Real'!$C$2:$C$1168,"-",0)</f>
        <v>5.7758800000000017</v>
      </c>
      <c r="W555" s="22"/>
      <c r="X555" s="22" t="str">
        <f>_xlfn.XLOOKUP(D555,[4]Vertimiento!$J$2:$J$119,[4]Vertimiento!$K$2:$K$119,"-",0)</f>
        <v>-</v>
      </c>
      <c r="Y555" s="23" t="str">
        <f t="shared" si="32"/>
        <v>-</v>
      </c>
      <c r="Z555" s="19" t="str">
        <f>_xlfn.XLOOKUP(D555,[4]Cmg!$I$4:$I$99,[4]Cmg!$M$4:$M$99,"----",0,1)</f>
        <v>----</v>
      </c>
      <c r="AA555" s="19" t="str">
        <f>_xlfn.XLOOKUP(D555,[4]Cmg!$A$4:$A$101,[4]Cmg!$B$4:$B$101,"----",0,1)</f>
        <v>----</v>
      </c>
      <c r="AB555" s="19" t="str">
        <f>_xlfn.XLOOKUP(D555,[4]Cmg!$E$4:$E$101,[4]Cmg!$F$4:$F$101,"----",0,1)</f>
        <v>----</v>
      </c>
      <c r="AC555" s="19" t="str">
        <f>_xlfn.XLOOKUP(D555,[4]Cmg!$O$4:$O$101,[4]Cmg!$P$4:$P$101,"----",0,1)</f>
        <v>----</v>
      </c>
      <c r="AD555" s="24" t="str">
        <f>_xlfn.XLOOKUP(D555,[4]Cmg!$S$4:$S$101,[4]Cmg!$U$4:$U$101,"----",0,1)</f>
        <v>----</v>
      </c>
      <c r="AG555" s="25">
        <f>IFERROR(SUMIFS('[4]BD Unidades'!$AH:$AH,'[4]BD Unidades'!$A:$A,'BD Centrales 2024'!$A555),"-")</f>
        <v>2.6</v>
      </c>
      <c r="AH555" s="25">
        <f>SUMIFS('[4]BD Unidades'!$AJ$3:$AJ$1424,'[4]BD Unidades'!$A$3:$A$1424,$A555)</f>
        <v>8707.1745812644149</v>
      </c>
      <c r="AI555" s="25">
        <f>SUMIFS('[4]BD Unidades'!$AL$3:$AL$1424,'[4]BD Unidades'!$A$3:$A$1424,$A555)</f>
        <v>0</v>
      </c>
      <c r="AJ555" s="26">
        <f t="shared" si="33"/>
        <v>0</v>
      </c>
      <c r="AK555" s="27">
        <f>IFERROR(SUMIFS('[4]BD Unidades'!$AO$3:$AO$1424,'[4]BD Unidades'!$A$3:$A$1424,$A555),"-")</f>
        <v>0</v>
      </c>
      <c r="AL555" s="27">
        <f>IFERROR(SUMIFS('[4]BD Unidades'!$AQ$3:$AQ$1424,'[4]BD Unidades'!$A$3:$A$1424,$A555),"-")</f>
        <v>0</v>
      </c>
      <c r="AM555" s="27">
        <f>IFERROR(SUMIFS('[4]BD Unidades'!$AS$3:$AS$1424,'[4]BD Unidades'!$A$3:$A$1424,$A555),"-")</f>
        <v>0.24904638152593961</v>
      </c>
      <c r="AN555" s="27">
        <f>IFERROR(SUMIFS('[4]BD Unidades'!$AU$3:$AU$1424,'[4]BD Unidades'!$A$3:$A$1424,$A555),"-")</f>
        <v>0.23961710856770382</v>
      </c>
      <c r="AO555" s="27">
        <f>IFERROR(SUMIFS('[4]BD Unidades'!$AW$3:$AW$1424,'[4]BD Unidades'!$A$3:$A$1424,$A555),"-")</f>
        <v>0.25150530089530493</v>
      </c>
      <c r="AP555" s="27">
        <f>IFERROR(SUMIFS('[4]BD Unidades'!$AY$3:$AY$1424,'[4]BD Unidades'!$A$3:$A$1424,$A555),"-")</f>
        <v>0.24533739767259066</v>
      </c>
      <c r="AQ555" s="25">
        <f>IFERROR(SUMIFS('[4]BD Unidades'!$AZ$3:$AZ$1424,'[4]BD Unidades'!$A$3:$A$1424,$A555),"-")</f>
        <v>0.62493339999999997</v>
      </c>
      <c r="AR555" s="25">
        <f>IFERROR(SUMIFS('[4]BD Unidades'!$BA$3:$BA$1424,'[4]BD Unidades'!$A$3:$A$1424,$A555),"-")</f>
        <v>2.6000000000000099</v>
      </c>
      <c r="AS555" s="28">
        <f>SUMIFS('[4]BD Unidades'!$BC$3:$BC$1424,'[4]BD Unidades'!$A$3:$A$1424,$A555)</f>
        <v>4.695739077613492E-3</v>
      </c>
      <c r="AT555" s="28">
        <f>SUMIFS('[4]BD Unidades'!$BE$3:$BE$1424,'[4]BD Unidades'!$A$3:$A$1424,$A555)</f>
        <v>0.99604140615168613</v>
      </c>
      <c r="AU555" s="29">
        <f t="shared" si="34"/>
        <v>0.99136425559789865</v>
      </c>
      <c r="AV555" s="30">
        <f t="shared" si="35"/>
        <v>3.0999999999999999E-3</v>
      </c>
      <c r="AW555" s="25">
        <f>IFERROR(SUMIFS('[4]BD Unidades'!$BI$3:$BI$1424,'[4]BD Unidades'!$A$3:$A$1424,$A555),"-")</f>
        <v>0.62144573783312196</v>
      </c>
      <c r="AX555" s="25">
        <f>IFERROR(SUMIFS('[4]BD Unidades'!$BJ$3:$BJ$1424,'[4]BD Unidades'!$A$3:$A$1424,$A555),"-")</f>
        <v>0.39936772426582295</v>
      </c>
    </row>
    <row r="556" spans="1:50" ht="14.4" x14ac:dyDescent="0.3">
      <c r="A556" s="7">
        <v>1857</v>
      </c>
      <c r="B556" s="7" t="s">
        <v>2326</v>
      </c>
      <c r="D556" s="8" t="s">
        <v>2327</v>
      </c>
      <c r="E556" s="19" t="s">
        <v>2328</v>
      </c>
      <c r="F556" s="19" t="s">
        <v>2328</v>
      </c>
      <c r="G556" s="19" t="s">
        <v>2329</v>
      </c>
      <c r="H556" s="19" t="s">
        <v>397</v>
      </c>
      <c r="I556" s="19">
        <v>2024</v>
      </c>
      <c r="J556" s="19" t="s">
        <v>495</v>
      </c>
      <c r="K556" s="19" t="s">
        <v>496</v>
      </c>
      <c r="L556" s="19" t="s">
        <v>213</v>
      </c>
      <c r="M556" s="19" t="s">
        <v>164</v>
      </c>
      <c r="N556" s="19" t="s">
        <v>221</v>
      </c>
      <c r="O556" s="19" t="s">
        <v>221</v>
      </c>
      <c r="P556" s="19" t="s">
        <v>51</v>
      </c>
      <c r="Q556" s="9" t="s">
        <v>2331</v>
      </c>
      <c r="R556" s="20">
        <v>9.1579999999999995</v>
      </c>
      <c r="S556" s="20">
        <v>1.7250000000000001</v>
      </c>
      <c r="T556" s="20">
        <v>9</v>
      </c>
      <c r="U556" s="20" t="s">
        <v>397</v>
      </c>
      <c r="V556" s="21">
        <f>_xlfn.XLOOKUP(D556,'[4]Gen. Real'!$A$2:$A$1168,'[4]Gen. Real'!$C$2:$C$1168,"-",0)</f>
        <v>20.210590000000014</v>
      </c>
      <c r="W556" s="22"/>
      <c r="X556" s="22" t="str">
        <f>_xlfn.XLOOKUP(D556,[4]Vertimiento!$J$2:$J$119,[4]Vertimiento!$K$2:$K$119,"-",0)</f>
        <v>-</v>
      </c>
      <c r="Y556" s="23" t="str">
        <f t="shared" si="32"/>
        <v>-</v>
      </c>
      <c r="Z556" s="19" t="str">
        <f>_xlfn.XLOOKUP(D556,[4]Cmg!$I$4:$I$99,[4]Cmg!$M$4:$M$99,"----",0,1)</f>
        <v>----</v>
      </c>
      <c r="AA556" s="19" t="str">
        <f>_xlfn.XLOOKUP(D556,[4]Cmg!$A$4:$A$101,[4]Cmg!$B$4:$B$101,"----",0,1)</f>
        <v>----</v>
      </c>
      <c r="AB556" s="19" t="str">
        <f>_xlfn.XLOOKUP(D556,[4]Cmg!$E$4:$E$101,[4]Cmg!$F$4:$F$101,"----",0,1)</f>
        <v>----</v>
      </c>
      <c r="AC556" s="19" t="str">
        <f>_xlfn.XLOOKUP(D556,[4]Cmg!$O$4:$O$101,[4]Cmg!$P$4:$P$101,"----",0,1)</f>
        <v>----</v>
      </c>
      <c r="AD556" s="24" t="str">
        <f>_xlfn.XLOOKUP(D556,[4]Cmg!$S$4:$S$101,[4]Cmg!$U$4:$U$101,"----",0,1)</f>
        <v>----</v>
      </c>
      <c r="AG556" s="25">
        <f>IFERROR(SUMIFS('[4]BD Unidades'!$AH:$AH,'[4]BD Unidades'!$A:$A,'BD Centrales 2024'!$A556),"-")</f>
        <v>9</v>
      </c>
      <c r="AH556" s="25">
        <f>SUMIFS('[4]BD Unidades'!$AJ$3:$AJ$1424,'[4]BD Unidades'!$A$3:$A$1424,$A556)</f>
        <v>8501.566936012232</v>
      </c>
      <c r="AI556" s="25">
        <f>SUMIFS('[4]BD Unidades'!$AL$3:$AL$1424,'[4]BD Unidades'!$A$3:$A$1424,$A556)</f>
        <v>0</v>
      </c>
      <c r="AJ556" s="26">
        <f t="shared" si="33"/>
        <v>0</v>
      </c>
      <c r="AK556" s="27">
        <f>IFERROR(SUMIFS('[4]BD Unidades'!$AO$3:$AO$1424,'[4]BD Unidades'!$A$3:$A$1424,$A556),"-")</f>
        <v>0</v>
      </c>
      <c r="AL556" s="27">
        <f>IFERROR(SUMIFS('[4]BD Unidades'!$AQ$3:$AQ$1424,'[4]BD Unidades'!$A$3:$A$1424,$A556),"-")</f>
        <v>0</v>
      </c>
      <c r="AM556" s="27">
        <f>IFERROR(SUMIFS('[4]BD Unidades'!$AS$3:$AS$1424,'[4]BD Unidades'!$A$3:$A$1424,$A556),"-")</f>
        <v>0.2655163187508649</v>
      </c>
      <c r="AN556" s="27">
        <f>IFERROR(SUMIFS('[4]BD Unidades'!$AU$3:$AU$1424,'[4]BD Unidades'!$A$3:$A$1424,$A556),"-")</f>
        <v>0.24968661279755408</v>
      </c>
      <c r="AO556" s="27">
        <f>IFERROR(SUMIFS('[4]BD Unidades'!$AW$3:$AW$1424,'[4]BD Unidades'!$A$3:$A$1424,$A556),"-")</f>
        <v>0.25416204411443549</v>
      </c>
      <c r="AP556" s="27">
        <f>IFERROR(SUMIFS('[4]BD Unidades'!$AY$3:$AY$1424,'[4]BD Unidades'!$A$3:$A$1424,$A556),"-")</f>
        <v>0.24378521511247001</v>
      </c>
      <c r="AQ556" s="25">
        <f>IFERROR(SUMIFS('[4]BD Unidades'!$AZ$3:$AZ$1424,'[4]BD Unidades'!$A$3:$A$1424,$A556),"-")</f>
        <v>2.2294011493152435</v>
      </c>
      <c r="AR556" s="25">
        <f>IFERROR(SUMIFS('[4]BD Unidades'!$BA$3:$BA$1424,'[4]BD Unidades'!$A$3:$A$1424,$A556),"-")</f>
        <v>9</v>
      </c>
      <c r="AS556" s="28">
        <f>SUMIFS('[4]BD Unidades'!$BC$3:$BC$1424,'[4]BD Unidades'!$A$3:$A$1424,$A556)</f>
        <v>5.9446528851055565E-3</v>
      </c>
      <c r="AT556" s="28">
        <f>SUMIFS('[4]BD Unidades'!$BE$3:$BE$1424,'[4]BD Unidades'!$A$3:$A$1424,$A556)</f>
        <v>0.98246949127461225</v>
      </c>
      <c r="AU556" s="29">
        <f t="shared" si="34"/>
        <v>0.97662905117877841</v>
      </c>
      <c r="AV556" s="30">
        <f t="shared" si="35"/>
        <v>1.7250000000000001E-2</v>
      </c>
      <c r="AW556" s="25">
        <f>IFERROR(SUMIFS('[4]BD Unidades'!$BI$3:$BI$1424,'[4]BD Unidades'!$A$3:$A$1424,$A556),"-")</f>
        <v>2.2152890056273309</v>
      </c>
      <c r="AX556" s="25">
        <f>IFERROR(SUMIFS('[4]BD Unidades'!$BJ$3:$BJ$1424,'[4]BD Unidades'!$A$3:$A$1424,$A556),"-")</f>
        <v>1.4236398689503271</v>
      </c>
    </row>
    <row r="557" spans="1:50" ht="14.4" x14ac:dyDescent="0.3">
      <c r="A557" s="7">
        <v>1858</v>
      </c>
      <c r="B557" s="7" t="s">
        <v>2332</v>
      </c>
      <c r="D557" s="8" t="s">
        <v>2333</v>
      </c>
      <c r="E557" s="19" t="s">
        <v>2334</v>
      </c>
      <c r="F557" s="19" t="s">
        <v>2334</v>
      </c>
      <c r="G557" s="19" t="s">
        <v>2335</v>
      </c>
      <c r="H557" s="19" t="s">
        <v>397</v>
      </c>
      <c r="I557" s="19">
        <v>2024</v>
      </c>
      <c r="J557" s="19" t="s">
        <v>495</v>
      </c>
      <c r="K557" s="19" t="s">
        <v>496</v>
      </c>
      <c r="L557" s="19" t="s">
        <v>213</v>
      </c>
      <c r="M557" s="19" t="s">
        <v>477</v>
      </c>
      <c r="N557" s="19" t="s">
        <v>478</v>
      </c>
      <c r="O557" s="19" t="s">
        <v>714</v>
      </c>
      <c r="P557" s="19" t="s">
        <v>51</v>
      </c>
      <c r="Q557" s="9" t="s">
        <v>2331</v>
      </c>
      <c r="R557" s="20">
        <v>2.8</v>
      </c>
      <c r="S557" s="20">
        <v>0.71399999999999997</v>
      </c>
      <c r="T557" s="20">
        <v>2.78</v>
      </c>
      <c r="U557" s="20" t="s">
        <v>397</v>
      </c>
      <c r="V557" s="21">
        <f>_xlfn.XLOOKUP(D557,'[4]Gen. Real'!$A$2:$A$1168,'[4]Gen. Real'!$C$2:$C$1168,"-",0)</f>
        <v>4.5962099999999984</v>
      </c>
      <c r="W557" s="22"/>
      <c r="X557" s="22" t="str">
        <f>_xlfn.XLOOKUP(D557,[4]Vertimiento!$J$2:$J$119,[4]Vertimiento!$K$2:$K$119,"-",0)</f>
        <v>-</v>
      </c>
      <c r="Y557" s="23" t="str">
        <f t="shared" si="32"/>
        <v>-</v>
      </c>
      <c r="Z557" s="19" t="str">
        <f>_xlfn.XLOOKUP(D557,[4]Cmg!$I$4:$I$99,[4]Cmg!$M$4:$M$99,"----",0,1)</f>
        <v>----</v>
      </c>
      <c r="AA557" s="19" t="str">
        <f>_xlfn.XLOOKUP(D557,[4]Cmg!$A$4:$A$101,[4]Cmg!$B$4:$B$101,"----",0,1)</f>
        <v>----</v>
      </c>
      <c r="AB557" s="19" t="str">
        <f>_xlfn.XLOOKUP(D557,[4]Cmg!$E$4:$E$101,[4]Cmg!$F$4:$F$101,"----",0,1)</f>
        <v>----</v>
      </c>
      <c r="AC557" s="19" t="str">
        <f>_xlfn.XLOOKUP(D557,[4]Cmg!$O$4:$O$101,[4]Cmg!$P$4:$P$101,"----",0,1)</f>
        <v>----</v>
      </c>
      <c r="AD557" s="24" t="str">
        <f>_xlfn.XLOOKUP(D557,[4]Cmg!$S$4:$S$101,[4]Cmg!$U$4:$U$101,"----",0,1)</f>
        <v>----</v>
      </c>
      <c r="AG557" s="25">
        <f>IFERROR(SUMIFS('[4]BD Unidades'!$AH:$AH,'[4]BD Unidades'!$A:$A,'BD Centrales 2024'!$A557),"-")</f>
        <v>2.78</v>
      </c>
      <c r="AH557" s="25">
        <f>SUMIFS('[4]BD Unidades'!$AJ$3:$AJ$1424,'[4]BD Unidades'!$A$3:$A$1424,$A557)</f>
        <v>8112.6522619047646</v>
      </c>
      <c r="AI557" s="25">
        <f>SUMIFS('[4]BD Unidades'!$AL$3:$AL$1424,'[4]BD Unidades'!$A$3:$A$1424,$A557)</f>
        <v>564.42273809523783</v>
      </c>
      <c r="AJ557" s="26">
        <f t="shared" si="33"/>
        <v>6.5047580906611696E-2</v>
      </c>
      <c r="AK557" s="27">
        <f>IFERROR(SUMIFS('[4]BD Unidades'!$AO$3:$AO$1424,'[4]BD Unidades'!$A$3:$A$1424,$A557),"-")</f>
        <v>0</v>
      </c>
      <c r="AL557" s="27">
        <f>IFERROR(SUMIFS('[4]BD Unidades'!$AQ$3:$AQ$1424,'[4]BD Unidades'!$A$3:$A$1424,$A557),"-")</f>
        <v>0</v>
      </c>
      <c r="AM557" s="27">
        <f>IFERROR(SUMIFS('[4]BD Unidades'!$AS$3:$AS$1424,'[4]BD Unidades'!$A$3:$A$1424,$A557),"-")</f>
        <v>0.25382756747444679</v>
      </c>
      <c r="AN557" s="27">
        <f>IFERROR(SUMIFS('[4]BD Unidades'!$AU$3:$AU$1424,'[4]BD Unidades'!$A$3:$A$1424,$A557),"-")</f>
        <v>0.22782100000000002</v>
      </c>
      <c r="AO557" s="27">
        <f>IFERROR(SUMIFS('[4]BD Unidades'!$AW$3:$AW$1424,'[4]BD Unidades'!$A$3:$A$1424,$A557),"-")</f>
        <v>0.19520067857142856</v>
      </c>
      <c r="AP557" s="27">
        <f>IFERROR(SUMIFS('[4]BD Unidades'!$AY$3:$AY$1424,'[4]BD Unidades'!$A$3:$A$1424,$A557),"-")</f>
        <v>0.20112406428571428</v>
      </c>
      <c r="AQ557" s="25">
        <f>IFERROR(SUMIFS('[4]BD Unidades'!$AZ$3:$AZ$1424,'[4]BD Unidades'!$A$3:$A$1424,$A557),"-")</f>
        <v>0.63789879999999999</v>
      </c>
      <c r="AR557" s="25">
        <f>IFERROR(SUMIFS('[4]BD Unidades'!$BA$3:$BA$1424,'[4]BD Unidades'!$A$3:$A$1424,$A557),"-")</f>
        <v>2.66233609855637</v>
      </c>
      <c r="AS557" s="28">
        <f>SUMIFS('[4]BD Unidades'!$BC$3:$BC$1424,'[4]BD Unidades'!$A$3:$A$1424,$A557)</f>
        <v>4.8963405557730048E-3</v>
      </c>
      <c r="AT557" s="28">
        <f>SUMIFS('[4]BD Unidades'!$BE$3:$BE$1424,'[4]BD Unidades'!$A$3:$A$1424,$A557)</f>
        <v>0.99285714285714288</v>
      </c>
      <c r="AU557" s="29">
        <f t="shared" si="34"/>
        <v>0.98799577616248246</v>
      </c>
      <c r="AV557" s="30">
        <f t="shared" si="35"/>
        <v>7.1399999999999996E-3</v>
      </c>
      <c r="AW557" s="25">
        <f>IFERROR(SUMIFS('[4]BD Unidades'!$BI$3:$BI$1424,'[4]BD Unidades'!$A$3:$A$1424,$A557),"-")</f>
        <v>0.63475295994900216</v>
      </c>
      <c r="AX557" s="25">
        <f>IFERROR(SUMIFS('[4]BD Unidades'!$BJ$3:$BJ$1424,'[4]BD Unidades'!$A$3:$A$1424,$A557),"-")</f>
        <v>0.4079195167863568</v>
      </c>
    </row>
    <row r="558" spans="1:50" ht="14.4" x14ac:dyDescent="0.3">
      <c r="A558" s="7">
        <v>1859</v>
      </c>
      <c r="B558" s="7" t="s">
        <v>2336</v>
      </c>
      <c r="D558" s="8" t="s">
        <v>2337</v>
      </c>
      <c r="E558" s="19" t="s">
        <v>2338</v>
      </c>
      <c r="F558" s="19" t="s">
        <v>2338</v>
      </c>
      <c r="G558" s="19" t="s">
        <v>2339</v>
      </c>
      <c r="H558" s="19" t="s">
        <v>397</v>
      </c>
      <c r="I558" s="19">
        <v>2024</v>
      </c>
      <c r="J558" s="19" t="s">
        <v>495</v>
      </c>
      <c r="K558" s="19" t="s">
        <v>496</v>
      </c>
      <c r="L558" s="19" t="s">
        <v>213</v>
      </c>
      <c r="M558" s="19" t="s">
        <v>90</v>
      </c>
      <c r="N558" s="19" t="s">
        <v>91</v>
      </c>
      <c r="O558" s="19" t="s">
        <v>2341</v>
      </c>
      <c r="P558" s="19" t="s">
        <v>51</v>
      </c>
      <c r="Q558" s="9" t="s">
        <v>2342</v>
      </c>
      <c r="R558" s="20">
        <v>3</v>
      </c>
      <c r="S558" s="20">
        <v>0.33</v>
      </c>
      <c r="T558" s="20">
        <v>2.99</v>
      </c>
      <c r="U558" s="20" t="s">
        <v>397</v>
      </c>
      <c r="V558" s="21">
        <f>_xlfn.XLOOKUP(D558,'[4]Gen. Real'!$A$2:$A$1168,'[4]Gen. Real'!$C$2:$C$1168,"-",0)</f>
        <v>5.69712</v>
      </c>
      <c r="W558" s="22"/>
      <c r="X558" s="22" t="str">
        <f>_xlfn.XLOOKUP(D558,[4]Vertimiento!$J$2:$J$119,[4]Vertimiento!$K$2:$K$119,"-",0)</f>
        <v>-</v>
      </c>
      <c r="Y558" s="23" t="str">
        <f t="shared" si="32"/>
        <v>-</v>
      </c>
      <c r="Z558" s="19" t="str">
        <f>_xlfn.XLOOKUP(D558,[4]Cmg!$I$4:$I$99,[4]Cmg!$M$4:$M$99,"----",0,1)</f>
        <v>----</v>
      </c>
      <c r="AA558" s="19" t="str">
        <f>_xlfn.XLOOKUP(D558,[4]Cmg!$A$4:$A$101,[4]Cmg!$B$4:$B$101,"----",0,1)</f>
        <v>----</v>
      </c>
      <c r="AB558" s="19" t="str">
        <f>_xlfn.XLOOKUP(D558,[4]Cmg!$E$4:$E$101,[4]Cmg!$F$4:$F$101,"----",0,1)</f>
        <v>----</v>
      </c>
      <c r="AC558" s="19" t="str">
        <f>_xlfn.XLOOKUP(D558,[4]Cmg!$O$4:$O$101,[4]Cmg!$P$4:$P$101,"----",0,1)</f>
        <v>----</v>
      </c>
      <c r="AD558" s="24" t="str">
        <f>_xlfn.XLOOKUP(D558,[4]Cmg!$S$4:$S$101,[4]Cmg!$U$4:$U$101,"----",0,1)</f>
        <v>----</v>
      </c>
      <c r="AG558" s="25">
        <f>IFERROR(SUMIFS('[4]BD Unidades'!$AH:$AH,'[4]BD Unidades'!$A:$A,'BD Centrales 2024'!$A558),"-")</f>
        <v>2.99</v>
      </c>
      <c r="AH558" s="25">
        <f>SUMIFS('[4]BD Unidades'!$AJ$3:$AJ$1424,'[4]BD Unidades'!$A$3:$A$1424,$A558)</f>
        <v>8640.0867222222205</v>
      </c>
      <c r="AI558" s="25">
        <f>SUMIFS('[4]BD Unidades'!$AL$3:$AL$1424,'[4]BD Unidades'!$A$3:$A$1424,$A558)</f>
        <v>0</v>
      </c>
      <c r="AJ558" s="26">
        <f t="shared" si="33"/>
        <v>0</v>
      </c>
      <c r="AK558" s="27">
        <f>IFERROR(SUMIFS('[4]BD Unidades'!$AO$3:$AO$1424,'[4]BD Unidades'!$A$3:$A$1424,$A558),"-")</f>
        <v>0</v>
      </c>
      <c r="AL558" s="27">
        <f>IFERROR(SUMIFS('[4]BD Unidades'!$AQ$3:$AQ$1424,'[4]BD Unidades'!$A$3:$A$1424,$A558),"-")</f>
        <v>0</v>
      </c>
      <c r="AM558" s="27">
        <f>IFERROR(SUMIFS('[4]BD Unidades'!$AS$3:$AS$1424,'[4]BD Unidades'!$A$3:$A$1424,$A558),"-")</f>
        <v>0.1736825877407436</v>
      </c>
      <c r="AN558" s="27">
        <f>IFERROR(SUMIFS('[4]BD Unidades'!$AU$3:$AU$1424,'[4]BD Unidades'!$A$3:$A$1424,$A558),"-")</f>
        <v>0.20861030666666669</v>
      </c>
      <c r="AO558" s="27">
        <f>IFERROR(SUMIFS('[4]BD Unidades'!$AW$3:$AW$1424,'[4]BD Unidades'!$A$3:$A$1424,$A558),"-")</f>
        <v>0.21777864333333338</v>
      </c>
      <c r="AP558" s="27">
        <f>IFERROR(SUMIFS('[4]BD Unidades'!$AY$3:$AY$1424,'[4]BD Unidades'!$A$3:$A$1424,$A558),"-")</f>
        <v>0.21838062999999999</v>
      </c>
      <c r="AQ558" s="25">
        <f>IFERROR(SUMIFS('[4]BD Unidades'!$AZ$3:$AZ$1424,'[4]BD Unidades'!$A$3:$A$1424,$A558),"-")</f>
        <v>0.52104776322223079</v>
      </c>
      <c r="AR558" s="25">
        <f>IFERROR(SUMIFS('[4]BD Unidades'!$BA$3:$BA$1424,'[4]BD Unidades'!$A$3:$A$1424,$A558),"-")</f>
        <v>2.98999999999999</v>
      </c>
      <c r="AS558" s="28">
        <f>SUMIFS('[4]BD Unidades'!$BC$3:$BC$1424,'[4]BD Unidades'!$A$3:$A$1424,$A558)</f>
        <v>7.105553194701208E-3</v>
      </c>
      <c r="AT558" s="28">
        <f>SUMIFS('[4]BD Unidades'!$BE$3:$BE$1424,'[4]BD Unidades'!$A$3:$A$1424,$A558)</f>
        <v>0.9966666666666667</v>
      </c>
      <c r="AU558" s="29">
        <f t="shared" si="34"/>
        <v>0.98958479864928117</v>
      </c>
      <c r="AV558" s="30">
        <f t="shared" si="35"/>
        <v>3.3E-3</v>
      </c>
      <c r="AW558" s="25">
        <f>IFERROR(SUMIFS('[4]BD Unidades'!$BI$3:$BI$1424,'[4]BD Unidades'!$A$3:$A$1424,$A558),"-")</f>
        <v>0.51733304824040283</v>
      </c>
      <c r="AX558" s="25">
        <f>IFERROR(SUMIFS('[4]BD Unidades'!$BJ$3:$BJ$1424,'[4]BD Unidades'!$A$3:$A$1424,$A558),"-")</f>
        <v>0.33246043795178659</v>
      </c>
    </row>
    <row r="559" spans="1:50" ht="14.4" x14ac:dyDescent="0.3">
      <c r="A559" s="7">
        <v>1860</v>
      </c>
      <c r="B559" s="7" t="s">
        <v>2343</v>
      </c>
      <c r="D559" s="8" t="s">
        <v>2344</v>
      </c>
      <c r="E559" s="19" t="s">
        <v>2345</v>
      </c>
      <c r="F559" s="19" t="s">
        <v>2345</v>
      </c>
      <c r="G559" s="19" t="s">
        <v>2346</v>
      </c>
      <c r="H559" s="19" t="s">
        <v>397</v>
      </c>
      <c r="I559" s="19">
        <v>2024</v>
      </c>
      <c r="J559" s="19" t="s">
        <v>495</v>
      </c>
      <c r="K559" s="19" t="s">
        <v>496</v>
      </c>
      <c r="L559" s="19" t="s">
        <v>213</v>
      </c>
      <c r="M559" s="19" t="s">
        <v>90</v>
      </c>
      <c r="N559" s="19" t="s">
        <v>868</v>
      </c>
      <c r="O559" s="19" t="s">
        <v>1702</v>
      </c>
      <c r="P559" s="19" t="s">
        <v>51</v>
      </c>
      <c r="Q559" s="9" t="s">
        <v>1991</v>
      </c>
      <c r="R559" s="20">
        <v>9.01</v>
      </c>
      <c r="S559" s="20">
        <v>0.111</v>
      </c>
      <c r="T559" s="20">
        <v>9</v>
      </c>
      <c r="U559" s="20" t="s">
        <v>397</v>
      </c>
      <c r="V559" s="21">
        <f>_xlfn.XLOOKUP(D559,'[4]Gen. Real'!$A$2:$A$1168,'[4]Gen. Real'!$C$2:$C$1168,"-",0)</f>
        <v>18.622759999999996</v>
      </c>
      <c r="W559" s="22"/>
      <c r="X559" s="22" t="str">
        <f>_xlfn.XLOOKUP(D559,[4]Vertimiento!$J$2:$J$119,[4]Vertimiento!$K$2:$K$119,"-",0)</f>
        <v>-</v>
      </c>
      <c r="Y559" s="23" t="str">
        <f t="shared" si="32"/>
        <v>-</v>
      </c>
      <c r="Z559" s="19" t="str">
        <f>_xlfn.XLOOKUP(D559,[4]Cmg!$I$4:$I$99,[4]Cmg!$M$4:$M$99,"----",0,1)</f>
        <v>----</v>
      </c>
      <c r="AA559" s="19" t="str">
        <f>_xlfn.XLOOKUP(D559,[4]Cmg!$A$4:$A$101,[4]Cmg!$B$4:$B$101,"----",0,1)</f>
        <v>----</v>
      </c>
      <c r="AB559" s="19" t="str">
        <f>_xlfn.XLOOKUP(D559,[4]Cmg!$E$4:$E$101,[4]Cmg!$F$4:$F$101,"----",0,1)</f>
        <v>----</v>
      </c>
      <c r="AC559" s="19" t="str">
        <f>_xlfn.XLOOKUP(D559,[4]Cmg!$O$4:$O$101,[4]Cmg!$P$4:$P$101,"----",0,1)</f>
        <v>----</v>
      </c>
      <c r="AD559" s="24" t="str">
        <f>_xlfn.XLOOKUP(D559,[4]Cmg!$S$4:$S$101,[4]Cmg!$U$4:$U$101,"----",0,1)</f>
        <v>----</v>
      </c>
      <c r="AG559" s="25">
        <f>IFERROR(SUMIFS('[4]BD Unidades'!$AH:$AH,'[4]BD Unidades'!$A:$A,'BD Centrales 2024'!$A559),"-")</f>
        <v>9</v>
      </c>
      <c r="AH559" s="25">
        <f>SUMIFS('[4]BD Unidades'!$AJ$3:$AJ$1424,'[4]BD Unidades'!$A$3:$A$1424,$A559)</f>
        <v>8667.1698113207549</v>
      </c>
      <c r="AI559" s="25">
        <f>SUMIFS('[4]BD Unidades'!$AL$3:$AL$1424,'[4]BD Unidades'!$A$3:$A$1424,$A559)</f>
        <v>0</v>
      </c>
      <c r="AJ559" s="26">
        <f t="shared" si="33"/>
        <v>0</v>
      </c>
      <c r="AK559" s="27">
        <f>IFERROR(SUMIFS('[4]BD Unidades'!$AO$3:$AO$1424,'[4]BD Unidades'!$A$3:$A$1424,$A559),"-")</f>
        <v>0</v>
      </c>
      <c r="AL559" s="27">
        <f>IFERROR(SUMIFS('[4]BD Unidades'!$AQ$3:$AQ$1424,'[4]BD Unidades'!$A$3:$A$1424,$A559),"-")</f>
        <v>0</v>
      </c>
      <c r="AM559" s="27">
        <f>IFERROR(SUMIFS('[4]BD Unidades'!$AS$3:$AS$1424,'[4]BD Unidades'!$A$3:$A$1424,$A559),"-")</f>
        <v>0</v>
      </c>
      <c r="AN559" s="27">
        <f>IFERROR(SUMIFS('[4]BD Unidades'!$AU$3:$AU$1424,'[4]BD Unidades'!$A$3:$A$1424,$A559),"-")</f>
        <v>0.21665227524972253</v>
      </c>
      <c r="AO559" s="27">
        <f>IFERROR(SUMIFS('[4]BD Unidades'!$AW$3:$AW$1424,'[4]BD Unidades'!$A$3:$A$1424,$A559),"-")</f>
        <v>0.23744317425083239</v>
      </c>
      <c r="AP559" s="27">
        <f>IFERROR(SUMIFS('[4]BD Unidades'!$AY$3:$AY$1424,'[4]BD Unidades'!$A$3:$A$1424,$A559),"-")</f>
        <v>0.19132241953385129</v>
      </c>
      <c r="AQ559" s="25">
        <f>IFERROR(SUMIFS('[4]BD Unidades'!$AZ$3:$AZ$1424,'[4]BD Unidades'!$A$3:$A$1424,$A559),"-")</f>
        <v>1.952037</v>
      </c>
      <c r="AR559" s="25">
        <f>IFERROR(SUMIFS('[4]BD Unidades'!$BA$3:$BA$1424,'[4]BD Unidades'!$A$3:$A$1424,$A559),"-")</f>
        <v>9</v>
      </c>
      <c r="AS559" s="28">
        <f>SUMIFS('[4]BD Unidades'!$BC$3:$BC$1424,'[4]BD Unidades'!$A$3:$A$1424,$A559)</f>
        <v>8.7256789348993058E-2</v>
      </c>
      <c r="AT559" s="28">
        <f>SUMIFS('[4]BD Unidades'!$BE$3:$BE$1424,'[4]BD Unidades'!$A$3:$A$1424,$A559)</f>
        <v>0.99889012208657046</v>
      </c>
      <c r="AU559" s="29">
        <f t="shared" si="34"/>
        <v>0.91173017712087268</v>
      </c>
      <c r="AV559" s="30">
        <f t="shared" si="35"/>
        <v>1.1100000000000001E-3</v>
      </c>
      <c r="AW559" s="25">
        <f>IFERROR(SUMIFS('[4]BD Unidades'!$BI$3:$BI$1424,'[4]BD Unidades'!$A$3:$A$1424,$A559),"-")</f>
        <v>1.7815192648214397</v>
      </c>
      <c r="AX559" s="25">
        <f>IFERROR(SUMIFS('[4]BD Unidades'!$BJ$3:$BJ$1424,'[4]BD Unidades'!$A$3:$A$1424,$A559),"-")</f>
        <v>1.1448808016742982</v>
      </c>
    </row>
    <row r="560" spans="1:50" ht="14.4" x14ac:dyDescent="0.3">
      <c r="A560" s="7">
        <v>1861</v>
      </c>
      <c r="B560" s="7" t="s">
        <v>2348</v>
      </c>
      <c r="D560" s="8" t="s">
        <v>2349</v>
      </c>
      <c r="E560" s="19" t="s">
        <v>2350</v>
      </c>
      <c r="F560" s="19" t="s">
        <v>2350</v>
      </c>
      <c r="G560" s="19" t="s">
        <v>2351</v>
      </c>
      <c r="H560" s="19" t="s">
        <v>397</v>
      </c>
      <c r="I560" s="19">
        <v>2024</v>
      </c>
      <c r="J560" s="19" t="s">
        <v>495</v>
      </c>
      <c r="K560" s="19" t="s">
        <v>496</v>
      </c>
      <c r="L560" s="19" t="s">
        <v>213</v>
      </c>
      <c r="M560" s="19" t="s">
        <v>164</v>
      </c>
      <c r="N560" s="19" t="s">
        <v>221</v>
      </c>
      <c r="O560" s="19" t="s">
        <v>221</v>
      </c>
      <c r="P560" s="19" t="s">
        <v>51</v>
      </c>
      <c r="Q560" s="9" t="s">
        <v>2352</v>
      </c>
      <c r="R560" s="20">
        <v>6.01</v>
      </c>
      <c r="S560" s="20">
        <v>0.16600000000000001</v>
      </c>
      <c r="T560" s="20">
        <v>6</v>
      </c>
      <c r="U560" s="20" t="s">
        <v>397</v>
      </c>
      <c r="V560" s="21">
        <f>_xlfn.XLOOKUP(D560,'[4]Gen. Real'!$A$2:$A$1168,'[4]Gen. Real'!$C$2:$C$1168,"-",0)</f>
        <v>7.1074200000000012</v>
      </c>
      <c r="W560" s="22"/>
      <c r="X560" s="22" t="str">
        <f>_xlfn.XLOOKUP(D560,[4]Vertimiento!$J$2:$J$119,[4]Vertimiento!$K$2:$K$119,"-",0)</f>
        <v>-</v>
      </c>
      <c r="Y560" s="23" t="str">
        <f t="shared" si="32"/>
        <v>-</v>
      </c>
      <c r="Z560" s="19" t="str">
        <f>_xlfn.XLOOKUP(D560,[4]Cmg!$I$4:$I$99,[4]Cmg!$M$4:$M$99,"----",0,1)</f>
        <v>----</v>
      </c>
      <c r="AA560" s="19" t="str">
        <f>_xlfn.XLOOKUP(D560,[4]Cmg!$A$4:$A$101,[4]Cmg!$B$4:$B$101,"----",0,1)</f>
        <v>----</v>
      </c>
      <c r="AB560" s="19" t="str">
        <f>_xlfn.XLOOKUP(D560,[4]Cmg!$E$4:$E$101,[4]Cmg!$F$4:$F$101,"----",0,1)</f>
        <v>----</v>
      </c>
      <c r="AC560" s="19" t="str">
        <f>_xlfn.XLOOKUP(D560,[4]Cmg!$O$4:$O$101,[4]Cmg!$P$4:$P$101,"----",0,1)</f>
        <v>----</v>
      </c>
      <c r="AD560" s="24" t="str">
        <f>_xlfn.XLOOKUP(D560,[4]Cmg!$S$4:$S$101,[4]Cmg!$U$4:$U$101,"----",0,1)</f>
        <v>----</v>
      </c>
      <c r="AG560" s="25">
        <f>IFERROR(SUMIFS('[4]BD Unidades'!$AH:$AH,'[4]BD Unidades'!$A:$A,'BD Centrales 2024'!$A560),"-")</f>
        <v>6</v>
      </c>
      <c r="AH560" s="25">
        <f>SUMIFS('[4]BD Unidades'!$AJ$3:$AJ$1424,'[4]BD Unidades'!$A$3:$A$1424,$A560)</f>
        <v>7359.5673876871861</v>
      </c>
      <c r="AI560" s="25">
        <f>SUMIFS('[4]BD Unidades'!$AL$3:$AL$1424,'[4]BD Unidades'!$A$3:$A$1424,$A560)</f>
        <v>0</v>
      </c>
      <c r="AJ560" s="26">
        <f t="shared" si="33"/>
        <v>0</v>
      </c>
      <c r="AK560" s="27">
        <f>IFERROR(SUMIFS('[4]BD Unidades'!$AO$3:$AO$1424,'[4]BD Unidades'!$A$3:$A$1424,$A560),"-")</f>
        <v>0</v>
      </c>
      <c r="AL560" s="27">
        <f>IFERROR(SUMIFS('[4]BD Unidades'!$AQ$3:$AQ$1424,'[4]BD Unidades'!$A$3:$A$1424,$A560),"-")</f>
        <v>0</v>
      </c>
      <c r="AM560" s="27">
        <f>IFERROR(SUMIFS('[4]BD Unidades'!$AS$3:$AS$1424,'[4]BD Unidades'!$A$3:$A$1424,$A560),"-")</f>
        <v>0.15582491344653326</v>
      </c>
      <c r="AN560" s="27">
        <f>IFERROR(SUMIFS('[4]BD Unidades'!$AU$3:$AU$1424,'[4]BD Unidades'!$A$3:$A$1424,$A560),"-")</f>
        <v>0.16624792013311149</v>
      </c>
      <c r="AO560" s="27">
        <f>IFERROR(SUMIFS('[4]BD Unidades'!$AW$3:$AW$1424,'[4]BD Unidades'!$A$3:$A$1424,$A560),"-")</f>
        <v>0.15885224625623962</v>
      </c>
      <c r="AP560" s="27">
        <f>IFERROR(SUMIFS('[4]BD Unidades'!$AY$3:$AY$1424,'[4]BD Unidades'!$A$3:$A$1424,$A560),"-")</f>
        <v>0.20711780366056576</v>
      </c>
      <c r="AQ560" s="25">
        <f>IFERROR(SUMIFS('[4]BD Unidades'!$AZ$3:$AZ$1424,'[4]BD Unidades'!$A$3:$A$1424,$A560),"-")</f>
        <v>0.93650772981366492</v>
      </c>
      <c r="AR560" s="25">
        <f>IFERROR(SUMIFS('[4]BD Unidades'!$BA$3:$BA$1424,'[4]BD Unidades'!$A$3:$A$1424,$A560),"-")</f>
        <v>6</v>
      </c>
      <c r="AS560" s="28">
        <f>SUMIFS('[4]BD Unidades'!$BC$3:$BC$1424,'[4]BD Unidades'!$A$3:$A$1424,$A560)</f>
        <v>7.3250647016187248E-2</v>
      </c>
      <c r="AT560" s="28">
        <f>SUMIFS('[4]BD Unidades'!$BE$3:$BE$1424,'[4]BD Unidades'!$A$3:$A$1424,$A560)</f>
        <v>0.99018522559547129</v>
      </c>
      <c r="AU560" s="29">
        <f t="shared" si="34"/>
        <v>0.91765351715473376</v>
      </c>
      <c r="AV560" s="30">
        <f t="shared" si="35"/>
        <v>1.66E-3</v>
      </c>
      <c r="AW560" s="25">
        <f>IFERROR(SUMIFS('[4]BD Unidades'!$BI$3:$BI$1424,'[4]BD Unidades'!$A$3:$A$1424,$A560),"-")</f>
        <v>0.86070852859885782</v>
      </c>
      <c r="AX560" s="25">
        <f>IFERROR(SUMIFS('[4]BD Unidades'!$BJ$3:$BJ$1424,'[4]BD Unidades'!$A$3:$A$1424,$A560),"-")</f>
        <v>0.55312827073409876</v>
      </c>
    </row>
    <row r="561" spans="1:50" ht="14.4" x14ac:dyDescent="0.3">
      <c r="A561" s="7">
        <v>1862</v>
      </c>
      <c r="B561" s="7" t="s">
        <v>2353</v>
      </c>
      <c r="D561" s="8" t="s">
        <v>2354</v>
      </c>
      <c r="E561" s="19" t="s">
        <v>64</v>
      </c>
      <c r="F561" s="19" t="s">
        <v>64</v>
      </c>
      <c r="G561" s="19" t="s">
        <v>2355</v>
      </c>
      <c r="H561" s="19" t="s">
        <v>397</v>
      </c>
      <c r="I561" s="19">
        <v>2024</v>
      </c>
      <c r="J561" s="19" t="s">
        <v>495</v>
      </c>
      <c r="K561" s="19" t="s">
        <v>496</v>
      </c>
      <c r="L561" s="19" t="s">
        <v>47</v>
      </c>
      <c r="M561" s="19" t="s">
        <v>497</v>
      </c>
      <c r="N561" s="19" t="s">
        <v>498</v>
      </c>
      <c r="O561" s="19" t="s">
        <v>499</v>
      </c>
      <c r="P561" s="19" t="s">
        <v>51</v>
      </c>
      <c r="Q561" s="9" t="s">
        <v>1681</v>
      </c>
      <c r="R561" s="20">
        <v>211.6</v>
      </c>
      <c r="S561" s="20">
        <v>1.25</v>
      </c>
      <c r="T561" s="20">
        <v>208.94499999999999</v>
      </c>
      <c r="U561" s="20">
        <v>12.961</v>
      </c>
      <c r="V561" s="21">
        <f>_xlfn.XLOOKUP(D561,'[4]Gen. Real'!$A$2:$A$1168,'[4]Gen. Real'!$C$2:$C$1168,"-",0)</f>
        <v>468.76203000000038</v>
      </c>
      <c r="W561" s="22"/>
      <c r="X561" s="22">
        <f>_xlfn.XLOOKUP(D561,[4]Vertimiento!$J$2:$J$119,[4]Vertimiento!$K$2:$K$119,"-",0)</f>
        <v>100.55249372222222</v>
      </c>
      <c r="Y561" s="23">
        <f t="shared" si="32"/>
        <v>0.176620285505457</v>
      </c>
      <c r="Z561" s="19">
        <f>_xlfn.XLOOKUP(D561,[4]Cmg!$I$4:$I$99,[4]Cmg!$M$4:$M$99,"----",0,1)</f>
        <v>4.8995324685320725</v>
      </c>
      <c r="AA561" s="19">
        <f>_xlfn.XLOOKUP(D561,[4]Cmg!$A$4:$A$101,[4]Cmg!$B$4:$B$101,"----",0,1)</f>
        <v>45.279738249687128</v>
      </c>
      <c r="AB561" s="19">
        <f>_xlfn.XLOOKUP(D561,[4]Cmg!$E$4:$E$101,[4]Cmg!$F$4:$F$101,"----",0,1)</f>
        <v>6.931901639344261</v>
      </c>
      <c r="AC561" s="19">
        <f>_xlfn.XLOOKUP(D561,[4]Cmg!$O$4:$O$101,[4]Cmg!$P$4:$P$101,"----",0,1)</f>
        <v>72.655022430271117</v>
      </c>
      <c r="AD561" s="24">
        <f>_xlfn.XLOOKUP(D561,[4]Cmg!$S$4:$S$101,[4]Cmg!$U$4:$U$101,"----",0,1)</f>
        <v>0.47536132923637192</v>
      </c>
      <c r="AG561" s="25">
        <f>IFERROR(SUMIFS('[4]BD Unidades'!$AH:$AH,'[4]BD Unidades'!$A:$A,'BD Centrales 2024'!$A561),"-")</f>
        <v>211.6</v>
      </c>
      <c r="AH561" s="25">
        <f>SUMIFS('[4]BD Unidades'!$AJ$3:$AJ$1424,'[4]BD Unidades'!$A$3:$A$1424,$A561)</f>
        <v>2055.9833333333299</v>
      </c>
      <c r="AI561" s="25">
        <f>SUMIFS('[4]BD Unidades'!$AL$3:$AL$1424,'[4]BD Unidades'!$A$3:$A$1424,$A561)</f>
        <v>6699.0833333333303</v>
      </c>
      <c r="AJ561" s="26">
        <f t="shared" si="33"/>
        <v>0.76516645599500499</v>
      </c>
      <c r="AK561" s="27">
        <f>IFERROR(SUMIFS('[4]BD Unidades'!$AO$3:$AO$1424,'[4]BD Unidades'!$A$3:$A$1424,$A561),"-")</f>
        <v>0</v>
      </c>
      <c r="AL561" s="27">
        <f>IFERROR(SUMIFS('[4]BD Unidades'!$AQ$3:$AQ$1424,'[4]BD Unidades'!$A$3:$A$1424,$A561),"-")</f>
        <v>0</v>
      </c>
      <c r="AM561" s="27">
        <f>IFERROR(SUMIFS('[4]BD Unidades'!$AS$3:$AS$1424,'[4]BD Unidades'!$A$3:$A$1424,$A561),"-")</f>
        <v>0</v>
      </c>
      <c r="AN561" s="27">
        <f>IFERROR(SUMIFS('[4]BD Unidades'!$AU$3:$AU$1424,'[4]BD Unidades'!$A$3:$A$1424,$A561),"-")</f>
        <v>0.26946799999999999</v>
      </c>
      <c r="AO561" s="27">
        <f>IFERROR(SUMIFS('[4]BD Unidades'!$AW$3:$AW$1424,'[4]BD Unidades'!$A$3:$A$1424,$A561),"-")</f>
        <v>0.31241000000000002</v>
      </c>
      <c r="AP561" s="27">
        <f>IFERROR(SUMIFS('[4]BD Unidades'!$AY$3:$AY$1424,'[4]BD Unidades'!$A$3:$A$1424,$A561),"-")</f>
        <v>0.33180799999999999</v>
      </c>
      <c r="AQ561" s="25">
        <f>IFERROR(SUMIFS('[4]BD Unidades'!$AZ$3:$AZ$1424,'[4]BD Unidades'!$A$3:$A$1424,$A561),"-")</f>
        <v>57.019428799999993</v>
      </c>
      <c r="AR561" s="25">
        <f>IFERROR(SUMIFS('[4]BD Unidades'!$BA$3:$BA$1424,'[4]BD Unidades'!$A$3:$A$1424,$A561),"-")</f>
        <v>210.17164430219401</v>
      </c>
      <c r="AS561" s="28">
        <f>SUMIFS('[4]BD Unidades'!$BC$3:$BC$1424,'[4]BD Unidades'!$A$3:$A$1424,$A561)</f>
        <v>1.45980277817236E-2</v>
      </c>
      <c r="AT561" s="28">
        <f>SUMIFS('[4]BD Unidades'!$BE$3:$BE$1424,'[4]BD Unidades'!$A$3:$A$1424,$A561)</f>
        <v>0.99721842744383715</v>
      </c>
      <c r="AU561" s="29">
        <f t="shared" si="34"/>
        <v>0.98266100513556531</v>
      </c>
      <c r="AV561" s="30">
        <f t="shared" si="35"/>
        <v>1.2500000000000001E-2</v>
      </c>
      <c r="AW561" s="25">
        <f>IFERROR(SUMIFS('[4]BD Unidades'!$BI$3:$BI$1424,'[4]BD Unidades'!$A$3:$A$1424,$A561),"-")</f>
        <v>55.494554755458438</v>
      </c>
      <c r="AX561" s="25">
        <f>IFERROR(SUMIFS('[4]BD Unidades'!$BJ$3:$BJ$1424,'[4]BD Unidades'!$A$3:$A$1424,$A561),"-")</f>
        <v>35.663184559138358</v>
      </c>
    </row>
    <row r="562" spans="1:50" ht="14.4" x14ac:dyDescent="0.3">
      <c r="A562" s="7">
        <v>1863</v>
      </c>
      <c r="B562" s="7" t="s">
        <v>2357</v>
      </c>
      <c r="D562" s="8" t="s">
        <v>2358</v>
      </c>
      <c r="E562" s="19" t="s">
        <v>1237</v>
      </c>
      <c r="F562" s="19" t="s">
        <v>2359</v>
      </c>
      <c r="G562" s="19" t="s">
        <v>2360</v>
      </c>
      <c r="H562" s="19" t="s">
        <v>397</v>
      </c>
      <c r="I562" s="19">
        <v>2024</v>
      </c>
      <c r="J562" s="19" t="s">
        <v>495</v>
      </c>
      <c r="K562" s="19" t="s">
        <v>496</v>
      </c>
      <c r="L562" s="19" t="s">
        <v>213</v>
      </c>
      <c r="M562" s="19" t="s">
        <v>164</v>
      </c>
      <c r="N562" s="19" t="s">
        <v>371</v>
      </c>
      <c r="O562" s="19" t="s">
        <v>2362</v>
      </c>
      <c r="P562" s="19" t="s">
        <v>51</v>
      </c>
      <c r="Q562" s="9" t="s">
        <v>2363</v>
      </c>
      <c r="R562" s="20">
        <v>0.79680600000000001</v>
      </c>
      <c r="S562" s="20">
        <v>3.6150000000000002</v>
      </c>
      <c r="T562" s="20">
        <v>0.76800000000000002</v>
      </c>
      <c r="U562" s="20" t="s">
        <v>397</v>
      </c>
      <c r="V562" s="21">
        <f>_xlfn.XLOOKUP(D562,'[4]Gen. Real'!$A$2:$A$1168,'[4]Gen. Real'!$C$2:$C$1168,"-",0)</f>
        <v>0.5985199999999995</v>
      </c>
      <c r="W562" s="22"/>
      <c r="X562" s="22" t="str">
        <f>_xlfn.XLOOKUP(D562,[4]Vertimiento!$J$2:$J$119,[4]Vertimiento!$K$2:$K$119,"-",0)</f>
        <v>-</v>
      </c>
      <c r="Y562" s="23" t="str">
        <f t="shared" si="32"/>
        <v>-</v>
      </c>
      <c r="Z562" s="19" t="str">
        <f>_xlfn.XLOOKUP(D562,[4]Cmg!$I$4:$I$99,[4]Cmg!$M$4:$M$99,"----",0,1)</f>
        <v>----</v>
      </c>
      <c r="AA562" s="19" t="str">
        <f>_xlfn.XLOOKUP(D562,[4]Cmg!$A$4:$A$101,[4]Cmg!$B$4:$B$101,"----",0,1)</f>
        <v>----</v>
      </c>
      <c r="AB562" s="19" t="str">
        <f>_xlfn.XLOOKUP(D562,[4]Cmg!$E$4:$E$101,[4]Cmg!$F$4:$F$101,"----",0,1)</f>
        <v>----</v>
      </c>
      <c r="AC562" s="19" t="str">
        <f>_xlfn.XLOOKUP(D562,[4]Cmg!$O$4:$O$101,[4]Cmg!$P$4:$P$101,"----",0,1)</f>
        <v>----</v>
      </c>
      <c r="AD562" s="24" t="str">
        <f>_xlfn.XLOOKUP(D562,[4]Cmg!$S$4:$S$101,[4]Cmg!$U$4:$U$101,"----",0,1)</f>
        <v>----</v>
      </c>
      <c r="AG562" s="25">
        <f>IFERROR(SUMIFS('[4]BD Unidades'!$AH:$AH,'[4]BD Unidades'!$A:$A,'BD Centrales 2024'!$A562),"-")</f>
        <v>0.76800000000000002</v>
      </c>
      <c r="AH562" s="25">
        <f>SUMIFS('[4]BD Unidades'!$AJ$3:$AJ$1424,'[4]BD Unidades'!$A$3:$A$1424,$A562)</f>
        <v>7998.9759113259697</v>
      </c>
      <c r="AI562" s="25">
        <f>SUMIFS('[4]BD Unidades'!$AL$3:$AL$1424,'[4]BD Unidades'!$A$3:$A$1424,$A562)</f>
        <v>0</v>
      </c>
      <c r="AJ562" s="26">
        <f t="shared" si="33"/>
        <v>0</v>
      </c>
      <c r="AK562" s="27">
        <f>IFERROR(SUMIFS('[4]BD Unidades'!$AO$3:$AO$1424,'[4]BD Unidades'!$A$3:$A$1424,$A562),"-")</f>
        <v>0</v>
      </c>
      <c r="AL562" s="27">
        <f>IFERROR(SUMIFS('[4]BD Unidades'!$AQ$3:$AQ$1424,'[4]BD Unidades'!$A$3:$A$1424,$A562),"-")</f>
        <v>0</v>
      </c>
      <c r="AM562" s="27">
        <f>IFERROR(SUMIFS('[4]BD Unidades'!$AS$3:$AS$1424,'[4]BD Unidades'!$A$3:$A$1424,$A562),"-")</f>
        <v>0</v>
      </c>
      <c r="AN562" s="27">
        <f>IFERROR(SUMIFS('[4]BD Unidades'!$AU$3:$AU$1424,'[4]BD Unidades'!$A$3:$A$1424,$A562),"-")</f>
        <v>8.4447556870806698E-2</v>
      </c>
      <c r="AO562" s="27">
        <f>IFERROR(SUMIFS('[4]BD Unidades'!$AW$3:$AW$1424,'[4]BD Unidades'!$A$3:$A$1424,$A562),"-")</f>
        <v>9.0375223078139458E-2</v>
      </c>
      <c r="AP562" s="27">
        <f>IFERROR(SUMIFS('[4]BD Unidades'!$AY$3:$AY$1424,'[4]BD Unidades'!$A$3:$A$1424,$A562),"-")</f>
        <v>1.674300645326466E-2</v>
      </c>
      <c r="AQ562" s="25">
        <f>IFERROR(SUMIFS('[4]BD Unidades'!$AZ$3:$AZ$1424,'[4]BD Unidades'!$A$3:$A$1424,$A562),"-")</f>
        <v>6.7288319999999999E-2</v>
      </c>
      <c r="AR562" s="25">
        <f>IFERROR(SUMIFS('[4]BD Unidades'!$BA$3:$BA$1424,'[4]BD Unidades'!$A$3:$A$1424,$A562),"-")</f>
        <v>0.76800000000000201</v>
      </c>
      <c r="AS562" s="28">
        <f>SUMIFS('[4]BD Unidades'!$BC$3:$BC$1424,'[4]BD Unidades'!$A$3:$A$1424,$A562)</f>
        <v>3.8063293785533206E-2</v>
      </c>
      <c r="AT562" s="28">
        <f>SUMIFS('[4]BD Unidades'!$BE$3:$BE$1424,'[4]BD Unidades'!$A$3:$A$1424,$A562)</f>
        <v>0.96384816379394733</v>
      </c>
      <c r="AU562" s="29">
        <f t="shared" si="34"/>
        <v>0.92716092797081162</v>
      </c>
      <c r="AV562" s="30">
        <f t="shared" si="35"/>
        <v>3.6150000000000002E-2</v>
      </c>
      <c r="AW562" s="25">
        <f>IFERROR(SUMIFS('[4]BD Unidades'!$BI$3:$BI$1424,'[4]BD Unidades'!$A$3:$A$1424,$A562),"-")</f>
        <v>6.4631039332043602E-2</v>
      </c>
      <c r="AX562" s="25">
        <f>IFERROR(SUMIFS('[4]BD Unidades'!$BJ$3:$BJ$1424,'[4]BD Unidades'!$A$3:$A$1424,$A562),"-")</f>
        <v>4.1534681990053932E-2</v>
      </c>
    </row>
    <row r="563" spans="1:50" ht="14.4" x14ac:dyDescent="0.3">
      <c r="A563" s="7">
        <v>1864</v>
      </c>
      <c r="B563" s="7" t="s">
        <v>2364</v>
      </c>
      <c r="D563" s="8" t="s">
        <v>2365</v>
      </c>
      <c r="E563" s="19" t="s">
        <v>248</v>
      </c>
      <c r="F563" s="19" t="s">
        <v>248</v>
      </c>
      <c r="G563" s="19" t="s">
        <v>2366</v>
      </c>
      <c r="H563" s="19" t="s">
        <v>397</v>
      </c>
      <c r="I563" s="19">
        <v>2024</v>
      </c>
      <c r="J563" s="19" t="s">
        <v>495</v>
      </c>
      <c r="K563" s="19" t="s">
        <v>496</v>
      </c>
      <c r="L563" s="19" t="s">
        <v>47</v>
      </c>
      <c r="M563" s="19" t="s">
        <v>48</v>
      </c>
      <c r="N563" s="19" t="s">
        <v>49</v>
      </c>
      <c r="O563" s="19" t="s">
        <v>50</v>
      </c>
      <c r="P563" s="19" t="s">
        <v>51</v>
      </c>
      <c r="Q563" s="9" t="s">
        <v>2368</v>
      </c>
      <c r="R563" s="20">
        <v>184.85319999999999</v>
      </c>
      <c r="S563" s="20">
        <v>1.34</v>
      </c>
      <c r="T563" s="20">
        <v>182.37299999999999</v>
      </c>
      <c r="U563" s="20" t="s">
        <v>6286</v>
      </c>
      <c r="V563" s="21">
        <f>_xlfn.XLOOKUP(D563,'[4]Gen. Real'!$A$2:$A$1168,'[4]Gen. Real'!$C$2:$C$1168,"-",0)</f>
        <v>420.77958000000007</v>
      </c>
      <c r="W563" s="22"/>
      <c r="X563" s="22">
        <f>_xlfn.XLOOKUP(D563,[4]Vertimiento!$J$2:$J$119,[4]Vertimiento!$K$2:$K$119,"-",0)</f>
        <v>67.54926833333333</v>
      </c>
      <c r="Y563" s="23">
        <f t="shared" si="32"/>
        <v>0.13832741719822414</v>
      </c>
      <c r="Z563" s="19">
        <f>_xlfn.XLOOKUP(D563,[4]Cmg!$I$4:$I$99,[4]Cmg!$M$4:$M$99,"----",0,1)</f>
        <v>4.6389369179626012</v>
      </c>
      <c r="AA563" s="19">
        <f>_xlfn.XLOOKUP(D563,[4]Cmg!$A$4:$A$101,[4]Cmg!$B$4:$B$101,"----",0,1)</f>
        <v>47.09222373961537</v>
      </c>
      <c r="AB563" s="19">
        <f>_xlfn.XLOOKUP(D563,[4]Cmg!$E$4:$E$101,[4]Cmg!$F$4:$F$101,"----",0,1)</f>
        <v>6.4703306010929014</v>
      </c>
      <c r="AC563" s="19">
        <f>_xlfn.XLOOKUP(D563,[4]Cmg!$O$4:$O$101,[4]Cmg!$P$4:$P$101,"----",0,1)</f>
        <v>76.090883557636076</v>
      </c>
      <c r="AD563" s="24">
        <f>_xlfn.XLOOKUP(D563,[4]Cmg!$S$4:$S$101,[4]Cmg!$U$4:$U$101,"----",0,1)</f>
        <v>0.48389666552862182</v>
      </c>
      <c r="AG563" s="25">
        <f>IFERROR(SUMIFS('[4]BD Unidades'!$AH:$AH,'[4]BD Unidades'!$A:$A,'BD Centrales 2024'!$A563),"-")</f>
        <v>179.04</v>
      </c>
      <c r="AH563" s="25">
        <f>SUMIFS('[4]BD Unidades'!$AJ$3:$AJ$1424,'[4]BD Unidades'!$A$3:$A$1424,$A563)</f>
        <v>7403.5656834720739</v>
      </c>
      <c r="AI563" s="25">
        <f>SUMIFS('[4]BD Unidades'!$AL$3:$AL$1424,'[4]BD Unidades'!$A$3:$A$1424,$A563)</f>
        <v>1091.1226421830945</v>
      </c>
      <c r="AJ563" s="26">
        <f t="shared" si="33"/>
        <v>0.12844763696482528</v>
      </c>
      <c r="AK563" s="27">
        <f>IFERROR(SUMIFS('[4]BD Unidades'!$AO$3:$AO$1424,'[4]BD Unidades'!$A$3:$A$1424,$A563),"-")</f>
        <v>0</v>
      </c>
      <c r="AL563" s="27">
        <f>IFERROR(SUMIFS('[4]BD Unidades'!$AQ$3:$AQ$1424,'[4]BD Unidades'!$A$3:$A$1424,$A563),"-")</f>
        <v>0</v>
      </c>
      <c r="AM563" s="27">
        <f>IFERROR(SUMIFS('[4]BD Unidades'!$AS$3:$AS$1424,'[4]BD Unidades'!$A$3:$A$1424,$A563),"-")</f>
        <v>0</v>
      </c>
      <c r="AN563" s="27">
        <f>IFERROR(SUMIFS('[4]BD Unidades'!$AU$3:$AU$1424,'[4]BD Unidades'!$A$3:$A$1424,$A563),"-")</f>
        <v>0</v>
      </c>
      <c r="AO563" s="27">
        <f>IFERROR(SUMIFS('[4]BD Unidades'!$AW$3:$AW$1424,'[4]BD Unidades'!$A$3:$A$1424,$A563),"-")</f>
        <v>0.28297709533835502</v>
      </c>
      <c r="AP563" s="27">
        <f>IFERROR(SUMIFS('[4]BD Unidades'!$AY$3:$AY$1424,'[4]BD Unidades'!$A$3:$A$1424,$A563),"-")</f>
        <v>0.25804171526378766</v>
      </c>
      <c r="AQ563" s="25">
        <f>IFERROR(SUMIFS('[4]BD Unidades'!$AZ$3:$AZ$1424,'[4]BD Unidades'!$A$3:$A$1424,$A563),"-")</f>
        <v>56.477513225142864</v>
      </c>
      <c r="AR563" s="25">
        <f>IFERROR(SUMIFS('[4]BD Unidades'!$BA$3:$BA$1424,'[4]BD Unidades'!$A$3:$A$1424,$A563),"-")</f>
        <v>178.92583182258701</v>
      </c>
      <c r="AS563" s="28">
        <f>SUMIFS('[4]BD Unidades'!$BC$3:$BC$1424,'[4]BD Unidades'!$A$3:$A$1424,$A563)</f>
        <v>5.3080685535254269E-3</v>
      </c>
      <c r="AT563" s="28">
        <f>SUMIFS('[4]BD Unidades'!$BE$3:$BE$1424,'[4]BD Unidades'!$A$3:$A$1424,$A563)</f>
        <v>0.96706378935054249</v>
      </c>
      <c r="AU563" s="29">
        <f t="shared" si="34"/>
        <v>0.96193054846103776</v>
      </c>
      <c r="AV563" s="30">
        <f t="shared" si="35"/>
        <v>1.34E-2</v>
      </c>
      <c r="AW563" s="25">
        <f>IFERROR(SUMIFS('[4]BD Unidades'!$BI$3:$BI$1424,'[4]BD Unidades'!$A$3:$A$1424,$A563),"-")</f>
        <v>55.7795943300491</v>
      </c>
      <c r="AX563" s="25">
        <f>IFERROR(SUMIFS('[4]BD Unidades'!$BJ$3:$BJ$1424,'[4]BD Unidades'!$A$3:$A$1424,$A563),"-")</f>
        <v>35.846363233155657</v>
      </c>
    </row>
    <row r="564" spans="1:50" ht="14.4" x14ac:dyDescent="0.3">
      <c r="A564" s="7">
        <v>1866</v>
      </c>
      <c r="B564" s="7" t="s">
        <v>2369</v>
      </c>
      <c r="D564" s="8" t="s">
        <v>2370</v>
      </c>
      <c r="E564" s="19" t="s">
        <v>2371</v>
      </c>
      <c r="F564" s="19" t="s">
        <v>2371</v>
      </c>
      <c r="G564" s="19" t="s">
        <v>2372</v>
      </c>
      <c r="H564" s="19" t="s">
        <v>397</v>
      </c>
      <c r="I564" s="19">
        <v>2024</v>
      </c>
      <c r="J564" s="19" t="s">
        <v>495</v>
      </c>
      <c r="K564" s="19" t="s">
        <v>496</v>
      </c>
      <c r="L564" s="19" t="s">
        <v>213</v>
      </c>
      <c r="M564" s="19" t="s">
        <v>90</v>
      </c>
      <c r="N564" s="19" t="s">
        <v>868</v>
      </c>
      <c r="O564" s="19" t="s">
        <v>1461</v>
      </c>
      <c r="P564" s="19" t="s">
        <v>51</v>
      </c>
      <c r="Q564" s="9" t="s">
        <v>2225</v>
      </c>
      <c r="R564" s="20">
        <v>9.109</v>
      </c>
      <c r="S564" s="20">
        <v>1.2</v>
      </c>
      <c r="T564" s="20">
        <v>9</v>
      </c>
      <c r="U564" s="20" t="s">
        <v>397</v>
      </c>
      <c r="V564" s="21">
        <f>_xlfn.XLOOKUP(D564,'[4]Gen. Real'!$A$2:$A$1168,'[4]Gen. Real'!$C$2:$C$1168,"-",0)</f>
        <v>14.189030000000024</v>
      </c>
      <c r="W564" s="22"/>
      <c r="X564" s="22" t="str">
        <f>_xlfn.XLOOKUP(D564,[4]Vertimiento!$J$2:$J$119,[4]Vertimiento!$K$2:$K$119,"-",0)</f>
        <v>-</v>
      </c>
      <c r="Y564" s="23" t="str">
        <f t="shared" si="32"/>
        <v>-</v>
      </c>
      <c r="Z564" s="19" t="str">
        <f>_xlfn.XLOOKUP(D564,[4]Cmg!$I$4:$I$99,[4]Cmg!$M$4:$M$99,"----",0,1)</f>
        <v>----</v>
      </c>
      <c r="AA564" s="19" t="str">
        <f>_xlfn.XLOOKUP(D564,[4]Cmg!$A$4:$A$101,[4]Cmg!$B$4:$B$101,"----",0,1)</f>
        <v>----</v>
      </c>
      <c r="AB564" s="19" t="str">
        <f>_xlfn.XLOOKUP(D564,[4]Cmg!$E$4:$E$101,[4]Cmg!$F$4:$F$101,"----",0,1)</f>
        <v>----</v>
      </c>
      <c r="AC564" s="19" t="str">
        <f>_xlfn.XLOOKUP(D564,[4]Cmg!$O$4:$O$101,[4]Cmg!$P$4:$P$101,"----",0,1)</f>
        <v>----</v>
      </c>
      <c r="AD564" s="24" t="str">
        <f>_xlfn.XLOOKUP(D564,[4]Cmg!$S$4:$S$101,[4]Cmg!$U$4:$U$101,"----",0,1)</f>
        <v>----</v>
      </c>
      <c r="AG564" s="25">
        <f>IFERROR(SUMIFS('[4]BD Unidades'!$AH:$AH,'[4]BD Unidades'!$A:$A,'BD Centrales 2024'!$A564),"-")</f>
        <v>9</v>
      </c>
      <c r="AH564" s="25">
        <f>SUMIFS('[4]BD Unidades'!$AJ$3:$AJ$1424,'[4]BD Unidades'!$A$3:$A$1424,$A564)</f>
        <v>8421.4568009660779</v>
      </c>
      <c r="AI564" s="25">
        <f>SUMIFS('[4]BD Unidades'!$AL$3:$AL$1424,'[4]BD Unidades'!$A$3:$A$1424,$A564)</f>
        <v>0</v>
      </c>
      <c r="AJ564" s="26">
        <f t="shared" si="33"/>
        <v>0</v>
      </c>
      <c r="AK564" s="27">
        <f>IFERROR(SUMIFS('[4]BD Unidades'!$AO$3:$AO$1424,'[4]BD Unidades'!$A$3:$A$1424,$A564),"-")</f>
        <v>0</v>
      </c>
      <c r="AL564" s="27">
        <f>IFERROR(SUMIFS('[4]BD Unidades'!$AQ$3:$AQ$1424,'[4]BD Unidades'!$A$3:$A$1424,$A564),"-")</f>
        <v>0</v>
      </c>
      <c r="AM564" s="27">
        <f>IFERROR(SUMIFS('[4]BD Unidades'!$AS$3:$AS$1424,'[4]BD Unidades'!$A$3:$A$1424,$A564),"-")</f>
        <v>0.2704242760443768</v>
      </c>
      <c r="AN564" s="27">
        <f>IFERROR(SUMIFS('[4]BD Unidades'!$AU$3:$AU$1424,'[4]BD Unidades'!$A$3:$A$1424,$A564),"-")</f>
        <v>0.26126676912943247</v>
      </c>
      <c r="AO564" s="27">
        <f>IFERROR(SUMIFS('[4]BD Unidades'!$AW$3:$AW$1424,'[4]BD Unidades'!$A$3:$A$1424,$A564),"-")</f>
        <v>0.2510248106268525</v>
      </c>
      <c r="AP564" s="27">
        <f>IFERROR(SUMIFS('[4]BD Unidades'!$AY$3:$AY$1424,'[4]BD Unidades'!$A$3:$A$1424,$A564),"-")</f>
        <v>0.27087638599187613</v>
      </c>
      <c r="AQ564" s="25">
        <f>IFERROR(SUMIFS('[4]BD Unidades'!$AZ$3:$AZ$1424,'[4]BD Unidades'!$A$3:$A$1424,$A564),"-")</f>
        <v>2.2294011493152435</v>
      </c>
      <c r="AR564" s="25">
        <f>IFERROR(SUMIFS('[4]BD Unidades'!$BA$3:$BA$1424,'[4]BD Unidades'!$A$3:$A$1424,$A564),"-")</f>
        <v>9</v>
      </c>
      <c r="AS564" s="28">
        <f>SUMIFS('[4]BD Unidades'!$BC$3:$BC$1424,'[4]BD Unidades'!$A$3:$A$1424,$A564)</f>
        <v>5.3723031113289965E-3</v>
      </c>
      <c r="AT564" s="28">
        <f>SUMIFS('[4]BD Unidades'!$BE$3:$BE$1424,'[4]BD Unidades'!$A$3:$A$1424,$A564)</f>
        <v>0.98800756712720883</v>
      </c>
      <c r="AU564" s="29">
        <f t="shared" si="34"/>
        <v>0.98269969100031473</v>
      </c>
      <c r="AV564" s="30">
        <f t="shared" si="35"/>
        <v>1.2E-2</v>
      </c>
      <c r="AW564" s="25">
        <f>IFERROR(SUMIFS('[4]BD Unidades'!$BI$3:$BI$1424,'[4]BD Unidades'!$A$3:$A$1424,$A564),"-")</f>
        <v>2.2172201770007809</v>
      </c>
      <c r="AX564" s="25">
        <f>IFERROR(SUMIFS('[4]BD Unidades'!$BJ$3:$BJ$1424,'[4]BD Unidades'!$A$3:$A$1424,$A564),"-")</f>
        <v>1.4248809226250554</v>
      </c>
    </row>
    <row r="565" spans="1:50" ht="14.4" x14ac:dyDescent="0.3">
      <c r="A565" s="7">
        <v>1867</v>
      </c>
      <c r="B565" s="7" t="s">
        <v>2374</v>
      </c>
      <c r="D565" s="8" t="s">
        <v>2375</v>
      </c>
      <c r="E565" s="19" t="s">
        <v>2376</v>
      </c>
      <c r="F565" s="19" t="s">
        <v>2376</v>
      </c>
      <c r="G565" s="19" t="s">
        <v>2377</v>
      </c>
      <c r="H565" s="19" t="s">
        <v>397</v>
      </c>
      <c r="I565" s="19">
        <v>2024</v>
      </c>
      <c r="J565" s="19" t="s">
        <v>495</v>
      </c>
      <c r="K565" s="19" t="s">
        <v>496</v>
      </c>
      <c r="L565" s="19" t="s">
        <v>213</v>
      </c>
      <c r="M565" s="19" t="s">
        <v>189</v>
      </c>
      <c r="N565" s="19" t="s">
        <v>879</v>
      </c>
      <c r="O565" s="19" t="s">
        <v>2378</v>
      </c>
      <c r="P565" s="19" t="s">
        <v>51</v>
      </c>
      <c r="Q565" s="9" t="s">
        <v>2379</v>
      </c>
      <c r="R565" s="20">
        <v>9.0078340000000008</v>
      </c>
      <c r="S565" s="20">
        <v>8.6999999999999994E-2</v>
      </c>
      <c r="T565" s="20">
        <v>9</v>
      </c>
      <c r="U565" s="20" t="s">
        <v>397</v>
      </c>
      <c r="V565" s="21">
        <f>_xlfn.XLOOKUP(D565,'[4]Gen. Real'!$A$2:$A$1168,'[4]Gen. Real'!$C$2:$C$1168,"-",0)</f>
        <v>18.221779999999999</v>
      </c>
      <c r="W565" s="22"/>
      <c r="X565" s="22" t="str">
        <f>_xlfn.XLOOKUP(D565,[4]Vertimiento!$J$2:$J$119,[4]Vertimiento!$K$2:$K$119,"-",0)</f>
        <v>-</v>
      </c>
      <c r="Y565" s="23" t="str">
        <f t="shared" si="32"/>
        <v>-</v>
      </c>
      <c r="Z565" s="19" t="str">
        <f>_xlfn.XLOOKUP(D565,[4]Cmg!$I$4:$I$99,[4]Cmg!$M$4:$M$99,"----",0,1)</f>
        <v>----</v>
      </c>
      <c r="AA565" s="19" t="str">
        <f>_xlfn.XLOOKUP(D565,[4]Cmg!$A$4:$A$101,[4]Cmg!$B$4:$B$101,"----",0,1)</f>
        <v>----</v>
      </c>
      <c r="AB565" s="19" t="str">
        <f>_xlfn.XLOOKUP(D565,[4]Cmg!$E$4:$E$101,[4]Cmg!$F$4:$F$101,"----",0,1)</f>
        <v>----</v>
      </c>
      <c r="AC565" s="19" t="str">
        <f>_xlfn.XLOOKUP(D565,[4]Cmg!$O$4:$O$101,[4]Cmg!$P$4:$P$101,"----",0,1)</f>
        <v>----</v>
      </c>
      <c r="AD565" s="24" t="str">
        <f>_xlfn.XLOOKUP(D565,[4]Cmg!$S$4:$S$101,[4]Cmg!$U$4:$U$101,"----",0,1)</f>
        <v>----</v>
      </c>
      <c r="AG565" s="25">
        <f>IFERROR(SUMIFS('[4]BD Unidades'!$AH:$AH,'[4]BD Unidades'!$A:$A,'BD Centrales 2024'!$A565),"-")</f>
        <v>9</v>
      </c>
      <c r="AH565" s="25">
        <f>SUMIFS('[4]BD Unidades'!$AJ$3:$AJ$1424,'[4]BD Unidades'!$A$3:$A$1424,$A565)</f>
        <v>1910.1206793997278</v>
      </c>
      <c r="AI565" s="25">
        <f>SUMIFS('[4]BD Unidades'!$AL$3:$AL$1424,'[4]BD Unidades'!$A$3:$A$1424,$A565)</f>
        <v>6820.3799048694755</v>
      </c>
      <c r="AJ565" s="26">
        <f t="shared" si="33"/>
        <v>0.78121292576952317</v>
      </c>
      <c r="AK565" s="27">
        <f>IFERROR(SUMIFS('[4]BD Unidades'!$AO$3:$AO$1424,'[4]BD Unidades'!$A$3:$A$1424,$A565),"-")</f>
        <v>0</v>
      </c>
      <c r="AL565" s="27">
        <f>IFERROR(SUMIFS('[4]BD Unidades'!$AQ$3:$AQ$1424,'[4]BD Unidades'!$A$3:$A$1424,$A565),"-")</f>
        <v>0</v>
      </c>
      <c r="AM565" s="27">
        <f>IFERROR(SUMIFS('[4]BD Unidades'!$AS$3:$AS$1424,'[4]BD Unidades'!$A$3:$A$1424,$A565),"-")</f>
        <v>0.30644068026648597</v>
      </c>
      <c r="AN565" s="27">
        <f>IFERROR(SUMIFS('[4]BD Unidades'!$AU$3:$AU$1424,'[4]BD Unidades'!$A$3:$A$1424,$A565),"-")</f>
        <v>0.293719333637809</v>
      </c>
      <c r="AO565" s="27">
        <f>IFERROR(SUMIFS('[4]BD Unidades'!$AW$3:$AW$1424,'[4]BD Unidades'!$A$3:$A$1424,$A565),"-")</f>
        <v>0.30985428905550433</v>
      </c>
      <c r="AP565" s="27">
        <f>IFERROR(SUMIFS('[4]BD Unidades'!$AY$3:$AY$1424,'[4]BD Unidades'!$A$3:$A$1424,$A565),"-")</f>
        <v>0.29070795487572265</v>
      </c>
      <c r="AQ565" s="25">
        <f>IFERROR(SUMIFS('[4]BD Unidades'!$AZ$3:$AZ$1424,'[4]BD Unidades'!$A$3:$A$1424,$A565),"-")</f>
        <v>2.2294011493152435</v>
      </c>
      <c r="AR565" s="25">
        <f>IFERROR(SUMIFS('[4]BD Unidades'!$BA$3:$BA$1424,'[4]BD Unidades'!$A$3:$A$1424,$A565),"-")</f>
        <v>6.65950778773417</v>
      </c>
      <c r="AS565" s="28">
        <f>SUMIFS('[4]BD Unidades'!$BC$3:$BC$1424,'[4]BD Unidades'!$A$3:$A$1424,$A565)</f>
        <v>1.6377908560923023E-2</v>
      </c>
      <c r="AT565" s="28">
        <f>SUMIFS('[4]BD Unidades'!$BE$3:$BE$1424,'[4]BD Unidades'!$A$3:$A$1424,$A565)</f>
        <v>0.99883078579915108</v>
      </c>
      <c r="AU565" s="29">
        <f t="shared" si="34"/>
        <v>0.98247202652149768</v>
      </c>
      <c r="AV565" s="30">
        <f t="shared" si="35"/>
        <v>8.699999999999999E-4</v>
      </c>
      <c r="AW565" s="25">
        <f>IFERROR(SUMIFS('[4]BD Unidades'!$BI$3:$BI$1424,'[4]BD Unidades'!$A$3:$A$1424,$A565),"-")</f>
        <v>2.1921990477377022</v>
      </c>
      <c r="AX565" s="25">
        <f>IFERROR(SUMIFS('[4]BD Unidades'!$BJ$3:$BJ$1424,'[4]BD Unidades'!$A$3:$A$1424,$A565),"-")</f>
        <v>1.4088012702209705</v>
      </c>
    </row>
    <row r="566" spans="1:50" ht="14.4" x14ac:dyDescent="0.3">
      <c r="A566" s="7">
        <v>1869</v>
      </c>
      <c r="B566" s="7" t="s">
        <v>2380</v>
      </c>
      <c r="D566" s="8" t="s">
        <v>2381</v>
      </c>
      <c r="E566" s="19" t="s">
        <v>1231</v>
      </c>
      <c r="F566" s="19" t="s">
        <v>2382</v>
      </c>
      <c r="G566" s="19" t="s">
        <v>2383</v>
      </c>
      <c r="H566" s="19" t="s">
        <v>397</v>
      </c>
      <c r="I566" s="19">
        <v>2024</v>
      </c>
      <c r="J566" s="19" t="s">
        <v>495</v>
      </c>
      <c r="K566" s="19" t="s">
        <v>496</v>
      </c>
      <c r="L566" s="19" t="s">
        <v>213</v>
      </c>
      <c r="M566" s="19" t="s">
        <v>90</v>
      </c>
      <c r="N566" s="19" t="s">
        <v>97</v>
      </c>
      <c r="O566" s="19" t="s">
        <v>97</v>
      </c>
      <c r="P566" s="19" t="s">
        <v>51</v>
      </c>
      <c r="Q566" s="9" t="s">
        <v>2201</v>
      </c>
      <c r="R566" s="20">
        <v>9.0020000000000007</v>
      </c>
      <c r="S566" s="20">
        <v>0.24399999999999999</v>
      </c>
      <c r="T566" s="20">
        <v>8.98</v>
      </c>
      <c r="U566" s="20" t="s">
        <v>397</v>
      </c>
      <c r="V566" s="21">
        <f>_xlfn.XLOOKUP(D566,'[4]Gen. Real'!$A$2:$A$1168,'[4]Gen. Real'!$C$2:$C$1168,"-",0)</f>
        <v>11.900570000000011</v>
      </c>
      <c r="W566" s="22"/>
      <c r="X566" s="22" t="str">
        <f>_xlfn.XLOOKUP(D566,[4]Vertimiento!$J$2:$J$119,[4]Vertimiento!$K$2:$K$119,"-",0)</f>
        <v>-</v>
      </c>
      <c r="Y566" s="23" t="str">
        <f t="shared" si="32"/>
        <v>-</v>
      </c>
      <c r="Z566" s="19" t="str">
        <f>_xlfn.XLOOKUP(D566,[4]Cmg!$I$4:$I$99,[4]Cmg!$M$4:$M$99,"----",0,1)</f>
        <v>----</v>
      </c>
      <c r="AA566" s="19" t="str">
        <f>_xlfn.XLOOKUP(D566,[4]Cmg!$A$4:$A$101,[4]Cmg!$B$4:$B$101,"----",0,1)</f>
        <v>----</v>
      </c>
      <c r="AB566" s="19" t="str">
        <f>_xlfn.XLOOKUP(D566,[4]Cmg!$E$4:$E$101,[4]Cmg!$F$4:$F$101,"----",0,1)</f>
        <v>----</v>
      </c>
      <c r="AC566" s="19" t="str">
        <f>_xlfn.XLOOKUP(D566,[4]Cmg!$O$4:$O$101,[4]Cmg!$P$4:$P$101,"----",0,1)</f>
        <v>----</v>
      </c>
      <c r="AD566" s="24" t="str">
        <f>_xlfn.XLOOKUP(D566,[4]Cmg!$S$4:$S$101,[4]Cmg!$U$4:$U$101,"----",0,1)</f>
        <v>----</v>
      </c>
      <c r="AG566" s="25">
        <f>IFERROR(SUMIFS('[4]BD Unidades'!$AH:$AH,'[4]BD Unidades'!$A:$A,'BD Centrales 2024'!$A566),"-")</f>
        <v>8.98</v>
      </c>
      <c r="AH566" s="25">
        <f>SUMIFS('[4]BD Unidades'!$AJ$3:$AJ$1424,'[4]BD Unidades'!$A$3:$A$1424,$A566)</f>
        <v>6266.8302969710394</v>
      </c>
      <c r="AI566" s="25">
        <f>SUMIFS('[4]BD Unidades'!$AL$3:$AL$1424,'[4]BD Unidades'!$A$3:$A$1424,$A566)</f>
        <v>0</v>
      </c>
      <c r="AJ566" s="26">
        <f t="shared" si="33"/>
        <v>0</v>
      </c>
      <c r="AK566" s="27">
        <f>IFERROR(SUMIFS('[4]BD Unidades'!$AO$3:$AO$1424,'[4]BD Unidades'!$A$3:$A$1424,$A566),"-")</f>
        <v>0</v>
      </c>
      <c r="AL566" s="27">
        <f>IFERROR(SUMIFS('[4]BD Unidades'!$AQ$3:$AQ$1424,'[4]BD Unidades'!$A$3:$A$1424,$A566),"-")</f>
        <v>0</v>
      </c>
      <c r="AM566" s="27">
        <f>IFERROR(SUMIFS('[4]BD Unidades'!$AS$3:$AS$1424,'[4]BD Unidades'!$A$3:$A$1424,$A566),"-")</f>
        <v>0.18900566766433727</v>
      </c>
      <c r="AN566" s="27">
        <f>IFERROR(SUMIFS('[4]BD Unidades'!$AU$3:$AU$1424,'[4]BD Unidades'!$A$3:$A$1424,$A566),"-")</f>
        <v>0.11877401688513664</v>
      </c>
      <c r="AO566" s="27">
        <f>IFERROR(SUMIFS('[4]BD Unidades'!$AW$3:$AW$1424,'[4]BD Unidades'!$A$3:$A$1424,$A566),"-")</f>
        <v>0.10338571650744278</v>
      </c>
      <c r="AP566" s="27">
        <f>IFERROR(SUMIFS('[4]BD Unidades'!$AY$3:$AY$1424,'[4]BD Unidades'!$A$3:$A$1424,$A566),"-")</f>
        <v>0.13525763385914241</v>
      </c>
      <c r="AQ566" s="25">
        <f>IFERROR(SUMIFS('[4]BD Unidades'!$AZ$3:$AZ$1424,'[4]BD Unidades'!$A$3:$A$1424,$A566),"-")</f>
        <v>0.61565083999999992</v>
      </c>
      <c r="AR566" s="25">
        <f>IFERROR(SUMIFS('[4]BD Unidades'!$BA$3:$BA$1424,'[4]BD Unidades'!$A$3:$A$1424,$A566),"-")</f>
        <v>8.9800000000000306</v>
      </c>
      <c r="AS566" s="28">
        <f>SUMIFS('[4]BD Unidades'!$BC$3:$BC$1424,'[4]BD Unidades'!$A$3:$A$1424,$A566)</f>
        <v>6.9800821164934967E-2</v>
      </c>
      <c r="AT566" s="28">
        <f>SUMIFS('[4]BD Unidades'!$BE$3:$BE$1424,'[4]BD Unidades'!$A$3:$A$1424,$A566)</f>
        <v>0.99429488667228627</v>
      </c>
      <c r="AU566" s="29">
        <f t="shared" si="34"/>
        <v>0.92489228710246463</v>
      </c>
      <c r="AV566" s="30">
        <f t="shared" si="35"/>
        <v>2.4399999999999999E-3</v>
      </c>
      <c r="AW566" s="25">
        <f>IFERROR(SUMIFS('[4]BD Unidades'!$BI$3:$BI$1424,'[4]BD Unidades'!$A$3:$A$1424,$A566),"-")</f>
        <v>0.57070077157798849</v>
      </c>
      <c r="AX566" s="25">
        <f>IFERROR(SUMIFS('[4]BD Unidades'!$BJ$3:$BJ$1424,'[4]BD Unidades'!$A$3:$A$1424,$A566),"-")</f>
        <v>0.36675682928740944</v>
      </c>
    </row>
    <row r="567" spans="1:50" ht="14.4" x14ac:dyDescent="0.3">
      <c r="A567" s="7">
        <v>1870</v>
      </c>
      <c r="B567" s="7" t="s">
        <v>2385</v>
      </c>
      <c r="D567" s="8" t="s">
        <v>2386</v>
      </c>
      <c r="E567" s="19" t="s">
        <v>2234</v>
      </c>
      <c r="F567" s="19" t="s">
        <v>2234</v>
      </c>
      <c r="G567" s="19" t="s">
        <v>2387</v>
      </c>
      <c r="H567" s="19" t="s">
        <v>397</v>
      </c>
      <c r="I567" s="19">
        <v>2024</v>
      </c>
      <c r="J567" s="19" t="s">
        <v>495</v>
      </c>
      <c r="K567" s="19" t="s">
        <v>496</v>
      </c>
      <c r="L567" s="19" t="s">
        <v>213</v>
      </c>
      <c r="M567" s="19" t="s">
        <v>106</v>
      </c>
      <c r="N567" s="19" t="s">
        <v>243</v>
      </c>
      <c r="O567" s="19" t="s">
        <v>905</v>
      </c>
      <c r="P567" s="19" t="s">
        <v>51</v>
      </c>
      <c r="Q567" s="9" t="s">
        <v>2389</v>
      </c>
      <c r="R567" s="20">
        <v>2.2040000000000002</v>
      </c>
      <c r="S567" s="20">
        <v>0.18099999999999999</v>
      </c>
      <c r="T567" s="20">
        <v>2.2000000000000002</v>
      </c>
      <c r="U567" s="20" t="s">
        <v>397</v>
      </c>
      <c r="V567" s="21">
        <f>_xlfn.XLOOKUP(D567,'[4]Gen. Real'!$A$2:$A$1168,'[4]Gen. Real'!$C$2:$C$1168,"-",0)</f>
        <v>4.2751999999999999</v>
      </c>
      <c r="W567" s="22"/>
      <c r="X567" s="22" t="str">
        <f>_xlfn.XLOOKUP(D567,[4]Vertimiento!$J$2:$J$119,[4]Vertimiento!$K$2:$K$119,"-",0)</f>
        <v>-</v>
      </c>
      <c r="Y567" s="23" t="str">
        <f t="shared" si="32"/>
        <v>-</v>
      </c>
      <c r="Z567" s="19" t="str">
        <f>_xlfn.XLOOKUP(D567,[4]Cmg!$I$4:$I$99,[4]Cmg!$M$4:$M$99,"----",0,1)</f>
        <v>----</v>
      </c>
      <c r="AA567" s="19" t="str">
        <f>_xlfn.XLOOKUP(D567,[4]Cmg!$A$4:$A$101,[4]Cmg!$B$4:$B$101,"----",0,1)</f>
        <v>----</v>
      </c>
      <c r="AB567" s="19" t="str">
        <f>_xlfn.XLOOKUP(D567,[4]Cmg!$E$4:$E$101,[4]Cmg!$F$4:$F$101,"----",0,1)</f>
        <v>----</v>
      </c>
      <c r="AC567" s="19" t="str">
        <f>_xlfn.XLOOKUP(D567,[4]Cmg!$O$4:$O$101,[4]Cmg!$P$4:$P$101,"----",0,1)</f>
        <v>----</v>
      </c>
      <c r="AD567" s="24" t="str">
        <f>_xlfn.XLOOKUP(D567,[4]Cmg!$S$4:$S$101,[4]Cmg!$U$4:$U$101,"----",0,1)</f>
        <v>----</v>
      </c>
      <c r="AG567" s="25">
        <f>IFERROR(SUMIFS('[4]BD Unidades'!$AH:$AH,'[4]BD Unidades'!$A:$A,'BD Centrales 2024'!$A567),"-")</f>
        <v>2.2000000000000002</v>
      </c>
      <c r="AH567" s="25">
        <f>SUMIFS('[4]BD Unidades'!$AJ$3:$AJ$1424,'[4]BD Unidades'!$A$3:$A$1424,$A567)</f>
        <v>7950.4446460980025</v>
      </c>
      <c r="AI567" s="25">
        <f>SUMIFS('[4]BD Unidades'!$AL$3:$AL$1424,'[4]BD Unidades'!$A$3:$A$1424,$A567)</f>
        <v>0</v>
      </c>
      <c r="AJ567" s="26">
        <f t="shared" si="33"/>
        <v>0</v>
      </c>
      <c r="AK567" s="27">
        <f>IFERROR(SUMIFS('[4]BD Unidades'!$AO$3:$AO$1424,'[4]BD Unidades'!$A$3:$A$1424,$A567),"-")</f>
        <v>0</v>
      </c>
      <c r="AL567" s="27">
        <f>IFERROR(SUMIFS('[4]BD Unidades'!$AQ$3:$AQ$1424,'[4]BD Unidades'!$A$3:$A$1424,$A567),"-")</f>
        <v>0</v>
      </c>
      <c r="AM567" s="27">
        <f>IFERROR(SUMIFS('[4]BD Unidades'!$AS$3:$AS$1424,'[4]BD Unidades'!$A$3:$A$1424,$A567),"-")</f>
        <v>0.21876598669662306</v>
      </c>
      <c r="AN567" s="27">
        <f>IFERROR(SUMIFS('[4]BD Unidades'!$AU$3:$AU$1424,'[4]BD Unidades'!$A$3:$A$1424,$A567),"-")</f>
        <v>0.20828330308529946</v>
      </c>
      <c r="AO567" s="27">
        <f>IFERROR(SUMIFS('[4]BD Unidades'!$AW$3:$AW$1424,'[4]BD Unidades'!$A$3:$A$1424,$A567),"-")</f>
        <v>0.21557205081669689</v>
      </c>
      <c r="AP567" s="27">
        <f>IFERROR(SUMIFS('[4]BD Unidades'!$AY$3:$AY$1424,'[4]BD Unidades'!$A$3:$A$1424,$A567),"-")</f>
        <v>0.22600508166969147</v>
      </c>
      <c r="AQ567" s="25">
        <f>IFERROR(SUMIFS('[4]BD Unidades'!$AZ$3:$AZ$1424,'[4]BD Unidades'!$A$3:$A$1424,$A567),"-")</f>
        <v>0.45905640000000003</v>
      </c>
      <c r="AR567" s="25">
        <f>IFERROR(SUMIFS('[4]BD Unidades'!$BA$3:$BA$1424,'[4]BD Unidades'!$A$3:$A$1424,$A567),"-")</f>
        <v>2.2000000000000002</v>
      </c>
      <c r="AS567" s="28">
        <f>SUMIFS('[4]BD Unidades'!$BC$3:$BC$1424,'[4]BD Unidades'!$A$3:$A$1424,$A567)</f>
        <v>4.7760385195707904E-2</v>
      </c>
      <c r="AT567" s="28">
        <f>SUMIFS('[4]BD Unidades'!$BE$3:$BE$1424,'[4]BD Unidades'!$A$3:$A$1424,$A567)</f>
        <v>0.99818511796733211</v>
      </c>
      <c r="AU567" s="29">
        <f t="shared" si="34"/>
        <v>0.95051141223658919</v>
      </c>
      <c r="AV567" s="30">
        <f t="shared" si="35"/>
        <v>1.81E-3</v>
      </c>
      <c r="AW567" s="25">
        <f>IFERROR(SUMIFS('[4]BD Unidades'!$BI$3:$BI$1424,'[4]BD Unidades'!$A$3:$A$1424,$A567),"-")</f>
        <v>0.43709182639946259</v>
      </c>
      <c r="AX567" s="25">
        <f>IFERROR(SUMIFS('[4]BD Unidades'!$BJ$3:$BJ$1424,'[4]BD Unidades'!$A$3:$A$1424,$A567),"-")</f>
        <v>0.28089398217293843</v>
      </c>
    </row>
    <row r="568" spans="1:50" ht="14.4" x14ac:dyDescent="0.3">
      <c r="A568" s="7">
        <v>1871</v>
      </c>
      <c r="B568" s="7" t="s">
        <v>2390</v>
      </c>
      <c r="D568" s="8" t="s">
        <v>2391</v>
      </c>
      <c r="E568" s="19" t="s">
        <v>2392</v>
      </c>
      <c r="F568" s="19" t="s">
        <v>2392</v>
      </c>
      <c r="G568" s="19" t="s">
        <v>2393</v>
      </c>
      <c r="H568" s="19" t="s">
        <v>397</v>
      </c>
      <c r="I568" s="19">
        <v>2024</v>
      </c>
      <c r="J568" s="19" t="s">
        <v>495</v>
      </c>
      <c r="K568" s="19" t="s">
        <v>496</v>
      </c>
      <c r="L568" s="19" t="s">
        <v>213</v>
      </c>
      <c r="M568" s="19" t="s">
        <v>189</v>
      </c>
      <c r="N568" s="19" t="s">
        <v>879</v>
      </c>
      <c r="O568" s="19" t="s">
        <v>2394</v>
      </c>
      <c r="P568" s="19" t="s">
        <v>51</v>
      </c>
      <c r="Q568" s="9" t="s">
        <v>2107</v>
      </c>
      <c r="R568" s="20">
        <v>3</v>
      </c>
      <c r="S568" s="20">
        <v>1</v>
      </c>
      <c r="T568" s="20">
        <v>2.97</v>
      </c>
      <c r="U568" s="20" t="s">
        <v>397</v>
      </c>
      <c r="V568" s="21">
        <f>_xlfn.XLOOKUP(D568,'[4]Gen. Real'!$A$2:$A$1168,'[4]Gen. Real'!$C$2:$C$1168,"-",0)</f>
        <v>7.5739900000000029</v>
      </c>
      <c r="W568" s="22"/>
      <c r="X568" s="22" t="str">
        <f>_xlfn.XLOOKUP(D568,[4]Vertimiento!$J$2:$J$119,[4]Vertimiento!$K$2:$K$119,"-",0)</f>
        <v>-</v>
      </c>
      <c r="Y568" s="23" t="str">
        <f t="shared" si="32"/>
        <v>-</v>
      </c>
      <c r="Z568" s="19" t="str">
        <f>_xlfn.XLOOKUP(D568,[4]Cmg!$I$4:$I$99,[4]Cmg!$M$4:$M$99,"----",0,1)</f>
        <v>----</v>
      </c>
      <c r="AA568" s="19" t="str">
        <f>_xlfn.XLOOKUP(D568,[4]Cmg!$A$4:$A$101,[4]Cmg!$B$4:$B$101,"----",0,1)</f>
        <v>----</v>
      </c>
      <c r="AB568" s="19" t="str">
        <f>_xlfn.XLOOKUP(D568,[4]Cmg!$E$4:$E$101,[4]Cmg!$F$4:$F$101,"----",0,1)</f>
        <v>----</v>
      </c>
      <c r="AC568" s="19" t="str">
        <f>_xlfn.XLOOKUP(D568,[4]Cmg!$O$4:$O$101,[4]Cmg!$P$4:$P$101,"----",0,1)</f>
        <v>----</v>
      </c>
      <c r="AD568" s="24" t="str">
        <f>_xlfn.XLOOKUP(D568,[4]Cmg!$S$4:$S$101,[4]Cmg!$U$4:$U$101,"----",0,1)</f>
        <v>----</v>
      </c>
      <c r="AG568" s="25">
        <f>IFERROR(SUMIFS('[4]BD Unidades'!$AH:$AH,'[4]BD Unidades'!$A:$A,'BD Centrales 2024'!$A568),"-")</f>
        <v>2.97</v>
      </c>
      <c r="AH568" s="25">
        <f>SUMIFS('[4]BD Unidades'!$AJ$3:$AJ$1424,'[4]BD Unidades'!$A$3:$A$1424,$A568)</f>
        <v>8657.3849999999966</v>
      </c>
      <c r="AI568" s="25">
        <f>SUMIFS('[4]BD Unidades'!$AL$3:$AL$1424,'[4]BD Unidades'!$A$3:$A$1424,$A568)</f>
        <v>0</v>
      </c>
      <c r="AJ568" s="26">
        <f t="shared" si="33"/>
        <v>0</v>
      </c>
      <c r="AK568" s="27">
        <f>IFERROR(SUMIFS('[4]BD Unidades'!$AO$3:$AO$1424,'[4]BD Unidades'!$A$3:$A$1424,$A568),"-")</f>
        <v>0</v>
      </c>
      <c r="AL568" s="27">
        <f>IFERROR(SUMIFS('[4]BD Unidades'!$AQ$3:$AQ$1424,'[4]BD Unidades'!$A$3:$A$1424,$A568),"-")</f>
        <v>0</v>
      </c>
      <c r="AM568" s="27">
        <f>IFERROR(SUMIFS('[4]BD Unidades'!$AS$3:$AS$1424,'[4]BD Unidades'!$A$3:$A$1424,$A568),"-")</f>
        <v>0.26179716184904905</v>
      </c>
      <c r="AN568" s="27">
        <f>IFERROR(SUMIFS('[4]BD Unidades'!$AU$3:$AU$1424,'[4]BD Unidades'!$A$3:$A$1424,$A568),"-")</f>
        <v>0.27347364000000002</v>
      </c>
      <c r="AO568" s="27">
        <f>IFERROR(SUMIFS('[4]BD Unidades'!$AW$3:$AW$1424,'[4]BD Unidades'!$A$3:$A$1424,$A568),"-")</f>
        <v>0.28722671999999999</v>
      </c>
      <c r="AP568" s="27">
        <f>IFERROR(SUMIFS('[4]BD Unidades'!$AY$3:$AY$1424,'[4]BD Unidades'!$A$3:$A$1424,$A568),"-")</f>
        <v>0.29553579000000002</v>
      </c>
      <c r="AQ568" s="25">
        <f>IFERROR(SUMIFS('[4]BD Unidades'!$AZ$3:$AZ$1424,'[4]BD Unidades'!$A$3:$A$1424,$A568),"-")</f>
        <v>0.73570237927403037</v>
      </c>
      <c r="AR568" s="25">
        <f>IFERROR(SUMIFS('[4]BD Unidades'!$BA$3:$BA$1424,'[4]BD Unidades'!$A$3:$A$1424,$A568),"-")</f>
        <v>2.9699999999999802</v>
      </c>
      <c r="AS568" s="28">
        <f>SUMIFS('[4]BD Unidades'!$BC$3:$BC$1424,'[4]BD Unidades'!$A$3:$A$1424,$A568)</f>
        <v>5.198900159181564E-3</v>
      </c>
      <c r="AT568" s="28">
        <f>SUMIFS('[4]BD Unidades'!$BE$3:$BE$1424,'[4]BD Unidades'!$A$3:$A$1424,$A568)</f>
        <v>0.98855362021857918</v>
      </c>
      <c r="AU568" s="29">
        <f t="shared" si="34"/>
        <v>0.98341422864506534</v>
      </c>
      <c r="AV568" s="30">
        <f t="shared" si="35"/>
        <v>0.01</v>
      </c>
      <c r="AW568" s="25">
        <f>IFERROR(SUMIFS('[4]BD Unidades'!$BI$3:$BI$1424,'[4]BD Unidades'!$A$3:$A$1424,$A568),"-")</f>
        <v>0.73076969219647103</v>
      </c>
      <c r="AX568" s="25">
        <f>IFERROR(SUMIFS('[4]BD Unidades'!$BJ$3:$BJ$1424,'[4]BD Unidades'!$A$3:$A$1424,$A568),"-")</f>
        <v>0.46962399316239334</v>
      </c>
    </row>
    <row r="569" spans="1:50" ht="14.4" x14ac:dyDescent="0.3">
      <c r="A569" s="7">
        <v>1872</v>
      </c>
      <c r="B569" s="7" t="s">
        <v>2395</v>
      </c>
      <c r="D569" s="8" t="s">
        <v>2396</v>
      </c>
      <c r="E569" s="19" t="s">
        <v>2397</v>
      </c>
      <c r="F569" s="19" t="s">
        <v>2397</v>
      </c>
      <c r="G569" s="19" t="s">
        <v>2398</v>
      </c>
      <c r="H569" s="19" t="s">
        <v>397</v>
      </c>
      <c r="I569" s="19">
        <v>2024</v>
      </c>
      <c r="J569" s="19" t="s">
        <v>495</v>
      </c>
      <c r="K569" s="19" t="s">
        <v>496</v>
      </c>
      <c r="L569" s="19" t="s">
        <v>213</v>
      </c>
      <c r="M569" s="19" t="s">
        <v>164</v>
      </c>
      <c r="N569" s="19" t="s">
        <v>221</v>
      </c>
      <c r="O569" s="19" t="s">
        <v>886</v>
      </c>
      <c r="P569" s="19" t="s">
        <v>51</v>
      </c>
      <c r="Q569" s="9" t="s">
        <v>2400</v>
      </c>
      <c r="R569" s="20">
        <v>8.32</v>
      </c>
      <c r="S569" s="20">
        <v>0.24</v>
      </c>
      <c r="T569" s="20">
        <v>8.3000000000000007</v>
      </c>
      <c r="U569" s="20" t="s">
        <v>397</v>
      </c>
      <c r="V569" s="21">
        <f>_xlfn.XLOOKUP(D569,'[4]Gen. Real'!$A$2:$A$1168,'[4]Gen. Real'!$C$2:$C$1168,"-",0)</f>
        <v>14.224179999999999</v>
      </c>
      <c r="W569" s="22"/>
      <c r="X569" s="22" t="str">
        <f>_xlfn.XLOOKUP(D569,[4]Vertimiento!$J$2:$J$119,[4]Vertimiento!$K$2:$K$119,"-",0)</f>
        <v>-</v>
      </c>
      <c r="Y569" s="23" t="str">
        <f t="shared" si="32"/>
        <v>-</v>
      </c>
      <c r="Z569" s="19" t="str">
        <f>_xlfn.XLOOKUP(D569,[4]Cmg!$I$4:$I$99,[4]Cmg!$M$4:$M$99,"----",0,1)</f>
        <v>----</v>
      </c>
      <c r="AA569" s="19" t="str">
        <f>_xlfn.XLOOKUP(D569,[4]Cmg!$A$4:$A$101,[4]Cmg!$B$4:$B$101,"----",0,1)</f>
        <v>----</v>
      </c>
      <c r="AB569" s="19" t="str">
        <f>_xlfn.XLOOKUP(D569,[4]Cmg!$E$4:$E$101,[4]Cmg!$F$4:$F$101,"----",0,1)</f>
        <v>----</v>
      </c>
      <c r="AC569" s="19" t="str">
        <f>_xlfn.XLOOKUP(D569,[4]Cmg!$O$4:$O$101,[4]Cmg!$P$4:$P$101,"----",0,1)</f>
        <v>----</v>
      </c>
      <c r="AD569" s="24" t="str">
        <f>_xlfn.XLOOKUP(D569,[4]Cmg!$S$4:$S$101,[4]Cmg!$U$4:$U$101,"----",0,1)</f>
        <v>----</v>
      </c>
      <c r="AG569" s="25">
        <f>IFERROR(SUMIFS('[4]BD Unidades'!$AH:$AH,'[4]BD Unidades'!$A:$A,'BD Centrales 2024'!$A569),"-")</f>
        <v>8.3000000000000007</v>
      </c>
      <c r="AH569" s="25">
        <f>SUMIFS('[4]BD Unidades'!$AJ$3:$AJ$1424,'[4]BD Unidades'!$A$3:$A$1424,$A569)</f>
        <v>8682.5116185897405</v>
      </c>
      <c r="AI569" s="25">
        <f>SUMIFS('[4]BD Unidades'!$AL$3:$AL$1424,'[4]BD Unidades'!$A$3:$A$1424,$A569)</f>
        <v>0</v>
      </c>
      <c r="AJ569" s="26">
        <f t="shared" si="33"/>
        <v>0</v>
      </c>
      <c r="AK569" s="27">
        <f>IFERROR(SUMIFS('[4]BD Unidades'!$AO$3:$AO$1424,'[4]BD Unidades'!$A$3:$A$1424,$A569),"-")</f>
        <v>0</v>
      </c>
      <c r="AL569" s="27">
        <f>IFERROR(SUMIFS('[4]BD Unidades'!$AQ$3:$AQ$1424,'[4]BD Unidades'!$A$3:$A$1424,$A569),"-")</f>
        <v>0</v>
      </c>
      <c r="AM569" s="27">
        <f>IFERROR(SUMIFS('[4]BD Unidades'!$AS$3:$AS$1424,'[4]BD Unidades'!$A$3:$A$1424,$A569),"-")</f>
        <v>0</v>
      </c>
      <c r="AN569" s="27">
        <f>IFERROR(SUMIFS('[4]BD Unidades'!$AU$3:$AU$1424,'[4]BD Unidades'!$A$3:$A$1424,$A569),"-")</f>
        <v>0.18910432692307694</v>
      </c>
      <c r="AO569" s="27">
        <f>IFERROR(SUMIFS('[4]BD Unidades'!$AW$3:$AW$1424,'[4]BD Unidades'!$A$3:$A$1424,$A569),"-")</f>
        <v>0.19594484375000001</v>
      </c>
      <c r="AP569" s="27">
        <f>IFERROR(SUMIFS('[4]BD Unidades'!$AY$3:$AY$1424,'[4]BD Unidades'!$A$3:$A$1424,$A569),"-")</f>
        <v>0.21090379807692308</v>
      </c>
      <c r="AQ569" s="25">
        <f>IFERROR(SUMIFS('[4]BD Unidades'!$AZ$3:$AZ$1424,'[4]BD Unidades'!$A$3:$A$1424,$A569),"-")</f>
        <v>1.5733480000000002</v>
      </c>
      <c r="AR569" s="25">
        <f>IFERROR(SUMIFS('[4]BD Unidades'!$BA$3:$BA$1424,'[4]BD Unidades'!$A$3:$A$1424,$A569),"-")</f>
        <v>8.2999999999999794</v>
      </c>
      <c r="AS569" s="28">
        <f>SUMIFS('[4]BD Unidades'!$BC$3:$BC$1424,'[4]BD Unidades'!$A$3:$A$1424,$A569)</f>
        <v>1.038797149191318E-2</v>
      </c>
      <c r="AT569" s="28">
        <f>SUMIFS('[4]BD Unidades'!$BE$3:$BE$1424,'[4]BD Unidades'!$A$3:$A$1424,$A569)</f>
        <v>0.99759615384615385</v>
      </c>
      <c r="AU569" s="29">
        <f t="shared" si="34"/>
        <v>0.98723315343955775</v>
      </c>
      <c r="AV569" s="30">
        <f t="shared" si="35"/>
        <v>2.3999999999999998E-3</v>
      </c>
      <c r="AW569" s="25">
        <f>IFERROR(SUMIFS('[4]BD Unidades'!$BI$3:$BI$1424,'[4]BD Unidades'!$A$3:$A$1424,$A569),"-")</f>
        <v>1.556964722951623</v>
      </c>
      <c r="AX569" s="25">
        <f>IFERROR(SUMIFS('[4]BD Unidades'!$BJ$3:$BJ$1424,'[4]BD Unidades'!$A$3:$A$1424,$A569),"-")</f>
        <v>1.000572407714108</v>
      </c>
    </row>
    <row r="570" spans="1:50" ht="14.4" x14ac:dyDescent="0.3">
      <c r="A570" s="7">
        <v>1873</v>
      </c>
      <c r="B570" s="7" t="s">
        <v>2401</v>
      </c>
      <c r="D570" s="8" t="s">
        <v>2402</v>
      </c>
      <c r="E570" s="19" t="s">
        <v>677</v>
      </c>
      <c r="F570" s="19" t="s">
        <v>2403</v>
      </c>
      <c r="G570" s="19" t="s">
        <v>2404</v>
      </c>
      <c r="H570" s="19" t="s">
        <v>397</v>
      </c>
      <c r="I570" s="19">
        <v>2024</v>
      </c>
      <c r="J570" s="19" t="s">
        <v>495</v>
      </c>
      <c r="K570" s="19" t="s">
        <v>496</v>
      </c>
      <c r="L570" s="19" t="s">
        <v>213</v>
      </c>
      <c r="M570" s="19" t="s">
        <v>164</v>
      </c>
      <c r="N570" s="19" t="s">
        <v>831</v>
      </c>
      <c r="O570" s="19" t="s">
        <v>2405</v>
      </c>
      <c r="P570" s="19" t="s">
        <v>51</v>
      </c>
      <c r="Q570" s="9" t="s">
        <v>2406</v>
      </c>
      <c r="R570" s="20">
        <v>9.0399999999999991</v>
      </c>
      <c r="S570" s="20">
        <v>0.44</v>
      </c>
      <c r="T570" s="20">
        <v>9</v>
      </c>
      <c r="U570" s="20" t="s">
        <v>397</v>
      </c>
      <c r="V570" s="21">
        <f>_xlfn.XLOOKUP(D570,'[4]Gen. Real'!$A$2:$A$1168,'[4]Gen. Real'!$C$2:$C$1168,"-",0)</f>
        <v>19.236599999999985</v>
      </c>
      <c r="W570" s="22"/>
      <c r="X570" s="22" t="str">
        <f>_xlfn.XLOOKUP(D570,[4]Vertimiento!$J$2:$J$119,[4]Vertimiento!$K$2:$K$119,"-",0)</f>
        <v>-</v>
      </c>
      <c r="Y570" s="23" t="str">
        <f t="shared" si="32"/>
        <v>-</v>
      </c>
      <c r="Z570" s="19" t="str">
        <f>_xlfn.XLOOKUP(D570,[4]Cmg!$I$4:$I$99,[4]Cmg!$M$4:$M$99,"----",0,1)</f>
        <v>----</v>
      </c>
      <c r="AA570" s="19" t="str">
        <f>_xlfn.XLOOKUP(D570,[4]Cmg!$A$4:$A$101,[4]Cmg!$B$4:$B$101,"----",0,1)</f>
        <v>----</v>
      </c>
      <c r="AB570" s="19" t="str">
        <f>_xlfn.XLOOKUP(D570,[4]Cmg!$E$4:$E$101,[4]Cmg!$F$4:$F$101,"----",0,1)</f>
        <v>----</v>
      </c>
      <c r="AC570" s="19" t="str">
        <f>_xlfn.XLOOKUP(D570,[4]Cmg!$O$4:$O$101,[4]Cmg!$P$4:$P$101,"----",0,1)</f>
        <v>----</v>
      </c>
      <c r="AD570" s="24" t="str">
        <f>_xlfn.XLOOKUP(D570,[4]Cmg!$S$4:$S$101,[4]Cmg!$U$4:$U$101,"----",0,1)</f>
        <v>----</v>
      </c>
      <c r="AG570" s="25">
        <f>IFERROR(SUMIFS('[4]BD Unidades'!$AH:$AH,'[4]BD Unidades'!$A:$A,'BD Centrales 2024'!$A570),"-")</f>
        <v>9</v>
      </c>
      <c r="AH570" s="25">
        <f>SUMIFS('[4]BD Unidades'!$AJ$3:$AJ$1424,'[4]BD Unidades'!$A$3:$A$1424,$A570)</f>
        <v>7309.3805309734553</v>
      </c>
      <c r="AI570" s="25">
        <f>SUMIFS('[4]BD Unidades'!$AL$3:$AL$1424,'[4]BD Unidades'!$A$3:$A$1424,$A570)</f>
        <v>1163.7776548672568</v>
      </c>
      <c r="AJ570" s="26">
        <f t="shared" si="33"/>
        <v>0.13734874639919001</v>
      </c>
      <c r="AK570" s="27">
        <f>IFERROR(SUMIFS('[4]BD Unidades'!$AO$3:$AO$1424,'[4]BD Unidades'!$A$3:$A$1424,$A570),"-")</f>
        <v>0</v>
      </c>
      <c r="AL570" s="27">
        <f>IFERROR(SUMIFS('[4]BD Unidades'!$AQ$3:$AQ$1424,'[4]BD Unidades'!$A$3:$A$1424,$A570),"-")</f>
        <v>0</v>
      </c>
      <c r="AM570" s="27">
        <f>IFERROR(SUMIFS('[4]BD Unidades'!$AS$3:$AS$1424,'[4]BD Unidades'!$A$3:$A$1424,$A570),"-")</f>
        <v>0</v>
      </c>
      <c r="AN570" s="27">
        <f>IFERROR(SUMIFS('[4]BD Unidades'!$AU$3:$AU$1424,'[4]BD Unidades'!$A$3:$A$1424,$A570),"-")</f>
        <v>0.24830442477876108</v>
      </c>
      <c r="AO570" s="27">
        <f>IFERROR(SUMIFS('[4]BD Unidades'!$AW$3:$AW$1424,'[4]BD Unidades'!$A$3:$A$1424,$A570),"-")</f>
        <v>0.25696095132743368</v>
      </c>
      <c r="AP570" s="27">
        <f>IFERROR(SUMIFS('[4]BD Unidades'!$AY$3:$AY$1424,'[4]BD Unidades'!$A$3:$A$1424,$A570),"-")</f>
        <v>0.25289103982300887</v>
      </c>
      <c r="AQ570" s="25">
        <f>IFERROR(SUMIFS('[4]BD Unidades'!$AZ$3:$AZ$1424,'[4]BD Unidades'!$A$3:$A$1424,$A570),"-")</f>
        <v>2.1573457676531556</v>
      </c>
      <c r="AR570" s="25">
        <f>IFERROR(SUMIFS('[4]BD Unidades'!$BA$3:$BA$1424,'[4]BD Unidades'!$A$3:$A$1424,$A570),"-")</f>
        <v>8.7216060828475097</v>
      </c>
      <c r="AS570" s="28">
        <f>SUMIFS('[4]BD Unidades'!$BC$3:$BC$1424,'[4]BD Unidades'!$A$3:$A$1424,$A570)</f>
        <v>8.3507627591223269E-3</v>
      </c>
      <c r="AT570" s="28">
        <f>SUMIFS('[4]BD Unidades'!$BE$3:$BE$1424,'[4]BD Unidades'!$A$3:$A$1424,$A570)</f>
        <v>0.99557522123893816</v>
      </c>
      <c r="AU570" s="29">
        <f t="shared" si="34"/>
        <v>0.98726140875751112</v>
      </c>
      <c r="AV570" s="30">
        <f t="shared" si="35"/>
        <v>4.4000000000000003E-3</v>
      </c>
      <c r="AW570" s="25">
        <f>IFERROR(SUMIFS('[4]BD Unidades'!$BI$3:$BI$1424,'[4]BD Unidades'!$A$3:$A$1424,$A570),"-")</f>
        <v>2.139250216146106</v>
      </c>
      <c r="AX570" s="25">
        <f>IFERROR(SUMIFS('[4]BD Unidades'!$BJ$3:$BJ$1424,'[4]BD Unidades'!$A$3:$A$1424,$A570),"-")</f>
        <v>1.3747740767140957</v>
      </c>
    </row>
    <row r="571" spans="1:50" ht="14.4" x14ac:dyDescent="0.3">
      <c r="A571" s="7">
        <v>1875</v>
      </c>
      <c r="B571" s="7" t="s">
        <v>2407</v>
      </c>
      <c r="D571" s="8" t="s">
        <v>2408</v>
      </c>
      <c r="E571" s="19" t="s">
        <v>2409</v>
      </c>
      <c r="F571" s="19" t="s">
        <v>2409</v>
      </c>
      <c r="G571" s="19" t="s">
        <v>2410</v>
      </c>
      <c r="H571" s="19" t="s">
        <v>397</v>
      </c>
      <c r="I571" s="19">
        <v>2024</v>
      </c>
      <c r="J571" s="19" t="s">
        <v>495</v>
      </c>
      <c r="K571" s="19" t="s">
        <v>496</v>
      </c>
      <c r="L571" s="19" t="s">
        <v>213</v>
      </c>
      <c r="M571" s="19" t="s">
        <v>164</v>
      </c>
      <c r="N571" s="19" t="s">
        <v>221</v>
      </c>
      <c r="O571" s="19" t="s">
        <v>886</v>
      </c>
      <c r="P571" s="19" t="s">
        <v>51</v>
      </c>
      <c r="Q571" s="9" t="s">
        <v>2412</v>
      </c>
      <c r="R571" s="20">
        <v>2.8479999999999999</v>
      </c>
      <c r="S571" s="20">
        <v>1.68</v>
      </c>
      <c r="T571" s="20">
        <v>2.8</v>
      </c>
      <c r="U571" s="20" t="s">
        <v>397</v>
      </c>
      <c r="V571" s="21">
        <f>_xlfn.XLOOKUP(D571,'[4]Gen. Real'!$A$2:$A$1168,'[4]Gen. Real'!$C$2:$C$1168,"-",0)</f>
        <v>6.0448100000000018</v>
      </c>
      <c r="W571" s="22"/>
      <c r="X571" s="22" t="str">
        <f>_xlfn.XLOOKUP(D571,[4]Vertimiento!$J$2:$J$119,[4]Vertimiento!$K$2:$K$119,"-",0)</f>
        <v>-</v>
      </c>
      <c r="Y571" s="23" t="str">
        <f t="shared" si="32"/>
        <v>-</v>
      </c>
      <c r="Z571" s="19" t="str">
        <f>_xlfn.XLOOKUP(D571,[4]Cmg!$I$4:$I$99,[4]Cmg!$M$4:$M$99,"----",0,1)</f>
        <v>----</v>
      </c>
      <c r="AA571" s="19" t="str">
        <f>_xlfn.XLOOKUP(D571,[4]Cmg!$A$4:$A$101,[4]Cmg!$B$4:$B$101,"----",0,1)</f>
        <v>----</v>
      </c>
      <c r="AB571" s="19" t="str">
        <f>_xlfn.XLOOKUP(D571,[4]Cmg!$E$4:$E$101,[4]Cmg!$F$4:$F$101,"----",0,1)</f>
        <v>----</v>
      </c>
      <c r="AC571" s="19" t="str">
        <f>_xlfn.XLOOKUP(D571,[4]Cmg!$O$4:$O$101,[4]Cmg!$P$4:$P$101,"----",0,1)</f>
        <v>----</v>
      </c>
      <c r="AD571" s="24" t="str">
        <f>_xlfn.XLOOKUP(D571,[4]Cmg!$S$4:$S$101,[4]Cmg!$U$4:$U$101,"----",0,1)</f>
        <v>----</v>
      </c>
      <c r="AG571" s="25">
        <f>IFERROR(SUMIFS('[4]BD Unidades'!$AH:$AH,'[4]BD Unidades'!$A:$A,'BD Centrales 2024'!$A571),"-")</f>
        <v>2.8</v>
      </c>
      <c r="AH571" s="25">
        <f>SUMIFS('[4]BD Unidades'!$AJ$3:$AJ$1424,'[4]BD Unidades'!$A$3:$A$1424,$A571)</f>
        <v>8552.4204119850147</v>
      </c>
      <c r="AI571" s="25">
        <f>SUMIFS('[4]BD Unidades'!$AL$3:$AL$1424,'[4]BD Unidades'!$A$3:$A$1424,$A571)</f>
        <v>0</v>
      </c>
      <c r="AJ571" s="26">
        <f t="shared" si="33"/>
        <v>0</v>
      </c>
      <c r="AK571" s="27">
        <f>IFERROR(SUMIFS('[4]BD Unidades'!$AO$3:$AO$1424,'[4]BD Unidades'!$A$3:$A$1424,$A571),"-")</f>
        <v>0</v>
      </c>
      <c r="AL571" s="27">
        <f>IFERROR(SUMIFS('[4]BD Unidades'!$AQ$3:$AQ$1424,'[4]BD Unidades'!$A$3:$A$1424,$A571),"-")</f>
        <v>0</v>
      </c>
      <c r="AM571" s="27">
        <f>IFERROR(SUMIFS('[4]BD Unidades'!$AS$3:$AS$1424,'[4]BD Unidades'!$A$3:$A$1424,$A571),"-")</f>
        <v>0</v>
      </c>
      <c r="AN571" s="27">
        <f>IFERROR(SUMIFS('[4]BD Unidades'!$AU$3:$AU$1424,'[4]BD Unidades'!$A$3:$A$1424,$A571),"-")</f>
        <v>0.2238800561797753</v>
      </c>
      <c r="AO571" s="27">
        <f>IFERROR(SUMIFS('[4]BD Unidades'!$AW$3:$AW$1424,'[4]BD Unidades'!$A$3:$A$1424,$A571),"-")</f>
        <v>0.24351643258426964</v>
      </c>
      <c r="AP571" s="27">
        <f>IFERROR(SUMIFS('[4]BD Unidades'!$AY$3:$AY$1424,'[4]BD Unidades'!$A$3:$A$1424,$A571),"-")</f>
        <v>0.22704578651685392</v>
      </c>
      <c r="AQ571" s="25">
        <f>IFERROR(SUMIFS('[4]BD Unidades'!$AZ$3:$AZ$1424,'[4]BD Unidades'!$A$3:$A$1424,$A571),"-")</f>
        <v>0.63761040000000002</v>
      </c>
      <c r="AR571" s="25">
        <f>IFERROR(SUMIFS('[4]BD Unidades'!$BA$3:$BA$1424,'[4]BD Unidades'!$A$3:$A$1424,$A571),"-")</f>
        <v>2.8</v>
      </c>
      <c r="AS571" s="28">
        <f>SUMIFS('[4]BD Unidades'!$BC$3:$BC$1424,'[4]BD Unidades'!$A$3:$A$1424,$A571)</f>
        <v>8.0854875255484682E-3</v>
      </c>
      <c r="AT571" s="28">
        <f>SUMIFS('[4]BD Unidades'!$BE$3:$BE$1424,'[4]BD Unidades'!$A$3:$A$1424,$A571)</f>
        <v>0.98276179280680565</v>
      </c>
      <c r="AU571" s="29">
        <f t="shared" si="34"/>
        <v>0.97481568459048051</v>
      </c>
      <c r="AV571" s="30">
        <f t="shared" si="35"/>
        <v>1.6799999999999999E-2</v>
      </c>
      <c r="AW571" s="25">
        <f>IFERROR(SUMIFS('[4]BD Unidades'!$BI$3:$BI$1424,'[4]BD Unidades'!$A$3:$A$1424,$A571),"-")</f>
        <v>0.63211946273840824</v>
      </c>
      <c r="AX571" s="25">
        <f>IFERROR(SUMIFS('[4]BD Unidades'!$BJ$3:$BJ$1424,'[4]BD Unidades'!$A$3:$A$1424,$A571),"-")</f>
        <v>0.40622711836147984</v>
      </c>
    </row>
    <row r="572" spans="1:50" ht="14.4" x14ac:dyDescent="0.3">
      <c r="A572" s="7">
        <v>1876</v>
      </c>
      <c r="B572" s="7" t="s">
        <v>2413</v>
      </c>
      <c r="D572" s="8" t="s">
        <v>2414</v>
      </c>
      <c r="E572" s="19" t="s">
        <v>2415</v>
      </c>
      <c r="F572" s="19" t="s">
        <v>2415</v>
      </c>
      <c r="G572" s="19" t="s">
        <v>2387</v>
      </c>
      <c r="H572" s="19" t="s">
        <v>397</v>
      </c>
      <c r="I572" s="19">
        <v>2024</v>
      </c>
      <c r="J572" s="19" t="s">
        <v>495</v>
      </c>
      <c r="K572" s="19" t="s">
        <v>496</v>
      </c>
      <c r="L572" s="19" t="s">
        <v>213</v>
      </c>
      <c r="M572" s="19" t="s">
        <v>106</v>
      </c>
      <c r="N572" s="19" t="s">
        <v>243</v>
      </c>
      <c r="O572" s="19" t="s">
        <v>1899</v>
      </c>
      <c r="P572" s="19" t="s">
        <v>51</v>
      </c>
      <c r="Q572" s="9" t="s">
        <v>2389</v>
      </c>
      <c r="R572" s="20">
        <v>2.9950000000000001</v>
      </c>
      <c r="S572" s="20">
        <v>0.16700000000000001</v>
      </c>
      <c r="T572" s="20">
        <v>2.99</v>
      </c>
      <c r="U572" s="20" t="s">
        <v>397</v>
      </c>
      <c r="V572" s="21">
        <f>_xlfn.XLOOKUP(D572,'[4]Gen. Real'!$A$2:$A$1168,'[4]Gen. Real'!$C$2:$C$1168,"-",0)</f>
        <v>4.4958599999999995</v>
      </c>
      <c r="W572" s="22"/>
      <c r="X572" s="22" t="str">
        <f>_xlfn.XLOOKUP(D572,[4]Vertimiento!$J$2:$J$119,[4]Vertimiento!$K$2:$K$119,"-",0)</f>
        <v>-</v>
      </c>
      <c r="Y572" s="23" t="str">
        <f t="shared" si="32"/>
        <v>-</v>
      </c>
      <c r="Z572" s="19" t="str">
        <f>_xlfn.XLOOKUP(D572,[4]Cmg!$I$4:$I$99,[4]Cmg!$M$4:$M$99,"----",0,1)</f>
        <v>----</v>
      </c>
      <c r="AA572" s="19" t="str">
        <f>_xlfn.XLOOKUP(D572,[4]Cmg!$A$4:$A$101,[4]Cmg!$B$4:$B$101,"----",0,1)</f>
        <v>----</v>
      </c>
      <c r="AB572" s="19" t="str">
        <f>_xlfn.XLOOKUP(D572,[4]Cmg!$E$4:$E$101,[4]Cmg!$F$4:$F$101,"----",0,1)</f>
        <v>----</v>
      </c>
      <c r="AC572" s="19" t="str">
        <f>_xlfn.XLOOKUP(D572,[4]Cmg!$O$4:$O$101,[4]Cmg!$P$4:$P$101,"----",0,1)</f>
        <v>----</v>
      </c>
      <c r="AD572" s="24" t="str">
        <f>_xlfn.XLOOKUP(D572,[4]Cmg!$S$4:$S$101,[4]Cmg!$U$4:$U$101,"----",0,1)</f>
        <v>----</v>
      </c>
      <c r="AG572" s="25">
        <f>IFERROR(SUMIFS('[4]BD Unidades'!$AH:$AH,'[4]BD Unidades'!$A:$A,'BD Centrales 2024'!$A572),"-")</f>
        <v>2.99</v>
      </c>
      <c r="AH572" s="25">
        <f>SUMIFS('[4]BD Unidades'!$AJ$3:$AJ$1424,'[4]BD Unidades'!$A$3:$A$1424,$A572)</f>
        <v>8369.6040066777969</v>
      </c>
      <c r="AI572" s="25">
        <f>SUMIFS('[4]BD Unidades'!$AL$3:$AL$1424,'[4]BD Unidades'!$A$3:$A$1424,$A572)</f>
        <v>0</v>
      </c>
      <c r="AJ572" s="26">
        <f t="shared" si="33"/>
        <v>0</v>
      </c>
      <c r="AK572" s="27">
        <f>IFERROR(SUMIFS('[4]BD Unidades'!$AO$3:$AO$1424,'[4]BD Unidades'!$A$3:$A$1424,$A572),"-")</f>
        <v>0</v>
      </c>
      <c r="AL572" s="27">
        <f>IFERROR(SUMIFS('[4]BD Unidades'!$AQ$3:$AQ$1424,'[4]BD Unidades'!$A$3:$A$1424,$A572),"-")</f>
        <v>0</v>
      </c>
      <c r="AM572" s="27">
        <f>IFERROR(SUMIFS('[4]BD Unidades'!$AS$3:$AS$1424,'[4]BD Unidades'!$A$3:$A$1424,$A572),"-")</f>
        <v>0.22375697629822069</v>
      </c>
      <c r="AN572" s="27">
        <f>IFERROR(SUMIFS('[4]BD Unidades'!$AU$3:$AU$1424,'[4]BD Unidades'!$A$3:$A$1424,$A572),"-")</f>
        <v>0.20815491485809684</v>
      </c>
      <c r="AO572" s="27">
        <f>IFERROR(SUMIFS('[4]BD Unidades'!$AW$3:$AW$1424,'[4]BD Unidades'!$A$3:$A$1424,$A572),"-")</f>
        <v>0.17692014691151922</v>
      </c>
      <c r="AP572" s="27">
        <f>IFERROR(SUMIFS('[4]BD Unidades'!$AY$3:$AY$1424,'[4]BD Unidades'!$A$3:$A$1424,$A572),"-")</f>
        <v>0.21292992988313855</v>
      </c>
      <c r="AQ572" s="25">
        <f>IFERROR(SUMIFS('[4]BD Unidades'!$AZ$3:$AZ$1424,'[4]BD Unidades'!$A$3:$A$1424,$A572),"-")</f>
        <v>0.62342397000000005</v>
      </c>
      <c r="AR572" s="25">
        <f>IFERROR(SUMIFS('[4]BD Unidades'!$BA$3:$BA$1424,'[4]BD Unidades'!$A$3:$A$1424,$A572),"-")</f>
        <v>2.99000000000001</v>
      </c>
      <c r="AS572" s="28">
        <f>SUMIFS('[4]BD Unidades'!$BC$3:$BC$1424,'[4]BD Unidades'!$A$3:$A$1424,$A572)</f>
        <v>5.6427623029360408E-3</v>
      </c>
      <c r="AT572" s="28">
        <f>SUMIFS('[4]BD Unidades'!$BE$3:$BE$1424,'[4]BD Unidades'!$A$3:$A$1424,$A572)</f>
        <v>0.98190386122185025</v>
      </c>
      <c r="AU572" s="29">
        <f t="shared" si="34"/>
        <v>0.97636321112864022</v>
      </c>
      <c r="AV572" s="30">
        <f t="shared" si="35"/>
        <v>1.67E-3</v>
      </c>
      <c r="AW572" s="25">
        <f>IFERROR(SUMIFS('[4]BD Unidades'!$BI$3:$BI$1424,'[4]BD Unidades'!$A$3:$A$1424,$A572),"-")</f>
        <v>0.60970031666676761</v>
      </c>
      <c r="AX572" s="25">
        <f>IFERROR(SUMIFS('[4]BD Unidades'!$BJ$3:$BJ$1424,'[4]BD Unidades'!$A$3:$A$1424,$A572),"-")</f>
        <v>0.39181961211993166</v>
      </c>
    </row>
    <row r="573" spans="1:50" ht="14.4" x14ac:dyDescent="0.3">
      <c r="A573" s="7">
        <v>1877</v>
      </c>
      <c r="B573" s="7" t="s">
        <v>2416</v>
      </c>
      <c r="D573" s="8" t="s">
        <v>2417</v>
      </c>
      <c r="E573" s="19" t="s">
        <v>2418</v>
      </c>
      <c r="F573" s="19" t="s">
        <v>2418</v>
      </c>
      <c r="G573" s="19" t="s">
        <v>2419</v>
      </c>
      <c r="H573" s="19" t="s">
        <v>397</v>
      </c>
      <c r="I573" s="19">
        <v>2024</v>
      </c>
      <c r="J573" s="19" t="s">
        <v>495</v>
      </c>
      <c r="K573" s="19" t="s">
        <v>496</v>
      </c>
      <c r="L573" s="19" t="s">
        <v>213</v>
      </c>
      <c r="M573" s="19" t="s">
        <v>189</v>
      </c>
      <c r="N573" s="19" t="s">
        <v>773</v>
      </c>
      <c r="O573" s="19" t="s">
        <v>773</v>
      </c>
      <c r="P573" s="19" t="s">
        <v>51</v>
      </c>
      <c r="Q573" s="9" t="s">
        <v>1663</v>
      </c>
      <c r="R573" s="20">
        <v>6.7424999999999997</v>
      </c>
      <c r="S573" s="20">
        <v>11</v>
      </c>
      <c r="T573" s="20">
        <v>6</v>
      </c>
      <c r="U573" s="20" t="s">
        <v>397</v>
      </c>
      <c r="V573" s="21">
        <f>_xlfn.XLOOKUP(D573,'[4]Gen. Real'!$A$2:$A$1168,'[4]Gen. Real'!$C$2:$C$1168,"-",0)</f>
        <v>6.9113499999999997</v>
      </c>
      <c r="W573" s="22"/>
      <c r="X573" s="22" t="str">
        <f>_xlfn.XLOOKUP(D573,[4]Vertimiento!$J$2:$J$119,[4]Vertimiento!$K$2:$K$119,"-",0)</f>
        <v>-</v>
      </c>
      <c r="Y573" s="23" t="str">
        <f t="shared" si="32"/>
        <v>-</v>
      </c>
      <c r="Z573" s="19" t="str">
        <f>_xlfn.XLOOKUP(D573,[4]Cmg!$I$4:$I$99,[4]Cmg!$M$4:$M$99,"----",0,1)</f>
        <v>----</v>
      </c>
      <c r="AA573" s="19" t="str">
        <f>_xlfn.XLOOKUP(D573,[4]Cmg!$A$4:$A$101,[4]Cmg!$B$4:$B$101,"----",0,1)</f>
        <v>----</v>
      </c>
      <c r="AB573" s="19" t="str">
        <f>_xlfn.XLOOKUP(D573,[4]Cmg!$E$4:$E$101,[4]Cmg!$F$4:$F$101,"----",0,1)</f>
        <v>----</v>
      </c>
      <c r="AC573" s="19" t="str">
        <f>_xlfn.XLOOKUP(D573,[4]Cmg!$O$4:$O$101,[4]Cmg!$P$4:$P$101,"----",0,1)</f>
        <v>----</v>
      </c>
      <c r="AD573" s="24" t="str">
        <f>_xlfn.XLOOKUP(D573,[4]Cmg!$S$4:$S$101,[4]Cmg!$U$4:$U$101,"----",0,1)</f>
        <v>----</v>
      </c>
      <c r="AG573" s="25">
        <f>IFERROR(SUMIFS('[4]BD Unidades'!$AH:$AH,'[4]BD Unidades'!$A:$A,'BD Centrales 2024'!$A573),"-")</f>
        <v>6</v>
      </c>
      <c r="AH573" s="25">
        <f>SUMIFS('[4]BD Unidades'!$AJ$3:$AJ$1424,'[4]BD Unidades'!$A$3:$A$1424,$A573)</f>
        <v>6431.7389692250672</v>
      </c>
      <c r="AI573" s="25">
        <f>SUMIFS('[4]BD Unidades'!$AL$3:$AL$1424,'[4]BD Unidades'!$A$3:$A$1424,$A573)</f>
        <v>962.40266963292549</v>
      </c>
      <c r="AJ573" s="26">
        <f t="shared" si="33"/>
        <v>0.13015745662421016</v>
      </c>
      <c r="AK573" s="27">
        <f>IFERROR(SUMIFS('[4]BD Unidades'!$AO$3:$AO$1424,'[4]BD Unidades'!$A$3:$A$1424,$A573),"-")</f>
        <v>0</v>
      </c>
      <c r="AL573" s="27">
        <f>IFERROR(SUMIFS('[4]BD Unidades'!$AQ$3:$AQ$1424,'[4]BD Unidades'!$A$3:$A$1424,$A573),"-")</f>
        <v>0</v>
      </c>
      <c r="AM573" s="27">
        <f>IFERROR(SUMIFS('[4]BD Unidades'!$AS$3:$AS$1424,'[4]BD Unidades'!$A$3:$A$1424,$A573),"-")</f>
        <v>7.1859038198659714E-2</v>
      </c>
      <c r="AN573" s="27">
        <f>IFERROR(SUMIFS('[4]BD Unidades'!$AU$3:$AU$1424,'[4]BD Unidades'!$A$3:$A$1424,$A573),"-")</f>
        <v>6.8075639599555052E-2</v>
      </c>
      <c r="AO573" s="27">
        <f>IFERROR(SUMIFS('[4]BD Unidades'!$AW$3:$AW$1424,'[4]BD Unidades'!$A$3:$A$1424,$A573),"-")</f>
        <v>0.12770812013348165</v>
      </c>
      <c r="AP573" s="27">
        <f>IFERROR(SUMIFS('[4]BD Unidades'!$AY$3:$AY$1424,'[4]BD Unidades'!$A$3:$A$1424,$A573),"-")</f>
        <v>0.21359110122358174</v>
      </c>
      <c r="AQ573" s="25">
        <f>IFERROR(SUMIFS('[4]BD Unidades'!$AZ$3:$AZ$1424,'[4]BD Unidades'!$A$3:$A$1424,$A573),"-")</f>
        <v>0.45899999999999996</v>
      </c>
      <c r="AR573" s="25">
        <f>IFERROR(SUMIFS('[4]BD Unidades'!$BA$3:$BA$1424,'[4]BD Unidades'!$A$3:$A$1424,$A573),"-")</f>
        <v>5.7516363454016801</v>
      </c>
      <c r="AS573" s="28">
        <f>SUMIFS('[4]BD Unidades'!$BC$3:$BC$1424,'[4]BD Unidades'!$A$3:$A$1424,$A573)</f>
        <v>1.1054685007947675E-2</v>
      </c>
      <c r="AT573" s="28">
        <f>SUMIFS('[4]BD Unidades'!$BE$3:$BE$1424,'[4]BD Unidades'!$A$3:$A$1424,$A573)</f>
        <v>0.88987764182424922</v>
      </c>
      <c r="AU573" s="29">
        <f t="shared" si="34"/>
        <v>0.88004032479826688</v>
      </c>
      <c r="AV573" s="30">
        <f t="shared" si="35"/>
        <v>0.11</v>
      </c>
      <c r="AW573" s="25">
        <f>IFERROR(SUMIFS('[4]BD Unidades'!$BI$3:$BI$1424,'[4]BD Unidades'!$A$3:$A$1424,$A573),"-")</f>
        <v>0.45329797965454482</v>
      </c>
      <c r="AX573" s="25">
        <f>IFERROR(SUMIFS('[4]BD Unidades'!$BJ$3:$BJ$1424,'[4]BD Unidades'!$A$3:$A$1424,$A573),"-")</f>
        <v>0.29130875236213127</v>
      </c>
    </row>
    <row r="574" spans="1:50" ht="14.4" x14ac:dyDescent="0.3">
      <c r="A574" s="7">
        <v>1878</v>
      </c>
      <c r="B574" s="7" t="s">
        <v>2420</v>
      </c>
      <c r="D574" s="8" t="s">
        <v>2421</v>
      </c>
      <c r="E574" s="19" t="s">
        <v>2422</v>
      </c>
      <c r="F574" s="19" t="s">
        <v>2422</v>
      </c>
      <c r="G574" s="19" t="s">
        <v>2423</v>
      </c>
      <c r="H574" s="19" t="s">
        <v>397</v>
      </c>
      <c r="I574" s="19">
        <v>2024</v>
      </c>
      <c r="J574" s="19" t="s">
        <v>495</v>
      </c>
      <c r="K574" s="19" t="s">
        <v>496</v>
      </c>
      <c r="L574" s="19" t="s">
        <v>213</v>
      </c>
      <c r="M574" s="19" t="s">
        <v>164</v>
      </c>
      <c r="N574" s="19" t="s">
        <v>165</v>
      </c>
      <c r="O574" s="19" t="s">
        <v>1347</v>
      </c>
      <c r="P574" s="19" t="s">
        <v>51</v>
      </c>
      <c r="Q574" s="9" t="s">
        <v>2425</v>
      </c>
      <c r="R574" s="20">
        <v>2.75</v>
      </c>
      <c r="S574" s="20">
        <v>2</v>
      </c>
      <c r="T574" s="20">
        <v>2.6949999999999998</v>
      </c>
      <c r="U574" s="20" t="s">
        <v>397</v>
      </c>
      <c r="V574" s="21">
        <f>_xlfn.XLOOKUP(D574,'[4]Gen. Real'!$A$2:$A$1168,'[4]Gen. Real'!$C$2:$C$1168,"-",0)</f>
        <v>4.9653099999999979</v>
      </c>
      <c r="W574" s="22"/>
      <c r="X574" s="22" t="str">
        <f>_xlfn.XLOOKUP(D574,[4]Vertimiento!$J$2:$J$119,[4]Vertimiento!$K$2:$K$119,"-",0)</f>
        <v>-</v>
      </c>
      <c r="Y574" s="23" t="str">
        <f t="shared" si="32"/>
        <v>-</v>
      </c>
      <c r="Z574" s="19" t="str">
        <f>_xlfn.XLOOKUP(D574,[4]Cmg!$I$4:$I$99,[4]Cmg!$M$4:$M$99,"----",0,1)</f>
        <v>----</v>
      </c>
      <c r="AA574" s="19" t="str">
        <f>_xlfn.XLOOKUP(D574,[4]Cmg!$A$4:$A$101,[4]Cmg!$B$4:$B$101,"----",0,1)</f>
        <v>----</v>
      </c>
      <c r="AB574" s="19" t="str">
        <f>_xlfn.XLOOKUP(D574,[4]Cmg!$E$4:$E$101,[4]Cmg!$F$4:$F$101,"----",0,1)</f>
        <v>----</v>
      </c>
      <c r="AC574" s="19" t="str">
        <f>_xlfn.XLOOKUP(D574,[4]Cmg!$O$4:$O$101,[4]Cmg!$P$4:$P$101,"----",0,1)</f>
        <v>----</v>
      </c>
      <c r="AD574" s="24" t="str">
        <f>_xlfn.XLOOKUP(D574,[4]Cmg!$S$4:$S$101,[4]Cmg!$U$4:$U$101,"----",0,1)</f>
        <v>----</v>
      </c>
      <c r="AG574" s="25">
        <f>IFERROR(SUMIFS('[4]BD Unidades'!$AH:$AH,'[4]BD Unidades'!$A:$A,'BD Centrales 2024'!$A574),"-")</f>
        <v>2.6949999999999998</v>
      </c>
      <c r="AH574" s="25">
        <f>SUMIFS('[4]BD Unidades'!$AJ$3:$AJ$1424,'[4]BD Unidades'!$A$3:$A$1424,$A574)</f>
        <v>8487.6493333333365</v>
      </c>
      <c r="AI574" s="25">
        <f>SUMIFS('[4]BD Unidades'!$AL$3:$AL$1424,'[4]BD Unidades'!$A$3:$A$1424,$A574)</f>
        <v>0</v>
      </c>
      <c r="AJ574" s="26">
        <f t="shared" si="33"/>
        <v>0</v>
      </c>
      <c r="AK574" s="27">
        <f>IFERROR(SUMIFS('[4]BD Unidades'!$AO$3:$AO$1424,'[4]BD Unidades'!$A$3:$A$1424,$A574),"-")</f>
        <v>0</v>
      </c>
      <c r="AL574" s="27">
        <f>IFERROR(SUMIFS('[4]BD Unidades'!$AQ$3:$AQ$1424,'[4]BD Unidades'!$A$3:$A$1424,$A574),"-")</f>
        <v>0</v>
      </c>
      <c r="AM574" s="27">
        <f>IFERROR(SUMIFS('[4]BD Unidades'!$AS$3:$AS$1424,'[4]BD Unidades'!$A$3:$A$1424,$A574),"-")</f>
        <v>0.20498504656835009</v>
      </c>
      <c r="AN574" s="27">
        <f>IFERROR(SUMIFS('[4]BD Unidades'!$AU$3:$AU$1424,'[4]BD Unidades'!$A$3:$A$1424,$A574),"-")</f>
        <v>0.20256991999999999</v>
      </c>
      <c r="AO574" s="27">
        <f>IFERROR(SUMIFS('[4]BD Unidades'!$AW$3:$AW$1424,'[4]BD Unidades'!$A$3:$A$1424,$A574),"-")</f>
        <v>0.2075003</v>
      </c>
      <c r="AP574" s="27">
        <f>IFERROR(SUMIFS('[4]BD Unidades'!$AY$3:$AY$1424,'[4]BD Unidades'!$A$3:$A$1424,$A574),"-")</f>
        <v>0.1993075</v>
      </c>
      <c r="AQ574" s="25">
        <f>IFERROR(SUMIFS('[4]BD Unidades'!$AZ$3:$AZ$1424,'[4]BD Unidades'!$A$3:$A$1424,$A574),"-")</f>
        <v>0.55706727999999994</v>
      </c>
      <c r="AR574" s="25">
        <f>IFERROR(SUMIFS('[4]BD Unidades'!$BA$3:$BA$1424,'[4]BD Unidades'!$A$3:$A$1424,$A574),"-")</f>
        <v>2.6949999999999998</v>
      </c>
      <c r="AS574" s="28">
        <f>SUMIFS('[4]BD Unidades'!$BC$3:$BC$1424,'[4]BD Unidades'!$A$3:$A$1424,$A574)</f>
        <v>9.0849093810474995E-3</v>
      </c>
      <c r="AT574" s="28">
        <f>SUMIFS('[4]BD Unidades'!$BE$3:$BE$1424,'[4]BD Unidades'!$A$3:$A$1424,$A574)</f>
        <v>0.98</v>
      </c>
      <c r="AU574" s="29">
        <f t="shared" si="34"/>
        <v>0.97109678880657346</v>
      </c>
      <c r="AV574" s="30">
        <f t="shared" si="35"/>
        <v>0.02</v>
      </c>
      <c r="AW574" s="25">
        <f>IFERROR(SUMIFS('[4]BD Unidades'!$BI$3:$BI$1424,'[4]BD Unidades'!$A$3:$A$1424,$A574),"-")</f>
        <v>0.55190309045107377</v>
      </c>
      <c r="AX574" s="25">
        <f>IFERROR(SUMIFS('[4]BD Unidades'!$BJ$3:$BJ$1424,'[4]BD Unidades'!$A$3:$A$1424,$A574),"-")</f>
        <v>0.35467663197314864</v>
      </c>
    </row>
    <row r="575" spans="1:50" ht="14.4" x14ac:dyDescent="0.3">
      <c r="A575" s="7">
        <v>1879</v>
      </c>
      <c r="B575" s="7" t="s">
        <v>2426</v>
      </c>
      <c r="D575" s="8" t="s">
        <v>2427</v>
      </c>
      <c r="E575" s="19" t="s">
        <v>1231</v>
      </c>
      <c r="F575" s="19" t="s">
        <v>2428</v>
      </c>
      <c r="G575" s="19" t="s">
        <v>2429</v>
      </c>
      <c r="H575" s="19" t="s">
        <v>397</v>
      </c>
      <c r="I575" s="19">
        <v>2024</v>
      </c>
      <c r="J575" s="19" t="s">
        <v>495</v>
      </c>
      <c r="K575" s="19" t="s">
        <v>496</v>
      </c>
      <c r="L575" s="19" t="s">
        <v>213</v>
      </c>
      <c r="M575" s="19" t="s">
        <v>362</v>
      </c>
      <c r="N575" s="19" t="s">
        <v>1216</v>
      </c>
      <c r="O575" s="19" t="s">
        <v>1455</v>
      </c>
      <c r="P575" s="19" t="s">
        <v>51</v>
      </c>
      <c r="Q575" s="9" t="s">
        <v>2431</v>
      </c>
      <c r="R575" s="20">
        <v>9.0198</v>
      </c>
      <c r="S575" s="20">
        <v>0.22</v>
      </c>
      <c r="T575" s="20">
        <v>9</v>
      </c>
      <c r="U575" s="20" t="s">
        <v>397</v>
      </c>
      <c r="V575" s="21">
        <f>_xlfn.XLOOKUP(D575,'[4]Gen. Real'!$A$2:$A$1168,'[4]Gen. Real'!$C$2:$C$1168,"-",0)</f>
        <v>16.492549999999998</v>
      </c>
      <c r="W575" s="22"/>
      <c r="X575" s="22" t="str">
        <f>_xlfn.XLOOKUP(D575,[4]Vertimiento!$J$2:$J$119,[4]Vertimiento!$K$2:$K$119,"-",0)</f>
        <v>-</v>
      </c>
      <c r="Y575" s="23" t="str">
        <f t="shared" si="32"/>
        <v>-</v>
      </c>
      <c r="Z575" s="19" t="str">
        <f>_xlfn.XLOOKUP(D575,[4]Cmg!$I$4:$I$99,[4]Cmg!$M$4:$M$99,"----",0,1)</f>
        <v>----</v>
      </c>
      <c r="AA575" s="19" t="str">
        <f>_xlfn.XLOOKUP(D575,[4]Cmg!$A$4:$A$101,[4]Cmg!$B$4:$B$101,"----",0,1)</f>
        <v>----</v>
      </c>
      <c r="AB575" s="19" t="str">
        <f>_xlfn.XLOOKUP(D575,[4]Cmg!$E$4:$E$101,[4]Cmg!$F$4:$F$101,"----",0,1)</f>
        <v>----</v>
      </c>
      <c r="AC575" s="19" t="str">
        <f>_xlfn.XLOOKUP(D575,[4]Cmg!$O$4:$O$101,[4]Cmg!$P$4:$P$101,"----",0,1)</f>
        <v>----</v>
      </c>
      <c r="AD575" s="24" t="str">
        <f>_xlfn.XLOOKUP(D575,[4]Cmg!$S$4:$S$101,[4]Cmg!$U$4:$U$101,"----",0,1)</f>
        <v>----</v>
      </c>
      <c r="AG575" s="25">
        <f>IFERROR(SUMIFS('[4]BD Unidades'!$AH:$AH,'[4]BD Unidades'!$A:$A,'BD Centrales 2024'!$A575),"-")</f>
        <v>9</v>
      </c>
      <c r="AH575" s="25">
        <f>SUMIFS('[4]BD Unidades'!$AJ$3:$AJ$1424,'[4]BD Unidades'!$A$3:$A$1424,$A575)</f>
        <v>4621.5492582984134</v>
      </c>
      <c r="AI575" s="25">
        <f>SUMIFS('[4]BD Unidades'!$AL$3:$AL$1424,'[4]BD Unidades'!$A$3:$A$1424,$A575)</f>
        <v>0</v>
      </c>
      <c r="AJ575" s="26">
        <f t="shared" si="33"/>
        <v>0</v>
      </c>
      <c r="AK575" s="27">
        <f>IFERROR(SUMIFS('[4]BD Unidades'!$AO$3:$AO$1424,'[4]BD Unidades'!$A$3:$A$1424,$A575),"-")</f>
        <v>0</v>
      </c>
      <c r="AL575" s="27">
        <f>IFERROR(SUMIFS('[4]BD Unidades'!$AQ$3:$AQ$1424,'[4]BD Unidades'!$A$3:$A$1424,$A575),"-")</f>
        <v>0</v>
      </c>
      <c r="AM575" s="27">
        <f>IFERROR(SUMIFS('[4]BD Unidades'!$AS$3:$AS$1424,'[4]BD Unidades'!$A$3:$A$1424,$A575),"-")</f>
        <v>0.25206752484967426</v>
      </c>
      <c r="AN575" s="27">
        <f>IFERROR(SUMIFS('[4]BD Unidades'!$AU$3:$AU$1424,'[4]BD Unidades'!$A$3:$A$1424,$A575),"-")</f>
        <v>0.20849032129315506</v>
      </c>
      <c r="AO575" s="27">
        <f>IFERROR(SUMIFS('[4]BD Unidades'!$AW$3:$AW$1424,'[4]BD Unidades'!$A$3:$A$1424,$A575),"-")</f>
        <v>0.18700558770704451</v>
      </c>
      <c r="AP575" s="27">
        <f>IFERROR(SUMIFS('[4]BD Unidades'!$AY$3:$AY$1424,'[4]BD Unidades'!$A$3:$A$1424,$A575),"-")</f>
        <v>0.1711185392137298</v>
      </c>
      <c r="AQ575" s="25">
        <f>IFERROR(SUMIFS('[4]BD Unidades'!$AZ$3:$AZ$1424,'[4]BD Unidades'!$A$3:$A$1424,$A575),"-")</f>
        <v>1.880541</v>
      </c>
      <c r="AR575" s="25">
        <f>IFERROR(SUMIFS('[4]BD Unidades'!$BA$3:$BA$1424,'[4]BD Unidades'!$A$3:$A$1424,$A575),"-")</f>
        <v>9</v>
      </c>
      <c r="AS575" s="28">
        <f>SUMIFS('[4]BD Unidades'!$BC$3:$BC$1424,'[4]BD Unidades'!$A$3:$A$1424,$A575)</f>
        <v>7.6424971938330574E-2</v>
      </c>
      <c r="AT575" s="28">
        <f>SUMIFS('[4]BD Unidades'!$BE$3:$BE$1424,'[4]BD Unidades'!$A$3:$A$1424,$A575)</f>
        <v>0.95810581323395727</v>
      </c>
      <c r="AU575" s="29">
        <f t="shared" si="34"/>
        <v>0.88488260334360069</v>
      </c>
      <c r="AV575" s="30">
        <f t="shared" si="35"/>
        <v>2.2000000000000001E-3</v>
      </c>
      <c r="AW575" s="25">
        <f>IFERROR(SUMIFS('[4]BD Unidades'!$BI$3:$BI$1424,'[4]BD Unidades'!$A$3:$A$1424,$A575),"-")</f>
        <v>1.6674153385983492</v>
      </c>
      <c r="AX575" s="25">
        <f>IFERROR(SUMIFS('[4]BD Unidades'!$BJ$3:$BJ$1424,'[4]BD Unidades'!$A$3:$A$1424,$A575),"-")</f>
        <v>1.0715527175451769</v>
      </c>
    </row>
    <row r="576" spans="1:50" ht="14.4" x14ac:dyDescent="0.3">
      <c r="A576" s="7">
        <v>1880</v>
      </c>
      <c r="B576" s="7" t="s">
        <v>2432</v>
      </c>
      <c r="D576" s="8" t="s">
        <v>2433</v>
      </c>
      <c r="E576" s="19" t="s">
        <v>1231</v>
      </c>
      <c r="F576" s="19" t="s">
        <v>2434</v>
      </c>
      <c r="G576" s="19" t="s">
        <v>2435</v>
      </c>
      <c r="H576" s="19" t="s">
        <v>397</v>
      </c>
      <c r="I576" s="19">
        <v>2024</v>
      </c>
      <c r="J576" s="19" t="s">
        <v>495</v>
      </c>
      <c r="K576" s="19" t="s">
        <v>496</v>
      </c>
      <c r="L576" s="19" t="s">
        <v>213</v>
      </c>
      <c r="M576" s="19" t="s">
        <v>362</v>
      </c>
      <c r="N576" s="19" t="s">
        <v>363</v>
      </c>
      <c r="O576" s="19" t="s">
        <v>2318</v>
      </c>
      <c r="P576" s="19" t="s">
        <v>51</v>
      </c>
      <c r="Q576" s="9" t="s">
        <v>2436</v>
      </c>
      <c r="R576" s="20">
        <v>2.992</v>
      </c>
      <c r="S576" s="20">
        <v>0.4</v>
      </c>
      <c r="T576" s="20">
        <v>2.98</v>
      </c>
      <c r="U576" s="20" t="s">
        <v>397</v>
      </c>
      <c r="V576" s="21">
        <f>_xlfn.XLOOKUP(D576,'[4]Gen. Real'!$A$2:$A$1168,'[4]Gen. Real'!$C$2:$C$1168,"-",0)</f>
        <v>5.4875100000000003</v>
      </c>
      <c r="W576" s="22"/>
      <c r="X576" s="22" t="str">
        <f>_xlfn.XLOOKUP(D576,[4]Vertimiento!$J$2:$J$119,[4]Vertimiento!$K$2:$K$119,"-",0)</f>
        <v>-</v>
      </c>
      <c r="Y576" s="23" t="str">
        <f t="shared" si="32"/>
        <v>-</v>
      </c>
      <c r="Z576" s="19" t="str">
        <f>_xlfn.XLOOKUP(D576,[4]Cmg!$I$4:$I$99,[4]Cmg!$M$4:$M$99,"----",0,1)</f>
        <v>----</v>
      </c>
      <c r="AA576" s="19" t="str">
        <f>_xlfn.XLOOKUP(D576,[4]Cmg!$A$4:$A$101,[4]Cmg!$B$4:$B$101,"----",0,1)</f>
        <v>----</v>
      </c>
      <c r="AB576" s="19" t="str">
        <f>_xlfn.XLOOKUP(D576,[4]Cmg!$E$4:$E$101,[4]Cmg!$F$4:$F$101,"----",0,1)</f>
        <v>----</v>
      </c>
      <c r="AC576" s="19" t="str">
        <f>_xlfn.XLOOKUP(D576,[4]Cmg!$O$4:$O$101,[4]Cmg!$P$4:$P$101,"----",0,1)</f>
        <v>----</v>
      </c>
      <c r="AD576" s="24" t="str">
        <f>_xlfn.XLOOKUP(D576,[4]Cmg!$S$4:$S$101,[4]Cmg!$U$4:$U$101,"----",0,1)</f>
        <v>----</v>
      </c>
      <c r="AG576" s="25">
        <f>IFERROR(SUMIFS('[4]BD Unidades'!$AH:$AH,'[4]BD Unidades'!$A:$A,'BD Centrales 2024'!$A576),"-")</f>
        <v>2.98</v>
      </c>
      <c r="AH576" s="25">
        <f>SUMIFS('[4]BD Unidades'!$AJ$3:$AJ$1424,'[4]BD Unidades'!$A$3:$A$1424,$A576)</f>
        <v>5792.3252005347586</v>
      </c>
      <c r="AI576" s="25">
        <f>SUMIFS('[4]BD Unidades'!$AL$3:$AL$1424,'[4]BD Unidades'!$A$3:$A$1424,$A576)</f>
        <v>1079.6026069518718</v>
      </c>
      <c r="AJ576" s="26">
        <f t="shared" si="33"/>
        <v>0.15710331033683117</v>
      </c>
      <c r="AK576" s="27">
        <f>IFERROR(SUMIFS('[4]BD Unidades'!$AO$3:$AO$1424,'[4]BD Unidades'!$A$3:$A$1424,$A576),"-")</f>
        <v>0</v>
      </c>
      <c r="AL576" s="27">
        <f>IFERROR(SUMIFS('[4]BD Unidades'!$AQ$3:$AQ$1424,'[4]BD Unidades'!$A$3:$A$1424,$A576),"-")</f>
        <v>0</v>
      </c>
      <c r="AM576" s="27">
        <f>IFERROR(SUMIFS('[4]BD Unidades'!$AS$3:$AS$1424,'[4]BD Unidades'!$A$3:$A$1424,$A576),"-")</f>
        <v>0.21486585279841083</v>
      </c>
      <c r="AN576" s="27">
        <f>IFERROR(SUMIFS('[4]BD Unidades'!$AU$3:$AU$1424,'[4]BD Unidades'!$A$3:$A$1424,$A576),"-")</f>
        <v>0.22254584224598928</v>
      </c>
      <c r="AO576" s="27">
        <f>IFERROR(SUMIFS('[4]BD Unidades'!$AW$3:$AW$1424,'[4]BD Unidades'!$A$3:$A$1424,$A576),"-")</f>
        <v>0.20872549465240642</v>
      </c>
      <c r="AP576" s="27">
        <f>IFERROR(SUMIFS('[4]BD Unidades'!$AY$3:$AY$1424,'[4]BD Unidades'!$A$3:$A$1424,$A576),"-")</f>
        <v>0.22963728609625669</v>
      </c>
      <c r="AQ576" s="25">
        <f>IFERROR(SUMIFS('[4]BD Unidades'!$AZ$3:$AZ$1424,'[4]BD Unidades'!$A$3:$A$1424,$A576),"-")</f>
        <v>0.64287863157284519</v>
      </c>
      <c r="AR576" s="25">
        <f>IFERROR(SUMIFS('[4]BD Unidades'!$BA$3:$BA$1424,'[4]BD Unidades'!$A$3:$A$1424,$A576),"-")</f>
        <v>2.9045904110383298</v>
      </c>
      <c r="AS576" s="28">
        <f>SUMIFS('[4]BD Unidades'!$BC$3:$BC$1424,'[4]BD Unidades'!$A$3:$A$1424,$A576)</f>
        <v>5.7988577470975113E-2</v>
      </c>
      <c r="AT576" s="28">
        <f>SUMIFS('[4]BD Unidades'!$BE$3:$BE$1424,'[4]BD Unidades'!$A$3:$A$1424,$A576)</f>
        <v>0.99236659781274672</v>
      </c>
      <c r="AU576" s="29">
        <f t="shared" si="34"/>
        <v>0.93482067047587425</v>
      </c>
      <c r="AV576" s="30">
        <f t="shared" si="35"/>
        <v>4.0000000000000001E-3</v>
      </c>
      <c r="AW576" s="25">
        <f>IFERROR(SUMIFS('[4]BD Unidades'!$BI$3:$BI$1424,'[4]BD Unidades'!$A$3:$A$1424,$A576),"-")</f>
        <v>0.60324669868894498</v>
      </c>
      <c r="AX576" s="25">
        <f>IFERROR(SUMIFS('[4]BD Unidades'!$BJ$3:$BJ$1424,'[4]BD Unidades'!$A$3:$A$1424,$A576),"-")</f>
        <v>0.38767224000330752</v>
      </c>
    </row>
    <row r="577" spans="1:50" ht="14.4" x14ac:dyDescent="0.3">
      <c r="A577" s="7">
        <v>1885</v>
      </c>
      <c r="B577" s="7" t="s">
        <v>2437</v>
      </c>
      <c r="D577" s="8" t="s">
        <v>2438</v>
      </c>
      <c r="E577" s="19" t="s">
        <v>2439</v>
      </c>
      <c r="F577" s="19" t="s">
        <v>2439</v>
      </c>
      <c r="G577" s="19" t="s">
        <v>2440</v>
      </c>
      <c r="H577" s="19" t="s">
        <v>397</v>
      </c>
      <c r="I577" s="19">
        <v>2024</v>
      </c>
      <c r="J577" s="19" t="s">
        <v>495</v>
      </c>
      <c r="K577" s="19" t="s">
        <v>496</v>
      </c>
      <c r="L577" s="19" t="s">
        <v>213</v>
      </c>
      <c r="M577" s="19" t="s">
        <v>48</v>
      </c>
      <c r="N577" s="19" t="s">
        <v>59</v>
      </c>
      <c r="O577" s="19" t="s">
        <v>807</v>
      </c>
      <c r="P577" s="19" t="s">
        <v>51</v>
      </c>
      <c r="Q577" s="9" t="s">
        <v>2441</v>
      </c>
      <c r="R577" s="20">
        <v>9.06</v>
      </c>
      <c r="S577" s="20">
        <v>0.66</v>
      </c>
      <c r="T577" s="20">
        <v>9</v>
      </c>
      <c r="U577" s="20" t="s">
        <v>397</v>
      </c>
      <c r="V577" s="21">
        <f>_xlfn.XLOOKUP(D577,'[4]Gen. Real'!$A$2:$A$1168,'[4]Gen. Real'!$C$2:$C$1168,"-",0)</f>
        <v>26.652349999999998</v>
      </c>
      <c r="W577" s="22"/>
      <c r="X577" s="22" t="str">
        <f>_xlfn.XLOOKUP(D577,[4]Vertimiento!$J$2:$J$119,[4]Vertimiento!$K$2:$K$119,"-",0)</f>
        <v>-</v>
      </c>
      <c r="Y577" s="23" t="str">
        <f t="shared" si="32"/>
        <v>-</v>
      </c>
      <c r="Z577" s="19" t="str">
        <f>_xlfn.XLOOKUP(D577,[4]Cmg!$I$4:$I$99,[4]Cmg!$M$4:$M$99,"----",0,1)</f>
        <v>----</v>
      </c>
      <c r="AA577" s="19" t="str">
        <f>_xlfn.XLOOKUP(D577,[4]Cmg!$A$4:$A$101,[4]Cmg!$B$4:$B$101,"----",0,1)</f>
        <v>----</v>
      </c>
      <c r="AB577" s="19" t="str">
        <f>_xlfn.XLOOKUP(D577,[4]Cmg!$E$4:$E$101,[4]Cmg!$F$4:$F$101,"----",0,1)</f>
        <v>----</v>
      </c>
      <c r="AC577" s="19" t="str">
        <f>_xlfn.XLOOKUP(D577,[4]Cmg!$O$4:$O$101,[4]Cmg!$P$4:$P$101,"----",0,1)</f>
        <v>----</v>
      </c>
      <c r="AD577" s="24" t="str">
        <f>_xlfn.XLOOKUP(D577,[4]Cmg!$S$4:$S$101,[4]Cmg!$U$4:$U$101,"----",0,1)</f>
        <v>----</v>
      </c>
      <c r="AG577" s="25">
        <f>IFERROR(SUMIFS('[4]BD Unidades'!$AH:$AH,'[4]BD Unidades'!$A:$A,'BD Centrales 2024'!$A577),"-")</f>
        <v>9</v>
      </c>
      <c r="AH577" s="25">
        <f>SUMIFS('[4]BD Unidades'!$AJ$3:$AJ$1424,'[4]BD Unidades'!$A$3:$A$1424,$A577)</f>
        <v>8484.5860927152298</v>
      </c>
      <c r="AI577" s="25">
        <f>SUMIFS('[4]BD Unidades'!$AL$3:$AL$1424,'[4]BD Unidades'!$A$3:$A$1424,$A577)</f>
        <v>0</v>
      </c>
      <c r="AJ577" s="26">
        <f t="shared" si="33"/>
        <v>0</v>
      </c>
      <c r="AK577" s="27">
        <f>IFERROR(SUMIFS('[4]BD Unidades'!$AO$3:$AO$1424,'[4]BD Unidades'!$A$3:$A$1424,$A577),"-")</f>
        <v>0</v>
      </c>
      <c r="AL577" s="27">
        <f>IFERROR(SUMIFS('[4]BD Unidades'!$AQ$3:$AQ$1424,'[4]BD Unidades'!$A$3:$A$1424,$A577),"-")</f>
        <v>0</v>
      </c>
      <c r="AM577" s="27">
        <f>IFERROR(SUMIFS('[4]BD Unidades'!$AS$3:$AS$1424,'[4]BD Unidades'!$A$3:$A$1424,$A577),"-")</f>
        <v>0.3406350954746144</v>
      </c>
      <c r="AN577" s="27">
        <f>IFERROR(SUMIFS('[4]BD Unidades'!$AU$3:$AU$1424,'[4]BD Unidades'!$A$3:$A$1424,$A577),"-")</f>
        <v>0.33324039735099337</v>
      </c>
      <c r="AO577" s="27">
        <f>IFERROR(SUMIFS('[4]BD Unidades'!$AW$3:$AW$1424,'[4]BD Unidades'!$A$3:$A$1424,$A577),"-")</f>
        <v>0.34228907284768212</v>
      </c>
      <c r="AP577" s="27">
        <f>IFERROR(SUMIFS('[4]BD Unidades'!$AY$3:$AY$1424,'[4]BD Unidades'!$A$3:$A$1424,$A577),"-")</f>
        <v>0.31763741721854299</v>
      </c>
      <c r="AQ577" s="25">
        <f>IFERROR(SUMIFS('[4]BD Unidades'!$AZ$3:$AZ$1424,'[4]BD Unidades'!$A$3:$A$1424,$A577),"-")</f>
        <v>2.9889924164727546</v>
      </c>
      <c r="AR577" s="25">
        <f>IFERROR(SUMIFS('[4]BD Unidades'!$BA$3:$BA$1424,'[4]BD Unidades'!$A$3:$A$1424,$A577),"-")</f>
        <v>9</v>
      </c>
      <c r="AS577" s="28">
        <f>SUMIFS('[4]BD Unidades'!$BC$3:$BC$1424,'[4]BD Unidades'!$A$3:$A$1424,$A577)</f>
        <v>1.2258248301558477E-2</v>
      </c>
      <c r="AT577" s="28">
        <f>SUMIFS('[4]BD Unidades'!$BE$3:$BE$1424,'[4]BD Unidades'!$A$3:$A$1424,$A577)</f>
        <v>0.99337748344370858</v>
      </c>
      <c r="AU577" s="29">
        <f t="shared" si="34"/>
        <v>0.98120041559447824</v>
      </c>
      <c r="AV577" s="30">
        <f t="shared" si="35"/>
        <v>6.6E-3</v>
      </c>
      <c r="AW577" s="25">
        <f>IFERROR(SUMIFS('[4]BD Unidades'!$BI$3:$BI$1424,'[4]BD Unidades'!$A$3:$A$1424,$A577),"-")</f>
        <v>2.9521083398520762</v>
      </c>
      <c r="AX577" s="25">
        <f>IFERROR(SUMIFS('[4]BD Unidades'!$BJ$3:$BJ$1424,'[4]BD Unidades'!$A$3:$A$1424,$A577),"-")</f>
        <v>1.8971516219320717</v>
      </c>
    </row>
    <row r="578" spans="1:50" ht="14.4" x14ac:dyDescent="0.3">
      <c r="A578" s="7">
        <v>1886</v>
      </c>
      <c r="B578" s="7" t="s">
        <v>2442</v>
      </c>
      <c r="D578" s="8" t="s">
        <v>2443</v>
      </c>
      <c r="E578" s="19" t="s">
        <v>2444</v>
      </c>
      <c r="F578" s="19" t="s">
        <v>2444</v>
      </c>
      <c r="G578" s="19" t="s">
        <v>2445</v>
      </c>
      <c r="H578" s="19" t="s">
        <v>397</v>
      </c>
      <c r="I578" s="19">
        <v>2024</v>
      </c>
      <c r="J578" s="19" t="s">
        <v>495</v>
      </c>
      <c r="K578" s="19" t="s">
        <v>496</v>
      </c>
      <c r="L578" s="19" t="s">
        <v>213</v>
      </c>
      <c r="M578" s="19" t="s">
        <v>362</v>
      </c>
      <c r="N578" s="19" t="s">
        <v>363</v>
      </c>
      <c r="O578" s="19" t="s">
        <v>2318</v>
      </c>
      <c r="P578" s="19" t="s">
        <v>51</v>
      </c>
      <c r="Q578" s="9" t="s">
        <v>2447</v>
      </c>
      <c r="R578" s="20">
        <v>2.9790000000000001</v>
      </c>
      <c r="S578" s="20">
        <v>0.4</v>
      </c>
      <c r="T578" s="20">
        <v>2.9670000000000001</v>
      </c>
      <c r="U578" s="20" t="s">
        <v>397</v>
      </c>
      <c r="V578" s="21">
        <f>_xlfn.XLOOKUP(D578,'[4]Gen. Real'!$A$2:$A$1168,'[4]Gen. Real'!$C$2:$C$1168,"-",0)</f>
        <v>5.3689399999999985</v>
      </c>
      <c r="W578" s="22"/>
      <c r="X578" s="22" t="str">
        <f>_xlfn.XLOOKUP(D578,[4]Vertimiento!$J$2:$J$119,[4]Vertimiento!$K$2:$K$119,"-",0)</f>
        <v>-</v>
      </c>
      <c r="Y578" s="23" t="str">
        <f t="shared" si="32"/>
        <v>-</v>
      </c>
      <c r="Z578" s="19" t="str">
        <f>_xlfn.XLOOKUP(D578,[4]Cmg!$I$4:$I$99,[4]Cmg!$M$4:$M$99,"----",0,1)</f>
        <v>----</v>
      </c>
      <c r="AA578" s="19" t="str">
        <f>_xlfn.XLOOKUP(D578,[4]Cmg!$A$4:$A$101,[4]Cmg!$B$4:$B$101,"----",0,1)</f>
        <v>----</v>
      </c>
      <c r="AB578" s="19" t="str">
        <f>_xlfn.XLOOKUP(D578,[4]Cmg!$E$4:$E$101,[4]Cmg!$F$4:$F$101,"----",0,1)</f>
        <v>----</v>
      </c>
      <c r="AC578" s="19" t="str">
        <f>_xlfn.XLOOKUP(D578,[4]Cmg!$O$4:$O$101,[4]Cmg!$P$4:$P$101,"----",0,1)</f>
        <v>----</v>
      </c>
      <c r="AD578" s="24" t="str">
        <f>_xlfn.XLOOKUP(D578,[4]Cmg!$S$4:$S$101,[4]Cmg!$U$4:$U$101,"----",0,1)</f>
        <v>----</v>
      </c>
      <c r="AG578" s="25">
        <f>IFERROR(SUMIFS('[4]BD Unidades'!$AH:$AH,'[4]BD Unidades'!$A:$A,'BD Centrales 2024'!$A578),"-")</f>
        <v>2.97</v>
      </c>
      <c r="AH578" s="25">
        <f>SUMIFS('[4]BD Unidades'!$AJ$3:$AJ$1424,'[4]BD Unidades'!$A$3:$A$1424,$A578)</f>
        <v>8232.0555387713994</v>
      </c>
      <c r="AI578" s="25">
        <f>SUMIFS('[4]BD Unidades'!$AL$3:$AL$1424,'[4]BD Unidades'!$A$3:$A$1424,$A578)</f>
        <v>0</v>
      </c>
      <c r="AJ578" s="26">
        <f t="shared" si="33"/>
        <v>0</v>
      </c>
      <c r="AK578" s="27">
        <f>IFERROR(SUMIFS('[4]BD Unidades'!$AO$3:$AO$1424,'[4]BD Unidades'!$A$3:$A$1424,$A578),"-")</f>
        <v>0</v>
      </c>
      <c r="AL578" s="27">
        <f>IFERROR(SUMIFS('[4]BD Unidades'!$AQ$3:$AQ$1424,'[4]BD Unidades'!$A$3:$A$1424,$A578),"-")</f>
        <v>0</v>
      </c>
      <c r="AM578" s="27">
        <f>IFERROR(SUMIFS('[4]BD Unidades'!$AS$3:$AS$1424,'[4]BD Unidades'!$A$3:$A$1424,$A578),"-")</f>
        <v>0.20858038717642124</v>
      </c>
      <c r="AN578" s="27">
        <f>IFERROR(SUMIFS('[4]BD Unidades'!$AU$3:$AU$1424,'[4]BD Unidades'!$A$3:$A$1424,$A578),"-")</f>
        <v>0.20625779254783486</v>
      </c>
      <c r="AO578" s="27">
        <f>IFERROR(SUMIFS('[4]BD Unidades'!$AW$3:$AW$1424,'[4]BD Unidades'!$A$3:$A$1424,$A578),"-")</f>
        <v>0.21461698388721048</v>
      </c>
      <c r="AP578" s="27">
        <f>IFERROR(SUMIFS('[4]BD Unidades'!$AY$3:$AY$1424,'[4]BD Unidades'!$A$3:$A$1424,$A578),"-")</f>
        <v>0.2021324773413897</v>
      </c>
      <c r="AQ578" s="25">
        <f>IFERROR(SUMIFS('[4]BD Unidades'!$AZ$3:$AZ$1424,'[4]BD Unidades'!$A$3:$A$1424,$A578),"-")</f>
        <v>0.61506324000000001</v>
      </c>
      <c r="AR578" s="25">
        <f>IFERROR(SUMIFS('[4]BD Unidades'!$BA$3:$BA$1424,'[4]BD Unidades'!$A$3:$A$1424,$A578),"-")</f>
        <v>2.9669999999999801</v>
      </c>
      <c r="AS578" s="28">
        <f>SUMIFS('[4]BD Unidades'!$BC$3:$BC$1424,'[4]BD Unidades'!$A$3:$A$1424,$A578)</f>
        <v>5.4469501419525789E-3</v>
      </c>
      <c r="AT578" s="28">
        <f>SUMIFS('[4]BD Unidades'!$BE$3:$BE$1424,'[4]BD Unidades'!$A$3:$A$1424,$A578)</f>
        <v>0.99597180261832829</v>
      </c>
      <c r="AU578" s="29">
        <f t="shared" si="34"/>
        <v>0.99054679386667555</v>
      </c>
      <c r="AV578" s="30">
        <f t="shared" si="35"/>
        <v>4.0000000000000001E-3</v>
      </c>
      <c r="AW578" s="25">
        <f>IFERROR(SUMIFS('[4]BD Unidades'!$BI$3:$BI$1424,'[4]BD Unidades'!$A$3:$A$1424,$A578),"-")</f>
        <v>0.61169947127319391</v>
      </c>
      <c r="AX578" s="25">
        <f>IFERROR(SUMIFS('[4]BD Unidades'!$BJ$3:$BJ$1424,'[4]BD Unidades'!$A$3:$A$1424,$A578),"-")</f>
        <v>0.39310435474027355</v>
      </c>
    </row>
    <row r="579" spans="1:50" ht="14.4" x14ac:dyDescent="0.3">
      <c r="A579" s="7">
        <v>1887</v>
      </c>
      <c r="B579" s="7" t="s">
        <v>2448</v>
      </c>
      <c r="D579" s="8" t="s">
        <v>2449</v>
      </c>
      <c r="E579" s="19" t="s">
        <v>2269</v>
      </c>
      <c r="F579" s="19" t="s">
        <v>2450</v>
      </c>
      <c r="G579" s="19" t="s">
        <v>2451</v>
      </c>
      <c r="H579" s="19" t="s">
        <v>397</v>
      </c>
      <c r="I579" s="19">
        <v>2024</v>
      </c>
      <c r="J579" s="19" t="s">
        <v>495</v>
      </c>
      <c r="K579" s="19" t="s">
        <v>496</v>
      </c>
      <c r="L579" s="19" t="s">
        <v>213</v>
      </c>
      <c r="M579" s="19" t="s">
        <v>362</v>
      </c>
      <c r="N579" s="19" t="s">
        <v>363</v>
      </c>
      <c r="O579" s="19" t="s">
        <v>1455</v>
      </c>
      <c r="P579" s="19" t="s">
        <v>51</v>
      </c>
      <c r="Q579" s="9" t="s">
        <v>2452</v>
      </c>
      <c r="R579" s="20">
        <v>2.9950399999999999</v>
      </c>
      <c r="S579" s="20">
        <v>0.16800000000000001</v>
      </c>
      <c r="T579" s="20">
        <v>2.99</v>
      </c>
      <c r="U579" s="20" t="s">
        <v>397</v>
      </c>
      <c r="V579" s="21">
        <f>_xlfn.XLOOKUP(D579,'[4]Gen. Real'!$A$2:$A$1168,'[4]Gen. Real'!$C$2:$C$1168,"-",0)</f>
        <v>5.860409999999999</v>
      </c>
      <c r="W579" s="22"/>
      <c r="X579" s="22" t="str">
        <f>_xlfn.XLOOKUP(D579,[4]Vertimiento!$J$2:$J$119,[4]Vertimiento!$K$2:$K$119,"-",0)</f>
        <v>-</v>
      </c>
      <c r="Y579" s="23" t="str">
        <f t="shared" ref="Y579:Y642" si="36">IFERROR(X579/(V579+X579),"-")</f>
        <v>-</v>
      </c>
      <c r="Z579" s="19" t="str">
        <f>_xlfn.XLOOKUP(D579,[4]Cmg!$I$4:$I$99,[4]Cmg!$M$4:$M$99,"----",0,1)</f>
        <v>----</v>
      </c>
      <c r="AA579" s="19" t="str">
        <f>_xlfn.XLOOKUP(D579,[4]Cmg!$A$4:$A$101,[4]Cmg!$B$4:$B$101,"----",0,1)</f>
        <v>----</v>
      </c>
      <c r="AB579" s="19" t="str">
        <f>_xlfn.XLOOKUP(D579,[4]Cmg!$E$4:$E$101,[4]Cmg!$F$4:$F$101,"----",0,1)</f>
        <v>----</v>
      </c>
      <c r="AC579" s="19" t="str">
        <f>_xlfn.XLOOKUP(D579,[4]Cmg!$O$4:$O$101,[4]Cmg!$P$4:$P$101,"----",0,1)</f>
        <v>----</v>
      </c>
      <c r="AD579" s="24" t="str">
        <f>_xlfn.XLOOKUP(D579,[4]Cmg!$S$4:$S$101,[4]Cmg!$U$4:$U$101,"----",0,1)</f>
        <v>----</v>
      </c>
      <c r="AG579" s="25">
        <f>IFERROR(SUMIFS('[4]BD Unidades'!$AH:$AH,'[4]BD Unidades'!$A:$A,'BD Centrales 2024'!$A579),"-")</f>
        <v>2.99</v>
      </c>
      <c r="AH579" s="25">
        <f>SUMIFS('[4]BD Unidades'!$AJ$3:$AJ$1424,'[4]BD Unidades'!$A$3:$A$1424,$A579)</f>
        <v>8568.0575217693258</v>
      </c>
      <c r="AI579" s="25">
        <f>SUMIFS('[4]BD Unidades'!$AL$3:$AL$1424,'[4]BD Unidades'!$A$3:$A$1424,$A579)</f>
        <v>0</v>
      </c>
      <c r="AJ579" s="26">
        <f t="shared" ref="AJ579:AJ642" si="37">IFERROR(AI579/(AH579+AI579),"-")</f>
        <v>0</v>
      </c>
      <c r="AK579" s="27">
        <f>IFERROR(SUMIFS('[4]BD Unidades'!$AO$3:$AO$1424,'[4]BD Unidades'!$A$3:$A$1424,$A579),"-")</f>
        <v>0</v>
      </c>
      <c r="AL579" s="27">
        <f>IFERROR(SUMIFS('[4]BD Unidades'!$AQ$3:$AQ$1424,'[4]BD Unidades'!$A$3:$A$1424,$A579),"-")</f>
        <v>0</v>
      </c>
      <c r="AM579" s="27">
        <f>IFERROR(SUMIFS('[4]BD Unidades'!$AS$3:$AS$1424,'[4]BD Unidades'!$A$3:$A$1424,$A579),"-")</f>
        <v>0.2277216437954987</v>
      </c>
      <c r="AN579" s="27">
        <f>IFERROR(SUMIFS('[4]BD Unidades'!$AU$3:$AU$1424,'[4]BD Unidades'!$A$3:$A$1424,$A579),"-")</f>
        <v>0.21432173526897808</v>
      </c>
      <c r="AO579" s="27">
        <f>IFERROR(SUMIFS('[4]BD Unidades'!$AW$3:$AW$1424,'[4]BD Unidades'!$A$3:$A$1424,$A579),"-")</f>
        <v>0.22546794700571612</v>
      </c>
      <c r="AP579" s="27">
        <f>IFERROR(SUMIFS('[4]BD Unidades'!$AY$3:$AY$1424,'[4]BD Unidades'!$A$3:$A$1424,$A579),"-")</f>
        <v>0.23137099671456809</v>
      </c>
      <c r="AQ579" s="25">
        <f>IFERROR(SUMIFS('[4]BD Unidades'!$AZ$3:$AZ$1424,'[4]BD Unidades'!$A$3:$A$1424,$A579),"-")</f>
        <v>0.64190217000000005</v>
      </c>
      <c r="AR579" s="25">
        <f>IFERROR(SUMIFS('[4]BD Unidades'!$BA$3:$BA$1424,'[4]BD Unidades'!$A$3:$A$1424,$A579),"-")</f>
        <v>2.98999999999999</v>
      </c>
      <c r="AS579" s="28">
        <f>SUMIFS('[4]BD Unidades'!$BC$3:$BC$1424,'[4]BD Unidades'!$A$3:$A$1424,$A579)</f>
        <v>5.6806930106177329E-3</v>
      </c>
      <c r="AT579" s="28">
        <f>SUMIFS('[4]BD Unidades'!$BE$3:$BE$1424,'[4]BD Unidades'!$A$3:$A$1424,$A579)</f>
        <v>0.9983172178000963</v>
      </c>
      <c r="AU579" s="29">
        <f t="shared" ref="AU579:AU642" si="38">IFERROR(AT579*(1-AS579),"-")</f>
        <v>0.99264608415856004</v>
      </c>
      <c r="AV579" s="30">
        <f t="shared" ref="AV579:AV642" si="39">IFERROR(S579/100,"-")</f>
        <v>1.6800000000000001E-3</v>
      </c>
      <c r="AW579" s="25">
        <f>IFERROR(SUMIFS('[4]BD Unidades'!$BI$3:$BI$1424,'[4]BD Unidades'!$A$3:$A$1424,$A579),"-")</f>
        <v>0.63824957430636464</v>
      </c>
      <c r="AX579" s="25">
        <f>IFERROR(SUMIFS('[4]BD Unidades'!$BJ$3:$BJ$1424,'[4]BD Unidades'!$A$3:$A$1424,$A579),"-")</f>
        <v>0.41016659136346173</v>
      </c>
    </row>
    <row r="580" spans="1:50" ht="14.4" x14ac:dyDescent="0.3">
      <c r="A580" s="7">
        <v>1888</v>
      </c>
      <c r="B580" s="7" t="s">
        <v>2453</v>
      </c>
      <c r="D580" s="8" t="s">
        <v>2454</v>
      </c>
      <c r="E580" s="19" t="s">
        <v>2455</v>
      </c>
      <c r="F580" s="19" t="s">
        <v>2455</v>
      </c>
      <c r="G580" s="19" t="s">
        <v>2456</v>
      </c>
      <c r="H580" s="19" t="s">
        <v>397</v>
      </c>
      <c r="I580" s="19">
        <v>2024</v>
      </c>
      <c r="J580" s="19" t="s">
        <v>495</v>
      </c>
      <c r="K580" s="19" t="s">
        <v>496</v>
      </c>
      <c r="L580" s="19" t="s">
        <v>213</v>
      </c>
      <c r="M580" s="19" t="s">
        <v>90</v>
      </c>
      <c r="N580" s="19" t="s">
        <v>91</v>
      </c>
      <c r="O580" s="19" t="s">
        <v>91</v>
      </c>
      <c r="P580" s="19" t="s">
        <v>51</v>
      </c>
      <c r="Q580" s="9" t="s">
        <v>2458</v>
      </c>
      <c r="R580" s="20">
        <v>5.51</v>
      </c>
      <c r="S580" s="20">
        <v>0.18</v>
      </c>
      <c r="T580" s="20">
        <v>5.5</v>
      </c>
      <c r="U580" s="20" t="s">
        <v>397</v>
      </c>
      <c r="V580" s="21">
        <f>_xlfn.XLOOKUP(D580,'[4]Gen. Real'!$A$2:$A$1168,'[4]Gen. Real'!$C$2:$C$1168,"-",0)</f>
        <v>10.056369999999994</v>
      </c>
      <c r="W580" s="22"/>
      <c r="X580" s="22" t="str">
        <f>_xlfn.XLOOKUP(D580,[4]Vertimiento!$J$2:$J$119,[4]Vertimiento!$K$2:$K$119,"-",0)</f>
        <v>-</v>
      </c>
      <c r="Y580" s="23" t="str">
        <f t="shared" si="36"/>
        <v>-</v>
      </c>
      <c r="Z580" s="19" t="str">
        <f>_xlfn.XLOOKUP(D580,[4]Cmg!$I$4:$I$99,[4]Cmg!$M$4:$M$99,"----",0,1)</f>
        <v>----</v>
      </c>
      <c r="AA580" s="19" t="str">
        <f>_xlfn.XLOOKUP(D580,[4]Cmg!$A$4:$A$101,[4]Cmg!$B$4:$B$101,"----",0,1)</f>
        <v>----</v>
      </c>
      <c r="AB580" s="19" t="str">
        <f>_xlfn.XLOOKUP(D580,[4]Cmg!$E$4:$E$101,[4]Cmg!$F$4:$F$101,"----",0,1)</f>
        <v>----</v>
      </c>
      <c r="AC580" s="19" t="str">
        <f>_xlfn.XLOOKUP(D580,[4]Cmg!$O$4:$O$101,[4]Cmg!$P$4:$P$101,"----",0,1)</f>
        <v>----</v>
      </c>
      <c r="AD580" s="24" t="str">
        <f>_xlfn.XLOOKUP(D580,[4]Cmg!$S$4:$S$101,[4]Cmg!$U$4:$U$101,"----",0,1)</f>
        <v>----</v>
      </c>
      <c r="AG580" s="25">
        <f>IFERROR(SUMIFS('[4]BD Unidades'!$AH:$AH,'[4]BD Unidades'!$A:$A,'BD Centrales 2024'!$A580),"-")</f>
        <v>4</v>
      </c>
      <c r="AH580" s="25">
        <f>SUMIFS('[4]BD Unidades'!$AJ$3:$AJ$1424,'[4]BD Unidades'!$A$3:$A$1424,$A580)</f>
        <v>0</v>
      </c>
      <c r="AI580" s="25">
        <f>SUMIFS('[4]BD Unidades'!$AL$3:$AL$1424,'[4]BD Unidades'!$A$3:$A$1424,$A580)</f>
        <v>8700.9134906231066</v>
      </c>
      <c r="AJ580" s="26">
        <f t="shared" si="37"/>
        <v>1</v>
      </c>
      <c r="AK580" s="27">
        <f>IFERROR(SUMIFS('[4]BD Unidades'!$AO$3:$AO$1424,'[4]BD Unidades'!$A$3:$A$1424,$A580),"-")</f>
        <v>0</v>
      </c>
      <c r="AL580" s="27">
        <f>IFERROR(SUMIFS('[4]BD Unidades'!$AQ$3:$AQ$1424,'[4]BD Unidades'!$A$3:$A$1424,$A580),"-")</f>
        <v>0</v>
      </c>
      <c r="AM580" s="27">
        <f>IFERROR(SUMIFS('[4]BD Unidades'!$AS$3:$AS$1424,'[4]BD Unidades'!$A$3:$A$1424,$A580),"-")</f>
        <v>0</v>
      </c>
      <c r="AN580" s="27">
        <f>IFERROR(SUMIFS('[4]BD Unidades'!$AU$3:$AU$1424,'[4]BD Unidades'!$A$3:$A$1424,$A580),"-")</f>
        <v>0.23113575317604357</v>
      </c>
      <c r="AO580" s="27">
        <f>IFERROR(SUMIFS('[4]BD Unidades'!$AW$3:$AW$1424,'[4]BD Unidades'!$A$3:$A$1424,$A580),"-")</f>
        <v>0.27743956442831219</v>
      </c>
      <c r="AP580" s="27">
        <f>IFERROR(SUMIFS('[4]BD Unidades'!$AY$3:$AY$1424,'[4]BD Unidades'!$A$3:$A$1424,$A580),"-")</f>
        <v>0.27510880217785844</v>
      </c>
      <c r="AQ580" s="25">
        <f>IFERROR(SUMIFS('[4]BD Unidades'!$AZ$3:$AZ$1424,'[4]BD Unidades'!$A$3:$A$1424,$A580),"-")</f>
        <v>0.92622400000000005</v>
      </c>
      <c r="AR580" s="25">
        <f>IFERROR(SUMIFS('[4]BD Unidades'!$BA$3:$BA$1424,'[4]BD Unidades'!$A$3:$A$1424,$A580),"-")</f>
        <v>4</v>
      </c>
      <c r="AS580" s="28">
        <f>SUMIFS('[4]BD Unidades'!$BC$3:$BC$1424,'[4]BD Unidades'!$A$3:$A$1424,$A580)</f>
        <v>1.2275336724865889E-2</v>
      </c>
      <c r="AT580" s="28">
        <f>SUMIFS('[4]BD Unidades'!$BE$3:$BE$1424,'[4]BD Unidades'!$A$3:$A$1424,$A580)</f>
        <v>0.99751276725983706</v>
      </c>
      <c r="AU580" s="29">
        <f t="shared" si="38"/>
        <v>0.98526796215436974</v>
      </c>
      <c r="AV580" s="30">
        <f t="shared" si="39"/>
        <v>1.8E-3</v>
      </c>
      <c r="AW580" s="25">
        <f>IFERROR(SUMIFS('[4]BD Unidades'!$BI$3:$BI$1424,'[4]BD Unidades'!$A$3:$A$1424,$A580),"-")</f>
        <v>0.91421740894179149</v>
      </c>
      <c r="AX580" s="25">
        <f>IFERROR(SUMIFS('[4]BD Unidades'!$BJ$3:$BJ$1424,'[4]BD Unidades'!$A$3:$A$1424,$A580),"-")</f>
        <v>0.58751537562451495</v>
      </c>
    </row>
    <row r="581" spans="1:50" ht="14.4" x14ac:dyDescent="0.3">
      <c r="A581" s="7">
        <v>1889</v>
      </c>
      <c r="B581" s="7" t="s">
        <v>2459</v>
      </c>
      <c r="D581" s="8" t="s">
        <v>2460</v>
      </c>
      <c r="E581" s="19" t="s">
        <v>2461</v>
      </c>
      <c r="F581" s="19" t="s">
        <v>2461</v>
      </c>
      <c r="G581" s="19" t="s">
        <v>2462</v>
      </c>
      <c r="H581" s="19" t="s">
        <v>397</v>
      </c>
      <c r="I581" s="19">
        <v>2024</v>
      </c>
      <c r="J581" s="19" t="s">
        <v>495</v>
      </c>
      <c r="K581" s="19" t="s">
        <v>496</v>
      </c>
      <c r="L581" s="19" t="s">
        <v>47</v>
      </c>
      <c r="M581" s="19" t="s">
        <v>48</v>
      </c>
      <c r="N581" s="19" t="s">
        <v>49</v>
      </c>
      <c r="O581" s="19" t="s">
        <v>50</v>
      </c>
      <c r="P581" s="19" t="s">
        <v>51</v>
      </c>
      <c r="Q581" s="9" t="s">
        <v>2464</v>
      </c>
      <c r="R581" s="20">
        <v>67.497</v>
      </c>
      <c r="S581" s="20">
        <v>1.4999999999999999E-2</v>
      </c>
      <c r="T581" s="20">
        <v>66.441999999999993</v>
      </c>
      <c r="U581" s="20">
        <v>0.70599999999999996</v>
      </c>
      <c r="V581" s="21">
        <f>_xlfn.XLOOKUP(D581,'[4]Gen. Real'!$A$2:$A$1168,'[4]Gen. Real'!$C$2:$C$1168,"-",0)</f>
        <v>139.71636000000001</v>
      </c>
      <c r="W581" s="22"/>
      <c r="X581" s="22">
        <f>_xlfn.XLOOKUP(D581,[4]Vertimiento!$J$2:$J$119,[4]Vertimiento!$K$2:$K$119,"-",0)</f>
        <v>55.869876566666655</v>
      </c>
      <c r="Y581" s="23">
        <f t="shared" si="36"/>
        <v>0.28565341584055226</v>
      </c>
      <c r="Z581" s="19">
        <f>_xlfn.XLOOKUP(D581,[4]Cmg!$I$4:$I$99,[4]Cmg!$M$4:$M$99,"----",0,1)</f>
        <v>5.464835608371148</v>
      </c>
      <c r="AA581" s="19">
        <f>_xlfn.XLOOKUP(D581,[4]Cmg!$A$4:$A$101,[4]Cmg!$B$4:$B$101,"----",0,1)</f>
        <v>47.044817343803174</v>
      </c>
      <c r="AB581" s="19">
        <f>_xlfn.XLOOKUP(D581,[4]Cmg!$E$4:$E$101,[4]Cmg!$F$4:$F$101,"----",0,1)</f>
        <v>6.463740437158469</v>
      </c>
      <c r="AC581" s="19">
        <f>_xlfn.XLOOKUP(D581,[4]Cmg!$O$4:$O$101,[4]Cmg!$P$4:$P$101,"----",0,1)</f>
        <v>76.014339769845932</v>
      </c>
      <c r="AD581" s="24">
        <f>_xlfn.XLOOKUP(D581,[4]Cmg!$S$4:$S$101,[4]Cmg!$U$4:$U$101,"----",0,1)</f>
        <v>0.45999772391032206</v>
      </c>
      <c r="AG581" s="25">
        <f>IFERROR(SUMIFS('[4]BD Unidades'!$AH:$AH,'[4]BD Unidades'!$A:$A,'BD Centrales 2024'!$A581),"-")</f>
        <v>67.497</v>
      </c>
      <c r="AH581" s="25">
        <f>SUMIFS('[4]BD Unidades'!$AJ$3:$AJ$1424,'[4]BD Unidades'!$A$3:$A$1424,$A581)</f>
        <v>8716.2000000000007</v>
      </c>
      <c r="AI581" s="25">
        <f>SUMIFS('[4]BD Unidades'!$AL$3:$AL$1424,'[4]BD Unidades'!$A$3:$A$1424,$A581)</f>
        <v>67.8</v>
      </c>
      <c r="AJ581" s="26">
        <f t="shared" si="37"/>
        <v>7.7185792349726773E-3</v>
      </c>
      <c r="AK581" s="27">
        <f>IFERROR(SUMIFS('[4]BD Unidades'!$AO$3:$AO$1424,'[4]BD Unidades'!$A$3:$A$1424,$A581),"-")</f>
        <v>0</v>
      </c>
      <c r="AL581" s="27">
        <f>IFERROR(SUMIFS('[4]BD Unidades'!$AQ$3:$AQ$1424,'[4]BD Unidades'!$A$3:$A$1424,$A581),"-")</f>
        <v>0</v>
      </c>
      <c r="AM581" s="27">
        <f>IFERROR(SUMIFS('[4]BD Unidades'!$AS$3:$AS$1424,'[4]BD Unidades'!$A$3:$A$1424,$A581),"-")</f>
        <v>0</v>
      </c>
      <c r="AN581" s="27">
        <f>IFERROR(SUMIFS('[4]BD Unidades'!$AU$3:$AU$1424,'[4]BD Unidades'!$A$3:$A$1424,$A581),"-")</f>
        <v>0</v>
      </c>
      <c r="AO581" s="27">
        <f>IFERROR(SUMIFS('[4]BD Unidades'!$AW$3:$AW$1424,'[4]BD Unidades'!$A$3:$A$1424,$A581),"-")</f>
        <v>0.32979599999999998</v>
      </c>
      <c r="AP581" s="27">
        <f>IFERROR(SUMIFS('[4]BD Unidades'!$AY$3:$AY$1424,'[4]BD Unidades'!$A$3:$A$1424,$A581),"-")</f>
        <v>0.303425</v>
      </c>
      <c r="AQ581" s="25">
        <f>IFERROR(SUMIFS('[4]BD Unidades'!$AZ$3:$AZ$1424,'[4]BD Unidades'!$A$3:$A$1424,$A581),"-")</f>
        <v>21.291681803828574</v>
      </c>
      <c r="AR581" s="25">
        <f>IFERROR(SUMIFS('[4]BD Unidades'!$BA$3:$BA$1424,'[4]BD Unidades'!$A$3:$A$1424,$A581),"-")</f>
        <v>67.496999999999503</v>
      </c>
      <c r="AS581" s="28">
        <f>SUMIFS('[4]BD Unidades'!$BC$3:$BC$1424,'[4]BD Unidades'!$A$3:$A$1424,$A581)</f>
        <v>5.8408372602739697E-3</v>
      </c>
      <c r="AT581" s="28">
        <f>SUMIFS('[4]BD Unidades'!$BE$3:$BE$1424,'[4]BD Unidades'!$A$3:$A$1424,$A581)</f>
        <v>1</v>
      </c>
      <c r="AU581" s="29">
        <f t="shared" si="38"/>
        <v>0.99415916273972604</v>
      </c>
      <c r="AV581" s="30">
        <f t="shared" si="39"/>
        <v>1.4999999999999999E-4</v>
      </c>
      <c r="AW581" s="25">
        <f>IFERROR(SUMIFS('[4]BD Unidades'!$BI$3:$BI$1424,'[4]BD Unidades'!$A$3:$A$1424,$A581),"-")</f>
        <v>20.837110354750429</v>
      </c>
      <c r="AX581" s="25">
        <f>IFERROR(SUMIFS('[4]BD Unidades'!$BJ$3:$BJ$1424,'[4]BD Unidades'!$A$3:$A$1424,$A581),"-")</f>
        <v>13.390822136247603</v>
      </c>
    </row>
    <row r="582" spans="1:50" ht="14.4" x14ac:dyDescent="0.3">
      <c r="A582" s="7">
        <v>1891</v>
      </c>
      <c r="B582" s="7" t="s">
        <v>2465</v>
      </c>
      <c r="D582" s="8" t="s">
        <v>2466</v>
      </c>
      <c r="E582" s="19" t="s">
        <v>2467</v>
      </c>
      <c r="F582" s="19" t="s">
        <v>2467</v>
      </c>
      <c r="G582" s="19" t="s">
        <v>2468</v>
      </c>
      <c r="H582" s="19" t="s">
        <v>397</v>
      </c>
      <c r="I582" s="19">
        <v>2024</v>
      </c>
      <c r="J582" s="19" t="s">
        <v>495</v>
      </c>
      <c r="K582" s="19" t="s">
        <v>496</v>
      </c>
      <c r="L582" s="19" t="s">
        <v>213</v>
      </c>
      <c r="M582" s="19" t="s">
        <v>106</v>
      </c>
      <c r="N582" s="19" t="s">
        <v>107</v>
      </c>
      <c r="O582" s="19" t="s">
        <v>1360</v>
      </c>
      <c r="P582" s="19" t="s">
        <v>51</v>
      </c>
      <c r="Q582" s="9" t="s">
        <v>2470</v>
      </c>
      <c r="R582" s="20">
        <v>9.01</v>
      </c>
      <c r="S582" s="20">
        <v>0.11</v>
      </c>
      <c r="T582" s="20">
        <v>9</v>
      </c>
      <c r="U582" s="20" t="s">
        <v>397</v>
      </c>
      <c r="V582" s="21">
        <f>_xlfn.XLOOKUP(D582,'[4]Gen. Real'!$A$2:$A$1168,'[4]Gen. Real'!$C$2:$C$1168,"-",0)</f>
        <v>16.072759999999999</v>
      </c>
      <c r="W582" s="22"/>
      <c r="X582" s="22" t="str">
        <f>_xlfn.XLOOKUP(D582,[4]Vertimiento!$J$2:$J$119,[4]Vertimiento!$K$2:$K$119,"-",0)</f>
        <v>-</v>
      </c>
      <c r="Y582" s="23" t="str">
        <f t="shared" si="36"/>
        <v>-</v>
      </c>
      <c r="Z582" s="19" t="str">
        <f>_xlfn.XLOOKUP(D582,[4]Cmg!$I$4:$I$99,[4]Cmg!$M$4:$M$99,"----",0,1)</f>
        <v>----</v>
      </c>
      <c r="AA582" s="19" t="str">
        <f>_xlfn.XLOOKUP(D582,[4]Cmg!$A$4:$A$101,[4]Cmg!$B$4:$B$101,"----",0,1)</f>
        <v>----</v>
      </c>
      <c r="AB582" s="19" t="str">
        <f>_xlfn.XLOOKUP(D582,[4]Cmg!$E$4:$E$101,[4]Cmg!$F$4:$F$101,"----",0,1)</f>
        <v>----</v>
      </c>
      <c r="AC582" s="19" t="str">
        <f>_xlfn.XLOOKUP(D582,[4]Cmg!$O$4:$O$101,[4]Cmg!$P$4:$P$101,"----",0,1)</f>
        <v>----</v>
      </c>
      <c r="AD582" s="24" t="str">
        <f>_xlfn.XLOOKUP(D582,[4]Cmg!$S$4:$S$101,[4]Cmg!$U$4:$U$101,"----",0,1)</f>
        <v>----</v>
      </c>
      <c r="AG582" s="25">
        <f>IFERROR(SUMIFS('[4]BD Unidades'!$AH:$AH,'[4]BD Unidades'!$A:$A,'BD Centrales 2024'!$A582),"-")</f>
        <v>9</v>
      </c>
      <c r="AH582" s="25">
        <f>SUMIFS('[4]BD Unidades'!$AJ$3:$AJ$1424,'[4]BD Unidades'!$A$3:$A$1424,$A582)</f>
        <v>8513.6071032186483</v>
      </c>
      <c r="AI582" s="25">
        <f>SUMIFS('[4]BD Unidades'!$AL$3:$AL$1424,'[4]BD Unidades'!$A$3:$A$1424,$A582)</f>
        <v>0</v>
      </c>
      <c r="AJ582" s="26">
        <f t="shared" si="37"/>
        <v>0</v>
      </c>
      <c r="AK582" s="27">
        <f>IFERROR(SUMIFS('[4]BD Unidades'!$AO$3:$AO$1424,'[4]BD Unidades'!$A$3:$A$1424,$A582),"-")</f>
        <v>0</v>
      </c>
      <c r="AL582" s="27">
        <f>IFERROR(SUMIFS('[4]BD Unidades'!$AQ$3:$AQ$1424,'[4]BD Unidades'!$A$3:$A$1424,$A582),"-")</f>
        <v>0</v>
      </c>
      <c r="AM582" s="27">
        <f>IFERROR(SUMIFS('[4]BD Unidades'!$AS$3:$AS$1424,'[4]BD Unidades'!$A$3:$A$1424,$A582),"-")</f>
        <v>0</v>
      </c>
      <c r="AN582" s="27">
        <f>IFERROR(SUMIFS('[4]BD Unidades'!$AU$3:$AU$1424,'[4]BD Unidades'!$A$3:$A$1424,$A582),"-")</f>
        <v>0.22799267480577137</v>
      </c>
      <c r="AO582" s="27">
        <f>IFERROR(SUMIFS('[4]BD Unidades'!$AW$3:$AW$1424,'[4]BD Unidades'!$A$3:$A$1424,$A582),"-")</f>
        <v>0.20578734739178692</v>
      </c>
      <c r="AP582" s="27">
        <f>IFERROR(SUMIFS('[4]BD Unidades'!$AY$3:$AY$1424,'[4]BD Unidades'!$A$3:$A$1424,$A582),"-")</f>
        <v>0.20627480577136514</v>
      </c>
      <c r="AQ582" s="25">
        <f>IFERROR(SUMIFS('[4]BD Unidades'!$AZ$3:$AZ$1424,'[4]BD Unidades'!$A$3:$A$1424,$A582),"-")</f>
        <v>2.054214</v>
      </c>
      <c r="AR582" s="25">
        <f>IFERROR(SUMIFS('[4]BD Unidades'!$BA$3:$BA$1424,'[4]BD Unidades'!$A$3:$A$1424,$A582),"-")</f>
        <v>9</v>
      </c>
      <c r="AS582" s="28">
        <f>SUMIFS('[4]BD Unidades'!$BC$3:$BC$1424,'[4]BD Unidades'!$A$3:$A$1424,$A582)</f>
        <v>8.8641993562299903E-2</v>
      </c>
      <c r="AT582" s="28">
        <f>SUMIFS('[4]BD Unidades'!$BE$3:$BE$1424,'[4]BD Unidades'!$A$3:$A$1424,$A582)</f>
        <v>0.99886927397002745</v>
      </c>
      <c r="AU582" s="29">
        <f t="shared" si="38"/>
        <v>0.91032751021719704</v>
      </c>
      <c r="AV582" s="30">
        <f t="shared" si="39"/>
        <v>1.1000000000000001E-3</v>
      </c>
      <c r="AW582" s="25">
        <f>IFERROR(SUMIFS('[4]BD Unidades'!$BI$3:$BI$1424,'[4]BD Unidades'!$A$3:$A$1424,$A582),"-")</f>
        <v>1.8718829846203706</v>
      </c>
      <c r="AX582" s="25">
        <f>IFERROR(SUMIFS('[4]BD Unidades'!$BJ$3:$BJ$1424,'[4]BD Unidades'!$A$3:$A$1424,$A582),"-")</f>
        <v>1.2029524094354642</v>
      </c>
    </row>
    <row r="583" spans="1:50" ht="14.4" x14ac:dyDescent="0.3">
      <c r="A583" s="7">
        <v>1892</v>
      </c>
      <c r="B583" s="7" t="s">
        <v>2471</v>
      </c>
      <c r="D583" s="8" t="s">
        <v>2472</v>
      </c>
      <c r="E583" s="19" t="s">
        <v>2473</v>
      </c>
      <c r="F583" s="19" t="s">
        <v>2473</v>
      </c>
      <c r="G583" s="19" t="s">
        <v>2474</v>
      </c>
      <c r="H583" s="19" t="s">
        <v>397</v>
      </c>
      <c r="I583" s="19">
        <v>2024</v>
      </c>
      <c r="J583" s="19" t="s">
        <v>495</v>
      </c>
      <c r="K583" s="19" t="s">
        <v>496</v>
      </c>
      <c r="L583" s="19" t="s">
        <v>213</v>
      </c>
      <c r="M583" s="19" t="s">
        <v>68</v>
      </c>
      <c r="N583" s="19" t="s">
        <v>68</v>
      </c>
      <c r="O583" s="19" t="s">
        <v>1893</v>
      </c>
      <c r="P583" s="19" t="s">
        <v>51</v>
      </c>
      <c r="Q583" s="9" t="s">
        <v>2238</v>
      </c>
      <c r="R583" s="20">
        <v>9.0037199999999995</v>
      </c>
      <c r="S583" s="20">
        <v>0.04</v>
      </c>
      <c r="T583" s="20">
        <v>9</v>
      </c>
      <c r="U583" s="20" t="s">
        <v>397</v>
      </c>
      <c r="V583" s="21">
        <f>_xlfn.XLOOKUP(D583,'[4]Gen. Real'!$A$2:$A$1168,'[4]Gen. Real'!$C$2:$C$1168,"-",0)</f>
        <v>18.779299999999999</v>
      </c>
      <c r="W583" s="22"/>
      <c r="X583" s="22" t="str">
        <f>_xlfn.XLOOKUP(D583,[4]Vertimiento!$J$2:$J$119,[4]Vertimiento!$K$2:$K$119,"-",0)</f>
        <v>-</v>
      </c>
      <c r="Y583" s="23" t="str">
        <f t="shared" si="36"/>
        <v>-</v>
      </c>
      <c r="Z583" s="19" t="str">
        <f>_xlfn.XLOOKUP(D583,[4]Cmg!$I$4:$I$99,[4]Cmg!$M$4:$M$99,"----",0,1)</f>
        <v>----</v>
      </c>
      <c r="AA583" s="19" t="str">
        <f>_xlfn.XLOOKUP(D583,[4]Cmg!$A$4:$A$101,[4]Cmg!$B$4:$B$101,"----",0,1)</f>
        <v>----</v>
      </c>
      <c r="AB583" s="19" t="str">
        <f>_xlfn.XLOOKUP(D583,[4]Cmg!$E$4:$E$101,[4]Cmg!$F$4:$F$101,"----",0,1)</f>
        <v>----</v>
      </c>
      <c r="AC583" s="19" t="str">
        <f>_xlfn.XLOOKUP(D583,[4]Cmg!$O$4:$O$101,[4]Cmg!$P$4:$P$101,"----",0,1)</f>
        <v>----</v>
      </c>
      <c r="AD583" s="24" t="str">
        <f>_xlfn.XLOOKUP(D583,[4]Cmg!$S$4:$S$101,[4]Cmg!$U$4:$U$101,"----",0,1)</f>
        <v>----</v>
      </c>
      <c r="AG583" s="25">
        <f>IFERROR(SUMIFS('[4]BD Unidades'!$AH:$AH,'[4]BD Unidades'!$A:$A,'BD Centrales 2024'!$A583),"-")</f>
        <v>9</v>
      </c>
      <c r="AH583" s="25">
        <f>SUMIFS('[4]BD Unidades'!$AJ$3:$AJ$1424,'[4]BD Unidades'!$A$3:$A$1424,$A583)</f>
        <v>8652.0071703695776</v>
      </c>
      <c r="AI583" s="25">
        <f>SUMIFS('[4]BD Unidades'!$AL$3:$AL$1424,'[4]BD Unidades'!$A$3:$A$1424,$A583)</f>
        <v>0</v>
      </c>
      <c r="AJ583" s="26">
        <f t="shared" si="37"/>
        <v>0</v>
      </c>
      <c r="AK583" s="27">
        <f>IFERROR(SUMIFS('[4]BD Unidades'!$AO$3:$AO$1424,'[4]BD Unidades'!$A$3:$A$1424,$A583),"-")</f>
        <v>0</v>
      </c>
      <c r="AL583" s="27">
        <f>IFERROR(SUMIFS('[4]BD Unidades'!$AQ$3:$AQ$1424,'[4]BD Unidades'!$A$3:$A$1424,$A583),"-")</f>
        <v>0</v>
      </c>
      <c r="AM583" s="27">
        <f>IFERROR(SUMIFS('[4]BD Unidades'!$AS$3:$AS$1424,'[4]BD Unidades'!$A$3:$A$1424,$A583),"-")</f>
        <v>0.22871767036286697</v>
      </c>
      <c r="AN583" s="27">
        <f>IFERROR(SUMIFS('[4]BD Unidades'!$AU$3:$AU$1424,'[4]BD Unidades'!$A$3:$A$1424,$A583),"-")</f>
        <v>0.24306853167357495</v>
      </c>
      <c r="AO583" s="27">
        <f>IFERROR(SUMIFS('[4]BD Unidades'!$AW$3:$AW$1424,'[4]BD Unidades'!$A$3:$A$1424,$A583),"-")</f>
        <v>0.24036664845197322</v>
      </c>
      <c r="AP583" s="27">
        <f>IFERROR(SUMIFS('[4]BD Unidades'!$AY$3:$AY$1424,'[4]BD Unidades'!$A$3:$A$1424,$A583),"-")</f>
        <v>0.22350561767802643</v>
      </c>
      <c r="AQ583" s="25">
        <f>IFERROR(SUMIFS('[4]BD Unidades'!$AZ$3:$AZ$1424,'[4]BD Unidades'!$A$3:$A$1424,$A583),"-")</f>
        <v>2.0137944143119091</v>
      </c>
      <c r="AR583" s="25">
        <f>IFERROR(SUMIFS('[4]BD Unidades'!$BA$3:$BA$1424,'[4]BD Unidades'!$A$3:$A$1424,$A583),"-")</f>
        <v>9</v>
      </c>
      <c r="AS583" s="28">
        <f>SUMIFS('[4]BD Unidades'!$BC$3:$BC$1424,'[4]BD Unidades'!$A$3:$A$1424,$A583)</f>
        <v>6.4402793550782577E-3</v>
      </c>
      <c r="AT583" s="28">
        <f>SUMIFS('[4]BD Unidades'!$BE$3:$BE$1424,'[4]BD Unidades'!$A$3:$A$1424,$A583)</f>
        <v>0.99958683744052468</v>
      </c>
      <c r="AU583" s="29">
        <f t="shared" si="38"/>
        <v>0.99314921896774844</v>
      </c>
      <c r="AV583" s="30">
        <f t="shared" si="39"/>
        <v>4.0000000000000002E-4</v>
      </c>
      <c r="AW583" s="25">
        <f>IFERROR(SUMIFS('[4]BD Unidades'!$BI$3:$BI$1424,'[4]BD Unidades'!$A$3:$A$1424,$A583),"-")</f>
        <v>2.0008196550352952</v>
      </c>
      <c r="AX583" s="25">
        <f>IFERROR(SUMIFS('[4]BD Unidades'!$BJ$3:$BJ$1424,'[4]BD Unidades'!$A$3:$A$1424,$A583),"-")</f>
        <v>1.2858126520973079</v>
      </c>
    </row>
    <row r="584" spans="1:50" ht="14.4" x14ac:dyDescent="0.3">
      <c r="A584" s="7">
        <v>1893</v>
      </c>
      <c r="B584" s="7" t="s">
        <v>2476</v>
      </c>
      <c r="D584" s="8" t="s">
        <v>2477</v>
      </c>
      <c r="E584" s="19" t="s">
        <v>2478</v>
      </c>
      <c r="F584" s="19" t="s">
        <v>2478</v>
      </c>
      <c r="G584" s="19" t="s">
        <v>2479</v>
      </c>
      <c r="H584" s="19" t="s">
        <v>397</v>
      </c>
      <c r="I584" s="19">
        <v>2024</v>
      </c>
      <c r="J584" s="19" t="s">
        <v>495</v>
      </c>
      <c r="K584" s="19" t="s">
        <v>496</v>
      </c>
      <c r="L584" s="19" t="s">
        <v>213</v>
      </c>
      <c r="M584" s="19" t="s">
        <v>68</v>
      </c>
      <c r="N584" s="19" t="s">
        <v>68</v>
      </c>
      <c r="O584" s="19" t="s">
        <v>1893</v>
      </c>
      <c r="P584" s="19" t="s">
        <v>51</v>
      </c>
      <c r="Q584" s="9" t="s">
        <v>2481</v>
      </c>
      <c r="R584" s="20">
        <v>9.06</v>
      </c>
      <c r="S584" s="20">
        <v>0.66</v>
      </c>
      <c r="T584" s="20">
        <v>9</v>
      </c>
      <c r="U584" s="20" t="s">
        <v>397</v>
      </c>
      <c r="V584" s="21">
        <f>_xlfn.XLOOKUP(D584,'[4]Gen. Real'!$A$2:$A$1168,'[4]Gen. Real'!$C$2:$C$1168,"-",0)</f>
        <v>19.128280000000004</v>
      </c>
      <c r="W584" s="22"/>
      <c r="X584" s="22" t="str">
        <f>_xlfn.XLOOKUP(D584,[4]Vertimiento!$J$2:$J$119,[4]Vertimiento!$K$2:$K$119,"-",0)</f>
        <v>-</v>
      </c>
      <c r="Y584" s="23" t="str">
        <f t="shared" si="36"/>
        <v>-</v>
      </c>
      <c r="Z584" s="19" t="str">
        <f>_xlfn.XLOOKUP(D584,[4]Cmg!$I$4:$I$99,[4]Cmg!$M$4:$M$99,"----",0,1)</f>
        <v>----</v>
      </c>
      <c r="AA584" s="19" t="str">
        <f>_xlfn.XLOOKUP(D584,[4]Cmg!$A$4:$A$101,[4]Cmg!$B$4:$B$101,"----",0,1)</f>
        <v>----</v>
      </c>
      <c r="AB584" s="19" t="str">
        <f>_xlfn.XLOOKUP(D584,[4]Cmg!$E$4:$E$101,[4]Cmg!$F$4:$F$101,"----",0,1)</f>
        <v>----</v>
      </c>
      <c r="AC584" s="19" t="str">
        <f>_xlfn.XLOOKUP(D584,[4]Cmg!$O$4:$O$101,[4]Cmg!$P$4:$P$101,"----",0,1)</f>
        <v>----</v>
      </c>
      <c r="AD584" s="24" t="str">
        <f>_xlfn.XLOOKUP(D584,[4]Cmg!$S$4:$S$101,[4]Cmg!$U$4:$U$101,"----",0,1)</f>
        <v>----</v>
      </c>
      <c r="AG584" s="25">
        <f>IFERROR(SUMIFS('[4]BD Unidades'!$AH:$AH,'[4]BD Unidades'!$A:$A,'BD Centrales 2024'!$A584),"-")</f>
        <v>9</v>
      </c>
      <c r="AH584" s="25">
        <f>SUMIFS('[4]BD Unidades'!$AJ$3:$AJ$1424,'[4]BD Unidades'!$A$3:$A$1424,$A584)</f>
        <v>7734.2715231788043</v>
      </c>
      <c r="AI584" s="25">
        <f>SUMIFS('[4]BD Unidades'!$AL$3:$AL$1424,'[4]BD Unidades'!$A$3:$A$1424,$A584)</f>
        <v>722.10264900662276</v>
      </c>
      <c r="AJ584" s="26">
        <f t="shared" si="37"/>
        <v>8.5391520562293877E-2</v>
      </c>
      <c r="AK584" s="27">
        <f>IFERROR(SUMIFS('[4]BD Unidades'!$AO$3:$AO$1424,'[4]BD Unidades'!$A$3:$A$1424,$A584),"-")</f>
        <v>0</v>
      </c>
      <c r="AL584" s="27">
        <f>IFERROR(SUMIFS('[4]BD Unidades'!$AQ$3:$AQ$1424,'[4]BD Unidades'!$A$3:$A$1424,$A584),"-")</f>
        <v>0</v>
      </c>
      <c r="AM584" s="27">
        <f>IFERROR(SUMIFS('[4]BD Unidades'!$AS$3:$AS$1424,'[4]BD Unidades'!$A$3:$A$1424,$A584),"-")</f>
        <v>0.23203408016714547</v>
      </c>
      <c r="AN584" s="27">
        <f>IFERROR(SUMIFS('[4]BD Unidades'!$AU$3:$AU$1424,'[4]BD Unidades'!$A$3:$A$1424,$A584),"-")</f>
        <v>0.24730529801324502</v>
      </c>
      <c r="AO584" s="27">
        <f>IFERROR(SUMIFS('[4]BD Unidades'!$AW$3:$AW$1424,'[4]BD Unidades'!$A$3:$A$1424,$A584),"-")</f>
        <v>0.25222251655629141</v>
      </c>
      <c r="AP584" s="27">
        <f>IFERROR(SUMIFS('[4]BD Unidades'!$AY$3:$AY$1424,'[4]BD Unidades'!$A$3:$A$1424,$A584),"-")</f>
        <v>0.20521788079470196</v>
      </c>
      <c r="AQ584" s="25">
        <f>IFERROR(SUMIFS('[4]BD Unidades'!$AZ$3:$AZ$1424,'[4]BD Unidades'!$A$3:$A$1424,$A584),"-")</f>
        <v>2.0137944143119091</v>
      </c>
      <c r="AR584" s="25">
        <f>IFERROR(SUMIFS('[4]BD Unidades'!$BA$3:$BA$1424,'[4]BD Unidades'!$A$3:$A$1424,$A584),"-")</f>
        <v>8.7834882969663202</v>
      </c>
      <c r="AS584" s="28">
        <f>SUMIFS('[4]BD Unidades'!$BC$3:$BC$1424,'[4]BD Unidades'!$A$3:$A$1424,$A584)</f>
        <v>9.3691242594965453E-3</v>
      </c>
      <c r="AT584" s="28">
        <f>SUMIFS('[4]BD Unidades'!$BE$3:$BE$1424,'[4]BD Unidades'!$A$3:$A$1424,$A584)</f>
        <v>0.99337748344370858</v>
      </c>
      <c r="AU584" s="29">
        <f t="shared" si="38"/>
        <v>0.98407040636473853</v>
      </c>
      <c r="AV584" s="30">
        <f t="shared" si="39"/>
        <v>6.6E-3</v>
      </c>
      <c r="AW584" s="25">
        <f>IFERROR(SUMIFS('[4]BD Unidades'!$BI$3:$BI$1424,'[4]BD Unidades'!$A$3:$A$1424,$A584),"-")</f>
        <v>1.9948011409437982</v>
      </c>
      <c r="AX584" s="25">
        <f>IFERROR(SUMIFS('[4]BD Unidades'!$BJ$3:$BJ$1424,'[4]BD Unidades'!$A$3:$A$1424,$A584),"-")</f>
        <v>1.2819448964271765</v>
      </c>
    </row>
    <row r="585" spans="1:50" ht="14.4" x14ac:dyDescent="0.3">
      <c r="A585" s="7">
        <v>1894</v>
      </c>
      <c r="B585" s="7" t="s">
        <v>2482</v>
      </c>
      <c r="D585" s="8" t="s">
        <v>2483</v>
      </c>
      <c r="E585" s="19" t="s">
        <v>1231</v>
      </c>
      <c r="F585" s="19" t="s">
        <v>2484</v>
      </c>
      <c r="G585" s="19" t="s">
        <v>2485</v>
      </c>
      <c r="H585" s="19" t="s">
        <v>397</v>
      </c>
      <c r="I585" s="19">
        <v>2024</v>
      </c>
      <c r="J585" s="19" t="s">
        <v>495</v>
      </c>
      <c r="K585" s="19" t="s">
        <v>496</v>
      </c>
      <c r="L585" s="19" t="s">
        <v>213</v>
      </c>
      <c r="M585" s="19" t="s">
        <v>362</v>
      </c>
      <c r="N585" s="19" t="s">
        <v>1216</v>
      </c>
      <c r="O585" s="19" t="s">
        <v>2487</v>
      </c>
      <c r="P585" s="19" t="s">
        <v>51</v>
      </c>
      <c r="Q585" s="9" t="s">
        <v>2488</v>
      </c>
      <c r="R585" s="20">
        <v>2.992</v>
      </c>
      <c r="S585" s="20">
        <v>0.4</v>
      </c>
      <c r="T585" s="20">
        <v>2.98</v>
      </c>
      <c r="U585" s="20" t="s">
        <v>397</v>
      </c>
      <c r="V585" s="21">
        <f>_xlfn.XLOOKUP(D585,'[4]Gen. Real'!$A$2:$A$1168,'[4]Gen. Real'!$C$2:$C$1168,"-",0)</f>
        <v>5.8532100000000007</v>
      </c>
      <c r="W585" s="22"/>
      <c r="X585" s="22" t="str">
        <f>_xlfn.XLOOKUP(D585,[4]Vertimiento!$J$2:$J$119,[4]Vertimiento!$K$2:$K$119,"-",0)</f>
        <v>-</v>
      </c>
      <c r="Y585" s="23" t="str">
        <f t="shared" si="36"/>
        <v>-</v>
      </c>
      <c r="Z585" s="19" t="str">
        <f>_xlfn.XLOOKUP(D585,[4]Cmg!$I$4:$I$99,[4]Cmg!$M$4:$M$99,"----",0,1)</f>
        <v>----</v>
      </c>
      <c r="AA585" s="19" t="str">
        <f>_xlfn.XLOOKUP(D585,[4]Cmg!$A$4:$A$101,[4]Cmg!$B$4:$B$101,"----",0,1)</f>
        <v>----</v>
      </c>
      <c r="AB585" s="19" t="str">
        <f>_xlfn.XLOOKUP(D585,[4]Cmg!$E$4:$E$101,[4]Cmg!$F$4:$F$101,"----",0,1)</f>
        <v>----</v>
      </c>
      <c r="AC585" s="19" t="str">
        <f>_xlfn.XLOOKUP(D585,[4]Cmg!$O$4:$O$101,[4]Cmg!$P$4:$P$101,"----",0,1)</f>
        <v>----</v>
      </c>
      <c r="AD585" s="24" t="str">
        <f>_xlfn.XLOOKUP(D585,[4]Cmg!$S$4:$S$101,[4]Cmg!$U$4:$U$101,"----",0,1)</f>
        <v>----</v>
      </c>
      <c r="AG585" s="25">
        <f>IFERROR(SUMIFS('[4]BD Unidades'!$AH:$AH,'[4]BD Unidades'!$A:$A,'BD Centrales 2024'!$A585),"-")</f>
        <v>2.98</v>
      </c>
      <c r="AH585" s="25">
        <f>SUMIFS('[4]BD Unidades'!$AJ$3:$AJ$1424,'[4]BD Unidades'!$A$3:$A$1424,$A585)</f>
        <v>8301.9526515151483</v>
      </c>
      <c r="AI585" s="25">
        <f>SUMIFS('[4]BD Unidades'!$AL$3:$AL$1424,'[4]BD Unidades'!$A$3:$A$1424,$A585)</f>
        <v>0</v>
      </c>
      <c r="AJ585" s="26">
        <f t="shared" si="37"/>
        <v>0</v>
      </c>
      <c r="AK585" s="27">
        <f>IFERROR(SUMIFS('[4]BD Unidades'!$AO$3:$AO$1424,'[4]BD Unidades'!$A$3:$A$1424,$A585),"-")</f>
        <v>0</v>
      </c>
      <c r="AL585" s="27">
        <f>IFERROR(SUMIFS('[4]BD Unidades'!$AQ$3:$AQ$1424,'[4]BD Unidades'!$A$3:$A$1424,$A585),"-")</f>
        <v>0</v>
      </c>
      <c r="AM585" s="27">
        <f>IFERROR(SUMIFS('[4]BD Unidades'!$AS$3:$AS$1424,'[4]BD Unidades'!$A$3:$A$1424,$A585),"-")</f>
        <v>0.2263702638926087</v>
      </c>
      <c r="AN585" s="27">
        <f>IFERROR(SUMIFS('[4]BD Unidades'!$AU$3:$AU$1424,'[4]BD Unidades'!$A$3:$A$1424,$A585),"-")</f>
        <v>0.22586945855614973</v>
      </c>
      <c r="AO585" s="27">
        <f>IFERROR(SUMIFS('[4]BD Unidades'!$AW$3:$AW$1424,'[4]BD Unidades'!$A$3:$A$1424,$A585),"-")</f>
        <v>0.23211132352941174</v>
      </c>
      <c r="AP585" s="27">
        <f>IFERROR(SUMIFS('[4]BD Unidades'!$AY$3:$AY$1424,'[4]BD Unidades'!$A$3:$A$1424,$A585),"-")</f>
        <v>0.22938231283422458</v>
      </c>
      <c r="AQ585" s="25">
        <f>IFERROR(SUMIFS('[4]BD Unidades'!$AZ$3:$AZ$1424,'[4]BD Unidades'!$A$3:$A$1424,$A585),"-")</f>
        <v>0.67580141999999999</v>
      </c>
      <c r="AR585" s="25">
        <f>IFERROR(SUMIFS('[4]BD Unidades'!$BA$3:$BA$1424,'[4]BD Unidades'!$A$3:$A$1424,$A585),"-")</f>
        <v>2.9800000000000102</v>
      </c>
      <c r="AS585" s="28">
        <f>SUMIFS('[4]BD Unidades'!$BC$3:$BC$1424,'[4]BD Unidades'!$A$3:$A$1424,$A585)</f>
        <v>1.1027233484836167E-2</v>
      </c>
      <c r="AT585" s="28">
        <f>SUMIFS('[4]BD Unidades'!$BE$3:$BE$1424,'[4]BD Unidades'!$A$3:$A$1424,$A585)</f>
        <v>0.9896150790896755</v>
      </c>
      <c r="AU585" s="29">
        <f t="shared" si="38"/>
        <v>0.97870236255243903</v>
      </c>
      <c r="AV585" s="30">
        <f t="shared" si="39"/>
        <v>4.0000000000000001E-3</v>
      </c>
      <c r="AW585" s="25">
        <f>IFERROR(SUMIFS('[4]BD Unidades'!$BI$3:$BI$1424,'[4]BD Unidades'!$A$3:$A$1424,$A585),"-")</f>
        <v>0.66404201920145756</v>
      </c>
      <c r="AX585" s="25">
        <f>IFERROR(SUMIFS('[4]BD Unidades'!$BJ$3:$BJ$1424,'[4]BD Unidades'!$A$3:$A$1424,$A585),"-")</f>
        <v>0.42674192432321723</v>
      </c>
    </row>
    <row r="586" spans="1:50" ht="14.4" x14ac:dyDescent="0.3">
      <c r="A586" s="7">
        <v>1895</v>
      </c>
      <c r="B586" s="7" t="s">
        <v>2489</v>
      </c>
      <c r="D586" s="8" t="s">
        <v>2490</v>
      </c>
      <c r="E586" s="19" t="s">
        <v>2491</v>
      </c>
      <c r="F586" s="19" t="s">
        <v>2491</v>
      </c>
      <c r="G586" s="19" t="s">
        <v>2492</v>
      </c>
      <c r="H586" s="19" t="s">
        <v>397</v>
      </c>
      <c r="I586" s="19">
        <v>2024</v>
      </c>
      <c r="J586" s="19" t="s">
        <v>495</v>
      </c>
      <c r="K586" s="19" t="s">
        <v>496</v>
      </c>
      <c r="L586" s="19" t="s">
        <v>213</v>
      </c>
      <c r="M586" s="19" t="s">
        <v>164</v>
      </c>
      <c r="N586" s="19" t="s">
        <v>221</v>
      </c>
      <c r="O586" s="19" t="s">
        <v>221</v>
      </c>
      <c r="P586" s="19" t="s">
        <v>51</v>
      </c>
      <c r="Q586" s="9" t="s">
        <v>2493</v>
      </c>
      <c r="R586" s="20">
        <v>9.02</v>
      </c>
      <c r="S586" s="20">
        <v>0.22</v>
      </c>
      <c r="T586" s="20">
        <v>9</v>
      </c>
      <c r="U586" s="20" t="s">
        <v>397</v>
      </c>
      <c r="V586" s="21">
        <f>_xlfn.XLOOKUP(D586,'[4]Gen. Real'!$A$2:$A$1168,'[4]Gen. Real'!$C$2:$C$1168,"-",0)</f>
        <v>23.672930000000026</v>
      </c>
      <c r="W586" s="22"/>
      <c r="X586" s="22" t="str">
        <f>_xlfn.XLOOKUP(D586,[4]Vertimiento!$J$2:$J$119,[4]Vertimiento!$K$2:$K$119,"-",0)</f>
        <v>-</v>
      </c>
      <c r="Y586" s="23" t="str">
        <f t="shared" si="36"/>
        <v>-</v>
      </c>
      <c r="Z586" s="19" t="str">
        <f>_xlfn.XLOOKUP(D586,[4]Cmg!$I$4:$I$99,[4]Cmg!$M$4:$M$99,"----",0,1)</f>
        <v>----</v>
      </c>
      <c r="AA586" s="19" t="str">
        <f>_xlfn.XLOOKUP(D586,[4]Cmg!$A$4:$A$101,[4]Cmg!$B$4:$B$101,"----",0,1)</f>
        <v>----</v>
      </c>
      <c r="AB586" s="19" t="str">
        <f>_xlfn.XLOOKUP(D586,[4]Cmg!$E$4:$E$101,[4]Cmg!$F$4:$F$101,"----",0,1)</f>
        <v>----</v>
      </c>
      <c r="AC586" s="19" t="str">
        <f>_xlfn.XLOOKUP(D586,[4]Cmg!$O$4:$O$101,[4]Cmg!$P$4:$P$101,"----",0,1)</f>
        <v>----</v>
      </c>
      <c r="AD586" s="24" t="str">
        <f>_xlfn.XLOOKUP(D586,[4]Cmg!$S$4:$S$101,[4]Cmg!$U$4:$U$101,"----",0,1)</f>
        <v>----</v>
      </c>
      <c r="AG586" s="25">
        <f>IFERROR(SUMIFS('[4]BD Unidades'!$AH:$AH,'[4]BD Unidades'!$A:$A,'BD Centrales 2024'!$A586),"-")</f>
        <v>9</v>
      </c>
      <c r="AH586" s="25">
        <f>SUMIFS('[4]BD Unidades'!$AJ$3:$AJ$1424,'[4]BD Unidades'!$A$3:$A$1424,$A586)</f>
        <v>8670.0997782705144</v>
      </c>
      <c r="AI586" s="25">
        <f>SUMIFS('[4]BD Unidades'!$AL$3:$AL$1424,'[4]BD Unidades'!$A$3:$A$1424,$A586)</f>
        <v>10.476718403547672</v>
      </c>
      <c r="AJ586" s="26">
        <f t="shared" si="37"/>
        <v>1.2069150485064899E-3</v>
      </c>
      <c r="AK586" s="27">
        <f>IFERROR(SUMIFS('[4]BD Unidades'!$AO$3:$AO$1424,'[4]BD Unidades'!$A$3:$A$1424,$A586),"-")</f>
        <v>0</v>
      </c>
      <c r="AL586" s="27">
        <f>IFERROR(SUMIFS('[4]BD Unidades'!$AQ$3:$AQ$1424,'[4]BD Unidades'!$A$3:$A$1424,$A586),"-")</f>
        <v>0</v>
      </c>
      <c r="AM586" s="27">
        <f>IFERROR(SUMIFS('[4]BD Unidades'!$AS$3:$AS$1424,'[4]BD Unidades'!$A$3:$A$1424,$A586),"-")</f>
        <v>0.30846194180059777</v>
      </c>
      <c r="AN586" s="27">
        <f>IFERROR(SUMIFS('[4]BD Unidades'!$AU$3:$AU$1424,'[4]BD Unidades'!$A$3:$A$1424,$A586),"-")</f>
        <v>0.29126674057649671</v>
      </c>
      <c r="AO586" s="27">
        <f>IFERROR(SUMIFS('[4]BD Unidades'!$AW$3:$AW$1424,'[4]BD Unidades'!$A$3:$A$1424,$A586),"-")</f>
        <v>0.30108492239467849</v>
      </c>
      <c r="AP586" s="27">
        <f>IFERROR(SUMIFS('[4]BD Unidades'!$AY$3:$AY$1424,'[4]BD Unidades'!$A$3:$A$1424,$A586),"-")</f>
        <v>0.30451929046563198</v>
      </c>
      <c r="AQ586" s="25">
        <f>IFERROR(SUMIFS('[4]BD Unidades'!$AZ$3:$AZ$1424,'[4]BD Unidades'!$A$3:$A$1424,$A586),"-")</f>
        <v>2.2294011493152435</v>
      </c>
      <c r="AR586" s="25">
        <f>IFERROR(SUMIFS('[4]BD Unidades'!$BA$3:$BA$1424,'[4]BD Unidades'!$A$3:$A$1424,$A586),"-")</f>
        <v>8.9975861699029895</v>
      </c>
      <c r="AS586" s="28">
        <f>SUMIFS('[4]BD Unidades'!$BC$3:$BC$1424,'[4]BD Unidades'!$A$3:$A$1424,$A586)</f>
        <v>9.0590837418275897E-3</v>
      </c>
      <c r="AT586" s="28">
        <f>SUMIFS('[4]BD Unidades'!$BE$3:$BE$1424,'[4]BD Unidades'!$A$3:$A$1424,$A586)</f>
        <v>0.99778270509977829</v>
      </c>
      <c r="AU586" s="29">
        <f t="shared" si="38"/>
        <v>0.98874370801813205</v>
      </c>
      <c r="AV586" s="30">
        <f t="shared" si="39"/>
        <v>2.2000000000000001E-3</v>
      </c>
      <c r="AW586" s="25">
        <f>IFERROR(SUMIFS('[4]BD Unidades'!$BI$3:$BI$1424,'[4]BD Unidades'!$A$3:$A$1424,$A586),"-")</f>
        <v>2.2091599368723496</v>
      </c>
      <c r="AX586" s="25">
        <f>IFERROR(SUMIFS('[4]BD Unidades'!$BJ$3:$BJ$1424,'[4]BD Unidades'!$A$3:$A$1424,$A586),"-")</f>
        <v>1.4197010661047551</v>
      </c>
    </row>
    <row r="587" spans="1:50" ht="14.4" x14ac:dyDescent="0.3">
      <c r="A587" s="7">
        <v>1896</v>
      </c>
      <c r="B587" s="7" t="s">
        <v>2494</v>
      </c>
      <c r="D587" s="8" t="s">
        <v>2495</v>
      </c>
      <c r="E587" s="19" t="s">
        <v>2496</v>
      </c>
      <c r="F587" s="19" t="s">
        <v>2496</v>
      </c>
      <c r="G587" s="19" t="s">
        <v>2497</v>
      </c>
      <c r="H587" s="19" t="s">
        <v>397</v>
      </c>
      <c r="I587" s="19">
        <v>2024</v>
      </c>
      <c r="J587" s="19" t="s">
        <v>495</v>
      </c>
      <c r="K587" s="19" t="s">
        <v>496</v>
      </c>
      <c r="L587" s="19" t="s">
        <v>213</v>
      </c>
      <c r="M587" s="19" t="s">
        <v>106</v>
      </c>
      <c r="N587" s="19" t="s">
        <v>243</v>
      </c>
      <c r="O587" s="19" t="s">
        <v>1153</v>
      </c>
      <c r="P587" s="19" t="s">
        <v>51</v>
      </c>
      <c r="Q587" s="9" t="s">
        <v>2498</v>
      </c>
      <c r="R587" s="20">
        <v>8.09</v>
      </c>
      <c r="S587" s="20">
        <v>1.1100000000000001</v>
      </c>
      <c r="T587" s="20">
        <v>8</v>
      </c>
      <c r="U587" s="20" t="s">
        <v>397</v>
      </c>
      <c r="V587" s="21">
        <f>_xlfn.XLOOKUP(D587,'[4]Gen. Real'!$A$2:$A$1168,'[4]Gen. Real'!$C$2:$C$1168,"-",0)</f>
        <v>19.183889999999987</v>
      </c>
      <c r="W587" s="22"/>
      <c r="X587" s="22" t="str">
        <f>_xlfn.XLOOKUP(D587,[4]Vertimiento!$J$2:$J$119,[4]Vertimiento!$K$2:$K$119,"-",0)</f>
        <v>-</v>
      </c>
      <c r="Y587" s="23" t="str">
        <f t="shared" si="36"/>
        <v>-</v>
      </c>
      <c r="Z587" s="19" t="str">
        <f>_xlfn.XLOOKUP(D587,[4]Cmg!$I$4:$I$99,[4]Cmg!$M$4:$M$99,"----",0,1)</f>
        <v>----</v>
      </c>
      <c r="AA587" s="19" t="str">
        <f>_xlfn.XLOOKUP(D587,[4]Cmg!$A$4:$A$101,[4]Cmg!$B$4:$B$101,"----",0,1)</f>
        <v>----</v>
      </c>
      <c r="AB587" s="19" t="str">
        <f>_xlfn.XLOOKUP(D587,[4]Cmg!$E$4:$E$101,[4]Cmg!$F$4:$F$101,"----",0,1)</f>
        <v>----</v>
      </c>
      <c r="AC587" s="19" t="str">
        <f>_xlfn.XLOOKUP(D587,[4]Cmg!$O$4:$O$101,[4]Cmg!$P$4:$P$101,"----",0,1)</f>
        <v>----</v>
      </c>
      <c r="AD587" s="24" t="str">
        <f>_xlfn.XLOOKUP(D587,[4]Cmg!$S$4:$S$101,[4]Cmg!$U$4:$U$101,"----",0,1)</f>
        <v>----</v>
      </c>
      <c r="AG587" s="25">
        <f>IFERROR(SUMIFS('[4]BD Unidades'!$AH:$AH,'[4]BD Unidades'!$A:$A,'BD Centrales 2024'!$A587),"-")</f>
        <v>8</v>
      </c>
      <c r="AH587" s="25">
        <f>SUMIFS('[4]BD Unidades'!$AJ$3:$AJ$1424,'[4]BD Unidades'!$A$3:$A$1424,$A587)</f>
        <v>8570.712814173874</v>
      </c>
      <c r="AI587" s="25">
        <f>SUMIFS('[4]BD Unidades'!$AL$3:$AL$1424,'[4]BD Unidades'!$A$3:$A$1424,$A587)</f>
        <v>11.635764318088208</v>
      </c>
      <c r="AJ587" s="26">
        <f t="shared" si="37"/>
        <v>1.3557785740896547E-3</v>
      </c>
      <c r="AK587" s="27">
        <f>IFERROR(SUMIFS('[4]BD Unidades'!$AO$3:$AO$1424,'[4]BD Unidades'!$A$3:$A$1424,$A587),"-")</f>
        <v>0</v>
      </c>
      <c r="AL587" s="27">
        <f>IFERROR(SUMIFS('[4]BD Unidades'!$AQ$3:$AQ$1424,'[4]BD Unidades'!$A$3:$A$1424,$A587),"-")</f>
        <v>0</v>
      </c>
      <c r="AM587" s="27">
        <f>IFERROR(SUMIFS('[4]BD Unidades'!$AS$3:$AS$1424,'[4]BD Unidades'!$A$3:$A$1424,$A587),"-")</f>
        <v>0.27731741354994094</v>
      </c>
      <c r="AN587" s="27">
        <f>IFERROR(SUMIFS('[4]BD Unidades'!$AU$3:$AU$1424,'[4]BD Unidades'!$A$3:$A$1424,$A587),"-")</f>
        <v>0.2643105067985167</v>
      </c>
      <c r="AO587" s="27">
        <f>IFERROR(SUMIFS('[4]BD Unidades'!$AW$3:$AW$1424,'[4]BD Unidades'!$A$3:$A$1424,$A587),"-")</f>
        <v>0.27277725587144619</v>
      </c>
      <c r="AP587" s="27">
        <f>IFERROR(SUMIFS('[4]BD Unidades'!$AY$3:$AY$1424,'[4]BD Unidades'!$A$3:$A$1424,$A587),"-")</f>
        <v>0.27787985166872681</v>
      </c>
      <c r="AQ587" s="25">
        <f>IFERROR(SUMIFS('[4]BD Unidades'!$AZ$3:$AZ$1424,'[4]BD Unidades'!$A$3:$A$1424,$A587),"-")</f>
        <v>1.9816899105024386</v>
      </c>
      <c r="AR587" s="25">
        <f>IFERROR(SUMIFS('[4]BD Unidades'!$BA$3:$BA$1424,'[4]BD Unidades'!$A$3:$A$1424,$A587),"-")</f>
        <v>7.9891539069851403</v>
      </c>
      <c r="AS587" s="28">
        <f>SUMIFS('[4]BD Unidades'!$BC$3:$BC$1424,'[4]BD Unidades'!$A$3:$A$1424,$A587)</f>
        <v>6.6168941869719066E-3</v>
      </c>
      <c r="AT587" s="28">
        <f>SUMIFS('[4]BD Unidades'!$BE$3:$BE$1424,'[4]BD Unidades'!$A$3:$A$1424,$A587)</f>
        <v>0.9888751545117429</v>
      </c>
      <c r="AU587" s="29">
        <f t="shared" si="38"/>
        <v>0.98233187225021323</v>
      </c>
      <c r="AV587" s="30">
        <f t="shared" si="39"/>
        <v>1.11E-2</v>
      </c>
      <c r="AW587" s="25">
        <f>IFERROR(SUMIFS('[4]BD Unidades'!$BI$3:$BI$1424,'[4]BD Unidades'!$A$3:$A$1424,$A587),"-")</f>
        <v>1.9684297609381984</v>
      </c>
      <c r="AX587" s="25">
        <f>IFERROR(SUMIFS('[4]BD Unidades'!$BJ$3:$BJ$1424,'[4]BD Unidades'!$A$3:$A$1424,$A587),"-")</f>
        <v>1.2649975148982462</v>
      </c>
    </row>
    <row r="588" spans="1:50" ht="14.4" x14ac:dyDescent="0.3">
      <c r="A588" s="7">
        <v>1897</v>
      </c>
      <c r="B588" s="7" t="s">
        <v>2499</v>
      </c>
      <c r="D588" s="8" t="s">
        <v>2500</v>
      </c>
      <c r="E588" s="19" t="s">
        <v>2269</v>
      </c>
      <c r="F588" s="19" t="s">
        <v>2501</v>
      </c>
      <c r="G588" s="19" t="s">
        <v>2502</v>
      </c>
      <c r="H588" s="19" t="s">
        <v>397</v>
      </c>
      <c r="I588" s="19">
        <v>2024</v>
      </c>
      <c r="J588" s="19" t="s">
        <v>495</v>
      </c>
      <c r="K588" s="19" t="s">
        <v>496</v>
      </c>
      <c r="L588" s="19" t="s">
        <v>213</v>
      </c>
      <c r="M588" s="19" t="s">
        <v>362</v>
      </c>
      <c r="N588" s="19" t="s">
        <v>363</v>
      </c>
      <c r="O588" s="19" t="s">
        <v>2318</v>
      </c>
      <c r="P588" s="19" t="s">
        <v>51</v>
      </c>
      <c r="Q588" s="9" t="s">
        <v>2503</v>
      </c>
      <c r="R588" s="20">
        <v>9.0050399999999993</v>
      </c>
      <c r="S588" s="20">
        <v>5.6000000000000001E-2</v>
      </c>
      <c r="T588" s="20">
        <v>9</v>
      </c>
      <c r="U588" s="20" t="s">
        <v>397</v>
      </c>
      <c r="V588" s="21">
        <f>_xlfn.XLOOKUP(D588,'[4]Gen. Real'!$A$2:$A$1168,'[4]Gen. Real'!$C$2:$C$1168,"-",0)</f>
        <v>20.860280000000003</v>
      </c>
      <c r="W588" s="22"/>
      <c r="X588" s="22" t="str">
        <f>_xlfn.XLOOKUP(D588,[4]Vertimiento!$J$2:$J$119,[4]Vertimiento!$K$2:$K$119,"-",0)</f>
        <v>-</v>
      </c>
      <c r="Y588" s="23" t="str">
        <f t="shared" si="36"/>
        <v>-</v>
      </c>
      <c r="Z588" s="19" t="str">
        <f>_xlfn.XLOOKUP(D588,[4]Cmg!$I$4:$I$99,[4]Cmg!$M$4:$M$99,"----",0,1)</f>
        <v>----</v>
      </c>
      <c r="AA588" s="19" t="str">
        <f>_xlfn.XLOOKUP(D588,[4]Cmg!$A$4:$A$101,[4]Cmg!$B$4:$B$101,"----",0,1)</f>
        <v>----</v>
      </c>
      <c r="AB588" s="19" t="str">
        <f>_xlfn.XLOOKUP(D588,[4]Cmg!$E$4:$E$101,[4]Cmg!$F$4:$F$101,"----",0,1)</f>
        <v>----</v>
      </c>
      <c r="AC588" s="19" t="str">
        <f>_xlfn.XLOOKUP(D588,[4]Cmg!$O$4:$O$101,[4]Cmg!$P$4:$P$101,"----",0,1)</f>
        <v>----</v>
      </c>
      <c r="AD588" s="24" t="str">
        <f>_xlfn.XLOOKUP(D588,[4]Cmg!$S$4:$S$101,[4]Cmg!$U$4:$U$101,"----",0,1)</f>
        <v>----</v>
      </c>
      <c r="AG588" s="25">
        <f>IFERROR(SUMIFS('[4]BD Unidades'!$AH:$AH,'[4]BD Unidades'!$A:$A,'BD Centrales 2024'!$A588),"-")</f>
        <v>9</v>
      </c>
      <c r="AH588" s="25">
        <f>SUMIFS('[4]BD Unidades'!$AJ$3:$AJ$1424,'[4]BD Unidades'!$A$3:$A$1424,$A588)</f>
        <v>8696.6965166173632</v>
      </c>
      <c r="AI588" s="25">
        <f>SUMIFS('[4]BD Unidades'!$AL$3:$AL$1424,'[4]BD Unidades'!$A$3:$A$1424,$A588)</f>
        <v>0</v>
      </c>
      <c r="AJ588" s="26">
        <f t="shared" si="37"/>
        <v>0</v>
      </c>
      <c r="AK588" s="27">
        <f>IFERROR(SUMIFS('[4]BD Unidades'!$AO$3:$AO$1424,'[4]BD Unidades'!$A$3:$A$1424,$A588),"-")</f>
        <v>0</v>
      </c>
      <c r="AL588" s="27">
        <f>IFERROR(SUMIFS('[4]BD Unidades'!$AQ$3:$AQ$1424,'[4]BD Unidades'!$A$3:$A$1424,$A588),"-")</f>
        <v>0</v>
      </c>
      <c r="AM588" s="27">
        <f>IFERROR(SUMIFS('[4]BD Unidades'!$AS$3:$AS$1424,'[4]BD Unidades'!$A$3:$A$1424,$A588),"-")</f>
        <v>0.24579800354487255</v>
      </c>
      <c r="AN588" s="27">
        <f>IFERROR(SUMIFS('[4]BD Unidades'!$AU$3:$AU$1424,'[4]BD Unidades'!$A$3:$A$1424,$A588),"-")</f>
        <v>0.26057707683697129</v>
      </c>
      <c r="AO588" s="27">
        <f>IFERROR(SUMIFS('[4]BD Unidades'!$AW$3:$AW$1424,'[4]BD Unidades'!$A$3:$A$1424,$A588),"-")</f>
        <v>0.26425801551131367</v>
      </c>
      <c r="AP588" s="27">
        <f>IFERROR(SUMIFS('[4]BD Unidades'!$AY$3:$AY$1424,'[4]BD Unidades'!$A$3:$A$1424,$A588),"-")</f>
        <v>0.27077636523546816</v>
      </c>
      <c r="AQ588" s="25">
        <f>IFERROR(SUMIFS('[4]BD Unidades'!$AZ$3:$AZ$1424,'[4]BD Unidades'!$A$3:$A$1424,$A588),"-")</f>
        <v>2.2134208538417188</v>
      </c>
      <c r="AR588" s="25">
        <f>IFERROR(SUMIFS('[4]BD Unidades'!$BA$3:$BA$1424,'[4]BD Unidades'!$A$3:$A$1424,$A588),"-")</f>
        <v>9</v>
      </c>
      <c r="AS588" s="28">
        <f>SUMIFS('[4]BD Unidades'!$BC$3:$BC$1424,'[4]BD Unidades'!$A$3:$A$1424,$A588)</f>
        <v>7.6072362093190021E-3</v>
      </c>
      <c r="AT588" s="28">
        <f>SUMIFS('[4]BD Unidades'!$BE$3:$BE$1424,'[4]BD Unidades'!$A$3:$A$1424,$A588)</f>
        <v>0.99944031342448236</v>
      </c>
      <c r="AU588" s="29">
        <f t="shared" si="38"/>
        <v>0.99183733488314652</v>
      </c>
      <c r="AV588" s="30">
        <f t="shared" si="39"/>
        <v>5.6000000000000006E-4</v>
      </c>
      <c r="AW588" s="25">
        <f>IFERROR(SUMIFS('[4]BD Unidades'!$BI$3:$BI$1424,'[4]BD Unidades'!$A$3:$A$1424,$A588),"-")</f>
        <v>2.1965734092873612</v>
      </c>
      <c r="AX588" s="25">
        <f>IFERROR(SUMIFS('[4]BD Unidades'!$BJ$3:$BJ$1424,'[4]BD Unidades'!$A$3:$A$1424,$A588),"-")</f>
        <v>1.4116124228459679</v>
      </c>
    </row>
    <row r="589" spans="1:50" ht="14.4" x14ac:dyDescent="0.3">
      <c r="A589" s="7">
        <v>1899</v>
      </c>
      <c r="B589" s="7" t="s">
        <v>2504</v>
      </c>
      <c r="D589" s="8" t="s">
        <v>2505</v>
      </c>
      <c r="E589" s="19" t="s">
        <v>2506</v>
      </c>
      <c r="F589" s="19" t="s">
        <v>2506</v>
      </c>
      <c r="G589" s="19" t="s">
        <v>2507</v>
      </c>
      <c r="H589" s="19">
        <v>5544</v>
      </c>
      <c r="I589" s="19">
        <v>2024</v>
      </c>
      <c r="J589" s="19" t="s">
        <v>495</v>
      </c>
      <c r="K589" s="19" t="s">
        <v>496</v>
      </c>
      <c r="L589" s="19" t="s">
        <v>157</v>
      </c>
      <c r="M589" s="19" t="s">
        <v>497</v>
      </c>
      <c r="N589" s="19" t="s">
        <v>557</v>
      </c>
      <c r="O589" s="19" t="s">
        <v>557</v>
      </c>
      <c r="P589" s="19" t="s">
        <v>158</v>
      </c>
      <c r="Q589" s="9" t="s">
        <v>2509</v>
      </c>
      <c r="R589" s="20">
        <v>2.75</v>
      </c>
      <c r="S589" s="20">
        <v>1.62</v>
      </c>
      <c r="T589" s="20">
        <v>2.7054</v>
      </c>
      <c r="U589" s="20">
        <v>1.38E-2</v>
      </c>
      <c r="V589" s="21">
        <f>_xlfn.XLOOKUP(D589,'[4]Gen. Real'!$A$2:$A$1168,'[4]Gen. Real'!$C$2:$C$1168,"-",0)</f>
        <v>6.5611099999999984</v>
      </c>
      <c r="W589" s="22"/>
      <c r="X589" s="22" t="str">
        <f>_xlfn.XLOOKUP(D589,[4]Vertimiento!$J$2:$J$119,[4]Vertimiento!$K$2:$K$119,"-",0)</f>
        <v>-</v>
      </c>
      <c r="Y589" s="23" t="str">
        <f t="shared" si="36"/>
        <v>-</v>
      </c>
      <c r="Z589" s="19">
        <f>_xlfn.XLOOKUP(D589,[4]Cmg!$I$4:$I$99,[4]Cmg!$M$4:$M$99,"----",0,1)</f>
        <v>3.9398856443497974</v>
      </c>
      <c r="AA589" s="19">
        <f>_xlfn.XLOOKUP(D589,[4]Cmg!$A$4:$A$101,[4]Cmg!$B$4:$B$101,"----",0,1)</f>
        <v>44.994768407875235</v>
      </c>
      <c r="AB589" s="19">
        <f>_xlfn.XLOOKUP(D589,[4]Cmg!$E$4:$E$101,[4]Cmg!$F$4:$F$101,"----",0,1)</f>
        <v>7.3561338797814271</v>
      </c>
      <c r="AC589" s="19">
        <f>_xlfn.XLOOKUP(D589,[4]Cmg!$O$4:$O$101,[4]Cmg!$P$4:$P$101,"----",0,1)</f>
        <v>71.863776087380657</v>
      </c>
      <c r="AD589" s="24">
        <f>_xlfn.XLOOKUP(D589,[4]Cmg!$S$4:$S$101,[4]Cmg!$U$4:$U$101,"----",0,1)</f>
        <v>0.49334243769204505</v>
      </c>
      <c r="AG589" s="25">
        <f>IFERROR(SUMIFS('[4]BD Unidades'!$AH:$AH,'[4]BD Unidades'!$A:$A,'BD Centrales 2024'!$A589),"-")</f>
        <v>2.75</v>
      </c>
      <c r="AH589" s="25">
        <f>SUMIFS('[4]BD Unidades'!$AJ$3:$AJ$1424,'[4]BD Unidades'!$A$3:$A$1424,$A589)</f>
        <v>8772.2000000000007</v>
      </c>
      <c r="AI589" s="25">
        <f>SUMIFS('[4]BD Unidades'!$AL$3:$AL$1424,'[4]BD Unidades'!$A$3:$A$1424,$A589)</f>
        <v>1.7833333333333301</v>
      </c>
      <c r="AJ589" s="26">
        <f t="shared" si="37"/>
        <v>2.0325241860880331E-4</v>
      </c>
      <c r="AK589" s="27">
        <f>IFERROR(SUMIFS('[4]BD Unidades'!$AO$3:$AO$1424,'[4]BD Unidades'!$A$3:$A$1424,$A589),"-")</f>
        <v>0</v>
      </c>
      <c r="AL589" s="27">
        <f>IFERROR(SUMIFS('[4]BD Unidades'!$AQ$3:$AQ$1424,'[4]BD Unidades'!$A$3:$A$1424,$A589),"-")</f>
        <v>0</v>
      </c>
      <c r="AM589" s="27">
        <f>IFERROR(SUMIFS('[4]BD Unidades'!$AS$3:$AS$1424,'[4]BD Unidades'!$A$3:$A$1424,$A589),"-")</f>
        <v>0</v>
      </c>
      <c r="AN589" s="27">
        <f>IFERROR(SUMIFS('[4]BD Unidades'!$AU$3:$AU$1424,'[4]BD Unidades'!$A$3:$A$1424,$A589),"-")</f>
        <v>0.28009600000000001</v>
      </c>
      <c r="AO589" s="27">
        <f>IFERROR(SUMIFS('[4]BD Unidades'!$AW$3:$AW$1424,'[4]BD Unidades'!$A$3:$A$1424,$A589),"-")</f>
        <v>0.27192</v>
      </c>
      <c r="AP589" s="27">
        <f>IFERROR(SUMIFS('[4]BD Unidades'!$AY$3:$AY$1424,'[4]BD Unidades'!$A$3:$A$1424,$A589),"-")</f>
        <v>0.27894799999999997</v>
      </c>
      <c r="AQ589" s="25">
        <f>IFERROR(SUMIFS('[4]BD Unidades'!$AZ$3:$AZ$1424,'[4]BD Unidades'!$A$3:$A$1424,$A589),"-")</f>
        <v>0.77026400000000006</v>
      </c>
      <c r="AR589" s="25">
        <f>IFERROR(SUMIFS('[4]BD Unidades'!$BA$3:$BA$1424,'[4]BD Unidades'!$A$3:$A$1424,$A589),"-")</f>
        <v>2.75</v>
      </c>
      <c r="AS589" s="28">
        <f>SUMIFS('[4]BD Unidades'!$BC$3:$BC$1424,'[4]BD Unidades'!$A$3:$A$1424,$A589)</f>
        <v>4.7339807712668399E-3</v>
      </c>
      <c r="AT589" s="28">
        <f>SUMIFS('[4]BD Unidades'!$BE$3:$BE$1424,'[4]BD Unidades'!$A$3:$A$1424,$A589)</f>
        <v>0.99971728901032197</v>
      </c>
      <c r="AU589" s="29">
        <f t="shared" si="38"/>
        <v>0.99498464658744412</v>
      </c>
      <c r="AV589" s="30">
        <f t="shared" si="39"/>
        <v>1.6200000000000003E-2</v>
      </c>
      <c r="AW589" s="25">
        <f>IFERROR(SUMIFS('[4]BD Unidades'!$BI$3:$BI$1424,'[4]BD Unidades'!$A$3:$A$1424,$A589),"-")</f>
        <v>0.76080612758615207</v>
      </c>
      <c r="AX589" s="25">
        <f>IFERROR(SUMIFS('[4]BD Unidades'!$BJ$3:$BJ$1424,'[4]BD Unidades'!$A$3:$A$1424,$A589),"-")</f>
        <v>0.48892669670729327</v>
      </c>
    </row>
    <row r="590" spans="1:50" ht="14.4" x14ac:dyDescent="0.3">
      <c r="A590" s="7">
        <v>1900</v>
      </c>
      <c r="B590" s="7" t="s">
        <v>2510</v>
      </c>
      <c r="D590" s="8" t="s">
        <v>2511</v>
      </c>
      <c r="E590" s="19" t="s">
        <v>584</v>
      </c>
      <c r="F590" s="19" t="s">
        <v>584</v>
      </c>
      <c r="G590" s="19" t="s">
        <v>2512</v>
      </c>
      <c r="H590" s="19">
        <v>1</v>
      </c>
      <c r="I590" s="19">
        <v>2024</v>
      </c>
      <c r="J590" s="19" t="s">
        <v>495</v>
      </c>
      <c r="K590" s="19" t="s">
        <v>496</v>
      </c>
      <c r="L590" s="19" t="s">
        <v>47</v>
      </c>
      <c r="M590" s="19" t="s">
        <v>497</v>
      </c>
      <c r="N590" s="19" t="s">
        <v>557</v>
      </c>
      <c r="O590" s="19" t="s">
        <v>499</v>
      </c>
      <c r="P590" s="19" t="s">
        <v>51</v>
      </c>
      <c r="Q590" s="9" t="s">
        <v>2514</v>
      </c>
      <c r="R590" s="20">
        <v>366.46879999999999</v>
      </c>
      <c r="S590" s="20">
        <v>2.69</v>
      </c>
      <c r="T590" s="20">
        <v>356.60980000000001</v>
      </c>
      <c r="U590" s="20">
        <v>0.19020000000000001</v>
      </c>
      <c r="V590" s="21">
        <f>_xlfn.XLOOKUP(D590,'[4]Gen. Real'!$A$2:$A$1168,'[4]Gen. Real'!$C$2:$C$1168,"-",0)</f>
        <v>696.5920499999994</v>
      </c>
      <c r="W590" s="22"/>
      <c r="X590" s="22">
        <f>_xlfn.XLOOKUP(D590,[4]Vertimiento!$J$2:$J$119,[4]Vertimiento!$K$2:$K$119,"-",0)</f>
        <v>222.8342033866667</v>
      </c>
      <c r="Y590" s="23">
        <f t="shared" si="36"/>
        <v>0.24236223684701924</v>
      </c>
      <c r="Z590" s="19">
        <f>_xlfn.XLOOKUP(D590,[4]Cmg!$I$4:$I$99,[4]Cmg!$M$4:$M$99,"----",0,1)</f>
        <v>6.2691745164189143</v>
      </c>
      <c r="AA590" s="19">
        <f>_xlfn.XLOOKUP(D590,[4]Cmg!$A$4:$A$101,[4]Cmg!$B$4:$B$101,"----",0,1)</f>
        <v>45.279943097758157</v>
      </c>
      <c r="AB590" s="19">
        <f>_xlfn.XLOOKUP(D590,[4]Cmg!$E$4:$E$101,[4]Cmg!$F$4:$F$101,"----",0,1)</f>
        <v>6.9317076502732284</v>
      </c>
      <c r="AC590" s="19">
        <f>_xlfn.XLOOKUP(D590,[4]Cmg!$O$4:$O$101,[4]Cmg!$P$4:$P$101,"----",0,1)</f>
        <v>72.655511995318932</v>
      </c>
      <c r="AD590" s="24">
        <f>_xlfn.XLOOKUP(D590,[4]Cmg!$S$4:$S$101,[4]Cmg!$U$4:$U$101,"----",0,1)</f>
        <v>0.45373847729600547</v>
      </c>
      <c r="AG590" s="25">
        <f>IFERROR(SUMIFS('[4]BD Unidades'!$AH:$AH,'[4]BD Unidades'!$A:$A,'BD Centrales 2024'!$A590),"-")</f>
        <v>366.46917704918036</v>
      </c>
      <c r="AH590" s="25">
        <f>SUMIFS('[4]BD Unidades'!$AJ$3:$AJ$1424,'[4]BD Unidades'!$A$3:$A$1424,$A590)</f>
        <v>8024.8500000000013</v>
      </c>
      <c r="AI590" s="25">
        <f>SUMIFS('[4]BD Unidades'!$AL$3:$AL$1424,'[4]BD Unidades'!$A$3:$A$1424,$A590)</f>
        <v>633.18333333333305</v>
      </c>
      <c r="AJ590" s="26">
        <f t="shared" si="37"/>
        <v>7.3132466572470231E-2</v>
      </c>
      <c r="AK590" s="27">
        <f>IFERROR(SUMIFS('[4]BD Unidades'!$AO$3:$AO$1424,'[4]BD Unidades'!$A$3:$A$1424,$A590),"-")</f>
        <v>0</v>
      </c>
      <c r="AL590" s="27">
        <f>IFERROR(SUMIFS('[4]BD Unidades'!$AQ$3:$AQ$1424,'[4]BD Unidades'!$A$3:$A$1424,$A590),"-")</f>
        <v>0</v>
      </c>
      <c r="AM590" s="27">
        <f>IFERROR(SUMIFS('[4]BD Unidades'!$AS$3:$AS$1424,'[4]BD Unidades'!$A$3:$A$1424,$A590),"-")</f>
        <v>0</v>
      </c>
      <c r="AN590" s="27">
        <f>IFERROR(SUMIFS('[4]BD Unidades'!$AU$3:$AU$1424,'[4]BD Unidades'!$A$3:$A$1424,$A590),"-")</f>
        <v>0</v>
      </c>
      <c r="AO590" s="27">
        <f>IFERROR(SUMIFS('[4]BD Unidades'!$AW$3:$AW$1424,'[4]BD Unidades'!$A$3:$A$1424,$A590),"-")</f>
        <v>0.29578199999999999</v>
      </c>
      <c r="AP590" s="27">
        <f>IFERROR(SUMIFS('[4]BD Unidades'!$AY$3:$AY$1424,'[4]BD Unidades'!$A$3:$A$1424,$A590),"-")</f>
        <v>0.37237899999999996</v>
      </c>
      <c r="AQ590" s="25">
        <f>IFERROR(SUMIFS('[4]BD Unidades'!$AZ$3:$AZ$1424,'[4]BD Unidades'!$A$3:$A$1424,$A590),"-")</f>
        <v>104.53632555159471</v>
      </c>
      <c r="AR590" s="25">
        <f>IFERROR(SUMIFS('[4]BD Unidades'!$BA$3:$BA$1424,'[4]BD Unidades'!$A$3:$A$1424,$A590),"-")</f>
        <v>354.42966215576098</v>
      </c>
      <c r="AS590" s="28">
        <f>SUMIFS('[4]BD Unidades'!$BC$3:$BC$1424,'[4]BD Unidades'!$A$3:$A$1424,$A590)</f>
        <v>5.6386673240990809E-3</v>
      </c>
      <c r="AT590" s="28">
        <f>SUMIFS('[4]BD Unidades'!$BE$3:$BE$1424,'[4]BD Unidades'!$A$3:$A$1424,$A590)</f>
        <v>0.988050242865817</v>
      </c>
      <c r="AU590" s="29">
        <f t="shared" si="38"/>
        <v>0.98247895624680126</v>
      </c>
      <c r="AV590" s="30">
        <f t="shared" si="39"/>
        <v>2.69E-2</v>
      </c>
      <c r="AW590" s="25">
        <f>IFERROR(SUMIFS('[4]BD Unidades'!$BI$3:$BI$1424,'[4]BD Unidades'!$A$3:$A$1424,$A590),"-")</f>
        <v>100.51468771324663</v>
      </c>
      <c r="AX590" s="25">
        <f>IFERROR(SUMIFS('[4]BD Unidades'!$BJ$3:$BJ$1424,'[4]BD Unidades'!$A$3:$A$1424,$A590),"-")</f>
        <v>64.595055760296617</v>
      </c>
    </row>
    <row r="591" spans="1:50" ht="14.4" x14ac:dyDescent="0.3">
      <c r="A591" s="7">
        <v>1901</v>
      </c>
      <c r="B591" s="7" t="s">
        <v>2515</v>
      </c>
      <c r="D591" s="8" t="s">
        <v>2516</v>
      </c>
      <c r="E591" s="19" t="s">
        <v>2517</v>
      </c>
      <c r="F591" s="19" t="s">
        <v>2517</v>
      </c>
      <c r="G591" s="19" t="s">
        <v>2518</v>
      </c>
      <c r="H591" s="19" t="s">
        <v>397</v>
      </c>
      <c r="I591" s="19">
        <v>2024</v>
      </c>
      <c r="J591" s="19" t="s">
        <v>495</v>
      </c>
      <c r="K591" s="19" t="s">
        <v>496</v>
      </c>
      <c r="L591" s="19" t="s">
        <v>213</v>
      </c>
      <c r="M591" s="19" t="s">
        <v>189</v>
      </c>
      <c r="N591" s="19" t="s">
        <v>189</v>
      </c>
      <c r="O591" s="19" t="s">
        <v>1244</v>
      </c>
      <c r="P591" s="19" t="s">
        <v>51</v>
      </c>
      <c r="Q591" s="9" t="s">
        <v>2519</v>
      </c>
      <c r="R591" s="20">
        <v>2.9975939999999999</v>
      </c>
      <c r="S591" s="20">
        <v>0.25</v>
      </c>
      <c r="T591" s="20">
        <v>2.99</v>
      </c>
      <c r="U591" s="20" t="s">
        <v>397</v>
      </c>
      <c r="V591" s="21">
        <f>_xlfn.XLOOKUP(D591,'[4]Gen. Real'!$A$2:$A$1168,'[4]Gen. Real'!$C$2:$C$1168,"-",0)</f>
        <v>6.6545299999999976</v>
      </c>
      <c r="W591" s="22"/>
      <c r="X591" s="22" t="str">
        <f>_xlfn.XLOOKUP(D591,[4]Vertimiento!$J$2:$J$119,[4]Vertimiento!$K$2:$K$119,"-",0)</f>
        <v>-</v>
      </c>
      <c r="Y591" s="23" t="str">
        <f t="shared" si="36"/>
        <v>-</v>
      </c>
      <c r="Z591" s="19" t="str">
        <f>_xlfn.XLOOKUP(D591,[4]Cmg!$I$4:$I$99,[4]Cmg!$M$4:$M$99,"----",0,1)</f>
        <v>----</v>
      </c>
      <c r="AA591" s="19" t="str">
        <f>_xlfn.XLOOKUP(D591,[4]Cmg!$A$4:$A$101,[4]Cmg!$B$4:$B$101,"----",0,1)</f>
        <v>----</v>
      </c>
      <c r="AB591" s="19" t="str">
        <f>_xlfn.XLOOKUP(D591,[4]Cmg!$E$4:$E$101,[4]Cmg!$F$4:$F$101,"----",0,1)</f>
        <v>----</v>
      </c>
      <c r="AC591" s="19" t="str">
        <f>_xlfn.XLOOKUP(D591,[4]Cmg!$O$4:$O$101,[4]Cmg!$P$4:$P$101,"----",0,1)</f>
        <v>----</v>
      </c>
      <c r="AD591" s="24" t="str">
        <f>_xlfn.XLOOKUP(D591,[4]Cmg!$S$4:$S$101,[4]Cmg!$U$4:$U$101,"----",0,1)</f>
        <v>----</v>
      </c>
      <c r="AG591" s="25">
        <f>IFERROR(SUMIFS('[4]BD Unidades'!$AH:$AH,'[4]BD Unidades'!$A:$A,'BD Centrales 2024'!$A591),"-")</f>
        <v>2.99</v>
      </c>
      <c r="AH591" s="25">
        <f>SUMIFS('[4]BD Unidades'!$AJ$3:$AJ$1424,'[4]BD Unidades'!$A$3:$A$1424,$A591)</f>
        <v>8696.9947119812296</v>
      </c>
      <c r="AI591" s="25">
        <f>SUMIFS('[4]BD Unidades'!$AL$3:$AL$1424,'[4]BD Unidades'!$A$3:$A$1424,$A591)</f>
        <v>16.591195027300753</v>
      </c>
      <c r="AJ591" s="26">
        <f t="shared" si="37"/>
        <v>1.9040605330987886E-3</v>
      </c>
      <c r="AK591" s="27">
        <f>IFERROR(SUMIFS('[4]BD Unidades'!$AO$3:$AO$1424,'[4]BD Unidades'!$A$3:$A$1424,$A591),"-")</f>
        <v>0</v>
      </c>
      <c r="AL591" s="27">
        <f>IFERROR(SUMIFS('[4]BD Unidades'!$AQ$3:$AQ$1424,'[4]BD Unidades'!$A$3:$A$1424,$A591),"-")</f>
        <v>0</v>
      </c>
      <c r="AM591" s="27">
        <f>IFERROR(SUMIFS('[4]BD Unidades'!$AS$3:$AS$1424,'[4]BD Unidades'!$A$3:$A$1424,$A591),"-")</f>
        <v>0.24092169334369717</v>
      </c>
      <c r="AN591" s="27">
        <f>IFERROR(SUMIFS('[4]BD Unidades'!$AU$3:$AU$1424,'[4]BD Unidades'!$A$3:$A$1424,$A591),"-")</f>
        <v>0.23474479532585135</v>
      </c>
      <c r="AO591" s="27">
        <f>IFERROR(SUMIFS('[4]BD Unidades'!$AW$3:$AW$1424,'[4]BD Unidades'!$A$3:$A$1424,$A591),"-")</f>
        <v>0.25373057525468762</v>
      </c>
      <c r="AP591" s="27">
        <f>IFERROR(SUMIFS('[4]BD Unidades'!$AY$3:$AY$1424,'[4]BD Unidades'!$A$3:$A$1424,$A591),"-")</f>
        <v>0.23762847136737</v>
      </c>
      <c r="AQ591" s="25">
        <f>IFERROR(SUMIFS('[4]BD Unidades'!$AZ$3:$AZ$1424,'[4]BD Unidades'!$A$3:$A$1424,$A591),"-")</f>
        <v>0.70366959000000007</v>
      </c>
      <c r="AR591" s="25">
        <f>IFERROR(SUMIFS('[4]BD Unidades'!$BA$3:$BA$1424,'[4]BD Unidades'!$A$3:$A$1424,$A591),"-")</f>
        <v>2.98963822849871</v>
      </c>
      <c r="AS591" s="28">
        <f>SUMIFS('[4]BD Unidades'!$BC$3:$BC$1424,'[4]BD Unidades'!$A$3:$A$1424,$A591)</f>
        <v>6.8355492816347882E-3</v>
      </c>
      <c r="AT591" s="28">
        <f>SUMIFS('[4]BD Unidades'!$BE$3:$BE$1424,'[4]BD Unidades'!$A$3:$A$1424,$A591)</f>
        <v>0.99727548408415712</v>
      </c>
      <c r="AU591" s="29">
        <f t="shared" si="38"/>
        <v>0.9904585583653337</v>
      </c>
      <c r="AV591" s="30">
        <f t="shared" si="39"/>
        <v>2.5000000000000001E-3</v>
      </c>
      <c r="AW591" s="25">
        <f>IFERROR(SUMIFS('[4]BD Unidades'!$BI$3:$BI$1424,'[4]BD Unidades'!$A$3:$A$1424,$A591),"-")</f>
        <v>0.69871348094870112</v>
      </c>
      <c r="AX591" s="25">
        <f>IFERROR(SUMIFS('[4]BD Unidades'!$BJ$3:$BJ$1424,'[4]BD Unidades'!$A$3:$A$1424,$A591),"-")</f>
        <v>0.4490232948950828</v>
      </c>
    </row>
    <row r="592" spans="1:50" ht="14.4" x14ac:dyDescent="0.3">
      <c r="A592" s="7">
        <v>1905</v>
      </c>
      <c r="B592" s="7" t="s">
        <v>2520</v>
      </c>
      <c r="D592" s="8" t="s">
        <v>2521</v>
      </c>
      <c r="E592" s="19" t="s">
        <v>2522</v>
      </c>
      <c r="F592" s="19" t="s">
        <v>2522</v>
      </c>
      <c r="G592" s="19" t="s">
        <v>2523</v>
      </c>
      <c r="H592" s="19" t="s">
        <v>397</v>
      </c>
      <c r="I592" s="19">
        <v>2024</v>
      </c>
      <c r="J592" s="19" t="s">
        <v>495</v>
      </c>
      <c r="K592" s="19" t="s">
        <v>496</v>
      </c>
      <c r="L592" s="19" t="s">
        <v>213</v>
      </c>
      <c r="M592" s="19" t="s">
        <v>164</v>
      </c>
      <c r="N592" s="19" t="s">
        <v>221</v>
      </c>
      <c r="O592" s="19" t="s">
        <v>221</v>
      </c>
      <c r="P592" s="19" t="s">
        <v>51</v>
      </c>
      <c r="Q592" s="9" t="s">
        <v>2524</v>
      </c>
      <c r="R592" s="20">
        <v>2.71</v>
      </c>
      <c r="S592" s="20">
        <v>0.36899999999999999</v>
      </c>
      <c r="T592" s="20">
        <v>2.7</v>
      </c>
      <c r="U592" s="20" t="s">
        <v>397</v>
      </c>
      <c r="V592" s="21">
        <f>_xlfn.XLOOKUP(D592,'[4]Gen. Real'!$A$2:$A$1168,'[4]Gen. Real'!$C$2:$C$1168,"-",0)</f>
        <v>5.1562400000000013</v>
      </c>
      <c r="W592" s="22"/>
      <c r="X592" s="22" t="str">
        <f>_xlfn.XLOOKUP(D592,[4]Vertimiento!$J$2:$J$119,[4]Vertimiento!$K$2:$K$119,"-",0)</f>
        <v>-</v>
      </c>
      <c r="Y592" s="23" t="str">
        <f t="shared" si="36"/>
        <v>-</v>
      </c>
      <c r="Z592" s="19" t="str">
        <f>_xlfn.XLOOKUP(D592,[4]Cmg!$I$4:$I$99,[4]Cmg!$M$4:$M$99,"----",0,1)</f>
        <v>----</v>
      </c>
      <c r="AA592" s="19" t="str">
        <f>_xlfn.XLOOKUP(D592,[4]Cmg!$A$4:$A$101,[4]Cmg!$B$4:$B$101,"----",0,1)</f>
        <v>----</v>
      </c>
      <c r="AB592" s="19" t="str">
        <f>_xlfn.XLOOKUP(D592,[4]Cmg!$E$4:$E$101,[4]Cmg!$F$4:$F$101,"----",0,1)</f>
        <v>----</v>
      </c>
      <c r="AC592" s="19" t="str">
        <f>_xlfn.XLOOKUP(D592,[4]Cmg!$O$4:$O$101,[4]Cmg!$P$4:$P$101,"----",0,1)</f>
        <v>----</v>
      </c>
      <c r="AD592" s="24" t="str">
        <f>_xlfn.XLOOKUP(D592,[4]Cmg!$S$4:$S$101,[4]Cmg!$U$4:$U$101,"----",0,1)</f>
        <v>----</v>
      </c>
      <c r="AG592" s="25">
        <f>IFERROR(SUMIFS('[4]BD Unidades'!$AH:$AH,'[4]BD Unidades'!$A:$A,'BD Centrales 2024'!$A592),"-")</f>
        <v>2.7</v>
      </c>
      <c r="AH592" s="25">
        <f>SUMIFS('[4]BD Unidades'!$AJ$3:$AJ$1424,'[4]BD Unidades'!$A$3:$A$1424,$A592)</f>
        <v>8482.8154981549797</v>
      </c>
      <c r="AI592" s="25">
        <f>SUMIFS('[4]BD Unidades'!$AL$3:$AL$1424,'[4]BD Unidades'!$A$3:$A$1424,$A592)</f>
        <v>0</v>
      </c>
      <c r="AJ592" s="26">
        <f t="shared" si="37"/>
        <v>0</v>
      </c>
      <c r="AK592" s="27">
        <f>IFERROR(SUMIFS('[4]BD Unidades'!$AO$3:$AO$1424,'[4]BD Unidades'!$A$3:$A$1424,$A592),"-")</f>
        <v>0</v>
      </c>
      <c r="AL592" s="27">
        <f>IFERROR(SUMIFS('[4]BD Unidades'!$AQ$3:$AQ$1424,'[4]BD Unidades'!$A$3:$A$1424,$A592),"-")</f>
        <v>0</v>
      </c>
      <c r="AM592" s="27">
        <f>IFERROR(SUMIFS('[4]BD Unidades'!$AS$3:$AS$1424,'[4]BD Unidades'!$A$3:$A$1424,$A592),"-")</f>
        <v>0.20593238556531077</v>
      </c>
      <c r="AN592" s="27">
        <f>IFERROR(SUMIFS('[4]BD Unidades'!$AU$3:$AU$1424,'[4]BD Unidades'!$A$3:$A$1424,$A592),"-")</f>
        <v>0.21973715867158675</v>
      </c>
      <c r="AO592" s="27">
        <f>IFERROR(SUMIFS('[4]BD Unidades'!$AW$3:$AW$1424,'[4]BD Unidades'!$A$3:$A$1424,$A592),"-")</f>
        <v>0.22193800738007383</v>
      </c>
      <c r="AP592" s="27">
        <f>IFERROR(SUMIFS('[4]BD Unidades'!$AY$3:$AY$1424,'[4]BD Unidades'!$A$3:$A$1424,$A592),"-")</f>
        <v>0.2079717343173432</v>
      </c>
      <c r="AQ592" s="25">
        <f>IFERROR(SUMIFS('[4]BD Unidades'!$AZ$3:$AZ$1424,'[4]BD Unidades'!$A$3:$A$1424,$A592),"-")</f>
        <v>0.5580767648819922</v>
      </c>
      <c r="AR592" s="25">
        <f>IFERROR(SUMIFS('[4]BD Unidades'!$BA$3:$BA$1424,'[4]BD Unidades'!$A$3:$A$1424,$A592),"-")</f>
        <v>2.7</v>
      </c>
      <c r="AS592" s="28">
        <f>SUMIFS('[4]BD Unidades'!$BC$3:$BC$1424,'[4]BD Unidades'!$A$3:$A$1424,$A592)</f>
        <v>7.3358375017756952E-3</v>
      </c>
      <c r="AT592" s="28">
        <f>SUMIFS('[4]BD Unidades'!$BE$3:$BE$1424,'[4]BD Unidades'!$A$3:$A$1424,$A592)</f>
        <v>0.99630996309963105</v>
      </c>
      <c r="AU592" s="29">
        <f t="shared" si="38"/>
        <v>0.98900119510893203</v>
      </c>
      <c r="AV592" s="30">
        <f t="shared" si="39"/>
        <v>3.6900000000000001E-3</v>
      </c>
      <c r="AW592" s="25">
        <f>IFERROR(SUMIFS('[4]BD Unidades'!$BI$3:$BI$1424,'[4]BD Unidades'!$A$3:$A$1424,$A592),"-")</f>
        <v>0.55396764160478051</v>
      </c>
      <c r="AX592" s="25">
        <f>IFERROR(SUMIFS('[4]BD Unidades'!$BJ$3:$BJ$1424,'[4]BD Unidades'!$A$3:$A$1424,$A592),"-")</f>
        <v>0.35600340122376928</v>
      </c>
    </row>
    <row r="593" spans="1:50" ht="14.4" x14ac:dyDescent="0.3">
      <c r="A593" s="7">
        <v>1906</v>
      </c>
      <c r="B593" s="7" t="s">
        <v>2525</v>
      </c>
      <c r="D593" s="8" t="s">
        <v>2526</v>
      </c>
      <c r="E593" s="19" t="s">
        <v>2269</v>
      </c>
      <c r="F593" s="19" t="s">
        <v>2527</v>
      </c>
      <c r="G593" s="19" t="s">
        <v>2528</v>
      </c>
      <c r="H593" s="19" t="s">
        <v>397</v>
      </c>
      <c r="I593" s="19">
        <v>2024</v>
      </c>
      <c r="J593" s="19" t="s">
        <v>495</v>
      </c>
      <c r="K593" s="19" t="s">
        <v>496</v>
      </c>
      <c r="L593" s="19" t="s">
        <v>213</v>
      </c>
      <c r="M593" s="19" t="s">
        <v>362</v>
      </c>
      <c r="N593" s="19" t="s">
        <v>1216</v>
      </c>
      <c r="O593" s="19" t="s">
        <v>1455</v>
      </c>
      <c r="P593" s="19" t="s">
        <v>51</v>
      </c>
      <c r="Q593" s="9" t="s">
        <v>2529</v>
      </c>
      <c r="R593" s="20">
        <v>2.6050399999999998</v>
      </c>
      <c r="S593" s="20">
        <v>0.19350000000000001</v>
      </c>
      <c r="T593" s="20">
        <v>2.6</v>
      </c>
      <c r="U593" s="20" t="s">
        <v>397</v>
      </c>
      <c r="V593" s="21">
        <f>_xlfn.XLOOKUP(D593,'[4]Gen. Real'!$A$2:$A$1168,'[4]Gen. Real'!$C$2:$C$1168,"-",0)</f>
        <v>5.7831900000000003</v>
      </c>
      <c r="W593" s="22"/>
      <c r="X593" s="22" t="str">
        <f>_xlfn.XLOOKUP(D593,[4]Vertimiento!$J$2:$J$119,[4]Vertimiento!$K$2:$K$119,"-",0)</f>
        <v>-</v>
      </c>
      <c r="Y593" s="23" t="str">
        <f t="shared" si="36"/>
        <v>-</v>
      </c>
      <c r="Z593" s="19" t="str">
        <f>_xlfn.XLOOKUP(D593,[4]Cmg!$I$4:$I$99,[4]Cmg!$M$4:$M$99,"----",0,1)</f>
        <v>----</v>
      </c>
      <c r="AA593" s="19" t="str">
        <f>_xlfn.XLOOKUP(D593,[4]Cmg!$A$4:$A$101,[4]Cmg!$B$4:$B$101,"----",0,1)</f>
        <v>----</v>
      </c>
      <c r="AB593" s="19" t="str">
        <f>_xlfn.XLOOKUP(D593,[4]Cmg!$E$4:$E$101,[4]Cmg!$F$4:$F$101,"----",0,1)</f>
        <v>----</v>
      </c>
      <c r="AC593" s="19" t="str">
        <f>_xlfn.XLOOKUP(D593,[4]Cmg!$O$4:$O$101,[4]Cmg!$P$4:$P$101,"----",0,1)</f>
        <v>----</v>
      </c>
      <c r="AD593" s="24" t="str">
        <f>_xlfn.XLOOKUP(D593,[4]Cmg!$S$4:$S$101,[4]Cmg!$U$4:$U$101,"----",0,1)</f>
        <v>----</v>
      </c>
      <c r="AG593" s="25">
        <f>IFERROR(SUMIFS('[4]BD Unidades'!$AH:$AH,'[4]BD Unidades'!$A:$A,'BD Centrales 2024'!$A593),"-")</f>
        <v>2.6</v>
      </c>
      <c r="AH593" s="25">
        <f>SUMIFS('[4]BD Unidades'!$AJ$3:$AJ$1424,'[4]BD Unidades'!$A$3:$A$1424,$A593)</f>
        <v>8544.7696260582034</v>
      </c>
      <c r="AI593" s="25">
        <f>SUMIFS('[4]BD Unidades'!$AL$3:$AL$1424,'[4]BD Unidades'!$A$3:$A$1424,$A593)</f>
        <v>0</v>
      </c>
      <c r="AJ593" s="26">
        <f t="shared" si="37"/>
        <v>0</v>
      </c>
      <c r="AK593" s="27">
        <f>IFERROR(SUMIFS('[4]BD Unidades'!$AO$3:$AO$1424,'[4]BD Unidades'!$A$3:$A$1424,$A593),"-")</f>
        <v>0</v>
      </c>
      <c r="AL593" s="27">
        <f>IFERROR(SUMIFS('[4]BD Unidades'!$AQ$3:$AQ$1424,'[4]BD Unidades'!$A$3:$A$1424,$A593),"-")</f>
        <v>0</v>
      </c>
      <c r="AM593" s="27">
        <f>IFERROR(SUMIFS('[4]BD Unidades'!$AS$3:$AS$1424,'[4]BD Unidades'!$A$3:$A$1424,$A593),"-")</f>
        <v>0.2314496526231381</v>
      </c>
      <c r="AN593" s="27">
        <f>IFERROR(SUMIFS('[4]BD Unidades'!$AU$3:$AU$1424,'[4]BD Unidades'!$A$3:$A$1424,$A593),"-")</f>
        <v>0.25396769339434333</v>
      </c>
      <c r="AO593" s="27">
        <f>IFERROR(SUMIFS('[4]BD Unidades'!$AW$3:$AW$1424,'[4]BD Unidades'!$A$3:$A$1424,$A593),"-")</f>
        <v>0.25406350766207048</v>
      </c>
      <c r="AP593" s="27">
        <f>IFERROR(SUMIFS('[4]BD Unidades'!$AY$3:$AY$1424,'[4]BD Unidades'!$A$3:$A$1424,$A593),"-")</f>
        <v>0.25857975309400244</v>
      </c>
      <c r="AQ593" s="25">
        <f>IFERROR(SUMIFS('[4]BD Unidades'!$AZ$3:$AZ$1424,'[4]BD Unidades'!$A$3:$A$1424,$A593),"-")</f>
        <v>0.60293560306937966</v>
      </c>
      <c r="AR593" s="25">
        <f>IFERROR(SUMIFS('[4]BD Unidades'!$BA$3:$BA$1424,'[4]BD Unidades'!$A$3:$A$1424,$A593),"-")</f>
        <v>2.6</v>
      </c>
      <c r="AS593" s="28">
        <f>SUMIFS('[4]BD Unidades'!$BC$3:$BC$1424,'[4]BD Unidades'!$A$3:$A$1424,$A593)</f>
        <v>6.0473596177525622E-3</v>
      </c>
      <c r="AT593" s="28">
        <f>SUMIFS('[4]BD Unidades'!$BE$3:$BE$1424,'[4]BD Unidades'!$A$3:$A$1424,$A593)</f>
        <v>0.99806528882473988</v>
      </c>
      <c r="AU593" s="29">
        <f t="shared" si="38"/>
        <v>0.99202962910122061</v>
      </c>
      <c r="AV593" s="30">
        <f t="shared" si="39"/>
        <v>1.9350000000000001E-3</v>
      </c>
      <c r="AW593" s="25">
        <f>IFERROR(SUMIFS('[4]BD Unidades'!$BI$3:$BI$1424,'[4]BD Unidades'!$A$3:$A$1424,$A593),"-")</f>
        <v>0.5992823666940309</v>
      </c>
      <c r="AX593" s="25">
        <f>IFERROR(SUMIFS('[4]BD Unidades'!$BJ$3:$BJ$1424,'[4]BD Unidades'!$A$3:$A$1424,$A593),"-")</f>
        <v>0.38512458998230409</v>
      </c>
    </row>
    <row r="594" spans="1:50" ht="14.4" x14ac:dyDescent="0.3">
      <c r="A594" s="7">
        <v>1908</v>
      </c>
      <c r="B594" s="7" t="s">
        <v>2530</v>
      </c>
      <c r="D594" s="8" t="s">
        <v>2531</v>
      </c>
      <c r="E594" s="19" t="s">
        <v>2532</v>
      </c>
      <c r="F594" s="19" t="s">
        <v>2532</v>
      </c>
      <c r="G594" s="19" t="s">
        <v>2533</v>
      </c>
      <c r="H594" s="19" t="s">
        <v>397</v>
      </c>
      <c r="I594" s="19">
        <v>2024</v>
      </c>
      <c r="J594" s="19" t="s">
        <v>495</v>
      </c>
      <c r="K594" s="19" t="s">
        <v>496</v>
      </c>
      <c r="L594" s="19" t="s">
        <v>213</v>
      </c>
      <c r="M594" s="19" t="s">
        <v>497</v>
      </c>
      <c r="N594" s="19" t="s">
        <v>557</v>
      </c>
      <c r="O594" s="19" t="s">
        <v>557</v>
      </c>
      <c r="P594" s="19" t="s">
        <v>51</v>
      </c>
      <c r="Q594" s="9" t="s">
        <v>2458</v>
      </c>
      <c r="R594" s="20">
        <v>9.01</v>
      </c>
      <c r="S594" s="20">
        <v>0.111</v>
      </c>
      <c r="T594" s="20">
        <v>9</v>
      </c>
      <c r="U594" s="20" t="s">
        <v>397</v>
      </c>
      <c r="V594" s="21">
        <f>_xlfn.XLOOKUP(D594,'[4]Gen. Real'!$A$2:$A$1168,'[4]Gen. Real'!$C$2:$C$1168,"-",0)</f>
        <v>7.8711600000000006</v>
      </c>
      <c r="W594" s="22"/>
      <c r="X594" s="22" t="str">
        <f>_xlfn.XLOOKUP(D594,[4]Vertimiento!$J$2:$J$119,[4]Vertimiento!$K$2:$K$119,"-",0)</f>
        <v>-</v>
      </c>
      <c r="Y594" s="23" t="str">
        <f t="shared" si="36"/>
        <v>-</v>
      </c>
      <c r="Z594" s="19" t="str">
        <f>_xlfn.XLOOKUP(D594,[4]Cmg!$I$4:$I$99,[4]Cmg!$M$4:$M$99,"----",0,1)</f>
        <v>----</v>
      </c>
      <c r="AA594" s="19" t="str">
        <f>_xlfn.XLOOKUP(D594,[4]Cmg!$A$4:$A$101,[4]Cmg!$B$4:$B$101,"----",0,1)</f>
        <v>----</v>
      </c>
      <c r="AB594" s="19" t="str">
        <f>_xlfn.XLOOKUP(D594,[4]Cmg!$E$4:$E$101,[4]Cmg!$F$4:$F$101,"----",0,1)</f>
        <v>----</v>
      </c>
      <c r="AC594" s="19" t="str">
        <f>_xlfn.XLOOKUP(D594,[4]Cmg!$O$4:$O$101,[4]Cmg!$P$4:$P$101,"----",0,1)</f>
        <v>----</v>
      </c>
      <c r="AD594" s="24" t="str">
        <f>_xlfn.XLOOKUP(D594,[4]Cmg!$S$4:$S$101,[4]Cmg!$U$4:$U$101,"----",0,1)</f>
        <v>----</v>
      </c>
      <c r="AG594" s="25">
        <f>IFERROR(SUMIFS('[4]BD Unidades'!$AH:$AH,'[4]BD Unidades'!$A:$A,'BD Centrales 2024'!$A594),"-")</f>
        <v>2.4797814207650273</v>
      </c>
      <c r="AH594" s="25">
        <f>SUMIFS('[4]BD Unidades'!$AJ$3:$AJ$1424,'[4]BD Unidades'!$A$3:$A$1424,$A594)</f>
        <v>8573.2408435072175</v>
      </c>
      <c r="AI594" s="25">
        <f>SUMIFS('[4]BD Unidades'!$AL$3:$AL$1424,'[4]BD Unidades'!$A$3:$A$1424,$A594)</f>
        <v>0</v>
      </c>
      <c r="AJ594" s="26">
        <f t="shared" si="37"/>
        <v>0</v>
      </c>
      <c r="AK594" s="27">
        <f>IFERROR(SUMIFS('[4]BD Unidades'!$AO$3:$AO$1424,'[4]BD Unidades'!$A$3:$A$1424,$A594),"-")</f>
        <v>0</v>
      </c>
      <c r="AL594" s="27">
        <f>IFERROR(SUMIFS('[4]BD Unidades'!$AQ$3:$AQ$1424,'[4]BD Unidades'!$A$3:$A$1424,$A594),"-")</f>
        <v>0</v>
      </c>
      <c r="AM594" s="27">
        <f>IFERROR(SUMIFS('[4]BD Unidades'!$AS$3:$AS$1424,'[4]BD Unidades'!$A$3:$A$1424,$A594),"-")</f>
        <v>0</v>
      </c>
      <c r="AN594" s="27">
        <f>IFERROR(SUMIFS('[4]BD Unidades'!$AU$3:$AU$1424,'[4]BD Unidades'!$A$3:$A$1424,$A594),"-")</f>
        <v>0.27405049944506105</v>
      </c>
      <c r="AO594" s="27">
        <f>IFERROR(SUMIFS('[4]BD Unidades'!$AW$3:$AW$1424,'[4]BD Unidades'!$A$3:$A$1424,$A594),"-")</f>
        <v>0.33745504994450609</v>
      </c>
      <c r="AP594" s="27">
        <f>IFERROR(SUMIFS('[4]BD Unidades'!$AY$3:$AY$1424,'[4]BD Unidades'!$A$3:$A$1424,$A594),"-")</f>
        <v>0.27570466148723644</v>
      </c>
      <c r="AQ594" s="25">
        <f>IFERROR(SUMIFS('[4]BD Unidades'!$AZ$3:$AZ$1424,'[4]BD Unidades'!$A$3:$A$1424,$A594),"-")</f>
        <v>0.68034043169398906</v>
      </c>
      <c r="AR594" s="25">
        <f>IFERROR(SUMIFS('[4]BD Unidades'!$BA$3:$BA$1424,'[4]BD Unidades'!$A$3:$A$1424,$A594),"-")</f>
        <v>2.4794335936741398</v>
      </c>
      <c r="AS594" s="28">
        <f>SUMIFS('[4]BD Unidades'!$BC$3:$BC$1424,'[4]BD Unidades'!$A$3:$A$1424,$A594)</f>
        <v>8.6505301683622009E-3</v>
      </c>
      <c r="AT594" s="28">
        <f>SUMIFS('[4]BD Unidades'!$BE$3:$BE$1424,'[4]BD Unidades'!$A$3:$A$1424,$A594)</f>
        <v>0.99889012208657046</v>
      </c>
      <c r="AU594" s="29">
        <f t="shared" si="38"/>
        <v>0.99024919295058167</v>
      </c>
      <c r="AV594" s="30">
        <f t="shared" si="39"/>
        <v>1.1100000000000001E-3</v>
      </c>
      <c r="AW594" s="25">
        <f>IFERROR(SUMIFS('[4]BD Unidades'!$BI$3:$BI$1424,'[4]BD Unidades'!$A$3:$A$1424,$A594),"-")</f>
        <v>0.67444858703660981</v>
      </c>
      <c r="AX594" s="25">
        <f>IFERROR(SUMIFS('[4]BD Unidades'!$BJ$3:$BJ$1424,'[4]BD Unidades'!$A$3:$A$1424,$A594),"-")</f>
        <v>0.43342963181033284</v>
      </c>
    </row>
    <row r="595" spans="1:50" ht="14.4" x14ac:dyDescent="0.3">
      <c r="A595" s="7">
        <v>1909</v>
      </c>
      <c r="B595" s="7" t="s">
        <v>2535</v>
      </c>
      <c r="D595" s="8" t="s">
        <v>2536</v>
      </c>
      <c r="E595" s="19" t="s">
        <v>2537</v>
      </c>
      <c r="F595" s="19" t="s">
        <v>2537</v>
      </c>
      <c r="G595" s="19" t="s">
        <v>2538</v>
      </c>
      <c r="H595" s="19" t="s">
        <v>397</v>
      </c>
      <c r="I595" s="19">
        <v>2024</v>
      </c>
      <c r="J595" s="19" t="s">
        <v>495</v>
      </c>
      <c r="K595" s="19" t="s">
        <v>496</v>
      </c>
      <c r="L595" s="19" t="s">
        <v>213</v>
      </c>
      <c r="M595" s="19" t="s">
        <v>90</v>
      </c>
      <c r="N595" s="19" t="s">
        <v>91</v>
      </c>
      <c r="O595" s="19" t="s">
        <v>91</v>
      </c>
      <c r="P595" s="19" t="s">
        <v>51</v>
      </c>
      <c r="Q595" s="9" t="s">
        <v>2539</v>
      </c>
      <c r="R595" s="20">
        <v>2.76</v>
      </c>
      <c r="S595" s="20">
        <v>0.36</v>
      </c>
      <c r="T595" s="20">
        <v>2.75</v>
      </c>
      <c r="U595" s="20" t="s">
        <v>397</v>
      </c>
      <c r="V595" s="21">
        <f>_xlfn.XLOOKUP(D595,'[4]Gen. Real'!$A$2:$A$1168,'[4]Gen. Real'!$C$2:$C$1168,"-",0)</f>
        <v>5.789620000000002</v>
      </c>
      <c r="W595" s="22"/>
      <c r="X595" s="22" t="str">
        <f>_xlfn.XLOOKUP(D595,[4]Vertimiento!$J$2:$J$119,[4]Vertimiento!$K$2:$K$119,"-",0)</f>
        <v>-</v>
      </c>
      <c r="Y595" s="23" t="str">
        <f t="shared" si="36"/>
        <v>-</v>
      </c>
      <c r="Z595" s="19" t="str">
        <f>_xlfn.XLOOKUP(D595,[4]Cmg!$I$4:$I$99,[4]Cmg!$M$4:$M$99,"----",0,1)</f>
        <v>----</v>
      </c>
      <c r="AA595" s="19" t="str">
        <f>_xlfn.XLOOKUP(D595,[4]Cmg!$A$4:$A$101,[4]Cmg!$B$4:$B$101,"----",0,1)</f>
        <v>----</v>
      </c>
      <c r="AB595" s="19" t="str">
        <f>_xlfn.XLOOKUP(D595,[4]Cmg!$E$4:$E$101,[4]Cmg!$F$4:$F$101,"----",0,1)</f>
        <v>----</v>
      </c>
      <c r="AC595" s="19" t="str">
        <f>_xlfn.XLOOKUP(D595,[4]Cmg!$O$4:$O$101,[4]Cmg!$P$4:$P$101,"----",0,1)</f>
        <v>----</v>
      </c>
      <c r="AD595" s="24" t="str">
        <f>_xlfn.XLOOKUP(D595,[4]Cmg!$S$4:$S$101,[4]Cmg!$U$4:$U$101,"----",0,1)</f>
        <v>----</v>
      </c>
      <c r="AG595" s="25">
        <f>IFERROR(SUMIFS('[4]BD Unidades'!$AH:$AH,'[4]BD Unidades'!$A:$A,'BD Centrales 2024'!$A595),"-")</f>
        <v>2.75</v>
      </c>
      <c r="AH595" s="25">
        <f>SUMIFS('[4]BD Unidades'!$AJ$3:$AJ$1424,'[4]BD Unidades'!$A$3:$A$1424,$A595)</f>
        <v>8688.4057971014499</v>
      </c>
      <c r="AI595" s="25">
        <f>SUMIFS('[4]BD Unidades'!$AL$3:$AL$1424,'[4]BD Unidades'!$A$3:$A$1424,$A595)</f>
        <v>0</v>
      </c>
      <c r="AJ595" s="26">
        <f t="shared" si="37"/>
        <v>0</v>
      </c>
      <c r="AK595" s="27">
        <f>IFERROR(SUMIFS('[4]BD Unidades'!$AO$3:$AO$1424,'[4]BD Unidades'!$A$3:$A$1424,$A595),"-")</f>
        <v>0</v>
      </c>
      <c r="AL595" s="27">
        <f>IFERROR(SUMIFS('[4]BD Unidades'!$AQ$3:$AQ$1424,'[4]BD Unidades'!$A$3:$A$1424,$A595),"-")</f>
        <v>0</v>
      </c>
      <c r="AM595" s="27">
        <f>IFERROR(SUMIFS('[4]BD Unidades'!$AS$3:$AS$1424,'[4]BD Unidades'!$A$3:$A$1424,$A595),"-")</f>
        <v>0.17719344861584321</v>
      </c>
      <c r="AN595" s="27">
        <f>IFERROR(SUMIFS('[4]BD Unidades'!$AU$3:$AU$1424,'[4]BD Unidades'!$A$3:$A$1424,$A595),"-")</f>
        <v>0.22780163043478263</v>
      </c>
      <c r="AO595" s="27">
        <f>IFERROR(SUMIFS('[4]BD Unidades'!$AW$3:$AW$1424,'[4]BD Unidades'!$A$3:$A$1424,$A595),"-")</f>
        <v>0.23982989130434784</v>
      </c>
      <c r="AP595" s="27">
        <f>IFERROR(SUMIFS('[4]BD Unidades'!$AY$3:$AY$1424,'[4]BD Unidades'!$A$3:$A$1424,$A595),"-")</f>
        <v>0.23752128623188409</v>
      </c>
      <c r="AQ595" s="25">
        <f>IFERROR(SUMIFS('[4]BD Unidades'!$AZ$3:$AZ$1424,'[4]BD Unidades'!$A$3:$A$1424,$A595),"-")</f>
        <v>0.48905391817972726</v>
      </c>
      <c r="AR595" s="25">
        <f>IFERROR(SUMIFS('[4]BD Unidades'!$BA$3:$BA$1424,'[4]BD Unidades'!$A$3:$A$1424,$A595),"-")</f>
        <v>2.75</v>
      </c>
      <c r="AS595" s="28">
        <f>SUMIFS('[4]BD Unidades'!$BC$3:$BC$1424,'[4]BD Unidades'!$A$3:$A$1424,$A595)</f>
        <v>9.8763693068357854E-3</v>
      </c>
      <c r="AT595" s="28">
        <f>SUMIFS('[4]BD Unidades'!$BE$3:$BE$1424,'[4]BD Unidades'!$A$3:$A$1424,$A595)</f>
        <v>0.99575294177820073</v>
      </c>
      <c r="AU595" s="29">
        <f t="shared" si="38"/>
        <v>0.98591851798683106</v>
      </c>
      <c r="AV595" s="30">
        <f t="shared" si="39"/>
        <v>3.5999999999999999E-3</v>
      </c>
      <c r="AW595" s="25">
        <f>IFERROR(SUMIFS('[4]BD Unidades'!$BI$3:$BI$1424,'[4]BD Unidades'!$A$3:$A$1424,$A595),"-")</f>
        <v>0.48390309699620082</v>
      </c>
      <c r="AX595" s="25">
        <f>IFERROR(SUMIFS('[4]BD Unidades'!$BJ$3:$BJ$1424,'[4]BD Unidades'!$A$3:$A$1424,$A595),"-")</f>
        <v>0.31097691535612682</v>
      </c>
    </row>
    <row r="596" spans="1:50" ht="14.4" x14ac:dyDescent="0.3">
      <c r="A596" s="7">
        <v>1910</v>
      </c>
      <c r="B596" s="7" t="s">
        <v>2540</v>
      </c>
      <c r="D596" s="8" t="s">
        <v>2541</v>
      </c>
      <c r="E596" s="19" t="s">
        <v>1231</v>
      </c>
      <c r="F596" s="19" t="s">
        <v>2542</v>
      </c>
      <c r="G596" s="19" t="s">
        <v>2543</v>
      </c>
      <c r="H596" s="19" t="s">
        <v>397</v>
      </c>
      <c r="I596" s="19">
        <v>2024</v>
      </c>
      <c r="J596" s="19" t="s">
        <v>495</v>
      </c>
      <c r="K596" s="19" t="s">
        <v>496</v>
      </c>
      <c r="L596" s="19" t="s">
        <v>213</v>
      </c>
      <c r="M596" s="19" t="s">
        <v>90</v>
      </c>
      <c r="N596" s="19" t="s">
        <v>97</v>
      </c>
      <c r="O596" s="19" t="s">
        <v>97</v>
      </c>
      <c r="P596" s="19" t="s">
        <v>51</v>
      </c>
      <c r="Q596" s="9" t="s">
        <v>2544</v>
      </c>
      <c r="R596" s="20">
        <v>9.0220000000000002</v>
      </c>
      <c r="S596" s="20">
        <v>0.24</v>
      </c>
      <c r="T596" s="20">
        <v>9</v>
      </c>
      <c r="U596" s="20" t="s">
        <v>397</v>
      </c>
      <c r="V596" s="21">
        <f>_xlfn.XLOOKUP(D596,'[4]Gen. Real'!$A$2:$A$1168,'[4]Gen. Real'!$C$2:$C$1168,"-",0)</f>
        <v>20.544180000000004</v>
      </c>
      <c r="W596" s="22"/>
      <c r="X596" s="22" t="str">
        <f>_xlfn.XLOOKUP(D596,[4]Vertimiento!$J$2:$J$119,[4]Vertimiento!$K$2:$K$119,"-",0)</f>
        <v>-</v>
      </c>
      <c r="Y596" s="23" t="str">
        <f t="shared" si="36"/>
        <v>-</v>
      </c>
      <c r="Z596" s="19" t="str">
        <f>_xlfn.XLOOKUP(D596,[4]Cmg!$I$4:$I$99,[4]Cmg!$M$4:$M$99,"----",0,1)</f>
        <v>----</v>
      </c>
      <c r="AA596" s="19" t="str">
        <f>_xlfn.XLOOKUP(D596,[4]Cmg!$A$4:$A$101,[4]Cmg!$B$4:$B$101,"----",0,1)</f>
        <v>----</v>
      </c>
      <c r="AB596" s="19" t="str">
        <f>_xlfn.XLOOKUP(D596,[4]Cmg!$E$4:$E$101,[4]Cmg!$F$4:$F$101,"----",0,1)</f>
        <v>----</v>
      </c>
      <c r="AC596" s="19" t="str">
        <f>_xlfn.XLOOKUP(D596,[4]Cmg!$O$4:$O$101,[4]Cmg!$P$4:$P$101,"----",0,1)</f>
        <v>----</v>
      </c>
      <c r="AD596" s="24" t="str">
        <f>_xlfn.XLOOKUP(D596,[4]Cmg!$S$4:$S$101,[4]Cmg!$U$4:$U$101,"----",0,1)</f>
        <v>----</v>
      </c>
      <c r="AG596" s="25">
        <f>IFERROR(SUMIFS('[4]BD Unidades'!$AH:$AH,'[4]BD Unidades'!$A:$A,'BD Centrales 2024'!$A596),"-")</f>
        <v>9</v>
      </c>
      <c r="AH596" s="25">
        <f>SUMIFS('[4]BD Unidades'!$AJ$3:$AJ$1424,'[4]BD Unidades'!$A$3:$A$1424,$A596)</f>
        <v>8137.9239636444281</v>
      </c>
      <c r="AI596" s="25">
        <f>SUMIFS('[4]BD Unidades'!$AL$3:$AL$1424,'[4]BD Unidades'!$A$3:$A$1424,$A596)</f>
        <v>0</v>
      </c>
      <c r="AJ596" s="26">
        <f t="shared" si="37"/>
        <v>0</v>
      </c>
      <c r="AK596" s="27">
        <f>IFERROR(SUMIFS('[4]BD Unidades'!$AO$3:$AO$1424,'[4]BD Unidades'!$A$3:$A$1424,$A596),"-")</f>
        <v>0</v>
      </c>
      <c r="AL596" s="27">
        <f>IFERROR(SUMIFS('[4]BD Unidades'!$AQ$3:$AQ$1424,'[4]BD Unidades'!$A$3:$A$1424,$A596),"-")</f>
        <v>0</v>
      </c>
      <c r="AM596" s="27">
        <f>IFERROR(SUMIFS('[4]BD Unidades'!$AS$3:$AS$1424,'[4]BD Unidades'!$A$3:$A$1424,$A596),"-")</f>
        <v>0.11393021407065738</v>
      </c>
      <c r="AN596" s="27">
        <f>IFERROR(SUMIFS('[4]BD Unidades'!$AU$3:$AU$1424,'[4]BD Unidades'!$A$3:$A$1424,$A596),"-")</f>
        <v>0.25021336732431831</v>
      </c>
      <c r="AO596" s="27">
        <f>IFERROR(SUMIFS('[4]BD Unidades'!$AW$3:$AW$1424,'[4]BD Unidades'!$A$3:$A$1424,$A596),"-")</f>
        <v>0.2578147860784748</v>
      </c>
      <c r="AP596" s="27">
        <f>IFERROR(SUMIFS('[4]BD Unidades'!$AY$3:$AY$1424,'[4]BD Unidades'!$A$3:$A$1424,$A596),"-")</f>
        <v>0.25905176235867877</v>
      </c>
      <c r="AQ596" s="25">
        <f>IFERROR(SUMIFS('[4]BD Unidades'!$AZ$3:$AZ$1424,'[4]BD Unidades'!$A$3:$A$1424,$A596),"-")</f>
        <v>1.027878391345471</v>
      </c>
      <c r="AR596" s="25">
        <f>IFERROR(SUMIFS('[4]BD Unidades'!$BA$3:$BA$1424,'[4]BD Unidades'!$A$3:$A$1424,$A596),"-")</f>
        <v>9</v>
      </c>
      <c r="AS596" s="28">
        <f>SUMIFS('[4]BD Unidades'!$BC$3:$BC$1424,'[4]BD Unidades'!$A$3:$A$1424,$A596)</f>
        <v>1.9164598562955677E-2</v>
      </c>
      <c r="AT596" s="28">
        <f>SUMIFS('[4]BD Unidades'!$BE$3:$BE$1424,'[4]BD Unidades'!$A$3:$A$1424,$A596)</f>
        <v>0.9514916785077886</v>
      </c>
      <c r="AU596" s="29">
        <f t="shared" si="38"/>
        <v>0.93325672245319391</v>
      </c>
      <c r="AV596" s="30">
        <f t="shared" si="39"/>
        <v>2.3999999999999998E-3</v>
      </c>
      <c r="AW596" s="25">
        <f>IFERROR(SUMIFS('[4]BD Unidades'!$BI$3:$BI$1424,'[4]BD Unidades'!$A$3:$A$1424,$A596),"-")</f>
        <v>0.96157338261581204</v>
      </c>
      <c r="AX596" s="25">
        <f>IFERROR(SUMIFS('[4]BD Unidades'!$BJ$3:$BJ$1424,'[4]BD Unidades'!$A$3:$A$1424,$A596),"-")</f>
        <v>0.61794835840195006</v>
      </c>
    </row>
    <row r="597" spans="1:50" ht="14.4" x14ac:dyDescent="0.3">
      <c r="A597" s="7">
        <v>1911</v>
      </c>
      <c r="B597" s="7" t="s">
        <v>2545</v>
      </c>
      <c r="D597" s="8" t="s">
        <v>2546</v>
      </c>
      <c r="E597" s="19" t="s">
        <v>2547</v>
      </c>
      <c r="F597" s="19" t="s">
        <v>2548</v>
      </c>
      <c r="G597" s="19" t="s">
        <v>2549</v>
      </c>
      <c r="H597" s="19" t="s">
        <v>397</v>
      </c>
      <c r="I597" s="19">
        <v>2024</v>
      </c>
      <c r="J597" s="19" t="s">
        <v>495</v>
      </c>
      <c r="K597" s="19" t="s">
        <v>496</v>
      </c>
      <c r="L597" s="19" t="s">
        <v>213</v>
      </c>
      <c r="M597" s="19" t="s">
        <v>164</v>
      </c>
      <c r="N597" s="19" t="s">
        <v>831</v>
      </c>
      <c r="O597" s="19" t="s">
        <v>2405</v>
      </c>
      <c r="P597" s="19" t="s">
        <v>51</v>
      </c>
      <c r="Q597" s="9" t="s">
        <v>2550</v>
      </c>
      <c r="R597" s="20">
        <v>3.0150000000000001</v>
      </c>
      <c r="S597" s="20">
        <v>0.49</v>
      </c>
      <c r="T597" s="20">
        <v>3</v>
      </c>
      <c r="U597" s="20" t="s">
        <v>397</v>
      </c>
      <c r="V597" s="21">
        <f>_xlfn.XLOOKUP(D597,'[4]Gen. Real'!$A$2:$A$1168,'[4]Gen. Real'!$C$2:$C$1168,"-",0)</f>
        <v>5.5678199999999967</v>
      </c>
      <c r="W597" s="22"/>
      <c r="X597" s="22" t="str">
        <f>_xlfn.XLOOKUP(D597,[4]Vertimiento!$J$2:$J$119,[4]Vertimiento!$K$2:$K$119,"-",0)</f>
        <v>-</v>
      </c>
      <c r="Y597" s="23" t="str">
        <f t="shared" si="36"/>
        <v>-</v>
      </c>
      <c r="Z597" s="19" t="str">
        <f>_xlfn.XLOOKUP(D597,[4]Cmg!$I$4:$I$99,[4]Cmg!$M$4:$M$99,"----",0,1)</f>
        <v>----</v>
      </c>
      <c r="AA597" s="19" t="str">
        <f>_xlfn.XLOOKUP(D597,[4]Cmg!$A$4:$A$101,[4]Cmg!$B$4:$B$101,"----",0,1)</f>
        <v>----</v>
      </c>
      <c r="AB597" s="19" t="str">
        <f>_xlfn.XLOOKUP(D597,[4]Cmg!$E$4:$E$101,[4]Cmg!$F$4:$F$101,"----",0,1)</f>
        <v>----</v>
      </c>
      <c r="AC597" s="19" t="str">
        <f>_xlfn.XLOOKUP(D597,[4]Cmg!$O$4:$O$101,[4]Cmg!$P$4:$P$101,"----",0,1)</f>
        <v>----</v>
      </c>
      <c r="AD597" s="24" t="str">
        <f>_xlfn.XLOOKUP(D597,[4]Cmg!$S$4:$S$101,[4]Cmg!$U$4:$U$101,"----",0,1)</f>
        <v>----</v>
      </c>
      <c r="AG597" s="25">
        <f>IFERROR(SUMIFS('[4]BD Unidades'!$AH:$AH,'[4]BD Unidades'!$A:$A,'BD Centrales 2024'!$A597),"-")</f>
        <v>3</v>
      </c>
      <c r="AH597" s="25">
        <f>SUMIFS('[4]BD Unidades'!$AJ$3:$AJ$1424,'[4]BD Unidades'!$A$3:$A$1424,$A597)</f>
        <v>8565.4892205638498</v>
      </c>
      <c r="AI597" s="25">
        <f>SUMIFS('[4]BD Unidades'!$AL$3:$AL$1424,'[4]BD Unidades'!$A$3:$A$1424,$A597)</f>
        <v>0</v>
      </c>
      <c r="AJ597" s="26">
        <f t="shared" si="37"/>
        <v>0</v>
      </c>
      <c r="AK597" s="27">
        <f>IFERROR(SUMIFS('[4]BD Unidades'!$AO$3:$AO$1424,'[4]BD Unidades'!$A$3:$A$1424,$A597),"-")</f>
        <v>0</v>
      </c>
      <c r="AL597" s="27">
        <f>IFERROR(SUMIFS('[4]BD Unidades'!$AQ$3:$AQ$1424,'[4]BD Unidades'!$A$3:$A$1424,$A597),"-")</f>
        <v>0</v>
      </c>
      <c r="AM597" s="27">
        <f>IFERROR(SUMIFS('[4]BD Unidades'!$AS$3:$AS$1424,'[4]BD Unidades'!$A$3:$A$1424,$A597),"-")</f>
        <v>0</v>
      </c>
      <c r="AN597" s="27">
        <f>IFERROR(SUMIFS('[4]BD Unidades'!$AU$3:$AU$1424,'[4]BD Unidades'!$A$3:$A$1424,$A597),"-")</f>
        <v>0.21214427860696519</v>
      </c>
      <c r="AO597" s="27">
        <f>IFERROR(SUMIFS('[4]BD Unidades'!$AW$3:$AW$1424,'[4]BD Unidades'!$A$3:$A$1424,$A597),"-")</f>
        <v>0.2135542288557214</v>
      </c>
      <c r="AP597" s="27">
        <f>IFERROR(SUMIFS('[4]BD Unidades'!$AY$3:$AY$1424,'[4]BD Unidades'!$A$3:$A$1424,$A597),"-")</f>
        <v>0.20933134328358211</v>
      </c>
      <c r="AQ597" s="25">
        <f>IFERROR(SUMIFS('[4]BD Unidades'!$AZ$3:$AZ$1424,'[4]BD Unidades'!$A$3:$A$1424,$A597),"-")</f>
        <v>0.63961500000000004</v>
      </c>
      <c r="AR597" s="25">
        <f>IFERROR(SUMIFS('[4]BD Unidades'!$BA$3:$BA$1424,'[4]BD Unidades'!$A$3:$A$1424,$A597),"-")</f>
        <v>3</v>
      </c>
      <c r="AS597" s="28">
        <f>SUMIFS('[4]BD Unidades'!$BC$3:$BC$1424,'[4]BD Unidades'!$A$3:$A$1424,$A597)</f>
        <v>9.2410031303096322E-3</v>
      </c>
      <c r="AT597" s="28">
        <f>SUMIFS('[4]BD Unidades'!$BE$3:$BE$1424,'[4]BD Unidades'!$A$3:$A$1424,$A597)</f>
        <v>0.99502487562189046</v>
      </c>
      <c r="AU597" s="29">
        <f t="shared" si="38"/>
        <v>0.98582984763153259</v>
      </c>
      <c r="AV597" s="30">
        <f t="shared" si="39"/>
        <v>4.8999999999999998E-3</v>
      </c>
      <c r="AW597" s="25">
        <f>IFERROR(SUMIFS('[4]BD Unidades'!$BI$3:$BI$1424,'[4]BD Unidades'!$A$3:$A$1424,$A597),"-")</f>
        <v>0.63367476236172182</v>
      </c>
      <c r="AX597" s="25">
        <f>IFERROR(SUMIFS('[4]BD Unidades'!$BJ$3:$BJ$1424,'[4]BD Unidades'!$A$3:$A$1424,$A597),"-")</f>
        <v>0.40722662070464499</v>
      </c>
    </row>
    <row r="598" spans="1:50" ht="14.4" x14ac:dyDescent="0.3">
      <c r="A598" s="7">
        <v>1912</v>
      </c>
      <c r="B598" s="7" t="s">
        <v>2551</v>
      </c>
      <c r="D598" s="8" t="s">
        <v>2552</v>
      </c>
      <c r="E598" s="19" t="s">
        <v>2309</v>
      </c>
      <c r="F598" s="19" t="s">
        <v>2310</v>
      </c>
      <c r="G598" s="19" t="s">
        <v>2553</v>
      </c>
      <c r="H598" s="19" t="s">
        <v>397</v>
      </c>
      <c r="I598" s="19">
        <v>2024</v>
      </c>
      <c r="J598" s="19" t="s">
        <v>495</v>
      </c>
      <c r="K598" s="19" t="s">
        <v>496</v>
      </c>
      <c r="L598" s="19" t="s">
        <v>213</v>
      </c>
      <c r="M598" s="19" t="s">
        <v>477</v>
      </c>
      <c r="N598" s="19" t="s">
        <v>766</v>
      </c>
      <c r="O598" s="19" t="s">
        <v>1428</v>
      </c>
      <c r="P598" s="19" t="s">
        <v>51</v>
      </c>
      <c r="Q598" s="9" t="s">
        <v>2555</v>
      </c>
      <c r="R598" s="20">
        <v>9.5</v>
      </c>
      <c r="S598" s="20">
        <v>5.26</v>
      </c>
      <c r="T598" s="20">
        <v>9</v>
      </c>
      <c r="U598" s="20" t="s">
        <v>397</v>
      </c>
      <c r="V598" s="21">
        <f>_xlfn.XLOOKUP(D598,'[4]Gen. Real'!$A$2:$A$1168,'[4]Gen. Real'!$C$2:$C$1168,"-",0)</f>
        <v>18.820680000000003</v>
      </c>
      <c r="W598" s="22"/>
      <c r="X598" s="22" t="str">
        <f>_xlfn.XLOOKUP(D598,[4]Vertimiento!$J$2:$J$119,[4]Vertimiento!$K$2:$K$119,"-",0)</f>
        <v>-</v>
      </c>
      <c r="Y598" s="23" t="str">
        <f t="shared" si="36"/>
        <v>-</v>
      </c>
      <c r="Z598" s="19" t="str">
        <f>_xlfn.XLOOKUP(D598,[4]Cmg!$I$4:$I$99,[4]Cmg!$M$4:$M$99,"----",0,1)</f>
        <v>----</v>
      </c>
      <c r="AA598" s="19" t="str">
        <f>_xlfn.XLOOKUP(D598,[4]Cmg!$A$4:$A$101,[4]Cmg!$B$4:$B$101,"----",0,1)</f>
        <v>----</v>
      </c>
      <c r="AB598" s="19" t="str">
        <f>_xlfn.XLOOKUP(D598,[4]Cmg!$E$4:$E$101,[4]Cmg!$F$4:$F$101,"----",0,1)</f>
        <v>----</v>
      </c>
      <c r="AC598" s="19" t="str">
        <f>_xlfn.XLOOKUP(D598,[4]Cmg!$O$4:$O$101,[4]Cmg!$P$4:$P$101,"----",0,1)</f>
        <v>----</v>
      </c>
      <c r="AD598" s="24" t="str">
        <f>_xlfn.XLOOKUP(D598,[4]Cmg!$S$4:$S$101,[4]Cmg!$U$4:$U$101,"----",0,1)</f>
        <v>----</v>
      </c>
      <c r="AG598" s="25">
        <f>IFERROR(SUMIFS('[4]BD Unidades'!$AH:$AH,'[4]BD Unidades'!$A:$A,'BD Centrales 2024'!$A598),"-")</f>
        <v>9</v>
      </c>
      <c r="AH598" s="25">
        <f>SUMIFS('[4]BD Unidades'!$AJ$3:$AJ$1424,'[4]BD Unidades'!$A$3:$A$1424,$A598)</f>
        <v>8167.3894736842076</v>
      </c>
      <c r="AI598" s="25">
        <f>SUMIFS('[4]BD Unidades'!$AL$3:$AL$1424,'[4]BD Unidades'!$A$3:$A$1424,$A598)</f>
        <v>0</v>
      </c>
      <c r="AJ598" s="26">
        <f t="shared" si="37"/>
        <v>0</v>
      </c>
      <c r="AK598" s="27">
        <f>IFERROR(SUMIFS('[4]BD Unidades'!$AO$3:$AO$1424,'[4]BD Unidades'!$A$3:$A$1424,$A598),"-")</f>
        <v>0</v>
      </c>
      <c r="AL598" s="27">
        <f>IFERROR(SUMIFS('[4]BD Unidades'!$AQ$3:$AQ$1424,'[4]BD Unidades'!$A$3:$A$1424,$A598),"-")</f>
        <v>0</v>
      </c>
      <c r="AM598" s="27">
        <f>IFERROR(SUMIFS('[4]BD Unidades'!$AS$3:$AS$1424,'[4]BD Unidades'!$A$3:$A$1424,$A598),"-")</f>
        <v>0</v>
      </c>
      <c r="AN598" s="27">
        <f>IFERROR(SUMIFS('[4]BD Unidades'!$AU$3:$AU$1424,'[4]BD Unidades'!$A$3:$A$1424,$A598),"-")</f>
        <v>0.24121326315789476</v>
      </c>
      <c r="AO598" s="27">
        <f>IFERROR(SUMIFS('[4]BD Unidades'!$AW$3:$AW$1424,'[4]BD Unidades'!$A$3:$A$1424,$A598),"-")</f>
        <v>0.22838305263157896</v>
      </c>
      <c r="AP598" s="27">
        <f>IFERROR(SUMIFS('[4]BD Unidades'!$AY$3:$AY$1424,'[4]BD Unidades'!$A$3:$A$1424,$A598),"-")</f>
        <v>0.23124694736842102</v>
      </c>
      <c r="AQ598" s="25">
        <f>IFERROR(SUMIFS('[4]BD Unidades'!$AZ$3:$AZ$1424,'[4]BD Unidades'!$A$3:$A$1424,$A598),"-")</f>
        <v>2.2915260000000002</v>
      </c>
      <c r="AR598" s="25">
        <f>IFERROR(SUMIFS('[4]BD Unidades'!$BA$3:$BA$1424,'[4]BD Unidades'!$A$3:$A$1424,$A598),"-")</f>
        <v>9</v>
      </c>
      <c r="AS598" s="28">
        <f>SUMIFS('[4]BD Unidades'!$BC$3:$BC$1424,'[4]BD Unidades'!$A$3:$A$1424,$A598)</f>
        <v>1.1504604635542327E-2</v>
      </c>
      <c r="AT598" s="28">
        <f>SUMIFS('[4]BD Unidades'!$BE$3:$BE$1424,'[4]BD Unidades'!$A$3:$A$1424,$A598)</f>
        <v>0.94706284153005471</v>
      </c>
      <c r="AU598" s="29">
        <f t="shared" si="38"/>
        <v>0.93616725797323808</v>
      </c>
      <c r="AV598" s="30">
        <f t="shared" si="39"/>
        <v>5.2600000000000001E-2</v>
      </c>
      <c r="AW598" s="25">
        <f>IFERROR(SUMIFS('[4]BD Unidades'!$BI$3:$BI$1424,'[4]BD Unidades'!$A$3:$A$1424,$A598),"-")</f>
        <v>2.2629681128239851</v>
      </c>
      <c r="AX598" s="25">
        <f>IFERROR(SUMIFS('[4]BD Unidades'!$BJ$3:$BJ$1424,'[4]BD Unidades'!$A$3:$A$1424,$A598),"-")</f>
        <v>1.4542805112090518</v>
      </c>
    </row>
    <row r="599" spans="1:50" ht="14.4" x14ac:dyDescent="0.3">
      <c r="A599" s="7">
        <v>1913</v>
      </c>
      <c r="B599" s="7" t="s">
        <v>2556</v>
      </c>
      <c r="D599" s="8" t="s">
        <v>2557</v>
      </c>
      <c r="E599" s="19" t="s">
        <v>2558</v>
      </c>
      <c r="F599" s="19" t="s">
        <v>2559</v>
      </c>
      <c r="G599" s="19" t="s">
        <v>2560</v>
      </c>
      <c r="H599" s="19">
        <v>22</v>
      </c>
      <c r="I599" s="19">
        <v>2024</v>
      </c>
      <c r="J599" s="19" t="s">
        <v>495</v>
      </c>
      <c r="K599" s="19" t="s">
        <v>496</v>
      </c>
      <c r="L599" s="19" t="s">
        <v>47</v>
      </c>
      <c r="M599" s="19" t="s">
        <v>189</v>
      </c>
      <c r="N599" s="19" t="s">
        <v>190</v>
      </c>
      <c r="O599" s="19" t="s">
        <v>190</v>
      </c>
      <c r="P599" s="19" t="s">
        <v>51</v>
      </c>
      <c r="Q599" s="9" t="s">
        <v>2561</v>
      </c>
      <c r="R599" s="20">
        <v>152.46</v>
      </c>
      <c r="S599" s="20">
        <v>2.3380000000000001</v>
      </c>
      <c r="T599" s="20">
        <v>148.89529999999999</v>
      </c>
      <c r="U599" s="20">
        <v>3.59</v>
      </c>
      <c r="V599" s="21">
        <f>_xlfn.XLOOKUP(D599,'[4]Gen. Real'!$A$2:$A$1168,'[4]Gen. Real'!$C$2:$C$1168,"-",0)</f>
        <v>221.42323000000019</v>
      </c>
      <c r="W599" s="22"/>
      <c r="X599" s="22">
        <f>_xlfn.XLOOKUP(D599,[4]Vertimiento!$J$2:$J$119,[4]Vertimiento!$K$2:$K$119,"-",0)</f>
        <v>81.164215733333336</v>
      </c>
      <c r="Y599" s="23">
        <f t="shared" si="36"/>
        <v>0.26823391676620428</v>
      </c>
      <c r="Z599" s="19">
        <f>_xlfn.XLOOKUP(D599,[4]Cmg!$I$4:$I$99,[4]Cmg!$M$4:$M$99,"----",0,1)</f>
        <v>9.3808944224145208</v>
      </c>
      <c r="AA599" s="19">
        <f>_xlfn.XLOOKUP(D599,[4]Cmg!$A$4:$A$101,[4]Cmg!$B$4:$B$101,"----",0,1)</f>
        <v>46.395892796176213</v>
      </c>
      <c r="AB599" s="19">
        <f>_xlfn.XLOOKUP(D599,[4]Cmg!$E$4:$E$101,[4]Cmg!$F$4:$F$101,"----",0,1)</f>
        <v>14.207939890710403</v>
      </c>
      <c r="AC599" s="19">
        <f>_xlfn.XLOOKUP(D599,[4]Cmg!$O$4:$O$101,[4]Cmg!$P$4:$P$101,"----",0,1)</f>
        <v>69.373834601131236</v>
      </c>
      <c r="AD599" s="24">
        <f>_xlfn.XLOOKUP(D599,[4]Cmg!$S$4:$S$101,[4]Cmg!$U$4:$U$101,"----",0,1)</f>
        <v>0.48480710139979516</v>
      </c>
      <c r="AG599" s="25">
        <f>IFERROR(SUMIFS('[4]BD Unidades'!$AH:$AH,'[4]BD Unidades'!$A:$A,'BD Centrales 2024'!$A599),"-")</f>
        <v>152.46</v>
      </c>
      <c r="AH599" s="25">
        <f>SUMIFS('[4]BD Unidades'!$AJ$3:$AJ$1424,'[4]BD Unidades'!$A$3:$A$1424,$A599)</f>
        <v>8557.2833333333292</v>
      </c>
      <c r="AI599" s="25">
        <f>SUMIFS('[4]BD Unidades'!$AL$3:$AL$1424,'[4]BD Unidades'!$A$3:$A$1424,$A599)</f>
        <v>160.05000000000001</v>
      </c>
      <c r="AJ599" s="26">
        <f t="shared" si="37"/>
        <v>1.8359972468644858E-2</v>
      </c>
      <c r="AK599" s="27">
        <f>IFERROR(SUMIFS('[4]BD Unidades'!$AO$3:$AO$1424,'[4]BD Unidades'!$A$3:$A$1424,$A599),"-")</f>
        <v>0</v>
      </c>
      <c r="AL599" s="27">
        <f>IFERROR(SUMIFS('[4]BD Unidades'!$AQ$3:$AQ$1424,'[4]BD Unidades'!$A$3:$A$1424,$A599),"-")</f>
        <v>0</v>
      </c>
      <c r="AM599" s="27">
        <f>IFERROR(SUMIFS('[4]BD Unidades'!$AS$3:$AS$1424,'[4]BD Unidades'!$A$3:$A$1424,$A599),"-")</f>
        <v>0</v>
      </c>
      <c r="AN599" s="27">
        <f>IFERROR(SUMIFS('[4]BD Unidades'!$AU$3:$AU$1424,'[4]BD Unidades'!$A$3:$A$1424,$A599),"-")</f>
        <v>0</v>
      </c>
      <c r="AO599" s="27">
        <f>IFERROR(SUMIFS('[4]BD Unidades'!$AW$3:$AW$1424,'[4]BD Unidades'!$A$3:$A$1424,$A599),"-")</f>
        <v>0.22758200000000001</v>
      </c>
      <c r="AP599" s="27">
        <f>IFERROR(SUMIFS('[4]BD Unidades'!$AY$3:$AY$1424,'[4]BD Unidades'!$A$3:$A$1424,$A599),"-")</f>
        <v>0.22343599999999997</v>
      </c>
      <c r="AQ599" s="25">
        <f>IFERROR(SUMIFS('[4]BD Unidades'!$AZ$3:$AZ$1424,'[4]BD Unidades'!$A$3:$A$1424,$A599),"-")</f>
        <v>34.866184183724684</v>
      </c>
      <c r="AR599" s="25">
        <f>IFERROR(SUMIFS('[4]BD Unidades'!$BA$3:$BA$1424,'[4]BD Unidades'!$A$3:$A$1424,$A599),"-")</f>
        <v>151.59399411134899</v>
      </c>
      <c r="AS599" s="28">
        <f>SUMIFS('[4]BD Unidades'!$BC$3:$BC$1424,'[4]BD Unidades'!$A$3:$A$1424,$A599)</f>
        <v>5.9025797260274003E-3</v>
      </c>
      <c r="AT599" s="28">
        <f>SUMIFS('[4]BD Unidades'!$BE$3:$BE$1424,'[4]BD Unidades'!$A$3:$A$1424,$A599)</f>
        <v>0.99260777170613201</v>
      </c>
      <c r="AU599" s="29">
        <f t="shared" si="38"/>
        <v>0.98674882519696216</v>
      </c>
      <c r="AV599" s="30">
        <f t="shared" si="39"/>
        <v>2.3380000000000001E-2</v>
      </c>
      <c r="AW599" s="25">
        <f>IFERROR(SUMIFS('[4]BD Unidades'!$BI$3:$BI$1424,'[4]BD Unidades'!$A$3:$A$1424,$A599),"-")</f>
        <v>34.209438701232912</v>
      </c>
      <c r="AX599" s="25">
        <f>IFERROR(SUMIFS('[4]BD Unidades'!$BJ$3:$BJ$1424,'[4]BD Unidades'!$A$3:$A$1424,$A599),"-")</f>
        <v>21.984454717092742</v>
      </c>
    </row>
    <row r="600" spans="1:50" ht="14.4" x14ac:dyDescent="0.3">
      <c r="A600" s="7">
        <v>1914</v>
      </c>
      <c r="B600" s="7" t="s">
        <v>2562</v>
      </c>
      <c r="D600" s="8" t="s">
        <v>2563</v>
      </c>
      <c r="E600" s="19" t="s">
        <v>2564</v>
      </c>
      <c r="F600" s="19" t="s">
        <v>2564</v>
      </c>
      <c r="G600" s="19" t="s">
        <v>2565</v>
      </c>
      <c r="H600" s="19" t="s">
        <v>397</v>
      </c>
      <c r="I600" s="19">
        <v>2024</v>
      </c>
      <c r="J600" s="19" t="s">
        <v>495</v>
      </c>
      <c r="K600" s="19" t="s">
        <v>496</v>
      </c>
      <c r="L600" s="19" t="s">
        <v>213</v>
      </c>
      <c r="M600" s="19" t="s">
        <v>106</v>
      </c>
      <c r="N600" s="19" t="s">
        <v>243</v>
      </c>
      <c r="O600" s="19" t="s">
        <v>905</v>
      </c>
      <c r="P600" s="19" t="s">
        <v>51</v>
      </c>
      <c r="Q600" s="9" t="s">
        <v>2566</v>
      </c>
      <c r="R600" s="20">
        <v>8.6029999999999998</v>
      </c>
      <c r="S600" s="20">
        <v>3.5000000000000003E-2</v>
      </c>
      <c r="T600" s="20">
        <v>8.6</v>
      </c>
      <c r="U600" s="20" t="s">
        <v>397</v>
      </c>
      <c r="V600" s="21">
        <f>_xlfn.XLOOKUP(D600,'[4]Gen. Real'!$A$2:$A$1168,'[4]Gen. Real'!$C$2:$C$1168,"-",0)</f>
        <v>12.124800000000002</v>
      </c>
      <c r="W600" s="22"/>
      <c r="X600" s="22" t="str">
        <f>_xlfn.XLOOKUP(D600,[4]Vertimiento!$J$2:$J$119,[4]Vertimiento!$K$2:$K$119,"-",0)</f>
        <v>-</v>
      </c>
      <c r="Y600" s="23" t="str">
        <f t="shared" si="36"/>
        <v>-</v>
      </c>
      <c r="Z600" s="19" t="str">
        <f>_xlfn.XLOOKUP(D600,[4]Cmg!$I$4:$I$99,[4]Cmg!$M$4:$M$99,"----",0,1)</f>
        <v>----</v>
      </c>
      <c r="AA600" s="19" t="str">
        <f>_xlfn.XLOOKUP(D600,[4]Cmg!$A$4:$A$101,[4]Cmg!$B$4:$B$101,"----",0,1)</f>
        <v>----</v>
      </c>
      <c r="AB600" s="19" t="str">
        <f>_xlfn.XLOOKUP(D600,[4]Cmg!$E$4:$E$101,[4]Cmg!$F$4:$F$101,"----",0,1)</f>
        <v>----</v>
      </c>
      <c r="AC600" s="19" t="str">
        <f>_xlfn.XLOOKUP(D600,[4]Cmg!$O$4:$O$101,[4]Cmg!$P$4:$P$101,"----",0,1)</f>
        <v>----</v>
      </c>
      <c r="AD600" s="24" t="str">
        <f>_xlfn.XLOOKUP(D600,[4]Cmg!$S$4:$S$101,[4]Cmg!$U$4:$U$101,"----",0,1)</f>
        <v>----</v>
      </c>
      <c r="AG600" s="25">
        <f>IFERROR(SUMIFS('[4]BD Unidades'!$AH:$AH,'[4]BD Unidades'!$A:$A,'BD Centrales 2024'!$A600),"-")</f>
        <v>8.6</v>
      </c>
      <c r="AH600" s="25">
        <f>SUMIFS('[4]BD Unidades'!$AJ$3:$AJ$1424,'[4]BD Unidades'!$A$3:$A$1424,$A600)</f>
        <v>7944.0954705722843</v>
      </c>
      <c r="AI600" s="25">
        <f>SUMIFS('[4]BD Unidades'!$AL$3:$AL$1424,'[4]BD Unidades'!$A$3:$A$1424,$A600)</f>
        <v>0</v>
      </c>
      <c r="AJ600" s="26">
        <f t="shared" si="37"/>
        <v>0</v>
      </c>
      <c r="AK600" s="27">
        <f>IFERROR(SUMIFS('[4]BD Unidades'!$AO$3:$AO$1424,'[4]BD Unidades'!$A$3:$A$1424,$A600),"-")</f>
        <v>0</v>
      </c>
      <c r="AL600" s="27">
        <f>IFERROR(SUMIFS('[4]BD Unidades'!$AQ$3:$AQ$1424,'[4]BD Unidades'!$A$3:$A$1424,$A600),"-")</f>
        <v>0</v>
      </c>
      <c r="AM600" s="27">
        <f>IFERROR(SUMIFS('[4]BD Unidades'!$AS$3:$AS$1424,'[4]BD Unidades'!$A$3:$A$1424,$A600),"-")</f>
        <v>0.17293487925364628</v>
      </c>
      <c r="AN600" s="27">
        <f>IFERROR(SUMIFS('[4]BD Unidades'!$AU$3:$AU$1424,'[4]BD Unidades'!$A$3:$A$1424,$A600),"-")</f>
        <v>0.23472411949320002</v>
      </c>
      <c r="AO600" s="27">
        <f>IFERROR(SUMIFS('[4]BD Unidades'!$AW$3:$AW$1424,'[4]BD Unidades'!$A$3:$A$1424,$A600),"-")</f>
        <v>0.1605130070905498</v>
      </c>
      <c r="AP600" s="27">
        <f>IFERROR(SUMIFS('[4]BD Unidades'!$AY$3:$AY$1424,'[4]BD Unidades'!$A$3:$A$1424,$A600),"-")</f>
        <v>0.21561578519121236</v>
      </c>
      <c r="AQ600" s="25">
        <f>IFERROR(SUMIFS('[4]BD Unidades'!$AZ$3:$AZ$1424,'[4]BD Unidades'!$A$3:$A$1424,$A600),"-")</f>
        <v>1.487758766219119</v>
      </c>
      <c r="AR600" s="25">
        <f>IFERROR(SUMIFS('[4]BD Unidades'!$BA$3:$BA$1424,'[4]BD Unidades'!$A$3:$A$1424,$A600),"-")</f>
        <v>8.6</v>
      </c>
      <c r="AS600" s="28">
        <f>SUMIFS('[4]BD Unidades'!$BC$3:$BC$1424,'[4]BD Unidades'!$A$3:$A$1424,$A600)</f>
        <v>7.152389359540734E-2</v>
      </c>
      <c r="AT600" s="28">
        <f>SUMIFS('[4]BD Unidades'!$BE$3:$BE$1424,'[4]BD Unidades'!$A$3:$A$1424,$A600)</f>
        <v>0.99965128443566198</v>
      </c>
      <c r="AU600" s="29">
        <f t="shared" si="38"/>
        <v>0.92815233233517347</v>
      </c>
      <c r="AV600" s="30">
        <f t="shared" si="39"/>
        <v>3.5000000000000005E-4</v>
      </c>
      <c r="AW600" s="25">
        <f>IFERROR(SUMIFS('[4]BD Unidades'!$BI$3:$BI$1424,'[4]BD Unidades'!$A$3:$A$1424,$A600),"-")</f>
        <v>1.3813113466564424</v>
      </c>
      <c r="AX600" s="25">
        <f>IFERROR(SUMIFS('[4]BD Unidades'!$BJ$3:$BJ$1424,'[4]BD Unidades'!$A$3:$A$1424,$A600),"-")</f>
        <v>0.8876900032177526</v>
      </c>
    </row>
    <row r="601" spans="1:50" ht="14.4" x14ac:dyDescent="0.3">
      <c r="A601" s="7">
        <v>1915</v>
      </c>
      <c r="B601" s="7" t="s">
        <v>2567</v>
      </c>
      <c r="D601" s="8" t="s">
        <v>2568</v>
      </c>
      <c r="E601" s="19" t="s">
        <v>2569</v>
      </c>
      <c r="F601" s="19" t="s">
        <v>2569</v>
      </c>
      <c r="G601" s="19" t="s">
        <v>2570</v>
      </c>
      <c r="H601" s="19" t="s">
        <v>397</v>
      </c>
      <c r="I601" s="19">
        <v>2024</v>
      </c>
      <c r="J601" s="19" t="s">
        <v>495</v>
      </c>
      <c r="K601" s="19" t="s">
        <v>496</v>
      </c>
      <c r="L601" s="19" t="s">
        <v>213</v>
      </c>
      <c r="M601" s="19" t="s">
        <v>106</v>
      </c>
      <c r="N601" s="19" t="s">
        <v>107</v>
      </c>
      <c r="O601" s="19" t="s">
        <v>1340</v>
      </c>
      <c r="P601" s="19" t="s">
        <v>51</v>
      </c>
      <c r="Q601" s="9" t="s">
        <v>2572</v>
      </c>
      <c r="R601" s="20">
        <v>3.0049999999999999</v>
      </c>
      <c r="S601" s="20">
        <v>0.16600000000000001</v>
      </c>
      <c r="T601" s="20">
        <v>3</v>
      </c>
      <c r="U601" s="20" t="s">
        <v>397</v>
      </c>
      <c r="V601" s="21">
        <f>_xlfn.XLOOKUP(D601,'[4]Gen. Real'!$A$2:$A$1168,'[4]Gen. Real'!$C$2:$C$1168,"-",0)</f>
        <v>6.3383400000000032</v>
      </c>
      <c r="W601" s="22"/>
      <c r="X601" s="22" t="str">
        <f>_xlfn.XLOOKUP(D601,[4]Vertimiento!$J$2:$J$119,[4]Vertimiento!$K$2:$K$119,"-",0)</f>
        <v>-</v>
      </c>
      <c r="Y601" s="23" t="str">
        <f t="shared" si="36"/>
        <v>-</v>
      </c>
      <c r="Z601" s="19" t="str">
        <f>_xlfn.XLOOKUP(D601,[4]Cmg!$I$4:$I$99,[4]Cmg!$M$4:$M$99,"----",0,1)</f>
        <v>----</v>
      </c>
      <c r="AA601" s="19" t="str">
        <f>_xlfn.XLOOKUP(D601,[4]Cmg!$A$4:$A$101,[4]Cmg!$B$4:$B$101,"----",0,1)</f>
        <v>----</v>
      </c>
      <c r="AB601" s="19" t="str">
        <f>_xlfn.XLOOKUP(D601,[4]Cmg!$E$4:$E$101,[4]Cmg!$F$4:$F$101,"----",0,1)</f>
        <v>----</v>
      </c>
      <c r="AC601" s="19" t="str">
        <f>_xlfn.XLOOKUP(D601,[4]Cmg!$O$4:$O$101,[4]Cmg!$P$4:$P$101,"----",0,1)</f>
        <v>----</v>
      </c>
      <c r="AD601" s="24" t="str">
        <f>_xlfn.XLOOKUP(D601,[4]Cmg!$S$4:$S$101,[4]Cmg!$U$4:$U$101,"----",0,1)</f>
        <v>----</v>
      </c>
      <c r="AG601" s="25">
        <f>IFERROR(SUMIFS('[4]BD Unidades'!$AH:$AH,'[4]BD Unidades'!$A:$A,'BD Centrales 2024'!$A601),"-")</f>
        <v>3</v>
      </c>
      <c r="AH601" s="25">
        <f>SUMIFS('[4]BD Unidades'!$AJ$3:$AJ$1424,'[4]BD Unidades'!$A$3:$A$1424,$A601)</f>
        <v>8587.6539101497547</v>
      </c>
      <c r="AI601" s="25">
        <f>SUMIFS('[4]BD Unidades'!$AL$3:$AL$1424,'[4]BD Unidades'!$A$3:$A$1424,$A601)</f>
        <v>0</v>
      </c>
      <c r="AJ601" s="26">
        <f t="shared" si="37"/>
        <v>0</v>
      </c>
      <c r="AK601" s="27">
        <f>IFERROR(SUMIFS('[4]BD Unidades'!$AO$3:$AO$1424,'[4]BD Unidades'!$A$3:$A$1424,$A601),"-")</f>
        <v>0</v>
      </c>
      <c r="AL601" s="27">
        <f>IFERROR(SUMIFS('[4]BD Unidades'!$AQ$3:$AQ$1424,'[4]BD Unidades'!$A$3:$A$1424,$A601),"-")</f>
        <v>0</v>
      </c>
      <c r="AM601" s="27">
        <f>IFERROR(SUMIFS('[4]BD Unidades'!$AS$3:$AS$1424,'[4]BD Unidades'!$A$3:$A$1424,$A601),"-")</f>
        <v>0.26864649699418369</v>
      </c>
      <c r="AN601" s="27">
        <f>IFERROR(SUMIFS('[4]BD Unidades'!$AU$3:$AU$1424,'[4]BD Unidades'!$A$3:$A$1424,$A601),"-")</f>
        <v>0.24322861896838602</v>
      </c>
      <c r="AO601" s="27">
        <f>IFERROR(SUMIFS('[4]BD Unidades'!$AW$3:$AW$1424,'[4]BD Unidades'!$A$3:$A$1424,$A601),"-")</f>
        <v>0.24465723793677208</v>
      </c>
      <c r="AP601" s="27">
        <f>IFERROR(SUMIFS('[4]BD Unidades'!$AY$3:$AY$1424,'[4]BD Unidades'!$A$3:$A$1424,$A601),"-")</f>
        <v>0.23105890183028288</v>
      </c>
      <c r="AQ601" s="25">
        <f>IFERROR(SUMIFS('[4]BD Unidades'!$AZ$3:$AZ$1424,'[4]BD Unidades'!$A$3:$A$1424,$A601),"-")</f>
        <v>0.73090199999999994</v>
      </c>
      <c r="AR601" s="25">
        <f>IFERROR(SUMIFS('[4]BD Unidades'!$BA$3:$BA$1424,'[4]BD Unidades'!$A$3:$A$1424,$A601),"-")</f>
        <v>3</v>
      </c>
      <c r="AS601" s="28">
        <f>SUMIFS('[4]BD Unidades'!$BC$3:$BC$1424,'[4]BD Unidades'!$A$3:$A$1424,$A601)</f>
        <v>6.4906988521207789E-3</v>
      </c>
      <c r="AT601" s="28">
        <f>SUMIFS('[4]BD Unidades'!$BE$3:$BE$1424,'[4]BD Unidades'!$A$3:$A$1424,$A601)</f>
        <v>0.99833610648918469</v>
      </c>
      <c r="AU601" s="29">
        <f t="shared" si="38"/>
        <v>0.99185620746876468</v>
      </c>
      <c r="AV601" s="30">
        <f t="shared" si="39"/>
        <v>1.66E-3</v>
      </c>
      <c r="AW601" s="25">
        <f>IFERROR(SUMIFS('[4]BD Unidades'!$BI$3:$BI$1424,'[4]BD Unidades'!$A$3:$A$1424,$A601),"-")</f>
        <v>0.72615002845296539</v>
      </c>
      <c r="AX601" s="25">
        <f>IFERROR(SUMIFS('[4]BD Unidades'!$BJ$3:$BJ$1424,'[4]BD Unidades'!$A$3:$A$1424,$A601),"-")</f>
        <v>0.46665519881109541</v>
      </c>
    </row>
    <row r="602" spans="1:50" ht="14.4" x14ac:dyDescent="0.3">
      <c r="A602" s="7">
        <v>1916</v>
      </c>
      <c r="B602" s="7" t="s">
        <v>2573</v>
      </c>
      <c r="D602" s="8" t="s">
        <v>2574</v>
      </c>
      <c r="E602" s="19" t="s">
        <v>2309</v>
      </c>
      <c r="F602" s="19" t="s">
        <v>2575</v>
      </c>
      <c r="G602" s="19" t="s">
        <v>2576</v>
      </c>
      <c r="H602" s="19" t="s">
        <v>397</v>
      </c>
      <c r="I602" s="19">
        <v>2024</v>
      </c>
      <c r="J602" s="19" t="s">
        <v>495</v>
      </c>
      <c r="K602" s="19" t="s">
        <v>496</v>
      </c>
      <c r="L602" s="19" t="s">
        <v>213</v>
      </c>
      <c r="M602" s="19" t="s">
        <v>477</v>
      </c>
      <c r="N602" s="19" t="s">
        <v>478</v>
      </c>
      <c r="O602" s="19" t="s">
        <v>714</v>
      </c>
      <c r="P602" s="19" t="s">
        <v>51</v>
      </c>
      <c r="Q602" s="9" t="s">
        <v>2577</v>
      </c>
      <c r="R602" s="20">
        <v>9.15</v>
      </c>
      <c r="S602" s="20">
        <v>1.64</v>
      </c>
      <c r="T602" s="20">
        <v>9</v>
      </c>
      <c r="U602" s="20" t="s">
        <v>397</v>
      </c>
      <c r="V602" s="21">
        <f>_xlfn.XLOOKUP(D602,'[4]Gen. Real'!$A$2:$A$1168,'[4]Gen. Real'!$C$2:$C$1168,"-",0)</f>
        <v>23.143270000000022</v>
      </c>
      <c r="W602" s="22"/>
      <c r="X602" s="22" t="str">
        <f>_xlfn.XLOOKUP(D602,[4]Vertimiento!$J$2:$J$119,[4]Vertimiento!$K$2:$K$119,"-",0)</f>
        <v>-</v>
      </c>
      <c r="Y602" s="23" t="str">
        <f t="shared" si="36"/>
        <v>-</v>
      </c>
      <c r="Z602" s="19" t="str">
        <f>_xlfn.XLOOKUP(D602,[4]Cmg!$I$4:$I$99,[4]Cmg!$M$4:$M$99,"----",0,1)</f>
        <v>----</v>
      </c>
      <c r="AA602" s="19" t="str">
        <f>_xlfn.XLOOKUP(D602,[4]Cmg!$A$4:$A$101,[4]Cmg!$B$4:$B$101,"----",0,1)</f>
        <v>----</v>
      </c>
      <c r="AB602" s="19" t="str">
        <f>_xlfn.XLOOKUP(D602,[4]Cmg!$E$4:$E$101,[4]Cmg!$F$4:$F$101,"----",0,1)</f>
        <v>----</v>
      </c>
      <c r="AC602" s="19" t="str">
        <f>_xlfn.XLOOKUP(D602,[4]Cmg!$O$4:$O$101,[4]Cmg!$P$4:$P$101,"----",0,1)</f>
        <v>----</v>
      </c>
      <c r="AD602" s="24" t="str">
        <f>_xlfn.XLOOKUP(D602,[4]Cmg!$S$4:$S$101,[4]Cmg!$U$4:$U$101,"----",0,1)</f>
        <v>----</v>
      </c>
      <c r="AG602" s="25">
        <f>IFERROR(SUMIFS('[4]BD Unidades'!$AH:$AH,'[4]BD Unidades'!$A:$A,'BD Centrales 2024'!$A602),"-")</f>
        <v>9</v>
      </c>
      <c r="AH602" s="25">
        <f>SUMIFS('[4]BD Unidades'!$AJ$3:$AJ$1424,'[4]BD Unidades'!$A$3:$A$1424,$A602)</f>
        <v>8569.1803278688512</v>
      </c>
      <c r="AI602" s="25">
        <f>SUMIFS('[4]BD Unidades'!$AL$3:$AL$1424,'[4]BD Unidades'!$A$3:$A$1424,$A602)</f>
        <v>0</v>
      </c>
      <c r="AJ602" s="26">
        <f t="shared" si="37"/>
        <v>0</v>
      </c>
      <c r="AK602" s="27">
        <f>IFERROR(SUMIFS('[4]BD Unidades'!$AO$3:$AO$1424,'[4]BD Unidades'!$A$3:$A$1424,$A602),"-")</f>
        <v>0</v>
      </c>
      <c r="AL602" s="27">
        <f>IFERROR(SUMIFS('[4]BD Unidades'!$AQ$3:$AQ$1424,'[4]BD Unidades'!$A$3:$A$1424,$A602),"-")</f>
        <v>0</v>
      </c>
      <c r="AM602" s="27">
        <f>IFERROR(SUMIFS('[4]BD Unidades'!$AS$3:$AS$1424,'[4]BD Unidades'!$A$3:$A$1424,$A602),"-")</f>
        <v>0</v>
      </c>
      <c r="AN602" s="27">
        <f>IFERROR(SUMIFS('[4]BD Unidades'!$AU$3:$AU$1424,'[4]BD Unidades'!$A$3:$A$1424,$A602),"-")</f>
        <v>0.3119380327868852</v>
      </c>
      <c r="AO602" s="27">
        <f>IFERROR(SUMIFS('[4]BD Unidades'!$AW$3:$AW$1424,'[4]BD Unidades'!$A$3:$A$1424,$A602),"-")</f>
        <v>0.28853409836065574</v>
      </c>
      <c r="AP602" s="27">
        <f>IFERROR(SUMIFS('[4]BD Unidades'!$AY$3:$AY$1424,'[4]BD Unidades'!$A$3:$A$1424,$A602),"-")</f>
        <v>0.27336196721311473</v>
      </c>
      <c r="AQ602" s="25">
        <f>IFERROR(SUMIFS('[4]BD Unidades'!$AZ$3:$AZ$1424,'[4]BD Unidades'!$A$3:$A$1424,$A602),"-")</f>
        <v>2.6516741482625816</v>
      </c>
      <c r="AR602" s="25">
        <f>IFERROR(SUMIFS('[4]BD Unidades'!$BA$3:$BA$1424,'[4]BD Unidades'!$A$3:$A$1424,$A602),"-")</f>
        <v>9</v>
      </c>
      <c r="AS602" s="28">
        <f>SUMIFS('[4]BD Unidades'!$BC$3:$BC$1424,'[4]BD Unidades'!$A$3:$A$1424,$A602)</f>
        <v>9.7187778264940516E-3</v>
      </c>
      <c r="AT602" s="28">
        <f>SUMIFS('[4]BD Unidades'!$BE$3:$BE$1424,'[4]BD Unidades'!$A$3:$A$1424,$A602)</f>
        <v>0.98360655737704916</v>
      </c>
      <c r="AU602" s="29">
        <f t="shared" si="38"/>
        <v>0.97404710377721904</v>
      </c>
      <c r="AV602" s="30">
        <f t="shared" si="39"/>
        <v>1.6399999999999998E-2</v>
      </c>
      <c r="AW602" s="25">
        <f>IFERROR(SUMIFS('[4]BD Unidades'!$BI$3:$BI$1424,'[4]BD Unidades'!$A$3:$A$1424,$A602),"-")</f>
        <v>2.6254735991487785</v>
      </c>
      <c r="AX602" s="25">
        <f>IFERROR(SUMIFS('[4]BD Unidades'!$BJ$3:$BJ$1424,'[4]BD Unidades'!$A$3:$A$1424,$A602),"-")</f>
        <v>1.6872421075218813</v>
      </c>
    </row>
    <row r="603" spans="1:50" ht="14.4" x14ac:dyDescent="0.3">
      <c r="A603" s="7">
        <v>1917</v>
      </c>
      <c r="B603" s="7" t="s">
        <v>2581</v>
      </c>
      <c r="D603" s="8" t="s">
        <v>2582</v>
      </c>
      <c r="E603" s="19" t="s">
        <v>677</v>
      </c>
      <c r="F603" s="19" t="s">
        <v>2583</v>
      </c>
      <c r="G603" s="19" t="s">
        <v>2584</v>
      </c>
      <c r="H603" s="19" t="s">
        <v>397</v>
      </c>
      <c r="I603" s="19">
        <v>2024</v>
      </c>
      <c r="J603" s="19" t="s">
        <v>495</v>
      </c>
      <c r="K603" s="19" t="s">
        <v>496</v>
      </c>
      <c r="L603" s="19" t="s">
        <v>213</v>
      </c>
      <c r="M603" s="19" t="s">
        <v>106</v>
      </c>
      <c r="N603" s="19" t="s">
        <v>107</v>
      </c>
      <c r="O603" s="19" t="s">
        <v>2585</v>
      </c>
      <c r="P603" s="19" t="s">
        <v>51</v>
      </c>
      <c r="Q603" s="9" t="s">
        <v>2586</v>
      </c>
      <c r="R603" s="20">
        <v>2.71</v>
      </c>
      <c r="S603" s="20">
        <v>0.37</v>
      </c>
      <c r="T603" s="20">
        <v>2.7</v>
      </c>
      <c r="U603" s="20" t="s">
        <v>397</v>
      </c>
      <c r="V603" s="21">
        <f>_xlfn.XLOOKUP(D603,'[4]Gen. Real'!$A$2:$A$1168,'[4]Gen. Real'!$C$2:$C$1168,"-",0)</f>
        <v>5.1765600000000012</v>
      </c>
      <c r="W603" s="22"/>
      <c r="X603" s="22" t="str">
        <f>_xlfn.XLOOKUP(D603,[4]Vertimiento!$J$2:$J$119,[4]Vertimiento!$K$2:$K$119,"-",0)</f>
        <v>-</v>
      </c>
      <c r="Y603" s="23" t="str">
        <f t="shared" si="36"/>
        <v>-</v>
      </c>
      <c r="Z603" s="19" t="str">
        <f>_xlfn.XLOOKUP(D603,[4]Cmg!$I$4:$I$99,[4]Cmg!$M$4:$M$99,"----",0,1)</f>
        <v>----</v>
      </c>
      <c r="AA603" s="19" t="str">
        <f>_xlfn.XLOOKUP(D603,[4]Cmg!$A$4:$A$101,[4]Cmg!$B$4:$B$101,"----",0,1)</f>
        <v>----</v>
      </c>
      <c r="AB603" s="19" t="str">
        <f>_xlfn.XLOOKUP(D603,[4]Cmg!$E$4:$E$101,[4]Cmg!$F$4:$F$101,"----",0,1)</f>
        <v>----</v>
      </c>
      <c r="AC603" s="19" t="str">
        <f>_xlfn.XLOOKUP(D603,[4]Cmg!$O$4:$O$101,[4]Cmg!$P$4:$P$101,"----",0,1)</f>
        <v>----</v>
      </c>
      <c r="AD603" s="24" t="str">
        <f>_xlfn.XLOOKUP(D603,[4]Cmg!$S$4:$S$101,[4]Cmg!$U$4:$U$101,"----",0,1)</f>
        <v>----</v>
      </c>
      <c r="AG603" s="25">
        <f>IFERROR(SUMIFS('[4]BD Unidades'!$AH:$AH,'[4]BD Unidades'!$A:$A,'BD Centrales 2024'!$A603),"-")</f>
        <v>2.7</v>
      </c>
      <c r="AH603" s="25">
        <f>SUMIFS('[4]BD Unidades'!$AJ$3:$AJ$1424,'[4]BD Unidades'!$A$3:$A$1424,$A603)</f>
        <v>7379.8837638376426</v>
      </c>
      <c r="AI603" s="25">
        <f>SUMIFS('[4]BD Unidades'!$AL$3:$AL$1424,'[4]BD Unidades'!$A$3:$A$1424,$A603)</f>
        <v>1255.1845018450153</v>
      </c>
      <c r="AJ603" s="26">
        <f t="shared" si="37"/>
        <v>0.14535895527697776</v>
      </c>
      <c r="AK603" s="27">
        <f>IFERROR(SUMIFS('[4]BD Unidades'!$AO$3:$AO$1424,'[4]BD Unidades'!$A$3:$A$1424,$A603),"-")</f>
        <v>0</v>
      </c>
      <c r="AL603" s="27">
        <f>IFERROR(SUMIFS('[4]BD Unidades'!$AQ$3:$AQ$1424,'[4]BD Unidades'!$A$3:$A$1424,$A603),"-")</f>
        <v>0</v>
      </c>
      <c r="AM603" s="27">
        <f>IFERROR(SUMIFS('[4]BD Unidades'!$AS$3:$AS$1424,'[4]BD Unidades'!$A$3:$A$1424,$A603),"-")</f>
        <v>0</v>
      </c>
      <c r="AN603" s="27">
        <f>IFERROR(SUMIFS('[4]BD Unidades'!$AU$3:$AU$1424,'[4]BD Unidades'!$A$3:$A$1424,$A603),"-")</f>
        <v>0</v>
      </c>
      <c r="AO603" s="27">
        <f>IFERROR(SUMIFS('[4]BD Unidades'!$AW$3:$AW$1424,'[4]BD Unidades'!$A$3:$A$1424,$A603),"-")</f>
        <v>0.23443372693726941</v>
      </c>
      <c r="AP603" s="27">
        <f>IFERROR(SUMIFS('[4]BD Unidades'!$AY$3:$AY$1424,'[4]BD Unidades'!$A$3:$A$1424,$A603),"-")</f>
        <v>0.2411548339483395</v>
      </c>
      <c r="AQ603" s="25">
        <f>IFERROR(SUMIFS('[4]BD Unidades'!$AZ$3:$AZ$1424,'[4]BD Unidades'!$A$3:$A$1424,$A603),"-")</f>
        <v>0.61746489109311731</v>
      </c>
      <c r="AR603" s="25">
        <f>IFERROR(SUMIFS('[4]BD Unidades'!$BA$3:$BA$1424,'[4]BD Unidades'!$A$3:$A$1424,$A603),"-")</f>
        <v>2.5255895220019098</v>
      </c>
      <c r="AS603" s="28">
        <f>SUMIFS('[4]BD Unidades'!$BC$3:$BC$1424,'[4]BD Unidades'!$A$3:$A$1424,$A603)</f>
        <v>1.2955334539756386E-2</v>
      </c>
      <c r="AT603" s="28">
        <f>SUMIFS('[4]BD Unidades'!$BE$3:$BE$1424,'[4]BD Unidades'!$A$3:$A$1424,$A603)</f>
        <v>0.99630996309963105</v>
      </c>
      <c r="AU603" s="29">
        <f t="shared" si="38"/>
        <v>0.98340243422238294</v>
      </c>
      <c r="AV603" s="30">
        <f t="shared" si="39"/>
        <v>3.7000000000000002E-3</v>
      </c>
      <c r="AW603" s="25">
        <f>IFERROR(SUMIFS('[4]BD Unidades'!$BI$3:$BI$1424,'[4]BD Unidades'!$A$3:$A$1424,$A603),"-")</f>
        <v>0.60943579921715285</v>
      </c>
      <c r="AX603" s="25">
        <f>IFERROR(SUMIFS('[4]BD Unidades'!$BJ$3:$BJ$1424,'[4]BD Unidades'!$A$3:$A$1424,$A603),"-")</f>
        <v>0.39164962184491653</v>
      </c>
    </row>
    <row r="604" spans="1:50" ht="14.4" x14ac:dyDescent="0.3">
      <c r="A604" s="7">
        <v>1918</v>
      </c>
      <c r="B604" s="7" t="s">
        <v>2587</v>
      </c>
      <c r="D604" s="8" t="s">
        <v>2588</v>
      </c>
      <c r="E604" s="19" t="s">
        <v>2589</v>
      </c>
      <c r="F604" s="19" t="s">
        <v>2589</v>
      </c>
      <c r="G604" s="19" t="s">
        <v>2590</v>
      </c>
      <c r="H604" s="19" t="s">
        <v>397</v>
      </c>
      <c r="I604" s="19">
        <v>2024</v>
      </c>
      <c r="J604" s="19" t="s">
        <v>495</v>
      </c>
      <c r="K604" s="19" t="s">
        <v>496</v>
      </c>
      <c r="L604" s="19" t="s">
        <v>213</v>
      </c>
      <c r="M604" s="19" t="s">
        <v>90</v>
      </c>
      <c r="N604" s="19" t="s">
        <v>97</v>
      </c>
      <c r="O604" s="19" t="s">
        <v>97</v>
      </c>
      <c r="P604" s="19" t="s">
        <v>51</v>
      </c>
      <c r="Q604" s="9" t="s">
        <v>2592</v>
      </c>
      <c r="R604" s="20">
        <v>9.0459999999999994</v>
      </c>
      <c r="S604" s="20">
        <v>0.51</v>
      </c>
      <c r="T604" s="20">
        <v>9</v>
      </c>
      <c r="U604" s="20" t="s">
        <v>397</v>
      </c>
      <c r="V604" s="21">
        <f>_xlfn.XLOOKUP(D604,'[4]Gen. Real'!$A$2:$A$1168,'[4]Gen. Real'!$C$2:$C$1168,"-",0)</f>
        <v>11.833639999999994</v>
      </c>
      <c r="W604" s="22"/>
      <c r="X604" s="22" t="str">
        <f>_xlfn.XLOOKUP(D604,[4]Vertimiento!$J$2:$J$119,[4]Vertimiento!$K$2:$K$119,"-",0)</f>
        <v>-</v>
      </c>
      <c r="Y604" s="23" t="str">
        <f t="shared" si="36"/>
        <v>-</v>
      </c>
      <c r="Z604" s="19" t="str">
        <f>_xlfn.XLOOKUP(D604,[4]Cmg!$I$4:$I$99,[4]Cmg!$M$4:$M$99,"----",0,1)</f>
        <v>----</v>
      </c>
      <c r="AA604" s="19" t="str">
        <f>_xlfn.XLOOKUP(D604,[4]Cmg!$A$4:$A$101,[4]Cmg!$B$4:$B$101,"----",0,1)</f>
        <v>----</v>
      </c>
      <c r="AB604" s="19" t="str">
        <f>_xlfn.XLOOKUP(D604,[4]Cmg!$E$4:$E$101,[4]Cmg!$F$4:$F$101,"----",0,1)</f>
        <v>----</v>
      </c>
      <c r="AC604" s="19" t="str">
        <f>_xlfn.XLOOKUP(D604,[4]Cmg!$O$4:$O$101,[4]Cmg!$P$4:$P$101,"----",0,1)</f>
        <v>----</v>
      </c>
      <c r="AD604" s="24" t="str">
        <f>_xlfn.XLOOKUP(D604,[4]Cmg!$S$4:$S$101,[4]Cmg!$U$4:$U$101,"----",0,1)</f>
        <v>----</v>
      </c>
      <c r="AG604" s="25">
        <f>IFERROR(SUMIFS('[4]BD Unidades'!$AH:$AH,'[4]BD Unidades'!$A:$A,'BD Centrales 2024'!$A604),"-")</f>
        <v>9</v>
      </c>
      <c r="AH604" s="25">
        <f>SUMIFS('[4]BD Unidades'!$AJ$3:$AJ$1424,'[4]BD Unidades'!$A$3:$A$1424,$A604)</f>
        <v>7901.6968826000411</v>
      </c>
      <c r="AI604" s="25">
        <f>SUMIFS('[4]BD Unidades'!$AL$3:$AL$1424,'[4]BD Unidades'!$A$3:$A$1424,$A604)</f>
        <v>707.63320804775594</v>
      </c>
      <c r="AJ604" s="26">
        <f t="shared" si="37"/>
        <v>8.2193759630200355E-2</v>
      </c>
      <c r="AK604" s="27">
        <f>IFERROR(SUMIFS('[4]BD Unidades'!$AO$3:$AO$1424,'[4]BD Unidades'!$A$3:$A$1424,$A604),"-")</f>
        <v>0</v>
      </c>
      <c r="AL604" s="27">
        <f>IFERROR(SUMIFS('[4]BD Unidades'!$AQ$3:$AQ$1424,'[4]BD Unidades'!$A$3:$A$1424,$A604),"-")</f>
        <v>0</v>
      </c>
      <c r="AM604" s="27">
        <f>IFERROR(SUMIFS('[4]BD Unidades'!$AS$3:$AS$1424,'[4]BD Unidades'!$A$3:$A$1424,$A604),"-")</f>
        <v>0.20922228322477351</v>
      </c>
      <c r="AN604" s="27">
        <f>IFERROR(SUMIFS('[4]BD Unidades'!$AU$3:$AU$1424,'[4]BD Unidades'!$A$3:$A$1424,$A604),"-")</f>
        <v>0.16959518019013931</v>
      </c>
      <c r="AO604" s="27">
        <f>IFERROR(SUMIFS('[4]BD Unidades'!$AW$3:$AW$1424,'[4]BD Unidades'!$A$3:$A$1424,$A604),"-")</f>
        <v>0.15853570638956443</v>
      </c>
      <c r="AP604" s="27">
        <f>IFERROR(SUMIFS('[4]BD Unidades'!$AY$3:$AY$1424,'[4]BD Unidades'!$A$3:$A$1424,$A604),"-")</f>
        <v>0.124113641388459</v>
      </c>
      <c r="AQ604" s="25">
        <f>IFERROR(SUMIFS('[4]BD Unidades'!$AZ$3:$AZ$1424,'[4]BD Unidades'!$A$3:$A$1424,$A604),"-")</f>
        <v>1.5341580000000001</v>
      </c>
      <c r="AR604" s="25">
        <f>IFERROR(SUMIFS('[4]BD Unidades'!$BA$3:$BA$1424,'[4]BD Unidades'!$A$3:$A$1424,$A604),"-")</f>
        <v>8.536120048151</v>
      </c>
      <c r="AS604" s="28">
        <f>SUMIFS('[4]BD Unidades'!$BC$3:$BC$1424,'[4]BD Unidades'!$A$3:$A$1424,$A604)</f>
        <v>7.5382099631617957E-3</v>
      </c>
      <c r="AT604" s="28">
        <f>SUMIFS('[4]BD Unidades'!$BE$3:$BE$1424,'[4]BD Unidades'!$A$3:$A$1424,$A604)</f>
        <v>0.99491487950475355</v>
      </c>
      <c r="AU604" s="29">
        <f t="shared" si="38"/>
        <v>0.98741500224757295</v>
      </c>
      <c r="AV604" s="30">
        <f t="shared" si="39"/>
        <v>5.1000000000000004E-3</v>
      </c>
      <c r="AW604" s="25">
        <f>IFERROR(SUMIFS('[4]BD Unidades'!$BI$3:$BI$1424,'[4]BD Unidades'!$A$3:$A$1424,$A604),"-")</f>
        <v>1.522534085875386</v>
      </c>
      <c r="AX604" s="25">
        <f>IFERROR(SUMIFS('[4]BD Unidades'!$BJ$3:$BJ$1424,'[4]BD Unidades'!$A$3:$A$1424,$A604),"-")</f>
        <v>0.97844580142004145</v>
      </c>
    </row>
    <row r="605" spans="1:50" ht="14.4" x14ac:dyDescent="0.3">
      <c r="A605" s="7">
        <v>1919</v>
      </c>
      <c r="B605" s="7" t="s">
        <v>2593</v>
      </c>
      <c r="D605" s="8" t="s">
        <v>2594</v>
      </c>
      <c r="E605" s="19" t="s">
        <v>2595</v>
      </c>
      <c r="F605" s="19" t="s">
        <v>2595</v>
      </c>
      <c r="G605" s="19" t="s">
        <v>2596</v>
      </c>
      <c r="H605" s="19" t="s">
        <v>397</v>
      </c>
      <c r="I605" s="19">
        <v>2024</v>
      </c>
      <c r="J605" s="19" t="s">
        <v>495</v>
      </c>
      <c r="K605" s="19" t="s">
        <v>496</v>
      </c>
      <c r="L605" s="19" t="s">
        <v>213</v>
      </c>
      <c r="M605" s="19" t="s">
        <v>477</v>
      </c>
      <c r="N605" s="19" t="s">
        <v>478</v>
      </c>
      <c r="O605" s="19" t="s">
        <v>714</v>
      </c>
      <c r="P605" s="19" t="s">
        <v>51</v>
      </c>
      <c r="Q605" s="9" t="s">
        <v>2597</v>
      </c>
      <c r="R605" s="20">
        <v>5.5190000000000001</v>
      </c>
      <c r="S605" s="20">
        <v>0.7</v>
      </c>
      <c r="T605" s="20">
        <v>5.48</v>
      </c>
      <c r="U605" s="20" t="s">
        <v>397</v>
      </c>
      <c r="V605" s="21">
        <f>_xlfn.XLOOKUP(D605,'[4]Gen. Real'!$A$2:$A$1168,'[4]Gen. Real'!$C$2:$C$1168,"-",0)</f>
        <v>14.558890000000007</v>
      </c>
      <c r="W605" s="22"/>
      <c r="X605" s="22" t="str">
        <f>_xlfn.XLOOKUP(D605,[4]Vertimiento!$J$2:$J$119,[4]Vertimiento!$K$2:$K$119,"-",0)</f>
        <v>-</v>
      </c>
      <c r="Y605" s="23" t="str">
        <f t="shared" si="36"/>
        <v>-</v>
      </c>
      <c r="Z605" s="19" t="str">
        <f>_xlfn.XLOOKUP(D605,[4]Cmg!$I$4:$I$99,[4]Cmg!$M$4:$M$99,"----",0,1)</f>
        <v>----</v>
      </c>
      <c r="AA605" s="19" t="str">
        <f>_xlfn.XLOOKUP(D605,[4]Cmg!$A$4:$A$101,[4]Cmg!$B$4:$B$101,"----",0,1)</f>
        <v>----</v>
      </c>
      <c r="AB605" s="19" t="str">
        <f>_xlfn.XLOOKUP(D605,[4]Cmg!$E$4:$E$101,[4]Cmg!$F$4:$F$101,"----",0,1)</f>
        <v>----</v>
      </c>
      <c r="AC605" s="19" t="str">
        <f>_xlfn.XLOOKUP(D605,[4]Cmg!$O$4:$O$101,[4]Cmg!$P$4:$P$101,"----",0,1)</f>
        <v>----</v>
      </c>
      <c r="AD605" s="24" t="str">
        <f>_xlfn.XLOOKUP(D605,[4]Cmg!$S$4:$S$101,[4]Cmg!$U$4:$U$101,"----",0,1)</f>
        <v>----</v>
      </c>
      <c r="AG605" s="25">
        <f>IFERROR(SUMIFS('[4]BD Unidades'!$AH:$AH,'[4]BD Unidades'!$A:$A,'BD Centrales 2024'!$A605),"-")</f>
        <v>5.48</v>
      </c>
      <c r="AH605" s="25">
        <f>SUMIFS('[4]BD Unidades'!$AJ$3:$AJ$1424,'[4]BD Unidades'!$A$3:$A$1424,$A605)</f>
        <v>8323.2650842543953</v>
      </c>
      <c r="AI605" s="25">
        <f>SUMIFS('[4]BD Unidades'!$AL$3:$AL$1424,'[4]BD Unidades'!$A$3:$A$1424,$A605)</f>
        <v>333.21193452920181</v>
      </c>
      <c r="AJ605" s="26">
        <f t="shared" si="37"/>
        <v>3.8492787979009103E-2</v>
      </c>
      <c r="AK605" s="27">
        <f>IFERROR(SUMIFS('[4]BD Unidades'!$AO$3:$AO$1424,'[4]BD Unidades'!$A$3:$A$1424,$A605),"-")</f>
        <v>0</v>
      </c>
      <c r="AL605" s="27">
        <f>IFERROR(SUMIFS('[4]BD Unidades'!$AQ$3:$AQ$1424,'[4]BD Unidades'!$A$3:$A$1424,$A605),"-")</f>
        <v>0</v>
      </c>
      <c r="AM605" s="27">
        <f>IFERROR(SUMIFS('[4]BD Unidades'!$AS$3:$AS$1424,'[4]BD Unidades'!$A$3:$A$1424,$A605),"-")</f>
        <v>0</v>
      </c>
      <c r="AN605" s="27">
        <f>IFERROR(SUMIFS('[4]BD Unidades'!$AU$3:$AU$1424,'[4]BD Unidades'!$A$3:$A$1424,$A605),"-")</f>
        <v>0.37630094582351881</v>
      </c>
      <c r="AO605" s="27">
        <f>IFERROR(SUMIFS('[4]BD Unidades'!$AW$3:$AW$1424,'[4]BD Unidades'!$A$3:$A$1424,$A605),"-")</f>
        <v>0.30444135531799238</v>
      </c>
      <c r="AP605" s="27">
        <f>IFERROR(SUMIFS('[4]BD Unidades'!$AY$3:$AY$1424,'[4]BD Unidades'!$A$3:$A$1424,$A605),"-")</f>
        <v>0.30360530530893276</v>
      </c>
      <c r="AQ605" s="25">
        <f>IFERROR(SUMIFS('[4]BD Unidades'!$AZ$3:$AZ$1424,'[4]BD Unidades'!$A$3:$A$1424,$A605),"-")</f>
        <v>1.6145749258309943</v>
      </c>
      <c r="AR605" s="25">
        <f>IFERROR(SUMIFS('[4]BD Unidades'!$BA$3:$BA$1424,'[4]BD Unidades'!$A$3:$A$1424,$A605),"-")</f>
        <v>5.4131778587610198</v>
      </c>
      <c r="AS605" s="28">
        <f>SUMIFS('[4]BD Unidades'!$BC$3:$BC$1424,'[4]BD Unidades'!$A$3:$A$1424,$A605)</f>
        <v>9.500468274230749E-3</v>
      </c>
      <c r="AT605" s="28">
        <f>SUMIFS('[4]BD Unidades'!$BE$3:$BE$1424,'[4]BD Unidades'!$A$3:$A$1424,$A605)</f>
        <v>0.99293350244609535</v>
      </c>
      <c r="AU605" s="29">
        <f t="shared" si="38"/>
        <v>0.98350016920768535</v>
      </c>
      <c r="AV605" s="30">
        <f t="shared" si="39"/>
        <v>6.9999999999999993E-3</v>
      </c>
      <c r="AW605" s="25">
        <f>IFERROR(SUMIFS('[4]BD Unidades'!$BI$3:$BI$1424,'[4]BD Unidades'!$A$3:$A$1424,$A605),"-")</f>
        <v>1.599126542005251</v>
      </c>
      <c r="AX605" s="25">
        <f>IFERROR(SUMIFS('[4]BD Unidades'!$BJ$3:$BJ$1424,'[4]BD Unidades'!$A$3:$A$1424,$A605),"-")</f>
        <v>1.0276674036264886</v>
      </c>
    </row>
    <row r="606" spans="1:50" ht="14.4" x14ac:dyDescent="0.3">
      <c r="A606" s="7">
        <v>1920</v>
      </c>
      <c r="B606" s="7" t="s">
        <v>2598</v>
      </c>
      <c r="D606" s="8" t="s">
        <v>2599</v>
      </c>
      <c r="E606" s="19" t="s">
        <v>2600</v>
      </c>
      <c r="F606" s="19" t="s">
        <v>2600</v>
      </c>
      <c r="G606" s="19" t="s">
        <v>2601</v>
      </c>
      <c r="H606" s="19" t="s">
        <v>397</v>
      </c>
      <c r="I606" s="19">
        <v>2024</v>
      </c>
      <c r="J606" s="19" t="s">
        <v>495</v>
      </c>
      <c r="K606" s="19" t="s">
        <v>496</v>
      </c>
      <c r="L606" s="19" t="s">
        <v>213</v>
      </c>
      <c r="M606" s="19" t="s">
        <v>106</v>
      </c>
      <c r="N606" s="19" t="s">
        <v>243</v>
      </c>
      <c r="O606" s="19" t="s">
        <v>1184</v>
      </c>
      <c r="P606" s="19" t="s">
        <v>51</v>
      </c>
      <c r="Q606" s="9" t="s">
        <v>2602</v>
      </c>
      <c r="R606" s="20">
        <v>9.02</v>
      </c>
      <c r="S606" s="20">
        <v>0.22</v>
      </c>
      <c r="T606" s="20">
        <v>9</v>
      </c>
      <c r="U606" s="20" t="s">
        <v>397</v>
      </c>
      <c r="V606" s="21">
        <f>_xlfn.XLOOKUP(D606,'[4]Gen. Real'!$A$2:$A$1168,'[4]Gen. Real'!$C$2:$C$1168,"-",0)</f>
        <v>16.615300000000005</v>
      </c>
      <c r="W606" s="22"/>
      <c r="X606" s="22" t="str">
        <f>_xlfn.XLOOKUP(D606,[4]Vertimiento!$J$2:$J$119,[4]Vertimiento!$K$2:$K$119,"-",0)</f>
        <v>-</v>
      </c>
      <c r="Y606" s="23" t="str">
        <f t="shared" si="36"/>
        <v>-</v>
      </c>
      <c r="Z606" s="19" t="str">
        <f>_xlfn.XLOOKUP(D606,[4]Cmg!$I$4:$I$99,[4]Cmg!$M$4:$M$99,"----",0,1)</f>
        <v>----</v>
      </c>
      <c r="AA606" s="19" t="str">
        <f>_xlfn.XLOOKUP(D606,[4]Cmg!$A$4:$A$101,[4]Cmg!$B$4:$B$101,"----",0,1)</f>
        <v>----</v>
      </c>
      <c r="AB606" s="19" t="str">
        <f>_xlfn.XLOOKUP(D606,[4]Cmg!$E$4:$E$101,[4]Cmg!$F$4:$F$101,"----",0,1)</f>
        <v>----</v>
      </c>
      <c r="AC606" s="19" t="str">
        <f>_xlfn.XLOOKUP(D606,[4]Cmg!$O$4:$O$101,[4]Cmg!$P$4:$P$101,"----",0,1)</f>
        <v>----</v>
      </c>
      <c r="AD606" s="24" t="str">
        <f>_xlfn.XLOOKUP(D606,[4]Cmg!$S$4:$S$101,[4]Cmg!$U$4:$U$101,"----",0,1)</f>
        <v>----</v>
      </c>
      <c r="AG606" s="25">
        <f>IFERROR(SUMIFS('[4]BD Unidades'!$AH:$AH,'[4]BD Unidades'!$A:$A,'BD Centrales 2024'!$A606),"-")</f>
        <v>9</v>
      </c>
      <c r="AH606" s="25">
        <f>SUMIFS('[4]BD Unidades'!$AJ$3:$AJ$1424,'[4]BD Unidades'!$A$3:$A$1424,$A606)</f>
        <v>8718.7749445676272</v>
      </c>
      <c r="AI606" s="25">
        <f>SUMIFS('[4]BD Unidades'!$AL$3:$AL$1424,'[4]BD Unidades'!$A$3:$A$1424,$A606)</f>
        <v>0</v>
      </c>
      <c r="AJ606" s="26">
        <f t="shared" si="37"/>
        <v>0</v>
      </c>
      <c r="AK606" s="27">
        <f>IFERROR(SUMIFS('[4]BD Unidades'!$AO$3:$AO$1424,'[4]BD Unidades'!$A$3:$A$1424,$A606),"-")</f>
        <v>0</v>
      </c>
      <c r="AL606" s="27">
        <f>IFERROR(SUMIFS('[4]BD Unidades'!$AQ$3:$AQ$1424,'[4]BD Unidades'!$A$3:$A$1424,$A606),"-")</f>
        <v>0</v>
      </c>
      <c r="AM606" s="27">
        <f>IFERROR(SUMIFS('[4]BD Unidades'!$AS$3:$AS$1424,'[4]BD Unidades'!$A$3:$A$1424,$A606),"-")</f>
        <v>0</v>
      </c>
      <c r="AN606" s="27">
        <f>IFERROR(SUMIFS('[4]BD Unidades'!$AU$3:$AU$1424,'[4]BD Unidades'!$A$3:$A$1424,$A606),"-")</f>
        <v>0.23657128603104213</v>
      </c>
      <c r="AO606" s="27">
        <f>IFERROR(SUMIFS('[4]BD Unidades'!$AW$3:$AW$1424,'[4]BD Unidades'!$A$3:$A$1424,$A606),"-")</f>
        <v>0.20995443458980045</v>
      </c>
      <c r="AP606" s="27">
        <f>IFERROR(SUMIFS('[4]BD Unidades'!$AY$3:$AY$1424,'[4]BD Unidades'!$A$3:$A$1424,$A606),"-")</f>
        <v>0.20584456762749448</v>
      </c>
      <c r="AQ606" s="25">
        <f>IFERROR(SUMIFS('[4]BD Unidades'!$AZ$3:$AZ$1424,'[4]BD Unidades'!$A$3:$A$1424,$A606),"-")</f>
        <v>2.1338729999999999</v>
      </c>
      <c r="AR606" s="25">
        <f>IFERROR(SUMIFS('[4]BD Unidades'!$BA$3:$BA$1424,'[4]BD Unidades'!$A$3:$A$1424,$A606),"-")</f>
        <v>9</v>
      </c>
      <c r="AS606" s="28">
        <f>SUMIFS('[4]BD Unidades'!$BC$3:$BC$1424,'[4]BD Unidades'!$A$3:$A$1424,$A606)</f>
        <v>1.0995993435561586E-2</v>
      </c>
      <c r="AT606" s="28">
        <f>SUMIFS('[4]BD Unidades'!$BE$3:$BE$1424,'[4]BD Unidades'!$A$3:$A$1424,$A606)</f>
        <v>0.99754227097039949</v>
      </c>
      <c r="AU606" s="29">
        <f t="shared" si="38"/>
        <v>0.98657330270711385</v>
      </c>
      <c r="AV606" s="30">
        <f t="shared" si="39"/>
        <v>2.2000000000000001E-3</v>
      </c>
      <c r="AW606" s="25">
        <f>IFERROR(SUMIFS('[4]BD Unidades'!$BI$3:$BI$1424,'[4]BD Unidades'!$A$3:$A$1424,$A606),"-")</f>
        <v>2.1098482747981229</v>
      </c>
      <c r="AX606" s="25">
        <f>IFERROR(SUMIFS('[4]BD Unidades'!$BJ$3:$BJ$1424,'[4]BD Unidades'!$A$3:$A$1424,$A606),"-")</f>
        <v>1.3558791262939927</v>
      </c>
    </row>
    <row r="607" spans="1:50" ht="14.4" x14ac:dyDescent="0.3">
      <c r="A607" s="7">
        <v>1923</v>
      </c>
      <c r="B607" s="7" t="s">
        <v>2603</v>
      </c>
      <c r="D607" s="8" t="s">
        <v>2604</v>
      </c>
      <c r="E607" s="19" t="s">
        <v>2605</v>
      </c>
      <c r="F607" s="19" t="s">
        <v>2605</v>
      </c>
      <c r="G607" s="19" t="s">
        <v>2606</v>
      </c>
      <c r="H607" s="19" t="s">
        <v>397</v>
      </c>
      <c r="I607" s="19">
        <v>2024</v>
      </c>
      <c r="J607" s="19" t="s">
        <v>495</v>
      </c>
      <c r="K607" s="19" t="s">
        <v>496</v>
      </c>
      <c r="L607" s="19" t="s">
        <v>213</v>
      </c>
      <c r="M607" s="19" t="s">
        <v>497</v>
      </c>
      <c r="N607" s="19" t="s">
        <v>579</v>
      </c>
      <c r="O607" s="19" t="s">
        <v>580</v>
      </c>
      <c r="P607" s="19" t="s">
        <v>51</v>
      </c>
      <c r="Q607" s="9" t="s">
        <v>2608</v>
      </c>
      <c r="R607" s="20">
        <v>9.15</v>
      </c>
      <c r="S607" s="20">
        <v>1.64</v>
      </c>
      <c r="T607" s="20">
        <v>9</v>
      </c>
      <c r="U607" s="20" t="s">
        <v>397</v>
      </c>
      <c r="V607" s="21">
        <f>_xlfn.XLOOKUP(D607,'[4]Gen. Real'!$A$2:$A$1168,'[4]Gen. Real'!$C$2:$C$1168,"-",0)</f>
        <v>24.724240000000005</v>
      </c>
      <c r="W607" s="22"/>
      <c r="X607" s="22" t="str">
        <f>_xlfn.XLOOKUP(D607,[4]Vertimiento!$J$2:$J$119,[4]Vertimiento!$K$2:$K$119,"-",0)</f>
        <v>-</v>
      </c>
      <c r="Y607" s="23" t="str">
        <f t="shared" si="36"/>
        <v>-</v>
      </c>
      <c r="Z607" s="19" t="str">
        <f>_xlfn.XLOOKUP(D607,[4]Cmg!$I$4:$I$99,[4]Cmg!$M$4:$M$99,"----",0,1)</f>
        <v>----</v>
      </c>
      <c r="AA607" s="19" t="str">
        <f>_xlfn.XLOOKUP(D607,[4]Cmg!$A$4:$A$101,[4]Cmg!$B$4:$B$101,"----",0,1)</f>
        <v>----</v>
      </c>
      <c r="AB607" s="19" t="str">
        <f>_xlfn.XLOOKUP(D607,[4]Cmg!$E$4:$E$101,[4]Cmg!$F$4:$F$101,"----",0,1)</f>
        <v>----</v>
      </c>
      <c r="AC607" s="19" t="str">
        <f>_xlfn.XLOOKUP(D607,[4]Cmg!$O$4:$O$101,[4]Cmg!$P$4:$P$101,"----",0,1)</f>
        <v>----</v>
      </c>
      <c r="AD607" s="24" t="str">
        <f>_xlfn.XLOOKUP(D607,[4]Cmg!$S$4:$S$101,[4]Cmg!$U$4:$U$101,"----",0,1)</f>
        <v>----</v>
      </c>
      <c r="AG607" s="25">
        <f>IFERROR(SUMIFS('[4]BD Unidades'!$AH:$AH,'[4]BD Unidades'!$A:$A,'BD Centrales 2024'!$A607),"-")</f>
        <v>9</v>
      </c>
      <c r="AH607" s="25">
        <f>SUMIFS('[4]BD Unidades'!$AJ$3:$AJ$1424,'[4]BD Unidades'!$A$3:$A$1424,$A607)</f>
        <v>8538.2295081967168</v>
      </c>
      <c r="AI607" s="25">
        <f>SUMIFS('[4]BD Unidades'!$AL$3:$AL$1424,'[4]BD Unidades'!$A$3:$A$1424,$A607)</f>
        <v>10.819672131147541</v>
      </c>
      <c r="AJ607" s="26">
        <f t="shared" si="37"/>
        <v>1.2655994722833724E-3</v>
      </c>
      <c r="AK607" s="27">
        <f>IFERROR(SUMIFS('[4]BD Unidades'!$AO$3:$AO$1424,'[4]BD Unidades'!$A$3:$A$1424,$A607),"-")</f>
        <v>0</v>
      </c>
      <c r="AL607" s="27">
        <f>IFERROR(SUMIFS('[4]BD Unidades'!$AQ$3:$AQ$1424,'[4]BD Unidades'!$A$3:$A$1424,$A607),"-")</f>
        <v>0</v>
      </c>
      <c r="AM607" s="27">
        <f>IFERROR(SUMIFS('[4]BD Unidades'!$AS$3:$AS$1424,'[4]BD Unidades'!$A$3:$A$1424,$A607),"-")</f>
        <v>0</v>
      </c>
      <c r="AN607" s="27">
        <f>IFERROR(SUMIFS('[4]BD Unidades'!$AU$3:$AU$1424,'[4]BD Unidades'!$A$3:$A$1424,$A607),"-")</f>
        <v>0.3144639344262295</v>
      </c>
      <c r="AO607" s="27">
        <f>IFERROR(SUMIFS('[4]BD Unidades'!$AW$3:$AW$1424,'[4]BD Unidades'!$A$3:$A$1424,$A607),"-")</f>
        <v>0.30815508196721308</v>
      </c>
      <c r="AP607" s="27">
        <f>IFERROR(SUMIFS('[4]BD Unidades'!$AY$3:$AY$1424,'[4]BD Unidades'!$A$3:$A$1424,$A607),"-")</f>
        <v>0.29734426229508193</v>
      </c>
      <c r="AQ607" s="25">
        <f>IFERROR(SUMIFS('[4]BD Unidades'!$AZ$3:$AZ$1424,'[4]BD Unidades'!$A$3:$A$1424,$A607),"-")</f>
        <v>2.6516741482625816</v>
      </c>
      <c r="AR607" s="25">
        <f>IFERROR(SUMIFS('[4]BD Unidades'!$BA$3:$BA$1424,'[4]BD Unidades'!$A$3:$A$1424,$A607),"-")</f>
        <v>9</v>
      </c>
      <c r="AS607" s="28">
        <f>SUMIFS('[4]BD Unidades'!$BC$3:$BC$1424,'[4]BD Unidades'!$A$3:$A$1424,$A607)</f>
        <v>1.4226669064425638E-2</v>
      </c>
      <c r="AT607" s="28">
        <f>SUMIFS('[4]BD Unidades'!$BE$3:$BE$1424,'[4]BD Unidades'!$A$3:$A$1424,$A607)</f>
        <v>0.98175147063214807</v>
      </c>
      <c r="AU607" s="29">
        <f t="shared" si="38"/>
        <v>0.96778441735595133</v>
      </c>
      <c r="AV607" s="30">
        <f t="shared" si="39"/>
        <v>1.6399999999999998E-2</v>
      </c>
      <c r="AW607" s="25">
        <f>IFERROR(SUMIFS('[4]BD Unidades'!$BI$3:$BI$1424,'[4]BD Unidades'!$A$3:$A$1424,$A607),"-")</f>
        <v>2.608392180237356</v>
      </c>
      <c r="AX607" s="25">
        <f>IFERROR(SUMIFS('[4]BD Unidades'!$BJ$3:$BJ$1424,'[4]BD Unidades'!$A$3:$A$1424,$A607),"-")</f>
        <v>1.6762648540263914</v>
      </c>
    </row>
    <row r="608" spans="1:50" ht="14.4" x14ac:dyDescent="0.3">
      <c r="A608" s="7">
        <v>1924</v>
      </c>
      <c r="B608" s="7" t="s">
        <v>2609</v>
      </c>
      <c r="D608" s="8" t="s">
        <v>2610</v>
      </c>
      <c r="E608" s="19" t="s">
        <v>2611</v>
      </c>
      <c r="F608" s="19" t="s">
        <v>2611</v>
      </c>
      <c r="G608" s="19" t="s">
        <v>2612</v>
      </c>
      <c r="H608" s="19" t="s">
        <v>397</v>
      </c>
      <c r="I608" s="19">
        <v>2024</v>
      </c>
      <c r="J608" s="19" t="s">
        <v>495</v>
      </c>
      <c r="K608" s="19" t="s">
        <v>496</v>
      </c>
      <c r="L608" s="19" t="s">
        <v>213</v>
      </c>
      <c r="M608" s="19" t="s">
        <v>189</v>
      </c>
      <c r="N608" s="19" t="s">
        <v>190</v>
      </c>
      <c r="O608" s="19" t="s">
        <v>190</v>
      </c>
      <c r="P608" s="19" t="s">
        <v>51</v>
      </c>
      <c r="Q608" s="9" t="s">
        <v>2613</v>
      </c>
      <c r="R608" s="20">
        <v>6</v>
      </c>
      <c r="S608" s="20">
        <v>6.67</v>
      </c>
      <c r="T608" s="20">
        <v>5.6</v>
      </c>
      <c r="U608" s="20" t="s">
        <v>397</v>
      </c>
      <c r="V608" s="21">
        <f>_xlfn.XLOOKUP(D608,'[4]Gen. Real'!$A$2:$A$1168,'[4]Gen. Real'!$C$2:$C$1168,"-",0)</f>
        <v>13.377480000000002</v>
      </c>
      <c r="W608" s="22"/>
      <c r="X608" s="22" t="str">
        <f>_xlfn.XLOOKUP(D608,[4]Vertimiento!$J$2:$J$119,[4]Vertimiento!$K$2:$K$119,"-",0)</f>
        <v>-</v>
      </c>
      <c r="Y608" s="23" t="str">
        <f t="shared" si="36"/>
        <v>-</v>
      </c>
      <c r="Z608" s="19" t="str">
        <f>_xlfn.XLOOKUP(D608,[4]Cmg!$I$4:$I$99,[4]Cmg!$M$4:$M$99,"----",0,1)</f>
        <v>----</v>
      </c>
      <c r="AA608" s="19" t="str">
        <f>_xlfn.XLOOKUP(D608,[4]Cmg!$A$4:$A$101,[4]Cmg!$B$4:$B$101,"----",0,1)</f>
        <v>----</v>
      </c>
      <c r="AB608" s="19" t="str">
        <f>_xlfn.XLOOKUP(D608,[4]Cmg!$E$4:$E$101,[4]Cmg!$F$4:$F$101,"----",0,1)</f>
        <v>----</v>
      </c>
      <c r="AC608" s="19" t="str">
        <f>_xlfn.XLOOKUP(D608,[4]Cmg!$O$4:$O$101,[4]Cmg!$P$4:$P$101,"----",0,1)</f>
        <v>----</v>
      </c>
      <c r="AD608" s="24" t="str">
        <f>_xlfn.XLOOKUP(D608,[4]Cmg!$S$4:$S$101,[4]Cmg!$U$4:$U$101,"----",0,1)</f>
        <v>----</v>
      </c>
      <c r="AG608" s="25">
        <f>IFERROR(SUMIFS('[4]BD Unidades'!$AH:$AH,'[4]BD Unidades'!$A:$A,'BD Centrales 2024'!$A608),"-")</f>
        <v>5.6</v>
      </c>
      <c r="AH608" s="25">
        <f>SUMIFS('[4]BD Unidades'!$AJ$3:$AJ$1424,'[4]BD Unidades'!$A$3:$A$1424,$A608)</f>
        <v>7325.3444444444403</v>
      </c>
      <c r="AI608" s="25">
        <f>SUMIFS('[4]BD Unidades'!$AL$3:$AL$1424,'[4]BD Unidades'!$A$3:$A$1424,$A608)</f>
        <v>1.9444444444444411</v>
      </c>
      <c r="AJ608" s="26">
        <f t="shared" si="37"/>
        <v>2.6537024456521711E-4</v>
      </c>
      <c r="AK608" s="27">
        <f>IFERROR(SUMIFS('[4]BD Unidades'!$AO$3:$AO$1424,'[4]BD Unidades'!$A$3:$A$1424,$A608),"-")</f>
        <v>0</v>
      </c>
      <c r="AL608" s="27">
        <f>IFERROR(SUMIFS('[4]BD Unidades'!$AQ$3:$AQ$1424,'[4]BD Unidades'!$A$3:$A$1424,$A608),"-")</f>
        <v>0</v>
      </c>
      <c r="AM608" s="27">
        <f>IFERROR(SUMIFS('[4]BD Unidades'!$AS$3:$AS$1424,'[4]BD Unidades'!$A$3:$A$1424,$A608),"-")</f>
        <v>0.2115166444914546</v>
      </c>
      <c r="AN608" s="27">
        <f>IFERROR(SUMIFS('[4]BD Unidades'!$AU$3:$AU$1424,'[4]BD Unidades'!$A$3:$A$1424,$A608),"-")</f>
        <v>0.26369093333333332</v>
      </c>
      <c r="AO608" s="27">
        <f>IFERROR(SUMIFS('[4]BD Unidades'!$AW$3:$AW$1424,'[4]BD Unidades'!$A$3:$A$1424,$A608),"-")</f>
        <v>0.27761720000000001</v>
      </c>
      <c r="AP608" s="27">
        <f>IFERROR(SUMIFS('[4]BD Unidades'!$AY$3:$AY$1424,'[4]BD Unidades'!$A$3:$A$1424,$A608),"-")</f>
        <v>0.27969480000000002</v>
      </c>
      <c r="AQ608" s="25">
        <f>IFERROR(SUMIFS('[4]BD Unidades'!$AZ$3:$AZ$1424,'[4]BD Unidades'!$A$3:$A$1424,$A608),"-")</f>
        <v>1.2690998669487277</v>
      </c>
      <c r="AR608" s="25">
        <f>IFERROR(SUMIFS('[4]BD Unidades'!$BA$3:$BA$1424,'[4]BD Unidades'!$A$3:$A$1424,$A608),"-")</f>
        <v>5.5991440217391499</v>
      </c>
      <c r="AS608" s="28">
        <f>SUMIFS('[4]BD Unidades'!$BC$3:$BC$1424,'[4]BD Unidades'!$A$3:$A$1424,$A608)</f>
        <v>4.1323743510087364E-2</v>
      </c>
      <c r="AT608" s="28">
        <f>SUMIFS('[4]BD Unidades'!$BE$3:$BE$1424,'[4]BD Unidades'!$A$3:$A$1424,$A608)</f>
        <v>0.93291717263711771</v>
      </c>
      <c r="AU608" s="29">
        <f t="shared" si="38"/>
        <v>0.89436554267890556</v>
      </c>
      <c r="AV608" s="30">
        <f t="shared" si="39"/>
        <v>6.6699999999999995E-2</v>
      </c>
      <c r="AW608" s="25">
        <f>IFERROR(SUMIFS('[4]BD Unidades'!$BI$3:$BI$1424,'[4]BD Unidades'!$A$3:$A$1424,$A608),"-")</f>
        <v>1.2123690924942809</v>
      </c>
      <c r="AX608" s="25">
        <f>IFERROR(SUMIFS('[4]BD Unidades'!$BJ$3:$BJ$1424,'[4]BD Unidades'!$A$3:$A$1424,$A608),"-")</f>
        <v>0.77912045406879937</v>
      </c>
    </row>
    <row r="609" spans="1:50" ht="14.4" x14ac:dyDescent="0.3">
      <c r="A609" s="7">
        <v>1925</v>
      </c>
      <c r="B609" s="7" t="s">
        <v>2614</v>
      </c>
      <c r="D609" s="8" t="s">
        <v>2615</v>
      </c>
      <c r="E609" s="19" t="s">
        <v>2616</v>
      </c>
      <c r="F609" s="19" t="s">
        <v>2616</v>
      </c>
      <c r="G609" s="19" t="s">
        <v>2617</v>
      </c>
      <c r="H609" s="19" t="s">
        <v>397</v>
      </c>
      <c r="I609" s="19">
        <v>2024</v>
      </c>
      <c r="J609" s="19" t="s">
        <v>495</v>
      </c>
      <c r="K609" s="19" t="s">
        <v>496</v>
      </c>
      <c r="L609" s="19" t="s">
        <v>213</v>
      </c>
      <c r="M609" s="19" t="s">
        <v>189</v>
      </c>
      <c r="N609" s="19" t="s">
        <v>1395</v>
      </c>
      <c r="O609" s="19" t="s">
        <v>2618</v>
      </c>
      <c r="P609" s="19" t="s">
        <v>51</v>
      </c>
      <c r="Q609" s="9" t="s">
        <v>2524</v>
      </c>
      <c r="R609" s="20">
        <v>3</v>
      </c>
      <c r="S609" s="20">
        <v>10</v>
      </c>
      <c r="T609" s="20">
        <v>2.7</v>
      </c>
      <c r="U609" s="20" t="s">
        <v>397</v>
      </c>
      <c r="V609" s="21">
        <f>_xlfn.XLOOKUP(D609,'[4]Gen. Real'!$A$2:$A$1168,'[4]Gen. Real'!$C$2:$C$1168,"-",0)</f>
        <v>4.6355299999999966</v>
      </c>
      <c r="W609" s="22"/>
      <c r="X609" s="22" t="str">
        <f>_xlfn.XLOOKUP(D609,[4]Vertimiento!$J$2:$J$119,[4]Vertimiento!$K$2:$K$119,"-",0)</f>
        <v>-</v>
      </c>
      <c r="Y609" s="23" t="str">
        <f t="shared" si="36"/>
        <v>-</v>
      </c>
      <c r="Z609" s="19" t="str">
        <f>_xlfn.XLOOKUP(D609,[4]Cmg!$I$4:$I$99,[4]Cmg!$M$4:$M$99,"----",0,1)</f>
        <v>----</v>
      </c>
      <c r="AA609" s="19" t="str">
        <f>_xlfn.XLOOKUP(D609,[4]Cmg!$A$4:$A$101,[4]Cmg!$B$4:$B$101,"----",0,1)</f>
        <v>----</v>
      </c>
      <c r="AB609" s="19" t="str">
        <f>_xlfn.XLOOKUP(D609,[4]Cmg!$E$4:$E$101,[4]Cmg!$F$4:$F$101,"----",0,1)</f>
        <v>----</v>
      </c>
      <c r="AC609" s="19" t="str">
        <f>_xlfn.XLOOKUP(D609,[4]Cmg!$O$4:$O$101,[4]Cmg!$P$4:$P$101,"----",0,1)</f>
        <v>----</v>
      </c>
      <c r="AD609" s="24" t="str">
        <f>_xlfn.XLOOKUP(D609,[4]Cmg!$S$4:$S$101,[4]Cmg!$U$4:$U$101,"----",0,1)</f>
        <v>----</v>
      </c>
      <c r="AG609" s="25">
        <f>IFERROR(SUMIFS('[4]BD Unidades'!$AH:$AH,'[4]BD Unidades'!$A:$A,'BD Centrales 2024'!$A609),"-")</f>
        <v>2.6170081967213119</v>
      </c>
      <c r="AH609" s="25">
        <f>SUMIFS('[4]BD Unidades'!$AJ$3:$AJ$1424,'[4]BD Unidades'!$A$3:$A$1424,$A609)</f>
        <v>6745.7999999999984</v>
      </c>
      <c r="AI609" s="25">
        <f>SUMIFS('[4]BD Unidades'!$AL$3:$AL$1424,'[4]BD Unidades'!$A$3:$A$1424,$A609)</f>
        <v>978.30000000000007</v>
      </c>
      <c r="AJ609" s="26">
        <f t="shared" si="37"/>
        <v>0.12665553268341945</v>
      </c>
      <c r="AK609" s="27">
        <f>IFERROR(SUMIFS('[4]BD Unidades'!$AO$3:$AO$1424,'[4]BD Unidades'!$A$3:$A$1424,$A609),"-")</f>
        <v>0</v>
      </c>
      <c r="AL609" s="27">
        <f>IFERROR(SUMIFS('[4]BD Unidades'!$AQ$3:$AQ$1424,'[4]BD Unidades'!$A$3:$A$1424,$A609),"-")</f>
        <v>0</v>
      </c>
      <c r="AM609" s="27">
        <f>IFERROR(SUMIFS('[4]BD Unidades'!$AS$3:$AS$1424,'[4]BD Unidades'!$A$3:$A$1424,$A609),"-")</f>
        <v>0.18170383699809492</v>
      </c>
      <c r="AN609" s="27">
        <f>IFERROR(SUMIFS('[4]BD Unidades'!$AU$3:$AU$1424,'[4]BD Unidades'!$A$3:$A$1424,$A609),"-")</f>
        <v>0.15245549999999999</v>
      </c>
      <c r="AO609" s="27">
        <f>IFERROR(SUMIFS('[4]BD Unidades'!$AW$3:$AW$1424,'[4]BD Unidades'!$A$3:$A$1424,$A609),"-")</f>
        <v>0.18220499999999998</v>
      </c>
      <c r="AP609" s="27">
        <f>IFERROR(SUMIFS('[4]BD Unidades'!$AY$3:$AY$1424,'[4]BD Unidades'!$A$3:$A$1424,$A609),"-")</f>
        <v>0.1764954</v>
      </c>
      <c r="AQ609" s="25">
        <f>IFERROR(SUMIFS('[4]BD Unidades'!$AZ$3:$AZ$1424,'[4]BD Unidades'!$A$3:$A$1424,$A609),"-")</f>
        <v>0.44330810348360661</v>
      </c>
      <c r="AR609" s="25">
        <f>IFERROR(SUMIFS('[4]BD Unidades'!$BA$3:$BA$1424,'[4]BD Unidades'!$A$3:$A$1424,$A609),"-")</f>
        <v>2.6145075154386901</v>
      </c>
      <c r="AS609" s="28">
        <f>SUMIFS('[4]BD Unidades'!$BC$3:$BC$1424,'[4]BD Unidades'!$A$3:$A$1424,$A609)</f>
        <v>1.522272878426952E-2</v>
      </c>
      <c r="AT609" s="28">
        <f>SUMIFS('[4]BD Unidades'!$BE$3:$BE$1424,'[4]BD Unidades'!$A$3:$A$1424,$A609)</f>
        <v>0.89762636612021851</v>
      </c>
      <c r="AU609" s="29">
        <f t="shared" si="38"/>
        <v>0.88396204339916096</v>
      </c>
      <c r="AV609" s="30">
        <f t="shared" si="39"/>
        <v>0.1</v>
      </c>
      <c r="AW609" s="25">
        <f>IFERROR(SUMIFS('[4]BD Unidades'!$BI$3:$BI$1424,'[4]BD Unidades'!$A$3:$A$1424,$A609),"-")</f>
        <v>0.43466053433408863</v>
      </c>
      <c r="AX609" s="25">
        <f>IFERROR(SUMIFS('[4]BD Unidades'!$BJ$3:$BJ$1424,'[4]BD Unidades'!$A$3:$A$1424,$A609),"-")</f>
        <v>0.27933152945975448</v>
      </c>
    </row>
    <row r="610" spans="1:50" ht="14.4" x14ac:dyDescent="0.3">
      <c r="A610" s="7">
        <v>1927</v>
      </c>
      <c r="B610" s="7" t="s">
        <v>2619</v>
      </c>
      <c r="D610" s="8" t="s">
        <v>2620</v>
      </c>
      <c r="E610" s="19" t="s">
        <v>2621</v>
      </c>
      <c r="F610" s="19" t="s">
        <v>2621</v>
      </c>
      <c r="G610" s="19" t="s">
        <v>2622</v>
      </c>
      <c r="H610" s="19" t="s">
        <v>397</v>
      </c>
      <c r="I610" s="19">
        <v>2024</v>
      </c>
      <c r="J610" s="19" t="s">
        <v>495</v>
      </c>
      <c r="K610" s="19" t="s">
        <v>496</v>
      </c>
      <c r="L610" s="19" t="s">
        <v>213</v>
      </c>
      <c r="M610" s="19" t="s">
        <v>477</v>
      </c>
      <c r="N610" s="19" t="s">
        <v>549</v>
      </c>
      <c r="O610" s="19" t="s">
        <v>637</v>
      </c>
      <c r="P610" s="19" t="s">
        <v>51</v>
      </c>
      <c r="Q610" s="9" t="s">
        <v>2623</v>
      </c>
      <c r="R610" s="20">
        <v>6.0060000000000002</v>
      </c>
      <c r="S610" s="20">
        <v>9.9000000000000005E-2</v>
      </c>
      <c r="T610" s="20">
        <v>6</v>
      </c>
      <c r="U610" s="20" t="s">
        <v>397</v>
      </c>
      <c r="V610" s="21">
        <f>_xlfn.XLOOKUP(D610,'[4]Gen. Real'!$A$2:$A$1168,'[4]Gen. Real'!$C$2:$C$1168,"-",0)</f>
        <v>12.025319999999999</v>
      </c>
      <c r="W610" s="22"/>
      <c r="X610" s="22" t="str">
        <f>_xlfn.XLOOKUP(D610,[4]Vertimiento!$J$2:$J$119,[4]Vertimiento!$K$2:$K$119,"-",0)</f>
        <v>-</v>
      </c>
      <c r="Y610" s="23" t="str">
        <f t="shared" si="36"/>
        <v>-</v>
      </c>
      <c r="Z610" s="19" t="str">
        <f>_xlfn.XLOOKUP(D610,[4]Cmg!$I$4:$I$99,[4]Cmg!$M$4:$M$99,"----",0,1)</f>
        <v>----</v>
      </c>
      <c r="AA610" s="19" t="str">
        <f>_xlfn.XLOOKUP(D610,[4]Cmg!$A$4:$A$101,[4]Cmg!$B$4:$B$101,"----",0,1)</f>
        <v>----</v>
      </c>
      <c r="AB610" s="19" t="str">
        <f>_xlfn.XLOOKUP(D610,[4]Cmg!$E$4:$E$101,[4]Cmg!$F$4:$F$101,"----",0,1)</f>
        <v>----</v>
      </c>
      <c r="AC610" s="19" t="str">
        <f>_xlfn.XLOOKUP(D610,[4]Cmg!$O$4:$O$101,[4]Cmg!$P$4:$P$101,"----",0,1)</f>
        <v>----</v>
      </c>
      <c r="AD610" s="24" t="str">
        <f>_xlfn.XLOOKUP(D610,[4]Cmg!$S$4:$S$101,[4]Cmg!$U$4:$U$101,"----",0,1)</f>
        <v>----</v>
      </c>
      <c r="AG610" s="25">
        <f>IFERROR(SUMIFS('[4]BD Unidades'!$AH:$AH,'[4]BD Unidades'!$A:$A,'BD Centrales 2024'!$A610),"-")</f>
        <v>6</v>
      </c>
      <c r="AH610" s="25">
        <f>SUMIFS('[4]BD Unidades'!$AJ$3:$AJ$1424,'[4]BD Unidades'!$A$3:$A$1424,$A610)</f>
        <v>8602.9803529803503</v>
      </c>
      <c r="AI610" s="25">
        <f>SUMIFS('[4]BD Unidades'!$AL$3:$AL$1424,'[4]BD Unidades'!$A$3:$A$1424,$A610)</f>
        <v>77.755577755577718</v>
      </c>
      <c r="AJ610" s="26">
        <f t="shared" si="37"/>
        <v>8.9572564326335664E-3</v>
      </c>
      <c r="AK610" s="27">
        <f>IFERROR(SUMIFS('[4]BD Unidades'!$AO$3:$AO$1424,'[4]BD Unidades'!$A$3:$A$1424,$A610),"-")</f>
        <v>0</v>
      </c>
      <c r="AL610" s="27">
        <f>IFERROR(SUMIFS('[4]BD Unidades'!$AQ$3:$AQ$1424,'[4]BD Unidades'!$A$3:$A$1424,$A610),"-")</f>
        <v>0</v>
      </c>
      <c r="AM610" s="27">
        <f>IFERROR(SUMIFS('[4]BD Unidades'!$AS$3:$AS$1424,'[4]BD Unidades'!$A$3:$A$1424,$A610),"-")</f>
        <v>0.23660221664902292</v>
      </c>
      <c r="AN610" s="27">
        <f>IFERROR(SUMIFS('[4]BD Unidades'!$AU$3:$AU$1424,'[4]BD Unidades'!$A$3:$A$1424,$A610),"-")</f>
        <v>0.24071128871128869</v>
      </c>
      <c r="AO610" s="27">
        <f>IFERROR(SUMIFS('[4]BD Unidades'!$AW$3:$AW$1424,'[4]BD Unidades'!$A$3:$A$1424,$A610),"-")</f>
        <v>0.23037662337662337</v>
      </c>
      <c r="AP610" s="27">
        <f>IFERROR(SUMIFS('[4]BD Unidades'!$AY$3:$AY$1424,'[4]BD Unidades'!$A$3:$A$1424,$A610),"-")</f>
        <v>0.22790009990009988</v>
      </c>
      <c r="AQ610" s="25">
        <f>IFERROR(SUMIFS('[4]BD Unidades'!$AZ$3:$AZ$1424,'[4]BD Unidades'!$A$3:$A$1424,$A610),"-")</f>
        <v>1.4210329131940318</v>
      </c>
      <c r="AR610" s="25">
        <f>IFERROR(SUMIFS('[4]BD Unidades'!$BA$3:$BA$1424,'[4]BD Unidades'!$A$3:$A$1424,$A610),"-")</f>
        <v>5.9664386101867199</v>
      </c>
      <c r="AS610" s="28">
        <f>SUMIFS('[4]BD Unidades'!$BC$3:$BC$1424,'[4]BD Unidades'!$A$3:$A$1424,$A610)</f>
        <v>1.139716078929001E-2</v>
      </c>
      <c r="AT610" s="28">
        <f>SUMIFS('[4]BD Unidades'!$BE$3:$BE$1424,'[4]BD Unidades'!$A$3:$A$1424,$A610)</f>
        <v>0.99900099900099892</v>
      </c>
      <c r="AU610" s="29">
        <f t="shared" si="38"/>
        <v>0.98761522398672319</v>
      </c>
      <c r="AV610" s="30">
        <f t="shared" si="39"/>
        <v>9.8999999999999999E-4</v>
      </c>
      <c r="AW610" s="25">
        <f>IFERROR(SUMIFS('[4]BD Unidades'!$BI$3:$BI$1424,'[4]BD Unidades'!$A$3:$A$1424,$A610),"-")</f>
        <v>1.4048209768548898</v>
      </c>
      <c r="AX610" s="25">
        <f>IFERROR(SUMIFS('[4]BD Unidades'!$BJ$3:$BJ$1424,'[4]BD Unidades'!$A$3:$A$1424,$A610),"-")</f>
        <v>0.90279830139905948</v>
      </c>
    </row>
    <row r="611" spans="1:50" ht="14.4" x14ac:dyDescent="0.3">
      <c r="A611" s="7">
        <v>1928</v>
      </c>
      <c r="B611" s="7" t="s">
        <v>2624</v>
      </c>
      <c r="D611" s="8" t="s">
        <v>2625</v>
      </c>
      <c r="E611" s="19" t="s">
        <v>2626</v>
      </c>
      <c r="F611" s="19" t="s">
        <v>2626</v>
      </c>
      <c r="G611" s="19" t="s">
        <v>2627</v>
      </c>
      <c r="H611" s="19" t="s">
        <v>397</v>
      </c>
      <c r="I611" s="19">
        <v>2024</v>
      </c>
      <c r="J611" s="19" t="s">
        <v>495</v>
      </c>
      <c r="K611" s="19" t="s">
        <v>496</v>
      </c>
      <c r="L611" s="19" t="s">
        <v>213</v>
      </c>
      <c r="M611" s="19" t="s">
        <v>189</v>
      </c>
      <c r="N611" s="19" t="s">
        <v>879</v>
      </c>
      <c r="O611" s="19" t="s">
        <v>1025</v>
      </c>
      <c r="P611" s="19" t="s">
        <v>51</v>
      </c>
      <c r="Q611" s="9" t="s">
        <v>2342</v>
      </c>
      <c r="R611" s="20">
        <v>3.0059999999999998</v>
      </c>
      <c r="S611" s="20">
        <v>0.19900000000000001</v>
      </c>
      <c r="T611" s="20">
        <v>3</v>
      </c>
      <c r="U611" s="20" t="s">
        <v>397</v>
      </c>
      <c r="V611" s="21">
        <f>_xlfn.XLOOKUP(D611,'[4]Gen. Real'!$A$2:$A$1168,'[4]Gen. Real'!$C$2:$C$1168,"-",0)</f>
        <v>6.3767800000000037</v>
      </c>
      <c r="W611" s="22"/>
      <c r="X611" s="22" t="str">
        <f>_xlfn.XLOOKUP(D611,[4]Vertimiento!$J$2:$J$119,[4]Vertimiento!$K$2:$K$119,"-",0)</f>
        <v>-</v>
      </c>
      <c r="Y611" s="23" t="str">
        <f t="shared" si="36"/>
        <v>-</v>
      </c>
      <c r="Z611" s="19" t="str">
        <f>_xlfn.XLOOKUP(D611,[4]Cmg!$I$4:$I$99,[4]Cmg!$M$4:$M$99,"----",0,1)</f>
        <v>----</v>
      </c>
      <c r="AA611" s="19" t="str">
        <f>_xlfn.XLOOKUP(D611,[4]Cmg!$A$4:$A$101,[4]Cmg!$B$4:$B$101,"----",0,1)</f>
        <v>----</v>
      </c>
      <c r="AB611" s="19" t="str">
        <f>_xlfn.XLOOKUP(D611,[4]Cmg!$E$4:$E$101,[4]Cmg!$F$4:$F$101,"----",0,1)</f>
        <v>----</v>
      </c>
      <c r="AC611" s="19" t="str">
        <f>_xlfn.XLOOKUP(D611,[4]Cmg!$O$4:$O$101,[4]Cmg!$P$4:$P$101,"----",0,1)</f>
        <v>----</v>
      </c>
      <c r="AD611" s="24" t="str">
        <f>_xlfn.XLOOKUP(D611,[4]Cmg!$S$4:$S$101,[4]Cmg!$U$4:$U$101,"----",0,1)</f>
        <v>----</v>
      </c>
      <c r="AG611" s="25">
        <f>IFERROR(SUMIFS('[4]BD Unidades'!$AH:$AH,'[4]BD Unidades'!$A:$A,'BD Centrales 2024'!$A611),"-")</f>
        <v>3</v>
      </c>
      <c r="AH611" s="25">
        <f>SUMIFS('[4]BD Unidades'!$AJ$3:$AJ$1424,'[4]BD Unidades'!$A$3:$A$1424,$A611)</f>
        <v>8719.1949434464368</v>
      </c>
      <c r="AI611" s="25">
        <f>SUMIFS('[4]BD Unidades'!$AL$3:$AL$1424,'[4]BD Unidades'!$A$3:$A$1424,$A611)</f>
        <v>0</v>
      </c>
      <c r="AJ611" s="26">
        <f t="shared" si="37"/>
        <v>0</v>
      </c>
      <c r="AK611" s="27">
        <f>IFERROR(SUMIFS('[4]BD Unidades'!$AO$3:$AO$1424,'[4]BD Unidades'!$A$3:$A$1424,$A611),"-")</f>
        <v>0</v>
      </c>
      <c r="AL611" s="27">
        <f>IFERROR(SUMIFS('[4]BD Unidades'!$AQ$3:$AQ$1424,'[4]BD Unidades'!$A$3:$A$1424,$A611),"-")</f>
        <v>0</v>
      </c>
      <c r="AM611" s="27">
        <f>IFERROR(SUMIFS('[4]BD Unidades'!$AS$3:$AS$1424,'[4]BD Unidades'!$A$3:$A$1424,$A611),"-")</f>
        <v>0.24478306186783988</v>
      </c>
      <c r="AN611" s="27">
        <f>IFERROR(SUMIFS('[4]BD Unidades'!$AU$3:$AU$1424,'[4]BD Unidades'!$A$3:$A$1424,$A611),"-")</f>
        <v>0.23941417165668663</v>
      </c>
      <c r="AO611" s="27">
        <f>IFERROR(SUMIFS('[4]BD Unidades'!$AW$3:$AW$1424,'[4]BD Unidades'!$A$3:$A$1424,$A611),"-")</f>
        <v>0.24224251497005989</v>
      </c>
      <c r="AP611" s="27">
        <f>IFERROR(SUMIFS('[4]BD Unidades'!$AY$3:$AY$1424,'[4]BD Unidades'!$A$3:$A$1424,$A611),"-")</f>
        <v>0.24164071856287428</v>
      </c>
      <c r="AQ611" s="25">
        <f>IFERROR(SUMIFS('[4]BD Unidades'!$AZ$3:$AZ$1424,'[4]BD Unidades'!$A$3:$A$1424,$A611),"-")</f>
        <v>0.71967899999999996</v>
      </c>
      <c r="AR611" s="25">
        <f>IFERROR(SUMIFS('[4]BD Unidades'!$BA$3:$BA$1424,'[4]BD Unidades'!$A$3:$A$1424,$A611),"-")</f>
        <v>3</v>
      </c>
      <c r="AS611" s="28">
        <f>SUMIFS('[4]BD Unidades'!$BC$3:$BC$1424,'[4]BD Unidades'!$A$3:$A$1424,$A611)</f>
        <v>1.3352597419354692E-2</v>
      </c>
      <c r="AT611" s="28">
        <f>SUMIFS('[4]BD Unidades'!$BE$3:$BE$1424,'[4]BD Unidades'!$A$3:$A$1424,$A611)</f>
        <v>0.99800399201596812</v>
      </c>
      <c r="AU611" s="29">
        <f t="shared" si="38"/>
        <v>0.98467804648766999</v>
      </c>
      <c r="AV611" s="30">
        <f t="shared" si="39"/>
        <v>1.99E-3</v>
      </c>
      <c r="AW611" s="25">
        <f>IFERROR(SUMIFS('[4]BD Unidades'!$BI$3:$BI$1424,'[4]BD Unidades'!$A$3:$A$1424,$A611),"-")</f>
        <v>0.71005019687392001</v>
      </c>
      <c r="AX611" s="25">
        <f>IFERROR(SUMIFS('[4]BD Unidades'!$BJ$3:$BJ$1424,'[4]BD Unidades'!$A$3:$A$1424,$A611),"-")</f>
        <v>0.45630875549778876</v>
      </c>
    </row>
    <row r="612" spans="1:50" ht="27.6" x14ac:dyDescent="0.3">
      <c r="A612" s="7">
        <v>1929</v>
      </c>
      <c r="B612" s="7" t="s">
        <v>2632</v>
      </c>
      <c r="D612" s="8" t="s">
        <v>2633</v>
      </c>
      <c r="E612" s="19" t="s">
        <v>2634</v>
      </c>
      <c r="F612" s="19" t="s">
        <v>2634</v>
      </c>
      <c r="G612" s="19" t="s">
        <v>2635</v>
      </c>
      <c r="H612" s="19">
        <v>3</v>
      </c>
      <c r="I612" s="19">
        <v>2024</v>
      </c>
      <c r="J612" s="19" t="s">
        <v>495</v>
      </c>
      <c r="K612" s="19" t="s">
        <v>496</v>
      </c>
      <c r="L612" s="19" t="s">
        <v>157</v>
      </c>
      <c r="M612" s="19" t="s">
        <v>164</v>
      </c>
      <c r="N612" s="19" t="s">
        <v>221</v>
      </c>
      <c r="O612" s="19" t="s">
        <v>886</v>
      </c>
      <c r="P612" s="19" t="s">
        <v>158</v>
      </c>
      <c r="Q612" s="9" t="s">
        <v>2637</v>
      </c>
      <c r="R612" s="20">
        <v>9</v>
      </c>
      <c r="S612" s="20">
        <v>0.21299999999999999</v>
      </c>
      <c r="T612" s="20">
        <v>8.98</v>
      </c>
      <c r="U612" s="20">
        <v>0</v>
      </c>
      <c r="V612" s="21">
        <f>_xlfn.XLOOKUP(D612,'[4]Gen. Real'!$A$2:$A$1168,'[4]Gen. Real'!$C$2:$C$1168,"-",0)</f>
        <v>7.9169800000000006</v>
      </c>
      <c r="W612" s="22"/>
      <c r="X612" s="22" t="str">
        <f>_xlfn.XLOOKUP(D612,[4]Vertimiento!$J$2:$J$119,[4]Vertimiento!$K$2:$K$119,"-",0)</f>
        <v>-</v>
      </c>
      <c r="Y612" s="23" t="str">
        <f t="shared" si="36"/>
        <v>-</v>
      </c>
      <c r="Z612" s="19" t="str">
        <f>_xlfn.XLOOKUP(D612,[4]Cmg!$I$4:$I$99,[4]Cmg!$M$4:$M$99,"----",0,1)</f>
        <v>----</v>
      </c>
      <c r="AA612" s="19" t="str">
        <f>_xlfn.XLOOKUP(D612,[4]Cmg!$A$4:$A$101,[4]Cmg!$B$4:$B$101,"----",0,1)</f>
        <v>----</v>
      </c>
      <c r="AB612" s="19" t="str">
        <f>_xlfn.XLOOKUP(D612,[4]Cmg!$E$4:$E$101,[4]Cmg!$F$4:$F$101,"----",0,1)</f>
        <v>----</v>
      </c>
      <c r="AC612" s="19" t="str">
        <f>_xlfn.XLOOKUP(D612,[4]Cmg!$O$4:$O$101,[4]Cmg!$P$4:$P$101,"----",0,1)</f>
        <v>----</v>
      </c>
      <c r="AD612" s="24" t="str">
        <f>_xlfn.XLOOKUP(D612,[4]Cmg!$S$4:$S$101,[4]Cmg!$U$4:$U$101,"----",0,1)</f>
        <v>----</v>
      </c>
      <c r="AG612" s="25">
        <f>IFERROR(SUMIFS('[4]BD Unidades'!$AH:$AH,'[4]BD Unidades'!$A:$A,'BD Centrales 2024'!$A612),"-")</f>
        <v>0</v>
      </c>
      <c r="AH612" s="25">
        <f>SUMIFS('[4]BD Unidades'!$AJ$3:$AJ$1424,'[4]BD Unidades'!$A$3:$A$1424,$A612)</f>
        <v>0</v>
      </c>
      <c r="AI612" s="25">
        <f>SUMIFS('[4]BD Unidades'!$AL$3:$AL$1424,'[4]BD Unidades'!$A$3:$A$1424,$A612)</f>
        <v>0</v>
      </c>
      <c r="AJ612" s="26" t="str">
        <f t="shared" si="37"/>
        <v>-</v>
      </c>
      <c r="AK612" s="27">
        <f>IFERROR(SUMIFS('[4]BD Unidades'!$AO$3:$AO$1424,'[4]BD Unidades'!$A$3:$A$1424,$A612),"-")</f>
        <v>0</v>
      </c>
      <c r="AL612" s="27">
        <f>IFERROR(SUMIFS('[4]BD Unidades'!$AQ$3:$AQ$1424,'[4]BD Unidades'!$A$3:$A$1424,$A612),"-")</f>
        <v>0</v>
      </c>
      <c r="AM612" s="27">
        <f>IFERROR(SUMIFS('[4]BD Unidades'!$AS$3:$AS$1424,'[4]BD Unidades'!$A$3:$A$1424,$A612),"-")</f>
        <v>0</v>
      </c>
      <c r="AN612" s="27">
        <f>IFERROR(SUMIFS('[4]BD Unidades'!$AU$3:$AU$1424,'[4]BD Unidades'!$A$3:$A$1424,$A612),"-")</f>
        <v>0</v>
      </c>
      <c r="AO612" s="27">
        <f>IFERROR(SUMIFS('[4]BD Unidades'!$AW$3:$AW$1424,'[4]BD Unidades'!$A$3:$A$1424,$A612),"-")</f>
        <v>0</v>
      </c>
      <c r="AP612" s="27">
        <f>IFERROR(SUMIFS('[4]BD Unidades'!$AY$3:$AY$1424,'[4]BD Unidades'!$A$3:$A$1424,$A612),"-")</f>
        <v>0</v>
      </c>
      <c r="AQ612" s="25">
        <f>IFERROR(SUMIFS('[4]BD Unidades'!$AZ$3:$AZ$1424,'[4]BD Unidades'!$A$3:$A$1424,$A612),"-")</f>
        <v>0</v>
      </c>
      <c r="AR612" s="25">
        <f>IFERROR(SUMIFS('[4]BD Unidades'!$BA$3:$BA$1424,'[4]BD Unidades'!$A$3:$A$1424,$A612),"-")</f>
        <v>0</v>
      </c>
      <c r="AS612" s="28">
        <f>SUMIFS('[4]BD Unidades'!$BC$3:$BC$1424,'[4]BD Unidades'!$A$3:$A$1424,$A612)</f>
        <v>0</v>
      </c>
      <c r="AT612" s="28">
        <f>SUMIFS('[4]BD Unidades'!$BE$3:$BE$1424,'[4]BD Unidades'!$A$3:$A$1424,$A612)</f>
        <v>0</v>
      </c>
      <c r="AU612" s="29">
        <f t="shared" si="38"/>
        <v>0</v>
      </c>
      <c r="AV612" s="30">
        <f t="shared" si="39"/>
        <v>2.1299999999999999E-3</v>
      </c>
      <c r="AW612" s="25">
        <f>IFERROR(SUMIFS('[4]BD Unidades'!$BI$3:$BI$1424,'[4]BD Unidades'!$A$3:$A$1424,$A612),"-")</f>
        <v>0</v>
      </c>
      <c r="AX612" s="25">
        <f>IFERROR(SUMIFS('[4]BD Unidades'!$BJ$3:$BJ$1424,'[4]BD Unidades'!$A$3:$A$1424,$A612),"-")</f>
        <v>0</v>
      </c>
    </row>
    <row r="613" spans="1:50" ht="14.4" x14ac:dyDescent="0.3">
      <c r="A613" s="7">
        <v>1930</v>
      </c>
      <c r="B613" s="7" t="s">
        <v>2638</v>
      </c>
      <c r="D613" s="8" t="s">
        <v>2639</v>
      </c>
      <c r="E613" s="19" t="s">
        <v>677</v>
      </c>
      <c r="F613" s="19" t="s">
        <v>2640</v>
      </c>
      <c r="G613" s="19" t="s">
        <v>2641</v>
      </c>
      <c r="H613" s="19" t="s">
        <v>397</v>
      </c>
      <c r="I613" s="19">
        <v>2024</v>
      </c>
      <c r="J613" s="19" t="s">
        <v>495</v>
      </c>
      <c r="K613" s="19" t="s">
        <v>496</v>
      </c>
      <c r="L613" s="19" t="s">
        <v>213</v>
      </c>
      <c r="M613" s="19" t="s">
        <v>106</v>
      </c>
      <c r="N613" s="19" t="s">
        <v>107</v>
      </c>
      <c r="O613" s="19" t="s">
        <v>1422</v>
      </c>
      <c r="P613" s="19" t="s">
        <v>51</v>
      </c>
      <c r="Q613" s="9" t="s">
        <v>2643</v>
      </c>
      <c r="R613" s="20">
        <v>6.01</v>
      </c>
      <c r="S613" s="20">
        <v>0.16</v>
      </c>
      <c r="T613" s="20">
        <v>6</v>
      </c>
      <c r="U613" s="20" t="s">
        <v>397</v>
      </c>
      <c r="V613" s="21">
        <f>_xlfn.XLOOKUP(D613,'[4]Gen. Real'!$A$2:$A$1168,'[4]Gen. Real'!$C$2:$C$1168,"-",0)</f>
        <v>13.593629999999997</v>
      </c>
      <c r="W613" s="22"/>
      <c r="X613" s="22" t="str">
        <f>_xlfn.XLOOKUP(D613,[4]Vertimiento!$J$2:$J$119,[4]Vertimiento!$K$2:$K$119,"-",0)</f>
        <v>-</v>
      </c>
      <c r="Y613" s="23" t="str">
        <f t="shared" si="36"/>
        <v>-</v>
      </c>
      <c r="Z613" s="19" t="str">
        <f>_xlfn.XLOOKUP(D613,[4]Cmg!$I$4:$I$99,[4]Cmg!$M$4:$M$99,"----",0,1)</f>
        <v>----</v>
      </c>
      <c r="AA613" s="19" t="str">
        <f>_xlfn.XLOOKUP(D613,[4]Cmg!$A$4:$A$101,[4]Cmg!$B$4:$B$101,"----",0,1)</f>
        <v>----</v>
      </c>
      <c r="AB613" s="19" t="str">
        <f>_xlfn.XLOOKUP(D613,[4]Cmg!$E$4:$E$101,[4]Cmg!$F$4:$F$101,"----",0,1)</f>
        <v>----</v>
      </c>
      <c r="AC613" s="19" t="str">
        <f>_xlfn.XLOOKUP(D613,[4]Cmg!$O$4:$O$101,[4]Cmg!$P$4:$P$101,"----",0,1)</f>
        <v>----</v>
      </c>
      <c r="AD613" s="24" t="str">
        <f>_xlfn.XLOOKUP(D613,[4]Cmg!$S$4:$S$101,[4]Cmg!$U$4:$U$101,"----",0,1)</f>
        <v>----</v>
      </c>
      <c r="AG613" s="25">
        <f>IFERROR(SUMIFS('[4]BD Unidades'!$AH:$AH,'[4]BD Unidades'!$A:$A,'BD Centrales 2024'!$A613),"-")</f>
        <v>6</v>
      </c>
      <c r="AH613" s="25">
        <f>SUMIFS('[4]BD Unidades'!$AJ$3:$AJ$1424,'[4]BD Unidades'!$A$3:$A$1424,$A613)</f>
        <v>5966.339434276204</v>
      </c>
      <c r="AI613" s="25">
        <f>SUMIFS('[4]BD Unidades'!$AL$3:$AL$1424,'[4]BD Unidades'!$A$3:$A$1424,$A613)</f>
        <v>2118.1031613976675</v>
      </c>
      <c r="AJ613" s="26">
        <f t="shared" si="37"/>
        <v>0.26199742732184184</v>
      </c>
      <c r="AK613" s="27">
        <f>IFERROR(SUMIFS('[4]BD Unidades'!$AO$3:$AO$1424,'[4]BD Unidades'!$A$3:$A$1424,$A613),"-")</f>
        <v>0</v>
      </c>
      <c r="AL613" s="27">
        <f>IFERROR(SUMIFS('[4]BD Unidades'!$AQ$3:$AQ$1424,'[4]BD Unidades'!$A$3:$A$1424,$A613),"-")</f>
        <v>0</v>
      </c>
      <c r="AM613" s="27">
        <f>IFERROR(SUMIFS('[4]BD Unidades'!$AS$3:$AS$1424,'[4]BD Unidades'!$A$3:$A$1424,$A613),"-")</f>
        <v>0</v>
      </c>
      <c r="AN613" s="27">
        <f>IFERROR(SUMIFS('[4]BD Unidades'!$AU$3:$AU$1424,'[4]BD Unidades'!$A$3:$A$1424,$A613),"-")</f>
        <v>0</v>
      </c>
      <c r="AO613" s="27">
        <f>IFERROR(SUMIFS('[4]BD Unidades'!$AW$3:$AW$1424,'[4]BD Unidades'!$A$3:$A$1424,$A613),"-")</f>
        <v>0.26162595673876876</v>
      </c>
      <c r="AP613" s="27">
        <f>IFERROR(SUMIFS('[4]BD Unidades'!$AY$3:$AY$1424,'[4]BD Unidades'!$A$3:$A$1424,$A613),"-")</f>
        <v>0.28388386023294515</v>
      </c>
      <c r="AQ613" s="25">
        <f>IFERROR(SUMIFS('[4]BD Unidades'!$AZ$3:$AZ$1424,'[4]BD Unidades'!$A$3:$A$1424,$A613),"-")</f>
        <v>1.3721442024291495</v>
      </c>
      <c r="AR613" s="25">
        <f>IFERROR(SUMIFS('[4]BD Unidades'!$BA$3:$BA$1424,'[4]BD Unidades'!$A$3:$A$1424,$A613),"-")</f>
        <v>5.7455746206328797</v>
      </c>
      <c r="AS613" s="28">
        <f>SUMIFS('[4]BD Unidades'!$BC$3:$BC$1424,'[4]BD Unidades'!$A$3:$A$1424,$A613)</f>
        <v>1.2572293212848884E-2</v>
      </c>
      <c r="AT613" s="28">
        <f>SUMIFS('[4]BD Unidades'!$BE$3:$BE$1424,'[4]BD Unidades'!$A$3:$A$1424,$A613)</f>
        <v>0.99833610648918469</v>
      </c>
      <c r="AU613" s="29">
        <f t="shared" si="38"/>
        <v>0.98578473223342866</v>
      </c>
      <c r="AV613" s="30">
        <f t="shared" si="39"/>
        <v>1.6000000000000001E-3</v>
      </c>
      <c r="AW613" s="25">
        <f>IFERROR(SUMIFS('[4]BD Unidades'!$BI$3:$BI$1424,'[4]BD Unidades'!$A$3:$A$1424,$A613),"-")</f>
        <v>1.3548644515204964</v>
      </c>
      <c r="AX613" s="25">
        <f>IFERROR(SUMIFS('[4]BD Unidades'!$BJ$3:$BJ$1424,'[4]BD Unidades'!$A$3:$A$1424,$A613),"-")</f>
        <v>0.87069409242243889</v>
      </c>
    </row>
    <row r="614" spans="1:50" ht="14.4" x14ac:dyDescent="0.3">
      <c r="A614" s="7">
        <v>1931</v>
      </c>
      <c r="B614" s="7" t="s">
        <v>2644</v>
      </c>
      <c r="D614" s="8" t="s">
        <v>2645</v>
      </c>
      <c r="E614" s="19" t="s">
        <v>2646</v>
      </c>
      <c r="F614" s="19" t="s">
        <v>2646</v>
      </c>
      <c r="G614" s="19" t="s">
        <v>2647</v>
      </c>
      <c r="H614" s="19" t="s">
        <v>397</v>
      </c>
      <c r="I614" s="19">
        <v>2024</v>
      </c>
      <c r="J614" s="19" t="s">
        <v>495</v>
      </c>
      <c r="K614" s="19" t="s">
        <v>496</v>
      </c>
      <c r="L614" s="19" t="s">
        <v>213</v>
      </c>
      <c r="M614" s="19" t="s">
        <v>164</v>
      </c>
      <c r="N614" s="19" t="s">
        <v>707</v>
      </c>
      <c r="O614" s="19" t="s">
        <v>708</v>
      </c>
      <c r="P614" s="19" t="s">
        <v>51</v>
      </c>
      <c r="Q614" s="9" t="s">
        <v>2649</v>
      </c>
      <c r="R614" s="20">
        <v>2.9104999999999999</v>
      </c>
      <c r="S614" s="20">
        <v>0.36</v>
      </c>
      <c r="T614" s="20">
        <v>2.9</v>
      </c>
      <c r="U614" s="20" t="s">
        <v>397</v>
      </c>
      <c r="V614" s="21">
        <f>_xlfn.XLOOKUP(D614,'[4]Gen. Real'!$A$2:$A$1168,'[4]Gen. Real'!$C$2:$C$1168,"-",0)</f>
        <v>5.9751599999999971</v>
      </c>
      <c r="W614" s="22"/>
      <c r="X614" s="22" t="str">
        <f>_xlfn.XLOOKUP(D614,[4]Vertimiento!$J$2:$J$119,[4]Vertimiento!$K$2:$K$119,"-",0)</f>
        <v>-</v>
      </c>
      <c r="Y614" s="23" t="str">
        <f t="shared" si="36"/>
        <v>-</v>
      </c>
      <c r="Z614" s="19" t="str">
        <f>_xlfn.XLOOKUP(D614,[4]Cmg!$I$4:$I$99,[4]Cmg!$M$4:$M$99,"----",0,1)</f>
        <v>----</v>
      </c>
      <c r="AA614" s="19" t="str">
        <f>_xlfn.XLOOKUP(D614,[4]Cmg!$A$4:$A$101,[4]Cmg!$B$4:$B$101,"----",0,1)</f>
        <v>----</v>
      </c>
      <c r="AB614" s="19" t="str">
        <f>_xlfn.XLOOKUP(D614,[4]Cmg!$E$4:$E$101,[4]Cmg!$F$4:$F$101,"----",0,1)</f>
        <v>----</v>
      </c>
      <c r="AC614" s="19" t="str">
        <f>_xlfn.XLOOKUP(D614,[4]Cmg!$O$4:$O$101,[4]Cmg!$P$4:$P$101,"----",0,1)</f>
        <v>----</v>
      </c>
      <c r="AD614" s="24" t="str">
        <f>_xlfn.XLOOKUP(D614,[4]Cmg!$S$4:$S$101,[4]Cmg!$U$4:$U$101,"----",0,1)</f>
        <v>----</v>
      </c>
      <c r="AG614" s="25">
        <f>IFERROR(SUMIFS('[4]BD Unidades'!$AH:$AH,'[4]BD Unidades'!$A:$A,'BD Centrales 2024'!$A614),"-")</f>
        <v>3</v>
      </c>
      <c r="AH614" s="25">
        <f>SUMIFS('[4]BD Unidades'!$AJ$3:$AJ$1424,'[4]BD Unidades'!$A$3:$A$1424,$A614)</f>
        <v>8968.5621027314901</v>
      </c>
      <c r="AI614" s="25">
        <f>SUMIFS('[4]BD Unidades'!$AL$3:$AL$1424,'[4]BD Unidades'!$A$3:$A$1424,$A614)</f>
        <v>0</v>
      </c>
      <c r="AJ614" s="26">
        <f t="shared" si="37"/>
        <v>0</v>
      </c>
      <c r="AK614" s="27">
        <f>IFERROR(SUMIFS('[4]BD Unidades'!$AO$3:$AO$1424,'[4]BD Unidades'!$A$3:$A$1424,$A614),"-")</f>
        <v>0</v>
      </c>
      <c r="AL614" s="27">
        <f>IFERROR(SUMIFS('[4]BD Unidades'!$AQ$3:$AQ$1424,'[4]BD Unidades'!$A$3:$A$1424,$A614),"-")</f>
        <v>0</v>
      </c>
      <c r="AM614" s="27">
        <f>IFERROR(SUMIFS('[4]BD Unidades'!$AS$3:$AS$1424,'[4]BD Unidades'!$A$3:$A$1424,$A614),"-")</f>
        <v>0</v>
      </c>
      <c r="AN614" s="27">
        <f>IFERROR(SUMIFS('[4]BD Unidades'!$AU$3:$AU$1424,'[4]BD Unidades'!$A$3:$A$1424,$A614),"-")</f>
        <v>0.21970245662257346</v>
      </c>
      <c r="AO614" s="27">
        <f>IFERROR(SUMIFS('[4]BD Unidades'!$AW$3:$AW$1424,'[4]BD Unidades'!$A$3:$A$1424,$A614),"-")</f>
        <v>0.23550592681669816</v>
      </c>
      <c r="AP614" s="27">
        <f>IFERROR(SUMIFS('[4]BD Unidades'!$AY$3:$AY$1424,'[4]BD Unidades'!$A$3:$A$1424,$A614),"-")</f>
        <v>0.2460669987974575</v>
      </c>
      <c r="AQ614" s="25">
        <f>IFERROR(SUMIFS('[4]BD Unidades'!$AZ$3:$AZ$1424,'[4]BD Unidades'!$A$3:$A$1424,$A614),"-")</f>
        <v>0.63944400000000001</v>
      </c>
      <c r="AR614" s="25">
        <f>IFERROR(SUMIFS('[4]BD Unidades'!$BA$3:$BA$1424,'[4]BD Unidades'!$A$3:$A$1424,$A614),"-")</f>
        <v>3</v>
      </c>
      <c r="AS614" s="28">
        <f>SUMIFS('[4]BD Unidades'!$BC$3:$BC$1424,'[4]BD Unidades'!$A$3:$A$1424,$A614)</f>
        <v>2.0949912644568941E-2</v>
      </c>
      <c r="AT614" s="28">
        <f>SUMIFS('[4]BD Unidades'!$BE$3:$BE$1424,'[4]BD Unidades'!$A$3:$A$1424,$A614)</f>
        <v>1.0307507301151007</v>
      </c>
      <c r="AU614" s="29">
        <f t="shared" si="38"/>
        <v>1.0091565923608636</v>
      </c>
      <c r="AV614" s="30">
        <f t="shared" si="39"/>
        <v>3.5999999999999999E-3</v>
      </c>
      <c r="AW614" s="25">
        <f>IFERROR(SUMIFS('[4]BD Unidades'!$BI$3:$BI$1424,'[4]BD Unidades'!$A$3:$A$1424,$A614),"-")</f>
        <v>0.62644736022114855</v>
      </c>
      <c r="AX614" s="25">
        <f>IFERROR(SUMIFS('[4]BD Unidades'!$BJ$3:$BJ$1424,'[4]BD Unidades'!$A$3:$A$1424,$A614),"-")</f>
        <v>0.40258198164846759</v>
      </c>
    </row>
    <row r="615" spans="1:50" ht="14.4" x14ac:dyDescent="0.3">
      <c r="A615" s="7">
        <v>1932</v>
      </c>
      <c r="B615" s="7" t="s">
        <v>2650</v>
      </c>
      <c r="D615" s="8" t="s">
        <v>2651</v>
      </c>
      <c r="E615" s="19" t="s">
        <v>2652</v>
      </c>
      <c r="F615" s="19" t="s">
        <v>2652</v>
      </c>
      <c r="G615" s="19" t="s">
        <v>2653</v>
      </c>
      <c r="H615" s="19" t="s">
        <v>397</v>
      </c>
      <c r="I615" s="19">
        <v>2024</v>
      </c>
      <c r="J615" s="19" t="s">
        <v>495</v>
      </c>
      <c r="K615" s="19" t="s">
        <v>496</v>
      </c>
      <c r="L615" s="19" t="s">
        <v>213</v>
      </c>
      <c r="M615" s="19" t="s">
        <v>106</v>
      </c>
      <c r="N615" s="19" t="s">
        <v>97</v>
      </c>
      <c r="O615" s="19" t="s">
        <v>97</v>
      </c>
      <c r="P615" s="19" t="s">
        <v>51</v>
      </c>
      <c r="Q615" s="9" t="s">
        <v>2655</v>
      </c>
      <c r="R615" s="20">
        <v>9.02</v>
      </c>
      <c r="S615" s="20">
        <v>0.22</v>
      </c>
      <c r="T615" s="20">
        <v>9</v>
      </c>
      <c r="U615" s="20" t="s">
        <v>397</v>
      </c>
      <c r="V615" s="21">
        <f>_xlfn.XLOOKUP(D615,'[4]Gen. Real'!$A$2:$A$1168,'[4]Gen. Real'!$C$2:$C$1168,"-",0)</f>
        <v>11.497450000000006</v>
      </c>
      <c r="W615" s="22"/>
      <c r="X615" s="22" t="str">
        <f>_xlfn.XLOOKUP(D615,[4]Vertimiento!$J$2:$J$119,[4]Vertimiento!$K$2:$K$119,"-",0)</f>
        <v>-</v>
      </c>
      <c r="Y615" s="23" t="str">
        <f t="shared" si="36"/>
        <v>-</v>
      </c>
      <c r="Z615" s="19" t="str">
        <f>_xlfn.XLOOKUP(D615,[4]Cmg!$I$4:$I$99,[4]Cmg!$M$4:$M$99,"----",0,1)</f>
        <v>----</v>
      </c>
      <c r="AA615" s="19" t="str">
        <f>_xlfn.XLOOKUP(D615,[4]Cmg!$A$4:$A$101,[4]Cmg!$B$4:$B$101,"----",0,1)</f>
        <v>----</v>
      </c>
      <c r="AB615" s="19" t="str">
        <f>_xlfn.XLOOKUP(D615,[4]Cmg!$E$4:$E$101,[4]Cmg!$F$4:$F$101,"----",0,1)</f>
        <v>----</v>
      </c>
      <c r="AC615" s="19" t="str">
        <f>_xlfn.XLOOKUP(D615,[4]Cmg!$O$4:$O$101,[4]Cmg!$P$4:$P$101,"----",0,1)</f>
        <v>----</v>
      </c>
      <c r="AD615" s="24" t="str">
        <f>_xlfn.XLOOKUP(D615,[4]Cmg!$S$4:$S$101,[4]Cmg!$U$4:$U$101,"----",0,1)</f>
        <v>----</v>
      </c>
      <c r="AG615" s="25">
        <f>IFERROR(SUMIFS('[4]BD Unidades'!$AH:$AH,'[4]BD Unidades'!$A:$A,'BD Centrales 2024'!$A615),"-")</f>
        <v>9</v>
      </c>
      <c r="AH615" s="25">
        <f>SUMIFS('[4]BD Unidades'!$AJ$3:$AJ$1424,'[4]BD Unidades'!$A$3:$A$1424,$A615)</f>
        <v>6687.9711751662944</v>
      </c>
      <c r="AI615" s="25">
        <f>SUMIFS('[4]BD Unidades'!$AL$3:$AL$1424,'[4]BD Unidades'!$A$3:$A$1424,$A615)</f>
        <v>2032.9988913525533</v>
      </c>
      <c r="AJ615" s="26">
        <f t="shared" si="37"/>
        <v>0.23311614142072912</v>
      </c>
      <c r="AK615" s="27">
        <f>IFERROR(SUMIFS('[4]BD Unidades'!$AO$3:$AO$1424,'[4]BD Unidades'!$A$3:$A$1424,$A615),"-")</f>
        <v>0</v>
      </c>
      <c r="AL615" s="27">
        <f>IFERROR(SUMIFS('[4]BD Unidades'!$AQ$3:$AQ$1424,'[4]BD Unidades'!$A$3:$A$1424,$A615),"-")</f>
        <v>0</v>
      </c>
      <c r="AM615" s="27">
        <f>IFERROR(SUMIFS('[4]BD Unidades'!$AS$3:$AS$1424,'[4]BD Unidades'!$A$3:$A$1424,$A615),"-")</f>
        <v>0</v>
      </c>
      <c r="AN615" s="27">
        <f>IFERROR(SUMIFS('[4]BD Unidades'!$AU$3:$AU$1424,'[4]BD Unidades'!$A$3:$A$1424,$A615),"-")</f>
        <v>0.17874578713968958</v>
      </c>
      <c r="AO615" s="27">
        <f>IFERROR(SUMIFS('[4]BD Unidades'!$AW$3:$AW$1424,'[4]BD Unidades'!$A$3:$A$1424,$A615),"-")</f>
        <v>0.16961208425720622</v>
      </c>
      <c r="AP615" s="27">
        <f>IFERROR(SUMIFS('[4]BD Unidades'!$AY$3:$AY$1424,'[4]BD Unidades'!$A$3:$A$1424,$A615),"-")</f>
        <v>0.16394168514412419</v>
      </c>
      <c r="AQ615" s="25">
        <f>IFERROR(SUMIFS('[4]BD Unidades'!$AZ$3:$AZ$1424,'[4]BD Unidades'!$A$3:$A$1424,$A615),"-")</f>
        <v>1.612287</v>
      </c>
      <c r="AR615" s="25">
        <f>IFERROR(SUMIFS('[4]BD Unidades'!$BA$3:$BA$1424,'[4]BD Unidades'!$A$3:$A$1424,$A615),"-")</f>
        <v>7.7158842799964296</v>
      </c>
      <c r="AS615" s="28">
        <f>SUMIFS('[4]BD Unidades'!$BC$3:$BC$1424,'[4]BD Unidades'!$A$3:$A$1424,$A615)</f>
        <v>1.0705115406549812E-2</v>
      </c>
      <c r="AT615" s="28">
        <f>SUMIFS('[4]BD Unidades'!$BE$3:$BE$1424,'[4]BD Unidades'!$A$3:$A$1424,$A615)</f>
        <v>0.99766911417251325</v>
      </c>
      <c r="AU615" s="29">
        <f t="shared" si="38"/>
        <v>0.9869889511677461</v>
      </c>
      <c r="AV615" s="30">
        <f t="shared" si="39"/>
        <v>2.2000000000000001E-3</v>
      </c>
      <c r="AW615" s="25">
        <f>IFERROR(SUMIFS('[4]BD Unidades'!$BI$3:$BI$1424,'[4]BD Unidades'!$A$3:$A$1424,$A615),"-")</f>
        <v>1.5948073477816418</v>
      </c>
      <c r="AX615" s="25">
        <f>IFERROR(SUMIFS('[4]BD Unidades'!$BJ$3:$BJ$1424,'[4]BD Unidades'!$A$3:$A$1424,$A615),"-")</f>
        <v>1.0248917038948284</v>
      </c>
    </row>
    <row r="616" spans="1:50" ht="14.4" x14ac:dyDescent="0.3">
      <c r="A616" s="7">
        <v>1933</v>
      </c>
      <c r="B616" s="7" t="s">
        <v>2656</v>
      </c>
      <c r="D616" s="8" t="s">
        <v>2657</v>
      </c>
      <c r="E616" s="19" t="s">
        <v>2658</v>
      </c>
      <c r="F616" s="19" t="s">
        <v>2658</v>
      </c>
      <c r="G616" s="19" t="s">
        <v>2659</v>
      </c>
      <c r="H616" s="19" t="s">
        <v>397</v>
      </c>
      <c r="I616" s="19">
        <v>2024</v>
      </c>
      <c r="J616" s="19" t="s">
        <v>495</v>
      </c>
      <c r="K616" s="19" t="s">
        <v>496</v>
      </c>
      <c r="L616" s="19" t="s">
        <v>213</v>
      </c>
      <c r="M616" s="19" t="s">
        <v>90</v>
      </c>
      <c r="N616" s="19" t="s">
        <v>91</v>
      </c>
      <c r="O616" s="19" t="s">
        <v>1168</v>
      </c>
      <c r="P616" s="19" t="s">
        <v>51</v>
      </c>
      <c r="Q616" s="9" t="s">
        <v>2661</v>
      </c>
      <c r="R616" s="20">
        <v>3.05</v>
      </c>
      <c r="S616" s="20">
        <v>1.64</v>
      </c>
      <c r="T616" s="20">
        <v>3</v>
      </c>
      <c r="U616" s="20" t="s">
        <v>397</v>
      </c>
      <c r="V616" s="21">
        <f>_xlfn.XLOOKUP(D616,'[4]Gen. Real'!$A$2:$A$1168,'[4]Gen. Real'!$C$2:$C$1168,"-",0)</f>
        <v>5.6598099999999985</v>
      </c>
      <c r="W616" s="22"/>
      <c r="X616" s="22" t="str">
        <f>_xlfn.XLOOKUP(D616,[4]Vertimiento!$J$2:$J$119,[4]Vertimiento!$K$2:$K$119,"-",0)</f>
        <v>-</v>
      </c>
      <c r="Y616" s="23" t="str">
        <f t="shared" si="36"/>
        <v>-</v>
      </c>
      <c r="Z616" s="19" t="str">
        <f>_xlfn.XLOOKUP(D616,[4]Cmg!$I$4:$I$99,[4]Cmg!$M$4:$M$99,"----",0,1)</f>
        <v>----</v>
      </c>
      <c r="AA616" s="19" t="str">
        <f>_xlfn.XLOOKUP(D616,[4]Cmg!$A$4:$A$101,[4]Cmg!$B$4:$B$101,"----",0,1)</f>
        <v>----</v>
      </c>
      <c r="AB616" s="19" t="str">
        <f>_xlfn.XLOOKUP(D616,[4]Cmg!$E$4:$E$101,[4]Cmg!$F$4:$F$101,"----",0,1)</f>
        <v>----</v>
      </c>
      <c r="AC616" s="19" t="str">
        <f>_xlfn.XLOOKUP(D616,[4]Cmg!$O$4:$O$101,[4]Cmg!$P$4:$P$101,"----",0,1)</f>
        <v>----</v>
      </c>
      <c r="AD616" s="24" t="str">
        <f>_xlfn.XLOOKUP(D616,[4]Cmg!$S$4:$S$101,[4]Cmg!$U$4:$U$101,"----",0,1)</f>
        <v>----</v>
      </c>
      <c r="AG616" s="25">
        <f>IFERROR(SUMIFS('[4]BD Unidades'!$AH:$AH,'[4]BD Unidades'!$A:$A,'BD Centrales 2024'!$A616),"-")</f>
        <v>3</v>
      </c>
      <c r="AH616" s="25">
        <f>SUMIFS('[4]BD Unidades'!$AJ$3:$AJ$1424,'[4]BD Unidades'!$A$3:$A$1424,$A616)</f>
        <v>8612.6721311475449</v>
      </c>
      <c r="AI616" s="25">
        <f>SUMIFS('[4]BD Unidades'!$AL$3:$AL$1424,'[4]BD Unidades'!$A$3:$A$1424,$A616)</f>
        <v>0</v>
      </c>
      <c r="AJ616" s="26">
        <f t="shared" si="37"/>
        <v>0</v>
      </c>
      <c r="AK616" s="27">
        <f>IFERROR(SUMIFS('[4]BD Unidades'!$AO$3:$AO$1424,'[4]BD Unidades'!$A$3:$A$1424,$A616),"-")</f>
        <v>0</v>
      </c>
      <c r="AL616" s="27">
        <f>IFERROR(SUMIFS('[4]BD Unidades'!$AQ$3:$AQ$1424,'[4]BD Unidades'!$A$3:$A$1424,$A616),"-")</f>
        <v>0</v>
      </c>
      <c r="AM616" s="27">
        <f>IFERROR(SUMIFS('[4]BD Unidades'!$AS$3:$AS$1424,'[4]BD Unidades'!$A$3:$A$1424,$A616),"-")</f>
        <v>0</v>
      </c>
      <c r="AN616" s="27">
        <f>IFERROR(SUMIFS('[4]BD Unidades'!$AU$3:$AU$1424,'[4]BD Unidades'!$A$3:$A$1424,$A616),"-")</f>
        <v>0.20290426229508199</v>
      </c>
      <c r="AO616" s="27">
        <f>IFERROR(SUMIFS('[4]BD Unidades'!$AW$3:$AW$1424,'[4]BD Unidades'!$A$3:$A$1424,$A616),"-")</f>
        <v>0.21167114754098362</v>
      </c>
      <c r="AP616" s="27">
        <f>IFERROR(SUMIFS('[4]BD Unidades'!$AY$3:$AY$1424,'[4]BD Unidades'!$A$3:$A$1424,$A616),"-")</f>
        <v>0.21447245901639345</v>
      </c>
      <c r="AQ616" s="25">
        <f>IFERROR(SUMIFS('[4]BD Unidades'!$AZ$3:$AZ$1424,'[4]BD Unidades'!$A$3:$A$1424,$A616),"-")</f>
        <v>0.61885800000000002</v>
      </c>
      <c r="AR616" s="25">
        <f>IFERROR(SUMIFS('[4]BD Unidades'!$BA$3:$BA$1424,'[4]BD Unidades'!$A$3:$A$1424,$A616),"-")</f>
        <v>3</v>
      </c>
      <c r="AS616" s="28">
        <f>SUMIFS('[4]BD Unidades'!$BC$3:$BC$1424,'[4]BD Unidades'!$A$3:$A$1424,$A616)</f>
        <v>9.2867656983173317E-3</v>
      </c>
      <c r="AT616" s="28">
        <f>SUMIFS('[4]BD Unidades'!$BE$3:$BE$1424,'[4]BD Unidades'!$A$3:$A$1424,$A616)</f>
        <v>0.98283578189853338</v>
      </c>
      <c r="AU616" s="29">
        <f t="shared" si="38"/>
        <v>0.97370841627211924</v>
      </c>
      <c r="AV616" s="30">
        <f t="shared" si="39"/>
        <v>1.6399999999999998E-2</v>
      </c>
      <c r="AW616" s="25">
        <f>IFERROR(SUMIFS('[4]BD Unidades'!$BI$3:$BI$1424,'[4]BD Unidades'!$A$3:$A$1424,$A616),"-")</f>
        <v>0.61253465236821802</v>
      </c>
      <c r="AX616" s="25">
        <f>IFERROR(SUMIFS('[4]BD Unidades'!$BJ$3:$BJ$1424,'[4]BD Unidades'!$A$3:$A$1424,$A616),"-")</f>
        <v>0.39364107798570541</v>
      </c>
    </row>
    <row r="617" spans="1:50" ht="14.4" x14ac:dyDescent="0.3">
      <c r="A617" s="7">
        <v>1934</v>
      </c>
      <c r="B617" s="7" t="s">
        <v>2662</v>
      </c>
      <c r="D617" s="8" t="s">
        <v>2663</v>
      </c>
      <c r="E617" s="19" t="s">
        <v>1126</v>
      </c>
      <c r="F617" s="19" t="s">
        <v>2664</v>
      </c>
      <c r="G617" s="19" t="s">
        <v>1249</v>
      </c>
      <c r="H617" s="19" t="s">
        <v>397</v>
      </c>
      <c r="I617" s="19">
        <v>2024</v>
      </c>
      <c r="J617" s="19" t="s">
        <v>495</v>
      </c>
      <c r="K617" s="19" t="s">
        <v>496</v>
      </c>
      <c r="L617" s="19" t="s">
        <v>213</v>
      </c>
      <c r="M617" s="19" t="s">
        <v>189</v>
      </c>
      <c r="N617" s="19" t="s">
        <v>189</v>
      </c>
      <c r="O617" s="19" t="s">
        <v>1244</v>
      </c>
      <c r="P617" s="19" t="s">
        <v>51</v>
      </c>
      <c r="Q617" s="9" t="s">
        <v>2665</v>
      </c>
      <c r="R617" s="20">
        <v>9.0050000000000008</v>
      </c>
      <c r="S617" s="20">
        <v>5.5E-2</v>
      </c>
      <c r="T617" s="20">
        <v>9</v>
      </c>
      <c r="U617" s="20" t="s">
        <v>397</v>
      </c>
      <c r="V617" s="21">
        <f>_xlfn.XLOOKUP(D617,'[4]Gen. Real'!$A$2:$A$1168,'[4]Gen. Real'!$C$2:$C$1168,"-",0)</f>
        <v>16.385590000000008</v>
      </c>
      <c r="W617" s="22"/>
      <c r="X617" s="22" t="str">
        <f>_xlfn.XLOOKUP(D617,[4]Vertimiento!$J$2:$J$119,[4]Vertimiento!$K$2:$K$119,"-",0)</f>
        <v>-</v>
      </c>
      <c r="Y617" s="23" t="str">
        <f t="shared" si="36"/>
        <v>-</v>
      </c>
      <c r="Z617" s="19" t="str">
        <f>_xlfn.XLOOKUP(D617,[4]Cmg!$I$4:$I$99,[4]Cmg!$M$4:$M$99,"----",0,1)</f>
        <v>----</v>
      </c>
      <c r="AA617" s="19" t="str">
        <f>_xlfn.XLOOKUP(D617,[4]Cmg!$A$4:$A$101,[4]Cmg!$B$4:$B$101,"----",0,1)</f>
        <v>----</v>
      </c>
      <c r="AB617" s="19" t="str">
        <f>_xlfn.XLOOKUP(D617,[4]Cmg!$E$4:$E$101,[4]Cmg!$F$4:$F$101,"----",0,1)</f>
        <v>----</v>
      </c>
      <c r="AC617" s="19" t="str">
        <f>_xlfn.XLOOKUP(D617,[4]Cmg!$O$4:$O$101,[4]Cmg!$P$4:$P$101,"----",0,1)</f>
        <v>----</v>
      </c>
      <c r="AD617" s="24" t="str">
        <f>_xlfn.XLOOKUP(D617,[4]Cmg!$S$4:$S$101,[4]Cmg!$U$4:$U$101,"----",0,1)</f>
        <v>----</v>
      </c>
      <c r="AG617" s="25">
        <f>IFERROR(SUMIFS('[4]BD Unidades'!$AH:$AH,'[4]BD Unidades'!$A:$A,'BD Centrales 2024'!$A617),"-")</f>
        <v>9</v>
      </c>
      <c r="AH617" s="25">
        <f>SUMIFS('[4]BD Unidades'!$AJ$3:$AJ$1424,'[4]BD Unidades'!$A$3:$A$1424,$A617)</f>
        <v>8295.7579122709631</v>
      </c>
      <c r="AI617" s="25">
        <f>SUMIFS('[4]BD Unidades'!$AL$3:$AL$1424,'[4]BD Unidades'!$A$3:$A$1424,$A617)</f>
        <v>0</v>
      </c>
      <c r="AJ617" s="26">
        <f t="shared" si="37"/>
        <v>0</v>
      </c>
      <c r="AK617" s="27">
        <f>IFERROR(SUMIFS('[4]BD Unidades'!$AO$3:$AO$1424,'[4]BD Unidades'!$A$3:$A$1424,$A617),"-")</f>
        <v>0</v>
      </c>
      <c r="AL617" s="27">
        <f>IFERROR(SUMIFS('[4]BD Unidades'!$AQ$3:$AQ$1424,'[4]BD Unidades'!$A$3:$A$1424,$A617),"-")</f>
        <v>0</v>
      </c>
      <c r="AM617" s="27">
        <f>IFERROR(SUMIFS('[4]BD Unidades'!$AS$3:$AS$1424,'[4]BD Unidades'!$A$3:$A$1424,$A617),"-")</f>
        <v>0</v>
      </c>
      <c r="AN617" s="27">
        <f>IFERROR(SUMIFS('[4]BD Unidades'!$AU$3:$AU$1424,'[4]BD Unidades'!$A$3:$A$1424,$A617),"-")</f>
        <v>0.22444830649639089</v>
      </c>
      <c r="AO617" s="27">
        <f>IFERROR(SUMIFS('[4]BD Unidades'!$AW$3:$AW$1424,'[4]BD Unidades'!$A$3:$A$1424,$A617),"-")</f>
        <v>0.21327551360355357</v>
      </c>
      <c r="AP617" s="27">
        <f>IFERROR(SUMIFS('[4]BD Unidades'!$AY$3:$AY$1424,'[4]BD Unidades'!$A$3:$A$1424,$A617),"-")</f>
        <v>0.25126940588561902</v>
      </c>
      <c r="AQ617" s="25">
        <f>IFERROR(SUMIFS('[4]BD Unidades'!$AZ$3:$AZ$1424,'[4]BD Unidades'!$A$3:$A$1424,$A617),"-")</f>
        <v>2.0211570000000001</v>
      </c>
      <c r="AR617" s="25">
        <f>IFERROR(SUMIFS('[4]BD Unidades'!$BA$3:$BA$1424,'[4]BD Unidades'!$A$3:$A$1424,$A617),"-")</f>
        <v>9</v>
      </c>
      <c r="AS617" s="28">
        <f>SUMIFS('[4]BD Unidades'!$BC$3:$BC$1424,'[4]BD Unidades'!$A$3:$A$1424,$A617)</f>
        <v>1.9414776902919609E-2</v>
      </c>
      <c r="AT617" s="28">
        <f>SUMIFS('[4]BD Unidades'!$BE$3:$BE$1424,'[4]BD Unidades'!$A$3:$A$1424,$A617)</f>
        <v>0.99770202043187894</v>
      </c>
      <c r="AU617" s="29">
        <f t="shared" si="38"/>
        <v>0.9783318582896019</v>
      </c>
      <c r="AV617" s="30">
        <f t="shared" si="39"/>
        <v>5.5000000000000003E-4</v>
      </c>
      <c r="AW617" s="25">
        <f>IFERROR(SUMIFS('[4]BD Unidades'!$BI$3:$BI$1424,'[4]BD Unidades'!$A$3:$A$1424,$A617),"-")</f>
        <v>1.978439056146609</v>
      </c>
      <c r="AX617" s="25">
        <f>IFERROR(SUMIFS('[4]BD Unidades'!$BJ$3:$BJ$1424,'[4]BD Unidades'!$A$3:$A$1424,$A617),"-")</f>
        <v>1.2714299179312543</v>
      </c>
    </row>
    <row r="618" spans="1:50" ht="14.4" x14ac:dyDescent="0.3">
      <c r="A618" s="7">
        <v>1935</v>
      </c>
      <c r="B618" s="7" t="s">
        <v>2666</v>
      </c>
      <c r="D618" s="8" t="s">
        <v>2667</v>
      </c>
      <c r="E618" s="19" t="s">
        <v>2668</v>
      </c>
      <c r="F618" s="19" t="s">
        <v>2669</v>
      </c>
      <c r="G618" s="19" t="s">
        <v>2670</v>
      </c>
      <c r="H618" s="19" t="s">
        <v>397</v>
      </c>
      <c r="I618" s="19">
        <v>2024</v>
      </c>
      <c r="J618" s="19" t="s">
        <v>495</v>
      </c>
      <c r="K618" s="19" t="s">
        <v>496</v>
      </c>
      <c r="L618" s="19" t="s">
        <v>213</v>
      </c>
      <c r="M618" s="19" t="s">
        <v>68</v>
      </c>
      <c r="N618" s="19" t="s">
        <v>68</v>
      </c>
      <c r="O618" s="19" t="s">
        <v>2324</v>
      </c>
      <c r="P618" s="19" t="s">
        <v>51</v>
      </c>
      <c r="Q618" s="9" t="s">
        <v>2671</v>
      </c>
      <c r="R618" s="20">
        <v>2.6150000000000002</v>
      </c>
      <c r="S618" s="20">
        <v>0.56999999999999995</v>
      </c>
      <c r="T618" s="20">
        <v>2.6</v>
      </c>
      <c r="U618" s="20" t="s">
        <v>397</v>
      </c>
      <c r="V618" s="21">
        <f>_xlfn.XLOOKUP(D618,'[4]Gen. Real'!$A$2:$A$1168,'[4]Gen. Real'!$C$2:$C$1168,"-",0)</f>
        <v>5.5089899999999998</v>
      </c>
      <c r="W618" s="22"/>
      <c r="X618" s="22" t="str">
        <f>_xlfn.XLOOKUP(D618,[4]Vertimiento!$J$2:$J$119,[4]Vertimiento!$K$2:$K$119,"-",0)</f>
        <v>-</v>
      </c>
      <c r="Y618" s="23" t="str">
        <f t="shared" si="36"/>
        <v>-</v>
      </c>
      <c r="Z618" s="19" t="str">
        <f>_xlfn.XLOOKUP(D618,[4]Cmg!$I$4:$I$99,[4]Cmg!$M$4:$M$99,"----",0,1)</f>
        <v>----</v>
      </c>
      <c r="AA618" s="19" t="str">
        <f>_xlfn.XLOOKUP(D618,[4]Cmg!$A$4:$A$101,[4]Cmg!$B$4:$B$101,"----",0,1)</f>
        <v>----</v>
      </c>
      <c r="AB618" s="19" t="str">
        <f>_xlfn.XLOOKUP(D618,[4]Cmg!$E$4:$E$101,[4]Cmg!$F$4:$F$101,"----",0,1)</f>
        <v>----</v>
      </c>
      <c r="AC618" s="19" t="str">
        <f>_xlfn.XLOOKUP(D618,[4]Cmg!$O$4:$O$101,[4]Cmg!$P$4:$P$101,"----",0,1)</f>
        <v>----</v>
      </c>
      <c r="AD618" s="24" t="str">
        <f>_xlfn.XLOOKUP(D618,[4]Cmg!$S$4:$S$101,[4]Cmg!$U$4:$U$101,"----",0,1)</f>
        <v>----</v>
      </c>
      <c r="AG618" s="25">
        <f>IFERROR(SUMIFS('[4]BD Unidades'!$AH:$AH,'[4]BD Unidades'!$A:$A,'BD Centrales 2024'!$A618),"-")</f>
        <v>2.6</v>
      </c>
      <c r="AH618" s="25">
        <f>SUMIFS('[4]BD Unidades'!$AJ$3:$AJ$1424,'[4]BD Unidades'!$A$3:$A$1424,$A618)</f>
        <v>8554.5634161886574</v>
      </c>
      <c r="AI618" s="25">
        <f>SUMIFS('[4]BD Unidades'!$AL$3:$AL$1424,'[4]BD Unidades'!$A$3:$A$1424,$A618)</f>
        <v>0</v>
      </c>
      <c r="AJ618" s="26">
        <f t="shared" si="37"/>
        <v>0</v>
      </c>
      <c r="AK618" s="27">
        <f>IFERROR(SUMIFS('[4]BD Unidades'!$AO$3:$AO$1424,'[4]BD Unidades'!$A$3:$A$1424,$A618),"-")</f>
        <v>0</v>
      </c>
      <c r="AL618" s="27">
        <f>IFERROR(SUMIFS('[4]BD Unidades'!$AQ$3:$AQ$1424,'[4]BD Unidades'!$A$3:$A$1424,$A618),"-")</f>
        <v>0</v>
      </c>
      <c r="AM618" s="27">
        <f>IFERROR(SUMIFS('[4]BD Unidades'!$AS$3:$AS$1424,'[4]BD Unidades'!$A$3:$A$1424,$A618),"-")</f>
        <v>0</v>
      </c>
      <c r="AN618" s="27">
        <f>IFERROR(SUMIFS('[4]BD Unidades'!$AU$3:$AU$1424,'[4]BD Unidades'!$A$3:$A$1424,$A618),"-")</f>
        <v>0.24459089866156786</v>
      </c>
      <c r="AO618" s="27">
        <f>IFERROR(SUMIFS('[4]BD Unidades'!$AW$3:$AW$1424,'[4]BD Unidades'!$A$3:$A$1424,$A618),"-")</f>
        <v>0.24380344168260037</v>
      </c>
      <c r="AP618" s="27">
        <f>IFERROR(SUMIFS('[4]BD Unidades'!$AY$3:$AY$1424,'[4]BD Unidades'!$A$3:$A$1424,$A618),"-")</f>
        <v>0.24235181644359463</v>
      </c>
      <c r="AQ618" s="25">
        <f>IFERROR(SUMIFS('[4]BD Unidades'!$AZ$3:$AZ$1424,'[4]BD Unidades'!$A$3:$A$1424,$A618),"-")</f>
        <v>0.62323322176646723</v>
      </c>
      <c r="AR618" s="25">
        <f>IFERROR(SUMIFS('[4]BD Unidades'!$BA$3:$BA$1424,'[4]BD Unidades'!$A$3:$A$1424,$A618),"-")</f>
        <v>2.6000000000000099</v>
      </c>
      <c r="AS618" s="28">
        <f>SUMIFS('[4]BD Unidades'!$BC$3:$BC$1424,'[4]BD Unidades'!$A$3:$A$1424,$A618)</f>
        <v>7.83686294559836E-3</v>
      </c>
      <c r="AT618" s="28">
        <f>SUMIFS('[4]BD Unidades'!$BE$3:$BE$1424,'[4]BD Unidades'!$A$3:$A$1424,$A618)</f>
        <v>0.99426386233269592</v>
      </c>
      <c r="AU618" s="29">
        <f t="shared" si="38"/>
        <v>0.9864719527118333</v>
      </c>
      <c r="AV618" s="30">
        <f t="shared" si="39"/>
        <v>5.6999999999999993E-3</v>
      </c>
      <c r="AW618" s="25">
        <f>IFERROR(SUMIFS('[4]BD Unidades'!$BI$3:$BI$1424,'[4]BD Unidades'!$A$3:$A$1424,$A618),"-")</f>
        <v>0.61832085038582851</v>
      </c>
      <c r="AX618" s="25">
        <f>IFERROR(SUMIFS('[4]BD Unidades'!$BJ$3:$BJ$1424,'[4]BD Unidades'!$A$3:$A$1424,$A618),"-")</f>
        <v>0.39735953736801927</v>
      </c>
    </row>
    <row r="619" spans="1:50" ht="14.4" x14ac:dyDescent="0.3">
      <c r="A619" s="7">
        <v>1936</v>
      </c>
      <c r="B619" s="7" t="s">
        <v>2672</v>
      </c>
      <c r="D619" s="8" t="s">
        <v>2673</v>
      </c>
      <c r="E619" s="19" t="s">
        <v>2674</v>
      </c>
      <c r="F619" s="19" t="s">
        <v>2674</v>
      </c>
      <c r="G619" s="19" t="s">
        <v>2675</v>
      </c>
      <c r="H619" s="19" t="s">
        <v>397</v>
      </c>
      <c r="I619" s="19">
        <v>2024</v>
      </c>
      <c r="J619" s="19" t="s">
        <v>495</v>
      </c>
      <c r="K619" s="19" t="s">
        <v>496</v>
      </c>
      <c r="L619" s="19" t="s">
        <v>213</v>
      </c>
      <c r="M619" s="19" t="s">
        <v>164</v>
      </c>
      <c r="N619" s="19" t="s">
        <v>831</v>
      </c>
      <c r="O619" s="19" t="s">
        <v>832</v>
      </c>
      <c r="P619" s="19" t="s">
        <v>51</v>
      </c>
      <c r="Q619" s="9" t="s">
        <v>2352</v>
      </c>
      <c r="R619" s="20">
        <v>3.0059999999999998</v>
      </c>
      <c r="S619" s="20">
        <v>0.19900000000000001</v>
      </c>
      <c r="T619" s="20">
        <v>3</v>
      </c>
      <c r="U619" s="20" t="s">
        <v>397</v>
      </c>
      <c r="V619" s="21">
        <f>_xlfn.XLOOKUP(D619,'[4]Gen. Real'!$A$2:$A$1168,'[4]Gen. Real'!$C$2:$C$1168,"-",0)</f>
        <v>6.1005299999999982</v>
      </c>
      <c r="W619" s="22"/>
      <c r="X619" s="22" t="str">
        <f>_xlfn.XLOOKUP(D619,[4]Vertimiento!$J$2:$J$119,[4]Vertimiento!$K$2:$K$119,"-",0)</f>
        <v>-</v>
      </c>
      <c r="Y619" s="23" t="str">
        <f t="shared" si="36"/>
        <v>-</v>
      </c>
      <c r="Z619" s="19" t="str">
        <f>_xlfn.XLOOKUP(D619,[4]Cmg!$I$4:$I$99,[4]Cmg!$M$4:$M$99,"----",0,1)</f>
        <v>----</v>
      </c>
      <c r="AA619" s="19" t="str">
        <f>_xlfn.XLOOKUP(D619,[4]Cmg!$A$4:$A$101,[4]Cmg!$B$4:$B$101,"----",0,1)</f>
        <v>----</v>
      </c>
      <c r="AB619" s="19" t="str">
        <f>_xlfn.XLOOKUP(D619,[4]Cmg!$E$4:$E$101,[4]Cmg!$F$4:$F$101,"----",0,1)</f>
        <v>----</v>
      </c>
      <c r="AC619" s="19" t="str">
        <f>_xlfn.XLOOKUP(D619,[4]Cmg!$O$4:$O$101,[4]Cmg!$P$4:$P$101,"----",0,1)</f>
        <v>----</v>
      </c>
      <c r="AD619" s="24" t="str">
        <f>_xlfn.XLOOKUP(D619,[4]Cmg!$S$4:$S$101,[4]Cmg!$U$4:$U$101,"----",0,1)</f>
        <v>----</v>
      </c>
      <c r="AG619" s="25">
        <f>IFERROR(SUMIFS('[4]BD Unidades'!$AH:$AH,'[4]BD Unidades'!$A:$A,'BD Centrales 2024'!$A619),"-")</f>
        <v>3</v>
      </c>
      <c r="AH619" s="25">
        <f>SUMIFS('[4]BD Unidades'!$AJ$3:$AJ$1424,'[4]BD Unidades'!$A$3:$A$1424,$A619)</f>
        <v>8601.0479041916169</v>
      </c>
      <c r="AI619" s="25">
        <f>SUMIFS('[4]BD Unidades'!$AL$3:$AL$1424,'[4]BD Unidades'!$A$3:$A$1424,$A619)</f>
        <v>0</v>
      </c>
      <c r="AJ619" s="26">
        <f t="shared" si="37"/>
        <v>0</v>
      </c>
      <c r="AK619" s="27">
        <f>IFERROR(SUMIFS('[4]BD Unidades'!$AO$3:$AO$1424,'[4]BD Unidades'!$A$3:$A$1424,$A619),"-")</f>
        <v>0</v>
      </c>
      <c r="AL619" s="27">
        <f>IFERROR(SUMIFS('[4]BD Unidades'!$AQ$3:$AQ$1424,'[4]BD Unidades'!$A$3:$A$1424,$A619),"-")</f>
        <v>0</v>
      </c>
      <c r="AM619" s="27">
        <f>IFERROR(SUMIFS('[4]BD Unidades'!$AS$3:$AS$1424,'[4]BD Unidades'!$A$3:$A$1424,$A619),"-")</f>
        <v>0.21609460886030238</v>
      </c>
      <c r="AN619" s="27">
        <f>IFERROR(SUMIFS('[4]BD Unidades'!$AU$3:$AU$1424,'[4]BD Unidades'!$A$3:$A$1424,$A619),"-")</f>
        <v>0.23186127744510981</v>
      </c>
      <c r="AO619" s="27">
        <f>IFERROR(SUMIFS('[4]BD Unidades'!$AW$3:$AW$1424,'[4]BD Unidades'!$A$3:$A$1424,$A619),"-")</f>
        <v>0.23520558882235532</v>
      </c>
      <c r="AP619" s="27">
        <f>IFERROR(SUMIFS('[4]BD Unidades'!$AY$3:$AY$1424,'[4]BD Unidades'!$A$3:$A$1424,$A619),"-")</f>
        <v>0.22901397205588825</v>
      </c>
      <c r="AQ619" s="25">
        <f>IFERROR(SUMIFS('[4]BD Unidades'!$AZ$3:$AZ$1424,'[4]BD Unidades'!$A$3:$A$1424,$A619),"-")</f>
        <v>0.64958039423406888</v>
      </c>
      <c r="AR619" s="25">
        <f>IFERROR(SUMIFS('[4]BD Unidades'!$BA$3:$BA$1424,'[4]BD Unidades'!$A$3:$A$1424,$A619),"-")</f>
        <v>3</v>
      </c>
      <c r="AS619" s="28">
        <f>SUMIFS('[4]BD Unidades'!$BC$3:$BC$1424,'[4]BD Unidades'!$A$3:$A$1424,$A619)</f>
        <v>1.5224276246492318E-2</v>
      </c>
      <c r="AT619" s="28">
        <f>SUMIFS('[4]BD Unidades'!$BE$3:$BE$1424,'[4]BD Unidades'!$A$3:$A$1424,$A619)</f>
        <v>0.99800399201596812</v>
      </c>
      <c r="AU619" s="29">
        <f t="shared" si="38"/>
        <v>0.98281010354641485</v>
      </c>
      <c r="AV619" s="30">
        <f t="shared" si="39"/>
        <v>1.99E-3</v>
      </c>
      <c r="AW619" s="25">
        <f>IFERROR(SUMIFS('[4]BD Unidades'!$BI$3:$BI$1424,'[4]BD Unidades'!$A$3:$A$1424,$A619),"-")</f>
        <v>0.63967122408521238</v>
      </c>
      <c r="AX619" s="25">
        <f>IFERROR(SUMIFS('[4]BD Unidades'!$BJ$3:$BJ$1424,'[4]BD Unidades'!$A$3:$A$1424,$A619),"-")</f>
        <v>0.41108020457587369</v>
      </c>
    </row>
    <row r="620" spans="1:50" ht="14.4" x14ac:dyDescent="0.3">
      <c r="A620" s="7">
        <v>1938</v>
      </c>
      <c r="B620" s="7" t="s">
        <v>2677</v>
      </c>
      <c r="D620" s="8" t="s">
        <v>2678</v>
      </c>
      <c r="E620" s="19" t="s">
        <v>2679</v>
      </c>
      <c r="F620" s="19" t="s">
        <v>2679</v>
      </c>
      <c r="G620" s="19" t="s">
        <v>2680</v>
      </c>
      <c r="H620" s="19" t="s">
        <v>397</v>
      </c>
      <c r="I620" s="19">
        <v>2024</v>
      </c>
      <c r="J620" s="19" t="s">
        <v>495</v>
      </c>
      <c r="K620" s="19" t="s">
        <v>496</v>
      </c>
      <c r="L620" s="19" t="s">
        <v>213</v>
      </c>
      <c r="M620" s="19" t="s">
        <v>164</v>
      </c>
      <c r="N620" s="19" t="s">
        <v>221</v>
      </c>
      <c r="O620" s="19" t="s">
        <v>1709</v>
      </c>
      <c r="P620" s="19" t="s">
        <v>51</v>
      </c>
      <c r="Q620" s="9" t="s">
        <v>2682</v>
      </c>
      <c r="R620" s="20">
        <v>3.05</v>
      </c>
      <c r="S620" s="20">
        <v>1.64</v>
      </c>
      <c r="T620" s="20">
        <v>3</v>
      </c>
      <c r="U620" s="20" t="s">
        <v>397</v>
      </c>
      <c r="V620" s="21">
        <f>_xlfn.XLOOKUP(D620,'[4]Gen. Real'!$A$2:$A$1168,'[4]Gen. Real'!$C$2:$C$1168,"-",0)</f>
        <v>5.0461100000000005</v>
      </c>
      <c r="W620" s="22"/>
      <c r="X620" s="22" t="str">
        <f>_xlfn.XLOOKUP(D620,[4]Vertimiento!$J$2:$J$119,[4]Vertimiento!$K$2:$K$119,"-",0)</f>
        <v>-</v>
      </c>
      <c r="Y620" s="23" t="str">
        <f t="shared" si="36"/>
        <v>-</v>
      </c>
      <c r="Z620" s="19" t="str">
        <f>_xlfn.XLOOKUP(D620,[4]Cmg!$I$4:$I$99,[4]Cmg!$M$4:$M$99,"----",0,1)</f>
        <v>----</v>
      </c>
      <c r="AA620" s="19" t="str">
        <f>_xlfn.XLOOKUP(D620,[4]Cmg!$A$4:$A$101,[4]Cmg!$B$4:$B$101,"----",0,1)</f>
        <v>----</v>
      </c>
      <c r="AB620" s="19" t="str">
        <f>_xlfn.XLOOKUP(D620,[4]Cmg!$E$4:$E$101,[4]Cmg!$F$4:$F$101,"----",0,1)</f>
        <v>----</v>
      </c>
      <c r="AC620" s="19" t="str">
        <f>_xlfn.XLOOKUP(D620,[4]Cmg!$O$4:$O$101,[4]Cmg!$P$4:$P$101,"----",0,1)</f>
        <v>----</v>
      </c>
      <c r="AD620" s="24" t="str">
        <f>_xlfn.XLOOKUP(D620,[4]Cmg!$S$4:$S$101,[4]Cmg!$U$4:$U$101,"----",0,1)</f>
        <v>----</v>
      </c>
      <c r="AG620" s="25">
        <f>IFERROR(SUMIFS('[4]BD Unidades'!$AH:$AH,'[4]BD Unidades'!$A:$A,'BD Centrales 2024'!$A620),"-")</f>
        <v>3</v>
      </c>
      <c r="AH620" s="25">
        <f>SUMIFS('[4]BD Unidades'!$AJ$3:$AJ$1424,'[4]BD Unidades'!$A$3:$A$1424,$A620)</f>
        <v>8598.1803278688494</v>
      </c>
      <c r="AI620" s="25">
        <f>SUMIFS('[4]BD Unidades'!$AL$3:$AL$1424,'[4]BD Unidades'!$A$3:$A$1424,$A620)</f>
        <v>0</v>
      </c>
      <c r="AJ620" s="26">
        <f t="shared" si="37"/>
        <v>0</v>
      </c>
      <c r="AK620" s="27">
        <f>IFERROR(SUMIFS('[4]BD Unidades'!$AO$3:$AO$1424,'[4]BD Unidades'!$A$3:$A$1424,$A620),"-")</f>
        <v>0</v>
      </c>
      <c r="AL620" s="27">
        <f>IFERROR(SUMIFS('[4]BD Unidades'!$AQ$3:$AQ$1424,'[4]BD Unidades'!$A$3:$A$1424,$A620),"-")</f>
        <v>0</v>
      </c>
      <c r="AM620" s="27">
        <f>IFERROR(SUMIFS('[4]BD Unidades'!$AS$3:$AS$1424,'[4]BD Unidades'!$A$3:$A$1424,$A620),"-")</f>
        <v>0</v>
      </c>
      <c r="AN620" s="27">
        <f>IFERROR(SUMIFS('[4]BD Unidades'!$AU$3:$AU$1424,'[4]BD Unidades'!$A$3:$A$1424,$A620),"-")</f>
        <v>0.21667967213114753</v>
      </c>
      <c r="AO620" s="27">
        <f>IFERROR(SUMIFS('[4]BD Unidades'!$AW$3:$AW$1424,'[4]BD Unidades'!$A$3:$A$1424,$A620),"-")</f>
        <v>0.18902557377049184</v>
      </c>
      <c r="AP620" s="27">
        <f>IFERROR(SUMIFS('[4]BD Unidades'!$AY$3:$AY$1424,'[4]BD Unidades'!$A$3:$A$1424,$A620),"-")</f>
        <v>0.16969672131147542</v>
      </c>
      <c r="AQ620" s="25">
        <f>IFERROR(SUMIFS('[4]BD Unidades'!$AZ$3:$AZ$1424,'[4]BD Unidades'!$A$3:$A$1424,$A620),"-")</f>
        <v>0.66087299999999993</v>
      </c>
      <c r="AR620" s="25">
        <f>IFERROR(SUMIFS('[4]BD Unidades'!$BA$3:$BA$1424,'[4]BD Unidades'!$A$3:$A$1424,$A620),"-")</f>
        <v>3</v>
      </c>
      <c r="AS620" s="28">
        <f>SUMIFS('[4]BD Unidades'!$BC$3:$BC$1424,'[4]BD Unidades'!$A$3:$A$1424,$A620)</f>
        <v>1.2317260196171805E-2</v>
      </c>
      <c r="AT620" s="28">
        <f>SUMIFS('[4]BD Unidades'!$BE$3:$BE$1424,'[4]BD Unidades'!$A$3:$A$1424,$A620)</f>
        <v>0.98360655737704927</v>
      </c>
      <c r="AU620" s="29">
        <f t="shared" si="38"/>
        <v>0.97149121947917527</v>
      </c>
      <c r="AV620" s="30">
        <f t="shared" si="39"/>
        <v>1.6399999999999998E-2</v>
      </c>
      <c r="AW620" s="25">
        <f>IFERROR(SUMIFS('[4]BD Unidades'!$BI$3:$BI$1424,'[4]BD Unidades'!$A$3:$A$1424,$A620),"-")</f>
        <v>0.65259718622408069</v>
      </c>
      <c r="AX620" s="25">
        <f>IFERROR(SUMIFS('[4]BD Unidades'!$BJ$3:$BJ$1424,'[4]BD Unidades'!$A$3:$A$1424,$A620),"-")</f>
        <v>0.41938698305881222</v>
      </c>
    </row>
    <row r="621" spans="1:50" ht="14.4" x14ac:dyDescent="0.3">
      <c r="A621" s="7">
        <v>1939</v>
      </c>
      <c r="B621" s="7" t="s">
        <v>2683</v>
      </c>
      <c r="D621" s="8" t="s">
        <v>2684</v>
      </c>
      <c r="E621" s="19" t="s">
        <v>2685</v>
      </c>
      <c r="F621" s="19" t="s">
        <v>2685</v>
      </c>
      <c r="G621" s="19" t="s">
        <v>2686</v>
      </c>
      <c r="H621" s="19" t="s">
        <v>397</v>
      </c>
      <c r="I621" s="19">
        <v>2024</v>
      </c>
      <c r="J621" s="19" t="s">
        <v>495</v>
      </c>
      <c r="K621" s="19" t="s">
        <v>496</v>
      </c>
      <c r="L621" s="19" t="s">
        <v>213</v>
      </c>
      <c r="M621" s="19" t="s">
        <v>90</v>
      </c>
      <c r="N621" s="19" t="s">
        <v>91</v>
      </c>
      <c r="O621" s="19" t="s">
        <v>91</v>
      </c>
      <c r="P621" s="19" t="s">
        <v>51</v>
      </c>
      <c r="Q621" s="9" t="s">
        <v>2688</v>
      </c>
      <c r="R621" s="20">
        <v>5.01</v>
      </c>
      <c r="S621" s="20">
        <v>0.19</v>
      </c>
      <c r="T621" s="20">
        <v>5</v>
      </c>
      <c r="U621" s="20" t="s">
        <v>397</v>
      </c>
      <c r="V621" s="21">
        <f>_xlfn.XLOOKUP(D621,'[4]Gen. Real'!$A$2:$A$1168,'[4]Gen. Real'!$C$2:$C$1168,"-",0)</f>
        <v>12.020809999999997</v>
      </c>
      <c r="W621" s="22"/>
      <c r="X621" s="22" t="str">
        <f>_xlfn.XLOOKUP(D621,[4]Vertimiento!$J$2:$J$119,[4]Vertimiento!$K$2:$K$119,"-",0)</f>
        <v>-</v>
      </c>
      <c r="Y621" s="23" t="str">
        <f t="shared" si="36"/>
        <v>-</v>
      </c>
      <c r="Z621" s="19" t="str">
        <f>_xlfn.XLOOKUP(D621,[4]Cmg!$I$4:$I$99,[4]Cmg!$M$4:$M$99,"----",0,1)</f>
        <v>----</v>
      </c>
      <c r="AA621" s="19" t="str">
        <f>_xlfn.XLOOKUP(D621,[4]Cmg!$A$4:$A$101,[4]Cmg!$B$4:$B$101,"----",0,1)</f>
        <v>----</v>
      </c>
      <c r="AB621" s="19" t="str">
        <f>_xlfn.XLOOKUP(D621,[4]Cmg!$E$4:$E$101,[4]Cmg!$F$4:$F$101,"----",0,1)</f>
        <v>----</v>
      </c>
      <c r="AC621" s="19" t="str">
        <f>_xlfn.XLOOKUP(D621,[4]Cmg!$O$4:$O$101,[4]Cmg!$P$4:$P$101,"----",0,1)</f>
        <v>----</v>
      </c>
      <c r="AD621" s="24" t="str">
        <f>_xlfn.XLOOKUP(D621,[4]Cmg!$S$4:$S$101,[4]Cmg!$U$4:$U$101,"----",0,1)</f>
        <v>----</v>
      </c>
      <c r="AG621" s="25">
        <f>IFERROR(SUMIFS('[4]BD Unidades'!$AH:$AH,'[4]BD Unidades'!$A:$A,'BD Centrales 2024'!$A621),"-")</f>
        <v>5</v>
      </c>
      <c r="AH621" s="25">
        <f>SUMIFS('[4]BD Unidades'!$AJ$3:$AJ$1424,'[4]BD Unidades'!$A$3:$A$1424,$A621)</f>
        <v>8655.0565535595506</v>
      </c>
      <c r="AI621" s="25">
        <f>SUMIFS('[4]BD Unidades'!$AL$3:$AL$1424,'[4]BD Unidades'!$A$3:$A$1424,$A621)</f>
        <v>0</v>
      </c>
      <c r="AJ621" s="26">
        <f t="shared" si="37"/>
        <v>0</v>
      </c>
      <c r="AK621" s="27">
        <f>IFERROR(SUMIFS('[4]BD Unidades'!$AO$3:$AO$1424,'[4]BD Unidades'!$A$3:$A$1424,$A621),"-")</f>
        <v>0</v>
      </c>
      <c r="AL621" s="27">
        <f>IFERROR(SUMIFS('[4]BD Unidades'!$AQ$3:$AQ$1424,'[4]BD Unidades'!$A$3:$A$1424,$A621),"-")</f>
        <v>0</v>
      </c>
      <c r="AM621" s="27">
        <f>IFERROR(SUMIFS('[4]BD Unidades'!$AS$3:$AS$1424,'[4]BD Unidades'!$A$3:$A$1424,$A621),"-")</f>
        <v>0</v>
      </c>
      <c r="AN621" s="27">
        <f>IFERROR(SUMIFS('[4]BD Unidades'!$AU$3:$AU$1424,'[4]BD Unidades'!$A$3:$A$1424,$A621),"-")</f>
        <v>0.25422255489021955</v>
      </c>
      <c r="AO621" s="27">
        <f>IFERROR(SUMIFS('[4]BD Unidades'!$AW$3:$AW$1424,'[4]BD Unidades'!$A$3:$A$1424,$A621),"-")</f>
        <v>0.2738163672654691</v>
      </c>
      <c r="AP621" s="27">
        <f>IFERROR(SUMIFS('[4]BD Unidades'!$AY$3:$AY$1424,'[4]BD Unidades'!$A$3:$A$1424,$A621),"-")</f>
        <v>0.26912075848303391</v>
      </c>
      <c r="AQ621" s="25">
        <f>IFERROR(SUMIFS('[4]BD Unidades'!$AZ$3:$AZ$1424,'[4]BD Unidades'!$A$3:$A$1424,$A621),"-")</f>
        <v>1.1985254264739753</v>
      </c>
      <c r="AR621" s="25">
        <f>IFERROR(SUMIFS('[4]BD Unidades'!$BA$3:$BA$1424,'[4]BD Unidades'!$A$3:$A$1424,$A621),"-")</f>
        <v>5</v>
      </c>
      <c r="AS621" s="28">
        <f>SUMIFS('[4]BD Unidades'!$BC$3:$BC$1424,'[4]BD Unidades'!$A$3:$A$1424,$A621)</f>
        <v>8.7392125338364469E-3</v>
      </c>
      <c r="AT621" s="28">
        <f>SUMIFS('[4]BD Unidades'!$BE$3:$BE$1424,'[4]BD Unidades'!$A$3:$A$1424,$A621)</f>
        <v>0.99800399201596812</v>
      </c>
      <c r="AU621" s="29">
        <f t="shared" si="38"/>
        <v>0.98928222302012336</v>
      </c>
      <c r="AV621" s="30">
        <f t="shared" si="39"/>
        <v>1.9E-3</v>
      </c>
      <c r="AW621" s="25">
        <f>IFERROR(SUMIFS('[4]BD Unidades'!$BI$3:$BI$1424,'[4]BD Unidades'!$A$3:$A$1424,$A621),"-")</f>
        <v>1.1880303097079525</v>
      </c>
      <c r="AX621" s="25">
        <f>IFERROR(SUMIFS('[4]BD Unidades'!$BJ$3:$BJ$1424,'[4]BD Unidades'!$A$3:$A$1424,$A621),"-")</f>
        <v>0.763479306819695</v>
      </c>
    </row>
    <row r="622" spans="1:50" ht="14.4" x14ac:dyDescent="0.3">
      <c r="A622" s="7">
        <v>1940</v>
      </c>
      <c r="B622" s="7" t="s">
        <v>2689</v>
      </c>
      <c r="D622" s="8" t="s">
        <v>2690</v>
      </c>
      <c r="E622" s="19" t="s">
        <v>2691</v>
      </c>
      <c r="F622" s="19" t="s">
        <v>2691</v>
      </c>
      <c r="G622" s="19" t="s">
        <v>2692</v>
      </c>
      <c r="H622" s="19">
        <v>1</v>
      </c>
      <c r="I622" s="19">
        <v>2024</v>
      </c>
      <c r="J622" s="19" t="s">
        <v>495</v>
      </c>
      <c r="K622" s="19" t="s">
        <v>496</v>
      </c>
      <c r="L622" s="19" t="s">
        <v>213</v>
      </c>
      <c r="M622" s="19" t="s">
        <v>90</v>
      </c>
      <c r="N622" s="19" t="s">
        <v>97</v>
      </c>
      <c r="O622" s="19" t="s">
        <v>1725</v>
      </c>
      <c r="P622" s="19" t="s">
        <v>51</v>
      </c>
      <c r="Q622" s="9" t="s">
        <v>2694</v>
      </c>
      <c r="R622" s="20">
        <v>3.01</v>
      </c>
      <c r="S622" s="20">
        <v>0.33</v>
      </c>
      <c r="T622" s="20">
        <v>3</v>
      </c>
      <c r="U622" s="20" t="s">
        <v>397</v>
      </c>
      <c r="V622" s="21">
        <f>_xlfn.XLOOKUP(D622,'[4]Gen. Real'!$A$2:$A$1168,'[4]Gen. Real'!$C$2:$C$1168,"-",0)</f>
        <v>5.7451799999999995</v>
      </c>
      <c r="W622" s="22"/>
      <c r="X622" s="22" t="str">
        <f>_xlfn.XLOOKUP(D622,[4]Vertimiento!$J$2:$J$119,[4]Vertimiento!$K$2:$K$119,"-",0)</f>
        <v>-</v>
      </c>
      <c r="Y622" s="23" t="str">
        <f t="shared" si="36"/>
        <v>-</v>
      </c>
      <c r="Z622" s="19" t="str">
        <f>_xlfn.XLOOKUP(D622,[4]Cmg!$I$4:$I$99,[4]Cmg!$M$4:$M$99,"----",0,1)</f>
        <v>----</v>
      </c>
      <c r="AA622" s="19" t="str">
        <f>_xlfn.XLOOKUP(D622,[4]Cmg!$A$4:$A$101,[4]Cmg!$B$4:$B$101,"----",0,1)</f>
        <v>----</v>
      </c>
      <c r="AB622" s="19" t="str">
        <f>_xlfn.XLOOKUP(D622,[4]Cmg!$E$4:$E$101,[4]Cmg!$F$4:$F$101,"----",0,1)</f>
        <v>----</v>
      </c>
      <c r="AC622" s="19" t="str">
        <f>_xlfn.XLOOKUP(D622,[4]Cmg!$O$4:$O$101,[4]Cmg!$P$4:$P$101,"----",0,1)</f>
        <v>----</v>
      </c>
      <c r="AD622" s="24" t="str">
        <f>_xlfn.XLOOKUP(D622,[4]Cmg!$S$4:$S$101,[4]Cmg!$U$4:$U$101,"----",0,1)</f>
        <v>----</v>
      </c>
      <c r="AG622" s="25">
        <f>IFERROR(SUMIFS('[4]BD Unidades'!$AH:$AH,'[4]BD Unidades'!$A:$A,'BD Centrales 2024'!$A622),"-")</f>
        <v>3</v>
      </c>
      <c r="AH622" s="25">
        <f>SUMIFS('[4]BD Unidades'!$AJ$3:$AJ$1424,'[4]BD Unidades'!$A$3:$A$1424,$A622)</f>
        <v>8588.8372093023299</v>
      </c>
      <c r="AI622" s="25">
        <f>SUMIFS('[4]BD Unidades'!$AL$3:$AL$1424,'[4]BD Unidades'!$A$3:$A$1424,$A622)</f>
        <v>4.8671096345514924</v>
      </c>
      <c r="AJ622" s="26">
        <f t="shared" si="37"/>
        <v>5.6635758619556483E-4</v>
      </c>
      <c r="AK622" s="27">
        <f>IFERROR(SUMIFS('[4]BD Unidades'!$AO$3:$AO$1424,'[4]BD Unidades'!$A$3:$A$1424,$A622),"-")</f>
        <v>0</v>
      </c>
      <c r="AL622" s="27">
        <f>IFERROR(SUMIFS('[4]BD Unidades'!$AQ$3:$AQ$1424,'[4]BD Unidades'!$A$3:$A$1424,$A622),"-")</f>
        <v>0</v>
      </c>
      <c r="AM622" s="27">
        <f>IFERROR(SUMIFS('[4]BD Unidades'!$AS$3:$AS$1424,'[4]BD Unidades'!$A$3:$A$1424,$A622),"-")</f>
        <v>0</v>
      </c>
      <c r="AN622" s="27">
        <f>IFERROR(SUMIFS('[4]BD Unidades'!$AU$3:$AU$1424,'[4]BD Unidades'!$A$3:$A$1424,$A622),"-")</f>
        <v>0.21306179401993358</v>
      </c>
      <c r="AO622" s="27">
        <f>IFERROR(SUMIFS('[4]BD Unidades'!$AW$3:$AW$1424,'[4]BD Unidades'!$A$3:$A$1424,$A622),"-")</f>
        <v>0.22018803986710964</v>
      </c>
      <c r="AP622" s="27">
        <f>IFERROR(SUMIFS('[4]BD Unidades'!$AY$3:$AY$1424,'[4]BD Unidades'!$A$3:$A$1424,$A622),"-")</f>
        <v>0.22416777408637878</v>
      </c>
      <c r="AQ622" s="25">
        <f>IFERROR(SUMIFS('[4]BD Unidades'!$AZ$3:$AZ$1424,'[4]BD Unidades'!$A$3:$A$1424,$A622),"-")</f>
        <v>0.641316</v>
      </c>
      <c r="AR622" s="25">
        <f>IFERROR(SUMIFS('[4]BD Unidades'!$BA$3:$BA$1424,'[4]BD Unidades'!$A$3:$A$1424,$A622),"-")</f>
        <v>2.9996601854482798</v>
      </c>
      <c r="AS622" s="28">
        <f>SUMIFS('[4]BD Unidades'!$BC$3:$BC$1424,'[4]BD Unidades'!$A$3:$A$1424,$A622)</f>
        <v>1.0058468327260763E-2</v>
      </c>
      <c r="AT622" s="28">
        <f>SUMIFS('[4]BD Unidades'!$BE$3:$BE$1424,'[4]BD Unidades'!$A$3:$A$1424,$A622)</f>
        <v>0.99658885984181456</v>
      </c>
      <c r="AU622" s="29">
        <f t="shared" si="38"/>
        <v>0.98656470235979477</v>
      </c>
      <c r="AV622" s="30">
        <f t="shared" si="39"/>
        <v>3.3E-3</v>
      </c>
      <c r="AW622" s="25">
        <f>IFERROR(SUMIFS('[4]BD Unidades'!$BI$3:$BI$1424,'[4]BD Unidades'!$A$3:$A$1424,$A622),"-")</f>
        <v>0.634787227482696</v>
      </c>
      <c r="AX622" s="25">
        <f>IFERROR(SUMIFS('[4]BD Unidades'!$BJ$3:$BJ$1424,'[4]BD Unidades'!$A$3:$A$1424,$A622),"-")</f>
        <v>0.40794153857541149</v>
      </c>
    </row>
    <row r="623" spans="1:50" ht="14.4" x14ac:dyDescent="0.3">
      <c r="A623" s="7">
        <v>1941</v>
      </c>
      <c r="B623" s="7" t="s">
        <v>2695</v>
      </c>
      <c r="D623" s="8" t="s">
        <v>2696</v>
      </c>
      <c r="E623" s="19" t="s">
        <v>2697</v>
      </c>
      <c r="F623" s="19" t="s">
        <v>2697</v>
      </c>
      <c r="G623" s="19" t="s">
        <v>2698</v>
      </c>
      <c r="H623" s="19">
        <v>1</v>
      </c>
      <c r="I623" s="19">
        <v>2024</v>
      </c>
      <c r="J623" s="19" t="s">
        <v>495</v>
      </c>
      <c r="K623" s="19" t="s">
        <v>496</v>
      </c>
      <c r="L623" s="19" t="s">
        <v>213</v>
      </c>
      <c r="M623" s="19" t="s">
        <v>477</v>
      </c>
      <c r="N623" s="19" t="s">
        <v>478</v>
      </c>
      <c r="O623" s="19" t="s">
        <v>479</v>
      </c>
      <c r="P623" s="19" t="s">
        <v>51</v>
      </c>
      <c r="Q623" s="9" t="s">
        <v>2699</v>
      </c>
      <c r="R623" s="20">
        <v>2.8002799999999999</v>
      </c>
      <c r="S623" s="20">
        <v>0.01</v>
      </c>
      <c r="T623" s="20">
        <v>2.8</v>
      </c>
      <c r="U623" s="20" t="s">
        <v>397</v>
      </c>
      <c r="V623" s="21">
        <f>_xlfn.XLOOKUP(D623,'[4]Gen. Real'!$A$2:$A$1168,'[4]Gen. Real'!$C$2:$C$1168,"-",0)</f>
        <v>3.2551400000000008</v>
      </c>
      <c r="W623" s="22"/>
      <c r="X623" s="22" t="str">
        <f>_xlfn.XLOOKUP(D623,[4]Vertimiento!$J$2:$J$119,[4]Vertimiento!$K$2:$K$119,"-",0)</f>
        <v>-</v>
      </c>
      <c r="Y623" s="23" t="str">
        <f t="shared" si="36"/>
        <v>-</v>
      </c>
      <c r="Z623" s="19" t="str">
        <f>_xlfn.XLOOKUP(D623,[4]Cmg!$I$4:$I$99,[4]Cmg!$M$4:$M$99,"----",0,1)</f>
        <v>----</v>
      </c>
      <c r="AA623" s="19" t="str">
        <f>_xlfn.XLOOKUP(D623,[4]Cmg!$A$4:$A$101,[4]Cmg!$B$4:$B$101,"----",0,1)</f>
        <v>----</v>
      </c>
      <c r="AB623" s="19" t="str">
        <f>_xlfn.XLOOKUP(D623,[4]Cmg!$E$4:$E$101,[4]Cmg!$F$4:$F$101,"----",0,1)</f>
        <v>----</v>
      </c>
      <c r="AC623" s="19" t="str">
        <f>_xlfn.XLOOKUP(D623,[4]Cmg!$O$4:$O$101,[4]Cmg!$P$4:$P$101,"----",0,1)</f>
        <v>----</v>
      </c>
      <c r="AD623" s="24" t="str">
        <f>_xlfn.XLOOKUP(D623,[4]Cmg!$S$4:$S$101,[4]Cmg!$U$4:$U$101,"----",0,1)</f>
        <v>----</v>
      </c>
      <c r="AG623" s="25">
        <f>IFERROR(SUMIFS('[4]BD Unidades'!$AH:$AH,'[4]BD Unidades'!$A:$A,'BD Centrales 2024'!$A623),"-")</f>
        <v>2.8</v>
      </c>
      <c r="AH623" s="25">
        <f>SUMIFS('[4]BD Unidades'!$AJ$3:$AJ$1424,'[4]BD Unidades'!$A$3:$A$1424,$A623)</f>
        <v>2973.9526047395261</v>
      </c>
      <c r="AI623" s="25">
        <f>SUMIFS('[4]BD Unidades'!$AL$3:$AL$1424,'[4]BD Unidades'!$A$3:$A$1424,$A623)</f>
        <v>0</v>
      </c>
      <c r="AJ623" s="26">
        <f t="shared" si="37"/>
        <v>0</v>
      </c>
      <c r="AK623" s="27">
        <f>IFERROR(SUMIFS('[4]BD Unidades'!$AO$3:$AO$1424,'[4]BD Unidades'!$A$3:$A$1424,$A623),"-")</f>
        <v>0</v>
      </c>
      <c r="AL623" s="27">
        <f>IFERROR(SUMIFS('[4]BD Unidades'!$AQ$3:$AQ$1424,'[4]BD Unidades'!$A$3:$A$1424,$A623),"-")</f>
        <v>0</v>
      </c>
      <c r="AM623" s="27">
        <f>IFERROR(SUMIFS('[4]BD Unidades'!$AS$3:$AS$1424,'[4]BD Unidades'!$A$3:$A$1424,$A623),"-")</f>
        <v>0</v>
      </c>
      <c r="AN623" s="27">
        <f>IFERROR(SUMIFS('[4]BD Unidades'!$AU$3:$AU$1424,'[4]BD Unidades'!$A$3:$A$1424,$A623),"-")</f>
        <v>0</v>
      </c>
      <c r="AO623" s="27">
        <f>IFERROR(SUMIFS('[4]BD Unidades'!$AW$3:$AW$1424,'[4]BD Unidades'!$A$3:$A$1424,$A623),"-")</f>
        <v>0</v>
      </c>
      <c r="AP623" s="27">
        <f>IFERROR(SUMIFS('[4]BD Unidades'!$AY$3:$AY$1424,'[4]BD Unidades'!$A$3:$A$1424,$A623),"-")</f>
        <v>0.22706729327067293</v>
      </c>
      <c r="AQ623" s="25">
        <f>IFERROR(SUMIFS('[4]BD Unidades'!$AZ$3:$AZ$1424,'[4]BD Unidades'!$A$3:$A$1424,$A623),"-")</f>
        <v>0.79870758545454545</v>
      </c>
      <c r="AR623" s="25">
        <f>IFERROR(SUMIFS('[4]BD Unidades'!$BA$3:$BA$1424,'[4]BD Unidades'!$A$3:$A$1424,$A623),"-")</f>
        <v>2.7999999999999901</v>
      </c>
      <c r="AS623" s="28">
        <f>SUMIFS('[4]BD Unidades'!$BC$3:$BC$1424,'[4]BD Unidades'!$A$3:$A$1424,$A623)</f>
        <v>1.9229077092290773E-2</v>
      </c>
      <c r="AT623" s="28">
        <f>SUMIFS('[4]BD Unidades'!$BE$3:$BE$1424,'[4]BD Unidades'!$A$3:$A$1424,$A623)</f>
        <v>0.99990000999900008</v>
      </c>
      <c r="AU623" s="29">
        <f t="shared" si="38"/>
        <v>0.9806728556221469</v>
      </c>
      <c r="AV623" s="30">
        <f t="shared" si="39"/>
        <v>1E-4</v>
      </c>
      <c r="AW623" s="25">
        <f>IFERROR(SUMIFS('[4]BD Unidades'!$BI$3:$BI$1424,'[4]BD Unidades'!$A$3:$A$1424,$A623),"-")</f>
        <v>0.26753676225364376</v>
      </c>
      <c r="AX623" s="25">
        <f>IFERROR(SUMIFS('[4]BD Unidades'!$BJ$3:$BJ$1424,'[4]BD Unidades'!$A$3:$A$1424,$A623),"-")</f>
        <v>0.17193061500628665</v>
      </c>
    </row>
    <row r="624" spans="1:50" ht="14.4" x14ac:dyDescent="0.3">
      <c r="A624" s="7">
        <v>1942</v>
      </c>
      <c r="B624" s="7" t="s">
        <v>2700</v>
      </c>
      <c r="D624" s="8" t="s">
        <v>2701</v>
      </c>
      <c r="E624" s="19" t="s">
        <v>2042</v>
      </c>
      <c r="F624" s="19" t="s">
        <v>2702</v>
      </c>
      <c r="G624" s="19" t="s">
        <v>2703</v>
      </c>
      <c r="H624" s="19">
        <v>1</v>
      </c>
      <c r="I624" s="19">
        <v>2024</v>
      </c>
      <c r="J624" s="19" t="s">
        <v>495</v>
      </c>
      <c r="K624" s="19" t="s">
        <v>496</v>
      </c>
      <c r="L624" s="19" t="s">
        <v>213</v>
      </c>
      <c r="M624" s="19" t="s">
        <v>164</v>
      </c>
      <c r="N624" s="19" t="s">
        <v>371</v>
      </c>
      <c r="O624" s="19" t="s">
        <v>2705</v>
      </c>
      <c r="P624" s="19" t="s">
        <v>51</v>
      </c>
      <c r="Q624" s="9" t="s">
        <v>2706</v>
      </c>
      <c r="R624" s="20">
        <v>0.39</v>
      </c>
      <c r="S624" s="20">
        <v>23.07</v>
      </c>
      <c r="T624" s="20">
        <v>0.3</v>
      </c>
      <c r="U624" s="20" t="s">
        <v>397</v>
      </c>
      <c r="V624" s="21">
        <f>_xlfn.XLOOKUP(D624,'[4]Gen. Real'!$A$2:$A$1168,'[4]Gen. Real'!$C$2:$C$1168,"-",0)</f>
        <v>1.7400000000000002E-3</v>
      </c>
      <c r="W624" s="22"/>
      <c r="X624" s="22" t="str">
        <f>_xlfn.XLOOKUP(D624,[4]Vertimiento!$J$2:$J$119,[4]Vertimiento!$K$2:$K$119,"-",0)</f>
        <v>-</v>
      </c>
      <c r="Y624" s="23" t="str">
        <f t="shared" si="36"/>
        <v>-</v>
      </c>
      <c r="Z624" s="19" t="str">
        <f>_xlfn.XLOOKUP(D624,[4]Cmg!$I$4:$I$99,[4]Cmg!$M$4:$M$99,"----",0,1)</f>
        <v>----</v>
      </c>
      <c r="AA624" s="19" t="str">
        <f>_xlfn.XLOOKUP(D624,[4]Cmg!$A$4:$A$101,[4]Cmg!$B$4:$B$101,"----",0,1)</f>
        <v>----</v>
      </c>
      <c r="AB624" s="19" t="str">
        <f>_xlfn.XLOOKUP(D624,[4]Cmg!$E$4:$E$101,[4]Cmg!$F$4:$F$101,"----",0,1)</f>
        <v>----</v>
      </c>
      <c r="AC624" s="19" t="str">
        <f>_xlfn.XLOOKUP(D624,[4]Cmg!$O$4:$O$101,[4]Cmg!$P$4:$P$101,"----",0,1)</f>
        <v>----</v>
      </c>
      <c r="AD624" s="24" t="str">
        <f>_xlfn.XLOOKUP(D624,[4]Cmg!$S$4:$S$101,[4]Cmg!$U$4:$U$101,"----",0,1)</f>
        <v>----</v>
      </c>
      <c r="AG624" s="25">
        <f>IFERROR(SUMIFS('[4]BD Unidades'!$AH:$AH,'[4]BD Unidades'!$A:$A,'BD Centrales 2024'!$A624),"-")</f>
        <v>0.3</v>
      </c>
      <c r="AH624" s="25">
        <f>SUMIFS('[4]BD Unidades'!$AJ$3:$AJ$1424,'[4]BD Unidades'!$A$3:$A$1424,$A624)</f>
        <v>0</v>
      </c>
      <c r="AI624" s="25">
        <f>SUMIFS('[4]BD Unidades'!$AL$3:$AL$1424,'[4]BD Unidades'!$A$3:$A$1424,$A624)</f>
        <v>0</v>
      </c>
      <c r="AJ624" s="26" t="str">
        <f t="shared" si="37"/>
        <v>-</v>
      </c>
      <c r="AK624" s="27">
        <f>IFERROR(SUMIFS('[4]BD Unidades'!$AO$3:$AO$1424,'[4]BD Unidades'!$A$3:$A$1424,$A624),"-")</f>
        <v>0</v>
      </c>
      <c r="AL624" s="27">
        <f>IFERROR(SUMIFS('[4]BD Unidades'!$AQ$3:$AQ$1424,'[4]BD Unidades'!$A$3:$A$1424,$A624),"-")</f>
        <v>0</v>
      </c>
      <c r="AM624" s="27">
        <f>IFERROR(SUMIFS('[4]BD Unidades'!$AS$3:$AS$1424,'[4]BD Unidades'!$A$3:$A$1424,$A624),"-")</f>
        <v>0</v>
      </c>
      <c r="AN624" s="27">
        <f>IFERROR(SUMIFS('[4]BD Unidades'!$AU$3:$AU$1424,'[4]BD Unidades'!$A$3:$A$1424,$A624),"-")</f>
        <v>0</v>
      </c>
      <c r="AO624" s="27">
        <f>IFERROR(SUMIFS('[4]BD Unidades'!$AW$3:$AW$1424,'[4]BD Unidades'!$A$3:$A$1424,$A624),"-")</f>
        <v>0</v>
      </c>
      <c r="AP624" s="27">
        <f>IFERROR(SUMIFS('[4]BD Unidades'!$AY$3:$AY$1424,'[4]BD Unidades'!$A$3:$A$1424,$A624),"-")</f>
        <v>0</v>
      </c>
      <c r="AQ624" s="25">
        <f>IFERROR(SUMIFS('[4]BD Unidades'!$AZ$3:$AZ$1424,'[4]BD Unidades'!$A$3:$A$1424,$A624),"-")</f>
        <v>0</v>
      </c>
      <c r="AR624" s="25">
        <f>IFERROR(SUMIFS('[4]BD Unidades'!$BA$3:$BA$1424,'[4]BD Unidades'!$A$3:$A$1424,$A624),"-")</f>
        <v>0</v>
      </c>
      <c r="AS624" s="28">
        <f>SUMIFS('[4]BD Unidades'!$BC$3:$BC$1424,'[4]BD Unidades'!$A$3:$A$1424,$A624)</f>
        <v>0.37375529785326156</v>
      </c>
      <c r="AT624" s="28">
        <f>SUMIFS('[4]BD Unidades'!$BE$3:$BE$1424,'[4]BD Unidades'!$A$3:$A$1424,$A624)</f>
        <v>0.76923076923076916</v>
      </c>
      <c r="AU624" s="29">
        <f t="shared" si="38"/>
        <v>0.48172669395902951</v>
      </c>
      <c r="AV624" s="30">
        <f t="shared" si="39"/>
        <v>0.23070000000000002</v>
      </c>
      <c r="AW624" s="25">
        <f>IFERROR(SUMIFS('[4]BD Unidades'!$BI$3:$BI$1424,'[4]BD Unidades'!$A$3:$A$1424,$A624),"-")</f>
        <v>0</v>
      </c>
      <c r="AX624" s="25">
        <f>IFERROR(SUMIFS('[4]BD Unidades'!$BJ$3:$BJ$1424,'[4]BD Unidades'!$A$3:$A$1424,$A624),"-")</f>
        <v>0</v>
      </c>
    </row>
    <row r="625" spans="1:50" ht="14.4" x14ac:dyDescent="0.3">
      <c r="A625" s="7">
        <v>1943</v>
      </c>
      <c r="B625" s="7" t="s">
        <v>2707</v>
      </c>
      <c r="D625" s="8" t="s">
        <v>2708</v>
      </c>
      <c r="E625" s="19" t="s">
        <v>2309</v>
      </c>
      <c r="F625" s="19" t="s">
        <v>2709</v>
      </c>
      <c r="G625" s="19" t="s">
        <v>2710</v>
      </c>
      <c r="H625" s="19" t="s">
        <v>397</v>
      </c>
      <c r="I625" s="19">
        <v>2024</v>
      </c>
      <c r="J625" s="19" t="s">
        <v>495</v>
      </c>
      <c r="K625" s="19" t="s">
        <v>496</v>
      </c>
      <c r="L625" s="19" t="s">
        <v>213</v>
      </c>
      <c r="M625" s="19" t="s">
        <v>477</v>
      </c>
      <c r="N625" s="19" t="s">
        <v>478</v>
      </c>
      <c r="O625" s="19" t="s">
        <v>714</v>
      </c>
      <c r="P625" s="19" t="s">
        <v>51</v>
      </c>
      <c r="Q625" s="9" t="s">
        <v>2711</v>
      </c>
      <c r="R625" s="20">
        <v>9.35</v>
      </c>
      <c r="S625" s="20">
        <v>3.74</v>
      </c>
      <c r="T625" s="20">
        <v>9</v>
      </c>
      <c r="U625" s="20" t="s">
        <v>397</v>
      </c>
      <c r="V625" s="21">
        <f>_xlfn.XLOOKUP(D625,'[4]Gen. Real'!$A$2:$A$1168,'[4]Gen. Real'!$C$2:$C$1168,"-",0)</f>
        <v>22.730740000000001</v>
      </c>
      <c r="W625" s="22"/>
      <c r="X625" s="22" t="str">
        <f>_xlfn.XLOOKUP(D625,[4]Vertimiento!$J$2:$J$119,[4]Vertimiento!$K$2:$K$119,"-",0)</f>
        <v>-</v>
      </c>
      <c r="Y625" s="23" t="str">
        <f t="shared" si="36"/>
        <v>-</v>
      </c>
      <c r="Z625" s="19" t="str">
        <f>_xlfn.XLOOKUP(D625,[4]Cmg!$I$4:$I$99,[4]Cmg!$M$4:$M$99,"----",0,1)</f>
        <v>----</v>
      </c>
      <c r="AA625" s="19" t="str">
        <f>_xlfn.XLOOKUP(D625,[4]Cmg!$A$4:$A$101,[4]Cmg!$B$4:$B$101,"----",0,1)</f>
        <v>----</v>
      </c>
      <c r="AB625" s="19" t="str">
        <f>_xlfn.XLOOKUP(D625,[4]Cmg!$E$4:$E$101,[4]Cmg!$F$4:$F$101,"----",0,1)</f>
        <v>----</v>
      </c>
      <c r="AC625" s="19" t="str">
        <f>_xlfn.XLOOKUP(D625,[4]Cmg!$O$4:$O$101,[4]Cmg!$P$4:$P$101,"----",0,1)</f>
        <v>----</v>
      </c>
      <c r="AD625" s="24" t="str">
        <f>_xlfn.XLOOKUP(D625,[4]Cmg!$S$4:$S$101,[4]Cmg!$U$4:$U$101,"----",0,1)</f>
        <v>----</v>
      </c>
      <c r="AG625" s="25">
        <f>IFERROR(SUMIFS('[4]BD Unidades'!$AH:$AH,'[4]BD Unidades'!$A:$A,'BD Centrales 2024'!$A625),"-")</f>
        <v>9</v>
      </c>
      <c r="AH625" s="25">
        <f>SUMIFS('[4]BD Unidades'!$AJ$3:$AJ$1424,'[4]BD Unidades'!$A$3:$A$1424,$A625)</f>
        <v>8438.7433155080253</v>
      </c>
      <c r="AI625" s="25">
        <f>SUMIFS('[4]BD Unidades'!$AL$3:$AL$1424,'[4]BD Unidades'!$A$3:$A$1424,$A625)</f>
        <v>0</v>
      </c>
      <c r="AJ625" s="26">
        <f t="shared" si="37"/>
        <v>0</v>
      </c>
      <c r="AK625" s="27">
        <f>IFERROR(SUMIFS('[4]BD Unidades'!$AO$3:$AO$1424,'[4]BD Unidades'!$A$3:$A$1424,$A625),"-")</f>
        <v>0</v>
      </c>
      <c r="AL625" s="27">
        <f>IFERROR(SUMIFS('[4]BD Unidades'!$AQ$3:$AQ$1424,'[4]BD Unidades'!$A$3:$A$1424,$A625),"-")</f>
        <v>0</v>
      </c>
      <c r="AM625" s="27">
        <f>IFERROR(SUMIFS('[4]BD Unidades'!$AS$3:$AS$1424,'[4]BD Unidades'!$A$3:$A$1424,$A625),"-")</f>
        <v>0</v>
      </c>
      <c r="AN625" s="27">
        <f>IFERROR(SUMIFS('[4]BD Unidades'!$AU$3:$AU$1424,'[4]BD Unidades'!$A$3:$A$1424,$A625),"-")</f>
        <v>0.29162213903743317</v>
      </c>
      <c r="AO625" s="27">
        <f>IFERROR(SUMIFS('[4]BD Unidades'!$AW$3:$AW$1424,'[4]BD Unidades'!$A$3:$A$1424,$A625),"-")</f>
        <v>0.27711625668449197</v>
      </c>
      <c r="AP625" s="27">
        <f>IFERROR(SUMIFS('[4]BD Unidades'!$AY$3:$AY$1424,'[4]BD Unidades'!$A$3:$A$1424,$A625),"-")</f>
        <v>0.27228513368983959</v>
      </c>
      <c r="AQ625" s="25">
        <f>IFERROR(SUMIFS('[4]BD Unidades'!$AZ$3:$AZ$1424,'[4]BD Unidades'!$A$3:$A$1424,$A625),"-")</f>
        <v>2.6516741482625816</v>
      </c>
      <c r="AR625" s="25">
        <f>IFERROR(SUMIFS('[4]BD Unidades'!$BA$3:$BA$1424,'[4]BD Unidades'!$A$3:$A$1424,$A625),"-")</f>
        <v>9</v>
      </c>
      <c r="AS625" s="28">
        <f>SUMIFS('[4]BD Unidades'!$BC$3:$BC$1424,'[4]BD Unidades'!$A$3:$A$1424,$A625)</f>
        <v>3.7901259619272966E-2</v>
      </c>
      <c r="AT625" s="28">
        <f>SUMIFS('[4]BD Unidades'!$BE$3:$BE$1424,'[4]BD Unidades'!$A$3:$A$1424,$A625)</f>
        <v>0.96256684491978617</v>
      </c>
      <c r="AU625" s="29">
        <f t="shared" si="38"/>
        <v>0.92608434902957693</v>
      </c>
      <c r="AV625" s="30">
        <f t="shared" si="39"/>
        <v>3.7400000000000003E-2</v>
      </c>
      <c r="AW625" s="25">
        <f>IFERROR(SUMIFS('[4]BD Unidades'!$BI$3:$BI$1424,'[4]BD Unidades'!$A$3:$A$1424,$A625),"-")</f>
        <v>2.54726395498672</v>
      </c>
      <c r="AX625" s="25">
        <f>IFERROR(SUMIFS('[4]BD Unidades'!$BJ$3:$BJ$1424,'[4]BD Unidades'!$A$3:$A$1424,$A625),"-")</f>
        <v>1.6369812308224121</v>
      </c>
    </row>
    <row r="626" spans="1:50" ht="14.4" x14ac:dyDescent="0.3">
      <c r="A626" s="7">
        <v>1945</v>
      </c>
      <c r="B626" s="7" t="s">
        <v>2712</v>
      </c>
      <c r="D626" s="8" t="s">
        <v>2713</v>
      </c>
      <c r="E626" s="19" t="s">
        <v>2309</v>
      </c>
      <c r="F626" s="19" t="s">
        <v>2714</v>
      </c>
      <c r="G626" s="19" t="s">
        <v>2715</v>
      </c>
      <c r="H626" s="19" t="s">
        <v>397</v>
      </c>
      <c r="I626" s="19">
        <v>2024</v>
      </c>
      <c r="J626" s="19" t="s">
        <v>495</v>
      </c>
      <c r="K626" s="19" t="s">
        <v>496</v>
      </c>
      <c r="L626" s="19" t="s">
        <v>213</v>
      </c>
      <c r="M626" s="19" t="s">
        <v>477</v>
      </c>
      <c r="N626" s="19" t="s">
        <v>478</v>
      </c>
      <c r="O626" s="19" t="s">
        <v>714</v>
      </c>
      <c r="P626" s="19" t="s">
        <v>51</v>
      </c>
      <c r="Q626" s="9" t="s">
        <v>2655</v>
      </c>
      <c r="R626" s="20">
        <v>9.15</v>
      </c>
      <c r="S626" s="20">
        <v>1.64</v>
      </c>
      <c r="T626" s="20">
        <v>9</v>
      </c>
      <c r="U626" s="20" t="s">
        <v>397</v>
      </c>
      <c r="V626" s="21">
        <f>_xlfn.XLOOKUP(D626,'[4]Gen. Real'!$A$2:$A$1168,'[4]Gen. Real'!$C$2:$C$1168,"-",0)</f>
        <v>22.48565000000001</v>
      </c>
      <c r="W626" s="22"/>
      <c r="X626" s="22" t="str">
        <f>_xlfn.XLOOKUP(D626,[4]Vertimiento!$J$2:$J$119,[4]Vertimiento!$K$2:$K$119,"-",0)</f>
        <v>-</v>
      </c>
      <c r="Y626" s="23" t="str">
        <f t="shared" si="36"/>
        <v>-</v>
      </c>
      <c r="Z626" s="19" t="str">
        <f>_xlfn.XLOOKUP(D626,[4]Cmg!$I$4:$I$99,[4]Cmg!$M$4:$M$99,"----",0,1)</f>
        <v>----</v>
      </c>
      <c r="AA626" s="19" t="str">
        <f>_xlfn.XLOOKUP(D626,[4]Cmg!$A$4:$A$101,[4]Cmg!$B$4:$B$101,"----",0,1)</f>
        <v>----</v>
      </c>
      <c r="AB626" s="19" t="str">
        <f>_xlfn.XLOOKUP(D626,[4]Cmg!$E$4:$E$101,[4]Cmg!$F$4:$F$101,"----",0,1)</f>
        <v>----</v>
      </c>
      <c r="AC626" s="19" t="str">
        <f>_xlfn.XLOOKUP(D626,[4]Cmg!$O$4:$O$101,[4]Cmg!$P$4:$P$101,"----",0,1)</f>
        <v>----</v>
      </c>
      <c r="AD626" s="24" t="str">
        <f>_xlfn.XLOOKUP(D626,[4]Cmg!$S$4:$S$101,[4]Cmg!$U$4:$U$101,"----",0,1)</f>
        <v>----</v>
      </c>
      <c r="AG626" s="25">
        <f>IFERROR(SUMIFS('[4]BD Unidades'!$AH:$AH,'[4]BD Unidades'!$A:$A,'BD Centrales 2024'!$A626),"-")</f>
        <v>9</v>
      </c>
      <c r="AH626" s="25">
        <f>SUMIFS('[4]BD Unidades'!$AJ$3:$AJ$1424,'[4]BD Unidades'!$A$3:$A$1424,$A626)</f>
        <v>8620.5901639344283</v>
      </c>
      <c r="AI626" s="25">
        <f>SUMIFS('[4]BD Unidades'!$AL$3:$AL$1424,'[4]BD Unidades'!$A$3:$A$1424,$A626)</f>
        <v>0</v>
      </c>
      <c r="AJ626" s="26">
        <f t="shared" si="37"/>
        <v>0</v>
      </c>
      <c r="AK626" s="27">
        <f>IFERROR(SUMIFS('[4]BD Unidades'!$AO$3:$AO$1424,'[4]BD Unidades'!$A$3:$A$1424,$A626),"-")</f>
        <v>0</v>
      </c>
      <c r="AL626" s="27">
        <f>IFERROR(SUMIFS('[4]BD Unidades'!$AQ$3:$AQ$1424,'[4]BD Unidades'!$A$3:$A$1424,$A626),"-")</f>
        <v>0</v>
      </c>
      <c r="AM626" s="27">
        <f>IFERROR(SUMIFS('[4]BD Unidades'!$AS$3:$AS$1424,'[4]BD Unidades'!$A$3:$A$1424,$A626),"-")</f>
        <v>0</v>
      </c>
      <c r="AN626" s="27">
        <f>IFERROR(SUMIFS('[4]BD Unidades'!$AU$3:$AU$1424,'[4]BD Unidades'!$A$3:$A$1424,$A626),"-")</f>
        <v>0.29346393442622948</v>
      </c>
      <c r="AO626" s="27">
        <f>IFERROR(SUMIFS('[4]BD Unidades'!$AW$3:$AW$1424,'[4]BD Unidades'!$A$3:$A$1424,$A626),"-")</f>
        <v>0.28013901639344263</v>
      </c>
      <c r="AP626" s="27">
        <f>IFERROR(SUMIFS('[4]BD Unidades'!$AY$3:$AY$1424,'[4]BD Unidades'!$A$3:$A$1424,$A626),"-")</f>
        <v>0.27412721311475408</v>
      </c>
      <c r="AQ626" s="25">
        <f>IFERROR(SUMIFS('[4]BD Unidades'!$AZ$3:$AZ$1424,'[4]BD Unidades'!$A$3:$A$1424,$A626),"-")</f>
        <v>2.6516741482625816</v>
      </c>
      <c r="AR626" s="25">
        <f>IFERROR(SUMIFS('[4]BD Unidades'!$BA$3:$BA$1424,'[4]BD Unidades'!$A$3:$A$1424,$A626),"-")</f>
        <v>9</v>
      </c>
      <c r="AS626" s="28">
        <f>SUMIFS('[4]BD Unidades'!$BC$3:$BC$1424,'[4]BD Unidades'!$A$3:$A$1424,$A626)</f>
        <v>3.896954834949197E-2</v>
      </c>
      <c r="AT626" s="28">
        <f>SUMIFS('[4]BD Unidades'!$BE$3:$BE$1424,'[4]BD Unidades'!$A$3:$A$1424,$A626)</f>
        <v>0.98360655737704916</v>
      </c>
      <c r="AU626" s="29">
        <f t="shared" si="38"/>
        <v>0.94527585408246695</v>
      </c>
      <c r="AV626" s="30">
        <f t="shared" si="39"/>
        <v>1.6399999999999998E-2</v>
      </c>
      <c r="AW626" s="25">
        <f>IFERROR(SUMIFS('[4]BD Unidades'!$BI$3:$BI$1424,'[4]BD Unidades'!$A$3:$A$1424,$A626),"-")</f>
        <v>2.5466173619359687</v>
      </c>
      <c r="AX626" s="25">
        <f>IFERROR(SUMIFS('[4]BD Unidades'!$BJ$3:$BJ$1424,'[4]BD Unidades'!$A$3:$A$1424,$A626),"-")</f>
        <v>1.6365657023547056</v>
      </c>
    </row>
    <row r="627" spans="1:50" ht="14.4" x14ac:dyDescent="0.3">
      <c r="A627" s="7">
        <v>1946</v>
      </c>
      <c r="B627" s="7" t="s">
        <v>2716</v>
      </c>
      <c r="D627" s="8" t="s">
        <v>2717</v>
      </c>
      <c r="E627" s="19" t="s">
        <v>2309</v>
      </c>
      <c r="F627" s="19" t="s">
        <v>2718</v>
      </c>
      <c r="G627" s="19" t="s">
        <v>2719</v>
      </c>
      <c r="H627" s="19" t="s">
        <v>397</v>
      </c>
      <c r="I627" s="19">
        <v>2024</v>
      </c>
      <c r="J627" s="19" t="s">
        <v>495</v>
      </c>
      <c r="K627" s="19" t="s">
        <v>496</v>
      </c>
      <c r="L627" s="19" t="s">
        <v>213</v>
      </c>
      <c r="M627" s="19" t="s">
        <v>477</v>
      </c>
      <c r="N627" s="19" t="s">
        <v>478</v>
      </c>
      <c r="O627" s="19" t="s">
        <v>714</v>
      </c>
      <c r="P627" s="19" t="s">
        <v>51</v>
      </c>
      <c r="Q627" s="9" t="s">
        <v>2720</v>
      </c>
      <c r="R627" s="20">
        <v>9.15</v>
      </c>
      <c r="S627" s="20">
        <v>1.64</v>
      </c>
      <c r="T627" s="20">
        <v>9</v>
      </c>
      <c r="U627" s="20" t="s">
        <v>397</v>
      </c>
      <c r="V627" s="21">
        <f>_xlfn.XLOOKUP(D627,'[4]Gen. Real'!$A$2:$A$1168,'[4]Gen. Real'!$C$2:$C$1168,"-",0)</f>
        <v>22.924960000000002</v>
      </c>
      <c r="W627" s="22"/>
      <c r="X627" s="22" t="str">
        <f>_xlfn.XLOOKUP(D627,[4]Vertimiento!$J$2:$J$119,[4]Vertimiento!$K$2:$K$119,"-",0)</f>
        <v>-</v>
      </c>
      <c r="Y627" s="23" t="str">
        <f t="shared" si="36"/>
        <v>-</v>
      </c>
      <c r="Z627" s="19" t="str">
        <f>_xlfn.XLOOKUP(D627,[4]Cmg!$I$4:$I$99,[4]Cmg!$M$4:$M$99,"----",0,1)</f>
        <v>----</v>
      </c>
      <c r="AA627" s="19" t="str">
        <f>_xlfn.XLOOKUP(D627,[4]Cmg!$A$4:$A$101,[4]Cmg!$B$4:$B$101,"----",0,1)</f>
        <v>----</v>
      </c>
      <c r="AB627" s="19" t="str">
        <f>_xlfn.XLOOKUP(D627,[4]Cmg!$E$4:$E$101,[4]Cmg!$F$4:$F$101,"----",0,1)</f>
        <v>----</v>
      </c>
      <c r="AC627" s="19" t="str">
        <f>_xlfn.XLOOKUP(D627,[4]Cmg!$O$4:$O$101,[4]Cmg!$P$4:$P$101,"----",0,1)</f>
        <v>----</v>
      </c>
      <c r="AD627" s="24" t="str">
        <f>_xlfn.XLOOKUP(D627,[4]Cmg!$S$4:$S$101,[4]Cmg!$U$4:$U$101,"----",0,1)</f>
        <v>----</v>
      </c>
      <c r="AG627" s="25">
        <f>IFERROR(SUMIFS('[4]BD Unidades'!$AH:$AH,'[4]BD Unidades'!$A:$A,'BD Centrales 2024'!$A627),"-")</f>
        <v>9</v>
      </c>
      <c r="AH627" s="25">
        <f>SUMIFS('[4]BD Unidades'!$AJ$3:$AJ$1424,'[4]BD Unidades'!$A$3:$A$1424,$A627)</f>
        <v>8621.0327868852492</v>
      </c>
      <c r="AI627" s="25">
        <f>SUMIFS('[4]BD Unidades'!$AL$3:$AL$1424,'[4]BD Unidades'!$A$3:$A$1424,$A627)</f>
        <v>0</v>
      </c>
      <c r="AJ627" s="26">
        <f t="shared" si="37"/>
        <v>0</v>
      </c>
      <c r="AK627" s="27">
        <f>IFERROR(SUMIFS('[4]BD Unidades'!$AO$3:$AO$1424,'[4]BD Unidades'!$A$3:$A$1424,$A627),"-")</f>
        <v>0</v>
      </c>
      <c r="AL627" s="27">
        <f>IFERROR(SUMIFS('[4]BD Unidades'!$AQ$3:$AQ$1424,'[4]BD Unidades'!$A$3:$A$1424,$A627),"-")</f>
        <v>0</v>
      </c>
      <c r="AM627" s="27">
        <f>IFERROR(SUMIFS('[4]BD Unidades'!$AS$3:$AS$1424,'[4]BD Unidades'!$A$3:$A$1424,$A627),"-")</f>
        <v>0</v>
      </c>
      <c r="AN627" s="27">
        <f>IFERROR(SUMIFS('[4]BD Unidades'!$AU$3:$AU$1424,'[4]BD Unidades'!$A$3:$A$1424,$A627),"-")</f>
        <v>0.29187147540983605</v>
      </c>
      <c r="AO627" s="27">
        <f>IFERROR(SUMIFS('[4]BD Unidades'!$AW$3:$AW$1424,'[4]BD Unidades'!$A$3:$A$1424,$A627),"-")</f>
        <v>0.28503245901639346</v>
      </c>
      <c r="AP627" s="27">
        <f>IFERROR(SUMIFS('[4]BD Unidades'!$AY$3:$AY$1424,'[4]BD Unidades'!$A$3:$A$1424,$A627),"-")</f>
        <v>0.26991540983606555</v>
      </c>
      <c r="AQ627" s="25">
        <f>IFERROR(SUMIFS('[4]BD Unidades'!$AZ$3:$AZ$1424,'[4]BD Unidades'!$A$3:$A$1424,$A627),"-")</f>
        <v>2.6516741482625816</v>
      </c>
      <c r="AR627" s="25">
        <f>IFERROR(SUMIFS('[4]BD Unidades'!$BA$3:$BA$1424,'[4]BD Unidades'!$A$3:$A$1424,$A627),"-")</f>
        <v>9</v>
      </c>
      <c r="AS627" s="28">
        <f>SUMIFS('[4]BD Unidades'!$BC$3:$BC$1424,'[4]BD Unidades'!$A$3:$A$1424,$A627)</f>
        <v>9.9944842642215731E-3</v>
      </c>
      <c r="AT627" s="28">
        <f>SUMIFS('[4]BD Unidades'!$BE$3:$BE$1424,'[4]BD Unidades'!$A$3:$A$1424,$A627)</f>
        <v>0.98360655737704916</v>
      </c>
      <c r="AU627" s="29">
        <f t="shared" si="38"/>
        <v>0.97377591711715905</v>
      </c>
      <c r="AV627" s="30">
        <f t="shared" si="39"/>
        <v>1.6399999999999998E-2</v>
      </c>
      <c r="AW627" s="25">
        <f>IFERROR(SUMIFS('[4]BD Unidades'!$BI$3:$BI$1424,'[4]BD Unidades'!$A$3:$A$1424,$A627),"-")</f>
        <v>2.6247303307881156</v>
      </c>
      <c r="AX627" s="25">
        <f>IFERROR(SUMIFS('[4]BD Unidades'!$BJ$3:$BJ$1424,'[4]BD Unidades'!$A$3:$A$1424,$A627),"-")</f>
        <v>1.6867644513475035</v>
      </c>
    </row>
    <row r="628" spans="1:50" ht="14.4" x14ac:dyDescent="0.3">
      <c r="A628" s="7">
        <v>1947</v>
      </c>
      <c r="B628" s="7" t="s">
        <v>2721</v>
      </c>
      <c r="D628" s="8" t="s">
        <v>2722</v>
      </c>
      <c r="E628" s="19" t="s">
        <v>2309</v>
      </c>
      <c r="F628" s="19" t="s">
        <v>2723</v>
      </c>
      <c r="G628" s="19" t="s">
        <v>2724</v>
      </c>
      <c r="H628" s="19" t="s">
        <v>397</v>
      </c>
      <c r="I628" s="19">
        <v>2024</v>
      </c>
      <c r="J628" s="19" t="s">
        <v>495</v>
      </c>
      <c r="K628" s="19" t="s">
        <v>496</v>
      </c>
      <c r="L628" s="19" t="s">
        <v>213</v>
      </c>
      <c r="M628" s="19" t="s">
        <v>497</v>
      </c>
      <c r="N628" s="19" t="s">
        <v>478</v>
      </c>
      <c r="O628" s="19" t="s">
        <v>844</v>
      </c>
      <c r="P628" s="19" t="s">
        <v>51</v>
      </c>
      <c r="Q628" s="9" t="s">
        <v>2726</v>
      </c>
      <c r="R628" s="20">
        <v>9.15</v>
      </c>
      <c r="S628" s="20">
        <v>1.64</v>
      </c>
      <c r="T628" s="20">
        <v>9</v>
      </c>
      <c r="U628" s="20" t="s">
        <v>397</v>
      </c>
      <c r="V628" s="21">
        <f>_xlfn.XLOOKUP(D628,'[4]Gen. Real'!$A$2:$A$1168,'[4]Gen. Real'!$C$2:$C$1168,"-",0)</f>
        <v>22.789090000000009</v>
      </c>
      <c r="W628" s="22"/>
      <c r="X628" s="22" t="str">
        <f>_xlfn.XLOOKUP(D628,[4]Vertimiento!$J$2:$J$119,[4]Vertimiento!$K$2:$K$119,"-",0)</f>
        <v>-</v>
      </c>
      <c r="Y628" s="23" t="str">
        <f t="shared" si="36"/>
        <v>-</v>
      </c>
      <c r="Z628" s="19" t="str">
        <f>_xlfn.XLOOKUP(D628,[4]Cmg!$I$4:$I$99,[4]Cmg!$M$4:$M$99,"----",0,1)</f>
        <v>----</v>
      </c>
      <c r="AA628" s="19" t="str">
        <f>_xlfn.XLOOKUP(D628,[4]Cmg!$A$4:$A$101,[4]Cmg!$B$4:$B$101,"----",0,1)</f>
        <v>----</v>
      </c>
      <c r="AB628" s="19" t="str">
        <f>_xlfn.XLOOKUP(D628,[4]Cmg!$E$4:$E$101,[4]Cmg!$F$4:$F$101,"----",0,1)</f>
        <v>----</v>
      </c>
      <c r="AC628" s="19" t="str">
        <f>_xlfn.XLOOKUP(D628,[4]Cmg!$O$4:$O$101,[4]Cmg!$P$4:$P$101,"----",0,1)</f>
        <v>----</v>
      </c>
      <c r="AD628" s="24" t="str">
        <f>_xlfn.XLOOKUP(D628,[4]Cmg!$S$4:$S$101,[4]Cmg!$U$4:$U$101,"----",0,1)</f>
        <v>----</v>
      </c>
      <c r="AG628" s="25">
        <f>IFERROR(SUMIFS('[4]BD Unidades'!$AH:$AH,'[4]BD Unidades'!$A:$A,'BD Centrales 2024'!$A628),"-")</f>
        <v>9</v>
      </c>
      <c r="AH628" s="25">
        <f>SUMIFS('[4]BD Unidades'!$AJ$3:$AJ$1424,'[4]BD Unidades'!$A$3:$A$1424,$A628)</f>
        <v>8539.9508196721272</v>
      </c>
      <c r="AI628" s="25">
        <f>SUMIFS('[4]BD Unidades'!$AL$3:$AL$1424,'[4]BD Unidades'!$A$3:$A$1424,$A628)</f>
        <v>0</v>
      </c>
      <c r="AJ628" s="26">
        <f t="shared" si="37"/>
        <v>0</v>
      </c>
      <c r="AK628" s="27">
        <f>IFERROR(SUMIFS('[4]BD Unidades'!$AO$3:$AO$1424,'[4]BD Unidades'!$A$3:$A$1424,$A628),"-")</f>
        <v>0</v>
      </c>
      <c r="AL628" s="27">
        <f>IFERROR(SUMIFS('[4]BD Unidades'!$AQ$3:$AQ$1424,'[4]BD Unidades'!$A$3:$A$1424,$A628),"-")</f>
        <v>0</v>
      </c>
      <c r="AM628" s="27">
        <f>IFERROR(SUMIFS('[4]BD Unidades'!$AS$3:$AS$1424,'[4]BD Unidades'!$A$3:$A$1424,$A628),"-")</f>
        <v>0</v>
      </c>
      <c r="AN628" s="27">
        <f>IFERROR(SUMIFS('[4]BD Unidades'!$AU$3:$AU$1424,'[4]BD Unidades'!$A$3:$A$1424,$A628),"-")</f>
        <v>0.20025540983606555</v>
      </c>
      <c r="AO628" s="27">
        <f>IFERROR(SUMIFS('[4]BD Unidades'!$AW$3:$AW$1424,'[4]BD Unidades'!$A$3:$A$1424,$A628),"-")</f>
        <v>0.28233737704918033</v>
      </c>
      <c r="AP628" s="27">
        <f>IFERROR(SUMIFS('[4]BD Unidades'!$AY$3:$AY$1424,'[4]BD Unidades'!$A$3:$A$1424,$A628),"-")</f>
        <v>0.26498950819672129</v>
      </c>
      <c r="AQ628" s="25">
        <f>IFERROR(SUMIFS('[4]BD Unidades'!$AZ$3:$AZ$1424,'[4]BD Unidades'!$A$3:$A$1424,$A628),"-")</f>
        <v>1.8323369999999999</v>
      </c>
      <c r="AR628" s="25">
        <f>IFERROR(SUMIFS('[4]BD Unidades'!$BA$3:$BA$1424,'[4]BD Unidades'!$A$3:$A$1424,$A628),"-")</f>
        <v>9</v>
      </c>
      <c r="AS628" s="28">
        <f>SUMIFS('[4]BD Unidades'!$BC$3:$BC$1424,'[4]BD Unidades'!$A$3:$A$1424,$A628)</f>
        <v>1.1195987762461376E-2</v>
      </c>
      <c r="AT628" s="28">
        <f>SUMIFS('[4]BD Unidades'!$BE$3:$BE$1424,'[4]BD Unidades'!$A$3:$A$1424,$A628)</f>
        <v>0.98360282480814576</v>
      </c>
      <c r="AU628" s="29">
        <f t="shared" si="38"/>
        <v>0.97259041961847137</v>
      </c>
      <c r="AV628" s="30">
        <f t="shared" si="39"/>
        <v>1.6399999999999998E-2</v>
      </c>
      <c r="AW628" s="25">
        <f>IFERROR(SUMIFS('[4]BD Unidades'!$BI$3:$BI$1424,'[4]BD Unidades'!$A$3:$A$1424,$A628),"-")</f>
        <v>1.8114733894946653</v>
      </c>
      <c r="AX628" s="25">
        <f>IFERROR(SUMIFS('[4]BD Unidades'!$BJ$3:$BJ$1424,'[4]BD Unidades'!$A$3:$A$1424,$A628),"-")</f>
        <v>1.1641306088172882</v>
      </c>
    </row>
    <row r="629" spans="1:50" ht="14.4" x14ac:dyDescent="0.3">
      <c r="A629" s="7">
        <v>1948</v>
      </c>
      <c r="B629" s="7" t="s">
        <v>2727</v>
      </c>
      <c r="D629" s="8" t="s">
        <v>2728</v>
      </c>
      <c r="E629" s="19" t="s">
        <v>2309</v>
      </c>
      <c r="F629" s="19" t="s">
        <v>2729</v>
      </c>
      <c r="G629" s="19" t="s">
        <v>2730</v>
      </c>
      <c r="H629" s="19" t="s">
        <v>397</v>
      </c>
      <c r="I629" s="19">
        <v>2024</v>
      </c>
      <c r="J629" s="19" t="s">
        <v>495</v>
      </c>
      <c r="K629" s="19" t="s">
        <v>496</v>
      </c>
      <c r="L629" s="19" t="s">
        <v>213</v>
      </c>
      <c r="M629" s="19" t="s">
        <v>477</v>
      </c>
      <c r="N629" s="19" t="s">
        <v>579</v>
      </c>
      <c r="O629" s="19" t="s">
        <v>580</v>
      </c>
      <c r="P629" s="19" t="s">
        <v>51</v>
      </c>
      <c r="Q629" s="9" t="s">
        <v>2731</v>
      </c>
      <c r="R629" s="20">
        <v>9.15</v>
      </c>
      <c r="S629" s="20">
        <v>1.64</v>
      </c>
      <c r="T629" s="20">
        <v>9</v>
      </c>
      <c r="U629" s="20" t="s">
        <v>397</v>
      </c>
      <c r="V629" s="21">
        <f>_xlfn.XLOOKUP(D629,'[4]Gen. Real'!$A$2:$A$1168,'[4]Gen. Real'!$C$2:$C$1168,"-",0)</f>
        <v>6.9739800000000027</v>
      </c>
      <c r="W629" s="22"/>
      <c r="X629" s="22" t="str">
        <f>_xlfn.XLOOKUP(D629,[4]Vertimiento!$J$2:$J$119,[4]Vertimiento!$K$2:$K$119,"-",0)</f>
        <v>-</v>
      </c>
      <c r="Y629" s="23" t="str">
        <f t="shared" si="36"/>
        <v>-</v>
      </c>
      <c r="Z629" s="19" t="str">
        <f>_xlfn.XLOOKUP(D629,[4]Cmg!$I$4:$I$99,[4]Cmg!$M$4:$M$99,"----",0,1)</f>
        <v>----</v>
      </c>
      <c r="AA629" s="19" t="str">
        <f>_xlfn.XLOOKUP(D629,[4]Cmg!$A$4:$A$101,[4]Cmg!$B$4:$B$101,"----",0,1)</f>
        <v>----</v>
      </c>
      <c r="AB629" s="19" t="str">
        <f>_xlfn.XLOOKUP(D629,[4]Cmg!$E$4:$E$101,[4]Cmg!$F$4:$F$101,"----",0,1)</f>
        <v>----</v>
      </c>
      <c r="AC629" s="19" t="str">
        <f>_xlfn.XLOOKUP(D629,[4]Cmg!$O$4:$O$101,[4]Cmg!$P$4:$P$101,"----",0,1)</f>
        <v>----</v>
      </c>
      <c r="AD629" s="24" t="str">
        <f>_xlfn.XLOOKUP(D629,[4]Cmg!$S$4:$S$101,[4]Cmg!$U$4:$U$101,"----",0,1)</f>
        <v>----</v>
      </c>
      <c r="AG629" s="25">
        <f>IFERROR(SUMIFS('[4]BD Unidades'!$AH:$AH,'[4]BD Unidades'!$A:$A,'BD Centrales 2024'!$A629),"-")</f>
        <v>0</v>
      </c>
      <c r="AH629" s="25">
        <f>SUMIFS('[4]BD Unidades'!$AJ$3:$AJ$1424,'[4]BD Unidades'!$A$3:$A$1424,$A629)</f>
        <v>4464.0000000000009</v>
      </c>
      <c r="AI629" s="25">
        <f>SUMIFS('[4]BD Unidades'!$AL$3:$AL$1424,'[4]BD Unidades'!$A$3:$A$1424,$A629)</f>
        <v>0</v>
      </c>
      <c r="AJ629" s="26">
        <f t="shared" si="37"/>
        <v>0</v>
      </c>
      <c r="AK629" s="27">
        <f>IFERROR(SUMIFS('[4]BD Unidades'!$AO$3:$AO$1424,'[4]BD Unidades'!$A$3:$A$1424,$A629),"-")</f>
        <v>0</v>
      </c>
      <c r="AL629" s="27">
        <f>IFERROR(SUMIFS('[4]BD Unidades'!$AQ$3:$AQ$1424,'[4]BD Unidades'!$A$3:$A$1424,$A629),"-")</f>
        <v>0</v>
      </c>
      <c r="AM629" s="27">
        <f>IFERROR(SUMIFS('[4]BD Unidades'!$AS$3:$AS$1424,'[4]BD Unidades'!$A$3:$A$1424,$A629),"-")</f>
        <v>0</v>
      </c>
      <c r="AN629" s="27">
        <f>IFERROR(SUMIFS('[4]BD Unidades'!$AU$3:$AU$1424,'[4]BD Unidades'!$A$3:$A$1424,$A629),"-")</f>
        <v>0</v>
      </c>
      <c r="AO629" s="27">
        <f>IFERROR(SUMIFS('[4]BD Unidades'!$AW$3:$AW$1424,'[4]BD Unidades'!$A$3:$A$1424,$A629),"-")</f>
        <v>0.15917737704918034</v>
      </c>
      <c r="AP629" s="27">
        <f>IFERROR(SUMIFS('[4]BD Unidades'!$AY$3:$AY$1424,'[4]BD Unidades'!$A$3:$A$1424,$A629),"-")</f>
        <v>0.18150296721311476</v>
      </c>
      <c r="AQ629" s="25">
        <f>IFERROR(SUMIFS('[4]BD Unidades'!$AZ$3:$AZ$1424,'[4]BD Unidades'!$A$3:$A$1424,$A629),"-")</f>
        <v>0.76947307966766032</v>
      </c>
      <c r="AR629" s="25">
        <f>IFERROR(SUMIFS('[4]BD Unidades'!$BA$3:$BA$1424,'[4]BD Unidades'!$A$3:$A$1424,$A629),"-")</f>
        <v>2.6947905282331401</v>
      </c>
      <c r="AS629" s="28">
        <f>SUMIFS('[4]BD Unidades'!$BC$3:$BC$1424,'[4]BD Unidades'!$A$3:$A$1424,$A629)</f>
        <v>9.7731311475409838E-3</v>
      </c>
      <c r="AT629" s="28">
        <f>SUMIFS('[4]BD Unidades'!$BE$3:$BE$1424,'[4]BD Unidades'!$A$3:$A$1424,$A629)</f>
        <v>0.50819672131147542</v>
      </c>
      <c r="AU629" s="29">
        <f t="shared" si="38"/>
        <v>0.50323004810534799</v>
      </c>
      <c r="AV629" s="30">
        <f t="shared" si="39"/>
        <v>1.6399999999999998E-2</v>
      </c>
      <c r="AW629" s="25">
        <f>IFERROR(SUMIFS('[4]BD Unidades'!$BI$3:$BI$1424,'[4]BD Unidades'!$A$3:$A$1424,$A629),"-")</f>
        <v>0.75467534287257299</v>
      </c>
      <c r="AX629" s="25">
        <f>IFERROR(SUMIFS('[4]BD Unidades'!$BJ$3:$BJ$1424,'[4]BD Unidades'!$A$3:$A$1424,$A629),"-")</f>
        <v>0.48498679111302034</v>
      </c>
    </row>
    <row r="630" spans="1:50" ht="14.4" x14ac:dyDescent="0.3">
      <c r="A630" s="7">
        <v>1949</v>
      </c>
      <c r="B630" s="7" t="s">
        <v>2740</v>
      </c>
      <c r="D630" s="8" t="s">
        <v>2741</v>
      </c>
      <c r="E630" s="19" t="s">
        <v>2309</v>
      </c>
      <c r="F630" s="19" t="s">
        <v>2742</v>
      </c>
      <c r="G630" s="19" t="s">
        <v>2743</v>
      </c>
      <c r="H630" s="19" t="s">
        <v>397</v>
      </c>
      <c r="I630" s="19">
        <v>2024</v>
      </c>
      <c r="J630" s="19" t="s">
        <v>495</v>
      </c>
      <c r="K630" s="19" t="s">
        <v>496</v>
      </c>
      <c r="L630" s="19" t="s">
        <v>213</v>
      </c>
      <c r="M630" s="19" t="s">
        <v>477</v>
      </c>
      <c r="N630" s="19" t="s">
        <v>549</v>
      </c>
      <c r="O630" s="19" t="s">
        <v>637</v>
      </c>
      <c r="P630" s="19" t="s">
        <v>51</v>
      </c>
      <c r="Q630" s="9" t="s">
        <v>2744</v>
      </c>
      <c r="R630" s="20">
        <v>9.15</v>
      </c>
      <c r="S630" s="20">
        <v>1.64</v>
      </c>
      <c r="T630" s="20">
        <v>9</v>
      </c>
      <c r="U630" s="20" t="s">
        <v>397</v>
      </c>
      <c r="V630" s="21">
        <f>_xlfn.XLOOKUP(D630,'[4]Gen. Real'!$A$2:$A$1168,'[4]Gen. Real'!$C$2:$C$1168,"-",0)</f>
        <v>27.151989999999998</v>
      </c>
      <c r="W630" s="22"/>
      <c r="X630" s="22" t="str">
        <f>_xlfn.XLOOKUP(D630,[4]Vertimiento!$J$2:$J$119,[4]Vertimiento!$K$2:$K$119,"-",0)</f>
        <v>-</v>
      </c>
      <c r="Y630" s="23" t="str">
        <f t="shared" si="36"/>
        <v>-</v>
      </c>
      <c r="Z630" s="19" t="str">
        <f>_xlfn.XLOOKUP(D630,[4]Cmg!$I$4:$I$99,[4]Cmg!$M$4:$M$99,"----",0,1)</f>
        <v>----</v>
      </c>
      <c r="AA630" s="19" t="str">
        <f>_xlfn.XLOOKUP(D630,[4]Cmg!$A$4:$A$101,[4]Cmg!$B$4:$B$101,"----",0,1)</f>
        <v>----</v>
      </c>
      <c r="AB630" s="19" t="str">
        <f>_xlfn.XLOOKUP(D630,[4]Cmg!$E$4:$E$101,[4]Cmg!$F$4:$F$101,"----",0,1)</f>
        <v>----</v>
      </c>
      <c r="AC630" s="19" t="str">
        <f>_xlfn.XLOOKUP(D630,[4]Cmg!$O$4:$O$101,[4]Cmg!$P$4:$P$101,"----",0,1)</f>
        <v>----</v>
      </c>
      <c r="AD630" s="24" t="str">
        <f>_xlfn.XLOOKUP(D630,[4]Cmg!$S$4:$S$101,[4]Cmg!$U$4:$U$101,"----",0,1)</f>
        <v>----</v>
      </c>
      <c r="AG630" s="25">
        <f>IFERROR(SUMIFS('[4]BD Unidades'!$AH:$AH,'[4]BD Unidades'!$A:$A,'BD Centrales 2024'!$A630),"-")</f>
        <v>9</v>
      </c>
      <c r="AH630" s="25">
        <f>SUMIFS('[4]BD Unidades'!$AJ$3:$AJ$1424,'[4]BD Unidades'!$A$3:$A$1424,$A630)</f>
        <v>8614.4262295081971</v>
      </c>
      <c r="AI630" s="25">
        <f>SUMIFS('[4]BD Unidades'!$AL$3:$AL$1424,'[4]BD Unidades'!$A$3:$A$1424,$A630)</f>
        <v>0</v>
      </c>
      <c r="AJ630" s="26">
        <f t="shared" si="37"/>
        <v>0</v>
      </c>
      <c r="AK630" s="27">
        <f>IFERROR(SUMIFS('[4]BD Unidades'!$AO$3:$AO$1424,'[4]BD Unidades'!$A$3:$A$1424,$A630),"-")</f>
        <v>0</v>
      </c>
      <c r="AL630" s="27">
        <f>IFERROR(SUMIFS('[4]BD Unidades'!$AQ$3:$AQ$1424,'[4]BD Unidades'!$A$3:$A$1424,$A630),"-")</f>
        <v>0</v>
      </c>
      <c r="AM630" s="27">
        <f>IFERROR(SUMIFS('[4]BD Unidades'!$AS$3:$AS$1424,'[4]BD Unidades'!$A$3:$A$1424,$A630),"-")</f>
        <v>0</v>
      </c>
      <c r="AN630" s="27">
        <f>IFERROR(SUMIFS('[4]BD Unidades'!$AU$3:$AU$1424,'[4]BD Unidades'!$A$3:$A$1424,$A630),"-")</f>
        <v>0.3408796721311475</v>
      </c>
      <c r="AO630" s="27">
        <f>IFERROR(SUMIFS('[4]BD Unidades'!$AW$3:$AW$1424,'[4]BD Unidades'!$A$3:$A$1424,$A630),"-")</f>
        <v>0.3379918032786885</v>
      </c>
      <c r="AP630" s="27">
        <f>IFERROR(SUMIFS('[4]BD Unidades'!$AY$3:$AY$1424,'[4]BD Unidades'!$A$3:$A$1424,$A630),"-")</f>
        <v>0.34194688524590167</v>
      </c>
      <c r="AQ630" s="25">
        <f>IFERROR(SUMIFS('[4]BD Unidades'!$AZ$3:$AZ$1424,'[4]BD Unidades'!$A$3:$A$1424,$A630),"-")</f>
        <v>2.6516741482625816</v>
      </c>
      <c r="AR630" s="25">
        <f>IFERROR(SUMIFS('[4]BD Unidades'!$BA$3:$BA$1424,'[4]BD Unidades'!$A$3:$A$1424,$A630),"-")</f>
        <v>9</v>
      </c>
      <c r="AS630" s="28">
        <f>SUMIFS('[4]BD Unidades'!$BC$3:$BC$1424,'[4]BD Unidades'!$A$3:$A$1424,$A630)</f>
        <v>1.1045232797286787E-2</v>
      </c>
      <c r="AT630" s="28">
        <f>SUMIFS('[4]BD Unidades'!$BE$3:$BE$1424,'[4]BD Unidades'!$A$3:$A$1424,$A630)</f>
        <v>0.98360655737704916</v>
      </c>
      <c r="AU630" s="29">
        <f t="shared" si="38"/>
        <v>0.97274239396988182</v>
      </c>
      <c r="AV630" s="30">
        <f t="shared" si="39"/>
        <v>1.6399999999999998E-2</v>
      </c>
      <c r="AW630" s="25">
        <f>IFERROR(SUMIFS('[4]BD Unidades'!$BI$3:$BI$1424,'[4]BD Unidades'!$A$3:$A$1424,$A630),"-")</f>
        <v>2.6218976506879721</v>
      </c>
      <c r="AX630" s="25">
        <f>IFERROR(SUMIFS('[4]BD Unidades'!$BJ$3:$BJ$1424,'[4]BD Unidades'!$A$3:$A$1424,$A630),"-")</f>
        <v>1.684944049442243</v>
      </c>
    </row>
    <row r="631" spans="1:50" ht="14.4" x14ac:dyDescent="0.3">
      <c r="A631" s="7">
        <v>1950</v>
      </c>
      <c r="B631" s="7" t="s">
        <v>2745</v>
      </c>
      <c r="D631" s="8" t="s">
        <v>2746</v>
      </c>
      <c r="E631" s="19" t="s">
        <v>2309</v>
      </c>
      <c r="F631" s="19" t="s">
        <v>2747</v>
      </c>
      <c r="G631" s="19" t="s">
        <v>2748</v>
      </c>
      <c r="H631" s="19" t="s">
        <v>397</v>
      </c>
      <c r="I631" s="19">
        <v>2024</v>
      </c>
      <c r="J631" s="19" t="s">
        <v>495</v>
      </c>
      <c r="K631" s="19" t="s">
        <v>496</v>
      </c>
      <c r="L631" s="19" t="s">
        <v>213</v>
      </c>
      <c r="M631" s="19" t="s">
        <v>477</v>
      </c>
      <c r="N631" s="19" t="s">
        <v>478</v>
      </c>
      <c r="O631" s="19" t="s">
        <v>844</v>
      </c>
      <c r="P631" s="19" t="s">
        <v>51</v>
      </c>
      <c r="Q631" s="9" t="s">
        <v>2749</v>
      </c>
      <c r="R631" s="20">
        <v>9.15</v>
      </c>
      <c r="S631" s="20">
        <v>1.64</v>
      </c>
      <c r="T631" s="20">
        <v>9</v>
      </c>
      <c r="U631" s="20" t="s">
        <v>397</v>
      </c>
      <c r="V631" s="21">
        <f>_xlfn.XLOOKUP(D631,'[4]Gen. Real'!$A$2:$A$1168,'[4]Gen. Real'!$C$2:$C$1168,"-",0)</f>
        <v>22.353759999999983</v>
      </c>
      <c r="W631" s="22"/>
      <c r="X631" s="22" t="str">
        <f>_xlfn.XLOOKUP(D631,[4]Vertimiento!$J$2:$J$119,[4]Vertimiento!$K$2:$K$119,"-",0)</f>
        <v>-</v>
      </c>
      <c r="Y631" s="23" t="str">
        <f t="shared" si="36"/>
        <v>-</v>
      </c>
      <c r="Z631" s="19" t="str">
        <f>_xlfn.XLOOKUP(D631,[4]Cmg!$I$4:$I$99,[4]Cmg!$M$4:$M$99,"----",0,1)</f>
        <v>----</v>
      </c>
      <c r="AA631" s="19" t="str">
        <f>_xlfn.XLOOKUP(D631,[4]Cmg!$A$4:$A$101,[4]Cmg!$B$4:$B$101,"----",0,1)</f>
        <v>----</v>
      </c>
      <c r="AB631" s="19" t="str">
        <f>_xlfn.XLOOKUP(D631,[4]Cmg!$E$4:$E$101,[4]Cmg!$F$4:$F$101,"----",0,1)</f>
        <v>----</v>
      </c>
      <c r="AC631" s="19" t="str">
        <f>_xlfn.XLOOKUP(D631,[4]Cmg!$O$4:$O$101,[4]Cmg!$P$4:$P$101,"----",0,1)</f>
        <v>----</v>
      </c>
      <c r="AD631" s="24" t="str">
        <f>_xlfn.XLOOKUP(D631,[4]Cmg!$S$4:$S$101,[4]Cmg!$U$4:$U$101,"----",0,1)</f>
        <v>----</v>
      </c>
      <c r="AG631" s="25">
        <f>IFERROR(SUMIFS('[4]BD Unidades'!$AH:$AH,'[4]BD Unidades'!$A:$A,'BD Centrales 2024'!$A631),"-")</f>
        <v>9</v>
      </c>
      <c r="AH631" s="25">
        <f>SUMIFS('[4]BD Unidades'!$AJ$3:$AJ$1424,'[4]BD Unidades'!$A$3:$A$1424,$A631)</f>
        <v>8518.622950819672</v>
      </c>
      <c r="AI631" s="25">
        <f>SUMIFS('[4]BD Unidades'!$AL$3:$AL$1424,'[4]BD Unidades'!$A$3:$A$1424,$A631)</f>
        <v>0</v>
      </c>
      <c r="AJ631" s="26">
        <f t="shared" si="37"/>
        <v>0</v>
      </c>
      <c r="AK631" s="27">
        <f>IFERROR(SUMIFS('[4]BD Unidades'!$AO$3:$AO$1424,'[4]BD Unidades'!$A$3:$A$1424,$A631),"-")</f>
        <v>0</v>
      </c>
      <c r="AL631" s="27">
        <f>IFERROR(SUMIFS('[4]BD Unidades'!$AQ$3:$AQ$1424,'[4]BD Unidades'!$A$3:$A$1424,$A631),"-")</f>
        <v>0</v>
      </c>
      <c r="AM631" s="27">
        <f>IFERROR(SUMIFS('[4]BD Unidades'!$AS$3:$AS$1424,'[4]BD Unidades'!$A$3:$A$1424,$A631),"-")</f>
        <v>0</v>
      </c>
      <c r="AN631" s="27">
        <f>IFERROR(SUMIFS('[4]BD Unidades'!$AU$3:$AU$1424,'[4]BD Unidades'!$A$3:$A$1424,$A631),"-")</f>
        <v>0.29430196721311475</v>
      </c>
      <c r="AO631" s="27">
        <f>IFERROR(SUMIFS('[4]BD Unidades'!$AW$3:$AW$1424,'[4]BD Unidades'!$A$3:$A$1424,$A631),"-")</f>
        <v>0.27947901639344258</v>
      </c>
      <c r="AP631" s="27">
        <f>IFERROR(SUMIFS('[4]BD Unidades'!$AY$3:$AY$1424,'[4]BD Unidades'!$A$3:$A$1424,$A631),"-")</f>
        <v>0.26739737704918026</v>
      </c>
      <c r="AQ631" s="25">
        <f>IFERROR(SUMIFS('[4]BD Unidades'!$AZ$3:$AZ$1424,'[4]BD Unidades'!$A$3:$A$1424,$A631),"-")</f>
        <v>2.6516741482625816</v>
      </c>
      <c r="AR631" s="25">
        <f>IFERROR(SUMIFS('[4]BD Unidades'!$BA$3:$BA$1424,'[4]BD Unidades'!$A$3:$A$1424,$A631),"-")</f>
        <v>9</v>
      </c>
      <c r="AS631" s="28">
        <f>SUMIFS('[4]BD Unidades'!$BC$3:$BC$1424,'[4]BD Unidades'!$A$3:$A$1424,$A631)</f>
        <v>1.4571099473323768E-2</v>
      </c>
      <c r="AT631" s="28">
        <f>SUMIFS('[4]BD Unidades'!$BE$3:$BE$1424,'[4]BD Unidades'!$A$3:$A$1424,$A631)</f>
        <v>0.98360655737704916</v>
      </c>
      <c r="AU631" s="29">
        <f t="shared" si="38"/>
        <v>0.96927432838689465</v>
      </c>
      <c r="AV631" s="30">
        <f t="shared" si="39"/>
        <v>1.6399999999999998E-2</v>
      </c>
      <c r="AW631" s="25">
        <f>IFERROR(SUMIFS('[4]BD Unidades'!$BI$3:$BI$1424,'[4]BD Unidades'!$A$3:$A$1424,$A631),"-")</f>
        <v>2.6123923770143196</v>
      </c>
      <c r="AX631" s="25">
        <f>IFERROR(SUMIFS('[4]BD Unidades'!$BJ$3:$BJ$1424,'[4]BD Unidades'!$A$3:$A$1424,$A631),"-")</f>
        <v>1.6788355522968499</v>
      </c>
    </row>
    <row r="632" spans="1:50" ht="14.4" x14ac:dyDescent="0.3">
      <c r="A632" s="7">
        <v>1951</v>
      </c>
      <c r="B632" s="7" t="s">
        <v>2750</v>
      </c>
      <c r="D632" s="8" t="s">
        <v>2751</v>
      </c>
      <c r="E632" s="19" t="s">
        <v>2752</v>
      </c>
      <c r="F632" s="19" t="s">
        <v>2752</v>
      </c>
      <c r="G632" s="19" t="s">
        <v>2753</v>
      </c>
      <c r="H632" s="19" t="s">
        <v>397</v>
      </c>
      <c r="I632" s="19">
        <v>2024</v>
      </c>
      <c r="J632" s="19" t="s">
        <v>495</v>
      </c>
      <c r="K632" s="19" t="s">
        <v>496</v>
      </c>
      <c r="L632" s="19" t="s">
        <v>213</v>
      </c>
      <c r="M632" s="19" t="s">
        <v>48</v>
      </c>
      <c r="N632" s="19" t="s">
        <v>48</v>
      </c>
      <c r="O632" s="19" t="s">
        <v>48</v>
      </c>
      <c r="P632" s="19" t="s">
        <v>51</v>
      </c>
      <c r="Q632" s="9" t="s">
        <v>2755</v>
      </c>
      <c r="R632" s="20">
        <v>9.1300000000000008</v>
      </c>
      <c r="S632" s="20">
        <v>1.42</v>
      </c>
      <c r="T632" s="20">
        <v>9</v>
      </c>
      <c r="U632" s="20" t="s">
        <v>397</v>
      </c>
      <c r="V632" s="21">
        <f>_xlfn.XLOOKUP(D632,'[4]Gen. Real'!$A$2:$A$1168,'[4]Gen. Real'!$C$2:$C$1168,"-",0)</f>
        <v>15.50722</v>
      </c>
      <c r="W632" s="22"/>
      <c r="X632" s="22" t="str">
        <f>_xlfn.XLOOKUP(D632,[4]Vertimiento!$J$2:$J$119,[4]Vertimiento!$K$2:$K$119,"-",0)</f>
        <v>-</v>
      </c>
      <c r="Y632" s="23" t="str">
        <f t="shared" si="36"/>
        <v>-</v>
      </c>
      <c r="Z632" s="19" t="str">
        <f>_xlfn.XLOOKUP(D632,[4]Cmg!$I$4:$I$99,[4]Cmg!$M$4:$M$99,"----",0,1)</f>
        <v>----</v>
      </c>
      <c r="AA632" s="19" t="str">
        <f>_xlfn.XLOOKUP(D632,[4]Cmg!$A$4:$A$101,[4]Cmg!$B$4:$B$101,"----",0,1)</f>
        <v>----</v>
      </c>
      <c r="AB632" s="19" t="str">
        <f>_xlfn.XLOOKUP(D632,[4]Cmg!$E$4:$E$101,[4]Cmg!$F$4:$F$101,"----",0,1)</f>
        <v>----</v>
      </c>
      <c r="AC632" s="19" t="str">
        <f>_xlfn.XLOOKUP(D632,[4]Cmg!$O$4:$O$101,[4]Cmg!$P$4:$P$101,"----",0,1)</f>
        <v>----</v>
      </c>
      <c r="AD632" s="24" t="str">
        <f>_xlfn.XLOOKUP(D632,[4]Cmg!$S$4:$S$101,[4]Cmg!$U$4:$U$101,"----",0,1)</f>
        <v>----</v>
      </c>
      <c r="AG632" s="25">
        <f>IFERROR(SUMIFS('[4]BD Unidades'!$AH:$AH,'[4]BD Unidades'!$A:$A,'BD Centrales 2024'!$A632),"-")</f>
        <v>9</v>
      </c>
      <c r="AH632" s="25">
        <f>SUMIFS('[4]BD Unidades'!$AJ$3:$AJ$1424,'[4]BD Unidades'!$A$3:$A$1424,$A632)</f>
        <v>8110.5805038335129</v>
      </c>
      <c r="AI632" s="25">
        <f>SUMIFS('[4]BD Unidades'!$AL$3:$AL$1424,'[4]BD Unidades'!$A$3:$A$1424,$A632)</f>
        <v>0</v>
      </c>
      <c r="AJ632" s="26">
        <f t="shared" si="37"/>
        <v>0</v>
      </c>
      <c r="AK632" s="27">
        <f>IFERROR(SUMIFS('[4]BD Unidades'!$AO$3:$AO$1424,'[4]BD Unidades'!$A$3:$A$1424,$A632),"-")</f>
        <v>0</v>
      </c>
      <c r="AL632" s="27">
        <f>IFERROR(SUMIFS('[4]BD Unidades'!$AQ$3:$AQ$1424,'[4]BD Unidades'!$A$3:$A$1424,$A632),"-")</f>
        <v>0</v>
      </c>
      <c r="AM632" s="27">
        <f>IFERROR(SUMIFS('[4]BD Unidades'!$AS$3:$AS$1424,'[4]BD Unidades'!$A$3:$A$1424,$A632),"-")</f>
        <v>0</v>
      </c>
      <c r="AN632" s="27">
        <f>IFERROR(SUMIFS('[4]BD Unidades'!$AU$3:$AU$1424,'[4]BD Unidades'!$A$3:$A$1424,$A632),"-")</f>
        <v>0.36338313253012045</v>
      </c>
      <c r="AO632" s="27">
        <f>IFERROR(SUMIFS('[4]BD Unidades'!$AW$3:$AW$1424,'[4]BD Unidades'!$A$3:$A$1424,$A632),"-")</f>
        <v>0.20382387732749177</v>
      </c>
      <c r="AP632" s="27">
        <f>IFERROR(SUMIFS('[4]BD Unidades'!$AY$3:$AY$1424,'[4]BD Unidades'!$A$3:$A$1424,$A632),"-")</f>
        <v>0.32079627601314342</v>
      </c>
      <c r="AQ632" s="25">
        <f>IFERROR(SUMIFS('[4]BD Unidades'!$AZ$3:$AZ$1424,'[4]BD Unidades'!$A$3:$A$1424,$A632),"-")</f>
        <v>2.9187296786859895</v>
      </c>
      <c r="AR632" s="25">
        <f>IFERROR(SUMIFS('[4]BD Unidades'!$BA$3:$BA$1424,'[4]BD Unidades'!$A$3:$A$1424,$A632),"-")</f>
        <v>9</v>
      </c>
      <c r="AS632" s="28">
        <f>SUMIFS('[4]BD Unidades'!$BC$3:$BC$1424,'[4]BD Unidades'!$A$3:$A$1424,$A632)</f>
        <v>4.5505443031763945E-2</v>
      </c>
      <c r="AT632" s="28">
        <f>SUMIFS('[4]BD Unidades'!$BE$3:$BE$1424,'[4]BD Unidades'!$A$3:$A$1424,$A632)</f>
        <v>0.97536382489720452</v>
      </c>
      <c r="AU632" s="29">
        <f t="shared" si="38"/>
        <v>0.93097946192810144</v>
      </c>
      <c r="AV632" s="30">
        <f t="shared" si="39"/>
        <v>1.4199999999999999E-2</v>
      </c>
      <c r="AW632" s="25">
        <f>IFERROR(SUMIFS('[4]BD Unidades'!$BI$3:$BI$1424,'[4]BD Unidades'!$A$3:$A$1424,$A632),"-")</f>
        <v>2.7546286999055636</v>
      </c>
      <c r="AX632" s="25">
        <f>IFERROR(SUMIFS('[4]BD Unidades'!$BJ$3:$BJ$1424,'[4]BD Unidades'!$A$3:$A$1424,$A632),"-")</f>
        <v>1.7702427229037043</v>
      </c>
    </row>
    <row r="633" spans="1:50" ht="14.4" x14ac:dyDescent="0.3">
      <c r="A633" s="7">
        <v>1952</v>
      </c>
      <c r="B633" s="7" t="s">
        <v>2756</v>
      </c>
      <c r="D633" s="8" t="s">
        <v>2757</v>
      </c>
      <c r="E633" s="19" t="s">
        <v>677</v>
      </c>
      <c r="F633" s="19" t="s">
        <v>2758</v>
      </c>
      <c r="G633" s="19" t="s">
        <v>2759</v>
      </c>
      <c r="H633" s="19" t="s">
        <v>397</v>
      </c>
      <c r="I633" s="19">
        <v>2024</v>
      </c>
      <c r="J633" s="19" t="s">
        <v>495</v>
      </c>
      <c r="K633" s="19" t="s">
        <v>496</v>
      </c>
      <c r="L633" s="19" t="s">
        <v>213</v>
      </c>
      <c r="M633" s="19" t="s">
        <v>189</v>
      </c>
      <c r="N633" s="19" t="s">
        <v>879</v>
      </c>
      <c r="O633" s="19" t="s">
        <v>2378</v>
      </c>
      <c r="P633" s="19" t="s">
        <v>51</v>
      </c>
      <c r="Q633" s="9" t="s">
        <v>2755</v>
      </c>
      <c r="R633" s="20">
        <v>6.01</v>
      </c>
      <c r="S633" s="20">
        <v>0.17</v>
      </c>
      <c r="T633" s="20">
        <v>6</v>
      </c>
      <c r="U633" s="20" t="s">
        <v>397</v>
      </c>
      <c r="V633" s="21">
        <f>_xlfn.XLOOKUP(D633,'[4]Gen. Real'!$A$2:$A$1168,'[4]Gen. Real'!$C$2:$C$1168,"-",0)</f>
        <v>14.282440000000001</v>
      </c>
      <c r="W633" s="22"/>
      <c r="X633" s="22" t="str">
        <f>_xlfn.XLOOKUP(D633,[4]Vertimiento!$J$2:$J$119,[4]Vertimiento!$K$2:$K$119,"-",0)</f>
        <v>-</v>
      </c>
      <c r="Y633" s="23" t="str">
        <f t="shared" si="36"/>
        <v>-</v>
      </c>
      <c r="Z633" s="19" t="str">
        <f>_xlfn.XLOOKUP(D633,[4]Cmg!$I$4:$I$99,[4]Cmg!$M$4:$M$99,"----",0,1)</f>
        <v>----</v>
      </c>
      <c r="AA633" s="19" t="str">
        <f>_xlfn.XLOOKUP(D633,[4]Cmg!$A$4:$A$101,[4]Cmg!$B$4:$B$101,"----",0,1)</f>
        <v>----</v>
      </c>
      <c r="AB633" s="19" t="str">
        <f>_xlfn.XLOOKUP(D633,[4]Cmg!$E$4:$E$101,[4]Cmg!$F$4:$F$101,"----",0,1)</f>
        <v>----</v>
      </c>
      <c r="AC633" s="19" t="str">
        <f>_xlfn.XLOOKUP(D633,[4]Cmg!$O$4:$O$101,[4]Cmg!$P$4:$P$101,"----",0,1)</f>
        <v>----</v>
      </c>
      <c r="AD633" s="24" t="str">
        <f>_xlfn.XLOOKUP(D633,[4]Cmg!$S$4:$S$101,[4]Cmg!$U$4:$U$101,"----",0,1)</f>
        <v>----</v>
      </c>
      <c r="AG633" s="25">
        <f>IFERROR(SUMIFS('[4]BD Unidades'!$AH:$AH,'[4]BD Unidades'!$A:$A,'BD Centrales 2024'!$A633),"-")</f>
        <v>6</v>
      </c>
      <c r="AH633" s="25">
        <f>SUMIFS('[4]BD Unidades'!$AJ$3:$AJ$1424,'[4]BD Unidades'!$A$3:$A$1424,$A633)</f>
        <v>8721.7470881863519</v>
      </c>
      <c r="AI633" s="25">
        <f>SUMIFS('[4]BD Unidades'!$AL$3:$AL$1424,'[4]BD Unidades'!$A$3:$A$1424,$A633)</f>
        <v>41.38103161397671</v>
      </c>
      <c r="AJ633" s="26">
        <f t="shared" si="37"/>
        <v>4.7221758084851091E-3</v>
      </c>
      <c r="AK633" s="27">
        <f>IFERROR(SUMIFS('[4]BD Unidades'!$AO$3:$AO$1424,'[4]BD Unidades'!$A$3:$A$1424,$A633),"-")</f>
        <v>0</v>
      </c>
      <c r="AL633" s="27">
        <f>IFERROR(SUMIFS('[4]BD Unidades'!$AQ$3:$AQ$1424,'[4]BD Unidades'!$A$3:$A$1424,$A633),"-")</f>
        <v>0</v>
      </c>
      <c r="AM633" s="27">
        <f>IFERROR(SUMIFS('[4]BD Unidades'!$AS$3:$AS$1424,'[4]BD Unidades'!$A$3:$A$1424,$A633),"-")</f>
        <v>0</v>
      </c>
      <c r="AN633" s="27">
        <f>IFERROR(SUMIFS('[4]BD Unidades'!$AU$3:$AU$1424,'[4]BD Unidades'!$A$3:$A$1424,$A633),"-")</f>
        <v>0.2653098169717138</v>
      </c>
      <c r="AO633" s="27">
        <f>IFERROR(SUMIFS('[4]BD Unidades'!$AW$3:$AW$1424,'[4]BD Unidades'!$A$3:$A$1424,$A633),"-")</f>
        <v>0.2704173044925125</v>
      </c>
      <c r="AP633" s="27">
        <f>IFERROR(SUMIFS('[4]BD Unidades'!$AY$3:$AY$1424,'[4]BD Unidades'!$A$3:$A$1424,$A633),"-")</f>
        <v>0.27994941763727121</v>
      </c>
      <c r="AQ633" s="25">
        <f>IFERROR(SUMIFS('[4]BD Unidades'!$AZ$3:$AZ$1424,'[4]BD Unidades'!$A$3:$A$1424,$A633),"-")</f>
        <v>1.4382305117687704</v>
      </c>
      <c r="AR633" s="25">
        <f>IFERROR(SUMIFS('[4]BD Unidades'!$BA$3:$BA$1424,'[4]BD Unidades'!$A$3:$A$1424,$A633),"-")</f>
        <v>5.9958696626311996</v>
      </c>
      <c r="AS633" s="28">
        <f>SUMIFS('[4]BD Unidades'!$BC$3:$BC$1424,'[4]BD Unidades'!$A$3:$A$1424,$A633)</f>
        <v>1.0477853859554376E-2</v>
      </c>
      <c r="AT633" s="28">
        <f>SUMIFS('[4]BD Unidades'!$BE$3:$BE$1424,'[4]BD Unidades'!$A$3:$A$1424,$A633)</f>
        <v>0.99833610648918469</v>
      </c>
      <c r="AU633" s="29">
        <f t="shared" si="38"/>
        <v>0.98787568666267456</v>
      </c>
      <c r="AV633" s="30">
        <f t="shared" si="39"/>
        <v>1.7000000000000001E-3</v>
      </c>
      <c r="AW633" s="25">
        <f>IFERROR(SUMIFS('[4]BD Unidades'!$BI$3:$BI$1424,'[4]BD Unidades'!$A$3:$A$1424,$A633),"-")</f>
        <v>1.4231358267015737</v>
      </c>
      <c r="AX633" s="25">
        <f>IFERROR(SUMIFS('[4]BD Unidades'!$BJ$3:$BJ$1424,'[4]BD Unidades'!$A$3:$A$1424,$A633),"-")</f>
        <v>0.91456821059345561</v>
      </c>
    </row>
    <row r="634" spans="1:50" ht="14.4" x14ac:dyDescent="0.3">
      <c r="A634" s="7">
        <v>1953</v>
      </c>
      <c r="B634" s="7" t="s">
        <v>2760</v>
      </c>
      <c r="D634" s="8" t="s">
        <v>2761</v>
      </c>
      <c r="E634" s="19" t="s">
        <v>2762</v>
      </c>
      <c r="F634" s="19" t="s">
        <v>2762</v>
      </c>
      <c r="G634" s="19" t="s">
        <v>2763</v>
      </c>
      <c r="H634" s="19" t="s">
        <v>397</v>
      </c>
      <c r="I634" s="19">
        <v>2024</v>
      </c>
      <c r="J634" s="19" t="s">
        <v>495</v>
      </c>
      <c r="K634" s="19" t="s">
        <v>496</v>
      </c>
      <c r="L634" s="19" t="s">
        <v>213</v>
      </c>
      <c r="M634" s="19" t="s">
        <v>362</v>
      </c>
      <c r="N634" s="19" t="s">
        <v>1216</v>
      </c>
      <c r="O634" s="19" t="s">
        <v>1455</v>
      </c>
      <c r="P634" s="19" t="s">
        <v>51</v>
      </c>
      <c r="Q634" s="9" t="s">
        <v>2764</v>
      </c>
      <c r="R634" s="20">
        <v>9.01</v>
      </c>
      <c r="S634" s="20">
        <v>0.11</v>
      </c>
      <c r="T634" s="20">
        <v>9</v>
      </c>
      <c r="U634" s="20" t="s">
        <v>397</v>
      </c>
      <c r="V634" s="21">
        <f>_xlfn.XLOOKUP(D634,'[4]Gen. Real'!$A$2:$A$1168,'[4]Gen. Real'!$C$2:$C$1168,"-",0)</f>
        <v>19.816860000000016</v>
      </c>
      <c r="W634" s="22"/>
      <c r="X634" s="22" t="str">
        <f>_xlfn.XLOOKUP(D634,[4]Vertimiento!$J$2:$J$119,[4]Vertimiento!$K$2:$K$119,"-",0)</f>
        <v>-</v>
      </c>
      <c r="Y634" s="23" t="str">
        <f t="shared" si="36"/>
        <v>-</v>
      </c>
      <c r="Z634" s="19" t="str">
        <f>_xlfn.XLOOKUP(D634,[4]Cmg!$I$4:$I$99,[4]Cmg!$M$4:$M$99,"----",0,1)</f>
        <v>----</v>
      </c>
      <c r="AA634" s="19" t="str">
        <f>_xlfn.XLOOKUP(D634,[4]Cmg!$A$4:$A$101,[4]Cmg!$B$4:$B$101,"----",0,1)</f>
        <v>----</v>
      </c>
      <c r="AB634" s="19" t="str">
        <f>_xlfn.XLOOKUP(D634,[4]Cmg!$E$4:$E$101,[4]Cmg!$F$4:$F$101,"----",0,1)</f>
        <v>----</v>
      </c>
      <c r="AC634" s="19" t="str">
        <f>_xlfn.XLOOKUP(D634,[4]Cmg!$O$4:$O$101,[4]Cmg!$P$4:$P$101,"----",0,1)</f>
        <v>----</v>
      </c>
      <c r="AD634" s="24" t="str">
        <f>_xlfn.XLOOKUP(D634,[4]Cmg!$S$4:$S$101,[4]Cmg!$U$4:$U$101,"----",0,1)</f>
        <v>----</v>
      </c>
      <c r="AG634" s="25">
        <f>IFERROR(SUMIFS('[4]BD Unidades'!$AH:$AH,'[4]BD Unidades'!$A:$A,'BD Centrales 2024'!$A634),"-")</f>
        <v>9</v>
      </c>
      <c r="AH634" s="25">
        <f>SUMIFS('[4]BD Unidades'!$AJ$3:$AJ$1424,'[4]BD Unidades'!$A$3:$A$1424,$A634)</f>
        <v>8759.7669256381796</v>
      </c>
      <c r="AI634" s="25">
        <f>SUMIFS('[4]BD Unidades'!$AL$3:$AL$1424,'[4]BD Unidades'!$A$3:$A$1424,$A634)</f>
        <v>0</v>
      </c>
      <c r="AJ634" s="26">
        <f t="shared" si="37"/>
        <v>0</v>
      </c>
      <c r="AK634" s="27">
        <f>IFERROR(SUMIFS('[4]BD Unidades'!$AO$3:$AO$1424,'[4]BD Unidades'!$A$3:$A$1424,$A634),"-")</f>
        <v>0</v>
      </c>
      <c r="AL634" s="27">
        <f>IFERROR(SUMIFS('[4]BD Unidades'!$AQ$3:$AQ$1424,'[4]BD Unidades'!$A$3:$A$1424,$A634),"-")</f>
        <v>0</v>
      </c>
      <c r="AM634" s="27">
        <f>IFERROR(SUMIFS('[4]BD Unidades'!$AS$3:$AS$1424,'[4]BD Unidades'!$A$3:$A$1424,$A634),"-")</f>
        <v>0</v>
      </c>
      <c r="AN634" s="27">
        <f>IFERROR(SUMIFS('[4]BD Unidades'!$AU$3:$AU$1424,'[4]BD Unidades'!$A$3:$A$1424,$A634),"-")</f>
        <v>0</v>
      </c>
      <c r="AO634" s="27">
        <f>IFERROR(SUMIFS('[4]BD Unidades'!$AW$3:$AW$1424,'[4]BD Unidades'!$A$3:$A$1424,$A634),"-")</f>
        <v>0.25038978912319648</v>
      </c>
      <c r="AP634" s="27">
        <f>IFERROR(SUMIFS('[4]BD Unidades'!$AY$3:$AY$1424,'[4]BD Unidades'!$A$3:$A$1424,$A634),"-")</f>
        <v>0.23180743618201999</v>
      </c>
      <c r="AQ634" s="25">
        <f>IFERROR(SUMIFS('[4]BD Unidades'!$AZ$3:$AZ$1424,'[4]BD Unidades'!$A$3:$A$1424,$A634),"-")</f>
        <v>2.0582163036437242</v>
      </c>
      <c r="AR634" s="25">
        <f>IFERROR(SUMIFS('[4]BD Unidades'!$BA$3:$BA$1424,'[4]BD Unidades'!$A$3:$A$1424,$A634),"-")</f>
        <v>9</v>
      </c>
      <c r="AS634" s="28">
        <f>SUMIFS('[4]BD Unidades'!$BC$3:$BC$1424,'[4]BD Unidades'!$A$3:$A$1424,$A634)</f>
        <v>1.3704642208809091E-2</v>
      </c>
      <c r="AT634" s="28">
        <f>SUMIFS('[4]BD Unidades'!$BE$3:$BE$1424,'[4]BD Unidades'!$A$3:$A$1424,$A634)</f>
        <v>0.99889012208657046</v>
      </c>
      <c r="AU634" s="29">
        <f t="shared" si="38"/>
        <v>0.98520069035746038</v>
      </c>
      <c r="AV634" s="30">
        <f t="shared" si="39"/>
        <v>1.1000000000000001E-3</v>
      </c>
      <c r="AW634" s="25">
        <f>IFERROR(SUMIFS('[4]BD Unidades'!$BI$3:$BI$1424,'[4]BD Unidades'!$A$3:$A$1424,$A634),"-")</f>
        <v>2.0299778443716905</v>
      </c>
      <c r="AX634" s="25">
        <f>IFERROR(SUMIFS('[4]BD Unidades'!$BJ$3:$BJ$1424,'[4]BD Unidades'!$A$3:$A$1424,$A634),"-")</f>
        <v>1.3045509570048155</v>
      </c>
    </row>
    <row r="635" spans="1:50" ht="14.4" x14ac:dyDescent="0.3">
      <c r="A635" s="7">
        <v>1954</v>
      </c>
      <c r="B635" s="7" t="s">
        <v>2765</v>
      </c>
      <c r="D635" s="8" t="s">
        <v>2766</v>
      </c>
      <c r="E635" s="19" t="s">
        <v>2767</v>
      </c>
      <c r="F635" s="19" t="s">
        <v>2767</v>
      </c>
      <c r="G635" s="19" t="s">
        <v>2768</v>
      </c>
      <c r="H635" s="19" t="s">
        <v>397</v>
      </c>
      <c r="I635" s="19">
        <v>2024</v>
      </c>
      <c r="J635" s="19" t="s">
        <v>495</v>
      </c>
      <c r="K635" s="19" t="s">
        <v>496</v>
      </c>
      <c r="L635" s="19" t="s">
        <v>213</v>
      </c>
      <c r="M635" s="19" t="s">
        <v>164</v>
      </c>
      <c r="N635" s="19" t="s">
        <v>831</v>
      </c>
      <c r="O635" s="19" t="s">
        <v>832</v>
      </c>
      <c r="P635" s="19" t="s">
        <v>51</v>
      </c>
      <c r="Q635" s="9" t="s">
        <v>2770</v>
      </c>
      <c r="R635" s="20">
        <v>3.0059999999999998</v>
      </c>
      <c r="S635" s="20">
        <v>0.2</v>
      </c>
      <c r="T635" s="20">
        <v>3</v>
      </c>
      <c r="U635" s="20" t="s">
        <v>397</v>
      </c>
      <c r="V635" s="21">
        <f>_xlfn.XLOOKUP(D635,'[4]Gen. Real'!$A$2:$A$1168,'[4]Gen. Real'!$C$2:$C$1168,"-",0)</f>
        <v>5.8757300000000052</v>
      </c>
      <c r="W635" s="22"/>
      <c r="X635" s="22" t="str">
        <f>_xlfn.XLOOKUP(D635,[4]Vertimiento!$J$2:$J$119,[4]Vertimiento!$K$2:$K$119,"-",0)</f>
        <v>-</v>
      </c>
      <c r="Y635" s="23" t="str">
        <f t="shared" si="36"/>
        <v>-</v>
      </c>
      <c r="Z635" s="19" t="str">
        <f>_xlfn.XLOOKUP(D635,[4]Cmg!$I$4:$I$99,[4]Cmg!$M$4:$M$99,"----",0,1)</f>
        <v>----</v>
      </c>
      <c r="AA635" s="19" t="str">
        <f>_xlfn.XLOOKUP(D635,[4]Cmg!$A$4:$A$101,[4]Cmg!$B$4:$B$101,"----",0,1)</f>
        <v>----</v>
      </c>
      <c r="AB635" s="19" t="str">
        <f>_xlfn.XLOOKUP(D635,[4]Cmg!$E$4:$E$101,[4]Cmg!$F$4:$F$101,"----",0,1)</f>
        <v>----</v>
      </c>
      <c r="AC635" s="19" t="str">
        <f>_xlfn.XLOOKUP(D635,[4]Cmg!$O$4:$O$101,[4]Cmg!$P$4:$P$101,"----",0,1)</f>
        <v>----</v>
      </c>
      <c r="AD635" s="24" t="str">
        <f>_xlfn.XLOOKUP(D635,[4]Cmg!$S$4:$S$101,[4]Cmg!$U$4:$U$101,"----",0,1)</f>
        <v>----</v>
      </c>
      <c r="AG635" s="25">
        <f>IFERROR(SUMIFS('[4]BD Unidades'!$AH:$AH,'[4]BD Unidades'!$A:$A,'BD Centrales 2024'!$A635),"-")</f>
        <v>3</v>
      </c>
      <c r="AH635" s="25">
        <f>SUMIFS('[4]BD Unidades'!$AJ$3:$AJ$1424,'[4]BD Unidades'!$A$3:$A$1424,$A635)</f>
        <v>8655.1064537591519</v>
      </c>
      <c r="AI635" s="25">
        <f>SUMIFS('[4]BD Unidades'!$AL$3:$AL$1424,'[4]BD Unidades'!$A$3:$A$1424,$A635)</f>
        <v>0</v>
      </c>
      <c r="AJ635" s="26">
        <f t="shared" si="37"/>
        <v>0</v>
      </c>
      <c r="AK635" s="27">
        <f>IFERROR(SUMIFS('[4]BD Unidades'!$AO$3:$AO$1424,'[4]BD Unidades'!$A$3:$A$1424,$A635),"-")</f>
        <v>0</v>
      </c>
      <c r="AL635" s="27">
        <f>IFERROR(SUMIFS('[4]BD Unidades'!$AQ$3:$AQ$1424,'[4]BD Unidades'!$A$3:$A$1424,$A635),"-")</f>
        <v>0</v>
      </c>
      <c r="AM635" s="27">
        <f>IFERROR(SUMIFS('[4]BD Unidades'!$AS$3:$AS$1424,'[4]BD Unidades'!$A$3:$A$1424,$A635),"-")</f>
        <v>0</v>
      </c>
      <c r="AN635" s="27">
        <f>IFERROR(SUMIFS('[4]BD Unidades'!$AU$3:$AU$1424,'[4]BD Unidades'!$A$3:$A$1424,$A635),"-")</f>
        <v>0.22280239520958087</v>
      </c>
      <c r="AO635" s="27">
        <f>IFERROR(SUMIFS('[4]BD Unidades'!$AW$3:$AW$1424,'[4]BD Unidades'!$A$3:$A$1424,$A635),"-")</f>
        <v>0.22493013972055889</v>
      </c>
      <c r="AP635" s="27">
        <f>IFERROR(SUMIFS('[4]BD Unidades'!$AY$3:$AY$1424,'[4]BD Unidades'!$A$3:$A$1424,$A635),"-")</f>
        <v>0.20698802395209584</v>
      </c>
      <c r="AQ635" s="25">
        <f>IFERROR(SUMIFS('[4]BD Unidades'!$AZ$3:$AZ$1424,'[4]BD Unidades'!$A$3:$A$1424,$A635),"-")</f>
        <v>0.66974400000000001</v>
      </c>
      <c r="AR635" s="25">
        <f>IFERROR(SUMIFS('[4]BD Unidades'!$BA$3:$BA$1424,'[4]BD Unidades'!$A$3:$A$1424,$A635),"-")</f>
        <v>3</v>
      </c>
      <c r="AS635" s="28">
        <f>SUMIFS('[4]BD Unidades'!$BC$3:$BC$1424,'[4]BD Unidades'!$A$3:$A$1424,$A635)</f>
        <v>8.991795065271967E-3</v>
      </c>
      <c r="AT635" s="28">
        <f>SUMIFS('[4]BD Unidades'!$BE$3:$BE$1424,'[4]BD Unidades'!$A$3:$A$1424,$A635)</f>
        <v>0.99800399201596812</v>
      </c>
      <c r="AU635" s="29">
        <f t="shared" si="38"/>
        <v>0.98903014464543726</v>
      </c>
      <c r="AV635" s="30">
        <f t="shared" si="39"/>
        <v>2E-3</v>
      </c>
      <c r="AW635" s="25">
        <f>IFERROR(SUMIFS('[4]BD Unidades'!$BI$3:$BI$1424,'[4]BD Unidades'!$A$3:$A$1424,$A635),"-")</f>
        <v>0.66370975480421623</v>
      </c>
      <c r="AX635" s="25">
        <f>IFERROR(SUMIFS('[4]BD Unidades'!$BJ$3:$BJ$1424,'[4]BD Unidades'!$A$3:$A$1424,$A635),"-")</f>
        <v>0.42652839694970346</v>
      </c>
    </row>
    <row r="636" spans="1:50" ht="14.4" x14ac:dyDescent="0.3">
      <c r="A636" s="7">
        <v>1955</v>
      </c>
      <c r="B636" s="7" t="s">
        <v>2771</v>
      </c>
      <c r="D636" s="8" t="s">
        <v>2772</v>
      </c>
      <c r="E636" s="19" t="s">
        <v>2773</v>
      </c>
      <c r="F636" s="19" t="s">
        <v>2773</v>
      </c>
      <c r="G636" s="19" t="s">
        <v>2774</v>
      </c>
      <c r="H636" s="19" t="s">
        <v>397</v>
      </c>
      <c r="I636" s="19">
        <v>2024</v>
      </c>
      <c r="J636" s="19" t="s">
        <v>495</v>
      </c>
      <c r="K636" s="19" t="s">
        <v>496</v>
      </c>
      <c r="L636" s="19" t="s">
        <v>213</v>
      </c>
      <c r="M636" s="19" t="s">
        <v>189</v>
      </c>
      <c r="N636" s="19" t="s">
        <v>190</v>
      </c>
      <c r="O636" s="19" t="s">
        <v>1304</v>
      </c>
      <c r="P636" s="19" t="s">
        <v>51</v>
      </c>
      <c r="Q636" s="9" t="s">
        <v>2623</v>
      </c>
      <c r="R636" s="20">
        <v>3.0059999999999998</v>
      </c>
      <c r="S636" s="20">
        <v>0.2</v>
      </c>
      <c r="T636" s="20">
        <v>3</v>
      </c>
      <c r="U636" s="20" t="s">
        <v>397</v>
      </c>
      <c r="V636" s="21">
        <f>_xlfn.XLOOKUP(D636,'[4]Gen. Real'!$A$2:$A$1168,'[4]Gen. Real'!$C$2:$C$1168,"-",0)</f>
        <v>6.1751799999999983</v>
      </c>
      <c r="W636" s="22"/>
      <c r="X636" s="22" t="str">
        <f>_xlfn.XLOOKUP(D636,[4]Vertimiento!$J$2:$J$119,[4]Vertimiento!$K$2:$K$119,"-",0)</f>
        <v>-</v>
      </c>
      <c r="Y636" s="23" t="str">
        <f t="shared" si="36"/>
        <v>-</v>
      </c>
      <c r="Z636" s="19" t="str">
        <f>_xlfn.XLOOKUP(D636,[4]Cmg!$I$4:$I$99,[4]Cmg!$M$4:$M$99,"----",0,1)</f>
        <v>----</v>
      </c>
      <c r="AA636" s="19" t="str">
        <f>_xlfn.XLOOKUP(D636,[4]Cmg!$A$4:$A$101,[4]Cmg!$B$4:$B$101,"----",0,1)</f>
        <v>----</v>
      </c>
      <c r="AB636" s="19" t="str">
        <f>_xlfn.XLOOKUP(D636,[4]Cmg!$E$4:$E$101,[4]Cmg!$F$4:$F$101,"----",0,1)</f>
        <v>----</v>
      </c>
      <c r="AC636" s="19" t="str">
        <f>_xlfn.XLOOKUP(D636,[4]Cmg!$O$4:$O$101,[4]Cmg!$P$4:$P$101,"----",0,1)</f>
        <v>----</v>
      </c>
      <c r="AD636" s="24" t="str">
        <f>_xlfn.XLOOKUP(D636,[4]Cmg!$S$4:$S$101,[4]Cmg!$U$4:$U$101,"----",0,1)</f>
        <v>----</v>
      </c>
      <c r="AG636" s="25">
        <f>IFERROR(SUMIFS('[4]BD Unidades'!$AH:$AH,'[4]BD Unidades'!$A:$A,'BD Centrales 2024'!$A636),"-")</f>
        <v>3</v>
      </c>
      <c r="AH636" s="25">
        <f>SUMIFS('[4]BD Unidades'!$AJ$3:$AJ$1424,'[4]BD Unidades'!$A$3:$A$1424,$A636)</f>
        <v>8649.135063206917</v>
      </c>
      <c r="AI636" s="25">
        <f>SUMIFS('[4]BD Unidades'!$AL$3:$AL$1424,'[4]BD Unidades'!$A$3:$A$1424,$A636)</f>
        <v>0</v>
      </c>
      <c r="AJ636" s="26">
        <f t="shared" si="37"/>
        <v>0</v>
      </c>
      <c r="AK636" s="27">
        <f>IFERROR(SUMIFS('[4]BD Unidades'!$AO$3:$AO$1424,'[4]BD Unidades'!$A$3:$A$1424,$A636),"-")</f>
        <v>0</v>
      </c>
      <c r="AL636" s="27">
        <f>IFERROR(SUMIFS('[4]BD Unidades'!$AQ$3:$AQ$1424,'[4]BD Unidades'!$A$3:$A$1424,$A636),"-")</f>
        <v>0</v>
      </c>
      <c r="AM636" s="27">
        <f>IFERROR(SUMIFS('[4]BD Unidades'!$AS$3:$AS$1424,'[4]BD Unidades'!$A$3:$A$1424,$A636),"-")</f>
        <v>0.21490520545108688</v>
      </c>
      <c r="AN636" s="27">
        <f>IFERROR(SUMIFS('[4]BD Unidades'!$AU$3:$AU$1424,'[4]BD Unidades'!$A$3:$A$1424,$A636),"-")</f>
        <v>0.22083333333333335</v>
      </c>
      <c r="AO636" s="27">
        <f>IFERROR(SUMIFS('[4]BD Unidades'!$AW$3:$AW$1424,'[4]BD Unidades'!$A$3:$A$1424,$A636),"-")</f>
        <v>0.23472754491017964</v>
      </c>
      <c r="AP636" s="27">
        <f>IFERROR(SUMIFS('[4]BD Unidades'!$AY$3:$AY$1424,'[4]BD Unidades'!$A$3:$A$1424,$A636),"-")</f>
        <v>0.22927045908183635</v>
      </c>
      <c r="AQ636" s="25">
        <f>IFERROR(SUMIFS('[4]BD Unidades'!$AZ$3:$AZ$1424,'[4]BD Unidades'!$A$3:$A$1424,$A636),"-")</f>
        <v>0.64600504758596711</v>
      </c>
      <c r="AR636" s="25">
        <f>IFERROR(SUMIFS('[4]BD Unidades'!$BA$3:$BA$1424,'[4]BD Unidades'!$A$3:$A$1424,$A636),"-")</f>
        <v>3</v>
      </c>
      <c r="AS636" s="28">
        <f>SUMIFS('[4]BD Unidades'!$BC$3:$BC$1424,'[4]BD Unidades'!$A$3:$A$1424,$A636)</f>
        <v>1.3850659340349602E-2</v>
      </c>
      <c r="AT636" s="28">
        <f>SUMIFS('[4]BD Unidades'!$BE$3:$BE$1424,'[4]BD Unidades'!$A$3:$A$1424,$A636)</f>
        <v>0.99800399201596812</v>
      </c>
      <c r="AU636" s="29">
        <f t="shared" si="38"/>
        <v>0.98418097870224597</v>
      </c>
      <c r="AV636" s="30">
        <f t="shared" si="39"/>
        <v>2E-3</v>
      </c>
      <c r="AW636" s="25">
        <f>IFERROR(SUMIFS('[4]BD Unidades'!$BI$3:$BI$1424,'[4]BD Unidades'!$A$3:$A$1424,$A636),"-")</f>
        <v>0.63703955654801481</v>
      </c>
      <c r="AX636" s="25">
        <f>IFERROR(SUMIFS('[4]BD Unidades'!$BJ$3:$BJ$1424,'[4]BD Unidades'!$A$3:$A$1424,$A636),"-")</f>
        <v>0.40938898197771173</v>
      </c>
    </row>
    <row r="637" spans="1:50" ht="14.4" x14ac:dyDescent="0.3">
      <c r="A637" s="7">
        <v>1957</v>
      </c>
      <c r="B637" s="7" t="s">
        <v>2775</v>
      </c>
      <c r="D637" s="8" t="s">
        <v>2776</v>
      </c>
      <c r="E637" s="19" t="s">
        <v>1947</v>
      </c>
      <c r="F637" s="19" t="s">
        <v>1947</v>
      </c>
      <c r="G637" s="19" t="s">
        <v>2777</v>
      </c>
      <c r="H637" s="19" t="s">
        <v>397</v>
      </c>
      <c r="I637" s="19">
        <v>2024</v>
      </c>
      <c r="J637" s="19" t="s">
        <v>495</v>
      </c>
      <c r="K637" s="19" t="s">
        <v>496</v>
      </c>
      <c r="L637" s="19" t="s">
        <v>213</v>
      </c>
      <c r="M637" s="19" t="s">
        <v>90</v>
      </c>
      <c r="N637" s="19" t="s">
        <v>1950</v>
      </c>
      <c r="O637" s="19" t="s">
        <v>1951</v>
      </c>
      <c r="P637" s="19" t="s">
        <v>51</v>
      </c>
      <c r="Q637" s="9" t="s">
        <v>2778</v>
      </c>
      <c r="R637" s="20">
        <v>3.05</v>
      </c>
      <c r="S637" s="20">
        <v>1.64</v>
      </c>
      <c r="T637" s="20">
        <v>3</v>
      </c>
      <c r="U637" s="20" t="s">
        <v>397</v>
      </c>
      <c r="V637" s="21">
        <f>_xlfn.XLOOKUP(D637,'[4]Gen. Real'!$A$2:$A$1168,'[4]Gen. Real'!$C$2:$C$1168,"-",0)</f>
        <v>6.1219699999999992</v>
      </c>
      <c r="W637" s="22"/>
      <c r="X637" s="22" t="str">
        <f>_xlfn.XLOOKUP(D637,[4]Vertimiento!$J$2:$J$119,[4]Vertimiento!$K$2:$K$119,"-",0)</f>
        <v>-</v>
      </c>
      <c r="Y637" s="23" t="str">
        <f t="shared" si="36"/>
        <v>-</v>
      </c>
      <c r="Z637" s="19" t="str">
        <f>_xlfn.XLOOKUP(D637,[4]Cmg!$I$4:$I$99,[4]Cmg!$M$4:$M$99,"----",0,1)</f>
        <v>----</v>
      </c>
      <c r="AA637" s="19" t="str">
        <f>_xlfn.XLOOKUP(D637,[4]Cmg!$A$4:$A$101,[4]Cmg!$B$4:$B$101,"----",0,1)</f>
        <v>----</v>
      </c>
      <c r="AB637" s="19" t="str">
        <f>_xlfn.XLOOKUP(D637,[4]Cmg!$E$4:$E$101,[4]Cmg!$F$4:$F$101,"----",0,1)</f>
        <v>----</v>
      </c>
      <c r="AC637" s="19" t="str">
        <f>_xlfn.XLOOKUP(D637,[4]Cmg!$O$4:$O$101,[4]Cmg!$P$4:$P$101,"----",0,1)</f>
        <v>----</v>
      </c>
      <c r="AD637" s="24" t="str">
        <f>_xlfn.XLOOKUP(D637,[4]Cmg!$S$4:$S$101,[4]Cmg!$U$4:$U$101,"----",0,1)</f>
        <v>----</v>
      </c>
      <c r="AG637" s="25">
        <f>IFERROR(SUMIFS('[4]BD Unidades'!$AH:$AH,'[4]BD Unidades'!$A:$A,'BD Centrales 2024'!$A637),"-")</f>
        <v>3</v>
      </c>
      <c r="AH637" s="25">
        <f>SUMIFS('[4]BD Unidades'!$AJ$3:$AJ$1424,'[4]BD Unidades'!$A$3:$A$1424,$A637)</f>
        <v>8062.950819672129</v>
      </c>
      <c r="AI637" s="25">
        <f>SUMIFS('[4]BD Unidades'!$AL$3:$AL$1424,'[4]BD Unidades'!$A$3:$A$1424,$A637)</f>
        <v>0</v>
      </c>
      <c r="AJ637" s="26">
        <f t="shared" si="37"/>
        <v>0</v>
      </c>
      <c r="AK637" s="27">
        <f>IFERROR(SUMIFS('[4]BD Unidades'!$AO$3:$AO$1424,'[4]BD Unidades'!$A$3:$A$1424,$A637),"-")</f>
        <v>0</v>
      </c>
      <c r="AL637" s="27">
        <f>IFERROR(SUMIFS('[4]BD Unidades'!$AQ$3:$AQ$1424,'[4]BD Unidades'!$A$3:$A$1424,$A637),"-")</f>
        <v>0</v>
      </c>
      <c r="AM637" s="27">
        <f>IFERROR(SUMIFS('[4]BD Unidades'!$AS$3:$AS$1424,'[4]BD Unidades'!$A$3:$A$1424,$A637),"-")</f>
        <v>0</v>
      </c>
      <c r="AN637" s="27">
        <f>IFERROR(SUMIFS('[4]BD Unidades'!$AU$3:$AU$1424,'[4]BD Unidades'!$A$3:$A$1424,$A637),"-")</f>
        <v>0.24305213114754098</v>
      </c>
      <c r="AO637" s="27">
        <f>IFERROR(SUMIFS('[4]BD Unidades'!$AW$3:$AW$1424,'[4]BD Unidades'!$A$3:$A$1424,$A637),"-")</f>
        <v>0.24382819672131148</v>
      </c>
      <c r="AP637" s="27">
        <f>IFERROR(SUMIFS('[4]BD Unidades'!$AY$3:$AY$1424,'[4]BD Unidades'!$A$3:$A$1424,$A637),"-")</f>
        <v>0.25050295081967217</v>
      </c>
      <c r="AQ637" s="25">
        <f>IFERROR(SUMIFS('[4]BD Unidades'!$AZ$3:$AZ$1424,'[4]BD Unidades'!$A$3:$A$1424,$A637),"-")</f>
        <v>0.71911525588438518</v>
      </c>
      <c r="AR637" s="25">
        <f>IFERROR(SUMIFS('[4]BD Unidades'!$BA$3:$BA$1424,'[4]BD Unidades'!$A$3:$A$1424,$A637),"-")</f>
        <v>3</v>
      </c>
      <c r="AS637" s="28">
        <f>SUMIFS('[4]BD Unidades'!$BC$3:$BC$1424,'[4]BD Unidades'!$A$3:$A$1424,$A637)</f>
        <v>9.9384834946811811E-3</v>
      </c>
      <c r="AT637" s="28">
        <f>SUMIFS('[4]BD Unidades'!$BE$3:$BE$1424,'[4]BD Unidades'!$A$3:$A$1424,$A637)</f>
        <v>0.98255397294634028</v>
      </c>
      <c r="AU637" s="29">
        <f t="shared" si="38"/>
        <v>0.9727888765035797</v>
      </c>
      <c r="AV637" s="30">
        <f t="shared" si="39"/>
        <v>1.6399999999999998E-2</v>
      </c>
      <c r="AW637" s="25">
        <f>IFERROR(SUMIFS('[4]BD Unidades'!$BI$3:$BI$1424,'[4]BD Unidades'!$A$3:$A$1424,$A637),"-")</f>
        <v>0.71108745609597912</v>
      </c>
      <c r="AX637" s="25">
        <f>IFERROR(SUMIFS('[4]BD Unidades'!$BJ$3:$BJ$1424,'[4]BD Unidades'!$A$3:$A$1424,$A637),"-")</f>
        <v>0.45697534282757224</v>
      </c>
    </row>
    <row r="638" spans="1:50" ht="14.4" x14ac:dyDescent="0.3">
      <c r="A638" s="7">
        <v>1958</v>
      </c>
      <c r="B638" s="7" t="s">
        <v>2779</v>
      </c>
      <c r="D638" s="8" t="s">
        <v>2780</v>
      </c>
      <c r="E638" s="19" t="s">
        <v>2781</v>
      </c>
      <c r="F638" s="19" t="s">
        <v>2781</v>
      </c>
      <c r="G638" s="19" t="s">
        <v>2774</v>
      </c>
      <c r="H638" s="19" t="s">
        <v>397</v>
      </c>
      <c r="I638" s="19">
        <v>2024</v>
      </c>
      <c r="J638" s="19" t="s">
        <v>495</v>
      </c>
      <c r="K638" s="19" t="s">
        <v>496</v>
      </c>
      <c r="L638" s="19" t="s">
        <v>213</v>
      </c>
      <c r="M638" s="19" t="s">
        <v>189</v>
      </c>
      <c r="N638" s="19" t="s">
        <v>190</v>
      </c>
      <c r="O638" s="19" t="s">
        <v>1304</v>
      </c>
      <c r="P638" s="19" t="s">
        <v>51</v>
      </c>
      <c r="Q638" s="9" t="s">
        <v>2782</v>
      </c>
      <c r="R638" s="20">
        <v>3.0059999999999998</v>
      </c>
      <c r="S638" s="20">
        <v>0.2</v>
      </c>
      <c r="T638" s="20">
        <v>3</v>
      </c>
      <c r="U638" s="20" t="s">
        <v>397</v>
      </c>
      <c r="V638" s="21">
        <f>_xlfn.XLOOKUP(D638,'[4]Gen. Real'!$A$2:$A$1168,'[4]Gen. Real'!$C$2:$C$1168,"-",0)</f>
        <v>6.1121999999999979</v>
      </c>
      <c r="W638" s="22"/>
      <c r="X638" s="22" t="str">
        <f>_xlfn.XLOOKUP(D638,[4]Vertimiento!$J$2:$J$119,[4]Vertimiento!$K$2:$K$119,"-",0)</f>
        <v>-</v>
      </c>
      <c r="Y638" s="23" t="str">
        <f t="shared" si="36"/>
        <v>-</v>
      </c>
      <c r="Z638" s="19" t="str">
        <f>_xlfn.XLOOKUP(D638,[4]Cmg!$I$4:$I$99,[4]Cmg!$M$4:$M$99,"----",0,1)</f>
        <v>----</v>
      </c>
      <c r="AA638" s="19" t="str">
        <f>_xlfn.XLOOKUP(D638,[4]Cmg!$A$4:$A$101,[4]Cmg!$B$4:$B$101,"----",0,1)</f>
        <v>----</v>
      </c>
      <c r="AB638" s="19" t="str">
        <f>_xlfn.XLOOKUP(D638,[4]Cmg!$E$4:$E$101,[4]Cmg!$F$4:$F$101,"----",0,1)</f>
        <v>----</v>
      </c>
      <c r="AC638" s="19" t="str">
        <f>_xlfn.XLOOKUP(D638,[4]Cmg!$O$4:$O$101,[4]Cmg!$P$4:$P$101,"----",0,1)</f>
        <v>----</v>
      </c>
      <c r="AD638" s="24" t="str">
        <f>_xlfn.XLOOKUP(D638,[4]Cmg!$S$4:$S$101,[4]Cmg!$U$4:$U$101,"----",0,1)</f>
        <v>----</v>
      </c>
      <c r="AG638" s="25">
        <f>IFERROR(SUMIFS('[4]BD Unidades'!$AH:$AH,'[4]BD Unidades'!$A:$A,'BD Centrales 2024'!$A638),"-")</f>
        <v>3</v>
      </c>
      <c r="AH638" s="25">
        <f>SUMIFS('[4]BD Unidades'!$AJ$3:$AJ$1424,'[4]BD Unidades'!$A$3:$A$1424,$A638)</f>
        <v>8738.2235528942128</v>
      </c>
      <c r="AI638" s="25">
        <f>SUMIFS('[4]BD Unidades'!$AL$3:$AL$1424,'[4]BD Unidades'!$A$3:$A$1424,$A638)</f>
        <v>0</v>
      </c>
      <c r="AJ638" s="26">
        <f t="shared" si="37"/>
        <v>0</v>
      </c>
      <c r="AK638" s="27">
        <f>IFERROR(SUMIFS('[4]BD Unidades'!$AO$3:$AO$1424,'[4]BD Unidades'!$A$3:$A$1424,$A638),"-")</f>
        <v>0</v>
      </c>
      <c r="AL638" s="27">
        <f>IFERROR(SUMIFS('[4]BD Unidades'!$AQ$3:$AQ$1424,'[4]BD Unidades'!$A$3:$A$1424,$A638),"-")</f>
        <v>0</v>
      </c>
      <c r="AM638" s="27">
        <f>IFERROR(SUMIFS('[4]BD Unidades'!$AS$3:$AS$1424,'[4]BD Unidades'!$A$3:$A$1424,$A638),"-")</f>
        <v>0</v>
      </c>
      <c r="AN638" s="27">
        <f>IFERROR(SUMIFS('[4]BD Unidades'!$AU$3:$AU$1424,'[4]BD Unidades'!$A$3:$A$1424,$A638),"-")</f>
        <v>0.22403892215568863</v>
      </c>
      <c r="AO638" s="27">
        <f>IFERROR(SUMIFS('[4]BD Unidades'!$AW$3:$AW$1424,'[4]BD Unidades'!$A$3:$A$1424,$A638),"-")</f>
        <v>0.23186327345309385</v>
      </c>
      <c r="AP638" s="27">
        <f>IFERROR(SUMIFS('[4]BD Unidades'!$AY$3:$AY$1424,'[4]BD Unidades'!$A$3:$A$1424,$A638),"-")</f>
        <v>0.23042714570858286</v>
      </c>
      <c r="AQ638" s="25">
        <f>IFERROR(SUMIFS('[4]BD Unidades'!$AZ$3:$AZ$1424,'[4]BD Unidades'!$A$3:$A$1424,$A638),"-")</f>
        <v>0.67346099999999998</v>
      </c>
      <c r="AR638" s="25">
        <f>IFERROR(SUMIFS('[4]BD Unidades'!$BA$3:$BA$1424,'[4]BD Unidades'!$A$3:$A$1424,$A638),"-")</f>
        <v>3</v>
      </c>
      <c r="AS638" s="28">
        <f>SUMIFS('[4]BD Unidades'!$BC$3:$BC$1424,'[4]BD Unidades'!$A$3:$A$1424,$A638)</f>
        <v>7.8558264293331244E-3</v>
      </c>
      <c r="AT638" s="28">
        <f>SUMIFS('[4]BD Unidades'!$BE$3:$BE$1424,'[4]BD Unidades'!$A$3:$A$1424,$A638)</f>
        <v>0.99800399201596812</v>
      </c>
      <c r="AU638" s="29">
        <f t="shared" si="38"/>
        <v>0.99016384587890915</v>
      </c>
      <c r="AV638" s="30">
        <f t="shared" si="39"/>
        <v>2E-3</v>
      </c>
      <c r="AW638" s="25">
        <f>IFERROR(SUMIFS('[4]BD Unidades'!$BI$3:$BI$1424,'[4]BD Unidades'!$A$3:$A$1424,$A638),"-")</f>
        <v>0.66815982609162916</v>
      </c>
      <c r="AX638" s="25">
        <f>IFERROR(SUMIFS('[4]BD Unidades'!$BJ$3:$BJ$1424,'[4]BD Unidades'!$A$3:$A$1424,$A638),"-")</f>
        <v>0.4293882039041636</v>
      </c>
    </row>
    <row r="639" spans="1:50" ht="14.4" x14ac:dyDescent="0.3">
      <c r="A639" s="7">
        <v>1960</v>
      </c>
      <c r="B639" s="7" t="s">
        <v>2783</v>
      </c>
      <c r="D639" s="8" t="s">
        <v>2784</v>
      </c>
      <c r="E639" s="19" t="s">
        <v>2785</v>
      </c>
      <c r="F639" s="19" t="s">
        <v>2786</v>
      </c>
      <c r="G639" s="19" t="s">
        <v>2787</v>
      </c>
      <c r="H639" s="19" t="s">
        <v>397</v>
      </c>
      <c r="I639" s="19">
        <v>2024</v>
      </c>
      <c r="J639" s="19" t="s">
        <v>495</v>
      </c>
      <c r="K639" s="19" t="s">
        <v>496</v>
      </c>
      <c r="L639" s="19" t="s">
        <v>213</v>
      </c>
      <c r="M639" s="19" t="s">
        <v>189</v>
      </c>
      <c r="N639" s="19" t="s">
        <v>2074</v>
      </c>
      <c r="O639" s="19" t="s">
        <v>2075</v>
      </c>
      <c r="P639" s="19" t="s">
        <v>51</v>
      </c>
      <c r="Q639" s="9" t="s">
        <v>1877</v>
      </c>
      <c r="R639" s="20">
        <v>3.0045000000000002</v>
      </c>
      <c r="S639" s="20">
        <v>0.15</v>
      </c>
      <c r="T639" s="20">
        <v>3</v>
      </c>
      <c r="U639" s="20" t="s">
        <v>397</v>
      </c>
      <c r="V639" s="21">
        <f>_xlfn.XLOOKUP(D639,'[4]Gen. Real'!$A$2:$A$1168,'[4]Gen. Real'!$C$2:$C$1168,"-",0)</f>
        <v>5.3473999999999968</v>
      </c>
      <c r="W639" s="22"/>
      <c r="X639" s="22" t="str">
        <f>_xlfn.XLOOKUP(D639,[4]Vertimiento!$J$2:$J$119,[4]Vertimiento!$K$2:$K$119,"-",0)</f>
        <v>-</v>
      </c>
      <c r="Y639" s="23" t="str">
        <f t="shared" si="36"/>
        <v>-</v>
      </c>
      <c r="Z639" s="19" t="str">
        <f>_xlfn.XLOOKUP(D639,[4]Cmg!$I$4:$I$99,[4]Cmg!$M$4:$M$99,"----",0,1)</f>
        <v>----</v>
      </c>
      <c r="AA639" s="19" t="str">
        <f>_xlfn.XLOOKUP(D639,[4]Cmg!$A$4:$A$101,[4]Cmg!$B$4:$B$101,"----",0,1)</f>
        <v>----</v>
      </c>
      <c r="AB639" s="19" t="str">
        <f>_xlfn.XLOOKUP(D639,[4]Cmg!$E$4:$E$101,[4]Cmg!$F$4:$F$101,"----",0,1)</f>
        <v>----</v>
      </c>
      <c r="AC639" s="19" t="str">
        <f>_xlfn.XLOOKUP(D639,[4]Cmg!$O$4:$O$101,[4]Cmg!$P$4:$P$101,"----",0,1)</f>
        <v>----</v>
      </c>
      <c r="AD639" s="24" t="str">
        <f>_xlfn.XLOOKUP(D639,[4]Cmg!$S$4:$S$101,[4]Cmg!$U$4:$U$101,"----",0,1)</f>
        <v>----</v>
      </c>
      <c r="AG639" s="25">
        <f>IFERROR(SUMIFS('[4]BD Unidades'!$AH:$AH,'[4]BD Unidades'!$A:$A,'BD Centrales 2024'!$A639),"-")</f>
        <v>3</v>
      </c>
      <c r="AH639" s="25">
        <f>SUMIFS('[4]BD Unidades'!$AJ$3:$AJ$1424,'[4]BD Unidades'!$A$3:$A$1424,$A639)</f>
        <v>8545.0823764353463</v>
      </c>
      <c r="AI639" s="25">
        <f>SUMIFS('[4]BD Unidades'!$AL$3:$AL$1424,'[4]BD Unidades'!$A$3:$A$1424,$A639)</f>
        <v>218.771842236645</v>
      </c>
      <c r="AJ639" s="26">
        <f t="shared" si="37"/>
        <v>2.4962971402529337E-2</v>
      </c>
      <c r="AK639" s="27">
        <f>IFERROR(SUMIFS('[4]BD Unidades'!$AO$3:$AO$1424,'[4]BD Unidades'!$A$3:$A$1424,$A639),"-")</f>
        <v>0</v>
      </c>
      <c r="AL639" s="27">
        <f>IFERROR(SUMIFS('[4]BD Unidades'!$AQ$3:$AQ$1424,'[4]BD Unidades'!$A$3:$A$1424,$A639),"-")</f>
        <v>0</v>
      </c>
      <c r="AM639" s="27">
        <f>IFERROR(SUMIFS('[4]BD Unidades'!$AS$3:$AS$1424,'[4]BD Unidades'!$A$3:$A$1424,$A639),"-")</f>
        <v>0</v>
      </c>
      <c r="AN639" s="27">
        <f>IFERROR(SUMIFS('[4]BD Unidades'!$AU$3:$AU$1424,'[4]BD Unidades'!$A$3:$A$1424,$A639),"-")</f>
        <v>0.21313429855217172</v>
      </c>
      <c r="AO639" s="27">
        <f>IFERROR(SUMIFS('[4]BD Unidades'!$AW$3:$AW$1424,'[4]BD Unidades'!$A$3:$A$1424,$A639),"-")</f>
        <v>0.20447129306040934</v>
      </c>
      <c r="AP639" s="27">
        <f>IFERROR(SUMIFS('[4]BD Unidades'!$AY$3:$AY$1424,'[4]BD Unidades'!$A$3:$A$1424,$A639),"-")</f>
        <v>0.18318122815776333</v>
      </c>
      <c r="AQ639" s="25">
        <f>IFERROR(SUMIFS('[4]BD Unidades'!$AZ$3:$AZ$1424,'[4]BD Unidades'!$A$3:$A$1424,$A639),"-")</f>
        <v>0.64036199999999999</v>
      </c>
      <c r="AR639" s="25">
        <f>IFERROR(SUMIFS('[4]BD Unidades'!$BA$3:$BA$1424,'[4]BD Unidades'!$A$3:$A$1424,$A639),"-")</f>
        <v>2.9750370285974701</v>
      </c>
      <c r="AS639" s="28">
        <f>SUMIFS('[4]BD Unidades'!$BC$3:$BC$1424,'[4]BD Unidades'!$A$3:$A$1424,$A639)</f>
        <v>8.2032344968284363E-3</v>
      </c>
      <c r="AT639" s="28">
        <f>SUMIFS('[4]BD Unidades'!$BE$3:$BE$1424,'[4]BD Unidades'!$A$3:$A$1424,$A639)</f>
        <v>0.99850224663005482</v>
      </c>
      <c r="AU639" s="29">
        <f t="shared" si="38"/>
        <v>0.99031129855533839</v>
      </c>
      <c r="AV639" s="30">
        <f t="shared" si="39"/>
        <v>1.5E-3</v>
      </c>
      <c r="AW639" s="25">
        <f>IFERROR(SUMIFS('[4]BD Unidades'!$BI$3:$BI$1424,'[4]BD Unidades'!$A$3:$A$1424,$A639),"-")</f>
        <v>0.63510108079166927</v>
      </c>
      <c r="AX639" s="25">
        <f>IFERROR(SUMIFS('[4]BD Unidades'!$BJ$3:$BJ$1424,'[4]BD Unidades'!$A$3:$A$1424,$A639),"-")</f>
        <v>0.40814323419278747</v>
      </c>
    </row>
    <row r="640" spans="1:50" ht="14.4" x14ac:dyDescent="0.3">
      <c r="A640" s="7">
        <v>1963</v>
      </c>
      <c r="B640" s="7" t="s">
        <v>2794</v>
      </c>
      <c r="D640" s="8" t="s">
        <v>2795</v>
      </c>
      <c r="E640" s="19" t="s">
        <v>2269</v>
      </c>
      <c r="F640" s="19" t="s">
        <v>2796</v>
      </c>
      <c r="G640" s="19" t="s">
        <v>2528</v>
      </c>
      <c r="H640" s="19" t="s">
        <v>397</v>
      </c>
      <c r="I640" s="19">
        <v>2024</v>
      </c>
      <c r="J640" s="19" t="s">
        <v>495</v>
      </c>
      <c r="K640" s="19" t="s">
        <v>496</v>
      </c>
      <c r="L640" s="19" t="s">
        <v>213</v>
      </c>
      <c r="M640" s="19" t="s">
        <v>362</v>
      </c>
      <c r="N640" s="19" t="s">
        <v>1216</v>
      </c>
      <c r="O640" s="19" t="s">
        <v>1455</v>
      </c>
      <c r="P640" s="19" t="s">
        <v>51</v>
      </c>
      <c r="Q640" s="9" t="s">
        <v>2797</v>
      </c>
      <c r="R640" s="20">
        <v>2.6089000000000002</v>
      </c>
      <c r="S640" s="20">
        <v>0.34200000000000003</v>
      </c>
      <c r="T640" s="20">
        <v>2.6</v>
      </c>
      <c r="U640" s="20" t="s">
        <v>397</v>
      </c>
      <c r="V640" s="21">
        <f>_xlfn.XLOOKUP(D640,'[4]Gen. Real'!$A$2:$A$1168,'[4]Gen. Real'!$C$2:$C$1168,"-",0)</f>
        <v>5.4728699999999977</v>
      </c>
      <c r="W640" s="22"/>
      <c r="X640" s="22" t="str">
        <f>_xlfn.XLOOKUP(D640,[4]Vertimiento!$J$2:$J$119,[4]Vertimiento!$K$2:$K$119,"-",0)</f>
        <v>-</v>
      </c>
      <c r="Y640" s="23" t="str">
        <f t="shared" si="36"/>
        <v>-</v>
      </c>
      <c r="Z640" s="19" t="str">
        <f>_xlfn.XLOOKUP(D640,[4]Cmg!$I$4:$I$99,[4]Cmg!$M$4:$M$99,"----",0,1)</f>
        <v>----</v>
      </c>
      <c r="AA640" s="19" t="str">
        <f>_xlfn.XLOOKUP(D640,[4]Cmg!$A$4:$A$101,[4]Cmg!$B$4:$B$101,"----",0,1)</f>
        <v>----</v>
      </c>
      <c r="AB640" s="19" t="str">
        <f>_xlfn.XLOOKUP(D640,[4]Cmg!$E$4:$E$101,[4]Cmg!$F$4:$F$101,"----",0,1)</f>
        <v>----</v>
      </c>
      <c r="AC640" s="19" t="str">
        <f>_xlfn.XLOOKUP(D640,[4]Cmg!$O$4:$O$101,[4]Cmg!$P$4:$P$101,"----",0,1)</f>
        <v>----</v>
      </c>
      <c r="AD640" s="24" t="str">
        <f>_xlfn.XLOOKUP(D640,[4]Cmg!$S$4:$S$101,[4]Cmg!$U$4:$U$101,"----",0,1)</f>
        <v>----</v>
      </c>
      <c r="AG640" s="25">
        <f>IFERROR(SUMIFS('[4]BD Unidades'!$AH:$AH,'[4]BD Unidades'!$A:$A,'BD Centrales 2024'!$A640),"-")</f>
        <v>2.6</v>
      </c>
      <c r="AH640" s="25">
        <f>SUMIFS('[4]BD Unidades'!$AJ$3:$AJ$1424,'[4]BD Unidades'!$A$3:$A$1424,$A640)</f>
        <v>8731.6774630431755</v>
      </c>
      <c r="AI640" s="25">
        <f>SUMIFS('[4]BD Unidades'!$AL$3:$AL$1424,'[4]BD Unidades'!$A$3:$A$1424,$A640)</f>
        <v>0</v>
      </c>
      <c r="AJ640" s="26">
        <f t="shared" si="37"/>
        <v>0</v>
      </c>
      <c r="AK640" s="27">
        <f>IFERROR(SUMIFS('[4]BD Unidades'!$AO$3:$AO$1424,'[4]BD Unidades'!$A$3:$A$1424,$A640),"-")</f>
        <v>0</v>
      </c>
      <c r="AL640" s="27">
        <f>IFERROR(SUMIFS('[4]BD Unidades'!$AQ$3:$AQ$1424,'[4]BD Unidades'!$A$3:$A$1424,$A640),"-")</f>
        <v>0</v>
      </c>
      <c r="AM640" s="27">
        <f>IFERROR(SUMIFS('[4]BD Unidades'!$AS$3:$AS$1424,'[4]BD Unidades'!$A$3:$A$1424,$A640),"-")</f>
        <v>0</v>
      </c>
      <c r="AN640" s="27">
        <f>IFERROR(SUMIFS('[4]BD Unidades'!$AU$3:$AU$1424,'[4]BD Unidades'!$A$3:$A$1424,$A640),"-")</f>
        <v>0.24073095940817968</v>
      </c>
      <c r="AO640" s="27">
        <f>IFERROR(SUMIFS('[4]BD Unidades'!$AW$3:$AW$1424,'[4]BD Unidades'!$A$3:$A$1424,$A640),"-")</f>
        <v>0.23895204875618076</v>
      </c>
      <c r="AP640" s="27">
        <f>IFERROR(SUMIFS('[4]BD Unidades'!$AY$3:$AY$1424,'[4]BD Unidades'!$A$3:$A$1424,$A640),"-")</f>
        <v>0.22415669439227262</v>
      </c>
      <c r="AQ640" s="25">
        <f>IFERROR(SUMIFS('[4]BD Unidades'!$AZ$3:$AZ$1424,'[4]BD Unidades'!$A$3:$A$1424,$A640),"-")</f>
        <v>0.62323322176646723</v>
      </c>
      <c r="AR640" s="25">
        <f>IFERROR(SUMIFS('[4]BD Unidades'!$BA$3:$BA$1424,'[4]BD Unidades'!$A$3:$A$1424,$A640),"-")</f>
        <v>2.6</v>
      </c>
      <c r="AS640" s="28">
        <f>SUMIFS('[4]BD Unidades'!$BC$3:$BC$1424,'[4]BD Unidades'!$A$3:$A$1424,$A640)</f>
        <v>8.5229286429384168E-3</v>
      </c>
      <c r="AT640" s="28">
        <f>SUMIFS('[4]BD Unidades'!$BE$3:$BE$1424,'[4]BD Unidades'!$A$3:$A$1424,$A640)</f>
        <v>0.99658860055962273</v>
      </c>
      <c r="AU640" s="29">
        <f t="shared" si="38"/>
        <v>0.98809474703068711</v>
      </c>
      <c r="AV640" s="30">
        <f t="shared" si="39"/>
        <v>3.4200000000000003E-3</v>
      </c>
      <c r="AW640" s="25">
        <f>IFERROR(SUMIFS('[4]BD Unidades'!$BI$3:$BI$1424,'[4]BD Unidades'!$A$3:$A$1424,$A640),"-")</f>
        <v>0.61790326688434227</v>
      </c>
      <c r="AX640" s="25">
        <f>IFERROR(SUMIFS('[4]BD Unidades'!$BJ$3:$BJ$1424,'[4]BD Unidades'!$A$3:$A$1424,$A640),"-")</f>
        <v>0.39709118027338214</v>
      </c>
    </row>
    <row r="641" spans="1:50" ht="14.4" x14ac:dyDescent="0.3">
      <c r="A641" s="7">
        <v>1964</v>
      </c>
      <c r="B641" s="7" t="s">
        <v>2798</v>
      </c>
      <c r="D641" s="8" t="s">
        <v>2799</v>
      </c>
      <c r="E641" s="19" t="s">
        <v>2800</v>
      </c>
      <c r="F641" s="19" t="s">
        <v>2800</v>
      </c>
      <c r="G641" s="19" t="s">
        <v>2801</v>
      </c>
      <c r="H641" s="19" t="s">
        <v>397</v>
      </c>
      <c r="I641" s="19">
        <v>2024</v>
      </c>
      <c r="J641" s="19" t="s">
        <v>495</v>
      </c>
      <c r="K641" s="19" t="s">
        <v>496</v>
      </c>
      <c r="L641" s="19" t="s">
        <v>213</v>
      </c>
      <c r="M641" s="19" t="s">
        <v>106</v>
      </c>
      <c r="N641" s="19" t="s">
        <v>243</v>
      </c>
      <c r="O641" s="19" t="s">
        <v>1569</v>
      </c>
      <c r="P641" s="19" t="s">
        <v>51</v>
      </c>
      <c r="Q641" s="9" t="s">
        <v>2803</v>
      </c>
      <c r="R641" s="20">
        <v>1.91</v>
      </c>
      <c r="S641" s="20">
        <v>0.52</v>
      </c>
      <c r="T641" s="20">
        <v>1.9</v>
      </c>
      <c r="U641" s="20" t="s">
        <v>397</v>
      </c>
      <c r="V641" s="21">
        <f>_xlfn.XLOOKUP(D641,'[4]Gen. Real'!$A$2:$A$1168,'[4]Gen. Real'!$C$2:$C$1168,"-",0)</f>
        <v>4.7410700000000006</v>
      </c>
      <c r="W641" s="22"/>
      <c r="X641" s="22" t="str">
        <f>_xlfn.XLOOKUP(D641,[4]Vertimiento!$J$2:$J$119,[4]Vertimiento!$K$2:$K$119,"-",0)</f>
        <v>-</v>
      </c>
      <c r="Y641" s="23" t="str">
        <f t="shared" si="36"/>
        <v>-</v>
      </c>
      <c r="Z641" s="19" t="str">
        <f>_xlfn.XLOOKUP(D641,[4]Cmg!$I$4:$I$99,[4]Cmg!$M$4:$M$99,"----",0,1)</f>
        <v>----</v>
      </c>
      <c r="AA641" s="19" t="str">
        <f>_xlfn.XLOOKUP(D641,[4]Cmg!$A$4:$A$101,[4]Cmg!$B$4:$B$101,"----",0,1)</f>
        <v>----</v>
      </c>
      <c r="AB641" s="19" t="str">
        <f>_xlfn.XLOOKUP(D641,[4]Cmg!$E$4:$E$101,[4]Cmg!$F$4:$F$101,"----",0,1)</f>
        <v>----</v>
      </c>
      <c r="AC641" s="19" t="str">
        <f>_xlfn.XLOOKUP(D641,[4]Cmg!$O$4:$O$101,[4]Cmg!$P$4:$P$101,"----",0,1)</f>
        <v>----</v>
      </c>
      <c r="AD641" s="24" t="str">
        <f>_xlfn.XLOOKUP(D641,[4]Cmg!$S$4:$S$101,[4]Cmg!$U$4:$U$101,"----",0,1)</f>
        <v>----</v>
      </c>
      <c r="AG641" s="25">
        <f>IFERROR(SUMIFS('[4]BD Unidades'!$AH:$AH,'[4]BD Unidades'!$A:$A,'BD Centrales 2024'!$A641),"-")</f>
        <v>1.9</v>
      </c>
      <c r="AH641" s="25">
        <f>SUMIFS('[4]BD Unidades'!$AJ$3:$AJ$1424,'[4]BD Unidades'!$A$3:$A$1424,$A641)</f>
        <v>6060.0881326352492</v>
      </c>
      <c r="AI641" s="25">
        <f>SUMIFS('[4]BD Unidades'!$AL$3:$AL$1424,'[4]BD Unidades'!$A$3:$A$1424,$A641)</f>
        <v>2153.3996509598569</v>
      </c>
      <c r="AJ641" s="26">
        <f t="shared" si="37"/>
        <v>0.26217846884253809</v>
      </c>
      <c r="AK641" s="27">
        <f>IFERROR(SUMIFS('[4]BD Unidades'!$AO$3:$AO$1424,'[4]BD Unidades'!$A$3:$A$1424,$A641),"-")</f>
        <v>0</v>
      </c>
      <c r="AL641" s="27">
        <f>IFERROR(SUMIFS('[4]BD Unidades'!$AQ$3:$AQ$1424,'[4]BD Unidades'!$A$3:$A$1424,$A641),"-")</f>
        <v>0</v>
      </c>
      <c r="AM641" s="27">
        <f>IFERROR(SUMIFS('[4]BD Unidades'!$AS$3:$AS$1424,'[4]BD Unidades'!$A$3:$A$1424,$A641),"-")</f>
        <v>0</v>
      </c>
      <c r="AN641" s="27">
        <f>IFERROR(SUMIFS('[4]BD Unidades'!$AU$3:$AU$1424,'[4]BD Unidades'!$A$3:$A$1424,$A641),"-")</f>
        <v>0.22134999999999999</v>
      </c>
      <c r="AO641" s="27">
        <f>IFERROR(SUMIFS('[4]BD Unidades'!$AW$3:$AW$1424,'[4]BD Unidades'!$A$3:$A$1424,$A641),"-")</f>
        <v>0.29276712041884823</v>
      </c>
      <c r="AP641" s="27">
        <f>IFERROR(SUMIFS('[4]BD Unidades'!$AY$3:$AY$1424,'[4]BD Unidades'!$A$3:$A$1424,$A641),"-")</f>
        <v>0.26593633507853404</v>
      </c>
      <c r="AQ641" s="25">
        <f>IFERROR(SUMIFS('[4]BD Unidades'!$AZ$3:$AZ$1424,'[4]BD Unidades'!$A$3:$A$1424,$A641),"-")</f>
        <v>0.42277849999999995</v>
      </c>
      <c r="AR641" s="25">
        <f>IFERROR(SUMIFS('[4]BD Unidades'!$BA$3:$BA$1424,'[4]BD Unidades'!$A$3:$A$1424,$A641),"-")</f>
        <v>1.9</v>
      </c>
      <c r="AS641" s="28">
        <f>SUMIFS('[4]BD Unidades'!$BC$3:$BC$1424,'[4]BD Unidades'!$A$3:$A$1424,$A641)</f>
        <v>8.4802324033565295E-3</v>
      </c>
      <c r="AT641" s="28">
        <f>SUMIFS('[4]BD Unidades'!$BE$3:$BE$1424,'[4]BD Unidades'!$A$3:$A$1424,$A641)</f>
        <v>0.99308078785162335</v>
      </c>
      <c r="AU641" s="29">
        <f t="shared" si="38"/>
        <v>0.98465923197533323</v>
      </c>
      <c r="AV641" s="30">
        <f t="shared" si="39"/>
        <v>5.1999999999999998E-3</v>
      </c>
      <c r="AW641" s="25">
        <f>IFERROR(SUMIFS('[4]BD Unidades'!$BI$3:$BI$1424,'[4]BD Unidades'!$A$3:$A$1424,$A641),"-")</f>
        <v>0.41846492974315563</v>
      </c>
      <c r="AX641" s="25">
        <f>IFERROR(SUMIFS('[4]BD Unidades'!$BJ$3:$BJ$1424,'[4]BD Unidades'!$A$3:$A$1424,$A641),"-")</f>
        <v>0.26892353829524368</v>
      </c>
    </row>
    <row r="642" spans="1:50" ht="14.4" x14ac:dyDescent="0.3">
      <c r="A642" s="7">
        <v>1965</v>
      </c>
      <c r="B642" s="7" t="s">
        <v>2804</v>
      </c>
      <c r="D642" s="8" t="s">
        <v>2805</v>
      </c>
      <c r="E642" s="19" t="s">
        <v>584</v>
      </c>
      <c r="F642" s="19" t="s">
        <v>584</v>
      </c>
      <c r="G642" s="19" t="s">
        <v>2339</v>
      </c>
      <c r="H642" s="19" t="s">
        <v>397</v>
      </c>
      <c r="I642" s="19">
        <v>2024</v>
      </c>
      <c r="J642" s="19" t="s">
        <v>495</v>
      </c>
      <c r="K642" s="19" t="s">
        <v>496</v>
      </c>
      <c r="L642" s="19" t="s">
        <v>213</v>
      </c>
      <c r="M642" s="19" t="s">
        <v>90</v>
      </c>
      <c r="N642" s="19" t="s">
        <v>91</v>
      </c>
      <c r="O642" s="19" t="s">
        <v>2341</v>
      </c>
      <c r="P642" s="19" t="s">
        <v>51</v>
      </c>
      <c r="Q642" s="9" t="s">
        <v>2806</v>
      </c>
      <c r="R642" s="20">
        <v>3.0059999999999998</v>
      </c>
      <c r="S642" s="20">
        <v>0.2</v>
      </c>
      <c r="T642" s="20">
        <v>3</v>
      </c>
      <c r="U642" s="20" t="s">
        <v>397</v>
      </c>
      <c r="V642" s="21">
        <f>_xlfn.XLOOKUP(D642,'[4]Gen. Real'!$A$2:$A$1168,'[4]Gen. Real'!$C$2:$C$1168,"-",0)</f>
        <v>6.7506399999999971</v>
      </c>
      <c r="W642" s="22"/>
      <c r="X642" s="22" t="str">
        <f>_xlfn.XLOOKUP(D642,[4]Vertimiento!$J$2:$J$119,[4]Vertimiento!$K$2:$K$119,"-",0)</f>
        <v>-</v>
      </c>
      <c r="Y642" s="23" t="str">
        <f t="shared" si="36"/>
        <v>-</v>
      </c>
      <c r="Z642" s="19" t="str">
        <f>_xlfn.XLOOKUP(D642,[4]Cmg!$I$4:$I$99,[4]Cmg!$M$4:$M$99,"----",0,1)</f>
        <v>----</v>
      </c>
      <c r="AA642" s="19" t="str">
        <f>_xlfn.XLOOKUP(D642,[4]Cmg!$A$4:$A$101,[4]Cmg!$B$4:$B$101,"----",0,1)</f>
        <v>----</v>
      </c>
      <c r="AB642" s="19" t="str">
        <f>_xlfn.XLOOKUP(D642,[4]Cmg!$E$4:$E$101,[4]Cmg!$F$4:$F$101,"----",0,1)</f>
        <v>----</v>
      </c>
      <c r="AC642" s="19" t="str">
        <f>_xlfn.XLOOKUP(D642,[4]Cmg!$O$4:$O$101,[4]Cmg!$P$4:$P$101,"----",0,1)</f>
        <v>----</v>
      </c>
      <c r="AD642" s="24" t="str">
        <f>_xlfn.XLOOKUP(D642,[4]Cmg!$S$4:$S$101,[4]Cmg!$U$4:$U$101,"----",0,1)</f>
        <v>----</v>
      </c>
      <c r="AG642" s="25">
        <f>IFERROR(SUMIFS('[4]BD Unidades'!$AH:$AH,'[4]BD Unidades'!$A:$A,'BD Centrales 2024'!$A642),"-")</f>
        <v>3</v>
      </c>
      <c r="AH642" s="25">
        <f>SUMIFS('[4]BD Unidades'!$AJ$3:$AJ$1424,'[4]BD Unidades'!$A$3:$A$1424,$A642)</f>
        <v>8716.2840984697323</v>
      </c>
      <c r="AI642" s="25">
        <f>SUMIFS('[4]BD Unidades'!$AL$3:$AL$1424,'[4]BD Unidades'!$A$3:$A$1424,$A642)</f>
        <v>0</v>
      </c>
      <c r="AJ642" s="26">
        <f t="shared" si="37"/>
        <v>0</v>
      </c>
      <c r="AK642" s="27">
        <f>IFERROR(SUMIFS('[4]BD Unidades'!$AO$3:$AO$1424,'[4]BD Unidades'!$A$3:$A$1424,$A642),"-")</f>
        <v>0</v>
      </c>
      <c r="AL642" s="27">
        <f>IFERROR(SUMIFS('[4]BD Unidades'!$AQ$3:$AQ$1424,'[4]BD Unidades'!$A$3:$A$1424,$A642),"-")</f>
        <v>0</v>
      </c>
      <c r="AM642" s="27">
        <f>IFERROR(SUMIFS('[4]BD Unidades'!$AS$3:$AS$1424,'[4]BD Unidades'!$A$3:$A$1424,$A642),"-")</f>
        <v>0</v>
      </c>
      <c r="AN642" s="27">
        <f>IFERROR(SUMIFS('[4]BD Unidades'!$AU$3:$AU$1424,'[4]BD Unidades'!$A$3:$A$1424,$A642),"-")</f>
        <v>0.23223752495009981</v>
      </c>
      <c r="AO642" s="27">
        <f>IFERROR(SUMIFS('[4]BD Unidades'!$AW$3:$AW$1424,'[4]BD Unidades'!$A$3:$A$1424,$A642),"-")</f>
        <v>0.25662375249501002</v>
      </c>
      <c r="AP642" s="27">
        <f>IFERROR(SUMIFS('[4]BD Unidades'!$AY$3:$AY$1424,'[4]BD Unidades'!$A$3:$A$1424,$A642),"-")</f>
        <v>0.2600329341317365</v>
      </c>
      <c r="AQ642" s="25">
        <f>IFERROR(SUMIFS('[4]BD Unidades'!$AZ$3:$AZ$1424,'[4]BD Unidades'!$A$3:$A$1424,$A642),"-")</f>
        <v>0.698106</v>
      </c>
      <c r="AR642" s="25">
        <f>IFERROR(SUMIFS('[4]BD Unidades'!$BA$3:$BA$1424,'[4]BD Unidades'!$A$3:$A$1424,$A642),"-")</f>
        <v>3</v>
      </c>
      <c r="AS642" s="28">
        <f>SUMIFS('[4]BD Unidades'!$BC$3:$BC$1424,'[4]BD Unidades'!$A$3:$A$1424,$A642)</f>
        <v>1.1071437321472255E-2</v>
      </c>
      <c r="AT642" s="28">
        <f>SUMIFS('[4]BD Unidades'!$BE$3:$BE$1424,'[4]BD Unidades'!$A$3:$A$1424,$A642)</f>
        <v>0.99771995171769368</v>
      </c>
      <c r="AU642" s="29">
        <f t="shared" si="38"/>
        <v>0.98667375780786892</v>
      </c>
      <c r="AV642" s="30">
        <f t="shared" si="39"/>
        <v>2E-3</v>
      </c>
      <c r="AW642" s="25">
        <f>IFERROR(SUMIFS('[4]BD Unidades'!$BI$3:$BI$1424,'[4]BD Unidades'!$A$3:$A$1424,$A642),"-")</f>
        <v>0.69016502243480726</v>
      </c>
      <c r="AX642" s="25">
        <f>IFERROR(SUMIFS('[4]BD Unidades'!$BJ$3:$BJ$1424,'[4]BD Unidades'!$A$3:$A$1424,$A642),"-")</f>
        <v>0.44352968826970213</v>
      </c>
    </row>
    <row r="643" spans="1:50" ht="14.4" x14ac:dyDescent="0.3">
      <c r="A643" s="7">
        <v>1966</v>
      </c>
      <c r="B643" s="7" t="s">
        <v>2807</v>
      </c>
      <c r="D643" s="8" t="s">
        <v>2808</v>
      </c>
      <c r="E643" s="19" t="s">
        <v>2809</v>
      </c>
      <c r="F643" s="19" t="s">
        <v>2809</v>
      </c>
      <c r="G643" s="19" t="s">
        <v>2810</v>
      </c>
      <c r="H643" s="19" t="s">
        <v>397</v>
      </c>
      <c r="I643" s="19">
        <v>2024</v>
      </c>
      <c r="J643" s="19" t="s">
        <v>495</v>
      </c>
      <c r="K643" s="19" t="s">
        <v>496</v>
      </c>
      <c r="L643" s="19" t="s">
        <v>213</v>
      </c>
      <c r="M643" s="19" t="s">
        <v>68</v>
      </c>
      <c r="N643" s="19" t="s">
        <v>68</v>
      </c>
      <c r="O643" s="19" t="s">
        <v>2812</v>
      </c>
      <c r="P643" s="19" t="s">
        <v>51</v>
      </c>
      <c r="Q643" s="9" t="s">
        <v>2813</v>
      </c>
      <c r="R643" s="20">
        <v>2.66</v>
      </c>
      <c r="S643" s="20">
        <v>0.76700000000000002</v>
      </c>
      <c r="T643" s="20">
        <v>2.64</v>
      </c>
      <c r="U643" s="20" t="s">
        <v>397</v>
      </c>
      <c r="V643" s="21">
        <f>_xlfn.XLOOKUP(D643,'[4]Gen. Real'!$A$2:$A$1168,'[4]Gen. Real'!$C$2:$C$1168,"-",0)</f>
        <v>5.2217800000000034</v>
      </c>
      <c r="W643" s="22"/>
      <c r="X643" s="22" t="str">
        <f>_xlfn.XLOOKUP(D643,[4]Vertimiento!$J$2:$J$119,[4]Vertimiento!$K$2:$K$119,"-",0)</f>
        <v>-</v>
      </c>
      <c r="Y643" s="23" t="str">
        <f t="shared" ref="Y643:Y706" si="40">IFERROR(X643/(V643+X643),"-")</f>
        <v>-</v>
      </c>
      <c r="Z643" s="19" t="str">
        <f>_xlfn.XLOOKUP(D643,[4]Cmg!$I$4:$I$99,[4]Cmg!$M$4:$M$99,"----",0,1)</f>
        <v>----</v>
      </c>
      <c r="AA643" s="19" t="str">
        <f>_xlfn.XLOOKUP(D643,[4]Cmg!$A$4:$A$101,[4]Cmg!$B$4:$B$101,"----",0,1)</f>
        <v>----</v>
      </c>
      <c r="AB643" s="19" t="str">
        <f>_xlfn.XLOOKUP(D643,[4]Cmg!$E$4:$E$101,[4]Cmg!$F$4:$F$101,"----",0,1)</f>
        <v>----</v>
      </c>
      <c r="AC643" s="19" t="str">
        <f>_xlfn.XLOOKUP(D643,[4]Cmg!$O$4:$O$101,[4]Cmg!$P$4:$P$101,"----",0,1)</f>
        <v>----</v>
      </c>
      <c r="AD643" s="24" t="str">
        <f>_xlfn.XLOOKUP(D643,[4]Cmg!$S$4:$S$101,[4]Cmg!$U$4:$U$101,"----",0,1)</f>
        <v>----</v>
      </c>
      <c r="AG643" s="25">
        <f>IFERROR(SUMIFS('[4]BD Unidades'!$AH:$AH,'[4]BD Unidades'!$A:$A,'BD Centrales 2024'!$A643),"-")</f>
        <v>2.0834426229508196</v>
      </c>
      <c r="AH643" s="25">
        <f>SUMIFS('[4]BD Unidades'!$AJ$3:$AJ$1424,'[4]BD Unidades'!$A$3:$A$1424,$A643)</f>
        <v>8579.4375939849597</v>
      </c>
      <c r="AI643" s="25">
        <f>SUMIFS('[4]BD Unidades'!$AL$3:$AL$1424,'[4]BD Unidades'!$A$3:$A$1424,$A643)</f>
        <v>10.007518796992448</v>
      </c>
      <c r="AJ643" s="26">
        <f t="shared" ref="AJ643:AJ706" si="41">IFERROR(AI643/(AH643+AI643),"-")</f>
        <v>1.1650949119053407E-3</v>
      </c>
      <c r="AK643" s="27">
        <f>IFERROR(SUMIFS('[4]BD Unidades'!$AO$3:$AO$1424,'[4]BD Unidades'!$A$3:$A$1424,$A643),"-")</f>
        <v>0</v>
      </c>
      <c r="AL643" s="27">
        <f>IFERROR(SUMIFS('[4]BD Unidades'!$AQ$3:$AQ$1424,'[4]BD Unidades'!$A$3:$A$1424,$A643),"-")</f>
        <v>0</v>
      </c>
      <c r="AM643" s="27">
        <f>IFERROR(SUMIFS('[4]BD Unidades'!$AS$3:$AS$1424,'[4]BD Unidades'!$A$3:$A$1424,$A643),"-")</f>
        <v>0</v>
      </c>
      <c r="AN643" s="27">
        <f>IFERROR(SUMIFS('[4]BD Unidades'!$AU$3:$AU$1424,'[4]BD Unidades'!$A$3:$A$1424,$A643),"-")</f>
        <v>0.17027404511278194</v>
      </c>
      <c r="AO643" s="27">
        <f>IFERROR(SUMIFS('[4]BD Unidades'!$AW$3:$AW$1424,'[4]BD Unidades'!$A$3:$A$1424,$A643),"-")</f>
        <v>0.28681416541353383</v>
      </c>
      <c r="AP643" s="27">
        <f>IFERROR(SUMIFS('[4]BD Unidades'!$AY$3:$AY$1424,'[4]BD Unidades'!$A$3:$A$1424,$A643),"-")</f>
        <v>0.24987897744360904</v>
      </c>
      <c r="AQ643" s="25">
        <f>IFERROR(SUMIFS('[4]BD Unidades'!$AZ$3:$AZ$1424,'[4]BD Unidades'!$A$3:$A$1424,$A643),"-")</f>
        <v>0.35744375016393443</v>
      </c>
      <c r="AR643" s="25">
        <f>IFERROR(SUMIFS('[4]BD Unidades'!$BA$3:$BA$1424,'[4]BD Unidades'!$A$3:$A$1424,$A643),"-")</f>
        <v>2.0822193806317002</v>
      </c>
      <c r="AS643" s="28">
        <f>SUMIFS('[4]BD Unidades'!$BC$3:$BC$1424,'[4]BD Unidades'!$A$3:$A$1424,$A643)</f>
        <v>1.1065000523327342E-2</v>
      </c>
      <c r="AT643" s="28">
        <f>SUMIFS('[4]BD Unidades'!$BE$3:$BE$1424,'[4]BD Unidades'!$A$3:$A$1424,$A643)</f>
        <v>0.99248120300751874</v>
      </c>
      <c r="AU643" s="29">
        <f t="shared" ref="AU643:AU706" si="42">IFERROR(AT643*(1-AS643),"-")</f>
        <v>0.98149939797684793</v>
      </c>
      <c r="AV643" s="30">
        <f t="shared" ref="AV643:AV706" si="43">IFERROR(S643/100,"-")</f>
        <v>7.6699999999999997E-3</v>
      </c>
      <c r="AW643" s="25">
        <f>IFERROR(SUMIFS('[4]BD Unidades'!$BI$3:$BI$1424,'[4]BD Unidades'!$A$3:$A$1424,$A643),"-")</f>
        <v>0.3534586718867449</v>
      </c>
      <c r="AX643" s="25">
        <f>IFERROR(SUMIFS('[4]BD Unidades'!$BJ$3:$BJ$1424,'[4]BD Unidades'!$A$3:$A$1424,$A643),"-")</f>
        <v>0.22714772476456424</v>
      </c>
    </row>
    <row r="644" spans="1:50" ht="14.4" x14ac:dyDescent="0.3">
      <c r="A644" s="7">
        <v>1967</v>
      </c>
      <c r="B644" s="7" t="s">
        <v>2814</v>
      </c>
      <c r="D644" s="8" t="s">
        <v>2815</v>
      </c>
      <c r="E644" s="19" t="s">
        <v>2816</v>
      </c>
      <c r="F644" s="19" t="s">
        <v>2816</v>
      </c>
      <c r="G644" s="19" t="s">
        <v>2817</v>
      </c>
      <c r="H644" s="19" t="s">
        <v>397</v>
      </c>
      <c r="I644" s="19">
        <v>2024</v>
      </c>
      <c r="J644" s="19" t="s">
        <v>495</v>
      </c>
      <c r="K644" s="19" t="s">
        <v>496</v>
      </c>
      <c r="L644" s="19" t="s">
        <v>213</v>
      </c>
      <c r="M644" s="19" t="s">
        <v>164</v>
      </c>
      <c r="N644" s="19" t="s">
        <v>2819</v>
      </c>
      <c r="O644" s="19" t="s">
        <v>2820</v>
      </c>
      <c r="P644" s="19" t="s">
        <v>51</v>
      </c>
      <c r="Q644" s="9" t="s">
        <v>2821</v>
      </c>
      <c r="R644" s="20">
        <v>6.0145</v>
      </c>
      <c r="S644" s="20">
        <v>0.24</v>
      </c>
      <c r="T644" s="20">
        <v>6</v>
      </c>
      <c r="U644" s="20" t="s">
        <v>397</v>
      </c>
      <c r="V644" s="21">
        <f>_xlfn.XLOOKUP(D644,'[4]Gen. Real'!$A$2:$A$1168,'[4]Gen. Real'!$C$2:$C$1168,"-",0)</f>
        <v>5.3293999999999997</v>
      </c>
      <c r="W644" s="22"/>
      <c r="X644" s="22" t="str">
        <f>_xlfn.XLOOKUP(D644,[4]Vertimiento!$J$2:$J$119,[4]Vertimiento!$K$2:$K$119,"-",0)</f>
        <v>-</v>
      </c>
      <c r="Y644" s="23" t="str">
        <f t="shared" si="40"/>
        <v>-</v>
      </c>
      <c r="Z644" s="19" t="str">
        <f>_xlfn.XLOOKUP(D644,[4]Cmg!$I$4:$I$99,[4]Cmg!$M$4:$M$99,"----",0,1)</f>
        <v>----</v>
      </c>
      <c r="AA644" s="19" t="str">
        <f>_xlfn.XLOOKUP(D644,[4]Cmg!$A$4:$A$101,[4]Cmg!$B$4:$B$101,"----",0,1)</f>
        <v>----</v>
      </c>
      <c r="AB644" s="19" t="str">
        <f>_xlfn.XLOOKUP(D644,[4]Cmg!$E$4:$E$101,[4]Cmg!$F$4:$F$101,"----",0,1)</f>
        <v>----</v>
      </c>
      <c r="AC644" s="19" t="str">
        <f>_xlfn.XLOOKUP(D644,[4]Cmg!$O$4:$O$101,[4]Cmg!$P$4:$P$101,"----",0,1)</f>
        <v>----</v>
      </c>
      <c r="AD644" s="24" t="str">
        <f>_xlfn.XLOOKUP(D644,[4]Cmg!$S$4:$S$101,[4]Cmg!$U$4:$U$101,"----",0,1)</f>
        <v>----</v>
      </c>
      <c r="AG644" s="25">
        <f>IFERROR(SUMIFS('[4]BD Unidades'!$AH:$AH,'[4]BD Unidades'!$A:$A,'BD Centrales 2024'!$A644),"-")</f>
        <v>3</v>
      </c>
      <c r="AH644" s="25">
        <f>SUMIFS('[4]BD Unidades'!$AJ$3:$AJ$1424,'[4]BD Unidades'!$A$3:$A$1424,$A644)</f>
        <v>4292.8256712943712</v>
      </c>
      <c r="AI644" s="25">
        <f>SUMIFS('[4]BD Unidades'!$AL$3:$AL$1424,'[4]BD Unidades'!$A$3:$A$1424,$A644)</f>
        <v>0</v>
      </c>
      <c r="AJ644" s="26">
        <f t="shared" si="41"/>
        <v>0</v>
      </c>
      <c r="AK644" s="27">
        <f>IFERROR(SUMIFS('[4]BD Unidades'!$AO$3:$AO$1424,'[4]BD Unidades'!$A$3:$A$1424,$A644),"-")</f>
        <v>0</v>
      </c>
      <c r="AL644" s="27">
        <f>IFERROR(SUMIFS('[4]BD Unidades'!$AQ$3:$AQ$1424,'[4]BD Unidades'!$A$3:$A$1424,$A644),"-")</f>
        <v>0</v>
      </c>
      <c r="AM644" s="27">
        <f>IFERROR(SUMIFS('[4]BD Unidades'!$AS$3:$AS$1424,'[4]BD Unidades'!$A$3:$A$1424,$A644),"-")</f>
        <v>0</v>
      </c>
      <c r="AN644" s="27">
        <f>IFERROR(SUMIFS('[4]BD Unidades'!$AU$3:$AU$1424,'[4]BD Unidades'!$A$3:$A$1424,$A644),"-")</f>
        <v>0.10363754260537035</v>
      </c>
      <c r="AO644" s="27">
        <f>IFERROR(SUMIFS('[4]BD Unidades'!$AW$3:$AW$1424,'[4]BD Unidades'!$A$3:$A$1424,$A644),"-")</f>
        <v>0.10268135339595975</v>
      </c>
      <c r="AP644" s="27">
        <f>IFERROR(SUMIFS('[4]BD Unidades'!$AY$3:$AY$1424,'[4]BD Unidades'!$A$3:$A$1424,$A644),"-")</f>
        <v>9.968609194446755E-2</v>
      </c>
      <c r="AQ644" s="25">
        <f>IFERROR(SUMIFS('[4]BD Unidades'!$AZ$3:$AZ$1424,'[4]BD Unidades'!$A$3:$A$1424,$A644),"-")</f>
        <v>0.62332799999999999</v>
      </c>
      <c r="AR644" s="25">
        <f>IFERROR(SUMIFS('[4]BD Unidades'!$BA$3:$BA$1424,'[4]BD Unidades'!$A$3:$A$1424,$A644),"-")</f>
        <v>3</v>
      </c>
      <c r="AS644" s="28">
        <f>SUMIFS('[4]BD Unidades'!$BC$3:$BC$1424,'[4]BD Unidades'!$A$3:$A$1424,$A644)</f>
        <v>5.010739384621132E-3</v>
      </c>
      <c r="AT644" s="28">
        <f>SUMIFS('[4]BD Unidades'!$BE$3:$BE$1424,'[4]BD Unidades'!$A$3:$A$1424,$A644)</f>
        <v>0.49879457976556657</v>
      </c>
      <c r="AU644" s="29">
        <f t="shared" si="42"/>
        <v>0.49629525011989967</v>
      </c>
      <c r="AV644" s="30">
        <f t="shared" si="43"/>
        <v>2.3999999999999998E-3</v>
      </c>
      <c r="AW644" s="25">
        <f>IFERROR(SUMIFS('[4]BD Unidades'!$BI$3:$BI$1424,'[4]BD Unidades'!$A$3:$A$1424,$A644),"-")</f>
        <v>0.61706623556662377</v>
      </c>
      <c r="AX644" s="25">
        <f>IFERROR(SUMIFS('[4]BD Unidades'!$BJ$3:$BJ$1424,'[4]BD Unidades'!$A$3:$A$1424,$A644),"-")</f>
        <v>0.39655326799537371</v>
      </c>
    </row>
    <row r="645" spans="1:50" ht="14.4" x14ac:dyDescent="0.3">
      <c r="A645" s="7">
        <v>1968</v>
      </c>
      <c r="B645" s="7" t="s">
        <v>2822</v>
      </c>
      <c r="D645" s="8" t="s">
        <v>2823</v>
      </c>
      <c r="E645" s="19" t="s">
        <v>2824</v>
      </c>
      <c r="F645" s="19" t="s">
        <v>2824</v>
      </c>
      <c r="G645" s="19" t="s">
        <v>2825</v>
      </c>
      <c r="H645" s="19" t="s">
        <v>397</v>
      </c>
      <c r="I645" s="19">
        <v>2024</v>
      </c>
      <c r="J645" s="19" t="s">
        <v>495</v>
      </c>
      <c r="K645" s="19" t="s">
        <v>496</v>
      </c>
      <c r="L645" s="19" t="s">
        <v>213</v>
      </c>
      <c r="M645" s="19" t="s">
        <v>106</v>
      </c>
      <c r="N645" s="19" t="s">
        <v>144</v>
      </c>
      <c r="O645" s="19" t="s">
        <v>145</v>
      </c>
      <c r="P645" s="19" t="s">
        <v>51</v>
      </c>
      <c r="Q645" s="9" t="s">
        <v>2827</v>
      </c>
      <c r="R645" s="20">
        <v>1.109</v>
      </c>
      <c r="S645" s="20">
        <v>0.81</v>
      </c>
      <c r="T645" s="20">
        <v>1.1000000000000001</v>
      </c>
      <c r="U645" s="20" t="s">
        <v>397</v>
      </c>
      <c r="V645" s="21">
        <f>_xlfn.XLOOKUP(D645,'[4]Gen. Real'!$A$2:$A$1168,'[4]Gen. Real'!$C$2:$C$1168,"-",0)</f>
        <v>3.5686999999999984</v>
      </c>
      <c r="W645" s="22"/>
      <c r="X645" s="22" t="str">
        <f>_xlfn.XLOOKUP(D645,[4]Vertimiento!$J$2:$J$119,[4]Vertimiento!$K$2:$K$119,"-",0)</f>
        <v>-</v>
      </c>
      <c r="Y645" s="23" t="str">
        <f t="shared" si="40"/>
        <v>-</v>
      </c>
      <c r="Z645" s="19" t="str">
        <f>_xlfn.XLOOKUP(D645,[4]Cmg!$I$4:$I$99,[4]Cmg!$M$4:$M$99,"----",0,1)</f>
        <v>----</v>
      </c>
      <c r="AA645" s="19" t="str">
        <f>_xlfn.XLOOKUP(D645,[4]Cmg!$A$4:$A$101,[4]Cmg!$B$4:$B$101,"----",0,1)</f>
        <v>----</v>
      </c>
      <c r="AB645" s="19" t="str">
        <f>_xlfn.XLOOKUP(D645,[4]Cmg!$E$4:$E$101,[4]Cmg!$F$4:$F$101,"----",0,1)</f>
        <v>----</v>
      </c>
      <c r="AC645" s="19" t="str">
        <f>_xlfn.XLOOKUP(D645,[4]Cmg!$O$4:$O$101,[4]Cmg!$P$4:$P$101,"----",0,1)</f>
        <v>----</v>
      </c>
      <c r="AD645" s="24" t="str">
        <f>_xlfn.XLOOKUP(D645,[4]Cmg!$S$4:$S$101,[4]Cmg!$U$4:$U$101,"----",0,1)</f>
        <v>----</v>
      </c>
      <c r="AG645" s="25">
        <f>IFERROR(SUMIFS('[4]BD Unidades'!$AH:$AH,'[4]BD Unidades'!$A:$A,'BD Centrales 2024'!$A645),"-")</f>
        <v>1.1000000000000001</v>
      </c>
      <c r="AH645" s="25">
        <f>SUMIFS('[4]BD Unidades'!$AJ$3:$AJ$1424,'[4]BD Unidades'!$A$3:$A$1424,$A645)</f>
        <v>8555.1367598437009</v>
      </c>
      <c r="AI645" s="25">
        <f>SUMIFS('[4]BD Unidades'!$AL$3:$AL$1424,'[4]BD Unidades'!$A$3:$A$1424,$A645)</f>
        <v>0</v>
      </c>
      <c r="AJ645" s="26">
        <f t="shared" si="41"/>
        <v>0</v>
      </c>
      <c r="AK645" s="27">
        <f>IFERROR(SUMIFS('[4]BD Unidades'!$AO$3:$AO$1424,'[4]BD Unidades'!$A$3:$A$1424,$A645),"-")</f>
        <v>0</v>
      </c>
      <c r="AL645" s="27">
        <f>IFERROR(SUMIFS('[4]BD Unidades'!$AQ$3:$AQ$1424,'[4]BD Unidades'!$A$3:$A$1424,$A645),"-")</f>
        <v>0</v>
      </c>
      <c r="AM645" s="27">
        <f>IFERROR(SUMIFS('[4]BD Unidades'!$AS$3:$AS$1424,'[4]BD Unidades'!$A$3:$A$1424,$A645),"-")</f>
        <v>0</v>
      </c>
      <c r="AN645" s="27">
        <f>IFERROR(SUMIFS('[4]BD Unidades'!$AU$3:$AU$1424,'[4]BD Unidades'!$A$3:$A$1424,$A645),"-")</f>
        <v>0.34809693417493243</v>
      </c>
      <c r="AO645" s="27">
        <f>IFERROR(SUMIFS('[4]BD Unidades'!$AW$3:$AW$1424,'[4]BD Unidades'!$A$3:$A$1424,$A645),"-")</f>
        <v>0.36969224526600547</v>
      </c>
      <c r="AP645" s="27">
        <f>IFERROR(SUMIFS('[4]BD Unidades'!$AY$3:$AY$1424,'[4]BD Unidades'!$A$3:$A$1424,$A645),"-")</f>
        <v>0.23952425608656452</v>
      </c>
      <c r="AQ645" s="25">
        <f>IFERROR(SUMIFS('[4]BD Unidades'!$AZ$3:$AZ$1424,'[4]BD Unidades'!$A$3:$A$1424,$A645),"-")</f>
        <v>0.26367559382427458</v>
      </c>
      <c r="AR645" s="25">
        <f>IFERROR(SUMIFS('[4]BD Unidades'!$BA$3:$BA$1424,'[4]BD Unidades'!$A$3:$A$1424,$A645),"-")</f>
        <v>1.1000000000000001</v>
      </c>
      <c r="AS645" s="28">
        <f>SUMIFS('[4]BD Unidades'!$BC$3:$BC$1424,'[4]BD Unidades'!$A$3:$A$1424,$A645)</f>
        <v>9.5440963907993132E-3</v>
      </c>
      <c r="AT645" s="28">
        <f>SUMIFS('[4]BD Unidades'!$BE$3:$BE$1424,'[4]BD Unidades'!$A$3:$A$1424,$A645)</f>
        <v>0.9913256293515057</v>
      </c>
      <c r="AU645" s="29">
        <f t="shared" si="42"/>
        <v>0.98186432199030516</v>
      </c>
      <c r="AV645" s="30">
        <f t="shared" si="43"/>
        <v>8.1000000000000013E-3</v>
      </c>
      <c r="AW645" s="25">
        <f>IFERROR(SUMIFS('[4]BD Unidades'!$BI$3:$BI$1424,'[4]BD Unidades'!$A$3:$A$1424,$A645),"-")</f>
        <v>0.26099130068208659</v>
      </c>
      <c r="AX645" s="25">
        <f>IFERROR(SUMIFS('[4]BD Unidades'!$BJ$3:$BJ$1424,'[4]BD Unidades'!$A$3:$A$1424,$A645),"-")</f>
        <v>0.16772422025134484</v>
      </c>
    </row>
    <row r="646" spans="1:50" ht="14.4" x14ac:dyDescent="0.3">
      <c r="A646" s="7">
        <v>1969</v>
      </c>
      <c r="B646" s="7" t="s">
        <v>2828</v>
      </c>
      <c r="D646" s="8" t="s">
        <v>2829</v>
      </c>
      <c r="E646" s="19" t="s">
        <v>584</v>
      </c>
      <c r="F646" s="19" t="s">
        <v>584</v>
      </c>
      <c r="G646" s="19" t="s">
        <v>2830</v>
      </c>
      <c r="H646" s="19" t="s">
        <v>397</v>
      </c>
      <c r="I646" s="19">
        <v>2024</v>
      </c>
      <c r="J646" s="19" t="s">
        <v>495</v>
      </c>
      <c r="K646" s="19" t="s">
        <v>496</v>
      </c>
      <c r="L646" s="19" t="s">
        <v>213</v>
      </c>
      <c r="M646" s="19" t="s">
        <v>106</v>
      </c>
      <c r="N646" s="19" t="s">
        <v>243</v>
      </c>
      <c r="O646" s="19" t="s">
        <v>905</v>
      </c>
      <c r="P646" s="19" t="s">
        <v>51</v>
      </c>
      <c r="Q646" s="9" t="s">
        <v>2832</v>
      </c>
      <c r="R646" s="20">
        <v>3.0059999999999998</v>
      </c>
      <c r="S646" s="20">
        <v>0.2</v>
      </c>
      <c r="T646" s="20">
        <v>3</v>
      </c>
      <c r="U646" s="20" t="s">
        <v>397</v>
      </c>
      <c r="V646" s="21">
        <f>_xlfn.XLOOKUP(D646,'[4]Gen. Real'!$A$2:$A$1168,'[4]Gen. Real'!$C$2:$C$1168,"-",0)</f>
        <v>4.5672900000000007</v>
      </c>
      <c r="W646" s="22"/>
      <c r="X646" s="22" t="str">
        <f>_xlfn.XLOOKUP(D646,[4]Vertimiento!$J$2:$J$119,[4]Vertimiento!$K$2:$K$119,"-",0)</f>
        <v>-</v>
      </c>
      <c r="Y646" s="23" t="str">
        <f t="shared" si="40"/>
        <v>-</v>
      </c>
      <c r="Z646" s="19" t="str">
        <f>_xlfn.XLOOKUP(D646,[4]Cmg!$I$4:$I$99,[4]Cmg!$M$4:$M$99,"----",0,1)</f>
        <v>----</v>
      </c>
      <c r="AA646" s="19" t="str">
        <f>_xlfn.XLOOKUP(D646,[4]Cmg!$A$4:$A$101,[4]Cmg!$B$4:$B$101,"----",0,1)</f>
        <v>----</v>
      </c>
      <c r="AB646" s="19" t="str">
        <f>_xlfn.XLOOKUP(D646,[4]Cmg!$E$4:$E$101,[4]Cmg!$F$4:$F$101,"----",0,1)</f>
        <v>----</v>
      </c>
      <c r="AC646" s="19" t="str">
        <f>_xlfn.XLOOKUP(D646,[4]Cmg!$O$4:$O$101,[4]Cmg!$P$4:$P$101,"----",0,1)</f>
        <v>----</v>
      </c>
      <c r="AD646" s="24" t="str">
        <f>_xlfn.XLOOKUP(D646,[4]Cmg!$S$4:$S$101,[4]Cmg!$U$4:$U$101,"----",0,1)</f>
        <v>----</v>
      </c>
      <c r="AG646" s="25">
        <f>IFERROR(SUMIFS('[4]BD Unidades'!$AH:$AH,'[4]BD Unidades'!$A:$A,'BD Centrales 2024'!$A646),"-")</f>
        <v>3</v>
      </c>
      <c r="AH646" s="25">
        <f>SUMIFS('[4]BD Unidades'!$AJ$3:$AJ$1424,'[4]BD Unidades'!$A$3:$A$1424,$A646)</f>
        <v>7936.9594145043229</v>
      </c>
      <c r="AI646" s="25">
        <f>SUMIFS('[4]BD Unidades'!$AL$3:$AL$1424,'[4]BD Unidades'!$A$3:$A$1424,$A646)</f>
        <v>0</v>
      </c>
      <c r="AJ646" s="26">
        <f t="shared" si="41"/>
        <v>0</v>
      </c>
      <c r="AK646" s="27">
        <f>IFERROR(SUMIFS('[4]BD Unidades'!$AO$3:$AO$1424,'[4]BD Unidades'!$A$3:$A$1424,$A646),"-")</f>
        <v>0</v>
      </c>
      <c r="AL646" s="27">
        <f>IFERROR(SUMIFS('[4]BD Unidades'!$AQ$3:$AQ$1424,'[4]BD Unidades'!$A$3:$A$1424,$A646),"-")</f>
        <v>0</v>
      </c>
      <c r="AM646" s="27">
        <f>IFERROR(SUMIFS('[4]BD Unidades'!$AS$3:$AS$1424,'[4]BD Unidades'!$A$3:$A$1424,$A646),"-")</f>
        <v>0</v>
      </c>
      <c r="AN646" s="27">
        <f>IFERROR(SUMIFS('[4]BD Unidades'!$AU$3:$AU$1424,'[4]BD Unidades'!$A$3:$A$1424,$A646),"-")</f>
        <v>0.20745908183632736</v>
      </c>
      <c r="AO646" s="27">
        <f>IFERROR(SUMIFS('[4]BD Unidades'!$AW$3:$AW$1424,'[4]BD Unidades'!$A$3:$A$1424,$A646),"-")</f>
        <v>0.19048902195608786</v>
      </c>
      <c r="AP646" s="27">
        <f>IFERROR(SUMIFS('[4]BD Unidades'!$AY$3:$AY$1424,'[4]BD Unidades'!$A$3:$A$1424,$A646),"-")</f>
        <v>0.20395708582834332</v>
      </c>
      <c r="AQ646" s="25">
        <f>IFERROR(SUMIFS('[4]BD Unidades'!$AZ$3:$AZ$1424,'[4]BD Unidades'!$A$3:$A$1424,$A646),"-")</f>
        <v>0.62362200000000001</v>
      </c>
      <c r="AR646" s="25">
        <f>IFERROR(SUMIFS('[4]BD Unidades'!$BA$3:$BA$1424,'[4]BD Unidades'!$A$3:$A$1424,$A646),"-")</f>
        <v>3</v>
      </c>
      <c r="AS646" s="28">
        <f>SUMIFS('[4]BD Unidades'!$BC$3:$BC$1424,'[4]BD Unidades'!$A$3:$A$1424,$A646)</f>
        <v>4.3849677488289926E-2</v>
      </c>
      <c r="AT646" s="28">
        <f>SUMIFS('[4]BD Unidades'!$BE$3:$BE$1424,'[4]BD Unidades'!$A$3:$A$1424,$A646)</f>
        <v>0.99709506306149109</v>
      </c>
      <c r="AU646" s="29">
        <f t="shared" si="42"/>
        <v>0.95337276612107857</v>
      </c>
      <c r="AV646" s="30">
        <f t="shared" si="43"/>
        <v>2E-3</v>
      </c>
      <c r="AW646" s="25">
        <f>IFERROR(SUMIFS('[4]BD Unidades'!$BI$3:$BI$1424,'[4]BD Unidades'!$A$3:$A$1424,$A646),"-")</f>
        <v>0.595678678178998</v>
      </c>
      <c r="AX646" s="25">
        <f>IFERROR(SUMIFS('[4]BD Unidades'!$BJ$3:$BJ$1424,'[4]BD Unidades'!$A$3:$A$1424,$A646),"-")</f>
        <v>0.38280870495229358</v>
      </c>
    </row>
    <row r="647" spans="1:50" ht="14.4" x14ac:dyDescent="0.3">
      <c r="A647" s="7">
        <v>1970</v>
      </c>
      <c r="B647" s="7" t="s">
        <v>2835</v>
      </c>
      <c r="D647" s="8" t="s">
        <v>2836</v>
      </c>
      <c r="E647" s="19" t="s">
        <v>584</v>
      </c>
      <c r="F647" s="19" t="s">
        <v>584</v>
      </c>
      <c r="G647" s="19" t="s">
        <v>2837</v>
      </c>
      <c r="H647" s="19" t="s">
        <v>397</v>
      </c>
      <c r="I647" s="19">
        <v>2024</v>
      </c>
      <c r="J647" s="19" t="s">
        <v>495</v>
      </c>
      <c r="K647" s="19" t="s">
        <v>496</v>
      </c>
      <c r="L647" s="19" t="s">
        <v>213</v>
      </c>
      <c r="M647" s="19" t="s">
        <v>106</v>
      </c>
      <c r="N647" s="19" t="s">
        <v>144</v>
      </c>
      <c r="O647" s="19" t="s">
        <v>939</v>
      </c>
      <c r="P647" s="19" t="s">
        <v>51</v>
      </c>
      <c r="Q647" s="9" t="s">
        <v>2839</v>
      </c>
      <c r="R647" s="20">
        <v>9.0065000000000008</v>
      </c>
      <c r="S647" s="20">
        <v>7.0000000000000007E-2</v>
      </c>
      <c r="T647" s="20">
        <v>9</v>
      </c>
      <c r="U647" s="20" t="s">
        <v>397</v>
      </c>
      <c r="V647" s="21">
        <f>_xlfn.XLOOKUP(D647,'[4]Gen. Real'!$A$2:$A$1168,'[4]Gen. Real'!$C$2:$C$1168,"-",0)</f>
        <v>22.315769999999997</v>
      </c>
      <c r="W647" s="22"/>
      <c r="X647" s="22" t="str">
        <f>_xlfn.XLOOKUP(D647,[4]Vertimiento!$J$2:$J$119,[4]Vertimiento!$K$2:$K$119,"-",0)</f>
        <v>-</v>
      </c>
      <c r="Y647" s="23" t="str">
        <f t="shared" si="40"/>
        <v>-</v>
      </c>
      <c r="Z647" s="19" t="str">
        <f>_xlfn.XLOOKUP(D647,[4]Cmg!$I$4:$I$99,[4]Cmg!$M$4:$M$99,"----",0,1)</f>
        <v>----</v>
      </c>
      <c r="AA647" s="19" t="str">
        <f>_xlfn.XLOOKUP(D647,[4]Cmg!$A$4:$A$101,[4]Cmg!$B$4:$B$101,"----",0,1)</f>
        <v>----</v>
      </c>
      <c r="AB647" s="19" t="str">
        <f>_xlfn.XLOOKUP(D647,[4]Cmg!$E$4:$E$101,[4]Cmg!$F$4:$F$101,"----",0,1)</f>
        <v>----</v>
      </c>
      <c r="AC647" s="19" t="str">
        <f>_xlfn.XLOOKUP(D647,[4]Cmg!$O$4:$O$101,[4]Cmg!$P$4:$P$101,"----",0,1)</f>
        <v>----</v>
      </c>
      <c r="AD647" s="24" t="str">
        <f>_xlfn.XLOOKUP(D647,[4]Cmg!$S$4:$S$101,[4]Cmg!$U$4:$U$101,"----",0,1)</f>
        <v>----</v>
      </c>
      <c r="AG647" s="25">
        <f>IFERROR(SUMIFS('[4]BD Unidades'!$AH:$AH,'[4]BD Unidades'!$A:$A,'BD Centrales 2024'!$A647),"-")</f>
        <v>9</v>
      </c>
      <c r="AH647" s="25">
        <f>SUMIFS('[4]BD Unidades'!$AJ$3:$AJ$1424,'[4]BD Unidades'!$A$3:$A$1424,$A647)</f>
        <v>8561.6166102259467</v>
      </c>
      <c r="AI647" s="25">
        <f>SUMIFS('[4]BD Unidades'!$AL$3:$AL$1424,'[4]BD Unidades'!$A$3:$A$1424,$A647)</f>
        <v>0</v>
      </c>
      <c r="AJ647" s="26">
        <f t="shared" si="41"/>
        <v>0</v>
      </c>
      <c r="AK647" s="27">
        <f>IFERROR(SUMIFS('[4]BD Unidades'!$AO$3:$AO$1424,'[4]BD Unidades'!$A$3:$A$1424,$A647),"-")</f>
        <v>0</v>
      </c>
      <c r="AL647" s="27">
        <f>IFERROR(SUMIFS('[4]BD Unidades'!$AQ$3:$AQ$1424,'[4]BD Unidades'!$A$3:$A$1424,$A647),"-")</f>
        <v>0</v>
      </c>
      <c r="AM647" s="27">
        <f>IFERROR(SUMIFS('[4]BD Unidades'!$AS$3:$AS$1424,'[4]BD Unidades'!$A$3:$A$1424,$A647),"-")</f>
        <v>0</v>
      </c>
      <c r="AN647" s="27">
        <f>IFERROR(SUMIFS('[4]BD Unidades'!$AU$3:$AU$1424,'[4]BD Unidades'!$A$3:$A$1424,$A647),"-")</f>
        <v>0.24638305668128571</v>
      </c>
      <c r="AO647" s="27">
        <f>IFERROR(SUMIFS('[4]BD Unidades'!$AW$3:$AW$1424,'[4]BD Unidades'!$A$3:$A$1424,$A647),"-")</f>
        <v>0.28806295453283737</v>
      </c>
      <c r="AP647" s="27">
        <f>IFERROR(SUMIFS('[4]BD Unidades'!$AY$3:$AY$1424,'[4]BD Unidades'!$A$3:$A$1424,$A647),"-")</f>
        <v>0.28646710708932432</v>
      </c>
      <c r="AQ647" s="25">
        <f>IFERROR(SUMIFS('[4]BD Unidades'!$AZ$3:$AZ$1424,'[4]BD Unidades'!$A$3:$A$1424,$A647),"-")</f>
        <v>2.1573457676531556</v>
      </c>
      <c r="AR647" s="25">
        <f>IFERROR(SUMIFS('[4]BD Unidades'!$BA$3:$BA$1424,'[4]BD Unidades'!$A$3:$A$1424,$A647),"-")</f>
        <v>9</v>
      </c>
      <c r="AS647" s="28">
        <f>SUMIFS('[4]BD Unidades'!$BC$3:$BC$1424,'[4]BD Unidades'!$A$3:$A$1424,$A647)</f>
        <v>9.7583001191666428E-3</v>
      </c>
      <c r="AT647" s="28">
        <f>SUMIFS('[4]BD Unidades'!$BE$3:$BE$1424,'[4]BD Unidades'!$A$3:$A$1424,$A647)</f>
        <v>0.99862417215981492</v>
      </c>
      <c r="AU647" s="29">
        <f t="shared" si="42"/>
        <v>0.98887929778162509</v>
      </c>
      <c r="AV647" s="30">
        <f t="shared" si="43"/>
        <v>7.000000000000001E-4</v>
      </c>
      <c r="AW647" s="25">
        <f>IFERROR(SUMIFS('[4]BD Unidades'!$BI$3:$BI$1424,'[4]BD Unidades'!$A$3:$A$1424,$A647),"-")</f>
        <v>2.1348801295763775</v>
      </c>
      <c r="AX647" s="25">
        <f>IFERROR(SUMIFS('[4]BD Unidades'!$BJ$3:$BJ$1424,'[4]BD Unidades'!$A$3:$A$1424,$A647),"-")</f>
        <v>1.3719656713748258</v>
      </c>
    </row>
    <row r="648" spans="1:50" ht="14.4" x14ac:dyDescent="0.3">
      <c r="A648" s="7">
        <v>1971</v>
      </c>
      <c r="B648" s="7" t="s">
        <v>2840</v>
      </c>
      <c r="D648" s="8" t="s">
        <v>2841</v>
      </c>
      <c r="E648" s="19" t="s">
        <v>584</v>
      </c>
      <c r="F648" s="19" t="s">
        <v>584</v>
      </c>
      <c r="G648" s="19" t="s">
        <v>2842</v>
      </c>
      <c r="H648" s="19" t="s">
        <v>397</v>
      </c>
      <c r="I648" s="19">
        <v>2024</v>
      </c>
      <c r="J648" s="19" t="s">
        <v>495</v>
      </c>
      <c r="K648" s="19" t="s">
        <v>496</v>
      </c>
      <c r="L648" s="19" t="s">
        <v>213</v>
      </c>
      <c r="M648" s="19" t="s">
        <v>90</v>
      </c>
      <c r="N648" s="19" t="s">
        <v>97</v>
      </c>
      <c r="O648" s="19" t="s">
        <v>1751</v>
      </c>
      <c r="P648" s="19" t="s">
        <v>51</v>
      </c>
      <c r="Q648" s="9" t="s">
        <v>2843</v>
      </c>
      <c r="R648" s="20">
        <v>2.706</v>
      </c>
      <c r="S648" s="20">
        <v>0.22</v>
      </c>
      <c r="T648" s="20">
        <v>2.7</v>
      </c>
      <c r="U648" s="20" t="s">
        <v>397</v>
      </c>
      <c r="V648" s="21">
        <f>_xlfn.XLOOKUP(D648,'[4]Gen. Real'!$A$2:$A$1168,'[4]Gen. Real'!$C$2:$C$1168,"-",0)</f>
        <v>5.9427599999999989</v>
      </c>
      <c r="W648" s="22"/>
      <c r="X648" s="22" t="str">
        <f>_xlfn.XLOOKUP(D648,[4]Vertimiento!$J$2:$J$119,[4]Vertimiento!$K$2:$K$119,"-",0)</f>
        <v>-</v>
      </c>
      <c r="Y648" s="23" t="str">
        <f t="shared" si="40"/>
        <v>-</v>
      </c>
      <c r="Z648" s="19" t="str">
        <f>_xlfn.XLOOKUP(D648,[4]Cmg!$I$4:$I$99,[4]Cmg!$M$4:$M$99,"----",0,1)</f>
        <v>----</v>
      </c>
      <c r="AA648" s="19" t="str">
        <f>_xlfn.XLOOKUP(D648,[4]Cmg!$A$4:$A$101,[4]Cmg!$B$4:$B$101,"----",0,1)</f>
        <v>----</v>
      </c>
      <c r="AB648" s="19" t="str">
        <f>_xlfn.XLOOKUP(D648,[4]Cmg!$E$4:$E$101,[4]Cmg!$F$4:$F$101,"----",0,1)</f>
        <v>----</v>
      </c>
      <c r="AC648" s="19" t="str">
        <f>_xlfn.XLOOKUP(D648,[4]Cmg!$O$4:$O$101,[4]Cmg!$P$4:$P$101,"----",0,1)</f>
        <v>----</v>
      </c>
      <c r="AD648" s="24" t="str">
        <f>_xlfn.XLOOKUP(D648,[4]Cmg!$S$4:$S$101,[4]Cmg!$U$4:$U$101,"----",0,1)</f>
        <v>----</v>
      </c>
      <c r="AG648" s="25">
        <f>IFERROR(SUMIFS('[4]BD Unidades'!$AH:$AH,'[4]BD Unidades'!$A:$A,'BD Centrales 2024'!$A648),"-")</f>
        <v>2.7</v>
      </c>
      <c r="AH648" s="25">
        <f>SUMIFS('[4]BD Unidades'!$AJ$3:$AJ$1424,'[4]BD Unidades'!$A$3:$A$1424,$A648)</f>
        <v>8584.4900221729513</v>
      </c>
      <c r="AI648" s="25">
        <f>SUMIFS('[4]BD Unidades'!$AL$3:$AL$1424,'[4]BD Unidades'!$A$3:$A$1424,$A648)</f>
        <v>0</v>
      </c>
      <c r="AJ648" s="26">
        <f t="shared" si="41"/>
        <v>0</v>
      </c>
      <c r="AK648" s="27">
        <f>IFERROR(SUMIFS('[4]BD Unidades'!$AO$3:$AO$1424,'[4]BD Unidades'!$A$3:$A$1424,$A648),"-")</f>
        <v>0</v>
      </c>
      <c r="AL648" s="27">
        <f>IFERROR(SUMIFS('[4]BD Unidades'!$AQ$3:$AQ$1424,'[4]BD Unidades'!$A$3:$A$1424,$A648),"-")</f>
        <v>0</v>
      </c>
      <c r="AM648" s="27">
        <f>IFERROR(SUMIFS('[4]BD Unidades'!$AS$3:$AS$1424,'[4]BD Unidades'!$A$3:$A$1424,$A648),"-")</f>
        <v>0</v>
      </c>
      <c r="AN648" s="27">
        <f>IFERROR(SUMIFS('[4]BD Unidades'!$AU$3:$AU$1424,'[4]BD Unidades'!$A$3:$A$1424,$A648),"-")</f>
        <v>0.23277671840354769</v>
      </c>
      <c r="AO648" s="27">
        <f>IFERROR(SUMIFS('[4]BD Unidades'!$AW$3:$AW$1424,'[4]BD Unidades'!$A$3:$A$1424,$A648),"-")</f>
        <v>0.25382893569844789</v>
      </c>
      <c r="AP648" s="27">
        <f>IFERROR(SUMIFS('[4]BD Unidades'!$AY$3:$AY$1424,'[4]BD Unidades'!$A$3:$A$1424,$A648),"-")</f>
        <v>0.25099623059866966</v>
      </c>
      <c r="AQ648" s="25">
        <f>IFERROR(SUMIFS('[4]BD Unidades'!$AZ$3:$AZ$1424,'[4]BD Unidades'!$A$3:$A$1424,$A648),"-")</f>
        <v>0.62989380000000006</v>
      </c>
      <c r="AR648" s="25">
        <f>IFERROR(SUMIFS('[4]BD Unidades'!$BA$3:$BA$1424,'[4]BD Unidades'!$A$3:$A$1424,$A648),"-")</f>
        <v>2.7000000000000099</v>
      </c>
      <c r="AS648" s="28">
        <f>SUMIFS('[4]BD Unidades'!$BC$3:$BC$1424,'[4]BD Unidades'!$A$3:$A$1424,$A648)</f>
        <v>1.0068412491962164E-2</v>
      </c>
      <c r="AT648" s="28">
        <f>SUMIFS('[4]BD Unidades'!$BE$3:$BE$1424,'[4]BD Unidades'!$A$3:$A$1424,$A648)</f>
        <v>0.99745139822858786</v>
      </c>
      <c r="AU648" s="29">
        <f t="shared" si="42"/>
        <v>0.98740864611053802</v>
      </c>
      <c r="AV648" s="30">
        <f t="shared" si="43"/>
        <v>2.2000000000000001E-3</v>
      </c>
      <c r="AW648" s="25">
        <f>IFERROR(SUMIFS('[4]BD Unidades'!$BI$3:$BI$1424,'[4]BD Unidades'!$A$3:$A$1424,$A648),"-")</f>
        <v>0.62333063460580962</v>
      </c>
      <c r="AX648" s="25">
        <f>IFERROR(SUMIFS('[4]BD Unidades'!$BJ$3:$BJ$1424,'[4]BD Unidades'!$A$3:$A$1424,$A648),"-")</f>
        <v>0.40057903989445537</v>
      </c>
    </row>
    <row r="649" spans="1:50" ht="14.4" x14ac:dyDescent="0.3">
      <c r="A649" s="7">
        <v>1972</v>
      </c>
      <c r="B649" s="7" t="s">
        <v>2844</v>
      </c>
      <c r="D649" s="8" t="s">
        <v>2845</v>
      </c>
      <c r="E649" s="19" t="s">
        <v>2846</v>
      </c>
      <c r="F649" s="19" t="s">
        <v>2846</v>
      </c>
      <c r="G649" s="19" t="s">
        <v>2847</v>
      </c>
      <c r="H649" s="19" t="s">
        <v>397</v>
      </c>
      <c r="I649" s="19">
        <v>2024</v>
      </c>
      <c r="J649" s="19" t="s">
        <v>495</v>
      </c>
      <c r="K649" s="19" t="s">
        <v>496</v>
      </c>
      <c r="L649" s="19" t="s">
        <v>213</v>
      </c>
      <c r="M649" s="19" t="s">
        <v>90</v>
      </c>
      <c r="N649" s="19" t="s">
        <v>97</v>
      </c>
      <c r="O649" s="19" t="s">
        <v>1751</v>
      </c>
      <c r="P649" s="19" t="s">
        <v>51</v>
      </c>
      <c r="Q649" s="9" t="s">
        <v>2848</v>
      </c>
      <c r="R649" s="20">
        <v>9.0820000000000007</v>
      </c>
      <c r="S649" s="20">
        <v>0.9</v>
      </c>
      <c r="T649" s="20">
        <v>9</v>
      </c>
      <c r="U649" s="20" t="s">
        <v>397</v>
      </c>
      <c r="V649" s="21">
        <f>_xlfn.XLOOKUP(D649,'[4]Gen. Real'!$A$2:$A$1168,'[4]Gen. Real'!$C$2:$C$1168,"-",0)</f>
        <v>4.1903600000000027</v>
      </c>
      <c r="W649" s="22"/>
      <c r="X649" s="22" t="str">
        <f>_xlfn.XLOOKUP(D649,[4]Vertimiento!$J$2:$J$119,[4]Vertimiento!$K$2:$K$119,"-",0)</f>
        <v>-</v>
      </c>
      <c r="Y649" s="23" t="str">
        <f t="shared" si="40"/>
        <v>-</v>
      </c>
      <c r="Z649" s="19" t="str">
        <f>_xlfn.XLOOKUP(D649,[4]Cmg!$I$4:$I$99,[4]Cmg!$M$4:$M$99,"----",0,1)</f>
        <v>----</v>
      </c>
      <c r="AA649" s="19" t="str">
        <f>_xlfn.XLOOKUP(D649,[4]Cmg!$A$4:$A$101,[4]Cmg!$B$4:$B$101,"----",0,1)</f>
        <v>----</v>
      </c>
      <c r="AB649" s="19" t="str">
        <f>_xlfn.XLOOKUP(D649,[4]Cmg!$E$4:$E$101,[4]Cmg!$F$4:$F$101,"----",0,1)</f>
        <v>----</v>
      </c>
      <c r="AC649" s="19" t="str">
        <f>_xlfn.XLOOKUP(D649,[4]Cmg!$O$4:$O$101,[4]Cmg!$P$4:$P$101,"----",0,1)</f>
        <v>----</v>
      </c>
      <c r="AD649" s="24" t="str">
        <f>_xlfn.XLOOKUP(D649,[4]Cmg!$S$4:$S$101,[4]Cmg!$U$4:$U$101,"----",0,1)</f>
        <v>----</v>
      </c>
      <c r="AG649" s="25">
        <f>IFERROR(SUMIFS('[4]BD Unidades'!$AH:$AH,'[4]BD Unidades'!$A:$A,'BD Centrales 2024'!$A649),"-")</f>
        <v>4.7334494773519165</v>
      </c>
      <c r="AH649" s="25">
        <f>SUMIFS('[4]BD Unidades'!$AJ$3:$AJ$1424,'[4]BD Unidades'!$A$3:$A$1424,$A649)</f>
        <v>6745.1112089848084</v>
      </c>
      <c r="AI649" s="25">
        <f>SUMIFS('[4]BD Unidades'!$AL$3:$AL$1424,'[4]BD Unidades'!$A$3:$A$1424,$A649)</f>
        <v>0</v>
      </c>
      <c r="AJ649" s="26">
        <f t="shared" si="41"/>
        <v>0</v>
      </c>
      <c r="AK649" s="27">
        <f>IFERROR(SUMIFS('[4]BD Unidades'!$AO$3:$AO$1424,'[4]BD Unidades'!$A$3:$A$1424,$A649),"-")</f>
        <v>0</v>
      </c>
      <c r="AL649" s="27">
        <f>IFERROR(SUMIFS('[4]BD Unidades'!$AQ$3:$AQ$1424,'[4]BD Unidades'!$A$3:$A$1424,$A649),"-")</f>
        <v>0</v>
      </c>
      <c r="AM649" s="27">
        <f>IFERROR(SUMIFS('[4]BD Unidades'!$AS$3:$AS$1424,'[4]BD Unidades'!$A$3:$A$1424,$A649),"-")</f>
        <v>0</v>
      </c>
      <c r="AN649" s="27">
        <f>IFERROR(SUMIFS('[4]BD Unidades'!$AU$3:$AU$1424,'[4]BD Unidades'!$A$3:$A$1424,$A649),"-")</f>
        <v>0</v>
      </c>
      <c r="AO649" s="27">
        <f>IFERROR(SUMIFS('[4]BD Unidades'!$AW$3:$AW$1424,'[4]BD Unidades'!$A$3:$A$1424,$A649),"-")</f>
        <v>0</v>
      </c>
      <c r="AP649" s="27">
        <f>IFERROR(SUMIFS('[4]BD Unidades'!$AY$3:$AY$1424,'[4]BD Unidades'!$A$3:$A$1424,$A649),"-")</f>
        <v>0.2569736842105263</v>
      </c>
      <c r="AQ649" s="25">
        <f>IFERROR(SUMIFS('[4]BD Unidades'!$AZ$3:$AZ$1424,'[4]BD Unidades'!$A$3:$A$1424,$A649),"-")</f>
        <v>1.0824958763066199</v>
      </c>
      <c r="AR649" s="25">
        <f>IFERROR(SUMIFS('[4]BD Unidades'!$BA$3:$BA$1424,'[4]BD Unidades'!$A$3:$A$1424,$A649),"-")</f>
        <v>4.7061012159826001</v>
      </c>
      <c r="AS649" s="28">
        <f>SUMIFS('[4]BD Unidades'!$BC$3:$BC$1424,'[4]BD Unidades'!$A$3:$A$1424,$A649)</f>
        <v>1.9057366218894516E-2</v>
      </c>
      <c r="AT649" s="28">
        <f>SUMIFS('[4]BD Unidades'!$BE$3:$BE$1424,'[4]BD Unidades'!$A$3:$A$1424,$A649)</f>
        <v>0.99080944954470618</v>
      </c>
      <c r="AU649" s="29">
        <f t="shared" si="42"/>
        <v>0.9719272310115914</v>
      </c>
      <c r="AV649" s="30">
        <f t="shared" si="43"/>
        <v>9.0000000000000011E-3</v>
      </c>
      <c r="AW649" s="25">
        <f>IFERROR(SUMIFS('[4]BD Unidades'!$BI$3:$BI$1424,'[4]BD Unidades'!$A$3:$A$1424,$A649),"-")</f>
        <v>0.83238246014773376</v>
      </c>
      <c r="AX649" s="25">
        <f>IFERROR(SUMIFS('[4]BD Unidades'!$BJ$3:$BJ$1424,'[4]BD Unidades'!$A$3:$A$1424,$A649),"-")</f>
        <v>0.53492472244978972</v>
      </c>
    </row>
    <row r="650" spans="1:50" ht="14.4" x14ac:dyDescent="0.3">
      <c r="A650" s="7">
        <v>1973</v>
      </c>
      <c r="B650" s="7" t="s">
        <v>2849</v>
      </c>
      <c r="D650" s="8" t="s">
        <v>2850</v>
      </c>
      <c r="E650" s="19" t="s">
        <v>2269</v>
      </c>
      <c r="F650" s="19" t="s">
        <v>2851</v>
      </c>
      <c r="G650" s="19" t="s">
        <v>2852</v>
      </c>
      <c r="H650" s="19" t="s">
        <v>397</v>
      </c>
      <c r="I650" s="19">
        <v>2024</v>
      </c>
      <c r="J650" s="19" t="s">
        <v>495</v>
      </c>
      <c r="K650" s="19" t="s">
        <v>496</v>
      </c>
      <c r="L650" s="19" t="s">
        <v>213</v>
      </c>
      <c r="M650" s="19" t="s">
        <v>90</v>
      </c>
      <c r="N650" s="19" t="s">
        <v>868</v>
      </c>
      <c r="O650" s="19" t="s">
        <v>868</v>
      </c>
      <c r="P650" s="19" t="s">
        <v>51</v>
      </c>
      <c r="Q650" s="9" t="s">
        <v>2854</v>
      </c>
      <c r="R650" s="20">
        <v>3.0081199999999999</v>
      </c>
      <c r="S650" s="20">
        <v>0.27</v>
      </c>
      <c r="T650" s="20">
        <v>3</v>
      </c>
      <c r="U650" s="20" t="s">
        <v>397</v>
      </c>
      <c r="V650" s="21">
        <f>_xlfn.XLOOKUP(D650,'[4]Gen. Real'!$A$2:$A$1168,'[4]Gen. Real'!$C$2:$C$1168,"-",0)</f>
        <v>5.0501100000000028</v>
      </c>
      <c r="W650" s="22"/>
      <c r="X650" s="22" t="str">
        <f>_xlfn.XLOOKUP(D650,[4]Vertimiento!$J$2:$J$119,[4]Vertimiento!$K$2:$K$119,"-",0)</f>
        <v>-</v>
      </c>
      <c r="Y650" s="23" t="str">
        <f t="shared" si="40"/>
        <v>-</v>
      </c>
      <c r="Z650" s="19" t="str">
        <f>_xlfn.XLOOKUP(D650,[4]Cmg!$I$4:$I$99,[4]Cmg!$M$4:$M$99,"----",0,1)</f>
        <v>----</v>
      </c>
      <c r="AA650" s="19" t="str">
        <f>_xlfn.XLOOKUP(D650,[4]Cmg!$A$4:$A$101,[4]Cmg!$B$4:$B$101,"----",0,1)</f>
        <v>----</v>
      </c>
      <c r="AB650" s="19" t="str">
        <f>_xlfn.XLOOKUP(D650,[4]Cmg!$E$4:$E$101,[4]Cmg!$F$4:$F$101,"----",0,1)</f>
        <v>----</v>
      </c>
      <c r="AC650" s="19" t="str">
        <f>_xlfn.XLOOKUP(D650,[4]Cmg!$O$4:$O$101,[4]Cmg!$P$4:$P$101,"----",0,1)</f>
        <v>----</v>
      </c>
      <c r="AD650" s="24" t="str">
        <f>_xlfn.XLOOKUP(D650,[4]Cmg!$S$4:$S$101,[4]Cmg!$U$4:$U$101,"----",0,1)</f>
        <v>----</v>
      </c>
      <c r="AG650" s="25">
        <f>IFERROR(SUMIFS('[4]BD Unidades'!$AH:$AH,'[4]BD Unidades'!$A:$A,'BD Centrales 2024'!$A650),"-")</f>
        <v>3</v>
      </c>
      <c r="AH650" s="25">
        <f>SUMIFS('[4]BD Unidades'!$AJ$3:$AJ$1424,'[4]BD Unidades'!$A$3:$A$1424,$A650)</f>
        <v>8473.9804263127826</v>
      </c>
      <c r="AI650" s="25">
        <f>SUMIFS('[4]BD Unidades'!$AL$3:$AL$1424,'[4]BD Unidades'!$A$3:$A$1424,$A650)</f>
        <v>0</v>
      </c>
      <c r="AJ650" s="26">
        <f t="shared" si="41"/>
        <v>0</v>
      </c>
      <c r="AK650" s="27">
        <f>IFERROR(SUMIFS('[4]BD Unidades'!$AO$3:$AO$1424,'[4]BD Unidades'!$A$3:$A$1424,$A650),"-")</f>
        <v>0</v>
      </c>
      <c r="AL650" s="27">
        <f>IFERROR(SUMIFS('[4]BD Unidades'!$AQ$3:$AQ$1424,'[4]BD Unidades'!$A$3:$A$1424,$A650),"-")</f>
        <v>0</v>
      </c>
      <c r="AM650" s="27">
        <f>IFERROR(SUMIFS('[4]BD Unidades'!$AS$3:$AS$1424,'[4]BD Unidades'!$A$3:$A$1424,$A650),"-")</f>
        <v>0</v>
      </c>
      <c r="AN650" s="27">
        <f>IFERROR(SUMIFS('[4]BD Unidades'!$AU$3:$AU$1424,'[4]BD Unidades'!$A$3:$A$1424,$A650),"-")</f>
        <v>0.20053222610800103</v>
      </c>
      <c r="AO650" s="27">
        <f>IFERROR(SUMIFS('[4]BD Unidades'!$AW$3:$AW$1424,'[4]BD Unidades'!$A$3:$A$1424,$A650),"-")</f>
        <v>0.19672951876919803</v>
      </c>
      <c r="AP650" s="27">
        <f>IFERROR(SUMIFS('[4]BD Unidades'!$AY$3:$AY$1424,'[4]BD Unidades'!$A$3:$A$1424,$A650),"-")</f>
        <v>0.20545789396699599</v>
      </c>
      <c r="AQ650" s="25">
        <f>IFERROR(SUMIFS('[4]BD Unidades'!$AZ$3:$AZ$1424,'[4]BD Unidades'!$A$3:$A$1424,$A650),"-")</f>
        <v>0.60322500000000001</v>
      </c>
      <c r="AR650" s="25">
        <f>IFERROR(SUMIFS('[4]BD Unidades'!$BA$3:$BA$1424,'[4]BD Unidades'!$A$3:$A$1424,$A650),"-")</f>
        <v>3</v>
      </c>
      <c r="AS650" s="28">
        <f>SUMIFS('[4]BD Unidades'!$BC$3:$BC$1424,'[4]BD Unidades'!$A$3:$A$1424,$A650)</f>
        <v>8.9747625559239725E-3</v>
      </c>
      <c r="AT650" s="28">
        <f>SUMIFS('[4]BD Unidades'!$BE$3:$BE$1424,'[4]BD Unidades'!$A$3:$A$1424,$A650)</f>
        <v>0.99730063960214355</v>
      </c>
      <c r="AU650" s="29">
        <f t="shared" si="42"/>
        <v>0.98835010316484317</v>
      </c>
      <c r="AV650" s="30">
        <f t="shared" si="43"/>
        <v>2.7000000000000001E-3</v>
      </c>
      <c r="AW650" s="25">
        <f>IFERROR(SUMIFS('[4]BD Unidades'!$BI$3:$BI$1424,'[4]BD Unidades'!$A$3:$A$1424,$A650),"-")</f>
        <v>0.59779654550211103</v>
      </c>
      <c r="AX650" s="25">
        <f>IFERROR(SUMIFS('[4]BD Unidades'!$BJ$3:$BJ$1424,'[4]BD Unidades'!$A$3:$A$1424,$A650),"-")</f>
        <v>0.38416973746347921</v>
      </c>
    </row>
    <row r="651" spans="1:50" ht="14.4" x14ac:dyDescent="0.3">
      <c r="A651" s="7">
        <v>1974</v>
      </c>
      <c r="B651" s="7" t="s">
        <v>2855</v>
      </c>
      <c r="D651" s="8" t="s">
        <v>2856</v>
      </c>
      <c r="E651" s="19" t="s">
        <v>2857</v>
      </c>
      <c r="F651" s="19" t="s">
        <v>2857</v>
      </c>
      <c r="G651" s="19" t="s">
        <v>2584</v>
      </c>
      <c r="H651" s="19" t="s">
        <v>397</v>
      </c>
      <c r="I651" s="19">
        <v>2024</v>
      </c>
      <c r="J651" s="19" t="s">
        <v>495</v>
      </c>
      <c r="K651" s="19" t="s">
        <v>496</v>
      </c>
      <c r="L651" s="19" t="s">
        <v>213</v>
      </c>
      <c r="M651" s="19" t="s">
        <v>106</v>
      </c>
      <c r="N651" s="19" t="s">
        <v>107</v>
      </c>
      <c r="O651" s="19" t="s">
        <v>1340</v>
      </c>
      <c r="P651" s="19" t="s">
        <v>51</v>
      </c>
      <c r="Q651" s="9" t="s">
        <v>2858</v>
      </c>
      <c r="R651" s="20">
        <v>6.0049999999999999</v>
      </c>
      <c r="S651" s="20">
        <v>8.3000000000000004E-2</v>
      </c>
      <c r="T651" s="20">
        <v>6</v>
      </c>
      <c r="U651" s="20" t="s">
        <v>397</v>
      </c>
      <c r="V651" s="21">
        <f>_xlfn.XLOOKUP(D651,'[4]Gen. Real'!$A$2:$A$1168,'[4]Gen. Real'!$C$2:$C$1168,"-",0)</f>
        <v>13.444590000000007</v>
      </c>
      <c r="W651" s="22"/>
      <c r="X651" s="22" t="str">
        <f>_xlfn.XLOOKUP(D651,[4]Vertimiento!$J$2:$J$119,[4]Vertimiento!$K$2:$K$119,"-",0)</f>
        <v>-</v>
      </c>
      <c r="Y651" s="23" t="str">
        <f t="shared" si="40"/>
        <v>-</v>
      </c>
      <c r="Z651" s="19" t="str">
        <f>_xlfn.XLOOKUP(D651,[4]Cmg!$I$4:$I$99,[4]Cmg!$M$4:$M$99,"----",0,1)</f>
        <v>----</v>
      </c>
      <c r="AA651" s="19" t="str">
        <f>_xlfn.XLOOKUP(D651,[4]Cmg!$A$4:$A$101,[4]Cmg!$B$4:$B$101,"----",0,1)</f>
        <v>----</v>
      </c>
      <c r="AB651" s="19" t="str">
        <f>_xlfn.XLOOKUP(D651,[4]Cmg!$E$4:$E$101,[4]Cmg!$F$4:$F$101,"----",0,1)</f>
        <v>----</v>
      </c>
      <c r="AC651" s="19" t="str">
        <f>_xlfn.XLOOKUP(D651,[4]Cmg!$O$4:$O$101,[4]Cmg!$P$4:$P$101,"----",0,1)</f>
        <v>----</v>
      </c>
      <c r="AD651" s="24" t="str">
        <f>_xlfn.XLOOKUP(D651,[4]Cmg!$S$4:$S$101,[4]Cmg!$U$4:$U$101,"----",0,1)</f>
        <v>----</v>
      </c>
      <c r="AG651" s="25">
        <f>IFERROR(SUMIFS('[4]BD Unidades'!$AH:$AH,'[4]BD Unidades'!$A:$A,'BD Centrales 2024'!$A651),"-")</f>
        <v>6</v>
      </c>
      <c r="AH651" s="25">
        <f>SUMIFS('[4]BD Unidades'!$AJ$3:$AJ$1424,'[4]BD Unidades'!$A$3:$A$1424,$A651)</f>
        <v>8730.4079933388821</v>
      </c>
      <c r="AI651" s="25">
        <f>SUMIFS('[4]BD Unidades'!$AL$3:$AL$1424,'[4]BD Unidades'!$A$3:$A$1424,$A651)</f>
        <v>1.3821815154038268</v>
      </c>
      <c r="AJ651" s="26">
        <f t="shared" si="41"/>
        <v>1.5829302900385972E-4</v>
      </c>
      <c r="AK651" s="27">
        <f>IFERROR(SUMIFS('[4]BD Unidades'!$AO$3:$AO$1424,'[4]BD Unidades'!$A$3:$A$1424,$A651),"-")</f>
        <v>0</v>
      </c>
      <c r="AL651" s="27">
        <f>IFERROR(SUMIFS('[4]BD Unidades'!$AQ$3:$AQ$1424,'[4]BD Unidades'!$A$3:$A$1424,$A651),"-")</f>
        <v>0</v>
      </c>
      <c r="AM651" s="27">
        <f>IFERROR(SUMIFS('[4]BD Unidades'!$AS$3:$AS$1424,'[4]BD Unidades'!$A$3:$A$1424,$A651),"-")</f>
        <v>0</v>
      </c>
      <c r="AN651" s="27">
        <f>IFERROR(SUMIFS('[4]BD Unidades'!$AU$3:$AU$1424,'[4]BD Unidades'!$A$3:$A$1424,$A651),"-")</f>
        <v>0</v>
      </c>
      <c r="AO651" s="27">
        <f>IFERROR(SUMIFS('[4]BD Unidades'!$AW$3:$AW$1424,'[4]BD Unidades'!$A$3:$A$1424,$A651),"-")</f>
        <v>0.25557801831806826</v>
      </c>
      <c r="AP651" s="27">
        <f>IFERROR(SUMIFS('[4]BD Unidades'!$AY$3:$AY$1424,'[4]BD Unidades'!$A$3:$A$1424,$A651),"-")</f>
        <v>0.27292756036636134</v>
      </c>
      <c r="AQ651" s="25">
        <f>IFERROR(SUMIFS('[4]BD Unidades'!$AZ$3:$AZ$1424,'[4]BD Unidades'!$A$3:$A$1424,$A651),"-")</f>
        <v>1.3721442024291495</v>
      </c>
      <c r="AR651" s="25">
        <f>IFERROR(SUMIFS('[4]BD Unidades'!$BA$3:$BA$1424,'[4]BD Unidades'!$A$3:$A$1424,$A651),"-")</f>
        <v>5.9990502418259801</v>
      </c>
      <c r="AS651" s="28">
        <f>SUMIFS('[4]BD Unidades'!$BC$3:$BC$1424,'[4]BD Unidades'!$A$3:$A$1424,$A651)</f>
        <v>1.2463628010493787E-2</v>
      </c>
      <c r="AT651" s="28">
        <f>SUMIFS('[4]BD Unidades'!$BE$3:$BE$1424,'[4]BD Unidades'!$A$3:$A$1424,$A651)</f>
        <v>0.99892280112656562</v>
      </c>
      <c r="AU651" s="29">
        <f t="shared" si="42"/>
        <v>0.98647259892212358</v>
      </c>
      <c r="AV651" s="30">
        <f t="shared" si="43"/>
        <v>8.3000000000000001E-4</v>
      </c>
      <c r="AW651" s="25">
        <f>IFERROR(SUMIFS('[4]BD Unidades'!$BI$3:$BI$1424,'[4]BD Unidades'!$A$3:$A$1424,$A651),"-")</f>
        <v>1.3546963949232591</v>
      </c>
      <c r="AX651" s="25">
        <f>IFERROR(SUMIFS('[4]BD Unidades'!$BJ$3:$BJ$1424,'[4]BD Unidades'!$A$3:$A$1424,$A651),"-")</f>
        <v>0.87058609203447179</v>
      </c>
    </row>
    <row r="652" spans="1:50" ht="14.4" x14ac:dyDescent="0.3">
      <c r="A652" s="7">
        <v>1975</v>
      </c>
      <c r="B652" s="7" t="s">
        <v>2859</v>
      </c>
      <c r="D652" s="8" t="s">
        <v>2860</v>
      </c>
      <c r="E652" s="19" t="s">
        <v>2861</v>
      </c>
      <c r="F652" s="19" t="s">
        <v>2861</v>
      </c>
      <c r="G652" s="19" t="s">
        <v>2862</v>
      </c>
      <c r="H652" s="19" t="s">
        <v>397</v>
      </c>
      <c r="I652" s="19">
        <v>2024</v>
      </c>
      <c r="J652" s="19" t="s">
        <v>495</v>
      </c>
      <c r="K652" s="19" t="s">
        <v>496</v>
      </c>
      <c r="L652" s="19" t="s">
        <v>213</v>
      </c>
      <c r="M652" s="19" t="s">
        <v>106</v>
      </c>
      <c r="N652" s="19" t="s">
        <v>243</v>
      </c>
      <c r="O652" s="19" t="s">
        <v>1409</v>
      </c>
      <c r="P652" s="19" t="s">
        <v>51</v>
      </c>
      <c r="Q652" s="9" t="s">
        <v>2864</v>
      </c>
      <c r="R652" s="20">
        <v>9.01</v>
      </c>
      <c r="S652" s="20">
        <v>0.11</v>
      </c>
      <c r="T652" s="20">
        <v>9</v>
      </c>
      <c r="U652" s="20" t="s">
        <v>397</v>
      </c>
      <c r="V652" s="21">
        <f>_xlfn.XLOOKUP(D652,'[4]Gen. Real'!$A$2:$A$1168,'[4]Gen. Real'!$C$2:$C$1168,"-",0)</f>
        <v>19.108499999999996</v>
      </c>
      <c r="W652" s="22"/>
      <c r="X652" s="22" t="str">
        <f>_xlfn.XLOOKUP(D652,[4]Vertimiento!$J$2:$J$119,[4]Vertimiento!$K$2:$K$119,"-",0)</f>
        <v>-</v>
      </c>
      <c r="Y652" s="23" t="str">
        <f t="shared" si="40"/>
        <v>-</v>
      </c>
      <c r="Z652" s="19" t="str">
        <f>_xlfn.XLOOKUP(D652,[4]Cmg!$I$4:$I$99,[4]Cmg!$M$4:$M$99,"----",0,1)</f>
        <v>----</v>
      </c>
      <c r="AA652" s="19" t="str">
        <f>_xlfn.XLOOKUP(D652,[4]Cmg!$A$4:$A$101,[4]Cmg!$B$4:$B$101,"----",0,1)</f>
        <v>----</v>
      </c>
      <c r="AB652" s="19" t="str">
        <f>_xlfn.XLOOKUP(D652,[4]Cmg!$E$4:$E$101,[4]Cmg!$F$4:$F$101,"----",0,1)</f>
        <v>----</v>
      </c>
      <c r="AC652" s="19" t="str">
        <f>_xlfn.XLOOKUP(D652,[4]Cmg!$O$4:$O$101,[4]Cmg!$P$4:$P$101,"----",0,1)</f>
        <v>----</v>
      </c>
      <c r="AD652" s="24" t="str">
        <f>_xlfn.XLOOKUP(D652,[4]Cmg!$S$4:$S$101,[4]Cmg!$U$4:$U$101,"----",0,1)</f>
        <v>----</v>
      </c>
      <c r="AG652" s="25">
        <f>IFERROR(SUMIFS('[4]BD Unidades'!$AH:$AH,'[4]BD Unidades'!$A:$A,'BD Centrales 2024'!$A652),"-")</f>
        <v>9</v>
      </c>
      <c r="AH652" s="25">
        <f>SUMIFS('[4]BD Unidades'!$AJ$3:$AJ$1424,'[4]BD Unidades'!$A$3:$A$1424,$A652)</f>
        <v>8262.935627081024</v>
      </c>
      <c r="AI652" s="25">
        <f>SUMIFS('[4]BD Unidades'!$AL$3:$AL$1424,'[4]BD Unidades'!$A$3:$A$1424,$A652)</f>
        <v>0</v>
      </c>
      <c r="AJ652" s="26">
        <f t="shared" si="41"/>
        <v>0</v>
      </c>
      <c r="AK652" s="27">
        <f>IFERROR(SUMIFS('[4]BD Unidades'!$AO$3:$AO$1424,'[4]BD Unidades'!$A$3:$A$1424,$A652),"-")</f>
        <v>0</v>
      </c>
      <c r="AL652" s="27">
        <f>IFERROR(SUMIFS('[4]BD Unidades'!$AQ$3:$AQ$1424,'[4]BD Unidades'!$A$3:$A$1424,$A652),"-")</f>
        <v>0</v>
      </c>
      <c r="AM652" s="27">
        <f>IFERROR(SUMIFS('[4]BD Unidades'!$AS$3:$AS$1424,'[4]BD Unidades'!$A$3:$A$1424,$A652),"-")</f>
        <v>0</v>
      </c>
      <c r="AN652" s="27">
        <f>IFERROR(SUMIFS('[4]BD Unidades'!$AU$3:$AU$1424,'[4]BD Unidades'!$A$3:$A$1424,$A652),"-")</f>
        <v>0</v>
      </c>
      <c r="AO652" s="27">
        <f>IFERROR(SUMIFS('[4]BD Unidades'!$AW$3:$AW$1424,'[4]BD Unidades'!$A$3:$A$1424,$A652),"-")</f>
        <v>0.25485582685904551</v>
      </c>
      <c r="AP652" s="27">
        <f>IFERROR(SUMIFS('[4]BD Unidades'!$AY$3:$AY$1424,'[4]BD Unidades'!$A$3:$A$1424,$A652),"-")</f>
        <v>0.25800133185349611</v>
      </c>
      <c r="AQ652" s="25">
        <f>IFERROR(SUMIFS('[4]BD Unidades'!$AZ$3:$AZ$1424,'[4]BD Unidades'!$A$3:$A$1424,$A652),"-")</f>
        <v>2.0582163036437242</v>
      </c>
      <c r="AR652" s="25">
        <f>IFERROR(SUMIFS('[4]BD Unidades'!$BA$3:$BA$1424,'[4]BD Unidades'!$A$3:$A$1424,$A652),"-")</f>
        <v>9.0000000000000107</v>
      </c>
      <c r="AS652" s="28">
        <f>SUMIFS('[4]BD Unidades'!$BC$3:$BC$1424,'[4]BD Unidades'!$A$3:$A$1424,$A652)</f>
        <v>1.1757362017849313E-2</v>
      </c>
      <c r="AT652" s="28">
        <f>SUMIFS('[4]BD Unidades'!$BE$3:$BE$1424,'[4]BD Unidades'!$A$3:$A$1424,$A652)</f>
        <v>0.99889012208657046</v>
      </c>
      <c r="AU652" s="29">
        <f t="shared" si="42"/>
        <v>0.98714580930514495</v>
      </c>
      <c r="AV652" s="30">
        <f t="shared" si="43"/>
        <v>1.1000000000000001E-3</v>
      </c>
      <c r="AW652" s="25">
        <f>IFERROR(SUMIFS('[4]BD Unidades'!$BI$3:$BI$1424,'[4]BD Unidades'!$A$3:$A$1424,$A652),"-")</f>
        <v>2.0339902214571941</v>
      </c>
      <c r="AX652" s="25">
        <f>IFERROR(SUMIFS('[4]BD Unidades'!$BJ$3:$BJ$1424,'[4]BD Unidades'!$A$3:$A$1424,$A652),"-")</f>
        <v>1.3071294828647262</v>
      </c>
    </row>
    <row r="653" spans="1:50" ht="14.4" x14ac:dyDescent="0.3">
      <c r="A653" s="7">
        <v>1976</v>
      </c>
      <c r="B653" s="7" t="s">
        <v>2884</v>
      </c>
      <c r="D653" s="8" t="s">
        <v>2885</v>
      </c>
      <c r="E653" s="19" t="s">
        <v>2886</v>
      </c>
      <c r="F653" s="19" t="s">
        <v>2886</v>
      </c>
      <c r="G653" s="19" t="s">
        <v>2887</v>
      </c>
      <c r="H653" s="19" t="s">
        <v>397</v>
      </c>
      <c r="I653" s="19">
        <v>2024</v>
      </c>
      <c r="J653" s="19" t="s">
        <v>495</v>
      </c>
      <c r="K653" s="19" t="s">
        <v>496</v>
      </c>
      <c r="L653" s="19" t="s">
        <v>213</v>
      </c>
      <c r="M653" s="19" t="s">
        <v>164</v>
      </c>
      <c r="N653" s="19" t="s">
        <v>221</v>
      </c>
      <c r="O653" s="19" t="s">
        <v>221</v>
      </c>
      <c r="P653" s="19" t="s">
        <v>51</v>
      </c>
      <c r="Q653" s="9" t="s">
        <v>2889</v>
      </c>
      <c r="R653" s="20">
        <v>2.9790000000000001</v>
      </c>
      <c r="S653" s="20">
        <v>0.3</v>
      </c>
      <c r="T653" s="20">
        <v>2.97</v>
      </c>
      <c r="U653" s="20" t="s">
        <v>397</v>
      </c>
      <c r="V653" s="21">
        <f>_xlfn.XLOOKUP(D653,'[4]Gen. Real'!$A$2:$A$1168,'[4]Gen. Real'!$C$2:$C$1168,"-",0)</f>
        <v>6.2016300000000006</v>
      </c>
      <c r="W653" s="22"/>
      <c r="X653" s="22" t="str">
        <f>_xlfn.XLOOKUP(D653,[4]Vertimiento!$J$2:$J$119,[4]Vertimiento!$K$2:$K$119,"-",0)</f>
        <v>-</v>
      </c>
      <c r="Y653" s="23" t="str">
        <f t="shared" si="40"/>
        <v>-</v>
      </c>
      <c r="Z653" s="19" t="str">
        <f>_xlfn.XLOOKUP(D653,[4]Cmg!$I$4:$I$99,[4]Cmg!$M$4:$M$99,"----",0,1)</f>
        <v>----</v>
      </c>
      <c r="AA653" s="19" t="str">
        <f>_xlfn.XLOOKUP(D653,[4]Cmg!$A$4:$A$101,[4]Cmg!$B$4:$B$101,"----",0,1)</f>
        <v>----</v>
      </c>
      <c r="AB653" s="19" t="str">
        <f>_xlfn.XLOOKUP(D653,[4]Cmg!$E$4:$E$101,[4]Cmg!$F$4:$F$101,"----",0,1)</f>
        <v>----</v>
      </c>
      <c r="AC653" s="19" t="str">
        <f>_xlfn.XLOOKUP(D653,[4]Cmg!$O$4:$O$101,[4]Cmg!$P$4:$P$101,"----",0,1)</f>
        <v>----</v>
      </c>
      <c r="AD653" s="24" t="str">
        <f>_xlfn.XLOOKUP(D653,[4]Cmg!$S$4:$S$101,[4]Cmg!$U$4:$U$101,"----",0,1)</f>
        <v>----</v>
      </c>
      <c r="AG653" s="25">
        <f>IFERROR(SUMIFS('[4]BD Unidades'!$AH:$AH,'[4]BD Unidades'!$A:$A,'BD Centrales 2024'!$A653),"-")</f>
        <v>2.97</v>
      </c>
      <c r="AH653" s="25">
        <f>SUMIFS('[4]BD Unidades'!$AJ$3:$AJ$1424,'[4]BD Unidades'!$A$3:$A$1424,$A653)</f>
        <v>8520.9290030211469</v>
      </c>
      <c r="AI653" s="25">
        <f>SUMIFS('[4]BD Unidades'!$AL$3:$AL$1424,'[4]BD Unidades'!$A$3:$A$1424,$A653)</f>
        <v>0</v>
      </c>
      <c r="AJ653" s="26">
        <f t="shared" si="41"/>
        <v>0</v>
      </c>
      <c r="AK653" s="27">
        <f>IFERROR(SUMIFS('[4]BD Unidades'!$AO$3:$AO$1424,'[4]BD Unidades'!$A$3:$A$1424,$A653),"-")</f>
        <v>0</v>
      </c>
      <c r="AL653" s="27">
        <f>IFERROR(SUMIFS('[4]BD Unidades'!$AQ$3:$AQ$1424,'[4]BD Unidades'!$A$3:$A$1424,$A653),"-")</f>
        <v>0</v>
      </c>
      <c r="AM653" s="27">
        <f>IFERROR(SUMIFS('[4]BD Unidades'!$AS$3:$AS$1424,'[4]BD Unidades'!$A$3:$A$1424,$A653),"-")</f>
        <v>0</v>
      </c>
      <c r="AN653" s="27">
        <f>IFERROR(SUMIFS('[4]BD Unidades'!$AU$3:$AU$1424,'[4]BD Unidades'!$A$3:$A$1424,$A653),"-")</f>
        <v>0.22815561933534742</v>
      </c>
      <c r="AO653" s="27">
        <f>IFERROR(SUMIFS('[4]BD Unidades'!$AW$3:$AW$1424,'[4]BD Unidades'!$A$3:$A$1424,$A653),"-")</f>
        <v>0.24270453172205439</v>
      </c>
      <c r="AP653" s="27">
        <f>IFERROR(SUMIFS('[4]BD Unidades'!$AY$3:$AY$1424,'[4]BD Unidades'!$A$3:$A$1424,$A653),"-")</f>
        <v>0.24214722054380666</v>
      </c>
      <c r="AQ653" s="25">
        <f>IFERROR(SUMIFS('[4]BD Unidades'!$AZ$3:$AZ$1424,'[4]BD Unidades'!$A$3:$A$1424,$A653),"-")</f>
        <v>0.67967559</v>
      </c>
      <c r="AR653" s="25">
        <f>IFERROR(SUMIFS('[4]BD Unidades'!$BA$3:$BA$1424,'[4]BD Unidades'!$A$3:$A$1424,$A653),"-")</f>
        <v>2.97</v>
      </c>
      <c r="AS653" s="28">
        <f>SUMIFS('[4]BD Unidades'!$BC$3:$BC$1424,'[4]BD Unidades'!$A$3:$A$1424,$A653)</f>
        <v>9.1857927407447845E-2</v>
      </c>
      <c r="AT653" s="28">
        <f>SUMIFS('[4]BD Unidades'!$BE$3:$BE$1424,'[4]BD Unidades'!$A$3:$A$1424,$A653)</f>
        <v>0.99645864631656533</v>
      </c>
      <c r="AU653" s="29">
        <f t="shared" si="42"/>
        <v>0.90492602031869462</v>
      </c>
      <c r="AV653" s="30">
        <f t="shared" si="43"/>
        <v>3.0000000000000001E-3</v>
      </c>
      <c r="AW653" s="25">
        <f>IFERROR(SUMIFS('[4]BD Unidades'!$BI$3:$BI$1424,'[4]BD Unidades'!$A$3:$A$1424,$A653),"-")</f>
        <v>0.61673083922853722</v>
      </c>
      <c r="AX653" s="25">
        <f>IFERROR(SUMIFS('[4]BD Unidades'!$BJ$3:$BJ$1424,'[4]BD Unidades'!$A$3:$A$1424,$A653),"-")</f>
        <v>0.39633772790214566</v>
      </c>
    </row>
    <row r="654" spans="1:50" ht="14.4" x14ac:dyDescent="0.3">
      <c r="A654" s="7">
        <v>1977</v>
      </c>
      <c r="B654" s="7" t="s">
        <v>2890</v>
      </c>
      <c r="D654" s="8" t="s">
        <v>2891</v>
      </c>
      <c r="E654" s="19" t="s">
        <v>2892</v>
      </c>
      <c r="F654" s="19" t="s">
        <v>2892</v>
      </c>
      <c r="G654" s="19" t="s">
        <v>2893</v>
      </c>
      <c r="H654" s="19" t="s">
        <v>397</v>
      </c>
      <c r="I654" s="19">
        <v>2024</v>
      </c>
      <c r="J654" s="19" t="s">
        <v>495</v>
      </c>
      <c r="K654" s="19" t="s">
        <v>496</v>
      </c>
      <c r="L654" s="19" t="s">
        <v>213</v>
      </c>
      <c r="M654" s="19" t="s">
        <v>164</v>
      </c>
      <c r="N654" s="19" t="s">
        <v>879</v>
      </c>
      <c r="O654" s="19" t="s">
        <v>893</v>
      </c>
      <c r="P654" s="19" t="s">
        <v>51</v>
      </c>
      <c r="Q654" s="9" t="s">
        <v>2895</v>
      </c>
      <c r="R654" s="20">
        <v>2.71</v>
      </c>
      <c r="S654" s="20">
        <v>0.37</v>
      </c>
      <c r="T654" s="20">
        <v>2.7</v>
      </c>
      <c r="U654" s="20" t="s">
        <v>397</v>
      </c>
      <c r="V654" s="21">
        <f>_xlfn.XLOOKUP(D654,'[4]Gen. Real'!$A$2:$A$1168,'[4]Gen. Real'!$C$2:$C$1168,"-",0)</f>
        <v>5.0633900000000027</v>
      </c>
      <c r="W654" s="22"/>
      <c r="X654" s="22" t="str">
        <f>_xlfn.XLOOKUP(D654,[4]Vertimiento!$J$2:$J$119,[4]Vertimiento!$K$2:$K$119,"-",0)</f>
        <v>-</v>
      </c>
      <c r="Y654" s="23" t="str">
        <f t="shared" si="40"/>
        <v>-</v>
      </c>
      <c r="Z654" s="19" t="str">
        <f>_xlfn.XLOOKUP(D654,[4]Cmg!$I$4:$I$99,[4]Cmg!$M$4:$M$99,"----",0,1)</f>
        <v>----</v>
      </c>
      <c r="AA654" s="19" t="str">
        <f>_xlfn.XLOOKUP(D654,[4]Cmg!$A$4:$A$101,[4]Cmg!$B$4:$B$101,"----",0,1)</f>
        <v>----</v>
      </c>
      <c r="AB654" s="19" t="str">
        <f>_xlfn.XLOOKUP(D654,[4]Cmg!$E$4:$E$101,[4]Cmg!$F$4:$F$101,"----",0,1)</f>
        <v>----</v>
      </c>
      <c r="AC654" s="19" t="str">
        <f>_xlfn.XLOOKUP(D654,[4]Cmg!$O$4:$O$101,[4]Cmg!$P$4:$P$101,"----",0,1)</f>
        <v>----</v>
      </c>
      <c r="AD654" s="24" t="str">
        <f>_xlfn.XLOOKUP(D654,[4]Cmg!$S$4:$S$101,[4]Cmg!$U$4:$U$101,"----",0,1)</f>
        <v>----</v>
      </c>
      <c r="AG654" s="25">
        <f>IFERROR(SUMIFS('[4]BD Unidades'!$AH:$AH,'[4]BD Unidades'!$A:$A,'BD Centrales 2024'!$A654),"-")</f>
        <v>2.7</v>
      </c>
      <c r="AH654" s="25">
        <f>SUMIFS('[4]BD Unidades'!$AJ$3:$AJ$1424,'[4]BD Unidades'!$A$3:$A$1424,$A654)</f>
        <v>8632.3118081180783</v>
      </c>
      <c r="AI654" s="25">
        <f>SUMIFS('[4]BD Unidades'!$AL$3:$AL$1424,'[4]BD Unidades'!$A$3:$A$1424,$A654)</f>
        <v>0</v>
      </c>
      <c r="AJ654" s="26">
        <f t="shared" si="41"/>
        <v>0</v>
      </c>
      <c r="AK654" s="27">
        <f>IFERROR(SUMIFS('[4]BD Unidades'!$AO$3:$AO$1424,'[4]BD Unidades'!$A$3:$A$1424,$A654),"-")</f>
        <v>0</v>
      </c>
      <c r="AL654" s="27">
        <f>IFERROR(SUMIFS('[4]BD Unidades'!$AQ$3:$AQ$1424,'[4]BD Unidades'!$A$3:$A$1424,$A654),"-")</f>
        <v>0</v>
      </c>
      <c r="AM654" s="27">
        <f>IFERROR(SUMIFS('[4]BD Unidades'!$AS$3:$AS$1424,'[4]BD Unidades'!$A$3:$A$1424,$A654),"-")</f>
        <v>0</v>
      </c>
      <c r="AN654" s="27">
        <f>IFERROR(SUMIFS('[4]BD Unidades'!$AU$3:$AU$1424,'[4]BD Unidades'!$A$3:$A$1424,$A654),"-")</f>
        <v>0.21532151291512916</v>
      </c>
      <c r="AO654" s="27">
        <f>IFERROR(SUMIFS('[4]BD Unidades'!$AW$3:$AW$1424,'[4]BD Unidades'!$A$3:$A$1424,$A654),"-")</f>
        <v>0.21498077490774908</v>
      </c>
      <c r="AP654" s="27">
        <f>IFERROR(SUMIFS('[4]BD Unidades'!$AY$3:$AY$1424,'[4]BD Unidades'!$A$3:$A$1424,$A654),"-")</f>
        <v>0.20839018450184504</v>
      </c>
      <c r="AQ654" s="25">
        <f>IFERROR(SUMIFS('[4]BD Unidades'!$AZ$3:$AZ$1424,'[4]BD Unidades'!$A$3:$A$1424,$A654),"-")</f>
        <v>0.58352130000000002</v>
      </c>
      <c r="AR654" s="25">
        <f>IFERROR(SUMIFS('[4]BD Unidades'!$BA$3:$BA$1424,'[4]BD Unidades'!$A$3:$A$1424,$A654),"-")</f>
        <v>2.7</v>
      </c>
      <c r="AS654" s="28">
        <f>SUMIFS('[4]BD Unidades'!$BC$3:$BC$1424,'[4]BD Unidades'!$A$3:$A$1424,$A654)</f>
        <v>9.7007529292827219E-3</v>
      </c>
      <c r="AT654" s="28">
        <f>SUMIFS('[4]BD Unidades'!$BE$3:$BE$1424,'[4]BD Unidades'!$A$3:$A$1424,$A654)</f>
        <v>0.99630996309963105</v>
      </c>
      <c r="AU654" s="29">
        <f t="shared" si="42"/>
        <v>0.98664500630661867</v>
      </c>
      <c r="AV654" s="30">
        <f t="shared" si="43"/>
        <v>3.7000000000000002E-3</v>
      </c>
      <c r="AW654" s="25">
        <f>IFERROR(SUMIFS('[4]BD Unidades'!$BI$3:$BI$1424,'[4]BD Unidades'!$A$3:$A$1424,$A654),"-")</f>
        <v>0.57783973886950291</v>
      </c>
      <c r="AX654" s="25">
        <f>IFERROR(SUMIFS('[4]BD Unidades'!$BJ$3:$BJ$1424,'[4]BD Unidades'!$A$3:$A$1424,$A654),"-")</f>
        <v>0.37134463631101461</v>
      </c>
    </row>
    <row r="655" spans="1:50" ht="14.4" x14ac:dyDescent="0.3">
      <c r="A655" s="7">
        <v>1979</v>
      </c>
      <c r="B655" s="7" t="s">
        <v>2896</v>
      </c>
      <c r="D655" s="8" t="s">
        <v>2897</v>
      </c>
      <c r="E655" s="19" t="s">
        <v>2898</v>
      </c>
      <c r="F655" s="19" t="s">
        <v>2898</v>
      </c>
      <c r="G655" s="19" t="s">
        <v>2899</v>
      </c>
      <c r="H655" s="19" t="s">
        <v>397</v>
      </c>
      <c r="I655" s="19">
        <v>2024</v>
      </c>
      <c r="J655" s="19" t="s">
        <v>495</v>
      </c>
      <c r="K655" s="19" t="s">
        <v>496</v>
      </c>
      <c r="L655" s="19" t="s">
        <v>213</v>
      </c>
      <c r="M655" s="19" t="s">
        <v>164</v>
      </c>
      <c r="N655" s="19" t="s">
        <v>2819</v>
      </c>
      <c r="O655" s="19" t="s">
        <v>2820</v>
      </c>
      <c r="P655" s="19" t="s">
        <v>51</v>
      </c>
      <c r="Q655" s="9" t="s">
        <v>2901</v>
      </c>
      <c r="R655" s="20">
        <v>9.01</v>
      </c>
      <c r="S655" s="20">
        <v>0.11</v>
      </c>
      <c r="T655" s="20">
        <v>9</v>
      </c>
      <c r="U655" s="20" t="s">
        <v>397</v>
      </c>
      <c r="V655" s="21">
        <f>_xlfn.XLOOKUP(D655,'[4]Gen. Real'!$A$2:$A$1168,'[4]Gen. Real'!$C$2:$C$1168,"-",0)</f>
        <v>19.204770000000014</v>
      </c>
      <c r="W655" s="22"/>
      <c r="X655" s="22" t="str">
        <f>_xlfn.XLOOKUP(D655,[4]Vertimiento!$J$2:$J$119,[4]Vertimiento!$K$2:$K$119,"-",0)</f>
        <v>-</v>
      </c>
      <c r="Y655" s="23" t="str">
        <f t="shared" si="40"/>
        <v>-</v>
      </c>
      <c r="Z655" s="19" t="str">
        <f>_xlfn.XLOOKUP(D655,[4]Cmg!$I$4:$I$99,[4]Cmg!$M$4:$M$99,"----",0,1)</f>
        <v>----</v>
      </c>
      <c r="AA655" s="19" t="str">
        <f>_xlfn.XLOOKUP(D655,[4]Cmg!$A$4:$A$101,[4]Cmg!$B$4:$B$101,"----",0,1)</f>
        <v>----</v>
      </c>
      <c r="AB655" s="19" t="str">
        <f>_xlfn.XLOOKUP(D655,[4]Cmg!$E$4:$E$101,[4]Cmg!$F$4:$F$101,"----",0,1)</f>
        <v>----</v>
      </c>
      <c r="AC655" s="19" t="str">
        <f>_xlfn.XLOOKUP(D655,[4]Cmg!$O$4:$O$101,[4]Cmg!$P$4:$P$101,"----",0,1)</f>
        <v>----</v>
      </c>
      <c r="AD655" s="24" t="str">
        <f>_xlfn.XLOOKUP(D655,[4]Cmg!$S$4:$S$101,[4]Cmg!$U$4:$U$101,"----",0,1)</f>
        <v>----</v>
      </c>
      <c r="AG655" s="25">
        <f>IFERROR(SUMIFS('[4]BD Unidades'!$AH:$AH,'[4]BD Unidades'!$A:$A,'BD Centrales 2024'!$A655),"-")</f>
        <v>4</v>
      </c>
      <c r="AH655" s="25">
        <f>SUMIFS('[4]BD Unidades'!$AJ$3:$AJ$1424,'[4]BD Unidades'!$A$3:$A$1424,$A655)</f>
        <v>3841.2504624491321</v>
      </c>
      <c r="AI655" s="25">
        <f>SUMIFS('[4]BD Unidades'!$AL$3:$AL$1424,'[4]BD Unidades'!$A$3:$A$1424,$A655)</f>
        <v>0</v>
      </c>
      <c r="AJ655" s="26">
        <f t="shared" si="41"/>
        <v>0</v>
      </c>
      <c r="AK655" s="27">
        <f>IFERROR(SUMIFS('[4]BD Unidades'!$AO$3:$AO$1424,'[4]BD Unidades'!$A$3:$A$1424,$A655),"-")</f>
        <v>0</v>
      </c>
      <c r="AL655" s="27">
        <f>IFERROR(SUMIFS('[4]BD Unidades'!$AQ$3:$AQ$1424,'[4]BD Unidades'!$A$3:$A$1424,$A655),"-")</f>
        <v>0</v>
      </c>
      <c r="AM655" s="27">
        <f>IFERROR(SUMIFS('[4]BD Unidades'!$AS$3:$AS$1424,'[4]BD Unidades'!$A$3:$A$1424,$A655),"-")</f>
        <v>0</v>
      </c>
      <c r="AN655" s="27">
        <f>IFERROR(SUMIFS('[4]BD Unidades'!$AU$3:$AU$1424,'[4]BD Unidades'!$A$3:$A$1424,$A655),"-")</f>
        <v>0.13663485016648169</v>
      </c>
      <c r="AO655" s="27">
        <f>IFERROR(SUMIFS('[4]BD Unidades'!$AW$3:$AW$1424,'[4]BD Unidades'!$A$3:$A$1424,$A655),"-")</f>
        <v>0.11376958934517203</v>
      </c>
      <c r="AP655" s="27">
        <f>IFERROR(SUMIFS('[4]BD Unidades'!$AY$3:$AY$1424,'[4]BD Unidades'!$A$3:$A$1424,$A655),"-")</f>
        <v>0.15755027746947836</v>
      </c>
      <c r="AQ655" s="25">
        <f>IFERROR(SUMIFS('[4]BD Unidades'!$AZ$3:$AZ$1424,'[4]BD Unidades'!$A$3:$A$1424,$A655),"-")</f>
        <v>0.95882034117918025</v>
      </c>
      <c r="AR655" s="25">
        <f>IFERROR(SUMIFS('[4]BD Unidades'!$BA$3:$BA$1424,'[4]BD Unidades'!$A$3:$A$1424,$A655),"-")</f>
        <v>4</v>
      </c>
      <c r="AS655" s="28">
        <f>SUMIFS('[4]BD Unidades'!$BC$3:$BC$1424,'[4]BD Unidades'!$A$3:$A$1424,$A655)</f>
        <v>4.2574932591237609E-3</v>
      </c>
      <c r="AT655" s="28">
        <f>SUMIFS('[4]BD Unidades'!$BE$3:$BE$1424,'[4]BD Unidades'!$A$3:$A$1424,$A655)</f>
        <v>0.44394105719409099</v>
      </c>
      <c r="AU655" s="29">
        <f t="shared" si="42"/>
        <v>0.4420509811356389</v>
      </c>
      <c r="AV655" s="30">
        <f t="shared" si="43"/>
        <v>1.1000000000000001E-3</v>
      </c>
      <c r="AW655" s="25">
        <f>IFERROR(SUMIFS('[4]BD Unidades'!$BI$3:$BI$1424,'[4]BD Unidades'!$A$3:$A$1424,$A655),"-")</f>
        <v>0.94960362898369788</v>
      </c>
      <c r="AX655" s="25">
        <f>IFERROR(SUMIFS('[4]BD Unidades'!$BJ$3:$BJ$1424,'[4]BD Unidades'!$A$3:$A$1424,$A655),"-")</f>
        <v>0.61025608057774572</v>
      </c>
    </row>
    <row r="656" spans="1:50" ht="14.4" x14ac:dyDescent="0.3">
      <c r="A656" s="7">
        <v>1980</v>
      </c>
      <c r="B656" s="7" t="s">
        <v>2902</v>
      </c>
      <c r="D656" s="8" t="s">
        <v>2903</v>
      </c>
      <c r="E656" s="19" t="s">
        <v>2904</v>
      </c>
      <c r="F656" s="19" t="s">
        <v>2904</v>
      </c>
      <c r="G656" s="19" t="s">
        <v>2905</v>
      </c>
      <c r="H656" s="19" t="s">
        <v>397</v>
      </c>
      <c r="I656" s="19">
        <v>2024</v>
      </c>
      <c r="J656" s="19" t="s">
        <v>495</v>
      </c>
      <c r="K656" s="19" t="s">
        <v>496</v>
      </c>
      <c r="L656" s="19" t="s">
        <v>213</v>
      </c>
      <c r="M656" s="19" t="s">
        <v>189</v>
      </c>
      <c r="N656" s="19" t="s">
        <v>879</v>
      </c>
      <c r="O656" s="19" t="s">
        <v>2378</v>
      </c>
      <c r="P656" s="19" t="s">
        <v>51</v>
      </c>
      <c r="Q656" s="9" t="s">
        <v>2907</v>
      </c>
      <c r="R656" s="20">
        <v>3.0089999999999999</v>
      </c>
      <c r="S656" s="20">
        <v>0.3</v>
      </c>
      <c r="T656" s="20">
        <v>3</v>
      </c>
      <c r="U656" s="20" t="s">
        <v>397</v>
      </c>
      <c r="V656" s="21">
        <f>_xlfn.XLOOKUP(D656,'[4]Gen. Real'!$A$2:$A$1168,'[4]Gen. Real'!$C$2:$C$1168,"-",0)</f>
        <v>6.5339499999999946</v>
      </c>
      <c r="W656" s="22"/>
      <c r="X656" s="22" t="str">
        <f>_xlfn.XLOOKUP(D656,[4]Vertimiento!$J$2:$J$119,[4]Vertimiento!$K$2:$K$119,"-",0)</f>
        <v>-</v>
      </c>
      <c r="Y656" s="23" t="str">
        <f t="shared" si="40"/>
        <v>-</v>
      </c>
      <c r="Z656" s="19" t="str">
        <f>_xlfn.XLOOKUP(D656,[4]Cmg!$I$4:$I$99,[4]Cmg!$M$4:$M$99,"----",0,1)</f>
        <v>----</v>
      </c>
      <c r="AA656" s="19" t="str">
        <f>_xlfn.XLOOKUP(D656,[4]Cmg!$A$4:$A$101,[4]Cmg!$B$4:$B$101,"----",0,1)</f>
        <v>----</v>
      </c>
      <c r="AB656" s="19" t="str">
        <f>_xlfn.XLOOKUP(D656,[4]Cmg!$E$4:$E$101,[4]Cmg!$F$4:$F$101,"----",0,1)</f>
        <v>----</v>
      </c>
      <c r="AC656" s="19" t="str">
        <f>_xlfn.XLOOKUP(D656,[4]Cmg!$O$4:$O$101,[4]Cmg!$P$4:$P$101,"----",0,1)</f>
        <v>----</v>
      </c>
      <c r="AD656" s="24" t="str">
        <f>_xlfn.XLOOKUP(D656,[4]Cmg!$S$4:$S$101,[4]Cmg!$U$4:$U$101,"----",0,1)</f>
        <v>----</v>
      </c>
      <c r="AG656" s="25">
        <f>IFERROR(SUMIFS('[4]BD Unidades'!$AH:$AH,'[4]BD Unidades'!$A:$A,'BD Centrales 2024'!$A656),"-")</f>
        <v>3</v>
      </c>
      <c r="AH656" s="25">
        <f>SUMIFS('[4]BD Unidades'!$AJ$3:$AJ$1424,'[4]BD Unidades'!$A$3:$A$1424,$A656)</f>
        <v>8713.2269857095434</v>
      </c>
      <c r="AI656" s="25">
        <f>SUMIFS('[4]BD Unidades'!$AL$3:$AL$1424,'[4]BD Unidades'!$A$3:$A$1424,$A656)</f>
        <v>0</v>
      </c>
      <c r="AJ656" s="26">
        <f t="shared" si="41"/>
        <v>0</v>
      </c>
      <c r="AK656" s="27">
        <f>IFERROR(SUMIFS('[4]BD Unidades'!$AO$3:$AO$1424,'[4]BD Unidades'!$A$3:$A$1424,$A656),"-")</f>
        <v>0</v>
      </c>
      <c r="AL656" s="27">
        <f>IFERROR(SUMIFS('[4]BD Unidades'!$AQ$3:$AQ$1424,'[4]BD Unidades'!$A$3:$A$1424,$A656),"-")</f>
        <v>0</v>
      </c>
      <c r="AM656" s="27">
        <f>IFERROR(SUMIFS('[4]BD Unidades'!$AS$3:$AS$1424,'[4]BD Unidades'!$A$3:$A$1424,$A656),"-")</f>
        <v>0</v>
      </c>
      <c r="AN656" s="27">
        <f>IFERROR(SUMIFS('[4]BD Unidades'!$AU$3:$AU$1424,'[4]BD Unidades'!$A$3:$A$1424,$A656),"-")</f>
        <v>0.24458025922233301</v>
      </c>
      <c r="AO656" s="27">
        <f>IFERROR(SUMIFS('[4]BD Unidades'!$AW$3:$AW$1424,'[4]BD Unidades'!$A$3:$A$1424,$A656),"-")</f>
        <v>0.24753040877367896</v>
      </c>
      <c r="AP656" s="27">
        <f>IFERROR(SUMIFS('[4]BD Unidades'!$AY$3:$AY$1424,'[4]BD Unidades'!$A$3:$A$1424,$A656),"-")</f>
        <v>0.24720638085742772</v>
      </c>
      <c r="AQ656" s="25">
        <f>IFERROR(SUMIFS('[4]BD Unidades'!$AZ$3:$AZ$1424,'[4]BD Unidades'!$A$3:$A$1424,$A656),"-")</f>
        <v>0.71911525588438518</v>
      </c>
      <c r="AR656" s="25">
        <f>IFERROR(SUMIFS('[4]BD Unidades'!$BA$3:$BA$1424,'[4]BD Unidades'!$A$3:$A$1424,$A656),"-")</f>
        <v>3</v>
      </c>
      <c r="AS656" s="28">
        <f>SUMIFS('[4]BD Unidades'!$BC$3:$BC$1424,'[4]BD Unidades'!$A$3:$A$1424,$A656)</f>
        <v>9.232332255120948E-3</v>
      </c>
      <c r="AT656" s="28">
        <f>SUMIFS('[4]BD Unidades'!$BE$3:$BE$1424,'[4]BD Unidades'!$A$3:$A$1424,$A656)</f>
        <v>0.99700897308075775</v>
      </c>
      <c r="AU656" s="29">
        <f t="shared" si="42"/>
        <v>0.98780425497993918</v>
      </c>
      <c r="AV656" s="30">
        <f t="shared" si="43"/>
        <v>3.0000000000000001E-3</v>
      </c>
      <c r="AW656" s="25">
        <f>IFERROR(SUMIFS('[4]BD Unidades'!$BI$3:$BI$1424,'[4]BD Unidades'!$A$3:$A$1424,$A656),"-")</f>
        <v>0.71245622757941773</v>
      </c>
      <c r="AX656" s="25">
        <f>IFERROR(SUMIFS('[4]BD Unidades'!$BJ$3:$BJ$1424,'[4]BD Unidades'!$A$3:$A$1424,$A656),"-")</f>
        <v>0.45785497417605792</v>
      </c>
    </row>
    <row r="657" spans="1:50" ht="14.4" x14ac:dyDescent="0.3">
      <c r="A657" s="7">
        <v>1981</v>
      </c>
      <c r="B657" s="7" t="s">
        <v>2908</v>
      </c>
      <c r="D657" s="8" t="s">
        <v>2909</v>
      </c>
      <c r="E657" s="19" t="s">
        <v>2910</v>
      </c>
      <c r="F657" s="19" t="s">
        <v>2910</v>
      </c>
      <c r="G657" s="19" t="s">
        <v>2911</v>
      </c>
      <c r="H657" s="19" t="s">
        <v>397</v>
      </c>
      <c r="I657" s="19">
        <v>2024</v>
      </c>
      <c r="J657" s="19" t="s">
        <v>495</v>
      </c>
      <c r="K657" s="19" t="s">
        <v>496</v>
      </c>
      <c r="L657" s="19" t="s">
        <v>213</v>
      </c>
      <c r="M657" s="19" t="s">
        <v>189</v>
      </c>
      <c r="N657" s="19" t="s">
        <v>899</v>
      </c>
      <c r="O657" s="19" t="s">
        <v>899</v>
      </c>
      <c r="P657" s="19" t="s">
        <v>51</v>
      </c>
      <c r="Q657" s="9" t="s">
        <v>2913</v>
      </c>
      <c r="R657" s="20">
        <v>3.0129999999999999</v>
      </c>
      <c r="S657" s="20">
        <v>0.43</v>
      </c>
      <c r="T657" s="20">
        <v>3</v>
      </c>
      <c r="U657" s="20" t="s">
        <v>397</v>
      </c>
      <c r="V657" s="21">
        <f>_xlfn.XLOOKUP(D657,'[4]Gen. Real'!$A$2:$A$1168,'[4]Gen. Real'!$C$2:$C$1168,"-",0)</f>
        <v>5.0698600000000011</v>
      </c>
      <c r="W657" s="22"/>
      <c r="X657" s="22" t="str">
        <f>_xlfn.XLOOKUP(D657,[4]Vertimiento!$J$2:$J$119,[4]Vertimiento!$K$2:$K$119,"-",0)</f>
        <v>-</v>
      </c>
      <c r="Y657" s="23" t="str">
        <f t="shared" si="40"/>
        <v>-</v>
      </c>
      <c r="Z657" s="19" t="str">
        <f>_xlfn.XLOOKUP(D657,[4]Cmg!$I$4:$I$99,[4]Cmg!$M$4:$M$99,"----",0,1)</f>
        <v>----</v>
      </c>
      <c r="AA657" s="19" t="str">
        <f>_xlfn.XLOOKUP(D657,[4]Cmg!$A$4:$A$101,[4]Cmg!$B$4:$B$101,"----",0,1)</f>
        <v>----</v>
      </c>
      <c r="AB657" s="19" t="str">
        <f>_xlfn.XLOOKUP(D657,[4]Cmg!$E$4:$E$101,[4]Cmg!$F$4:$F$101,"----",0,1)</f>
        <v>----</v>
      </c>
      <c r="AC657" s="19" t="str">
        <f>_xlfn.XLOOKUP(D657,[4]Cmg!$O$4:$O$101,[4]Cmg!$P$4:$P$101,"----",0,1)</f>
        <v>----</v>
      </c>
      <c r="AD657" s="24" t="str">
        <f>_xlfn.XLOOKUP(D657,[4]Cmg!$S$4:$S$101,[4]Cmg!$U$4:$U$101,"----",0,1)</f>
        <v>----</v>
      </c>
      <c r="AG657" s="25">
        <f>IFERROR(SUMIFS('[4]BD Unidades'!$AH:$AH,'[4]BD Unidades'!$A:$A,'BD Centrales 2024'!$A657),"-")</f>
        <v>3</v>
      </c>
      <c r="AH657" s="25">
        <f>SUMIFS('[4]BD Unidades'!$AJ$3:$AJ$1424,'[4]BD Unidades'!$A$3:$A$1424,$A657)</f>
        <v>8645.7019581812183</v>
      </c>
      <c r="AI657" s="25">
        <f>SUMIFS('[4]BD Unidades'!$AL$3:$AL$1424,'[4]BD Unidades'!$A$3:$A$1424,$A657)</f>
        <v>0</v>
      </c>
      <c r="AJ657" s="26">
        <f t="shared" si="41"/>
        <v>0</v>
      </c>
      <c r="AK657" s="27">
        <f>IFERROR(SUMIFS('[4]BD Unidades'!$AO$3:$AO$1424,'[4]BD Unidades'!$A$3:$A$1424,$A657),"-")</f>
        <v>0</v>
      </c>
      <c r="AL657" s="27">
        <f>IFERROR(SUMIFS('[4]BD Unidades'!$AQ$3:$AQ$1424,'[4]BD Unidades'!$A$3:$A$1424,$A657),"-")</f>
        <v>0</v>
      </c>
      <c r="AM657" s="27">
        <f>IFERROR(SUMIFS('[4]BD Unidades'!$AS$3:$AS$1424,'[4]BD Unidades'!$A$3:$A$1424,$A657),"-")</f>
        <v>0</v>
      </c>
      <c r="AN657" s="27">
        <f>IFERROR(SUMIFS('[4]BD Unidades'!$AU$3:$AU$1424,'[4]BD Unidades'!$A$3:$A$1424,$A657),"-")</f>
        <v>0.21504912047792898</v>
      </c>
      <c r="AO657" s="27">
        <f>IFERROR(SUMIFS('[4]BD Unidades'!$AW$3:$AW$1424,'[4]BD Unidades'!$A$3:$A$1424,$A657),"-")</f>
        <v>0.19352837703285766</v>
      </c>
      <c r="AP657" s="27">
        <f>IFERROR(SUMIFS('[4]BD Unidades'!$AY$3:$AY$1424,'[4]BD Unidades'!$A$3:$A$1424,$A657),"-")</f>
        <v>0.21059741121805511</v>
      </c>
      <c r="AQ657" s="25">
        <f>IFERROR(SUMIFS('[4]BD Unidades'!$AZ$3:$AZ$1424,'[4]BD Unidades'!$A$3:$A$1424,$A657),"-")</f>
        <v>0.64794300000000005</v>
      </c>
      <c r="AR657" s="25">
        <f>IFERROR(SUMIFS('[4]BD Unidades'!$BA$3:$BA$1424,'[4]BD Unidades'!$A$3:$A$1424,$A657),"-")</f>
        <v>3</v>
      </c>
      <c r="AS657" s="28">
        <f>SUMIFS('[4]BD Unidades'!$BC$3:$BC$1424,'[4]BD Unidades'!$A$3:$A$1424,$A657)</f>
        <v>1.1551447262891871E-2</v>
      </c>
      <c r="AT657" s="28">
        <f>SUMIFS('[4]BD Unidades'!$BE$3:$BE$1424,'[4]BD Unidades'!$A$3:$A$1424,$A657)</f>
        <v>0.99568536342515768</v>
      </c>
      <c r="AU657" s="29">
        <f t="shared" si="42"/>
        <v>0.9841837564591186</v>
      </c>
      <c r="AV657" s="30">
        <f t="shared" si="43"/>
        <v>4.3E-3</v>
      </c>
      <c r="AW657" s="25">
        <f>IFERROR(SUMIFS('[4]BD Unidades'!$BI$3:$BI$1424,'[4]BD Unidades'!$A$3:$A$1424,$A657),"-")</f>
        <v>0.64042588699543423</v>
      </c>
      <c r="AX657" s="25">
        <f>IFERROR(SUMIFS('[4]BD Unidades'!$BJ$3:$BJ$1424,'[4]BD Unidades'!$A$3:$A$1424,$A657),"-")</f>
        <v>0.41156518337723136</v>
      </c>
    </row>
    <row r="658" spans="1:50" ht="14.4" x14ac:dyDescent="0.3">
      <c r="A658" s="7">
        <v>1982</v>
      </c>
      <c r="B658" s="7" t="s">
        <v>2914</v>
      </c>
      <c r="D658" s="8" t="s">
        <v>2915</v>
      </c>
      <c r="E658" s="19" t="s">
        <v>584</v>
      </c>
      <c r="F658" s="19" t="s">
        <v>584</v>
      </c>
      <c r="G658" s="19" t="s">
        <v>2916</v>
      </c>
      <c r="H658" s="19" t="s">
        <v>397</v>
      </c>
      <c r="I658" s="19">
        <v>2024</v>
      </c>
      <c r="J658" s="19" t="s">
        <v>495</v>
      </c>
      <c r="K658" s="19" t="s">
        <v>496</v>
      </c>
      <c r="L658" s="19" t="s">
        <v>213</v>
      </c>
      <c r="M658" s="19" t="s">
        <v>164</v>
      </c>
      <c r="N658" s="19" t="s">
        <v>2819</v>
      </c>
      <c r="O658" s="19" t="s">
        <v>2917</v>
      </c>
      <c r="P658" s="19" t="s">
        <v>51</v>
      </c>
      <c r="Q658" s="9" t="s">
        <v>2918</v>
      </c>
      <c r="R658" s="20">
        <v>9.0060000000000002</v>
      </c>
      <c r="S658" s="20">
        <v>7.0000000000000007E-2</v>
      </c>
      <c r="T658" s="20">
        <v>9</v>
      </c>
      <c r="U658" s="20" t="s">
        <v>397</v>
      </c>
      <c r="V658" s="21">
        <f>_xlfn.XLOOKUP(D658,'[4]Gen. Real'!$A$2:$A$1168,'[4]Gen. Real'!$C$2:$C$1168,"-",0)</f>
        <v>22.233489999999986</v>
      </c>
      <c r="W658" s="22"/>
      <c r="X658" s="22" t="str">
        <f>_xlfn.XLOOKUP(D658,[4]Vertimiento!$J$2:$J$119,[4]Vertimiento!$K$2:$K$119,"-",0)</f>
        <v>-</v>
      </c>
      <c r="Y658" s="23" t="str">
        <f t="shared" si="40"/>
        <v>-</v>
      </c>
      <c r="Z658" s="19" t="str">
        <f>_xlfn.XLOOKUP(D658,[4]Cmg!$I$4:$I$99,[4]Cmg!$M$4:$M$99,"----",0,1)</f>
        <v>----</v>
      </c>
      <c r="AA658" s="19" t="str">
        <f>_xlfn.XLOOKUP(D658,[4]Cmg!$A$4:$A$101,[4]Cmg!$B$4:$B$101,"----",0,1)</f>
        <v>----</v>
      </c>
      <c r="AB658" s="19" t="str">
        <f>_xlfn.XLOOKUP(D658,[4]Cmg!$E$4:$E$101,[4]Cmg!$F$4:$F$101,"----",0,1)</f>
        <v>----</v>
      </c>
      <c r="AC658" s="19" t="str">
        <f>_xlfn.XLOOKUP(D658,[4]Cmg!$O$4:$O$101,[4]Cmg!$P$4:$P$101,"----",0,1)</f>
        <v>----</v>
      </c>
      <c r="AD658" s="24" t="str">
        <f>_xlfn.XLOOKUP(D658,[4]Cmg!$S$4:$S$101,[4]Cmg!$U$4:$U$101,"----",0,1)</f>
        <v>----</v>
      </c>
      <c r="AG658" s="25">
        <f>IFERROR(SUMIFS('[4]BD Unidades'!$AH:$AH,'[4]BD Unidades'!$A:$A,'BD Centrales 2024'!$A658),"-")</f>
        <v>9</v>
      </c>
      <c r="AH658" s="25">
        <f>SUMIFS('[4]BD Unidades'!$AJ$3:$AJ$1424,'[4]BD Unidades'!$A$3:$A$1424,$A658)</f>
        <v>8608.6775483011352</v>
      </c>
      <c r="AI658" s="25">
        <f>SUMIFS('[4]BD Unidades'!$AL$3:$AL$1424,'[4]BD Unidades'!$A$3:$A$1424,$A658)</f>
        <v>3.9973351099267154</v>
      </c>
      <c r="AJ658" s="26">
        <f t="shared" si="41"/>
        <v>4.6412237359917213E-4</v>
      </c>
      <c r="AK658" s="27">
        <f>IFERROR(SUMIFS('[4]BD Unidades'!$AO$3:$AO$1424,'[4]BD Unidades'!$A$3:$A$1424,$A658),"-")</f>
        <v>0</v>
      </c>
      <c r="AL658" s="27">
        <f>IFERROR(SUMIFS('[4]BD Unidades'!$AQ$3:$AQ$1424,'[4]BD Unidades'!$A$3:$A$1424,$A658),"-")</f>
        <v>0</v>
      </c>
      <c r="AM658" s="27">
        <f>IFERROR(SUMIFS('[4]BD Unidades'!$AS$3:$AS$1424,'[4]BD Unidades'!$A$3:$A$1424,$A658),"-")</f>
        <v>0</v>
      </c>
      <c r="AN658" s="27">
        <f>IFERROR(SUMIFS('[4]BD Unidades'!$AU$3:$AU$1424,'[4]BD Unidades'!$A$3:$A$1424,$A658),"-")</f>
        <v>0.24202065289806796</v>
      </c>
      <c r="AO658" s="27">
        <f>IFERROR(SUMIFS('[4]BD Unidades'!$AW$3:$AW$1424,'[4]BD Unidades'!$A$3:$A$1424,$A658),"-")</f>
        <v>0.28474916722185212</v>
      </c>
      <c r="AP658" s="27">
        <f>IFERROR(SUMIFS('[4]BD Unidades'!$AY$3:$AY$1424,'[4]BD Unidades'!$A$3:$A$1424,$A658),"-")</f>
        <v>0.28118854097268486</v>
      </c>
      <c r="AQ658" s="25">
        <f>IFERROR(SUMIFS('[4]BD Unidades'!$AZ$3:$AZ$1424,'[4]BD Unidades'!$A$3:$A$1424,$A658),"-")</f>
        <v>2.1573457676531556</v>
      </c>
      <c r="AR658" s="25">
        <f>IFERROR(SUMIFS('[4]BD Unidades'!$BA$3:$BA$1424,'[4]BD Unidades'!$A$3:$A$1424,$A658),"-")</f>
        <v>8.9979114493187993</v>
      </c>
      <c r="AS658" s="28">
        <f>SUMIFS('[4]BD Unidades'!$BC$3:$BC$1424,'[4]BD Unidades'!$A$3:$A$1424,$A658)</f>
        <v>1.0741740173693006E-2</v>
      </c>
      <c r="AT658" s="28">
        <f>SUMIFS('[4]BD Unidades'!$BE$3:$BE$1424,'[4]BD Unidades'!$A$3:$A$1424,$A658)</f>
        <v>0.99772207113897304</v>
      </c>
      <c r="AU658" s="29">
        <f t="shared" si="42"/>
        <v>0.98700479988523937</v>
      </c>
      <c r="AV658" s="30">
        <f t="shared" si="43"/>
        <v>7.000000000000001E-4</v>
      </c>
      <c r="AW658" s="25">
        <f>IFERROR(SUMIFS('[4]BD Unidades'!$BI$3:$BI$1424,'[4]BD Unidades'!$A$3:$A$1424,$A658),"-")</f>
        <v>2.1307147439217706</v>
      </c>
      <c r="AX658" s="25">
        <f>IFERROR(SUMIFS('[4]BD Unidades'!$BJ$3:$BJ$1424,'[4]BD Unidades'!$A$3:$A$1424,$A658),"-")</f>
        <v>1.3692888156361891</v>
      </c>
    </row>
    <row r="659" spans="1:50" ht="14.4" x14ac:dyDescent="0.3">
      <c r="A659" s="7">
        <v>1983</v>
      </c>
      <c r="B659" s="7" t="s">
        <v>2919</v>
      </c>
      <c r="D659" s="8" t="s">
        <v>2920</v>
      </c>
      <c r="E659" s="19" t="s">
        <v>584</v>
      </c>
      <c r="F659" s="19" t="s">
        <v>584</v>
      </c>
      <c r="G659" s="19" t="s">
        <v>2921</v>
      </c>
      <c r="H659" s="19" t="s">
        <v>397</v>
      </c>
      <c r="I659" s="19">
        <v>2024</v>
      </c>
      <c r="J659" s="19" t="s">
        <v>495</v>
      </c>
      <c r="K659" s="19" t="s">
        <v>496</v>
      </c>
      <c r="L659" s="19" t="s">
        <v>47</v>
      </c>
      <c r="M659" s="19" t="s">
        <v>48</v>
      </c>
      <c r="N659" s="19" t="s">
        <v>48</v>
      </c>
      <c r="O659" s="19" t="s">
        <v>933</v>
      </c>
      <c r="P659" s="19" t="s">
        <v>51</v>
      </c>
      <c r="Q659" s="9" t="s">
        <v>2923</v>
      </c>
      <c r="R659" s="20">
        <v>202.72730000000001</v>
      </c>
      <c r="S659" s="20">
        <v>2.2374999999999998</v>
      </c>
      <c r="T659" s="20">
        <v>198.19120000000001</v>
      </c>
      <c r="U659" s="20" t="s">
        <v>397</v>
      </c>
      <c r="V659" s="21">
        <f>_xlfn.XLOOKUP(D659,'[4]Gen. Real'!$A$2:$A$1168,'[4]Gen. Real'!$C$2:$C$1168,"-",0)</f>
        <v>300.42555999999973</v>
      </c>
      <c r="W659" s="22"/>
      <c r="X659" s="22">
        <f>_xlfn.XLOOKUP(D659,[4]Vertimiento!$J$2:$J$119,[4]Vertimiento!$K$2:$K$119,"-",0)</f>
        <v>101.12394423333336</v>
      </c>
      <c r="Y659" s="23">
        <f t="shared" si="40"/>
        <v>0.2518343147413577</v>
      </c>
      <c r="Z659" s="19">
        <f>_xlfn.XLOOKUP(D659,[4]Cmg!$I$4:$I$99,[4]Cmg!$M$4:$M$99,"----",0,1)</f>
        <v>6.7048771416120205</v>
      </c>
      <c r="AA659" s="19">
        <f>_xlfn.XLOOKUP(D659,[4]Cmg!$A$4:$A$101,[4]Cmg!$B$4:$B$101,"----",0,1)</f>
        <v>48.321141458973543</v>
      </c>
      <c r="AB659" s="19">
        <f>_xlfn.XLOOKUP(D659,[4]Cmg!$E$4:$E$101,[4]Cmg!$F$4:$F$101,"----",0,1)</f>
        <v>6.5743005464480921</v>
      </c>
      <c r="AC659" s="19">
        <f>_xlfn.XLOOKUP(D659,[4]Cmg!$O$4:$O$101,[4]Cmg!$P$4:$P$101,"----",0,1)</f>
        <v>78.122865223327565</v>
      </c>
      <c r="AD659" s="24">
        <f>_xlfn.XLOOKUP(D659,[4]Cmg!$S$4:$S$101,[4]Cmg!$U$4:$U$101,"----",0,1)</f>
        <v>0.48628655969045181</v>
      </c>
      <c r="AG659" s="25">
        <f>IFERROR(SUMIFS('[4]BD Unidades'!$AH:$AH,'[4]BD Unidades'!$A:$A,'BD Centrales 2024'!$A659),"-")</f>
        <v>134.5442712962963</v>
      </c>
      <c r="AH659" s="25">
        <f>SUMIFS('[4]BD Unidades'!$AJ$3:$AJ$1424,'[4]BD Unidades'!$A$3:$A$1424,$A659)</f>
        <v>2343.11666666667</v>
      </c>
      <c r="AI659" s="25">
        <f>SUMIFS('[4]BD Unidades'!$AL$3:$AL$1424,'[4]BD Unidades'!$A$3:$A$1424,$A659)</f>
        <v>5317.0333333333301</v>
      </c>
      <c r="AJ659" s="26">
        <f t="shared" si="41"/>
        <v>0.69411608562930627</v>
      </c>
      <c r="AK659" s="27">
        <f>IFERROR(SUMIFS('[4]BD Unidades'!$AO$3:$AO$1424,'[4]BD Unidades'!$A$3:$A$1424,$A659),"-")</f>
        <v>0</v>
      </c>
      <c r="AL659" s="27">
        <f>IFERROR(SUMIFS('[4]BD Unidades'!$AQ$3:$AQ$1424,'[4]BD Unidades'!$A$3:$A$1424,$A659),"-")</f>
        <v>0</v>
      </c>
      <c r="AM659" s="27">
        <f>IFERROR(SUMIFS('[4]BD Unidades'!$AS$3:$AS$1424,'[4]BD Unidades'!$A$3:$A$1424,$A659),"-")</f>
        <v>0</v>
      </c>
      <c r="AN659" s="27">
        <f>IFERROR(SUMIFS('[4]BD Unidades'!$AU$3:$AU$1424,'[4]BD Unidades'!$A$3:$A$1424,$A659),"-")</f>
        <v>0</v>
      </c>
      <c r="AO659" s="27">
        <f>IFERROR(SUMIFS('[4]BD Unidades'!$AW$3:$AW$1424,'[4]BD Unidades'!$A$3:$A$1424,$A659),"-")</f>
        <v>0</v>
      </c>
      <c r="AP659" s="27">
        <f>IFERROR(SUMIFS('[4]BD Unidades'!$AY$3:$AY$1424,'[4]BD Unidades'!$A$3:$A$1424,$A659),"-")</f>
        <v>0.33089200000000002</v>
      </c>
      <c r="AQ659" s="25">
        <f>IFERROR(SUMIFS('[4]BD Unidades'!$AZ$3:$AZ$1424,'[4]BD Unidades'!$A$3:$A$1424,$A659),"-")</f>
        <v>42.441498332795931</v>
      </c>
      <c r="AR659" s="25">
        <f>IFERROR(SUMIFS('[4]BD Unidades'!$BA$3:$BA$1424,'[4]BD Unidades'!$A$3:$A$1424,$A659),"-")</f>
        <v>129.45995424850301</v>
      </c>
      <c r="AS659" s="28">
        <f>SUMIFS('[4]BD Unidades'!$BC$3:$BC$1424,'[4]BD Unidades'!$A$3:$A$1424,$A659)</f>
        <v>7.5119999999999996E-3</v>
      </c>
      <c r="AT659" s="28">
        <f>SUMIFS('[4]BD Unidades'!$BE$3:$BE$1424,'[4]BD Unidades'!$A$3:$A$1424,$A659)</f>
        <v>0.99320924408014599</v>
      </c>
      <c r="AU659" s="29">
        <f t="shared" si="42"/>
        <v>0.98574825623861595</v>
      </c>
      <c r="AV659" s="30">
        <f t="shared" si="43"/>
        <v>2.2374999999999999E-2</v>
      </c>
      <c r="AW659" s="25">
        <f>IFERROR(SUMIFS('[4]BD Unidades'!$BI$3:$BI$1424,'[4]BD Unidades'!$A$3:$A$1424,$A659),"-")</f>
        <v>36.317585502602711</v>
      </c>
      <c r="AX659" s="25">
        <f>IFERROR(SUMIFS('[4]BD Unidades'!$BJ$3:$BJ$1424,'[4]BD Unidades'!$A$3:$A$1424,$A659),"-")</f>
        <v>23.339240403477827</v>
      </c>
    </row>
    <row r="660" spans="1:50" ht="14.4" x14ac:dyDescent="0.3">
      <c r="A660" s="7">
        <v>1985</v>
      </c>
      <c r="B660" s="7" t="s">
        <v>2924</v>
      </c>
      <c r="D660" s="8" t="s">
        <v>2925</v>
      </c>
      <c r="E660" s="19" t="s">
        <v>2269</v>
      </c>
      <c r="F660" s="19" t="s">
        <v>2926</v>
      </c>
      <c r="G660" s="19" t="s">
        <v>2927</v>
      </c>
      <c r="H660" s="19" t="s">
        <v>397</v>
      </c>
      <c r="I660" s="19">
        <v>2024</v>
      </c>
      <c r="J660" s="19" t="s">
        <v>495</v>
      </c>
      <c r="K660" s="19" t="s">
        <v>496</v>
      </c>
      <c r="L660" s="19" t="s">
        <v>213</v>
      </c>
      <c r="M660" s="19" t="s">
        <v>106</v>
      </c>
      <c r="N660" s="19" t="s">
        <v>107</v>
      </c>
      <c r="O660" s="19" t="s">
        <v>108</v>
      </c>
      <c r="P660" s="19" t="s">
        <v>51</v>
      </c>
      <c r="Q660" s="9" t="s">
        <v>2928</v>
      </c>
      <c r="R660" s="20">
        <v>9.0142000000000007</v>
      </c>
      <c r="S660" s="20">
        <v>0.16</v>
      </c>
      <c r="T660" s="20">
        <v>9</v>
      </c>
      <c r="U660" s="20" t="s">
        <v>397</v>
      </c>
      <c r="V660" s="21">
        <f>_xlfn.XLOOKUP(D660,'[4]Gen. Real'!$A$2:$A$1168,'[4]Gen. Real'!$C$2:$C$1168,"-",0)</f>
        <v>19.72937000000001</v>
      </c>
      <c r="W660" s="22"/>
      <c r="X660" s="22" t="str">
        <f>_xlfn.XLOOKUP(D660,[4]Vertimiento!$J$2:$J$119,[4]Vertimiento!$K$2:$K$119,"-",0)</f>
        <v>-</v>
      </c>
      <c r="Y660" s="23" t="str">
        <f t="shared" si="40"/>
        <v>-</v>
      </c>
      <c r="Z660" s="19" t="str">
        <f>_xlfn.XLOOKUP(D660,[4]Cmg!$I$4:$I$99,[4]Cmg!$M$4:$M$99,"----",0,1)</f>
        <v>----</v>
      </c>
      <c r="AA660" s="19" t="str">
        <f>_xlfn.XLOOKUP(D660,[4]Cmg!$A$4:$A$101,[4]Cmg!$B$4:$B$101,"----",0,1)</f>
        <v>----</v>
      </c>
      <c r="AB660" s="19" t="str">
        <f>_xlfn.XLOOKUP(D660,[4]Cmg!$E$4:$E$101,[4]Cmg!$F$4:$F$101,"----",0,1)</f>
        <v>----</v>
      </c>
      <c r="AC660" s="19" t="str">
        <f>_xlfn.XLOOKUP(D660,[4]Cmg!$O$4:$O$101,[4]Cmg!$P$4:$P$101,"----",0,1)</f>
        <v>----</v>
      </c>
      <c r="AD660" s="24" t="str">
        <f>_xlfn.XLOOKUP(D660,[4]Cmg!$S$4:$S$101,[4]Cmg!$U$4:$U$101,"----",0,1)</f>
        <v>----</v>
      </c>
      <c r="AG660" s="25">
        <f>IFERROR(SUMIFS('[4]BD Unidades'!$AH:$AH,'[4]BD Unidades'!$A:$A,'BD Centrales 2024'!$A660),"-")</f>
        <v>9</v>
      </c>
      <c r="AH660" s="25">
        <f>SUMIFS('[4]BD Unidades'!$AJ$3:$AJ$1424,'[4]BD Unidades'!$A$3:$A$1424,$A660)</f>
        <v>8604.4241308158234</v>
      </c>
      <c r="AI660" s="25">
        <f>SUMIFS('[4]BD Unidades'!$AL$3:$AL$1424,'[4]BD Unidades'!$A$3:$A$1424,$A660)</f>
        <v>91.10625457611323</v>
      </c>
      <c r="AJ660" s="26">
        <f t="shared" si="41"/>
        <v>1.0477366018887964E-2</v>
      </c>
      <c r="AK660" s="27">
        <f>IFERROR(SUMIFS('[4]BD Unidades'!$AO$3:$AO$1424,'[4]BD Unidades'!$A$3:$A$1424,$A660),"-")</f>
        <v>0</v>
      </c>
      <c r="AL660" s="27">
        <f>IFERROR(SUMIFS('[4]BD Unidades'!$AQ$3:$AQ$1424,'[4]BD Unidades'!$A$3:$A$1424,$A660),"-")</f>
        <v>0</v>
      </c>
      <c r="AM660" s="27">
        <f>IFERROR(SUMIFS('[4]BD Unidades'!$AS$3:$AS$1424,'[4]BD Unidades'!$A$3:$A$1424,$A660),"-")</f>
        <v>0</v>
      </c>
      <c r="AN660" s="27">
        <f>IFERROR(SUMIFS('[4]BD Unidades'!$AU$3:$AU$1424,'[4]BD Unidades'!$A$3:$A$1424,$A660),"-")</f>
        <v>0.23283863238002259</v>
      </c>
      <c r="AO660" s="27">
        <f>IFERROR(SUMIFS('[4]BD Unidades'!$AW$3:$AW$1424,'[4]BD Unidades'!$A$3:$A$1424,$A660),"-")</f>
        <v>0.24920381176366177</v>
      </c>
      <c r="AP660" s="27">
        <f>IFERROR(SUMIFS('[4]BD Unidades'!$AY$3:$AY$1424,'[4]BD Unidades'!$A$3:$A$1424,$A660),"-")</f>
        <v>0.25315557675667277</v>
      </c>
      <c r="AQ660" s="25">
        <f>IFERROR(SUMIFS('[4]BD Unidades'!$AZ$3:$AZ$1424,'[4]BD Unidades'!$A$3:$A$1424,$A660),"-")</f>
        <v>2.0988539999999998</v>
      </c>
      <c r="AR660" s="25">
        <f>IFERROR(SUMIFS('[4]BD Unidades'!$BA$3:$BA$1424,'[4]BD Unidades'!$A$3:$A$1424,$A660),"-")</f>
        <v>9</v>
      </c>
      <c r="AS660" s="28">
        <f>SUMIFS('[4]BD Unidades'!$BC$3:$BC$1424,'[4]BD Unidades'!$A$3:$A$1424,$A660)</f>
        <v>1.0796434125814347E-2</v>
      </c>
      <c r="AT660" s="28">
        <f>SUMIFS('[4]BD Unidades'!$BE$3:$BE$1424,'[4]BD Unidades'!$A$3:$A$1424,$A660)</f>
        <v>0.99756086116949882</v>
      </c>
      <c r="AU660" s="29">
        <f t="shared" si="42"/>
        <v>0.98679076104539176</v>
      </c>
      <c r="AV660" s="30">
        <f t="shared" si="43"/>
        <v>1.6000000000000001E-3</v>
      </c>
      <c r="AW660" s="25">
        <f>IFERROR(SUMIFS('[4]BD Unidades'!$BI$3:$BI$1424,'[4]BD Unidades'!$A$3:$A$1424,$A660),"-")</f>
        <v>2.0743617967253627</v>
      </c>
      <c r="AX660" s="25">
        <f>IFERROR(SUMIFS('[4]BD Unidades'!$BJ$3:$BJ$1424,'[4]BD Unidades'!$A$3:$A$1424,$A660),"-")</f>
        <v>1.3330739912237237</v>
      </c>
    </row>
    <row r="661" spans="1:50" ht="14.4" x14ac:dyDescent="0.3">
      <c r="A661" s="7">
        <v>1986</v>
      </c>
      <c r="B661" s="7" t="s">
        <v>2929</v>
      </c>
      <c r="D661" s="8" t="s">
        <v>2930</v>
      </c>
      <c r="E661" s="19" t="s">
        <v>2931</v>
      </c>
      <c r="F661" s="19" t="s">
        <v>2932</v>
      </c>
      <c r="G661" s="19" t="s">
        <v>2933</v>
      </c>
      <c r="H661" s="19" t="s">
        <v>397</v>
      </c>
      <c r="I661" s="19">
        <v>2024</v>
      </c>
      <c r="J661" s="19" t="s">
        <v>495</v>
      </c>
      <c r="K661" s="19" t="s">
        <v>496</v>
      </c>
      <c r="L661" s="19" t="s">
        <v>213</v>
      </c>
      <c r="M661" s="19" t="s">
        <v>164</v>
      </c>
      <c r="N661" s="19" t="s">
        <v>221</v>
      </c>
      <c r="O661" s="19" t="s">
        <v>221</v>
      </c>
      <c r="P661" s="19" t="s">
        <v>51</v>
      </c>
      <c r="Q661" s="9" t="s">
        <v>2934</v>
      </c>
      <c r="R661" s="20">
        <v>4.01</v>
      </c>
      <c r="S661" s="20">
        <v>0.25</v>
      </c>
      <c r="T661" s="20">
        <v>4</v>
      </c>
      <c r="U661" s="20" t="s">
        <v>397</v>
      </c>
      <c r="V661" s="21">
        <f>_xlfn.XLOOKUP(D661,'[4]Gen. Real'!$A$2:$A$1168,'[4]Gen. Real'!$C$2:$C$1168,"-",0)</f>
        <v>8.7877000000000081</v>
      </c>
      <c r="W661" s="22"/>
      <c r="X661" s="22" t="str">
        <f>_xlfn.XLOOKUP(D661,[4]Vertimiento!$J$2:$J$119,[4]Vertimiento!$K$2:$K$119,"-",0)</f>
        <v>-</v>
      </c>
      <c r="Y661" s="23" t="str">
        <f t="shared" si="40"/>
        <v>-</v>
      </c>
      <c r="Z661" s="19" t="str">
        <f>_xlfn.XLOOKUP(D661,[4]Cmg!$I$4:$I$99,[4]Cmg!$M$4:$M$99,"----",0,1)</f>
        <v>----</v>
      </c>
      <c r="AA661" s="19" t="str">
        <f>_xlfn.XLOOKUP(D661,[4]Cmg!$A$4:$A$101,[4]Cmg!$B$4:$B$101,"----",0,1)</f>
        <v>----</v>
      </c>
      <c r="AB661" s="19" t="str">
        <f>_xlfn.XLOOKUP(D661,[4]Cmg!$E$4:$E$101,[4]Cmg!$F$4:$F$101,"----",0,1)</f>
        <v>----</v>
      </c>
      <c r="AC661" s="19" t="str">
        <f>_xlfn.XLOOKUP(D661,[4]Cmg!$O$4:$O$101,[4]Cmg!$P$4:$P$101,"----",0,1)</f>
        <v>----</v>
      </c>
      <c r="AD661" s="24" t="str">
        <f>_xlfn.XLOOKUP(D661,[4]Cmg!$S$4:$S$101,[4]Cmg!$U$4:$U$101,"----",0,1)</f>
        <v>----</v>
      </c>
      <c r="AG661" s="25">
        <f>IFERROR(SUMIFS('[4]BD Unidades'!$AH:$AH,'[4]BD Unidades'!$A:$A,'BD Centrales 2024'!$A661),"-")</f>
        <v>4</v>
      </c>
      <c r="AH661" s="25">
        <f>SUMIFS('[4]BD Unidades'!$AJ$3:$AJ$1424,'[4]BD Unidades'!$A$3:$A$1424,$A661)</f>
        <v>7735.1454696591827</v>
      </c>
      <c r="AI661" s="25">
        <f>SUMIFS('[4]BD Unidades'!$AL$3:$AL$1424,'[4]BD Unidades'!$A$3:$A$1424,$A661)</f>
        <v>0</v>
      </c>
      <c r="AJ661" s="26">
        <f t="shared" si="41"/>
        <v>0</v>
      </c>
      <c r="AK661" s="27">
        <f>IFERROR(SUMIFS('[4]BD Unidades'!$AO$3:$AO$1424,'[4]BD Unidades'!$A$3:$A$1424,$A661),"-")</f>
        <v>0</v>
      </c>
      <c r="AL661" s="27">
        <f>IFERROR(SUMIFS('[4]BD Unidades'!$AQ$3:$AQ$1424,'[4]BD Unidades'!$A$3:$A$1424,$A661),"-")</f>
        <v>0</v>
      </c>
      <c r="AM661" s="27">
        <f>IFERROR(SUMIFS('[4]BD Unidades'!$AS$3:$AS$1424,'[4]BD Unidades'!$A$3:$A$1424,$A661),"-")</f>
        <v>0</v>
      </c>
      <c r="AN661" s="27">
        <f>IFERROR(SUMIFS('[4]BD Unidades'!$AU$3:$AU$1424,'[4]BD Unidades'!$A$3:$A$1424,$A661),"-")</f>
        <v>0.22486982543640899</v>
      </c>
      <c r="AO661" s="27">
        <f>IFERROR(SUMIFS('[4]BD Unidades'!$AW$3:$AW$1424,'[4]BD Unidades'!$A$3:$A$1424,$A661),"-")</f>
        <v>0.26410573566084788</v>
      </c>
      <c r="AP661" s="27">
        <f>IFERROR(SUMIFS('[4]BD Unidades'!$AY$3:$AY$1424,'[4]BD Unidades'!$A$3:$A$1424,$A661),"-")</f>
        <v>0.28059650872817954</v>
      </c>
      <c r="AQ661" s="25">
        <f>IFERROR(SUMIFS('[4]BD Unidades'!$AZ$3:$AZ$1424,'[4]BD Unidades'!$A$3:$A$1424,$A661),"-")</f>
        <v>0.90172799999999997</v>
      </c>
      <c r="AR661" s="25">
        <f>IFERROR(SUMIFS('[4]BD Unidades'!$BA$3:$BA$1424,'[4]BD Unidades'!$A$3:$A$1424,$A661),"-")</f>
        <v>4</v>
      </c>
      <c r="AS661" s="28">
        <f>SUMIFS('[4]BD Unidades'!$BC$3:$BC$1424,'[4]BD Unidades'!$A$3:$A$1424,$A661)</f>
        <v>1.6895487497823044E-2</v>
      </c>
      <c r="AT661" s="28">
        <f>SUMIFS('[4]BD Unidades'!$BE$3:$BE$1424,'[4]BD Unidades'!$A$3:$A$1424,$A661)</f>
        <v>0.99705578191739863</v>
      </c>
      <c r="AU661" s="29">
        <f t="shared" si="42"/>
        <v>0.98021003841938115</v>
      </c>
      <c r="AV661" s="30">
        <f t="shared" si="43"/>
        <v>2.5000000000000001E-3</v>
      </c>
      <c r="AW661" s="25">
        <f>IFERROR(SUMIFS('[4]BD Unidades'!$BI$3:$BI$1424,'[4]BD Unidades'!$A$3:$A$1424,$A661),"-")</f>
        <v>0.88605447398191772</v>
      </c>
      <c r="AX661" s="25">
        <f>IFERROR(SUMIFS('[4]BD Unidades'!$BJ$3:$BJ$1424,'[4]BD Unidades'!$A$3:$A$1424,$A661),"-")</f>
        <v>0.56941666392880219</v>
      </c>
    </row>
    <row r="662" spans="1:50" ht="14.4" x14ac:dyDescent="0.3">
      <c r="A662" s="7">
        <v>1987</v>
      </c>
      <c r="B662" s="7" t="s">
        <v>2935</v>
      </c>
      <c r="D662" s="8" t="s">
        <v>2936</v>
      </c>
      <c r="E662" s="19" t="s">
        <v>2937</v>
      </c>
      <c r="F662" s="19" t="s">
        <v>2937</v>
      </c>
      <c r="G662" s="19" t="s">
        <v>2938</v>
      </c>
      <c r="H662" s="19" t="s">
        <v>397</v>
      </c>
      <c r="I662" s="19">
        <v>2024</v>
      </c>
      <c r="J662" s="19" t="s">
        <v>495</v>
      </c>
      <c r="K662" s="19" t="s">
        <v>496</v>
      </c>
      <c r="L662" s="19" t="s">
        <v>213</v>
      </c>
      <c r="M662" s="19" t="s">
        <v>164</v>
      </c>
      <c r="N662" s="19" t="s">
        <v>221</v>
      </c>
      <c r="O662" s="19" t="s">
        <v>221</v>
      </c>
      <c r="P662" s="19" t="s">
        <v>51</v>
      </c>
      <c r="Q662" s="9" t="s">
        <v>2939</v>
      </c>
      <c r="R662" s="20">
        <v>9.0150000000000006</v>
      </c>
      <c r="S662" s="20">
        <v>0.17</v>
      </c>
      <c r="T662" s="20">
        <v>9</v>
      </c>
      <c r="U662" s="20" t="s">
        <v>397</v>
      </c>
      <c r="V662" s="21">
        <f>_xlfn.XLOOKUP(D662,'[4]Gen. Real'!$A$2:$A$1168,'[4]Gen. Real'!$C$2:$C$1168,"-",0)</f>
        <v>11.169590000000001</v>
      </c>
      <c r="W662" s="22"/>
      <c r="X662" s="22" t="str">
        <f>_xlfn.XLOOKUP(D662,[4]Vertimiento!$J$2:$J$119,[4]Vertimiento!$K$2:$K$119,"-",0)</f>
        <v>-</v>
      </c>
      <c r="Y662" s="23" t="str">
        <f t="shared" si="40"/>
        <v>-</v>
      </c>
      <c r="Z662" s="19" t="str">
        <f>_xlfn.XLOOKUP(D662,[4]Cmg!$I$4:$I$99,[4]Cmg!$M$4:$M$99,"----",0,1)</f>
        <v>----</v>
      </c>
      <c r="AA662" s="19" t="str">
        <f>_xlfn.XLOOKUP(D662,[4]Cmg!$A$4:$A$101,[4]Cmg!$B$4:$B$101,"----",0,1)</f>
        <v>----</v>
      </c>
      <c r="AB662" s="19" t="str">
        <f>_xlfn.XLOOKUP(D662,[4]Cmg!$E$4:$E$101,[4]Cmg!$F$4:$F$101,"----",0,1)</f>
        <v>----</v>
      </c>
      <c r="AC662" s="19" t="str">
        <f>_xlfn.XLOOKUP(D662,[4]Cmg!$O$4:$O$101,[4]Cmg!$P$4:$P$101,"----",0,1)</f>
        <v>----</v>
      </c>
      <c r="AD662" s="24" t="str">
        <f>_xlfn.XLOOKUP(D662,[4]Cmg!$S$4:$S$101,[4]Cmg!$U$4:$U$101,"----",0,1)</f>
        <v>----</v>
      </c>
      <c r="AG662" s="25">
        <f>IFERROR(SUMIFS('[4]BD Unidades'!$AH:$AH,'[4]BD Unidades'!$A:$A,'BD Centrales 2024'!$A662),"-")</f>
        <v>9</v>
      </c>
      <c r="AH662" s="25">
        <f>SUMIFS('[4]BD Unidades'!$AJ$3:$AJ$1424,'[4]BD Unidades'!$A$3:$A$1424,$A662)</f>
        <v>8661.5474209650547</v>
      </c>
      <c r="AI662" s="25">
        <f>SUMIFS('[4]BD Unidades'!$AL$3:$AL$1424,'[4]BD Unidades'!$A$3:$A$1424,$A662)</f>
        <v>0</v>
      </c>
      <c r="AJ662" s="26">
        <f t="shared" si="41"/>
        <v>0</v>
      </c>
      <c r="AK662" s="27">
        <f>IFERROR(SUMIFS('[4]BD Unidades'!$AO$3:$AO$1424,'[4]BD Unidades'!$A$3:$A$1424,$A662),"-")</f>
        <v>0</v>
      </c>
      <c r="AL662" s="27">
        <f>IFERROR(SUMIFS('[4]BD Unidades'!$AQ$3:$AQ$1424,'[4]BD Unidades'!$A$3:$A$1424,$A662),"-")</f>
        <v>0</v>
      </c>
      <c r="AM662" s="27">
        <f>IFERROR(SUMIFS('[4]BD Unidades'!$AS$3:$AS$1424,'[4]BD Unidades'!$A$3:$A$1424,$A662),"-")</f>
        <v>0</v>
      </c>
      <c r="AN662" s="27">
        <f>IFERROR(SUMIFS('[4]BD Unidades'!$AU$3:$AU$1424,'[4]BD Unidades'!$A$3:$A$1424,$A662),"-")</f>
        <v>0.14555540765391017</v>
      </c>
      <c r="AO662" s="27">
        <f>IFERROR(SUMIFS('[4]BD Unidades'!$AW$3:$AW$1424,'[4]BD Unidades'!$A$3:$A$1424,$A662),"-")</f>
        <v>0.14234076539101498</v>
      </c>
      <c r="AP662" s="27">
        <f>IFERROR(SUMIFS('[4]BD Unidades'!$AY$3:$AY$1424,'[4]BD Unidades'!$A$3:$A$1424,$A662),"-")</f>
        <v>0.1290648918469218</v>
      </c>
      <c r="AQ662" s="25">
        <f>IFERROR(SUMIFS('[4]BD Unidades'!$AZ$3:$AZ$1424,'[4]BD Unidades'!$A$3:$A$1424,$A662),"-")</f>
        <v>1.3121820000000002</v>
      </c>
      <c r="AR662" s="25">
        <f>IFERROR(SUMIFS('[4]BD Unidades'!$BA$3:$BA$1424,'[4]BD Unidades'!$A$3:$A$1424,$A662),"-")</f>
        <v>9</v>
      </c>
      <c r="AS662" s="28">
        <f>SUMIFS('[4]BD Unidades'!$BC$3:$BC$1424,'[4]BD Unidades'!$A$3:$A$1424,$A662)</f>
        <v>1.0530520912634175E-2</v>
      </c>
      <c r="AT662" s="28">
        <f>SUMIFS('[4]BD Unidades'!$BE$3:$BE$1424,'[4]BD Unidades'!$A$3:$A$1424,$A662)</f>
        <v>0.99833610648918458</v>
      </c>
      <c r="AU662" s="29">
        <f t="shared" si="42"/>
        <v>0.98782310724196243</v>
      </c>
      <c r="AV662" s="30">
        <f t="shared" si="43"/>
        <v>1.7000000000000001E-3</v>
      </c>
      <c r="AW662" s="25">
        <f>IFERROR(SUMIFS('[4]BD Unidades'!$BI$3:$BI$1424,'[4]BD Unidades'!$A$3:$A$1424,$A662),"-")</f>
        <v>1.2983410100744959</v>
      </c>
      <c r="AX662" s="25">
        <f>IFERROR(SUMIFS('[4]BD Unidades'!$BJ$3:$BJ$1424,'[4]BD Unidades'!$A$3:$A$1424,$A662),"-")</f>
        <v>0.83436970108189767</v>
      </c>
    </row>
    <row r="663" spans="1:50" ht="14.4" x14ac:dyDescent="0.3">
      <c r="A663" s="7">
        <v>1988</v>
      </c>
      <c r="B663" s="7" t="s">
        <v>2940</v>
      </c>
      <c r="D663" s="8" t="s">
        <v>2941</v>
      </c>
      <c r="E663" s="19" t="s">
        <v>2942</v>
      </c>
      <c r="F663" s="19" t="s">
        <v>2942</v>
      </c>
      <c r="G663" s="19" t="s">
        <v>2943</v>
      </c>
      <c r="H663" s="19" t="s">
        <v>397</v>
      </c>
      <c r="I663" s="19">
        <v>2024</v>
      </c>
      <c r="J663" s="19" t="s">
        <v>495</v>
      </c>
      <c r="K663" s="19" t="s">
        <v>496</v>
      </c>
      <c r="L663" s="19" t="s">
        <v>213</v>
      </c>
      <c r="M663" s="19" t="s">
        <v>106</v>
      </c>
      <c r="N663" s="19" t="s">
        <v>107</v>
      </c>
      <c r="O663" s="19" t="s">
        <v>304</v>
      </c>
      <c r="P663" s="19" t="s">
        <v>51</v>
      </c>
      <c r="Q663" s="9" t="s">
        <v>2944</v>
      </c>
      <c r="R663" s="20">
        <v>9.02</v>
      </c>
      <c r="S663" s="20">
        <v>0.22</v>
      </c>
      <c r="T663" s="20">
        <v>9</v>
      </c>
      <c r="U663" s="20" t="s">
        <v>397</v>
      </c>
      <c r="V663" s="21">
        <f>_xlfn.XLOOKUP(D663,'[4]Gen. Real'!$A$2:$A$1168,'[4]Gen. Real'!$C$2:$C$1168,"-",0)</f>
        <v>16.248180000000009</v>
      </c>
      <c r="W663" s="22"/>
      <c r="X663" s="22" t="str">
        <f>_xlfn.XLOOKUP(D663,[4]Vertimiento!$J$2:$J$119,[4]Vertimiento!$K$2:$K$119,"-",0)</f>
        <v>-</v>
      </c>
      <c r="Y663" s="23" t="str">
        <f t="shared" si="40"/>
        <v>-</v>
      </c>
      <c r="Z663" s="19" t="str">
        <f>_xlfn.XLOOKUP(D663,[4]Cmg!$I$4:$I$99,[4]Cmg!$M$4:$M$99,"----",0,1)</f>
        <v>----</v>
      </c>
      <c r="AA663" s="19" t="str">
        <f>_xlfn.XLOOKUP(D663,[4]Cmg!$A$4:$A$101,[4]Cmg!$B$4:$B$101,"----",0,1)</f>
        <v>----</v>
      </c>
      <c r="AB663" s="19" t="str">
        <f>_xlfn.XLOOKUP(D663,[4]Cmg!$E$4:$E$101,[4]Cmg!$F$4:$F$101,"----",0,1)</f>
        <v>----</v>
      </c>
      <c r="AC663" s="19" t="str">
        <f>_xlfn.XLOOKUP(D663,[4]Cmg!$O$4:$O$101,[4]Cmg!$P$4:$P$101,"----",0,1)</f>
        <v>----</v>
      </c>
      <c r="AD663" s="24" t="str">
        <f>_xlfn.XLOOKUP(D663,[4]Cmg!$S$4:$S$101,[4]Cmg!$U$4:$U$101,"----",0,1)</f>
        <v>----</v>
      </c>
      <c r="AG663" s="25">
        <f>IFERROR(SUMIFS('[4]BD Unidades'!$AH:$AH,'[4]BD Unidades'!$A:$A,'BD Centrales 2024'!$A663),"-")</f>
        <v>9</v>
      </c>
      <c r="AH663" s="25">
        <f>SUMIFS('[4]BD Unidades'!$AJ$3:$AJ$1424,'[4]BD Unidades'!$A$3:$A$1424,$A663)</f>
        <v>8532.1396895787148</v>
      </c>
      <c r="AI663" s="25">
        <f>SUMIFS('[4]BD Unidades'!$AL$3:$AL$1424,'[4]BD Unidades'!$A$3:$A$1424,$A663)</f>
        <v>0</v>
      </c>
      <c r="AJ663" s="26">
        <f t="shared" si="41"/>
        <v>0</v>
      </c>
      <c r="AK663" s="27">
        <f>IFERROR(SUMIFS('[4]BD Unidades'!$AO$3:$AO$1424,'[4]BD Unidades'!$A$3:$A$1424,$A663),"-")</f>
        <v>0</v>
      </c>
      <c r="AL663" s="27">
        <f>IFERROR(SUMIFS('[4]BD Unidades'!$AQ$3:$AQ$1424,'[4]BD Unidades'!$A$3:$A$1424,$A663),"-")</f>
        <v>0</v>
      </c>
      <c r="AM663" s="27">
        <f>IFERROR(SUMIFS('[4]BD Unidades'!$AS$3:$AS$1424,'[4]BD Unidades'!$A$3:$A$1424,$A663),"-")</f>
        <v>0</v>
      </c>
      <c r="AN663" s="27">
        <f>IFERROR(SUMIFS('[4]BD Unidades'!$AU$3:$AU$1424,'[4]BD Unidades'!$A$3:$A$1424,$A663),"-")</f>
        <v>0.20402361419068737</v>
      </c>
      <c r="AO663" s="27">
        <f>IFERROR(SUMIFS('[4]BD Unidades'!$AW$3:$AW$1424,'[4]BD Unidades'!$A$3:$A$1424,$A663),"-")</f>
        <v>0.21010609756097565</v>
      </c>
      <c r="AP663" s="27">
        <f>IFERROR(SUMIFS('[4]BD Unidades'!$AY$3:$AY$1424,'[4]BD Unidades'!$A$3:$A$1424,$A663),"-")</f>
        <v>0.21518181818181817</v>
      </c>
      <c r="AQ663" s="25">
        <f>IFERROR(SUMIFS('[4]BD Unidades'!$AZ$3:$AZ$1424,'[4]BD Unidades'!$A$3:$A$1424,$A663),"-")</f>
        <v>1.840293</v>
      </c>
      <c r="AR663" s="25">
        <f>IFERROR(SUMIFS('[4]BD Unidades'!$BA$3:$BA$1424,'[4]BD Unidades'!$A$3:$A$1424,$A663),"-")</f>
        <v>9</v>
      </c>
      <c r="AS663" s="28">
        <f>SUMIFS('[4]BD Unidades'!$BC$3:$BC$1424,'[4]BD Unidades'!$A$3:$A$1424,$A663)</f>
        <v>1.0385894320460122E-2</v>
      </c>
      <c r="AT663" s="28">
        <f>SUMIFS('[4]BD Unidades'!$BE$3:$BE$1424,'[4]BD Unidades'!$A$3:$A$1424,$A663)</f>
        <v>0.99724504137738823</v>
      </c>
      <c r="AU663" s="29">
        <f t="shared" si="42"/>
        <v>0.98688775976603982</v>
      </c>
      <c r="AV663" s="30">
        <f t="shared" si="43"/>
        <v>2.2000000000000001E-3</v>
      </c>
      <c r="AW663" s="25">
        <f>IFERROR(SUMIFS('[4]BD Unidades'!$BI$3:$BI$1424,'[4]BD Unidades'!$A$3:$A$1424,$A663),"-")</f>
        <v>1.8201561024091644</v>
      </c>
      <c r="AX663" s="25">
        <f>IFERROR(SUMIFS('[4]BD Unidades'!$BJ$3:$BJ$1424,'[4]BD Unidades'!$A$3:$A$1424,$A663),"-")</f>
        <v>1.1697104930871651</v>
      </c>
    </row>
    <row r="664" spans="1:50" ht="14.4" x14ac:dyDescent="0.3">
      <c r="A664" s="7">
        <v>1989</v>
      </c>
      <c r="B664" s="7" t="s">
        <v>2945</v>
      </c>
      <c r="D664" s="8" t="s">
        <v>2946</v>
      </c>
      <c r="E664" s="19" t="s">
        <v>2947</v>
      </c>
      <c r="F664" s="19" t="s">
        <v>2947</v>
      </c>
      <c r="G664" s="19" t="s">
        <v>2948</v>
      </c>
      <c r="H664" s="19" t="s">
        <v>397</v>
      </c>
      <c r="I664" s="19">
        <v>2024</v>
      </c>
      <c r="J664" s="19" t="s">
        <v>495</v>
      </c>
      <c r="K664" s="19" t="s">
        <v>496</v>
      </c>
      <c r="L664" s="19" t="s">
        <v>213</v>
      </c>
      <c r="M664" s="19" t="s">
        <v>90</v>
      </c>
      <c r="N664" s="19" t="s">
        <v>97</v>
      </c>
      <c r="O664" s="19" t="s">
        <v>98</v>
      </c>
      <c r="P664" s="19" t="s">
        <v>51</v>
      </c>
      <c r="Q664" s="9" t="s">
        <v>2950</v>
      </c>
      <c r="R664" s="20">
        <v>9.02</v>
      </c>
      <c r="S664" s="20">
        <v>0.22</v>
      </c>
      <c r="T664" s="20">
        <v>9</v>
      </c>
      <c r="U664" s="20" t="s">
        <v>397</v>
      </c>
      <c r="V664" s="21">
        <f>_xlfn.XLOOKUP(D664,'[4]Gen. Real'!$A$2:$A$1168,'[4]Gen. Real'!$C$2:$C$1168,"-",0)</f>
        <v>11.880699999999999</v>
      </c>
      <c r="W664" s="22"/>
      <c r="X664" s="22" t="str">
        <f>_xlfn.XLOOKUP(D664,[4]Vertimiento!$J$2:$J$119,[4]Vertimiento!$K$2:$K$119,"-",0)</f>
        <v>-</v>
      </c>
      <c r="Y664" s="23" t="str">
        <f t="shared" si="40"/>
        <v>-</v>
      </c>
      <c r="Z664" s="19" t="str">
        <f>_xlfn.XLOOKUP(D664,[4]Cmg!$I$4:$I$99,[4]Cmg!$M$4:$M$99,"----",0,1)</f>
        <v>----</v>
      </c>
      <c r="AA664" s="19" t="str">
        <f>_xlfn.XLOOKUP(D664,[4]Cmg!$A$4:$A$101,[4]Cmg!$B$4:$B$101,"----",0,1)</f>
        <v>----</v>
      </c>
      <c r="AB664" s="19" t="str">
        <f>_xlfn.XLOOKUP(D664,[4]Cmg!$E$4:$E$101,[4]Cmg!$F$4:$F$101,"----",0,1)</f>
        <v>----</v>
      </c>
      <c r="AC664" s="19" t="str">
        <f>_xlfn.XLOOKUP(D664,[4]Cmg!$O$4:$O$101,[4]Cmg!$P$4:$P$101,"----",0,1)</f>
        <v>----</v>
      </c>
      <c r="AD664" s="24" t="str">
        <f>_xlfn.XLOOKUP(D664,[4]Cmg!$S$4:$S$101,[4]Cmg!$U$4:$U$101,"----",0,1)</f>
        <v>----</v>
      </c>
      <c r="AG664" s="25">
        <f>IFERROR(SUMIFS('[4]BD Unidades'!$AH:$AH,'[4]BD Unidades'!$A:$A,'BD Centrales 2024'!$A664),"-")</f>
        <v>9</v>
      </c>
      <c r="AH664" s="25">
        <f>SUMIFS('[4]BD Unidades'!$AJ$3:$AJ$1424,'[4]BD Unidades'!$A$3:$A$1424,$A664)</f>
        <v>1.6629711751663005E-2</v>
      </c>
      <c r="AI664" s="25">
        <f>SUMIFS('[4]BD Unidades'!$AL$3:$AL$1424,'[4]BD Unidades'!$A$3:$A$1424,$A664)</f>
        <v>8375.2549889135298</v>
      </c>
      <c r="AJ664" s="26">
        <f t="shared" si="41"/>
        <v>0.99999801442717207</v>
      </c>
      <c r="AK664" s="27">
        <f>IFERROR(SUMIFS('[4]BD Unidades'!$AO$3:$AO$1424,'[4]BD Unidades'!$A$3:$A$1424,$A664),"-")</f>
        <v>0</v>
      </c>
      <c r="AL664" s="27">
        <f>IFERROR(SUMIFS('[4]BD Unidades'!$AQ$3:$AQ$1424,'[4]BD Unidades'!$A$3:$A$1424,$A664),"-")</f>
        <v>0</v>
      </c>
      <c r="AM664" s="27">
        <f>IFERROR(SUMIFS('[4]BD Unidades'!$AS$3:$AS$1424,'[4]BD Unidades'!$A$3:$A$1424,$A664),"-")</f>
        <v>0</v>
      </c>
      <c r="AN664" s="27">
        <f>IFERROR(SUMIFS('[4]BD Unidades'!$AU$3:$AU$1424,'[4]BD Unidades'!$A$3:$A$1424,$A664),"-")</f>
        <v>0</v>
      </c>
      <c r="AO664" s="27">
        <f>IFERROR(SUMIFS('[4]BD Unidades'!$AW$3:$AW$1424,'[4]BD Unidades'!$A$3:$A$1424,$A664),"-")</f>
        <v>0.22889035476718406</v>
      </c>
      <c r="AP664" s="27">
        <f>IFERROR(SUMIFS('[4]BD Unidades'!$AY$3:$AY$1424,'[4]BD Unidades'!$A$3:$A$1424,$A664),"-")</f>
        <v>0.23394113082039911</v>
      </c>
      <c r="AQ664" s="25">
        <f>IFERROR(SUMIFS('[4]BD Unidades'!$AZ$3:$AZ$1424,'[4]BD Unidades'!$A$3:$A$1424,$A664),"-")</f>
        <v>1.8938966538461537</v>
      </c>
      <c r="AR664" s="25">
        <f>IFERROR(SUMIFS('[4]BD Unidades'!$BA$3:$BA$1424,'[4]BD Unidades'!$A$3:$A$1424,$A664),"-")</f>
        <v>6.1436736671345997</v>
      </c>
      <c r="AS664" s="28">
        <f>SUMIFS('[4]BD Unidades'!$BC$3:$BC$1424,'[4]BD Unidades'!$A$3:$A$1424,$A664)</f>
        <v>1.3413784530125256E-2</v>
      </c>
      <c r="AT664" s="28">
        <f>SUMIFS('[4]BD Unidades'!$BE$3:$BE$1424,'[4]BD Unidades'!$A$3:$A$1424,$A664)</f>
        <v>0.99740028231131816</v>
      </c>
      <c r="AU664" s="29">
        <f t="shared" si="42"/>
        <v>0.98402136983410804</v>
      </c>
      <c r="AV664" s="30">
        <f t="shared" si="43"/>
        <v>2.2000000000000001E-3</v>
      </c>
      <c r="AW664" s="25">
        <f>IFERROR(SUMIFS('[4]BD Unidades'!$BI$3:$BI$1424,'[4]BD Unidades'!$A$3:$A$1424,$A664),"-")</f>
        <v>1.8677197578525626</v>
      </c>
      <c r="AX664" s="25">
        <f>IFERROR(SUMIFS('[4]BD Unidades'!$BJ$3:$BJ$1424,'[4]BD Unidades'!$A$3:$A$1424,$A664),"-")</f>
        <v>1.2002769410902159</v>
      </c>
    </row>
    <row r="665" spans="1:50" ht="14.4" x14ac:dyDescent="0.3">
      <c r="A665" s="7">
        <v>1990</v>
      </c>
      <c r="B665" s="7" t="s">
        <v>2951</v>
      </c>
      <c r="D665" s="8" t="s">
        <v>2952</v>
      </c>
      <c r="E665" s="19" t="s">
        <v>1516</v>
      </c>
      <c r="F665" s="19" t="s">
        <v>2953</v>
      </c>
      <c r="G665" s="19" t="s">
        <v>2954</v>
      </c>
      <c r="H665" s="19" t="s">
        <v>397</v>
      </c>
      <c r="I665" s="19">
        <v>2024</v>
      </c>
      <c r="J665" s="19" t="s">
        <v>495</v>
      </c>
      <c r="K665" s="19" t="s">
        <v>496</v>
      </c>
      <c r="L665" s="19" t="s">
        <v>213</v>
      </c>
      <c r="M665" s="19" t="s">
        <v>90</v>
      </c>
      <c r="N665" s="19" t="s">
        <v>97</v>
      </c>
      <c r="O665" s="19" t="s">
        <v>1725</v>
      </c>
      <c r="P665" s="19" t="s">
        <v>51</v>
      </c>
      <c r="Q665" s="9" t="s">
        <v>2955</v>
      </c>
      <c r="R665" s="20">
        <v>1.504</v>
      </c>
      <c r="S665" s="20">
        <v>0.27</v>
      </c>
      <c r="T665" s="20">
        <v>1.5</v>
      </c>
      <c r="U665" s="20" t="s">
        <v>397</v>
      </c>
      <c r="V665" s="21">
        <f>_xlfn.XLOOKUP(D665,'[4]Gen. Real'!$A$2:$A$1168,'[4]Gen. Real'!$C$2:$C$1168,"-",0)</f>
        <v>2.0236900000000002</v>
      </c>
      <c r="W665" s="22"/>
      <c r="X665" s="22" t="str">
        <f>_xlfn.XLOOKUP(D665,[4]Vertimiento!$J$2:$J$119,[4]Vertimiento!$K$2:$K$119,"-",0)</f>
        <v>-</v>
      </c>
      <c r="Y665" s="23" t="str">
        <f t="shared" si="40"/>
        <v>-</v>
      </c>
      <c r="Z665" s="19" t="str">
        <f>_xlfn.XLOOKUP(D665,[4]Cmg!$I$4:$I$99,[4]Cmg!$M$4:$M$99,"----",0,1)</f>
        <v>----</v>
      </c>
      <c r="AA665" s="19" t="str">
        <f>_xlfn.XLOOKUP(D665,[4]Cmg!$A$4:$A$101,[4]Cmg!$B$4:$B$101,"----",0,1)</f>
        <v>----</v>
      </c>
      <c r="AB665" s="19" t="str">
        <f>_xlfn.XLOOKUP(D665,[4]Cmg!$E$4:$E$101,[4]Cmg!$F$4:$F$101,"----",0,1)</f>
        <v>----</v>
      </c>
      <c r="AC665" s="19" t="str">
        <f>_xlfn.XLOOKUP(D665,[4]Cmg!$O$4:$O$101,[4]Cmg!$P$4:$P$101,"----",0,1)</f>
        <v>----</v>
      </c>
      <c r="AD665" s="24" t="str">
        <f>_xlfn.XLOOKUP(D665,[4]Cmg!$S$4:$S$101,[4]Cmg!$U$4:$U$101,"----",0,1)</f>
        <v>----</v>
      </c>
      <c r="AG665" s="25">
        <f>IFERROR(SUMIFS('[4]BD Unidades'!$AH:$AH,'[4]BD Unidades'!$A:$A,'BD Centrales 2024'!$A665),"-")</f>
        <v>1.5</v>
      </c>
      <c r="AH665" s="25">
        <f>SUMIFS('[4]BD Unidades'!$AJ$3:$AJ$1424,'[4]BD Unidades'!$A$3:$A$1424,$A665)</f>
        <v>8549.5013297872338</v>
      </c>
      <c r="AI665" s="25">
        <f>SUMIFS('[4]BD Unidades'!$AL$3:$AL$1424,'[4]BD Unidades'!$A$3:$A$1424,$A665)</f>
        <v>0.11635638297872374</v>
      </c>
      <c r="AJ665" s="26">
        <f t="shared" si="41"/>
        <v>1.3609542233325919E-5</v>
      </c>
      <c r="AK665" s="27">
        <f>IFERROR(SUMIFS('[4]BD Unidades'!$AO$3:$AO$1424,'[4]BD Unidades'!$A$3:$A$1424,$A665),"-")</f>
        <v>0</v>
      </c>
      <c r="AL665" s="27">
        <f>IFERROR(SUMIFS('[4]BD Unidades'!$AQ$3:$AQ$1424,'[4]BD Unidades'!$A$3:$A$1424,$A665),"-")</f>
        <v>0</v>
      </c>
      <c r="AM665" s="27">
        <f>IFERROR(SUMIFS('[4]BD Unidades'!$AS$3:$AS$1424,'[4]BD Unidades'!$A$3:$A$1424,$A665),"-")</f>
        <v>0</v>
      </c>
      <c r="AN665" s="27">
        <f>IFERROR(SUMIFS('[4]BD Unidades'!$AU$3:$AU$1424,'[4]BD Unidades'!$A$3:$A$1424,$A665),"-")</f>
        <v>0.15300897606382977</v>
      </c>
      <c r="AO665" s="27">
        <f>IFERROR(SUMIFS('[4]BD Unidades'!$AW$3:$AW$1424,'[4]BD Unidades'!$A$3:$A$1424,$A665),"-")</f>
        <v>0.15652659574468086</v>
      </c>
      <c r="AP665" s="27">
        <f>IFERROR(SUMIFS('[4]BD Unidades'!$AY$3:$AY$1424,'[4]BD Unidades'!$A$3:$A$1424,$A665),"-")</f>
        <v>0.20099601063829783</v>
      </c>
      <c r="AQ665" s="25">
        <f>IFERROR(SUMIFS('[4]BD Unidades'!$AZ$3:$AZ$1424,'[4]BD Unidades'!$A$3:$A$1424,$A665),"-")</f>
        <v>0.23012549999999998</v>
      </c>
      <c r="AR665" s="25">
        <f>IFERROR(SUMIFS('[4]BD Unidades'!$BA$3:$BA$1424,'[4]BD Unidades'!$A$3:$A$1424,$A665),"-")</f>
        <v>1.49997958568665</v>
      </c>
      <c r="AS665" s="28">
        <f>SUMIFS('[4]BD Unidades'!$BC$3:$BC$1424,'[4]BD Unidades'!$A$3:$A$1424,$A665)</f>
        <v>1.0084020524807115E-2</v>
      </c>
      <c r="AT665" s="28">
        <f>SUMIFS('[4]BD Unidades'!$BE$3:$BE$1424,'[4]BD Unidades'!$A$3:$A$1424,$A665)</f>
        <v>0.99734042553191493</v>
      </c>
      <c r="AU665" s="29">
        <f t="shared" si="42"/>
        <v>0.98728322421063119</v>
      </c>
      <c r="AV665" s="30">
        <f t="shared" si="43"/>
        <v>2.7000000000000001E-3</v>
      </c>
      <c r="AW665" s="25">
        <f>IFERROR(SUMIFS('[4]BD Unidades'!$BI$3:$BI$1424,'[4]BD Unidades'!$A$3:$A$1424,$A665),"-")</f>
        <v>0.22779872149401084</v>
      </c>
      <c r="AX665" s="25">
        <f>IFERROR(SUMIFS('[4]BD Unidades'!$BJ$3:$BJ$1424,'[4]BD Unidades'!$A$3:$A$1424,$A665),"-")</f>
        <v>0.14639324313486071</v>
      </c>
    </row>
    <row r="666" spans="1:50" ht="14.4" x14ac:dyDescent="0.3">
      <c r="A666" s="7">
        <v>1991</v>
      </c>
      <c r="B666" s="7" t="s">
        <v>2961</v>
      </c>
      <c r="D666" s="8" t="s">
        <v>2962</v>
      </c>
      <c r="E666" s="19" t="s">
        <v>2963</v>
      </c>
      <c r="F666" s="19" t="s">
        <v>2963</v>
      </c>
      <c r="G666" s="19" t="s">
        <v>2497</v>
      </c>
      <c r="H666" s="19" t="s">
        <v>397</v>
      </c>
      <c r="I666" s="19">
        <v>2024</v>
      </c>
      <c r="J666" s="19" t="s">
        <v>495</v>
      </c>
      <c r="K666" s="19" t="s">
        <v>496</v>
      </c>
      <c r="L666" s="19" t="s">
        <v>213</v>
      </c>
      <c r="M666" s="19" t="s">
        <v>106</v>
      </c>
      <c r="N666" s="19" t="s">
        <v>243</v>
      </c>
      <c r="O666" s="19" t="s">
        <v>1622</v>
      </c>
      <c r="P666" s="19" t="s">
        <v>51</v>
      </c>
      <c r="Q666" s="9" t="s">
        <v>2964</v>
      </c>
      <c r="R666" s="20">
        <v>3.0070000000000001</v>
      </c>
      <c r="S666" s="20">
        <v>0.23</v>
      </c>
      <c r="T666" s="20">
        <v>3</v>
      </c>
      <c r="U666" s="20" t="s">
        <v>397</v>
      </c>
      <c r="V666" s="21">
        <f>_xlfn.XLOOKUP(D666,'[4]Gen. Real'!$A$2:$A$1168,'[4]Gen. Real'!$C$2:$C$1168,"-",0)</f>
        <v>5.4013800000000023</v>
      </c>
      <c r="W666" s="22"/>
      <c r="X666" s="22" t="str">
        <f>_xlfn.XLOOKUP(D666,[4]Vertimiento!$J$2:$J$119,[4]Vertimiento!$K$2:$K$119,"-",0)</f>
        <v>-</v>
      </c>
      <c r="Y666" s="23" t="str">
        <f t="shared" si="40"/>
        <v>-</v>
      </c>
      <c r="Z666" s="19" t="str">
        <f>_xlfn.XLOOKUP(D666,[4]Cmg!$I$4:$I$99,[4]Cmg!$M$4:$M$99,"----",0,1)</f>
        <v>----</v>
      </c>
      <c r="AA666" s="19" t="str">
        <f>_xlfn.XLOOKUP(D666,[4]Cmg!$A$4:$A$101,[4]Cmg!$B$4:$B$101,"----",0,1)</f>
        <v>----</v>
      </c>
      <c r="AB666" s="19" t="str">
        <f>_xlfn.XLOOKUP(D666,[4]Cmg!$E$4:$E$101,[4]Cmg!$F$4:$F$101,"----",0,1)</f>
        <v>----</v>
      </c>
      <c r="AC666" s="19" t="str">
        <f>_xlfn.XLOOKUP(D666,[4]Cmg!$O$4:$O$101,[4]Cmg!$P$4:$P$101,"----",0,1)</f>
        <v>----</v>
      </c>
      <c r="AD666" s="24" t="str">
        <f>_xlfn.XLOOKUP(D666,[4]Cmg!$S$4:$S$101,[4]Cmg!$U$4:$U$101,"----",0,1)</f>
        <v>----</v>
      </c>
      <c r="AG666" s="25">
        <f>IFERROR(SUMIFS('[4]BD Unidades'!$AH:$AH,'[4]BD Unidades'!$A:$A,'BD Centrales 2024'!$A666),"-")</f>
        <v>3</v>
      </c>
      <c r="AH666" s="25">
        <f>SUMIFS('[4]BD Unidades'!$AJ$3:$AJ$1424,'[4]BD Unidades'!$A$3:$A$1424,$A666)</f>
        <v>8339.0754905221111</v>
      </c>
      <c r="AI666" s="25">
        <f>SUMIFS('[4]BD Unidades'!$AL$3:$AL$1424,'[4]BD Unidades'!$A$3:$A$1424,$A666)</f>
        <v>0</v>
      </c>
      <c r="AJ666" s="26">
        <f t="shared" si="41"/>
        <v>0</v>
      </c>
      <c r="AK666" s="27">
        <f>IFERROR(SUMIFS('[4]BD Unidades'!$AO$3:$AO$1424,'[4]BD Unidades'!$A$3:$A$1424,$A666),"-")</f>
        <v>0</v>
      </c>
      <c r="AL666" s="27">
        <f>IFERROR(SUMIFS('[4]BD Unidades'!$AQ$3:$AQ$1424,'[4]BD Unidades'!$A$3:$A$1424,$A666),"-")</f>
        <v>0</v>
      </c>
      <c r="AM666" s="27">
        <f>IFERROR(SUMIFS('[4]BD Unidades'!$AS$3:$AS$1424,'[4]BD Unidades'!$A$3:$A$1424,$A666),"-")</f>
        <v>0</v>
      </c>
      <c r="AN666" s="27">
        <f>IFERROR(SUMIFS('[4]BD Unidades'!$AU$3:$AU$1424,'[4]BD Unidades'!$A$3:$A$1424,$A666),"-")</f>
        <v>0.18822081809112068</v>
      </c>
      <c r="AO666" s="27">
        <f>IFERROR(SUMIFS('[4]BD Unidades'!$AW$3:$AW$1424,'[4]BD Unidades'!$A$3:$A$1424,$A666),"-")</f>
        <v>0.21378117725307613</v>
      </c>
      <c r="AP666" s="27">
        <f>IFERROR(SUMIFS('[4]BD Unidades'!$AY$3:$AY$1424,'[4]BD Unidades'!$A$3:$A$1424,$A666),"-")</f>
        <v>0.21283737944795475</v>
      </c>
      <c r="AQ666" s="25">
        <f>IFERROR(SUMIFS('[4]BD Unidades'!$AZ$3:$AZ$1424,'[4]BD Unidades'!$A$3:$A$1424,$A666),"-")</f>
        <v>0.56597999999999993</v>
      </c>
      <c r="AR666" s="25">
        <f>IFERROR(SUMIFS('[4]BD Unidades'!$BA$3:$BA$1424,'[4]BD Unidades'!$A$3:$A$1424,$A666),"-")</f>
        <v>3</v>
      </c>
      <c r="AS666" s="28">
        <f>SUMIFS('[4]BD Unidades'!$BC$3:$BC$1424,'[4]BD Unidades'!$A$3:$A$1424,$A666)</f>
        <v>1.3162298233294579E-2</v>
      </c>
      <c r="AT666" s="28">
        <f>SUMIFS('[4]BD Unidades'!$BE$3:$BE$1424,'[4]BD Unidades'!$A$3:$A$1424,$A666)</f>
        <v>0.99767209843698035</v>
      </c>
      <c r="AU666" s="29">
        <f t="shared" si="42"/>
        <v>0.98454044073831593</v>
      </c>
      <c r="AV666" s="30">
        <f t="shared" si="43"/>
        <v>2.3E-3</v>
      </c>
      <c r="AW666" s="25">
        <f>IFERROR(SUMIFS('[4]BD Unidades'!$BI$3:$BI$1424,'[4]BD Unidades'!$A$3:$A$1424,$A666),"-")</f>
        <v>0.55851302005162862</v>
      </c>
      <c r="AX666" s="25">
        <f>IFERROR(SUMIFS('[4]BD Unidades'!$BJ$3:$BJ$1424,'[4]BD Unidades'!$A$3:$A$1424,$A666),"-")</f>
        <v>0.35892445665263778</v>
      </c>
    </row>
    <row r="667" spans="1:50" ht="14.4" x14ac:dyDescent="0.3">
      <c r="A667" s="7">
        <v>1992</v>
      </c>
      <c r="B667" s="7" t="s">
        <v>2965</v>
      </c>
      <c r="D667" s="8" t="s">
        <v>2966</v>
      </c>
      <c r="E667" s="19" t="s">
        <v>2634</v>
      </c>
      <c r="F667" s="19" t="s">
        <v>2634</v>
      </c>
      <c r="G667" s="19" t="s">
        <v>2398</v>
      </c>
      <c r="H667" s="19" t="s">
        <v>397</v>
      </c>
      <c r="I667" s="19">
        <v>2024</v>
      </c>
      <c r="J667" s="19" t="s">
        <v>495</v>
      </c>
      <c r="K667" s="19" t="s">
        <v>496</v>
      </c>
      <c r="L667" s="19" t="s">
        <v>213</v>
      </c>
      <c r="M667" s="19" t="s">
        <v>164</v>
      </c>
      <c r="N667" s="19" t="s">
        <v>221</v>
      </c>
      <c r="O667" s="19" t="s">
        <v>886</v>
      </c>
      <c r="P667" s="19" t="s">
        <v>51</v>
      </c>
      <c r="Q667" s="9" t="s">
        <v>2967</v>
      </c>
      <c r="R667" s="20">
        <v>3.05</v>
      </c>
      <c r="S667" s="20">
        <v>4.91</v>
      </c>
      <c r="T667" s="20">
        <v>2.9</v>
      </c>
      <c r="U667" s="20" t="s">
        <v>397</v>
      </c>
      <c r="V667" s="21">
        <f>_xlfn.XLOOKUP(D667,'[4]Gen. Real'!$A$2:$A$1168,'[4]Gen. Real'!$C$2:$C$1168,"-",0)</f>
        <v>5.2455300000000014</v>
      </c>
      <c r="W667" s="22"/>
      <c r="X667" s="22" t="str">
        <f>_xlfn.XLOOKUP(D667,[4]Vertimiento!$J$2:$J$119,[4]Vertimiento!$K$2:$K$119,"-",0)</f>
        <v>-</v>
      </c>
      <c r="Y667" s="23" t="str">
        <f t="shared" si="40"/>
        <v>-</v>
      </c>
      <c r="Z667" s="19" t="str">
        <f>_xlfn.XLOOKUP(D667,[4]Cmg!$I$4:$I$99,[4]Cmg!$M$4:$M$99,"----",0,1)</f>
        <v>----</v>
      </c>
      <c r="AA667" s="19" t="str">
        <f>_xlfn.XLOOKUP(D667,[4]Cmg!$A$4:$A$101,[4]Cmg!$B$4:$B$101,"----",0,1)</f>
        <v>----</v>
      </c>
      <c r="AB667" s="19" t="str">
        <f>_xlfn.XLOOKUP(D667,[4]Cmg!$E$4:$E$101,[4]Cmg!$F$4:$F$101,"----",0,1)</f>
        <v>----</v>
      </c>
      <c r="AC667" s="19" t="str">
        <f>_xlfn.XLOOKUP(D667,[4]Cmg!$O$4:$O$101,[4]Cmg!$P$4:$P$101,"----",0,1)</f>
        <v>----</v>
      </c>
      <c r="AD667" s="24" t="str">
        <f>_xlfn.XLOOKUP(D667,[4]Cmg!$S$4:$S$101,[4]Cmg!$U$4:$U$101,"----",0,1)</f>
        <v>----</v>
      </c>
      <c r="AG667" s="25">
        <f>IFERROR(SUMIFS('[4]BD Unidades'!$AH:$AH,'[4]BD Unidades'!$A:$A,'BD Centrales 2024'!$A667),"-")</f>
        <v>2.9</v>
      </c>
      <c r="AH667" s="25">
        <f>SUMIFS('[4]BD Unidades'!$AJ$3:$AJ$1424,'[4]BD Unidades'!$A$3:$A$1424,$A667)</f>
        <v>8195.7644808743153</v>
      </c>
      <c r="AI667" s="25">
        <f>SUMIFS('[4]BD Unidades'!$AL$3:$AL$1424,'[4]BD Unidades'!$A$3:$A$1424,$A667)</f>
        <v>0</v>
      </c>
      <c r="AJ667" s="26">
        <f t="shared" si="41"/>
        <v>0</v>
      </c>
      <c r="AK667" s="27">
        <f>IFERROR(SUMIFS('[4]BD Unidades'!$AO$3:$AO$1424,'[4]BD Unidades'!$A$3:$A$1424,$A667),"-")</f>
        <v>0</v>
      </c>
      <c r="AL667" s="27">
        <f>IFERROR(SUMIFS('[4]BD Unidades'!$AQ$3:$AQ$1424,'[4]BD Unidades'!$A$3:$A$1424,$A667),"-")</f>
        <v>0</v>
      </c>
      <c r="AM667" s="27">
        <f>IFERROR(SUMIFS('[4]BD Unidades'!$AS$3:$AS$1424,'[4]BD Unidades'!$A$3:$A$1424,$A667),"-")</f>
        <v>0</v>
      </c>
      <c r="AN667" s="27">
        <f>IFERROR(SUMIFS('[4]BD Unidades'!$AU$3:$AU$1424,'[4]BD Unidades'!$A$3:$A$1424,$A667),"-")</f>
        <v>0.17437462295081965</v>
      </c>
      <c r="AO667" s="27">
        <f>IFERROR(SUMIFS('[4]BD Unidades'!$AW$3:$AW$1424,'[4]BD Unidades'!$A$3:$A$1424,$A667),"-")</f>
        <v>0.19902462295081969</v>
      </c>
      <c r="AP667" s="27">
        <f>IFERROR(SUMIFS('[4]BD Unidades'!$AY$3:$AY$1424,'[4]BD Unidades'!$A$3:$A$1424,$A667),"-")</f>
        <v>0.21823403278688527</v>
      </c>
      <c r="AQ667" s="25">
        <f>IFERROR(SUMIFS('[4]BD Unidades'!$AZ$3:$AZ$1424,'[4]BD Unidades'!$A$3:$A$1424,$A667),"-")</f>
        <v>0.53184259999999994</v>
      </c>
      <c r="AR667" s="25">
        <f>IFERROR(SUMIFS('[4]BD Unidades'!$BA$3:$BA$1424,'[4]BD Unidades'!$A$3:$A$1424,$A667),"-")</f>
        <v>2.9</v>
      </c>
      <c r="AS667" s="28">
        <f>SUMIFS('[4]BD Unidades'!$BC$3:$BC$1424,'[4]BD Unidades'!$A$3:$A$1424,$A667)</f>
        <v>2.061317426309512E-2</v>
      </c>
      <c r="AT667" s="28">
        <f>SUMIFS('[4]BD Unidades'!$BE$3:$BE$1424,'[4]BD Unidades'!$A$3:$A$1424,$A667)</f>
        <v>0.95060498720973052</v>
      </c>
      <c r="AU667" s="29">
        <f t="shared" si="42"/>
        <v>0.93101000095300901</v>
      </c>
      <c r="AV667" s="30">
        <f t="shared" si="43"/>
        <v>4.9100000000000005E-2</v>
      </c>
      <c r="AW667" s="25">
        <f>IFERROR(SUMIFS('[4]BD Unidades'!$BI$3:$BI$1424,'[4]BD Unidades'!$A$3:$A$1424,$A667),"-")</f>
        <v>0.5201951049117477</v>
      </c>
      <c r="AX667" s="25">
        <f>IFERROR(SUMIFS('[4]BD Unidades'!$BJ$3:$BJ$1424,'[4]BD Unidades'!$A$3:$A$1424,$A667),"-")</f>
        <v>0.33429971850352119</v>
      </c>
    </row>
    <row r="668" spans="1:50" ht="14.4" x14ac:dyDescent="0.3">
      <c r="A668" s="7">
        <v>1993</v>
      </c>
      <c r="B668" s="7" t="s">
        <v>2968</v>
      </c>
      <c r="D668" s="8" t="s">
        <v>2969</v>
      </c>
      <c r="E668" s="19" t="s">
        <v>2970</v>
      </c>
      <c r="F668" s="19" t="s">
        <v>2971</v>
      </c>
      <c r="G668" s="19" t="s">
        <v>2972</v>
      </c>
      <c r="H668" s="19" t="s">
        <v>397</v>
      </c>
      <c r="I668" s="19">
        <v>2024</v>
      </c>
      <c r="J668" s="19" t="s">
        <v>495</v>
      </c>
      <c r="K668" s="19" t="s">
        <v>496</v>
      </c>
      <c r="L668" s="19" t="s">
        <v>213</v>
      </c>
      <c r="M668" s="19" t="s">
        <v>48</v>
      </c>
      <c r="N668" s="19" t="s">
        <v>48</v>
      </c>
      <c r="O668" s="19" t="s">
        <v>587</v>
      </c>
      <c r="P668" s="19" t="s">
        <v>51</v>
      </c>
      <c r="Q668" s="9" t="s">
        <v>2974</v>
      </c>
      <c r="R668" s="20">
        <v>4.0149999999999997</v>
      </c>
      <c r="S668" s="20">
        <v>0.37</v>
      </c>
      <c r="T668" s="20">
        <v>4</v>
      </c>
      <c r="U668" s="20" t="s">
        <v>397</v>
      </c>
      <c r="V668" s="21">
        <f>_xlfn.XLOOKUP(D668,'[4]Gen. Real'!$A$2:$A$1168,'[4]Gen. Real'!$C$2:$C$1168,"-",0)</f>
        <v>6.1062499999999993</v>
      </c>
      <c r="W668" s="22"/>
      <c r="X668" s="22" t="str">
        <f>_xlfn.XLOOKUP(D668,[4]Vertimiento!$J$2:$J$119,[4]Vertimiento!$K$2:$K$119,"-",0)</f>
        <v>-</v>
      </c>
      <c r="Y668" s="23" t="str">
        <f t="shared" si="40"/>
        <v>-</v>
      </c>
      <c r="Z668" s="19" t="str">
        <f>_xlfn.XLOOKUP(D668,[4]Cmg!$I$4:$I$99,[4]Cmg!$M$4:$M$99,"----",0,1)</f>
        <v>----</v>
      </c>
      <c r="AA668" s="19" t="str">
        <f>_xlfn.XLOOKUP(D668,[4]Cmg!$A$4:$A$101,[4]Cmg!$B$4:$B$101,"----",0,1)</f>
        <v>----</v>
      </c>
      <c r="AB668" s="19" t="str">
        <f>_xlfn.XLOOKUP(D668,[4]Cmg!$E$4:$E$101,[4]Cmg!$F$4:$F$101,"----",0,1)</f>
        <v>----</v>
      </c>
      <c r="AC668" s="19" t="str">
        <f>_xlfn.XLOOKUP(D668,[4]Cmg!$O$4:$O$101,[4]Cmg!$P$4:$P$101,"----",0,1)</f>
        <v>----</v>
      </c>
      <c r="AD668" s="24" t="str">
        <f>_xlfn.XLOOKUP(D668,[4]Cmg!$S$4:$S$101,[4]Cmg!$U$4:$U$101,"----",0,1)</f>
        <v>----</v>
      </c>
      <c r="AG668" s="25">
        <f>IFERROR(SUMIFS('[4]BD Unidades'!$AH:$AH,'[4]BD Unidades'!$A:$A,'BD Centrales 2024'!$A668),"-")</f>
        <v>4</v>
      </c>
      <c r="AH668" s="25">
        <f>SUMIFS('[4]BD Unidades'!$AJ$3:$AJ$1424,'[4]BD Unidades'!$A$3:$A$1424,$A668)</f>
        <v>8751.1830635118313</v>
      </c>
      <c r="AI668" s="25">
        <f>SUMIFS('[4]BD Unidades'!$AL$3:$AL$1424,'[4]BD Unidades'!$A$3:$A$1424,$A668)</f>
        <v>0</v>
      </c>
      <c r="AJ668" s="26">
        <f t="shared" si="41"/>
        <v>0</v>
      </c>
      <c r="AK668" s="27">
        <f>IFERROR(SUMIFS('[4]BD Unidades'!$AO$3:$AO$1424,'[4]BD Unidades'!$A$3:$A$1424,$A668),"-")</f>
        <v>0</v>
      </c>
      <c r="AL668" s="27">
        <f>IFERROR(SUMIFS('[4]BD Unidades'!$AQ$3:$AQ$1424,'[4]BD Unidades'!$A$3:$A$1424,$A668),"-")</f>
        <v>0</v>
      </c>
      <c r="AM668" s="27">
        <f>IFERROR(SUMIFS('[4]BD Unidades'!$AS$3:$AS$1424,'[4]BD Unidades'!$A$3:$A$1424,$A668),"-")</f>
        <v>0</v>
      </c>
      <c r="AN668" s="27">
        <f>IFERROR(SUMIFS('[4]BD Unidades'!$AU$3:$AU$1424,'[4]BD Unidades'!$A$3:$A$1424,$A668),"-")</f>
        <v>0.17937833125778332</v>
      </c>
      <c r="AO668" s="27">
        <f>IFERROR(SUMIFS('[4]BD Unidades'!$AW$3:$AW$1424,'[4]BD Unidades'!$A$3:$A$1424,$A668),"-")</f>
        <v>0.17107646326276466</v>
      </c>
      <c r="AP668" s="27">
        <f>IFERROR(SUMIFS('[4]BD Unidades'!$AY$3:$AY$1424,'[4]BD Unidades'!$A$3:$A$1424,$A668),"-")</f>
        <v>0.14376986301369862</v>
      </c>
      <c r="AQ668" s="25">
        <f>IFERROR(SUMIFS('[4]BD Unidades'!$AZ$3:$AZ$1424,'[4]BD Unidades'!$A$3:$A$1424,$A668),"-")</f>
        <v>0.72020399999999996</v>
      </c>
      <c r="AR668" s="25">
        <f>IFERROR(SUMIFS('[4]BD Unidades'!$BA$3:$BA$1424,'[4]BD Unidades'!$A$3:$A$1424,$A668),"-")</f>
        <v>4</v>
      </c>
      <c r="AS668" s="28">
        <f>SUMIFS('[4]BD Unidades'!$BC$3:$BC$1424,'[4]BD Unidades'!$A$3:$A$1424,$A668)</f>
        <v>9.7527963288353576E-3</v>
      </c>
      <c r="AT668" s="28">
        <f>SUMIFS('[4]BD Unidades'!$BE$3:$BE$1424,'[4]BD Unidades'!$A$3:$A$1424,$A668)</f>
        <v>0.9962640099626402</v>
      </c>
      <c r="AU668" s="29">
        <f t="shared" si="42"/>
        <v>0.98654764998372568</v>
      </c>
      <c r="AV668" s="30">
        <f t="shared" si="43"/>
        <v>3.7000000000000002E-3</v>
      </c>
      <c r="AW668" s="25">
        <f>IFERROR(SUMIFS('[4]BD Unidades'!$BI$3:$BI$1424,'[4]BD Unidades'!$A$3:$A$1424,$A668),"-")</f>
        <v>0.713153657061811</v>
      </c>
      <c r="AX668" s="25">
        <f>IFERROR(SUMIFS('[4]BD Unidades'!$BJ$3:$BJ$1424,'[4]BD Unidades'!$A$3:$A$1424,$A668),"-")</f>
        <v>0.45830317231832934</v>
      </c>
    </row>
    <row r="669" spans="1:50" ht="14.4" x14ac:dyDescent="0.3">
      <c r="A669" s="7">
        <v>1994</v>
      </c>
      <c r="B669" s="7" t="s">
        <v>2975</v>
      </c>
      <c r="D669" s="8" t="s">
        <v>2976</v>
      </c>
      <c r="E669" s="19" t="s">
        <v>2970</v>
      </c>
      <c r="F669" s="19" t="s">
        <v>2971</v>
      </c>
      <c r="G669" s="19" t="s">
        <v>2977</v>
      </c>
      <c r="H669" s="19" t="s">
        <v>397</v>
      </c>
      <c r="I669" s="19">
        <v>2024</v>
      </c>
      <c r="J669" s="19" t="s">
        <v>495</v>
      </c>
      <c r="K669" s="19" t="s">
        <v>496</v>
      </c>
      <c r="L669" s="19" t="s">
        <v>213</v>
      </c>
      <c r="M669" s="19" t="s">
        <v>48</v>
      </c>
      <c r="N669" s="19" t="s">
        <v>48</v>
      </c>
      <c r="O669" s="19" t="s">
        <v>587</v>
      </c>
      <c r="P669" s="19" t="s">
        <v>51</v>
      </c>
      <c r="Q669" s="9" t="s">
        <v>2974</v>
      </c>
      <c r="R669" s="20">
        <v>5.0149999999999997</v>
      </c>
      <c r="S669" s="20">
        <v>0.3</v>
      </c>
      <c r="T669" s="20">
        <v>5</v>
      </c>
      <c r="U669" s="20" t="s">
        <v>397</v>
      </c>
      <c r="V669" s="21">
        <f>_xlfn.XLOOKUP(D669,'[4]Gen. Real'!$A$2:$A$1168,'[4]Gen. Real'!$C$2:$C$1168,"-",0)</f>
        <v>14.249700000000011</v>
      </c>
      <c r="W669" s="22"/>
      <c r="X669" s="22" t="str">
        <f>_xlfn.XLOOKUP(D669,[4]Vertimiento!$J$2:$J$119,[4]Vertimiento!$K$2:$K$119,"-",0)</f>
        <v>-</v>
      </c>
      <c r="Y669" s="23" t="str">
        <f t="shared" si="40"/>
        <v>-</v>
      </c>
      <c r="Z669" s="19" t="str">
        <f>_xlfn.XLOOKUP(D669,[4]Cmg!$I$4:$I$99,[4]Cmg!$M$4:$M$99,"----",0,1)</f>
        <v>----</v>
      </c>
      <c r="AA669" s="19" t="str">
        <f>_xlfn.XLOOKUP(D669,[4]Cmg!$A$4:$A$101,[4]Cmg!$B$4:$B$101,"----",0,1)</f>
        <v>----</v>
      </c>
      <c r="AB669" s="19" t="str">
        <f>_xlfn.XLOOKUP(D669,[4]Cmg!$E$4:$E$101,[4]Cmg!$F$4:$F$101,"----",0,1)</f>
        <v>----</v>
      </c>
      <c r="AC669" s="19" t="str">
        <f>_xlfn.XLOOKUP(D669,[4]Cmg!$O$4:$O$101,[4]Cmg!$P$4:$P$101,"----",0,1)</f>
        <v>----</v>
      </c>
      <c r="AD669" s="24" t="str">
        <f>_xlfn.XLOOKUP(D669,[4]Cmg!$S$4:$S$101,[4]Cmg!$U$4:$U$101,"----",0,1)</f>
        <v>----</v>
      </c>
      <c r="AG669" s="25">
        <f>IFERROR(SUMIFS('[4]BD Unidades'!$AH:$AH,'[4]BD Unidades'!$A:$A,'BD Centrales 2024'!$A669),"-")</f>
        <v>5</v>
      </c>
      <c r="AH669" s="25">
        <f>SUMIFS('[4]BD Unidades'!$AJ$3:$AJ$1424,'[4]BD Unidades'!$A$3:$A$1424,$A669)</f>
        <v>8757.7268195413762</v>
      </c>
      <c r="AI669" s="25">
        <f>SUMIFS('[4]BD Unidades'!$AL$3:$AL$1424,'[4]BD Unidades'!$A$3:$A$1424,$A669)</f>
        <v>0</v>
      </c>
      <c r="AJ669" s="26">
        <f t="shared" si="41"/>
        <v>0</v>
      </c>
      <c r="AK669" s="27">
        <f>IFERROR(SUMIFS('[4]BD Unidades'!$AO$3:$AO$1424,'[4]BD Unidades'!$A$3:$A$1424,$A669),"-")</f>
        <v>0</v>
      </c>
      <c r="AL669" s="27">
        <f>IFERROR(SUMIFS('[4]BD Unidades'!$AQ$3:$AQ$1424,'[4]BD Unidades'!$A$3:$A$1424,$A669),"-")</f>
        <v>0</v>
      </c>
      <c r="AM669" s="27">
        <f>IFERROR(SUMIFS('[4]BD Unidades'!$AS$3:$AS$1424,'[4]BD Unidades'!$A$3:$A$1424,$A669),"-")</f>
        <v>0</v>
      </c>
      <c r="AN669" s="27">
        <f>IFERROR(SUMIFS('[4]BD Unidades'!$AU$3:$AU$1424,'[4]BD Unidades'!$A$3:$A$1424,$A669),"-")</f>
        <v>0.31861216350947164</v>
      </c>
      <c r="AO669" s="27">
        <f>IFERROR(SUMIFS('[4]BD Unidades'!$AW$3:$AW$1424,'[4]BD Unidades'!$A$3:$A$1424,$A669),"-")</f>
        <v>0.31879661016949157</v>
      </c>
      <c r="AP669" s="27">
        <f>IFERROR(SUMIFS('[4]BD Unidades'!$AY$3:$AY$1424,'[4]BD Unidades'!$A$3:$A$1424,$A669),"-")</f>
        <v>0.27947856430707874</v>
      </c>
      <c r="AQ669" s="25">
        <f>IFERROR(SUMIFS('[4]BD Unidades'!$AZ$3:$AZ$1424,'[4]BD Unidades'!$A$3:$A$1424,$A669),"-")</f>
        <v>1.473152304590323</v>
      </c>
      <c r="AR669" s="25">
        <f>IFERROR(SUMIFS('[4]BD Unidades'!$BA$3:$BA$1424,'[4]BD Unidades'!$A$3:$A$1424,$A669),"-")</f>
        <v>5</v>
      </c>
      <c r="AS669" s="28">
        <f>SUMIFS('[4]BD Unidades'!$BC$3:$BC$1424,'[4]BD Unidades'!$A$3:$A$1424,$A669)</f>
        <v>9.7600890479247158E-3</v>
      </c>
      <c r="AT669" s="28">
        <f>SUMIFS('[4]BD Unidades'!$BE$3:$BE$1424,'[4]BD Unidades'!$A$3:$A$1424,$A669)</f>
        <v>0.99700897308075775</v>
      </c>
      <c r="AU669" s="29">
        <f t="shared" si="42"/>
        <v>0.98727807672190959</v>
      </c>
      <c r="AV669" s="30">
        <f t="shared" si="43"/>
        <v>3.0000000000000001E-3</v>
      </c>
      <c r="AW669" s="25">
        <f>IFERROR(SUMIFS('[4]BD Unidades'!$BI$3:$BI$1424,'[4]BD Unidades'!$A$3:$A$1424,$A669),"-")</f>
        <v>1.458731072623346</v>
      </c>
      <c r="AX669" s="25">
        <f>IFERROR(SUMIFS('[4]BD Unidades'!$BJ$3:$BJ$1424,'[4]BD Unidades'!$A$3:$A$1424,$A669),"-")</f>
        <v>0.93744324455543582</v>
      </c>
    </row>
    <row r="670" spans="1:50" ht="14.4" x14ac:dyDescent="0.3">
      <c r="A670" s="7">
        <v>1996</v>
      </c>
      <c r="B670" s="7" t="s">
        <v>2978</v>
      </c>
      <c r="D670" s="8" t="s">
        <v>2979</v>
      </c>
      <c r="E670" s="19" t="s">
        <v>2269</v>
      </c>
      <c r="F670" s="19" t="s">
        <v>2980</v>
      </c>
      <c r="G670" s="19" t="s">
        <v>2981</v>
      </c>
      <c r="H670" s="19" t="s">
        <v>397</v>
      </c>
      <c r="I670" s="19">
        <v>2024</v>
      </c>
      <c r="J670" s="19" t="s">
        <v>495</v>
      </c>
      <c r="K670" s="19" t="s">
        <v>496</v>
      </c>
      <c r="L670" s="19" t="s">
        <v>213</v>
      </c>
      <c r="M670" s="19" t="s">
        <v>189</v>
      </c>
      <c r="N670" s="19" t="s">
        <v>773</v>
      </c>
      <c r="O670" s="19" t="s">
        <v>1110</v>
      </c>
      <c r="P670" s="19" t="s">
        <v>51</v>
      </c>
      <c r="Q670" s="9" t="s">
        <v>2661</v>
      </c>
      <c r="R670" s="20">
        <v>9.0085999999999995</v>
      </c>
      <c r="S670" s="20">
        <v>9.6000000000000002E-2</v>
      </c>
      <c r="T670" s="20">
        <v>9</v>
      </c>
      <c r="U670" s="20" t="s">
        <v>397</v>
      </c>
      <c r="V670" s="21">
        <f>_xlfn.XLOOKUP(D670,'[4]Gen. Real'!$A$2:$A$1168,'[4]Gen. Real'!$C$2:$C$1168,"-",0)</f>
        <v>21.9057</v>
      </c>
      <c r="W670" s="22"/>
      <c r="X670" s="22" t="str">
        <f>_xlfn.XLOOKUP(D670,[4]Vertimiento!$J$2:$J$119,[4]Vertimiento!$K$2:$K$119,"-",0)</f>
        <v>-</v>
      </c>
      <c r="Y670" s="23" t="str">
        <f t="shared" si="40"/>
        <v>-</v>
      </c>
      <c r="Z670" s="19" t="str">
        <f>_xlfn.XLOOKUP(D670,[4]Cmg!$I$4:$I$99,[4]Cmg!$M$4:$M$99,"----",0,1)</f>
        <v>----</v>
      </c>
      <c r="AA670" s="19" t="str">
        <f>_xlfn.XLOOKUP(D670,[4]Cmg!$A$4:$A$101,[4]Cmg!$B$4:$B$101,"----",0,1)</f>
        <v>----</v>
      </c>
      <c r="AB670" s="19" t="str">
        <f>_xlfn.XLOOKUP(D670,[4]Cmg!$E$4:$E$101,[4]Cmg!$F$4:$F$101,"----",0,1)</f>
        <v>----</v>
      </c>
      <c r="AC670" s="19" t="str">
        <f>_xlfn.XLOOKUP(D670,[4]Cmg!$O$4:$O$101,[4]Cmg!$P$4:$P$101,"----",0,1)</f>
        <v>----</v>
      </c>
      <c r="AD670" s="24" t="str">
        <f>_xlfn.XLOOKUP(D670,[4]Cmg!$S$4:$S$101,[4]Cmg!$U$4:$U$101,"----",0,1)</f>
        <v>----</v>
      </c>
      <c r="AG670" s="25">
        <f>IFERROR(SUMIFS('[4]BD Unidades'!$AH:$AH,'[4]BD Unidades'!$A:$A,'BD Centrales 2024'!$A670),"-")</f>
        <v>9</v>
      </c>
      <c r="AH670" s="25">
        <f>SUMIFS('[4]BD Unidades'!$AJ$3:$AJ$1424,'[4]BD Unidades'!$A$3:$A$1424,$A670)</f>
        <v>8715.2887241080789</v>
      </c>
      <c r="AI670" s="25">
        <f>SUMIFS('[4]BD Unidades'!$AL$3:$AL$1424,'[4]BD Unidades'!$A$3:$A$1424,$A670)</f>
        <v>0</v>
      </c>
      <c r="AJ670" s="26">
        <f t="shared" si="41"/>
        <v>0</v>
      </c>
      <c r="AK670" s="27">
        <f>IFERROR(SUMIFS('[4]BD Unidades'!$AO$3:$AO$1424,'[4]BD Unidades'!$A$3:$A$1424,$A670),"-")</f>
        <v>0</v>
      </c>
      <c r="AL670" s="27">
        <f>IFERROR(SUMIFS('[4]BD Unidades'!$AQ$3:$AQ$1424,'[4]BD Unidades'!$A$3:$A$1424,$A670),"-")</f>
        <v>0</v>
      </c>
      <c r="AM670" s="27">
        <f>IFERROR(SUMIFS('[4]BD Unidades'!$AS$3:$AS$1424,'[4]BD Unidades'!$A$3:$A$1424,$A670),"-")</f>
        <v>0</v>
      </c>
      <c r="AN670" s="27">
        <f>IFERROR(SUMIFS('[4]BD Unidades'!$AU$3:$AU$1424,'[4]BD Unidades'!$A$3:$A$1424,$A670),"-")</f>
        <v>0.24896909619696739</v>
      </c>
      <c r="AO670" s="27">
        <f>IFERROR(SUMIFS('[4]BD Unidades'!$AW$3:$AW$1424,'[4]BD Unidades'!$A$3:$A$1424,$A670),"-")</f>
        <v>0.27742590413604779</v>
      </c>
      <c r="AP670" s="27">
        <f>IFERROR(SUMIFS('[4]BD Unidades'!$AY$3:$AY$1424,'[4]BD Unidades'!$A$3:$A$1424,$A670),"-")</f>
        <v>0.27403514419554648</v>
      </c>
      <c r="AQ670" s="25">
        <f>IFERROR(SUMIFS('[4]BD Unidades'!$AZ$3:$AZ$1424,'[4]BD Unidades'!$A$3:$A$1424,$A670),"-")</f>
        <v>2.1573457676531556</v>
      </c>
      <c r="AR670" s="25">
        <f>IFERROR(SUMIFS('[4]BD Unidades'!$BA$3:$BA$1424,'[4]BD Unidades'!$A$3:$A$1424,$A670),"-")</f>
        <v>9</v>
      </c>
      <c r="AS670" s="28">
        <f>SUMIFS('[4]BD Unidades'!$BC$3:$BC$1424,'[4]BD Unidades'!$A$3:$A$1424,$A670)</f>
        <v>9.1378480046007717E-3</v>
      </c>
      <c r="AT670" s="28">
        <f>SUMIFS('[4]BD Unidades'!$BE$3:$BE$1424,'[4]BD Unidades'!$A$3:$A$1424,$A670)</f>
        <v>0.99904535665919236</v>
      </c>
      <c r="AU670" s="29">
        <f t="shared" si="42"/>
        <v>0.98991623204033841</v>
      </c>
      <c r="AV670" s="30">
        <f t="shared" si="43"/>
        <v>9.6000000000000002E-4</v>
      </c>
      <c r="AW670" s="25">
        <f>IFERROR(SUMIFS('[4]BD Unidades'!$BI$3:$BI$1424,'[4]BD Unidades'!$A$3:$A$1424,$A670),"-")</f>
        <v>2.1376134325927092</v>
      </c>
      <c r="AX670" s="25">
        <f>IFERROR(SUMIFS('[4]BD Unidades'!$BJ$3:$BJ$1424,'[4]BD Unidades'!$A$3:$A$1424,$A670),"-")</f>
        <v>1.3737222092974568</v>
      </c>
    </row>
    <row r="671" spans="1:50" ht="14.4" x14ac:dyDescent="0.3">
      <c r="A671" s="7">
        <v>1998</v>
      </c>
      <c r="B671" s="7" t="s">
        <v>2982</v>
      </c>
      <c r="D671" s="8" t="s">
        <v>2983</v>
      </c>
      <c r="E671" s="19" t="s">
        <v>2984</v>
      </c>
      <c r="F671" s="19" t="s">
        <v>2984</v>
      </c>
      <c r="G671" s="19" t="s">
        <v>2670</v>
      </c>
      <c r="H671" s="19" t="s">
        <v>397</v>
      </c>
      <c r="I671" s="19">
        <v>2024</v>
      </c>
      <c r="J671" s="19" t="s">
        <v>495</v>
      </c>
      <c r="K671" s="19" t="s">
        <v>496</v>
      </c>
      <c r="L671" s="19" t="s">
        <v>213</v>
      </c>
      <c r="M671" s="19" t="s">
        <v>68</v>
      </c>
      <c r="N671" s="19" t="s">
        <v>68</v>
      </c>
      <c r="O671" s="19" t="s">
        <v>2324</v>
      </c>
      <c r="P671" s="19" t="s">
        <v>51</v>
      </c>
      <c r="Q671" s="9" t="s">
        <v>2694</v>
      </c>
      <c r="R671" s="20">
        <v>9.01</v>
      </c>
      <c r="S671" s="20">
        <v>0.11</v>
      </c>
      <c r="T671" s="20">
        <v>9</v>
      </c>
      <c r="U671" s="20" t="s">
        <v>397</v>
      </c>
      <c r="V671" s="21">
        <f>_xlfn.XLOOKUP(D671,'[4]Gen. Real'!$A$2:$A$1168,'[4]Gen. Real'!$C$2:$C$1168,"-",0)</f>
        <v>20.296680000000006</v>
      </c>
      <c r="W671" s="22"/>
      <c r="X671" s="22" t="str">
        <f>_xlfn.XLOOKUP(D671,[4]Vertimiento!$J$2:$J$119,[4]Vertimiento!$K$2:$K$119,"-",0)</f>
        <v>-</v>
      </c>
      <c r="Y671" s="23" t="str">
        <f t="shared" si="40"/>
        <v>-</v>
      </c>
      <c r="Z671" s="19" t="str">
        <f>_xlfn.XLOOKUP(D671,[4]Cmg!$I$4:$I$99,[4]Cmg!$M$4:$M$99,"----",0,1)</f>
        <v>----</v>
      </c>
      <c r="AA671" s="19" t="str">
        <f>_xlfn.XLOOKUP(D671,[4]Cmg!$A$4:$A$101,[4]Cmg!$B$4:$B$101,"----",0,1)</f>
        <v>----</v>
      </c>
      <c r="AB671" s="19" t="str">
        <f>_xlfn.XLOOKUP(D671,[4]Cmg!$E$4:$E$101,[4]Cmg!$F$4:$F$101,"----",0,1)</f>
        <v>----</v>
      </c>
      <c r="AC671" s="19" t="str">
        <f>_xlfn.XLOOKUP(D671,[4]Cmg!$O$4:$O$101,[4]Cmg!$P$4:$P$101,"----",0,1)</f>
        <v>----</v>
      </c>
      <c r="AD671" s="24" t="str">
        <f>_xlfn.XLOOKUP(D671,[4]Cmg!$S$4:$S$101,[4]Cmg!$U$4:$U$101,"----",0,1)</f>
        <v>----</v>
      </c>
      <c r="AG671" s="25">
        <f>IFERROR(SUMIFS('[4]BD Unidades'!$AH:$AH,'[4]BD Unidades'!$A:$A,'BD Centrales 2024'!$A671),"-")</f>
        <v>9</v>
      </c>
      <c r="AH671" s="25">
        <f>SUMIFS('[4]BD Unidades'!$AJ$3:$AJ$1424,'[4]BD Unidades'!$A$3:$A$1424,$A671)</f>
        <v>8682.9356270810185</v>
      </c>
      <c r="AI671" s="25">
        <f>SUMIFS('[4]BD Unidades'!$AL$3:$AL$1424,'[4]BD Unidades'!$A$3:$A$1424,$A671)</f>
        <v>0</v>
      </c>
      <c r="AJ671" s="26">
        <f t="shared" si="41"/>
        <v>0</v>
      </c>
      <c r="AK671" s="27">
        <f>IFERROR(SUMIFS('[4]BD Unidades'!$AO$3:$AO$1424,'[4]BD Unidades'!$A$3:$A$1424,$A671),"-")</f>
        <v>0</v>
      </c>
      <c r="AL671" s="27">
        <f>IFERROR(SUMIFS('[4]BD Unidades'!$AQ$3:$AQ$1424,'[4]BD Unidades'!$A$3:$A$1424,$A671),"-")</f>
        <v>0</v>
      </c>
      <c r="AM671" s="27">
        <f>IFERROR(SUMIFS('[4]BD Unidades'!$AS$3:$AS$1424,'[4]BD Unidades'!$A$3:$A$1424,$A671),"-")</f>
        <v>0</v>
      </c>
      <c r="AN671" s="27">
        <f>IFERROR(SUMIFS('[4]BD Unidades'!$AU$3:$AU$1424,'[4]BD Unidades'!$A$3:$A$1424,$A671),"-")</f>
        <v>0.25354128745837962</v>
      </c>
      <c r="AO671" s="27">
        <f>IFERROR(SUMIFS('[4]BD Unidades'!$AW$3:$AW$1424,'[4]BD Unidades'!$A$3:$A$1424,$A671),"-")</f>
        <v>0.25844983351831297</v>
      </c>
      <c r="AP671" s="27">
        <f>IFERROR(SUMIFS('[4]BD Unidades'!$AY$3:$AY$1424,'[4]BD Unidades'!$A$3:$A$1424,$A671),"-")</f>
        <v>0.25401176470588238</v>
      </c>
      <c r="AQ671" s="25">
        <f>IFERROR(SUMIFS('[4]BD Unidades'!$AZ$3:$AZ$1424,'[4]BD Unidades'!$A$3:$A$1424,$A671),"-")</f>
        <v>2.1573457676531556</v>
      </c>
      <c r="AR671" s="25">
        <f>IFERROR(SUMIFS('[4]BD Unidades'!$BA$3:$BA$1424,'[4]BD Unidades'!$A$3:$A$1424,$A671),"-")</f>
        <v>9</v>
      </c>
      <c r="AS671" s="28">
        <f>SUMIFS('[4]BD Unidades'!$BC$3:$BC$1424,'[4]BD Unidades'!$A$3:$A$1424,$A671)</f>
        <v>1.0062701959770699E-2</v>
      </c>
      <c r="AT671" s="28">
        <f>SUMIFS('[4]BD Unidades'!$BE$3:$BE$1424,'[4]BD Unidades'!$A$3:$A$1424,$A671)</f>
        <v>0.99889012208657046</v>
      </c>
      <c r="AU671" s="29">
        <f t="shared" si="42"/>
        <v>0.98883858849745443</v>
      </c>
      <c r="AV671" s="30">
        <f t="shared" si="43"/>
        <v>1.1000000000000001E-3</v>
      </c>
      <c r="AW671" s="25">
        <f>IFERROR(SUMIFS('[4]BD Unidades'!$BI$3:$BI$1424,'[4]BD Unidades'!$A$3:$A$1424,$A671),"-")</f>
        <v>2.1356129193607742</v>
      </c>
      <c r="AX671" s="25">
        <f>IFERROR(SUMIFS('[4]BD Unidades'!$BJ$3:$BJ$1424,'[4]BD Unidades'!$A$3:$A$1424,$A671),"-")</f>
        <v>1.3724365935660054</v>
      </c>
    </row>
    <row r="672" spans="1:50" ht="14.4" x14ac:dyDescent="0.3">
      <c r="A672" s="7">
        <v>1999</v>
      </c>
      <c r="B672" s="7" t="s">
        <v>2985</v>
      </c>
      <c r="D672" s="8" t="s">
        <v>2986</v>
      </c>
      <c r="E672" s="19" t="s">
        <v>2987</v>
      </c>
      <c r="F672" s="19" t="s">
        <v>2987</v>
      </c>
      <c r="G672" s="19" t="s">
        <v>2988</v>
      </c>
      <c r="H672" s="19" t="s">
        <v>397</v>
      </c>
      <c r="I672" s="19">
        <v>2024</v>
      </c>
      <c r="J672" s="19" t="s">
        <v>495</v>
      </c>
      <c r="K672" s="19" t="s">
        <v>496</v>
      </c>
      <c r="L672" s="19" t="s">
        <v>213</v>
      </c>
      <c r="M672" s="19" t="s">
        <v>164</v>
      </c>
      <c r="N672" s="19" t="s">
        <v>371</v>
      </c>
      <c r="O672" s="19" t="s">
        <v>1239</v>
      </c>
      <c r="P672" s="19" t="s">
        <v>51</v>
      </c>
      <c r="Q672" s="9" t="s">
        <v>2989</v>
      </c>
      <c r="R672" s="20">
        <v>2.4060000000000001</v>
      </c>
      <c r="S672" s="20">
        <v>0.25</v>
      </c>
      <c r="T672" s="20">
        <v>2.4</v>
      </c>
      <c r="U672" s="20" t="s">
        <v>397</v>
      </c>
      <c r="V672" s="21">
        <f>_xlfn.XLOOKUP(D672,'[4]Gen. Real'!$A$2:$A$1168,'[4]Gen. Real'!$C$2:$C$1168,"-",0)</f>
        <v>5.9228999999999985</v>
      </c>
      <c r="W672" s="22"/>
      <c r="X672" s="22" t="str">
        <f>_xlfn.XLOOKUP(D672,[4]Vertimiento!$J$2:$J$119,[4]Vertimiento!$K$2:$K$119,"-",0)</f>
        <v>-</v>
      </c>
      <c r="Y672" s="23" t="str">
        <f t="shared" si="40"/>
        <v>-</v>
      </c>
      <c r="Z672" s="19" t="str">
        <f>_xlfn.XLOOKUP(D672,[4]Cmg!$I$4:$I$99,[4]Cmg!$M$4:$M$99,"----",0,1)</f>
        <v>----</v>
      </c>
      <c r="AA672" s="19" t="str">
        <f>_xlfn.XLOOKUP(D672,[4]Cmg!$A$4:$A$101,[4]Cmg!$B$4:$B$101,"----",0,1)</f>
        <v>----</v>
      </c>
      <c r="AB672" s="19" t="str">
        <f>_xlfn.XLOOKUP(D672,[4]Cmg!$E$4:$E$101,[4]Cmg!$F$4:$F$101,"----",0,1)</f>
        <v>----</v>
      </c>
      <c r="AC672" s="19" t="str">
        <f>_xlfn.XLOOKUP(D672,[4]Cmg!$O$4:$O$101,[4]Cmg!$P$4:$P$101,"----",0,1)</f>
        <v>----</v>
      </c>
      <c r="AD672" s="24" t="str">
        <f>_xlfn.XLOOKUP(D672,[4]Cmg!$S$4:$S$101,[4]Cmg!$U$4:$U$101,"----",0,1)</f>
        <v>----</v>
      </c>
      <c r="AG672" s="25">
        <f>IFERROR(SUMIFS('[4]BD Unidades'!$AH:$AH,'[4]BD Unidades'!$A:$A,'BD Centrales 2024'!$A672),"-")</f>
        <v>2.4</v>
      </c>
      <c r="AH672" s="25">
        <f>SUMIFS('[4]BD Unidades'!$AJ$3:$AJ$1424,'[4]BD Unidades'!$A$3:$A$1424,$A672)</f>
        <v>8622.9592684954314</v>
      </c>
      <c r="AI672" s="25">
        <f>SUMIFS('[4]BD Unidades'!$AL$3:$AL$1424,'[4]BD Unidades'!$A$3:$A$1424,$A672)</f>
        <v>0</v>
      </c>
      <c r="AJ672" s="26">
        <f t="shared" si="41"/>
        <v>0</v>
      </c>
      <c r="AK672" s="27">
        <f>IFERROR(SUMIFS('[4]BD Unidades'!$AO$3:$AO$1424,'[4]BD Unidades'!$A$3:$A$1424,$A672),"-")</f>
        <v>0</v>
      </c>
      <c r="AL672" s="27">
        <f>IFERROR(SUMIFS('[4]BD Unidades'!$AQ$3:$AQ$1424,'[4]BD Unidades'!$A$3:$A$1424,$A672),"-")</f>
        <v>0</v>
      </c>
      <c r="AM672" s="27">
        <f>IFERROR(SUMIFS('[4]BD Unidades'!$AS$3:$AS$1424,'[4]BD Unidades'!$A$3:$A$1424,$A672),"-")</f>
        <v>0</v>
      </c>
      <c r="AN672" s="27">
        <f>IFERROR(SUMIFS('[4]BD Unidades'!$AU$3:$AU$1424,'[4]BD Unidades'!$A$3:$A$1424,$A672),"-")</f>
        <v>0</v>
      </c>
      <c r="AO672" s="27">
        <f>IFERROR(SUMIFS('[4]BD Unidades'!$AW$3:$AW$1424,'[4]BD Unidades'!$A$3:$A$1424,$A672),"-")</f>
        <v>0.28269226932668329</v>
      </c>
      <c r="AP672" s="27">
        <f>IFERROR(SUMIFS('[4]BD Unidades'!$AY$3:$AY$1424,'[4]BD Unidades'!$A$3:$A$1424,$A672),"-")</f>
        <v>0.28354114713216955</v>
      </c>
      <c r="AQ672" s="25">
        <f>IFERROR(SUMIFS('[4]BD Unidades'!$AZ$3:$AZ$1424,'[4]BD Unidades'!$A$3:$A$1424,$A672),"-")</f>
        <v>0.54885768097165977</v>
      </c>
      <c r="AR672" s="25">
        <f>IFERROR(SUMIFS('[4]BD Unidades'!$BA$3:$BA$1424,'[4]BD Unidades'!$A$3:$A$1424,$A672),"-")</f>
        <v>2.3999999999999901</v>
      </c>
      <c r="AS672" s="28">
        <f>SUMIFS('[4]BD Unidades'!$BC$3:$BC$1424,'[4]BD Unidades'!$A$3:$A$1424,$A672)</f>
        <v>1.6922504476280697E-2</v>
      </c>
      <c r="AT672" s="28">
        <f>SUMIFS('[4]BD Unidades'!$BE$3:$BE$1424,'[4]BD Unidades'!$A$3:$A$1424,$A672)</f>
        <v>0.99750623441396502</v>
      </c>
      <c r="AU672" s="29">
        <f t="shared" si="42"/>
        <v>0.98062593069697679</v>
      </c>
      <c r="AV672" s="30">
        <f t="shared" si="43"/>
        <v>2.5000000000000001E-3</v>
      </c>
      <c r="AW672" s="25">
        <f>IFERROR(SUMIFS('[4]BD Unidades'!$BI$3:$BI$1424,'[4]BD Unidades'!$A$3:$A$1424,$A672),"-")</f>
        <v>0.53954641429216788</v>
      </c>
      <c r="AX672" s="25">
        <f>IFERROR(SUMIFS('[4]BD Unidades'!$BJ$3:$BJ$1424,'[4]BD Unidades'!$A$3:$A$1424,$A672),"-")</f>
        <v>0.34673570111363539</v>
      </c>
    </row>
    <row r="673" spans="1:50" ht="14.4" x14ac:dyDescent="0.3">
      <c r="A673" s="7">
        <v>2000</v>
      </c>
      <c r="B673" s="7" t="s">
        <v>2990</v>
      </c>
      <c r="D673" s="8" t="s">
        <v>2991</v>
      </c>
      <c r="E673" s="19" t="s">
        <v>2931</v>
      </c>
      <c r="F673" s="19" t="s">
        <v>2992</v>
      </c>
      <c r="G673" s="19" t="s">
        <v>2993</v>
      </c>
      <c r="H673" s="19" t="s">
        <v>397</v>
      </c>
      <c r="I673" s="19">
        <v>2024</v>
      </c>
      <c r="J673" s="19" t="s">
        <v>495</v>
      </c>
      <c r="K673" s="19" t="s">
        <v>496</v>
      </c>
      <c r="L673" s="19" t="s">
        <v>213</v>
      </c>
      <c r="M673" s="19" t="s">
        <v>189</v>
      </c>
      <c r="N673" s="19" t="s">
        <v>879</v>
      </c>
      <c r="O673" s="19" t="s">
        <v>2378</v>
      </c>
      <c r="P673" s="19" t="s">
        <v>51</v>
      </c>
      <c r="Q673" s="9" t="s">
        <v>2994</v>
      </c>
      <c r="R673" s="20">
        <v>3.0057999999999998</v>
      </c>
      <c r="S673" s="20">
        <v>0.19</v>
      </c>
      <c r="T673" s="20">
        <v>3</v>
      </c>
      <c r="U673" s="20" t="s">
        <v>397</v>
      </c>
      <c r="V673" s="21">
        <f>_xlfn.XLOOKUP(D673,'[4]Gen. Real'!$A$2:$A$1168,'[4]Gen. Real'!$C$2:$C$1168,"-",0)</f>
        <v>5.7706000000000026</v>
      </c>
      <c r="W673" s="22"/>
      <c r="X673" s="22" t="str">
        <f>_xlfn.XLOOKUP(D673,[4]Vertimiento!$J$2:$J$119,[4]Vertimiento!$K$2:$K$119,"-",0)</f>
        <v>-</v>
      </c>
      <c r="Y673" s="23" t="str">
        <f t="shared" si="40"/>
        <v>-</v>
      </c>
      <c r="Z673" s="19" t="str">
        <f>_xlfn.XLOOKUP(D673,[4]Cmg!$I$4:$I$99,[4]Cmg!$M$4:$M$99,"----",0,1)</f>
        <v>----</v>
      </c>
      <c r="AA673" s="19" t="str">
        <f>_xlfn.XLOOKUP(D673,[4]Cmg!$A$4:$A$101,[4]Cmg!$B$4:$B$101,"----",0,1)</f>
        <v>----</v>
      </c>
      <c r="AB673" s="19" t="str">
        <f>_xlfn.XLOOKUP(D673,[4]Cmg!$E$4:$E$101,[4]Cmg!$F$4:$F$101,"----",0,1)</f>
        <v>----</v>
      </c>
      <c r="AC673" s="19" t="str">
        <f>_xlfn.XLOOKUP(D673,[4]Cmg!$O$4:$O$101,[4]Cmg!$P$4:$P$101,"----",0,1)</f>
        <v>----</v>
      </c>
      <c r="AD673" s="24" t="str">
        <f>_xlfn.XLOOKUP(D673,[4]Cmg!$S$4:$S$101,[4]Cmg!$U$4:$U$101,"----",0,1)</f>
        <v>----</v>
      </c>
      <c r="AG673" s="25">
        <f>IFERROR(SUMIFS('[4]BD Unidades'!$AH:$AH,'[4]BD Unidades'!$A:$A,'BD Centrales 2024'!$A673),"-")</f>
        <v>3</v>
      </c>
      <c r="AH673" s="25">
        <f>SUMIFS('[4]BD Unidades'!$AJ$3:$AJ$1424,'[4]BD Unidades'!$A$3:$A$1424,$A673)</f>
        <v>8425.3110652738051</v>
      </c>
      <c r="AI673" s="25">
        <f>SUMIFS('[4]BD Unidades'!$AL$3:$AL$1424,'[4]BD Unidades'!$A$3:$A$1424,$A673)</f>
        <v>0</v>
      </c>
      <c r="AJ673" s="26">
        <f t="shared" si="41"/>
        <v>0</v>
      </c>
      <c r="AK673" s="27">
        <f>IFERROR(SUMIFS('[4]BD Unidades'!$AO$3:$AO$1424,'[4]BD Unidades'!$A$3:$A$1424,$A673),"-")</f>
        <v>0</v>
      </c>
      <c r="AL673" s="27">
        <f>IFERROR(SUMIFS('[4]BD Unidades'!$AQ$3:$AQ$1424,'[4]BD Unidades'!$A$3:$A$1424,$A673),"-")</f>
        <v>0</v>
      </c>
      <c r="AM673" s="27">
        <f>IFERROR(SUMIFS('[4]BD Unidades'!$AS$3:$AS$1424,'[4]BD Unidades'!$A$3:$A$1424,$A673),"-")</f>
        <v>0</v>
      </c>
      <c r="AN673" s="27">
        <f>IFERROR(SUMIFS('[4]BD Unidades'!$AU$3:$AU$1424,'[4]BD Unidades'!$A$3:$A$1424,$A673),"-")</f>
        <v>0.208627653203806</v>
      </c>
      <c r="AO673" s="27">
        <f>IFERROR(SUMIFS('[4]BD Unidades'!$AW$3:$AW$1424,'[4]BD Unidades'!$A$3:$A$1424,$A673),"-")</f>
        <v>0.22163550469093088</v>
      </c>
      <c r="AP673" s="27">
        <f>IFERROR(SUMIFS('[4]BD Unidades'!$AY$3:$AY$1424,'[4]BD Unidades'!$A$3:$A$1424,$A673),"-")</f>
        <v>0.21127852817885423</v>
      </c>
      <c r="AQ673" s="25">
        <f>IFERROR(SUMIFS('[4]BD Unidades'!$AZ$3:$AZ$1424,'[4]BD Unidades'!$A$3:$A$1424,$A673),"-")</f>
        <v>0.62709300000000001</v>
      </c>
      <c r="AR673" s="25">
        <f>IFERROR(SUMIFS('[4]BD Unidades'!$BA$3:$BA$1424,'[4]BD Unidades'!$A$3:$A$1424,$A673),"-")</f>
        <v>3</v>
      </c>
      <c r="AS673" s="28">
        <f>SUMIFS('[4]BD Unidades'!$BC$3:$BC$1424,'[4]BD Unidades'!$A$3:$A$1424,$A673)</f>
        <v>1.97399759854659E-2</v>
      </c>
      <c r="AT673" s="28">
        <f>SUMIFS('[4]BD Unidades'!$BE$3:$BE$1424,'[4]BD Unidades'!$A$3:$A$1424,$A673)</f>
        <v>0.99402160680001705</v>
      </c>
      <c r="AU673" s="29">
        <f t="shared" si="42"/>
        <v>0.97439964415275049</v>
      </c>
      <c r="AV673" s="30">
        <f t="shared" si="43"/>
        <v>1.9E-3</v>
      </c>
      <c r="AW673" s="25">
        <f>IFERROR(SUMIFS('[4]BD Unidades'!$BI$3:$BI$1424,'[4]BD Unidades'!$A$3:$A$1424,$A673),"-")</f>
        <v>0.61219670323263753</v>
      </c>
      <c r="AX673" s="25">
        <f>IFERROR(SUMIFS('[4]BD Unidades'!$BJ$3:$BJ$1424,'[4]BD Unidades'!$A$3:$A$1424,$A673),"-")</f>
        <v>0.39342389735515676</v>
      </c>
    </row>
    <row r="674" spans="1:50" ht="14.4" x14ac:dyDescent="0.3">
      <c r="A674" s="7">
        <v>2001</v>
      </c>
      <c r="B674" s="7" t="s">
        <v>2995</v>
      </c>
      <c r="D674" s="8" t="s">
        <v>2996</v>
      </c>
      <c r="E674" s="19" t="s">
        <v>2931</v>
      </c>
      <c r="F674" s="19" t="s">
        <v>2997</v>
      </c>
      <c r="G674" s="19" t="s">
        <v>2998</v>
      </c>
      <c r="H674" s="19" t="s">
        <v>397</v>
      </c>
      <c r="I674" s="19">
        <v>2024</v>
      </c>
      <c r="J674" s="19" t="s">
        <v>495</v>
      </c>
      <c r="K674" s="19" t="s">
        <v>496</v>
      </c>
      <c r="L674" s="19" t="s">
        <v>213</v>
      </c>
      <c r="M674" s="19" t="s">
        <v>164</v>
      </c>
      <c r="N674" s="19" t="s">
        <v>2819</v>
      </c>
      <c r="O674" s="19" t="s">
        <v>2820</v>
      </c>
      <c r="P674" s="19" t="s">
        <v>51</v>
      </c>
      <c r="Q674" s="9" t="s">
        <v>2999</v>
      </c>
      <c r="R674" s="20">
        <v>6.01</v>
      </c>
      <c r="S674" s="20">
        <v>0.17</v>
      </c>
      <c r="T674" s="20">
        <v>6</v>
      </c>
      <c r="U674" s="20" t="s">
        <v>397</v>
      </c>
      <c r="V674" s="21">
        <f>_xlfn.XLOOKUP(D674,'[4]Gen. Real'!$A$2:$A$1168,'[4]Gen. Real'!$C$2:$C$1168,"-",0)</f>
        <v>13.305070000000002</v>
      </c>
      <c r="W674" s="22"/>
      <c r="X674" s="22" t="str">
        <f>_xlfn.XLOOKUP(D674,[4]Vertimiento!$J$2:$J$119,[4]Vertimiento!$K$2:$K$119,"-",0)</f>
        <v>-</v>
      </c>
      <c r="Y674" s="23" t="str">
        <f t="shared" si="40"/>
        <v>-</v>
      </c>
      <c r="Z674" s="19" t="str">
        <f>_xlfn.XLOOKUP(D674,[4]Cmg!$I$4:$I$99,[4]Cmg!$M$4:$M$99,"----",0,1)</f>
        <v>----</v>
      </c>
      <c r="AA674" s="19" t="str">
        <f>_xlfn.XLOOKUP(D674,[4]Cmg!$A$4:$A$101,[4]Cmg!$B$4:$B$101,"----",0,1)</f>
        <v>----</v>
      </c>
      <c r="AB674" s="19" t="str">
        <f>_xlfn.XLOOKUP(D674,[4]Cmg!$E$4:$E$101,[4]Cmg!$F$4:$F$101,"----",0,1)</f>
        <v>----</v>
      </c>
      <c r="AC674" s="19" t="str">
        <f>_xlfn.XLOOKUP(D674,[4]Cmg!$O$4:$O$101,[4]Cmg!$P$4:$P$101,"----",0,1)</f>
        <v>----</v>
      </c>
      <c r="AD674" s="24" t="str">
        <f>_xlfn.XLOOKUP(D674,[4]Cmg!$S$4:$S$101,[4]Cmg!$U$4:$U$101,"----",0,1)</f>
        <v>----</v>
      </c>
      <c r="AG674" s="25">
        <f>IFERROR(SUMIFS('[4]BD Unidades'!$AH:$AH,'[4]BD Unidades'!$A:$A,'BD Centrales 2024'!$A674),"-")</f>
        <v>6</v>
      </c>
      <c r="AH674" s="25">
        <f>SUMIFS('[4]BD Unidades'!$AJ$3:$AJ$1424,'[4]BD Unidades'!$A$3:$A$1424,$A674)</f>
        <v>8441.0316139767074</v>
      </c>
      <c r="AI674" s="25">
        <f>SUMIFS('[4]BD Unidades'!$AL$3:$AL$1424,'[4]BD Unidades'!$A$3:$A$1424,$A674)</f>
        <v>0</v>
      </c>
      <c r="AJ674" s="26">
        <f t="shared" si="41"/>
        <v>0</v>
      </c>
      <c r="AK674" s="27">
        <f>IFERROR(SUMIFS('[4]BD Unidades'!$AO$3:$AO$1424,'[4]BD Unidades'!$A$3:$A$1424,$A674),"-")</f>
        <v>0</v>
      </c>
      <c r="AL674" s="27">
        <f>IFERROR(SUMIFS('[4]BD Unidades'!$AQ$3:$AQ$1424,'[4]BD Unidades'!$A$3:$A$1424,$A674),"-")</f>
        <v>0</v>
      </c>
      <c r="AM674" s="27">
        <f>IFERROR(SUMIFS('[4]BD Unidades'!$AS$3:$AS$1424,'[4]BD Unidades'!$A$3:$A$1424,$A674),"-")</f>
        <v>0</v>
      </c>
      <c r="AN674" s="27">
        <f>IFERROR(SUMIFS('[4]BD Unidades'!$AU$3:$AU$1424,'[4]BD Unidades'!$A$3:$A$1424,$A674),"-")</f>
        <v>0.23493044925124792</v>
      </c>
      <c r="AO674" s="27">
        <f>IFERROR(SUMIFS('[4]BD Unidades'!$AW$3:$AW$1424,'[4]BD Unidades'!$A$3:$A$1424,$A674),"-")</f>
        <v>0.25261098169717139</v>
      </c>
      <c r="AP674" s="27">
        <f>IFERROR(SUMIFS('[4]BD Unidades'!$AY$3:$AY$1424,'[4]BD Unidades'!$A$3:$A$1424,$A674),"-")</f>
        <v>0.23586589018302828</v>
      </c>
      <c r="AQ674" s="25">
        <f>IFERROR(SUMIFS('[4]BD Unidades'!$AZ$3:$AZ$1424,'[4]BD Unidades'!$A$3:$A$1424,$A674),"-")</f>
        <v>1.411932</v>
      </c>
      <c r="AR674" s="25">
        <f>IFERROR(SUMIFS('[4]BD Unidades'!$BA$3:$BA$1424,'[4]BD Unidades'!$A$3:$A$1424,$A674),"-")</f>
        <v>6</v>
      </c>
      <c r="AS674" s="28">
        <f>SUMIFS('[4]BD Unidades'!$BC$3:$BC$1424,'[4]BD Unidades'!$A$3:$A$1424,$A674)</f>
        <v>5.1799145052937638E-2</v>
      </c>
      <c r="AT674" s="28">
        <f>SUMIFS('[4]BD Unidades'!$BE$3:$BE$1424,'[4]BD Unidades'!$A$3:$A$1424,$A674)</f>
        <v>0.98930819611515686</v>
      </c>
      <c r="AU674" s="29">
        <f t="shared" si="42"/>
        <v>0.9380628773625278</v>
      </c>
      <c r="AV674" s="30">
        <f t="shared" si="43"/>
        <v>1.7000000000000001E-3</v>
      </c>
      <c r="AW674" s="25">
        <f>IFERROR(SUMIFS('[4]BD Unidades'!$BI$3:$BI$1424,'[4]BD Unidades'!$A$3:$A$1424,$A674),"-")</f>
        <v>1.3265676703896521</v>
      </c>
      <c r="AX674" s="25">
        <f>IFERROR(SUMIFS('[4]BD Unidades'!$BJ$3:$BJ$1424,'[4]BD Unidades'!$A$3:$A$1424,$A674),"-")</f>
        <v>0.85250936542812816</v>
      </c>
    </row>
    <row r="675" spans="1:50" ht="14.4" x14ac:dyDescent="0.3">
      <c r="A675" s="7">
        <v>2002</v>
      </c>
      <c r="B675" s="7" t="s">
        <v>3000</v>
      </c>
      <c r="D675" s="8" t="s">
        <v>3001</v>
      </c>
      <c r="E675" s="19" t="s">
        <v>3002</v>
      </c>
      <c r="F675" s="19" t="s">
        <v>3002</v>
      </c>
      <c r="G675" s="19" t="s">
        <v>3003</v>
      </c>
      <c r="H675" s="19" t="s">
        <v>397</v>
      </c>
      <c r="I675" s="19">
        <v>2024</v>
      </c>
      <c r="J675" s="19" t="s">
        <v>495</v>
      </c>
      <c r="K675" s="19" t="s">
        <v>496</v>
      </c>
      <c r="L675" s="19" t="s">
        <v>213</v>
      </c>
      <c r="M675" s="19" t="s">
        <v>106</v>
      </c>
      <c r="N675" s="19" t="s">
        <v>144</v>
      </c>
      <c r="O675" s="19" t="s">
        <v>939</v>
      </c>
      <c r="P675" s="19" t="s">
        <v>51</v>
      </c>
      <c r="Q675" s="9" t="s">
        <v>2967</v>
      </c>
      <c r="R675" s="20">
        <v>9.1479999999999997</v>
      </c>
      <c r="S675" s="20">
        <v>1.62</v>
      </c>
      <c r="T675" s="20">
        <v>9</v>
      </c>
      <c r="U675" s="20" t="s">
        <v>397</v>
      </c>
      <c r="V675" s="21">
        <f>_xlfn.XLOOKUP(D675,'[4]Gen. Real'!$A$2:$A$1168,'[4]Gen. Real'!$C$2:$C$1168,"-",0)</f>
        <v>21.84883000000001</v>
      </c>
      <c r="W675" s="22"/>
      <c r="X675" s="22" t="str">
        <f>_xlfn.XLOOKUP(D675,[4]Vertimiento!$J$2:$J$119,[4]Vertimiento!$K$2:$K$119,"-",0)</f>
        <v>-</v>
      </c>
      <c r="Y675" s="23" t="str">
        <f t="shared" si="40"/>
        <v>-</v>
      </c>
      <c r="Z675" s="19" t="str">
        <f>_xlfn.XLOOKUP(D675,[4]Cmg!$I$4:$I$99,[4]Cmg!$M$4:$M$99,"----",0,1)</f>
        <v>----</v>
      </c>
      <c r="AA675" s="19" t="str">
        <f>_xlfn.XLOOKUP(D675,[4]Cmg!$A$4:$A$101,[4]Cmg!$B$4:$B$101,"----",0,1)</f>
        <v>----</v>
      </c>
      <c r="AB675" s="19" t="str">
        <f>_xlfn.XLOOKUP(D675,[4]Cmg!$E$4:$E$101,[4]Cmg!$F$4:$F$101,"----",0,1)</f>
        <v>----</v>
      </c>
      <c r="AC675" s="19" t="str">
        <f>_xlfn.XLOOKUP(D675,[4]Cmg!$O$4:$O$101,[4]Cmg!$P$4:$P$101,"----",0,1)</f>
        <v>----</v>
      </c>
      <c r="AD675" s="24" t="str">
        <f>_xlfn.XLOOKUP(D675,[4]Cmg!$S$4:$S$101,[4]Cmg!$U$4:$U$101,"----",0,1)</f>
        <v>----</v>
      </c>
      <c r="AG675" s="25">
        <f>IFERROR(SUMIFS('[4]BD Unidades'!$AH:$AH,'[4]BD Unidades'!$A:$A,'BD Centrales 2024'!$A675),"-")</f>
        <v>9</v>
      </c>
      <c r="AH675" s="25">
        <f>SUMIFS('[4]BD Unidades'!$AJ$3:$AJ$1424,'[4]BD Unidades'!$A$3:$A$1424,$A675)</f>
        <v>8513.0411018801879</v>
      </c>
      <c r="AI675" s="25">
        <f>SUMIFS('[4]BD Unidades'!$AL$3:$AL$1424,'[4]BD Unidades'!$A$3:$A$1424,$A675)</f>
        <v>0</v>
      </c>
      <c r="AJ675" s="26">
        <f t="shared" si="41"/>
        <v>0</v>
      </c>
      <c r="AK675" s="27">
        <f>IFERROR(SUMIFS('[4]BD Unidades'!$AO$3:$AO$1424,'[4]BD Unidades'!$A$3:$A$1424,$A675),"-")</f>
        <v>0</v>
      </c>
      <c r="AL675" s="27">
        <f>IFERROR(SUMIFS('[4]BD Unidades'!$AQ$3:$AQ$1424,'[4]BD Unidades'!$A$3:$A$1424,$A675),"-")</f>
        <v>0</v>
      </c>
      <c r="AM675" s="27">
        <f>IFERROR(SUMIFS('[4]BD Unidades'!$AS$3:$AS$1424,'[4]BD Unidades'!$A$3:$A$1424,$A675),"-")</f>
        <v>0</v>
      </c>
      <c r="AN675" s="27">
        <f>IFERROR(SUMIFS('[4]BD Unidades'!$AU$3:$AU$1424,'[4]BD Unidades'!$A$3:$A$1424,$A675),"-")</f>
        <v>0.2620408832531701</v>
      </c>
      <c r="AO675" s="27">
        <f>IFERROR(SUMIFS('[4]BD Unidades'!$AW$3:$AW$1424,'[4]BD Unidades'!$A$3:$A$1424,$A675),"-")</f>
        <v>0.27469873196327066</v>
      </c>
      <c r="AP675" s="27">
        <f>IFERROR(SUMIFS('[4]BD Unidades'!$AY$3:$AY$1424,'[4]BD Unidades'!$A$3:$A$1424,$A675),"-")</f>
        <v>0.26676617839965017</v>
      </c>
      <c r="AQ675" s="25">
        <f>IFERROR(SUMIFS('[4]BD Unidades'!$AZ$3:$AZ$1424,'[4]BD Unidades'!$A$3:$A$1424,$A675),"-")</f>
        <v>2.1573457676531556</v>
      </c>
      <c r="AR675" s="25">
        <f>IFERROR(SUMIFS('[4]BD Unidades'!$BA$3:$BA$1424,'[4]BD Unidades'!$A$3:$A$1424,$A675),"-")</f>
        <v>9</v>
      </c>
      <c r="AS675" s="28">
        <f>SUMIFS('[4]BD Unidades'!$BC$3:$BC$1424,'[4]BD Unidades'!$A$3:$A$1424,$A675)</f>
        <v>1.2171964671866256E-2</v>
      </c>
      <c r="AT675" s="28">
        <f>SUMIFS('[4]BD Unidades'!$BE$3:$BE$1424,'[4]BD Unidades'!$A$3:$A$1424,$A675)</f>
        <v>0.98361999756284613</v>
      </c>
      <c r="AU675" s="29">
        <f t="shared" si="42"/>
        <v>0.97164740970197006</v>
      </c>
      <c r="AV675" s="30">
        <f t="shared" si="43"/>
        <v>1.6200000000000003E-2</v>
      </c>
      <c r="AW675" s="25">
        <f>IFERROR(SUMIFS('[4]BD Unidades'!$BI$3:$BI$1424,'[4]BD Unidades'!$A$3:$A$1424,$A675),"-")</f>
        <v>2.1302182046803693</v>
      </c>
      <c r="AX675" s="25">
        <f>IFERROR(SUMIFS('[4]BD Unidades'!$BJ$3:$BJ$1424,'[4]BD Unidades'!$A$3:$A$1424,$A675),"-")</f>
        <v>1.3689697181916745</v>
      </c>
    </row>
    <row r="676" spans="1:50" ht="14.4" x14ac:dyDescent="0.3">
      <c r="A676" s="7">
        <v>2003</v>
      </c>
      <c r="B676" s="7" t="s">
        <v>3004</v>
      </c>
      <c r="D676" s="8" t="s">
        <v>3005</v>
      </c>
      <c r="E676" s="19" t="s">
        <v>3006</v>
      </c>
      <c r="F676" s="19" t="s">
        <v>3006</v>
      </c>
      <c r="G676" s="19" t="s">
        <v>3007</v>
      </c>
      <c r="H676" s="19" t="s">
        <v>397</v>
      </c>
      <c r="I676" s="19">
        <v>2024</v>
      </c>
      <c r="J676" s="19" t="s">
        <v>495</v>
      </c>
      <c r="K676" s="19" t="s">
        <v>496</v>
      </c>
      <c r="L676" s="19" t="s">
        <v>213</v>
      </c>
      <c r="M676" s="19" t="s">
        <v>48</v>
      </c>
      <c r="N676" s="19" t="s">
        <v>48</v>
      </c>
      <c r="O676" s="19" t="s">
        <v>48</v>
      </c>
      <c r="P676" s="19" t="s">
        <v>51</v>
      </c>
      <c r="Q676" s="9" t="s">
        <v>3009</v>
      </c>
      <c r="R676" s="20">
        <v>9.1609999999999996</v>
      </c>
      <c r="S676" s="20">
        <v>1.76</v>
      </c>
      <c r="T676" s="20">
        <v>9</v>
      </c>
      <c r="U676" s="20" t="s">
        <v>397</v>
      </c>
      <c r="V676" s="21">
        <f>_xlfn.XLOOKUP(D676,'[4]Gen. Real'!$A$2:$A$1168,'[4]Gen. Real'!$C$2:$C$1168,"-",0)</f>
        <v>26.411019999999994</v>
      </c>
      <c r="W676" s="22"/>
      <c r="X676" s="22" t="str">
        <f>_xlfn.XLOOKUP(D676,[4]Vertimiento!$J$2:$J$119,[4]Vertimiento!$K$2:$K$119,"-",0)</f>
        <v>-</v>
      </c>
      <c r="Y676" s="23" t="str">
        <f t="shared" si="40"/>
        <v>-</v>
      </c>
      <c r="Z676" s="19" t="str">
        <f>_xlfn.XLOOKUP(D676,[4]Cmg!$I$4:$I$99,[4]Cmg!$M$4:$M$99,"----",0,1)</f>
        <v>----</v>
      </c>
      <c r="AA676" s="19" t="str">
        <f>_xlfn.XLOOKUP(D676,[4]Cmg!$A$4:$A$101,[4]Cmg!$B$4:$B$101,"----",0,1)</f>
        <v>----</v>
      </c>
      <c r="AB676" s="19" t="str">
        <f>_xlfn.XLOOKUP(D676,[4]Cmg!$E$4:$E$101,[4]Cmg!$F$4:$F$101,"----",0,1)</f>
        <v>----</v>
      </c>
      <c r="AC676" s="19" t="str">
        <f>_xlfn.XLOOKUP(D676,[4]Cmg!$O$4:$O$101,[4]Cmg!$P$4:$P$101,"----",0,1)</f>
        <v>----</v>
      </c>
      <c r="AD676" s="24" t="str">
        <f>_xlfn.XLOOKUP(D676,[4]Cmg!$S$4:$S$101,[4]Cmg!$U$4:$U$101,"----",0,1)</f>
        <v>----</v>
      </c>
      <c r="AG676" s="25">
        <f>IFERROR(SUMIFS('[4]BD Unidades'!$AH:$AH,'[4]BD Unidades'!$A:$A,'BD Centrales 2024'!$A676),"-")</f>
        <v>9</v>
      </c>
      <c r="AH676" s="25">
        <f>SUMIFS('[4]BD Unidades'!$AJ$3:$AJ$1424,'[4]BD Unidades'!$A$3:$A$1424,$A676)</f>
        <v>8417.3561838227251</v>
      </c>
      <c r="AI676" s="25">
        <f>SUMIFS('[4]BD Unidades'!$AL$3:$AL$1424,'[4]BD Unidades'!$A$3:$A$1424,$A676)</f>
        <v>0</v>
      </c>
      <c r="AJ676" s="26">
        <f t="shared" si="41"/>
        <v>0</v>
      </c>
      <c r="AK676" s="27">
        <f>IFERROR(SUMIFS('[4]BD Unidades'!$AO$3:$AO$1424,'[4]BD Unidades'!$A$3:$A$1424,$A676),"-")</f>
        <v>0</v>
      </c>
      <c r="AL676" s="27">
        <f>IFERROR(SUMIFS('[4]BD Unidades'!$AQ$3:$AQ$1424,'[4]BD Unidades'!$A$3:$A$1424,$A676),"-")</f>
        <v>0</v>
      </c>
      <c r="AM676" s="27">
        <f>IFERROR(SUMIFS('[4]BD Unidades'!$AS$3:$AS$1424,'[4]BD Unidades'!$A$3:$A$1424,$A676),"-")</f>
        <v>0</v>
      </c>
      <c r="AN676" s="27">
        <f>IFERROR(SUMIFS('[4]BD Unidades'!$AU$3:$AU$1424,'[4]BD Unidades'!$A$3:$A$1424,$A676),"-")</f>
        <v>0</v>
      </c>
      <c r="AO676" s="27">
        <f>IFERROR(SUMIFS('[4]BD Unidades'!$AW$3:$AW$1424,'[4]BD Unidades'!$A$3:$A$1424,$A676),"-")</f>
        <v>0.33388025324746212</v>
      </c>
      <c r="AP676" s="27">
        <f>IFERROR(SUMIFS('[4]BD Unidades'!$AY$3:$AY$1424,'[4]BD Unidades'!$A$3:$A$1424,$A676),"-")</f>
        <v>0.35254240803405745</v>
      </c>
      <c r="AQ676" s="25">
        <f>IFERROR(SUMIFS('[4]BD Unidades'!$AZ$3:$AZ$1424,'[4]BD Unidades'!$A$3:$A$1424,$A676),"-")</f>
        <v>2.839017085714286</v>
      </c>
      <c r="AR676" s="25">
        <f>IFERROR(SUMIFS('[4]BD Unidades'!$BA$3:$BA$1424,'[4]BD Unidades'!$A$3:$A$1424,$A676),"-")</f>
        <v>9</v>
      </c>
      <c r="AS676" s="28">
        <f>SUMIFS('[4]BD Unidades'!$BC$3:$BC$1424,'[4]BD Unidades'!$A$3:$A$1424,$A676)</f>
        <v>1.2889980783049515E-2</v>
      </c>
      <c r="AT676" s="28">
        <f>SUMIFS('[4]BD Unidades'!$BE$3:$BE$1424,'[4]BD Unidades'!$A$3:$A$1424,$A676)</f>
        <v>0.98090816797030378</v>
      </c>
      <c r="AU676" s="29">
        <f t="shared" si="42"/>
        <v>0.96826428053523028</v>
      </c>
      <c r="AV676" s="30">
        <f t="shared" si="43"/>
        <v>1.7600000000000001E-2</v>
      </c>
      <c r="AW676" s="25">
        <f>IFERROR(SUMIFS('[4]BD Unidades'!$BI$3:$BI$1424,'[4]BD Unidades'!$A$3:$A$1424,$A676),"-")</f>
        <v>2.7974403089594899</v>
      </c>
      <c r="AX676" s="25">
        <f>IFERROR(SUMIFS('[4]BD Unidades'!$BJ$3:$BJ$1424,'[4]BD Unidades'!$A$3:$A$1424,$A676),"-")</f>
        <v>1.7977553017808903</v>
      </c>
    </row>
    <row r="677" spans="1:50" ht="14.4" x14ac:dyDescent="0.3">
      <c r="A677" s="7">
        <v>2004</v>
      </c>
      <c r="B677" s="7" t="s">
        <v>3010</v>
      </c>
      <c r="D677" s="8" t="s">
        <v>3011</v>
      </c>
      <c r="E677" s="19" t="s">
        <v>3012</v>
      </c>
      <c r="F677" s="19" t="s">
        <v>3012</v>
      </c>
      <c r="G677" s="19" t="s">
        <v>3013</v>
      </c>
      <c r="H677" s="19" t="s">
        <v>397</v>
      </c>
      <c r="I677" s="19">
        <v>2024</v>
      </c>
      <c r="J677" s="19" t="s">
        <v>495</v>
      </c>
      <c r="K677" s="19" t="s">
        <v>496</v>
      </c>
      <c r="L677" s="19" t="s">
        <v>213</v>
      </c>
      <c r="M677" s="19" t="s">
        <v>48</v>
      </c>
      <c r="N677" s="19" t="s">
        <v>48</v>
      </c>
      <c r="O677" s="19" t="s">
        <v>48</v>
      </c>
      <c r="P677" s="19" t="s">
        <v>51</v>
      </c>
      <c r="Q677" s="9" t="s">
        <v>3014</v>
      </c>
      <c r="R677" s="20">
        <v>9.1679999999999993</v>
      </c>
      <c r="S677" s="20">
        <v>1.83</v>
      </c>
      <c r="T677" s="20">
        <v>9</v>
      </c>
      <c r="U677" s="20" t="s">
        <v>397</v>
      </c>
      <c r="V677" s="21">
        <f>_xlfn.XLOOKUP(D677,'[4]Gen. Real'!$A$2:$A$1168,'[4]Gen. Real'!$C$2:$C$1168,"-",0)</f>
        <v>21.703310000000009</v>
      </c>
      <c r="W677" s="22"/>
      <c r="X677" s="22" t="str">
        <f>_xlfn.XLOOKUP(D677,[4]Vertimiento!$J$2:$J$119,[4]Vertimiento!$K$2:$K$119,"-",0)</f>
        <v>-</v>
      </c>
      <c r="Y677" s="23" t="str">
        <f t="shared" si="40"/>
        <v>-</v>
      </c>
      <c r="Z677" s="19" t="str">
        <f>_xlfn.XLOOKUP(D677,[4]Cmg!$I$4:$I$99,[4]Cmg!$M$4:$M$99,"----",0,1)</f>
        <v>----</v>
      </c>
      <c r="AA677" s="19" t="str">
        <f>_xlfn.XLOOKUP(D677,[4]Cmg!$A$4:$A$101,[4]Cmg!$B$4:$B$101,"----",0,1)</f>
        <v>----</v>
      </c>
      <c r="AB677" s="19" t="str">
        <f>_xlfn.XLOOKUP(D677,[4]Cmg!$E$4:$E$101,[4]Cmg!$F$4:$F$101,"----",0,1)</f>
        <v>----</v>
      </c>
      <c r="AC677" s="19" t="str">
        <f>_xlfn.XLOOKUP(D677,[4]Cmg!$O$4:$O$101,[4]Cmg!$P$4:$P$101,"----",0,1)</f>
        <v>----</v>
      </c>
      <c r="AD677" s="24" t="str">
        <f>_xlfn.XLOOKUP(D677,[4]Cmg!$S$4:$S$101,[4]Cmg!$U$4:$U$101,"----",0,1)</f>
        <v>----</v>
      </c>
      <c r="AG677" s="25">
        <f>IFERROR(SUMIFS('[4]BD Unidades'!$AH:$AH,'[4]BD Unidades'!$A:$A,'BD Centrales 2024'!$A677),"-")</f>
        <v>9</v>
      </c>
      <c r="AH677" s="25">
        <f>SUMIFS('[4]BD Unidades'!$AJ$3:$AJ$1424,'[4]BD Unidades'!$A$3:$A$1424,$A677)</f>
        <v>7229.7120418848208</v>
      </c>
      <c r="AI677" s="25">
        <f>SUMIFS('[4]BD Unidades'!$AL$3:$AL$1424,'[4]BD Unidades'!$A$3:$A$1424,$A677)</f>
        <v>0</v>
      </c>
      <c r="AJ677" s="26">
        <f t="shared" si="41"/>
        <v>0</v>
      </c>
      <c r="AK677" s="27">
        <f>IFERROR(SUMIFS('[4]BD Unidades'!$AO$3:$AO$1424,'[4]BD Unidades'!$A$3:$A$1424,$A677),"-")</f>
        <v>0</v>
      </c>
      <c r="AL677" s="27">
        <f>IFERROR(SUMIFS('[4]BD Unidades'!$AQ$3:$AQ$1424,'[4]BD Unidades'!$A$3:$A$1424,$A677),"-")</f>
        <v>0</v>
      </c>
      <c r="AM677" s="27">
        <f>IFERROR(SUMIFS('[4]BD Unidades'!$AS$3:$AS$1424,'[4]BD Unidades'!$A$3:$A$1424,$A677),"-")</f>
        <v>0</v>
      </c>
      <c r="AN677" s="27">
        <f>IFERROR(SUMIFS('[4]BD Unidades'!$AU$3:$AU$1424,'[4]BD Unidades'!$A$3:$A$1424,$A677),"-")</f>
        <v>0.32288187172774874</v>
      </c>
      <c r="AO677" s="27">
        <f>IFERROR(SUMIFS('[4]BD Unidades'!$AW$3:$AW$1424,'[4]BD Unidades'!$A$3:$A$1424,$A677),"-")</f>
        <v>0.31294633507853409</v>
      </c>
      <c r="AP677" s="27">
        <f>IFERROR(SUMIFS('[4]BD Unidades'!$AY$3:$AY$1424,'[4]BD Unidades'!$A$3:$A$1424,$A677),"-")</f>
        <v>0.36263776178010471</v>
      </c>
      <c r="AQ677" s="25">
        <f>IFERROR(SUMIFS('[4]BD Unidades'!$AZ$3:$AZ$1424,'[4]BD Unidades'!$A$3:$A$1424,$A677),"-")</f>
        <v>2.9187296786859895</v>
      </c>
      <c r="AR677" s="25">
        <f>IFERROR(SUMIFS('[4]BD Unidades'!$BA$3:$BA$1424,'[4]BD Unidades'!$A$3:$A$1424,$A677),"-")</f>
        <v>9</v>
      </c>
      <c r="AS677" s="28">
        <f>SUMIFS('[4]BD Unidades'!$BC$3:$BC$1424,'[4]BD Unidades'!$A$3:$A$1424,$A677)</f>
        <v>1.2222877232759196E-2</v>
      </c>
      <c r="AT677" s="28">
        <f>SUMIFS('[4]BD Unidades'!$BE$3:$BE$1424,'[4]BD Unidades'!$A$3:$A$1424,$A677)</f>
        <v>0.97628310695791498</v>
      </c>
      <c r="AU677" s="29">
        <f t="shared" si="42"/>
        <v>0.96435011839715168</v>
      </c>
      <c r="AV677" s="30">
        <f t="shared" si="43"/>
        <v>1.83E-2</v>
      </c>
      <c r="AW677" s="25">
        <f>IFERROR(SUMIFS('[4]BD Unidades'!$BI$3:$BI$1424,'[4]BD Unidades'!$A$3:$A$1424,$A677),"-")</f>
        <v>2.866555673855788</v>
      </c>
      <c r="AX677" s="25">
        <f>IFERROR(SUMIFS('[4]BD Unidades'!$BJ$3:$BJ$1424,'[4]BD Unidades'!$A$3:$A$1424,$A677),"-")</f>
        <v>1.8421718039950363</v>
      </c>
    </row>
    <row r="678" spans="1:50" ht="14.4" x14ac:dyDescent="0.3">
      <c r="A678" s="7">
        <v>2005</v>
      </c>
      <c r="B678" s="7" t="s">
        <v>3015</v>
      </c>
      <c r="D678" s="8" t="s">
        <v>3016</v>
      </c>
      <c r="E678" s="19" t="s">
        <v>2269</v>
      </c>
      <c r="F678" s="19" t="s">
        <v>3017</v>
      </c>
      <c r="G678" s="19" t="s">
        <v>2451</v>
      </c>
      <c r="H678" s="19" t="s">
        <v>397</v>
      </c>
      <c r="I678" s="19">
        <v>2024</v>
      </c>
      <c r="J678" s="19" t="s">
        <v>495</v>
      </c>
      <c r="K678" s="19" t="s">
        <v>496</v>
      </c>
      <c r="L678" s="19" t="s">
        <v>213</v>
      </c>
      <c r="M678" s="19" t="s">
        <v>362</v>
      </c>
      <c r="N678" s="19" t="s">
        <v>1216</v>
      </c>
      <c r="O678" s="19" t="s">
        <v>1455</v>
      </c>
      <c r="P678" s="19" t="s">
        <v>51</v>
      </c>
      <c r="Q678" s="9" t="s">
        <v>2661</v>
      </c>
      <c r="R678" s="20">
        <v>3.008</v>
      </c>
      <c r="S678" s="20">
        <v>0.27</v>
      </c>
      <c r="T678" s="20">
        <v>3</v>
      </c>
      <c r="U678" s="20" t="s">
        <v>397</v>
      </c>
      <c r="V678" s="21">
        <f>_xlfn.XLOOKUP(D678,'[4]Gen. Real'!$A$2:$A$1168,'[4]Gen. Real'!$C$2:$C$1168,"-",0)</f>
        <v>7.3001899999999997</v>
      </c>
      <c r="W678" s="22"/>
      <c r="X678" s="22" t="str">
        <f>_xlfn.XLOOKUP(D678,[4]Vertimiento!$J$2:$J$119,[4]Vertimiento!$K$2:$K$119,"-",0)</f>
        <v>-</v>
      </c>
      <c r="Y678" s="23" t="str">
        <f t="shared" si="40"/>
        <v>-</v>
      </c>
      <c r="Z678" s="19" t="str">
        <f>_xlfn.XLOOKUP(D678,[4]Cmg!$I$4:$I$99,[4]Cmg!$M$4:$M$99,"----",0,1)</f>
        <v>----</v>
      </c>
      <c r="AA678" s="19" t="str">
        <f>_xlfn.XLOOKUP(D678,[4]Cmg!$A$4:$A$101,[4]Cmg!$B$4:$B$101,"----",0,1)</f>
        <v>----</v>
      </c>
      <c r="AB678" s="19" t="str">
        <f>_xlfn.XLOOKUP(D678,[4]Cmg!$E$4:$E$101,[4]Cmg!$F$4:$F$101,"----",0,1)</f>
        <v>----</v>
      </c>
      <c r="AC678" s="19" t="str">
        <f>_xlfn.XLOOKUP(D678,[4]Cmg!$O$4:$O$101,[4]Cmg!$P$4:$P$101,"----",0,1)</f>
        <v>----</v>
      </c>
      <c r="AD678" s="24" t="str">
        <f>_xlfn.XLOOKUP(D678,[4]Cmg!$S$4:$S$101,[4]Cmg!$U$4:$U$101,"----",0,1)</f>
        <v>----</v>
      </c>
      <c r="AG678" s="25">
        <f>IFERROR(SUMIFS('[4]BD Unidades'!$AH:$AH,'[4]BD Unidades'!$A:$A,'BD Centrales 2024'!$A678),"-")</f>
        <v>3</v>
      </c>
      <c r="AH678" s="25">
        <f>SUMIFS('[4]BD Unidades'!$AJ$3:$AJ$1424,'[4]BD Unidades'!$A$3:$A$1424,$A678)</f>
        <v>8751.2965425531875</v>
      </c>
      <c r="AI678" s="25">
        <f>SUMIFS('[4]BD Unidades'!$AL$3:$AL$1424,'[4]BD Unidades'!$A$3:$A$1424,$A678)</f>
        <v>0</v>
      </c>
      <c r="AJ678" s="26">
        <f t="shared" si="41"/>
        <v>0</v>
      </c>
      <c r="AK678" s="27">
        <f>IFERROR(SUMIFS('[4]BD Unidades'!$AO$3:$AO$1424,'[4]BD Unidades'!$A$3:$A$1424,$A678),"-")</f>
        <v>0</v>
      </c>
      <c r="AL678" s="27">
        <f>IFERROR(SUMIFS('[4]BD Unidades'!$AQ$3:$AQ$1424,'[4]BD Unidades'!$A$3:$A$1424,$A678),"-")</f>
        <v>0</v>
      </c>
      <c r="AM678" s="27">
        <f>IFERROR(SUMIFS('[4]BD Unidades'!$AS$3:$AS$1424,'[4]BD Unidades'!$A$3:$A$1424,$A678),"-")</f>
        <v>0</v>
      </c>
      <c r="AN678" s="27">
        <f>IFERROR(SUMIFS('[4]BD Unidades'!$AU$3:$AU$1424,'[4]BD Unidades'!$A$3:$A$1424,$A678),"-")</f>
        <v>0.26563464095744682</v>
      </c>
      <c r="AO678" s="27">
        <f>IFERROR(SUMIFS('[4]BD Unidades'!$AW$3:$AW$1424,'[4]BD Unidades'!$A$3:$A$1424,$A678),"-")</f>
        <v>0.27247440159574471</v>
      </c>
      <c r="AP678" s="27">
        <f>IFERROR(SUMIFS('[4]BD Unidades'!$AY$3:$AY$1424,'[4]BD Unidades'!$A$3:$A$1424,$A678),"-")</f>
        <v>0.26598670212765957</v>
      </c>
      <c r="AQ678" s="25">
        <f>IFERROR(SUMIFS('[4]BD Unidades'!$AZ$3:$AZ$1424,'[4]BD Unidades'!$A$3:$A$1424,$A678),"-")</f>
        <v>0.71911525588438518</v>
      </c>
      <c r="AR678" s="25">
        <f>IFERROR(SUMIFS('[4]BD Unidades'!$BA$3:$BA$1424,'[4]BD Unidades'!$A$3:$A$1424,$A678),"-")</f>
        <v>3</v>
      </c>
      <c r="AS678" s="28">
        <f>SUMIFS('[4]BD Unidades'!$BC$3:$BC$1424,'[4]BD Unidades'!$A$3:$A$1424,$A678)</f>
        <v>9.1222537161177418E-3</v>
      </c>
      <c r="AT678" s="28">
        <f>SUMIFS('[4]BD Unidades'!$BE$3:$BE$1424,'[4]BD Unidades'!$A$3:$A$1424,$A678)</f>
        <v>0.99734042553191493</v>
      </c>
      <c r="AU678" s="29">
        <f t="shared" si="42"/>
        <v>0.98824243312887194</v>
      </c>
      <c r="AV678" s="30">
        <f t="shared" si="43"/>
        <v>2.7000000000000001E-3</v>
      </c>
      <c r="AW678" s="25">
        <f>IFERROR(SUMIFS('[4]BD Unidades'!$BI$3:$BI$1424,'[4]BD Unidades'!$A$3:$A$1424,$A678),"-")</f>
        <v>0.71253781086423473</v>
      </c>
      <c r="AX678" s="25">
        <f>IFERROR(SUMIFS('[4]BD Unidades'!$BJ$3:$BJ$1424,'[4]BD Unidades'!$A$3:$A$1424,$A678),"-")</f>
        <v>0.45790740309915118</v>
      </c>
    </row>
    <row r="679" spans="1:50" ht="14.4" x14ac:dyDescent="0.3">
      <c r="A679" s="7">
        <v>2006</v>
      </c>
      <c r="B679" s="7" t="s">
        <v>3018</v>
      </c>
      <c r="D679" s="8" t="s">
        <v>3019</v>
      </c>
      <c r="E679" s="19" t="s">
        <v>2269</v>
      </c>
      <c r="F679" s="19" t="s">
        <v>3020</v>
      </c>
      <c r="G679" s="19" t="s">
        <v>3021</v>
      </c>
      <c r="H679" s="19" t="s">
        <v>397</v>
      </c>
      <c r="I679" s="19">
        <v>2024</v>
      </c>
      <c r="J679" s="19" t="s">
        <v>495</v>
      </c>
      <c r="K679" s="19" t="s">
        <v>496</v>
      </c>
      <c r="L679" s="19" t="s">
        <v>213</v>
      </c>
      <c r="M679" s="19" t="s">
        <v>68</v>
      </c>
      <c r="N679" s="19" t="s">
        <v>68</v>
      </c>
      <c r="O679" s="19" t="s">
        <v>2324</v>
      </c>
      <c r="P679" s="19" t="s">
        <v>51</v>
      </c>
      <c r="Q679" s="9" t="s">
        <v>3023</v>
      </c>
      <c r="R679" s="20">
        <v>9.0085999999999995</v>
      </c>
      <c r="S679" s="20">
        <v>0.09</v>
      </c>
      <c r="T679" s="20">
        <v>9</v>
      </c>
      <c r="U679" s="20" t="s">
        <v>397</v>
      </c>
      <c r="V679" s="21">
        <f>_xlfn.XLOOKUP(D679,'[4]Gen. Real'!$A$2:$A$1168,'[4]Gen. Real'!$C$2:$C$1168,"-",0)</f>
        <v>19.568159999999988</v>
      </c>
      <c r="W679" s="22"/>
      <c r="X679" s="22" t="str">
        <f>_xlfn.XLOOKUP(D679,[4]Vertimiento!$J$2:$J$119,[4]Vertimiento!$K$2:$K$119,"-",0)</f>
        <v>-</v>
      </c>
      <c r="Y679" s="23" t="str">
        <f t="shared" si="40"/>
        <v>-</v>
      </c>
      <c r="Z679" s="19" t="str">
        <f>_xlfn.XLOOKUP(D679,[4]Cmg!$I$4:$I$99,[4]Cmg!$M$4:$M$99,"----",0,1)</f>
        <v>----</v>
      </c>
      <c r="AA679" s="19" t="str">
        <f>_xlfn.XLOOKUP(D679,[4]Cmg!$A$4:$A$101,[4]Cmg!$B$4:$B$101,"----",0,1)</f>
        <v>----</v>
      </c>
      <c r="AB679" s="19" t="str">
        <f>_xlfn.XLOOKUP(D679,[4]Cmg!$E$4:$E$101,[4]Cmg!$F$4:$F$101,"----",0,1)</f>
        <v>----</v>
      </c>
      <c r="AC679" s="19" t="str">
        <f>_xlfn.XLOOKUP(D679,[4]Cmg!$O$4:$O$101,[4]Cmg!$P$4:$P$101,"----",0,1)</f>
        <v>----</v>
      </c>
      <c r="AD679" s="24" t="str">
        <f>_xlfn.XLOOKUP(D679,[4]Cmg!$S$4:$S$101,[4]Cmg!$U$4:$U$101,"----",0,1)</f>
        <v>----</v>
      </c>
      <c r="AG679" s="25">
        <f>IFERROR(SUMIFS('[4]BD Unidades'!$AH:$AH,'[4]BD Unidades'!$A:$A,'BD Centrales 2024'!$A679),"-")</f>
        <v>9</v>
      </c>
      <c r="AH679" s="25">
        <f>SUMIFS('[4]BD Unidades'!$AJ$3:$AJ$1424,'[4]BD Unidades'!$A$3:$A$1424,$A679)</f>
        <v>8591.7900672690539</v>
      </c>
      <c r="AI679" s="25">
        <f>SUMIFS('[4]BD Unidades'!$AL$3:$AL$1424,'[4]BD Unidades'!$A$3:$A$1424,$A679)</f>
        <v>0</v>
      </c>
      <c r="AJ679" s="26">
        <f t="shared" si="41"/>
        <v>0</v>
      </c>
      <c r="AK679" s="27">
        <f>IFERROR(SUMIFS('[4]BD Unidades'!$AO$3:$AO$1424,'[4]BD Unidades'!$A$3:$A$1424,$A679),"-")</f>
        <v>0</v>
      </c>
      <c r="AL679" s="27">
        <f>IFERROR(SUMIFS('[4]BD Unidades'!$AQ$3:$AQ$1424,'[4]BD Unidades'!$A$3:$A$1424,$A679),"-")</f>
        <v>0</v>
      </c>
      <c r="AM679" s="27">
        <f>IFERROR(SUMIFS('[4]BD Unidades'!$AS$3:$AS$1424,'[4]BD Unidades'!$A$3:$A$1424,$A679),"-")</f>
        <v>0</v>
      </c>
      <c r="AN679" s="27">
        <f>IFERROR(SUMIFS('[4]BD Unidades'!$AU$3:$AU$1424,'[4]BD Unidades'!$A$3:$A$1424,$A679),"-")</f>
        <v>0.24081588704127171</v>
      </c>
      <c r="AO679" s="27">
        <f>IFERROR(SUMIFS('[4]BD Unidades'!$AW$3:$AW$1424,'[4]BD Unidades'!$A$3:$A$1424,$A679),"-")</f>
        <v>0.25147470195146859</v>
      </c>
      <c r="AP679" s="27">
        <f>IFERROR(SUMIFS('[4]BD Unidades'!$AY$3:$AY$1424,'[4]BD Unidades'!$A$3:$A$1424,$A679),"-")</f>
        <v>0.24537952623049086</v>
      </c>
      <c r="AQ679" s="25">
        <f>IFERROR(SUMIFS('[4]BD Unidades'!$AZ$3:$AZ$1424,'[4]BD Unidades'!$A$3:$A$1424,$A679),"-")</f>
        <v>2.1573457676531556</v>
      </c>
      <c r="AR679" s="25">
        <f>IFERROR(SUMIFS('[4]BD Unidades'!$BA$3:$BA$1424,'[4]BD Unidades'!$A$3:$A$1424,$A679),"-")</f>
        <v>9</v>
      </c>
      <c r="AS679" s="28">
        <f>SUMIFS('[4]BD Unidades'!$BC$3:$BC$1424,'[4]BD Unidades'!$A$3:$A$1424,$A679)</f>
        <v>1.0484577026610273E-2</v>
      </c>
      <c r="AT679" s="28">
        <f>SUMIFS('[4]BD Unidades'!$BE$3:$BE$1424,'[4]BD Unidades'!$A$3:$A$1424,$A679)</f>
        <v>0.99904535665919236</v>
      </c>
      <c r="AU679" s="29">
        <f t="shared" si="42"/>
        <v>0.98857078866422166</v>
      </c>
      <c r="AV679" s="30">
        <f t="shared" si="43"/>
        <v>8.9999999999999998E-4</v>
      </c>
      <c r="AW679" s="25">
        <f>IFERROR(SUMIFS('[4]BD Unidades'!$BI$3:$BI$1424,'[4]BD Unidades'!$A$3:$A$1424,$A679),"-")</f>
        <v>2.1347052962038671</v>
      </c>
      <c r="AX679" s="25">
        <f>IFERROR(SUMIFS('[4]BD Unidades'!$BJ$3:$BJ$1424,'[4]BD Unidades'!$A$3:$A$1424,$A679),"-")</f>
        <v>1.3718533159399833</v>
      </c>
    </row>
    <row r="680" spans="1:50" ht="14.4" x14ac:dyDescent="0.3">
      <c r="A680" s="7">
        <v>2007</v>
      </c>
      <c r="B680" s="7" t="s">
        <v>3024</v>
      </c>
      <c r="D680" s="8" t="s">
        <v>3025</v>
      </c>
      <c r="E680" s="19" t="s">
        <v>2269</v>
      </c>
      <c r="F680" s="19" t="s">
        <v>3026</v>
      </c>
      <c r="G680" s="19" t="s">
        <v>3027</v>
      </c>
      <c r="H680" s="19" t="s">
        <v>397</v>
      </c>
      <c r="I680" s="19">
        <v>2024</v>
      </c>
      <c r="J680" s="19" t="s">
        <v>495</v>
      </c>
      <c r="K680" s="19" t="s">
        <v>496</v>
      </c>
      <c r="L680" s="19" t="s">
        <v>213</v>
      </c>
      <c r="M680" s="19" t="s">
        <v>189</v>
      </c>
      <c r="N680" s="19" t="s">
        <v>899</v>
      </c>
      <c r="O680" s="19" t="s">
        <v>899</v>
      </c>
      <c r="P680" s="19" t="s">
        <v>51</v>
      </c>
      <c r="Q680" s="9" t="s">
        <v>2974</v>
      </c>
      <c r="R680" s="20">
        <v>9.016</v>
      </c>
      <c r="S680" s="20">
        <v>0.18</v>
      </c>
      <c r="T680" s="20">
        <v>9</v>
      </c>
      <c r="U680" s="20" t="s">
        <v>397</v>
      </c>
      <c r="V680" s="21">
        <f>_xlfn.XLOOKUP(D680,'[4]Gen. Real'!$A$2:$A$1168,'[4]Gen. Real'!$C$2:$C$1168,"-",0)</f>
        <v>18.917259999999992</v>
      </c>
      <c r="W680" s="22"/>
      <c r="X680" s="22" t="str">
        <f>_xlfn.XLOOKUP(D680,[4]Vertimiento!$J$2:$J$119,[4]Vertimiento!$K$2:$K$119,"-",0)</f>
        <v>-</v>
      </c>
      <c r="Y680" s="23" t="str">
        <f t="shared" si="40"/>
        <v>-</v>
      </c>
      <c r="Z680" s="19" t="str">
        <f>_xlfn.XLOOKUP(D680,[4]Cmg!$I$4:$I$99,[4]Cmg!$M$4:$M$99,"----",0,1)</f>
        <v>----</v>
      </c>
      <c r="AA680" s="19" t="str">
        <f>_xlfn.XLOOKUP(D680,[4]Cmg!$A$4:$A$101,[4]Cmg!$B$4:$B$101,"----",0,1)</f>
        <v>----</v>
      </c>
      <c r="AB680" s="19" t="str">
        <f>_xlfn.XLOOKUP(D680,[4]Cmg!$E$4:$E$101,[4]Cmg!$F$4:$F$101,"----",0,1)</f>
        <v>----</v>
      </c>
      <c r="AC680" s="19" t="str">
        <f>_xlfn.XLOOKUP(D680,[4]Cmg!$O$4:$O$101,[4]Cmg!$P$4:$P$101,"----",0,1)</f>
        <v>----</v>
      </c>
      <c r="AD680" s="24" t="str">
        <f>_xlfn.XLOOKUP(D680,[4]Cmg!$S$4:$S$101,[4]Cmg!$U$4:$U$101,"----",0,1)</f>
        <v>----</v>
      </c>
      <c r="AG680" s="25">
        <f>IFERROR(SUMIFS('[4]BD Unidades'!$AH:$AH,'[4]BD Unidades'!$A:$A,'BD Centrales 2024'!$A680),"-")</f>
        <v>9</v>
      </c>
      <c r="AH680" s="25">
        <f>SUMIFS('[4]BD Unidades'!$AJ$3:$AJ$1424,'[4]BD Unidades'!$A$3:$A$1424,$A680)</f>
        <v>8694.6095829636233</v>
      </c>
      <c r="AI680" s="25">
        <f>SUMIFS('[4]BD Unidades'!$AL$3:$AL$1424,'[4]BD Unidades'!$A$3:$A$1424,$A680)</f>
        <v>0</v>
      </c>
      <c r="AJ680" s="26">
        <f t="shared" si="41"/>
        <v>0</v>
      </c>
      <c r="AK680" s="27">
        <f>IFERROR(SUMIFS('[4]BD Unidades'!$AO$3:$AO$1424,'[4]BD Unidades'!$A$3:$A$1424,$A680),"-")</f>
        <v>0</v>
      </c>
      <c r="AL680" s="27">
        <f>IFERROR(SUMIFS('[4]BD Unidades'!$AQ$3:$AQ$1424,'[4]BD Unidades'!$A$3:$A$1424,$A680),"-")</f>
        <v>0</v>
      </c>
      <c r="AM680" s="27">
        <f>IFERROR(SUMIFS('[4]BD Unidades'!$AS$3:$AS$1424,'[4]BD Unidades'!$A$3:$A$1424,$A680),"-")</f>
        <v>0</v>
      </c>
      <c r="AN680" s="27">
        <f>IFERROR(SUMIFS('[4]BD Unidades'!$AU$3:$AU$1424,'[4]BD Unidades'!$A$3:$A$1424,$A680),"-")</f>
        <v>0.22585048802129551</v>
      </c>
      <c r="AO680" s="27">
        <f>IFERROR(SUMIFS('[4]BD Unidades'!$AW$3:$AW$1424,'[4]BD Unidades'!$A$3:$A$1424,$A680),"-")</f>
        <v>0.24055933895297252</v>
      </c>
      <c r="AP680" s="27">
        <f>IFERROR(SUMIFS('[4]BD Unidades'!$AY$3:$AY$1424,'[4]BD Unidades'!$A$3:$A$1424,$A680),"-")</f>
        <v>0.23230800798580303</v>
      </c>
      <c r="AQ680" s="25">
        <f>IFERROR(SUMIFS('[4]BD Unidades'!$AZ$3:$AZ$1424,'[4]BD Unidades'!$A$3:$A$1424,$A680),"-")</f>
        <v>2.0362680000000002</v>
      </c>
      <c r="AR680" s="25">
        <f>IFERROR(SUMIFS('[4]BD Unidades'!$BA$3:$BA$1424,'[4]BD Unidades'!$A$3:$A$1424,$A680),"-")</f>
        <v>9</v>
      </c>
      <c r="AS680" s="28">
        <f>SUMIFS('[4]BD Unidades'!$BC$3:$BC$1424,'[4]BD Unidades'!$A$3:$A$1424,$A680)</f>
        <v>9.7719968761775071E-3</v>
      </c>
      <c r="AT680" s="28">
        <f>SUMIFS('[4]BD Unidades'!$BE$3:$BE$1424,'[4]BD Unidades'!$A$3:$A$1424,$A680)</f>
        <v>0.9982253771073647</v>
      </c>
      <c r="AU680" s="29">
        <f t="shared" si="42"/>
        <v>0.9884707218405504</v>
      </c>
      <c r="AV680" s="30">
        <f t="shared" si="43"/>
        <v>1.8E-3</v>
      </c>
      <c r="AW680" s="25">
        <f>IFERROR(SUMIFS('[4]BD Unidades'!$BI$3:$BI$1424,'[4]BD Unidades'!$A$3:$A$1424,$A680),"-")</f>
        <v>2.0163342205235466</v>
      </c>
      <c r="AX680" s="25">
        <f>IFERROR(SUMIFS('[4]BD Unidades'!$BJ$3:$BJ$1424,'[4]BD Unidades'!$A$3:$A$1424,$A680),"-")</f>
        <v>1.2957829782815706</v>
      </c>
    </row>
    <row r="681" spans="1:50" ht="14.4" x14ac:dyDescent="0.3">
      <c r="A681" s="7">
        <v>2008</v>
      </c>
      <c r="B681" s="7" t="s">
        <v>3029</v>
      </c>
      <c r="D681" s="8" t="s">
        <v>3030</v>
      </c>
      <c r="E681" s="19" t="s">
        <v>2931</v>
      </c>
      <c r="F681" s="19" t="s">
        <v>3031</v>
      </c>
      <c r="G681" s="19" t="s">
        <v>3032</v>
      </c>
      <c r="H681" s="19">
        <v>1</v>
      </c>
      <c r="I681" s="19">
        <v>2024</v>
      </c>
      <c r="J681" s="19" t="s">
        <v>495</v>
      </c>
      <c r="K681" s="19" t="s">
        <v>496</v>
      </c>
      <c r="L681" s="19" t="s">
        <v>157</v>
      </c>
      <c r="M681" s="19" t="s">
        <v>164</v>
      </c>
      <c r="N681" s="19" t="s">
        <v>221</v>
      </c>
      <c r="O681" s="19" t="s">
        <v>222</v>
      </c>
      <c r="P681" s="19" t="s">
        <v>158</v>
      </c>
      <c r="Q681" s="9" t="s">
        <v>3033</v>
      </c>
      <c r="R681" s="20">
        <v>9.2538999999999998</v>
      </c>
      <c r="S681" s="20">
        <v>0.31</v>
      </c>
      <c r="T681" s="20">
        <v>9.0883000000000003</v>
      </c>
      <c r="U681" s="20">
        <v>0.1263</v>
      </c>
      <c r="V681" s="21">
        <f>_xlfn.XLOOKUP(D681,'[4]Gen. Real'!$A$2:$A$1168,'[4]Gen. Real'!$C$2:$C$1168,"-",0)</f>
        <v>6.3438299999999987</v>
      </c>
      <c r="W681" s="22"/>
      <c r="X681" s="22" t="str">
        <f>_xlfn.XLOOKUP(D681,[4]Vertimiento!$J$2:$J$119,[4]Vertimiento!$K$2:$K$119,"-",0)</f>
        <v>-</v>
      </c>
      <c r="Y681" s="23" t="str">
        <f t="shared" si="40"/>
        <v>-</v>
      </c>
      <c r="Z681" s="19">
        <f>_xlfn.XLOOKUP(D681,[4]Cmg!$I$4:$I$99,[4]Cmg!$M$4:$M$99,"----",0,1)</f>
        <v>3.9484456845618738</v>
      </c>
      <c r="AA681" s="19">
        <f>_xlfn.XLOOKUP(D681,[4]Cmg!$A$4:$A$101,[4]Cmg!$B$4:$B$101,"----",0,1)</f>
        <v>43.465301012859797</v>
      </c>
      <c r="AB681" s="19">
        <f>_xlfn.XLOOKUP(D681,[4]Cmg!$E$4:$E$101,[4]Cmg!$F$4:$F$101,"----",0,1)</f>
        <v>15.806562841530033</v>
      </c>
      <c r="AC681" s="19">
        <f>_xlfn.XLOOKUP(D681,[4]Cmg!$O$4:$O$101,[4]Cmg!$P$4:$P$101,"----",0,1)</f>
        <v>63.209982445874921</v>
      </c>
      <c r="AD681" s="24">
        <f>_xlfn.XLOOKUP(D681,[4]Cmg!$S$4:$S$101,[4]Cmg!$U$4:$U$101,"----",0,1)</f>
        <v>0.831569363832935</v>
      </c>
      <c r="AG681" s="25">
        <f>IFERROR(SUMIFS('[4]BD Unidades'!$AH:$AH,'[4]BD Unidades'!$A:$A,'BD Centrales 2024'!$A681),"-")</f>
        <v>0</v>
      </c>
      <c r="AH681" s="25">
        <f>SUMIFS('[4]BD Unidades'!$AJ$3:$AJ$1424,'[4]BD Unidades'!$A$3:$A$1424,$A681)</f>
        <v>0</v>
      </c>
      <c r="AI681" s="25">
        <f>SUMIFS('[4]BD Unidades'!$AL$3:$AL$1424,'[4]BD Unidades'!$A$3:$A$1424,$A681)</f>
        <v>0</v>
      </c>
      <c r="AJ681" s="26" t="str">
        <f t="shared" si="41"/>
        <v>-</v>
      </c>
      <c r="AK681" s="27">
        <f>IFERROR(SUMIFS('[4]BD Unidades'!$AO$3:$AO$1424,'[4]BD Unidades'!$A$3:$A$1424,$A681),"-")</f>
        <v>0</v>
      </c>
      <c r="AL681" s="27">
        <f>IFERROR(SUMIFS('[4]BD Unidades'!$AQ$3:$AQ$1424,'[4]BD Unidades'!$A$3:$A$1424,$A681),"-")</f>
        <v>0</v>
      </c>
      <c r="AM681" s="27">
        <f>IFERROR(SUMIFS('[4]BD Unidades'!$AS$3:$AS$1424,'[4]BD Unidades'!$A$3:$A$1424,$A681),"-")</f>
        <v>0</v>
      </c>
      <c r="AN681" s="27">
        <f>IFERROR(SUMIFS('[4]BD Unidades'!$AU$3:$AU$1424,'[4]BD Unidades'!$A$3:$A$1424,$A681),"-")</f>
        <v>0</v>
      </c>
      <c r="AO681" s="27">
        <f>IFERROR(SUMIFS('[4]BD Unidades'!$AW$3:$AW$1424,'[4]BD Unidades'!$A$3:$A$1424,$A681),"-")</f>
        <v>0</v>
      </c>
      <c r="AP681" s="27">
        <f>IFERROR(SUMIFS('[4]BD Unidades'!$AY$3:$AY$1424,'[4]BD Unidades'!$A$3:$A$1424,$A681),"-")</f>
        <v>0</v>
      </c>
      <c r="AQ681" s="25">
        <f>IFERROR(SUMIFS('[4]BD Unidades'!$AZ$3:$AZ$1424,'[4]BD Unidades'!$A$3:$A$1424,$A681),"-")</f>
        <v>0</v>
      </c>
      <c r="AR681" s="25">
        <f>IFERROR(SUMIFS('[4]BD Unidades'!$BA$3:$BA$1424,'[4]BD Unidades'!$A$3:$A$1424,$A681),"-")</f>
        <v>0</v>
      </c>
      <c r="AS681" s="28">
        <f>SUMIFS('[4]BD Unidades'!$BC$3:$BC$1424,'[4]BD Unidades'!$A$3:$A$1424,$A681)</f>
        <v>0</v>
      </c>
      <c r="AT681" s="28">
        <f>SUMIFS('[4]BD Unidades'!$BE$3:$BE$1424,'[4]BD Unidades'!$A$3:$A$1424,$A681)</f>
        <v>0</v>
      </c>
      <c r="AU681" s="29">
        <f t="shared" si="42"/>
        <v>0</v>
      </c>
      <c r="AV681" s="30">
        <f t="shared" si="43"/>
        <v>3.0999999999999999E-3</v>
      </c>
      <c r="AW681" s="25">
        <f>IFERROR(SUMIFS('[4]BD Unidades'!$BI$3:$BI$1424,'[4]BD Unidades'!$A$3:$A$1424,$A681),"-")</f>
        <v>0</v>
      </c>
      <c r="AX681" s="25">
        <f>IFERROR(SUMIFS('[4]BD Unidades'!$BJ$3:$BJ$1424,'[4]BD Unidades'!$A$3:$A$1424,$A681),"-")</f>
        <v>0</v>
      </c>
    </row>
    <row r="682" spans="1:50" ht="14.4" x14ac:dyDescent="0.3">
      <c r="A682" s="7">
        <v>2009</v>
      </c>
      <c r="B682" s="7" t="s">
        <v>3034</v>
      </c>
      <c r="D682" s="8" t="s">
        <v>3035</v>
      </c>
      <c r="E682" s="19" t="s">
        <v>2931</v>
      </c>
      <c r="F682" s="19" t="s">
        <v>3036</v>
      </c>
      <c r="G682" s="19" t="s">
        <v>3037</v>
      </c>
      <c r="H682" s="19" t="s">
        <v>397</v>
      </c>
      <c r="I682" s="19">
        <v>2024</v>
      </c>
      <c r="J682" s="19" t="s">
        <v>495</v>
      </c>
      <c r="K682" s="19" t="s">
        <v>496</v>
      </c>
      <c r="L682" s="19" t="s">
        <v>213</v>
      </c>
      <c r="M682" s="19" t="s">
        <v>164</v>
      </c>
      <c r="N682" s="19" t="s">
        <v>221</v>
      </c>
      <c r="O682" s="19" t="s">
        <v>886</v>
      </c>
      <c r="P682" s="19" t="s">
        <v>51</v>
      </c>
      <c r="Q682" s="9" t="s">
        <v>3038</v>
      </c>
      <c r="R682" s="20">
        <v>2.9058000000000002</v>
      </c>
      <c r="S682" s="20">
        <v>0.2</v>
      </c>
      <c r="T682" s="20">
        <v>2.9</v>
      </c>
      <c r="U682" s="20" t="s">
        <v>397</v>
      </c>
      <c r="V682" s="21">
        <f>_xlfn.XLOOKUP(D682,'[4]Gen. Real'!$A$2:$A$1168,'[4]Gen. Real'!$C$2:$C$1168,"-",0)</f>
        <v>5.4058499999999983</v>
      </c>
      <c r="W682" s="22"/>
      <c r="X682" s="22" t="str">
        <f>_xlfn.XLOOKUP(D682,[4]Vertimiento!$J$2:$J$119,[4]Vertimiento!$K$2:$K$119,"-",0)</f>
        <v>-</v>
      </c>
      <c r="Y682" s="23" t="str">
        <f t="shared" si="40"/>
        <v>-</v>
      </c>
      <c r="Z682" s="19" t="str">
        <f>_xlfn.XLOOKUP(D682,[4]Cmg!$I$4:$I$99,[4]Cmg!$M$4:$M$99,"----",0,1)</f>
        <v>----</v>
      </c>
      <c r="AA682" s="19" t="str">
        <f>_xlfn.XLOOKUP(D682,[4]Cmg!$A$4:$A$101,[4]Cmg!$B$4:$B$101,"----",0,1)</f>
        <v>----</v>
      </c>
      <c r="AB682" s="19" t="str">
        <f>_xlfn.XLOOKUP(D682,[4]Cmg!$E$4:$E$101,[4]Cmg!$F$4:$F$101,"----",0,1)</f>
        <v>----</v>
      </c>
      <c r="AC682" s="19" t="str">
        <f>_xlfn.XLOOKUP(D682,[4]Cmg!$O$4:$O$101,[4]Cmg!$P$4:$P$101,"----",0,1)</f>
        <v>----</v>
      </c>
      <c r="AD682" s="24" t="str">
        <f>_xlfn.XLOOKUP(D682,[4]Cmg!$S$4:$S$101,[4]Cmg!$U$4:$U$101,"----",0,1)</f>
        <v>----</v>
      </c>
      <c r="AG682" s="25">
        <f>IFERROR(SUMIFS('[4]BD Unidades'!$AH:$AH,'[4]BD Unidades'!$A:$A,'BD Centrales 2024'!$A682),"-")</f>
        <v>2.9</v>
      </c>
      <c r="AH682" s="25">
        <f>SUMIFS('[4]BD Unidades'!$AJ$3:$AJ$1424,'[4]BD Unidades'!$A$3:$A$1424,$A682)</f>
        <v>7702.4118429807077</v>
      </c>
      <c r="AI682" s="25">
        <f>SUMIFS('[4]BD Unidades'!$AL$3:$AL$1424,'[4]BD Unidades'!$A$3:$A$1424,$A682)</f>
        <v>541.21756487025937</v>
      </c>
      <c r="AJ682" s="26">
        <f t="shared" si="41"/>
        <v>6.5652825726835951E-2</v>
      </c>
      <c r="AK682" s="27">
        <f>IFERROR(SUMIFS('[4]BD Unidades'!$AO$3:$AO$1424,'[4]BD Unidades'!$A$3:$A$1424,$A682),"-")</f>
        <v>0</v>
      </c>
      <c r="AL682" s="27">
        <f>IFERROR(SUMIFS('[4]BD Unidades'!$AQ$3:$AQ$1424,'[4]BD Unidades'!$A$3:$A$1424,$A682),"-")</f>
        <v>0</v>
      </c>
      <c r="AM682" s="27">
        <f>IFERROR(SUMIFS('[4]BD Unidades'!$AS$3:$AS$1424,'[4]BD Unidades'!$A$3:$A$1424,$A682),"-")</f>
        <v>0</v>
      </c>
      <c r="AN682" s="27">
        <f>IFERROR(SUMIFS('[4]BD Unidades'!$AU$3:$AU$1424,'[4]BD Unidades'!$A$3:$A$1424,$A682),"-")</f>
        <v>0.23642814371257481</v>
      </c>
      <c r="AO682" s="27">
        <f>IFERROR(SUMIFS('[4]BD Unidades'!$AW$3:$AW$1424,'[4]BD Unidades'!$A$3:$A$1424,$A682),"-")</f>
        <v>0.22465469061876245</v>
      </c>
      <c r="AP682" s="27">
        <f>IFERROR(SUMIFS('[4]BD Unidades'!$AY$3:$AY$1424,'[4]BD Unidades'!$A$3:$A$1424,$A682),"-")</f>
        <v>0.23105788423153692</v>
      </c>
      <c r="AQ682" s="25">
        <f>IFERROR(SUMIFS('[4]BD Unidades'!$AZ$3:$AZ$1424,'[4]BD Unidades'!$A$3:$A$1424,$A682),"-")</f>
        <v>0.68701289999999993</v>
      </c>
      <c r="AR682" s="25">
        <f>IFERROR(SUMIFS('[4]BD Unidades'!$BA$3:$BA$1424,'[4]BD Unidades'!$A$3:$A$1424,$A682),"-")</f>
        <v>2.8540430219912101</v>
      </c>
      <c r="AS682" s="28">
        <f>SUMIFS('[4]BD Unidades'!$BC$3:$BC$1424,'[4]BD Unidades'!$A$3:$A$1424,$A682)</f>
        <v>3.113558018166946E-2</v>
      </c>
      <c r="AT682" s="28">
        <f>SUMIFS('[4]BD Unidades'!$BE$3:$BE$1424,'[4]BD Unidades'!$A$3:$A$1424,$A682)</f>
        <v>0.98882759677972543</v>
      </c>
      <c r="AU682" s="29">
        <f t="shared" si="42"/>
        <v>0.95803987585434269</v>
      </c>
      <c r="AV682" s="30">
        <f t="shared" si="43"/>
        <v>2E-3</v>
      </c>
      <c r="AW682" s="25">
        <f>IFERROR(SUMIFS('[4]BD Unidades'!$BI$3:$BI$1424,'[4]BD Unidades'!$A$3:$A$1424,$A682),"-")</f>
        <v>0.65945973720406525</v>
      </c>
      <c r="AX682" s="25">
        <f>IFERROR(SUMIFS('[4]BD Unidades'!$BJ$3:$BJ$1424,'[4]BD Unidades'!$A$3:$A$1424,$A682),"-")</f>
        <v>0.42379715308764032</v>
      </c>
    </row>
    <row r="683" spans="1:50" ht="27.6" x14ac:dyDescent="0.3">
      <c r="A683" s="7">
        <v>2010</v>
      </c>
      <c r="B683" s="7" t="s">
        <v>3039</v>
      </c>
      <c r="D683" s="8" t="s">
        <v>3040</v>
      </c>
      <c r="E683" s="19" t="s">
        <v>3041</v>
      </c>
      <c r="F683" s="19" t="s">
        <v>3042</v>
      </c>
      <c r="G683" s="19" t="s">
        <v>3043</v>
      </c>
      <c r="H683" s="19">
        <v>1</v>
      </c>
      <c r="I683" s="19">
        <v>2024</v>
      </c>
      <c r="J683" s="19" t="s">
        <v>495</v>
      </c>
      <c r="K683" s="19" t="s">
        <v>496</v>
      </c>
      <c r="L683" s="19" t="s">
        <v>47</v>
      </c>
      <c r="M683" s="19" t="s">
        <v>48</v>
      </c>
      <c r="N683" s="19" t="s">
        <v>49</v>
      </c>
      <c r="O683" s="19" t="s">
        <v>50</v>
      </c>
      <c r="P683" s="19" t="s">
        <v>51</v>
      </c>
      <c r="Q683" s="9" t="s">
        <v>3045</v>
      </c>
      <c r="R683" s="20">
        <v>412.93259999999998</v>
      </c>
      <c r="S683" s="20">
        <v>2.3959999999999999</v>
      </c>
      <c r="T683" s="20">
        <v>403.03980000000001</v>
      </c>
      <c r="U683" s="20">
        <v>3.4175</v>
      </c>
      <c r="V683" s="21">
        <f>_xlfn.XLOOKUP(D683,'[4]Gen. Real'!$A$2:$A$1168,'[4]Gen. Real'!$C$2:$C$1168,"-",0)</f>
        <v>384.70418999999998</v>
      </c>
      <c r="W683" s="22"/>
      <c r="X683" s="22">
        <f>_xlfn.XLOOKUP(D683,[4]Vertimiento!$J$2:$J$119,[4]Vertimiento!$K$2:$K$119,"-",0)</f>
        <v>131.50415016666668</v>
      </c>
      <c r="Y683" s="23">
        <f t="shared" si="40"/>
        <v>0.25475014627661446</v>
      </c>
      <c r="Z683" s="19">
        <f>_xlfn.XLOOKUP(D683,[4]Cmg!$I$4:$I$99,[4]Cmg!$M$4:$M$99,"----",0,1)</f>
        <v>5.0348182552937626</v>
      </c>
      <c r="AA683" s="19">
        <f>_xlfn.XLOOKUP(D683,[4]Cmg!$A$4:$A$101,[4]Cmg!$B$4:$B$101,"----",0,1)</f>
        <v>39.816675771025338</v>
      </c>
      <c r="AB683" s="19">
        <f>_xlfn.XLOOKUP(D683,[4]Cmg!$E$4:$E$101,[4]Cmg!$F$4:$F$101,"----",0,1)</f>
        <v>6.0185437158469961</v>
      </c>
      <c r="AC683" s="19">
        <f>_xlfn.XLOOKUP(D683,[4]Cmg!$O$4:$O$101,[4]Cmg!$P$4:$P$101,"----",0,1)</f>
        <v>63.944072557050895</v>
      </c>
      <c r="AD683" s="24">
        <f>_xlfn.XLOOKUP(D683,[4]Cmg!$S$4:$S$101,[4]Cmg!$U$4:$U$101,"----",0,1)</f>
        <v>0.60396039603960394</v>
      </c>
      <c r="AG683" s="25">
        <f>IFERROR(SUMIFS('[4]BD Unidades'!$AH:$AH,'[4]BD Unidades'!$A:$A,'BD Centrales 2024'!$A683),"-")</f>
        <v>410.91</v>
      </c>
      <c r="AH683" s="25">
        <f>SUMIFS('[4]BD Unidades'!$AJ$3:$AJ$1424,'[4]BD Unidades'!$A$3:$A$1424,$A683)</f>
        <v>3338.550168962196</v>
      </c>
      <c r="AI683" s="25">
        <f>SUMIFS('[4]BD Unidades'!$AL$3:$AL$1424,'[4]BD Unidades'!$A$3:$A$1424,$A683)</f>
        <v>919.30827210057998</v>
      </c>
      <c r="AJ683" s="26">
        <f t="shared" si="41"/>
        <v>0.21590860401434986</v>
      </c>
      <c r="AK683" s="27">
        <f>IFERROR(SUMIFS('[4]BD Unidades'!$AO$3:$AO$1424,'[4]BD Unidades'!$A$3:$A$1424,$A683),"-")</f>
        <v>0</v>
      </c>
      <c r="AL683" s="27">
        <f>IFERROR(SUMIFS('[4]BD Unidades'!$AQ$3:$AQ$1424,'[4]BD Unidades'!$A$3:$A$1424,$A683),"-")</f>
        <v>0</v>
      </c>
      <c r="AM683" s="27">
        <f>IFERROR(SUMIFS('[4]BD Unidades'!$AS$3:$AS$1424,'[4]BD Unidades'!$A$3:$A$1424,$A683),"-")</f>
        <v>0</v>
      </c>
      <c r="AN683" s="27">
        <f>IFERROR(SUMIFS('[4]BD Unidades'!$AU$3:$AU$1424,'[4]BD Unidades'!$A$3:$A$1424,$A683),"-")</f>
        <v>0</v>
      </c>
      <c r="AO683" s="27">
        <f>IFERROR(SUMIFS('[4]BD Unidades'!$AW$3:$AW$1424,'[4]BD Unidades'!$A$3:$A$1424,$A683),"-")</f>
        <v>0</v>
      </c>
      <c r="AP683" s="27">
        <f>IFERROR(SUMIFS('[4]BD Unidades'!$AY$3:$AY$1424,'[4]BD Unidades'!$A$3:$A$1424,$A683),"-")</f>
        <v>0.28575743169708567</v>
      </c>
      <c r="AQ683" s="25">
        <f>IFERROR(SUMIFS('[4]BD Unidades'!$AZ$3:$AZ$1424,'[4]BD Unidades'!$A$3:$A$1424,$A683),"-")</f>
        <v>97.89129655481203</v>
      </c>
      <c r="AR683" s="25">
        <f>IFERROR(SUMIFS('[4]BD Unidades'!$BA$3:$BA$1424,'[4]BD Unidades'!$A$3:$A$1424,$A683),"-")</f>
        <v>370.22401649209701</v>
      </c>
      <c r="AS683" s="28">
        <f>SUMIFS('[4]BD Unidades'!$BC$3:$BC$1424,'[4]BD Unidades'!$A$3:$A$1424,$A683)</f>
        <v>7.4752052029798564E-3</v>
      </c>
      <c r="AT683" s="28">
        <f>SUMIFS('[4]BD Unidades'!$BE$3:$BE$1424,'[4]BD Unidades'!$A$3:$A$1424,$A683)</f>
        <v>0.99510186408145074</v>
      </c>
      <c r="AU683" s="29">
        <f t="shared" si="42"/>
        <v>0.98766327344957416</v>
      </c>
      <c r="AV683" s="30">
        <f t="shared" si="43"/>
        <v>2.3959999999999999E-2</v>
      </c>
      <c r="AW683" s="25">
        <f>IFERROR(SUMIFS('[4]BD Unidades'!$BI$3:$BI$1424,'[4]BD Unidades'!$A$3:$A$1424,$A683),"-")</f>
        <v>46.641061433939811</v>
      </c>
      <c r="AX683" s="25">
        <f>IFERROR(SUMIFS('[4]BD Unidades'!$BJ$3:$BJ$1424,'[4]BD Unidades'!$A$3:$A$1424,$A683),"-")</f>
        <v>29.973549464131832</v>
      </c>
    </row>
    <row r="684" spans="1:50" ht="14.4" x14ac:dyDescent="0.3">
      <c r="A684" s="7">
        <v>2011</v>
      </c>
      <c r="B684" s="7" t="s">
        <v>3046</v>
      </c>
      <c r="D684" s="8" t="s">
        <v>3047</v>
      </c>
      <c r="E684" s="19" t="s">
        <v>2931</v>
      </c>
      <c r="F684" s="19" t="s">
        <v>3048</v>
      </c>
      <c r="G684" s="19" t="s">
        <v>3049</v>
      </c>
      <c r="H684" s="19" t="s">
        <v>397</v>
      </c>
      <c r="I684" s="19">
        <v>2024</v>
      </c>
      <c r="J684" s="19" t="s">
        <v>495</v>
      </c>
      <c r="K684" s="19" t="s">
        <v>496</v>
      </c>
      <c r="L684" s="19" t="s">
        <v>213</v>
      </c>
      <c r="M684" s="19" t="s">
        <v>106</v>
      </c>
      <c r="N684" s="19" t="s">
        <v>243</v>
      </c>
      <c r="O684" s="19" t="s">
        <v>1622</v>
      </c>
      <c r="P684" s="19" t="s">
        <v>51</v>
      </c>
      <c r="Q684" s="9" t="s">
        <v>3051</v>
      </c>
      <c r="R684" s="20">
        <v>2.9060000000000001</v>
      </c>
      <c r="S684" s="20">
        <v>0.21</v>
      </c>
      <c r="T684" s="20">
        <v>2.9</v>
      </c>
      <c r="U684" s="20" t="s">
        <v>397</v>
      </c>
      <c r="V684" s="21">
        <f>_xlfn.XLOOKUP(D684,'[4]Gen. Real'!$A$2:$A$1168,'[4]Gen. Real'!$C$2:$C$1168,"-",0)</f>
        <v>5.1106799999999977</v>
      </c>
      <c r="W684" s="22"/>
      <c r="X684" s="22" t="str">
        <f>_xlfn.XLOOKUP(D684,[4]Vertimiento!$J$2:$J$119,[4]Vertimiento!$K$2:$K$119,"-",0)</f>
        <v>-</v>
      </c>
      <c r="Y684" s="23" t="str">
        <f t="shared" si="40"/>
        <v>-</v>
      </c>
      <c r="Z684" s="19" t="str">
        <f>_xlfn.XLOOKUP(D684,[4]Cmg!$I$4:$I$99,[4]Cmg!$M$4:$M$99,"----",0,1)</f>
        <v>----</v>
      </c>
      <c r="AA684" s="19" t="str">
        <f>_xlfn.XLOOKUP(D684,[4]Cmg!$A$4:$A$101,[4]Cmg!$B$4:$B$101,"----",0,1)</f>
        <v>----</v>
      </c>
      <c r="AB684" s="19" t="str">
        <f>_xlfn.XLOOKUP(D684,[4]Cmg!$E$4:$E$101,[4]Cmg!$F$4:$F$101,"----",0,1)</f>
        <v>----</v>
      </c>
      <c r="AC684" s="19" t="str">
        <f>_xlfn.XLOOKUP(D684,[4]Cmg!$O$4:$O$101,[4]Cmg!$P$4:$P$101,"----",0,1)</f>
        <v>----</v>
      </c>
      <c r="AD684" s="24" t="str">
        <f>_xlfn.XLOOKUP(D684,[4]Cmg!$S$4:$S$101,[4]Cmg!$U$4:$U$101,"----",0,1)</f>
        <v>----</v>
      </c>
      <c r="AG684" s="25">
        <f>IFERROR(SUMIFS('[4]BD Unidades'!$AH:$AH,'[4]BD Unidades'!$A:$A,'BD Centrales 2024'!$A684),"-")</f>
        <v>2.9</v>
      </c>
      <c r="AH684" s="25">
        <f>SUMIFS('[4]BD Unidades'!$AJ$3:$AJ$1424,'[4]BD Unidades'!$A$3:$A$1424,$A684)</f>
        <v>7854.2830924523942</v>
      </c>
      <c r="AI684" s="25">
        <f>SUMIFS('[4]BD Unidades'!$AL$3:$AL$1424,'[4]BD Unidades'!$A$3:$A$1424,$A684)</f>
        <v>0</v>
      </c>
      <c r="AJ684" s="26">
        <f t="shared" si="41"/>
        <v>0</v>
      </c>
      <c r="AK684" s="27">
        <f>IFERROR(SUMIFS('[4]BD Unidades'!$AO$3:$AO$1424,'[4]BD Unidades'!$A$3:$A$1424,$A684),"-")</f>
        <v>0</v>
      </c>
      <c r="AL684" s="27">
        <f>IFERROR(SUMIFS('[4]BD Unidades'!$AQ$3:$AQ$1424,'[4]BD Unidades'!$A$3:$A$1424,$A684),"-")</f>
        <v>0</v>
      </c>
      <c r="AM684" s="27">
        <f>IFERROR(SUMIFS('[4]BD Unidades'!$AS$3:$AS$1424,'[4]BD Unidades'!$A$3:$A$1424,$A684),"-")</f>
        <v>0</v>
      </c>
      <c r="AN684" s="27">
        <f>IFERROR(SUMIFS('[4]BD Unidades'!$AU$3:$AU$1424,'[4]BD Unidades'!$A$3:$A$1424,$A684),"-")</f>
        <v>0</v>
      </c>
      <c r="AO684" s="27">
        <f>IFERROR(SUMIFS('[4]BD Unidades'!$AW$3:$AW$1424,'[4]BD Unidades'!$A$3:$A$1424,$A684),"-")</f>
        <v>0.22206954576737784</v>
      </c>
      <c r="AP684" s="27">
        <f>IFERROR(SUMIFS('[4]BD Unidades'!$AY$3:$AY$1424,'[4]BD Unidades'!$A$3:$A$1424,$A684),"-")</f>
        <v>0.22610320027529246</v>
      </c>
      <c r="AQ684" s="25">
        <f>IFERROR(SUMIFS('[4]BD Unidades'!$AZ$3:$AZ$1424,'[4]BD Unidades'!$A$3:$A$1424,$A684),"-")</f>
        <v>0.66320303117408885</v>
      </c>
      <c r="AR684" s="25">
        <f>IFERROR(SUMIFS('[4]BD Unidades'!$BA$3:$BA$1424,'[4]BD Unidades'!$A$3:$A$1424,$A684),"-")</f>
        <v>2.8999999999999901</v>
      </c>
      <c r="AS684" s="28">
        <f>SUMIFS('[4]BD Unidades'!$BC$3:$BC$1424,'[4]BD Unidades'!$A$3:$A$1424,$A684)</f>
        <v>1.3856063152598455E-2</v>
      </c>
      <c r="AT684" s="28">
        <f>SUMIFS('[4]BD Unidades'!$BE$3:$BE$1424,'[4]BD Unidades'!$A$3:$A$1424,$A684)</f>
        <v>0.99121726879587913</v>
      </c>
      <c r="AU684" s="29">
        <f t="shared" si="42"/>
        <v>0.97748289972149727</v>
      </c>
      <c r="AV684" s="30">
        <f t="shared" si="43"/>
        <v>2.0999999999999999E-3</v>
      </c>
      <c r="AW684" s="25">
        <f>IFERROR(SUMIFS('[4]BD Unidades'!$BI$3:$BI$1424,'[4]BD Unidades'!$A$3:$A$1424,$A684),"-")</f>
        <v>0.64959198498429982</v>
      </c>
      <c r="AX684" s="25">
        <f>IFERROR(SUMIFS('[4]BD Unidades'!$BJ$3:$BJ$1424,'[4]BD Unidades'!$A$3:$A$1424,$A684),"-")</f>
        <v>0.41745571165887158</v>
      </c>
    </row>
    <row r="685" spans="1:50" ht="14.4" x14ac:dyDescent="0.3">
      <c r="A685" s="7">
        <v>2012</v>
      </c>
      <c r="B685" s="7" t="s">
        <v>3052</v>
      </c>
      <c r="D685" s="8" t="s">
        <v>3053</v>
      </c>
      <c r="E685" s="19" t="s">
        <v>2931</v>
      </c>
      <c r="F685" s="19" t="s">
        <v>3054</v>
      </c>
      <c r="G685" s="19" t="s">
        <v>3055</v>
      </c>
      <c r="H685" s="19" t="s">
        <v>397</v>
      </c>
      <c r="I685" s="19">
        <v>2024</v>
      </c>
      <c r="J685" s="19" t="s">
        <v>495</v>
      </c>
      <c r="K685" s="19" t="s">
        <v>496</v>
      </c>
      <c r="L685" s="19" t="s">
        <v>213</v>
      </c>
      <c r="M685" s="19" t="s">
        <v>90</v>
      </c>
      <c r="N685" s="19" t="s">
        <v>868</v>
      </c>
      <c r="O685" s="19" t="s">
        <v>1461</v>
      </c>
      <c r="P685" s="19" t="s">
        <v>51</v>
      </c>
      <c r="Q685" s="9" t="s">
        <v>3056</v>
      </c>
      <c r="R685" s="20">
        <v>2.9060000000000001</v>
      </c>
      <c r="S685" s="20">
        <v>0.20599999999999999</v>
      </c>
      <c r="T685" s="20">
        <v>2.9</v>
      </c>
      <c r="U685" s="20" t="s">
        <v>397</v>
      </c>
      <c r="V685" s="21">
        <f>_xlfn.XLOOKUP(D685,'[4]Gen. Real'!$A$2:$A$1168,'[4]Gen. Real'!$C$2:$C$1168,"-",0)</f>
        <v>5.8218899999999998</v>
      </c>
      <c r="W685" s="22"/>
      <c r="X685" s="22" t="str">
        <f>_xlfn.XLOOKUP(D685,[4]Vertimiento!$J$2:$J$119,[4]Vertimiento!$K$2:$K$119,"-",0)</f>
        <v>-</v>
      </c>
      <c r="Y685" s="23" t="str">
        <f t="shared" si="40"/>
        <v>-</v>
      </c>
      <c r="Z685" s="19" t="str">
        <f>_xlfn.XLOOKUP(D685,[4]Cmg!$I$4:$I$99,[4]Cmg!$M$4:$M$99,"----",0,1)</f>
        <v>----</v>
      </c>
      <c r="AA685" s="19" t="str">
        <f>_xlfn.XLOOKUP(D685,[4]Cmg!$A$4:$A$101,[4]Cmg!$B$4:$B$101,"----",0,1)</f>
        <v>----</v>
      </c>
      <c r="AB685" s="19" t="str">
        <f>_xlfn.XLOOKUP(D685,[4]Cmg!$E$4:$E$101,[4]Cmg!$F$4:$F$101,"----",0,1)</f>
        <v>----</v>
      </c>
      <c r="AC685" s="19" t="str">
        <f>_xlfn.XLOOKUP(D685,[4]Cmg!$O$4:$O$101,[4]Cmg!$P$4:$P$101,"----",0,1)</f>
        <v>----</v>
      </c>
      <c r="AD685" s="24" t="str">
        <f>_xlfn.XLOOKUP(D685,[4]Cmg!$S$4:$S$101,[4]Cmg!$U$4:$U$101,"----",0,1)</f>
        <v>----</v>
      </c>
      <c r="AG685" s="25">
        <f>IFERROR(SUMIFS('[4]BD Unidades'!$AH:$AH,'[4]BD Unidades'!$A:$A,'BD Centrales 2024'!$A685),"-")</f>
        <v>2.9</v>
      </c>
      <c r="AH685" s="25">
        <f>SUMIFS('[4]BD Unidades'!$AJ$3:$AJ$1424,'[4]BD Unidades'!$A$3:$A$1424,$A685)</f>
        <v>8444.7780454232616</v>
      </c>
      <c r="AI685" s="25">
        <f>SUMIFS('[4]BD Unidades'!$AL$3:$AL$1424,'[4]BD Unidades'!$A$3:$A$1424,$A685)</f>
        <v>0</v>
      </c>
      <c r="AJ685" s="26">
        <f t="shared" si="41"/>
        <v>0</v>
      </c>
      <c r="AK685" s="27">
        <f>IFERROR(SUMIFS('[4]BD Unidades'!$AO$3:$AO$1424,'[4]BD Unidades'!$A$3:$A$1424,$A685),"-")</f>
        <v>0</v>
      </c>
      <c r="AL685" s="27">
        <f>IFERROR(SUMIFS('[4]BD Unidades'!$AQ$3:$AQ$1424,'[4]BD Unidades'!$A$3:$A$1424,$A685),"-")</f>
        <v>0</v>
      </c>
      <c r="AM685" s="27">
        <f>IFERROR(SUMIFS('[4]BD Unidades'!$AS$3:$AS$1424,'[4]BD Unidades'!$A$3:$A$1424,$A685),"-")</f>
        <v>0</v>
      </c>
      <c r="AN685" s="27">
        <f>IFERROR(SUMIFS('[4]BD Unidades'!$AU$3:$AU$1424,'[4]BD Unidades'!$A$3:$A$1424,$A685),"-")</f>
        <v>0.18237966276668957</v>
      </c>
      <c r="AO685" s="27">
        <f>IFERROR(SUMIFS('[4]BD Unidades'!$AW$3:$AW$1424,'[4]BD Unidades'!$A$3:$A$1424,$A685),"-")</f>
        <v>0.23445492085340672</v>
      </c>
      <c r="AP685" s="27">
        <f>IFERROR(SUMIFS('[4]BD Unidades'!$AY$3:$AY$1424,'[4]BD Unidades'!$A$3:$A$1424,$A685),"-")</f>
        <v>0.22202463867859598</v>
      </c>
      <c r="AQ685" s="25">
        <f>IFERROR(SUMIFS('[4]BD Unidades'!$AZ$3:$AZ$1424,'[4]BD Unidades'!$A$3:$A$1424,$A685),"-")</f>
        <v>0.52999529999999995</v>
      </c>
      <c r="AR685" s="25">
        <f>IFERROR(SUMIFS('[4]BD Unidades'!$BA$3:$BA$1424,'[4]BD Unidades'!$A$3:$A$1424,$A685),"-")</f>
        <v>2.9</v>
      </c>
      <c r="AS685" s="28">
        <f>SUMIFS('[4]BD Unidades'!$BC$3:$BC$1424,'[4]BD Unidades'!$A$3:$A$1424,$A685)</f>
        <v>1.64864275279357E-2</v>
      </c>
      <c r="AT685" s="28">
        <f>SUMIFS('[4]BD Unidades'!$BE$3:$BE$1424,'[4]BD Unidades'!$A$3:$A$1424,$A685)</f>
        <v>0.99302364076418337</v>
      </c>
      <c r="AU685" s="29">
        <f t="shared" si="42"/>
        <v>0.97665222847719779</v>
      </c>
      <c r="AV685" s="30">
        <f t="shared" si="43"/>
        <v>2.0599999999999998E-3</v>
      </c>
      <c r="AW685" s="25">
        <f>IFERROR(SUMIFS('[4]BD Unidades'!$BI$3:$BI$1424,'[4]BD Unidades'!$A$3:$A$1424,$A685),"-")</f>
        <v>0.51867404193224076</v>
      </c>
      <c r="AX685" s="25">
        <f>IFERROR(SUMIFS('[4]BD Unidades'!$BJ$3:$BJ$1424,'[4]BD Unidades'!$A$3:$A$1424,$A685),"-")</f>
        <v>0.33332221809824236</v>
      </c>
    </row>
    <row r="686" spans="1:50" ht="14.4" x14ac:dyDescent="0.3">
      <c r="A686" s="7">
        <v>2013</v>
      </c>
      <c r="B686" s="7" t="s">
        <v>3057</v>
      </c>
      <c r="D686" s="8" t="s">
        <v>3058</v>
      </c>
      <c r="E686" s="19" t="s">
        <v>3059</v>
      </c>
      <c r="F686" s="19" t="s">
        <v>3059</v>
      </c>
      <c r="G686" s="19" t="s">
        <v>2393</v>
      </c>
      <c r="H686" s="19" t="s">
        <v>397</v>
      </c>
      <c r="I686" s="19">
        <v>2024</v>
      </c>
      <c r="J686" s="19" t="s">
        <v>495</v>
      </c>
      <c r="K686" s="19" t="s">
        <v>496</v>
      </c>
      <c r="L686" s="19" t="s">
        <v>213</v>
      </c>
      <c r="M686" s="19" t="s">
        <v>189</v>
      </c>
      <c r="N686" s="19" t="s">
        <v>879</v>
      </c>
      <c r="O686" s="19" t="s">
        <v>2394</v>
      </c>
      <c r="P686" s="19" t="s">
        <v>51</v>
      </c>
      <c r="Q686" s="9" t="s">
        <v>3060</v>
      </c>
      <c r="R686" s="20">
        <v>3.03</v>
      </c>
      <c r="S686" s="20">
        <v>0.99</v>
      </c>
      <c r="T686" s="20">
        <v>3</v>
      </c>
      <c r="U686" s="20" t="s">
        <v>397</v>
      </c>
      <c r="V686" s="21">
        <f>_xlfn.XLOOKUP(D686,'[4]Gen. Real'!$A$2:$A$1168,'[4]Gen. Real'!$C$2:$C$1168,"-",0)</f>
        <v>6.4297900000000023</v>
      </c>
      <c r="W686" s="22"/>
      <c r="X686" s="22" t="str">
        <f>_xlfn.XLOOKUP(D686,[4]Vertimiento!$J$2:$J$119,[4]Vertimiento!$K$2:$K$119,"-",0)</f>
        <v>-</v>
      </c>
      <c r="Y686" s="23" t="str">
        <f t="shared" si="40"/>
        <v>-</v>
      </c>
      <c r="Z686" s="19" t="str">
        <f>_xlfn.XLOOKUP(D686,[4]Cmg!$I$4:$I$99,[4]Cmg!$M$4:$M$99,"----",0,1)</f>
        <v>----</v>
      </c>
      <c r="AA686" s="19" t="str">
        <f>_xlfn.XLOOKUP(D686,[4]Cmg!$A$4:$A$101,[4]Cmg!$B$4:$B$101,"----",0,1)</f>
        <v>----</v>
      </c>
      <c r="AB686" s="19" t="str">
        <f>_xlfn.XLOOKUP(D686,[4]Cmg!$E$4:$E$101,[4]Cmg!$F$4:$F$101,"----",0,1)</f>
        <v>----</v>
      </c>
      <c r="AC686" s="19" t="str">
        <f>_xlfn.XLOOKUP(D686,[4]Cmg!$O$4:$O$101,[4]Cmg!$P$4:$P$101,"----",0,1)</f>
        <v>----</v>
      </c>
      <c r="AD686" s="24" t="str">
        <f>_xlfn.XLOOKUP(D686,[4]Cmg!$S$4:$S$101,[4]Cmg!$U$4:$U$101,"----",0,1)</f>
        <v>----</v>
      </c>
      <c r="AG686" s="25">
        <f>IFERROR(SUMIFS('[4]BD Unidades'!$AH:$AH,'[4]BD Unidades'!$A:$A,'BD Centrales 2024'!$A686),"-")</f>
        <v>3</v>
      </c>
      <c r="AH686" s="25">
        <f>SUMIFS('[4]BD Unidades'!$AJ$3:$AJ$1424,'[4]BD Unidades'!$A$3:$A$1424,$A686)</f>
        <v>8671.0396039603966</v>
      </c>
      <c r="AI686" s="25">
        <f>SUMIFS('[4]BD Unidades'!$AL$3:$AL$1424,'[4]BD Unidades'!$A$3:$A$1424,$A686)</f>
        <v>0</v>
      </c>
      <c r="AJ686" s="26">
        <f t="shared" si="41"/>
        <v>0</v>
      </c>
      <c r="AK686" s="27">
        <f>IFERROR(SUMIFS('[4]BD Unidades'!$AO$3:$AO$1424,'[4]BD Unidades'!$A$3:$A$1424,$A686),"-")</f>
        <v>0</v>
      </c>
      <c r="AL686" s="27">
        <f>IFERROR(SUMIFS('[4]BD Unidades'!$AQ$3:$AQ$1424,'[4]BD Unidades'!$A$3:$A$1424,$A686),"-")</f>
        <v>0</v>
      </c>
      <c r="AM686" s="27">
        <f>IFERROR(SUMIFS('[4]BD Unidades'!$AS$3:$AS$1424,'[4]BD Unidades'!$A$3:$A$1424,$A686),"-")</f>
        <v>0</v>
      </c>
      <c r="AN686" s="27">
        <f>IFERROR(SUMIFS('[4]BD Unidades'!$AU$3:$AU$1424,'[4]BD Unidades'!$A$3:$A$1424,$A686),"-")</f>
        <v>0.23183762376237624</v>
      </c>
      <c r="AO686" s="27">
        <f>IFERROR(SUMIFS('[4]BD Unidades'!$AW$3:$AW$1424,'[4]BD Unidades'!$A$3:$A$1424,$A686),"-")</f>
        <v>0.24150594059405942</v>
      </c>
      <c r="AP686" s="27">
        <f>IFERROR(SUMIFS('[4]BD Unidades'!$AY$3:$AY$1424,'[4]BD Unidades'!$A$3:$A$1424,$A686),"-")</f>
        <v>0.24562376237623765</v>
      </c>
      <c r="AQ686" s="25">
        <f>IFERROR(SUMIFS('[4]BD Unidades'!$AZ$3:$AZ$1424,'[4]BD Unidades'!$A$3:$A$1424,$A686),"-")</f>
        <v>0.70246799999999998</v>
      </c>
      <c r="AR686" s="25">
        <f>IFERROR(SUMIFS('[4]BD Unidades'!$BA$3:$BA$1424,'[4]BD Unidades'!$A$3:$A$1424,$A686),"-")</f>
        <v>3</v>
      </c>
      <c r="AS686" s="28">
        <f>SUMIFS('[4]BD Unidades'!$BC$3:$BC$1424,'[4]BD Unidades'!$A$3:$A$1424,$A686)</f>
        <v>1.009757367891208E-2</v>
      </c>
      <c r="AT686" s="28">
        <f>SUMIFS('[4]BD Unidades'!$BE$3:$BE$1424,'[4]BD Unidades'!$A$3:$A$1424,$A686)</f>
        <v>0.9900990099009902</v>
      </c>
      <c r="AU686" s="29">
        <f t="shared" si="42"/>
        <v>0.98010141219909708</v>
      </c>
      <c r="AV686" s="30">
        <f t="shared" si="43"/>
        <v>9.8999999999999991E-3</v>
      </c>
      <c r="AW686" s="25">
        <f>IFERROR(SUMIFS('[4]BD Unidades'!$BI$3:$BI$1424,'[4]BD Unidades'!$A$3:$A$1424,$A686),"-")</f>
        <v>0.69530384538905166</v>
      </c>
      <c r="AX686" s="25">
        <f>IFERROR(SUMIFS('[4]BD Unidades'!$BJ$3:$BJ$1424,'[4]BD Unidades'!$A$3:$A$1424,$A686),"-")</f>
        <v>0.44683211662941302</v>
      </c>
    </row>
    <row r="687" spans="1:50" ht="14.4" x14ac:dyDescent="0.3">
      <c r="A687" s="7">
        <v>2014</v>
      </c>
      <c r="B687" s="7" t="s">
        <v>3061</v>
      </c>
      <c r="D687" s="8" t="s">
        <v>3062</v>
      </c>
      <c r="E687" s="19" t="s">
        <v>2931</v>
      </c>
      <c r="F687" s="19" t="s">
        <v>3063</v>
      </c>
      <c r="G687" s="19" t="s">
        <v>3064</v>
      </c>
      <c r="H687" s="19" t="s">
        <v>397</v>
      </c>
      <c r="I687" s="19">
        <v>2024</v>
      </c>
      <c r="J687" s="19" t="s">
        <v>495</v>
      </c>
      <c r="K687" s="19" t="s">
        <v>496</v>
      </c>
      <c r="L687" s="19" t="s">
        <v>213</v>
      </c>
      <c r="M687" s="19" t="s">
        <v>90</v>
      </c>
      <c r="N687" s="19" t="s">
        <v>91</v>
      </c>
      <c r="O687" s="19" t="s">
        <v>3066</v>
      </c>
      <c r="P687" s="19" t="s">
        <v>51</v>
      </c>
      <c r="Q687" s="9" t="s">
        <v>3067</v>
      </c>
      <c r="R687" s="20">
        <v>5</v>
      </c>
      <c r="S687" s="20">
        <v>0.12</v>
      </c>
      <c r="T687" s="20">
        <v>4.9939999999999998</v>
      </c>
      <c r="U687" s="20" t="s">
        <v>397</v>
      </c>
      <c r="V687" s="21">
        <f>_xlfn.XLOOKUP(D687,'[4]Gen. Real'!$A$2:$A$1168,'[4]Gen. Real'!$C$2:$C$1168,"-",0)</f>
        <v>6.3911399999999974</v>
      </c>
      <c r="W687" s="22"/>
      <c r="X687" s="22" t="str">
        <f>_xlfn.XLOOKUP(D687,[4]Vertimiento!$J$2:$J$119,[4]Vertimiento!$K$2:$K$119,"-",0)</f>
        <v>-</v>
      </c>
      <c r="Y687" s="23" t="str">
        <f t="shared" si="40"/>
        <v>-</v>
      </c>
      <c r="Z687" s="19" t="str">
        <f>_xlfn.XLOOKUP(D687,[4]Cmg!$I$4:$I$99,[4]Cmg!$M$4:$M$99,"----",0,1)</f>
        <v>----</v>
      </c>
      <c r="AA687" s="19" t="str">
        <f>_xlfn.XLOOKUP(D687,[4]Cmg!$A$4:$A$101,[4]Cmg!$B$4:$B$101,"----",0,1)</f>
        <v>----</v>
      </c>
      <c r="AB687" s="19" t="str">
        <f>_xlfn.XLOOKUP(D687,[4]Cmg!$E$4:$E$101,[4]Cmg!$F$4:$F$101,"----",0,1)</f>
        <v>----</v>
      </c>
      <c r="AC687" s="19" t="str">
        <f>_xlfn.XLOOKUP(D687,[4]Cmg!$O$4:$O$101,[4]Cmg!$P$4:$P$101,"----",0,1)</f>
        <v>----</v>
      </c>
      <c r="AD687" s="24" t="str">
        <f>_xlfn.XLOOKUP(D687,[4]Cmg!$S$4:$S$101,[4]Cmg!$U$4:$U$101,"----",0,1)</f>
        <v>----</v>
      </c>
      <c r="AG687" s="25">
        <f>IFERROR(SUMIFS('[4]BD Unidades'!$AH:$AH,'[4]BD Unidades'!$A:$A,'BD Centrales 2024'!$A687),"-")</f>
        <v>2.2799999999999998</v>
      </c>
      <c r="AH687" s="25">
        <f>SUMIFS('[4]BD Unidades'!$AJ$3:$AJ$1424,'[4]BD Unidades'!$A$3:$A$1424,$A687)</f>
        <v>3689.1539999999995</v>
      </c>
      <c r="AI687" s="25">
        <f>SUMIFS('[4]BD Unidades'!$AL$3:$AL$1424,'[4]BD Unidades'!$A$3:$A$1424,$A687)</f>
        <v>6.3839999999999995</v>
      </c>
      <c r="AJ687" s="26">
        <f t="shared" si="41"/>
        <v>1.7274886633556468E-3</v>
      </c>
      <c r="AK687" s="27">
        <f>IFERROR(SUMIFS('[4]BD Unidades'!$AO$3:$AO$1424,'[4]BD Unidades'!$A$3:$A$1424,$A687),"-")</f>
        <v>0</v>
      </c>
      <c r="AL687" s="27">
        <f>IFERROR(SUMIFS('[4]BD Unidades'!$AQ$3:$AQ$1424,'[4]BD Unidades'!$A$3:$A$1424,$A687),"-")</f>
        <v>0</v>
      </c>
      <c r="AM687" s="27">
        <f>IFERROR(SUMIFS('[4]BD Unidades'!$AS$3:$AS$1424,'[4]BD Unidades'!$A$3:$A$1424,$A687),"-")</f>
        <v>0</v>
      </c>
      <c r="AN687" s="27">
        <f>IFERROR(SUMIFS('[4]BD Unidades'!$AU$3:$AU$1424,'[4]BD Unidades'!$A$3:$A$1424,$A687),"-")</f>
        <v>0.11676974399999999</v>
      </c>
      <c r="AO687" s="27">
        <f>IFERROR(SUMIFS('[4]BD Unidades'!$AW$3:$AW$1424,'[4]BD Unidades'!$A$3:$A$1424,$A687),"-")</f>
        <v>0.15126568799999998</v>
      </c>
      <c r="AP687" s="27">
        <f>IFERROR(SUMIFS('[4]BD Unidades'!$AY$3:$AY$1424,'[4]BD Unidades'!$A$3:$A$1424,$A687),"-")</f>
        <v>0.11589103199999999</v>
      </c>
      <c r="AQ687" s="25">
        <f>IFERROR(SUMIFS('[4]BD Unidades'!$AZ$3:$AZ$1424,'[4]BD Unidades'!$A$3:$A$1424,$A687),"-")</f>
        <v>0.54652759447213273</v>
      </c>
      <c r="AR687" s="25">
        <f>IFERROR(SUMIFS('[4]BD Unidades'!$BA$3:$BA$1424,'[4]BD Unidades'!$A$3:$A$1424,$A687),"-")</f>
        <v>2.28000000000001</v>
      </c>
      <c r="AS687" s="28">
        <f>SUMIFS('[4]BD Unidades'!$BC$3:$BC$1424,'[4]BD Unidades'!$A$3:$A$1424,$A687)</f>
        <v>1.5511753802205704E-2</v>
      </c>
      <c r="AT687" s="28">
        <f>SUMIFS('[4]BD Unidades'!$BE$3:$BE$1424,'[4]BD Unidades'!$A$3:$A$1424,$A687)</f>
        <v>0.45525332422586501</v>
      </c>
      <c r="AU687" s="29">
        <f t="shared" si="42"/>
        <v>0.44819154674283768</v>
      </c>
      <c r="AV687" s="30">
        <f t="shared" si="43"/>
        <v>1.1999999999999999E-3</v>
      </c>
      <c r="AW687" s="25">
        <f>IFERROR(SUMIFS('[4]BD Unidades'!$BI$3:$BI$1424,'[4]BD Unidades'!$A$3:$A$1424,$A687),"-")</f>
        <v>0.52707189538397803</v>
      </c>
      <c r="AX687" s="25">
        <f>IFERROR(SUMIFS('[4]BD Unidades'!$BJ$3:$BJ$1424,'[4]BD Unidades'!$A$3:$A$1424,$A687),"-")</f>
        <v>0.33871903944169945</v>
      </c>
    </row>
    <row r="688" spans="1:50" ht="14.4" x14ac:dyDescent="0.3">
      <c r="A688" s="7">
        <v>2015</v>
      </c>
      <c r="B688" s="7" t="s">
        <v>3068</v>
      </c>
      <c r="D688" s="8" t="s">
        <v>3069</v>
      </c>
      <c r="E688" s="19" t="s">
        <v>3070</v>
      </c>
      <c r="F688" s="19" t="s">
        <v>3070</v>
      </c>
      <c r="G688" s="19" t="s">
        <v>3071</v>
      </c>
      <c r="H688" s="19" t="s">
        <v>397</v>
      </c>
      <c r="I688" s="19">
        <v>2024</v>
      </c>
      <c r="J688" s="19" t="s">
        <v>495</v>
      </c>
      <c r="K688" s="19" t="s">
        <v>496</v>
      </c>
      <c r="L688" s="19" t="s">
        <v>213</v>
      </c>
      <c r="M688" s="19" t="s">
        <v>164</v>
      </c>
      <c r="N688" s="19" t="s">
        <v>2819</v>
      </c>
      <c r="O688" s="19" t="s">
        <v>2917</v>
      </c>
      <c r="P688" s="19" t="s">
        <v>51</v>
      </c>
      <c r="Q688" s="9" t="s">
        <v>3073</v>
      </c>
      <c r="R688" s="20">
        <v>9.141</v>
      </c>
      <c r="S688" s="20">
        <v>1.54</v>
      </c>
      <c r="T688" s="20">
        <v>9</v>
      </c>
      <c r="U688" s="20" t="s">
        <v>397</v>
      </c>
      <c r="V688" s="21">
        <f>_xlfn.XLOOKUP(D688,'[4]Gen. Real'!$A$2:$A$1168,'[4]Gen. Real'!$C$2:$C$1168,"-",0)</f>
        <v>22.835200000000011</v>
      </c>
      <c r="W688" s="22"/>
      <c r="X688" s="22" t="str">
        <f>_xlfn.XLOOKUP(D688,[4]Vertimiento!$J$2:$J$119,[4]Vertimiento!$K$2:$K$119,"-",0)</f>
        <v>-</v>
      </c>
      <c r="Y688" s="23" t="str">
        <f t="shared" si="40"/>
        <v>-</v>
      </c>
      <c r="Z688" s="19" t="str">
        <f>_xlfn.XLOOKUP(D688,[4]Cmg!$I$4:$I$99,[4]Cmg!$M$4:$M$99,"----",0,1)</f>
        <v>----</v>
      </c>
      <c r="AA688" s="19" t="str">
        <f>_xlfn.XLOOKUP(D688,[4]Cmg!$A$4:$A$101,[4]Cmg!$B$4:$B$101,"----",0,1)</f>
        <v>----</v>
      </c>
      <c r="AB688" s="19" t="str">
        <f>_xlfn.XLOOKUP(D688,[4]Cmg!$E$4:$E$101,[4]Cmg!$F$4:$F$101,"----",0,1)</f>
        <v>----</v>
      </c>
      <c r="AC688" s="19" t="str">
        <f>_xlfn.XLOOKUP(D688,[4]Cmg!$O$4:$O$101,[4]Cmg!$P$4:$P$101,"----",0,1)</f>
        <v>----</v>
      </c>
      <c r="AD688" s="24" t="str">
        <f>_xlfn.XLOOKUP(D688,[4]Cmg!$S$4:$S$101,[4]Cmg!$U$4:$U$101,"----",0,1)</f>
        <v>----</v>
      </c>
      <c r="AG688" s="25">
        <f>IFERROR(SUMIFS('[4]BD Unidades'!$AH:$AH,'[4]BD Unidades'!$A:$A,'BD Centrales 2024'!$A688),"-")</f>
        <v>9</v>
      </c>
      <c r="AH688" s="25">
        <f>SUMIFS('[4]BD Unidades'!$AJ$3:$AJ$1424,'[4]BD Unidades'!$A$3:$A$1424,$A688)</f>
        <v>8587.7092221857565</v>
      </c>
      <c r="AI688" s="25">
        <f>SUMIFS('[4]BD Unidades'!$AL$3:$AL$1424,'[4]BD Unidades'!$A$3:$A$1424,$A688)</f>
        <v>0</v>
      </c>
      <c r="AJ688" s="26">
        <f t="shared" si="41"/>
        <v>0</v>
      </c>
      <c r="AK688" s="27">
        <f>IFERROR(SUMIFS('[4]BD Unidades'!$AO$3:$AO$1424,'[4]BD Unidades'!$A$3:$A$1424,$A688),"-")</f>
        <v>0</v>
      </c>
      <c r="AL688" s="27">
        <f>IFERROR(SUMIFS('[4]BD Unidades'!$AQ$3:$AQ$1424,'[4]BD Unidades'!$A$3:$A$1424,$A688),"-")</f>
        <v>0</v>
      </c>
      <c r="AM688" s="27">
        <f>IFERROR(SUMIFS('[4]BD Unidades'!$AS$3:$AS$1424,'[4]BD Unidades'!$A$3:$A$1424,$A688),"-")</f>
        <v>0</v>
      </c>
      <c r="AN688" s="27">
        <f>IFERROR(SUMIFS('[4]BD Unidades'!$AU$3:$AU$1424,'[4]BD Unidades'!$A$3:$A$1424,$A688),"-")</f>
        <v>0.2518158844765343</v>
      </c>
      <c r="AO688" s="27">
        <f>IFERROR(SUMIFS('[4]BD Unidades'!$AW$3:$AW$1424,'[4]BD Unidades'!$A$3:$A$1424,$A688),"-")</f>
        <v>0.28567344929438793</v>
      </c>
      <c r="AP688" s="27">
        <f>IFERROR(SUMIFS('[4]BD Unidades'!$AY$3:$AY$1424,'[4]BD Unidades'!$A$3:$A$1424,$A688),"-")</f>
        <v>0.2859304233672465</v>
      </c>
      <c r="AQ688" s="25">
        <f>IFERROR(SUMIFS('[4]BD Unidades'!$AZ$3:$AZ$1424,'[4]BD Unidades'!$A$3:$A$1424,$A688),"-")</f>
        <v>2.1573457676531556</v>
      </c>
      <c r="AR688" s="25">
        <f>IFERROR(SUMIFS('[4]BD Unidades'!$BA$3:$BA$1424,'[4]BD Unidades'!$A$3:$A$1424,$A688),"-")</f>
        <v>9</v>
      </c>
      <c r="AS688" s="28">
        <f>SUMIFS('[4]BD Unidades'!$BC$3:$BC$1424,'[4]BD Unidades'!$A$3:$A$1424,$A688)</f>
        <v>1.1153117146440926E-2</v>
      </c>
      <c r="AT688" s="28">
        <f>SUMIFS('[4]BD Unidades'!$BE$3:$BE$1424,'[4]BD Unidades'!$A$3:$A$1424,$A688)</f>
        <v>0.98418642242989773</v>
      </c>
      <c r="AU688" s="29">
        <f t="shared" si="42"/>
        <v>0.97320967596660046</v>
      </c>
      <c r="AV688" s="30">
        <f t="shared" si="43"/>
        <v>1.54E-2</v>
      </c>
      <c r="AW688" s="25">
        <f>IFERROR(SUMIFS('[4]BD Unidades'!$BI$3:$BI$1424,'[4]BD Unidades'!$A$3:$A$1424,$A688),"-")</f>
        <v>2.1320659130327693</v>
      </c>
      <c r="AX688" s="25">
        <f>IFERROR(SUMIFS('[4]BD Unidades'!$BJ$3:$BJ$1424,'[4]BD Unidades'!$A$3:$A$1424,$A688),"-")</f>
        <v>1.3701571349440653</v>
      </c>
    </row>
    <row r="689" spans="1:50" ht="14.4" x14ac:dyDescent="0.3">
      <c r="A689" s="7">
        <v>2016</v>
      </c>
      <c r="B689" s="7" t="s">
        <v>3074</v>
      </c>
      <c r="D689" s="8" t="s">
        <v>3075</v>
      </c>
      <c r="E689" s="19" t="s">
        <v>2634</v>
      </c>
      <c r="F689" s="19" t="s">
        <v>2634</v>
      </c>
      <c r="G689" s="19" t="s">
        <v>2372</v>
      </c>
      <c r="H689" s="19" t="s">
        <v>397</v>
      </c>
      <c r="I689" s="19">
        <v>2024</v>
      </c>
      <c r="J689" s="19" t="s">
        <v>495</v>
      </c>
      <c r="K689" s="19" t="s">
        <v>496</v>
      </c>
      <c r="L689" s="19" t="s">
        <v>213</v>
      </c>
      <c r="M689" s="19" t="s">
        <v>90</v>
      </c>
      <c r="N689" s="19" t="s">
        <v>868</v>
      </c>
      <c r="O689" s="19" t="s">
        <v>1461</v>
      </c>
      <c r="P689" s="19" t="s">
        <v>51</v>
      </c>
      <c r="Q689" s="9" t="s">
        <v>2806</v>
      </c>
      <c r="R689" s="20">
        <v>3.15</v>
      </c>
      <c r="S689" s="20">
        <v>4.76</v>
      </c>
      <c r="T689" s="20">
        <v>3</v>
      </c>
      <c r="U689" s="20" t="s">
        <v>397</v>
      </c>
      <c r="V689" s="21">
        <f>_xlfn.XLOOKUP(D689,'[4]Gen. Real'!$A$2:$A$1168,'[4]Gen. Real'!$C$2:$C$1168,"-",0)</f>
        <v>4.6607599999999989</v>
      </c>
      <c r="W689" s="22"/>
      <c r="X689" s="22" t="str">
        <f>_xlfn.XLOOKUP(D689,[4]Vertimiento!$J$2:$J$119,[4]Vertimiento!$K$2:$K$119,"-",0)</f>
        <v>-</v>
      </c>
      <c r="Y689" s="23" t="str">
        <f t="shared" si="40"/>
        <v>-</v>
      </c>
      <c r="Z689" s="19" t="str">
        <f>_xlfn.XLOOKUP(D689,[4]Cmg!$I$4:$I$99,[4]Cmg!$M$4:$M$99,"----",0,1)</f>
        <v>----</v>
      </c>
      <c r="AA689" s="19" t="str">
        <f>_xlfn.XLOOKUP(D689,[4]Cmg!$A$4:$A$101,[4]Cmg!$B$4:$B$101,"----",0,1)</f>
        <v>----</v>
      </c>
      <c r="AB689" s="19" t="str">
        <f>_xlfn.XLOOKUP(D689,[4]Cmg!$E$4:$E$101,[4]Cmg!$F$4:$F$101,"----",0,1)</f>
        <v>----</v>
      </c>
      <c r="AC689" s="19" t="str">
        <f>_xlfn.XLOOKUP(D689,[4]Cmg!$O$4:$O$101,[4]Cmg!$P$4:$P$101,"----",0,1)</f>
        <v>----</v>
      </c>
      <c r="AD689" s="24" t="str">
        <f>_xlfn.XLOOKUP(D689,[4]Cmg!$S$4:$S$101,[4]Cmg!$U$4:$U$101,"----",0,1)</f>
        <v>----</v>
      </c>
      <c r="AG689" s="25">
        <f>IFERROR(SUMIFS('[4]BD Unidades'!$AH:$AH,'[4]BD Unidades'!$A:$A,'BD Centrales 2024'!$A689),"-")</f>
        <v>3</v>
      </c>
      <c r="AH689" s="25">
        <f>SUMIFS('[4]BD Unidades'!$AJ$3:$AJ$1424,'[4]BD Unidades'!$A$3:$A$1424,$A689)</f>
        <v>8018.7936507936474</v>
      </c>
      <c r="AI689" s="25">
        <f>SUMIFS('[4]BD Unidades'!$AL$3:$AL$1424,'[4]BD Unidades'!$A$3:$A$1424,$A689)</f>
        <v>0</v>
      </c>
      <c r="AJ689" s="26">
        <f t="shared" si="41"/>
        <v>0</v>
      </c>
      <c r="AK689" s="27">
        <f>IFERROR(SUMIFS('[4]BD Unidades'!$AO$3:$AO$1424,'[4]BD Unidades'!$A$3:$A$1424,$A689),"-")</f>
        <v>0</v>
      </c>
      <c r="AL689" s="27">
        <f>IFERROR(SUMIFS('[4]BD Unidades'!$AQ$3:$AQ$1424,'[4]BD Unidades'!$A$3:$A$1424,$A689),"-")</f>
        <v>0</v>
      </c>
      <c r="AM689" s="27">
        <f>IFERROR(SUMIFS('[4]BD Unidades'!$AS$3:$AS$1424,'[4]BD Unidades'!$A$3:$A$1424,$A689),"-")</f>
        <v>0</v>
      </c>
      <c r="AN689" s="27">
        <f>IFERROR(SUMIFS('[4]BD Unidades'!$AU$3:$AU$1424,'[4]BD Unidades'!$A$3:$A$1424,$A689),"-")</f>
        <v>0.13954095238095238</v>
      </c>
      <c r="AO689" s="27">
        <f>IFERROR(SUMIFS('[4]BD Unidades'!$AW$3:$AW$1424,'[4]BD Unidades'!$A$3:$A$1424,$A689),"-")</f>
        <v>0.17584095238095235</v>
      </c>
      <c r="AP689" s="27">
        <f>IFERROR(SUMIFS('[4]BD Unidades'!$AY$3:$AY$1424,'[4]BD Unidades'!$A$3:$A$1424,$A689),"-")</f>
        <v>0.23266000000000003</v>
      </c>
      <c r="AQ689" s="25">
        <f>IFERROR(SUMIFS('[4]BD Unidades'!$AZ$3:$AZ$1424,'[4]BD Unidades'!$A$3:$A$1424,$A689),"-")</f>
        <v>0.431334</v>
      </c>
      <c r="AR689" s="25">
        <f>IFERROR(SUMIFS('[4]BD Unidades'!$BA$3:$BA$1424,'[4]BD Unidades'!$A$3:$A$1424,$A689),"-")</f>
        <v>3</v>
      </c>
      <c r="AS689" s="28">
        <f>SUMIFS('[4]BD Unidades'!$BC$3:$BC$1424,'[4]BD Unidades'!$A$3:$A$1424,$A689)</f>
        <v>7.8888507180088288E-2</v>
      </c>
      <c r="AT689" s="28">
        <f>SUMIFS('[4]BD Unidades'!$BE$3:$BE$1424,'[4]BD Unidades'!$A$3:$A$1424,$A689)</f>
        <v>0.95238095238095244</v>
      </c>
      <c r="AU689" s="29">
        <f t="shared" si="42"/>
        <v>0.87724904078086829</v>
      </c>
      <c r="AV689" s="30">
        <f t="shared" si="43"/>
        <v>4.7599999999999996E-2</v>
      </c>
      <c r="AW689" s="25">
        <f>IFERROR(SUMIFS('[4]BD Unidades'!$BI$3:$BI$1424,'[4]BD Unidades'!$A$3:$A$1424,$A689),"-")</f>
        <v>0.39560533987618357</v>
      </c>
      <c r="AX689" s="25">
        <f>IFERROR(SUMIFS('[4]BD Unidades'!$BJ$3:$BJ$1424,'[4]BD Unidades'!$A$3:$A$1424,$A689),"-")</f>
        <v>0.25423298395230892</v>
      </c>
    </row>
    <row r="690" spans="1:50" ht="14.4" x14ac:dyDescent="0.3">
      <c r="A690" s="7">
        <v>2019</v>
      </c>
      <c r="B690" s="7" t="s">
        <v>3076</v>
      </c>
      <c r="D690" s="8" t="s">
        <v>3077</v>
      </c>
      <c r="E690" s="19" t="s">
        <v>584</v>
      </c>
      <c r="F690" s="19" t="s">
        <v>584</v>
      </c>
      <c r="G690" s="19" t="s">
        <v>3078</v>
      </c>
      <c r="H690" s="19">
        <v>491</v>
      </c>
      <c r="I690" s="19">
        <v>2024</v>
      </c>
      <c r="J690" s="19" t="s">
        <v>495</v>
      </c>
      <c r="K690" s="19" t="s">
        <v>496</v>
      </c>
      <c r="L690" s="19" t="s">
        <v>47</v>
      </c>
      <c r="M690" s="19" t="s">
        <v>164</v>
      </c>
      <c r="N690" s="19" t="s">
        <v>707</v>
      </c>
      <c r="O690" s="19" t="s">
        <v>749</v>
      </c>
      <c r="P690" s="19" t="s">
        <v>51</v>
      </c>
      <c r="Q690" s="9" t="s">
        <v>3080</v>
      </c>
      <c r="R690" s="20">
        <v>94.93</v>
      </c>
      <c r="S690" s="20">
        <v>3.36</v>
      </c>
      <c r="T690" s="20">
        <v>91.74</v>
      </c>
      <c r="U690" s="20">
        <v>0.1603</v>
      </c>
      <c r="V690" s="21">
        <f>_xlfn.XLOOKUP(D690,'[4]Gen. Real'!$A$2:$A$1168,'[4]Gen. Real'!$C$2:$C$1168,"-",0)</f>
        <v>140.29589999999988</v>
      </c>
      <c r="W690" s="22"/>
      <c r="X690" s="22">
        <f>_xlfn.XLOOKUP(D690,[4]Vertimiento!$J$2:$J$119,[4]Vertimiento!$K$2:$K$119,"-",0)</f>
        <v>31.883670166666668</v>
      </c>
      <c r="Y690" s="23">
        <f t="shared" si="40"/>
        <v>0.18517684842518706</v>
      </c>
      <c r="Z690" s="19">
        <f>_xlfn.XLOOKUP(D690,[4]Cmg!$I$4:$I$99,[4]Cmg!$M$4:$M$99,"----",0,1)</f>
        <v>8.3660196531360445</v>
      </c>
      <c r="AA690" s="19">
        <f>_xlfn.XLOOKUP(D690,[4]Cmg!$A$4:$A$101,[4]Cmg!$B$4:$B$101,"----",0,1)</f>
        <v>46.256135199726835</v>
      </c>
      <c r="AB690" s="19">
        <f>_xlfn.XLOOKUP(D690,[4]Cmg!$E$4:$E$101,[4]Cmg!$F$4:$F$101,"----",0,1)</f>
        <v>14.25351639344265</v>
      </c>
      <c r="AC690" s="19">
        <f>_xlfn.XLOOKUP(D690,[4]Cmg!$O$4:$O$101,[4]Cmg!$P$4:$P$101,"----",0,1)</f>
        <v>69.101772966647147</v>
      </c>
      <c r="AD690" s="24">
        <f>_xlfn.XLOOKUP(D690,[4]Cmg!$S$4:$S$101,[4]Cmg!$U$4:$U$101,"----",0,1)</f>
        <v>0.50233299191988168</v>
      </c>
      <c r="AG690" s="25">
        <f>IFERROR(SUMIFS('[4]BD Unidades'!$AH:$AH,'[4]BD Unidades'!$A:$A,'BD Centrales 2024'!$A690),"-")</f>
        <v>94.93</v>
      </c>
      <c r="AH690" s="25">
        <f>SUMIFS('[4]BD Unidades'!$AJ$3:$AJ$1424,'[4]BD Unidades'!$A$3:$A$1424,$A690)</f>
        <v>4272.55</v>
      </c>
      <c r="AI690" s="25">
        <f>SUMIFS('[4]BD Unidades'!$AL$3:$AL$1424,'[4]BD Unidades'!$A$3:$A$1424,$A690)</f>
        <v>3919</v>
      </c>
      <c r="AJ690" s="26">
        <f t="shared" si="41"/>
        <v>0.47841983507394814</v>
      </c>
      <c r="AK690" s="27">
        <f>IFERROR(SUMIFS('[4]BD Unidades'!$AO$3:$AO$1424,'[4]BD Unidades'!$A$3:$A$1424,$A690),"-")</f>
        <v>0</v>
      </c>
      <c r="AL690" s="27">
        <f>IFERROR(SUMIFS('[4]BD Unidades'!$AQ$3:$AQ$1424,'[4]BD Unidades'!$A$3:$A$1424,$A690),"-")</f>
        <v>0</v>
      </c>
      <c r="AM690" s="27">
        <f>IFERROR(SUMIFS('[4]BD Unidades'!$AS$3:$AS$1424,'[4]BD Unidades'!$A$3:$A$1424,$A690),"-")</f>
        <v>0</v>
      </c>
      <c r="AN690" s="27">
        <f>IFERROR(SUMIFS('[4]BD Unidades'!$AU$3:$AU$1424,'[4]BD Unidades'!$A$3:$A$1424,$A690),"-")</f>
        <v>0</v>
      </c>
      <c r="AO690" s="27">
        <f>IFERROR(SUMIFS('[4]BD Unidades'!$AW$3:$AW$1424,'[4]BD Unidades'!$A$3:$A$1424,$A690),"-")</f>
        <v>0</v>
      </c>
      <c r="AP690" s="27">
        <f>IFERROR(SUMIFS('[4]BD Unidades'!$AY$3:$AY$1424,'[4]BD Unidades'!$A$3:$A$1424,$A690),"-")</f>
        <v>0.22461199999999998</v>
      </c>
      <c r="AQ690" s="25">
        <f>IFERROR(SUMIFS('[4]BD Unidades'!$AZ$3:$AZ$1424,'[4]BD Unidades'!$A$3:$A$1424,$A690),"-")</f>
        <v>21.709608189433194</v>
      </c>
      <c r="AR690" s="25">
        <f>IFERROR(SUMIFS('[4]BD Unidades'!$BA$3:$BA$1424,'[4]BD Unidades'!$A$3:$A$1424,$A690),"-")</f>
        <v>93.170606763473799</v>
      </c>
      <c r="AS690" s="28">
        <f>SUMIFS('[4]BD Unidades'!$BC$3:$BC$1424,'[4]BD Unidades'!$A$3:$A$1424,$A690)</f>
        <v>7.5119999999999996E-3</v>
      </c>
      <c r="AT690" s="28">
        <f>SUMIFS('[4]BD Unidades'!$BE$3:$BE$1424,'[4]BD Unidades'!$A$3:$A$1424,$A690)</f>
        <v>0.94695848512446901</v>
      </c>
      <c r="AU690" s="29">
        <f t="shared" si="42"/>
        <v>0.93984493298421401</v>
      </c>
      <c r="AV690" s="30">
        <f t="shared" si="43"/>
        <v>3.3599999999999998E-2</v>
      </c>
      <c r="AW690" s="25">
        <f>IFERROR(SUMIFS('[4]BD Unidades'!$BI$3:$BI$1424,'[4]BD Unidades'!$A$3:$A$1424,$A690),"-")</f>
        <v>19.601169440041851</v>
      </c>
      <c r="AX690" s="25">
        <f>IFERROR(SUMIFS('[4]BD Unidades'!$BJ$3:$BJ$1424,'[4]BD Unidades'!$A$3:$A$1424,$A690),"-")</f>
        <v>12.596553416736759</v>
      </c>
    </row>
    <row r="691" spans="1:50" ht="14.4" x14ac:dyDescent="0.3">
      <c r="A691" s="7">
        <v>2020</v>
      </c>
      <c r="B691" s="7" t="s">
        <v>3081</v>
      </c>
      <c r="D691" s="8" t="s">
        <v>3082</v>
      </c>
      <c r="E691" s="19" t="s">
        <v>584</v>
      </c>
      <c r="F691" s="19" t="s">
        <v>584</v>
      </c>
      <c r="G691" s="19" t="s">
        <v>3083</v>
      </c>
      <c r="H691" s="19" t="s">
        <v>397</v>
      </c>
      <c r="I691" s="19">
        <v>2024</v>
      </c>
      <c r="J691" s="19" t="s">
        <v>495</v>
      </c>
      <c r="K691" s="19" t="s">
        <v>496</v>
      </c>
      <c r="L691" s="19" t="s">
        <v>213</v>
      </c>
      <c r="M691" s="19" t="s">
        <v>106</v>
      </c>
      <c r="N691" s="19" t="s">
        <v>243</v>
      </c>
      <c r="O691" s="19" t="s">
        <v>1512</v>
      </c>
      <c r="P691" s="19" t="s">
        <v>51</v>
      </c>
      <c r="Q691" s="9" t="s">
        <v>3085</v>
      </c>
      <c r="R691" s="20">
        <v>2.806</v>
      </c>
      <c r="S691" s="20">
        <v>0.21</v>
      </c>
      <c r="T691" s="20">
        <v>2.8</v>
      </c>
      <c r="U691" s="20" t="s">
        <v>397</v>
      </c>
      <c r="V691" s="21">
        <f>_xlfn.XLOOKUP(D691,'[4]Gen. Real'!$A$2:$A$1168,'[4]Gen. Real'!$C$2:$C$1168,"-",0)</f>
        <v>5.4382200000000047</v>
      </c>
      <c r="W691" s="22"/>
      <c r="X691" s="22" t="str">
        <f>_xlfn.XLOOKUP(D691,[4]Vertimiento!$J$2:$J$119,[4]Vertimiento!$K$2:$K$119,"-",0)</f>
        <v>-</v>
      </c>
      <c r="Y691" s="23" t="str">
        <f t="shared" si="40"/>
        <v>-</v>
      </c>
      <c r="Z691" s="19" t="str">
        <f>_xlfn.XLOOKUP(D691,[4]Cmg!$I$4:$I$99,[4]Cmg!$M$4:$M$99,"----",0,1)</f>
        <v>----</v>
      </c>
      <c r="AA691" s="19" t="str">
        <f>_xlfn.XLOOKUP(D691,[4]Cmg!$A$4:$A$101,[4]Cmg!$B$4:$B$101,"----",0,1)</f>
        <v>----</v>
      </c>
      <c r="AB691" s="19" t="str">
        <f>_xlfn.XLOOKUP(D691,[4]Cmg!$E$4:$E$101,[4]Cmg!$F$4:$F$101,"----",0,1)</f>
        <v>----</v>
      </c>
      <c r="AC691" s="19" t="str">
        <f>_xlfn.XLOOKUP(D691,[4]Cmg!$O$4:$O$101,[4]Cmg!$P$4:$P$101,"----",0,1)</f>
        <v>----</v>
      </c>
      <c r="AD691" s="24" t="str">
        <f>_xlfn.XLOOKUP(D691,[4]Cmg!$S$4:$S$101,[4]Cmg!$U$4:$U$101,"----",0,1)</f>
        <v>----</v>
      </c>
      <c r="AG691" s="25">
        <f>IFERROR(SUMIFS('[4]BD Unidades'!$AH:$AH,'[4]BD Unidades'!$A:$A,'BD Centrales 2024'!$A691),"-")</f>
        <v>2.8</v>
      </c>
      <c r="AH691" s="25">
        <f>SUMIFS('[4]BD Unidades'!$AJ$3:$AJ$1424,'[4]BD Unidades'!$A$3:$A$1424,$A691)</f>
        <v>8417.1299596103618</v>
      </c>
      <c r="AI691" s="25">
        <f>SUMIFS('[4]BD Unidades'!$AL$3:$AL$1424,'[4]BD Unidades'!$A$3:$A$1424,$A691)</f>
        <v>0</v>
      </c>
      <c r="AJ691" s="26">
        <f t="shared" si="41"/>
        <v>0</v>
      </c>
      <c r="AK691" s="27">
        <f>IFERROR(SUMIFS('[4]BD Unidades'!$AO$3:$AO$1424,'[4]BD Unidades'!$A$3:$A$1424,$A691),"-")</f>
        <v>0</v>
      </c>
      <c r="AL691" s="27">
        <f>IFERROR(SUMIFS('[4]BD Unidades'!$AQ$3:$AQ$1424,'[4]BD Unidades'!$A$3:$A$1424,$A691),"-")</f>
        <v>0</v>
      </c>
      <c r="AM691" s="27">
        <f>IFERROR(SUMIFS('[4]BD Unidades'!$AS$3:$AS$1424,'[4]BD Unidades'!$A$3:$A$1424,$A691),"-")</f>
        <v>0</v>
      </c>
      <c r="AN691" s="27">
        <f>IFERROR(SUMIFS('[4]BD Unidades'!$AU$3:$AU$1424,'[4]BD Unidades'!$A$3:$A$1424,$A691),"-")</f>
        <v>0</v>
      </c>
      <c r="AO691" s="27">
        <f>IFERROR(SUMIFS('[4]BD Unidades'!$AW$3:$AW$1424,'[4]BD Unidades'!$A$3:$A$1424,$A691),"-")</f>
        <v>0.22893243050605844</v>
      </c>
      <c r="AP691" s="27">
        <f>IFERROR(SUMIFS('[4]BD Unidades'!$AY$3:$AY$1424,'[4]BD Unidades'!$A$3:$A$1424,$A691),"-")</f>
        <v>0.23316635780470418</v>
      </c>
      <c r="AQ691" s="25">
        <f>IFERROR(SUMIFS('[4]BD Unidades'!$AZ$3:$AZ$1424,'[4]BD Unidades'!$A$3:$A$1424,$A691),"-")</f>
        <v>0.64033396113360297</v>
      </c>
      <c r="AR691" s="25">
        <f>IFERROR(SUMIFS('[4]BD Unidades'!$BA$3:$BA$1424,'[4]BD Unidades'!$A$3:$A$1424,$A691),"-")</f>
        <v>2.8</v>
      </c>
      <c r="AS691" s="28">
        <f>SUMIFS('[4]BD Unidades'!$BC$3:$BC$1424,'[4]BD Unidades'!$A$3:$A$1424,$A691)</f>
        <v>2.9583182977769334E-2</v>
      </c>
      <c r="AT691" s="28">
        <f>SUMIFS('[4]BD Unidades'!$BE$3:$BE$1424,'[4]BD Unidades'!$A$3:$A$1424,$A691)</f>
        <v>0.99743572516348644</v>
      </c>
      <c r="AU691" s="29">
        <f t="shared" si="42"/>
        <v>0.967928401597411</v>
      </c>
      <c r="AV691" s="30">
        <f t="shared" si="43"/>
        <v>2.0999999999999999E-3</v>
      </c>
      <c r="AW691" s="25">
        <f>IFERROR(SUMIFS('[4]BD Unidades'!$BI$3:$BI$1424,'[4]BD Unidades'!$A$3:$A$1424,$A691),"-")</f>
        <v>0.62108498976959592</v>
      </c>
      <c r="AX691" s="25">
        <f>IFERROR(SUMIFS('[4]BD Unidades'!$BJ$3:$BJ$1424,'[4]BD Unidades'!$A$3:$A$1424,$A691),"-")</f>
        <v>0.3991358920648877</v>
      </c>
    </row>
    <row r="692" spans="1:50" ht="14.4" x14ac:dyDescent="0.3">
      <c r="A692" s="7">
        <v>2021</v>
      </c>
      <c r="B692" s="7" t="s">
        <v>3086</v>
      </c>
      <c r="D692" s="8" t="s">
        <v>3087</v>
      </c>
      <c r="E692" s="19" t="s">
        <v>584</v>
      </c>
      <c r="F692" s="19" t="s">
        <v>584</v>
      </c>
      <c r="G692" s="19" t="s">
        <v>2111</v>
      </c>
      <c r="H692" s="19" t="s">
        <v>397</v>
      </c>
      <c r="I692" s="19">
        <v>2024</v>
      </c>
      <c r="J692" s="19" t="s">
        <v>495</v>
      </c>
      <c r="K692" s="19" t="s">
        <v>496</v>
      </c>
      <c r="L692" s="19" t="s">
        <v>213</v>
      </c>
      <c r="M692" s="19" t="s">
        <v>90</v>
      </c>
      <c r="N692" s="19" t="s">
        <v>91</v>
      </c>
      <c r="O692" s="19" t="s">
        <v>91</v>
      </c>
      <c r="P692" s="19" t="s">
        <v>51</v>
      </c>
      <c r="Q692" s="9" t="s">
        <v>3088</v>
      </c>
      <c r="R692" s="20">
        <v>4.5060000000000002</v>
      </c>
      <c r="S692" s="20">
        <v>0.13300000000000001</v>
      </c>
      <c r="T692" s="20">
        <v>4.5</v>
      </c>
      <c r="U692" s="20" t="s">
        <v>397</v>
      </c>
      <c r="V692" s="21">
        <f>_xlfn.XLOOKUP(D692,'[4]Gen. Real'!$A$2:$A$1168,'[4]Gen. Real'!$C$2:$C$1168,"-",0)</f>
        <v>10.871950000000005</v>
      </c>
      <c r="W692" s="22"/>
      <c r="X692" s="22" t="str">
        <f>_xlfn.XLOOKUP(D692,[4]Vertimiento!$J$2:$J$119,[4]Vertimiento!$K$2:$K$119,"-",0)</f>
        <v>-</v>
      </c>
      <c r="Y692" s="23" t="str">
        <f t="shared" si="40"/>
        <v>-</v>
      </c>
      <c r="Z692" s="19" t="str">
        <f>_xlfn.XLOOKUP(D692,[4]Cmg!$I$4:$I$99,[4]Cmg!$M$4:$M$99,"----",0,1)</f>
        <v>----</v>
      </c>
      <c r="AA692" s="19" t="str">
        <f>_xlfn.XLOOKUP(D692,[4]Cmg!$A$4:$A$101,[4]Cmg!$B$4:$B$101,"----",0,1)</f>
        <v>----</v>
      </c>
      <c r="AB692" s="19" t="str">
        <f>_xlfn.XLOOKUP(D692,[4]Cmg!$E$4:$E$101,[4]Cmg!$F$4:$F$101,"----",0,1)</f>
        <v>----</v>
      </c>
      <c r="AC692" s="19" t="str">
        <f>_xlfn.XLOOKUP(D692,[4]Cmg!$O$4:$O$101,[4]Cmg!$P$4:$P$101,"----",0,1)</f>
        <v>----</v>
      </c>
      <c r="AD692" s="24" t="str">
        <f>_xlfn.XLOOKUP(D692,[4]Cmg!$S$4:$S$101,[4]Cmg!$U$4:$U$101,"----",0,1)</f>
        <v>----</v>
      </c>
      <c r="AG692" s="25">
        <f>IFERROR(SUMIFS('[4]BD Unidades'!$AH:$AH,'[4]BD Unidades'!$A:$A,'BD Centrales 2024'!$A692),"-")</f>
        <v>4.5</v>
      </c>
      <c r="AH692" s="25">
        <f>SUMIFS('[4]BD Unidades'!$AJ$3:$AJ$1424,'[4]BD Unidades'!$A$3:$A$1424,$A692)</f>
        <v>8670.7723035952022</v>
      </c>
      <c r="AI692" s="25">
        <f>SUMIFS('[4]BD Unidades'!$AL$3:$AL$1424,'[4]BD Unidades'!$A$3:$A$1424,$A692)</f>
        <v>0</v>
      </c>
      <c r="AJ692" s="26">
        <f t="shared" si="41"/>
        <v>0</v>
      </c>
      <c r="AK692" s="27">
        <f>IFERROR(SUMIFS('[4]BD Unidades'!$AO$3:$AO$1424,'[4]BD Unidades'!$A$3:$A$1424,$A692),"-")</f>
        <v>0</v>
      </c>
      <c r="AL692" s="27">
        <f>IFERROR(SUMIFS('[4]BD Unidades'!$AQ$3:$AQ$1424,'[4]BD Unidades'!$A$3:$A$1424,$A692),"-")</f>
        <v>0</v>
      </c>
      <c r="AM692" s="27">
        <f>IFERROR(SUMIFS('[4]BD Unidades'!$AS$3:$AS$1424,'[4]BD Unidades'!$A$3:$A$1424,$A692),"-")</f>
        <v>0</v>
      </c>
      <c r="AN692" s="27">
        <f>IFERROR(SUMIFS('[4]BD Unidades'!$AU$3:$AU$1424,'[4]BD Unidades'!$A$3:$A$1424,$A692),"-")</f>
        <v>0</v>
      </c>
      <c r="AO692" s="27">
        <f>IFERROR(SUMIFS('[4]BD Unidades'!$AW$3:$AW$1424,'[4]BD Unidades'!$A$3:$A$1424,$A692),"-")</f>
        <v>0.27376498002663113</v>
      </c>
      <c r="AP692" s="27">
        <f>IFERROR(SUMIFS('[4]BD Unidades'!$AY$3:$AY$1424,'[4]BD Unidades'!$A$3:$A$1424,$A692),"-")</f>
        <v>0.26424567243675096</v>
      </c>
      <c r="AQ692" s="25">
        <f>IFERROR(SUMIFS('[4]BD Unidades'!$AZ$3:$AZ$1424,'[4]BD Unidades'!$A$3:$A$1424,$A692),"-")</f>
        <v>1.0291081518218621</v>
      </c>
      <c r="AR692" s="25">
        <f>IFERROR(SUMIFS('[4]BD Unidades'!$BA$3:$BA$1424,'[4]BD Unidades'!$A$3:$A$1424,$A692),"-")</f>
        <v>4.5</v>
      </c>
      <c r="AS692" s="28">
        <f>SUMIFS('[4]BD Unidades'!$BC$3:$BC$1424,'[4]BD Unidades'!$A$3:$A$1424,$A692)</f>
        <v>1.2501921456323069E-2</v>
      </c>
      <c r="AT692" s="28">
        <f>SUMIFS('[4]BD Unidades'!$BE$3:$BE$1424,'[4]BD Unidades'!$A$3:$A$1424,$A692)</f>
        <v>0.99802418875621846</v>
      </c>
      <c r="AU692" s="29">
        <f t="shared" si="42"/>
        <v>0.98554696873687764</v>
      </c>
      <c r="AV692" s="30">
        <f t="shared" si="43"/>
        <v>1.33E-3</v>
      </c>
      <c r="AW692" s="25">
        <f>IFERROR(SUMIFS('[4]BD Unidades'!$BI$3:$BI$1424,'[4]BD Unidades'!$A$3:$A$1424,$A692),"-")</f>
        <v>1.0155695887173155</v>
      </c>
      <c r="AX692" s="25">
        <f>IFERROR(SUMIFS('[4]BD Unidades'!$BJ$3:$BJ$1424,'[4]BD Unidades'!$A$3:$A$1424,$A692),"-")</f>
        <v>0.65264863975706411</v>
      </c>
    </row>
    <row r="693" spans="1:50" ht="14.4" x14ac:dyDescent="0.3">
      <c r="A693" s="7">
        <v>2022</v>
      </c>
      <c r="B693" s="7" t="s">
        <v>3089</v>
      </c>
      <c r="D693" s="8" t="s">
        <v>3090</v>
      </c>
      <c r="E693" s="19" t="s">
        <v>2444</v>
      </c>
      <c r="F693" s="19" t="s">
        <v>2444</v>
      </c>
      <c r="G693" s="19" t="s">
        <v>3091</v>
      </c>
      <c r="H693" s="19" t="s">
        <v>397</v>
      </c>
      <c r="I693" s="19">
        <v>2024</v>
      </c>
      <c r="J693" s="19" t="s">
        <v>495</v>
      </c>
      <c r="K693" s="19" t="s">
        <v>496</v>
      </c>
      <c r="L693" s="19" t="s">
        <v>213</v>
      </c>
      <c r="M693" s="19" t="s">
        <v>189</v>
      </c>
      <c r="N693" s="19" t="s">
        <v>2074</v>
      </c>
      <c r="O693" s="19" t="s">
        <v>2074</v>
      </c>
      <c r="P693" s="19" t="s">
        <v>51</v>
      </c>
      <c r="Q693" s="9" t="s">
        <v>3092</v>
      </c>
      <c r="R693" s="20">
        <v>3.02</v>
      </c>
      <c r="S693" s="20">
        <v>0.66</v>
      </c>
      <c r="T693" s="20">
        <v>3</v>
      </c>
      <c r="U693" s="20" t="s">
        <v>397</v>
      </c>
      <c r="V693" s="21">
        <f>_xlfn.XLOOKUP(D693,'[4]Gen. Real'!$A$2:$A$1168,'[4]Gen. Real'!$C$2:$C$1168,"-",0)</f>
        <v>5.7426000000000021</v>
      </c>
      <c r="W693" s="22"/>
      <c r="X693" s="22" t="str">
        <f>_xlfn.XLOOKUP(D693,[4]Vertimiento!$J$2:$J$119,[4]Vertimiento!$K$2:$K$119,"-",0)</f>
        <v>-</v>
      </c>
      <c r="Y693" s="23" t="str">
        <f t="shared" si="40"/>
        <v>-</v>
      </c>
      <c r="Z693" s="19" t="str">
        <f>_xlfn.XLOOKUP(D693,[4]Cmg!$I$4:$I$99,[4]Cmg!$M$4:$M$99,"----",0,1)</f>
        <v>----</v>
      </c>
      <c r="AA693" s="19" t="str">
        <f>_xlfn.XLOOKUP(D693,[4]Cmg!$A$4:$A$101,[4]Cmg!$B$4:$B$101,"----",0,1)</f>
        <v>----</v>
      </c>
      <c r="AB693" s="19" t="str">
        <f>_xlfn.XLOOKUP(D693,[4]Cmg!$E$4:$E$101,[4]Cmg!$F$4:$F$101,"----",0,1)</f>
        <v>----</v>
      </c>
      <c r="AC693" s="19" t="str">
        <f>_xlfn.XLOOKUP(D693,[4]Cmg!$O$4:$O$101,[4]Cmg!$P$4:$P$101,"----",0,1)</f>
        <v>----</v>
      </c>
      <c r="AD693" s="24" t="str">
        <f>_xlfn.XLOOKUP(D693,[4]Cmg!$S$4:$S$101,[4]Cmg!$U$4:$U$101,"----",0,1)</f>
        <v>----</v>
      </c>
      <c r="AG693" s="25">
        <f>IFERROR(SUMIFS('[4]BD Unidades'!$AH:$AH,'[4]BD Unidades'!$A:$A,'BD Centrales 2024'!$A693),"-")</f>
        <v>3</v>
      </c>
      <c r="AH693" s="25">
        <f>SUMIFS('[4]BD Unidades'!$AJ$3:$AJ$1424,'[4]BD Unidades'!$A$3:$A$1424,$A693)</f>
        <v>8519.8841059602619</v>
      </c>
      <c r="AI693" s="25">
        <f>SUMIFS('[4]BD Unidades'!$AL$3:$AL$1424,'[4]BD Unidades'!$A$3:$A$1424,$A693)</f>
        <v>0</v>
      </c>
      <c r="AJ693" s="26">
        <f t="shared" si="41"/>
        <v>0</v>
      </c>
      <c r="AK693" s="27">
        <f>IFERROR(SUMIFS('[4]BD Unidades'!$AO$3:$AO$1424,'[4]BD Unidades'!$A$3:$A$1424,$A693),"-")</f>
        <v>0</v>
      </c>
      <c r="AL693" s="27">
        <f>IFERROR(SUMIFS('[4]BD Unidades'!$AQ$3:$AQ$1424,'[4]BD Unidades'!$A$3:$A$1424,$A693),"-")</f>
        <v>0</v>
      </c>
      <c r="AM693" s="27">
        <f>IFERROR(SUMIFS('[4]BD Unidades'!$AS$3:$AS$1424,'[4]BD Unidades'!$A$3:$A$1424,$A693),"-")</f>
        <v>0</v>
      </c>
      <c r="AN693" s="27">
        <f>IFERROR(SUMIFS('[4]BD Unidades'!$AU$3:$AU$1424,'[4]BD Unidades'!$A$3:$A$1424,$A693),"-")</f>
        <v>0</v>
      </c>
      <c r="AO693" s="27">
        <f>IFERROR(SUMIFS('[4]BD Unidades'!$AW$3:$AW$1424,'[4]BD Unidades'!$A$3:$A$1424,$A693),"-")</f>
        <v>0.22056655629139074</v>
      </c>
      <c r="AP693" s="27">
        <f>IFERROR(SUMIFS('[4]BD Unidades'!$AY$3:$AY$1424,'[4]BD Unidades'!$A$3:$A$1424,$A693),"-")</f>
        <v>0.21371125827814569</v>
      </c>
      <c r="AQ693" s="25">
        <f>IFERROR(SUMIFS('[4]BD Unidades'!$AZ$3:$AZ$1424,'[4]BD Unidades'!$A$3:$A$1424,$A693),"-")</f>
        <v>0.68607210121457474</v>
      </c>
      <c r="AR693" s="25">
        <f>IFERROR(SUMIFS('[4]BD Unidades'!$BA$3:$BA$1424,'[4]BD Unidades'!$A$3:$A$1424,$A693),"-")</f>
        <v>3</v>
      </c>
      <c r="AS693" s="28">
        <f>SUMIFS('[4]BD Unidades'!$BC$3:$BC$1424,'[4]BD Unidades'!$A$3:$A$1424,$A693)</f>
        <v>1.4874599323758479E-2</v>
      </c>
      <c r="AT693" s="28">
        <f>SUMIFS('[4]BD Unidades'!$BE$3:$BE$1424,'[4]BD Unidades'!$A$3:$A$1424,$A693)</f>
        <v>0.99337748344370858</v>
      </c>
      <c r="AU693" s="29">
        <f t="shared" si="42"/>
        <v>0.97860139140023994</v>
      </c>
      <c r="AV693" s="30">
        <f t="shared" si="43"/>
        <v>6.6E-3</v>
      </c>
      <c r="AW693" s="25">
        <f>IFERROR(SUMIFS('[4]BD Unidades'!$BI$3:$BI$1424,'[4]BD Unidades'!$A$3:$A$1424,$A693),"-")</f>
        <v>0.67579901995104708</v>
      </c>
      <c r="AX693" s="25">
        <f>IFERROR(SUMIFS('[4]BD Unidades'!$BJ$3:$BJ$1424,'[4]BD Unidades'!$A$3:$A$1424,$A693),"-")</f>
        <v>0.43429747800667656</v>
      </c>
    </row>
    <row r="694" spans="1:50" ht="14.4" x14ac:dyDescent="0.3">
      <c r="A694" s="7">
        <v>2024</v>
      </c>
      <c r="B694" s="7" t="s">
        <v>3093</v>
      </c>
      <c r="D694" s="8" t="s">
        <v>3094</v>
      </c>
      <c r="E694" s="19" t="s">
        <v>3095</v>
      </c>
      <c r="F694" s="19" t="s">
        <v>3095</v>
      </c>
      <c r="G694" s="19" t="s">
        <v>3096</v>
      </c>
      <c r="H694" s="19">
        <v>23940</v>
      </c>
      <c r="I694" s="19">
        <v>2024</v>
      </c>
      <c r="J694" s="19" t="s">
        <v>495</v>
      </c>
      <c r="K694" s="19" t="s">
        <v>496</v>
      </c>
      <c r="L694" s="19" t="s">
        <v>157</v>
      </c>
      <c r="M694" s="19" t="s">
        <v>90</v>
      </c>
      <c r="N694" s="19" t="s">
        <v>1950</v>
      </c>
      <c r="O694" s="19" t="s">
        <v>1950</v>
      </c>
      <c r="P694" s="19" t="s">
        <v>158</v>
      </c>
      <c r="Q694" s="9" t="s">
        <v>3098</v>
      </c>
      <c r="R694" s="20">
        <v>8.7591000000000001</v>
      </c>
      <c r="S694" s="20">
        <v>3.19</v>
      </c>
      <c r="T694" s="20">
        <v>8.4793000000000003</v>
      </c>
      <c r="U694" s="20">
        <v>3.1300000000000001E-2</v>
      </c>
      <c r="V694" s="21">
        <f>_xlfn.XLOOKUP(D694,'[4]Gen. Real'!$A$2:$A$1168,'[4]Gen. Real'!$C$2:$C$1168,"-",0)</f>
        <v>5.8029999999999998E-2</v>
      </c>
      <c r="W694" s="22"/>
      <c r="X694" s="22" t="str">
        <f>_xlfn.XLOOKUP(D694,[4]Vertimiento!$J$2:$J$119,[4]Vertimiento!$K$2:$K$119,"-",0)</f>
        <v>-</v>
      </c>
      <c r="Y694" s="23" t="str">
        <f t="shared" si="40"/>
        <v>-</v>
      </c>
      <c r="Z694" s="19" t="str">
        <f>_xlfn.XLOOKUP(D694,[4]Cmg!$I$4:$I$99,[4]Cmg!$M$4:$M$99,"----",0,1)</f>
        <v>----</v>
      </c>
      <c r="AA694" s="19" t="str">
        <f>_xlfn.XLOOKUP(D694,[4]Cmg!$A$4:$A$101,[4]Cmg!$B$4:$B$101,"----",0,1)</f>
        <v>----</v>
      </c>
      <c r="AB694" s="19" t="str">
        <f>_xlfn.XLOOKUP(D694,[4]Cmg!$E$4:$E$101,[4]Cmg!$F$4:$F$101,"----",0,1)</f>
        <v>----</v>
      </c>
      <c r="AC694" s="19" t="str">
        <f>_xlfn.XLOOKUP(D694,[4]Cmg!$O$4:$O$101,[4]Cmg!$P$4:$P$101,"----",0,1)</f>
        <v>----</v>
      </c>
      <c r="AD694" s="24" t="str">
        <f>_xlfn.XLOOKUP(D694,[4]Cmg!$S$4:$S$101,[4]Cmg!$U$4:$U$101,"----",0,1)</f>
        <v>----</v>
      </c>
      <c r="AG694" s="25">
        <f>IFERROR(SUMIFS('[4]BD Unidades'!$AH:$AH,'[4]BD Unidades'!$A:$A,'BD Centrales 2024'!$A694),"-")</f>
        <v>0</v>
      </c>
      <c r="AH694" s="25">
        <f>SUMIFS('[4]BD Unidades'!$AJ$3:$AJ$1424,'[4]BD Unidades'!$A$3:$A$1424,$A694)</f>
        <v>0</v>
      </c>
      <c r="AI694" s="25">
        <f>SUMIFS('[4]BD Unidades'!$AL$3:$AL$1424,'[4]BD Unidades'!$A$3:$A$1424,$A694)</f>
        <v>0</v>
      </c>
      <c r="AJ694" s="26" t="str">
        <f t="shared" si="41"/>
        <v>-</v>
      </c>
      <c r="AK694" s="27">
        <f>IFERROR(SUMIFS('[4]BD Unidades'!$AO$3:$AO$1424,'[4]BD Unidades'!$A$3:$A$1424,$A694),"-")</f>
        <v>0</v>
      </c>
      <c r="AL694" s="27">
        <f>IFERROR(SUMIFS('[4]BD Unidades'!$AQ$3:$AQ$1424,'[4]BD Unidades'!$A$3:$A$1424,$A694),"-")</f>
        <v>0</v>
      </c>
      <c r="AM694" s="27">
        <f>IFERROR(SUMIFS('[4]BD Unidades'!$AS$3:$AS$1424,'[4]BD Unidades'!$A$3:$A$1424,$A694),"-")</f>
        <v>0</v>
      </c>
      <c r="AN694" s="27">
        <f>IFERROR(SUMIFS('[4]BD Unidades'!$AU$3:$AU$1424,'[4]BD Unidades'!$A$3:$A$1424,$A694),"-")</f>
        <v>0</v>
      </c>
      <c r="AO694" s="27">
        <f>IFERROR(SUMIFS('[4]BD Unidades'!$AW$3:$AW$1424,'[4]BD Unidades'!$A$3:$A$1424,$A694),"-")</f>
        <v>0</v>
      </c>
      <c r="AP694" s="27">
        <f>IFERROR(SUMIFS('[4]BD Unidades'!$AY$3:$AY$1424,'[4]BD Unidades'!$A$3:$A$1424,$A694),"-")</f>
        <v>0</v>
      </c>
      <c r="AQ694" s="25">
        <f>IFERROR(SUMIFS('[4]BD Unidades'!$AZ$3:$AZ$1424,'[4]BD Unidades'!$A$3:$A$1424,$A694),"-")</f>
        <v>0</v>
      </c>
      <c r="AR694" s="25">
        <f>IFERROR(SUMIFS('[4]BD Unidades'!$BA$3:$BA$1424,'[4]BD Unidades'!$A$3:$A$1424,$A694),"-")</f>
        <v>0</v>
      </c>
      <c r="AS694" s="28">
        <f>SUMIFS('[4]BD Unidades'!$BC$3:$BC$1424,'[4]BD Unidades'!$A$3:$A$1424,$A694)</f>
        <v>0</v>
      </c>
      <c r="AT694" s="28">
        <f>SUMIFS('[4]BD Unidades'!$BE$3:$BE$1424,'[4]BD Unidades'!$A$3:$A$1424,$A694)</f>
        <v>0</v>
      </c>
      <c r="AU694" s="29">
        <f t="shared" si="42"/>
        <v>0</v>
      </c>
      <c r="AV694" s="30">
        <f t="shared" si="43"/>
        <v>3.1899999999999998E-2</v>
      </c>
      <c r="AW694" s="25">
        <f>IFERROR(SUMIFS('[4]BD Unidades'!$BI$3:$BI$1424,'[4]BD Unidades'!$A$3:$A$1424,$A694),"-")</f>
        <v>0</v>
      </c>
      <c r="AX694" s="25">
        <f>IFERROR(SUMIFS('[4]BD Unidades'!$BJ$3:$BJ$1424,'[4]BD Unidades'!$A$3:$A$1424,$A694),"-")</f>
        <v>0</v>
      </c>
    </row>
    <row r="695" spans="1:50" ht="14.4" x14ac:dyDescent="0.3">
      <c r="A695" s="7">
        <v>2025</v>
      </c>
      <c r="B695" s="7" t="s">
        <v>3099</v>
      </c>
      <c r="D695" s="8" t="s">
        <v>3100</v>
      </c>
      <c r="E695" s="19" t="s">
        <v>2634</v>
      </c>
      <c r="F695" s="19" t="s">
        <v>2634</v>
      </c>
      <c r="G695" s="19" t="s">
        <v>3101</v>
      </c>
      <c r="H695" s="19" t="s">
        <v>397</v>
      </c>
      <c r="I695" s="19">
        <v>2024</v>
      </c>
      <c r="J695" s="19" t="s">
        <v>495</v>
      </c>
      <c r="K695" s="19" t="s">
        <v>496</v>
      </c>
      <c r="L695" s="19" t="s">
        <v>213</v>
      </c>
      <c r="M695" s="19" t="s">
        <v>90</v>
      </c>
      <c r="N695" s="19" t="s">
        <v>868</v>
      </c>
      <c r="O695" s="19" t="s">
        <v>1461</v>
      </c>
      <c r="P695" s="19" t="s">
        <v>51</v>
      </c>
      <c r="Q695" s="9" t="s">
        <v>3102</v>
      </c>
      <c r="R695" s="20">
        <v>8.0980000000000008</v>
      </c>
      <c r="S695" s="20">
        <v>1.21</v>
      </c>
      <c r="T695" s="20">
        <v>8</v>
      </c>
      <c r="U695" s="20" t="s">
        <v>397</v>
      </c>
      <c r="V695" s="21">
        <f>_xlfn.XLOOKUP(D695,'[4]Gen. Real'!$A$2:$A$1168,'[4]Gen. Real'!$C$2:$C$1168,"-",0)</f>
        <v>15.093450000000011</v>
      </c>
      <c r="W695" s="22"/>
      <c r="X695" s="22" t="str">
        <f>_xlfn.XLOOKUP(D695,[4]Vertimiento!$J$2:$J$119,[4]Vertimiento!$K$2:$K$119,"-",0)</f>
        <v>-</v>
      </c>
      <c r="Y695" s="23" t="str">
        <f t="shared" si="40"/>
        <v>-</v>
      </c>
      <c r="Z695" s="19" t="str">
        <f>_xlfn.XLOOKUP(D695,[4]Cmg!$I$4:$I$99,[4]Cmg!$M$4:$M$99,"----",0,1)</f>
        <v>----</v>
      </c>
      <c r="AA695" s="19" t="str">
        <f>_xlfn.XLOOKUP(D695,[4]Cmg!$A$4:$A$101,[4]Cmg!$B$4:$B$101,"----",0,1)</f>
        <v>----</v>
      </c>
      <c r="AB695" s="19" t="str">
        <f>_xlfn.XLOOKUP(D695,[4]Cmg!$E$4:$E$101,[4]Cmg!$F$4:$F$101,"----",0,1)</f>
        <v>----</v>
      </c>
      <c r="AC695" s="19" t="str">
        <f>_xlfn.XLOOKUP(D695,[4]Cmg!$O$4:$O$101,[4]Cmg!$P$4:$P$101,"----",0,1)</f>
        <v>----</v>
      </c>
      <c r="AD695" s="24" t="str">
        <f>_xlfn.XLOOKUP(D695,[4]Cmg!$S$4:$S$101,[4]Cmg!$U$4:$U$101,"----",0,1)</f>
        <v>----</v>
      </c>
      <c r="AG695" s="25">
        <f>IFERROR(SUMIFS('[4]BD Unidades'!$AH:$AH,'[4]BD Unidades'!$A:$A,'BD Centrales 2024'!$A695),"-")</f>
        <v>8</v>
      </c>
      <c r="AH695" s="25">
        <f>SUMIFS('[4]BD Unidades'!$AJ$3:$AJ$1424,'[4]BD Unidades'!$A$3:$A$1424,$A695)</f>
        <v>8593.9408907549223</v>
      </c>
      <c r="AI695" s="25">
        <f>SUMIFS('[4]BD Unidades'!$AL$3:$AL$1424,'[4]BD Unidades'!$A$3:$A$1424,$A695)</f>
        <v>0.74092368486045934</v>
      </c>
      <c r="AJ695" s="26">
        <f t="shared" si="41"/>
        <v>8.6207226847612414E-5</v>
      </c>
      <c r="AK695" s="27">
        <f>IFERROR(SUMIFS('[4]BD Unidades'!$AO$3:$AO$1424,'[4]BD Unidades'!$A$3:$A$1424,$A695),"-")</f>
        <v>0</v>
      </c>
      <c r="AL695" s="27">
        <f>IFERROR(SUMIFS('[4]BD Unidades'!$AQ$3:$AQ$1424,'[4]BD Unidades'!$A$3:$A$1424,$A695),"-")</f>
        <v>0</v>
      </c>
      <c r="AM695" s="27">
        <f>IFERROR(SUMIFS('[4]BD Unidades'!$AS$3:$AS$1424,'[4]BD Unidades'!$A$3:$A$1424,$A695),"-")</f>
        <v>0</v>
      </c>
      <c r="AN695" s="27">
        <f>IFERROR(SUMIFS('[4]BD Unidades'!$AU$3:$AU$1424,'[4]BD Unidades'!$A$3:$A$1424,$A695),"-")</f>
        <v>0.1545517411706594</v>
      </c>
      <c r="AO695" s="27">
        <f>IFERROR(SUMIFS('[4]BD Unidades'!$AW$3:$AW$1424,'[4]BD Unidades'!$A$3:$A$1424,$A695),"-")</f>
        <v>0.21510397629044206</v>
      </c>
      <c r="AP695" s="27">
        <f>IFERROR(SUMIFS('[4]BD Unidades'!$AY$3:$AY$1424,'[4]BD Unidades'!$A$3:$A$1424,$A695),"-")</f>
        <v>0.21356581872067176</v>
      </c>
      <c r="AQ695" s="25">
        <f>IFERROR(SUMIFS('[4]BD Unidades'!$AZ$3:$AZ$1424,'[4]BD Unidades'!$A$3:$A$1424,$A695),"-")</f>
        <v>1.25156</v>
      </c>
      <c r="AR695" s="25">
        <f>IFERROR(SUMIFS('[4]BD Unidades'!$BA$3:$BA$1424,'[4]BD Unidades'!$A$3:$A$1424,$A695),"-")</f>
        <v>7.9993103421852201</v>
      </c>
      <c r="AS695" s="28">
        <f>SUMIFS('[4]BD Unidades'!$BC$3:$BC$1424,'[4]BD Unidades'!$A$3:$A$1424,$A695)</f>
        <v>1.6414794822875573E-2</v>
      </c>
      <c r="AT695" s="28">
        <f>SUMIFS('[4]BD Unidades'!$BE$3:$BE$1424,'[4]BD Unidades'!$A$3:$A$1424,$A695)</f>
        <v>0.98702288885859812</v>
      </c>
      <c r="AU695" s="29">
        <f t="shared" si="42"/>
        <v>0.97082111065250232</v>
      </c>
      <c r="AV695" s="30">
        <f t="shared" si="43"/>
        <v>1.21E-2</v>
      </c>
      <c r="AW695" s="25">
        <f>IFERROR(SUMIFS('[4]BD Unidades'!$BI$3:$BI$1424,'[4]BD Unidades'!$A$3:$A$1424,$A695),"-")</f>
        <v>1.2296736776597998</v>
      </c>
      <c r="AX695" s="25">
        <f>IFERROR(SUMIFS('[4]BD Unidades'!$BJ$3:$BJ$1424,'[4]BD Unidades'!$A$3:$A$1424,$A695),"-")</f>
        <v>0.79024112378489475</v>
      </c>
    </row>
    <row r="696" spans="1:50" ht="14.4" x14ac:dyDescent="0.3">
      <c r="A696" s="7">
        <v>2027</v>
      </c>
      <c r="B696" s="7" t="s">
        <v>3103</v>
      </c>
      <c r="D696" s="8" t="s">
        <v>3104</v>
      </c>
      <c r="E696" s="19" t="s">
        <v>1908</v>
      </c>
      <c r="F696" s="19" t="s">
        <v>3105</v>
      </c>
      <c r="G696" s="19" t="s">
        <v>3106</v>
      </c>
      <c r="H696" s="19" t="s">
        <v>397</v>
      </c>
      <c r="I696" s="19">
        <v>2024</v>
      </c>
      <c r="J696" s="19" t="s">
        <v>495</v>
      </c>
      <c r="K696" s="19" t="s">
        <v>496</v>
      </c>
      <c r="L696" s="19" t="s">
        <v>213</v>
      </c>
      <c r="M696" s="19" t="s">
        <v>106</v>
      </c>
      <c r="N696" s="19" t="s">
        <v>243</v>
      </c>
      <c r="O696" s="19" t="s">
        <v>1147</v>
      </c>
      <c r="P696" s="19" t="s">
        <v>51</v>
      </c>
      <c r="Q696" s="9" t="s">
        <v>2955</v>
      </c>
      <c r="R696" s="20">
        <v>9.1129999999999995</v>
      </c>
      <c r="S696" s="20">
        <v>1.24</v>
      </c>
      <c r="T696" s="20">
        <v>9</v>
      </c>
      <c r="U696" s="20" t="s">
        <v>397</v>
      </c>
      <c r="V696" s="21">
        <f>_xlfn.XLOOKUP(D696,'[4]Gen. Real'!$A$2:$A$1168,'[4]Gen. Real'!$C$2:$C$1168,"-",0)</f>
        <v>21.614780000000007</v>
      </c>
      <c r="W696" s="22"/>
      <c r="X696" s="22" t="str">
        <f>_xlfn.XLOOKUP(D696,[4]Vertimiento!$J$2:$J$119,[4]Vertimiento!$K$2:$K$119,"-",0)</f>
        <v>-</v>
      </c>
      <c r="Y696" s="23" t="str">
        <f t="shared" si="40"/>
        <v>-</v>
      </c>
      <c r="Z696" s="19" t="str">
        <f>_xlfn.XLOOKUP(D696,[4]Cmg!$I$4:$I$99,[4]Cmg!$M$4:$M$99,"----",0,1)</f>
        <v>----</v>
      </c>
      <c r="AA696" s="19" t="str">
        <f>_xlfn.XLOOKUP(D696,[4]Cmg!$A$4:$A$101,[4]Cmg!$B$4:$B$101,"----",0,1)</f>
        <v>----</v>
      </c>
      <c r="AB696" s="19" t="str">
        <f>_xlfn.XLOOKUP(D696,[4]Cmg!$E$4:$E$101,[4]Cmg!$F$4:$F$101,"----",0,1)</f>
        <v>----</v>
      </c>
      <c r="AC696" s="19" t="str">
        <f>_xlfn.XLOOKUP(D696,[4]Cmg!$O$4:$O$101,[4]Cmg!$P$4:$P$101,"----",0,1)</f>
        <v>----</v>
      </c>
      <c r="AD696" s="24" t="str">
        <f>_xlfn.XLOOKUP(D696,[4]Cmg!$S$4:$S$101,[4]Cmg!$U$4:$U$101,"----",0,1)</f>
        <v>----</v>
      </c>
      <c r="AG696" s="25">
        <f>IFERROR(SUMIFS('[4]BD Unidades'!$AH:$AH,'[4]BD Unidades'!$A:$A,'BD Centrales 2024'!$A696),"-")</f>
        <v>9</v>
      </c>
      <c r="AH696" s="25">
        <f>SUMIFS('[4]BD Unidades'!$AJ$3:$AJ$1424,'[4]BD Unidades'!$A$3:$A$1424,$A696)</f>
        <v>8487.1063316141808</v>
      </c>
      <c r="AI696" s="25">
        <f>SUMIFS('[4]BD Unidades'!$AL$3:$AL$1424,'[4]BD Unidades'!$A$3:$A$1424,$A696)</f>
        <v>0</v>
      </c>
      <c r="AJ696" s="26">
        <f t="shared" si="41"/>
        <v>0</v>
      </c>
      <c r="AK696" s="27">
        <f>IFERROR(SUMIFS('[4]BD Unidades'!$AO$3:$AO$1424,'[4]BD Unidades'!$A$3:$A$1424,$A696),"-")</f>
        <v>0</v>
      </c>
      <c r="AL696" s="27">
        <f>IFERROR(SUMIFS('[4]BD Unidades'!$AQ$3:$AQ$1424,'[4]BD Unidades'!$A$3:$A$1424,$A696),"-")</f>
        <v>0</v>
      </c>
      <c r="AM696" s="27">
        <f>IFERROR(SUMIFS('[4]BD Unidades'!$AS$3:$AS$1424,'[4]BD Unidades'!$A$3:$A$1424,$A696),"-")</f>
        <v>0</v>
      </c>
      <c r="AN696" s="27">
        <f>IFERROR(SUMIFS('[4]BD Unidades'!$AU$3:$AU$1424,'[4]BD Unidades'!$A$3:$A$1424,$A696),"-")</f>
        <v>0.23940217272028974</v>
      </c>
      <c r="AO696" s="27">
        <f>IFERROR(SUMIFS('[4]BD Unidades'!$AW$3:$AW$1424,'[4]BD Unidades'!$A$3:$A$1424,$A696),"-")</f>
        <v>0.27815461428728189</v>
      </c>
      <c r="AP696" s="27">
        <f>IFERROR(SUMIFS('[4]BD Unidades'!$AY$3:$AY$1424,'[4]BD Unidades'!$A$3:$A$1424,$A696),"-")</f>
        <v>0.24914287281904973</v>
      </c>
      <c r="AQ696" s="25">
        <f>IFERROR(SUMIFS('[4]BD Unidades'!$AZ$3:$AZ$1424,'[4]BD Unidades'!$A$3:$A$1424,$A696),"-")</f>
        <v>2.1573457676531556</v>
      </c>
      <c r="AR696" s="25">
        <f>IFERROR(SUMIFS('[4]BD Unidades'!$BA$3:$BA$1424,'[4]BD Unidades'!$A$3:$A$1424,$A696),"-")</f>
        <v>9</v>
      </c>
      <c r="AS696" s="28">
        <f>SUMIFS('[4]BD Unidades'!$BC$3:$BC$1424,'[4]BD Unidades'!$A$3:$A$1424,$A696)</f>
        <v>6.1340646027601975E-2</v>
      </c>
      <c r="AT696" s="28">
        <f>SUMIFS('[4]BD Unidades'!$BE$3:$BE$1424,'[4]BD Unidades'!$A$3:$A$1424,$A696)</f>
        <v>0.9863802476375847</v>
      </c>
      <c r="AU696" s="29">
        <f t="shared" si="42"/>
        <v>0.92587504601862913</v>
      </c>
      <c r="AV696" s="30">
        <f t="shared" si="43"/>
        <v>1.24E-2</v>
      </c>
      <c r="AW696" s="25">
        <f>IFERROR(SUMIFS('[4]BD Unidades'!$BI$3:$BI$1424,'[4]BD Unidades'!$A$3:$A$1424,$A696),"-")</f>
        <v>2.0208520262129945</v>
      </c>
      <c r="AX696" s="25">
        <f>IFERROR(SUMIFS('[4]BD Unidades'!$BJ$3:$BJ$1424,'[4]BD Unidades'!$A$3:$A$1424,$A696),"-")</f>
        <v>1.2986863142721932</v>
      </c>
    </row>
    <row r="697" spans="1:50" ht="14.4" x14ac:dyDescent="0.3">
      <c r="A697" s="7">
        <v>2028</v>
      </c>
      <c r="B697" s="7" t="s">
        <v>3107</v>
      </c>
      <c r="D697" s="8" t="s">
        <v>3108</v>
      </c>
      <c r="E697" s="19" t="s">
        <v>2269</v>
      </c>
      <c r="F697" s="19" t="s">
        <v>3109</v>
      </c>
      <c r="G697" s="19" t="s">
        <v>3110</v>
      </c>
      <c r="H697" s="19" t="s">
        <v>397</v>
      </c>
      <c r="I697" s="19">
        <v>2024</v>
      </c>
      <c r="J697" s="19" t="s">
        <v>495</v>
      </c>
      <c r="K697" s="19" t="s">
        <v>496</v>
      </c>
      <c r="L697" s="19" t="s">
        <v>213</v>
      </c>
      <c r="M697" s="19" t="s">
        <v>189</v>
      </c>
      <c r="N697" s="19" t="s">
        <v>2074</v>
      </c>
      <c r="O697" s="19" t="s">
        <v>3112</v>
      </c>
      <c r="P697" s="19" t="s">
        <v>51</v>
      </c>
      <c r="Q697" s="9" t="s">
        <v>3113</v>
      </c>
      <c r="R697" s="20">
        <v>9.0150000000000006</v>
      </c>
      <c r="S697" s="20">
        <v>0.17</v>
      </c>
      <c r="T697" s="20">
        <v>9</v>
      </c>
      <c r="U697" s="20" t="s">
        <v>397</v>
      </c>
      <c r="V697" s="21">
        <f>_xlfn.XLOOKUP(D697,'[4]Gen. Real'!$A$2:$A$1168,'[4]Gen. Real'!$C$2:$C$1168,"-",0)</f>
        <v>20.153079999999981</v>
      </c>
      <c r="W697" s="22"/>
      <c r="X697" s="22" t="str">
        <f>_xlfn.XLOOKUP(D697,[4]Vertimiento!$J$2:$J$119,[4]Vertimiento!$K$2:$K$119,"-",0)</f>
        <v>-</v>
      </c>
      <c r="Y697" s="23" t="str">
        <f t="shared" si="40"/>
        <v>-</v>
      </c>
      <c r="Z697" s="19" t="str">
        <f>_xlfn.XLOOKUP(D697,[4]Cmg!$I$4:$I$99,[4]Cmg!$M$4:$M$99,"----",0,1)</f>
        <v>----</v>
      </c>
      <c r="AA697" s="19" t="str">
        <f>_xlfn.XLOOKUP(D697,[4]Cmg!$A$4:$A$101,[4]Cmg!$B$4:$B$101,"----",0,1)</f>
        <v>----</v>
      </c>
      <c r="AB697" s="19" t="str">
        <f>_xlfn.XLOOKUP(D697,[4]Cmg!$E$4:$E$101,[4]Cmg!$F$4:$F$101,"----",0,1)</f>
        <v>----</v>
      </c>
      <c r="AC697" s="19" t="str">
        <f>_xlfn.XLOOKUP(D697,[4]Cmg!$O$4:$O$101,[4]Cmg!$P$4:$P$101,"----",0,1)</f>
        <v>----</v>
      </c>
      <c r="AD697" s="24" t="str">
        <f>_xlfn.XLOOKUP(D697,[4]Cmg!$S$4:$S$101,[4]Cmg!$U$4:$U$101,"----",0,1)</f>
        <v>----</v>
      </c>
      <c r="AG697" s="25">
        <f>IFERROR(SUMIFS('[4]BD Unidades'!$AH:$AH,'[4]BD Unidades'!$A:$A,'BD Centrales 2024'!$A697),"-")</f>
        <v>9</v>
      </c>
      <c r="AH697" s="25">
        <f>SUMIFS('[4]BD Unidades'!$AJ$3:$AJ$1424,'[4]BD Unidades'!$A$3:$A$1424,$A697)</f>
        <v>8579.0016638935103</v>
      </c>
      <c r="AI697" s="25">
        <f>SUMIFS('[4]BD Unidades'!$AL$3:$AL$1424,'[4]BD Unidades'!$A$3:$A$1424,$A697)</f>
        <v>0</v>
      </c>
      <c r="AJ697" s="26">
        <f t="shared" si="41"/>
        <v>0</v>
      </c>
      <c r="AK697" s="27">
        <f>IFERROR(SUMIFS('[4]BD Unidades'!$AO$3:$AO$1424,'[4]BD Unidades'!$A$3:$A$1424,$A697),"-")</f>
        <v>0</v>
      </c>
      <c r="AL697" s="27">
        <f>IFERROR(SUMIFS('[4]BD Unidades'!$AQ$3:$AQ$1424,'[4]BD Unidades'!$A$3:$A$1424,$A697),"-")</f>
        <v>0</v>
      </c>
      <c r="AM697" s="27">
        <f>IFERROR(SUMIFS('[4]BD Unidades'!$AS$3:$AS$1424,'[4]BD Unidades'!$A$3:$A$1424,$A697),"-")</f>
        <v>0</v>
      </c>
      <c r="AN697" s="27">
        <f>IFERROR(SUMIFS('[4]BD Unidades'!$AU$3:$AU$1424,'[4]BD Unidades'!$A$3:$A$1424,$A697),"-")</f>
        <v>0.23908252911813643</v>
      </c>
      <c r="AO697" s="27">
        <f>IFERROR(SUMIFS('[4]BD Unidades'!$AW$3:$AW$1424,'[4]BD Unidades'!$A$3:$A$1424,$A697),"-")</f>
        <v>0.25813377703826951</v>
      </c>
      <c r="AP697" s="27">
        <f>IFERROR(SUMIFS('[4]BD Unidades'!$AY$3:$AY$1424,'[4]BD Unidades'!$A$3:$A$1424,$A697),"-")</f>
        <v>0.25730515806988352</v>
      </c>
      <c r="AQ697" s="25">
        <f>IFERROR(SUMIFS('[4]BD Unidades'!$AZ$3:$AZ$1424,'[4]BD Unidades'!$A$3:$A$1424,$A697),"-")</f>
        <v>2.1553290000000001</v>
      </c>
      <c r="AR697" s="25">
        <f>IFERROR(SUMIFS('[4]BD Unidades'!$BA$3:$BA$1424,'[4]BD Unidades'!$A$3:$A$1424,$A697),"-")</f>
        <v>9</v>
      </c>
      <c r="AS697" s="28">
        <f>SUMIFS('[4]BD Unidades'!$BC$3:$BC$1424,'[4]BD Unidades'!$A$3:$A$1424,$A697)</f>
        <v>1.0909240945456172E-2</v>
      </c>
      <c r="AT697" s="28">
        <f>SUMIFS('[4]BD Unidades'!$BE$3:$BE$1424,'[4]BD Unidades'!$A$3:$A$1424,$A697)</f>
        <v>0.99833610648918458</v>
      </c>
      <c r="AU697" s="29">
        <f t="shared" si="42"/>
        <v>0.98744501735894541</v>
      </c>
      <c r="AV697" s="30">
        <f t="shared" si="43"/>
        <v>1.7000000000000001E-3</v>
      </c>
      <c r="AW697" s="25">
        <f>IFERROR(SUMIFS('[4]BD Unidades'!$BI$3:$BI$1424,'[4]BD Unidades'!$A$3:$A$1424,$A697),"-")</f>
        <v>2.1317768082833091</v>
      </c>
      <c r="AX697" s="25">
        <f>IFERROR(SUMIFS('[4]BD Unidades'!$BJ$3:$BJ$1424,'[4]BD Unidades'!$A$3:$A$1424,$A697),"-")</f>
        <v>1.3699713438140642</v>
      </c>
    </row>
    <row r="698" spans="1:50" ht="14.4" x14ac:dyDescent="0.3">
      <c r="A698" s="7">
        <v>2029</v>
      </c>
      <c r="B698" s="7" t="s">
        <v>3114</v>
      </c>
      <c r="D698" s="8" t="s">
        <v>3115</v>
      </c>
      <c r="E698" s="19" t="s">
        <v>2547</v>
      </c>
      <c r="F698" s="19" t="s">
        <v>3116</v>
      </c>
      <c r="G698" s="19" t="s">
        <v>3117</v>
      </c>
      <c r="H698" s="19" t="s">
        <v>397</v>
      </c>
      <c r="I698" s="19">
        <v>2024</v>
      </c>
      <c r="J698" s="19" t="s">
        <v>495</v>
      </c>
      <c r="K698" s="19" t="s">
        <v>496</v>
      </c>
      <c r="L698" s="19" t="s">
        <v>213</v>
      </c>
      <c r="M698" s="19" t="s">
        <v>106</v>
      </c>
      <c r="N698" s="19" t="s">
        <v>107</v>
      </c>
      <c r="O698" s="19" t="s">
        <v>3118</v>
      </c>
      <c r="P698" s="19" t="s">
        <v>51</v>
      </c>
      <c r="Q698" s="9" t="s">
        <v>3119</v>
      </c>
      <c r="R698" s="20">
        <v>3.0150000000000001</v>
      </c>
      <c r="S698" s="20">
        <v>0.5</v>
      </c>
      <c r="T698" s="20">
        <v>3</v>
      </c>
      <c r="U698" s="20" t="s">
        <v>397</v>
      </c>
      <c r="V698" s="21">
        <f>_xlfn.XLOOKUP(D698,'[4]Gen. Real'!$A$2:$A$1168,'[4]Gen. Real'!$C$2:$C$1168,"-",0)</f>
        <v>3.6944400000000011</v>
      </c>
      <c r="W698" s="22"/>
      <c r="X698" s="22" t="str">
        <f>_xlfn.XLOOKUP(D698,[4]Vertimiento!$J$2:$J$119,[4]Vertimiento!$K$2:$K$119,"-",0)</f>
        <v>-</v>
      </c>
      <c r="Y698" s="23" t="str">
        <f t="shared" si="40"/>
        <v>-</v>
      </c>
      <c r="Z698" s="19" t="str">
        <f>_xlfn.XLOOKUP(D698,[4]Cmg!$I$4:$I$99,[4]Cmg!$M$4:$M$99,"----",0,1)</f>
        <v>----</v>
      </c>
      <c r="AA698" s="19" t="str">
        <f>_xlfn.XLOOKUP(D698,[4]Cmg!$A$4:$A$101,[4]Cmg!$B$4:$B$101,"----",0,1)</f>
        <v>----</v>
      </c>
      <c r="AB698" s="19" t="str">
        <f>_xlfn.XLOOKUP(D698,[4]Cmg!$E$4:$E$101,[4]Cmg!$F$4:$F$101,"----",0,1)</f>
        <v>----</v>
      </c>
      <c r="AC698" s="19" t="str">
        <f>_xlfn.XLOOKUP(D698,[4]Cmg!$O$4:$O$101,[4]Cmg!$P$4:$P$101,"----",0,1)</f>
        <v>----</v>
      </c>
      <c r="AD698" s="24" t="str">
        <f>_xlfn.XLOOKUP(D698,[4]Cmg!$S$4:$S$101,[4]Cmg!$U$4:$U$101,"----",0,1)</f>
        <v>----</v>
      </c>
      <c r="AG698" s="25">
        <f>IFERROR(SUMIFS('[4]BD Unidades'!$AH:$AH,'[4]BD Unidades'!$A:$A,'BD Centrales 2024'!$A698),"-")</f>
        <v>1.9559016393442623</v>
      </c>
      <c r="AH698" s="25">
        <f>SUMIFS('[4]BD Unidades'!$AJ$3:$AJ$1424,'[4]BD Unidades'!$A$3:$A$1424,$A698)</f>
        <v>3893.7810945273632</v>
      </c>
      <c r="AI698" s="25">
        <f>SUMIFS('[4]BD Unidades'!$AL$3:$AL$1424,'[4]BD Unidades'!$A$3:$A$1424,$A698)</f>
        <v>0</v>
      </c>
      <c r="AJ698" s="26">
        <f t="shared" si="41"/>
        <v>0</v>
      </c>
      <c r="AK698" s="27">
        <f>IFERROR(SUMIFS('[4]BD Unidades'!$AO$3:$AO$1424,'[4]BD Unidades'!$A$3:$A$1424,$A698),"-")</f>
        <v>0</v>
      </c>
      <c r="AL698" s="27">
        <f>IFERROR(SUMIFS('[4]BD Unidades'!$AQ$3:$AQ$1424,'[4]BD Unidades'!$A$3:$A$1424,$A698),"-")</f>
        <v>0</v>
      </c>
      <c r="AM698" s="27">
        <f>IFERROR(SUMIFS('[4]BD Unidades'!$AS$3:$AS$1424,'[4]BD Unidades'!$A$3:$A$1424,$A698),"-")</f>
        <v>0</v>
      </c>
      <c r="AN698" s="27">
        <f>IFERROR(SUMIFS('[4]BD Unidades'!$AU$3:$AU$1424,'[4]BD Unidades'!$A$3:$A$1424,$A698),"-")</f>
        <v>0.1938547263681592</v>
      </c>
      <c r="AO698" s="27">
        <f>IFERROR(SUMIFS('[4]BD Unidades'!$AW$3:$AW$1424,'[4]BD Unidades'!$A$3:$A$1424,$A698),"-")</f>
        <v>0.28143681592039799</v>
      </c>
      <c r="AP698" s="27">
        <f>IFERROR(SUMIFS('[4]BD Unidades'!$AY$3:$AY$1424,'[4]BD Unidades'!$A$3:$A$1424,$A698),"-")</f>
        <v>0.25872935323383084</v>
      </c>
      <c r="AQ698" s="25">
        <f>IFERROR(SUMIFS('[4]BD Unidades'!$AZ$3:$AZ$1424,'[4]BD Unidades'!$A$3:$A$1424,$A698),"-")</f>
        <v>0.38105658098360656</v>
      </c>
      <c r="AR698" s="25">
        <f>IFERROR(SUMIFS('[4]BD Unidades'!$BA$3:$BA$1424,'[4]BD Unidades'!$A$3:$A$1424,$A698),"-")</f>
        <v>2.9999917800634601</v>
      </c>
      <c r="AS698" s="28">
        <f>SUMIFS('[4]BD Unidades'!$BC$3:$BC$1424,'[4]BD Unidades'!$A$3:$A$1424,$A698)</f>
        <v>1.478191208679532E-2</v>
      </c>
      <c r="AT698" s="28">
        <f>SUMIFS('[4]BD Unidades'!$BE$3:$BE$1424,'[4]BD Unidades'!$A$3:$A$1424,$A698)</f>
        <v>0.99502487562189046</v>
      </c>
      <c r="AU698" s="29">
        <f t="shared" si="42"/>
        <v>0.98031650538627324</v>
      </c>
      <c r="AV698" s="30">
        <f t="shared" si="43"/>
        <v>5.0000000000000001E-3</v>
      </c>
      <c r="AW698" s="25">
        <f>IFERROR(SUMIFS('[4]BD Unidades'!$BI$3:$BI$1424,'[4]BD Unidades'!$A$3:$A$1424,$A698),"-")</f>
        <v>0.17231276764938222</v>
      </c>
      <c r="AX698" s="25">
        <f>IFERROR(SUMIFS('[4]BD Unidades'!$BJ$3:$BJ$1424,'[4]BD Unidades'!$A$3:$A$1424,$A698),"-")</f>
        <v>0.11073558589045893</v>
      </c>
    </row>
    <row r="699" spans="1:50" ht="14.4" x14ac:dyDescent="0.3">
      <c r="A699" s="7">
        <v>2030</v>
      </c>
      <c r="B699" s="7" t="s">
        <v>3120</v>
      </c>
      <c r="D699" s="8" t="s">
        <v>3121</v>
      </c>
      <c r="E699" s="19" t="s">
        <v>2547</v>
      </c>
      <c r="F699" s="19" t="s">
        <v>3116</v>
      </c>
      <c r="G699" s="19" t="s">
        <v>3117</v>
      </c>
      <c r="H699" s="19" t="s">
        <v>397</v>
      </c>
      <c r="I699" s="19">
        <v>2024</v>
      </c>
      <c r="J699" s="19" t="s">
        <v>495</v>
      </c>
      <c r="K699" s="19" t="s">
        <v>496</v>
      </c>
      <c r="L699" s="19" t="s">
        <v>213</v>
      </c>
      <c r="M699" s="19" t="s">
        <v>106</v>
      </c>
      <c r="N699" s="19" t="s">
        <v>107</v>
      </c>
      <c r="O699" s="19" t="s">
        <v>3118</v>
      </c>
      <c r="P699" s="19" t="s">
        <v>51</v>
      </c>
      <c r="Q699" s="9" t="s">
        <v>3119</v>
      </c>
      <c r="R699" s="20">
        <v>3.0150000000000001</v>
      </c>
      <c r="S699" s="20">
        <v>0.5</v>
      </c>
      <c r="T699" s="20">
        <v>3</v>
      </c>
      <c r="U699" s="20" t="s">
        <v>397</v>
      </c>
      <c r="V699" s="21">
        <f>_xlfn.XLOOKUP(D699,'[4]Gen. Real'!$A$2:$A$1168,'[4]Gen. Real'!$C$2:$C$1168,"-",0)</f>
        <v>3.4442199999999992</v>
      </c>
      <c r="W699" s="22"/>
      <c r="X699" s="22" t="str">
        <f>_xlfn.XLOOKUP(D699,[4]Vertimiento!$J$2:$J$119,[4]Vertimiento!$K$2:$K$119,"-",0)</f>
        <v>-</v>
      </c>
      <c r="Y699" s="23" t="str">
        <f t="shared" si="40"/>
        <v>-</v>
      </c>
      <c r="Z699" s="19" t="str">
        <f>_xlfn.XLOOKUP(D699,[4]Cmg!$I$4:$I$99,[4]Cmg!$M$4:$M$99,"----",0,1)</f>
        <v>----</v>
      </c>
      <c r="AA699" s="19" t="str">
        <f>_xlfn.XLOOKUP(D699,[4]Cmg!$A$4:$A$101,[4]Cmg!$B$4:$B$101,"----",0,1)</f>
        <v>----</v>
      </c>
      <c r="AB699" s="19" t="str">
        <f>_xlfn.XLOOKUP(D699,[4]Cmg!$E$4:$E$101,[4]Cmg!$F$4:$F$101,"----",0,1)</f>
        <v>----</v>
      </c>
      <c r="AC699" s="19" t="str">
        <f>_xlfn.XLOOKUP(D699,[4]Cmg!$O$4:$O$101,[4]Cmg!$P$4:$P$101,"----",0,1)</f>
        <v>----</v>
      </c>
      <c r="AD699" s="24" t="str">
        <f>_xlfn.XLOOKUP(D699,[4]Cmg!$S$4:$S$101,[4]Cmg!$U$4:$U$101,"----",0,1)</f>
        <v>----</v>
      </c>
      <c r="AG699" s="25">
        <f>IFERROR(SUMIFS('[4]BD Unidades'!$AH:$AH,'[4]BD Unidades'!$A:$A,'BD Centrales 2024'!$A699),"-")</f>
        <v>2.6492486338797816</v>
      </c>
      <c r="AH699" s="25">
        <f>SUMIFS('[4]BD Unidades'!$AJ$3:$AJ$1424,'[4]BD Unidades'!$A$3:$A$1424,$A699)</f>
        <v>6317.6451077943575</v>
      </c>
      <c r="AI699" s="25">
        <f>SUMIFS('[4]BD Unidades'!$AL$3:$AL$1424,'[4]BD Unidades'!$A$3:$A$1424,$A699)</f>
        <v>1.6583747927031541E-2</v>
      </c>
      <c r="AJ699" s="26">
        <f t="shared" si="41"/>
        <v>2.624981953249078E-6</v>
      </c>
      <c r="AK699" s="27">
        <f>IFERROR(SUMIFS('[4]BD Unidades'!$AO$3:$AO$1424,'[4]BD Unidades'!$A$3:$A$1424,$A699),"-")</f>
        <v>0</v>
      </c>
      <c r="AL699" s="27">
        <f>IFERROR(SUMIFS('[4]BD Unidades'!$AQ$3:$AQ$1424,'[4]BD Unidades'!$A$3:$A$1424,$A699),"-")</f>
        <v>0</v>
      </c>
      <c r="AM699" s="27">
        <f>IFERROR(SUMIFS('[4]BD Unidades'!$AS$3:$AS$1424,'[4]BD Unidades'!$A$3:$A$1424,$A699),"-")</f>
        <v>0</v>
      </c>
      <c r="AN699" s="27">
        <f>IFERROR(SUMIFS('[4]BD Unidades'!$AU$3:$AU$1424,'[4]BD Unidades'!$A$3:$A$1424,$A699),"-")</f>
        <v>0.18092437810945272</v>
      </c>
      <c r="AO699" s="27">
        <f>IFERROR(SUMIFS('[4]BD Unidades'!$AW$3:$AW$1424,'[4]BD Unidades'!$A$3:$A$1424,$A699),"-")</f>
        <v>0.17949751243781095</v>
      </c>
      <c r="AP699" s="27">
        <f>IFERROR(SUMIFS('[4]BD Unidades'!$AY$3:$AY$1424,'[4]BD Unidades'!$A$3:$A$1424,$A699),"-")</f>
        <v>0.24956815920398009</v>
      </c>
      <c r="AQ699" s="25">
        <f>IFERROR(SUMIFS('[4]BD Unidades'!$AZ$3:$AZ$1424,'[4]BD Unidades'!$A$3:$A$1424,$A699),"-")</f>
        <v>0.48171022984972678</v>
      </c>
      <c r="AR699" s="25">
        <f>IFERROR(SUMIFS('[4]BD Unidades'!$BA$3:$BA$1424,'[4]BD Unidades'!$A$3:$A$1424,$A699),"-")</f>
        <v>2.99999493378483</v>
      </c>
      <c r="AS699" s="28">
        <f>SUMIFS('[4]BD Unidades'!$BC$3:$BC$1424,'[4]BD Unidades'!$A$3:$A$1424,$A699)</f>
        <v>1.4066249371456814E-2</v>
      </c>
      <c r="AT699" s="28">
        <f>SUMIFS('[4]BD Unidades'!$BE$3:$BE$1424,'[4]BD Unidades'!$A$3:$A$1424,$A699)</f>
        <v>0.99502487562189046</v>
      </c>
      <c r="AU699" s="29">
        <f t="shared" si="42"/>
        <v>0.98102860759059007</v>
      </c>
      <c r="AV699" s="30">
        <f t="shared" si="43"/>
        <v>5.0000000000000001E-3</v>
      </c>
      <c r="AW699" s="25">
        <f>IFERROR(SUMIFS('[4]BD Unidades'!$BI$3:$BI$1424,'[4]BD Unidades'!$A$3:$A$1424,$A699),"-")</f>
        <v>0.34644380325590418</v>
      </c>
      <c r="AX699" s="25">
        <f>IFERROR(SUMIFS('[4]BD Unidades'!$BJ$3:$BJ$1424,'[4]BD Unidades'!$A$3:$A$1424,$A699),"-")</f>
        <v>0.22263966887075284</v>
      </c>
    </row>
    <row r="700" spans="1:50" ht="14.4" x14ac:dyDescent="0.3">
      <c r="A700" s="7">
        <v>2031</v>
      </c>
      <c r="B700" s="7" t="s">
        <v>3122</v>
      </c>
      <c r="D700" s="8" t="s">
        <v>3123</v>
      </c>
      <c r="E700" s="19" t="s">
        <v>1908</v>
      </c>
      <c r="F700" s="19" t="s">
        <v>3124</v>
      </c>
      <c r="G700" s="19" t="s">
        <v>3125</v>
      </c>
      <c r="H700" s="19" t="s">
        <v>397</v>
      </c>
      <c r="I700" s="19">
        <v>2024</v>
      </c>
      <c r="J700" s="19" t="s">
        <v>495</v>
      </c>
      <c r="K700" s="19" t="s">
        <v>496</v>
      </c>
      <c r="L700" s="19" t="s">
        <v>213</v>
      </c>
      <c r="M700" s="19" t="s">
        <v>106</v>
      </c>
      <c r="N700" s="19" t="s">
        <v>243</v>
      </c>
      <c r="O700" s="19" t="s">
        <v>1018</v>
      </c>
      <c r="P700" s="19" t="s">
        <v>51</v>
      </c>
      <c r="Q700" s="9" t="s">
        <v>3119</v>
      </c>
      <c r="R700" s="20">
        <v>9.1620000000000008</v>
      </c>
      <c r="S700" s="20">
        <v>1.77</v>
      </c>
      <c r="T700" s="20">
        <v>9</v>
      </c>
      <c r="U700" s="20" t="s">
        <v>397</v>
      </c>
      <c r="V700" s="21">
        <f>_xlfn.XLOOKUP(D700,'[4]Gen. Real'!$A$2:$A$1168,'[4]Gen. Real'!$C$2:$C$1168,"-",0)</f>
        <v>17.709109999999992</v>
      </c>
      <c r="W700" s="22"/>
      <c r="X700" s="22" t="str">
        <f>_xlfn.XLOOKUP(D700,[4]Vertimiento!$J$2:$J$119,[4]Vertimiento!$K$2:$K$119,"-",0)</f>
        <v>-</v>
      </c>
      <c r="Y700" s="23" t="str">
        <f t="shared" si="40"/>
        <v>-</v>
      </c>
      <c r="Z700" s="19" t="str">
        <f>_xlfn.XLOOKUP(D700,[4]Cmg!$I$4:$I$99,[4]Cmg!$M$4:$M$99,"----",0,1)</f>
        <v>----</v>
      </c>
      <c r="AA700" s="19" t="str">
        <f>_xlfn.XLOOKUP(D700,[4]Cmg!$A$4:$A$101,[4]Cmg!$B$4:$B$101,"----",0,1)</f>
        <v>----</v>
      </c>
      <c r="AB700" s="19" t="str">
        <f>_xlfn.XLOOKUP(D700,[4]Cmg!$E$4:$E$101,[4]Cmg!$F$4:$F$101,"----",0,1)</f>
        <v>----</v>
      </c>
      <c r="AC700" s="19" t="str">
        <f>_xlfn.XLOOKUP(D700,[4]Cmg!$O$4:$O$101,[4]Cmg!$P$4:$P$101,"----",0,1)</f>
        <v>----</v>
      </c>
      <c r="AD700" s="24" t="str">
        <f>_xlfn.XLOOKUP(D700,[4]Cmg!$S$4:$S$101,[4]Cmg!$U$4:$U$101,"----",0,1)</f>
        <v>----</v>
      </c>
      <c r="AG700" s="25">
        <f>IFERROR(SUMIFS('[4]BD Unidades'!$AH:$AH,'[4]BD Unidades'!$A:$A,'BD Centrales 2024'!$A700),"-")</f>
        <v>9</v>
      </c>
      <c r="AH700" s="25">
        <f>SUMIFS('[4]BD Unidades'!$AJ$3:$AJ$1424,'[4]BD Unidades'!$A$3:$A$1424,$A700)</f>
        <v>8522.4459724950884</v>
      </c>
      <c r="AI700" s="25">
        <f>SUMIFS('[4]BD Unidades'!$AL$3:$AL$1424,'[4]BD Unidades'!$A$3:$A$1424,$A700)</f>
        <v>0</v>
      </c>
      <c r="AJ700" s="26">
        <f t="shared" si="41"/>
        <v>0</v>
      </c>
      <c r="AK700" s="27">
        <f>IFERROR(SUMIFS('[4]BD Unidades'!$AO$3:$AO$1424,'[4]BD Unidades'!$A$3:$A$1424,$A700),"-")</f>
        <v>0</v>
      </c>
      <c r="AL700" s="27">
        <f>IFERROR(SUMIFS('[4]BD Unidades'!$AQ$3:$AQ$1424,'[4]BD Unidades'!$A$3:$A$1424,$A700),"-")</f>
        <v>0</v>
      </c>
      <c r="AM700" s="27">
        <f>IFERROR(SUMIFS('[4]BD Unidades'!$AS$3:$AS$1424,'[4]BD Unidades'!$A$3:$A$1424,$A700),"-")</f>
        <v>0</v>
      </c>
      <c r="AN700" s="27">
        <f>IFERROR(SUMIFS('[4]BD Unidades'!$AU$3:$AU$1424,'[4]BD Unidades'!$A$3:$A$1424,$A700),"-")</f>
        <v>0.21761689587426325</v>
      </c>
      <c r="AO700" s="27">
        <f>IFERROR(SUMIFS('[4]BD Unidades'!$AW$3:$AW$1424,'[4]BD Unidades'!$A$3:$A$1424,$A700),"-")</f>
        <v>0.22217190569744596</v>
      </c>
      <c r="AP700" s="27">
        <f>IFERROR(SUMIFS('[4]BD Unidades'!$AY$3:$AY$1424,'[4]BD Unidades'!$A$3:$A$1424,$A700),"-")</f>
        <v>0.24783595284872295</v>
      </c>
      <c r="AQ700" s="25">
        <f>IFERROR(SUMIFS('[4]BD Unidades'!$AZ$3:$AZ$1424,'[4]BD Unidades'!$A$3:$A$1424,$A700),"-")</f>
        <v>1.9842516032794253</v>
      </c>
      <c r="AR700" s="25">
        <f>IFERROR(SUMIFS('[4]BD Unidades'!$BA$3:$BA$1424,'[4]BD Unidades'!$A$3:$A$1424,$A700),"-")</f>
        <v>9</v>
      </c>
      <c r="AS700" s="28">
        <f>SUMIFS('[4]BD Unidades'!$BC$3:$BC$1424,'[4]BD Unidades'!$A$3:$A$1424,$A700)</f>
        <v>1.0726378583275933E-2</v>
      </c>
      <c r="AT700" s="28">
        <f>SUMIFS('[4]BD Unidades'!$BE$3:$BE$1424,'[4]BD Unidades'!$A$3:$A$1424,$A700)</f>
        <v>0.98049170785007644</v>
      </c>
      <c r="AU700" s="29">
        <f t="shared" si="42"/>
        <v>0.96997458259391367</v>
      </c>
      <c r="AV700" s="30">
        <f t="shared" si="43"/>
        <v>1.77E-2</v>
      </c>
      <c r="AW700" s="25">
        <f>IFERROR(SUMIFS('[4]BD Unidades'!$BI$3:$BI$1424,'[4]BD Unidades'!$A$3:$A$1424,$A700),"-")</f>
        <v>1.958935349182543</v>
      </c>
      <c r="AX700" s="25">
        <f>IFERROR(SUMIFS('[4]BD Unidades'!$BJ$3:$BJ$1424,'[4]BD Unidades'!$A$3:$A$1424,$A700),"-")</f>
        <v>1.2588959980879126</v>
      </c>
    </row>
    <row r="701" spans="1:50" ht="14.4" x14ac:dyDescent="0.3">
      <c r="A701" s="7">
        <v>2034</v>
      </c>
      <c r="B701" s="7" t="s">
        <v>3127</v>
      </c>
      <c r="D701" s="8" t="s">
        <v>3128</v>
      </c>
      <c r="E701" s="19" t="s">
        <v>1908</v>
      </c>
      <c r="F701" s="19" t="s">
        <v>3129</v>
      </c>
      <c r="G701" s="19" t="s">
        <v>2601</v>
      </c>
      <c r="H701" s="19" t="s">
        <v>397</v>
      </c>
      <c r="I701" s="19">
        <v>2024</v>
      </c>
      <c r="J701" s="19" t="s">
        <v>495</v>
      </c>
      <c r="K701" s="19" t="s">
        <v>496</v>
      </c>
      <c r="L701" s="19" t="s">
        <v>213</v>
      </c>
      <c r="M701" s="19" t="s">
        <v>106</v>
      </c>
      <c r="N701" s="19" t="s">
        <v>243</v>
      </c>
      <c r="O701" s="19" t="s">
        <v>1147</v>
      </c>
      <c r="P701" s="19" t="s">
        <v>51</v>
      </c>
      <c r="Q701" s="9" t="s">
        <v>3130</v>
      </c>
      <c r="R701" s="20">
        <v>6.8401399999999999</v>
      </c>
      <c r="S701" s="20">
        <v>2.0480000000000002E-2</v>
      </c>
      <c r="T701" s="20">
        <v>6.7</v>
      </c>
      <c r="U701" s="20" t="s">
        <v>397</v>
      </c>
      <c r="V701" s="21">
        <f>_xlfn.XLOOKUP(D701,'[4]Gen. Real'!$A$2:$A$1168,'[4]Gen. Real'!$C$2:$C$1168,"-",0)</f>
        <v>15.369369999999998</v>
      </c>
      <c r="W701" s="22"/>
      <c r="X701" s="22" t="str">
        <f>_xlfn.XLOOKUP(D701,[4]Vertimiento!$J$2:$J$119,[4]Vertimiento!$K$2:$K$119,"-",0)</f>
        <v>-</v>
      </c>
      <c r="Y701" s="23" t="str">
        <f t="shared" si="40"/>
        <v>-</v>
      </c>
      <c r="Z701" s="19" t="str">
        <f>_xlfn.XLOOKUP(D701,[4]Cmg!$I$4:$I$99,[4]Cmg!$M$4:$M$99,"----",0,1)</f>
        <v>----</v>
      </c>
      <c r="AA701" s="19" t="str">
        <f>_xlfn.XLOOKUP(D701,[4]Cmg!$A$4:$A$101,[4]Cmg!$B$4:$B$101,"----",0,1)</f>
        <v>----</v>
      </c>
      <c r="AB701" s="19" t="str">
        <f>_xlfn.XLOOKUP(D701,[4]Cmg!$E$4:$E$101,[4]Cmg!$F$4:$F$101,"----",0,1)</f>
        <v>----</v>
      </c>
      <c r="AC701" s="19" t="str">
        <f>_xlfn.XLOOKUP(D701,[4]Cmg!$O$4:$O$101,[4]Cmg!$P$4:$P$101,"----",0,1)</f>
        <v>----</v>
      </c>
      <c r="AD701" s="24" t="str">
        <f>_xlfn.XLOOKUP(D701,[4]Cmg!$S$4:$S$101,[4]Cmg!$U$4:$U$101,"----",0,1)</f>
        <v>----</v>
      </c>
      <c r="AG701" s="25">
        <f>IFERROR(SUMIFS('[4]BD Unidades'!$AH:$AH,'[4]BD Unidades'!$A:$A,'BD Centrales 2024'!$A701),"-")</f>
        <v>6.7</v>
      </c>
      <c r="AH701" s="25">
        <f>SUMIFS('[4]BD Unidades'!$AJ$3:$AJ$1424,'[4]BD Unidades'!$A$3:$A$1424,$A701)</f>
        <v>8517.1190453216877</v>
      </c>
      <c r="AI701" s="25">
        <f>SUMIFS('[4]BD Unidades'!$AL$3:$AL$1424,'[4]BD Unidades'!$A$3:$A$1424,$A701)</f>
        <v>0</v>
      </c>
      <c r="AJ701" s="26">
        <f t="shared" si="41"/>
        <v>0</v>
      </c>
      <c r="AK701" s="27">
        <f>IFERROR(SUMIFS('[4]BD Unidades'!$AO$3:$AO$1424,'[4]BD Unidades'!$A$3:$A$1424,$A701),"-")</f>
        <v>0</v>
      </c>
      <c r="AL701" s="27">
        <f>IFERROR(SUMIFS('[4]BD Unidades'!$AQ$3:$AQ$1424,'[4]BD Unidades'!$A$3:$A$1424,$A701),"-")</f>
        <v>0</v>
      </c>
      <c r="AM701" s="27">
        <f>IFERROR(SUMIFS('[4]BD Unidades'!$AS$3:$AS$1424,'[4]BD Unidades'!$A$3:$A$1424,$A701),"-")</f>
        <v>0</v>
      </c>
      <c r="AN701" s="27">
        <f>IFERROR(SUMIFS('[4]BD Unidades'!$AU$3:$AU$1424,'[4]BD Unidades'!$A$3:$A$1424,$A701),"-")</f>
        <v>0.27457879517085909</v>
      </c>
      <c r="AO701" s="27">
        <f>IFERROR(SUMIFS('[4]BD Unidades'!$AW$3:$AW$1424,'[4]BD Unidades'!$A$3:$A$1424,$A701),"-")</f>
        <v>0.25736191072112563</v>
      </c>
      <c r="AP701" s="27">
        <f>IFERROR(SUMIFS('[4]BD Unidades'!$AY$3:$AY$1424,'[4]BD Unidades'!$A$3:$A$1424,$A701),"-")</f>
        <v>0.25522069723719104</v>
      </c>
      <c r="AQ701" s="25">
        <f>IFERROR(SUMIFS('[4]BD Unidades'!$AZ$3:$AZ$1424,'[4]BD Unidades'!$A$3:$A$1424,$A701),"-")</f>
        <v>1.606024071475127</v>
      </c>
      <c r="AR701" s="25">
        <f>IFERROR(SUMIFS('[4]BD Unidades'!$BA$3:$BA$1424,'[4]BD Unidades'!$A$3:$A$1424,$A701),"-")</f>
        <v>6.7000000000000197</v>
      </c>
      <c r="AS701" s="28">
        <f>SUMIFS('[4]BD Unidades'!$BC$3:$BC$1424,'[4]BD Unidades'!$A$3:$A$1424,$A701)</f>
        <v>1.0672578302991551E-2</v>
      </c>
      <c r="AT701" s="28">
        <f>SUMIFS('[4]BD Unidades'!$BE$3:$BE$1424,'[4]BD Unidades'!$A$3:$A$1424,$A701)</f>
        <v>0.97801229307809923</v>
      </c>
      <c r="AU701" s="29">
        <f t="shared" si="42"/>
        <v>0.96757438029893494</v>
      </c>
      <c r="AV701" s="30">
        <f t="shared" si="43"/>
        <v>2.0480000000000002E-4</v>
      </c>
      <c r="AW701" s="25">
        <f>IFERROR(SUMIFS('[4]BD Unidades'!$BI$3:$BI$1424,'[4]BD Unidades'!$A$3:$A$1424,$A701),"-")</f>
        <v>1.5860927989813443</v>
      </c>
      <c r="AX701" s="25">
        <f>IFERROR(SUMIFS('[4]BD Unidades'!$BJ$3:$BJ$1424,'[4]BD Unidades'!$A$3:$A$1424,$A701),"-")</f>
        <v>1.0192913605172818</v>
      </c>
    </row>
    <row r="702" spans="1:50" ht="14.4" x14ac:dyDescent="0.3">
      <c r="A702" s="7">
        <v>2035</v>
      </c>
      <c r="B702" s="7" t="s">
        <v>3131</v>
      </c>
      <c r="D702" s="8" t="s">
        <v>3132</v>
      </c>
      <c r="E702" s="19" t="s">
        <v>1516</v>
      </c>
      <c r="F702" s="19" t="s">
        <v>3133</v>
      </c>
      <c r="G702" s="19" t="s">
        <v>2981</v>
      </c>
      <c r="H702" s="19" t="s">
        <v>397</v>
      </c>
      <c r="I702" s="19">
        <v>2024</v>
      </c>
      <c r="J702" s="19" t="s">
        <v>495</v>
      </c>
      <c r="K702" s="19" t="s">
        <v>496</v>
      </c>
      <c r="L702" s="19" t="s">
        <v>213</v>
      </c>
      <c r="M702" s="19" t="s">
        <v>189</v>
      </c>
      <c r="N702" s="19" t="s">
        <v>773</v>
      </c>
      <c r="O702" s="19" t="s">
        <v>1110</v>
      </c>
      <c r="P702" s="19" t="s">
        <v>51</v>
      </c>
      <c r="Q702" s="9" t="s">
        <v>3134</v>
      </c>
      <c r="R702" s="20">
        <v>3.0049999999999999</v>
      </c>
      <c r="S702" s="20">
        <v>0.17</v>
      </c>
      <c r="T702" s="20">
        <v>3</v>
      </c>
      <c r="U702" s="20" t="s">
        <v>397</v>
      </c>
      <c r="V702" s="21">
        <f>_xlfn.XLOOKUP(D702,'[4]Gen. Real'!$A$2:$A$1168,'[4]Gen. Real'!$C$2:$C$1168,"-",0)</f>
        <v>6.0058700000000034</v>
      </c>
      <c r="W702" s="22"/>
      <c r="X702" s="22" t="str">
        <f>_xlfn.XLOOKUP(D702,[4]Vertimiento!$J$2:$J$119,[4]Vertimiento!$K$2:$K$119,"-",0)</f>
        <v>-</v>
      </c>
      <c r="Y702" s="23" t="str">
        <f t="shared" si="40"/>
        <v>-</v>
      </c>
      <c r="Z702" s="19" t="str">
        <f>_xlfn.XLOOKUP(D702,[4]Cmg!$I$4:$I$99,[4]Cmg!$M$4:$M$99,"----",0,1)</f>
        <v>----</v>
      </c>
      <c r="AA702" s="19" t="str">
        <f>_xlfn.XLOOKUP(D702,[4]Cmg!$A$4:$A$101,[4]Cmg!$B$4:$B$101,"----",0,1)</f>
        <v>----</v>
      </c>
      <c r="AB702" s="19" t="str">
        <f>_xlfn.XLOOKUP(D702,[4]Cmg!$E$4:$E$101,[4]Cmg!$F$4:$F$101,"----",0,1)</f>
        <v>----</v>
      </c>
      <c r="AC702" s="19" t="str">
        <f>_xlfn.XLOOKUP(D702,[4]Cmg!$O$4:$O$101,[4]Cmg!$P$4:$P$101,"----",0,1)</f>
        <v>----</v>
      </c>
      <c r="AD702" s="24" t="str">
        <f>_xlfn.XLOOKUP(D702,[4]Cmg!$S$4:$S$101,[4]Cmg!$U$4:$U$101,"----",0,1)</f>
        <v>----</v>
      </c>
      <c r="AG702" s="25">
        <f>IFERROR(SUMIFS('[4]BD Unidades'!$AH:$AH,'[4]BD Unidades'!$A:$A,'BD Centrales 2024'!$A702),"-")</f>
        <v>3</v>
      </c>
      <c r="AH702" s="25">
        <f>SUMIFS('[4]BD Unidades'!$AJ$3:$AJ$1424,'[4]BD Unidades'!$A$3:$A$1424,$A702)</f>
        <v>8706.4059900166412</v>
      </c>
      <c r="AI702" s="25">
        <f>SUMIFS('[4]BD Unidades'!$AL$3:$AL$1424,'[4]BD Unidades'!$A$3:$A$1424,$A702)</f>
        <v>0</v>
      </c>
      <c r="AJ702" s="26">
        <f t="shared" si="41"/>
        <v>0</v>
      </c>
      <c r="AK702" s="27">
        <f>IFERROR(SUMIFS('[4]BD Unidades'!$AO$3:$AO$1424,'[4]BD Unidades'!$A$3:$A$1424,$A702),"-")</f>
        <v>0</v>
      </c>
      <c r="AL702" s="27">
        <f>IFERROR(SUMIFS('[4]BD Unidades'!$AQ$3:$AQ$1424,'[4]BD Unidades'!$A$3:$A$1424,$A702),"-")</f>
        <v>0</v>
      </c>
      <c r="AM702" s="27">
        <f>IFERROR(SUMIFS('[4]BD Unidades'!$AS$3:$AS$1424,'[4]BD Unidades'!$A$3:$A$1424,$A702),"-")</f>
        <v>0</v>
      </c>
      <c r="AN702" s="27">
        <f>IFERROR(SUMIFS('[4]BD Unidades'!$AU$3:$AU$1424,'[4]BD Unidades'!$A$3:$A$1424,$A702),"-")</f>
        <v>0</v>
      </c>
      <c r="AO702" s="27">
        <f>IFERROR(SUMIFS('[4]BD Unidades'!$AW$3:$AW$1424,'[4]BD Unidades'!$A$3:$A$1424,$A702),"-")</f>
        <v>0.22828951747088189</v>
      </c>
      <c r="AP702" s="27">
        <f>IFERROR(SUMIFS('[4]BD Unidades'!$AY$3:$AY$1424,'[4]BD Unidades'!$A$3:$A$1424,$A702),"-")</f>
        <v>0.22104159733777037</v>
      </c>
      <c r="AQ702" s="25">
        <f>IFERROR(SUMIFS('[4]BD Unidades'!$AZ$3:$AZ$1424,'[4]BD Unidades'!$A$3:$A$1424,$A702),"-")</f>
        <v>0.68607210121457474</v>
      </c>
      <c r="AR702" s="25">
        <f>IFERROR(SUMIFS('[4]BD Unidades'!$BA$3:$BA$1424,'[4]BD Unidades'!$A$3:$A$1424,$A702),"-")</f>
        <v>3</v>
      </c>
      <c r="AS702" s="28">
        <f>SUMIFS('[4]BD Unidades'!$BC$3:$BC$1424,'[4]BD Unidades'!$A$3:$A$1424,$A702)</f>
        <v>1.2245537030965259E-2</v>
      </c>
      <c r="AT702" s="28">
        <f>SUMIFS('[4]BD Unidades'!$BE$3:$BE$1424,'[4]BD Unidades'!$A$3:$A$1424,$A702)</f>
        <v>0.99768827909767888</v>
      </c>
      <c r="AU702" s="29">
        <f t="shared" si="42"/>
        <v>0.98547105033062821</v>
      </c>
      <c r="AV702" s="30">
        <f t="shared" si="43"/>
        <v>1.7000000000000001E-3</v>
      </c>
      <c r="AW702" s="25">
        <f>IFERROR(SUMIFS('[4]BD Unidades'!$BI$3:$BI$1424,'[4]BD Unidades'!$A$3:$A$1424,$A702),"-")</f>
        <v>0.67721704139403804</v>
      </c>
      <c r="AX702" s="25">
        <f>IFERROR(SUMIFS('[4]BD Unidades'!$BJ$3:$BJ$1424,'[4]BD Unidades'!$A$3:$A$1424,$A702),"-")</f>
        <v>0.43520875949461801</v>
      </c>
    </row>
    <row r="703" spans="1:50" ht="14.4" x14ac:dyDescent="0.3">
      <c r="A703" s="7">
        <v>2036</v>
      </c>
      <c r="B703" s="7" t="s">
        <v>3135</v>
      </c>
      <c r="D703" s="8" t="s">
        <v>3136</v>
      </c>
      <c r="E703" s="19" t="s">
        <v>2634</v>
      </c>
      <c r="F703" s="19" t="s">
        <v>2634</v>
      </c>
      <c r="G703" s="19" t="s">
        <v>3101</v>
      </c>
      <c r="H703" s="19" t="s">
        <v>397</v>
      </c>
      <c r="I703" s="19">
        <v>2024</v>
      </c>
      <c r="J703" s="19" t="s">
        <v>495</v>
      </c>
      <c r="K703" s="19" t="s">
        <v>496</v>
      </c>
      <c r="L703" s="19" t="s">
        <v>213</v>
      </c>
      <c r="M703" s="19" t="s">
        <v>90</v>
      </c>
      <c r="N703" s="19" t="s">
        <v>868</v>
      </c>
      <c r="O703" s="19" t="s">
        <v>1461</v>
      </c>
      <c r="P703" s="19" t="s">
        <v>51</v>
      </c>
      <c r="Q703" s="9" t="s">
        <v>3137</v>
      </c>
      <c r="R703" s="20">
        <v>3.95</v>
      </c>
      <c r="S703" s="20">
        <v>3.79</v>
      </c>
      <c r="T703" s="20">
        <v>3.8</v>
      </c>
      <c r="U703" s="20" t="s">
        <v>397</v>
      </c>
      <c r="V703" s="21">
        <f>_xlfn.XLOOKUP(D703,'[4]Gen. Real'!$A$2:$A$1168,'[4]Gen. Real'!$C$2:$C$1168,"-",0)</f>
        <v>5.3018899999999975</v>
      </c>
      <c r="W703" s="22"/>
      <c r="X703" s="22" t="str">
        <f>_xlfn.XLOOKUP(D703,[4]Vertimiento!$J$2:$J$119,[4]Vertimiento!$K$2:$K$119,"-",0)</f>
        <v>-</v>
      </c>
      <c r="Y703" s="23" t="str">
        <f t="shared" si="40"/>
        <v>-</v>
      </c>
      <c r="Z703" s="19" t="str">
        <f>_xlfn.XLOOKUP(D703,[4]Cmg!$I$4:$I$99,[4]Cmg!$M$4:$M$99,"----",0,1)</f>
        <v>----</v>
      </c>
      <c r="AA703" s="19" t="str">
        <f>_xlfn.XLOOKUP(D703,[4]Cmg!$A$4:$A$101,[4]Cmg!$B$4:$B$101,"----",0,1)</f>
        <v>----</v>
      </c>
      <c r="AB703" s="19" t="str">
        <f>_xlfn.XLOOKUP(D703,[4]Cmg!$E$4:$E$101,[4]Cmg!$F$4:$F$101,"----",0,1)</f>
        <v>----</v>
      </c>
      <c r="AC703" s="19" t="str">
        <f>_xlfn.XLOOKUP(D703,[4]Cmg!$O$4:$O$101,[4]Cmg!$P$4:$P$101,"----",0,1)</f>
        <v>----</v>
      </c>
      <c r="AD703" s="24" t="str">
        <f>_xlfn.XLOOKUP(D703,[4]Cmg!$S$4:$S$101,[4]Cmg!$U$4:$U$101,"----",0,1)</f>
        <v>----</v>
      </c>
      <c r="AG703" s="25">
        <f>IFERROR(SUMIFS('[4]BD Unidades'!$AH:$AH,'[4]BD Unidades'!$A:$A,'BD Centrales 2024'!$A703),"-")</f>
        <v>3.8</v>
      </c>
      <c r="AH703" s="25">
        <f>SUMIFS('[4]BD Unidades'!$AJ$3:$AJ$1424,'[4]BD Unidades'!$A$3:$A$1424,$A703)</f>
        <v>7656.6151898734179</v>
      </c>
      <c r="AI703" s="25">
        <f>SUMIFS('[4]BD Unidades'!$AL$3:$AL$1424,'[4]BD Unidades'!$A$3:$A$1424,$A703)</f>
        <v>0</v>
      </c>
      <c r="AJ703" s="26">
        <f t="shared" si="41"/>
        <v>0</v>
      </c>
      <c r="AK703" s="27">
        <f>IFERROR(SUMIFS('[4]BD Unidades'!$AO$3:$AO$1424,'[4]BD Unidades'!$A$3:$A$1424,$A703),"-")</f>
        <v>0</v>
      </c>
      <c r="AL703" s="27">
        <f>IFERROR(SUMIFS('[4]BD Unidades'!$AQ$3:$AQ$1424,'[4]BD Unidades'!$A$3:$A$1424,$A703),"-")</f>
        <v>0</v>
      </c>
      <c r="AM703" s="27">
        <f>IFERROR(SUMIFS('[4]BD Unidades'!$AS$3:$AS$1424,'[4]BD Unidades'!$A$3:$A$1424,$A703),"-")</f>
        <v>0</v>
      </c>
      <c r="AN703" s="27">
        <f>IFERROR(SUMIFS('[4]BD Unidades'!$AU$3:$AU$1424,'[4]BD Unidades'!$A$3:$A$1424,$A703),"-")</f>
        <v>0.13706744303797466</v>
      </c>
      <c r="AO703" s="27">
        <f>IFERROR(SUMIFS('[4]BD Unidades'!$AW$3:$AW$1424,'[4]BD Unidades'!$A$3:$A$1424,$A703),"-")</f>
        <v>0.16871903797468354</v>
      </c>
      <c r="AP703" s="27">
        <f>IFERROR(SUMIFS('[4]BD Unidades'!$AY$3:$AY$1424,'[4]BD Unidades'!$A$3:$A$1424,$A703),"-")</f>
        <v>0.1702544303797468</v>
      </c>
      <c r="AQ703" s="25">
        <f>IFERROR(SUMIFS('[4]BD Unidades'!$AZ$3:$AZ$1424,'[4]BD Unidades'!$A$3:$A$1424,$A703),"-")</f>
        <v>0.54141639999999991</v>
      </c>
      <c r="AR703" s="25">
        <f>IFERROR(SUMIFS('[4]BD Unidades'!$BA$3:$BA$1424,'[4]BD Unidades'!$A$3:$A$1424,$A703),"-")</f>
        <v>3.8</v>
      </c>
      <c r="AS703" s="28">
        <f>SUMIFS('[4]BD Unidades'!$BC$3:$BC$1424,'[4]BD Unidades'!$A$3:$A$1424,$A703)</f>
        <v>4.8078180183306285E-2</v>
      </c>
      <c r="AT703" s="28">
        <f>SUMIFS('[4]BD Unidades'!$BE$3:$BE$1424,'[4]BD Unidades'!$A$3:$A$1424,$A703)</f>
        <v>0.96174238930775546</v>
      </c>
      <c r="AU703" s="29">
        <f t="shared" si="42"/>
        <v>0.91550356542469369</v>
      </c>
      <c r="AV703" s="30">
        <f t="shared" si="43"/>
        <v>3.7900000000000003E-2</v>
      </c>
      <c r="AW703" s="25">
        <f>IFERROR(SUMIFS('[4]BD Unidades'!$BI$3:$BI$1424,'[4]BD Unidades'!$A$3:$A$1424,$A703),"-")</f>
        <v>0.51420730187177055</v>
      </c>
      <c r="AX703" s="25">
        <f>IFERROR(SUMIFS('[4]BD Unidades'!$BJ$3:$BJ$1424,'[4]BD Unidades'!$A$3:$A$1424,$A703),"-")</f>
        <v>0.33045169907423705</v>
      </c>
    </row>
    <row r="704" spans="1:50" ht="14.4" x14ac:dyDescent="0.3">
      <c r="A704" s="7">
        <v>2037</v>
      </c>
      <c r="B704" s="7" t="s">
        <v>3138</v>
      </c>
      <c r="D704" s="8" t="s">
        <v>3139</v>
      </c>
      <c r="E704" s="19" t="s">
        <v>1308</v>
      </c>
      <c r="F704" s="19" t="s">
        <v>3140</v>
      </c>
      <c r="G704" s="19" t="s">
        <v>3141</v>
      </c>
      <c r="H704" s="19" t="s">
        <v>397</v>
      </c>
      <c r="I704" s="19">
        <v>2024</v>
      </c>
      <c r="J704" s="19" t="s">
        <v>495</v>
      </c>
      <c r="K704" s="19" t="s">
        <v>496</v>
      </c>
      <c r="L704" s="19" t="s">
        <v>157</v>
      </c>
      <c r="M704" s="19" t="s">
        <v>90</v>
      </c>
      <c r="N704" s="19" t="s">
        <v>97</v>
      </c>
      <c r="O704" s="19" t="s">
        <v>1122</v>
      </c>
      <c r="P704" s="19" t="s">
        <v>51</v>
      </c>
      <c r="Q704" s="9" t="s">
        <v>3142</v>
      </c>
      <c r="R704" s="20">
        <v>9.0213000000000001</v>
      </c>
      <c r="S704" s="20">
        <v>8.7528269999999995E-3</v>
      </c>
      <c r="T704" s="20">
        <v>9.0108999999999995</v>
      </c>
      <c r="U704" s="20">
        <v>2.0899999999999998E-2</v>
      </c>
      <c r="V704" s="21">
        <f>_xlfn.XLOOKUP(D704,'[4]Gen. Real'!$A$2:$A$1168,'[4]Gen. Real'!$C$2:$C$1168,"-",0)</f>
        <v>1.1299899999999998</v>
      </c>
      <c r="W704" s="22"/>
      <c r="X704" s="22" t="str">
        <f>_xlfn.XLOOKUP(D704,[4]Vertimiento!$J$2:$J$119,[4]Vertimiento!$K$2:$K$119,"-",0)</f>
        <v>-</v>
      </c>
      <c r="Y704" s="23" t="str">
        <f t="shared" si="40"/>
        <v>-</v>
      </c>
      <c r="Z704" s="19">
        <f>_xlfn.XLOOKUP(D704,[4]Cmg!$I$4:$I$99,[4]Cmg!$M$4:$M$99,"----",0,1)</f>
        <v>10.114438977336087</v>
      </c>
      <c r="AA704" s="19">
        <f>_xlfn.XLOOKUP(D704,[4]Cmg!$A$4:$A$101,[4]Cmg!$B$4:$B$101,"----",0,1)</f>
        <v>47.867005804028537</v>
      </c>
      <c r="AB704" s="19">
        <f>_xlfn.XLOOKUP(D704,[4]Cmg!$E$4:$E$101,[4]Cmg!$F$4:$F$101,"----",0,1)</f>
        <v>18.456024590163967</v>
      </c>
      <c r="AC704" s="19">
        <f>_xlfn.XLOOKUP(D704,[4]Cmg!$O$4:$O$101,[4]Cmg!$P$4:$P$101,"----",0,1)</f>
        <v>68.862557050906815</v>
      </c>
      <c r="AD704" s="24">
        <f>_xlfn.XLOOKUP(D704,[4]Cmg!$S$4:$S$101,[4]Cmg!$U$4:$U$101,"----",0,1)</f>
        <v>0.97245931489700699</v>
      </c>
      <c r="AG704" s="25">
        <f>IFERROR(SUMIFS('[4]BD Unidades'!$AH:$AH,'[4]BD Unidades'!$A:$A,'BD Centrales 2024'!$A704),"-")</f>
        <v>0</v>
      </c>
      <c r="AH704" s="25">
        <f>SUMIFS('[4]BD Unidades'!$AJ$3:$AJ$1424,'[4]BD Unidades'!$A$3:$A$1424,$A704)</f>
        <v>0</v>
      </c>
      <c r="AI704" s="25">
        <f>SUMIFS('[4]BD Unidades'!$AL$3:$AL$1424,'[4]BD Unidades'!$A$3:$A$1424,$A704)</f>
        <v>0</v>
      </c>
      <c r="AJ704" s="26" t="str">
        <f t="shared" si="41"/>
        <v>-</v>
      </c>
      <c r="AK704" s="27">
        <f>IFERROR(SUMIFS('[4]BD Unidades'!$AO$3:$AO$1424,'[4]BD Unidades'!$A$3:$A$1424,$A704),"-")</f>
        <v>0</v>
      </c>
      <c r="AL704" s="27">
        <f>IFERROR(SUMIFS('[4]BD Unidades'!$AQ$3:$AQ$1424,'[4]BD Unidades'!$A$3:$A$1424,$A704),"-")</f>
        <v>0</v>
      </c>
      <c r="AM704" s="27">
        <f>IFERROR(SUMIFS('[4]BD Unidades'!$AS$3:$AS$1424,'[4]BD Unidades'!$A$3:$A$1424,$A704),"-")</f>
        <v>0</v>
      </c>
      <c r="AN704" s="27">
        <f>IFERROR(SUMIFS('[4]BD Unidades'!$AU$3:$AU$1424,'[4]BD Unidades'!$A$3:$A$1424,$A704),"-")</f>
        <v>0</v>
      </c>
      <c r="AO704" s="27">
        <f>IFERROR(SUMIFS('[4]BD Unidades'!$AW$3:$AW$1424,'[4]BD Unidades'!$A$3:$A$1424,$A704),"-")</f>
        <v>0</v>
      </c>
      <c r="AP704" s="27">
        <f>IFERROR(SUMIFS('[4]BD Unidades'!$AY$3:$AY$1424,'[4]BD Unidades'!$A$3:$A$1424,$A704),"-")</f>
        <v>0</v>
      </c>
      <c r="AQ704" s="25">
        <f>IFERROR(SUMIFS('[4]BD Unidades'!$AZ$3:$AZ$1424,'[4]BD Unidades'!$A$3:$A$1424,$A704),"-")</f>
        <v>0</v>
      </c>
      <c r="AR704" s="25">
        <f>IFERROR(SUMIFS('[4]BD Unidades'!$BA$3:$BA$1424,'[4]BD Unidades'!$A$3:$A$1424,$A704),"-")</f>
        <v>0</v>
      </c>
      <c r="AS704" s="28">
        <f>SUMIFS('[4]BD Unidades'!$BC$3:$BC$1424,'[4]BD Unidades'!$A$3:$A$1424,$A704)</f>
        <v>0</v>
      </c>
      <c r="AT704" s="28">
        <f>SUMIFS('[4]BD Unidades'!$BE$3:$BE$1424,'[4]BD Unidades'!$A$3:$A$1424,$A704)</f>
        <v>0</v>
      </c>
      <c r="AU704" s="29">
        <f t="shared" si="42"/>
        <v>0</v>
      </c>
      <c r="AV704" s="30">
        <f t="shared" si="43"/>
        <v>8.7528269999999998E-5</v>
      </c>
      <c r="AW704" s="25">
        <f>IFERROR(SUMIFS('[4]BD Unidades'!$BI$3:$BI$1424,'[4]BD Unidades'!$A$3:$A$1424,$A704),"-")</f>
        <v>0</v>
      </c>
      <c r="AX704" s="25">
        <f>IFERROR(SUMIFS('[4]BD Unidades'!$BJ$3:$BJ$1424,'[4]BD Unidades'!$A$3:$A$1424,$A704),"-")</f>
        <v>0</v>
      </c>
    </row>
    <row r="705" spans="1:50" ht="14.4" x14ac:dyDescent="0.3">
      <c r="A705" s="7">
        <v>2038</v>
      </c>
      <c r="B705" s="7" t="s">
        <v>3143</v>
      </c>
      <c r="D705" s="8" t="s">
        <v>3144</v>
      </c>
      <c r="E705" s="19" t="s">
        <v>3145</v>
      </c>
      <c r="F705" s="19" t="s">
        <v>3146</v>
      </c>
      <c r="G705" s="19" t="s">
        <v>3147</v>
      </c>
      <c r="H705" s="19" t="s">
        <v>397</v>
      </c>
      <c r="I705" s="19">
        <v>2024</v>
      </c>
      <c r="J705" s="19" t="s">
        <v>495</v>
      </c>
      <c r="K705" s="19" t="s">
        <v>496</v>
      </c>
      <c r="L705" s="19" t="s">
        <v>157</v>
      </c>
      <c r="M705" s="19" t="s">
        <v>362</v>
      </c>
      <c r="N705" s="19" t="s">
        <v>68</v>
      </c>
      <c r="O705" s="19" t="s">
        <v>2318</v>
      </c>
      <c r="P705" s="19" t="s">
        <v>158</v>
      </c>
      <c r="Q705" s="9" t="s">
        <v>3149</v>
      </c>
      <c r="R705" s="20">
        <v>9.1576000000000004</v>
      </c>
      <c r="S705" s="20">
        <v>1.7210000000000001</v>
      </c>
      <c r="T705" s="20">
        <v>9</v>
      </c>
      <c r="U705" s="20">
        <v>1.55E-2</v>
      </c>
      <c r="V705" s="21">
        <f>_xlfn.XLOOKUP(D705,'[4]Gen. Real'!$A$2:$A$1168,'[4]Gen. Real'!$C$2:$C$1168,"-",0)</f>
        <v>19.218639999999986</v>
      </c>
      <c r="W705" s="22"/>
      <c r="X705" s="22" t="str">
        <f>_xlfn.XLOOKUP(D705,[4]Vertimiento!$J$2:$J$119,[4]Vertimiento!$K$2:$K$119,"-",0)</f>
        <v>-</v>
      </c>
      <c r="Y705" s="23" t="str">
        <f t="shared" si="40"/>
        <v>-</v>
      </c>
      <c r="Z705" s="19">
        <f>_xlfn.XLOOKUP(D705,[4]Cmg!$I$4:$I$99,[4]Cmg!$M$4:$M$99,"----",0,1)</f>
        <v>8.5314843402030576</v>
      </c>
      <c r="AA705" s="19">
        <f>_xlfn.XLOOKUP(D705,[4]Cmg!$A$4:$A$101,[4]Cmg!$B$4:$B$101,"----",0,1)</f>
        <v>45.062062137248354</v>
      </c>
      <c r="AB705" s="19">
        <f>_xlfn.XLOOKUP(D705,[4]Cmg!$E$4:$E$101,[4]Cmg!$F$4:$F$101,"----",0,1)</f>
        <v>16.956877049180321</v>
      </c>
      <c r="AC705" s="19">
        <f>_xlfn.XLOOKUP(D705,[4]Cmg!$O$4:$O$101,[4]Cmg!$P$4:$P$101,"----",0,1)</f>
        <v>65.125447630192951</v>
      </c>
      <c r="AD705" s="24">
        <f>_xlfn.XLOOKUP(D705,[4]Cmg!$S$4:$S$101,[4]Cmg!$U$4:$U$101,"----",0,1)</f>
        <v>0.50745419369523159</v>
      </c>
      <c r="AG705" s="25">
        <f>IFERROR(SUMIFS('[4]BD Unidades'!$AH:$AH,'[4]BD Unidades'!$A:$A,'BD Centrales 2024'!$A705),"-")</f>
        <v>9.1576000000000004</v>
      </c>
      <c r="AH705" s="25">
        <f>SUMIFS('[4]BD Unidades'!$AJ$3:$AJ$1424,'[4]BD Unidades'!$A$3:$A$1424,$A705)</f>
        <v>7171.5666666666702</v>
      </c>
      <c r="AI705" s="25">
        <f>SUMIFS('[4]BD Unidades'!$AL$3:$AL$1424,'[4]BD Unidades'!$A$3:$A$1424,$A705)</f>
        <v>5.25</v>
      </c>
      <c r="AJ705" s="26">
        <f t="shared" si="41"/>
        <v>7.315221000954459E-4</v>
      </c>
      <c r="AK705" s="27">
        <f>IFERROR(SUMIFS('[4]BD Unidades'!$AO$3:$AO$1424,'[4]BD Unidades'!$A$3:$A$1424,$A705),"-")</f>
        <v>0</v>
      </c>
      <c r="AL705" s="27">
        <f>IFERROR(SUMIFS('[4]BD Unidades'!$AQ$3:$AQ$1424,'[4]BD Unidades'!$A$3:$A$1424,$A705),"-")</f>
        <v>0</v>
      </c>
      <c r="AM705" s="27">
        <f>IFERROR(SUMIFS('[4]BD Unidades'!$AS$3:$AS$1424,'[4]BD Unidades'!$A$3:$A$1424,$A705),"-")</f>
        <v>0</v>
      </c>
      <c r="AN705" s="27">
        <f>IFERROR(SUMIFS('[4]BD Unidades'!$AU$3:$AU$1424,'[4]BD Unidades'!$A$3:$A$1424,$A705),"-")</f>
        <v>0</v>
      </c>
      <c r="AO705" s="27">
        <f>IFERROR(SUMIFS('[4]BD Unidades'!$AW$3:$AW$1424,'[4]BD Unidades'!$A$3:$A$1424,$A705),"-")</f>
        <v>0</v>
      </c>
      <c r="AP705" s="27">
        <f>IFERROR(SUMIFS('[4]BD Unidades'!$AY$3:$AY$1424,'[4]BD Unidades'!$A$3:$A$1424,$A705),"-")</f>
        <v>0.25160100000000002</v>
      </c>
      <c r="AQ705" s="25">
        <f>IFERROR(SUMIFS('[4]BD Unidades'!$AZ$3:$AZ$1424,'[4]BD Unidades'!$A$3:$A$1424,$A705),"-")</f>
        <v>2.09425795802753</v>
      </c>
      <c r="AR705" s="25">
        <f>IFERROR(SUMIFS('[4]BD Unidades'!$BA$3:$BA$1424,'[4]BD Unidades'!$A$3:$A$1424,$A705),"-")</f>
        <v>9.1519218112022802</v>
      </c>
      <c r="AS705" s="28">
        <f>SUMIFS('[4]BD Unidades'!$BC$3:$BC$1424,'[4]BD Unidades'!$A$3:$A$1424,$A705)</f>
        <v>7.5119999999999996E-3</v>
      </c>
      <c r="AT705" s="28">
        <f>SUMIFS('[4]BD Unidades'!$BE$3:$BE$1424,'[4]BD Unidades'!$A$3:$A$1424,$A705)</f>
        <v>1</v>
      </c>
      <c r="AU705" s="29">
        <f t="shared" si="42"/>
        <v>0.99248800000000004</v>
      </c>
      <c r="AV705" s="30">
        <f t="shared" si="43"/>
        <v>1.721E-2</v>
      </c>
      <c r="AW705" s="25">
        <f>IFERROR(SUMIFS('[4]BD Unidades'!$BI$3:$BI$1424,'[4]BD Unidades'!$A$3:$A$1424,$A705),"-")</f>
        <v>1.7916143558878677</v>
      </c>
      <c r="AX705" s="25">
        <f>IFERROR(SUMIFS('[4]BD Unidades'!$BJ$3:$BJ$1424,'[4]BD Unidades'!$A$3:$A$1424,$A705),"-")</f>
        <v>1.1513683408108819</v>
      </c>
    </row>
    <row r="706" spans="1:50" ht="14.4" x14ac:dyDescent="0.3">
      <c r="A706" s="7">
        <v>2039</v>
      </c>
      <c r="B706" s="7" t="s">
        <v>3150</v>
      </c>
      <c r="D706" s="8" t="s">
        <v>3151</v>
      </c>
      <c r="E706" s="19" t="s">
        <v>3152</v>
      </c>
      <c r="F706" s="19" t="s">
        <v>3152</v>
      </c>
      <c r="G706" s="19" t="s">
        <v>3153</v>
      </c>
      <c r="H706" s="19" t="s">
        <v>397</v>
      </c>
      <c r="I706" s="19">
        <v>2024</v>
      </c>
      <c r="J706" s="19" t="s">
        <v>495</v>
      </c>
      <c r="K706" s="19" t="s">
        <v>496</v>
      </c>
      <c r="L706" s="19" t="s">
        <v>213</v>
      </c>
      <c r="M706" s="19" t="s">
        <v>189</v>
      </c>
      <c r="N706" s="19" t="s">
        <v>2074</v>
      </c>
      <c r="O706" s="19" t="s">
        <v>2074</v>
      </c>
      <c r="P706" s="19" t="s">
        <v>51</v>
      </c>
      <c r="Q706" s="9" t="s">
        <v>3154</v>
      </c>
      <c r="R706" s="20">
        <v>2.8071999999999999</v>
      </c>
      <c r="S706" s="20">
        <v>0.26</v>
      </c>
      <c r="T706" s="20">
        <v>2.8</v>
      </c>
      <c r="U706" s="20" t="s">
        <v>397</v>
      </c>
      <c r="V706" s="21">
        <f>_xlfn.XLOOKUP(D706,'[4]Gen. Real'!$A$2:$A$1168,'[4]Gen. Real'!$C$2:$C$1168,"-",0)</f>
        <v>5.7607999999999997</v>
      </c>
      <c r="W706" s="22"/>
      <c r="X706" s="22" t="str">
        <f>_xlfn.XLOOKUP(D706,[4]Vertimiento!$J$2:$J$119,[4]Vertimiento!$K$2:$K$119,"-",0)</f>
        <v>-</v>
      </c>
      <c r="Y706" s="23" t="str">
        <f t="shared" si="40"/>
        <v>-</v>
      </c>
      <c r="Z706" s="19" t="str">
        <f>_xlfn.XLOOKUP(D706,[4]Cmg!$I$4:$I$99,[4]Cmg!$M$4:$M$99,"----",0,1)</f>
        <v>----</v>
      </c>
      <c r="AA706" s="19" t="str">
        <f>_xlfn.XLOOKUP(D706,[4]Cmg!$A$4:$A$101,[4]Cmg!$B$4:$B$101,"----",0,1)</f>
        <v>----</v>
      </c>
      <c r="AB706" s="19" t="str">
        <f>_xlfn.XLOOKUP(D706,[4]Cmg!$E$4:$E$101,[4]Cmg!$F$4:$F$101,"----",0,1)</f>
        <v>----</v>
      </c>
      <c r="AC706" s="19" t="str">
        <f>_xlfn.XLOOKUP(D706,[4]Cmg!$O$4:$O$101,[4]Cmg!$P$4:$P$101,"----",0,1)</f>
        <v>----</v>
      </c>
      <c r="AD706" s="24" t="str">
        <f>_xlfn.XLOOKUP(D706,[4]Cmg!$S$4:$S$101,[4]Cmg!$U$4:$U$101,"----",0,1)</f>
        <v>----</v>
      </c>
      <c r="AG706" s="25">
        <f>IFERROR(SUMIFS('[4]BD Unidades'!$AH:$AH,'[4]BD Unidades'!$A:$A,'BD Centrales 2024'!$A706),"-")</f>
        <v>2.8</v>
      </c>
      <c r="AH706" s="25">
        <f>SUMIFS('[4]BD Unidades'!$AJ$3:$AJ$1424,'[4]BD Unidades'!$A$3:$A$1424,$A706)</f>
        <v>8687.5938064025813</v>
      </c>
      <c r="AI706" s="25">
        <f>SUMIFS('[4]BD Unidades'!$AL$3:$AL$1424,'[4]BD Unidades'!$A$3:$A$1424,$A706)</f>
        <v>0</v>
      </c>
      <c r="AJ706" s="26">
        <f t="shared" si="41"/>
        <v>0</v>
      </c>
      <c r="AK706" s="27">
        <f>IFERROR(SUMIFS('[4]BD Unidades'!$AO$3:$AO$1424,'[4]BD Unidades'!$A$3:$A$1424,$A706),"-")</f>
        <v>0</v>
      </c>
      <c r="AL706" s="27">
        <f>IFERROR(SUMIFS('[4]BD Unidades'!$AQ$3:$AQ$1424,'[4]BD Unidades'!$A$3:$A$1424,$A706),"-")</f>
        <v>0</v>
      </c>
      <c r="AM706" s="27">
        <f>IFERROR(SUMIFS('[4]BD Unidades'!$AS$3:$AS$1424,'[4]BD Unidades'!$A$3:$A$1424,$A706),"-")</f>
        <v>0</v>
      </c>
      <c r="AN706" s="27">
        <f>IFERROR(SUMIFS('[4]BD Unidades'!$AU$3:$AU$1424,'[4]BD Unidades'!$A$3:$A$1424,$A706),"-")</f>
        <v>0.2071902251353662</v>
      </c>
      <c r="AO706" s="27">
        <f>IFERROR(SUMIFS('[4]BD Unidades'!$AW$3:$AW$1424,'[4]BD Unidades'!$A$3:$A$1424,$A706),"-")</f>
        <v>0.23535779424337416</v>
      </c>
      <c r="AP706" s="27">
        <f>IFERROR(SUMIFS('[4]BD Unidades'!$AY$3:$AY$1424,'[4]BD Unidades'!$A$3:$A$1424,$A706),"-")</f>
        <v>0.23780649757765743</v>
      </c>
      <c r="AQ706" s="25">
        <f>IFERROR(SUMIFS('[4]BD Unidades'!$AZ$3:$AZ$1424,'[4]BD Unidades'!$A$3:$A$1424,$A706),"-")</f>
        <v>0.58162439999999993</v>
      </c>
      <c r="AR706" s="25">
        <f>IFERROR(SUMIFS('[4]BD Unidades'!$BA$3:$BA$1424,'[4]BD Unidades'!$A$3:$A$1424,$A706),"-")</f>
        <v>2.8</v>
      </c>
      <c r="AS706" s="28">
        <f>SUMIFS('[4]BD Unidades'!$BC$3:$BC$1424,'[4]BD Unidades'!$A$3:$A$1424,$A706)</f>
        <v>1.0972971116867526E-2</v>
      </c>
      <c r="AT706" s="28">
        <f>SUMIFS('[4]BD Unidades'!$BE$3:$BE$1424,'[4]BD Unidades'!$A$3:$A$1424,$A706)</f>
        <v>0.99743516671416355</v>
      </c>
      <c r="AU706" s="29">
        <f t="shared" si="42"/>
        <v>0.986490339438861</v>
      </c>
      <c r="AV706" s="30">
        <f t="shared" si="43"/>
        <v>2.5999999999999999E-3</v>
      </c>
      <c r="AW706" s="25">
        <f>IFERROR(SUMIFS('[4]BD Unidades'!$BI$3:$BI$1424,'[4]BD Unidades'!$A$3:$A$1424,$A706),"-")</f>
        <v>0.57522584102088359</v>
      </c>
      <c r="AX706" s="25">
        <f>IFERROR(SUMIFS('[4]BD Unidades'!$BJ$3:$BJ$1424,'[4]BD Unidades'!$A$3:$A$1424,$A706),"-")</f>
        <v>0.36966483327799943</v>
      </c>
    </row>
    <row r="707" spans="1:50" ht="14.4" x14ac:dyDescent="0.3">
      <c r="A707" s="7">
        <v>2040</v>
      </c>
      <c r="B707" s="7" t="s">
        <v>3155</v>
      </c>
      <c r="D707" s="8" t="s">
        <v>3156</v>
      </c>
      <c r="E707" s="19" t="s">
        <v>3157</v>
      </c>
      <c r="F707" s="19" t="s">
        <v>3157</v>
      </c>
      <c r="G707" s="19" t="s">
        <v>2627</v>
      </c>
      <c r="H707" s="19" t="s">
        <v>397</v>
      </c>
      <c r="I707" s="19">
        <v>2024</v>
      </c>
      <c r="J707" s="19" t="s">
        <v>495</v>
      </c>
      <c r="K707" s="19" t="s">
        <v>496</v>
      </c>
      <c r="L707" s="19" t="s">
        <v>213</v>
      </c>
      <c r="M707" s="19" t="s">
        <v>189</v>
      </c>
      <c r="N707" s="19" t="s">
        <v>879</v>
      </c>
      <c r="O707" s="19" t="s">
        <v>1025</v>
      </c>
      <c r="P707" s="19" t="s">
        <v>51</v>
      </c>
      <c r="Q707" s="9" t="s">
        <v>3158</v>
      </c>
      <c r="R707" s="20">
        <v>3.0078999999999998</v>
      </c>
      <c r="S707" s="20">
        <v>0.26300000000000001</v>
      </c>
      <c r="T707" s="20">
        <v>3</v>
      </c>
      <c r="U707" s="20" t="s">
        <v>397</v>
      </c>
      <c r="V707" s="21">
        <f>_xlfn.XLOOKUP(D707,'[4]Gen. Real'!$A$2:$A$1168,'[4]Gen. Real'!$C$2:$C$1168,"-",0)</f>
        <v>5.2026000000000003</v>
      </c>
      <c r="W707" s="22"/>
      <c r="X707" s="22" t="str">
        <f>_xlfn.XLOOKUP(D707,[4]Vertimiento!$J$2:$J$119,[4]Vertimiento!$K$2:$K$119,"-",0)</f>
        <v>-</v>
      </c>
      <c r="Y707" s="23" t="str">
        <f t="shared" ref="Y707:Y770" si="44">IFERROR(X707/(V707+X707),"-")</f>
        <v>-</v>
      </c>
      <c r="Z707" s="19" t="str">
        <f>_xlfn.XLOOKUP(D707,[4]Cmg!$I$4:$I$99,[4]Cmg!$M$4:$M$99,"----",0,1)</f>
        <v>----</v>
      </c>
      <c r="AA707" s="19" t="str">
        <f>_xlfn.XLOOKUP(D707,[4]Cmg!$A$4:$A$101,[4]Cmg!$B$4:$B$101,"----",0,1)</f>
        <v>----</v>
      </c>
      <c r="AB707" s="19" t="str">
        <f>_xlfn.XLOOKUP(D707,[4]Cmg!$E$4:$E$101,[4]Cmg!$F$4:$F$101,"----",0,1)</f>
        <v>----</v>
      </c>
      <c r="AC707" s="19" t="str">
        <f>_xlfn.XLOOKUP(D707,[4]Cmg!$O$4:$O$101,[4]Cmg!$P$4:$P$101,"----",0,1)</f>
        <v>----</v>
      </c>
      <c r="AD707" s="24" t="str">
        <f>_xlfn.XLOOKUP(D707,[4]Cmg!$S$4:$S$101,[4]Cmg!$U$4:$U$101,"----",0,1)</f>
        <v>----</v>
      </c>
      <c r="AG707" s="25">
        <f>IFERROR(SUMIFS('[4]BD Unidades'!$AH:$AH,'[4]BD Unidades'!$A:$A,'BD Centrales 2024'!$A707),"-")</f>
        <v>3</v>
      </c>
      <c r="AH707" s="25">
        <f>SUMIFS('[4]BD Unidades'!$AJ$3:$AJ$1424,'[4]BD Unidades'!$A$3:$A$1424,$A707)</f>
        <v>8650.4704278732679</v>
      </c>
      <c r="AI707" s="25">
        <f>SUMIFS('[4]BD Unidades'!$AL$3:$AL$1424,'[4]BD Unidades'!$A$3:$A$1424,$A707)</f>
        <v>0</v>
      </c>
      <c r="AJ707" s="26">
        <f t="shared" ref="AJ707:AJ770" si="45">IFERROR(AI707/(AH707+AI707),"-")</f>
        <v>0</v>
      </c>
      <c r="AK707" s="27">
        <f>IFERROR(SUMIFS('[4]BD Unidades'!$AO$3:$AO$1424,'[4]BD Unidades'!$A$3:$A$1424,$A707),"-")</f>
        <v>0</v>
      </c>
      <c r="AL707" s="27">
        <f>IFERROR(SUMIFS('[4]BD Unidades'!$AQ$3:$AQ$1424,'[4]BD Unidades'!$A$3:$A$1424,$A707),"-")</f>
        <v>0</v>
      </c>
      <c r="AM707" s="27">
        <f>IFERROR(SUMIFS('[4]BD Unidades'!$AS$3:$AS$1424,'[4]BD Unidades'!$A$3:$A$1424,$A707),"-")</f>
        <v>0</v>
      </c>
      <c r="AN707" s="27">
        <f>IFERROR(SUMIFS('[4]BD Unidades'!$AU$3:$AU$1424,'[4]BD Unidades'!$A$3:$A$1424,$A707),"-")</f>
        <v>0</v>
      </c>
      <c r="AO707" s="27">
        <f>IFERROR(SUMIFS('[4]BD Unidades'!$AW$3:$AW$1424,'[4]BD Unidades'!$A$3:$A$1424,$A707),"-")</f>
        <v>0.19916453339539214</v>
      </c>
      <c r="AP707" s="27">
        <f>IFERROR(SUMIFS('[4]BD Unidades'!$AY$3:$AY$1424,'[4]BD Unidades'!$A$3:$A$1424,$A707),"-")</f>
        <v>0.19451278300475416</v>
      </c>
      <c r="AQ707" s="25">
        <f>IFERROR(SUMIFS('[4]BD Unidades'!$AZ$3:$AZ$1424,'[4]BD Unidades'!$A$3:$A$1424,$A707),"-")</f>
        <v>0.68607210121457474</v>
      </c>
      <c r="AR707" s="25">
        <f>IFERROR(SUMIFS('[4]BD Unidades'!$BA$3:$BA$1424,'[4]BD Unidades'!$A$3:$A$1424,$A707),"-")</f>
        <v>3</v>
      </c>
      <c r="AS707" s="28">
        <f>SUMIFS('[4]BD Unidades'!$BC$3:$BC$1424,'[4]BD Unidades'!$A$3:$A$1424,$A707)</f>
        <v>1.461921287641175E-2</v>
      </c>
      <c r="AT707" s="28">
        <f>SUMIFS('[4]BD Unidades'!$BE$3:$BE$1424,'[4]BD Unidades'!$A$3:$A$1424,$A707)</f>
        <v>0.99737358289836775</v>
      </c>
      <c r="AU707" s="29">
        <f t="shared" ref="AU707:AU770" si="46">IFERROR(AT707*(1-AS707),"-")</f>
        <v>0.98279276617266698</v>
      </c>
      <c r="AV707" s="30">
        <f t="shared" ref="AV707:AV770" si="47">IFERROR(S707/100,"-")</f>
        <v>2.63E-3</v>
      </c>
      <c r="AW707" s="25">
        <f>IFERROR(SUMIFS('[4]BD Unidades'!$BI$3:$BI$1424,'[4]BD Unidades'!$A$3:$A$1424,$A707),"-")</f>
        <v>0.67601585522189922</v>
      </c>
      <c r="AX707" s="25">
        <f>IFERROR(SUMIFS('[4]BD Unidades'!$BJ$3:$BJ$1424,'[4]BD Unidades'!$A$3:$A$1424,$A707),"-")</f>
        <v>0.43443682566551273</v>
      </c>
    </row>
    <row r="708" spans="1:50" ht="14.4" x14ac:dyDescent="0.3">
      <c r="A708" s="7">
        <v>2041</v>
      </c>
      <c r="B708" s="7" t="s">
        <v>3159</v>
      </c>
      <c r="D708" s="8" t="s">
        <v>3160</v>
      </c>
      <c r="E708" s="19" t="s">
        <v>2931</v>
      </c>
      <c r="F708" s="19" t="s">
        <v>3161</v>
      </c>
      <c r="G708" s="19" t="s">
        <v>3162</v>
      </c>
      <c r="H708" s="19" t="s">
        <v>397</v>
      </c>
      <c r="I708" s="19">
        <v>2024</v>
      </c>
      <c r="J708" s="19" t="s">
        <v>495</v>
      </c>
      <c r="K708" s="19" t="s">
        <v>496</v>
      </c>
      <c r="L708" s="19" t="s">
        <v>213</v>
      </c>
      <c r="M708" s="19" t="s">
        <v>189</v>
      </c>
      <c r="N708" s="19" t="s">
        <v>1395</v>
      </c>
      <c r="O708" s="19" t="s">
        <v>2618</v>
      </c>
      <c r="P708" s="19" t="s">
        <v>51</v>
      </c>
      <c r="Q708" s="9" t="s">
        <v>3164</v>
      </c>
      <c r="R708" s="20">
        <v>3.0057999999999998</v>
      </c>
      <c r="S708" s="20">
        <v>0.19</v>
      </c>
      <c r="T708" s="20">
        <v>3</v>
      </c>
      <c r="U708" s="20" t="s">
        <v>397</v>
      </c>
      <c r="V708" s="21">
        <f>_xlfn.XLOOKUP(D708,'[4]Gen. Real'!$A$2:$A$1168,'[4]Gen. Real'!$C$2:$C$1168,"-",0)</f>
        <v>5.5642599999999973</v>
      </c>
      <c r="W708" s="22"/>
      <c r="X708" s="22" t="str">
        <f>_xlfn.XLOOKUP(D708,[4]Vertimiento!$J$2:$J$119,[4]Vertimiento!$K$2:$K$119,"-",0)</f>
        <v>-</v>
      </c>
      <c r="Y708" s="23" t="str">
        <f t="shared" si="44"/>
        <v>-</v>
      </c>
      <c r="Z708" s="19" t="str">
        <f>_xlfn.XLOOKUP(D708,[4]Cmg!$I$4:$I$99,[4]Cmg!$M$4:$M$99,"----",0,1)</f>
        <v>----</v>
      </c>
      <c r="AA708" s="19" t="str">
        <f>_xlfn.XLOOKUP(D708,[4]Cmg!$A$4:$A$101,[4]Cmg!$B$4:$B$101,"----",0,1)</f>
        <v>----</v>
      </c>
      <c r="AB708" s="19" t="str">
        <f>_xlfn.XLOOKUP(D708,[4]Cmg!$E$4:$E$101,[4]Cmg!$F$4:$F$101,"----",0,1)</f>
        <v>----</v>
      </c>
      <c r="AC708" s="19" t="str">
        <f>_xlfn.XLOOKUP(D708,[4]Cmg!$O$4:$O$101,[4]Cmg!$P$4:$P$101,"----",0,1)</f>
        <v>----</v>
      </c>
      <c r="AD708" s="24" t="str">
        <f>_xlfn.XLOOKUP(D708,[4]Cmg!$S$4:$S$101,[4]Cmg!$U$4:$U$101,"----",0,1)</f>
        <v>----</v>
      </c>
      <c r="AG708" s="25">
        <f>IFERROR(SUMIFS('[4]BD Unidades'!$AH:$AH,'[4]BD Unidades'!$A:$A,'BD Centrales 2024'!$A708),"-")</f>
        <v>3</v>
      </c>
      <c r="AH708" s="25">
        <f>SUMIFS('[4]BD Unidades'!$AJ$3:$AJ$1424,'[4]BD Unidades'!$A$3:$A$1424,$A708)</f>
        <v>8207.5820081176407</v>
      </c>
      <c r="AI708" s="25">
        <f>SUMIFS('[4]BD Unidades'!$AL$3:$AL$1424,'[4]BD Unidades'!$A$3:$A$1424,$A708)</f>
        <v>0</v>
      </c>
      <c r="AJ708" s="26">
        <f t="shared" si="45"/>
        <v>0</v>
      </c>
      <c r="AK708" s="27">
        <f>IFERROR(SUMIFS('[4]BD Unidades'!$AO$3:$AO$1424,'[4]BD Unidades'!$A$3:$A$1424,$A708),"-")</f>
        <v>0</v>
      </c>
      <c r="AL708" s="27">
        <f>IFERROR(SUMIFS('[4]BD Unidades'!$AQ$3:$AQ$1424,'[4]BD Unidades'!$A$3:$A$1424,$A708),"-")</f>
        <v>0</v>
      </c>
      <c r="AM708" s="27">
        <f>IFERROR(SUMIFS('[4]BD Unidades'!$AS$3:$AS$1424,'[4]BD Unidades'!$A$3:$A$1424,$A708),"-")</f>
        <v>0</v>
      </c>
      <c r="AN708" s="27">
        <f>IFERROR(SUMIFS('[4]BD Unidades'!$AU$3:$AU$1424,'[4]BD Unidades'!$A$3:$A$1424,$A708),"-")</f>
        <v>0.21180351320779831</v>
      </c>
      <c r="AO708" s="27">
        <f>IFERROR(SUMIFS('[4]BD Unidades'!$AW$3:$AW$1424,'[4]BD Unidades'!$A$3:$A$1424,$A708),"-")</f>
        <v>0.22283318916760927</v>
      </c>
      <c r="AP708" s="27">
        <f>IFERROR(SUMIFS('[4]BD Unidades'!$AY$3:$AY$1424,'[4]BD Unidades'!$A$3:$A$1424,$A708),"-")</f>
        <v>0.20197651207665182</v>
      </c>
      <c r="AQ708" s="25">
        <f>IFERROR(SUMIFS('[4]BD Unidades'!$AZ$3:$AZ$1424,'[4]BD Unidades'!$A$3:$A$1424,$A708),"-")</f>
        <v>0.63663900000000007</v>
      </c>
      <c r="AR708" s="25">
        <f>IFERROR(SUMIFS('[4]BD Unidades'!$BA$3:$BA$1424,'[4]BD Unidades'!$A$3:$A$1424,$A708),"-")</f>
        <v>3</v>
      </c>
      <c r="AS708" s="28">
        <f>SUMIFS('[4]BD Unidades'!$BC$3:$BC$1424,'[4]BD Unidades'!$A$3:$A$1424,$A708)</f>
        <v>3.1321244995308466E-2</v>
      </c>
      <c r="AT708" s="28">
        <f>SUMIFS('[4]BD Unidades'!$BE$3:$BE$1424,'[4]BD Unidades'!$A$3:$A$1424,$A708)</f>
        <v>0.99599865881639194</v>
      </c>
      <c r="AU708" s="29">
        <f t="shared" si="46"/>
        <v>0.96480274080860517</v>
      </c>
      <c r="AV708" s="30">
        <f t="shared" si="47"/>
        <v>1.9E-3</v>
      </c>
      <c r="AW708" s="25">
        <f>IFERROR(SUMIFS('[4]BD Unidades'!$BI$3:$BI$1424,'[4]BD Unidades'!$A$3:$A$1424,$A708),"-")</f>
        <v>0.61538009419855733</v>
      </c>
      <c r="AX708" s="25">
        <f>IFERROR(SUMIFS('[4]BD Unidades'!$BJ$3:$BJ$1424,'[4]BD Unidades'!$A$3:$A$1424,$A708),"-")</f>
        <v>0.39546968112694791</v>
      </c>
    </row>
    <row r="709" spans="1:50" ht="14.4" x14ac:dyDescent="0.3">
      <c r="A709" s="7">
        <v>2043</v>
      </c>
      <c r="B709" s="7" t="s">
        <v>3165</v>
      </c>
      <c r="D709" s="8" t="s">
        <v>3166</v>
      </c>
      <c r="E709" s="19" t="s">
        <v>3167</v>
      </c>
      <c r="F709" s="19" t="s">
        <v>3167</v>
      </c>
      <c r="G709" s="19" t="s">
        <v>3168</v>
      </c>
      <c r="H709" s="19" t="s">
        <v>397</v>
      </c>
      <c r="I709" s="19">
        <v>2024</v>
      </c>
      <c r="J709" s="19" t="s">
        <v>495</v>
      </c>
      <c r="K709" s="19" t="s">
        <v>496</v>
      </c>
      <c r="L709" s="19" t="s">
        <v>213</v>
      </c>
      <c r="M709" s="19" t="s">
        <v>497</v>
      </c>
      <c r="N709" s="19" t="s">
        <v>579</v>
      </c>
      <c r="O709" s="19" t="s">
        <v>579</v>
      </c>
      <c r="P709" s="19" t="s">
        <v>51</v>
      </c>
      <c r="Q709" s="9" t="s">
        <v>3169</v>
      </c>
      <c r="R709" s="20">
        <v>9.01</v>
      </c>
      <c r="S709" s="20">
        <v>0.11</v>
      </c>
      <c r="T709" s="20">
        <v>9</v>
      </c>
      <c r="U709" s="20" t="s">
        <v>397</v>
      </c>
      <c r="V709" s="21">
        <f>_xlfn.XLOOKUP(D709,'[4]Gen. Real'!$A$2:$A$1168,'[4]Gen. Real'!$C$2:$C$1168,"-",0)</f>
        <v>22.966739999999977</v>
      </c>
      <c r="W709" s="22"/>
      <c r="X709" s="22" t="str">
        <f>_xlfn.XLOOKUP(D709,[4]Vertimiento!$J$2:$J$119,[4]Vertimiento!$K$2:$K$119,"-",0)</f>
        <v>-</v>
      </c>
      <c r="Y709" s="23" t="str">
        <f t="shared" si="44"/>
        <v>-</v>
      </c>
      <c r="Z709" s="19" t="str">
        <f>_xlfn.XLOOKUP(D709,[4]Cmg!$I$4:$I$99,[4]Cmg!$M$4:$M$99,"----",0,1)</f>
        <v>----</v>
      </c>
      <c r="AA709" s="19" t="str">
        <f>_xlfn.XLOOKUP(D709,[4]Cmg!$A$4:$A$101,[4]Cmg!$B$4:$B$101,"----",0,1)</f>
        <v>----</v>
      </c>
      <c r="AB709" s="19" t="str">
        <f>_xlfn.XLOOKUP(D709,[4]Cmg!$E$4:$E$101,[4]Cmg!$F$4:$F$101,"----",0,1)</f>
        <v>----</v>
      </c>
      <c r="AC709" s="19" t="str">
        <f>_xlfn.XLOOKUP(D709,[4]Cmg!$O$4:$O$101,[4]Cmg!$P$4:$P$101,"----",0,1)</f>
        <v>----</v>
      </c>
      <c r="AD709" s="24" t="str">
        <f>_xlfn.XLOOKUP(D709,[4]Cmg!$S$4:$S$101,[4]Cmg!$U$4:$U$101,"----",0,1)</f>
        <v>----</v>
      </c>
      <c r="AG709" s="25">
        <f>IFERROR(SUMIFS('[4]BD Unidades'!$AH:$AH,'[4]BD Unidades'!$A:$A,'BD Centrales 2024'!$A709),"-")</f>
        <v>8.3661202185792352</v>
      </c>
      <c r="AH709" s="25">
        <f>SUMIFS('[4]BD Unidades'!$AJ$3:$AJ$1424,'[4]BD Unidades'!$A$3:$A$1424,$A709)</f>
        <v>8694.4395116537198</v>
      </c>
      <c r="AI709" s="25">
        <f>SUMIFS('[4]BD Unidades'!$AL$3:$AL$1424,'[4]BD Unidades'!$A$3:$A$1424,$A709)</f>
        <v>1.3485016648168702</v>
      </c>
      <c r="AJ709" s="26">
        <f t="shared" si="45"/>
        <v>1.55075268940721E-4</v>
      </c>
      <c r="AK709" s="27">
        <f>IFERROR(SUMIFS('[4]BD Unidades'!$AO$3:$AO$1424,'[4]BD Unidades'!$A$3:$A$1424,$A709),"-")</f>
        <v>0</v>
      </c>
      <c r="AL709" s="27">
        <f>IFERROR(SUMIFS('[4]BD Unidades'!$AQ$3:$AQ$1424,'[4]BD Unidades'!$A$3:$A$1424,$A709),"-")</f>
        <v>0</v>
      </c>
      <c r="AM709" s="27">
        <f>IFERROR(SUMIFS('[4]BD Unidades'!$AS$3:$AS$1424,'[4]BD Unidades'!$A$3:$A$1424,$A709),"-")</f>
        <v>0</v>
      </c>
      <c r="AN709" s="27">
        <f>IFERROR(SUMIFS('[4]BD Unidades'!$AU$3:$AU$1424,'[4]BD Unidades'!$A$3:$A$1424,$A709),"-")</f>
        <v>0</v>
      </c>
      <c r="AO709" s="27">
        <f>IFERROR(SUMIFS('[4]BD Unidades'!$AW$3:$AW$1424,'[4]BD Unidades'!$A$3:$A$1424,$A709),"-")</f>
        <v>0.31052097669256379</v>
      </c>
      <c r="AP709" s="27">
        <f>IFERROR(SUMIFS('[4]BD Unidades'!$AY$3:$AY$1424,'[4]BD Unidades'!$A$3:$A$1424,$A709),"-")</f>
        <v>0.32901342952275248</v>
      </c>
      <c r="AQ709" s="25">
        <f>IFERROR(SUMIFS('[4]BD Unidades'!$AZ$3:$AZ$1424,'[4]BD Unidades'!$A$3:$A$1424,$A709),"-")</f>
        <v>2.3864584569299554</v>
      </c>
      <c r="AR709" s="25">
        <f>IFERROR(SUMIFS('[4]BD Unidades'!$BA$3:$BA$1424,'[4]BD Unidades'!$A$3:$A$1424,$A709),"-")</f>
        <v>8.3475351647531095</v>
      </c>
      <c r="AS709" s="28">
        <f>SUMIFS('[4]BD Unidades'!$BC$3:$BC$1424,'[4]BD Unidades'!$A$3:$A$1424,$A709)</f>
        <v>1.1778413695589367E-2</v>
      </c>
      <c r="AT709" s="28">
        <f>SUMIFS('[4]BD Unidades'!$BE$3:$BE$1424,'[4]BD Unidades'!$A$3:$A$1424,$A709)</f>
        <v>0.99889012208657046</v>
      </c>
      <c r="AU709" s="29">
        <f t="shared" si="46"/>
        <v>0.98712478099219703</v>
      </c>
      <c r="AV709" s="30">
        <f t="shared" si="47"/>
        <v>1.1000000000000001E-3</v>
      </c>
      <c r="AW709" s="25">
        <f>IFERROR(SUMIFS('[4]BD Unidades'!$BI$3:$BI$1424,'[4]BD Unidades'!$A$3:$A$1424,$A709),"-")</f>
        <v>2.3583185300735905</v>
      </c>
      <c r="AX709" s="25">
        <f>IFERROR(SUMIFS('[4]BD Unidades'!$BJ$3:$BJ$1424,'[4]BD Unidades'!$A$3:$A$1424,$A709),"-")</f>
        <v>1.5155567849470453</v>
      </c>
    </row>
    <row r="710" spans="1:50" ht="14.4" x14ac:dyDescent="0.3">
      <c r="A710" s="7">
        <v>2044</v>
      </c>
      <c r="B710" s="7" t="s">
        <v>3170</v>
      </c>
      <c r="D710" s="8" t="s">
        <v>3171</v>
      </c>
      <c r="E710" s="19" t="s">
        <v>677</v>
      </c>
      <c r="F710" s="19" t="s">
        <v>3172</v>
      </c>
      <c r="G710" s="19" t="s">
        <v>3173</v>
      </c>
      <c r="H710" s="19" t="s">
        <v>397</v>
      </c>
      <c r="I710" s="19">
        <v>2024</v>
      </c>
      <c r="J710" s="19" t="s">
        <v>495</v>
      </c>
      <c r="K710" s="19" t="s">
        <v>496</v>
      </c>
      <c r="L710" s="19" t="s">
        <v>213</v>
      </c>
      <c r="M710" s="19" t="s">
        <v>189</v>
      </c>
      <c r="N710" s="19" t="s">
        <v>773</v>
      </c>
      <c r="O710" s="19" t="s">
        <v>855</v>
      </c>
      <c r="P710" s="19" t="s">
        <v>51</v>
      </c>
      <c r="Q710" s="9" t="s">
        <v>3175</v>
      </c>
      <c r="R710" s="20">
        <v>9.01</v>
      </c>
      <c r="S710" s="20">
        <v>0.11</v>
      </c>
      <c r="T710" s="20">
        <v>9</v>
      </c>
      <c r="U710" s="20" t="s">
        <v>397</v>
      </c>
      <c r="V710" s="21">
        <f>_xlfn.XLOOKUP(D710,'[4]Gen. Real'!$A$2:$A$1168,'[4]Gen. Real'!$C$2:$C$1168,"-",0)</f>
        <v>6.1915599999999982</v>
      </c>
      <c r="W710" s="22"/>
      <c r="X710" s="22" t="str">
        <f>_xlfn.XLOOKUP(D710,[4]Vertimiento!$J$2:$J$119,[4]Vertimiento!$K$2:$K$119,"-",0)</f>
        <v>-</v>
      </c>
      <c r="Y710" s="23" t="str">
        <f t="shared" si="44"/>
        <v>-</v>
      </c>
      <c r="Z710" s="19" t="str">
        <f>_xlfn.XLOOKUP(D710,[4]Cmg!$I$4:$I$99,[4]Cmg!$M$4:$M$99,"----",0,1)</f>
        <v>----</v>
      </c>
      <c r="AA710" s="19" t="str">
        <f>_xlfn.XLOOKUP(D710,[4]Cmg!$A$4:$A$101,[4]Cmg!$B$4:$B$101,"----",0,1)</f>
        <v>----</v>
      </c>
      <c r="AB710" s="19" t="str">
        <f>_xlfn.XLOOKUP(D710,[4]Cmg!$E$4:$E$101,[4]Cmg!$F$4:$F$101,"----",0,1)</f>
        <v>----</v>
      </c>
      <c r="AC710" s="19" t="str">
        <f>_xlfn.XLOOKUP(D710,[4]Cmg!$O$4:$O$101,[4]Cmg!$P$4:$P$101,"----",0,1)</f>
        <v>----</v>
      </c>
      <c r="AD710" s="24" t="str">
        <f>_xlfn.XLOOKUP(D710,[4]Cmg!$S$4:$S$101,[4]Cmg!$U$4:$U$101,"----",0,1)</f>
        <v>----</v>
      </c>
      <c r="AG710" s="25">
        <f>IFERROR(SUMIFS('[4]BD Unidades'!$AH:$AH,'[4]BD Unidades'!$A:$A,'BD Centrales 2024'!$A710),"-")</f>
        <v>9</v>
      </c>
      <c r="AH710" s="25">
        <f>SUMIFS('[4]BD Unidades'!$AJ$3:$AJ$1424,'[4]BD Unidades'!$A$3:$A$1424,$A710)</f>
        <v>8653.0854605993354</v>
      </c>
      <c r="AI710" s="25">
        <f>SUMIFS('[4]BD Unidades'!$AL$3:$AL$1424,'[4]BD Unidades'!$A$3:$A$1424,$A710)</f>
        <v>0</v>
      </c>
      <c r="AJ710" s="26">
        <f t="shared" si="45"/>
        <v>0</v>
      </c>
      <c r="AK710" s="27">
        <f>IFERROR(SUMIFS('[4]BD Unidades'!$AO$3:$AO$1424,'[4]BD Unidades'!$A$3:$A$1424,$A710),"-")</f>
        <v>0</v>
      </c>
      <c r="AL710" s="27">
        <f>IFERROR(SUMIFS('[4]BD Unidades'!$AQ$3:$AQ$1424,'[4]BD Unidades'!$A$3:$A$1424,$A710),"-")</f>
        <v>0</v>
      </c>
      <c r="AM710" s="27">
        <f>IFERROR(SUMIFS('[4]BD Unidades'!$AS$3:$AS$1424,'[4]BD Unidades'!$A$3:$A$1424,$A710),"-")</f>
        <v>0</v>
      </c>
      <c r="AN710" s="27">
        <f>IFERROR(SUMIFS('[4]BD Unidades'!$AU$3:$AU$1424,'[4]BD Unidades'!$A$3:$A$1424,$A710),"-")</f>
        <v>0</v>
      </c>
      <c r="AO710" s="27">
        <f>IFERROR(SUMIFS('[4]BD Unidades'!$AW$3:$AW$1424,'[4]BD Unidades'!$A$3:$A$1424,$A710),"-")</f>
        <v>0.23556026637069924</v>
      </c>
      <c r="AP710" s="27">
        <f>IFERROR(SUMIFS('[4]BD Unidades'!$AY$3:$AY$1424,'[4]BD Unidades'!$A$3:$A$1424,$A710),"-")</f>
        <v>0.22689289678135405</v>
      </c>
      <c r="AQ710" s="25">
        <f>IFERROR(SUMIFS('[4]BD Unidades'!$AZ$3:$AZ$1424,'[4]BD Unidades'!$A$3:$A$1424,$A710),"-")</f>
        <v>2.0582163036437242</v>
      </c>
      <c r="AR710" s="25">
        <f>IFERROR(SUMIFS('[4]BD Unidades'!$BA$3:$BA$1424,'[4]BD Unidades'!$A$3:$A$1424,$A710),"-")</f>
        <v>8.9999999999999893</v>
      </c>
      <c r="AS710" s="28">
        <f>SUMIFS('[4]BD Unidades'!$BC$3:$BC$1424,'[4]BD Unidades'!$A$3:$A$1424,$A710)</f>
        <v>1.3557280464628303E-2</v>
      </c>
      <c r="AT710" s="28">
        <f>SUMIFS('[4]BD Unidades'!$BE$3:$BE$1424,'[4]BD Unidades'!$A$3:$A$1424,$A710)</f>
        <v>0.99889012208657046</v>
      </c>
      <c r="AU710" s="29">
        <f t="shared" si="46"/>
        <v>0.98534788854809596</v>
      </c>
      <c r="AV710" s="30">
        <f t="shared" si="47"/>
        <v>1.1000000000000001E-3</v>
      </c>
      <c r="AW710" s="25">
        <f>IFERROR(SUMIFS('[4]BD Unidades'!$BI$3:$BI$1424,'[4]BD Unidades'!$A$3:$A$1424,$A710),"-")</f>
        <v>2.0302814837187078</v>
      </c>
      <c r="AX710" s="25">
        <f>IFERROR(SUMIFS('[4]BD Unidades'!$BJ$3:$BJ$1424,'[4]BD Unidades'!$A$3:$A$1424,$A710),"-")</f>
        <v>1.3047460886915154</v>
      </c>
    </row>
    <row r="711" spans="1:50" ht="14.4" x14ac:dyDescent="0.3">
      <c r="A711" s="7">
        <v>2045</v>
      </c>
      <c r="B711" s="7" t="s">
        <v>3181</v>
      </c>
      <c r="D711" s="8" t="s">
        <v>3182</v>
      </c>
      <c r="E711" s="19" t="s">
        <v>3183</v>
      </c>
      <c r="F711" s="19" t="s">
        <v>3183</v>
      </c>
      <c r="G711" s="19" t="s">
        <v>3184</v>
      </c>
      <c r="H711" s="19" t="s">
        <v>397</v>
      </c>
      <c r="I711" s="19">
        <v>2024</v>
      </c>
      <c r="J711" s="19" t="s">
        <v>495</v>
      </c>
      <c r="K711" s="19" t="s">
        <v>496</v>
      </c>
      <c r="L711" s="19" t="s">
        <v>213</v>
      </c>
      <c r="M711" s="19" t="s">
        <v>189</v>
      </c>
      <c r="N711" s="19" t="s">
        <v>1395</v>
      </c>
      <c r="O711" s="19" t="s">
        <v>3186</v>
      </c>
      <c r="P711" s="19" t="s">
        <v>51</v>
      </c>
      <c r="Q711" s="9" t="s">
        <v>365</v>
      </c>
      <c r="R711" s="20">
        <v>7.5049999999999999</v>
      </c>
      <c r="S711" s="20">
        <v>0.06</v>
      </c>
      <c r="T711" s="20">
        <v>7.5</v>
      </c>
      <c r="U711" s="20" t="s">
        <v>397</v>
      </c>
      <c r="V711" s="21">
        <f>_xlfn.XLOOKUP(D711,'[4]Gen. Real'!$A$2:$A$1168,'[4]Gen. Real'!$C$2:$C$1168,"-",0)</f>
        <v>17.706860000000002</v>
      </c>
      <c r="W711" s="22"/>
      <c r="X711" s="22" t="str">
        <f>_xlfn.XLOOKUP(D711,[4]Vertimiento!$J$2:$J$119,[4]Vertimiento!$K$2:$K$119,"-",0)</f>
        <v>-</v>
      </c>
      <c r="Y711" s="23" t="str">
        <f t="shared" si="44"/>
        <v>-</v>
      </c>
      <c r="Z711" s="19" t="str">
        <f>_xlfn.XLOOKUP(D711,[4]Cmg!$I$4:$I$99,[4]Cmg!$M$4:$M$99,"----",0,1)</f>
        <v>----</v>
      </c>
      <c r="AA711" s="19" t="str">
        <f>_xlfn.XLOOKUP(D711,[4]Cmg!$A$4:$A$101,[4]Cmg!$B$4:$B$101,"----",0,1)</f>
        <v>----</v>
      </c>
      <c r="AB711" s="19" t="str">
        <f>_xlfn.XLOOKUP(D711,[4]Cmg!$E$4:$E$101,[4]Cmg!$F$4:$F$101,"----",0,1)</f>
        <v>----</v>
      </c>
      <c r="AC711" s="19" t="str">
        <f>_xlfn.XLOOKUP(D711,[4]Cmg!$O$4:$O$101,[4]Cmg!$P$4:$P$101,"----",0,1)</f>
        <v>----</v>
      </c>
      <c r="AD711" s="24" t="str">
        <f>_xlfn.XLOOKUP(D711,[4]Cmg!$S$4:$S$101,[4]Cmg!$U$4:$U$101,"----",0,1)</f>
        <v>----</v>
      </c>
      <c r="AG711" s="25">
        <f>IFERROR(SUMIFS('[4]BD Unidades'!$AH:$AH,'[4]BD Unidades'!$A:$A,'BD Centrales 2024'!$A711),"-")</f>
        <v>7.5</v>
      </c>
      <c r="AH711" s="25">
        <f>SUMIFS('[4]BD Unidades'!$AJ$3:$AJ$1424,'[4]BD Unidades'!$A$3:$A$1424,$A711)</f>
        <v>8719.7534976682236</v>
      </c>
      <c r="AI711" s="25">
        <f>SUMIFS('[4]BD Unidades'!$AL$3:$AL$1424,'[4]BD Unidades'!$A$3:$A$1424,$A711)</f>
        <v>0</v>
      </c>
      <c r="AJ711" s="26">
        <f t="shared" si="45"/>
        <v>0</v>
      </c>
      <c r="AK711" s="27">
        <f>IFERROR(SUMIFS('[4]BD Unidades'!$AO$3:$AO$1424,'[4]BD Unidades'!$A$3:$A$1424,$A711),"-")</f>
        <v>0</v>
      </c>
      <c r="AL711" s="27">
        <f>IFERROR(SUMIFS('[4]BD Unidades'!$AQ$3:$AQ$1424,'[4]BD Unidades'!$A$3:$A$1424,$A711),"-")</f>
        <v>0</v>
      </c>
      <c r="AM711" s="27">
        <f>IFERROR(SUMIFS('[4]BD Unidades'!$AS$3:$AS$1424,'[4]BD Unidades'!$A$3:$A$1424,$A711),"-")</f>
        <v>0</v>
      </c>
      <c r="AN711" s="27">
        <f>IFERROR(SUMIFS('[4]BD Unidades'!$AU$3:$AU$1424,'[4]BD Unidades'!$A$3:$A$1424,$A711),"-")</f>
        <v>0.25582045303131251</v>
      </c>
      <c r="AO711" s="27">
        <f>IFERROR(SUMIFS('[4]BD Unidades'!$AW$3:$AW$1424,'[4]BD Unidades'!$A$3:$A$1424,$A711),"-")</f>
        <v>0.26987308461025983</v>
      </c>
      <c r="AP711" s="27">
        <f>IFERROR(SUMIFS('[4]BD Unidades'!$AY$3:$AY$1424,'[4]BD Unidades'!$A$3:$A$1424,$A711),"-")</f>
        <v>0.27426615589606929</v>
      </c>
      <c r="AQ711" s="25">
        <f>IFERROR(SUMIFS('[4]BD Unidades'!$AZ$3:$AZ$1424,'[4]BD Unidades'!$A$3:$A$1424,$A711),"-")</f>
        <v>1.797788139710963</v>
      </c>
      <c r="AR711" s="25">
        <f>IFERROR(SUMIFS('[4]BD Unidades'!$BA$3:$BA$1424,'[4]BD Unidades'!$A$3:$A$1424,$A711),"-")</f>
        <v>7.5</v>
      </c>
      <c r="AS711" s="28">
        <f>SUMIFS('[4]BD Unidades'!$BC$3:$BC$1424,'[4]BD Unidades'!$A$3:$A$1424,$A711)</f>
        <v>1.1088631140883211E-2</v>
      </c>
      <c r="AT711" s="28">
        <f>SUMIFS('[4]BD Unidades'!$BE$3:$BE$1424,'[4]BD Unidades'!$A$3:$A$1424,$A711)</f>
        <v>0.99933377748167884</v>
      </c>
      <c r="AU711" s="29">
        <f t="shared" si="46"/>
        <v>0.98825253383655909</v>
      </c>
      <c r="AV711" s="30">
        <f t="shared" si="47"/>
        <v>5.9999999999999995E-4</v>
      </c>
      <c r="AW711" s="25">
        <f>IFERROR(SUMIFS('[4]BD Unidades'!$BI$3:$BI$1424,'[4]BD Unidades'!$A$3:$A$1424,$A711),"-")</f>
        <v>1.7778398401538889</v>
      </c>
      <c r="AX711" s="25">
        <f>IFERROR(SUMIFS('[4]BD Unidades'!$BJ$3:$BJ$1424,'[4]BD Unidades'!$A$3:$A$1424,$A711),"-")</f>
        <v>1.1425162453395632</v>
      </c>
    </row>
    <row r="712" spans="1:50" ht="14.4" x14ac:dyDescent="0.3">
      <c r="A712" s="7">
        <v>2046</v>
      </c>
      <c r="B712" s="7" t="s">
        <v>3187</v>
      </c>
      <c r="D712" s="8" t="s">
        <v>3188</v>
      </c>
      <c r="E712" s="19" t="s">
        <v>2269</v>
      </c>
      <c r="F712" s="19" t="s">
        <v>3189</v>
      </c>
      <c r="G712" s="19" t="s">
        <v>3190</v>
      </c>
      <c r="H712" s="19" t="s">
        <v>397</v>
      </c>
      <c r="I712" s="19">
        <v>2024</v>
      </c>
      <c r="J712" s="19" t="s">
        <v>495</v>
      </c>
      <c r="K712" s="19" t="s">
        <v>496</v>
      </c>
      <c r="L712" s="19" t="s">
        <v>213</v>
      </c>
      <c r="M712" s="19" t="s">
        <v>189</v>
      </c>
      <c r="N712" s="19" t="s">
        <v>899</v>
      </c>
      <c r="O712" s="19" t="s">
        <v>3192</v>
      </c>
      <c r="P712" s="19" t="s">
        <v>51</v>
      </c>
      <c r="Q712" s="9" t="s">
        <v>3193</v>
      </c>
      <c r="R712" s="20">
        <v>9.0085999999999995</v>
      </c>
      <c r="S712" s="20">
        <v>0.09</v>
      </c>
      <c r="T712" s="20">
        <v>9</v>
      </c>
      <c r="U712" s="20" t="s">
        <v>397</v>
      </c>
      <c r="V712" s="21">
        <f>_xlfn.XLOOKUP(D712,'[4]Gen. Real'!$A$2:$A$1168,'[4]Gen. Real'!$C$2:$C$1168,"-",0)</f>
        <v>19.592069999999996</v>
      </c>
      <c r="W712" s="22"/>
      <c r="X712" s="22" t="str">
        <f>_xlfn.XLOOKUP(D712,[4]Vertimiento!$J$2:$J$119,[4]Vertimiento!$K$2:$K$119,"-",0)</f>
        <v>-</v>
      </c>
      <c r="Y712" s="23" t="str">
        <f t="shared" si="44"/>
        <v>-</v>
      </c>
      <c r="Z712" s="19" t="str">
        <f>_xlfn.XLOOKUP(D712,[4]Cmg!$I$4:$I$99,[4]Cmg!$M$4:$M$99,"----",0,1)</f>
        <v>----</v>
      </c>
      <c r="AA712" s="19" t="str">
        <f>_xlfn.XLOOKUP(D712,[4]Cmg!$A$4:$A$101,[4]Cmg!$B$4:$B$101,"----",0,1)</f>
        <v>----</v>
      </c>
      <c r="AB712" s="19" t="str">
        <f>_xlfn.XLOOKUP(D712,[4]Cmg!$E$4:$E$101,[4]Cmg!$F$4:$F$101,"----",0,1)</f>
        <v>----</v>
      </c>
      <c r="AC712" s="19" t="str">
        <f>_xlfn.XLOOKUP(D712,[4]Cmg!$O$4:$O$101,[4]Cmg!$P$4:$P$101,"----",0,1)</f>
        <v>----</v>
      </c>
      <c r="AD712" s="24" t="str">
        <f>_xlfn.XLOOKUP(D712,[4]Cmg!$S$4:$S$101,[4]Cmg!$U$4:$U$101,"----",0,1)</f>
        <v>----</v>
      </c>
      <c r="AG712" s="25">
        <f>IFERROR(SUMIFS('[4]BD Unidades'!$AH:$AH,'[4]BD Unidades'!$A:$A,'BD Centrales 2024'!$A712),"-")</f>
        <v>9</v>
      </c>
      <c r="AH712" s="25">
        <f>SUMIFS('[4]BD Unidades'!$AJ$3:$AJ$1424,'[4]BD Unidades'!$A$3:$A$1424,$A712)</f>
        <v>8622.227649135275</v>
      </c>
      <c r="AI712" s="25">
        <f>SUMIFS('[4]BD Unidades'!$AL$3:$AL$1424,'[4]BD Unidades'!$A$3:$A$1424,$A712)</f>
        <v>0</v>
      </c>
      <c r="AJ712" s="26">
        <f t="shared" si="45"/>
        <v>0</v>
      </c>
      <c r="AK712" s="27">
        <f>IFERROR(SUMIFS('[4]BD Unidades'!$AO$3:$AO$1424,'[4]BD Unidades'!$A$3:$A$1424,$A712),"-")</f>
        <v>0</v>
      </c>
      <c r="AL712" s="27">
        <f>IFERROR(SUMIFS('[4]BD Unidades'!$AQ$3:$AQ$1424,'[4]BD Unidades'!$A$3:$A$1424,$A712),"-")</f>
        <v>0</v>
      </c>
      <c r="AM712" s="27">
        <f>IFERROR(SUMIFS('[4]BD Unidades'!$AS$3:$AS$1424,'[4]BD Unidades'!$A$3:$A$1424,$A712),"-")</f>
        <v>0</v>
      </c>
      <c r="AN712" s="27">
        <f>IFERROR(SUMIFS('[4]BD Unidades'!$AU$3:$AU$1424,'[4]BD Unidades'!$A$3:$A$1424,$A712),"-")</f>
        <v>0.23883977532579981</v>
      </c>
      <c r="AO712" s="27">
        <f>IFERROR(SUMIFS('[4]BD Unidades'!$AW$3:$AW$1424,'[4]BD Unidades'!$A$3:$A$1424,$A712),"-")</f>
        <v>0.25027085229669432</v>
      </c>
      <c r="AP712" s="27">
        <f>IFERROR(SUMIFS('[4]BD Unidades'!$AY$3:$AY$1424,'[4]BD Unidades'!$A$3:$A$1424,$A712),"-")</f>
        <v>0.24514375152631931</v>
      </c>
      <c r="AQ712" s="25">
        <f>IFERROR(SUMIFS('[4]BD Unidades'!$AZ$3:$AZ$1424,'[4]BD Unidades'!$A$3:$A$1424,$A712),"-")</f>
        <v>2.1516120000000001</v>
      </c>
      <c r="AR712" s="25">
        <f>IFERROR(SUMIFS('[4]BD Unidades'!$BA$3:$BA$1424,'[4]BD Unidades'!$A$3:$A$1424,$A712),"-")</f>
        <v>9</v>
      </c>
      <c r="AS712" s="28">
        <f>SUMIFS('[4]BD Unidades'!$BC$3:$BC$1424,'[4]BD Unidades'!$A$3:$A$1424,$A712)</f>
        <v>1.1338090208473504E-2</v>
      </c>
      <c r="AT712" s="28">
        <f>SUMIFS('[4]BD Unidades'!$BE$3:$BE$1424,'[4]BD Unidades'!$A$3:$A$1424,$A712)</f>
        <v>0.99896574238896663</v>
      </c>
      <c r="AU712" s="29">
        <f t="shared" si="46"/>
        <v>0.9876393786865858</v>
      </c>
      <c r="AV712" s="30">
        <f t="shared" si="47"/>
        <v>8.9999999999999998E-4</v>
      </c>
      <c r="AW712" s="25">
        <f>IFERROR(SUMIFS('[4]BD Unidades'!$BI$3:$BI$1424,'[4]BD Unidades'!$A$3:$A$1424,$A712),"-")</f>
        <v>2.1270240013215922</v>
      </c>
      <c r="AX712" s="25">
        <f>IFERROR(SUMIFS('[4]BD Unidades'!$BJ$3:$BJ$1424,'[4]BD Unidades'!$A$3:$A$1424,$A712),"-")</f>
        <v>1.3669169859118055</v>
      </c>
    </row>
    <row r="713" spans="1:50" ht="14.4" x14ac:dyDescent="0.3">
      <c r="A713" s="7">
        <v>2047</v>
      </c>
      <c r="B713" s="7" t="s">
        <v>3194</v>
      </c>
      <c r="D713" s="8" t="s">
        <v>3195</v>
      </c>
      <c r="E713" s="19" t="s">
        <v>3196</v>
      </c>
      <c r="F713" s="19" t="s">
        <v>3196</v>
      </c>
      <c r="G713" s="19" t="s">
        <v>3197</v>
      </c>
      <c r="H713" s="19" t="s">
        <v>397</v>
      </c>
      <c r="I713" s="19">
        <v>2024</v>
      </c>
      <c r="J713" s="19" t="s">
        <v>495</v>
      </c>
      <c r="K713" s="19" t="s">
        <v>496</v>
      </c>
      <c r="L713" s="19" t="s">
        <v>213</v>
      </c>
      <c r="M713" s="19" t="s">
        <v>497</v>
      </c>
      <c r="N713" s="19" t="s">
        <v>557</v>
      </c>
      <c r="O713" s="19" t="s">
        <v>610</v>
      </c>
      <c r="P713" s="19" t="s">
        <v>51</v>
      </c>
      <c r="Q713" s="9" t="s">
        <v>3154</v>
      </c>
      <c r="R713" s="20">
        <v>8.1270000000000007</v>
      </c>
      <c r="S713" s="20">
        <v>1.5629999999999999</v>
      </c>
      <c r="T713" s="20">
        <v>8</v>
      </c>
      <c r="U713" s="20" t="s">
        <v>397</v>
      </c>
      <c r="V713" s="21">
        <f>_xlfn.XLOOKUP(D713,'[4]Gen. Real'!$A$2:$A$1168,'[4]Gen. Real'!$C$2:$C$1168,"-",0)</f>
        <v>12.10192</v>
      </c>
      <c r="W713" s="22"/>
      <c r="X713" s="22" t="str">
        <f>_xlfn.XLOOKUP(D713,[4]Vertimiento!$J$2:$J$119,[4]Vertimiento!$K$2:$K$119,"-",0)</f>
        <v>-</v>
      </c>
      <c r="Y713" s="23" t="str">
        <f t="shared" si="44"/>
        <v>-</v>
      </c>
      <c r="Z713" s="19" t="str">
        <f>_xlfn.XLOOKUP(D713,[4]Cmg!$I$4:$I$99,[4]Cmg!$M$4:$M$99,"----",0,1)</f>
        <v>----</v>
      </c>
      <c r="AA713" s="19" t="str">
        <f>_xlfn.XLOOKUP(D713,[4]Cmg!$A$4:$A$101,[4]Cmg!$B$4:$B$101,"----",0,1)</f>
        <v>----</v>
      </c>
      <c r="AB713" s="19" t="str">
        <f>_xlfn.XLOOKUP(D713,[4]Cmg!$E$4:$E$101,[4]Cmg!$F$4:$F$101,"----",0,1)</f>
        <v>----</v>
      </c>
      <c r="AC713" s="19" t="str">
        <f>_xlfn.XLOOKUP(D713,[4]Cmg!$O$4:$O$101,[4]Cmg!$P$4:$P$101,"----",0,1)</f>
        <v>----</v>
      </c>
      <c r="AD713" s="24" t="str">
        <f>_xlfn.XLOOKUP(D713,[4]Cmg!$S$4:$S$101,[4]Cmg!$U$4:$U$101,"----",0,1)</f>
        <v>----</v>
      </c>
      <c r="AG713" s="25">
        <f>IFERROR(SUMIFS('[4]BD Unidades'!$AH:$AH,'[4]BD Unidades'!$A:$A,'BD Centrales 2024'!$A713),"-")</f>
        <v>3.9</v>
      </c>
      <c r="AH713" s="25">
        <f>SUMIFS('[4]BD Unidades'!$AJ$3:$AJ$1424,'[4]BD Unidades'!$A$3:$A$1424,$A713)</f>
        <v>343.40346991509779</v>
      </c>
      <c r="AI713" s="25">
        <f>SUMIFS('[4]BD Unidades'!$AL$3:$AL$1424,'[4]BD Unidades'!$A$3:$A$1424,$A713)</f>
        <v>3122.8952873138901</v>
      </c>
      <c r="AJ713" s="26">
        <f t="shared" si="45"/>
        <v>0.9009307927659358</v>
      </c>
      <c r="AK713" s="27">
        <f>IFERROR(SUMIFS('[4]BD Unidades'!$AO$3:$AO$1424,'[4]BD Unidades'!$A$3:$A$1424,$A713),"-")</f>
        <v>0</v>
      </c>
      <c r="AL713" s="27">
        <f>IFERROR(SUMIFS('[4]BD Unidades'!$AQ$3:$AQ$1424,'[4]BD Unidades'!$A$3:$A$1424,$A713),"-")</f>
        <v>0</v>
      </c>
      <c r="AM713" s="27">
        <f>IFERROR(SUMIFS('[4]BD Unidades'!$AS$3:$AS$1424,'[4]BD Unidades'!$A$3:$A$1424,$A713),"-")</f>
        <v>0</v>
      </c>
      <c r="AN713" s="27">
        <f>IFERROR(SUMIFS('[4]BD Unidades'!$AU$3:$AU$1424,'[4]BD Unidades'!$A$3:$A$1424,$A713),"-")</f>
        <v>0.14824222960502029</v>
      </c>
      <c r="AO713" s="27">
        <f>IFERROR(SUMIFS('[4]BD Unidades'!$AW$3:$AW$1424,'[4]BD Unidades'!$A$3:$A$1424,$A713),"-")</f>
        <v>0.16982779623477298</v>
      </c>
      <c r="AP713" s="27">
        <f>IFERROR(SUMIFS('[4]BD Unidades'!$AY$3:$AY$1424,'[4]BD Unidades'!$A$3:$A$1424,$A713),"-")</f>
        <v>0.13291384274640086</v>
      </c>
      <c r="AQ713" s="25">
        <f>IFERROR(SUMIFS('[4]BD Unidades'!$AZ$3:$AZ$1424,'[4]BD Unidades'!$A$3:$A$1424,$A713),"-")</f>
        <v>1.149058797580452</v>
      </c>
      <c r="AR713" s="25">
        <f>IFERROR(SUMIFS('[4]BD Unidades'!$BA$3:$BA$1424,'[4]BD Unidades'!$A$3:$A$1424,$A713),"-")</f>
        <v>3.8700245042617101</v>
      </c>
      <c r="AS713" s="28">
        <f>SUMIFS('[4]BD Unidades'!$BC$3:$BC$1424,'[4]BD Unidades'!$A$3:$A$1424,$A713)</f>
        <v>5.1831909869182761E-3</v>
      </c>
      <c r="AT713" s="28">
        <f>SUMIFS('[4]BD Unidades'!$BE$3:$BE$1424,'[4]BD Unidades'!$A$3:$A$1424,$A713)</f>
        <v>0.47889668968692123</v>
      </c>
      <c r="AU713" s="29">
        <f t="shared" si="46"/>
        <v>0.47641447668127096</v>
      </c>
      <c r="AV713" s="30">
        <f t="shared" si="47"/>
        <v>1.5629999999999998E-2</v>
      </c>
      <c r="AW713" s="25">
        <f>IFERROR(SUMIFS('[4]BD Unidades'!$BI$3:$BI$1424,'[4]BD Unidades'!$A$3:$A$1424,$A713),"-")</f>
        <v>1.1343143352585092</v>
      </c>
      <c r="AX713" s="25">
        <f>IFERROR(SUMIFS('[4]BD Unidades'!$BJ$3:$BJ$1424,'[4]BD Unidades'!$A$3:$A$1424,$A713),"-")</f>
        <v>0.72895911436106398</v>
      </c>
    </row>
    <row r="714" spans="1:50" ht="14.4" x14ac:dyDescent="0.3">
      <c r="A714" s="7">
        <v>2048</v>
      </c>
      <c r="B714" s="7" t="s">
        <v>3199</v>
      </c>
      <c r="D714" s="8" t="s">
        <v>3200</v>
      </c>
      <c r="E714" s="19" t="s">
        <v>3201</v>
      </c>
      <c r="F714" s="19" t="s">
        <v>3201</v>
      </c>
      <c r="G714" s="19" t="s">
        <v>2710</v>
      </c>
      <c r="H714" s="19" t="s">
        <v>397</v>
      </c>
      <c r="I714" s="19">
        <v>2024</v>
      </c>
      <c r="J714" s="19" t="s">
        <v>495</v>
      </c>
      <c r="K714" s="19" t="s">
        <v>496</v>
      </c>
      <c r="L714" s="19" t="s">
        <v>213</v>
      </c>
      <c r="M714" s="19" t="s">
        <v>477</v>
      </c>
      <c r="N714" s="19" t="s">
        <v>478</v>
      </c>
      <c r="O714" s="19" t="s">
        <v>714</v>
      </c>
      <c r="P714" s="19" t="s">
        <v>51</v>
      </c>
      <c r="Q714" s="9" t="s">
        <v>3202</v>
      </c>
      <c r="R714" s="20">
        <v>2.79</v>
      </c>
      <c r="S714" s="20">
        <v>0.36</v>
      </c>
      <c r="T714" s="20">
        <v>2.78</v>
      </c>
      <c r="U714" s="20" t="s">
        <v>397</v>
      </c>
      <c r="V714" s="21">
        <f>_xlfn.XLOOKUP(D714,'[4]Gen. Real'!$A$2:$A$1168,'[4]Gen. Real'!$C$2:$C$1168,"-",0)</f>
        <v>4.5749200000000041</v>
      </c>
      <c r="W714" s="22"/>
      <c r="X714" s="22" t="str">
        <f>_xlfn.XLOOKUP(D714,[4]Vertimiento!$J$2:$J$119,[4]Vertimiento!$K$2:$K$119,"-",0)</f>
        <v>-</v>
      </c>
      <c r="Y714" s="23" t="str">
        <f t="shared" si="44"/>
        <v>-</v>
      </c>
      <c r="Z714" s="19" t="str">
        <f>_xlfn.XLOOKUP(D714,[4]Cmg!$I$4:$I$99,[4]Cmg!$M$4:$M$99,"----",0,1)</f>
        <v>----</v>
      </c>
      <c r="AA714" s="19" t="str">
        <f>_xlfn.XLOOKUP(D714,[4]Cmg!$A$4:$A$101,[4]Cmg!$B$4:$B$101,"----",0,1)</f>
        <v>----</v>
      </c>
      <c r="AB714" s="19" t="str">
        <f>_xlfn.XLOOKUP(D714,[4]Cmg!$E$4:$E$101,[4]Cmg!$F$4:$F$101,"----",0,1)</f>
        <v>----</v>
      </c>
      <c r="AC714" s="19" t="str">
        <f>_xlfn.XLOOKUP(D714,[4]Cmg!$O$4:$O$101,[4]Cmg!$P$4:$P$101,"----",0,1)</f>
        <v>----</v>
      </c>
      <c r="AD714" s="24" t="str">
        <f>_xlfn.XLOOKUP(D714,[4]Cmg!$S$4:$S$101,[4]Cmg!$U$4:$U$101,"----",0,1)</f>
        <v>----</v>
      </c>
      <c r="AG714" s="25">
        <f>IFERROR(SUMIFS('[4]BD Unidades'!$AH:$AH,'[4]BD Unidades'!$A:$A,'BD Centrales 2024'!$A714),"-")</f>
        <v>2.78</v>
      </c>
      <c r="AH714" s="25">
        <f>SUMIFS('[4]BD Unidades'!$AJ$3:$AJ$1424,'[4]BD Unidades'!$A$3:$A$1424,$A714)</f>
        <v>8156.0284348865034</v>
      </c>
      <c r="AI714" s="25">
        <f>SUMIFS('[4]BD Unidades'!$AL$3:$AL$1424,'[4]BD Unidades'!$A$3:$A$1424,$A714)</f>
        <v>542.79749103942652</v>
      </c>
      <c r="AJ714" s="26">
        <f t="shared" si="45"/>
        <v>6.2398937013060124E-2</v>
      </c>
      <c r="AK714" s="27">
        <f>IFERROR(SUMIFS('[4]BD Unidades'!$AO$3:$AO$1424,'[4]BD Unidades'!$A$3:$A$1424,$A714),"-")</f>
        <v>0</v>
      </c>
      <c r="AL714" s="27">
        <f>IFERROR(SUMIFS('[4]BD Unidades'!$AQ$3:$AQ$1424,'[4]BD Unidades'!$A$3:$A$1424,$A714),"-")</f>
        <v>0</v>
      </c>
      <c r="AM714" s="27">
        <f>IFERROR(SUMIFS('[4]BD Unidades'!$AS$3:$AS$1424,'[4]BD Unidades'!$A$3:$A$1424,$A714),"-")</f>
        <v>0</v>
      </c>
      <c r="AN714" s="27">
        <f>IFERROR(SUMIFS('[4]BD Unidades'!$AU$3:$AU$1424,'[4]BD Unidades'!$A$3:$A$1424,$A714),"-")</f>
        <v>0</v>
      </c>
      <c r="AO714" s="27">
        <f>IFERROR(SUMIFS('[4]BD Unidades'!$AW$3:$AW$1424,'[4]BD Unidades'!$A$3:$A$1424,$A714),"-")</f>
        <v>0.19443060931899642</v>
      </c>
      <c r="AP714" s="27">
        <f>IFERROR(SUMIFS('[4]BD Unidades'!$AY$3:$AY$1424,'[4]BD Unidades'!$A$3:$A$1424,$A714),"-")</f>
        <v>0.20501055197132612</v>
      </c>
      <c r="AQ714" s="25">
        <f>IFERROR(SUMIFS('[4]BD Unidades'!$AZ$3:$AZ$1424,'[4]BD Unidades'!$A$3:$A$1424,$A714),"-")</f>
        <v>0.79300253127272724</v>
      </c>
      <c r="AR714" s="25">
        <f>IFERROR(SUMIFS('[4]BD Unidades'!$BA$3:$BA$1424,'[4]BD Unidades'!$A$3:$A$1424,$A714),"-")</f>
        <v>2.66546964817194</v>
      </c>
      <c r="AS714" s="28">
        <f>SUMIFS('[4]BD Unidades'!$BC$3:$BC$1424,'[4]BD Unidades'!$A$3:$A$1424,$A714)</f>
        <v>1.1620889047608938E-2</v>
      </c>
      <c r="AT714" s="28">
        <f>SUMIFS('[4]BD Unidades'!$BE$3:$BE$1424,'[4]BD Unidades'!$A$3:$A$1424,$A714)</f>
        <v>0.99641577060931896</v>
      </c>
      <c r="AU714" s="29">
        <f t="shared" si="46"/>
        <v>0.98483653349378031</v>
      </c>
      <c r="AV714" s="30">
        <f t="shared" si="47"/>
        <v>3.5999999999999999E-3</v>
      </c>
      <c r="AW714" s="25">
        <f>IFERROR(SUMIFS('[4]BD Unidades'!$BI$3:$BI$1424,'[4]BD Unidades'!$A$3:$A$1424,$A714),"-")</f>
        <v>0.78375398794150453</v>
      </c>
      <c r="AX714" s="25">
        <f>IFERROR(SUMIFS('[4]BD Unidades'!$BJ$3:$BJ$1424,'[4]BD Unidades'!$A$3:$A$1424,$A714),"-")</f>
        <v>0.50367397745756859</v>
      </c>
    </row>
    <row r="715" spans="1:50" ht="14.4" x14ac:dyDescent="0.3">
      <c r="A715" s="7">
        <v>2050</v>
      </c>
      <c r="B715" s="7" t="s">
        <v>3203</v>
      </c>
      <c r="D715" s="8" t="s">
        <v>3204</v>
      </c>
      <c r="E715" s="19" t="s">
        <v>3205</v>
      </c>
      <c r="F715" s="19" t="s">
        <v>3205</v>
      </c>
      <c r="G715" s="19" t="s">
        <v>3206</v>
      </c>
      <c r="H715" s="19" t="s">
        <v>397</v>
      </c>
      <c r="I715" s="19">
        <v>2024</v>
      </c>
      <c r="J715" s="19" t="s">
        <v>495</v>
      </c>
      <c r="K715" s="19" t="s">
        <v>496</v>
      </c>
      <c r="L715" s="19" t="s">
        <v>213</v>
      </c>
      <c r="M715" s="19" t="s">
        <v>362</v>
      </c>
      <c r="N715" s="19" t="s">
        <v>363</v>
      </c>
      <c r="O715" s="19" t="s">
        <v>2318</v>
      </c>
      <c r="P715" s="19" t="s">
        <v>51</v>
      </c>
      <c r="Q715" s="9" t="s">
        <v>3207</v>
      </c>
      <c r="R715" s="20">
        <v>9.0150000000000006</v>
      </c>
      <c r="S715" s="20">
        <v>0.17</v>
      </c>
      <c r="T715" s="20">
        <v>9</v>
      </c>
      <c r="U715" s="20" t="s">
        <v>397</v>
      </c>
      <c r="V715" s="21">
        <f>_xlfn.XLOOKUP(D715,'[4]Gen. Real'!$A$2:$A$1168,'[4]Gen. Real'!$C$2:$C$1168,"-",0)</f>
        <v>18.714040000000011</v>
      </c>
      <c r="W715" s="22"/>
      <c r="X715" s="22" t="str">
        <f>_xlfn.XLOOKUP(D715,[4]Vertimiento!$J$2:$J$119,[4]Vertimiento!$K$2:$K$119,"-",0)</f>
        <v>-</v>
      </c>
      <c r="Y715" s="23" t="str">
        <f t="shared" si="44"/>
        <v>-</v>
      </c>
      <c r="Z715" s="19" t="str">
        <f>_xlfn.XLOOKUP(D715,[4]Cmg!$I$4:$I$99,[4]Cmg!$M$4:$M$99,"----",0,1)</f>
        <v>----</v>
      </c>
      <c r="AA715" s="19" t="str">
        <f>_xlfn.XLOOKUP(D715,[4]Cmg!$A$4:$A$101,[4]Cmg!$B$4:$B$101,"----",0,1)</f>
        <v>----</v>
      </c>
      <c r="AB715" s="19" t="str">
        <f>_xlfn.XLOOKUP(D715,[4]Cmg!$E$4:$E$101,[4]Cmg!$F$4:$F$101,"----",0,1)</f>
        <v>----</v>
      </c>
      <c r="AC715" s="19" t="str">
        <f>_xlfn.XLOOKUP(D715,[4]Cmg!$O$4:$O$101,[4]Cmg!$P$4:$P$101,"----",0,1)</f>
        <v>----</v>
      </c>
      <c r="AD715" s="24" t="str">
        <f>_xlfn.XLOOKUP(D715,[4]Cmg!$S$4:$S$101,[4]Cmg!$U$4:$U$101,"----",0,1)</f>
        <v>----</v>
      </c>
      <c r="AG715" s="25">
        <f>IFERROR(SUMIFS('[4]BD Unidades'!$AH:$AH,'[4]BD Unidades'!$A:$A,'BD Centrales 2024'!$A715),"-")</f>
        <v>9</v>
      </c>
      <c r="AH715" s="25">
        <f>SUMIFS('[4]BD Unidades'!$AJ$3:$AJ$1424,'[4]BD Unidades'!$A$3:$A$1424,$A715)</f>
        <v>8613.2778702163014</v>
      </c>
      <c r="AI715" s="25">
        <f>SUMIFS('[4]BD Unidades'!$AL$3:$AL$1424,'[4]BD Unidades'!$A$3:$A$1424,$A715)</f>
        <v>0</v>
      </c>
      <c r="AJ715" s="26">
        <f t="shared" si="45"/>
        <v>0</v>
      </c>
      <c r="AK715" s="27">
        <f>IFERROR(SUMIFS('[4]BD Unidades'!$AO$3:$AO$1424,'[4]BD Unidades'!$A$3:$A$1424,$A715),"-")</f>
        <v>0</v>
      </c>
      <c r="AL715" s="27">
        <f>IFERROR(SUMIFS('[4]BD Unidades'!$AQ$3:$AQ$1424,'[4]BD Unidades'!$A$3:$A$1424,$A715),"-")</f>
        <v>0</v>
      </c>
      <c r="AM715" s="27">
        <f>IFERROR(SUMIFS('[4]BD Unidades'!$AS$3:$AS$1424,'[4]BD Unidades'!$A$3:$A$1424,$A715),"-")</f>
        <v>0</v>
      </c>
      <c r="AN715" s="27">
        <f>IFERROR(SUMIFS('[4]BD Unidades'!$AU$3:$AU$1424,'[4]BD Unidades'!$A$3:$A$1424,$A715),"-")</f>
        <v>0.31135008319467555</v>
      </c>
      <c r="AO715" s="27">
        <f>IFERROR(SUMIFS('[4]BD Unidades'!$AW$3:$AW$1424,'[4]BD Unidades'!$A$3:$A$1424,$A715),"-")</f>
        <v>0.23963760399334441</v>
      </c>
      <c r="AP715" s="27">
        <f>IFERROR(SUMIFS('[4]BD Unidades'!$AY$3:$AY$1424,'[4]BD Unidades'!$A$3:$A$1424,$A715),"-")</f>
        <v>0.25725124792013315</v>
      </c>
      <c r="AQ715" s="25">
        <f>IFERROR(SUMIFS('[4]BD Unidades'!$AZ$3:$AZ$1424,'[4]BD Unidades'!$A$3:$A$1424,$A715),"-")</f>
        <v>2.1573457676531556</v>
      </c>
      <c r="AR715" s="25">
        <f>IFERROR(SUMIFS('[4]BD Unidades'!$BA$3:$BA$1424,'[4]BD Unidades'!$A$3:$A$1424,$A715),"-")</f>
        <v>9</v>
      </c>
      <c r="AS715" s="28">
        <f>SUMIFS('[4]BD Unidades'!$BC$3:$BC$1424,'[4]BD Unidades'!$A$3:$A$1424,$A715)</f>
        <v>1.1393160987395441E-2</v>
      </c>
      <c r="AT715" s="28">
        <f>SUMIFS('[4]BD Unidades'!$BE$3:$BE$1424,'[4]BD Unidades'!$A$3:$A$1424,$A715)</f>
        <v>0.99833610648918458</v>
      </c>
      <c r="AU715" s="29">
        <f t="shared" si="46"/>
        <v>0.98696190250842375</v>
      </c>
      <c r="AV715" s="30">
        <f t="shared" si="47"/>
        <v>1.7000000000000001E-3</v>
      </c>
      <c r="AW715" s="25">
        <f>IFERROR(SUMIFS('[4]BD Unidades'!$BI$3:$BI$1424,'[4]BD Unidades'!$A$3:$A$1424,$A715),"-")</f>
        <v>2.1327258150374089</v>
      </c>
      <c r="AX715" s="25">
        <f>IFERROR(SUMIFS('[4]BD Unidades'!$BJ$3:$BJ$1424,'[4]BD Unidades'!$A$3:$A$1424,$A715),"-")</f>
        <v>1.3705812163172038</v>
      </c>
    </row>
    <row r="716" spans="1:50" ht="14.4" x14ac:dyDescent="0.3">
      <c r="A716" s="7">
        <v>2051</v>
      </c>
      <c r="B716" s="7" t="s">
        <v>3208</v>
      </c>
      <c r="D716" s="8" t="s">
        <v>3209</v>
      </c>
      <c r="E716" s="19" t="s">
        <v>2547</v>
      </c>
      <c r="F716" s="19" t="s">
        <v>3210</v>
      </c>
      <c r="G716" s="19" t="s">
        <v>3211</v>
      </c>
      <c r="H716" s="19" t="s">
        <v>397</v>
      </c>
      <c r="I716" s="19">
        <v>2024</v>
      </c>
      <c r="J716" s="19" t="s">
        <v>495</v>
      </c>
      <c r="K716" s="19" t="s">
        <v>496</v>
      </c>
      <c r="L716" s="19" t="s">
        <v>213</v>
      </c>
      <c r="M716" s="19" t="s">
        <v>189</v>
      </c>
      <c r="N716" s="19" t="s">
        <v>773</v>
      </c>
      <c r="O716" s="19" t="s">
        <v>773</v>
      </c>
      <c r="P716" s="19" t="s">
        <v>51</v>
      </c>
      <c r="Q716" s="9" t="s">
        <v>3207</v>
      </c>
      <c r="R716" s="20">
        <v>0.91500000000000004</v>
      </c>
      <c r="S716" s="20">
        <v>1.64</v>
      </c>
      <c r="T716" s="20">
        <v>0.9</v>
      </c>
      <c r="U716" s="20" t="s">
        <v>397</v>
      </c>
      <c r="V716" s="21">
        <f>_xlfn.XLOOKUP(D716,'[4]Gen. Real'!$A$2:$A$1168,'[4]Gen. Real'!$C$2:$C$1168,"-",0)</f>
        <v>5.0658600000000007</v>
      </c>
      <c r="W716" s="22"/>
      <c r="X716" s="22" t="str">
        <f>_xlfn.XLOOKUP(D716,[4]Vertimiento!$J$2:$J$119,[4]Vertimiento!$K$2:$K$119,"-",0)</f>
        <v>-</v>
      </c>
      <c r="Y716" s="23" t="str">
        <f t="shared" si="44"/>
        <v>-</v>
      </c>
      <c r="Z716" s="19" t="str">
        <f>_xlfn.XLOOKUP(D716,[4]Cmg!$I$4:$I$99,[4]Cmg!$M$4:$M$99,"----",0,1)</f>
        <v>----</v>
      </c>
      <c r="AA716" s="19" t="str">
        <f>_xlfn.XLOOKUP(D716,[4]Cmg!$A$4:$A$101,[4]Cmg!$B$4:$B$101,"----",0,1)</f>
        <v>----</v>
      </c>
      <c r="AB716" s="19" t="str">
        <f>_xlfn.XLOOKUP(D716,[4]Cmg!$E$4:$E$101,[4]Cmg!$F$4:$F$101,"----",0,1)</f>
        <v>----</v>
      </c>
      <c r="AC716" s="19" t="str">
        <f>_xlfn.XLOOKUP(D716,[4]Cmg!$O$4:$O$101,[4]Cmg!$P$4:$P$101,"----",0,1)</f>
        <v>----</v>
      </c>
      <c r="AD716" s="24" t="str">
        <f>_xlfn.XLOOKUP(D716,[4]Cmg!$S$4:$S$101,[4]Cmg!$U$4:$U$101,"----",0,1)</f>
        <v>----</v>
      </c>
      <c r="AG716" s="25">
        <f>IFERROR(SUMIFS('[4]BD Unidades'!$AH:$AH,'[4]BD Unidades'!$A:$A,'BD Centrales 2024'!$A716),"-")</f>
        <v>1.8180327868852459</v>
      </c>
      <c r="AH716" s="25">
        <f>SUMIFS('[4]BD Unidades'!$AJ$3:$AJ$1424,'[4]BD Unidades'!$A$3:$A$1424,$A716)</f>
        <v>28715.84699453551</v>
      </c>
      <c r="AI716" s="25">
        <f>SUMIFS('[4]BD Unidades'!$AL$3:$AL$1424,'[4]BD Unidades'!$A$3:$A$1424,$A716)</f>
        <v>0</v>
      </c>
      <c r="AJ716" s="26">
        <f t="shared" si="45"/>
        <v>0</v>
      </c>
      <c r="AK716" s="27">
        <f>IFERROR(SUMIFS('[4]BD Unidades'!$AO$3:$AO$1424,'[4]BD Unidades'!$A$3:$A$1424,$A716),"-")</f>
        <v>0</v>
      </c>
      <c r="AL716" s="27">
        <f>IFERROR(SUMIFS('[4]BD Unidades'!$AQ$3:$AQ$1424,'[4]BD Unidades'!$A$3:$A$1424,$A716),"-")</f>
        <v>0</v>
      </c>
      <c r="AM716" s="27">
        <f>IFERROR(SUMIFS('[4]BD Unidades'!$AS$3:$AS$1424,'[4]BD Unidades'!$A$3:$A$1424,$A716),"-")</f>
        <v>0</v>
      </c>
      <c r="AN716" s="27">
        <f>IFERROR(SUMIFS('[4]BD Unidades'!$AU$3:$AU$1424,'[4]BD Unidades'!$A$3:$A$1424,$A716),"-")</f>
        <v>1.0946491803278688</v>
      </c>
      <c r="AO716" s="27">
        <f>IFERROR(SUMIFS('[4]BD Unidades'!$AW$3:$AW$1424,'[4]BD Unidades'!$A$3:$A$1424,$A716),"-")</f>
        <v>1.0008065573770493</v>
      </c>
      <c r="AP716" s="27">
        <f>IFERROR(SUMIFS('[4]BD Unidades'!$AY$3:$AY$1424,'[4]BD Unidades'!$A$3:$A$1424,$A716),"-")</f>
        <v>0.85048852459016389</v>
      </c>
      <c r="AQ716" s="25">
        <f>IFERROR(SUMIFS('[4]BD Unidades'!$AZ$3:$AZ$1424,'[4]BD Unidades'!$A$3:$A$1424,$A716),"-")</f>
        <v>0.43579170424906183</v>
      </c>
      <c r="AR716" s="25">
        <f>IFERROR(SUMIFS('[4]BD Unidades'!$BA$3:$BA$1424,'[4]BD Unidades'!$A$3:$A$1424,$A716),"-")</f>
        <v>1.81826546146527</v>
      </c>
      <c r="AS716" s="28">
        <f>SUMIFS('[4]BD Unidades'!$BC$3:$BC$1424,'[4]BD Unidades'!$A$3:$A$1424,$A716)</f>
        <v>5.0235919416509504E-2</v>
      </c>
      <c r="AT716" s="28">
        <f>SUMIFS('[4]BD Unidades'!$BE$3:$BE$1424,'[4]BD Unidades'!$A$3:$A$1424,$A716)</f>
        <v>3.278688524590164</v>
      </c>
      <c r="AU716" s="29">
        <f t="shared" si="46"/>
        <v>3.1139805920770183</v>
      </c>
      <c r="AV716" s="30">
        <f t="shared" si="47"/>
        <v>1.6399999999999998E-2</v>
      </c>
      <c r="AW716" s="25">
        <f>IFERROR(SUMIFS('[4]BD Unidades'!$BI$3:$BI$1424,'[4]BD Unidades'!$A$3:$A$1424,$A716),"-")</f>
        <v>0.42911452318326448</v>
      </c>
      <c r="AX716" s="25">
        <f>IFERROR(SUMIFS('[4]BD Unidades'!$BJ$3:$BJ$1424,'[4]BD Unidades'!$A$3:$A$1424,$A716),"-")</f>
        <v>0.27576742447485186</v>
      </c>
    </row>
    <row r="717" spans="1:50" ht="14.4" x14ac:dyDescent="0.3">
      <c r="A717" s="7">
        <v>2052</v>
      </c>
      <c r="B717" s="7" t="s">
        <v>3212</v>
      </c>
      <c r="D717" s="8" t="s">
        <v>3213</v>
      </c>
      <c r="E717" s="19" t="s">
        <v>3214</v>
      </c>
      <c r="F717" s="19" t="s">
        <v>3214</v>
      </c>
      <c r="G717" s="19" t="s">
        <v>3215</v>
      </c>
      <c r="H717" s="19" t="s">
        <v>397</v>
      </c>
      <c r="I717" s="19">
        <v>2024</v>
      </c>
      <c r="J717" s="19" t="s">
        <v>495</v>
      </c>
      <c r="K717" s="19" t="s">
        <v>496</v>
      </c>
      <c r="L717" s="19" t="s">
        <v>213</v>
      </c>
      <c r="M717" s="19" t="s">
        <v>68</v>
      </c>
      <c r="N717" s="19" t="s">
        <v>68</v>
      </c>
      <c r="O717" s="19" t="s">
        <v>2324</v>
      </c>
      <c r="P717" s="19" t="s">
        <v>51</v>
      </c>
      <c r="Q717" s="9" t="s">
        <v>3216</v>
      </c>
      <c r="R717" s="20">
        <v>6.1109999999999998</v>
      </c>
      <c r="S717" s="20">
        <v>0.18</v>
      </c>
      <c r="T717" s="20">
        <v>6.1</v>
      </c>
      <c r="U717" s="20" t="s">
        <v>397</v>
      </c>
      <c r="V717" s="21">
        <f>_xlfn.XLOOKUP(D717,'[4]Gen. Real'!$A$2:$A$1168,'[4]Gen. Real'!$C$2:$C$1168,"-",0)</f>
        <v>14.737899999999991</v>
      </c>
      <c r="W717" s="22"/>
      <c r="X717" s="22" t="str">
        <f>_xlfn.XLOOKUP(D717,[4]Vertimiento!$J$2:$J$119,[4]Vertimiento!$K$2:$K$119,"-",0)</f>
        <v>-</v>
      </c>
      <c r="Y717" s="23" t="str">
        <f t="shared" si="44"/>
        <v>-</v>
      </c>
      <c r="Z717" s="19" t="str">
        <f>_xlfn.XLOOKUP(D717,[4]Cmg!$I$4:$I$99,[4]Cmg!$M$4:$M$99,"----",0,1)</f>
        <v>----</v>
      </c>
      <c r="AA717" s="19" t="str">
        <f>_xlfn.XLOOKUP(D717,[4]Cmg!$A$4:$A$101,[4]Cmg!$B$4:$B$101,"----",0,1)</f>
        <v>----</v>
      </c>
      <c r="AB717" s="19" t="str">
        <f>_xlfn.XLOOKUP(D717,[4]Cmg!$E$4:$E$101,[4]Cmg!$F$4:$F$101,"----",0,1)</f>
        <v>----</v>
      </c>
      <c r="AC717" s="19" t="str">
        <f>_xlfn.XLOOKUP(D717,[4]Cmg!$O$4:$O$101,[4]Cmg!$P$4:$P$101,"----",0,1)</f>
        <v>----</v>
      </c>
      <c r="AD717" s="24" t="str">
        <f>_xlfn.XLOOKUP(D717,[4]Cmg!$S$4:$S$101,[4]Cmg!$U$4:$U$101,"----",0,1)</f>
        <v>----</v>
      </c>
      <c r="AG717" s="25">
        <f>IFERROR(SUMIFS('[4]BD Unidades'!$AH:$AH,'[4]BD Unidades'!$A:$A,'BD Centrales 2024'!$A717),"-")</f>
        <v>7.35983606557377</v>
      </c>
      <c r="AH717" s="25">
        <f>SUMIFS('[4]BD Unidades'!$AJ$3:$AJ$1424,'[4]BD Unidades'!$A$3:$A$1424,$A717)</f>
        <v>12347.741777123227</v>
      </c>
      <c r="AI717" s="25">
        <f>SUMIFS('[4]BD Unidades'!$AL$3:$AL$1424,'[4]BD Unidades'!$A$3:$A$1424,$A717)</f>
        <v>0</v>
      </c>
      <c r="AJ717" s="26">
        <f t="shared" si="45"/>
        <v>0</v>
      </c>
      <c r="AK717" s="27">
        <f>IFERROR(SUMIFS('[4]BD Unidades'!$AO$3:$AO$1424,'[4]BD Unidades'!$A$3:$A$1424,$A717),"-")</f>
        <v>0</v>
      </c>
      <c r="AL717" s="27">
        <f>IFERROR(SUMIFS('[4]BD Unidades'!$AQ$3:$AQ$1424,'[4]BD Unidades'!$A$3:$A$1424,$A717),"-")</f>
        <v>0</v>
      </c>
      <c r="AM717" s="27">
        <f>IFERROR(SUMIFS('[4]BD Unidades'!$AS$3:$AS$1424,'[4]BD Unidades'!$A$3:$A$1424,$A717),"-")</f>
        <v>0</v>
      </c>
      <c r="AN717" s="27">
        <f>IFERROR(SUMIFS('[4]BD Unidades'!$AU$3:$AU$1424,'[4]BD Unidades'!$A$3:$A$1424,$A717),"-")</f>
        <v>0</v>
      </c>
      <c r="AO717" s="27">
        <f>IFERROR(SUMIFS('[4]BD Unidades'!$AW$3:$AW$1424,'[4]BD Unidades'!$A$3:$A$1424,$A717),"-")</f>
        <v>0.31558615611192931</v>
      </c>
      <c r="AP717" s="27">
        <f>IFERROR(SUMIFS('[4]BD Unidades'!$AY$3:$AY$1424,'[4]BD Unidades'!$A$3:$A$1424,$A717),"-")</f>
        <v>0.36810309278350517</v>
      </c>
      <c r="AQ717" s="25">
        <f>IFERROR(SUMIFS('[4]BD Unidades'!$AZ$3:$AZ$1424,'[4]BD Unidades'!$A$3:$A$1424,$A717),"-")</f>
        <v>1.6831260647010016</v>
      </c>
      <c r="AR717" s="25">
        <f>IFERROR(SUMIFS('[4]BD Unidades'!$BA$3:$BA$1424,'[4]BD Unidades'!$A$3:$A$1424,$A717),"-")</f>
        <v>7.2903589525432002</v>
      </c>
      <c r="AS717" s="28">
        <f>SUMIFS('[4]BD Unidades'!$BC$3:$BC$1424,'[4]BD Unidades'!$A$3:$A$1424,$A717)</f>
        <v>2.6668702389489544E-2</v>
      </c>
      <c r="AT717" s="28">
        <f>SUMIFS('[4]BD Unidades'!$BE$3:$BE$1424,'[4]BD Unidades'!$A$3:$A$1424,$A717)</f>
        <v>1.4727540500736378</v>
      </c>
      <c r="AU717" s="29">
        <f t="shared" si="46"/>
        <v>1.4334776106193086</v>
      </c>
      <c r="AV717" s="30">
        <f t="shared" si="47"/>
        <v>1.8E-3</v>
      </c>
      <c r="AW717" s="25">
        <f>IFERROR(SUMIFS('[4]BD Unidades'!$BI$3:$BI$1424,'[4]BD Unidades'!$A$3:$A$1424,$A717),"-")</f>
        <v>1.6526479355787242</v>
      </c>
      <c r="AX717" s="25">
        <f>IFERROR(SUMIFS('[4]BD Unidades'!$BJ$3:$BJ$1424,'[4]BD Unidades'!$A$3:$A$1424,$A717),"-")</f>
        <v>1.0620625500563339</v>
      </c>
    </row>
    <row r="718" spans="1:50" ht="14.4" x14ac:dyDescent="0.3">
      <c r="A718" s="7">
        <v>2053</v>
      </c>
      <c r="B718" s="7" t="s">
        <v>3217</v>
      </c>
      <c r="D718" s="8" t="s">
        <v>3218</v>
      </c>
      <c r="E718" s="19" t="s">
        <v>3219</v>
      </c>
      <c r="F718" s="19" t="s">
        <v>3220</v>
      </c>
      <c r="G718" s="19" t="s">
        <v>3221</v>
      </c>
      <c r="H718" s="19" t="s">
        <v>397</v>
      </c>
      <c r="I718" s="19">
        <v>2024</v>
      </c>
      <c r="J718" s="19" t="s">
        <v>495</v>
      </c>
      <c r="K718" s="19" t="s">
        <v>496</v>
      </c>
      <c r="L718" s="19" t="s">
        <v>213</v>
      </c>
      <c r="M718" s="19" t="s">
        <v>106</v>
      </c>
      <c r="N718" s="19" t="s">
        <v>243</v>
      </c>
      <c r="O718" s="19" t="s">
        <v>1639</v>
      </c>
      <c r="P718" s="19" t="s">
        <v>51</v>
      </c>
      <c r="Q718" s="9" t="s">
        <v>3222</v>
      </c>
      <c r="R718" s="20">
        <v>3.008</v>
      </c>
      <c r="S718" s="20">
        <v>0.27</v>
      </c>
      <c r="T718" s="20">
        <v>3</v>
      </c>
      <c r="U718" s="20" t="s">
        <v>397</v>
      </c>
      <c r="V718" s="21">
        <f>_xlfn.XLOOKUP(D718,'[4]Gen. Real'!$A$2:$A$1168,'[4]Gen. Real'!$C$2:$C$1168,"-",0)</f>
        <v>5.6802999999999972</v>
      </c>
      <c r="W718" s="22"/>
      <c r="X718" s="22" t="str">
        <f>_xlfn.XLOOKUP(D718,[4]Vertimiento!$J$2:$J$119,[4]Vertimiento!$K$2:$K$119,"-",0)</f>
        <v>-</v>
      </c>
      <c r="Y718" s="23" t="str">
        <f t="shared" si="44"/>
        <v>-</v>
      </c>
      <c r="Z718" s="19" t="str">
        <f>_xlfn.XLOOKUP(D718,[4]Cmg!$I$4:$I$99,[4]Cmg!$M$4:$M$99,"----",0,1)</f>
        <v>----</v>
      </c>
      <c r="AA718" s="19" t="str">
        <f>_xlfn.XLOOKUP(D718,[4]Cmg!$A$4:$A$101,[4]Cmg!$B$4:$B$101,"----",0,1)</f>
        <v>----</v>
      </c>
      <c r="AB718" s="19" t="str">
        <f>_xlfn.XLOOKUP(D718,[4]Cmg!$E$4:$E$101,[4]Cmg!$F$4:$F$101,"----",0,1)</f>
        <v>----</v>
      </c>
      <c r="AC718" s="19" t="str">
        <f>_xlfn.XLOOKUP(D718,[4]Cmg!$O$4:$O$101,[4]Cmg!$P$4:$P$101,"----",0,1)</f>
        <v>----</v>
      </c>
      <c r="AD718" s="24" t="str">
        <f>_xlfn.XLOOKUP(D718,[4]Cmg!$S$4:$S$101,[4]Cmg!$U$4:$U$101,"----",0,1)</f>
        <v>----</v>
      </c>
      <c r="AG718" s="25">
        <f>IFERROR(SUMIFS('[4]BD Unidades'!$AH:$AH,'[4]BD Unidades'!$A:$A,'BD Centrales 2024'!$A718),"-")</f>
        <v>3</v>
      </c>
      <c r="AH718" s="25">
        <f>SUMIFS('[4]BD Unidades'!$AJ$3:$AJ$1424,'[4]BD Unidades'!$A$3:$A$1424,$A718)</f>
        <v>8548.0053191489351</v>
      </c>
      <c r="AI718" s="25">
        <f>SUMIFS('[4]BD Unidades'!$AL$3:$AL$1424,'[4]BD Unidades'!$A$3:$A$1424,$A718)</f>
        <v>0</v>
      </c>
      <c r="AJ718" s="26">
        <f t="shared" si="45"/>
        <v>0</v>
      </c>
      <c r="AK718" s="27">
        <f>IFERROR(SUMIFS('[4]BD Unidades'!$AO$3:$AO$1424,'[4]BD Unidades'!$A$3:$A$1424,$A718),"-")</f>
        <v>0</v>
      </c>
      <c r="AL718" s="27">
        <f>IFERROR(SUMIFS('[4]BD Unidades'!$AQ$3:$AQ$1424,'[4]BD Unidades'!$A$3:$A$1424,$A718),"-")</f>
        <v>0</v>
      </c>
      <c r="AM718" s="27">
        <f>IFERROR(SUMIFS('[4]BD Unidades'!$AS$3:$AS$1424,'[4]BD Unidades'!$A$3:$A$1424,$A718),"-")</f>
        <v>0</v>
      </c>
      <c r="AN718" s="27">
        <f>IFERROR(SUMIFS('[4]BD Unidades'!$AU$3:$AU$1424,'[4]BD Unidades'!$A$3:$A$1424,$A718),"-")</f>
        <v>0.17932579787234043</v>
      </c>
      <c r="AO718" s="27">
        <f>IFERROR(SUMIFS('[4]BD Unidades'!$AW$3:$AW$1424,'[4]BD Unidades'!$A$3:$A$1424,$A718),"-")</f>
        <v>0.21946077127659575</v>
      </c>
      <c r="AP718" s="27">
        <f>IFERROR(SUMIFS('[4]BD Unidades'!$AY$3:$AY$1424,'[4]BD Unidades'!$A$3:$A$1424,$A718),"-")</f>
        <v>0.21392253989361698</v>
      </c>
      <c r="AQ718" s="25">
        <f>IFERROR(SUMIFS('[4]BD Unidades'!$AZ$3:$AZ$1424,'[4]BD Unidades'!$A$3:$A$1424,$A718),"-")</f>
        <v>0.539412</v>
      </c>
      <c r="AR718" s="25">
        <f>IFERROR(SUMIFS('[4]BD Unidades'!$BA$3:$BA$1424,'[4]BD Unidades'!$A$3:$A$1424,$A718),"-")</f>
        <v>3</v>
      </c>
      <c r="AS718" s="28">
        <f>SUMIFS('[4]BD Unidades'!$BC$3:$BC$1424,'[4]BD Unidades'!$A$3:$A$1424,$A718)</f>
        <v>1.088785120955984E-2</v>
      </c>
      <c r="AT718" s="28">
        <f>SUMIFS('[4]BD Unidades'!$BE$3:$BE$1424,'[4]BD Unidades'!$A$3:$A$1424,$A718)</f>
        <v>0.99734042553191493</v>
      </c>
      <c r="AU718" s="29">
        <f t="shared" si="46"/>
        <v>0.98648153137344441</v>
      </c>
      <c r="AV718" s="30">
        <f t="shared" si="47"/>
        <v>2.7000000000000001E-3</v>
      </c>
      <c r="AW718" s="25">
        <f>IFERROR(SUMIFS('[4]BD Unidades'!$BI$3:$BI$1424,'[4]BD Unidades'!$A$3:$A$1424,$A718),"-")</f>
        <v>0.53352330096975698</v>
      </c>
      <c r="AX718" s="25">
        <f>IFERROR(SUMIFS('[4]BD Unidades'!$BJ$3:$BJ$1424,'[4]BD Unidades'!$A$3:$A$1424,$A718),"-")</f>
        <v>0.34286498978016683</v>
      </c>
    </row>
    <row r="719" spans="1:50" ht="14.4" x14ac:dyDescent="0.3">
      <c r="A719" s="7">
        <v>2054</v>
      </c>
      <c r="B719" s="7" t="s">
        <v>3223</v>
      </c>
      <c r="D719" s="8" t="s">
        <v>3224</v>
      </c>
      <c r="E719" s="19" t="s">
        <v>3225</v>
      </c>
      <c r="F719" s="19" t="s">
        <v>3225</v>
      </c>
      <c r="G719" s="19" t="s">
        <v>3226</v>
      </c>
      <c r="H719" s="19" t="s">
        <v>397</v>
      </c>
      <c r="I719" s="19">
        <v>2024</v>
      </c>
      <c r="J719" s="19" t="s">
        <v>495</v>
      </c>
      <c r="K719" s="19" t="s">
        <v>496</v>
      </c>
      <c r="L719" s="19" t="s">
        <v>213</v>
      </c>
      <c r="M719" s="19" t="s">
        <v>164</v>
      </c>
      <c r="N719" s="19" t="s">
        <v>221</v>
      </c>
      <c r="O719" s="19" t="s">
        <v>886</v>
      </c>
      <c r="P719" s="19" t="s">
        <v>51</v>
      </c>
      <c r="Q719" s="9" t="s">
        <v>3164</v>
      </c>
      <c r="R719" s="20">
        <v>2.9980000000000002</v>
      </c>
      <c r="S719" s="20">
        <v>0.26600000000000001</v>
      </c>
      <c r="T719" s="20">
        <v>2.99</v>
      </c>
      <c r="U719" s="20" t="s">
        <v>397</v>
      </c>
      <c r="V719" s="21">
        <f>_xlfn.XLOOKUP(D719,'[4]Gen. Real'!$A$2:$A$1168,'[4]Gen. Real'!$C$2:$C$1168,"-",0)</f>
        <v>5.5714300000000012</v>
      </c>
      <c r="W719" s="22"/>
      <c r="X719" s="22" t="str">
        <f>_xlfn.XLOOKUP(D719,[4]Vertimiento!$J$2:$J$119,[4]Vertimiento!$K$2:$K$119,"-",0)</f>
        <v>-</v>
      </c>
      <c r="Y719" s="23" t="str">
        <f t="shared" si="44"/>
        <v>-</v>
      </c>
      <c r="Z719" s="19" t="str">
        <f>_xlfn.XLOOKUP(D719,[4]Cmg!$I$4:$I$99,[4]Cmg!$M$4:$M$99,"----",0,1)</f>
        <v>----</v>
      </c>
      <c r="AA719" s="19" t="str">
        <f>_xlfn.XLOOKUP(D719,[4]Cmg!$A$4:$A$101,[4]Cmg!$B$4:$B$101,"----",0,1)</f>
        <v>----</v>
      </c>
      <c r="AB719" s="19" t="str">
        <f>_xlfn.XLOOKUP(D719,[4]Cmg!$E$4:$E$101,[4]Cmg!$F$4:$F$101,"----",0,1)</f>
        <v>----</v>
      </c>
      <c r="AC719" s="19" t="str">
        <f>_xlfn.XLOOKUP(D719,[4]Cmg!$O$4:$O$101,[4]Cmg!$P$4:$P$101,"----",0,1)</f>
        <v>----</v>
      </c>
      <c r="AD719" s="24" t="str">
        <f>_xlfn.XLOOKUP(D719,[4]Cmg!$S$4:$S$101,[4]Cmg!$U$4:$U$101,"----",0,1)</f>
        <v>----</v>
      </c>
      <c r="AG719" s="25">
        <f>IFERROR(SUMIFS('[4]BD Unidades'!$AH:$AH,'[4]BD Unidades'!$A:$A,'BD Centrales 2024'!$A719),"-")</f>
        <v>2.99</v>
      </c>
      <c r="AH719" s="25">
        <f>SUMIFS('[4]BD Unidades'!$AJ$3:$AJ$1424,'[4]BD Unidades'!$A$3:$A$1424,$A719)</f>
        <v>8698.3435067823029</v>
      </c>
      <c r="AI719" s="25">
        <f>SUMIFS('[4]BD Unidades'!$AL$3:$AL$1424,'[4]BD Unidades'!$A$3:$A$1424,$A719)</f>
        <v>0</v>
      </c>
      <c r="AJ719" s="26">
        <f t="shared" si="45"/>
        <v>0</v>
      </c>
      <c r="AK719" s="27">
        <f>IFERROR(SUMIFS('[4]BD Unidades'!$AO$3:$AO$1424,'[4]BD Unidades'!$A$3:$A$1424,$A719),"-")</f>
        <v>0</v>
      </c>
      <c r="AL719" s="27">
        <f>IFERROR(SUMIFS('[4]BD Unidades'!$AQ$3:$AQ$1424,'[4]BD Unidades'!$A$3:$A$1424,$A719),"-")</f>
        <v>0</v>
      </c>
      <c r="AM719" s="27">
        <f>IFERROR(SUMIFS('[4]BD Unidades'!$AS$3:$AS$1424,'[4]BD Unidades'!$A$3:$A$1424,$A719),"-")</f>
        <v>0</v>
      </c>
      <c r="AN719" s="27">
        <f>IFERROR(SUMIFS('[4]BD Unidades'!$AU$3:$AU$1424,'[4]BD Unidades'!$A$3:$A$1424,$A719),"-")</f>
        <v>0.20104309206137427</v>
      </c>
      <c r="AO719" s="27">
        <f>IFERROR(SUMIFS('[4]BD Unidades'!$AW$3:$AW$1424,'[4]BD Unidades'!$A$3:$A$1424,$A719),"-")</f>
        <v>0.21260914609739825</v>
      </c>
      <c r="AP719" s="27">
        <f>IFERROR(SUMIFS('[4]BD Unidades'!$AY$3:$AY$1424,'[4]BD Unidades'!$A$3:$A$1424,$A719),"-")</f>
        <v>0.19830741160773846</v>
      </c>
      <c r="AQ719" s="25">
        <f>IFERROR(SUMIFS('[4]BD Unidades'!$AZ$3:$AZ$1424,'[4]BD Unidades'!$A$3:$A$1424,$A719),"-")</f>
        <v>0.60272719000000008</v>
      </c>
      <c r="AR719" s="25">
        <f>IFERROR(SUMIFS('[4]BD Unidades'!$BA$3:$BA$1424,'[4]BD Unidades'!$A$3:$A$1424,$A719),"-")</f>
        <v>2.99000000000001</v>
      </c>
      <c r="AS719" s="28">
        <f>SUMIFS('[4]BD Unidades'!$BC$3:$BC$1424,'[4]BD Unidades'!$A$3:$A$1424,$A719)</f>
        <v>1.1003357933599585E-2</v>
      </c>
      <c r="AT719" s="28">
        <f>SUMIFS('[4]BD Unidades'!$BE$3:$BE$1424,'[4]BD Unidades'!$A$3:$A$1424,$A719)</f>
        <v>0.99733155436957976</v>
      </c>
      <c r="AU719" s="29">
        <f t="shared" si="46"/>
        <v>0.98635755829837801</v>
      </c>
      <c r="AV719" s="30">
        <f t="shared" si="47"/>
        <v>2.66E-3</v>
      </c>
      <c r="AW719" s="25">
        <f>IFERROR(SUMIFS('[4]BD Unidades'!$BI$3:$BI$1424,'[4]BD Unidades'!$A$3:$A$1424,$A719),"-")</f>
        <v>0.59607742244895245</v>
      </c>
      <c r="AX719" s="25">
        <f>IFERROR(SUMIFS('[4]BD Unidades'!$BJ$3:$BJ$1424,'[4]BD Unidades'!$A$3:$A$1424,$A719),"-")</f>
        <v>0.38306495514754152</v>
      </c>
    </row>
    <row r="720" spans="1:50" ht="14.4" x14ac:dyDescent="0.3">
      <c r="A720" s="7">
        <v>2055</v>
      </c>
      <c r="B720" s="7" t="s">
        <v>3228</v>
      </c>
      <c r="D720" s="8" t="s">
        <v>3229</v>
      </c>
      <c r="E720" s="19" t="s">
        <v>3230</v>
      </c>
      <c r="F720" s="19" t="s">
        <v>3230</v>
      </c>
      <c r="G720" s="19" t="s">
        <v>3231</v>
      </c>
      <c r="H720" s="19" t="s">
        <v>397</v>
      </c>
      <c r="I720" s="19">
        <v>2024</v>
      </c>
      <c r="J720" s="19" t="s">
        <v>495</v>
      </c>
      <c r="K720" s="19" t="s">
        <v>496</v>
      </c>
      <c r="L720" s="19" t="s">
        <v>213</v>
      </c>
      <c r="M720" s="19" t="s">
        <v>106</v>
      </c>
      <c r="N720" s="19" t="s">
        <v>243</v>
      </c>
      <c r="O720" s="19" t="s">
        <v>1018</v>
      </c>
      <c r="P720" s="19" t="s">
        <v>51</v>
      </c>
      <c r="Q720" s="9" t="s">
        <v>2470</v>
      </c>
      <c r="R720" s="20">
        <v>2.758</v>
      </c>
      <c r="S720" s="20">
        <v>0.28999999999999998</v>
      </c>
      <c r="T720" s="20">
        <v>2.75</v>
      </c>
      <c r="U720" s="20" t="s">
        <v>397</v>
      </c>
      <c r="V720" s="21">
        <f>_xlfn.XLOOKUP(D720,'[4]Gen. Real'!$A$2:$A$1168,'[4]Gen. Real'!$C$2:$C$1168,"-",0)</f>
        <v>4.952700000000001</v>
      </c>
      <c r="W720" s="22"/>
      <c r="X720" s="22" t="str">
        <f>_xlfn.XLOOKUP(D720,[4]Vertimiento!$J$2:$J$119,[4]Vertimiento!$K$2:$K$119,"-",0)</f>
        <v>-</v>
      </c>
      <c r="Y720" s="23" t="str">
        <f t="shared" si="44"/>
        <v>-</v>
      </c>
      <c r="Z720" s="19" t="str">
        <f>_xlfn.XLOOKUP(D720,[4]Cmg!$I$4:$I$99,[4]Cmg!$M$4:$M$99,"----",0,1)</f>
        <v>----</v>
      </c>
      <c r="AA720" s="19" t="str">
        <f>_xlfn.XLOOKUP(D720,[4]Cmg!$A$4:$A$101,[4]Cmg!$B$4:$B$101,"----",0,1)</f>
        <v>----</v>
      </c>
      <c r="AB720" s="19" t="str">
        <f>_xlfn.XLOOKUP(D720,[4]Cmg!$E$4:$E$101,[4]Cmg!$F$4:$F$101,"----",0,1)</f>
        <v>----</v>
      </c>
      <c r="AC720" s="19" t="str">
        <f>_xlfn.XLOOKUP(D720,[4]Cmg!$O$4:$O$101,[4]Cmg!$P$4:$P$101,"----",0,1)</f>
        <v>----</v>
      </c>
      <c r="AD720" s="24" t="str">
        <f>_xlfn.XLOOKUP(D720,[4]Cmg!$S$4:$S$101,[4]Cmg!$U$4:$U$101,"----",0,1)</f>
        <v>----</v>
      </c>
      <c r="AG720" s="25">
        <f>IFERROR(SUMIFS('[4]BD Unidades'!$AH:$AH,'[4]BD Unidades'!$A:$A,'BD Centrales 2024'!$A720),"-")</f>
        <v>2.75</v>
      </c>
      <c r="AH720" s="25">
        <f>SUMIFS('[4]BD Unidades'!$AJ$3:$AJ$1424,'[4]BD Unidades'!$A$3:$A$1424,$A720)</f>
        <v>8580.9871283538814</v>
      </c>
      <c r="AI720" s="25">
        <f>SUMIFS('[4]BD Unidades'!$AL$3:$AL$1424,'[4]BD Unidades'!$A$3:$A$1424,$A720)</f>
        <v>0</v>
      </c>
      <c r="AJ720" s="26">
        <f t="shared" si="45"/>
        <v>0</v>
      </c>
      <c r="AK720" s="27">
        <f>IFERROR(SUMIFS('[4]BD Unidades'!$AO$3:$AO$1424,'[4]BD Unidades'!$A$3:$A$1424,$A720),"-")</f>
        <v>0</v>
      </c>
      <c r="AL720" s="27">
        <f>IFERROR(SUMIFS('[4]BD Unidades'!$AQ$3:$AQ$1424,'[4]BD Unidades'!$A$3:$A$1424,$A720),"-")</f>
        <v>0</v>
      </c>
      <c r="AM720" s="27">
        <f>IFERROR(SUMIFS('[4]BD Unidades'!$AS$3:$AS$1424,'[4]BD Unidades'!$A$3:$A$1424,$A720),"-")</f>
        <v>0</v>
      </c>
      <c r="AN720" s="27">
        <f>IFERROR(SUMIFS('[4]BD Unidades'!$AU$3:$AU$1424,'[4]BD Unidades'!$A$3:$A$1424,$A720),"-")</f>
        <v>0.22077275199419868</v>
      </c>
      <c r="AO720" s="27">
        <f>IFERROR(SUMIFS('[4]BD Unidades'!$AW$3:$AW$1424,'[4]BD Unidades'!$A$3:$A$1424,$A720),"-")</f>
        <v>0.20812255257432924</v>
      </c>
      <c r="AP720" s="27">
        <f>IFERROR(SUMIFS('[4]BD Unidades'!$AY$3:$AY$1424,'[4]BD Unidades'!$A$3:$A$1424,$A720),"-")</f>
        <v>0.23324048223350249</v>
      </c>
      <c r="AQ720" s="25">
        <f>IFERROR(SUMIFS('[4]BD Unidades'!$AZ$3:$AZ$1424,'[4]BD Unidades'!$A$3:$A$1424,$A720),"-")</f>
        <v>0.60889124999999999</v>
      </c>
      <c r="AR720" s="25">
        <f>IFERROR(SUMIFS('[4]BD Unidades'!$BA$3:$BA$1424,'[4]BD Unidades'!$A$3:$A$1424,$A720),"-")</f>
        <v>2.75</v>
      </c>
      <c r="AS720" s="28">
        <f>SUMIFS('[4]BD Unidades'!$BC$3:$BC$1424,'[4]BD Unidades'!$A$3:$A$1424,$A720)</f>
        <v>1.1182970785838487E-2</v>
      </c>
      <c r="AT720" s="28">
        <f>SUMIFS('[4]BD Unidades'!$BE$3:$BE$1424,'[4]BD Unidades'!$A$3:$A$1424,$A720)</f>
        <v>0.99709934735315442</v>
      </c>
      <c r="AU720" s="29">
        <f t="shared" si="46"/>
        <v>0.98594881448112548</v>
      </c>
      <c r="AV720" s="30">
        <f t="shared" si="47"/>
        <v>2.8999999999999998E-3</v>
      </c>
      <c r="AW720" s="25">
        <f>IFERROR(SUMIFS('[4]BD Unidades'!$BI$3:$BI$1424,'[4]BD Unidades'!$A$3:$A$1424,$A720),"-")</f>
        <v>0.6020622283196837</v>
      </c>
      <c r="AX720" s="25">
        <f>IFERROR(SUMIFS('[4]BD Unidades'!$BJ$3:$BJ$1424,'[4]BD Unidades'!$A$3:$A$1424,$A720),"-")</f>
        <v>0.38691104846712993</v>
      </c>
    </row>
    <row r="721" spans="1:50" ht="14.4" x14ac:dyDescent="0.3">
      <c r="A721" s="7">
        <v>2057</v>
      </c>
      <c r="B721" s="7" t="s">
        <v>3236</v>
      </c>
      <c r="D721" s="8" t="s">
        <v>3237</v>
      </c>
      <c r="E721" s="19" t="s">
        <v>3238</v>
      </c>
      <c r="F721" s="19" t="s">
        <v>3238</v>
      </c>
      <c r="G721" s="19" t="s">
        <v>3239</v>
      </c>
      <c r="H721" s="19" t="s">
        <v>397</v>
      </c>
      <c r="I721" s="19">
        <v>2024</v>
      </c>
      <c r="J721" s="19" t="s">
        <v>495</v>
      </c>
      <c r="K721" s="19" t="s">
        <v>496</v>
      </c>
      <c r="L721" s="19" t="s">
        <v>213</v>
      </c>
      <c r="M721" s="19" t="s">
        <v>189</v>
      </c>
      <c r="N721" s="19" t="s">
        <v>190</v>
      </c>
      <c r="O721" s="19" t="s">
        <v>236</v>
      </c>
      <c r="P721" s="19" t="s">
        <v>51</v>
      </c>
      <c r="Q721" s="9" t="s">
        <v>2509</v>
      </c>
      <c r="R721" s="20">
        <v>9.02</v>
      </c>
      <c r="S721" s="20">
        <v>0.22</v>
      </c>
      <c r="T721" s="20">
        <v>9</v>
      </c>
      <c r="U721" s="20" t="s">
        <v>397</v>
      </c>
      <c r="V721" s="21">
        <f>_xlfn.XLOOKUP(D721,'[4]Gen. Real'!$A$2:$A$1168,'[4]Gen. Real'!$C$2:$C$1168,"-",0)</f>
        <v>17.568239999999996</v>
      </c>
      <c r="W721" s="22"/>
      <c r="X721" s="22" t="str">
        <f>_xlfn.XLOOKUP(D721,[4]Vertimiento!$J$2:$J$119,[4]Vertimiento!$K$2:$K$119,"-",0)</f>
        <v>-</v>
      </c>
      <c r="Y721" s="23" t="str">
        <f t="shared" si="44"/>
        <v>-</v>
      </c>
      <c r="Z721" s="19" t="str">
        <f>_xlfn.XLOOKUP(D721,[4]Cmg!$I$4:$I$99,[4]Cmg!$M$4:$M$99,"----",0,1)</f>
        <v>----</v>
      </c>
      <c r="AA721" s="19" t="str">
        <f>_xlfn.XLOOKUP(D721,[4]Cmg!$A$4:$A$101,[4]Cmg!$B$4:$B$101,"----",0,1)</f>
        <v>----</v>
      </c>
      <c r="AB721" s="19" t="str">
        <f>_xlfn.XLOOKUP(D721,[4]Cmg!$E$4:$E$101,[4]Cmg!$F$4:$F$101,"----",0,1)</f>
        <v>----</v>
      </c>
      <c r="AC721" s="19" t="str">
        <f>_xlfn.XLOOKUP(D721,[4]Cmg!$O$4:$O$101,[4]Cmg!$P$4:$P$101,"----",0,1)</f>
        <v>----</v>
      </c>
      <c r="AD721" s="24" t="str">
        <f>_xlfn.XLOOKUP(D721,[4]Cmg!$S$4:$S$101,[4]Cmg!$U$4:$U$101,"----",0,1)</f>
        <v>----</v>
      </c>
      <c r="AG721" s="25">
        <f>IFERROR(SUMIFS('[4]BD Unidades'!$AH:$AH,'[4]BD Unidades'!$A:$A,'BD Centrales 2024'!$A721),"-")</f>
        <v>9</v>
      </c>
      <c r="AH721" s="25">
        <f>SUMIFS('[4]BD Unidades'!$AJ$3:$AJ$1424,'[4]BD Unidades'!$A$3:$A$1424,$A721)</f>
        <v>8664.2461197339253</v>
      </c>
      <c r="AI721" s="25">
        <f>SUMIFS('[4]BD Unidades'!$AL$3:$AL$1424,'[4]BD Unidades'!$A$3:$A$1424,$A721)</f>
        <v>0.49889135254988914</v>
      </c>
      <c r="AJ721" s="26">
        <f t="shared" si="45"/>
        <v>5.7577153385536614E-5</v>
      </c>
      <c r="AK721" s="27">
        <f>IFERROR(SUMIFS('[4]BD Unidades'!$AO$3:$AO$1424,'[4]BD Unidades'!$A$3:$A$1424,$A721),"-")</f>
        <v>0</v>
      </c>
      <c r="AL721" s="27">
        <f>IFERROR(SUMIFS('[4]BD Unidades'!$AQ$3:$AQ$1424,'[4]BD Unidades'!$A$3:$A$1424,$A721),"-")</f>
        <v>0</v>
      </c>
      <c r="AM721" s="27">
        <f>IFERROR(SUMIFS('[4]BD Unidades'!$AS$3:$AS$1424,'[4]BD Unidades'!$A$3:$A$1424,$A721),"-")</f>
        <v>0</v>
      </c>
      <c r="AN721" s="27">
        <f>IFERROR(SUMIFS('[4]BD Unidades'!$AU$3:$AU$1424,'[4]BD Unidades'!$A$3:$A$1424,$A721),"-")</f>
        <v>0.18222705099778269</v>
      </c>
      <c r="AO721" s="27">
        <f>IFERROR(SUMIFS('[4]BD Unidades'!$AW$3:$AW$1424,'[4]BD Unidades'!$A$3:$A$1424,$A721),"-")</f>
        <v>0.22265620842572062</v>
      </c>
      <c r="AP721" s="27">
        <f>IFERROR(SUMIFS('[4]BD Unidades'!$AY$3:$AY$1424,'[4]BD Unidades'!$A$3:$A$1424,$A721),"-")</f>
        <v>0.25422605321507763</v>
      </c>
      <c r="AQ721" s="25">
        <f>IFERROR(SUMIFS('[4]BD Unidades'!$AZ$3:$AZ$1424,'[4]BD Unidades'!$A$3:$A$1424,$A721),"-")</f>
        <v>1.6436879999999998</v>
      </c>
      <c r="AR721" s="25">
        <f>IFERROR(SUMIFS('[4]BD Unidades'!$BA$3:$BA$1424,'[4]BD Unidades'!$A$3:$A$1424,$A721),"-")</f>
        <v>8.9994818056195296</v>
      </c>
      <c r="AS721" s="28">
        <f>SUMIFS('[4]BD Unidades'!$BC$3:$BC$1424,'[4]BD Unidades'!$A$3:$A$1424,$A721)</f>
        <v>1.1365817149105542E-2</v>
      </c>
      <c r="AT721" s="28">
        <f>SUMIFS('[4]BD Unidades'!$BE$3:$BE$1424,'[4]BD Unidades'!$A$3:$A$1424,$A721)</f>
        <v>0.99778270509977829</v>
      </c>
      <c r="AU721" s="29">
        <f t="shared" si="46"/>
        <v>0.98644208931907429</v>
      </c>
      <c r="AV721" s="30">
        <f t="shared" si="47"/>
        <v>2.2000000000000001E-3</v>
      </c>
      <c r="AW721" s="25">
        <f>IFERROR(SUMIFS('[4]BD Unidades'!$BI$3:$BI$1424,'[4]BD Unidades'!$A$3:$A$1424,$A721),"-")</f>
        <v>1.6249646275034693</v>
      </c>
      <c r="AX721" s="25">
        <f>IFERROR(SUMIFS('[4]BD Unidades'!$BJ$3:$BJ$1424,'[4]BD Unidades'!$A$3:$A$1424,$A721),"-")</f>
        <v>1.0442720671982262</v>
      </c>
    </row>
    <row r="722" spans="1:50" ht="14.4" x14ac:dyDescent="0.3">
      <c r="A722" s="7">
        <v>2058</v>
      </c>
      <c r="B722" s="7" t="s">
        <v>3258</v>
      </c>
      <c r="D722" s="8" t="s">
        <v>3259</v>
      </c>
      <c r="E722" s="19" t="s">
        <v>2931</v>
      </c>
      <c r="F722" s="19" t="s">
        <v>3260</v>
      </c>
      <c r="G722" s="19" t="s">
        <v>3261</v>
      </c>
      <c r="H722" s="19" t="s">
        <v>397</v>
      </c>
      <c r="I722" s="19">
        <v>2024</v>
      </c>
      <c r="J722" s="19" t="s">
        <v>495</v>
      </c>
      <c r="K722" s="19" t="s">
        <v>496</v>
      </c>
      <c r="L722" s="19" t="s">
        <v>213</v>
      </c>
      <c r="M722" s="19" t="s">
        <v>362</v>
      </c>
      <c r="N722" s="19" t="s">
        <v>363</v>
      </c>
      <c r="O722" s="19" t="s">
        <v>1205</v>
      </c>
      <c r="P722" s="19" t="s">
        <v>51</v>
      </c>
      <c r="Q722" s="9" t="s">
        <v>3263</v>
      </c>
      <c r="R722" s="20">
        <v>2.9060000000000001</v>
      </c>
      <c r="S722" s="20">
        <v>0.21</v>
      </c>
      <c r="T722" s="20">
        <v>2.9</v>
      </c>
      <c r="U722" s="20" t="s">
        <v>397</v>
      </c>
      <c r="V722" s="21">
        <f>_xlfn.XLOOKUP(D722,'[4]Gen. Real'!$A$2:$A$1168,'[4]Gen. Real'!$C$2:$C$1168,"-",0)</f>
        <v>5.6153000000000066</v>
      </c>
      <c r="W722" s="22"/>
      <c r="X722" s="22" t="str">
        <f>_xlfn.XLOOKUP(D722,[4]Vertimiento!$J$2:$J$119,[4]Vertimiento!$K$2:$K$119,"-",0)</f>
        <v>-</v>
      </c>
      <c r="Y722" s="23" t="str">
        <f t="shared" si="44"/>
        <v>-</v>
      </c>
      <c r="Z722" s="19" t="str">
        <f>_xlfn.XLOOKUP(D722,[4]Cmg!$I$4:$I$99,[4]Cmg!$M$4:$M$99,"----",0,1)</f>
        <v>----</v>
      </c>
      <c r="AA722" s="19" t="str">
        <f>_xlfn.XLOOKUP(D722,[4]Cmg!$A$4:$A$101,[4]Cmg!$B$4:$B$101,"----",0,1)</f>
        <v>----</v>
      </c>
      <c r="AB722" s="19" t="str">
        <f>_xlfn.XLOOKUP(D722,[4]Cmg!$E$4:$E$101,[4]Cmg!$F$4:$F$101,"----",0,1)</f>
        <v>----</v>
      </c>
      <c r="AC722" s="19" t="str">
        <f>_xlfn.XLOOKUP(D722,[4]Cmg!$O$4:$O$101,[4]Cmg!$P$4:$P$101,"----",0,1)</f>
        <v>----</v>
      </c>
      <c r="AD722" s="24" t="str">
        <f>_xlfn.XLOOKUP(D722,[4]Cmg!$S$4:$S$101,[4]Cmg!$U$4:$U$101,"----",0,1)</f>
        <v>----</v>
      </c>
      <c r="AG722" s="25">
        <f>IFERROR(SUMIFS('[4]BD Unidades'!$AH:$AH,'[4]BD Unidades'!$A:$A,'BD Centrales 2024'!$A722),"-")</f>
        <v>2.9</v>
      </c>
      <c r="AH722" s="25">
        <f>SUMIFS('[4]BD Unidades'!$AJ$3:$AJ$1424,'[4]BD Unidades'!$A$3:$A$1424,$A722)</f>
        <v>8512.770704289971</v>
      </c>
      <c r="AI722" s="25">
        <f>SUMIFS('[4]BD Unidades'!$AL$3:$AL$1424,'[4]BD Unidades'!$A$3:$A$1424,$A722)</f>
        <v>0</v>
      </c>
      <c r="AJ722" s="26">
        <f t="shared" si="45"/>
        <v>0</v>
      </c>
      <c r="AK722" s="27">
        <f>IFERROR(SUMIFS('[4]BD Unidades'!$AO$3:$AO$1424,'[4]BD Unidades'!$A$3:$A$1424,$A722),"-")</f>
        <v>0</v>
      </c>
      <c r="AL722" s="27">
        <f>IFERROR(SUMIFS('[4]BD Unidades'!$AQ$3:$AQ$1424,'[4]BD Unidades'!$A$3:$A$1424,$A722),"-")</f>
        <v>0</v>
      </c>
      <c r="AM722" s="27">
        <f>IFERROR(SUMIFS('[4]BD Unidades'!$AS$3:$AS$1424,'[4]BD Unidades'!$A$3:$A$1424,$A722),"-")</f>
        <v>0</v>
      </c>
      <c r="AN722" s="27">
        <f>IFERROR(SUMIFS('[4]BD Unidades'!$AU$3:$AU$1424,'[4]BD Unidades'!$A$3:$A$1424,$A722),"-")</f>
        <v>0.19190495526496901</v>
      </c>
      <c r="AO722" s="27">
        <f>IFERROR(SUMIFS('[4]BD Unidades'!$AW$3:$AW$1424,'[4]BD Unidades'!$A$3:$A$1424,$A722),"-")</f>
        <v>0.22474401238816238</v>
      </c>
      <c r="AP722" s="27">
        <f>IFERROR(SUMIFS('[4]BD Unidades'!$AY$3:$AY$1424,'[4]BD Unidades'!$A$3:$A$1424,$A722),"-")</f>
        <v>0.2055986235375086</v>
      </c>
      <c r="AQ722" s="25">
        <f>IFERROR(SUMIFS('[4]BD Unidades'!$AZ$3:$AZ$1424,'[4]BD Unidades'!$A$3:$A$1424,$A722),"-")</f>
        <v>0.55767579999999994</v>
      </c>
      <c r="AR722" s="25">
        <f>IFERROR(SUMIFS('[4]BD Unidades'!$BA$3:$BA$1424,'[4]BD Unidades'!$A$3:$A$1424,$A722),"-")</f>
        <v>2.8999999999999901</v>
      </c>
      <c r="AS722" s="28">
        <f>SUMIFS('[4]BD Unidades'!$BC$3:$BC$1424,'[4]BD Unidades'!$A$3:$A$1424,$A722)</f>
        <v>1.3591678574086287E-2</v>
      </c>
      <c r="AT722" s="28">
        <f>SUMIFS('[4]BD Unidades'!$BE$3:$BE$1424,'[4]BD Unidades'!$A$3:$A$1424,$A722)</f>
        <v>0.99662123692747162</v>
      </c>
      <c r="AU722" s="29">
        <f t="shared" si="46"/>
        <v>0.98307548141504519</v>
      </c>
      <c r="AV722" s="30">
        <f t="shared" si="47"/>
        <v>2.0999999999999999E-3</v>
      </c>
      <c r="AW722" s="25">
        <f>IFERROR(SUMIFS('[4]BD Unidades'!$BI$3:$BI$1424,'[4]BD Unidades'!$A$3:$A$1424,$A722),"-")</f>
        <v>0.54935602825423424</v>
      </c>
      <c r="AX722" s="25">
        <f>IFERROR(SUMIFS('[4]BD Unidades'!$BJ$3:$BJ$1424,'[4]BD Unidades'!$A$3:$A$1424,$A722),"-")</f>
        <v>0.35303978040077771</v>
      </c>
    </row>
    <row r="723" spans="1:50" ht="14.4" x14ac:dyDescent="0.3">
      <c r="A723" s="7">
        <v>2059</v>
      </c>
      <c r="B723" s="7" t="s">
        <v>3264</v>
      </c>
      <c r="D723" s="8" t="s">
        <v>3265</v>
      </c>
      <c r="E723" s="19" t="s">
        <v>3266</v>
      </c>
      <c r="F723" s="19" t="s">
        <v>3266</v>
      </c>
      <c r="G723" s="19" t="s">
        <v>3267</v>
      </c>
      <c r="H723" s="19" t="s">
        <v>397</v>
      </c>
      <c r="I723" s="19">
        <v>2024</v>
      </c>
      <c r="J723" s="19" t="s">
        <v>495</v>
      </c>
      <c r="K723" s="19" t="s">
        <v>496</v>
      </c>
      <c r="L723" s="19" t="s">
        <v>213</v>
      </c>
      <c r="M723" s="19" t="s">
        <v>68</v>
      </c>
      <c r="N723" s="19" t="s">
        <v>68</v>
      </c>
      <c r="O723" s="19" t="s">
        <v>2324</v>
      </c>
      <c r="P723" s="19" t="s">
        <v>51</v>
      </c>
      <c r="Q723" s="9" t="s">
        <v>2064</v>
      </c>
      <c r="R723" s="20">
        <v>9.0399999999999991</v>
      </c>
      <c r="S723" s="20">
        <v>0.44247799999999998</v>
      </c>
      <c r="T723" s="20">
        <v>9</v>
      </c>
      <c r="U723" s="20" t="s">
        <v>397</v>
      </c>
      <c r="V723" s="21">
        <f>_xlfn.XLOOKUP(D723,'[4]Gen. Real'!$A$2:$A$1168,'[4]Gen. Real'!$C$2:$C$1168,"-",0)</f>
        <v>17.376089999999998</v>
      </c>
      <c r="W723" s="22"/>
      <c r="X723" s="22" t="str">
        <f>_xlfn.XLOOKUP(D723,[4]Vertimiento!$J$2:$J$119,[4]Vertimiento!$K$2:$K$119,"-",0)</f>
        <v>-</v>
      </c>
      <c r="Y723" s="23" t="str">
        <f t="shared" si="44"/>
        <v>-</v>
      </c>
      <c r="Z723" s="19" t="str">
        <f>_xlfn.XLOOKUP(D723,[4]Cmg!$I$4:$I$99,[4]Cmg!$M$4:$M$99,"----",0,1)</f>
        <v>----</v>
      </c>
      <c r="AA723" s="19" t="str">
        <f>_xlfn.XLOOKUP(D723,[4]Cmg!$A$4:$A$101,[4]Cmg!$B$4:$B$101,"----",0,1)</f>
        <v>----</v>
      </c>
      <c r="AB723" s="19" t="str">
        <f>_xlfn.XLOOKUP(D723,[4]Cmg!$E$4:$E$101,[4]Cmg!$F$4:$F$101,"----",0,1)</f>
        <v>----</v>
      </c>
      <c r="AC723" s="19" t="str">
        <f>_xlfn.XLOOKUP(D723,[4]Cmg!$O$4:$O$101,[4]Cmg!$P$4:$P$101,"----",0,1)</f>
        <v>----</v>
      </c>
      <c r="AD723" s="24" t="str">
        <f>_xlfn.XLOOKUP(D723,[4]Cmg!$S$4:$S$101,[4]Cmg!$U$4:$U$101,"----",0,1)</f>
        <v>----</v>
      </c>
      <c r="AG723" s="25">
        <f>IFERROR(SUMIFS('[4]BD Unidades'!$AH:$AH,'[4]BD Unidades'!$A:$A,'BD Centrales 2024'!$A723),"-")</f>
        <v>9</v>
      </c>
      <c r="AH723" s="25">
        <f>SUMIFS('[4]BD Unidades'!$AJ$3:$AJ$1424,'[4]BD Unidades'!$A$3:$A$1424,$A723)</f>
        <v>8445.4480088495566</v>
      </c>
      <c r="AI723" s="25">
        <f>SUMIFS('[4]BD Unidades'!$AL$3:$AL$1424,'[4]BD Unidades'!$A$3:$A$1424,$A723)</f>
        <v>27.793141592920389</v>
      </c>
      <c r="AJ723" s="26">
        <f t="shared" si="45"/>
        <v>3.2801074700286345E-3</v>
      </c>
      <c r="AK723" s="27">
        <f>IFERROR(SUMIFS('[4]BD Unidades'!$AO$3:$AO$1424,'[4]BD Unidades'!$A$3:$A$1424,$A723),"-")</f>
        <v>0</v>
      </c>
      <c r="AL723" s="27">
        <f>IFERROR(SUMIFS('[4]BD Unidades'!$AQ$3:$AQ$1424,'[4]BD Unidades'!$A$3:$A$1424,$A723),"-")</f>
        <v>0</v>
      </c>
      <c r="AM723" s="27">
        <f>IFERROR(SUMIFS('[4]BD Unidades'!$AS$3:$AS$1424,'[4]BD Unidades'!$A$3:$A$1424,$A723),"-")</f>
        <v>0</v>
      </c>
      <c r="AN723" s="27">
        <f>IFERROR(SUMIFS('[4]BD Unidades'!$AU$3:$AU$1424,'[4]BD Unidades'!$A$3:$A$1424,$A723),"-")</f>
        <v>0.23378893805309739</v>
      </c>
      <c r="AO723" s="27">
        <f>IFERROR(SUMIFS('[4]BD Unidades'!$AW$3:$AW$1424,'[4]BD Unidades'!$A$3:$A$1424,$A723),"-")</f>
        <v>0.22294712389380536</v>
      </c>
      <c r="AP723" s="27">
        <f>IFERROR(SUMIFS('[4]BD Unidades'!$AY$3:$AY$1424,'[4]BD Unidades'!$A$3:$A$1424,$A723),"-")</f>
        <v>0.24022433628318587</v>
      </c>
      <c r="AQ723" s="25">
        <f>IFERROR(SUMIFS('[4]BD Unidades'!$AZ$3:$AZ$1424,'[4]BD Unidades'!$A$3:$A$1424,$A723),"-")</f>
        <v>2.1134520000000001</v>
      </c>
      <c r="AR723" s="25">
        <f>IFERROR(SUMIFS('[4]BD Unidades'!$BA$3:$BA$1424,'[4]BD Unidades'!$A$3:$A$1424,$A723),"-")</f>
        <v>9.0000000000000107</v>
      </c>
      <c r="AS723" s="28">
        <f>SUMIFS('[4]BD Unidades'!$BC$3:$BC$1424,'[4]BD Unidades'!$A$3:$A$1424,$A723)</f>
        <v>1.2849439260062689E-2</v>
      </c>
      <c r="AT723" s="28">
        <f>SUMIFS('[4]BD Unidades'!$BE$3:$BE$1424,'[4]BD Unidades'!$A$3:$A$1424,$A723)</f>
        <v>0.99511997376565553</v>
      </c>
      <c r="AU723" s="29">
        <f t="shared" si="46"/>
        <v>0.98233324010627865</v>
      </c>
      <c r="AV723" s="30">
        <f t="shared" si="47"/>
        <v>4.4247799999999997E-3</v>
      </c>
      <c r="AW723" s="25">
        <f>IFERROR(SUMIFS('[4]BD Unidades'!$BI$3:$BI$1424,'[4]BD Unidades'!$A$3:$A$1424,$A723),"-")</f>
        <v>2.0852206838394052</v>
      </c>
      <c r="AX723" s="25">
        <f>IFERROR(SUMIFS('[4]BD Unidades'!$BJ$3:$BJ$1424,'[4]BD Unidades'!$A$3:$A$1424,$A723),"-")</f>
        <v>1.3400523785080518</v>
      </c>
    </row>
    <row r="724" spans="1:50" ht="14.4" x14ac:dyDescent="0.3">
      <c r="A724" s="7">
        <v>2060</v>
      </c>
      <c r="B724" s="7" t="s">
        <v>3269</v>
      </c>
      <c r="D724" s="8" t="s">
        <v>3270</v>
      </c>
      <c r="E724" s="19" t="s">
        <v>2931</v>
      </c>
      <c r="F724" s="19" t="s">
        <v>3271</v>
      </c>
      <c r="G724" s="19" t="s">
        <v>2899</v>
      </c>
      <c r="H724" s="19" t="s">
        <v>397</v>
      </c>
      <c r="I724" s="19">
        <v>2024</v>
      </c>
      <c r="J724" s="19" t="s">
        <v>495</v>
      </c>
      <c r="K724" s="19" t="s">
        <v>496</v>
      </c>
      <c r="L724" s="19" t="s">
        <v>213</v>
      </c>
      <c r="M724" s="19" t="s">
        <v>164</v>
      </c>
      <c r="N724" s="19" t="s">
        <v>371</v>
      </c>
      <c r="O724" s="19" t="s">
        <v>2917</v>
      </c>
      <c r="P724" s="19" t="s">
        <v>51</v>
      </c>
      <c r="Q724" s="9" t="s">
        <v>3272</v>
      </c>
      <c r="R724" s="20">
        <v>7.61</v>
      </c>
      <c r="S724" s="20">
        <v>0.13</v>
      </c>
      <c r="T724" s="20">
        <v>7.6</v>
      </c>
      <c r="U724" s="20" t="s">
        <v>397</v>
      </c>
      <c r="V724" s="21">
        <f>_xlfn.XLOOKUP(D724,'[4]Gen. Real'!$A$2:$A$1168,'[4]Gen. Real'!$C$2:$C$1168,"-",0)</f>
        <v>13.96450000000001</v>
      </c>
      <c r="W724" s="22"/>
      <c r="X724" s="22" t="str">
        <f>_xlfn.XLOOKUP(D724,[4]Vertimiento!$J$2:$J$119,[4]Vertimiento!$K$2:$K$119,"-",0)</f>
        <v>-</v>
      </c>
      <c r="Y724" s="23" t="str">
        <f t="shared" si="44"/>
        <v>-</v>
      </c>
      <c r="Z724" s="19" t="str">
        <f>_xlfn.XLOOKUP(D724,[4]Cmg!$I$4:$I$99,[4]Cmg!$M$4:$M$99,"----",0,1)</f>
        <v>----</v>
      </c>
      <c r="AA724" s="19" t="str">
        <f>_xlfn.XLOOKUP(D724,[4]Cmg!$A$4:$A$101,[4]Cmg!$B$4:$B$101,"----",0,1)</f>
        <v>----</v>
      </c>
      <c r="AB724" s="19" t="str">
        <f>_xlfn.XLOOKUP(D724,[4]Cmg!$E$4:$E$101,[4]Cmg!$F$4:$F$101,"----",0,1)</f>
        <v>----</v>
      </c>
      <c r="AC724" s="19" t="str">
        <f>_xlfn.XLOOKUP(D724,[4]Cmg!$O$4:$O$101,[4]Cmg!$P$4:$P$101,"----",0,1)</f>
        <v>----</v>
      </c>
      <c r="AD724" s="24" t="str">
        <f>_xlfn.XLOOKUP(D724,[4]Cmg!$S$4:$S$101,[4]Cmg!$U$4:$U$101,"----",0,1)</f>
        <v>----</v>
      </c>
      <c r="AG724" s="25">
        <f>IFERROR(SUMIFS('[4]BD Unidades'!$AH:$AH,'[4]BD Unidades'!$A:$A,'BD Centrales 2024'!$A724),"-")</f>
        <v>6.6224174635701694</v>
      </c>
      <c r="AH724" s="25">
        <f>SUMIFS('[4]BD Unidades'!$AJ$3:$AJ$1424,'[4]BD Unidades'!$A$3:$A$1424,$A724)</f>
        <v>6357.8177836180421</v>
      </c>
      <c r="AI724" s="25">
        <f>SUMIFS('[4]BD Unidades'!$AL$3:$AL$1424,'[4]BD Unidades'!$A$3:$A$1424,$A724)</f>
        <v>602.37406920718377</v>
      </c>
      <c r="AJ724" s="26">
        <f t="shared" si="45"/>
        <v>8.6545612814203227E-2</v>
      </c>
      <c r="AK724" s="27">
        <f>IFERROR(SUMIFS('[4]BD Unidades'!$AO$3:$AO$1424,'[4]BD Unidades'!$A$3:$A$1424,$A724),"-")</f>
        <v>0</v>
      </c>
      <c r="AL724" s="27">
        <f>IFERROR(SUMIFS('[4]BD Unidades'!$AQ$3:$AQ$1424,'[4]BD Unidades'!$A$3:$A$1424,$A724),"-")</f>
        <v>0</v>
      </c>
      <c r="AM724" s="27">
        <f>IFERROR(SUMIFS('[4]BD Unidades'!$AS$3:$AS$1424,'[4]BD Unidades'!$A$3:$A$1424,$A724),"-")</f>
        <v>0</v>
      </c>
      <c r="AN724" s="27">
        <f>IFERROR(SUMIFS('[4]BD Unidades'!$AU$3:$AU$1424,'[4]BD Unidades'!$A$3:$A$1424,$A724),"-")</f>
        <v>0</v>
      </c>
      <c r="AO724" s="27">
        <f>IFERROR(SUMIFS('[4]BD Unidades'!$AW$3:$AW$1424,'[4]BD Unidades'!$A$3:$A$1424,$A724),"-")</f>
        <v>0.2716635479632063</v>
      </c>
      <c r="AP724" s="27">
        <f>IFERROR(SUMIFS('[4]BD Unidades'!$AY$3:$AY$1424,'[4]BD Unidades'!$A$3:$A$1424,$A724),"-")</f>
        <v>0.26206318002628115</v>
      </c>
      <c r="AQ724" s="25">
        <f>IFERROR(SUMIFS('[4]BD Unidades'!$AZ$3:$AZ$1424,'[4]BD Unidades'!$A$3:$A$1424,$A724),"-")</f>
        <v>1.5144852881172268</v>
      </c>
      <c r="AR724" s="25">
        <f>IFERROR(SUMIFS('[4]BD Unidades'!$BA$3:$BA$1424,'[4]BD Unidades'!$A$3:$A$1424,$A724),"-")</f>
        <v>6.9626579236227197</v>
      </c>
      <c r="AS724" s="28">
        <f>SUMIFS('[4]BD Unidades'!$BC$3:$BC$1424,'[4]BD Unidades'!$A$3:$A$1424,$A724)</f>
        <v>3.2975634499342106E-2</v>
      </c>
      <c r="AT724" s="28">
        <f>SUMIFS('[4]BD Unidades'!$BE$3:$BE$1424,'[4]BD Unidades'!$A$3:$A$1424,$A724)</f>
        <v>0.99740120012733735</v>
      </c>
      <c r="AU724" s="29">
        <f t="shared" si="46"/>
        <v>0.96451126270273302</v>
      </c>
      <c r="AV724" s="30">
        <f t="shared" si="47"/>
        <v>1.2999999999999999E-3</v>
      </c>
      <c r="AW724" s="25">
        <f>IFERROR(SUMIFS('[4]BD Unidades'!$BI$3:$BI$1424,'[4]BD Unidades'!$A$3:$A$1424,$A724),"-")</f>
        <v>1.4625945139682506</v>
      </c>
      <c r="AX724" s="25">
        <f>IFERROR(SUMIFS('[4]BD Unidades'!$BJ$3:$BJ$1424,'[4]BD Unidades'!$A$3:$A$1424,$A724),"-")</f>
        <v>0.93992605791115846</v>
      </c>
    </row>
    <row r="725" spans="1:50" ht="14.4" x14ac:dyDescent="0.3">
      <c r="A725" s="7">
        <v>2061</v>
      </c>
      <c r="B725" s="7" t="s">
        <v>3273</v>
      </c>
      <c r="D725" s="8" t="s">
        <v>3274</v>
      </c>
      <c r="E725" s="19" t="s">
        <v>3275</v>
      </c>
      <c r="F725" s="19" t="s">
        <v>3275</v>
      </c>
      <c r="G725" s="19" t="s">
        <v>3276</v>
      </c>
      <c r="H725" s="19" t="s">
        <v>397</v>
      </c>
      <c r="I725" s="19">
        <v>2024</v>
      </c>
      <c r="J725" s="19" t="s">
        <v>495</v>
      </c>
      <c r="K725" s="19" t="s">
        <v>496</v>
      </c>
      <c r="L725" s="19" t="s">
        <v>213</v>
      </c>
      <c r="M725" s="19" t="s">
        <v>164</v>
      </c>
      <c r="N725" s="19" t="s">
        <v>707</v>
      </c>
      <c r="O725" s="19" t="s">
        <v>749</v>
      </c>
      <c r="P725" s="19" t="s">
        <v>51</v>
      </c>
      <c r="Q725" s="9" t="s">
        <v>3278</v>
      </c>
      <c r="R725" s="20">
        <v>6.02</v>
      </c>
      <c r="S725" s="20">
        <v>0.33</v>
      </c>
      <c r="T725" s="20">
        <v>6</v>
      </c>
      <c r="U725" s="20" t="s">
        <v>397</v>
      </c>
      <c r="V725" s="21">
        <f>_xlfn.XLOOKUP(D725,'[4]Gen. Real'!$A$2:$A$1168,'[4]Gen. Real'!$C$2:$C$1168,"-",0)</f>
        <v>7.2653099999999986</v>
      </c>
      <c r="W725" s="22"/>
      <c r="X725" s="22" t="str">
        <f>_xlfn.XLOOKUP(D725,[4]Vertimiento!$J$2:$J$119,[4]Vertimiento!$K$2:$K$119,"-",0)</f>
        <v>-</v>
      </c>
      <c r="Y725" s="23" t="str">
        <f t="shared" si="44"/>
        <v>-</v>
      </c>
      <c r="Z725" s="19" t="str">
        <f>_xlfn.XLOOKUP(D725,[4]Cmg!$I$4:$I$99,[4]Cmg!$M$4:$M$99,"----",0,1)</f>
        <v>----</v>
      </c>
      <c r="AA725" s="19" t="str">
        <f>_xlfn.XLOOKUP(D725,[4]Cmg!$A$4:$A$101,[4]Cmg!$B$4:$B$101,"----",0,1)</f>
        <v>----</v>
      </c>
      <c r="AB725" s="19" t="str">
        <f>_xlfn.XLOOKUP(D725,[4]Cmg!$E$4:$E$101,[4]Cmg!$F$4:$F$101,"----",0,1)</f>
        <v>----</v>
      </c>
      <c r="AC725" s="19" t="str">
        <f>_xlfn.XLOOKUP(D725,[4]Cmg!$O$4:$O$101,[4]Cmg!$P$4:$P$101,"----",0,1)</f>
        <v>----</v>
      </c>
      <c r="AD725" s="24" t="str">
        <f>_xlfn.XLOOKUP(D725,[4]Cmg!$S$4:$S$101,[4]Cmg!$U$4:$U$101,"----",0,1)</f>
        <v>----</v>
      </c>
      <c r="AG725" s="25">
        <f>IFERROR(SUMIFS('[4]BD Unidades'!$AH:$AH,'[4]BD Unidades'!$A:$A,'BD Centrales 2024'!$A725),"-")</f>
        <v>6</v>
      </c>
      <c r="AH725" s="25">
        <f>SUMIFS('[4]BD Unidades'!$AJ$3:$AJ$1424,'[4]BD Unidades'!$A$3:$A$1424,$A725)</f>
        <v>8637.3754152823949</v>
      </c>
      <c r="AI725" s="25">
        <f>SUMIFS('[4]BD Unidades'!$AL$3:$AL$1424,'[4]BD Unidades'!$A$3:$A$1424,$A725)</f>
        <v>0</v>
      </c>
      <c r="AJ725" s="26">
        <f t="shared" si="45"/>
        <v>0</v>
      </c>
      <c r="AK725" s="27">
        <f>IFERROR(SUMIFS('[4]BD Unidades'!$AO$3:$AO$1424,'[4]BD Unidades'!$A$3:$A$1424,$A725),"-")</f>
        <v>0</v>
      </c>
      <c r="AL725" s="27">
        <f>IFERROR(SUMIFS('[4]BD Unidades'!$AQ$3:$AQ$1424,'[4]BD Unidades'!$A$3:$A$1424,$A725),"-")</f>
        <v>0</v>
      </c>
      <c r="AM725" s="27">
        <f>IFERROR(SUMIFS('[4]BD Unidades'!$AS$3:$AS$1424,'[4]BD Unidades'!$A$3:$A$1424,$A725),"-")</f>
        <v>0</v>
      </c>
      <c r="AN725" s="27">
        <f>IFERROR(SUMIFS('[4]BD Unidades'!$AU$3:$AU$1424,'[4]BD Unidades'!$A$3:$A$1424,$A725),"-")</f>
        <v>0</v>
      </c>
      <c r="AO725" s="27">
        <f>IFERROR(SUMIFS('[4]BD Unidades'!$AW$3:$AW$1424,'[4]BD Unidades'!$A$3:$A$1424,$A725),"-")</f>
        <v>0.13856112956810632</v>
      </c>
      <c r="AP725" s="27">
        <f>IFERROR(SUMIFS('[4]BD Unidades'!$AY$3:$AY$1424,'[4]BD Unidades'!$A$3:$A$1424,$A725),"-")</f>
        <v>0.2193279069767442</v>
      </c>
      <c r="AQ725" s="25">
        <f>IFERROR(SUMIFS('[4]BD Unidades'!$AZ$3:$AZ$1424,'[4]BD Unidades'!$A$3:$A$1424,$A725),"-")</f>
        <v>0.85160999999999998</v>
      </c>
      <c r="AR725" s="25">
        <f>IFERROR(SUMIFS('[4]BD Unidades'!$BA$3:$BA$1424,'[4]BD Unidades'!$A$3:$A$1424,$A725),"-")</f>
        <v>6</v>
      </c>
      <c r="AS725" s="28">
        <f>SUMIFS('[4]BD Unidades'!$BC$3:$BC$1424,'[4]BD Unidades'!$A$3:$A$1424,$A725)</f>
        <v>5.831272540517482E-2</v>
      </c>
      <c r="AT725" s="28">
        <f>SUMIFS('[4]BD Unidades'!$BE$3:$BE$1424,'[4]BD Unidades'!$A$3:$A$1424,$A725)</f>
        <v>0.99667774086378746</v>
      </c>
      <c r="AU725" s="29">
        <f t="shared" si="46"/>
        <v>0.93855874544334739</v>
      </c>
      <c r="AV725" s="30">
        <f t="shared" si="47"/>
        <v>3.3E-3</v>
      </c>
      <c r="AW725" s="25">
        <f>IFERROR(SUMIFS('[4]BD Unidades'!$BI$3:$BI$1424,'[4]BD Unidades'!$A$3:$A$1424,$A725),"-")</f>
        <v>0.80178476758409067</v>
      </c>
      <c r="AX725" s="25">
        <f>IFERROR(SUMIFS('[4]BD Unidades'!$BJ$3:$BJ$1424,'[4]BD Unidades'!$A$3:$A$1424,$A725),"-")</f>
        <v>0.51526133093706383</v>
      </c>
    </row>
    <row r="726" spans="1:50" ht="14.4" x14ac:dyDescent="0.3">
      <c r="A726" s="7">
        <v>2062</v>
      </c>
      <c r="B726" s="7" t="s">
        <v>3279</v>
      </c>
      <c r="D726" s="8" t="s">
        <v>3280</v>
      </c>
      <c r="E726" s="19" t="s">
        <v>2785</v>
      </c>
      <c r="F726" s="19" t="s">
        <v>2785</v>
      </c>
      <c r="G726" s="19" t="s">
        <v>3281</v>
      </c>
      <c r="H726" s="19" t="s">
        <v>397</v>
      </c>
      <c r="I726" s="19">
        <v>2024</v>
      </c>
      <c r="J726" s="19" t="s">
        <v>495</v>
      </c>
      <c r="K726" s="19" t="s">
        <v>496</v>
      </c>
      <c r="L726" s="19" t="s">
        <v>213</v>
      </c>
      <c r="M726" s="19" t="s">
        <v>90</v>
      </c>
      <c r="N726" s="19" t="s">
        <v>868</v>
      </c>
      <c r="O726" s="19" t="s">
        <v>3283</v>
      </c>
      <c r="P726" s="19" t="s">
        <v>51</v>
      </c>
      <c r="Q726" s="9" t="s">
        <v>3284</v>
      </c>
      <c r="R726" s="20">
        <v>3.01</v>
      </c>
      <c r="S726" s="20">
        <v>0.33</v>
      </c>
      <c r="T726" s="20">
        <v>3</v>
      </c>
      <c r="U726" s="20" t="s">
        <v>397</v>
      </c>
      <c r="V726" s="21">
        <f>_xlfn.XLOOKUP(D726,'[4]Gen. Real'!$A$2:$A$1168,'[4]Gen. Real'!$C$2:$C$1168,"-",0)</f>
        <v>4.8458200000000007</v>
      </c>
      <c r="W726" s="22"/>
      <c r="X726" s="22" t="str">
        <f>_xlfn.XLOOKUP(D726,[4]Vertimiento!$J$2:$J$119,[4]Vertimiento!$K$2:$K$119,"-",0)</f>
        <v>-</v>
      </c>
      <c r="Y726" s="23" t="str">
        <f t="shared" si="44"/>
        <v>-</v>
      </c>
      <c r="Z726" s="19" t="str">
        <f>_xlfn.XLOOKUP(D726,[4]Cmg!$I$4:$I$99,[4]Cmg!$M$4:$M$99,"----",0,1)</f>
        <v>----</v>
      </c>
      <c r="AA726" s="19" t="str">
        <f>_xlfn.XLOOKUP(D726,[4]Cmg!$A$4:$A$101,[4]Cmg!$B$4:$B$101,"----",0,1)</f>
        <v>----</v>
      </c>
      <c r="AB726" s="19" t="str">
        <f>_xlfn.XLOOKUP(D726,[4]Cmg!$E$4:$E$101,[4]Cmg!$F$4:$F$101,"----",0,1)</f>
        <v>----</v>
      </c>
      <c r="AC726" s="19" t="str">
        <f>_xlfn.XLOOKUP(D726,[4]Cmg!$O$4:$O$101,[4]Cmg!$P$4:$P$101,"----",0,1)</f>
        <v>----</v>
      </c>
      <c r="AD726" s="24" t="str">
        <f>_xlfn.XLOOKUP(D726,[4]Cmg!$S$4:$S$101,[4]Cmg!$U$4:$U$101,"----",0,1)</f>
        <v>----</v>
      </c>
      <c r="AG726" s="25">
        <f>IFERROR(SUMIFS('[4]BD Unidades'!$AH:$AH,'[4]BD Unidades'!$A:$A,'BD Centrales 2024'!$A726),"-")</f>
        <v>3</v>
      </c>
      <c r="AH726" s="25">
        <f>SUMIFS('[4]BD Unidades'!$AJ$3:$AJ$1424,'[4]BD Unidades'!$A$3:$A$1424,$A726)</f>
        <v>8281.7774086378704</v>
      </c>
      <c r="AI726" s="25">
        <f>SUMIFS('[4]BD Unidades'!$AL$3:$AL$1424,'[4]BD Unidades'!$A$3:$A$1424,$A726)</f>
        <v>0</v>
      </c>
      <c r="AJ726" s="26">
        <f t="shared" si="45"/>
        <v>0</v>
      </c>
      <c r="AK726" s="27">
        <f>IFERROR(SUMIFS('[4]BD Unidades'!$AO$3:$AO$1424,'[4]BD Unidades'!$A$3:$A$1424,$A726),"-")</f>
        <v>0</v>
      </c>
      <c r="AL726" s="27">
        <f>IFERROR(SUMIFS('[4]BD Unidades'!$AQ$3:$AQ$1424,'[4]BD Unidades'!$A$3:$A$1424,$A726),"-")</f>
        <v>0</v>
      </c>
      <c r="AM726" s="27">
        <f>IFERROR(SUMIFS('[4]BD Unidades'!$AS$3:$AS$1424,'[4]BD Unidades'!$A$3:$A$1424,$A726),"-")</f>
        <v>0</v>
      </c>
      <c r="AN726" s="27">
        <f>IFERROR(SUMIFS('[4]BD Unidades'!$AU$3:$AU$1424,'[4]BD Unidades'!$A$3:$A$1424,$A726),"-")</f>
        <v>0</v>
      </c>
      <c r="AO726" s="27">
        <f>IFERROR(SUMIFS('[4]BD Unidades'!$AW$3:$AW$1424,'[4]BD Unidades'!$A$3:$A$1424,$A726),"-")</f>
        <v>0.19141495016611296</v>
      </c>
      <c r="AP726" s="27">
        <f>IFERROR(SUMIFS('[4]BD Unidades'!$AY$3:$AY$1424,'[4]BD Unidades'!$A$3:$A$1424,$A726),"-")</f>
        <v>0.18014950166112959</v>
      </c>
      <c r="AQ726" s="25">
        <f>IFERROR(SUMIFS('[4]BD Unidades'!$AZ$3:$AZ$1424,'[4]BD Unidades'!$A$3:$A$1424,$A726),"-")</f>
        <v>0.63129888461538464</v>
      </c>
      <c r="AR726" s="25">
        <f>IFERROR(SUMIFS('[4]BD Unidades'!$BA$3:$BA$1424,'[4]BD Unidades'!$A$3:$A$1424,$A726),"-")</f>
        <v>3</v>
      </c>
      <c r="AS726" s="28">
        <f>SUMIFS('[4]BD Unidades'!$BC$3:$BC$1424,'[4]BD Unidades'!$A$3:$A$1424,$A726)</f>
        <v>1.4619515951394919E-2</v>
      </c>
      <c r="AT726" s="28">
        <f>SUMIFS('[4]BD Unidades'!$BE$3:$BE$1424,'[4]BD Unidades'!$A$3:$A$1424,$A726)</f>
        <v>0.99667774086378746</v>
      </c>
      <c r="AU726" s="29">
        <f t="shared" si="46"/>
        <v>0.98210679473282914</v>
      </c>
      <c r="AV726" s="30">
        <f t="shared" si="47"/>
        <v>3.3E-3</v>
      </c>
      <c r="AW726" s="25">
        <f>IFERROR(SUMIFS('[4]BD Unidades'!$BI$3:$BI$1424,'[4]BD Unidades'!$A$3:$A$1424,$A726),"-")</f>
        <v>0.62203883622127276</v>
      </c>
      <c r="AX726" s="25">
        <f>IFERROR(SUMIFS('[4]BD Unidades'!$BJ$3:$BJ$1424,'[4]BD Unidades'!$A$3:$A$1424,$A726),"-")</f>
        <v>0.39974887476557119</v>
      </c>
    </row>
    <row r="727" spans="1:50" ht="14.4" x14ac:dyDescent="0.3">
      <c r="A727" s="7">
        <v>2063</v>
      </c>
      <c r="B727" s="7" t="s">
        <v>3285</v>
      </c>
      <c r="D727" s="8" t="s">
        <v>3286</v>
      </c>
      <c r="E727" s="19" t="s">
        <v>677</v>
      </c>
      <c r="F727" s="19" t="s">
        <v>3287</v>
      </c>
      <c r="G727" s="19" t="s">
        <v>3288</v>
      </c>
      <c r="H727" s="19" t="s">
        <v>397</v>
      </c>
      <c r="I727" s="19">
        <v>2024</v>
      </c>
      <c r="J727" s="19" t="s">
        <v>495</v>
      </c>
      <c r="K727" s="19" t="s">
        <v>496</v>
      </c>
      <c r="L727" s="19" t="s">
        <v>213</v>
      </c>
      <c r="M727" s="19" t="s">
        <v>497</v>
      </c>
      <c r="N727" s="19" t="s">
        <v>557</v>
      </c>
      <c r="O727" s="19" t="s">
        <v>610</v>
      </c>
      <c r="P727" s="19" t="s">
        <v>51</v>
      </c>
      <c r="Q727" s="9" t="s">
        <v>3073</v>
      </c>
      <c r="R727" s="20">
        <v>9.01</v>
      </c>
      <c r="S727" s="20">
        <v>0.11</v>
      </c>
      <c r="T727" s="20">
        <v>9</v>
      </c>
      <c r="U727" s="20" t="s">
        <v>397</v>
      </c>
      <c r="V727" s="21">
        <f>_xlfn.XLOOKUP(D727,'[4]Gen. Real'!$A$2:$A$1168,'[4]Gen. Real'!$C$2:$C$1168,"-",0)</f>
        <v>8.4015900000000023</v>
      </c>
      <c r="W727" s="22"/>
      <c r="X727" s="22" t="str">
        <f>_xlfn.XLOOKUP(D727,[4]Vertimiento!$J$2:$J$119,[4]Vertimiento!$K$2:$K$119,"-",0)</f>
        <v>-</v>
      </c>
      <c r="Y727" s="23" t="str">
        <f t="shared" si="44"/>
        <v>-</v>
      </c>
      <c r="Z727" s="19" t="str">
        <f>_xlfn.XLOOKUP(D727,[4]Cmg!$I$4:$I$99,[4]Cmg!$M$4:$M$99,"----",0,1)</f>
        <v>----</v>
      </c>
      <c r="AA727" s="19" t="str">
        <f>_xlfn.XLOOKUP(D727,[4]Cmg!$A$4:$A$101,[4]Cmg!$B$4:$B$101,"----",0,1)</f>
        <v>----</v>
      </c>
      <c r="AB727" s="19" t="str">
        <f>_xlfn.XLOOKUP(D727,[4]Cmg!$E$4:$E$101,[4]Cmg!$F$4:$F$101,"----",0,1)</f>
        <v>----</v>
      </c>
      <c r="AC727" s="19" t="str">
        <f>_xlfn.XLOOKUP(D727,[4]Cmg!$O$4:$O$101,[4]Cmg!$P$4:$P$101,"----",0,1)</f>
        <v>----</v>
      </c>
      <c r="AD727" s="24" t="str">
        <f>_xlfn.XLOOKUP(D727,[4]Cmg!$S$4:$S$101,[4]Cmg!$U$4:$U$101,"----",0,1)</f>
        <v>----</v>
      </c>
      <c r="AG727" s="25">
        <f>IFERROR(SUMIFS('[4]BD Unidades'!$AH:$AH,'[4]BD Unidades'!$A:$A,'BD Centrales 2024'!$A727),"-")</f>
        <v>3.62</v>
      </c>
      <c r="AH727" s="25">
        <f>SUMIFS('[4]BD Unidades'!$AJ$3:$AJ$1424,'[4]BD Unidades'!$A$3:$A$1424,$A727)</f>
        <v>3285.8229744728078</v>
      </c>
      <c r="AI727" s="25">
        <f>SUMIFS('[4]BD Unidades'!$AL$3:$AL$1424,'[4]BD Unidades'!$A$3:$A$1424,$A727)</f>
        <v>0</v>
      </c>
      <c r="AJ727" s="26">
        <f t="shared" si="45"/>
        <v>0</v>
      </c>
      <c r="AK727" s="27">
        <f>IFERROR(SUMIFS('[4]BD Unidades'!$AO$3:$AO$1424,'[4]BD Unidades'!$A$3:$A$1424,$A727),"-")</f>
        <v>0</v>
      </c>
      <c r="AL727" s="27">
        <f>IFERROR(SUMIFS('[4]BD Unidades'!$AQ$3:$AQ$1424,'[4]BD Unidades'!$A$3:$A$1424,$A727),"-")</f>
        <v>0</v>
      </c>
      <c r="AM727" s="27">
        <f>IFERROR(SUMIFS('[4]BD Unidades'!$AS$3:$AS$1424,'[4]BD Unidades'!$A$3:$A$1424,$A727),"-")</f>
        <v>0</v>
      </c>
      <c r="AN727" s="27">
        <f>IFERROR(SUMIFS('[4]BD Unidades'!$AU$3:$AU$1424,'[4]BD Unidades'!$A$3:$A$1424,$A727),"-")</f>
        <v>0.12530141842397338</v>
      </c>
      <c r="AO727" s="27">
        <f>IFERROR(SUMIFS('[4]BD Unidades'!$AW$3:$AW$1424,'[4]BD Unidades'!$A$3:$A$1424,$A727),"-")</f>
        <v>0.11346912097669257</v>
      </c>
      <c r="AP727" s="27">
        <f>IFERROR(SUMIFS('[4]BD Unidades'!$AY$3:$AY$1424,'[4]BD Unidades'!$A$3:$A$1424,$A727),"-")</f>
        <v>0.1046513473917869</v>
      </c>
      <c r="AQ727" s="25">
        <f>IFERROR(SUMIFS('[4]BD Unidades'!$AZ$3:$AZ$1424,'[4]BD Unidades'!$A$3:$A$1424,$A727),"-")</f>
        <v>1.066562268523394</v>
      </c>
      <c r="AR727" s="25">
        <f>IFERROR(SUMIFS('[4]BD Unidades'!$BA$3:$BA$1424,'[4]BD Unidades'!$A$3:$A$1424,$A727),"-")</f>
        <v>3.6199999999999899</v>
      </c>
      <c r="AS727" s="28">
        <f>SUMIFS('[4]BD Unidades'!$BC$3:$BC$1424,'[4]BD Unidades'!$A$3:$A$1424,$A727)</f>
        <v>4.5512557736457236E-3</v>
      </c>
      <c r="AT727" s="28">
        <f>SUMIFS('[4]BD Unidades'!$BE$3:$BE$1424,'[4]BD Unidades'!$A$3:$A$1424,$A727)</f>
        <v>0.40177580466148727</v>
      </c>
      <c r="AU727" s="29">
        <f t="shared" si="46"/>
        <v>0.39994722021081053</v>
      </c>
      <c r="AV727" s="30">
        <f t="shared" si="47"/>
        <v>1.1000000000000001E-3</v>
      </c>
      <c r="AW727" s="25">
        <f>IFERROR(SUMIFS('[4]BD Unidades'!$BI$3:$BI$1424,'[4]BD Unidades'!$A$3:$A$1424,$A727),"-")</f>
        <v>1.0544804118604216</v>
      </c>
      <c r="AX727" s="25">
        <f>IFERROR(SUMIFS('[4]BD Unidades'!$BJ$3:$BJ$1424,'[4]BD Unidades'!$A$3:$A$1424,$A727),"-")</f>
        <v>0.67765440605639804</v>
      </c>
    </row>
    <row r="728" spans="1:50" ht="14.4" x14ac:dyDescent="0.3">
      <c r="A728" s="7">
        <v>2066</v>
      </c>
      <c r="B728" s="7" t="s">
        <v>3289</v>
      </c>
      <c r="D728" s="8" t="s">
        <v>3290</v>
      </c>
      <c r="E728" s="19" t="s">
        <v>2634</v>
      </c>
      <c r="F728" s="19" t="s">
        <v>2634</v>
      </c>
      <c r="G728" s="19" t="s">
        <v>3291</v>
      </c>
      <c r="H728" s="19" t="s">
        <v>397</v>
      </c>
      <c r="I728" s="19">
        <v>2024</v>
      </c>
      <c r="J728" s="19" t="s">
        <v>495</v>
      </c>
      <c r="K728" s="19" t="s">
        <v>496</v>
      </c>
      <c r="L728" s="19" t="s">
        <v>213</v>
      </c>
      <c r="M728" s="19" t="s">
        <v>90</v>
      </c>
      <c r="N728" s="19" t="s">
        <v>1950</v>
      </c>
      <c r="O728" s="19" t="s">
        <v>1950</v>
      </c>
      <c r="P728" s="19" t="s">
        <v>51</v>
      </c>
      <c r="Q728" s="9" t="s">
        <v>3293</v>
      </c>
      <c r="R728" s="20">
        <v>3.15</v>
      </c>
      <c r="S728" s="20">
        <v>4.76</v>
      </c>
      <c r="T728" s="20">
        <v>3</v>
      </c>
      <c r="U728" s="20" t="s">
        <v>397</v>
      </c>
      <c r="V728" s="21">
        <f>_xlfn.XLOOKUP(D728,'[4]Gen. Real'!$A$2:$A$1168,'[4]Gen. Real'!$C$2:$C$1168,"-",0)</f>
        <v>5.2580499999999963</v>
      </c>
      <c r="W728" s="22"/>
      <c r="X728" s="22" t="str">
        <f>_xlfn.XLOOKUP(D728,[4]Vertimiento!$J$2:$J$119,[4]Vertimiento!$K$2:$K$119,"-",0)</f>
        <v>-</v>
      </c>
      <c r="Y728" s="23" t="str">
        <f t="shared" si="44"/>
        <v>-</v>
      </c>
      <c r="Z728" s="19" t="str">
        <f>_xlfn.XLOOKUP(D728,[4]Cmg!$I$4:$I$99,[4]Cmg!$M$4:$M$99,"----",0,1)</f>
        <v>----</v>
      </c>
      <c r="AA728" s="19" t="str">
        <f>_xlfn.XLOOKUP(D728,[4]Cmg!$A$4:$A$101,[4]Cmg!$B$4:$B$101,"----",0,1)</f>
        <v>----</v>
      </c>
      <c r="AB728" s="19" t="str">
        <f>_xlfn.XLOOKUP(D728,[4]Cmg!$E$4:$E$101,[4]Cmg!$F$4:$F$101,"----",0,1)</f>
        <v>----</v>
      </c>
      <c r="AC728" s="19" t="str">
        <f>_xlfn.XLOOKUP(D728,[4]Cmg!$O$4:$O$101,[4]Cmg!$P$4:$P$101,"----",0,1)</f>
        <v>----</v>
      </c>
      <c r="AD728" s="24" t="str">
        <f>_xlfn.XLOOKUP(D728,[4]Cmg!$S$4:$S$101,[4]Cmg!$U$4:$U$101,"----",0,1)</f>
        <v>----</v>
      </c>
      <c r="AG728" s="25">
        <f>IFERROR(SUMIFS('[4]BD Unidades'!$AH:$AH,'[4]BD Unidades'!$A:$A,'BD Centrales 2024'!$A728),"-")</f>
        <v>3</v>
      </c>
      <c r="AH728" s="25">
        <f>SUMIFS('[4]BD Unidades'!$AJ$3:$AJ$1424,'[4]BD Unidades'!$A$3:$A$1424,$A728)</f>
        <v>7947.079365079363</v>
      </c>
      <c r="AI728" s="25">
        <f>SUMIFS('[4]BD Unidades'!$AL$3:$AL$1424,'[4]BD Unidades'!$A$3:$A$1424,$A728)</f>
        <v>0</v>
      </c>
      <c r="AJ728" s="26">
        <f t="shared" si="45"/>
        <v>0</v>
      </c>
      <c r="AK728" s="27">
        <f>IFERROR(SUMIFS('[4]BD Unidades'!$AO$3:$AO$1424,'[4]BD Unidades'!$A$3:$A$1424,$A728),"-")</f>
        <v>0</v>
      </c>
      <c r="AL728" s="27">
        <f>IFERROR(SUMIFS('[4]BD Unidades'!$AQ$3:$AQ$1424,'[4]BD Unidades'!$A$3:$A$1424,$A728),"-")</f>
        <v>0</v>
      </c>
      <c r="AM728" s="27">
        <f>IFERROR(SUMIFS('[4]BD Unidades'!$AS$3:$AS$1424,'[4]BD Unidades'!$A$3:$A$1424,$A728),"-")</f>
        <v>0</v>
      </c>
      <c r="AN728" s="27">
        <f>IFERROR(SUMIFS('[4]BD Unidades'!$AU$3:$AU$1424,'[4]BD Unidades'!$A$3:$A$1424,$A728),"-")</f>
        <v>0.19770952380952383</v>
      </c>
      <c r="AO728" s="27">
        <f>IFERROR(SUMIFS('[4]BD Unidades'!$AW$3:$AW$1424,'[4]BD Unidades'!$A$3:$A$1424,$A728),"-")</f>
        <v>0.19615238095238097</v>
      </c>
      <c r="AP728" s="27">
        <f>IFERROR(SUMIFS('[4]BD Unidades'!$AY$3:$AY$1424,'[4]BD Unidades'!$A$3:$A$1424,$A728),"-")</f>
        <v>0.20287333333333335</v>
      </c>
      <c r="AQ728" s="25">
        <f>IFERROR(SUMIFS('[4]BD Unidades'!$AZ$3:$AZ$1424,'[4]BD Unidades'!$A$3:$A$1424,$A728),"-")</f>
        <v>0.62278500000000003</v>
      </c>
      <c r="AR728" s="25">
        <f>IFERROR(SUMIFS('[4]BD Unidades'!$BA$3:$BA$1424,'[4]BD Unidades'!$A$3:$A$1424,$A728),"-")</f>
        <v>3</v>
      </c>
      <c r="AS728" s="28">
        <f>SUMIFS('[4]BD Unidades'!$BC$3:$BC$1424,'[4]BD Unidades'!$A$3:$A$1424,$A728)</f>
        <v>2.1046012290968096E-2</v>
      </c>
      <c r="AT728" s="28">
        <f>SUMIFS('[4]BD Unidades'!$BE$3:$BE$1424,'[4]BD Unidades'!$A$3:$A$1424,$A728)</f>
        <v>0.95238095238095244</v>
      </c>
      <c r="AU728" s="29">
        <f t="shared" si="46"/>
        <v>0.932337131151459</v>
      </c>
      <c r="AV728" s="30">
        <f t="shared" si="47"/>
        <v>4.7599999999999996E-2</v>
      </c>
      <c r="AW728" s="25">
        <f>IFERROR(SUMIFS('[4]BD Unidades'!$BI$3:$BI$1424,'[4]BD Unidades'!$A$3:$A$1424,$A728),"-")</f>
        <v>0.60902250219713783</v>
      </c>
      <c r="AX728" s="25">
        <f>IFERROR(SUMIFS('[4]BD Unidades'!$BJ$3:$BJ$1424,'[4]BD Unidades'!$A$3:$A$1424,$A728),"-")</f>
        <v>0.39138401942739126</v>
      </c>
    </row>
    <row r="729" spans="1:50" ht="14.4" x14ac:dyDescent="0.3">
      <c r="A729" s="7">
        <v>2068</v>
      </c>
      <c r="B729" s="7" t="s">
        <v>3294</v>
      </c>
      <c r="D729" s="8" t="s">
        <v>3295</v>
      </c>
      <c r="E729" s="19" t="s">
        <v>2269</v>
      </c>
      <c r="F729" s="19" t="s">
        <v>3296</v>
      </c>
      <c r="G729" s="19" t="s">
        <v>3297</v>
      </c>
      <c r="H729" s="19" t="s">
        <v>397</v>
      </c>
      <c r="I729" s="19">
        <v>2024</v>
      </c>
      <c r="J729" s="19" t="s">
        <v>495</v>
      </c>
      <c r="K729" s="19" t="s">
        <v>496</v>
      </c>
      <c r="L729" s="19" t="s">
        <v>213</v>
      </c>
      <c r="M729" s="19" t="s">
        <v>106</v>
      </c>
      <c r="N729" s="19" t="s">
        <v>243</v>
      </c>
      <c r="O729" s="19" t="s">
        <v>1569</v>
      </c>
      <c r="P729" s="19" t="s">
        <v>51</v>
      </c>
      <c r="Q729" s="9" t="s">
        <v>3299</v>
      </c>
      <c r="R729" s="20">
        <v>4.7649999999999997</v>
      </c>
      <c r="S729" s="20">
        <v>0.315</v>
      </c>
      <c r="T729" s="20">
        <v>4.75</v>
      </c>
      <c r="U729" s="20" t="s">
        <v>397</v>
      </c>
      <c r="V729" s="21">
        <f>_xlfn.XLOOKUP(D729,'[4]Gen. Real'!$A$2:$A$1168,'[4]Gen. Real'!$C$2:$C$1168,"-",0)</f>
        <v>16.035779999999995</v>
      </c>
      <c r="W729" s="22"/>
      <c r="X729" s="22" t="str">
        <f>_xlfn.XLOOKUP(D729,[4]Vertimiento!$J$2:$J$119,[4]Vertimiento!$K$2:$K$119,"-",0)</f>
        <v>-</v>
      </c>
      <c r="Y729" s="23" t="str">
        <f t="shared" si="44"/>
        <v>-</v>
      </c>
      <c r="Z729" s="19" t="str">
        <f>_xlfn.XLOOKUP(D729,[4]Cmg!$I$4:$I$99,[4]Cmg!$M$4:$M$99,"----",0,1)</f>
        <v>----</v>
      </c>
      <c r="AA729" s="19" t="str">
        <f>_xlfn.XLOOKUP(D729,[4]Cmg!$A$4:$A$101,[4]Cmg!$B$4:$B$101,"----",0,1)</f>
        <v>----</v>
      </c>
      <c r="AB729" s="19" t="str">
        <f>_xlfn.XLOOKUP(D729,[4]Cmg!$E$4:$E$101,[4]Cmg!$F$4:$F$101,"----",0,1)</f>
        <v>----</v>
      </c>
      <c r="AC729" s="19" t="str">
        <f>_xlfn.XLOOKUP(D729,[4]Cmg!$O$4:$O$101,[4]Cmg!$P$4:$P$101,"----",0,1)</f>
        <v>----</v>
      </c>
      <c r="AD729" s="24" t="str">
        <f>_xlfn.XLOOKUP(D729,[4]Cmg!$S$4:$S$101,[4]Cmg!$U$4:$U$101,"----",0,1)</f>
        <v>----</v>
      </c>
      <c r="AG729" s="25">
        <f>IFERROR(SUMIFS('[4]BD Unidades'!$AH:$AH,'[4]BD Unidades'!$A:$A,'BD Centrales 2024'!$A729),"-")</f>
        <v>4.75</v>
      </c>
      <c r="AH729" s="25">
        <f>SUMIFS('[4]BD Unidades'!$AJ$3:$AJ$1424,'[4]BD Unidades'!$A$3:$A$1424,$A729)</f>
        <v>8403.0307799930088</v>
      </c>
      <c r="AI729" s="25">
        <f>SUMIFS('[4]BD Unidades'!$AL$3:$AL$1424,'[4]BD Unidades'!$A$3:$A$1424,$A729)</f>
        <v>3.3228401538999613E-2</v>
      </c>
      <c r="AJ729" s="26">
        <f t="shared" si="45"/>
        <v>3.9543196988390053E-6</v>
      </c>
      <c r="AK729" s="27">
        <f>IFERROR(SUMIFS('[4]BD Unidades'!$AO$3:$AO$1424,'[4]BD Unidades'!$A$3:$A$1424,$A729),"-")</f>
        <v>0</v>
      </c>
      <c r="AL729" s="27">
        <f>IFERROR(SUMIFS('[4]BD Unidades'!$AQ$3:$AQ$1424,'[4]BD Unidades'!$A$3:$A$1424,$A729),"-")</f>
        <v>0</v>
      </c>
      <c r="AM729" s="27">
        <f>IFERROR(SUMIFS('[4]BD Unidades'!$AS$3:$AS$1424,'[4]BD Unidades'!$A$3:$A$1424,$A729),"-")</f>
        <v>0</v>
      </c>
      <c r="AN729" s="27">
        <f>IFERROR(SUMIFS('[4]BD Unidades'!$AU$3:$AU$1424,'[4]BD Unidades'!$A$3:$A$1424,$A729),"-")</f>
        <v>9.9505771248688368E-2</v>
      </c>
      <c r="AO729" s="27">
        <f>IFERROR(SUMIFS('[4]BD Unidades'!$AW$3:$AW$1424,'[4]BD Unidades'!$A$3:$A$1424,$A729),"-")</f>
        <v>0.33459538300104935</v>
      </c>
      <c r="AP729" s="27">
        <f>IFERROR(SUMIFS('[4]BD Unidades'!$AY$3:$AY$1424,'[4]BD Unidades'!$A$3:$A$1424,$A729),"-")</f>
        <v>0.35066065057712492</v>
      </c>
      <c r="AQ729" s="25">
        <f>IFERROR(SUMIFS('[4]BD Unidades'!$AZ$3:$AZ$1424,'[4]BD Unidades'!$A$3:$A$1424,$A729),"-")</f>
        <v>0.47414500000000004</v>
      </c>
      <c r="AR729" s="25">
        <f>IFERROR(SUMIFS('[4]BD Unidades'!$BA$3:$BA$1424,'[4]BD Unidades'!$A$3:$A$1424,$A729),"-")</f>
        <v>4.75</v>
      </c>
      <c r="AS729" s="28">
        <f>SUMIFS('[4]BD Unidades'!$BC$3:$BC$1424,'[4]BD Unidades'!$A$3:$A$1424,$A729)</f>
        <v>1.3442834455836175E-2</v>
      </c>
      <c r="AT729" s="28">
        <f>SUMIFS('[4]BD Unidades'!$BE$3:$BE$1424,'[4]BD Unidades'!$A$3:$A$1424,$A729)</f>
        <v>0.9968501547536911</v>
      </c>
      <c r="AU729" s="29">
        <f t="shared" si="46"/>
        <v>0.98344966314606252</v>
      </c>
      <c r="AV729" s="30">
        <f t="shared" si="47"/>
        <v>3.15E-3</v>
      </c>
      <c r="AW729" s="25">
        <f>IFERROR(SUMIFS('[4]BD Unidades'!$BI$3:$BI$1424,'[4]BD Unidades'!$A$3:$A$1424,$A729),"-")</f>
        <v>0.46775013179517799</v>
      </c>
      <c r="AX729" s="25">
        <f>IFERROR(SUMIFS('[4]BD Unidades'!$BJ$3:$BJ$1424,'[4]BD Unidades'!$A$3:$A$1424,$A729),"-")</f>
        <v>0.30059632609507403</v>
      </c>
    </row>
    <row r="730" spans="1:50" ht="14.4" x14ac:dyDescent="0.3">
      <c r="A730" s="7">
        <v>2069</v>
      </c>
      <c r="B730" s="7" t="s">
        <v>3300</v>
      </c>
      <c r="D730" s="8" t="s">
        <v>3301</v>
      </c>
      <c r="E730" s="19" t="s">
        <v>3302</v>
      </c>
      <c r="F730" s="19" t="s">
        <v>3302</v>
      </c>
      <c r="G730" s="19" t="s">
        <v>3303</v>
      </c>
      <c r="H730" s="19" t="s">
        <v>397</v>
      </c>
      <c r="I730" s="19">
        <v>2024</v>
      </c>
      <c r="J730" s="19" t="s">
        <v>495</v>
      </c>
      <c r="K730" s="19" t="s">
        <v>496</v>
      </c>
      <c r="L730" s="19" t="s">
        <v>213</v>
      </c>
      <c r="M730" s="19" t="s">
        <v>189</v>
      </c>
      <c r="N730" s="19" t="s">
        <v>1395</v>
      </c>
      <c r="O730" s="19" t="s">
        <v>3305</v>
      </c>
      <c r="P730" s="19" t="s">
        <v>51</v>
      </c>
      <c r="Q730" s="9" t="s">
        <v>2649</v>
      </c>
      <c r="R730" s="20">
        <v>2.915</v>
      </c>
      <c r="S730" s="20">
        <v>0.51</v>
      </c>
      <c r="T730" s="20">
        <v>2.9</v>
      </c>
      <c r="U730" s="20" t="s">
        <v>397</v>
      </c>
      <c r="V730" s="21">
        <f>_xlfn.XLOOKUP(D730,'[4]Gen. Real'!$A$2:$A$1168,'[4]Gen. Real'!$C$2:$C$1168,"-",0)</f>
        <v>5.1208200000000037</v>
      </c>
      <c r="W730" s="22"/>
      <c r="X730" s="22" t="str">
        <f>_xlfn.XLOOKUP(D730,[4]Vertimiento!$J$2:$J$119,[4]Vertimiento!$K$2:$K$119,"-",0)</f>
        <v>-</v>
      </c>
      <c r="Y730" s="23" t="str">
        <f t="shared" si="44"/>
        <v>-</v>
      </c>
      <c r="Z730" s="19" t="str">
        <f>_xlfn.XLOOKUP(D730,[4]Cmg!$I$4:$I$99,[4]Cmg!$M$4:$M$99,"----",0,1)</f>
        <v>----</v>
      </c>
      <c r="AA730" s="19" t="str">
        <f>_xlfn.XLOOKUP(D730,[4]Cmg!$A$4:$A$101,[4]Cmg!$B$4:$B$101,"----",0,1)</f>
        <v>----</v>
      </c>
      <c r="AB730" s="19" t="str">
        <f>_xlfn.XLOOKUP(D730,[4]Cmg!$E$4:$E$101,[4]Cmg!$F$4:$F$101,"----",0,1)</f>
        <v>----</v>
      </c>
      <c r="AC730" s="19" t="str">
        <f>_xlfn.XLOOKUP(D730,[4]Cmg!$O$4:$O$101,[4]Cmg!$P$4:$P$101,"----",0,1)</f>
        <v>----</v>
      </c>
      <c r="AD730" s="24" t="str">
        <f>_xlfn.XLOOKUP(D730,[4]Cmg!$S$4:$S$101,[4]Cmg!$U$4:$U$101,"----",0,1)</f>
        <v>----</v>
      </c>
      <c r="AG730" s="25">
        <f>IFERROR(SUMIFS('[4]BD Unidades'!$AH:$AH,'[4]BD Unidades'!$A:$A,'BD Centrales 2024'!$A730),"-")</f>
        <v>2.9</v>
      </c>
      <c r="AH730" s="25">
        <f>SUMIFS('[4]BD Unidades'!$AJ$3:$AJ$1424,'[4]BD Unidades'!$A$3:$A$1424,$A730)</f>
        <v>8531.5380217267029</v>
      </c>
      <c r="AI730" s="25">
        <f>SUMIFS('[4]BD Unidades'!$AL$3:$AL$1424,'[4]BD Unidades'!$A$3:$A$1424,$A730)</f>
        <v>0</v>
      </c>
      <c r="AJ730" s="26">
        <f t="shared" si="45"/>
        <v>0</v>
      </c>
      <c r="AK730" s="27">
        <f>IFERROR(SUMIFS('[4]BD Unidades'!$AO$3:$AO$1424,'[4]BD Unidades'!$A$3:$A$1424,$A730),"-")</f>
        <v>0</v>
      </c>
      <c r="AL730" s="27">
        <f>IFERROR(SUMIFS('[4]BD Unidades'!$AQ$3:$AQ$1424,'[4]BD Unidades'!$A$3:$A$1424,$A730),"-")</f>
        <v>0</v>
      </c>
      <c r="AM730" s="27">
        <f>IFERROR(SUMIFS('[4]BD Unidades'!$AS$3:$AS$1424,'[4]BD Unidades'!$A$3:$A$1424,$A730),"-")</f>
        <v>0</v>
      </c>
      <c r="AN730" s="27">
        <f>IFERROR(SUMIFS('[4]BD Unidades'!$AU$3:$AU$1424,'[4]BD Unidades'!$A$3:$A$1424,$A730),"-")</f>
        <v>0</v>
      </c>
      <c r="AO730" s="27">
        <f>IFERROR(SUMIFS('[4]BD Unidades'!$AW$3:$AW$1424,'[4]BD Unidades'!$A$3:$A$1424,$A730),"-")</f>
        <v>0.20416696397941678</v>
      </c>
      <c r="AP730" s="27">
        <f>IFERROR(SUMIFS('[4]BD Unidades'!$AY$3:$AY$1424,'[4]BD Unidades'!$A$3:$A$1424,$A730),"-")</f>
        <v>0.18185238421955405</v>
      </c>
      <c r="AQ730" s="25">
        <f>IFERROR(SUMIFS('[4]BD Unidades'!$AZ$3:$AZ$1424,'[4]BD Unidades'!$A$3:$A$1424,$A730),"-")</f>
        <v>0.66320303117408885</v>
      </c>
      <c r="AR730" s="25">
        <f>IFERROR(SUMIFS('[4]BD Unidades'!$BA$3:$BA$1424,'[4]BD Unidades'!$A$3:$A$1424,$A730),"-")</f>
        <v>2.8999999999999901</v>
      </c>
      <c r="AS730" s="28">
        <f>SUMIFS('[4]BD Unidades'!$BC$3:$BC$1424,'[4]BD Unidades'!$A$3:$A$1424,$A730)</f>
        <v>4.2028216249841585E-2</v>
      </c>
      <c r="AT730" s="28">
        <f>SUMIFS('[4]BD Unidades'!$BE$3:$BE$1424,'[4]BD Unidades'!$A$3:$A$1424,$A730)</f>
        <v>0.99485420240137212</v>
      </c>
      <c r="AU730" s="29">
        <f t="shared" si="46"/>
        <v>0.95304225484578364</v>
      </c>
      <c r="AV730" s="30">
        <f t="shared" si="47"/>
        <v>5.1000000000000004E-3</v>
      </c>
      <c r="AW730" s="25">
        <f>IFERROR(SUMIFS('[4]BD Unidades'!$BI$3:$BI$1424,'[4]BD Unidades'!$A$3:$A$1424,$A730),"-")</f>
        <v>0.63518561882918967</v>
      </c>
      <c r="AX730" s="25">
        <f>IFERROR(SUMIFS('[4]BD Unidades'!$BJ$3:$BJ$1424,'[4]BD Unidades'!$A$3:$A$1424,$A730),"-")</f>
        <v>0.40819756196688434</v>
      </c>
    </row>
    <row r="731" spans="1:50" ht="14.4" x14ac:dyDescent="0.3">
      <c r="A731" s="7">
        <v>2070</v>
      </c>
      <c r="B731" s="7" t="s">
        <v>3306</v>
      </c>
      <c r="D731" s="8" t="s">
        <v>3307</v>
      </c>
      <c r="E731" s="19" t="s">
        <v>3308</v>
      </c>
      <c r="F731" s="19" t="s">
        <v>3308</v>
      </c>
      <c r="G731" s="19" t="s">
        <v>3309</v>
      </c>
      <c r="H731" s="19" t="s">
        <v>397</v>
      </c>
      <c r="I731" s="19">
        <v>2024</v>
      </c>
      <c r="J731" s="19" t="s">
        <v>495</v>
      </c>
      <c r="K731" s="19" t="s">
        <v>496</v>
      </c>
      <c r="L731" s="19" t="s">
        <v>213</v>
      </c>
      <c r="M731" s="19" t="s">
        <v>362</v>
      </c>
      <c r="N731" s="19" t="s">
        <v>1080</v>
      </c>
      <c r="O731" s="19" t="s">
        <v>2284</v>
      </c>
      <c r="P731" s="19" t="s">
        <v>51</v>
      </c>
      <c r="Q731" s="9" t="s">
        <v>3310</v>
      </c>
      <c r="R731" s="20">
        <v>2.5019999999999998</v>
      </c>
      <c r="S731" s="20">
        <v>0.08</v>
      </c>
      <c r="T731" s="20">
        <v>2.5</v>
      </c>
      <c r="U731" s="20" t="s">
        <v>397</v>
      </c>
      <c r="V731" s="21">
        <f>_xlfn.XLOOKUP(D731,'[4]Gen. Real'!$A$2:$A$1168,'[4]Gen. Real'!$C$2:$C$1168,"-",0)</f>
        <v>6.1316999999999986</v>
      </c>
      <c r="W731" s="22"/>
      <c r="X731" s="22" t="str">
        <f>_xlfn.XLOOKUP(D731,[4]Vertimiento!$J$2:$J$119,[4]Vertimiento!$K$2:$K$119,"-",0)</f>
        <v>-</v>
      </c>
      <c r="Y731" s="23" t="str">
        <f t="shared" si="44"/>
        <v>-</v>
      </c>
      <c r="Z731" s="19" t="str">
        <f>_xlfn.XLOOKUP(D731,[4]Cmg!$I$4:$I$99,[4]Cmg!$M$4:$M$99,"----",0,1)</f>
        <v>----</v>
      </c>
      <c r="AA731" s="19" t="str">
        <f>_xlfn.XLOOKUP(D731,[4]Cmg!$A$4:$A$101,[4]Cmg!$B$4:$B$101,"----",0,1)</f>
        <v>----</v>
      </c>
      <c r="AB731" s="19" t="str">
        <f>_xlfn.XLOOKUP(D731,[4]Cmg!$E$4:$E$101,[4]Cmg!$F$4:$F$101,"----",0,1)</f>
        <v>----</v>
      </c>
      <c r="AC731" s="19" t="str">
        <f>_xlfn.XLOOKUP(D731,[4]Cmg!$O$4:$O$101,[4]Cmg!$P$4:$P$101,"----",0,1)</f>
        <v>----</v>
      </c>
      <c r="AD731" s="24" t="str">
        <f>_xlfn.XLOOKUP(D731,[4]Cmg!$S$4:$S$101,[4]Cmg!$U$4:$U$101,"----",0,1)</f>
        <v>----</v>
      </c>
      <c r="AG731" s="25">
        <f>IFERROR(SUMIFS('[4]BD Unidades'!$AH:$AH,'[4]BD Unidades'!$A:$A,'BD Centrales 2024'!$A731),"-")</f>
        <v>2.5</v>
      </c>
      <c r="AH731" s="25">
        <f>SUMIFS('[4]BD Unidades'!$AJ$3:$AJ$1424,'[4]BD Unidades'!$A$3:$A$1424,$A731)</f>
        <v>8433.4698907540696</v>
      </c>
      <c r="AI731" s="25">
        <f>SUMIFS('[4]BD Unidades'!$AL$3:$AL$1424,'[4]BD Unidades'!$A$3:$A$1424,$A731)</f>
        <v>0</v>
      </c>
      <c r="AJ731" s="26">
        <f t="shared" si="45"/>
        <v>0</v>
      </c>
      <c r="AK731" s="27">
        <f>IFERROR(SUMIFS('[4]BD Unidades'!$AO$3:$AO$1424,'[4]BD Unidades'!$A$3:$A$1424,$A731),"-")</f>
        <v>0</v>
      </c>
      <c r="AL731" s="27">
        <f>IFERROR(SUMIFS('[4]BD Unidades'!$AQ$3:$AQ$1424,'[4]BD Unidades'!$A$3:$A$1424,$A731),"-")</f>
        <v>0</v>
      </c>
      <c r="AM731" s="27">
        <f>IFERROR(SUMIFS('[4]BD Unidades'!$AS$3:$AS$1424,'[4]BD Unidades'!$A$3:$A$1424,$A731),"-")</f>
        <v>0</v>
      </c>
      <c r="AN731" s="27">
        <f>IFERROR(SUMIFS('[4]BD Unidades'!$AU$3:$AU$1424,'[4]BD Unidades'!$A$3:$A$1424,$A731),"-")</f>
        <v>0</v>
      </c>
      <c r="AO731" s="27">
        <f>IFERROR(SUMIFS('[4]BD Unidades'!$AW$3:$AW$1424,'[4]BD Unidades'!$A$3:$A$1424,$A731),"-")</f>
        <v>0.28589728217426058</v>
      </c>
      <c r="AP731" s="27">
        <f>IFERROR(SUMIFS('[4]BD Unidades'!$AY$3:$AY$1424,'[4]BD Unidades'!$A$3:$A$1424,$A731),"-")</f>
        <v>0.28172961630695448</v>
      </c>
      <c r="AQ731" s="25">
        <f>IFERROR(SUMIFS('[4]BD Unidades'!$AZ$3:$AZ$1424,'[4]BD Unidades'!$A$3:$A$1424,$A731),"-")</f>
        <v>0.57172675101214554</v>
      </c>
      <c r="AR731" s="25">
        <f>IFERROR(SUMIFS('[4]BD Unidades'!$BA$3:$BA$1424,'[4]BD Unidades'!$A$3:$A$1424,$A731),"-")</f>
        <v>2.5</v>
      </c>
      <c r="AS731" s="28">
        <f>SUMIFS('[4]BD Unidades'!$BC$3:$BC$1424,'[4]BD Unidades'!$A$3:$A$1424,$A731)</f>
        <v>1.2803398924695843E-2</v>
      </c>
      <c r="AT731" s="28">
        <f>SUMIFS('[4]BD Unidades'!$BE$3:$BE$1424,'[4]BD Unidades'!$A$3:$A$1424,$A731)</f>
        <v>0.99753795931075451</v>
      </c>
      <c r="AU731" s="29">
        <f t="shared" si="46"/>
        <v>0.98476608287517187</v>
      </c>
      <c r="AV731" s="30">
        <f t="shared" si="47"/>
        <v>8.0000000000000004E-4</v>
      </c>
      <c r="AW731" s="25">
        <f>IFERROR(SUMIFS('[4]BD Unidades'!$BI$3:$BI$1424,'[4]BD Unidades'!$A$3:$A$1424,$A731),"-")</f>
        <v>0.56346168046760392</v>
      </c>
      <c r="AX731" s="25">
        <f>IFERROR(SUMIFS('[4]BD Unidades'!$BJ$3:$BJ$1424,'[4]BD Unidades'!$A$3:$A$1424,$A731),"-")</f>
        <v>0.36210467839715171</v>
      </c>
    </row>
    <row r="732" spans="1:50" ht="14.4" x14ac:dyDescent="0.3">
      <c r="A732" s="7">
        <v>2071</v>
      </c>
      <c r="B732" s="7" t="s">
        <v>3311</v>
      </c>
      <c r="D732" s="8" t="s">
        <v>3312</v>
      </c>
      <c r="E732" s="19" t="s">
        <v>2634</v>
      </c>
      <c r="F732" s="19" t="s">
        <v>2634</v>
      </c>
      <c r="G732" s="19" t="s">
        <v>3313</v>
      </c>
      <c r="H732" s="19" t="s">
        <v>397</v>
      </c>
      <c r="I732" s="19">
        <v>2024</v>
      </c>
      <c r="J732" s="19" t="s">
        <v>495</v>
      </c>
      <c r="K732" s="19" t="s">
        <v>496</v>
      </c>
      <c r="L732" s="19" t="s">
        <v>213</v>
      </c>
      <c r="M732" s="19" t="s">
        <v>90</v>
      </c>
      <c r="N732" s="19" t="s">
        <v>1950</v>
      </c>
      <c r="O732" s="19" t="s">
        <v>1950</v>
      </c>
      <c r="P732" s="19" t="s">
        <v>51</v>
      </c>
      <c r="Q732" s="9" t="s">
        <v>3314</v>
      </c>
      <c r="R732" s="20">
        <v>3.15</v>
      </c>
      <c r="S732" s="20">
        <v>4.76</v>
      </c>
      <c r="T732" s="20">
        <v>3</v>
      </c>
      <c r="U732" s="20" t="s">
        <v>397</v>
      </c>
      <c r="V732" s="21">
        <f>_xlfn.XLOOKUP(D732,'[4]Gen. Real'!$A$2:$A$1168,'[4]Gen. Real'!$C$2:$C$1168,"-",0)</f>
        <v>5.930629999999999</v>
      </c>
      <c r="W732" s="22"/>
      <c r="X732" s="22" t="str">
        <f>_xlfn.XLOOKUP(D732,[4]Vertimiento!$J$2:$J$119,[4]Vertimiento!$K$2:$K$119,"-",0)</f>
        <v>-</v>
      </c>
      <c r="Y732" s="23" t="str">
        <f t="shared" si="44"/>
        <v>-</v>
      </c>
      <c r="Z732" s="19" t="str">
        <f>_xlfn.XLOOKUP(D732,[4]Cmg!$I$4:$I$99,[4]Cmg!$M$4:$M$99,"----",0,1)</f>
        <v>----</v>
      </c>
      <c r="AA732" s="19" t="str">
        <f>_xlfn.XLOOKUP(D732,[4]Cmg!$A$4:$A$101,[4]Cmg!$B$4:$B$101,"----",0,1)</f>
        <v>----</v>
      </c>
      <c r="AB732" s="19" t="str">
        <f>_xlfn.XLOOKUP(D732,[4]Cmg!$E$4:$E$101,[4]Cmg!$F$4:$F$101,"----",0,1)</f>
        <v>----</v>
      </c>
      <c r="AC732" s="19" t="str">
        <f>_xlfn.XLOOKUP(D732,[4]Cmg!$O$4:$O$101,[4]Cmg!$P$4:$P$101,"----",0,1)</f>
        <v>----</v>
      </c>
      <c r="AD732" s="24" t="str">
        <f>_xlfn.XLOOKUP(D732,[4]Cmg!$S$4:$S$101,[4]Cmg!$U$4:$U$101,"----",0,1)</f>
        <v>----</v>
      </c>
      <c r="AG732" s="25">
        <f>IFERROR(SUMIFS('[4]BD Unidades'!$AH:$AH,'[4]BD Unidades'!$A:$A,'BD Centrales 2024'!$A732),"-")</f>
        <v>3</v>
      </c>
      <c r="AH732" s="25">
        <f>SUMIFS('[4]BD Unidades'!$AJ$3:$AJ$1424,'[4]BD Unidades'!$A$3:$A$1424,$A732)</f>
        <v>8061.6825396825434</v>
      </c>
      <c r="AI732" s="25">
        <f>SUMIFS('[4]BD Unidades'!$AL$3:$AL$1424,'[4]BD Unidades'!$A$3:$A$1424,$A732)</f>
        <v>0</v>
      </c>
      <c r="AJ732" s="26">
        <f t="shared" si="45"/>
        <v>0</v>
      </c>
      <c r="AK732" s="27">
        <f>IFERROR(SUMIFS('[4]BD Unidades'!$AO$3:$AO$1424,'[4]BD Unidades'!$A$3:$A$1424,$A732),"-")</f>
        <v>0</v>
      </c>
      <c r="AL732" s="27">
        <f>IFERROR(SUMIFS('[4]BD Unidades'!$AQ$3:$AQ$1424,'[4]BD Unidades'!$A$3:$A$1424,$A732),"-")</f>
        <v>0</v>
      </c>
      <c r="AM732" s="27">
        <f>IFERROR(SUMIFS('[4]BD Unidades'!$AS$3:$AS$1424,'[4]BD Unidades'!$A$3:$A$1424,$A732),"-")</f>
        <v>0</v>
      </c>
      <c r="AN732" s="27">
        <f>IFERROR(SUMIFS('[4]BD Unidades'!$AU$3:$AU$1424,'[4]BD Unidades'!$A$3:$A$1424,$A732),"-")</f>
        <v>0.19991142857142857</v>
      </c>
      <c r="AO732" s="27">
        <f>IFERROR(SUMIFS('[4]BD Unidades'!$AW$3:$AW$1424,'[4]BD Unidades'!$A$3:$A$1424,$A732),"-")</f>
        <v>0.22089714285714288</v>
      </c>
      <c r="AP732" s="27">
        <f>IFERROR(SUMIFS('[4]BD Unidades'!$AY$3:$AY$1424,'[4]BD Unidades'!$A$3:$A$1424,$A732),"-")</f>
        <v>0.21895142857142857</v>
      </c>
      <c r="AQ732" s="25">
        <f>IFERROR(SUMIFS('[4]BD Unidades'!$AZ$3:$AZ$1424,'[4]BD Unidades'!$A$3:$A$1424,$A732),"-")</f>
        <v>0.62972099999999998</v>
      </c>
      <c r="AR732" s="25">
        <f>IFERROR(SUMIFS('[4]BD Unidades'!$BA$3:$BA$1424,'[4]BD Unidades'!$A$3:$A$1424,$A732),"-")</f>
        <v>3</v>
      </c>
      <c r="AS732" s="28">
        <f>SUMIFS('[4]BD Unidades'!$BC$3:$BC$1424,'[4]BD Unidades'!$A$3:$A$1424,$A732)</f>
        <v>1.8578622441339145E-2</v>
      </c>
      <c r="AT732" s="28">
        <f>SUMIFS('[4]BD Unidades'!$BE$3:$BE$1424,'[4]BD Unidades'!$A$3:$A$1424,$A732)</f>
        <v>0.95238095238095244</v>
      </c>
      <c r="AU732" s="29">
        <f t="shared" si="46"/>
        <v>0.9346870262463437</v>
      </c>
      <c r="AV732" s="30">
        <f t="shared" si="47"/>
        <v>4.7599999999999996E-2</v>
      </c>
      <c r="AW732" s="25">
        <f>IFERROR(SUMIFS('[4]BD Unidades'!$BI$3:$BI$1424,'[4]BD Unidades'!$A$3:$A$1424,$A732),"-")</f>
        <v>0.61743668386249817</v>
      </c>
      <c r="AX732" s="25">
        <f>IFERROR(SUMIFS('[4]BD Unidades'!$BJ$3:$BJ$1424,'[4]BD Unidades'!$A$3:$A$1424,$A732),"-")</f>
        <v>0.39679133398227284</v>
      </c>
    </row>
    <row r="733" spans="1:50" ht="14.4" x14ac:dyDescent="0.3">
      <c r="A733" s="7">
        <v>2072</v>
      </c>
      <c r="B733" s="7" t="s">
        <v>3315</v>
      </c>
      <c r="D733" s="8" t="s">
        <v>3316</v>
      </c>
      <c r="E733" s="19" t="s">
        <v>2269</v>
      </c>
      <c r="F733" s="19" t="s">
        <v>3317</v>
      </c>
      <c r="G733" s="19" t="s">
        <v>3318</v>
      </c>
      <c r="H733" s="19" t="s">
        <v>397</v>
      </c>
      <c r="I733" s="19">
        <v>2024</v>
      </c>
      <c r="J733" s="19" t="s">
        <v>495</v>
      </c>
      <c r="K733" s="19" t="s">
        <v>496</v>
      </c>
      <c r="L733" s="19" t="s">
        <v>213</v>
      </c>
      <c r="M733" s="19" t="s">
        <v>68</v>
      </c>
      <c r="N733" s="19" t="s">
        <v>68</v>
      </c>
      <c r="O733" s="19" t="s">
        <v>2324</v>
      </c>
      <c r="P733" s="19" t="s">
        <v>51</v>
      </c>
      <c r="Q733" s="9" t="s">
        <v>3293</v>
      </c>
      <c r="R733" s="20">
        <v>2.7534000000000001</v>
      </c>
      <c r="S733" s="20">
        <v>0.123</v>
      </c>
      <c r="T733" s="20">
        <v>2.75</v>
      </c>
      <c r="U733" s="20" t="s">
        <v>397</v>
      </c>
      <c r="V733" s="21">
        <f>_xlfn.XLOOKUP(D733,'[4]Gen. Real'!$A$2:$A$1168,'[4]Gen. Real'!$C$2:$C$1168,"-",0)</f>
        <v>5.8352099999999947</v>
      </c>
      <c r="W733" s="22"/>
      <c r="X733" s="22" t="str">
        <f>_xlfn.XLOOKUP(D733,[4]Vertimiento!$J$2:$J$119,[4]Vertimiento!$K$2:$K$119,"-",0)</f>
        <v>-</v>
      </c>
      <c r="Y733" s="23" t="str">
        <f t="shared" si="44"/>
        <v>-</v>
      </c>
      <c r="Z733" s="19" t="str">
        <f>_xlfn.XLOOKUP(D733,[4]Cmg!$I$4:$I$99,[4]Cmg!$M$4:$M$99,"----",0,1)</f>
        <v>----</v>
      </c>
      <c r="AA733" s="19" t="str">
        <f>_xlfn.XLOOKUP(D733,[4]Cmg!$A$4:$A$101,[4]Cmg!$B$4:$B$101,"----",0,1)</f>
        <v>----</v>
      </c>
      <c r="AB733" s="19" t="str">
        <f>_xlfn.XLOOKUP(D733,[4]Cmg!$E$4:$E$101,[4]Cmg!$F$4:$F$101,"----",0,1)</f>
        <v>----</v>
      </c>
      <c r="AC733" s="19" t="str">
        <f>_xlfn.XLOOKUP(D733,[4]Cmg!$O$4:$O$101,[4]Cmg!$P$4:$P$101,"----",0,1)</f>
        <v>----</v>
      </c>
      <c r="AD733" s="24" t="str">
        <f>_xlfn.XLOOKUP(D733,[4]Cmg!$S$4:$S$101,[4]Cmg!$U$4:$U$101,"----",0,1)</f>
        <v>----</v>
      </c>
      <c r="AG733" s="25">
        <f>IFERROR(SUMIFS('[4]BD Unidades'!$AH:$AH,'[4]BD Unidades'!$A:$A,'BD Centrales 2024'!$A733),"-")</f>
        <v>2.75</v>
      </c>
      <c r="AH733" s="25">
        <f>SUMIFS('[4]BD Unidades'!$AJ$3:$AJ$1424,'[4]BD Unidades'!$A$3:$A$1424,$A733)</f>
        <v>8607.9574344446864</v>
      </c>
      <c r="AI733" s="25">
        <f>SUMIFS('[4]BD Unidades'!$AL$3:$AL$1424,'[4]BD Unidades'!$A$3:$A$1424,$A733)</f>
        <v>0</v>
      </c>
      <c r="AJ733" s="26">
        <f t="shared" si="45"/>
        <v>0</v>
      </c>
      <c r="AK733" s="27">
        <f>IFERROR(SUMIFS('[4]BD Unidades'!$AO$3:$AO$1424,'[4]BD Unidades'!$A$3:$A$1424,$A733),"-")</f>
        <v>0</v>
      </c>
      <c r="AL733" s="27">
        <f>IFERROR(SUMIFS('[4]BD Unidades'!$AQ$3:$AQ$1424,'[4]BD Unidades'!$A$3:$A$1424,$A733),"-")</f>
        <v>0</v>
      </c>
      <c r="AM733" s="27">
        <f>IFERROR(SUMIFS('[4]BD Unidades'!$AS$3:$AS$1424,'[4]BD Unidades'!$A$3:$A$1424,$A733),"-")</f>
        <v>0</v>
      </c>
      <c r="AN733" s="27">
        <f>IFERROR(SUMIFS('[4]BD Unidades'!$AU$3:$AU$1424,'[4]BD Unidades'!$A$3:$A$1424,$A733),"-")</f>
        <v>0.20966877315319241</v>
      </c>
      <c r="AO733" s="27">
        <f>IFERROR(SUMIFS('[4]BD Unidades'!$AW$3:$AW$1424,'[4]BD Unidades'!$A$3:$A$1424,$A733),"-")</f>
        <v>0.24473441926345607</v>
      </c>
      <c r="AP733" s="27">
        <f>IFERROR(SUMIFS('[4]BD Unidades'!$AY$3:$AY$1424,'[4]BD Unidades'!$A$3:$A$1424,$A733),"-")</f>
        <v>0.22781034357521607</v>
      </c>
      <c r="AQ733" s="25">
        <f>IFERROR(SUMIFS('[4]BD Unidades'!$AZ$3:$AZ$1424,'[4]BD Unidades'!$A$3:$A$1424,$A733),"-")</f>
        <v>0.57730199999999998</v>
      </c>
      <c r="AR733" s="25">
        <f>IFERROR(SUMIFS('[4]BD Unidades'!$BA$3:$BA$1424,'[4]BD Unidades'!$A$3:$A$1424,$A733),"-")</f>
        <v>2.75</v>
      </c>
      <c r="AS733" s="28">
        <f>SUMIFS('[4]BD Unidades'!$BC$3:$BC$1424,'[4]BD Unidades'!$A$3:$A$1424,$A733)</f>
        <v>1.0977076560884641E-2</v>
      </c>
      <c r="AT733" s="28">
        <f>SUMIFS('[4]BD Unidades'!$BE$3:$BE$1424,'[4]BD Unidades'!$A$3:$A$1424,$A733)</f>
        <v>0.99876516307111207</v>
      </c>
      <c r="AU733" s="29">
        <f t="shared" si="46"/>
        <v>0.98780164140973603</v>
      </c>
      <c r="AV733" s="30">
        <f t="shared" si="47"/>
        <v>1.23E-3</v>
      </c>
      <c r="AW733" s="25">
        <f>IFERROR(SUMIFS('[4]BD Unidades'!$BI$3:$BI$1424,'[4]BD Unidades'!$A$3:$A$1424,$A733),"-")</f>
        <v>0.57095707680177132</v>
      </c>
      <c r="AX733" s="25">
        <f>IFERROR(SUMIFS('[4]BD Unidades'!$BJ$3:$BJ$1424,'[4]BD Unidades'!$A$3:$A$1424,$A733),"-")</f>
        <v>0.36692154203336297</v>
      </c>
    </row>
    <row r="734" spans="1:50" ht="14.4" x14ac:dyDescent="0.3">
      <c r="A734" s="7">
        <v>2073</v>
      </c>
      <c r="B734" s="7" t="s">
        <v>3320</v>
      </c>
      <c r="D734" s="8" t="s">
        <v>3321</v>
      </c>
      <c r="E734" s="19" t="s">
        <v>3322</v>
      </c>
      <c r="F734" s="19" t="s">
        <v>3322</v>
      </c>
      <c r="G734" s="19" t="s">
        <v>3323</v>
      </c>
      <c r="H734" s="19" t="s">
        <v>397</v>
      </c>
      <c r="I734" s="19">
        <v>2024</v>
      </c>
      <c r="J734" s="19" t="s">
        <v>495</v>
      </c>
      <c r="K734" s="19" t="s">
        <v>496</v>
      </c>
      <c r="L734" s="19" t="s">
        <v>213</v>
      </c>
      <c r="M734" s="19" t="s">
        <v>189</v>
      </c>
      <c r="N734" s="19" t="s">
        <v>189</v>
      </c>
      <c r="O734" s="19" t="s">
        <v>3325</v>
      </c>
      <c r="P734" s="19" t="s">
        <v>51</v>
      </c>
      <c r="Q734" s="9" t="s">
        <v>3326</v>
      </c>
      <c r="R734" s="20">
        <v>3.0045000000000002</v>
      </c>
      <c r="S734" s="20">
        <v>0.15</v>
      </c>
      <c r="T734" s="20">
        <v>3</v>
      </c>
      <c r="U734" s="20" t="s">
        <v>397</v>
      </c>
      <c r="V734" s="21">
        <f>_xlfn.XLOOKUP(D734,'[4]Gen. Real'!$A$2:$A$1168,'[4]Gen. Real'!$C$2:$C$1168,"-",0)</f>
        <v>4.8815300000000015</v>
      </c>
      <c r="W734" s="22"/>
      <c r="X734" s="22" t="str">
        <f>_xlfn.XLOOKUP(D734,[4]Vertimiento!$J$2:$J$119,[4]Vertimiento!$K$2:$K$119,"-",0)</f>
        <v>-</v>
      </c>
      <c r="Y734" s="23" t="str">
        <f t="shared" si="44"/>
        <v>-</v>
      </c>
      <c r="Z734" s="19" t="str">
        <f>_xlfn.XLOOKUP(D734,[4]Cmg!$I$4:$I$99,[4]Cmg!$M$4:$M$99,"----",0,1)</f>
        <v>----</v>
      </c>
      <c r="AA734" s="19" t="str">
        <f>_xlfn.XLOOKUP(D734,[4]Cmg!$A$4:$A$101,[4]Cmg!$B$4:$B$101,"----",0,1)</f>
        <v>----</v>
      </c>
      <c r="AB734" s="19" t="str">
        <f>_xlfn.XLOOKUP(D734,[4]Cmg!$E$4:$E$101,[4]Cmg!$F$4:$F$101,"----",0,1)</f>
        <v>----</v>
      </c>
      <c r="AC734" s="19" t="str">
        <f>_xlfn.XLOOKUP(D734,[4]Cmg!$O$4:$O$101,[4]Cmg!$P$4:$P$101,"----",0,1)</f>
        <v>----</v>
      </c>
      <c r="AD734" s="24" t="str">
        <f>_xlfn.XLOOKUP(D734,[4]Cmg!$S$4:$S$101,[4]Cmg!$U$4:$U$101,"----",0,1)</f>
        <v>----</v>
      </c>
      <c r="AG734" s="25">
        <f>IFERROR(SUMIFS('[4]BD Unidades'!$AH:$AH,'[4]BD Unidades'!$A:$A,'BD Centrales 2024'!$A734),"-")</f>
        <v>3</v>
      </c>
      <c r="AH734" s="25">
        <f>SUMIFS('[4]BD Unidades'!$AJ$3:$AJ$1424,'[4]BD Unidades'!$A$3:$A$1424,$A734)</f>
        <v>8608.6037610251315</v>
      </c>
      <c r="AI734" s="25">
        <f>SUMIFS('[4]BD Unidades'!$AL$3:$AL$1424,'[4]BD Unidades'!$A$3:$A$1424,$A734)</f>
        <v>0</v>
      </c>
      <c r="AJ734" s="26">
        <f t="shared" si="45"/>
        <v>0</v>
      </c>
      <c r="AK734" s="27">
        <f>IFERROR(SUMIFS('[4]BD Unidades'!$AO$3:$AO$1424,'[4]BD Unidades'!$A$3:$A$1424,$A734),"-")</f>
        <v>0</v>
      </c>
      <c r="AL734" s="27">
        <f>IFERROR(SUMIFS('[4]BD Unidades'!$AQ$3:$AQ$1424,'[4]BD Unidades'!$A$3:$A$1424,$A734),"-")</f>
        <v>0</v>
      </c>
      <c r="AM734" s="27">
        <f>IFERROR(SUMIFS('[4]BD Unidades'!$AS$3:$AS$1424,'[4]BD Unidades'!$A$3:$A$1424,$A734),"-")</f>
        <v>0</v>
      </c>
      <c r="AN734" s="27">
        <f>IFERROR(SUMIFS('[4]BD Unidades'!$AU$3:$AU$1424,'[4]BD Unidades'!$A$3:$A$1424,$A734),"-")</f>
        <v>0</v>
      </c>
      <c r="AO734" s="27">
        <f>IFERROR(SUMIFS('[4]BD Unidades'!$AW$3:$AW$1424,'[4]BD Unidades'!$A$3:$A$1424,$A734),"-")</f>
        <v>0.18830654018971543</v>
      </c>
      <c r="AP734" s="27">
        <f>IFERROR(SUMIFS('[4]BD Unidades'!$AY$3:$AY$1424,'[4]BD Unidades'!$A$3:$A$1424,$A734),"-")</f>
        <v>0.18646130803794306</v>
      </c>
      <c r="AQ734" s="25">
        <f>IFERROR(SUMIFS('[4]BD Unidades'!$AZ$3:$AZ$1424,'[4]BD Unidades'!$A$3:$A$1424,$A734),"-")</f>
        <v>0.68607210121457474</v>
      </c>
      <c r="AR734" s="25">
        <f>IFERROR(SUMIFS('[4]BD Unidades'!$BA$3:$BA$1424,'[4]BD Unidades'!$A$3:$A$1424,$A734),"-")</f>
        <v>3</v>
      </c>
      <c r="AS734" s="28">
        <f>SUMIFS('[4]BD Unidades'!$BC$3:$BC$1424,'[4]BD Unidades'!$A$3:$A$1424,$A734)</f>
        <v>1.3050170549420767E-2</v>
      </c>
      <c r="AT734" s="28">
        <f>SUMIFS('[4]BD Unidades'!$BE$3:$BE$1424,'[4]BD Unidades'!$A$3:$A$1424,$A734)</f>
        <v>0.99850224663005482</v>
      </c>
      <c r="AU734" s="29">
        <f t="shared" si="46"/>
        <v>0.98547162201755278</v>
      </c>
      <c r="AV734" s="30">
        <f t="shared" si="47"/>
        <v>1.5E-3</v>
      </c>
      <c r="AW734" s="25">
        <f>IFERROR(SUMIFS('[4]BD Unidades'!$BI$3:$BI$1424,'[4]BD Unidades'!$A$3:$A$1424,$A734),"-")</f>
        <v>0.67710531324762946</v>
      </c>
      <c r="AX734" s="25">
        <f>IFERROR(SUMIFS('[4]BD Unidades'!$BJ$3:$BJ$1424,'[4]BD Unidades'!$A$3:$A$1424,$A734),"-")</f>
        <v>0.43513695818864523</v>
      </c>
    </row>
    <row r="735" spans="1:50" ht="14.4" x14ac:dyDescent="0.3">
      <c r="A735" s="7">
        <v>2074</v>
      </c>
      <c r="B735" s="7" t="s">
        <v>3327</v>
      </c>
      <c r="D735" s="8" t="s">
        <v>3328</v>
      </c>
      <c r="E735" s="19" t="s">
        <v>2269</v>
      </c>
      <c r="F735" s="19" t="s">
        <v>3317</v>
      </c>
      <c r="G735" s="19" t="s">
        <v>3329</v>
      </c>
      <c r="H735" s="19" t="s">
        <v>397</v>
      </c>
      <c r="I735" s="19">
        <v>2024</v>
      </c>
      <c r="J735" s="19" t="s">
        <v>495</v>
      </c>
      <c r="K735" s="19" t="s">
        <v>496</v>
      </c>
      <c r="L735" s="19" t="s">
        <v>213</v>
      </c>
      <c r="M735" s="19" t="s">
        <v>68</v>
      </c>
      <c r="N735" s="19" t="s">
        <v>68</v>
      </c>
      <c r="O735" s="19" t="s">
        <v>2324</v>
      </c>
      <c r="P735" s="19" t="s">
        <v>51</v>
      </c>
      <c r="Q735" s="9" t="s">
        <v>3331</v>
      </c>
      <c r="R735" s="20">
        <v>5.2156000000000002</v>
      </c>
      <c r="S735" s="20">
        <v>0.29899999999999999</v>
      </c>
      <c r="T735" s="20">
        <v>5.2</v>
      </c>
      <c r="U735" s="20" t="s">
        <v>397</v>
      </c>
      <c r="V735" s="21">
        <f>_xlfn.XLOOKUP(D735,'[4]Gen. Real'!$A$2:$A$1168,'[4]Gen. Real'!$C$2:$C$1168,"-",0)</f>
        <v>11.806210000000004</v>
      </c>
      <c r="W735" s="22"/>
      <c r="X735" s="22" t="str">
        <f>_xlfn.XLOOKUP(D735,[4]Vertimiento!$J$2:$J$119,[4]Vertimiento!$K$2:$K$119,"-",0)</f>
        <v>-</v>
      </c>
      <c r="Y735" s="23" t="str">
        <f t="shared" si="44"/>
        <v>-</v>
      </c>
      <c r="Z735" s="19" t="str">
        <f>_xlfn.XLOOKUP(D735,[4]Cmg!$I$4:$I$99,[4]Cmg!$M$4:$M$99,"----",0,1)</f>
        <v>----</v>
      </c>
      <c r="AA735" s="19" t="str">
        <f>_xlfn.XLOOKUP(D735,[4]Cmg!$A$4:$A$101,[4]Cmg!$B$4:$B$101,"----",0,1)</f>
        <v>----</v>
      </c>
      <c r="AB735" s="19" t="str">
        <f>_xlfn.XLOOKUP(D735,[4]Cmg!$E$4:$E$101,[4]Cmg!$F$4:$F$101,"----",0,1)</f>
        <v>----</v>
      </c>
      <c r="AC735" s="19" t="str">
        <f>_xlfn.XLOOKUP(D735,[4]Cmg!$O$4:$O$101,[4]Cmg!$P$4:$P$101,"----",0,1)</f>
        <v>----</v>
      </c>
      <c r="AD735" s="24" t="str">
        <f>_xlfn.XLOOKUP(D735,[4]Cmg!$S$4:$S$101,[4]Cmg!$U$4:$U$101,"----",0,1)</f>
        <v>----</v>
      </c>
      <c r="AG735" s="25">
        <f>IFERROR(SUMIFS('[4]BD Unidades'!$AH:$AH,'[4]BD Unidades'!$A:$A,'BD Centrales 2024'!$A735),"-")</f>
        <v>5.2</v>
      </c>
      <c r="AH735" s="25">
        <f>SUMIFS('[4]BD Unidades'!$AJ$3:$AJ$1424,'[4]BD Unidades'!$A$3:$A$1424,$A735)</f>
        <v>8584.0810900631404</v>
      </c>
      <c r="AI735" s="25">
        <f>SUMIFS('[4]BD Unidades'!$AL$3:$AL$1424,'[4]BD Unidades'!$A$3:$A$1424,$A735)</f>
        <v>0</v>
      </c>
      <c r="AJ735" s="26">
        <f t="shared" si="45"/>
        <v>0</v>
      </c>
      <c r="AK735" s="27">
        <f>IFERROR(SUMIFS('[4]BD Unidades'!$AO$3:$AO$1424,'[4]BD Unidades'!$A$3:$A$1424,$A735),"-")</f>
        <v>0</v>
      </c>
      <c r="AL735" s="27">
        <f>IFERROR(SUMIFS('[4]BD Unidades'!$AQ$3:$AQ$1424,'[4]BD Unidades'!$A$3:$A$1424,$A735),"-")</f>
        <v>0</v>
      </c>
      <c r="AM735" s="27">
        <f>IFERROR(SUMIFS('[4]BD Unidades'!$AS$3:$AS$1424,'[4]BD Unidades'!$A$3:$A$1424,$A735),"-")</f>
        <v>0</v>
      </c>
      <c r="AN735" s="27">
        <f>IFERROR(SUMIFS('[4]BD Unidades'!$AU$3:$AU$1424,'[4]BD Unidades'!$A$3:$A$1424,$A735),"-")</f>
        <v>0</v>
      </c>
      <c r="AO735" s="27">
        <f>IFERROR(SUMIFS('[4]BD Unidades'!$AW$3:$AW$1424,'[4]BD Unidades'!$A$3:$A$1424,$A735),"-")</f>
        <v>0.26270388833499503</v>
      </c>
      <c r="AP735" s="27">
        <f>IFERROR(SUMIFS('[4]BD Unidades'!$AY$3:$AY$1424,'[4]BD Unidades'!$A$3:$A$1424,$A735),"-")</f>
        <v>0.25724426719840476</v>
      </c>
      <c r="AQ735" s="25">
        <f>IFERROR(SUMIFS('[4]BD Unidades'!$AZ$3:$AZ$1424,'[4]BD Unidades'!$A$3:$A$1424,$A735),"-")</f>
        <v>1.1891916421052628</v>
      </c>
      <c r="AR735" s="25">
        <f>IFERROR(SUMIFS('[4]BD Unidades'!$BA$3:$BA$1424,'[4]BD Unidades'!$A$3:$A$1424,$A735),"-")</f>
        <v>5.2000000000000099</v>
      </c>
      <c r="AS735" s="28">
        <f>SUMIFS('[4]BD Unidades'!$BC$3:$BC$1424,'[4]BD Unidades'!$A$3:$A$1424,$A735)</f>
        <v>1.1808762206531107E-2</v>
      </c>
      <c r="AT735" s="28">
        <f>SUMIFS('[4]BD Unidades'!$BE$3:$BE$1424,'[4]BD Unidades'!$A$3:$A$1424,$A735)</f>
        <v>0.99700897308075775</v>
      </c>
      <c r="AU735" s="29">
        <f t="shared" si="46"/>
        <v>0.98523553119986929</v>
      </c>
      <c r="AV735" s="30">
        <f t="shared" si="47"/>
        <v>2.99E-3</v>
      </c>
      <c r="AW735" s="25">
        <f>IFERROR(SUMIFS('[4]BD Unidades'!$BI$3:$BI$1424,'[4]BD Unidades'!$A$3:$A$1424,$A735),"-")</f>
        <v>1.1751066321416912</v>
      </c>
      <c r="AX735" s="25">
        <f>IFERROR(SUMIFS('[4]BD Unidades'!$BJ$3:$BJ$1424,'[4]BD Unidades'!$A$3:$A$1424,$A735),"-")</f>
        <v>0.75517399650124362</v>
      </c>
    </row>
    <row r="736" spans="1:50" ht="14.4" x14ac:dyDescent="0.3">
      <c r="A736" s="7">
        <v>2075</v>
      </c>
      <c r="B736" s="7" t="s">
        <v>3332</v>
      </c>
      <c r="D736" s="8" t="s">
        <v>3333</v>
      </c>
      <c r="E736" s="19" t="s">
        <v>1908</v>
      </c>
      <c r="F736" s="19" t="s">
        <v>3334</v>
      </c>
      <c r="G736" s="19" t="s">
        <v>1978</v>
      </c>
      <c r="H736" s="19" t="s">
        <v>397</v>
      </c>
      <c r="I736" s="19">
        <v>2024</v>
      </c>
      <c r="J736" s="19" t="s">
        <v>495</v>
      </c>
      <c r="K736" s="19" t="s">
        <v>496</v>
      </c>
      <c r="L736" s="19" t="s">
        <v>213</v>
      </c>
      <c r="M736" s="19" t="s">
        <v>164</v>
      </c>
      <c r="N736" s="19" t="s">
        <v>831</v>
      </c>
      <c r="O736" s="19" t="s">
        <v>1592</v>
      </c>
      <c r="P736" s="19" t="s">
        <v>51</v>
      </c>
      <c r="Q736" s="9" t="s">
        <v>3335</v>
      </c>
      <c r="R736" s="20">
        <v>7.41</v>
      </c>
      <c r="S736" s="20">
        <v>1.48</v>
      </c>
      <c r="T736" s="20">
        <v>7.3</v>
      </c>
      <c r="U736" s="20" t="s">
        <v>397</v>
      </c>
      <c r="V736" s="21">
        <f>_xlfn.XLOOKUP(D736,'[4]Gen. Real'!$A$2:$A$1168,'[4]Gen. Real'!$C$2:$C$1168,"-",0)</f>
        <v>13.436179999999995</v>
      </c>
      <c r="W736" s="22"/>
      <c r="X736" s="22" t="str">
        <f>_xlfn.XLOOKUP(D736,[4]Vertimiento!$J$2:$J$119,[4]Vertimiento!$K$2:$K$119,"-",0)</f>
        <v>-</v>
      </c>
      <c r="Y736" s="23" t="str">
        <f t="shared" si="44"/>
        <v>-</v>
      </c>
      <c r="Z736" s="19" t="str">
        <f>_xlfn.XLOOKUP(D736,[4]Cmg!$I$4:$I$99,[4]Cmg!$M$4:$M$99,"----",0,1)</f>
        <v>----</v>
      </c>
      <c r="AA736" s="19" t="str">
        <f>_xlfn.XLOOKUP(D736,[4]Cmg!$A$4:$A$101,[4]Cmg!$B$4:$B$101,"----",0,1)</f>
        <v>----</v>
      </c>
      <c r="AB736" s="19" t="str">
        <f>_xlfn.XLOOKUP(D736,[4]Cmg!$E$4:$E$101,[4]Cmg!$F$4:$F$101,"----",0,1)</f>
        <v>----</v>
      </c>
      <c r="AC736" s="19" t="str">
        <f>_xlfn.XLOOKUP(D736,[4]Cmg!$O$4:$O$101,[4]Cmg!$P$4:$P$101,"----",0,1)</f>
        <v>----</v>
      </c>
      <c r="AD736" s="24" t="str">
        <f>_xlfn.XLOOKUP(D736,[4]Cmg!$S$4:$S$101,[4]Cmg!$U$4:$U$101,"----",0,1)</f>
        <v>----</v>
      </c>
      <c r="AG736" s="25">
        <f>IFERROR(SUMIFS('[4]BD Unidades'!$AH:$AH,'[4]BD Unidades'!$A:$A,'BD Centrales 2024'!$A736),"-")</f>
        <v>7.3</v>
      </c>
      <c r="AH736" s="25">
        <f>SUMIFS('[4]BD Unidades'!$AJ$3:$AJ$1424,'[4]BD Unidades'!$A$3:$A$1424,$A736)</f>
        <v>8066.2865497075991</v>
      </c>
      <c r="AI736" s="25">
        <f>SUMIFS('[4]BD Unidades'!$AL$3:$AL$1424,'[4]BD Unidades'!$A$3:$A$1424,$A736)</f>
        <v>0</v>
      </c>
      <c r="AJ736" s="26">
        <f t="shared" si="45"/>
        <v>0</v>
      </c>
      <c r="AK736" s="27">
        <f>IFERROR(SUMIFS('[4]BD Unidades'!$AO$3:$AO$1424,'[4]BD Unidades'!$A$3:$A$1424,$A736),"-")</f>
        <v>0</v>
      </c>
      <c r="AL736" s="27">
        <f>IFERROR(SUMIFS('[4]BD Unidades'!$AQ$3:$AQ$1424,'[4]BD Unidades'!$A$3:$A$1424,$A736),"-")</f>
        <v>0</v>
      </c>
      <c r="AM736" s="27">
        <f>IFERROR(SUMIFS('[4]BD Unidades'!$AS$3:$AS$1424,'[4]BD Unidades'!$A$3:$A$1424,$A736),"-")</f>
        <v>0</v>
      </c>
      <c r="AN736" s="27">
        <f>IFERROR(SUMIFS('[4]BD Unidades'!$AU$3:$AU$1424,'[4]BD Unidades'!$A$3:$A$1424,$A736),"-")</f>
        <v>0</v>
      </c>
      <c r="AO736" s="27">
        <f>IFERROR(SUMIFS('[4]BD Unidades'!$AW$3:$AW$1424,'[4]BD Unidades'!$A$3:$A$1424,$A736),"-")</f>
        <v>0.22091908232118759</v>
      </c>
      <c r="AP736" s="27">
        <f>IFERROR(SUMIFS('[4]BD Unidades'!$AY$3:$AY$1424,'[4]BD Unidades'!$A$3:$A$1424,$A736),"-")</f>
        <v>0.24047244264507422</v>
      </c>
      <c r="AQ736" s="25">
        <f>IFERROR(SUMIFS('[4]BD Unidades'!$AZ$3:$AZ$1424,'[4]BD Unidades'!$A$3:$A$1424,$A736),"-")</f>
        <v>1.6694421129554651</v>
      </c>
      <c r="AR736" s="25">
        <f>IFERROR(SUMIFS('[4]BD Unidades'!$BA$3:$BA$1424,'[4]BD Unidades'!$A$3:$A$1424,$A736),"-")</f>
        <v>7.3000000000000096</v>
      </c>
      <c r="AS736" s="28">
        <f>SUMIFS('[4]BD Unidades'!$BC$3:$BC$1424,'[4]BD Unidades'!$A$3:$A$1424,$A736)</f>
        <v>2.0869196055721261E-2</v>
      </c>
      <c r="AT736" s="28">
        <f>SUMIFS('[4]BD Unidades'!$BE$3:$BE$1424,'[4]BD Unidades'!$A$3:$A$1424,$A736)</f>
        <v>0.98510659588816063</v>
      </c>
      <c r="AU736" s="29">
        <f t="shared" si="46"/>
        <v>0.9645482132027865</v>
      </c>
      <c r="AV736" s="30">
        <f t="shared" si="47"/>
        <v>1.4800000000000001E-2</v>
      </c>
      <c r="AW736" s="25">
        <f>IFERROR(SUMIFS('[4]BD Unidades'!$BI$3:$BI$1424,'[4]BD Unidades'!$A$3:$A$1424,$A736),"-")</f>
        <v>1.6339966006880609</v>
      </c>
      <c r="AX736" s="25">
        <f>IFERROR(SUMIFS('[4]BD Unidades'!$BJ$3:$BJ$1424,'[4]BD Unidades'!$A$3:$A$1424,$A736),"-")</f>
        <v>1.0500764011195394</v>
      </c>
    </row>
    <row r="737" spans="1:50" ht="14.4" x14ac:dyDescent="0.3">
      <c r="A737" s="7">
        <v>2076</v>
      </c>
      <c r="B737" s="7" t="s">
        <v>3336</v>
      </c>
      <c r="D737" s="8" t="s">
        <v>3337</v>
      </c>
      <c r="E737" s="19" t="s">
        <v>3338</v>
      </c>
      <c r="F737" s="19" t="s">
        <v>3338</v>
      </c>
      <c r="G737" s="19" t="s">
        <v>3339</v>
      </c>
      <c r="H737" s="19" t="s">
        <v>397</v>
      </c>
      <c r="I737" s="19">
        <v>2024</v>
      </c>
      <c r="J737" s="19" t="s">
        <v>495</v>
      </c>
      <c r="K737" s="19" t="s">
        <v>496</v>
      </c>
      <c r="L737" s="19" t="s">
        <v>47</v>
      </c>
      <c r="M737" s="19" t="s">
        <v>48</v>
      </c>
      <c r="N737" s="19" t="s">
        <v>48</v>
      </c>
      <c r="O737" s="19" t="s">
        <v>48</v>
      </c>
      <c r="P737" s="19" t="s">
        <v>51</v>
      </c>
      <c r="Q737" s="9" t="s">
        <v>3341</v>
      </c>
      <c r="R737" s="20">
        <v>132.7337</v>
      </c>
      <c r="S737" s="20">
        <v>2.27</v>
      </c>
      <c r="T737" s="20">
        <v>129.72049999999999</v>
      </c>
      <c r="U737" s="20">
        <v>0</v>
      </c>
      <c r="V737" s="21">
        <f>_xlfn.XLOOKUP(D737,'[4]Gen. Real'!$A$2:$A$1168,'[4]Gen. Real'!$C$2:$C$1168,"-",0)</f>
        <v>183.05533999999992</v>
      </c>
      <c r="W737" s="22"/>
      <c r="X737" s="22">
        <f>_xlfn.XLOOKUP(D737,[4]Vertimiento!$J$2:$J$119,[4]Vertimiento!$K$2:$K$119,"-",0)</f>
        <v>0</v>
      </c>
      <c r="Y737" s="23">
        <f t="shared" si="44"/>
        <v>0</v>
      </c>
      <c r="Z737" s="19">
        <f>_xlfn.XLOOKUP(D737,[4]Cmg!$I$4:$I$99,[4]Cmg!$M$4:$M$99,"----",0,1)</f>
        <v>6.473093227436034</v>
      </c>
      <c r="AA737" s="19">
        <f>_xlfn.XLOOKUP(D737,[4]Cmg!$A$4:$A$101,[4]Cmg!$B$4:$B$101,"----",0,1)</f>
        <v>36.747722772277157</v>
      </c>
      <c r="AB737" s="19">
        <f>_xlfn.XLOOKUP(D737,[4]Cmg!$E$4:$E$101,[4]Cmg!$F$4:$F$101,"----",0,1)</f>
        <v>6.1464234972677643</v>
      </c>
      <c r="AC737" s="19">
        <f>_xlfn.XLOOKUP(D737,[4]Cmg!$O$4:$O$101,[4]Cmg!$P$4:$P$101,"----",0,1)</f>
        <v>58.593003705870942</v>
      </c>
      <c r="AD737" s="24">
        <f>_xlfn.XLOOKUP(D737,[4]Cmg!$S$4:$S$101,[4]Cmg!$U$4:$U$101,"----",0,1)</f>
        <v>0.65528621827700007</v>
      </c>
      <c r="AG737" s="25">
        <f>IFERROR(SUMIFS('[4]BD Unidades'!$AH:$AH,'[4]BD Unidades'!$A:$A,'BD Centrales 2024'!$A737),"-")</f>
        <v>132.36869999999999</v>
      </c>
      <c r="AH737" s="25">
        <f>SUMIFS('[4]BD Unidades'!$AJ$3:$AJ$1424,'[4]BD Unidades'!$A$3:$A$1424,$A737)</f>
        <v>876.40003785775605</v>
      </c>
      <c r="AI737" s="25">
        <f>SUMIFS('[4]BD Unidades'!$AL$3:$AL$1424,'[4]BD Unidades'!$A$3:$A$1424,$A737)</f>
        <v>1349.4622593583961</v>
      </c>
      <c r="AJ737" s="26">
        <f t="shared" si="45"/>
        <v>0.6062649342891272</v>
      </c>
      <c r="AK737" s="27">
        <f>IFERROR(SUMIFS('[4]BD Unidades'!$AO$3:$AO$1424,'[4]BD Unidades'!$A$3:$A$1424,$A737),"-")</f>
        <v>0</v>
      </c>
      <c r="AL737" s="27">
        <f>IFERROR(SUMIFS('[4]BD Unidades'!$AQ$3:$AQ$1424,'[4]BD Unidades'!$A$3:$A$1424,$A737),"-")</f>
        <v>0</v>
      </c>
      <c r="AM737" s="27">
        <f>IFERROR(SUMIFS('[4]BD Unidades'!$AS$3:$AS$1424,'[4]BD Unidades'!$A$3:$A$1424,$A737),"-")</f>
        <v>0</v>
      </c>
      <c r="AN737" s="27">
        <f>IFERROR(SUMIFS('[4]BD Unidades'!$AU$3:$AU$1424,'[4]BD Unidades'!$A$3:$A$1424,$A737),"-")</f>
        <v>0</v>
      </c>
      <c r="AO737" s="27">
        <f>IFERROR(SUMIFS('[4]BD Unidades'!$AW$3:$AW$1424,'[4]BD Unidades'!$A$3:$A$1424,$A737),"-")</f>
        <v>0</v>
      </c>
      <c r="AP737" s="27">
        <f>IFERROR(SUMIFS('[4]BD Unidades'!$AY$3:$AY$1424,'[4]BD Unidades'!$A$3:$A$1424,$A737),"-")</f>
        <v>0.33822635791287364</v>
      </c>
      <c r="AQ737" s="25">
        <f>IFERROR(SUMIFS('[4]BD Unidades'!$AZ$3:$AZ$1424,'[4]BD Unidades'!$A$3:$A$1424,$A737),"-")</f>
        <v>41.755222323754289</v>
      </c>
      <c r="AR737" s="25">
        <f>IFERROR(SUMIFS('[4]BD Unidades'!$BA$3:$BA$1424,'[4]BD Unidades'!$A$3:$A$1424,$A737),"-")</f>
        <v>129.95406783154101</v>
      </c>
      <c r="AS737" s="28">
        <f>SUMIFS('[4]BD Unidades'!$BC$3:$BC$1424,'[4]BD Unidades'!$A$3:$A$1424,$A737)</f>
        <v>7.4913430003081347E-3</v>
      </c>
      <c r="AT737" s="28">
        <f>SUMIFS('[4]BD Unidades'!$BE$3:$BE$1424,'[4]BD Unidades'!$A$3:$A$1424,$A737)</f>
        <v>0.99725013316135991</v>
      </c>
      <c r="AU737" s="29">
        <f t="shared" si="46"/>
        <v>0.98977939035674511</v>
      </c>
      <c r="AV737" s="30">
        <f t="shared" si="47"/>
        <v>2.2700000000000001E-2</v>
      </c>
      <c r="AW737" s="25">
        <f>IFERROR(SUMIFS('[4]BD Unidades'!$BI$3:$BI$1424,'[4]BD Unidades'!$A$3:$A$1424,$A737),"-")</f>
        <v>10.341740572722411</v>
      </c>
      <c r="AX737" s="25">
        <f>IFERROR(SUMIFS('[4]BD Unidades'!$BJ$3:$BJ$1424,'[4]BD Unidades'!$A$3:$A$1424,$A737),"-")</f>
        <v>6.6460467037345055</v>
      </c>
    </row>
    <row r="738" spans="1:50" ht="14.4" x14ac:dyDescent="0.3">
      <c r="A738" s="7">
        <v>2081</v>
      </c>
      <c r="B738" s="7" t="s">
        <v>3358</v>
      </c>
      <c r="D738" s="8" t="s">
        <v>3359</v>
      </c>
      <c r="E738" s="19" t="s">
        <v>3360</v>
      </c>
      <c r="F738" s="19" t="s">
        <v>3360</v>
      </c>
      <c r="G738" s="19" t="s">
        <v>3361</v>
      </c>
      <c r="H738" s="19">
        <v>45</v>
      </c>
      <c r="I738" s="19">
        <v>2024</v>
      </c>
      <c r="J738" s="19" t="s">
        <v>495</v>
      </c>
      <c r="K738" s="19" t="s">
        <v>496</v>
      </c>
      <c r="L738" s="19" t="s">
        <v>157</v>
      </c>
      <c r="M738" s="19" t="s">
        <v>90</v>
      </c>
      <c r="N738" s="19" t="s">
        <v>868</v>
      </c>
      <c r="O738" s="19" t="s">
        <v>1461</v>
      </c>
      <c r="P738" s="19" t="s">
        <v>158</v>
      </c>
      <c r="Q738" s="9" t="s">
        <v>3362</v>
      </c>
      <c r="R738" s="20">
        <v>9.09</v>
      </c>
      <c r="S738" s="20">
        <v>0.11</v>
      </c>
      <c r="T738" s="20">
        <v>9</v>
      </c>
      <c r="U738" s="20">
        <v>0</v>
      </c>
      <c r="V738" s="21">
        <f>_xlfn.XLOOKUP(D738,'[4]Gen. Real'!$A$2:$A$1168,'[4]Gen. Real'!$C$2:$C$1168,"-",0)</f>
        <v>3.4473800000000008</v>
      </c>
      <c r="W738" s="22"/>
      <c r="X738" s="22" t="str">
        <f>_xlfn.XLOOKUP(D738,[4]Vertimiento!$J$2:$J$119,[4]Vertimiento!$K$2:$K$119,"-",0)</f>
        <v>-</v>
      </c>
      <c r="Y738" s="23" t="str">
        <f t="shared" si="44"/>
        <v>-</v>
      </c>
      <c r="Z738" s="19">
        <f>_xlfn.XLOOKUP(D738,[4]Cmg!$I$4:$I$99,[4]Cmg!$M$4:$M$99,"----",0,1)</f>
        <v>4.9513060353079723</v>
      </c>
      <c r="AA738" s="19">
        <f>_xlfn.XLOOKUP(D738,[4]Cmg!$A$4:$A$101,[4]Cmg!$B$4:$B$101,"----",0,1)</f>
        <v>46.827091157391585</v>
      </c>
      <c r="AB738" s="19">
        <f>_xlfn.XLOOKUP(D738,[4]Cmg!$E$4:$E$101,[4]Cmg!$F$4:$F$101,"----",0,1)</f>
        <v>17.117521857923524</v>
      </c>
      <c r="AC738" s="19">
        <f>_xlfn.XLOOKUP(D738,[4]Cmg!$O$4:$O$101,[4]Cmg!$P$4:$P$101,"----",0,1)</f>
        <v>68.035794811780733</v>
      </c>
      <c r="AD738" s="24">
        <f>_xlfn.XLOOKUP(D738,[4]Cmg!$S$4:$S$101,[4]Cmg!$U$4:$U$101,"----",0,1)</f>
        <v>0.74223284397405254</v>
      </c>
      <c r="AG738" s="25">
        <f>IFERROR(SUMIFS('[4]BD Unidades'!$AH:$AH,'[4]BD Unidades'!$A:$A,'BD Centrales 2024'!$A738),"-")</f>
        <v>0</v>
      </c>
      <c r="AH738" s="25">
        <f>SUMIFS('[4]BD Unidades'!$AJ$3:$AJ$1424,'[4]BD Unidades'!$A$3:$A$1424,$A738)</f>
        <v>0</v>
      </c>
      <c r="AI738" s="25">
        <f>SUMIFS('[4]BD Unidades'!$AL$3:$AL$1424,'[4]BD Unidades'!$A$3:$A$1424,$A738)</f>
        <v>0</v>
      </c>
      <c r="AJ738" s="26" t="str">
        <f t="shared" si="45"/>
        <v>-</v>
      </c>
      <c r="AK738" s="27">
        <f>IFERROR(SUMIFS('[4]BD Unidades'!$AO$3:$AO$1424,'[4]BD Unidades'!$A$3:$A$1424,$A738),"-")</f>
        <v>0</v>
      </c>
      <c r="AL738" s="27">
        <f>IFERROR(SUMIFS('[4]BD Unidades'!$AQ$3:$AQ$1424,'[4]BD Unidades'!$A$3:$A$1424,$A738),"-")</f>
        <v>0</v>
      </c>
      <c r="AM738" s="27">
        <f>IFERROR(SUMIFS('[4]BD Unidades'!$AS$3:$AS$1424,'[4]BD Unidades'!$A$3:$A$1424,$A738),"-")</f>
        <v>0</v>
      </c>
      <c r="AN738" s="27">
        <f>IFERROR(SUMIFS('[4]BD Unidades'!$AU$3:$AU$1424,'[4]BD Unidades'!$A$3:$A$1424,$A738),"-")</f>
        <v>0</v>
      </c>
      <c r="AO738" s="27">
        <f>IFERROR(SUMIFS('[4]BD Unidades'!$AW$3:$AW$1424,'[4]BD Unidades'!$A$3:$A$1424,$A738),"-")</f>
        <v>0</v>
      </c>
      <c r="AP738" s="27">
        <f>IFERROR(SUMIFS('[4]BD Unidades'!$AY$3:$AY$1424,'[4]BD Unidades'!$A$3:$A$1424,$A738),"-")</f>
        <v>0</v>
      </c>
      <c r="AQ738" s="25">
        <f>IFERROR(SUMIFS('[4]BD Unidades'!$AZ$3:$AZ$1424,'[4]BD Unidades'!$A$3:$A$1424,$A738),"-")</f>
        <v>0</v>
      </c>
      <c r="AR738" s="25">
        <f>IFERROR(SUMIFS('[4]BD Unidades'!$BA$3:$BA$1424,'[4]BD Unidades'!$A$3:$A$1424,$A738),"-")</f>
        <v>0</v>
      </c>
      <c r="AS738" s="28">
        <f>SUMIFS('[4]BD Unidades'!$BC$3:$BC$1424,'[4]BD Unidades'!$A$3:$A$1424,$A738)</f>
        <v>0</v>
      </c>
      <c r="AT738" s="28">
        <f>SUMIFS('[4]BD Unidades'!$BE$3:$BE$1424,'[4]BD Unidades'!$A$3:$A$1424,$A738)</f>
        <v>0</v>
      </c>
      <c r="AU738" s="29">
        <f t="shared" si="46"/>
        <v>0</v>
      </c>
      <c r="AV738" s="30">
        <f t="shared" si="47"/>
        <v>1.1000000000000001E-3</v>
      </c>
      <c r="AW738" s="25">
        <f>IFERROR(SUMIFS('[4]BD Unidades'!$BI$3:$BI$1424,'[4]BD Unidades'!$A$3:$A$1424,$A738),"-")</f>
        <v>0</v>
      </c>
      <c r="AX738" s="25">
        <f>IFERROR(SUMIFS('[4]BD Unidades'!$BJ$3:$BJ$1424,'[4]BD Unidades'!$A$3:$A$1424,$A738),"-")</f>
        <v>0</v>
      </c>
    </row>
    <row r="739" spans="1:50" ht="14.4" x14ac:dyDescent="0.3">
      <c r="A739" s="7">
        <v>2082</v>
      </c>
      <c r="B739" s="7" t="s">
        <v>3363</v>
      </c>
      <c r="D739" s="8" t="s">
        <v>3364</v>
      </c>
      <c r="E739" s="19" t="s">
        <v>3365</v>
      </c>
      <c r="F739" s="19" t="s">
        <v>3365</v>
      </c>
      <c r="G739" s="19" t="s">
        <v>3366</v>
      </c>
      <c r="H739" s="19">
        <v>1</v>
      </c>
      <c r="I739" s="19">
        <v>2024</v>
      </c>
      <c r="J739" s="19" t="s">
        <v>495</v>
      </c>
      <c r="K739" s="19" t="s">
        <v>496</v>
      </c>
      <c r="L739" s="19" t="s">
        <v>213</v>
      </c>
      <c r="M739" s="19" t="s">
        <v>189</v>
      </c>
      <c r="N739" s="19" t="s">
        <v>189</v>
      </c>
      <c r="O739" s="19" t="s">
        <v>3367</v>
      </c>
      <c r="P739" s="19" t="s">
        <v>51</v>
      </c>
      <c r="Q739" s="9" t="s">
        <v>3368</v>
      </c>
      <c r="R739" s="20">
        <v>0.1</v>
      </c>
      <c r="S739" s="20">
        <v>0</v>
      </c>
      <c r="T739" s="20">
        <v>0.1</v>
      </c>
      <c r="U739" s="20" t="s">
        <v>397</v>
      </c>
      <c r="V739" s="21">
        <f>_xlfn.XLOOKUP(D739,'[4]Gen. Real'!$A$2:$A$1168,'[4]Gen. Real'!$C$2:$C$1168,"-",0)</f>
        <v>0</v>
      </c>
      <c r="W739" s="22"/>
      <c r="X739" s="22" t="str">
        <f>_xlfn.XLOOKUP(D739,[4]Vertimiento!$J$2:$J$119,[4]Vertimiento!$K$2:$K$119,"-",0)</f>
        <v>-</v>
      </c>
      <c r="Y739" s="23" t="str">
        <f t="shared" si="44"/>
        <v>-</v>
      </c>
      <c r="Z739" s="19" t="str">
        <f>_xlfn.XLOOKUP(D739,[4]Cmg!$I$4:$I$99,[4]Cmg!$M$4:$M$99,"----",0,1)</f>
        <v>----</v>
      </c>
      <c r="AA739" s="19" t="str">
        <f>_xlfn.XLOOKUP(D739,[4]Cmg!$A$4:$A$101,[4]Cmg!$B$4:$B$101,"----",0,1)</f>
        <v>----</v>
      </c>
      <c r="AB739" s="19" t="str">
        <f>_xlfn.XLOOKUP(D739,[4]Cmg!$E$4:$E$101,[4]Cmg!$F$4:$F$101,"----",0,1)</f>
        <v>----</v>
      </c>
      <c r="AC739" s="19" t="str">
        <f>_xlfn.XLOOKUP(D739,[4]Cmg!$O$4:$O$101,[4]Cmg!$P$4:$P$101,"----",0,1)</f>
        <v>----</v>
      </c>
      <c r="AD739" s="24" t="str">
        <f>_xlfn.XLOOKUP(D739,[4]Cmg!$S$4:$S$101,[4]Cmg!$U$4:$U$101,"----",0,1)</f>
        <v>----</v>
      </c>
      <c r="AG739" s="25">
        <f>IFERROR(SUMIFS('[4]BD Unidades'!$AH:$AH,'[4]BD Unidades'!$A:$A,'BD Centrales 2024'!$A739),"-")</f>
        <v>0.1</v>
      </c>
      <c r="AH739" s="25">
        <f>SUMIFS('[4]BD Unidades'!$AJ$3:$AJ$1424,'[4]BD Unidades'!$A$3:$A$1424,$A739)</f>
        <v>8551.6666666666697</v>
      </c>
      <c r="AI739" s="25">
        <f>SUMIFS('[4]BD Unidades'!$AL$3:$AL$1424,'[4]BD Unidades'!$A$3:$A$1424,$A739)</f>
        <v>0</v>
      </c>
      <c r="AJ739" s="26">
        <f t="shared" si="45"/>
        <v>0</v>
      </c>
      <c r="AK739" s="27">
        <f>IFERROR(SUMIFS('[4]BD Unidades'!$AO$3:$AO$1424,'[4]BD Unidades'!$A$3:$A$1424,$A739),"-")</f>
        <v>0</v>
      </c>
      <c r="AL739" s="27">
        <f>IFERROR(SUMIFS('[4]BD Unidades'!$AQ$3:$AQ$1424,'[4]BD Unidades'!$A$3:$A$1424,$A739),"-")</f>
        <v>0</v>
      </c>
      <c r="AM739" s="27">
        <f>IFERROR(SUMIFS('[4]BD Unidades'!$AS$3:$AS$1424,'[4]BD Unidades'!$A$3:$A$1424,$A739),"-")</f>
        <v>0</v>
      </c>
      <c r="AN739" s="27">
        <f>IFERROR(SUMIFS('[4]BD Unidades'!$AU$3:$AU$1424,'[4]BD Unidades'!$A$3:$A$1424,$A739),"-")</f>
        <v>0</v>
      </c>
      <c r="AO739" s="27">
        <f>IFERROR(SUMIFS('[4]BD Unidades'!$AW$3:$AW$1424,'[4]BD Unidades'!$A$3:$A$1424,$A739),"-")</f>
        <v>3.4507999999999997E-2</v>
      </c>
      <c r="AP739" s="27">
        <f>IFERROR(SUMIFS('[4]BD Unidades'!$AY$3:$AY$1424,'[4]BD Unidades'!$A$3:$A$1424,$A739),"-")</f>
        <v>3.2215000000000001E-2</v>
      </c>
      <c r="AQ739" s="25">
        <f>IFERROR(SUMIFS('[4]BD Unidades'!$AZ$3:$AZ$1424,'[4]BD Unidades'!$A$3:$A$1424,$A739),"-")</f>
        <v>7.1580000000000005E-4</v>
      </c>
      <c r="AR739" s="25">
        <f>IFERROR(SUMIFS('[4]BD Unidades'!$BA$3:$BA$1424,'[4]BD Unidades'!$A$3:$A$1424,$A739),"-")</f>
        <v>0.1</v>
      </c>
      <c r="AS739" s="28">
        <f>SUMIFS('[4]BD Unidades'!$BC$3:$BC$1424,'[4]BD Unidades'!$A$3:$A$1424,$A739)</f>
        <v>5.2094704033214603E-2</v>
      </c>
      <c r="AT739" s="28">
        <f>SUMIFS('[4]BD Unidades'!$BE$3:$BE$1424,'[4]BD Unidades'!$A$3:$A$1424,$A739)</f>
        <v>1</v>
      </c>
      <c r="AU739" s="29">
        <f t="shared" si="46"/>
        <v>0.94790529596678541</v>
      </c>
      <c r="AV739" s="30">
        <f t="shared" si="47"/>
        <v>0</v>
      </c>
      <c r="AW739" s="25">
        <f>IFERROR(SUMIFS('[4]BD Unidades'!$BI$3:$BI$1424,'[4]BD Unidades'!$A$3:$A$1424,$A739),"-")</f>
        <v>6.7851061085302605E-4</v>
      </c>
      <c r="AX739" s="25">
        <f>IFERROR(SUMIFS('[4]BD Unidades'!$BJ$3:$BJ$1424,'[4]BD Unidades'!$A$3:$A$1424,$A739),"-")</f>
        <v>4.360400627920179E-4</v>
      </c>
    </row>
    <row r="740" spans="1:50" ht="14.4" x14ac:dyDescent="0.3">
      <c r="A740" s="7">
        <v>2083</v>
      </c>
      <c r="B740" s="7" t="s">
        <v>3369</v>
      </c>
      <c r="D740" s="8" t="s">
        <v>3370</v>
      </c>
      <c r="E740" s="19" t="s">
        <v>3371</v>
      </c>
      <c r="F740" s="19" t="s">
        <v>3371</v>
      </c>
      <c r="G740" s="19" t="s">
        <v>3372</v>
      </c>
      <c r="H740" s="19" t="s">
        <v>397</v>
      </c>
      <c r="I740" s="19">
        <v>2024</v>
      </c>
      <c r="J740" s="19" t="s">
        <v>495</v>
      </c>
      <c r="K740" s="19" t="s">
        <v>496</v>
      </c>
      <c r="L740" s="19" t="s">
        <v>213</v>
      </c>
      <c r="M740" s="19" t="s">
        <v>68</v>
      </c>
      <c r="N740" s="19" t="s">
        <v>68</v>
      </c>
      <c r="O740" s="19" t="s">
        <v>1893</v>
      </c>
      <c r="P740" s="19" t="s">
        <v>51</v>
      </c>
      <c r="Q740" s="9" t="s">
        <v>3374</v>
      </c>
      <c r="R740" s="20">
        <v>9.5020000000000007</v>
      </c>
      <c r="S740" s="20">
        <v>5.28</v>
      </c>
      <c r="T740" s="20">
        <v>9</v>
      </c>
      <c r="U740" s="20" t="s">
        <v>397</v>
      </c>
      <c r="V740" s="21">
        <f>_xlfn.XLOOKUP(D740,'[4]Gen. Real'!$A$2:$A$1168,'[4]Gen. Real'!$C$2:$C$1168,"-",0)</f>
        <v>18.044460000000008</v>
      </c>
      <c r="W740" s="22"/>
      <c r="X740" s="22" t="str">
        <f>_xlfn.XLOOKUP(D740,[4]Vertimiento!$J$2:$J$119,[4]Vertimiento!$K$2:$K$119,"-",0)</f>
        <v>-</v>
      </c>
      <c r="Y740" s="23" t="str">
        <f t="shared" si="44"/>
        <v>-</v>
      </c>
      <c r="Z740" s="19" t="str">
        <f>_xlfn.XLOOKUP(D740,[4]Cmg!$I$4:$I$99,[4]Cmg!$M$4:$M$99,"----",0,1)</f>
        <v>----</v>
      </c>
      <c r="AA740" s="19" t="str">
        <f>_xlfn.XLOOKUP(D740,[4]Cmg!$A$4:$A$101,[4]Cmg!$B$4:$B$101,"----",0,1)</f>
        <v>----</v>
      </c>
      <c r="AB740" s="19" t="str">
        <f>_xlfn.XLOOKUP(D740,[4]Cmg!$E$4:$E$101,[4]Cmg!$F$4:$F$101,"----",0,1)</f>
        <v>----</v>
      </c>
      <c r="AC740" s="19" t="str">
        <f>_xlfn.XLOOKUP(D740,[4]Cmg!$O$4:$O$101,[4]Cmg!$P$4:$P$101,"----",0,1)</f>
        <v>----</v>
      </c>
      <c r="AD740" s="24" t="str">
        <f>_xlfn.XLOOKUP(D740,[4]Cmg!$S$4:$S$101,[4]Cmg!$U$4:$U$101,"----",0,1)</f>
        <v>----</v>
      </c>
      <c r="AG740" s="25">
        <f>IFERROR(SUMIFS('[4]BD Unidades'!$AH:$AH,'[4]BD Unidades'!$A:$A,'BD Centrales 2024'!$A740),"-")</f>
        <v>9</v>
      </c>
      <c r="AH740" s="25">
        <f>SUMIFS('[4]BD Unidades'!$AJ$3:$AJ$1424,'[4]BD Unidades'!$A$3:$A$1424,$A740)</f>
        <v>8259.3611871185003</v>
      </c>
      <c r="AI740" s="25">
        <f>SUMIFS('[4]BD Unidades'!$AL$3:$AL$1424,'[4]BD Unidades'!$A$3:$A$1424,$A740)</f>
        <v>1.0576720690381005</v>
      </c>
      <c r="AJ740" s="26">
        <f t="shared" si="45"/>
        <v>1.2804097311139604E-4</v>
      </c>
      <c r="AK740" s="27">
        <f>IFERROR(SUMIFS('[4]BD Unidades'!$AO$3:$AO$1424,'[4]BD Unidades'!$A$3:$A$1424,$A740),"-")</f>
        <v>0</v>
      </c>
      <c r="AL740" s="27">
        <f>IFERROR(SUMIFS('[4]BD Unidades'!$AQ$3:$AQ$1424,'[4]BD Unidades'!$A$3:$A$1424,$A740),"-")</f>
        <v>0</v>
      </c>
      <c r="AM740" s="27">
        <f>IFERROR(SUMIFS('[4]BD Unidades'!$AS$3:$AS$1424,'[4]BD Unidades'!$A$3:$A$1424,$A740),"-")</f>
        <v>0</v>
      </c>
      <c r="AN740" s="27">
        <f>IFERROR(SUMIFS('[4]BD Unidades'!$AU$3:$AU$1424,'[4]BD Unidades'!$A$3:$A$1424,$A740),"-")</f>
        <v>0</v>
      </c>
      <c r="AO740" s="27">
        <f>IFERROR(SUMIFS('[4]BD Unidades'!$AW$3:$AW$1424,'[4]BD Unidades'!$A$3:$A$1424,$A740),"-")</f>
        <v>0.21657682593138286</v>
      </c>
      <c r="AP740" s="27">
        <f>IFERROR(SUMIFS('[4]BD Unidades'!$AY$3:$AY$1424,'[4]BD Unidades'!$A$3:$A$1424,$A740),"-")</f>
        <v>0.19570595664070722</v>
      </c>
      <c r="AQ740" s="25">
        <f>IFERROR(SUMIFS('[4]BD Unidades'!$AZ$3:$AZ$1424,'[4]BD Unidades'!$A$3:$A$1424,$A740),"-")</f>
        <v>2.0582163036437242</v>
      </c>
      <c r="AR740" s="25">
        <f>IFERROR(SUMIFS('[4]BD Unidades'!$BA$3:$BA$1424,'[4]BD Unidades'!$A$3:$A$1424,$A740),"-")</f>
        <v>8.9988476312420005</v>
      </c>
      <c r="AS740" s="28">
        <f>SUMIFS('[4]BD Unidades'!$BC$3:$BC$1424,'[4]BD Unidades'!$A$3:$A$1424,$A740)</f>
        <v>1.1992388967489496E-2</v>
      </c>
      <c r="AT740" s="28">
        <f>SUMIFS('[4]BD Unidades'!$BE$3:$BE$1424,'[4]BD Unidades'!$A$3:$A$1424,$A740)</f>
        <v>0.94716901704904222</v>
      </c>
      <c r="AU740" s="29">
        <f t="shared" si="46"/>
        <v>0.9358101977786355</v>
      </c>
      <c r="AV740" s="30">
        <f t="shared" si="47"/>
        <v>5.28E-2</v>
      </c>
      <c r="AW740" s="25">
        <f>IFERROR(SUMIFS('[4]BD Unidades'!$BI$3:$BI$1424,'[4]BD Unidades'!$A$3:$A$1424,$A740),"-")</f>
        <v>2.0321566141392822</v>
      </c>
      <c r="AX740" s="25">
        <f>IFERROR(SUMIFS('[4]BD Unidades'!$BJ$3:$BJ$1424,'[4]BD Unidades'!$A$3:$A$1424,$A740),"-")</f>
        <v>1.3059511280427829</v>
      </c>
    </row>
    <row r="741" spans="1:50" ht="14.4" x14ac:dyDescent="0.3">
      <c r="A741" s="7">
        <v>2084</v>
      </c>
      <c r="B741" s="7" t="s">
        <v>3375</v>
      </c>
      <c r="D741" s="8" t="s">
        <v>3376</v>
      </c>
      <c r="E741" s="19" t="s">
        <v>1908</v>
      </c>
      <c r="F741" s="19" t="s">
        <v>3377</v>
      </c>
      <c r="G741" s="19" t="s">
        <v>3378</v>
      </c>
      <c r="H741" s="19" t="s">
        <v>397</v>
      </c>
      <c r="I741" s="19">
        <v>2024</v>
      </c>
      <c r="J741" s="19" t="s">
        <v>495</v>
      </c>
      <c r="K741" s="19" t="s">
        <v>496</v>
      </c>
      <c r="L741" s="19" t="s">
        <v>213</v>
      </c>
      <c r="M741" s="19" t="s">
        <v>106</v>
      </c>
      <c r="N741" s="19" t="s">
        <v>243</v>
      </c>
      <c r="O741" s="19" t="s">
        <v>1409</v>
      </c>
      <c r="P741" s="19" t="s">
        <v>51</v>
      </c>
      <c r="Q741" s="9" t="s">
        <v>3379</v>
      </c>
      <c r="R741" s="20">
        <v>5.54</v>
      </c>
      <c r="S741" s="20">
        <v>11.602</v>
      </c>
      <c r="T741" s="20">
        <v>4.9000000000000004</v>
      </c>
      <c r="U741" s="20" t="s">
        <v>397</v>
      </c>
      <c r="V741" s="21">
        <f>_xlfn.XLOOKUP(D741,'[4]Gen. Real'!$A$2:$A$1168,'[4]Gen. Real'!$C$2:$C$1168,"-",0)</f>
        <v>0.32993000000000011</v>
      </c>
      <c r="W741" s="22"/>
      <c r="X741" s="22" t="str">
        <f>_xlfn.XLOOKUP(D741,[4]Vertimiento!$J$2:$J$119,[4]Vertimiento!$K$2:$K$119,"-",0)</f>
        <v>-</v>
      </c>
      <c r="Y741" s="23" t="str">
        <f t="shared" si="44"/>
        <v>-</v>
      </c>
      <c r="Z741" s="19" t="str">
        <f>_xlfn.XLOOKUP(D741,[4]Cmg!$I$4:$I$99,[4]Cmg!$M$4:$M$99,"----",0,1)</f>
        <v>----</v>
      </c>
      <c r="AA741" s="19" t="str">
        <f>_xlfn.XLOOKUP(D741,[4]Cmg!$A$4:$A$101,[4]Cmg!$B$4:$B$101,"----",0,1)</f>
        <v>----</v>
      </c>
      <c r="AB741" s="19" t="str">
        <f>_xlfn.XLOOKUP(D741,[4]Cmg!$E$4:$E$101,[4]Cmg!$F$4:$F$101,"----",0,1)</f>
        <v>----</v>
      </c>
      <c r="AC741" s="19" t="str">
        <f>_xlfn.XLOOKUP(D741,[4]Cmg!$O$4:$O$101,[4]Cmg!$P$4:$P$101,"----",0,1)</f>
        <v>----</v>
      </c>
      <c r="AD741" s="24" t="str">
        <f>_xlfn.XLOOKUP(D741,[4]Cmg!$S$4:$S$101,[4]Cmg!$U$4:$U$101,"----",0,1)</f>
        <v>----</v>
      </c>
      <c r="AG741" s="25">
        <f>IFERROR(SUMIFS('[4]BD Unidades'!$AH:$AH,'[4]BD Unidades'!$A:$A,'BD Centrales 2024'!$A741),"-")</f>
        <v>0.8</v>
      </c>
      <c r="AH741" s="25">
        <f>SUMIFS('[4]BD Unidades'!$AJ$3:$AJ$1424,'[4]BD Unidades'!$A$3:$A$1424,$A741)</f>
        <v>1268.447653429603</v>
      </c>
      <c r="AI741" s="25">
        <f>SUMIFS('[4]BD Unidades'!$AL$3:$AL$1424,'[4]BD Unidades'!$A$3:$A$1424,$A741)</f>
        <v>0</v>
      </c>
      <c r="AJ741" s="26">
        <f t="shared" si="45"/>
        <v>0</v>
      </c>
      <c r="AK741" s="27">
        <f>IFERROR(SUMIFS('[4]BD Unidades'!$AO$3:$AO$1424,'[4]BD Unidades'!$A$3:$A$1424,$A741),"-")</f>
        <v>0</v>
      </c>
      <c r="AL741" s="27">
        <f>IFERROR(SUMIFS('[4]BD Unidades'!$AQ$3:$AQ$1424,'[4]BD Unidades'!$A$3:$A$1424,$A741),"-")</f>
        <v>0</v>
      </c>
      <c r="AM741" s="27">
        <f>IFERROR(SUMIFS('[4]BD Unidades'!$AS$3:$AS$1424,'[4]BD Unidades'!$A$3:$A$1424,$A741),"-")</f>
        <v>0</v>
      </c>
      <c r="AN741" s="27">
        <f>IFERROR(SUMIFS('[4]BD Unidades'!$AU$3:$AU$1424,'[4]BD Unidades'!$A$3:$A$1424,$A741),"-")</f>
        <v>0</v>
      </c>
      <c r="AO741" s="27">
        <f>IFERROR(SUMIFS('[4]BD Unidades'!$AW$3:$AW$1424,'[4]BD Unidades'!$A$3:$A$1424,$A741),"-")</f>
        <v>1.3990758122743682E-2</v>
      </c>
      <c r="AP741" s="27">
        <f>IFERROR(SUMIFS('[4]BD Unidades'!$AY$3:$AY$1424,'[4]BD Unidades'!$A$3:$A$1424,$A741),"-")</f>
        <v>3.3974296028880871E-2</v>
      </c>
      <c r="AQ741" s="25">
        <f>IFERROR(SUMIFS('[4]BD Unidades'!$AZ$3:$AZ$1424,'[4]BD Unidades'!$A$3:$A$1424,$A741),"-")</f>
        <v>0.16542319999999999</v>
      </c>
      <c r="AR741" s="25">
        <f>IFERROR(SUMIFS('[4]BD Unidades'!$BA$3:$BA$1424,'[4]BD Unidades'!$A$3:$A$1424,$A741),"-")</f>
        <v>0.80000000000000104</v>
      </c>
      <c r="AS741" s="28">
        <f>SUMIFS('[4]BD Unidades'!$BC$3:$BC$1424,'[4]BD Unidades'!$A$3:$A$1424,$A741)</f>
        <v>1.7331771129024261E-3</v>
      </c>
      <c r="AT741" s="28">
        <f>SUMIFS('[4]BD Unidades'!$BE$3:$BE$1424,'[4]BD Unidades'!$A$3:$A$1424,$A741)</f>
        <v>0.1444043321299639</v>
      </c>
      <c r="AU741" s="29">
        <f t="shared" si="46"/>
        <v>0.14415405384651228</v>
      </c>
      <c r="AV741" s="30">
        <f t="shared" si="47"/>
        <v>0.11602</v>
      </c>
      <c r="AW741" s="25">
        <f>IFERROR(SUMIFS('[4]BD Unidades'!$BI$3:$BI$1424,'[4]BD Unidades'!$A$3:$A$1424,$A741),"-")</f>
        <v>0.16343774914853204</v>
      </c>
      <c r="AX741" s="25">
        <f>IFERROR(SUMIFS('[4]BD Unidades'!$BJ$3:$BJ$1424,'[4]BD Unidades'!$A$3:$A$1424,$A741),"-")</f>
        <v>0.10503211779063684</v>
      </c>
    </row>
    <row r="742" spans="1:50" ht="14.4" x14ac:dyDescent="0.3">
      <c r="A742" s="7">
        <v>2085</v>
      </c>
      <c r="B742" s="7" t="s">
        <v>3380</v>
      </c>
      <c r="D742" s="8" t="s">
        <v>3381</v>
      </c>
      <c r="E742" s="19" t="s">
        <v>3382</v>
      </c>
      <c r="F742" s="19" t="s">
        <v>3382</v>
      </c>
      <c r="G742" s="19" t="s">
        <v>3383</v>
      </c>
      <c r="H742" s="19" t="s">
        <v>397</v>
      </c>
      <c r="I742" s="19">
        <v>2024</v>
      </c>
      <c r="J742" s="19" t="s">
        <v>495</v>
      </c>
      <c r="K742" s="19" t="s">
        <v>496</v>
      </c>
      <c r="L742" s="19" t="s">
        <v>213</v>
      </c>
      <c r="M742" s="19" t="s">
        <v>164</v>
      </c>
      <c r="N742" s="19" t="s">
        <v>707</v>
      </c>
      <c r="O742" s="19" t="s">
        <v>708</v>
      </c>
      <c r="P742" s="19" t="s">
        <v>51</v>
      </c>
      <c r="Q742" s="9" t="s">
        <v>3385</v>
      </c>
      <c r="R742" s="20">
        <v>9.0150000000000006</v>
      </c>
      <c r="S742" s="20">
        <v>0.16600000000000001</v>
      </c>
      <c r="T742" s="20">
        <v>9</v>
      </c>
      <c r="U742" s="20" t="s">
        <v>397</v>
      </c>
      <c r="V742" s="21">
        <f>_xlfn.XLOOKUP(D742,'[4]Gen. Real'!$A$2:$A$1168,'[4]Gen. Real'!$C$2:$C$1168,"-",0)</f>
        <v>21.91113</v>
      </c>
      <c r="W742" s="22"/>
      <c r="X742" s="22" t="str">
        <f>_xlfn.XLOOKUP(D742,[4]Vertimiento!$J$2:$J$119,[4]Vertimiento!$K$2:$K$119,"-",0)</f>
        <v>-</v>
      </c>
      <c r="Y742" s="23" t="str">
        <f t="shared" si="44"/>
        <v>-</v>
      </c>
      <c r="Z742" s="19" t="str">
        <f>_xlfn.XLOOKUP(D742,[4]Cmg!$I$4:$I$99,[4]Cmg!$M$4:$M$99,"----",0,1)</f>
        <v>----</v>
      </c>
      <c r="AA742" s="19" t="str">
        <f>_xlfn.XLOOKUP(D742,[4]Cmg!$A$4:$A$101,[4]Cmg!$B$4:$B$101,"----",0,1)</f>
        <v>----</v>
      </c>
      <c r="AB742" s="19" t="str">
        <f>_xlfn.XLOOKUP(D742,[4]Cmg!$E$4:$E$101,[4]Cmg!$F$4:$F$101,"----",0,1)</f>
        <v>----</v>
      </c>
      <c r="AC742" s="19" t="str">
        <f>_xlfn.XLOOKUP(D742,[4]Cmg!$O$4:$O$101,[4]Cmg!$P$4:$P$101,"----",0,1)</f>
        <v>----</v>
      </c>
      <c r="AD742" s="24" t="str">
        <f>_xlfn.XLOOKUP(D742,[4]Cmg!$S$4:$S$101,[4]Cmg!$U$4:$U$101,"----",0,1)</f>
        <v>----</v>
      </c>
      <c r="AG742" s="25">
        <f>IFERROR(SUMIFS('[4]BD Unidades'!$AH:$AH,'[4]BD Unidades'!$A:$A,'BD Centrales 2024'!$A742),"-")</f>
        <v>9</v>
      </c>
      <c r="AH742" s="25">
        <f>SUMIFS('[4]BD Unidades'!$AJ$3:$AJ$1424,'[4]BD Unidades'!$A$3:$A$1424,$A742)</f>
        <v>8590.5158069883491</v>
      </c>
      <c r="AI742" s="25">
        <f>SUMIFS('[4]BD Unidades'!$AL$3:$AL$1424,'[4]BD Unidades'!$A$3:$A$1424,$A742)</f>
        <v>0</v>
      </c>
      <c r="AJ742" s="26">
        <f t="shared" si="45"/>
        <v>0</v>
      </c>
      <c r="AK742" s="27">
        <f>IFERROR(SUMIFS('[4]BD Unidades'!$AO$3:$AO$1424,'[4]BD Unidades'!$A$3:$A$1424,$A742),"-")</f>
        <v>0</v>
      </c>
      <c r="AL742" s="27">
        <f>IFERROR(SUMIFS('[4]BD Unidades'!$AQ$3:$AQ$1424,'[4]BD Unidades'!$A$3:$A$1424,$A742),"-")</f>
        <v>0</v>
      </c>
      <c r="AM742" s="27">
        <f>IFERROR(SUMIFS('[4]BD Unidades'!$AS$3:$AS$1424,'[4]BD Unidades'!$A$3:$A$1424,$A742),"-")</f>
        <v>0</v>
      </c>
      <c r="AN742" s="27">
        <f>IFERROR(SUMIFS('[4]BD Unidades'!$AU$3:$AU$1424,'[4]BD Unidades'!$A$3:$A$1424,$A742),"-")</f>
        <v>0</v>
      </c>
      <c r="AO742" s="27">
        <f>IFERROR(SUMIFS('[4]BD Unidades'!$AW$3:$AW$1424,'[4]BD Unidades'!$A$3:$A$1424,$A742),"-")</f>
        <v>0.28057737104825287</v>
      </c>
      <c r="AP742" s="27">
        <f>IFERROR(SUMIFS('[4]BD Unidades'!$AY$3:$AY$1424,'[4]BD Unidades'!$A$3:$A$1424,$A742),"-")</f>
        <v>0.29706589018302826</v>
      </c>
      <c r="AQ742" s="25">
        <f>IFERROR(SUMIFS('[4]BD Unidades'!$AZ$3:$AZ$1424,'[4]BD Unidades'!$A$3:$A$1424,$A742),"-")</f>
        <v>2.0582163036437242</v>
      </c>
      <c r="AR742" s="25">
        <f>IFERROR(SUMIFS('[4]BD Unidades'!$BA$3:$BA$1424,'[4]BD Unidades'!$A$3:$A$1424,$A742),"-")</f>
        <v>9</v>
      </c>
      <c r="AS742" s="28">
        <f>SUMIFS('[4]BD Unidades'!$BC$3:$BC$1424,'[4]BD Unidades'!$A$3:$A$1424,$A742)</f>
        <v>1.1879747218110848E-2</v>
      </c>
      <c r="AT742" s="28">
        <f>SUMIFS('[4]BD Unidades'!$BE$3:$BE$1424,'[4]BD Unidades'!$A$3:$A$1424,$A742)</f>
        <v>0.99833610648918458</v>
      </c>
      <c r="AU742" s="29">
        <f t="shared" si="46"/>
        <v>0.98647612590538014</v>
      </c>
      <c r="AV742" s="30">
        <f t="shared" si="47"/>
        <v>1.66E-3</v>
      </c>
      <c r="AW742" s="25">
        <f>IFERROR(SUMIFS('[4]BD Unidades'!$BI$3:$BI$1424,'[4]BD Unidades'!$A$3:$A$1424,$A742),"-")</f>
        <v>2.033724462420559</v>
      </c>
      <c r="AX742" s="25">
        <f>IFERROR(SUMIFS('[4]BD Unidades'!$BJ$3:$BJ$1424,'[4]BD Unidades'!$A$3:$A$1424,$A742),"-")</f>
        <v>1.3069586946925615</v>
      </c>
    </row>
    <row r="743" spans="1:50" ht="14.4" x14ac:dyDescent="0.3">
      <c r="A743" s="7">
        <v>2086</v>
      </c>
      <c r="B743" s="7" t="s">
        <v>3386</v>
      </c>
      <c r="D743" s="8" t="s">
        <v>3387</v>
      </c>
      <c r="E743" s="19" t="s">
        <v>1126</v>
      </c>
      <c r="F743" s="19" t="s">
        <v>3388</v>
      </c>
      <c r="G743" s="19" t="s">
        <v>3389</v>
      </c>
      <c r="H743" s="19" t="s">
        <v>397</v>
      </c>
      <c r="I743" s="19">
        <v>2024</v>
      </c>
      <c r="J743" s="19" t="s">
        <v>495</v>
      </c>
      <c r="K743" s="19" t="s">
        <v>496</v>
      </c>
      <c r="L743" s="19" t="s">
        <v>213</v>
      </c>
      <c r="M743" s="19" t="s">
        <v>477</v>
      </c>
      <c r="N743" s="19" t="s">
        <v>549</v>
      </c>
      <c r="O743" s="19" t="s">
        <v>1657</v>
      </c>
      <c r="P743" s="19" t="s">
        <v>51</v>
      </c>
      <c r="Q743" s="9" t="s">
        <v>3391</v>
      </c>
      <c r="R743" s="20">
        <v>1.0025999999999999</v>
      </c>
      <c r="S743" s="20">
        <v>0.25929999999999997</v>
      </c>
      <c r="T743" s="20">
        <v>1</v>
      </c>
      <c r="U743" s="20" t="s">
        <v>397</v>
      </c>
      <c r="V743" s="21">
        <f>_xlfn.XLOOKUP(D743,'[4]Gen. Real'!$A$2:$A$1168,'[4]Gen. Real'!$C$2:$C$1168,"-",0)</f>
        <v>12.977150000000002</v>
      </c>
      <c r="W743" s="22"/>
      <c r="X743" s="22" t="str">
        <f>_xlfn.XLOOKUP(D743,[4]Vertimiento!$J$2:$J$119,[4]Vertimiento!$K$2:$K$119,"-",0)</f>
        <v>-</v>
      </c>
      <c r="Y743" s="23" t="str">
        <f t="shared" si="44"/>
        <v>-</v>
      </c>
      <c r="Z743" s="19" t="str">
        <f>_xlfn.XLOOKUP(D743,[4]Cmg!$I$4:$I$99,[4]Cmg!$M$4:$M$99,"----",0,1)</f>
        <v>----</v>
      </c>
      <c r="AA743" s="19" t="str">
        <f>_xlfn.XLOOKUP(D743,[4]Cmg!$A$4:$A$101,[4]Cmg!$B$4:$B$101,"----",0,1)</f>
        <v>----</v>
      </c>
      <c r="AB743" s="19" t="str">
        <f>_xlfn.XLOOKUP(D743,[4]Cmg!$E$4:$E$101,[4]Cmg!$F$4:$F$101,"----",0,1)</f>
        <v>----</v>
      </c>
      <c r="AC743" s="19" t="str">
        <f>_xlfn.XLOOKUP(D743,[4]Cmg!$O$4:$O$101,[4]Cmg!$P$4:$P$101,"----",0,1)</f>
        <v>----</v>
      </c>
      <c r="AD743" s="24" t="str">
        <f>_xlfn.XLOOKUP(D743,[4]Cmg!$S$4:$S$101,[4]Cmg!$U$4:$U$101,"----",0,1)</f>
        <v>----</v>
      </c>
      <c r="AG743" s="25">
        <f>IFERROR(SUMIFS('[4]BD Unidades'!$AH:$AH,'[4]BD Unidades'!$A:$A,'BD Centrales 2024'!$A743),"-")</f>
        <v>1</v>
      </c>
      <c r="AH743" s="25">
        <f>SUMIFS('[4]BD Unidades'!$AJ$3:$AJ$1424,'[4]BD Unidades'!$A$3:$A$1424,$A743)</f>
        <v>7330.7400758029135</v>
      </c>
      <c r="AI743" s="25">
        <f>SUMIFS('[4]BD Unidades'!$AL$3:$AL$1424,'[4]BD Unidades'!$A$3:$A$1424,$A743)</f>
        <v>0</v>
      </c>
      <c r="AJ743" s="26">
        <f t="shared" si="45"/>
        <v>0</v>
      </c>
      <c r="AK743" s="27">
        <f>IFERROR(SUMIFS('[4]BD Unidades'!$AO$3:$AO$1424,'[4]BD Unidades'!$A$3:$A$1424,$A743),"-")</f>
        <v>0</v>
      </c>
      <c r="AL743" s="27">
        <f>IFERROR(SUMIFS('[4]BD Unidades'!$AQ$3:$AQ$1424,'[4]BD Unidades'!$A$3:$A$1424,$A743),"-")</f>
        <v>0</v>
      </c>
      <c r="AM743" s="27">
        <f>IFERROR(SUMIFS('[4]BD Unidades'!$AS$3:$AS$1424,'[4]BD Unidades'!$A$3:$A$1424,$A743),"-")</f>
        <v>0</v>
      </c>
      <c r="AN743" s="27">
        <f>IFERROR(SUMIFS('[4]BD Unidades'!$AU$3:$AU$1424,'[4]BD Unidades'!$A$3:$A$1424,$A743),"-")</f>
        <v>0</v>
      </c>
      <c r="AO743" s="27">
        <f>IFERROR(SUMIFS('[4]BD Unidades'!$AW$3:$AW$1424,'[4]BD Unidades'!$A$3:$A$1424,$A743),"-")</f>
        <v>0</v>
      </c>
      <c r="AP743" s="27">
        <f>IFERROR(SUMIFS('[4]BD Unidades'!$AY$3:$AY$1424,'[4]BD Unidades'!$A$3:$A$1424,$A743),"-")</f>
        <v>0.4429224017554359</v>
      </c>
      <c r="AQ743" s="25">
        <f>IFERROR(SUMIFS('[4]BD Unidades'!$AZ$3:$AZ$1424,'[4]BD Unidades'!$A$3:$A$1424,$A743),"-")</f>
        <v>0.28525270909090911</v>
      </c>
      <c r="AR743" s="25">
        <f>IFERROR(SUMIFS('[4]BD Unidades'!$BA$3:$BA$1424,'[4]BD Unidades'!$A$3:$A$1424,$A743),"-")</f>
        <v>1</v>
      </c>
      <c r="AS743" s="28">
        <f>SUMIFS('[4]BD Unidades'!$BC$3:$BC$1424,'[4]BD Unidades'!$A$3:$A$1424,$A743)</f>
        <v>1.9181129064432478E-2</v>
      </c>
      <c r="AT743" s="28">
        <f>SUMIFS('[4]BD Unidades'!$BE$3:$BE$1424,'[4]BD Unidades'!$A$3:$A$1424,$A743)</f>
        <v>0.99675194827389302</v>
      </c>
      <c r="AU743" s="29">
        <f t="shared" si="46"/>
        <v>0.977633120508827</v>
      </c>
      <c r="AV743" s="30">
        <f t="shared" si="47"/>
        <v>2.5929999999999998E-3</v>
      </c>
      <c r="AW743" s="25">
        <f>IFERROR(SUMIFS('[4]BD Unidades'!$BI$3:$BI$1424,'[4]BD Unidades'!$A$3:$A$1424,$A743),"-")</f>
        <v>0.24215279059501785</v>
      </c>
      <c r="AX743" s="25">
        <f>IFERROR(SUMIFS('[4]BD Unidades'!$BJ$3:$BJ$1424,'[4]BD Unidades'!$A$3:$A$1424,$A743),"-")</f>
        <v>0.15561778449355113</v>
      </c>
    </row>
    <row r="744" spans="1:50" ht="27.6" x14ac:dyDescent="0.3">
      <c r="A744" s="7">
        <v>2087</v>
      </c>
      <c r="B744" s="7" t="s">
        <v>3392</v>
      </c>
      <c r="D744" s="8" t="s">
        <v>3393</v>
      </c>
      <c r="E744" s="19" t="s">
        <v>3394</v>
      </c>
      <c r="F744" s="19" t="s">
        <v>3394</v>
      </c>
      <c r="G744" s="19" t="s">
        <v>3395</v>
      </c>
      <c r="H744" s="19">
        <v>5400</v>
      </c>
      <c r="I744" s="19">
        <v>2024</v>
      </c>
      <c r="J744" s="19" t="s">
        <v>495</v>
      </c>
      <c r="K744" s="19" t="s">
        <v>496</v>
      </c>
      <c r="L744" s="19" t="s">
        <v>47</v>
      </c>
      <c r="M744" s="19" t="s">
        <v>477</v>
      </c>
      <c r="N744" s="19" t="s">
        <v>478</v>
      </c>
      <c r="O744" s="19" t="s">
        <v>714</v>
      </c>
      <c r="P744" s="19" t="s">
        <v>51</v>
      </c>
      <c r="Q744" s="9" t="s">
        <v>3397</v>
      </c>
      <c r="R744" s="20">
        <v>80.294899999999998</v>
      </c>
      <c r="S744" s="20">
        <v>1.17</v>
      </c>
      <c r="T744" s="20">
        <v>79.357900000000001</v>
      </c>
      <c r="U744" s="20">
        <v>2.7090999999999998</v>
      </c>
      <c r="V744" s="21">
        <f>_xlfn.XLOOKUP(D744,'[4]Gen. Real'!$A$2:$A$1168,'[4]Gen. Real'!$C$2:$C$1168,"-",0)</f>
        <v>17.656549999999996</v>
      </c>
      <c r="W744" s="22"/>
      <c r="X744" s="22">
        <f>_xlfn.XLOOKUP(D744,[4]Vertimiento!$J$2:$J$119,[4]Vertimiento!$K$2:$K$119,"-",0)</f>
        <v>40.107859333333337</v>
      </c>
      <c r="Y744" s="23">
        <f t="shared" si="44"/>
        <v>0.69433514159018384</v>
      </c>
      <c r="Z744" s="19">
        <f>_xlfn.XLOOKUP(D744,[4]Cmg!$I$4:$I$99,[4]Cmg!$M$4:$M$99,"----",0,1)</f>
        <v>10.112305002959234</v>
      </c>
      <c r="AA744" s="19">
        <f>_xlfn.XLOOKUP(D744,[4]Cmg!$A$4:$A$101,[4]Cmg!$B$4:$B$101,"----",0,1)</f>
        <v>46.634908387390588</v>
      </c>
      <c r="AB744" s="19">
        <f>_xlfn.XLOOKUP(D744,[4]Cmg!$E$4:$E$101,[4]Cmg!$F$4:$F$101,"----",0,1)</f>
        <v>7.9221256830601092</v>
      </c>
      <c r="AC744" s="19">
        <f>_xlfn.XLOOKUP(D744,[4]Cmg!$O$4:$O$101,[4]Cmg!$P$4:$P$101,"----",0,1)</f>
        <v>74.270715818217312</v>
      </c>
      <c r="AD744" s="24">
        <f>_xlfn.XLOOKUP(D744,[4]Cmg!$S$4:$S$101,[4]Cmg!$U$4:$U$101,"----",0,1)</f>
        <v>0.69978377148059634</v>
      </c>
      <c r="AG744" s="25">
        <f>IFERROR(SUMIFS('[4]BD Unidades'!$AH:$AH,'[4]BD Unidades'!$A:$A,'BD Centrales 2024'!$A744),"-")</f>
        <v>80.290000000000006</v>
      </c>
      <c r="AH744" s="25">
        <f>SUMIFS('[4]BD Unidades'!$AJ$3:$AJ$1424,'[4]BD Unidades'!$A$3:$A$1424,$A744)</f>
        <v>2401.1367949064397</v>
      </c>
      <c r="AI744" s="25">
        <f>SUMIFS('[4]BD Unidades'!$AL$3:$AL$1424,'[4]BD Unidades'!$A$3:$A$1424,$A744)</f>
        <v>602.21324766579198</v>
      </c>
      <c r="AJ744" s="26">
        <f t="shared" si="45"/>
        <v>0.20051383925598759</v>
      </c>
      <c r="AK744" s="27">
        <f>IFERROR(SUMIFS('[4]BD Unidades'!$AO$3:$AO$1424,'[4]BD Unidades'!$A$3:$A$1424,$A744),"-")</f>
        <v>0</v>
      </c>
      <c r="AL744" s="27">
        <f>IFERROR(SUMIFS('[4]BD Unidades'!$AQ$3:$AQ$1424,'[4]BD Unidades'!$A$3:$A$1424,$A744),"-")</f>
        <v>0</v>
      </c>
      <c r="AM744" s="27">
        <f>IFERROR(SUMIFS('[4]BD Unidades'!$AS$3:$AS$1424,'[4]BD Unidades'!$A$3:$A$1424,$A744),"-")</f>
        <v>0</v>
      </c>
      <c r="AN744" s="27">
        <f>IFERROR(SUMIFS('[4]BD Unidades'!$AU$3:$AU$1424,'[4]BD Unidades'!$A$3:$A$1424,$A744),"-")</f>
        <v>0</v>
      </c>
      <c r="AO744" s="27">
        <f>IFERROR(SUMIFS('[4]BD Unidades'!$AW$3:$AW$1424,'[4]BD Unidades'!$A$3:$A$1424,$A744),"-")</f>
        <v>0</v>
      </c>
      <c r="AP744" s="27">
        <f>IFERROR(SUMIFS('[4]BD Unidades'!$AY$3:$AY$1424,'[4]BD Unidades'!$A$3:$A$1424,$A744),"-")</f>
        <v>0.11122821187896119</v>
      </c>
      <c r="AQ744" s="25">
        <f>IFERROR(SUMIFS('[4]BD Unidades'!$AZ$3:$AZ$1424,'[4]BD Unidades'!$A$3:$A$1424,$A744),"-")</f>
        <v>22.902940012909095</v>
      </c>
      <c r="AR744" s="25">
        <f>IFERROR(SUMIFS('[4]BD Unidades'!$BA$3:$BA$1424,'[4]BD Unidades'!$A$3:$A$1424,$A744),"-")</f>
        <v>80.126044658513194</v>
      </c>
      <c r="AS744" s="28">
        <f>SUMIFS('[4]BD Unidades'!$BC$3:$BC$1424,'[4]BD Unidades'!$A$3:$A$1424,$A744)</f>
        <v>7.5115415798512738E-3</v>
      </c>
      <c r="AT744" s="28">
        <f>SUMIFS('[4]BD Unidades'!$BE$3:$BE$1424,'[4]BD Unidades'!$A$3:$A$1424,$A744)</f>
        <v>0.99964679484932906</v>
      </c>
      <c r="AU744" s="29">
        <f t="shared" si="46"/>
        <v>0.99213790638465327</v>
      </c>
      <c r="AV744" s="30">
        <f t="shared" si="47"/>
        <v>1.1699999999999999E-2</v>
      </c>
      <c r="AW744" s="25">
        <f>IFERROR(SUMIFS('[4]BD Unidades'!$BI$3:$BI$1424,'[4]BD Unidades'!$A$3:$A$1424,$A744),"-")</f>
        <v>7.7318072641601043</v>
      </c>
      <c r="AX744" s="25">
        <f>IFERROR(SUMIFS('[4]BD Unidades'!$BJ$3:$BJ$1424,'[4]BD Unidades'!$A$3:$A$1424,$A744),"-")</f>
        <v>4.9687914544499803</v>
      </c>
    </row>
    <row r="745" spans="1:50" ht="14.4" x14ac:dyDescent="0.3">
      <c r="A745" s="7">
        <v>2088</v>
      </c>
      <c r="B745" s="7" t="s">
        <v>3398</v>
      </c>
      <c r="D745" s="8" t="s">
        <v>3399</v>
      </c>
      <c r="E745" s="19" t="s">
        <v>1126</v>
      </c>
      <c r="F745" s="19" t="s">
        <v>3400</v>
      </c>
      <c r="G745" s="19" t="s">
        <v>3401</v>
      </c>
      <c r="H745" s="19" t="s">
        <v>397</v>
      </c>
      <c r="I745" s="19">
        <v>2024</v>
      </c>
      <c r="J745" s="19" t="s">
        <v>495</v>
      </c>
      <c r="K745" s="19" t="s">
        <v>496</v>
      </c>
      <c r="L745" s="19" t="s">
        <v>213</v>
      </c>
      <c r="M745" s="19" t="s">
        <v>48</v>
      </c>
      <c r="N745" s="19" t="s">
        <v>48</v>
      </c>
      <c r="O745" s="19" t="s">
        <v>3403</v>
      </c>
      <c r="P745" s="19" t="s">
        <v>51</v>
      </c>
      <c r="Q745" s="9" t="s">
        <v>3404</v>
      </c>
      <c r="R745" s="20">
        <v>9.0050000000000008</v>
      </c>
      <c r="S745" s="20">
        <v>5.6000000000000001E-2</v>
      </c>
      <c r="T745" s="20">
        <v>9</v>
      </c>
      <c r="U745" s="20" t="s">
        <v>397</v>
      </c>
      <c r="V745" s="21">
        <f>_xlfn.XLOOKUP(D745,'[4]Gen. Real'!$A$2:$A$1168,'[4]Gen. Real'!$C$2:$C$1168,"-",0)</f>
        <v>22.407989999999987</v>
      </c>
      <c r="W745" s="22"/>
      <c r="X745" s="22" t="str">
        <f>_xlfn.XLOOKUP(D745,[4]Vertimiento!$J$2:$J$119,[4]Vertimiento!$K$2:$K$119,"-",0)</f>
        <v>-</v>
      </c>
      <c r="Y745" s="23" t="str">
        <f t="shared" si="44"/>
        <v>-</v>
      </c>
      <c r="Z745" s="19" t="str">
        <f>_xlfn.XLOOKUP(D745,[4]Cmg!$I$4:$I$99,[4]Cmg!$M$4:$M$99,"----",0,1)</f>
        <v>----</v>
      </c>
      <c r="AA745" s="19" t="str">
        <f>_xlfn.XLOOKUP(D745,[4]Cmg!$A$4:$A$101,[4]Cmg!$B$4:$B$101,"----",0,1)</f>
        <v>----</v>
      </c>
      <c r="AB745" s="19" t="str">
        <f>_xlfn.XLOOKUP(D745,[4]Cmg!$E$4:$E$101,[4]Cmg!$F$4:$F$101,"----",0,1)</f>
        <v>----</v>
      </c>
      <c r="AC745" s="19" t="str">
        <f>_xlfn.XLOOKUP(D745,[4]Cmg!$O$4:$O$101,[4]Cmg!$P$4:$P$101,"----",0,1)</f>
        <v>----</v>
      </c>
      <c r="AD745" s="24" t="str">
        <f>_xlfn.XLOOKUP(D745,[4]Cmg!$S$4:$S$101,[4]Cmg!$U$4:$U$101,"----",0,1)</f>
        <v>----</v>
      </c>
      <c r="AG745" s="25">
        <f>IFERROR(SUMIFS('[4]BD Unidades'!$AH:$AH,'[4]BD Unidades'!$A:$A,'BD Centrales 2024'!$A745),"-")</f>
        <v>9</v>
      </c>
      <c r="AH745" s="25">
        <f>SUMIFS('[4]BD Unidades'!$AJ$3:$AJ$1424,'[4]BD Unidades'!$A$3:$A$1424,$A745)</f>
        <v>8580.0666296501895</v>
      </c>
      <c r="AI745" s="25">
        <f>SUMIFS('[4]BD Unidades'!$AL$3:$AL$1424,'[4]BD Unidades'!$A$3:$A$1424,$A745)</f>
        <v>0</v>
      </c>
      <c r="AJ745" s="26">
        <f t="shared" si="45"/>
        <v>0</v>
      </c>
      <c r="AK745" s="27">
        <f>IFERROR(SUMIFS('[4]BD Unidades'!$AO$3:$AO$1424,'[4]BD Unidades'!$A$3:$A$1424,$A745),"-")</f>
        <v>0</v>
      </c>
      <c r="AL745" s="27">
        <f>IFERROR(SUMIFS('[4]BD Unidades'!$AQ$3:$AQ$1424,'[4]BD Unidades'!$A$3:$A$1424,$A745),"-")</f>
        <v>0</v>
      </c>
      <c r="AM745" s="27">
        <f>IFERROR(SUMIFS('[4]BD Unidades'!$AS$3:$AS$1424,'[4]BD Unidades'!$A$3:$A$1424,$A745),"-")</f>
        <v>0</v>
      </c>
      <c r="AN745" s="27">
        <f>IFERROR(SUMIFS('[4]BD Unidades'!$AU$3:$AU$1424,'[4]BD Unidades'!$A$3:$A$1424,$A745),"-")</f>
        <v>0</v>
      </c>
      <c r="AO745" s="27">
        <f>IFERROR(SUMIFS('[4]BD Unidades'!$AW$3:$AW$1424,'[4]BD Unidades'!$A$3:$A$1424,$A745),"-")</f>
        <v>0.28792104386451967</v>
      </c>
      <c r="AP745" s="27">
        <f>IFERROR(SUMIFS('[4]BD Unidades'!$AY$3:$AY$1424,'[4]BD Unidades'!$A$3:$A$1424,$A745),"-")</f>
        <v>0.23414891726818432</v>
      </c>
      <c r="AQ745" s="25">
        <f>IFERROR(SUMIFS('[4]BD Unidades'!$AZ$3:$AZ$1424,'[4]BD Unidades'!$A$3:$A$1424,$A745),"-")</f>
        <v>2.839017085714286</v>
      </c>
      <c r="AR745" s="25">
        <f>IFERROR(SUMIFS('[4]BD Unidades'!$BA$3:$BA$1424,'[4]BD Unidades'!$A$3:$A$1424,$A745),"-")</f>
        <v>9</v>
      </c>
      <c r="AS745" s="28">
        <f>SUMIFS('[4]BD Unidades'!$BC$3:$BC$1424,'[4]BD Unidades'!$A$3:$A$1424,$A745)</f>
        <v>1.2669615023616977E-2</v>
      </c>
      <c r="AT745" s="28">
        <f>SUMIFS('[4]BD Unidades'!$BE$3:$BE$1424,'[4]BD Unidades'!$A$3:$A$1424,$A745)</f>
        <v>0.99847003637930365</v>
      </c>
      <c r="AU745" s="29">
        <f t="shared" si="46"/>
        <v>0.98581980540576108</v>
      </c>
      <c r="AV745" s="30">
        <f t="shared" si="47"/>
        <v>5.6000000000000006E-4</v>
      </c>
      <c r="AW745" s="25">
        <f>IFERROR(SUMIFS('[4]BD Unidades'!$BI$3:$BI$1424,'[4]BD Unidades'!$A$3:$A$1424,$A745),"-")</f>
        <v>2.8002941738140241</v>
      </c>
      <c r="AX745" s="25">
        <f>IFERROR(SUMIFS('[4]BD Unidades'!$BJ$3:$BJ$1424,'[4]BD Unidades'!$A$3:$A$1424,$A745),"-")</f>
        <v>1.7995893179192768</v>
      </c>
    </row>
    <row r="746" spans="1:50" ht="14.4" x14ac:dyDescent="0.3">
      <c r="A746" s="7">
        <v>2089</v>
      </c>
      <c r="B746" s="7" t="s">
        <v>3405</v>
      </c>
      <c r="D746" s="8" t="s">
        <v>3406</v>
      </c>
      <c r="E746" s="19" t="s">
        <v>3407</v>
      </c>
      <c r="F746" s="19" t="s">
        <v>3407</v>
      </c>
      <c r="G746" s="19" t="s">
        <v>3408</v>
      </c>
      <c r="H746" s="19" t="s">
        <v>397</v>
      </c>
      <c r="I746" s="19">
        <v>2024</v>
      </c>
      <c r="J746" s="19" t="s">
        <v>495</v>
      </c>
      <c r="K746" s="19" t="s">
        <v>496</v>
      </c>
      <c r="L746" s="19" t="s">
        <v>213</v>
      </c>
      <c r="M746" s="19" t="s">
        <v>362</v>
      </c>
      <c r="N746" s="19" t="s">
        <v>363</v>
      </c>
      <c r="O746" s="19" t="s">
        <v>2318</v>
      </c>
      <c r="P746" s="19" t="s">
        <v>51</v>
      </c>
      <c r="Q746" s="9" t="s">
        <v>3409</v>
      </c>
      <c r="R746" s="20">
        <v>2.3119999999999998</v>
      </c>
      <c r="S746" s="20">
        <v>0.52</v>
      </c>
      <c r="T746" s="20">
        <v>2.2999999999999998</v>
      </c>
      <c r="U746" s="20" t="s">
        <v>397</v>
      </c>
      <c r="V746" s="21">
        <f>_xlfn.XLOOKUP(D746,'[4]Gen. Real'!$A$2:$A$1168,'[4]Gen. Real'!$C$2:$C$1168,"-",0)</f>
        <v>6.7087099999999893</v>
      </c>
      <c r="W746" s="22"/>
      <c r="X746" s="22" t="str">
        <f>_xlfn.XLOOKUP(D746,[4]Vertimiento!$J$2:$J$119,[4]Vertimiento!$K$2:$K$119,"-",0)</f>
        <v>-</v>
      </c>
      <c r="Y746" s="23" t="str">
        <f t="shared" si="44"/>
        <v>-</v>
      </c>
      <c r="Z746" s="19" t="str">
        <f>_xlfn.XLOOKUP(D746,[4]Cmg!$I$4:$I$99,[4]Cmg!$M$4:$M$99,"----",0,1)</f>
        <v>----</v>
      </c>
      <c r="AA746" s="19" t="str">
        <f>_xlfn.XLOOKUP(D746,[4]Cmg!$A$4:$A$101,[4]Cmg!$B$4:$B$101,"----",0,1)</f>
        <v>----</v>
      </c>
      <c r="AB746" s="19" t="str">
        <f>_xlfn.XLOOKUP(D746,[4]Cmg!$E$4:$E$101,[4]Cmg!$F$4:$F$101,"----",0,1)</f>
        <v>----</v>
      </c>
      <c r="AC746" s="19" t="str">
        <f>_xlfn.XLOOKUP(D746,[4]Cmg!$O$4:$O$101,[4]Cmg!$P$4:$P$101,"----",0,1)</f>
        <v>----</v>
      </c>
      <c r="AD746" s="24" t="str">
        <f>_xlfn.XLOOKUP(D746,[4]Cmg!$S$4:$S$101,[4]Cmg!$U$4:$U$101,"----",0,1)</f>
        <v>----</v>
      </c>
      <c r="AG746" s="25">
        <f>IFERROR(SUMIFS('[4]BD Unidades'!$AH:$AH,'[4]BD Unidades'!$A:$A,'BD Centrales 2024'!$A746),"-")</f>
        <v>2.2999999999999998</v>
      </c>
      <c r="AH746" s="25">
        <f>SUMIFS('[4]BD Unidades'!$AJ$3:$AJ$1424,'[4]BD Unidades'!$A$3:$A$1424,$A746)</f>
        <v>8673.0658881199561</v>
      </c>
      <c r="AI746" s="25">
        <f>SUMIFS('[4]BD Unidades'!$AL$3:$AL$1424,'[4]BD Unidades'!$A$3:$A$1424,$A746)</f>
        <v>0</v>
      </c>
      <c r="AJ746" s="26">
        <f t="shared" si="45"/>
        <v>0</v>
      </c>
      <c r="AK746" s="27">
        <f>IFERROR(SUMIFS('[4]BD Unidades'!$AO$3:$AO$1424,'[4]BD Unidades'!$A$3:$A$1424,$A746),"-")</f>
        <v>0</v>
      </c>
      <c r="AL746" s="27">
        <f>IFERROR(SUMIFS('[4]BD Unidades'!$AQ$3:$AQ$1424,'[4]BD Unidades'!$A$3:$A$1424,$A746),"-")</f>
        <v>0</v>
      </c>
      <c r="AM746" s="27">
        <f>IFERROR(SUMIFS('[4]BD Unidades'!$AS$3:$AS$1424,'[4]BD Unidades'!$A$3:$A$1424,$A746),"-")</f>
        <v>0</v>
      </c>
      <c r="AN746" s="27">
        <f>IFERROR(SUMIFS('[4]BD Unidades'!$AU$3:$AU$1424,'[4]BD Unidades'!$A$3:$A$1424,$A746),"-")</f>
        <v>0</v>
      </c>
      <c r="AO746" s="27">
        <f>IFERROR(SUMIFS('[4]BD Unidades'!$AW$3:$AW$1424,'[4]BD Unidades'!$A$3:$A$1424,$A746),"-")</f>
        <v>0.32181993944636672</v>
      </c>
      <c r="AP746" s="27">
        <f>IFERROR(SUMIFS('[4]BD Unidades'!$AY$3:$AY$1424,'[4]BD Unidades'!$A$3:$A$1424,$A746),"-")</f>
        <v>0.20783265570934256</v>
      </c>
      <c r="AQ746" s="25">
        <f>IFERROR(SUMIFS('[4]BD Unidades'!$AZ$3:$AZ$1424,'[4]BD Unidades'!$A$3:$A$1424,$A746),"-")</f>
        <v>0.52598861093117388</v>
      </c>
      <c r="AR746" s="25">
        <f>IFERROR(SUMIFS('[4]BD Unidades'!$BA$3:$BA$1424,'[4]BD Unidades'!$A$3:$A$1424,$A746),"-")</f>
        <v>2.30000000000001</v>
      </c>
      <c r="AS746" s="28">
        <f>SUMIFS('[4]BD Unidades'!$BC$3:$BC$1424,'[4]BD Unidades'!$A$3:$A$1424,$A746)</f>
        <v>1.4562842504641793E-2</v>
      </c>
      <c r="AT746" s="28">
        <f>SUMIFS('[4]BD Unidades'!$BE$3:$BE$1424,'[4]BD Unidades'!$A$3:$A$1424,$A746)</f>
        <v>0.99480968858131491</v>
      </c>
      <c r="AU746" s="29">
        <f t="shared" si="46"/>
        <v>0.98032243176441347</v>
      </c>
      <c r="AV746" s="30">
        <f t="shared" si="47"/>
        <v>5.1999999999999998E-3</v>
      </c>
      <c r="AW746" s="25">
        <f>IFERROR(SUMIFS('[4]BD Unidades'!$BI$3:$BI$1424,'[4]BD Unidades'!$A$3:$A$1424,$A746),"-")</f>
        <v>0.51828875699111998</v>
      </c>
      <c r="AX746" s="25">
        <f>IFERROR(SUMIFS('[4]BD Unidades'!$BJ$3:$BJ$1424,'[4]BD Unidades'!$A$3:$A$1424,$A746),"-")</f>
        <v>0.33307461744582528</v>
      </c>
    </row>
    <row r="747" spans="1:50" ht="14.4" x14ac:dyDescent="0.3">
      <c r="A747" s="7">
        <v>2092</v>
      </c>
      <c r="B747" s="7" t="s">
        <v>3432</v>
      </c>
      <c r="D747" s="8" t="s">
        <v>3433</v>
      </c>
      <c r="E747" s="19" t="s">
        <v>3434</v>
      </c>
      <c r="F747" s="19" t="s">
        <v>3434</v>
      </c>
      <c r="G747" s="19" t="s">
        <v>3435</v>
      </c>
      <c r="H747" s="19" t="s">
        <v>397</v>
      </c>
      <c r="I747" s="19">
        <v>2024</v>
      </c>
      <c r="J747" s="19" t="s">
        <v>495</v>
      </c>
      <c r="K747" s="19" t="s">
        <v>496</v>
      </c>
      <c r="L747" s="19" t="s">
        <v>213</v>
      </c>
      <c r="M747" s="19" t="s">
        <v>68</v>
      </c>
      <c r="N747" s="19" t="s">
        <v>68</v>
      </c>
      <c r="O747" s="19" t="s">
        <v>2324</v>
      </c>
      <c r="P747" s="19" t="s">
        <v>51</v>
      </c>
      <c r="Q747" s="9" t="s">
        <v>3436</v>
      </c>
      <c r="R747" s="20">
        <v>6.01</v>
      </c>
      <c r="S747" s="20">
        <v>0.16</v>
      </c>
      <c r="T747" s="20">
        <v>6</v>
      </c>
      <c r="U747" s="20" t="s">
        <v>397</v>
      </c>
      <c r="V747" s="21">
        <f>_xlfn.XLOOKUP(D747,'[4]Gen. Real'!$A$2:$A$1168,'[4]Gen. Real'!$C$2:$C$1168,"-",0)</f>
        <v>9.4407500000000013</v>
      </c>
      <c r="W747" s="22"/>
      <c r="X747" s="22" t="str">
        <f>_xlfn.XLOOKUP(D747,[4]Vertimiento!$J$2:$J$119,[4]Vertimiento!$K$2:$K$119,"-",0)</f>
        <v>-</v>
      </c>
      <c r="Y747" s="23" t="str">
        <f t="shared" si="44"/>
        <v>-</v>
      </c>
      <c r="Z747" s="19" t="str">
        <f>_xlfn.XLOOKUP(D747,[4]Cmg!$I$4:$I$99,[4]Cmg!$M$4:$M$99,"----",0,1)</f>
        <v>----</v>
      </c>
      <c r="AA747" s="19" t="str">
        <f>_xlfn.XLOOKUP(D747,[4]Cmg!$A$4:$A$101,[4]Cmg!$B$4:$B$101,"----",0,1)</f>
        <v>----</v>
      </c>
      <c r="AB747" s="19" t="str">
        <f>_xlfn.XLOOKUP(D747,[4]Cmg!$E$4:$E$101,[4]Cmg!$F$4:$F$101,"----",0,1)</f>
        <v>----</v>
      </c>
      <c r="AC747" s="19" t="str">
        <f>_xlfn.XLOOKUP(D747,[4]Cmg!$O$4:$O$101,[4]Cmg!$P$4:$P$101,"----",0,1)</f>
        <v>----</v>
      </c>
      <c r="AD747" s="24" t="str">
        <f>_xlfn.XLOOKUP(D747,[4]Cmg!$S$4:$S$101,[4]Cmg!$U$4:$U$101,"----",0,1)</f>
        <v>----</v>
      </c>
      <c r="AG747" s="25">
        <f>IFERROR(SUMIFS('[4]BD Unidades'!$AH:$AH,'[4]BD Unidades'!$A:$A,'BD Centrales 2024'!$A747),"-")</f>
        <v>6</v>
      </c>
      <c r="AH747" s="25">
        <f>SUMIFS('[4]BD Unidades'!$AJ$3:$AJ$1424,'[4]BD Unidades'!$A$3:$A$1424,$A747)</f>
        <v>8197.8868552412641</v>
      </c>
      <c r="AI747" s="25">
        <f>SUMIFS('[4]BD Unidades'!$AL$3:$AL$1424,'[4]BD Unidades'!$A$3:$A$1424,$A747)</f>
        <v>0</v>
      </c>
      <c r="AJ747" s="26">
        <f t="shared" si="45"/>
        <v>0</v>
      </c>
      <c r="AK747" s="27">
        <f>IFERROR(SUMIFS('[4]BD Unidades'!$AO$3:$AO$1424,'[4]BD Unidades'!$A$3:$A$1424,$A747),"-")</f>
        <v>0</v>
      </c>
      <c r="AL747" s="27">
        <f>IFERROR(SUMIFS('[4]BD Unidades'!$AQ$3:$AQ$1424,'[4]BD Unidades'!$A$3:$A$1424,$A747),"-")</f>
        <v>0</v>
      </c>
      <c r="AM747" s="27">
        <f>IFERROR(SUMIFS('[4]BD Unidades'!$AS$3:$AS$1424,'[4]BD Unidades'!$A$3:$A$1424,$A747),"-")</f>
        <v>0</v>
      </c>
      <c r="AN747" s="27">
        <f>IFERROR(SUMIFS('[4]BD Unidades'!$AU$3:$AU$1424,'[4]BD Unidades'!$A$3:$A$1424,$A747),"-")</f>
        <v>0</v>
      </c>
      <c r="AO747" s="27">
        <f>IFERROR(SUMIFS('[4]BD Unidades'!$AW$3:$AW$1424,'[4]BD Unidades'!$A$3:$A$1424,$A747),"-")</f>
        <v>0.18942928452579033</v>
      </c>
      <c r="AP747" s="27">
        <f>IFERROR(SUMIFS('[4]BD Unidades'!$AY$3:$AY$1424,'[4]BD Unidades'!$A$3:$A$1424,$A747),"-")</f>
        <v>0.23112878535773712</v>
      </c>
      <c r="AQ747" s="25">
        <f>IFERROR(SUMIFS('[4]BD Unidades'!$AZ$3:$AZ$1424,'[4]BD Unidades'!$A$3:$A$1424,$A747),"-")</f>
        <v>1.3721442024291495</v>
      </c>
      <c r="AR747" s="25">
        <f>IFERROR(SUMIFS('[4]BD Unidades'!$BA$3:$BA$1424,'[4]BD Unidades'!$A$3:$A$1424,$A747),"-")</f>
        <v>6</v>
      </c>
      <c r="AS747" s="28">
        <f>SUMIFS('[4]BD Unidades'!$BC$3:$BC$1424,'[4]BD Unidades'!$A$3:$A$1424,$A747)</f>
        <v>1.6267918341326452E-2</v>
      </c>
      <c r="AT747" s="28">
        <f>SUMIFS('[4]BD Unidades'!$BE$3:$BE$1424,'[4]BD Unidades'!$A$3:$A$1424,$A747)</f>
        <v>0.99833610648918469</v>
      </c>
      <c r="AU747" s="29">
        <f t="shared" si="46"/>
        <v>0.98209525623162086</v>
      </c>
      <c r="AV747" s="30">
        <f t="shared" si="47"/>
        <v>1.6000000000000001E-3</v>
      </c>
      <c r="AW747" s="25">
        <f>IFERROR(SUMIFS('[4]BD Unidades'!$BI$3:$BI$1424,'[4]BD Unidades'!$A$3:$A$1424,$A747),"-")</f>
        <v>1.3497850693751097</v>
      </c>
      <c r="AX747" s="25">
        <f>IFERROR(SUMIFS('[4]BD Unidades'!$BJ$3:$BJ$1424,'[4]BD Unidades'!$A$3:$A$1424,$A747),"-")</f>
        <v>0.86742986327967797</v>
      </c>
    </row>
    <row r="748" spans="1:50" ht="27.6" x14ac:dyDescent="0.3">
      <c r="A748" s="7">
        <v>2093</v>
      </c>
      <c r="B748" s="7" t="s">
        <v>3442</v>
      </c>
      <c r="D748" s="8" t="s">
        <v>3443</v>
      </c>
      <c r="E748" s="19" t="s">
        <v>3444</v>
      </c>
      <c r="F748" s="19" t="s">
        <v>3444</v>
      </c>
      <c r="G748" s="19" t="s">
        <v>3445</v>
      </c>
      <c r="H748" s="19">
        <v>1</v>
      </c>
      <c r="I748" s="19">
        <v>2024</v>
      </c>
      <c r="J748" s="19" t="s">
        <v>495</v>
      </c>
      <c r="K748" s="19" t="s">
        <v>496</v>
      </c>
      <c r="L748" s="19" t="s">
        <v>47</v>
      </c>
      <c r="M748" s="19" t="s">
        <v>48</v>
      </c>
      <c r="N748" s="19" t="s">
        <v>49</v>
      </c>
      <c r="O748" s="19" t="s">
        <v>50</v>
      </c>
      <c r="P748" s="19" t="s">
        <v>51</v>
      </c>
      <c r="Q748" s="9" t="s">
        <v>3446</v>
      </c>
      <c r="R748" s="20">
        <v>203.36349999999999</v>
      </c>
      <c r="S748" s="20">
        <v>1.4907999999999999</v>
      </c>
      <c r="T748" s="20">
        <v>200.33160000000001</v>
      </c>
      <c r="U748" s="20">
        <v>7.0477999999999996</v>
      </c>
      <c r="V748" s="21">
        <f>_xlfn.XLOOKUP(D748,'[4]Gen. Real'!$A$2:$A$1168,'[4]Gen. Real'!$C$2:$C$1168,"-",0)</f>
        <v>77.295600000000022</v>
      </c>
      <c r="W748" s="22"/>
      <c r="X748" s="22" t="str">
        <f>_xlfn.XLOOKUP(D748,[4]Vertimiento!$J$2:$J$119,[4]Vertimiento!$K$2:$K$119,"-",0)</f>
        <v>-</v>
      </c>
      <c r="Y748" s="23" t="str">
        <f t="shared" si="44"/>
        <v>-</v>
      </c>
      <c r="Z748" s="19">
        <f>_xlfn.XLOOKUP(D748,[4]Cmg!$I$4:$I$99,[4]Cmg!$M$4:$M$99,"----",0,1)</f>
        <v>1.0453480120472618</v>
      </c>
      <c r="AA748" s="19">
        <f>_xlfn.XLOOKUP(D748,[4]Cmg!$A$4:$A$101,[4]Cmg!$B$4:$B$101,"----",0,1)</f>
        <v>47.007577102537752</v>
      </c>
      <c r="AB748" s="19">
        <f>_xlfn.XLOOKUP(D748,[4]Cmg!$E$4:$E$101,[4]Cmg!$F$4:$F$101,"----",0,1)</f>
        <v>6.2545573770491858</v>
      </c>
      <c r="AC748" s="19">
        <f>_xlfn.XLOOKUP(D748,[4]Cmg!$O$4:$O$101,[4]Cmg!$P$4:$P$101,"----",0,1)</f>
        <v>76.099843963331693</v>
      </c>
      <c r="AD748" s="24">
        <f>_xlfn.XLOOKUP(D748,[4]Cmg!$S$4:$S$101,[4]Cmg!$U$4:$U$101,"----",0,1)</f>
        <v>0.90668032320473424</v>
      </c>
      <c r="AG748" s="25">
        <f>IFERROR(SUMIFS('[4]BD Unidades'!$AH:$AH,'[4]BD Unidades'!$A:$A,'BD Centrales 2024'!$A748),"-")</f>
        <v>0</v>
      </c>
      <c r="AH748" s="25">
        <f>SUMIFS('[4]BD Unidades'!$AJ$3:$AJ$1424,'[4]BD Unidades'!$A$3:$A$1424,$A748)</f>
        <v>0</v>
      </c>
      <c r="AI748" s="25">
        <f>SUMIFS('[4]BD Unidades'!$AL$3:$AL$1424,'[4]BD Unidades'!$A$3:$A$1424,$A748)</f>
        <v>0</v>
      </c>
      <c r="AJ748" s="26" t="str">
        <f t="shared" si="45"/>
        <v>-</v>
      </c>
      <c r="AK748" s="27">
        <f>IFERROR(SUMIFS('[4]BD Unidades'!$AO$3:$AO$1424,'[4]BD Unidades'!$A$3:$A$1424,$A748),"-")</f>
        <v>0</v>
      </c>
      <c r="AL748" s="27">
        <f>IFERROR(SUMIFS('[4]BD Unidades'!$AQ$3:$AQ$1424,'[4]BD Unidades'!$A$3:$A$1424,$A748),"-")</f>
        <v>0</v>
      </c>
      <c r="AM748" s="27">
        <f>IFERROR(SUMIFS('[4]BD Unidades'!$AS$3:$AS$1424,'[4]BD Unidades'!$A$3:$A$1424,$A748),"-")</f>
        <v>0</v>
      </c>
      <c r="AN748" s="27">
        <f>IFERROR(SUMIFS('[4]BD Unidades'!$AU$3:$AU$1424,'[4]BD Unidades'!$A$3:$A$1424,$A748),"-")</f>
        <v>0</v>
      </c>
      <c r="AO748" s="27">
        <f>IFERROR(SUMIFS('[4]BD Unidades'!$AW$3:$AW$1424,'[4]BD Unidades'!$A$3:$A$1424,$A748),"-")</f>
        <v>0</v>
      </c>
      <c r="AP748" s="27">
        <f>IFERROR(SUMIFS('[4]BD Unidades'!$AY$3:$AY$1424,'[4]BD Unidades'!$A$3:$A$1424,$A748),"-")</f>
        <v>0</v>
      </c>
      <c r="AQ748" s="25">
        <f>IFERROR(SUMIFS('[4]BD Unidades'!$AZ$3:$AZ$1424,'[4]BD Unidades'!$A$3:$A$1424,$A748),"-")</f>
        <v>0</v>
      </c>
      <c r="AR748" s="25">
        <f>IFERROR(SUMIFS('[4]BD Unidades'!$BA$3:$BA$1424,'[4]BD Unidades'!$A$3:$A$1424,$A748),"-")</f>
        <v>0</v>
      </c>
      <c r="AS748" s="28">
        <f>SUMIFS('[4]BD Unidades'!$BC$3:$BC$1424,'[4]BD Unidades'!$A$3:$A$1424,$A748)</f>
        <v>0</v>
      </c>
      <c r="AT748" s="28">
        <f>SUMIFS('[4]BD Unidades'!$BE$3:$BE$1424,'[4]BD Unidades'!$A$3:$A$1424,$A748)</f>
        <v>0</v>
      </c>
      <c r="AU748" s="29">
        <f t="shared" si="46"/>
        <v>0</v>
      </c>
      <c r="AV748" s="30">
        <f t="shared" si="47"/>
        <v>1.4907999999999999E-2</v>
      </c>
      <c r="AW748" s="25">
        <f>IFERROR(SUMIFS('[4]BD Unidades'!$BI$3:$BI$1424,'[4]BD Unidades'!$A$3:$A$1424,$A748),"-")</f>
        <v>0</v>
      </c>
      <c r="AX748" s="25">
        <f>IFERROR(SUMIFS('[4]BD Unidades'!$BJ$3:$BJ$1424,'[4]BD Unidades'!$A$3:$A$1424,$A748),"-")</f>
        <v>0</v>
      </c>
    </row>
    <row r="749" spans="1:50" ht="14.4" x14ac:dyDescent="0.3">
      <c r="A749" s="7">
        <v>2094</v>
      </c>
      <c r="B749" s="7" t="s">
        <v>3447</v>
      </c>
      <c r="D749" s="8" t="s">
        <v>3448</v>
      </c>
      <c r="E749" s="19" t="s">
        <v>3449</v>
      </c>
      <c r="F749" s="19" t="s">
        <v>3449</v>
      </c>
      <c r="G749" s="19" t="s">
        <v>3450</v>
      </c>
      <c r="H749" s="19" t="s">
        <v>6287</v>
      </c>
      <c r="I749" s="19">
        <v>2024</v>
      </c>
      <c r="J749" s="19" t="s">
        <v>495</v>
      </c>
      <c r="K749" s="19" t="s">
        <v>496</v>
      </c>
      <c r="L749" s="19" t="s">
        <v>47</v>
      </c>
      <c r="M749" s="19" t="s">
        <v>90</v>
      </c>
      <c r="N749" s="19" t="s">
        <v>868</v>
      </c>
      <c r="O749" s="19" t="s">
        <v>1461</v>
      </c>
      <c r="P749" s="19" t="s">
        <v>51</v>
      </c>
      <c r="Q749" s="9" t="s">
        <v>3452</v>
      </c>
      <c r="R749" s="20">
        <v>202.31360000000001</v>
      </c>
      <c r="S749" s="20">
        <v>1.3602000000000001</v>
      </c>
      <c r="T749" s="20">
        <v>199.56180000000001</v>
      </c>
      <c r="U749" s="20">
        <v>1.0860000000000001</v>
      </c>
      <c r="V749" s="21">
        <f>_xlfn.XLOOKUP(D749,'[4]Gen. Real'!$A$2:$A$1168,'[4]Gen. Real'!$C$2:$C$1168,"-",0)</f>
        <v>83.16710999999998</v>
      </c>
      <c r="W749" s="22"/>
      <c r="X749" s="22">
        <f>_xlfn.XLOOKUP(D749,[4]Vertimiento!$J$2:$J$119,[4]Vertimiento!$K$2:$K$119,"-",0)</f>
        <v>0</v>
      </c>
      <c r="Y749" s="23">
        <f t="shared" si="44"/>
        <v>0</v>
      </c>
      <c r="Z749" s="19">
        <f>_xlfn.XLOOKUP(D749,[4]Cmg!$I$4:$I$99,[4]Cmg!$M$4:$M$99,"----",0,1)</f>
        <v>21.585292387820097</v>
      </c>
      <c r="AA749" s="19">
        <f>_xlfn.XLOOKUP(D749,[4]Cmg!$A$4:$A$101,[4]Cmg!$B$4:$B$101,"----",0,1)</f>
        <v>45.757882098554617</v>
      </c>
      <c r="AB749" s="19">
        <f>_xlfn.XLOOKUP(D749,[4]Cmg!$E$4:$E$101,[4]Cmg!$F$4:$F$101,"----",0,1)</f>
        <v>16.918019125683042</v>
      </c>
      <c r="AC749" s="19">
        <f>_xlfn.XLOOKUP(D749,[4]Cmg!$O$4:$O$101,[4]Cmg!$P$4:$P$101,"----",0,1)</f>
        <v>66.345730446654983</v>
      </c>
      <c r="AD749" s="24">
        <f>_xlfn.XLOOKUP(D749,[4]Cmg!$S$4:$S$101,[4]Cmg!$U$4:$U$101,"----",0,1)</f>
        <v>0.65312393308296346</v>
      </c>
      <c r="AG749" s="25">
        <f>IFERROR(SUMIFS('[4]BD Unidades'!$AH:$AH,'[4]BD Unidades'!$A:$A,'BD Centrales 2024'!$A749),"-")</f>
        <v>145.00319999999999</v>
      </c>
      <c r="AH749" s="25">
        <f>SUMIFS('[4]BD Unidades'!$AJ$3:$AJ$1424,'[4]BD Unidades'!$A$3:$A$1424,$A749)</f>
        <v>963.07522855606589</v>
      </c>
      <c r="AI749" s="25">
        <f>SUMIFS('[4]BD Unidades'!$AL$3:$AL$1424,'[4]BD Unidades'!$A$3:$A$1424,$A749)</f>
        <v>59.297042215649348</v>
      </c>
      <c r="AJ749" s="26">
        <f t="shared" si="45"/>
        <v>5.799946253519795E-2</v>
      </c>
      <c r="AK749" s="27">
        <f>IFERROR(SUMIFS('[4]BD Unidades'!$AO$3:$AO$1424,'[4]BD Unidades'!$A$3:$A$1424,$A749),"-")</f>
        <v>0</v>
      </c>
      <c r="AL749" s="27">
        <f>IFERROR(SUMIFS('[4]BD Unidades'!$AQ$3:$AQ$1424,'[4]BD Unidades'!$A$3:$A$1424,$A749),"-")</f>
        <v>0</v>
      </c>
      <c r="AM749" s="27">
        <f>IFERROR(SUMIFS('[4]BD Unidades'!$AS$3:$AS$1424,'[4]BD Unidades'!$A$3:$A$1424,$A749),"-")</f>
        <v>0</v>
      </c>
      <c r="AN749" s="27">
        <f>IFERROR(SUMIFS('[4]BD Unidades'!$AU$3:$AU$1424,'[4]BD Unidades'!$A$3:$A$1424,$A749),"-")</f>
        <v>0</v>
      </c>
      <c r="AO749" s="27">
        <f>IFERROR(SUMIFS('[4]BD Unidades'!$AW$3:$AW$1424,'[4]BD Unidades'!$A$3:$A$1424,$A749),"-")</f>
        <v>0</v>
      </c>
      <c r="AP749" s="27">
        <f>IFERROR(SUMIFS('[4]BD Unidades'!$AY$3:$AY$1424,'[4]BD Unidades'!$A$3:$A$1424,$A749),"-")</f>
        <v>0.22285271470825488</v>
      </c>
      <c r="AQ749" s="25">
        <f>IFERROR(SUMIFS('[4]BD Unidades'!$AZ$3:$AZ$1424,'[4]BD Unidades'!$A$3:$A$1424,$A749),"-")</f>
        <v>33.16088336894574</v>
      </c>
      <c r="AR749" s="25">
        <f>IFERROR(SUMIFS('[4]BD Unidades'!$BA$3:$BA$1424,'[4]BD Unidades'!$A$3:$A$1424,$A749),"-")</f>
        <v>145.00319999999999</v>
      </c>
      <c r="AS749" s="28">
        <f>SUMIFS('[4]BD Unidades'!$BC$3:$BC$1424,'[4]BD Unidades'!$A$3:$A$1424,$A749)</f>
        <v>5.3840376445280979E-3</v>
      </c>
      <c r="AT749" s="28">
        <f>SUMIFS('[4]BD Unidades'!$BE$3:$BE$1424,'[4]BD Unidades'!$A$3:$A$1424,$A749)</f>
        <v>0.71639038914773767</v>
      </c>
      <c r="AU749" s="29">
        <f t="shared" si="46"/>
        <v>0.7125333163243881</v>
      </c>
      <c r="AV749" s="30">
        <f t="shared" si="47"/>
        <v>1.3602000000000001E-2</v>
      </c>
      <c r="AW749" s="25">
        <f>IFERROR(SUMIFS('[4]BD Unidades'!$BI$3:$BI$1424,'[4]BD Unidades'!$A$3:$A$1424,$A749),"-")</f>
        <v>10.725202651228464</v>
      </c>
      <c r="AX749" s="25">
        <f>IFERROR(SUMIFS('[4]BD Unidades'!$BJ$3:$BJ$1424,'[4]BD Unidades'!$A$3:$A$1424,$A749),"-")</f>
        <v>6.8924759063374346</v>
      </c>
    </row>
    <row r="750" spans="1:50" ht="14.4" x14ac:dyDescent="0.3">
      <c r="A750" s="7">
        <v>2095</v>
      </c>
      <c r="B750" s="7" t="s">
        <v>3453</v>
      </c>
      <c r="D750" s="8" t="s">
        <v>3454</v>
      </c>
      <c r="E750" s="19" t="s">
        <v>2309</v>
      </c>
      <c r="F750" s="19" t="s">
        <v>2309</v>
      </c>
      <c r="G750" s="19" t="s">
        <v>3455</v>
      </c>
      <c r="H750" s="19" t="s">
        <v>397</v>
      </c>
      <c r="I750" s="19">
        <v>2024</v>
      </c>
      <c r="J750" s="19" t="s">
        <v>495</v>
      </c>
      <c r="K750" s="19" t="s">
        <v>496</v>
      </c>
      <c r="L750" s="19" t="s">
        <v>157</v>
      </c>
      <c r="M750" s="19" t="s">
        <v>477</v>
      </c>
      <c r="N750" s="19" t="s">
        <v>478</v>
      </c>
      <c r="O750" s="19" t="s">
        <v>617</v>
      </c>
      <c r="P750" s="19" t="s">
        <v>158</v>
      </c>
      <c r="Q750" s="9" t="s">
        <v>3457</v>
      </c>
      <c r="R750" s="20">
        <v>3.8</v>
      </c>
      <c r="S750" s="20">
        <v>0.85</v>
      </c>
      <c r="T750" s="20">
        <v>3.77</v>
      </c>
      <c r="U750" s="20" t="s">
        <v>397</v>
      </c>
      <c r="V750" s="21">
        <f>_xlfn.XLOOKUP(D750,'[4]Gen. Real'!$A$2:$A$1168,'[4]Gen. Real'!$C$2:$C$1168,"-",0)</f>
        <v>8.6231599999999986</v>
      </c>
      <c r="W750" s="22"/>
      <c r="X750" s="22" t="str">
        <f>_xlfn.XLOOKUP(D750,[4]Vertimiento!$J$2:$J$119,[4]Vertimiento!$K$2:$K$119,"-",0)</f>
        <v>-</v>
      </c>
      <c r="Y750" s="23" t="str">
        <f t="shared" si="44"/>
        <v>-</v>
      </c>
      <c r="Z750" s="19">
        <f>_xlfn.XLOOKUP(D750,[4]Cmg!$I$4:$I$99,[4]Cmg!$M$4:$M$99,"----",0,1)</f>
        <v>3.8782025034905536</v>
      </c>
      <c r="AA750" s="19">
        <f>_xlfn.XLOOKUP(D750,[4]Cmg!$A$4:$A$101,[4]Cmg!$B$4:$B$101,"----",0,1)</f>
        <v>43.238082394446167</v>
      </c>
      <c r="AB750" s="19">
        <f>_xlfn.XLOOKUP(D750,[4]Cmg!$E$4:$E$101,[4]Cmg!$F$4:$F$101,"----",0,1)</f>
        <v>7.7756530054644841</v>
      </c>
      <c r="AC750" s="19">
        <f>_xlfn.XLOOKUP(D750,[4]Cmg!$O$4:$O$101,[4]Cmg!$P$4:$P$101,"----",0,1)</f>
        <v>68.553567388336035</v>
      </c>
      <c r="AD750" s="24">
        <f>_xlfn.XLOOKUP(D750,[4]Cmg!$S$4:$S$101,[4]Cmg!$U$4:$U$101,"----",0,1)</f>
        <v>0.52418345282804146</v>
      </c>
      <c r="AG750" s="25">
        <f>IFERROR(SUMIFS('[4]BD Unidades'!$AH:$AH,'[4]BD Unidades'!$A:$A,'BD Centrales 2024'!$A750),"-")</f>
        <v>3.8365999999999998</v>
      </c>
      <c r="AH750" s="25">
        <f>SUMIFS('[4]BD Unidades'!$AJ$3:$AJ$1424,'[4]BD Unidades'!$A$3:$A$1424,$A750)</f>
        <v>5532.0406561403543</v>
      </c>
      <c r="AI750" s="25">
        <f>SUMIFS('[4]BD Unidades'!$AL$3:$AL$1424,'[4]BD Unidades'!$A$3:$A$1424,$A750)</f>
        <v>0</v>
      </c>
      <c r="AJ750" s="26">
        <f t="shared" si="45"/>
        <v>0</v>
      </c>
      <c r="AK750" s="27">
        <f>IFERROR(SUMIFS('[4]BD Unidades'!$AO$3:$AO$1424,'[4]BD Unidades'!$A$3:$A$1424,$A750),"-")</f>
        <v>0</v>
      </c>
      <c r="AL750" s="27">
        <f>IFERROR(SUMIFS('[4]BD Unidades'!$AQ$3:$AQ$1424,'[4]BD Unidades'!$A$3:$A$1424,$A750),"-")</f>
        <v>0</v>
      </c>
      <c r="AM750" s="27">
        <f>IFERROR(SUMIFS('[4]BD Unidades'!$AS$3:$AS$1424,'[4]BD Unidades'!$A$3:$A$1424,$A750),"-")</f>
        <v>0</v>
      </c>
      <c r="AN750" s="27">
        <f>IFERROR(SUMIFS('[4]BD Unidades'!$AU$3:$AU$1424,'[4]BD Unidades'!$A$3:$A$1424,$A750),"-")</f>
        <v>0</v>
      </c>
      <c r="AO750" s="27">
        <f>IFERROR(SUMIFS('[4]BD Unidades'!$AW$3:$AW$1424,'[4]BD Unidades'!$A$3:$A$1424,$A750),"-")</f>
        <v>0</v>
      </c>
      <c r="AP750" s="27">
        <f>IFERROR(SUMIFS('[4]BD Unidades'!$AY$3:$AY$1424,'[4]BD Unidades'!$A$3:$A$1424,$A750),"-")</f>
        <v>0.33467368542105264</v>
      </c>
      <c r="AQ750" s="25">
        <f>IFERROR(SUMIFS('[4]BD Unidades'!$AZ$3:$AZ$1424,'[4]BD Unidades'!$A$3:$A$1424,$A750),"-")</f>
        <v>1.0944005436981818</v>
      </c>
      <c r="AR750" s="25">
        <f>IFERROR(SUMIFS('[4]BD Unidades'!$BA$3:$BA$1424,'[4]BD Unidades'!$A$3:$A$1424,$A750),"-")</f>
        <v>3.8365999999999998</v>
      </c>
      <c r="AS750" s="28">
        <f>SUMIFS('[4]BD Unidades'!$BC$3:$BC$1424,'[4]BD Unidades'!$A$3:$A$1424,$A750)</f>
        <v>7.5843524210526319E-3</v>
      </c>
      <c r="AT750" s="28">
        <f>SUMIFS('[4]BD Unidades'!$BE$3:$BE$1424,'[4]BD Unidades'!$A$3:$A$1424,$A750)</f>
        <v>1.0050646358610555</v>
      </c>
      <c r="AU750" s="29">
        <f t="shared" si="46"/>
        <v>0.99744187145674845</v>
      </c>
      <c r="AV750" s="30">
        <f t="shared" si="47"/>
        <v>8.5000000000000006E-3</v>
      </c>
      <c r="AW750" s="25">
        <f>IFERROR(SUMIFS('[4]BD Unidades'!$BI$3:$BI$1424,'[4]BD Unidades'!$A$3:$A$1424,$A750),"-")</f>
        <v>0.67948422978292311</v>
      </c>
      <c r="AX750" s="25">
        <f>IFERROR(SUMIFS('[4]BD Unidades'!$BJ$3:$BJ$1424,'[4]BD Unidades'!$A$3:$A$1424,$A750),"-")</f>
        <v>0.43666575213649861</v>
      </c>
    </row>
    <row r="751" spans="1:50" ht="14.4" x14ac:dyDescent="0.3">
      <c r="A751" s="7">
        <v>2096</v>
      </c>
      <c r="B751" s="7" t="s">
        <v>3458</v>
      </c>
      <c r="D751" s="8" t="s">
        <v>3459</v>
      </c>
      <c r="E751" s="19" t="s">
        <v>1126</v>
      </c>
      <c r="F751" s="19" t="s">
        <v>3460</v>
      </c>
      <c r="G751" s="19" t="s">
        <v>3461</v>
      </c>
      <c r="H751" s="19" t="s">
        <v>397</v>
      </c>
      <c r="I751" s="19">
        <v>2024</v>
      </c>
      <c r="J751" s="19" t="s">
        <v>495</v>
      </c>
      <c r="K751" s="19" t="s">
        <v>496</v>
      </c>
      <c r="L751" s="19" t="s">
        <v>213</v>
      </c>
      <c r="M751" s="19" t="s">
        <v>477</v>
      </c>
      <c r="N751" s="19" t="s">
        <v>478</v>
      </c>
      <c r="O751" s="19" t="s">
        <v>714</v>
      </c>
      <c r="P751" s="19" t="s">
        <v>51</v>
      </c>
      <c r="Q751" s="9" t="s">
        <v>3462</v>
      </c>
      <c r="R751" s="20">
        <v>6.9050000000000002</v>
      </c>
      <c r="S751" s="20">
        <v>7.2400000000000006E-2</v>
      </c>
      <c r="T751" s="20">
        <v>6.9</v>
      </c>
      <c r="U751" s="20" t="s">
        <v>397</v>
      </c>
      <c r="V751" s="21">
        <f>_xlfn.XLOOKUP(D751,'[4]Gen. Real'!$A$2:$A$1168,'[4]Gen. Real'!$C$2:$C$1168,"-",0)</f>
        <v>14.373630000000006</v>
      </c>
      <c r="W751" s="22"/>
      <c r="X751" s="22" t="str">
        <f>_xlfn.XLOOKUP(D751,[4]Vertimiento!$J$2:$J$119,[4]Vertimiento!$K$2:$K$119,"-",0)</f>
        <v>-</v>
      </c>
      <c r="Y751" s="23" t="str">
        <f t="shared" si="44"/>
        <v>-</v>
      </c>
      <c r="Z751" s="19" t="str">
        <f>_xlfn.XLOOKUP(D751,[4]Cmg!$I$4:$I$99,[4]Cmg!$M$4:$M$99,"----",0,1)</f>
        <v>----</v>
      </c>
      <c r="AA751" s="19" t="str">
        <f>_xlfn.XLOOKUP(D751,[4]Cmg!$A$4:$A$101,[4]Cmg!$B$4:$B$101,"----",0,1)</f>
        <v>----</v>
      </c>
      <c r="AB751" s="19" t="str">
        <f>_xlfn.XLOOKUP(D751,[4]Cmg!$E$4:$E$101,[4]Cmg!$F$4:$F$101,"----",0,1)</f>
        <v>----</v>
      </c>
      <c r="AC751" s="19" t="str">
        <f>_xlfn.XLOOKUP(D751,[4]Cmg!$O$4:$O$101,[4]Cmg!$P$4:$P$101,"----",0,1)</f>
        <v>----</v>
      </c>
      <c r="AD751" s="24" t="str">
        <f>_xlfn.XLOOKUP(D751,[4]Cmg!$S$4:$S$101,[4]Cmg!$U$4:$U$101,"----",0,1)</f>
        <v>----</v>
      </c>
      <c r="AG751" s="25">
        <f>IFERROR(SUMIFS('[4]BD Unidades'!$AH:$AH,'[4]BD Unidades'!$A:$A,'BD Centrales 2024'!$A751),"-")</f>
        <v>6.9</v>
      </c>
      <c r="AH751" s="25">
        <f>SUMIFS('[4]BD Unidades'!$AJ$3:$AJ$1424,'[4]BD Unidades'!$A$3:$A$1424,$A751)</f>
        <v>7234.1245474294028</v>
      </c>
      <c r="AI751" s="25">
        <f>SUMIFS('[4]BD Unidades'!$AL$3:$AL$1424,'[4]BD Unidades'!$A$3:$A$1424,$A751)</f>
        <v>1503.6770456191198</v>
      </c>
      <c r="AJ751" s="26">
        <f t="shared" si="45"/>
        <v>0.17208871471920242</v>
      </c>
      <c r="AK751" s="27">
        <f>IFERROR(SUMIFS('[4]BD Unidades'!$AO$3:$AO$1424,'[4]BD Unidades'!$A$3:$A$1424,$A751),"-")</f>
        <v>0</v>
      </c>
      <c r="AL751" s="27">
        <f>IFERROR(SUMIFS('[4]BD Unidades'!$AQ$3:$AQ$1424,'[4]BD Unidades'!$A$3:$A$1424,$A751),"-")</f>
        <v>0</v>
      </c>
      <c r="AM751" s="27">
        <f>IFERROR(SUMIFS('[4]BD Unidades'!$AS$3:$AS$1424,'[4]BD Unidades'!$A$3:$A$1424,$A751),"-")</f>
        <v>0</v>
      </c>
      <c r="AN751" s="27">
        <f>IFERROR(SUMIFS('[4]BD Unidades'!$AU$3:$AU$1424,'[4]BD Unidades'!$A$3:$A$1424,$A751),"-")</f>
        <v>0</v>
      </c>
      <c r="AO751" s="27">
        <f>IFERROR(SUMIFS('[4]BD Unidades'!$AW$3:$AW$1424,'[4]BD Unidades'!$A$3:$A$1424,$A751),"-")</f>
        <v>0.25090518464880524</v>
      </c>
      <c r="AP751" s="27">
        <f>IFERROR(SUMIFS('[4]BD Unidades'!$AY$3:$AY$1424,'[4]BD Unidades'!$A$3:$A$1424,$A751),"-")</f>
        <v>0.26548362056480812</v>
      </c>
      <c r="AQ751" s="25">
        <f>IFERROR(SUMIFS('[4]BD Unidades'!$AZ$3:$AZ$1424,'[4]BD Unidades'!$A$3:$A$1424,$A751),"-")</f>
        <v>1.9682436927272728</v>
      </c>
      <c r="AR751" s="25">
        <f>IFERROR(SUMIFS('[4]BD Unidades'!$BA$3:$BA$1424,'[4]BD Unidades'!$A$3:$A$1424,$A751),"-")</f>
        <v>6.4292678138485204</v>
      </c>
      <c r="AS751" s="28">
        <f>SUMIFS('[4]BD Unidades'!$BC$3:$BC$1424,'[4]BD Unidades'!$A$3:$A$1424,$A751)</f>
        <v>1.3931417131900076E-2</v>
      </c>
      <c r="AT751" s="28">
        <f>SUMIFS('[4]BD Unidades'!$BE$3:$BE$1424,'[4]BD Unidades'!$A$3:$A$1424,$A751)</f>
        <v>0.9982747909766817</v>
      </c>
      <c r="AU751" s="29">
        <f t="shared" si="46"/>
        <v>0.9843674084513252</v>
      </c>
      <c r="AV751" s="30">
        <f t="shared" si="47"/>
        <v>7.2400000000000003E-4</v>
      </c>
      <c r="AW751" s="25">
        <f>IFERROR(SUMIFS('[4]BD Unidades'!$BI$3:$BI$1424,'[4]BD Unidades'!$A$3:$A$1424,$A751),"-")</f>
        <v>1.9388590603942955</v>
      </c>
      <c r="AX751" s="25">
        <f>IFERROR(SUMIFS('[4]BD Unidades'!$BJ$3:$BJ$1424,'[4]BD Unidades'!$A$3:$A$1424,$A751),"-")</f>
        <v>1.2459941125700835</v>
      </c>
    </row>
    <row r="752" spans="1:50" ht="14.4" x14ac:dyDescent="0.3">
      <c r="A752" s="7">
        <v>2097</v>
      </c>
      <c r="B752" s="7" t="s">
        <v>3463</v>
      </c>
      <c r="D752" s="8" t="s">
        <v>3464</v>
      </c>
      <c r="E752" s="19" t="s">
        <v>2931</v>
      </c>
      <c r="F752" s="19" t="s">
        <v>3465</v>
      </c>
      <c r="G752" s="19" t="s">
        <v>3466</v>
      </c>
      <c r="H752" s="19">
        <v>1</v>
      </c>
      <c r="I752" s="19">
        <v>2024</v>
      </c>
      <c r="J752" s="19" t="s">
        <v>495</v>
      </c>
      <c r="K752" s="19" t="s">
        <v>496</v>
      </c>
      <c r="L752" s="19" t="s">
        <v>213</v>
      </c>
      <c r="M752" s="19" t="s">
        <v>106</v>
      </c>
      <c r="N752" s="19" t="s">
        <v>243</v>
      </c>
      <c r="O752" s="19" t="s">
        <v>1147</v>
      </c>
      <c r="P752" s="19" t="s">
        <v>51</v>
      </c>
      <c r="Q752" s="9" t="s">
        <v>3468</v>
      </c>
      <c r="R752" s="20">
        <v>5.01</v>
      </c>
      <c r="S752" s="20">
        <v>0.19900000000000001</v>
      </c>
      <c r="T752" s="20">
        <v>5</v>
      </c>
      <c r="U752" s="20" t="s">
        <v>397</v>
      </c>
      <c r="V752" s="21">
        <f>_xlfn.XLOOKUP(D752,'[4]Gen. Real'!$A$2:$A$1168,'[4]Gen. Real'!$C$2:$C$1168,"-",0)</f>
        <v>10.554170000000006</v>
      </c>
      <c r="W752" s="22"/>
      <c r="X752" s="22" t="str">
        <f>_xlfn.XLOOKUP(D752,[4]Vertimiento!$J$2:$J$119,[4]Vertimiento!$K$2:$K$119,"-",0)</f>
        <v>-</v>
      </c>
      <c r="Y752" s="23" t="str">
        <f t="shared" si="44"/>
        <v>-</v>
      </c>
      <c r="Z752" s="19" t="str">
        <f>_xlfn.XLOOKUP(D752,[4]Cmg!$I$4:$I$99,[4]Cmg!$M$4:$M$99,"----",0,1)</f>
        <v>----</v>
      </c>
      <c r="AA752" s="19" t="str">
        <f>_xlfn.XLOOKUP(D752,[4]Cmg!$A$4:$A$101,[4]Cmg!$B$4:$B$101,"----",0,1)</f>
        <v>----</v>
      </c>
      <c r="AB752" s="19" t="str">
        <f>_xlfn.XLOOKUP(D752,[4]Cmg!$E$4:$E$101,[4]Cmg!$F$4:$F$101,"----",0,1)</f>
        <v>----</v>
      </c>
      <c r="AC752" s="19" t="str">
        <f>_xlfn.XLOOKUP(D752,[4]Cmg!$O$4:$O$101,[4]Cmg!$P$4:$P$101,"----",0,1)</f>
        <v>----</v>
      </c>
      <c r="AD752" s="24" t="str">
        <f>_xlfn.XLOOKUP(D752,[4]Cmg!$S$4:$S$101,[4]Cmg!$U$4:$U$101,"----",0,1)</f>
        <v>----</v>
      </c>
      <c r="AG752" s="25">
        <f>IFERROR(SUMIFS('[4]BD Unidades'!$AH:$AH,'[4]BD Unidades'!$A:$A,'BD Centrales 2024'!$A752),"-")</f>
        <v>5</v>
      </c>
      <c r="AH752" s="25">
        <f>SUMIFS('[4]BD Unidades'!$AJ$3:$AJ$1424,'[4]BD Unidades'!$A$3:$A$1424,$A752)</f>
        <v>8514.6207584830336</v>
      </c>
      <c r="AI752" s="25">
        <f>SUMIFS('[4]BD Unidades'!$AL$3:$AL$1424,'[4]BD Unidades'!$A$3:$A$1424,$A752)</f>
        <v>0.99800399201596812</v>
      </c>
      <c r="AJ752" s="26">
        <f t="shared" si="45"/>
        <v>1.171968849067992E-4</v>
      </c>
      <c r="AK752" s="27">
        <f>IFERROR(SUMIFS('[4]BD Unidades'!$AO$3:$AO$1424,'[4]BD Unidades'!$A$3:$A$1424,$A752),"-")</f>
        <v>0</v>
      </c>
      <c r="AL752" s="27">
        <f>IFERROR(SUMIFS('[4]BD Unidades'!$AQ$3:$AQ$1424,'[4]BD Unidades'!$A$3:$A$1424,$A752),"-")</f>
        <v>0</v>
      </c>
      <c r="AM752" s="27">
        <f>IFERROR(SUMIFS('[4]BD Unidades'!$AS$3:$AS$1424,'[4]BD Unidades'!$A$3:$A$1424,$A752),"-")</f>
        <v>0</v>
      </c>
      <c r="AN752" s="27">
        <f>IFERROR(SUMIFS('[4]BD Unidades'!$AU$3:$AU$1424,'[4]BD Unidades'!$A$3:$A$1424,$A752),"-")</f>
        <v>0</v>
      </c>
      <c r="AO752" s="27">
        <f>IFERROR(SUMIFS('[4]BD Unidades'!$AW$3:$AW$1424,'[4]BD Unidades'!$A$3:$A$1424,$A752),"-")</f>
        <v>0.24312175648702597</v>
      </c>
      <c r="AP752" s="27">
        <f>IFERROR(SUMIFS('[4]BD Unidades'!$AY$3:$AY$1424,'[4]BD Unidades'!$A$3:$A$1424,$A752),"-")</f>
        <v>0.27278642714570861</v>
      </c>
      <c r="AQ752" s="25">
        <f>IFERROR(SUMIFS('[4]BD Unidades'!$AZ$3:$AZ$1424,'[4]BD Unidades'!$A$3:$A$1424,$A752),"-")</f>
        <v>1.1434535020242911</v>
      </c>
      <c r="AR752" s="25">
        <f>IFERROR(SUMIFS('[4]BD Unidades'!$BA$3:$BA$1424,'[4]BD Unidades'!$A$3:$A$1424,$A752),"-")</f>
        <v>4.9994140155754696</v>
      </c>
      <c r="AS752" s="28">
        <f>SUMIFS('[4]BD Unidades'!$BC$3:$BC$1424,'[4]BD Unidades'!$A$3:$A$1424,$A752)</f>
        <v>3.9236417800212975E-2</v>
      </c>
      <c r="AT752" s="28">
        <f>SUMIFS('[4]BD Unidades'!$BE$3:$BE$1424,'[4]BD Unidades'!$A$3:$A$1424,$A752)</f>
        <v>0.99725412562852411</v>
      </c>
      <c r="AU752" s="29">
        <f t="shared" si="46"/>
        <v>0.95812544610237727</v>
      </c>
      <c r="AV752" s="30">
        <f t="shared" si="47"/>
        <v>1.99E-3</v>
      </c>
      <c r="AW752" s="25">
        <f>IFERROR(SUMIFS('[4]BD Unidades'!$BI$3:$BI$1424,'[4]BD Unidades'!$A$3:$A$1424,$A752),"-")</f>
        <v>1.0976733778992283</v>
      </c>
      <c r="AX752" s="25">
        <f>IFERROR(SUMIFS('[4]BD Unidades'!$BJ$3:$BJ$1424,'[4]BD Unidades'!$A$3:$A$1424,$A752),"-")</f>
        <v>0.70541206131260215</v>
      </c>
    </row>
    <row r="753" spans="1:50" ht="14.4" x14ac:dyDescent="0.3">
      <c r="A753" s="7">
        <v>2098</v>
      </c>
      <c r="B753" s="7" t="s">
        <v>3469</v>
      </c>
      <c r="D753" s="8" t="s">
        <v>3470</v>
      </c>
      <c r="E753" s="19" t="s">
        <v>2309</v>
      </c>
      <c r="F753" s="19" t="s">
        <v>3471</v>
      </c>
      <c r="G753" s="19" t="s">
        <v>3472</v>
      </c>
      <c r="H753" s="19" t="s">
        <v>397</v>
      </c>
      <c r="I753" s="19">
        <v>2024</v>
      </c>
      <c r="J753" s="19" t="s">
        <v>495</v>
      </c>
      <c r="K753" s="19" t="s">
        <v>496</v>
      </c>
      <c r="L753" s="19" t="s">
        <v>157</v>
      </c>
      <c r="M753" s="19" t="s">
        <v>477</v>
      </c>
      <c r="N753" s="19" t="s">
        <v>549</v>
      </c>
      <c r="O753" s="19" t="s">
        <v>477</v>
      </c>
      <c r="P753" s="19" t="s">
        <v>158</v>
      </c>
      <c r="Q753" s="9" t="s">
        <v>3474</v>
      </c>
      <c r="R753" s="20">
        <v>9.1165000000000003</v>
      </c>
      <c r="S753" s="20">
        <v>1.28</v>
      </c>
      <c r="T753" s="20">
        <v>9</v>
      </c>
      <c r="U753" s="20">
        <v>0.17449999999999999</v>
      </c>
      <c r="V753" s="21">
        <f>_xlfn.XLOOKUP(D753,'[4]Gen. Real'!$A$2:$A$1168,'[4]Gen. Real'!$C$2:$C$1168,"-",0)</f>
        <v>16.984120000000011</v>
      </c>
      <c r="W753" s="22"/>
      <c r="X753" s="22" t="str">
        <f>_xlfn.XLOOKUP(D753,[4]Vertimiento!$J$2:$J$119,[4]Vertimiento!$K$2:$K$119,"-",0)</f>
        <v>-</v>
      </c>
      <c r="Y753" s="23" t="str">
        <f t="shared" si="44"/>
        <v>-</v>
      </c>
      <c r="Z753" s="19">
        <f>_xlfn.XLOOKUP(D753,[4]Cmg!$I$4:$I$99,[4]Cmg!$M$4:$M$99,"----",0,1)</f>
        <v>3.7394280951853793</v>
      </c>
      <c r="AA753" s="19">
        <f>_xlfn.XLOOKUP(D753,[4]Cmg!$A$4:$A$101,[4]Cmg!$B$4:$B$101,"----",0,1)</f>
        <v>41.606168203027188</v>
      </c>
      <c r="AB753" s="19">
        <f>_xlfn.XLOOKUP(D753,[4]Cmg!$E$4:$E$101,[4]Cmg!$F$4:$F$101,"----",0,1)</f>
        <v>7.9498606557376981</v>
      </c>
      <c r="AC753" s="19">
        <f>_xlfn.XLOOKUP(D753,[4]Cmg!$O$4:$O$101,[4]Cmg!$P$4:$P$101,"----",0,1)</f>
        <v>65.632321045445806</v>
      </c>
      <c r="AD753" s="24">
        <f>_xlfn.XLOOKUP(D753,[4]Cmg!$S$4:$S$101,[4]Cmg!$U$4:$U$101,"----",0,1)</f>
        <v>0.49778081256401502</v>
      </c>
      <c r="AG753" s="25">
        <f>IFERROR(SUMIFS('[4]BD Unidades'!$AH:$AH,'[4]BD Unidades'!$A:$A,'BD Centrales 2024'!$A753),"-")</f>
        <v>9</v>
      </c>
      <c r="AH753" s="25">
        <f>SUMIFS('[4]BD Unidades'!$AJ$3:$AJ$1424,'[4]BD Unidades'!$A$3:$A$1424,$A753)</f>
        <v>6014.4792409367592</v>
      </c>
      <c r="AI753" s="25">
        <f>SUMIFS('[4]BD Unidades'!$AL$3:$AL$1424,'[4]BD Unidades'!$A$3:$A$1424,$A753)</f>
        <v>215.49388471452826</v>
      </c>
      <c r="AJ753" s="26">
        <f t="shared" si="45"/>
        <v>3.458985783217168E-2</v>
      </c>
      <c r="AK753" s="27">
        <f>IFERROR(SUMIFS('[4]BD Unidades'!$AO$3:$AO$1424,'[4]BD Unidades'!$A$3:$A$1424,$A753),"-")</f>
        <v>0</v>
      </c>
      <c r="AL753" s="27">
        <f>IFERROR(SUMIFS('[4]BD Unidades'!$AQ$3:$AQ$1424,'[4]BD Unidades'!$A$3:$A$1424,$A753),"-")</f>
        <v>0</v>
      </c>
      <c r="AM753" s="27">
        <f>IFERROR(SUMIFS('[4]BD Unidades'!$AS$3:$AS$1424,'[4]BD Unidades'!$A$3:$A$1424,$A753),"-")</f>
        <v>0</v>
      </c>
      <c r="AN753" s="27">
        <f>IFERROR(SUMIFS('[4]BD Unidades'!$AU$3:$AU$1424,'[4]BD Unidades'!$A$3:$A$1424,$A753),"-")</f>
        <v>0</v>
      </c>
      <c r="AO753" s="27">
        <f>IFERROR(SUMIFS('[4]BD Unidades'!$AW$3:$AW$1424,'[4]BD Unidades'!$A$3:$A$1424,$A753),"-")</f>
        <v>0</v>
      </c>
      <c r="AP753" s="27">
        <f>IFERROR(SUMIFS('[4]BD Unidades'!$AY$3:$AY$1424,'[4]BD Unidades'!$A$3:$A$1424,$A753),"-")</f>
        <v>0.24019678604727687</v>
      </c>
      <c r="AQ753" s="25">
        <f>IFERROR(SUMIFS('[4]BD Unidades'!$AZ$3:$AZ$1424,'[4]BD Unidades'!$A$3:$A$1424,$A753),"-")</f>
        <v>2.5672743818181818</v>
      </c>
      <c r="AR753" s="25">
        <f>IFERROR(SUMIFS('[4]BD Unidades'!$BA$3:$BA$1424,'[4]BD Unidades'!$A$3:$A$1424,$A753),"-")</f>
        <v>9</v>
      </c>
      <c r="AS753" s="28">
        <f>SUMIFS('[4]BD Unidades'!$BC$3:$BC$1424,'[4]BD Unidades'!$A$3:$A$1424,$A753)</f>
        <v>7.4160039488838916E-3</v>
      </c>
      <c r="AT753" s="28">
        <f>SUMIFS('[4]BD Unidades'!$BE$3:$BE$1424,'[4]BD Unidades'!$A$3:$A$1424,$A753)</f>
        <v>0.97369126537213058</v>
      </c>
      <c r="AU753" s="29">
        <f t="shared" si="46"/>
        <v>0.96647036710313716</v>
      </c>
      <c r="AV753" s="30">
        <f t="shared" si="47"/>
        <v>1.2800000000000001E-2</v>
      </c>
      <c r="AW753" s="25">
        <f>IFERROR(SUMIFS('[4]BD Unidades'!$BI$3:$BI$1424,'[4]BD Unidades'!$A$3:$A$1424,$A753),"-")</f>
        <v>1.8401709111609126</v>
      </c>
      <c r="AX753" s="25">
        <f>IFERROR(SUMIFS('[4]BD Unidades'!$BJ$3:$BJ$1424,'[4]BD Unidades'!$A$3:$A$1424,$A753),"-")</f>
        <v>1.1825728688927704</v>
      </c>
    </row>
    <row r="754" spans="1:50" ht="14.4" x14ac:dyDescent="0.3">
      <c r="A754" s="7">
        <v>2099</v>
      </c>
      <c r="B754" s="7" t="s">
        <v>3475</v>
      </c>
      <c r="D754" s="8" t="s">
        <v>3476</v>
      </c>
      <c r="E754" s="19" t="s">
        <v>2293</v>
      </c>
      <c r="F754" s="19" t="s">
        <v>2293</v>
      </c>
      <c r="G754" s="19" t="s">
        <v>3477</v>
      </c>
      <c r="H754" s="19">
        <v>3</v>
      </c>
      <c r="I754" s="19">
        <v>2024</v>
      </c>
      <c r="J754" s="19" t="s">
        <v>495</v>
      </c>
      <c r="K754" s="19" t="s">
        <v>496</v>
      </c>
      <c r="L754" s="19" t="s">
        <v>47</v>
      </c>
      <c r="M754" s="19" t="s">
        <v>477</v>
      </c>
      <c r="N754" s="19" t="s">
        <v>549</v>
      </c>
      <c r="O754" s="19" t="s">
        <v>477</v>
      </c>
      <c r="P754" s="19" t="s">
        <v>158</v>
      </c>
      <c r="Q754" s="9" t="s">
        <v>3479</v>
      </c>
      <c r="R754" s="20">
        <v>9.1</v>
      </c>
      <c r="S754" s="20">
        <v>1</v>
      </c>
      <c r="T754" s="20">
        <v>9</v>
      </c>
      <c r="U754" s="20">
        <v>2.4400000000000002E-2</v>
      </c>
      <c r="V754" s="21">
        <f>_xlfn.XLOOKUP(D754,'[4]Gen. Real'!$A$2:$A$1168,'[4]Gen. Real'!$C$2:$C$1168,"-",0)</f>
        <v>18.601870000000019</v>
      </c>
      <c r="W754" s="22"/>
      <c r="X754" s="22" t="str">
        <f>_xlfn.XLOOKUP(D754,[4]Vertimiento!$J$2:$J$119,[4]Vertimiento!$K$2:$K$119,"-",0)</f>
        <v>-</v>
      </c>
      <c r="Y754" s="23" t="str">
        <f t="shared" si="44"/>
        <v>-</v>
      </c>
      <c r="Z754" s="19">
        <f>_xlfn.XLOOKUP(D754,[4]Cmg!$I$4:$I$99,[4]Cmg!$M$4:$M$99,"----",0,1)</f>
        <v>3.3707971832939361</v>
      </c>
      <c r="AA754" s="19">
        <f>_xlfn.XLOOKUP(D754,[4]Cmg!$A$4:$A$101,[4]Cmg!$B$4:$B$101,"----",0,1)</f>
        <v>42.463283259360395</v>
      </c>
      <c r="AB754" s="19">
        <f>_xlfn.XLOOKUP(D754,[4]Cmg!$E$4:$E$101,[4]Cmg!$F$4:$F$101,"----",0,1)</f>
        <v>7.9815000000000076</v>
      </c>
      <c r="AC754" s="19">
        <f>_xlfn.XLOOKUP(D754,[4]Cmg!$O$4:$O$101,[4]Cmg!$P$4:$P$101,"----",0,1)</f>
        <v>67.078716598400646</v>
      </c>
      <c r="AD754" s="24">
        <f>_xlfn.XLOOKUP(D754,[4]Cmg!$S$4:$S$101,[4]Cmg!$U$4:$U$101,"----",0,1)</f>
        <v>0.47604415613975193</v>
      </c>
      <c r="AG754" s="25">
        <f>IFERROR(SUMIFS('[4]BD Unidades'!$AH:$AH,'[4]BD Unidades'!$A:$A,'BD Centrales 2024'!$A754),"-")</f>
        <v>9.1199999999999992</v>
      </c>
      <c r="AH754" s="25">
        <f>SUMIFS('[4]BD Unidades'!$AJ$3:$AJ$1424,'[4]BD Unidades'!$A$3:$A$1424,$A754)</f>
        <v>8669.1446153846118</v>
      </c>
      <c r="AI754" s="25">
        <f>SUMIFS('[4]BD Unidades'!$AL$3:$AL$1424,'[4]BD Unidades'!$A$3:$A$1424,$A754)</f>
        <v>94.507252747252736</v>
      </c>
      <c r="AJ754" s="26">
        <f t="shared" si="45"/>
        <v>1.0784003537488615E-2</v>
      </c>
      <c r="AK754" s="27">
        <f>IFERROR(SUMIFS('[4]BD Unidades'!$AO$3:$AO$1424,'[4]BD Unidades'!$A$3:$A$1424,$A754),"-")</f>
        <v>0</v>
      </c>
      <c r="AL754" s="27">
        <f>IFERROR(SUMIFS('[4]BD Unidades'!$AQ$3:$AQ$1424,'[4]BD Unidades'!$A$3:$A$1424,$A754),"-")</f>
        <v>0</v>
      </c>
      <c r="AM754" s="27">
        <f>IFERROR(SUMIFS('[4]BD Unidades'!$AS$3:$AS$1424,'[4]BD Unidades'!$A$3:$A$1424,$A754),"-")</f>
        <v>0</v>
      </c>
      <c r="AN754" s="27">
        <f>IFERROR(SUMIFS('[4]BD Unidades'!$AU$3:$AU$1424,'[4]BD Unidades'!$A$3:$A$1424,$A754),"-")</f>
        <v>0</v>
      </c>
      <c r="AO754" s="27">
        <f>IFERROR(SUMIFS('[4]BD Unidades'!$AW$3:$AW$1424,'[4]BD Unidades'!$A$3:$A$1424,$A754),"-")</f>
        <v>0.23357823296703298</v>
      </c>
      <c r="AP754" s="27">
        <f>IFERROR(SUMIFS('[4]BD Unidades'!$AY$3:$AY$1424,'[4]BD Unidades'!$A$3:$A$1424,$A754),"-")</f>
        <v>0.24095240439560439</v>
      </c>
      <c r="AQ754" s="25">
        <f>IFERROR(SUMIFS('[4]BD Unidades'!$AZ$3:$AZ$1424,'[4]BD Unidades'!$A$3:$A$1424,$A754),"-")</f>
        <v>2.6015047069090906</v>
      </c>
      <c r="AR754" s="25">
        <f>IFERROR(SUMIFS('[4]BD Unidades'!$BA$3:$BA$1424,'[4]BD Unidades'!$A$3:$A$1424,$A754),"-")</f>
        <v>9.1200000000000294</v>
      </c>
      <c r="AS754" s="28">
        <f>SUMIFS('[4]BD Unidades'!$BC$3:$BC$1424,'[4]BD Unidades'!$A$3:$A$1424,$A754)</f>
        <v>6.0021818575944587E-3</v>
      </c>
      <c r="AT754" s="28">
        <f>SUMIFS('[4]BD Unidades'!$BE$3:$BE$1424,'[4]BD Unidades'!$A$3:$A$1424,$A754)</f>
        <v>0.99768350047038523</v>
      </c>
      <c r="AU754" s="29">
        <f t="shared" si="46"/>
        <v>0.99169522266424048</v>
      </c>
      <c r="AV754" s="30">
        <f t="shared" si="47"/>
        <v>0.01</v>
      </c>
      <c r="AW754" s="25">
        <f>IFERROR(SUMIFS('[4]BD Unidades'!$BI$3:$BI$1424,'[4]BD Unidades'!$A$3:$A$1424,$A754),"-")</f>
        <v>2.5382363362887648</v>
      </c>
      <c r="AX754" s="25">
        <f>IFERROR(SUMIFS('[4]BD Unidades'!$BJ$3:$BJ$1424,'[4]BD Unidades'!$A$3:$A$1424,$A754),"-")</f>
        <v>1.6311796952812512</v>
      </c>
    </row>
    <row r="755" spans="1:50" ht="14.4" x14ac:dyDescent="0.3">
      <c r="A755" s="7">
        <v>2101</v>
      </c>
      <c r="B755" s="7" t="s">
        <v>3480</v>
      </c>
      <c r="D755" s="8" t="s">
        <v>3481</v>
      </c>
      <c r="E755" s="19" t="s">
        <v>3482</v>
      </c>
      <c r="F755" s="19" t="s">
        <v>3482</v>
      </c>
      <c r="G755" s="19" t="s">
        <v>3483</v>
      </c>
      <c r="H755" s="19" t="s">
        <v>397</v>
      </c>
      <c r="I755" s="19">
        <v>2024</v>
      </c>
      <c r="J755" s="19" t="s">
        <v>495</v>
      </c>
      <c r="K755" s="19" t="s">
        <v>496</v>
      </c>
      <c r="L755" s="19" t="s">
        <v>213</v>
      </c>
      <c r="M755" s="19" t="s">
        <v>164</v>
      </c>
      <c r="N755" s="19" t="s">
        <v>831</v>
      </c>
      <c r="O755" s="19" t="s">
        <v>831</v>
      </c>
      <c r="P755" s="19" t="s">
        <v>51</v>
      </c>
      <c r="Q755" s="9" t="s">
        <v>399</v>
      </c>
      <c r="R755" s="20">
        <v>9.0109999999999992</v>
      </c>
      <c r="S755" s="20">
        <v>0.122</v>
      </c>
      <c r="T755" s="20">
        <v>9</v>
      </c>
      <c r="U755" s="20" t="s">
        <v>397</v>
      </c>
      <c r="V755" s="21">
        <f>_xlfn.XLOOKUP(D755,'[4]Gen. Real'!$A$2:$A$1168,'[4]Gen. Real'!$C$2:$C$1168,"-",0)</f>
        <v>18.71989000000001</v>
      </c>
      <c r="W755" s="22"/>
      <c r="X755" s="22" t="str">
        <f>_xlfn.XLOOKUP(D755,[4]Vertimiento!$J$2:$J$119,[4]Vertimiento!$K$2:$K$119,"-",0)</f>
        <v>-</v>
      </c>
      <c r="Y755" s="23" t="str">
        <f t="shared" si="44"/>
        <v>-</v>
      </c>
      <c r="Z755" s="19" t="str">
        <f>_xlfn.XLOOKUP(D755,[4]Cmg!$I$4:$I$99,[4]Cmg!$M$4:$M$99,"----",0,1)</f>
        <v>----</v>
      </c>
      <c r="AA755" s="19" t="str">
        <f>_xlfn.XLOOKUP(D755,[4]Cmg!$A$4:$A$101,[4]Cmg!$B$4:$B$101,"----",0,1)</f>
        <v>----</v>
      </c>
      <c r="AB755" s="19" t="str">
        <f>_xlfn.XLOOKUP(D755,[4]Cmg!$E$4:$E$101,[4]Cmg!$F$4:$F$101,"----",0,1)</f>
        <v>----</v>
      </c>
      <c r="AC755" s="19" t="str">
        <f>_xlfn.XLOOKUP(D755,[4]Cmg!$O$4:$O$101,[4]Cmg!$P$4:$P$101,"----",0,1)</f>
        <v>----</v>
      </c>
      <c r="AD755" s="24" t="str">
        <f>_xlfn.XLOOKUP(D755,[4]Cmg!$S$4:$S$101,[4]Cmg!$U$4:$U$101,"----",0,1)</f>
        <v>----</v>
      </c>
      <c r="AG755" s="25">
        <f>IFERROR(SUMIFS('[4]BD Unidades'!$AH:$AH,'[4]BD Unidades'!$A:$A,'BD Centrales 2024'!$A755),"-")</f>
        <v>9</v>
      </c>
      <c r="AH755" s="25">
        <f>SUMIFS('[4]BD Unidades'!$AJ$3:$AJ$1424,'[4]BD Unidades'!$A$3:$A$1424,$A755)</f>
        <v>8742.5812895350155</v>
      </c>
      <c r="AI755" s="25">
        <f>SUMIFS('[4]BD Unidades'!$AL$3:$AL$1424,'[4]BD Unidades'!$A$3:$A$1424,$A755)</f>
        <v>0</v>
      </c>
      <c r="AJ755" s="26">
        <f t="shared" si="45"/>
        <v>0</v>
      </c>
      <c r="AK755" s="27">
        <f>IFERROR(SUMIFS('[4]BD Unidades'!$AO$3:$AO$1424,'[4]BD Unidades'!$A$3:$A$1424,$A755),"-")</f>
        <v>0</v>
      </c>
      <c r="AL755" s="27">
        <f>IFERROR(SUMIFS('[4]BD Unidades'!$AQ$3:$AQ$1424,'[4]BD Unidades'!$A$3:$A$1424,$A755),"-")</f>
        <v>0</v>
      </c>
      <c r="AM755" s="27">
        <f>IFERROR(SUMIFS('[4]BD Unidades'!$AS$3:$AS$1424,'[4]BD Unidades'!$A$3:$A$1424,$A755),"-")</f>
        <v>0</v>
      </c>
      <c r="AN755" s="27">
        <f>IFERROR(SUMIFS('[4]BD Unidades'!$AU$3:$AU$1424,'[4]BD Unidades'!$A$3:$A$1424,$A755),"-")</f>
        <v>0</v>
      </c>
      <c r="AO755" s="27">
        <f>IFERROR(SUMIFS('[4]BD Unidades'!$AW$3:$AW$1424,'[4]BD Unidades'!$A$3:$A$1424,$A755),"-")</f>
        <v>0.23708622794362449</v>
      </c>
      <c r="AP755" s="27">
        <f>IFERROR(SUMIFS('[4]BD Unidades'!$AY$3:$AY$1424,'[4]BD Unidades'!$A$3:$A$1424,$A755),"-")</f>
        <v>0.24726378870269672</v>
      </c>
      <c r="AQ755" s="25">
        <f>IFERROR(SUMIFS('[4]BD Unidades'!$AZ$3:$AZ$1424,'[4]BD Unidades'!$A$3:$A$1424,$A755),"-")</f>
        <v>2.0582163036437242</v>
      </c>
      <c r="AR755" s="25">
        <f>IFERROR(SUMIFS('[4]BD Unidades'!$BA$3:$BA$1424,'[4]BD Unidades'!$A$3:$A$1424,$A755),"-")</f>
        <v>9</v>
      </c>
      <c r="AS755" s="28">
        <f>SUMIFS('[4]BD Unidades'!$BC$3:$BC$1424,'[4]BD Unidades'!$A$3:$A$1424,$A755)</f>
        <v>1.2282290777025926E-2</v>
      </c>
      <c r="AT755" s="28">
        <f>SUMIFS('[4]BD Unidades'!$BE$3:$BE$1424,'[4]BD Unidades'!$A$3:$A$1424,$A755)</f>
        <v>0.99877926978137843</v>
      </c>
      <c r="AU755" s="29">
        <f t="shared" si="46"/>
        <v>0.98651197236785793</v>
      </c>
      <c r="AV755" s="30">
        <f t="shared" si="47"/>
        <v>1.2199999999999999E-3</v>
      </c>
      <c r="AW755" s="25">
        <f>IFERROR(SUMIFS('[4]BD Unidades'!$BI$3:$BI$1424,'[4]BD Unidades'!$A$3:$A$1424,$A755),"-")</f>
        <v>2.0329057952178702</v>
      </c>
      <c r="AX755" s="25">
        <f>IFERROR(SUMIFS('[4]BD Unidades'!$BJ$3:$BJ$1424,'[4]BD Unidades'!$A$3:$A$1424,$A755),"-")</f>
        <v>1.3064325839836701</v>
      </c>
    </row>
    <row r="756" spans="1:50" ht="14.4" x14ac:dyDescent="0.3">
      <c r="A756" s="7">
        <v>2102</v>
      </c>
      <c r="B756" s="7" t="s">
        <v>3484</v>
      </c>
      <c r="D756" s="8" t="s">
        <v>3485</v>
      </c>
      <c r="E756" s="19" t="s">
        <v>2309</v>
      </c>
      <c r="F756" s="19" t="s">
        <v>3486</v>
      </c>
      <c r="G756" s="19" t="s">
        <v>3487</v>
      </c>
      <c r="H756" s="19" t="s">
        <v>397</v>
      </c>
      <c r="I756" s="19">
        <v>2024</v>
      </c>
      <c r="J756" s="19" t="s">
        <v>495</v>
      </c>
      <c r="K756" s="19" t="s">
        <v>496</v>
      </c>
      <c r="L756" s="19" t="s">
        <v>157</v>
      </c>
      <c r="M756" s="19" t="s">
        <v>497</v>
      </c>
      <c r="N756" s="19" t="s">
        <v>579</v>
      </c>
      <c r="O756" s="19" t="s">
        <v>580</v>
      </c>
      <c r="P756" s="19" t="s">
        <v>158</v>
      </c>
      <c r="Q756" s="9" t="s">
        <v>3391</v>
      </c>
      <c r="R756" s="20">
        <v>9.0922999999999998</v>
      </c>
      <c r="S756" s="20">
        <v>1.02</v>
      </c>
      <c r="T756" s="20">
        <v>9</v>
      </c>
      <c r="U756" s="20">
        <v>0.16350000000000001</v>
      </c>
      <c r="V756" s="21">
        <f>_xlfn.XLOOKUP(D756,'[4]Gen. Real'!$A$2:$A$1168,'[4]Gen. Real'!$C$2:$C$1168,"-",0)</f>
        <v>22.009490000000003</v>
      </c>
      <c r="W756" s="22"/>
      <c r="X756" s="22" t="str">
        <f>_xlfn.XLOOKUP(D756,[4]Vertimiento!$J$2:$J$119,[4]Vertimiento!$K$2:$K$119,"-",0)</f>
        <v>-</v>
      </c>
      <c r="Y756" s="23" t="str">
        <f t="shared" si="44"/>
        <v>-</v>
      </c>
      <c r="Z756" s="19" t="str">
        <f>_xlfn.XLOOKUP(D756,[4]Cmg!$I$4:$I$99,[4]Cmg!$M$4:$M$99,"----",0,1)</f>
        <v>----</v>
      </c>
      <c r="AA756" s="19" t="str">
        <f>_xlfn.XLOOKUP(D756,[4]Cmg!$A$4:$A$101,[4]Cmg!$B$4:$B$101,"----",0,1)</f>
        <v>----</v>
      </c>
      <c r="AB756" s="19" t="str">
        <f>_xlfn.XLOOKUP(D756,[4]Cmg!$E$4:$E$101,[4]Cmg!$F$4:$F$101,"----",0,1)</f>
        <v>----</v>
      </c>
      <c r="AC756" s="19" t="str">
        <f>_xlfn.XLOOKUP(D756,[4]Cmg!$O$4:$O$101,[4]Cmg!$P$4:$P$101,"----",0,1)</f>
        <v>----</v>
      </c>
      <c r="AD756" s="24" t="str">
        <f>_xlfn.XLOOKUP(D756,[4]Cmg!$S$4:$S$101,[4]Cmg!$U$4:$U$101,"----",0,1)</f>
        <v>----</v>
      </c>
      <c r="AG756" s="25">
        <f>IFERROR(SUMIFS('[4]BD Unidades'!$AH:$AH,'[4]BD Unidades'!$A:$A,'BD Centrales 2024'!$A756),"-")</f>
        <v>9.09</v>
      </c>
      <c r="AH756" s="25">
        <f>SUMIFS('[4]BD Unidades'!$AJ$3:$AJ$1424,'[4]BD Unidades'!$A$3:$A$1424,$A756)</f>
        <v>7273.1597065648957</v>
      </c>
      <c r="AI756" s="25">
        <f>SUMIFS('[4]BD Unidades'!$AL$3:$AL$1424,'[4]BD Unidades'!$A$3:$A$1424,$A756)</f>
        <v>8.0979510134949351</v>
      </c>
      <c r="AJ756" s="26">
        <f t="shared" si="45"/>
        <v>1.1121637764138896E-3</v>
      </c>
      <c r="AK756" s="27">
        <f>IFERROR(SUMIFS('[4]BD Unidades'!$AO$3:$AO$1424,'[4]BD Unidades'!$A$3:$A$1424,$A756),"-")</f>
        <v>0</v>
      </c>
      <c r="AL756" s="27">
        <f>IFERROR(SUMIFS('[4]BD Unidades'!$AQ$3:$AQ$1424,'[4]BD Unidades'!$A$3:$A$1424,$A756),"-")</f>
        <v>0</v>
      </c>
      <c r="AM756" s="27">
        <f>IFERROR(SUMIFS('[4]BD Unidades'!$AS$3:$AS$1424,'[4]BD Unidades'!$A$3:$A$1424,$A756),"-")</f>
        <v>0</v>
      </c>
      <c r="AN756" s="27">
        <f>IFERROR(SUMIFS('[4]BD Unidades'!$AU$3:$AU$1424,'[4]BD Unidades'!$A$3:$A$1424,$A756),"-")</f>
        <v>0</v>
      </c>
      <c r="AO756" s="27">
        <f>IFERROR(SUMIFS('[4]BD Unidades'!$AW$3:$AW$1424,'[4]BD Unidades'!$A$3:$A$1424,$A756),"-")</f>
        <v>0</v>
      </c>
      <c r="AP756" s="27">
        <f>IFERROR(SUMIFS('[4]BD Unidades'!$AY$3:$AY$1424,'[4]BD Unidades'!$A$3:$A$1424,$A756),"-")</f>
        <v>0.33289876818846714</v>
      </c>
      <c r="AQ756" s="25">
        <f>IFERROR(SUMIFS('[4]BD Unidades'!$AZ$3:$AZ$1424,'[4]BD Unidades'!$A$3:$A$1424,$A756),"-")</f>
        <v>2.5929471256363636</v>
      </c>
      <c r="AR756" s="25">
        <f>IFERROR(SUMIFS('[4]BD Unidades'!$BA$3:$BA$1424,'[4]BD Unidades'!$A$3:$A$1424,$A756),"-")</f>
        <v>9.0811385261770301</v>
      </c>
      <c r="AS756" s="28">
        <f>SUMIFS('[4]BD Unidades'!$BC$3:$BC$1424,'[4]BD Unidades'!$A$3:$A$1424,$A756)</f>
        <v>7.5100997547375252E-3</v>
      </c>
      <c r="AT756" s="28">
        <f>SUMIFS('[4]BD Unidades'!$BE$3:$BE$1424,'[4]BD Unidades'!$A$3:$A$1424,$A756)</f>
        <v>0.99009556455895065</v>
      </c>
      <c r="AU756" s="29">
        <f t="shared" si="46"/>
        <v>0.98265984810238982</v>
      </c>
      <c r="AV756" s="30">
        <f t="shared" si="47"/>
        <v>1.0200000000000001E-2</v>
      </c>
      <c r="AW756" s="25">
        <f>IFERROR(SUMIFS('[4]BD Unidades'!$BI$3:$BI$1424,'[4]BD Unidades'!$A$3:$A$1424,$A756),"-")</f>
        <v>2.2074155153022201</v>
      </c>
      <c r="AX756" s="25">
        <f>IFERROR(SUMIFS('[4]BD Unidades'!$BJ$3:$BJ$1424,'[4]BD Unidades'!$A$3:$A$1424,$A756),"-")</f>
        <v>1.4185800258751575</v>
      </c>
    </row>
    <row r="757" spans="1:50" ht="14.4" x14ac:dyDescent="0.3">
      <c r="A757" s="7">
        <v>2103</v>
      </c>
      <c r="B757" s="7" t="s">
        <v>3489</v>
      </c>
      <c r="D757" s="8" t="s">
        <v>3490</v>
      </c>
      <c r="E757" s="19" t="s">
        <v>3491</v>
      </c>
      <c r="F757" s="19" t="s">
        <v>3491</v>
      </c>
      <c r="G757" s="19" t="s">
        <v>3492</v>
      </c>
      <c r="H757" s="19" t="s">
        <v>397</v>
      </c>
      <c r="I757" s="19">
        <v>2024</v>
      </c>
      <c r="J757" s="19" t="s">
        <v>495</v>
      </c>
      <c r="K757" s="19" t="s">
        <v>496</v>
      </c>
      <c r="L757" s="19" t="s">
        <v>213</v>
      </c>
      <c r="M757" s="19" t="s">
        <v>164</v>
      </c>
      <c r="N757" s="19" t="s">
        <v>707</v>
      </c>
      <c r="O757" s="19" t="s">
        <v>1011</v>
      </c>
      <c r="P757" s="19" t="s">
        <v>51</v>
      </c>
      <c r="Q757" s="9" t="s">
        <v>3493</v>
      </c>
      <c r="R757" s="20">
        <v>9.0139999999999993</v>
      </c>
      <c r="S757" s="20">
        <v>0.155</v>
      </c>
      <c r="T757" s="20">
        <v>9</v>
      </c>
      <c r="U757" s="20" t="s">
        <v>397</v>
      </c>
      <c r="V757" s="21">
        <f>_xlfn.XLOOKUP(D757,'[4]Gen. Real'!$A$2:$A$1168,'[4]Gen. Real'!$C$2:$C$1168,"-",0)</f>
        <v>6.4293499999999986</v>
      </c>
      <c r="W757" s="22"/>
      <c r="X757" s="22" t="str">
        <f>_xlfn.XLOOKUP(D757,[4]Vertimiento!$J$2:$J$119,[4]Vertimiento!$K$2:$K$119,"-",0)</f>
        <v>-</v>
      </c>
      <c r="Y757" s="23" t="str">
        <f t="shared" si="44"/>
        <v>-</v>
      </c>
      <c r="Z757" s="19" t="str">
        <f>_xlfn.XLOOKUP(D757,[4]Cmg!$I$4:$I$99,[4]Cmg!$M$4:$M$99,"----",0,1)</f>
        <v>----</v>
      </c>
      <c r="AA757" s="19" t="str">
        <f>_xlfn.XLOOKUP(D757,[4]Cmg!$A$4:$A$101,[4]Cmg!$B$4:$B$101,"----",0,1)</f>
        <v>----</v>
      </c>
      <c r="AB757" s="19" t="str">
        <f>_xlfn.XLOOKUP(D757,[4]Cmg!$E$4:$E$101,[4]Cmg!$F$4:$F$101,"----",0,1)</f>
        <v>----</v>
      </c>
      <c r="AC757" s="19" t="str">
        <f>_xlfn.XLOOKUP(D757,[4]Cmg!$O$4:$O$101,[4]Cmg!$P$4:$P$101,"----",0,1)</f>
        <v>----</v>
      </c>
      <c r="AD757" s="24" t="str">
        <f>_xlfn.XLOOKUP(D757,[4]Cmg!$S$4:$S$101,[4]Cmg!$U$4:$U$101,"----",0,1)</f>
        <v>----</v>
      </c>
      <c r="AG757" s="25">
        <f>IFERROR(SUMIFS('[4]BD Unidades'!$AH:$AH,'[4]BD Unidades'!$A:$A,'BD Centrales 2024'!$A757),"-")</f>
        <v>9</v>
      </c>
      <c r="AH757" s="25">
        <f>SUMIFS('[4]BD Unidades'!$AJ$3:$AJ$1424,'[4]BD Unidades'!$A$3:$A$1424,$A757)</f>
        <v>5003.9826935877563</v>
      </c>
      <c r="AI757" s="25">
        <f>SUMIFS('[4]BD Unidades'!$AL$3:$AL$1424,'[4]BD Unidades'!$A$3:$A$1424,$A757)</f>
        <v>11.9813623252718</v>
      </c>
      <c r="AJ757" s="26">
        <f t="shared" si="45"/>
        <v>2.388645969491681E-3</v>
      </c>
      <c r="AK757" s="27">
        <f>IFERROR(SUMIFS('[4]BD Unidades'!$AO$3:$AO$1424,'[4]BD Unidades'!$A$3:$A$1424,$A757),"-")</f>
        <v>0</v>
      </c>
      <c r="AL757" s="27">
        <f>IFERROR(SUMIFS('[4]BD Unidades'!$AQ$3:$AQ$1424,'[4]BD Unidades'!$A$3:$A$1424,$A757),"-")</f>
        <v>0</v>
      </c>
      <c r="AM757" s="27">
        <f>IFERROR(SUMIFS('[4]BD Unidades'!$AS$3:$AS$1424,'[4]BD Unidades'!$A$3:$A$1424,$A757),"-")</f>
        <v>0</v>
      </c>
      <c r="AN757" s="27">
        <f>IFERROR(SUMIFS('[4]BD Unidades'!$AU$3:$AU$1424,'[4]BD Unidades'!$A$3:$A$1424,$A757),"-")</f>
        <v>0</v>
      </c>
      <c r="AO757" s="27">
        <f>IFERROR(SUMIFS('[4]BD Unidades'!$AW$3:$AW$1424,'[4]BD Unidades'!$A$3:$A$1424,$A757),"-")</f>
        <v>0</v>
      </c>
      <c r="AP757" s="27">
        <f>IFERROR(SUMIFS('[4]BD Unidades'!$AY$3:$AY$1424,'[4]BD Unidades'!$A$3:$A$1424,$A757),"-")</f>
        <v>0.24397648102950967</v>
      </c>
      <c r="AQ757" s="25">
        <f>IFERROR(SUMIFS('[4]BD Unidades'!$AZ$3:$AZ$1424,'[4]BD Unidades'!$A$3:$A$1424,$A757),"-")</f>
        <v>2.0582163036437242</v>
      </c>
      <c r="AR757" s="25">
        <f>IFERROR(SUMIFS('[4]BD Unidades'!$BA$3:$BA$1424,'[4]BD Unidades'!$A$3:$A$1424,$A757),"-")</f>
        <v>8.9808908322440697</v>
      </c>
      <c r="AS757" s="28">
        <f>SUMIFS('[4]BD Unidades'!$BC$3:$BC$1424,'[4]BD Unidades'!$A$3:$A$1424,$A757)</f>
        <v>1.9201131573108501E-2</v>
      </c>
      <c r="AT757" s="28">
        <f>SUMIFS('[4]BD Unidades'!$BE$3:$BE$1424,'[4]BD Unidades'!$A$3:$A$1424,$A757)</f>
        <v>0.99573780797569278</v>
      </c>
      <c r="AU757" s="29">
        <f t="shared" si="46"/>
        <v>0.97661851531243282</v>
      </c>
      <c r="AV757" s="30">
        <f t="shared" si="47"/>
        <v>1.5499999999999999E-3</v>
      </c>
      <c r="AW757" s="25">
        <f>IFERROR(SUMIFS('[4]BD Unidades'!$BI$3:$BI$1424,'[4]BD Unidades'!$A$3:$A$1424,$A757),"-")</f>
        <v>1.1660913174275107</v>
      </c>
      <c r="AX757" s="25">
        <f>IFERROR(SUMIFS('[4]BD Unidades'!$BJ$3:$BJ$1424,'[4]BD Unidades'!$A$3:$A$1424,$A757),"-")</f>
        <v>0.74938036802855257</v>
      </c>
    </row>
    <row r="758" spans="1:50" ht="14.4" x14ac:dyDescent="0.3">
      <c r="A758" s="7">
        <v>2104</v>
      </c>
      <c r="B758" s="7" t="s">
        <v>3494</v>
      </c>
      <c r="D758" s="8" t="s">
        <v>3495</v>
      </c>
      <c r="E758" s="19" t="s">
        <v>3496</v>
      </c>
      <c r="F758" s="19" t="s">
        <v>3496</v>
      </c>
      <c r="G758" s="19" t="s">
        <v>3497</v>
      </c>
      <c r="H758" s="19" t="s">
        <v>397</v>
      </c>
      <c r="I758" s="19">
        <v>2024</v>
      </c>
      <c r="J758" s="19" t="s">
        <v>495</v>
      </c>
      <c r="K758" s="19" t="s">
        <v>496</v>
      </c>
      <c r="L758" s="19" t="s">
        <v>213</v>
      </c>
      <c r="M758" s="19" t="s">
        <v>164</v>
      </c>
      <c r="N758" s="19" t="s">
        <v>707</v>
      </c>
      <c r="O758" s="19" t="s">
        <v>1011</v>
      </c>
      <c r="P758" s="19" t="s">
        <v>51</v>
      </c>
      <c r="Q758" s="9" t="s">
        <v>3498</v>
      </c>
      <c r="R758" s="20">
        <v>9.0139999999999993</v>
      </c>
      <c r="S758" s="20">
        <v>0.155</v>
      </c>
      <c r="T758" s="20">
        <v>9</v>
      </c>
      <c r="U758" s="20" t="s">
        <v>397</v>
      </c>
      <c r="V758" s="21">
        <f>_xlfn.XLOOKUP(D758,'[4]Gen. Real'!$A$2:$A$1168,'[4]Gen. Real'!$C$2:$C$1168,"-",0)</f>
        <v>9.0086700000000022</v>
      </c>
      <c r="W758" s="22"/>
      <c r="X758" s="22" t="str">
        <f>_xlfn.XLOOKUP(D758,[4]Vertimiento!$J$2:$J$119,[4]Vertimiento!$K$2:$K$119,"-",0)</f>
        <v>-</v>
      </c>
      <c r="Y758" s="23" t="str">
        <f t="shared" si="44"/>
        <v>-</v>
      </c>
      <c r="Z758" s="19" t="str">
        <f>_xlfn.XLOOKUP(D758,[4]Cmg!$I$4:$I$99,[4]Cmg!$M$4:$M$99,"----",0,1)</f>
        <v>----</v>
      </c>
      <c r="AA758" s="19" t="str">
        <f>_xlfn.XLOOKUP(D758,[4]Cmg!$A$4:$A$101,[4]Cmg!$B$4:$B$101,"----",0,1)</f>
        <v>----</v>
      </c>
      <c r="AB758" s="19" t="str">
        <f>_xlfn.XLOOKUP(D758,[4]Cmg!$E$4:$E$101,[4]Cmg!$F$4:$F$101,"----",0,1)</f>
        <v>----</v>
      </c>
      <c r="AC758" s="19" t="str">
        <f>_xlfn.XLOOKUP(D758,[4]Cmg!$O$4:$O$101,[4]Cmg!$P$4:$P$101,"----",0,1)</f>
        <v>----</v>
      </c>
      <c r="AD758" s="24" t="str">
        <f>_xlfn.XLOOKUP(D758,[4]Cmg!$S$4:$S$101,[4]Cmg!$U$4:$U$101,"----",0,1)</f>
        <v>----</v>
      </c>
      <c r="AG758" s="25">
        <f>IFERROR(SUMIFS('[4]BD Unidades'!$AH:$AH,'[4]BD Unidades'!$A:$A,'BD Centrales 2024'!$A758),"-")</f>
        <v>9</v>
      </c>
      <c r="AH758" s="25">
        <f>SUMIFS('[4]BD Unidades'!$AJ$3:$AJ$1424,'[4]BD Unidades'!$A$3:$A$1424,$A758)</f>
        <v>4989.0559130241891</v>
      </c>
      <c r="AI758" s="25">
        <f>SUMIFS('[4]BD Unidades'!$AL$3:$AL$1424,'[4]BD Unidades'!$A$3:$A$1424,$A758)</f>
        <v>0</v>
      </c>
      <c r="AJ758" s="26">
        <f t="shared" si="45"/>
        <v>0</v>
      </c>
      <c r="AK758" s="27">
        <f>IFERROR(SUMIFS('[4]BD Unidades'!$AO$3:$AO$1424,'[4]BD Unidades'!$A$3:$A$1424,$A758),"-")</f>
        <v>0</v>
      </c>
      <c r="AL758" s="27">
        <f>IFERROR(SUMIFS('[4]BD Unidades'!$AQ$3:$AQ$1424,'[4]BD Unidades'!$A$3:$A$1424,$A758),"-")</f>
        <v>0</v>
      </c>
      <c r="AM758" s="27">
        <f>IFERROR(SUMIFS('[4]BD Unidades'!$AS$3:$AS$1424,'[4]BD Unidades'!$A$3:$A$1424,$A758),"-")</f>
        <v>0</v>
      </c>
      <c r="AN758" s="27">
        <f>IFERROR(SUMIFS('[4]BD Unidades'!$AU$3:$AU$1424,'[4]BD Unidades'!$A$3:$A$1424,$A758),"-")</f>
        <v>0</v>
      </c>
      <c r="AO758" s="27">
        <f>IFERROR(SUMIFS('[4]BD Unidades'!$AW$3:$AW$1424,'[4]BD Unidades'!$A$3:$A$1424,$A758),"-")</f>
        <v>0.19850820945196362</v>
      </c>
      <c r="AP758" s="27">
        <f>IFERROR(SUMIFS('[4]BD Unidades'!$AY$3:$AY$1424,'[4]BD Unidades'!$A$3:$A$1424,$A758),"-")</f>
        <v>0.24784146882627028</v>
      </c>
      <c r="AQ758" s="25">
        <f>IFERROR(SUMIFS('[4]BD Unidades'!$AZ$3:$AZ$1424,'[4]BD Unidades'!$A$3:$A$1424,$A758),"-")</f>
        <v>1.7593020000000001</v>
      </c>
      <c r="AR758" s="25">
        <f>IFERROR(SUMIFS('[4]BD Unidades'!$BA$3:$BA$1424,'[4]BD Unidades'!$A$3:$A$1424,$A758),"-")</f>
        <v>9</v>
      </c>
      <c r="AS758" s="28">
        <f>SUMIFS('[4]BD Unidades'!$BC$3:$BC$1424,'[4]BD Unidades'!$A$3:$A$1424,$A758)</f>
        <v>0.12274785880174742</v>
      </c>
      <c r="AT758" s="28">
        <f>SUMIFS('[4]BD Unidades'!$BE$3:$BE$1424,'[4]BD Unidades'!$A$3:$A$1424,$A758)</f>
        <v>0.99572644132199906</v>
      </c>
      <c r="AU758" s="29">
        <f t="shared" si="46"/>
        <v>0.87350315269743983</v>
      </c>
      <c r="AV758" s="30">
        <f t="shared" si="47"/>
        <v>1.5499999999999999E-3</v>
      </c>
      <c r="AW758" s="25">
        <f>IFERROR(SUMIFS('[4]BD Unidades'!$BI$3:$BI$1424,'[4]BD Unidades'!$A$3:$A$1424,$A758),"-")</f>
        <v>1.1814371253998102</v>
      </c>
      <c r="AX758" s="25">
        <f>IFERROR(SUMIFS('[4]BD Unidades'!$BJ$3:$BJ$1424,'[4]BD Unidades'!$A$3:$A$1424,$A758),"-")</f>
        <v>0.75924224338437529</v>
      </c>
    </row>
    <row r="759" spans="1:50" ht="14.4" x14ac:dyDescent="0.3">
      <c r="A759" s="7">
        <v>2105</v>
      </c>
      <c r="B759" s="7" t="s">
        <v>3499</v>
      </c>
      <c r="D759" s="8" t="s">
        <v>3500</v>
      </c>
      <c r="E759" s="19" t="s">
        <v>3501</v>
      </c>
      <c r="F759" s="19" t="s">
        <v>3501</v>
      </c>
      <c r="G759" s="19" t="s">
        <v>3502</v>
      </c>
      <c r="H759" s="19" t="s">
        <v>397</v>
      </c>
      <c r="I759" s="19">
        <v>2024</v>
      </c>
      <c r="J759" s="19" t="s">
        <v>495</v>
      </c>
      <c r="K759" s="19" t="s">
        <v>496</v>
      </c>
      <c r="L759" s="19" t="s">
        <v>213</v>
      </c>
      <c r="M759" s="19" t="s">
        <v>68</v>
      </c>
      <c r="N759" s="19" t="s">
        <v>68</v>
      </c>
      <c r="O759" s="19" t="s">
        <v>2324</v>
      </c>
      <c r="P759" s="19" t="s">
        <v>51</v>
      </c>
      <c r="Q759" s="9" t="s">
        <v>3503</v>
      </c>
      <c r="R759" s="20">
        <v>2.7012999999999998</v>
      </c>
      <c r="S759" s="20">
        <v>0.48099999999999998</v>
      </c>
      <c r="T759" s="20">
        <v>2.7</v>
      </c>
      <c r="U759" s="20" t="s">
        <v>397</v>
      </c>
      <c r="V759" s="21">
        <f>_xlfn.XLOOKUP(D759,'[4]Gen. Real'!$A$2:$A$1168,'[4]Gen. Real'!$C$2:$C$1168,"-",0)</f>
        <v>6.0407300000000008</v>
      </c>
      <c r="W759" s="22"/>
      <c r="X759" s="22" t="str">
        <f>_xlfn.XLOOKUP(D759,[4]Vertimiento!$J$2:$J$119,[4]Vertimiento!$K$2:$K$119,"-",0)</f>
        <v>-</v>
      </c>
      <c r="Y759" s="23" t="str">
        <f t="shared" si="44"/>
        <v>-</v>
      </c>
      <c r="Z759" s="19" t="str">
        <f>_xlfn.XLOOKUP(D759,[4]Cmg!$I$4:$I$99,[4]Cmg!$M$4:$M$99,"----",0,1)</f>
        <v>----</v>
      </c>
      <c r="AA759" s="19" t="str">
        <f>_xlfn.XLOOKUP(D759,[4]Cmg!$A$4:$A$101,[4]Cmg!$B$4:$B$101,"----",0,1)</f>
        <v>----</v>
      </c>
      <c r="AB759" s="19" t="str">
        <f>_xlfn.XLOOKUP(D759,[4]Cmg!$E$4:$E$101,[4]Cmg!$F$4:$F$101,"----",0,1)</f>
        <v>----</v>
      </c>
      <c r="AC759" s="19" t="str">
        <f>_xlfn.XLOOKUP(D759,[4]Cmg!$O$4:$O$101,[4]Cmg!$P$4:$P$101,"----",0,1)</f>
        <v>----</v>
      </c>
      <c r="AD759" s="24" t="str">
        <f>_xlfn.XLOOKUP(D759,[4]Cmg!$S$4:$S$101,[4]Cmg!$U$4:$U$101,"----",0,1)</f>
        <v>----</v>
      </c>
      <c r="AG759" s="25">
        <f>IFERROR(SUMIFS('[4]BD Unidades'!$AH:$AH,'[4]BD Unidades'!$A:$A,'BD Centrales 2024'!$A759),"-")</f>
        <v>2.7</v>
      </c>
      <c r="AH759" s="25">
        <f>SUMIFS('[4]BD Unidades'!$AJ$3:$AJ$1424,'[4]BD Unidades'!$A$3:$A$1424,$A759)</f>
        <v>8636.574982415872</v>
      </c>
      <c r="AI759" s="25">
        <f>SUMIFS('[4]BD Unidades'!$AL$3:$AL$1424,'[4]BD Unidades'!$A$3:$A$1424,$A759)</f>
        <v>0</v>
      </c>
      <c r="AJ759" s="26">
        <f t="shared" si="45"/>
        <v>0</v>
      </c>
      <c r="AK759" s="27">
        <f>IFERROR(SUMIFS('[4]BD Unidades'!$AO$3:$AO$1424,'[4]BD Unidades'!$A$3:$A$1424,$A759),"-")</f>
        <v>0</v>
      </c>
      <c r="AL759" s="27">
        <f>IFERROR(SUMIFS('[4]BD Unidades'!$AQ$3:$AQ$1424,'[4]BD Unidades'!$A$3:$A$1424,$A759),"-")</f>
        <v>0</v>
      </c>
      <c r="AM759" s="27">
        <f>IFERROR(SUMIFS('[4]BD Unidades'!$AS$3:$AS$1424,'[4]BD Unidades'!$A$3:$A$1424,$A759),"-")</f>
        <v>0</v>
      </c>
      <c r="AN759" s="27">
        <f>IFERROR(SUMIFS('[4]BD Unidades'!$AU$3:$AU$1424,'[4]BD Unidades'!$A$3:$A$1424,$A759),"-")</f>
        <v>0</v>
      </c>
      <c r="AO759" s="27">
        <f>IFERROR(SUMIFS('[4]BD Unidades'!$AW$3:$AW$1424,'[4]BD Unidades'!$A$3:$A$1424,$A759),"-")</f>
        <v>0.25837159885980832</v>
      </c>
      <c r="AP759" s="27">
        <f>IFERROR(SUMIFS('[4]BD Unidades'!$AY$3:$AY$1424,'[4]BD Unidades'!$A$3:$A$1424,$A759),"-")</f>
        <v>0.2527453078147559</v>
      </c>
      <c r="AQ759" s="25">
        <f>IFERROR(SUMIFS('[4]BD Unidades'!$AZ$3:$AZ$1424,'[4]BD Unidades'!$A$3:$A$1424,$A759),"-")</f>
        <v>0.61746489109311731</v>
      </c>
      <c r="AR759" s="25">
        <f>IFERROR(SUMIFS('[4]BD Unidades'!$BA$3:$BA$1424,'[4]BD Unidades'!$A$3:$A$1424,$A759),"-")</f>
        <v>2.7000000000000099</v>
      </c>
      <c r="AS759" s="28">
        <f>SUMIFS('[4]BD Unidades'!$BC$3:$BC$1424,'[4]BD Unidades'!$A$3:$A$1424,$A759)</f>
        <v>1.2965462027669029E-2</v>
      </c>
      <c r="AT759" s="28">
        <f>SUMIFS('[4]BD Unidades'!$BE$3:$BE$1424,'[4]BD Unidades'!$A$3:$A$1424,$A759)</f>
        <v>0.99951875023137027</v>
      </c>
      <c r="AU759" s="29">
        <f t="shared" si="46"/>
        <v>0.98655952782930223</v>
      </c>
      <c r="AV759" s="30">
        <f t="shared" si="47"/>
        <v>4.81E-3</v>
      </c>
      <c r="AW759" s="25">
        <f>IFERROR(SUMIFS('[4]BD Unidades'!$BI$3:$BI$1424,'[4]BD Unidades'!$A$3:$A$1424,$A759),"-")</f>
        <v>0.60945531888946036</v>
      </c>
      <c r="AX759" s="25">
        <f>IFERROR(SUMIFS('[4]BD Unidades'!$BJ$3:$BJ$1424,'[4]BD Unidades'!$A$3:$A$1424,$A759),"-")</f>
        <v>0.39166216602477533</v>
      </c>
    </row>
    <row r="760" spans="1:50" ht="14.4" x14ac:dyDescent="0.3">
      <c r="A760" s="7">
        <v>2107</v>
      </c>
      <c r="B760" s="7" t="s">
        <v>3504</v>
      </c>
      <c r="D760" s="8" t="s">
        <v>3505</v>
      </c>
      <c r="E760" s="19" t="s">
        <v>3506</v>
      </c>
      <c r="F760" s="19" t="s">
        <v>3506</v>
      </c>
      <c r="G760" s="19" t="s">
        <v>3507</v>
      </c>
      <c r="H760" s="19" t="s">
        <v>397</v>
      </c>
      <c r="I760" s="19">
        <v>2024</v>
      </c>
      <c r="J760" s="19" t="s">
        <v>495</v>
      </c>
      <c r="K760" s="19" t="s">
        <v>496</v>
      </c>
      <c r="L760" s="19" t="s">
        <v>213</v>
      </c>
      <c r="M760" s="19" t="s">
        <v>164</v>
      </c>
      <c r="N760" s="19" t="s">
        <v>221</v>
      </c>
      <c r="O760" s="19" t="s">
        <v>886</v>
      </c>
      <c r="P760" s="19" t="s">
        <v>51</v>
      </c>
      <c r="Q760" s="9" t="s">
        <v>3508</v>
      </c>
      <c r="R760" s="20">
        <v>2.9129999999999998</v>
      </c>
      <c r="S760" s="20">
        <v>0.45</v>
      </c>
      <c r="T760" s="20">
        <v>2.9</v>
      </c>
      <c r="U760" s="20" t="s">
        <v>397</v>
      </c>
      <c r="V760" s="21">
        <f>_xlfn.XLOOKUP(D760,'[4]Gen. Real'!$A$2:$A$1168,'[4]Gen. Real'!$C$2:$C$1168,"-",0)</f>
        <v>5.4265199999999991</v>
      </c>
      <c r="W760" s="22"/>
      <c r="X760" s="22" t="str">
        <f>_xlfn.XLOOKUP(D760,[4]Vertimiento!$J$2:$J$119,[4]Vertimiento!$K$2:$K$119,"-",0)</f>
        <v>-</v>
      </c>
      <c r="Y760" s="23" t="str">
        <f t="shared" si="44"/>
        <v>-</v>
      </c>
      <c r="Z760" s="19" t="str">
        <f>_xlfn.XLOOKUP(D760,[4]Cmg!$I$4:$I$99,[4]Cmg!$M$4:$M$99,"----",0,1)</f>
        <v>----</v>
      </c>
      <c r="AA760" s="19" t="str">
        <f>_xlfn.XLOOKUP(D760,[4]Cmg!$A$4:$A$101,[4]Cmg!$B$4:$B$101,"----",0,1)</f>
        <v>----</v>
      </c>
      <c r="AB760" s="19" t="str">
        <f>_xlfn.XLOOKUP(D760,[4]Cmg!$E$4:$E$101,[4]Cmg!$F$4:$F$101,"----",0,1)</f>
        <v>----</v>
      </c>
      <c r="AC760" s="19" t="str">
        <f>_xlfn.XLOOKUP(D760,[4]Cmg!$O$4:$O$101,[4]Cmg!$P$4:$P$101,"----",0,1)</f>
        <v>----</v>
      </c>
      <c r="AD760" s="24" t="str">
        <f>_xlfn.XLOOKUP(D760,[4]Cmg!$S$4:$S$101,[4]Cmg!$U$4:$U$101,"----",0,1)</f>
        <v>----</v>
      </c>
      <c r="AG760" s="25">
        <f>IFERROR(SUMIFS('[4]BD Unidades'!$AH:$AH,'[4]BD Unidades'!$A:$A,'BD Centrales 2024'!$A760),"-")</f>
        <v>2.9</v>
      </c>
      <c r="AH760" s="25">
        <f>SUMIFS('[4]BD Unidades'!$AJ$3:$AJ$1424,'[4]BD Unidades'!$A$3:$A$1424,$A760)</f>
        <v>8497.1924705343808</v>
      </c>
      <c r="AI760" s="25">
        <f>SUMIFS('[4]BD Unidades'!$AL$3:$AL$1424,'[4]BD Unidades'!$A$3:$A$1424,$A760)</f>
        <v>0</v>
      </c>
      <c r="AJ760" s="26">
        <f t="shared" si="45"/>
        <v>0</v>
      </c>
      <c r="AK760" s="27">
        <f>IFERROR(SUMIFS('[4]BD Unidades'!$AO$3:$AO$1424,'[4]BD Unidades'!$A$3:$A$1424,$A760),"-")</f>
        <v>0</v>
      </c>
      <c r="AL760" s="27">
        <f>IFERROR(SUMIFS('[4]BD Unidades'!$AQ$3:$AQ$1424,'[4]BD Unidades'!$A$3:$A$1424,$A760),"-")</f>
        <v>0</v>
      </c>
      <c r="AM760" s="27">
        <f>IFERROR(SUMIFS('[4]BD Unidades'!$AS$3:$AS$1424,'[4]BD Unidades'!$A$3:$A$1424,$A760),"-")</f>
        <v>0</v>
      </c>
      <c r="AN760" s="27">
        <f>IFERROR(SUMIFS('[4]BD Unidades'!$AU$3:$AU$1424,'[4]BD Unidades'!$A$3:$A$1424,$A760),"-")</f>
        <v>0</v>
      </c>
      <c r="AO760" s="27">
        <f>IFERROR(SUMIFS('[4]BD Unidades'!$AW$3:$AW$1424,'[4]BD Unidades'!$A$3:$A$1424,$A760),"-")</f>
        <v>0.21723319601785102</v>
      </c>
      <c r="AP760" s="27">
        <f>IFERROR(SUMIFS('[4]BD Unidades'!$AY$3:$AY$1424,'[4]BD Unidades'!$A$3:$A$1424,$A760),"-")</f>
        <v>0.23436937864744251</v>
      </c>
      <c r="AQ760" s="25">
        <f>IFERROR(SUMIFS('[4]BD Unidades'!$AZ$3:$AZ$1424,'[4]BD Unidades'!$A$3:$A$1424,$A760),"-")</f>
        <v>0.66320303117408885</v>
      </c>
      <c r="AR760" s="25">
        <f>IFERROR(SUMIFS('[4]BD Unidades'!$BA$3:$BA$1424,'[4]BD Unidades'!$A$3:$A$1424,$A760),"-")</f>
        <v>2.9</v>
      </c>
      <c r="AS760" s="28">
        <f>SUMIFS('[4]BD Unidades'!$BC$3:$BC$1424,'[4]BD Unidades'!$A$3:$A$1424,$A760)</f>
        <v>1.6062935559500866E-2</v>
      </c>
      <c r="AT760" s="28">
        <f>SUMIFS('[4]BD Unidades'!$BE$3:$BE$1424,'[4]BD Unidades'!$A$3:$A$1424,$A760)</f>
        <v>0.99528413132846072</v>
      </c>
      <c r="AU760" s="29">
        <f t="shared" si="46"/>
        <v>0.97929694646353782</v>
      </c>
      <c r="AV760" s="30">
        <f t="shared" si="47"/>
        <v>4.5000000000000005E-3</v>
      </c>
      <c r="AW760" s="25">
        <f>IFERROR(SUMIFS('[4]BD Unidades'!$BI$3:$BI$1424,'[4]BD Unidades'!$A$3:$A$1424,$A760),"-")</f>
        <v>0.6523363900437027</v>
      </c>
      <c r="AX760" s="25">
        <f>IFERROR(SUMIFS('[4]BD Unidades'!$BJ$3:$BJ$1424,'[4]BD Unidades'!$A$3:$A$1424,$A760),"-")</f>
        <v>0.41921938423124938</v>
      </c>
    </row>
    <row r="761" spans="1:50" ht="14.4" x14ac:dyDescent="0.3">
      <c r="A761" s="7">
        <v>2108</v>
      </c>
      <c r="B761" s="7" t="s">
        <v>3509</v>
      </c>
      <c r="D761" s="8" t="s">
        <v>6288</v>
      </c>
      <c r="E761" s="19" t="s">
        <v>2309</v>
      </c>
      <c r="F761" s="19" t="s">
        <v>3511</v>
      </c>
      <c r="G761" s="19" t="s">
        <v>3512</v>
      </c>
      <c r="H761" s="19" t="s">
        <v>397</v>
      </c>
      <c r="I761" s="19">
        <v>2024</v>
      </c>
      <c r="J761" s="19" t="s">
        <v>495</v>
      </c>
      <c r="K761" s="19" t="s">
        <v>496</v>
      </c>
      <c r="L761" s="19" t="s">
        <v>157</v>
      </c>
      <c r="M761" s="19" t="s">
        <v>477</v>
      </c>
      <c r="N761" s="19" t="s">
        <v>549</v>
      </c>
      <c r="O761" s="19" t="s">
        <v>477</v>
      </c>
      <c r="P761" s="19" t="s">
        <v>158</v>
      </c>
      <c r="Q761" s="9" t="s">
        <v>3514</v>
      </c>
      <c r="R761" s="20">
        <v>9.1184999999999992</v>
      </c>
      <c r="S761" s="20" t="s">
        <v>6289</v>
      </c>
      <c r="T761" s="20">
        <v>9</v>
      </c>
      <c r="U761" s="20">
        <v>0.17180000000000001</v>
      </c>
      <c r="V761" s="21">
        <f>_xlfn.XLOOKUP(D761,'[4]Gen. Real'!$A$2:$A$1168,'[4]Gen. Real'!$C$2:$C$1168,"-",0)</f>
        <v>11.810979999999999</v>
      </c>
      <c r="W761" s="22"/>
      <c r="X761" s="22" t="str">
        <f>_xlfn.XLOOKUP(D761,[4]Vertimiento!$J$2:$J$119,[4]Vertimiento!$K$2:$K$119,"-",0)</f>
        <v>-</v>
      </c>
      <c r="Y761" s="23" t="str">
        <f t="shared" si="44"/>
        <v>-</v>
      </c>
      <c r="Z761" s="19" t="str">
        <f>_xlfn.XLOOKUP(D761,[4]Cmg!$I$4:$I$99,[4]Cmg!$M$4:$M$99,"----",0,1)</f>
        <v>----</v>
      </c>
      <c r="AA761" s="19" t="str">
        <f>_xlfn.XLOOKUP(D761,[4]Cmg!$A$4:$A$101,[4]Cmg!$B$4:$B$101,"----",0,1)</f>
        <v>----</v>
      </c>
      <c r="AB761" s="19" t="str">
        <f>_xlfn.XLOOKUP(D761,[4]Cmg!$E$4:$E$101,[4]Cmg!$F$4:$F$101,"----",0,1)</f>
        <v>----</v>
      </c>
      <c r="AC761" s="19" t="str">
        <f>_xlfn.XLOOKUP(D761,[4]Cmg!$O$4:$O$101,[4]Cmg!$P$4:$P$101,"----",0,1)</f>
        <v>----</v>
      </c>
      <c r="AD761" s="24" t="str">
        <f>_xlfn.XLOOKUP(D761,[4]Cmg!$S$4:$S$101,[4]Cmg!$U$4:$U$101,"----",0,1)</f>
        <v>----</v>
      </c>
      <c r="AG761" s="25">
        <f>IFERROR(SUMIFS('[4]BD Unidades'!$AH:$AH,'[4]BD Unidades'!$A:$A,'BD Centrales 2024'!$A761),"-")</f>
        <v>9</v>
      </c>
      <c r="AH761" s="25">
        <f>SUMIFS('[4]BD Unidades'!$AJ$3:$AJ$1424,'[4]BD Unidades'!$A$3:$A$1424,$A761)</f>
        <v>2410.7089981904919</v>
      </c>
      <c r="AI761" s="25">
        <f>SUMIFS('[4]BD Unidades'!$AL$3:$AL$1424,'[4]BD Unidades'!$A$3:$A$1424,$A761)</f>
        <v>368.15265668695514</v>
      </c>
      <c r="AJ761" s="26">
        <f t="shared" si="45"/>
        <v>0.13248326200074589</v>
      </c>
      <c r="AK761" s="27">
        <f>IFERROR(SUMIFS('[4]BD Unidades'!$AO$3:$AO$1424,'[4]BD Unidades'!$A$3:$A$1424,$A761),"-")</f>
        <v>0</v>
      </c>
      <c r="AL761" s="27">
        <f>IFERROR(SUMIFS('[4]BD Unidades'!$AQ$3:$AQ$1424,'[4]BD Unidades'!$A$3:$A$1424,$A761),"-")</f>
        <v>0</v>
      </c>
      <c r="AM761" s="27">
        <f>IFERROR(SUMIFS('[4]BD Unidades'!$AS$3:$AS$1424,'[4]BD Unidades'!$A$3:$A$1424,$A761),"-")</f>
        <v>0</v>
      </c>
      <c r="AN761" s="27">
        <f>IFERROR(SUMIFS('[4]BD Unidades'!$AU$3:$AU$1424,'[4]BD Unidades'!$A$3:$A$1424,$A761),"-")</f>
        <v>0</v>
      </c>
      <c r="AO761" s="27">
        <f>IFERROR(SUMIFS('[4]BD Unidades'!$AW$3:$AW$1424,'[4]BD Unidades'!$A$3:$A$1424,$A761),"-")</f>
        <v>0</v>
      </c>
      <c r="AP761" s="27">
        <f>IFERROR(SUMIFS('[4]BD Unidades'!$AY$3:$AY$1424,'[4]BD Unidades'!$A$3:$A$1424,$A761),"-")</f>
        <v>0.24821187695344629</v>
      </c>
      <c r="AQ761" s="25">
        <f>IFERROR(SUMIFS('[4]BD Unidades'!$AZ$3:$AZ$1424,'[4]BD Unidades'!$A$3:$A$1424,$A761),"-")</f>
        <v>2.5672743818181818</v>
      </c>
      <c r="AR761" s="25">
        <f>IFERROR(SUMIFS('[4]BD Unidades'!$BA$3:$BA$1424,'[4]BD Unidades'!$A$3:$A$1424,$A761),"-")</f>
        <v>9</v>
      </c>
      <c r="AS761" s="28">
        <f>SUMIFS('[4]BD Unidades'!$BC$3:$BC$1424,'[4]BD Unidades'!$A$3:$A$1424,$A761)</f>
        <v>7.4143773646981421E-3</v>
      </c>
      <c r="AT761" s="28">
        <f>SUMIFS('[4]BD Unidades'!$BE$3:$BE$1424,'[4]BD Unidades'!$A$3:$A$1424,$A761)</f>
        <v>0.97716698263393553</v>
      </c>
      <c r="AU761" s="29">
        <f t="shared" si="46"/>
        <v>0.96992189787636407</v>
      </c>
      <c r="AV761" s="30">
        <f t="shared" si="47"/>
        <v>1.2999999999999999E-4</v>
      </c>
      <c r="AW761" s="25">
        <f>IFERROR(SUMIFS('[4]BD Unidades'!$BI$3:$BI$1424,'[4]BD Unidades'!$A$3:$A$1424,$A761),"-")</f>
        <v>0.83397208447734728</v>
      </c>
      <c r="AX761" s="25">
        <f>IFERROR(SUMIFS('[4]BD Unidades'!$BJ$3:$BJ$1424,'[4]BD Unidades'!$A$3:$A$1424,$A761),"-")</f>
        <v>0.53594628332358207</v>
      </c>
    </row>
    <row r="762" spans="1:50" ht="14.4" x14ac:dyDescent="0.3">
      <c r="A762" s="7">
        <v>2109</v>
      </c>
      <c r="B762" s="7" t="s">
        <v>3515</v>
      </c>
      <c r="D762" s="8" t="s">
        <v>3516</v>
      </c>
      <c r="E762" s="19" t="s">
        <v>3517</v>
      </c>
      <c r="F762" s="19" t="s">
        <v>3517</v>
      </c>
      <c r="G762" s="19" t="s">
        <v>3518</v>
      </c>
      <c r="H762" s="19" t="s">
        <v>3520</v>
      </c>
      <c r="I762" s="19">
        <v>2024</v>
      </c>
      <c r="J762" s="19" t="s">
        <v>495</v>
      </c>
      <c r="K762" s="19" t="s">
        <v>496</v>
      </c>
      <c r="L762" s="19" t="s">
        <v>213</v>
      </c>
      <c r="M762" s="19" t="s">
        <v>164</v>
      </c>
      <c r="N762" s="19" t="s">
        <v>2819</v>
      </c>
      <c r="O762" s="19" t="s">
        <v>3521</v>
      </c>
      <c r="P762" s="19" t="s">
        <v>51</v>
      </c>
      <c r="Q762" s="9" t="s">
        <v>3522</v>
      </c>
      <c r="R762" s="20">
        <v>2.6019999999999999</v>
      </c>
      <c r="S762" s="20">
        <v>0.17</v>
      </c>
      <c r="T762" s="20">
        <v>2.6</v>
      </c>
      <c r="U762" s="20" t="s">
        <v>397</v>
      </c>
      <c r="V762" s="21" t="str">
        <f>_xlfn.XLOOKUP(D762,'[4]Gen. Real'!$A$2:$A$1168,'[4]Gen. Real'!$C$2:$C$1168,"-",0)</f>
        <v>-</v>
      </c>
      <c r="W762" s="22"/>
      <c r="X762" s="22" t="str">
        <f>_xlfn.XLOOKUP(D762,[4]Vertimiento!$J$2:$J$119,[4]Vertimiento!$K$2:$K$119,"-",0)</f>
        <v>-</v>
      </c>
      <c r="Y762" s="23" t="str">
        <f t="shared" si="44"/>
        <v>-</v>
      </c>
      <c r="Z762" s="19" t="str">
        <f>_xlfn.XLOOKUP(D762,[4]Cmg!$I$4:$I$99,[4]Cmg!$M$4:$M$99,"----",0,1)</f>
        <v>----</v>
      </c>
      <c r="AA762" s="19" t="str">
        <f>_xlfn.XLOOKUP(D762,[4]Cmg!$A$4:$A$101,[4]Cmg!$B$4:$B$101,"----",0,1)</f>
        <v>----</v>
      </c>
      <c r="AB762" s="19" t="str">
        <f>_xlfn.XLOOKUP(D762,[4]Cmg!$E$4:$E$101,[4]Cmg!$F$4:$F$101,"----",0,1)</f>
        <v>----</v>
      </c>
      <c r="AC762" s="19" t="str">
        <f>_xlfn.XLOOKUP(D762,[4]Cmg!$O$4:$O$101,[4]Cmg!$P$4:$P$101,"----",0,1)</f>
        <v>----</v>
      </c>
      <c r="AD762" s="24" t="str">
        <f>_xlfn.XLOOKUP(D762,[4]Cmg!$S$4:$S$101,[4]Cmg!$U$4:$U$101,"----",0,1)</f>
        <v>----</v>
      </c>
      <c r="AG762" s="25">
        <f>IFERROR(SUMIFS('[4]BD Unidades'!$AH:$AH,'[4]BD Unidades'!$A:$A,'BD Centrales 2024'!$A762),"-")</f>
        <v>0</v>
      </c>
      <c r="AH762" s="25">
        <f>SUMIFS('[4]BD Unidades'!$AJ$3:$AJ$1424,'[4]BD Unidades'!$A$3:$A$1424,$A762)</f>
        <v>0</v>
      </c>
      <c r="AI762" s="25">
        <f>SUMIFS('[4]BD Unidades'!$AL$3:$AL$1424,'[4]BD Unidades'!$A$3:$A$1424,$A762)</f>
        <v>0</v>
      </c>
      <c r="AJ762" s="26" t="str">
        <f t="shared" si="45"/>
        <v>-</v>
      </c>
      <c r="AK762" s="27">
        <f>IFERROR(SUMIFS('[4]BD Unidades'!$AO$3:$AO$1424,'[4]BD Unidades'!$A$3:$A$1424,$A762),"-")</f>
        <v>0</v>
      </c>
      <c r="AL762" s="27">
        <f>IFERROR(SUMIFS('[4]BD Unidades'!$AQ$3:$AQ$1424,'[4]BD Unidades'!$A$3:$A$1424,$A762),"-")</f>
        <v>0</v>
      </c>
      <c r="AM762" s="27">
        <f>IFERROR(SUMIFS('[4]BD Unidades'!$AS$3:$AS$1424,'[4]BD Unidades'!$A$3:$A$1424,$A762),"-")</f>
        <v>0</v>
      </c>
      <c r="AN762" s="27">
        <f>IFERROR(SUMIFS('[4]BD Unidades'!$AU$3:$AU$1424,'[4]BD Unidades'!$A$3:$A$1424,$A762),"-")</f>
        <v>0</v>
      </c>
      <c r="AO762" s="27">
        <f>IFERROR(SUMIFS('[4]BD Unidades'!$AW$3:$AW$1424,'[4]BD Unidades'!$A$3:$A$1424,$A762),"-")</f>
        <v>0</v>
      </c>
      <c r="AP762" s="27">
        <f>IFERROR(SUMIFS('[4]BD Unidades'!$AY$3:$AY$1424,'[4]BD Unidades'!$A$3:$A$1424,$A762),"-")</f>
        <v>0</v>
      </c>
      <c r="AQ762" s="25">
        <f>IFERROR(SUMIFS('[4]BD Unidades'!$AZ$3:$AZ$1424,'[4]BD Unidades'!$A$3:$A$1424,$A762),"-")</f>
        <v>0</v>
      </c>
      <c r="AR762" s="25">
        <f>IFERROR(SUMIFS('[4]BD Unidades'!$BA$3:$BA$1424,'[4]BD Unidades'!$A$3:$A$1424,$A762),"-")</f>
        <v>0</v>
      </c>
      <c r="AS762" s="28">
        <f>SUMIFS('[4]BD Unidades'!$BC$3:$BC$1424,'[4]BD Unidades'!$A$3:$A$1424,$A762)</f>
        <v>0</v>
      </c>
      <c r="AT762" s="28">
        <f>SUMIFS('[4]BD Unidades'!$BE$3:$BE$1424,'[4]BD Unidades'!$A$3:$A$1424,$A762)</f>
        <v>0</v>
      </c>
      <c r="AU762" s="29">
        <f t="shared" si="46"/>
        <v>0</v>
      </c>
      <c r="AV762" s="30">
        <f t="shared" si="47"/>
        <v>1.7000000000000001E-3</v>
      </c>
      <c r="AW762" s="25">
        <f>IFERROR(SUMIFS('[4]BD Unidades'!$BI$3:$BI$1424,'[4]BD Unidades'!$A$3:$A$1424,$A762),"-")</f>
        <v>0</v>
      </c>
      <c r="AX762" s="25">
        <f>IFERROR(SUMIFS('[4]BD Unidades'!$BJ$3:$BJ$1424,'[4]BD Unidades'!$A$3:$A$1424,$A762),"-")</f>
        <v>0</v>
      </c>
    </row>
    <row r="763" spans="1:50" ht="14.4" x14ac:dyDescent="0.3">
      <c r="A763" s="7">
        <v>2110</v>
      </c>
      <c r="B763" s="7" t="s">
        <v>3523</v>
      </c>
      <c r="D763" s="8" t="s">
        <v>3524</v>
      </c>
      <c r="E763" s="19" t="s">
        <v>1516</v>
      </c>
      <c r="F763" s="19" t="s">
        <v>3525</v>
      </c>
      <c r="G763" s="19" t="s">
        <v>3526</v>
      </c>
      <c r="H763" s="19" t="s">
        <v>397</v>
      </c>
      <c r="I763" s="19">
        <v>2024</v>
      </c>
      <c r="J763" s="19" t="s">
        <v>495</v>
      </c>
      <c r="K763" s="19" t="s">
        <v>496</v>
      </c>
      <c r="L763" s="19" t="s">
        <v>213</v>
      </c>
      <c r="M763" s="19" t="s">
        <v>90</v>
      </c>
      <c r="N763" s="19" t="s">
        <v>97</v>
      </c>
      <c r="O763" s="19" t="s">
        <v>1095</v>
      </c>
      <c r="P763" s="19" t="s">
        <v>51</v>
      </c>
      <c r="Q763" s="9" t="s">
        <v>2290</v>
      </c>
      <c r="R763" s="20">
        <v>3.0049999999999999</v>
      </c>
      <c r="S763" s="20">
        <v>0.16600000000000001</v>
      </c>
      <c r="T763" s="20">
        <v>3</v>
      </c>
      <c r="U763" s="20" t="s">
        <v>397</v>
      </c>
      <c r="V763" s="21">
        <f>_xlfn.XLOOKUP(D763,'[4]Gen. Real'!$A$2:$A$1168,'[4]Gen. Real'!$C$2:$C$1168,"-",0)</f>
        <v>3.4700999999999977</v>
      </c>
      <c r="W763" s="22"/>
      <c r="X763" s="22" t="str">
        <f>_xlfn.XLOOKUP(D763,[4]Vertimiento!$J$2:$J$119,[4]Vertimiento!$K$2:$K$119,"-",0)</f>
        <v>-</v>
      </c>
      <c r="Y763" s="23" t="str">
        <f t="shared" si="44"/>
        <v>-</v>
      </c>
      <c r="Z763" s="19" t="str">
        <f>_xlfn.XLOOKUP(D763,[4]Cmg!$I$4:$I$99,[4]Cmg!$M$4:$M$99,"----",0,1)</f>
        <v>----</v>
      </c>
      <c r="AA763" s="19" t="str">
        <f>_xlfn.XLOOKUP(D763,[4]Cmg!$A$4:$A$101,[4]Cmg!$B$4:$B$101,"----",0,1)</f>
        <v>----</v>
      </c>
      <c r="AB763" s="19" t="str">
        <f>_xlfn.XLOOKUP(D763,[4]Cmg!$E$4:$E$101,[4]Cmg!$F$4:$F$101,"----",0,1)</f>
        <v>----</v>
      </c>
      <c r="AC763" s="19" t="str">
        <f>_xlfn.XLOOKUP(D763,[4]Cmg!$O$4:$O$101,[4]Cmg!$P$4:$P$101,"----",0,1)</f>
        <v>----</v>
      </c>
      <c r="AD763" s="24" t="str">
        <f>_xlfn.XLOOKUP(D763,[4]Cmg!$S$4:$S$101,[4]Cmg!$U$4:$U$101,"----",0,1)</f>
        <v>----</v>
      </c>
      <c r="AG763" s="25">
        <f>IFERROR(SUMIFS('[4]BD Unidades'!$AH:$AH,'[4]BD Unidades'!$A:$A,'BD Centrales 2024'!$A763),"-")</f>
        <v>3</v>
      </c>
      <c r="AH763" s="25">
        <f>SUMIFS('[4]BD Unidades'!$AJ$3:$AJ$1424,'[4]BD Unidades'!$A$3:$A$1424,$A763)</f>
        <v>622.89517470881844</v>
      </c>
      <c r="AI763" s="25">
        <f>SUMIFS('[4]BD Unidades'!$AL$3:$AL$1424,'[4]BD Unidades'!$A$3:$A$1424,$A763)</f>
        <v>8066.0898502495811</v>
      </c>
      <c r="AJ763" s="26">
        <f t="shared" si="45"/>
        <v>0.92831209020160543</v>
      </c>
      <c r="AK763" s="27">
        <f>IFERROR(SUMIFS('[4]BD Unidades'!$AO$3:$AO$1424,'[4]BD Unidades'!$A$3:$A$1424,$A763),"-")</f>
        <v>0</v>
      </c>
      <c r="AL763" s="27">
        <f>IFERROR(SUMIFS('[4]BD Unidades'!$AQ$3:$AQ$1424,'[4]BD Unidades'!$A$3:$A$1424,$A763),"-")</f>
        <v>0</v>
      </c>
      <c r="AM763" s="27">
        <f>IFERROR(SUMIFS('[4]BD Unidades'!$AS$3:$AS$1424,'[4]BD Unidades'!$A$3:$A$1424,$A763),"-")</f>
        <v>0</v>
      </c>
      <c r="AN763" s="27">
        <f>IFERROR(SUMIFS('[4]BD Unidades'!$AU$3:$AU$1424,'[4]BD Unidades'!$A$3:$A$1424,$A763),"-")</f>
        <v>0</v>
      </c>
      <c r="AO763" s="27">
        <f>IFERROR(SUMIFS('[4]BD Unidades'!$AW$3:$AW$1424,'[4]BD Unidades'!$A$3:$A$1424,$A763),"-")</f>
        <v>0.23686522462562395</v>
      </c>
      <c r="AP763" s="27">
        <f>IFERROR(SUMIFS('[4]BD Unidades'!$AY$3:$AY$1424,'[4]BD Unidades'!$A$3:$A$1424,$A763),"-")</f>
        <v>0.28437004991680531</v>
      </c>
      <c r="AQ763" s="25">
        <f>IFERROR(SUMIFS('[4]BD Unidades'!$AZ$3:$AZ$1424,'[4]BD Unidades'!$A$3:$A$1424,$A763),"-")</f>
        <v>0.68607210121457474</v>
      </c>
      <c r="AR763" s="25">
        <f>IFERROR(SUMIFS('[4]BD Unidades'!$BA$3:$BA$1424,'[4]BD Unidades'!$A$3:$A$1424,$A763),"-")</f>
        <v>1.66323059010969</v>
      </c>
      <c r="AS763" s="28">
        <f>SUMIFS('[4]BD Unidades'!$BC$3:$BC$1424,'[4]BD Unidades'!$A$3:$A$1424,$A763)</f>
        <v>1.3581321177033744E-2</v>
      </c>
      <c r="AT763" s="28">
        <f>SUMIFS('[4]BD Unidades'!$BE$3:$BE$1424,'[4]BD Unidades'!$A$3:$A$1424,$A763)</f>
        <v>0.99717115372375709</v>
      </c>
      <c r="AU763" s="29">
        <f t="shared" si="46"/>
        <v>0.98362825201656146</v>
      </c>
      <c r="AV763" s="30">
        <f t="shared" si="47"/>
        <v>1.66E-3</v>
      </c>
      <c r="AW763" s="25">
        <f>IFERROR(SUMIFS('[4]BD Unidades'!$BI$3:$BI$1424,'[4]BD Unidades'!$A$3:$A$1424,$A763),"-")</f>
        <v>0.67594912335663171</v>
      </c>
      <c r="AX763" s="25">
        <f>IFERROR(SUMIFS('[4]BD Unidades'!$BJ$3:$BJ$1424,'[4]BD Unidades'!$A$3:$A$1424,$A763),"-")</f>
        <v>0.43439394090253919</v>
      </c>
    </row>
    <row r="764" spans="1:50" ht="14.4" x14ac:dyDescent="0.3">
      <c r="A764" s="7">
        <v>2111</v>
      </c>
      <c r="B764" s="7" t="s">
        <v>3528</v>
      </c>
      <c r="D764" s="8" t="s">
        <v>3529</v>
      </c>
      <c r="E764" s="19" t="s">
        <v>3530</v>
      </c>
      <c r="F764" s="19" t="s">
        <v>3530</v>
      </c>
      <c r="G764" s="19" t="s">
        <v>3531</v>
      </c>
      <c r="H764" s="19" t="s">
        <v>397</v>
      </c>
      <c r="I764" s="19">
        <v>2024</v>
      </c>
      <c r="J764" s="19" t="s">
        <v>495</v>
      </c>
      <c r="K764" s="19" t="s">
        <v>496</v>
      </c>
      <c r="L764" s="19" t="s">
        <v>213</v>
      </c>
      <c r="M764" s="19" t="s">
        <v>106</v>
      </c>
      <c r="N764" s="19" t="s">
        <v>243</v>
      </c>
      <c r="O764" s="19" t="s">
        <v>1147</v>
      </c>
      <c r="P764" s="19" t="s">
        <v>51</v>
      </c>
      <c r="Q764" s="9" t="s">
        <v>3532</v>
      </c>
      <c r="R764" s="20">
        <v>9.0150000000000006</v>
      </c>
      <c r="S764" s="20">
        <v>0.16600000000000001</v>
      </c>
      <c r="T764" s="20">
        <v>9</v>
      </c>
      <c r="U764" s="20" t="s">
        <v>397</v>
      </c>
      <c r="V764" s="21">
        <f>_xlfn.XLOOKUP(D764,'[4]Gen. Real'!$A$2:$A$1168,'[4]Gen. Real'!$C$2:$C$1168,"-",0)</f>
        <v>20.906930000000006</v>
      </c>
      <c r="W764" s="22"/>
      <c r="X764" s="22" t="str">
        <f>_xlfn.XLOOKUP(D764,[4]Vertimiento!$J$2:$J$119,[4]Vertimiento!$K$2:$K$119,"-",0)</f>
        <v>-</v>
      </c>
      <c r="Y764" s="23" t="str">
        <f t="shared" si="44"/>
        <v>-</v>
      </c>
      <c r="Z764" s="19" t="str">
        <f>_xlfn.XLOOKUP(D764,[4]Cmg!$I$4:$I$99,[4]Cmg!$M$4:$M$99,"----",0,1)</f>
        <v>----</v>
      </c>
      <c r="AA764" s="19" t="str">
        <f>_xlfn.XLOOKUP(D764,[4]Cmg!$A$4:$A$101,[4]Cmg!$B$4:$B$101,"----",0,1)</f>
        <v>----</v>
      </c>
      <c r="AB764" s="19" t="str">
        <f>_xlfn.XLOOKUP(D764,[4]Cmg!$E$4:$E$101,[4]Cmg!$F$4:$F$101,"----",0,1)</f>
        <v>----</v>
      </c>
      <c r="AC764" s="19" t="str">
        <f>_xlfn.XLOOKUP(D764,[4]Cmg!$O$4:$O$101,[4]Cmg!$P$4:$P$101,"----",0,1)</f>
        <v>----</v>
      </c>
      <c r="AD764" s="24" t="str">
        <f>_xlfn.XLOOKUP(D764,[4]Cmg!$S$4:$S$101,[4]Cmg!$U$4:$U$101,"----",0,1)</f>
        <v>----</v>
      </c>
      <c r="AG764" s="25">
        <f>IFERROR(SUMIFS('[4]BD Unidades'!$AH:$AH,'[4]BD Unidades'!$A:$A,'BD Centrales 2024'!$A764),"-")</f>
        <v>9</v>
      </c>
      <c r="AH764" s="25">
        <f>SUMIFS('[4]BD Unidades'!$AJ$3:$AJ$1424,'[4]BD Unidades'!$A$3:$A$1424,$A764)</f>
        <v>8678.352745424294</v>
      </c>
      <c r="AI764" s="25">
        <f>SUMIFS('[4]BD Unidades'!$AL$3:$AL$1424,'[4]BD Unidades'!$A$3:$A$1424,$A764)</f>
        <v>0</v>
      </c>
      <c r="AJ764" s="26">
        <f t="shared" si="45"/>
        <v>0</v>
      </c>
      <c r="AK764" s="27">
        <f>IFERROR(SUMIFS('[4]BD Unidades'!$AO$3:$AO$1424,'[4]BD Unidades'!$A$3:$A$1424,$A764),"-")</f>
        <v>0</v>
      </c>
      <c r="AL764" s="27">
        <f>IFERROR(SUMIFS('[4]BD Unidades'!$AQ$3:$AQ$1424,'[4]BD Unidades'!$A$3:$A$1424,$A764),"-")</f>
        <v>0</v>
      </c>
      <c r="AM764" s="27">
        <f>IFERROR(SUMIFS('[4]BD Unidades'!$AS$3:$AS$1424,'[4]BD Unidades'!$A$3:$A$1424,$A764),"-")</f>
        <v>0</v>
      </c>
      <c r="AN764" s="27">
        <f>IFERROR(SUMIFS('[4]BD Unidades'!$AU$3:$AU$1424,'[4]BD Unidades'!$A$3:$A$1424,$A764),"-")</f>
        <v>0</v>
      </c>
      <c r="AO764" s="27">
        <f>IFERROR(SUMIFS('[4]BD Unidades'!$AW$3:$AW$1424,'[4]BD Unidades'!$A$3:$A$1424,$A764),"-")</f>
        <v>0.26561131447587355</v>
      </c>
      <c r="AP764" s="27">
        <f>IFERROR(SUMIFS('[4]BD Unidades'!$AY$3:$AY$1424,'[4]BD Unidades'!$A$3:$A$1424,$A764),"-")</f>
        <v>0.27714908485856904</v>
      </c>
      <c r="AQ764" s="25">
        <f>IFERROR(SUMIFS('[4]BD Unidades'!$AZ$3:$AZ$1424,'[4]BD Unidades'!$A$3:$A$1424,$A764),"-")</f>
        <v>2.0582163036437242</v>
      </c>
      <c r="AR764" s="25">
        <f>IFERROR(SUMIFS('[4]BD Unidades'!$BA$3:$BA$1424,'[4]BD Unidades'!$A$3:$A$1424,$A764),"-")</f>
        <v>9</v>
      </c>
      <c r="AS764" s="28">
        <f>SUMIFS('[4]BD Unidades'!$BC$3:$BC$1424,'[4]BD Unidades'!$A$3:$A$1424,$A764)</f>
        <v>1.3072549182477603E-2</v>
      </c>
      <c r="AT764" s="28">
        <f>SUMIFS('[4]BD Unidades'!$BE$3:$BE$1424,'[4]BD Unidades'!$A$3:$A$1424,$A764)</f>
        <v>0.99760114441928871</v>
      </c>
      <c r="AU764" s="29">
        <f t="shared" si="46"/>
        <v>0.98455995439437161</v>
      </c>
      <c r="AV764" s="30">
        <f t="shared" si="47"/>
        <v>1.66E-3</v>
      </c>
      <c r="AW764" s="25">
        <f>IFERROR(SUMIFS('[4]BD Unidades'!$BI$3:$BI$1424,'[4]BD Unidades'!$A$3:$A$1424,$A764),"-")</f>
        <v>2.0297699350894511</v>
      </c>
      <c r="AX764" s="25">
        <f>IFERROR(SUMIFS('[4]BD Unidades'!$BJ$3:$BJ$1424,'[4]BD Unidades'!$A$3:$A$1424,$A764),"-")</f>
        <v>1.3044173455696624</v>
      </c>
    </row>
    <row r="765" spans="1:50" ht="14.4" x14ac:dyDescent="0.3">
      <c r="A765" s="7">
        <v>2112</v>
      </c>
      <c r="B765" s="7" t="s">
        <v>3533</v>
      </c>
      <c r="D765" s="8" t="s">
        <v>3534</v>
      </c>
      <c r="E765" s="19" t="s">
        <v>1516</v>
      </c>
      <c r="F765" s="19" t="s">
        <v>3535</v>
      </c>
      <c r="G765" s="19" t="s">
        <v>3536</v>
      </c>
      <c r="H765" s="19" t="s">
        <v>397</v>
      </c>
      <c r="I765" s="19">
        <v>2024</v>
      </c>
      <c r="J765" s="19" t="s">
        <v>495</v>
      </c>
      <c r="K765" s="19" t="s">
        <v>496</v>
      </c>
      <c r="L765" s="19" t="s">
        <v>213</v>
      </c>
      <c r="M765" s="19" t="s">
        <v>90</v>
      </c>
      <c r="N765" s="19" t="s">
        <v>868</v>
      </c>
      <c r="O765" s="19" t="s">
        <v>868</v>
      </c>
      <c r="P765" s="19" t="s">
        <v>51</v>
      </c>
      <c r="Q765" s="9" t="s">
        <v>2950</v>
      </c>
      <c r="R765" s="20">
        <v>3.0049999999999999</v>
      </c>
      <c r="S765" s="20">
        <v>0.16600000000000001</v>
      </c>
      <c r="T765" s="20">
        <v>3</v>
      </c>
      <c r="U765" s="20" t="s">
        <v>397</v>
      </c>
      <c r="V765" s="21">
        <f>_xlfn.XLOOKUP(D765,'[4]Gen. Real'!$A$2:$A$1168,'[4]Gen. Real'!$C$2:$C$1168,"-",0)</f>
        <v>5.4292300000000022</v>
      </c>
      <c r="W765" s="22"/>
      <c r="X765" s="22" t="str">
        <f>_xlfn.XLOOKUP(D765,[4]Vertimiento!$J$2:$J$119,[4]Vertimiento!$K$2:$K$119,"-",0)</f>
        <v>-</v>
      </c>
      <c r="Y765" s="23" t="str">
        <f t="shared" si="44"/>
        <v>-</v>
      </c>
      <c r="Z765" s="19" t="str">
        <f>_xlfn.XLOOKUP(D765,[4]Cmg!$I$4:$I$99,[4]Cmg!$M$4:$M$99,"----",0,1)</f>
        <v>----</v>
      </c>
      <c r="AA765" s="19" t="str">
        <f>_xlfn.XLOOKUP(D765,[4]Cmg!$A$4:$A$101,[4]Cmg!$B$4:$B$101,"----",0,1)</f>
        <v>----</v>
      </c>
      <c r="AB765" s="19" t="str">
        <f>_xlfn.XLOOKUP(D765,[4]Cmg!$E$4:$E$101,[4]Cmg!$F$4:$F$101,"----",0,1)</f>
        <v>----</v>
      </c>
      <c r="AC765" s="19" t="str">
        <f>_xlfn.XLOOKUP(D765,[4]Cmg!$O$4:$O$101,[4]Cmg!$P$4:$P$101,"----",0,1)</f>
        <v>----</v>
      </c>
      <c r="AD765" s="24" t="str">
        <f>_xlfn.XLOOKUP(D765,[4]Cmg!$S$4:$S$101,[4]Cmg!$U$4:$U$101,"----",0,1)</f>
        <v>----</v>
      </c>
      <c r="AG765" s="25">
        <f>IFERROR(SUMIFS('[4]BD Unidades'!$AH:$AH,'[4]BD Unidades'!$A:$A,'BD Centrales 2024'!$A765),"-")</f>
        <v>2.825603825136612</v>
      </c>
      <c r="AH765" s="25">
        <f>SUMIFS('[4]BD Unidades'!$AJ$3:$AJ$1424,'[4]BD Unidades'!$A$3:$A$1424,$A765)</f>
        <v>7923.5773710482499</v>
      </c>
      <c r="AI765" s="25">
        <f>SUMIFS('[4]BD Unidades'!$AL$3:$AL$1424,'[4]BD Unidades'!$A$3:$A$1424,$A765)</f>
        <v>694.40931780366088</v>
      </c>
      <c r="AJ765" s="26">
        <f t="shared" si="45"/>
        <v>8.0576745227738361E-2</v>
      </c>
      <c r="AK765" s="27">
        <f>IFERROR(SUMIFS('[4]BD Unidades'!$AO$3:$AO$1424,'[4]BD Unidades'!$A$3:$A$1424,$A765),"-")</f>
        <v>0</v>
      </c>
      <c r="AL765" s="27">
        <f>IFERROR(SUMIFS('[4]BD Unidades'!$AQ$3:$AQ$1424,'[4]BD Unidades'!$A$3:$A$1424,$A765),"-")</f>
        <v>0</v>
      </c>
      <c r="AM765" s="27">
        <f>IFERROR(SUMIFS('[4]BD Unidades'!$AS$3:$AS$1424,'[4]BD Unidades'!$A$3:$A$1424,$A765),"-")</f>
        <v>0</v>
      </c>
      <c r="AN765" s="27">
        <f>IFERROR(SUMIFS('[4]BD Unidades'!$AU$3:$AU$1424,'[4]BD Unidades'!$A$3:$A$1424,$A765),"-")</f>
        <v>0</v>
      </c>
      <c r="AO765" s="27">
        <f>IFERROR(SUMIFS('[4]BD Unidades'!$AW$3:$AW$1424,'[4]BD Unidades'!$A$3:$A$1424,$A765),"-")</f>
        <v>0.22793410981697171</v>
      </c>
      <c r="AP765" s="27">
        <f>IFERROR(SUMIFS('[4]BD Unidades'!$AY$3:$AY$1424,'[4]BD Unidades'!$A$3:$A$1424,$A765),"-")</f>
        <v>0.22051447587354409</v>
      </c>
      <c r="AQ765" s="25">
        <f>IFERROR(SUMIFS('[4]BD Unidades'!$AZ$3:$AZ$1424,'[4]BD Unidades'!$A$3:$A$1424,$A765),"-")</f>
        <v>0.6461893178371384</v>
      </c>
      <c r="AR765" s="25">
        <f>IFERROR(SUMIFS('[4]BD Unidades'!$BA$3:$BA$1424,'[4]BD Unidades'!$A$3:$A$1424,$A765),"-")</f>
        <v>2.8226505837537501</v>
      </c>
      <c r="AS765" s="28">
        <f>SUMIFS('[4]BD Unidades'!$BC$3:$BC$1424,'[4]BD Unidades'!$A$3:$A$1424,$A765)</f>
        <v>1.2992201125977206E-2</v>
      </c>
      <c r="AT765" s="28">
        <f>SUMIFS('[4]BD Unidades'!$BE$3:$BE$1424,'[4]BD Unidades'!$A$3:$A$1424,$A765)</f>
        <v>0.99785307729376371</v>
      </c>
      <c r="AU765" s="29">
        <f t="shared" si="46"/>
        <v>0.98488876941938786</v>
      </c>
      <c r="AV765" s="30">
        <f t="shared" si="47"/>
        <v>1.66E-3</v>
      </c>
      <c r="AW765" s="25">
        <f>IFERROR(SUMIFS('[4]BD Unidades'!$BI$3:$BI$1424,'[4]BD Unidades'!$A$3:$A$1424,$A765),"-")</f>
        <v>0.63747132412734986</v>
      </c>
      <c r="AX765" s="25">
        <f>IFERROR(SUMIFS('[4]BD Unidades'!$BJ$3:$BJ$1424,'[4]BD Unidades'!$A$3:$A$1424,$A765),"-")</f>
        <v>0.40966645437002719</v>
      </c>
    </row>
    <row r="766" spans="1:50" ht="14.4" x14ac:dyDescent="0.3">
      <c r="A766" s="7">
        <v>2113</v>
      </c>
      <c r="B766" s="7" t="s">
        <v>3578</v>
      </c>
      <c r="D766" s="8" t="s">
        <v>3579</v>
      </c>
      <c r="E766" s="19" t="s">
        <v>3580</v>
      </c>
      <c r="F766" s="19" t="s">
        <v>3580</v>
      </c>
      <c r="G766" s="19" t="s">
        <v>3581</v>
      </c>
      <c r="H766" s="19" t="s">
        <v>397</v>
      </c>
      <c r="I766" s="19">
        <v>2024</v>
      </c>
      <c r="J766" s="19" t="s">
        <v>495</v>
      </c>
      <c r="K766" s="19" t="s">
        <v>496</v>
      </c>
      <c r="L766" s="19" t="s">
        <v>213</v>
      </c>
      <c r="M766" s="19" t="s">
        <v>477</v>
      </c>
      <c r="N766" s="19" t="s">
        <v>478</v>
      </c>
      <c r="O766" s="19" t="s">
        <v>714</v>
      </c>
      <c r="P766" s="19" t="s">
        <v>51</v>
      </c>
      <c r="Q766" s="9" t="s">
        <v>3582</v>
      </c>
      <c r="R766" s="20">
        <v>3.004</v>
      </c>
      <c r="S766" s="20">
        <v>0.13300000000000001</v>
      </c>
      <c r="T766" s="20">
        <v>3</v>
      </c>
      <c r="U766" s="20" t="s">
        <v>397</v>
      </c>
      <c r="V766" s="21">
        <f>_xlfn.XLOOKUP(D766,'[4]Gen. Real'!$A$2:$A$1168,'[4]Gen. Real'!$C$2:$C$1168,"-",0)</f>
        <v>6.2081899999999983</v>
      </c>
      <c r="W766" s="22"/>
      <c r="X766" s="22" t="str">
        <f>_xlfn.XLOOKUP(D766,[4]Vertimiento!$J$2:$J$119,[4]Vertimiento!$K$2:$K$119,"-",0)</f>
        <v>-</v>
      </c>
      <c r="Y766" s="23" t="str">
        <f t="shared" si="44"/>
        <v>-</v>
      </c>
      <c r="Z766" s="19" t="str">
        <f>_xlfn.XLOOKUP(D766,[4]Cmg!$I$4:$I$99,[4]Cmg!$M$4:$M$99,"----",0,1)</f>
        <v>----</v>
      </c>
      <c r="AA766" s="19" t="str">
        <f>_xlfn.XLOOKUP(D766,[4]Cmg!$A$4:$A$101,[4]Cmg!$B$4:$B$101,"----",0,1)</f>
        <v>----</v>
      </c>
      <c r="AB766" s="19" t="str">
        <f>_xlfn.XLOOKUP(D766,[4]Cmg!$E$4:$E$101,[4]Cmg!$F$4:$F$101,"----",0,1)</f>
        <v>----</v>
      </c>
      <c r="AC766" s="19" t="str">
        <f>_xlfn.XLOOKUP(D766,[4]Cmg!$O$4:$O$101,[4]Cmg!$P$4:$P$101,"----",0,1)</f>
        <v>----</v>
      </c>
      <c r="AD766" s="24" t="str">
        <f>_xlfn.XLOOKUP(D766,[4]Cmg!$S$4:$S$101,[4]Cmg!$U$4:$U$101,"----",0,1)</f>
        <v>----</v>
      </c>
      <c r="AG766" s="25">
        <f>IFERROR(SUMIFS('[4]BD Unidades'!$AH:$AH,'[4]BD Unidades'!$A:$A,'BD Centrales 2024'!$A766),"-")</f>
        <v>3</v>
      </c>
      <c r="AH766" s="25">
        <f>SUMIFS('[4]BD Unidades'!$AJ$3:$AJ$1424,'[4]BD Unidades'!$A$3:$A$1424,$A766)</f>
        <v>7432.6731025299578</v>
      </c>
      <c r="AI766" s="25">
        <f>SUMIFS('[4]BD Unidades'!$AL$3:$AL$1424,'[4]BD Unidades'!$A$3:$A$1424,$A766)</f>
        <v>1248.8348868175765</v>
      </c>
      <c r="AJ766" s="26">
        <f t="shared" si="45"/>
        <v>0.14384999568622567</v>
      </c>
      <c r="AK766" s="27">
        <f>IFERROR(SUMIFS('[4]BD Unidades'!$AO$3:$AO$1424,'[4]BD Unidades'!$A$3:$A$1424,$A766),"-")</f>
        <v>0</v>
      </c>
      <c r="AL766" s="27">
        <f>IFERROR(SUMIFS('[4]BD Unidades'!$AQ$3:$AQ$1424,'[4]BD Unidades'!$A$3:$A$1424,$A766),"-")</f>
        <v>0</v>
      </c>
      <c r="AM766" s="27">
        <f>IFERROR(SUMIFS('[4]BD Unidades'!$AS$3:$AS$1424,'[4]BD Unidades'!$A$3:$A$1424,$A766),"-")</f>
        <v>0</v>
      </c>
      <c r="AN766" s="27">
        <f>IFERROR(SUMIFS('[4]BD Unidades'!$AU$3:$AU$1424,'[4]BD Unidades'!$A$3:$A$1424,$A766),"-")</f>
        <v>0</v>
      </c>
      <c r="AO766" s="27">
        <f>IFERROR(SUMIFS('[4]BD Unidades'!$AW$3:$AW$1424,'[4]BD Unidades'!$A$3:$A$1424,$A766),"-")</f>
        <v>0.24758288948069238</v>
      </c>
      <c r="AP766" s="27">
        <f>IFERROR(SUMIFS('[4]BD Unidades'!$AY$3:$AY$1424,'[4]BD Unidades'!$A$3:$A$1424,$A766),"-")</f>
        <v>0.23344673768308921</v>
      </c>
      <c r="AQ766" s="25">
        <f>IFERROR(SUMIFS('[4]BD Unidades'!$AZ$3:$AZ$1424,'[4]BD Unidades'!$A$3:$A$1424,$A766),"-")</f>
        <v>0.85575812727272726</v>
      </c>
      <c r="AR766" s="25">
        <f>IFERROR(SUMIFS('[4]BD Unidades'!$BA$3:$BA$1424,'[4]BD Unidades'!$A$3:$A$1424,$A766),"-")</f>
        <v>2.8750441605874402</v>
      </c>
      <c r="AS766" s="28">
        <f>SUMIFS('[4]BD Unidades'!$BC$3:$BC$1424,'[4]BD Unidades'!$A$3:$A$1424,$A766)</f>
        <v>1.4343534465461584E-2</v>
      </c>
      <c r="AT766" s="28">
        <f>SUMIFS('[4]BD Unidades'!$BE$3:$BE$1424,'[4]BD Unidades'!$A$3:$A$1424,$A766)</f>
        <v>0.99866844207723038</v>
      </c>
      <c r="AU766" s="29">
        <f t="shared" si="46"/>
        <v>0.98434400685872681</v>
      </c>
      <c r="AV766" s="30">
        <f t="shared" si="47"/>
        <v>1.33E-3</v>
      </c>
      <c r="AW766" s="25">
        <f>IFERROR(SUMIFS('[4]BD Unidades'!$BI$3:$BI$1424,'[4]BD Unidades'!$A$3:$A$1424,$A766),"-")</f>
        <v>0.84346716495183338</v>
      </c>
      <c r="AX766" s="25">
        <f>IFERROR(SUMIFS('[4]BD Unidades'!$BJ$3:$BJ$1424,'[4]BD Unidades'!$A$3:$A$1424,$A766),"-")</f>
        <v>0.54204822988135959</v>
      </c>
    </row>
    <row r="767" spans="1:50" ht="14.4" x14ac:dyDescent="0.3">
      <c r="A767" s="7">
        <v>2114</v>
      </c>
      <c r="B767" s="7" t="s">
        <v>3583</v>
      </c>
      <c r="D767" s="8" t="s">
        <v>3584</v>
      </c>
      <c r="E767" s="19" t="s">
        <v>3585</v>
      </c>
      <c r="F767" s="19" t="s">
        <v>3585</v>
      </c>
      <c r="G767" s="19" t="s">
        <v>3586</v>
      </c>
      <c r="H767" s="19" t="s">
        <v>397</v>
      </c>
      <c r="I767" s="19">
        <v>2024</v>
      </c>
      <c r="J767" s="19" t="s">
        <v>495</v>
      </c>
      <c r="K767" s="19" t="s">
        <v>496</v>
      </c>
      <c r="L767" s="19" t="s">
        <v>213</v>
      </c>
      <c r="M767" s="19" t="s">
        <v>106</v>
      </c>
      <c r="N767" s="19" t="s">
        <v>107</v>
      </c>
      <c r="O767" s="19" t="s">
        <v>304</v>
      </c>
      <c r="P767" s="19" t="s">
        <v>51</v>
      </c>
      <c r="Q767" s="9" t="s">
        <v>3587</v>
      </c>
      <c r="R767" s="20">
        <v>2.74</v>
      </c>
      <c r="S767" s="20">
        <v>1.46</v>
      </c>
      <c r="T767" s="20">
        <v>2.7</v>
      </c>
      <c r="U767" s="20" t="s">
        <v>397</v>
      </c>
      <c r="V767" s="21">
        <f>_xlfn.XLOOKUP(D767,'[4]Gen. Real'!$A$2:$A$1168,'[4]Gen. Real'!$C$2:$C$1168,"-",0)</f>
        <v>4.5630100000000011</v>
      </c>
      <c r="W767" s="22"/>
      <c r="X767" s="22" t="str">
        <f>_xlfn.XLOOKUP(D767,[4]Vertimiento!$J$2:$J$119,[4]Vertimiento!$K$2:$K$119,"-",0)</f>
        <v>-</v>
      </c>
      <c r="Y767" s="23" t="str">
        <f t="shared" si="44"/>
        <v>-</v>
      </c>
      <c r="Z767" s="19" t="str">
        <f>_xlfn.XLOOKUP(D767,[4]Cmg!$I$4:$I$99,[4]Cmg!$M$4:$M$99,"----",0,1)</f>
        <v>----</v>
      </c>
      <c r="AA767" s="19" t="str">
        <f>_xlfn.XLOOKUP(D767,[4]Cmg!$A$4:$A$101,[4]Cmg!$B$4:$B$101,"----",0,1)</f>
        <v>----</v>
      </c>
      <c r="AB767" s="19" t="str">
        <f>_xlfn.XLOOKUP(D767,[4]Cmg!$E$4:$E$101,[4]Cmg!$F$4:$F$101,"----",0,1)</f>
        <v>----</v>
      </c>
      <c r="AC767" s="19" t="str">
        <f>_xlfn.XLOOKUP(D767,[4]Cmg!$O$4:$O$101,[4]Cmg!$P$4:$P$101,"----",0,1)</f>
        <v>----</v>
      </c>
      <c r="AD767" s="24" t="str">
        <f>_xlfn.XLOOKUP(D767,[4]Cmg!$S$4:$S$101,[4]Cmg!$U$4:$U$101,"----",0,1)</f>
        <v>----</v>
      </c>
      <c r="AG767" s="25">
        <f>IFERROR(SUMIFS('[4]BD Unidades'!$AH:$AH,'[4]BD Unidades'!$A:$A,'BD Centrales 2024'!$A767),"-")</f>
        <v>2.7</v>
      </c>
      <c r="AH767" s="25">
        <f>SUMIFS('[4]BD Unidades'!$AJ$3:$AJ$1424,'[4]BD Unidades'!$A$3:$A$1424,$A767)</f>
        <v>7277.7481751824844</v>
      </c>
      <c r="AI767" s="25">
        <f>SUMIFS('[4]BD Unidades'!$AL$3:$AL$1424,'[4]BD Unidades'!$A$3:$A$1424,$A767)</f>
        <v>0</v>
      </c>
      <c r="AJ767" s="26">
        <f t="shared" si="45"/>
        <v>0</v>
      </c>
      <c r="AK767" s="27">
        <f>IFERROR(SUMIFS('[4]BD Unidades'!$AO$3:$AO$1424,'[4]BD Unidades'!$A$3:$A$1424,$A767),"-")</f>
        <v>0</v>
      </c>
      <c r="AL767" s="27">
        <f>IFERROR(SUMIFS('[4]BD Unidades'!$AQ$3:$AQ$1424,'[4]BD Unidades'!$A$3:$A$1424,$A767),"-")</f>
        <v>0</v>
      </c>
      <c r="AM767" s="27">
        <f>IFERROR(SUMIFS('[4]BD Unidades'!$AS$3:$AS$1424,'[4]BD Unidades'!$A$3:$A$1424,$A767),"-")</f>
        <v>0</v>
      </c>
      <c r="AN767" s="27">
        <f>IFERROR(SUMIFS('[4]BD Unidades'!$AU$3:$AU$1424,'[4]BD Unidades'!$A$3:$A$1424,$A767),"-")</f>
        <v>0</v>
      </c>
      <c r="AO767" s="27">
        <f>IFERROR(SUMIFS('[4]BD Unidades'!$AW$3:$AW$1424,'[4]BD Unidades'!$A$3:$A$1424,$A767),"-")</f>
        <v>0.22101766423357663</v>
      </c>
      <c r="AP767" s="27">
        <f>IFERROR(SUMIFS('[4]BD Unidades'!$AY$3:$AY$1424,'[4]BD Unidades'!$A$3:$A$1424,$A767),"-")</f>
        <v>0.24606854014598539</v>
      </c>
      <c r="AQ767" s="25">
        <f>IFERROR(SUMIFS('[4]BD Unidades'!$AZ$3:$AZ$1424,'[4]BD Unidades'!$A$3:$A$1424,$A767),"-")</f>
        <v>0.61746489109311731</v>
      </c>
      <c r="AR767" s="25">
        <f>IFERROR(SUMIFS('[4]BD Unidades'!$BA$3:$BA$1424,'[4]BD Unidades'!$A$3:$A$1424,$A767),"-")</f>
        <v>2.7</v>
      </c>
      <c r="AS767" s="28">
        <f>SUMIFS('[4]BD Unidades'!$BC$3:$BC$1424,'[4]BD Unidades'!$A$3:$A$1424,$A767)</f>
        <v>4.7202236295372429E-2</v>
      </c>
      <c r="AT767" s="28">
        <f>SUMIFS('[4]BD Unidades'!$BE$3:$BE$1424,'[4]BD Unidades'!$A$3:$A$1424,$A767)</f>
        <v>0.98500695524709869</v>
      </c>
      <c r="AU767" s="29">
        <f t="shared" si="46"/>
        <v>0.93851242419293979</v>
      </c>
      <c r="AV767" s="30">
        <f t="shared" si="47"/>
        <v>1.46E-2</v>
      </c>
      <c r="AW767" s="25">
        <f>IFERROR(SUMIFS('[4]BD Unidades'!$BI$3:$BI$1424,'[4]BD Unidades'!$A$3:$A$1424,$A767),"-")</f>
        <v>0.58765201870590678</v>
      </c>
      <c r="AX767" s="25">
        <f>IFERROR(SUMIFS('[4]BD Unidades'!$BJ$3:$BJ$1424,'[4]BD Unidades'!$A$3:$A$1424,$A767),"-")</f>
        <v>0.37765042880351424</v>
      </c>
    </row>
    <row r="768" spans="1:50" ht="14.4" x14ac:dyDescent="0.3">
      <c r="A768" s="7">
        <v>2115</v>
      </c>
      <c r="B768" s="7" t="s">
        <v>3588</v>
      </c>
      <c r="D768" s="8" t="s">
        <v>3589</v>
      </c>
      <c r="E768" s="19" t="s">
        <v>677</v>
      </c>
      <c r="F768" s="19" t="s">
        <v>3590</v>
      </c>
      <c r="G768" s="19" t="s">
        <v>3591</v>
      </c>
      <c r="H768" s="19" t="s">
        <v>397</v>
      </c>
      <c r="I768" s="19">
        <v>2024</v>
      </c>
      <c r="J768" s="19" t="s">
        <v>495</v>
      </c>
      <c r="K768" s="19" t="s">
        <v>496</v>
      </c>
      <c r="L768" s="19" t="s">
        <v>213</v>
      </c>
      <c r="M768" s="19" t="s">
        <v>362</v>
      </c>
      <c r="N768" s="19" t="s">
        <v>363</v>
      </c>
      <c r="O768" s="19" t="s">
        <v>3593</v>
      </c>
      <c r="P768" s="19" t="s">
        <v>51</v>
      </c>
      <c r="Q768" s="9" t="s">
        <v>3594</v>
      </c>
      <c r="R768" s="20">
        <v>9.01</v>
      </c>
      <c r="S768" s="20">
        <v>0.111</v>
      </c>
      <c r="T768" s="20">
        <v>9</v>
      </c>
      <c r="U768" s="20" t="s">
        <v>397</v>
      </c>
      <c r="V768" s="21">
        <f>_xlfn.XLOOKUP(D768,'[4]Gen. Real'!$A$2:$A$1168,'[4]Gen. Real'!$C$2:$C$1168,"-",0)</f>
        <v>19.761870000000016</v>
      </c>
      <c r="W768" s="22"/>
      <c r="X768" s="22" t="str">
        <f>_xlfn.XLOOKUP(D768,[4]Vertimiento!$J$2:$J$119,[4]Vertimiento!$K$2:$K$119,"-",0)</f>
        <v>-</v>
      </c>
      <c r="Y768" s="23" t="str">
        <f t="shared" si="44"/>
        <v>-</v>
      </c>
      <c r="Z768" s="19" t="str">
        <f>_xlfn.XLOOKUP(D768,[4]Cmg!$I$4:$I$99,[4]Cmg!$M$4:$M$99,"----",0,1)</f>
        <v>----</v>
      </c>
      <c r="AA768" s="19" t="str">
        <f>_xlfn.XLOOKUP(D768,[4]Cmg!$A$4:$A$101,[4]Cmg!$B$4:$B$101,"----",0,1)</f>
        <v>----</v>
      </c>
      <c r="AB768" s="19" t="str">
        <f>_xlfn.XLOOKUP(D768,[4]Cmg!$E$4:$E$101,[4]Cmg!$F$4:$F$101,"----",0,1)</f>
        <v>----</v>
      </c>
      <c r="AC768" s="19" t="str">
        <f>_xlfn.XLOOKUP(D768,[4]Cmg!$O$4:$O$101,[4]Cmg!$P$4:$P$101,"----",0,1)</f>
        <v>----</v>
      </c>
      <c r="AD768" s="24" t="str">
        <f>_xlfn.XLOOKUP(D768,[4]Cmg!$S$4:$S$101,[4]Cmg!$U$4:$U$101,"----",0,1)</f>
        <v>----</v>
      </c>
      <c r="AG768" s="25">
        <f>IFERROR(SUMIFS('[4]BD Unidades'!$AH:$AH,'[4]BD Unidades'!$A:$A,'BD Centrales 2024'!$A768),"-")</f>
        <v>9</v>
      </c>
      <c r="AH768" s="25">
        <f>SUMIFS('[4]BD Unidades'!$AJ$3:$AJ$1424,'[4]BD Unidades'!$A$3:$A$1424,$A768)</f>
        <v>8682.7192008879065</v>
      </c>
      <c r="AI768" s="25">
        <f>SUMIFS('[4]BD Unidades'!$AL$3:$AL$1424,'[4]BD Unidades'!$A$3:$A$1424,$A768)</f>
        <v>0</v>
      </c>
      <c r="AJ768" s="26">
        <f t="shared" si="45"/>
        <v>0</v>
      </c>
      <c r="AK768" s="27">
        <f>IFERROR(SUMIFS('[4]BD Unidades'!$AO$3:$AO$1424,'[4]BD Unidades'!$A$3:$A$1424,$A768),"-")</f>
        <v>0</v>
      </c>
      <c r="AL768" s="27">
        <f>IFERROR(SUMIFS('[4]BD Unidades'!$AQ$3:$AQ$1424,'[4]BD Unidades'!$A$3:$A$1424,$A768),"-")</f>
        <v>0</v>
      </c>
      <c r="AM768" s="27">
        <f>IFERROR(SUMIFS('[4]BD Unidades'!$AS$3:$AS$1424,'[4]BD Unidades'!$A$3:$A$1424,$A768),"-")</f>
        <v>0</v>
      </c>
      <c r="AN768" s="27">
        <f>IFERROR(SUMIFS('[4]BD Unidades'!$AU$3:$AU$1424,'[4]BD Unidades'!$A$3:$A$1424,$A768),"-")</f>
        <v>0</v>
      </c>
      <c r="AO768" s="27">
        <f>IFERROR(SUMIFS('[4]BD Unidades'!$AW$3:$AW$1424,'[4]BD Unidades'!$A$3:$A$1424,$A768),"-")</f>
        <v>0.25105305216426194</v>
      </c>
      <c r="AP768" s="27">
        <f>IFERROR(SUMIFS('[4]BD Unidades'!$AY$3:$AY$1424,'[4]BD Unidades'!$A$3:$A$1424,$A768),"-")</f>
        <v>0.21040721420643729</v>
      </c>
      <c r="AQ768" s="25">
        <f>IFERROR(SUMIFS('[4]BD Unidades'!$AZ$3:$AZ$1424,'[4]BD Unidades'!$A$3:$A$1424,$A768),"-")</f>
        <v>2.0582163036437242</v>
      </c>
      <c r="AR768" s="25">
        <f>IFERROR(SUMIFS('[4]BD Unidades'!$BA$3:$BA$1424,'[4]BD Unidades'!$A$3:$A$1424,$A768),"-")</f>
        <v>9</v>
      </c>
      <c r="AS768" s="28">
        <f>SUMIFS('[4]BD Unidades'!$BC$3:$BC$1424,'[4]BD Unidades'!$A$3:$A$1424,$A768)</f>
        <v>1.3820426436379646E-2</v>
      </c>
      <c r="AT768" s="28">
        <f>SUMIFS('[4]BD Unidades'!$BE$3:$BE$1424,'[4]BD Unidades'!$A$3:$A$1424,$A768)</f>
        <v>0.99889012208657046</v>
      </c>
      <c r="AU768" s="29">
        <f t="shared" si="46"/>
        <v>0.98508503463624675</v>
      </c>
      <c r="AV768" s="30">
        <f t="shared" si="47"/>
        <v>1.1100000000000001E-3</v>
      </c>
      <c r="AW768" s="25">
        <f>IFERROR(SUMIFS('[4]BD Unidades'!$BI$3:$BI$1424,'[4]BD Unidades'!$A$3:$A$1424,$A768),"-")</f>
        <v>2.0297392705990407</v>
      </c>
      <c r="AX768" s="25">
        <f>IFERROR(SUMIFS('[4]BD Unidades'!$BJ$3:$BJ$1424,'[4]BD Unidades'!$A$3:$A$1424,$A768),"-")</f>
        <v>1.3043976392509842</v>
      </c>
    </row>
    <row r="769" spans="1:50" ht="14.4" x14ac:dyDescent="0.3">
      <c r="A769" s="7">
        <v>2116</v>
      </c>
      <c r="B769" s="7" t="s">
        <v>3619</v>
      </c>
      <c r="D769" s="8" t="s">
        <v>3620</v>
      </c>
      <c r="E769" s="19" t="s">
        <v>3621</v>
      </c>
      <c r="F769" s="19" t="s">
        <v>3621</v>
      </c>
      <c r="G769" s="19" t="s">
        <v>3622</v>
      </c>
      <c r="H769" s="19" t="s">
        <v>397</v>
      </c>
      <c r="I769" s="19">
        <v>2024</v>
      </c>
      <c r="J769" s="19" t="s">
        <v>495</v>
      </c>
      <c r="K769" s="19" t="s">
        <v>496</v>
      </c>
      <c r="L769" s="19" t="s">
        <v>47</v>
      </c>
      <c r="M769" s="19" t="s">
        <v>90</v>
      </c>
      <c r="N769" s="19" t="s">
        <v>1950</v>
      </c>
      <c r="O769" s="19" t="s">
        <v>1950</v>
      </c>
      <c r="P769" s="19" t="s">
        <v>51</v>
      </c>
      <c r="Q769" s="9" t="s">
        <v>3623</v>
      </c>
      <c r="R769" s="20">
        <v>8.9565000000000001</v>
      </c>
      <c r="S769" s="20">
        <v>2.46</v>
      </c>
      <c r="T769" s="20">
        <v>8.7365999999999993</v>
      </c>
      <c r="U769" s="20">
        <v>3.6700000000000003E-2</v>
      </c>
      <c r="V769" s="21" t="str">
        <f>_xlfn.XLOOKUP(D769,'[4]Gen. Real'!$A$2:$A$1168,'[4]Gen. Real'!$C$2:$C$1168,"-",0)</f>
        <v>-</v>
      </c>
      <c r="W769" s="22"/>
      <c r="X769" s="22" t="str">
        <f>_xlfn.XLOOKUP(D769,[4]Vertimiento!$J$2:$J$119,[4]Vertimiento!$K$2:$K$119,"-",0)</f>
        <v>-</v>
      </c>
      <c r="Y769" s="23" t="str">
        <f t="shared" si="44"/>
        <v>-</v>
      </c>
      <c r="Z769" s="19" t="str">
        <f>_xlfn.XLOOKUP(D769,[4]Cmg!$I$4:$I$99,[4]Cmg!$M$4:$M$99,"----",0,1)</f>
        <v>----</v>
      </c>
      <c r="AA769" s="19" t="str">
        <f>_xlfn.XLOOKUP(D769,[4]Cmg!$A$4:$A$101,[4]Cmg!$B$4:$B$101,"----",0,1)</f>
        <v>----</v>
      </c>
      <c r="AB769" s="19" t="str">
        <f>_xlfn.XLOOKUP(D769,[4]Cmg!$E$4:$E$101,[4]Cmg!$F$4:$F$101,"----",0,1)</f>
        <v>----</v>
      </c>
      <c r="AC769" s="19" t="str">
        <f>_xlfn.XLOOKUP(D769,[4]Cmg!$O$4:$O$101,[4]Cmg!$P$4:$P$101,"----",0,1)</f>
        <v>----</v>
      </c>
      <c r="AD769" s="24" t="str">
        <f>_xlfn.XLOOKUP(D769,[4]Cmg!$S$4:$S$101,[4]Cmg!$U$4:$U$101,"----",0,1)</f>
        <v>----</v>
      </c>
      <c r="AG769" s="25">
        <f>IFERROR(SUMIFS('[4]BD Unidades'!$AH:$AH,'[4]BD Unidades'!$A:$A,'BD Centrales 2024'!$A769),"-")</f>
        <v>0</v>
      </c>
      <c r="AH769" s="25">
        <f>SUMIFS('[4]BD Unidades'!$AJ$3:$AJ$1424,'[4]BD Unidades'!$A$3:$A$1424,$A769)</f>
        <v>0</v>
      </c>
      <c r="AI769" s="25">
        <f>SUMIFS('[4]BD Unidades'!$AL$3:$AL$1424,'[4]BD Unidades'!$A$3:$A$1424,$A769)</f>
        <v>0</v>
      </c>
      <c r="AJ769" s="26" t="str">
        <f t="shared" si="45"/>
        <v>-</v>
      </c>
      <c r="AK769" s="27">
        <f>IFERROR(SUMIFS('[4]BD Unidades'!$AO$3:$AO$1424,'[4]BD Unidades'!$A$3:$A$1424,$A769),"-")</f>
        <v>0</v>
      </c>
      <c r="AL769" s="27">
        <f>IFERROR(SUMIFS('[4]BD Unidades'!$AQ$3:$AQ$1424,'[4]BD Unidades'!$A$3:$A$1424,$A769),"-")</f>
        <v>0</v>
      </c>
      <c r="AM769" s="27">
        <f>IFERROR(SUMIFS('[4]BD Unidades'!$AS$3:$AS$1424,'[4]BD Unidades'!$A$3:$A$1424,$A769),"-")</f>
        <v>0</v>
      </c>
      <c r="AN769" s="27">
        <f>IFERROR(SUMIFS('[4]BD Unidades'!$AU$3:$AU$1424,'[4]BD Unidades'!$A$3:$A$1424,$A769),"-")</f>
        <v>0</v>
      </c>
      <c r="AO769" s="27">
        <f>IFERROR(SUMIFS('[4]BD Unidades'!$AW$3:$AW$1424,'[4]BD Unidades'!$A$3:$A$1424,$A769),"-")</f>
        <v>0</v>
      </c>
      <c r="AP769" s="27">
        <f>IFERROR(SUMIFS('[4]BD Unidades'!$AY$3:$AY$1424,'[4]BD Unidades'!$A$3:$A$1424,$A769),"-")</f>
        <v>0</v>
      </c>
      <c r="AQ769" s="25">
        <f>IFERROR(SUMIFS('[4]BD Unidades'!$AZ$3:$AZ$1424,'[4]BD Unidades'!$A$3:$A$1424,$A769),"-")</f>
        <v>0</v>
      </c>
      <c r="AR769" s="25">
        <f>IFERROR(SUMIFS('[4]BD Unidades'!$BA$3:$BA$1424,'[4]BD Unidades'!$A$3:$A$1424,$A769),"-")</f>
        <v>0</v>
      </c>
      <c r="AS769" s="28">
        <f>SUMIFS('[4]BD Unidades'!$BC$3:$BC$1424,'[4]BD Unidades'!$A$3:$A$1424,$A769)</f>
        <v>0</v>
      </c>
      <c r="AT769" s="28">
        <f>SUMIFS('[4]BD Unidades'!$BE$3:$BE$1424,'[4]BD Unidades'!$A$3:$A$1424,$A769)</f>
        <v>0</v>
      </c>
      <c r="AU769" s="29">
        <f t="shared" si="46"/>
        <v>0</v>
      </c>
      <c r="AV769" s="30">
        <f t="shared" si="47"/>
        <v>2.46E-2</v>
      </c>
      <c r="AW769" s="25">
        <f>IFERROR(SUMIFS('[4]BD Unidades'!$BI$3:$BI$1424,'[4]BD Unidades'!$A$3:$A$1424,$A769),"-")</f>
        <v>0</v>
      </c>
      <c r="AX769" s="25">
        <f>IFERROR(SUMIFS('[4]BD Unidades'!$BJ$3:$BJ$1424,'[4]BD Unidades'!$A$3:$A$1424,$A769),"-")</f>
        <v>0</v>
      </c>
    </row>
    <row r="770" spans="1:50" ht="14.4" x14ac:dyDescent="0.3">
      <c r="A770" s="7">
        <v>2117</v>
      </c>
      <c r="B770" s="7" t="s">
        <v>3624</v>
      </c>
      <c r="D770" s="8" t="s">
        <v>3625</v>
      </c>
      <c r="E770" s="19" t="s">
        <v>3626</v>
      </c>
      <c r="F770" s="19" t="s">
        <v>3626</v>
      </c>
      <c r="G770" s="19" t="s">
        <v>3627</v>
      </c>
      <c r="H770" s="19" t="s">
        <v>397</v>
      </c>
      <c r="I770" s="19">
        <v>2024</v>
      </c>
      <c r="J770" s="19" t="s">
        <v>495</v>
      </c>
      <c r="K770" s="19" t="s">
        <v>496</v>
      </c>
      <c r="L770" s="19" t="s">
        <v>213</v>
      </c>
      <c r="M770" s="19" t="s">
        <v>362</v>
      </c>
      <c r="N770" s="19" t="s">
        <v>363</v>
      </c>
      <c r="O770" s="19" t="s">
        <v>3593</v>
      </c>
      <c r="P770" s="19" t="s">
        <v>51</v>
      </c>
      <c r="Q770" s="9" t="s">
        <v>3628</v>
      </c>
      <c r="R770" s="20">
        <v>9.01</v>
      </c>
      <c r="S770" s="20">
        <v>0.111</v>
      </c>
      <c r="T770" s="20">
        <v>9</v>
      </c>
      <c r="U770" s="20" t="s">
        <v>397</v>
      </c>
      <c r="V770" s="21">
        <f>_xlfn.XLOOKUP(D770,'[4]Gen. Real'!$A$2:$A$1168,'[4]Gen. Real'!$C$2:$C$1168,"-",0)</f>
        <v>19.879729999999999</v>
      </c>
      <c r="W770" s="22"/>
      <c r="X770" s="22" t="str">
        <f>_xlfn.XLOOKUP(D770,[4]Vertimiento!$J$2:$J$119,[4]Vertimiento!$K$2:$K$119,"-",0)</f>
        <v>-</v>
      </c>
      <c r="Y770" s="23" t="str">
        <f t="shared" si="44"/>
        <v>-</v>
      </c>
      <c r="Z770" s="19" t="str">
        <f>_xlfn.XLOOKUP(D770,[4]Cmg!$I$4:$I$99,[4]Cmg!$M$4:$M$99,"----",0,1)</f>
        <v>----</v>
      </c>
      <c r="AA770" s="19" t="str">
        <f>_xlfn.XLOOKUP(D770,[4]Cmg!$A$4:$A$101,[4]Cmg!$B$4:$B$101,"----",0,1)</f>
        <v>----</v>
      </c>
      <c r="AB770" s="19" t="str">
        <f>_xlfn.XLOOKUP(D770,[4]Cmg!$E$4:$E$101,[4]Cmg!$F$4:$F$101,"----",0,1)</f>
        <v>----</v>
      </c>
      <c r="AC770" s="19" t="str">
        <f>_xlfn.XLOOKUP(D770,[4]Cmg!$O$4:$O$101,[4]Cmg!$P$4:$P$101,"----",0,1)</f>
        <v>----</v>
      </c>
      <c r="AD770" s="24" t="str">
        <f>_xlfn.XLOOKUP(D770,[4]Cmg!$S$4:$S$101,[4]Cmg!$U$4:$U$101,"----",0,1)</f>
        <v>----</v>
      </c>
      <c r="AG770" s="25">
        <f>IFERROR(SUMIFS('[4]BD Unidades'!$AH:$AH,'[4]BD Unidades'!$A:$A,'BD Centrales 2024'!$A770),"-")</f>
        <v>9</v>
      </c>
      <c r="AH770" s="25">
        <f>SUMIFS('[4]BD Unidades'!$AJ$3:$AJ$1424,'[4]BD Unidades'!$A$3:$A$1424,$A770)</f>
        <v>6889.6448390677033</v>
      </c>
      <c r="AI770" s="25">
        <f>SUMIFS('[4]BD Unidades'!$AL$3:$AL$1424,'[4]BD Unidades'!$A$3:$A$1424,$A770)</f>
        <v>1.0987791342952276</v>
      </c>
      <c r="AJ770" s="26">
        <f t="shared" si="45"/>
        <v>1.5945726545285862E-4</v>
      </c>
      <c r="AK770" s="27">
        <f>IFERROR(SUMIFS('[4]BD Unidades'!$AO$3:$AO$1424,'[4]BD Unidades'!$A$3:$A$1424,$A770),"-")</f>
        <v>0</v>
      </c>
      <c r="AL770" s="27">
        <f>IFERROR(SUMIFS('[4]BD Unidades'!$AQ$3:$AQ$1424,'[4]BD Unidades'!$A$3:$A$1424,$A770),"-")</f>
        <v>0</v>
      </c>
      <c r="AM770" s="27">
        <f>IFERROR(SUMIFS('[4]BD Unidades'!$AS$3:$AS$1424,'[4]BD Unidades'!$A$3:$A$1424,$A770),"-")</f>
        <v>0</v>
      </c>
      <c r="AN770" s="27">
        <f>IFERROR(SUMIFS('[4]BD Unidades'!$AU$3:$AU$1424,'[4]BD Unidades'!$A$3:$A$1424,$A770),"-")</f>
        <v>0</v>
      </c>
      <c r="AO770" s="27">
        <f>IFERROR(SUMIFS('[4]BD Unidades'!$AW$3:$AW$1424,'[4]BD Unidades'!$A$3:$A$1424,$A770),"-")</f>
        <v>0.26626315205327411</v>
      </c>
      <c r="AP770" s="27">
        <f>IFERROR(SUMIFS('[4]BD Unidades'!$AY$3:$AY$1424,'[4]BD Unidades'!$A$3:$A$1424,$A770),"-")</f>
        <v>0.1195971143174251</v>
      </c>
      <c r="AQ770" s="25">
        <f>IFERROR(SUMIFS('[4]BD Unidades'!$AZ$3:$AZ$1424,'[4]BD Unidades'!$A$3:$A$1424,$A770),"-")</f>
        <v>2.0582163036437242</v>
      </c>
      <c r="AR770" s="25">
        <f>IFERROR(SUMIFS('[4]BD Unidades'!$BA$3:$BA$1424,'[4]BD Unidades'!$A$3:$A$1424,$A770),"-")</f>
        <v>8.9985648846109303</v>
      </c>
      <c r="AS770" s="28">
        <f>SUMIFS('[4]BD Unidades'!$BC$3:$BC$1424,'[4]BD Unidades'!$A$3:$A$1424,$A770)</f>
        <v>8.0648087508873839E-2</v>
      </c>
      <c r="AT770" s="28">
        <f>SUMIFS('[4]BD Unidades'!$BE$3:$BE$1424,'[4]BD Unidades'!$A$3:$A$1424,$A770)</f>
        <v>0.98443858675545648</v>
      </c>
      <c r="AU770" s="29">
        <f t="shared" si="46"/>
        <v>0.90504549746369034</v>
      </c>
      <c r="AV770" s="30">
        <f t="shared" si="47"/>
        <v>1.1100000000000001E-3</v>
      </c>
      <c r="AW770" s="25">
        <f>IFERROR(SUMIFS('[4]BD Unidades'!$BI$3:$BI$1424,'[4]BD Unidades'!$A$3:$A$1424,$A770),"-")</f>
        <v>1.864667386955813</v>
      </c>
      <c r="AX770" s="25">
        <f>IFERROR(SUMIFS('[4]BD Unidades'!$BJ$3:$BJ$1424,'[4]BD Unidades'!$A$3:$A$1424,$A770),"-")</f>
        <v>1.1983153564426154</v>
      </c>
    </row>
    <row r="771" spans="1:50" ht="14.4" x14ac:dyDescent="0.3">
      <c r="A771" s="7">
        <v>2118</v>
      </c>
      <c r="B771" s="7" t="s">
        <v>3629</v>
      </c>
      <c r="D771" s="8" t="s">
        <v>3630</v>
      </c>
      <c r="E771" s="19" t="s">
        <v>3631</v>
      </c>
      <c r="F771" s="19" t="s">
        <v>3631</v>
      </c>
      <c r="G771" s="19" t="s">
        <v>3632</v>
      </c>
      <c r="H771" s="19" t="s">
        <v>397</v>
      </c>
      <c r="I771" s="19">
        <v>2024</v>
      </c>
      <c r="J771" s="19" t="s">
        <v>495</v>
      </c>
      <c r="K771" s="19" t="s">
        <v>496</v>
      </c>
      <c r="L771" s="19" t="s">
        <v>213</v>
      </c>
      <c r="M771" s="19" t="s">
        <v>164</v>
      </c>
      <c r="N771" s="19" t="s">
        <v>831</v>
      </c>
      <c r="O771" s="19" t="s">
        <v>2405</v>
      </c>
      <c r="P771" s="19" t="s">
        <v>51</v>
      </c>
      <c r="Q771" s="9" t="s">
        <v>3633</v>
      </c>
      <c r="R771" s="20">
        <v>2.5550000000000002</v>
      </c>
      <c r="S771" s="20">
        <v>2.15</v>
      </c>
      <c r="T771" s="20">
        <v>2.5</v>
      </c>
      <c r="U771" s="20" t="s">
        <v>397</v>
      </c>
      <c r="V771" s="21">
        <f>_xlfn.XLOOKUP(D771,'[4]Gen. Real'!$A$2:$A$1168,'[4]Gen. Real'!$C$2:$C$1168,"-",0)</f>
        <v>5.4234299999999989</v>
      </c>
      <c r="W771" s="22"/>
      <c r="X771" s="22" t="str">
        <f>_xlfn.XLOOKUP(D771,[4]Vertimiento!$J$2:$J$119,[4]Vertimiento!$K$2:$K$119,"-",0)</f>
        <v>-</v>
      </c>
      <c r="Y771" s="23" t="str">
        <f t="shared" ref="Y771:Y834" si="48">IFERROR(X771/(V771+X771),"-")</f>
        <v>-</v>
      </c>
      <c r="Z771" s="19" t="str">
        <f>_xlfn.XLOOKUP(D771,[4]Cmg!$I$4:$I$99,[4]Cmg!$M$4:$M$99,"----",0,1)</f>
        <v>----</v>
      </c>
      <c r="AA771" s="19" t="str">
        <f>_xlfn.XLOOKUP(D771,[4]Cmg!$A$4:$A$101,[4]Cmg!$B$4:$B$101,"----",0,1)</f>
        <v>----</v>
      </c>
      <c r="AB771" s="19" t="str">
        <f>_xlfn.XLOOKUP(D771,[4]Cmg!$E$4:$E$101,[4]Cmg!$F$4:$F$101,"----",0,1)</f>
        <v>----</v>
      </c>
      <c r="AC771" s="19" t="str">
        <f>_xlfn.XLOOKUP(D771,[4]Cmg!$O$4:$O$101,[4]Cmg!$P$4:$P$101,"----",0,1)</f>
        <v>----</v>
      </c>
      <c r="AD771" s="24" t="str">
        <f>_xlfn.XLOOKUP(D771,[4]Cmg!$S$4:$S$101,[4]Cmg!$U$4:$U$101,"----",0,1)</f>
        <v>----</v>
      </c>
      <c r="AG771" s="25">
        <f>IFERROR(SUMIFS('[4]BD Unidades'!$AH:$AH,'[4]BD Unidades'!$A:$A,'BD Centrales 2024'!$A771),"-")</f>
        <v>2.5</v>
      </c>
      <c r="AH771" s="25">
        <f>SUMIFS('[4]BD Unidades'!$AJ$3:$AJ$1424,'[4]BD Unidades'!$A$3:$A$1424,$A771)</f>
        <v>8274.4944553163677</v>
      </c>
      <c r="AI771" s="25">
        <f>SUMIFS('[4]BD Unidades'!$AL$3:$AL$1424,'[4]BD Unidades'!$A$3:$A$1424,$A771)</f>
        <v>0</v>
      </c>
      <c r="AJ771" s="26">
        <f t="shared" ref="AJ771:AJ834" si="49">IFERROR(AI771/(AH771+AI771),"-")</f>
        <v>0</v>
      </c>
      <c r="AK771" s="27">
        <f>IFERROR(SUMIFS('[4]BD Unidades'!$AO$3:$AO$1424,'[4]BD Unidades'!$A$3:$A$1424,$A771),"-")</f>
        <v>0</v>
      </c>
      <c r="AL771" s="27">
        <f>IFERROR(SUMIFS('[4]BD Unidades'!$AQ$3:$AQ$1424,'[4]BD Unidades'!$A$3:$A$1424,$A771),"-")</f>
        <v>0</v>
      </c>
      <c r="AM771" s="27">
        <f>IFERROR(SUMIFS('[4]BD Unidades'!$AS$3:$AS$1424,'[4]BD Unidades'!$A$3:$A$1424,$A771),"-")</f>
        <v>0</v>
      </c>
      <c r="AN771" s="27">
        <f>IFERROR(SUMIFS('[4]BD Unidades'!$AU$3:$AU$1424,'[4]BD Unidades'!$A$3:$A$1424,$A771),"-")</f>
        <v>0</v>
      </c>
      <c r="AO771" s="27">
        <f>IFERROR(SUMIFS('[4]BD Unidades'!$AW$3:$AW$1424,'[4]BD Unidades'!$A$3:$A$1424,$A771),"-")</f>
        <v>0.24879158512720156</v>
      </c>
      <c r="AP771" s="27">
        <f>IFERROR(SUMIFS('[4]BD Unidades'!$AY$3:$AY$1424,'[4]BD Unidades'!$A$3:$A$1424,$A771),"-")</f>
        <v>0.26099217221135029</v>
      </c>
      <c r="AQ771" s="25">
        <f>IFERROR(SUMIFS('[4]BD Unidades'!$AZ$3:$AZ$1424,'[4]BD Unidades'!$A$3:$A$1424,$A771),"-")</f>
        <v>0.57172675101214554</v>
      </c>
      <c r="AR771" s="25">
        <f>IFERROR(SUMIFS('[4]BD Unidades'!$BA$3:$BA$1424,'[4]BD Unidades'!$A$3:$A$1424,$A771),"-")</f>
        <v>2.5</v>
      </c>
      <c r="AS771" s="28">
        <f>SUMIFS('[4]BD Unidades'!$BC$3:$BC$1424,'[4]BD Unidades'!$A$3:$A$1424,$A771)</f>
        <v>1.2084139077286008E-2</v>
      </c>
      <c r="AT771" s="28">
        <f>SUMIFS('[4]BD Unidades'!$BE$3:$BE$1424,'[4]BD Unidades'!$A$3:$A$1424,$A771)</f>
        <v>0.97703475868477008</v>
      </c>
      <c r="AU771" s="29">
        <f t="shared" ref="AU771:AU834" si="50">IFERROR(AT771*(1-AS771),"-")</f>
        <v>0.96522813477748071</v>
      </c>
      <c r="AV771" s="30">
        <f t="shared" ref="AV771:AV834" si="51">IFERROR(S771/100,"-")</f>
        <v>2.1499999999999998E-2</v>
      </c>
      <c r="AW771" s="25">
        <f>IFERROR(SUMIFS('[4]BD Unidades'!$BI$3:$BI$1424,'[4]BD Unidades'!$A$3:$A$1424,$A771),"-")</f>
        <v>0.56383560322369175</v>
      </c>
      <c r="AX771" s="25">
        <f>IFERROR(SUMIFS('[4]BD Unidades'!$BJ$3:$BJ$1424,'[4]BD Unidades'!$A$3:$A$1424,$A771),"-")</f>
        <v>0.36234497722142345</v>
      </c>
    </row>
    <row r="772" spans="1:50" ht="14.4" x14ac:dyDescent="0.3">
      <c r="A772" s="7">
        <v>2123</v>
      </c>
      <c r="B772" s="7" t="s">
        <v>3634</v>
      </c>
      <c r="D772" s="8" t="s">
        <v>3635</v>
      </c>
      <c r="E772" s="19" t="s">
        <v>3636</v>
      </c>
      <c r="F772" s="19" t="s">
        <v>3636</v>
      </c>
      <c r="G772" s="19" t="s">
        <v>3637</v>
      </c>
      <c r="H772" s="19" t="s">
        <v>397</v>
      </c>
      <c r="I772" s="19">
        <v>2024</v>
      </c>
      <c r="J772" s="19" t="s">
        <v>495</v>
      </c>
      <c r="K772" s="19" t="s">
        <v>496</v>
      </c>
      <c r="L772" s="19" t="s">
        <v>213</v>
      </c>
      <c r="M772" s="19" t="s">
        <v>164</v>
      </c>
      <c r="N772" s="19" t="s">
        <v>221</v>
      </c>
      <c r="O772" s="19" t="s">
        <v>221</v>
      </c>
      <c r="P772" s="19" t="s">
        <v>51</v>
      </c>
      <c r="Q772" s="9" t="s">
        <v>3638</v>
      </c>
      <c r="R772" s="20">
        <v>2.2400000000000002</v>
      </c>
      <c r="S772" s="20">
        <v>1.79</v>
      </c>
      <c r="T772" s="20">
        <v>2.2000000000000002</v>
      </c>
      <c r="U772" s="20" t="s">
        <v>397</v>
      </c>
      <c r="V772" s="21">
        <f>_xlfn.XLOOKUP(D772,'[4]Gen. Real'!$A$2:$A$1168,'[4]Gen. Real'!$C$2:$C$1168,"-",0)</f>
        <v>5.1907999999999967</v>
      </c>
      <c r="W772" s="22"/>
      <c r="X772" s="22" t="str">
        <f>_xlfn.XLOOKUP(D772,[4]Vertimiento!$J$2:$J$119,[4]Vertimiento!$K$2:$K$119,"-",0)</f>
        <v>-</v>
      </c>
      <c r="Y772" s="23" t="str">
        <f t="shared" si="48"/>
        <v>-</v>
      </c>
      <c r="Z772" s="19" t="str">
        <f>_xlfn.XLOOKUP(D772,[4]Cmg!$I$4:$I$99,[4]Cmg!$M$4:$M$99,"----",0,1)</f>
        <v>----</v>
      </c>
      <c r="AA772" s="19" t="str">
        <f>_xlfn.XLOOKUP(D772,[4]Cmg!$A$4:$A$101,[4]Cmg!$B$4:$B$101,"----",0,1)</f>
        <v>----</v>
      </c>
      <c r="AB772" s="19" t="str">
        <f>_xlfn.XLOOKUP(D772,[4]Cmg!$E$4:$E$101,[4]Cmg!$F$4:$F$101,"----",0,1)</f>
        <v>----</v>
      </c>
      <c r="AC772" s="19" t="str">
        <f>_xlfn.XLOOKUP(D772,[4]Cmg!$O$4:$O$101,[4]Cmg!$P$4:$P$101,"----",0,1)</f>
        <v>----</v>
      </c>
      <c r="AD772" s="24" t="str">
        <f>_xlfn.XLOOKUP(D772,[4]Cmg!$S$4:$S$101,[4]Cmg!$U$4:$U$101,"----",0,1)</f>
        <v>----</v>
      </c>
      <c r="AG772" s="25">
        <f>IFERROR(SUMIFS('[4]BD Unidades'!$AH:$AH,'[4]BD Unidades'!$A:$A,'BD Centrales 2024'!$A772),"-")</f>
        <v>2.2000000000000002</v>
      </c>
      <c r="AH772" s="25">
        <f>SUMIFS('[4]BD Unidades'!$AJ$3:$AJ$1424,'[4]BD Unidades'!$A$3:$A$1424,$A772)</f>
        <v>8334.1696428571449</v>
      </c>
      <c r="AI772" s="25">
        <f>SUMIFS('[4]BD Unidades'!$AL$3:$AL$1424,'[4]BD Unidades'!$A$3:$A$1424,$A772)</f>
        <v>0</v>
      </c>
      <c r="AJ772" s="26">
        <f t="shared" si="49"/>
        <v>0</v>
      </c>
      <c r="AK772" s="27">
        <f>IFERROR(SUMIFS('[4]BD Unidades'!$AO$3:$AO$1424,'[4]BD Unidades'!$A$3:$A$1424,$A772),"-")</f>
        <v>0</v>
      </c>
      <c r="AL772" s="27">
        <f>IFERROR(SUMIFS('[4]BD Unidades'!$AQ$3:$AQ$1424,'[4]BD Unidades'!$A$3:$A$1424,$A772),"-")</f>
        <v>0</v>
      </c>
      <c r="AM772" s="27">
        <f>IFERROR(SUMIFS('[4]BD Unidades'!$AS$3:$AS$1424,'[4]BD Unidades'!$A$3:$A$1424,$A772),"-")</f>
        <v>0</v>
      </c>
      <c r="AN772" s="27">
        <f>IFERROR(SUMIFS('[4]BD Unidades'!$AU$3:$AU$1424,'[4]BD Unidades'!$A$3:$A$1424,$A772),"-")</f>
        <v>0</v>
      </c>
      <c r="AO772" s="27">
        <f>IFERROR(SUMIFS('[4]BD Unidades'!$AW$3:$AW$1424,'[4]BD Unidades'!$A$3:$A$1424,$A772),"-")</f>
        <v>0.26856991071428571</v>
      </c>
      <c r="AP772" s="27">
        <f>IFERROR(SUMIFS('[4]BD Unidades'!$AY$3:$AY$1424,'[4]BD Unidades'!$A$3:$A$1424,$A772),"-")</f>
        <v>0.28941392857142856</v>
      </c>
      <c r="AQ772" s="25">
        <f>IFERROR(SUMIFS('[4]BD Unidades'!$AZ$3:$AZ$1424,'[4]BD Unidades'!$A$3:$A$1424,$A772),"-")</f>
        <v>0.50311954089068811</v>
      </c>
      <c r="AR772" s="25">
        <f>IFERROR(SUMIFS('[4]BD Unidades'!$BA$3:$BA$1424,'[4]BD Unidades'!$A$3:$A$1424,$A772),"-")</f>
        <v>2.2000000000000002</v>
      </c>
      <c r="AS772" s="28">
        <f>SUMIFS('[4]BD Unidades'!$BC$3:$BC$1424,'[4]BD Unidades'!$A$3:$A$1424,$A772)</f>
        <v>1.3781746472184038E-2</v>
      </c>
      <c r="AT772" s="28">
        <f>SUMIFS('[4]BD Unidades'!$BE$3:$BE$1424,'[4]BD Unidades'!$A$3:$A$1424,$A772)</f>
        <v>0.98198818604172089</v>
      </c>
      <c r="AU772" s="29">
        <f t="shared" si="50"/>
        <v>0.96845467382301409</v>
      </c>
      <c r="AV772" s="30">
        <f t="shared" si="51"/>
        <v>1.7899999999999999E-2</v>
      </c>
      <c r="AW772" s="25">
        <f>IFERROR(SUMIFS('[4]BD Unidades'!$BI$3:$BI$1424,'[4]BD Unidades'!$A$3:$A$1424,$A772),"-")</f>
        <v>0.49598148353777793</v>
      </c>
      <c r="AX772" s="25">
        <f>IFERROR(SUMIFS('[4]BD Unidades'!$BJ$3:$BJ$1424,'[4]BD Unidades'!$A$3:$A$1424,$A772),"-")</f>
        <v>0.318739005354092</v>
      </c>
    </row>
    <row r="773" spans="1:50" ht="14.4" x14ac:dyDescent="0.3">
      <c r="A773" s="7">
        <v>2124</v>
      </c>
      <c r="B773" s="7" t="s">
        <v>3639</v>
      </c>
      <c r="D773" s="8" t="s">
        <v>3640</v>
      </c>
      <c r="E773" s="19" t="s">
        <v>3641</v>
      </c>
      <c r="F773" s="19" t="s">
        <v>3641</v>
      </c>
      <c r="G773" s="19" t="s">
        <v>3642</v>
      </c>
      <c r="H773" s="19" t="s">
        <v>397</v>
      </c>
      <c r="I773" s="19">
        <v>2024</v>
      </c>
      <c r="J773" s="19" t="s">
        <v>495</v>
      </c>
      <c r="K773" s="19" t="s">
        <v>496</v>
      </c>
      <c r="L773" s="19" t="s">
        <v>213</v>
      </c>
      <c r="M773" s="19" t="s">
        <v>164</v>
      </c>
      <c r="N773" s="19" t="s">
        <v>707</v>
      </c>
      <c r="O773" s="19" t="s">
        <v>749</v>
      </c>
      <c r="P773" s="19" t="s">
        <v>51</v>
      </c>
      <c r="Q773" s="9" t="s">
        <v>3643</v>
      </c>
      <c r="R773" s="20">
        <v>2.7130000000000001</v>
      </c>
      <c r="S773" s="20">
        <v>0.47899999999999998</v>
      </c>
      <c r="T773" s="20">
        <v>2.7</v>
      </c>
      <c r="U773" s="20" t="s">
        <v>397</v>
      </c>
      <c r="V773" s="21">
        <f>_xlfn.XLOOKUP(D773,'[4]Gen. Real'!$A$2:$A$1168,'[4]Gen. Real'!$C$2:$C$1168,"-",0)</f>
        <v>5.6560000000000024</v>
      </c>
      <c r="W773" s="22"/>
      <c r="X773" s="22" t="str">
        <f>_xlfn.XLOOKUP(D773,[4]Vertimiento!$J$2:$J$119,[4]Vertimiento!$K$2:$K$119,"-",0)</f>
        <v>-</v>
      </c>
      <c r="Y773" s="23" t="str">
        <f t="shared" si="48"/>
        <v>-</v>
      </c>
      <c r="Z773" s="19" t="str">
        <f>_xlfn.XLOOKUP(D773,[4]Cmg!$I$4:$I$99,[4]Cmg!$M$4:$M$99,"----",0,1)</f>
        <v>----</v>
      </c>
      <c r="AA773" s="19" t="str">
        <f>_xlfn.XLOOKUP(D773,[4]Cmg!$A$4:$A$101,[4]Cmg!$B$4:$B$101,"----",0,1)</f>
        <v>----</v>
      </c>
      <c r="AB773" s="19" t="str">
        <f>_xlfn.XLOOKUP(D773,[4]Cmg!$E$4:$E$101,[4]Cmg!$F$4:$F$101,"----",0,1)</f>
        <v>----</v>
      </c>
      <c r="AC773" s="19" t="str">
        <f>_xlfn.XLOOKUP(D773,[4]Cmg!$O$4:$O$101,[4]Cmg!$P$4:$P$101,"----",0,1)</f>
        <v>----</v>
      </c>
      <c r="AD773" s="24" t="str">
        <f>_xlfn.XLOOKUP(D773,[4]Cmg!$S$4:$S$101,[4]Cmg!$U$4:$U$101,"----",0,1)</f>
        <v>----</v>
      </c>
      <c r="AG773" s="25">
        <f>IFERROR(SUMIFS('[4]BD Unidades'!$AH:$AH,'[4]BD Unidades'!$A:$A,'BD Centrales 2024'!$A773),"-")</f>
        <v>2.7</v>
      </c>
      <c r="AH773" s="25">
        <f>SUMIFS('[4]BD Unidades'!$AJ$3:$AJ$1424,'[4]BD Unidades'!$A$3:$A$1424,$A773)</f>
        <v>8360.479174345739</v>
      </c>
      <c r="AI773" s="25">
        <f>SUMIFS('[4]BD Unidades'!$AL$3:$AL$1424,'[4]BD Unidades'!$A$3:$A$1424,$A773)</f>
        <v>0</v>
      </c>
      <c r="AJ773" s="26">
        <f t="shared" si="49"/>
        <v>0</v>
      </c>
      <c r="AK773" s="27">
        <f>IFERROR(SUMIFS('[4]BD Unidades'!$AO$3:$AO$1424,'[4]BD Unidades'!$A$3:$A$1424,$A773),"-")</f>
        <v>0</v>
      </c>
      <c r="AL773" s="27">
        <f>IFERROR(SUMIFS('[4]BD Unidades'!$AQ$3:$AQ$1424,'[4]BD Unidades'!$A$3:$A$1424,$A773),"-")</f>
        <v>0</v>
      </c>
      <c r="AM773" s="27">
        <f>IFERROR(SUMIFS('[4]BD Unidades'!$AS$3:$AS$1424,'[4]BD Unidades'!$A$3:$A$1424,$A773),"-")</f>
        <v>0</v>
      </c>
      <c r="AN773" s="27">
        <f>IFERROR(SUMIFS('[4]BD Unidades'!$AU$3:$AU$1424,'[4]BD Unidades'!$A$3:$A$1424,$A773),"-")</f>
        <v>0</v>
      </c>
      <c r="AO773" s="27">
        <f>IFERROR(SUMIFS('[4]BD Unidades'!$AW$3:$AW$1424,'[4]BD Unidades'!$A$3:$A$1424,$A773),"-")</f>
        <v>0.24336723184666423</v>
      </c>
      <c r="AP773" s="27">
        <f>IFERROR(SUMIFS('[4]BD Unidades'!$AY$3:$AY$1424,'[4]BD Unidades'!$A$3:$A$1424,$A773),"-")</f>
        <v>0.24414548470328051</v>
      </c>
      <c r="AQ773" s="25">
        <f>IFERROR(SUMIFS('[4]BD Unidades'!$AZ$3:$AZ$1424,'[4]BD Unidades'!$A$3:$A$1424,$A773),"-")</f>
        <v>0.61746489109311731</v>
      </c>
      <c r="AR773" s="25">
        <f>IFERROR(SUMIFS('[4]BD Unidades'!$BA$3:$BA$1424,'[4]BD Unidades'!$A$3:$A$1424,$A773),"-")</f>
        <v>2.69999999999999</v>
      </c>
      <c r="AS773" s="28">
        <f>SUMIFS('[4]BD Unidades'!$BC$3:$BC$1424,'[4]BD Unidades'!$A$3:$A$1424,$A773)</f>
        <v>1.3339516261127261E-2</v>
      </c>
      <c r="AT773" s="28">
        <f>SUMIFS('[4]BD Unidades'!$BE$3:$BE$1424,'[4]BD Unidades'!$A$3:$A$1424,$A773)</f>
        <v>0.99485703322799113</v>
      </c>
      <c r="AU773" s="29">
        <f t="shared" si="50"/>
        <v>0.98158612165574954</v>
      </c>
      <c r="AV773" s="30">
        <f t="shared" si="51"/>
        <v>4.79E-3</v>
      </c>
      <c r="AW773" s="25">
        <f>IFERROR(SUMIFS('[4]BD Unidades'!$BI$3:$BI$1424,'[4]BD Unidades'!$A$3:$A$1424,$A773),"-")</f>
        <v>0.60897355862918001</v>
      </c>
      <c r="AX773" s="25">
        <f>IFERROR(SUMIFS('[4]BD Unidades'!$BJ$3:$BJ$1424,'[4]BD Unidades'!$A$3:$A$1424,$A773),"-")</f>
        <v>0.39135256618833464</v>
      </c>
    </row>
    <row r="774" spans="1:50" ht="14.4" x14ac:dyDescent="0.3">
      <c r="A774" s="7">
        <v>2125</v>
      </c>
      <c r="B774" s="7" t="s">
        <v>3644</v>
      </c>
      <c r="D774" s="8" t="s">
        <v>3645</v>
      </c>
      <c r="E774" s="19" t="s">
        <v>3646</v>
      </c>
      <c r="F774" s="19" t="s">
        <v>3646</v>
      </c>
      <c r="G774" s="19" t="s">
        <v>3647</v>
      </c>
      <c r="H774" s="19" t="s">
        <v>397</v>
      </c>
      <c r="I774" s="19">
        <v>2024</v>
      </c>
      <c r="J774" s="19" t="s">
        <v>495</v>
      </c>
      <c r="K774" s="19" t="s">
        <v>496</v>
      </c>
      <c r="L774" s="19" t="s">
        <v>213</v>
      </c>
      <c r="M774" s="19" t="s">
        <v>164</v>
      </c>
      <c r="N774" s="19" t="s">
        <v>371</v>
      </c>
      <c r="O774" s="19" t="s">
        <v>2362</v>
      </c>
      <c r="P774" s="19" t="s">
        <v>51</v>
      </c>
      <c r="Q774" s="9" t="s">
        <v>3648</v>
      </c>
      <c r="R774" s="20">
        <v>9.1460000000000008</v>
      </c>
      <c r="S774" s="20">
        <v>1.5960000000000001</v>
      </c>
      <c r="T774" s="20">
        <v>9</v>
      </c>
      <c r="U774" s="20" t="s">
        <v>397</v>
      </c>
      <c r="V774" s="21">
        <f>_xlfn.XLOOKUP(D774,'[4]Gen. Real'!$A$2:$A$1168,'[4]Gen. Real'!$C$2:$C$1168,"-",0)</f>
        <v>17.905810000000006</v>
      </c>
      <c r="W774" s="22"/>
      <c r="X774" s="22" t="str">
        <f>_xlfn.XLOOKUP(D774,[4]Vertimiento!$J$2:$J$119,[4]Vertimiento!$K$2:$K$119,"-",0)</f>
        <v>-</v>
      </c>
      <c r="Y774" s="23" t="str">
        <f t="shared" si="48"/>
        <v>-</v>
      </c>
      <c r="Z774" s="19" t="str">
        <f>_xlfn.XLOOKUP(D774,[4]Cmg!$I$4:$I$99,[4]Cmg!$M$4:$M$99,"----",0,1)</f>
        <v>----</v>
      </c>
      <c r="AA774" s="19" t="str">
        <f>_xlfn.XLOOKUP(D774,[4]Cmg!$A$4:$A$101,[4]Cmg!$B$4:$B$101,"----",0,1)</f>
        <v>----</v>
      </c>
      <c r="AB774" s="19" t="str">
        <f>_xlfn.XLOOKUP(D774,[4]Cmg!$E$4:$E$101,[4]Cmg!$F$4:$F$101,"----",0,1)</f>
        <v>----</v>
      </c>
      <c r="AC774" s="19" t="str">
        <f>_xlfn.XLOOKUP(D774,[4]Cmg!$O$4:$O$101,[4]Cmg!$P$4:$P$101,"----",0,1)</f>
        <v>----</v>
      </c>
      <c r="AD774" s="24" t="str">
        <f>_xlfn.XLOOKUP(D774,[4]Cmg!$S$4:$S$101,[4]Cmg!$U$4:$U$101,"----",0,1)</f>
        <v>----</v>
      </c>
      <c r="AG774" s="25">
        <f>IFERROR(SUMIFS('[4]BD Unidades'!$AH:$AH,'[4]BD Unidades'!$A:$A,'BD Centrales 2024'!$A774),"-")</f>
        <v>9</v>
      </c>
      <c r="AH774" s="25">
        <f>SUMIFS('[4]BD Unidades'!$AJ$3:$AJ$1424,'[4]BD Unidades'!$A$3:$A$1424,$A774)</f>
        <v>8397.8187185654915</v>
      </c>
      <c r="AI774" s="25">
        <f>SUMIFS('[4]BD Unidades'!$AL$3:$AL$1424,'[4]BD Unidades'!$A$3:$A$1424,$A774)</f>
        <v>0</v>
      </c>
      <c r="AJ774" s="26">
        <f t="shared" si="49"/>
        <v>0</v>
      </c>
      <c r="AK774" s="27">
        <f>IFERROR(SUMIFS('[4]BD Unidades'!$AO$3:$AO$1424,'[4]BD Unidades'!$A$3:$A$1424,$A774),"-")</f>
        <v>0</v>
      </c>
      <c r="AL774" s="27">
        <f>IFERROR(SUMIFS('[4]BD Unidades'!$AQ$3:$AQ$1424,'[4]BD Unidades'!$A$3:$A$1424,$A774),"-")</f>
        <v>0</v>
      </c>
      <c r="AM774" s="27">
        <f>IFERROR(SUMIFS('[4]BD Unidades'!$AS$3:$AS$1424,'[4]BD Unidades'!$A$3:$A$1424,$A774),"-")</f>
        <v>0</v>
      </c>
      <c r="AN774" s="27">
        <f>IFERROR(SUMIFS('[4]BD Unidades'!$AU$3:$AU$1424,'[4]BD Unidades'!$A$3:$A$1424,$A774),"-")</f>
        <v>0</v>
      </c>
      <c r="AO774" s="27">
        <f>IFERROR(SUMIFS('[4]BD Unidades'!$AW$3:$AW$1424,'[4]BD Unidades'!$A$3:$A$1424,$A774),"-")</f>
        <v>0.22661382024928931</v>
      </c>
      <c r="AP774" s="27">
        <f>IFERROR(SUMIFS('[4]BD Unidades'!$AY$3:$AY$1424,'[4]BD Unidades'!$A$3:$A$1424,$A774),"-")</f>
        <v>0.23606647714848017</v>
      </c>
      <c r="AQ774" s="25">
        <f>IFERROR(SUMIFS('[4]BD Unidades'!$AZ$3:$AZ$1424,'[4]BD Unidades'!$A$3:$A$1424,$A774),"-")</f>
        <v>2.0582163036437242</v>
      </c>
      <c r="AR774" s="25">
        <f>IFERROR(SUMIFS('[4]BD Unidades'!$BA$3:$BA$1424,'[4]BD Unidades'!$A$3:$A$1424,$A774),"-")</f>
        <v>9</v>
      </c>
      <c r="AS774" s="28">
        <f>SUMIFS('[4]BD Unidades'!$BC$3:$BC$1424,'[4]BD Unidades'!$A$3:$A$1424,$A774)</f>
        <v>1.4558526431196829E-2</v>
      </c>
      <c r="AT774" s="28">
        <f>SUMIFS('[4]BD Unidades'!$BE$3:$BE$1424,'[4]BD Unidades'!$A$3:$A$1424,$A774)</f>
        <v>0.98195118592259878</v>
      </c>
      <c r="AU774" s="29">
        <f t="shared" si="50"/>
        <v>0.96765542362819956</v>
      </c>
      <c r="AV774" s="30">
        <f t="shared" si="51"/>
        <v>1.5960000000000002E-2</v>
      </c>
      <c r="AW774" s="25">
        <f>IFERROR(SUMIFS('[4]BD Unidades'!$BI$3:$BI$1424,'[4]BD Unidades'!$A$3:$A$1424,$A774),"-")</f>
        <v>2.0234680013951909</v>
      </c>
      <c r="AX774" s="25">
        <f>IFERROR(SUMIFS('[4]BD Unidades'!$BJ$3:$BJ$1424,'[4]BD Unidades'!$A$3:$A$1424,$A774),"-")</f>
        <v>1.3003674522889932</v>
      </c>
    </row>
    <row r="775" spans="1:50" ht="14.4" x14ac:dyDescent="0.3">
      <c r="A775" s="7">
        <v>2126</v>
      </c>
      <c r="B775" s="7" t="s">
        <v>3649</v>
      </c>
      <c r="D775" s="8" t="s">
        <v>3650</v>
      </c>
      <c r="E775" s="19" t="s">
        <v>3651</v>
      </c>
      <c r="F775" s="19" t="s">
        <v>3651</v>
      </c>
      <c r="G775" s="19" t="s">
        <v>3652</v>
      </c>
      <c r="H775" s="19" t="s">
        <v>397</v>
      </c>
      <c r="I775" s="19">
        <v>2024</v>
      </c>
      <c r="J775" s="19" t="s">
        <v>495</v>
      </c>
      <c r="K775" s="19" t="s">
        <v>496</v>
      </c>
      <c r="L775" s="19" t="s">
        <v>213</v>
      </c>
      <c r="M775" s="19" t="s">
        <v>106</v>
      </c>
      <c r="N775" s="19" t="s">
        <v>243</v>
      </c>
      <c r="O775" s="19" t="s">
        <v>1622</v>
      </c>
      <c r="P775" s="19" t="s">
        <v>51</v>
      </c>
      <c r="Q775" s="9" t="s">
        <v>3653</v>
      </c>
      <c r="R775" s="20">
        <v>2.74</v>
      </c>
      <c r="S775" s="20">
        <v>1.46</v>
      </c>
      <c r="T775" s="20">
        <v>2.7</v>
      </c>
      <c r="U775" s="20" t="s">
        <v>397</v>
      </c>
      <c r="V775" s="21">
        <f>_xlfn.XLOOKUP(D775,'[4]Gen. Real'!$A$2:$A$1168,'[4]Gen. Real'!$C$2:$C$1168,"-",0)</f>
        <v>1.6695399999999976</v>
      </c>
      <c r="W775" s="22"/>
      <c r="X775" s="22" t="str">
        <f>_xlfn.XLOOKUP(D775,[4]Vertimiento!$J$2:$J$119,[4]Vertimiento!$K$2:$K$119,"-",0)</f>
        <v>-</v>
      </c>
      <c r="Y775" s="23" t="str">
        <f t="shared" si="48"/>
        <v>-</v>
      </c>
      <c r="Z775" s="19" t="str">
        <f>_xlfn.XLOOKUP(D775,[4]Cmg!$I$4:$I$99,[4]Cmg!$M$4:$M$99,"----",0,1)</f>
        <v>----</v>
      </c>
      <c r="AA775" s="19" t="str">
        <f>_xlfn.XLOOKUP(D775,[4]Cmg!$A$4:$A$101,[4]Cmg!$B$4:$B$101,"----",0,1)</f>
        <v>----</v>
      </c>
      <c r="AB775" s="19" t="str">
        <f>_xlfn.XLOOKUP(D775,[4]Cmg!$E$4:$E$101,[4]Cmg!$F$4:$F$101,"----",0,1)</f>
        <v>----</v>
      </c>
      <c r="AC775" s="19" t="str">
        <f>_xlfn.XLOOKUP(D775,[4]Cmg!$O$4:$O$101,[4]Cmg!$P$4:$P$101,"----",0,1)</f>
        <v>----</v>
      </c>
      <c r="AD775" s="24" t="str">
        <f>_xlfn.XLOOKUP(D775,[4]Cmg!$S$4:$S$101,[4]Cmg!$U$4:$U$101,"----",0,1)</f>
        <v>----</v>
      </c>
      <c r="AG775" s="25">
        <f>IFERROR(SUMIFS('[4]BD Unidades'!$AH:$AH,'[4]BD Unidades'!$A:$A,'BD Centrales 2024'!$A775),"-")</f>
        <v>1.06</v>
      </c>
      <c r="AH775" s="25">
        <f>SUMIFS('[4]BD Unidades'!$AJ$3:$AJ$1424,'[4]BD Unidades'!$A$3:$A$1424,$A775)</f>
        <v>2985.8085158150839</v>
      </c>
      <c r="AI775" s="25">
        <f>SUMIFS('[4]BD Unidades'!$AL$3:$AL$1424,'[4]BD Unidades'!$A$3:$A$1424,$A775)</f>
        <v>0</v>
      </c>
      <c r="AJ775" s="26">
        <f t="shared" si="49"/>
        <v>0</v>
      </c>
      <c r="AK775" s="27">
        <f>IFERROR(SUMIFS('[4]BD Unidades'!$AO$3:$AO$1424,'[4]BD Unidades'!$A$3:$A$1424,$A775),"-")</f>
        <v>0</v>
      </c>
      <c r="AL775" s="27">
        <f>IFERROR(SUMIFS('[4]BD Unidades'!$AQ$3:$AQ$1424,'[4]BD Unidades'!$A$3:$A$1424,$A775),"-")</f>
        <v>0</v>
      </c>
      <c r="AM775" s="27">
        <f>IFERROR(SUMIFS('[4]BD Unidades'!$AS$3:$AS$1424,'[4]BD Unidades'!$A$3:$A$1424,$A775),"-")</f>
        <v>0</v>
      </c>
      <c r="AN775" s="27">
        <f>IFERROR(SUMIFS('[4]BD Unidades'!$AU$3:$AU$1424,'[4]BD Unidades'!$A$3:$A$1424,$A775),"-")</f>
        <v>0</v>
      </c>
      <c r="AO775" s="27">
        <f>IFERROR(SUMIFS('[4]BD Unidades'!$AW$3:$AW$1424,'[4]BD Unidades'!$A$3:$A$1424,$A775),"-")</f>
        <v>3.0685452554744527E-2</v>
      </c>
      <c r="AP775" s="27">
        <f>IFERROR(SUMIFS('[4]BD Unidades'!$AY$3:$AY$1424,'[4]BD Unidades'!$A$3:$A$1424,$A775),"-")</f>
        <v>0.1004164306569343</v>
      </c>
      <c r="AQ775" s="25">
        <f>IFERROR(SUMIFS('[4]BD Unidades'!$AZ$3:$AZ$1424,'[4]BD Unidades'!$A$3:$A$1424,$A775),"-")</f>
        <v>0.16328028000000003</v>
      </c>
      <c r="AR775" s="25">
        <f>IFERROR(SUMIFS('[4]BD Unidades'!$BA$3:$BA$1424,'[4]BD Unidades'!$A$3:$A$1424,$A775),"-")</f>
        <v>1.06</v>
      </c>
      <c r="AS775" s="28">
        <f>SUMIFS('[4]BD Unidades'!$BC$3:$BC$1424,'[4]BD Unidades'!$A$3:$A$1424,$A775)</f>
        <v>5.6338119228077103E-3</v>
      </c>
      <c r="AT775" s="28">
        <f>SUMIFS('[4]BD Unidades'!$BE$3:$BE$1424,'[4]BD Unidades'!$A$3:$A$1424,$A775)</f>
        <v>0.38686131386861311</v>
      </c>
      <c r="AU775" s="29">
        <f t="shared" si="50"/>
        <v>0.38468180998606705</v>
      </c>
      <c r="AV775" s="30">
        <f t="shared" si="51"/>
        <v>1.46E-2</v>
      </c>
      <c r="AW775" s="25">
        <f>IFERROR(SUMIFS('[4]BD Unidades'!$BI$3:$BI$1424,'[4]BD Unidades'!$A$3:$A$1424,$A775),"-")</f>
        <v>0.16090245012855448</v>
      </c>
      <c r="AX775" s="25">
        <f>IFERROR(SUMIFS('[4]BD Unidades'!$BJ$3:$BJ$1424,'[4]BD Unidades'!$A$3:$A$1424,$A775),"-")</f>
        <v>0.10340282574098454</v>
      </c>
    </row>
    <row r="776" spans="1:50" ht="14.4" x14ac:dyDescent="0.3">
      <c r="A776" s="7">
        <v>2127</v>
      </c>
      <c r="B776" s="7" t="s">
        <v>3654</v>
      </c>
      <c r="D776" s="8" t="s">
        <v>3655</v>
      </c>
      <c r="E776" s="19" t="s">
        <v>3656</v>
      </c>
      <c r="F776" s="19" t="s">
        <v>3656</v>
      </c>
      <c r="G776" s="19" t="s">
        <v>3657</v>
      </c>
      <c r="H776" s="19" t="s">
        <v>397</v>
      </c>
      <c r="I776" s="19">
        <v>2024</v>
      </c>
      <c r="J776" s="19" t="s">
        <v>495</v>
      </c>
      <c r="K776" s="19" t="s">
        <v>496</v>
      </c>
      <c r="L776" s="19" t="s">
        <v>213</v>
      </c>
      <c r="M776" s="19" t="s">
        <v>164</v>
      </c>
      <c r="N776" s="19" t="s">
        <v>371</v>
      </c>
      <c r="O776" s="19" t="s">
        <v>2362</v>
      </c>
      <c r="P776" s="19" t="s">
        <v>51</v>
      </c>
      <c r="Q776" s="9" t="s">
        <v>3658</v>
      </c>
      <c r="R776" s="20">
        <v>9.1809999999999992</v>
      </c>
      <c r="S776" s="20">
        <v>1.9710000000000001</v>
      </c>
      <c r="T776" s="20">
        <v>9</v>
      </c>
      <c r="U776" s="20" t="s">
        <v>397</v>
      </c>
      <c r="V776" s="21">
        <f>_xlfn.XLOOKUP(D776,'[4]Gen. Real'!$A$2:$A$1168,'[4]Gen. Real'!$C$2:$C$1168,"-",0)</f>
        <v>12.575429999999995</v>
      </c>
      <c r="W776" s="22"/>
      <c r="X776" s="22" t="str">
        <f>_xlfn.XLOOKUP(D776,[4]Vertimiento!$J$2:$J$119,[4]Vertimiento!$K$2:$K$119,"-",0)</f>
        <v>-</v>
      </c>
      <c r="Y776" s="23" t="str">
        <f t="shared" si="48"/>
        <v>-</v>
      </c>
      <c r="Z776" s="19" t="str">
        <f>_xlfn.XLOOKUP(D776,[4]Cmg!$I$4:$I$99,[4]Cmg!$M$4:$M$99,"----",0,1)</f>
        <v>----</v>
      </c>
      <c r="AA776" s="19" t="str">
        <f>_xlfn.XLOOKUP(D776,[4]Cmg!$A$4:$A$101,[4]Cmg!$B$4:$B$101,"----",0,1)</f>
        <v>----</v>
      </c>
      <c r="AB776" s="19" t="str">
        <f>_xlfn.XLOOKUP(D776,[4]Cmg!$E$4:$E$101,[4]Cmg!$F$4:$F$101,"----",0,1)</f>
        <v>----</v>
      </c>
      <c r="AC776" s="19" t="str">
        <f>_xlfn.XLOOKUP(D776,[4]Cmg!$O$4:$O$101,[4]Cmg!$P$4:$P$101,"----",0,1)</f>
        <v>----</v>
      </c>
      <c r="AD776" s="24" t="str">
        <f>_xlfn.XLOOKUP(D776,[4]Cmg!$S$4:$S$101,[4]Cmg!$U$4:$U$101,"----",0,1)</f>
        <v>----</v>
      </c>
      <c r="AG776" s="25">
        <f>IFERROR(SUMIFS('[4]BD Unidades'!$AH:$AH,'[4]BD Unidades'!$A:$A,'BD Centrales 2024'!$A776),"-")</f>
        <v>9</v>
      </c>
      <c r="AH776" s="25">
        <f>SUMIFS('[4]BD Unidades'!$AJ$3:$AJ$1424,'[4]BD Unidades'!$A$3:$A$1424,$A776)</f>
        <v>5801.9986929528341</v>
      </c>
      <c r="AI776" s="25">
        <f>SUMIFS('[4]BD Unidades'!$AL$3:$AL$1424,'[4]BD Unidades'!$A$3:$A$1424,$A776)</f>
        <v>258.27251933340631</v>
      </c>
      <c r="AJ776" s="26">
        <f t="shared" si="49"/>
        <v>4.2617320295797928E-2</v>
      </c>
      <c r="AK776" s="27">
        <f>IFERROR(SUMIFS('[4]BD Unidades'!$AO$3:$AO$1424,'[4]BD Unidades'!$A$3:$A$1424,$A776),"-")</f>
        <v>0</v>
      </c>
      <c r="AL776" s="27">
        <f>IFERROR(SUMIFS('[4]BD Unidades'!$AQ$3:$AQ$1424,'[4]BD Unidades'!$A$3:$A$1424,$A776),"-")</f>
        <v>0</v>
      </c>
      <c r="AM776" s="27">
        <f>IFERROR(SUMIFS('[4]BD Unidades'!$AS$3:$AS$1424,'[4]BD Unidades'!$A$3:$A$1424,$A776),"-")</f>
        <v>0</v>
      </c>
      <c r="AN776" s="27">
        <f>IFERROR(SUMIFS('[4]BD Unidades'!$AU$3:$AU$1424,'[4]BD Unidades'!$A$3:$A$1424,$A776),"-")</f>
        <v>0</v>
      </c>
      <c r="AO776" s="27">
        <f>IFERROR(SUMIFS('[4]BD Unidades'!$AW$3:$AW$1424,'[4]BD Unidades'!$A$3:$A$1424,$A776),"-")</f>
        <v>0</v>
      </c>
      <c r="AP776" s="27">
        <f>IFERROR(SUMIFS('[4]BD Unidades'!$AY$3:$AY$1424,'[4]BD Unidades'!$A$3:$A$1424,$A776),"-")</f>
        <v>0.26787768216969826</v>
      </c>
      <c r="AQ776" s="25">
        <f>IFERROR(SUMIFS('[4]BD Unidades'!$AZ$3:$AZ$1424,'[4]BD Unidades'!$A$3:$A$1424,$A776),"-")</f>
        <v>2.0582163036437242</v>
      </c>
      <c r="AR776" s="25">
        <f>IFERROR(SUMIFS('[4]BD Unidades'!$BA$3:$BA$1424,'[4]BD Unidades'!$A$3:$A$1424,$A776),"-")</f>
        <v>8.9360740195562993</v>
      </c>
      <c r="AS776" s="28">
        <f>SUMIFS('[4]BD Unidades'!$BC$3:$BC$1424,'[4]BD Unidades'!$A$3:$A$1424,$A776)</f>
        <v>1.8851867988236577E-2</v>
      </c>
      <c r="AT776" s="28">
        <f>SUMIFS('[4]BD Unidades'!$BE$3:$BE$1424,'[4]BD Unidades'!$A$3:$A$1424,$A776)</f>
        <v>0.98020725268328557</v>
      </c>
      <c r="AU776" s="29">
        <f t="shared" si="50"/>
        <v>0.96172851495458822</v>
      </c>
      <c r="AV776" s="30">
        <f t="shared" si="51"/>
        <v>1.9710000000000002E-2</v>
      </c>
      <c r="AW776" s="25">
        <f>IFERROR(SUMIFS('[4]BD Unidades'!$BI$3:$BI$1424,'[4]BD Unidades'!$A$3:$A$1424,$A776),"-")</f>
        <v>1.5055829762198485</v>
      </c>
      <c r="AX776" s="25">
        <f>IFERROR(SUMIFS('[4]BD Unidades'!$BJ$3:$BJ$1424,'[4]BD Unidades'!$A$3:$A$1424,$A776),"-")</f>
        <v>0.96755229024959333</v>
      </c>
    </row>
    <row r="777" spans="1:50" ht="14.4" x14ac:dyDescent="0.3">
      <c r="A777" s="7">
        <v>2128</v>
      </c>
      <c r="B777" s="7" t="s">
        <v>3659</v>
      </c>
      <c r="D777" s="8" t="s">
        <v>3660</v>
      </c>
      <c r="E777" s="19" t="s">
        <v>3661</v>
      </c>
      <c r="F777" s="19" t="s">
        <v>3661</v>
      </c>
      <c r="G777" s="19" t="s">
        <v>3662</v>
      </c>
      <c r="H777" s="19" t="s">
        <v>397</v>
      </c>
      <c r="I777" s="19">
        <v>2024</v>
      </c>
      <c r="J777" s="19" t="s">
        <v>495</v>
      </c>
      <c r="K777" s="19" t="s">
        <v>496</v>
      </c>
      <c r="L777" s="19" t="s">
        <v>213</v>
      </c>
      <c r="M777" s="19" t="s">
        <v>477</v>
      </c>
      <c r="N777" s="19" t="s">
        <v>766</v>
      </c>
      <c r="O777" s="19" t="s">
        <v>1428</v>
      </c>
      <c r="P777" s="19" t="s">
        <v>51</v>
      </c>
      <c r="Q777" s="9" t="s">
        <v>3663</v>
      </c>
      <c r="R777" s="20">
        <v>9.0050000000000008</v>
      </c>
      <c r="S777" s="20">
        <v>5.6000000000000001E-2</v>
      </c>
      <c r="T777" s="20">
        <v>9</v>
      </c>
      <c r="U777" s="20" t="s">
        <v>397</v>
      </c>
      <c r="V777" s="21">
        <f>_xlfn.XLOOKUP(D777,'[4]Gen. Real'!$A$2:$A$1168,'[4]Gen. Real'!$C$2:$C$1168,"-",0)</f>
        <v>16.685109999999995</v>
      </c>
      <c r="W777" s="22"/>
      <c r="X777" s="22" t="str">
        <f>_xlfn.XLOOKUP(D777,[4]Vertimiento!$J$2:$J$119,[4]Vertimiento!$K$2:$K$119,"-",0)</f>
        <v>-</v>
      </c>
      <c r="Y777" s="23" t="str">
        <f t="shared" si="48"/>
        <v>-</v>
      </c>
      <c r="Z777" s="19" t="str">
        <f>_xlfn.XLOOKUP(D777,[4]Cmg!$I$4:$I$99,[4]Cmg!$M$4:$M$99,"----",0,1)</f>
        <v>----</v>
      </c>
      <c r="AA777" s="19" t="str">
        <f>_xlfn.XLOOKUP(D777,[4]Cmg!$A$4:$A$101,[4]Cmg!$B$4:$B$101,"----",0,1)</f>
        <v>----</v>
      </c>
      <c r="AB777" s="19" t="str">
        <f>_xlfn.XLOOKUP(D777,[4]Cmg!$E$4:$E$101,[4]Cmg!$F$4:$F$101,"----",0,1)</f>
        <v>----</v>
      </c>
      <c r="AC777" s="19" t="str">
        <f>_xlfn.XLOOKUP(D777,[4]Cmg!$O$4:$O$101,[4]Cmg!$P$4:$P$101,"----",0,1)</f>
        <v>----</v>
      </c>
      <c r="AD777" s="24" t="str">
        <f>_xlfn.XLOOKUP(D777,[4]Cmg!$S$4:$S$101,[4]Cmg!$U$4:$U$101,"----",0,1)</f>
        <v>----</v>
      </c>
      <c r="AG777" s="25">
        <f>IFERROR(SUMIFS('[4]BD Unidades'!$AH:$AH,'[4]BD Unidades'!$A:$A,'BD Centrales 2024'!$A777),"-")</f>
        <v>9</v>
      </c>
      <c r="AH777" s="25">
        <f>SUMIFS('[4]BD Unidades'!$AJ$3:$AJ$1424,'[4]BD Unidades'!$A$3:$A$1424,$A777)</f>
        <v>8206.0577456968385</v>
      </c>
      <c r="AI777" s="25">
        <f>SUMIFS('[4]BD Unidades'!$AL$3:$AL$1424,'[4]BD Unidades'!$A$3:$A$1424,$A777)</f>
        <v>401.4769572459744</v>
      </c>
      <c r="AJ777" s="26">
        <f t="shared" si="49"/>
        <v>4.6642502307741411E-2</v>
      </c>
      <c r="AK777" s="27">
        <f>IFERROR(SUMIFS('[4]BD Unidades'!$AO$3:$AO$1424,'[4]BD Unidades'!$A$3:$A$1424,$A777),"-")</f>
        <v>0</v>
      </c>
      <c r="AL777" s="27">
        <f>IFERROR(SUMIFS('[4]BD Unidades'!$AQ$3:$AQ$1424,'[4]BD Unidades'!$A$3:$A$1424,$A777),"-")</f>
        <v>0</v>
      </c>
      <c r="AM777" s="27">
        <f>IFERROR(SUMIFS('[4]BD Unidades'!$AS$3:$AS$1424,'[4]BD Unidades'!$A$3:$A$1424,$A777),"-")</f>
        <v>0</v>
      </c>
      <c r="AN777" s="27">
        <f>IFERROR(SUMIFS('[4]BD Unidades'!$AU$3:$AU$1424,'[4]BD Unidades'!$A$3:$A$1424,$A777),"-")</f>
        <v>0</v>
      </c>
      <c r="AO777" s="27">
        <f>IFERROR(SUMIFS('[4]BD Unidades'!$AW$3:$AW$1424,'[4]BD Unidades'!$A$3:$A$1424,$A777),"-")</f>
        <v>0.21684353137146026</v>
      </c>
      <c r="AP777" s="27">
        <f>IFERROR(SUMIFS('[4]BD Unidades'!$AY$3:$AY$1424,'[4]BD Unidades'!$A$3:$A$1424,$A777),"-")</f>
        <v>0.27191493614658518</v>
      </c>
      <c r="AQ777" s="25">
        <f>IFERROR(SUMIFS('[4]BD Unidades'!$AZ$3:$AZ$1424,'[4]BD Unidades'!$A$3:$A$1424,$A777),"-")</f>
        <v>2.1540330000000001</v>
      </c>
      <c r="AR777" s="25">
        <f>IFERROR(SUMIFS('[4]BD Unidades'!$BA$3:$BA$1424,'[4]BD Unidades'!$A$3:$A$1424,$A777),"-")</f>
        <v>8.8493465753504097</v>
      </c>
      <c r="AS777" s="28">
        <f>SUMIFS('[4]BD Unidades'!$BC$3:$BC$1424,'[4]BD Unidades'!$A$3:$A$1424,$A777)</f>
        <v>1.521126320289741E-2</v>
      </c>
      <c r="AT777" s="28">
        <f>SUMIFS('[4]BD Unidades'!$BE$3:$BE$1424,'[4]BD Unidades'!$A$3:$A$1424,$A777)</f>
        <v>0.99944475291504709</v>
      </c>
      <c r="AU777" s="29">
        <f t="shared" si="50"/>
        <v>0.98424193572170149</v>
      </c>
      <c r="AV777" s="30">
        <f t="shared" si="51"/>
        <v>5.6000000000000006E-4</v>
      </c>
      <c r="AW777" s="25">
        <f>IFERROR(SUMIFS('[4]BD Unidades'!$BI$3:$BI$1424,'[4]BD Unidades'!$A$3:$A$1424,$A777),"-")</f>
        <v>2.1212492339987707</v>
      </c>
      <c r="AX777" s="25">
        <f>IFERROR(SUMIFS('[4]BD Unidades'!$BJ$3:$BJ$1424,'[4]BD Unidades'!$A$3:$A$1424,$A777),"-")</f>
        <v>1.3632058723849487</v>
      </c>
    </row>
    <row r="778" spans="1:50" ht="14.4" x14ac:dyDescent="0.3">
      <c r="A778" s="7">
        <v>2129</v>
      </c>
      <c r="B778" s="7" t="s">
        <v>3664</v>
      </c>
      <c r="D778" s="8" t="s">
        <v>3665</v>
      </c>
      <c r="E778" s="19" t="s">
        <v>2634</v>
      </c>
      <c r="F778" s="19" t="s">
        <v>2634</v>
      </c>
      <c r="G778" s="19" t="s">
        <v>3666</v>
      </c>
      <c r="H778" s="19" t="s">
        <v>397</v>
      </c>
      <c r="I778" s="19">
        <v>2024</v>
      </c>
      <c r="J778" s="19" t="s">
        <v>495</v>
      </c>
      <c r="K778" s="19" t="s">
        <v>496</v>
      </c>
      <c r="L778" s="19" t="s">
        <v>213</v>
      </c>
      <c r="M778" s="19" t="s">
        <v>477</v>
      </c>
      <c r="N778" s="19" t="s">
        <v>549</v>
      </c>
      <c r="O778" s="19" t="s">
        <v>637</v>
      </c>
      <c r="P778" s="19" t="s">
        <v>51</v>
      </c>
      <c r="Q778" s="9" t="s">
        <v>3667</v>
      </c>
      <c r="R778" s="20">
        <v>2.5499999999999998</v>
      </c>
      <c r="S778" s="20">
        <v>5.8819999999999997</v>
      </c>
      <c r="T778" s="20">
        <v>2.4</v>
      </c>
      <c r="U778" s="20" t="s">
        <v>397</v>
      </c>
      <c r="V778" s="21">
        <f>_xlfn.XLOOKUP(D778,'[4]Gen. Real'!$A$2:$A$1168,'[4]Gen. Real'!$C$2:$C$1168,"-",0)</f>
        <v>6.134999999999998</v>
      </c>
      <c r="W778" s="22"/>
      <c r="X778" s="22" t="str">
        <f>_xlfn.XLOOKUP(D778,[4]Vertimiento!$J$2:$J$119,[4]Vertimiento!$K$2:$K$119,"-",0)</f>
        <v>-</v>
      </c>
      <c r="Y778" s="23" t="str">
        <f t="shared" si="48"/>
        <v>-</v>
      </c>
      <c r="Z778" s="19" t="str">
        <f>_xlfn.XLOOKUP(D778,[4]Cmg!$I$4:$I$99,[4]Cmg!$M$4:$M$99,"----",0,1)</f>
        <v>----</v>
      </c>
      <c r="AA778" s="19" t="str">
        <f>_xlfn.XLOOKUP(D778,[4]Cmg!$A$4:$A$101,[4]Cmg!$B$4:$B$101,"----",0,1)</f>
        <v>----</v>
      </c>
      <c r="AB778" s="19" t="str">
        <f>_xlfn.XLOOKUP(D778,[4]Cmg!$E$4:$E$101,[4]Cmg!$F$4:$F$101,"----",0,1)</f>
        <v>----</v>
      </c>
      <c r="AC778" s="19" t="str">
        <f>_xlfn.XLOOKUP(D778,[4]Cmg!$O$4:$O$101,[4]Cmg!$P$4:$P$101,"----",0,1)</f>
        <v>----</v>
      </c>
      <c r="AD778" s="24" t="str">
        <f>_xlfn.XLOOKUP(D778,[4]Cmg!$S$4:$S$101,[4]Cmg!$U$4:$U$101,"----",0,1)</f>
        <v>----</v>
      </c>
      <c r="AG778" s="25">
        <f>IFERROR(SUMIFS('[4]BD Unidades'!$AH:$AH,'[4]BD Unidades'!$A:$A,'BD Centrales 2024'!$A778),"-")</f>
        <v>2.4</v>
      </c>
      <c r="AH778" s="25">
        <f>SUMIFS('[4]BD Unidades'!$AJ$3:$AJ$1424,'[4]BD Unidades'!$A$3:$A$1424,$A778)</f>
        <v>8063.2941176470586</v>
      </c>
      <c r="AI778" s="25">
        <f>SUMIFS('[4]BD Unidades'!$AL$3:$AL$1424,'[4]BD Unidades'!$A$3:$A$1424,$A778)</f>
        <v>0</v>
      </c>
      <c r="AJ778" s="26">
        <f t="shared" si="49"/>
        <v>0</v>
      </c>
      <c r="AK778" s="27">
        <f>IFERROR(SUMIFS('[4]BD Unidades'!$AO$3:$AO$1424,'[4]BD Unidades'!$A$3:$A$1424,$A778),"-")</f>
        <v>0</v>
      </c>
      <c r="AL778" s="27">
        <f>IFERROR(SUMIFS('[4]BD Unidades'!$AQ$3:$AQ$1424,'[4]BD Unidades'!$A$3:$A$1424,$A778),"-")</f>
        <v>0</v>
      </c>
      <c r="AM778" s="27">
        <f>IFERROR(SUMIFS('[4]BD Unidades'!$AS$3:$AS$1424,'[4]BD Unidades'!$A$3:$A$1424,$A778),"-")</f>
        <v>0</v>
      </c>
      <c r="AN778" s="27">
        <f>IFERROR(SUMIFS('[4]BD Unidades'!$AU$3:$AU$1424,'[4]BD Unidades'!$A$3:$A$1424,$A778),"-")</f>
        <v>0</v>
      </c>
      <c r="AO778" s="27">
        <f>IFERROR(SUMIFS('[4]BD Unidades'!$AW$3:$AW$1424,'[4]BD Unidades'!$A$3:$A$1424,$A778),"-")</f>
        <v>0.2725270588235294</v>
      </c>
      <c r="AP778" s="27">
        <f>IFERROR(SUMIFS('[4]BD Unidades'!$AY$3:$AY$1424,'[4]BD Unidades'!$A$3:$A$1424,$A778),"-")</f>
        <v>0.27598023529411764</v>
      </c>
      <c r="AQ778" s="25">
        <f>IFERROR(SUMIFS('[4]BD Unidades'!$AZ$3:$AZ$1424,'[4]BD Unidades'!$A$3:$A$1424,$A778),"-")</f>
        <v>0.68460650181818183</v>
      </c>
      <c r="AR778" s="25">
        <f>IFERROR(SUMIFS('[4]BD Unidades'!$BA$3:$BA$1424,'[4]BD Unidades'!$A$3:$A$1424,$A778),"-")</f>
        <v>2.4</v>
      </c>
      <c r="AS778" s="28">
        <f>SUMIFS('[4]BD Unidades'!$BC$3:$BC$1424,'[4]BD Unidades'!$A$3:$A$1424,$A778)</f>
        <v>1.7019827448784376E-2</v>
      </c>
      <c r="AT778" s="28">
        <f>SUMIFS('[4]BD Unidades'!$BE$3:$BE$1424,'[4]BD Unidades'!$A$3:$A$1424,$A778)</f>
        <v>0.93871923997285645</v>
      </c>
      <c r="AU778" s="29">
        <f t="shared" si="50"/>
        <v>0.92274240048566436</v>
      </c>
      <c r="AV778" s="30">
        <f t="shared" si="51"/>
        <v>5.8819999999999997E-2</v>
      </c>
      <c r="AW778" s="25">
        <f>IFERROR(SUMIFS('[4]BD Unidades'!$BI$3:$BI$1424,'[4]BD Unidades'!$A$3:$A$1424,$A778),"-")</f>
        <v>0.6704713208240779</v>
      </c>
      <c r="AX778" s="25">
        <f>IFERROR(SUMIFS('[4]BD Unidades'!$BJ$3:$BJ$1424,'[4]BD Unidades'!$A$3:$A$1424,$A778),"-")</f>
        <v>0.43087366970552116</v>
      </c>
    </row>
    <row r="779" spans="1:50" ht="14.4" x14ac:dyDescent="0.3">
      <c r="A779" s="7">
        <v>2130</v>
      </c>
      <c r="B779" s="7" t="s">
        <v>3668</v>
      </c>
      <c r="D779" s="8" t="s">
        <v>3669</v>
      </c>
      <c r="E779" s="19" t="s">
        <v>3670</v>
      </c>
      <c r="F779" s="19" t="s">
        <v>3670</v>
      </c>
      <c r="G779" s="19" t="s">
        <v>3671</v>
      </c>
      <c r="H779" s="19" t="s">
        <v>397</v>
      </c>
      <c r="I779" s="19">
        <v>2024</v>
      </c>
      <c r="J779" s="19" t="s">
        <v>495</v>
      </c>
      <c r="K779" s="19" t="s">
        <v>496</v>
      </c>
      <c r="L779" s="19" t="s">
        <v>213</v>
      </c>
      <c r="M779" s="19" t="s">
        <v>106</v>
      </c>
      <c r="N779" s="19" t="s">
        <v>243</v>
      </c>
      <c r="O779" s="19" t="s">
        <v>1409</v>
      </c>
      <c r="P779" s="19" t="s">
        <v>51</v>
      </c>
      <c r="Q779" s="9" t="s">
        <v>3673</v>
      </c>
      <c r="R779" s="20">
        <v>9.1229999999999993</v>
      </c>
      <c r="S779" s="20">
        <v>1.35</v>
      </c>
      <c r="T779" s="20">
        <v>9</v>
      </c>
      <c r="U779" s="20" t="s">
        <v>397</v>
      </c>
      <c r="V779" s="21">
        <f>_xlfn.XLOOKUP(D779,'[4]Gen. Real'!$A$2:$A$1168,'[4]Gen. Real'!$C$2:$C$1168,"-",0)</f>
        <v>9.8338699999999939</v>
      </c>
      <c r="W779" s="22"/>
      <c r="X779" s="22" t="str">
        <f>_xlfn.XLOOKUP(D779,[4]Vertimiento!$J$2:$J$119,[4]Vertimiento!$K$2:$K$119,"-",0)</f>
        <v>-</v>
      </c>
      <c r="Y779" s="23" t="str">
        <f t="shared" si="48"/>
        <v>-</v>
      </c>
      <c r="Z779" s="19" t="str">
        <f>_xlfn.XLOOKUP(D779,[4]Cmg!$I$4:$I$99,[4]Cmg!$M$4:$M$99,"----",0,1)</f>
        <v>----</v>
      </c>
      <c r="AA779" s="19" t="str">
        <f>_xlfn.XLOOKUP(D779,[4]Cmg!$A$4:$A$101,[4]Cmg!$B$4:$B$101,"----",0,1)</f>
        <v>----</v>
      </c>
      <c r="AB779" s="19" t="str">
        <f>_xlfn.XLOOKUP(D779,[4]Cmg!$E$4:$E$101,[4]Cmg!$F$4:$F$101,"----",0,1)</f>
        <v>----</v>
      </c>
      <c r="AC779" s="19" t="str">
        <f>_xlfn.XLOOKUP(D779,[4]Cmg!$O$4:$O$101,[4]Cmg!$P$4:$P$101,"----",0,1)</f>
        <v>----</v>
      </c>
      <c r="AD779" s="24" t="str">
        <f>_xlfn.XLOOKUP(D779,[4]Cmg!$S$4:$S$101,[4]Cmg!$U$4:$U$101,"----",0,1)</f>
        <v>----</v>
      </c>
      <c r="AG779" s="25">
        <f>IFERROR(SUMIFS('[4]BD Unidades'!$AH:$AH,'[4]BD Unidades'!$A:$A,'BD Centrales 2024'!$A779),"-")</f>
        <v>3.25</v>
      </c>
      <c r="AH779" s="25">
        <f>SUMIFS('[4]BD Unidades'!$AJ$3:$AJ$1424,'[4]BD Unidades'!$A$3:$A$1424,$A779)</f>
        <v>520.12587233731472</v>
      </c>
      <c r="AI779" s="25">
        <f>SUMIFS('[4]BD Unidades'!$AL$3:$AL$1424,'[4]BD Unidades'!$A$3:$A$1424,$A779)</f>
        <v>2491.916036391538</v>
      </c>
      <c r="AJ779" s="26">
        <f t="shared" si="49"/>
        <v>0.82731785011689318</v>
      </c>
      <c r="AK779" s="27">
        <f>IFERROR(SUMIFS('[4]BD Unidades'!$AO$3:$AO$1424,'[4]BD Unidades'!$A$3:$A$1424,$A779),"-")</f>
        <v>0</v>
      </c>
      <c r="AL779" s="27">
        <f>IFERROR(SUMIFS('[4]BD Unidades'!$AQ$3:$AQ$1424,'[4]BD Unidades'!$A$3:$A$1424,$A779),"-")</f>
        <v>0</v>
      </c>
      <c r="AM779" s="27">
        <f>IFERROR(SUMIFS('[4]BD Unidades'!$AS$3:$AS$1424,'[4]BD Unidades'!$A$3:$A$1424,$A779),"-")</f>
        <v>0</v>
      </c>
      <c r="AN779" s="27">
        <f>IFERROR(SUMIFS('[4]BD Unidades'!$AU$3:$AU$1424,'[4]BD Unidades'!$A$3:$A$1424,$A779),"-")</f>
        <v>0</v>
      </c>
      <c r="AO779" s="27">
        <f>IFERROR(SUMIFS('[4]BD Unidades'!$AW$3:$AW$1424,'[4]BD Unidades'!$A$3:$A$1424,$A779),"-")</f>
        <v>0.13030565603419927</v>
      </c>
      <c r="AP779" s="27">
        <f>IFERROR(SUMIFS('[4]BD Unidades'!$AY$3:$AY$1424,'[4]BD Unidades'!$A$3:$A$1424,$A779),"-")</f>
        <v>0.1008957031678176</v>
      </c>
      <c r="AQ779" s="25">
        <f>IFERROR(SUMIFS('[4]BD Unidades'!$AZ$3:$AZ$1424,'[4]BD Unidades'!$A$3:$A$1424,$A779),"-")</f>
        <v>0.74324477631578922</v>
      </c>
      <c r="AR779" s="25">
        <f>IFERROR(SUMIFS('[4]BD Unidades'!$BA$3:$BA$1424,'[4]BD Unidades'!$A$3:$A$1424,$A779),"-")</f>
        <v>3.1673090190852902</v>
      </c>
      <c r="AS779" s="28">
        <f>SUMIFS('[4]BD Unidades'!$BC$3:$BC$1424,'[4]BD Unidades'!$A$3:$A$1424,$A779)</f>
        <v>3.3511728598048891E-3</v>
      </c>
      <c r="AT779" s="28">
        <f>SUMIFS('[4]BD Unidades'!$BE$3:$BE$1424,'[4]BD Unidades'!$A$3:$A$1424,$A779)</f>
        <v>0.35624246410172095</v>
      </c>
      <c r="AU779" s="29">
        <f t="shared" si="50"/>
        <v>0.35504863402451325</v>
      </c>
      <c r="AV779" s="30">
        <f t="shared" si="51"/>
        <v>1.3500000000000002E-2</v>
      </c>
      <c r="AW779" s="25">
        <f>IFERROR(SUMIFS('[4]BD Unidades'!$BI$3:$BI$1424,'[4]BD Unidades'!$A$3:$A$1424,$A779),"-")</f>
        <v>0.73625307270498597</v>
      </c>
      <c r="AX779" s="25">
        <f>IFERROR(SUMIFS('[4]BD Unidades'!$BJ$3:$BJ$1424,'[4]BD Unidades'!$A$3:$A$1424,$A779),"-")</f>
        <v>0.47314784900635637</v>
      </c>
    </row>
    <row r="780" spans="1:50" ht="14.4" x14ac:dyDescent="0.3">
      <c r="A780" s="7">
        <v>2131</v>
      </c>
      <c r="B780" s="7" t="s">
        <v>3674</v>
      </c>
      <c r="D780" s="8" t="s">
        <v>3675</v>
      </c>
      <c r="E780" s="19" t="s">
        <v>2634</v>
      </c>
      <c r="F780" s="19" t="s">
        <v>2634</v>
      </c>
      <c r="G780" s="19" t="s">
        <v>3676</v>
      </c>
      <c r="H780" s="19" t="s">
        <v>397</v>
      </c>
      <c r="I780" s="19">
        <v>2024</v>
      </c>
      <c r="J780" s="19" t="s">
        <v>495</v>
      </c>
      <c r="K780" s="19" t="s">
        <v>496</v>
      </c>
      <c r="L780" s="19" t="s">
        <v>213</v>
      </c>
      <c r="M780" s="19" t="s">
        <v>477</v>
      </c>
      <c r="N780" s="19" t="s">
        <v>549</v>
      </c>
      <c r="O780" s="19" t="s">
        <v>637</v>
      </c>
      <c r="P780" s="19" t="s">
        <v>51</v>
      </c>
      <c r="Q780" s="9" t="s">
        <v>3677</v>
      </c>
      <c r="R780" s="20">
        <v>3.15</v>
      </c>
      <c r="S780" s="20">
        <v>4.7619999999999996</v>
      </c>
      <c r="T780" s="20">
        <v>3</v>
      </c>
      <c r="U780" s="20" t="s">
        <v>397</v>
      </c>
      <c r="V780" s="21">
        <f>_xlfn.XLOOKUP(D780,'[4]Gen. Real'!$A$2:$A$1168,'[4]Gen. Real'!$C$2:$C$1168,"-",0)</f>
        <v>4.7192800000000013</v>
      </c>
      <c r="W780" s="22"/>
      <c r="X780" s="22" t="str">
        <f>_xlfn.XLOOKUP(D780,[4]Vertimiento!$J$2:$J$119,[4]Vertimiento!$K$2:$K$119,"-",0)</f>
        <v>-</v>
      </c>
      <c r="Y780" s="23" t="str">
        <f t="shared" si="48"/>
        <v>-</v>
      </c>
      <c r="Z780" s="19" t="str">
        <f>_xlfn.XLOOKUP(D780,[4]Cmg!$I$4:$I$99,[4]Cmg!$M$4:$M$99,"----",0,1)</f>
        <v>----</v>
      </c>
      <c r="AA780" s="19" t="str">
        <f>_xlfn.XLOOKUP(D780,[4]Cmg!$A$4:$A$101,[4]Cmg!$B$4:$B$101,"----",0,1)</f>
        <v>----</v>
      </c>
      <c r="AB780" s="19" t="str">
        <f>_xlfn.XLOOKUP(D780,[4]Cmg!$E$4:$E$101,[4]Cmg!$F$4:$F$101,"----",0,1)</f>
        <v>----</v>
      </c>
      <c r="AC780" s="19" t="str">
        <f>_xlfn.XLOOKUP(D780,[4]Cmg!$O$4:$O$101,[4]Cmg!$P$4:$P$101,"----",0,1)</f>
        <v>----</v>
      </c>
      <c r="AD780" s="24" t="str">
        <f>_xlfn.XLOOKUP(D780,[4]Cmg!$S$4:$S$101,[4]Cmg!$U$4:$U$101,"----",0,1)</f>
        <v>----</v>
      </c>
      <c r="AG780" s="25">
        <f>IFERROR(SUMIFS('[4]BD Unidades'!$AH:$AH,'[4]BD Unidades'!$A:$A,'BD Centrales 2024'!$A780),"-")</f>
        <v>3</v>
      </c>
      <c r="AH780" s="25">
        <f>SUMIFS('[4]BD Unidades'!$AJ$3:$AJ$1424,'[4]BD Unidades'!$A$3:$A$1424,$A780)</f>
        <v>8186.6984126984089</v>
      </c>
      <c r="AI780" s="25">
        <f>SUMIFS('[4]BD Unidades'!$AL$3:$AL$1424,'[4]BD Unidades'!$A$3:$A$1424,$A780)</f>
        <v>0</v>
      </c>
      <c r="AJ780" s="26">
        <f t="shared" si="49"/>
        <v>0</v>
      </c>
      <c r="AK780" s="27">
        <f>IFERROR(SUMIFS('[4]BD Unidades'!$AO$3:$AO$1424,'[4]BD Unidades'!$A$3:$A$1424,$A780),"-")</f>
        <v>0</v>
      </c>
      <c r="AL780" s="27">
        <f>IFERROR(SUMIFS('[4]BD Unidades'!$AQ$3:$AQ$1424,'[4]BD Unidades'!$A$3:$A$1424,$A780),"-")</f>
        <v>0</v>
      </c>
      <c r="AM780" s="27">
        <f>IFERROR(SUMIFS('[4]BD Unidades'!$AS$3:$AS$1424,'[4]BD Unidades'!$A$3:$A$1424,$A780),"-")</f>
        <v>0</v>
      </c>
      <c r="AN780" s="27">
        <f>IFERROR(SUMIFS('[4]BD Unidades'!$AU$3:$AU$1424,'[4]BD Unidades'!$A$3:$A$1424,$A780),"-")</f>
        <v>0</v>
      </c>
      <c r="AO780" s="27">
        <f>IFERROR(SUMIFS('[4]BD Unidades'!$AW$3:$AW$1424,'[4]BD Unidades'!$A$3:$A$1424,$A780),"-")</f>
        <v>0.17304571428571427</v>
      </c>
      <c r="AP780" s="27">
        <f>IFERROR(SUMIFS('[4]BD Unidades'!$AY$3:$AY$1424,'[4]BD Unidades'!$A$3:$A$1424,$A780),"-")</f>
        <v>0.25831428571428572</v>
      </c>
      <c r="AQ780" s="25">
        <f>IFERROR(SUMIFS('[4]BD Unidades'!$AZ$3:$AZ$1424,'[4]BD Unidades'!$A$3:$A$1424,$A780),"-")</f>
        <v>0.55187700000000006</v>
      </c>
      <c r="AR780" s="25">
        <f>IFERROR(SUMIFS('[4]BD Unidades'!$BA$3:$BA$1424,'[4]BD Unidades'!$A$3:$A$1424,$A780),"-")</f>
        <v>3</v>
      </c>
      <c r="AS780" s="28">
        <f>SUMIFS('[4]BD Unidades'!$BC$3:$BC$1424,'[4]BD Unidades'!$A$3:$A$1424,$A780)</f>
        <v>3.0577896865589049E-2</v>
      </c>
      <c r="AT780" s="28">
        <f>SUMIFS('[4]BD Unidades'!$BE$3:$BE$1424,'[4]BD Unidades'!$A$3:$A$1424,$A780)</f>
        <v>0.9523140919998847</v>
      </c>
      <c r="AU780" s="29">
        <f t="shared" si="50"/>
        <v>0.92319432991106509</v>
      </c>
      <c r="AV780" s="30">
        <f t="shared" si="51"/>
        <v>4.7619999999999996E-2</v>
      </c>
      <c r="AW780" s="25">
        <f>IFERROR(SUMIFS('[4]BD Unidades'!$BI$3:$BI$1424,'[4]BD Unidades'!$A$3:$A$1424,$A780),"-")</f>
        <v>0.53412050040427583</v>
      </c>
      <c r="AX780" s="25">
        <f>IFERROR(SUMIFS('[4]BD Unidades'!$BJ$3:$BJ$1424,'[4]BD Unidades'!$A$3:$A$1424,$A780),"-")</f>
        <v>0.34324877578846452</v>
      </c>
    </row>
    <row r="781" spans="1:50" ht="14.4" x14ac:dyDescent="0.3">
      <c r="A781" s="7">
        <v>2132</v>
      </c>
      <c r="B781" s="7" t="s">
        <v>3678</v>
      </c>
      <c r="D781" s="8" t="s">
        <v>3679</v>
      </c>
      <c r="E781" s="19" t="s">
        <v>2634</v>
      </c>
      <c r="F781" s="19" t="s">
        <v>2634</v>
      </c>
      <c r="G781" s="19" t="s">
        <v>3680</v>
      </c>
      <c r="H781" s="19" t="s">
        <v>397</v>
      </c>
      <c r="I781" s="19">
        <v>2024</v>
      </c>
      <c r="J781" s="19" t="s">
        <v>495</v>
      </c>
      <c r="K781" s="19" t="s">
        <v>496</v>
      </c>
      <c r="L781" s="19" t="s">
        <v>213</v>
      </c>
      <c r="M781" s="19" t="s">
        <v>477</v>
      </c>
      <c r="N781" s="19" t="s">
        <v>478</v>
      </c>
      <c r="O781" s="19" t="s">
        <v>714</v>
      </c>
      <c r="P781" s="19" t="s">
        <v>51</v>
      </c>
      <c r="Q781" s="9" t="s">
        <v>3682</v>
      </c>
      <c r="R781" s="20">
        <v>2.15</v>
      </c>
      <c r="S781" s="20">
        <v>6.9770000000000003</v>
      </c>
      <c r="T781" s="20">
        <v>2</v>
      </c>
      <c r="U781" s="20" t="s">
        <v>397</v>
      </c>
      <c r="V781" s="21">
        <f>_xlfn.XLOOKUP(D781,'[4]Gen. Real'!$A$2:$A$1168,'[4]Gen. Real'!$C$2:$C$1168,"-",0)</f>
        <v>12.163579999999991</v>
      </c>
      <c r="W781" s="22"/>
      <c r="X781" s="22" t="str">
        <f>_xlfn.XLOOKUP(D781,[4]Vertimiento!$J$2:$J$119,[4]Vertimiento!$K$2:$K$119,"-",0)</f>
        <v>-</v>
      </c>
      <c r="Y781" s="23" t="str">
        <f t="shared" si="48"/>
        <v>-</v>
      </c>
      <c r="Z781" s="19" t="str">
        <f>_xlfn.XLOOKUP(D781,[4]Cmg!$I$4:$I$99,[4]Cmg!$M$4:$M$99,"----",0,1)</f>
        <v>----</v>
      </c>
      <c r="AA781" s="19" t="str">
        <f>_xlfn.XLOOKUP(D781,[4]Cmg!$A$4:$A$101,[4]Cmg!$B$4:$B$101,"----",0,1)</f>
        <v>----</v>
      </c>
      <c r="AB781" s="19" t="str">
        <f>_xlfn.XLOOKUP(D781,[4]Cmg!$E$4:$E$101,[4]Cmg!$F$4:$F$101,"----",0,1)</f>
        <v>----</v>
      </c>
      <c r="AC781" s="19" t="str">
        <f>_xlfn.XLOOKUP(D781,[4]Cmg!$O$4:$O$101,[4]Cmg!$P$4:$P$101,"----",0,1)</f>
        <v>----</v>
      </c>
      <c r="AD781" s="24" t="str">
        <f>_xlfn.XLOOKUP(D781,[4]Cmg!$S$4:$S$101,[4]Cmg!$U$4:$U$101,"----",0,1)</f>
        <v>----</v>
      </c>
      <c r="AG781" s="25">
        <f>IFERROR(SUMIFS('[4]BD Unidades'!$AH:$AH,'[4]BD Unidades'!$A:$A,'BD Centrales 2024'!$A781),"-")</f>
        <v>2</v>
      </c>
      <c r="AH781" s="25">
        <f>SUMIFS('[4]BD Unidades'!$AJ$3:$AJ$1424,'[4]BD Unidades'!$A$3:$A$1424,$A781)</f>
        <v>7961.4573643410877</v>
      </c>
      <c r="AI781" s="25">
        <f>SUMIFS('[4]BD Unidades'!$AL$3:$AL$1424,'[4]BD Unidades'!$A$3:$A$1424,$A781)</f>
        <v>0</v>
      </c>
      <c r="AJ781" s="26">
        <f t="shared" si="49"/>
        <v>0</v>
      </c>
      <c r="AK781" s="27">
        <f>IFERROR(SUMIFS('[4]BD Unidades'!$AO$3:$AO$1424,'[4]BD Unidades'!$A$3:$A$1424,$A781),"-")</f>
        <v>0</v>
      </c>
      <c r="AL781" s="27">
        <f>IFERROR(SUMIFS('[4]BD Unidades'!$AQ$3:$AQ$1424,'[4]BD Unidades'!$A$3:$A$1424,$A781),"-")</f>
        <v>0</v>
      </c>
      <c r="AM781" s="27">
        <f>IFERROR(SUMIFS('[4]BD Unidades'!$AS$3:$AS$1424,'[4]BD Unidades'!$A$3:$A$1424,$A781),"-")</f>
        <v>0</v>
      </c>
      <c r="AN781" s="27">
        <f>IFERROR(SUMIFS('[4]BD Unidades'!$AU$3:$AU$1424,'[4]BD Unidades'!$A$3:$A$1424,$A781),"-")</f>
        <v>0</v>
      </c>
      <c r="AO781" s="27">
        <f>IFERROR(SUMIFS('[4]BD Unidades'!$AW$3:$AW$1424,'[4]BD Unidades'!$A$3:$A$1424,$A781),"-")</f>
        <v>0.35165767441860463</v>
      </c>
      <c r="AP781" s="27">
        <f>IFERROR(SUMIFS('[4]BD Unidades'!$AY$3:$AY$1424,'[4]BD Unidades'!$A$3:$A$1424,$A781),"-")</f>
        <v>0.36425488372093023</v>
      </c>
      <c r="AQ781" s="25">
        <f>IFERROR(SUMIFS('[4]BD Unidades'!$AZ$3:$AZ$1424,'[4]BD Unidades'!$A$3:$A$1424,$A781),"-")</f>
        <v>0.57050541818181821</v>
      </c>
      <c r="AR781" s="25">
        <f>IFERROR(SUMIFS('[4]BD Unidades'!$BA$3:$BA$1424,'[4]BD Unidades'!$A$3:$A$1424,$A781),"-")</f>
        <v>2</v>
      </c>
      <c r="AS781" s="28">
        <f>SUMIFS('[4]BD Unidades'!$BC$3:$BC$1424,'[4]BD Unidades'!$A$3:$A$1424,$A781)</f>
        <v>1.4307619780550234E-2</v>
      </c>
      <c r="AT781" s="28">
        <f>SUMIFS('[4]BD Unidades'!$BE$3:$BE$1424,'[4]BD Unidades'!$A$3:$A$1424,$A781)</f>
        <v>0.92963068863755072</v>
      </c>
      <c r="AU781" s="29">
        <f t="shared" si="50"/>
        <v>0.91632988620819356</v>
      </c>
      <c r="AV781" s="30">
        <f t="shared" si="51"/>
        <v>6.9769999999999999E-2</v>
      </c>
      <c r="AW781" s="25">
        <f>IFERROR(SUMIFS('[4]BD Unidades'!$BI$3:$BI$1424,'[4]BD Unidades'!$A$3:$A$1424,$A781),"-")</f>
        <v>0.5613672052924048</v>
      </c>
      <c r="AX781" s="25">
        <f>IFERROR(SUMIFS('[4]BD Unidades'!$BJ$3:$BJ$1424,'[4]BD Unidades'!$A$3:$A$1424,$A781),"-")</f>
        <v>0.36075867868498512</v>
      </c>
    </row>
    <row r="782" spans="1:50" ht="14.4" x14ac:dyDescent="0.3">
      <c r="A782" s="7">
        <v>2133</v>
      </c>
      <c r="B782" s="7" t="s">
        <v>3683</v>
      </c>
      <c r="D782" s="8" t="s">
        <v>3684</v>
      </c>
      <c r="E782" s="19" t="s">
        <v>3685</v>
      </c>
      <c r="F782" s="19" t="s">
        <v>3685</v>
      </c>
      <c r="G782" s="19" t="s">
        <v>3686</v>
      </c>
      <c r="H782" s="19" t="s">
        <v>397</v>
      </c>
      <c r="I782" s="19">
        <v>2024</v>
      </c>
      <c r="J782" s="19" t="s">
        <v>495</v>
      </c>
      <c r="K782" s="19" t="s">
        <v>496</v>
      </c>
      <c r="L782" s="19" t="s">
        <v>213</v>
      </c>
      <c r="M782" s="19" t="s">
        <v>477</v>
      </c>
      <c r="N782" s="19" t="s">
        <v>549</v>
      </c>
      <c r="O782" s="19" t="s">
        <v>1657</v>
      </c>
      <c r="P782" s="19" t="s">
        <v>51</v>
      </c>
      <c r="Q782" s="9" t="s">
        <v>3688</v>
      </c>
      <c r="R782" s="20">
        <v>9.0150000000000006</v>
      </c>
      <c r="S782" s="20">
        <v>0.17</v>
      </c>
      <c r="T782" s="20">
        <v>9</v>
      </c>
      <c r="U782" s="20" t="s">
        <v>397</v>
      </c>
      <c r="V782" s="21">
        <f>_xlfn.XLOOKUP(D782,'[4]Gen. Real'!$A$2:$A$1168,'[4]Gen. Real'!$C$2:$C$1168,"-",0)</f>
        <v>17.147249999999993</v>
      </c>
      <c r="W782" s="22"/>
      <c r="X782" s="22" t="str">
        <f>_xlfn.XLOOKUP(D782,[4]Vertimiento!$J$2:$J$119,[4]Vertimiento!$K$2:$K$119,"-",0)</f>
        <v>-</v>
      </c>
      <c r="Y782" s="23" t="str">
        <f t="shared" si="48"/>
        <v>-</v>
      </c>
      <c r="Z782" s="19" t="str">
        <f>_xlfn.XLOOKUP(D782,[4]Cmg!$I$4:$I$99,[4]Cmg!$M$4:$M$99,"----",0,1)</f>
        <v>----</v>
      </c>
      <c r="AA782" s="19" t="str">
        <f>_xlfn.XLOOKUP(D782,[4]Cmg!$A$4:$A$101,[4]Cmg!$B$4:$B$101,"----",0,1)</f>
        <v>----</v>
      </c>
      <c r="AB782" s="19" t="str">
        <f>_xlfn.XLOOKUP(D782,[4]Cmg!$E$4:$E$101,[4]Cmg!$F$4:$F$101,"----",0,1)</f>
        <v>----</v>
      </c>
      <c r="AC782" s="19" t="str">
        <f>_xlfn.XLOOKUP(D782,[4]Cmg!$O$4:$O$101,[4]Cmg!$P$4:$P$101,"----",0,1)</f>
        <v>----</v>
      </c>
      <c r="AD782" s="24" t="str">
        <f>_xlfn.XLOOKUP(D782,[4]Cmg!$S$4:$S$101,[4]Cmg!$U$4:$U$101,"----",0,1)</f>
        <v>----</v>
      </c>
      <c r="AG782" s="25">
        <f>IFERROR(SUMIFS('[4]BD Unidades'!$AH:$AH,'[4]BD Unidades'!$A:$A,'BD Centrales 2024'!$A782),"-")</f>
        <v>9</v>
      </c>
      <c r="AH782" s="25">
        <f>SUMIFS('[4]BD Unidades'!$AJ$3:$AJ$1424,'[4]BD Unidades'!$A$3:$A$1424,$A782)</f>
        <v>8760.7487520798677</v>
      </c>
      <c r="AI782" s="25">
        <f>SUMIFS('[4]BD Unidades'!$AL$3:$AL$1424,'[4]BD Unidades'!$A$3:$A$1424,$A782)</f>
        <v>0</v>
      </c>
      <c r="AJ782" s="26">
        <f t="shared" si="49"/>
        <v>0</v>
      </c>
      <c r="AK782" s="27">
        <f>IFERROR(SUMIFS('[4]BD Unidades'!$AO$3:$AO$1424,'[4]BD Unidades'!$A$3:$A$1424,$A782),"-")</f>
        <v>0</v>
      </c>
      <c r="AL782" s="27">
        <f>IFERROR(SUMIFS('[4]BD Unidades'!$AQ$3:$AQ$1424,'[4]BD Unidades'!$A$3:$A$1424,$A782),"-")</f>
        <v>0</v>
      </c>
      <c r="AM782" s="27">
        <f>IFERROR(SUMIFS('[4]BD Unidades'!$AS$3:$AS$1424,'[4]BD Unidades'!$A$3:$A$1424,$A782),"-")</f>
        <v>0</v>
      </c>
      <c r="AN782" s="27">
        <f>IFERROR(SUMIFS('[4]BD Unidades'!$AU$3:$AU$1424,'[4]BD Unidades'!$A$3:$A$1424,$A782),"-")</f>
        <v>0</v>
      </c>
      <c r="AO782" s="27">
        <f>IFERROR(SUMIFS('[4]BD Unidades'!$AW$3:$AW$1424,'[4]BD Unidades'!$A$3:$A$1424,$A782),"-")</f>
        <v>0.21637237936772047</v>
      </c>
      <c r="AP782" s="27">
        <f>IFERROR(SUMIFS('[4]BD Unidades'!$AY$3:$AY$1424,'[4]BD Unidades'!$A$3:$A$1424,$A782),"-")</f>
        <v>0.20446023294509152</v>
      </c>
      <c r="AQ782" s="25">
        <f>IFERROR(SUMIFS('[4]BD Unidades'!$AZ$3:$AZ$1424,'[4]BD Unidades'!$A$3:$A$1424,$A782),"-")</f>
        <v>2.5672743818181818</v>
      </c>
      <c r="AR782" s="25">
        <f>IFERROR(SUMIFS('[4]BD Unidades'!$BA$3:$BA$1424,'[4]BD Unidades'!$A$3:$A$1424,$A782),"-")</f>
        <v>9</v>
      </c>
      <c r="AS782" s="28">
        <f>SUMIFS('[4]BD Unidades'!$BC$3:$BC$1424,'[4]BD Unidades'!$A$3:$A$1424,$A782)</f>
        <v>1.2451465004901862E-2</v>
      </c>
      <c r="AT782" s="28">
        <f>SUMIFS('[4]BD Unidades'!$BE$3:$BE$1424,'[4]BD Unidades'!$A$3:$A$1424,$A782)</f>
        <v>0.99786633691873572</v>
      </c>
      <c r="AU782" s="29">
        <f t="shared" si="50"/>
        <v>0.98544143914502247</v>
      </c>
      <c r="AV782" s="30">
        <f t="shared" si="51"/>
        <v>1.7000000000000001E-3</v>
      </c>
      <c r="AW782" s="25">
        <f>IFERROR(SUMIFS('[4]BD Unidades'!$BI$3:$BI$1424,'[4]BD Unidades'!$A$3:$A$1424,$A782),"-")</f>
        <v>2.5340618069594112</v>
      </c>
      <c r="AX782" s="25">
        <f>IFERROR(SUMIFS('[4]BD Unidades'!$BJ$3:$BJ$1424,'[4]BD Unidades'!$A$3:$A$1424,$A782),"-")</f>
        <v>1.6284969634244713</v>
      </c>
    </row>
    <row r="783" spans="1:50" ht="14.4" x14ac:dyDescent="0.3">
      <c r="A783" s="7">
        <v>2134</v>
      </c>
      <c r="B783" s="7" t="s">
        <v>3689</v>
      </c>
      <c r="D783" s="8" t="s">
        <v>3690</v>
      </c>
      <c r="E783" s="19" t="s">
        <v>864</v>
      </c>
      <c r="F783" s="19" t="s">
        <v>3691</v>
      </c>
      <c r="G783" s="19" t="s">
        <v>3692</v>
      </c>
      <c r="H783" s="19" t="s">
        <v>397</v>
      </c>
      <c r="I783" s="19">
        <v>2024</v>
      </c>
      <c r="J783" s="19" t="s">
        <v>495</v>
      </c>
      <c r="K783" s="19" t="s">
        <v>496</v>
      </c>
      <c r="L783" s="19" t="s">
        <v>213</v>
      </c>
      <c r="M783" s="19" t="s">
        <v>229</v>
      </c>
      <c r="N783" s="19" t="s">
        <v>1842</v>
      </c>
      <c r="O783" s="19" t="s">
        <v>3560</v>
      </c>
      <c r="P783" s="19" t="s">
        <v>51</v>
      </c>
      <c r="Q783" s="9" t="s">
        <v>3694</v>
      </c>
      <c r="R783" s="20">
        <v>3.01</v>
      </c>
      <c r="S783" s="20">
        <v>0.33</v>
      </c>
      <c r="T783" s="20">
        <v>3</v>
      </c>
      <c r="U783" s="20" t="s">
        <v>397</v>
      </c>
      <c r="V783" s="21">
        <f>_xlfn.XLOOKUP(D783,'[4]Gen. Real'!$A$2:$A$1168,'[4]Gen. Real'!$C$2:$C$1168,"-",0)</f>
        <v>10.02913</v>
      </c>
      <c r="W783" s="22"/>
      <c r="X783" s="22" t="str">
        <f>_xlfn.XLOOKUP(D783,[4]Vertimiento!$J$2:$J$119,[4]Vertimiento!$K$2:$K$119,"-",0)</f>
        <v>-</v>
      </c>
      <c r="Y783" s="23" t="str">
        <f t="shared" si="48"/>
        <v>-</v>
      </c>
      <c r="Z783" s="19" t="str">
        <f>_xlfn.XLOOKUP(D783,[4]Cmg!$I$4:$I$99,[4]Cmg!$M$4:$M$99,"----",0,1)</f>
        <v>----</v>
      </c>
      <c r="AA783" s="19" t="str">
        <f>_xlfn.XLOOKUP(D783,[4]Cmg!$A$4:$A$101,[4]Cmg!$B$4:$B$101,"----",0,1)</f>
        <v>----</v>
      </c>
      <c r="AB783" s="19" t="str">
        <f>_xlfn.XLOOKUP(D783,[4]Cmg!$E$4:$E$101,[4]Cmg!$F$4:$F$101,"----",0,1)</f>
        <v>----</v>
      </c>
      <c r="AC783" s="19" t="str">
        <f>_xlfn.XLOOKUP(D783,[4]Cmg!$O$4:$O$101,[4]Cmg!$P$4:$P$101,"----",0,1)</f>
        <v>----</v>
      </c>
      <c r="AD783" s="24" t="str">
        <f>_xlfn.XLOOKUP(D783,[4]Cmg!$S$4:$S$101,[4]Cmg!$U$4:$U$101,"----",0,1)</f>
        <v>----</v>
      </c>
      <c r="AG783" s="25">
        <f>IFERROR(SUMIFS('[4]BD Unidades'!$AH:$AH,'[4]BD Unidades'!$A:$A,'BD Centrales 2024'!$A783),"-")</f>
        <v>5.9754098360655732</v>
      </c>
      <c r="AH783" s="25">
        <f>SUMIFS('[4]BD Unidades'!$AJ$3:$AJ$1424,'[4]BD Unidades'!$A$3:$A$1424,$A783)</f>
        <v>15944.850498338872</v>
      </c>
      <c r="AI783" s="25">
        <f>SUMIFS('[4]BD Unidades'!$AL$3:$AL$1424,'[4]BD Unidades'!$A$3:$A$1424,$A783)</f>
        <v>625.91362126245849</v>
      </c>
      <c r="AJ783" s="26">
        <f t="shared" si="49"/>
        <v>3.7772164080356066E-2</v>
      </c>
      <c r="AK783" s="27">
        <f>IFERROR(SUMIFS('[4]BD Unidades'!$AO$3:$AO$1424,'[4]BD Unidades'!$A$3:$A$1424,$A783),"-")</f>
        <v>0</v>
      </c>
      <c r="AL783" s="27">
        <f>IFERROR(SUMIFS('[4]BD Unidades'!$AQ$3:$AQ$1424,'[4]BD Unidades'!$A$3:$A$1424,$A783),"-")</f>
        <v>0</v>
      </c>
      <c r="AM783" s="27">
        <f>IFERROR(SUMIFS('[4]BD Unidades'!$AS$3:$AS$1424,'[4]BD Unidades'!$A$3:$A$1424,$A783),"-")</f>
        <v>0</v>
      </c>
      <c r="AN783" s="27">
        <f>IFERROR(SUMIFS('[4]BD Unidades'!$AU$3:$AU$1424,'[4]BD Unidades'!$A$3:$A$1424,$A783),"-")</f>
        <v>0</v>
      </c>
      <c r="AO783" s="27">
        <f>IFERROR(SUMIFS('[4]BD Unidades'!$AW$3:$AW$1424,'[4]BD Unidades'!$A$3:$A$1424,$A783),"-")</f>
        <v>0.40393953488372092</v>
      </c>
      <c r="AP783" s="27">
        <f>IFERROR(SUMIFS('[4]BD Unidades'!$AY$3:$AY$1424,'[4]BD Unidades'!$A$3:$A$1424,$A783),"-")</f>
        <v>0.48680930232558139</v>
      </c>
      <c r="AQ783" s="25">
        <f>IFERROR(SUMIFS('[4]BD Unidades'!$AZ$3:$AZ$1424,'[4]BD Unidades'!$A$3:$A$1424,$A783),"-")</f>
        <v>1.366520660615915</v>
      </c>
      <c r="AR783" s="25">
        <f>IFERROR(SUMIFS('[4]BD Unidades'!$BA$3:$BA$1424,'[4]BD Unidades'!$A$3:$A$1424,$A783),"-")</f>
        <v>5.8726091663659297</v>
      </c>
      <c r="AS783" s="28">
        <f>SUMIFS('[4]BD Unidades'!$BC$3:$BC$1424,'[4]BD Unidades'!$A$3:$A$1424,$A783)</f>
        <v>4.3559539363480074E-2</v>
      </c>
      <c r="AT783" s="28">
        <f>SUMIFS('[4]BD Unidades'!$BE$3:$BE$1424,'[4]BD Unidades'!$A$3:$A$1424,$A783)</f>
        <v>1.9915400395766392</v>
      </c>
      <c r="AU783" s="29">
        <f t="shared" si="50"/>
        <v>1.9047894728287538</v>
      </c>
      <c r="AV783" s="30">
        <f t="shared" si="51"/>
        <v>3.3E-3</v>
      </c>
      <c r="AW783" s="25">
        <f>IFERROR(SUMIFS('[4]BD Unidades'!$BI$3:$BI$1424,'[4]BD Unidades'!$A$3:$A$1424,$A783),"-")</f>
        <v>1.3354415891362785</v>
      </c>
      <c r="AX783" s="25">
        <f>IFERROR(SUMIFS('[4]BD Unidades'!$BJ$3:$BJ$1424,'[4]BD Unidades'!$A$3:$A$1424,$A783),"-")</f>
        <v>0.858212126778648</v>
      </c>
    </row>
    <row r="784" spans="1:50" ht="27.6" x14ac:dyDescent="0.3">
      <c r="A784" s="7">
        <v>2135</v>
      </c>
      <c r="B784" s="7" t="s">
        <v>3695</v>
      </c>
      <c r="D784" s="8" t="s">
        <v>3696</v>
      </c>
      <c r="E784" s="19" t="s">
        <v>3697</v>
      </c>
      <c r="F784" s="19" t="s">
        <v>3697</v>
      </c>
      <c r="G784" s="19" t="s">
        <v>3698</v>
      </c>
      <c r="H784" s="19" t="s">
        <v>397</v>
      </c>
      <c r="I784" s="19">
        <v>2024</v>
      </c>
      <c r="J784" s="19" t="s">
        <v>495</v>
      </c>
      <c r="K784" s="19" t="s">
        <v>496</v>
      </c>
      <c r="L784" s="19" t="s">
        <v>47</v>
      </c>
      <c r="M784" s="19" t="s">
        <v>189</v>
      </c>
      <c r="N784" s="19" t="s">
        <v>879</v>
      </c>
      <c r="O784" s="19" t="s">
        <v>2378</v>
      </c>
      <c r="P784" s="19" t="s">
        <v>51</v>
      </c>
      <c r="Q784" s="9" t="s">
        <v>3700</v>
      </c>
      <c r="R784" s="20">
        <v>9.1967999999999996</v>
      </c>
      <c r="S784" s="20">
        <v>2.5230000000000001</v>
      </c>
      <c r="T784" s="20">
        <v>8.9648000000000003</v>
      </c>
      <c r="U784" s="20">
        <v>0</v>
      </c>
      <c r="V784" s="21" t="str">
        <f>_xlfn.XLOOKUP(D784,'[4]Gen. Real'!$A$2:$A$1168,'[4]Gen. Real'!$C$2:$C$1168,"-",0)</f>
        <v>-</v>
      </c>
      <c r="W784" s="22"/>
      <c r="X784" s="22" t="str">
        <f>_xlfn.XLOOKUP(D784,[4]Vertimiento!$J$2:$J$119,[4]Vertimiento!$K$2:$K$119,"-",0)</f>
        <v>-</v>
      </c>
      <c r="Y784" s="23" t="str">
        <f t="shared" si="48"/>
        <v>-</v>
      </c>
      <c r="Z784" s="19" t="str">
        <f>_xlfn.XLOOKUP(D784,[4]Cmg!$I$4:$I$99,[4]Cmg!$M$4:$M$99,"----",0,1)</f>
        <v>----</v>
      </c>
      <c r="AA784" s="19" t="str">
        <f>_xlfn.XLOOKUP(D784,[4]Cmg!$A$4:$A$101,[4]Cmg!$B$4:$B$101,"----",0,1)</f>
        <v>----</v>
      </c>
      <c r="AB784" s="19" t="str">
        <f>_xlfn.XLOOKUP(D784,[4]Cmg!$E$4:$E$101,[4]Cmg!$F$4:$F$101,"----",0,1)</f>
        <v>----</v>
      </c>
      <c r="AC784" s="19" t="str">
        <f>_xlfn.XLOOKUP(D784,[4]Cmg!$O$4:$O$101,[4]Cmg!$P$4:$P$101,"----",0,1)</f>
        <v>----</v>
      </c>
      <c r="AD784" s="24" t="str">
        <f>_xlfn.XLOOKUP(D784,[4]Cmg!$S$4:$S$101,[4]Cmg!$U$4:$U$101,"----",0,1)</f>
        <v>----</v>
      </c>
      <c r="AG784" s="25">
        <f>IFERROR(SUMIFS('[4]BD Unidades'!$AH:$AH,'[4]BD Unidades'!$A:$A,'BD Centrales 2024'!$A784),"-")</f>
        <v>0</v>
      </c>
      <c r="AH784" s="25">
        <f>SUMIFS('[4]BD Unidades'!$AJ$3:$AJ$1424,'[4]BD Unidades'!$A$3:$A$1424,$A784)</f>
        <v>0</v>
      </c>
      <c r="AI784" s="25">
        <f>SUMIFS('[4]BD Unidades'!$AL$3:$AL$1424,'[4]BD Unidades'!$A$3:$A$1424,$A784)</f>
        <v>0</v>
      </c>
      <c r="AJ784" s="26" t="str">
        <f t="shared" si="49"/>
        <v>-</v>
      </c>
      <c r="AK784" s="27">
        <f>IFERROR(SUMIFS('[4]BD Unidades'!$AO$3:$AO$1424,'[4]BD Unidades'!$A$3:$A$1424,$A784),"-")</f>
        <v>0</v>
      </c>
      <c r="AL784" s="27">
        <f>IFERROR(SUMIFS('[4]BD Unidades'!$AQ$3:$AQ$1424,'[4]BD Unidades'!$A$3:$A$1424,$A784),"-")</f>
        <v>0</v>
      </c>
      <c r="AM784" s="27">
        <f>IFERROR(SUMIFS('[4]BD Unidades'!$AS$3:$AS$1424,'[4]BD Unidades'!$A$3:$A$1424,$A784),"-")</f>
        <v>0</v>
      </c>
      <c r="AN784" s="27">
        <f>IFERROR(SUMIFS('[4]BD Unidades'!$AU$3:$AU$1424,'[4]BD Unidades'!$A$3:$A$1424,$A784),"-")</f>
        <v>0</v>
      </c>
      <c r="AO784" s="27">
        <f>IFERROR(SUMIFS('[4]BD Unidades'!$AW$3:$AW$1424,'[4]BD Unidades'!$A$3:$A$1424,$A784),"-")</f>
        <v>0</v>
      </c>
      <c r="AP784" s="27">
        <f>IFERROR(SUMIFS('[4]BD Unidades'!$AY$3:$AY$1424,'[4]BD Unidades'!$A$3:$A$1424,$A784),"-")</f>
        <v>0</v>
      </c>
      <c r="AQ784" s="25">
        <f>IFERROR(SUMIFS('[4]BD Unidades'!$AZ$3:$AZ$1424,'[4]BD Unidades'!$A$3:$A$1424,$A784),"-")</f>
        <v>0</v>
      </c>
      <c r="AR784" s="25">
        <f>IFERROR(SUMIFS('[4]BD Unidades'!$BA$3:$BA$1424,'[4]BD Unidades'!$A$3:$A$1424,$A784),"-")</f>
        <v>0</v>
      </c>
      <c r="AS784" s="28">
        <f>SUMIFS('[4]BD Unidades'!$BC$3:$BC$1424,'[4]BD Unidades'!$A$3:$A$1424,$A784)</f>
        <v>0</v>
      </c>
      <c r="AT784" s="28">
        <f>SUMIFS('[4]BD Unidades'!$BE$3:$BE$1424,'[4]BD Unidades'!$A$3:$A$1424,$A784)</f>
        <v>0</v>
      </c>
      <c r="AU784" s="29">
        <f t="shared" si="50"/>
        <v>0</v>
      </c>
      <c r="AV784" s="30">
        <f t="shared" si="51"/>
        <v>2.5230000000000002E-2</v>
      </c>
      <c r="AW784" s="25">
        <f>IFERROR(SUMIFS('[4]BD Unidades'!$BI$3:$BI$1424,'[4]BD Unidades'!$A$3:$A$1424,$A784),"-")</f>
        <v>0</v>
      </c>
      <c r="AX784" s="25">
        <f>IFERROR(SUMIFS('[4]BD Unidades'!$BJ$3:$BJ$1424,'[4]BD Unidades'!$A$3:$A$1424,$A784),"-")</f>
        <v>0</v>
      </c>
    </row>
    <row r="785" spans="1:50" ht="14.4" x14ac:dyDescent="0.3">
      <c r="A785" s="7">
        <v>2136</v>
      </c>
      <c r="B785" s="7" t="s">
        <v>3701</v>
      </c>
      <c r="D785" s="8" t="s">
        <v>3702</v>
      </c>
      <c r="E785" s="19" t="s">
        <v>864</v>
      </c>
      <c r="F785" s="19" t="s">
        <v>3691</v>
      </c>
      <c r="G785" s="19" t="s">
        <v>3692</v>
      </c>
      <c r="H785" s="19" t="s">
        <v>397</v>
      </c>
      <c r="I785" s="19">
        <v>2024</v>
      </c>
      <c r="J785" s="19" t="s">
        <v>495</v>
      </c>
      <c r="K785" s="19" t="s">
        <v>496</v>
      </c>
      <c r="L785" s="19" t="s">
        <v>213</v>
      </c>
      <c r="M785" s="19" t="s">
        <v>229</v>
      </c>
      <c r="N785" s="19" t="s">
        <v>1842</v>
      </c>
      <c r="O785" s="19" t="s">
        <v>3560</v>
      </c>
      <c r="P785" s="19" t="s">
        <v>51</v>
      </c>
      <c r="Q785" s="9" t="s">
        <v>3080</v>
      </c>
      <c r="R785" s="20">
        <v>3.01</v>
      </c>
      <c r="S785" s="20">
        <v>0.33</v>
      </c>
      <c r="T785" s="20">
        <v>3</v>
      </c>
      <c r="U785" s="20" t="s">
        <v>397</v>
      </c>
      <c r="V785" s="21">
        <f>_xlfn.XLOOKUP(D785,'[4]Gen. Real'!$A$2:$A$1168,'[4]Gen. Real'!$C$2:$C$1168,"-",0)</f>
        <v>0</v>
      </c>
      <c r="W785" s="22"/>
      <c r="X785" s="22" t="str">
        <f>_xlfn.XLOOKUP(D785,[4]Vertimiento!$J$2:$J$119,[4]Vertimiento!$K$2:$K$119,"-",0)</f>
        <v>-</v>
      </c>
      <c r="Y785" s="23" t="str">
        <f t="shared" si="48"/>
        <v>-</v>
      </c>
      <c r="Z785" s="19" t="str">
        <f>_xlfn.XLOOKUP(D785,[4]Cmg!$I$4:$I$99,[4]Cmg!$M$4:$M$99,"----",0,1)</f>
        <v>----</v>
      </c>
      <c r="AA785" s="19" t="str">
        <f>_xlfn.XLOOKUP(D785,[4]Cmg!$A$4:$A$101,[4]Cmg!$B$4:$B$101,"----",0,1)</f>
        <v>----</v>
      </c>
      <c r="AB785" s="19" t="str">
        <f>_xlfn.XLOOKUP(D785,[4]Cmg!$E$4:$E$101,[4]Cmg!$F$4:$F$101,"----",0,1)</f>
        <v>----</v>
      </c>
      <c r="AC785" s="19" t="str">
        <f>_xlfn.XLOOKUP(D785,[4]Cmg!$O$4:$O$101,[4]Cmg!$P$4:$P$101,"----",0,1)</f>
        <v>----</v>
      </c>
      <c r="AD785" s="24" t="str">
        <f>_xlfn.XLOOKUP(D785,[4]Cmg!$S$4:$S$101,[4]Cmg!$U$4:$U$101,"----",0,1)</f>
        <v>----</v>
      </c>
      <c r="AG785" s="25">
        <f>IFERROR(SUMIFS('[4]BD Unidades'!$AH:$AH,'[4]BD Unidades'!$A:$A,'BD Centrales 2024'!$A785),"-")</f>
        <v>0</v>
      </c>
      <c r="AH785" s="25">
        <f>SUMIFS('[4]BD Unidades'!$AJ$3:$AJ$1424,'[4]BD Unidades'!$A$3:$A$1424,$A785)</f>
        <v>0</v>
      </c>
      <c r="AI785" s="25">
        <f>SUMIFS('[4]BD Unidades'!$AL$3:$AL$1424,'[4]BD Unidades'!$A$3:$A$1424,$A785)</f>
        <v>0</v>
      </c>
      <c r="AJ785" s="26" t="str">
        <f t="shared" si="49"/>
        <v>-</v>
      </c>
      <c r="AK785" s="27">
        <f>IFERROR(SUMIFS('[4]BD Unidades'!$AO$3:$AO$1424,'[4]BD Unidades'!$A$3:$A$1424,$A785),"-")</f>
        <v>0</v>
      </c>
      <c r="AL785" s="27">
        <f>IFERROR(SUMIFS('[4]BD Unidades'!$AQ$3:$AQ$1424,'[4]BD Unidades'!$A$3:$A$1424,$A785),"-")</f>
        <v>0</v>
      </c>
      <c r="AM785" s="27">
        <f>IFERROR(SUMIFS('[4]BD Unidades'!$AS$3:$AS$1424,'[4]BD Unidades'!$A$3:$A$1424,$A785),"-")</f>
        <v>0</v>
      </c>
      <c r="AN785" s="27">
        <f>IFERROR(SUMIFS('[4]BD Unidades'!$AU$3:$AU$1424,'[4]BD Unidades'!$A$3:$A$1424,$A785),"-")</f>
        <v>0</v>
      </c>
      <c r="AO785" s="27">
        <f>IFERROR(SUMIFS('[4]BD Unidades'!$AW$3:$AW$1424,'[4]BD Unidades'!$A$3:$A$1424,$A785),"-")</f>
        <v>0</v>
      </c>
      <c r="AP785" s="27">
        <f>IFERROR(SUMIFS('[4]BD Unidades'!$AY$3:$AY$1424,'[4]BD Unidades'!$A$3:$A$1424,$A785),"-")</f>
        <v>0</v>
      </c>
      <c r="AQ785" s="25">
        <f>IFERROR(SUMIFS('[4]BD Unidades'!$AZ$3:$AZ$1424,'[4]BD Unidades'!$A$3:$A$1424,$A785),"-")</f>
        <v>0</v>
      </c>
      <c r="AR785" s="25">
        <f>IFERROR(SUMIFS('[4]BD Unidades'!$BA$3:$BA$1424,'[4]BD Unidades'!$A$3:$A$1424,$A785),"-")</f>
        <v>0</v>
      </c>
      <c r="AS785" s="28">
        <f>SUMIFS('[4]BD Unidades'!$BC$3:$BC$1424,'[4]BD Unidades'!$A$3:$A$1424,$A785)</f>
        <v>0</v>
      </c>
      <c r="AT785" s="28">
        <f>SUMIFS('[4]BD Unidades'!$BE$3:$BE$1424,'[4]BD Unidades'!$A$3:$A$1424,$A785)</f>
        <v>0</v>
      </c>
      <c r="AU785" s="29">
        <f t="shared" si="50"/>
        <v>0</v>
      </c>
      <c r="AV785" s="30">
        <f t="shared" si="51"/>
        <v>3.3E-3</v>
      </c>
      <c r="AW785" s="25">
        <f>IFERROR(SUMIFS('[4]BD Unidades'!$BI$3:$BI$1424,'[4]BD Unidades'!$A$3:$A$1424,$A785),"-")</f>
        <v>0</v>
      </c>
      <c r="AX785" s="25">
        <f>IFERROR(SUMIFS('[4]BD Unidades'!$BJ$3:$BJ$1424,'[4]BD Unidades'!$A$3:$A$1424,$A785),"-")</f>
        <v>0</v>
      </c>
    </row>
    <row r="786" spans="1:50" ht="14.4" x14ac:dyDescent="0.3">
      <c r="A786" s="7">
        <v>2137</v>
      </c>
      <c r="B786" s="7" t="s">
        <v>3703</v>
      </c>
      <c r="D786" s="8" t="s">
        <v>3704</v>
      </c>
      <c r="E786" s="19" t="s">
        <v>3705</v>
      </c>
      <c r="F786" s="19" t="s">
        <v>3705</v>
      </c>
      <c r="G786" s="19" t="s">
        <v>2543</v>
      </c>
      <c r="H786" s="19" t="s">
        <v>397</v>
      </c>
      <c r="I786" s="19">
        <v>2024</v>
      </c>
      <c r="J786" s="19" t="s">
        <v>495</v>
      </c>
      <c r="K786" s="19" t="s">
        <v>496</v>
      </c>
      <c r="L786" s="19" t="s">
        <v>213</v>
      </c>
      <c r="M786" s="19" t="s">
        <v>90</v>
      </c>
      <c r="N786" s="19" t="s">
        <v>97</v>
      </c>
      <c r="O786" s="19" t="s">
        <v>97</v>
      </c>
      <c r="P786" s="19" t="s">
        <v>51</v>
      </c>
      <c r="Q786" s="9" t="s">
        <v>3706</v>
      </c>
      <c r="R786" s="20">
        <v>4.6449999999999996</v>
      </c>
      <c r="S786" s="20">
        <v>3.12</v>
      </c>
      <c r="T786" s="20">
        <v>4.5</v>
      </c>
      <c r="U786" s="20" t="s">
        <v>397</v>
      </c>
      <c r="V786" s="21">
        <f>_xlfn.XLOOKUP(D786,'[4]Gen. Real'!$A$2:$A$1168,'[4]Gen. Real'!$C$2:$C$1168,"-",0)</f>
        <v>5.9439399999999996</v>
      </c>
      <c r="W786" s="22"/>
      <c r="X786" s="22" t="str">
        <f>_xlfn.XLOOKUP(D786,[4]Vertimiento!$J$2:$J$119,[4]Vertimiento!$K$2:$K$119,"-",0)</f>
        <v>-</v>
      </c>
      <c r="Y786" s="23" t="str">
        <f t="shared" si="48"/>
        <v>-</v>
      </c>
      <c r="Z786" s="19" t="str">
        <f>_xlfn.XLOOKUP(D786,[4]Cmg!$I$4:$I$99,[4]Cmg!$M$4:$M$99,"----",0,1)</f>
        <v>----</v>
      </c>
      <c r="AA786" s="19" t="str">
        <f>_xlfn.XLOOKUP(D786,[4]Cmg!$A$4:$A$101,[4]Cmg!$B$4:$B$101,"----",0,1)</f>
        <v>----</v>
      </c>
      <c r="AB786" s="19" t="str">
        <f>_xlfn.XLOOKUP(D786,[4]Cmg!$E$4:$E$101,[4]Cmg!$F$4:$F$101,"----",0,1)</f>
        <v>----</v>
      </c>
      <c r="AC786" s="19" t="str">
        <f>_xlfn.XLOOKUP(D786,[4]Cmg!$O$4:$O$101,[4]Cmg!$P$4:$P$101,"----",0,1)</f>
        <v>----</v>
      </c>
      <c r="AD786" s="24" t="str">
        <f>_xlfn.XLOOKUP(D786,[4]Cmg!$S$4:$S$101,[4]Cmg!$U$4:$U$101,"----",0,1)</f>
        <v>----</v>
      </c>
      <c r="AG786" s="25">
        <f>IFERROR(SUMIFS('[4]BD Unidades'!$AH:$AH,'[4]BD Unidades'!$A:$A,'BD Centrales 2024'!$A786),"-")</f>
        <v>3.3213114754098361</v>
      </c>
      <c r="AH786" s="25">
        <f>SUMIFS('[4]BD Unidades'!$AJ$3:$AJ$1424,'[4]BD Unidades'!$A$3:$A$1424,$A786)</f>
        <v>8137.5403659849308</v>
      </c>
      <c r="AI786" s="25">
        <f>SUMIFS('[4]BD Unidades'!$AL$3:$AL$1424,'[4]BD Unidades'!$A$3:$A$1424,$A786)</f>
        <v>0</v>
      </c>
      <c r="AJ786" s="26">
        <f t="shared" si="49"/>
        <v>0</v>
      </c>
      <c r="AK786" s="27">
        <f>IFERROR(SUMIFS('[4]BD Unidades'!$AO$3:$AO$1424,'[4]BD Unidades'!$A$3:$A$1424,$A786),"-")</f>
        <v>0</v>
      </c>
      <c r="AL786" s="27">
        <f>IFERROR(SUMIFS('[4]BD Unidades'!$AQ$3:$AQ$1424,'[4]BD Unidades'!$A$3:$A$1424,$A786),"-")</f>
        <v>0</v>
      </c>
      <c r="AM786" s="27">
        <f>IFERROR(SUMIFS('[4]BD Unidades'!$AS$3:$AS$1424,'[4]BD Unidades'!$A$3:$A$1424,$A786),"-")</f>
        <v>0</v>
      </c>
      <c r="AN786" s="27">
        <f>IFERROR(SUMIFS('[4]BD Unidades'!$AU$3:$AU$1424,'[4]BD Unidades'!$A$3:$A$1424,$A786),"-")</f>
        <v>0</v>
      </c>
      <c r="AO786" s="27">
        <f>IFERROR(SUMIFS('[4]BD Unidades'!$AW$3:$AW$1424,'[4]BD Unidades'!$A$3:$A$1424,$A786),"-")</f>
        <v>0.20304348762109797</v>
      </c>
      <c r="AP786" s="27">
        <f>IFERROR(SUMIFS('[4]BD Unidades'!$AY$3:$AY$1424,'[4]BD Unidades'!$A$3:$A$1424,$A786),"-")</f>
        <v>0.26086824542518844</v>
      </c>
      <c r="AQ786" s="25">
        <f>IFERROR(SUMIFS('[4]BD Unidades'!$AZ$3:$AZ$1424,'[4]BD Unidades'!$A$3:$A$1424,$A786),"-")</f>
        <v>0.75955304757416853</v>
      </c>
      <c r="AR786" s="25">
        <f>IFERROR(SUMIFS('[4]BD Unidades'!$BA$3:$BA$1424,'[4]BD Unidades'!$A$3:$A$1424,$A786),"-")</f>
        <v>3.3686449001458398</v>
      </c>
      <c r="AS786" s="28">
        <f>SUMIFS('[4]BD Unidades'!$BC$3:$BC$1424,'[4]BD Unidades'!$A$3:$A$1424,$A786)</f>
        <v>4.1649122754952125E-2</v>
      </c>
      <c r="AT786" s="28">
        <f>SUMIFS('[4]BD Unidades'!$BE$3:$BE$1424,'[4]BD Unidades'!$A$3:$A$1424,$A786)</f>
        <v>0.96878363832077508</v>
      </c>
      <c r="AU786" s="29">
        <f t="shared" si="50"/>
        <v>0.92843464964536393</v>
      </c>
      <c r="AV786" s="30">
        <f t="shared" si="51"/>
        <v>3.1200000000000002E-2</v>
      </c>
      <c r="AW786" s="25">
        <f>IFERROR(SUMIFS('[4]BD Unidades'!$BI$3:$BI$1424,'[4]BD Unidades'!$A$3:$A$1424,$A786),"-")</f>
        <v>0.72689898853973967</v>
      </c>
      <c r="AX786" s="25">
        <f>IFERROR(SUMIFS('[4]BD Unidades'!$BJ$3:$BJ$1424,'[4]BD Unidades'!$A$3:$A$1424,$A786),"-")</f>
        <v>0.46713651273315066</v>
      </c>
    </row>
    <row r="787" spans="1:50" ht="14.4" x14ac:dyDescent="0.3">
      <c r="A787" s="7">
        <v>2139</v>
      </c>
      <c r="B787" s="7" t="s">
        <v>3707</v>
      </c>
      <c r="D787" s="8" t="s">
        <v>3708</v>
      </c>
      <c r="E787" s="19" t="s">
        <v>3709</v>
      </c>
      <c r="F787" s="19" t="s">
        <v>3709</v>
      </c>
      <c r="G787" s="19" t="s">
        <v>3710</v>
      </c>
      <c r="H787" s="19" t="s">
        <v>397</v>
      </c>
      <c r="I787" s="19">
        <v>2024</v>
      </c>
      <c r="J787" s="19" t="s">
        <v>495</v>
      </c>
      <c r="K787" s="19" t="s">
        <v>496</v>
      </c>
      <c r="L787" s="19" t="s">
        <v>213</v>
      </c>
      <c r="M787" s="19" t="s">
        <v>189</v>
      </c>
      <c r="N787" s="19" t="s">
        <v>2074</v>
      </c>
      <c r="O787" s="19" t="s">
        <v>2074</v>
      </c>
      <c r="P787" s="19" t="s">
        <v>51</v>
      </c>
      <c r="Q787" s="9" t="s">
        <v>3712</v>
      </c>
      <c r="R787" s="20">
        <v>9.0359999999999996</v>
      </c>
      <c r="S787" s="20">
        <v>0.39800000000000002</v>
      </c>
      <c r="T787" s="20">
        <v>9</v>
      </c>
      <c r="U787" s="20" t="s">
        <v>397</v>
      </c>
      <c r="V787" s="21">
        <f>_xlfn.XLOOKUP(D787,'[4]Gen. Real'!$A$2:$A$1168,'[4]Gen. Real'!$C$2:$C$1168,"-",0)</f>
        <v>18.896729999999994</v>
      </c>
      <c r="W787" s="22"/>
      <c r="X787" s="22" t="str">
        <f>_xlfn.XLOOKUP(D787,[4]Vertimiento!$J$2:$J$119,[4]Vertimiento!$K$2:$K$119,"-",0)</f>
        <v>-</v>
      </c>
      <c r="Y787" s="23" t="str">
        <f t="shared" si="48"/>
        <v>-</v>
      </c>
      <c r="Z787" s="19" t="str">
        <f>_xlfn.XLOOKUP(D787,[4]Cmg!$I$4:$I$99,[4]Cmg!$M$4:$M$99,"----",0,1)</f>
        <v>----</v>
      </c>
      <c r="AA787" s="19" t="str">
        <f>_xlfn.XLOOKUP(D787,[4]Cmg!$A$4:$A$101,[4]Cmg!$B$4:$B$101,"----",0,1)</f>
        <v>----</v>
      </c>
      <c r="AB787" s="19" t="str">
        <f>_xlfn.XLOOKUP(D787,[4]Cmg!$E$4:$E$101,[4]Cmg!$F$4:$F$101,"----",0,1)</f>
        <v>----</v>
      </c>
      <c r="AC787" s="19" t="str">
        <f>_xlfn.XLOOKUP(D787,[4]Cmg!$O$4:$O$101,[4]Cmg!$P$4:$P$101,"----",0,1)</f>
        <v>----</v>
      </c>
      <c r="AD787" s="24" t="str">
        <f>_xlfn.XLOOKUP(D787,[4]Cmg!$S$4:$S$101,[4]Cmg!$U$4:$U$101,"----",0,1)</f>
        <v>----</v>
      </c>
      <c r="AG787" s="25">
        <f>IFERROR(SUMIFS('[4]BD Unidades'!$AH:$AH,'[4]BD Unidades'!$A:$A,'BD Centrales 2024'!$A787),"-")</f>
        <v>9</v>
      </c>
      <c r="AH787" s="25">
        <f>SUMIFS('[4]BD Unidades'!$AJ$3:$AJ$1424,'[4]BD Unidades'!$A$3:$A$1424,$A787)</f>
        <v>8576.2118193891129</v>
      </c>
      <c r="AI787" s="25">
        <f>SUMIFS('[4]BD Unidades'!$AL$3:$AL$1424,'[4]BD Unidades'!$A$3:$A$1424,$A787)</f>
        <v>0</v>
      </c>
      <c r="AJ787" s="26">
        <f t="shared" si="49"/>
        <v>0</v>
      </c>
      <c r="AK787" s="27">
        <f>IFERROR(SUMIFS('[4]BD Unidades'!$AO$3:$AO$1424,'[4]BD Unidades'!$A$3:$A$1424,$A787),"-")</f>
        <v>0</v>
      </c>
      <c r="AL787" s="27">
        <f>IFERROR(SUMIFS('[4]BD Unidades'!$AQ$3:$AQ$1424,'[4]BD Unidades'!$A$3:$A$1424,$A787),"-")</f>
        <v>0</v>
      </c>
      <c r="AM787" s="27">
        <f>IFERROR(SUMIFS('[4]BD Unidades'!$AS$3:$AS$1424,'[4]BD Unidades'!$A$3:$A$1424,$A787),"-")</f>
        <v>0</v>
      </c>
      <c r="AN787" s="27">
        <f>IFERROR(SUMIFS('[4]BD Unidades'!$AU$3:$AU$1424,'[4]BD Unidades'!$A$3:$A$1424,$A787),"-")</f>
        <v>0</v>
      </c>
      <c r="AO787" s="27">
        <f>IFERROR(SUMIFS('[4]BD Unidades'!$AW$3:$AW$1424,'[4]BD Unidades'!$A$3:$A$1424,$A787),"-")</f>
        <v>0.24222111553784861</v>
      </c>
      <c r="AP787" s="27">
        <f>IFERROR(SUMIFS('[4]BD Unidades'!$AY$3:$AY$1424,'[4]BD Unidades'!$A$3:$A$1424,$A787),"-")</f>
        <v>0.2501752988047809</v>
      </c>
      <c r="AQ787" s="25">
        <f>IFERROR(SUMIFS('[4]BD Unidades'!$AZ$3:$AZ$1424,'[4]BD Unidades'!$A$3:$A$1424,$A787),"-")</f>
        <v>2.0582163036437242</v>
      </c>
      <c r="AR787" s="25">
        <f>IFERROR(SUMIFS('[4]BD Unidades'!$BA$3:$BA$1424,'[4]BD Unidades'!$A$3:$A$1424,$A787),"-")</f>
        <v>9</v>
      </c>
      <c r="AS787" s="28">
        <f>SUMIFS('[4]BD Unidades'!$BC$3:$BC$1424,'[4]BD Unidades'!$A$3:$A$1424,$A787)</f>
        <v>7.3097937098000193E-2</v>
      </c>
      <c r="AT787" s="28">
        <f>SUMIFS('[4]BD Unidades'!$BE$3:$BE$1424,'[4]BD Unidades'!$A$3:$A$1424,$A787)</f>
        <v>0.99592144476133071</v>
      </c>
      <c r="AU787" s="29">
        <f t="shared" si="50"/>
        <v>0.92312164163761756</v>
      </c>
      <c r="AV787" s="30">
        <f t="shared" si="51"/>
        <v>3.98E-3</v>
      </c>
      <c r="AW787" s="25">
        <f>IFERROR(SUMIFS('[4]BD Unidades'!$BI$3:$BI$1424,'[4]BD Unidades'!$A$3:$A$1424,$A787),"-")</f>
        <v>1.9069822007465274</v>
      </c>
      <c r="AX787" s="25">
        <f>IFERROR(SUMIFS('[4]BD Unidades'!$BJ$3:$BJ$1424,'[4]BD Unidades'!$A$3:$A$1424,$A787),"-")</f>
        <v>1.2255086733446741</v>
      </c>
    </row>
    <row r="788" spans="1:50" ht="14.4" x14ac:dyDescent="0.3">
      <c r="A788" s="7">
        <v>2140</v>
      </c>
      <c r="B788" s="7" t="s">
        <v>3713</v>
      </c>
      <c r="D788" s="8" t="s">
        <v>3714</v>
      </c>
      <c r="E788" s="19" t="s">
        <v>3715</v>
      </c>
      <c r="F788" s="19" t="s">
        <v>3715</v>
      </c>
      <c r="G788" s="19" t="s">
        <v>3716</v>
      </c>
      <c r="H788" s="19" t="s">
        <v>397</v>
      </c>
      <c r="I788" s="19">
        <v>2024</v>
      </c>
      <c r="J788" s="19" t="s">
        <v>495</v>
      </c>
      <c r="K788" s="19" t="s">
        <v>496</v>
      </c>
      <c r="L788" s="19" t="s">
        <v>213</v>
      </c>
      <c r="M788" s="19" t="s">
        <v>362</v>
      </c>
      <c r="N788" s="19" t="s">
        <v>363</v>
      </c>
      <c r="O788" s="19" t="s">
        <v>364</v>
      </c>
      <c r="P788" s="19" t="s">
        <v>51</v>
      </c>
      <c r="Q788" s="9" t="s">
        <v>3718</v>
      </c>
      <c r="R788" s="20">
        <v>9.0120000000000005</v>
      </c>
      <c r="S788" s="20">
        <v>0.13300000000000001</v>
      </c>
      <c r="T788" s="20">
        <v>9</v>
      </c>
      <c r="U788" s="20" t="s">
        <v>397</v>
      </c>
      <c r="V788" s="21">
        <f>_xlfn.XLOOKUP(D788,'[4]Gen. Real'!$A$2:$A$1168,'[4]Gen. Real'!$C$2:$C$1168,"-",0)</f>
        <v>12.470990000000013</v>
      </c>
      <c r="W788" s="22"/>
      <c r="X788" s="22" t="str">
        <f>_xlfn.XLOOKUP(D788,[4]Vertimiento!$J$2:$J$119,[4]Vertimiento!$K$2:$K$119,"-",0)</f>
        <v>-</v>
      </c>
      <c r="Y788" s="23" t="str">
        <f t="shared" si="48"/>
        <v>-</v>
      </c>
      <c r="Z788" s="19" t="str">
        <f>_xlfn.XLOOKUP(D788,[4]Cmg!$I$4:$I$99,[4]Cmg!$M$4:$M$99,"----",0,1)</f>
        <v>----</v>
      </c>
      <c r="AA788" s="19" t="str">
        <f>_xlfn.XLOOKUP(D788,[4]Cmg!$A$4:$A$101,[4]Cmg!$B$4:$B$101,"----",0,1)</f>
        <v>----</v>
      </c>
      <c r="AB788" s="19" t="str">
        <f>_xlfn.XLOOKUP(D788,[4]Cmg!$E$4:$E$101,[4]Cmg!$F$4:$F$101,"----",0,1)</f>
        <v>----</v>
      </c>
      <c r="AC788" s="19" t="str">
        <f>_xlfn.XLOOKUP(D788,[4]Cmg!$O$4:$O$101,[4]Cmg!$P$4:$P$101,"----",0,1)</f>
        <v>----</v>
      </c>
      <c r="AD788" s="24" t="str">
        <f>_xlfn.XLOOKUP(D788,[4]Cmg!$S$4:$S$101,[4]Cmg!$U$4:$U$101,"----",0,1)</f>
        <v>----</v>
      </c>
      <c r="AG788" s="25">
        <f>IFERROR(SUMIFS('[4]BD Unidades'!$AH:$AH,'[4]BD Unidades'!$A:$A,'BD Centrales 2024'!$A788),"-")</f>
        <v>9</v>
      </c>
      <c r="AH788" s="25">
        <f>SUMIFS('[4]BD Unidades'!$AJ$3:$AJ$1424,'[4]BD Unidades'!$A$3:$A$1424,$A788)</f>
        <v>8523.9513981358214</v>
      </c>
      <c r="AI788" s="25">
        <f>SUMIFS('[4]BD Unidades'!$AL$3:$AL$1424,'[4]BD Unidades'!$A$3:$A$1424,$A788)</f>
        <v>0</v>
      </c>
      <c r="AJ788" s="26">
        <f t="shared" si="49"/>
        <v>0</v>
      </c>
      <c r="AK788" s="27">
        <f>IFERROR(SUMIFS('[4]BD Unidades'!$AO$3:$AO$1424,'[4]BD Unidades'!$A$3:$A$1424,$A788),"-")</f>
        <v>0</v>
      </c>
      <c r="AL788" s="27">
        <f>IFERROR(SUMIFS('[4]BD Unidades'!$AQ$3:$AQ$1424,'[4]BD Unidades'!$A$3:$A$1424,$A788),"-")</f>
        <v>0</v>
      </c>
      <c r="AM788" s="27">
        <f>IFERROR(SUMIFS('[4]BD Unidades'!$AS$3:$AS$1424,'[4]BD Unidades'!$A$3:$A$1424,$A788),"-")</f>
        <v>0</v>
      </c>
      <c r="AN788" s="27">
        <f>IFERROR(SUMIFS('[4]BD Unidades'!$AU$3:$AU$1424,'[4]BD Unidades'!$A$3:$A$1424,$A788),"-")</f>
        <v>0</v>
      </c>
      <c r="AO788" s="27">
        <f>IFERROR(SUMIFS('[4]BD Unidades'!$AW$3:$AW$1424,'[4]BD Unidades'!$A$3:$A$1424,$A788),"-")</f>
        <v>0.16046604527296934</v>
      </c>
      <c r="AP788" s="27">
        <f>IFERROR(SUMIFS('[4]BD Unidades'!$AY$3:$AY$1424,'[4]BD Unidades'!$A$3:$A$1424,$A788),"-")</f>
        <v>0.20512050599201065</v>
      </c>
      <c r="AQ788" s="25">
        <f>IFERROR(SUMIFS('[4]BD Unidades'!$AZ$3:$AZ$1424,'[4]BD Unidades'!$A$3:$A$1424,$A788),"-")</f>
        <v>2.0582163036437242</v>
      </c>
      <c r="AR788" s="25">
        <f>IFERROR(SUMIFS('[4]BD Unidades'!$BA$3:$BA$1424,'[4]BD Unidades'!$A$3:$A$1424,$A788),"-")</f>
        <v>9</v>
      </c>
      <c r="AS788" s="28">
        <f>SUMIFS('[4]BD Unidades'!$BC$3:$BC$1424,'[4]BD Unidades'!$A$3:$A$1424,$A788)</f>
        <v>1.6527596597498667E-2</v>
      </c>
      <c r="AT788" s="28">
        <f>SUMIFS('[4]BD Unidades'!$BE$3:$BE$1424,'[4]BD Unidades'!$A$3:$A$1424,$A788)</f>
        <v>0.99866844207723027</v>
      </c>
      <c r="AU788" s="29">
        <f t="shared" si="50"/>
        <v>0.98216285293192529</v>
      </c>
      <c r="AV788" s="30">
        <f t="shared" si="51"/>
        <v>1.33E-3</v>
      </c>
      <c r="AW788" s="25">
        <f>IFERROR(SUMIFS('[4]BD Unidades'!$BI$3:$BI$1424,'[4]BD Unidades'!$A$3:$A$1424,$A788),"-")</f>
        <v>2.0241535783750058</v>
      </c>
      <c r="AX788" s="25">
        <f>IFERROR(SUMIFS('[4]BD Unidades'!$BJ$3:$BJ$1424,'[4]BD Unidades'!$A$3:$A$1424,$A788),"-")</f>
        <v>1.300808033504004</v>
      </c>
    </row>
    <row r="789" spans="1:50" ht="14.4" x14ac:dyDescent="0.3">
      <c r="A789" s="7">
        <v>2143</v>
      </c>
      <c r="B789" s="7" t="s">
        <v>3719</v>
      </c>
      <c r="D789" s="8" t="s">
        <v>3720</v>
      </c>
      <c r="E789" s="19" t="s">
        <v>3721</v>
      </c>
      <c r="F789" s="19" t="s">
        <v>3721</v>
      </c>
      <c r="G789" s="19" t="s">
        <v>3722</v>
      </c>
      <c r="H789" s="19">
        <v>38</v>
      </c>
      <c r="I789" s="19">
        <v>2024</v>
      </c>
      <c r="J789" s="19" t="s">
        <v>495</v>
      </c>
      <c r="K789" s="19" t="s">
        <v>496</v>
      </c>
      <c r="L789" s="19" t="s">
        <v>47</v>
      </c>
      <c r="M789" s="19" t="s">
        <v>497</v>
      </c>
      <c r="N789" s="19" t="s">
        <v>579</v>
      </c>
      <c r="O789" s="19" t="s">
        <v>580</v>
      </c>
      <c r="P789" s="19" t="s">
        <v>51</v>
      </c>
      <c r="Q789" s="9" t="s">
        <v>3724</v>
      </c>
      <c r="R789" s="20">
        <v>155.87</v>
      </c>
      <c r="S789" s="20">
        <v>2.29</v>
      </c>
      <c r="T789" s="20">
        <v>152.30000000000001</v>
      </c>
      <c r="U789" s="20">
        <v>5.17</v>
      </c>
      <c r="V789" s="21">
        <f>_xlfn.XLOOKUP(D789,'[4]Gen. Real'!$A$2:$A$1168,'[4]Gen. Real'!$C$2:$C$1168,"-",0)</f>
        <v>64.172299999999993</v>
      </c>
      <c r="W789" s="22"/>
      <c r="X789" s="22" t="str">
        <f>_xlfn.XLOOKUP(D789,[4]Vertimiento!$J$2:$J$119,[4]Vertimiento!$K$2:$K$119,"-",0)</f>
        <v>-</v>
      </c>
      <c r="Y789" s="23" t="str">
        <f t="shared" si="48"/>
        <v>-</v>
      </c>
      <c r="Z789" s="19">
        <f>_xlfn.XLOOKUP(D789,[4]Cmg!$I$4:$I$99,[4]Cmg!$M$4:$M$99,"----",0,1)</f>
        <v>0</v>
      </c>
      <c r="AA789" s="19">
        <f>_xlfn.XLOOKUP(D789,[4]Cmg!$A$4:$A$101,[4]Cmg!$B$4:$B$101,"----",0,1)</f>
        <v>0</v>
      </c>
      <c r="AB789" s="19">
        <f>_xlfn.XLOOKUP(D789,[4]Cmg!$E$4:$E$101,[4]Cmg!$F$4:$F$101,"----",0,1)</f>
        <v>0</v>
      </c>
      <c r="AC789" s="19">
        <f>_xlfn.XLOOKUP(D789,[4]Cmg!$O$4:$O$101,[4]Cmg!$P$4:$P$101,"----",0,1)</f>
        <v>0</v>
      </c>
      <c r="AD789" s="24">
        <f>_xlfn.XLOOKUP(D789,[4]Cmg!$S$4:$S$101,[4]Cmg!$U$4:$U$101,"----",0,1)</f>
        <v>0.90793217252759761</v>
      </c>
      <c r="AG789" s="25">
        <f>IFERROR(SUMIFS('[4]BD Unidades'!$AH:$AH,'[4]BD Unidades'!$A:$A,'BD Centrales 2024'!$A789),"-")</f>
        <v>0</v>
      </c>
      <c r="AH789" s="25">
        <f>SUMIFS('[4]BD Unidades'!$AJ$3:$AJ$1424,'[4]BD Unidades'!$A$3:$A$1424,$A789)</f>
        <v>0</v>
      </c>
      <c r="AI789" s="25">
        <f>SUMIFS('[4]BD Unidades'!$AL$3:$AL$1424,'[4]BD Unidades'!$A$3:$A$1424,$A789)</f>
        <v>0</v>
      </c>
      <c r="AJ789" s="26" t="str">
        <f t="shared" si="49"/>
        <v>-</v>
      </c>
      <c r="AK789" s="27">
        <f>IFERROR(SUMIFS('[4]BD Unidades'!$AO$3:$AO$1424,'[4]BD Unidades'!$A$3:$A$1424,$A789),"-")</f>
        <v>0</v>
      </c>
      <c r="AL789" s="27">
        <f>IFERROR(SUMIFS('[4]BD Unidades'!$AQ$3:$AQ$1424,'[4]BD Unidades'!$A$3:$A$1424,$A789),"-")</f>
        <v>0</v>
      </c>
      <c r="AM789" s="27">
        <f>IFERROR(SUMIFS('[4]BD Unidades'!$AS$3:$AS$1424,'[4]BD Unidades'!$A$3:$A$1424,$A789),"-")</f>
        <v>0</v>
      </c>
      <c r="AN789" s="27">
        <f>IFERROR(SUMIFS('[4]BD Unidades'!$AU$3:$AU$1424,'[4]BD Unidades'!$A$3:$A$1424,$A789),"-")</f>
        <v>0</v>
      </c>
      <c r="AO789" s="27">
        <f>IFERROR(SUMIFS('[4]BD Unidades'!$AW$3:$AW$1424,'[4]BD Unidades'!$A$3:$A$1424,$A789),"-")</f>
        <v>0</v>
      </c>
      <c r="AP789" s="27">
        <f>IFERROR(SUMIFS('[4]BD Unidades'!$AY$3:$AY$1424,'[4]BD Unidades'!$A$3:$A$1424,$A789),"-")</f>
        <v>0</v>
      </c>
      <c r="AQ789" s="25">
        <f>IFERROR(SUMIFS('[4]BD Unidades'!$AZ$3:$AZ$1424,'[4]BD Unidades'!$A$3:$A$1424,$A789),"-")</f>
        <v>0</v>
      </c>
      <c r="AR789" s="25">
        <f>IFERROR(SUMIFS('[4]BD Unidades'!$BA$3:$BA$1424,'[4]BD Unidades'!$A$3:$A$1424,$A789),"-")</f>
        <v>0</v>
      </c>
      <c r="AS789" s="28">
        <f>SUMIFS('[4]BD Unidades'!$BC$3:$BC$1424,'[4]BD Unidades'!$A$3:$A$1424,$A789)</f>
        <v>0</v>
      </c>
      <c r="AT789" s="28">
        <f>SUMIFS('[4]BD Unidades'!$BE$3:$BE$1424,'[4]BD Unidades'!$A$3:$A$1424,$A789)</f>
        <v>0</v>
      </c>
      <c r="AU789" s="29">
        <f t="shared" si="50"/>
        <v>0</v>
      </c>
      <c r="AV789" s="30">
        <f t="shared" si="51"/>
        <v>2.29E-2</v>
      </c>
      <c r="AW789" s="25">
        <f>IFERROR(SUMIFS('[4]BD Unidades'!$BI$3:$BI$1424,'[4]BD Unidades'!$A$3:$A$1424,$A789),"-")</f>
        <v>0</v>
      </c>
      <c r="AX789" s="25">
        <f>IFERROR(SUMIFS('[4]BD Unidades'!$BJ$3:$BJ$1424,'[4]BD Unidades'!$A$3:$A$1424,$A789),"-")</f>
        <v>0</v>
      </c>
    </row>
    <row r="790" spans="1:50" ht="14.4" x14ac:dyDescent="0.3">
      <c r="A790" s="7">
        <v>2145</v>
      </c>
      <c r="B790" s="7" t="s">
        <v>3725</v>
      </c>
      <c r="D790" s="8" t="s">
        <v>3726</v>
      </c>
      <c r="E790" s="19" t="s">
        <v>3727</v>
      </c>
      <c r="F790" s="19" t="s">
        <v>3727</v>
      </c>
      <c r="G790" s="19" t="s">
        <v>3728</v>
      </c>
      <c r="H790" s="19" t="s">
        <v>397</v>
      </c>
      <c r="I790" s="19">
        <v>2024</v>
      </c>
      <c r="J790" s="19" t="s">
        <v>495</v>
      </c>
      <c r="K790" s="19" t="s">
        <v>496</v>
      </c>
      <c r="L790" s="19" t="s">
        <v>213</v>
      </c>
      <c r="M790" s="19" t="s">
        <v>189</v>
      </c>
      <c r="N790" s="19" t="s">
        <v>879</v>
      </c>
      <c r="O790" s="19" t="s">
        <v>893</v>
      </c>
      <c r="P790" s="19" t="s">
        <v>51</v>
      </c>
      <c r="Q790" s="9" t="s">
        <v>3729</v>
      </c>
      <c r="R790" s="20">
        <v>6.02</v>
      </c>
      <c r="S790" s="20">
        <v>0.33</v>
      </c>
      <c r="T790" s="20">
        <v>6</v>
      </c>
      <c r="U790" s="20" t="s">
        <v>397</v>
      </c>
      <c r="V790" s="21">
        <f>_xlfn.XLOOKUP(D790,'[4]Gen. Real'!$A$2:$A$1168,'[4]Gen. Real'!$C$2:$C$1168,"-",0)</f>
        <v>11.325789999999996</v>
      </c>
      <c r="W790" s="22"/>
      <c r="X790" s="22" t="str">
        <f>_xlfn.XLOOKUP(D790,[4]Vertimiento!$J$2:$J$119,[4]Vertimiento!$K$2:$K$119,"-",0)</f>
        <v>-</v>
      </c>
      <c r="Y790" s="23" t="str">
        <f t="shared" si="48"/>
        <v>-</v>
      </c>
      <c r="Z790" s="19" t="str">
        <f>_xlfn.XLOOKUP(D790,[4]Cmg!$I$4:$I$99,[4]Cmg!$M$4:$M$99,"----",0,1)</f>
        <v>----</v>
      </c>
      <c r="AA790" s="19" t="str">
        <f>_xlfn.XLOOKUP(D790,[4]Cmg!$A$4:$A$101,[4]Cmg!$B$4:$B$101,"----",0,1)</f>
        <v>----</v>
      </c>
      <c r="AB790" s="19" t="str">
        <f>_xlfn.XLOOKUP(D790,[4]Cmg!$E$4:$E$101,[4]Cmg!$F$4:$F$101,"----",0,1)</f>
        <v>----</v>
      </c>
      <c r="AC790" s="19" t="str">
        <f>_xlfn.XLOOKUP(D790,[4]Cmg!$O$4:$O$101,[4]Cmg!$P$4:$P$101,"----",0,1)</f>
        <v>----</v>
      </c>
      <c r="AD790" s="24" t="str">
        <f>_xlfn.XLOOKUP(D790,[4]Cmg!$S$4:$S$101,[4]Cmg!$U$4:$U$101,"----",0,1)</f>
        <v>----</v>
      </c>
      <c r="AG790" s="25">
        <f>IFERROR(SUMIFS('[4]BD Unidades'!$AH:$AH,'[4]BD Unidades'!$A:$A,'BD Centrales 2024'!$A790),"-")</f>
        <v>6</v>
      </c>
      <c r="AH790" s="25">
        <f>SUMIFS('[4]BD Unidades'!$AJ$3:$AJ$1424,'[4]BD Unidades'!$A$3:$A$1424,$A790)</f>
        <v>7912.425249169436</v>
      </c>
      <c r="AI790" s="25">
        <f>SUMIFS('[4]BD Unidades'!$AL$3:$AL$1424,'[4]BD Unidades'!$A$3:$A$1424,$A790)</f>
        <v>58.803986710963457</v>
      </c>
      <c r="AJ790" s="26">
        <f t="shared" si="49"/>
        <v>7.3770286828877931E-3</v>
      </c>
      <c r="AK790" s="27">
        <f>IFERROR(SUMIFS('[4]BD Unidades'!$AO$3:$AO$1424,'[4]BD Unidades'!$A$3:$A$1424,$A790),"-")</f>
        <v>0</v>
      </c>
      <c r="AL790" s="27">
        <f>IFERROR(SUMIFS('[4]BD Unidades'!$AQ$3:$AQ$1424,'[4]BD Unidades'!$A$3:$A$1424,$A790),"-")</f>
        <v>0</v>
      </c>
      <c r="AM790" s="27">
        <f>IFERROR(SUMIFS('[4]BD Unidades'!$AS$3:$AS$1424,'[4]BD Unidades'!$A$3:$A$1424,$A790),"-")</f>
        <v>0</v>
      </c>
      <c r="AN790" s="27">
        <f>IFERROR(SUMIFS('[4]BD Unidades'!$AU$3:$AU$1424,'[4]BD Unidades'!$A$3:$A$1424,$A790),"-")</f>
        <v>0</v>
      </c>
      <c r="AO790" s="27">
        <f>IFERROR(SUMIFS('[4]BD Unidades'!$AW$3:$AW$1424,'[4]BD Unidades'!$A$3:$A$1424,$A790),"-")</f>
        <v>0.23135282392026579</v>
      </c>
      <c r="AP790" s="27">
        <f>IFERROR(SUMIFS('[4]BD Unidades'!$AY$3:$AY$1424,'[4]BD Unidades'!$A$3:$A$1424,$A790),"-")</f>
        <v>0.23872425249169441</v>
      </c>
      <c r="AQ790" s="25">
        <f>IFERROR(SUMIFS('[4]BD Unidades'!$AZ$3:$AZ$1424,'[4]BD Unidades'!$A$3:$A$1424,$A790),"-")</f>
        <v>1.3721442024291495</v>
      </c>
      <c r="AR790" s="25">
        <f>IFERROR(SUMIFS('[4]BD Unidades'!$BA$3:$BA$1424,'[4]BD Unidades'!$A$3:$A$1424,$A790),"-")</f>
        <v>5.99105795760501</v>
      </c>
      <c r="AS790" s="28">
        <f>SUMIFS('[4]BD Unidades'!$BC$3:$BC$1424,'[4]BD Unidades'!$A$3:$A$1424,$A790)</f>
        <v>1.3842329040185683E-2</v>
      </c>
      <c r="AT790" s="28">
        <f>SUMIFS('[4]BD Unidades'!$BE$3:$BE$1424,'[4]BD Unidades'!$A$3:$A$1424,$A790)</f>
        <v>0.99525942668336909</v>
      </c>
      <c r="AU790" s="29">
        <f t="shared" si="50"/>
        <v>0.98148271821887134</v>
      </c>
      <c r="AV790" s="30">
        <f t="shared" si="51"/>
        <v>3.3E-3</v>
      </c>
      <c r="AW790" s="25">
        <f>IFERROR(SUMIFS('[4]BD Unidades'!$BI$3:$BI$1424,'[4]BD Unidades'!$A$3:$A$1424,$A790),"-")</f>
        <v>1.3511617188512219</v>
      </c>
      <c r="AX790" s="25">
        <f>IFERROR(SUMIFS('[4]BD Unidades'!$BJ$3:$BJ$1424,'[4]BD Unidades'!$A$3:$A$1424,$A790),"-")</f>
        <v>0.86831455736464136</v>
      </c>
    </row>
    <row r="791" spans="1:50" ht="14.4" x14ac:dyDescent="0.3">
      <c r="A791" s="7">
        <v>2146</v>
      </c>
      <c r="B791" s="7" t="s">
        <v>3730</v>
      </c>
      <c r="D791" s="8" t="s">
        <v>3731</v>
      </c>
      <c r="E791" s="19" t="s">
        <v>2931</v>
      </c>
      <c r="F791" s="19" t="s">
        <v>3732</v>
      </c>
      <c r="G791" s="19" t="s">
        <v>3466</v>
      </c>
      <c r="H791" s="19" t="s">
        <v>397</v>
      </c>
      <c r="I791" s="19">
        <v>2024</v>
      </c>
      <c r="J791" s="19" t="s">
        <v>495</v>
      </c>
      <c r="K791" s="19" t="s">
        <v>496</v>
      </c>
      <c r="L791" s="19" t="s">
        <v>213</v>
      </c>
      <c r="M791" s="19" t="s">
        <v>106</v>
      </c>
      <c r="N791" s="19" t="s">
        <v>243</v>
      </c>
      <c r="O791" s="19" t="s">
        <v>1147</v>
      </c>
      <c r="P791" s="19" t="s">
        <v>51</v>
      </c>
      <c r="Q791" s="9" t="s">
        <v>2858</v>
      </c>
      <c r="R791" s="20">
        <v>7.01</v>
      </c>
      <c r="S791" s="20">
        <v>0.14299999999999999</v>
      </c>
      <c r="T791" s="20">
        <v>7</v>
      </c>
      <c r="U791" s="20" t="s">
        <v>397</v>
      </c>
      <c r="V791" s="21">
        <f>_xlfn.XLOOKUP(D791,'[4]Gen. Real'!$A$2:$A$1168,'[4]Gen. Real'!$C$2:$C$1168,"-",0)</f>
        <v>14.666919999999983</v>
      </c>
      <c r="W791" s="22"/>
      <c r="X791" s="22" t="str">
        <f>_xlfn.XLOOKUP(D791,[4]Vertimiento!$J$2:$J$119,[4]Vertimiento!$K$2:$K$119,"-",0)</f>
        <v>-</v>
      </c>
      <c r="Y791" s="23" t="str">
        <f t="shared" si="48"/>
        <v>-</v>
      </c>
      <c r="Z791" s="19" t="str">
        <f>_xlfn.XLOOKUP(D791,[4]Cmg!$I$4:$I$99,[4]Cmg!$M$4:$M$99,"----",0,1)</f>
        <v>----</v>
      </c>
      <c r="AA791" s="19" t="str">
        <f>_xlfn.XLOOKUP(D791,[4]Cmg!$A$4:$A$101,[4]Cmg!$B$4:$B$101,"----",0,1)</f>
        <v>----</v>
      </c>
      <c r="AB791" s="19" t="str">
        <f>_xlfn.XLOOKUP(D791,[4]Cmg!$E$4:$E$101,[4]Cmg!$F$4:$F$101,"----",0,1)</f>
        <v>----</v>
      </c>
      <c r="AC791" s="19" t="str">
        <f>_xlfn.XLOOKUP(D791,[4]Cmg!$O$4:$O$101,[4]Cmg!$P$4:$P$101,"----",0,1)</f>
        <v>----</v>
      </c>
      <c r="AD791" s="24" t="str">
        <f>_xlfn.XLOOKUP(D791,[4]Cmg!$S$4:$S$101,[4]Cmg!$U$4:$U$101,"----",0,1)</f>
        <v>----</v>
      </c>
      <c r="AG791" s="25">
        <f>IFERROR(SUMIFS('[4]BD Unidades'!$AH:$AH,'[4]BD Unidades'!$A:$A,'BD Centrales 2024'!$A791),"-")</f>
        <v>7</v>
      </c>
      <c r="AH791" s="25">
        <f>SUMIFS('[4]BD Unidades'!$AJ$3:$AJ$1424,'[4]BD Unidades'!$A$3:$A$1424,$A791)</f>
        <v>7001.4479315263916</v>
      </c>
      <c r="AI791" s="25">
        <f>SUMIFS('[4]BD Unidades'!$AL$3:$AL$1424,'[4]BD Unidades'!$A$3:$A$1424,$A791)</f>
        <v>1655.7679505468348</v>
      </c>
      <c r="AJ791" s="26">
        <f t="shared" si="49"/>
        <v>0.19125871101071726</v>
      </c>
      <c r="AK791" s="27">
        <f>IFERROR(SUMIFS('[4]BD Unidades'!$AO$3:$AO$1424,'[4]BD Unidades'!$A$3:$A$1424,$A791),"-")</f>
        <v>0</v>
      </c>
      <c r="AL791" s="27">
        <f>IFERROR(SUMIFS('[4]BD Unidades'!$AQ$3:$AQ$1424,'[4]BD Unidades'!$A$3:$A$1424,$A791),"-")</f>
        <v>0</v>
      </c>
      <c r="AM791" s="27">
        <f>IFERROR(SUMIFS('[4]BD Unidades'!$AS$3:$AS$1424,'[4]BD Unidades'!$A$3:$A$1424,$A791),"-")</f>
        <v>0</v>
      </c>
      <c r="AN791" s="27">
        <f>IFERROR(SUMIFS('[4]BD Unidades'!$AU$3:$AU$1424,'[4]BD Unidades'!$A$3:$A$1424,$A791),"-")</f>
        <v>0</v>
      </c>
      <c r="AO791" s="27">
        <f>IFERROR(SUMIFS('[4]BD Unidades'!$AW$3:$AW$1424,'[4]BD Unidades'!$A$3:$A$1424,$A791),"-")</f>
        <v>0.24745449358059915</v>
      </c>
      <c r="AP791" s="27">
        <f>IFERROR(SUMIFS('[4]BD Unidades'!$AY$3:$AY$1424,'[4]BD Unidades'!$A$3:$A$1424,$A791),"-")</f>
        <v>0.26076747503566333</v>
      </c>
      <c r="AQ791" s="25">
        <f>IFERROR(SUMIFS('[4]BD Unidades'!$AZ$3:$AZ$1424,'[4]BD Unidades'!$A$3:$A$1424,$A791),"-")</f>
        <v>1.6008349028340076</v>
      </c>
      <c r="AR791" s="25">
        <f>IFERROR(SUMIFS('[4]BD Unidades'!$BA$3:$BA$1424,'[4]BD Unidades'!$A$3:$A$1424,$A791),"-")</f>
        <v>6.7525140577690204</v>
      </c>
      <c r="AS791" s="28">
        <f>SUMIFS('[4]BD Unidades'!$BC$3:$BC$1424,'[4]BD Unidades'!$A$3:$A$1424,$A791)</f>
        <v>1.4521500430801469E-2</v>
      </c>
      <c r="AT791" s="28">
        <f>SUMIFS('[4]BD Unidades'!$BE$3:$BE$1424,'[4]BD Unidades'!$A$3:$A$1424,$A791)</f>
        <v>0.99723392594671334</v>
      </c>
      <c r="AU791" s="29">
        <f t="shared" si="50"/>
        <v>0.98275259306146834</v>
      </c>
      <c r="AV791" s="30">
        <f t="shared" si="51"/>
        <v>1.4299999999999998E-3</v>
      </c>
      <c r="AW791" s="25">
        <f>IFERROR(SUMIFS('[4]BD Unidades'!$BI$3:$BI$1424,'[4]BD Unidades'!$A$3:$A$1424,$A791),"-")</f>
        <v>1.5754389508394782</v>
      </c>
      <c r="AX791" s="25">
        <f>IFERROR(SUMIFS('[4]BD Unidades'!$BJ$3:$BJ$1424,'[4]BD Unidades'!$A$3:$A$1424,$A791),"-")</f>
        <v>1.012444740083571</v>
      </c>
    </row>
    <row r="792" spans="1:50" ht="14.4" x14ac:dyDescent="0.3">
      <c r="A792" s="7">
        <v>2147</v>
      </c>
      <c r="B792" s="7" t="s">
        <v>3733</v>
      </c>
      <c r="D792" s="8" t="s">
        <v>3734</v>
      </c>
      <c r="E792" s="19" t="s">
        <v>3735</v>
      </c>
      <c r="F792" s="19" t="s">
        <v>3735</v>
      </c>
      <c r="G792" s="19" t="s">
        <v>3736</v>
      </c>
      <c r="H792" s="19" t="s">
        <v>397</v>
      </c>
      <c r="I792" s="19">
        <v>2024</v>
      </c>
      <c r="J792" s="19" t="s">
        <v>495</v>
      </c>
      <c r="K792" s="19" t="s">
        <v>496</v>
      </c>
      <c r="L792" s="19" t="s">
        <v>213</v>
      </c>
      <c r="M792" s="19" t="s">
        <v>497</v>
      </c>
      <c r="N792" s="19" t="s">
        <v>557</v>
      </c>
      <c r="O792" s="19" t="s">
        <v>610</v>
      </c>
      <c r="P792" s="19" t="s">
        <v>51</v>
      </c>
      <c r="Q792" s="9" t="s">
        <v>3737</v>
      </c>
      <c r="R792" s="20">
        <v>9.0009999999999994</v>
      </c>
      <c r="S792" s="20">
        <v>1.0999999999999999E-2</v>
      </c>
      <c r="T792" s="20">
        <v>9</v>
      </c>
      <c r="U792" s="20" t="s">
        <v>397</v>
      </c>
      <c r="V792" s="21">
        <f>_xlfn.XLOOKUP(D792,'[4]Gen. Real'!$A$2:$A$1168,'[4]Gen. Real'!$C$2:$C$1168,"-",0)</f>
        <v>2.3227099999999998</v>
      </c>
      <c r="W792" s="22"/>
      <c r="X792" s="22" t="str">
        <f>_xlfn.XLOOKUP(D792,[4]Vertimiento!$J$2:$J$119,[4]Vertimiento!$K$2:$K$119,"-",0)</f>
        <v>-</v>
      </c>
      <c r="Y792" s="23" t="str">
        <f t="shared" si="48"/>
        <v>-</v>
      </c>
      <c r="Z792" s="19" t="str">
        <f>_xlfn.XLOOKUP(D792,[4]Cmg!$I$4:$I$99,[4]Cmg!$M$4:$M$99,"----",0,1)</f>
        <v>----</v>
      </c>
      <c r="AA792" s="19" t="str">
        <f>_xlfn.XLOOKUP(D792,[4]Cmg!$A$4:$A$101,[4]Cmg!$B$4:$B$101,"----",0,1)</f>
        <v>----</v>
      </c>
      <c r="AB792" s="19" t="str">
        <f>_xlfn.XLOOKUP(D792,[4]Cmg!$E$4:$E$101,[4]Cmg!$F$4:$F$101,"----",0,1)</f>
        <v>----</v>
      </c>
      <c r="AC792" s="19" t="str">
        <f>_xlfn.XLOOKUP(D792,[4]Cmg!$O$4:$O$101,[4]Cmg!$P$4:$P$101,"----",0,1)</f>
        <v>----</v>
      </c>
      <c r="AD792" s="24" t="str">
        <f>_xlfn.XLOOKUP(D792,[4]Cmg!$S$4:$S$101,[4]Cmg!$U$4:$U$101,"----",0,1)</f>
        <v>----</v>
      </c>
      <c r="AG792" s="25">
        <f>IFERROR(SUMIFS('[4]BD Unidades'!$AH:$AH,'[4]BD Unidades'!$A:$A,'BD Centrales 2024'!$A792),"-")</f>
        <v>4.5</v>
      </c>
      <c r="AH792" s="25">
        <f>SUMIFS('[4]BD Unidades'!$AJ$3:$AJ$1424,'[4]BD Unidades'!$A$3:$A$1424,$A792)</f>
        <v>1342.0925452727458</v>
      </c>
      <c r="AI792" s="25">
        <f>SUMIFS('[4]BD Unidades'!$AL$3:$AL$1424,'[4]BD Unidades'!$A$3:$A$1424,$A792)</f>
        <v>0</v>
      </c>
      <c r="AJ792" s="26">
        <f t="shared" si="49"/>
        <v>0</v>
      </c>
      <c r="AK792" s="27">
        <f>IFERROR(SUMIFS('[4]BD Unidades'!$AO$3:$AO$1424,'[4]BD Unidades'!$A$3:$A$1424,$A792),"-")</f>
        <v>0</v>
      </c>
      <c r="AL792" s="27">
        <f>IFERROR(SUMIFS('[4]BD Unidades'!$AQ$3:$AQ$1424,'[4]BD Unidades'!$A$3:$A$1424,$A792),"-")</f>
        <v>0</v>
      </c>
      <c r="AM792" s="27">
        <f>IFERROR(SUMIFS('[4]BD Unidades'!$AS$3:$AS$1424,'[4]BD Unidades'!$A$3:$A$1424,$A792),"-")</f>
        <v>0</v>
      </c>
      <c r="AN792" s="27">
        <f>IFERROR(SUMIFS('[4]BD Unidades'!$AU$3:$AU$1424,'[4]BD Unidades'!$A$3:$A$1424,$A792),"-")</f>
        <v>0</v>
      </c>
      <c r="AO792" s="27">
        <f>IFERROR(SUMIFS('[4]BD Unidades'!$AW$3:$AW$1424,'[4]BD Unidades'!$A$3:$A$1424,$A792),"-")</f>
        <v>0</v>
      </c>
      <c r="AP792" s="27">
        <f>IFERROR(SUMIFS('[4]BD Unidades'!$AY$3:$AY$1424,'[4]BD Unidades'!$A$3:$A$1424,$A792),"-")</f>
        <v>0.11597761359848907</v>
      </c>
      <c r="AQ792" s="25">
        <f>IFERROR(SUMIFS('[4]BD Unidades'!$AZ$3:$AZ$1424,'[4]BD Unidades'!$A$3:$A$1424,$A792),"-")</f>
        <v>1.2836371909090909</v>
      </c>
      <c r="AR792" s="25">
        <f>IFERROR(SUMIFS('[4]BD Unidades'!$BA$3:$BA$1424,'[4]BD Unidades'!$A$3:$A$1424,$A792),"-")</f>
        <v>4.5</v>
      </c>
      <c r="AS792" s="28">
        <f>SUMIFS('[4]BD Unidades'!$BC$3:$BC$1424,'[4]BD Unidades'!$A$3:$A$1424,$A792)</f>
        <v>9.6144317298078007E-3</v>
      </c>
      <c r="AT792" s="28">
        <f>SUMIFS('[4]BD Unidades'!$BE$3:$BE$1424,'[4]BD Unidades'!$A$3:$A$1424,$A792)</f>
        <v>0.4999444506165982</v>
      </c>
      <c r="AU792" s="29">
        <f t="shared" si="50"/>
        <v>0.49513776882744864</v>
      </c>
      <c r="AV792" s="30">
        <f t="shared" si="51"/>
        <v>1.0999999999999999E-4</v>
      </c>
      <c r="AW792" s="25">
        <f>IFERROR(SUMIFS('[4]BD Unidades'!$BI$3:$BI$1424,'[4]BD Unidades'!$A$3:$A$1424,$A792),"-")</f>
        <v>0.38525293764524698</v>
      </c>
      <c r="AX792" s="25">
        <f>IFERROR(SUMIFS('[4]BD Unidades'!$BJ$3:$BJ$1424,'[4]BD Unidades'!$A$3:$A$1424,$A792),"-")</f>
        <v>0.24758008560905276</v>
      </c>
    </row>
    <row r="793" spans="1:50" ht="14.4" x14ac:dyDescent="0.3">
      <c r="A793" s="7">
        <v>2148</v>
      </c>
      <c r="B793" s="7" t="s">
        <v>3738</v>
      </c>
      <c r="D793" s="8" t="s">
        <v>3739</v>
      </c>
      <c r="E793" s="19" t="s">
        <v>2931</v>
      </c>
      <c r="F793" s="19" t="s">
        <v>3740</v>
      </c>
      <c r="G793" s="19" t="s">
        <v>3741</v>
      </c>
      <c r="H793" s="19" t="s">
        <v>397</v>
      </c>
      <c r="I793" s="19">
        <v>2024</v>
      </c>
      <c r="J793" s="19" t="s">
        <v>495</v>
      </c>
      <c r="K793" s="19" t="s">
        <v>496</v>
      </c>
      <c r="L793" s="19" t="s">
        <v>213</v>
      </c>
      <c r="M793" s="19" t="s">
        <v>164</v>
      </c>
      <c r="N793" s="19" t="s">
        <v>2819</v>
      </c>
      <c r="O793" s="19" t="s">
        <v>2917</v>
      </c>
      <c r="P793" s="19" t="s">
        <v>51</v>
      </c>
      <c r="Q793" s="9" t="s">
        <v>2764</v>
      </c>
      <c r="R793" s="20">
        <v>9.01</v>
      </c>
      <c r="S793" s="20">
        <v>0.11</v>
      </c>
      <c r="T793" s="20">
        <v>9</v>
      </c>
      <c r="U793" s="20" t="s">
        <v>397</v>
      </c>
      <c r="V793" s="21">
        <f>_xlfn.XLOOKUP(D793,'[4]Gen. Real'!$A$2:$A$1168,'[4]Gen. Real'!$C$2:$C$1168,"-",0)</f>
        <v>19.462130000000002</v>
      </c>
      <c r="W793" s="22"/>
      <c r="X793" s="22" t="str">
        <f>_xlfn.XLOOKUP(D793,[4]Vertimiento!$J$2:$J$119,[4]Vertimiento!$K$2:$K$119,"-",0)</f>
        <v>-</v>
      </c>
      <c r="Y793" s="23" t="str">
        <f t="shared" si="48"/>
        <v>-</v>
      </c>
      <c r="Z793" s="19" t="str">
        <f>_xlfn.XLOOKUP(D793,[4]Cmg!$I$4:$I$99,[4]Cmg!$M$4:$M$99,"----",0,1)</f>
        <v>----</v>
      </c>
      <c r="AA793" s="19" t="str">
        <f>_xlfn.XLOOKUP(D793,[4]Cmg!$A$4:$A$101,[4]Cmg!$B$4:$B$101,"----",0,1)</f>
        <v>----</v>
      </c>
      <c r="AB793" s="19" t="str">
        <f>_xlfn.XLOOKUP(D793,[4]Cmg!$E$4:$E$101,[4]Cmg!$F$4:$F$101,"----",0,1)</f>
        <v>----</v>
      </c>
      <c r="AC793" s="19" t="str">
        <f>_xlfn.XLOOKUP(D793,[4]Cmg!$O$4:$O$101,[4]Cmg!$P$4:$P$101,"----",0,1)</f>
        <v>----</v>
      </c>
      <c r="AD793" s="24" t="str">
        <f>_xlfn.XLOOKUP(D793,[4]Cmg!$S$4:$S$101,[4]Cmg!$U$4:$U$101,"----",0,1)</f>
        <v>----</v>
      </c>
      <c r="AG793" s="25">
        <f>IFERROR(SUMIFS('[4]BD Unidades'!$AH:$AH,'[4]BD Unidades'!$A:$A,'BD Centrales 2024'!$A793),"-")</f>
        <v>9</v>
      </c>
      <c r="AH793" s="25">
        <f>SUMIFS('[4]BD Unidades'!$AJ$3:$AJ$1424,'[4]BD Unidades'!$A$3:$A$1424,$A793)</f>
        <v>7127.8468368479507</v>
      </c>
      <c r="AI793" s="25">
        <f>SUMIFS('[4]BD Unidades'!$AL$3:$AL$1424,'[4]BD Unidades'!$A$3:$A$1424,$A793)</f>
        <v>0</v>
      </c>
      <c r="AJ793" s="26">
        <f t="shared" si="49"/>
        <v>0</v>
      </c>
      <c r="AK793" s="27">
        <f>IFERROR(SUMIFS('[4]BD Unidades'!$AO$3:$AO$1424,'[4]BD Unidades'!$A$3:$A$1424,$A793),"-")</f>
        <v>0</v>
      </c>
      <c r="AL793" s="27">
        <f>IFERROR(SUMIFS('[4]BD Unidades'!$AQ$3:$AQ$1424,'[4]BD Unidades'!$A$3:$A$1424,$A793),"-")</f>
        <v>0</v>
      </c>
      <c r="AM793" s="27">
        <f>IFERROR(SUMIFS('[4]BD Unidades'!$AS$3:$AS$1424,'[4]BD Unidades'!$A$3:$A$1424,$A793),"-")</f>
        <v>0</v>
      </c>
      <c r="AN793" s="27">
        <f>IFERROR(SUMIFS('[4]BD Unidades'!$AU$3:$AU$1424,'[4]BD Unidades'!$A$3:$A$1424,$A793),"-")</f>
        <v>0</v>
      </c>
      <c r="AO793" s="27">
        <f>IFERROR(SUMIFS('[4]BD Unidades'!$AW$3:$AW$1424,'[4]BD Unidades'!$A$3:$A$1424,$A793),"-")</f>
        <v>0.24100921198668146</v>
      </c>
      <c r="AP793" s="27">
        <f>IFERROR(SUMIFS('[4]BD Unidades'!$AY$3:$AY$1424,'[4]BD Unidades'!$A$3:$A$1424,$A793),"-")</f>
        <v>0.26100399556048837</v>
      </c>
      <c r="AQ793" s="25">
        <f>IFERROR(SUMIFS('[4]BD Unidades'!$AZ$3:$AZ$1424,'[4]BD Unidades'!$A$3:$A$1424,$A793),"-")</f>
        <v>2.0582163036437242</v>
      </c>
      <c r="AR793" s="25">
        <f>IFERROR(SUMIFS('[4]BD Unidades'!$BA$3:$BA$1424,'[4]BD Unidades'!$A$3:$A$1424,$A793),"-")</f>
        <v>9.0000000000000107</v>
      </c>
      <c r="AS793" s="28">
        <f>SUMIFS('[4]BD Unidades'!$BC$3:$BC$1424,'[4]BD Unidades'!$A$3:$A$1424,$A793)</f>
        <v>5.8399612961334273E-2</v>
      </c>
      <c r="AT793" s="28">
        <f>SUMIFS('[4]BD Unidades'!$BE$3:$BE$1424,'[4]BD Unidades'!$A$3:$A$1424,$A793)</f>
        <v>0.96368712966163916</v>
      </c>
      <c r="AU793" s="29">
        <f t="shared" si="50"/>
        <v>0.90740817427358034</v>
      </c>
      <c r="AV793" s="30">
        <f t="shared" si="51"/>
        <v>1.1000000000000001E-3</v>
      </c>
      <c r="AW793" s="25">
        <f>IFERROR(SUMIFS('[4]BD Unidades'!$BI$3:$BI$1424,'[4]BD Unidades'!$A$3:$A$1424,$A793),"-")</f>
        <v>1.8695886087162246</v>
      </c>
      <c r="AX793" s="25">
        <f>IFERROR(SUMIFS('[4]BD Unidades'!$BJ$3:$BJ$1424,'[4]BD Unidades'!$A$3:$A$1424,$A793),"-")</f>
        <v>1.2014779449284838</v>
      </c>
    </row>
    <row r="794" spans="1:50" ht="14.4" x14ac:dyDescent="0.3">
      <c r="A794" s="7">
        <v>2149</v>
      </c>
      <c r="B794" s="7" t="s">
        <v>3742</v>
      </c>
      <c r="D794" s="8" t="s">
        <v>3743</v>
      </c>
      <c r="E794" s="19" t="s">
        <v>1308</v>
      </c>
      <c r="F794" s="19" t="s">
        <v>3744</v>
      </c>
      <c r="G794" s="19" t="s">
        <v>3745</v>
      </c>
      <c r="H794" s="19" t="s">
        <v>397</v>
      </c>
      <c r="I794" s="19">
        <v>2024</v>
      </c>
      <c r="J794" s="19" t="s">
        <v>495</v>
      </c>
      <c r="K794" s="19" t="s">
        <v>496</v>
      </c>
      <c r="L794" s="19" t="s">
        <v>213</v>
      </c>
      <c r="M794" s="19" t="s">
        <v>164</v>
      </c>
      <c r="N794" s="19" t="s">
        <v>831</v>
      </c>
      <c r="O794" s="19" t="s">
        <v>2405</v>
      </c>
      <c r="P794" s="19" t="s">
        <v>51</v>
      </c>
      <c r="Q794" s="9" t="s">
        <v>3746</v>
      </c>
      <c r="R794" s="20">
        <v>9.0120000000000005</v>
      </c>
      <c r="S794" s="20">
        <v>0.13</v>
      </c>
      <c r="T794" s="20">
        <v>9</v>
      </c>
      <c r="U794" s="20" t="s">
        <v>397</v>
      </c>
      <c r="V794" s="21" t="str">
        <f>_xlfn.XLOOKUP(D794,'[4]Gen. Real'!$A$2:$A$1168,'[4]Gen. Real'!$C$2:$C$1168,"-",0)</f>
        <v>-</v>
      </c>
      <c r="W794" s="22"/>
      <c r="X794" s="22" t="str">
        <f>_xlfn.XLOOKUP(D794,[4]Vertimiento!$J$2:$J$119,[4]Vertimiento!$K$2:$K$119,"-",0)</f>
        <v>-</v>
      </c>
      <c r="Y794" s="23" t="str">
        <f t="shared" si="48"/>
        <v>-</v>
      </c>
      <c r="Z794" s="19" t="str">
        <f>_xlfn.XLOOKUP(D794,[4]Cmg!$I$4:$I$99,[4]Cmg!$M$4:$M$99,"----",0,1)</f>
        <v>----</v>
      </c>
      <c r="AA794" s="19" t="str">
        <f>_xlfn.XLOOKUP(D794,[4]Cmg!$A$4:$A$101,[4]Cmg!$B$4:$B$101,"----",0,1)</f>
        <v>----</v>
      </c>
      <c r="AB794" s="19" t="str">
        <f>_xlfn.XLOOKUP(D794,[4]Cmg!$E$4:$E$101,[4]Cmg!$F$4:$F$101,"----",0,1)</f>
        <v>----</v>
      </c>
      <c r="AC794" s="19" t="str">
        <f>_xlfn.XLOOKUP(D794,[4]Cmg!$O$4:$O$101,[4]Cmg!$P$4:$P$101,"----",0,1)</f>
        <v>----</v>
      </c>
      <c r="AD794" s="24" t="str">
        <f>_xlfn.XLOOKUP(D794,[4]Cmg!$S$4:$S$101,[4]Cmg!$U$4:$U$101,"----",0,1)</f>
        <v>----</v>
      </c>
      <c r="AG794" s="25">
        <f>IFERROR(SUMIFS('[4]BD Unidades'!$AH:$AH,'[4]BD Unidades'!$A:$A,'BD Centrales 2024'!$A794),"-")</f>
        <v>0</v>
      </c>
      <c r="AH794" s="25">
        <f>SUMIFS('[4]BD Unidades'!$AJ$3:$AJ$1424,'[4]BD Unidades'!$A$3:$A$1424,$A794)</f>
        <v>0</v>
      </c>
      <c r="AI794" s="25">
        <f>SUMIFS('[4]BD Unidades'!$AL$3:$AL$1424,'[4]BD Unidades'!$A$3:$A$1424,$A794)</f>
        <v>0</v>
      </c>
      <c r="AJ794" s="26" t="str">
        <f t="shared" si="49"/>
        <v>-</v>
      </c>
      <c r="AK794" s="27">
        <f>IFERROR(SUMIFS('[4]BD Unidades'!$AO$3:$AO$1424,'[4]BD Unidades'!$A$3:$A$1424,$A794),"-")</f>
        <v>0</v>
      </c>
      <c r="AL794" s="27">
        <f>IFERROR(SUMIFS('[4]BD Unidades'!$AQ$3:$AQ$1424,'[4]BD Unidades'!$A$3:$A$1424,$A794),"-")</f>
        <v>0</v>
      </c>
      <c r="AM794" s="27">
        <f>IFERROR(SUMIFS('[4]BD Unidades'!$AS$3:$AS$1424,'[4]BD Unidades'!$A$3:$A$1424,$A794),"-")</f>
        <v>0</v>
      </c>
      <c r="AN794" s="27">
        <f>IFERROR(SUMIFS('[4]BD Unidades'!$AU$3:$AU$1424,'[4]BD Unidades'!$A$3:$A$1424,$A794),"-")</f>
        <v>0</v>
      </c>
      <c r="AO794" s="27">
        <f>IFERROR(SUMIFS('[4]BD Unidades'!$AW$3:$AW$1424,'[4]BD Unidades'!$A$3:$A$1424,$A794),"-")</f>
        <v>0</v>
      </c>
      <c r="AP794" s="27">
        <f>IFERROR(SUMIFS('[4]BD Unidades'!$AY$3:$AY$1424,'[4]BD Unidades'!$A$3:$A$1424,$A794),"-")</f>
        <v>0</v>
      </c>
      <c r="AQ794" s="25">
        <f>IFERROR(SUMIFS('[4]BD Unidades'!$AZ$3:$AZ$1424,'[4]BD Unidades'!$A$3:$A$1424,$A794),"-")</f>
        <v>0</v>
      </c>
      <c r="AR794" s="25">
        <f>IFERROR(SUMIFS('[4]BD Unidades'!$BA$3:$BA$1424,'[4]BD Unidades'!$A$3:$A$1424,$A794),"-")</f>
        <v>0</v>
      </c>
      <c r="AS794" s="28">
        <f>SUMIFS('[4]BD Unidades'!$BC$3:$BC$1424,'[4]BD Unidades'!$A$3:$A$1424,$A794)</f>
        <v>0</v>
      </c>
      <c r="AT794" s="28">
        <f>SUMIFS('[4]BD Unidades'!$BE$3:$BE$1424,'[4]BD Unidades'!$A$3:$A$1424,$A794)</f>
        <v>0</v>
      </c>
      <c r="AU794" s="29">
        <f t="shared" si="50"/>
        <v>0</v>
      </c>
      <c r="AV794" s="30">
        <f t="shared" si="51"/>
        <v>1.2999999999999999E-3</v>
      </c>
      <c r="AW794" s="25">
        <f>IFERROR(SUMIFS('[4]BD Unidades'!$BI$3:$BI$1424,'[4]BD Unidades'!$A$3:$A$1424,$A794),"-")</f>
        <v>0</v>
      </c>
      <c r="AX794" s="25">
        <f>IFERROR(SUMIFS('[4]BD Unidades'!$BJ$3:$BJ$1424,'[4]BD Unidades'!$A$3:$A$1424,$A794),"-")</f>
        <v>0</v>
      </c>
    </row>
    <row r="795" spans="1:50" ht="14.4" x14ac:dyDescent="0.3">
      <c r="A795" s="7">
        <v>2150</v>
      </c>
      <c r="B795" s="7" t="s">
        <v>3747</v>
      </c>
      <c r="D795" s="8" t="s">
        <v>3748</v>
      </c>
      <c r="E795" s="19" t="s">
        <v>2634</v>
      </c>
      <c r="F795" s="19" t="s">
        <v>2634</v>
      </c>
      <c r="G795" s="19" t="s">
        <v>2743</v>
      </c>
      <c r="H795" s="19" t="s">
        <v>397</v>
      </c>
      <c r="I795" s="19">
        <v>2024</v>
      </c>
      <c r="J795" s="19" t="s">
        <v>495</v>
      </c>
      <c r="K795" s="19" t="s">
        <v>496</v>
      </c>
      <c r="L795" s="19" t="s">
        <v>213</v>
      </c>
      <c r="M795" s="19" t="s">
        <v>477</v>
      </c>
      <c r="N795" s="19" t="s">
        <v>549</v>
      </c>
      <c r="O795" s="19" t="s">
        <v>637</v>
      </c>
      <c r="P795" s="19" t="s">
        <v>51</v>
      </c>
      <c r="Q795" s="9" t="s">
        <v>3080</v>
      </c>
      <c r="R795" s="20">
        <v>2.5499999999999998</v>
      </c>
      <c r="S795" s="20">
        <v>5.88</v>
      </c>
      <c r="T795" s="20">
        <v>2.4</v>
      </c>
      <c r="U795" s="20" t="s">
        <v>397</v>
      </c>
      <c r="V795" s="21">
        <f>_xlfn.XLOOKUP(D795,'[4]Gen. Real'!$A$2:$A$1168,'[4]Gen. Real'!$C$2:$C$1168,"-",0)</f>
        <v>4.9148199999999997</v>
      </c>
      <c r="W795" s="22"/>
      <c r="X795" s="22" t="str">
        <f>_xlfn.XLOOKUP(D795,[4]Vertimiento!$J$2:$J$119,[4]Vertimiento!$K$2:$K$119,"-",0)</f>
        <v>-</v>
      </c>
      <c r="Y795" s="23" t="str">
        <f t="shared" si="48"/>
        <v>-</v>
      </c>
      <c r="Z795" s="19" t="str">
        <f>_xlfn.XLOOKUP(D795,[4]Cmg!$I$4:$I$99,[4]Cmg!$M$4:$M$99,"----",0,1)</f>
        <v>----</v>
      </c>
      <c r="AA795" s="19" t="str">
        <f>_xlfn.XLOOKUP(D795,[4]Cmg!$A$4:$A$101,[4]Cmg!$B$4:$B$101,"----",0,1)</f>
        <v>----</v>
      </c>
      <c r="AB795" s="19" t="str">
        <f>_xlfn.XLOOKUP(D795,[4]Cmg!$E$4:$E$101,[4]Cmg!$F$4:$F$101,"----",0,1)</f>
        <v>----</v>
      </c>
      <c r="AC795" s="19" t="str">
        <f>_xlfn.XLOOKUP(D795,[4]Cmg!$O$4:$O$101,[4]Cmg!$P$4:$P$101,"----",0,1)</f>
        <v>----</v>
      </c>
      <c r="AD795" s="24" t="str">
        <f>_xlfn.XLOOKUP(D795,[4]Cmg!$S$4:$S$101,[4]Cmg!$U$4:$U$101,"----",0,1)</f>
        <v>----</v>
      </c>
      <c r="AG795" s="25">
        <f>IFERROR(SUMIFS('[4]BD Unidades'!$AH:$AH,'[4]BD Unidades'!$A:$A,'BD Centrales 2024'!$A795),"-")</f>
        <v>2.4</v>
      </c>
      <c r="AH795" s="25">
        <f>SUMIFS('[4]BD Unidades'!$AJ$3:$AJ$1424,'[4]BD Unidades'!$A$3:$A$1424,$A795)</f>
        <v>7668.9568627451017</v>
      </c>
      <c r="AI795" s="25">
        <f>SUMIFS('[4]BD Unidades'!$AL$3:$AL$1424,'[4]BD Unidades'!$A$3:$A$1424,$A795)</f>
        <v>0</v>
      </c>
      <c r="AJ795" s="26">
        <f t="shared" si="49"/>
        <v>0</v>
      </c>
      <c r="AK795" s="27">
        <f>IFERROR(SUMIFS('[4]BD Unidades'!$AO$3:$AO$1424,'[4]BD Unidades'!$A$3:$A$1424,$A795),"-")</f>
        <v>0</v>
      </c>
      <c r="AL795" s="27">
        <f>IFERROR(SUMIFS('[4]BD Unidades'!$AQ$3:$AQ$1424,'[4]BD Unidades'!$A$3:$A$1424,$A795),"-")</f>
        <v>0</v>
      </c>
      <c r="AM795" s="27">
        <f>IFERROR(SUMIFS('[4]BD Unidades'!$AS$3:$AS$1424,'[4]BD Unidades'!$A$3:$A$1424,$A795),"-")</f>
        <v>0</v>
      </c>
      <c r="AN795" s="27">
        <f>IFERROR(SUMIFS('[4]BD Unidades'!$AU$3:$AU$1424,'[4]BD Unidades'!$A$3:$A$1424,$A795),"-")</f>
        <v>0</v>
      </c>
      <c r="AO795" s="27">
        <f>IFERROR(SUMIFS('[4]BD Unidades'!$AW$3:$AW$1424,'[4]BD Unidades'!$A$3:$A$1424,$A795),"-")</f>
        <v>0</v>
      </c>
      <c r="AP795" s="27">
        <f>IFERROR(SUMIFS('[4]BD Unidades'!$AY$3:$AY$1424,'[4]BD Unidades'!$A$3:$A$1424,$A795),"-")</f>
        <v>0.26979294117647057</v>
      </c>
      <c r="AQ795" s="25">
        <f>IFERROR(SUMIFS('[4]BD Unidades'!$AZ$3:$AZ$1424,'[4]BD Unidades'!$A$3:$A$1424,$A795),"-")</f>
        <v>0.68460650181818183</v>
      </c>
      <c r="AR795" s="25">
        <f>IFERROR(SUMIFS('[4]BD Unidades'!$BA$3:$BA$1424,'[4]BD Unidades'!$A$3:$A$1424,$A795),"-")</f>
        <v>2.3999999999999901</v>
      </c>
      <c r="AS795" s="28">
        <f>SUMIFS('[4]BD Unidades'!$BC$3:$BC$1424,'[4]BD Unidades'!$A$3:$A$1424,$A795)</f>
        <v>1.8099764705882357E-2</v>
      </c>
      <c r="AT795" s="28">
        <f>SUMIFS('[4]BD Unidades'!$BE$3:$BE$1424,'[4]BD Unidades'!$A$3:$A$1424,$A795)</f>
        <v>0.94104432301153618</v>
      </c>
      <c r="AU795" s="29">
        <f t="shared" si="50"/>
        <v>0.92401164218722098</v>
      </c>
      <c r="AV795" s="30">
        <f t="shared" si="51"/>
        <v>5.8799999999999998E-2</v>
      </c>
      <c r="AW795" s="25">
        <f>IFERROR(SUMIFS('[4]BD Unidades'!$BI$3:$BI$1424,'[4]BD Unidades'!$A$3:$A$1424,$A795),"-")</f>
        <v>0.66584371867244974</v>
      </c>
      <c r="AX795" s="25">
        <f>IFERROR(SUMIFS('[4]BD Unidades'!$BJ$3:$BJ$1424,'[4]BD Unidades'!$A$3:$A$1424,$A795),"-")</f>
        <v>0.42789977379218297</v>
      </c>
    </row>
    <row r="796" spans="1:50" ht="14.4" x14ac:dyDescent="0.3">
      <c r="A796" s="7">
        <v>2151</v>
      </c>
      <c r="B796" s="7" t="s">
        <v>3749</v>
      </c>
      <c r="D796" s="8" t="s">
        <v>3750</v>
      </c>
      <c r="E796" s="19" t="s">
        <v>2634</v>
      </c>
      <c r="F796" s="19" t="s">
        <v>2634</v>
      </c>
      <c r="G796" s="19" t="s">
        <v>3751</v>
      </c>
      <c r="H796" s="19" t="s">
        <v>397</v>
      </c>
      <c r="I796" s="19">
        <v>2024</v>
      </c>
      <c r="J796" s="19" t="s">
        <v>495</v>
      </c>
      <c r="K796" s="19" t="s">
        <v>496</v>
      </c>
      <c r="L796" s="19" t="s">
        <v>213</v>
      </c>
      <c r="M796" s="19" t="s">
        <v>477</v>
      </c>
      <c r="N796" s="19" t="s">
        <v>549</v>
      </c>
      <c r="O796" s="19" t="s">
        <v>477</v>
      </c>
      <c r="P796" s="19" t="s">
        <v>51</v>
      </c>
      <c r="Q796" s="9" t="s">
        <v>3284</v>
      </c>
      <c r="R796" s="20">
        <v>3.15</v>
      </c>
      <c r="S796" s="20">
        <v>4.7619999999999996</v>
      </c>
      <c r="T796" s="20">
        <v>3</v>
      </c>
      <c r="U796" s="20" t="s">
        <v>397</v>
      </c>
      <c r="V796" s="21">
        <f>_xlfn.XLOOKUP(D796,'[4]Gen. Real'!$A$2:$A$1168,'[4]Gen. Real'!$C$2:$C$1168,"-",0)</f>
        <v>4.8704199999999993</v>
      </c>
      <c r="W796" s="22"/>
      <c r="X796" s="22" t="str">
        <f>_xlfn.XLOOKUP(D796,[4]Vertimiento!$J$2:$J$119,[4]Vertimiento!$K$2:$K$119,"-",0)</f>
        <v>-</v>
      </c>
      <c r="Y796" s="23" t="str">
        <f t="shared" si="48"/>
        <v>-</v>
      </c>
      <c r="Z796" s="19" t="str">
        <f>_xlfn.XLOOKUP(D796,[4]Cmg!$I$4:$I$99,[4]Cmg!$M$4:$M$99,"----",0,1)</f>
        <v>----</v>
      </c>
      <c r="AA796" s="19" t="str">
        <f>_xlfn.XLOOKUP(D796,[4]Cmg!$A$4:$A$101,[4]Cmg!$B$4:$B$101,"----",0,1)</f>
        <v>----</v>
      </c>
      <c r="AB796" s="19" t="str">
        <f>_xlfn.XLOOKUP(D796,[4]Cmg!$E$4:$E$101,[4]Cmg!$F$4:$F$101,"----",0,1)</f>
        <v>----</v>
      </c>
      <c r="AC796" s="19" t="str">
        <f>_xlfn.XLOOKUP(D796,[4]Cmg!$O$4:$O$101,[4]Cmg!$P$4:$P$101,"----",0,1)</f>
        <v>----</v>
      </c>
      <c r="AD796" s="24" t="str">
        <f>_xlfn.XLOOKUP(D796,[4]Cmg!$S$4:$S$101,[4]Cmg!$U$4:$U$101,"----",0,1)</f>
        <v>----</v>
      </c>
      <c r="AG796" s="25">
        <f>IFERROR(SUMIFS('[4]BD Unidades'!$AH:$AH,'[4]BD Unidades'!$A:$A,'BD Centrales 2024'!$A796),"-")</f>
        <v>3</v>
      </c>
      <c r="AH796" s="25">
        <f>SUMIFS('[4]BD Unidades'!$AJ$3:$AJ$1424,'[4]BD Unidades'!$A$3:$A$1424,$A796)</f>
        <v>7664.0634920634957</v>
      </c>
      <c r="AI796" s="25">
        <f>SUMIFS('[4]BD Unidades'!$AL$3:$AL$1424,'[4]BD Unidades'!$A$3:$A$1424,$A796)</f>
        <v>0</v>
      </c>
      <c r="AJ796" s="26">
        <f t="shared" si="49"/>
        <v>0</v>
      </c>
      <c r="AK796" s="27">
        <f>IFERROR(SUMIFS('[4]BD Unidades'!$AO$3:$AO$1424,'[4]BD Unidades'!$A$3:$A$1424,$A796),"-")</f>
        <v>0</v>
      </c>
      <c r="AL796" s="27">
        <f>IFERROR(SUMIFS('[4]BD Unidades'!$AQ$3:$AQ$1424,'[4]BD Unidades'!$A$3:$A$1424,$A796),"-")</f>
        <v>0</v>
      </c>
      <c r="AM796" s="27">
        <f>IFERROR(SUMIFS('[4]BD Unidades'!$AS$3:$AS$1424,'[4]BD Unidades'!$A$3:$A$1424,$A796),"-")</f>
        <v>0</v>
      </c>
      <c r="AN796" s="27">
        <f>IFERROR(SUMIFS('[4]BD Unidades'!$AU$3:$AU$1424,'[4]BD Unidades'!$A$3:$A$1424,$A796),"-")</f>
        <v>0</v>
      </c>
      <c r="AO796" s="27">
        <f>IFERROR(SUMIFS('[4]BD Unidades'!$AW$3:$AW$1424,'[4]BD Unidades'!$A$3:$A$1424,$A796),"-")</f>
        <v>0.18892285714285714</v>
      </c>
      <c r="AP796" s="27">
        <f>IFERROR(SUMIFS('[4]BD Unidades'!$AY$3:$AY$1424,'[4]BD Unidades'!$A$3:$A$1424,$A796),"-")</f>
        <v>0.19165238095238094</v>
      </c>
      <c r="AQ796" s="25">
        <f>IFERROR(SUMIFS('[4]BD Unidades'!$AZ$3:$AZ$1424,'[4]BD Unidades'!$A$3:$A$1424,$A796),"-")</f>
        <v>0.85575812727272726</v>
      </c>
      <c r="AR796" s="25">
        <f>IFERROR(SUMIFS('[4]BD Unidades'!$BA$3:$BA$1424,'[4]BD Unidades'!$A$3:$A$1424,$A796),"-")</f>
        <v>3</v>
      </c>
      <c r="AS796" s="28">
        <f>SUMIFS('[4]BD Unidades'!$BC$3:$BC$1424,'[4]BD Unidades'!$A$3:$A$1424,$A796)</f>
        <v>4.3851759383352E-2</v>
      </c>
      <c r="AT796" s="28">
        <f>SUMIFS('[4]BD Unidades'!$BE$3:$BE$1424,'[4]BD Unidades'!$A$3:$A$1424,$A796)</f>
        <v>0.95225445976812095</v>
      </c>
      <c r="AU796" s="29">
        <f t="shared" si="50"/>
        <v>0.91049642632664551</v>
      </c>
      <c r="AV796" s="30">
        <f t="shared" si="51"/>
        <v>4.7619999999999996E-2</v>
      </c>
      <c r="AW796" s="25">
        <f>IFERROR(SUMIFS('[4]BD Unidades'!$BI$3:$BI$1424,'[4]BD Unidades'!$A$3:$A$1424,$A796),"-")</f>
        <v>0.81624687674982488</v>
      </c>
      <c r="AX796" s="25">
        <f>IFERROR(SUMIFS('[4]BD Unidades'!$BJ$3:$BJ$1424,'[4]BD Unidades'!$A$3:$A$1424,$A796),"-")</f>
        <v>0.52455530348202339</v>
      </c>
    </row>
    <row r="797" spans="1:50" ht="14.4" x14ac:dyDescent="0.3">
      <c r="A797" s="7">
        <v>2152</v>
      </c>
      <c r="B797" s="7" t="s">
        <v>3753</v>
      </c>
      <c r="D797" s="8" t="s">
        <v>3754</v>
      </c>
      <c r="E797" s="19" t="s">
        <v>3755</v>
      </c>
      <c r="F797" s="19" t="s">
        <v>3755</v>
      </c>
      <c r="G797" s="19" t="s">
        <v>3756</v>
      </c>
      <c r="H797" s="19" t="s">
        <v>397</v>
      </c>
      <c r="I797" s="19">
        <v>2024</v>
      </c>
      <c r="J797" s="19" t="s">
        <v>495</v>
      </c>
      <c r="K797" s="19" t="s">
        <v>496</v>
      </c>
      <c r="L797" s="19" t="s">
        <v>213</v>
      </c>
      <c r="M797" s="19" t="s">
        <v>90</v>
      </c>
      <c r="N797" s="19" t="s">
        <v>868</v>
      </c>
      <c r="O797" s="19" t="s">
        <v>868</v>
      </c>
      <c r="P797" s="19" t="s">
        <v>51</v>
      </c>
      <c r="Q797" s="9" t="s">
        <v>3757</v>
      </c>
      <c r="R797" s="20">
        <v>9.0150000000000006</v>
      </c>
      <c r="S797" s="20">
        <v>0.16600000000000001</v>
      </c>
      <c r="T797" s="20">
        <v>9</v>
      </c>
      <c r="U797" s="20" t="s">
        <v>397</v>
      </c>
      <c r="V797" s="21">
        <f>_xlfn.XLOOKUP(D797,'[4]Gen. Real'!$A$2:$A$1168,'[4]Gen. Real'!$C$2:$C$1168,"-",0)</f>
        <v>22.126180000000002</v>
      </c>
      <c r="W797" s="22"/>
      <c r="X797" s="22" t="str">
        <f>_xlfn.XLOOKUP(D797,[4]Vertimiento!$J$2:$J$119,[4]Vertimiento!$K$2:$K$119,"-",0)</f>
        <v>-</v>
      </c>
      <c r="Y797" s="23" t="str">
        <f t="shared" si="48"/>
        <v>-</v>
      </c>
      <c r="Z797" s="19" t="str">
        <f>_xlfn.XLOOKUP(D797,[4]Cmg!$I$4:$I$99,[4]Cmg!$M$4:$M$99,"----",0,1)</f>
        <v>----</v>
      </c>
      <c r="AA797" s="19" t="str">
        <f>_xlfn.XLOOKUP(D797,[4]Cmg!$A$4:$A$101,[4]Cmg!$B$4:$B$101,"----",0,1)</f>
        <v>----</v>
      </c>
      <c r="AB797" s="19" t="str">
        <f>_xlfn.XLOOKUP(D797,[4]Cmg!$E$4:$E$101,[4]Cmg!$F$4:$F$101,"----",0,1)</f>
        <v>----</v>
      </c>
      <c r="AC797" s="19" t="str">
        <f>_xlfn.XLOOKUP(D797,[4]Cmg!$O$4:$O$101,[4]Cmg!$P$4:$P$101,"----",0,1)</f>
        <v>----</v>
      </c>
      <c r="AD797" s="24" t="str">
        <f>_xlfn.XLOOKUP(D797,[4]Cmg!$S$4:$S$101,[4]Cmg!$U$4:$U$101,"----",0,1)</f>
        <v>----</v>
      </c>
      <c r="AG797" s="25">
        <f>IFERROR(SUMIFS('[4]BD Unidades'!$AH:$AH,'[4]BD Unidades'!$A:$A,'BD Centrales 2024'!$A797),"-")</f>
        <v>9</v>
      </c>
      <c r="AH797" s="25">
        <f>SUMIFS('[4]BD Unidades'!$AJ$3:$AJ$1424,'[4]BD Unidades'!$A$3:$A$1424,$A797)</f>
        <v>8663.0282861896885</v>
      </c>
      <c r="AI797" s="25">
        <f>SUMIFS('[4]BD Unidades'!$AL$3:$AL$1424,'[4]BD Unidades'!$A$3:$A$1424,$A797)</f>
        <v>0</v>
      </c>
      <c r="AJ797" s="26">
        <f t="shared" si="49"/>
        <v>0</v>
      </c>
      <c r="AK797" s="27">
        <f>IFERROR(SUMIFS('[4]BD Unidades'!$AO$3:$AO$1424,'[4]BD Unidades'!$A$3:$A$1424,$A797),"-")</f>
        <v>0</v>
      </c>
      <c r="AL797" s="27">
        <f>IFERROR(SUMIFS('[4]BD Unidades'!$AQ$3:$AQ$1424,'[4]BD Unidades'!$A$3:$A$1424,$A797),"-")</f>
        <v>0</v>
      </c>
      <c r="AM797" s="27">
        <f>IFERROR(SUMIFS('[4]BD Unidades'!$AS$3:$AS$1424,'[4]BD Unidades'!$A$3:$A$1424,$A797),"-")</f>
        <v>0</v>
      </c>
      <c r="AN797" s="27">
        <f>IFERROR(SUMIFS('[4]BD Unidades'!$AU$3:$AU$1424,'[4]BD Unidades'!$A$3:$A$1424,$A797),"-")</f>
        <v>0</v>
      </c>
      <c r="AO797" s="27">
        <f>IFERROR(SUMIFS('[4]BD Unidades'!$AW$3:$AW$1424,'[4]BD Unidades'!$A$3:$A$1424,$A797),"-")</f>
        <v>0.27576539101497505</v>
      </c>
      <c r="AP797" s="27">
        <f>IFERROR(SUMIFS('[4]BD Unidades'!$AY$3:$AY$1424,'[4]BD Unidades'!$A$3:$A$1424,$A797),"-")</f>
        <v>0.27493876871880196</v>
      </c>
      <c r="AQ797" s="25">
        <f>IFERROR(SUMIFS('[4]BD Unidades'!$AZ$3:$AZ$1424,'[4]BD Unidades'!$A$3:$A$1424,$A797),"-")</f>
        <v>2.0582163036437242</v>
      </c>
      <c r="AR797" s="25">
        <f>IFERROR(SUMIFS('[4]BD Unidades'!$BA$3:$BA$1424,'[4]BD Unidades'!$A$3:$A$1424,$A797),"-")</f>
        <v>9</v>
      </c>
      <c r="AS797" s="28">
        <f>SUMIFS('[4]BD Unidades'!$BC$3:$BC$1424,'[4]BD Unidades'!$A$3:$A$1424,$A797)</f>
        <v>1.3727757292582762E-2</v>
      </c>
      <c r="AT797" s="28">
        <f>SUMIFS('[4]BD Unidades'!$BE$3:$BE$1424,'[4]BD Unidades'!$A$3:$A$1424,$A797)</f>
        <v>0.99793642350787592</v>
      </c>
      <c r="AU797" s="29">
        <f t="shared" si="50"/>
        <v>0.98423699449253166</v>
      </c>
      <c r="AV797" s="30">
        <f t="shared" si="51"/>
        <v>1.66E-3</v>
      </c>
      <c r="AW797" s="25">
        <f>IFERROR(SUMIFS('[4]BD Unidades'!$BI$3:$BI$1424,'[4]BD Unidades'!$A$3:$A$1424,$A797),"-")</f>
        <v>2.0291018441248019</v>
      </c>
      <c r="AX797" s="25">
        <f>IFERROR(SUMIFS('[4]BD Unidades'!$BJ$3:$BJ$1424,'[4]BD Unidades'!$A$3:$A$1424,$A797),"-")</f>
        <v>1.3039880016190788</v>
      </c>
    </row>
    <row r="798" spans="1:50" ht="14.4" x14ac:dyDescent="0.3">
      <c r="A798" s="7">
        <v>2153</v>
      </c>
      <c r="B798" s="7" t="s">
        <v>3758</v>
      </c>
      <c r="D798" s="8" t="s">
        <v>3759</v>
      </c>
      <c r="E798" s="19" t="s">
        <v>2931</v>
      </c>
      <c r="F798" s="19" t="s">
        <v>3760</v>
      </c>
      <c r="G798" s="19" t="s">
        <v>3761</v>
      </c>
      <c r="H798" s="19" t="s">
        <v>397</v>
      </c>
      <c r="I798" s="19">
        <v>2024</v>
      </c>
      <c r="J798" s="19" t="s">
        <v>495</v>
      </c>
      <c r="K798" s="19" t="s">
        <v>496</v>
      </c>
      <c r="L798" s="19" t="s">
        <v>213</v>
      </c>
      <c r="M798" s="19" t="s">
        <v>164</v>
      </c>
      <c r="N798" s="19" t="s">
        <v>707</v>
      </c>
      <c r="O798" s="19" t="s">
        <v>749</v>
      </c>
      <c r="P798" s="19" t="s">
        <v>51</v>
      </c>
      <c r="Q798" s="9" t="s">
        <v>3763</v>
      </c>
      <c r="R798" s="20">
        <v>9.06</v>
      </c>
      <c r="S798" s="20">
        <v>0.66</v>
      </c>
      <c r="T798" s="20">
        <v>9</v>
      </c>
      <c r="U798" s="20" t="s">
        <v>397</v>
      </c>
      <c r="V798" s="21">
        <f>_xlfn.XLOOKUP(D798,'[4]Gen. Real'!$A$2:$A$1168,'[4]Gen. Real'!$C$2:$C$1168,"-",0)</f>
        <v>7.2570100000000002</v>
      </c>
      <c r="W798" s="22"/>
      <c r="X798" s="22" t="str">
        <f>_xlfn.XLOOKUP(D798,[4]Vertimiento!$J$2:$J$119,[4]Vertimiento!$K$2:$K$119,"-",0)</f>
        <v>-</v>
      </c>
      <c r="Y798" s="23" t="str">
        <f t="shared" si="48"/>
        <v>-</v>
      </c>
      <c r="Z798" s="19" t="str">
        <f>_xlfn.XLOOKUP(D798,[4]Cmg!$I$4:$I$99,[4]Cmg!$M$4:$M$99,"----",0,1)</f>
        <v>----</v>
      </c>
      <c r="AA798" s="19" t="str">
        <f>_xlfn.XLOOKUP(D798,[4]Cmg!$A$4:$A$101,[4]Cmg!$B$4:$B$101,"----",0,1)</f>
        <v>----</v>
      </c>
      <c r="AB798" s="19" t="str">
        <f>_xlfn.XLOOKUP(D798,[4]Cmg!$E$4:$E$101,[4]Cmg!$F$4:$F$101,"----",0,1)</f>
        <v>----</v>
      </c>
      <c r="AC798" s="19" t="str">
        <f>_xlfn.XLOOKUP(D798,[4]Cmg!$O$4:$O$101,[4]Cmg!$P$4:$P$101,"----",0,1)</f>
        <v>----</v>
      </c>
      <c r="AD798" s="24" t="str">
        <f>_xlfn.XLOOKUP(D798,[4]Cmg!$S$4:$S$101,[4]Cmg!$U$4:$U$101,"----",0,1)</f>
        <v>----</v>
      </c>
      <c r="AG798" s="25">
        <f>IFERROR(SUMIFS('[4]BD Unidades'!$AH:$AH,'[4]BD Unidades'!$A:$A,'BD Centrales 2024'!$A798),"-")</f>
        <v>9</v>
      </c>
      <c r="AH798" s="25">
        <f>SUMIFS('[4]BD Unidades'!$AJ$3:$AJ$1424,'[4]BD Unidades'!$A$3:$A$1424,$A798)</f>
        <v>2955.298013245033</v>
      </c>
      <c r="AI798" s="25">
        <f>SUMIFS('[4]BD Unidades'!$AL$3:$AL$1424,'[4]BD Unidades'!$A$3:$A$1424,$A798)</f>
        <v>0</v>
      </c>
      <c r="AJ798" s="26">
        <f t="shared" si="49"/>
        <v>0</v>
      </c>
      <c r="AK798" s="27">
        <f>IFERROR(SUMIFS('[4]BD Unidades'!$AO$3:$AO$1424,'[4]BD Unidades'!$A$3:$A$1424,$A798),"-")</f>
        <v>0</v>
      </c>
      <c r="AL798" s="27">
        <f>IFERROR(SUMIFS('[4]BD Unidades'!$AQ$3:$AQ$1424,'[4]BD Unidades'!$A$3:$A$1424,$A798),"-")</f>
        <v>0</v>
      </c>
      <c r="AM798" s="27">
        <f>IFERROR(SUMIFS('[4]BD Unidades'!$AS$3:$AS$1424,'[4]BD Unidades'!$A$3:$A$1424,$A798),"-")</f>
        <v>0</v>
      </c>
      <c r="AN798" s="27">
        <f>IFERROR(SUMIFS('[4]BD Unidades'!$AU$3:$AU$1424,'[4]BD Unidades'!$A$3:$A$1424,$A798),"-")</f>
        <v>0</v>
      </c>
      <c r="AO798" s="27">
        <f>IFERROR(SUMIFS('[4]BD Unidades'!$AW$3:$AW$1424,'[4]BD Unidades'!$A$3:$A$1424,$A798),"-")</f>
        <v>0</v>
      </c>
      <c r="AP798" s="27">
        <f>IFERROR(SUMIFS('[4]BD Unidades'!$AY$3:$AY$1424,'[4]BD Unidades'!$A$3:$A$1424,$A798),"-")</f>
        <v>0.27227284768211918</v>
      </c>
      <c r="AQ798" s="25">
        <f>IFERROR(SUMIFS('[4]BD Unidades'!$AZ$3:$AZ$1424,'[4]BD Unidades'!$A$3:$A$1424,$A798),"-")</f>
        <v>2.0582163036437242</v>
      </c>
      <c r="AR798" s="25">
        <f>IFERROR(SUMIFS('[4]BD Unidades'!$BA$3:$BA$1424,'[4]BD Unidades'!$A$3:$A$1424,$A798),"-")</f>
        <v>9</v>
      </c>
      <c r="AS798" s="28">
        <f>SUMIFS('[4]BD Unidades'!$BC$3:$BC$1424,'[4]BD Unidades'!$A$3:$A$1424,$A798)</f>
        <v>1.9103642384105959E-2</v>
      </c>
      <c r="AT798" s="28">
        <f>SUMIFS('[4]BD Unidades'!$BE$3:$BE$1424,'[4]BD Unidades'!$A$3:$A$1424,$A798)</f>
        <v>0.99337748344370858</v>
      </c>
      <c r="AU798" s="29">
        <f t="shared" si="50"/>
        <v>0.97440035524757673</v>
      </c>
      <c r="AV798" s="30">
        <f t="shared" si="51"/>
        <v>6.6E-3</v>
      </c>
      <c r="AW798" s="25">
        <f>IFERROR(SUMIFS('[4]BD Unidades'!$BI$3:$BI$1424,'[4]BD Unidades'!$A$3:$A$1424,$A798),"-")</f>
        <v>0.68390903959736538</v>
      </c>
      <c r="AX798" s="25">
        <f>IFERROR(SUMIFS('[4]BD Unidades'!$BJ$3:$BJ$1424,'[4]BD Unidades'!$A$3:$A$1424,$A798),"-")</f>
        <v>0.43950932498336459</v>
      </c>
    </row>
    <row r="799" spans="1:50" ht="14.4" x14ac:dyDescent="0.3">
      <c r="A799" s="7">
        <v>2154</v>
      </c>
      <c r="B799" s="7" t="s">
        <v>3764</v>
      </c>
      <c r="D799" s="8" t="s">
        <v>3765</v>
      </c>
      <c r="E799" s="19" t="s">
        <v>3766</v>
      </c>
      <c r="F799" s="19" t="s">
        <v>3767</v>
      </c>
      <c r="G799" s="19" t="s">
        <v>3768</v>
      </c>
      <c r="H799" s="19" t="s">
        <v>397</v>
      </c>
      <c r="I799" s="19">
        <v>2024</v>
      </c>
      <c r="J799" s="19" t="s">
        <v>495</v>
      </c>
      <c r="K799" s="19" t="s">
        <v>496</v>
      </c>
      <c r="L799" s="19" t="s">
        <v>213</v>
      </c>
      <c r="M799" s="19" t="s">
        <v>106</v>
      </c>
      <c r="N799" s="19" t="s">
        <v>243</v>
      </c>
      <c r="O799" s="19" t="s">
        <v>1409</v>
      </c>
      <c r="P799" s="19" t="s">
        <v>51</v>
      </c>
      <c r="Q799" s="9" t="s">
        <v>3769</v>
      </c>
      <c r="R799" s="20">
        <v>7.0250000000000004</v>
      </c>
      <c r="S799" s="20">
        <v>0.36</v>
      </c>
      <c r="T799" s="20">
        <v>7</v>
      </c>
      <c r="U799" s="20" t="s">
        <v>397</v>
      </c>
      <c r="V799" s="21">
        <f>_xlfn.XLOOKUP(D799,'[4]Gen. Real'!$A$2:$A$1168,'[4]Gen. Real'!$C$2:$C$1168,"-",0)</f>
        <v>7.3333499999999976</v>
      </c>
      <c r="W799" s="22"/>
      <c r="X799" s="22" t="str">
        <f>_xlfn.XLOOKUP(D799,[4]Vertimiento!$J$2:$J$119,[4]Vertimiento!$K$2:$K$119,"-",0)</f>
        <v>-</v>
      </c>
      <c r="Y799" s="23" t="str">
        <f t="shared" si="48"/>
        <v>-</v>
      </c>
      <c r="Z799" s="19" t="str">
        <f>_xlfn.XLOOKUP(D799,[4]Cmg!$I$4:$I$99,[4]Cmg!$M$4:$M$99,"----",0,1)</f>
        <v>----</v>
      </c>
      <c r="AA799" s="19" t="str">
        <f>_xlfn.XLOOKUP(D799,[4]Cmg!$A$4:$A$101,[4]Cmg!$B$4:$B$101,"----",0,1)</f>
        <v>----</v>
      </c>
      <c r="AB799" s="19" t="str">
        <f>_xlfn.XLOOKUP(D799,[4]Cmg!$E$4:$E$101,[4]Cmg!$F$4:$F$101,"----",0,1)</f>
        <v>----</v>
      </c>
      <c r="AC799" s="19" t="str">
        <f>_xlfn.XLOOKUP(D799,[4]Cmg!$O$4:$O$101,[4]Cmg!$P$4:$P$101,"----",0,1)</f>
        <v>----</v>
      </c>
      <c r="AD799" s="24" t="str">
        <f>_xlfn.XLOOKUP(D799,[4]Cmg!$S$4:$S$101,[4]Cmg!$U$4:$U$101,"----",0,1)</f>
        <v>----</v>
      </c>
      <c r="AG799" s="25">
        <f>IFERROR(SUMIFS('[4]BD Unidades'!$AH:$AH,'[4]BD Unidades'!$A:$A,'BD Centrales 2024'!$A799),"-")</f>
        <v>7</v>
      </c>
      <c r="AH799" s="25">
        <f>SUMIFS('[4]BD Unidades'!$AJ$3:$AJ$1424,'[4]BD Unidades'!$A$3:$A$1424,$A799)</f>
        <v>3681.8505338078289</v>
      </c>
      <c r="AI799" s="25">
        <f>SUMIFS('[4]BD Unidades'!$AL$3:$AL$1424,'[4]BD Unidades'!$A$3:$A$1424,$A799)</f>
        <v>0</v>
      </c>
      <c r="AJ799" s="26">
        <f t="shared" si="49"/>
        <v>0</v>
      </c>
      <c r="AK799" s="27">
        <f>IFERROR(SUMIFS('[4]BD Unidades'!$AO$3:$AO$1424,'[4]BD Unidades'!$A$3:$A$1424,$A799),"-")</f>
        <v>0</v>
      </c>
      <c r="AL799" s="27">
        <f>IFERROR(SUMIFS('[4]BD Unidades'!$AQ$3:$AQ$1424,'[4]BD Unidades'!$A$3:$A$1424,$A799),"-")</f>
        <v>0</v>
      </c>
      <c r="AM799" s="27">
        <f>IFERROR(SUMIFS('[4]BD Unidades'!$AS$3:$AS$1424,'[4]BD Unidades'!$A$3:$A$1424,$A799),"-")</f>
        <v>0</v>
      </c>
      <c r="AN799" s="27">
        <f>IFERROR(SUMIFS('[4]BD Unidades'!$AU$3:$AU$1424,'[4]BD Unidades'!$A$3:$A$1424,$A799),"-")</f>
        <v>0</v>
      </c>
      <c r="AO799" s="27">
        <f>IFERROR(SUMIFS('[4]BD Unidades'!$AW$3:$AW$1424,'[4]BD Unidades'!$A$3:$A$1424,$A799),"-")</f>
        <v>0</v>
      </c>
      <c r="AP799" s="27">
        <f>IFERROR(SUMIFS('[4]BD Unidades'!$AY$3:$AY$1424,'[4]BD Unidades'!$A$3:$A$1424,$A799),"-")</f>
        <v>0.25740071174377221</v>
      </c>
      <c r="AQ799" s="25">
        <f>IFERROR(SUMIFS('[4]BD Unidades'!$AZ$3:$AZ$1424,'[4]BD Unidades'!$A$3:$A$1424,$A799),"-")</f>
        <v>1.6008349028340076</v>
      </c>
      <c r="AR799" s="25">
        <f>IFERROR(SUMIFS('[4]BD Unidades'!$BA$3:$BA$1424,'[4]BD Unidades'!$A$3:$A$1424,$A799),"-")</f>
        <v>7</v>
      </c>
      <c r="AS799" s="28">
        <f>SUMIFS('[4]BD Unidades'!$BC$3:$BC$1424,'[4]BD Unidades'!$A$3:$A$1424,$A799)</f>
        <v>1.9162562277580071E-2</v>
      </c>
      <c r="AT799" s="28">
        <f>SUMIFS('[4]BD Unidades'!$BE$3:$BE$1424,'[4]BD Unidades'!$A$3:$A$1424,$A799)</f>
        <v>0.99644128113878994</v>
      </c>
      <c r="AU799" s="29">
        <f t="shared" si="50"/>
        <v>0.97734691303301624</v>
      </c>
      <c r="AV799" s="30">
        <f t="shared" si="51"/>
        <v>3.5999999999999999E-3</v>
      </c>
      <c r="AW799" s="25">
        <f>IFERROR(SUMIFS('[4]BD Unidades'!$BI$3:$BI$1424,'[4]BD Unidades'!$A$3:$A$1424,$A799),"-")</f>
        <v>0.6606218142347311</v>
      </c>
      <c r="AX799" s="25">
        <f>IFERROR(SUMIFS('[4]BD Unidades'!$BJ$3:$BJ$1424,'[4]BD Unidades'!$A$3:$A$1424,$A799),"-")</f>
        <v>0.42454395370256909</v>
      </c>
    </row>
    <row r="800" spans="1:50" ht="14.4" x14ac:dyDescent="0.3">
      <c r="A800" s="7">
        <v>2157</v>
      </c>
      <c r="B800" s="7" t="s">
        <v>3770</v>
      </c>
      <c r="D800" s="8" t="s">
        <v>3771</v>
      </c>
      <c r="E800" s="19" t="s">
        <v>3772</v>
      </c>
      <c r="F800" s="19" t="s">
        <v>3772</v>
      </c>
      <c r="G800" s="19" t="s">
        <v>3773</v>
      </c>
      <c r="H800" s="19">
        <v>1</v>
      </c>
      <c r="I800" s="19">
        <v>2024</v>
      </c>
      <c r="J800" s="19" t="s">
        <v>495</v>
      </c>
      <c r="K800" s="19" t="s">
        <v>496</v>
      </c>
      <c r="L800" s="19" t="s">
        <v>47</v>
      </c>
      <c r="M800" s="19" t="s">
        <v>189</v>
      </c>
      <c r="N800" s="19" t="s">
        <v>2074</v>
      </c>
      <c r="O800" s="19" t="s">
        <v>2074</v>
      </c>
      <c r="P800" s="19" t="s">
        <v>51</v>
      </c>
      <c r="Q800" s="9" t="s">
        <v>3775</v>
      </c>
      <c r="R800" s="20">
        <v>80</v>
      </c>
      <c r="S800" s="20">
        <v>1.87</v>
      </c>
      <c r="T800" s="20">
        <v>80</v>
      </c>
      <c r="U800" s="20">
        <v>0.78739999999999999</v>
      </c>
      <c r="V800" s="21">
        <f>_xlfn.XLOOKUP(D800,'[4]Gen. Real'!$A$2:$A$1168,'[4]Gen. Real'!$C$2:$C$1168,"-",0)</f>
        <v>8.3881299999999985</v>
      </c>
      <c r="W800" s="22"/>
      <c r="X800" s="22" t="str">
        <f>_xlfn.XLOOKUP(D800,[4]Vertimiento!$J$2:$J$119,[4]Vertimiento!$K$2:$K$119,"-",0)</f>
        <v>-</v>
      </c>
      <c r="Y800" s="23" t="str">
        <f t="shared" si="48"/>
        <v>-</v>
      </c>
      <c r="Z800" s="19">
        <f>_xlfn.XLOOKUP(D800,[4]Cmg!$I$4:$I$99,[4]Cmg!$M$4:$M$99,"----",0,1)</f>
        <v>11.657905623780271</v>
      </c>
      <c r="AA800" s="19">
        <f>_xlfn.XLOOKUP(D800,[4]Cmg!$A$4:$A$101,[4]Cmg!$B$4:$B$101,"----",0,1)</f>
        <v>47.639771252987181</v>
      </c>
      <c r="AB800" s="19">
        <f>_xlfn.XLOOKUP(D800,[4]Cmg!$E$4:$E$101,[4]Cmg!$F$4:$F$101,"----",0,1)</f>
        <v>14.7983087431694</v>
      </c>
      <c r="AC800" s="19">
        <f>_xlfn.XLOOKUP(D800,[4]Cmg!$O$4:$O$101,[4]Cmg!$P$4:$P$101,"----",0,1)</f>
        <v>71.084232494635998</v>
      </c>
      <c r="AD800" s="24">
        <f>_xlfn.XLOOKUP(D800,[4]Cmg!$S$4:$S$101,[4]Cmg!$U$4:$U$101,"----",0,1)</f>
        <v>0.97314214180038694</v>
      </c>
      <c r="AG800" s="25">
        <f>IFERROR(SUMIFS('[4]BD Unidades'!$AH:$AH,'[4]BD Unidades'!$A:$A,'BD Centrales 2024'!$A800),"-")</f>
        <v>0</v>
      </c>
      <c r="AH800" s="25">
        <f>SUMIFS('[4]BD Unidades'!$AJ$3:$AJ$1424,'[4]BD Unidades'!$A$3:$A$1424,$A800)</f>
        <v>0</v>
      </c>
      <c r="AI800" s="25">
        <f>SUMIFS('[4]BD Unidades'!$AL$3:$AL$1424,'[4]BD Unidades'!$A$3:$A$1424,$A800)</f>
        <v>0</v>
      </c>
      <c r="AJ800" s="26" t="str">
        <f t="shared" si="49"/>
        <v>-</v>
      </c>
      <c r="AK800" s="27">
        <f>IFERROR(SUMIFS('[4]BD Unidades'!$AO$3:$AO$1424,'[4]BD Unidades'!$A$3:$A$1424,$A800),"-")</f>
        <v>0</v>
      </c>
      <c r="AL800" s="27">
        <f>IFERROR(SUMIFS('[4]BD Unidades'!$AQ$3:$AQ$1424,'[4]BD Unidades'!$A$3:$A$1424,$A800),"-")</f>
        <v>0</v>
      </c>
      <c r="AM800" s="27">
        <f>IFERROR(SUMIFS('[4]BD Unidades'!$AS$3:$AS$1424,'[4]BD Unidades'!$A$3:$A$1424,$A800),"-")</f>
        <v>0</v>
      </c>
      <c r="AN800" s="27">
        <f>IFERROR(SUMIFS('[4]BD Unidades'!$AU$3:$AU$1424,'[4]BD Unidades'!$A$3:$A$1424,$A800),"-")</f>
        <v>0</v>
      </c>
      <c r="AO800" s="27">
        <f>IFERROR(SUMIFS('[4]BD Unidades'!$AW$3:$AW$1424,'[4]BD Unidades'!$A$3:$A$1424,$A800),"-")</f>
        <v>0</v>
      </c>
      <c r="AP800" s="27">
        <f>IFERROR(SUMIFS('[4]BD Unidades'!$AY$3:$AY$1424,'[4]BD Unidades'!$A$3:$A$1424,$A800),"-")</f>
        <v>0</v>
      </c>
      <c r="AQ800" s="25">
        <f>IFERROR(SUMIFS('[4]BD Unidades'!$AZ$3:$AZ$1424,'[4]BD Unidades'!$A$3:$A$1424,$A800),"-")</f>
        <v>0</v>
      </c>
      <c r="AR800" s="25">
        <f>IFERROR(SUMIFS('[4]BD Unidades'!$BA$3:$BA$1424,'[4]BD Unidades'!$A$3:$A$1424,$A800),"-")</f>
        <v>0</v>
      </c>
      <c r="AS800" s="28">
        <f>SUMIFS('[4]BD Unidades'!$BC$3:$BC$1424,'[4]BD Unidades'!$A$3:$A$1424,$A800)</f>
        <v>0</v>
      </c>
      <c r="AT800" s="28">
        <f>SUMIFS('[4]BD Unidades'!$BE$3:$BE$1424,'[4]BD Unidades'!$A$3:$A$1424,$A800)</f>
        <v>0</v>
      </c>
      <c r="AU800" s="29">
        <f t="shared" si="50"/>
        <v>0</v>
      </c>
      <c r="AV800" s="30">
        <f t="shared" si="51"/>
        <v>1.8700000000000001E-2</v>
      </c>
      <c r="AW800" s="25">
        <f>IFERROR(SUMIFS('[4]BD Unidades'!$BI$3:$BI$1424,'[4]BD Unidades'!$A$3:$A$1424,$A800),"-")</f>
        <v>0</v>
      </c>
      <c r="AX800" s="25">
        <f>IFERROR(SUMIFS('[4]BD Unidades'!$BJ$3:$BJ$1424,'[4]BD Unidades'!$A$3:$A$1424,$A800),"-")</f>
        <v>0</v>
      </c>
    </row>
    <row r="801" spans="1:50" ht="14.4" x14ac:dyDescent="0.3">
      <c r="A801" s="7">
        <v>2158</v>
      </c>
      <c r="B801" s="7" t="s">
        <v>3776</v>
      </c>
      <c r="D801" s="8" t="s">
        <v>3777</v>
      </c>
      <c r="E801" s="19" t="s">
        <v>2444</v>
      </c>
      <c r="F801" s="19" t="s">
        <v>2444</v>
      </c>
      <c r="G801" s="19" t="s">
        <v>3778</v>
      </c>
      <c r="H801" s="19" t="s">
        <v>397</v>
      </c>
      <c r="I801" s="19">
        <v>2024</v>
      </c>
      <c r="J801" s="19" t="s">
        <v>495</v>
      </c>
      <c r="K801" s="19" t="s">
        <v>496</v>
      </c>
      <c r="L801" s="19" t="s">
        <v>213</v>
      </c>
      <c r="M801" s="19" t="s">
        <v>90</v>
      </c>
      <c r="N801" s="19" t="s">
        <v>1950</v>
      </c>
      <c r="O801" s="19" t="s">
        <v>1950</v>
      </c>
      <c r="P801" s="19" t="s">
        <v>51</v>
      </c>
      <c r="Q801" s="9" t="s">
        <v>3779</v>
      </c>
      <c r="R801" s="20">
        <v>3.02</v>
      </c>
      <c r="S801" s="20">
        <v>0.73099999999999998</v>
      </c>
      <c r="T801" s="20">
        <v>3</v>
      </c>
      <c r="U801" s="20" t="s">
        <v>397</v>
      </c>
      <c r="V801" s="21">
        <f>_xlfn.XLOOKUP(D801,'[4]Gen. Real'!$A$2:$A$1168,'[4]Gen. Real'!$C$2:$C$1168,"-",0)</f>
        <v>5.3449899999999992</v>
      </c>
      <c r="W801" s="22"/>
      <c r="X801" s="22" t="str">
        <f>_xlfn.XLOOKUP(D801,[4]Vertimiento!$J$2:$J$119,[4]Vertimiento!$K$2:$K$119,"-",0)</f>
        <v>-</v>
      </c>
      <c r="Y801" s="23" t="str">
        <f t="shared" si="48"/>
        <v>-</v>
      </c>
      <c r="Z801" s="19" t="str">
        <f>_xlfn.XLOOKUP(D801,[4]Cmg!$I$4:$I$99,[4]Cmg!$M$4:$M$99,"----",0,1)</f>
        <v>----</v>
      </c>
      <c r="AA801" s="19" t="str">
        <f>_xlfn.XLOOKUP(D801,[4]Cmg!$A$4:$A$101,[4]Cmg!$B$4:$B$101,"----",0,1)</f>
        <v>----</v>
      </c>
      <c r="AB801" s="19" t="str">
        <f>_xlfn.XLOOKUP(D801,[4]Cmg!$E$4:$E$101,[4]Cmg!$F$4:$F$101,"----",0,1)</f>
        <v>----</v>
      </c>
      <c r="AC801" s="19" t="str">
        <f>_xlfn.XLOOKUP(D801,[4]Cmg!$O$4:$O$101,[4]Cmg!$P$4:$P$101,"----",0,1)</f>
        <v>----</v>
      </c>
      <c r="AD801" s="24" t="str">
        <f>_xlfn.XLOOKUP(D801,[4]Cmg!$S$4:$S$101,[4]Cmg!$U$4:$U$101,"----",0,1)</f>
        <v>----</v>
      </c>
      <c r="AG801" s="25">
        <f>IFERROR(SUMIFS('[4]BD Unidades'!$AH:$AH,'[4]BD Unidades'!$A:$A,'BD Centrales 2024'!$A801),"-")</f>
        <v>2.311256830601093</v>
      </c>
      <c r="AH801" s="25">
        <f>SUMIFS('[4]BD Unidades'!$AJ$3:$AJ$1424,'[4]BD Unidades'!$A$3:$A$1424,$A801)</f>
        <v>8373.2947019867588</v>
      </c>
      <c r="AI801" s="25">
        <f>SUMIFS('[4]BD Unidades'!$AL$3:$AL$1424,'[4]BD Unidades'!$A$3:$A$1424,$A801)</f>
        <v>0</v>
      </c>
      <c r="AJ801" s="26">
        <f t="shared" si="49"/>
        <v>0</v>
      </c>
      <c r="AK801" s="27">
        <f>IFERROR(SUMIFS('[4]BD Unidades'!$AO$3:$AO$1424,'[4]BD Unidades'!$A$3:$A$1424,$A801),"-")</f>
        <v>0</v>
      </c>
      <c r="AL801" s="27">
        <f>IFERROR(SUMIFS('[4]BD Unidades'!$AQ$3:$AQ$1424,'[4]BD Unidades'!$A$3:$A$1424,$A801),"-")</f>
        <v>0</v>
      </c>
      <c r="AM801" s="27">
        <f>IFERROR(SUMIFS('[4]BD Unidades'!$AS$3:$AS$1424,'[4]BD Unidades'!$A$3:$A$1424,$A801),"-")</f>
        <v>0</v>
      </c>
      <c r="AN801" s="27">
        <f>IFERROR(SUMIFS('[4]BD Unidades'!$AU$3:$AU$1424,'[4]BD Unidades'!$A$3:$A$1424,$A801),"-")</f>
        <v>0</v>
      </c>
      <c r="AO801" s="27">
        <f>IFERROR(SUMIFS('[4]BD Unidades'!$AW$3:$AW$1424,'[4]BD Unidades'!$A$3:$A$1424,$A801),"-")</f>
        <v>0.26806986754966888</v>
      </c>
      <c r="AP801" s="27">
        <f>IFERROR(SUMIFS('[4]BD Unidades'!$AY$3:$AY$1424,'[4]BD Unidades'!$A$3:$A$1424,$A801),"-")</f>
        <v>0.23654503311258279</v>
      </c>
      <c r="AQ801" s="25">
        <f>IFERROR(SUMIFS('[4]BD Unidades'!$AZ$3:$AZ$1424,'[4]BD Unidades'!$A$3:$A$1424,$A801),"-")</f>
        <v>0.52856294340567667</v>
      </c>
      <c r="AR801" s="25">
        <f>IFERROR(SUMIFS('[4]BD Unidades'!$BA$3:$BA$1424,'[4]BD Unidades'!$A$3:$A$1424,$A801),"-")</f>
        <v>2.3197472847095399</v>
      </c>
      <c r="AS801" s="28">
        <f>SUMIFS('[4]BD Unidades'!$BC$3:$BC$1424,'[4]BD Unidades'!$A$3:$A$1424,$A801)</f>
        <v>1.6105930543310762E-2</v>
      </c>
      <c r="AT801" s="28">
        <f>SUMIFS('[4]BD Unidades'!$BE$3:$BE$1424,'[4]BD Unidades'!$A$3:$A$1424,$A801)</f>
        <v>0.99337748344370858</v>
      </c>
      <c r="AU801" s="29">
        <f t="shared" si="50"/>
        <v>0.97737821469207531</v>
      </c>
      <c r="AV801" s="30">
        <f t="shared" si="51"/>
        <v>7.3099999999999997E-3</v>
      </c>
      <c r="AW801" s="25">
        <f>IFERROR(SUMIFS('[4]BD Unidades'!$BI$3:$BI$1424,'[4]BD Unidades'!$A$3:$A$1424,$A801),"-")</f>
        <v>0.51999319203105432</v>
      </c>
      <c r="AX801" s="25">
        <f>IFERROR(SUMIFS('[4]BD Unidades'!$BJ$3:$BJ$1424,'[4]BD Unidades'!$A$3:$A$1424,$A801),"-")</f>
        <v>0.33416996061356663</v>
      </c>
    </row>
    <row r="802" spans="1:50" ht="14.4" x14ac:dyDescent="0.3">
      <c r="A802" s="7">
        <v>2159</v>
      </c>
      <c r="B802" s="7" t="s">
        <v>3780</v>
      </c>
      <c r="D802" s="8" t="s">
        <v>3781</v>
      </c>
      <c r="E802" s="19" t="s">
        <v>3782</v>
      </c>
      <c r="F802" s="19" t="s">
        <v>3782</v>
      </c>
      <c r="G802" s="19" t="s">
        <v>3783</v>
      </c>
      <c r="H802" s="19" t="s">
        <v>397</v>
      </c>
      <c r="I802" s="19">
        <v>2024</v>
      </c>
      <c r="J802" s="19" t="s">
        <v>495</v>
      </c>
      <c r="K802" s="19" t="s">
        <v>496</v>
      </c>
      <c r="L802" s="19" t="s">
        <v>213</v>
      </c>
      <c r="M802" s="19" t="s">
        <v>477</v>
      </c>
      <c r="N802" s="19" t="s">
        <v>766</v>
      </c>
      <c r="O802" s="19" t="s">
        <v>767</v>
      </c>
      <c r="P802" s="19" t="s">
        <v>51</v>
      </c>
      <c r="Q802" s="9" t="s">
        <v>3706</v>
      </c>
      <c r="R802" s="20">
        <v>9.0045000000000002</v>
      </c>
      <c r="S802" s="20">
        <v>0.05</v>
      </c>
      <c r="T802" s="20">
        <v>9</v>
      </c>
      <c r="U802" s="20" t="s">
        <v>397</v>
      </c>
      <c r="V802" s="21">
        <f>_xlfn.XLOOKUP(D802,'[4]Gen. Real'!$A$2:$A$1168,'[4]Gen. Real'!$C$2:$C$1168,"-",0)</f>
        <v>11.917890000000003</v>
      </c>
      <c r="W802" s="22"/>
      <c r="X802" s="22" t="str">
        <f>_xlfn.XLOOKUP(D802,[4]Vertimiento!$J$2:$J$119,[4]Vertimiento!$K$2:$K$119,"-",0)</f>
        <v>-</v>
      </c>
      <c r="Y802" s="23" t="str">
        <f t="shared" si="48"/>
        <v>-</v>
      </c>
      <c r="Z802" s="19" t="str">
        <f>_xlfn.XLOOKUP(D802,[4]Cmg!$I$4:$I$99,[4]Cmg!$M$4:$M$99,"----",0,1)</f>
        <v>----</v>
      </c>
      <c r="AA802" s="19" t="str">
        <f>_xlfn.XLOOKUP(D802,[4]Cmg!$A$4:$A$101,[4]Cmg!$B$4:$B$101,"----",0,1)</f>
        <v>----</v>
      </c>
      <c r="AB802" s="19" t="str">
        <f>_xlfn.XLOOKUP(D802,[4]Cmg!$E$4:$E$101,[4]Cmg!$F$4:$F$101,"----",0,1)</f>
        <v>----</v>
      </c>
      <c r="AC802" s="19" t="str">
        <f>_xlfn.XLOOKUP(D802,[4]Cmg!$O$4:$O$101,[4]Cmg!$P$4:$P$101,"----",0,1)</f>
        <v>----</v>
      </c>
      <c r="AD802" s="24" t="str">
        <f>_xlfn.XLOOKUP(D802,[4]Cmg!$S$4:$S$101,[4]Cmg!$U$4:$U$101,"----",0,1)</f>
        <v>----</v>
      </c>
      <c r="AG802" s="25">
        <f>IFERROR(SUMIFS('[4]BD Unidades'!$AH:$AH,'[4]BD Unidades'!$A:$A,'BD Centrales 2024'!$A802),"-")</f>
        <v>9</v>
      </c>
      <c r="AH802" s="25">
        <f>SUMIFS('[4]BD Unidades'!$AJ$3:$AJ$1424,'[4]BD Unidades'!$A$3:$A$1424,$A802)</f>
        <v>1374.5127436281859</v>
      </c>
      <c r="AI802" s="25">
        <f>SUMIFS('[4]BD Unidades'!$AL$3:$AL$1424,'[4]BD Unidades'!$A$3:$A$1424,$A802)</f>
        <v>7273.829751790774</v>
      </c>
      <c r="AJ802" s="26">
        <f t="shared" si="49"/>
        <v>0.84106633793050323</v>
      </c>
      <c r="AK802" s="27">
        <f>IFERROR(SUMIFS('[4]BD Unidades'!$AO$3:$AO$1424,'[4]BD Unidades'!$A$3:$A$1424,$A802),"-")</f>
        <v>0</v>
      </c>
      <c r="AL802" s="27">
        <f>IFERROR(SUMIFS('[4]BD Unidades'!$AQ$3:$AQ$1424,'[4]BD Unidades'!$A$3:$A$1424,$A802),"-")</f>
        <v>0</v>
      </c>
      <c r="AM802" s="27">
        <f>IFERROR(SUMIFS('[4]BD Unidades'!$AS$3:$AS$1424,'[4]BD Unidades'!$A$3:$A$1424,$A802),"-")</f>
        <v>0</v>
      </c>
      <c r="AN802" s="27">
        <f>IFERROR(SUMIFS('[4]BD Unidades'!$AU$3:$AU$1424,'[4]BD Unidades'!$A$3:$A$1424,$A802),"-")</f>
        <v>0</v>
      </c>
      <c r="AO802" s="27">
        <f>IFERROR(SUMIFS('[4]BD Unidades'!$AW$3:$AW$1424,'[4]BD Unidades'!$A$3:$A$1424,$A802),"-")</f>
        <v>0.25855972013993</v>
      </c>
      <c r="AP802" s="27">
        <f>IFERROR(SUMIFS('[4]BD Unidades'!$AY$3:$AY$1424,'[4]BD Unidades'!$A$3:$A$1424,$A802),"-")</f>
        <v>0.17932433783108445</v>
      </c>
      <c r="AQ802" s="25">
        <f>IFERROR(SUMIFS('[4]BD Unidades'!$AZ$3:$AZ$1424,'[4]BD Unidades'!$A$3:$A$1424,$A802),"-")</f>
        <v>2.5672743818181818</v>
      </c>
      <c r="AR802" s="25">
        <f>IFERROR(SUMIFS('[4]BD Unidades'!$BA$3:$BA$1424,'[4]BD Unidades'!$A$3:$A$1424,$A802),"-")</f>
        <v>5.2215326315586799</v>
      </c>
      <c r="AS802" s="28">
        <f>SUMIFS('[4]BD Unidades'!$BC$3:$BC$1424,'[4]BD Unidades'!$A$3:$A$1424,$A802)</f>
        <v>1.4071110198325538E-2</v>
      </c>
      <c r="AT802" s="28">
        <f>SUMIFS('[4]BD Unidades'!$BE$3:$BE$1424,'[4]BD Unidades'!$A$3:$A$1424,$A802)</f>
        <v>0.99950024987506247</v>
      </c>
      <c r="AU802" s="29">
        <f t="shared" si="50"/>
        <v>0.98543617171581654</v>
      </c>
      <c r="AV802" s="30">
        <f t="shared" si="51"/>
        <v>5.0000000000000001E-4</v>
      </c>
      <c r="AW802" s="25">
        <f>IFERROR(SUMIFS('[4]BD Unidades'!$BI$3:$BI$1424,'[4]BD Unidades'!$A$3:$A$1424,$A802),"-")</f>
        <v>2.5311319188819121</v>
      </c>
      <c r="AX802" s="25">
        <f>IFERROR(SUMIFS('[4]BD Unidades'!$BJ$3:$BJ$1424,'[4]BD Unidades'!$A$3:$A$1424,$A802),"-")</f>
        <v>1.6266140914975604</v>
      </c>
    </row>
    <row r="803" spans="1:50" ht="14.4" x14ac:dyDescent="0.3">
      <c r="A803" s="7">
        <v>2160</v>
      </c>
      <c r="B803" s="7" t="s">
        <v>3784</v>
      </c>
      <c r="D803" s="8" t="s">
        <v>3785</v>
      </c>
      <c r="E803" s="19" t="s">
        <v>3786</v>
      </c>
      <c r="F803" s="19" t="s">
        <v>3786</v>
      </c>
      <c r="G803" s="19" t="s">
        <v>3787</v>
      </c>
      <c r="H803" s="19" t="s">
        <v>3789</v>
      </c>
      <c r="I803" s="19">
        <v>2024</v>
      </c>
      <c r="J803" s="19" t="s">
        <v>495</v>
      </c>
      <c r="K803" s="19" t="s">
        <v>496</v>
      </c>
      <c r="L803" s="19" t="s">
        <v>47</v>
      </c>
      <c r="M803" s="19" t="s">
        <v>90</v>
      </c>
      <c r="N803" s="19" t="s">
        <v>97</v>
      </c>
      <c r="O803" s="19" t="s">
        <v>1095</v>
      </c>
      <c r="P803" s="19" t="s">
        <v>51</v>
      </c>
      <c r="Q803" s="9" t="s">
        <v>3790</v>
      </c>
      <c r="R803" s="20">
        <v>45.835999999999999</v>
      </c>
      <c r="S803" s="20">
        <v>0.5</v>
      </c>
      <c r="T803" s="20">
        <v>45.835999999999999</v>
      </c>
      <c r="U803" s="20" t="s">
        <v>325</v>
      </c>
      <c r="V803" s="21">
        <f>_xlfn.XLOOKUP(D803,'[4]Gen. Real'!$A$2:$A$1168,'[4]Gen. Real'!$C$2:$C$1168,"-",0)</f>
        <v>24.579419999999995</v>
      </c>
      <c r="W803" s="22"/>
      <c r="X803" s="22">
        <f>_xlfn.XLOOKUP(D803,[4]Vertimiento!$J$2:$J$119,[4]Vertimiento!$K$2:$K$119,"-",0)</f>
        <v>9.8096084999999995</v>
      </c>
      <c r="Y803" s="23">
        <f t="shared" si="48"/>
        <v>0.28525401640816928</v>
      </c>
      <c r="Z803" s="19">
        <f>_xlfn.XLOOKUP(D803,[4]Cmg!$I$4:$I$99,[4]Cmg!$M$4:$M$99,"----",0,1)</f>
        <v>4.9030241356387307</v>
      </c>
      <c r="AA803" s="19">
        <f>_xlfn.XLOOKUP(D803,[4]Cmg!$A$4:$A$101,[4]Cmg!$B$4:$B$101,"----",0,1)</f>
        <v>48.464266530101085</v>
      </c>
      <c r="AB803" s="19">
        <f>_xlfn.XLOOKUP(D803,[4]Cmg!$E$4:$E$101,[4]Cmg!$F$4:$F$101,"----",0,1)</f>
        <v>16.709748633879784</v>
      </c>
      <c r="AC803" s="19">
        <f>_xlfn.XLOOKUP(D803,[4]Cmg!$O$4:$O$101,[4]Cmg!$P$4:$P$101,"----",0,1)</f>
        <v>71.1327930563683</v>
      </c>
      <c r="AD803" s="24">
        <f>_xlfn.XLOOKUP(D803,[4]Cmg!$S$4:$S$101,[4]Cmg!$U$4:$U$101,"----",0,1)</f>
        <v>0.71992716513030608</v>
      </c>
      <c r="AG803" s="25">
        <f>IFERROR(SUMIFS('[4]BD Unidades'!$AH:$AH,'[4]BD Unidades'!$A:$A,'BD Centrales 2024'!$A803),"-")</f>
        <v>34.74</v>
      </c>
      <c r="AH803" s="25">
        <f>SUMIFS('[4]BD Unidades'!$AJ$3:$AJ$1424,'[4]BD Unidades'!$A$3:$A$1424,$A803)</f>
        <v>2006.831987957067</v>
      </c>
      <c r="AI803" s="25">
        <f>SUMIFS('[4]BD Unidades'!$AL$3:$AL$1424,'[4]BD Unidades'!$A$3:$A$1424,$A803)</f>
        <v>530.58157343572736</v>
      </c>
      <c r="AJ803" s="26">
        <f t="shared" si="49"/>
        <v>0.2091033095702734</v>
      </c>
      <c r="AK803" s="27">
        <f>IFERROR(SUMIFS('[4]BD Unidades'!$AO$3:$AO$1424,'[4]BD Unidades'!$A$3:$A$1424,$A803),"-")</f>
        <v>0</v>
      </c>
      <c r="AL803" s="27">
        <f>IFERROR(SUMIFS('[4]BD Unidades'!$AQ$3:$AQ$1424,'[4]BD Unidades'!$A$3:$A$1424,$A803),"-")</f>
        <v>0</v>
      </c>
      <c r="AM803" s="27">
        <f>IFERROR(SUMIFS('[4]BD Unidades'!$AS$3:$AS$1424,'[4]BD Unidades'!$A$3:$A$1424,$A803),"-")</f>
        <v>0</v>
      </c>
      <c r="AN803" s="27">
        <f>IFERROR(SUMIFS('[4]BD Unidades'!$AU$3:$AU$1424,'[4]BD Unidades'!$A$3:$A$1424,$A803),"-")</f>
        <v>0</v>
      </c>
      <c r="AO803" s="27">
        <f>IFERROR(SUMIFS('[4]BD Unidades'!$AW$3:$AW$1424,'[4]BD Unidades'!$A$3:$A$1424,$A803),"-")</f>
        <v>0</v>
      </c>
      <c r="AP803" s="27">
        <f>IFERROR(SUMIFS('[4]BD Unidades'!$AY$3:$AY$1424,'[4]BD Unidades'!$A$3:$A$1424,$A803),"-")</f>
        <v>0.17304212583995113</v>
      </c>
      <c r="AQ803" s="25">
        <f>IFERROR(SUMIFS('[4]BD Unidades'!$AZ$3:$AZ$1424,'[4]BD Unidades'!$A$3:$A$1424,$A803),"-")</f>
        <v>7.944714932064775</v>
      </c>
      <c r="AR803" s="25">
        <f>IFERROR(SUMIFS('[4]BD Unidades'!$BA$3:$BA$1424,'[4]BD Unidades'!$A$3:$A$1424,$A803),"-")</f>
        <v>34.735003385240397</v>
      </c>
      <c r="AS803" s="28">
        <f>SUMIFS('[4]BD Unidades'!$BC$3:$BC$1424,'[4]BD Unidades'!$A$3:$A$1424,$A803)</f>
        <v>5.6934915786717869E-3</v>
      </c>
      <c r="AT803" s="28">
        <f>SUMIFS('[4]BD Unidades'!$BE$3:$BE$1424,'[4]BD Unidades'!$A$3:$A$1424,$A803)</f>
        <v>0.75791953922680866</v>
      </c>
      <c r="AU803" s="29">
        <f t="shared" si="50"/>
        <v>0.75360433071291</v>
      </c>
      <c r="AV803" s="30">
        <f t="shared" si="51"/>
        <v>5.0000000000000001E-3</v>
      </c>
      <c r="AW803" s="25">
        <f>IFERROR(SUMIFS('[4]BD Unidades'!$BI$3:$BI$1424,'[4]BD Unidades'!$A$3:$A$1424,$A803),"-")</f>
        <v>2.9817795549196235</v>
      </c>
      <c r="AX803" s="25">
        <f>IFERROR(SUMIFS('[4]BD Unidades'!$BJ$3:$BJ$1424,'[4]BD Unidades'!$A$3:$A$1424,$A803),"-")</f>
        <v>1.9162196192105569</v>
      </c>
    </row>
    <row r="804" spans="1:50" ht="14.4" x14ac:dyDescent="0.3">
      <c r="A804" s="7">
        <v>2162</v>
      </c>
      <c r="B804" s="7" t="s">
        <v>3791</v>
      </c>
      <c r="D804" s="8" t="s">
        <v>3792</v>
      </c>
      <c r="E804" s="19" t="s">
        <v>3793</v>
      </c>
      <c r="F804" s="19" t="s">
        <v>3793</v>
      </c>
      <c r="G804" s="19" t="s">
        <v>3794</v>
      </c>
      <c r="H804" s="19">
        <v>1</v>
      </c>
      <c r="I804" s="19">
        <v>2024</v>
      </c>
      <c r="J804" s="19" t="s">
        <v>495</v>
      </c>
      <c r="K804" s="19" t="s">
        <v>496</v>
      </c>
      <c r="L804" s="19" t="s">
        <v>213</v>
      </c>
      <c r="M804" s="19" t="s">
        <v>362</v>
      </c>
      <c r="N804" s="19" t="s">
        <v>363</v>
      </c>
      <c r="O804" s="19" t="s">
        <v>2318</v>
      </c>
      <c r="P804" s="19" t="s">
        <v>51</v>
      </c>
      <c r="Q804" s="9" t="s">
        <v>3795</v>
      </c>
      <c r="R804" s="20">
        <v>8.3819999999999997</v>
      </c>
      <c r="S804" s="20">
        <v>5.99</v>
      </c>
      <c r="T804" s="20">
        <v>7.88</v>
      </c>
      <c r="U804" s="20" t="s">
        <v>397</v>
      </c>
      <c r="V804" s="21">
        <f>_xlfn.XLOOKUP(D804,'[4]Gen. Real'!$A$2:$A$1168,'[4]Gen. Real'!$C$2:$C$1168,"-",0)</f>
        <v>15.317350000000006</v>
      </c>
      <c r="W804" s="22"/>
      <c r="X804" s="22" t="str">
        <f>_xlfn.XLOOKUP(D804,[4]Vertimiento!$J$2:$J$119,[4]Vertimiento!$K$2:$K$119,"-",0)</f>
        <v>-</v>
      </c>
      <c r="Y804" s="23" t="str">
        <f t="shared" si="48"/>
        <v>-</v>
      </c>
      <c r="Z804" s="19" t="str">
        <f>_xlfn.XLOOKUP(D804,[4]Cmg!$I$4:$I$99,[4]Cmg!$M$4:$M$99,"----",0,1)</f>
        <v>----</v>
      </c>
      <c r="AA804" s="19" t="str">
        <f>_xlfn.XLOOKUP(D804,[4]Cmg!$A$4:$A$101,[4]Cmg!$B$4:$B$101,"----",0,1)</f>
        <v>----</v>
      </c>
      <c r="AB804" s="19" t="str">
        <f>_xlfn.XLOOKUP(D804,[4]Cmg!$E$4:$E$101,[4]Cmg!$F$4:$F$101,"----",0,1)</f>
        <v>----</v>
      </c>
      <c r="AC804" s="19" t="str">
        <f>_xlfn.XLOOKUP(D804,[4]Cmg!$O$4:$O$101,[4]Cmg!$P$4:$P$101,"----",0,1)</f>
        <v>----</v>
      </c>
      <c r="AD804" s="24" t="str">
        <f>_xlfn.XLOOKUP(D804,[4]Cmg!$S$4:$S$101,[4]Cmg!$U$4:$U$101,"----",0,1)</f>
        <v>----</v>
      </c>
      <c r="AG804" s="25">
        <f>IFERROR(SUMIFS('[4]BD Unidades'!$AH:$AH,'[4]BD Unidades'!$A:$A,'BD Centrales 2024'!$A804),"-")</f>
        <v>7.88</v>
      </c>
      <c r="AH804" s="25">
        <f>SUMIFS('[4]BD Unidades'!$AJ$3:$AJ$1424,'[4]BD Unidades'!$A$3:$A$1424,$A804)</f>
        <v>7498.3624433309469</v>
      </c>
      <c r="AI804" s="25">
        <f>SUMIFS('[4]BD Unidades'!$AL$3:$AL$1424,'[4]BD Unidades'!$A$3:$A$1424,$A804)</f>
        <v>0</v>
      </c>
      <c r="AJ804" s="26">
        <f t="shared" si="49"/>
        <v>0</v>
      </c>
      <c r="AK804" s="27">
        <f>IFERROR(SUMIFS('[4]BD Unidades'!$AO$3:$AO$1424,'[4]BD Unidades'!$A$3:$A$1424,$A804),"-")</f>
        <v>0</v>
      </c>
      <c r="AL804" s="27">
        <f>IFERROR(SUMIFS('[4]BD Unidades'!$AQ$3:$AQ$1424,'[4]BD Unidades'!$A$3:$A$1424,$A804),"-")</f>
        <v>0</v>
      </c>
      <c r="AM804" s="27">
        <f>IFERROR(SUMIFS('[4]BD Unidades'!$AS$3:$AS$1424,'[4]BD Unidades'!$A$3:$A$1424,$A804),"-")</f>
        <v>0</v>
      </c>
      <c r="AN804" s="27">
        <f>IFERROR(SUMIFS('[4]BD Unidades'!$AU$3:$AU$1424,'[4]BD Unidades'!$A$3:$A$1424,$A804),"-")</f>
        <v>0</v>
      </c>
      <c r="AO804" s="27">
        <f>IFERROR(SUMIFS('[4]BD Unidades'!$AW$3:$AW$1424,'[4]BD Unidades'!$A$3:$A$1424,$A804),"-")</f>
        <v>0.22852376043903602</v>
      </c>
      <c r="AP804" s="27">
        <f>IFERROR(SUMIFS('[4]BD Unidades'!$AY$3:$AY$1424,'[4]BD Unidades'!$A$3:$A$1424,$A804),"-")</f>
        <v>0.22897219279408257</v>
      </c>
      <c r="AQ804" s="25">
        <f>IFERROR(SUMIFS('[4]BD Unidades'!$AZ$3:$AZ$1424,'[4]BD Unidades'!$A$3:$A$1424,$A804),"-")</f>
        <v>1.8020827191902828</v>
      </c>
      <c r="AR804" s="25">
        <f>IFERROR(SUMIFS('[4]BD Unidades'!$BA$3:$BA$1424,'[4]BD Unidades'!$A$3:$A$1424,$A804),"-")</f>
        <v>7.8800000000000097</v>
      </c>
      <c r="AS804" s="28">
        <f>SUMIFS('[4]BD Unidades'!$BC$3:$BC$1424,'[4]BD Unidades'!$A$3:$A$1424,$A804)</f>
        <v>4.0570582161985072E-2</v>
      </c>
      <c r="AT804" s="28">
        <f>SUMIFS('[4]BD Unidades'!$BE$3:$BE$1424,'[4]BD Unidades'!$A$3:$A$1424,$A804)</f>
        <v>0.93933382597542903</v>
      </c>
      <c r="AU804" s="29">
        <f t="shared" si="50"/>
        <v>0.90122450581116109</v>
      </c>
      <c r="AV804" s="30">
        <f t="shared" si="51"/>
        <v>5.9900000000000002E-2</v>
      </c>
      <c r="AW804" s="25">
        <f>IFERROR(SUMIFS('[4]BD Unidades'!$BI$3:$BI$1424,'[4]BD Unidades'!$A$3:$A$1424,$A804),"-")</f>
        <v>1.7228903736610965</v>
      </c>
      <c r="AX804" s="25">
        <f>IFERROR(SUMIFS('[4]BD Unidades'!$BJ$3:$BJ$1424,'[4]BD Unidades'!$A$3:$A$1424,$A804),"-")</f>
        <v>1.1072033579113441</v>
      </c>
    </row>
    <row r="805" spans="1:50" ht="14.4" x14ac:dyDescent="0.3">
      <c r="A805" s="7">
        <v>2163</v>
      </c>
      <c r="B805" s="7" t="s">
        <v>3796</v>
      </c>
      <c r="D805" s="8" t="s">
        <v>3797</v>
      </c>
      <c r="E805" s="19" t="s">
        <v>3798</v>
      </c>
      <c r="F805" s="19" t="s">
        <v>3798</v>
      </c>
      <c r="G805" s="19" t="s">
        <v>3799</v>
      </c>
      <c r="H805" s="19">
        <v>1</v>
      </c>
      <c r="I805" s="19">
        <v>2024</v>
      </c>
      <c r="J805" s="19" t="s">
        <v>495</v>
      </c>
      <c r="K805" s="19" t="s">
        <v>496</v>
      </c>
      <c r="L805" s="19" t="s">
        <v>213</v>
      </c>
      <c r="M805" s="19" t="s">
        <v>250</v>
      </c>
      <c r="N805" s="19" t="s">
        <v>785</v>
      </c>
      <c r="O805" s="19" t="s">
        <v>785</v>
      </c>
      <c r="P805" s="19" t="s">
        <v>51</v>
      </c>
      <c r="Q805" s="9" t="s">
        <v>3694</v>
      </c>
      <c r="R805" s="20">
        <v>9.11</v>
      </c>
      <c r="S805" s="20">
        <v>1.21</v>
      </c>
      <c r="T805" s="20">
        <v>9</v>
      </c>
      <c r="U805" s="20" t="s">
        <v>397</v>
      </c>
      <c r="V805" s="21">
        <f>_xlfn.XLOOKUP(D805,'[4]Gen. Real'!$A$2:$A$1168,'[4]Gen. Real'!$C$2:$C$1168,"-",0)</f>
        <v>17.528259999999996</v>
      </c>
      <c r="W805" s="22"/>
      <c r="X805" s="22" t="str">
        <f>_xlfn.XLOOKUP(D805,[4]Vertimiento!$J$2:$J$119,[4]Vertimiento!$K$2:$K$119,"-",0)</f>
        <v>-</v>
      </c>
      <c r="Y805" s="23" t="str">
        <f t="shared" si="48"/>
        <v>-</v>
      </c>
      <c r="Z805" s="19" t="str">
        <f>_xlfn.XLOOKUP(D805,[4]Cmg!$I$4:$I$99,[4]Cmg!$M$4:$M$99,"----",0,1)</f>
        <v>----</v>
      </c>
      <c r="AA805" s="19" t="str">
        <f>_xlfn.XLOOKUP(D805,[4]Cmg!$A$4:$A$101,[4]Cmg!$B$4:$B$101,"----",0,1)</f>
        <v>----</v>
      </c>
      <c r="AB805" s="19" t="str">
        <f>_xlfn.XLOOKUP(D805,[4]Cmg!$E$4:$E$101,[4]Cmg!$F$4:$F$101,"----",0,1)</f>
        <v>----</v>
      </c>
      <c r="AC805" s="19" t="str">
        <f>_xlfn.XLOOKUP(D805,[4]Cmg!$O$4:$O$101,[4]Cmg!$P$4:$P$101,"----",0,1)</f>
        <v>----</v>
      </c>
      <c r="AD805" s="24" t="str">
        <f>_xlfn.XLOOKUP(D805,[4]Cmg!$S$4:$S$101,[4]Cmg!$U$4:$U$101,"----",0,1)</f>
        <v>----</v>
      </c>
      <c r="AG805" s="25">
        <f>IFERROR(SUMIFS('[4]BD Unidades'!$AH:$AH,'[4]BD Unidades'!$A:$A,'BD Centrales 2024'!$A805),"-")</f>
        <v>8.1698087431693995</v>
      </c>
      <c r="AH805" s="25">
        <f>SUMIFS('[4]BD Unidades'!$AJ$3:$AJ$1424,'[4]BD Unidades'!$A$3:$A$1424,$A805)</f>
        <v>4620.8232711306264</v>
      </c>
      <c r="AI805" s="25">
        <f>SUMIFS('[4]BD Unidades'!$AL$3:$AL$1424,'[4]BD Unidades'!$A$3:$A$1424,$A805)</f>
        <v>2977.2118551042809</v>
      </c>
      <c r="AJ805" s="26">
        <f t="shared" si="49"/>
        <v>0.3918397066663199</v>
      </c>
      <c r="AK805" s="27">
        <f>IFERROR(SUMIFS('[4]BD Unidades'!$AO$3:$AO$1424,'[4]BD Unidades'!$A$3:$A$1424,$A805),"-")</f>
        <v>0</v>
      </c>
      <c r="AL805" s="27">
        <f>IFERROR(SUMIFS('[4]BD Unidades'!$AQ$3:$AQ$1424,'[4]BD Unidades'!$A$3:$A$1424,$A805),"-")</f>
        <v>0</v>
      </c>
      <c r="AM805" s="27">
        <f>IFERROR(SUMIFS('[4]BD Unidades'!$AS$3:$AS$1424,'[4]BD Unidades'!$A$3:$A$1424,$A805),"-")</f>
        <v>0</v>
      </c>
      <c r="AN805" s="27">
        <f>IFERROR(SUMIFS('[4]BD Unidades'!$AU$3:$AU$1424,'[4]BD Unidades'!$A$3:$A$1424,$A805),"-")</f>
        <v>0</v>
      </c>
      <c r="AO805" s="27">
        <f>IFERROR(SUMIFS('[4]BD Unidades'!$AW$3:$AW$1424,'[4]BD Unidades'!$A$3:$A$1424,$A805),"-")</f>
        <v>0.26425718990120745</v>
      </c>
      <c r="AP805" s="27">
        <f>IFERROR(SUMIFS('[4]BD Unidades'!$AY$3:$AY$1424,'[4]BD Unidades'!$A$3:$A$1424,$A805),"-")</f>
        <v>0.29093512623490669</v>
      </c>
      <c r="AQ805" s="25">
        <f>IFERROR(SUMIFS('[4]BD Unidades'!$AZ$3:$AZ$1424,'[4]BD Unidades'!$A$3:$A$1424,$A805),"-")</f>
        <v>2.577136289875098</v>
      </c>
      <c r="AR805" s="25">
        <f>IFERROR(SUMIFS('[4]BD Unidades'!$BA$3:$BA$1424,'[4]BD Unidades'!$A$3:$A$1424,$A805),"-")</f>
        <v>7.5612965756066801</v>
      </c>
      <c r="AS805" s="28">
        <f>SUMIFS('[4]BD Unidades'!$BC$3:$BC$1424,'[4]BD Unidades'!$A$3:$A$1424,$A805)</f>
        <v>1.2887948032419615E-2</v>
      </c>
      <c r="AT805" s="28">
        <f>SUMIFS('[4]BD Unidades'!$BE$3:$BE$1424,'[4]BD Unidades'!$A$3:$A$1424,$A805)</f>
        <v>0.9686575881904832</v>
      </c>
      <c r="AU805" s="29">
        <f t="shared" si="50"/>
        <v>0.95617357953267523</v>
      </c>
      <c r="AV805" s="30">
        <f t="shared" si="51"/>
        <v>1.21E-2</v>
      </c>
      <c r="AW805" s="25">
        <f>IFERROR(SUMIFS('[4]BD Unidades'!$BI$3:$BI$1424,'[4]BD Unidades'!$A$3:$A$1424,$A805),"-")</f>
        <v>2.4939094729603859</v>
      </c>
      <c r="AX805" s="25">
        <f>IFERROR(SUMIFS('[4]BD Unidades'!$BJ$3:$BJ$1424,'[4]BD Unidades'!$A$3:$A$1424,$A805),"-")</f>
        <v>1.6026933489221573</v>
      </c>
    </row>
    <row r="806" spans="1:50" ht="14.4" x14ac:dyDescent="0.3">
      <c r="A806" s="7">
        <v>2164</v>
      </c>
      <c r="B806" s="7" t="s">
        <v>3801</v>
      </c>
      <c r="D806" s="8" t="s">
        <v>3802</v>
      </c>
      <c r="E806" s="19" t="s">
        <v>3803</v>
      </c>
      <c r="F806" s="19" t="s">
        <v>3803</v>
      </c>
      <c r="G806" s="19" t="s">
        <v>3804</v>
      </c>
      <c r="H806" s="19">
        <v>1</v>
      </c>
      <c r="I806" s="19">
        <v>2024</v>
      </c>
      <c r="J806" s="19" t="s">
        <v>495</v>
      </c>
      <c r="K806" s="19" t="s">
        <v>496</v>
      </c>
      <c r="L806" s="19" t="s">
        <v>157</v>
      </c>
      <c r="M806" s="19" t="s">
        <v>362</v>
      </c>
      <c r="N806" s="19" t="s">
        <v>363</v>
      </c>
      <c r="O806" s="19" t="s">
        <v>1205</v>
      </c>
      <c r="P806" s="19" t="s">
        <v>51</v>
      </c>
      <c r="Q806" s="9" t="s">
        <v>3806</v>
      </c>
      <c r="R806" s="20">
        <v>9.2569999999999997</v>
      </c>
      <c r="S806" s="20">
        <v>2.59</v>
      </c>
      <c r="T806" s="20">
        <v>9.0180000000000007</v>
      </c>
      <c r="U806" s="20">
        <v>0.15440000000000001</v>
      </c>
      <c r="V806" s="21">
        <f>_xlfn.XLOOKUP(D806,'[4]Gen. Real'!$A$2:$A$1168,'[4]Gen. Real'!$C$2:$C$1168,"-",0)</f>
        <v>2.8815999999999993</v>
      </c>
      <c r="W806" s="22"/>
      <c r="X806" s="22" t="str">
        <f>_xlfn.XLOOKUP(D806,[4]Vertimiento!$J$2:$J$119,[4]Vertimiento!$K$2:$K$119,"-",0)</f>
        <v>-</v>
      </c>
      <c r="Y806" s="23" t="str">
        <f t="shared" si="48"/>
        <v>-</v>
      </c>
      <c r="Z806" s="19">
        <f>_xlfn.XLOOKUP(D806,[4]Cmg!$I$4:$I$99,[4]Cmg!$M$4:$M$99,"----",0,1)</f>
        <v>7.6267962937257039</v>
      </c>
      <c r="AA806" s="19">
        <f>_xlfn.XLOOKUP(D806,[4]Cmg!$A$4:$A$101,[4]Cmg!$B$4:$B$101,"----",0,1)</f>
        <v>45.162738135882435</v>
      </c>
      <c r="AB806" s="19">
        <f>_xlfn.XLOOKUP(D806,[4]Cmg!$E$4:$E$101,[4]Cmg!$F$4:$F$101,"----",0,1)</f>
        <v>17.032707650273217</v>
      </c>
      <c r="AC806" s="19">
        <f>_xlfn.XLOOKUP(D806,[4]Cmg!$O$4:$O$101,[4]Cmg!$P$4:$P$101,"----",0,1)</f>
        <v>65.243859957089654</v>
      </c>
      <c r="AD806" s="24">
        <f>_xlfn.XLOOKUP(D806,[4]Cmg!$S$4:$S$101,[4]Cmg!$U$4:$U$101,"----",0,1)</f>
        <v>0.94423580289063391</v>
      </c>
      <c r="AG806" s="25">
        <f>IFERROR(SUMIFS('[4]BD Unidades'!$AH:$AH,'[4]BD Unidades'!$A:$A,'BD Centrales 2024'!$A806),"-")</f>
        <v>0</v>
      </c>
      <c r="AH806" s="25">
        <f>SUMIFS('[4]BD Unidades'!$AJ$3:$AJ$1424,'[4]BD Unidades'!$A$3:$A$1424,$A806)</f>
        <v>0</v>
      </c>
      <c r="AI806" s="25">
        <f>SUMIFS('[4]BD Unidades'!$AL$3:$AL$1424,'[4]BD Unidades'!$A$3:$A$1424,$A806)</f>
        <v>0</v>
      </c>
      <c r="AJ806" s="26" t="str">
        <f t="shared" si="49"/>
        <v>-</v>
      </c>
      <c r="AK806" s="27">
        <f>IFERROR(SUMIFS('[4]BD Unidades'!$AO$3:$AO$1424,'[4]BD Unidades'!$A$3:$A$1424,$A806),"-")</f>
        <v>0</v>
      </c>
      <c r="AL806" s="27">
        <f>IFERROR(SUMIFS('[4]BD Unidades'!$AQ$3:$AQ$1424,'[4]BD Unidades'!$A$3:$A$1424,$A806),"-")</f>
        <v>0</v>
      </c>
      <c r="AM806" s="27">
        <f>IFERROR(SUMIFS('[4]BD Unidades'!$AS$3:$AS$1424,'[4]BD Unidades'!$A$3:$A$1424,$A806),"-")</f>
        <v>0</v>
      </c>
      <c r="AN806" s="27">
        <f>IFERROR(SUMIFS('[4]BD Unidades'!$AU$3:$AU$1424,'[4]BD Unidades'!$A$3:$A$1424,$A806),"-")</f>
        <v>0</v>
      </c>
      <c r="AO806" s="27">
        <f>IFERROR(SUMIFS('[4]BD Unidades'!$AW$3:$AW$1424,'[4]BD Unidades'!$A$3:$A$1424,$A806),"-")</f>
        <v>0</v>
      </c>
      <c r="AP806" s="27">
        <f>IFERROR(SUMIFS('[4]BD Unidades'!$AY$3:$AY$1424,'[4]BD Unidades'!$A$3:$A$1424,$A806),"-")</f>
        <v>0</v>
      </c>
      <c r="AQ806" s="25">
        <f>IFERROR(SUMIFS('[4]BD Unidades'!$AZ$3:$AZ$1424,'[4]BD Unidades'!$A$3:$A$1424,$A806),"-")</f>
        <v>0</v>
      </c>
      <c r="AR806" s="25">
        <f>IFERROR(SUMIFS('[4]BD Unidades'!$BA$3:$BA$1424,'[4]BD Unidades'!$A$3:$A$1424,$A806),"-")</f>
        <v>0</v>
      </c>
      <c r="AS806" s="28">
        <f>SUMIFS('[4]BD Unidades'!$BC$3:$BC$1424,'[4]BD Unidades'!$A$3:$A$1424,$A806)</f>
        <v>0</v>
      </c>
      <c r="AT806" s="28">
        <f>SUMIFS('[4]BD Unidades'!$BE$3:$BE$1424,'[4]BD Unidades'!$A$3:$A$1424,$A806)</f>
        <v>0</v>
      </c>
      <c r="AU806" s="29">
        <f t="shared" si="50"/>
        <v>0</v>
      </c>
      <c r="AV806" s="30">
        <f t="shared" si="51"/>
        <v>2.5899999999999999E-2</v>
      </c>
      <c r="AW806" s="25">
        <f>IFERROR(SUMIFS('[4]BD Unidades'!$BI$3:$BI$1424,'[4]BD Unidades'!$A$3:$A$1424,$A806),"-")</f>
        <v>0</v>
      </c>
      <c r="AX806" s="25">
        <f>IFERROR(SUMIFS('[4]BD Unidades'!$BJ$3:$BJ$1424,'[4]BD Unidades'!$A$3:$A$1424,$A806),"-")</f>
        <v>0</v>
      </c>
    </row>
    <row r="807" spans="1:50" ht="14.4" x14ac:dyDescent="0.3">
      <c r="A807" s="7">
        <v>2165</v>
      </c>
      <c r="B807" s="7" t="s">
        <v>3807</v>
      </c>
      <c r="D807" s="8" t="s">
        <v>3808</v>
      </c>
      <c r="E807" s="19" t="s">
        <v>3809</v>
      </c>
      <c r="F807" s="19" t="s">
        <v>3809</v>
      </c>
      <c r="G807" s="19" t="s">
        <v>3810</v>
      </c>
      <c r="H807" s="19">
        <v>47</v>
      </c>
      <c r="I807" s="19">
        <v>2024</v>
      </c>
      <c r="J807" s="19" t="s">
        <v>495</v>
      </c>
      <c r="K807" s="19" t="s">
        <v>496</v>
      </c>
      <c r="L807" s="19" t="s">
        <v>157</v>
      </c>
      <c r="M807" s="19" t="s">
        <v>164</v>
      </c>
      <c r="N807" s="19" t="s">
        <v>707</v>
      </c>
      <c r="O807" s="19" t="s">
        <v>749</v>
      </c>
      <c r="P807" s="19" t="s">
        <v>51</v>
      </c>
      <c r="Q807" s="9" t="s">
        <v>3812</v>
      </c>
      <c r="R807" s="20">
        <v>10.105</v>
      </c>
      <c r="S807" s="20">
        <v>1.52</v>
      </c>
      <c r="T807" s="20">
        <v>9</v>
      </c>
      <c r="U807" s="20">
        <v>0</v>
      </c>
      <c r="V807" s="21">
        <f>_xlfn.XLOOKUP(D807,'[4]Gen. Real'!$A$2:$A$1168,'[4]Gen. Real'!$C$2:$C$1168,"-",0)</f>
        <v>2.70709</v>
      </c>
      <c r="W807" s="22"/>
      <c r="X807" s="22" t="str">
        <f>_xlfn.XLOOKUP(D807,[4]Vertimiento!$J$2:$J$119,[4]Vertimiento!$K$2:$K$119,"-",0)</f>
        <v>-</v>
      </c>
      <c r="Y807" s="23" t="str">
        <f t="shared" si="48"/>
        <v>-</v>
      </c>
      <c r="Z807" s="19">
        <f>_xlfn.XLOOKUP(D807,[4]Cmg!$I$4:$I$99,[4]Cmg!$M$4:$M$99,"----",0,1)</f>
        <v>0</v>
      </c>
      <c r="AA807" s="19">
        <f>_xlfn.XLOOKUP(D807,[4]Cmg!$A$4:$A$101,[4]Cmg!$B$4:$B$101,"----",0,1)</f>
        <v>0</v>
      </c>
      <c r="AB807" s="19">
        <f>_xlfn.XLOOKUP(D807,[4]Cmg!$E$4:$E$101,[4]Cmg!$F$4:$F$101,"----",0,1)</f>
        <v>0</v>
      </c>
      <c r="AC807" s="19">
        <f>_xlfn.XLOOKUP(D807,[4]Cmg!$O$4:$O$101,[4]Cmg!$P$4:$P$101,"----",0,1)</f>
        <v>0</v>
      </c>
      <c r="AD807" s="24">
        <f>_xlfn.XLOOKUP(D807,[4]Cmg!$S$4:$S$101,[4]Cmg!$U$4:$U$101,"----",0,1)</f>
        <v>0.94139069079321724</v>
      </c>
      <c r="AG807" s="25">
        <f>IFERROR(SUMIFS('[4]BD Unidades'!$AH:$AH,'[4]BD Unidades'!$A:$A,'BD Centrales 2024'!$A807),"-")</f>
        <v>0</v>
      </c>
      <c r="AH807" s="25">
        <f>SUMIFS('[4]BD Unidades'!$AJ$3:$AJ$1424,'[4]BD Unidades'!$A$3:$A$1424,$A807)</f>
        <v>0</v>
      </c>
      <c r="AI807" s="25">
        <f>SUMIFS('[4]BD Unidades'!$AL$3:$AL$1424,'[4]BD Unidades'!$A$3:$A$1424,$A807)</f>
        <v>0</v>
      </c>
      <c r="AJ807" s="26" t="str">
        <f t="shared" si="49"/>
        <v>-</v>
      </c>
      <c r="AK807" s="27">
        <f>IFERROR(SUMIFS('[4]BD Unidades'!$AO$3:$AO$1424,'[4]BD Unidades'!$A$3:$A$1424,$A807),"-")</f>
        <v>0</v>
      </c>
      <c r="AL807" s="27">
        <f>IFERROR(SUMIFS('[4]BD Unidades'!$AQ$3:$AQ$1424,'[4]BD Unidades'!$A$3:$A$1424,$A807),"-")</f>
        <v>0</v>
      </c>
      <c r="AM807" s="27">
        <f>IFERROR(SUMIFS('[4]BD Unidades'!$AS$3:$AS$1424,'[4]BD Unidades'!$A$3:$A$1424,$A807),"-")</f>
        <v>0</v>
      </c>
      <c r="AN807" s="27">
        <f>IFERROR(SUMIFS('[4]BD Unidades'!$AU$3:$AU$1424,'[4]BD Unidades'!$A$3:$A$1424,$A807),"-")</f>
        <v>0</v>
      </c>
      <c r="AO807" s="27">
        <f>IFERROR(SUMIFS('[4]BD Unidades'!$AW$3:$AW$1424,'[4]BD Unidades'!$A$3:$A$1424,$A807),"-")</f>
        <v>0</v>
      </c>
      <c r="AP807" s="27">
        <f>IFERROR(SUMIFS('[4]BD Unidades'!$AY$3:$AY$1424,'[4]BD Unidades'!$A$3:$A$1424,$A807),"-")</f>
        <v>0</v>
      </c>
      <c r="AQ807" s="25">
        <f>IFERROR(SUMIFS('[4]BD Unidades'!$AZ$3:$AZ$1424,'[4]BD Unidades'!$A$3:$A$1424,$A807),"-")</f>
        <v>0</v>
      </c>
      <c r="AR807" s="25">
        <f>IFERROR(SUMIFS('[4]BD Unidades'!$BA$3:$BA$1424,'[4]BD Unidades'!$A$3:$A$1424,$A807),"-")</f>
        <v>0</v>
      </c>
      <c r="AS807" s="28">
        <f>SUMIFS('[4]BD Unidades'!$BC$3:$BC$1424,'[4]BD Unidades'!$A$3:$A$1424,$A807)</f>
        <v>0</v>
      </c>
      <c r="AT807" s="28">
        <f>SUMIFS('[4]BD Unidades'!$BE$3:$BE$1424,'[4]BD Unidades'!$A$3:$A$1424,$A807)</f>
        <v>0</v>
      </c>
      <c r="AU807" s="29">
        <f t="shared" si="50"/>
        <v>0</v>
      </c>
      <c r="AV807" s="30">
        <f t="shared" si="51"/>
        <v>1.52E-2</v>
      </c>
      <c r="AW807" s="25">
        <f>IFERROR(SUMIFS('[4]BD Unidades'!$BI$3:$BI$1424,'[4]BD Unidades'!$A$3:$A$1424,$A807),"-")</f>
        <v>0</v>
      </c>
      <c r="AX807" s="25">
        <f>IFERROR(SUMIFS('[4]BD Unidades'!$BJ$3:$BJ$1424,'[4]BD Unidades'!$A$3:$A$1424,$A807),"-")</f>
        <v>0</v>
      </c>
    </row>
    <row r="808" spans="1:50" ht="14.4" x14ac:dyDescent="0.3">
      <c r="A808" s="7">
        <v>2167</v>
      </c>
      <c r="B808" s="7" t="s">
        <v>3813</v>
      </c>
      <c r="D808" s="8" t="s">
        <v>3814</v>
      </c>
      <c r="E808" s="19" t="s">
        <v>3815</v>
      </c>
      <c r="F808" s="19" t="s">
        <v>3815</v>
      </c>
      <c r="G808" s="19" t="s">
        <v>3816</v>
      </c>
      <c r="H808" s="19" t="s">
        <v>397</v>
      </c>
      <c r="I808" s="19">
        <v>2024</v>
      </c>
      <c r="J808" s="19" t="s">
        <v>495</v>
      </c>
      <c r="K808" s="19" t="s">
        <v>496</v>
      </c>
      <c r="L808" s="19" t="s">
        <v>213</v>
      </c>
      <c r="M808" s="19" t="s">
        <v>90</v>
      </c>
      <c r="N808" s="19" t="s">
        <v>97</v>
      </c>
      <c r="O808" s="19" t="s">
        <v>97</v>
      </c>
      <c r="P808" s="19" t="s">
        <v>51</v>
      </c>
      <c r="Q808" s="9" t="s">
        <v>3594</v>
      </c>
      <c r="R808" s="20">
        <v>2.81</v>
      </c>
      <c r="S808" s="20">
        <v>0.36</v>
      </c>
      <c r="T808" s="20">
        <v>2.8</v>
      </c>
      <c r="U808" s="20">
        <v>2.8</v>
      </c>
      <c r="V808" s="21">
        <f>_xlfn.XLOOKUP(D808,'[4]Gen. Real'!$A$2:$A$1168,'[4]Gen. Real'!$C$2:$C$1168,"-",0)</f>
        <v>2.6110799999999994</v>
      </c>
      <c r="W808" s="22"/>
      <c r="X808" s="22" t="str">
        <f>_xlfn.XLOOKUP(D808,[4]Vertimiento!$J$2:$J$119,[4]Vertimiento!$K$2:$K$119,"-",0)</f>
        <v>-</v>
      </c>
      <c r="Y808" s="23" t="str">
        <f t="shared" si="48"/>
        <v>-</v>
      </c>
      <c r="Z808" s="19" t="str">
        <f>_xlfn.XLOOKUP(D808,[4]Cmg!$I$4:$I$99,[4]Cmg!$M$4:$M$99,"----",0,1)</f>
        <v>----</v>
      </c>
      <c r="AA808" s="19" t="str">
        <f>_xlfn.XLOOKUP(D808,[4]Cmg!$A$4:$A$101,[4]Cmg!$B$4:$B$101,"----",0,1)</f>
        <v>----</v>
      </c>
      <c r="AB808" s="19" t="str">
        <f>_xlfn.XLOOKUP(D808,[4]Cmg!$E$4:$E$101,[4]Cmg!$F$4:$F$101,"----",0,1)</f>
        <v>----</v>
      </c>
      <c r="AC808" s="19" t="str">
        <f>_xlfn.XLOOKUP(D808,[4]Cmg!$O$4:$O$101,[4]Cmg!$P$4:$P$101,"----",0,1)</f>
        <v>----</v>
      </c>
      <c r="AD808" s="24" t="str">
        <f>_xlfn.XLOOKUP(D808,[4]Cmg!$S$4:$S$101,[4]Cmg!$U$4:$U$101,"----",0,1)</f>
        <v>----</v>
      </c>
      <c r="AG808" s="25">
        <f>IFERROR(SUMIFS('[4]BD Unidades'!$AH:$AH,'[4]BD Unidades'!$A:$A,'BD Centrales 2024'!$A808),"-")</f>
        <v>3</v>
      </c>
      <c r="AH808" s="25">
        <f>SUMIFS('[4]BD Unidades'!$AJ$3:$AJ$1424,'[4]BD Unidades'!$A$3:$A$1424,$A808)</f>
        <v>6482.117437722417</v>
      </c>
      <c r="AI808" s="25">
        <f>SUMIFS('[4]BD Unidades'!$AL$3:$AL$1424,'[4]BD Unidades'!$A$3:$A$1424,$A808)</f>
        <v>0</v>
      </c>
      <c r="AJ808" s="26">
        <f t="shared" si="49"/>
        <v>0</v>
      </c>
      <c r="AK808" s="27">
        <f>IFERROR(SUMIFS('[4]BD Unidades'!$AO$3:$AO$1424,'[4]BD Unidades'!$A$3:$A$1424,$A808),"-")</f>
        <v>0</v>
      </c>
      <c r="AL808" s="27">
        <f>IFERROR(SUMIFS('[4]BD Unidades'!$AQ$3:$AQ$1424,'[4]BD Unidades'!$A$3:$A$1424,$A808),"-")</f>
        <v>0</v>
      </c>
      <c r="AM808" s="27">
        <f>IFERROR(SUMIFS('[4]BD Unidades'!$AS$3:$AS$1424,'[4]BD Unidades'!$A$3:$A$1424,$A808),"-")</f>
        <v>0</v>
      </c>
      <c r="AN808" s="27">
        <f>IFERROR(SUMIFS('[4]BD Unidades'!$AU$3:$AU$1424,'[4]BD Unidades'!$A$3:$A$1424,$A808),"-")</f>
        <v>0</v>
      </c>
      <c r="AO808" s="27">
        <f>IFERROR(SUMIFS('[4]BD Unidades'!$AW$3:$AW$1424,'[4]BD Unidades'!$A$3:$A$1424,$A808),"-")</f>
        <v>0</v>
      </c>
      <c r="AP808" s="27">
        <f>IFERROR(SUMIFS('[4]BD Unidades'!$AY$3:$AY$1424,'[4]BD Unidades'!$A$3:$A$1424,$A808),"-")</f>
        <v>0.16336227758007119</v>
      </c>
      <c r="AQ808" s="25">
        <f>IFERROR(SUMIFS('[4]BD Unidades'!$AZ$3:$AZ$1424,'[4]BD Unidades'!$A$3:$A$1424,$A808),"-")</f>
        <v>0.68607210121457474</v>
      </c>
      <c r="AR808" s="25">
        <f>IFERROR(SUMIFS('[4]BD Unidades'!$BA$3:$BA$1424,'[4]BD Unidades'!$A$3:$A$1424,$A808),"-")</f>
        <v>3</v>
      </c>
      <c r="AS808" s="28">
        <f>SUMIFS('[4]BD Unidades'!$BC$3:$BC$1424,'[4]BD Unidades'!$A$3:$A$1424,$A808)</f>
        <v>2.053131672597865E-2</v>
      </c>
      <c r="AT808" s="28">
        <f>SUMIFS('[4]BD Unidades'!$BE$3:$BE$1424,'[4]BD Unidades'!$A$3:$A$1424,$A808)</f>
        <v>1.0670687241117789</v>
      </c>
      <c r="AU808" s="29">
        <f t="shared" si="50"/>
        <v>1.0451603981686541</v>
      </c>
      <c r="AV808" s="30">
        <f t="shared" si="51"/>
        <v>3.5999999999999999E-3</v>
      </c>
      <c r="AW808" s="25">
        <f>IFERROR(SUMIFS('[4]BD Unidades'!$BI$3:$BI$1424,'[4]BD Unidades'!$A$3:$A$1424,$A808),"-")</f>
        <v>0.47775606412248756</v>
      </c>
      <c r="AX808" s="25">
        <f>IFERROR(SUMIFS('[4]BD Unidades'!$BJ$3:$BJ$1424,'[4]BD Unidades'!$A$3:$A$1424,$A808),"-")</f>
        <v>0.30702656799623979</v>
      </c>
    </row>
    <row r="809" spans="1:50" ht="14.4" x14ac:dyDescent="0.3">
      <c r="A809" s="7">
        <v>2168</v>
      </c>
      <c r="B809" s="7" t="s">
        <v>3817</v>
      </c>
      <c r="D809" s="8" t="s">
        <v>3818</v>
      </c>
      <c r="E809" s="19" t="s">
        <v>584</v>
      </c>
      <c r="F809" s="19" t="s">
        <v>584</v>
      </c>
      <c r="G809" s="19" t="s">
        <v>3819</v>
      </c>
      <c r="H809" s="19" t="s">
        <v>397</v>
      </c>
      <c r="I809" s="19">
        <v>2024</v>
      </c>
      <c r="J809" s="19" t="s">
        <v>495</v>
      </c>
      <c r="K809" s="19" t="s">
        <v>496</v>
      </c>
      <c r="L809" s="19" t="s">
        <v>213</v>
      </c>
      <c r="M809" s="19" t="s">
        <v>164</v>
      </c>
      <c r="N809" s="19" t="s">
        <v>221</v>
      </c>
      <c r="O809" s="19" t="s">
        <v>221</v>
      </c>
      <c r="P809" s="19" t="s">
        <v>51</v>
      </c>
      <c r="Q809" s="9" t="s">
        <v>3821</v>
      </c>
      <c r="R809" s="20">
        <v>9.0060000000000002</v>
      </c>
      <c r="S809" s="20">
        <v>6.7000000000000004E-2</v>
      </c>
      <c r="T809" s="20">
        <v>9</v>
      </c>
      <c r="U809" s="20">
        <v>9</v>
      </c>
      <c r="V809" s="21">
        <f>_xlfn.XLOOKUP(D809,'[4]Gen. Real'!$A$2:$A$1168,'[4]Gen. Real'!$C$2:$C$1168,"-",0)</f>
        <v>9.4543599999999994</v>
      </c>
      <c r="W809" s="22"/>
      <c r="X809" s="22" t="str">
        <f>_xlfn.XLOOKUP(D809,[4]Vertimiento!$J$2:$J$119,[4]Vertimiento!$K$2:$K$119,"-",0)</f>
        <v>-</v>
      </c>
      <c r="Y809" s="23" t="str">
        <f t="shared" si="48"/>
        <v>-</v>
      </c>
      <c r="Z809" s="19" t="str">
        <f>_xlfn.XLOOKUP(D809,[4]Cmg!$I$4:$I$99,[4]Cmg!$M$4:$M$99,"----",0,1)</f>
        <v>----</v>
      </c>
      <c r="AA809" s="19" t="str">
        <f>_xlfn.XLOOKUP(D809,[4]Cmg!$A$4:$A$101,[4]Cmg!$B$4:$B$101,"----",0,1)</f>
        <v>----</v>
      </c>
      <c r="AB809" s="19" t="str">
        <f>_xlfn.XLOOKUP(D809,[4]Cmg!$E$4:$E$101,[4]Cmg!$F$4:$F$101,"----",0,1)</f>
        <v>----</v>
      </c>
      <c r="AC809" s="19" t="str">
        <f>_xlfn.XLOOKUP(D809,[4]Cmg!$O$4:$O$101,[4]Cmg!$P$4:$P$101,"----",0,1)</f>
        <v>----</v>
      </c>
      <c r="AD809" s="24" t="str">
        <f>_xlfn.XLOOKUP(D809,[4]Cmg!$S$4:$S$101,[4]Cmg!$U$4:$U$101,"----",0,1)</f>
        <v>----</v>
      </c>
      <c r="AG809" s="25">
        <f>IFERROR(SUMIFS('[4]BD Unidades'!$AH:$AH,'[4]BD Unidades'!$A:$A,'BD Centrales 2024'!$A809),"-")</f>
        <v>9</v>
      </c>
      <c r="AH809" s="25">
        <f>SUMIFS('[4]BD Unidades'!$AJ$3:$AJ$1424,'[4]BD Unidades'!$A$3:$A$1424,$A809)</f>
        <v>5919.053964023984</v>
      </c>
      <c r="AI809" s="25">
        <f>SUMIFS('[4]BD Unidades'!$AL$3:$AL$1424,'[4]BD Unidades'!$A$3:$A$1424,$A809)</f>
        <v>0</v>
      </c>
      <c r="AJ809" s="26">
        <f t="shared" si="49"/>
        <v>0</v>
      </c>
      <c r="AK809" s="27">
        <f>IFERROR(SUMIFS('[4]BD Unidades'!$AO$3:$AO$1424,'[4]BD Unidades'!$A$3:$A$1424,$A809),"-")</f>
        <v>0</v>
      </c>
      <c r="AL809" s="27">
        <f>IFERROR(SUMIFS('[4]BD Unidades'!$AQ$3:$AQ$1424,'[4]BD Unidades'!$A$3:$A$1424,$A809),"-")</f>
        <v>0</v>
      </c>
      <c r="AM809" s="27">
        <f>IFERROR(SUMIFS('[4]BD Unidades'!$AS$3:$AS$1424,'[4]BD Unidades'!$A$3:$A$1424,$A809),"-")</f>
        <v>0</v>
      </c>
      <c r="AN809" s="27">
        <f>IFERROR(SUMIFS('[4]BD Unidades'!$AU$3:$AU$1424,'[4]BD Unidades'!$A$3:$A$1424,$A809),"-")</f>
        <v>0</v>
      </c>
      <c r="AO809" s="27">
        <f>IFERROR(SUMIFS('[4]BD Unidades'!$AW$3:$AW$1424,'[4]BD Unidades'!$A$3:$A$1424,$A809),"-")</f>
        <v>0</v>
      </c>
      <c r="AP809" s="27">
        <f>IFERROR(SUMIFS('[4]BD Unidades'!$AY$3:$AY$1424,'[4]BD Unidades'!$A$3:$A$1424,$A809),"-")</f>
        <v>0.16845769487008658</v>
      </c>
      <c r="AQ809" s="25">
        <f>IFERROR(SUMIFS('[4]BD Unidades'!$AZ$3:$AZ$1424,'[4]BD Unidades'!$A$3:$A$1424,$A809),"-")</f>
        <v>2.0582163036437242</v>
      </c>
      <c r="AR809" s="25">
        <f>IFERROR(SUMIFS('[4]BD Unidades'!$BA$3:$BA$1424,'[4]BD Unidades'!$A$3:$A$1424,$A809),"-")</f>
        <v>9</v>
      </c>
      <c r="AS809" s="28">
        <f>SUMIFS('[4]BD Unidades'!$BC$3:$BC$1424,'[4]BD Unidades'!$A$3:$A$1424,$A809)</f>
        <v>1.9218187874750166E-2</v>
      </c>
      <c r="AT809" s="28">
        <f>SUMIFS('[4]BD Unidades'!$BE$3:$BE$1424,'[4]BD Unidades'!$A$3:$A$1424,$A809)</f>
        <v>0.99933377748167884</v>
      </c>
      <c r="AU809" s="29">
        <f t="shared" si="50"/>
        <v>0.98012839319645217</v>
      </c>
      <c r="AV809" s="30">
        <f t="shared" si="51"/>
        <v>6.7000000000000002E-4</v>
      </c>
      <c r="AW809" s="25">
        <f>IFERROR(SUMIFS('[4]BD Unidades'!$BI$3:$BI$1424,'[4]BD Unidades'!$A$3:$A$1424,$A809),"-")</f>
        <v>1.4615798023653386</v>
      </c>
      <c r="AX809" s="25">
        <f>IFERROR(SUMIFS('[4]BD Unidades'!$BJ$3:$BJ$1424,'[4]BD Unidades'!$A$3:$A$1424,$A809),"-")</f>
        <v>0.93927396064993329</v>
      </c>
    </row>
    <row r="810" spans="1:50" ht="14.4" x14ac:dyDescent="0.3">
      <c r="A810" s="7">
        <v>2171</v>
      </c>
      <c r="B810" s="7" t="s">
        <v>3822</v>
      </c>
      <c r="D810" s="8" t="s">
        <v>3823</v>
      </c>
      <c r="E810" s="19" t="s">
        <v>2931</v>
      </c>
      <c r="F810" s="19" t="s">
        <v>3824</v>
      </c>
      <c r="G810" s="19" t="s">
        <v>3825</v>
      </c>
      <c r="H810" s="19" t="s">
        <v>397</v>
      </c>
      <c r="I810" s="19">
        <v>2024</v>
      </c>
      <c r="J810" s="19" t="s">
        <v>495</v>
      </c>
      <c r="K810" s="19" t="s">
        <v>496</v>
      </c>
      <c r="L810" s="19" t="s">
        <v>213</v>
      </c>
      <c r="M810" s="19" t="s">
        <v>90</v>
      </c>
      <c r="N810" s="19" t="s">
        <v>91</v>
      </c>
      <c r="O810" s="19" t="s">
        <v>2341</v>
      </c>
      <c r="P810" s="19" t="s">
        <v>51</v>
      </c>
      <c r="Q810" s="9" t="s">
        <v>3216</v>
      </c>
      <c r="R810" s="20">
        <v>4.0060000000000002</v>
      </c>
      <c r="S810" s="20">
        <v>0.14977533700000001</v>
      </c>
      <c r="T810" s="20">
        <v>4</v>
      </c>
      <c r="U810" s="20" t="s">
        <v>397</v>
      </c>
      <c r="V810" s="21">
        <f>_xlfn.XLOOKUP(D810,'[4]Gen. Real'!$A$2:$A$1168,'[4]Gen. Real'!$C$2:$C$1168,"-",0)</f>
        <v>6.3143500000000046</v>
      </c>
      <c r="W810" s="22"/>
      <c r="X810" s="22" t="str">
        <f>_xlfn.XLOOKUP(D810,[4]Vertimiento!$J$2:$J$119,[4]Vertimiento!$K$2:$K$119,"-",0)</f>
        <v>-</v>
      </c>
      <c r="Y810" s="23" t="str">
        <f t="shared" si="48"/>
        <v>-</v>
      </c>
      <c r="Z810" s="19" t="str">
        <f>_xlfn.XLOOKUP(D810,[4]Cmg!$I$4:$I$99,[4]Cmg!$M$4:$M$99,"----",0,1)</f>
        <v>----</v>
      </c>
      <c r="AA810" s="19" t="str">
        <f>_xlfn.XLOOKUP(D810,[4]Cmg!$A$4:$A$101,[4]Cmg!$B$4:$B$101,"----",0,1)</f>
        <v>----</v>
      </c>
      <c r="AB810" s="19" t="str">
        <f>_xlfn.XLOOKUP(D810,[4]Cmg!$E$4:$E$101,[4]Cmg!$F$4:$F$101,"----",0,1)</f>
        <v>----</v>
      </c>
      <c r="AC810" s="19" t="str">
        <f>_xlfn.XLOOKUP(D810,[4]Cmg!$O$4:$O$101,[4]Cmg!$P$4:$P$101,"----",0,1)</f>
        <v>----</v>
      </c>
      <c r="AD810" s="24" t="str">
        <f>_xlfn.XLOOKUP(D810,[4]Cmg!$S$4:$S$101,[4]Cmg!$U$4:$U$101,"----",0,1)</f>
        <v>----</v>
      </c>
      <c r="AG810" s="25">
        <f>IFERROR(SUMIFS('[4]BD Unidades'!$AH:$AH,'[4]BD Unidades'!$A:$A,'BD Centrales 2024'!$A810),"-")</f>
        <v>4</v>
      </c>
      <c r="AH810" s="25">
        <f>SUMIFS('[4]BD Unidades'!$AJ$3:$AJ$1424,'[4]BD Unidades'!$A$3:$A$1424,$A810)</f>
        <v>7820.1198202695959</v>
      </c>
      <c r="AI810" s="25">
        <f>SUMIFS('[4]BD Unidades'!$AL$3:$AL$1424,'[4]BD Unidades'!$A$3:$A$1424,$A810)</f>
        <v>0</v>
      </c>
      <c r="AJ810" s="26">
        <f t="shared" si="49"/>
        <v>0</v>
      </c>
      <c r="AK810" s="27">
        <f>IFERROR(SUMIFS('[4]BD Unidades'!$AO$3:$AO$1424,'[4]BD Unidades'!$A$3:$A$1424,$A810),"-")</f>
        <v>0</v>
      </c>
      <c r="AL810" s="27">
        <f>IFERROR(SUMIFS('[4]BD Unidades'!$AQ$3:$AQ$1424,'[4]BD Unidades'!$A$3:$A$1424,$A810),"-")</f>
        <v>0</v>
      </c>
      <c r="AM810" s="27">
        <f>IFERROR(SUMIFS('[4]BD Unidades'!$AS$3:$AS$1424,'[4]BD Unidades'!$A$3:$A$1424,$A810),"-")</f>
        <v>0</v>
      </c>
      <c r="AN810" s="27">
        <f>IFERROR(SUMIFS('[4]BD Unidades'!$AU$3:$AU$1424,'[4]BD Unidades'!$A$3:$A$1424,$A810),"-")</f>
        <v>0</v>
      </c>
      <c r="AO810" s="27">
        <f>IFERROR(SUMIFS('[4]BD Unidades'!$AW$3:$AW$1424,'[4]BD Unidades'!$A$3:$A$1424,$A810),"-")</f>
        <v>0.17457713429855215</v>
      </c>
      <c r="AP810" s="27">
        <f>IFERROR(SUMIFS('[4]BD Unidades'!$AY$3:$AY$1424,'[4]BD Unidades'!$A$3:$A$1424,$A810),"-")</f>
        <v>0.35656914628057906</v>
      </c>
      <c r="AQ810" s="25">
        <f>IFERROR(SUMIFS('[4]BD Unidades'!$AZ$3:$AZ$1424,'[4]BD Unidades'!$A$3:$A$1424,$A810),"-")</f>
        <v>0.91476280161943291</v>
      </c>
      <c r="AR810" s="25">
        <f>IFERROR(SUMIFS('[4]BD Unidades'!$BA$3:$BA$1424,'[4]BD Unidades'!$A$3:$A$1424,$A810),"-")</f>
        <v>4</v>
      </c>
      <c r="AS810" s="28">
        <f>SUMIFS('[4]BD Unidades'!$BC$3:$BC$1424,'[4]BD Unidades'!$A$3:$A$1424,$A810)</f>
        <v>1.8387691075547177E-2</v>
      </c>
      <c r="AT810" s="28">
        <f>SUMIFS('[4]BD Unidades'!$BE$3:$BE$1424,'[4]BD Unidades'!$A$3:$A$1424,$A810)</f>
        <v>0.99850224663005482</v>
      </c>
      <c r="AU810" s="29">
        <f t="shared" si="50"/>
        <v>0.9801420957807816</v>
      </c>
      <c r="AV810" s="30">
        <f t="shared" si="51"/>
        <v>1.4977533700000001E-3</v>
      </c>
      <c r="AW810" s="25">
        <f>IFERROR(SUMIFS('[4]BD Unidades'!$BI$3:$BI$1424,'[4]BD Unidades'!$A$3:$A$1424,$A810),"-")</f>
        <v>0.89791719525214631</v>
      </c>
      <c r="AX810" s="25">
        <f>IFERROR(SUMIFS('[4]BD Unidades'!$BJ$3:$BJ$1424,'[4]BD Unidades'!$A$3:$A$1424,$A810),"-")</f>
        <v>0.57704015815986764</v>
      </c>
    </row>
    <row r="811" spans="1:50" ht="14.4" x14ac:dyDescent="0.3">
      <c r="A811" s="7">
        <v>2173</v>
      </c>
      <c r="B811" s="7" t="s">
        <v>3827</v>
      </c>
      <c r="D811" s="8" t="s">
        <v>3828</v>
      </c>
      <c r="E811" s="19" t="s">
        <v>3766</v>
      </c>
      <c r="F811" s="19" t="s">
        <v>3829</v>
      </c>
      <c r="G811" s="19" t="s">
        <v>3830</v>
      </c>
      <c r="H811" s="19" t="s">
        <v>397</v>
      </c>
      <c r="I811" s="19">
        <v>2024</v>
      </c>
      <c r="J811" s="19" t="s">
        <v>495</v>
      </c>
      <c r="K811" s="19" t="s">
        <v>496</v>
      </c>
      <c r="L811" s="19" t="s">
        <v>213</v>
      </c>
      <c r="M811" s="19" t="s">
        <v>164</v>
      </c>
      <c r="N811" s="19" t="s">
        <v>831</v>
      </c>
      <c r="O811" s="19" t="s">
        <v>832</v>
      </c>
      <c r="P811" s="19" t="s">
        <v>51</v>
      </c>
      <c r="Q811" s="9" t="s">
        <v>3831</v>
      </c>
      <c r="R811" s="20">
        <v>7.2249999999999996</v>
      </c>
      <c r="S811" s="20">
        <v>0.34599999999999997</v>
      </c>
      <c r="T811" s="20">
        <v>7.2</v>
      </c>
      <c r="U811" s="20" t="s">
        <v>397</v>
      </c>
      <c r="V811" s="21">
        <f>_xlfn.XLOOKUP(D811,'[4]Gen. Real'!$A$2:$A$1168,'[4]Gen. Real'!$C$2:$C$1168,"-",0)</f>
        <v>0.7393300000000006</v>
      </c>
      <c r="W811" s="22"/>
      <c r="X811" s="22" t="str">
        <f>_xlfn.XLOOKUP(D811,[4]Vertimiento!$J$2:$J$119,[4]Vertimiento!$K$2:$K$119,"-",0)</f>
        <v>-</v>
      </c>
      <c r="Y811" s="23" t="str">
        <f t="shared" si="48"/>
        <v>-</v>
      </c>
      <c r="Z811" s="19" t="str">
        <f>_xlfn.XLOOKUP(D811,[4]Cmg!$I$4:$I$99,[4]Cmg!$M$4:$M$99,"----",0,1)</f>
        <v>----</v>
      </c>
      <c r="AA811" s="19" t="str">
        <f>_xlfn.XLOOKUP(D811,[4]Cmg!$A$4:$A$101,[4]Cmg!$B$4:$B$101,"----",0,1)</f>
        <v>----</v>
      </c>
      <c r="AB811" s="19" t="str">
        <f>_xlfn.XLOOKUP(D811,[4]Cmg!$E$4:$E$101,[4]Cmg!$F$4:$F$101,"----",0,1)</f>
        <v>----</v>
      </c>
      <c r="AC811" s="19" t="str">
        <f>_xlfn.XLOOKUP(D811,[4]Cmg!$O$4:$O$101,[4]Cmg!$P$4:$P$101,"----",0,1)</f>
        <v>----</v>
      </c>
      <c r="AD811" s="24" t="str">
        <f>_xlfn.XLOOKUP(D811,[4]Cmg!$S$4:$S$101,[4]Cmg!$U$4:$U$101,"----",0,1)</f>
        <v>----</v>
      </c>
      <c r="AG811" s="25">
        <f>IFERROR(SUMIFS('[4]BD Unidades'!$AH:$AH,'[4]BD Unidades'!$A:$A,'BD Centrales 2024'!$A811),"-")</f>
        <v>0.3</v>
      </c>
      <c r="AH811" s="25">
        <f>SUMIFS('[4]BD Unidades'!$AJ$3:$AJ$1424,'[4]BD Unidades'!$A$3:$A$1424,$A811)</f>
        <v>236.20276816608998</v>
      </c>
      <c r="AI811" s="25">
        <f>SUMIFS('[4]BD Unidades'!$AL$3:$AL$1424,'[4]BD Unidades'!$A$3:$A$1424,$A811)</f>
        <v>0</v>
      </c>
      <c r="AJ811" s="26">
        <f t="shared" si="49"/>
        <v>0</v>
      </c>
      <c r="AK811" s="27">
        <f>IFERROR(SUMIFS('[4]BD Unidades'!$AO$3:$AO$1424,'[4]BD Unidades'!$A$3:$A$1424,$A811),"-")</f>
        <v>0</v>
      </c>
      <c r="AL811" s="27">
        <f>IFERROR(SUMIFS('[4]BD Unidades'!$AQ$3:$AQ$1424,'[4]BD Unidades'!$A$3:$A$1424,$A811),"-")</f>
        <v>0</v>
      </c>
      <c r="AM811" s="27">
        <f>IFERROR(SUMIFS('[4]BD Unidades'!$AS$3:$AS$1424,'[4]BD Unidades'!$A$3:$A$1424,$A811),"-")</f>
        <v>0</v>
      </c>
      <c r="AN811" s="27">
        <f>IFERROR(SUMIFS('[4]BD Unidades'!$AU$3:$AU$1424,'[4]BD Unidades'!$A$3:$A$1424,$A811),"-")</f>
        <v>0</v>
      </c>
      <c r="AO811" s="27">
        <f>IFERROR(SUMIFS('[4]BD Unidades'!$AW$3:$AW$1424,'[4]BD Unidades'!$A$3:$A$1424,$A811),"-")</f>
        <v>1.7848484429065743E-2</v>
      </c>
      <c r="AP811" s="27">
        <f>IFERROR(SUMIFS('[4]BD Unidades'!$AY$3:$AY$1424,'[4]BD Unidades'!$A$3:$A$1424,$A811),"-")</f>
        <v>9.7474878892733555E-3</v>
      </c>
      <c r="AQ811" s="25">
        <f>IFERROR(SUMIFS('[4]BD Unidades'!$AZ$3:$AZ$1424,'[4]BD Unidades'!$A$3:$A$1424,$A811),"-")</f>
        <v>6.8607210121457471E-2</v>
      </c>
      <c r="AR811" s="25">
        <f>IFERROR(SUMIFS('[4]BD Unidades'!$BA$3:$BA$1424,'[4]BD Unidades'!$A$3:$A$1424,$A811),"-")</f>
        <v>0.3</v>
      </c>
      <c r="AS811" s="28">
        <f>SUMIFS('[4]BD Unidades'!$BC$3:$BC$1424,'[4]BD Unidades'!$A$3:$A$1424,$A811)</f>
        <v>3.3804998137634866E-3</v>
      </c>
      <c r="AT811" s="28">
        <f>SUMIFS('[4]BD Unidades'!$BE$3:$BE$1424,'[4]BD Unidades'!$A$3:$A$1424,$A811)</f>
        <v>4.1522491349480967E-2</v>
      </c>
      <c r="AU811" s="29">
        <f t="shared" si="50"/>
        <v>4.1382124575207048E-2</v>
      </c>
      <c r="AV811" s="30">
        <f t="shared" si="51"/>
        <v>3.4599999999999995E-3</v>
      </c>
      <c r="AW811" s="25">
        <f>IFERROR(SUMIFS('[4]BD Unidades'!$BI$3:$BI$1424,'[4]BD Unidades'!$A$3:$A$1424,$A811),"-")</f>
        <v>5.3034606706865967E-2</v>
      </c>
      <c r="AX811" s="25">
        <f>IFERROR(SUMIFS('[4]BD Unidades'!$BJ$3:$BJ$1424,'[4]BD Unidades'!$A$3:$A$1424,$A811),"-")</f>
        <v>3.4082316280269677E-2</v>
      </c>
    </row>
    <row r="812" spans="1:50" ht="14.4" x14ac:dyDescent="0.3">
      <c r="A812" s="7">
        <v>2174</v>
      </c>
      <c r="B812" s="7" t="s">
        <v>3832</v>
      </c>
      <c r="D812" s="8" t="s">
        <v>3833</v>
      </c>
      <c r="E812" s="19" t="s">
        <v>1908</v>
      </c>
      <c r="F812" s="19" t="s">
        <v>3834</v>
      </c>
      <c r="G812" s="19" t="s">
        <v>3835</v>
      </c>
      <c r="H812" s="19" t="s">
        <v>397</v>
      </c>
      <c r="I812" s="19">
        <v>2024</v>
      </c>
      <c r="J812" s="19" t="s">
        <v>495</v>
      </c>
      <c r="K812" s="19" t="s">
        <v>496</v>
      </c>
      <c r="L812" s="19" t="s">
        <v>213</v>
      </c>
      <c r="M812" s="19" t="s">
        <v>189</v>
      </c>
      <c r="N812" s="19" t="s">
        <v>773</v>
      </c>
      <c r="O812" s="19" t="s">
        <v>773</v>
      </c>
      <c r="P812" s="19" t="s">
        <v>51</v>
      </c>
      <c r="Q812" s="9" t="s">
        <v>3836</v>
      </c>
      <c r="R812" s="20">
        <v>3.0045000000000002</v>
      </c>
      <c r="S812" s="20">
        <v>0.15</v>
      </c>
      <c r="T812" s="20">
        <v>3</v>
      </c>
      <c r="U812" s="20" t="s">
        <v>397</v>
      </c>
      <c r="V812" s="21">
        <f>_xlfn.XLOOKUP(D812,'[4]Gen. Real'!$A$2:$A$1168,'[4]Gen. Real'!$C$2:$C$1168,"-",0)</f>
        <v>5.9527100000000033</v>
      </c>
      <c r="W812" s="22"/>
      <c r="X812" s="22" t="str">
        <f>_xlfn.XLOOKUP(D812,[4]Vertimiento!$J$2:$J$119,[4]Vertimiento!$K$2:$K$119,"-",0)</f>
        <v>-</v>
      </c>
      <c r="Y812" s="23" t="str">
        <f t="shared" si="48"/>
        <v>-</v>
      </c>
      <c r="Z812" s="19" t="str">
        <f>_xlfn.XLOOKUP(D812,[4]Cmg!$I$4:$I$99,[4]Cmg!$M$4:$M$99,"----",0,1)</f>
        <v>----</v>
      </c>
      <c r="AA812" s="19" t="str">
        <f>_xlfn.XLOOKUP(D812,[4]Cmg!$A$4:$A$101,[4]Cmg!$B$4:$B$101,"----",0,1)</f>
        <v>----</v>
      </c>
      <c r="AB812" s="19" t="str">
        <f>_xlfn.XLOOKUP(D812,[4]Cmg!$E$4:$E$101,[4]Cmg!$F$4:$F$101,"----",0,1)</f>
        <v>----</v>
      </c>
      <c r="AC812" s="19" t="str">
        <f>_xlfn.XLOOKUP(D812,[4]Cmg!$O$4:$O$101,[4]Cmg!$P$4:$P$101,"----",0,1)</f>
        <v>----</v>
      </c>
      <c r="AD812" s="24" t="str">
        <f>_xlfn.XLOOKUP(D812,[4]Cmg!$S$4:$S$101,[4]Cmg!$U$4:$U$101,"----",0,1)</f>
        <v>----</v>
      </c>
      <c r="AG812" s="25">
        <f>IFERROR(SUMIFS('[4]BD Unidades'!$AH:$AH,'[4]BD Unidades'!$A:$A,'BD Centrales 2024'!$A812),"-")</f>
        <v>3</v>
      </c>
      <c r="AH812" s="25">
        <f>SUMIFS('[4]BD Unidades'!$AJ$3:$AJ$1424,'[4]BD Unidades'!$A$3:$A$1424,$A812)</f>
        <v>8634.7145947745066</v>
      </c>
      <c r="AI812" s="25">
        <f>SUMIFS('[4]BD Unidades'!$AL$3:$AL$1424,'[4]BD Unidades'!$A$3:$A$1424,$A812)</f>
        <v>0</v>
      </c>
      <c r="AJ812" s="26">
        <f t="shared" si="49"/>
        <v>0</v>
      </c>
      <c r="AK812" s="27">
        <f>IFERROR(SUMIFS('[4]BD Unidades'!$AO$3:$AO$1424,'[4]BD Unidades'!$A$3:$A$1424,$A812),"-")</f>
        <v>0</v>
      </c>
      <c r="AL812" s="27">
        <f>IFERROR(SUMIFS('[4]BD Unidades'!$AQ$3:$AQ$1424,'[4]BD Unidades'!$A$3:$A$1424,$A812),"-")</f>
        <v>0</v>
      </c>
      <c r="AM812" s="27">
        <f>IFERROR(SUMIFS('[4]BD Unidades'!$AS$3:$AS$1424,'[4]BD Unidades'!$A$3:$A$1424,$A812),"-")</f>
        <v>0</v>
      </c>
      <c r="AN812" s="27">
        <f>IFERROR(SUMIFS('[4]BD Unidades'!$AU$3:$AU$1424,'[4]BD Unidades'!$A$3:$A$1424,$A812),"-")</f>
        <v>0</v>
      </c>
      <c r="AO812" s="27">
        <f>IFERROR(SUMIFS('[4]BD Unidades'!$AW$3:$AW$1424,'[4]BD Unidades'!$A$3:$A$1424,$A812),"-")</f>
        <v>0.24267498751872191</v>
      </c>
      <c r="AP812" s="27">
        <f>IFERROR(SUMIFS('[4]BD Unidades'!$AY$3:$AY$1424,'[4]BD Unidades'!$A$3:$A$1424,$A812),"-")</f>
        <v>0.21534198701947077</v>
      </c>
      <c r="AQ812" s="25">
        <f>IFERROR(SUMIFS('[4]BD Unidades'!$AZ$3:$AZ$1424,'[4]BD Unidades'!$A$3:$A$1424,$A812),"-")</f>
        <v>0.68607210121457474</v>
      </c>
      <c r="AR812" s="25">
        <f>IFERROR(SUMIFS('[4]BD Unidades'!$BA$3:$BA$1424,'[4]BD Unidades'!$A$3:$A$1424,$A812),"-")</f>
        <v>3</v>
      </c>
      <c r="AS812" s="28">
        <f>SUMIFS('[4]BD Unidades'!$BC$3:$BC$1424,'[4]BD Unidades'!$A$3:$A$1424,$A812)</f>
        <v>1.9571749752187919E-2</v>
      </c>
      <c r="AT812" s="28">
        <f>SUMIFS('[4]BD Unidades'!$BE$3:$BE$1424,'[4]BD Unidades'!$A$3:$A$1424,$A812)</f>
        <v>0.99850224663005482</v>
      </c>
      <c r="AU812" s="29">
        <f t="shared" si="50"/>
        <v>0.97895981053201397</v>
      </c>
      <c r="AV812" s="30">
        <f t="shared" si="51"/>
        <v>1.5E-3</v>
      </c>
      <c r="AW812" s="25">
        <f>IFERROR(SUMIFS('[4]BD Unidades'!$BI$3:$BI$1424,'[4]BD Unidades'!$A$3:$A$1424,$A812),"-")</f>
        <v>0.67262432829042917</v>
      </c>
      <c r="AX812" s="25">
        <f>IFERROR(SUMIFS('[4]BD Unidades'!$BJ$3:$BJ$1424,'[4]BD Unidades'!$A$3:$A$1424,$A812),"-")</f>
        <v>0.4322572847821361</v>
      </c>
    </row>
    <row r="813" spans="1:50" ht="14.4" x14ac:dyDescent="0.3">
      <c r="A813" s="7">
        <v>2175</v>
      </c>
      <c r="B813" s="7" t="s">
        <v>3837</v>
      </c>
      <c r="D813" s="8" t="s">
        <v>3838</v>
      </c>
      <c r="E813" s="19" t="s">
        <v>3839</v>
      </c>
      <c r="F813" s="19" t="s">
        <v>3839</v>
      </c>
      <c r="G813" s="19" t="s">
        <v>3840</v>
      </c>
      <c r="H813" s="19" t="s">
        <v>397</v>
      </c>
      <c r="I813" s="19">
        <v>2024</v>
      </c>
      <c r="J813" s="19" t="s">
        <v>495</v>
      </c>
      <c r="K813" s="19" t="s">
        <v>496</v>
      </c>
      <c r="L813" s="19" t="s">
        <v>213</v>
      </c>
      <c r="M813" s="19" t="s">
        <v>68</v>
      </c>
      <c r="N813" s="19" t="s">
        <v>68</v>
      </c>
      <c r="O813" s="19" t="s">
        <v>2324</v>
      </c>
      <c r="P813" s="19" t="s">
        <v>51</v>
      </c>
      <c r="Q813" s="9" t="s">
        <v>3842</v>
      </c>
      <c r="R813" s="20">
        <v>9</v>
      </c>
      <c r="S813" s="20">
        <v>6.7000000000000004E-2</v>
      </c>
      <c r="T813" s="20">
        <v>8.9939999999999998</v>
      </c>
      <c r="U813" s="20">
        <v>8.9939999999999998</v>
      </c>
      <c r="V813" s="21">
        <f>_xlfn.XLOOKUP(D813,'[4]Gen. Real'!$A$2:$A$1168,'[4]Gen. Real'!$C$2:$C$1168,"-",0)</f>
        <v>16.56044</v>
      </c>
      <c r="W813" s="22"/>
      <c r="X813" s="22" t="str">
        <f>_xlfn.XLOOKUP(D813,[4]Vertimiento!$J$2:$J$119,[4]Vertimiento!$K$2:$K$119,"-",0)</f>
        <v>-</v>
      </c>
      <c r="Y813" s="23" t="str">
        <f t="shared" si="48"/>
        <v>-</v>
      </c>
      <c r="Z813" s="19" t="str">
        <f>_xlfn.XLOOKUP(D813,[4]Cmg!$I$4:$I$99,[4]Cmg!$M$4:$M$99,"----",0,1)</f>
        <v>----</v>
      </c>
      <c r="AA813" s="19" t="str">
        <f>_xlfn.XLOOKUP(D813,[4]Cmg!$A$4:$A$101,[4]Cmg!$B$4:$B$101,"----",0,1)</f>
        <v>----</v>
      </c>
      <c r="AB813" s="19" t="str">
        <f>_xlfn.XLOOKUP(D813,[4]Cmg!$E$4:$E$101,[4]Cmg!$F$4:$F$101,"----",0,1)</f>
        <v>----</v>
      </c>
      <c r="AC813" s="19" t="str">
        <f>_xlfn.XLOOKUP(D813,[4]Cmg!$O$4:$O$101,[4]Cmg!$P$4:$P$101,"----",0,1)</f>
        <v>----</v>
      </c>
      <c r="AD813" s="24" t="str">
        <f>_xlfn.XLOOKUP(D813,[4]Cmg!$S$4:$S$101,[4]Cmg!$U$4:$U$101,"----",0,1)</f>
        <v>----</v>
      </c>
      <c r="AG813" s="25">
        <f>IFERROR(SUMIFS('[4]BD Unidades'!$AH:$AH,'[4]BD Unidades'!$A:$A,'BD Centrales 2024'!$A813),"-")</f>
        <v>9</v>
      </c>
      <c r="AH813" s="25">
        <f>SUMIFS('[4]BD Unidades'!$AJ$3:$AJ$1424,'[4]BD Unidades'!$A$3:$A$1424,$A813)</f>
        <v>4463.5</v>
      </c>
      <c r="AI813" s="25">
        <f>SUMIFS('[4]BD Unidades'!$AL$3:$AL$1424,'[4]BD Unidades'!$A$3:$A$1424,$A813)</f>
        <v>3942.25</v>
      </c>
      <c r="AJ813" s="26">
        <f t="shared" si="49"/>
        <v>0.46899443833090443</v>
      </c>
      <c r="AK813" s="27">
        <f>IFERROR(SUMIFS('[4]BD Unidades'!$AO$3:$AO$1424,'[4]BD Unidades'!$A$3:$A$1424,$A813),"-")</f>
        <v>0</v>
      </c>
      <c r="AL813" s="27">
        <f>IFERROR(SUMIFS('[4]BD Unidades'!$AQ$3:$AQ$1424,'[4]BD Unidades'!$A$3:$A$1424,$A813),"-")</f>
        <v>0</v>
      </c>
      <c r="AM813" s="27">
        <f>IFERROR(SUMIFS('[4]BD Unidades'!$AS$3:$AS$1424,'[4]BD Unidades'!$A$3:$A$1424,$A813),"-")</f>
        <v>0</v>
      </c>
      <c r="AN813" s="27">
        <f>IFERROR(SUMIFS('[4]BD Unidades'!$AU$3:$AU$1424,'[4]BD Unidades'!$A$3:$A$1424,$A813),"-")</f>
        <v>0</v>
      </c>
      <c r="AO813" s="27">
        <f>IFERROR(SUMIFS('[4]BD Unidades'!$AW$3:$AW$1424,'[4]BD Unidades'!$A$3:$A$1424,$A813),"-")</f>
        <v>0.25706699999999999</v>
      </c>
      <c r="AP813" s="27">
        <f>IFERROR(SUMIFS('[4]BD Unidades'!$AY$3:$AY$1424,'[4]BD Unidades'!$A$3:$A$1424,$A813),"-")</f>
        <v>0.24929299999999996</v>
      </c>
      <c r="AQ813" s="25">
        <f>IFERROR(SUMIFS('[4]BD Unidades'!$AZ$3:$AZ$1424,'[4]BD Unidades'!$A$3:$A$1424,$A813),"-")</f>
        <v>2.0582163036437242</v>
      </c>
      <c r="AR813" s="25">
        <f>IFERROR(SUMIFS('[4]BD Unidades'!$BA$3:$BA$1424,'[4]BD Unidades'!$A$3:$A$1424,$A813),"-")</f>
        <v>7.2697941438895999</v>
      </c>
      <c r="AS813" s="28">
        <f>SUMIFS('[4]BD Unidades'!$BC$3:$BC$1424,'[4]BD Unidades'!$A$3:$A$1424,$A813)</f>
        <v>2.5620291761227001E-2</v>
      </c>
      <c r="AT813" s="28">
        <f>SUMIFS('[4]BD Unidades'!$BE$3:$BE$1424,'[4]BD Unidades'!$A$3:$A$1424,$A813)</f>
        <v>1</v>
      </c>
      <c r="AU813" s="29">
        <f t="shared" si="50"/>
        <v>0.97437970823877296</v>
      </c>
      <c r="AV813" s="30">
        <f t="shared" si="51"/>
        <v>6.7000000000000002E-4</v>
      </c>
      <c r="AW813" s="25">
        <f>IFERROR(SUMIFS('[4]BD Unidades'!$BI$3:$BI$1424,'[4]BD Unidades'!$A$3:$A$1424,$A813),"-")</f>
        <v>2.0054842014366603</v>
      </c>
      <c r="AX813" s="25">
        <f>IFERROR(SUMIFS('[4]BD Unidades'!$BJ$3:$BJ$1424,'[4]BD Unidades'!$A$3:$A$1424,$A813),"-")</f>
        <v>1.2888102899724037</v>
      </c>
    </row>
    <row r="814" spans="1:50" ht="14.4" x14ac:dyDescent="0.3">
      <c r="A814" s="7">
        <v>2177</v>
      </c>
      <c r="B814" s="7" t="s">
        <v>3843</v>
      </c>
      <c r="D814" s="8" t="s">
        <v>3844</v>
      </c>
      <c r="E814" s="19" t="s">
        <v>2931</v>
      </c>
      <c r="F814" s="19" t="s">
        <v>3845</v>
      </c>
      <c r="G814" s="19" t="s">
        <v>3846</v>
      </c>
      <c r="H814" s="19" t="s">
        <v>397</v>
      </c>
      <c r="I814" s="19">
        <v>2024</v>
      </c>
      <c r="J814" s="19" t="s">
        <v>495</v>
      </c>
      <c r="K814" s="19" t="s">
        <v>496</v>
      </c>
      <c r="L814" s="19" t="s">
        <v>213</v>
      </c>
      <c r="M814" s="19" t="s">
        <v>189</v>
      </c>
      <c r="N814" s="19" t="s">
        <v>773</v>
      </c>
      <c r="O814" s="19" t="s">
        <v>1110</v>
      </c>
      <c r="P814" s="19" t="s">
        <v>51</v>
      </c>
      <c r="Q814" s="9" t="s">
        <v>3847</v>
      </c>
      <c r="R814" s="20">
        <v>0.21</v>
      </c>
      <c r="S814" s="20">
        <v>4.76</v>
      </c>
      <c r="T814" s="20">
        <v>0.2</v>
      </c>
      <c r="U814" s="20" t="s">
        <v>397</v>
      </c>
      <c r="V814" s="21">
        <f>_xlfn.XLOOKUP(D814,'[4]Gen. Real'!$A$2:$A$1168,'[4]Gen. Real'!$C$2:$C$1168,"-",0)</f>
        <v>9.6038899999999998</v>
      </c>
      <c r="W814" s="22"/>
      <c r="X814" s="22" t="str">
        <f>_xlfn.XLOOKUP(D814,[4]Vertimiento!$J$2:$J$119,[4]Vertimiento!$K$2:$K$119,"-",0)</f>
        <v>-</v>
      </c>
      <c r="Y814" s="23" t="str">
        <f t="shared" si="48"/>
        <v>-</v>
      </c>
      <c r="Z814" s="19" t="str">
        <f>_xlfn.XLOOKUP(D814,[4]Cmg!$I$4:$I$99,[4]Cmg!$M$4:$M$99,"----",0,1)</f>
        <v>----</v>
      </c>
      <c r="AA814" s="19" t="str">
        <f>_xlfn.XLOOKUP(D814,[4]Cmg!$A$4:$A$101,[4]Cmg!$B$4:$B$101,"----",0,1)</f>
        <v>----</v>
      </c>
      <c r="AB814" s="19" t="str">
        <f>_xlfn.XLOOKUP(D814,[4]Cmg!$E$4:$E$101,[4]Cmg!$F$4:$F$101,"----",0,1)</f>
        <v>----</v>
      </c>
      <c r="AC814" s="19" t="str">
        <f>_xlfn.XLOOKUP(D814,[4]Cmg!$O$4:$O$101,[4]Cmg!$P$4:$P$101,"----",0,1)</f>
        <v>----</v>
      </c>
      <c r="AD814" s="24" t="str">
        <f>_xlfn.XLOOKUP(D814,[4]Cmg!$S$4:$S$101,[4]Cmg!$U$4:$U$101,"----",0,1)</f>
        <v>----</v>
      </c>
      <c r="AG814" s="25">
        <f>IFERROR(SUMIFS('[4]BD Unidades'!$AH:$AH,'[4]BD Unidades'!$A:$A,'BD Centrales 2024'!$A814),"-")</f>
        <v>4.2407103825136616</v>
      </c>
      <c r="AH814" s="25">
        <f>SUMIFS('[4]BD Unidades'!$AJ$3:$AJ$1424,'[4]BD Unidades'!$A$3:$A$1424,$A814)</f>
        <v>164874.3238095238</v>
      </c>
      <c r="AI814" s="25">
        <f>SUMIFS('[4]BD Unidades'!$AL$3:$AL$1424,'[4]BD Unidades'!$A$3:$A$1424,$A814)</f>
        <v>3281.1436507936419</v>
      </c>
      <c r="AJ814" s="26">
        <f t="shared" si="49"/>
        <v>1.9512560015736331E-2</v>
      </c>
      <c r="AK814" s="27">
        <f>IFERROR(SUMIFS('[4]BD Unidades'!$AO$3:$AO$1424,'[4]BD Unidades'!$A$3:$A$1424,$A814),"-")</f>
        <v>0</v>
      </c>
      <c r="AL814" s="27">
        <f>IFERROR(SUMIFS('[4]BD Unidades'!$AQ$3:$AQ$1424,'[4]BD Unidades'!$A$3:$A$1424,$A814),"-")</f>
        <v>0</v>
      </c>
      <c r="AM814" s="27">
        <f>IFERROR(SUMIFS('[4]BD Unidades'!$AS$3:$AS$1424,'[4]BD Unidades'!$A$3:$A$1424,$A814),"-")</f>
        <v>0</v>
      </c>
      <c r="AN814" s="27">
        <f>IFERROR(SUMIFS('[4]BD Unidades'!$AU$3:$AU$1424,'[4]BD Unidades'!$A$3:$A$1424,$A814),"-")</f>
        <v>0</v>
      </c>
      <c r="AO814" s="27">
        <f>IFERROR(SUMIFS('[4]BD Unidades'!$AW$3:$AW$1424,'[4]BD Unidades'!$A$3:$A$1424,$A814),"-")</f>
        <v>8.6483548571428575</v>
      </c>
      <c r="AP814" s="27">
        <f>IFERROR(SUMIFS('[4]BD Unidades'!$AY$3:$AY$1424,'[4]BD Unidades'!$A$3:$A$1424,$A814),"-")</f>
        <v>7.5442358095238111</v>
      </c>
      <c r="AQ814" s="25">
        <f>IFERROR(SUMIFS('[4]BD Unidades'!$AZ$3:$AZ$1424,'[4]BD Unidades'!$A$3:$A$1424,$A814),"-")</f>
        <v>0.96981102759120352</v>
      </c>
      <c r="AR814" s="25">
        <f>IFERROR(SUMIFS('[4]BD Unidades'!$BA$3:$BA$1424,'[4]BD Unidades'!$A$3:$A$1424,$A814),"-")</f>
        <v>4.8560519965535098</v>
      </c>
      <c r="AS814" s="28">
        <f>SUMIFS('[4]BD Unidades'!$BC$3:$BC$1424,'[4]BD Unidades'!$A$3:$A$1424,$A814)</f>
        <v>3.0990209506460875</v>
      </c>
      <c r="AT814" s="28">
        <f>SUMIFS('[4]BD Unidades'!$BE$3:$BE$1424,'[4]BD Unidades'!$A$3:$A$1424,$A814)</f>
        <v>27.952380952380953</v>
      </c>
      <c r="AU814" s="29">
        <f t="shared" si="50"/>
        <v>-58.672633239488256</v>
      </c>
      <c r="AV814" s="30">
        <f t="shared" si="51"/>
        <v>4.7599999999999996E-2</v>
      </c>
      <c r="AW814" s="25">
        <f>IFERROR(SUMIFS('[4]BD Unidades'!$BI$3:$BI$1424,'[4]BD Unidades'!$A$3:$A$1424,$A814),"-")</f>
        <v>0.86229014420768058</v>
      </c>
      <c r="AX814" s="25">
        <f>IFERROR(SUMIFS('[4]BD Unidades'!$BJ$3:$BJ$1424,'[4]BD Unidades'!$A$3:$A$1424,$A814),"-")</f>
        <v>0.55414468485991009</v>
      </c>
    </row>
    <row r="815" spans="1:50" ht="14.4" x14ac:dyDescent="0.3">
      <c r="A815" s="7">
        <v>2178</v>
      </c>
      <c r="B815" s="7" t="s">
        <v>3848</v>
      </c>
      <c r="D815" s="8" t="s">
        <v>3849</v>
      </c>
      <c r="E815" s="19" t="s">
        <v>2309</v>
      </c>
      <c r="F815" s="19" t="s">
        <v>3850</v>
      </c>
      <c r="G815" s="19" t="s">
        <v>3851</v>
      </c>
      <c r="H815" s="19" t="s">
        <v>397</v>
      </c>
      <c r="I815" s="19">
        <v>2024</v>
      </c>
      <c r="J815" s="19" t="s">
        <v>495</v>
      </c>
      <c r="K815" s="19" t="s">
        <v>496</v>
      </c>
      <c r="L815" s="19" t="s">
        <v>213</v>
      </c>
      <c r="M815" s="19" t="s">
        <v>477</v>
      </c>
      <c r="N815" s="19" t="s">
        <v>549</v>
      </c>
      <c r="O815" s="19" t="s">
        <v>477</v>
      </c>
      <c r="P815" s="19" t="s">
        <v>51</v>
      </c>
      <c r="Q815" s="9" t="s">
        <v>3852</v>
      </c>
      <c r="R815" s="20">
        <v>2.7097000000000002</v>
      </c>
      <c r="S815" s="20">
        <v>0.36</v>
      </c>
      <c r="T815" s="20">
        <v>2.7</v>
      </c>
      <c r="U815" s="20" t="s">
        <v>397</v>
      </c>
      <c r="V815" s="21">
        <f>_xlfn.XLOOKUP(D815,'[4]Gen. Real'!$A$2:$A$1168,'[4]Gen. Real'!$C$2:$C$1168,"-",0)</f>
        <v>3.6585400000000021</v>
      </c>
      <c r="W815" s="22"/>
      <c r="X815" s="22" t="str">
        <f>_xlfn.XLOOKUP(D815,[4]Vertimiento!$J$2:$J$119,[4]Vertimiento!$K$2:$K$119,"-",0)</f>
        <v>-</v>
      </c>
      <c r="Y815" s="23" t="str">
        <f t="shared" si="48"/>
        <v>-</v>
      </c>
      <c r="Z815" s="19" t="str">
        <f>_xlfn.XLOOKUP(D815,[4]Cmg!$I$4:$I$99,[4]Cmg!$M$4:$M$99,"----",0,1)</f>
        <v>----</v>
      </c>
      <c r="AA815" s="19" t="str">
        <f>_xlfn.XLOOKUP(D815,[4]Cmg!$A$4:$A$101,[4]Cmg!$B$4:$B$101,"----",0,1)</f>
        <v>----</v>
      </c>
      <c r="AB815" s="19" t="str">
        <f>_xlfn.XLOOKUP(D815,[4]Cmg!$E$4:$E$101,[4]Cmg!$F$4:$F$101,"----",0,1)</f>
        <v>----</v>
      </c>
      <c r="AC815" s="19" t="str">
        <f>_xlfn.XLOOKUP(D815,[4]Cmg!$O$4:$O$101,[4]Cmg!$P$4:$P$101,"----",0,1)</f>
        <v>----</v>
      </c>
      <c r="AD815" s="24" t="str">
        <f>_xlfn.XLOOKUP(D815,[4]Cmg!$S$4:$S$101,[4]Cmg!$U$4:$U$101,"----",0,1)</f>
        <v>----</v>
      </c>
      <c r="AG815" s="25">
        <f>IFERROR(SUMIFS('[4]BD Unidades'!$AH:$AH,'[4]BD Unidades'!$A:$A,'BD Centrales 2024'!$A815),"-")</f>
        <v>2.7</v>
      </c>
      <c r="AH815" s="25">
        <f>SUMIFS('[4]BD Unidades'!$AJ$3:$AJ$1424,'[4]BD Unidades'!$A$3:$A$1424,$A815)</f>
        <v>8394.4421891722322</v>
      </c>
      <c r="AI815" s="25">
        <f>SUMIFS('[4]BD Unidades'!$AL$3:$AL$1424,'[4]BD Unidades'!$A$3:$A$1424,$A815)</f>
        <v>0</v>
      </c>
      <c r="AJ815" s="26">
        <f t="shared" si="49"/>
        <v>0</v>
      </c>
      <c r="AK815" s="27">
        <f>IFERROR(SUMIFS('[4]BD Unidades'!$AO$3:$AO$1424,'[4]BD Unidades'!$A$3:$A$1424,$A815),"-")</f>
        <v>0</v>
      </c>
      <c r="AL815" s="27">
        <f>IFERROR(SUMIFS('[4]BD Unidades'!$AQ$3:$AQ$1424,'[4]BD Unidades'!$A$3:$A$1424,$A815),"-")</f>
        <v>0</v>
      </c>
      <c r="AM815" s="27">
        <f>IFERROR(SUMIFS('[4]BD Unidades'!$AS$3:$AS$1424,'[4]BD Unidades'!$A$3:$A$1424,$A815),"-")</f>
        <v>0</v>
      </c>
      <c r="AN815" s="27">
        <f>IFERROR(SUMIFS('[4]BD Unidades'!$AU$3:$AU$1424,'[4]BD Unidades'!$A$3:$A$1424,$A815),"-")</f>
        <v>0</v>
      </c>
      <c r="AO815" s="27">
        <f>IFERROR(SUMIFS('[4]BD Unidades'!$AW$3:$AW$1424,'[4]BD Unidades'!$A$3:$A$1424,$A815),"-")</f>
        <v>0</v>
      </c>
      <c r="AP815" s="27">
        <f>IFERROR(SUMIFS('[4]BD Unidades'!$AY$3:$AY$1424,'[4]BD Unidades'!$A$3:$A$1424,$A815),"-")</f>
        <v>0.23207425176218771</v>
      </c>
      <c r="AQ815" s="25">
        <f>IFERROR(SUMIFS('[4]BD Unidades'!$AZ$3:$AZ$1424,'[4]BD Unidades'!$A$3:$A$1424,$A815),"-")</f>
        <v>0.7701823145454546</v>
      </c>
      <c r="AR815" s="25">
        <f>IFERROR(SUMIFS('[4]BD Unidades'!$BA$3:$BA$1424,'[4]BD Unidades'!$A$3:$A$1424,$A815),"-")</f>
        <v>2.7</v>
      </c>
      <c r="AS815" s="28">
        <f>SUMIFS('[4]BD Unidades'!$BC$3:$BC$1424,'[4]BD Unidades'!$A$3:$A$1424,$A815)</f>
        <v>1.9162158172491423E-2</v>
      </c>
      <c r="AT815" s="28">
        <f>SUMIFS('[4]BD Unidades'!$BE$3:$BE$1424,'[4]BD Unidades'!$A$3:$A$1424,$A815)</f>
        <v>0.99638245598538855</v>
      </c>
      <c r="AU815" s="29">
        <f t="shared" si="50"/>
        <v>0.97728961776350098</v>
      </c>
      <c r="AV815" s="30">
        <f t="shared" si="51"/>
        <v>3.5999999999999999E-3</v>
      </c>
      <c r="AW815" s="25">
        <f>IFERROR(SUMIFS('[4]BD Unidades'!$BI$3:$BI$1424,'[4]BD Unidades'!$A$3:$A$1424,$A815),"-")</f>
        <v>0.72644939994007907</v>
      </c>
      <c r="AX815" s="25">
        <f>IFERROR(SUMIFS('[4]BD Unidades'!$BJ$3:$BJ$1424,'[4]BD Unidades'!$A$3:$A$1424,$A815),"-")</f>
        <v>0.46684758778770263</v>
      </c>
    </row>
    <row r="816" spans="1:50" ht="14.4" x14ac:dyDescent="0.3">
      <c r="A816" s="7">
        <v>2179</v>
      </c>
      <c r="B816" s="7" t="s">
        <v>3853</v>
      </c>
      <c r="D816" s="8" t="s">
        <v>3854</v>
      </c>
      <c r="E816" s="19" t="s">
        <v>3855</v>
      </c>
      <c r="F816" s="19" t="s">
        <v>3855</v>
      </c>
      <c r="G816" s="19" t="s">
        <v>3856</v>
      </c>
      <c r="H816" s="19" t="s">
        <v>397</v>
      </c>
      <c r="I816" s="19">
        <v>2024</v>
      </c>
      <c r="J816" s="19" t="s">
        <v>495</v>
      </c>
      <c r="K816" s="19" t="s">
        <v>496</v>
      </c>
      <c r="L816" s="19" t="s">
        <v>213</v>
      </c>
      <c r="M816" s="19" t="s">
        <v>189</v>
      </c>
      <c r="N816" s="19" t="s">
        <v>189</v>
      </c>
      <c r="O816" s="19" t="s">
        <v>3325</v>
      </c>
      <c r="P816" s="19" t="s">
        <v>51</v>
      </c>
      <c r="Q816" s="9" t="s">
        <v>3857</v>
      </c>
      <c r="R816" s="20">
        <v>9.0129999999999999</v>
      </c>
      <c r="S816" s="20">
        <v>0.14399999999999999</v>
      </c>
      <c r="T816" s="20">
        <v>9</v>
      </c>
      <c r="U816" s="20" t="s">
        <v>397</v>
      </c>
      <c r="V816" s="21">
        <f>_xlfn.XLOOKUP(D816,'[4]Gen. Real'!$A$2:$A$1168,'[4]Gen. Real'!$C$2:$C$1168,"-",0)</f>
        <v>10.34442</v>
      </c>
      <c r="W816" s="22"/>
      <c r="X816" s="22" t="str">
        <f>_xlfn.XLOOKUP(D816,[4]Vertimiento!$J$2:$J$119,[4]Vertimiento!$K$2:$K$119,"-",0)</f>
        <v>-</v>
      </c>
      <c r="Y816" s="23" t="str">
        <f t="shared" si="48"/>
        <v>-</v>
      </c>
      <c r="Z816" s="19" t="str">
        <f>_xlfn.XLOOKUP(D816,[4]Cmg!$I$4:$I$99,[4]Cmg!$M$4:$M$99,"----",0,1)</f>
        <v>----</v>
      </c>
      <c r="AA816" s="19" t="str">
        <f>_xlfn.XLOOKUP(D816,[4]Cmg!$A$4:$A$101,[4]Cmg!$B$4:$B$101,"----",0,1)</f>
        <v>----</v>
      </c>
      <c r="AB816" s="19" t="str">
        <f>_xlfn.XLOOKUP(D816,[4]Cmg!$E$4:$E$101,[4]Cmg!$F$4:$F$101,"----",0,1)</f>
        <v>----</v>
      </c>
      <c r="AC816" s="19" t="str">
        <f>_xlfn.XLOOKUP(D816,[4]Cmg!$O$4:$O$101,[4]Cmg!$P$4:$P$101,"----",0,1)</f>
        <v>----</v>
      </c>
      <c r="AD816" s="24" t="str">
        <f>_xlfn.XLOOKUP(D816,[4]Cmg!$S$4:$S$101,[4]Cmg!$U$4:$U$101,"----",0,1)</f>
        <v>----</v>
      </c>
      <c r="AG816" s="25">
        <f>IFERROR(SUMIFS('[4]BD Unidades'!$AH:$AH,'[4]BD Unidades'!$A:$A,'BD Centrales 2024'!$A816),"-")</f>
        <v>9</v>
      </c>
      <c r="AH816" s="25">
        <f>SUMIFS('[4]BD Unidades'!$AJ$3:$AJ$1424,'[4]BD Unidades'!$A$3:$A$1424,$A816)</f>
        <v>4845.8171530012241</v>
      </c>
      <c r="AI816" s="25">
        <f>SUMIFS('[4]BD Unidades'!$AL$3:$AL$1424,'[4]BD Unidades'!$A$3:$A$1424,$A816)</f>
        <v>0</v>
      </c>
      <c r="AJ816" s="26">
        <f t="shared" si="49"/>
        <v>0</v>
      </c>
      <c r="AK816" s="27">
        <f>IFERROR(SUMIFS('[4]BD Unidades'!$AO$3:$AO$1424,'[4]BD Unidades'!$A$3:$A$1424,$A816),"-")</f>
        <v>0</v>
      </c>
      <c r="AL816" s="27">
        <f>IFERROR(SUMIFS('[4]BD Unidades'!$AQ$3:$AQ$1424,'[4]BD Unidades'!$A$3:$A$1424,$A816),"-")</f>
        <v>0</v>
      </c>
      <c r="AM816" s="27">
        <f>IFERROR(SUMIFS('[4]BD Unidades'!$AS$3:$AS$1424,'[4]BD Unidades'!$A$3:$A$1424,$A816),"-")</f>
        <v>0</v>
      </c>
      <c r="AN816" s="27">
        <f>IFERROR(SUMIFS('[4]BD Unidades'!$AU$3:$AU$1424,'[4]BD Unidades'!$A$3:$A$1424,$A816),"-")</f>
        <v>0</v>
      </c>
      <c r="AO816" s="27">
        <f>IFERROR(SUMIFS('[4]BD Unidades'!$AW$3:$AW$1424,'[4]BD Unidades'!$A$3:$A$1424,$A816),"-")</f>
        <v>0</v>
      </c>
      <c r="AP816" s="27">
        <f>IFERROR(SUMIFS('[4]BD Unidades'!$AY$3:$AY$1424,'[4]BD Unidades'!$A$3:$A$1424,$A816),"-")</f>
        <v>0.23955797181848443</v>
      </c>
      <c r="AQ816" s="25">
        <f>IFERROR(SUMIFS('[4]BD Unidades'!$AZ$3:$AZ$1424,'[4]BD Unidades'!$A$3:$A$1424,$A816),"-")</f>
        <v>2.0582163036437242</v>
      </c>
      <c r="AR816" s="25">
        <f>IFERROR(SUMIFS('[4]BD Unidades'!$BA$3:$BA$1424,'[4]BD Unidades'!$A$3:$A$1424,$A816),"-")</f>
        <v>9</v>
      </c>
      <c r="AS816" s="28">
        <f>SUMIFS('[4]BD Unidades'!$BC$3:$BC$1424,'[4]BD Unidades'!$A$3:$A$1424,$A816)</f>
        <v>1.9203261954953955E-2</v>
      </c>
      <c r="AT816" s="28">
        <f>SUMIFS('[4]BD Unidades'!$BE$3:$BE$1424,'[4]BD Unidades'!$A$3:$A$1424,$A816)</f>
        <v>0.99854248174616</v>
      </c>
      <c r="AU816" s="29">
        <f t="shared" si="50"/>
        <v>0.97936720889603868</v>
      </c>
      <c r="AV816" s="30">
        <f t="shared" si="51"/>
        <v>1.4399999999999999E-3</v>
      </c>
      <c r="AW816" s="25">
        <f>IFERROR(SUMIFS('[4]BD Unidades'!$BI$3:$BI$1424,'[4]BD Unidades'!$A$3:$A$1424,$A816),"-")</f>
        <v>1.1471848464564147</v>
      </c>
      <c r="AX816" s="25">
        <f>IFERROR(SUMIFS('[4]BD Unidades'!$BJ$3:$BJ$1424,'[4]BD Unidades'!$A$3:$A$1424,$A816),"-")</f>
        <v>0.73723025768753991</v>
      </c>
    </row>
    <row r="817" spans="1:50" ht="14.4" x14ac:dyDescent="0.3">
      <c r="A817" s="7">
        <v>2180</v>
      </c>
      <c r="B817" s="7" t="s">
        <v>3858</v>
      </c>
      <c r="D817" s="8" t="s">
        <v>3859</v>
      </c>
      <c r="E817" s="19" t="s">
        <v>3860</v>
      </c>
      <c r="F817" s="19" t="s">
        <v>3860</v>
      </c>
      <c r="G817" s="19" t="s">
        <v>3861</v>
      </c>
      <c r="H817" s="19" t="s">
        <v>397</v>
      </c>
      <c r="I817" s="19">
        <v>2024</v>
      </c>
      <c r="J817" s="19" t="s">
        <v>495</v>
      </c>
      <c r="K817" s="19" t="s">
        <v>496</v>
      </c>
      <c r="L817" s="19" t="s">
        <v>213</v>
      </c>
      <c r="M817" s="19" t="s">
        <v>814</v>
      </c>
      <c r="N817" s="19" t="s">
        <v>815</v>
      </c>
      <c r="O817" s="19" t="s">
        <v>816</v>
      </c>
      <c r="P817" s="19" t="s">
        <v>51</v>
      </c>
      <c r="Q817" s="9" t="s">
        <v>3862</v>
      </c>
      <c r="R817" s="20">
        <v>0.79779999999999995</v>
      </c>
      <c r="S817" s="20">
        <v>0.977688644</v>
      </c>
      <c r="T817" s="20">
        <v>0.79</v>
      </c>
      <c r="U817" s="20" t="s">
        <v>397</v>
      </c>
      <c r="V817" s="21">
        <f>_xlfn.XLOOKUP(D817,'[4]Gen. Real'!$A$2:$A$1168,'[4]Gen. Real'!$C$2:$C$1168,"-",0)</f>
        <v>0.87029999999999985</v>
      </c>
      <c r="W817" s="22"/>
      <c r="X817" s="22" t="str">
        <f>_xlfn.XLOOKUP(D817,[4]Vertimiento!$J$2:$J$119,[4]Vertimiento!$K$2:$K$119,"-",0)</f>
        <v>-</v>
      </c>
      <c r="Y817" s="23" t="str">
        <f t="shared" si="48"/>
        <v>-</v>
      </c>
      <c r="Z817" s="19" t="str">
        <f>_xlfn.XLOOKUP(D817,[4]Cmg!$I$4:$I$99,[4]Cmg!$M$4:$M$99,"----",0,1)</f>
        <v>----</v>
      </c>
      <c r="AA817" s="19" t="str">
        <f>_xlfn.XLOOKUP(D817,[4]Cmg!$A$4:$A$101,[4]Cmg!$B$4:$B$101,"----",0,1)</f>
        <v>----</v>
      </c>
      <c r="AB817" s="19" t="str">
        <f>_xlfn.XLOOKUP(D817,[4]Cmg!$E$4:$E$101,[4]Cmg!$F$4:$F$101,"----",0,1)</f>
        <v>----</v>
      </c>
      <c r="AC817" s="19" t="str">
        <f>_xlfn.XLOOKUP(D817,[4]Cmg!$O$4:$O$101,[4]Cmg!$P$4:$P$101,"----",0,1)</f>
        <v>----</v>
      </c>
      <c r="AD817" s="24" t="str">
        <f>_xlfn.XLOOKUP(D817,[4]Cmg!$S$4:$S$101,[4]Cmg!$U$4:$U$101,"----",0,1)</f>
        <v>----</v>
      </c>
      <c r="AG817" s="25">
        <f>IFERROR(SUMIFS('[4]BD Unidades'!$AH:$AH,'[4]BD Unidades'!$A:$A,'BD Centrales 2024'!$A817),"-")</f>
        <v>0.79</v>
      </c>
      <c r="AH817" s="25">
        <f>SUMIFS('[4]BD Unidades'!$AJ$3:$AJ$1424,'[4]BD Unidades'!$A$3:$A$1424,$A817)</f>
        <v>8349.9738865212712</v>
      </c>
      <c r="AI817" s="25">
        <f>SUMIFS('[4]BD Unidades'!$AL$3:$AL$1424,'[4]BD Unidades'!$A$3:$A$1424,$A817)</f>
        <v>0</v>
      </c>
      <c r="AJ817" s="26">
        <f t="shared" si="49"/>
        <v>0</v>
      </c>
      <c r="AK817" s="27">
        <f>IFERROR(SUMIFS('[4]BD Unidades'!$AO$3:$AO$1424,'[4]BD Unidades'!$A$3:$A$1424,$A817),"-")</f>
        <v>0</v>
      </c>
      <c r="AL817" s="27">
        <f>IFERROR(SUMIFS('[4]BD Unidades'!$AQ$3:$AQ$1424,'[4]BD Unidades'!$A$3:$A$1424,$A817),"-")</f>
        <v>0</v>
      </c>
      <c r="AM817" s="27">
        <f>IFERROR(SUMIFS('[4]BD Unidades'!$AS$3:$AS$1424,'[4]BD Unidades'!$A$3:$A$1424,$A817),"-")</f>
        <v>0</v>
      </c>
      <c r="AN817" s="27">
        <f>IFERROR(SUMIFS('[4]BD Unidades'!$AU$3:$AU$1424,'[4]BD Unidades'!$A$3:$A$1424,$A817),"-")</f>
        <v>0</v>
      </c>
      <c r="AO817" s="27">
        <f>IFERROR(SUMIFS('[4]BD Unidades'!$AW$3:$AW$1424,'[4]BD Unidades'!$A$3:$A$1424,$A817),"-")</f>
        <v>0.11032174730508901</v>
      </c>
      <c r="AP817" s="27">
        <f>IFERROR(SUMIFS('[4]BD Unidades'!$AY$3:$AY$1424,'[4]BD Unidades'!$A$3:$A$1424,$A817),"-")</f>
        <v>0.39168572323890705</v>
      </c>
      <c r="AQ817" s="25">
        <f>IFERROR(SUMIFS('[4]BD Unidades'!$AZ$3:$AZ$1424,'[4]BD Unidades'!$A$3:$A$1424,$A817),"-")</f>
        <v>0.15947888000000002</v>
      </c>
      <c r="AR817" s="25">
        <f>IFERROR(SUMIFS('[4]BD Unidades'!$BA$3:$BA$1424,'[4]BD Unidades'!$A$3:$A$1424,$A817),"-")</f>
        <v>0.78999999999999704</v>
      </c>
      <c r="AS817" s="28">
        <f>SUMIFS('[4]BD Unidades'!$BC$3:$BC$1424,'[4]BD Unidades'!$A$3:$A$1424,$A817)</f>
        <v>1.4942218278347659E-2</v>
      </c>
      <c r="AT817" s="28">
        <f>SUMIFS('[4]BD Unidades'!$BE$3:$BE$1424,'[4]BD Unidades'!$A$3:$A$1424,$A817)</f>
        <v>0.99022311356229642</v>
      </c>
      <c r="AU817" s="29">
        <f t="shared" si="50"/>
        <v>0.97542698365518354</v>
      </c>
      <c r="AV817" s="30">
        <f t="shared" si="51"/>
        <v>9.7768864400000002E-3</v>
      </c>
      <c r="AW817" s="25">
        <f>IFERROR(SUMIFS('[4]BD Unidades'!$BI$3:$BI$1424,'[4]BD Unidades'!$A$3:$A$1424,$A817),"-")</f>
        <v>0.15707238372344509</v>
      </c>
      <c r="AX817" s="25">
        <f>IFERROR(SUMIFS('[4]BD Unidades'!$BJ$3:$BJ$1424,'[4]BD Unidades'!$A$3:$A$1424,$A817),"-")</f>
        <v>0.10094146055513743</v>
      </c>
    </row>
    <row r="818" spans="1:50" ht="14.4" x14ac:dyDescent="0.3">
      <c r="A818" s="7">
        <v>2181</v>
      </c>
      <c r="B818" s="7" t="s">
        <v>3863</v>
      </c>
      <c r="D818" s="8" t="s">
        <v>3864</v>
      </c>
      <c r="E818" s="19" t="s">
        <v>3865</v>
      </c>
      <c r="F818" s="19" t="s">
        <v>3865</v>
      </c>
      <c r="G818" s="19" t="s">
        <v>3866</v>
      </c>
      <c r="H818" s="19" t="s">
        <v>397</v>
      </c>
      <c r="I818" s="19">
        <v>2024</v>
      </c>
      <c r="J818" s="19" t="s">
        <v>495</v>
      </c>
      <c r="K818" s="19" t="s">
        <v>496</v>
      </c>
      <c r="L818" s="19" t="s">
        <v>213</v>
      </c>
      <c r="M818" s="19" t="s">
        <v>106</v>
      </c>
      <c r="N818" s="19" t="s">
        <v>243</v>
      </c>
      <c r="O818" s="19" t="s">
        <v>1622</v>
      </c>
      <c r="P818" s="19" t="s">
        <v>51</v>
      </c>
      <c r="Q818" s="9" t="s">
        <v>3868</v>
      </c>
      <c r="R818" s="20">
        <v>2.7130000000000001</v>
      </c>
      <c r="S818" s="20">
        <v>0.48</v>
      </c>
      <c r="T818" s="20">
        <v>2.7</v>
      </c>
      <c r="U818" s="20" t="s">
        <v>397</v>
      </c>
      <c r="V818" s="21">
        <f>_xlfn.XLOOKUP(D818,'[4]Gen. Real'!$A$2:$A$1168,'[4]Gen. Real'!$C$2:$C$1168,"-",0)</f>
        <v>1.0898399999999999</v>
      </c>
      <c r="W818" s="22"/>
      <c r="X818" s="22" t="str">
        <f>_xlfn.XLOOKUP(D818,[4]Vertimiento!$J$2:$J$119,[4]Vertimiento!$K$2:$K$119,"-",0)</f>
        <v>-</v>
      </c>
      <c r="Y818" s="23" t="str">
        <f t="shared" si="48"/>
        <v>-</v>
      </c>
      <c r="Z818" s="19" t="str">
        <f>_xlfn.XLOOKUP(D818,[4]Cmg!$I$4:$I$99,[4]Cmg!$M$4:$M$99,"----",0,1)</f>
        <v>----</v>
      </c>
      <c r="AA818" s="19" t="str">
        <f>_xlfn.XLOOKUP(D818,[4]Cmg!$A$4:$A$101,[4]Cmg!$B$4:$B$101,"----",0,1)</f>
        <v>----</v>
      </c>
      <c r="AB818" s="19" t="str">
        <f>_xlfn.XLOOKUP(D818,[4]Cmg!$E$4:$E$101,[4]Cmg!$F$4:$F$101,"----",0,1)</f>
        <v>----</v>
      </c>
      <c r="AC818" s="19" t="str">
        <f>_xlfn.XLOOKUP(D818,[4]Cmg!$O$4:$O$101,[4]Cmg!$P$4:$P$101,"----",0,1)</f>
        <v>----</v>
      </c>
      <c r="AD818" s="24" t="str">
        <f>_xlfn.XLOOKUP(D818,[4]Cmg!$S$4:$S$101,[4]Cmg!$U$4:$U$101,"----",0,1)</f>
        <v>----</v>
      </c>
      <c r="AG818" s="25">
        <f>IFERROR(SUMIFS('[4]BD Unidades'!$AH:$AH,'[4]BD Unidades'!$A:$A,'BD Centrales 2024'!$A818),"-")</f>
        <v>2.7</v>
      </c>
      <c r="AH818" s="25">
        <f>SUMIFS('[4]BD Unidades'!$AJ$3:$AJ$1424,'[4]BD Unidades'!$A$3:$A$1424,$A818)</f>
        <v>3680.1474382602319</v>
      </c>
      <c r="AI818" s="25">
        <f>SUMIFS('[4]BD Unidades'!$AL$3:$AL$1424,'[4]BD Unidades'!$A$3:$A$1424,$A818)</f>
        <v>0</v>
      </c>
      <c r="AJ818" s="26">
        <f t="shared" si="49"/>
        <v>0</v>
      </c>
      <c r="AK818" s="27">
        <f>IFERROR(SUMIFS('[4]BD Unidades'!$AO$3:$AO$1424,'[4]BD Unidades'!$A$3:$A$1424,$A818),"-")</f>
        <v>0</v>
      </c>
      <c r="AL818" s="27">
        <f>IFERROR(SUMIFS('[4]BD Unidades'!$AQ$3:$AQ$1424,'[4]BD Unidades'!$A$3:$A$1424,$A818),"-")</f>
        <v>0</v>
      </c>
      <c r="AM818" s="27">
        <f>IFERROR(SUMIFS('[4]BD Unidades'!$AS$3:$AS$1424,'[4]BD Unidades'!$A$3:$A$1424,$A818),"-")</f>
        <v>0</v>
      </c>
      <c r="AN818" s="27">
        <f>IFERROR(SUMIFS('[4]BD Unidades'!$AU$3:$AU$1424,'[4]BD Unidades'!$A$3:$A$1424,$A818),"-")</f>
        <v>0</v>
      </c>
      <c r="AO818" s="27">
        <f>IFERROR(SUMIFS('[4]BD Unidades'!$AW$3:$AW$1424,'[4]BD Unidades'!$A$3:$A$1424,$A818),"-")</f>
        <v>0</v>
      </c>
      <c r="AP818" s="27">
        <f>IFERROR(SUMIFS('[4]BD Unidades'!$AY$3:$AY$1424,'[4]BD Unidades'!$A$3:$A$1424,$A818),"-")</f>
        <v>0.25447873203096205</v>
      </c>
      <c r="AQ818" s="25">
        <f>IFERROR(SUMIFS('[4]BD Unidades'!$AZ$3:$AZ$1424,'[4]BD Unidades'!$A$3:$A$1424,$A818),"-")</f>
        <v>0.61746489109311731</v>
      </c>
      <c r="AR818" s="25">
        <f>IFERROR(SUMIFS('[4]BD Unidades'!$BA$3:$BA$1424,'[4]BD Unidades'!$A$3:$A$1424,$A818),"-")</f>
        <v>2.69999999999999</v>
      </c>
      <c r="AS818" s="28">
        <f>SUMIFS('[4]BD Unidades'!$BC$3:$BC$1424,'[4]BD Unidades'!$A$3:$A$1424,$A818)</f>
        <v>1.913884998157022E-2</v>
      </c>
      <c r="AT818" s="28">
        <f>SUMIFS('[4]BD Unidades'!$BE$3:$BE$1424,'[4]BD Unidades'!$A$3:$A$1424,$A818)</f>
        <v>0.99520825654257283</v>
      </c>
      <c r="AU818" s="29">
        <f t="shared" si="50"/>
        <v>0.97616111502018443</v>
      </c>
      <c r="AV818" s="30">
        <f t="shared" si="51"/>
        <v>4.7999999999999996E-3</v>
      </c>
      <c r="AW818" s="25">
        <f>IFERROR(SUMIFS('[4]BD Unidades'!$BI$3:$BI$1424,'[4]BD Unidades'!$A$3:$A$1424,$A818),"-")</f>
        <v>0.2713574576466965</v>
      </c>
      <c r="AX818" s="25">
        <f>IFERROR(SUMIFS('[4]BD Unidades'!$BJ$3:$BJ$1424,'[4]BD Unidades'!$A$3:$A$1424,$A818),"-")</f>
        <v>0.17438595797727041</v>
      </c>
    </row>
    <row r="819" spans="1:50" ht="14.4" x14ac:dyDescent="0.3">
      <c r="A819" s="7">
        <v>2182</v>
      </c>
      <c r="B819" s="7" t="s">
        <v>3869</v>
      </c>
      <c r="D819" s="8" t="s">
        <v>3870</v>
      </c>
      <c r="E819" s="19" t="s">
        <v>3871</v>
      </c>
      <c r="F819" s="19" t="s">
        <v>3871</v>
      </c>
      <c r="G819" s="19" t="s">
        <v>3872</v>
      </c>
      <c r="H819" s="19" t="s">
        <v>397</v>
      </c>
      <c r="I819" s="19">
        <v>2024</v>
      </c>
      <c r="J819" s="19" t="s">
        <v>495</v>
      </c>
      <c r="K819" s="19" t="s">
        <v>496</v>
      </c>
      <c r="L819" s="19" t="s">
        <v>213</v>
      </c>
      <c r="M819" s="19" t="s">
        <v>106</v>
      </c>
      <c r="N819" s="19" t="s">
        <v>831</v>
      </c>
      <c r="O819" s="19" t="s">
        <v>831</v>
      </c>
      <c r="P819" s="19" t="s">
        <v>51</v>
      </c>
      <c r="Q819" s="9" t="s">
        <v>3873</v>
      </c>
      <c r="R819" s="20">
        <v>9.0129999999999999</v>
      </c>
      <c r="S819" s="20">
        <v>0.14000000000000001</v>
      </c>
      <c r="T819" s="20">
        <v>9</v>
      </c>
      <c r="U819" s="20" t="s">
        <v>397</v>
      </c>
      <c r="V819" s="21">
        <f>_xlfn.XLOOKUP(D819,'[4]Gen. Real'!$A$2:$A$1168,'[4]Gen. Real'!$C$2:$C$1168,"-",0)</f>
        <v>5.917200000000002</v>
      </c>
      <c r="W819" s="22"/>
      <c r="X819" s="22" t="str">
        <f>_xlfn.XLOOKUP(D819,[4]Vertimiento!$J$2:$J$119,[4]Vertimiento!$K$2:$K$119,"-",0)</f>
        <v>-</v>
      </c>
      <c r="Y819" s="23" t="str">
        <f t="shared" si="48"/>
        <v>-</v>
      </c>
      <c r="Z819" s="19" t="str">
        <f>_xlfn.XLOOKUP(D819,[4]Cmg!$I$4:$I$99,[4]Cmg!$M$4:$M$99,"----",0,1)</f>
        <v>----</v>
      </c>
      <c r="AA819" s="19" t="str">
        <f>_xlfn.XLOOKUP(D819,[4]Cmg!$A$4:$A$101,[4]Cmg!$B$4:$B$101,"----",0,1)</f>
        <v>----</v>
      </c>
      <c r="AB819" s="19" t="str">
        <f>_xlfn.XLOOKUP(D819,[4]Cmg!$E$4:$E$101,[4]Cmg!$F$4:$F$101,"----",0,1)</f>
        <v>----</v>
      </c>
      <c r="AC819" s="19" t="str">
        <f>_xlfn.XLOOKUP(D819,[4]Cmg!$O$4:$O$101,[4]Cmg!$P$4:$P$101,"----",0,1)</f>
        <v>----</v>
      </c>
      <c r="AD819" s="24" t="str">
        <f>_xlfn.XLOOKUP(D819,[4]Cmg!$S$4:$S$101,[4]Cmg!$U$4:$U$101,"----",0,1)</f>
        <v>----</v>
      </c>
      <c r="AG819" s="25">
        <f>IFERROR(SUMIFS('[4]BD Unidades'!$AH:$AH,'[4]BD Unidades'!$A:$A,'BD Centrales 2024'!$A819),"-")</f>
        <v>2.9139890710382517</v>
      </c>
      <c r="AH819" s="25">
        <f>SUMIFS('[4]BD Unidades'!$AJ$3:$AJ$1424,'[4]BD Unidades'!$A$3:$A$1424,$A819)</f>
        <v>3026.5660712304466</v>
      </c>
      <c r="AI819" s="25">
        <f>SUMIFS('[4]BD Unidades'!$AL$3:$AL$1424,'[4]BD Unidades'!$A$3:$A$1424,$A819)</f>
        <v>0</v>
      </c>
      <c r="AJ819" s="26">
        <f t="shared" si="49"/>
        <v>0</v>
      </c>
      <c r="AK819" s="27">
        <f>IFERROR(SUMIFS('[4]BD Unidades'!$AO$3:$AO$1424,'[4]BD Unidades'!$A$3:$A$1424,$A819),"-")</f>
        <v>0</v>
      </c>
      <c r="AL819" s="27">
        <f>IFERROR(SUMIFS('[4]BD Unidades'!$AQ$3:$AQ$1424,'[4]BD Unidades'!$A$3:$A$1424,$A819),"-")</f>
        <v>0</v>
      </c>
      <c r="AM819" s="27">
        <f>IFERROR(SUMIFS('[4]BD Unidades'!$AS$3:$AS$1424,'[4]BD Unidades'!$A$3:$A$1424,$A819),"-")</f>
        <v>0</v>
      </c>
      <c r="AN819" s="27">
        <f>IFERROR(SUMIFS('[4]BD Unidades'!$AU$3:$AU$1424,'[4]BD Unidades'!$A$3:$A$1424,$A819),"-")</f>
        <v>0</v>
      </c>
      <c r="AO819" s="27">
        <f>IFERROR(SUMIFS('[4]BD Unidades'!$AW$3:$AW$1424,'[4]BD Unidades'!$A$3:$A$1424,$A819),"-")</f>
        <v>0</v>
      </c>
      <c r="AP819" s="27">
        <f>IFERROR(SUMIFS('[4]BD Unidades'!$AY$3:$AY$1424,'[4]BD Unidades'!$A$3:$A$1424,$A819),"-")</f>
        <v>0.13908603128813937</v>
      </c>
      <c r="AQ819" s="25">
        <f>IFERROR(SUMIFS('[4]BD Unidades'!$AZ$3:$AZ$1424,'[4]BD Unidades'!$A$3:$A$1424,$A819),"-")</f>
        <v>0.66640220162783992</v>
      </c>
      <c r="AR819" s="25">
        <f>IFERROR(SUMIFS('[4]BD Unidades'!$BA$3:$BA$1424,'[4]BD Unidades'!$A$3:$A$1424,$A819),"-")</f>
        <v>3.0260229104010299</v>
      </c>
      <c r="AS819" s="28">
        <f>SUMIFS('[4]BD Unidades'!$BC$3:$BC$1424,'[4]BD Unidades'!$A$3:$A$1424,$A819)</f>
        <v>8.9615222456451808E-3</v>
      </c>
      <c r="AT819" s="28">
        <f>SUMIFS('[4]BD Unidades'!$BE$3:$BE$1424,'[4]BD Unidades'!$A$3:$A$1424,$A819)</f>
        <v>0.46599356485077115</v>
      </c>
      <c r="AU819" s="29">
        <f t="shared" si="50"/>
        <v>0.46181755315303347</v>
      </c>
      <c r="AV819" s="30">
        <f t="shared" si="51"/>
        <v>1.4000000000000002E-3</v>
      </c>
      <c r="AW819" s="25">
        <f>IFERROR(SUMIFS('[4]BD Unidades'!$BI$3:$BI$1424,'[4]BD Unidades'!$A$3:$A$1424,$A819),"-")</f>
        <v>0.52858371525395442</v>
      </c>
      <c r="AX819" s="25">
        <f>IFERROR(SUMIFS('[4]BD Unidades'!$BJ$3:$BJ$1424,'[4]BD Unidades'!$A$3:$A$1424,$A819),"-")</f>
        <v>0.33969059982777206</v>
      </c>
    </row>
    <row r="820" spans="1:50" ht="14.4" x14ac:dyDescent="0.3">
      <c r="A820" s="7">
        <v>2183</v>
      </c>
      <c r="B820" s="7" t="s">
        <v>3874</v>
      </c>
      <c r="D820" s="8" t="s">
        <v>3875</v>
      </c>
      <c r="E820" s="19" t="s">
        <v>3876</v>
      </c>
      <c r="F820" s="19" t="s">
        <v>3876</v>
      </c>
      <c r="G820" s="19" t="s">
        <v>3877</v>
      </c>
      <c r="H820" s="19" t="s">
        <v>397</v>
      </c>
      <c r="I820" s="19">
        <v>2024</v>
      </c>
      <c r="J820" s="19" t="s">
        <v>495</v>
      </c>
      <c r="K820" s="19" t="s">
        <v>496</v>
      </c>
      <c r="L820" s="19" t="s">
        <v>213</v>
      </c>
      <c r="M820" s="19" t="s">
        <v>477</v>
      </c>
      <c r="N820" s="19" t="s">
        <v>549</v>
      </c>
      <c r="O820" s="19" t="s">
        <v>1657</v>
      </c>
      <c r="P820" s="19" t="s">
        <v>51</v>
      </c>
      <c r="Q820" s="9" t="s">
        <v>3878</v>
      </c>
      <c r="R820" s="20">
        <v>9.0150000000000006</v>
      </c>
      <c r="S820" s="20">
        <v>0.16</v>
      </c>
      <c r="T820" s="20">
        <v>9</v>
      </c>
      <c r="U820" s="20" t="s">
        <v>397</v>
      </c>
      <c r="V820" s="21">
        <f>_xlfn.XLOOKUP(D820,'[4]Gen. Real'!$A$2:$A$1168,'[4]Gen. Real'!$C$2:$C$1168,"-",0)</f>
        <v>17.318190000000008</v>
      </c>
      <c r="W820" s="22"/>
      <c r="X820" s="22" t="str">
        <f>_xlfn.XLOOKUP(D820,[4]Vertimiento!$J$2:$J$119,[4]Vertimiento!$K$2:$K$119,"-",0)</f>
        <v>-</v>
      </c>
      <c r="Y820" s="23" t="str">
        <f t="shared" si="48"/>
        <v>-</v>
      </c>
      <c r="Z820" s="19" t="str">
        <f>_xlfn.XLOOKUP(D820,[4]Cmg!$I$4:$I$99,[4]Cmg!$M$4:$M$99,"----",0,1)</f>
        <v>----</v>
      </c>
      <c r="AA820" s="19" t="str">
        <f>_xlfn.XLOOKUP(D820,[4]Cmg!$A$4:$A$101,[4]Cmg!$B$4:$B$101,"----",0,1)</f>
        <v>----</v>
      </c>
      <c r="AB820" s="19" t="str">
        <f>_xlfn.XLOOKUP(D820,[4]Cmg!$E$4:$E$101,[4]Cmg!$F$4:$F$101,"----",0,1)</f>
        <v>----</v>
      </c>
      <c r="AC820" s="19" t="str">
        <f>_xlfn.XLOOKUP(D820,[4]Cmg!$O$4:$O$101,[4]Cmg!$P$4:$P$101,"----",0,1)</f>
        <v>----</v>
      </c>
      <c r="AD820" s="24" t="str">
        <f>_xlfn.XLOOKUP(D820,[4]Cmg!$S$4:$S$101,[4]Cmg!$U$4:$U$101,"----",0,1)</f>
        <v>----</v>
      </c>
      <c r="AG820" s="25">
        <f>IFERROR(SUMIFS('[4]BD Unidades'!$AH:$AH,'[4]BD Unidades'!$A:$A,'BD Centrales 2024'!$A820),"-")</f>
        <v>9</v>
      </c>
      <c r="AH820" s="25">
        <f>SUMIFS('[4]BD Unidades'!$AJ$3:$AJ$1424,'[4]BD Unidades'!$A$3:$A$1424,$A820)</f>
        <v>8683.5108153078163</v>
      </c>
      <c r="AI820" s="25">
        <f>SUMIFS('[4]BD Unidades'!$AL$3:$AL$1424,'[4]BD Unidades'!$A$3:$A$1424,$A820)</f>
        <v>0</v>
      </c>
      <c r="AJ820" s="26">
        <f t="shared" si="49"/>
        <v>0</v>
      </c>
      <c r="AK820" s="27">
        <f>IFERROR(SUMIFS('[4]BD Unidades'!$AO$3:$AO$1424,'[4]BD Unidades'!$A$3:$A$1424,$A820),"-")</f>
        <v>0</v>
      </c>
      <c r="AL820" s="27">
        <f>IFERROR(SUMIFS('[4]BD Unidades'!$AQ$3:$AQ$1424,'[4]BD Unidades'!$A$3:$A$1424,$A820),"-")</f>
        <v>0</v>
      </c>
      <c r="AM820" s="27">
        <f>IFERROR(SUMIFS('[4]BD Unidades'!$AS$3:$AS$1424,'[4]BD Unidades'!$A$3:$A$1424,$A820),"-")</f>
        <v>0</v>
      </c>
      <c r="AN820" s="27">
        <f>IFERROR(SUMIFS('[4]BD Unidades'!$AU$3:$AU$1424,'[4]BD Unidades'!$A$3:$A$1424,$A820),"-")</f>
        <v>0</v>
      </c>
      <c r="AO820" s="27">
        <f>IFERROR(SUMIFS('[4]BD Unidades'!$AW$3:$AW$1424,'[4]BD Unidades'!$A$3:$A$1424,$A820),"-")</f>
        <v>0.21305391014975039</v>
      </c>
      <c r="AP820" s="27">
        <f>IFERROR(SUMIFS('[4]BD Unidades'!$AY$3:$AY$1424,'[4]BD Unidades'!$A$3:$A$1424,$A820),"-")</f>
        <v>0.21677670549084857</v>
      </c>
      <c r="AQ820" s="25">
        <f>IFERROR(SUMIFS('[4]BD Unidades'!$AZ$3:$AZ$1424,'[4]BD Unidades'!$A$3:$A$1424,$A820),"-")</f>
        <v>2.0582163036437242</v>
      </c>
      <c r="AR820" s="25">
        <f>IFERROR(SUMIFS('[4]BD Unidades'!$BA$3:$BA$1424,'[4]BD Unidades'!$A$3:$A$1424,$A820),"-")</f>
        <v>9</v>
      </c>
      <c r="AS820" s="28">
        <f>SUMIFS('[4]BD Unidades'!$BC$3:$BC$1424,'[4]BD Unidades'!$A$3:$A$1424,$A820)</f>
        <v>1.7116199632412343E-2</v>
      </c>
      <c r="AT820" s="28">
        <f>SUMIFS('[4]BD Unidades'!$BE$3:$BE$1424,'[4]BD Unidades'!$A$3:$A$1424,$A820)</f>
        <v>0.99749317318737107</v>
      </c>
      <c r="AU820" s="29">
        <f t="shared" si="50"/>
        <v>0.98041988090312759</v>
      </c>
      <c r="AV820" s="30">
        <f t="shared" si="51"/>
        <v>1.6000000000000001E-3</v>
      </c>
      <c r="AW820" s="25">
        <f>IFERROR(SUMIFS('[4]BD Unidades'!$BI$3:$BI$1424,'[4]BD Unidades'!$A$3:$A$1424,$A820),"-")</f>
        <v>2.0212207117699346</v>
      </c>
      <c r="AX820" s="25">
        <f>IFERROR(SUMIFS('[4]BD Unidades'!$BJ$3:$BJ$1424,'[4]BD Unidades'!$A$3:$A$1424,$A820),"-")</f>
        <v>1.2989232474473378</v>
      </c>
    </row>
    <row r="821" spans="1:50" ht="14.4" x14ac:dyDescent="0.3">
      <c r="A821" s="7">
        <v>2184</v>
      </c>
      <c r="B821" s="7" t="s">
        <v>3879</v>
      </c>
      <c r="D821" s="8" t="s">
        <v>3880</v>
      </c>
      <c r="E821" s="19" t="s">
        <v>3881</v>
      </c>
      <c r="F821" s="19" t="s">
        <v>3881</v>
      </c>
      <c r="G821" s="19" t="s">
        <v>3882</v>
      </c>
      <c r="H821" s="19" t="s">
        <v>397</v>
      </c>
      <c r="I821" s="19">
        <v>2024</v>
      </c>
      <c r="J821" s="19" t="s">
        <v>495</v>
      </c>
      <c r="K821" s="19" t="s">
        <v>496</v>
      </c>
      <c r="L821" s="19" t="s">
        <v>213</v>
      </c>
      <c r="M821" s="19" t="s">
        <v>164</v>
      </c>
      <c r="N821" s="19" t="s">
        <v>221</v>
      </c>
      <c r="O821" s="19" t="s">
        <v>1048</v>
      </c>
      <c r="P821" s="19" t="s">
        <v>51</v>
      </c>
      <c r="Q821" s="9" t="s">
        <v>3883</v>
      </c>
      <c r="R821" s="20">
        <v>6.01</v>
      </c>
      <c r="S821" s="20">
        <v>0.17</v>
      </c>
      <c r="T821" s="20">
        <v>6</v>
      </c>
      <c r="U821" s="20" t="s">
        <v>397</v>
      </c>
      <c r="V821" s="21">
        <f>_xlfn.XLOOKUP(D821,'[4]Gen. Real'!$A$2:$A$1168,'[4]Gen. Real'!$C$2:$C$1168,"-",0)</f>
        <v>15.259840000000002</v>
      </c>
      <c r="W821" s="22"/>
      <c r="X821" s="22" t="str">
        <f>_xlfn.XLOOKUP(D821,[4]Vertimiento!$J$2:$J$119,[4]Vertimiento!$K$2:$K$119,"-",0)</f>
        <v>-</v>
      </c>
      <c r="Y821" s="23" t="str">
        <f t="shared" si="48"/>
        <v>-</v>
      </c>
      <c r="Z821" s="19" t="str">
        <f>_xlfn.XLOOKUP(D821,[4]Cmg!$I$4:$I$99,[4]Cmg!$M$4:$M$99,"----",0,1)</f>
        <v>----</v>
      </c>
      <c r="AA821" s="19" t="str">
        <f>_xlfn.XLOOKUP(D821,[4]Cmg!$A$4:$A$101,[4]Cmg!$B$4:$B$101,"----",0,1)</f>
        <v>----</v>
      </c>
      <c r="AB821" s="19" t="str">
        <f>_xlfn.XLOOKUP(D821,[4]Cmg!$E$4:$E$101,[4]Cmg!$F$4:$F$101,"----",0,1)</f>
        <v>----</v>
      </c>
      <c r="AC821" s="19" t="str">
        <f>_xlfn.XLOOKUP(D821,[4]Cmg!$O$4:$O$101,[4]Cmg!$P$4:$P$101,"----",0,1)</f>
        <v>----</v>
      </c>
      <c r="AD821" s="24" t="str">
        <f>_xlfn.XLOOKUP(D821,[4]Cmg!$S$4:$S$101,[4]Cmg!$U$4:$U$101,"----",0,1)</f>
        <v>----</v>
      </c>
      <c r="AG821" s="25">
        <f>IFERROR(SUMIFS('[4]BD Unidades'!$AH:$AH,'[4]BD Unidades'!$A:$A,'BD Centrales 2024'!$A821),"-")</f>
        <v>6</v>
      </c>
      <c r="AH821" s="25">
        <f>SUMIFS('[4]BD Unidades'!$AJ$3:$AJ$1424,'[4]BD Unidades'!$A$3:$A$1424,$A821)</f>
        <v>8719.2678868552412</v>
      </c>
      <c r="AI821" s="25">
        <f>SUMIFS('[4]BD Unidades'!$AL$3:$AL$1424,'[4]BD Unidades'!$A$3:$A$1424,$A821)</f>
        <v>0</v>
      </c>
      <c r="AJ821" s="26">
        <f t="shared" si="49"/>
        <v>0</v>
      </c>
      <c r="AK821" s="27">
        <f>IFERROR(SUMIFS('[4]BD Unidades'!$AO$3:$AO$1424,'[4]BD Unidades'!$A$3:$A$1424,$A821),"-")</f>
        <v>0</v>
      </c>
      <c r="AL821" s="27">
        <f>IFERROR(SUMIFS('[4]BD Unidades'!$AQ$3:$AQ$1424,'[4]BD Unidades'!$A$3:$A$1424,$A821),"-")</f>
        <v>0</v>
      </c>
      <c r="AM821" s="27">
        <f>IFERROR(SUMIFS('[4]BD Unidades'!$AS$3:$AS$1424,'[4]BD Unidades'!$A$3:$A$1424,$A821),"-")</f>
        <v>0</v>
      </c>
      <c r="AN821" s="27">
        <f>IFERROR(SUMIFS('[4]BD Unidades'!$AU$3:$AU$1424,'[4]BD Unidades'!$A$3:$A$1424,$A821),"-")</f>
        <v>0</v>
      </c>
      <c r="AO821" s="27">
        <f>IFERROR(SUMIFS('[4]BD Unidades'!$AW$3:$AW$1424,'[4]BD Unidades'!$A$3:$A$1424,$A821),"-")</f>
        <v>0.28489717138103166</v>
      </c>
      <c r="AP821" s="27">
        <f>IFERROR(SUMIFS('[4]BD Unidades'!$AY$3:$AY$1424,'[4]BD Unidades'!$A$3:$A$1424,$A821),"-")</f>
        <v>0.28616405990016641</v>
      </c>
      <c r="AQ821" s="25">
        <f>IFERROR(SUMIFS('[4]BD Unidades'!$AZ$3:$AZ$1424,'[4]BD Unidades'!$A$3:$A$1424,$A821),"-")</f>
        <v>1.3721442024291495</v>
      </c>
      <c r="AR821" s="25">
        <f>IFERROR(SUMIFS('[4]BD Unidades'!$BA$3:$BA$1424,'[4]BD Unidades'!$A$3:$A$1424,$A821),"-")</f>
        <v>6</v>
      </c>
      <c r="AS821" s="28">
        <f>SUMIFS('[4]BD Unidades'!$BC$3:$BC$1424,'[4]BD Unidades'!$A$3:$A$1424,$A821)</f>
        <v>1.5450556885336074E-2</v>
      </c>
      <c r="AT821" s="28">
        <f>SUMIFS('[4]BD Unidades'!$BE$3:$BE$1424,'[4]BD Unidades'!$A$3:$A$1424,$A821)</f>
        <v>0.9982792795250176</v>
      </c>
      <c r="AU821" s="29">
        <f t="shared" si="50"/>
        <v>0.98285530872926408</v>
      </c>
      <c r="AV821" s="30">
        <f t="shared" si="51"/>
        <v>1.7000000000000001E-3</v>
      </c>
      <c r="AW821" s="25">
        <f>IFERROR(SUMIFS('[4]BD Unidades'!$BI$3:$BI$1424,'[4]BD Unidades'!$A$3:$A$1424,$A821),"-")</f>
        <v>1.3508315804135809</v>
      </c>
      <c r="AX821" s="25">
        <f>IFERROR(SUMIFS('[4]BD Unidades'!$BJ$3:$BJ$1424,'[4]BD Unidades'!$A$3:$A$1424,$A821),"-")</f>
        <v>0.86810239622408369</v>
      </c>
    </row>
    <row r="822" spans="1:50" ht="14.4" x14ac:dyDescent="0.3">
      <c r="A822" s="7">
        <v>2191</v>
      </c>
      <c r="B822" s="7" t="s">
        <v>3884</v>
      </c>
      <c r="D822" s="8" t="s">
        <v>3885</v>
      </c>
      <c r="E822" s="19" t="s">
        <v>3886</v>
      </c>
      <c r="F822" s="19" t="s">
        <v>3886</v>
      </c>
      <c r="G822" s="19" t="s">
        <v>3887</v>
      </c>
      <c r="H822" s="19" t="s">
        <v>397</v>
      </c>
      <c r="I822" s="19">
        <v>2024</v>
      </c>
      <c r="J822" s="19" t="s">
        <v>495</v>
      </c>
      <c r="K822" s="19" t="s">
        <v>496</v>
      </c>
      <c r="L822" s="19" t="s">
        <v>213</v>
      </c>
      <c r="M822" s="19" t="s">
        <v>90</v>
      </c>
      <c r="N822" s="19" t="s">
        <v>868</v>
      </c>
      <c r="O822" s="19" t="s">
        <v>1461</v>
      </c>
      <c r="P822" s="19" t="s">
        <v>51</v>
      </c>
      <c r="Q822" s="9" t="s">
        <v>3888</v>
      </c>
      <c r="R822" s="20">
        <v>3.048</v>
      </c>
      <c r="S822" s="20">
        <v>1.5740000000000001</v>
      </c>
      <c r="T822" s="20">
        <v>3</v>
      </c>
      <c r="U822" s="20" t="s">
        <v>397</v>
      </c>
      <c r="V822" s="21">
        <f>_xlfn.XLOOKUP(D822,'[4]Gen. Real'!$A$2:$A$1168,'[4]Gen. Real'!$C$2:$C$1168,"-",0)</f>
        <v>0.4935500000000001</v>
      </c>
      <c r="W822" s="22"/>
      <c r="X822" s="22" t="str">
        <f>_xlfn.XLOOKUP(D822,[4]Vertimiento!$J$2:$J$119,[4]Vertimiento!$K$2:$K$119,"-",0)</f>
        <v>-</v>
      </c>
      <c r="Y822" s="23" t="str">
        <f t="shared" si="48"/>
        <v>-</v>
      </c>
      <c r="Z822" s="19" t="str">
        <f>_xlfn.XLOOKUP(D822,[4]Cmg!$I$4:$I$99,[4]Cmg!$M$4:$M$99,"----",0,1)</f>
        <v>----</v>
      </c>
      <c r="AA822" s="19" t="str">
        <f>_xlfn.XLOOKUP(D822,[4]Cmg!$A$4:$A$101,[4]Cmg!$B$4:$B$101,"----",0,1)</f>
        <v>----</v>
      </c>
      <c r="AB822" s="19" t="str">
        <f>_xlfn.XLOOKUP(D822,[4]Cmg!$E$4:$E$101,[4]Cmg!$F$4:$F$101,"----",0,1)</f>
        <v>----</v>
      </c>
      <c r="AC822" s="19" t="str">
        <f>_xlfn.XLOOKUP(D822,[4]Cmg!$O$4:$O$101,[4]Cmg!$P$4:$P$101,"----",0,1)</f>
        <v>----</v>
      </c>
      <c r="AD822" s="24" t="str">
        <f>_xlfn.XLOOKUP(D822,[4]Cmg!$S$4:$S$101,[4]Cmg!$U$4:$U$101,"----",0,1)</f>
        <v>----</v>
      </c>
      <c r="AG822" s="25">
        <f>IFERROR(SUMIFS('[4]BD Unidades'!$AH:$AH,'[4]BD Unidades'!$A:$A,'BD Centrales 2024'!$A822),"-")</f>
        <v>0.4</v>
      </c>
      <c r="AH822" s="25">
        <f>SUMIFS('[4]BD Unidades'!$AJ$3:$AJ$1424,'[4]BD Unidades'!$A$3:$A$1424,$A822)</f>
        <v>669.19947506561687</v>
      </c>
      <c r="AI822" s="25">
        <f>SUMIFS('[4]BD Unidades'!$AL$3:$AL$1424,'[4]BD Unidades'!$A$3:$A$1424,$A822)</f>
        <v>0</v>
      </c>
      <c r="AJ822" s="26">
        <f t="shared" si="49"/>
        <v>0</v>
      </c>
      <c r="AK822" s="27">
        <f>IFERROR(SUMIFS('[4]BD Unidades'!$AO$3:$AO$1424,'[4]BD Unidades'!$A$3:$A$1424,$A822),"-")</f>
        <v>0</v>
      </c>
      <c r="AL822" s="27">
        <f>IFERROR(SUMIFS('[4]BD Unidades'!$AQ$3:$AQ$1424,'[4]BD Unidades'!$A$3:$A$1424,$A822),"-")</f>
        <v>0</v>
      </c>
      <c r="AM822" s="27">
        <f>IFERROR(SUMIFS('[4]BD Unidades'!$AS$3:$AS$1424,'[4]BD Unidades'!$A$3:$A$1424,$A822),"-")</f>
        <v>0</v>
      </c>
      <c r="AN822" s="27">
        <f>IFERROR(SUMIFS('[4]BD Unidades'!$AU$3:$AU$1424,'[4]BD Unidades'!$A$3:$A$1424,$A822),"-")</f>
        <v>0</v>
      </c>
      <c r="AO822" s="27">
        <f>IFERROR(SUMIFS('[4]BD Unidades'!$AW$3:$AW$1424,'[4]BD Unidades'!$A$3:$A$1424,$A822),"-")</f>
        <v>0</v>
      </c>
      <c r="AP822" s="27">
        <f>IFERROR(SUMIFS('[4]BD Unidades'!$AY$3:$AY$1424,'[4]BD Unidades'!$A$3:$A$1424,$A822),"-")</f>
        <v>3.8366272965879272E-2</v>
      </c>
      <c r="AQ822" s="25">
        <f>IFERROR(SUMIFS('[4]BD Unidades'!$AZ$3:$AZ$1424,'[4]BD Unidades'!$A$3:$A$1424,$A822),"-")</f>
        <v>9.1476280161943299E-2</v>
      </c>
      <c r="AR822" s="25">
        <f>IFERROR(SUMIFS('[4]BD Unidades'!$BA$3:$BA$1424,'[4]BD Unidades'!$A$3:$A$1424,$A822),"-")</f>
        <v>0.39999999999999902</v>
      </c>
      <c r="AS822" s="28">
        <f>SUMIFS('[4]BD Unidades'!$BC$3:$BC$1424,'[4]BD Unidades'!$A$3:$A$1424,$A822)</f>
        <v>2.5237532808398953E-3</v>
      </c>
      <c r="AT822" s="28">
        <f>SUMIFS('[4]BD Unidades'!$BE$3:$BE$1424,'[4]BD Unidades'!$A$3:$A$1424,$A822)</f>
        <v>0.13123359580052493</v>
      </c>
      <c r="AU822" s="29">
        <f t="shared" si="50"/>
        <v>0.13090239458256694</v>
      </c>
      <c r="AV822" s="30">
        <f t="shared" si="51"/>
        <v>1.5740000000000001E-2</v>
      </c>
      <c r="AW822" s="25">
        <f>IFERROR(SUMIFS('[4]BD Unidades'!$BI$3:$BI$1424,'[4]BD Unidades'!$A$3:$A$1424,$A822),"-")</f>
        <v>5.2947796613989531E-2</v>
      </c>
      <c r="AX822" s="25">
        <f>IFERROR(SUMIFS('[4]BD Unidades'!$BJ$3:$BJ$1424,'[4]BD Unidades'!$A$3:$A$1424,$A822),"-")</f>
        <v>3.4026528385808844E-2</v>
      </c>
    </row>
    <row r="823" spans="1:50" ht="14.4" x14ac:dyDescent="0.3">
      <c r="A823" s="7">
        <v>2195</v>
      </c>
      <c r="B823" s="7" t="s">
        <v>3889</v>
      </c>
      <c r="D823" s="8" t="s">
        <v>3890</v>
      </c>
      <c r="E823" s="19" t="s">
        <v>3891</v>
      </c>
      <c r="F823" s="19" t="s">
        <v>3891</v>
      </c>
      <c r="G823" s="19" t="s">
        <v>3892</v>
      </c>
      <c r="H823" s="19" t="s">
        <v>397</v>
      </c>
      <c r="I823" s="19">
        <v>2024</v>
      </c>
      <c r="J823" s="19" t="s">
        <v>495</v>
      </c>
      <c r="K823" s="19" t="s">
        <v>496</v>
      </c>
      <c r="L823" s="19" t="s">
        <v>213</v>
      </c>
      <c r="M823" s="19" t="s">
        <v>68</v>
      </c>
      <c r="N823" s="19" t="s">
        <v>68</v>
      </c>
      <c r="O823" s="19" t="s">
        <v>436</v>
      </c>
      <c r="P823" s="19" t="s">
        <v>51</v>
      </c>
      <c r="Q823" s="9" t="s">
        <v>3284</v>
      </c>
      <c r="R823" s="20">
        <v>9.0060000000000002</v>
      </c>
      <c r="S823" s="20">
        <v>6.7000000000000004E-2</v>
      </c>
      <c r="T823" s="20">
        <v>9</v>
      </c>
      <c r="U823" s="20" t="s">
        <v>397</v>
      </c>
      <c r="V823" s="21">
        <f>_xlfn.XLOOKUP(D823,'[4]Gen. Real'!$A$2:$A$1168,'[4]Gen. Real'!$C$2:$C$1168,"-",0)</f>
        <v>18.102869999999985</v>
      </c>
      <c r="W823" s="22"/>
      <c r="X823" s="22" t="str">
        <f>_xlfn.XLOOKUP(D823,[4]Vertimiento!$J$2:$J$119,[4]Vertimiento!$K$2:$K$119,"-",0)</f>
        <v>-</v>
      </c>
      <c r="Y823" s="23" t="str">
        <f t="shared" si="48"/>
        <v>-</v>
      </c>
      <c r="Z823" s="19" t="str">
        <f>_xlfn.XLOOKUP(D823,[4]Cmg!$I$4:$I$99,[4]Cmg!$M$4:$M$99,"----",0,1)</f>
        <v>----</v>
      </c>
      <c r="AA823" s="19" t="str">
        <f>_xlfn.XLOOKUP(D823,[4]Cmg!$A$4:$A$101,[4]Cmg!$B$4:$B$101,"----",0,1)</f>
        <v>----</v>
      </c>
      <c r="AB823" s="19" t="str">
        <f>_xlfn.XLOOKUP(D823,[4]Cmg!$E$4:$E$101,[4]Cmg!$F$4:$F$101,"----",0,1)</f>
        <v>----</v>
      </c>
      <c r="AC823" s="19" t="str">
        <f>_xlfn.XLOOKUP(D823,[4]Cmg!$O$4:$O$101,[4]Cmg!$P$4:$P$101,"----",0,1)</f>
        <v>----</v>
      </c>
      <c r="AD823" s="24" t="str">
        <f>_xlfn.XLOOKUP(D823,[4]Cmg!$S$4:$S$101,[4]Cmg!$U$4:$U$101,"----",0,1)</f>
        <v>----</v>
      </c>
      <c r="AG823" s="25">
        <f>IFERROR(SUMIFS('[4]BD Unidades'!$AH:$AH,'[4]BD Unidades'!$A:$A,'BD Centrales 2024'!$A823),"-")</f>
        <v>9</v>
      </c>
      <c r="AH823" s="25">
        <f>SUMIFS('[4]BD Unidades'!$AJ$3:$AJ$1424,'[4]BD Unidades'!$A$3:$A$1424,$A823)</f>
        <v>8162.6249167221886</v>
      </c>
      <c r="AI823" s="25">
        <f>SUMIFS('[4]BD Unidades'!$AL$3:$AL$1424,'[4]BD Unidades'!$A$3:$A$1424,$A823)</f>
        <v>0.76615589606928758</v>
      </c>
      <c r="AJ823" s="26">
        <f t="shared" si="49"/>
        <v>9.3852651337400297E-5</v>
      </c>
      <c r="AK823" s="27">
        <f>IFERROR(SUMIFS('[4]BD Unidades'!$AO$3:$AO$1424,'[4]BD Unidades'!$A$3:$A$1424,$A823),"-")</f>
        <v>0</v>
      </c>
      <c r="AL823" s="27">
        <f>IFERROR(SUMIFS('[4]BD Unidades'!$AQ$3:$AQ$1424,'[4]BD Unidades'!$A$3:$A$1424,$A823),"-")</f>
        <v>0</v>
      </c>
      <c r="AM823" s="27">
        <f>IFERROR(SUMIFS('[4]BD Unidades'!$AS$3:$AS$1424,'[4]BD Unidades'!$A$3:$A$1424,$A823),"-")</f>
        <v>0</v>
      </c>
      <c r="AN823" s="27">
        <f>IFERROR(SUMIFS('[4]BD Unidades'!$AU$3:$AU$1424,'[4]BD Unidades'!$A$3:$A$1424,$A823),"-")</f>
        <v>0</v>
      </c>
      <c r="AO823" s="27">
        <f>IFERROR(SUMIFS('[4]BD Unidades'!$AW$3:$AW$1424,'[4]BD Unidades'!$A$3:$A$1424,$A823),"-")</f>
        <v>0.23633644237175219</v>
      </c>
      <c r="AP823" s="27">
        <f>IFERROR(SUMIFS('[4]BD Unidades'!$AY$3:$AY$1424,'[4]BD Unidades'!$A$3:$A$1424,$A823),"-")</f>
        <v>0.24408227848101263</v>
      </c>
      <c r="AQ823" s="25">
        <f>IFERROR(SUMIFS('[4]BD Unidades'!$AZ$3:$AZ$1424,'[4]BD Unidades'!$A$3:$A$1424,$A823),"-")</f>
        <v>2.0582163036437242</v>
      </c>
      <c r="AR823" s="25">
        <f>IFERROR(SUMIFS('[4]BD Unidades'!$BA$3:$BA$1424,'[4]BD Unidades'!$A$3:$A$1424,$A823),"-")</f>
        <v>8.9995788872339997</v>
      </c>
      <c r="AS823" s="28">
        <f>SUMIFS('[4]BD Unidades'!$BC$3:$BC$1424,'[4]BD Unidades'!$A$3:$A$1424,$A823)</f>
        <v>5.2663154340814151E-2</v>
      </c>
      <c r="AT823" s="28">
        <f>SUMIFS('[4]BD Unidades'!$BE$3:$BE$1424,'[4]BD Unidades'!$A$3:$A$1424,$A823)</f>
        <v>0.99546568225918619</v>
      </c>
      <c r="AU823" s="29">
        <f t="shared" si="50"/>
        <v>0.94304131939338687</v>
      </c>
      <c r="AV823" s="30">
        <f t="shared" si="51"/>
        <v>6.7000000000000002E-4</v>
      </c>
      <c r="AW823" s="25">
        <f>IFERROR(SUMIFS('[4]BD Unidades'!$BI$3:$BI$1424,'[4]BD Unidades'!$A$3:$A$1424,$A823),"-")</f>
        <v>1.8997524566588988</v>
      </c>
      <c r="AX823" s="25">
        <f>IFERROR(SUMIFS('[4]BD Unidades'!$BJ$3:$BJ$1424,'[4]BD Unidades'!$A$3:$A$1424,$A823),"-")</f>
        <v>1.2208625292527246</v>
      </c>
    </row>
    <row r="824" spans="1:50" ht="14.4" x14ac:dyDescent="0.3">
      <c r="A824" s="7">
        <v>2197</v>
      </c>
      <c r="B824" s="7" t="s">
        <v>3893</v>
      </c>
      <c r="D824" s="8" t="s">
        <v>3894</v>
      </c>
      <c r="E824" s="19" t="s">
        <v>3895</v>
      </c>
      <c r="F824" s="19" t="s">
        <v>3895</v>
      </c>
      <c r="G824" s="19" t="s">
        <v>3896</v>
      </c>
      <c r="H824" s="19" t="s">
        <v>397</v>
      </c>
      <c r="I824" s="19">
        <v>2024</v>
      </c>
      <c r="J824" s="19" t="s">
        <v>495</v>
      </c>
      <c r="K824" s="19" t="s">
        <v>496</v>
      </c>
      <c r="L824" s="19" t="s">
        <v>213</v>
      </c>
      <c r="M824" s="19" t="s">
        <v>90</v>
      </c>
      <c r="N824" s="19" t="s">
        <v>868</v>
      </c>
      <c r="O824" s="19" t="s">
        <v>1461</v>
      </c>
      <c r="P824" s="19" t="s">
        <v>51</v>
      </c>
      <c r="Q824" s="9" t="s">
        <v>3897</v>
      </c>
      <c r="R824" s="20">
        <v>3</v>
      </c>
      <c r="S824" s="20">
        <v>0.33</v>
      </c>
      <c r="T824" s="20">
        <v>2.99</v>
      </c>
      <c r="U824" s="20" t="s">
        <v>397</v>
      </c>
      <c r="V824" s="21">
        <f>_xlfn.XLOOKUP(D824,'[4]Gen. Real'!$A$2:$A$1168,'[4]Gen. Real'!$C$2:$C$1168,"-",0)</f>
        <v>4.5054800000000013</v>
      </c>
      <c r="W824" s="22"/>
      <c r="X824" s="22" t="str">
        <f>_xlfn.XLOOKUP(D824,[4]Vertimiento!$J$2:$J$119,[4]Vertimiento!$K$2:$K$119,"-",0)</f>
        <v>-</v>
      </c>
      <c r="Y824" s="23" t="str">
        <f t="shared" si="48"/>
        <v>-</v>
      </c>
      <c r="Z824" s="19" t="str">
        <f>_xlfn.XLOOKUP(D824,[4]Cmg!$I$4:$I$99,[4]Cmg!$M$4:$M$99,"----",0,1)</f>
        <v>----</v>
      </c>
      <c r="AA824" s="19" t="str">
        <f>_xlfn.XLOOKUP(D824,[4]Cmg!$A$4:$A$101,[4]Cmg!$B$4:$B$101,"----",0,1)</f>
        <v>----</v>
      </c>
      <c r="AB824" s="19" t="str">
        <f>_xlfn.XLOOKUP(D824,[4]Cmg!$E$4:$E$101,[4]Cmg!$F$4:$F$101,"----",0,1)</f>
        <v>----</v>
      </c>
      <c r="AC824" s="19" t="str">
        <f>_xlfn.XLOOKUP(D824,[4]Cmg!$O$4:$O$101,[4]Cmg!$P$4:$P$101,"----",0,1)</f>
        <v>----</v>
      </c>
      <c r="AD824" s="24" t="str">
        <f>_xlfn.XLOOKUP(D824,[4]Cmg!$S$4:$S$101,[4]Cmg!$U$4:$U$101,"----",0,1)</f>
        <v>----</v>
      </c>
      <c r="AG824" s="25">
        <f>IFERROR(SUMIFS('[4]BD Unidades'!$AH:$AH,'[4]BD Unidades'!$A:$A,'BD Centrales 2024'!$A824),"-")</f>
        <v>3</v>
      </c>
      <c r="AH824" s="25">
        <f>SUMIFS('[4]BD Unidades'!$AJ$3:$AJ$1424,'[4]BD Unidades'!$A$3:$A$1424,$A824)</f>
        <v>8448.4166666666697</v>
      </c>
      <c r="AI824" s="25">
        <f>SUMIFS('[4]BD Unidades'!$AL$3:$AL$1424,'[4]BD Unidades'!$A$3:$A$1424,$A824)</f>
        <v>0</v>
      </c>
      <c r="AJ824" s="26">
        <f t="shared" si="49"/>
        <v>0</v>
      </c>
      <c r="AK824" s="27">
        <f>IFERROR(SUMIFS('[4]BD Unidades'!$AO$3:$AO$1424,'[4]BD Unidades'!$A$3:$A$1424,$A824),"-")</f>
        <v>0</v>
      </c>
      <c r="AL824" s="27">
        <f>IFERROR(SUMIFS('[4]BD Unidades'!$AQ$3:$AQ$1424,'[4]BD Unidades'!$A$3:$A$1424,$A824),"-")</f>
        <v>0</v>
      </c>
      <c r="AM824" s="27">
        <f>IFERROR(SUMIFS('[4]BD Unidades'!$AS$3:$AS$1424,'[4]BD Unidades'!$A$3:$A$1424,$A824),"-")</f>
        <v>0</v>
      </c>
      <c r="AN824" s="27">
        <f>IFERROR(SUMIFS('[4]BD Unidades'!$AU$3:$AU$1424,'[4]BD Unidades'!$A$3:$A$1424,$A824),"-")</f>
        <v>0</v>
      </c>
      <c r="AO824" s="27">
        <f>IFERROR(SUMIFS('[4]BD Unidades'!$AW$3:$AW$1424,'[4]BD Unidades'!$A$3:$A$1424,$A824),"-")</f>
        <v>0.174566</v>
      </c>
      <c r="AP824" s="27">
        <f>IFERROR(SUMIFS('[4]BD Unidades'!$AY$3:$AY$1424,'[4]BD Unidades'!$A$3:$A$1424,$A824),"-")</f>
        <v>0.18440500000000001</v>
      </c>
      <c r="AQ824" s="25">
        <f>IFERROR(SUMIFS('[4]BD Unidades'!$AZ$3:$AZ$1424,'[4]BD Unidades'!$A$3:$A$1424,$A824),"-")</f>
        <v>0.63129888461538464</v>
      </c>
      <c r="AR824" s="25">
        <f>IFERROR(SUMIFS('[4]BD Unidades'!$BA$3:$BA$1424,'[4]BD Unidades'!$A$3:$A$1424,$A824),"-")</f>
        <v>3</v>
      </c>
      <c r="AS824" s="28">
        <f>SUMIFS('[4]BD Unidades'!$BC$3:$BC$1424,'[4]BD Unidades'!$A$3:$A$1424,$A824)</f>
        <v>1.42994339726027E-2</v>
      </c>
      <c r="AT824" s="28">
        <f>SUMIFS('[4]BD Unidades'!$BE$3:$BE$1424,'[4]BD Unidades'!$A$3:$A$1424,$A824)</f>
        <v>0.99993359137826399</v>
      </c>
      <c r="AU824" s="29">
        <f t="shared" si="50"/>
        <v>0.98563510701136303</v>
      </c>
      <c r="AV824" s="30">
        <f t="shared" si="51"/>
        <v>3.3E-3</v>
      </c>
      <c r="AW824" s="25">
        <f>IFERROR(SUMIFS('[4]BD Unidades'!$BI$3:$BI$1424,'[4]BD Unidades'!$A$3:$A$1424,$A824),"-")</f>
        <v>0.62223034369403918</v>
      </c>
      <c r="AX824" s="25">
        <f>IFERROR(SUMIFS('[4]BD Unidades'!$BJ$3:$BJ$1424,'[4]BD Unidades'!$A$3:$A$1424,$A824),"-")</f>
        <v>0.39987194569344547</v>
      </c>
    </row>
    <row r="825" spans="1:50" ht="14.4" x14ac:dyDescent="0.3">
      <c r="A825" s="7">
        <v>2198</v>
      </c>
      <c r="B825" s="7" t="s">
        <v>3898</v>
      </c>
      <c r="D825" s="8" t="s">
        <v>3899</v>
      </c>
      <c r="E825" s="19" t="s">
        <v>3900</v>
      </c>
      <c r="F825" s="19" t="s">
        <v>3901</v>
      </c>
      <c r="G825" s="19" t="s">
        <v>3902</v>
      </c>
      <c r="H825" s="19" t="s">
        <v>397</v>
      </c>
      <c r="I825" s="19">
        <v>2024</v>
      </c>
      <c r="J825" s="19" t="s">
        <v>495</v>
      </c>
      <c r="K825" s="19" t="s">
        <v>496</v>
      </c>
      <c r="L825" s="19" t="s">
        <v>213</v>
      </c>
      <c r="M825" s="19" t="s">
        <v>90</v>
      </c>
      <c r="N825" s="19" t="s">
        <v>97</v>
      </c>
      <c r="O825" s="19" t="s">
        <v>1725</v>
      </c>
      <c r="P825" s="19" t="s">
        <v>51</v>
      </c>
      <c r="Q825" s="9" t="s">
        <v>3903</v>
      </c>
      <c r="R825" s="20">
        <v>2.5049999999999999</v>
      </c>
      <c r="S825" s="20">
        <v>0.2</v>
      </c>
      <c r="T825" s="20">
        <v>2.5</v>
      </c>
      <c r="U825" s="20" t="s">
        <v>397</v>
      </c>
      <c r="V825" s="21">
        <f>_xlfn.XLOOKUP(D825,'[4]Gen. Real'!$A$2:$A$1168,'[4]Gen. Real'!$C$2:$C$1168,"-",0)</f>
        <v>4.3689899999999993</v>
      </c>
      <c r="W825" s="22"/>
      <c r="X825" s="22" t="str">
        <f>_xlfn.XLOOKUP(D825,[4]Vertimiento!$J$2:$J$119,[4]Vertimiento!$K$2:$K$119,"-",0)</f>
        <v>-</v>
      </c>
      <c r="Y825" s="23" t="str">
        <f t="shared" si="48"/>
        <v>-</v>
      </c>
      <c r="Z825" s="19" t="str">
        <f>_xlfn.XLOOKUP(D825,[4]Cmg!$I$4:$I$99,[4]Cmg!$M$4:$M$99,"----",0,1)</f>
        <v>----</v>
      </c>
      <c r="AA825" s="19" t="str">
        <f>_xlfn.XLOOKUP(D825,[4]Cmg!$A$4:$A$101,[4]Cmg!$B$4:$B$101,"----",0,1)</f>
        <v>----</v>
      </c>
      <c r="AB825" s="19" t="str">
        <f>_xlfn.XLOOKUP(D825,[4]Cmg!$E$4:$E$101,[4]Cmg!$F$4:$F$101,"----",0,1)</f>
        <v>----</v>
      </c>
      <c r="AC825" s="19" t="str">
        <f>_xlfn.XLOOKUP(D825,[4]Cmg!$O$4:$O$101,[4]Cmg!$P$4:$P$101,"----",0,1)</f>
        <v>----</v>
      </c>
      <c r="AD825" s="24" t="str">
        <f>_xlfn.XLOOKUP(D825,[4]Cmg!$S$4:$S$101,[4]Cmg!$U$4:$U$101,"----",0,1)</f>
        <v>----</v>
      </c>
      <c r="AG825" s="25">
        <f>IFERROR(SUMIFS('[4]BD Unidades'!$AH:$AH,'[4]BD Unidades'!$A:$A,'BD Centrales 2024'!$A825),"-")</f>
        <v>2.5</v>
      </c>
      <c r="AH825" s="25">
        <f>SUMIFS('[4]BD Unidades'!$AJ$3:$AJ$1424,'[4]BD Unidades'!$A$3:$A$1424,$A825)</f>
        <v>8766.4670658682644</v>
      </c>
      <c r="AI825" s="25">
        <f>SUMIFS('[4]BD Unidades'!$AL$3:$AL$1424,'[4]BD Unidades'!$A$3:$A$1424,$A825)</f>
        <v>0</v>
      </c>
      <c r="AJ825" s="26">
        <f t="shared" si="49"/>
        <v>0</v>
      </c>
      <c r="AK825" s="27">
        <f>IFERROR(SUMIFS('[4]BD Unidades'!$AO$3:$AO$1424,'[4]BD Unidades'!$A$3:$A$1424,$A825),"-")</f>
        <v>0</v>
      </c>
      <c r="AL825" s="27">
        <f>IFERROR(SUMIFS('[4]BD Unidades'!$AQ$3:$AQ$1424,'[4]BD Unidades'!$A$3:$A$1424,$A825),"-")</f>
        <v>0</v>
      </c>
      <c r="AM825" s="27">
        <f>IFERROR(SUMIFS('[4]BD Unidades'!$AS$3:$AS$1424,'[4]BD Unidades'!$A$3:$A$1424,$A825),"-")</f>
        <v>0</v>
      </c>
      <c r="AN825" s="27">
        <f>IFERROR(SUMIFS('[4]BD Unidades'!$AU$3:$AU$1424,'[4]BD Unidades'!$A$3:$A$1424,$A825),"-")</f>
        <v>0</v>
      </c>
      <c r="AO825" s="27">
        <f>IFERROR(SUMIFS('[4]BD Unidades'!$AW$3:$AW$1424,'[4]BD Unidades'!$A$3:$A$1424,$A825),"-")</f>
        <v>0.19501297405189622</v>
      </c>
      <c r="AP825" s="27">
        <f>IFERROR(SUMIFS('[4]BD Unidades'!$AY$3:$AY$1424,'[4]BD Unidades'!$A$3:$A$1424,$A825),"-")</f>
        <v>0.21728842315369259</v>
      </c>
      <c r="AQ825" s="25">
        <f>IFERROR(SUMIFS('[4]BD Unidades'!$AZ$3:$AZ$1424,'[4]BD Unidades'!$A$3:$A$1424,$A825),"-")</f>
        <v>0.52608240384615379</v>
      </c>
      <c r="AR825" s="25">
        <f>IFERROR(SUMIFS('[4]BD Unidades'!$BA$3:$BA$1424,'[4]BD Unidades'!$A$3:$A$1424,$A825),"-")</f>
        <v>2.5</v>
      </c>
      <c r="AS825" s="28">
        <f>SUMIFS('[4]BD Unidades'!$BC$3:$BC$1424,'[4]BD Unidades'!$A$3:$A$1424,$A825)</f>
        <v>1.5007047275312376E-2</v>
      </c>
      <c r="AT825" s="28">
        <f>SUMIFS('[4]BD Unidades'!$BE$3:$BE$1424,'[4]BD Unidades'!$A$3:$A$1424,$A825)</f>
        <v>0.99800399201596812</v>
      </c>
      <c r="AU825" s="29">
        <f t="shared" si="50"/>
        <v>0.98302689892683404</v>
      </c>
      <c r="AV825" s="30">
        <f t="shared" si="51"/>
        <v>2E-3</v>
      </c>
      <c r="AW825" s="25">
        <f>IFERROR(SUMIFS('[4]BD Unidades'!$BI$3:$BI$1424,'[4]BD Unidades'!$A$3:$A$1424,$A825),"-")</f>
        <v>0.51817167045391455</v>
      </c>
      <c r="AX825" s="25">
        <f>IFERROR(SUMIFS('[4]BD Unidades'!$BJ$3:$BJ$1424,'[4]BD Unidades'!$A$3:$A$1424,$A825),"-")</f>
        <v>0.33299937260776596</v>
      </c>
    </row>
    <row r="826" spans="1:50" ht="14.4" x14ac:dyDescent="0.3">
      <c r="A826" s="7">
        <v>2199</v>
      </c>
      <c r="B826" s="7" t="s">
        <v>3904</v>
      </c>
      <c r="D826" s="8" t="s">
        <v>3905</v>
      </c>
      <c r="E826" s="19" t="s">
        <v>3906</v>
      </c>
      <c r="F826" s="19" t="s">
        <v>3906</v>
      </c>
      <c r="G826" s="19" t="s">
        <v>3907</v>
      </c>
      <c r="H826" s="19" t="s">
        <v>397</v>
      </c>
      <c r="I826" s="19">
        <v>2024</v>
      </c>
      <c r="J826" s="19" t="s">
        <v>495</v>
      </c>
      <c r="K826" s="19" t="s">
        <v>496</v>
      </c>
      <c r="L826" s="19" t="s">
        <v>213</v>
      </c>
      <c r="M826" s="19" t="s">
        <v>90</v>
      </c>
      <c r="N826" s="19" t="s">
        <v>868</v>
      </c>
      <c r="O826" s="19" t="s">
        <v>868</v>
      </c>
      <c r="P826" s="19" t="s">
        <v>51</v>
      </c>
      <c r="Q826" s="9" t="s">
        <v>3908</v>
      </c>
      <c r="R826" s="20">
        <v>9.0449999999999999</v>
      </c>
      <c r="S826" s="20">
        <v>0.5</v>
      </c>
      <c r="T826" s="20">
        <v>9</v>
      </c>
      <c r="U826" s="20" t="s">
        <v>397</v>
      </c>
      <c r="V826" s="21">
        <f>_xlfn.XLOOKUP(D826,'[4]Gen. Real'!$A$2:$A$1168,'[4]Gen. Real'!$C$2:$C$1168,"-",0)</f>
        <v>10.126200000000003</v>
      </c>
      <c r="W826" s="22"/>
      <c r="X826" s="22" t="str">
        <f>_xlfn.XLOOKUP(D826,[4]Vertimiento!$J$2:$J$119,[4]Vertimiento!$K$2:$K$119,"-",0)</f>
        <v>-</v>
      </c>
      <c r="Y826" s="23" t="str">
        <f t="shared" si="48"/>
        <v>-</v>
      </c>
      <c r="Z826" s="19" t="str">
        <f>_xlfn.XLOOKUP(D826,[4]Cmg!$I$4:$I$99,[4]Cmg!$M$4:$M$99,"----",0,1)</f>
        <v>----</v>
      </c>
      <c r="AA826" s="19" t="str">
        <f>_xlfn.XLOOKUP(D826,[4]Cmg!$A$4:$A$101,[4]Cmg!$B$4:$B$101,"----",0,1)</f>
        <v>----</v>
      </c>
      <c r="AB826" s="19" t="str">
        <f>_xlfn.XLOOKUP(D826,[4]Cmg!$E$4:$E$101,[4]Cmg!$F$4:$F$101,"----",0,1)</f>
        <v>----</v>
      </c>
      <c r="AC826" s="19" t="str">
        <f>_xlfn.XLOOKUP(D826,[4]Cmg!$O$4:$O$101,[4]Cmg!$P$4:$P$101,"----",0,1)</f>
        <v>----</v>
      </c>
      <c r="AD826" s="24" t="str">
        <f>_xlfn.XLOOKUP(D826,[4]Cmg!$S$4:$S$101,[4]Cmg!$U$4:$U$101,"----",0,1)</f>
        <v>----</v>
      </c>
      <c r="AG826" s="25">
        <f>IFERROR(SUMIFS('[4]BD Unidades'!$AH:$AH,'[4]BD Unidades'!$A:$A,'BD Centrales 2024'!$A826),"-")</f>
        <v>9</v>
      </c>
      <c r="AH826" s="25">
        <f>SUMIFS('[4]BD Unidades'!$AJ$3:$AJ$1424,'[4]BD Unidades'!$A$3:$A$1424,$A826)</f>
        <v>5021.85737976783</v>
      </c>
      <c r="AI826" s="25">
        <f>SUMIFS('[4]BD Unidades'!$AL$3:$AL$1424,'[4]BD Unidades'!$A$3:$A$1424,$A826)</f>
        <v>0</v>
      </c>
      <c r="AJ826" s="26">
        <f t="shared" si="49"/>
        <v>0</v>
      </c>
      <c r="AK826" s="27">
        <f>IFERROR(SUMIFS('[4]BD Unidades'!$AO$3:$AO$1424,'[4]BD Unidades'!$A$3:$A$1424,$A826),"-")</f>
        <v>0</v>
      </c>
      <c r="AL826" s="27">
        <f>IFERROR(SUMIFS('[4]BD Unidades'!$AQ$3:$AQ$1424,'[4]BD Unidades'!$A$3:$A$1424,$A826),"-")</f>
        <v>0</v>
      </c>
      <c r="AM826" s="27">
        <f>IFERROR(SUMIFS('[4]BD Unidades'!$AS$3:$AS$1424,'[4]BD Unidades'!$A$3:$A$1424,$A826),"-")</f>
        <v>0</v>
      </c>
      <c r="AN826" s="27">
        <f>IFERROR(SUMIFS('[4]BD Unidades'!$AU$3:$AU$1424,'[4]BD Unidades'!$A$3:$A$1424,$A826),"-")</f>
        <v>0</v>
      </c>
      <c r="AO826" s="27">
        <f>IFERROR(SUMIFS('[4]BD Unidades'!$AW$3:$AW$1424,'[4]BD Unidades'!$A$3:$A$1424,$A826),"-")</f>
        <v>0</v>
      </c>
      <c r="AP826" s="27">
        <f>IFERROR(SUMIFS('[4]BD Unidades'!$AY$3:$AY$1424,'[4]BD Unidades'!$A$3:$A$1424,$A826),"-")</f>
        <v>0.24261393034825868</v>
      </c>
      <c r="AQ826" s="25">
        <f>IFERROR(SUMIFS('[4]BD Unidades'!$AZ$3:$AZ$1424,'[4]BD Unidades'!$A$3:$A$1424,$A826),"-")</f>
        <v>2.0582163036437242</v>
      </c>
      <c r="AR826" s="25">
        <f>IFERROR(SUMIFS('[4]BD Unidades'!$BA$3:$BA$1424,'[4]BD Unidades'!$A$3:$A$1424,$A826),"-")</f>
        <v>9</v>
      </c>
      <c r="AS826" s="28">
        <f>SUMIFS('[4]BD Unidades'!$BC$3:$BC$1424,'[4]BD Unidades'!$A$3:$A$1424,$A826)</f>
        <v>1.9135323383084577E-2</v>
      </c>
      <c r="AT826" s="28">
        <f>SUMIFS('[4]BD Unidades'!$BE$3:$BE$1424,'[4]BD Unidades'!$A$3:$A$1424,$A826)</f>
        <v>0.99502487562189057</v>
      </c>
      <c r="AU826" s="29">
        <f t="shared" si="50"/>
        <v>0.97598475285265218</v>
      </c>
      <c r="AV826" s="30">
        <f t="shared" si="51"/>
        <v>5.0000000000000001E-3</v>
      </c>
      <c r="AW826" s="25">
        <f>IFERROR(SUMIFS('[4]BD Unidades'!$BI$3:$BI$1424,'[4]BD Unidades'!$A$3:$A$1424,$A826),"-")</f>
        <v>1.2244177966985095</v>
      </c>
      <c r="AX826" s="25">
        <f>IFERROR(SUMIFS('[4]BD Unidades'!$BJ$3:$BJ$1424,'[4]BD Unidades'!$A$3:$A$1424,$A826),"-")</f>
        <v>0.78686346892183057</v>
      </c>
    </row>
    <row r="827" spans="1:50" ht="14.4" x14ac:dyDescent="0.3">
      <c r="A827" s="7">
        <v>2201</v>
      </c>
      <c r="B827" s="7" t="s">
        <v>3909</v>
      </c>
      <c r="D827" s="8" t="s">
        <v>3910</v>
      </c>
      <c r="E827" s="19" t="s">
        <v>3911</v>
      </c>
      <c r="F827" s="19" t="s">
        <v>3911</v>
      </c>
      <c r="G827" s="19" t="s">
        <v>3912</v>
      </c>
      <c r="H827" s="19" t="s">
        <v>397</v>
      </c>
      <c r="I827" s="19">
        <v>2024</v>
      </c>
      <c r="J827" s="19" t="s">
        <v>495</v>
      </c>
      <c r="K827" s="19" t="s">
        <v>496</v>
      </c>
      <c r="L827" s="19" t="s">
        <v>213</v>
      </c>
      <c r="M827" s="19" t="s">
        <v>189</v>
      </c>
      <c r="N827" s="19" t="s">
        <v>899</v>
      </c>
      <c r="O827" s="19" t="s">
        <v>3914</v>
      </c>
      <c r="P827" s="19" t="s">
        <v>51</v>
      </c>
      <c r="Q827" s="9" t="s">
        <v>3498</v>
      </c>
      <c r="R827" s="20">
        <v>9.02</v>
      </c>
      <c r="S827" s="20">
        <v>0.222</v>
      </c>
      <c r="T827" s="20">
        <v>9</v>
      </c>
      <c r="U827" s="20" t="s">
        <v>397</v>
      </c>
      <c r="V827" s="21">
        <f>_xlfn.XLOOKUP(D827,'[4]Gen. Real'!$A$2:$A$1168,'[4]Gen. Real'!$C$2:$C$1168,"-",0)</f>
        <v>20.625900000000001</v>
      </c>
      <c r="W827" s="22"/>
      <c r="X827" s="22" t="str">
        <f>_xlfn.XLOOKUP(D827,[4]Vertimiento!$J$2:$J$119,[4]Vertimiento!$K$2:$K$119,"-",0)</f>
        <v>-</v>
      </c>
      <c r="Y827" s="23" t="str">
        <f t="shared" si="48"/>
        <v>-</v>
      </c>
      <c r="Z827" s="19" t="str">
        <f>_xlfn.XLOOKUP(D827,[4]Cmg!$I$4:$I$99,[4]Cmg!$M$4:$M$99,"----",0,1)</f>
        <v>----</v>
      </c>
      <c r="AA827" s="19" t="str">
        <f>_xlfn.XLOOKUP(D827,[4]Cmg!$A$4:$A$101,[4]Cmg!$B$4:$B$101,"----",0,1)</f>
        <v>----</v>
      </c>
      <c r="AB827" s="19" t="str">
        <f>_xlfn.XLOOKUP(D827,[4]Cmg!$E$4:$E$101,[4]Cmg!$F$4:$F$101,"----",0,1)</f>
        <v>----</v>
      </c>
      <c r="AC827" s="19" t="str">
        <f>_xlfn.XLOOKUP(D827,[4]Cmg!$O$4:$O$101,[4]Cmg!$P$4:$P$101,"----",0,1)</f>
        <v>----</v>
      </c>
      <c r="AD827" s="24" t="str">
        <f>_xlfn.XLOOKUP(D827,[4]Cmg!$S$4:$S$101,[4]Cmg!$U$4:$U$101,"----",0,1)</f>
        <v>----</v>
      </c>
      <c r="AG827" s="25">
        <f>IFERROR(SUMIFS('[4]BD Unidades'!$AH:$AH,'[4]BD Unidades'!$A:$A,'BD Centrales 2024'!$A827),"-")</f>
        <v>9</v>
      </c>
      <c r="AH827" s="25">
        <f>SUMIFS('[4]BD Unidades'!$AJ$3:$AJ$1424,'[4]BD Unidades'!$A$3:$A$1424,$A827)</f>
        <v>8664.6618625277206</v>
      </c>
      <c r="AI827" s="25">
        <f>SUMIFS('[4]BD Unidades'!$AL$3:$AL$1424,'[4]BD Unidades'!$A$3:$A$1424,$A827)</f>
        <v>0</v>
      </c>
      <c r="AJ827" s="26">
        <f t="shared" si="49"/>
        <v>0</v>
      </c>
      <c r="AK827" s="27">
        <f>IFERROR(SUMIFS('[4]BD Unidades'!$AO$3:$AO$1424,'[4]BD Unidades'!$A$3:$A$1424,$A827),"-")</f>
        <v>0</v>
      </c>
      <c r="AL827" s="27">
        <f>IFERROR(SUMIFS('[4]BD Unidades'!$AQ$3:$AQ$1424,'[4]BD Unidades'!$A$3:$A$1424,$A827),"-")</f>
        <v>0</v>
      </c>
      <c r="AM827" s="27">
        <f>IFERROR(SUMIFS('[4]BD Unidades'!$AS$3:$AS$1424,'[4]BD Unidades'!$A$3:$A$1424,$A827),"-")</f>
        <v>0</v>
      </c>
      <c r="AN827" s="27">
        <f>IFERROR(SUMIFS('[4]BD Unidades'!$AU$3:$AU$1424,'[4]BD Unidades'!$A$3:$A$1424,$A827),"-")</f>
        <v>0</v>
      </c>
      <c r="AO827" s="27">
        <f>IFERROR(SUMIFS('[4]BD Unidades'!$AW$3:$AW$1424,'[4]BD Unidades'!$A$3:$A$1424,$A827),"-")</f>
        <v>0.25835388026607542</v>
      </c>
      <c r="AP827" s="27">
        <f>IFERROR(SUMIFS('[4]BD Unidades'!$AY$3:$AY$1424,'[4]BD Unidades'!$A$3:$A$1424,$A827),"-")</f>
        <v>0.26283093126385815</v>
      </c>
      <c r="AQ827" s="25">
        <f>IFERROR(SUMIFS('[4]BD Unidades'!$AZ$3:$AZ$1424,'[4]BD Unidades'!$A$3:$A$1424,$A827),"-")</f>
        <v>2.0582163036437242</v>
      </c>
      <c r="AR827" s="25">
        <f>IFERROR(SUMIFS('[4]BD Unidades'!$BA$3:$BA$1424,'[4]BD Unidades'!$A$3:$A$1424,$A827),"-")</f>
        <v>9</v>
      </c>
      <c r="AS827" s="28">
        <f>SUMIFS('[4]BD Unidades'!$BC$3:$BC$1424,'[4]BD Unidades'!$A$3:$A$1424,$A827)</f>
        <v>1.4846007228988869E-2</v>
      </c>
      <c r="AT827" s="28">
        <f>SUMIFS('[4]BD Unidades'!$BE$3:$BE$1424,'[4]BD Unidades'!$A$3:$A$1424,$A827)</f>
        <v>0.99778270509977829</v>
      </c>
      <c r="AU827" s="29">
        <f t="shared" si="50"/>
        <v>0.9829696158469069</v>
      </c>
      <c r="AV827" s="30">
        <f t="shared" si="51"/>
        <v>2.2200000000000002E-3</v>
      </c>
      <c r="AW827" s="25">
        <f>IFERROR(SUMIFS('[4]BD Unidades'!$BI$3:$BI$1424,'[4]BD Unidades'!$A$3:$A$1424,$A827),"-")</f>
        <v>2.0275921066451823</v>
      </c>
      <c r="AX827" s="25">
        <f>IFERROR(SUMIFS('[4]BD Unidades'!$BJ$3:$BJ$1424,'[4]BD Unidades'!$A$3:$A$1424,$A827),"-")</f>
        <v>1.3030177794664952</v>
      </c>
    </row>
    <row r="828" spans="1:50" ht="14.4" x14ac:dyDescent="0.3">
      <c r="A828" s="7">
        <v>2203</v>
      </c>
      <c r="B828" s="7" t="s">
        <v>3915</v>
      </c>
      <c r="D828" s="8" t="s">
        <v>3916</v>
      </c>
      <c r="E828" s="19" t="s">
        <v>3917</v>
      </c>
      <c r="F828" s="19" t="s">
        <v>3917</v>
      </c>
      <c r="G828" s="19" t="s">
        <v>3918</v>
      </c>
      <c r="H828" s="19" t="s">
        <v>397</v>
      </c>
      <c r="I828" s="19">
        <v>2024</v>
      </c>
      <c r="J828" s="19" t="s">
        <v>495</v>
      </c>
      <c r="K828" s="19" t="s">
        <v>496</v>
      </c>
      <c r="L828" s="19" t="s">
        <v>213</v>
      </c>
      <c r="M828" s="19" t="s">
        <v>362</v>
      </c>
      <c r="N828" s="19" t="s">
        <v>363</v>
      </c>
      <c r="O828" s="19" t="s">
        <v>2318</v>
      </c>
      <c r="P828" s="19" t="s">
        <v>51</v>
      </c>
      <c r="Q828" s="9" t="s">
        <v>3919</v>
      </c>
      <c r="R828" s="20">
        <v>5.0149999999999997</v>
      </c>
      <c r="S828" s="20">
        <v>0.29899999999999999</v>
      </c>
      <c r="T828" s="20">
        <v>0</v>
      </c>
      <c r="U828" s="20" t="s">
        <v>397</v>
      </c>
      <c r="V828" s="21" t="str">
        <f>_xlfn.XLOOKUP(D828,'[4]Gen. Real'!$A$2:$A$1168,'[4]Gen. Real'!$C$2:$C$1168,"-",0)</f>
        <v>-</v>
      </c>
      <c r="W828" s="22"/>
      <c r="X828" s="22" t="str">
        <f>_xlfn.XLOOKUP(D828,[4]Vertimiento!$J$2:$J$119,[4]Vertimiento!$K$2:$K$119,"-",0)</f>
        <v>-</v>
      </c>
      <c r="Y828" s="23" t="str">
        <f t="shared" si="48"/>
        <v>-</v>
      </c>
      <c r="Z828" s="19" t="str">
        <f>_xlfn.XLOOKUP(D828,[4]Cmg!$I$4:$I$99,[4]Cmg!$M$4:$M$99,"----",0,1)</f>
        <v>----</v>
      </c>
      <c r="AA828" s="19" t="str">
        <f>_xlfn.XLOOKUP(D828,[4]Cmg!$A$4:$A$101,[4]Cmg!$B$4:$B$101,"----",0,1)</f>
        <v>----</v>
      </c>
      <c r="AB828" s="19" t="str">
        <f>_xlfn.XLOOKUP(D828,[4]Cmg!$E$4:$E$101,[4]Cmg!$F$4:$F$101,"----",0,1)</f>
        <v>----</v>
      </c>
      <c r="AC828" s="19" t="str">
        <f>_xlfn.XLOOKUP(D828,[4]Cmg!$O$4:$O$101,[4]Cmg!$P$4:$P$101,"----",0,1)</f>
        <v>----</v>
      </c>
      <c r="AD828" s="24" t="str">
        <f>_xlfn.XLOOKUP(D828,[4]Cmg!$S$4:$S$101,[4]Cmg!$U$4:$U$101,"----",0,1)</f>
        <v>----</v>
      </c>
      <c r="AG828" s="25">
        <f>IFERROR(SUMIFS('[4]BD Unidades'!$AH:$AH,'[4]BD Unidades'!$A:$A,'BD Centrales 2024'!$A828),"-")</f>
        <v>0</v>
      </c>
      <c r="AH828" s="25">
        <f>SUMIFS('[4]BD Unidades'!$AJ$3:$AJ$1424,'[4]BD Unidades'!$A$3:$A$1424,$A828)</f>
        <v>0</v>
      </c>
      <c r="AI828" s="25">
        <f>SUMIFS('[4]BD Unidades'!$AL$3:$AL$1424,'[4]BD Unidades'!$A$3:$A$1424,$A828)</f>
        <v>0</v>
      </c>
      <c r="AJ828" s="26" t="str">
        <f t="shared" si="49"/>
        <v>-</v>
      </c>
      <c r="AK828" s="27">
        <f>IFERROR(SUMIFS('[4]BD Unidades'!$AO$3:$AO$1424,'[4]BD Unidades'!$A$3:$A$1424,$A828),"-")</f>
        <v>0</v>
      </c>
      <c r="AL828" s="27">
        <f>IFERROR(SUMIFS('[4]BD Unidades'!$AQ$3:$AQ$1424,'[4]BD Unidades'!$A$3:$A$1424,$A828),"-")</f>
        <v>0</v>
      </c>
      <c r="AM828" s="27">
        <f>IFERROR(SUMIFS('[4]BD Unidades'!$AS$3:$AS$1424,'[4]BD Unidades'!$A$3:$A$1424,$A828),"-")</f>
        <v>0</v>
      </c>
      <c r="AN828" s="27">
        <f>IFERROR(SUMIFS('[4]BD Unidades'!$AU$3:$AU$1424,'[4]BD Unidades'!$A$3:$A$1424,$A828),"-")</f>
        <v>0</v>
      </c>
      <c r="AO828" s="27">
        <f>IFERROR(SUMIFS('[4]BD Unidades'!$AW$3:$AW$1424,'[4]BD Unidades'!$A$3:$A$1424,$A828),"-")</f>
        <v>0</v>
      </c>
      <c r="AP828" s="27">
        <f>IFERROR(SUMIFS('[4]BD Unidades'!$AY$3:$AY$1424,'[4]BD Unidades'!$A$3:$A$1424,$A828),"-")</f>
        <v>0</v>
      </c>
      <c r="AQ828" s="25">
        <f>IFERROR(SUMIFS('[4]BD Unidades'!$AZ$3:$AZ$1424,'[4]BD Unidades'!$A$3:$A$1424,$A828),"-")</f>
        <v>0</v>
      </c>
      <c r="AR828" s="25">
        <f>IFERROR(SUMIFS('[4]BD Unidades'!$BA$3:$BA$1424,'[4]BD Unidades'!$A$3:$A$1424,$A828),"-")</f>
        <v>0</v>
      </c>
      <c r="AS828" s="28">
        <f>SUMIFS('[4]BD Unidades'!$BC$3:$BC$1424,'[4]BD Unidades'!$A$3:$A$1424,$A828)</f>
        <v>0</v>
      </c>
      <c r="AT828" s="28">
        <f>SUMIFS('[4]BD Unidades'!$BE$3:$BE$1424,'[4]BD Unidades'!$A$3:$A$1424,$A828)</f>
        <v>0</v>
      </c>
      <c r="AU828" s="29">
        <f t="shared" si="50"/>
        <v>0</v>
      </c>
      <c r="AV828" s="30">
        <f t="shared" si="51"/>
        <v>2.99E-3</v>
      </c>
      <c r="AW828" s="25">
        <f>IFERROR(SUMIFS('[4]BD Unidades'!$BI$3:$BI$1424,'[4]BD Unidades'!$A$3:$A$1424,$A828),"-")</f>
        <v>0</v>
      </c>
      <c r="AX828" s="25">
        <f>IFERROR(SUMIFS('[4]BD Unidades'!$BJ$3:$BJ$1424,'[4]BD Unidades'!$A$3:$A$1424,$A828),"-")</f>
        <v>0</v>
      </c>
    </row>
    <row r="829" spans="1:50" ht="14.4" x14ac:dyDescent="0.3">
      <c r="A829" s="7">
        <v>2204</v>
      </c>
      <c r="B829" s="7" t="s">
        <v>3920</v>
      </c>
      <c r="D829" s="8" t="s">
        <v>3921</v>
      </c>
      <c r="E829" s="19" t="s">
        <v>3922</v>
      </c>
      <c r="F829" s="19" t="s">
        <v>3922</v>
      </c>
      <c r="G829" s="19" t="s">
        <v>3923</v>
      </c>
      <c r="H829" s="19" t="s">
        <v>397</v>
      </c>
      <c r="I829" s="19">
        <v>2024</v>
      </c>
      <c r="J829" s="19" t="s">
        <v>495</v>
      </c>
      <c r="K829" s="19" t="s">
        <v>496</v>
      </c>
      <c r="L829" s="19" t="s">
        <v>213</v>
      </c>
      <c r="M829" s="19" t="s">
        <v>106</v>
      </c>
      <c r="N829" s="19" t="s">
        <v>107</v>
      </c>
      <c r="O829" s="19" t="s">
        <v>304</v>
      </c>
      <c r="P829" s="19" t="s">
        <v>51</v>
      </c>
      <c r="Q829" s="9" t="s">
        <v>3925</v>
      </c>
      <c r="R829" s="20">
        <v>6.01</v>
      </c>
      <c r="S829" s="20">
        <v>0.16600000000000001</v>
      </c>
      <c r="T829" s="20">
        <v>6</v>
      </c>
      <c r="U829" s="20" t="s">
        <v>397</v>
      </c>
      <c r="V829" s="21">
        <f>_xlfn.XLOOKUP(D829,'[4]Gen. Real'!$A$2:$A$1168,'[4]Gen. Real'!$C$2:$C$1168,"-",0)</f>
        <v>5.7913700000000006</v>
      </c>
      <c r="W829" s="22"/>
      <c r="X829" s="22" t="str">
        <f>_xlfn.XLOOKUP(D829,[4]Vertimiento!$J$2:$J$119,[4]Vertimiento!$K$2:$K$119,"-",0)</f>
        <v>-</v>
      </c>
      <c r="Y829" s="23" t="str">
        <f t="shared" si="48"/>
        <v>-</v>
      </c>
      <c r="Z829" s="19" t="str">
        <f>_xlfn.XLOOKUP(D829,[4]Cmg!$I$4:$I$99,[4]Cmg!$M$4:$M$99,"----",0,1)</f>
        <v>----</v>
      </c>
      <c r="AA829" s="19" t="str">
        <f>_xlfn.XLOOKUP(D829,[4]Cmg!$A$4:$A$101,[4]Cmg!$B$4:$B$101,"----",0,1)</f>
        <v>----</v>
      </c>
      <c r="AB829" s="19" t="str">
        <f>_xlfn.XLOOKUP(D829,[4]Cmg!$E$4:$E$101,[4]Cmg!$F$4:$F$101,"----",0,1)</f>
        <v>----</v>
      </c>
      <c r="AC829" s="19" t="str">
        <f>_xlfn.XLOOKUP(D829,[4]Cmg!$O$4:$O$101,[4]Cmg!$P$4:$P$101,"----",0,1)</f>
        <v>----</v>
      </c>
      <c r="AD829" s="24" t="str">
        <f>_xlfn.XLOOKUP(D829,[4]Cmg!$S$4:$S$101,[4]Cmg!$U$4:$U$101,"----",0,1)</f>
        <v>----</v>
      </c>
      <c r="AG829" s="25">
        <f>IFERROR(SUMIFS('[4]BD Unidades'!$AH:$AH,'[4]BD Unidades'!$A:$A,'BD Centrales 2024'!$A829),"-")</f>
        <v>2.7504016393442621</v>
      </c>
      <c r="AH829" s="25">
        <f>SUMIFS('[4]BD Unidades'!$AJ$3:$AJ$1424,'[4]BD Unidades'!$A$3:$A$1424,$A829)</f>
        <v>7838.9683860232917</v>
      </c>
      <c r="AI829" s="25">
        <f>SUMIFS('[4]BD Unidades'!$AL$3:$AL$1424,'[4]BD Unidades'!$A$3:$A$1424,$A829)</f>
        <v>6.1397670549084866</v>
      </c>
      <c r="AJ829" s="26">
        <f t="shared" si="49"/>
        <v>7.8262363438538632E-4</v>
      </c>
      <c r="AK829" s="27">
        <f>IFERROR(SUMIFS('[4]BD Unidades'!$AO$3:$AO$1424,'[4]BD Unidades'!$A$3:$A$1424,$A829),"-")</f>
        <v>0</v>
      </c>
      <c r="AL829" s="27">
        <f>IFERROR(SUMIFS('[4]BD Unidades'!$AQ$3:$AQ$1424,'[4]BD Unidades'!$A$3:$A$1424,$A829),"-")</f>
        <v>0</v>
      </c>
      <c r="AM829" s="27">
        <f>IFERROR(SUMIFS('[4]BD Unidades'!$AS$3:$AS$1424,'[4]BD Unidades'!$A$3:$A$1424,$A829),"-")</f>
        <v>0</v>
      </c>
      <c r="AN829" s="27">
        <f>IFERROR(SUMIFS('[4]BD Unidades'!$AU$3:$AU$1424,'[4]BD Unidades'!$A$3:$A$1424,$A829),"-")</f>
        <v>0</v>
      </c>
      <c r="AO829" s="27">
        <f>IFERROR(SUMIFS('[4]BD Unidades'!$AW$3:$AW$1424,'[4]BD Unidades'!$A$3:$A$1424,$A829),"-")</f>
        <v>0</v>
      </c>
      <c r="AP829" s="27">
        <f>IFERROR(SUMIFS('[4]BD Unidades'!$AY$3:$AY$1424,'[4]BD Unidades'!$A$3:$A$1424,$A829),"-")</f>
        <v>0.23127653910149751</v>
      </c>
      <c r="AQ829" s="25">
        <f>IFERROR(SUMIFS('[4]BD Unidades'!$AZ$3:$AZ$1424,'[4]BD Unidades'!$A$3:$A$1424,$A829),"-")</f>
        <v>0.62899127729630955</v>
      </c>
      <c r="AR829" s="25">
        <f>IFERROR(SUMIFS('[4]BD Unidades'!$BA$3:$BA$1424,'[4]BD Unidades'!$A$3:$A$1424,$A829),"-")</f>
        <v>2.8496621184709801</v>
      </c>
      <c r="AS829" s="28">
        <f>SUMIFS('[4]BD Unidades'!$BC$3:$BC$1424,'[4]BD Unidades'!$A$3:$A$1424,$A829)</f>
        <v>1.9199001663893513E-2</v>
      </c>
      <c r="AT829" s="28">
        <f>SUMIFS('[4]BD Unidades'!$BE$3:$BE$1424,'[4]BD Unidades'!$A$3:$A$1424,$A829)</f>
        <v>0.99833610648918469</v>
      </c>
      <c r="AU829" s="29">
        <f t="shared" si="50"/>
        <v>0.97916904991957388</v>
      </c>
      <c r="AV829" s="30">
        <f t="shared" si="51"/>
        <v>1.66E-3</v>
      </c>
      <c r="AW829" s="25">
        <f>IFERROR(SUMIFS('[4]BD Unidades'!$BI$3:$BI$1424,'[4]BD Unidades'!$A$3:$A$1424,$A829),"-")</f>
        <v>0.57644300531851644</v>
      </c>
      <c r="AX829" s="25">
        <f>IFERROR(SUMIFS('[4]BD Unidades'!$BJ$3:$BJ$1424,'[4]BD Unidades'!$A$3:$A$1424,$A829),"-")</f>
        <v>0.37044703533686002</v>
      </c>
    </row>
    <row r="830" spans="1:50" ht="14.4" x14ac:dyDescent="0.3">
      <c r="A830" s="7">
        <v>2205</v>
      </c>
      <c r="B830" s="7" t="s">
        <v>3926</v>
      </c>
      <c r="D830" s="8" t="s">
        <v>3927</v>
      </c>
      <c r="E830" s="19" t="s">
        <v>3928</v>
      </c>
      <c r="F830" s="19" t="s">
        <v>3928</v>
      </c>
      <c r="G830" s="19" t="s">
        <v>3929</v>
      </c>
      <c r="H830" s="19" t="s">
        <v>397</v>
      </c>
      <c r="I830" s="19">
        <v>2024</v>
      </c>
      <c r="J830" s="19" t="s">
        <v>495</v>
      </c>
      <c r="K830" s="19" t="s">
        <v>496</v>
      </c>
      <c r="L830" s="19" t="s">
        <v>213</v>
      </c>
      <c r="M830" s="19" t="s">
        <v>497</v>
      </c>
      <c r="N830" s="19" t="s">
        <v>557</v>
      </c>
      <c r="O830" s="19" t="s">
        <v>557</v>
      </c>
      <c r="P830" s="19" t="s">
        <v>51</v>
      </c>
      <c r="Q830" s="9" t="s">
        <v>3931</v>
      </c>
      <c r="R830" s="20">
        <v>2.2050000000000001</v>
      </c>
      <c r="S830" s="20">
        <v>0.22675737000000001</v>
      </c>
      <c r="T830" s="20">
        <v>2.2000000000000002</v>
      </c>
      <c r="U830" s="20" t="s">
        <v>397</v>
      </c>
      <c r="V830" s="21">
        <f>_xlfn.XLOOKUP(D830,'[4]Gen. Real'!$A$2:$A$1168,'[4]Gen. Real'!$C$2:$C$1168,"-",0)</f>
        <v>7.9132000000000016</v>
      </c>
      <c r="W830" s="22"/>
      <c r="X830" s="22" t="str">
        <f>_xlfn.XLOOKUP(D830,[4]Vertimiento!$J$2:$J$119,[4]Vertimiento!$K$2:$K$119,"-",0)</f>
        <v>-</v>
      </c>
      <c r="Y830" s="23" t="str">
        <f t="shared" si="48"/>
        <v>-</v>
      </c>
      <c r="Z830" s="19" t="str">
        <f>_xlfn.XLOOKUP(D830,[4]Cmg!$I$4:$I$99,[4]Cmg!$M$4:$M$99,"----",0,1)</f>
        <v>----</v>
      </c>
      <c r="AA830" s="19" t="str">
        <f>_xlfn.XLOOKUP(D830,[4]Cmg!$A$4:$A$101,[4]Cmg!$B$4:$B$101,"----",0,1)</f>
        <v>----</v>
      </c>
      <c r="AB830" s="19" t="str">
        <f>_xlfn.XLOOKUP(D830,[4]Cmg!$E$4:$E$101,[4]Cmg!$F$4:$F$101,"----",0,1)</f>
        <v>----</v>
      </c>
      <c r="AC830" s="19" t="str">
        <f>_xlfn.XLOOKUP(D830,[4]Cmg!$O$4:$O$101,[4]Cmg!$P$4:$P$101,"----",0,1)</f>
        <v>----</v>
      </c>
      <c r="AD830" s="24" t="str">
        <f>_xlfn.XLOOKUP(D830,[4]Cmg!$S$4:$S$101,[4]Cmg!$U$4:$U$101,"----",0,1)</f>
        <v>----</v>
      </c>
      <c r="AG830" s="25">
        <f>IFERROR(SUMIFS('[4]BD Unidades'!$AH:$AH,'[4]BD Unidades'!$A:$A,'BD Centrales 2024'!$A830),"-")</f>
        <v>2.2000000000000002</v>
      </c>
      <c r="AH830" s="25">
        <f>SUMIFS('[4]BD Unidades'!$AJ$3:$AJ$1424,'[4]BD Unidades'!$A$3:$A$1424,$A830)</f>
        <v>8731.2229780801244</v>
      </c>
      <c r="AI830" s="25">
        <f>SUMIFS('[4]BD Unidades'!$AL$3:$AL$1424,'[4]BD Unidades'!$A$3:$A$1424,$A830)</f>
        <v>0</v>
      </c>
      <c r="AJ830" s="26">
        <f t="shared" si="49"/>
        <v>0</v>
      </c>
      <c r="AK830" s="27">
        <f>IFERROR(SUMIFS('[4]BD Unidades'!$AO$3:$AO$1424,'[4]BD Unidades'!$A$3:$A$1424,$A830),"-")</f>
        <v>0</v>
      </c>
      <c r="AL830" s="27">
        <f>IFERROR(SUMIFS('[4]BD Unidades'!$AQ$3:$AQ$1424,'[4]BD Unidades'!$A$3:$A$1424,$A830),"-")</f>
        <v>0</v>
      </c>
      <c r="AM830" s="27">
        <f>IFERROR(SUMIFS('[4]BD Unidades'!$AS$3:$AS$1424,'[4]BD Unidades'!$A$3:$A$1424,$A830),"-")</f>
        <v>0</v>
      </c>
      <c r="AN830" s="27">
        <f>IFERROR(SUMIFS('[4]BD Unidades'!$AU$3:$AU$1424,'[4]BD Unidades'!$A$3:$A$1424,$A830),"-")</f>
        <v>0</v>
      </c>
      <c r="AO830" s="27">
        <f>IFERROR(SUMIFS('[4]BD Unidades'!$AW$3:$AW$1424,'[4]BD Unidades'!$A$3:$A$1424,$A830),"-")</f>
        <v>0.32428199546485265</v>
      </c>
      <c r="AP830" s="27">
        <f>IFERROR(SUMIFS('[4]BD Unidades'!$AY$3:$AY$1424,'[4]BD Unidades'!$A$3:$A$1424,$A830),"-")</f>
        <v>0.32857922902494335</v>
      </c>
      <c r="AQ830" s="25">
        <f>IFERROR(SUMIFS('[4]BD Unidades'!$AZ$3:$AZ$1424,'[4]BD Unidades'!$A$3:$A$1424,$A830),"-")</f>
        <v>0.62755596000000013</v>
      </c>
      <c r="AR830" s="25">
        <f>IFERROR(SUMIFS('[4]BD Unidades'!$BA$3:$BA$1424,'[4]BD Unidades'!$A$3:$A$1424,$A830),"-")</f>
        <v>2.2000000000000002</v>
      </c>
      <c r="AS830" s="28">
        <f>SUMIFS('[4]BD Unidades'!$BC$3:$BC$1424,'[4]BD Unidades'!$A$3:$A$1424,$A830)</f>
        <v>5.8584458513600883E-2</v>
      </c>
      <c r="AT830" s="28">
        <f>SUMIFS('[4]BD Unidades'!$BE$3:$BE$1424,'[4]BD Unidades'!$A$3:$A$1424,$A830)</f>
        <v>0.99773242630385495</v>
      </c>
      <c r="AU830" s="29">
        <f t="shared" si="50"/>
        <v>0.93928081236738248</v>
      </c>
      <c r="AV830" s="30">
        <f t="shared" si="51"/>
        <v>2.2675737E-3</v>
      </c>
      <c r="AW830" s="25">
        <f>IFERROR(SUMIFS('[4]BD Unidades'!$BI$3:$BI$1424,'[4]BD Unidades'!$A$3:$A$1424,$A830),"-")</f>
        <v>0.59070737701890774</v>
      </c>
      <c r="AX830" s="25">
        <f>IFERROR(SUMIFS('[4]BD Unidades'!$BJ$3:$BJ$1424,'[4]BD Unidades'!$A$3:$A$1424,$A830),"-")</f>
        <v>0.37961393329311705</v>
      </c>
    </row>
    <row r="831" spans="1:50" ht="14.4" x14ac:dyDescent="0.3">
      <c r="A831" s="7">
        <v>2206</v>
      </c>
      <c r="B831" s="7" t="s">
        <v>3932</v>
      </c>
      <c r="D831" s="8" t="s">
        <v>3933</v>
      </c>
      <c r="E831" s="19" t="s">
        <v>3934</v>
      </c>
      <c r="F831" s="19" t="s">
        <v>3934</v>
      </c>
      <c r="G831" s="19" t="s">
        <v>3935</v>
      </c>
      <c r="H831" s="19" t="s">
        <v>397</v>
      </c>
      <c r="I831" s="19">
        <v>2024</v>
      </c>
      <c r="J831" s="19" t="s">
        <v>495</v>
      </c>
      <c r="K831" s="19" t="s">
        <v>496</v>
      </c>
      <c r="L831" s="19" t="s">
        <v>213</v>
      </c>
      <c r="M831" s="19" t="s">
        <v>477</v>
      </c>
      <c r="N831" s="19" t="s">
        <v>549</v>
      </c>
      <c r="O831" s="19" t="s">
        <v>1657</v>
      </c>
      <c r="P831" s="19" t="s">
        <v>51</v>
      </c>
      <c r="Q831" s="9" t="s">
        <v>3937</v>
      </c>
      <c r="R831" s="20">
        <v>9.0150000000000006</v>
      </c>
      <c r="S831" s="20">
        <v>0.16600000000000001</v>
      </c>
      <c r="T831" s="20">
        <v>9</v>
      </c>
      <c r="U831" s="20" t="s">
        <v>397</v>
      </c>
      <c r="V831" s="21">
        <f>_xlfn.XLOOKUP(D831,'[4]Gen. Real'!$A$2:$A$1168,'[4]Gen. Real'!$C$2:$C$1168,"-",0)</f>
        <v>18.159709999999997</v>
      </c>
      <c r="W831" s="22"/>
      <c r="X831" s="22" t="str">
        <f>_xlfn.XLOOKUP(D831,[4]Vertimiento!$J$2:$J$119,[4]Vertimiento!$K$2:$K$119,"-",0)</f>
        <v>-</v>
      </c>
      <c r="Y831" s="23" t="str">
        <f t="shared" si="48"/>
        <v>-</v>
      </c>
      <c r="Z831" s="19" t="str">
        <f>_xlfn.XLOOKUP(D831,[4]Cmg!$I$4:$I$99,[4]Cmg!$M$4:$M$99,"----",0,1)</f>
        <v>----</v>
      </c>
      <c r="AA831" s="19" t="str">
        <f>_xlfn.XLOOKUP(D831,[4]Cmg!$A$4:$A$101,[4]Cmg!$B$4:$B$101,"----",0,1)</f>
        <v>----</v>
      </c>
      <c r="AB831" s="19" t="str">
        <f>_xlfn.XLOOKUP(D831,[4]Cmg!$E$4:$E$101,[4]Cmg!$F$4:$F$101,"----",0,1)</f>
        <v>----</v>
      </c>
      <c r="AC831" s="19" t="str">
        <f>_xlfn.XLOOKUP(D831,[4]Cmg!$O$4:$O$101,[4]Cmg!$P$4:$P$101,"----",0,1)</f>
        <v>----</v>
      </c>
      <c r="AD831" s="24" t="str">
        <f>_xlfn.XLOOKUP(D831,[4]Cmg!$S$4:$S$101,[4]Cmg!$U$4:$U$101,"----",0,1)</f>
        <v>----</v>
      </c>
      <c r="AG831" s="25">
        <f>IFERROR(SUMIFS('[4]BD Unidades'!$AH:$AH,'[4]BD Unidades'!$A:$A,'BD Centrales 2024'!$A831),"-")</f>
        <v>9</v>
      </c>
      <c r="AH831" s="25">
        <f>SUMIFS('[4]BD Unidades'!$AJ$3:$AJ$1424,'[4]BD Unidades'!$A$3:$A$1424,$A831)</f>
        <v>8732.179700499164</v>
      </c>
      <c r="AI831" s="25">
        <f>SUMIFS('[4]BD Unidades'!$AL$3:$AL$1424,'[4]BD Unidades'!$A$3:$A$1424,$A831)</f>
        <v>0</v>
      </c>
      <c r="AJ831" s="26">
        <f t="shared" si="49"/>
        <v>0</v>
      </c>
      <c r="AK831" s="27">
        <f>IFERROR(SUMIFS('[4]BD Unidades'!$AO$3:$AO$1424,'[4]BD Unidades'!$A$3:$A$1424,$A831),"-")</f>
        <v>0</v>
      </c>
      <c r="AL831" s="27">
        <f>IFERROR(SUMIFS('[4]BD Unidades'!$AQ$3:$AQ$1424,'[4]BD Unidades'!$A$3:$A$1424,$A831),"-")</f>
        <v>0</v>
      </c>
      <c r="AM831" s="27">
        <f>IFERROR(SUMIFS('[4]BD Unidades'!$AS$3:$AS$1424,'[4]BD Unidades'!$A$3:$A$1424,$A831),"-")</f>
        <v>0</v>
      </c>
      <c r="AN831" s="27">
        <f>IFERROR(SUMIFS('[4]BD Unidades'!$AU$3:$AU$1424,'[4]BD Unidades'!$A$3:$A$1424,$A831),"-")</f>
        <v>0</v>
      </c>
      <c r="AO831" s="27">
        <f>IFERROR(SUMIFS('[4]BD Unidades'!$AW$3:$AW$1424,'[4]BD Unidades'!$A$3:$A$1424,$A831),"-")</f>
        <v>0.22400465890183027</v>
      </c>
      <c r="AP831" s="27">
        <f>IFERROR(SUMIFS('[4]BD Unidades'!$AY$3:$AY$1424,'[4]BD Unidades'!$A$3:$A$1424,$A831),"-")</f>
        <v>0.21934841930116469</v>
      </c>
      <c r="AQ831" s="25">
        <f>IFERROR(SUMIFS('[4]BD Unidades'!$AZ$3:$AZ$1424,'[4]BD Unidades'!$A$3:$A$1424,$A831),"-")</f>
        <v>2.5672743818181818</v>
      </c>
      <c r="AR831" s="25">
        <f>IFERROR(SUMIFS('[4]BD Unidades'!$BA$3:$BA$1424,'[4]BD Unidades'!$A$3:$A$1424,$A831),"-")</f>
        <v>9</v>
      </c>
      <c r="AS831" s="28">
        <f>SUMIFS('[4]BD Unidades'!$BC$3:$BC$1424,'[4]BD Unidades'!$A$3:$A$1424,$A831)</f>
        <v>1.4191481229913575E-2</v>
      </c>
      <c r="AT831" s="28">
        <f>SUMIFS('[4]BD Unidades'!$BE$3:$BE$1424,'[4]BD Unidades'!$A$3:$A$1424,$A831)</f>
        <v>0.99826791413218396</v>
      </c>
      <c r="AU831" s="29">
        <f t="shared" si="50"/>
        <v>0.98410101376635217</v>
      </c>
      <c r="AV831" s="30">
        <f t="shared" si="51"/>
        <v>1.66E-3</v>
      </c>
      <c r="AW831" s="25">
        <f>IFERROR(SUMIFS('[4]BD Unidades'!$BI$3:$BI$1424,'[4]BD Unidades'!$A$3:$A$1424,$A831),"-")</f>
        <v>2.5306073657372963</v>
      </c>
      <c r="AX831" s="25">
        <f>IFERROR(SUMIFS('[4]BD Unidades'!$BJ$3:$BJ$1424,'[4]BD Unidades'!$A$3:$A$1424,$A831),"-")</f>
        <v>1.626276991115551</v>
      </c>
    </row>
    <row r="832" spans="1:50" ht="14.4" x14ac:dyDescent="0.3">
      <c r="A832" s="7">
        <v>2208</v>
      </c>
      <c r="B832" s="7" t="s">
        <v>3938</v>
      </c>
      <c r="D832" s="8" t="s">
        <v>3939</v>
      </c>
      <c r="E832" s="19" t="s">
        <v>3766</v>
      </c>
      <c r="F832" s="19" t="s">
        <v>3940</v>
      </c>
      <c r="G832" s="19" t="s">
        <v>3941</v>
      </c>
      <c r="H832" s="19" t="s">
        <v>397</v>
      </c>
      <c r="I832" s="19">
        <v>2024</v>
      </c>
      <c r="J832" s="19" t="s">
        <v>495</v>
      </c>
      <c r="K832" s="19" t="s">
        <v>496</v>
      </c>
      <c r="L832" s="19" t="s">
        <v>213</v>
      </c>
      <c r="M832" s="19" t="s">
        <v>189</v>
      </c>
      <c r="N832" s="19" t="s">
        <v>879</v>
      </c>
      <c r="O832" s="19" t="s">
        <v>893</v>
      </c>
      <c r="P832" s="19" t="s">
        <v>51</v>
      </c>
      <c r="Q832" s="9" t="s">
        <v>3942</v>
      </c>
      <c r="R832" s="20">
        <v>5.4</v>
      </c>
      <c r="S832" s="20">
        <v>0.46</v>
      </c>
      <c r="T832" s="20">
        <v>5.375</v>
      </c>
      <c r="U832" s="20" t="s">
        <v>397</v>
      </c>
      <c r="V832" s="21">
        <f>_xlfn.XLOOKUP(D832,'[4]Gen. Real'!$A$2:$A$1168,'[4]Gen. Real'!$C$2:$C$1168,"-",0)</f>
        <v>10.709959999999992</v>
      </c>
      <c r="W832" s="22"/>
      <c r="X832" s="22" t="str">
        <f>_xlfn.XLOOKUP(D832,[4]Vertimiento!$J$2:$J$119,[4]Vertimiento!$K$2:$K$119,"-",0)</f>
        <v>-</v>
      </c>
      <c r="Y832" s="23" t="str">
        <f t="shared" si="48"/>
        <v>-</v>
      </c>
      <c r="Z832" s="19" t="str">
        <f>_xlfn.XLOOKUP(D832,[4]Cmg!$I$4:$I$99,[4]Cmg!$M$4:$M$99,"----",0,1)</f>
        <v>----</v>
      </c>
      <c r="AA832" s="19" t="str">
        <f>_xlfn.XLOOKUP(D832,[4]Cmg!$A$4:$A$101,[4]Cmg!$B$4:$B$101,"----",0,1)</f>
        <v>----</v>
      </c>
      <c r="AB832" s="19" t="str">
        <f>_xlfn.XLOOKUP(D832,[4]Cmg!$E$4:$E$101,[4]Cmg!$F$4:$F$101,"----",0,1)</f>
        <v>----</v>
      </c>
      <c r="AC832" s="19" t="str">
        <f>_xlfn.XLOOKUP(D832,[4]Cmg!$O$4:$O$101,[4]Cmg!$P$4:$P$101,"----",0,1)</f>
        <v>----</v>
      </c>
      <c r="AD832" s="24" t="str">
        <f>_xlfn.XLOOKUP(D832,[4]Cmg!$S$4:$S$101,[4]Cmg!$U$4:$U$101,"----",0,1)</f>
        <v>----</v>
      </c>
      <c r="AG832" s="25">
        <f>IFERROR(SUMIFS('[4]BD Unidades'!$AH:$AH,'[4]BD Unidades'!$A:$A,'BD Centrales 2024'!$A832),"-")</f>
        <v>5.4</v>
      </c>
      <c r="AH832" s="25">
        <f>SUMIFS('[4]BD Unidades'!$AJ$3:$AJ$1424,'[4]BD Unidades'!$A$3:$A$1424,$A832)</f>
        <v>8518.7333333333299</v>
      </c>
      <c r="AI832" s="25">
        <f>SUMIFS('[4]BD Unidades'!$AL$3:$AL$1424,'[4]BD Unidades'!$A$3:$A$1424,$A832)</f>
        <v>12.05</v>
      </c>
      <c r="AJ832" s="26">
        <f t="shared" si="49"/>
        <v>1.4125314791334136E-3</v>
      </c>
      <c r="AK832" s="27">
        <f>IFERROR(SUMIFS('[4]BD Unidades'!$AO$3:$AO$1424,'[4]BD Unidades'!$A$3:$A$1424,$A832),"-")</f>
        <v>0</v>
      </c>
      <c r="AL832" s="27">
        <f>IFERROR(SUMIFS('[4]BD Unidades'!$AQ$3:$AQ$1424,'[4]BD Unidades'!$A$3:$A$1424,$A832),"-")</f>
        <v>0</v>
      </c>
      <c r="AM832" s="27">
        <f>IFERROR(SUMIFS('[4]BD Unidades'!$AS$3:$AS$1424,'[4]BD Unidades'!$A$3:$A$1424,$A832),"-")</f>
        <v>0</v>
      </c>
      <c r="AN832" s="27">
        <f>IFERROR(SUMIFS('[4]BD Unidades'!$AU$3:$AU$1424,'[4]BD Unidades'!$A$3:$A$1424,$A832),"-")</f>
        <v>0</v>
      </c>
      <c r="AO832" s="27">
        <f>IFERROR(SUMIFS('[4]BD Unidades'!$AW$3:$AW$1424,'[4]BD Unidades'!$A$3:$A$1424,$A832),"-")</f>
        <v>0</v>
      </c>
      <c r="AP832" s="27">
        <f>IFERROR(SUMIFS('[4]BD Unidades'!$AY$3:$AY$1424,'[4]BD Unidades'!$A$3:$A$1424,$A832),"-")</f>
        <v>0.25547300000000001</v>
      </c>
      <c r="AQ832" s="25">
        <f>IFERROR(SUMIFS('[4]BD Unidades'!$AZ$3:$AZ$1424,'[4]BD Unidades'!$A$3:$A$1424,$A832),"-")</f>
        <v>1.2349297821862346</v>
      </c>
      <c r="AR832" s="25">
        <f>IFERROR(SUMIFS('[4]BD Unidades'!$BA$3:$BA$1424,'[4]BD Unidades'!$A$3:$A$1424,$A832),"-")</f>
        <v>5.3924135532688604</v>
      </c>
      <c r="AS832" s="28">
        <f>SUMIFS('[4]BD Unidades'!$BC$3:$BC$1424,'[4]BD Unidades'!$A$3:$A$1424,$A832)</f>
        <v>1.9231000000000002E-2</v>
      </c>
      <c r="AT832" s="28">
        <f>SUMIFS('[4]BD Unidades'!$BE$3:$BE$1424,'[4]BD Unidades'!$A$3:$A$1424,$A832)</f>
        <v>1</v>
      </c>
      <c r="AU832" s="29">
        <f t="shared" si="50"/>
        <v>0.980769</v>
      </c>
      <c r="AV832" s="30">
        <f t="shared" si="51"/>
        <v>4.5999999999999999E-3</v>
      </c>
      <c r="AW832" s="25">
        <f>IFERROR(SUMIFS('[4]BD Unidades'!$BI$3:$BI$1424,'[4]BD Unidades'!$A$3:$A$1424,$A832),"-")</f>
        <v>1.1813977119496442</v>
      </c>
      <c r="AX832" s="25">
        <f>IFERROR(SUMIFS('[4]BD Unidades'!$BJ$3:$BJ$1424,'[4]BD Unidades'!$A$3:$A$1424,$A832),"-")</f>
        <v>0.75921691460836171</v>
      </c>
    </row>
    <row r="833" spans="1:50" ht="27.6" x14ac:dyDescent="0.3">
      <c r="A833" s="7">
        <v>2209</v>
      </c>
      <c r="B833" s="7" t="s">
        <v>3943</v>
      </c>
      <c r="D833" s="8" t="s">
        <v>3944</v>
      </c>
      <c r="E833" s="19" t="s">
        <v>584</v>
      </c>
      <c r="F833" s="19" t="s">
        <v>584</v>
      </c>
      <c r="G833" s="19" t="s">
        <v>3945</v>
      </c>
      <c r="H833" s="19">
        <v>131300</v>
      </c>
      <c r="I833" s="19">
        <v>2024</v>
      </c>
      <c r="J833" s="19" t="s">
        <v>495</v>
      </c>
      <c r="K833" s="19" t="s">
        <v>496</v>
      </c>
      <c r="L833" s="19" t="s">
        <v>47</v>
      </c>
      <c r="M833" s="19" t="s">
        <v>164</v>
      </c>
      <c r="N833" s="19" t="s">
        <v>707</v>
      </c>
      <c r="O833" s="19" t="s">
        <v>749</v>
      </c>
      <c r="P833" s="19" t="s">
        <v>51</v>
      </c>
      <c r="Q833" s="9" t="s">
        <v>3947</v>
      </c>
      <c r="R833" s="20">
        <v>82.708500000000001</v>
      </c>
      <c r="S833" s="20">
        <v>2.3029999999999999</v>
      </c>
      <c r="T833" s="20">
        <v>80.803600000000003</v>
      </c>
      <c r="U833" s="20">
        <v>0.2213</v>
      </c>
      <c r="V833" s="21">
        <f>_xlfn.XLOOKUP(D833,'[4]Gen. Real'!$A$2:$A$1168,'[4]Gen. Real'!$C$2:$C$1168,"-",0)</f>
        <v>56.756719999999994</v>
      </c>
      <c r="W833" s="22"/>
      <c r="X833" s="22">
        <f>_xlfn.XLOOKUP(D833,[4]Vertimiento!$J$2:$J$119,[4]Vertimiento!$K$2:$K$119,"-",0)</f>
        <v>0</v>
      </c>
      <c r="Y833" s="23">
        <f t="shared" si="48"/>
        <v>0</v>
      </c>
      <c r="Z833" s="19">
        <f>_xlfn.XLOOKUP(D833,[4]Cmg!$I$4:$I$99,[4]Cmg!$M$4:$M$99,"----",0,1)</f>
        <v>6.2745003710573766</v>
      </c>
      <c r="AA833" s="19">
        <f>_xlfn.XLOOKUP(D833,[4]Cmg!$A$4:$A$101,[4]Cmg!$B$4:$B$101,"----",0,1)</f>
        <v>48.235827927620441</v>
      </c>
      <c r="AB833" s="19">
        <f>_xlfn.XLOOKUP(D833,[4]Cmg!$E$4:$E$101,[4]Cmg!$F$4:$F$101,"----",0,1)</f>
        <v>17.197016393442659</v>
      </c>
      <c r="AC833" s="19">
        <f>_xlfn.XLOOKUP(D833,[4]Cmg!$O$4:$O$101,[4]Cmg!$P$4:$P$101,"----",0,1)</f>
        <v>70.39343475716808</v>
      </c>
      <c r="AD833" s="24">
        <f>_xlfn.XLOOKUP(D833,[4]Cmg!$S$4:$S$101,[4]Cmg!$U$4:$U$101,"----",0,1)</f>
        <v>0.74598839194264255</v>
      </c>
      <c r="AG833" s="25">
        <f>IFERROR(SUMIFS('[4]BD Unidades'!$AH:$AH,'[4]BD Unidades'!$A:$A,'BD Centrales 2024'!$A833),"-")</f>
        <v>82.7</v>
      </c>
      <c r="AH833" s="25">
        <f>SUMIFS('[4]BD Unidades'!$AJ$3:$AJ$1424,'[4]BD Unidades'!$A$3:$A$1424,$A833)</f>
        <v>575.35753076568142</v>
      </c>
      <c r="AI833" s="25">
        <f>SUMIFS('[4]BD Unidades'!$AL$3:$AL$1424,'[4]BD Unidades'!$A$3:$A$1424,$A833)</f>
        <v>744.50681207695266</v>
      </c>
      <c r="AJ833" s="26">
        <f t="shared" si="49"/>
        <v>0.56407828282828265</v>
      </c>
      <c r="AK833" s="27">
        <f>IFERROR(SUMIFS('[4]BD Unidades'!$AO$3:$AO$1424,'[4]BD Unidades'!$A$3:$A$1424,$A833),"-")</f>
        <v>0</v>
      </c>
      <c r="AL833" s="27">
        <f>IFERROR(SUMIFS('[4]BD Unidades'!$AQ$3:$AQ$1424,'[4]BD Unidades'!$A$3:$A$1424,$A833),"-")</f>
        <v>0</v>
      </c>
      <c r="AM833" s="27">
        <f>IFERROR(SUMIFS('[4]BD Unidades'!$AS$3:$AS$1424,'[4]BD Unidades'!$A$3:$A$1424,$A833),"-")</f>
        <v>0</v>
      </c>
      <c r="AN833" s="27">
        <f>IFERROR(SUMIFS('[4]BD Unidades'!$AU$3:$AU$1424,'[4]BD Unidades'!$A$3:$A$1424,$A833),"-")</f>
        <v>0</v>
      </c>
      <c r="AO833" s="27">
        <f>IFERROR(SUMIFS('[4]BD Unidades'!$AW$3:$AW$1424,'[4]BD Unidades'!$A$3:$A$1424,$A833),"-")</f>
        <v>0</v>
      </c>
      <c r="AP833" s="27">
        <f>IFERROR(SUMIFS('[4]BD Unidades'!$AY$3:$AY$1424,'[4]BD Unidades'!$A$3:$A$1424,$A833),"-")</f>
        <v>0.20497693223791993</v>
      </c>
      <c r="AQ833" s="25">
        <f>IFERROR(SUMIFS('[4]BD Unidades'!$AZ$3:$AZ$1424,'[4]BD Unidades'!$A$3:$A$1424,$A833),"-")</f>
        <v>18.912720923481775</v>
      </c>
      <c r="AR833" s="25">
        <f>IFERROR(SUMIFS('[4]BD Unidades'!$BA$3:$BA$1424,'[4]BD Unidades'!$A$3:$A$1424,$A833),"-")</f>
        <v>78.522165404040393</v>
      </c>
      <c r="AS833" s="28">
        <f>SUMIFS('[4]BD Unidades'!$BC$3:$BC$1424,'[4]BD Unidades'!$A$3:$A$1424,$A833)</f>
        <v>7.5112279874498993E-3</v>
      </c>
      <c r="AT833" s="28">
        <f>SUMIFS('[4]BD Unidades'!$BE$3:$BE$1424,'[4]BD Unidades'!$A$3:$A$1424,$A833)</f>
        <v>0.99989722942623793</v>
      </c>
      <c r="AU833" s="29">
        <f t="shared" si="50"/>
        <v>0.99238677337199799</v>
      </c>
      <c r="AV833" s="30">
        <f t="shared" si="51"/>
        <v>2.3029999999999998E-2</v>
      </c>
      <c r="AW833" s="25">
        <f>IFERROR(SUMIFS('[4]BD Unidades'!$BI$3:$BI$1424,'[4]BD Unidades'!$A$3:$A$1424,$A833),"-")</f>
        <v>2.7654396498985334</v>
      </c>
      <c r="AX833" s="25">
        <f>IFERROR(SUMIFS('[4]BD Unidades'!$BJ$3:$BJ$1424,'[4]BD Unidades'!$A$3:$A$1424,$A833),"-")</f>
        <v>1.7771903037349748</v>
      </c>
    </row>
    <row r="834" spans="1:50" ht="14.4" x14ac:dyDescent="0.3">
      <c r="A834" s="7">
        <v>2211</v>
      </c>
      <c r="B834" s="7" t="s">
        <v>3948</v>
      </c>
      <c r="D834" s="8" t="s">
        <v>3949</v>
      </c>
      <c r="E834" s="19" t="s">
        <v>3950</v>
      </c>
      <c r="F834" s="19" t="s">
        <v>3950</v>
      </c>
      <c r="G834" s="19" t="s">
        <v>3951</v>
      </c>
      <c r="H834" s="19" t="s">
        <v>397</v>
      </c>
      <c r="I834" s="19">
        <v>2024</v>
      </c>
      <c r="J834" s="19" t="s">
        <v>495</v>
      </c>
      <c r="K834" s="19" t="s">
        <v>496</v>
      </c>
      <c r="L834" s="19" t="s">
        <v>213</v>
      </c>
      <c r="M834" s="19" t="s">
        <v>48</v>
      </c>
      <c r="N834" s="19" t="s">
        <v>48</v>
      </c>
      <c r="O834" s="19" t="s">
        <v>48</v>
      </c>
      <c r="P834" s="19" t="s">
        <v>51</v>
      </c>
      <c r="Q834" s="9" t="s">
        <v>3953</v>
      </c>
      <c r="R834" s="20">
        <v>9.0129999999999999</v>
      </c>
      <c r="S834" s="20">
        <v>0.14399999999999999</v>
      </c>
      <c r="T834" s="20">
        <v>9</v>
      </c>
      <c r="U834" s="20" t="s">
        <v>397</v>
      </c>
      <c r="V834" s="21" t="str">
        <f>_xlfn.XLOOKUP(D834,'[4]Gen. Real'!$A$2:$A$1168,'[4]Gen. Real'!$C$2:$C$1168,"-",0)</f>
        <v>-</v>
      </c>
      <c r="W834" s="22"/>
      <c r="X834" s="22" t="str">
        <f>_xlfn.XLOOKUP(D834,[4]Vertimiento!$J$2:$J$119,[4]Vertimiento!$K$2:$K$119,"-",0)</f>
        <v>-</v>
      </c>
      <c r="Y834" s="23" t="str">
        <f t="shared" si="48"/>
        <v>-</v>
      </c>
      <c r="Z834" s="19" t="str">
        <f>_xlfn.XLOOKUP(D834,[4]Cmg!$I$4:$I$99,[4]Cmg!$M$4:$M$99,"----",0,1)</f>
        <v>----</v>
      </c>
      <c r="AA834" s="19" t="str">
        <f>_xlfn.XLOOKUP(D834,[4]Cmg!$A$4:$A$101,[4]Cmg!$B$4:$B$101,"----",0,1)</f>
        <v>----</v>
      </c>
      <c r="AB834" s="19" t="str">
        <f>_xlfn.XLOOKUP(D834,[4]Cmg!$E$4:$E$101,[4]Cmg!$F$4:$F$101,"----",0,1)</f>
        <v>----</v>
      </c>
      <c r="AC834" s="19" t="str">
        <f>_xlfn.XLOOKUP(D834,[4]Cmg!$O$4:$O$101,[4]Cmg!$P$4:$P$101,"----",0,1)</f>
        <v>----</v>
      </c>
      <c r="AD834" s="24" t="str">
        <f>_xlfn.XLOOKUP(D834,[4]Cmg!$S$4:$S$101,[4]Cmg!$U$4:$U$101,"----",0,1)</f>
        <v>----</v>
      </c>
      <c r="AG834" s="25">
        <f>IFERROR(SUMIFS('[4]BD Unidades'!$AH:$AH,'[4]BD Unidades'!$A:$A,'BD Centrales 2024'!$A834),"-")</f>
        <v>0</v>
      </c>
      <c r="AH834" s="25">
        <f>SUMIFS('[4]BD Unidades'!$AJ$3:$AJ$1424,'[4]BD Unidades'!$A$3:$A$1424,$A834)</f>
        <v>0</v>
      </c>
      <c r="AI834" s="25">
        <f>SUMIFS('[4]BD Unidades'!$AL$3:$AL$1424,'[4]BD Unidades'!$A$3:$A$1424,$A834)</f>
        <v>0</v>
      </c>
      <c r="AJ834" s="26" t="str">
        <f t="shared" si="49"/>
        <v>-</v>
      </c>
      <c r="AK834" s="27">
        <f>IFERROR(SUMIFS('[4]BD Unidades'!$AO$3:$AO$1424,'[4]BD Unidades'!$A$3:$A$1424,$A834),"-")</f>
        <v>0</v>
      </c>
      <c r="AL834" s="27">
        <f>IFERROR(SUMIFS('[4]BD Unidades'!$AQ$3:$AQ$1424,'[4]BD Unidades'!$A$3:$A$1424,$A834),"-")</f>
        <v>0</v>
      </c>
      <c r="AM834" s="27">
        <f>IFERROR(SUMIFS('[4]BD Unidades'!$AS$3:$AS$1424,'[4]BD Unidades'!$A$3:$A$1424,$A834),"-")</f>
        <v>0</v>
      </c>
      <c r="AN834" s="27">
        <f>IFERROR(SUMIFS('[4]BD Unidades'!$AU$3:$AU$1424,'[4]BD Unidades'!$A$3:$A$1424,$A834),"-")</f>
        <v>0</v>
      </c>
      <c r="AO834" s="27">
        <f>IFERROR(SUMIFS('[4]BD Unidades'!$AW$3:$AW$1424,'[4]BD Unidades'!$A$3:$A$1424,$A834),"-")</f>
        <v>0</v>
      </c>
      <c r="AP834" s="27">
        <f>IFERROR(SUMIFS('[4]BD Unidades'!$AY$3:$AY$1424,'[4]BD Unidades'!$A$3:$A$1424,$A834),"-")</f>
        <v>0</v>
      </c>
      <c r="AQ834" s="25">
        <f>IFERROR(SUMIFS('[4]BD Unidades'!$AZ$3:$AZ$1424,'[4]BD Unidades'!$A$3:$A$1424,$A834),"-")</f>
        <v>0</v>
      </c>
      <c r="AR834" s="25">
        <f>IFERROR(SUMIFS('[4]BD Unidades'!$BA$3:$BA$1424,'[4]BD Unidades'!$A$3:$A$1424,$A834),"-")</f>
        <v>0</v>
      </c>
      <c r="AS834" s="28">
        <f>SUMIFS('[4]BD Unidades'!$BC$3:$BC$1424,'[4]BD Unidades'!$A$3:$A$1424,$A834)</f>
        <v>0</v>
      </c>
      <c r="AT834" s="28">
        <f>SUMIFS('[4]BD Unidades'!$BE$3:$BE$1424,'[4]BD Unidades'!$A$3:$A$1424,$A834)</f>
        <v>0</v>
      </c>
      <c r="AU834" s="29">
        <f t="shared" si="50"/>
        <v>0</v>
      </c>
      <c r="AV834" s="30">
        <f t="shared" si="51"/>
        <v>1.4399999999999999E-3</v>
      </c>
      <c r="AW834" s="25">
        <f>IFERROR(SUMIFS('[4]BD Unidades'!$BI$3:$BI$1424,'[4]BD Unidades'!$A$3:$A$1424,$A834),"-")</f>
        <v>0</v>
      </c>
      <c r="AX834" s="25">
        <f>IFERROR(SUMIFS('[4]BD Unidades'!$BJ$3:$BJ$1424,'[4]BD Unidades'!$A$3:$A$1424,$A834),"-")</f>
        <v>0</v>
      </c>
    </row>
    <row r="835" spans="1:50" ht="14.4" x14ac:dyDescent="0.3">
      <c r="A835" s="7">
        <v>2212</v>
      </c>
      <c r="B835" s="7" t="s">
        <v>3954</v>
      </c>
      <c r="D835" s="8" t="s">
        <v>3955</v>
      </c>
      <c r="E835" s="19" t="s">
        <v>1908</v>
      </c>
      <c r="F835" s="19" t="s">
        <v>3956</v>
      </c>
      <c r="G835" s="19" t="s">
        <v>3957</v>
      </c>
      <c r="H835" s="19" t="s">
        <v>397</v>
      </c>
      <c r="I835" s="19">
        <v>2024</v>
      </c>
      <c r="J835" s="19" t="s">
        <v>495</v>
      </c>
      <c r="K835" s="19" t="s">
        <v>496</v>
      </c>
      <c r="L835" s="19" t="s">
        <v>213</v>
      </c>
      <c r="M835" s="19" t="s">
        <v>106</v>
      </c>
      <c r="N835" s="19" t="s">
        <v>243</v>
      </c>
      <c r="O835" s="19" t="s">
        <v>1153</v>
      </c>
      <c r="P835" s="19" t="s">
        <v>51</v>
      </c>
      <c r="Q835" s="9" t="s">
        <v>3795</v>
      </c>
      <c r="R835" s="20">
        <v>3.0045000000000002</v>
      </c>
      <c r="S835" s="20">
        <v>0.15</v>
      </c>
      <c r="T835" s="20">
        <v>3</v>
      </c>
      <c r="U835" s="20" t="s">
        <v>397</v>
      </c>
      <c r="V835" s="21">
        <f>_xlfn.XLOOKUP(D835,'[4]Gen. Real'!$A$2:$A$1168,'[4]Gen. Real'!$C$2:$C$1168,"-",0)</f>
        <v>4.5185199999999996</v>
      </c>
      <c r="W835" s="22"/>
      <c r="X835" s="22" t="str">
        <f>_xlfn.XLOOKUP(D835,[4]Vertimiento!$J$2:$J$119,[4]Vertimiento!$K$2:$K$119,"-",0)</f>
        <v>-</v>
      </c>
      <c r="Y835" s="23" t="str">
        <f t="shared" ref="Y835:Y898" si="52">IFERROR(X835/(V835+X835),"-")</f>
        <v>-</v>
      </c>
      <c r="Z835" s="19" t="str">
        <f>_xlfn.XLOOKUP(D835,[4]Cmg!$I$4:$I$99,[4]Cmg!$M$4:$M$99,"----",0,1)</f>
        <v>----</v>
      </c>
      <c r="AA835" s="19" t="str">
        <f>_xlfn.XLOOKUP(D835,[4]Cmg!$A$4:$A$101,[4]Cmg!$B$4:$B$101,"----",0,1)</f>
        <v>----</v>
      </c>
      <c r="AB835" s="19" t="str">
        <f>_xlfn.XLOOKUP(D835,[4]Cmg!$E$4:$E$101,[4]Cmg!$F$4:$F$101,"----",0,1)</f>
        <v>----</v>
      </c>
      <c r="AC835" s="19" t="str">
        <f>_xlfn.XLOOKUP(D835,[4]Cmg!$O$4:$O$101,[4]Cmg!$P$4:$P$101,"----",0,1)</f>
        <v>----</v>
      </c>
      <c r="AD835" s="24" t="str">
        <f>_xlfn.XLOOKUP(D835,[4]Cmg!$S$4:$S$101,[4]Cmg!$U$4:$U$101,"----",0,1)</f>
        <v>----</v>
      </c>
      <c r="AG835" s="25">
        <f>IFERROR(SUMIFS('[4]BD Unidades'!$AH:$AH,'[4]BD Unidades'!$A:$A,'BD Centrales 2024'!$A835),"-")</f>
        <v>3</v>
      </c>
      <c r="AH835" s="25">
        <f>SUMIFS('[4]BD Unidades'!$AJ$3:$AJ$1424,'[4]BD Unidades'!$A$3:$A$1424,$A835)</f>
        <v>8707.0893659510712</v>
      </c>
      <c r="AI835" s="25">
        <f>SUMIFS('[4]BD Unidades'!$AL$3:$AL$1424,'[4]BD Unidades'!$A$3:$A$1424,$A835)</f>
        <v>0</v>
      </c>
      <c r="AJ835" s="26">
        <f t="shared" ref="AJ835:AJ898" si="53">IFERROR(AI835/(AH835+AI835),"-")</f>
        <v>0</v>
      </c>
      <c r="AK835" s="27">
        <f>IFERROR(SUMIFS('[4]BD Unidades'!$AO$3:$AO$1424,'[4]BD Unidades'!$A$3:$A$1424,$A835),"-")</f>
        <v>0</v>
      </c>
      <c r="AL835" s="27">
        <f>IFERROR(SUMIFS('[4]BD Unidades'!$AQ$3:$AQ$1424,'[4]BD Unidades'!$A$3:$A$1424,$A835),"-")</f>
        <v>0</v>
      </c>
      <c r="AM835" s="27">
        <f>IFERROR(SUMIFS('[4]BD Unidades'!$AS$3:$AS$1424,'[4]BD Unidades'!$A$3:$A$1424,$A835),"-")</f>
        <v>0</v>
      </c>
      <c r="AN835" s="27">
        <f>IFERROR(SUMIFS('[4]BD Unidades'!$AU$3:$AU$1424,'[4]BD Unidades'!$A$3:$A$1424,$A835),"-")</f>
        <v>0</v>
      </c>
      <c r="AO835" s="27">
        <f>IFERROR(SUMIFS('[4]BD Unidades'!$AW$3:$AW$1424,'[4]BD Unidades'!$A$3:$A$1424,$A835),"-")</f>
        <v>0.17207688467299048</v>
      </c>
      <c r="AP835" s="27">
        <f>IFERROR(SUMIFS('[4]BD Unidades'!$AY$3:$AY$1424,'[4]BD Unidades'!$A$3:$A$1424,$A835),"-")</f>
        <v>0.21003095356964552</v>
      </c>
      <c r="AQ835" s="25">
        <f>IFERROR(SUMIFS('[4]BD Unidades'!$AZ$3:$AZ$1424,'[4]BD Unidades'!$A$3:$A$1424,$A835),"-")</f>
        <v>0.68607210121457474</v>
      </c>
      <c r="AR835" s="25">
        <f>IFERROR(SUMIFS('[4]BD Unidades'!$BA$3:$BA$1424,'[4]BD Unidades'!$A$3:$A$1424,$A835),"-")</f>
        <v>3</v>
      </c>
      <c r="AS835" s="28">
        <f>SUMIFS('[4]BD Unidades'!$BC$3:$BC$1424,'[4]BD Unidades'!$A$3:$A$1424,$A835)</f>
        <v>1.7442278892730506E-2</v>
      </c>
      <c r="AT835" s="28">
        <f>SUMIFS('[4]BD Unidades'!$BE$3:$BE$1424,'[4]BD Unidades'!$A$3:$A$1424,$A835)</f>
        <v>0.99850224663005482</v>
      </c>
      <c r="AU835" s="29">
        <f t="shared" ref="AU835:AU898" si="54">IFERROR(AT835*(1-AS835),"-")</f>
        <v>0.9810860919693154</v>
      </c>
      <c r="AV835" s="30">
        <f t="shared" ref="AV835:AV898" si="55">IFERROR(S835/100,"-")</f>
        <v>1.5E-3</v>
      </c>
      <c r="AW835" s="25">
        <f>IFERROR(SUMIFS('[4]BD Unidades'!$BI$3:$BI$1424,'[4]BD Unidades'!$A$3:$A$1424,$A835),"-")</f>
        <v>0.67408749029327508</v>
      </c>
      <c r="AX835" s="25">
        <f>IFERROR(SUMIFS('[4]BD Unidades'!$BJ$3:$BJ$1424,'[4]BD Unidades'!$A$3:$A$1424,$A835),"-")</f>
        <v>0.43319757553277555</v>
      </c>
    </row>
    <row r="836" spans="1:50" ht="14.4" x14ac:dyDescent="0.3">
      <c r="A836" s="7">
        <v>2213</v>
      </c>
      <c r="B836" s="7" t="s">
        <v>3958</v>
      </c>
      <c r="D836" s="8" t="s">
        <v>3959</v>
      </c>
      <c r="E836" s="19" t="s">
        <v>3960</v>
      </c>
      <c r="F836" s="19" t="s">
        <v>3960</v>
      </c>
      <c r="G836" s="19" t="s">
        <v>3961</v>
      </c>
      <c r="H836" s="19" t="s">
        <v>397</v>
      </c>
      <c r="I836" s="19">
        <v>2024</v>
      </c>
      <c r="J836" s="19" t="s">
        <v>495</v>
      </c>
      <c r="K836" s="19" t="s">
        <v>496</v>
      </c>
      <c r="L836" s="19" t="s">
        <v>213</v>
      </c>
      <c r="M836" s="19" t="s">
        <v>68</v>
      </c>
      <c r="N836" s="19" t="s">
        <v>363</v>
      </c>
      <c r="O836" s="19" t="s">
        <v>2318</v>
      </c>
      <c r="P836" s="19" t="s">
        <v>51</v>
      </c>
      <c r="Q836" s="9" t="s">
        <v>3962</v>
      </c>
      <c r="R836" s="20">
        <v>3.6819999999999999</v>
      </c>
      <c r="S836" s="20">
        <v>13.63</v>
      </c>
      <c r="T836" s="20">
        <v>3.18</v>
      </c>
      <c r="U836" s="20" t="s">
        <v>397</v>
      </c>
      <c r="V836" s="21">
        <f>_xlfn.XLOOKUP(D836,'[4]Gen. Real'!$A$2:$A$1168,'[4]Gen. Real'!$C$2:$C$1168,"-",0)</f>
        <v>5.357879999999998</v>
      </c>
      <c r="W836" s="22"/>
      <c r="X836" s="22" t="str">
        <f>_xlfn.XLOOKUP(D836,[4]Vertimiento!$J$2:$J$119,[4]Vertimiento!$K$2:$K$119,"-",0)</f>
        <v>-</v>
      </c>
      <c r="Y836" s="23" t="str">
        <f t="shared" si="52"/>
        <v>-</v>
      </c>
      <c r="Z836" s="19" t="str">
        <f>_xlfn.XLOOKUP(D836,[4]Cmg!$I$4:$I$99,[4]Cmg!$M$4:$M$99,"----",0,1)</f>
        <v>----</v>
      </c>
      <c r="AA836" s="19" t="str">
        <f>_xlfn.XLOOKUP(D836,[4]Cmg!$A$4:$A$101,[4]Cmg!$B$4:$B$101,"----",0,1)</f>
        <v>----</v>
      </c>
      <c r="AB836" s="19" t="str">
        <f>_xlfn.XLOOKUP(D836,[4]Cmg!$E$4:$E$101,[4]Cmg!$F$4:$F$101,"----",0,1)</f>
        <v>----</v>
      </c>
      <c r="AC836" s="19" t="str">
        <f>_xlfn.XLOOKUP(D836,[4]Cmg!$O$4:$O$101,[4]Cmg!$P$4:$P$101,"----",0,1)</f>
        <v>----</v>
      </c>
      <c r="AD836" s="24" t="str">
        <f>_xlfn.XLOOKUP(D836,[4]Cmg!$S$4:$S$101,[4]Cmg!$U$4:$U$101,"----",0,1)</f>
        <v>----</v>
      </c>
      <c r="AG836" s="25">
        <f>IFERROR(SUMIFS('[4]BD Unidades'!$AH:$AH,'[4]BD Unidades'!$A:$A,'BD Centrales 2024'!$A836),"-")</f>
        <v>3.18</v>
      </c>
      <c r="AH836" s="25">
        <f>SUMIFS('[4]BD Unidades'!$AJ$3:$AJ$1424,'[4]BD Unidades'!$A$3:$A$1424,$A836)</f>
        <v>5460.1227593699114</v>
      </c>
      <c r="AI836" s="25">
        <f>SUMIFS('[4]BD Unidades'!$AL$3:$AL$1424,'[4]BD Unidades'!$A$3:$A$1424,$A836)</f>
        <v>0</v>
      </c>
      <c r="AJ836" s="26">
        <f t="shared" si="53"/>
        <v>0</v>
      </c>
      <c r="AK836" s="27">
        <f>IFERROR(SUMIFS('[4]BD Unidades'!$AO$3:$AO$1424,'[4]BD Unidades'!$A$3:$A$1424,$A836),"-")</f>
        <v>0</v>
      </c>
      <c r="AL836" s="27">
        <f>IFERROR(SUMIFS('[4]BD Unidades'!$AQ$3:$AQ$1424,'[4]BD Unidades'!$A$3:$A$1424,$A836),"-")</f>
        <v>0</v>
      </c>
      <c r="AM836" s="27">
        <f>IFERROR(SUMIFS('[4]BD Unidades'!$AS$3:$AS$1424,'[4]BD Unidades'!$A$3:$A$1424,$A836),"-")</f>
        <v>0</v>
      </c>
      <c r="AN836" s="27">
        <f>IFERROR(SUMIFS('[4]BD Unidades'!$AU$3:$AU$1424,'[4]BD Unidades'!$A$3:$A$1424,$A836),"-")</f>
        <v>0</v>
      </c>
      <c r="AO836" s="27">
        <f>IFERROR(SUMIFS('[4]BD Unidades'!$AW$3:$AW$1424,'[4]BD Unidades'!$A$3:$A$1424,$A836),"-")</f>
        <v>0</v>
      </c>
      <c r="AP836" s="27">
        <f>IFERROR(SUMIFS('[4]BD Unidades'!$AY$3:$AY$1424,'[4]BD Unidades'!$A$3:$A$1424,$A836),"-")</f>
        <v>0.25910349809885935</v>
      </c>
      <c r="AQ836" s="25">
        <f>IFERROR(SUMIFS('[4]BD Unidades'!$AZ$3:$AZ$1424,'[4]BD Unidades'!$A$3:$A$1424,$A836),"-")</f>
        <v>0.72723642728744919</v>
      </c>
      <c r="AR836" s="25">
        <f>IFERROR(SUMIFS('[4]BD Unidades'!$BA$3:$BA$1424,'[4]BD Unidades'!$A$3:$A$1424,$A836),"-")</f>
        <v>3.18</v>
      </c>
      <c r="AS836" s="28">
        <f>SUMIFS('[4]BD Unidades'!$BC$3:$BC$1424,'[4]BD Unidades'!$A$3:$A$1424,$A836)</f>
        <v>1.6609065725149377E-2</v>
      </c>
      <c r="AT836" s="28">
        <f>SUMIFS('[4]BD Unidades'!$BE$3:$BE$1424,'[4]BD Unidades'!$A$3:$A$1424,$A836)</f>
        <v>0.86155696149930394</v>
      </c>
      <c r="AU836" s="29">
        <f t="shared" si="54"/>
        <v>0.84724730529980197</v>
      </c>
      <c r="AV836" s="30">
        <f t="shared" si="55"/>
        <v>0.1363</v>
      </c>
      <c r="AW836" s="25">
        <f>IFERROR(SUMIFS('[4]BD Unidades'!$BI$3:$BI$1424,'[4]BD Unidades'!$A$3:$A$1424,$A836),"-")</f>
        <v>0.51711074998040774</v>
      </c>
      <c r="AX836" s="25">
        <f>IFERROR(SUMIFS('[4]BD Unidades'!$BJ$3:$BJ$1424,'[4]BD Unidades'!$A$3:$A$1424,$A836),"-")</f>
        <v>0.33231757954147384</v>
      </c>
    </row>
    <row r="837" spans="1:50" ht="14.4" x14ac:dyDescent="0.3">
      <c r="A837" s="7">
        <v>2214</v>
      </c>
      <c r="B837" s="7" t="s">
        <v>3963</v>
      </c>
      <c r="D837" s="8" t="s">
        <v>3964</v>
      </c>
      <c r="E837" s="19" t="s">
        <v>3965</v>
      </c>
      <c r="F837" s="19" t="s">
        <v>3965</v>
      </c>
      <c r="G837" s="19" t="s">
        <v>3966</v>
      </c>
      <c r="H837" s="19" t="s">
        <v>397</v>
      </c>
      <c r="I837" s="19">
        <v>2024</v>
      </c>
      <c r="J837" s="19" t="s">
        <v>495</v>
      </c>
      <c r="K837" s="19" t="s">
        <v>496</v>
      </c>
      <c r="L837" s="19" t="s">
        <v>213</v>
      </c>
      <c r="M837" s="19" t="s">
        <v>48</v>
      </c>
      <c r="N837" s="19" t="s">
        <v>48</v>
      </c>
      <c r="O837" s="19" t="s">
        <v>3403</v>
      </c>
      <c r="P837" s="19" t="s">
        <v>51</v>
      </c>
      <c r="Q837" s="9" t="s">
        <v>3479</v>
      </c>
      <c r="R837" s="20">
        <v>9.0129999999999999</v>
      </c>
      <c r="S837" s="20">
        <v>0.14399999999999999</v>
      </c>
      <c r="T837" s="20">
        <v>9</v>
      </c>
      <c r="U837" s="20" t="s">
        <v>397</v>
      </c>
      <c r="V837" s="21">
        <f>_xlfn.XLOOKUP(D837,'[4]Gen. Real'!$A$2:$A$1168,'[4]Gen. Real'!$C$2:$C$1168,"-",0)</f>
        <v>4.0376300000000027</v>
      </c>
      <c r="W837" s="22"/>
      <c r="X837" s="22" t="str">
        <f>_xlfn.XLOOKUP(D837,[4]Vertimiento!$J$2:$J$119,[4]Vertimiento!$K$2:$K$119,"-",0)</f>
        <v>-</v>
      </c>
      <c r="Y837" s="23" t="str">
        <f t="shared" si="52"/>
        <v>-</v>
      </c>
      <c r="Z837" s="19" t="str">
        <f>_xlfn.XLOOKUP(D837,[4]Cmg!$I$4:$I$99,[4]Cmg!$M$4:$M$99,"----",0,1)</f>
        <v>----</v>
      </c>
      <c r="AA837" s="19" t="str">
        <f>_xlfn.XLOOKUP(D837,[4]Cmg!$A$4:$A$101,[4]Cmg!$B$4:$B$101,"----",0,1)</f>
        <v>----</v>
      </c>
      <c r="AB837" s="19" t="str">
        <f>_xlfn.XLOOKUP(D837,[4]Cmg!$E$4:$E$101,[4]Cmg!$F$4:$F$101,"----",0,1)</f>
        <v>----</v>
      </c>
      <c r="AC837" s="19" t="str">
        <f>_xlfn.XLOOKUP(D837,[4]Cmg!$O$4:$O$101,[4]Cmg!$P$4:$P$101,"----",0,1)</f>
        <v>----</v>
      </c>
      <c r="AD837" s="24" t="str">
        <f>_xlfn.XLOOKUP(D837,[4]Cmg!$S$4:$S$101,[4]Cmg!$U$4:$U$101,"----",0,1)</f>
        <v>----</v>
      </c>
      <c r="AG837" s="25">
        <f>IFERROR(SUMIFS('[4]BD Unidades'!$AH:$AH,'[4]BD Unidades'!$A:$A,'BD Centrales 2024'!$A837),"-")</f>
        <v>3.6807377049180325</v>
      </c>
      <c r="AH837" s="25">
        <f>SUMIFS('[4]BD Unidades'!$AJ$3:$AJ$1424,'[4]BD Unidades'!$A$3:$A$1424,$A837)</f>
        <v>4235.0216354155109</v>
      </c>
      <c r="AI837" s="25">
        <f>SUMIFS('[4]BD Unidades'!$AL$3:$AL$1424,'[4]BD Unidades'!$A$3:$A$1424,$A837)</f>
        <v>9.2459040644994467E-3</v>
      </c>
      <c r="AJ837" s="26">
        <f t="shared" si="53"/>
        <v>2.1831963741474666E-6</v>
      </c>
      <c r="AK837" s="27">
        <f>IFERROR(SUMIFS('[4]BD Unidades'!$AO$3:$AO$1424,'[4]BD Unidades'!$A$3:$A$1424,$A837),"-")</f>
        <v>0</v>
      </c>
      <c r="AL837" s="27">
        <f>IFERROR(SUMIFS('[4]BD Unidades'!$AQ$3:$AQ$1424,'[4]BD Unidades'!$A$3:$A$1424,$A837),"-")</f>
        <v>0</v>
      </c>
      <c r="AM837" s="27">
        <f>IFERROR(SUMIFS('[4]BD Unidades'!$AS$3:$AS$1424,'[4]BD Unidades'!$A$3:$A$1424,$A837),"-")</f>
        <v>0</v>
      </c>
      <c r="AN837" s="27">
        <f>IFERROR(SUMIFS('[4]BD Unidades'!$AU$3:$AU$1424,'[4]BD Unidades'!$A$3:$A$1424,$A837),"-")</f>
        <v>0</v>
      </c>
      <c r="AO837" s="27">
        <f>IFERROR(SUMIFS('[4]BD Unidades'!$AW$3:$AW$1424,'[4]BD Unidades'!$A$3:$A$1424,$A837),"-")</f>
        <v>7.8954288250305121E-2</v>
      </c>
      <c r="AP837" s="27">
        <f>IFERROR(SUMIFS('[4]BD Unidades'!$AY$3:$AY$1424,'[4]BD Unidades'!$A$3:$A$1424,$A837),"-")</f>
        <v>0.1738749583934317</v>
      </c>
      <c r="AQ837" s="25">
        <f>IFERROR(SUMIFS('[4]BD Unidades'!$AZ$3:$AZ$1424,'[4]BD Unidades'!$A$3:$A$1424,$A837),"-")</f>
        <v>1.0357853553278689</v>
      </c>
      <c r="AR837" s="25">
        <f>IFERROR(SUMIFS('[4]BD Unidades'!$BA$3:$BA$1424,'[4]BD Unidades'!$A$3:$A$1424,$A837),"-")</f>
        <v>3.6952125778309601</v>
      </c>
      <c r="AS837" s="28">
        <f>SUMIFS('[4]BD Unidades'!$BC$3:$BC$1424,'[4]BD Unidades'!$A$3:$A$1424,$A837)</f>
        <v>5.2185731720847655E-3</v>
      </c>
      <c r="AT837" s="28">
        <f>SUMIFS('[4]BD Unidades'!$BE$3:$BE$1424,'[4]BD Unidades'!$A$3:$A$1424,$A837)</f>
        <v>0.55475424386996564</v>
      </c>
      <c r="AU837" s="29">
        <f t="shared" si="54"/>
        <v>0.55185921825580564</v>
      </c>
      <c r="AV837" s="30">
        <f t="shared" si="55"/>
        <v>1.4399999999999999E-3</v>
      </c>
      <c r="AW837" s="25">
        <f>IFERROR(SUMIFS('[4]BD Unidades'!$BI$3:$BI$1424,'[4]BD Unidades'!$A$3:$A$1424,$A837),"-")</f>
        <v>1.0260417224903009</v>
      </c>
      <c r="AX837" s="25">
        <f>IFERROR(SUMIFS('[4]BD Unidades'!$BJ$3:$BJ$1424,'[4]BD Unidades'!$A$3:$A$1424,$A837),"-")</f>
        <v>0.65937848273210353</v>
      </c>
    </row>
    <row r="838" spans="1:50" ht="14.4" x14ac:dyDescent="0.3">
      <c r="A838" s="7">
        <v>2215</v>
      </c>
      <c r="B838" s="7" t="s">
        <v>3967</v>
      </c>
      <c r="D838" s="8" t="s">
        <v>3968</v>
      </c>
      <c r="E838" s="19" t="s">
        <v>1308</v>
      </c>
      <c r="F838" s="19" t="s">
        <v>3969</v>
      </c>
      <c r="G838" s="19" t="s">
        <v>3970</v>
      </c>
      <c r="H838" s="19" t="s">
        <v>397</v>
      </c>
      <c r="I838" s="19">
        <v>2024</v>
      </c>
      <c r="J838" s="19" t="s">
        <v>495</v>
      </c>
      <c r="K838" s="19" t="s">
        <v>496</v>
      </c>
      <c r="L838" s="19" t="s">
        <v>213</v>
      </c>
      <c r="M838" s="19" t="s">
        <v>164</v>
      </c>
      <c r="N838" s="19" t="s">
        <v>831</v>
      </c>
      <c r="O838" s="19" t="s">
        <v>2405</v>
      </c>
      <c r="P838" s="19" t="s">
        <v>51</v>
      </c>
      <c r="Q838" s="9" t="s">
        <v>3971</v>
      </c>
      <c r="R838" s="20">
        <v>9.0120000000000005</v>
      </c>
      <c r="S838" s="20">
        <v>0.13300000000000001</v>
      </c>
      <c r="T838" s="20">
        <v>9</v>
      </c>
      <c r="U838" s="20" t="s">
        <v>397</v>
      </c>
      <c r="V838" s="21">
        <f>_xlfn.XLOOKUP(D838,'[4]Gen. Real'!$A$2:$A$1168,'[4]Gen. Real'!$C$2:$C$1168,"-",0)</f>
        <v>12.541480000000007</v>
      </c>
      <c r="W838" s="22"/>
      <c r="X838" s="22" t="str">
        <f>_xlfn.XLOOKUP(D838,[4]Vertimiento!$J$2:$J$119,[4]Vertimiento!$K$2:$K$119,"-",0)</f>
        <v>-</v>
      </c>
      <c r="Y838" s="23" t="str">
        <f t="shared" si="52"/>
        <v>-</v>
      </c>
      <c r="Z838" s="19" t="str">
        <f>_xlfn.XLOOKUP(D838,[4]Cmg!$I$4:$I$99,[4]Cmg!$M$4:$M$99,"----",0,1)</f>
        <v>----</v>
      </c>
      <c r="AA838" s="19" t="str">
        <f>_xlfn.XLOOKUP(D838,[4]Cmg!$A$4:$A$101,[4]Cmg!$B$4:$B$101,"----",0,1)</f>
        <v>----</v>
      </c>
      <c r="AB838" s="19" t="str">
        <f>_xlfn.XLOOKUP(D838,[4]Cmg!$E$4:$E$101,[4]Cmg!$F$4:$F$101,"----",0,1)</f>
        <v>----</v>
      </c>
      <c r="AC838" s="19" t="str">
        <f>_xlfn.XLOOKUP(D838,[4]Cmg!$O$4:$O$101,[4]Cmg!$P$4:$P$101,"----",0,1)</f>
        <v>----</v>
      </c>
      <c r="AD838" s="24" t="str">
        <f>_xlfn.XLOOKUP(D838,[4]Cmg!$S$4:$S$101,[4]Cmg!$U$4:$U$101,"----",0,1)</f>
        <v>----</v>
      </c>
      <c r="AG838" s="25">
        <f>IFERROR(SUMIFS('[4]BD Unidades'!$AH:$AH,'[4]BD Unidades'!$A:$A,'BD Centrales 2024'!$A838),"-")</f>
        <v>9</v>
      </c>
      <c r="AH838" s="25">
        <f>SUMIFS('[4]BD Unidades'!$AJ$3:$AJ$1424,'[4]BD Unidades'!$A$3:$A$1424,$A838)</f>
        <v>6878.8282290279622</v>
      </c>
      <c r="AI838" s="25">
        <f>SUMIFS('[4]BD Unidades'!$AL$3:$AL$1424,'[4]BD Unidades'!$A$3:$A$1424,$A838)</f>
        <v>0</v>
      </c>
      <c r="AJ838" s="26">
        <f t="shared" si="53"/>
        <v>0</v>
      </c>
      <c r="AK838" s="27">
        <f>IFERROR(SUMIFS('[4]BD Unidades'!$AO$3:$AO$1424,'[4]BD Unidades'!$A$3:$A$1424,$A838),"-")</f>
        <v>0</v>
      </c>
      <c r="AL838" s="27">
        <f>IFERROR(SUMIFS('[4]BD Unidades'!$AQ$3:$AQ$1424,'[4]BD Unidades'!$A$3:$A$1424,$A838),"-")</f>
        <v>0</v>
      </c>
      <c r="AM838" s="27">
        <f>IFERROR(SUMIFS('[4]BD Unidades'!$AS$3:$AS$1424,'[4]BD Unidades'!$A$3:$A$1424,$A838),"-")</f>
        <v>0</v>
      </c>
      <c r="AN838" s="27">
        <f>IFERROR(SUMIFS('[4]BD Unidades'!$AU$3:$AU$1424,'[4]BD Unidades'!$A$3:$A$1424,$A838),"-")</f>
        <v>0</v>
      </c>
      <c r="AO838" s="27">
        <f>IFERROR(SUMIFS('[4]BD Unidades'!$AW$3:$AW$1424,'[4]BD Unidades'!$A$3:$A$1424,$A838),"-")</f>
        <v>0</v>
      </c>
      <c r="AP838" s="27">
        <f>IFERROR(SUMIFS('[4]BD Unidades'!$AY$3:$AY$1424,'[4]BD Unidades'!$A$3:$A$1424,$A838),"-")</f>
        <v>0.28891078561917444</v>
      </c>
      <c r="AQ838" s="25">
        <f>IFERROR(SUMIFS('[4]BD Unidades'!$AZ$3:$AZ$1424,'[4]BD Unidades'!$A$3:$A$1424,$A838),"-")</f>
        <v>2.0582163036437242</v>
      </c>
      <c r="AR838" s="25">
        <f>IFERROR(SUMIFS('[4]BD Unidades'!$BA$3:$BA$1424,'[4]BD Unidades'!$A$3:$A$1424,$A838),"-")</f>
        <v>9</v>
      </c>
      <c r="AS838" s="28">
        <f>SUMIFS('[4]BD Unidades'!$BC$3:$BC$1424,'[4]BD Unidades'!$A$3:$A$1424,$A838)</f>
        <v>1.9205392809587218E-2</v>
      </c>
      <c r="AT838" s="28">
        <f>SUMIFS('[4]BD Unidades'!$BE$3:$BE$1424,'[4]BD Unidades'!$A$3:$A$1424,$A838)</f>
        <v>0.99866844207723027</v>
      </c>
      <c r="AU838" s="29">
        <f t="shared" si="54"/>
        <v>0.97948862236059853</v>
      </c>
      <c r="AV838" s="30">
        <f t="shared" si="55"/>
        <v>1.33E-3</v>
      </c>
      <c r="AW838" s="25">
        <f>IFERROR(SUMIFS('[4]BD Unidades'!$BI$3:$BI$1424,'[4]BD Unidades'!$A$3:$A$1424,$A838),"-")</f>
        <v>1.5829185029390651</v>
      </c>
      <c r="AX838" s="25">
        <f>IFERROR(SUMIFS('[4]BD Unidades'!$BJ$3:$BJ$1424,'[4]BD Unidades'!$A$3:$A$1424,$A838),"-")</f>
        <v>1.0172514215340789</v>
      </c>
    </row>
    <row r="839" spans="1:50" ht="14.4" x14ac:dyDescent="0.3">
      <c r="A839" s="7">
        <v>2216</v>
      </c>
      <c r="B839" s="7" t="s">
        <v>3972</v>
      </c>
      <c r="D839" s="8" t="s">
        <v>3973</v>
      </c>
      <c r="E839" s="19" t="s">
        <v>3974</v>
      </c>
      <c r="F839" s="19" t="s">
        <v>3974</v>
      </c>
      <c r="G839" s="19" t="s">
        <v>3975</v>
      </c>
      <c r="H839" s="19" t="s">
        <v>397</v>
      </c>
      <c r="I839" s="19">
        <v>2024</v>
      </c>
      <c r="J839" s="19" t="s">
        <v>495</v>
      </c>
      <c r="K839" s="19" t="s">
        <v>496</v>
      </c>
      <c r="L839" s="19" t="s">
        <v>213</v>
      </c>
      <c r="M839" s="19" t="s">
        <v>164</v>
      </c>
      <c r="N839" s="19" t="s">
        <v>2819</v>
      </c>
      <c r="O839" s="19" t="s">
        <v>2820</v>
      </c>
      <c r="P839" s="19" t="s">
        <v>51</v>
      </c>
      <c r="Q839" s="9" t="s">
        <v>3976</v>
      </c>
      <c r="R839" s="20">
        <v>9.01</v>
      </c>
      <c r="S839" s="20">
        <v>0.11</v>
      </c>
      <c r="T839" s="20">
        <v>9</v>
      </c>
      <c r="U839" s="20" t="s">
        <v>397</v>
      </c>
      <c r="V839" s="21">
        <f>_xlfn.XLOOKUP(D839,'[4]Gen. Real'!$A$2:$A$1168,'[4]Gen. Real'!$C$2:$C$1168,"-",0)</f>
        <v>14.754930000000007</v>
      </c>
      <c r="W839" s="22"/>
      <c r="X839" s="22" t="str">
        <f>_xlfn.XLOOKUP(D839,[4]Vertimiento!$J$2:$J$119,[4]Vertimiento!$K$2:$K$119,"-",0)</f>
        <v>-</v>
      </c>
      <c r="Y839" s="23" t="str">
        <f t="shared" si="52"/>
        <v>-</v>
      </c>
      <c r="Z839" s="19" t="str">
        <f>_xlfn.XLOOKUP(D839,[4]Cmg!$I$4:$I$99,[4]Cmg!$M$4:$M$99,"----",0,1)</f>
        <v>----</v>
      </c>
      <c r="AA839" s="19" t="str">
        <f>_xlfn.XLOOKUP(D839,[4]Cmg!$A$4:$A$101,[4]Cmg!$B$4:$B$101,"----",0,1)</f>
        <v>----</v>
      </c>
      <c r="AB839" s="19" t="str">
        <f>_xlfn.XLOOKUP(D839,[4]Cmg!$E$4:$E$101,[4]Cmg!$F$4:$F$101,"----",0,1)</f>
        <v>----</v>
      </c>
      <c r="AC839" s="19" t="str">
        <f>_xlfn.XLOOKUP(D839,[4]Cmg!$O$4:$O$101,[4]Cmg!$P$4:$P$101,"----",0,1)</f>
        <v>----</v>
      </c>
      <c r="AD839" s="24" t="str">
        <f>_xlfn.XLOOKUP(D839,[4]Cmg!$S$4:$S$101,[4]Cmg!$U$4:$U$101,"----",0,1)</f>
        <v>----</v>
      </c>
      <c r="AG839" s="25">
        <f>IFERROR(SUMIFS('[4]BD Unidades'!$AH:$AH,'[4]BD Unidades'!$A:$A,'BD Centrales 2024'!$A839),"-")</f>
        <v>9</v>
      </c>
      <c r="AH839" s="25">
        <f>SUMIFS('[4]BD Unidades'!$AJ$3:$AJ$1424,'[4]BD Unidades'!$A$3:$A$1424,$A839)</f>
        <v>8586.9422863484997</v>
      </c>
      <c r="AI839" s="25">
        <f>SUMIFS('[4]BD Unidades'!$AL$3:$AL$1424,'[4]BD Unidades'!$A$3:$A$1424,$A839)</f>
        <v>0</v>
      </c>
      <c r="AJ839" s="26">
        <f t="shared" si="53"/>
        <v>0</v>
      </c>
      <c r="AK839" s="27">
        <f>IFERROR(SUMIFS('[4]BD Unidades'!$AO$3:$AO$1424,'[4]BD Unidades'!$A$3:$A$1424,$A839),"-")</f>
        <v>0</v>
      </c>
      <c r="AL839" s="27">
        <f>IFERROR(SUMIFS('[4]BD Unidades'!$AQ$3:$AQ$1424,'[4]BD Unidades'!$A$3:$A$1424,$A839),"-")</f>
        <v>0</v>
      </c>
      <c r="AM839" s="27">
        <f>IFERROR(SUMIFS('[4]BD Unidades'!$AS$3:$AS$1424,'[4]BD Unidades'!$A$3:$A$1424,$A839),"-")</f>
        <v>0</v>
      </c>
      <c r="AN839" s="27">
        <f>IFERROR(SUMIFS('[4]BD Unidades'!$AU$3:$AU$1424,'[4]BD Unidades'!$A$3:$A$1424,$A839),"-")</f>
        <v>0</v>
      </c>
      <c r="AO839" s="27">
        <f>IFERROR(SUMIFS('[4]BD Unidades'!$AW$3:$AW$1424,'[4]BD Unidades'!$A$3:$A$1424,$A839),"-")</f>
        <v>0.18998790233074364</v>
      </c>
      <c r="AP839" s="27">
        <f>IFERROR(SUMIFS('[4]BD Unidades'!$AY$3:$AY$1424,'[4]BD Unidades'!$A$3:$A$1424,$A839),"-")</f>
        <v>0.28950832408435068</v>
      </c>
      <c r="AQ839" s="25">
        <f>IFERROR(SUMIFS('[4]BD Unidades'!$AZ$3:$AZ$1424,'[4]BD Unidades'!$A$3:$A$1424,$A839),"-")</f>
        <v>1.080837</v>
      </c>
      <c r="AR839" s="25">
        <f>IFERROR(SUMIFS('[4]BD Unidades'!$BA$3:$BA$1424,'[4]BD Unidades'!$A$3:$A$1424,$A839),"-")</f>
        <v>9</v>
      </c>
      <c r="AS839" s="28">
        <f>SUMIFS('[4]BD Unidades'!$BC$3:$BC$1424,'[4]BD Unidades'!$A$3:$A$1424,$A839)</f>
        <v>1.5157207972876416E-2</v>
      </c>
      <c r="AT839" s="28">
        <f>SUMIFS('[4]BD Unidades'!$BE$3:$BE$1424,'[4]BD Unidades'!$A$3:$A$1424,$A839)</f>
        <v>0.99889012208657046</v>
      </c>
      <c r="AU839" s="29">
        <f t="shared" si="54"/>
        <v>0.98374973676405242</v>
      </c>
      <c r="AV839" s="30">
        <f t="shared" si="55"/>
        <v>1.1000000000000001E-3</v>
      </c>
      <c r="AW839" s="25">
        <f>IFERROR(SUMIFS('[4]BD Unidades'!$BI$3:$BI$1424,'[4]BD Unidades'!$A$3:$A$1424,$A839),"-")</f>
        <v>1.0644363260604517</v>
      </c>
      <c r="AX839" s="25">
        <f>IFERROR(SUMIFS('[4]BD Unidades'!$BJ$3:$BJ$1424,'[4]BD Unidades'!$A$3:$A$1424,$A839),"-")</f>
        <v>0.68405250416053132</v>
      </c>
    </row>
    <row r="840" spans="1:50" ht="14.4" x14ac:dyDescent="0.3">
      <c r="A840" s="7">
        <v>2217</v>
      </c>
      <c r="B840" s="7" t="s">
        <v>3977</v>
      </c>
      <c r="D840" s="8" t="s">
        <v>3978</v>
      </c>
      <c r="E840" s="19" t="s">
        <v>3979</v>
      </c>
      <c r="F840" s="19" t="s">
        <v>3979</v>
      </c>
      <c r="G840" s="19" t="s">
        <v>3497</v>
      </c>
      <c r="H840" s="19" t="s">
        <v>397</v>
      </c>
      <c r="I840" s="19">
        <v>2024</v>
      </c>
      <c r="J840" s="19" t="s">
        <v>495</v>
      </c>
      <c r="K840" s="19" t="s">
        <v>496</v>
      </c>
      <c r="L840" s="19" t="s">
        <v>213</v>
      </c>
      <c r="M840" s="19" t="s">
        <v>164</v>
      </c>
      <c r="N840" s="19" t="s">
        <v>707</v>
      </c>
      <c r="O840" s="19" t="s">
        <v>1011</v>
      </c>
      <c r="P840" s="19" t="s">
        <v>51</v>
      </c>
      <c r="Q840" s="9" t="s">
        <v>3980</v>
      </c>
      <c r="R840" s="20">
        <v>9.5020000000000007</v>
      </c>
      <c r="S840" s="20">
        <v>5.2830000000000004</v>
      </c>
      <c r="T840" s="20">
        <v>9</v>
      </c>
      <c r="U840" s="20" t="s">
        <v>397</v>
      </c>
      <c r="V840" s="21">
        <f>_xlfn.XLOOKUP(D840,'[4]Gen. Real'!$A$2:$A$1168,'[4]Gen. Real'!$C$2:$C$1168,"-",0)</f>
        <v>8.8545299999999969</v>
      </c>
      <c r="W840" s="22"/>
      <c r="X840" s="22" t="str">
        <f>_xlfn.XLOOKUP(D840,[4]Vertimiento!$J$2:$J$119,[4]Vertimiento!$K$2:$K$119,"-",0)</f>
        <v>-</v>
      </c>
      <c r="Y840" s="23" t="str">
        <f t="shared" si="52"/>
        <v>-</v>
      </c>
      <c r="Z840" s="19" t="str">
        <f>_xlfn.XLOOKUP(D840,[4]Cmg!$I$4:$I$99,[4]Cmg!$M$4:$M$99,"----",0,1)</f>
        <v>----</v>
      </c>
      <c r="AA840" s="19" t="str">
        <f>_xlfn.XLOOKUP(D840,[4]Cmg!$A$4:$A$101,[4]Cmg!$B$4:$B$101,"----",0,1)</f>
        <v>----</v>
      </c>
      <c r="AB840" s="19" t="str">
        <f>_xlfn.XLOOKUP(D840,[4]Cmg!$E$4:$E$101,[4]Cmg!$F$4:$F$101,"----",0,1)</f>
        <v>----</v>
      </c>
      <c r="AC840" s="19" t="str">
        <f>_xlfn.XLOOKUP(D840,[4]Cmg!$O$4:$O$101,[4]Cmg!$P$4:$P$101,"----",0,1)</f>
        <v>----</v>
      </c>
      <c r="AD840" s="24" t="str">
        <f>_xlfn.XLOOKUP(D840,[4]Cmg!$S$4:$S$101,[4]Cmg!$U$4:$U$101,"----",0,1)</f>
        <v>----</v>
      </c>
      <c r="AG840" s="25">
        <f>IFERROR(SUMIFS('[4]BD Unidades'!$AH:$AH,'[4]BD Unidades'!$A:$A,'BD Centrales 2024'!$A840),"-")</f>
        <v>9</v>
      </c>
      <c r="AH840" s="25">
        <f>SUMIFS('[4]BD Unidades'!$AJ$3:$AJ$1424,'[4]BD Unidades'!$A$3:$A$1424,$A840)</f>
        <v>6234.2664702167958</v>
      </c>
      <c r="AI840" s="25">
        <f>SUMIFS('[4]BD Unidades'!$AL$3:$AL$1424,'[4]BD Unidades'!$A$3:$A$1424,$A840)</f>
        <v>0</v>
      </c>
      <c r="AJ840" s="26">
        <f t="shared" si="53"/>
        <v>0</v>
      </c>
      <c r="AK840" s="27">
        <f>IFERROR(SUMIFS('[4]BD Unidades'!$AO$3:$AO$1424,'[4]BD Unidades'!$A$3:$A$1424,$A840),"-")</f>
        <v>0</v>
      </c>
      <c r="AL840" s="27">
        <f>IFERROR(SUMIFS('[4]BD Unidades'!$AQ$3:$AQ$1424,'[4]BD Unidades'!$A$3:$A$1424,$A840),"-")</f>
        <v>0</v>
      </c>
      <c r="AM840" s="27">
        <f>IFERROR(SUMIFS('[4]BD Unidades'!$AS$3:$AS$1424,'[4]BD Unidades'!$A$3:$A$1424,$A840),"-")</f>
        <v>0</v>
      </c>
      <c r="AN840" s="27">
        <f>IFERROR(SUMIFS('[4]BD Unidades'!$AU$3:$AU$1424,'[4]BD Unidades'!$A$3:$A$1424,$A840),"-")</f>
        <v>0</v>
      </c>
      <c r="AO840" s="27">
        <f>IFERROR(SUMIFS('[4]BD Unidades'!$AW$3:$AW$1424,'[4]BD Unidades'!$A$3:$A$1424,$A840),"-")</f>
        <v>0</v>
      </c>
      <c r="AP840" s="27">
        <f>IFERROR(SUMIFS('[4]BD Unidades'!$AY$3:$AY$1424,'[4]BD Unidades'!$A$3:$A$1424,$A840),"-")</f>
        <v>0.23188213007787833</v>
      </c>
      <c r="AQ840" s="25">
        <f>IFERROR(SUMIFS('[4]BD Unidades'!$AZ$3:$AZ$1424,'[4]BD Unidades'!$A$3:$A$1424,$A840),"-")</f>
        <v>2.0582163036437242</v>
      </c>
      <c r="AR840" s="25">
        <f>IFERROR(SUMIFS('[4]BD Unidades'!$BA$3:$BA$1424,'[4]BD Unidades'!$A$3:$A$1424,$A840),"-")</f>
        <v>9</v>
      </c>
      <c r="AS840" s="28">
        <f>SUMIFS('[4]BD Unidades'!$BC$3:$BC$1424,'[4]BD Unidades'!$A$3:$A$1424,$A840)</f>
        <v>1.8215007366870133E-2</v>
      </c>
      <c r="AT840" s="28">
        <f>SUMIFS('[4]BD Unidades'!$BE$3:$BE$1424,'[4]BD Unidades'!$A$3:$A$1424,$A840)</f>
        <v>0.94716901704904222</v>
      </c>
      <c r="AU840" s="29">
        <f t="shared" si="54"/>
        <v>0.92991632642582278</v>
      </c>
      <c r="AV840" s="30">
        <f t="shared" si="55"/>
        <v>5.2830000000000002E-2</v>
      </c>
      <c r="AW840" s="25">
        <f>IFERROR(SUMIFS('[4]BD Unidades'!$BI$3:$BI$1424,'[4]BD Unidades'!$A$3:$A$1424,$A840),"-")</f>
        <v>1.6215262713034329</v>
      </c>
      <c r="AX840" s="25">
        <f>IFERROR(SUMIFS('[4]BD Unidades'!$BJ$3:$BJ$1424,'[4]BD Unidades'!$A$3:$A$1424,$A840),"-")</f>
        <v>1.0420624318153979</v>
      </c>
    </row>
    <row r="841" spans="1:50" ht="14.4" x14ac:dyDescent="0.3">
      <c r="A841" s="7">
        <v>2218</v>
      </c>
      <c r="B841" s="7" t="s">
        <v>3981</v>
      </c>
      <c r="D841" s="8" t="s">
        <v>3982</v>
      </c>
      <c r="E841" s="19" t="s">
        <v>584</v>
      </c>
      <c r="F841" s="19" t="s">
        <v>584</v>
      </c>
      <c r="G841" s="19" t="s">
        <v>3983</v>
      </c>
      <c r="H841" s="19" t="s">
        <v>397</v>
      </c>
      <c r="I841" s="19">
        <v>2024</v>
      </c>
      <c r="J841" s="19" t="s">
        <v>495</v>
      </c>
      <c r="K841" s="19" t="s">
        <v>496</v>
      </c>
      <c r="L841" s="19" t="s">
        <v>213</v>
      </c>
      <c r="M841" s="19" t="s">
        <v>106</v>
      </c>
      <c r="N841" s="19" t="s">
        <v>243</v>
      </c>
      <c r="O841" s="19" t="s">
        <v>1147</v>
      </c>
      <c r="P841" s="19" t="s">
        <v>51</v>
      </c>
      <c r="Q841" s="9" t="s">
        <v>3984</v>
      </c>
      <c r="R841" s="20">
        <v>3.0059999999999998</v>
      </c>
      <c r="S841" s="20">
        <v>0.2</v>
      </c>
      <c r="T841" s="20">
        <v>3</v>
      </c>
      <c r="U841" s="20" t="s">
        <v>397</v>
      </c>
      <c r="V841" s="21">
        <f>_xlfn.XLOOKUP(D841,'[4]Gen. Real'!$A$2:$A$1168,'[4]Gen. Real'!$C$2:$C$1168,"-",0)</f>
        <v>4.7535200000000009</v>
      </c>
      <c r="W841" s="22"/>
      <c r="X841" s="22" t="str">
        <f>_xlfn.XLOOKUP(D841,[4]Vertimiento!$J$2:$J$119,[4]Vertimiento!$K$2:$K$119,"-",0)</f>
        <v>-</v>
      </c>
      <c r="Y841" s="23" t="str">
        <f t="shared" si="52"/>
        <v>-</v>
      </c>
      <c r="Z841" s="19" t="str">
        <f>_xlfn.XLOOKUP(D841,[4]Cmg!$I$4:$I$99,[4]Cmg!$M$4:$M$99,"----",0,1)</f>
        <v>----</v>
      </c>
      <c r="AA841" s="19" t="str">
        <f>_xlfn.XLOOKUP(D841,[4]Cmg!$A$4:$A$101,[4]Cmg!$B$4:$B$101,"----",0,1)</f>
        <v>----</v>
      </c>
      <c r="AB841" s="19" t="str">
        <f>_xlfn.XLOOKUP(D841,[4]Cmg!$E$4:$E$101,[4]Cmg!$F$4:$F$101,"----",0,1)</f>
        <v>----</v>
      </c>
      <c r="AC841" s="19" t="str">
        <f>_xlfn.XLOOKUP(D841,[4]Cmg!$O$4:$O$101,[4]Cmg!$P$4:$P$101,"----",0,1)</f>
        <v>----</v>
      </c>
      <c r="AD841" s="24" t="str">
        <f>_xlfn.XLOOKUP(D841,[4]Cmg!$S$4:$S$101,[4]Cmg!$U$4:$U$101,"----",0,1)</f>
        <v>----</v>
      </c>
      <c r="AG841" s="25">
        <f>IFERROR(SUMIFS('[4]BD Unidades'!$AH:$AH,'[4]BD Unidades'!$A:$A,'BD Centrales 2024'!$A841),"-")</f>
        <v>0</v>
      </c>
      <c r="AH841" s="25">
        <f>SUMIFS('[4]BD Unidades'!$AJ$3:$AJ$1424,'[4]BD Unidades'!$A$3:$A$1424,$A841)</f>
        <v>8766.4670658682644</v>
      </c>
      <c r="AI841" s="25">
        <f>SUMIFS('[4]BD Unidades'!$AL$3:$AL$1424,'[4]BD Unidades'!$A$3:$A$1424,$A841)</f>
        <v>0</v>
      </c>
      <c r="AJ841" s="26">
        <f t="shared" si="53"/>
        <v>0</v>
      </c>
      <c r="AK841" s="27">
        <f>IFERROR(SUMIFS('[4]BD Unidades'!$AO$3:$AO$1424,'[4]BD Unidades'!$A$3:$A$1424,$A841),"-")</f>
        <v>0</v>
      </c>
      <c r="AL841" s="27">
        <f>IFERROR(SUMIFS('[4]BD Unidades'!$AQ$3:$AQ$1424,'[4]BD Unidades'!$A$3:$A$1424,$A841),"-")</f>
        <v>0</v>
      </c>
      <c r="AM841" s="27">
        <f>IFERROR(SUMIFS('[4]BD Unidades'!$AS$3:$AS$1424,'[4]BD Unidades'!$A$3:$A$1424,$A841),"-")</f>
        <v>0</v>
      </c>
      <c r="AN841" s="27">
        <f>IFERROR(SUMIFS('[4]BD Unidades'!$AU$3:$AU$1424,'[4]BD Unidades'!$A$3:$A$1424,$A841),"-")</f>
        <v>0</v>
      </c>
      <c r="AO841" s="27">
        <f>IFERROR(SUMIFS('[4]BD Unidades'!$AW$3:$AW$1424,'[4]BD Unidades'!$A$3:$A$1424,$A841),"-")</f>
        <v>0.18002095808383237</v>
      </c>
      <c r="AP841" s="27">
        <f>IFERROR(SUMIFS('[4]BD Unidades'!$AY$3:$AY$1424,'[4]BD Unidades'!$A$3:$A$1424,$A841),"-")</f>
        <v>0.2225548902195609</v>
      </c>
      <c r="AQ841" s="25">
        <f>IFERROR(SUMIFS('[4]BD Unidades'!$AZ$3:$AZ$1424,'[4]BD Unidades'!$A$3:$A$1424,$A841),"-")</f>
        <v>0.45859499999999997</v>
      </c>
      <c r="AR841" s="25">
        <f>IFERROR(SUMIFS('[4]BD Unidades'!$BA$3:$BA$1424,'[4]BD Unidades'!$A$3:$A$1424,$A841),"-")</f>
        <v>3</v>
      </c>
      <c r="AS841" s="28">
        <f>SUMIFS('[4]BD Unidades'!$BC$3:$BC$1424,'[4]BD Unidades'!$A$3:$A$1424,$A841)</f>
        <v>1.9192614770459086E-2</v>
      </c>
      <c r="AT841" s="28">
        <f>SUMIFS('[4]BD Unidades'!$BE$3:$BE$1424,'[4]BD Unidades'!$A$3:$A$1424,$A841)</f>
        <v>0.99800399201596812</v>
      </c>
      <c r="AU841" s="29">
        <f t="shared" si="54"/>
        <v>0.97884968585782528</v>
      </c>
      <c r="AV841" s="30">
        <f t="shared" si="55"/>
        <v>2E-3</v>
      </c>
      <c r="AW841" s="25">
        <f>IFERROR(SUMIFS('[4]BD Unidades'!$BI$3:$BI$1424,'[4]BD Unidades'!$A$3:$A$1424,$A841),"-")</f>
        <v>0.44977575955499949</v>
      </c>
      <c r="AX841" s="25">
        <f>IFERROR(SUMIFS('[4]BD Unidades'!$BJ$3:$BJ$1424,'[4]BD Unidades'!$A$3:$A$1424,$A841),"-")</f>
        <v>0.28904522243524894</v>
      </c>
    </row>
    <row r="842" spans="1:50" ht="14.4" x14ac:dyDescent="0.3">
      <c r="A842" s="7">
        <v>2219</v>
      </c>
      <c r="B842" s="7" t="s">
        <v>4065</v>
      </c>
      <c r="D842" s="8" t="s">
        <v>4066</v>
      </c>
      <c r="E842" s="19" t="s">
        <v>4067</v>
      </c>
      <c r="F842" s="19" t="s">
        <v>4067</v>
      </c>
      <c r="G842" s="19" t="s">
        <v>4068</v>
      </c>
      <c r="H842" s="19" t="s">
        <v>397</v>
      </c>
      <c r="I842" s="19">
        <v>2024</v>
      </c>
      <c r="J842" s="19" t="s">
        <v>495</v>
      </c>
      <c r="K842" s="19" t="s">
        <v>496</v>
      </c>
      <c r="L842" s="19" t="s">
        <v>213</v>
      </c>
      <c r="M842" s="19" t="s">
        <v>497</v>
      </c>
      <c r="N842" s="19" t="s">
        <v>557</v>
      </c>
      <c r="O842" s="19" t="s">
        <v>4070</v>
      </c>
      <c r="P842" s="19" t="s">
        <v>51</v>
      </c>
      <c r="Q842" s="9" t="s">
        <v>4071</v>
      </c>
      <c r="R842" s="20">
        <v>8.3019999999999996</v>
      </c>
      <c r="S842" s="20">
        <v>6.0460000000000003</v>
      </c>
      <c r="T842" s="20">
        <v>7.8</v>
      </c>
      <c r="U842" s="20" t="s">
        <v>397</v>
      </c>
      <c r="V842" s="21">
        <f>_xlfn.XLOOKUP(D842,'[4]Gen. Real'!$A$2:$A$1168,'[4]Gen. Real'!$C$2:$C$1168,"-",0)</f>
        <v>11.441159999999998</v>
      </c>
      <c r="W842" s="22"/>
      <c r="X842" s="22" t="str">
        <f>_xlfn.XLOOKUP(D842,[4]Vertimiento!$J$2:$J$119,[4]Vertimiento!$K$2:$K$119,"-",0)</f>
        <v>-</v>
      </c>
      <c r="Y842" s="23" t="str">
        <f t="shared" si="52"/>
        <v>-</v>
      </c>
      <c r="Z842" s="19" t="str">
        <f>_xlfn.XLOOKUP(D842,[4]Cmg!$I$4:$I$99,[4]Cmg!$M$4:$M$99,"----",0,1)</f>
        <v>----</v>
      </c>
      <c r="AA842" s="19" t="str">
        <f>_xlfn.XLOOKUP(D842,[4]Cmg!$A$4:$A$101,[4]Cmg!$B$4:$B$101,"----",0,1)</f>
        <v>----</v>
      </c>
      <c r="AB842" s="19" t="str">
        <f>_xlfn.XLOOKUP(D842,[4]Cmg!$E$4:$E$101,[4]Cmg!$F$4:$F$101,"----",0,1)</f>
        <v>----</v>
      </c>
      <c r="AC842" s="19" t="str">
        <f>_xlfn.XLOOKUP(D842,[4]Cmg!$O$4:$O$101,[4]Cmg!$P$4:$P$101,"----",0,1)</f>
        <v>----</v>
      </c>
      <c r="AD842" s="24" t="str">
        <f>_xlfn.XLOOKUP(D842,[4]Cmg!$S$4:$S$101,[4]Cmg!$U$4:$U$101,"----",0,1)</f>
        <v>----</v>
      </c>
      <c r="AG842" s="25">
        <f>IFERROR(SUMIFS('[4]BD Unidades'!$AH:$AH,'[4]BD Unidades'!$A:$A,'BD Centrales 2024'!$A842),"-")</f>
        <v>7.8</v>
      </c>
      <c r="AH842" s="25">
        <f>SUMIFS('[4]BD Unidades'!$AJ$3:$AJ$1424,'[4]BD Unidades'!$A$3:$A$1424,$A842)</f>
        <v>6537.675258973738</v>
      </c>
      <c r="AI842" s="25">
        <f>SUMIFS('[4]BD Unidades'!$AL$3:$AL$1424,'[4]BD Unidades'!$A$3:$A$1424,$A842)</f>
        <v>0</v>
      </c>
      <c r="AJ842" s="26">
        <f t="shared" si="53"/>
        <v>0</v>
      </c>
      <c r="AK842" s="27">
        <f>IFERROR(SUMIFS('[4]BD Unidades'!$AO$3:$AO$1424,'[4]BD Unidades'!$A$3:$A$1424,$A842),"-")</f>
        <v>0</v>
      </c>
      <c r="AL842" s="27">
        <f>IFERROR(SUMIFS('[4]BD Unidades'!$AQ$3:$AQ$1424,'[4]BD Unidades'!$A$3:$A$1424,$A842),"-")</f>
        <v>0</v>
      </c>
      <c r="AM842" s="27">
        <f>IFERROR(SUMIFS('[4]BD Unidades'!$AS$3:$AS$1424,'[4]BD Unidades'!$A$3:$A$1424,$A842),"-")</f>
        <v>0</v>
      </c>
      <c r="AN842" s="27">
        <f>IFERROR(SUMIFS('[4]BD Unidades'!$AU$3:$AU$1424,'[4]BD Unidades'!$A$3:$A$1424,$A842),"-")</f>
        <v>0</v>
      </c>
      <c r="AO842" s="27">
        <f>IFERROR(SUMIFS('[4]BD Unidades'!$AW$3:$AW$1424,'[4]BD Unidades'!$A$3:$A$1424,$A842),"-")</f>
        <v>0</v>
      </c>
      <c r="AP842" s="27">
        <f>IFERROR(SUMIFS('[4]BD Unidades'!$AY$3:$AY$1424,'[4]BD Unidades'!$A$3:$A$1424,$A842),"-")</f>
        <v>0.22688773789448327</v>
      </c>
      <c r="AQ842" s="25">
        <f>IFERROR(SUMIFS('[4]BD Unidades'!$AZ$3:$AZ$1424,'[4]BD Unidades'!$A$3:$A$1424,$A842),"-")</f>
        <v>2.2249711309090912</v>
      </c>
      <c r="AR842" s="25">
        <f>IFERROR(SUMIFS('[4]BD Unidades'!$BA$3:$BA$1424,'[4]BD Unidades'!$A$3:$A$1424,$A842),"-")</f>
        <v>7.7999999999999696</v>
      </c>
      <c r="AS842" s="28">
        <f>SUMIFS('[4]BD Unidades'!$BC$3:$BC$1424,'[4]BD Unidades'!$A$3:$A$1424,$A842)</f>
        <v>1.8068152252469289E-2</v>
      </c>
      <c r="AT842" s="28">
        <f>SUMIFS('[4]BD Unidades'!$BE$3:$BE$1424,'[4]BD Unidades'!$A$3:$A$1424,$A842)</f>
        <v>0.93556444361948454</v>
      </c>
      <c r="AU842" s="29">
        <f t="shared" si="54"/>
        <v>0.91866052281017097</v>
      </c>
      <c r="AV842" s="30">
        <f t="shared" si="55"/>
        <v>6.046E-2</v>
      </c>
      <c r="AW842" s="25">
        <f>IFERROR(SUMIFS('[4]BD Unidades'!$BI$3:$BI$1424,'[4]BD Unidades'!$A$3:$A$1424,$A842),"-")</f>
        <v>1.792993860733729</v>
      </c>
      <c r="AX842" s="25">
        <f>IFERROR(SUMIFS('[4]BD Unidades'!$BJ$3:$BJ$1424,'[4]BD Unidades'!$A$3:$A$1424,$A842),"-")</f>
        <v>1.1522548698790935</v>
      </c>
    </row>
    <row r="843" spans="1:50" ht="14.4" x14ac:dyDescent="0.3">
      <c r="A843" s="7">
        <v>2220</v>
      </c>
      <c r="B843" s="7" t="s">
        <v>4072</v>
      </c>
      <c r="D843" s="8" t="s">
        <v>4073</v>
      </c>
      <c r="E843" s="19" t="s">
        <v>4074</v>
      </c>
      <c r="F843" s="19" t="s">
        <v>4074</v>
      </c>
      <c r="G843" s="19" t="s">
        <v>4075</v>
      </c>
      <c r="H843" s="19" t="s">
        <v>397</v>
      </c>
      <c r="I843" s="19">
        <v>2024</v>
      </c>
      <c r="J843" s="19" t="s">
        <v>495</v>
      </c>
      <c r="K843" s="19" t="s">
        <v>496</v>
      </c>
      <c r="L843" s="19" t="s">
        <v>213</v>
      </c>
      <c r="M843" s="19" t="s">
        <v>90</v>
      </c>
      <c r="N843" s="19" t="s">
        <v>91</v>
      </c>
      <c r="O843" s="19" t="s">
        <v>90</v>
      </c>
      <c r="P843" s="19" t="s">
        <v>51</v>
      </c>
      <c r="Q843" s="9" t="s">
        <v>4077</v>
      </c>
      <c r="R843" s="20">
        <v>2.71</v>
      </c>
      <c r="S843" s="20">
        <v>0.36899999999999999</v>
      </c>
      <c r="T843" s="20">
        <v>2.7</v>
      </c>
      <c r="U843" s="20" t="s">
        <v>397</v>
      </c>
      <c r="V843" s="21">
        <f>_xlfn.XLOOKUP(D843,'[4]Gen. Real'!$A$2:$A$1168,'[4]Gen. Real'!$C$2:$C$1168,"-",0)</f>
        <v>3.2843199999999988</v>
      </c>
      <c r="W843" s="22"/>
      <c r="X843" s="22" t="str">
        <f>_xlfn.XLOOKUP(D843,[4]Vertimiento!$J$2:$J$119,[4]Vertimiento!$K$2:$K$119,"-",0)</f>
        <v>-</v>
      </c>
      <c r="Y843" s="23" t="str">
        <f t="shared" si="52"/>
        <v>-</v>
      </c>
      <c r="Z843" s="19" t="str">
        <f>_xlfn.XLOOKUP(D843,[4]Cmg!$I$4:$I$99,[4]Cmg!$M$4:$M$99,"----",0,1)</f>
        <v>----</v>
      </c>
      <c r="AA843" s="19" t="str">
        <f>_xlfn.XLOOKUP(D843,[4]Cmg!$A$4:$A$101,[4]Cmg!$B$4:$B$101,"----",0,1)</f>
        <v>----</v>
      </c>
      <c r="AB843" s="19" t="str">
        <f>_xlfn.XLOOKUP(D843,[4]Cmg!$E$4:$E$101,[4]Cmg!$F$4:$F$101,"----",0,1)</f>
        <v>----</v>
      </c>
      <c r="AC843" s="19" t="str">
        <f>_xlfn.XLOOKUP(D843,[4]Cmg!$O$4:$O$101,[4]Cmg!$P$4:$P$101,"----",0,1)</f>
        <v>----</v>
      </c>
      <c r="AD843" s="24" t="str">
        <f>_xlfn.XLOOKUP(D843,[4]Cmg!$S$4:$S$101,[4]Cmg!$U$4:$U$101,"----",0,1)</f>
        <v>----</v>
      </c>
      <c r="AG843" s="25">
        <f>IFERROR(SUMIFS('[4]BD Unidades'!$AH:$AH,'[4]BD Unidades'!$A:$A,'BD Centrales 2024'!$A843),"-")</f>
        <v>2.7</v>
      </c>
      <c r="AH843" s="25">
        <f>SUMIFS('[4]BD Unidades'!$AJ$3:$AJ$1424,'[4]BD Unidades'!$A$3:$A$1424,$A843)</f>
        <v>5781.8690036900343</v>
      </c>
      <c r="AI843" s="25">
        <f>SUMIFS('[4]BD Unidades'!$AL$3:$AL$1424,'[4]BD Unidades'!$A$3:$A$1424,$A843)</f>
        <v>0</v>
      </c>
      <c r="AJ843" s="26">
        <f t="shared" si="53"/>
        <v>0</v>
      </c>
      <c r="AK843" s="27">
        <f>IFERROR(SUMIFS('[4]BD Unidades'!$AO$3:$AO$1424,'[4]BD Unidades'!$A$3:$A$1424,$A843),"-")</f>
        <v>0</v>
      </c>
      <c r="AL843" s="27">
        <f>IFERROR(SUMIFS('[4]BD Unidades'!$AQ$3:$AQ$1424,'[4]BD Unidades'!$A$3:$A$1424,$A843),"-")</f>
        <v>0</v>
      </c>
      <c r="AM843" s="27">
        <f>IFERROR(SUMIFS('[4]BD Unidades'!$AS$3:$AS$1424,'[4]BD Unidades'!$A$3:$A$1424,$A843),"-")</f>
        <v>0</v>
      </c>
      <c r="AN843" s="27">
        <f>IFERROR(SUMIFS('[4]BD Unidades'!$AU$3:$AU$1424,'[4]BD Unidades'!$A$3:$A$1424,$A843),"-")</f>
        <v>0</v>
      </c>
      <c r="AO843" s="27">
        <f>IFERROR(SUMIFS('[4]BD Unidades'!$AW$3:$AW$1424,'[4]BD Unidades'!$A$3:$A$1424,$A843),"-")</f>
        <v>0</v>
      </c>
      <c r="AP843" s="27">
        <f>IFERROR(SUMIFS('[4]BD Unidades'!$AY$3:$AY$1424,'[4]BD Unidades'!$A$3:$A$1424,$A843),"-")</f>
        <v>0.23352708487084872</v>
      </c>
      <c r="AQ843" s="25">
        <f>IFERROR(SUMIFS('[4]BD Unidades'!$AZ$3:$AZ$1424,'[4]BD Unidades'!$A$3:$A$1424,$A843),"-")</f>
        <v>0.61746489109311731</v>
      </c>
      <c r="AR843" s="25">
        <f>IFERROR(SUMIFS('[4]BD Unidades'!$BA$3:$BA$1424,'[4]BD Unidades'!$A$3:$A$1424,$A843),"-")</f>
        <v>2.7</v>
      </c>
      <c r="AS843" s="28">
        <f>SUMIFS('[4]BD Unidades'!$BC$3:$BC$1424,'[4]BD Unidades'!$A$3:$A$1424,$A843)</f>
        <v>1.9160036900369007E-2</v>
      </c>
      <c r="AT843" s="28">
        <f>SUMIFS('[4]BD Unidades'!$BE$3:$BE$1424,'[4]BD Unidades'!$A$3:$A$1424,$A843)</f>
        <v>0.99630996309963105</v>
      </c>
      <c r="AU843" s="29">
        <f t="shared" si="54"/>
        <v>0.97722062744243676</v>
      </c>
      <c r="AV843" s="30">
        <f t="shared" si="55"/>
        <v>3.6900000000000001E-3</v>
      </c>
      <c r="AW843" s="25">
        <f>IFERROR(SUMIFS('[4]BD Unidades'!$BI$3:$BI$1424,'[4]BD Unidades'!$A$3:$A$1424,$A843),"-")</f>
        <v>0.41365466104679394</v>
      </c>
      <c r="AX843" s="25">
        <f>IFERROR(SUMIFS('[4]BD Unidades'!$BJ$3:$BJ$1424,'[4]BD Unidades'!$A$3:$A$1424,$A843),"-")</f>
        <v>0.26583225301413205</v>
      </c>
    </row>
    <row r="844" spans="1:50" ht="14.4" x14ac:dyDescent="0.3">
      <c r="A844" s="7">
        <v>2222</v>
      </c>
      <c r="B844" s="7" t="s">
        <v>4104</v>
      </c>
      <c r="D844" s="8" t="s">
        <v>4105</v>
      </c>
      <c r="E844" s="19" t="s">
        <v>4106</v>
      </c>
      <c r="F844" s="19" t="s">
        <v>4106</v>
      </c>
      <c r="G844" s="19" t="s">
        <v>3267</v>
      </c>
      <c r="H844" s="19" t="s">
        <v>397</v>
      </c>
      <c r="I844" s="19">
        <v>2024</v>
      </c>
      <c r="J844" s="19" t="s">
        <v>495</v>
      </c>
      <c r="K844" s="19" t="s">
        <v>496</v>
      </c>
      <c r="L844" s="19" t="s">
        <v>213</v>
      </c>
      <c r="M844" s="19" t="s">
        <v>68</v>
      </c>
      <c r="N844" s="19" t="s">
        <v>68</v>
      </c>
      <c r="O844" s="19" t="s">
        <v>2324</v>
      </c>
      <c r="P844" s="19" t="s">
        <v>51</v>
      </c>
      <c r="Q844" s="9" t="s">
        <v>4071</v>
      </c>
      <c r="R844" s="20">
        <v>2.71</v>
      </c>
      <c r="S844" s="20">
        <v>0.36899999999999999</v>
      </c>
      <c r="T844" s="20">
        <v>2.7</v>
      </c>
      <c r="U844" s="20" t="s">
        <v>397</v>
      </c>
      <c r="V844" s="21">
        <f>_xlfn.XLOOKUP(D844,'[4]Gen. Real'!$A$2:$A$1168,'[4]Gen. Real'!$C$2:$C$1168,"-",0)</f>
        <v>3.3012099999999971</v>
      </c>
      <c r="W844" s="22"/>
      <c r="X844" s="22" t="str">
        <f>_xlfn.XLOOKUP(D844,[4]Vertimiento!$J$2:$J$119,[4]Vertimiento!$K$2:$K$119,"-",0)</f>
        <v>-</v>
      </c>
      <c r="Y844" s="23" t="str">
        <f t="shared" si="52"/>
        <v>-</v>
      </c>
      <c r="Z844" s="19" t="str">
        <f>_xlfn.XLOOKUP(D844,[4]Cmg!$I$4:$I$99,[4]Cmg!$M$4:$M$99,"----",0,1)</f>
        <v>----</v>
      </c>
      <c r="AA844" s="19" t="str">
        <f>_xlfn.XLOOKUP(D844,[4]Cmg!$A$4:$A$101,[4]Cmg!$B$4:$B$101,"----",0,1)</f>
        <v>----</v>
      </c>
      <c r="AB844" s="19" t="str">
        <f>_xlfn.XLOOKUP(D844,[4]Cmg!$E$4:$E$101,[4]Cmg!$F$4:$F$101,"----",0,1)</f>
        <v>----</v>
      </c>
      <c r="AC844" s="19" t="str">
        <f>_xlfn.XLOOKUP(D844,[4]Cmg!$O$4:$O$101,[4]Cmg!$P$4:$P$101,"----",0,1)</f>
        <v>----</v>
      </c>
      <c r="AD844" s="24" t="str">
        <f>_xlfn.XLOOKUP(D844,[4]Cmg!$S$4:$S$101,[4]Cmg!$U$4:$U$101,"----",0,1)</f>
        <v>----</v>
      </c>
      <c r="AG844" s="25">
        <f>IFERROR(SUMIFS('[4]BD Unidades'!$AH:$AH,'[4]BD Unidades'!$A:$A,'BD Centrales 2024'!$A844),"-")</f>
        <v>2.7</v>
      </c>
      <c r="AH844" s="25">
        <f>SUMIFS('[4]BD Unidades'!$AJ$3:$AJ$1424,'[4]BD Unidades'!$A$3:$A$1424,$A844)</f>
        <v>6754.649446494469</v>
      </c>
      <c r="AI844" s="25">
        <f>SUMIFS('[4]BD Unidades'!$AL$3:$AL$1424,'[4]BD Unidades'!$A$3:$A$1424,$A844)</f>
        <v>0</v>
      </c>
      <c r="AJ844" s="26">
        <f t="shared" si="53"/>
        <v>0</v>
      </c>
      <c r="AK844" s="27">
        <f>IFERROR(SUMIFS('[4]BD Unidades'!$AO$3:$AO$1424,'[4]BD Unidades'!$A$3:$A$1424,$A844),"-")</f>
        <v>0</v>
      </c>
      <c r="AL844" s="27">
        <f>IFERROR(SUMIFS('[4]BD Unidades'!$AQ$3:$AQ$1424,'[4]BD Unidades'!$A$3:$A$1424,$A844),"-")</f>
        <v>0</v>
      </c>
      <c r="AM844" s="27">
        <f>IFERROR(SUMIFS('[4]BD Unidades'!$AS$3:$AS$1424,'[4]BD Unidades'!$A$3:$A$1424,$A844),"-")</f>
        <v>0</v>
      </c>
      <c r="AN844" s="27">
        <f>IFERROR(SUMIFS('[4]BD Unidades'!$AU$3:$AU$1424,'[4]BD Unidades'!$A$3:$A$1424,$A844),"-")</f>
        <v>0</v>
      </c>
      <c r="AO844" s="27">
        <f>IFERROR(SUMIFS('[4]BD Unidades'!$AW$3:$AW$1424,'[4]BD Unidades'!$A$3:$A$1424,$A844),"-")</f>
        <v>0</v>
      </c>
      <c r="AP844" s="27">
        <f>IFERROR(SUMIFS('[4]BD Unidades'!$AY$3:$AY$1424,'[4]BD Unidades'!$A$3:$A$1424,$A844),"-")</f>
        <v>0.23402125461254614</v>
      </c>
      <c r="AQ844" s="25">
        <f>IFERROR(SUMIFS('[4]BD Unidades'!$AZ$3:$AZ$1424,'[4]BD Unidades'!$A$3:$A$1424,$A844),"-")</f>
        <v>0.61746489109311731</v>
      </c>
      <c r="AR844" s="25">
        <f>IFERROR(SUMIFS('[4]BD Unidades'!$BA$3:$BA$1424,'[4]BD Unidades'!$A$3:$A$1424,$A844),"-")</f>
        <v>2.7</v>
      </c>
      <c r="AS844" s="28">
        <f>SUMIFS('[4]BD Unidades'!$BC$3:$BC$1424,'[4]BD Unidades'!$A$3:$A$1424,$A844)</f>
        <v>1.9160036900369007E-2</v>
      </c>
      <c r="AT844" s="28">
        <f>SUMIFS('[4]BD Unidades'!$BE$3:$BE$1424,'[4]BD Unidades'!$A$3:$A$1424,$A844)</f>
        <v>0.99434774060855369</v>
      </c>
      <c r="AU844" s="29">
        <f t="shared" si="54"/>
        <v>0.97529600120669524</v>
      </c>
      <c r="AV844" s="30">
        <f t="shared" si="55"/>
        <v>3.6900000000000001E-3</v>
      </c>
      <c r="AW844" s="25">
        <f>IFERROR(SUMIFS('[4]BD Unidades'!$BI$3:$BI$1424,'[4]BD Unidades'!$A$3:$A$1424,$A844),"-")</f>
        <v>0.49871068658181977</v>
      </c>
      <c r="AX844" s="25">
        <f>IFERROR(SUMIFS('[4]BD Unidades'!$BJ$3:$BJ$1424,'[4]BD Unidades'!$A$3:$A$1424,$A844),"-")</f>
        <v>0.32049290845842227</v>
      </c>
    </row>
    <row r="845" spans="1:50" ht="14.4" x14ac:dyDescent="0.3">
      <c r="A845" s="7">
        <v>2223</v>
      </c>
      <c r="B845" s="7" t="s">
        <v>4107</v>
      </c>
      <c r="D845" s="8" t="s">
        <v>4108</v>
      </c>
      <c r="E845" s="19" t="s">
        <v>4109</v>
      </c>
      <c r="F845" s="19" t="s">
        <v>4109</v>
      </c>
      <c r="G845" s="19" t="s">
        <v>4110</v>
      </c>
      <c r="H845" s="19" t="s">
        <v>397</v>
      </c>
      <c r="I845" s="19">
        <v>2024</v>
      </c>
      <c r="J845" s="19" t="s">
        <v>495</v>
      </c>
      <c r="K845" s="19" t="s">
        <v>496</v>
      </c>
      <c r="L845" s="19" t="s">
        <v>213</v>
      </c>
      <c r="M845" s="19" t="s">
        <v>362</v>
      </c>
      <c r="N845" s="19" t="s">
        <v>1216</v>
      </c>
      <c r="O845" s="19" t="s">
        <v>1455</v>
      </c>
      <c r="P845" s="19" t="s">
        <v>51</v>
      </c>
      <c r="Q845" s="9" t="s">
        <v>3795</v>
      </c>
      <c r="R845" s="20">
        <v>3.0529999999999999</v>
      </c>
      <c r="S845" s="20">
        <v>1.736</v>
      </c>
      <c r="T845" s="20">
        <v>3</v>
      </c>
      <c r="U845" s="20" t="s">
        <v>397</v>
      </c>
      <c r="V845" s="21">
        <f>_xlfn.XLOOKUP(D845,'[4]Gen. Real'!$A$2:$A$1168,'[4]Gen. Real'!$C$2:$C$1168,"-",0)</f>
        <v>3.4858600000000011</v>
      </c>
      <c r="W845" s="22"/>
      <c r="X845" s="22" t="str">
        <f>_xlfn.XLOOKUP(D845,[4]Vertimiento!$J$2:$J$119,[4]Vertimiento!$K$2:$K$119,"-",0)</f>
        <v>-</v>
      </c>
      <c r="Y845" s="23" t="str">
        <f t="shared" si="52"/>
        <v>-</v>
      </c>
      <c r="Z845" s="19" t="str">
        <f>_xlfn.XLOOKUP(D845,[4]Cmg!$I$4:$I$99,[4]Cmg!$M$4:$M$99,"----",0,1)</f>
        <v>----</v>
      </c>
      <c r="AA845" s="19" t="str">
        <f>_xlfn.XLOOKUP(D845,[4]Cmg!$A$4:$A$101,[4]Cmg!$B$4:$B$101,"----",0,1)</f>
        <v>----</v>
      </c>
      <c r="AB845" s="19" t="str">
        <f>_xlfn.XLOOKUP(D845,[4]Cmg!$E$4:$E$101,[4]Cmg!$F$4:$F$101,"----",0,1)</f>
        <v>----</v>
      </c>
      <c r="AC845" s="19" t="str">
        <f>_xlfn.XLOOKUP(D845,[4]Cmg!$O$4:$O$101,[4]Cmg!$P$4:$P$101,"----",0,1)</f>
        <v>----</v>
      </c>
      <c r="AD845" s="24" t="str">
        <f>_xlfn.XLOOKUP(D845,[4]Cmg!$S$4:$S$101,[4]Cmg!$U$4:$U$101,"----",0,1)</f>
        <v>----</v>
      </c>
      <c r="AG845" s="25">
        <f>IFERROR(SUMIFS('[4]BD Unidades'!$AH:$AH,'[4]BD Unidades'!$A:$A,'BD Centrales 2024'!$A845),"-")</f>
        <v>3</v>
      </c>
      <c r="AH845" s="25">
        <f>SUMIFS('[4]BD Unidades'!$AJ$3:$AJ$1424,'[4]BD Unidades'!$A$3:$A$1424,$A845)</f>
        <v>5767.7202751392115</v>
      </c>
      <c r="AI845" s="25">
        <f>SUMIFS('[4]BD Unidades'!$AL$3:$AL$1424,'[4]BD Unidades'!$A$3:$A$1424,$A845)</f>
        <v>1450.5732066819523</v>
      </c>
      <c r="AJ845" s="26">
        <f t="shared" si="53"/>
        <v>0.20095791482226838</v>
      </c>
      <c r="AK845" s="27">
        <f>IFERROR(SUMIFS('[4]BD Unidades'!$AO$3:$AO$1424,'[4]BD Unidades'!$A$3:$A$1424,$A845),"-")</f>
        <v>0</v>
      </c>
      <c r="AL845" s="27">
        <f>IFERROR(SUMIFS('[4]BD Unidades'!$AQ$3:$AQ$1424,'[4]BD Unidades'!$A$3:$A$1424,$A845),"-")</f>
        <v>0</v>
      </c>
      <c r="AM845" s="27">
        <f>IFERROR(SUMIFS('[4]BD Unidades'!$AS$3:$AS$1424,'[4]BD Unidades'!$A$3:$A$1424,$A845),"-")</f>
        <v>0</v>
      </c>
      <c r="AN845" s="27">
        <f>IFERROR(SUMIFS('[4]BD Unidades'!$AU$3:$AU$1424,'[4]BD Unidades'!$A$3:$A$1424,$A845),"-")</f>
        <v>0</v>
      </c>
      <c r="AO845" s="27">
        <f>IFERROR(SUMIFS('[4]BD Unidades'!$AW$3:$AW$1424,'[4]BD Unidades'!$A$3:$A$1424,$A845),"-")</f>
        <v>0.1596023583360629</v>
      </c>
      <c r="AP845" s="27">
        <f>IFERROR(SUMIFS('[4]BD Unidades'!$AY$3:$AY$1424,'[4]BD Unidades'!$A$3:$A$1424,$A845),"-")</f>
        <v>0.24366524729773992</v>
      </c>
      <c r="AQ845" s="25">
        <f>IFERROR(SUMIFS('[4]BD Unidades'!$AZ$3:$AZ$1424,'[4]BD Unidades'!$A$3:$A$1424,$A845),"-")</f>
        <v>0.48912</v>
      </c>
      <c r="AR845" s="25">
        <f>IFERROR(SUMIFS('[4]BD Unidades'!$BA$3:$BA$1424,'[4]BD Unidades'!$A$3:$A$1424,$A845),"-")</f>
        <v>2.8818133239099799</v>
      </c>
      <c r="AS845" s="28">
        <f>SUMIFS('[4]BD Unidades'!$BC$3:$BC$1424,'[4]BD Unidades'!$A$3:$A$1424,$A845)</f>
        <v>2.4098131665700722E-2</v>
      </c>
      <c r="AT845" s="28">
        <f>SUMIFS('[4]BD Unidades'!$BE$3:$BE$1424,'[4]BD Unidades'!$A$3:$A$1424,$A845)</f>
        <v>0.98143372668765583</v>
      </c>
      <c r="AU845" s="29">
        <f t="shared" si="54"/>
        <v>0.95778300752077739</v>
      </c>
      <c r="AV845" s="30">
        <f t="shared" si="55"/>
        <v>1.736E-2</v>
      </c>
      <c r="AW845" s="25">
        <f>IFERROR(SUMIFS('[4]BD Unidades'!$BI$3:$BI$1424,'[4]BD Unidades'!$A$3:$A$1424,$A845),"-")</f>
        <v>0.47653916332436158</v>
      </c>
      <c r="AX845" s="25">
        <f>IFERROR(SUMIFS('[4]BD Unidades'!$BJ$3:$BJ$1424,'[4]BD Unidades'!$A$3:$A$1424,$A845),"-")</f>
        <v>0.3062445352734805</v>
      </c>
    </row>
    <row r="846" spans="1:50" ht="14.4" x14ac:dyDescent="0.3">
      <c r="A846" s="7">
        <v>2229</v>
      </c>
      <c r="B846" s="7" t="s">
        <v>4111</v>
      </c>
      <c r="D846" s="8" t="s">
        <v>4112</v>
      </c>
      <c r="E846" s="19" t="s">
        <v>4113</v>
      </c>
      <c r="F846" s="19" t="s">
        <v>4113</v>
      </c>
      <c r="G846" s="19" t="s">
        <v>4114</v>
      </c>
      <c r="H846" s="19" t="s">
        <v>397</v>
      </c>
      <c r="I846" s="19">
        <v>2024</v>
      </c>
      <c r="J846" s="19" t="s">
        <v>495</v>
      </c>
      <c r="K846" s="19" t="s">
        <v>496</v>
      </c>
      <c r="L846" s="19" t="s">
        <v>213</v>
      </c>
      <c r="M846" s="19" t="s">
        <v>90</v>
      </c>
      <c r="N846" s="19" t="s">
        <v>97</v>
      </c>
      <c r="O846" s="19" t="s">
        <v>1095</v>
      </c>
      <c r="P846" s="19" t="s">
        <v>51</v>
      </c>
      <c r="Q846" s="9" t="s">
        <v>3149</v>
      </c>
      <c r="R846" s="20">
        <v>1.01</v>
      </c>
      <c r="S846" s="20">
        <v>0.99</v>
      </c>
      <c r="T846" s="20">
        <v>1</v>
      </c>
      <c r="U846" s="20" t="s">
        <v>397</v>
      </c>
      <c r="V846" s="21">
        <f>_xlfn.XLOOKUP(D846,'[4]Gen. Real'!$A$2:$A$1168,'[4]Gen. Real'!$C$2:$C$1168,"-",0)</f>
        <v>2.8643799999999997</v>
      </c>
      <c r="W846" s="22"/>
      <c r="X846" s="22" t="str">
        <f>_xlfn.XLOOKUP(D846,[4]Vertimiento!$J$2:$J$119,[4]Vertimiento!$K$2:$K$119,"-",0)</f>
        <v>-</v>
      </c>
      <c r="Y846" s="23" t="str">
        <f t="shared" si="52"/>
        <v>-</v>
      </c>
      <c r="Z846" s="19" t="str">
        <f>_xlfn.XLOOKUP(D846,[4]Cmg!$I$4:$I$99,[4]Cmg!$M$4:$M$99,"----",0,1)</f>
        <v>----</v>
      </c>
      <c r="AA846" s="19" t="str">
        <f>_xlfn.XLOOKUP(D846,[4]Cmg!$A$4:$A$101,[4]Cmg!$B$4:$B$101,"----",0,1)</f>
        <v>----</v>
      </c>
      <c r="AB846" s="19" t="str">
        <f>_xlfn.XLOOKUP(D846,[4]Cmg!$E$4:$E$101,[4]Cmg!$F$4:$F$101,"----",0,1)</f>
        <v>----</v>
      </c>
      <c r="AC846" s="19" t="str">
        <f>_xlfn.XLOOKUP(D846,[4]Cmg!$O$4:$O$101,[4]Cmg!$P$4:$P$101,"----",0,1)</f>
        <v>----</v>
      </c>
      <c r="AD846" s="24" t="str">
        <f>_xlfn.XLOOKUP(D846,[4]Cmg!$S$4:$S$101,[4]Cmg!$U$4:$U$101,"----",0,1)</f>
        <v>----</v>
      </c>
      <c r="AG846" s="25">
        <f>IFERROR(SUMIFS('[4]BD Unidades'!$AH:$AH,'[4]BD Unidades'!$A:$A,'BD Centrales 2024'!$A846),"-")</f>
        <v>1</v>
      </c>
      <c r="AH846" s="25">
        <f>SUMIFS('[4]BD Unidades'!$AJ$3:$AJ$1424,'[4]BD Unidades'!$A$3:$A$1424,$A846)</f>
        <v>7006.1881188118814</v>
      </c>
      <c r="AI846" s="25">
        <f>SUMIFS('[4]BD Unidades'!$AL$3:$AL$1424,'[4]BD Unidades'!$A$3:$A$1424,$A846)</f>
        <v>0</v>
      </c>
      <c r="AJ846" s="26">
        <f t="shared" si="53"/>
        <v>0</v>
      </c>
      <c r="AK846" s="27">
        <f>IFERROR(SUMIFS('[4]BD Unidades'!$AO$3:$AO$1424,'[4]BD Unidades'!$A$3:$A$1424,$A846),"-")</f>
        <v>0</v>
      </c>
      <c r="AL846" s="27">
        <f>IFERROR(SUMIFS('[4]BD Unidades'!$AQ$3:$AQ$1424,'[4]BD Unidades'!$A$3:$A$1424,$A846),"-")</f>
        <v>0</v>
      </c>
      <c r="AM846" s="27">
        <f>IFERROR(SUMIFS('[4]BD Unidades'!$AS$3:$AS$1424,'[4]BD Unidades'!$A$3:$A$1424,$A846),"-")</f>
        <v>0</v>
      </c>
      <c r="AN846" s="27">
        <f>IFERROR(SUMIFS('[4]BD Unidades'!$AU$3:$AU$1424,'[4]BD Unidades'!$A$3:$A$1424,$A846),"-")</f>
        <v>0</v>
      </c>
      <c r="AO846" s="27">
        <f>IFERROR(SUMIFS('[4]BD Unidades'!$AW$3:$AW$1424,'[4]BD Unidades'!$A$3:$A$1424,$A846),"-")</f>
        <v>0</v>
      </c>
      <c r="AP846" s="27">
        <f>IFERROR(SUMIFS('[4]BD Unidades'!$AY$3:$AY$1424,'[4]BD Unidades'!$A$3:$A$1424,$A846),"-")</f>
        <v>0.33763069306930693</v>
      </c>
      <c r="AQ846" s="25">
        <f>IFERROR(SUMIFS('[4]BD Unidades'!$AZ$3:$AZ$1424,'[4]BD Unidades'!$A$3:$A$1424,$A846),"-")</f>
        <v>0.22869070040485823</v>
      </c>
      <c r="AR846" s="25">
        <f>IFERROR(SUMIFS('[4]BD Unidades'!$BA$3:$BA$1424,'[4]BD Unidades'!$A$3:$A$1424,$A846),"-")</f>
        <v>1</v>
      </c>
      <c r="AS846" s="28">
        <f>SUMIFS('[4]BD Unidades'!$BC$3:$BC$1424,'[4]BD Unidades'!$A$3:$A$1424,$A846)</f>
        <v>1.9040594059405943E-2</v>
      </c>
      <c r="AT846" s="28">
        <f>SUMIFS('[4]BD Unidades'!$BE$3:$BE$1424,'[4]BD Unidades'!$A$3:$A$1424,$A846)</f>
        <v>0.99009900990099009</v>
      </c>
      <c r="AU846" s="29">
        <f t="shared" si="54"/>
        <v>0.97124693657484562</v>
      </c>
      <c r="AV846" s="30">
        <f t="shared" si="55"/>
        <v>9.8999999999999991E-3</v>
      </c>
      <c r="AW846" s="25">
        <f>IFERROR(SUMIFS('[4]BD Unidades'!$BI$3:$BI$1424,'[4]BD Unidades'!$A$3:$A$1424,$A846),"-")</f>
        <v>0.19671577214225275</v>
      </c>
      <c r="AX846" s="25">
        <f>IFERROR(SUMIFS('[4]BD Unidades'!$BJ$3:$BJ$1424,'[4]BD Unidades'!$A$3:$A$1424,$A846),"-")</f>
        <v>0.12641800476672033</v>
      </c>
    </row>
    <row r="847" spans="1:50" ht="14.4" x14ac:dyDescent="0.3">
      <c r="A847" s="7">
        <v>2230</v>
      </c>
      <c r="B847" s="7" t="s">
        <v>4115</v>
      </c>
      <c r="D847" s="8" t="s">
        <v>4116</v>
      </c>
      <c r="E847" s="19" t="s">
        <v>4117</v>
      </c>
      <c r="F847" s="19" t="s">
        <v>4117</v>
      </c>
      <c r="G847" s="19" t="s">
        <v>4118</v>
      </c>
      <c r="H847" s="19" t="s">
        <v>397</v>
      </c>
      <c r="I847" s="19">
        <v>2024</v>
      </c>
      <c r="J847" s="19" t="s">
        <v>495</v>
      </c>
      <c r="K847" s="19" t="s">
        <v>496</v>
      </c>
      <c r="L847" s="19" t="s">
        <v>213</v>
      </c>
      <c r="M847" s="19" t="s">
        <v>106</v>
      </c>
      <c r="N847" s="19" t="s">
        <v>243</v>
      </c>
      <c r="O847" s="19" t="s">
        <v>1153</v>
      </c>
      <c r="P847" s="19" t="s">
        <v>51</v>
      </c>
      <c r="Q847" s="9" t="s">
        <v>4119</v>
      </c>
      <c r="R847" s="20">
        <v>2.31</v>
      </c>
      <c r="S847" s="20">
        <v>0.433</v>
      </c>
      <c r="T847" s="20">
        <v>2.2999999999999998</v>
      </c>
      <c r="U847" s="20" t="s">
        <v>397</v>
      </c>
      <c r="V847" s="21">
        <f>_xlfn.XLOOKUP(D847,'[4]Gen. Real'!$A$2:$A$1168,'[4]Gen. Real'!$C$2:$C$1168,"-",0)</f>
        <v>2.6380800000000018</v>
      </c>
      <c r="W847" s="22"/>
      <c r="X847" s="22" t="str">
        <f>_xlfn.XLOOKUP(D847,[4]Vertimiento!$J$2:$J$119,[4]Vertimiento!$K$2:$K$119,"-",0)</f>
        <v>-</v>
      </c>
      <c r="Y847" s="23" t="str">
        <f t="shared" si="52"/>
        <v>-</v>
      </c>
      <c r="Z847" s="19" t="str">
        <f>_xlfn.XLOOKUP(D847,[4]Cmg!$I$4:$I$99,[4]Cmg!$M$4:$M$99,"----",0,1)</f>
        <v>----</v>
      </c>
      <c r="AA847" s="19" t="str">
        <f>_xlfn.XLOOKUP(D847,[4]Cmg!$A$4:$A$101,[4]Cmg!$B$4:$B$101,"----",0,1)</f>
        <v>----</v>
      </c>
      <c r="AB847" s="19" t="str">
        <f>_xlfn.XLOOKUP(D847,[4]Cmg!$E$4:$E$101,[4]Cmg!$F$4:$F$101,"----",0,1)</f>
        <v>----</v>
      </c>
      <c r="AC847" s="19" t="str">
        <f>_xlfn.XLOOKUP(D847,[4]Cmg!$O$4:$O$101,[4]Cmg!$P$4:$P$101,"----",0,1)</f>
        <v>----</v>
      </c>
      <c r="AD847" s="24" t="str">
        <f>_xlfn.XLOOKUP(D847,[4]Cmg!$S$4:$S$101,[4]Cmg!$U$4:$U$101,"----",0,1)</f>
        <v>----</v>
      </c>
      <c r="AG847" s="25">
        <f>IFERROR(SUMIFS('[4]BD Unidades'!$AH:$AH,'[4]BD Unidades'!$A:$A,'BD Centrales 2024'!$A847),"-")</f>
        <v>1.5414207650273224</v>
      </c>
      <c r="AH847" s="25">
        <f>SUMIFS('[4]BD Unidades'!$AJ$3:$AJ$1424,'[4]BD Unidades'!$A$3:$A$1424,$A847)</f>
        <v>6343.3991341991341</v>
      </c>
      <c r="AI847" s="25">
        <f>SUMIFS('[4]BD Unidades'!$AL$3:$AL$1424,'[4]BD Unidades'!$A$3:$A$1424,$A847)</f>
        <v>0</v>
      </c>
      <c r="AJ847" s="26">
        <f t="shared" si="53"/>
        <v>0</v>
      </c>
      <c r="AK847" s="27">
        <f>IFERROR(SUMIFS('[4]BD Unidades'!$AO$3:$AO$1424,'[4]BD Unidades'!$A$3:$A$1424,$A847),"-")</f>
        <v>0</v>
      </c>
      <c r="AL847" s="27">
        <f>IFERROR(SUMIFS('[4]BD Unidades'!$AQ$3:$AQ$1424,'[4]BD Unidades'!$A$3:$A$1424,$A847),"-")</f>
        <v>0</v>
      </c>
      <c r="AM847" s="27">
        <f>IFERROR(SUMIFS('[4]BD Unidades'!$AS$3:$AS$1424,'[4]BD Unidades'!$A$3:$A$1424,$A847),"-")</f>
        <v>0</v>
      </c>
      <c r="AN847" s="27">
        <f>IFERROR(SUMIFS('[4]BD Unidades'!$AU$3:$AU$1424,'[4]BD Unidades'!$A$3:$A$1424,$A847),"-")</f>
        <v>0</v>
      </c>
      <c r="AO847" s="27">
        <f>IFERROR(SUMIFS('[4]BD Unidades'!$AW$3:$AW$1424,'[4]BD Unidades'!$A$3:$A$1424,$A847),"-")</f>
        <v>0</v>
      </c>
      <c r="AP847" s="27">
        <f>IFERROR(SUMIFS('[4]BD Unidades'!$AY$3:$AY$1424,'[4]BD Unidades'!$A$3:$A$1424,$A847),"-")</f>
        <v>0.22771819480519481</v>
      </c>
      <c r="AQ847" s="25">
        <f>IFERROR(SUMIFS('[4]BD Unidades'!$AZ$3:$AZ$1424,'[4]BD Unidades'!$A$3:$A$1424,$A847),"-")</f>
        <v>0.35250859437269078</v>
      </c>
      <c r="AR847" s="25">
        <f>IFERROR(SUMIFS('[4]BD Unidades'!$BA$3:$BA$1424,'[4]BD Unidades'!$A$3:$A$1424,$A847),"-")</f>
        <v>1.71701584672126</v>
      </c>
      <c r="AS847" s="28">
        <f>SUMIFS('[4]BD Unidades'!$BC$3:$BC$1424,'[4]BD Unidades'!$A$3:$A$1424,$A847)</f>
        <v>1.9064497835497837E-2</v>
      </c>
      <c r="AT847" s="28">
        <f>SUMIFS('[4]BD Unidades'!$BE$3:$BE$1424,'[4]BD Unidades'!$A$3:$A$1424,$A847)</f>
        <v>0.9913419913419913</v>
      </c>
      <c r="AU847" s="29">
        <f t="shared" si="54"/>
        <v>0.97244255409381386</v>
      </c>
      <c r="AV847" s="30">
        <f t="shared" si="55"/>
        <v>4.3299999999999996E-3</v>
      </c>
      <c r="AW847" s="25">
        <f>IFERROR(SUMIFS('[4]BD Unidades'!$BI$3:$BI$1424,'[4]BD Unidades'!$A$3:$A$1424,$A847),"-")</f>
        <v>0.26354789875631768</v>
      </c>
      <c r="AX847" s="25">
        <f>IFERROR(SUMIFS('[4]BD Unidades'!$BJ$3:$BJ$1424,'[4]BD Unidades'!$A$3:$A$1424,$A847),"-")</f>
        <v>0.16936719998812474</v>
      </c>
    </row>
    <row r="848" spans="1:50" ht="14.4" x14ac:dyDescent="0.3">
      <c r="A848" s="7">
        <v>2231</v>
      </c>
      <c r="B848" s="7" t="s">
        <v>4120</v>
      </c>
      <c r="D848" s="8" t="s">
        <v>4121</v>
      </c>
      <c r="E848" s="19" t="s">
        <v>4122</v>
      </c>
      <c r="F848" s="19" t="s">
        <v>4122</v>
      </c>
      <c r="G848" s="19" t="s">
        <v>4123</v>
      </c>
      <c r="H848" s="19" t="s">
        <v>397</v>
      </c>
      <c r="I848" s="19">
        <v>2024</v>
      </c>
      <c r="J848" s="19" t="s">
        <v>495</v>
      </c>
      <c r="K848" s="19" t="s">
        <v>496</v>
      </c>
      <c r="L848" s="19" t="s">
        <v>213</v>
      </c>
      <c r="M848" s="19" t="s">
        <v>68</v>
      </c>
      <c r="N848" s="19" t="s">
        <v>707</v>
      </c>
      <c r="O848" s="19" t="s">
        <v>4124</v>
      </c>
      <c r="P848" s="19" t="s">
        <v>51</v>
      </c>
      <c r="Q848" s="9" t="s">
        <v>4125</v>
      </c>
      <c r="R848" s="20">
        <v>1.5129999999999999</v>
      </c>
      <c r="S848" s="20">
        <v>0.85899999999999999</v>
      </c>
      <c r="T848" s="20">
        <v>1.5</v>
      </c>
      <c r="U848" s="20" t="s">
        <v>397</v>
      </c>
      <c r="V848" s="21">
        <f>_xlfn.XLOOKUP(D848,'[4]Gen. Real'!$A$2:$A$1168,'[4]Gen. Real'!$C$2:$C$1168,"-",0)</f>
        <v>1.3529499999999994</v>
      </c>
      <c r="W848" s="22"/>
      <c r="X848" s="22" t="str">
        <f>_xlfn.XLOOKUP(D848,[4]Vertimiento!$J$2:$J$119,[4]Vertimiento!$K$2:$K$119,"-",0)</f>
        <v>-</v>
      </c>
      <c r="Y848" s="23" t="str">
        <f t="shared" si="52"/>
        <v>-</v>
      </c>
      <c r="Z848" s="19" t="str">
        <f>_xlfn.XLOOKUP(D848,[4]Cmg!$I$4:$I$99,[4]Cmg!$M$4:$M$99,"----",0,1)</f>
        <v>----</v>
      </c>
      <c r="AA848" s="19" t="str">
        <f>_xlfn.XLOOKUP(D848,[4]Cmg!$A$4:$A$101,[4]Cmg!$B$4:$B$101,"----",0,1)</f>
        <v>----</v>
      </c>
      <c r="AB848" s="19" t="str">
        <f>_xlfn.XLOOKUP(D848,[4]Cmg!$E$4:$E$101,[4]Cmg!$F$4:$F$101,"----",0,1)</f>
        <v>----</v>
      </c>
      <c r="AC848" s="19" t="str">
        <f>_xlfn.XLOOKUP(D848,[4]Cmg!$O$4:$O$101,[4]Cmg!$P$4:$P$101,"----",0,1)</f>
        <v>----</v>
      </c>
      <c r="AD848" s="24" t="str">
        <f>_xlfn.XLOOKUP(D848,[4]Cmg!$S$4:$S$101,[4]Cmg!$U$4:$U$101,"----",0,1)</f>
        <v>----</v>
      </c>
      <c r="AG848" s="25">
        <f>IFERROR(SUMIFS('[4]BD Unidades'!$AH:$AH,'[4]BD Unidades'!$A:$A,'BD Centrales 2024'!$A848),"-")</f>
        <v>1.5</v>
      </c>
      <c r="AH848" s="25">
        <f>SUMIFS('[4]BD Unidades'!$AJ$3:$AJ$1424,'[4]BD Unidades'!$A$3:$A$1424,$A848)</f>
        <v>5113.7805684071391</v>
      </c>
      <c r="AI848" s="25">
        <f>SUMIFS('[4]BD Unidades'!$AL$3:$AL$1424,'[4]BD Unidades'!$A$3:$A$1424,$A848)</f>
        <v>0</v>
      </c>
      <c r="AJ848" s="26">
        <f t="shared" si="53"/>
        <v>0</v>
      </c>
      <c r="AK848" s="27">
        <f>IFERROR(SUMIFS('[4]BD Unidades'!$AO$3:$AO$1424,'[4]BD Unidades'!$A$3:$A$1424,$A848),"-")</f>
        <v>0</v>
      </c>
      <c r="AL848" s="27">
        <f>IFERROR(SUMIFS('[4]BD Unidades'!$AQ$3:$AQ$1424,'[4]BD Unidades'!$A$3:$A$1424,$A848),"-")</f>
        <v>0</v>
      </c>
      <c r="AM848" s="27">
        <f>IFERROR(SUMIFS('[4]BD Unidades'!$AS$3:$AS$1424,'[4]BD Unidades'!$A$3:$A$1424,$A848),"-")</f>
        <v>0</v>
      </c>
      <c r="AN848" s="27">
        <f>IFERROR(SUMIFS('[4]BD Unidades'!$AU$3:$AU$1424,'[4]BD Unidades'!$A$3:$A$1424,$A848),"-")</f>
        <v>0</v>
      </c>
      <c r="AO848" s="27">
        <f>IFERROR(SUMIFS('[4]BD Unidades'!$AW$3:$AW$1424,'[4]BD Unidades'!$A$3:$A$1424,$A848),"-")</f>
        <v>0</v>
      </c>
      <c r="AP848" s="27">
        <f>IFERROR(SUMIFS('[4]BD Unidades'!$AY$3:$AY$1424,'[4]BD Unidades'!$A$3:$A$1424,$A848),"-")</f>
        <v>0.1953479841374752</v>
      </c>
      <c r="AQ848" s="25">
        <f>IFERROR(SUMIFS('[4]BD Unidades'!$AZ$3:$AZ$1424,'[4]BD Unidades'!$A$3:$A$1424,$A848),"-")</f>
        <v>0.34303605060728737</v>
      </c>
      <c r="AR848" s="25">
        <f>IFERROR(SUMIFS('[4]BD Unidades'!$BA$3:$BA$1424,'[4]BD Unidades'!$A$3:$A$1424,$A848),"-")</f>
        <v>1.5</v>
      </c>
      <c r="AS848" s="28">
        <f>SUMIFS('[4]BD Unidades'!$BC$3:$BC$1424,'[4]BD Unidades'!$A$3:$A$1424,$A848)</f>
        <v>1.9065763384005292E-2</v>
      </c>
      <c r="AT848" s="28">
        <f>SUMIFS('[4]BD Unidades'!$BE$3:$BE$1424,'[4]BD Unidades'!$A$3:$A$1424,$A848)</f>
        <v>0.99140779907468612</v>
      </c>
      <c r="AU848" s="29">
        <f t="shared" si="54"/>
        <v>0.97250585256047062</v>
      </c>
      <c r="AV848" s="30">
        <f t="shared" si="55"/>
        <v>8.5900000000000004E-3</v>
      </c>
      <c r="AW848" s="25">
        <f>IFERROR(SUMIFS('[4]BD Unidades'!$BI$3:$BI$1424,'[4]BD Unidades'!$A$3:$A$1424,$A848),"-")</f>
        <v>0.21969658664485237</v>
      </c>
      <c r="AX848" s="25">
        <f>IFERROR(SUMIFS('[4]BD Unidades'!$BJ$3:$BJ$1424,'[4]BD Unidades'!$A$3:$A$1424,$A848),"-")</f>
        <v>0.14118646326750545</v>
      </c>
    </row>
    <row r="849" spans="1:50" ht="14.4" x14ac:dyDescent="0.3">
      <c r="A849" s="7">
        <v>2232</v>
      </c>
      <c r="B849" s="7" t="s">
        <v>4126</v>
      </c>
      <c r="D849" s="8" t="s">
        <v>4127</v>
      </c>
      <c r="E849" s="19" t="s">
        <v>3766</v>
      </c>
      <c r="F849" s="19" t="s">
        <v>4128</v>
      </c>
      <c r="G849" s="19" t="s">
        <v>4129</v>
      </c>
      <c r="H849" s="19" t="s">
        <v>397</v>
      </c>
      <c r="I849" s="19">
        <v>2024</v>
      </c>
      <c r="J849" s="19" t="s">
        <v>495</v>
      </c>
      <c r="K849" s="19" t="s">
        <v>496</v>
      </c>
      <c r="L849" s="19" t="s">
        <v>213</v>
      </c>
      <c r="M849" s="19" t="s">
        <v>477</v>
      </c>
      <c r="N849" s="19" t="s">
        <v>766</v>
      </c>
      <c r="O849" s="19" t="s">
        <v>837</v>
      </c>
      <c r="P849" s="19" t="s">
        <v>51</v>
      </c>
      <c r="Q849" s="9" t="s">
        <v>4131</v>
      </c>
      <c r="R849" s="20">
        <v>10.006</v>
      </c>
      <c r="S849" s="20">
        <v>11.17</v>
      </c>
      <c r="T849" s="20">
        <v>9</v>
      </c>
      <c r="U849" s="20" t="s">
        <v>397</v>
      </c>
      <c r="V849" s="21">
        <f>_xlfn.XLOOKUP(D849,'[4]Gen. Real'!$A$2:$A$1168,'[4]Gen. Real'!$C$2:$C$1168,"-",0)</f>
        <v>3.7569900000000001</v>
      </c>
      <c r="W849" s="22"/>
      <c r="X849" s="22" t="str">
        <f>_xlfn.XLOOKUP(D849,[4]Vertimiento!$J$2:$J$119,[4]Vertimiento!$K$2:$K$119,"-",0)</f>
        <v>-</v>
      </c>
      <c r="Y849" s="23" t="str">
        <f t="shared" si="52"/>
        <v>-</v>
      </c>
      <c r="Z849" s="19" t="str">
        <f>_xlfn.XLOOKUP(D849,[4]Cmg!$I$4:$I$99,[4]Cmg!$M$4:$M$99,"----",0,1)</f>
        <v>----</v>
      </c>
      <c r="AA849" s="19" t="str">
        <f>_xlfn.XLOOKUP(D849,[4]Cmg!$A$4:$A$101,[4]Cmg!$B$4:$B$101,"----",0,1)</f>
        <v>----</v>
      </c>
      <c r="AB849" s="19" t="str">
        <f>_xlfn.XLOOKUP(D849,[4]Cmg!$E$4:$E$101,[4]Cmg!$F$4:$F$101,"----",0,1)</f>
        <v>----</v>
      </c>
      <c r="AC849" s="19" t="str">
        <f>_xlfn.XLOOKUP(D849,[4]Cmg!$O$4:$O$101,[4]Cmg!$P$4:$P$101,"----",0,1)</f>
        <v>----</v>
      </c>
      <c r="AD849" s="24" t="str">
        <f>_xlfn.XLOOKUP(D849,[4]Cmg!$S$4:$S$101,[4]Cmg!$U$4:$U$101,"----",0,1)</f>
        <v>----</v>
      </c>
      <c r="AG849" s="25">
        <f>IFERROR(SUMIFS('[4]BD Unidades'!$AH:$AH,'[4]BD Unidades'!$A:$A,'BD Centrales 2024'!$A849),"-")</f>
        <v>9</v>
      </c>
      <c r="AH849" s="25">
        <f>SUMIFS('[4]BD Unidades'!$AJ$3:$AJ$1424,'[4]BD Unidades'!$A$3:$A$1424,$A849)</f>
        <v>3106.7359584249448</v>
      </c>
      <c r="AI849" s="25">
        <f>SUMIFS('[4]BD Unidades'!$AL$3:$AL$1424,'[4]BD Unidades'!$A$3:$A$1424,$A849)</f>
        <v>0</v>
      </c>
      <c r="AJ849" s="26">
        <f t="shared" si="53"/>
        <v>0</v>
      </c>
      <c r="AK849" s="27">
        <f>IFERROR(SUMIFS('[4]BD Unidades'!$AO$3:$AO$1424,'[4]BD Unidades'!$A$3:$A$1424,$A849),"-")</f>
        <v>0</v>
      </c>
      <c r="AL849" s="27">
        <f>IFERROR(SUMIFS('[4]BD Unidades'!$AQ$3:$AQ$1424,'[4]BD Unidades'!$A$3:$A$1424,$A849),"-")</f>
        <v>0</v>
      </c>
      <c r="AM849" s="27">
        <f>IFERROR(SUMIFS('[4]BD Unidades'!$AS$3:$AS$1424,'[4]BD Unidades'!$A$3:$A$1424,$A849),"-")</f>
        <v>0</v>
      </c>
      <c r="AN849" s="27">
        <f>IFERROR(SUMIFS('[4]BD Unidades'!$AU$3:$AU$1424,'[4]BD Unidades'!$A$3:$A$1424,$A849),"-")</f>
        <v>0</v>
      </c>
      <c r="AO849" s="27">
        <f>IFERROR(SUMIFS('[4]BD Unidades'!$AW$3:$AW$1424,'[4]BD Unidades'!$A$3:$A$1424,$A849),"-")</f>
        <v>0</v>
      </c>
      <c r="AP849" s="27">
        <f>IFERROR(SUMIFS('[4]BD Unidades'!$AY$3:$AY$1424,'[4]BD Unidades'!$A$3:$A$1424,$A849),"-")</f>
        <v>0.24142684389366378</v>
      </c>
      <c r="AQ849" s="25">
        <f>IFERROR(SUMIFS('[4]BD Unidades'!$AZ$3:$AZ$1424,'[4]BD Unidades'!$A$3:$A$1424,$A849),"-")</f>
        <v>2.5672743818181818</v>
      </c>
      <c r="AR849" s="25">
        <f>IFERROR(SUMIFS('[4]BD Unidades'!$BA$3:$BA$1424,'[4]BD Unidades'!$A$3:$A$1424,$A849),"-")</f>
        <v>9</v>
      </c>
      <c r="AS849" s="28">
        <f>SUMIFS('[4]BD Unidades'!$BC$3:$BC$1424,'[4]BD Unidades'!$A$3:$A$1424,$A849)</f>
        <v>1.7297521487107736E-2</v>
      </c>
      <c r="AT849" s="28">
        <f>SUMIFS('[4]BD Unidades'!$BE$3:$BE$1424,'[4]BD Unidades'!$A$3:$A$1424,$A849)</f>
        <v>0.8994603238057165</v>
      </c>
      <c r="AU849" s="29">
        <f t="shared" si="54"/>
        <v>0.88390188952788629</v>
      </c>
      <c r="AV849" s="30">
        <f t="shared" si="55"/>
        <v>0.11169999999999999</v>
      </c>
      <c r="AW849" s="25">
        <f>IFERROR(SUMIFS('[4]BD Unidades'!$BI$3:$BI$1424,'[4]BD Unidades'!$A$3:$A$1424,$A849),"-")</f>
        <v>0.99065041108777785</v>
      </c>
      <c r="AX849" s="25">
        <f>IFERROR(SUMIFS('[4]BD Unidades'!$BJ$3:$BJ$1424,'[4]BD Unidades'!$A$3:$A$1424,$A849),"-")</f>
        <v>0.63663450585184989</v>
      </c>
    </row>
    <row r="850" spans="1:50" ht="14.4" x14ac:dyDescent="0.3">
      <c r="A850" s="7">
        <v>2233</v>
      </c>
      <c r="B850" s="7" t="s">
        <v>4132</v>
      </c>
      <c r="D850" s="8" t="s">
        <v>4133</v>
      </c>
      <c r="E850" s="19" t="s">
        <v>4134</v>
      </c>
      <c r="F850" s="19" t="s">
        <v>4134</v>
      </c>
      <c r="G850" s="19" t="s">
        <v>4135</v>
      </c>
      <c r="H850" s="19" t="s">
        <v>397</v>
      </c>
      <c r="I850" s="19">
        <v>2024</v>
      </c>
      <c r="J850" s="19" t="s">
        <v>495</v>
      </c>
      <c r="K850" s="19" t="s">
        <v>496</v>
      </c>
      <c r="L850" s="19" t="s">
        <v>213</v>
      </c>
      <c r="M850" s="19" t="s">
        <v>48</v>
      </c>
      <c r="N850" s="19" t="s">
        <v>59</v>
      </c>
      <c r="O850" s="19" t="s">
        <v>807</v>
      </c>
      <c r="P850" s="19" t="s">
        <v>51</v>
      </c>
      <c r="Q850" s="9" t="s">
        <v>4137</v>
      </c>
      <c r="R850" s="20">
        <v>9.0129999999999999</v>
      </c>
      <c r="S850" s="20">
        <v>0.14000000000000001</v>
      </c>
      <c r="T850" s="20">
        <v>9</v>
      </c>
      <c r="U850" s="20" t="s">
        <v>397</v>
      </c>
      <c r="V850" s="21" t="str">
        <f>_xlfn.XLOOKUP(D850,'[4]Gen. Real'!$A$2:$A$1168,'[4]Gen. Real'!$C$2:$C$1168,"-",0)</f>
        <v>-</v>
      </c>
      <c r="W850" s="22"/>
      <c r="X850" s="22" t="str">
        <f>_xlfn.XLOOKUP(D850,[4]Vertimiento!$J$2:$J$119,[4]Vertimiento!$K$2:$K$119,"-",0)</f>
        <v>-</v>
      </c>
      <c r="Y850" s="23" t="str">
        <f t="shared" si="52"/>
        <v>-</v>
      </c>
      <c r="Z850" s="19" t="str">
        <f>_xlfn.XLOOKUP(D850,[4]Cmg!$I$4:$I$99,[4]Cmg!$M$4:$M$99,"----",0,1)</f>
        <v>----</v>
      </c>
      <c r="AA850" s="19" t="str">
        <f>_xlfn.XLOOKUP(D850,[4]Cmg!$A$4:$A$101,[4]Cmg!$B$4:$B$101,"----",0,1)</f>
        <v>----</v>
      </c>
      <c r="AB850" s="19" t="str">
        <f>_xlfn.XLOOKUP(D850,[4]Cmg!$E$4:$E$101,[4]Cmg!$F$4:$F$101,"----",0,1)</f>
        <v>----</v>
      </c>
      <c r="AC850" s="19" t="str">
        <f>_xlfn.XLOOKUP(D850,[4]Cmg!$O$4:$O$101,[4]Cmg!$P$4:$P$101,"----",0,1)</f>
        <v>----</v>
      </c>
      <c r="AD850" s="24" t="str">
        <f>_xlfn.XLOOKUP(D850,[4]Cmg!$S$4:$S$101,[4]Cmg!$U$4:$U$101,"----",0,1)</f>
        <v>----</v>
      </c>
      <c r="AG850" s="25">
        <f>IFERROR(SUMIFS('[4]BD Unidades'!$AH:$AH,'[4]BD Unidades'!$A:$A,'BD Centrales 2024'!$A850),"-")</f>
        <v>0</v>
      </c>
      <c r="AH850" s="25">
        <f>SUMIFS('[4]BD Unidades'!$AJ$3:$AJ$1424,'[4]BD Unidades'!$A$3:$A$1424,$A850)</f>
        <v>0</v>
      </c>
      <c r="AI850" s="25">
        <f>SUMIFS('[4]BD Unidades'!$AL$3:$AL$1424,'[4]BD Unidades'!$A$3:$A$1424,$A850)</f>
        <v>0</v>
      </c>
      <c r="AJ850" s="26" t="str">
        <f t="shared" si="53"/>
        <v>-</v>
      </c>
      <c r="AK850" s="27">
        <f>IFERROR(SUMIFS('[4]BD Unidades'!$AO$3:$AO$1424,'[4]BD Unidades'!$A$3:$A$1424,$A850),"-")</f>
        <v>0</v>
      </c>
      <c r="AL850" s="27">
        <f>IFERROR(SUMIFS('[4]BD Unidades'!$AQ$3:$AQ$1424,'[4]BD Unidades'!$A$3:$A$1424,$A850),"-")</f>
        <v>0</v>
      </c>
      <c r="AM850" s="27">
        <f>IFERROR(SUMIFS('[4]BD Unidades'!$AS$3:$AS$1424,'[4]BD Unidades'!$A$3:$A$1424,$A850),"-")</f>
        <v>0</v>
      </c>
      <c r="AN850" s="27">
        <f>IFERROR(SUMIFS('[4]BD Unidades'!$AU$3:$AU$1424,'[4]BD Unidades'!$A$3:$A$1424,$A850),"-")</f>
        <v>0</v>
      </c>
      <c r="AO850" s="27">
        <f>IFERROR(SUMIFS('[4]BD Unidades'!$AW$3:$AW$1424,'[4]BD Unidades'!$A$3:$A$1424,$A850),"-")</f>
        <v>0</v>
      </c>
      <c r="AP850" s="27">
        <f>IFERROR(SUMIFS('[4]BD Unidades'!$AY$3:$AY$1424,'[4]BD Unidades'!$A$3:$A$1424,$A850),"-")</f>
        <v>0</v>
      </c>
      <c r="AQ850" s="25">
        <f>IFERROR(SUMIFS('[4]BD Unidades'!$AZ$3:$AZ$1424,'[4]BD Unidades'!$A$3:$A$1424,$A850),"-")</f>
        <v>0</v>
      </c>
      <c r="AR850" s="25">
        <f>IFERROR(SUMIFS('[4]BD Unidades'!$BA$3:$BA$1424,'[4]BD Unidades'!$A$3:$A$1424,$A850),"-")</f>
        <v>0</v>
      </c>
      <c r="AS850" s="28">
        <f>SUMIFS('[4]BD Unidades'!$BC$3:$BC$1424,'[4]BD Unidades'!$A$3:$A$1424,$A850)</f>
        <v>0</v>
      </c>
      <c r="AT850" s="28">
        <f>SUMIFS('[4]BD Unidades'!$BE$3:$BE$1424,'[4]BD Unidades'!$A$3:$A$1424,$A850)</f>
        <v>0</v>
      </c>
      <c r="AU850" s="29">
        <f t="shared" si="54"/>
        <v>0</v>
      </c>
      <c r="AV850" s="30">
        <f t="shared" si="55"/>
        <v>1.4000000000000002E-3</v>
      </c>
      <c r="AW850" s="25">
        <f>IFERROR(SUMIFS('[4]BD Unidades'!$BI$3:$BI$1424,'[4]BD Unidades'!$A$3:$A$1424,$A850),"-")</f>
        <v>0</v>
      </c>
      <c r="AX850" s="25">
        <f>IFERROR(SUMIFS('[4]BD Unidades'!$BJ$3:$BJ$1424,'[4]BD Unidades'!$A$3:$A$1424,$A850),"-")</f>
        <v>0</v>
      </c>
    </row>
    <row r="851" spans="1:50" ht="14.4" x14ac:dyDescent="0.3">
      <c r="A851" s="7">
        <v>2241</v>
      </c>
      <c r="B851" s="7" t="s">
        <v>4138</v>
      </c>
      <c r="D851" s="8" t="s">
        <v>4139</v>
      </c>
      <c r="E851" s="19" t="s">
        <v>4140</v>
      </c>
      <c r="F851" s="19" t="s">
        <v>4140</v>
      </c>
      <c r="G851" s="19" t="s">
        <v>4141</v>
      </c>
      <c r="H851" s="19" t="s">
        <v>397</v>
      </c>
      <c r="I851" s="19">
        <v>2024</v>
      </c>
      <c r="J851" s="19" t="s">
        <v>495</v>
      </c>
      <c r="K851" s="19" t="s">
        <v>496</v>
      </c>
      <c r="L851" s="19" t="s">
        <v>213</v>
      </c>
      <c r="M851" s="19" t="s">
        <v>106</v>
      </c>
      <c r="N851" s="19" t="s">
        <v>243</v>
      </c>
      <c r="O851" s="19" t="s">
        <v>244</v>
      </c>
      <c r="P851" s="19" t="s">
        <v>51</v>
      </c>
      <c r="Q851" s="9" t="s">
        <v>4143</v>
      </c>
      <c r="R851" s="20">
        <v>7.01</v>
      </c>
      <c r="S851" s="20">
        <v>0.1429</v>
      </c>
      <c r="T851" s="20">
        <v>7</v>
      </c>
      <c r="U851" s="20" t="s">
        <v>397</v>
      </c>
      <c r="V851" s="21">
        <f>_xlfn.XLOOKUP(D851,'[4]Gen. Real'!$A$2:$A$1168,'[4]Gen. Real'!$C$2:$C$1168,"-",0)</f>
        <v>8.8930100000000003</v>
      </c>
      <c r="W851" s="22"/>
      <c r="X851" s="22" t="str">
        <f>_xlfn.XLOOKUP(D851,[4]Vertimiento!$J$2:$J$119,[4]Vertimiento!$K$2:$K$119,"-",0)</f>
        <v>-</v>
      </c>
      <c r="Y851" s="23" t="str">
        <f t="shared" si="52"/>
        <v>-</v>
      </c>
      <c r="Z851" s="19" t="str">
        <f>_xlfn.XLOOKUP(D851,[4]Cmg!$I$4:$I$99,[4]Cmg!$M$4:$M$99,"----",0,1)</f>
        <v>----</v>
      </c>
      <c r="AA851" s="19" t="str">
        <f>_xlfn.XLOOKUP(D851,[4]Cmg!$A$4:$A$101,[4]Cmg!$B$4:$B$101,"----",0,1)</f>
        <v>----</v>
      </c>
      <c r="AB851" s="19" t="str">
        <f>_xlfn.XLOOKUP(D851,[4]Cmg!$E$4:$E$101,[4]Cmg!$F$4:$F$101,"----",0,1)</f>
        <v>----</v>
      </c>
      <c r="AC851" s="19" t="str">
        <f>_xlfn.XLOOKUP(D851,[4]Cmg!$O$4:$O$101,[4]Cmg!$P$4:$P$101,"----",0,1)</f>
        <v>----</v>
      </c>
      <c r="AD851" s="24" t="str">
        <f>_xlfn.XLOOKUP(D851,[4]Cmg!$S$4:$S$101,[4]Cmg!$U$4:$U$101,"----",0,1)</f>
        <v>----</v>
      </c>
      <c r="AG851" s="25">
        <f>IFERROR(SUMIFS('[4]BD Unidades'!$AH:$AH,'[4]BD Unidades'!$A:$A,'BD Centrales 2024'!$A851),"-")</f>
        <v>7</v>
      </c>
      <c r="AH851" s="25">
        <f>SUMIFS('[4]BD Unidades'!$AJ$3:$AJ$1424,'[4]BD Unidades'!$A$3:$A$1424,$A851)</f>
        <v>7402.9909652876877</v>
      </c>
      <c r="AI851" s="25">
        <f>SUMIFS('[4]BD Unidades'!$AL$3:$AL$1424,'[4]BD Unidades'!$A$3:$A$1424,$A851)</f>
        <v>0</v>
      </c>
      <c r="AJ851" s="26">
        <f t="shared" si="53"/>
        <v>0</v>
      </c>
      <c r="AK851" s="27">
        <f>IFERROR(SUMIFS('[4]BD Unidades'!$AO$3:$AO$1424,'[4]BD Unidades'!$A$3:$A$1424,$A851),"-")</f>
        <v>0</v>
      </c>
      <c r="AL851" s="27">
        <f>IFERROR(SUMIFS('[4]BD Unidades'!$AQ$3:$AQ$1424,'[4]BD Unidades'!$A$3:$A$1424,$A851),"-")</f>
        <v>0</v>
      </c>
      <c r="AM851" s="27">
        <f>IFERROR(SUMIFS('[4]BD Unidades'!$AS$3:$AS$1424,'[4]BD Unidades'!$A$3:$A$1424,$A851),"-")</f>
        <v>0</v>
      </c>
      <c r="AN851" s="27">
        <f>IFERROR(SUMIFS('[4]BD Unidades'!$AU$3:$AU$1424,'[4]BD Unidades'!$A$3:$A$1424,$A851),"-")</f>
        <v>0</v>
      </c>
      <c r="AO851" s="27">
        <f>IFERROR(SUMIFS('[4]BD Unidades'!$AW$3:$AW$1424,'[4]BD Unidades'!$A$3:$A$1424,$A851),"-")</f>
        <v>0</v>
      </c>
      <c r="AP851" s="27">
        <f>IFERROR(SUMIFS('[4]BD Unidades'!$AY$3:$AY$1424,'[4]BD Unidades'!$A$3:$A$1424,$A851),"-")</f>
        <v>0.20662582025677603</v>
      </c>
      <c r="AQ851" s="25">
        <f>IFERROR(SUMIFS('[4]BD Unidades'!$AZ$3:$AZ$1424,'[4]BD Unidades'!$A$3:$A$1424,$A851),"-")</f>
        <v>1.6008349028340076</v>
      </c>
      <c r="AR851" s="25">
        <f>IFERROR(SUMIFS('[4]BD Unidades'!$BA$3:$BA$1424,'[4]BD Unidades'!$A$3:$A$1424,$A851),"-")</f>
        <v>7</v>
      </c>
      <c r="AS851" s="28">
        <f>SUMIFS('[4]BD Unidades'!$BC$3:$BC$1424,'[4]BD Unidades'!$A$3:$A$1424,$A851)</f>
        <v>1.9203566333808847E-2</v>
      </c>
      <c r="AT851" s="28">
        <f>SUMIFS('[4]BD Unidades'!$BE$3:$BE$1424,'[4]BD Unidades'!$A$3:$A$1424,$A851)</f>
        <v>0.99857346647646228</v>
      </c>
      <c r="AU851" s="29">
        <f t="shared" si="54"/>
        <v>0.9793972946738001</v>
      </c>
      <c r="AV851" s="30">
        <f t="shared" si="55"/>
        <v>1.4289999999999999E-3</v>
      </c>
      <c r="AW851" s="25">
        <f>IFERROR(SUMIFS('[4]BD Unidades'!$BI$3:$BI$1424,'[4]BD Unidades'!$A$3:$A$1424,$A851),"-")</f>
        <v>1.3555616447933452</v>
      </c>
      <c r="AX851" s="25">
        <f>IFERROR(SUMIFS('[4]BD Unidades'!$BJ$3:$BJ$1424,'[4]BD Unidades'!$A$3:$A$1424,$A851),"-")</f>
        <v>0.87114213876631108</v>
      </c>
    </row>
    <row r="852" spans="1:50" ht="14.4" x14ac:dyDescent="0.3">
      <c r="A852" s="7">
        <v>2242</v>
      </c>
      <c r="B852" s="7" t="s">
        <v>4144</v>
      </c>
      <c r="D852" s="8" t="s">
        <v>4145</v>
      </c>
      <c r="E852" s="19" t="s">
        <v>4146</v>
      </c>
      <c r="F852" s="19" t="s">
        <v>4146</v>
      </c>
      <c r="G852" s="19" t="s">
        <v>4147</v>
      </c>
      <c r="H852" s="19" t="s">
        <v>397</v>
      </c>
      <c r="I852" s="19">
        <v>2024</v>
      </c>
      <c r="J852" s="19" t="s">
        <v>495</v>
      </c>
      <c r="K852" s="19" t="s">
        <v>496</v>
      </c>
      <c r="L852" s="19" t="s">
        <v>213</v>
      </c>
      <c r="M852" s="19" t="s">
        <v>189</v>
      </c>
      <c r="N852" s="19" t="s">
        <v>773</v>
      </c>
      <c r="O852" s="19" t="s">
        <v>4149</v>
      </c>
      <c r="P852" s="19" t="s">
        <v>51</v>
      </c>
      <c r="Q852" s="9" t="s">
        <v>4150</v>
      </c>
      <c r="R852" s="20">
        <v>9.0150000000000006</v>
      </c>
      <c r="S852" s="20">
        <v>0.17</v>
      </c>
      <c r="T852" s="20">
        <v>9</v>
      </c>
      <c r="U852" s="20" t="s">
        <v>397</v>
      </c>
      <c r="V852" s="21">
        <f>_xlfn.XLOOKUP(D852,'[4]Gen. Real'!$A$2:$A$1168,'[4]Gen. Real'!$C$2:$C$1168,"-",0)</f>
        <v>15.225870000000004</v>
      </c>
      <c r="W852" s="22"/>
      <c r="X852" s="22" t="str">
        <f>_xlfn.XLOOKUP(D852,[4]Vertimiento!$J$2:$J$119,[4]Vertimiento!$K$2:$K$119,"-",0)</f>
        <v>-</v>
      </c>
      <c r="Y852" s="23" t="str">
        <f t="shared" si="52"/>
        <v>-</v>
      </c>
      <c r="Z852" s="19" t="str">
        <f>_xlfn.XLOOKUP(D852,[4]Cmg!$I$4:$I$99,[4]Cmg!$M$4:$M$99,"----",0,1)</f>
        <v>----</v>
      </c>
      <c r="AA852" s="19" t="str">
        <f>_xlfn.XLOOKUP(D852,[4]Cmg!$A$4:$A$101,[4]Cmg!$B$4:$B$101,"----",0,1)</f>
        <v>----</v>
      </c>
      <c r="AB852" s="19" t="str">
        <f>_xlfn.XLOOKUP(D852,[4]Cmg!$E$4:$E$101,[4]Cmg!$F$4:$F$101,"----",0,1)</f>
        <v>----</v>
      </c>
      <c r="AC852" s="19" t="str">
        <f>_xlfn.XLOOKUP(D852,[4]Cmg!$O$4:$O$101,[4]Cmg!$P$4:$P$101,"----",0,1)</f>
        <v>----</v>
      </c>
      <c r="AD852" s="24" t="str">
        <f>_xlfn.XLOOKUP(D852,[4]Cmg!$S$4:$S$101,[4]Cmg!$U$4:$U$101,"----",0,1)</f>
        <v>----</v>
      </c>
      <c r="AG852" s="25">
        <f>IFERROR(SUMIFS('[4]BD Unidades'!$AH:$AH,'[4]BD Unidades'!$A:$A,'BD Centrales 2024'!$A852),"-")</f>
        <v>9</v>
      </c>
      <c r="AH852" s="25">
        <f>SUMIFS('[4]BD Unidades'!$AJ$3:$AJ$1424,'[4]BD Unidades'!$A$3:$A$1424,$A852)</f>
        <v>8015.7404326123133</v>
      </c>
      <c r="AI852" s="25">
        <f>SUMIFS('[4]BD Unidades'!$AL$3:$AL$1424,'[4]BD Unidades'!$A$3:$A$1424,$A852)</f>
        <v>0</v>
      </c>
      <c r="AJ852" s="26">
        <f t="shared" si="53"/>
        <v>0</v>
      </c>
      <c r="AK852" s="27">
        <f>IFERROR(SUMIFS('[4]BD Unidades'!$AO$3:$AO$1424,'[4]BD Unidades'!$A$3:$A$1424,$A852),"-")</f>
        <v>0</v>
      </c>
      <c r="AL852" s="27">
        <f>IFERROR(SUMIFS('[4]BD Unidades'!$AQ$3:$AQ$1424,'[4]BD Unidades'!$A$3:$A$1424,$A852),"-")</f>
        <v>0</v>
      </c>
      <c r="AM852" s="27">
        <f>IFERROR(SUMIFS('[4]BD Unidades'!$AS$3:$AS$1424,'[4]BD Unidades'!$A$3:$A$1424,$A852),"-")</f>
        <v>0</v>
      </c>
      <c r="AN852" s="27">
        <f>IFERROR(SUMIFS('[4]BD Unidades'!$AU$3:$AU$1424,'[4]BD Unidades'!$A$3:$A$1424,$A852),"-")</f>
        <v>0</v>
      </c>
      <c r="AO852" s="27">
        <f>IFERROR(SUMIFS('[4]BD Unidades'!$AW$3:$AW$1424,'[4]BD Unidades'!$A$3:$A$1424,$A852),"-")</f>
        <v>0</v>
      </c>
      <c r="AP852" s="27">
        <f>IFERROR(SUMIFS('[4]BD Unidades'!$AY$3:$AY$1424,'[4]BD Unidades'!$A$3:$A$1424,$A852),"-")</f>
        <v>0.22167154742096504</v>
      </c>
      <c r="AQ852" s="25">
        <f>IFERROR(SUMIFS('[4]BD Unidades'!$AZ$3:$AZ$1424,'[4]BD Unidades'!$A$3:$A$1424,$A852),"-")</f>
        <v>2.0582163036437242</v>
      </c>
      <c r="AR852" s="25">
        <f>IFERROR(SUMIFS('[4]BD Unidades'!$BA$3:$BA$1424,'[4]BD Unidades'!$A$3:$A$1424,$A852),"-")</f>
        <v>8.9999999999999893</v>
      </c>
      <c r="AS852" s="28">
        <f>SUMIFS('[4]BD Unidades'!$BC$3:$BC$1424,'[4]BD Unidades'!$A$3:$A$1424,$A852)</f>
        <v>1.919900166389351E-2</v>
      </c>
      <c r="AT852" s="28">
        <f>SUMIFS('[4]BD Unidades'!$BE$3:$BE$1424,'[4]BD Unidades'!$A$3:$A$1424,$A852)</f>
        <v>0.99833610648918458</v>
      </c>
      <c r="AU852" s="29">
        <f t="shared" si="54"/>
        <v>0.97916904991957376</v>
      </c>
      <c r="AV852" s="30">
        <f t="shared" si="55"/>
        <v>1.7000000000000001E-3</v>
      </c>
      <c r="AW852" s="25">
        <f>IFERROR(SUMIFS('[4]BD Unidades'!$BI$3:$BI$1424,'[4]BD Unidades'!$A$3:$A$1424,$A852),"-")</f>
        <v>1.9193576272571247</v>
      </c>
      <c r="AX852" s="25">
        <f>IFERROR(SUMIFS('[4]BD Unidades'!$BJ$3:$BJ$1424,'[4]BD Unidades'!$A$3:$A$1424,$A852),"-")</f>
        <v>1.2334616539855734</v>
      </c>
    </row>
    <row r="853" spans="1:50" ht="14.4" x14ac:dyDescent="0.3">
      <c r="A853" s="7">
        <v>2243</v>
      </c>
      <c r="B853" s="7" t="s">
        <v>4191</v>
      </c>
      <c r="D853" s="8" t="s">
        <v>4192</v>
      </c>
      <c r="E853" s="19" t="s">
        <v>584</v>
      </c>
      <c r="F853" s="19" t="s">
        <v>584</v>
      </c>
      <c r="G853" s="19" t="s">
        <v>4193</v>
      </c>
      <c r="H853" s="19" t="s">
        <v>397</v>
      </c>
      <c r="I853" s="19">
        <v>2024</v>
      </c>
      <c r="J853" s="19" t="s">
        <v>495</v>
      </c>
      <c r="K853" s="19" t="s">
        <v>496</v>
      </c>
      <c r="L853" s="19" t="s">
        <v>213</v>
      </c>
      <c r="M853" s="19" t="s">
        <v>164</v>
      </c>
      <c r="N853" s="19" t="s">
        <v>221</v>
      </c>
      <c r="O853" s="19" t="s">
        <v>886</v>
      </c>
      <c r="P853" s="19" t="s">
        <v>51</v>
      </c>
      <c r="Q853" s="9" t="s">
        <v>4194</v>
      </c>
      <c r="R853" s="20">
        <v>3.0059999999999998</v>
      </c>
      <c r="S853" s="20">
        <v>0.19900000000000001</v>
      </c>
      <c r="T853" s="20">
        <v>3</v>
      </c>
      <c r="U853" s="20" t="s">
        <v>397</v>
      </c>
      <c r="V853" s="21" t="str">
        <f>_xlfn.XLOOKUP(D853,'[4]Gen. Real'!$A$2:$A$1168,'[4]Gen. Real'!$C$2:$C$1168,"-",0)</f>
        <v>-</v>
      </c>
      <c r="W853" s="22"/>
      <c r="X853" s="22" t="str">
        <f>_xlfn.XLOOKUP(D853,[4]Vertimiento!$J$2:$J$119,[4]Vertimiento!$K$2:$K$119,"-",0)</f>
        <v>-</v>
      </c>
      <c r="Y853" s="23" t="str">
        <f t="shared" si="52"/>
        <v>-</v>
      </c>
      <c r="Z853" s="19" t="str">
        <f>_xlfn.XLOOKUP(D853,[4]Cmg!$I$4:$I$99,[4]Cmg!$M$4:$M$99,"----",0,1)</f>
        <v>----</v>
      </c>
      <c r="AA853" s="19" t="str">
        <f>_xlfn.XLOOKUP(D853,[4]Cmg!$A$4:$A$101,[4]Cmg!$B$4:$B$101,"----",0,1)</f>
        <v>----</v>
      </c>
      <c r="AB853" s="19" t="str">
        <f>_xlfn.XLOOKUP(D853,[4]Cmg!$E$4:$E$101,[4]Cmg!$F$4:$F$101,"----",0,1)</f>
        <v>----</v>
      </c>
      <c r="AC853" s="19" t="str">
        <f>_xlfn.XLOOKUP(D853,[4]Cmg!$O$4:$O$101,[4]Cmg!$P$4:$P$101,"----",0,1)</f>
        <v>----</v>
      </c>
      <c r="AD853" s="24" t="str">
        <f>_xlfn.XLOOKUP(D853,[4]Cmg!$S$4:$S$101,[4]Cmg!$U$4:$U$101,"----",0,1)</f>
        <v>----</v>
      </c>
      <c r="AG853" s="25">
        <f>IFERROR(SUMIFS('[4]BD Unidades'!$AH:$AH,'[4]BD Unidades'!$A:$A,'BD Centrales 2024'!$A853),"-")</f>
        <v>0</v>
      </c>
      <c r="AH853" s="25">
        <f>SUMIFS('[4]BD Unidades'!$AJ$3:$AJ$1424,'[4]BD Unidades'!$A$3:$A$1424,$A853)</f>
        <v>0</v>
      </c>
      <c r="AI853" s="25">
        <f>SUMIFS('[4]BD Unidades'!$AL$3:$AL$1424,'[4]BD Unidades'!$A$3:$A$1424,$A853)</f>
        <v>0</v>
      </c>
      <c r="AJ853" s="26" t="str">
        <f t="shared" si="53"/>
        <v>-</v>
      </c>
      <c r="AK853" s="27">
        <f>IFERROR(SUMIFS('[4]BD Unidades'!$AO$3:$AO$1424,'[4]BD Unidades'!$A$3:$A$1424,$A853),"-")</f>
        <v>0</v>
      </c>
      <c r="AL853" s="27">
        <f>IFERROR(SUMIFS('[4]BD Unidades'!$AQ$3:$AQ$1424,'[4]BD Unidades'!$A$3:$A$1424,$A853),"-")</f>
        <v>0</v>
      </c>
      <c r="AM853" s="27">
        <f>IFERROR(SUMIFS('[4]BD Unidades'!$AS$3:$AS$1424,'[4]BD Unidades'!$A$3:$A$1424,$A853),"-")</f>
        <v>0</v>
      </c>
      <c r="AN853" s="27">
        <f>IFERROR(SUMIFS('[4]BD Unidades'!$AU$3:$AU$1424,'[4]BD Unidades'!$A$3:$A$1424,$A853),"-")</f>
        <v>0</v>
      </c>
      <c r="AO853" s="27">
        <f>IFERROR(SUMIFS('[4]BD Unidades'!$AW$3:$AW$1424,'[4]BD Unidades'!$A$3:$A$1424,$A853),"-")</f>
        <v>0</v>
      </c>
      <c r="AP853" s="27">
        <f>IFERROR(SUMIFS('[4]BD Unidades'!$AY$3:$AY$1424,'[4]BD Unidades'!$A$3:$A$1424,$A853),"-")</f>
        <v>0</v>
      </c>
      <c r="AQ853" s="25">
        <f>IFERROR(SUMIFS('[4]BD Unidades'!$AZ$3:$AZ$1424,'[4]BD Unidades'!$A$3:$A$1424,$A853),"-")</f>
        <v>0</v>
      </c>
      <c r="AR853" s="25">
        <f>IFERROR(SUMIFS('[4]BD Unidades'!$BA$3:$BA$1424,'[4]BD Unidades'!$A$3:$A$1424,$A853),"-")</f>
        <v>0</v>
      </c>
      <c r="AS853" s="28">
        <f>SUMIFS('[4]BD Unidades'!$BC$3:$BC$1424,'[4]BD Unidades'!$A$3:$A$1424,$A853)</f>
        <v>0</v>
      </c>
      <c r="AT853" s="28">
        <f>SUMIFS('[4]BD Unidades'!$BE$3:$BE$1424,'[4]BD Unidades'!$A$3:$A$1424,$A853)</f>
        <v>0</v>
      </c>
      <c r="AU853" s="29">
        <f t="shared" si="54"/>
        <v>0</v>
      </c>
      <c r="AV853" s="30">
        <f t="shared" si="55"/>
        <v>1.99E-3</v>
      </c>
      <c r="AW853" s="25">
        <f>IFERROR(SUMIFS('[4]BD Unidades'!$BI$3:$BI$1424,'[4]BD Unidades'!$A$3:$A$1424,$A853),"-")</f>
        <v>0</v>
      </c>
      <c r="AX853" s="25">
        <f>IFERROR(SUMIFS('[4]BD Unidades'!$BJ$3:$BJ$1424,'[4]BD Unidades'!$A$3:$A$1424,$A853),"-")</f>
        <v>0</v>
      </c>
    </row>
    <row r="854" spans="1:50" ht="14.4" x14ac:dyDescent="0.3">
      <c r="A854" s="7">
        <v>2244</v>
      </c>
      <c r="B854" s="7" t="s">
        <v>4201</v>
      </c>
      <c r="D854" s="8" t="s">
        <v>4202</v>
      </c>
      <c r="E854" s="19" t="s">
        <v>4203</v>
      </c>
      <c r="F854" s="19" t="s">
        <v>4203</v>
      </c>
      <c r="G854" s="19" t="s">
        <v>4204</v>
      </c>
      <c r="H854" s="19" t="s">
        <v>397</v>
      </c>
      <c r="I854" s="19">
        <v>2024</v>
      </c>
      <c r="J854" s="19" t="s">
        <v>495</v>
      </c>
      <c r="K854" s="19" t="s">
        <v>496</v>
      </c>
      <c r="L854" s="19" t="s">
        <v>213</v>
      </c>
      <c r="M854" s="19" t="s">
        <v>250</v>
      </c>
      <c r="N854" s="19" t="s">
        <v>785</v>
      </c>
      <c r="O854" s="19" t="s">
        <v>785</v>
      </c>
      <c r="P854" s="19" t="s">
        <v>51</v>
      </c>
      <c r="Q854" s="9" t="s">
        <v>4206</v>
      </c>
      <c r="R854" s="20">
        <v>9.0009999999999994</v>
      </c>
      <c r="S854" s="20">
        <v>1.0999999999999999E-2</v>
      </c>
      <c r="T854" s="20">
        <v>9</v>
      </c>
      <c r="U854" s="20" t="s">
        <v>397</v>
      </c>
      <c r="V854" s="21">
        <f>_xlfn.XLOOKUP(D854,'[4]Gen. Real'!$A$2:$A$1168,'[4]Gen. Real'!$C$2:$C$1168,"-",0)</f>
        <v>5.3316199999999982</v>
      </c>
      <c r="W854" s="22"/>
      <c r="X854" s="22" t="str">
        <f>_xlfn.XLOOKUP(D854,[4]Vertimiento!$J$2:$J$119,[4]Vertimiento!$K$2:$K$119,"-",0)</f>
        <v>-</v>
      </c>
      <c r="Y854" s="23" t="str">
        <f t="shared" si="52"/>
        <v>-</v>
      </c>
      <c r="Z854" s="19" t="str">
        <f>_xlfn.XLOOKUP(D854,[4]Cmg!$I$4:$I$99,[4]Cmg!$M$4:$M$99,"----",0,1)</f>
        <v>----</v>
      </c>
      <c r="AA854" s="19" t="str">
        <f>_xlfn.XLOOKUP(D854,[4]Cmg!$A$4:$A$101,[4]Cmg!$B$4:$B$101,"----",0,1)</f>
        <v>----</v>
      </c>
      <c r="AB854" s="19" t="str">
        <f>_xlfn.XLOOKUP(D854,[4]Cmg!$E$4:$E$101,[4]Cmg!$F$4:$F$101,"----",0,1)</f>
        <v>----</v>
      </c>
      <c r="AC854" s="19" t="str">
        <f>_xlfn.XLOOKUP(D854,[4]Cmg!$O$4:$O$101,[4]Cmg!$P$4:$P$101,"----",0,1)</f>
        <v>----</v>
      </c>
      <c r="AD854" s="24" t="str">
        <f>_xlfn.XLOOKUP(D854,[4]Cmg!$S$4:$S$101,[4]Cmg!$U$4:$U$101,"----",0,1)</f>
        <v>----</v>
      </c>
      <c r="AG854" s="25">
        <f>IFERROR(SUMIFS('[4]BD Unidades'!$AH:$AH,'[4]BD Unidades'!$A:$A,'BD Centrales 2024'!$A854),"-")</f>
        <v>4.0199999999999996</v>
      </c>
      <c r="AH854" s="25">
        <f>SUMIFS('[4]BD Unidades'!$AJ$3:$AJ$1424,'[4]BD Unidades'!$A$3:$A$1424,$A854)</f>
        <v>2218.5180535496038</v>
      </c>
      <c r="AI854" s="25">
        <f>SUMIFS('[4]BD Unidades'!$AL$3:$AL$1424,'[4]BD Unidades'!$A$3:$A$1424,$A854)</f>
        <v>7.4436173758471429E-3</v>
      </c>
      <c r="AJ854" s="26">
        <f t="shared" si="53"/>
        <v>3.3552092979560158E-6</v>
      </c>
      <c r="AK854" s="27">
        <f>IFERROR(SUMIFS('[4]BD Unidades'!$AO$3:$AO$1424,'[4]BD Unidades'!$A$3:$A$1424,$A854),"-")</f>
        <v>0</v>
      </c>
      <c r="AL854" s="27">
        <f>IFERROR(SUMIFS('[4]BD Unidades'!$AQ$3:$AQ$1424,'[4]BD Unidades'!$A$3:$A$1424,$A854),"-")</f>
        <v>0</v>
      </c>
      <c r="AM854" s="27">
        <f>IFERROR(SUMIFS('[4]BD Unidades'!$AS$3:$AS$1424,'[4]BD Unidades'!$A$3:$A$1424,$A854),"-")</f>
        <v>0</v>
      </c>
      <c r="AN854" s="27">
        <f>IFERROR(SUMIFS('[4]BD Unidades'!$AU$3:$AU$1424,'[4]BD Unidades'!$A$3:$A$1424,$A854),"-")</f>
        <v>0</v>
      </c>
      <c r="AO854" s="27">
        <f>IFERROR(SUMIFS('[4]BD Unidades'!$AW$3:$AW$1424,'[4]BD Unidades'!$A$3:$A$1424,$A854),"-")</f>
        <v>0</v>
      </c>
      <c r="AP854" s="27">
        <f>IFERROR(SUMIFS('[4]BD Unidades'!$AY$3:$AY$1424,'[4]BD Unidades'!$A$3:$A$1424,$A854),"-")</f>
        <v>0.1623921897566937</v>
      </c>
      <c r="AQ854" s="25">
        <f>IFERROR(SUMIFS('[4]BD Unidades'!$AZ$3:$AZ$1424,'[4]BD Unidades'!$A$3:$A$1424,$A854),"-")</f>
        <v>1.2680942982857144</v>
      </c>
      <c r="AR854" s="25">
        <f>IFERROR(SUMIFS('[4]BD Unidades'!$BA$3:$BA$1424,'[4]BD Unidades'!$A$3:$A$1424,$A854),"-")</f>
        <v>4.0199865120586198</v>
      </c>
      <c r="AS854" s="28">
        <f>SUMIFS('[4]BD Unidades'!$BC$3:$BC$1424,'[4]BD Unidades'!$A$3:$A$1424,$A854)</f>
        <v>8.588892345294967E-3</v>
      </c>
      <c r="AT854" s="28">
        <f>SUMIFS('[4]BD Unidades'!$BE$3:$BE$1424,'[4]BD Unidades'!$A$3:$A$1424,$A854)</f>
        <v>0.44661704255082768</v>
      </c>
      <c r="AU854" s="29">
        <f t="shared" si="54"/>
        <v>0.44278109685278461</v>
      </c>
      <c r="AV854" s="30">
        <f t="shared" si="55"/>
        <v>1.0999999999999999E-4</v>
      </c>
      <c r="AW854" s="25">
        <f>IFERROR(SUMIFS('[4]BD Unidades'!$BI$3:$BI$1424,'[4]BD Unidades'!$A$3:$A$1424,$A854),"-")</f>
        <v>0.75777811375489057</v>
      </c>
      <c r="AX854" s="25">
        <f>IFERROR(SUMIFS('[4]BD Unidades'!$BJ$3:$BJ$1424,'[4]BD Unidades'!$A$3:$A$1424,$A854),"-")</f>
        <v>0.48698076495619147</v>
      </c>
    </row>
    <row r="855" spans="1:50" ht="14.4" x14ac:dyDescent="0.3">
      <c r="A855" s="7">
        <v>2245</v>
      </c>
      <c r="B855" s="7" t="s">
        <v>4207</v>
      </c>
      <c r="D855" s="8" t="s">
        <v>4208</v>
      </c>
      <c r="E855" s="19" t="s">
        <v>4209</v>
      </c>
      <c r="F855" s="19" t="s">
        <v>4209</v>
      </c>
      <c r="G855" s="19" t="s">
        <v>4210</v>
      </c>
      <c r="H855" s="19" t="s">
        <v>397</v>
      </c>
      <c r="I855" s="19">
        <v>2024</v>
      </c>
      <c r="J855" s="19" t="s">
        <v>495</v>
      </c>
      <c r="K855" s="19" t="s">
        <v>496</v>
      </c>
      <c r="L855" s="19" t="s">
        <v>213</v>
      </c>
      <c r="M855" s="19" t="s">
        <v>497</v>
      </c>
      <c r="N855" s="19" t="s">
        <v>557</v>
      </c>
      <c r="O855" s="19" t="s">
        <v>557</v>
      </c>
      <c r="P855" s="19" t="s">
        <v>51</v>
      </c>
      <c r="Q855" s="9" t="s">
        <v>4211</v>
      </c>
      <c r="R855" s="20">
        <v>9.0129999999999999</v>
      </c>
      <c r="S855" s="20">
        <v>0.14399999999999999</v>
      </c>
      <c r="T855" s="20">
        <v>9</v>
      </c>
      <c r="U855" s="20" t="s">
        <v>397</v>
      </c>
      <c r="V855" s="21" t="str">
        <f>_xlfn.XLOOKUP(D855,'[4]Gen. Real'!$A$2:$A$1168,'[4]Gen. Real'!$C$2:$C$1168,"-",0)</f>
        <v>-</v>
      </c>
      <c r="W855" s="22"/>
      <c r="X855" s="22" t="str">
        <f>_xlfn.XLOOKUP(D855,[4]Vertimiento!$J$2:$J$119,[4]Vertimiento!$K$2:$K$119,"-",0)</f>
        <v>-</v>
      </c>
      <c r="Y855" s="23" t="str">
        <f t="shared" si="52"/>
        <v>-</v>
      </c>
      <c r="Z855" s="19" t="str">
        <f>_xlfn.XLOOKUP(D855,[4]Cmg!$I$4:$I$99,[4]Cmg!$M$4:$M$99,"----",0,1)</f>
        <v>----</v>
      </c>
      <c r="AA855" s="19" t="str">
        <f>_xlfn.XLOOKUP(D855,[4]Cmg!$A$4:$A$101,[4]Cmg!$B$4:$B$101,"----",0,1)</f>
        <v>----</v>
      </c>
      <c r="AB855" s="19" t="str">
        <f>_xlfn.XLOOKUP(D855,[4]Cmg!$E$4:$E$101,[4]Cmg!$F$4:$F$101,"----",0,1)</f>
        <v>----</v>
      </c>
      <c r="AC855" s="19" t="str">
        <f>_xlfn.XLOOKUP(D855,[4]Cmg!$O$4:$O$101,[4]Cmg!$P$4:$P$101,"----",0,1)</f>
        <v>----</v>
      </c>
      <c r="AD855" s="24" t="str">
        <f>_xlfn.XLOOKUP(D855,[4]Cmg!$S$4:$S$101,[4]Cmg!$U$4:$U$101,"----",0,1)</f>
        <v>----</v>
      </c>
      <c r="AG855" s="25">
        <f>IFERROR(SUMIFS('[4]BD Unidades'!$AH:$AH,'[4]BD Unidades'!$A:$A,'BD Centrales 2024'!$A855),"-")</f>
        <v>0</v>
      </c>
      <c r="AH855" s="25">
        <f>SUMIFS('[4]BD Unidades'!$AJ$3:$AJ$1424,'[4]BD Unidades'!$A$3:$A$1424,$A855)</f>
        <v>0</v>
      </c>
      <c r="AI855" s="25">
        <f>SUMIFS('[4]BD Unidades'!$AL$3:$AL$1424,'[4]BD Unidades'!$A$3:$A$1424,$A855)</f>
        <v>0</v>
      </c>
      <c r="AJ855" s="26" t="str">
        <f t="shared" si="53"/>
        <v>-</v>
      </c>
      <c r="AK855" s="27">
        <f>IFERROR(SUMIFS('[4]BD Unidades'!$AO$3:$AO$1424,'[4]BD Unidades'!$A$3:$A$1424,$A855),"-")</f>
        <v>0</v>
      </c>
      <c r="AL855" s="27">
        <f>IFERROR(SUMIFS('[4]BD Unidades'!$AQ$3:$AQ$1424,'[4]BD Unidades'!$A$3:$A$1424,$A855),"-")</f>
        <v>0</v>
      </c>
      <c r="AM855" s="27">
        <f>IFERROR(SUMIFS('[4]BD Unidades'!$AS$3:$AS$1424,'[4]BD Unidades'!$A$3:$A$1424,$A855),"-")</f>
        <v>0</v>
      </c>
      <c r="AN855" s="27">
        <f>IFERROR(SUMIFS('[4]BD Unidades'!$AU$3:$AU$1424,'[4]BD Unidades'!$A$3:$A$1424,$A855),"-")</f>
        <v>0</v>
      </c>
      <c r="AO855" s="27">
        <f>IFERROR(SUMIFS('[4]BD Unidades'!$AW$3:$AW$1424,'[4]BD Unidades'!$A$3:$A$1424,$A855),"-")</f>
        <v>0</v>
      </c>
      <c r="AP855" s="27">
        <f>IFERROR(SUMIFS('[4]BD Unidades'!$AY$3:$AY$1424,'[4]BD Unidades'!$A$3:$A$1424,$A855),"-")</f>
        <v>0</v>
      </c>
      <c r="AQ855" s="25">
        <f>IFERROR(SUMIFS('[4]BD Unidades'!$AZ$3:$AZ$1424,'[4]BD Unidades'!$A$3:$A$1424,$A855),"-")</f>
        <v>0</v>
      </c>
      <c r="AR855" s="25">
        <f>IFERROR(SUMIFS('[4]BD Unidades'!$BA$3:$BA$1424,'[4]BD Unidades'!$A$3:$A$1424,$A855),"-")</f>
        <v>0</v>
      </c>
      <c r="AS855" s="28">
        <f>SUMIFS('[4]BD Unidades'!$BC$3:$BC$1424,'[4]BD Unidades'!$A$3:$A$1424,$A855)</f>
        <v>0</v>
      </c>
      <c r="AT855" s="28">
        <f>SUMIFS('[4]BD Unidades'!$BE$3:$BE$1424,'[4]BD Unidades'!$A$3:$A$1424,$A855)</f>
        <v>0</v>
      </c>
      <c r="AU855" s="29">
        <f t="shared" si="54"/>
        <v>0</v>
      </c>
      <c r="AV855" s="30">
        <f t="shared" si="55"/>
        <v>1.4399999999999999E-3</v>
      </c>
      <c r="AW855" s="25">
        <f>IFERROR(SUMIFS('[4]BD Unidades'!$BI$3:$BI$1424,'[4]BD Unidades'!$A$3:$A$1424,$A855),"-")</f>
        <v>0</v>
      </c>
      <c r="AX855" s="25">
        <f>IFERROR(SUMIFS('[4]BD Unidades'!$BJ$3:$BJ$1424,'[4]BD Unidades'!$A$3:$A$1424,$A855),"-")</f>
        <v>0</v>
      </c>
    </row>
    <row r="856" spans="1:50" ht="14.4" x14ac:dyDescent="0.3">
      <c r="A856" s="7">
        <v>2247</v>
      </c>
      <c r="B856" s="7" t="s">
        <v>4212</v>
      </c>
      <c r="D856" s="8" t="s">
        <v>4213</v>
      </c>
      <c r="E856" s="19" t="s">
        <v>4214</v>
      </c>
      <c r="F856" s="19" t="s">
        <v>4214</v>
      </c>
      <c r="G856" s="19" t="s">
        <v>4215</v>
      </c>
      <c r="H856" s="19" t="s">
        <v>397</v>
      </c>
      <c r="I856" s="19">
        <v>2024</v>
      </c>
      <c r="J856" s="19" t="s">
        <v>495</v>
      </c>
      <c r="K856" s="19" t="s">
        <v>496</v>
      </c>
      <c r="L856" s="19" t="s">
        <v>213</v>
      </c>
      <c r="M856" s="19" t="s">
        <v>362</v>
      </c>
      <c r="N856" s="19" t="s">
        <v>1216</v>
      </c>
      <c r="O856" s="19" t="s">
        <v>1932</v>
      </c>
      <c r="P856" s="19" t="s">
        <v>51</v>
      </c>
      <c r="Q856" s="9" t="s">
        <v>3658</v>
      </c>
      <c r="R856" s="20">
        <v>0.34200000000000003</v>
      </c>
      <c r="S856" s="20">
        <v>43.86</v>
      </c>
      <c r="T856" s="20">
        <v>0.192</v>
      </c>
      <c r="U856" s="20" t="s">
        <v>397</v>
      </c>
      <c r="V856" s="21">
        <f>_xlfn.XLOOKUP(D856,'[4]Gen. Real'!$A$2:$A$1168,'[4]Gen. Real'!$C$2:$C$1168,"-",0)</f>
        <v>0.19517999999999988</v>
      </c>
      <c r="W856" s="22"/>
      <c r="X856" s="22" t="str">
        <f>_xlfn.XLOOKUP(D856,[4]Vertimiento!$J$2:$J$119,[4]Vertimiento!$K$2:$K$119,"-",0)</f>
        <v>-</v>
      </c>
      <c r="Y856" s="23" t="str">
        <f t="shared" si="52"/>
        <v>-</v>
      </c>
      <c r="Z856" s="19" t="str">
        <f>_xlfn.XLOOKUP(D856,[4]Cmg!$I$4:$I$99,[4]Cmg!$M$4:$M$99,"----",0,1)</f>
        <v>----</v>
      </c>
      <c r="AA856" s="19" t="str">
        <f>_xlfn.XLOOKUP(D856,[4]Cmg!$A$4:$A$101,[4]Cmg!$B$4:$B$101,"----",0,1)</f>
        <v>----</v>
      </c>
      <c r="AB856" s="19" t="str">
        <f>_xlfn.XLOOKUP(D856,[4]Cmg!$E$4:$E$101,[4]Cmg!$F$4:$F$101,"----",0,1)</f>
        <v>----</v>
      </c>
      <c r="AC856" s="19" t="str">
        <f>_xlfn.XLOOKUP(D856,[4]Cmg!$O$4:$O$101,[4]Cmg!$P$4:$P$101,"----",0,1)</f>
        <v>----</v>
      </c>
      <c r="AD856" s="24" t="str">
        <f>_xlfn.XLOOKUP(D856,[4]Cmg!$S$4:$S$101,[4]Cmg!$U$4:$U$101,"----",0,1)</f>
        <v>----</v>
      </c>
      <c r="AG856" s="25">
        <f>IFERROR(SUMIFS('[4]BD Unidades'!$AH:$AH,'[4]BD Unidades'!$A:$A,'BD Centrales 2024'!$A856),"-")</f>
        <v>0.192</v>
      </c>
      <c r="AH856" s="25">
        <f>SUMIFS('[4]BD Unidades'!$AJ$3:$AJ$1424,'[4]BD Unidades'!$A$3:$A$1424,$A856)</f>
        <v>2576.0748538011676</v>
      </c>
      <c r="AI856" s="25">
        <f>SUMIFS('[4]BD Unidades'!$AL$3:$AL$1424,'[4]BD Unidades'!$A$3:$A$1424,$A856)</f>
        <v>0</v>
      </c>
      <c r="AJ856" s="26">
        <f t="shared" si="53"/>
        <v>0</v>
      </c>
      <c r="AK856" s="27">
        <f>IFERROR(SUMIFS('[4]BD Unidades'!$AO$3:$AO$1424,'[4]BD Unidades'!$A$3:$A$1424,$A856),"-")</f>
        <v>0</v>
      </c>
      <c r="AL856" s="27">
        <f>IFERROR(SUMIFS('[4]BD Unidades'!$AQ$3:$AQ$1424,'[4]BD Unidades'!$A$3:$A$1424,$A856),"-")</f>
        <v>0</v>
      </c>
      <c r="AM856" s="27">
        <f>IFERROR(SUMIFS('[4]BD Unidades'!$AS$3:$AS$1424,'[4]BD Unidades'!$A$3:$A$1424,$A856),"-")</f>
        <v>0</v>
      </c>
      <c r="AN856" s="27">
        <f>IFERROR(SUMIFS('[4]BD Unidades'!$AU$3:$AU$1424,'[4]BD Unidades'!$A$3:$A$1424,$A856),"-")</f>
        <v>0</v>
      </c>
      <c r="AO856" s="27">
        <f>IFERROR(SUMIFS('[4]BD Unidades'!$AW$3:$AW$1424,'[4]BD Unidades'!$A$3:$A$1424,$A856),"-")</f>
        <v>0</v>
      </c>
      <c r="AP856" s="27">
        <f>IFERROR(SUMIFS('[4]BD Unidades'!$AY$3:$AY$1424,'[4]BD Unidades'!$A$3:$A$1424,$A856),"-")</f>
        <v>0.16047157894736841</v>
      </c>
      <c r="AQ856" s="25">
        <f>IFERROR(SUMIFS('[4]BD Unidades'!$AZ$3:$AZ$1424,'[4]BD Unidades'!$A$3:$A$1424,$A856),"-")</f>
        <v>4.3908614477732782E-2</v>
      </c>
      <c r="AR856" s="25">
        <f>IFERROR(SUMIFS('[4]BD Unidades'!$BA$3:$BA$1424,'[4]BD Unidades'!$A$3:$A$1424,$A856),"-")</f>
        <v>0.191999999999999</v>
      </c>
      <c r="AS856" s="28">
        <f>SUMIFS('[4]BD Unidades'!$BC$3:$BC$1424,'[4]BD Unidades'!$A$3:$A$1424,$A856)</f>
        <v>1.0796350877192983E-2</v>
      </c>
      <c r="AT856" s="28">
        <f>SUMIFS('[4]BD Unidades'!$BE$3:$BE$1424,'[4]BD Unidades'!$A$3:$A$1424,$A856)</f>
        <v>0.56140350877192979</v>
      </c>
      <c r="AU856" s="29">
        <f t="shared" si="54"/>
        <v>0.55534239950754072</v>
      </c>
      <c r="AV856" s="30">
        <f t="shared" si="55"/>
        <v>0.43859999999999999</v>
      </c>
      <c r="AW856" s="25">
        <f>IFERROR(SUMIFS('[4]BD Unidades'!$BI$3:$BI$1424,'[4]BD Unidades'!$A$3:$A$1424,$A856),"-")</f>
        <v>3.2121663279153688E-2</v>
      </c>
      <c r="AX856" s="25">
        <f>IFERROR(SUMIFS('[4]BD Unidades'!$BJ$3:$BJ$1424,'[4]BD Unidades'!$A$3:$A$1424,$A856),"-")</f>
        <v>2.064276055405739E-2</v>
      </c>
    </row>
    <row r="857" spans="1:50" ht="14.4" x14ac:dyDescent="0.3">
      <c r="A857" s="7">
        <v>2248</v>
      </c>
      <c r="B857" s="7" t="s">
        <v>4216</v>
      </c>
      <c r="D857" s="8" t="s">
        <v>4217</v>
      </c>
      <c r="E857" s="19" t="s">
        <v>3766</v>
      </c>
      <c r="F857" s="19" t="s">
        <v>4218</v>
      </c>
      <c r="G857" s="19" t="s">
        <v>4219</v>
      </c>
      <c r="H857" s="19" t="s">
        <v>397</v>
      </c>
      <c r="I857" s="19">
        <v>2024</v>
      </c>
      <c r="J857" s="19" t="s">
        <v>495</v>
      </c>
      <c r="K857" s="19" t="s">
        <v>496</v>
      </c>
      <c r="L857" s="19" t="s">
        <v>213</v>
      </c>
      <c r="M857" s="19" t="s">
        <v>164</v>
      </c>
      <c r="N857" s="19" t="s">
        <v>221</v>
      </c>
      <c r="O857" s="19" t="s">
        <v>1709</v>
      </c>
      <c r="P857" s="19" t="s">
        <v>51</v>
      </c>
      <c r="Q857" s="9" t="s">
        <v>4220</v>
      </c>
      <c r="R857" s="20">
        <v>9.0250000000000004</v>
      </c>
      <c r="S857" s="20">
        <v>0.27700000000000002</v>
      </c>
      <c r="T857" s="20">
        <v>9</v>
      </c>
      <c r="U857" s="20" t="s">
        <v>397</v>
      </c>
      <c r="V857" s="21">
        <f>_xlfn.XLOOKUP(D857,'[4]Gen. Real'!$A$2:$A$1168,'[4]Gen. Real'!$C$2:$C$1168,"-",0)</f>
        <v>10.33634</v>
      </c>
      <c r="W857" s="22"/>
      <c r="X857" s="22" t="str">
        <f>_xlfn.XLOOKUP(D857,[4]Vertimiento!$J$2:$J$119,[4]Vertimiento!$K$2:$K$119,"-",0)</f>
        <v>-</v>
      </c>
      <c r="Y857" s="23" t="str">
        <f t="shared" si="52"/>
        <v>-</v>
      </c>
      <c r="Z857" s="19" t="str">
        <f>_xlfn.XLOOKUP(D857,[4]Cmg!$I$4:$I$99,[4]Cmg!$M$4:$M$99,"----",0,1)</f>
        <v>----</v>
      </c>
      <c r="AA857" s="19" t="str">
        <f>_xlfn.XLOOKUP(D857,[4]Cmg!$A$4:$A$101,[4]Cmg!$B$4:$B$101,"----",0,1)</f>
        <v>----</v>
      </c>
      <c r="AB857" s="19" t="str">
        <f>_xlfn.XLOOKUP(D857,[4]Cmg!$E$4:$E$101,[4]Cmg!$F$4:$F$101,"----",0,1)</f>
        <v>----</v>
      </c>
      <c r="AC857" s="19" t="str">
        <f>_xlfn.XLOOKUP(D857,[4]Cmg!$O$4:$O$101,[4]Cmg!$P$4:$P$101,"----",0,1)</f>
        <v>----</v>
      </c>
      <c r="AD857" s="24" t="str">
        <f>_xlfn.XLOOKUP(D857,[4]Cmg!$S$4:$S$101,[4]Cmg!$U$4:$U$101,"----",0,1)</f>
        <v>----</v>
      </c>
      <c r="AG857" s="25">
        <f>IFERROR(SUMIFS('[4]BD Unidades'!$AH:$AH,'[4]BD Unidades'!$A:$A,'BD Centrales 2024'!$A857),"-")</f>
        <v>9</v>
      </c>
      <c r="AH857" s="25">
        <f>SUMIFS('[4]BD Unidades'!$AJ$3:$AJ$1424,'[4]BD Unidades'!$A$3:$A$1424,$A857)</f>
        <v>4905.3739612188365</v>
      </c>
      <c r="AI857" s="25">
        <f>SUMIFS('[4]BD Unidades'!$AL$3:$AL$1424,'[4]BD Unidades'!$A$3:$A$1424,$A857)</f>
        <v>0</v>
      </c>
      <c r="AJ857" s="26">
        <f t="shared" si="53"/>
        <v>0</v>
      </c>
      <c r="AK857" s="27">
        <f>IFERROR(SUMIFS('[4]BD Unidades'!$AO$3:$AO$1424,'[4]BD Unidades'!$A$3:$A$1424,$A857),"-")</f>
        <v>0</v>
      </c>
      <c r="AL857" s="27">
        <f>IFERROR(SUMIFS('[4]BD Unidades'!$AQ$3:$AQ$1424,'[4]BD Unidades'!$A$3:$A$1424,$A857),"-")</f>
        <v>0</v>
      </c>
      <c r="AM857" s="27">
        <f>IFERROR(SUMIFS('[4]BD Unidades'!$AS$3:$AS$1424,'[4]BD Unidades'!$A$3:$A$1424,$A857),"-")</f>
        <v>0</v>
      </c>
      <c r="AN857" s="27">
        <f>IFERROR(SUMIFS('[4]BD Unidades'!$AU$3:$AU$1424,'[4]BD Unidades'!$A$3:$A$1424,$A857),"-")</f>
        <v>0</v>
      </c>
      <c r="AO857" s="27">
        <f>IFERROR(SUMIFS('[4]BD Unidades'!$AW$3:$AW$1424,'[4]BD Unidades'!$A$3:$A$1424,$A857),"-")</f>
        <v>0</v>
      </c>
      <c r="AP857" s="27">
        <f>IFERROR(SUMIFS('[4]BD Unidades'!$AY$3:$AY$1424,'[4]BD Unidades'!$A$3:$A$1424,$A857),"-")</f>
        <v>0.25441229916897506</v>
      </c>
      <c r="AQ857" s="25">
        <f>IFERROR(SUMIFS('[4]BD Unidades'!$AZ$3:$AZ$1424,'[4]BD Unidades'!$A$3:$A$1424,$A857),"-")</f>
        <v>2.0582163036437242</v>
      </c>
      <c r="AR857" s="25">
        <f>IFERROR(SUMIFS('[4]BD Unidades'!$BA$3:$BA$1424,'[4]BD Unidades'!$A$3:$A$1424,$A857),"-")</f>
        <v>9</v>
      </c>
      <c r="AS857" s="28">
        <f>SUMIFS('[4]BD Unidades'!$BC$3:$BC$1424,'[4]BD Unidades'!$A$3:$A$1424,$A857)</f>
        <v>1.9177728531855957E-2</v>
      </c>
      <c r="AT857" s="28">
        <f>SUMIFS('[4]BD Unidades'!$BE$3:$BE$1424,'[4]BD Unidades'!$A$3:$A$1424,$A857)</f>
        <v>0.99722991689750684</v>
      </c>
      <c r="AU857" s="29">
        <f t="shared" si="54"/>
        <v>0.97810531226740116</v>
      </c>
      <c r="AV857" s="30">
        <f t="shared" si="55"/>
        <v>2.7700000000000003E-3</v>
      </c>
      <c r="AW857" s="25">
        <f>IFERROR(SUMIFS('[4]BD Unidades'!$BI$3:$BI$1424,'[4]BD Unidades'!$A$3:$A$1424,$A857),"-")</f>
        <v>1.1306560735279028</v>
      </c>
      <c r="AX857" s="25">
        <f>IFERROR(SUMIFS('[4]BD Unidades'!$BJ$3:$BJ$1424,'[4]BD Unidades'!$A$3:$A$1424,$A857),"-")</f>
        <v>0.72660815823862723</v>
      </c>
    </row>
    <row r="858" spans="1:50" ht="14.4" x14ac:dyDescent="0.3">
      <c r="A858" s="7">
        <v>2250</v>
      </c>
      <c r="B858" s="7" t="s">
        <v>4221</v>
      </c>
      <c r="D858" s="8" t="s">
        <v>4222</v>
      </c>
      <c r="E858" s="19" t="s">
        <v>4223</v>
      </c>
      <c r="F858" s="19" t="s">
        <v>4223</v>
      </c>
      <c r="G858" s="19" t="s">
        <v>4224</v>
      </c>
      <c r="H858" s="19" t="s">
        <v>397</v>
      </c>
      <c r="I858" s="19">
        <v>2024</v>
      </c>
      <c r="J858" s="19" t="s">
        <v>495</v>
      </c>
      <c r="K858" s="19" t="s">
        <v>496</v>
      </c>
      <c r="L858" s="19" t="s">
        <v>213</v>
      </c>
      <c r="M858" s="19" t="s">
        <v>90</v>
      </c>
      <c r="N858" s="19" t="s">
        <v>1950</v>
      </c>
      <c r="O858" s="19" t="s">
        <v>1950</v>
      </c>
      <c r="P858" s="19" t="s">
        <v>51</v>
      </c>
      <c r="Q858" s="9" t="s">
        <v>4225</v>
      </c>
      <c r="R858" s="20">
        <v>9.0120000000000005</v>
      </c>
      <c r="S858" s="20">
        <v>0.13300000000000001</v>
      </c>
      <c r="T858" s="20">
        <v>9</v>
      </c>
      <c r="U858" s="20" t="s">
        <v>397</v>
      </c>
      <c r="V858" s="21">
        <f>_xlfn.XLOOKUP(D858,'[4]Gen. Real'!$A$2:$A$1168,'[4]Gen. Real'!$C$2:$C$1168,"-",0)</f>
        <v>15.107549999999987</v>
      </c>
      <c r="W858" s="22"/>
      <c r="X858" s="22" t="str">
        <f>_xlfn.XLOOKUP(D858,[4]Vertimiento!$J$2:$J$119,[4]Vertimiento!$K$2:$K$119,"-",0)</f>
        <v>-</v>
      </c>
      <c r="Y858" s="23" t="str">
        <f t="shared" si="52"/>
        <v>-</v>
      </c>
      <c r="Z858" s="19" t="str">
        <f>_xlfn.XLOOKUP(D858,[4]Cmg!$I$4:$I$99,[4]Cmg!$M$4:$M$99,"----",0,1)</f>
        <v>----</v>
      </c>
      <c r="AA858" s="19" t="str">
        <f>_xlfn.XLOOKUP(D858,[4]Cmg!$A$4:$A$101,[4]Cmg!$B$4:$B$101,"----",0,1)</f>
        <v>----</v>
      </c>
      <c r="AB858" s="19" t="str">
        <f>_xlfn.XLOOKUP(D858,[4]Cmg!$E$4:$E$101,[4]Cmg!$F$4:$F$101,"----",0,1)</f>
        <v>----</v>
      </c>
      <c r="AC858" s="19" t="str">
        <f>_xlfn.XLOOKUP(D858,[4]Cmg!$O$4:$O$101,[4]Cmg!$P$4:$P$101,"----",0,1)</f>
        <v>----</v>
      </c>
      <c r="AD858" s="24" t="str">
        <f>_xlfn.XLOOKUP(D858,[4]Cmg!$S$4:$S$101,[4]Cmg!$U$4:$U$101,"----",0,1)</f>
        <v>----</v>
      </c>
      <c r="AG858" s="25">
        <f>IFERROR(SUMIFS('[4]BD Unidades'!$AH:$AH,'[4]BD Unidades'!$A:$A,'BD Centrales 2024'!$A858),"-")</f>
        <v>9</v>
      </c>
      <c r="AH858" s="25">
        <f>SUMIFS('[4]BD Unidades'!$AJ$3:$AJ$1424,'[4]BD Unidades'!$A$3:$A$1424,$A858)</f>
        <v>7268.5585885486016</v>
      </c>
      <c r="AI858" s="25">
        <f>SUMIFS('[4]BD Unidades'!$AL$3:$AL$1424,'[4]BD Unidades'!$A$3:$A$1424,$A858)</f>
        <v>0</v>
      </c>
      <c r="AJ858" s="26">
        <f t="shared" si="53"/>
        <v>0</v>
      </c>
      <c r="AK858" s="27">
        <f>IFERROR(SUMIFS('[4]BD Unidades'!$AO$3:$AO$1424,'[4]BD Unidades'!$A$3:$A$1424,$A858),"-")</f>
        <v>0</v>
      </c>
      <c r="AL858" s="27">
        <f>IFERROR(SUMIFS('[4]BD Unidades'!$AQ$3:$AQ$1424,'[4]BD Unidades'!$A$3:$A$1424,$A858),"-")</f>
        <v>0</v>
      </c>
      <c r="AM858" s="27">
        <f>IFERROR(SUMIFS('[4]BD Unidades'!$AS$3:$AS$1424,'[4]BD Unidades'!$A$3:$A$1424,$A858),"-")</f>
        <v>0</v>
      </c>
      <c r="AN858" s="27">
        <f>IFERROR(SUMIFS('[4]BD Unidades'!$AU$3:$AU$1424,'[4]BD Unidades'!$A$3:$A$1424,$A858),"-")</f>
        <v>0</v>
      </c>
      <c r="AO858" s="27">
        <f>IFERROR(SUMIFS('[4]BD Unidades'!$AW$3:$AW$1424,'[4]BD Unidades'!$A$3:$A$1424,$A858),"-")</f>
        <v>0</v>
      </c>
      <c r="AP858" s="27">
        <f>IFERROR(SUMIFS('[4]BD Unidades'!$AY$3:$AY$1424,'[4]BD Unidades'!$A$3:$A$1424,$A858),"-")</f>
        <v>0.27722936085219702</v>
      </c>
      <c r="AQ858" s="25">
        <f>IFERROR(SUMIFS('[4]BD Unidades'!$AZ$3:$AZ$1424,'[4]BD Unidades'!$A$3:$A$1424,$A858),"-")</f>
        <v>2.0582163036437242</v>
      </c>
      <c r="AR858" s="25">
        <f>IFERROR(SUMIFS('[4]BD Unidades'!$BA$3:$BA$1424,'[4]BD Unidades'!$A$3:$A$1424,$A858),"-")</f>
        <v>9</v>
      </c>
      <c r="AS858" s="28">
        <f>SUMIFS('[4]BD Unidades'!$BC$3:$BC$1424,'[4]BD Unidades'!$A$3:$A$1424,$A858)</f>
        <v>1.9205392809587218E-2</v>
      </c>
      <c r="AT858" s="28">
        <f>SUMIFS('[4]BD Unidades'!$BE$3:$BE$1424,'[4]BD Unidades'!$A$3:$A$1424,$A858)</f>
        <v>0.99866844207723027</v>
      </c>
      <c r="AU858" s="29">
        <f t="shared" si="54"/>
        <v>0.97948862236059853</v>
      </c>
      <c r="AV858" s="30">
        <f t="shared" si="55"/>
        <v>1.33E-3</v>
      </c>
      <c r="AW858" s="25">
        <f>IFERROR(SUMIFS('[4]BD Unidades'!$BI$3:$BI$1424,'[4]BD Unidades'!$A$3:$A$1424,$A858),"-")</f>
        <v>1.7042572035127919</v>
      </c>
      <c r="AX858" s="25">
        <f>IFERROR(SUMIFS('[4]BD Unidades'!$BJ$3:$BJ$1424,'[4]BD Unidades'!$A$3:$A$1424,$A858),"-")</f>
        <v>1.0952288824182246</v>
      </c>
    </row>
    <row r="859" spans="1:50" ht="14.4" x14ac:dyDescent="0.3">
      <c r="A859" s="7">
        <v>2251</v>
      </c>
      <c r="B859" s="7" t="s">
        <v>4226</v>
      </c>
      <c r="D859" s="8" t="s">
        <v>4227</v>
      </c>
      <c r="E859" s="19" t="s">
        <v>4228</v>
      </c>
      <c r="F859" s="19" t="s">
        <v>4228</v>
      </c>
      <c r="G859" s="19" t="s">
        <v>4229</v>
      </c>
      <c r="H859" s="19" t="s">
        <v>397</v>
      </c>
      <c r="I859" s="19">
        <v>2024</v>
      </c>
      <c r="J859" s="19" t="s">
        <v>495</v>
      </c>
      <c r="K859" s="19" t="s">
        <v>496</v>
      </c>
      <c r="L859" s="19" t="s">
        <v>213</v>
      </c>
      <c r="M859" s="19" t="s">
        <v>106</v>
      </c>
      <c r="N859" s="19" t="s">
        <v>243</v>
      </c>
      <c r="O859" s="19" t="s">
        <v>1184</v>
      </c>
      <c r="P859" s="19" t="s">
        <v>51</v>
      </c>
      <c r="Q859" s="9" t="s">
        <v>4230</v>
      </c>
      <c r="R859" s="20">
        <v>9.01</v>
      </c>
      <c r="S859" s="20">
        <v>0.111</v>
      </c>
      <c r="T859" s="20">
        <v>9</v>
      </c>
      <c r="U859" s="20" t="s">
        <v>397</v>
      </c>
      <c r="V859" s="21">
        <f>_xlfn.XLOOKUP(D859,'[4]Gen. Real'!$A$2:$A$1168,'[4]Gen. Real'!$C$2:$C$1168,"-",0)</f>
        <v>16.004069999999995</v>
      </c>
      <c r="W859" s="22"/>
      <c r="X859" s="22" t="str">
        <f>_xlfn.XLOOKUP(D859,[4]Vertimiento!$J$2:$J$119,[4]Vertimiento!$K$2:$K$119,"-",0)</f>
        <v>-</v>
      </c>
      <c r="Y859" s="23" t="str">
        <f t="shared" si="52"/>
        <v>-</v>
      </c>
      <c r="Z859" s="19" t="str">
        <f>_xlfn.XLOOKUP(D859,[4]Cmg!$I$4:$I$99,[4]Cmg!$M$4:$M$99,"----",0,1)</f>
        <v>----</v>
      </c>
      <c r="AA859" s="19" t="str">
        <f>_xlfn.XLOOKUP(D859,[4]Cmg!$A$4:$A$101,[4]Cmg!$B$4:$B$101,"----",0,1)</f>
        <v>----</v>
      </c>
      <c r="AB859" s="19" t="str">
        <f>_xlfn.XLOOKUP(D859,[4]Cmg!$E$4:$E$101,[4]Cmg!$F$4:$F$101,"----",0,1)</f>
        <v>----</v>
      </c>
      <c r="AC859" s="19" t="str">
        <f>_xlfn.XLOOKUP(D859,[4]Cmg!$O$4:$O$101,[4]Cmg!$P$4:$P$101,"----",0,1)</f>
        <v>----</v>
      </c>
      <c r="AD859" s="24" t="str">
        <f>_xlfn.XLOOKUP(D859,[4]Cmg!$S$4:$S$101,[4]Cmg!$U$4:$U$101,"----",0,1)</f>
        <v>----</v>
      </c>
      <c r="AG859" s="25">
        <f>IFERROR(SUMIFS('[4]BD Unidades'!$AH:$AH,'[4]BD Unidades'!$A:$A,'BD Centrales 2024'!$A859),"-")</f>
        <v>9</v>
      </c>
      <c r="AH859" s="25">
        <f>SUMIFS('[4]BD Unidades'!$AJ$3:$AJ$1424,'[4]BD Unidades'!$A$3:$A$1424,$A859)</f>
        <v>8016.3928967813536</v>
      </c>
      <c r="AI859" s="25">
        <f>SUMIFS('[4]BD Unidades'!$AL$3:$AL$1424,'[4]BD Unidades'!$A$3:$A$1424,$A859)</f>
        <v>0</v>
      </c>
      <c r="AJ859" s="26">
        <f t="shared" si="53"/>
        <v>0</v>
      </c>
      <c r="AK859" s="27">
        <f>IFERROR(SUMIFS('[4]BD Unidades'!$AO$3:$AO$1424,'[4]BD Unidades'!$A$3:$A$1424,$A859),"-")</f>
        <v>0</v>
      </c>
      <c r="AL859" s="27">
        <f>IFERROR(SUMIFS('[4]BD Unidades'!$AQ$3:$AQ$1424,'[4]BD Unidades'!$A$3:$A$1424,$A859),"-")</f>
        <v>0</v>
      </c>
      <c r="AM859" s="27">
        <f>IFERROR(SUMIFS('[4]BD Unidades'!$AS$3:$AS$1424,'[4]BD Unidades'!$A$3:$A$1424,$A859),"-")</f>
        <v>0</v>
      </c>
      <c r="AN859" s="27">
        <f>IFERROR(SUMIFS('[4]BD Unidades'!$AU$3:$AU$1424,'[4]BD Unidades'!$A$3:$A$1424,$A859),"-")</f>
        <v>0</v>
      </c>
      <c r="AO859" s="27">
        <f>IFERROR(SUMIFS('[4]BD Unidades'!$AW$3:$AW$1424,'[4]BD Unidades'!$A$3:$A$1424,$A859),"-")</f>
        <v>0.22013640399556048</v>
      </c>
      <c r="AP859" s="27">
        <f>IFERROR(SUMIFS('[4]BD Unidades'!$AY$3:$AY$1424,'[4]BD Unidades'!$A$3:$A$1424,$A859),"-")</f>
        <v>0.26879034406215319</v>
      </c>
      <c r="AQ859" s="25">
        <f>IFERROR(SUMIFS('[4]BD Unidades'!$AZ$3:$AZ$1424,'[4]BD Unidades'!$A$3:$A$1424,$A859),"-")</f>
        <v>1.936782</v>
      </c>
      <c r="AR859" s="25">
        <f>IFERROR(SUMIFS('[4]BD Unidades'!$BA$3:$BA$1424,'[4]BD Unidades'!$A$3:$A$1424,$A859),"-")</f>
        <v>9</v>
      </c>
      <c r="AS859" s="28">
        <f>SUMIFS('[4]BD Unidades'!$BC$3:$BC$1424,'[4]BD Unidades'!$A$3:$A$1424,$A859)</f>
        <v>3.6718258072738631E-2</v>
      </c>
      <c r="AT859" s="28">
        <f>SUMIFS('[4]BD Unidades'!$BE$3:$BE$1424,'[4]BD Unidades'!$A$3:$A$1424,$A859)</f>
        <v>0.99889012208657046</v>
      </c>
      <c r="AU859" s="29">
        <f t="shared" si="54"/>
        <v>0.96221261679748638</v>
      </c>
      <c r="AV859" s="30">
        <f t="shared" si="55"/>
        <v>1.1100000000000001E-3</v>
      </c>
      <c r="AW859" s="25">
        <f>IFERROR(SUMIFS('[4]BD Unidades'!$BI$3:$BI$1424,'[4]BD Unidades'!$A$3:$A$1424,$A859),"-")</f>
        <v>1.8655877217363583</v>
      </c>
      <c r="AX859" s="25">
        <f>IFERROR(SUMIFS('[4]BD Unidades'!$BJ$3:$BJ$1424,'[4]BD Unidades'!$A$3:$A$1424,$A859),"-")</f>
        <v>1.1989068031039936</v>
      </c>
    </row>
    <row r="860" spans="1:50" ht="27.6" x14ac:dyDescent="0.3">
      <c r="A860" s="7">
        <v>2252</v>
      </c>
      <c r="B860" s="7" t="s">
        <v>4231</v>
      </c>
      <c r="D860" s="8" t="s">
        <v>4232</v>
      </c>
      <c r="E860" s="19" t="s">
        <v>4233</v>
      </c>
      <c r="F860" s="19" t="s">
        <v>4234</v>
      </c>
      <c r="G860" s="19" t="s">
        <v>4235</v>
      </c>
      <c r="H860" s="19" t="s">
        <v>397</v>
      </c>
      <c r="I860" s="19">
        <v>2024</v>
      </c>
      <c r="J860" s="19" t="s">
        <v>495</v>
      </c>
      <c r="K860" s="19" t="s">
        <v>496</v>
      </c>
      <c r="L860" s="19" t="s">
        <v>157</v>
      </c>
      <c r="M860" s="19" t="s">
        <v>68</v>
      </c>
      <c r="N860" s="19" t="s">
        <v>68</v>
      </c>
      <c r="O860" s="19" t="s">
        <v>2812</v>
      </c>
      <c r="P860" s="19" t="s">
        <v>51</v>
      </c>
      <c r="Q860" s="9" t="s">
        <v>4236</v>
      </c>
      <c r="R860" s="20">
        <v>2.8041</v>
      </c>
      <c r="S860" s="20">
        <v>3.11</v>
      </c>
      <c r="T860" s="20">
        <v>2.7168999999999999</v>
      </c>
      <c r="U860" s="20">
        <v>3.3399999999999999E-2</v>
      </c>
      <c r="V860" s="21">
        <f>_xlfn.XLOOKUP(D860,'[4]Gen. Real'!$A$2:$A$1168,'[4]Gen. Real'!$C$2:$C$1168,"-",0)</f>
        <v>1.3474699999999995</v>
      </c>
      <c r="W860" s="22"/>
      <c r="X860" s="22" t="str">
        <f>_xlfn.XLOOKUP(D860,[4]Vertimiento!$J$2:$J$119,[4]Vertimiento!$K$2:$K$119,"-",0)</f>
        <v>-</v>
      </c>
      <c r="Y860" s="23" t="str">
        <f t="shared" si="52"/>
        <v>-</v>
      </c>
      <c r="Z860" s="19">
        <f>_xlfn.XLOOKUP(D860,[4]Cmg!$I$4:$I$99,[4]Cmg!$M$4:$M$99,"----",0,1)</f>
        <v>5.0295810779006818</v>
      </c>
      <c r="AA860" s="19">
        <f>_xlfn.XLOOKUP(D860,[4]Cmg!$A$4:$A$101,[4]Cmg!$B$4:$B$101,"----",0,1)</f>
        <v>38.360472288608257</v>
      </c>
      <c r="AB860" s="19">
        <f>_xlfn.XLOOKUP(D860,[4]Cmg!$E$4:$E$101,[4]Cmg!$F$4:$F$101,"----",0,1)</f>
        <v>15.668568306010931</v>
      </c>
      <c r="AC860" s="19">
        <f>_xlfn.XLOOKUP(D860,[4]Cmg!$O$4:$O$101,[4]Cmg!$P$4:$P$101,"----",0,1)</f>
        <v>54.559490930368703</v>
      </c>
      <c r="AD860" s="24">
        <f>_xlfn.XLOOKUP(D860,[4]Cmg!$S$4:$S$101,[4]Cmg!$U$4:$U$101,"----",0,1)</f>
        <v>0.91407761465801751</v>
      </c>
      <c r="AG860" s="25">
        <f>IFERROR(SUMIFS('[4]BD Unidades'!$AH:$AH,'[4]BD Unidades'!$A:$A,'BD Centrales 2024'!$A860),"-")</f>
        <v>0</v>
      </c>
      <c r="AH860" s="25">
        <f>SUMIFS('[4]BD Unidades'!$AJ$3:$AJ$1424,'[4]BD Unidades'!$A$3:$A$1424,$A860)</f>
        <v>0</v>
      </c>
      <c r="AI860" s="25">
        <f>SUMIFS('[4]BD Unidades'!$AL$3:$AL$1424,'[4]BD Unidades'!$A$3:$A$1424,$A860)</f>
        <v>0</v>
      </c>
      <c r="AJ860" s="26" t="str">
        <f t="shared" si="53"/>
        <v>-</v>
      </c>
      <c r="AK860" s="27">
        <f>IFERROR(SUMIFS('[4]BD Unidades'!$AO$3:$AO$1424,'[4]BD Unidades'!$A$3:$A$1424,$A860),"-")</f>
        <v>0</v>
      </c>
      <c r="AL860" s="27">
        <f>IFERROR(SUMIFS('[4]BD Unidades'!$AQ$3:$AQ$1424,'[4]BD Unidades'!$A$3:$A$1424,$A860),"-")</f>
        <v>0</v>
      </c>
      <c r="AM860" s="27">
        <f>IFERROR(SUMIFS('[4]BD Unidades'!$AS$3:$AS$1424,'[4]BD Unidades'!$A$3:$A$1424,$A860),"-")</f>
        <v>0</v>
      </c>
      <c r="AN860" s="27">
        <f>IFERROR(SUMIFS('[4]BD Unidades'!$AU$3:$AU$1424,'[4]BD Unidades'!$A$3:$A$1424,$A860),"-")</f>
        <v>0</v>
      </c>
      <c r="AO860" s="27">
        <f>IFERROR(SUMIFS('[4]BD Unidades'!$AW$3:$AW$1424,'[4]BD Unidades'!$A$3:$A$1424,$A860),"-")</f>
        <v>0</v>
      </c>
      <c r="AP860" s="27">
        <f>IFERROR(SUMIFS('[4]BD Unidades'!$AY$3:$AY$1424,'[4]BD Unidades'!$A$3:$A$1424,$A860),"-")</f>
        <v>0</v>
      </c>
      <c r="AQ860" s="25">
        <f>IFERROR(SUMIFS('[4]BD Unidades'!$AZ$3:$AZ$1424,'[4]BD Unidades'!$A$3:$A$1424,$A860),"-")</f>
        <v>0</v>
      </c>
      <c r="AR860" s="25">
        <f>IFERROR(SUMIFS('[4]BD Unidades'!$BA$3:$BA$1424,'[4]BD Unidades'!$A$3:$A$1424,$A860),"-")</f>
        <v>0</v>
      </c>
      <c r="AS860" s="28">
        <f>SUMIFS('[4]BD Unidades'!$BC$3:$BC$1424,'[4]BD Unidades'!$A$3:$A$1424,$A860)</f>
        <v>0</v>
      </c>
      <c r="AT860" s="28">
        <f>SUMIFS('[4]BD Unidades'!$BE$3:$BE$1424,'[4]BD Unidades'!$A$3:$A$1424,$A860)</f>
        <v>0</v>
      </c>
      <c r="AU860" s="29">
        <f t="shared" si="54"/>
        <v>0</v>
      </c>
      <c r="AV860" s="30">
        <f t="shared" si="55"/>
        <v>3.1099999999999999E-2</v>
      </c>
      <c r="AW860" s="25">
        <f>IFERROR(SUMIFS('[4]BD Unidades'!$BI$3:$BI$1424,'[4]BD Unidades'!$A$3:$A$1424,$A860),"-")</f>
        <v>0</v>
      </c>
      <c r="AX860" s="25">
        <f>IFERROR(SUMIFS('[4]BD Unidades'!$BJ$3:$BJ$1424,'[4]BD Unidades'!$A$3:$A$1424,$A860),"-")</f>
        <v>0</v>
      </c>
    </row>
    <row r="861" spans="1:50" ht="14.4" x14ac:dyDescent="0.3">
      <c r="A861" s="7">
        <v>2253</v>
      </c>
      <c r="B861" s="7" t="s">
        <v>4237</v>
      </c>
      <c r="D861" s="8" t="s">
        <v>4238</v>
      </c>
      <c r="E861" s="19" t="s">
        <v>4239</v>
      </c>
      <c r="F861" s="19" t="s">
        <v>4239</v>
      </c>
      <c r="G861" s="19" t="s">
        <v>4240</v>
      </c>
      <c r="H861" s="19" t="s">
        <v>397</v>
      </c>
      <c r="I861" s="19">
        <v>2024</v>
      </c>
      <c r="J861" s="19" t="s">
        <v>495</v>
      </c>
      <c r="K861" s="19" t="s">
        <v>496</v>
      </c>
      <c r="L861" s="19" t="s">
        <v>213</v>
      </c>
      <c r="M861" s="19" t="s">
        <v>106</v>
      </c>
      <c r="N861" s="19" t="s">
        <v>243</v>
      </c>
      <c r="O861" s="19" t="s">
        <v>1835</v>
      </c>
      <c r="P861" s="19" t="s">
        <v>51</v>
      </c>
      <c r="Q861" s="9" t="s">
        <v>4241</v>
      </c>
      <c r="R861" s="20">
        <v>6.2350000000000003</v>
      </c>
      <c r="S861" s="20">
        <v>0.24099999999999999</v>
      </c>
      <c r="T861" s="20">
        <v>6.22</v>
      </c>
      <c r="U861" s="20" t="s">
        <v>397</v>
      </c>
      <c r="V861" s="21">
        <f>_xlfn.XLOOKUP(D861,'[4]Gen. Real'!$A$2:$A$1168,'[4]Gen. Real'!$C$2:$C$1168,"-",0)</f>
        <v>13.648879999999993</v>
      </c>
      <c r="W861" s="22"/>
      <c r="X861" s="22" t="str">
        <f>_xlfn.XLOOKUP(D861,[4]Vertimiento!$J$2:$J$119,[4]Vertimiento!$K$2:$K$119,"-",0)</f>
        <v>-</v>
      </c>
      <c r="Y861" s="23" t="str">
        <f t="shared" si="52"/>
        <v>-</v>
      </c>
      <c r="Z861" s="19" t="str">
        <f>_xlfn.XLOOKUP(D861,[4]Cmg!$I$4:$I$99,[4]Cmg!$M$4:$M$99,"----",0,1)</f>
        <v>----</v>
      </c>
      <c r="AA861" s="19" t="str">
        <f>_xlfn.XLOOKUP(D861,[4]Cmg!$A$4:$A$101,[4]Cmg!$B$4:$B$101,"----",0,1)</f>
        <v>----</v>
      </c>
      <c r="AB861" s="19" t="str">
        <f>_xlfn.XLOOKUP(D861,[4]Cmg!$E$4:$E$101,[4]Cmg!$F$4:$F$101,"----",0,1)</f>
        <v>----</v>
      </c>
      <c r="AC861" s="19" t="str">
        <f>_xlfn.XLOOKUP(D861,[4]Cmg!$O$4:$O$101,[4]Cmg!$P$4:$P$101,"----",0,1)</f>
        <v>----</v>
      </c>
      <c r="AD861" s="24" t="str">
        <f>_xlfn.XLOOKUP(D861,[4]Cmg!$S$4:$S$101,[4]Cmg!$U$4:$U$101,"----",0,1)</f>
        <v>----</v>
      </c>
      <c r="AG861" s="25">
        <f>IFERROR(SUMIFS('[4]BD Unidades'!$AH:$AH,'[4]BD Unidades'!$A:$A,'BD Centrales 2024'!$A861),"-")</f>
        <v>8.0277595628415295</v>
      </c>
      <c r="AH861" s="25">
        <f>SUMIFS('[4]BD Unidades'!$AJ$3:$AJ$1424,'[4]BD Unidades'!$A$3:$A$1424,$A861)</f>
        <v>7787.6343223736967</v>
      </c>
      <c r="AI861" s="25">
        <f>SUMIFS('[4]BD Unidades'!$AL$3:$AL$1424,'[4]BD Unidades'!$A$3:$A$1424,$A861)</f>
        <v>4370.0400962309586</v>
      </c>
      <c r="AJ861" s="26">
        <f t="shared" si="53"/>
        <v>0.35944704108407194</v>
      </c>
      <c r="AK861" s="27">
        <f>IFERROR(SUMIFS('[4]BD Unidades'!$AO$3:$AO$1424,'[4]BD Unidades'!$A$3:$A$1424,$A861),"-")</f>
        <v>0</v>
      </c>
      <c r="AL861" s="27">
        <f>IFERROR(SUMIFS('[4]BD Unidades'!$AQ$3:$AQ$1424,'[4]BD Unidades'!$A$3:$A$1424,$A861),"-")</f>
        <v>0</v>
      </c>
      <c r="AM861" s="27">
        <f>IFERROR(SUMIFS('[4]BD Unidades'!$AS$3:$AS$1424,'[4]BD Unidades'!$A$3:$A$1424,$A861),"-")</f>
        <v>0</v>
      </c>
      <c r="AN861" s="27">
        <f>IFERROR(SUMIFS('[4]BD Unidades'!$AU$3:$AU$1424,'[4]BD Unidades'!$A$3:$A$1424,$A861),"-")</f>
        <v>0</v>
      </c>
      <c r="AO861" s="27">
        <f>IFERROR(SUMIFS('[4]BD Unidades'!$AW$3:$AW$1424,'[4]BD Unidades'!$A$3:$A$1424,$A861),"-")</f>
        <v>0.29136615878107458</v>
      </c>
      <c r="AP861" s="27">
        <f>IFERROR(SUMIFS('[4]BD Unidades'!$AY$3:$AY$1424,'[4]BD Unidades'!$A$3:$A$1424,$A861),"-")</f>
        <v>0.29877979149959905</v>
      </c>
      <c r="AQ861" s="25">
        <f>IFERROR(SUMIFS('[4]BD Unidades'!$AZ$3:$AZ$1424,'[4]BD Unidades'!$A$3:$A$1424,$A861),"-")</f>
        <v>1.8358739571080278</v>
      </c>
      <c r="AR861" s="25">
        <f>IFERROR(SUMIFS('[4]BD Unidades'!$BA$3:$BA$1424,'[4]BD Unidades'!$A$3:$A$1424,$A861),"-")</f>
        <v>8.0017844125108208</v>
      </c>
      <c r="AS861" s="28">
        <f>SUMIFS('[4]BD Unidades'!$BC$3:$BC$1424,'[4]BD Unidades'!$A$3:$A$1424,$A861)</f>
        <v>2.7379304368651804E-2</v>
      </c>
      <c r="AT861" s="28">
        <f>SUMIFS('[4]BD Unidades'!$BE$3:$BE$1424,'[4]BD Unidades'!$A$3:$A$1424,$A861)</f>
        <v>1.4418018545054578</v>
      </c>
      <c r="AU861" s="29">
        <f t="shared" si="54"/>
        <v>1.4023263226916662</v>
      </c>
      <c r="AV861" s="30">
        <f t="shared" si="55"/>
        <v>2.4099999999999998E-3</v>
      </c>
      <c r="AW861" s="25">
        <f>IFERROR(SUMIFS('[4]BD Unidades'!$BI$3:$BI$1424,'[4]BD Unidades'!$A$3:$A$1424,$A861),"-")</f>
        <v>1.798977216984329</v>
      </c>
      <c r="AX861" s="25">
        <f>IFERROR(SUMIFS('[4]BD Unidades'!$BJ$3:$BJ$1424,'[4]BD Unidades'!$A$3:$A$1424,$A861),"-")</f>
        <v>1.1561000316105199</v>
      </c>
    </row>
    <row r="862" spans="1:50" ht="14.4" x14ac:dyDescent="0.3">
      <c r="A862" s="7">
        <v>2254</v>
      </c>
      <c r="B862" s="7" t="s">
        <v>4242</v>
      </c>
      <c r="D862" s="8" t="s">
        <v>4243</v>
      </c>
      <c r="E862" s="19" t="s">
        <v>3766</v>
      </c>
      <c r="F862" s="19" t="s">
        <v>4244</v>
      </c>
      <c r="G862" s="19" t="s">
        <v>2801</v>
      </c>
      <c r="H862" s="19" t="s">
        <v>397</v>
      </c>
      <c r="I862" s="19">
        <v>2024</v>
      </c>
      <c r="J862" s="19" t="s">
        <v>495</v>
      </c>
      <c r="K862" s="19" t="s">
        <v>496</v>
      </c>
      <c r="L862" s="19" t="s">
        <v>213</v>
      </c>
      <c r="M862" s="19" t="s">
        <v>106</v>
      </c>
      <c r="N862" s="19" t="s">
        <v>243</v>
      </c>
      <c r="O862" s="19" t="s">
        <v>1569</v>
      </c>
      <c r="P862" s="19" t="s">
        <v>51</v>
      </c>
      <c r="Q862" s="9" t="s">
        <v>4245</v>
      </c>
      <c r="R862" s="20">
        <v>7.96</v>
      </c>
      <c r="S862" s="20">
        <v>0.75</v>
      </c>
      <c r="T862" s="20">
        <v>7.9</v>
      </c>
      <c r="U862" s="20" t="s">
        <v>397</v>
      </c>
      <c r="V862" s="21">
        <f>_xlfn.XLOOKUP(D862,'[4]Gen. Real'!$A$2:$A$1168,'[4]Gen. Real'!$C$2:$C$1168,"-",0)</f>
        <v>1.2057200000000006</v>
      </c>
      <c r="W862" s="22"/>
      <c r="X862" s="22" t="str">
        <f>_xlfn.XLOOKUP(D862,[4]Vertimiento!$J$2:$J$119,[4]Vertimiento!$K$2:$K$119,"-",0)</f>
        <v>-</v>
      </c>
      <c r="Y862" s="23" t="str">
        <f t="shared" si="52"/>
        <v>-</v>
      </c>
      <c r="Z862" s="19" t="str">
        <f>_xlfn.XLOOKUP(D862,[4]Cmg!$I$4:$I$99,[4]Cmg!$M$4:$M$99,"----",0,1)</f>
        <v>----</v>
      </c>
      <c r="AA862" s="19" t="str">
        <f>_xlfn.XLOOKUP(D862,[4]Cmg!$A$4:$A$101,[4]Cmg!$B$4:$B$101,"----",0,1)</f>
        <v>----</v>
      </c>
      <c r="AB862" s="19" t="str">
        <f>_xlfn.XLOOKUP(D862,[4]Cmg!$E$4:$E$101,[4]Cmg!$F$4:$F$101,"----",0,1)</f>
        <v>----</v>
      </c>
      <c r="AC862" s="19" t="str">
        <f>_xlfn.XLOOKUP(D862,[4]Cmg!$O$4:$O$101,[4]Cmg!$P$4:$P$101,"----",0,1)</f>
        <v>----</v>
      </c>
      <c r="AD862" s="24" t="str">
        <f>_xlfn.XLOOKUP(D862,[4]Cmg!$S$4:$S$101,[4]Cmg!$U$4:$U$101,"----",0,1)</f>
        <v>----</v>
      </c>
      <c r="AG862" s="25">
        <f>IFERROR(SUMIFS('[4]BD Unidades'!$AH:$AH,'[4]BD Unidades'!$A:$A,'BD Centrales 2024'!$A862),"-")</f>
        <v>0.95</v>
      </c>
      <c r="AH862" s="25">
        <f>SUMIFS('[4]BD Unidades'!$AJ$3:$AJ$1424,'[4]BD Unidades'!$A$3:$A$1424,$A862)</f>
        <v>614.6356783919598</v>
      </c>
      <c r="AI862" s="25">
        <f>SUMIFS('[4]BD Unidades'!$AL$3:$AL$1424,'[4]BD Unidades'!$A$3:$A$1424,$A862)</f>
        <v>0</v>
      </c>
      <c r="AJ862" s="26">
        <f t="shared" si="53"/>
        <v>0</v>
      </c>
      <c r="AK862" s="27">
        <f>IFERROR(SUMIFS('[4]BD Unidades'!$AO$3:$AO$1424,'[4]BD Unidades'!$A$3:$A$1424,$A862),"-")</f>
        <v>0</v>
      </c>
      <c r="AL862" s="27">
        <f>IFERROR(SUMIFS('[4]BD Unidades'!$AQ$3:$AQ$1424,'[4]BD Unidades'!$A$3:$A$1424,$A862),"-")</f>
        <v>0</v>
      </c>
      <c r="AM862" s="27">
        <f>IFERROR(SUMIFS('[4]BD Unidades'!$AS$3:$AS$1424,'[4]BD Unidades'!$A$3:$A$1424,$A862),"-")</f>
        <v>0</v>
      </c>
      <c r="AN862" s="27">
        <f>IFERROR(SUMIFS('[4]BD Unidades'!$AU$3:$AU$1424,'[4]BD Unidades'!$A$3:$A$1424,$A862),"-")</f>
        <v>0</v>
      </c>
      <c r="AO862" s="27">
        <f>IFERROR(SUMIFS('[4]BD Unidades'!$AW$3:$AW$1424,'[4]BD Unidades'!$A$3:$A$1424,$A862),"-")</f>
        <v>0</v>
      </c>
      <c r="AP862" s="27">
        <f>IFERROR(SUMIFS('[4]BD Unidades'!$AY$3:$AY$1424,'[4]BD Unidades'!$A$3:$A$1424,$A862),"-")</f>
        <v>2.9100433417085424E-2</v>
      </c>
      <c r="AQ862" s="25">
        <f>IFERROR(SUMIFS('[4]BD Unidades'!$AZ$3:$AZ$1424,'[4]BD Unidades'!$A$3:$A$1424,$A862),"-")</f>
        <v>0.21725616538461531</v>
      </c>
      <c r="AR862" s="25">
        <f>IFERROR(SUMIFS('[4]BD Unidades'!$BA$3:$BA$1424,'[4]BD Unidades'!$A$3:$A$1424,$A862),"-")</f>
        <v>0.94999999999999896</v>
      </c>
      <c r="AS862" s="28">
        <f>SUMIFS('[4]BD Unidades'!$BC$3:$BC$1424,'[4]BD Unidades'!$A$3:$A$1424,$A862)</f>
        <v>2.2951570351758795E-3</v>
      </c>
      <c r="AT862" s="28">
        <f>SUMIFS('[4]BD Unidades'!$BE$3:$BE$1424,'[4]BD Unidades'!$A$3:$A$1424,$A862)</f>
        <v>0.1193467336683417</v>
      </c>
      <c r="AU862" s="29">
        <f t="shared" si="54"/>
        <v>0.11907281417293754</v>
      </c>
      <c r="AV862" s="30">
        <f t="shared" si="55"/>
        <v>7.4999999999999997E-3</v>
      </c>
      <c r="AW862" s="25">
        <f>IFERROR(SUMIFS('[4]BD Unidades'!$BI$3:$BI$1424,'[4]BD Unidades'!$A$3:$A$1424,$A862),"-")</f>
        <v>0.16359275817250607</v>
      </c>
      <c r="AX862" s="25">
        <f>IFERROR(SUMIFS('[4]BD Unidades'!$BJ$3:$BJ$1424,'[4]BD Unidades'!$A$3:$A$1424,$A862),"-")</f>
        <v>0.10513173324758893</v>
      </c>
    </row>
    <row r="863" spans="1:50" ht="14.4" x14ac:dyDescent="0.3">
      <c r="A863" s="7">
        <v>2256</v>
      </c>
      <c r="B863" s="7" t="s">
        <v>4246</v>
      </c>
      <c r="D863" s="8" t="s">
        <v>4247</v>
      </c>
      <c r="E863" s="19" t="s">
        <v>4248</v>
      </c>
      <c r="F863" s="19" t="s">
        <v>4248</v>
      </c>
      <c r="G863" s="19" t="s">
        <v>4249</v>
      </c>
      <c r="H863" s="19" t="s">
        <v>397</v>
      </c>
      <c r="I863" s="19">
        <v>2024</v>
      </c>
      <c r="J863" s="19" t="s">
        <v>495</v>
      </c>
      <c r="K863" s="19" t="s">
        <v>496</v>
      </c>
      <c r="L863" s="19" t="s">
        <v>213</v>
      </c>
      <c r="M863" s="19" t="s">
        <v>90</v>
      </c>
      <c r="N863" s="19" t="s">
        <v>91</v>
      </c>
      <c r="O863" s="19" t="s">
        <v>91</v>
      </c>
      <c r="P863" s="19" t="s">
        <v>51</v>
      </c>
      <c r="Q863" s="9" t="s">
        <v>4250</v>
      </c>
      <c r="R863" s="20">
        <v>3</v>
      </c>
      <c r="S863" s="20">
        <v>0.33</v>
      </c>
      <c r="T863" s="20">
        <v>2.99</v>
      </c>
      <c r="U863" s="20" t="s">
        <v>397</v>
      </c>
      <c r="V863" s="21">
        <f>_xlfn.XLOOKUP(D863,'[4]Gen. Real'!$A$2:$A$1168,'[4]Gen. Real'!$C$2:$C$1168,"-",0)</f>
        <v>3.2135499999999992</v>
      </c>
      <c r="W863" s="22"/>
      <c r="X863" s="22" t="str">
        <f>_xlfn.XLOOKUP(D863,[4]Vertimiento!$J$2:$J$119,[4]Vertimiento!$K$2:$K$119,"-",0)</f>
        <v>-</v>
      </c>
      <c r="Y863" s="23" t="str">
        <f t="shared" si="52"/>
        <v>-</v>
      </c>
      <c r="Z863" s="19" t="str">
        <f>_xlfn.XLOOKUP(D863,[4]Cmg!$I$4:$I$99,[4]Cmg!$M$4:$M$99,"----",0,1)</f>
        <v>----</v>
      </c>
      <c r="AA863" s="19" t="str">
        <f>_xlfn.XLOOKUP(D863,[4]Cmg!$A$4:$A$101,[4]Cmg!$B$4:$B$101,"----",0,1)</f>
        <v>----</v>
      </c>
      <c r="AB863" s="19" t="str">
        <f>_xlfn.XLOOKUP(D863,[4]Cmg!$E$4:$E$101,[4]Cmg!$F$4:$F$101,"----",0,1)</f>
        <v>----</v>
      </c>
      <c r="AC863" s="19" t="str">
        <f>_xlfn.XLOOKUP(D863,[4]Cmg!$O$4:$O$101,[4]Cmg!$P$4:$P$101,"----",0,1)</f>
        <v>----</v>
      </c>
      <c r="AD863" s="24" t="str">
        <f>_xlfn.XLOOKUP(D863,[4]Cmg!$S$4:$S$101,[4]Cmg!$U$4:$U$101,"----",0,1)</f>
        <v>----</v>
      </c>
      <c r="AG863" s="25">
        <f>IFERROR(SUMIFS('[4]BD Unidades'!$AH:$AH,'[4]BD Unidades'!$A:$A,'BD Centrales 2024'!$A863),"-")</f>
        <v>2.9</v>
      </c>
      <c r="AH863" s="25">
        <f>SUMIFS('[4]BD Unidades'!$AJ$3:$AJ$1424,'[4]BD Unidades'!$A$3:$A$1424,$A863)</f>
        <v>8052.2527777777805</v>
      </c>
      <c r="AI863" s="25">
        <f>SUMIFS('[4]BD Unidades'!$AL$3:$AL$1424,'[4]BD Unidades'!$A$3:$A$1424,$A863)</f>
        <v>0</v>
      </c>
      <c r="AJ863" s="26">
        <f t="shared" si="53"/>
        <v>0</v>
      </c>
      <c r="AK863" s="27">
        <f>IFERROR(SUMIFS('[4]BD Unidades'!$AO$3:$AO$1424,'[4]BD Unidades'!$A$3:$A$1424,$A863),"-")</f>
        <v>0</v>
      </c>
      <c r="AL863" s="27">
        <f>IFERROR(SUMIFS('[4]BD Unidades'!$AQ$3:$AQ$1424,'[4]BD Unidades'!$A$3:$A$1424,$A863),"-")</f>
        <v>0</v>
      </c>
      <c r="AM863" s="27">
        <f>IFERROR(SUMIFS('[4]BD Unidades'!$AS$3:$AS$1424,'[4]BD Unidades'!$A$3:$A$1424,$A863),"-")</f>
        <v>0</v>
      </c>
      <c r="AN863" s="27">
        <f>IFERROR(SUMIFS('[4]BD Unidades'!$AU$3:$AU$1424,'[4]BD Unidades'!$A$3:$A$1424,$A863),"-")</f>
        <v>0</v>
      </c>
      <c r="AO863" s="27">
        <f>IFERROR(SUMIFS('[4]BD Unidades'!$AW$3:$AW$1424,'[4]BD Unidades'!$A$3:$A$1424,$A863),"-")</f>
        <v>0</v>
      </c>
      <c r="AP863" s="27">
        <f>IFERROR(SUMIFS('[4]BD Unidades'!$AY$3:$AY$1424,'[4]BD Unidades'!$A$3:$A$1424,$A863),"-")</f>
        <v>0.11884006666666667</v>
      </c>
      <c r="AQ863" s="25">
        <f>IFERROR(SUMIFS('[4]BD Unidades'!$AZ$3:$AZ$1424,'[4]BD Unidades'!$A$3:$A$1424,$A863),"-")</f>
        <v>0.61025558846153838</v>
      </c>
      <c r="AR863" s="25">
        <f>IFERROR(SUMIFS('[4]BD Unidades'!$BA$3:$BA$1424,'[4]BD Unidades'!$A$3:$A$1424,$A863),"-")</f>
        <v>2.8999999999999901</v>
      </c>
      <c r="AS863" s="28">
        <f>SUMIFS('[4]BD Unidades'!$BC$3:$BC$1424,'[4]BD Unidades'!$A$3:$A$1424,$A863)</f>
        <v>1.8589966666666669E-2</v>
      </c>
      <c r="AT863" s="28">
        <f>SUMIFS('[4]BD Unidades'!$BE$3:$BE$1424,'[4]BD Unidades'!$A$3:$A$1424,$A863)</f>
        <v>0.96661164238008512</v>
      </c>
      <c r="AU863" s="29">
        <f t="shared" si="54"/>
        <v>0.94864236416862746</v>
      </c>
      <c r="AV863" s="30">
        <f t="shared" si="55"/>
        <v>3.3E-3</v>
      </c>
      <c r="AW863" s="25">
        <f>IFERROR(SUMIFS('[4]BD Unidades'!$BI$3:$BI$1424,'[4]BD Unidades'!$A$3:$A$1424,$A863),"-")</f>
        <v>0.57232238544310043</v>
      </c>
      <c r="AX863" s="25">
        <f>IFERROR(SUMIFS('[4]BD Unidades'!$BJ$3:$BJ$1424,'[4]BD Unidades'!$A$3:$A$1424,$A863),"-")</f>
        <v>0.36779894801076862</v>
      </c>
    </row>
    <row r="864" spans="1:50" ht="14.4" x14ac:dyDescent="0.3">
      <c r="A864" s="7">
        <v>2262</v>
      </c>
      <c r="B864" s="7" t="s">
        <v>4251</v>
      </c>
      <c r="D864" s="8" t="s">
        <v>4252</v>
      </c>
      <c r="E864" s="19" t="s">
        <v>4253</v>
      </c>
      <c r="F864" s="19" t="s">
        <v>4253</v>
      </c>
      <c r="G864" s="19" t="s">
        <v>4254</v>
      </c>
      <c r="H864" s="19" t="s">
        <v>397</v>
      </c>
      <c r="I864" s="19">
        <v>2024</v>
      </c>
      <c r="J864" s="19" t="s">
        <v>495</v>
      </c>
      <c r="K864" s="19" t="s">
        <v>496</v>
      </c>
      <c r="L864" s="19" t="s">
        <v>213</v>
      </c>
      <c r="M864" s="19" t="s">
        <v>68</v>
      </c>
      <c r="N864" s="19" t="s">
        <v>68</v>
      </c>
      <c r="O864" s="19" t="s">
        <v>2324</v>
      </c>
      <c r="P864" s="19" t="s">
        <v>51</v>
      </c>
      <c r="Q864" s="9" t="s">
        <v>3942</v>
      </c>
      <c r="R864" s="20">
        <v>7.7130000000000001</v>
      </c>
      <c r="S864" s="20">
        <v>0.16800000000000001</v>
      </c>
      <c r="T864" s="20">
        <v>7.7</v>
      </c>
      <c r="U864" s="20" t="s">
        <v>397</v>
      </c>
      <c r="V864" s="21">
        <f>_xlfn.XLOOKUP(D864,'[4]Gen. Real'!$A$2:$A$1168,'[4]Gen. Real'!$C$2:$C$1168,"-",0)</f>
        <v>7.4808799999999991</v>
      </c>
      <c r="W864" s="22"/>
      <c r="X864" s="22" t="str">
        <f>_xlfn.XLOOKUP(D864,[4]Vertimiento!$J$2:$J$119,[4]Vertimiento!$K$2:$K$119,"-",0)</f>
        <v>-</v>
      </c>
      <c r="Y864" s="23" t="str">
        <f t="shared" si="52"/>
        <v>-</v>
      </c>
      <c r="Z864" s="19" t="str">
        <f>_xlfn.XLOOKUP(D864,[4]Cmg!$I$4:$I$99,[4]Cmg!$M$4:$M$99,"----",0,1)</f>
        <v>----</v>
      </c>
      <c r="AA864" s="19" t="str">
        <f>_xlfn.XLOOKUP(D864,[4]Cmg!$A$4:$A$101,[4]Cmg!$B$4:$B$101,"----",0,1)</f>
        <v>----</v>
      </c>
      <c r="AB864" s="19" t="str">
        <f>_xlfn.XLOOKUP(D864,[4]Cmg!$E$4:$E$101,[4]Cmg!$F$4:$F$101,"----",0,1)</f>
        <v>----</v>
      </c>
      <c r="AC864" s="19" t="str">
        <f>_xlfn.XLOOKUP(D864,[4]Cmg!$O$4:$O$101,[4]Cmg!$P$4:$P$101,"----",0,1)</f>
        <v>----</v>
      </c>
      <c r="AD864" s="24" t="str">
        <f>_xlfn.XLOOKUP(D864,[4]Cmg!$S$4:$S$101,[4]Cmg!$U$4:$U$101,"----",0,1)</f>
        <v>----</v>
      </c>
      <c r="AG864" s="25">
        <f>IFERROR(SUMIFS('[4]BD Unidades'!$AH:$AH,'[4]BD Unidades'!$A:$A,'BD Centrales 2024'!$A864),"-")</f>
        <v>7.7</v>
      </c>
      <c r="AH864" s="25">
        <f>SUMIFS('[4]BD Unidades'!$AJ$3:$AJ$1424,'[4]BD Unidades'!$A$3:$A$1424,$A864)</f>
        <v>8398.1213535589268</v>
      </c>
      <c r="AI864" s="25">
        <f>SUMIFS('[4]BD Unidades'!$AL$3:$AL$1424,'[4]BD Unidades'!$A$3:$A$1424,$A864)</f>
        <v>0</v>
      </c>
      <c r="AJ864" s="26">
        <f t="shared" si="53"/>
        <v>0</v>
      </c>
      <c r="AK864" s="27">
        <f>IFERROR(SUMIFS('[4]BD Unidades'!$AO$3:$AO$1424,'[4]BD Unidades'!$A$3:$A$1424,$A864),"-")</f>
        <v>0</v>
      </c>
      <c r="AL864" s="27">
        <f>IFERROR(SUMIFS('[4]BD Unidades'!$AQ$3:$AQ$1424,'[4]BD Unidades'!$A$3:$A$1424,$A864),"-")</f>
        <v>0</v>
      </c>
      <c r="AM864" s="27">
        <f>IFERROR(SUMIFS('[4]BD Unidades'!$AS$3:$AS$1424,'[4]BD Unidades'!$A$3:$A$1424,$A864),"-")</f>
        <v>0</v>
      </c>
      <c r="AN864" s="27">
        <f>IFERROR(SUMIFS('[4]BD Unidades'!$AU$3:$AU$1424,'[4]BD Unidades'!$A$3:$A$1424,$A864),"-")</f>
        <v>0</v>
      </c>
      <c r="AO864" s="27">
        <f>IFERROR(SUMIFS('[4]BD Unidades'!$AW$3:$AW$1424,'[4]BD Unidades'!$A$3:$A$1424,$A864),"-")</f>
        <v>0</v>
      </c>
      <c r="AP864" s="27">
        <f>IFERROR(SUMIFS('[4]BD Unidades'!$AY$3:$AY$1424,'[4]BD Unidades'!$A$3:$A$1424,$A864),"-")</f>
        <v>0.25296192143134966</v>
      </c>
      <c r="AQ864" s="25">
        <f>IFERROR(SUMIFS('[4]BD Unidades'!$AZ$3:$AZ$1424,'[4]BD Unidades'!$A$3:$A$1424,$A864),"-")</f>
        <v>1.7609183931174084</v>
      </c>
      <c r="AR864" s="25">
        <f>IFERROR(SUMIFS('[4]BD Unidades'!$BA$3:$BA$1424,'[4]BD Unidades'!$A$3:$A$1424,$A864),"-")</f>
        <v>7.7</v>
      </c>
      <c r="AS864" s="28">
        <f>SUMIFS('[4]BD Unidades'!$BC$3:$BC$1424,'[4]BD Unidades'!$A$3:$A$1424,$A864)</f>
        <v>1.9198586801503954E-2</v>
      </c>
      <c r="AT864" s="28">
        <f>SUMIFS('[4]BD Unidades'!$BE$3:$BE$1424,'[4]BD Unidades'!$A$3:$A$1424,$A864)</f>
        <v>0.99831453390379876</v>
      </c>
      <c r="AU864" s="29">
        <f t="shared" si="54"/>
        <v>0.97914830566944366</v>
      </c>
      <c r="AV864" s="30">
        <f t="shared" si="55"/>
        <v>1.6800000000000001E-3</v>
      </c>
      <c r="AW864" s="25">
        <f>IFERROR(SUMIFS('[4]BD Unidades'!$BI$3:$BI$1424,'[4]BD Unidades'!$A$3:$A$1424,$A864),"-")</f>
        <v>1.6845856262985628</v>
      </c>
      <c r="AX864" s="25">
        <f>IFERROR(SUMIFS('[4]BD Unidades'!$BJ$3:$BJ$1424,'[4]BD Unidades'!$A$3:$A$1424,$A864),"-")</f>
        <v>1.0825870819415502</v>
      </c>
    </row>
    <row r="865" spans="1:50" ht="14.4" x14ac:dyDescent="0.3">
      <c r="A865" s="7">
        <v>2263</v>
      </c>
      <c r="B865" s="7" t="s">
        <v>4255</v>
      </c>
      <c r="D865" s="8" t="s">
        <v>4256</v>
      </c>
      <c r="E865" s="19" t="s">
        <v>3766</v>
      </c>
      <c r="F865" s="19" t="s">
        <v>4257</v>
      </c>
      <c r="G865" s="19" t="s">
        <v>4258</v>
      </c>
      <c r="H865" s="19" t="s">
        <v>397</v>
      </c>
      <c r="I865" s="19">
        <v>2024</v>
      </c>
      <c r="J865" s="19" t="s">
        <v>495</v>
      </c>
      <c r="K865" s="19" t="s">
        <v>496</v>
      </c>
      <c r="L865" s="19" t="s">
        <v>213</v>
      </c>
      <c r="M865" s="19" t="s">
        <v>106</v>
      </c>
      <c r="N865" s="19" t="s">
        <v>243</v>
      </c>
      <c r="O865" s="19" t="s">
        <v>1147</v>
      </c>
      <c r="P865" s="19" t="s">
        <v>51</v>
      </c>
      <c r="Q865" s="9" t="s">
        <v>4259</v>
      </c>
      <c r="R865" s="20">
        <v>9.0250000000000004</v>
      </c>
      <c r="S865" s="20">
        <v>0.27700000000000002</v>
      </c>
      <c r="T865" s="20">
        <v>9</v>
      </c>
      <c r="U865" s="20" t="s">
        <v>397</v>
      </c>
      <c r="V865" s="21" t="str">
        <f>_xlfn.XLOOKUP(D865,'[4]Gen. Real'!$A$2:$A$1168,'[4]Gen. Real'!$C$2:$C$1168,"-",0)</f>
        <v>-</v>
      </c>
      <c r="W865" s="22"/>
      <c r="X865" s="22" t="str">
        <f>_xlfn.XLOOKUP(D865,[4]Vertimiento!$J$2:$J$119,[4]Vertimiento!$K$2:$K$119,"-",0)</f>
        <v>-</v>
      </c>
      <c r="Y865" s="23" t="str">
        <f t="shared" si="52"/>
        <v>-</v>
      </c>
      <c r="Z865" s="19" t="str">
        <f>_xlfn.XLOOKUP(D865,[4]Cmg!$I$4:$I$99,[4]Cmg!$M$4:$M$99,"----",0,1)</f>
        <v>----</v>
      </c>
      <c r="AA865" s="19" t="str">
        <f>_xlfn.XLOOKUP(D865,[4]Cmg!$A$4:$A$101,[4]Cmg!$B$4:$B$101,"----",0,1)</f>
        <v>----</v>
      </c>
      <c r="AB865" s="19" t="str">
        <f>_xlfn.XLOOKUP(D865,[4]Cmg!$E$4:$E$101,[4]Cmg!$F$4:$F$101,"----",0,1)</f>
        <v>----</v>
      </c>
      <c r="AC865" s="19" t="str">
        <f>_xlfn.XLOOKUP(D865,[4]Cmg!$O$4:$O$101,[4]Cmg!$P$4:$P$101,"----",0,1)</f>
        <v>----</v>
      </c>
      <c r="AD865" s="24" t="str">
        <f>_xlfn.XLOOKUP(D865,[4]Cmg!$S$4:$S$101,[4]Cmg!$U$4:$U$101,"----",0,1)</f>
        <v>----</v>
      </c>
      <c r="AG865" s="25">
        <f>IFERROR(SUMIFS('[4]BD Unidades'!$AH:$AH,'[4]BD Unidades'!$A:$A,'BD Centrales 2024'!$A865),"-")</f>
        <v>0</v>
      </c>
      <c r="AH865" s="25">
        <f>SUMIFS('[4]BD Unidades'!$AJ$3:$AJ$1424,'[4]BD Unidades'!$A$3:$A$1424,$A865)</f>
        <v>0</v>
      </c>
      <c r="AI865" s="25">
        <f>SUMIFS('[4]BD Unidades'!$AL$3:$AL$1424,'[4]BD Unidades'!$A$3:$A$1424,$A865)</f>
        <v>0</v>
      </c>
      <c r="AJ865" s="26" t="str">
        <f t="shared" si="53"/>
        <v>-</v>
      </c>
      <c r="AK865" s="27">
        <f>IFERROR(SUMIFS('[4]BD Unidades'!$AO$3:$AO$1424,'[4]BD Unidades'!$A$3:$A$1424,$A865),"-")</f>
        <v>0</v>
      </c>
      <c r="AL865" s="27">
        <f>IFERROR(SUMIFS('[4]BD Unidades'!$AQ$3:$AQ$1424,'[4]BD Unidades'!$A$3:$A$1424,$A865),"-")</f>
        <v>0</v>
      </c>
      <c r="AM865" s="27">
        <f>IFERROR(SUMIFS('[4]BD Unidades'!$AS$3:$AS$1424,'[4]BD Unidades'!$A$3:$A$1424,$A865),"-")</f>
        <v>0</v>
      </c>
      <c r="AN865" s="27">
        <f>IFERROR(SUMIFS('[4]BD Unidades'!$AU$3:$AU$1424,'[4]BD Unidades'!$A$3:$A$1424,$A865),"-")</f>
        <v>0</v>
      </c>
      <c r="AO865" s="27">
        <f>IFERROR(SUMIFS('[4]BD Unidades'!$AW$3:$AW$1424,'[4]BD Unidades'!$A$3:$A$1424,$A865),"-")</f>
        <v>0</v>
      </c>
      <c r="AP865" s="27">
        <f>IFERROR(SUMIFS('[4]BD Unidades'!$AY$3:$AY$1424,'[4]BD Unidades'!$A$3:$A$1424,$A865),"-")</f>
        <v>0</v>
      </c>
      <c r="AQ865" s="25">
        <f>IFERROR(SUMIFS('[4]BD Unidades'!$AZ$3:$AZ$1424,'[4]BD Unidades'!$A$3:$A$1424,$A865),"-")</f>
        <v>0</v>
      </c>
      <c r="AR865" s="25">
        <f>IFERROR(SUMIFS('[4]BD Unidades'!$BA$3:$BA$1424,'[4]BD Unidades'!$A$3:$A$1424,$A865),"-")</f>
        <v>0</v>
      </c>
      <c r="AS865" s="28">
        <f>SUMIFS('[4]BD Unidades'!$BC$3:$BC$1424,'[4]BD Unidades'!$A$3:$A$1424,$A865)</f>
        <v>0</v>
      </c>
      <c r="AT865" s="28">
        <f>SUMIFS('[4]BD Unidades'!$BE$3:$BE$1424,'[4]BD Unidades'!$A$3:$A$1424,$A865)</f>
        <v>0</v>
      </c>
      <c r="AU865" s="29">
        <f t="shared" si="54"/>
        <v>0</v>
      </c>
      <c r="AV865" s="30">
        <f t="shared" si="55"/>
        <v>2.7700000000000003E-3</v>
      </c>
      <c r="AW865" s="25">
        <f>IFERROR(SUMIFS('[4]BD Unidades'!$BI$3:$BI$1424,'[4]BD Unidades'!$A$3:$A$1424,$A865),"-")</f>
        <v>0</v>
      </c>
      <c r="AX865" s="25">
        <f>IFERROR(SUMIFS('[4]BD Unidades'!$BJ$3:$BJ$1424,'[4]BD Unidades'!$A$3:$A$1424,$A865),"-")</f>
        <v>0</v>
      </c>
    </row>
    <row r="866" spans="1:50" ht="14.4" x14ac:dyDescent="0.3">
      <c r="A866" s="7">
        <v>2264</v>
      </c>
      <c r="B866" s="7" t="s">
        <v>4260</v>
      </c>
      <c r="D866" s="8" t="s">
        <v>4261</v>
      </c>
      <c r="E866" s="19" t="s">
        <v>4262</v>
      </c>
      <c r="F866" s="19" t="s">
        <v>4262</v>
      </c>
      <c r="G866" s="19" t="s">
        <v>4263</v>
      </c>
      <c r="H866" s="19" t="s">
        <v>397</v>
      </c>
      <c r="I866" s="19">
        <v>2024</v>
      </c>
      <c r="J866" s="19" t="s">
        <v>495</v>
      </c>
      <c r="K866" s="19" t="s">
        <v>496</v>
      </c>
      <c r="L866" s="19" t="s">
        <v>213</v>
      </c>
      <c r="M866" s="19" t="s">
        <v>90</v>
      </c>
      <c r="N866" s="19" t="s">
        <v>91</v>
      </c>
      <c r="O866" s="19" t="s">
        <v>4265</v>
      </c>
      <c r="P866" s="19" t="s">
        <v>51</v>
      </c>
      <c r="Q866" s="9" t="s">
        <v>4266</v>
      </c>
      <c r="R866" s="20">
        <v>9</v>
      </c>
      <c r="S866" s="20">
        <v>5.55</v>
      </c>
      <c r="T866" s="20">
        <v>8.5</v>
      </c>
      <c r="U866" s="20" t="s">
        <v>397</v>
      </c>
      <c r="V866" s="21">
        <f>_xlfn.XLOOKUP(D866,'[4]Gen. Real'!$A$2:$A$1168,'[4]Gen. Real'!$C$2:$C$1168,"-",0)</f>
        <v>17.636979999999998</v>
      </c>
      <c r="W866" s="22"/>
      <c r="X866" s="22" t="str">
        <f>_xlfn.XLOOKUP(D866,[4]Vertimiento!$J$2:$J$119,[4]Vertimiento!$K$2:$K$119,"-",0)</f>
        <v>-</v>
      </c>
      <c r="Y866" s="23" t="str">
        <f t="shared" si="52"/>
        <v>-</v>
      </c>
      <c r="Z866" s="19" t="str">
        <f>_xlfn.XLOOKUP(D866,[4]Cmg!$I$4:$I$99,[4]Cmg!$M$4:$M$99,"----",0,1)</f>
        <v>----</v>
      </c>
      <c r="AA866" s="19" t="str">
        <f>_xlfn.XLOOKUP(D866,[4]Cmg!$A$4:$A$101,[4]Cmg!$B$4:$B$101,"----",0,1)</f>
        <v>----</v>
      </c>
      <c r="AB866" s="19" t="str">
        <f>_xlfn.XLOOKUP(D866,[4]Cmg!$E$4:$E$101,[4]Cmg!$F$4:$F$101,"----",0,1)</f>
        <v>----</v>
      </c>
      <c r="AC866" s="19" t="str">
        <f>_xlfn.XLOOKUP(D866,[4]Cmg!$O$4:$O$101,[4]Cmg!$P$4:$P$101,"----",0,1)</f>
        <v>----</v>
      </c>
      <c r="AD866" s="24" t="str">
        <f>_xlfn.XLOOKUP(D866,[4]Cmg!$S$4:$S$101,[4]Cmg!$U$4:$U$101,"----",0,1)</f>
        <v>----</v>
      </c>
      <c r="AG866" s="25">
        <f>IFERROR(SUMIFS('[4]BD Unidades'!$AH:$AH,'[4]BD Unidades'!$A:$A,'BD Centrales 2024'!$A866),"-")</f>
        <v>9</v>
      </c>
      <c r="AH866" s="25">
        <f>SUMIFS('[4]BD Unidades'!$AJ$3:$AJ$1424,'[4]BD Unidades'!$A$3:$A$1424,$A866)</f>
        <v>7928.6833333333298</v>
      </c>
      <c r="AI866" s="25">
        <f>SUMIFS('[4]BD Unidades'!$AL$3:$AL$1424,'[4]BD Unidades'!$A$3:$A$1424,$A866)</f>
        <v>578.25</v>
      </c>
      <c r="AJ866" s="26">
        <f t="shared" si="53"/>
        <v>6.7973966333343808E-2</v>
      </c>
      <c r="AK866" s="27">
        <f>IFERROR(SUMIFS('[4]BD Unidades'!$AO$3:$AO$1424,'[4]BD Unidades'!$A$3:$A$1424,$A866),"-")</f>
        <v>0</v>
      </c>
      <c r="AL866" s="27">
        <f>IFERROR(SUMIFS('[4]BD Unidades'!$AQ$3:$AQ$1424,'[4]BD Unidades'!$A$3:$A$1424,$A866),"-")</f>
        <v>0</v>
      </c>
      <c r="AM866" s="27">
        <f>IFERROR(SUMIFS('[4]BD Unidades'!$AS$3:$AS$1424,'[4]BD Unidades'!$A$3:$A$1424,$A866),"-")</f>
        <v>0</v>
      </c>
      <c r="AN866" s="27">
        <f>IFERROR(SUMIFS('[4]BD Unidades'!$AU$3:$AU$1424,'[4]BD Unidades'!$A$3:$A$1424,$A866),"-")</f>
        <v>0</v>
      </c>
      <c r="AO866" s="27">
        <f>IFERROR(SUMIFS('[4]BD Unidades'!$AW$3:$AW$1424,'[4]BD Unidades'!$A$3:$A$1424,$A866),"-")</f>
        <v>0</v>
      </c>
      <c r="AP866" s="27">
        <f>IFERROR(SUMIFS('[4]BD Unidades'!$AY$3:$AY$1424,'[4]BD Unidades'!$A$3:$A$1424,$A866),"-")</f>
        <v>0.259573</v>
      </c>
      <c r="AQ866" s="25">
        <f>IFERROR(SUMIFS('[4]BD Unidades'!$AZ$3:$AZ$1424,'[4]BD Unidades'!$A$3:$A$1424,$A866),"-")</f>
        <v>1.8938966538461537</v>
      </c>
      <c r="AR866" s="25">
        <f>IFERROR(SUMIFS('[4]BD Unidades'!$BA$3:$BA$1424,'[4]BD Unidades'!$A$3:$A$1424,$A866),"-")</f>
        <v>8.4570722704617403</v>
      </c>
      <c r="AS866" s="28">
        <f>SUMIFS('[4]BD Unidades'!$BC$3:$BC$1424,'[4]BD Unidades'!$A$3:$A$1424,$A866)</f>
        <v>1.9231000000000002E-2</v>
      </c>
      <c r="AT866" s="28">
        <f>SUMIFS('[4]BD Unidades'!$BE$3:$BE$1424,'[4]BD Unidades'!$A$3:$A$1424,$A866)</f>
        <v>0.99954272920461384</v>
      </c>
      <c r="AU866" s="29">
        <f t="shared" si="54"/>
        <v>0.98032052297927996</v>
      </c>
      <c r="AV866" s="30">
        <f t="shared" si="55"/>
        <v>5.5500000000000001E-2</v>
      </c>
      <c r="AW866" s="25">
        <f>IFERROR(SUMIFS('[4]BD Unidades'!$BI$3:$BI$1424,'[4]BD Unidades'!$A$3:$A$1424,$A866),"-")</f>
        <v>1.8515530101940376</v>
      </c>
      <c r="AX866" s="25">
        <f>IFERROR(SUMIFS('[4]BD Unidades'!$BJ$3:$BJ$1424,'[4]BD Unidades'!$A$3:$A$1424,$A866),"-")</f>
        <v>1.1898874946299705</v>
      </c>
    </row>
    <row r="867" spans="1:50" ht="14.4" x14ac:dyDescent="0.3">
      <c r="A867" s="7">
        <v>2265</v>
      </c>
      <c r="B867" s="7" t="s">
        <v>4267</v>
      </c>
      <c r="D867" s="8" t="s">
        <v>4268</v>
      </c>
      <c r="E867" s="19" t="s">
        <v>4269</v>
      </c>
      <c r="F867" s="19" t="s">
        <v>4269</v>
      </c>
      <c r="G867" s="19" t="s">
        <v>4270</v>
      </c>
      <c r="H867" s="19" t="s">
        <v>397</v>
      </c>
      <c r="I867" s="19">
        <v>2024</v>
      </c>
      <c r="J867" s="19" t="s">
        <v>495</v>
      </c>
      <c r="K867" s="19" t="s">
        <v>496</v>
      </c>
      <c r="L867" s="19" t="s">
        <v>213</v>
      </c>
      <c r="M867" s="19" t="s">
        <v>68</v>
      </c>
      <c r="N867" s="19" t="s">
        <v>68</v>
      </c>
      <c r="O867" s="19" t="s">
        <v>2324</v>
      </c>
      <c r="P867" s="19" t="s">
        <v>51</v>
      </c>
      <c r="Q867" s="9" t="s">
        <v>4271</v>
      </c>
      <c r="R867" s="20">
        <v>1.0900000000000001</v>
      </c>
      <c r="S867" s="20">
        <v>8.2500000000000004E-2</v>
      </c>
      <c r="T867" s="20">
        <v>1</v>
      </c>
      <c r="U867" s="20" t="s">
        <v>397</v>
      </c>
      <c r="V867" s="21">
        <f>_xlfn.XLOOKUP(D867,'[4]Gen. Real'!$A$2:$A$1168,'[4]Gen. Real'!$C$2:$C$1168,"-",0)</f>
        <v>0</v>
      </c>
      <c r="W867" s="22"/>
      <c r="X867" s="22" t="str">
        <f>_xlfn.XLOOKUP(D867,[4]Vertimiento!$J$2:$J$119,[4]Vertimiento!$K$2:$K$119,"-",0)</f>
        <v>-</v>
      </c>
      <c r="Y867" s="23" t="str">
        <f t="shared" si="52"/>
        <v>-</v>
      </c>
      <c r="Z867" s="19" t="str">
        <f>_xlfn.XLOOKUP(D867,[4]Cmg!$I$4:$I$99,[4]Cmg!$M$4:$M$99,"----",0,1)</f>
        <v>----</v>
      </c>
      <c r="AA867" s="19" t="str">
        <f>_xlfn.XLOOKUP(D867,[4]Cmg!$A$4:$A$101,[4]Cmg!$B$4:$B$101,"----",0,1)</f>
        <v>----</v>
      </c>
      <c r="AB867" s="19" t="str">
        <f>_xlfn.XLOOKUP(D867,[4]Cmg!$E$4:$E$101,[4]Cmg!$F$4:$F$101,"----",0,1)</f>
        <v>----</v>
      </c>
      <c r="AC867" s="19" t="str">
        <f>_xlfn.XLOOKUP(D867,[4]Cmg!$O$4:$O$101,[4]Cmg!$P$4:$P$101,"----",0,1)</f>
        <v>----</v>
      </c>
      <c r="AD867" s="24" t="str">
        <f>_xlfn.XLOOKUP(D867,[4]Cmg!$S$4:$S$101,[4]Cmg!$U$4:$U$101,"----",0,1)</f>
        <v>----</v>
      </c>
      <c r="AG867" s="25">
        <f>IFERROR(SUMIFS('[4]BD Unidades'!$AH:$AH,'[4]BD Unidades'!$A:$A,'BD Centrales 2024'!$A867),"-")</f>
        <v>1</v>
      </c>
      <c r="AH867" s="25">
        <f>SUMIFS('[4]BD Unidades'!$AJ$3:$AJ$1424,'[4]BD Unidades'!$A$3:$A$1424,$A867)</f>
        <v>880.73394495412833</v>
      </c>
      <c r="AI867" s="25">
        <f>SUMIFS('[4]BD Unidades'!$AL$3:$AL$1424,'[4]BD Unidades'!$A$3:$A$1424,$A867)</f>
        <v>0</v>
      </c>
      <c r="AJ867" s="26">
        <f t="shared" si="53"/>
        <v>0</v>
      </c>
      <c r="AK867" s="27">
        <f>IFERROR(SUMIFS('[4]BD Unidades'!$AO$3:$AO$1424,'[4]BD Unidades'!$A$3:$A$1424,$A867),"-")</f>
        <v>0</v>
      </c>
      <c r="AL867" s="27">
        <f>IFERROR(SUMIFS('[4]BD Unidades'!$AQ$3:$AQ$1424,'[4]BD Unidades'!$A$3:$A$1424,$A867),"-")</f>
        <v>0</v>
      </c>
      <c r="AM867" s="27">
        <f>IFERROR(SUMIFS('[4]BD Unidades'!$AS$3:$AS$1424,'[4]BD Unidades'!$A$3:$A$1424,$A867),"-")</f>
        <v>0</v>
      </c>
      <c r="AN867" s="27">
        <f>IFERROR(SUMIFS('[4]BD Unidades'!$AU$3:$AU$1424,'[4]BD Unidades'!$A$3:$A$1424,$A867),"-")</f>
        <v>0</v>
      </c>
      <c r="AO867" s="27">
        <f>IFERROR(SUMIFS('[4]BD Unidades'!$AW$3:$AW$1424,'[4]BD Unidades'!$A$3:$A$1424,$A867),"-")</f>
        <v>0</v>
      </c>
      <c r="AP867" s="27">
        <f>IFERROR(SUMIFS('[4]BD Unidades'!$AY$3:$AY$1424,'[4]BD Unidades'!$A$3:$A$1424,$A867),"-")</f>
        <v>0.27247706422018347</v>
      </c>
      <c r="AQ867" s="25">
        <f>IFERROR(SUMIFS('[4]BD Unidades'!$AZ$3:$AZ$1424,'[4]BD Unidades'!$A$3:$A$1424,$A867),"-")</f>
        <v>0.22869070040485823</v>
      </c>
      <c r="AR867" s="25">
        <f>IFERROR(SUMIFS('[4]BD Unidades'!$BA$3:$BA$1424,'[4]BD Unidades'!$A$3:$A$1424,$A867),"-")</f>
        <v>1</v>
      </c>
      <c r="AS867" s="28">
        <f>SUMIFS('[4]BD Unidades'!$BC$3:$BC$1424,'[4]BD Unidades'!$A$3:$A$1424,$A867)</f>
        <v>1.7643119266055045E-2</v>
      </c>
      <c r="AT867" s="28">
        <f>SUMIFS('[4]BD Unidades'!$BE$3:$BE$1424,'[4]BD Unidades'!$A$3:$A$1424,$A867)</f>
        <v>0.9174311926605504</v>
      </c>
      <c r="AU867" s="29">
        <f t="shared" si="54"/>
        <v>0.90124484471004118</v>
      </c>
      <c r="AV867" s="30">
        <f t="shared" si="55"/>
        <v>8.25E-4</v>
      </c>
      <c r="AW867" s="25">
        <f>IFERROR(SUMIFS('[4]BD Unidades'!$BI$3:$BI$1424,'[4]BD Unidades'!$A$3:$A$1424,$A867),"-")</f>
        <v>2.4512868802772935E-2</v>
      </c>
      <c r="AX867" s="25">
        <f>IFERROR(SUMIFS('[4]BD Unidades'!$BJ$3:$BJ$1424,'[4]BD Unidades'!$A$3:$A$1424,$A867),"-")</f>
        <v>1.5753022400837431E-2</v>
      </c>
    </row>
    <row r="868" spans="1:50" ht="14.4" x14ac:dyDescent="0.3">
      <c r="A868" s="7">
        <v>2267</v>
      </c>
      <c r="B868" s="7" t="s">
        <v>4272</v>
      </c>
      <c r="D868" s="8" t="s">
        <v>4273</v>
      </c>
      <c r="E868" s="19" t="s">
        <v>3219</v>
      </c>
      <c r="F868" s="19" t="s">
        <v>4274</v>
      </c>
      <c r="G868" s="19" t="s">
        <v>4275</v>
      </c>
      <c r="H868" s="19" t="s">
        <v>397</v>
      </c>
      <c r="I868" s="19">
        <v>2024</v>
      </c>
      <c r="J868" s="19" t="s">
        <v>495</v>
      </c>
      <c r="K868" s="19" t="s">
        <v>496</v>
      </c>
      <c r="L868" s="19" t="s">
        <v>213</v>
      </c>
      <c r="M868" s="19" t="s">
        <v>164</v>
      </c>
      <c r="N868" s="19" t="s">
        <v>165</v>
      </c>
      <c r="O868" s="19" t="s">
        <v>1347</v>
      </c>
      <c r="P868" s="19" t="s">
        <v>51</v>
      </c>
      <c r="Q868" s="9" t="s">
        <v>4276</v>
      </c>
      <c r="R868" s="20">
        <v>3</v>
      </c>
      <c r="S868" s="20">
        <v>0.2</v>
      </c>
      <c r="T868" s="20">
        <v>2.9929999999999999</v>
      </c>
      <c r="U868" s="20" t="s">
        <v>397</v>
      </c>
      <c r="V868" s="21">
        <f>_xlfn.XLOOKUP(D868,'[4]Gen. Real'!$A$2:$A$1168,'[4]Gen. Real'!$C$2:$C$1168,"-",0)</f>
        <v>3.507229999999999</v>
      </c>
      <c r="W868" s="22"/>
      <c r="X868" s="22" t="str">
        <f>_xlfn.XLOOKUP(D868,[4]Vertimiento!$J$2:$J$119,[4]Vertimiento!$K$2:$K$119,"-",0)</f>
        <v>-</v>
      </c>
      <c r="Y868" s="23" t="str">
        <f t="shared" si="52"/>
        <v>-</v>
      </c>
      <c r="Z868" s="19" t="str">
        <f>_xlfn.XLOOKUP(D868,[4]Cmg!$I$4:$I$99,[4]Cmg!$M$4:$M$99,"----",0,1)</f>
        <v>----</v>
      </c>
      <c r="AA868" s="19" t="str">
        <f>_xlfn.XLOOKUP(D868,[4]Cmg!$A$4:$A$101,[4]Cmg!$B$4:$B$101,"----",0,1)</f>
        <v>----</v>
      </c>
      <c r="AB868" s="19" t="str">
        <f>_xlfn.XLOOKUP(D868,[4]Cmg!$E$4:$E$101,[4]Cmg!$F$4:$F$101,"----",0,1)</f>
        <v>----</v>
      </c>
      <c r="AC868" s="19" t="str">
        <f>_xlfn.XLOOKUP(D868,[4]Cmg!$O$4:$O$101,[4]Cmg!$P$4:$P$101,"----",0,1)</f>
        <v>----</v>
      </c>
      <c r="AD868" s="24" t="str">
        <f>_xlfn.XLOOKUP(D868,[4]Cmg!$S$4:$S$101,[4]Cmg!$U$4:$U$101,"----",0,1)</f>
        <v>----</v>
      </c>
      <c r="AG868" s="25">
        <f>IFERROR(SUMIFS('[4]BD Unidades'!$AH:$AH,'[4]BD Unidades'!$A:$A,'BD Centrales 2024'!$A868),"-")</f>
        <v>3</v>
      </c>
      <c r="AH868" s="25">
        <f>SUMIFS('[4]BD Unidades'!$AJ$3:$AJ$1424,'[4]BD Unidades'!$A$3:$A$1424,$A868)</f>
        <v>7016.9833333333299</v>
      </c>
      <c r="AI868" s="25">
        <f>SUMIFS('[4]BD Unidades'!$AL$3:$AL$1424,'[4]BD Unidades'!$A$3:$A$1424,$A868)</f>
        <v>0</v>
      </c>
      <c r="AJ868" s="26">
        <f t="shared" si="53"/>
        <v>0</v>
      </c>
      <c r="AK868" s="27">
        <f>IFERROR(SUMIFS('[4]BD Unidades'!$AO$3:$AO$1424,'[4]BD Unidades'!$A$3:$A$1424,$A868),"-")</f>
        <v>0</v>
      </c>
      <c r="AL868" s="27">
        <f>IFERROR(SUMIFS('[4]BD Unidades'!$AQ$3:$AQ$1424,'[4]BD Unidades'!$A$3:$A$1424,$A868),"-")</f>
        <v>0</v>
      </c>
      <c r="AM868" s="27">
        <f>IFERROR(SUMIFS('[4]BD Unidades'!$AS$3:$AS$1424,'[4]BD Unidades'!$A$3:$A$1424,$A868),"-")</f>
        <v>0</v>
      </c>
      <c r="AN868" s="27">
        <f>IFERROR(SUMIFS('[4]BD Unidades'!$AU$3:$AU$1424,'[4]BD Unidades'!$A$3:$A$1424,$A868),"-")</f>
        <v>0</v>
      </c>
      <c r="AO868" s="27">
        <f>IFERROR(SUMIFS('[4]BD Unidades'!$AW$3:$AW$1424,'[4]BD Unidades'!$A$3:$A$1424,$A868),"-")</f>
        <v>0</v>
      </c>
      <c r="AP868" s="27">
        <f>IFERROR(SUMIFS('[4]BD Unidades'!$AY$3:$AY$1424,'[4]BD Unidades'!$A$3:$A$1424,$A868),"-")</f>
        <v>0.23855499999999999</v>
      </c>
      <c r="AQ868" s="25">
        <f>IFERROR(SUMIFS('[4]BD Unidades'!$AZ$3:$AZ$1424,'[4]BD Unidades'!$A$3:$A$1424,$A868),"-")</f>
        <v>0.68607210121457474</v>
      </c>
      <c r="AR868" s="25">
        <f>IFERROR(SUMIFS('[4]BD Unidades'!$BA$3:$BA$1424,'[4]BD Unidades'!$A$3:$A$1424,$A868),"-")</f>
        <v>3</v>
      </c>
      <c r="AS868" s="28">
        <f>SUMIFS('[4]BD Unidades'!$BC$3:$BC$1424,'[4]BD Unidades'!$A$3:$A$1424,$A868)</f>
        <v>1.9231000000000002E-2</v>
      </c>
      <c r="AT868" s="28">
        <f>SUMIFS('[4]BD Unidades'!$BE$3:$BE$1424,'[4]BD Unidades'!$A$3:$A$1424,$A868)</f>
        <v>1</v>
      </c>
      <c r="AU868" s="29">
        <f t="shared" si="54"/>
        <v>0.980769</v>
      </c>
      <c r="AV868" s="30">
        <f t="shared" si="55"/>
        <v>2E-3</v>
      </c>
      <c r="AW868" s="25">
        <f>IFERROR(SUMIFS('[4]BD Unidades'!$BI$3:$BI$1424,'[4]BD Unidades'!$A$3:$A$1424,$A868),"-")</f>
        <v>0.56440880418384731</v>
      </c>
      <c r="AX868" s="25">
        <f>IFERROR(SUMIFS('[4]BD Unidades'!$BJ$3:$BJ$1424,'[4]BD Unidades'!$A$3:$A$1424,$A868),"-")</f>
        <v>0.36271334077928213</v>
      </c>
    </row>
    <row r="869" spans="1:50" ht="14.4" x14ac:dyDescent="0.3">
      <c r="A869" s="7">
        <v>2270</v>
      </c>
      <c r="B869" s="7" t="s">
        <v>4277</v>
      </c>
      <c r="D869" s="8" t="s">
        <v>4278</v>
      </c>
      <c r="E869" s="19" t="s">
        <v>4279</v>
      </c>
      <c r="F869" s="19" t="s">
        <v>4279</v>
      </c>
      <c r="G869" s="19" t="s">
        <v>4280</v>
      </c>
      <c r="H869" s="19" t="s">
        <v>397</v>
      </c>
      <c r="I869" s="19">
        <v>2024</v>
      </c>
      <c r="J869" s="19" t="s">
        <v>495</v>
      </c>
      <c r="K869" s="19" t="s">
        <v>496</v>
      </c>
      <c r="L869" s="19" t="s">
        <v>213</v>
      </c>
      <c r="M869" s="19" t="s">
        <v>68</v>
      </c>
      <c r="N869" s="19" t="s">
        <v>68</v>
      </c>
      <c r="O869" s="19" t="s">
        <v>2324</v>
      </c>
      <c r="P869" s="19" t="s">
        <v>51</v>
      </c>
      <c r="Q869" s="9" t="s">
        <v>4282</v>
      </c>
      <c r="R869" s="20">
        <v>1.05</v>
      </c>
      <c r="S869" s="20">
        <v>4.76</v>
      </c>
      <c r="T869" s="20">
        <v>1</v>
      </c>
      <c r="U869" s="20" t="s">
        <v>397</v>
      </c>
      <c r="V869" s="21">
        <f>_xlfn.XLOOKUP(D869,'[4]Gen. Real'!$A$2:$A$1168,'[4]Gen. Real'!$C$2:$C$1168,"-",0)</f>
        <v>0.59383000000000008</v>
      </c>
      <c r="W869" s="22"/>
      <c r="X869" s="22" t="str">
        <f>_xlfn.XLOOKUP(D869,[4]Vertimiento!$J$2:$J$119,[4]Vertimiento!$K$2:$K$119,"-",0)</f>
        <v>-</v>
      </c>
      <c r="Y869" s="23" t="str">
        <f t="shared" si="52"/>
        <v>-</v>
      </c>
      <c r="Z869" s="19" t="str">
        <f>_xlfn.XLOOKUP(D869,[4]Cmg!$I$4:$I$99,[4]Cmg!$M$4:$M$99,"----",0,1)</f>
        <v>----</v>
      </c>
      <c r="AA869" s="19" t="str">
        <f>_xlfn.XLOOKUP(D869,[4]Cmg!$A$4:$A$101,[4]Cmg!$B$4:$B$101,"----",0,1)</f>
        <v>----</v>
      </c>
      <c r="AB869" s="19" t="str">
        <f>_xlfn.XLOOKUP(D869,[4]Cmg!$E$4:$E$101,[4]Cmg!$F$4:$F$101,"----",0,1)</f>
        <v>----</v>
      </c>
      <c r="AC869" s="19" t="str">
        <f>_xlfn.XLOOKUP(D869,[4]Cmg!$O$4:$O$101,[4]Cmg!$P$4:$P$101,"----",0,1)</f>
        <v>----</v>
      </c>
      <c r="AD869" s="24" t="str">
        <f>_xlfn.XLOOKUP(D869,[4]Cmg!$S$4:$S$101,[4]Cmg!$U$4:$U$101,"----",0,1)</f>
        <v>----</v>
      </c>
      <c r="AG869" s="25">
        <f>IFERROR(SUMIFS('[4]BD Unidades'!$AH:$AH,'[4]BD Unidades'!$A:$A,'BD Centrales 2024'!$A869),"-")</f>
        <v>1</v>
      </c>
      <c r="AH869" s="25">
        <f>SUMIFS('[4]BD Unidades'!$AJ$3:$AJ$1424,'[4]BD Unidades'!$A$3:$A$1424,$A869)</f>
        <v>1554.2857142857142</v>
      </c>
      <c r="AI869" s="25">
        <f>SUMIFS('[4]BD Unidades'!$AL$3:$AL$1424,'[4]BD Unidades'!$A$3:$A$1424,$A869)</f>
        <v>0</v>
      </c>
      <c r="AJ869" s="26">
        <f t="shared" si="53"/>
        <v>0</v>
      </c>
      <c r="AK869" s="27">
        <f>IFERROR(SUMIFS('[4]BD Unidades'!$AO$3:$AO$1424,'[4]BD Unidades'!$A$3:$A$1424,$A869),"-")</f>
        <v>0</v>
      </c>
      <c r="AL869" s="27">
        <f>IFERROR(SUMIFS('[4]BD Unidades'!$AQ$3:$AQ$1424,'[4]BD Unidades'!$A$3:$A$1424,$A869),"-")</f>
        <v>0</v>
      </c>
      <c r="AM869" s="27">
        <f>IFERROR(SUMIFS('[4]BD Unidades'!$AS$3:$AS$1424,'[4]BD Unidades'!$A$3:$A$1424,$A869),"-")</f>
        <v>0</v>
      </c>
      <c r="AN869" s="27">
        <f>IFERROR(SUMIFS('[4]BD Unidades'!$AU$3:$AU$1424,'[4]BD Unidades'!$A$3:$A$1424,$A869),"-")</f>
        <v>0</v>
      </c>
      <c r="AO869" s="27">
        <f>IFERROR(SUMIFS('[4]BD Unidades'!$AW$3:$AW$1424,'[4]BD Unidades'!$A$3:$A$1424,$A869),"-")</f>
        <v>0</v>
      </c>
      <c r="AP869" s="27">
        <f>IFERROR(SUMIFS('[4]BD Unidades'!$AY$3:$AY$1424,'[4]BD Unidades'!$A$3:$A$1424,$A869),"-")</f>
        <v>0.29368952380952379</v>
      </c>
      <c r="AQ869" s="25">
        <f>IFERROR(SUMIFS('[4]BD Unidades'!$AZ$3:$AZ$1424,'[4]BD Unidades'!$A$3:$A$1424,$A869),"-")</f>
        <v>0.22869070040485823</v>
      </c>
      <c r="AR869" s="25">
        <f>IFERROR(SUMIFS('[4]BD Unidades'!$BA$3:$BA$1424,'[4]BD Unidades'!$A$3:$A$1424,$A869),"-")</f>
        <v>1</v>
      </c>
      <c r="AS869" s="28">
        <f>SUMIFS('[4]BD Unidades'!$BC$3:$BC$1424,'[4]BD Unidades'!$A$3:$A$1424,$A869)</f>
        <v>1.8315238095238096E-2</v>
      </c>
      <c r="AT869" s="28">
        <f>SUMIFS('[4]BD Unidades'!$BE$3:$BE$1424,'[4]BD Unidades'!$A$3:$A$1424,$A869)</f>
        <v>0.95238095238095233</v>
      </c>
      <c r="AU869" s="29">
        <f t="shared" si="54"/>
        <v>0.93493786848072558</v>
      </c>
      <c r="AV869" s="30">
        <f t="shared" si="55"/>
        <v>4.7599999999999996E-2</v>
      </c>
      <c r="AW869" s="25">
        <f>IFERROR(SUMIFS('[4]BD Unidades'!$BI$3:$BI$1424,'[4]BD Unidades'!$A$3:$A$1424,$A869),"-")</f>
        <v>4.1671876964713986E-2</v>
      </c>
      <c r="AX869" s="25">
        <f>IFERROR(SUMIFS('[4]BD Unidades'!$BJ$3:$BJ$1424,'[4]BD Unidades'!$A$3:$A$1424,$A869),"-")</f>
        <v>2.678013808142363E-2</v>
      </c>
    </row>
    <row r="870" spans="1:50" ht="14.4" x14ac:dyDescent="0.3">
      <c r="A870" s="7">
        <v>2271</v>
      </c>
      <c r="B870" s="7" t="s">
        <v>4283</v>
      </c>
      <c r="D870" s="8" t="s">
        <v>4284</v>
      </c>
      <c r="E870" s="19" t="s">
        <v>4285</v>
      </c>
      <c r="F870" s="19" t="s">
        <v>4285</v>
      </c>
      <c r="G870" s="19" t="s">
        <v>4286</v>
      </c>
      <c r="H870" s="19" t="s">
        <v>397</v>
      </c>
      <c r="I870" s="19">
        <v>2024</v>
      </c>
      <c r="J870" s="19" t="s">
        <v>495</v>
      </c>
      <c r="K870" s="19" t="s">
        <v>496</v>
      </c>
      <c r="L870" s="19" t="s">
        <v>213</v>
      </c>
      <c r="M870" s="19" t="s">
        <v>106</v>
      </c>
      <c r="N870" s="19" t="s">
        <v>243</v>
      </c>
      <c r="O870" s="19" t="s">
        <v>1409</v>
      </c>
      <c r="P870" s="19" t="s">
        <v>51</v>
      </c>
      <c r="Q870" s="9" t="s">
        <v>4287</v>
      </c>
      <c r="R870" s="20">
        <v>2.8130000000000002</v>
      </c>
      <c r="S870" s="20">
        <v>0.46200000000000002</v>
      </c>
      <c r="T870" s="20">
        <v>2.8</v>
      </c>
      <c r="U870" s="20" t="s">
        <v>397</v>
      </c>
      <c r="V870" s="21">
        <f>_xlfn.XLOOKUP(D870,'[4]Gen. Real'!$A$2:$A$1168,'[4]Gen. Real'!$C$2:$C$1168,"-",0)</f>
        <v>2.82185</v>
      </c>
      <c r="W870" s="22"/>
      <c r="X870" s="22" t="str">
        <f>_xlfn.XLOOKUP(D870,[4]Vertimiento!$J$2:$J$119,[4]Vertimiento!$K$2:$K$119,"-",0)</f>
        <v>-</v>
      </c>
      <c r="Y870" s="23" t="str">
        <f t="shared" si="52"/>
        <v>-</v>
      </c>
      <c r="Z870" s="19" t="str">
        <f>_xlfn.XLOOKUP(D870,[4]Cmg!$I$4:$I$99,[4]Cmg!$M$4:$M$99,"----",0,1)</f>
        <v>----</v>
      </c>
      <c r="AA870" s="19" t="str">
        <f>_xlfn.XLOOKUP(D870,[4]Cmg!$A$4:$A$101,[4]Cmg!$B$4:$B$101,"----",0,1)</f>
        <v>----</v>
      </c>
      <c r="AB870" s="19" t="str">
        <f>_xlfn.XLOOKUP(D870,[4]Cmg!$E$4:$E$101,[4]Cmg!$F$4:$F$101,"----",0,1)</f>
        <v>----</v>
      </c>
      <c r="AC870" s="19" t="str">
        <f>_xlfn.XLOOKUP(D870,[4]Cmg!$O$4:$O$101,[4]Cmg!$P$4:$P$101,"----",0,1)</f>
        <v>----</v>
      </c>
      <c r="AD870" s="24" t="str">
        <f>_xlfn.XLOOKUP(D870,[4]Cmg!$S$4:$S$101,[4]Cmg!$U$4:$U$101,"----",0,1)</f>
        <v>----</v>
      </c>
      <c r="AG870" s="25">
        <f>IFERROR(SUMIFS('[4]BD Unidades'!$AH:$AH,'[4]BD Unidades'!$A:$A,'BD Centrales 2024'!$A870),"-")</f>
        <v>2.8</v>
      </c>
      <c r="AH870" s="25">
        <f>SUMIFS('[4]BD Unidades'!$AJ$3:$AJ$1424,'[4]BD Unidades'!$A$3:$A$1424,$A870)</f>
        <v>5148.0815262471815</v>
      </c>
      <c r="AI870" s="25">
        <f>SUMIFS('[4]BD Unidades'!$AL$3:$AL$1424,'[4]BD Unidades'!$A$3:$A$1424,$A870)</f>
        <v>0</v>
      </c>
      <c r="AJ870" s="26">
        <f t="shared" si="53"/>
        <v>0</v>
      </c>
      <c r="AK870" s="27">
        <f>IFERROR(SUMIFS('[4]BD Unidades'!$AO$3:$AO$1424,'[4]BD Unidades'!$A$3:$A$1424,$A870),"-")</f>
        <v>0</v>
      </c>
      <c r="AL870" s="27">
        <f>IFERROR(SUMIFS('[4]BD Unidades'!$AQ$3:$AQ$1424,'[4]BD Unidades'!$A$3:$A$1424,$A870),"-")</f>
        <v>0</v>
      </c>
      <c r="AM870" s="27">
        <f>IFERROR(SUMIFS('[4]BD Unidades'!$AS$3:$AS$1424,'[4]BD Unidades'!$A$3:$A$1424,$A870),"-")</f>
        <v>0</v>
      </c>
      <c r="AN870" s="27">
        <f>IFERROR(SUMIFS('[4]BD Unidades'!$AU$3:$AU$1424,'[4]BD Unidades'!$A$3:$A$1424,$A870),"-")</f>
        <v>0</v>
      </c>
      <c r="AO870" s="27">
        <f>IFERROR(SUMIFS('[4]BD Unidades'!$AW$3:$AW$1424,'[4]BD Unidades'!$A$3:$A$1424,$A870),"-")</f>
        <v>0</v>
      </c>
      <c r="AP870" s="27">
        <f>IFERROR(SUMIFS('[4]BD Unidades'!$AY$3:$AY$1424,'[4]BD Unidades'!$A$3:$A$1424,$A870),"-")</f>
        <v>0.24385879843583358</v>
      </c>
      <c r="AQ870" s="25">
        <f>IFERROR(SUMIFS('[4]BD Unidades'!$AZ$3:$AZ$1424,'[4]BD Unidades'!$A$3:$A$1424,$A870),"-")</f>
        <v>0.64033396113360297</v>
      </c>
      <c r="AR870" s="25">
        <f>IFERROR(SUMIFS('[4]BD Unidades'!$BA$3:$BA$1424,'[4]BD Unidades'!$A$3:$A$1424,$A870),"-")</f>
        <v>2.80000000000001</v>
      </c>
      <c r="AS870" s="28">
        <f>SUMIFS('[4]BD Unidades'!$BC$3:$BC$1424,'[4]BD Unidades'!$A$3:$A$1424,$A870)</f>
        <v>1.9142125844294346E-2</v>
      </c>
      <c r="AT870" s="28">
        <f>SUMIFS('[4]BD Unidades'!$BE$3:$BE$1424,'[4]BD Unidades'!$A$3:$A$1424,$A870)</f>
        <v>0.99537859936011364</v>
      </c>
      <c r="AU870" s="29">
        <f t="shared" si="54"/>
        <v>0.97632493694844491</v>
      </c>
      <c r="AV870" s="30">
        <f t="shared" si="55"/>
        <v>4.62E-3</v>
      </c>
      <c r="AW870" s="25">
        <f>IFERROR(SUMIFS('[4]BD Unidades'!$BI$3:$BI$1424,'[4]BD Unidades'!$A$3:$A$1424,$A870),"-")</f>
        <v>0.42382750159994392</v>
      </c>
      <c r="AX870" s="25">
        <f>IFERROR(SUMIFS('[4]BD Unidades'!$BJ$3:$BJ$1424,'[4]BD Unidades'!$A$3:$A$1424,$A870),"-")</f>
        <v>0.27236975731047908</v>
      </c>
    </row>
    <row r="871" spans="1:50" ht="14.4" x14ac:dyDescent="0.3">
      <c r="A871" s="7">
        <v>2272</v>
      </c>
      <c r="B871" s="7" t="s">
        <v>4288</v>
      </c>
      <c r="D871" s="8" t="s">
        <v>4289</v>
      </c>
      <c r="E871" s="19" t="s">
        <v>4290</v>
      </c>
      <c r="F871" s="19" t="s">
        <v>4290</v>
      </c>
      <c r="G871" s="19" t="s">
        <v>4291</v>
      </c>
      <c r="H871" s="19" t="s">
        <v>397</v>
      </c>
      <c r="I871" s="19">
        <v>2024</v>
      </c>
      <c r="J871" s="19" t="s">
        <v>495</v>
      </c>
      <c r="K871" s="19" t="s">
        <v>496</v>
      </c>
      <c r="L871" s="19" t="s">
        <v>213</v>
      </c>
      <c r="M871" s="19" t="s">
        <v>362</v>
      </c>
      <c r="N871" s="19" t="s">
        <v>363</v>
      </c>
      <c r="O871" s="19" t="s">
        <v>364</v>
      </c>
      <c r="P871" s="19" t="s">
        <v>51</v>
      </c>
      <c r="Q871" s="9" t="s">
        <v>4293</v>
      </c>
      <c r="R871" s="20">
        <v>9.09</v>
      </c>
      <c r="S871" s="20">
        <v>0.99</v>
      </c>
      <c r="T871" s="20">
        <v>9</v>
      </c>
      <c r="U871" s="20" t="s">
        <v>397</v>
      </c>
      <c r="V871" s="21" t="str">
        <f>_xlfn.XLOOKUP(D871,'[4]Gen. Real'!$A$2:$A$1168,'[4]Gen. Real'!$C$2:$C$1168,"-",0)</f>
        <v>-</v>
      </c>
      <c r="W871" s="22"/>
      <c r="X871" s="22" t="str">
        <f>_xlfn.XLOOKUP(D871,[4]Vertimiento!$J$2:$J$119,[4]Vertimiento!$K$2:$K$119,"-",0)</f>
        <v>-</v>
      </c>
      <c r="Y871" s="23" t="str">
        <f t="shared" si="52"/>
        <v>-</v>
      </c>
      <c r="Z871" s="19" t="str">
        <f>_xlfn.XLOOKUP(D871,[4]Cmg!$I$4:$I$99,[4]Cmg!$M$4:$M$99,"----",0,1)</f>
        <v>----</v>
      </c>
      <c r="AA871" s="19" t="str">
        <f>_xlfn.XLOOKUP(D871,[4]Cmg!$A$4:$A$101,[4]Cmg!$B$4:$B$101,"----",0,1)</f>
        <v>----</v>
      </c>
      <c r="AB871" s="19" t="str">
        <f>_xlfn.XLOOKUP(D871,[4]Cmg!$E$4:$E$101,[4]Cmg!$F$4:$F$101,"----",0,1)</f>
        <v>----</v>
      </c>
      <c r="AC871" s="19" t="str">
        <f>_xlfn.XLOOKUP(D871,[4]Cmg!$O$4:$O$101,[4]Cmg!$P$4:$P$101,"----",0,1)</f>
        <v>----</v>
      </c>
      <c r="AD871" s="24" t="str">
        <f>_xlfn.XLOOKUP(D871,[4]Cmg!$S$4:$S$101,[4]Cmg!$U$4:$U$101,"----",0,1)</f>
        <v>----</v>
      </c>
      <c r="AG871" s="25">
        <f>IFERROR(SUMIFS('[4]BD Unidades'!$AH:$AH,'[4]BD Unidades'!$A:$A,'BD Centrales 2024'!$A871),"-")</f>
        <v>0</v>
      </c>
      <c r="AH871" s="25">
        <f>SUMIFS('[4]BD Unidades'!$AJ$3:$AJ$1424,'[4]BD Unidades'!$A$3:$A$1424,$A871)</f>
        <v>0</v>
      </c>
      <c r="AI871" s="25">
        <f>SUMIFS('[4]BD Unidades'!$AL$3:$AL$1424,'[4]BD Unidades'!$A$3:$A$1424,$A871)</f>
        <v>0</v>
      </c>
      <c r="AJ871" s="26" t="str">
        <f t="shared" si="53"/>
        <v>-</v>
      </c>
      <c r="AK871" s="27">
        <f>IFERROR(SUMIFS('[4]BD Unidades'!$AO$3:$AO$1424,'[4]BD Unidades'!$A$3:$A$1424,$A871),"-")</f>
        <v>0</v>
      </c>
      <c r="AL871" s="27">
        <f>IFERROR(SUMIFS('[4]BD Unidades'!$AQ$3:$AQ$1424,'[4]BD Unidades'!$A$3:$A$1424,$A871),"-")</f>
        <v>0</v>
      </c>
      <c r="AM871" s="27">
        <f>IFERROR(SUMIFS('[4]BD Unidades'!$AS$3:$AS$1424,'[4]BD Unidades'!$A$3:$A$1424,$A871),"-")</f>
        <v>0</v>
      </c>
      <c r="AN871" s="27">
        <f>IFERROR(SUMIFS('[4]BD Unidades'!$AU$3:$AU$1424,'[4]BD Unidades'!$A$3:$A$1424,$A871),"-")</f>
        <v>0</v>
      </c>
      <c r="AO871" s="27">
        <f>IFERROR(SUMIFS('[4]BD Unidades'!$AW$3:$AW$1424,'[4]BD Unidades'!$A$3:$A$1424,$A871),"-")</f>
        <v>0</v>
      </c>
      <c r="AP871" s="27">
        <f>IFERROR(SUMIFS('[4]BD Unidades'!$AY$3:$AY$1424,'[4]BD Unidades'!$A$3:$A$1424,$A871),"-")</f>
        <v>0</v>
      </c>
      <c r="AQ871" s="25">
        <f>IFERROR(SUMIFS('[4]BD Unidades'!$AZ$3:$AZ$1424,'[4]BD Unidades'!$A$3:$A$1424,$A871),"-")</f>
        <v>0</v>
      </c>
      <c r="AR871" s="25">
        <f>IFERROR(SUMIFS('[4]BD Unidades'!$BA$3:$BA$1424,'[4]BD Unidades'!$A$3:$A$1424,$A871),"-")</f>
        <v>0</v>
      </c>
      <c r="AS871" s="28">
        <f>SUMIFS('[4]BD Unidades'!$BC$3:$BC$1424,'[4]BD Unidades'!$A$3:$A$1424,$A871)</f>
        <v>0</v>
      </c>
      <c r="AT871" s="28">
        <f>SUMIFS('[4]BD Unidades'!$BE$3:$BE$1424,'[4]BD Unidades'!$A$3:$A$1424,$A871)</f>
        <v>0</v>
      </c>
      <c r="AU871" s="29">
        <f t="shared" si="54"/>
        <v>0</v>
      </c>
      <c r="AV871" s="30">
        <f t="shared" si="55"/>
        <v>9.8999999999999991E-3</v>
      </c>
      <c r="AW871" s="25">
        <f>IFERROR(SUMIFS('[4]BD Unidades'!$BI$3:$BI$1424,'[4]BD Unidades'!$A$3:$A$1424,$A871),"-")</f>
        <v>0</v>
      </c>
      <c r="AX871" s="25">
        <f>IFERROR(SUMIFS('[4]BD Unidades'!$BJ$3:$BJ$1424,'[4]BD Unidades'!$A$3:$A$1424,$A871),"-")</f>
        <v>0</v>
      </c>
    </row>
    <row r="872" spans="1:50" ht="14.4" x14ac:dyDescent="0.3">
      <c r="A872" s="7">
        <v>2274</v>
      </c>
      <c r="B872" s="7" t="s">
        <v>4294</v>
      </c>
      <c r="D872" s="8" t="s">
        <v>4295</v>
      </c>
      <c r="E872" s="19" t="s">
        <v>4296</v>
      </c>
      <c r="F872" s="19" t="s">
        <v>4296</v>
      </c>
      <c r="G872" s="19" t="s">
        <v>4297</v>
      </c>
      <c r="H872" s="19" t="s">
        <v>397</v>
      </c>
      <c r="I872" s="19">
        <v>2024</v>
      </c>
      <c r="J872" s="19" t="s">
        <v>495</v>
      </c>
      <c r="K872" s="19" t="s">
        <v>496</v>
      </c>
      <c r="L872" s="19" t="s">
        <v>213</v>
      </c>
      <c r="M872" s="19" t="s">
        <v>90</v>
      </c>
      <c r="N872" s="19" t="s">
        <v>868</v>
      </c>
      <c r="O872" s="19" t="s">
        <v>868</v>
      </c>
      <c r="P872" s="19" t="s">
        <v>51</v>
      </c>
      <c r="Q872" s="9" t="s">
        <v>4298</v>
      </c>
      <c r="R872" s="20">
        <v>3</v>
      </c>
      <c r="S872" s="20">
        <v>0.03</v>
      </c>
      <c r="T872" s="20">
        <v>2.97</v>
      </c>
      <c r="U872" s="20" t="s">
        <v>397</v>
      </c>
      <c r="V872" s="21">
        <f>_xlfn.XLOOKUP(D872,'[4]Gen. Real'!$A$2:$A$1168,'[4]Gen. Real'!$C$2:$C$1168,"-",0)</f>
        <v>2.5332600000000003</v>
      </c>
      <c r="W872" s="22"/>
      <c r="X872" s="22" t="str">
        <f>_xlfn.XLOOKUP(D872,[4]Vertimiento!$J$2:$J$119,[4]Vertimiento!$K$2:$K$119,"-",0)</f>
        <v>-</v>
      </c>
      <c r="Y872" s="23" t="str">
        <f t="shared" si="52"/>
        <v>-</v>
      </c>
      <c r="Z872" s="19" t="str">
        <f>_xlfn.XLOOKUP(D872,[4]Cmg!$I$4:$I$99,[4]Cmg!$M$4:$M$99,"----",0,1)</f>
        <v>----</v>
      </c>
      <c r="AA872" s="19" t="str">
        <f>_xlfn.XLOOKUP(D872,[4]Cmg!$A$4:$A$101,[4]Cmg!$B$4:$B$101,"----",0,1)</f>
        <v>----</v>
      </c>
      <c r="AB872" s="19" t="str">
        <f>_xlfn.XLOOKUP(D872,[4]Cmg!$E$4:$E$101,[4]Cmg!$F$4:$F$101,"----",0,1)</f>
        <v>----</v>
      </c>
      <c r="AC872" s="19" t="str">
        <f>_xlfn.XLOOKUP(D872,[4]Cmg!$O$4:$O$101,[4]Cmg!$P$4:$P$101,"----",0,1)</f>
        <v>----</v>
      </c>
      <c r="AD872" s="24" t="str">
        <f>_xlfn.XLOOKUP(D872,[4]Cmg!$S$4:$S$101,[4]Cmg!$U$4:$U$101,"----",0,1)</f>
        <v>----</v>
      </c>
      <c r="AG872" s="25">
        <f>IFERROR(SUMIFS('[4]BD Unidades'!$AH:$AH,'[4]BD Unidades'!$A:$A,'BD Centrales 2024'!$A872),"-")</f>
        <v>3</v>
      </c>
      <c r="AH872" s="25">
        <f>SUMIFS('[4]BD Unidades'!$AJ$3:$AJ$1424,'[4]BD Unidades'!$A$3:$A$1424,$A872)</f>
        <v>4119.1166666666704</v>
      </c>
      <c r="AI872" s="25">
        <f>SUMIFS('[4]BD Unidades'!$AL$3:$AL$1424,'[4]BD Unidades'!$A$3:$A$1424,$A872)</f>
        <v>0</v>
      </c>
      <c r="AJ872" s="26">
        <f t="shared" si="53"/>
        <v>0</v>
      </c>
      <c r="AK872" s="27">
        <f>IFERROR(SUMIFS('[4]BD Unidades'!$AO$3:$AO$1424,'[4]BD Unidades'!$A$3:$A$1424,$A872),"-")</f>
        <v>0</v>
      </c>
      <c r="AL872" s="27">
        <f>IFERROR(SUMIFS('[4]BD Unidades'!$AQ$3:$AQ$1424,'[4]BD Unidades'!$A$3:$A$1424,$A872),"-")</f>
        <v>0</v>
      </c>
      <c r="AM872" s="27">
        <f>IFERROR(SUMIFS('[4]BD Unidades'!$AS$3:$AS$1424,'[4]BD Unidades'!$A$3:$A$1424,$A872),"-")</f>
        <v>0</v>
      </c>
      <c r="AN872" s="27">
        <f>IFERROR(SUMIFS('[4]BD Unidades'!$AU$3:$AU$1424,'[4]BD Unidades'!$A$3:$A$1424,$A872),"-")</f>
        <v>0</v>
      </c>
      <c r="AO872" s="27">
        <f>IFERROR(SUMIFS('[4]BD Unidades'!$AW$3:$AW$1424,'[4]BD Unidades'!$A$3:$A$1424,$A872),"-")</f>
        <v>0</v>
      </c>
      <c r="AP872" s="27">
        <f>IFERROR(SUMIFS('[4]BD Unidades'!$AY$3:$AY$1424,'[4]BD Unidades'!$A$3:$A$1424,$A872),"-")</f>
        <v>0.20545500000000003</v>
      </c>
      <c r="AQ872" s="25">
        <f>IFERROR(SUMIFS('[4]BD Unidades'!$AZ$3:$AZ$1424,'[4]BD Unidades'!$A$3:$A$1424,$A872),"-")</f>
        <v>0.68607210121457474</v>
      </c>
      <c r="AR872" s="25">
        <f>IFERROR(SUMIFS('[4]BD Unidades'!$BA$3:$BA$1424,'[4]BD Unidades'!$A$3:$A$1424,$A872),"-")</f>
        <v>3</v>
      </c>
      <c r="AS872" s="28">
        <f>SUMIFS('[4]BD Unidades'!$BC$3:$BC$1424,'[4]BD Unidades'!$A$3:$A$1424,$A872)</f>
        <v>1.9231000000000002E-2</v>
      </c>
      <c r="AT872" s="28">
        <f>SUMIFS('[4]BD Unidades'!$BE$3:$BE$1424,'[4]BD Unidades'!$A$3:$A$1424,$A872)</f>
        <v>0.99995825743776601</v>
      </c>
      <c r="AU872" s="29">
        <f t="shared" si="54"/>
        <v>0.98072806018898029</v>
      </c>
      <c r="AV872" s="30">
        <f t="shared" si="55"/>
        <v>2.9999999999999997E-4</v>
      </c>
      <c r="AW872" s="25">
        <f>IFERROR(SUMIFS('[4]BD Unidades'!$BI$3:$BI$1424,'[4]BD Unidades'!$A$3:$A$1424,$A872),"-")</f>
        <v>0.36400090675639751</v>
      </c>
      <c r="AX872" s="25">
        <f>IFERROR(SUMIFS('[4]BD Unidades'!$BJ$3:$BJ$1424,'[4]BD Unidades'!$A$3:$A$1424,$A872),"-")</f>
        <v>0.23392261771539422</v>
      </c>
    </row>
    <row r="873" spans="1:50" ht="14.4" x14ac:dyDescent="0.3">
      <c r="A873" s="7">
        <v>2275</v>
      </c>
      <c r="B873" s="7" t="s">
        <v>4299</v>
      </c>
      <c r="D873" s="8" t="s">
        <v>4300</v>
      </c>
      <c r="E873" s="19" t="s">
        <v>4301</v>
      </c>
      <c r="F873" s="19" t="s">
        <v>4301</v>
      </c>
      <c r="G873" s="19" t="s">
        <v>4302</v>
      </c>
      <c r="H873" s="19">
        <v>1</v>
      </c>
      <c r="I873" s="19">
        <v>2024</v>
      </c>
      <c r="J873" s="19" t="s">
        <v>495</v>
      </c>
      <c r="K873" s="19" t="s">
        <v>496</v>
      </c>
      <c r="L873" s="19" t="s">
        <v>213</v>
      </c>
      <c r="M873" s="19" t="s">
        <v>90</v>
      </c>
      <c r="N873" s="19" t="s">
        <v>868</v>
      </c>
      <c r="O873" s="19" t="s">
        <v>868</v>
      </c>
      <c r="P873" s="19" t="s">
        <v>51</v>
      </c>
      <c r="Q873" s="9" t="s">
        <v>4303</v>
      </c>
      <c r="R873" s="20">
        <v>9.1590000000000007</v>
      </c>
      <c r="S873" s="20">
        <v>1.764</v>
      </c>
      <c r="T873" s="20">
        <v>2.17</v>
      </c>
      <c r="U873" s="20" t="s">
        <v>397</v>
      </c>
      <c r="V873" s="21" t="str">
        <f>_xlfn.XLOOKUP(D873,'[4]Gen. Real'!$A$2:$A$1168,'[4]Gen. Real'!$C$2:$C$1168,"-",0)</f>
        <v>-</v>
      </c>
      <c r="W873" s="22"/>
      <c r="X873" s="22" t="str">
        <f>_xlfn.XLOOKUP(D873,[4]Vertimiento!$J$2:$J$119,[4]Vertimiento!$K$2:$K$119,"-",0)</f>
        <v>-</v>
      </c>
      <c r="Y873" s="23" t="str">
        <f t="shared" si="52"/>
        <v>-</v>
      </c>
      <c r="Z873" s="19" t="str">
        <f>_xlfn.XLOOKUP(D873,[4]Cmg!$I$4:$I$99,[4]Cmg!$M$4:$M$99,"----",0,1)</f>
        <v>----</v>
      </c>
      <c r="AA873" s="19" t="str">
        <f>_xlfn.XLOOKUP(D873,[4]Cmg!$A$4:$A$101,[4]Cmg!$B$4:$B$101,"----",0,1)</f>
        <v>----</v>
      </c>
      <c r="AB873" s="19" t="str">
        <f>_xlfn.XLOOKUP(D873,[4]Cmg!$E$4:$E$101,[4]Cmg!$F$4:$F$101,"----",0,1)</f>
        <v>----</v>
      </c>
      <c r="AC873" s="19" t="str">
        <f>_xlfn.XLOOKUP(D873,[4]Cmg!$O$4:$O$101,[4]Cmg!$P$4:$P$101,"----",0,1)</f>
        <v>----</v>
      </c>
      <c r="AD873" s="24" t="str">
        <f>_xlfn.XLOOKUP(D873,[4]Cmg!$S$4:$S$101,[4]Cmg!$U$4:$U$101,"----",0,1)</f>
        <v>----</v>
      </c>
      <c r="AG873" s="25">
        <f>IFERROR(SUMIFS('[4]BD Unidades'!$AH:$AH,'[4]BD Unidades'!$A:$A,'BD Centrales 2024'!$A873),"-")</f>
        <v>0</v>
      </c>
      <c r="AH873" s="25">
        <f>SUMIFS('[4]BD Unidades'!$AJ$3:$AJ$1424,'[4]BD Unidades'!$A$3:$A$1424,$A873)</f>
        <v>0</v>
      </c>
      <c r="AI873" s="25">
        <f>SUMIFS('[4]BD Unidades'!$AL$3:$AL$1424,'[4]BD Unidades'!$A$3:$A$1424,$A873)</f>
        <v>0</v>
      </c>
      <c r="AJ873" s="26" t="str">
        <f t="shared" si="53"/>
        <v>-</v>
      </c>
      <c r="AK873" s="27">
        <f>IFERROR(SUMIFS('[4]BD Unidades'!$AO$3:$AO$1424,'[4]BD Unidades'!$A$3:$A$1424,$A873),"-")</f>
        <v>0</v>
      </c>
      <c r="AL873" s="27">
        <f>IFERROR(SUMIFS('[4]BD Unidades'!$AQ$3:$AQ$1424,'[4]BD Unidades'!$A$3:$A$1424,$A873),"-")</f>
        <v>0</v>
      </c>
      <c r="AM873" s="27">
        <f>IFERROR(SUMIFS('[4]BD Unidades'!$AS$3:$AS$1424,'[4]BD Unidades'!$A$3:$A$1424,$A873),"-")</f>
        <v>0</v>
      </c>
      <c r="AN873" s="27">
        <f>IFERROR(SUMIFS('[4]BD Unidades'!$AU$3:$AU$1424,'[4]BD Unidades'!$A$3:$A$1424,$A873),"-")</f>
        <v>0</v>
      </c>
      <c r="AO873" s="27">
        <f>IFERROR(SUMIFS('[4]BD Unidades'!$AW$3:$AW$1424,'[4]BD Unidades'!$A$3:$A$1424,$A873),"-")</f>
        <v>0</v>
      </c>
      <c r="AP873" s="27">
        <f>IFERROR(SUMIFS('[4]BD Unidades'!$AY$3:$AY$1424,'[4]BD Unidades'!$A$3:$A$1424,$A873),"-")</f>
        <v>0</v>
      </c>
      <c r="AQ873" s="25">
        <f>IFERROR(SUMIFS('[4]BD Unidades'!$AZ$3:$AZ$1424,'[4]BD Unidades'!$A$3:$A$1424,$A873),"-")</f>
        <v>0</v>
      </c>
      <c r="AR873" s="25">
        <f>IFERROR(SUMIFS('[4]BD Unidades'!$BA$3:$BA$1424,'[4]BD Unidades'!$A$3:$A$1424,$A873),"-")</f>
        <v>0</v>
      </c>
      <c r="AS873" s="28">
        <f>SUMIFS('[4]BD Unidades'!$BC$3:$BC$1424,'[4]BD Unidades'!$A$3:$A$1424,$A873)</f>
        <v>0</v>
      </c>
      <c r="AT873" s="28">
        <f>SUMIFS('[4]BD Unidades'!$BE$3:$BE$1424,'[4]BD Unidades'!$A$3:$A$1424,$A873)</f>
        <v>0</v>
      </c>
      <c r="AU873" s="29">
        <f t="shared" si="54"/>
        <v>0</v>
      </c>
      <c r="AV873" s="30">
        <f t="shared" si="55"/>
        <v>1.7639999999999999E-2</v>
      </c>
      <c r="AW873" s="25">
        <f>IFERROR(SUMIFS('[4]BD Unidades'!$BI$3:$BI$1424,'[4]BD Unidades'!$A$3:$A$1424,$A873),"-")</f>
        <v>0</v>
      </c>
      <c r="AX873" s="25">
        <f>IFERROR(SUMIFS('[4]BD Unidades'!$BJ$3:$BJ$1424,'[4]BD Unidades'!$A$3:$A$1424,$A873),"-")</f>
        <v>0</v>
      </c>
    </row>
    <row r="874" spans="1:50" ht="14.4" x14ac:dyDescent="0.3">
      <c r="A874" s="7">
        <v>2276</v>
      </c>
      <c r="B874" s="7" t="s">
        <v>4304</v>
      </c>
      <c r="D874" s="8" t="s">
        <v>4305</v>
      </c>
      <c r="E874" s="19" t="s">
        <v>4306</v>
      </c>
      <c r="F874" s="19" t="s">
        <v>4306</v>
      </c>
      <c r="G874" s="19" t="s">
        <v>4307</v>
      </c>
      <c r="H874" s="19" t="s">
        <v>397</v>
      </c>
      <c r="I874" s="19">
        <v>2024</v>
      </c>
      <c r="J874" s="19" t="s">
        <v>495</v>
      </c>
      <c r="K874" s="19" t="s">
        <v>496</v>
      </c>
      <c r="L874" s="19" t="s">
        <v>213</v>
      </c>
      <c r="M874" s="19" t="s">
        <v>90</v>
      </c>
      <c r="N874" s="19" t="s">
        <v>97</v>
      </c>
      <c r="O874" s="19" t="s">
        <v>1095</v>
      </c>
      <c r="P874" s="19" t="s">
        <v>51</v>
      </c>
      <c r="Q874" s="9" t="s">
        <v>4309</v>
      </c>
      <c r="R874" s="20">
        <v>9.01</v>
      </c>
      <c r="S874" s="20">
        <v>0.111</v>
      </c>
      <c r="T874" s="20">
        <v>9</v>
      </c>
      <c r="U874" s="20" t="s">
        <v>6290</v>
      </c>
      <c r="V874" s="21">
        <f>_xlfn.XLOOKUP(D874,'[4]Gen. Real'!$A$2:$A$1168,'[4]Gen. Real'!$C$2:$C$1168,"-",0)</f>
        <v>7.412329999999999</v>
      </c>
      <c r="W874" s="22"/>
      <c r="X874" s="22" t="str">
        <f>_xlfn.XLOOKUP(D874,[4]Vertimiento!$J$2:$J$119,[4]Vertimiento!$K$2:$K$119,"-",0)</f>
        <v>-</v>
      </c>
      <c r="Y874" s="23" t="str">
        <f t="shared" si="52"/>
        <v>-</v>
      </c>
      <c r="Z874" s="19" t="str">
        <f>_xlfn.XLOOKUP(D874,[4]Cmg!$I$4:$I$99,[4]Cmg!$M$4:$M$99,"----",0,1)</f>
        <v>----</v>
      </c>
      <c r="AA874" s="19" t="str">
        <f>_xlfn.XLOOKUP(D874,[4]Cmg!$A$4:$A$101,[4]Cmg!$B$4:$B$101,"----",0,1)</f>
        <v>----</v>
      </c>
      <c r="AB874" s="19" t="str">
        <f>_xlfn.XLOOKUP(D874,[4]Cmg!$E$4:$E$101,[4]Cmg!$F$4:$F$101,"----",0,1)</f>
        <v>----</v>
      </c>
      <c r="AC874" s="19" t="str">
        <f>_xlfn.XLOOKUP(D874,[4]Cmg!$O$4:$O$101,[4]Cmg!$P$4:$P$101,"----",0,1)</f>
        <v>----</v>
      </c>
      <c r="AD874" s="24" t="str">
        <f>_xlfn.XLOOKUP(D874,[4]Cmg!$S$4:$S$101,[4]Cmg!$U$4:$U$101,"----",0,1)</f>
        <v>----</v>
      </c>
      <c r="AG874" s="25">
        <f>IFERROR(SUMIFS('[4]BD Unidades'!$AH:$AH,'[4]BD Unidades'!$A:$A,'BD Centrales 2024'!$A874),"-")</f>
        <v>2.4491803278688522</v>
      </c>
      <c r="AH874" s="25">
        <f>SUMIFS('[4]BD Unidades'!$AJ$3:$AJ$1424,'[4]BD Unidades'!$A$3:$A$1424,$A874)</f>
        <v>3867.0199778024448</v>
      </c>
      <c r="AI874" s="25">
        <f>SUMIFS('[4]BD Unidades'!$AL$3:$AL$1424,'[4]BD Unidades'!$A$3:$A$1424,$A874)</f>
        <v>3516.2430632630412</v>
      </c>
      <c r="AJ874" s="26">
        <f t="shared" si="53"/>
        <v>0.47624512951872411</v>
      </c>
      <c r="AK874" s="27">
        <f>IFERROR(SUMIFS('[4]BD Unidades'!$AO$3:$AO$1424,'[4]BD Unidades'!$A$3:$A$1424,$A874),"-")</f>
        <v>0</v>
      </c>
      <c r="AL874" s="27">
        <f>IFERROR(SUMIFS('[4]BD Unidades'!$AQ$3:$AQ$1424,'[4]BD Unidades'!$A$3:$A$1424,$A874),"-")</f>
        <v>0</v>
      </c>
      <c r="AM874" s="27">
        <f>IFERROR(SUMIFS('[4]BD Unidades'!$AS$3:$AS$1424,'[4]BD Unidades'!$A$3:$A$1424,$A874),"-")</f>
        <v>0</v>
      </c>
      <c r="AN874" s="27">
        <f>IFERROR(SUMIFS('[4]BD Unidades'!$AU$3:$AU$1424,'[4]BD Unidades'!$A$3:$A$1424,$A874),"-")</f>
        <v>0</v>
      </c>
      <c r="AO874" s="27">
        <f>IFERROR(SUMIFS('[4]BD Unidades'!$AW$3:$AW$1424,'[4]BD Unidades'!$A$3:$A$1424,$A874),"-")</f>
        <v>0</v>
      </c>
      <c r="AP874" s="27">
        <f>IFERROR(SUMIFS('[4]BD Unidades'!$AY$3:$AY$1424,'[4]BD Unidades'!$A$3:$A$1424,$A874),"-")</f>
        <v>0.27246625971143174</v>
      </c>
      <c r="AQ874" s="25">
        <f>IFERROR(SUMIFS('[4]BD Unidades'!$AZ$3:$AZ$1424,'[4]BD Unidades'!$A$3:$A$1424,$A874),"-")</f>
        <v>0.56010476459812808</v>
      </c>
      <c r="AR874" s="25">
        <f>IFERROR(SUMIFS('[4]BD Unidades'!$BA$3:$BA$1424,'[4]BD Unidades'!$A$3:$A$1424,$A874),"-")</f>
        <v>2.6124544519806601</v>
      </c>
      <c r="AS874" s="28">
        <f>SUMIFS('[4]BD Unidades'!$BC$3:$BC$1424,'[4]BD Unidades'!$A$3:$A$1424,$A874)</f>
        <v>1.9209655937846837E-2</v>
      </c>
      <c r="AT874" s="28">
        <f>SUMIFS('[4]BD Unidades'!$BE$3:$BE$1424,'[4]BD Unidades'!$A$3:$A$1424,$A874)</f>
        <v>0.99889012208657046</v>
      </c>
      <c r="AU874" s="29">
        <f t="shared" si="54"/>
        <v>0.97970178652157358</v>
      </c>
      <c r="AV874" s="30">
        <f t="shared" si="55"/>
        <v>1.1100000000000001E-3</v>
      </c>
      <c r="AW874" s="25">
        <f>IFERROR(SUMIFS('[4]BD Unidades'!$BI$3:$BI$1424,'[4]BD Unidades'!$A$3:$A$1424,$A874),"-")</f>
        <v>0.47278693390462928</v>
      </c>
      <c r="AX874" s="25">
        <f>IFERROR(SUMIFS('[4]BD Unidades'!$BJ$3:$BJ$1424,'[4]BD Unidades'!$A$3:$A$1424,$A874),"-")</f>
        <v>0.30383319147779064</v>
      </c>
    </row>
    <row r="875" spans="1:50" ht="14.4" x14ac:dyDescent="0.3">
      <c r="A875" s="7">
        <v>2277</v>
      </c>
      <c r="B875" s="7" t="s">
        <v>4310</v>
      </c>
      <c r="D875" s="8" t="s">
        <v>4311</v>
      </c>
      <c r="E875" s="19" t="s">
        <v>4312</v>
      </c>
      <c r="F875" s="19" t="s">
        <v>4312</v>
      </c>
      <c r="G875" s="19" t="s">
        <v>4313</v>
      </c>
      <c r="H875" s="19">
        <v>1</v>
      </c>
      <c r="I875" s="19">
        <v>2024</v>
      </c>
      <c r="J875" s="19" t="s">
        <v>495</v>
      </c>
      <c r="K875" s="19" t="s">
        <v>496</v>
      </c>
      <c r="L875" s="19" t="s">
        <v>213</v>
      </c>
      <c r="M875" s="19" t="s">
        <v>90</v>
      </c>
      <c r="N875" s="19" t="s">
        <v>91</v>
      </c>
      <c r="O875" s="19" t="s">
        <v>92</v>
      </c>
      <c r="P875" s="19" t="s">
        <v>51</v>
      </c>
      <c r="Q875" s="9" t="s">
        <v>4315</v>
      </c>
      <c r="R875" s="20">
        <v>4.95</v>
      </c>
      <c r="S875" s="20">
        <v>0.01</v>
      </c>
      <c r="T875" s="20">
        <v>4.9000000000000004</v>
      </c>
      <c r="U875" s="20" t="s">
        <v>397</v>
      </c>
      <c r="V875" s="21">
        <f>_xlfn.XLOOKUP(D875,'[4]Gen. Real'!$A$2:$A$1168,'[4]Gen. Real'!$C$2:$C$1168,"-",0)</f>
        <v>4.6555699999999982</v>
      </c>
      <c r="W875" s="22"/>
      <c r="X875" s="22" t="str">
        <f>_xlfn.XLOOKUP(D875,[4]Vertimiento!$J$2:$J$119,[4]Vertimiento!$K$2:$K$119,"-",0)</f>
        <v>-</v>
      </c>
      <c r="Y875" s="23" t="str">
        <f t="shared" si="52"/>
        <v>-</v>
      </c>
      <c r="Z875" s="19" t="str">
        <f>_xlfn.XLOOKUP(D875,[4]Cmg!$I$4:$I$99,[4]Cmg!$M$4:$M$99,"----",0,1)</f>
        <v>----</v>
      </c>
      <c r="AA875" s="19" t="str">
        <f>_xlfn.XLOOKUP(D875,[4]Cmg!$A$4:$A$101,[4]Cmg!$B$4:$B$101,"----",0,1)</f>
        <v>----</v>
      </c>
      <c r="AB875" s="19" t="str">
        <f>_xlfn.XLOOKUP(D875,[4]Cmg!$E$4:$E$101,[4]Cmg!$F$4:$F$101,"----",0,1)</f>
        <v>----</v>
      </c>
      <c r="AC875" s="19" t="str">
        <f>_xlfn.XLOOKUP(D875,[4]Cmg!$O$4:$O$101,[4]Cmg!$P$4:$P$101,"----",0,1)</f>
        <v>----</v>
      </c>
      <c r="AD875" s="24" t="str">
        <f>_xlfn.XLOOKUP(D875,[4]Cmg!$S$4:$S$101,[4]Cmg!$U$4:$U$101,"----",0,1)</f>
        <v>----</v>
      </c>
      <c r="AG875" s="25">
        <f>IFERROR(SUMIFS('[4]BD Unidades'!$AH:$AH,'[4]BD Unidades'!$A:$A,'BD Centrales 2024'!$A875),"-")</f>
        <v>4.9000000000000004</v>
      </c>
      <c r="AH875" s="25">
        <f>SUMIFS('[4]BD Unidades'!$AJ$3:$AJ$1424,'[4]BD Unidades'!$A$3:$A$1424,$A875)</f>
        <v>5010.4727272727278</v>
      </c>
      <c r="AI875" s="25">
        <f>SUMIFS('[4]BD Unidades'!$AL$3:$AL$1424,'[4]BD Unidades'!$A$3:$A$1424,$A875)</f>
        <v>0</v>
      </c>
      <c r="AJ875" s="26">
        <f t="shared" si="53"/>
        <v>0</v>
      </c>
      <c r="AK875" s="27">
        <f>IFERROR(SUMIFS('[4]BD Unidades'!$AO$3:$AO$1424,'[4]BD Unidades'!$A$3:$A$1424,$A875),"-")</f>
        <v>0</v>
      </c>
      <c r="AL875" s="27">
        <f>IFERROR(SUMIFS('[4]BD Unidades'!$AQ$3:$AQ$1424,'[4]BD Unidades'!$A$3:$A$1424,$A875),"-")</f>
        <v>0</v>
      </c>
      <c r="AM875" s="27">
        <f>IFERROR(SUMIFS('[4]BD Unidades'!$AS$3:$AS$1424,'[4]BD Unidades'!$A$3:$A$1424,$A875),"-")</f>
        <v>0</v>
      </c>
      <c r="AN875" s="27">
        <f>IFERROR(SUMIFS('[4]BD Unidades'!$AU$3:$AU$1424,'[4]BD Unidades'!$A$3:$A$1424,$A875),"-")</f>
        <v>0</v>
      </c>
      <c r="AO875" s="27">
        <f>IFERROR(SUMIFS('[4]BD Unidades'!$AW$3:$AW$1424,'[4]BD Unidades'!$A$3:$A$1424,$A875),"-")</f>
        <v>0</v>
      </c>
      <c r="AP875" s="27">
        <f>IFERROR(SUMIFS('[4]BD Unidades'!$AY$3:$AY$1424,'[4]BD Unidades'!$A$3:$A$1424,$A875),"-")</f>
        <v>0.24534151515151514</v>
      </c>
      <c r="AQ875" s="25">
        <f>IFERROR(SUMIFS('[4]BD Unidades'!$AZ$3:$AZ$1424,'[4]BD Unidades'!$A$3:$A$1424,$A875),"-")</f>
        <v>1.1205844319838054</v>
      </c>
      <c r="AR875" s="25">
        <f>IFERROR(SUMIFS('[4]BD Unidades'!$BA$3:$BA$1424,'[4]BD Unidades'!$A$3:$A$1424,$A875),"-")</f>
        <v>4.8999999999999897</v>
      </c>
      <c r="AS875" s="28">
        <f>SUMIFS('[4]BD Unidades'!$BC$3:$BC$1424,'[4]BD Unidades'!$A$3:$A$1424,$A875)</f>
        <v>1.9036747474747477E-2</v>
      </c>
      <c r="AT875" s="28">
        <f>SUMIFS('[4]BD Unidades'!$BE$3:$BE$1424,'[4]BD Unidades'!$A$3:$A$1424,$A875)</f>
        <v>0.98980695694038134</v>
      </c>
      <c r="AU875" s="29">
        <f t="shared" si="54"/>
        <v>0.97096425185235902</v>
      </c>
      <c r="AV875" s="30">
        <f t="shared" si="55"/>
        <v>1E-4</v>
      </c>
      <c r="AW875" s="25">
        <f>IFERROR(SUMIFS('[4]BD Unidades'!$BI$3:$BI$1424,'[4]BD Unidades'!$A$3:$A$1424,$A875),"-")</f>
        <v>0.63353746961274393</v>
      </c>
      <c r="AX875" s="25">
        <f>IFERROR(SUMIFS('[4]BD Unidades'!$BJ$3:$BJ$1424,'[4]BD Unidades'!$A$3:$A$1424,$A875),"-")</f>
        <v>0.40713839048697759</v>
      </c>
    </row>
    <row r="876" spans="1:50" ht="14.4" x14ac:dyDescent="0.3">
      <c r="A876" s="7">
        <v>2278</v>
      </c>
      <c r="B876" s="7" t="s">
        <v>4316</v>
      </c>
      <c r="D876" s="8" t="s">
        <v>4317</v>
      </c>
      <c r="E876" s="19" t="s">
        <v>3219</v>
      </c>
      <c r="F876" s="19" t="s">
        <v>4318</v>
      </c>
      <c r="G876" s="19" t="s">
        <v>4319</v>
      </c>
      <c r="H876" s="19" t="s">
        <v>397</v>
      </c>
      <c r="I876" s="19">
        <v>2024</v>
      </c>
      <c r="J876" s="19" t="s">
        <v>495</v>
      </c>
      <c r="K876" s="19" t="s">
        <v>496</v>
      </c>
      <c r="L876" s="19" t="s">
        <v>213</v>
      </c>
      <c r="M876" s="19" t="s">
        <v>68</v>
      </c>
      <c r="N876" s="19" t="s">
        <v>68</v>
      </c>
      <c r="O876" s="19" t="s">
        <v>2324</v>
      </c>
      <c r="P876" s="19" t="s">
        <v>51</v>
      </c>
      <c r="Q876" s="9" t="s">
        <v>3821</v>
      </c>
      <c r="R876" s="20">
        <v>3</v>
      </c>
      <c r="S876" s="20">
        <v>0.23279</v>
      </c>
      <c r="T876" s="20">
        <v>3.0070000000000001</v>
      </c>
      <c r="U876" s="20" t="s">
        <v>397</v>
      </c>
      <c r="V876" s="21">
        <f>_xlfn.XLOOKUP(D876,'[4]Gen. Real'!$A$2:$A$1168,'[4]Gen. Real'!$C$2:$C$1168,"-",0)</f>
        <v>3.1965300000000001</v>
      </c>
      <c r="W876" s="22"/>
      <c r="X876" s="22" t="str">
        <f>_xlfn.XLOOKUP(D876,[4]Vertimiento!$J$2:$J$119,[4]Vertimiento!$K$2:$K$119,"-",0)</f>
        <v>-</v>
      </c>
      <c r="Y876" s="23" t="str">
        <f t="shared" si="52"/>
        <v>-</v>
      </c>
      <c r="Z876" s="19" t="str">
        <f>_xlfn.XLOOKUP(D876,[4]Cmg!$I$4:$I$99,[4]Cmg!$M$4:$M$99,"----",0,1)</f>
        <v>----</v>
      </c>
      <c r="AA876" s="19" t="str">
        <f>_xlfn.XLOOKUP(D876,[4]Cmg!$A$4:$A$101,[4]Cmg!$B$4:$B$101,"----",0,1)</f>
        <v>----</v>
      </c>
      <c r="AB876" s="19" t="str">
        <f>_xlfn.XLOOKUP(D876,[4]Cmg!$E$4:$E$101,[4]Cmg!$F$4:$F$101,"----",0,1)</f>
        <v>----</v>
      </c>
      <c r="AC876" s="19" t="str">
        <f>_xlfn.XLOOKUP(D876,[4]Cmg!$O$4:$O$101,[4]Cmg!$P$4:$P$101,"----",0,1)</f>
        <v>----</v>
      </c>
      <c r="AD876" s="24" t="str">
        <f>_xlfn.XLOOKUP(D876,[4]Cmg!$S$4:$S$101,[4]Cmg!$U$4:$U$101,"----",0,1)</f>
        <v>----</v>
      </c>
      <c r="AG876" s="25">
        <f>IFERROR(SUMIFS('[4]BD Unidades'!$AH:$AH,'[4]BD Unidades'!$A:$A,'BD Centrales 2024'!$A876),"-")</f>
        <v>3</v>
      </c>
      <c r="AH876" s="25">
        <f>SUMIFS('[4]BD Unidades'!$AJ$3:$AJ$1424,'[4]BD Unidades'!$A$3:$A$1424,$A876)</f>
        <v>6229.6166666666713</v>
      </c>
      <c r="AI876" s="25">
        <f>SUMIFS('[4]BD Unidades'!$AL$3:$AL$1424,'[4]BD Unidades'!$A$3:$A$1424,$A876)</f>
        <v>0</v>
      </c>
      <c r="AJ876" s="26">
        <f t="shared" si="53"/>
        <v>0</v>
      </c>
      <c r="AK876" s="27">
        <f>IFERROR(SUMIFS('[4]BD Unidades'!$AO$3:$AO$1424,'[4]BD Unidades'!$A$3:$A$1424,$A876),"-")</f>
        <v>0</v>
      </c>
      <c r="AL876" s="27">
        <f>IFERROR(SUMIFS('[4]BD Unidades'!$AQ$3:$AQ$1424,'[4]BD Unidades'!$A$3:$A$1424,$A876),"-")</f>
        <v>0</v>
      </c>
      <c r="AM876" s="27">
        <f>IFERROR(SUMIFS('[4]BD Unidades'!$AS$3:$AS$1424,'[4]BD Unidades'!$A$3:$A$1424,$A876),"-")</f>
        <v>0</v>
      </c>
      <c r="AN876" s="27">
        <f>IFERROR(SUMIFS('[4]BD Unidades'!$AU$3:$AU$1424,'[4]BD Unidades'!$A$3:$A$1424,$A876),"-")</f>
        <v>0</v>
      </c>
      <c r="AO876" s="27">
        <f>IFERROR(SUMIFS('[4]BD Unidades'!$AW$3:$AW$1424,'[4]BD Unidades'!$A$3:$A$1424,$A876),"-")</f>
        <v>0</v>
      </c>
      <c r="AP876" s="27">
        <f>IFERROR(SUMIFS('[4]BD Unidades'!$AY$3:$AY$1424,'[4]BD Unidades'!$A$3:$A$1424,$A876),"-")</f>
        <v>0.19803699999999999</v>
      </c>
      <c r="AQ876" s="25">
        <f>IFERROR(SUMIFS('[4]BD Unidades'!$AZ$3:$AZ$1424,'[4]BD Unidades'!$A$3:$A$1424,$A876),"-")</f>
        <v>0.68607210121457474</v>
      </c>
      <c r="AR876" s="25">
        <f>IFERROR(SUMIFS('[4]BD Unidades'!$BA$3:$BA$1424,'[4]BD Unidades'!$A$3:$A$1424,$A876),"-")</f>
        <v>3</v>
      </c>
      <c r="AS876" s="28">
        <f>SUMIFS('[4]BD Unidades'!$BC$3:$BC$1424,'[4]BD Unidades'!$A$3:$A$1424,$A876)</f>
        <v>1.9231000000000002E-2</v>
      </c>
      <c r="AT876" s="28">
        <f>SUMIFS('[4]BD Unidades'!$BE$3:$BE$1424,'[4]BD Unidades'!$A$3:$A$1424,$A876)</f>
        <v>0.99335344565877304</v>
      </c>
      <c r="AU876" s="29">
        <f t="shared" si="54"/>
        <v>0.97425026554530914</v>
      </c>
      <c r="AV876" s="30">
        <f t="shared" si="55"/>
        <v>2.3278999999999999E-3</v>
      </c>
      <c r="AW876" s="25">
        <f>IFERROR(SUMIFS('[4]BD Unidades'!$BI$3:$BI$1424,'[4]BD Unidades'!$A$3:$A$1424,$A876),"-")</f>
        <v>0.48395511092829185</v>
      </c>
      <c r="AX876" s="25">
        <f>IFERROR(SUMIFS('[4]BD Unidades'!$BJ$3:$BJ$1424,'[4]BD Unidades'!$A$3:$A$1424,$A876),"-")</f>
        <v>0.31101034174305758</v>
      </c>
    </row>
    <row r="877" spans="1:50" ht="14.4" x14ac:dyDescent="0.3">
      <c r="A877" s="7">
        <v>2279</v>
      </c>
      <c r="B877" s="7" t="s">
        <v>4320</v>
      </c>
      <c r="D877" s="8" t="s">
        <v>4321</v>
      </c>
      <c r="E877" s="19" t="s">
        <v>3219</v>
      </c>
      <c r="F877" s="19" t="s">
        <v>4322</v>
      </c>
      <c r="G877" s="19" t="s">
        <v>4323</v>
      </c>
      <c r="H877" s="19" t="s">
        <v>397</v>
      </c>
      <c r="I877" s="19">
        <v>2024</v>
      </c>
      <c r="J877" s="19" t="s">
        <v>495</v>
      </c>
      <c r="K877" s="19" t="s">
        <v>496</v>
      </c>
      <c r="L877" s="19" t="s">
        <v>213</v>
      </c>
      <c r="M877" s="19" t="s">
        <v>164</v>
      </c>
      <c r="N877" s="19" t="s">
        <v>831</v>
      </c>
      <c r="O877" s="19" t="s">
        <v>1779</v>
      </c>
      <c r="P877" s="19" t="s">
        <v>51</v>
      </c>
      <c r="Q877" s="9" t="s">
        <v>4324</v>
      </c>
      <c r="R877" s="20">
        <v>9.0069999999999997</v>
      </c>
      <c r="S877" s="20">
        <v>7.8E-2</v>
      </c>
      <c r="T877" s="20">
        <v>9</v>
      </c>
      <c r="U877" s="20" t="s">
        <v>397</v>
      </c>
      <c r="V877" s="21">
        <f>_xlfn.XLOOKUP(D877,'[4]Gen. Real'!$A$2:$A$1168,'[4]Gen. Real'!$C$2:$C$1168,"-",0)</f>
        <v>2.2544700000000004</v>
      </c>
      <c r="W877" s="22"/>
      <c r="X877" s="22" t="str">
        <f>_xlfn.XLOOKUP(D877,[4]Vertimiento!$J$2:$J$119,[4]Vertimiento!$K$2:$K$119,"-",0)</f>
        <v>-</v>
      </c>
      <c r="Y877" s="23" t="str">
        <f t="shared" si="52"/>
        <v>-</v>
      </c>
      <c r="Z877" s="19" t="str">
        <f>_xlfn.XLOOKUP(D877,[4]Cmg!$I$4:$I$99,[4]Cmg!$M$4:$M$99,"----",0,1)</f>
        <v>----</v>
      </c>
      <c r="AA877" s="19" t="str">
        <f>_xlfn.XLOOKUP(D877,[4]Cmg!$A$4:$A$101,[4]Cmg!$B$4:$B$101,"----",0,1)</f>
        <v>----</v>
      </c>
      <c r="AB877" s="19" t="str">
        <f>_xlfn.XLOOKUP(D877,[4]Cmg!$E$4:$E$101,[4]Cmg!$F$4:$F$101,"----",0,1)</f>
        <v>----</v>
      </c>
      <c r="AC877" s="19" t="str">
        <f>_xlfn.XLOOKUP(D877,[4]Cmg!$O$4:$O$101,[4]Cmg!$P$4:$P$101,"----",0,1)</f>
        <v>----</v>
      </c>
      <c r="AD877" s="24" t="str">
        <f>_xlfn.XLOOKUP(D877,[4]Cmg!$S$4:$S$101,[4]Cmg!$U$4:$U$101,"----",0,1)</f>
        <v>----</v>
      </c>
      <c r="AG877" s="25">
        <f>IFERROR(SUMIFS('[4]BD Unidades'!$AH:$AH,'[4]BD Unidades'!$A:$A,'BD Centrales 2024'!$A877),"-")</f>
        <v>9</v>
      </c>
      <c r="AH877" s="25">
        <f>SUMIFS('[4]BD Unidades'!$AJ$3:$AJ$1424,'[4]BD Unidades'!$A$3:$A$1424,$A877)</f>
        <v>1151.1046963472854</v>
      </c>
      <c r="AI877" s="25">
        <f>SUMIFS('[4]BD Unidades'!$AL$3:$AL$1424,'[4]BD Unidades'!$A$3:$A$1424,$A877)</f>
        <v>0</v>
      </c>
      <c r="AJ877" s="26">
        <f t="shared" si="53"/>
        <v>0</v>
      </c>
      <c r="AK877" s="27">
        <f>IFERROR(SUMIFS('[4]BD Unidades'!$AO$3:$AO$1424,'[4]BD Unidades'!$A$3:$A$1424,$A877),"-")</f>
        <v>0</v>
      </c>
      <c r="AL877" s="27">
        <f>IFERROR(SUMIFS('[4]BD Unidades'!$AQ$3:$AQ$1424,'[4]BD Unidades'!$A$3:$A$1424,$A877),"-")</f>
        <v>0</v>
      </c>
      <c r="AM877" s="27">
        <f>IFERROR(SUMIFS('[4]BD Unidades'!$AS$3:$AS$1424,'[4]BD Unidades'!$A$3:$A$1424,$A877),"-")</f>
        <v>0</v>
      </c>
      <c r="AN877" s="27">
        <f>IFERROR(SUMIFS('[4]BD Unidades'!$AU$3:$AU$1424,'[4]BD Unidades'!$A$3:$A$1424,$A877),"-")</f>
        <v>0</v>
      </c>
      <c r="AO877" s="27">
        <f>IFERROR(SUMIFS('[4]BD Unidades'!$AW$3:$AW$1424,'[4]BD Unidades'!$A$3:$A$1424,$A877),"-")</f>
        <v>0</v>
      </c>
      <c r="AP877" s="27">
        <f>IFERROR(SUMIFS('[4]BD Unidades'!$AY$3:$AY$1424,'[4]BD Unidades'!$A$3:$A$1424,$A877),"-")</f>
        <v>0.19414100144332186</v>
      </c>
      <c r="AQ877" s="25">
        <f>IFERROR(SUMIFS('[4]BD Unidades'!$AZ$3:$AZ$1424,'[4]BD Unidades'!$A$3:$A$1424,$A877),"-")</f>
        <v>2.0582163036437242</v>
      </c>
      <c r="AR877" s="25">
        <f>IFERROR(SUMIFS('[4]BD Unidades'!$BA$3:$BA$1424,'[4]BD Unidades'!$A$3:$A$1424,$A877),"-")</f>
        <v>9</v>
      </c>
      <c r="AS877" s="28">
        <f>SUMIFS('[4]BD Unidades'!$BC$3:$BC$1424,'[4]BD Unidades'!$A$3:$A$1424,$A877)</f>
        <v>1.9216054180082161E-2</v>
      </c>
      <c r="AT877" s="28">
        <f>SUMIFS('[4]BD Unidades'!$BE$3:$BE$1424,'[4]BD Unidades'!$A$3:$A$1424,$A877)</f>
        <v>0.99922282669035201</v>
      </c>
      <c r="AU877" s="29">
        <f t="shared" si="54"/>
        <v>0.98002170671469535</v>
      </c>
      <c r="AV877" s="30">
        <f t="shared" si="55"/>
        <v>7.7999999999999999E-4</v>
      </c>
      <c r="AW877" s="25">
        <f>IFERROR(SUMIFS('[4]BD Unidades'!$BI$3:$BI$1424,'[4]BD Unidades'!$A$3:$A$1424,$A877),"-")</f>
        <v>0.2647389830699477</v>
      </c>
      <c r="AX877" s="25">
        <f>IFERROR(SUMIFS('[4]BD Unidades'!$BJ$3:$BJ$1424,'[4]BD Unidades'!$A$3:$A$1424,$A877),"-")</f>
        <v>0.17013264192904426</v>
      </c>
    </row>
    <row r="878" spans="1:50" ht="14.4" x14ac:dyDescent="0.3">
      <c r="A878" s="7">
        <v>2280</v>
      </c>
      <c r="B878" s="7" t="s">
        <v>4325</v>
      </c>
      <c r="D878" s="8" t="s">
        <v>4326</v>
      </c>
      <c r="E878" s="19" t="s">
        <v>4327</v>
      </c>
      <c r="F878" s="19" t="s">
        <v>4327</v>
      </c>
      <c r="G878" s="19" t="s">
        <v>4323</v>
      </c>
      <c r="H878" s="19">
        <v>1</v>
      </c>
      <c r="I878" s="19">
        <v>2024</v>
      </c>
      <c r="J878" s="19" t="s">
        <v>495</v>
      </c>
      <c r="K878" s="19" t="s">
        <v>496</v>
      </c>
      <c r="L878" s="19" t="s">
        <v>213</v>
      </c>
      <c r="M878" s="19" t="s">
        <v>164</v>
      </c>
      <c r="N878" s="19" t="s">
        <v>831</v>
      </c>
      <c r="O878" s="19" t="s">
        <v>2917</v>
      </c>
      <c r="P878" s="19" t="s">
        <v>51</v>
      </c>
      <c r="Q878" s="9" t="s">
        <v>3888</v>
      </c>
      <c r="R878" s="20">
        <v>9.0294679999999996</v>
      </c>
      <c r="S878" s="20">
        <v>3.2599999999999997E-2</v>
      </c>
      <c r="T878" s="20">
        <v>9</v>
      </c>
      <c r="U878" s="20" t="s">
        <v>397</v>
      </c>
      <c r="V878" s="21">
        <f>_xlfn.XLOOKUP(D878,'[4]Gen. Real'!$A$2:$A$1168,'[4]Gen. Real'!$C$2:$C$1168,"-",0)</f>
        <v>10.967930000000001</v>
      </c>
      <c r="W878" s="22"/>
      <c r="X878" s="22" t="str">
        <f>_xlfn.XLOOKUP(D878,[4]Vertimiento!$J$2:$J$119,[4]Vertimiento!$K$2:$K$119,"-",0)</f>
        <v>-</v>
      </c>
      <c r="Y878" s="23" t="str">
        <f t="shared" si="52"/>
        <v>-</v>
      </c>
      <c r="Z878" s="19" t="str">
        <f>_xlfn.XLOOKUP(D878,[4]Cmg!$I$4:$I$99,[4]Cmg!$M$4:$M$99,"----",0,1)</f>
        <v>----</v>
      </c>
      <c r="AA878" s="19" t="str">
        <f>_xlfn.XLOOKUP(D878,[4]Cmg!$A$4:$A$101,[4]Cmg!$B$4:$B$101,"----",0,1)</f>
        <v>----</v>
      </c>
      <c r="AB878" s="19" t="str">
        <f>_xlfn.XLOOKUP(D878,[4]Cmg!$E$4:$E$101,[4]Cmg!$F$4:$F$101,"----",0,1)</f>
        <v>----</v>
      </c>
      <c r="AC878" s="19" t="str">
        <f>_xlfn.XLOOKUP(D878,[4]Cmg!$O$4:$O$101,[4]Cmg!$P$4:$P$101,"----",0,1)</f>
        <v>----</v>
      </c>
      <c r="AD878" s="24" t="str">
        <f>_xlfn.XLOOKUP(D878,[4]Cmg!$S$4:$S$101,[4]Cmg!$U$4:$U$101,"----",0,1)</f>
        <v>----</v>
      </c>
      <c r="AG878" s="25">
        <f>IFERROR(SUMIFS('[4]BD Unidades'!$AH:$AH,'[4]BD Unidades'!$A:$A,'BD Centrales 2024'!$A878),"-")</f>
        <v>9</v>
      </c>
      <c r="AH878" s="25">
        <f>SUMIFS('[4]BD Unidades'!$AJ$3:$AJ$1424,'[4]BD Unidades'!$A$3:$A$1424,$A878)</f>
        <v>4370.6395548442051</v>
      </c>
      <c r="AI878" s="25">
        <f>SUMIFS('[4]BD Unidades'!$AL$3:$AL$1424,'[4]BD Unidades'!$A$3:$A$1424,$A878)</f>
        <v>0</v>
      </c>
      <c r="AJ878" s="26">
        <f t="shared" si="53"/>
        <v>0</v>
      </c>
      <c r="AK878" s="27">
        <f>IFERROR(SUMIFS('[4]BD Unidades'!$AO$3:$AO$1424,'[4]BD Unidades'!$A$3:$A$1424,$A878),"-")</f>
        <v>0</v>
      </c>
      <c r="AL878" s="27">
        <f>IFERROR(SUMIFS('[4]BD Unidades'!$AQ$3:$AQ$1424,'[4]BD Unidades'!$A$3:$A$1424,$A878),"-")</f>
        <v>0</v>
      </c>
      <c r="AM878" s="27">
        <f>IFERROR(SUMIFS('[4]BD Unidades'!$AS$3:$AS$1424,'[4]BD Unidades'!$A$3:$A$1424,$A878),"-")</f>
        <v>0</v>
      </c>
      <c r="AN878" s="27">
        <f>IFERROR(SUMIFS('[4]BD Unidades'!$AU$3:$AU$1424,'[4]BD Unidades'!$A$3:$A$1424,$A878),"-")</f>
        <v>0</v>
      </c>
      <c r="AO878" s="27">
        <f>IFERROR(SUMIFS('[4]BD Unidades'!$AW$3:$AW$1424,'[4]BD Unidades'!$A$3:$A$1424,$A878),"-")</f>
        <v>0</v>
      </c>
      <c r="AP878" s="27">
        <f>IFERROR(SUMIFS('[4]BD Unidades'!$AY$3:$AY$1424,'[4]BD Unidades'!$A$3:$A$1424,$A878),"-")</f>
        <v>0.23369682466342429</v>
      </c>
      <c r="AQ878" s="25">
        <f>IFERROR(SUMIFS('[4]BD Unidades'!$AZ$3:$AZ$1424,'[4]BD Unidades'!$A$3:$A$1424,$A878),"-")</f>
        <v>2.0582163036437242</v>
      </c>
      <c r="AR878" s="25">
        <f>IFERROR(SUMIFS('[4]BD Unidades'!$BA$3:$BA$1424,'[4]BD Unidades'!$A$3:$A$1424,$A878),"-")</f>
        <v>9</v>
      </c>
      <c r="AS878" s="28">
        <f>SUMIFS('[4]BD Unidades'!$BC$3:$BC$1424,'[4]BD Unidades'!$A$3:$A$1424,$A878)</f>
        <v>1.9168238926147146E-2</v>
      </c>
      <c r="AT878" s="28">
        <f>SUMIFS('[4]BD Unidades'!$BE$3:$BE$1424,'[4]BD Unidades'!$A$3:$A$1424,$A878)</f>
        <v>0.99673646332209165</v>
      </c>
      <c r="AU878" s="29">
        <f t="shared" si="54"/>
        <v>0.97763078064673092</v>
      </c>
      <c r="AV878" s="30">
        <f t="shared" si="55"/>
        <v>3.2599999999999996E-4</v>
      </c>
      <c r="AW878" s="25">
        <f>IFERROR(SUMIFS('[4]BD Unidades'!$BI$3:$BI$1424,'[4]BD Unidades'!$A$3:$A$1424,$A878),"-")</f>
        <v>1.1913254238147659</v>
      </c>
      <c r="AX878" s="25">
        <f>IFERROR(SUMIFS('[4]BD Unidades'!$BJ$3:$BJ$1424,'[4]BD Unidades'!$A$3:$A$1424,$A878),"-")</f>
        <v>0.76559688868069997</v>
      </c>
    </row>
    <row r="879" spans="1:50" ht="14.4" x14ac:dyDescent="0.3">
      <c r="A879" s="7">
        <v>2281</v>
      </c>
      <c r="B879" s="7" t="s">
        <v>4328</v>
      </c>
      <c r="D879" s="8" t="s">
        <v>4329</v>
      </c>
      <c r="E879" s="19" t="s">
        <v>4330</v>
      </c>
      <c r="F879" s="19" t="s">
        <v>4330</v>
      </c>
      <c r="G879" s="19" t="s">
        <v>4331</v>
      </c>
      <c r="H879" s="19" t="s">
        <v>397</v>
      </c>
      <c r="I879" s="19">
        <v>2024</v>
      </c>
      <c r="J879" s="19" t="s">
        <v>495</v>
      </c>
      <c r="K879" s="19" t="s">
        <v>496</v>
      </c>
      <c r="L879" s="19" t="s">
        <v>213</v>
      </c>
      <c r="M879" s="19" t="s">
        <v>90</v>
      </c>
      <c r="N879" s="19" t="s">
        <v>91</v>
      </c>
      <c r="O879" s="19" t="s">
        <v>4265</v>
      </c>
      <c r="P879" s="19" t="s">
        <v>51</v>
      </c>
      <c r="Q879" s="9" t="s">
        <v>4332</v>
      </c>
      <c r="R879" s="20">
        <v>9.09</v>
      </c>
      <c r="S879" s="20">
        <v>0.99</v>
      </c>
      <c r="T879" s="20" t="s">
        <v>4333</v>
      </c>
      <c r="U879" s="20" t="s">
        <v>397</v>
      </c>
      <c r="V879" s="21" t="str">
        <f>_xlfn.XLOOKUP(D879,'[4]Gen. Real'!$A$2:$A$1168,'[4]Gen. Real'!$C$2:$C$1168,"-",0)</f>
        <v>-</v>
      </c>
      <c r="W879" s="22"/>
      <c r="X879" s="22" t="str">
        <f>_xlfn.XLOOKUP(D879,[4]Vertimiento!$J$2:$J$119,[4]Vertimiento!$K$2:$K$119,"-",0)</f>
        <v>-</v>
      </c>
      <c r="Y879" s="23" t="str">
        <f t="shared" si="52"/>
        <v>-</v>
      </c>
      <c r="Z879" s="19" t="str">
        <f>_xlfn.XLOOKUP(D879,[4]Cmg!$I$4:$I$99,[4]Cmg!$M$4:$M$99,"----",0,1)</f>
        <v>----</v>
      </c>
      <c r="AA879" s="19" t="str">
        <f>_xlfn.XLOOKUP(D879,[4]Cmg!$A$4:$A$101,[4]Cmg!$B$4:$B$101,"----",0,1)</f>
        <v>----</v>
      </c>
      <c r="AB879" s="19" t="str">
        <f>_xlfn.XLOOKUP(D879,[4]Cmg!$E$4:$E$101,[4]Cmg!$F$4:$F$101,"----",0,1)</f>
        <v>----</v>
      </c>
      <c r="AC879" s="19" t="str">
        <f>_xlfn.XLOOKUP(D879,[4]Cmg!$O$4:$O$101,[4]Cmg!$P$4:$P$101,"----",0,1)</f>
        <v>----</v>
      </c>
      <c r="AD879" s="24" t="str">
        <f>_xlfn.XLOOKUP(D879,[4]Cmg!$S$4:$S$101,[4]Cmg!$U$4:$U$101,"----",0,1)</f>
        <v>----</v>
      </c>
      <c r="AG879" s="25">
        <f>IFERROR(SUMIFS('[4]BD Unidades'!$AH:$AH,'[4]BD Unidades'!$A:$A,'BD Centrales 2024'!$A879),"-")</f>
        <v>0</v>
      </c>
      <c r="AH879" s="25">
        <f>SUMIFS('[4]BD Unidades'!$AJ$3:$AJ$1424,'[4]BD Unidades'!$A$3:$A$1424,$A879)</f>
        <v>0</v>
      </c>
      <c r="AI879" s="25">
        <f>SUMIFS('[4]BD Unidades'!$AL$3:$AL$1424,'[4]BD Unidades'!$A$3:$A$1424,$A879)</f>
        <v>0</v>
      </c>
      <c r="AJ879" s="26" t="str">
        <f t="shared" si="53"/>
        <v>-</v>
      </c>
      <c r="AK879" s="27">
        <f>IFERROR(SUMIFS('[4]BD Unidades'!$AO$3:$AO$1424,'[4]BD Unidades'!$A$3:$A$1424,$A879),"-")</f>
        <v>0</v>
      </c>
      <c r="AL879" s="27">
        <f>IFERROR(SUMIFS('[4]BD Unidades'!$AQ$3:$AQ$1424,'[4]BD Unidades'!$A$3:$A$1424,$A879),"-")</f>
        <v>0</v>
      </c>
      <c r="AM879" s="27">
        <f>IFERROR(SUMIFS('[4]BD Unidades'!$AS$3:$AS$1424,'[4]BD Unidades'!$A$3:$A$1424,$A879),"-")</f>
        <v>0</v>
      </c>
      <c r="AN879" s="27">
        <f>IFERROR(SUMIFS('[4]BD Unidades'!$AU$3:$AU$1424,'[4]BD Unidades'!$A$3:$A$1424,$A879),"-")</f>
        <v>0</v>
      </c>
      <c r="AO879" s="27">
        <f>IFERROR(SUMIFS('[4]BD Unidades'!$AW$3:$AW$1424,'[4]BD Unidades'!$A$3:$A$1424,$A879),"-")</f>
        <v>0</v>
      </c>
      <c r="AP879" s="27">
        <f>IFERROR(SUMIFS('[4]BD Unidades'!$AY$3:$AY$1424,'[4]BD Unidades'!$A$3:$A$1424,$A879),"-")</f>
        <v>0</v>
      </c>
      <c r="AQ879" s="25">
        <f>IFERROR(SUMIFS('[4]BD Unidades'!$AZ$3:$AZ$1424,'[4]BD Unidades'!$A$3:$A$1424,$A879),"-")</f>
        <v>0</v>
      </c>
      <c r="AR879" s="25">
        <f>IFERROR(SUMIFS('[4]BD Unidades'!$BA$3:$BA$1424,'[4]BD Unidades'!$A$3:$A$1424,$A879),"-")</f>
        <v>0</v>
      </c>
      <c r="AS879" s="28">
        <f>SUMIFS('[4]BD Unidades'!$BC$3:$BC$1424,'[4]BD Unidades'!$A$3:$A$1424,$A879)</f>
        <v>0</v>
      </c>
      <c r="AT879" s="28">
        <f>SUMIFS('[4]BD Unidades'!$BE$3:$BE$1424,'[4]BD Unidades'!$A$3:$A$1424,$A879)</f>
        <v>0</v>
      </c>
      <c r="AU879" s="29">
        <f t="shared" si="54"/>
        <v>0</v>
      </c>
      <c r="AV879" s="30">
        <f t="shared" si="55"/>
        <v>9.8999999999999991E-3</v>
      </c>
      <c r="AW879" s="25">
        <f>IFERROR(SUMIFS('[4]BD Unidades'!$BI$3:$BI$1424,'[4]BD Unidades'!$A$3:$A$1424,$A879),"-")</f>
        <v>0</v>
      </c>
      <c r="AX879" s="25">
        <f>IFERROR(SUMIFS('[4]BD Unidades'!$BJ$3:$BJ$1424,'[4]BD Unidades'!$A$3:$A$1424,$A879),"-")</f>
        <v>0</v>
      </c>
    </row>
    <row r="880" spans="1:50" ht="14.4" x14ac:dyDescent="0.3">
      <c r="A880" s="7">
        <v>2282</v>
      </c>
      <c r="B880" s="7" t="s">
        <v>4334</v>
      </c>
      <c r="D880" s="8" t="s">
        <v>4335</v>
      </c>
      <c r="E880" s="19" t="s">
        <v>4336</v>
      </c>
      <c r="F880" s="19" t="s">
        <v>4336</v>
      </c>
      <c r="G880" s="19" t="s">
        <v>4337</v>
      </c>
      <c r="H880" s="19" t="s">
        <v>397</v>
      </c>
      <c r="I880" s="19">
        <v>2024</v>
      </c>
      <c r="J880" s="19" t="s">
        <v>495</v>
      </c>
      <c r="K880" s="19" t="s">
        <v>496</v>
      </c>
      <c r="L880" s="19" t="s">
        <v>213</v>
      </c>
      <c r="M880" s="19" t="s">
        <v>68</v>
      </c>
      <c r="N880" s="19" t="s">
        <v>68</v>
      </c>
      <c r="O880" s="19" t="s">
        <v>1893</v>
      </c>
      <c r="P880" s="19" t="s">
        <v>51</v>
      </c>
      <c r="Q880" s="9" t="s">
        <v>4338</v>
      </c>
      <c r="R880" s="20">
        <v>9</v>
      </c>
      <c r="S880" s="20">
        <v>1</v>
      </c>
      <c r="T880" s="20">
        <v>8.91</v>
      </c>
      <c r="U880" s="20" t="s">
        <v>397</v>
      </c>
      <c r="V880" s="21">
        <f>_xlfn.XLOOKUP(D880,'[4]Gen. Real'!$A$2:$A$1168,'[4]Gen. Real'!$C$2:$C$1168,"-",0)</f>
        <v>1.65835</v>
      </c>
      <c r="W880" s="22"/>
      <c r="X880" s="22" t="str">
        <f>_xlfn.XLOOKUP(D880,[4]Vertimiento!$J$2:$J$119,[4]Vertimiento!$K$2:$K$119,"-",0)</f>
        <v>-</v>
      </c>
      <c r="Y880" s="23" t="str">
        <f t="shared" si="52"/>
        <v>-</v>
      </c>
      <c r="Z880" s="19" t="str">
        <f>_xlfn.XLOOKUP(D880,[4]Cmg!$I$4:$I$99,[4]Cmg!$M$4:$M$99,"----",0,1)</f>
        <v>----</v>
      </c>
      <c r="AA880" s="19" t="str">
        <f>_xlfn.XLOOKUP(D880,[4]Cmg!$A$4:$A$101,[4]Cmg!$B$4:$B$101,"----",0,1)</f>
        <v>----</v>
      </c>
      <c r="AB880" s="19" t="str">
        <f>_xlfn.XLOOKUP(D880,[4]Cmg!$E$4:$E$101,[4]Cmg!$F$4:$F$101,"----",0,1)</f>
        <v>----</v>
      </c>
      <c r="AC880" s="19" t="str">
        <f>_xlfn.XLOOKUP(D880,[4]Cmg!$O$4:$O$101,[4]Cmg!$P$4:$P$101,"----",0,1)</f>
        <v>----</v>
      </c>
      <c r="AD880" s="24" t="str">
        <f>_xlfn.XLOOKUP(D880,[4]Cmg!$S$4:$S$101,[4]Cmg!$U$4:$U$101,"----",0,1)</f>
        <v>----</v>
      </c>
      <c r="AG880" s="25">
        <f>IFERROR(SUMIFS('[4]BD Unidades'!$AH:$AH,'[4]BD Unidades'!$A:$A,'BD Centrales 2024'!$A880),"-")</f>
        <v>4.4000000000000004</v>
      </c>
      <c r="AH880" s="25">
        <f>SUMIFS('[4]BD Unidades'!$AJ$3:$AJ$1424,'[4]BD Unidades'!$A$3:$A$1424,$A880)</f>
        <v>821.33333333333348</v>
      </c>
      <c r="AI880" s="25">
        <f>SUMIFS('[4]BD Unidades'!$AL$3:$AL$1424,'[4]BD Unidades'!$A$3:$A$1424,$A880)</f>
        <v>0</v>
      </c>
      <c r="AJ880" s="26">
        <f t="shared" si="53"/>
        <v>0</v>
      </c>
      <c r="AK880" s="27">
        <f>IFERROR(SUMIFS('[4]BD Unidades'!$AO$3:$AO$1424,'[4]BD Unidades'!$A$3:$A$1424,$A880),"-")</f>
        <v>0</v>
      </c>
      <c r="AL880" s="27">
        <f>IFERROR(SUMIFS('[4]BD Unidades'!$AQ$3:$AQ$1424,'[4]BD Unidades'!$A$3:$A$1424,$A880),"-")</f>
        <v>0</v>
      </c>
      <c r="AM880" s="27">
        <f>IFERROR(SUMIFS('[4]BD Unidades'!$AS$3:$AS$1424,'[4]BD Unidades'!$A$3:$A$1424,$A880),"-")</f>
        <v>0</v>
      </c>
      <c r="AN880" s="27">
        <f>IFERROR(SUMIFS('[4]BD Unidades'!$AU$3:$AU$1424,'[4]BD Unidades'!$A$3:$A$1424,$A880),"-")</f>
        <v>0</v>
      </c>
      <c r="AO880" s="27">
        <f>IFERROR(SUMIFS('[4]BD Unidades'!$AW$3:$AW$1424,'[4]BD Unidades'!$A$3:$A$1424,$A880),"-")</f>
        <v>0</v>
      </c>
      <c r="AP880" s="27">
        <f>IFERROR(SUMIFS('[4]BD Unidades'!$AY$3:$AY$1424,'[4]BD Unidades'!$A$3:$A$1424,$A880),"-")</f>
        <v>0.13091466666666668</v>
      </c>
      <c r="AQ880" s="25">
        <f>IFERROR(SUMIFS('[4]BD Unidades'!$AZ$3:$AZ$1424,'[4]BD Unidades'!$A$3:$A$1424,$A880),"-")</f>
        <v>1.0062390817813762</v>
      </c>
      <c r="AR880" s="25">
        <f>IFERROR(SUMIFS('[4]BD Unidades'!$BA$3:$BA$1424,'[4]BD Unidades'!$A$3:$A$1424,$A880),"-")</f>
        <v>4.4000000000000004</v>
      </c>
      <c r="AS880" s="28">
        <f>SUMIFS('[4]BD Unidades'!$BC$3:$BC$1424,'[4]BD Unidades'!$A$3:$A$1424,$A880)</f>
        <v>9.4018222222222239E-3</v>
      </c>
      <c r="AT880" s="28">
        <f>SUMIFS('[4]BD Unidades'!$BE$3:$BE$1424,'[4]BD Unidades'!$A$3:$A$1424,$A880)</f>
        <v>0.48888888888888893</v>
      </c>
      <c r="AU880" s="29">
        <f t="shared" si="54"/>
        <v>0.48429244246913583</v>
      </c>
      <c r="AV880" s="30">
        <f t="shared" si="55"/>
        <v>0.01</v>
      </c>
      <c r="AW880" s="25">
        <f>IFERROR(SUMIFS('[4]BD Unidades'!$BI$3:$BI$1424,'[4]BD Unidades'!$A$3:$A$1424,$A880),"-")</f>
        <v>0.18874908978135158</v>
      </c>
      <c r="AX880" s="25">
        <f>IFERROR(SUMIFS('[4]BD Unidades'!$BJ$3:$BJ$1424,'[4]BD Unidades'!$A$3:$A$1424,$A880),"-")</f>
        <v>0.1212982724864482</v>
      </c>
    </row>
    <row r="881" spans="1:50" ht="14.4" x14ac:dyDescent="0.3">
      <c r="A881" s="7">
        <v>2284</v>
      </c>
      <c r="B881" s="7" t="s">
        <v>4339</v>
      </c>
      <c r="D881" s="8" t="s">
        <v>4340</v>
      </c>
      <c r="E881" s="19" t="s">
        <v>4341</v>
      </c>
      <c r="F881" s="19" t="s">
        <v>4341</v>
      </c>
      <c r="G881" s="19" t="s">
        <v>4342</v>
      </c>
      <c r="H881" s="19">
        <v>1</v>
      </c>
      <c r="I881" s="19">
        <v>2024</v>
      </c>
      <c r="J881" s="19" t="s">
        <v>495</v>
      </c>
      <c r="K881" s="19" t="s">
        <v>496</v>
      </c>
      <c r="L881" s="19" t="s">
        <v>47</v>
      </c>
      <c r="M881" s="19" t="s">
        <v>497</v>
      </c>
      <c r="N881" s="19" t="s">
        <v>557</v>
      </c>
      <c r="O881" s="19" t="s">
        <v>610</v>
      </c>
      <c r="P881" s="19" t="s">
        <v>51</v>
      </c>
      <c r="Q881" s="9" t="s">
        <v>4344</v>
      </c>
      <c r="R881" s="20">
        <v>239.845</v>
      </c>
      <c r="S881" s="20">
        <v>1.8456999999999999</v>
      </c>
      <c r="T881" s="20">
        <v>235.41810000000001</v>
      </c>
      <c r="U881" s="20">
        <v>0.442</v>
      </c>
      <c r="V881" s="21">
        <f>_xlfn.XLOOKUP(D881,'[4]Gen. Real'!$A$2:$A$1168,'[4]Gen. Real'!$C$2:$C$1168,"-",0)</f>
        <v>0</v>
      </c>
      <c r="W881" s="22"/>
      <c r="X881" s="22" t="str">
        <f>_xlfn.XLOOKUP(D881,[4]Vertimiento!$J$2:$J$119,[4]Vertimiento!$K$2:$K$119,"-",0)</f>
        <v>-</v>
      </c>
      <c r="Y881" s="23" t="str">
        <f t="shared" si="52"/>
        <v>-</v>
      </c>
      <c r="Z881" s="19" t="str">
        <f>_xlfn.XLOOKUP(D881,[4]Cmg!$I$4:$I$99,[4]Cmg!$M$4:$M$99,"----",0,1)</f>
        <v>----</v>
      </c>
      <c r="AA881" s="19">
        <f>_xlfn.XLOOKUP(D881,[4]Cmg!$A$4:$A$101,[4]Cmg!$B$4:$B$101,"----",0,1)</f>
        <v>0</v>
      </c>
      <c r="AB881" s="19">
        <f>_xlfn.XLOOKUP(D881,[4]Cmg!$E$4:$E$101,[4]Cmg!$F$4:$F$101,"----",0,1)</f>
        <v>0</v>
      </c>
      <c r="AC881" s="19">
        <f>_xlfn.XLOOKUP(D881,[4]Cmg!$O$4:$O$101,[4]Cmg!$P$4:$P$101,"----",0,1)</f>
        <v>0</v>
      </c>
      <c r="AD881" s="24">
        <f>_xlfn.XLOOKUP(D881,[4]Cmg!$S$4:$S$101,[4]Cmg!$U$4:$U$101,"----",0,1)</f>
        <v>0.99977239103220672</v>
      </c>
      <c r="AG881" s="25">
        <f>IFERROR(SUMIFS('[4]BD Unidades'!$AH:$AH,'[4]BD Unidades'!$A:$A,'BD Centrales 2024'!$A881),"-")</f>
        <v>0</v>
      </c>
      <c r="AH881" s="25">
        <f>SUMIFS('[4]BD Unidades'!$AJ$3:$AJ$1424,'[4]BD Unidades'!$A$3:$A$1424,$A881)</f>
        <v>0</v>
      </c>
      <c r="AI881" s="25">
        <f>SUMIFS('[4]BD Unidades'!$AL$3:$AL$1424,'[4]BD Unidades'!$A$3:$A$1424,$A881)</f>
        <v>0</v>
      </c>
      <c r="AJ881" s="26" t="str">
        <f t="shared" si="53"/>
        <v>-</v>
      </c>
      <c r="AK881" s="27">
        <f>IFERROR(SUMIFS('[4]BD Unidades'!$AO$3:$AO$1424,'[4]BD Unidades'!$A$3:$A$1424,$A881),"-")</f>
        <v>0</v>
      </c>
      <c r="AL881" s="27">
        <f>IFERROR(SUMIFS('[4]BD Unidades'!$AQ$3:$AQ$1424,'[4]BD Unidades'!$A$3:$A$1424,$A881),"-")</f>
        <v>0</v>
      </c>
      <c r="AM881" s="27">
        <f>IFERROR(SUMIFS('[4]BD Unidades'!$AS$3:$AS$1424,'[4]BD Unidades'!$A$3:$A$1424,$A881),"-")</f>
        <v>0</v>
      </c>
      <c r="AN881" s="27">
        <f>IFERROR(SUMIFS('[4]BD Unidades'!$AU$3:$AU$1424,'[4]BD Unidades'!$A$3:$A$1424,$A881),"-")</f>
        <v>0</v>
      </c>
      <c r="AO881" s="27">
        <f>IFERROR(SUMIFS('[4]BD Unidades'!$AW$3:$AW$1424,'[4]BD Unidades'!$A$3:$A$1424,$A881),"-")</f>
        <v>0</v>
      </c>
      <c r="AP881" s="27">
        <f>IFERROR(SUMIFS('[4]BD Unidades'!$AY$3:$AY$1424,'[4]BD Unidades'!$A$3:$A$1424,$A881),"-")</f>
        <v>0</v>
      </c>
      <c r="AQ881" s="25">
        <f>IFERROR(SUMIFS('[4]BD Unidades'!$AZ$3:$AZ$1424,'[4]BD Unidades'!$A$3:$A$1424,$A881),"-")</f>
        <v>0</v>
      </c>
      <c r="AR881" s="25">
        <f>IFERROR(SUMIFS('[4]BD Unidades'!$BA$3:$BA$1424,'[4]BD Unidades'!$A$3:$A$1424,$A881),"-")</f>
        <v>0</v>
      </c>
      <c r="AS881" s="28">
        <f>SUMIFS('[4]BD Unidades'!$BC$3:$BC$1424,'[4]BD Unidades'!$A$3:$A$1424,$A881)</f>
        <v>0</v>
      </c>
      <c r="AT881" s="28">
        <f>SUMIFS('[4]BD Unidades'!$BE$3:$BE$1424,'[4]BD Unidades'!$A$3:$A$1424,$A881)</f>
        <v>0</v>
      </c>
      <c r="AU881" s="29">
        <f t="shared" si="54"/>
        <v>0</v>
      </c>
      <c r="AV881" s="30">
        <f t="shared" si="55"/>
        <v>1.8456999999999998E-2</v>
      </c>
      <c r="AW881" s="25">
        <f>IFERROR(SUMIFS('[4]BD Unidades'!$BI$3:$BI$1424,'[4]BD Unidades'!$A$3:$A$1424,$A881),"-")</f>
        <v>0</v>
      </c>
      <c r="AX881" s="25">
        <f>IFERROR(SUMIFS('[4]BD Unidades'!$BJ$3:$BJ$1424,'[4]BD Unidades'!$A$3:$A$1424,$A881),"-")</f>
        <v>0</v>
      </c>
    </row>
    <row r="882" spans="1:50" ht="14.4" x14ac:dyDescent="0.3">
      <c r="A882" s="7">
        <v>2286</v>
      </c>
      <c r="B882" s="7" t="s">
        <v>4345</v>
      </c>
      <c r="D882" s="8" t="s">
        <v>4346</v>
      </c>
      <c r="E882" s="19" t="s">
        <v>1308</v>
      </c>
      <c r="F882" s="19" t="s">
        <v>4347</v>
      </c>
      <c r="G882" s="19" t="s">
        <v>4348</v>
      </c>
      <c r="H882" s="19" t="s">
        <v>397</v>
      </c>
      <c r="I882" s="19">
        <v>2024</v>
      </c>
      <c r="J882" s="19" t="s">
        <v>495</v>
      </c>
      <c r="K882" s="19" t="s">
        <v>496</v>
      </c>
      <c r="L882" s="19" t="s">
        <v>213</v>
      </c>
      <c r="M882" s="19" t="s">
        <v>106</v>
      </c>
      <c r="N882" s="19" t="s">
        <v>107</v>
      </c>
      <c r="O882" s="19" t="s">
        <v>304</v>
      </c>
      <c r="P882" s="19" t="s">
        <v>51</v>
      </c>
      <c r="Q882" s="9" t="s">
        <v>4349</v>
      </c>
      <c r="R882" s="20">
        <v>2.81</v>
      </c>
      <c r="S882" s="20">
        <v>0.35599999999999998</v>
      </c>
      <c r="T882" s="20">
        <v>2.8</v>
      </c>
      <c r="U882" s="20" t="s">
        <v>397</v>
      </c>
      <c r="V882" s="21">
        <f>_xlfn.XLOOKUP(D882,'[4]Gen. Real'!$A$2:$A$1168,'[4]Gen. Real'!$C$2:$C$1168,"-",0)</f>
        <v>3.4742700000000002</v>
      </c>
      <c r="W882" s="22"/>
      <c r="X882" s="22" t="str">
        <f>_xlfn.XLOOKUP(D882,[4]Vertimiento!$J$2:$J$119,[4]Vertimiento!$K$2:$K$119,"-",0)</f>
        <v>-</v>
      </c>
      <c r="Y882" s="23" t="str">
        <f t="shared" si="52"/>
        <v>-</v>
      </c>
      <c r="Z882" s="19" t="str">
        <f>_xlfn.XLOOKUP(D882,[4]Cmg!$I$4:$I$99,[4]Cmg!$M$4:$M$99,"----",0,1)</f>
        <v>----</v>
      </c>
      <c r="AA882" s="19" t="str">
        <f>_xlfn.XLOOKUP(D882,[4]Cmg!$A$4:$A$101,[4]Cmg!$B$4:$B$101,"----",0,1)</f>
        <v>----</v>
      </c>
      <c r="AB882" s="19" t="str">
        <f>_xlfn.XLOOKUP(D882,[4]Cmg!$E$4:$E$101,[4]Cmg!$F$4:$F$101,"----",0,1)</f>
        <v>----</v>
      </c>
      <c r="AC882" s="19" t="str">
        <f>_xlfn.XLOOKUP(D882,[4]Cmg!$O$4:$O$101,[4]Cmg!$P$4:$P$101,"----",0,1)</f>
        <v>----</v>
      </c>
      <c r="AD882" s="24" t="str">
        <f>_xlfn.XLOOKUP(D882,[4]Cmg!$S$4:$S$101,[4]Cmg!$U$4:$U$101,"----",0,1)</f>
        <v>----</v>
      </c>
      <c r="AG882" s="25">
        <f>IFERROR(SUMIFS('[4]BD Unidades'!$AH:$AH,'[4]BD Unidades'!$A:$A,'BD Centrales 2024'!$A882),"-")</f>
        <v>2.8</v>
      </c>
      <c r="AH882" s="25">
        <f>SUMIFS('[4]BD Unidades'!$AJ$3:$AJ$1424,'[4]BD Unidades'!$A$3:$A$1424,$A882)</f>
        <v>5767.053380782917</v>
      </c>
      <c r="AI882" s="25">
        <f>SUMIFS('[4]BD Unidades'!$AL$3:$AL$1424,'[4]BD Unidades'!$A$3:$A$1424,$A882)</f>
        <v>0</v>
      </c>
      <c r="AJ882" s="26">
        <f t="shared" si="53"/>
        <v>0</v>
      </c>
      <c r="AK882" s="27">
        <f>IFERROR(SUMIFS('[4]BD Unidades'!$AO$3:$AO$1424,'[4]BD Unidades'!$A$3:$A$1424,$A882),"-")</f>
        <v>0</v>
      </c>
      <c r="AL882" s="27">
        <f>IFERROR(SUMIFS('[4]BD Unidades'!$AQ$3:$AQ$1424,'[4]BD Unidades'!$A$3:$A$1424,$A882),"-")</f>
        <v>0</v>
      </c>
      <c r="AM882" s="27">
        <f>IFERROR(SUMIFS('[4]BD Unidades'!$AS$3:$AS$1424,'[4]BD Unidades'!$A$3:$A$1424,$A882),"-")</f>
        <v>0</v>
      </c>
      <c r="AN882" s="27">
        <f>IFERROR(SUMIFS('[4]BD Unidades'!$AU$3:$AU$1424,'[4]BD Unidades'!$A$3:$A$1424,$A882),"-")</f>
        <v>0</v>
      </c>
      <c r="AO882" s="27">
        <f>IFERROR(SUMIFS('[4]BD Unidades'!$AW$3:$AW$1424,'[4]BD Unidades'!$A$3:$A$1424,$A882),"-")</f>
        <v>0</v>
      </c>
      <c r="AP882" s="27">
        <f>IFERROR(SUMIFS('[4]BD Unidades'!$AY$3:$AY$1424,'[4]BD Unidades'!$A$3:$A$1424,$A882),"-")</f>
        <v>0.24222790035587186</v>
      </c>
      <c r="AQ882" s="25">
        <f>IFERROR(SUMIFS('[4]BD Unidades'!$AZ$3:$AZ$1424,'[4]BD Unidades'!$A$3:$A$1424,$A882),"-")</f>
        <v>0.64033396113360297</v>
      </c>
      <c r="AR882" s="25">
        <f>IFERROR(SUMIFS('[4]BD Unidades'!$BA$3:$BA$1424,'[4]BD Unidades'!$A$3:$A$1424,$A882),"-")</f>
        <v>2.8</v>
      </c>
      <c r="AS882" s="28">
        <f>SUMIFS('[4]BD Unidades'!$BC$3:$BC$1424,'[4]BD Unidades'!$A$3:$A$1424,$A882)</f>
        <v>1.9162562277580071E-2</v>
      </c>
      <c r="AT882" s="28">
        <f>SUMIFS('[4]BD Unidades'!$BE$3:$BE$1424,'[4]BD Unidades'!$A$3:$A$1424,$A882)</f>
        <v>0.99644128113878994</v>
      </c>
      <c r="AU882" s="29">
        <f t="shared" si="54"/>
        <v>0.97734691303301624</v>
      </c>
      <c r="AV882" s="30">
        <f t="shared" si="55"/>
        <v>3.5599999999999998E-3</v>
      </c>
      <c r="AW882" s="25">
        <f>IFERROR(SUMIFS('[4]BD Unidades'!$BI$3:$BI$1424,'[4]BD Unidades'!$A$3:$A$1424,$A882),"-")</f>
        <v>0.43583880731330266</v>
      </c>
      <c r="AX882" s="25">
        <f>IFERROR(SUMIFS('[4]BD Unidades'!$BJ$3:$BJ$1424,'[4]BD Unidades'!$A$3:$A$1424,$A882),"-")</f>
        <v>0.2800887382868894</v>
      </c>
    </row>
    <row r="883" spans="1:50" ht="14.4" x14ac:dyDescent="0.3">
      <c r="A883" s="7">
        <v>2287</v>
      </c>
      <c r="B883" s="7" t="s">
        <v>4350</v>
      </c>
      <c r="D883" s="8" t="s">
        <v>4351</v>
      </c>
      <c r="E883" s="19" t="s">
        <v>4352</v>
      </c>
      <c r="F883" s="19" t="s">
        <v>4352</v>
      </c>
      <c r="G883" s="19" t="s">
        <v>4353</v>
      </c>
      <c r="H883" s="19" t="s">
        <v>397</v>
      </c>
      <c r="I883" s="19">
        <v>2024</v>
      </c>
      <c r="J883" s="19" t="s">
        <v>495</v>
      </c>
      <c r="K883" s="19" t="s">
        <v>496</v>
      </c>
      <c r="L883" s="19" t="s">
        <v>213</v>
      </c>
      <c r="M883" s="19" t="s">
        <v>189</v>
      </c>
      <c r="N883" s="19" t="s">
        <v>2074</v>
      </c>
      <c r="O883" s="19" t="s">
        <v>2074</v>
      </c>
      <c r="P883" s="19" t="s">
        <v>51</v>
      </c>
      <c r="Q883" s="9" t="s">
        <v>3962</v>
      </c>
      <c r="R883" s="20">
        <v>3.01</v>
      </c>
      <c r="S883" s="20">
        <v>0.33200000000000002</v>
      </c>
      <c r="T883" s="20">
        <v>3</v>
      </c>
      <c r="U883" s="20" t="s">
        <v>397</v>
      </c>
      <c r="V883" s="21">
        <f>_xlfn.XLOOKUP(D883,'[4]Gen. Real'!$A$2:$A$1168,'[4]Gen. Real'!$C$2:$C$1168,"-",0)</f>
        <v>3.61761</v>
      </c>
      <c r="W883" s="22"/>
      <c r="X883" s="22" t="str">
        <f>_xlfn.XLOOKUP(D883,[4]Vertimiento!$J$2:$J$119,[4]Vertimiento!$K$2:$K$119,"-",0)</f>
        <v>-</v>
      </c>
      <c r="Y883" s="23" t="str">
        <f t="shared" si="52"/>
        <v>-</v>
      </c>
      <c r="Z883" s="19" t="str">
        <f>_xlfn.XLOOKUP(D883,[4]Cmg!$I$4:$I$99,[4]Cmg!$M$4:$M$99,"----",0,1)</f>
        <v>----</v>
      </c>
      <c r="AA883" s="19" t="str">
        <f>_xlfn.XLOOKUP(D883,[4]Cmg!$A$4:$A$101,[4]Cmg!$B$4:$B$101,"----",0,1)</f>
        <v>----</v>
      </c>
      <c r="AB883" s="19" t="str">
        <f>_xlfn.XLOOKUP(D883,[4]Cmg!$E$4:$E$101,[4]Cmg!$F$4:$F$101,"----",0,1)</f>
        <v>----</v>
      </c>
      <c r="AC883" s="19" t="str">
        <f>_xlfn.XLOOKUP(D883,[4]Cmg!$O$4:$O$101,[4]Cmg!$P$4:$P$101,"----",0,1)</f>
        <v>----</v>
      </c>
      <c r="AD883" s="24" t="str">
        <f>_xlfn.XLOOKUP(D883,[4]Cmg!$S$4:$S$101,[4]Cmg!$U$4:$U$101,"----",0,1)</f>
        <v>----</v>
      </c>
      <c r="AG883" s="25">
        <f>IFERROR(SUMIFS('[4]BD Unidades'!$AH:$AH,'[4]BD Unidades'!$A:$A,'BD Centrales 2024'!$A883),"-")</f>
        <v>3</v>
      </c>
      <c r="AH883" s="25">
        <f>SUMIFS('[4]BD Unidades'!$AJ$3:$AJ$1424,'[4]BD Unidades'!$A$3:$A$1424,$A883)</f>
        <v>6346.5780730896977</v>
      </c>
      <c r="AI883" s="25">
        <f>SUMIFS('[4]BD Unidades'!$AL$3:$AL$1424,'[4]BD Unidades'!$A$3:$A$1424,$A883)</f>
        <v>0</v>
      </c>
      <c r="AJ883" s="26">
        <f t="shared" si="53"/>
        <v>0</v>
      </c>
      <c r="AK883" s="27">
        <f>IFERROR(SUMIFS('[4]BD Unidades'!$AO$3:$AO$1424,'[4]BD Unidades'!$A$3:$A$1424,$A883),"-")</f>
        <v>0</v>
      </c>
      <c r="AL883" s="27">
        <f>IFERROR(SUMIFS('[4]BD Unidades'!$AQ$3:$AQ$1424,'[4]BD Unidades'!$A$3:$A$1424,$A883),"-")</f>
        <v>0</v>
      </c>
      <c r="AM883" s="27">
        <f>IFERROR(SUMIFS('[4]BD Unidades'!$AS$3:$AS$1424,'[4]BD Unidades'!$A$3:$A$1424,$A883),"-")</f>
        <v>0</v>
      </c>
      <c r="AN883" s="27">
        <f>IFERROR(SUMIFS('[4]BD Unidades'!$AU$3:$AU$1424,'[4]BD Unidades'!$A$3:$A$1424,$A883),"-")</f>
        <v>0</v>
      </c>
      <c r="AO883" s="27">
        <f>IFERROR(SUMIFS('[4]BD Unidades'!$AW$3:$AW$1424,'[4]BD Unidades'!$A$3:$A$1424,$A883),"-")</f>
        <v>0</v>
      </c>
      <c r="AP883" s="27">
        <f>IFERROR(SUMIFS('[4]BD Unidades'!$AY$3:$AY$1424,'[4]BD Unidades'!$A$3:$A$1424,$A883),"-")</f>
        <v>0.20908305647840533</v>
      </c>
      <c r="AQ883" s="25">
        <f>IFERROR(SUMIFS('[4]BD Unidades'!$AZ$3:$AZ$1424,'[4]BD Unidades'!$A$3:$A$1424,$A883),"-")</f>
        <v>0.68607210121457474</v>
      </c>
      <c r="AR883" s="25">
        <f>IFERROR(SUMIFS('[4]BD Unidades'!$BA$3:$BA$1424,'[4]BD Unidades'!$A$3:$A$1424,$A883),"-")</f>
        <v>3</v>
      </c>
      <c r="AS883" s="28">
        <f>SUMIFS('[4]BD Unidades'!$BC$3:$BC$1424,'[4]BD Unidades'!$A$3:$A$1424,$A883)</f>
        <v>1.91671096345515E-2</v>
      </c>
      <c r="AT883" s="28">
        <f>SUMIFS('[4]BD Unidades'!$BE$3:$BE$1424,'[4]BD Unidades'!$A$3:$A$1424,$A883)</f>
        <v>0.99642244431131166</v>
      </c>
      <c r="AU883" s="29">
        <f t="shared" si="54"/>
        <v>0.97732390607886899</v>
      </c>
      <c r="AV883" s="30">
        <f t="shared" si="55"/>
        <v>3.32E-3</v>
      </c>
      <c r="AW883" s="25">
        <f>IFERROR(SUMIFS('[4]BD Unidades'!$BI$3:$BI$1424,'[4]BD Unidades'!$A$3:$A$1424,$A883),"-")</f>
        <v>0.48890646833954687</v>
      </c>
      <c r="AX883" s="25">
        <f>IFERROR(SUMIFS('[4]BD Unidades'!$BJ$3:$BJ$1424,'[4]BD Unidades'!$A$3:$A$1424,$A883),"-")</f>
        <v>0.31419229669258308</v>
      </c>
    </row>
    <row r="884" spans="1:50" ht="14.4" x14ac:dyDescent="0.3">
      <c r="A884" s="7">
        <v>2288</v>
      </c>
      <c r="B884" s="7" t="s">
        <v>4354</v>
      </c>
      <c r="D884" s="8" t="s">
        <v>4355</v>
      </c>
      <c r="E884" s="19" t="s">
        <v>1908</v>
      </c>
      <c r="F884" s="19" t="s">
        <v>4356</v>
      </c>
      <c r="G884" s="19" t="s">
        <v>4357</v>
      </c>
      <c r="H884" s="19" t="s">
        <v>397</v>
      </c>
      <c r="I884" s="19">
        <v>2024</v>
      </c>
      <c r="J884" s="19" t="s">
        <v>495</v>
      </c>
      <c r="K884" s="19" t="s">
        <v>496</v>
      </c>
      <c r="L884" s="19" t="s">
        <v>213</v>
      </c>
      <c r="M884" s="19" t="s">
        <v>68</v>
      </c>
      <c r="N884" s="19" t="s">
        <v>68</v>
      </c>
      <c r="O884" s="19" t="s">
        <v>2324</v>
      </c>
      <c r="P884" s="19" t="s">
        <v>51</v>
      </c>
      <c r="Q884" s="9" t="s">
        <v>4359</v>
      </c>
      <c r="R884" s="20">
        <v>3.0034999999999998</v>
      </c>
      <c r="S884" s="20">
        <v>1.5E-3</v>
      </c>
      <c r="T884" s="20">
        <v>2.9990000000000001</v>
      </c>
      <c r="U884" s="20" t="s">
        <v>397</v>
      </c>
      <c r="V884" s="21">
        <f>_xlfn.XLOOKUP(D884,'[4]Gen. Real'!$A$2:$A$1168,'[4]Gen. Real'!$C$2:$C$1168,"-",0)</f>
        <v>0.14841999999999994</v>
      </c>
      <c r="W884" s="22"/>
      <c r="X884" s="22" t="str">
        <f>_xlfn.XLOOKUP(D884,[4]Vertimiento!$J$2:$J$119,[4]Vertimiento!$K$2:$K$119,"-",0)</f>
        <v>-</v>
      </c>
      <c r="Y884" s="23" t="str">
        <f t="shared" si="52"/>
        <v>-</v>
      </c>
      <c r="Z884" s="19" t="str">
        <f>_xlfn.XLOOKUP(D884,[4]Cmg!$I$4:$I$99,[4]Cmg!$M$4:$M$99,"----",0,1)</f>
        <v>----</v>
      </c>
      <c r="AA884" s="19" t="str">
        <f>_xlfn.XLOOKUP(D884,[4]Cmg!$A$4:$A$101,[4]Cmg!$B$4:$B$101,"----",0,1)</f>
        <v>----</v>
      </c>
      <c r="AB884" s="19" t="str">
        <f>_xlfn.XLOOKUP(D884,[4]Cmg!$E$4:$E$101,[4]Cmg!$F$4:$F$101,"----",0,1)</f>
        <v>----</v>
      </c>
      <c r="AC884" s="19" t="str">
        <f>_xlfn.XLOOKUP(D884,[4]Cmg!$O$4:$O$101,[4]Cmg!$P$4:$P$101,"----",0,1)</f>
        <v>----</v>
      </c>
      <c r="AD884" s="24" t="str">
        <f>_xlfn.XLOOKUP(D884,[4]Cmg!$S$4:$S$101,[4]Cmg!$U$4:$U$101,"----",0,1)</f>
        <v>----</v>
      </c>
      <c r="AG884" s="25">
        <f>IFERROR(SUMIFS('[4]BD Unidades'!$AH:$AH,'[4]BD Unidades'!$A:$A,'BD Centrales 2024'!$A884),"-")</f>
        <v>0.7</v>
      </c>
      <c r="AH884" s="25">
        <f>SUMIFS('[4]BD Unidades'!$AJ$3:$AJ$1424,'[4]BD Unidades'!$A$3:$A$1424,$A884)</f>
        <v>823.17296487431327</v>
      </c>
      <c r="AI884" s="25">
        <f>SUMIFS('[4]BD Unidades'!$AL$3:$AL$1424,'[4]BD Unidades'!$A$3:$A$1424,$A884)</f>
        <v>0</v>
      </c>
      <c r="AJ884" s="26">
        <f t="shared" si="53"/>
        <v>0</v>
      </c>
      <c r="AK884" s="27">
        <f>IFERROR(SUMIFS('[4]BD Unidades'!$AO$3:$AO$1424,'[4]BD Unidades'!$A$3:$A$1424,$A884),"-")</f>
        <v>0</v>
      </c>
      <c r="AL884" s="27">
        <f>IFERROR(SUMIFS('[4]BD Unidades'!$AQ$3:$AQ$1424,'[4]BD Unidades'!$A$3:$A$1424,$A884),"-")</f>
        <v>0</v>
      </c>
      <c r="AM884" s="27">
        <f>IFERROR(SUMIFS('[4]BD Unidades'!$AS$3:$AS$1424,'[4]BD Unidades'!$A$3:$A$1424,$A884),"-")</f>
        <v>0</v>
      </c>
      <c r="AN884" s="27">
        <f>IFERROR(SUMIFS('[4]BD Unidades'!$AU$3:$AU$1424,'[4]BD Unidades'!$A$3:$A$1424,$A884),"-")</f>
        <v>0</v>
      </c>
      <c r="AO884" s="27">
        <f>IFERROR(SUMIFS('[4]BD Unidades'!$AW$3:$AW$1424,'[4]BD Unidades'!$A$3:$A$1424,$A884),"-")</f>
        <v>0</v>
      </c>
      <c r="AP884" s="27">
        <f>IFERROR(SUMIFS('[4]BD Unidades'!$AY$3:$AY$1424,'[4]BD Unidades'!$A$3:$A$1424,$A884),"-")</f>
        <v>5.7858897952388882E-2</v>
      </c>
      <c r="AQ884" s="25">
        <f>IFERROR(SUMIFS('[4]BD Unidades'!$AZ$3:$AZ$1424,'[4]BD Unidades'!$A$3:$A$1424,$A884),"-")</f>
        <v>0.16008349028340074</v>
      </c>
      <c r="AR884" s="25">
        <f>IFERROR(SUMIFS('[4]BD Unidades'!$BA$3:$BA$1424,'[4]BD Unidades'!$A$3:$A$1424,$A884),"-")</f>
        <v>0.7</v>
      </c>
      <c r="AS884" s="28">
        <f>SUMIFS('[4]BD Unidades'!$BC$3:$BC$1424,'[4]BD Unidades'!$A$3:$A$1424,$A884)</f>
        <v>4.4820043282836697E-3</v>
      </c>
      <c r="AT884" s="28">
        <f>SUMIFS('[4]BD Unidades'!$BE$3:$BE$1424,'[4]BD Unidades'!$A$3:$A$1424,$A884)</f>
        <v>0.23306142833361079</v>
      </c>
      <c r="AU884" s="29">
        <f t="shared" si="54"/>
        <v>0.23201684600306358</v>
      </c>
      <c r="AV884" s="30">
        <f t="shared" si="55"/>
        <v>1.5E-5</v>
      </c>
      <c r="AW884" s="25">
        <f>IFERROR(SUMIFS('[4]BD Unidades'!$BI$3:$BI$1424,'[4]BD Unidades'!$A$3:$A$1424,$A884),"-")</f>
        <v>6.9493983055861255E-2</v>
      </c>
      <c r="AX884" s="25">
        <f>IFERROR(SUMIFS('[4]BD Unidades'!$BJ$3:$BJ$1424,'[4]BD Unidades'!$A$3:$A$1424,$A884),"-")</f>
        <v>4.4659818506374106E-2</v>
      </c>
    </row>
    <row r="885" spans="1:50" ht="14.4" x14ac:dyDescent="0.3">
      <c r="A885" s="7">
        <v>2289</v>
      </c>
      <c r="B885" s="7" t="s">
        <v>4360</v>
      </c>
      <c r="D885" s="8" t="s">
        <v>4361</v>
      </c>
      <c r="E885" s="19" t="s">
        <v>1908</v>
      </c>
      <c r="F885" s="19" t="s">
        <v>4362</v>
      </c>
      <c r="G885" s="19" t="s">
        <v>4363</v>
      </c>
      <c r="H885" s="19">
        <v>1</v>
      </c>
      <c r="I885" s="19">
        <v>2024</v>
      </c>
      <c r="J885" s="19" t="s">
        <v>495</v>
      </c>
      <c r="K885" s="19" t="s">
        <v>496</v>
      </c>
      <c r="L885" s="19" t="s">
        <v>213</v>
      </c>
      <c r="M885" s="19" t="s">
        <v>68</v>
      </c>
      <c r="N885" s="19" t="s">
        <v>68</v>
      </c>
      <c r="O885" s="19" t="s">
        <v>2324</v>
      </c>
      <c r="P885" s="19" t="s">
        <v>51</v>
      </c>
      <c r="Q885" s="9" t="s">
        <v>4364</v>
      </c>
      <c r="R885" s="20">
        <v>3.0045000000000002</v>
      </c>
      <c r="S885" s="20">
        <v>0.14979999999999999</v>
      </c>
      <c r="T885" s="20">
        <v>3</v>
      </c>
      <c r="U885" s="20" t="s">
        <v>397</v>
      </c>
      <c r="V885" s="21" t="str">
        <f>_xlfn.XLOOKUP(D885,'[4]Gen. Real'!$A$2:$A$1168,'[4]Gen. Real'!$C$2:$C$1168,"-",0)</f>
        <v>-</v>
      </c>
      <c r="W885" s="22"/>
      <c r="X885" s="22" t="str">
        <f>_xlfn.XLOOKUP(D885,[4]Vertimiento!$J$2:$J$119,[4]Vertimiento!$K$2:$K$119,"-",0)</f>
        <v>-</v>
      </c>
      <c r="Y885" s="23" t="str">
        <f t="shared" si="52"/>
        <v>-</v>
      </c>
      <c r="Z885" s="19" t="str">
        <f>_xlfn.XLOOKUP(D885,[4]Cmg!$I$4:$I$99,[4]Cmg!$M$4:$M$99,"----",0,1)</f>
        <v>----</v>
      </c>
      <c r="AA885" s="19" t="str">
        <f>_xlfn.XLOOKUP(D885,[4]Cmg!$A$4:$A$101,[4]Cmg!$B$4:$B$101,"----",0,1)</f>
        <v>----</v>
      </c>
      <c r="AB885" s="19" t="str">
        <f>_xlfn.XLOOKUP(D885,[4]Cmg!$E$4:$E$101,[4]Cmg!$F$4:$F$101,"----",0,1)</f>
        <v>----</v>
      </c>
      <c r="AC885" s="19" t="str">
        <f>_xlfn.XLOOKUP(D885,[4]Cmg!$O$4:$O$101,[4]Cmg!$P$4:$P$101,"----",0,1)</f>
        <v>----</v>
      </c>
      <c r="AD885" s="24" t="str">
        <f>_xlfn.XLOOKUP(D885,[4]Cmg!$S$4:$S$101,[4]Cmg!$U$4:$U$101,"----",0,1)</f>
        <v>----</v>
      </c>
      <c r="AG885" s="25">
        <f>IFERROR(SUMIFS('[4]BD Unidades'!$AH:$AH,'[4]BD Unidades'!$A:$A,'BD Centrales 2024'!$A885),"-")</f>
        <v>0</v>
      </c>
      <c r="AH885" s="25">
        <f>SUMIFS('[4]BD Unidades'!$AJ$3:$AJ$1424,'[4]BD Unidades'!$A$3:$A$1424,$A885)</f>
        <v>0</v>
      </c>
      <c r="AI885" s="25">
        <f>SUMIFS('[4]BD Unidades'!$AL$3:$AL$1424,'[4]BD Unidades'!$A$3:$A$1424,$A885)</f>
        <v>0</v>
      </c>
      <c r="AJ885" s="26" t="str">
        <f t="shared" si="53"/>
        <v>-</v>
      </c>
      <c r="AK885" s="27">
        <f>IFERROR(SUMIFS('[4]BD Unidades'!$AO$3:$AO$1424,'[4]BD Unidades'!$A$3:$A$1424,$A885),"-")</f>
        <v>0</v>
      </c>
      <c r="AL885" s="27">
        <f>IFERROR(SUMIFS('[4]BD Unidades'!$AQ$3:$AQ$1424,'[4]BD Unidades'!$A$3:$A$1424,$A885),"-")</f>
        <v>0</v>
      </c>
      <c r="AM885" s="27">
        <f>IFERROR(SUMIFS('[4]BD Unidades'!$AS$3:$AS$1424,'[4]BD Unidades'!$A$3:$A$1424,$A885),"-")</f>
        <v>0</v>
      </c>
      <c r="AN885" s="27">
        <f>IFERROR(SUMIFS('[4]BD Unidades'!$AU$3:$AU$1424,'[4]BD Unidades'!$A$3:$A$1424,$A885),"-")</f>
        <v>0</v>
      </c>
      <c r="AO885" s="27">
        <f>IFERROR(SUMIFS('[4]BD Unidades'!$AW$3:$AW$1424,'[4]BD Unidades'!$A$3:$A$1424,$A885),"-")</f>
        <v>0</v>
      </c>
      <c r="AP885" s="27">
        <f>IFERROR(SUMIFS('[4]BD Unidades'!$AY$3:$AY$1424,'[4]BD Unidades'!$A$3:$A$1424,$A885),"-")</f>
        <v>0</v>
      </c>
      <c r="AQ885" s="25">
        <f>IFERROR(SUMIFS('[4]BD Unidades'!$AZ$3:$AZ$1424,'[4]BD Unidades'!$A$3:$A$1424,$A885),"-")</f>
        <v>0</v>
      </c>
      <c r="AR885" s="25">
        <f>IFERROR(SUMIFS('[4]BD Unidades'!$BA$3:$BA$1424,'[4]BD Unidades'!$A$3:$A$1424,$A885),"-")</f>
        <v>0</v>
      </c>
      <c r="AS885" s="28">
        <f>SUMIFS('[4]BD Unidades'!$BC$3:$BC$1424,'[4]BD Unidades'!$A$3:$A$1424,$A885)</f>
        <v>0</v>
      </c>
      <c r="AT885" s="28">
        <f>SUMIFS('[4]BD Unidades'!$BE$3:$BE$1424,'[4]BD Unidades'!$A$3:$A$1424,$A885)</f>
        <v>0</v>
      </c>
      <c r="AU885" s="29">
        <f t="shared" si="54"/>
        <v>0</v>
      </c>
      <c r="AV885" s="30">
        <f t="shared" si="55"/>
        <v>1.498E-3</v>
      </c>
      <c r="AW885" s="25">
        <f>IFERROR(SUMIFS('[4]BD Unidades'!$BI$3:$BI$1424,'[4]BD Unidades'!$A$3:$A$1424,$A885),"-")</f>
        <v>0</v>
      </c>
      <c r="AX885" s="25">
        <f>IFERROR(SUMIFS('[4]BD Unidades'!$BJ$3:$BJ$1424,'[4]BD Unidades'!$A$3:$A$1424,$A885),"-")</f>
        <v>0</v>
      </c>
    </row>
    <row r="886" spans="1:50" ht="14.4" x14ac:dyDescent="0.3">
      <c r="A886" s="7">
        <v>2292</v>
      </c>
      <c r="B886" s="7" t="s">
        <v>4365</v>
      </c>
      <c r="D886" s="8" t="s">
        <v>4366</v>
      </c>
      <c r="E886" s="19" t="s">
        <v>1516</v>
      </c>
      <c r="F886" s="19" t="s">
        <v>4367</v>
      </c>
      <c r="G886" s="19" t="s">
        <v>4368</v>
      </c>
      <c r="H886" s="19">
        <v>1</v>
      </c>
      <c r="I886" s="19">
        <v>2024</v>
      </c>
      <c r="J886" s="19" t="s">
        <v>495</v>
      </c>
      <c r="K886" s="19" t="s">
        <v>496</v>
      </c>
      <c r="L886" s="19" t="s">
        <v>213</v>
      </c>
      <c r="M886" s="19" t="s">
        <v>90</v>
      </c>
      <c r="N886" s="19" t="s">
        <v>868</v>
      </c>
      <c r="O886" s="19" t="s">
        <v>868</v>
      </c>
      <c r="P886" s="19" t="s">
        <v>51</v>
      </c>
      <c r="Q886" s="9" t="s">
        <v>4369</v>
      </c>
      <c r="R886" s="20">
        <v>1.252</v>
      </c>
      <c r="S886" s="20">
        <v>2E-3</v>
      </c>
      <c r="T886" s="20">
        <v>1.248</v>
      </c>
      <c r="U886" s="20" t="s">
        <v>397</v>
      </c>
      <c r="V886" s="21">
        <f>_xlfn.XLOOKUP(D886,'[4]Gen. Real'!$A$2:$A$1168,'[4]Gen. Real'!$C$2:$C$1168,"-",0)</f>
        <v>1.6455999999999997</v>
      </c>
      <c r="W886" s="22"/>
      <c r="X886" s="22" t="str">
        <f>_xlfn.XLOOKUP(D886,[4]Vertimiento!$J$2:$J$119,[4]Vertimiento!$K$2:$K$119,"-",0)</f>
        <v>-</v>
      </c>
      <c r="Y886" s="23" t="str">
        <f t="shared" si="52"/>
        <v>-</v>
      </c>
      <c r="Z886" s="19" t="str">
        <f>_xlfn.XLOOKUP(D886,[4]Cmg!$I$4:$I$99,[4]Cmg!$M$4:$M$99,"----",0,1)</f>
        <v>----</v>
      </c>
      <c r="AA886" s="19" t="str">
        <f>_xlfn.XLOOKUP(D886,[4]Cmg!$A$4:$A$101,[4]Cmg!$B$4:$B$101,"----",0,1)</f>
        <v>----</v>
      </c>
      <c r="AB886" s="19" t="str">
        <f>_xlfn.XLOOKUP(D886,[4]Cmg!$E$4:$E$101,[4]Cmg!$F$4:$F$101,"----",0,1)</f>
        <v>----</v>
      </c>
      <c r="AC886" s="19" t="str">
        <f>_xlfn.XLOOKUP(D886,[4]Cmg!$O$4:$O$101,[4]Cmg!$P$4:$P$101,"----",0,1)</f>
        <v>----</v>
      </c>
      <c r="AD886" s="24" t="str">
        <f>_xlfn.XLOOKUP(D886,[4]Cmg!$S$4:$S$101,[4]Cmg!$U$4:$U$101,"----",0,1)</f>
        <v>----</v>
      </c>
      <c r="AG886" s="25">
        <f>IFERROR(SUMIFS('[4]BD Unidades'!$AH:$AH,'[4]BD Unidades'!$A:$A,'BD Centrales 2024'!$A886),"-")</f>
        <v>1.3</v>
      </c>
      <c r="AH886" s="25">
        <f>SUMIFS('[4]BD Unidades'!$AJ$3:$AJ$1424,'[4]BD Unidades'!$A$3:$A$1424,$A886)</f>
        <v>4493.4278487752963</v>
      </c>
      <c r="AI886" s="25">
        <f>SUMIFS('[4]BD Unidades'!$AL$3:$AL$1424,'[4]BD Unidades'!$A$3:$A$1424,$A886)</f>
        <v>598.08306709265185</v>
      </c>
      <c r="AJ886" s="26">
        <f t="shared" si="53"/>
        <v>0.11746671606432113</v>
      </c>
      <c r="AK886" s="27">
        <f>IFERROR(SUMIFS('[4]BD Unidades'!$AO$3:$AO$1424,'[4]BD Unidades'!$A$3:$A$1424,$A886),"-")</f>
        <v>0</v>
      </c>
      <c r="AL886" s="27">
        <f>IFERROR(SUMIFS('[4]BD Unidades'!$AQ$3:$AQ$1424,'[4]BD Unidades'!$A$3:$A$1424,$A886),"-")</f>
        <v>0</v>
      </c>
      <c r="AM886" s="27">
        <f>IFERROR(SUMIFS('[4]BD Unidades'!$AS$3:$AS$1424,'[4]BD Unidades'!$A$3:$A$1424,$A886),"-")</f>
        <v>0</v>
      </c>
      <c r="AN886" s="27">
        <f>IFERROR(SUMIFS('[4]BD Unidades'!$AU$3:$AU$1424,'[4]BD Unidades'!$A$3:$A$1424,$A886),"-")</f>
        <v>0</v>
      </c>
      <c r="AO886" s="27">
        <f>IFERROR(SUMIFS('[4]BD Unidades'!$AW$3:$AW$1424,'[4]BD Unidades'!$A$3:$A$1424,$A886),"-")</f>
        <v>0</v>
      </c>
      <c r="AP886" s="27">
        <f>IFERROR(SUMIFS('[4]BD Unidades'!$AY$3:$AY$1424,'[4]BD Unidades'!$A$3:$A$1424,$A886),"-")</f>
        <v>0.27996932907348243</v>
      </c>
      <c r="AQ886" s="25">
        <f>IFERROR(SUMIFS('[4]BD Unidades'!$AZ$3:$AZ$1424,'[4]BD Unidades'!$A$3:$A$1424,$A886),"-")</f>
        <v>0.29729791052631571</v>
      </c>
      <c r="AR886" s="25">
        <f>IFERROR(SUMIFS('[4]BD Unidades'!$BA$3:$BA$1424,'[4]BD Unidades'!$A$3:$A$1424,$A886),"-")</f>
        <v>1.15903994072281</v>
      </c>
      <c r="AS886" s="28">
        <f>SUMIFS('[4]BD Unidades'!$BC$3:$BC$1424,'[4]BD Unidades'!$A$3:$A$1424,$A886)</f>
        <v>1.9968290734824284E-2</v>
      </c>
      <c r="AT886" s="28">
        <f>SUMIFS('[4]BD Unidades'!$BE$3:$BE$1424,'[4]BD Unidades'!$A$3:$A$1424,$A886)</f>
        <v>1.0383386581469649</v>
      </c>
      <c r="AU886" s="29">
        <f t="shared" si="54"/>
        <v>1.0176048099398789</v>
      </c>
      <c r="AV886" s="30">
        <f t="shared" si="55"/>
        <v>2.0000000000000002E-5</v>
      </c>
      <c r="AW886" s="25">
        <f>IFERROR(SUMIFS('[4]BD Unidades'!$BI$3:$BI$1424,'[4]BD Unidades'!$A$3:$A$1424,$A886),"-")</f>
        <v>0.16570699310674503</v>
      </c>
      <c r="AX886" s="25">
        <f>IFERROR(SUMIFS('[4]BD Unidades'!$BJ$3:$BJ$1424,'[4]BD Unidades'!$A$3:$A$1424,$A886),"-")</f>
        <v>0.10649043142966103</v>
      </c>
    </row>
    <row r="887" spans="1:50" ht="14.4" x14ac:dyDescent="0.3">
      <c r="A887" s="7">
        <v>2293</v>
      </c>
      <c r="B887" s="7" t="s">
        <v>4370</v>
      </c>
      <c r="D887" s="8" t="s">
        <v>4371</v>
      </c>
      <c r="E887" s="19" t="s">
        <v>3219</v>
      </c>
      <c r="F887" s="19" t="s">
        <v>4372</v>
      </c>
      <c r="G887" s="19" t="s">
        <v>4373</v>
      </c>
      <c r="H887" s="19" t="s">
        <v>397</v>
      </c>
      <c r="I887" s="19">
        <v>2024</v>
      </c>
      <c r="J887" s="19" t="s">
        <v>495</v>
      </c>
      <c r="K887" s="19" t="s">
        <v>496</v>
      </c>
      <c r="L887" s="19" t="s">
        <v>213</v>
      </c>
      <c r="M887" s="19" t="s">
        <v>48</v>
      </c>
      <c r="N887" s="19" t="s">
        <v>59</v>
      </c>
      <c r="O887" s="19" t="s">
        <v>807</v>
      </c>
      <c r="P887" s="19" t="s">
        <v>51</v>
      </c>
      <c r="Q887" s="9" t="s">
        <v>4374</v>
      </c>
      <c r="R887" s="20">
        <v>3.0059999999999998</v>
      </c>
      <c r="S887" s="20">
        <v>0.2</v>
      </c>
      <c r="T887" s="20">
        <v>3</v>
      </c>
      <c r="U887" s="20" t="s">
        <v>397</v>
      </c>
      <c r="V887" s="21">
        <f>_xlfn.XLOOKUP(D887,'[4]Gen. Real'!$A$2:$A$1168,'[4]Gen. Real'!$C$2:$C$1168,"-",0)</f>
        <v>4.1470299999999982</v>
      </c>
      <c r="W887" s="22"/>
      <c r="X887" s="22" t="str">
        <f>_xlfn.XLOOKUP(D887,[4]Vertimiento!$J$2:$J$119,[4]Vertimiento!$K$2:$K$119,"-",0)</f>
        <v>-</v>
      </c>
      <c r="Y887" s="23" t="str">
        <f t="shared" si="52"/>
        <v>-</v>
      </c>
      <c r="Z887" s="19" t="str">
        <f>_xlfn.XLOOKUP(D887,[4]Cmg!$I$4:$I$99,[4]Cmg!$M$4:$M$99,"----",0,1)</f>
        <v>----</v>
      </c>
      <c r="AA887" s="19" t="str">
        <f>_xlfn.XLOOKUP(D887,[4]Cmg!$A$4:$A$101,[4]Cmg!$B$4:$B$101,"----",0,1)</f>
        <v>----</v>
      </c>
      <c r="AB887" s="19" t="str">
        <f>_xlfn.XLOOKUP(D887,[4]Cmg!$E$4:$E$101,[4]Cmg!$F$4:$F$101,"----",0,1)</f>
        <v>----</v>
      </c>
      <c r="AC887" s="19" t="str">
        <f>_xlfn.XLOOKUP(D887,[4]Cmg!$O$4:$O$101,[4]Cmg!$P$4:$P$101,"----",0,1)</f>
        <v>----</v>
      </c>
      <c r="AD887" s="24" t="str">
        <f>_xlfn.XLOOKUP(D887,[4]Cmg!$S$4:$S$101,[4]Cmg!$U$4:$U$101,"----",0,1)</f>
        <v>----</v>
      </c>
      <c r="AG887" s="25">
        <f>IFERROR(SUMIFS('[4]BD Unidades'!$AH:$AH,'[4]BD Unidades'!$A:$A,'BD Centrales 2024'!$A887),"-")</f>
        <v>3</v>
      </c>
      <c r="AH887" s="25">
        <f>SUMIFS('[4]BD Unidades'!$AJ$3:$AJ$1424,'[4]BD Unidades'!$A$3:$A$1424,$A887)</f>
        <v>4971.6067864271463</v>
      </c>
      <c r="AI887" s="25">
        <f>SUMIFS('[4]BD Unidades'!$AL$3:$AL$1424,'[4]BD Unidades'!$A$3:$A$1424,$A887)</f>
        <v>1065.8183632734533</v>
      </c>
      <c r="AJ887" s="26">
        <f t="shared" si="53"/>
        <v>0.17653525084717747</v>
      </c>
      <c r="AK887" s="27">
        <f>IFERROR(SUMIFS('[4]BD Unidades'!$AO$3:$AO$1424,'[4]BD Unidades'!$A$3:$A$1424,$A887),"-")</f>
        <v>0</v>
      </c>
      <c r="AL887" s="27">
        <f>IFERROR(SUMIFS('[4]BD Unidades'!$AQ$3:$AQ$1424,'[4]BD Unidades'!$A$3:$A$1424,$A887),"-")</f>
        <v>0</v>
      </c>
      <c r="AM887" s="27">
        <f>IFERROR(SUMIFS('[4]BD Unidades'!$AS$3:$AS$1424,'[4]BD Unidades'!$A$3:$A$1424,$A887),"-")</f>
        <v>0</v>
      </c>
      <c r="AN887" s="27">
        <f>IFERROR(SUMIFS('[4]BD Unidades'!$AU$3:$AU$1424,'[4]BD Unidades'!$A$3:$A$1424,$A887),"-")</f>
        <v>0</v>
      </c>
      <c r="AO887" s="27">
        <f>IFERROR(SUMIFS('[4]BD Unidades'!$AW$3:$AW$1424,'[4]BD Unidades'!$A$3:$A$1424,$A887),"-")</f>
        <v>0</v>
      </c>
      <c r="AP887" s="27">
        <f>IFERROR(SUMIFS('[4]BD Unidades'!$AY$3:$AY$1424,'[4]BD Unidades'!$A$3:$A$1424,$A887),"-")</f>
        <v>0.29612275449101799</v>
      </c>
      <c r="AQ887" s="25">
        <f>IFERROR(SUMIFS('[4]BD Unidades'!$AZ$3:$AZ$1424,'[4]BD Unidades'!$A$3:$A$1424,$A887),"-")</f>
        <v>0.94633902857142871</v>
      </c>
      <c r="AR887" s="25">
        <f>IFERROR(SUMIFS('[4]BD Unidades'!$BA$3:$BA$1424,'[4]BD Unidades'!$A$3:$A$1424,$A887),"-")</f>
        <v>2.7616774113563101</v>
      </c>
      <c r="AS887" s="28">
        <f>SUMIFS('[4]BD Unidades'!$BC$3:$BC$1424,'[4]BD Unidades'!$A$3:$A$1424,$A887)</f>
        <v>1.9192614770459086E-2</v>
      </c>
      <c r="AT887" s="28">
        <f>SUMIFS('[4]BD Unidades'!$BE$3:$BE$1424,'[4]BD Unidades'!$A$3:$A$1424,$A887)</f>
        <v>0.99800209841398013</v>
      </c>
      <c r="AU887" s="29">
        <f t="shared" si="54"/>
        <v>0.97884782859901087</v>
      </c>
      <c r="AV887" s="30">
        <f t="shared" si="55"/>
        <v>2E-3</v>
      </c>
      <c r="AW887" s="25">
        <f>IFERROR(SUMIFS('[4]BD Unidades'!$BI$3:$BI$1424,'[4]BD Unidades'!$A$3:$A$1424,$A887),"-")</f>
        <v>0.65679726615459499</v>
      </c>
      <c r="AX887" s="25">
        <f>IFERROR(SUMIFS('[4]BD Unidades'!$BJ$3:$BJ$1424,'[4]BD Unidades'!$A$3:$A$1424,$A887),"-")</f>
        <v>0.42208613482937996</v>
      </c>
    </row>
    <row r="888" spans="1:50" ht="14.4" x14ac:dyDescent="0.3">
      <c r="A888" s="7">
        <v>2294</v>
      </c>
      <c r="B888" s="7" t="s">
        <v>4375</v>
      </c>
      <c r="D888" s="8" t="s">
        <v>4376</v>
      </c>
      <c r="E888" s="19" t="s">
        <v>4377</v>
      </c>
      <c r="F888" s="19" t="s">
        <v>4377</v>
      </c>
      <c r="G888" s="19" t="s">
        <v>4378</v>
      </c>
      <c r="H888" s="19">
        <v>1</v>
      </c>
      <c r="I888" s="19">
        <v>2024</v>
      </c>
      <c r="J888" s="19" t="s">
        <v>495</v>
      </c>
      <c r="K888" s="19" t="s">
        <v>496</v>
      </c>
      <c r="L888" s="19" t="s">
        <v>213</v>
      </c>
      <c r="M888" s="19" t="s">
        <v>362</v>
      </c>
      <c r="N888" s="19" t="s">
        <v>363</v>
      </c>
      <c r="O888" s="19" t="s">
        <v>2318</v>
      </c>
      <c r="P888" s="19" t="s">
        <v>51</v>
      </c>
      <c r="Q888" s="9" t="s">
        <v>4379</v>
      </c>
      <c r="R888" s="20">
        <v>5.2389999999999999</v>
      </c>
      <c r="S888" s="20">
        <v>0.74399999999999999</v>
      </c>
      <c r="T888" s="20">
        <v>5.2</v>
      </c>
      <c r="U888" s="20" t="s">
        <v>397</v>
      </c>
      <c r="V888" s="21">
        <f>_xlfn.XLOOKUP(D888,'[4]Gen. Real'!$A$2:$A$1168,'[4]Gen. Real'!$C$2:$C$1168,"-",0)</f>
        <v>6.5399600000000007</v>
      </c>
      <c r="W888" s="22"/>
      <c r="X888" s="22" t="str">
        <f>_xlfn.XLOOKUP(D888,[4]Vertimiento!$J$2:$J$119,[4]Vertimiento!$K$2:$K$119,"-",0)</f>
        <v>-</v>
      </c>
      <c r="Y888" s="23" t="str">
        <f t="shared" si="52"/>
        <v>-</v>
      </c>
      <c r="Z888" s="19" t="str">
        <f>_xlfn.XLOOKUP(D888,[4]Cmg!$I$4:$I$99,[4]Cmg!$M$4:$M$99,"----",0,1)</f>
        <v>----</v>
      </c>
      <c r="AA888" s="19" t="str">
        <f>_xlfn.XLOOKUP(D888,[4]Cmg!$A$4:$A$101,[4]Cmg!$B$4:$B$101,"----",0,1)</f>
        <v>----</v>
      </c>
      <c r="AB888" s="19" t="str">
        <f>_xlfn.XLOOKUP(D888,[4]Cmg!$E$4:$E$101,[4]Cmg!$F$4:$F$101,"----",0,1)</f>
        <v>----</v>
      </c>
      <c r="AC888" s="19" t="str">
        <f>_xlfn.XLOOKUP(D888,[4]Cmg!$O$4:$O$101,[4]Cmg!$P$4:$P$101,"----",0,1)</f>
        <v>----</v>
      </c>
      <c r="AD888" s="24" t="str">
        <f>_xlfn.XLOOKUP(D888,[4]Cmg!$S$4:$S$101,[4]Cmg!$U$4:$U$101,"----",0,1)</f>
        <v>----</v>
      </c>
      <c r="AG888" s="25">
        <f>IFERROR(SUMIFS('[4]BD Unidades'!$AH:$AH,'[4]BD Unidades'!$A:$A,'BD Centrales 2024'!$A888),"-")</f>
        <v>5.2</v>
      </c>
      <c r="AH888" s="25">
        <f>SUMIFS('[4]BD Unidades'!$AJ$3:$AJ$1424,'[4]BD Unidades'!$A$3:$A$1424,$A888)</f>
        <v>5174.0777502067785</v>
      </c>
      <c r="AI888" s="25">
        <f>SUMIFS('[4]BD Unidades'!$AL$3:$AL$1424,'[4]BD Unidades'!$A$3:$A$1424,$A888)</f>
        <v>0</v>
      </c>
      <c r="AJ888" s="26">
        <f t="shared" si="53"/>
        <v>0</v>
      </c>
      <c r="AK888" s="27">
        <f>IFERROR(SUMIFS('[4]BD Unidades'!$AO$3:$AO$1424,'[4]BD Unidades'!$A$3:$A$1424,$A888),"-")</f>
        <v>0</v>
      </c>
      <c r="AL888" s="27">
        <f>IFERROR(SUMIFS('[4]BD Unidades'!$AQ$3:$AQ$1424,'[4]BD Unidades'!$A$3:$A$1424,$A888),"-")</f>
        <v>0</v>
      </c>
      <c r="AM888" s="27">
        <f>IFERROR(SUMIFS('[4]BD Unidades'!$AS$3:$AS$1424,'[4]BD Unidades'!$A$3:$A$1424,$A888),"-")</f>
        <v>0</v>
      </c>
      <c r="AN888" s="27">
        <f>IFERROR(SUMIFS('[4]BD Unidades'!$AU$3:$AU$1424,'[4]BD Unidades'!$A$3:$A$1424,$A888),"-")</f>
        <v>0</v>
      </c>
      <c r="AO888" s="27">
        <f>IFERROR(SUMIFS('[4]BD Unidades'!$AW$3:$AW$1424,'[4]BD Unidades'!$A$3:$A$1424,$A888),"-")</f>
        <v>0</v>
      </c>
      <c r="AP888" s="27">
        <f>IFERROR(SUMIFS('[4]BD Unidades'!$AY$3:$AY$1424,'[4]BD Unidades'!$A$3:$A$1424,$A888),"-")</f>
        <v>0.24051315136476428</v>
      </c>
      <c r="AQ888" s="25">
        <f>IFERROR(SUMIFS('[4]BD Unidades'!$AZ$3:$AZ$1424,'[4]BD Unidades'!$A$3:$A$1424,$A888),"-")</f>
        <v>1.1891916421052628</v>
      </c>
      <c r="AR888" s="25">
        <f>IFERROR(SUMIFS('[4]BD Unidades'!$BA$3:$BA$1424,'[4]BD Unidades'!$A$3:$A$1424,$A888),"-")</f>
        <v>5.2000000000000099</v>
      </c>
      <c r="AS888" s="28">
        <f>SUMIFS('[4]BD Unidades'!$BC$3:$BC$1424,'[4]BD Unidades'!$A$3:$A$1424,$A888)</f>
        <v>1.9087841191067E-2</v>
      </c>
      <c r="AT888" s="28">
        <f>SUMIFS('[4]BD Unidades'!$BE$3:$BE$1424,'[4]BD Unidades'!$A$3:$A$1424,$A888)</f>
        <v>0.99255583126550873</v>
      </c>
      <c r="AU888" s="29">
        <f t="shared" si="54"/>
        <v>0.97361008318504516</v>
      </c>
      <c r="AV888" s="30">
        <f t="shared" si="55"/>
        <v>7.4399999999999996E-3</v>
      </c>
      <c r="AW888" s="25">
        <f>IFERROR(SUMIFS('[4]BD Unidades'!$BI$3:$BI$1424,'[4]BD Unidades'!$A$3:$A$1424,$A888),"-")</f>
        <v>0.69469470187058491</v>
      </c>
      <c r="AX888" s="25">
        <f>IFERROR(SUMIFS('[4]BD Unidades'!$BJ$3:$BJ$1424,'[4]BD Unidades'!$A$3:$A$1424,$A888),"-")</f>
        <v>0.44644065483973278</v>
      </c>
    </row>
    <row r="889" spans="1:50" ht="14.4" x14ac:dyDescent="0.3">
      <c r="A889" s="7">
        <v>2297</v>
      </c>
      <c r="B889" s="7" t="s">
        <v>4380</v>
      </c>
      <c r="D889" s="8" t="s">
        <v>4381</v>
      </c>
      <c r="E889" s="19" t="s">
        <v>4382</v>
      </c>
      <c r="F889" s="19" t="s">
        <v>4382</v>
      </c>
      <c r="G889" s="19" t="s">
        <v>4383</v>
      </c>
      <c r="H889" s="19" t="s">
        <v>397</v>
      </c>
      <c r="I889" s="19">
        <v>2024</v>
      </c>
      <c r="J889" s="19" t="s">
        <v>495</v>
      </c>
      <c r="K889" s="19" t="s">
        <v>496</v>
      </c>
      <c r="L889" s="19" t="s">
        <v>213</v>
      </c>
      <c r="M889" s="19" t="s">
        <v>90</v>
      </c>
      <c r="N889" s="19" t="s">
        <v>868</v>
      </c>
      <c r="O889" s="19" t="s">
        <v>1461</v>
      </c>
      <c r="P889" s="19" t="s">
        <v>51</v>
      </c>
      <c r="Q889" s="9" t="s">
        <v>4384</v>
      </c>
      <c r="R889" s="20">
        <v>6.01</v>
      </c>
      <c r="S889" s="20">
        <v>0.16600000000000001</v>
      </c>
      <c r="T889" s="20">
        <v>6</v>
      </c>
      <c r="U889" s="20" t="s">
        <v>397</v>
      </c>
      <c r="V889" s="21">
        <f>_xlfn.XLOOKUP(D889,'[4]Gen. Real'!$A$2:$A$1168,'[4]Gen. Real'!$C$2:$C$1168,"-",0)</f>
        <v>6.6892800000000054</v>
      </c>
      <c r="W889" s="22"/>
      <c r="X889" s="22" t="str">
        <f>_xlfn.XLOOKUP(D889,[4]Vertimiento!$J$2:$J$119,[4]Vertimiento!$K$2:$K$119,"-",0)</f>
        <v>-</v>
      </c>
      <c r="Y889" s="23" t="str">
        <f t="shared" si="52"/>
        <v>-</v>
      </c>
      <c r="Z889" s="19" t="str">
        <f>_xlfn.XLOOKUP(D889,[4]Cmg!$I$4:$I$99,[4]Cmg!$M$4:$M$99,"----",0,1)</f>
        <v>----</v>
      </c>
      <c r="AA889" s="19" t="str">
        <f>_xlfn.XLOOKUP(D889,[4]Cmg!$A$4:$A$101,[4]Cmg!$B$4:$B$101,"----",0,1)</f>
        <v>----</v>
      </c>
      <c r="AB889" s="19" t="str">
        <f>_xlfn.XLOOKUP(D889,[4]Cmg!$E$4:$E$101,[4]Cmg!$F$4:$F$101,"----",0,1)</f>
        <v>----</v>
      </c>
      <c r="AC889" s="19" t="str">
        <f>_xlfn.XLOOKUP(D889,[4]Cmg!$O$4:$O$101,[4]Cmg!$P$4:$P$101,"----",0,1)</f>
        <v>----</v>
      </c>
      <c r="AD889" s="24" t="str">
        <f>_xlfn.XLOOKUP(D889,[4]Cmg!$S$4:$S$101,[4]Cmg!$U$4:$U$101,"----",0,1)</f>
        <v>----</v>
      </c>
      <c r="AG889" s="25">
        <f>IFERROR(SUMIFS('[4]BD Unidades'!$AH:$AH,'[4]BD Unidades'!$A:$A,'BD Centrales 2024'!$A889),"-")</f>
        <v>6</v>
      </c>
      <c r="AH889" s="25">
        <f>SUMIFS('[4]BD Unidades'!$AJ$3:$AJ$1424,'[4]BD Unidades'!$A$3:$A$1424,$A889)</f>
        <v>5987.6206322795351</v>
      </c>
      <c r="AI889" s="25">
        <f>SUMIFS('[4]BD Unidades'!$AL$3:$AL$1424,'[4]BD Unidades'!$A$3:$A$1424,$A889)</f>
        <v>0</v>
      </c>
      <c r="AJ889" s="26">
        <f t="shared" si="53"/>
        <v>0</v>
      </c>
      <c r="AK889" s="27">
        <f>IFERROR(SUMIFS('[4]BD Unidades'!$AO$3:$AO$1424,'[4]BD Unidades'!$A$3:$A$1424,$A889),"-")</f>
        <v>0</v>
      </c>
      <c r="AL889" s="27">
        <f>IFERROR(SUMIFS('[4]BD Unidades'!$AQ$3:$AQ$1424,'[4]BD Unidades'!$A$3:$A$1424,$A889),"-")</f>
        <v>0</v>
      </c>
      <c r="AM889" s="27">
        <f>IFERROR(SUMIFS('[4]BD Unidades'!$AS$3:$AS$1424,'[4]BD Unidades'!$A$3:$A$1424,$A889),"-")</f>
        <v>0</v>
      </c>
      <c r="AN889" s="27">
        <f>IFERROR(SUMIFS('[4]BD Unidades'!$AU$3:$AU$1424,'[4]BD Unidades'!$A$3:$A$1424,$A889),"-")</f>
        <v>0</v>
      </c>
      <c r="AO889" s="27">
        <f>IFERROR(SUMIFS('[4]BD Unidades'!$AW$3:$AW$1424,'[4]BD Unidades'!$A$3:$A$1424,$A889),"-")</f>
        <v>0</v>
      </c>
      <c r="AP889" s="27">
        <f>IFERROR(SUMIFS('[4]BD Unidades'!$AY$3:$AY$1424,'[4]BD Unidades'!$A$3:$A$1424,$A889),"-")</f>
        <v>0.22286156405990015</v>
      </c>
      <c r="AQ889" s="25">
        <f>IFERROR(SUMIFS('[4]BD Unidades'!$AZ$3:$AZ$1424,'[4]BD Unidades'!$A$3:$A$1424,$A889),"-")</f>
        <v>1.3721442024291495</v>
      </c>
      <c r="AR889" s="25">
        <f>IFERROR(SUMIFS('[4]BD Unidades'!$BA$3:$BA$1424,'[4]BD Unidades'!$A$3:$A$1424,$A889),"-")</f>
        <v>6</v>
      </c>
      <c r="AS889" s="28">
        <f>SUMIFS('[4]BD Unidades'!$BC$3:$BC$1424,'[4]BD Unidades'!$A$3:$A$1424,$A889)</f>
        <v>1.9199001663893513E-2</v>
      </c>
      <c r="AT889" s="28">
        <f>SUMIFS('[4]BD Unidades'!$BE$3:$BE$1424,'[4]BD Unidades'!$A$3:$A$1424,$A889)</f>
        <v>0.99833610648918469</v>
      </c>
      <c r="AU889" s="29">
        <f t="shared" si="54"/>
        <v>0.97916904991957388</v>
      </c>
      <c r="AV889" s="30">
        <f t="shared" si="55"/>
        <v>1.66E-3</v>
      </c>
      <c r="AW889" s="25">
        <f>IFERROR(SUMIFS('[4]BD Unidades'!$BI$3:$BI$1424,'[4]BD Unidades'!$A$3:$A$1424,$A889),"-")</f>
        <v>0.95600188330814417</v>
      </c>
      <c r="AX889" s="25">
        <f>IFERROR(SUMIFS('[4]BD Unidades'!$BJ$3:$BJ$1424,'[4]BD Unidades'!$A$3:$A$1424,$A889),"-")</f>
        <v>0.61436787363265954</v>
      </c>
    </row>
    <row r="890" spans="1:50" ht="14.4" x14ac:dyDescent="0.3">
      <c r="A890" s="7">
        <v>2298</v>
      </c>
      <c r="B890" s="7" t="s">
        <v>4385</v>
      </c>
      <c r="D890" s="8" t="s">
        <v>4386</v>
      </c>
      <c r="E890" s="19" t="s">
        <v>4387</v>
      </c>
      <c r="F890" s="19" t="s">
        <v>4387</v>
      </c>
      <c r="G890" s="19" t="s">
        <v>4388</v>
      </c>
      <c r="H890" s="19" t="s">
        <v>397</v>
      </c>
      <c r="I890" s="19">
        <v>2024</v>
      </c>
      <c r="J890" s="19" t="s">
        <v>495</v>
      </c>
      <c r="K890" s="19" t="s">
        <v>496</v>
      </c>
      <c r="L890" s="19" t="s">
        <v>213</v>
      </c>
      <c r="M890" s="19" t="s">
        <v>106</v>
      </c>
      <c r="N890" s="19" t="s">
        <v>243</v>
      </c>
      <c r="O890" s="19" t="s">
        <v>1835</v>
      </c>
      <c r="P890" s="19" t="s">
        <v>51</v>
      </c>
      <c r="Q890" s="9" t="s">
        <v>4389</v>
      </c>
      <c r="R890" s="20">
        <v>2.6</v>
      </c>
      <c r="S890" s="20">
        <v>0</v>
      </c>
      <c r="T890" s="20">
        <v>2.6</v>
      </c>
      <c r="U890" s="20" t="s">
        <v>397</v>
      </c>
      <c r="V890" s="21">
        <f>_xlfn.XLOOKUP(D890,'[4]Gen. Real'!$A$2:$A$1168,'[4]Gen. Real'!$C$2:$C$1168,"-",0)</f>
        <v>2.8510400000000016</v>
      </c>
      <c r="W890" s="22"/>
      <c r="X890" s="22" t="str">
        <f>_xlfn.XLOOKUP(D890,[4]Vertimiento!$J$2:$J$119,[4]Vertimiento!$K$2:$K$119,"-",0)</f>
        <v>-</v>
      </c>
      <c r="Y890" s="23" t="str">
        <f t="shared" si="52"/>
        <v>-</v>
      </c>
      <c r="Z890" s="19" t="str">
        <f>_xlfn.XLOOKUP(D890,[4]Cmg!$I$4:$I$99,[4]Cmg!$M$4:$M$99,"----",0,1)</f>
        <v>----</v>
      </c>
      <c r="AA890" s="19" t="str">
        <f>_xlfn.XLOOKUP(D890,[4]Cmg!$A$4:$A$101,[4]Cmg!$B$4:$B$101,"----",0,1)</f>
        <v>----</v>
      </c>
      <c r="AB890" s="19" t="str">
        <f>_xlfn.XLOOKUP(D890,[4]Cmg!$E$4:$E$101,[4]Cmg!$F$4:$F$101,"----",0,1)</f>
        <v>----</v>
      </c>
      <c r="AC890" s="19" t="str">
        <f>_xlfn.XLOOKUP(D890,[4]Cmg!$O$4:$O$101,[4]Cmg!$P$4:$P$101,"----",0,1)</f>
        <v>----</v>
      </c>
      <c r="AD890" s="24" t="str">
        <f>_xlfn.XLOOKUP(D890,[4]Cmg!$S$4:$S$101,[4]Cmg!$U$4:$U$101,"----",0,1)</f>
        <v>----</v>
      </c>
      <c r="AG890" s="25">
        <f>IFERROR(SUMIFS('[4]BD Unidades'!$AH:$AH,'[4]BD Unidades'!$A:$A,'BD Centrales 2024'!$A890),"-")</f>
        <v>2.6</v>
      </c>
      <c r="AH890" s="25">
        <f>SUMIFS('[4]BD Unidades'!$AJ$3:$AJ$1424,'[4]BD Unidades'!$A$3:$A$1424,$A890)</f>
        <v>5139.2333333333299</v>
      </c>
      <c r="AI890" s="25">
        <f>SUMIFS('[4]BD Unidades'!$AL$3:$AL$1424,'[4]BD Unidades'!$A$3:$A$1424,$A890)</f>
        <v>0</v>
      </c>
      <c r="AJ890" s="26">
        <f t="shared" si="53"/>
        <v>0</v>
      </c>
      <c r="AK890" s="27">
        <f>IFERROR(SUMIFS('[4]BD Unidades'!$AO$3:$AO$1424,'[4]BD Unidades'!$A$3:$A$1424,$A890),"-")</f>
        <v>0</v>
      </c>
      <c r="AL890" s="27">
        <f>IFERROR(SUMIFS('[4]BD Unidades'!$AQ$3:$AQ$1424,'[4]BD Unidades'!$A$3:$A$1424,$A890),"-")</f>
        <v>0</v>
      </c>
      <c r="AM890" s="27">
        <f>IFERROR(SUMIFS('[4]BD Unidades'!$AS$3:$AS$1424,'[4]BD Unidades'!$A$3:$A$1424,$A890),"-")</f>
        <v>0</v>
      </c>
      <c r="AN890" s="27">
        <f>IFERROR(SUMIFS('[4]BD Unidades'!$AU$3:$AU$1424,'[4]BD Unidades'!$A$3:$A$1424,$A890),"-")</f>
        <v>0</v>
      </c>
      <c r="AO890" s="27">
        <f>IFERROR(SUMIFS('[4]BD Unidades'!$AW$3:$AW$1424,'[4]BD Unidades'!$A$3:$A$1424,$A890),"-")</f>
        <v>0</v>
      </c>
      <c r="AP890" s="27">
        <f>IFERROR(SUMIFS('[4]BD Unidades'!$AY$3:$AY$1424,'[4]BD Unidades'!$A$3:$A$1424,$A890),"-")</f>
        <v>0.21631400000000001</v>
      </c>
      <c r="AQ890" s="25">
        <f>IFERROR(SUMIFS('[4]BD Unidades'!$AZ$3:$AZ$1424,'[4]BD Unidades'!$A$3:$A$1424,$A890),"-")</f>
        <v>0.54712569999999994</v>
      </c>
      <c r="AR890" s="25">
        <f>IFERROR(SUMIFS('[4]BD Unidades'!$BA$3:$BA$1424,'[4]BD Unidades'!$A$3:$A$1424,$A890),"-")</f>
        <v>2.6</v>
      </c>
      <c r="AS890" s="28">
        <f>SUMIFS('[4]BD Unidades'!$BC$3:$BC$1424,'[4]BD Unidades'!$A$3:$A$1424,$A890)</f>
        <v>1.9231000000000002E-2</v>
      </c>
      <c r="AT890" s="28">
        <f>SUMIFS('[4]BD Unidades'!$BE$3:$BE$1424,'[4]BD Unidades'!$A$3:$A$1424,$A890)</f>
        <v>1</v>
      </c>
      <c r="AU890" s="29">
        <f t="shared" si="54"/>
        <v>0.980769</v>
      </c>
      <c r="AV890" s="30">
        <f t="shared" si="55"/>
        <v>0</v>
      </c>
      <c r="AW890" s="25">
        <f>IFERROR(SUMIFS('[4]BD Unidades'!$BI$3:$BI$1424,'[4]BD Unidades'!$A$3:$A$1424,$A890),"-")</f>
        <v>0.38705856933090488</v>
      </c>
      <c r="AX890" s="25">
        <f>IFERROR(SUMIFS('[4]BD Unidades'!$BJ$3:$BJ$1424,'[4]BD Unidades'!$A$3:$A$1424,$A890),"-")</f>
        <v>0.24874046208806419</v>
      </c>
    </row>
    <row r="891" spans="1:50" ht="14.4" x14ac:dyDescent="0.3">
      <c r="A891" s="7">
        <v>2300</v>
      </c>
      <c r="B891" s="7" t="s">
        <v>4390</v>
      </c>
      <c r="D891" s="8" t="s">
        <v>4391</v>
      </c>
      <c r="E891" s="19" t="s">
        <v>4392</v>
      </c>
      <c r="F891" s="19" t="s">
        <v>4392</v>
      </c>
      <c r="G891" s="19" t="s">
        <v>2518</v>
      </c>
      <c r="H891" s="19">
        <v>1</v>
      </c>
      <c r="I891" s="19">
        <v>2024</v>
      </c>
      <c r="J891" s="19" t="s">
        <v>495</v>
      </c>
      <c r="K891" s="19" t="s">
        <v>496</v>
      </c>
      <c r="L891" s="19" t="s">
        <v>213</v>
      </c>
      <c r="M891" s="19" t="s">
        <v>189</v>
      </c>
      <c r="N891" s="19" t="s">
        <v>189</v>
      </c>
      <c r="O891" s="19" t="s">
        <v>1244</v>
      </c>
      <c r="P891" s="19" t="s">
        <v>51</v>
      </c>
      <c r="Q891" s="9" t="s">
        <v>4393</v>
      </c>
      <c r="R891" s="20">
        <v>6.02</v>
      </c>
      <c r="S891" s="20">
        <v>0.33200000000000002</v>
      </c>
      <c r="T891" s="20">
        <v>6</v>
      </c>
      <c r="U891" s="20" t="s">
        <v>397</v>
      </c>
      <c r="V891" s="21">
        <f>_xlfn.XLOOKUP(D891,'[4]Gen. Real'!$A$2:$A$1168,'[4]Gen. Real'!$C$2:$C$1168,"-",0)</f>
        <v>8.0425899999999988</v>
      </c>
      <c r="W891" s="22"/>
      <c r="X891" s="22" t="str">
        <f>_xlfn.XLOOKUP(D891,[4]Vertimiento!$J$2:$J$119,[4]Vertimiento!$K$2:$K$119,"-",0)</f>
        <v>-</v>
      </c>
      <c r="Y891" s="23" t="str">
        <f t="shared" si="52"/>
        <v>-</v>
      </c>
      <c r="Z891" s="19" t="str">
        <f>_xlfn.XLOOKUP(D891,[4]Cmg!$I$4:$I$99,[4]Cmg!$M$4:$M$99,"----",0,1)</f>
        <v>----</v>
      </c>
      <c r="AA891" s="19" t="str">
        <f>_xlfn.XLOOKUP(D891,[4]Cmg!$A$4:$A$101,[4]Cmg!$B$4:$B$101,"----",0,1)</f>
        <v>----</v>
      </c>
      <c r="AB891" s="19" t="str">
        <f>_xlfn.XLOOKUP(D891,[4]Cmg!$E$4:$E$101,[4]Cmg!$F$4:$F$101,"----",0,1)</f>
        <v>----</v>
      </c>
      <c r="AC891" s="19" t="str">
        <f>_xlfn.XLOOKUP(D891,[4]Cmg!$O$4:$O$101,[4]Cmg!$P$4:$P$101,"----",0,1)</f>
        <v>----</v>
      </c>
      <c r="AD891" s="24" t="str">
        <f>_xlfn.XLOOKUP(D891,[4]Cmg!$S$4:$S$101,[4]Cmg!$U$4:$U$101,"----",0,1)</f>
        <v>----</v>
      </c>
      <c r="AG891" s="25">
        <f>IFERROR(SUMIFS('[4]BD Unidades'!$AH:$AH,'[4]BD Unidades'!$A:$A,'BD Centrales 2024'!$A891),"-")</f>
        <v>6</v>
      </c>
      <c r="AH891" s="25">
        <f>SUMIFS('[4]BD Unidades'!$AJ$3:$AJ$1424,'[4]BD Unidades'!$A$3:$A$1424,$A891)</f>
        <v>5740.5315614617966</v>
      </c>
      <c r="AI891" s="25">
        <f>SUMIFS('[4]BD Unidades'!$AL$3:$AL$1424,'[4]BD Unidades'!$A$3:$A$1424,$A891)</f>
        <v>0</v>
      </c>
      <c r="AJ891" s="26">
        <f t="shared" si="53"/>
        <v>0</v>
      </c>
      <c r="AK891" s="27">
        <f>IFERROR(SUMIFS('[4]BD Unidades'!$AO$3:$AO$1424,'[4]BD Unidades'!$A$3:$A$1424,$A891),"-")</f>
        <v>0</v>
      </c>
      <c r="AL891" s="27">
        <f>IFERROR(SUMIFS('[4]BD Unidades'!$AQ$3:$AQ$1424,'[4]BD Unidades'!$A$3:$A$1424,$A891),"-")</f>
        <v>0</v>
      </c>
      <c r="AM891" s="27">
        <f>IFERROR(SUMIFS('[4]BD Unidades'!$AS$3:$AS$1424,'[4]BD Unidades'!$A$3:$A$1424,$A891),"-")</f>
        <v>0</v>
      </c>
      <c r="AN891" s="27">
        <f>IFERROR(SUMIFS('[4]BD Unidades'!$AU$3:$AU$1424,'[4]BD Unidades'!$A$3:$A$1424,$A891),"-")</f>
        <v>0</v>
      </c>
      <c r="AO891" s="27">
        <f>IFERROR(SUMIFS('[4]BD Unidades'!$AW$3:$AW$1424,'[4]BD Unidades'!$A$3:$A$1424,$A891),"-")</f>
        <v>0</v>
      </c>
      <c r="AP891" s="27">
        <f>IFERROR(SUMIFS('[4]BD Unidades'!$AY$3:$AY$1424,'[4]BD Unidades'!$A$3:$A$1424,$A891),"-")</f>
        <v>0.24261129568106315</v>
      </c>
      <c r="AQ891" s="25">
        <f>IFERROR(SUMIFS('[4]BD Unidades'!$AZ$3:$AZ$1424,'[4]BD Unidades'!$A$3:$A$1424,$A891),"-")</f>
        <v>1.3721442024291495</v>
      </c>
      <c r="AR891" s="25">
        <f>IFERROR(SUMIFS('[4]BD Unidades'!$BA$3:$BA$1424,'[4]BD Unidades'!$A$3:$A$1424,$A891),"-")</f>
        <v>6</v>
      </c>
      <c r="AS891" s="28">
        <f>SUMIFS('[4]BD Unidades'!$BC$3:$BC$1424,'[4]BD Unidades'!$A$3:$A$1424,$A891)</f>
        <v>1.91671096345515E-2</v>
      </c>
      <c r="AT891" s="28">
        <f>SUMIFS('[4]BD Unidades'!$BE$3:$BE$1424,'[4]BD Unidades'!$A$3:$A$1424,$A891)</f>
        <v>0.99667774086378746</v>
      </c>
      <c r="AU891" s="29">
        <f t="shared" si="54"/>
        <v>0.9775743093343342</v>
      </c>
      <c r="AV891" s="30">
        <f t="shared" si="55"/>
        <v>3.32E-3</v>
      </c>
      <c r="AW891" s="25">
        <f>IFERROR(SUMIFS('[4]BD Unidades'!$BI$3:$BI$1424,'[4]BD Unidades'!$A$3:$A$1424,$A891),"-")</f>
        <v>0.89349406786107322</v>
      </c>
      <c r="AX891" s="25">
        <f>IFERROR(SUMIFS('[4]BD Unidades'!$BJ$3:$BJ$1424,'[4]BD Unidades'!$A$3:$A$1424,$A891),"-")</f>
        <v>0.57419766651052417</v>
      </c>
    </row>
    <row r="892" spans="1:50" ht="14.4" x14ac:dyDescent="0.3">
      <c r="A892" s="7">
        <v>2301</v>
      </c>
      <c r="B892" s="7" t="s">
        <v>4394</v>
      </c>
      <c r="D892" s="8" t="s">
        <v>4395</v>
      </c>
      <c r="E892" s="19" t="s">
        <v>1308</v>
      </c>
      <c r="F892" s="19" t="s">
        <v>4396</v>
      </c>
      <c r="G892" s="19" t="s">
        <v>4397</v>
      </c>
      <c r="H892" s="19" t="s">
        <v>397</v>
      </c>
      <c r="I892" s="19">
        <v>2024</v>
      </c>
      <c r="J892" s="19" t="s">
        <v>495</v>
      </c>
      <c r="K892" s="19" t="s">
        <v>496</v>
      </c>
      <c r="L892" s="19" t="s">
        <v>213</v>
      </c>
      <c r="M892" s="19" t="s">
        <v>106</v>
      </c>
      <c r="N892" s="19" t="s">
        <v>243</v>
      </c>
      <c r="O892" s="19" t="s">
        <v>1153</v>
      </c>
      <c r="P892" s="19" t="s">
        <v>51</v>
      </c>
      <c r="Q892" s="9" t="s">
        <v>4359</v>
      </c>
      <c r="R892" s="20">
        <v>6.02</v>
      </c>
      <c r="S892" s="20">
        <v>0.33</v>
      </c>
      <c r="T892" s="20">
        <v>6</v>
      </c>
      <c r="U892" s="20" t="s">
        <v>397</v>
      </c>
      <c r="V892" s="21">
        <f>_xlfn.XLOOKUP(D892,'[4]Gen. Real'!$A$2:$A$1168,'[4]Gen. Real'!$C$2:$C$1168,"-",0)</f>
        <v>0.83431000000000022</v>
      </c>
      <c r="W892" s="22"/>
      <c r="X892" s="22" t="str">
        <f>_xlfn.XLOOKUP(D892,[4]Vertimiento!$J$2:$J$119,[4]Vertimiento!$K$2:$K$119,"-",0)</f>
        <v>-</v>
      </c>
      <c r="Y892" s="23" t="str">
        <f t="shared" si="52"/>
        <v>-</v>
      </c>
      <c r="Z892" s="19" t="str">
        <f>_xlfn.XLOOKUP(D892,[4]Cmg!$I$4:$I$99,[4]Cmg!$M$4:$M$99,"----",0,1)</f>
        <v>----</v>
      </c>
      <c r="AA892" s="19" t="str">
        <f>_xlfn.XLOOKUP(D892,[4]Cmg!$A$4:$A$101,[4]Cmg!$B$4:$B$101,"----",0,1)</f>
        <v>----</v>
      </c>
      <c r="AB892" s="19" t="str">
        <f>_xlfn.XLOOKUP(D892,[4]Cmg!$E$4:$E$101,[4]Cmg!$F$4:$F$101,"----",0,1)</f>
        <v>----</v>
      </c>
      <c r="AC892" s="19" t="str">
        <f>_xlfn.XLOOKUP(D892,[4]Cmg!$O$4:$O$101,[4]Cmg!$P$4:$P$101,"----",0,1)</f>
        <v>----</v>
      </c>
      <c r="AD892" s="24" t="str">
        <f>_xlfn.XLOOKUP(D892,[4]Cmg!$S$4:$S$101,[4]Cmg!$U$4:$U$101,"----",0,1)</f>
        <v>----</v>
      </c>
      <c r="AG892" s="25">
        <f>IFERROR(SUMIFS('[4]BD Unidades'!$AH:$AH,'[4]BD Unidades'!$A:$A,'BD Centrales 2024'!$A892),"-")</f>
        <v>0.61</v>
      </c>
      <c r="AH892" s="25">
        <f>SUMIFS('[4]BD Unidades'!$AJ$3:$AJ$1424,'[4]BD Unidades'!$A$3:$A$1424,$A892)</f>
        <v>176.51495016611295</v>
      </c>
      <c r="AI892" s="25">
        <f>SUMIFS('[4]BD Unidades'!$AL$3:$AL$1424,'[4]BD Unidades'!$A$3:$A$1424,$A892)</f>
        <v>0</v>
      </c>
      <c r="AJ892" s="26">
        <f t="shared" si="53"/>
        <v>0</v>
      </c>
      <c r="AK892" s="27">
        <f>IFERROR(SUMIFS('[4]BD Unidades'!$AO$3:$AO$1424,'[4]BD Unidades'!$A$3:$A$1424,$A892),"-")</f>
        <v>0</v>
      </c>
      <c r="AL892" s="27">
        <f>IFERROR(SUMIFS('[4]BD Unidades'!$AQ$3:$AQ$1424,'[4]BD Unidades'!$A$3:$A$1424,$A892),"-")</f>
        <v>0</v>
      </c>
      <c r="AM892" s="27">
        <f>IFERROR(SUMIFS('[4]BD Unidades'!$AS$3:$AS$1424,'[4]BD Unidades'!$A$3:$A$1424,$A892),"-")</f>
        <v>0</v>
      </c>
      <c r="AN892" s="27">
        <f>IFERROR(SUMIFS('[4]BD Unidades'!$AU$3:$AU$1424,'[4]BD Unidades'!$A$3:$A$1424,$A892),"-")</f>
        <v>0</v>
      </c>
      <c r="AO892" s="27">
        <f>IFERROR(SUMIFS('[4]BD Unidades'!$AW$3:$AW$1424,'[4]BD Unidades'!$A$3:$A$1424,$A892),"-")</f>
        <v>0</v>
      </c>
      <c r="AP892" s="27">
        <f>IFERROR(SUMIFS('[4]BD Unidades'!$AY$3:$AY$1424,'[4]BD Unidades'!$A$3:$A$1424,$A892),"-")</f>
        <v>1.6409101328903653E-2</v>
      </c>
      <c r="AQ892" s="25">
        <f>IFERROR(SUMIFS('[4]BD Unidades'!$AZ$3:$AZ$1424,'[4]BD Unidades'!$A$3:$A$1424,$A892),"-")</f>
        <v>0.13950132724696351</v>
      </c>
      <c r="AR892" s="25">
        <f>IFERROR(SUMIFS('[4]BD Unidades'!$BA$3:$BA$1424,'[4]BD Unidades'!$A$3:$A$1424,$A892),"-")</f>
        <v>0.61</v>
      </c>
      <c r="AS892" s="28">
        <f>SUMIFS('[4]BD Unidades'!$BC$3:$BC$1424,'[4]BD Unidades'!$A$3:$A$1424,$A892)</f>
        <v>1.9486561461794021E-3</v>
      </c>
      <c r="AT892" s="28">
        <f>SUMIFS('[4]BD Unidades'!$BE$3:$BE$1424,'[4]BD Unidades'!$A$3:$A$1424,$A892)</f>
        <v>0.10132890365448506</v>
      </c>
      <c r="AU892" s="29">
        <f t="shared" si="54"/>
        <v>0.10113144846359312</v>
      </c>
      <c r="AV892" s="30">
        <f t="shared" si="55"/>
        <v>3.3E-3</v>
      </c>
      <c r="AW892" s="25">
        <f>IFERROR(SUMIFS('[4]BD Unidades'!$BI$3:$BI$1424,'[4]BD Unidades'!$A$3:$A$1424,$A892),"-")</f>
        <v>6.0559042377250558E-2</v>
      </c>
      <c r="AX892" s="25">
        <f>IFERROR(SUMIFS('[4]BD Unidades'!$BJ$3:$BJ$1424,'[4]BD Unidades'!$A$3:$A$1424,$A892),"-")</f>
        <v>3.8917841841268883E-2</v>
      </c>
    </row>
    <row r="893" spans="1:50" ht="14.4" x14ac:dyDescent="0.3">
      <c r="A893" s="7">
        <v>2302</v>
      </c>
      <c r="B893" s="7" t="s">
        <v>4398</v>
      </c>
      <c r="D893" s="8" t="s">
        <v>4399</v>
      </c>
      <c r="E893" s="19" t="s">
        <v>4400</v>
      </c>
      <c r="F893" s="19" t="s">
        <v>4400</v>
      </c>
      <c r="G893" s="19" t="s">
        <v>4401</v>
      </c>
      <c r="H893" s="19" t="s">
        <v>397</v>
      </c>
      <c r="I893" s="19">
        <v>2024</v>
      </c>
      <c r="J893" s="19" t="s">
        <v>495</v>
      </c>
      <c r="K893" s="19" t="s">
        <v>496</v>
      </c>
      <c r="L893" s="19" t="s">
        <v>213</v>
      </c>
      <c r="M893" s="19" t="s">
        <v>68</v>
      </c>
      <c r="N893" s="19" t="s">
        <v>68</v>
      </c>
      <c r="O893" s="19" t="s">
        <v>2324</v>
      </c>
      <c r="P893" s="19" t="s">
        <v>51</v>
      </c>
      <c r="Q893" s="9" t="s">
        <v>4271</v>
      </c>
      <c r="R893" s="20">
        <v>1.0089999999999999</v>
      </c>
      <c r="S893" s="20">
        <v>8.8999999999999999E-3</v>
      </c>
      <c r="T893" s="20">
        <v>1</v>
      </c>
      <c r="U893" s="20" t="s">
        <v>397</v>
      </c>
      <c r="V893" s="21">
        <f>_xlfn.XLOOKUP(D893,'[4]Gen. Real'!$A$2:$A$1168,'[4]Gen. Real'!$C$2:$C$1168,"-",0)</f>
        <v>0.25280999999999998</v>
      </c>
      <c r="W893" s="22"/>
      <c r="X893" s="22" t="str">
        <f>_xlfn.XLOOKUP(D893,[4]Vertimiento!$J$2:$J$119,[4]Vertimiento!$K$2:$K$119,"-",0)</f>
        <v>-</v>
      </c>
      <c r="Y893" s="23" t="str">
        <f t="shared" si="52"/>
        <v>-</v>
      </c>
      <c r="Z893" s="19" t="str">
        <f>_xlfn.XLOOKUP(D893,[4]Cmg!$I$4:$I$99,[4]Cmg!$M$4:$M$99,"----",0,1)</f>
        <v>----</v>
      </c>
      <c r="AA893" s="19" t="str">
        <f>_xlfn.XLOOKUP(D893,[4]Cmg!$A$4:$A$101,[4]Cmg!$B$4:$B$101,"----",0,1)</f>
        <v>----</v>
      </c>
      <c r="AB893" s="19" t="str">
        <f>_xlfn.XLOOKUP(D893,[4]Cmg!$E$4:$E$101,[4]Cmg!$F$4:$F$101,"----",0,1)</f>
        <v>----</v>
      </c>
      <c r="AC893" s="19" t="str">
        <f>_xlfn.XLOOKUP(D893,[4]Cmg!$O$4:$O$101,[4]Cmg!$P$4:$P$101,"----",0,1)</f>
        <v>----</v>
      </c>
      <c r="AD893" s="24" t="str">
        <f>_xlfn.XLOOKUP(D893,[4]Cmg!$S$4:$S$101,[4]Cmg!$U$4:$U$101,"----",0,1)</f>
        <v>----</v>
      </c>
      <c r="AG893" s="25">
        <f>IFERROR(SUMIFS('[4]BD Unidades'!$AH:$AH,'[4]BD Unidades'!$A:$A,'BD Centrales 2024'!$A893),"-")</f>
        <v>1</v>
      </c>
      <c r="AH893" s="25">
        <f>SUMIFS('[4]BD Unidades'!$AJ$3:$AJ$1424,'[4]BD Unidades'!$A$3:$A$1424,$A893)</f>
        <v>1498.5133795837464</v>
      </c>
      <c r="AI893" s="25">
        <f>SUMIFS('[4]BD Unidades'!$AL$3:$AL$1424,'[4]BD Unidades'!$A$3:$A$1424,$A893)</f>
        <v>0</v>
      </c>
      <c r="AJ893" s="26">
        <f t="shared" si="53"/>
        <v>0</v>
      </c>
      <c r="AK893" s="27">
        <f>IFERROR(SUMIFS('[4]BD Unidades'!$AO$3:$AO$1424,'[4]BD Unidades'!$A$3:$A$1424,$A893),"-")</f>
        <v>0</v>
      </c>
      <c r="AL893" s="27">
        <f>IFERROR(SUMIFS('[4]BD Unidades'!$AQ$3:$AQ$1424,'[4]BD Unidades'!$A$3:$A$1424,$A893),"-")</f>
        <v>0</v>
      </c>
      <c r="AM893" s="27">
        <f>IFERROR(SUMIFS('[4]BD Unidades'!$AS$3:$AS$1424,'[4]BD Unidades'!$A$3:$A$1424,$A893),"-")</f>
        <v>0</v>
      </c>
      <c r="AN893" s="27">
        <f>IFERROR(SUMIFS('[4]BD Unidades'!$AU$3:$AU$1424,'[4]BD Unidades'!$A$3:$A$1424,$A893),"-")</f>
        <v>0</v>
      </c>
      <c r="AO893" s="27">
        <f>IFERROR(SUMIFS('[4]BD Unidades'!$AW$3:$AW$1424,'[4]BD Unidades'!$A$3:$A$1424,$A893),"-")</f>
        <v>0</v>
      </c>
      <c r="AP893" s="27">
        <f>IFERROR(SUMIFS('[4]BD Unidades'!$AY$3:$AY$1424,'[4]BD Unidades'!$A$3:$A$1424,$A893),"-")</f>
        <v>0.26587115956392471</v>
      </c>
      <c r="AQ893" s="25">
        <f>IFERROR(SUMIFS('[4]BD Unidades'!$AZ$3:$AZ$1424,'[4]BD Unidades'!$A$3:$A$1424,$A893),"-")</f>
        <v>0.22869070040485823</v>
      </c>
      <c r="AR893" s="25">
        <f>IFERROR(SUMIFS('[4]BD Unidades'!$BA$3:$BA$1424,'[4]BD Unidades'!$A$3:$A$1424,$A893),"-")</f>
        <v>1</v>
      </c>
      <c r="AS893" s="28">
        <f>SUMIFS('[4]BD Unidades'!$BC$3:$BC$1424,'[4]BD Unidades'!$A$3:$A$1424,$A893)</f>
        <v>1.9059464816650152E-2</v>
      </c>
      <c r="AT893" s="28">
        <f>SUMIFS('[4]BD Unidades'!$BE$3:$BE$1424,'[4]BD Unidades'!$A$3:$A$1424,$A893)</f>
        <v>0.99108027750247785</v>
      </c>
      <c r="AU893" s="29">
        <f t="shared" si="54"/>
        <v>0.97219081782294359</v>
      </c>
      <c r="AV893" s="30">
        <f t="shared" si="55"/>
        <v>8.8999999999999995E-5</v>
      </c>
      <c r="AW893" s="25">
        <f>IFERROR(SUMIFS('[4]BD Unidades'!$BI$3:$BI$1424,'[4]BD Unidades'!$A$3:$A$1424,$A893),"-")</f>
        <v>3.8607768364367363E-2</v>
      </c>
      <c r="AX893" s="25">
        <f>IFERROR(SUMIFS('[4]BD Unidades'!$BJ$3:$BJ$1424,'[4]BD Unidades'!$A$3:$A$1424,$A893),"-")</f>
        <v>2.4811010281318949E-2</v>
      </c>
    </row>
    <row r="894" spans="1:50" ht="14.4" x14ac:dyDescent="0.3">
      <c r="A894" s="7">
        <v>2303</v>
      </c>
      <c r="B894" s="7" t="s">
        <v>4402</v>
      </c>
      <c r="D894" s="8" t="s">
        <v>4403</v>
      </c>
      <c r="E894" s="19" t="s">
        <v>4404</v>
      </c>
      <c r="F894" s="19" t="s">
        <v>4404</v>
      </c>
      <c r="G894" s="19" t="s">
        <v>4405</v>
      </c>
      <c r="H894" s="19">
        <v>1</v>
      </c>
      <c r="I894" s="19">
        <v>2024</v>
      </c>
      <c r="J894" s="19" t="s">
        <v>495</v>
      </c>
      <c r="K894" s="19" t="s">
        <v>496</v>
      </c>
      <c r="L894" s="19" t="s">
        <v>213</v>
      </c>
      <c r="M894" s="19" t="s">
        <v>362</v>
      </c>
      <c r="N894" s="19" t="s">
        <v>363</v>
      </c>
      <c r="O894" s="19" t="s">
        <v>364</v>
      </c>
      <c r="P894" s="19" t="s">
        <v>51</v>
      </c>
      <c r="Q894" s="9" t="s">
        <v>4406</v>
      </c>
      <c r="R894" s="20">
        <v>2.21</v>
      </c>
      <c r="S894" s="20">
        <v>0.45240000000000002</v>
      </c>
      <c r="T894" s="20">
        <v>2.2000000000000002</v>
      </c>
      <c r="U894" s="20" t="s">
        <v>397</v>
      </c>
      <c r="V894" s="21">
        <f>_xlfn.XLOOKUP(D894,'[4]Gen. Real'!$A$2:$A$1168,'[4]Gen. Real'!$C$2:$C$1168,"-",0)</f>
        <v>0.91525000000000001</v>
      </c>
      <c r="W894" s="22"/>
      <c r="X894" s="22" t="str">
        <f>_xlfn.XLOOKUP(D894,[4]Vertimiento!$J$2:$J$119,[4]Vertimiento!$K$2:$K$119,"-",0)</f>
        <v>-</v>
      </c>
      <c r="Y894" s="23" t="str">
        <f t="shared" si="52"/>
        <v>-</v>
      </c>
      <c r="Z894" s="19" t="str">
        <f>_xlfn.XLOOKUP(D894,[4]Cmg!$I$4:$I$99,[4]Cmg!$M$4:$M$99,"----",0,1)</f>
        <v>----</v>
      </c>
      <c r="AA894" s="19" t="str">
        <f>_xlfn.XLOOKUP(D894,[4]Cmg!$A$4:$A$101,[4]Cmg!$B$4:$B$101,"----",0,1)</f>
        <v>----</v>
      </c>
      <c r="AB894" s="19" t="str">
        <f>_xlfn.XLOOKUP(D894,[4]Cmg!$E$4:$E$101,[4]Cmg!$F$4:$F$101,"----",0,1)</f>
        <v>----</v>
      </c>
      <c r="AC894" s="19" t="str">
        <f>_xlfn.XLOOKUP(D894,[4]Cmg!$O$4:$O$101,[4]Cmg!$P$4:$P$101,"----",0,1)</f>
        <v>----</v>
      </c>
      <c r="AD894" s="24" t="str">
        <f>_xlfn.XLOOKUP(D894,[4]Cmg!$S$4:$S$101,[4]Cmg!$U$4:$U$101,"----",0,1)</f>
        <v>----</v>
      </c>
      <c r="AG894" s="25">
        <f>IFERROR(SUMIFS('[4]BD Unidades'!$AH:$AH,'[4]BD Unidades'!$A:$A,'BD Centrales 2024'!$A894),"-")</f>
        <v>2.2000000000000002</v>
      </c>
      <c r="AH894" s="25">
        <f>SUMIFS('[4]BD Unidades'!$AJ$3:$AJ$1424,'[4]BD Unidades'!$A$3:$A$1424,$A894)</f>
        <v>2699.7285067873304</v>
      </c>
      <c r="AI894" s="25">
        <f>SUMIFS('[4]BD Unidades'!$AL$3:$AL$1424,'[4]BD Unidades'!$A$3:$A$1424,$A894)</f>
        <v>0</v>
      </c>
      <c r="AJ894" s="26">
        <f t="shared" si="53"/>
        <v>0</v>
      </c>
      <c r="AK894" s="27">
        <f>IFERROR(SUMIFS('[4]BD Unidades'!$AO$3:$AO$1424,'[4]BD Unidades'!$A$3:$A$1424,$A894),"-")</f>
        <v>0</v>
      </c>
      <c r="AL894" s="27">
        <f>IFERROR(SUMIFS('[4]BD Unidades'!$AQ$3:$AQ$1424,'[4]BD Unidades'!$A$3:$A$1424,$A894),"-")</f>
        <v>0</v>
      </c>
      <c r="AM894" s="27">
        <f>IFERROR(SUMIFS('[4]BD Unidades'!$AS$3:$AS$1424,'[4]BD Unidades'!$A$3:$A$1424,$A894),"-")</f>
        <v>0</v>
      </c>
      <c r="AN894" s="27">
        <f>IFERROR(SUMIFS('[4]BD Unidades'!$AU$3:$AU$1424,'[4]BD Unidades'!$A$3:$A$1424,$A894),"-")</f>
        <v>0</v>
      </c>
      <c r="AO894" s="27">
        <f>IFERROR(SUMIFS('[4]BD Unidades'!$AW$3:$AW$1424,'[4]BD Unidades'!$A$3:$A$1424,$A894),"-")</f>
        <v>0</v>
      </c>
      <c r="AP894" s="27">
        <f>IFERROR(SUMIFS('[4]BD Unidades'!$AY$3:$AY$1424,'[4]BD Unidades'!$A$3:$A$1424,$A894),"-")</f>
        <v>0.20609719457013576</v>
      </c>
      <c r="AQ894" s="25">
        <f>IFERROR(SUMIFS('[4]BD Unidades'!$AZ$3:$AZ$1424,'[4]BD Unidades'!$A$3:$A$1424,$A894),"-")</f>
        <v>0.50311954089068811</v>
      </c>
      <c r="AR894" s="25">
        <f>IFERROR(SUMIFS('[4]BD Unidades'!$BA$3:$BA$1424,'[4]BD Unidades'!$A$3:$A$1424,$A894),"-")</f>
        <v>2.2000000000000002</v>
      </c>
      <c r="AS894" s="28">
        <f>SUMIFS('[4]BD Unidades'!$BC$3:$BC$1424,'[4]BD Unidades'!$A$3:$A$1424,$A894)</f>
        <v>1.9143981900452491E-2</v>
      </c>
      <c r="AT894" s="28">
        <f>SUMIFS('[4]BD Unidades'!$BE$3:$BE$1424,'[4]BD Unidades'!$A$3:$A$1424,$A894)</f>
        <v>0.99547511312217207</v>
      </c>
      <c r="AU894" s="29">
        <f t="shared" si="54"/>
        <v>0.97641775557421029</v>
      </c>
      <c r="AV894" s="30">
        <f t="shared" si="55"/>
        <v>4.5240000000000002E-3</v>
      </c>
      <c r="AW894" s="25">
        <f>IFERROR(SUMIFS('[4]BD Unidades'!$BI$3:$BI$1424,'[4]BD Unidades'!$A$3:$A$1424,$A894),"-")</f>
        <v>0.15234747960923375</v>
      </c>
      <c r="AX894" s="25">
        <f>IFERROR(SUMIFS('[4]BD Unidades'!$BJ$3:$BJ$1424,'[4]BD Unidades'!$A$3:$A$1424,$A894),"-")</f>
        <v>9.7905034221204612E-2</v>
      </c>
    </row>
    <row r="895" spans="1:50" ht="14.4" x14ac:dyDescent="0.3">
      <c r="A895" s="7">
        <v>2304</v>
      </c>
      <c r="B895" s="7" t="s">
        <v>4407</v>
      </c>
      <c r="D895" s="8" t="s">
        <v>4408</v>
      </c>
      <c r="E895" s="19" t="s">
        <v>1908</v>
      </c>
      <c r="F895" s="19" t="s">
        <v>4409</v>
      </c>
      <c r="G895" s="19" t="s">
        <v>4410</v>
      </c>
      <c r="H895" s="19" t="s">
        <v>397</v>
      </c>
      <c r="I895" s="19">
        <v>2024</v>
      </c>
      <c r="J895" s="19" t="s">
        <v>495</v>
      </c>
      <c r="K895" s="19" t="s">
        <v>496</v>
      </c>
      <c r="L895" s="19" t="s">
        <v>213</v>
      </c>
      <c r="M895" s="19" t="s">
        <v>164</v>
      </c>
      <c r="N895" s="19" t="s">
        <v>371</v>
      </c>
      <c r="O895" s="19" t="s">
        <v>2362</v>
      </c>
      <c r="P895" s="19" t="s">
        <v>4412</v>
      </c>
      <c r="Q895" s="9" t="s">
        <v>4412</v>
      </c>
      <c r="R895" s="20">
        <v>9.0045000000000002</v>
      </c>
      <c r="S895" s="20">
        <v>0.05</v>
      </c>
      <c r="T895" s="20">
        <v>9</v>
      </c>
      <c r="U895" s="20" t="s">
        <v>397</v>
      </c>
      <c r="V895" s="21" t="str">
        <f>_xlfn.XLOOKUP(D895,'[4]Gen. Real'!$A$2:$A$1168,'[4]Gen. Real'!$C$2:$C$1168,"-",0)</f>
        <v>-</v>
      </c>
      <c r="W895" s="22"/>
      <c r="X895" s="22" t="str">
        <f>_xlfn.XLOOKUP(D895,[4]Vertimiento!$J$2:$J$119,[4]Vertimiento!$K$2:$K$119,"-",0)</f>
        <v>-</v>
      </c>
      <c r="Y895" s="23" t="str">
        <f t="shared" si="52"/>
        <v>-</v>
      </c>
      <c r="Z895" s="19" t="str">
        <f>_xlfn.XLOOKUP(D895,[4]Cmg!$I$4:$I$99,[4]Cmg!$M$4:$M$99,"----",0,1)</f>
        <v>----</v>
      </c>
      <c r="AA895" s="19" t="str">
        <f>_xlfn.XLOOKUP(D895,[4]Cmg!$A$4:$A$101,[4]Cmg!$B$4:$B$101,"----",0,1)</f>
        <v>----</v>
      </c>
      <c r="AB895" s="19" t="str">
        <f>_xlfn.XLOOKUP(D895,[4]Cmg!$E$4:$E$101,[4]Cmg!$F$4:$F$101,"----",0,1)</f>
        <v>----</v>
      </c>
      <c r="AC895" s="19" t="str">
        <f>_xlfn.XLOOKUP(D895,[4]Cmg!$O$4:$O$101,[4]Cmg!$P$4:$P$101,"----",0,1)</f>
        <v>----</v>
      </c>
      <c r="AD895" s="24" t="str">
        <f>_xlfn.XLOOKUP(D895,[4]Cmg!$S$4:$S$101,[4]Cmg!$U$4:$U$101,"----",0,1)</f>
        <v>----</v>
      </c>
      <c r="AG895" s="25">
        <f>IFERROR(SUMIFS('[4]BD Unidades'!$AH:$AH,'[4]BD Unidades'!$A:$A,'BD Centrales 2024'!$A895),"-")</f>
        <v>0</v>
      </c>
      <c r="AH895" s="25">
        <f>SUMIFS('[4]BD Unidades'!$AJ$3:$AJ$1424,'[4]BD Unidades'!$A$3:$A$1424,$A895)</f>
        <v>0</v>
      </c>
      <c r="AI895" s="25">
        <f>SUMIFS('[4]BD Unidades'!$AL$3:$AL$1424,'[4]BD Unidades'!$A$3:$A$1424,$A895)</f>
        <v>0</v>
      </c>
      <c r="AJ895" s="26" t="str">
        <f t="shared" si="53"/>
        <v>-</v>
      </c>
      <c r="AK895" s="27">
        <f>IFERROR(SUMIFS('[4]BD Unidades'!$AO$3:$AO$1424,'[4]BD Unidades'!$A$3:$A$1424,$A895),"-")</f>
        <v>0</v>
      </c>
      <c r="AL895" s="27">
        <f>IFERROR(SUMIFS('[4]BD Unidades'!$AQ$3:$AQ$1424,'[4]BD Unidades'!$A$3:$A$1424,$A895),"-")</f>
        <v>0</v>
      </c>
      <c r="AM895" s="27">
        <f>IFERROR(SUMIFS('[4]BD Unidades'!$AS$3:$AS$1424,'[4]BD Unidades'!$A$3:$A$1424,$A895),"-")</f>
        <v>0</v>
      </c>
      <c r="AN895" s="27">
        <f>IFERROR(SUMIFS('[4]BD Unidades'!$AU$3:$AU$1424,'[4]BD Unidades'!$A$3:$A$1424,$A895),"-")</f>
        <v>0</v>
      </c>
      <c r="AO895" s="27">
        <f>IFERROR(SUMIFS('[4]BD Unidades'!$AW$3:$AW$1424,'[4]BD Unidades'!$A$3:$A$1424,$A895),"-")</f>
        <v>0</v>
      </c>
      <c r="AP895" s="27">
        <f>IFERROR(SUMIFS('[4]BD Unidades'!$AY$3:$AY$1424,'[4]BD Unidades'!$A$3:$A$1424,$A895),"-")</f>
        <v>0</v>
      </c>
      <c r="AQ895" s="25">
        <f>IFERROR(SUMIFS('[4]BD Unidades'!$AZ$3:$AZ$1424,'[4]BD Unidades'!$A$3:$A$1424,$A895),"-")</f>
        <v>0</v>
      </c>
      <c r="AR895" s="25">
        <f>IFERROR(SUMIFS('[4]BD Unidades'!$BA$3:$BA$1424,'[4]BD Unidades'!$A$3:$A$1424,$A895),"-")</f>
        <v>0</v>
      </c>
      <c r="AS895" s="28">
        <f>SUMIFS('[4]BD Unidades'!$BC$3:$BC$1424,'[4]BD Unidades'!$A$3:$A$1424,$A895)</f>
        <v>0</v>
      </c>
      <c r="AT895" s="28">
        <f>SUMIFS('[4]BD Unidades'!$BE$3:$BE$1424,'[4]BD Unidades'!$A$3:$A$1424,$A895)</f>
        <v>0</v>
      </c>
      <c r="AU895" s="29">
        <f t="shared" si="54"/>
        <v>0</v>
      </c>
      <c r="AV895" s="30">
        <f t="shared" si="55"/>
        <v>5.0000000000000001E-4</v>
      </c>
      <c r="AW895" s="25">
        <f>IFERROR(SUMIFS('[4]BD Unidades'!$BI$3:$BI$1424,'[4]BD Unidades'!$A$3:$A$1424,$A895),"-")</f>
        <v>0</v>
      </c>
      <c r="AX895" s="25">
        <f>IFERROR(SUMIFS('[4]BD Unidades'!$BJ$3:$BJ$1424,'[4]BD Unidades'!$A$3:$A$1424,$A895),"-")</f>
        <v>0</v>
      </c>
    </row>
    <row r="896" spans="1:50" ht="14.4" x14ac:dyDescent="0.3">
      <c r="A896" s="7">
        <v>2305</v>
      </c>
      <c r="B896" s="7" t="s">
        <v>4413</v>
      </c>
      <c r="D896" s="8" t="s">
        <v>4414</v>
      </c>
      <c r="E896" s="19" t="s">
        <v>4400</v>
      </c>
      <c r="F896" s="19" t="s">
        <v>4400</v>
      </c>
      <c r="G896" s="19" t="s">
        <v>4415</v>
      </c>
      <c r="H896" s="19" t="s">
        <v>397</v>
      </c>
      <c r="I896" s="19">
        <v>2024</v>
      </c>
      <c r="J896" s="19" t="s">
        <v>495</v>
      </c>
      <c r="K896" s="19" t="s">
        <v>496</v>
      </c>
      <c r="L896" s="19" t="s">
        <v>213</v>
      </c>
      <c r="M896" s="19" t="s">
        <v>68</v>
      </c>
      <c r="N896" s="19" t="s">
        <v>68</v>
      </c>
      <c r="O896" s="19" t="s">
        <v>2324</v>
      </c>
      <c r="P896" s="19" t="s">
        <v>51</v>
      </c>
      <c r="Q896" s="9" t="s">
        <v>4416</v>
      </c>
      <c r="R896" s="20">
        <v>4.04</v>
      </c>
      <c r="S896" s="20">
        <v>0.99</v>
      </c>
      <c r="T896" s="20">
        <v>4</v>
      </c>
      <c r="U896" s="20" t="s">
        <v>397</v>
      </c>
      <c r="V896" s="21">
        <f>_xlfn.XLOOKUP(D896,'[4]Gen. Real'!$A$2:$A$1168,'[4]Gen. Real'!$C$2:$C$1168,"-",0)</f>
        <v>0.94142000000000026</v>
      </c>
      <c r="W896" s="22"/>
      <c r="X896" s="22" t="str">
        <f>_xlfn.XLOOKUP(D896,[4]Vertimiento!$J$2:$J$119,[4]Vertimiento!$K$2:$K$119,"-",0)</f>
        <v>-</v>
      </c>
      <c r="Y896" s="23" t="str">
        <f t="shared" si="52"/>
        <v>-</v>
      </c>
      <c r="Z896" s="19" t="str">
        <f>_xlfn.XLOOKUP(D896,[4]Cmg!$I$4:$I$99,[4]Cmg!$M$4:$M$99,"----",0,1)</f>
        <v>----</v>
      </c>
      <c r="AA896" s="19" t="str">
        <f>_xlfn.XLOOKUP(D896,[4]Cmg!$A$4:$A$101,[4]Cmg!$B$4:$B$101,"----",0,1)</f>
        <v>----</v>
      </c>
      <c r="AB896" s="19" t="str">
        <f>_xlfn.XLOOKUP(D896,[4]Cmg!$E$4:$E$101,[4]Cmg!$F$4:$F$101,"----",0,1)</f>
        <v>----</v>
      </c>
      <c r="AC896" s="19" t="str">
        <f>_xlfn.XLOOKUP(D896,[4]Cmg!$O$4:$O$101,[4]Cmg!$P$4:$P$101,"----",0,1)</f>
        <v>----</v>
      </c>
      <c r="AD896" s="24" t="str">
        <f>_xlfn.XLOOKUP(D896,[4]Cmg!$S$4:$S$101,[4]Cmg!$U$4:$U$101,"----",0,1)</f>
        <v>----</v>
      </c>
      <c r="AG896" s="25">
        <f>IFERROR(SUMIFS('[4]BD Unidades'!$AH:$AH,'[4]BD Unidades'!$A:$A,'BD Centrales 2024'!$A896),"-")</f>
        <v>0.3</v>
      </c>
      <c r="AH896" s="25">
        <f>SUMIFS('[4]BD Unidades'!$AJ$3:$AJ$1424,'[4]BD Unidades'!$A$3:$A$1424,$A896)</f>
        <v>295.76732673267321</v>
      </c>
      <c r="AI896" s="25">
        <f>SUMIFS('[4]BD Unidades'!$AL$3:$AL$1424,'[4]BD Unidades'!$A$3:$A$1424,$A896)</f>
        <v>0</v>
      </c>
      <c r="AJ896" s="26">
        <f t="shared" si="53"/>
        <v>0</v>
      </c>
      <c r="AK896" s="27">
        <f>IFERROR(SUMIFS('[4]BD Unidades'!$AO$3:$AO$1424,'[4]BD Unidades'!$A$3:$A$1424,$A896),"-")</f>
        <v>0</v>
      </c>
      <c r="AL896" s="27">
        <f>IFERROR(SUMIFS('[4]BD Unidades'!$AQ$3:$AQ$1424,'[4]BD Unidades'!$A$3:$A$1424,$A896),"-")</f>
        <v>0</v>
      </c>
      <c r="AM896" s="27">
        <f>IFERROR(SUMIFS('[4]BD Unidades'!$AS$3:$AS$1424,'[4]BD Unidades'!$A$3:$A$1424,$A896),"-")</f>
        <v>0</v>
      </c>
      <c r="AN896" s="27">
        <f>IFERROR(SUMIFS('[4]BD Unidades'!$AU$3:$AU$1424,'[4]BD Unidades'!$A$3:$A$1424,$A896),"-")</f>
        <v>0</v>
      </c>
      <c r="AO896" s="27">
        <f>IFERROR(SUMIFS('[4]BD Unidades'!$AW$3:$AW$1424,'[4]BD Unidades'!$A$3:$A$1424,$A896),"-")</f>
        <v>0</v>
      </c>
      <c r="AP896" s="27">
        <f>IFERROR(SUMIFS('[4]BD Unidades'!$AY$3:$AY$1424,'[4]BD Unidades'!$A$3:$A$1424,$A896),"-")</f>
        <v>1.576329207920792E-2</v>
      </c>
      <c r="AQ896" s="25">
        <f>IFERROR(SUMIFS('[4]BD Unidades'!$AZ$3:$AZ$1424,'[4]BD Unidades'!$A$3:$A$1424,$A896),"-")</f>
        <v>6.8607210121457471E-2</v>
      </c>
      <c r="AR896" s="25">
        <f>IFERROR(SUMIFS('[4]BD Unidades'!$BA$3:$BA$1424,'[4]BD Unidades'!$A$3:$A$1424,$A896),"-")</f>
        <v>0.3</v>
      </c>
      <c r="AS896" s="28">
        <f>SUMIFS('[4]BD Unidades'!$BC$3:$BC$1424,'[4]BD Unidades'!$A$3:$A$1424,$A896)</f>
        <v>1.4280445544554456E-3</v>
      </c>
      <c r="AT896" s="28">
        <f>SUMIFS('[4]BD Unidades'!$BE$3:$BE$1424,'[4]BD Unidades'!$A$3:$A$1424,$A896)</f>
        <v>7.4257425742574254E-2</v>
      </c>
      <c r="AU896" s="29">
        <f t="shared" si="54"/>
        <v>7.4151382830114687E-2</v>
      </c>
      <c r="AV896" s="30">
        <f t="shared" si="55"/>
        <v>9.8999999999999991E-3</v>
      </c>
      <c r="AW896" s="25">
        <f>IFERROR(SUMIFS('[4]BD Unidades'!$BI$3:$BI$1424,'[4]BD Unidades'!$A$3:$A$1424,$A896),"-")</f>
        <v>3.0518521659452298E-2</v>
      </c>
      <c r="AX896" s="25">
        <f>IFERROR(SUMIFS('[4]BD Unidades'!$BJ$3:$BJ$1424,'[4]BD Unidades'!$A$3:$A$1424,$A896),"-")</f>
        <v>1.9612512889042595E-2</v>
      </c>
    </row>
    <row r="897" spans="1:50" ht="14.4" x14ac:dyDescent="0.3">
      <c r="A897" s="7">
        <v>2306</v>
      </c>
      <c r="B897" s="7" t="s">
        <v>4417</v>
      </c>
      <c r="D897" s="8" t="s">
        <v>4418</v>
      </c>
      <c r="E897" s="19" t="s">
        <v>2547</v>
      </c>
      <c r="F897" s="19" t="s">
        <v>4419</v>
      </c>
      <c r="G897" s="19" t="s">
        <v>4420</v>
      </c>
      <c r="H897" s="19">
        <v>1</v>
      </c>
      <c r="I897" s="19">
        <v>2024</v>
      </c>
      <c r="J897" s="19" t="s">
        <v>495</v>
      </c>
      <c r="K897" s="19" t="s">
        <v>496</v>
      </c>
      <c r="L897" s="19" t="s">
        <v>213</v>
      </c>
      <c r="M897" s="19" t="s">
        <v>90</v>
      </c>
      <c r="N897" s="19" t="s">
        <v>91</v>
      </c>
      <c r="O897" s="19" t="s">
        <v>1168</v>
      </c>
      <c r="P897" s="19" t="s">
        <v>51</v>
      </c>
      <c r="Q897" s="9" t="s">
        <v>3415</v>
      </c>
      <c r="R897" s="20">
        <v>3.0150000000000001</v>
      </c>
      <c r="S897" s="20">
        <v>0.497</v>
      </c>
      <c r="T897" s="20">
        <v>3</v>
      </c>
      <c r="U897" s="20" t="s">
        <v>397</v>
      </c>
      <c r="V897" s="21">
        <f>_xlfn.XLOOKUP(D897,'[4]Gen. Real'!$A$2:$A$1168,'[4]Gen. Real'!$C$2:$C$1168,"-",0)</f>
        <v>1.9604799999999993</v>
      </c>
      <c r="W897" s="22"/>
      <c r="X897" s="22" t="str">
        <f>_xlfn.XLOOKUP(D897,[4]Vertimiento!$J$2:$J$119,[4]Vertimiento!$K$2:$K$119,"-",0)</f>
        <v>-</v>
      </c>
      <c r="Y897" s="23" t="str">
        <f t="shared" si="52"/>
        <v>-</v>
      </c>
      <c r="Z897" s="19" t="str">
        <f>_xlfn.XLOOKUP(D897,[4]Cmg!$I$4:$I$99,[4]Cmg!$M$4:$M$99,"----",0,1)</f>
        <v>----</v>
      </c>
      <c r="AA897" s="19" t="str">
        <f>_xlfn.XLOOKUP(D897,[4]Cmg!$A$4:$A$101,[4]Cmg!$B$4:$B$101,"----",0,1)</f>
        <v>----</v>
      </c>
      <c r="AB897" s="19" t="str">
        <f>_xlfn.XLOOKUP(D897,[4]Cmg!$E$4:$E$101,[4]Cmg!$F$4:$F$101,"----",0,1)</f>
        <v>----</v>
      </c>
      <c r="AC897" s="19" t="str">
        <f>_xlfn.XLOOKUP(D897,[4]Cmg!$O$4:$O$101,[4]Cmg!$P$4:$P$101,"----",0,1)</f>
        <v>----</v>
      </c>
      <c r="AD897" s="24" t="str">
        <f>_xlfn.XLOOKUP(D897,[4]Cmg!$S$4:$S$101,[4]Cmg!$U$4:$U$101,"----",0,1)</f>
        <v>----</v>
      </c>
      <c r="AG897" s="25">
        <f>IFERROR(SUMIFS('[4]BD Unidades'!$AH:$AH,'[4]BD Unidades'!$A:$A,'BD Centrales 2024'!$A897),"-")</f>
        <v>3</v>
      </c>
      <c r="AH897" s="25">
        <f>SUMIFS('[4]BD Unidades'!$AJ$3:$AJ$1424,'[4]BD Unidades'!$A$3:$A$1424,$A897)</f>
        <v>4599.0049751243778</v>
      </c>
      <c r="AI897" s="25">
        <f>SUMIFS('[4]BD Unidades'!$AL$3:$AL$1424,'[4]BD Unidades'!$A$3:$A$1424,$A897)</f>
        <v>0</v>
      </c>
      <c r="AJ897" s="26">
        <f t="shared" si="53"/>
        <v>0</v>
      </c>
      <c r="AK897" s="27">
        <f>IFERROR(SUMIFS('[4]BD Unidades'!$AO$3:$AO$1424,'[4]BD Unidades'!$A$3:$A$1424,$A897),"-")</f>
        <v>0</v>
      </c>
      <c r="AL897" s="27">
        <f>IFERROR(SUMIFS('[4]BD Unidades'!$AQ$3:$AQ$1424,'[4]BD Unidades'!$A$3:$A$1424,$A897),"-")</f>
        <v>0</v>
      </c>
      <c r="AM897" s="27">
        <f>IFERROR(SUMIFS('[4]BD Unidades'!$AS$3:$AS$1424,'[4]BD Unidades'!$A$3:$A$1424,$A897),"-")</f>
        <v>0</v>
      </c>
      <c r="AN897" s="27">
        <f>IFERROR(SUMIFS('[4]BD Unidades'!$AU$3:$AU$1424,'[4]BD Unidades'!$A$3:$A$1424,$A897),"-")</f>
        <v>0</v>
      </c>
      <c r="AO897" s="27">
        <f>IFERROR(SUMIFS('[4]BD Unidades'!$AW$3:$AW$1424,'[4]BD Unidades'!$A$3:$A$1424,$A897),"-")</f>
        <v>0</v>
      </c>
      <c r="AP897" s="27">
        <f>IFERROR(SUMIFS('[4]BD Unidades'!$AY$3:$AY$1424,'[4]BD Unidades'!$A$3:$A$1424,$A897),"-")</f>
        <v>0.19741990049751243</v>
      </c>
      <c r="AQ897" s="25">
        <f>IFERROR(SUMIFS('[4]BD Unidades'!$AZ$3:$AZ$1424,'[4]BD Unidades'!$A$3:$A$1424,$A897),"-")</f>
        <v>0.68607210121457474</v>
      </c>
      <c r="AR897" s="25">
        <f>IFERROR(SUMIFS('[4]BD Unidades'!$BA$3:$BA$1424,'[4]BD Unidades'!$A$3:$A$1424,$A897),"-")</f>
        <v>3</v>
      </c>
      <c r="AS897" s="28">
        <f>SUMIFS('[4]BD Unidades'!$BC$3:$BC$1424,'[4]BD Unidades'!$A$3:$A$1424,$A897)</f>
        <v>1.9135323383084581E-2</v>
      </c>
      <c r="AT897" s="28">
        <f>SUMIFS('[4]BD Unidades'!$BE$3:$BE$1424,'[4]BD Unidades'!$A$3:$A$1424,$A897)</f>
        <v>0.99502487562189046</v>
      </c>
      <c r="AU897" s="29">
        <f t="shared" si="54"/>
        <v>0.97598475285265207</v>
      </c>
      <c r="AV897" s="30">
        <f t="shared" si="55"/>
        <v>4.9699999999999996E-3</v>
      </c>
      <c r="AW897" s="25">
        <f>IFERROR(SUMIFS('[4]BD Unidades'!$BI$3:$BI$1424,'[4]BD Unidades'!$A$3:$A$1424,$A897),"-")</f>
        <v>0.37320842752221789</v>
      </c>
      <c r="AX897" s="25">
        <f>IFERROR(SUMIFS('[4]BD Unidades'!$BJ$3:$BJ$1424,'[4]BD Unidades'!$A$3:$A$1424,$A897),"-")</f>
        <v>0.23983976605274987</v>
      </c>
    </row>
    <row r="898" spans="1:50" ht="14.4" x14ac:dyDescent="0.3">
      <c r="A898" s="7">
        <v>2307</v>
      </c>
      <c r="B898" s="7" t="s">
        <v>4427</v>
      </c>
      <c r="D898" s="8" t="s">
        <v>4428</v>
      </c>
      <c r="E898" s="19" t="s">
        <v>4429</v>
      </c>
      <c r="F898" s="19" t="s">
        <v>4429</v>
      </c>
      <c r="G898" s="19" t="s">
        <v>4430</v>
      </c>
      <c r="H898" s="19">
        <v>1</v>
      </c>
      <c r="I898" s="19">
        <v>2024</v>
      </c>
      <c r="J898" s="19" t="s">
        <v>495</v>
      </c>
      <c r="K898" s="19" t="s">
        <v>496</v>
      </c>
      <c r="L898" s="19" t="s">
        <v>213</v>
      </c>
      <c r="M898" s="19" t="s">
        <v>164</v>
      </c>
      <c r="N898" s="19" t="s">
        <v>2819</v>
      </c>
      <c r="O898" s="19" t="s">
        <v>2820</v>
      </c>
      <c r="P898" s="19" t="s">
        <v>51</v>
      </c>
      <c r="Q898" s="9" t="s">
        <v>4431</v>
      </c>
      <c r="R898" s="20">
        <v>9.0129999999999999</v>
      </c>
      <c r="S898" s="20">
        <v>0.14399999999999999</v>
      </c>
      <c r="T898" s="20">
        <v>9</v>
      </c>
      <c r="U898" s="20" t="s">
        <v>397</v>
      </c>
      <c r="V898" s="21" t="str">
        <f>_xlfn.XLOOKUP(D898,'[4]Gen. Real'!$A$2:$A$1168,'[4]Gen. Real'!$C$2:$C$1168,"-",0)</f>
        <v>-</v>
      </c>
      <c r="W898" s="22"/>
      <c r="X898" s="22" t="str">
        <f>_xlfn.XLOOKUP(D898,[4]Vertimiento!$J$2:$J$119,[4]Vertimiento!$K$2:$K$119,"-",0)</f>
        <v>-</v>
      </c>
      <c r="Y898" s="23" t="str">
        <f t="shared" si="52"/>
        <v>-</v>
      </c>
      <c r="Z898" s="19" t="str">
        <f>_xlfn.XLOOKUP(D898,[4]Cmg!$I$4:$I$99,[4]Cmg!$M$4:$M$99,"----",0,1)</f>
        <v>----</v>
      </c>
      <c r="AA898" s="19" t="str">
        <f>_xlfn.XLOOKUP(D898,[4]Cmg!$A$4:$A$101,[4]Cmg!$B$4:$B$101,"----",0,1)</f>
        <v>----</v>
      </c>
      <c r="AB898" s="19" t="str">
        <f>_xlfn.XLOOKUP(D898,[4]Cmg!$E$4:$E$101,[4]Cmg!$F$4:$F$101,"----",0,1)</f>
        <v>----</v>
      </c>
      <c r="AC898" s="19" t="str">
        <f>_xlfn.XLOOKUP(D898,[4]Cmg!$O$4:$O$101,[4]Cmg!$P$4:$P$101,"----",0,1)</f>
        <v>----</v>
      </c>
      <c r="AD898" s="24" t="str">
        <f>_xlfn.XLOOKUP(D898,[4]Cmg!$S$4:$S$101,[4]Cmg!$U$4:$U$101,"----",0,1)</f>
        <v>----</v>
      </c>
      <c r="AG898" s="25">
        <f>IFERROR(SUMIFS('[4]BD Unidades'!$AH:$AH,'[4]BD Unidades'!$A:$A,'BD Centrales 2024'!$A898),"-")</f>
        <v>0</v>
      </c>
      <c r="AH898" s="25">
        <f>SUMIFS('[4]BD Unidades'!$AJ$3:$AJ$1424,'[4]BD Unidades'!$A$3:$A$1424,$A898)</f>
        <v>0</v>
      </c>
      <c r="AI898" s="25">
        <f>SUMIFS('[4]BD Unidades'!$AL$3:$AL$1424,'[4]BD Unidades'!$A$3:$A$1424,$A898)</f>
        <v>0</v>
      </c>
      <c r="AJ898" s="26" t="str">
        <f t="shared" si="53"/>
        <v>-</v>
      </c>
      <c r="AK898" s="27">
        <f>IFERROR(SUMIFS('[4]BD Unidades'!$AO$3:$AO$1424,'[4]BD Unidades'!$A$3:$A$1424,$A898),"-")</f>
        <v>0</v>
      </c>
      <c r="AL898" s="27">
        <f>IFERROR(SUMIFS('[4]BD Unidades'!$AQ$3:$AQ$1424,'[4]BD Unidades'!$A$3:$A$1424,$A898),"-")</f>
        <v>0</v>
      </c>
      <c r="AM898" s="27">
        <f>IFERROR(SUMIFS('[4]BD Unidades'!$AS$3:$AS$1424,'[4]BD Unidades'!$A$3:$A$1424,$A898),"-")</f>
        <v>0</v>
      </c>
      <c r="AN898" s="27">
        <f>IFERROR(SUMIFS('[4]BD Unidades'!$AU$3:$AU$1424,'[4]BD Unidades'!$A$3:$A$1424,$A898),"-")</f>
        <v>0</v>
      </c>
      <c r="AO898" s="27">
        <f>IFERROR(SUMIFS('[4]BD Unidades'!$AW$3:$AW$1424,'[4]BD Unidades'!$A$3:$A$1424,$A898),"-")</f>
        <v>0</v>
      </c>
      <c r="AP898" s="27">
        <f>IFERROR(SUMIFS('[4]BD Unidades'!$AY$3:$AY$1424,'[4]BD Unidades'!$A$3:$A$1424,$A898),"-")</f>
        <v>0</v>
      </c>
      <c r="AQ898" s="25">
        <f>IFERROR(SUMIFS('[4]BD Unidades'!$AZ$3:$AZ$1424,'[4]BD Unidades'!$A$3:$A$1424,$A898),"-")</f>
        <v>0</v>
      </c>
      <c r="AR898" s="25">
        <f>IFERROR(SUMIFS('[4]BD Unidades'!$BA$3:$BA$1424,'[4]BD Unidades'!$A$3:$A$1424,$A898),"-")</f>
        <v>0</v>
      </c>
      <c r="AS898" s="28">
        <f>SUMIFS('[4]BD Unidades'!$BC$3:$BC$1424,'[4]BD Unidades'!$A$3:$A$1424,$A898)</f>
        <v>0</v>
      </c>
      <c r="AT898" s="28">
        <f>SUMIFS('[4]BD Unidades'!$BE$3:$BE$1424,'[4]BD Unidades'!$A$3:$A$1424,$A898)</f>
        <v>0</v>
      </c>
      <c r="AU898" s="29">
        <f t="shared" si="54"/>
        <v>0</v>
      </c>
      <c r="AV898" s="30">
        <f t="shared" si="55"/>
        <v>1.4399999999999999E-3</v>
      </c>
      <c r="AW898" s="25">
        <f>IFERROR(SUMIFS('[4]BD Unidades'!$BI$3:$BI$1424,'[4]BD Unidades'!$A$3:$A$1424,$A898),"-")</f>
        <v>0</v>
      </c>
      <c r="AX898" s="25">
        <f>IFERROR(SUMIFS('[4]BD Unidades'!$BJ$3:$BJ$1424,'[4]BD Unidades'!$A$3:$A$1424,$A898),"-")</f>
        <v>0</v>
      </c>
    </row>
    <row r="899" spans="1:50" ht="14.4" x14ac:dyDescent="0.3">
      <c r="A899" s="7">
        <v>2308</v>
      </c>
      <c r="B899" s="7" t="s">
        <v>4432</v>
      </c>
      <c r="D899" s="8" t="s">
        <v>4433</v>
      </c>
      <c r="E899" s="19" t="s">
        <v>1516</v>
      </c>
      <c r="F899" s="19" t="s">
        <v>4434</v>
      </c>
      <c r="G899" s="19" t="s">
        <v>4435</v>
      </c>
      <c r="H899" s="19" t="s">
        <v>397</v>
      </c>
      <c r="I899" s="19">
        <v>2024</v>
      </c>
      <c r="J899" s="19" t="s">
        <v>495</v>
      </c>
      <c r="K899" s="19" t="s">
        <v>496</v>
      </c>
      <c r="L899" s="19" t="s">
        <v>213</v>
      </c>
      <c r="M899" s="19" t="s">
        <v>90</v>
      </c>
      <c r="N899" s="19" t="s">
        <v>868</v>
      </c>
      <c r="O899" s="19" t="s">
        <v>868</v>
      </c>
      <c r="P899" s="19" t="s">
        <v>51</v>
      </c>
      <c r="Q899" s="9" t="s">
        <v>4374</v>
      </c>
      <c r="R899" s="20">
        <v>1.7025999999999999</v>
      </c>
      <c r="S899" s="20">
        <v>0.152</v>
      </c>
      <c r="T899" s="20">
        <v>1.7</v>
      </c>
      <c r="U899" s="20" t="s">
        <v>397</v>
      </c>
      <c r="V899" s="21">
        <f>_xlfn.XLOOKUP(D899,'[4]Gen. Real'!$A$2:$A$1168,'[4]Gen. Real'!$C$2:$C$1168,"-",0)</f>
        <v>2.5152499999999973</v>
      </c>
      <c r="W899" s="22"/>
      <c r="X899" s="22" t="str">
        <f>_xlfn.XLOOKUP(D899,[4]Vertimiento!$J$2:$J$119,[4]Vertimiento!$K$2:$K$119,"-",0)</f>
        <v>-</v>
      </c>
      <c r="Y899" s="23" t="str">
        <f t="shared" ref="Y899:Y962" si="56">IFERROR(X899/(V899+X899),"-")</f>
        <v>-</v>
      </c>
      <c r="Z899" s="19" t="str">
        <f>_xlfn.XLOOKUP(D899,[4]Cmg!$I$4:$I$99,[4]Cmg!$M$4:$M$99,"----",0,1)</f>
        <v>----</v>
      </c>
      <c r="AA899" s="19" t="str">
        <f>_xlfn.XLOOKUP(D899,[4]Cmg!$A$4:$A$101,[4]Cmg!$B$4:$B$101,"----",0,1)</f>
        <v>----</v>
      </c>
      <c r="AB899" s="19" t="str">
        <f>_xlfn.XLOOKUP(D899,[4]Cmg!$E$4:$E$101,[4]Cmg!$F$4:$F$101,"----",0,1)</f>
        <v>----</v>
      </c>
      <c r="AC899" s="19" t="str">
        <f>_xlfn.XLOOKUP(D899,[4]Cmg!$O$4:$O$101,[4]Cmg!$P$4:$P$101,"----",0,1)</f>
        <v>----</v>
      </c>
      <c r="AD899" s="24" t="str">
        <f>_xlfn.XLOOKUP(D899,[4]Cmg!$S$4:$S$101,[4]Cmg!$U$4:$U$101,"----",0,1)</f>
        <v>----</v>
      </c>
      <c r="AG899" s="25">
        <f>IFERROR(SUMIFS('[4]BD Unidades'!$AH:$AH,'[4]BD Unidades'!$A:$A,'BD Centrales 2024'!$A899),"-")</f>
        <v>1.7</v>
      </c>
      <c r="AH899" s="25">
        <f>SUMIFS('[4]BD Unidades'!$AJ$3:$AJ$1424,'[4]BD Unidades'!$A$3:$A$1424,$A899)</f>
        <v>6139.360389991778</v>
      </c>
      <c r="AI899" s="25">
        <f>SUMIFS('[4]BD Unidades'!$AL$3:$AL$1424,'[4]BD Unidades'!$A$3:$A$1424,$A899)</f>
        <v>0</v>
      </c>
      <c r="AJ899" s="26">
        <f t="shared" ref="AJ899:AJ962" si="57">IFERROR(AI899/(AH899+AI899),"-")</f>
        <v>0</v>
      </c>
      <c r="AK899" s="27">
        <f>IFERROR(SUMIFS('[4]BD Unidades'!$AO$3:$AO$1424,'[4]BD Unidades'!$A$3:$A$1424,$A899),"-")</f>
        <v>0</v>
      </c>
      <c r="AL899" s="27">
        <f>IFERROR(SUMIFS('[4]BD Unidades'!$AQ$3:$AQ$1424,'[4]BD Unidades'!$A$3:$A$1424,$A899),"-")</f>
        <v>0</v>
      </c>
      <c r="AM899" s="27">
        <f>IFERROR(SUMIFS('[4]BD Unidades'!$AS$3:$AS$1424,'[4]BD Unidades'!$A$3:$A$1424,$A899),"-")</f>
        <v>0</v>
      </c>
      <c r="AN899" s="27">
        <f>IFERROR(SUMIFS('[4]BD Unidades'!$AU$3:$AU$1424,'[4]BD Unidades'!$A$3:$A$1424,$A899),"-")</f>
        <v>0</v>
      </c>
      <c r="AO899" s="27">
        <f>IFERROR(SUMIFS('[4]BD Unidades'!$AW$3:$AW$1424,'[4]BD Unidades'!$A$3:$A$1424,$A899),"-")</f>
        <v>0</v>
      </c>
      <c r="AP899" s="27">
        <f>IFERROR(SUMIFS('[4]BD Unidades'!$AY$3:$AY$1424,'[4]BD Unidades'!$A$3:$A$1424,$A899),"-")</f>
        <v>0.26073522847409841</v>
      </c>
      <c r="AQ899" s="25">
        <f>IFERROR(SUMIFS('[4]BD Unidades'!$AZ$3:$AZ$1424,'[4]BD Unidades'!$A$3:$A$1424,$A899),"-")</f>
        <v>0.38877419068825897</v>
      </c>
      <c r="AR899" s="25">
        <f>IFERROR(SUMIFS('[4]BD Unidades'!$BA$3:$BA$1424,'[4]BD Unidades'!$A$3:$A$1424,$A899),"-")</f>
        <v>1.7</v>
      </c>
      <c r="AS899" s="28">
        <f>SUMIFS('[4]BD Unidades'!$BC$3:$BC$1424,'[4]BD Unidades'!$A$3:$A$1424,$A899)</f>
        <v>1.9201632796898866E-2</v>
      </c>
      <c r="AT899" s="28">
        <f>SUMIFS('[4]BD Unidades'!$BE$3:$BE$1424,'[4]BD Unidades'!$A$3:$A$1424,$A899)</f>
        <v>0.9984729237636556</v>
      </c>
      <c r="AU899" s="29">
        <f t="shared" ref="AU899:AU962" si="58">IFERROR(AT899*(1-AS899),"-")</f>
        <v>0.97930061332389984</v>
      </c>
      <c r="AV899" s="30">
        <f t="shared" ref="AV899:AV962" si="59">IFERROR(S899/100,"-")</f>
        <v>1.5199999999999999E-3</v>
      </c>
      <c r="AW899" s="25">
        <f>IFERROR(SUMIFS('[4]BD Unidades'!$BI$3:$BI$1424,'[4]BD Unidades'!$A$3:$A$1424,$A899),"-")</f>
        <v>0.26982540334652322</v>
      </c>
      <c r="AX899" s="25">
        <f>IFERROR(SUMIFS('[4]BD Unidades'!$BJ$3:$BJ$1424,'[4]BD Unidades'!$A$3:$A$1424,$A899),"-")</f>
        <v>0.17340139407721811</v>
      </c>
    </row>
    <row r="900" spans="1:50" ht="14.4" x14ac:dyDescent="0.3">
      <c r="A900" s="7">
        <v>2309</v>
      </c>
      <c r="B900" s="7" t="s">
        <v>4436</v>
      </c>
      <c r="D900" s="8" t="s">
        <v>4437</v>
      </c>
      <c r="E900" s="19" t="s">
        <v>4404</v>
      </c>
      <c r="F900" s="19" t="s">
        <v>4404</v>
      </c>
      <c r="G900" s="19" t="s">
        <v>4438</v>
      </c>
      <c r="H900" s="19" t="s">
        <v>397</v>
      </c>
      <c r="I900" s="19">
        <v>2024</v>
      </c>
      <c r="J900" s="19" t="s">
        <v>495</v>
      </c>
      <c r="K900" s="19" t="s">
        <v>496</v>
      </c>
      <c r="L900" s="19" t="s">
        <v>213</v>
      </c>
      <c r="M900" s="19" t="s">
        <v>362</v>
      </c>
      <c r="N900" s="19" t="s">
        <v>363</v>
      </c>
      <c r="O900" s="19" t="s">
        <v>364</v>
      </c>
      <c r="P900" s="19" t="s">
        <v>51</v>
      </c>
      <c r="Q900" s="9" t="s">
        <v>4440</v>
      </c>
      <c r="R900" s="20">
        <v>6.8120000000000003</v>
      </c>
      <c r="S900" s="20">
        <v>0.17599999999999999</v>
      </c>
      <c r="T900" s="20">
        <v>6.8</v>
      </c>
      <c r="U900" s="20" t="s">
        <v>397</v>
      </c>
      <c r="V900" s="21">
        <f>_xlfn.XLOOKUP(D900,'[4]Gen. Real'!$A$2:$A$1168,'[4]Gen. Real'!$C$2:$C$1168,"-",0)</f>
        <v>4.28918</v>
      </c>
      <c r="W900" s="22"/>
      <c r="X900" s="22" t="str">
        <f>_xlfn.XLOOKUP(D900,[4]Vertimiento!$J$2:$J$119,[4]Vertimiento!$K$2:$K$119,"-",0)</f>
        <v>-</v>
      </c>
      <c r="Y900" s="23" t="str">
        <f t="shared" si="56"/>
        <v>-</v>
      </c>
      <c r="Z900" s="19" t="str">
        <f>_xlfn.XLOOKUP(D900,[4]Cmg!$I$4:$I$99,[4]Cmg!$M$4:$M$99,"----",0,1)</f>
        <v>----</v>
      </c>
      <c r="AA900" s="19" t="str">
        <f>_xlfn.XLOOKUP(D900,[4]Cmg!$A$4:$A$101,[4]Cmg!$B$4:$B$101,"----",0,1)</f>
        <v>----</v>
      </c>
      <c r="AB900" s="19" t="str">
        <f>_xlfn.XLOOKUP(D900,[4]Cmg!$E$4:$E$101,[4]Cmg!$F$4:$F$101,"----",0,1)</f>
        <v>----</v>
      </c>
      <c r="AC900" s="19" t="str">
        <f>_xlfn.XLOOKUP(D900,[4]Cmg!$O$4:$O$101,[4]Cmg!$P$4:$P$101,"----",0,1)</f>
        <v>----</v>
      </c>
      <c r="AD900" s="24" t="str">
        <f>_xlfn.XLOOKUP(D900,[4]Cmg!$S$4:$S$101,[4]Cmg!$U$4:$U$101,"----",0,1)</f>
        <v>----</v>
      </c>
      <c r="AG900" s="25">
        <f>IFERROR(SUMIFS('[4]BD Unidades'!$AH:$AH,'[4]BD Unidades'!$A:$A,'BD Centrales 2024'!$A900),"-")</f>
        <v>6.8</v>
      </c>
      <c r="AH900" s="25">
        <f>SUMIFS('[4]BD Unidades'!$AJ$3:$AJ$1424,'[4]BD Unidades'!$A$3:$A$1424,$A900)</f>
        <v>3161.4210217263649</v>
      </c>
      <c r="AI900" s="25">
        <f>SUMIFS('[4]BD Unidades'!$AL$3:$AL$1424,'[4]BD Unidades'!$A$3:$A$1424,$A900)</f>
        <v>0</v>
      </c>
      <c r="AJ900" s="26">
        <f t="shared" si="57"/>
        <v>0</v>
      </c>
      <c r="AK900" s="27">
        <f>IFERROR(SUMIFS('[4]BD Unidades'!$AO$3:$AO$1424,'[4]BD Unidades'!$A$3:$A$1424,$A900),"-")</f>
        <v>0</v>
      </c>
      <c r="AL900" s="27">
        <f>IFERROR(SUMIFS('[4]BD Unidades'!$AQ$3:$AQ$1424,'[4]BD Unidades'!$A$3:$A$1424,$A900),"-")</f>
        <v>0</v>
      </c>
      <c r="AM900" s="27">
        <f>IFERROR(SUMIFS('[4]BD Unidades'!$AS$3:$AS$1424,'[4]BD Unidades'!$A$3:$A$1424,$A900),"-")</f>
        <v>0</v>
      </c>
      <c r="AN900" s="27">
        <f>IFERROR(SUMIFS('[4]BD Unidades'!$AU$3:$AU$1424,'[4]BD Unidades'!$A$3:$A$1424,$A900),"-")</f>
        <v>0</v>
      </c>
      <c r="AO900" s="27">
        <f>IFERROR(SUMIFS('[4]BD Unidades'!$AW$3:$AW$1424,'[4]BD Unidades'!$A$3:$A$1424,$A900),"-")</f>
        <v>0</v>
      </c>
      <c r="AP900" s="27">
        <f>IFERROR(SUMIFS('[4]BD Unidades'!$AY$3:$AY$1424,'[4]BD Unidades'!$A$3:$A$1424,$A900),"-")</f>
        <v>0.22825120375807398</v>
      </c>
      <c r="AQ900" s="25">
        <f>IFERROR(SUMIFS('[4]BD Unidades'!$AZ$3:$AZ$1424,'[4]BD Unidades'!$A$3:$A$1424,$A900),"-")</f>
        <v>1.5550967627530359</v>
      </c>
      <c r="AR900" s="25">
        <f>IFERROR(SUMIFS('[4]BD Unidades'!$BA$3:$BA$1424,'[4]BD Unidades'!$A$3:$A$1424,$A900),"-")</f>
        <v>6.8000000000000096</v>
      </c>
      <c r="AS900" s="28">
        <f>SUMIFS('[4]BD Unidades'!$BC$3:$BC$1424,'[4]BD Unidades'!$A$3:$A$1424,$A900)</f>
        <v>1.9197122724603641E-2</v>
      </c>
      <c r="AT900" s="28">
        <f>SUMIFS('[4]BD Unidades'!$BE$3:$BE$1424,'[4]BD Unidades'!$A$3:$A$1424,$A900)</f>
        <v>0.99823840281855547</v>
      </c>
      <c r="AU900" s="29">
        <f t="shared" si="58"/>
        <v>0.97907509769123535</v>
      </c>
      <c r="AV900" s="30">
        <f t="shared" si="59"/>
        <v>1.7599999999999998E-3</v>
      </c>
      <c r="AW900" s="25">
        <f>IFERROR(SUMIFS('[4]BD Unidades'!$BI$3:$BI$1424,'[4]BD Unidades'!$A$3:$A$1424,$A900),"-")</f>
        <v>0.55006877593422454</v>
      </c>
      <c r="AX900" s="25">
        <f>IFERROR(SUMIFS('[4]BD Unidades'!$BJ$3:$BJ$1424,'[4]BD Unidades'!$A$3:$A$1424,$A900),"-")</f>
        <v>0.35349782267479191</v>
      </c>
    </row>
    <row r="901" spans="1:50" ht="14.4" x14ac:dyDescent="0.3">
      <c r="A901" s="7">
        <v>2310</v>
      </c>
      <c r="B901" s="7" t="s">
        <v>4441</v>
      </c>
      <c r="D901" s="8" t="s">
        <v>4442</v>
      </c>
      <c r="E901" s="19" t="s">
        <v>1516</v>
      </c>
      <c r="F901" s="19" t="s">
        <v>4443</v>
      </c>
      <c r="G901" s="19" t="s">
        <v>4444</v>
      </c>
      <c r="H901" s="19" t="s">
        <v>397</v>
      </c>
      <c r="I901" s="19">
        <v>2024</v>
      </c>
      <c r="J901" s="19" t="s">
        <v>495</v>
      </c>
      <c r="K901" s="19" t="s">
        <v>496</v>
      </c>
      <c r="L901" s="19" t="s">
        <v>213</v>
      </c>
      <c r="M901" s="19" t="s">
        <v>229</v>
      </c>
      <c r="N901" s="19" t="s">
        <v>230</v>
      </c>
      <c r="O901" s="19" t="s">
        <v>4446</v>
      </c>
      <c r="P901" s="19" t="s">
        <v>51</v>
      </c>
      <c r="Q901" s="9" t="s">
        <v>4447</v>
      </c>
      <c r="R901" s="20">
        <v>9.0150000000000006</v>
      </c>
      <c r="S901" s="20">
        <v>0.16600000000000001</v>
      </c>
      <c r="T901" s="20">
        <v>9</v>
      </c>
      <c r="U901" s="20" t="s">
        <v>397</v>
      </c>
      <c r="V901" s="21">
        <f>_xlfn.XLOOKUP(D901,'[4]Gen. Real'!$A$2:$A$1168,'[4]Gen. Real'!$C$2:$C$1168,"-",0)</f>
        <v>8.0597800000000035</v>
      </c>
      <c r="W901" s="22"/>
      <c r="X901" s="22" t="str">
        <f>_xlfn.XLOOKUP(D901,[4]Vertimiento!$J$2:$J$119,[4]Vertimiento!$K$2:$K$119,"-",0)</f>
        <v>-</v>
      </c>
      <c r="Y901" s="23" t="str">
        <f t="shared" si="56"/>
        <v>-</v>
      </c>
      <c r="Z901" s="19" t="str">
        <f>_xlfn.XLOOKUP(D901,[4]Cmg!$I$4:$I$99,[4]Cmg!$M$4:$M$99,"----",0,1)</f>
        <v>----</v>
      </c>
      <c r="AA901" s="19" t="str">
        <f>_xlfn.XLOOKUP(D901,[4]Cmg!$A$4:$A$101,[4]Cmg!$B$4:$B$101,"----",0,1)</f>
        <v>----</v>
      </c>
      <c r="AB901" s="19" t="str">
        <f>_xlfn.XLOOKUP(D901,[4]Cmg!$E$4:$E$101,[4]Cmg!$F$4:$F$101,"----",0,1)</f>
        <v>----</v>
      </c>
      <c r="AC901" s="19" t="str">
        <f>_xlfn.XLOOKUP(D901,[4]Cmg!$O$4:$O$101,[4]Cmg!$P$4:$P$101,"----",0,1)</f>
        <v>----</v>
      </c>
      <c r="AD901" s="24" t="str">
        <f>_xlfn.XLOOKUP(D901,[4]Cmg!$S$4:$S$101,[4]Cmg!$U$4:$U$101,"----",0,1)</f>
        <v>----</v>
      </c>
      <c r="AG901" s="25">
        <f>IFERROR(SUMIFS('[4]BD Unidades'!$AH:$AH,'[4]BD Unidades'!$A:$A,'BD Centrales 2024'!$A901),"-")</f>
        <v>9</v>
      </c>
      <c r="AH901" s="25">
        <f>SUMIFS('[4]BD Unidades'!$AJ$3:$AJ$1424,'[4]BD Unidades'!$A$3:$A$1424,$A901)</f>
        <v>3962.0965058236266</v>
      </c>
      <c r="AI901" s="25">
        <f>SUMIFS('[4]BD Unidades'!$AL$3:$AL$1424,'[4]BD Unidades'!$A$3:$A$1424,$A901)</f>
        <v>0</v>
      </c>
      <c r="AJ901" s="26">
        <f t="shared" si="57"/>
        <v>0</v>
      </c>
      <c r="AK901" s="27">
        <f>IFERROR(SUMIFS('[4]BD Unidades'!$AO$3:$AO$1424,'[4]BD Unidades'!$A$3:$A$1424,$A901),"-")</f>
        <v>0</v>
      </c>
      <c r="AL901" s="27">
        <f>IFERROR(SUMIFS('[4]BD Unidades'!$AQ$3:$AQ$1424,'[4]BD Unidades'!$A$3:$A$1424,$A901),"-")</f>
        <v>0</v>
      </c>
      <c r="AM901" s="27">
        <f>IFERROR(SUMIFS('[4]BD Unidades'!$AS$3:$AS$1424,'[4]BD Unidades'!$A$3:$A$1424,$A901),"-")</f>
        <v>0</v>
      </c>
      <c r="AN901" s="27">
        <f>IFERROR(SUMIFS('[4]BD Unidades'!$AU$3:$AU$1424,'[4]BD Unidades'!$A$3:$A$1424,$A901),"-")</f>
        <v>0</v>
      </c>
      <c r="AO901" s="27">
        <f>IFERROR(SUMIFS('[4]BD Unidades'!$AW$3:$AW$1424,'[4]BD Unidades'!$A$3:$A$1424,$A901),"-")</f>
        <v>0</v>
      </c>
      <c r="AP901" s="27">
        <f>IFERROR(SUMIFS('[4]BD Unidades'!$AY$3:$AY$1424,'[4]BD Unidades'!$A$3:$A$1424,$A901),"-")</f>
        <v>0.19818369384359399</v>
      </c>
      <c r="AQ901" s="25">
        <f>IFERROR(SUMIFS('[4]BD Unidades'!$AZ$3:$AZ$1424,'[4]BD Unidades'!$A$3:$A$1424,$A901),"-")</f>
        <v>2.0582163036437242</v>
      </c>
      <c r="AR901" s="25">
        <f>IFERROR(SUMIFS('[4]BD Unidades'!$BA$3:$BA$1424,'[4]BD Unidades'!$A$3:$A$1424,$A901),"-")</f>
        <v>9</v>
      </c>
      <c r="AS901" s="28">
        <f>SUMIFS('[4]BD Unidades'!$BC$3:$BC$1424,'[4]BD Unidades'!$A$3:$A$1424,$A901)</f>
        <v>1.919900166389351E-2</v>
      </c>
      <c r="AT901" s="28">
        <f>SUMIFS('[4]BD Unidades'!$BE$3:$BE$1424,'[4]BD Unidades'!$A$3:$A$1424,$A901)</f>
        <v>0.99833610648918458</v>
      </c>
      <c r="AU901" s="29">
        <f t="shared" si="58"/>
        <v>0.97916904991957376</v>
      </c>
      <c r="AV901" s="30">
        <f t="shared" si="59"/>
        <v>1.66E-3</v>
      </c>
      <c r="AW901" s="25">
        <f>IFERROR(SUMIFS('[4]BD Unidades'!$BI$3:$BI$1424,'[4]BD Unidades'!$A$3:$A$1424,$A901),"-")</f>
        <v>0.92107104526419403</v>
      </c>
      <c r="AX901" s="25">
        <f>IFERROR(SUMIFS('[4]BD Unidades'!$BJ$3:$BJ$1424,'[4]BD Unidades'!$A$3:$A$1424,$A901),"-")</f>
        <v>0.59191981671146709</v>
      </c>
    </row>
    <row r="902" spans="1:50" ht="14.4" x14ac:dyDescent="0.3">
      <c r="A902" s="7">
        <v>2311</v>
      </c>
      <c r="B902" s="7" t="s">
        <v>4448</v>
      </c>
      <c r="D902" s="8" t="s">
        <v>4449</v>
      </c>
      <c r="E902" s="19" t="s">
        <v>3766</v>
      </c>
      <c r="F902" s="19" t="s">
        <v>4450</v>
      </c>
      <c r="G902" s="19" t="s">
        <v>4451</v>
      </c>
      <c r="H902" s="19" t="s">
        <v>397</v>
      </c>
      <c r="I902" s="19">
        <v>2024</v>
      </c>
      <c r="J902" s="19" t="s">
        <v>495</v>
      </c>
      <c r="K902" s="19" t="s">
        <v>496</v>
      </c>
      <c r="L902" s="19" t="s">
        <v>213</v>
      </c>
      <c r="M902" s="19" t="s">
        <v>106</v>
      </c>
      <c r="N902" s="19" t="s">
        <v>243</v>
      </c>
      <c r="O902" s="19" t="s">
        <v>1835</v>
      </c>
      <c r="P902" s="19" t="s">
        <v>51</v>
      </c>
      <c r="Q902" s="9" t="s">
        <v>4452</v>
      </c>
      <c r="R902" s="20">
        <v>9.0250000000000004</v>
      </c>
      <c r="S902" s="20">
        <v>0.27700000000000002</v>
      </c>
      <c r="T902" s="20">
        <v>9</v>
      </c>
      <c r="U902" s="20" t="s">
        <v>397</v>
      </c>
      <c r="V902" s="21" t="str">
        <f>_xlfn.XLOOKUP(D902,'[4]Gen. Real'!$A$2:$A$1168,'[4]Gen. Real'!$C$2:$C$1168,"-",0)</f>
        <v>-</v>
      </c>
      <c r="W902" s="22"/>
      <c r="X902" s="22" t="str">
        <f>_xlfn.XLOOKUP(D902,[4]Vertimiento!$J$2:$J$119,[4]Vertimiento!$K$2:$K$119,"-",0)</f>
        <v>-</v>
      </c>
      <c r="Y902" s="23" t="str">
        <f t="shared" si="56"/>
        <v>-</v>
      </c>
      <c r="Z902" s="19" t="str">
        <f>_xlfn.XLOOKUP(D902,[4]Cmg!$I$4:$I$99,[4]Cmg!$M$4:$M$99,"----",0,1)</f>
        <v>----</v>
      </c>
      <c r="AA902" s="19" t="str">
        <f>_xlfn.XLOOKUP(D902,[4]Cmg!$A$4:$A$101,[4]Cmg!$B$4:$B$101,"----",0,1)</f>
        <v>----</v>
      </c>
      <c r="AB902" s="19" t="str">
        <f>_xlfn.XLOOKUP(D902,[4]Cmg!$E$4:$E$101,[4]Cmg!$F$4:$F$101,"----",0,1)</f>
        <v>----</v>
      </c>
      <c r="AC902" s="19" t="str">
        <f>_xlfn.XLOOKUP(D902,[4]Cmg!$O$4:$O$101,[4]Cmg!$P$4:$P$101,"----",0,1)</f>
        <v>----</v>
      </c>
      <c r="AD902" s="24" t="str">
        <f>_xlfn.XLOOKUP(D902,[4]Cmg!$S$4:$S$101,[4]Cmg!$U$4:$U$101,"----",0,1)</f>
        <v>----</v>
      </c>
      <c r="AG902" s="25">
        <f>IFERROR(SUMIFS('[4]BD Unidades'!$AH:$AH,'[4]BD Unidades'!$A:$A,'BD Centrales 2024'!$A902),"-")</f>
        <v>0</v>
      </c>
      <c r="AH902" s="25">
        <f>SUMIFS('[4]BD Unidades'!$AJ$3:$AJ$1424,'[4]BD Unidades'!$A$3:$A$1424,$A902)</f>
        <v>0</v>
      </c>
      <c r="AI902" s="25">
        <f>SUMIFS('[4]BD Unidades'!$AL$3:$AL$1424,'[4]BD Unidades'!$A$3:$A$1424,$A902)</f>
        <v>0</v>
      </c>
      <c r="AJ902" s="26" t="str">
        <f t="shared" si="57"/>
        <v>-</v>
      </c>
      <c r="AK902" s="27">
        <f>IFERROR(SUMIFS('[4]BD Unidades'!$AO$3:$AO$1424,'[4]BD Unidades'!$A$3:$A$1424,$A902),"-")</f>
        <v>0</v>
      </c>
      <c r="AL902" s="27">
        <f>IFERROR(SUMIFS('[4]BD Unidades'!$AQ$3:$AQ$1424,'[4]BD Unidades'!$A$3:$A$1424,$A902),"-")</f>
        <v>0</v>
      </c>
      <c r="AM902" s="27">
        <f>IFERROR(SUMIFS('[4]BD Unidades'!$AS$3:$AS$1424,'[4]BD Unidades'!$A$3:$A$1424,$A902),"-")</f>
        <v>0</v>
      </c>
      <c r="AN902" s="27">
        <f>IFERROR(SUMIFS('[4]BD Unidades'!$AU$3:$AU$1424,'[4]BD Unidades'!$A$3:$A$1424,$A902),"-")</f>
        <v>0</v>
      </c>
      <c r="AO902" s="27">
        <f>IFERROR(SUMIFS('[4]BD Unidades'!$AW$3:$AW$1424,'[4]BD Unidades'!$A$3:$A$1424,$A902),"-")</f>
        <v>0</v>
      </c>
      <c r="AP902" s="27">
        <f>IFERROR(SUMIFS('[4]BD Unidades'!$AY$3:$AY$1424,'[4]BD Unidades'!$A$3:$A$1424,$A902),"-")</f>
        <v>0</v>
      </c>
      <c r="AQ902" s="25">
        <f>IFERROR(SUMIFS('[4]BD Unidades'!$AZ$3:$AZ$1424,'[4]BD Unidades'!$A$3:$A$1424,$A902),"-")</f>
        <v>0</v>
      </c>
      <c r="AR902" s="25">
        <f>IFERROR(SUMIFS('[4]BD Unidades'!$BA$3:$BA$1424,'[4]BD Unidades'!$A$3:$A$1424,$A902),"-")</f>
        <v>0</v>
      </c>
      <c r="AS902" s="28">
        <f>SUMIFS('[4]BD Unidades'!$BC$3:$BC$1424,'[4]BD Unidades'!$A$3:$A$1424,$A902)</f>
        <v>0</v>
      </c>
      <c r="AT902" s="28">
        <f>SUMIFS('[4]BD Unidades'!$BE$3:$BE$1424,'[4]BD Unidades'!$A$3:$A$1424,$A902)</f>
        <v>0</v>
      </c>
      <c r="AU902" s="29">
        <f t="shared" si="58"/>
        <v>0</v>
      </c>
      <c r="AV902" s="30">
        <f t="shared" si="59"/>
        <v>2.7700000000000003E-3</v>
      </c>
      <c r="AW902" s="25">
        <f>IFERROR(SUMIFS('[4]BD Unidades'!$BI$3:$BI$1424,'[4]BD Unidades'!$A$3:$A$1424,$A902),"-")</f>
        <v>0</v>
      </c>
      <c r="AX902" s="25">
        <f>IFERROR(SUMIFS('[4]BD Unidades'!$BJ$3:$BJ$1424,'[4]BD Unidades'!$A$3:$A$1424,$A902),"-")</f>
        <v>0</v>
      </c>
    </row>
    <row r="903" spans="1:50" ht="14.4" x14ac:dyDescent="0.3">
      <c r="A903" s="7">
        <v>2312</v>
      </c>
      <c r="B903" s="7" t="s">
        <v>4453</v>
      </c>
      <c r="D903" s="8" t="s">
        <v>4454</v>
      </c>
      <c r="E903" s="19" t="s">
        <v>4455</v>
      </c>
      <c r="F903" s="19" t="s">
        <v>4455</v>
      </c>
      <c r="G903" s="19" t="s">
        <v>4456</v>
      </c>
      <c r="H903" s="19" t="s">
        <v>397</v>
      </c>
      <c r="I903" s="19">
        <v>2024</v>
      </c>
      <c r="J903" s="19" t="s">
        <v>495</v>
      </c>
      <c r="K903" s="19" t="s">
        <v>496</v>
      </c>
      <c r="L903" s="19" t="s">
        <v>213</v>
      </c>
      <c r="M903" s="19" t="s">
        <v>164</v>
      </c>
      <c r="N903" s="19" t="s">
        <v>221</v>
      </c>
      <c r="O903" s="19" t="s">
        <v>886</v>
      </c>
      <c r="P903" s="19" t="s">
        <v>51</v>
      </c>
      <c r="Q903" s="9" t="s">
        <v>3737</v>
      </c>
      <c r="R903" s="20">
        <v>2.39</v>
      </c>
      <c r="S903" s="20">
        <v>0.41799999999999998</v>
      </c>
      <c r="T903" s="20">
        <v>2.38</v>
      </c>
      <c r="U903" s="20" t="s">
        <v>397</v>
      </c>
      <c r="V903" s="21">
        <f>_xlfn.XLOOKUP(D903,'[4]Gen. Real'!$A$2:$A$1168,'[4]Gen. Real'!$C$2:$C$1168,"-",0)</f>
        <v>1.3957100000000002</v>
      </c>
      <c r="W903" s="22"/>
      <c r="X903" s="22" t="str">
        <f>_xlfn.XLOOKUP(D903,[4]Vertimiento!$J$2:$J$119,[4]Vertimiento!$K$2:$K$119,"-",0)</f>
        <v>-</v>
      </c>
      <c r="Y903" s="23" t="str">
        <f t="shared" si="56"/>
        <v>-</v>
      </c>
      <c r="Z903" s="19" t="str">
        <f>_xlfn.XLOOKUP(D903,[4]Cmg!$I$4:$I$99,[4]Cmg!$M$4:$M$99,"----",0,1)</f>
        <v>----</v>
      </c>
      <c r="AA903" s="19" t="str">
        <f>_xlfn.XLOOKUP(D903,[4]Cmg!$A$4:$A$101,[4]Cmg!$B$4:$B$101,"----",0,1)</f>
        <v>----</v>
      </c>
      <c r="AB903" s="19" t="str">
        <f>_xlfn.XLOOKUP(D903,[4]Cmg!$E$4:$E$101,[4]Cmg!$F$4:$F$101,"----",0,1)</f>
        <v>----</v>
      </c>
      <c r="AC903" s="19" t="str">
        <f>_xlfn.XLOOKUP(D903,[4]Cmg!$O$4:$O$101,[4]Cmg!$P$4:$P$101,"----",0,1)</f>
        <v>----</v>
      </c>
      <c r="AD903" s="24" t="str">
        <f>_xlfn.XLOOKUP(D903,[4]Cmg!$S$4:$S$101,[4]Cmg!$U$4:$U$101,"----",0,1)</f>
        <v>----</v>
      </c>
      <c r="AG903" s="25">
        <f>IFERROR(SUMIFS('[4]BD Unidades'!$AH:$AH,'[4]BD Unidades'!$A:$A,'BD Centrales 2024'!$A903),"-")</f>
        <v>2.38</v>
      </c>
      <c r="AH903" s="25">
        <f>SUMIFS('[4]BD Unidades'!$AJ$3:$AJ$1424,'[4]BD Unidades'!$A$3:$A$1424,$A903)</f>
        <v>2663.7411436541111</v>
      </c>
      <c r="AI903" s="25">
        <f>SUMIFS('[4]BD Unidades'!$AL$3:$AL$1424,'[4]BD Unidades'!$A$3:$A$1424,$A903)</f>
        <v>0</v>
      </c>
      <c r="AJ903" s="26">
        <f t="shared" si="57"/>
        <v>0</v>
      </c>
      <c r="AK903" s="27">
        <f>IFERROR(SUMIFS('[4]BD Unidades'!$AO$3:$AO$1424,'[4]BD Unidades'!$A$3:$A$1424,$A903),"-")</f>
        <v>0</v>
      </c>
      <c r="AL903" s="27">
        <f>IFERROR(SUMIFS('[4]BD Unidades'!$AQ$3:$AQ$1424,'[4]BD Unidades'!$A$3:$A$1424,$A903),"-")</f>
        <v>0</v>
      </c>
      <c r="AM903" s="27">
        <f>IFERROR(SUMIFS('[4]BD Unidades'!$AS$3:$AS$1424,'[4]BD Unidades'!$A$3:$A$1424,$A903),"-")</f>
        <v>0</v>
      </c>
      <c r="AN903" s="27">
        <f>IFERROR(SUMIFS('[4]BD Unidades'!$AU$3:$AU$1424,'[4]BD Unidades'!$A$3:$A$1424,$A903),"-")</f>
        <v>0</v>
      </c>
      <c r="AO903" s="27">
        <f>IFERROR(SUMIFS('[4]BD Unidades'!$AW$3:$AW$1424,'[4]BD Unidades'!$A$3:$A$1424,$A903),"-")</f>
        <v>0</v>
      </c>
      <c r="AP903" s="27">
        <f>IFERROR(SUMIFS('[4]BD Unidades'!$AY$3:$AY$1424,'[4]BD Unidades'!$A$3:$A$1424,$A903),"-")</f>
        <v>0.24650625941422591</v>
      </c>
      <c r="AQ903" s="25">
        <f>IFERROR(SUMIFS('[4]BD Unidades'!$AZ$3:$AZ$1424,'[4]BD Unidades'!$A$3:$A$1424,$A903),"-")</f>
        <v>0.54428386696356257</v>
      </c>
      <c r="AR903" s="25">
        <f>IFERROR(SUMIFS('[4]BD Unidades'!$BA$3:$BA$1424,'[4]BD Unidades'!$A$3:$A$1424,$A903),"-")</f>
        <v>2.38</v>
      </c>
      <c r="AS903" s="28">
        <f>SUMIFS('[4]BD Unidades'!$BC$3:$BC$1424,'[4]BD Unidades'!$A$3:$A$1424,$A903)</f>
        <v>1.9150535564853556E-2</v>
      </c>
      <c r="AT903" s="28">
        <f>SUMIFS('[4]BD Unidades'!$BE$3:$BE$1424,'[4]BD Unidades'!$A$3:$A$1424,$A903)</f>
        <v>0.99581589958158989</v>
      </c>
      <c r="AU903" s="29">
        <f t="shared" si="58"/>
        <v>0.97674549178060599</v>
      </c>
      <c r="AV903" s="30">
        <f t="shared" si="59"/>
        <v>4.1799999999999997E-3</v>
      </c>
      <c r="AW903" s="25">
        <f>IFERROR(SUMIFS('[4]BD Unidades'!$BI$3:$BI$1424,'[4]BD Unidades'!$A$3:$A$1424,$A903),"-")</f>
        <v>0.16335375770167881</v>
      </c>
      <c r="AX903" s="25">
        <f>IFERROR(SUMIFS('[4]BD Unidades'!$BJ$3:$BJ$1424,'[4]BD Unidades'!$A$3:$A$1424,$A903),"-")</f>
        <v>0.10497814127918062</v>
      </c>
    </row>
    <row r="904" spans="1:50" ht="14.4" x14ac:dyDescent="0.3">
      <c r="A904" s="7">
        <v>2313</v>
      </c>
      <c r="B904" s="7" t="s">
        <v>4483</v>
      </c>
      <c r="D904" s="8" t="s">
        <v>4484</v>
      </c>
      <c r="E904" s="19" t="s">
        <v>1308</v>
      </c>
      <c r="F904" s="19" t="s">
        <v>4485</v>
      </c>
      <c r="G904" s="19" t="s">
        <v>4486</v>
      </c>
      <c r="H904" s="19" t="s">
        <v>397</v>
      </c>
      <c r="I904" s="19">
        <v>2024</v>
      </c>
      <c r="J904" s="19" t="s">
        <v>495</v>
      </c>
      <c r="K904" s="19" t="s">
        <v>496</v>
      </c>
      <c r="L904" s="19" t="s">
        <v>213</v>
      </c>
      <c r="M904" s="19" t="s">
        <v>48</v>
      </c>
      <c r="N904" s="19" t="s">
        <v>48</v>
      </c>
      <c r="O904" s="19" t="s">
        <v>933</v>
      </c>
      <c r="P904" s="19" t="s">
        <v>51</v>
      </c>
      <c r="Q904" s="9" t="s">
        <v>4487</v>
      </c>
      <c r="R904" s="20">
        <v>7.0119999999999996</v>
      </c>
      <c r="S904" s="20">
        <v>0.17100000000000001</v>
      </c>
      <c r="T904" s="20">
        <v>7</v>
      </c>
      <c r="U904" s="20" t="s">
        <v>397</v>
      </c>
      <c r="V904" s="21" t="str">
        <f>_xlfn.XLOOKUP(D904,'[4]Gen. Real'!$A$2:$A$1168,'[4]Gen. Real'!$C$2:$C$1168,"-",0)</f>
        <v>-</v>
      </c>
      <c r="W904" s="22"/>
      <c r="X904" s="22" t="str">
        <f>_xlfn.XLOOKUP(D904,[4]Vertimiento!$J$2:$J$119,[4]Vertimiento!$K$2:$K$119,"-",0)</f>
        <v>-</v>
      </c>
      <c r="Y904" s="23" t="str">
        <f t="shared" si="56"/>
        <v>-</v>
      </c>
      <c r="Z904" s="19" t="str">
        <f>_xlfn.XLOOKUP(D904,[4]Cmg!$I$4:$I$99,[4]Cmg!$M$4:$M$99,"----",0,1)</f>
        <v>----</v>
      </c>
      <c r="AA904" s="19" t="str">
        <f>_xlfn.XLOOKUP(D904,[4]Cmg!$A$4:$A$101,[4]Cmg!$B$4:$B$101,"----",0,1)</f>
        <v>----</v>
      </c>
      <c r="AB904" s="19" t="str">
        <f>_xlfn.XLOOKUP(D904,[4]Cmg!$E$4:$E$101,[4]Cmg!$F$4:$F$101,"----",0,1)</f>
        <v>----</v>
      </c>
      <c r="AC904" s="19" t="str">
        <f>_xlfn.XLOOKUP(D904,[4]Cmg!$O$4:$O$101,[4]Cmg!$P$4:$P$101,"----",0,1)</f>
        <v>----</v>
      </c>
      <c r="AD904" s="24" t="str">
        <f>_xlfn.XLOOKUP(D904,[4]Cmg!$S$4:$S$101,[4]Cmg!$U$4:$U$101,"----",0,1)</f>
        <v>----</v>
      </c>
      <c r="AG904" s="25">
        <f>IFERROR(SUMIFS('[4]BD Unidades'!$AH:$AH,'[4]BD Unidades'!$A:$A,'BD Centrales 2024'!$A904),"-")</f>
        <v>0</v>
      </c>
      <c r="AH904" s="25">
        <f>SUMIFS('[4]BD Unidades'!$AJ$3:$AJ$1424,'[4]BD Unidades'!$A$3:$A$1424,$A904)</f>
        <v>0</v>
      </c>
      <c r="AI904" s="25">
        <f>SUMIFS('[4]BD Unidades'!$AL$3:$AL$1424,'[4]BD Unidades'!$A$3:$A$1424,$A904)</f>
        <v>0</v>
      </c>
      <c r="AJ904" s="26" t="str">
        <f t="shared" si="57"/>
        <v>-</v>
      </c>
      <c r="AK904" s="27">
        <f>IFERROR(SUMIFS('[4]BD Unidades'!$AO$3:$AO$1424,'[4]BD Unidades'!$A$3:$A$1424,$A904),"-")</f>
        <v>0</v>
      </c>
      <c r="AL904" s="27">
        <f>IFERROR(SUMIFS('[4]BD Unidades'!$AQ$3:$AQ$1424,'[4]BD Unidades'!$A$3:$A$1424,$A904),"-")</f>
        <v>0</v>
      </c>
      <c r="AM904" s="27">
        <f>IFERROR(SUMIFS('[4]BD Unidades'!$AS$3:$AS$1424,'[4]BD Unidades'!$A$3:$A$1424,$A904),"-")</f>
        <v>0</v>
      </c>
      <c r="AN904" s="27">
        <f>IFERROR(SUMIFS('[4]BD Unidades'!$AU$3:$AU$1424,'[4]BD Unidades'!$A$3:$A$1424,$A904),"-")</f>
        <v>0</v>
      </c>
      <c r="AO904" s="27">
        <f>IFERROR(SUMIFS('[4]BD Unidades'!$AW$3:$AW$1424,'[4]BD Unidades'!$A$3:$A$1424,$A904),"-")</f>
        <v>0</v>
      </c>
      <c r="AP904" s="27">
        <f>IFERROR(SUMIFS('[4]BD Unidades'!$AY$3:$AY$1424,'[4]BD Unidades'!$A$3:$A$1424,$A904),"-")</f>
        <v>0</v>
      </c>
      <c r="AQ904" s="25">
        <f>IFERROR(SUMIFS('[4]BD Unidades'!$AZ$3:$AZ$1424,'[4]BD Unidades'!$A$3:$A$1424,$A904),"-")</f>
        <v>0</v>
      </c>
      <c r="AR904" s="25">
        <f>IFERROR(SUMIFS('[4]BD Unidades'!$BA$3:$BA$1424,'[4]BD Unidades'!$A$3:$A$1424,$A904),"-")</f>
        <v>0</v>
      </c>
      <c r="AS904" s="28">
        <f>SUMIFS('[4]BD Unidades'!$BC$3:$BC$1424,'[4]BD Unidades'!$A$3:$A$1424,$A904)</f>
        <v>0</v>
      </c>
      <c r="AT904" s="28">
        <f>SUMIFS('[4]BD Unidades'!$BE$3:$BE$1424,'[4]BD Unidades'!$A$3:$A$1424,$A904)</f>
        <v>0</v>
      </c>
      <c r="AU904" s="29">
        <f t="shared" si="58"/>
        <v>0</v>
      </c>
      <c r="AV904" s="30">
        <f t="shared" si="59"/>
        <v>1.7100000000000001E-3</v>
      </c>
      <c r="AW904" s="25">
        <f>IFERROR(SUMIFS('[4]BD Unidades'!$BI$3:$BI$1424,'[4]BD Unidades'!$A$3:$A$1424,$A904),"-")</f>
        <v>0</v>
      </c>
      <c r="AX904" s="25">
        <f>IFERROR(SUMIFS('[4]BD Unidades'!$BJ$3:$BJ$1424,'[4]BD Unidades'!$A$3:$A$1424,$A904),"-")</f>
        <v>0</v>
      </c>
    </row>
    <row r="905" spans="1:50" ht="14.4" x14ac:dyDescent="0.3">
      <c r="A905" s="7">
        <v>2314</v>
      </c>
      <c r="B905" s="7" t="s">
        <v>4488</v>
      </c>
      <c r="D905" s="8" t="s">
        <v>4489</v>
      </c>
      <c r="E905" s="19" t="s">
        <v>4490</v>
      </c>
      <c r="F905" s="19" t="s">
        <v>4490</v>
      </c>
      <c r="G905" s="19" t="s">
        <v>4491</v>
      </c>
      <c r="H905" s="19" t="s">
        <v>397</v>
      </c>
      <c r="I905" s="19">
        <v>2024</v>
      </c>
      <c r="J905" s="19" t="s">
        <v>495</v>
      </c>
      <c r="K905" s="19" t="s">
        <v>496</v>
      </c>
      <c r="L905" s="19" t="s">
        <v>213</v>
      </c>
      <c r="M905" s="19" t="s">
        <v>250</v>
      </c>
      <c r="N905" s="19" t="s">
        <v>785</v>
      </c>
      <c r="O905" s="19" t="s">
        <v>785</v>
      </c>
      <c r="P905" s="19" t="s">
        <v>51</v>
      </c>
      <c r="Q905" s="9" t="s">
        <v>3908</v>
      </c>
      <c r="R905" s="20">
        <v>2.7010000000000001</v>
      </c>
      <c r="S905" s="20">
        <v>3.6999999999999998E-2</v>
      </c>
      <c r="T905" s="20">
        <v>2.7</v>
      </c>
      <c r="U905" s="20" t="s">
        <v>397</v>
      </c>
      <c r="V905" s="21">
        <f>_xlfn.XLOOKUP(D905,'[4]Gen. Real'!$A$2:$A$1168,'[4]Gen. Real'!$C$2:$C$1168,"-",0)</f>
        <v>0.58774000000000004</v>
      </c>
      <c r="W905" s="22"/>
      <c r="X905" s="22" t="str">
        <f>_xlfn.XLOOKUP(D905,[4]Vertimiento!$J$2:$J$119,[4]Vertimiento!$K$2:$K$119,"-",0)</f>
        <v>-</v>
      </c>
      <c r="Y905" s="23" t="str">
        <f t="shared" si="56"/>
        <v>-</v>
      </c>
      <c r="Z905" s="19" t="str">
        <f>_xlfn.XLOOKUP(D905,[4]Cmg!$I$4:$I$99,[4]Cmg!$M$4:$M$99,"----",0,1)</f>
        <v>----</v>
      </c>
      <c r="AA905" s="19" t="str">
        <f>_xlfn.XLOOKUP(D905,[4]Cmg!$A$4:$A$101,[4]Cmg!$B$4:$B$101,"----",0,1)</f>
        <v>----</v>
      </c>
      <c r="AB905" s="19" t="str">
        <f>_xlfn.XLOOKUP(D905,[4]Cmg!$E$4:$E$101,[4]Cmg!$F$4:$F$101,"----",0,1)</f>
        <v>----</v>
      </c>
      <c r="AC905" s="19" t="str">
        <f>_xlfn.XLOOKUP(D905,[4]Cmg!$O$4:$O$101,[4]Cmg!$P$4:$P$101,"----",0,1)</f>
        <v>----</v>
      </c>
      <c r="AD905" s="24" t="str">
        <f>_xlfn.XLOOKUP(D905,[4]Cmg!$S$4:$S$101,[4]Cmg!$U$4:$U$101,"----",0,1)</f>
        <v>----</v>
      </c>
      <c r="AG905" s="25">
        <f>IFERROR(SUMIFS('[4]BD Unidades'!$AH:$AH,'[4]BD Unidades'!$A:$A,'BD Centrales 2024'!$A905),"-")</f>
        <v>2.7</v>
      </c>
      <c r="AH905" s="25">
        <f>SUMIFS('[4]BD Unidades'!$AJ$3:$AJ$1424,'[4]BD Unidades'!$A$3:$A$1424,$A905)</f>
        <v>5311.6660496112518</v>
      </c>
      <c r="AI905" s="25">
        <f>SUMIFS('[4]BD Unidades'!$AL$3:$AL$1424,'[4]BD Unidades'!$A$3:$A$1424,$A905)</f>
        <v>0</v>
      </c>
      <c r="AJ905" s="26">
        <f t="shared" si="57"/>
        <v>0</v>
      </c>
      <c r="AK905" s="27">
        <f>IFERROR(SUMIFS('[4]BD Unidades'!$AO$3:$AO$1424,'[4]BD Unidades'!$A$3:$A$1424,$A905),"-")</f>
        <v>0</v>
      </c>
      <c r="AL905" s="27">
        <f>IFERROR(SUMIFS('[4]BD Unidades'!$AQ$3:$AQ$1424,'[4]BD Unidades'!$A$3:$A$1424,$A905),"-")</f>
        <v>0</v>
      </c>
      <c r="AM905" s="27">
        <f>IFERROR(SUMIFS('[4]BD Unidades'!$AS$3:$AS$1424,'[4]BD Unidades'!$A$3:$A$1424,$A905),"-")</f>
        <v>0</v>
      </c>
      <c r="AN905" s="27">
        <f>IFERROR(SUMIFS('[4]BD Unidades'!$AU$3:$AU$1424,'[4]BD Unidades'!$A$3:$A$1424,$A905),"-")</f>
        <v>0</v>
      </c>
      <c r="AO905" s="27">
        <f>IFERROR(SUMIFS('[4]BD Unidades'!$AW$3:$AW$1424,'[4]BD Unidades'!$A$3:$A$1424,$A905),"-")</f>
        <v>0</v>
      </c>
      <c r="AP905" s="27">
        <f>IFERROR(SUMIFS('[4]BD Unidades'!$AY$3:$AY$1424,'[4]BD Unidades'!$A$3:$A$1424,$A905),"-")</f>
        <v>0.22181984450203626</v>
      </c>
      <c r="AQ905" s="25">
        <f>IFERROR(SUMIFS('[4]BD Unidades'!$AZ$3:$AZ$1424,'[4]BD Unidades'!$A$3:$A$1424,$A905),"-")</f>
        <v>0.85170512571428592</v>
      </c>
      <c r="AR905" s="25">
        <f>IFERROR(SUMIFS('[4]BD Unidades'!$BA$3:$BA$1424,'[4]BD Unidades'!$A$3:$A$1424,$A905),"-")</f>
        <v>2.69999999999999</v>
      </c>
      <c r="AS905" s="28">
        <f>SUMIFS('[4]BD Unidades'!$BC$3:$BC$1424,'[4]BD Unidades'!$A$3:$A$1424,$A905)</f>
        <v>1.9223880044427991E-2</v>
      </c>
      <c r="AT905" s="28">
        <f>SUMIFS('[4]BD Unidades'!$BE$3:$BE$1424,'[4]BD Unidades'!$A$3:$A$1424,$A905)</f>
        <v>0.99962976675305448</v>
      </c>
      <c r="AU905" s="29">
        <f t="shared" si="58"/>
        <v>0.98041300402815423</v>
      </c>
      <c r="AV905" s="30">
        <f t="shared" si="59"/>
        <v>3.6999999999999999E-4</v>
      </c>
      <c r="AW905" s="25">
        <f>IFERROR(SUMIFS('[4]BD Unidades'!$BI$3:$BI$1424,'[4]BD Unidades'!$A$3:$A$1424,$A905),"-")</f>
        <v>0.50667313810396664</v>
      </c>
      <c r="AX905" s="25">
        <f>IFERROR(SUMIFS('[4]BD Unidades'!$BJ$3:$BJ$1424,'[4]BD Unidades'!$A$3:$A$1424,$A905),"-")</f>
        <v>0.3256099218199825</v>
      </c>
    </row>
    <row r="906" spans="1:50" ht="14.4" x14ac:dyDescent="0.3">
      <c r="A906" s="7">
        <v>2316</v>
      </c>
      <c r="B906" s="7" t="s">
        <v>4493</v>
      </c>
      <c r="D906" s="8" t="s">
        <v>4494</v>
      </c>
      <c r="E906" s="19" t="s">
        <v>2444</v>
      </c>
      <c r="F906" s="19" t="s">
        <v>2444</v>
      </c>
      <c r="G906" s="19" t="s">
        <v>4495</v>
      </c>
      <c r="H906" s="19" t="s">
        <v>397</v>
      </c>
      <c r="I906" s="19">
        <v>2024</v>
      </c>
      <c r="J906" s="19" t="s">
        <v>495</v>
      </c>
      <c r="K906" s="19" t="s">
        <v>496</v>
      </c>
      <c r="L906" s="19" t="s">
        <v>213</v>
      </c>
      <c r="M906" s="19" t="s">
        <v>90</v>
      </c>
      <c r="N906" s="19" t="s">
        <v>868</v>
      </c>
      <c r="O906" s="19" t="s">
        <v>1199</v>
      </c>
      <c r="P906" s="19" t="s">
        <v>51</v>
      </c>
      <c r="Q906" s="9" t="s">
        <v>4406</v>
      </c>
      <c r="R906" s="20">
        <v>3.01</v>
      </c>
      <c r="S906" s="20">
        <v>0.33200000000000002</v>
      </c>
      <c r="T906" s="20">
        <v>3</v>
      </c>
      <c r="U906" s="20" t="s">
        <v>397</v>
      </c>
      <c r="V906" s="21">
        <f>_xlfn.XLOOKUP(D906,'[4]Gen. Real'!$A$2:$A$1168,'[4]Gen. Real'!$C$2:$C$1168,"-",0)</f>
        <v>1.9756900000000004</v>
      </c>
      <c r="W906" s="22"/>
      <c r="X906" s="22" t="str">
        <f>_xlfn.XLOOKUP(D906,[4]Vertimiento!$J$2:$J$119,[4]Vertimiento!$K$2:$K$119,"-",0)</f>
        <v>-</v>
      </c>
      <c r="Y906" s="23" t="str">
        <f t="shared" si="56"/>
        <v>-</v>
      </c>
      <c r="Z906" s="19" t="str">
        <f>_xlfn.XLOOKUP(D906,[4]Cmg!$I$4:$I$99,[4]Cmg!$M$4:$M$99,"----",0,1)</f>
        <v>----</v>
      </c>
      <c r="AA906" s="19" t="str">
        <f>_xlfn.XLOOKUP(D906,[4]Cmg!$A$4:$A$101,[4]Cmg!$B$4:$B$101,"----",0,1)</f>
        <v>----</v>
      </c>
      <c r="AB906" s="19" t="str">
        <f>_xlfn.XLOOKUP(D906,[4]Cmg!$E$4:$E$101,[4]Cmg!$F$4:$F$101,"----",0,1)</f>
        <v>----</v>
      </c>
      <c r="AC906" s="19" t="str">
        <f>_xlfn.XLOOKUP(D906,[4]Cmg!$O$4:$O$101,[4]Cmg!$P$4:$P$101,"----",0,1)</f>
        <v>----</v>
      </c>
      <c r="AD906" s="24" t="str">
        <f>_xlfn.XLOOKUP(D906,[4]Cmg!$S$4:$S$101,[4]Cmg!$U$4:$U$101,"----",0,1)</f>
        <v>----</v>
      </c>
      <c r="AG906" s="25">
        <f>IFERROR(SUMIFS('[4]BD Unidades'!$AH:$AH,'[4]BD Unidades'!$A:$A,'BD Centrales 2024'!$A906),"-")</f>
        <v>3</v>
      </c>
      <c r="AH906" s="25">
        <f>SUMIFS('[4]BD Unidades'!$AJ$3:$AJ$1424,'[4]BD Unidades'!$A$3:$A$1424,$A906)</f>
        <v>2466.3455149501697</v>
      </c>
      <c r="AI906" s="25">
        <f>SUMIFS('[4]BD Unidades'!$AL$3:$AL$1424,'[4]BD Unidades'!$A$3:$A$1424,$A906)</f>
        <v>0</v>
      </c>
      <c r="AJ906" s="26">
        <f t="shared" si="57"/>
        <v>0</v>
      </c>
      <c r="AK906" s="27">
        <f>IFERROR(SUMIFS('[4]BD Unidades'!$AO$3:$AO$1424,'[4]BD Unidades'!$A$3:$A$1424,$A906),"-")</f>
        <v>0</v>
      </c>
      <c r="AL906" s="27">
        <f>IFERROR(SUMIFS('[4]BD Unidades'!$AQ$3:$AQ$1424,'[4]BD Unidades'!$A$3:$A$1424,$A906),"-")</f>
        <v>0</v>
      </c>
      <c r="AM906" s="27">
        <f>IFERROR(SUMIFS('[4]BD Unidades'!$AS$3:$AS$1424,'[4]BD Unidades'!$A$3:$A$1424,$A906),"-")</f>
        <v>0</v>
      </c>
      <c r="AN906" s="27">
        <f>IFERROR(SUMIFS('[4]BD Unidades'!$AU$3:$AU$1424,'[4]BD Unidades'!$A$3:$A$1424,$A906),"-")</f>
        <v>0</v>
      </c>
      <c r="AO906" s="27">
        <f>IFERROR(SUMIFS('[4]BD Unidades'!$AW$3:$AW$1424,'[4]BD Unidades'!$A$3:$A$1424,$A906),"-")</f>
        <v>0</v>
      </c>
      <c r="AP906" s="27">
        <f>IFERROR(SUMIFS('[4]BD Unidades'!$AY$3:$AY$1424,'[4]BD Unidades'!$A$3:$A$1424,$A906),"-")</f>
        <v>0.16571960132890368</v>
      </c>
      <c r="AQ906" s="25">
        <f>IFERROR(SUMIFS('[4]BD Unidades'!$AZ$3:$AZ$1424,'[4]BD Unidades'!$A$3:$A$1424,$A906),"-")</f>
        <v>0.68607210121457474</v>
      </c>
      <c r="AR906" s="25">
        <f>IFERROR(SUMIFS('[4]BD Unidades'!$BA$3:$BA$1424,'[4]BD Unidades'!$A$3:$A$1424,$A906),"-")</f>
        <v>3</v>
      </c>
      <c r="AS906" s="28">
        <f>SUMIFS('[4]BD Unidades'!$BC$3:$BC$1424,'[4]BD Unidades'!$A$3:$A$1424,$A906)</f>
        <v>1.91671096345515E-2</v>
      </c>
      <c r="AT906" s="28">
        <f>SUMIFS('[4]BD Unidades'!$BE$3:$BE$1424,'[4]BD Unidades'!$A$3:$A$1424,$A906)</f>
        <v>0.99667774086378746</v>
      </c>
      <c r="AU906" s="29">
        <f t="shared" si="58"/>
        <v>0.9775743093343342</v>
      </c>
      <c r="AV906" s="30">
        <f t="shared" si="59"/>
        <v>3.32E-3</v>
      </c>
      <c r="AW906" s="25">
        <f>IFERROR(SUMIFS('[4]BD Unidades'!$BI$3:$BI$1424,'[4]BD Unidades'!$A$3:$A$1424,$A906),"-")</f>
        <v>0.20774656310350056</v>
      </c>
      <c r="AX906" s="25">
        <f>IFERROR(SUMIFS('[4]BD Unidades'!$BJ$3:$BJ$1424,'[4]BD Unidades'!$A$3:$A$1424,$A906),"-")</f>
        <v>0.1335068648470972</v>
      </c>
    </row>
    <row r="907" spans="1:50" ht="14.4" x14ac:dyDescent="0.3">
      <c r="A907" s="7">
        <v>2317</v>
      </c>
      <c r="B907" s="7" t="s">
        <v>4496</v>
      </c>
      <c r="D907" s="8" t="s">
        <v>4497</v>
      </c>
      <c r="E907" s="19" t="s">
        <v>4498</v>
      </c>
      <c r="F907" s="19" t="s">
        <v>4498</v>
      </c>
      <c r="G907" s="19" t="s">
        <v>4499</v>
      </c>
      <c r="H907" s="19" t="s">
        <v>397</v>
      </c>
      <c r="I907" s="19">
        <v>2024</v>
      </c>
      <c r="J907" s="19" t="s">
        <v>495</v>
      </c>
      <c r="K907" s="19" t="s">
        <v>496</v>
      </c>
      <c r="L907" s="19" t="s">
        <v>213</v>
      </c>
      <c r="M907" s="19" t="s">
        <v>106</v>
      </c>
      <c r="N907" s="19" t="s">
        <v>243</v>
      </c>
      <c r="O907" s="19" t="s">
        <v>1300</v>
      </c>
      <c r="P907" s="19" t="s">
        <v>51</v>
      </c>
      <c r="Q907" s="9" t="s">
        <v>4500</v>
      </c>
      <c r="R907" s="20">
        <v>9</v>
      </c>
      <c r="S907" s="20">
        <v>0</v>
      </c>
      <c r="T907" s="20">
        <v>9</v>
      </c>
      <c r="U907" s="20" t="s">
        <v>397</v>
      </c>
      <c r="V907" s="21">
        <f>_xlfn.XLOOKUP(D907,'[4]Gen. Real'!$A$2:$A$1168,'[4]Gen. Real'!$C$2:$C$1168,"-",0)</f>
        <v>2.4284499999999998</v>
      </c>
      <c r="W907" s="22"/>
      <c r="X907" s="22" t="str">
        <f>_xlfn.XLOOKUP(D907,[4]Vertimiento!$J$2:$J$119,[4]Vertimiento!$K$2:$K$119,"-",0)</f>
        <v>-</v>
      </c>
      <c r="Y907" s="23" t="str">
        <f t="shared" si="56"/>
        <v>-</v>
      </c>
      <c r="Z907" s="19" t="str">
        <f>_xlfn.XLOOKUP(D907,[4]Cmg!$I$4:$I$99,[4]Cmg!$M$4:$M$99,"----",0,1)</f>
        <v>----</v>
      </c>
      <c r="AA907" s="19" t="str">
        <f>_xlfn.XLOOKUP(D907,[4]Cmg!$A$4:$A$101,[4]Cmg!$B$4:$B$101,"----",0,1)</f>
        <v>----</v>
      </c>
      <c r="AB907" s="19" t="str">
        <f>_xlfn.XLOOKUP(D907,[4]Cmg!$E$4:$E$101,[4]Cmg!$F$4:$F$101,"----",0,1)</f>
        <v>----</v>
      </c>
      <c r="AC907" s="19" t="str">
        <f>_xlfn.XLOOKUP(D907,[4]Cmg!$O$4:$O$101,[4]Cmg!$P$4:$P$101,"----",0,1)</f>
        <v>----</v>
      </c>
      <c r="AD907" s="24" t="str">
        <f>_xlfn.XLOOKUP(D907,[4]Cmg!$S$4:$S$101,[4]Cmg!$U$4:$U$101,"----",0,1)</f>
        <v>----</v>
      </c>
      <c r="AG907" s="25">
        <f>IFERROR(SUMIFS('[4]BD Unidades'!$AH:$AH,'[4]BD Unidades'!$A:$A,'BD Centrales 2024'!$A907),"-")</f>
        <v>9</v>
      </c>
      <c r="AH907" s="25">
        <f>SUMIFS('[4]BD Unidades'!$AJ$3:$AJ$1424,'[4]BD Unidades'!$A$3:$A$1424,$A907)</f>
        <v>4354.5333333333301</v>
      </c>
      <c r="AI907" s="25">
        <f>SUMIFS('[4]BD Unidades'!$AL$3:$AL$1424,'[4]BD Unidades'!$A$3:$A$1424,$A907)</f>
        <v>0</v>
      </c>
      <c r="AJ907" s="26">
        <f t="shared" si="57"/>
        <v>0</v>
      </c>
      <c r="AK907" s="27">
        <f>IFERROR(SUMIFS('[4]BD Unidades'!$AO$3:$AO$1424,'[4]BD Unidades'!$A$3:$A$1424,$A907),"-")</f>
        <v>0</v>
      </c>
      <c r="AL907" s="27">
        <f>IFERROR(SUMIFS('[4]BD Unidades'!$AQ$3:$AQ$1424,'[4]BD Unidades'!$A$3:$A$1424,$A907),"-")</f>
        <v>0</v>
      </c>
      <c r="AM907" s="27">
        <f>IFERROR(SUMIFS('[4]BD Unidades'!$AS$3:$AS$1424,'[4]BD Unidades'!$A$3:$A$1424,$A907),"-")</f>
        <v>0</v>
      </c>
      <c r="AN907" s="27">
        <f>IFERROR(SUMIFS('[4]BD Unidades'!$AU$3:$AU$1424,'[4]BD Unidades'!$A$3:$A$1424,$A907),"-")</f>
        <v>0</v>
      </c>
      <c r="AO907" s="27">
        <f>IFERROR(SUMIFS('[4]BD Unidades'!$AW$3:$AW$1424,'[4]BD Unidades'!$A$3:$A$1424,$A907),"-")</f>
        <v>0</v>
      </c>
      <c r="AP907" s="27">
        <f>IFERROR(SUMIFS('[4]BD Unidades'!$AY$3:$AY$1424,'[4]BD Unidades'!$A$3:$A$1424,$A907),"-")</f>
        <v>0.23016800000000004</v>
      </c>
      <c r="AQ907" s="25">
        <f>IFERROR(SUMIFS('[4]BD Unidades'!$AZ$3:$AZ$1424,'[4]BD Unidades'!$A$3:$A$1424,$A907),"-")</f>
        <v>2.0582163036437242</v>
      </c>
      <c r="AR907" s="25">
        <f>IFERROR(SUMIFS('[4]BD Unidades'!$BA$3:$BA$1424,'[4]BD Unidades'!$A$3:$A$1424,$A907),"-")</f>
        <v>9</v>
      </c>
      <c r="AS907" s="28">
        <f>SUMIFS('[4]BD Unidades'!$BC$3:$BC$1424,'[4]BD Unidades'!$A$3:$A$1424,$A907)</f>
        <v>1.9231000000000002E-2</v>
      </c>
      <c r="AT907" s="28">
        <f>SUMIFS('[4]BD Unidades'!$BE$3:$BE$1424,'[4]BD Unidades'!$A$3:$A$1424,$A907)</f>
        <v>0.99996394960534296</v>
      </c>
      <c r="AU907" s="29">
        <f t="shared" si="58"/>
        <v>0.98073364289048259</v>
      </c>
      <c r="AV907" s="30">
        <f t="shared" si="59"/>
        <v>0</v>
      </c>
      <c r="AW907" s="25">
        <f>IFERROR(SUMIFS('[4]BD Unidades'!$BI$3:$BI$1424,'[4]BD Unidades'!$A$3:$A$1424,$A907),"-")</f>
        <v>1.009280986664546</v>
      </c>
      <c r="AX907" s="25">
        <f>IFERROR(SUMIFS('[4]BD Unidades'!$BJ$3:$BJ$1424,'[4]BD Unidades'!$A$3:$A$1424,$A907),"-")</f>
        <v>0.64860731396185467</v>
      </c>
    </row>
    <row r="908" spans="1:50" ht="14.4" x14ac:dyDescent="0.3">
      <c r="A908" s="7">
        <v>2319</v>
      </c>
      <c r="B908" s="7" t="s">
        <v>4515</v>
      </c>
      <c r="D908" s="8" t="s">
        <v>4516</v>
      </c>
      <c r="E908" s="19" t="s">
        <v>1516</v>
      </c>
      <c r="F908" s="19" t="s">
        <v>4517</v>
      </c>
      <c r="G908" s="19" t="s">
        <v>4518</v>
      </c>
      <c r="H908" s="19" t="s">
        <v>397</v>
      </c>
      <c r="I908" s="19">
        <v>2024</v>
      </c>
      <c r="J908" s="19" t="s">
        <v>495</v>
      </c>
      <c r="K908" s="19" t="s">
        <v>496</v>
      </c>
      <c r="L908" s="19" t="s">
        <v>213</v>
      </c>
      <c r="M908" s="19" t="s">
        <v>497</v>
      </c>
      <c r="N908" s="19" t="s">
        <v>557</v>
      </c>
      <c r="O908" s="19" t="s">
        <v>557</v>
      </c>
      <c r="P908" s="19" t="s">
        <v>51</v>
      </c>
      <c r="Q908" s="9" t="s">
        <v>4520</v>
      </c>
      <c r="R908" s="20">
        <v>3.0049999999999999</v>
      </c>
      <c r="S908" s="20">
        <v>0.16600000000000001</v>
      </c>
      <c r="T908" s="20">
        <v>3</v>
      </c>
      <c r="U908" s="20" t="s">
        <v>397</v>
      </c>
      <c r="V908" s="21">
        <f>_xlfn.XLOOKUP(D908,'[4]Gen. Real'!$A$2:$A$1168,'[4]Gen. Real'!$C$2:$C$1168,"-",0)</f>
        <v>3.1033699999999995</v>
      </c>
      <c r="W908" s="22"/>
      <c r="X908" s="22" t="str">
        <f>_xlfn.XLOOKUP(D908,[4]Vertimiento!$J$2:$J$119,[4]Vertimiento!$K$2:$K$119,"-",0)</f>
        <v>-</v>
      </c>
      <c r="Y908" s="23" t="str">
        <f t="shared" si="56"/>
        <v>-</v>
      </c>
      <c r="Z908" s="19" t="str">
        <f>_xlfn.XLOOKUP(D908,[4]Cmg!$I$4:$I$99,[4]Cmg!$M$4:$M$99,"----",0,1)</f>
        <v>----</v>
      </c>
      <c r="AA908" s="19" t="str">
        <f>_xlfn.XLOOKUP(D908,[4]Cmg!$A$4:$A$101,[4]Cmg!$B$4:$B$101,"----",0,1)</f>
        <v>----</v>
      </c>
      <c r="AB908" s="19" t="str">
        <f>_xlfn.XLOOKUP(D908,[4]Cmg!$E$4:$E$101,[4]Cmg!$F$4:$F$101,"----",0,1)</f>
        <v>----</v>
      </c>
      <c r="AC908" s="19" t="str">
        <f>_xlfn.XLOOKUP(D908,[4]Cmg!$O$4:$O$101,[4]Cmg!$P$4:$P$101,"----",0,1)</f>
        <v>----</v>
      </c>
      <c r="AD908" s="24" t="str">
        <f>_xlfn.XLOOKUP(D908,[4]Cmg!$S$4:$S$101,[4]Cmg!$U$4:$U$101,"----",0,1)</f>
        <v>----</v>
      </c>
      <c r="AG908" s="25">
        <f>IFERROR(SUMIFS('[4]BD Unidades'!$AH:$AH,'[4]BD Unidades'!$A:$A,'BD Centrales 2024'!$A908),"-")</f>
        <v>3</v>
      </c>
      <c r="AH908" s="25">
        <f>SUMIFS('[4]BD Unidades'!$AJ$3:$AJ$1424,'[4]BD Unidades'!$A$3:$A$1424,$A908)</f>
        <v>4165.0249584026651</v>
      </c>
      <c r="AI908" s="25">
        <f>SUMIFS('[4]BD Unidades'!$AL$3:$AL$1424,'[4]BD Unidades'!$A$3:$A$1424,$A908)</f>
        <v>0</v>
      </c>
      <c r="AJ908" s="26">
        <f t="shared" si="57"/>
        <v>0</v>
      </c>
      <c r="AK908" s="27">
        <f>IFERROR(SUMIFS('[4]BD Unidades'!$AO$3:$AO$1424,'[4]BD Unidades'!$A$3:$A$1424,$A908),"-")</f>
        <v>0</v>
      </c>
      <c r="AL908" s="27">
        <f>IFERROR(SUMIFS('[4]BD Unidades'!$AQ$3:$AQ$1424,'[4]BD Unidades'!$A$3:$A$1424,$A908),"-")</f>
        <v>0</v>
      </c>
      <c r="AM908" s="27">
        <f>IFERROR(SUMIFS('[4]BD Unidades'!$AS$3:$AS$1424,'[4]BD Unidades'!$A$3:$A$1424,$A908),"-")</f>
        <v>0</v>
      </c>
      <c r="AN908" s="27">
        <f>IFERROR(SUMIFS('[4]BD Unidades'!$AU$3:$AU$1424,'[4]BD Unidades'!$A$3:$A$1424,$A908),"-")</f>
        <v>0</v>
      </c>
      <c r="AO908" s="27">
        <f>IFERROR(SUMIFS('[4]BD Unidades'!$AW$3:$AW$1424,'[4]BD Unidades'!$A$3:$A$1424,$A908),"-")</f>
        <v>0</v>
      </c>
      <c r="AP908" s="27">
        <f>IFERROR(SUMIFS('[4]BD Unidades'!$AY$3:$AY$1424,'[4]BD Unidades'!$A$3:$A$1424,$A908),"-")</f>
        <v>0.22629883527454242</v>
      </c>
      <c r="AQ908" s="25">
        <f>IFERROR(SUMIFS('[4]BD Unidades'!$AZ$3:$AZ$1424,'[4]BD Unidades'!$A$3:$A$1424,$A908),"-")</f>
        <v>0.85575812727272726</v>
      </c>
      <c r="AR908" s="25">
        <f>IFERROR(SUMIFS('[4]BD Unidades'!$BA$3:$BA$1424,'[4]BD Unidades'!$A$3:$A$1424,$A908),"-")</f>
        <v>3</v>
      </c>
      <c r="AS908" s="28">
        <f>SUMIFS('[4]BD Unidades'!$BC$3:$BC$1424,'[4]BD Unidades'!$A$3:$A$1424,$A908)</f>
        <v>1.9199001663893513E-2</v>
      </c>
      <c r="AT908" s="28">
        <f>SUMIFS('[4]BD Unidades'!$BE$3:$BE$1424,'[4]BD Unidades'!$A$3:$A$1424,$A908)</f>
        <v>0.99806523129332148</v>
      </c>
      <c r="AU908" s="29">
        <f t="shared" si="58"/>
        <v>0.97890337525704674</v>
      </c>
      <c r="AV908" s="30">
        <f t="shared" si="59"/>
        <v>1.66E-3</v>
      </c>
      <c r="AW908" s="25">
        <f>IFERROR(SUMIFS('[4]BD Unidades'!$BI$3:$BI$1424,'[4]BD Unidades'!$A$3:$A$1424,$A908),"-")</f>
        <v>0.39890370854933532</v>
      </c>
      <c r="AX908" s="25">
        <f>IFERROR(SUMIFS('[4]BD Unidades'!$BJ$3:$BJ$1424,'[4]BD Unidades'!$A$3:$A$1424,$A908),"-")</f>
        <v>0.25635265733743717</v>
      </c>
    </row>
    <row r="909" spans="1:50" ht="14.4" x14ac:dyDescent="0.3">
      <c r="A909" s="7">
        <v>2320</v>
      </c>
      <c r="B909" s="7" t="s">
        <v>4521</v>
      </c>
      <c r="D909" s="8" t="s">
        <v>4522</v>
      </c>
      <c r="E909" s="19" t="s">
        <v>1516</v>
      </c>
      <c r="F909" s="19" t="s">
        <v>4523</v>
      </c>
      <c r="G909" s="19" t="s">
        <v>4524</v>
      </c>
      <c r="H909" s="19" t="s">
        <v>397</v>
      </c>
      <c r="I909" s="19">
        <v>2024</v>
      </c>
      <c r="J909" s="19" t="s">
        <v>495</v>
      </c>
      <c r="K909" s="19" t="s">
        <v>496</v>
      </c>
      <c r="L909" s="19" t="s">
        <v>213</v>
      </c>
      <c r="M909" s="19" t="s">
        <v>497</v>
      </c>
      <c r="N909" s="19" t="s">
        <v>557</v>
      </c>
      <c r="O909" s="19" t="s">
        <v>610</v>
      </c>
      <c r="P909" s="19" t="s">
        <v>51</v>
      </c>
      <c r="Q909" s="9" t="s">
        <v>4520</v>
      </c>
      <c r="R909" s="20">
        <v>2.9950000000000001</v>
      </c>
      <c r="S909" s="20">
        <v>0.16700000000000001</v>
      </c>
      <c r="T909" s="20">
        <v>2.99</v>
      </c>
      <c r="U909" s="20" t="s">
        <v>397</v>
      </c>
      <c r="V909" s="21">
        <f>_xlfn.XLOOKUP(D909,'[4]Gen. Real'!$A$2:$A$1168,'[4]Gen. Real'!$C$2:$C$1168,"-",0)</f>
        <v>3.0122199999999992</v>
      </c>
      <c r="W909" s="22"/>
      <c r="X909" s="22" t="str">
        <f>_xlfn.XLOOKUP(D909,[4]Vertimiento!$J$2:$J$119,[4]Vertimiento!$K$2:$K$119,"-",0)</f>
        <v>-</v>
      </c>
      <c r="Y909" s="23" t="str">
        <f t="shared" si="56"/>
        <v>-</v>
      </c>
      <c r="Z909" s="19" t="str">
        <f>_xlfn.XLOOKUP(D909,[4]Cmg!$I$4:$I$99,[4]Cmg!$M$4:$M$99,"----",0,1)</f>
        <v>----</v>
      </c>
      <c r="AA909" s="19" t="str">
        <f>_xlfn.XLOOKUP(D909,[4]Cmg!$A$4:$A$101,[4]Cmg!$B$4:$B$101,"----",0,1)</f>
        <v>----</v>
      </c>
      <c r="AB909" s="19" t="str">
        <f>_xlfn.XLOOKUP(D909,[4]Cmg!$E$4:$E$101,[4]Cmg!$F$4:$F$101,"----",0,1)</f>
        <v>----</v>
      </c>
      <c r="AC909" s="19" t="str">
        <f>_xlfn.XLOOKUP(D909,[4]Cmg!$O$4:$O$101,[4]Cmg!$P$4:$P$101,"----",0,1)</f>
        <v>----</v>
      </c>
      <c r="AD909" s="24" t="str">
        <f>_xlfn.XLOOKUP(D909,[4]Cmg!$S$4:$S$101,[4]Cmg!$U$4:$U$101,"----",0,1)</f>
        <v>----</v>
      </c>
      <c r="AG909" s="25">
        <f>IFERROR(SUMIFS('[4]BD Unidades'!$AH:$AH,'[4]BD Unidades'!$A:$A,'BD Centrales 2024'!$A909),"-")</f>
        <v>3</v>
      </c>
      <c r="AH909" s="25">
        <f>SUMIFS('[4]BD Unidades'!$AJ$3:$AJ$1424,'[4]BD Unidades'!$A$3:$A$1424,$A909)</f>
        <v>4163.6894824707842</v>
      </c>
      <c r="AI909" s="25">
        <f>SUMIFS('[4]BD Unidades'!$AL$3:$AL$1424,'[4]BD Unidades'!$A$3:$A$1424,$A909)</f>
        <v>0</v>
      </c>
      <c r="AJ909" s="26">
        <f t="shared" si="57"/>
        <v>0</v>
      </c>
      <c r="AK909" s="27">
        <f>IFERROR(SUMIFS('[4]BD Unidades'!$AO$3:$AO$1424,'[4]BD Unidades'!$A$3:$A$1424,$A909),"-")</f>
        <v>0</v>
      </c>
      <c r="AL909" s="27">
        <f>IFERROR(SUMIFS('[4]BD Unidades'!$AQ$3:$AQ$1424,'[4]BD Unidades'!$A$3:$A$1424,$A909),"-")</f>
        <v>0</v>
      </c>
      <c r="AM909" s="27">
        <f>IFERROR(SUMIFS('[4]BD Unidades'!$AS$3:$AS$1424,'[4]BD Unidades'!$A$3:$A$1424,$A909),"-")</f>
        <v>0</v>
      </c>
      <c r="AN909" s="27">
        <f>IFERROR(SUMIFS('[4]BD Unidades'!$AU$3:$AU$1424,'[4]BD Unidades'!$A$3:$A$1424,$A909),"-")</f>
        <v>0</v>
      </c>
      <c r="AO909" s="27">
        <f>IFERROR(SUMIFS('[4]BD Unidades'!$AW$3:$AW$1424,'[4]BD Unidades'!$A$3:$A$1424,$A909),"-")</f>
        <v>0</v>
      </c>
      <c r="AP909" s="27">
        <f>IFERROR(SUMIFS('[4]BD Unidades'!$AY$3:$AY$1424,'[4]BD Unidades'!$A$3:$A$1424,$A909),"-")</f>
        <v>0.24938664440734554</v>
      </c>
      <c r="AQ909" s="25">
        <f>IFERROR(SUMIFS('[4]BD Unidades'!$AZ$3:$AZ$1424,'[4]BD Unidades'!$A$3:$A$1424,$A909),"-")</f>
        <v>0.85575812727272726</v>
      </c>
      <c r="AR909" s="25">
        <f>IFERROR(SUMIFS('[4]BD Unidades'!$BA$3:$BA$1424,'[4]BD Unidades'!$A$3:$A$1424,$A909),"-")</f>
        <v>3</v>
      </c>
      <c r="AS909" s="28">
        <f>SUMIFS('[4]BD Unidades'!$BC$3:$BC$1424,'[4]BD Unidades'!$A$3:$A$1424,$A909)</f>
        <v>1.9263105175292155E-2</v>
      </c>
      <c r="AT909" s="28">
        <f>SUMIFS('[4]BD Unidades'!$BE$3:$BE$1424,'[4]BD Unidades'!$A$3:$A$1424,$A909)</f>
        <v>1.0014565867216456</v>
      </c>
      <c r="AU909" s="29">
        <f t="shared" si="58"/>
        <v>0.98216542316313749</v>
      </c>
      <c r="AV909" s="30">
        <f t="shared" si="59"/>
        <v>1.67E-3</v>
      </c>
      <c r="AW909" s="25">
        <f>IFERROR(SUMIFS('[4]BD Unidades'!$BI$3:$BI$1424,'[4]BD Unidades'!$A$3:$A$1424,$A909),"-")</f>
        <v>0.39892717806038752</v>
      </c>
      <c r="AX909" s="25">
        <f>IFERROR(SUMIFS('[4]BD Unidades'!$BJ$3:$BJ$1424,'[4]BD Unidades'!$A$3:$A$1424,$A909),"-")</f>
        <v>0.25636773985333194</v>
      </c>
    </row>
    <row r="910" spans="1:50" ht="14.4" x14ac:dyDescent="0.3">
      <c r="A910" s="7">
        <v>2321</v>
      </c>
      <c r="B910" s="7" t="s">
        <v>4525</v>
      </c>
      <c r="D910" s="8" t="s">
        <v>4526</v>
      </c>
      <c r="E910" s="19" t="s">
        <v>4527</v>
      </c>
      <c r="F910" s="19" t="s">
        <v>4527</v>
      </c>
      <c r="G910" s="19" t="s">
        <v>4528</v>
      </c>
      <c r="H910" s="19" t="s">
        <v>397</v>
      </c>
      <c r="I910" s="19">
        <v>2024</v>
      </c>
      <c r="J910" s="19" t="s">
        <v>495</v>
      </c>
      <c r="K910" s="19" t="s">
        <v>496</v>
      </c>
      <c r="L910" s="19" t="s">
        <v>213</v>
      </c>
      <c r="M910" s="19" t="s">
        <v>164</v>
      </c>
      <c r="N910" s="19" t="s">
        <v>221</v>
      </c>
      <c r="O910" s="19" t="s">
        <v>886</v>
      </c>
      <c r="P910" s="19" t="s">
        <v>51</v>
      </c>
      <c r="Q910" s="9" t="s">
        <v>4529</v>
      </c>
      <c r="R910" s="20">
        <v>6</v>
      </c>
      <c r="S910" s="20">
        <v>0</v>
      </c>
      <c r="T910" s="20">
        <v>5.3220000000000001</v>
      </c>
      <c r="U910" s="20" t="s">
        <v>397</v>
      </c>
      <c r="V910" s="21" t="str">
        <f>_xlfn.XLOOKUP(D910,'[4]Gen. Real'!$A$2:$A$1168,'[4]Gen. Real'!$C$2:$C$1168,"-",0)</f>
        <v>-</v>
      </c>
      <c r="W910" s="22"/>
      <c r="X910" s="22" t="str">
        <f>_xlfn.XLOOKUP(D910,[4]Vertimiento!$J$2:$J$119,[4]Vertimiento!$K$2:$K$119,"-",0)</f>
        <v>-</v>
      </c>
      <c r="Y910" s="23" t="str">
        <f t="shared" si="56"/>
        <v>-</v>
      </c>
      <c r="Z910" s="19" t="str">
        <f>_xlfn.XLOOKUP(D910,[4]Cmg!$I$4:$I$99,[4]Cmg!$M$4:$M$99,"----",0,1)</f>
        <v>----</v>
      </c>
      <c r="AA910" s="19" t="str">
        <f>_xlfn.XLOOKUP(D910,[4]Cmg!$A$4:$A$101,[4]Cmg!$B$4:$B$101,"----",0,1)</f>
        <v>----</v>
      </c>
      <c r="AB910" s="19" t="str">
        <f>_xlfn.XLOOKUP(D910,[4]Cmg!$E$4:$E$101,[4]Cmg!$F$4:$F$101,"----",0,1)</f>
        <v>----</v>
      </c>
      <c r="AC910" s="19" t="str">
        <f>_xlfn.XLOOKUP(D910,[4]Cmg!$O$4:$O$101,[4]Cmg!$P$4:$P$101,"----",0,1)</f>
        <v>----</v>
      </c>
      <c r="AD910" s="24" t="str">
        <f>_xlfn.XLOOKUP(D910,[4]Cmg!$S$4:$S$101,[4]Cmg!$U$4:$U$101,"----",0,1)</f>
        <v>----</v>
      </c>
      <c r="AG910" s="25">
        <f>IFERROR(SUMIFS('[4]BD Unidades'!$AH:$AH,'[4]BD Unidades'!$A:$A,'BD Centrales 2024'!$A910),"-")</f>
        <v>0</v>
      </c>
      <c r="AH910" s="25">
        <f>SUMIFS('[4]BD Unidades'!$AJ$3:$AJ$1424,'[4]BD Unidades'!$A$3:$A$1424,$A910)</f>
        <v>0</v>
      </c>
      <c r="AI910" s="25">
        <f>SUMIFS('[4]BD Unidades'!$AL$3:$AL$1424,'[4]BD Unidades'!$A$3:$A$1424,$A910)</f>
        <v>0</v>
      </c>
      <c r="AJ910" s="26" t="str">
        <f t="shared" si="57"/>
        <v>-</v>
      </c>
      <c r="AK910" s="27">
        <f>IFERROR(SUMIFS('[4]BD Unidades'!$AO$3:$AO$1424,'[4]BD Unidades'!$A$3:$A$1424,$A910),"-")</f>
        <v>0</v>
      </c>
      <c r="AL910" s="27">
        <f>IFERROR(SUMIFS('[4]BD Unidades'!$AQ$3:$AQ$1424,'[4]BD Unidades'!$A$3:$A$1424,$A910),"-")</f>
        <v>0</v>
      </c>
      <c r="AM910" s="27">
        <f>IFERROR(SUMIFS('[4]BD Unidades'!$AS$3:$AS$1424,'[4]BD Unidades'!$A$3:$A$1424,$A910),"-")</f>
        <v>0</v>
      </c>
      <c r="AN910" s="27">
        <f>IFERROR(SUMIFS('[4]BD Unidades'!$AU$3:$AU$1424,'[4]BD Unidades'!$A$3:$A$1424,$A910),"-")</f>
        <v>0</v>
      </c>
      <c r="AO910" s="27">
        <f>IFERROR(SUMIFS('[4]BD Unidades'!$AW$3:$AW$1424,'[4]BD Unidades'!$A$3:$A$1424,$A910),"-")</f>
        <v>0</v>
      </c>
      <c r="AP910" s="27">
        <f>IFERROR(SUMIFS('[4]BD Unidades'!$AY$3:$AY$1424,'[4]BD Unidades'!$A$3:$A$1424,$A910),"-")</f>
        <v>0</v>
      </c>
      <c r="AQ910" s="25">
        <f>IFERROR(SUMIFS('[4]BD Unidades'!$AZ$3:$AZ$1424,'[4]BD Unidades'!$A$3:$A$1424,$A910),"-")</f>
        <v>0</v>
      </c>
      <c r="AR910" s="25">
        <f>IFERROR(SUMIFS('[4]BD Unidades'!$BA$3:$BA$1424,'[4]BD Unidades'!$A$3:$A$1424,$A910),"-")</f>
        <v>0</v>
      </c>
      <c r="AS910" s="28">
        <f>SUMIFS('[4]BD Unidades'!$BC$3:$BC$1424,'[4]BD Unidades'!$A$3:$A$1424,$A910)</f>
        <v>0</v>
      </c>
      <c r="AT910" s="28">
        <f>SUMIFS('[4]BD Unidades'!$BE$3:$BE$1424,'[4]BD Unidades'!$A$3:$A$1424,$A910)</f>
        <v>0</v>
      </c>
      <c r="AU910" s="29">
        <f t="shared" si="58"/>
        <v>0</v>
      </c>
      <c r="AV910" s="30">
        <f t="shared" si="59"/>
        <v>0</v>
      </c>
      <c r="AW910" s="25">
        <f>IFERROR(SUMIFS('[4]BD Unidades'!$BI$3:$BI$1424,'[4]BD Unidades'!$A$3:$A$1424,$A910),"-")</f>
        <v>0</v>
      </c>
      <c r="AX910" s="25">
        <f>IFERROR(SUMIFS('[4]BD Unidades'!$BJ$3:$BJ$1424,'[4]BD Unidades'!$A$3:$A$1424,$A910),"-")</f>
        <v>0</v>
      </c>
    </row>
    <row r="911" spans="1:50" ht="27.6" x14ac:dyDescent="0.3">
      <c r="A911" s="7">
        <v>2322</v>
      </c>
      <c r="B911" s="7" t="s">
        <v>4615</v>
      </c>
      <c r="D911" s="8" t="s">
        <v>4616</v>
      </c>
      <c r="E911" s="19" t="s">
        <v>4617</v>
      </c>
      <c r="F911" s="19" t="s">
        <v>4617</v>
      </c>
      <c r="G911" s="19" t="s">
        <v>4618</v>
      </c>
      <c r="H911" s="19">
        <v>1</v>
      </c>
      <c r="I911" s="19">
        <v>2024</v>
      </c>
      <c r="J911" s="19" t="s">
        <v>495</v>
      </c>
      <c r="K911" s="19" t="s">
        <v>496</v>
      </c>
      <c r="L911" s="19" t="s">
        <v>47</v>
      </c>
      <c r="M911" s="19" t="s">
        <v>48</v>
      </c>
      <c r="N911" s="19" t="s">
        <v>48</v>
      </c>
      <c r="O911" s="19" t="s">
        <v>48</v>
      </c>
      <c r="P911" s="19" t="s">
        <v>51</v>
      </c>
      <c r="Q911" s="9" t="s">
        <v>4619</v>
      </c>
      <c r="R911" s="20">
        <v>177.48089999999999</v>
      </c>
      <c r="S911" s="20">
        <v>1.57</v>
      </c>
      <c r="T911" s="20">
        <v>170.7895</v>
      </c>
      <c r="U911" s="20" t="s">
        <v>6291</v>
      </c>
      <c r="V911" s="21" t="str">
        <f>_xlfn.XLOOKUP(D911,'[4]Gen. Real'!$A$2:$A$1168,'[4]Gen. Real'!$C$2:$C$1168,"-",0)</f>
        <v>-</v>
      </c>
      <c r="W911" s="22"/>
      <c r="X911" s="22" t="str">
        <f>_xlfn.XLOOKUP(D911,[4]Vertimiento!$J$2:$J$119,[4]Vertimiento!$K$2:$K$119,"-",0)</f>
        <v>-</v>
      </c>
      <c r="Y911" s="23" t="str">
        <f t="shared" si="56"/>
        <v>-</v>
      </c>
      <c r="Z911" s="19" t="str">
        <f>_xlfn.XLOOKUP(D911,[4]Cmg!$I$4:$I$99,[4]Cmg!$M$4:$M$99,"----",0,1)</f>
        <v>----</v>
      </c>
      <c r="AA911" s="19" t="str">
        <f>_xlfn.XLOOKUP(D911,[4]Cmg!$A$4:$A$101,[4]Cmg!$B$4:$B$101,"----",0,1)</f>
        <v>----</v>
      </c>
      <c r="AB911" s="19" t="str">
        <f>_xlfn.XLOOKUP(D911,[4]Cmg!$E$4:$E$101,[4]Cmg!$F$4:$F$101,"----",0,1)</f>
        <v>----</v>
      </c>
      <c r="AC911" s="19" t="str">
        <f>_xlfn.XLOOKUP(D911,[4]Cmg!$O$4:$O$101,[4]Cmg!$P$4:$P$101,"----",0,1)</f>
        <v>----</v>
      </c>
      <c r="AD911" s="24" t="str">
        <f>_xlfn.XLOOKUP(D911,[4]Cmg!$S$4:$S$101,[4]Cmg!$U$4:$U$101,"----",0,1)</f>
        <v>----</v>
      </c>
      <c r="AG911" s="25">
        <f>IFERROR(SUMIFS('[4]BD Unidades'!$AH:$AH,'[4]BD Unidades'!$A:$A,'BD Centrales 2024'!$A911),"-")</f>
        <v>0</v>
      </c>
      <c r="AH911" s="25">
        <f>SUMIFS('[4]BD Unidades'!$AJ$3:$AJ$1424,'[4]BD Unidades'!$A$3:$A$1424,$A911)</f>
        <v>0</v>
      </c>
      <c r="AI911" s="25">
        <f>SUMIFS('[4]BD Unidades'!$AL$3:$AL$1424,'[4]BD Unidades'!$A$3:$A$1424,$A911)</f>
        <v>0</v>
      </c>
      <c r="AJ911" s="26" t="str">
        <f t="shared" si="57"/>
        <v>-</v>
      </c>
      <c r="AK911" s="27">
        <f>IFERROR(SUMIFS('[4]BD Unidades'!$AO$3:$AO$1424,'[4]BD Unidades'!$A$3:$A$1424,$A911),"-")</f>
        <v>0</v>
      </c>
      <c r="AL911" s="27">
        <f>IFERROR(SUMIFS('[4]BD Unidades'!$AQ$3:$AQ$1424,'[4]BD Unidades'!$A$3:$A$1424,$A911),"-")</f>
        <v>0</v>
      </c>
      <c r="AM911" s="27">
        <f>IFERROR(SUMIFS('[4]BD Unidades'!$AS$3:$AS$1424,'[4]BD Unidades'!$A$3:$A$1424,$A911),"-")</f>
        <v>0</v>
      </c>
      <c r="AN911" s="27">
        <f>IFERROR(SUMIFS('[4]BD Unidades'!$AU$3:$AU$1424,'[4]BD Unidades'!$A$3:$A$1424,$A911),"-")</f>
        <v>0</v>
      </c>
      <c r="AO911" s="27">
        <f>IFERROR(SUMIFS('[4]BD Unidades'!$AW$3:$AW$1424,'[4]BD Unidades'!$A$3:$A$1424,$A911),"-")</f>
        <v>0</v>
      </c>
      <c r="AP911" s="27">
        <f>IFERROR(SUMIFS('[4]BD Unidades'!$AY$3:$AY$1424,'[4]BD Unidades'!$A$3:$A$1424,$A911),"-")</f>
        <v>0</v>
      </c>
      <c r="AQ911" s="25">
        <f>IFERROR(SUMIFS('[4]BD Unidades'!$AZ$3:$AZ$1424,'[4]BD Unidades'!$A$3:$A$1424,$A911),"-")</f>
        <v>0</v>
      </c>
      <c r="AR911" s="25">
        <f>IFERROR(SUMIFS('[4]BD Unidades'!$BA$3:$BA$1424,'[4]BD Unidades'!$A$3:$A$1424,$A911),"-")</f>
        <v>0</v>
      </c>
      <c r="AS911" s="28">
        <f>SUMIFS('[4]BD Unidades'!$BC$3:$BC$1424,'[4]BD Unidades'!$A$3:$A$1424,$A911)</f>
        <v>0</v>
      </c>
      <c r="AT911" s="28">
        <f>SUMIFS('[4]BD Unidades'!$BE$3:$BE$1424,'[4]BD Unidades'!$A$3:$A$1424,$A911)</f>
        <v>0</v>
      </c>
      <c r="AU911" s="29">
        <f t="shared" si="58"/>
        <v>0</v>
      </c>
      <c r="AV911" s="30">
        <f t="shared" si="59"/>
        <v>1.5700000000000002E-2</v>
      </c>
      <c r="AW911" s="25">
        <f>IFERROR(SUMIFS('[4]BD Unidades'!$BI$3:$BI$1424,'[4]BD Unidades'!$A$3:$A$1424,$A911),"-")</f>
        <v>0</v>
      </c>
      <c r="AX911" s="25">
        <f>IFERROR(SUMIFS('[4]BD Unidades'!$BJ$3:$BJ$1424,'[4]BD Unidades'!$A$3:$A$1424,$A911),"-")</f>
        <v>0</v>
      </c>
    </row>
    <row r="912" spans="1:50" ht="14.4" x14ac:dyDescent="0.3">
      <c r="A912" s="7">
        <v>2324</v>
      </c>
      <c r="B912" s="7" t="s">
        <v>4625</v>
      </c>
      <c r="D912" s="8" t="s">
        <v>4626</v>
      </c>
      <c r="E912" s="19" t="s">
        <v>3219</v>
      </c>
      <c r="F912" s="19" t="s">
        <v>4627</v>
      </c>
      <c r="G912" s="19" t="s">
        <v>4628</v>
      </c>
      <c r="H912" s="19" t="s">
        <v>397</v>
      </c>
      <c r="I912" s="19">
        <v>2024</v>
      </c>
      <c r="J912" s="19" t="s">
        <v>495</v>
      </c>
      <c r="K912" s="19" t="s">
        <v>496</v>
      </c>
      <c r="L912" s="19" t="s">
        <v>213</v>
      </c>
      <c r="M912" s="19" t="s">
        <v>362</v>
      </c>
      <c r="N912" s="19" t="s">
        <v>363</v>
      </c>
      <c r="O912" s="19" t="s">
        <v>1205</v>
      </c>
      <c r="P912" s="19" t="s">
        <v>51</v>
      </c>
      <c r="Q912" s="9" t="s">
        <v>4630</v>
      </c>
      <c r="R912" s="20">
        <v>9.0069999999999997</v>
      </c>
      <c r="S912" s="20">
        <v>7.8E-2</v>
      </c>
      <c r="T912" s="20">
        <v>9</v>
      </c>
      <c r="U912" s="20" t="s">
        <v>397</v>
      </c>
      <c r="V912" s="21">
        <f>_xlfn.XLOOKUP(D912,'[4]Gen. Real'!$A$2:$A$1168,'[4]Gen. Real'!$C$2:$C$1168,"-",0)</f>
        <v>2.7340100000000001</v>
      </c>
      <c r="W912" s="22"/>
      <c r="X912" s="22" t="str">
        <f>_xlfn.XLOOKUP(D912,[4]Vertimiento!$J$2:$J$119,[4]Vertimiento!$K$2:$K$119,"-",0)</f>
        <v>-</v>
      </c>
      <c r="Y912" s="23" t="str">
        <f t="shared" si="56"/>
        <v>-</v>
      </c>
      <c r="Z912" s="19" t="str">
        <f>_xlfn.XLOOKUP(D912,[4]Cmg!$I$4:$I$99,[4]Cmg!$M$4:$M$99,"----",0,1)</f>
        <v>----</v>
      </c>
      <c r="AA912" s="19" t="str">
        <f>_xlfn.XLOOKUP(D912,[4]Cmg!$A$4:$A$101,[4]Cmg!$B$4:$B$101,"----",0,1)</f>
        <v>----</v>
      </c>
      <c r="AB912" s="19" t="str">
        <f>_xlfn.XLOOKUP(D912,[4]Cmg!$E$4:$E$101,[4]Cmg!$F$4:$F$101,"----",0,1)</f>
        <v>----</v>
      </c>
      <c r="AC912" s="19" t="str">
        <f>_xlfn.XLOOKUP(D912,[4]Cmg!$O$4:$O$101,[4]Cmg!$P$4:$P$101,"----",0,1)</f>
        <v>----</v>
      </c>
      <c r="AD912" s="24" t="str">
        <f>_xlfn.XLOOKUP(D912,[4]Cmg!$S$4:$S$101,[4]Cmg!$U$4:$U$101,"----",0,1)</f>
        <v>----</v>
      </c>
      <c r="AG912" s="25">
        <f>IFERROR(SUMIFS('[4]BD Unidades'!$AH:$AH,'[4]BD Unidades'!$A:$A,'BD Centrales 2024'!$A912),"-")</f>
        <v>4.2</v>
      </c>
      <c r="AH912" s="25">
        <f>SUMIFS('[4]BD Unidades'!$AJ$3:$AJ$1424,'[4]BD Unidades'!$A$3:$A$1424,$A912)</f>
        <v>872.92106139669158</v>
      </c>
      <c r="AI912" s="25">
        <f>SUMIFS('[4]BD Unidades'!$AL$3:$AL$1424,'[4]BD Unidades'!$A$3:$A$1424,$A912)</f>
        <v>0</v>
      </c>
      <c r="AJ912" s="26">
        <f t="shared" si="57"/>
        <v>0</v>
      </c>
      <c r="AK912" s="27">
        <f>IFERROR(SUMIFS('[4]BD Unidades'!$AO$3:$AO$1424,'[4]BD Unidades'!$A$3:$A$1424,$A912),"-")</f>
        <v>0</v>
      </c>
      <c r="AL912" s="27">
        <f>IFERROR(SUMIFS('[4]BD Unidades'!$AQ$3:$AQ$1424,'[4]BD Unidades'!$A$3:$A$1424,$A912),"-")</f>
        <v>0</v>
      </c>
      <c r="AM912" s="27">
        <f>IFERROR(SUMIFS('[4]BD Unidades'!$AS$3:$AS$1424,'[4]BD Unidades'!$A$3:$A$1424,$A912),"-")</f>
        <v>0</v>
      </c>
      <c r="AN912" s="27">
        <f>IFERROR(SUMIFS('[4]BD Unidades'!$AU$3:$AU$1424,'[4]BD Unidades'!$A$3:$A$1424,$A912),"-")</f>
        <v>0</v>
      </c>
      <c r="AO912" s="27">
        <f>IFERROR(SUMIFS('[4]BD Unidades'!$AW$3:$AW$1424,'[4]BD Unidades'!$A$3:$A$1424,$A912),"-")</f>
        <v>0</v>
      </c>
      <c r="AP912" s="27">
        <f>IFERROR(SUMIFS('[4]BD Unidades'!$AY$3:$AY$1424,'[4]BD Unidades'!$A$3:$A$1424,$A912),"-")</f>
        <v>0.10495756633729324</v>
      </c>
      <c r="AQ912" s="25">
        <f>IFERROR(SUMIFS('[4]BD Unidades'!$AZ$3:$AZ$1424,'[4]BD Unidades'!$A$3:$A$1424,$A912),"-")</f>
        <v>0.96050094170040456</v>
      </c>
      <c r="AR912" s="25">
        <f>IFERROR(SUMIFS('[4]BD Unidades'!$BA$3:$BA$1424,'[4]BD Unidades'!$A$3:$A$1424,$A912),"-")</f>
        <v>4.2</v>
      </c>
      <c r="AS912" s="28">
        <f>SUMIFS('[4]BD Unidades'!$BC$3:$BC$1424,'[4]BD Unidades'!$A$3:$A$1424,$A912)</f>
        <v>8.9674919507050088E-3</v>
      </c>
      <c r="AT912" s="28">
        <f>SUMIFS('[4]BD Unidades'!$BE$3:$BE$1424,'[4]BD Unidades'!$A$3:$A$1424,$A912)</f>
        <v>0.46630398578883092</v>
      </c>
      <c r="AU912" s="29">
        <f t="shared" si="58"/>
        <v>0.46212240854968789</v>
      </c>
      <c r="AV912" s="30">
        <f t="shared" si="59"/>
        <v>7.7999999999999999E-4</v>
      </c>
      <c r="AW912" s="25">
        <f>IFERROR(SUMIFS('[4]BD Unidades'!$BI$3:$BI$1424,'[4]BD Unidades'!$A$3:$A$1424,$A912),"-")</f>
        <v>0.20076039549471031</v>
      </c>
      <c r="AX912" s="25">
        <f>IFERROR(SUMIFS('[4]BD Unidades'!$BJ$3:$BJ$1424,'[4]BD Unidades'!$A$3:$A$1424,$A912),"-")</f>
        <v>0.12901725346285856</v>
      </c>
    </row>
    <row r="913" spans="1:50" ht="14.4" x14ac:dyDescent="0.3">
      <c r="A913" s="7">
        <v>2326</v>
      </c>
      <c r="B913" s="7" t="s">
        <v>4631</v>
      </c>
      <c r="D913" s="8" t="s">
        <v>4632</v>
      </c>
      <c r="E913" s="19" t="s">
        <v>3766</v>
      </c>
      <c r="F913" s="19" t="s">
        <v>4633</v>
      </c>
      <c r="G913" s="19" t="s">
        <v>4634</v>
      </c>
      <c r="H913" s="19" t="s">
        <v>397</v>
      </c>
      <c r="I913" s="19">
        <v>2024</v>
      </c>
      <c r="J913" s="19" t="s">
        <v>495</v>
      </c>
      <c r="K913" s="19" t="s">
        <v>496</v>
      </c>
      <c r="L913" s="19" t="s">
        <v>213</v>
      </c>
      <c r="M913" s="19" t="s">
        <v>164</v>
      </c>
      <c r="N913" s="19" t="s">
        <v>831</v>
      </c>
      <c r="O913" s="19" t="s">
        <v>831</v>
      </c>
      <c r="P913" s="19" t="s">
        <v>51</v>
      </c>
      <c r="Q913" s="9" t="s">
        <v>4635</v>
      </c>
      <c r="R913" s="20">
        <v>2.4249999999999998</v>
      </c>
      <c r="S913" s="20">
        <v>1.0309999999999999</v>
      </c>
      <c r="T913" s="20">
        <v>2.4</v>
      </c>
      <c r="U913" s="20" t="s">
        <v>397</v>
      </c>
      <c r="V913" s="21">
        <f>_xlfn.XLOOKUP(D913,'[4]Gen. Real'!$A$2:$A$1168,'[4]Gen. Real'!$C$2:$C$1168,"-",0)</f>
        <v>2.3243300000000002</v>
      </c>
      <c r="W913" s="22"/>
      <c r="X913" s="22" t="str">
        <f>_xlfn.XLOOKUP(D913,[4]Vertimiento!$J$2:$J$119,[4]Vertimiento!$K$2:$K$119,"-",0)</f>
        <v>-</v>
      </c>
      <c r="Y913" s="23" t="str">
        <f t="shared" si="56"/>
        <v>-</v>
      </c>
      <c r="Z913" s="19" t="str">
        <f>_xlfn.XLOOKUP(D913,[4]Cmg!$I$4:$I$99,[4]Cmg!$M$4:$M$99,"----",0,1)</f>
        <v>----</v>
      </c>
      <c r="AA913" s="19" t="str">
        <f>_xlfn.XLOOKUP(D913,[4]Cmg!$A$4:$A$101,[4]Cmg!$B$4:$B$101,"----",0,1)</f>
        <v>----</v>
      </c>
      <c r="AB913" s="19" t="str">
        <f>_xlfn.XLOOKUP(D913,[4]Cmg!$E$4:$E$101,[4]Cmg!$F$4:$F$101,"----",0,1)</f>
        <v>----</v>
      </c>
      <c r="AC913" s="19" t="str">
        <f>_xlfn.XLOOKUP(D913,[4]Cmg!$O$4:$O$101,[4]Cmg!$P$4:$P$101,"----",0,1)</f>
        <v>----</v>
      </c>
      <c r="AD913" s="24" t="str">
        <f>_xlfn.XLOOKUP(D913,[4]Cmg!$S$4:$S$101,[4]Cmg!$U$4:$U$101,"----",0,1)</f>
        <v>----</v>
      </c>
      <c r="AG913" s="25">
        <f>IFERROR(SUMIFS('[4]BD Unidades'!$AH:$AH,'[4]BD Unidades'!$A:$A,'BD Centrales 2024'!$A913),"-")</f>
        <v>2.4</v>
      </c>
      <c r="AH913" s="25">
        <f>SUMIFS('[4]BD Unidades'!$AJ$3:$AJ$1424,'[4]BD Unidades'!$A$3:$A$1424,$A913)</f>
        <v>4053.6082474226769</v>
      </c>
      <c r="AI913" s="25">
        <f>SUMIFS('[4]BD Unidades'!$AL$3:$AL$1424,'[4]BD Unidades'!$A$3:$A$1424,$A913)</f>
        <v>0</v>
      </c>
      <c r="AJ913" s="26">
        <f t="shared" si="57"/>
        <v>0</v>
      </c>
      <c r="AK913" s="27">
        <f>IFERROR(SUMIFS('[4]BD Unidades'!$AO$3:$AO$1424,'[4]BD Unidades'!$A$3:$A$1424,$A913),"-")</f>
        <v>0</v>
      </c>
      <c r="AL913" s="27">
        <f>IFERROR(SUMIFS('[4]BD Unidades'!$AQ$3:$AQ$1424,'[4]BD Unidades'!$A$3:$A$1424,$A913),"-")</f>
        <v>0</v>
      </c>
      <c r="AM913" s="27">
        <f>IFERROR(SUMIFS('[4]BD Unidades'!$AS$3:$AS$1424,'[4]BD Unidades'!$A$3:$A$1424,$A913),"-")</f>
        <v>0</v>
      </c>
      <c r="AN913" s="27">
        <f>IFERROR(SUMIFS('[4]BD Unidades'!$AU$3:$AU$1424,'[4]BD Unidades'!$A$3:$A$1424,$A913),"-")</f>
        <v>0</v>
      </c>
      <c r="AO913" s="27">
        <f>IFERROR(SUMIFS('[4]BD Unidades'!$AW$3:$AW$1424,'[4]BD Unidades'!$A$3:$A$1424,$A913),"-")</f>
        <v>0</v>
      </c>
      <c r="AP913" s="27">
        <f>IFERROR(SUMIFS('[4]BD Unidades'!$AY$3:$AY$1424,'[4]BD Unidades'!$A$3:$A$1424,$A913),"-")</f>
        <v>0.20234028865979381</v>
      </c>
      <c r="AQ913" s="25">
        <f>IFERROR(SUMIFS('[4]BD Unidades'!$AZ$3:$AZ$1424,'[4]BD Unidades'!$A$3:$A$1424,$A913),"-")</f>
        <v>0.54885768097165977</v>
      </c>
      <c r="AR913" s="25">
        <f>IFERROR(SUMIFS('[4]BD Unidades'!$BA$3:$BA$1424,'[4]BD Unidades'!$A$3:$A$1424,$A913),"-")</f>
        <v>2.3999999999999901</v>
      </c>
      <c r="AS913" s="28">
        <f>SUMIFS('[4]BD Unidades'!$BC$3:$BC$1424,'[4]BD Unidades'!$A$3:$A$1424,$A913)</f>
        <v>1.903274226804124E-2</v>
      </c>
      <c r="AT913" s="28">
        <f>SUMIFS('[4]BD Unidades'!$BE$3:$BE$1424,'[4]BD Unidades'!$A$3:$A$1424,$A913)</f>
        <v>0.98969072164948457</v>
      </c>
      <c r="AU913" s="29">
        <f t="shared" si="58"/>
        <v>0.97085419321925825</v>
      </c>
      <c r="AV913" s="30">
        <f t="shared" si="59"/>
        <v>1.031E-2</v>
      </c>
      <c r="AW913" s="25">
        <f>IFERROR(SUMIFS('[4]BD Unidades'!$BI$3:$BI$1424,'[4]BD Unidades'!$A$3:$A$1424,$A913),"-")</f>
        <v>0.25885589455728214</v>
      </c>
      <c r="AX913" s="25">
        <f>IFERROR(SUMIFS('[4]BD Unidades'!$BJ$3:$BJ$1424,'[4]BD Unidades'!$A$3:$A$1424,$A913),"-")</f>
        <v>0.16635191655284323</v>
      </c>
    </row>
    <row r="914" spans="1:50" ht="14.4" x14ac:dyDescent="0.3">
      <c r="A914" s="7">
        <v>2327</v>
      </c>
      <c r="B914" s="7" t="s">
        <v>4683</v>
      </c>
      <c r="D914" s="8" t="s">
        <v>4684</v>
      </c>
      <c r="E914" s="19" t="s">
        <v>4685</v>
      </c>
      <c r="F914" s="19" t="s">
        <v>4685</v>
      </c>
      <c r="G914" s="19" t="s">
        <v>4686</v>
      </c>
      <c r="H914" s="19" t="s">
        <v>397</v>
      </c>
      <c r="I914" s="19">
        <v>2024</v>
      </c>
      <c r="J914" s="19" t="s">
        <v>495</v>
      </c>
      <c r="K914" s="19" t="s">
        <v>496</v>
      </c>
      <c r="L914" s="19" t="s">
        <v>213</v>
      </c>
      <c r="M914" s="19" t="s">
        <v>189</v>
      </c>
      <c r="N914" s="19" t="s">
        <v>1395</v>
      </c>
      <c r="O914" s="19" t="s">
        <v>3186</v>
      </c>
      <c r="P914" s="19" t="s">
        <v>51</v>
      </c>
      <c r="Q914" s="9" t="s">
        <v>3790</v>
      </c>
      <c r="R914" s="20">
        <v>9.02</v>
      </c>
      <c r="S914" s="20">
        <v>0.222</v>
      </c>
      <c r="T914" s="20">
        <v>9</v>
      </c>
      <c r="U914" s="20" t="s">
        <v>397</v>
      </c>
      <c r="V914" s="21">
        <f>_xlfn.XLOOKUP(D914,'[4]Gen. Real'!$A$2:$A$1168,'[4]Gen. Real'!$C$2:$C$1168,"-",0)</f>
        <v>8.2542199999999983</v>
      </c>
      <c r="W914" s="22"/>
      <c r="X914" s="22" t="str">
        <f>_xlfn.XLOOKUP(D914,[4]Vertimiento!$J$2:$J$119,[4]Vertimiento!$K$2:$K$119,"-",0)</f>
        <v>-</v>
      </c>
      <c r="Y914" s="23" t="str">
        <f t="shared" si="56"/>
        <v>-</v>
      </c>
      <c r="Z914" s="19" t="str">
        <f>_xlfn.XLOOKUP(D914,[4]Cmg!$I$4:$I$99,[4]Cmg!$M$4:$M$99,"----",0,1)</f>
        <v>----</v>
      </c>
      <c r="AA914" s="19" t="str">
        <f>_xlfn.XLOOKUP(D914,[4]Cmg!$A$4:$A$101,[4]Cmg!$B$4:$B$101,"----",0,1)</f>
        <v>----</v>
      </c>
      <c r="AB914" s="19" t="str">
        <f>_xlfn.XLOOKUP(D914,[4]Cmg!$E$4:$E$101,[4]Cmg!$F$4:$F$101,"----",0,1)</f>
        <v>----</v>
      </c>
      <c r="AC914" s="19" t="str">
        <f>_xlfn.XLOOKUP(D914,[4]Cmg!$O$4:$O$101,[4]Cmg!$P$4:$P$101,"----",0,1)</f>
        <v>----</v>
      </c>
      <c r="AD914" s="24" t="str">
        <f>_xlfn.XLOOKUP(D914,[4]Cmg!$S$4:$S$101,[4]Cmg!$U$4:$U$101,"----",0,1)</f>
        <v>----</v>
      </c>
      <c r="AG914" s="25">
        <f>IFERROR(SUMIFS('[4]BD Unidades'!$AH:$AH,'[4]BD Unidades'!$A:$A,'BD Centrales 2024'!$A914),"-")</f>
        <v>9</v>
      </c>
      <c r="AH914" s="25">
        <f>SUMIFS('[4]BD Unidades'!$AJ$3:$AJ$1424,'[4]BD Unidades'!$A$3:$A$1424,$A914)</f>
        <v>3284.284922394675</v>
      </c>
      <c r="AI914" s="25">
        <f>SUMIFS('[4]BD Unidades'!$AL$3:$AL$1424,'[4]BD Unidades'!$A$3:$A$1424,$A914)</f>
        <v>0</v>
      </c>
      <c r="AJ914" s="26">
        <f t="shared" si="57"/>
        <v>0</v>
      </c>
      <c r="AK914" s="27">
        <f>IFERROR(SUMIFS('[4]BD Unidades'!$AO$3:$AO$1424,'[4]BD Unidades'!$A$3:$A$1424,$A914),"-")</f>
        <v>0</v>
      </c>
      <c r="AL914" s="27">
        <f>IFERROR(SUMIFS('[4]BD Unidades'!$AQ$3:$AQ$1424,'[4]BD Unidades'!$A$3:$A$1424,$A914),"-")</f>
        <v>0</v>
      </c>
      <c r="AM914" s="27">
        <f>IFERROR(SUMIFS('[4]BD Unidades'!$AS$3:$AS$1424,'[4]BD Unidades'!$A$3:$A$1424,$A914),"-")</f>
        <v>0</v>
      </c>
      <c r="AN914" s="27">
        <f>IFERROR(SUMIFS('[4]BD Unidades'!$AU$3:$AU$1424,'[4]BD Unidades'!$A$3:$A$1424,$A914),"-")</f>
        <v>0</v>
      </c>
      <c r="AO914" s="27">
        <f>IFERROR(SUMIFS('[4]BD Unidades'!$AW$3:$AW$1424,'[4]BD Unidades'!$A$3:$A$1424,$A914),"-")</f>
        <v>0</v>
      </c>
      <c r="AP914" s="27">
        <f>IFERROR(SUMIFS('[4]BD Unidades'!$AY$3:$AY$1424,'[4]BD Unidades'!$A$3:$A$1424,$A914),"-")</f>
        <v>0.25091940133037693</v>
      </c>
      <c r="AQ914" s="25">
        <f>IFERROR(SUMIFS('[4]BD Unidades'!$AZ$3:$AZ$1424,'[4]BD Unidades'!$A$3:$A$1424,$A914),"-")</f>
        <v>2.0582163036437242</v>
      </c>
      <c r="AR914" s="25">
        <f>IFERROR(SUMIFS('[4]BD Unidades'!$BA$3:$BA$1424,'[4]BD Unidades'!$A$3:$A$1424,$A914),"-")</f>
        <v>9</v>
      </c>
      <c r="AS914" s="28">
        <f>SUMIFS('[4]BD Unidades'!$BC$3:$BC$1424,'[4]BD Unidades'!$A$3:$A$1424,$A914)</f>
        <v>1.9188359201773839E-2</v>
      </c>
      <c r="AT914" s="28">
        <f>SUMIFS('[4]BD Unidades'!$BE$3:$BE$1424,'[4]BD Unidades'!$A$3:$A$1424,$A914)</f>
        <v>0.99778270509977829</v>
      </c>
      <c r="AU914" s="29">
        <f t="shared" si="58"/>
        <v>0.97863689214900618</v>
      </c>
      <c r="AV914" s="30">
        <f t="shared" si="59"/>
        <v>2.2200000000000002E-3</v>
      </c>
      <c r="AW914" s="25">
        <f>IFERROR(SUMIFS('[4]BD Unidades'!$BI$3:$BI$1424,'[4]BD Unidades'!$A$3:$A$1424,$A914),"-")</f>
        <v>0.77215536728734802</v>
      </c>
      <c r="AX914" s="25">
        <f>IFERROR(SUMIFS('[4]BD Unidades'!$BJ$3:$BJ$1424,'[4]BD Unidades'!$A$3:$A$1424,$A914),"-")</f>
        <v>0.49622020562637947</v>
      </c>
    </row>
    <row r="915" spans="1:50" ht="14.4" x14ac:dyDescent="0.3">
      <c r="A915" s="7">
        <v>2329</v>
      </c>
      <c r="B915" s="7" t="s">
        <v>4688</v>
      </c>
      <c r="D915" s="8" t="s">
        <v>4689</v>
      </c>
      <c r="E915" s="19" t="s">
        <v>1516</v>
      </c>
      <c r="F915" s="19" t="s">
        <v>4690</v>
      </c>
      <c r="G915" s="19" t="s">
        <v>4524</v>
      </c>
      <c r="H915" s="19" t="s">
        <v>397</v>
      </c>
      <c r="I915" s="19">
        <v>2024</v>
      </c>
      <c r="J915" s="19" t="s">
        <v>495</v>
      </c>
      <c r="K915" s="19" t="s">
        <v>496</v>
      </c>
      <c r="L915" s="19" t="s">
        <v>213</v>
      </c>
      <c r="M915" s="19" t="s">
        <v>497</v>
      </c>
      <c r="N915" s="19" t="s">
        <v>557</v>
      </c>
      <c r="O915" s="19" t="s">
        <v>610</v>
      </c>
      <c r="P915" s="19" t="s">
        <v>51</v>
      </c>
      <c r="Q915" s="9" t="s">
        <v>4691</v>
      </c>
      <c r="R915" s="20">
        <v>3.0049999999999999</v>
      </c>
      <c r="S915" s="20">
        <v>0.16600000000000001</v>
      </c>
      <c r="T915" s="20">
        <v>3</v>
      </c>
      <c r="U915" s="20" t="s">
        <v>397</v>
      </c>
      <c r="V915" s="21">
        <f>_xlfn.XLOOKUP(D915,'[4]Gen. Real'!$A$2:$A$1168,'[4]Gen. Real'!$C$2:$C$1168,"-",0)</f>
        <v>0</v>
      </c>
      <c r="W915" s="22"/>
      <c r="X915" s="22" t="str">
        <f>_xlfn.XLOOKUP(D915,[4]Vertimiento!$J$2:$J$119,[4]Vertimiento!$K$2:$K$119,"-",0)</f>
        <v>-</v>
      </c>
      <c r="Y915" s="23" t="str">
        <f t="shared" si="56"/>
        <v>-</v>
      </c>
      <c r="Z915" s="19" t="str">
        <f>_xlfn.XLOOKUP(D915,[4]Cmg!$I$4:$I$99,[4]Cmg!$M$4:$M$99,"----",0,1)</f>
        <v>----</v>
      </c>
      <c r="AA915" s="19" t="str">
        <f>_xlfn.XLOOKUP(D915,[4]Cmg!$A$4:$A$101,[4]Cmg!$B$4:$B$101,"----",0,1)</f>
        <v>----</v>
      </c>
      <c r="AB915" s="19" t="str">
        <f>_xlfn.XLOOKUP(D915,[4]Cmg!$E$4:$E$101,[4]Cmg!$F$4:$F$101,"----",0,1)</f>
        <v>----</v>
      </c>
      <c r="AC915" s="19" t="str">
        <f>_xlfn.XLOOKUP(D915,[4]Cmg!$O$4:$O$101,[4]Cmg!$P$4:$P$101,"----",0,1)</f>
        <v>----</v>
      </c>
      <c r="AD915" s="24" t="str">
        <f>_xlfn.XLOOKUP(D915,[4]Cmg!$S$4:$S$101,[4]Cmg!$U$4:$U$101,"----",0,1)</f>
        <v>----</v>
      </c>
      <c r="AG915" s="25">
        <f>IFERROR(SUMIFS('[4]BD Unidades'!$AH:$AH,'[4]BD Unidades'!$A:$A,'BD Centrales 2024'!$A915),"-")</f>
        <v>3</v>
      </c>
      <c r="AH915" s="25">
        <f>SUMIFS('[4]BD Unidades'!$AJ$3:$AJ$1424,'[4]BD Unidades'!$A$3:$A$1424,$A915)</f>
        <v>0</v>
      </c>
      <c r="AI915" s="25">
        <f>SUMIFS('[4]BD Unidades'!$AL$3:$AL$1424,'[4]BD Unidades'!$A$3:$A$1424,$A915)</f>
        <v>0.11930671103716042</v>
      </c>
      <c r="AJ915" s="26">
        <f t="shared" si="57"/>
        <v>1</v>
      </c>
      <c r="AK915" s="27">
        <f>IFERROR(SUMIFS('[4]BD Unidades'!$AO$3:$AO$1424,'[4]BD Unidades'!$A$3:$A$1424,$A915),"-")</f>
        <v>0</v>
      </c>
      <c r="AL915" s="27">
        <f>IFERROR(SUMIFS('[4]BD Unidades'!$AQ$3:$AQ$1424,'[4]BD Unidades'!$A$3:$A$1424,$A915),"-")</f>
        <v>0</v>
      </c>
      <c r="AM915" s="27">
        <f>IFERROR(SUMIFS('[4]BD Unidades'!$AS$3:$AS$1424,'[4]BD Unidades'!$A$3:$A$1424,$A915),"-")</f>
        <v>0</v>
      </c>
      <c r="AN915" s="27">
        <f>IFERROR(SUMIFS('[4]BD Unidades'!$AU$3:$AU$1424,'[4]BD Unidades'!$A$3:$A$1424,$A915),"-")</f>
        <v>0</v>
      </c>
      <c r="AO915" s="27">
        <f>IFERROR(SUMIFS('[4]BD Unidades'!$AW$3:$AW$1424,'[4]BD Unidades'!$A$3:$A$1424,$A915),"-")</f>
        <v>0</v>
      </c>
      <c r="AP915" s="27">
        <f>IFERROR(SUMIFS('[4]BD Unidades'!$AY$3:$AY$1424,'[4]BD Unidades'!$A$3:$A$1424,$A915),"-")</f>
        <v>7.3473211314475888E-6</v>
      </c>
      <c r="AQ915" s="25">
        <f>IFERROR(SUMIFS('[4]BD Unidades'!$AZ$3:$AZ$1424,'[4]BD Unidades'!$A$3:$A$1424,$A915),"-")</f>
        <v>1E-4</v>
      </c>
      <c r="AR915" s="25">
        <f>IFERROR(SUMIFS('[4]BD Unidades'!$BA$3:$BA$1424,'[4]BD Unidades'!$A$3:$A$1424,$A915),"-")</f>
        <v>1E-4</v>
      </c>
      <c r="AS915" s="28">
        <f>SUMIFS('[4]BD Unidades'!$BC$3:$BC$1424,'[4]BD Unidades'!$A$3:$A$1424,$A915)</f>
        <v>6.3996672212978376E-7</v>
      </c>
      <c r="AT915" s="28">
        <f>SUMIFS('[4]BD Unidades'!$BE$3:$BE$1424,'[4]BD Unidades'!$A$3:$A$1424,$A915)</f>
        <v>3.3277554510949683E-5</v>
      </c>
      <c r="AU915" s="29">
        <f t="shared" si="58"/>
        <v>3.3277533214422201E-5</v>
      </c>
      <c r="AV915" s="30">
        <f t="shared" si="59"/>
        <v>1.66E-3</v>
      </c>
      <c r="AW915" s="25">
        <f>IFERROR(SUMIFS('[4]BD Unidades'!$BI$3:$BI$1424,'[4]BD Unidades'!$A$3:$A$1424,$A915),"-")</f>
        <v>4.0195069487602274E-5</v>
      </c>
      <c r="AX915" s="25">
        <f>IFERROR(SUMIFS('[4]BD Unidades'!$BJ$3:$BJ$1424,'[4]BD Unidades'!$A$3:$A$1424,$A915),"-")</f>
        <v>2.5831078162903064E-5</v>
      </c>
    </row>
    <row r="916" spans="1:50" ht="14.4" x14ac:dyDescent="0.3">
      <c r="A916" s="7">
        <v>2330</v>
      </c>
      <c r="B916" s="7" t="s">
        <v>4716</v>
      </c>
      <c r="D916" s="8" t="s">
        <v>4717</v>
      </c>
      <c r="E916" s="19" t="s">
        <v>4718</v>
      </c>
      <c r="F916" s="19" t="s">
        <v>4718</v>
      </c>
      <c r="G916" s="19" t="s">
        <v>4719</v>
      </c>
      <c r="H916" s="19" t="s">
        <v>397</v>
      </c>
      <c r="I916" s="19">
        <v>2024</v>
      </c>
      <c r="J916" s="19" t="s">
        <v>495</v>
      </c>
      <c r="K916" s="19" t="s">
        <v>496</v>
      </c>
      <c r="L916" s="19" t="s">
        <v>213</v>
      </c>
      <c r="M916" s="19" t="s">
        <v>362</v>
      </c>
      <c r="N916" s="19" t="s">
        <v>363</v>
      </c>
      <c r="O916" s="19" t="s">
        <v>364</v>
      </c>
      <c r="P916" s="19" t="s">
        <v>51</v>
      </c>
      <c r="Q916" s="9" t="s">
        <v>4720</v>
      </c>
      <c r="R916" s="20">
        <v>6</v>
      </c>
      <c r="S916" s="20">
        <v>0.11</v>
      </c>
      <c r="T916" s="20">
        <v>5.9934000000000003</v>
      </c>
      <c r="U916" s="20" t="s">
        <v>397</v>
      </c>
      <c r="V916" s="21">
        <f>_xlfn.XLOOKUP(D916,'[4]Gen. Real'!$A$2:$A$1168,'[4]Gen. Real'!$C$2:$C$1168,"-",0)</f>
        <v>0.85436999999999996</v>
      </c>
      <c r="W916" s="22"/>
      <c r="X916" s="22" t="str">
        <f>_xlfn.XLOOKUP(D916,[4]Vertimiento!$J$2:$J$119,[4]Vertimiento!$K$2:$K$119,"-",0)</f>
        <v>-</v>
      </c>
      <c r="Y916" s="23" t="str">
        <f t="shared" si="56"/>
        <v>-</v>
      </c>
      <c r="Z916" s="19" t="str">
        <f>_xlfn.XLOOKUP(D916,[4]Cmg!$I$4:$I$99,[4]Cmg!$M$4:$M$99,"----",0,1)</f>
        <v>----</v>
      </c>
      <c r="AA916" s="19" t="str">
        <f>_xlfn.XLOOKUP(D916,[4]Cmg!$A$4:$A$101,[4]Cmg!$B$4:$B$101,"----",0,1)</f>
        <v>----</v>
      </c>
      <c r="AB916" s="19" t="str">
        <f>_xlfn.XLOOKUP(D916,[4]Cmg!$E$4:$E$101,[4]Cmg!$F$4:$F$101,"----",0,1)</f>
        <v>----</v>
      </c>
      <c r="AC916" s="19" t="str">
        <f>_xlfn.XLOOKUP(D916,[4]Cmg!$O$4:$O$101,[4]Cmg!$P$4:$P$101,"----",0,1)</f>
        <v>----</v>
      </c>
      <c r="AD916" s="24" t="str">
        <f>_xlfn.XLOOKUP(D916,[4]Cmg!$S$4:$S$101,[4]Cmg!$U$4:$U$101,"----",0,1)</f>
        <v>----</v>
      </c>
      <c r="AG916" s="25">
        <f>IFERROR(SUMIFS('[4]BD Unidades'!$AH:$AH,'[4]BD Unidades'!$A:$A,'BD Centrales 2024'!$A916),"-")</f>
        <v>6</v>
      </c>
      <c r="AH916" s="25">
        <f>SUMIFS('[4]BD Unidades'!$AJ$3:$AJ$1424,'[4]BD Unidades'!$A$3:$A$1424,$A916)</f>
        <v>528</v>
      </c>
      <c r="AI916" s="25">
        <f>SUMIFS('[4]BD Unidades'!$AL$3:$AL$1424,'[4]BD Unidades'!$A$3:$A$1424,$A916)</f>
        <v>0</v>
      </c>
      <c r="AJ916" s="26">
        <f t="shared" si="57"/>
        <v>0</v>
      </c>
      <c r="AK916" s="27">
        <f>IFERROR(SUMIFS('[4]BD Unidades'!$AO$3:$AO$1424,'[4]BD Unidades'!$A$3:$A$1424,$A916),"-")</f>
        <v>0</v>
      </c>
      <c r="AL916" s="27">
        <f>IFERROR(SUMIFS('[4]BD Unidades'!$AQ$3:$AQ$1424,'[4]BD Unidades'!$A$3:$A$1424,$A916),"-")</f>
        <v>0</v>
      </c>
      <c r="AM916" s="27">
        <f>IFERROR(SUMIFS('[4]BD Unidades'!$AS$3:$AS$1424,'[4]BD Unidades'!$A$3:$A$1424,$A916),"-")</f>
        <v>0</v>
      </c>
      <c r="AN916" s="27">
        <f>IFERROR(SUMIFS('[4]BD Unidades'!$AU$3:$AU$1424,'[4]BD Unidades'!$A$3:$A$1424,$A916),"-")</f>
        <v>0</v>
      </c>
      <c r="AO916" s="27">
        <f>IFERROR(SUMIFS('[4]BD Unidades'!$AW$3:$AW$1424,'[4]BD Unidades'!$A$3:$A$1424,$A916),"-")</f>
        <v>0</v>
      </c>
      <c r="AP916" s="27">
        <f>IFERROR(SUMIFS('[4]BD Unidades'!$AY$3:$AY$1424,'[4]BD Unidades'!$A$3:$A$1424,$A916),"-")</f>
        <v>0.217552</v>
      </c>
      <c r="AQ916" s="25">
        <f>IFERROR(SUMIFS('[4]BD Unidades'!$AZ$3:$AZ$1424,'[4]BD Unidades'!$A$3:$A$1424,$A916),"-")</f>
        <v>1.3721442024291495</v>
      </c>
      <c r="AR916" s="25">
        <f>IFERROR(SUMIFS('[4]BD Unidades'!$BA$3:$BA$1424,'[4]BD Unidades'!$A$3:$A$1424,$A916),"-")</f>
        <v>6</v>
      </c>
      <c r="AS916" s="28">
        <f>SUMIFS('[4]BD Unidades'!$BC$3:$BC$1424,'[4]BD Unidades'!$A$3:$A$1424,$A916)</f>
        <v>1.9231000000000002E-2</v>
      </c>
      <c r="AT916" s="28">
        <f>SUMIFS('[4]BD Unidades'!$BE$3:$BE$1424,'[4]BD Unidades'!$A$3:$A$1424,$A916)</f>
        <v>1</v>
      </c>
      <c r="AU916" s="29">
        <f t="shared" si="58"/>
        <v>0.980769</v>
      </c>
      <c r="AV916" s="30">
        <f t="shared" si="59"/>
        <v>1.1000000000000001E-3</v>
      </c>
      <c r="AW916" s="25">
        <f>IFERROR(SUMIFS('[4]BD Unidades'!$BI$3:$BI$1424,'[4]BD Unidades'!$A$3:$A$1424,$A916),"-")</f>
        <v>8.0892467049150721E-2</v>
      </c>
      <c r="AX916" s="25">
        <f>IFERROR(SUMIFS('[4]BD Unidades'!$BJ$3:$BJ$1424,'[4]BD Unidades'!$A$3:$A$1424,$A916),"-")</f>
        <v>5.1984973922763543E-2</v>
      </c>
    </row>
    <row r="917" spans="1:50" ht="14.4" x14ac:dyDescent="0.3">
      <c r="A917" s="7">
        <v>2331</v>
      </c>
      <c r="B917" s="7" t="s">
        <v>4725</v>
      </c>
      <c r="D917" s="8" t="s">
        <v>4726</v>
      </c>
      <c r="E917" s="19" t="s">
        <v>3219</v>
      </c>
      <c r="F917" s="19" t="s">
        <v>4727</v>
      </c>
      <c r="G917" s="19" t="s">
        <v>4728</v>
      </c>
      <c r="H917" s="19" t="s">
        <v>397</v>
      </c>
      <c r="I917" s="19">
        <v>2024</v>
      </c>
      <c r="J917" s="19" t="s">
        <v>495</v>
      </c>
      <c r="K917" s="19" t="s">
        <v>496</v>
      </c>
      <c r="L917" s="19" t="s">
        <v>213</v>
      </c>
      <c r="M917" s="19" t="s">
        <v>362</v>
      </c>
      <c r="N917" s="19" t="s">
        <v>363</v>
      </c>
      <c r="O917" s="19" t="s">
        <v>1205</v>
      </c>
      <c r="P917" s="19" t="s">
        <v>51</v>
      </c>
      <c r="Q917" s="9" t="s">
        <v>3724</v>
      </c>
      <c r="R917" s="20">
        <v>2.6080000000000001</v>
      </c>
      <c r="S917" s="20">
        <v>0.307</v>
      </c>
      <c r="T917" s="20">
        <v>2.6</v>
      </c>
      <c r="U917" s="20" t="s">
        <v>397</v>
      </c>
      <c r="V917" s="21" t="str">
        <f>_xlfn.XLOOKUP(D917,'[4]Gen. Real'!$A$2:$A$1168,'[4]Gen. Real'!$C$2:$C$1168,"-",0)</f>
        <v>-</v>
      </c>
      <c r="W917" s="22"/>
      <c r="X917" s="22" t="str">
        <f>_xlfn.XLOOKUP(D917,[4]Vertimiento!$J$2:$J$119,[4]Vertimiento!$K$2:$K$119,"-",0)</f>
        <v>-</v>
      </c>
      <c r="Y917" s="23" t="str">
        <f t="shared" si="56"/>
        <v>-</v>
      </c>
      <c r="Z917" s="19" t="str">
        <f>_xlfn.XLOOKUP(D917,[4]Cmg!$I$4:$I$99,[4]Cmg!$M$4:$M$99,"----",0,1)</f>
        <v>----</v>
      </c>
      <c r="AA917" s="19" t="str">
        <f>_xlfn.XLOOKUP(D917,[4]Cmg!$A$4:$A$101,[4]Cmg!$B$4:$B$101,"----",0,1)</f>
        <v>----</v>
      </c>
      <c r="AB917" s="19" t="str">
        <f>_xlfn.XLOOKUP(D917,[4]Cmg!$E$4:$E$101,[4]Cmg!$F$4:$F$101,"----",0,1)</f>
        <v>----</v>
      </c>
      <c r="AC917" s="19" t="str">
        <f>_xlfn.XLOOKUP(D917,[4]Cmg!$O$4:$O$101,[4]Cmg!$P$4:$P$101,"----",0,1)</f>
        <v>----</v>
      </c>
      <c r="AD917" s="24" t="str">
        <f>_xlfn.XLOOKUP(D917,[4]Cmg!$S$4:$S$101,[4]Cmg!$U$4:$U$101,"----",0,1)</f>
        <v>----</v>
      </c>
      <c r="AG917" s="25">
        <f>IFERROR(SUMIFS('[4]BD Unidades'!$AH:$AH,'[4]BD Unidades'!$A:$A,'BD Centrales 2024'!$A917),"-")</f>
        <v>0</v>
      </c>
      <c r="AH917" s="25">
        <f>SUMIFS('[4]BD Unidades'!$AJ$3:$AJ$1424,'[4]BD Unidades'!$A$3:$A$1424,$A917)</f>
        <v>0</v>
      </c>
      <c r="AI917" s="25">
        <f>SUMIFS('[4]BD Unidades'!$AL$3:$AL$1424,'[4]BD Unidades'!$A$3:$A$1424,$A917)</f>
        <v>0</v>
      </c>
      <c r="AJ917" s="26" t="str">
        <f t="shared" si="57"/>
        <v>-</v>
      </c>
      <c r="AK917" s="27">
        <f>IFERROR(SUMIFS('[4]BD Unidades'!$AO$3:$AO$1424,'[4]BD Unidades'!$A$3:$A$1424,$A917),"-")</f>
        <v>0</v>
      </c>
      <c r="AL917" s="27">
        <f>IFERROR(SUMIFS('[4]BD Unidades'!$AQ$3:$AQ$1424,'[4]BD Unidades'!$A$3:$A$1424,$A917),"-")</f>
        <v>0</v>
      </c>
      <c r="AM917" s="27">
        <f>IFERROR(SUMIFS('[4]BD Unidades'!$AS$3:$AS$1424,'[4]BD Unidades'!$A$3:$A$1424,$A917),"-")</f>
        <v>0</v>
      </c>
      <c r="AN917" s="27">
        <f>IFERROR(SUMIFS('[4]BD Unidades'!$AU$3:$AU$1424,'[4]BD Unidades'!$A$3:$A$1424,$A917),"-")</f>
        <v>0</v>
      </c>
      <c r="AO917" s="27">
        <f>IFERROR(SUMIFS('[4]BD Unidades'!$AW$3:$AW$1424,'[4]BD Unidades'!$A$3:$A$1424,$A917),"-")</f>
        <v>0</v>
      </c>
      <c r="AP917" s="27">
        <f>IFERROR(SUMIFS('[4]BD Unidades'!$AY$3:$AY$1424,'[4]BD Unidades'!$A$3:$A$1424,$A917),"-")</f>
        <v>0</v>
      </c>
      <c r="AQ917" s="25">
        <f>IFERROR(SUMIFS('[4]BD Unidades'!$AZ$3:$AZ$1424,'[4]BD Unidades'!$A$3:$A$1424,$A917),"-")</f>
        <v>0</v>
      </c>
      <c r="AR917" s="25">
        <f>IFERROR(SUMIFS('[4]BD Unidades'!$BA$3:$BA$1424,'[4]BD Unidades'!$A$3:$A$1424,$A917),"-")</f>
        <v>0</v>
      </c>
      <c r="AS917" s="28">
        <f>SUMIFS('[4]BD Unidades'!$BC$3:$BC$1424,'[4]BD Unidades'!$A$3:$A$1424,$A917)</f>
        <v>0</v>
      </c>
      <c r="AT917" s="28">
        <f>SUMIFS('[4]BD Unidades'!$BE$3:$BE$1424,'[4]BD Unidades'!$A$3:$A$1424,$A917)</f>
        <v>0</v>
      </c>
      <c r="AU917" s="29">
        <f t="shared" si="58"/>
        <v>0</v>
      </c>
      <c r="AV917" s="30">
        <f t="shared" si="59"/>
        <v>3.0699999999999998E-3</v>
      </c>
      <c r="AW917" s="25">
        <f>IFERROR(SUMIFS('[4]BD Unidades'!$BI$3:$BI$1424,'[4]BD Unidades'!$A$3:$A$1424,$A917),"-")</f>
        <v>0</v>
      </c>
      <c r="AX917" s="25">
        <f>IFERROR(SUMIFS('[4]BD Unidades'!$BJ$3:$BJ$1424,'[4]BD Unidades'!$A$3:$A$1424,$A917),"-")</f>
        <v>0</v>
      </c>
    </row>
    <row r="918" spans="1:50" ht="14.4" x14ac:dyDescent="0.3">
      <c r="A918" s="7">
        <v>2333</v>
      </c>
      <c r="B918" s="7" t="s">
        <v>4729</v>
      </c>
      <c r="D918" s="8" t="s">
        <v>4730</v>
      </c>
      <c r="E918" s="19" t="s">
        <v>3219</v>
      </c>
      <c r="F918" s="19" t="s">
        <v>4731</v>
      </c>
      <c r="G918" s="19" t="s">
        <v>4732</v>
      </c>
      <c r="H918" s="19" t="s">
        <v>397</v>
      </c>
      <c r="I918" s="19">
        <v>2024</v>
      </c>
      <c r="J918" s="19" t="s">
        <v>495</v>
      </c>
      <c r="K918" s="19" t="s">
        <v>496</v>
      </c>
      <c r="L918" s="19" t="s">
        <v>213</v>
      </c>
      <c r="M918" s="19" t="s">
        <v>362</v>
      </c>
      <c r="N918" s="19" t="s">
        <v>363</v>
      </c>
      <c r="O918" s="19" t="s">
        <v>2318</v>
      </c>
      <c r="P918" s="19" t="s">
        <v>51</v>
      </c>
      <c r="Q918" s="9" t="s">
        <v>4733</v>
      </c>
      <c r="R918" s="20">
        <v>2.6030000000000002</v>
      </c>
      <c r="S918" s="20">
        <v>0.115</v>
      </c>
      <c r="T918" s="20">
        <v>2.6</v>
      </c>
      <c r="U918" s="20" t="s">
        <v>397</v>
      </c>
      <c r="V918" s="21">
        <f>_xlfn.XLOOKUP(D918,'[4]Gen. Real'!$A$2:$A$1168,'[4]Gen. Real'!$C$2:$C$1168,"-",0)</f>
        <v>0.71862999999999977</v>
      </c>
      <c r="W918" s="22"/>
      <c r="X918" s="22" t="str">
        <f>_xlfn.XLOOKUP(D918,[4]Vertimiento!$J$2:$J$119,[4]Vertimiento!$K$2:$K$119,"-",0)</f>
        <v>-</v>
      </c>
      <c r="Y918" s="23" t="str">
        <f t="shared" si="56"/>
        <v>-</v>
      </c>
      <c r="Z918" s="19" t="str">
        <f>_xlfn.XLOOKUP(D918,[4]Cmg!$I$4:$I$99,[4]Cmg!$M$4:$M$99,"----",0,1)</f>
        <v>----</v>
      </c>
      <c r="AA918" s="19" t="str">
        <f>_xlfn.XLOOKUP(D918,[4]Cmg!$A$4:$A$101,[4]Cmg!$B$4:$B$101,"----",0,1)</f>
        <v>----</v>
      </c>
      <c r="AB918" s="19" t="str">
        <f>_xlfn.XLOOKUP(D918,[4]Cmg!$E$4:$E$101,[4]Cmg!$F$4:$F$101,"----",0,1)</f>
        <v>----</v>
      </c>
      <c r="AC918" s="19" t="str">
        <f>_xlfn.XLOOKUP(D918,[4]Cmg!$O$4:$O$101,[4]Cmg!$P$4:$P$101,"----",0,1)</f>
        <v>----</v>
      </c>
      <c r="AD918" s="24" t="str">
        <f>_xlfn.XLOOKUP(D918,[4]Cmg!$S$4:$S$101,[4]Cmg!$U$4:$U$101,"----",0,1)</f>
        <v>----</v>
      </c>
      <c r="AG918" s="25">
        <f>IFERROR(SUMIFS('[4]BD Unidades'!$AH:$AH,'[4]BD Unidades'!$A:$A,'BD Centrales 2024'!$A918),"-")</f>
        <v>2.6</v>
      </c>
      <c r="AH918" s="25">
        <f>SUMIFS('[4]BD Unidades'!$AJ$3:$AJ$1424,'[4]BD Unidades'!$A$3:$A$1424,$A918)</f>
        <v>1318.4786784479445</v>
      </c>
      <c r="AI918" s="25">
        <f>SUMIFS('[4]BD Unidades'!$AL$3:$AL$1424,'[4]BD Unidades'!$A$3:$A$1424,$A918)</f>
        <v>0</v>
      </c>
      <c r="AJ918" s="26">
        <f t="shared" si="57"/>
        <v>0</v>
      </c>
      <c r="AK918" s="27">
        <f>IFERROR(SUMIFS('[4]BD Unidades'!$AO$3:$AO$1424,'[4]BD Unidades'!$A$3:$A$1424,$A918),"-")</f>
        <v>0</v>
      </c>
      <c r="AL918" s="27">
        <f>IFERROR(SUMIFS('[4]BD Unidades'!$AQ$3:$AQ$1424,'[4]BD Unidades'!$A$3:$A$1424,$A918),"-")</f>
        <v>0</v>
      </c>
      <c r="AM918" s="27">
        <f>IFERROR(SUMIFS('[4]BD Unidades'!$AS$3:$AS$1424,'[4]BD Unidades'!$A$3:$A$1424,$A918),"-")</f>
        <v>0</v>
      </c>
      <c r="AN918" s="27">
        <f>IFERROR(SUMIFS('[4]BD Unidades'!$AU$3:$AU$1424,'[4]BD Unidades'!$A$3:$A$1424,$A918),"-")</f>
        <v>0</v>
      </c>
      <c r="AO918" s="27">
        <f>IFERROR(SUMIFS('[4]BD Unidades'!$AW$3:$AW$1424,'[4]BD Unidades'!$A$3:$A$1424,$A918),"-")</f>
        <v>0</v>
      </c>
      <c r="AP918" s="27">
        <f>IFERROR(SUMIFS('[4]BD Unidades'!$AY$3:$AY$1424,'[4]BD Unidades'!$A$3:$A$1424,$A918),"-")</f>
        <v>0.2288839031886285</v>
      </c>
      <c r="AQ918" s="25">
        <f>IFERROR(SUMIFS('[4]BD Unidades'!$AZ$3:$AZ$1424,'[4]BD Unidades'!$A$3:$A$1424,$A918),"-")</f>
        <v>0.59459582105263142</v>
      </c>
      <c r="AR918" s="25">
        <f>IFERROR(SUMIFS('[4]BD Unidades'!$BA$3:$BA$1424,'[4]BD Unidades'!$A$3:$A$1424,$A918),"-")</f>
        <v>2.6</v>
      </c>
      <c r="AS918" s="28">
        <f>SUMIFS('[4]BD Unidades'!$BC$3:$BC$1424,'[4]BD Unidades'!$A$3:$A$1424,$A918)</f>
        <v>1.9208835958509415E-2</v>
      </c>
      <c r="AT918" s="28">
        <f>SUMIFS('[4]BD Unidades'!$BE$3:$BE$1424,'[4]BD Unidades'!$A$3:$A$1424,$A918)</f>
        <v>0.99884748367268528</v>
      </c>
      <c r="AU918" s="29">
        <f t="shared" si="58"/>
        <v>0.97966078621124675</v>
      </c>
      <c r="AV918" s="30">
        <f t="shared" si="59"/>
        <v>1.15E-3</v>
      </c>
      <c r="AW918" s="25">
        <f>IFERROR(SUMIFS('[4]BD Unidades'!$BI$3:$BI$1424,'[4]BD Unidades'!$A$3:$A$1424,$A918),"-")</f>
        <v>8.7633505969913233E-2</v>
      </c>
      <c r="AX918" s="25">
        <f>IFERROR(SUMIFS('[4]BD Unidades'!$BJ$3:$BJ$1424,'[4]BD Unidades'!$A$3:$A$1424,$A918),"-")</f>
        <v>5.6317055082993804E-2</v>
      </c>
    </row>
    <row r="919" spans="1:50" ht="14.4" x14ac:dyDescent="0.3">
      <c r="A919" s="7">
        <v>2334</v>
      </c>
      <c r="B919" s="7" t="s">
        <v>4734</v>
      </c>
      <c r="D919" s="8" t="s">
        <v>4735</v>
      </c>
      <c r="E919" s="19" t="s">
        <v>4736</v>
      </c>
      <c r="F919" s="19" t="s">
        <v>4736</v>
      </c>
      <c r="G919" s="19" t="s">
        <v>4737</v>
      </c>
      <c r="H919" s="19" t="s">
        <v>397</v>
      </c>
      <c r="I919" s="19">
        <v>2024</v>
      </c>
      <c r="J919" s="19" t="s">
        <v>495</v>
      </c>
      <c r="K919" s="19" t="s">
        <v>496</v>
      </c>
      <c r="L919" s="19" t="s">
        <v>213</v>
      </c>
      <c r="M919" s="19" t="s">
        <v>68</v>
      </c>
      <c r="N919" s="19" t="s">
        <v>68</v>
      </c>
      <c r="O919" s="19" t="s">
        <v>2324</v>
      </c>
      <c r="P919" s="19" t="s">
        <v>51</v>
      </c>
      <c r="Q919" s="9" t="s">
        <v>4440</v>
      </c>
      <c r="R919" s="20">
        <v>9.02</v>
      </c>
      <c r="S919" s="20">
        <v>0.222</v>
      </c>
      <c r="T919" s="20">
        <v>9</v>
      </c>
      <c r="U919" s="20" t="s">
        <v>397</v>
      </c>
      <c r="V919" s="21">
        <f>_xlfn.XLOOKUP(D919,'[4]Gen. Real'!$A$2:$A$1168,'[4]Gen. Real'!$C$2:$C$1168,"-",0)</f>
        <v>8.1132199999999983</v>
      </c>
      <c r="W919" s="22"/>
      <c r="X919" s="22" t="str">
        <f>_xlfn.XLOOKUP(D919,[4]Vertimiento!$J$2:$J$119,[4]Vertimiento!$K$2:$K$119,"-",0)</f>
        <v>-</v>
      </c>
      <c r="Y919" s="23" t="str">
        <f t="shared" si="56"/>
        <v>-</v>
      </c>
      <c r="Z919" s="19" t="str">
        <f>_xlfn.XLOOKUP(D919,[4]Cmg!$I$4:$I$99,[4]Cmg!$M$4:$M$99,"----",0,1)</f>
        <v>----</v>
      </c>
      <c r="AA919" s="19" t="str">
        <f>_xlfn.XLOOKUP(D919,[4]Cmg!$A$4:$A$101,[4]Cmg!$B$4:$B$101,"----",0,1)</f>
        <v>----</v>
      </c>
      <c r="AB919" s="19" t="str">
        <f>_xlfn.XLOOKUP(D919,[4]Cmg!$E$4:$E$101,[4]Cmg!$F$4:$F$101,"----",0,1)</f>
        <v>----</v>
      </c>
      <c r="AC919" s="19" t="str">
        <f>_xlfn.XLOOKUP(D919,[4]Cmg!$O$4:$O$101,[4]Cmg!$P$4:$P$101,"----",0,1)</f>
        <v>----</v>
      </c>
      <c r="AD919" s="24" t="str">
        <f>_xlfn.XLOOKUP(D919,[4]Cmg!$S$4:$S$101,[4]Cmg!$U$4:$U$101,"----",0,1)</f>
        <v>----</v>
      </c>
      <c r="AG919" s="25">
        <f>IFERROR(SUMIFS('[4]BD Unidades'!$AH:$AH,'[4]BD Unidades'!$A:$A,'BD Centrales 2024'!$A919),"-")</f>
        <v>9</v>
      </c>
      <c r="AH919" s="25">
        <f>SUMIFS('[4]BD Unidades'!$AJ$3:$AJ$1424,'[4]BD Unidades'!$A$3:$A$1424,$A919)</f>
        <v>3114.8115299334777</v>
      </c>
      <c r="AI919" s="25">
        <f>SUMIFS('[4]BD Unidades'!$AL$3:$AL$1424,'[4]BD Unidades'!$A$3:$A$1424,$A919)</f>
        <v>0</v>
      </c>
      <c r="AJ919" s="26">
        <f t="shared" si="57"/>
        <v>0</v>
      </c>
      <c r="AK919" s="27">
        <f>IFERROR(SUMIFS('[4]BD Unidades'!$AO$3:$AO$1424,'[4]BD Unidades'!$A$3:$A$1424,$A919),"-")</f>
        <v>0</v>
      </c>
      <c r="AL919" s="27">
        <f>IFERROR(SUMIFS('[4]BD Unidades'!$AQ$3:$AQ$1424,'[4]BD Unidades'!$A$3:$A$1424,$A919),"-")</f>
        <v>0</v>
      </c>
      <c r="AM919" s="27">
        <f>IFERROR(SUMIFS('[4]BD Unidades'!$AS$3:$AS$1424,'[4]BD Unidades'!$A$3:$A$1424,$A919),"-")</f>
        <v>0</v>
      </c>
      <c r="AN919" s="27">
        <f>IFERROR(SUMIFS('[4]BD Unidades'!$AU$3:$AU$1424,'[4]BD Unidades'!$A$3:$A$1424,$A919),"-")</f>
        <v>0</v>
      </c>
      <c r="AO919" s="27">
        <f>IFERROR(SUMIFS('[4]BD Unidades'!$AW$3:$AW$1424,'[4]BD Unidades'!$A$3:$A$1424,$A919),"-")</f>
        <v>0</v>
      </c>
      <c r="AP919" s="27">
        <f>IFERROR(SUMIFS('[4]BD Unidades'!$AY$3:$AY$1424,'[4]BD Unidades'!$A$3:$A$1424,$A919),"-")</f>
        <v>0.22776186252771621</v>
      </c>
      <c r="AQ919" s="25">
        <f>IFERROR(SUMIFS('[4]BD Unidades'!$AZ$3:$AZ$1424,'[4]BD Unidades'!$A$3:$A$1424,$A919),"-")</f>
        <v>2.0582163036437242</v>
      </c>
      <c r="AR919" s="25">
        <f>IFERROR(SUMIFS('[4]BD Unidades'!$BA$3:$BA$1424,'[4]BD Unidades'!$A$3:$A$1424,$A919),"-")</f>
        <v>9</v>
      </c>
      <c r="AS919" s="28">
        <f>SUMIFS('[4]BD Unidades'!$BC$3:$BC$1424,'[4]BD Unidades'!$A$3:$A$1424,$A919)</f>
        <v>1.9188359201773839E-2</v>
      </c>
      <c r="AT919" s="28">
        <f>SUMIFS('[4]BD Unidades'!$BE$3:$BE$1424,'[4]BD Unidades'!$A$3:$A$1424,$A919)</f>
        <v>0.99778270509977829</v>
      </c>
      <c r="AU919" s="29">
        <f t="shared" si="58"/>
        <v>0.97863689214900618</v>
      </c>
      <c r="AV919" s="30">
        <f t="shared" si="59"/>
        <v>2.2200000000000002E-3</v>
      </c>
      <c r="AW919" s="25">
        <f>IFERROR(SUMIFS('[4]BD Unidades'!$BI$3:$BI$1424,'[4]BD Unidades'!$A$3:$A$1424,$A919),"-")</f>
        <v>0.72803220344235664</v>
      </c>
      <c r="AX919" s="25">
        <f>IFERROR(SUMIFS('[4]BD Unidades'!$BJ$3:$BJ$1424,'[4]BD Unidades'!$A$3:$A$1424,$A919),"-")</f>
        <v>0.46786476530487203</v>
      </c>
    </row>
    <row r="920" spans="1:50" ht="14.4" x14ac:dyDescent="0.3">
      <c r="A920" s="7">
        <v>2335</v>
      </c>
      <c r="B920" s="7" t="s">
        <v>4777</v>
      </c>
      <c r="D920" s="8" t="s">
        <v>4778</v>
      </c>
      <c r="E920" s="19" t="s">
        <v>4718</v>
      </c>
      <c r="F920" s="19" t="s">
        <v>4718</v>
      </c>
      <c r="G920" s="19" t="s">
        <v>4779</v>
      </c>
      <c r="H920" s="19" t="s">
        <v>397</v>
      </c>
      <c r="I920" s="19">
        <v>2024</v>
      </c>
      <c r="J920" s="19" t="s">
        <v>495</v>
      </c>
      <c r="K920" s="19" t="s">
        <v>496</v>
      </c>
      <c r="L920" s="19" t="s">
        <v>213</v>
      </c>
      <c r="M920" s="19" t="s">
        <v>362</v>
      </c>
      <c r="N920" s="19" t="s">
        <v>363</v>
      </c>
      <c r="O920" s="19" t="s">
        <v>364</v>
      </c>
      <c r="P920" s="19" t="s">
        <v>51</v>
      </c>
      <c r="Q920" s="9" t="s">
        <v>4720</v>
      </c>
      <c r="R920" s="20">
        <v>3.0032999999999999</v>
      </c>
      <c r="S920" s="20">
        <v>0.11</v>
      </c>
      <c r="T920" s="20">
        <v>3</v>
      </c>
      <c r="U920" s="20" t="s">
        <v>397</v>
      </c>
      <c r="V920" s="21">
        <f>_xlfn.XLOOKUP(D920,'[4]Gen. Real'!$A$2:$A$1168,'[4]Gen. Real'!$C$2:$C$1168,"-",0)</f>
        <v>0.42909999999999998</v>
      </c>
      <c r="W920" s="22"/>
      <c r="X920" s="22" t="str">
        <f>_xlfn.XLOOKUP(D920,[4]Vertimiento!$J$2:$J$119,[4]Vertimiento!$K$2:$K$119,"-",0)</f>
        <v>-</v>
      </c>
      <c r="Y920" s="23" t="str">
        <f t="shared" si="56"/>
        <v>-</v>
      </c>
      <c r="Z920" s="19" t="str">
        <f>_xlfn.XLOOKUP(D920,[4]Cmg!$I$4:$I$99,[4]Cmg!$M$4:$M$99,"----",0,1)</f>
        <v>----</v>
      </c>
      <c r="AA920" s="19" t="str">
        <f>_xlfn.XLOOKUP(D920,[4]Cmg!$A$4:$A$101,[4]Cmg!$B$4:$B$101,"----",0,1)</f>
        <v>----</v>
      </c>
      <c r="AB920" s="19" t="str">
        <f>_xlfn.XLOOKUP(D920,[4]Cmg!$E$4:$E$101,[4]Cmg!$F$4:$F$101,"----",0,1)</f>
        <v>----</v>
      </c>
      <c r="AC920" s="19" t="str">
        <f>_xlfn.XLOOKUP(D920,[4]Cmg!$O$4:$O$101,[4]Cmg!$P$4:$P$101,"----",0,1)</f>
        <v>----</v>
      </c>
      <c r="AD920" s="24" t="str">
        <f>_xlfn.XLOOKUP(D920,[4]Cmg!$S$4:$S$101,[4]Cmg!$U$4:$U$101,"----",0,1)</f>
        <v>----</v>
      </c>
      <c r="AG920" s="25">
        <f>IFERROR(SUMIFS('[4]BD Unidades'!$AH:$AH,'[4]BD Unidades'!$A:$A,'BD Centrales 2024'!$A920),"-")</f>
        <v>3</v>
      </c>
      <c r="AH920" s="25">
        <f>SUMIFS('[4]BD Unidades'!$AJ$3:$AJ$1424,'[4]BD Unidades'!$A$3:$A$1424,$A920)</f>
        <v>527.41983817800417</v>
      </c>
      <c r="AI920" s="25">
        <f>SUMIFS('[4]BD Unidades'!$AL$3:$AL$1424,'[4]BD Unidades'!$A$3:$A$1424,$A920)</f>
        <v>0</v>
      </c>
      <c r="AJ920" s="26">
        <f t="shared" si="57"/>
        <v>0</v>
      </c>
      <c r="AK920" s="27">
        <f>IFERROR(SUMIFS('[4]BD Unidades'!$AO$3:$AO$1424,'[4]BD Unidades'!$A$3:$A$1424,$A920),"-")</f>
        <v>0</v>
      </c>
      <c r="AL920" s="27">
        <f>IFERROR(SUMIFS('[4]BD Unidades'!$AQ$3:$AQ$1424,'[4]BD Unidades'!$A$3:$A$1424,$A920),"-")</f>
        <v>0</v>
      </c>
      <c r="AM920" s="27">
        <f>IFERROR(SUMIFS('[4]BD Unidades'!$AS$3:$AS$1424,'[4]BD Unidades'!$A$3:$A$1424,$A920),"-")</f>
        <v>0</v>
      </c>
      <c r="AN920" s="27">
        <f>IFERROR(SUMIFS('[4]BD Unidades'!$AU$3:$AU$1424,'[4]BD Unidades'!$A$3:$A$1424,$A920),"-")</f>
        <v>0</v>
      </c>
      <c r="AO920" s="27">
        <f>IFERROR(SUMIFS('[4]BD Unidades'!$AW$3:$AW$1424,'[4]BD Unidades'!$A$3:$A$1424,$A920),"-")</f>
        <v>0</v>
      </c>
      <c r="AP920" s="27">
        <f>IFERROR(SUMIFS('[4]BD Unidades'!$AY$3:$AY$1424,'[4]BD Unidades'!$A$3:$A$1424,$A920),"-")</f>
        <v>0.19619418639496555</v>
      </c>
      <c r="AQ920" s="25">
        <f>IFERROR(SUMIFS('[4]BD Unidades'!$AZ$3:$AZ$1424,'[4]BD Unidades'!$A$3:$A$1424,$A920),"-")</f>
        <v>0.68607210121457474</v>
      </c>
      <c r="AR920" s="25">
        <f>IFERROR(SUMIFS('[4]BD Unidades'!$BA$3:$BA$1424,'[4]BD Unidades'!$A$3:$A$1424,$A920),"-")</f>
        <v>3</v>
      </c>
      <c r="AS920" s="28">
        <f>SUMIFS('[4]BD Unidades'!$BC$3:$BC$1424,'[4]BD Unidades'!$A$3:$A$1424,$A920)</f>
        <v>1.9209869143941669E-2</v>
      </c>
      <c r="AT920" s="28">
        <f>SUMIFS('[4]BD Unidades'!$BE$3:$BE$1424,'[4]BD Unidades'!$A$3:$A$1424,$A920)</f>
        <v>0.9989012086704625</v>
      </c>
      <c r="AU920" s="29">
        <f t="shared" si="58"/>
        <v>0.97971244716417782</v>
      </c>
      <c r="AV920" s="30">
        <f t="shared" si="59"/>
        <v>1.1000000000000001E-3</v>
      </c>
      <c r="AW920" s="25">
        <f>IFERROR(SUMIFS('[4]BD Unidades'!$BI$3:$BI$1424,'[4]BD Unidades'!$A$3:$A$1424,$A920),"-")</f>
        <v>4.044623352457536E-2</v>
      </c>
      <c r="AX920" s="25">
        <f>IFERROR(SUMIFS('[4]BD Unidades'!$BJ$3:$BJ$1424,'[4]BD Unidades'!$A$3:$A$1424,$A920),"-")</f>
        <v>2.5992486961381771E-2</v>
      </c>
    </row>
    <row r="921" spans="1:50" ht="14.4" x14ac:dyDescent="0.3">
      <c r="A921" s="7">
        <v>2336</v>
      </c>
      <c r="B921" s="7" t="s">
        <v>4786</v>
      </c>
      <c r="D921" s="8" t="s">
        <v>4787</v>
      </c>
      <c r="E921" s="19" t="s">
        <v>1908</v>
      </c>
      <c r="F921" s="19" t="s">
        <v>4788</v>
      </c>
      <c r="G921" s="19" t="s">
        <v>4789</v>
      </c>
      <c r="H921" s="19" t="s">
        <v>397</v>
      </c>
      <c r="I921" s="19">
        <v>2024</v>
      </c>
      <c r="J921" s="19" t="s">
        <v>495</v>
      </c>
      <c r="K921" s="19" t="s">
        <v>496</v>
      </c>
      <c r="L921" s="19" t="s">
        <v>213</v>
      </c>
      <c r="M921" s="19" t="s">
        <v>164</v>
      </c>
      <c r="N921" s="19" t="s">
        <v>707</v>
      </c>
      <c r="O921" s="19" t="s">
        <v>1011</v>
      </c>
      <c r="P921" s="19" t="s">
        <v>51</v>
      </c>
      <c r="Q921" s="9" t="s">
        <v>4790</v>
      </c>
      <c r="R921" s="20">
        <v>6.1349999999999998</v>
      </c>
      <c r="S921" s="20">
        <v>2.25</v>
      </c>
      <c r="T921" s="20">
        <v>6</v>
      </c>
      <c r="U921" s="20" t="s">
        <v>397</v>
      </c>
      <c r="V921" s="21">
        <f>_xlfn.XLOOKUP(D921,'[4]Gen. Real'!$A$2:$A$1168,'[4]Gen. Real'!$C$2:$C$1168,"-",0)</f>
        <v>4.4475599999999993</v>
      </c>
      <c r="W921" s="22"/>
      <c r="X921" s="22" t="str">
        <f>_xlfn.XLOOKUP(D921,[4]Vertimiento!$J$2:$J$119,[4]Vertimiento!$K$2:$K$119,"-",0)</f>
        <v>-</v>
      </c>
      <c r="Y921" s="23" t="str">
        <f t="shared" si="56"/>
        <v>-</v>
      </c>
      <c r="Z921" s="19" t="str">
        <f>_xlfn.XLOOKUP(D921,[4]Cmg!$I$4:$I$99,[4]Cmg!$M$4:$M$99,"----",0,1)</f>
        <v>----</v>
      </c>
      <c r="AA921" s="19" t="str">
        <f>_xlfn.XLOOKUP(D921,[4]Cmg!$A$4:$A$101,[4]Cmg!$B$4:$B$101,"----",0,1)</f>
        <v>----</v>
      </c>
      <c r="AB921" s="19" t="str">
        <f>_xlfn.XLOOKUP(D921,[4]Cmg!$E$4:$E$101,[4]Cmg!$F$4:$F$101,"----",0,1)</f>
        <v>----</v>
      </c>
      <c r="AC921" s="19" t="str">
        <f>_xlfn.XLOOKUP(D921,[4]Cmg!$O$4:$O$101,[4]Cmg!$P$4:$P$101,"----",0,1)</f>
        <v>----</v>
      </c>
      <c r="AD921" s="24" t="str">
        <f>_xlfn.XLOOKUP(D921,[4]Cmg!$S$4:$S$101,[4]Cmg!$U$4:$U$101,"----",0,1)</f>
        <v>----</v>
      </c>
      <c r="AG921" s="25">
        <f>IFERROR(SUMIFS('[4]BD Unidades'!$AH:$AH,'[4]BD Unidades'!$A:$A,'BD Centrales 2024'!$A921),"-")</f>
        <v>6</v>
      </c>
      <c r="AH921" s="25">
        <f>SUMIFS('[4]BD Unidades'!$AJ$3:$AJ$1424,'[4]BD Unidades'!$A$3:$A$1424,$A921)</f>
        <v>2229.8288508557457</v>
      </c>
      <c r="AI921" s="25">
        <f>SUMIFS('[4]BD Unidades'!$AL$3:$AL$1424,'[4]BD Unidades'!$A$3:$A$1424,$A921)</f>
        <v>0</v>
      </c>
      <c r="AJ921" s="26">
        <f t="shared" si="57"/>
        <v>0</v>
      </c>
      <c r="AK921" s="27">
        <f>IFERROR(SUMIFS('[4]BD Unidades'!$AO$3:$AO$1424,'[4]BD Unidades'!$A$3:$A$1424,$A921),"-")</f>
        <v>0</v>
      </c>
      <c r="AL921" s="27">
        <f>IFERROR(SUMIFS('[4]BD Unidades'!$AQ$3:$AQ$1424,'[4]BD Unidades'!$A$3:$A$1424,$A921),"-")</f>
        <v>0</v>
      </c>
      <c r="AM921" s="27">
        <f>IFERROR(SUMIFS('[4]BD Unidades'!$AS$3:$AS$1424,'[4]BD Unidades'!$A$3:$A$1424,$A921),"-")</f>
        <v>0</v>
      </c>
      <c r="AN921" s="27">
        <f>IFERROR(SUMIFS('[4]BD Unidades'!$AU$3:$AU$1424,'[4]BD Unidades'!$A$3:$A$1424,$A921),"-")</f>
        <v>0</v>
      </c>
      <c r="AO921" s="27">
        <f>IFERROR(SUMIFS('[4]BD Unidades'!$AW$3:$AW$1424,'[4]BD Unidades'!$A$3:$A$1424,$A921),"-")</f>
        <v>0</v>
      </c>
      <c r="AP921" s="27">
        <f>IFERROR(SUMIFS('[4]BD Unidades'!$AY$3:$AY$1424,'[4]BD Unidades'!$A$3:$A$1424,$A921),"-")</f>
        <v>0.22758044009779949</v>
      </c>
      <c r="AQ921" s="25">
        <f>IFERROR(SUMIFS('[4]BD Unidades'!$AZ$3:$AZ$1424,'[4]BD Unidades'!$A$3:$A$1424,$A921),"-")</f>
        <v>1.3721442024291495</v>
      </c>
      <c r="AR921" s="25">
        <f>IFERROR(SUMIFS('[4]BD Unidades'!$BA$3:$BA$1424,'[4]BD Unidades'!$A$3:$A$1424,$A921),"-")</f>
        <v>6</v>
      </c>
      <c r="AS921" s="28">
        <f>SUMIFS('[4]BD Unidades'!$BC$3:$BC$1424,'[4]BD Unidades'!$A$3:$A$1424,$A921)</f>
        <v>1.88078239608802E-2</v>
      </c>
      <c r="AT921" s="28">
        <f>SUMIFS('[4]BD Unidades'!$BE$3:$BE$1424,'[4]BD Unidades'!$A$3:$A$1424,$A921)</f>
        <v>0.97799511002444994</v>
      </c>
      <c r="AU921" s="29">
        <f t="shared" si="58"/>
        <v>0.9596011501605084</v>
      </c>
      <c r="AV921" s="30">
        <f t="shared" si="59"/>
        <v>2.2499999999999999E-2</v>
      </c>
      <c r="AW921" s="25">
        <f>IFERROR(SUMIFS('[4]BD Unidades'!$BI$3:$BI$1424,'[4]BD Unidades'!$A$3:$A$1424,$A921),"-")</f>
        <v>0.34930838043951429</v>
      </c>
      <c r="AX921" s="25">
        <f>IFERROR(SUMIFS('[4]BD Unidades'!$BJ$3:$BJ$1424,'[4]BD Unidades'!$A$3:$A$1424,$A921),"-")</f>
        <v>0.22448056921193338</v>
      </c>
    </row>
    <row r="922" spans="1:50" ht="14.4" x14ac:dyDescent="0.3">
      <c r="A922" s="7">
        <v>2337</v>
      </c>
      <c r="B922" s="7" t="s">
        <v>4791</v>
      </c>
      <c r="D922" s="8" t="s">
        <v>4792</v>
      </c>
      <c r="E922" s="19" t="s">
        <v>4793</v>
      </c>
      <c r="F922" s="19" t="s">
        <v>4793</v>
      </c>
      <c r="G922" s="19" t="s">
        <v>4794</v>
      </c>
      <c r="H922" s="19" t="s">
        <v>397</v>
      </c>
      <c r="I922" s="19">
        <v>2024</v>
      </c>
      <c r="J922" s="19" t="s">
        <v>495</v>
      </c>
      <c r="K922" s="19" t="s">
        <v>496</v>
      </c>
      <c r="L922" s="19" t="s">
        <v>213</v>
      </c>
      <c r="M922" s="19" t="s">
        <v>106</v>
      </c>
      <c r="N922" s="19" t="s">
        <v>243</v>
      </c>
      <c r="O922" s="19" t="s">
        <v>1153</v>
      </c>
      <c r="P922" s="19" t="s">
        <v>51</v>
      </c>
      <c r="Q922" s="9" t="s">
        <v>4795</v>
      </c>
      <c r="R922" s="20">
        <v>9</v>
      </c>
      <c r="S922" s="20">
        <v>0</v>
      </c>
      <c r="T922" s="20">
        <v>9</v>
      </c>
      <c r="U922" s="20" t="s">
        <v>397</v>
      </c>
      <c r="V922" s="21">
        <f>_xlfn.XLOOKUP(D922,'[4]Gen. Real'!$A$2:$A$1168,'[4]Gen. Real'!$C$2:$C$1168,"-",0)</f>
        <v>0</v>
      </c>
      <c r="W922" s="22"/>
      <c r="X922" s="22" t="str">
        <f>_xlfn.XLOOKUP(D922,[4]Vertimiento!$J$2:$J$119,[4]Vertimiento!$K$2:$K$119,"-",0)</f>
        <v>-</v>
      </c>
      <c r="Y922" s="23" t="str">
        <f t="shared" si="56"/>
        <v>-</v>
      </c>
      <c r="Z922" s="19" t="str">
        <f>_xlfn.XLOOKUP(D922,[4]Cmg!$I$4:$I$99,[4]Cmg!$M$4:$M$99,"----",0,1)</f>
        <v>----</v>
      </c>
      <c r="AA922" s="19" t="str">
        <f>_xlfn.XLOOKUP(D922,[4]Cmg!$A$4:$A$101,[4]Cmg!$B$4:$B$101,"----",0,1)</f>
        <v>----</v>
      </c>
      <c r="AB922" s="19" t="str">
        <f>_xlfn.XLOOKUP(D922,[4]Cmg!$E$4:$E$101,[4]Cmg!$F$4:$F$101,"----",0,1)</f>
        <v>----</v>
      </c>
      <c r="AC922" s="19" t="str">
        <f>_xlfn.XLOOKUP(D922,[4]Cmg!$O$4:$O$101,[4]Cmg!$P$4:$P$101,"----",0,1)</f>
        <v>----</v>
      </c>
      <c r="AD922" s="24" t="str">
        <f>_xlfn.XLOOKUP(D922,[4]Cmg!$S$4:$S$101,[4]Cmg!$U$4:$U$101,"----",0,1)</f>
        <v>----</v>
      </c>
      <c r="AG922" s="25">
        <f>IFERROR(SUMIFS('[4]BD Unidades'!$AH:$AH,'[4]BD Unidades'!$A:$A,'BD Centrales 2024'!$A922),"-")</f>
        <v>1.23</v>
      </c>
      <c r="AH922" s="25">
        <f>SUMIFS('[4]BD Unidades'!$AJ$3:$AJ$1424,'[4]BD Unidades'!$A$3:$A$1424,$A922)</f>
        <v>29.52</v>
      </c>
      <c r="AI922" s="25">
        <f>SUMIFS('[4]BD Unidades'!$AL$3:$AL$1424,'[4]BD Unidades'!$A$3:$A$1424,$A922)</f>
        <v>0</v>
      </c>
      <c r="AJ922" s="26">
        <f t="shared" si="57"/>
        <v>0</v>
      </c>
      <c r="AK922" s="27">
        <f>IFERROR(SUMIFS('[4]BD Unidades'!$AO$3:$AO$1424,'[4]BD Unidades'!$A$3:$A$1424,$A922),"-")</f>
        <v>0</v>
      </c>
      <c r="AL922" s="27">
        <f>IFERROR(SUMIFS('[4]BD Unidades'!$AQ$3:$AQ$1424,'[4]BD Unidades'!$A$3:$A$1424,$A922),"-")</f>
        <v>0</v>
      </c>
      <c r="AM922" s="27">
        <f>IFERROR(SUMIFS('[4]BD Unidades'!$AS$3:$AS$1424,'[4]BD Unidades'!$A$3:$A$1424,$A922),"-")</f>
        <v>0</v>
      </c>
      <c r="AN922" s="27">
        <f>IFERROR(SUMIFS('[4]BD Unidades'!$AU$3:$AU$1424,'[4]BD Unidades'!$A$3:$A$1424,$A922),"-")</f>
        <v>0</v>
      </c>
      <c r="AO922" s="27">
        <f>IFERROR(SUMIFS('[4]BD Unidades'!$AW$3:$AW$1424,'[4]BD Unidades'!$A$3:$A$1424,$A922),"-")</f>
        <v>0</v>
      </c>
      <c r="AP922" s="27">
        <f>IFERROR(SUMIFS('[4]BD Unidades'!$AY$3:$AY$1424,'[4]BD Unidades'!$A$3:$A$1424,$A922),"-")</f>
        <v>3.4904529999999996E-2</v>
      </c>
      <c r="AQ922" s="25">
        <f>IFERROR(SUMIFS('[4]BD Unidades'!$AZ$3:$AZ$1424,'[4]BD Unidades'!$A$3:$A$1424,$A922),"-")</f>
        <v>0.28128956149797563</v>
      </c>
      <c r="AR922" s="25">
        <f>IFERROR(SUMIFS('[4]BD Unidades'!$BA$3:$BA$1424,'[4]BD Unidades'!$A$3:$A$1424,$A922),"-")</f>
        <v>1.23</v>
      </c>
      <c r="AS922" s="28">
        <f>SUMIFS('[4]BD Unidades'!$BC$3:$BC$1424,'[4]BD Unidades'!$A$3:$A$1424,$A922)</f>
        <v>2.6282366666666671E-3</v>
      </c>
      <c r="AT922" s="28">
        <f>SUMIFS('[4]BD Unidades'!$BE$3:$BE$1424,'[4]BD Unidades'!$A$3:$A$1424,$A922)</f>
        <v>0.13666666666666666</v>
      </c>
      <c r="AU922" s="29">
        <f t="shared" si="58"/>
        <v>0.13630747432222221</v>
      </c>
      <c r="AV922" s="30">
        <f t="shared" si="59"/>
        <v>0</v>
      </c>
      <c r="AW922" s="25">
        <f>IFERROR(SUMIFS('[4]BD Unidades'!$BI$3:$BI$1424,'[4]BD Unidades'!$A$3:$A$1424,$A922),"-")</f>
        <v>6.7839364411674116E-3</v>
      </c>
      <c r="AX922" s="25">
        <f>IFERROR(SUMIFS('[4]BD Unidades'!$BJ$3:$BJ$1424,'[4]BD Unidades'!$A$3:$A$1424,$A922),"-")</f>
        <v>4.3596489494317596E-3</v>
      </c>
    </row>
    <row r="923" spans="1:50" ht="14.4" x14ac:dyDescent="0.3">
      <c r="A923" s="7">
        <v>2340</v>
      </c>
      <c r="B923" s="7" t="s">
        <v>4802</v>
      </c>
      <c r="D923" s="8" t="s">
        <v>4803</v>
      </c>
      <c r="E923" s="19" t="s">
        <v>4804</v>
      </c>
      <c r="F923" s="19" t="s">
        <v>4805</v>
      </c>
      <c r="G923" s="19" t="s">
        <v>4806</v>
      </c>
      <c r="H923" s="19" t="s">
        <v>397</v>
      </c>
      <c r="I923" s="19">
        <v>2024</v>
      </c>
      <c r="J923" s="19" t="s">
        <v>495</v>
      </c>
      <c r="K923" s="19" t="s">
        <v>496</v>
      </c>
      <c r="L923" s="19" t="s">
        <v>213</v>
      </c>
      <c r="M923" s="19" t="s">
        <v>331</v>
      </c>
      <c r="N923" s="19" t="s">
        <v>332</v>
      </c>
      <c r="O923" s="19" t="s">
        <v>4808</v>
      </c>
      <c r="P923" s="19" t="s">
        <v>51</v>
      </c>
      <c r="Q923" s="9" t="s">
        <v>4440</v>
      </c>
      <c r="R923" s="20">
        <v>3.0149499999999998</v>
      </c>
      <c r="S923" s="20">
        <v>0.495</v>
      </c>
      <c r="T923" s="20">
        <v>3</v>
      </c>
      <c r="U923" s="20" t="s">
        <v>397</v>
      </c>
      <c r="V923" s="21">
        <f>_xlfn.XLOOKUP(D923,'[4]Gen. Real'!$A$2:$A$1168,'[4]Gen. Real'!$C$2:$C$1168,"-",0)</f>
        <v>1.8943100000000004</v>
      </c>
      <c r="W923" s="22"/>
      <c r="X923" s="22" t="str">
        <f>_xlfn.XLOOKUP(D923,[4]Vertimiento!$J$2:$J$119,[4]Vertimiento!$K$2:$K$119,"-",0)</f>
        <v>-</v>
      </c>
      <c r="Y923" s="23" t="str">
        <f t="shared" si="56"/>
        <v>-</v>
      </c>
      <c r="Z923" s="19" t="str">
        <f>_xlfn.XLOOKUP(D923,[4]Cmg!$I$4:$I$99,[4]Cmg!$M$4:$M$99,"----",0,1)</f>
        <v>----</v>
      </c>
      <c r="AA923" s="19" t="str">
        <f>_xlfn.XLOOKUP(D923,[4]Cmg!$A$4:$A$101,[4]Cmg!$B$4:$B$101,"----",0,1)</f>
        <v>----</v>
      </c>
      <c r="AB923" s="19" t="str">
        <f>_xlfn.XLOOKUP(D923,[4]Cmg!$E$4:$E$101,[4]Cmg!$F$4:$F$101,"----",0,1)</f>
        <v>----</v>
      </c>
      <c r="AC923" s="19" t="str">
        <f>_xlfn.XLOOKUP(D923,[4]Cmg!$O$4:$O$101,[4]Cmg!$P$4:$P$101,"----",0,1)</f>
        <v>----</v>
      </c>
      <c r="AD923" s="24" t="str">
        <f>_xlfn.XLOOKUP(D923,[4]Cmg!$S$4:$S$101,[4]Cmg!$U$4:$U$101,"----",0,1)</f>
        <v>----</v>
      </c>
      <c r="AG923" s="25">
        <f>IFERROR(SUMIFS('[4]BD Unidades'!$AH:$AH,'[4]BD Unidades'!$A:$A,'BD Centrales 2024'!$A923),"-")</f>
        <v>3</v>
      </c>
      <c r="AH923" s="25">
        <f>SUMIFS('[4]BD Unidades'!$AJ$3:$AJ$1424,'[4]BD Unidades'!$A$3:$A$1424,$A923)</f>
        <v>3151.2960413937217</v>
      </c>
      <c r="AI923" s="25">
        <f>SUMIFS('[4]BD Unidades'!$AL$3:$AL$1424,'[4]BD Unidades'!$A$3:$A$1424,$A923)</f>
        <v>0</v>
      </c>
      <c r="AJ923" s="26">
        <f t="shared" si="57"/>
        <v>0</v>
      </c>
      <c r="AK923" s="27">
        <f>IFERROR(SUMIFS('[4]BD Unidades'!$AO$3:$AO$1424,'[4]BD Unidades'!$A$3:$A$1424,$A923),"-")</f>
        <v>0</v>
      </c>
      <c r="AL923" s="27">
        <f>IFERROR(SUMIFS('[4]BD Unidades'!$AQ$3:$AQ$1424,'[4]BD Unidades'!$A$3:$A$1424,$A923),"-")</f>
        <v>0</v>
      </c>
      <c r="AM923" s="27">
        <f>IFERROR(SUMIFS('[4]BD Unidades'!$AS$3:$AS$1424,'[4]BD Unidades'!$A$3:$A$1424,$A923),"-")</f>
        <v>0</v>
      </c>
      <c r="AN923" s="27">
        <f>IFERROR(SUMIFS('[4]BD Unidades'!$AU$3:$AU$1424,'[4]BD Unidades'!$A$3:$A$1424,$A923),"-")</f>
        <v>0</v>
      </c>
      <c r="AO923" s="27">
        <f>IFERROR(SUMIFS('[4]BD Unidades'!$AW$3:$AW$1424,'[4]BD Unidades'!$A$3:$A$1424,$A923),"-")</f>
        <v>0</v>
      </c>
      <c r="AP923" s="27">
        <f>IFERROR(SUMIFS('[4]BD Unidades'!$AY$3:$AY$1424,'[4]BD Unidades'!$A$3:$A$1424,$A923),"-")</f>
        <v>0.15164331083434221</v>
      </c>
      <c r="AQ923" s="25">
        <f>IFERROR(SUMIFS('[4]BD Unidades'!$AZ$3:$AZ$1424,'[4]BD Unidades'!$A$3:$A$1424,$A923),"-")</f>
        <v>0.68629733827997597</v>
      </c>
      <c r="AR923" s="25">
        <f>IFERROR(SUMIFS('[4]BD Unidades'!$BA$3:$BA$1424,'[4]BD Unidades'!$A$3:$A$1424,$A923),"-")</f>
        <v>3</v>
      </c>
      <c r="AS923" s="28">
        <f>SUMIFS('[4]BD Unidades'!$BC$3:$BC$1424,'[4]BD Unidades'!$A$3:$A$1424,$A923)</f>
        <v>1.9135640723726765E-2</v>
      </c>
      <c r="AT923" s="28">
        <f>SUMIFS('[4]BD Unidades'!$BE$3:$BE$1424,'[4]BD Unidades'!$A$3:$A$1424,$A923)</f>
        <v>0.99504137713726604</v>
      </c>
      <c r="AU923" s="29">
        <f t="shared" si="58"/>
        <v>0.97600062283912503</v>
      </c>
      <c r="AV923" s="30">
        <f t="shared" si="59"/>
        <v>4.9499999999999995E-3</v>
      </c>
      <c r="AW923" s="25">
        <f>IFERROR(SUMIFS('[4]BD Unidades'!$BI$3:$BI$1424,'[4]BD Unidades'!$A$3:$A$1424,$A923),"-")</f>
        <v>0.24275707199484103</v>
      </c>
      <c r="AX923" s="25">
        <f>IFERROR(SUMIFS('[4]BD Unidades'!$BJ$3:$BJ$1424,'[4]BD Unidades'!$A$3:$A$1424,$A923),"-")</f>
        <v>0.14690412504118289</v>
      </c>
    </row>
    <row r="924" spans="1:50" ht="14.4" x14ac:dyDescent="0.3">
      <c r="A924" s="7">
        <v>2341</v>
      </c>
      <c r="B924" s="7" t="s">
        <v>4834</v>
      </c>
      <c r="D924" s="8" t="s">
        <v>4835</v>
      </c>
      <c r="E924" s="19" t="s">
        <v>4836</v>
      </c>
      <c r="F924" s="19" t="s">
        <v>4836</v>
      </c>
      <c r="G924" s="19" t="s">
        <v>4837</v>
      </c>
      <c r="H924" s="19" t="s">
        <v>397</v>
      </c>
      <c r="I924" s="19">
        <v>2024</v>
      </c>
      <c r="J924" s="19" t="s">
        <v>495</v>
      </c>
      <c r="K924" s="19" t="s">
        <v>496</v>
      </c>
      <c r="L924" s="19" t="s">
        <v>213</v>
      </c>
      <c r="M924" s="19" t="s">
        <v>90</v>
      </c>
      <c r="N924" s="19" t="s">
        <v>97</v>
      </c>
      <c r="O924" s="19" t="s">
        <v>97</v>
      </c>
      <c r="P924" s="19" t="s">
        <v>51</v>
      </c>
      <c r="Q924" s="9" t="s">
        <v>3514</v>
      </c>
      <c r="R924" s="20">
        <v>9.0065000000000008</v>
      </c>
      <c r="S924" s="20">
        <v>7.0000000000000007E-2</v>
      </c>
      <c r="T924" s="20">
        <v>9</v>
      </c>
      <c r="U924" s="20" t="s">
        <v>397</v>
      </c>
      <c r="V924" s="21">
        <f>_xlfn.XLOOKUP(D924,'[4]Gen. Real'!$A$2:$A$1168,'[4]Gen. Real'!$C$2:$C$1168,"-",0)</f>
        <v>7.7480399999999996</v>
      </c>
      <c r="W924" s="22"/>
      <c r="X924" s="22" t="str">
        <f>_xlfn.XLOOKUP(D924,[4]Vertimiento!$J$2:$J$119,[4]Vertimiento!$K$2:$K$119,"-",0)</f>
        <v>-</v>
      </c>
      <c r="Y924" s="23" t="str">
        <f t="shared" si="56"/>
        <v>-</v>
      </c>
      <c r="Z924" s="19" t="str">
        <f>_xlfn.XLOOKUP(D924,[4]Cmg!$I$4:$I$99,[4]Cmg!$M$4:$M$99,"----",0,1)</f>
        <v>----</v>
      </c>
      <c r="AA924" s="19" t="str">
        <f>_xlfn.XLOOKUP(D924,[4]Cmg!$A$4:$A$101,[4]Cmg!$B$4:$B$101,"----",0,1)</f>
        <v>----</v>
      </c>
      <c r="AB924" s="19" t="str">
        <f>_xlfn.XLOOKUP(D924,[4]Cmg!$E$4:$E$101,[4]Cmg!$F$4:$F$101,"----",0,1)</f>
        <v>----</v>
      </c>
      <c r="AC924" s="19" t="str">
        <f>_xlfn.XLOOKUP(D924,[4]Cmg!$O$4:$O$101,[4]Cmg!$P$4:$P$101,"----",0,1)</f>
        <v>----</v>
      </c>
      <c r="AD924" s="24" t="str">
        <f>_xlfn.XLOOKUP(D924,[4]Cmg!$S$4:$S$101,[4]Cmg!$U$4:$U$101,"----",0,1)</f>
        <v>----</v>
      </c>
      <c r="AG924" s="25">
        <f>IFERROR(SUMIFS('[4]BD Unidades'!$AH:$AH,'[4]BD Unidades'!$A:$A,'BD Centrales 2024'!$A924),"-")</f>
        <v>9</v>
      </c>
      <c r="AH924" s="25">
        <f>SUMIFS('[4]BD Unidades'!$AJ$3:$AJ$1424,'[4]BD Unidades'!$A$3:$A$1424,$A924)</f>
        <v>2900.9049020152111</v>
      </c>
      <c r="AI924" s="25">
        <f>SUMIFS('[4]BD Unidades'!$AL$3:$AL$1424,'[4]BD Unidades'!$A$3:$A$1424,$A924)</f>
        <v>0</v>
      </c>
      <c r="AJ924" s="26">
        <f t="shared" si="57"/>
        <v>0</v>
      </c>
      <c r="AK924" s="27">
        <f>IFERROR(SUMIFS('[4]BD Unidades'!$AO$3:$AO$1424,'[4]BD Unidades'!$A$3:$A$1424,$A924),"-")</f>
        <v>0</v>
      </c>
      <c r="AL924" s="27">
        <f>IFERROR(SUMIFS('[4]BD Unidades'!$AQ$3:$AQ$1424,'[4]BD Unidades'!$A$3:$A$1424,$A924),"-")</f>
        <v>0</v>
      </c>
      <c r="AM924" s="27">
        <f>IFERROR(SUMIFS('[4]BD Unidades'!$AS$3:$AS$1424,'[4]BD Unidades'!$A$3:$A$1424,$A924),"-")</f>
        <v>0</v>
      </c>
      <c r="AN924" s="27">
        <f>IFERROR(SUMIFS('[4]BD Unidades'!$AU$3:$AU$1424,'[4]BD Unidades'!$A$3:$A$1424,$A924),"-")</f>
        <v>0</v>
      </c>
      <c r="AO924" s="27">
        <f>IFERROR(SUMIFS('[4]BD Unidades'!$AW$3:$AW$1424,'[4]BD Unidades'!$A$3:$A$1424,$A924),"-")</f>
        <v>0</v>
      </c>
      <c r="AP924" s="27">
        <f>IFERROR(SUMIFS('[4]BD Unidades'!$AY$3:$AY$1424,'[4]BD Unidades'!$A$3:$A$1424,$A924),"-")</f>
        <v>0.25322411591628269</v>
      </c>
      <c r="AQ924" s="25">
        <f>IFERROR(SUMIFS('[4]BD Unidades'!$AZ$3:$AZ$1424,'[4]BD Unidades'!$A$3:$A$1424,$A924),"-")</f>
        <v>2.0582163036437242</v>
      </c>
      <c r="AR924" s="25">
        <f>IFERROR(SUMIFS('[4]BD Unidades'!$BA$3:$BA$1424,'[4]BD Unidades'!$A$3:$A$1424,$A924),"-")</f>
        <v>9</v>
      </c>
      <c r="AS924" s="28">
        <f>SUMIFS('[4]BD Unidades'!$BC$3:$BC$1424,'[4]BD Unidades'!$A$3:$A$1424,$A924)</f>
        <v>1.921712096818964E-2</v>
      </c>
      <c r="AT924" s="28">
        <f>SUMIFS('[4]BD Unidades'!$BE$3:$BE$1424,'[4]BD Unidades'!$A$3:$A$1424,$A924)</f>
        <v>0.99927829900627319</v>
      </c>
      <c r="AU924" s="29">
        <f t="shared" si="58"/>
        <v>0.98007504705338289</v>
      </c>
      <c r="AV924" s="30">
        <f t="shared" si="59"/>
        <v>7.000000000000001E-4</v>
      </c>
      <c r="AW924" s="25">
        <f>IFERROR(SUMIFS('[4]BD Unidades'!$BI$3:$BI$1424,'[4]BD Unidades'!$A$3:$A$1424,$A924),"-")</f>
        <v>0.66736285315549349</v>
      </c>
      <c r="AX924" s="25">
        <f>IFERROR(SUMIFS('[4]BD Unidades'!$BJ$3:$BJ$1424,'[4]BD Unidades'!$A$3:$A$1424,$A924),"-")</f>
        <v>0.42887603486279924</v>
      </c>
    </row>
    <row r="925" spans="1:50" ht="14.4" x14ac:dyDescent="0.3">
      <c r="A925" s="7">
        <v>2342</v>
      </c>
      <c r="B925" s="7" t="s">
        <v>4843</v>
      </c>
      <c r="D925" s="8" t="s">
        <v>4844</v>
      </c>
      <c r="E925" s="19" t="s">
        <v>1908</v>
      </c>
      <c r="F925" s="19" t="s">
        <v>4845</v>
      </c>
      <c r="G925" s="19" t="s">
        <v>3952</v>
      </c>
      <c r="H925" s="19" t="s">
        <v>397</v>
      </c>
      <c r="I925" s="19">
        <v>2024</v>
      </c>
      <c r="J925" s="19" t="s">
        <v>495</v>
      </c>
      <c r="K925" s="19" t="s">
        <v>496</v>
      </c>
      <c r="L925" s="19" t="s">
        <v>213</v>
      </c>
      <c r="M925" s="19" t="s">
        <v>48</v>
      </c>
      <c r="N925" s="19" t="s">
        <v>48</v>
      </c>
      <c r="O925" s="19" t="s">
        <v>48</v>
      </c>
      <c r="P925" s="19" t="s">
        <v>51</v>
      </c>
      <c r="Q925" s="9" t="s">
        <v>4846</v>
      </c>
      <c r="R925" s="20">
        <v>9.0045000000000002</v>
      </c>
      <c r="S925" s="20">
        <v>0.05</v>
      </c>
      <c r="T925" s="20">
        <v>9</v>
      </c>
      <c r="U925" s="20" t="s">
        <v>397</v>
      </c>
      <c r="V925" s="21" t="str">
        <f>_xlfn.XLOOKUP(D925,'[4]Gen. Real'!$A$2:$A$1168,'[4]Gen. Real'!$C$2:$C$1168,"-",0)</f>
        <v>-</v>
      </c>
      <c r="W925" s="22"/>
      <c r="X925" s="22" t="str">
        <f>_xlfn.XLOOKUP(D925,[4]Vertimiento!$J$2:$J$119,[4]Vertimiento!$K$2:$K$119,"-",0)</f>
        <v>-</v>
      </c>
      <c r="Y925" s="23" t="str">
        <f t="shared" si="56"/>
        <v>-</v>
      </c>
      <c r="Z925" s="19" t="str">
        <f>_xlfn.XLOOKUP(D925,[4]Cmg!$I$4:$I$99,[4]Cmg!$M$4:$M$99,"----",0,1)</f>
        <v>----</v>
      </c>
      <c r="AA925" s="19" t="str">
        <f>_xlfn.XLOOKUP(D925,[4]Cmg!$A$4:$A$101,[4]Cmg!$B$4:$B$101,"----",0,1)</f>
        <v>----</v>
      </c>
      <c r="AB925" s="19" t="str">
        <f>_xlfn.XLOOKUP(D925,[4]Cmg!$E$4:$E$101,[4]Cmg!$F$4:$F$101,"----",0,1)</f>
        <v>----</v>
      </c>
      <c r="AC925" s="19" t="str">
        <f>_xlfn.XLOOKUP(D925,[4]Cmg!$O$4:$O$101,[4]Cmg!$P$4:$P$101,"----",0,1)</f>
        <v>----</v>
      </c>
      <c r="AD925" s="24" t="str">
        <f>_xlfn.XLOOKUP(D925,[4]Cmg!$S$4:$S$101,[4]Cmg!$U$4:$U$101,"----",0,1)</f>
        <v>----</v>
      </c>
      <c r="AG925" s="25">
        <f>IFERROR(SUMIFS('[4]BD Unidades'!$AH:$AH,'[4]BD Unidades'!$A:$A,'BD Centrales 2024'!$A925),"-")</f>
        <v>0</v>
      </c>
      <c r="AH925" s="25">
        <f>SUMIFS('[4]BD Unidades'!$AJ$3:$AJ$1424,'[4]BD Unidades'!$A$3:$A$1424,$A925)</f>
        <v>0</v>
      </c>
      <c r="AI925" s="25">
        <f>SUMIFS('[4]BD Unidades'!$AL$3:$AL$1424,'[4]BD Unidades'!$A$3:$A$1424,$A925)</f>
        <v>0</v>
      </c>
      <c r="AJ925" s="26" t="str">
        <f t="shared" si="57"/>
        <v>-</v>
      </c>
      <c r="AK925" s="27">
        <f>IFERROR(SUMIFS('[4]BD Unidades'!$AO$3:$AO$1424,'[4]BD Unidades'!$A$3:$A$1424,$A925),"-")</f>
        <v>0</v>
      </c>
      <c r="AL925" s="27">
        <f>IFERROR(SUMIFS('[4]BD Unidades'!$AQ$3:$AQ$1424,'[4]BD Unidades'!$A$3:$A$1424,$A925),"-")</f>
        <v>0</v>
      </c>
      <c r="AM925" s="27">
        <f>IFERROR(SUMIFS('[4]BD Unidades'!$AS$3:$AS$1424,'[4]BD Unidades'!$A$3:$A$1424,$A925),"-")</f>
        <v>0</v>
      </c>
      <c r="AN925" s="27">
        <f>IFERROR(SUMIFS('[4]BD Unidades'!$AU$3:$AU$1424,'[4]BD Unidades'!$A$3:$A$1424,$A925),"-")</f>
        <v>0</v>
      </c>
      <c r="AO925" s="27">
        <f>IFERROR(SUMIFS('[4]BD Unidades'!$AW$3:$AW$1424,'[4]BD Unidades'!$A$3:$A$1424,$A925),"-")</f>
        <v>0</v>
      </c>
      <c r="AP925" s="27">
        <f>IFERROR(SUMIFS('[4]BD Unidades'!$AY$3:$AY$1424,'[4]BD Unidades'!$A$3:$A$1424,$A925),"-")</f>
        <v>0</v>
      </c>
      <c r="AQ925" s="25">
        <f>IFERROR(SUMIFS('[4]BD Unidades'!$AZ$3:$AZ$1424,'[4]BD Unidades'!$A$3:$A$1424,$A925),"-")</f>
        <v>0</v>
      </c>
      <c r="AR925" s="25">
        <f>IFERROR(SUMIFS('[4]BD Unidades'!$BA$3:$BA$1424,'[4]BD Unidades'!$A$3:$A$1424,$A925),"-")</f>
        <v>0</v>
      </c>
      <c r="AS925" s="28">
        <f>SUMIFS('[4]BD Unidades'!$BC$3:$BC$1424,'[4]BD Unidades'!$A$3:$A$1424,$A925)</f>
        <v>0</v>
      </c>
      <c r="AT925" s="28">
        <f>SUMIFS('[4]BD Unidades'!$BE$3:$BE$1424,'[4]BD Unidades'!$A$3:$A$1424,$A925)</f>
        <v>0</v>
      </c>
      <c r="AU925" s="29">
        <f t="shared" si="58"/>
        <v>0</v>
      </c>
      <c r="AV925" s="30">
        <f t="shared" si="59"/>
        <v>5.0000000000000001E-4</v>
      </c>
      <c r="AW925" s="25">
        <f>IFERROR(SUMIFS('[4]BD Unidades'!$BI$3:$BI$1424,'[4]BD Unidades'!$A$3:$A$1424,$A925),"-")</f>
        <v>0</v>
      </c>
      <c r="AX925" s="25">
        <f>IFERROR(SUMIFS('[4]BD Unidades'!$BJ$3:$BJ$1424,'[4]BD Unidades'!$A$3:$A$1424,$A925),"-")</f>
        <v>0</v>
      </c>
    </row>
    <row r="926" spans="1:50" ht="14.4" x14ac:dyDescent="0.3">
      <c r="A926" s="7">
        <v>2344</v>
      </c>
      <c r="B926" s="7" t="s">
        <v>4853</v>
      </c>
      <c r="D926" s="8" t="s">
        <v>4854</v>
      </c>
      <c r="E926" s="19" t="s">
        <v>4855</v>
      </c>
      <c r="F926" s="19" t="s">
        <v>4855</v>
      </c>
      <c r="G926" s="19" t="s">
        <v>4856</v>
      </c>
      <c r="H926" s="19" t="s">
        <v>397</v>
      </c>
      <c r="I926" s="19">
        <v>2024</v>
      </c>
      <c r="J926" s="19" t="s">
        <v>495</v>
      </c>
      <c r="K926" s="19" t="s">
        <v>496</v>
      </c>
      <c r="L926" s="19" t="s">
        <v>213</v>
      </c>
      <c r="M926" s="19" t="s">
        <v>90</v>
      </c>
      <c r="N926" s="19" t="s">
        <v>868</v>
      </c>
      <c r="O926" s="19" t="s">
        <v>868</v>
      </c>
      <c r="P926" s="19" t="s">
        <v>51</v>
      </c>
      <c r="Q926" s="9" t="s">
        <v>4857</v>
      </c>
      <c r="R926" s="20">
        <v>9.0124790000000008</v>
      </c>
      <c r="S926" s="20">
        <v>0.13800000000000001</v>
      </c>
      <c r="T926" s="20">
        <v>9</v>
      </c>
      <c r="U926" s="20" t="s">
        <v>397</v>
      </c>
      <c r="V926" s="21">
        <f>_xlfn.XLOOKUP(D926,'[4]Gen. Real'!$A$2:$A$1168,'[4]Gen. Real'!$C$2:$C$1168,"-",0)</f>
        <v>4.3786100000000001</v>
      </c>
      <c r="W926" s="22"/>
      <c r="X926" s="22" t="str">
        <f>_xlfn.XLOOKUP(D926,[4]Vertimiento!$J$2:$J$119,[4]Vertimiento!$K$2:$K$119,"-",0)</f>
        <v>-</v>
      </c>
      <c r="Y926" s="23" t="str">
        <f t="shared" si="56"/>
        <v>-</v>
      </c>
      <c r="Z926" s="19" t="str">
        <f>_xlfn.XLOOKUP(D926,[4]Cmg!$I$4:$I$99,[4]Cmg!$M$4:$M$99,"----",0,1)</f>
        <v>----</v>
      </c>
      <c r="AA926" s="19" t="str">
        <f>_xlfn.XLOOKUP(D926,[4]Cmg!$A$4:$A$101,[4]Cmg!$B$4:$B$101,"----",0,1)</f>
        <v>----</v>
      </c>
      <c r="AB926" s="19" t="str">
        <f>_xlfn.XLOOKUP(D926,[4]Cmg!$E$4:$E$101,[4]Cmg!$F$4:$F$101,"----",0,1)</f>
        <v>----</v>
      </c>
      <c r="AC926" s="19" t="str">
        <f>_xlfn.XLOOKUP(D926,[4]Cmg!$O$4:$O$101,[4]Cmg!$P$4:$P$101,"----",0,1)</f>
        <v>----</v>
      </c>
      <c r="AD926" s="24" t="str">
        <f>_xlfn.XLOOKUP(D926,[4]Cmg!$S$4:$S$101,[4]Cmg!$U$4:$U$101,"----",0,1)</f>
        <v>----</v>
      </c>
      <c r="AG926" s="25">
        <f>IFERROR(SUMIFS('[4]BD Unidades'!$AH:$AH,'[4]BD Unidades'!$A:$A,'BD Centrales 2024'!$A926),"-")</f>
        <v>9</v>
      </c>
      <c r="AH926" s="25">
        <f>SUMIFS('[4]BD Unidades'!$AJ$3:$AJ$1424,'[4]BD Unidades'!$A$3:$A$1424,$A926)</f>
        <v>1797.5076557737332</v>
      </c>
      <c r="AI926" s="25">
        <f>SUMIFS('[4]BD Unidades'!$AL$3:$AL$1424,'[4]BD Unidades'!$A$3:$A$1424,$A926)</f>
        <v>0</v>
      </c>
      <c r="AJ926" s="26">
        <f t="shared" si="57"/>
        <v>0</v>
      </c>
      <c r="AK926" s="27">
        <f>IFERROR(SUMIFS('[4]BD Unidades'!$AO$3:$AO$1424,'[4]BD Unidades'!$A$3:$A$1424,$A926),"-")</f>
        <v>0</v>
      </c>
      <c r="AL926" s="27">
        <f>IFERROR(SUMIFS('[4]BD Unidades'!$AQ$3:$AQ$1424,'[4]BD Unidades'!$A$3:$A$1424,$A926),"-")</f>
        <v>0</v>
      </c>
      <c r="AM926" s="27">
        <f>IFERROR(SUMIFS('[4]BD Unidades'!$AS$3:$AS$1424,'[4]BD Unidades'!$A$3:$A$1424,$A926),"-")</f>
        <v>0</v>
      </c>
      <c r="AN926" s="27">
        <f>IFERROR(SUMIFS('[4]BD Unidades'!$AU$3:$AU$1424,'[4]BD Unidades'!$A$3:$A$1424,$A926),"-")</f>
        <v>0</v>
      </c>
      <c r="AO926" s="27">
        <f>IFERROR(SUMIFS('[4]BD Unidades'!$AW$3:$AW$1424,'[4]BD Unidades'!$A$3:$A$1424,$A926),"-")</f>
        <v>0</v>
      </c>
      <c r="AP926" s="27">
        <f>IFERROR(SUMIFS('[4]BD Unidades'!$AY$3:$AY$1424,'[4]BD Unidades'!$A$3:$A$1424,$A926),"-")</f>
        <v>0.21216582030315964</v>
      </c>
      <c r="AQ926" s="25">
        <f>IFERROR(SUMIFS('[4]BD Unidades'!$AZ$3:$AZ$1424,'[4]BD Unidades'!$A$3:$A$1424,$A926),"-")</f>
        <v>2.0582163036437242</v>
      </c>
      <c r="AR926" s="25">
        <f>IFERROR(SUMIFS('[4]BD Unidades'!$BA$3:$BA$1424,'[4]BD Unidades'!$A$3:$A$1424,$A926),"-")</f>
        <v>9</v>
      </c>
      <c r="AS926" s="28">
        <f>SUMIFS('[4]BD Unidades'!$BC$3:$BC$1424,'[4]BD Unidades'!$A$3:$A$1424,$A926)</f>
        <v>1.9204372071213702E-2</v>
      </c>
      <c r="AT926" s="28">
        <f>SUMIFS('[4]BD Unidades'!$BE$3:$BE$1424,'[4]BD Unidades'!$A$3:$A$1424,$A926)</f>
        <v>0.99861536431874065</v>
      </c>
      <c r="AU926" s="29">
        <f t="shared" si="58"/>
        <v>0.9794375833063329</v>
      </c>
      <c r="AV926" s="30">
        <f t="shared" si="59"/>
        <v>1.3800000000000002E-3</v>
      </c>
      <c r="AW926" s="25">
        <f>IFERROR(SUMIFS('[4]BD Unidades'!$BI$3:$BI$1424,'[4]BD Unidades'!$A$3:$A$1424,$A926),"-")</f>
        <v>0.41365466104679327</v>
      </c>
      <c r="AX926" s="25">
        <f>IFERROR(SUMIFS('[4]BD Unidades'!$BJ$3:$BJ$1424,'[4]BD Unidades'!$A$3:$A$1424,$A926),"-")</f>
        <v>0.26583225301413166</v>
      </c>
    </row>
    <row r="927" spans="1:50" ht="14.4" x14ac:dyDescent="0.3">
      <c r="A927" s="7">
        <v>2345</v>
      </c>
      <c r="B927" s="7" t="s">
        <v>4858</v>
      </c>
      <c r="D927" s="8" t="s">
        <v>4859</v>
      </c>
      <c r="E927" s="19" t="s">
        <v>4860</v>
      </c>
      <c r="F927" s="19" t="s">
        <v>4860</v>
      </c>
      <c r="G927" s="19" t="s">
        <v>4861</v>
      </c>
      <c r="H927" s="19" t="s">
        <v>397</v>
      </c>
      <c r="I927" s="19">
        <v>2024</v>
      </c>
      <c r="J927" s="19" t="s">
        <v>495</v>
      </c>
      <c r="K927" s="19" t="s">
        <v>496</v>
      </c>
      <c r="L927" s="19" t="s">
        <v>213</v>
      </c>
      <c r="M927" s="19" t="s">
        <v>362</v>
      </c>
      <c r="N927" s="19" t="s">
        <v>363</v>
      </c>
      <c r="O927" s="19" t="s">
        <v>2318</v>
      </c>
      <c r="P927" s="19" t="s">
        <v>51</v>
      </c>
      <c r="Q927" s="9" t="s">
        <v>4862</v>
      </c>
      <c r="R927" s="20">
        <v>3.0045000000000002</v>
      </c>
      <c r="S927" s="20">
        <v>0.14979999999999999</v>
      </c>
      <c r="T927" s="20">
        <v>3</v>
      </c>
      <c r="U927" s="20" t="s">
        <v>397</v>
      </c>
      <c r="V927" s="21">
        <f>_xlfn.XLOOKUP(D927,'[4]Gen. Real'!$A$2:$A$1168,'[4]Gen. Real'!$C$2:$C$1168,"-",0)</f>
        <v>1.71638</v>
      </c>
      <c r="W927" s="22"/>
      <c r="X927" s="22" t="str">
        <f>_xlfn.XLOOKUP(D927,[4]Vertimiento!$J$2:$J$119,[4]Vertimiento!$K$2:$K$119,"-",0)</f>
        <v>-</v>
      </c>
      <c r="Y927" s="23" t="str">
        <f t="shared" si="56"/>
        <v>-</v>
      </c>
      <c r="Z927" s="19" t="str">
        <f>_xlfn.XLOOKUP(D927,[4]Cmg!$I$4:$I$99,[4]Cmg!$M$4:$M$99,"----",0,1)</f>
        <v>----</v>
      </c>
      <c r="AA927" s="19" t="str">
        <f>_xlfn.XLOOKUP(D927,[4]Cmg!$A$4:$A$101,[4]Cmg!$B$4:$B$101,"----",0,1)</f>
        <v>----</v>
      </c>
      <c r="AB927" s="19" t="str">
        <f>_xlfn.XLOOKUP(D927,[4]Cmg!$E$4:$E$101,[4]Cmg!$F$4:$F$101,"----",0,1)</f>
        <v>----</v>
      </c>
      <c r="AC927" s="19" t="str">
        <f>_xlfn.XLOOKUP(D927,[4]Cmg!$O$4:$O$101,[4]Cmg!$P$4:$P$101,"----",0,1)</f>
        <v>----</v>
      </c>
      <c r="AD927" s="24" t="str">
        <f>_xlfn.XLOOKUP(D927,[4]Cmg!$S$4:$S$101,[4]Cmg!$U$4:$U$101,"----",0,1)</f>
        <v>----</v>
      </c>
      <c r="AG927" s="25">
        <f>IFERROR(SUMIFS('[4]BD Unidades'!$AH:$AH,'[4]BD Unidades'!$A:$A,'BD Centrales 2024'!$A927),"-")</f>
        <v>3</v>
      </c>
      <c r="AH927" s="25">
        <f>SUMIFS('[4]BD Unidades'!$AJ$3:$AJ$1424,'[4]BD Unidades'!$A$3:$A$1424,$A927)</f>
        <v>2092.9605591612576</v>
      </c>
      <c r="AI927" s="25">
        <f>SUMIFS('[4]BD Unidades'!$AL$3:$AL$1424,'[4]BD Unidades'!$A$3:$A$1424,$A927)</f>
        <v>0</v>
      </c>
      <c r="AJ927" s="26">
        <f t="shared" si="57"/>
        <v>0</v>
      </c>
      <c r="AK927" s="27">
        <f>IFERROR(SUMIFS('[4]BD Unidades'!$AO$3:$AO$1424,'[4]BD Unidades'!$A$3:$A$1424,$A927),"-")</f>
        <v>0</v>
      </c>
      <c r="AL927" s="27">
        <f>IFERROR(SUMIFS('[4]BD Unidades'!$AQ$3:$AQ$1424,'[4]BD Unidades'!$A$3:$A$1424,$A927),"-")</f>
        <v>0</v>
      </c>
      <c r="AM927" s="27">
        <f>IFERROR(SUMIFS('[4]BD Unidades'!$AS$3:$AS$1424,'[4]BD Unidades'!$A$3:$A$1424,$A927),"-")</f>
        <v>0</v>
      </c>
      <c r="AN927" s="27">
        <f>IFERROR(SUMIFS('[4]BD Unidades'!$AU$3:$AU$1424,'[4]BD Unidades'!$A$3:$A$1424,$A927),"-")</f>
        <v>0</v>
      </c>
      <c r="AO927" s="27">
        <f>IFERROR(SUMIFS('[4]BD Unidades'!$AW$3:$AW$1424,'[4]BD Unidades'!$A$3:$A$1424,$A927),"-")</f>
        <v>0</v>
      </c>
      <c r="AP927" s="27">
        <f>IFERROR(SUMIFS('[4]BD Unidades'!$AY$3:$AY$1424,'[4]BD Unidades'!$A$3:$A$1424,$A927),"-")</f>
        <v>0.20521417873190215</v>
      </c>
      <c r="AQ927" s="25">
        <f>IFERROR(SUMIFS('[4]BD Unidades'!$AZ$3:$AZ$1424,'[4]BD Unidades'!$A$3:$A$1424,$A927),"-")</f>
        <v>0.68607210121457474</v>
      </c>
      <c r="AR927" s="25">
        <f>IFERROR(SUMIFS('[4]BD Unidades'!$BA$3:$BA$1424,'[4]BD Unidades'!$A$3:$A$1424,$A927),"-")</f>
        <v>3</v>
      </c>
      <c r="AS927" s="28">
        <f>SUMIFS('[4]BD Unidades'!$BC$3:$BC$1424,'[4]BD Unidades'!$A$3:$A$1424,$A927)</f>
        <v>1.9202196704942588E-2</v>
      </c>
      <c r="AT927" s="28">
        <f>SUMIFS('[4]BD Unidades'!$BE$3:$BE$1424,'[4]BD Unidades'!$A$3:$A$1424,$A927)</f>
        <v>0.99850224663005482</v>
      </c>
      <c r="AU927" s="29">
        <f t="shared" si="58"/>
        <v>0.97932881007993744</v>
      </c>
      <c r="AV927" s="30">
        <f t="shared" si="59"/>
        <v>1.498E-3</v>
      </c>
      <c r="AW927" s="25">
        <f>IFERROR(SUMIFS('[4]BD Unidades'!$BI$3:$BI$1424,'[4]BD Unidades'!$A$3:$A$1424,$A927),"-")</f>
        <v>0.1654618644187173</v>
      </c>
      <c r="AX927" s="25">
        <f>IFERROR(SUMIFS('[4]BD Unidades'!$BJ$3:$BJ$1424,'[4]BD Unidades'!$A$3:$A$1424,$A927),"-")</f>
        <v>0.10633290120565264</v>
      </c>
    </row>
    <row r="928" spans="1:50" ht="14.4" x14ac:dyDescent="0.3">
      <c r="A928" s="7">
        <v>2347</v>
      </c>
      <c r="B928" s="7" t="s">
        <v>4878</v>
      </c>
      <c r="D928" s="8" t="s">
        <v>4879</v>
      </c>
      <c r="E928" s="19" t="s">
        <v>1583</v>
      </c>
      <c r="F928" s="19" t="s">
        <v>1583</v>
      </c>
      <c r="G928" s="19" t="s">
        <v>4880</v>
      </c>
      <c r="H928" s="19">
        <v>1</v>
      </c>
      <c r="I928" s="19">
        <v>2024</v>
      </c>
      <c r="J928" s="19" t="s">
        <v>495</v>
      </c>
      <c r="K928" s="19" t="s">
        <v>496</v>
      </c>
      <c r="L928" s="19" t="s">
        <v>47</v>
      </c>
      <c r="M928" s="19" t="s">
        <v>48</v>
      </c>
      <c r="N928" s="19" t="s">
        <v>49</v>
      </c>
      <c r="O928" s="19" t="s">
        <v>50</v>
      </c>
      <c r="P928" s="19" t="s">
        <v>51</v>
      </c>
      <c r="Q928" s="9" t="s">
        <v>3919</v>
      </c>
      <c r="R928" s="20">
        <v>117.97499999999999</v>
      </c>
      <c r="S928" s="20">
        <v>0.3</v>
      </c>
      <c r="T928" s="20">
        <v>108.9602</v>
      </c>
      <c r="U928" s="20" t="s">
        <v>397</v>
      </c>
      <c r="V928" s="21" t="str">
        <f>_xlfn.XLOOKUP(D928,'[4]Gen. Real'!$A$2:$A$1168,'[4]Gen. Real'!$C$2:$C$1168,"-",0)</f>
        <v>-</v>
      </c>
      <c r="W928" s="22"/>
      <c r="X928" s="22" t="str">
        <f>_xlfn.XLOOKUP(D928,[4]Vertimiento!$J$2:$J$119,[4]Vertimiento!$K$2:$K$119,"-",0)</f>
        <v>-</v>
      </c>
      <c r="Y928" s="23" t="str">
        <f t="shared" si="56"/>
        <v>-</v>
      </c>
      <c r="Z928" s="19" t="str">
        <f>_xlfn.XLOOKUP(D928,[4]Cmg!$I$4:$I$99,[4]Cmg!$M$4:$M$99,"----",0,1)</f>
        <v>----</v>
      </c>
      <c r="AA928" s="19" t="str">
        <f>_xlfn.XLOOKUP(D928,[4]Cmg!$A$4:$A$101,[4]Cmg!$B$4:$B$101,"----",0,1)</f>
        <v>----</v>
      </c>
      <c r="AB928" s="19" t="str">
        <f>_xlfn.XLOOKUP(D928,[4]Cmg!$E$4:$E$101,[4]Cmg!$F$4:$F$101,"----",0,1)</f>
        <v>----</v>
      </c>
      <c r="AC928" s="19" t="str">
        <f>_xlfn.XLOOKUP(D928,[4]Cmg!$O$4:$O$101,[4]Cmg!$P$4:$P$101,"----",0,1)</f>
        <v>----</v>
      </c>
      <c r="AD928" s="24" t="str">
        <f>_xlfn.XLOOKUP(D928,[4]Cmg!$S$4:$S$101,[4]Cmg!$U$4:$U$101,"----",0,1)</f>
        <v>----</v>
      </c>
      <c r="AG928" s="25">
        <f>IFERROR(SUMIFS('[4]BD Unidades'!$AH:$AH,'[4]BD Unidades'!$A:$A,'BD Centrales 2024'!$A928),"-")</f>
        <v>0</v>
      </c>
      <c r="AH928" s="25">
        <f>SUMIFS('[4]BD Unidades'!$AJ$3:$AJ$1424,'[4]BD Unidades'!$A$3:$A$1424,$A928)</f>
        <v>0</v>
      </c>
      <c r="AI928" s="25">
        <f>SUMIFS('[4]BD Unidades'!$AL$3:$AL$1424,'[4]BD Unidades'!$A$3:$A$1424,$A928)</f>
        <v>0</v>
      </c>
      <c r="AJ928" s="26" t="str">
        <f t="shared" si="57"/>
        <v>-</v>
      </c>
      <c r="AK928" s="27">
        <f>IFERROR(SUMIFS('[4]BD Unidades'!$AO$3:$AO$1424,'[4]BD Unidades'!$A$3:$A$1424,$A928),"-")</f>
        <v>0</v>
      </c>
      <c r="AL928" s="27">
        <f>IFERROR(SUMIFS('[4]BD Unidades'!$AQ$3:$AQ$1424,'[4]BD Unidades'!$A$3:$A$1424,$A928),"-")</f>
        <v>0</v>
      </c>
      <c r="AM928" s="27">
        <f>IFERROR(SUMIFS('[4]BD Unidades'!$AS$3:$AS$1424,'[4]BD Unidades'!$A$3:$A$1424,$A928),"-")</f>
        <v>0</v>
      </c>
      <c r="AN928" s="27">
        <f>IFERROR(SUMIFS('[4]BD Unidades'!$AU$3:$AU$1424,'[4]BD Unidades'!$A$3:$A$1424,$A928),"-")</f>
        <v>0</v>
      </c>
      <c r="AO928" s="27">
        <f>IFERROR(SUMIFS('[4]BD Unidades'!$AW$3:$AW$1424,'[4]BD Unidades'!$A$3:$A$1424,$A928),"-")</f>
        <v>0</v>
      </c>
      <c r="AP928" s="27">
        <f>IFERROR(SUMIFS('[4]BD Unidades'!$AY$3:$AY$1424,'[4]BD Unidades'!$A$3:$A$1424,$A928),"-")</f>
        <v>0</v>
      </c>
      <c r="AQ928" s="25">
        <f>IFERROR(SUMIFS('[4]BD Unidades'!$AZ$3:$AZ$1424,'[4]BD Unidades'!$A$3:$A$1424,$A928),"-")</f>
        <v>0</v>
      </c>
      <c r="AR928" s="25">
        <f>IFERROR(SUMIFS('[4]BD Unidades'!$BA$3:$BA$1424,'[4]BD Unidades'!$A$3:$A$1424,$A928),"-")</f>
        <v>0</v>
      </c>
      <c r="AS928" s="28">
        <f>SUMIFS('[4]BD Unidades'!$BC$3:$BC$1424,'[4]BD Unidades'!$A$3:$A$1424,$A928)</f>
        <v>0</v>
      </c>
      <c r="AT928" s="28">
        <f>SUMIFS('[4]BD Unidades'!$BE$3:$BE$1424,'[4]BD Unidades'!$A$3:$A$1424,$A928)</f>
        <v>0</v>
      </c>
      <c r="AU928" s="29">
        <f t="shared" si="58"/>
        <v>0</v>
      </c>
      <c r="AV928" s="30">
        <f t="shared" si="59"/>
        <v>3.0000000000000001E-3</v>
      </c>
      <c r="AW928" s="25">
        <f>IFERROR(SUMIFS('[4]BD Unidades'!$BI$3:$BI$1424,'[4]BD Unidades'!$A$3:$A$1424,$A928),"-")</f>
        <v>0</v>
      </c>
      <c r="AX928" s="25">
        <f>IFERROR(SUMIFS('[4]BD Unidades'!$BJ$3:$BJ$1424,'[4]BD Unidades'!$A$3:$A$1424,$A928),"-")</f>
        <v>0</v>
      </c>
    </row>
    <row r="929" spans="1:50" ht="14.4" x14ac:dyDescent="0.3">
      <c r="A929" s="7">
        <v>2348</v>
      </c>
      <c r="B929" s="7" t="s">
        <v>4881</v>
      </c>
      <c r="D929" s="8" t="s">
        <v>4882</v>
      </c>
      <c r="E929" s="19" t="s">
        <v>4883</v>
      </c>
      <c r="F929" s="19" t="s">
        <v>4883</v>
      </c>
      <c r="G929" s="19" t="s">
        <v>4884</v>
      </c>
      <c r="H929" s="19" t="s">
        <v>397</v>
      </c>
      <c r="I929" s="19">
        <v>2024</v>
      </c>
      <c r="J929" s="19" t="s">
        <v>495</v>
      </c>
      <c r="K929" s="19" t="s">
        <v>496</v>
      </c>
      <c r="L929" s="19" t="s">
        <v>213</v>
      </c>
      <c r="M929" s="19" t="s">
        <v>362</v>
      </c>
      <c r="N929" s="19" t="s">
        <v>363</v>
      </c>
      <c r="O929" s="19" t="s">
        <v>2207</v>
      </c>
      <c r="P929" s="19" t="s">
        <v>51</v>
      </c>
      <c r="Q929" s="9" t="s">
        <v>4885</v>
      </c>
      <c r="R929" s="20">
        <v>3.0049999999999999</v>
      </c>
      <c r="S929" s="20">
        <v>0.15</v>
      </c>
      <c r="T929" s="20">
        <v>3</v>
      </c>
      <c r="U929" s="20" t="s">
        <v>397</v>
      </c>
      <c r="V929" s="21">
        <f>_xlfn.XLOOKUP(D929,'[4]Gen. Real'!$A$2:$A$1168,'[4]Gen. Real'!$C$2:$C$1168,"-",0)</f>
        <v>0.10528</v>
      </c>
      <c r="W929" s="22"/>
      <c r="X929" s="22" t="str">
        <f>_xlfn.XLOOKUP(D929,[4]Vertimiento!$J$2:$J$119,[4]Vertimiento!$K$2:$K$119,"-",0)</f>
        <v>-</v>
      </c>
      <c r="Y929" s="23" t="str">
        <f t="shared" si="56"/>
        <v>-</v>
      </c>
      <c r="Z929" s="19" t="str">
        <f>_xlfn.XLOOKUP(D929,[4]Cmg!$I$4:$I$99,[4]Cmg!$M$4:$M$99,"----",0,1)</f>
        <v>----</v>
      </c>
      <c r="AA929" s="19" t="str">
        <f>_xlfn.XLOOKUP(D929,[4]Cmg!$A$4:$A$101,[4]Cmg!$B$4:$B$101,"----",0,1)</f>
        <v>----</v>
      </c>
      <c r="AB929" s="19" t="str">
        <f>_xlfn.XLOOKUP(D929,[4]Cmg!$E$4:$E$101,[4]Cmg!$F$4:$F$101,"----",0,1)</f>
        <v>----</v>
      </c>
      <c r="AC929" s="19" t="str">
        <f>_xlfn.XLOOKUP(D929,[4]Cmg!$O$4:$O$101,[4]Cmg!$P$4:$P$101,"----",0,1)</f>
        <v>----</v>
      </c>
      <c r="AD929" s="24" t="str">
        <f>_xlfn.XLOOKUP(D929,[4]Cmg!$S$4:$S$101,[4]Cmg!$U$4:$U$101,"----",0,1)</f>
        <v>----</v>
      </c>
      <c r="AG929" s="25">
        <f>IFERROR(SUMIFS('[4]BD Unidades'!$AH:$AH,'[4]BD Unidades'!$A:$A,'BD Centrales 2024'!$A929),"-")</f>
        <v>1.1000000000000001</v>
      </c>
      <c r="AH929" s="25">
        <f>SUMIFS('[4]BD Unidades'!$AJ$3:$AJ$1424,'[4]BD Unidades'!$A$3:$A$1424,$A929)</f>
        <v>131.7803660565724</v>
      </c>
      <c r="AI929" s="25">
        <f>SUMIFS('[4]BD Unidades'!$AL$3:$AL$1424,'[4]BD Unidades'!$A$3:$A$1424,$A929)</f>
        <v>0</v>
      </c>
      <c r="AJ929" s="26">
        <f t="shared" si="57"/>
        <v>0</v>
      </c>
      <c r="AK929" s="27">
        <f>IFERROR(SUMIFS('[4]BD Unidades'!$AO$3:$AO$1424,'[4]BD Unidades'!$A$3:$A$1424,$A929),"-")</f>
        <v>0</v>
      </c>
      <c r="AL929" s="27">
        <f>IFERROR(SUMIFS('[4]BD Unidades'!$AQ$3:$AQ$1424,'[4]BD Unidades'!$A$3:$A$1424,$A929),"-")</f>
        <v>0</v>
      </c>
      <c r="AM929" s="27">
        <f>IFERROR(SUMIFS('[4]BD Unidades'!$AS$3:$AS$1424,'[4]BD Unidades'!$A$3:$A$1424,$A929),"-")</f>
        <v>0</v>
      </c>
      <c r="AN929" s="27">
        <f>IFERROR(SUMIFS('[4]BD Unidades'!$AU$3:$AU$1424,'[4]BD Unidades'!$A$3:$A$1424,$A929),"-")</f>
        <v>0</v>
      </c>
      <c r="AO929" s="27">
        <f>IFERROR(SUMIFS('[4]BD Unidades'!$AW$3:$AW$1424,'[4]BD Unidades'!$A$3:$A$1424,$A929),"-")</f>
        <v>0</v>
      </c>
      <c r="AP929" s="27">
        <f>IFERROR(SUMIFS('[4]BD Unidades'!$AY$3:$AY$1424,'[4]BD Unidades'!$A$3:$A$1424,$A929),"-")</f>
        <v>9.9700632279534129E-2</v>
      </c>
      <c r="AQ929" s="25">
        <f>IFERROR(SUMIFS('[4]BD Unidades'!$AZ$3:$AZ$1424,'[4]BD Unidades'!$A$3:$A$1424,$A929),"-")</f>
        <v>0.25155977044534406</v>
      </c>
      <c r="AR929" s="25">
        <f>IFERROR(SUMIFS('[4]BD Unidades'!$BA$3:$BA$1424,'[4]BD Unidades'!$A$3:$A$1424,$A929),"-")</f>
        <v>1.1000000000000001</v>
      </c>
      <c r="AS929" s="28">
        <f>SUMIFS('[4]BD Unidades'!$BC$3:$BC$1424,'[4]BD Unidades'!$A$3:$A$1424,$A929)</f>
        <v>7.0396339434276216E-3</v>
      </c>
      <c r="AT929" s="28">
        <f>SUMIFS('[4]BD Unidades'!$BE$3:$BE$1424,'[4]BD Unidades'!$A$3:$A$1424,$A929)</f>
        <v>0.36605657237936778</v>
      </c>
      <c r="AU929" s="29">
        <f t="shared" si="58"/>
        <v>0.3634796681072312</v>
      </c>
      <c r="AV929" s="30">
        <f t="shared" si="59"/>
        <v>1.5E-3</v>
      </c>
      <c r="AW929" s="25">
        <f>IFERROR(SUMIFS('[4]BD Unidades'!$BI$3:$BI$1424,'[4]BD Unidades'!$A$3:$A$1424,$A929),"-")</f>
        <v>1.0111558381143838E-2</v>
      </c>
      <c r="AX929" s="25">
        <f>IFERROR(SUMIFS('[4]BD Unidades'!$BJ$3:$BJ$1424,'[4]BD Unidades'!$A$3:$A$1424,$A929),"-")</f>
        <v>6.498121740345442E-3</v>
      </c>
    </row>
    <row r="930" spans="1:50" ht="14.4" x14ac:dyDescent="0.3">
      <c r="A930" s="7">
        <v>2349</v>
      </c>
      <c r="B930" s="7" t="s">
        <v>4943</v>
      </c>
      <c r="D930" s="8" t="s">
        <v>4944</v>
      </c>
      <c r="E930" s="19" t="s">
        <v>4945</v>
      </c>
      <c r="F930" s="19" t="s">
        <v>4945</v>
      </c>
      <c r="G930" s="19" t="s">
        <v>4946</v>
      </c>
      <c r="H930" s="19" t="s">
        <v>397</v>
      </c>
      <c r="I930" s="19">
        <v>2024</v>
      </c>
      <c r="J930" s="19" t="s">
        <v>495</v>
      </c>
      <c r="K930" s="19" t="s">
        <v>496</v>
      </c>
      <c r="L930" s="19" t="s">
        <v>213</v>
      </c>
      <c r="M930" s="19" t="s">
        <v>477</v>
      </c>
      <c r="N930" s="19" t="s">
        <v>766</v>
      </c>
      <c r="O930" s="19" t="s">
        <v>837</v>
      </c>
      <c r="P930" s="19" t="s">
        <v>51</v>
      </c>
      <c r="Q930" s="9" t="s">
        <v>4948</v>
      </c>
      <c r="R930" s="20">
        <v>4.0599999999999996</v>
      </c>
      <c r="S930" s="20">
        <v>0.246</v>
      </c>
      <c r="T930" s="20">
        <v>4.05</v>
      </c>
      <c r="U930" s="20" t="s">
        <v>397</v>
      </c>
      <c r="V930" s="21" t="str">
        <f>_xlfn.XLOOKUP(D930,'[4]Gen. Real'!$A$2:$A$1168,'[4]Gen. Real'!$C$2:$C$1168,"-",0)</f>
        <v>-</v>
      </c>
      <c r="W930" s="22"/>
      <c r="X930" s="22" t="str">
        <f>_xlfn.XLOOKUP(D930,[4]Vertimiento!$J$2:$J$119,[4]Vertimiento!$K$2:$K$119,"-",0)</f>
        <v>-</v>
      </c>
      <c r="Y930" s="23" t="str">
        <f t="shared" si="56"/>
        <v>-</v>
      </c>
      <c r="Z930" s="19" t="str">
        <f>_xlfn.XLOOKUP(D930,[4]Cmg!$I$4:$I$99,[4]Cmg!$M$4:$M$99,"----",0,1)</f>
        <v>----</v>
      </c>
      <c r="AA930" s="19" t="str">
        <f>_xlfn.XLOOKUP(D930,[4]Cmg!$A$4:$A$101,[4]Cmg!$B$4:$B$101,"----",0,1)</f>
        <v>----</v>
      </c>
      <c r="AB930" s="19" t="str">
        <f>_xlfn.XLOOKUP(D930,[4]Cmg!$E$4:$E$101,[4]Cmg!$F$4:$F$101,"----",0,1)</f>
        <v>----</v>
      </c>
      <c r="AC930" s="19" t="str">
        <f>_xlfn.XLOOKUP(D930,[4]Cmg!$O$4:$O$101,[4]Cmg!$P$4:$P$101,"----",0,1)</f>
        <v>----</v>
      </c>
      <c r="AD930" s="24" t="str">
        <f>_xlfn.XLOOKUP(D930,[4]Cmg!$S$4:$S$101,[4]Cmg!$U$4:$U$101,"----",0,1)</f>
        <v>----</v>
      </c>
      <c r="AG930" s="25">
        <f>IFERROR(SUMIFS('[4]BD Unidades'!$AH:$AH,'[4]BD Unidades'!$A:$A,'BD Centrales 2024'!$A930),"-")</f>
        <v>0</v>
      </c>
      <c r="AH930" s="25">
        <f>SUMIFS('[4]BD Unidades'!$AJ$3:$AJ$1424,'[4]BD Unidades'!$A$3:$A$1424,$A930)</f>
        <v>0</v>
      </c>
      <c r="AI930" s="25">
        <f>SUMIFS('[4]BD Unidades'!$AL$3:$AL$1424,'[4]BD Unidades'!$A$3:$A$1424,$A930)</f>
        <v>0</v>
      </c>
      <c r="AJ930" s="26" t="str">
        <f t="shared" si="57"/>
        <v>-</v>
      </c>
      <c r="AK930" s="27">
        <f>IFERROR(SUMIFS('[4]BD Unidades'!$AO$3:$AO$1424,'[4]BD Unidades'!$A$3:$A$1424,$A930),"-")</f>
        <v>0</v>
      </c>
      <c r="AL930" s="27">
        <f>IFERROR(SUMIFS('[4]BD Unidades'!$AQ$3:$AQ$1424,'[4]BD Unidades'!$A$3:$A$1424,$A930),"-")</f>
        <v>0</v>
      </c>
      <c r="AM930" s="27">
        <f>IFERROR(SUMIFS('[4]BD Unidades'!$AS$3:$AS$1424,'[4]BD Unidades'!$A$3:$A$1424,$A930),"-")</f>
        <v>0</v>
      </c>
      <c r="AN930" s="27">
        <f>IFERROR(SUMIFS('[4]BD Unidades'!$AU$3:$AU$1424,'[4]BD Unidades'!$A$3:$A$1424,$A930),"-")</f>
        <v>0</v>
      </c>
      <c r="AO930" s="27">
        <f>IFERROR(SUMIFS('[4]BD Unidades'!$AW$3:$AW$1424,'[4]BD Unidades'!$A$3:$A$1424,$A930),"-")</f>
        <v>0</v>
      </c>
      <c r="AP930" s="27">
        <f>IFERROR(SUMIFS('[4]BD Unidades'!$AY$3:$AY$1424,'[4]BD Unidades'!$A$3:$A$1424,$A930),"-")</f>
        <v>0</v>
      </c>
      <c r="AQ930" s="25">
        <f>IFERROR(SUMIFS('[4]BD Unidades'!$AZ$3:$AZ$1424,'[4]BD Unidades'!$A$3:$A$1424,$A930),"-")</f>
        <v>0</v>
      </c>
      <c r="AR930" s="25">
        <f>IFERROR(SUMIFS('[4]BD Unidades'!$BA$3:$BA$1424,'[4]BD Unidades'!$A$3:$A$1424,$A930),"-")</f>
        <v>0</v>
      </c>
      <c r="AS930" s="28">
        <f>SUMIFS('[4]BD Unidades'!$BC$3:$BC$1424,'[4]BD Unidades'!$A$3:$A$1424,$A930)</f>
        <v>0</v>
      </c>
      <c r="AT930" s="28">
        <f>SUMIFS('[4]BD Unidades'!$BE$3:$BE$1424,'[4]BD Unidades'!$A$3:$A$1424,$A930)</f>
        <v>0</v>
      </c>
      <c r="AU930" s="29">
        <f t="shared" si="58"/>
        <v>0</v>
      </c>
      <c r="AV930" s="30">
        <f t="shared" si="59"/>
        <v>2.4599999999999999E-3</v>
      </c>
      <c r="AW930" s="25">
        <f>IFERROR(SUMIFS('[4]BD Unidades'!$BI$3:$BI$1424,'[4]BD Unidades'!$A$3:$A$1424,$A930),"-")</f>
        <v>0</v>
      </c>
      <c r="AX930" s="25">
        <f>IFERROR(SUMIFS('[4]BD Unidades'!$BJ$3:$BJ$1424,'[4]BD Unidades'!$A$3:$A$1424,$A930),"-")</f>
        <v>0</v>
      </c>
    </row>
    <row r="931" spans="1:50" ht="14.4" x14ac:dyDescent="0.3">
      <c r="A931" s="7">
        <v>2350</v>
      </c>
      <c r="B931" s="7" t="s">
        <v>4949</v>
      </c>
      <c r="D931" s="8" t="s">
        <v>4950</v>
      </c>
      <c r="E931" s="19" t="s">
        <v>4951</v>
      </c>
      <c r="F931" s="19" t="s">
        <v>4951</v>
      </c>
      <c r="G931" s="19" t="s">
        <v>4952</v>
      </c>
      <c r="H931" s="19">
        <v>31</v>
      </c>
      <c r="I931" s="19">
        <v>2024</v>
      </c>
      <c r="J931" s="19" t="s">
        <v>495</v>
      </c>
      <c r="K931" s="19" t="s">
        <v>496</v>
      </c>
      <c r="L931" s="19" t="s">
        <v>47</v>
      </c>
      <c r="M931" s="19" t="s">
        <v>814</v>
      </c>
      <c r="N931" s="19" t="s">
        <v>815</v>
      </c>
      <c r="O931" s="19" t="s">
        <v>816</v>
      </c>
      <c r="P931" s="19" t="s">
        <v>51</v>
      </c>
      <c r="Q931" s="9" t="s">
        <v>4954</v>
      </c>
      <c r="R931" s="20">
        <v>188.95079999999999</v>
      </c>
      <c r="S931" s="20">
        <v>0.3</v>
      </c>
      <c r="T931" s="20">
        <v>179.85159999999999</v>
      </c>
      <c r="U931" s="20" t="s">
        <v>397</v>
      </c>
      <c r="V931" s="21" t="str">
        <f>_xlfn.XLOOKUP(D931,'[4]Gen. Real'!$A$2:$A$1168,'[4]Gen. Real'!$C$2:$C$1168,"-",0)</f>
        <v>-</v>
      </c>
      <c r="W931" s="22"/>
      <c r="X931" s="22" t="str">
        <f>_xlfn.XLOOKUP(D931,[4]Vertimiento!$J$2:$J$119,[4]Vertimiento!$K$2:$K$119,"-",0)</f>
        <v>-</v>
      </c>
      <c r="Y931" s="23" t="str">
        <f t="shared" si="56"/>
        <v>-</v>
      </c>
      <c r="Z931" s="19" t="str">
        <f>_xlfn.XLOOKUP(D931,[4]Cmg!$I$4:$I$99,[4]Cmg!$M$4:$M$99,"----",0,1)</f>
        <v>----</v>
      </c>
      <c r="AA931" s="19" t="str">
        <f>_xlfn.XLOOKUP(D931,[4]Cmg!$A$4:$A$101,[4]Cmg!$B$4:$B$101,"----",0,1)</f>
        <v>----</v>
      </c>
      <c r="AB931" s="19" t="str">
        <f>_xlfn.XLOOKUP(D931,[4]Cmg!$E$4:$E$101,[4]Cmg!$F$4:$F$101,"----",0,1)</f>
        <v>----</v>
      </c>
      <c r="AC931" s="19" t="str">
        <f>_xlfn.XLOOKUP(D931,[4]Cmg!$O$4:$O$101,[4]Cmg!$P$4:$P$101,"----",0,1)</f>
        <v>----</v>
      </c>
      <c r="AD931" s="24" t="str">
        <f>_xlfn.XLOOKUP(D931,[4]Cmg!$S$4:$S$101,[4]Cmg!$U$4:$U$101,"----",0,1)</f>
        <v>----</v>
      </c>
      <c r="AG931" s="25">
        <f>IFERROR(SUMIFS('[4]BD Unidades'!$AH:$AH,'[4]BD Unidades'!$A:$A,'BD Centrales 2024'!$A931),"-")</f>
        <v>0</v>
      </c>
      <c r="AH931" s="25">
        <f>SUMIFS('[4]BD Unidades'!$AJ$3:$AJ$1424,'[4]BD Unidades'!$A$3:$A$1424,$A931)</f>
        <v>0</v>
      </c>
      <c r="AI931" s="25">
        <f>SUMIFS('[4]BD Unidades'!$AL$3:$AL$1424,'[4]BD Unidades'!$A$3:$A$1424,$A931)</f>
        <v>0</v>
      </c>
      <c r="AJ931" s="26" t="str">
        <f t="shared" si="57"/>
        <v>-</v>
      </c>
      <c r="AK931" s="27">
        <f>IFERROR(SUMIFS('[4]BD Unidades'!$AO$3:$AO$1424,'[4]BD Unidades'!$A$3:$A$1424,$A931),"-")</f>
        <v>0</v>
      </c>
      <c r="AL931" s="27">
        <f>IFERROR(SUMIFS('[4]BD Unidades'!$AQ$3:$AQ$1424,'[4]BD Unidades'!$A$3:$A$1424,$A931),"-")</f>
        <v>0</v>
      </c>
      <c r="AM931" s="27">
        <f>IFERROR(SUMIFS('[4]BD Unidades'!$AS$3:$AS$1424,'[4]BD Unidades'!$A$3:$A$1424,$A931),"-")</f>
        <v>0</v>
      </c>
      <c r="AN931" s="27">
        <f>IFERROR(SUMIFS('[4]BD Unidades'!$AU$3:$AU$1424,'[4]BD Unidades'!$A$3:$A$1424,$A931),"-")</f>
        <v>0</v>
      </c>
      <c r="AO931" s="27">
        <f>IFERROR(SUMIFS('[4]BD Unidades'!$AW$3:$AW$1424,'[4]BD Unidades'!$A$3:$A$1424,$A931),"-")</f>
        <v>0</v>
      </c>
      <c r="AP931" s="27">
        <f>IFERROR(SUMIFS('[4]BD Unidades'!$AY$3:$AY$1424,'[4]BD Unidades'!$A$3:$A$1424,$A931),"-")</f>
        <v>0</v>
      </c>
      <c r="AQ931" s="25">
        <f>IFERROR(SUMIFS('[4]BD Unidades'!$AZ$3:$AZ$1424,'[4]BD Unidades'!$A$3:$A$1424,$A931),"-")</f>
        <v>0</v>
      </c>
      <c r="AR931" s="25">
        <f>IFERROR(SUMIFS('[4]BD Unidades'!$BA$3:$BA$1424,'[4]BD Unidades'!$A$3:$A$1424,$A931),"-")</f>
        <v>0</v>
      </c>
      <c r="AS931" s="28">
        <f>SUMIFS('[4]BD Unidades'!$BC$3:$BC$1424,'[4]BD Unidades'!$A$3:$A$1424,$A931)</f>
        <v>0</v>
      </c>
      <c r="AT931" s="28">
        <f>SUMIFS('[4]BD Unidades'!$BE$3:$BE$1424,'[4]BD Unidades'!$A$3:$A$1424,$A931)</f>
        <v>0</v>
      </c>
      <c r="AU931" s="29">
        <f t="shared" si="58"/>
        <v>0</v>
      </c>
      <c r="AV931" s="30">
        <f t="shared" si="59"/>
        <v>3.0000000000000001E-3</v>
      </c>
      <c r="AW931" s="25">
        <f>IFERROR(SUMIFS('[4]BD Unidades'!$BI$3:$BI$1424,'[4]BD Unidades'!$A$3:$A$1424,$A931),"-")</f>
        <v>0</v>
      </c>
      <c r="AX931" s="25">
        <f>IFERROR(SUMIFS('[4]BD Unidades'!$BJ$3:$BJ$1424,'[4]BD Unidades'!$A$3:$A$1424,$A931),"-")</f>
        <v>0</v>
      </c>
    </row>
    <row r="932" spans="1:50" ht="14.4" x14ac:dyDescent="0.3">
      <c r="A932" s="7">
        <v>2351</v>
      </c>
      <c r="B932" s="7" t="s">
        <v>4955</v>
      </c>
      <c r="D932" s="8" t="s">
        <v>4956</v>
      </c>
      <c r="E932" s="19" t="s">
        <v>4957</v>
      </c>
      <c r="F932" s="19" t="s">
        <v>4957</v>
      </c>
      <c r="G932" s="19" t="s">
        <v>4958</v>
      </c>
      <c r="H932" s="19" t="s">
        <v>397</v>
      </c>
      <c r="I932" s="19">
        <v>2024</v>
      </c>
      <c r="J932" s="19" t="s">
        <v>495</v>
      </c>
      <c r="K932" s="19" t="s">
        <v>496</v>
      </c>
      <c r="L932" s="19" t="s">
        <v>213</v>
      </c>
      <c r="M932" s="19" t="s">
        <v>106</v>
      </c>
      <c r="N932" s="19" t="s">
        <v>243</v>
      </c>
      <c r="O932" s="19" t="s">
        <v>905</v>
      </c>
      <c r="P932" s="19" t="s">
        <v>51</v>
      </c>
      <c r="Q932" s="9" t="s">
        <v>4959</v>
      </c>
      <c r="R932" s="20">
        <v>3.91</v>
      </c>
      <c r="S932" s="20">
        <v>0.25600000000000001</v>
      </c>
      <c r="T932" s="20">
        <v>3.9</v>
      </c>
      <c r="U932" s="20" t="s">
        <v>397</v>
      </c>
      <c r="V932" s="21" t="str">
        <f>_xlfn.XLOOKUP(D932,'[4]Gen. Real'!$A$2:$A$1168,'[4]Gen. Real'!$C$2:$C$1168,"-",0)</f>
        <v>-</v>
      </c>
      <c r="W932" s="22"/>
      <c r="X932" s="22" t="str">
        <f>_xlfn.XLOOKUP(D932,[4]Vertimiento!$J$2:$J$119,[4]Vertimiento!$K$2:$K$119,"-",0)</f>
        <v>-</v>
      </c>
      <c r="Y932" s="23" t="str">
        <f t="shared" si="56"/>
        <v>-</v>
      </c>
      <c r="Z932" s="19" t="str">
        <f>_xlfn.XLOOKUP(D932,[4]Cmg!$I$4:$I$99,[4]Cmg!$M$4:$M$99,"----",0,1)</f>
        <v>----</v>
      </c>
      <c r="AA932" s="19" t="str">
        <f>_xlfn.XLOOKUP(D932,[4]Cmg!$A$4:$A$101,[4]Cmg!$B$4:$B$101,"----",0,1)</f>
        <v>----</v>
      </c>
      <c r="AB932" s="19" t="str">
        <f>_xlfn.XLOOKUP(D932,[4]Cmg!$E$4:$E$101,[4]Cmg!$F$4:$F$101,"----",0,1)</f>
        <v>----</v>
      </c>
      <c r="AC932" s="19" t="str">
        <f>_xlfn.XLOOKUP(D932,[4]Cmg!$O$4:$O$101,[4]Cmg!$P$4:$P$101,"----",0,1)</f>
        <v>----</v>
      </c>
      <c r="AD932" s="24" t="str">
        <f>_xlfn.XLOOKUP(D932,[4]Cmg!$S$4:$S$101,[4]Cmg!$U$4:$U$101,"----",0,1)</f>
        <v>----</v>
      </c>
      <c r="AG932" s="25">
        <f>IFERROR(SUMIFS('[4]BD Unidades'!$AH:$AH,'[4]BD Unidades'!$A:$A,'BD Centrales 2024'!$A932),"-")</f>
        <v>0</v>
      </c>
      <c r="AH932" s="25">
        <f>SUMIFS('[4]BD Unidades'!$AJ$3:$AJ$1424,'[4]BD Unidades'!$A$3:$A$1424,$A932)</f>
        <v>0</v>
      </c>
      <c r="AI932" s="25">
        <f>SUMIFS('[4]BD Unidades'!$AL$3:$AL$1424,'[4]BD Unidades'!$A$3:$A$1424,$A932)</f>
        <v>0</v>
      </c>
      <c r="AJ932" s="26" t="str">
        <f t="shared" si="57"/>
        <v>-</v>
      </c>
      <c r="AK932" s="27">
        <f>IFERROR(SUMIFS('[4]BD Unidades'!$AO$3:$AO$1424,'[4]BD Unidades'!$A$3:$A$1424,$A932),"-")</f>
        <v>0</v>
      </c>
      <c r="AL932" s="27">
        <f>IFERROR(SUMIFS('[4]BD Unidades'!$AQ$3:$AQ$1424,'[4]BD Unidades'!$A$3:$A$1424,$A932),"-")</f>
        <v>0</v>
      </c>
      <c r="AM932" s="27">
        <f>IFERROR(SUMIFS('[4]BD Unidades'!$AS$3:$AS$1424,'[4]BD Unidades'!$A$3:$A$1424,$A932),"-")</f>
        <v>0</v>
      </c>
      <c r="AN932" s="27">
        <f>IFERROR(SUMIFS('[4]BD Unidades'!$AU$3:$AU$1424,'[4]BD Unidades'!$A$3:$A$1424,$A932),"-")</f>
        <v>0</v>
      </c>
      <c r="AO932" s="27">
        <f>IFERROR(SUMIFS('[4]BD Unidades'!$AW$3:$AW$1424,'[4]BD Unidades'!$A$3:$A$1424,$A932),"-")</f>
        <v>0</v>
      </c>
      <c r="AP932" s="27">
        <f>IFERROR(SUMIFS('[4]BD Unidades'!$AY$3:$AY$1424,'[4]BD Unidades'!$A$3:$A$1424,$A932),"-")</f>
        <v>0</v>
      </c>
      <c r="AQ932" s="25">
        <f>IFERROR(SUMIFS('[4]BD Unidades'!$AZ$3:$AZ$1424,'[4]BD Unidades'!$A$3:$A$1424,$A932),"-")</f>
        <v>0</v>
      </c>
      <c r="AR932" s="25">
        <f>IFERROR(SUMIFS('[4]BD Unidades'!$BA$3:$BA$1424,'[4]BD Unidades'!$A$3:$A$1424,$A932),"-")</f>
        <v>0</v>
      </c>
      <c r="AS932" s="28">
        <f>SUMIFS('[4]BD Unidades'!$BC$3:$BC$1424,'[4]BD Unidades'!$A$3:$A$1424,$A932)</f>
        <v>0</v>
      </c>
      <c r="AT932" s="28">
        <f>SUMIFS('[4]BD Unidades'!$BE$3:$BE$1424,'[4]BD Unidades'!$A$3:$A$1424,$A932)</f>
        <v>0</v>
      </c>
      <c r="AU932" s="29">
        <f t="shared" si="58"/>
        <v>0</v>
      </c>
      <c r="AV932" s="30">
        <f t="shared" si="59"/>
        <v>2.5600000000000002E-3</v>
      </c>
      <c r="AW932" s="25">
        <f>IFERROR(SUMIFS('[4]BD Unidades'!$BI$3:$BI$1424,'[4]BD Unidades'!$A$3:$A$1424,$A932),"-")</f>
        <v>0</v>
      </c>
      <c r="AX932" s="25">
        <f>IFERROR(SUMIFS('[4]BD Unidades'!$BJ$3:$BJ$1424,'[4]BD Unidades'!$A$3:$A$1424,$A932),"-")</f>
        <v>0</v>
      </c>
    </row>
    <row r="933" spans="1:50" ht="14.4" x14ac:dyDescent="0.3">
      <c r="A933" s="7">
        <v>2352</v>
      </c>
      <c r="B933" s="7" t="s">
        <v>4973</v>
      </c>
      <c r="D933" s="8" t="s">
        <v>4974</v>
      </c>
      <c r="E933" s="19" t="s">
        <v>584</v>
      </c>
      <c r="F933" s="19" t="s">
        <v>584</v>
      </c>
      <c r="G933" s="19" t="s">
        <v>4975</v>
      </c>
      <c r="H933" s="19" t="s">
        <v>397</v>
      </c>
      <c r="I933" s="19">
        <v>2024</v>
      </c>
      <c r="J933" s="19" t="s">
        <v>495</v>
      </c>
      <c r="K933" s="19" t="s">
        <v>496</v>
      </c>
      <c r="L933" s="19" t="s">
        <v>213</v>
      </c>
      <c r="M933" s="19" t="s">
        <v>164</v>
      </c>
      <c r="N933" s="19" t="s">
        <v>221</v>
      </c>
      <c r="O933" s="19" t="s">
        <v>1709</v>
      </c>
      <c r="P933" s="19" t="s">
        <v>51</v>
      </c>
      <c r="Q933" s="9" t="s">
        <v>4976</v>
      </c>
      <c r="R933" s="20">
        <v>3.0059999999999998</v>
      </c>
      <c r="S933" s="20">
        <v>0.19900000000000001</v>
      </c>
      <c r="T933" s="20">
        <v>3</v>
      </c>
      <c r="U933" s="20" t="s">
        <v>397</v>
      </c>
      <c r="V933" s="21">
        <f>_xlfn.XLOOKUP(D933,'[4]Gen. Real'!$A$2:$A$1168,'[4]Gen. Real'!$C$2:$C$1168,"-",0)</f>
        <v>0</v>
      </c>
      <c r="W933" s="22"/>
      <c r="X933" s="22" t="str">
        <f>_xlfn.XLOOKUP(D933,[4]Vertimiento!$J$2:$J$119,[4]Vertimiento!$K$2:$K$119,"-",0)</f>
        <v>-</v>
      </c>
      <c r="Y933" s="23" t="str">
        <f t="shared" si="56"/>
        <v>-</v>
      </c>
      <c r="Z933" s="19" t="str">
        <f>_xlfn.XLOOKUP(D933,[4]Cmg!$I$4:$I$99,[4]Cmg!$M$4:$M$99,"----",0,1)</f>
        <v>----</v>
      </c>
      <c r="AA933" s="19" t="str">
        <f>_xlfn.XLOOKUP(D933,[4]Cmg!$A$4:$A$101,[4]Cmg!$B$4:$B$101,"----",0,1)</f>
        <v>----</v>
      </c>
      <c r="AB933" s="19" t="str">
        <f>_xlfn.XLOOKUP(D933,[4]Cmg!$E$4:$E$101,[4]Cmg!$F$4:$F$101,"----",0,1)</f>
        <v>----</v>
      </c>
      <c r="AC933" s="19" t="str">
        <f>_xlfn.XLOOKUP(D933,[4]Cmg!$O$4:$O$101,[4]Cmg!$P$4:$P$101,"----",0,1)</f>
        <v>----</v>
      </c>
      <c r="AD933" s="24" t="str">
        <f>_xlfn.XLOOKUP(D933,[4]Cmg!$S$4:$S$101,[4]Cmg!$U$4:$U$101,"----",0,1)</f>
        <v>----</v>
      </c>
      <c r="AG933" s="25">
        <f>IFERROR(SUMIFS('[4]BD Unidades'!$AH:$AH,'[4]BD Unidades'!$A:$A,'BD Centrales 2024'!$A933),"-")</f>
        <v>0</v>
      </c>
      <c r="AH933" s="25">
        <f>SUMIFS('[4]BD Unidades'!$AJ$3:$AJ$1424,'[4]BD Unidades'!$A$3:$A$1424,$A933)</f>
        <v>0</v>
      </c>
      <c r="AI933" s="25">
        <f>SUMIFS('[4]BD Unidades'!$AL$3:$AL$1424,'[4]BD Unidades'!$A$3:$A$1424,$A933)</f>
        <v>0</v>
      </c>
      <c r="AJ933" s="26" t="str">
        <f t="shared" si="57"/>
        <v>-</v>
      </c>
      <c r="AK933" s="27">
        <f>IFERROR(SUMIFS('[4]BD Unidades'!$AO$3:$AO$1424,'[4]BD Unidades'!$A$3:$A$1424,$A933),"-")</f>
        <v>0</v>
      </c>
      <c r="AL933" s="27">
        <f>IFERROR(SUMIFS('[4]BD Unidades'!$AQ$3:$AQ$1424,'[4]BD Unidades'!$A$3:$A$1424,$A933),"-")</f>
        <v>0</v>
      </c>
      <c r="AM933" s="27">
        <f>IFERROR(SUMIFS('[4]BD Unidades'!$AS$3:$AS$1424,'[4]BD Unidades'!$A$3:$A$1424,$A933),"-")</f>
        <v>0</v>
      </c>
      <c r="AN933" s="27">
        <f>IFERROR(SUMIFS('[4]BD Unidades'!$AU$3:$AU$1424,'[4]BD Unidades'!$A$3:$A$1424,$A933),"-")</f>
        <v>0</v>
      </c>
      <c r="AO933" s="27">
        <f>IFERROR(SUMIFS('[4]BD Unidades'!$AW$3:$AW$1424,'[4]BD Unidades'!$A$3:$A$1424,$A933),"-")</f>
        <v>0</v>
      </c>
      <c r="AP933" s="27">
        <f>IFERROR(SUMIFS('[4]BD Unidades'!$AY$3:$AY$1424,'[4]BD Unidades'!$A$3:$A$1424,$A933),"-")</f>
        <v>0</v>
      </c>
      <c r="AQ933" s="25">
        <f>IFERROR(SUMIFS('[4]BD Unidades'!$AZ$3:$AZ$1424,'[4]BD Unidades'!$A$3:$A$1424,$A933),"-")</f>
        <v>0</v>
      </c>
      <c r="AR933" s="25">
        <f>IFERROR(SUMIFS('[4]BD Unidades'!$BA$3:$BA$1424,'[4]BD Unidades'!$A$3:$A$1424,$A933),"-")</f>
        <v>0</v>
      </c>
      <c r="AS933" s="28">
        <f>SUMIFS('[4]BD Unidades'!$BC$3:$BC$1424,'[4]BD Unidades'!$A$3:$A$1424,$A933)</f>
        <v>0</v>
      </c>
      <c r="AT933" s="28">
        <f>SUMIFS('[4]BD Unidades'!$BE$3:$BE$1424,'[4]BD Unidades'!$A$3:$A$1424,$A933)</f>
        <v>0</v>
      </c>
      <c r="AU933" s="29">
        <f t="shared" si="58"/>
        <v>0</v>
      </c>
      <c r="AV933" s="30">
        <f t="shared" si="59"/>
        <v>1.99E-3</v>
      </c>
      <c r="AW933" s="25">
        <f>IFERROR(SUMIFS('[4]BD Unidades'!$BI$3:$BI$1424,'[4]BD Unidades'!$A$3:$A$1424,$A933),"-")</f>
        <v>0</v>
      </c>
      <c r="AX933" s="25">
        <f>IFERROR(SUMIFS('[4]BD Unidades'!$BJ$3:$BJ$1424,'[4]BD Unidades'!$A$3:$A$1424,$A933),"-")</f>
        <v>0</v>
      </c>
    </row>
    <row r="934" spans="1:50" ht="14.4" x14ac:dyDescent="0.3">
      <c r="A934" s="7">
        <v>2353</v>
      </c>
      <c r="B934" s="7" t="s">
        <v>4982</v>
      </c>
      <c r="D934" s="8" t="s">
        <v>4983</v>
      </c>
      <c r="E934" s="19" t="s">
        <v>584</v>
      </c>
      <c r="F934" s="19" t="s">
        <v>584</v>
      </c>
      <c r="G934" s="19" t="s">
        <v>4984</v>
      </c>
      <c r="H934" s="19" t="s">
        <v>397</v>
      </c>
      <c r="I934" s="19">
        <v>2024</v>
      </c>
      <c r="J934" s="19" t="s">
        <v>495</v>
      </c>
      <c r="K934" s="19" t="s">
        <v>496</v>
      </c>
      <c r="L934" s="19" t="s">
        <v>213</v>
      </c>
      <c r="M934" s="19" t="s">
        <v>477</v>
      </c>
      <c r="N934" s="19" t="s">
        <v>549</v>
      </c>
      <c r="O934" s="19" t="s">
        <v>477</v>
      </c>
      <c r="P934" s="19" t="s">
        <v>51</v>
      </c>
      <c r="Q934" s="9" t="s">
        <v>3033</v>
      </c>
      <c r="R934" s="20">
        <v>3.0059999999999998</v>
      </c>
      <c r="S934" s="20">
        <v>0.2</v>
      </c>
      <c r="T934" s="20">
        <v>3</v>
      </c>
      <c r="U934" s="20" t="s">
        <v>397</v>
      </c>
      <c r="V934" s="21" t="str">
        <f>_xlfn.XLOOKUP(D934,'[4]Gen. Real'!$A$2:$A$1168,'[4]Gen. Real'!$C$2:$C$1168,"-",0)</f>
        <v>-</v>
      </c>
      <c r="W934" s="22"/>
      <c r="X934" s="22" t="str">
        <f>_xlfn.XLOOKUP(D934,[4]Vertimiento!$J$2:$J$119,[4]Vertimiento!$K$2:$K$119,"-",0)</f>
        <v>-</v>
      </c>
      <c r="Y934" s="23" t="str">
        <f t="shared" si="56"/>
        <v>-</v>
      </c>
      <c r="Z934" s="19" t="str">
        <f>_xlfn.XLOOKUP(D934,[4]Cmg!$I$4:$I$99,[4]Cmg!$M$4:$M$99,"----",0,1)</f>
        <v>----</v>
      </c>
      <c r="AA934" s="19" t="str">
        <f>_xlfn.XLOOKUP(D934,[4]Cmg!$A$4:$A$101,[4]Cmg!$B$4:$B$101,"----",0,1)</f>
        <v>----</v>
      </c>
      <c r="AB934" s="19" t="str">
        <f>_xlfn.XLOOKUP(D934,[4]Cmg!$E$4:$E$101,[4]Cmg!$F$4:$F$101,"----",0,1)</f>
        <v>----</v>
      </c>
      <c r="AC934" s="19" t="str">
        <f>_xlfn.XLOOKUP(D934,[4]Cmg!$O$4:$O$101,[4]Cmg!$P$4:$P$101,"----",0,1)</f>
        <v>----</v>
      </c>
      <c r="AD934" s="24" t="str">
        <f>_xlfn.XLOOKUP(D934,[4]Cmg!$S$4:$S$101,[4]Cmg!$U$4:$U$101,"----",0,1)</f>
        <v>----</v>
      </c>
      <c r="AG934" s="25">
        <f>IFERROR(SUMIFS('[4]BD Unidades'!$AH:$AH,'[4]BD Unidades'!$A:$A,'BD Centrales 2024'!$A934),"-")</f>
        <v>0</v>
      </c>
      <c r="AH934" s="25">
        <f>SUMIFS('[4]BD Unidades'!$AJ$3:$AJ$1424,'[4]BD Unidades'!$A$3:$A$1424,$A934)</f>
        <v>0</v>
      </c>
      <c r="AI934" s="25">
        <f>SUMIFS('[4]BD Unidades'!$AL$3:$AL$1424,'[4]BD Unidades'!$A$3:$A$1424,$A934)</f>
        <v>0</v>
      </c>
      <c r="AJ934" s="26" t="str">
        <f t="shared" si="57"/>
        <v>-</v>
      </c>
      <c r="AK934" s="27">
        <f>IFERROR(SUMIFS('[4]BD Unidades'!$AO$3:$AO$1424,'[4]BD Unidades'!$A$3:$A$1424,$A934),"-")</f>
        <v>0</v>
      </c>
      <c r="AL934" s="27">
        <f>IFERROR(SUMIFS('[4]BD Unidades'!$AQ$3:$AQ$1424,'[4]BD Unidades'!$A$3:$A$1424,$A934),"-")</f>
        <v>0</v>
      </c>
      <c r="AM934" s="27">
        <f>IFERROR(SUMIFS('[4]BD Unidades'!$AS$3:$AS$1424,'[4]BD Unidades'!$A$3:$A$1424,$A934),"-")</f>
        <v>0</v>
      </c>
      <c r="AN934" s="27">
        <f>IFERROR(SUMIFS('[4]BD Unidades'!$AU$3:$AU$1424,'[4]BD Unidades'!$A$3:$A$1424,$A934),"-")</f>
        <v>0</v>
      </c>
      <c r="AO934" s="27">
        <f>IFERROR(SUMIFS('[4]BD Unidades'!$AW$3:$AW$1424,'[4]BD Unidades'!$A$3:$A$1424,$A934),"-")</f>
        <v>0</v>
      </c>
      <c r="AP934" s="27">
        <f>IFERROR(SUMIFS('[4]BD Unidades'!$AY$3:$AY$1424,'[4]BD Unidades'!$A$3:$A$1424,$A934),"-")</f>
        <v>0</v>
      </c>
      <c r="AQ934" s="25">
        <f>IFERROR(SUMIFS('[4]BD Unidades'!$AZ$3:$AZ$1424,'[4]BD Unidades'!$A$3:$A$1424,$A934),"-")</f>
        <v>0</v>
      </c>
      <c r="AR934" s="25">
        <f>IFERROR(SUMIFS('[4]BD Unidades'!$BA$3:$BA$1424,'[4]BD Unidades'!$A$3:$A$1424,$A934),"-")</f>
        <v>0</v>
      </c>
      <c r="AS934" s="28">
        <f>SUMIFS('[4]BD Unidades'!$BC$3:$BC$1424,'[4]BD Unidades'!$A$3:$A$1424,$A934)</f>
        <v>0</v>
      </c>
      <c r="AT934" s="28">
        <f>SUMIFS('[4]BD Unidades'!$BE$3:$BE$1424,'[4]BD Unidades'!$A$3:$A$1424,$A934)</f>
        <v>0</v>
      </c>
      <c r="AU934" s="29">
        <f t="shared" si="58"/>
        <v>0</v>
      </c>
      <c r="AV934" s="30">
        <f t="shared" si="59"/>
        <v>2E-3</v>
      </c>
      <c r="AW934" s="25">
        <f>IFERROR(SUMIFS('[4]BD Unidades'!$BI$3:$BI$1424,'[4]BD Unidades'!$A$3:$A$1424,$A934),"-")</f>
        <v>0</v>
      </c>
      <c r="AX934" s="25">
        <f>IFERROR(SUMIFS('[4]BD Unidades'!$BJ$3:$BJ$1424,'[4]BD Unidades'!$A$3:$A$1424,$A934),"-")</f>
        <v>0</v>
      </c>
    </row>
    <row r="935" spans="1:50" ht="14.4" x14ac:dyDescent="0.3">
      <c r="A935" s="7">
        <v>2355</v>
      </c>
      <c r="B935" s="7" t="s">
        <v>4986</v>
      </c>
      <c r="D935" s="8" t="s">
        <v>4987</v>
      </c>
      <c r="E935" s="19" t="s">
        <v>584</v>
      </c>
      <c r="F935" s="19" t="s">
        <v>584</v>
      </c>
      <c r="G935" s="19" t="s">
        <v>4988</v>
      </c>
      <c r="H935" s="19" t="s">
        <v>397</v>
      </c>
      <c r="I935" s="19">
        <v>2024</v>
      </c>
      <c r="J935" s="19" t="s">
        <v>495</v>
      </c>
      <c r="K935" s="19" t="s">
        <v>496</v>
      </c>
      <c r="L935" s="19" t="s">
        <v>213</v>
      </c>
      <c r="M935" s="19" t="s">
        <v>90</v>
      </c>
      <c r="N935" s="19" t="s">
        <v>1950</v>
      </c>
      <c r="O935" s="19" t="s">
        <v>1950</v>
      </c>
      <c r="P935" s="19" t="s">
        <v>51</v>
      </c>
      <c r="Q935" s="9" t="s">
        <v>4989</v>
      </c>
      <c r="R935" s="20">
        <v>3.0059999999999998</v>
      </c>
      <c r="S935" s="20">
        <v>0.2</v>
      </c>
      <c r="T935" s="20">
        <v>3</v>
      </c>
      <c r="U935" s="20" t="s">
        <v>397</v>
      </c>
      <c r="V935" s="21" t="str">
        <f>_xlfn.XLOOKUP(D935,'[4]Gen. Real'!$A$2:$A$1168,'[4]Gen. Real'!$C$2:$C$1168,"-",0)</f>
        <v>-</v>
      </c>
      <c r="W935" s="22"/>
      <c r="X935" s="22" t="str">
        <f>_xlfn.XLOOKUP(D935,[4]Vertimiento!$J$2:$J$119,[4]Vertimiento!$K$2:$K$119,"-",0)</f>
        <v>-</v>
      </c>
      <c r="Y935" s="23" t="str">
        <f t="shared" si="56"/>
        <v>-</v>
      </c>
      <c r="Z935" s="19" t="str">
        <f>_xlfn.XLOOKUP(D935,[4]Cmg!$I$4:$I$99,[4]Cmg!$M$4:$M$99,"----",0,1)</f>
        <v>----</v>
      </c>
      <c r="AA935" s="19" t="str">
        <f>_xlfn.XLOOKUP(D935,[4]Cmg!$A$4:$A$101,[4]Cmg!$B$4:$B$101,"----",0,1)</f>
        <v>----</v>
      </c>
      <c r="AB935" s="19" t="str">
        <f>_xlfn.XLOOKUP(D935,[4]Cmg!$E$4:$E$101,[4]Cmg!$F$4:$F$101,"----",0,1)</f>
        <v>----</v>
      </c>
      <c r="AC935" s="19" t="str">
        <f>_xlfn.XLOOKUP(D935,[4]Cmg!$O$4:$O$101,[4]Cmg!$P$4:$P$101,"----",0,1)</f>
        <v>----</v>
      </c>
      <c r="AD935" s="24" t="str">
        <f>_xlfn.XLOOKUP(D935,[4]Cmg!$S$4:$S$101,[4]Cmg!$U$4:$U$101,"----",0,1)</f>
        <v>----</v>
      </c>
      <c r="AG935" s="25">
        <f>IFERROR(SUMIFS('[4]BD Unidades'!$AH:$AH,'[4]BD Unidades'!$A:$A,'BD Centrales 2024'!$A935),"-")</f>
        <v>0</v>
      </c>
      <c r="AH935" s="25">
        <f>SUMIFS('[4]BD Unidades'!$AJ$3:$AJ$1424,'[4]BD Unidades'!$A$3:$A$1424,$A935)</f>
        <v>0</v>
      </c>
      <c r="AI935" s="25">
        <f>SUMIFS('[4]BD Unidades'!$AL$3:$AL$1424,'[4]BD Unidades'!$A$3:$A$1424,$A935)</f>
        <v>0</v>
      </c>
      <c r="AJ935" s="26" t="str">
        <f t="shared" si="57"/>
        <v>-</v>
      </c>
      <c r="AK935" s="27">
        <f>IFERROR(SUMIFS('[4]BD Unidades'!$AO$3:$AO$1424,'[4]BD Unidades'!$A$3:$A$1424,$A935),"-")</f>
        <v>0</v>
      </c>
      <c r="AL935" s="27">
        <f>IFERROR(SUMIFS('[4]BD Unidades'!$AQ$3:$AQ$1424,'[4]BD Unidades'!$A$3:$A$1424,$A935),"-")</f>
        <v>0</v>
      </c>
      <c r="AM935" s="27">
        <f>IFERROR(SUMIFS('[4]BD Unidades'!$AS$3:$AS$1424,'[4]BD Unidades'!$A$3:$A$1424,$A935),"-")</f>
        <v>0</v>
      </c>
      <c r="AN935" s="27">
        <f>IFERROR(SUMIFS('[4]BD Unidades'!$AU$3:$AU$1424,'[4]BD Unidades'!$A$3:$A$1424,$A935),"-")</f>
        <v>0</v>
      </c>
      <c r="AO935" s="27">
        <f>IFERROR(SUMIFS('[4]BD Unidades'!$AW$3:$AW$1424,'[4]BD Unidades'!$A$3:$A$1424,$A935),"-")</f>
        <v>0</v>
      </c>
      <c r="AP935" s="27">
        <f>IFERROR(SUMIFS('[4]BD Unidades'!$AY$3:$AY$1424,'[4]BD Unidades'!$A$3:$A$1424,$A935),"-")</f>
        <v>0</v>
      </c>
      <c r="AQ935" s="25">
        <f>IFERROR(SUMIFS('[4]BD Unidades'!$AZ$3:$AZ$1424,'[4]BD Unidades'!$A$3:$A$1424,$A935),"-")</f>
        <v>0</v>
      </c>
      <c r="AR935" s="25">
        <f>IFERROR(SUMIFS('[4]BD Unidades'!$BA$3:$BA$1424,'[4]BD Unidades'!$A$3:$A$1424,$A935),"-")</f>
        <v>0</v>
      </c>
      <c r="AS935" s="28">
        <f>SUMIFS('[4]BD Unidades'!$BC$3:$BC$1424,'[4]BD Unidades'!$A$3:$A$1424,$A935)</f>
        <v>0</v>
      </c>
      <c r="AT935" s="28">
        <f>SUMIFS('[4]BD Unidades'!$BE$3:$BE$1424,'[4]BD Unidades'!$A$3:$A$1424,$A935)</f>
        <v>0</v>
      </c>
      <c r="AU935" s="29">
        <f t="shared" si="58"/>
        <v>0</v>
      </c>
      <c r="AV935" s="30">
        <f t="shared" si="59"/>
        <v>2E-3</v>
      </c>
      <c r="AW935" s="25">
        <f>IFERROR(SUMIFS('[4]BD Unidades'!$BI$3:$BI$1424,'[4]BD Unidades'!$A$3:$A$1424,$A935),"-")</f>
        <v>0</v>
      </c>
      <c r="AX935" s="25">
        <f>IFERROR(SUMIFS('[4]BD Unidades'!$BJ$3:$BJ$1424,'[4]BD Unidades'!$A$3:$A$1424,$A935),"-")</f>
        <v>0</v>
      </c>
    </row>
    <row r="936" spans="1:50" ht="14.4" x14ac:dyDescent="0.3">
      <c r="A936" s="7">
        <v>2356</v>
      </c>
      <c r="B936" s="7" t="s">
        <v>4990</v>
      </c>
      <c r="D936" s="8" t="s">
        <v>4991</v>
      </c>
      <c r="E936" s="19" t="s">
        <v>2547</v>
      </c>
      <c r="F936" s="19" t="s">
        <v>4992</v>
      </c>
      <c r="G936" s="19" t="s">
        <v>4993</v>
      </c>
      <c r="H936" s="19" t="s">
        <v>397</v>
      </c>
      <c r="I936" s="19">
        <v>2024</v>
      </c>
      <c r="J936" s="19" t="s">
        <v>495</v>
      </c>
      <c r="K936" s="19" t="s">
        <v>496</v>
      </c>
      <c r="L936" s="19" t="s">
        <v>213</v>
      </c>
      <c r="M936" s="19" t="s">
        <v>189</v>
      </c>
      <c r="N936" s="19" t="s">
        <v>773</v>
      </c>
      <c r="O936" s="19" t="s">
        <v>855</v>
      </c>
      <c r="P936" s="19" t="s">
        <v>51</v>
      </c>
      <c r="Q936" s="9" t="s">
        <v>4995</v>
      </c>
      <c r="R936" s="20">
        <v>2.5649999999999999</v>
      </c>
      <c r="S936" s="20">
        <v>0.57999999999999996</v>
      </c>
      <c r="T936" s="20">
        <v>2.5499999999999998</v>
      </c>
      <c r="U936" s="20" t="s">
        <v>397</v>
      </c>
      <c r="V936" s="21">
        <f>_xlfn.XLOOKUP(D936,'[4]Gen. Real'!$A$2:$A$1168,'[4]Gen. Real'!$C$2:$C$1168,"-",0)</f>
        <v>0.22434000000000001</v>
      </c>
      <c r="W936" s="22"/>
      <c r="X936" s="22" t="str">
        <f>_xlfn.XLOOKUP(D936,[4]Vertimiento!$J$2:$J$119,[4]Vertimiento!$K$2:$K$119,"-",0)</f>
        <v>-</v>
      </c>
      <c r="Y936" s="23" t="str">
        <f t="shared" si="56"/>
        <v>-</v>
      </c>
      <c r="Z936" s="19" t="str">
        <f>_xlfn.XLOOKUP(D936,[4]Cmg!$I$4:$I$99,[4]Cmg!$M$4:$M$99,"----",0,1)</f>
        <v>----</v>
      </c>
      <c r="AA936" s="19" t="str">
        <f>_xlfn.XLOOKUP(D936,[4]Cmg!$A$4:$A$101,[4]Cmg!$B$4:$B$101,"----",0,1)</f>
        <v>----</v>
      </c>
      <c r="AB936" s="19" t="str">
        <f>_xlfn.XLOOKUP(D936,[4]Cmg!$E$4:$E$101,[4]Cmg!$F$4:$F$101,"----",0,1)</f>
        <v>----</v>
      </c>
      <c r="AC936" s="19" t="str">
        <f>_xlfn.XLOOKUP(D936,[4]Cmg!$O$4:$O$101,[4]Cmg!$P$4:$P$101,"----",0,1)</f>
        <v>----</v>
      </c>
      <c r="AD936" s="24" t="str">
        <f>_xlfn.XLOOKUP(D936,[4]Cmg!$S$4:$S$101,[4]Cmg!$U$4:$U$101,"----",0,1)</f>
        <v>----</v>
      </c>
      <c r="AG936" s="25">
        <f>IFERROR(SUMIFS('[4]BD Unidades'!$AH:$AH,'[4]BD Unidades'!$A:$A,'BD Centrales 2024'!$A936),"-")</f>
        <v>2.5499999999999998</v>
      </c>
      <c r="AH936" s="25">
        <f>SUMIFS('[4]BD Unidades'!$AJ$3:$AJ$1424,'[4]BD Unidades'!$A$3:$A$1424,$A936)</f>
        <v>593.50877192982455</v>
      </c>
      <c r="AI936" s="25">
        <f>SUMIFS('[4]BD Unidades'!$AL$3:$AL$1424,'[4]BD Unidades'!$A$3:$A$1424,$A936)</f>
        <v>0</v>
      </c>
      <c r="AJ936" s="26">
        <f t="shared" si="57"/>
        <v>0</v>
      </c>
      <c r="AK936" s="27">
        <f>IFERROR(SUMIFS('[4]BD Unidades'!$AO$3:$AO$1424,'[4]BD Unidades'!$A$3:$A$1424,$A936),"-")</f>
        <v>0</v>
      </c>
      <c r="AL936" s="27">
        <f>IFERROR(SUMIFS('[4]BD Unidades'!$AQ$3:$AQ$1424,'[4]BD Unidades'!$A$3:$A$1424,$A936),"-")</f>
        <v>0</v>
      </c>
      <c r="AM936" s="27">
        <f>IFERROR(SUMIFS('[4]BD Unidades'!$AS$3:$AS$1424,'[4]BD Unidades'!$A$3:$A$1424,$A936),"-")</f>
        <v>0</v>
      </c>
      <c r="AN936" s="27">
        <f>IFERROR(SUMIFS('[4]BD Unidades'!$AU$3:$AU$1424,'[4]BD Unidades'!$A$3:$A$1424,$A936),"-")</f>
        <v>0</v>
      </c>
      <c r="AO936" s="27">
        <f>IFERROR(SUMIFS('[4]BD Unidades'!$AW$3:$AW$1424,'[4]BD Unidades'!$A$3:$A$1424,$A936),"-")</f>
        <v>0</v>
      </c>
      <c r="AP936" s="27">
        <f>IFERROR(SUMIFS('[4]BD Unidades'!$AY$3:$AY$1424,'[4]BD Unidades'!$A$3:$A$1424,$A936),"-")</f>
        <v>0.22154678362573096</v>
      </c>
      <c r="AQ936" s="25">
        <f>IFERROR(SUMIFS('[4]BD Unidades'!$AZ$3:$AZ$1424,'[4]BD Unidades'!$A$3:$A$1424,$A936),"-")</f>
        <v>0.58316128603238848</v>
      </c>
      <c r="AR936" s="25">
        <f>IFERROR(SUMIFS('[4]BD Unidades'!$BA$3:$BA$1424,'[4]BD Unidades'!$A$3:$A$1424,$A936),"-")</f>
        <v>2.5499999999999998</v>
      </c>
      <c r="AS936" s="28">
        <f>SUMIFS('[4]BD Unidades'!$BC$3:$BC$1424,'[4]BD Unidades'!$A$3:$A$1424,$A936)</f>
        <v>1.9118538011695906E-2</v>
      </c>
      <c r="AT936" s="28">
        <f>SUMIFS('[4]BD Unidades'!$BE$3:$BE$1424,'[4]BD Unidades'!$A$3:$A$1424,$A936)</f>
        <v>0.99415204678362568</v>
      </c>
      <c r="AU936" s="29">
        <f t="shared" si="58"/>
        <v>0.97514531308778762</v>
      </c>
      <c r="AV936" s="30">
        <f t="shared" si="59"/>
        <v>5.7999999999999996E-3</v>
      </c>
      <c r="AW936" s="25">
        <f>IFERROR(SUMIFS('[4]BD Unidades'!$BI$3:$BI$1424,'[4]BD Unidades'!$A$3:$A$1424,$A936),"-")</f>
        <v>5.4694338516187116E-2</v>
      </c>
      <c r="AX936" s="25">
        <f>IFERROR(SUMIFS('[4]BD Unidades'!$BJ$3:$BJ$1424,'[4]BD Unidades'!$A$3:$A$1424,$A936),"-")</f>
        <v>3.5148931231868519E-2</v>
      </c>
    </row>
    <row r="937" spans="1:50" ht="14.4" x14ac:dyDescent="0.3">
      <c r="A937" s="7">
        <v>2357</v>
      </c>
      <c r="B937" s="7" t="s">
        <v>4996</v>
      </c>
      <c r="D937" s="8" t="s">
        <v>4997</v>
      </c>
      <c r="E937" s="19" t="s">
        <v>584</v>
      </c>
      <c r="F937" s="19" t="s">
        <v>584</v>
      </c>
      <c r="G937" s="19" t="s">
        <v>4998</v>
      </c>
      <c r="H937" s="19" t="s">
        <v>397</v>
      </c>
      <c r="I937" s="19">
        <v>2024</v>
      </c>
      <c r="J937" s="19" t="s">
        <v>495</v>
      </c>
      <c r="K937" s="19" t="s">
        <v>496</v>
      </c>
      <c r="L937" s="19" t="s">
        <v>213</v>
      </c>
      <c r="M937" s="19" t="s">
        <v>477</v>
      </c>
      <c r="N937" s="19" t="s">
        <v>549</v>
      </c>
      <c r="O937" s="19" t="s">
        <v>477</v>
      </c>
      <c r="P937" s="19" t="s">
        <v>51</v>
      </c>
      <c r="Q937" s="9" t="s">
        <v>4959</v>
      </c>
      <c r="R937" s="20">
        <v>9.0060000000000002</v>
      </c>
      <c r="S937" s="20">
        <v>6.7000000000000004E-2</v>
      </c>
      <c r="T937" s="20">
        <v>8.5500000000000007</v>
      </c>
      <c r="U937" s="20" t="s">
        <v>397</v>
      </c>
      <c r="V937" s="21" t="str">
        <f>_xlfn.XLOOKUP(D937,'[4]Gen. Real'!$A$2:$A$1168,'[4]Gen. Real'!$C$2:$C$1168,"-",0)</f>
        <v>-</v>
      </c>
      <c r="W937" s="22"/>
      <c r="X937" s="22" t="str">
        <f>_xlfn.XLOOKUP(D937,[4]Vertimiento!$J$2:$J$119,[4]Vertimiento!$K$2:$K$119,"-",0)</f>
        <v>-</v>
      </c>
      <c r="Y937" s="23" t="str">
        <f t="shared" si="56"/>
        <v>-</v>
      </c>
      <c r="Z937" s="19" t="str">
        <f>_xlfn.XLOOKUP(D937,[4]Cmg!$I$4:$I$99,[4]Cmg!$M$4:$M$99,"----",0,1)</f>
        <v>----</v>
      </c>
      <c r="AA937" s="19" t="str">
        <f>_xlfn.XLOOKUP(D937,[4]Cmg!$A$4:$A$101,[4]Cmg!$B$4:$B$101,"----",0,1)</f>
        <v>----</v>
      </c>
      <c r="AB937" s="19" t="str">
        <f>_xlfn.XLOOKUP(D937,[4]Cmg!$E$4:$E$101,[4]Cmg!$F$4:$F$101,"----",0,1)</f>
        <v>----</v>
      </c>
      <c r="AC937" s="19" t="str">
        <f>_xlfn.XLOOKUP(D937,[4]Cmg!$O$4:$O$101,[4]Cmg!$P$4:$P$101,"----",0,1)</f>
        <v>----</v>
      </c>
      <c r="AD937" s="24" t="str">
        <f>_xlfn.XLOOKUP(D937,[4]Cmg!$S$4:$S$101,[4]Cmg!$U$4:$U$101,"----",0,1)</f>
        <v>----</v>
      </c>
      <c r="AG937" s="25">
        <f>IFERROR(SUMIFS('[4]BD Unidades'!$AH:$AH,'[4]BD Unidades'!$A:$A,'BD Centrales 2024'!$A937),"-")</f>
        <v>0</v>
      </c>
      <c r="AH937" s="25">
        <f>SUMIFS('[4]BD Unidades'!$AJ$3:$AJ$1424,'[4]BD Unidades'!$A$3:$A$1424,$A937)</f>
        <v>0</v>
      </c>
      <c r="AI937" s="25">
        <f>SUMIFS('[4]BD Unidades'!$AL$3:$AL$1424,'[4]BD Unidades'!$A$3:$A$1424,$A937)</f>
        <v>0</v>
      </c>
      <c r="AJ937" s="26" t="str">
        <f t="shared" si="57"/>
        <v>-</v>
      </c>
      <c r="AK937" s="27">
        <f>IFERROR(SUMIFS('[4]BD Unidades'!$AO$3:$AO$1424,'[4]BD Unidades'!$A$3:$A$1424,$A937),"-")</f>
        <v>0</v>
      </c>
      <c r="AL937" s="27">
        <f>IFERROR(SUMIFS('[4]BD Unidades'!$AQ$3:$AQ$1424,'[4]BD Unidades'!$A$3:$A$1424,$A937),"-")</f>
        <v>0</v>
      </c>
      <c r="AM937" s="27">
        <f>IFERROR(SUMIFS('[4]BD Unidades'!$AS$3:$AS$1424,'[4]BD Unidades'!$A$3:$A$1424,$A937),"-")</f>
        <v>0</v>
      </c>
      <c r="AN937" s="27">
        <f>IFERROR(SUMIFS('[4]BD Unidades'!$AU$3:$AU$1424,'[4]BD Unidades'!$A$3:$A$1424,$A937),"-")</f>
        <v>0</v>
      </c>
      <c r="AO937" s="27">
        <f>IFERROR(SUMIFS('[4]BD Unidades'!$AW$3:$AW$1424,'[4]BD Unidades'!$A$3:$A$1424,$A937),"-")</f>
        <v>0</v>
      </c>
      <c r="AP937" s="27">
        <f>IFERROR(SUMIFS('[4]BD Unidades'!$AY$3:$AY$1424,'[4]BD Unidades'!$A$3:$A$1424,$A937),"-")</f>
        <v>0</v>
      </c>
      <c r="AQ937" s="25">
        <f>IFERROR(SUMIFS('[4]BD Unidades'!$AZ$3:$AZ$1424,'[4]BD Unidades'!$A$3:$A$1424,$A937),"-")</f>
        <v>0</v>
      </c>
      <c r="AR937" s="25">
        <f>IFERROR(SUMIFS('[4]BD Unidades'!$BA$3:$BA$1424,'[4]BD Unidades'!$A$3:$A$1424,$A937),"-")</f>
        <v>0</v>
      </c>
      <c r="AS937" s="28">
        <f>SUMIFS('[4]BD Unidades'!$BC$3:$BC$1424,'[4]BD Unidades'!$A$3:$A$1424,$A937)</f>
        <v>0</v>
      </c>
      <c r="AT937" s="28">
        <f>SUMIFS('[4]BD Unidades'!$BE$3:$BE$1424,'[4]BD Unidades'!$A$3:$A$1424,$A937)</f>
        <v>0</v>
      </c>
      <c r="AU937" s="29">
        <f t="shared" si="58"/>
        <v>0</v>
      </c>
      <c r="AV937" s="30">
        <f t="shared" si="59"/>
        <v>6.7000000000000002E-4</v>
      </c>
      <c r="AW937" s="25">
        <f>IFERROR(SUMIFS('[4]BD Unidades'!$BI$3:$BI$1424,'[4]BD Unidades'!$A$3:$A$1424,$A937),"-")</f>
        <v>0</v>
      </c>
      <c r="AX937" s="25">
        <f>IFERROR(SUMIFS('[4]BD Unidades'!$BJ$3:$BJ$1424,'[4]BD Unidades'!$A$3:$A$1424,$A937),"-")</f>
        <v>0</v>
      </c>
    </row>
    <row r="938" spans="1:50" ht="14.4" x14ac:dyDescent="0.3">
      <c r="A938" s="7">
        <v>2359</v>
      </c>
      <c r="B938" s="7" t="s">
        <v>4999</v>
      </c>
      <c r="D938" s="8" t="s">
        <v>5000</v>
      </c>
      <c r="E938" s="19" t="s">
        <v>5001</v>
      </c>
      <c r="F938" s="19" t="s">
        <v>5001</v>
      </c>
      <c r="G938" s="19" t="s">
        <v>5002</v>
      </c>
      <c r="H938" s="19" t="s">
        <v>397</v>
      </c>
      <c r="I938" s="19">
        <v>2024</v>
      </c>
      <c r="J938" s="19" t="s">
        <v>495</v>
      </c>
      <c r="K938" s="19" t="s">
        <v>496</v>
      </c>
      <c r="L938" s="19" t="s">
        <v>213</v>
      </c>
      <c r="M938" s="19" t="s">
        <v>189</v>
      </c>
      <c r="N938" s="19" t="s">
        <v>190</v>
      </c>
      <c r="O938" s="19" t="s">
        <v>236</v>
      </c>
      <c r="P938" s="19" t="s">
        <v>51</v>
      </c>
      <c r="Q938" s="9" t="s">
        <v>5003</v>
      </c>
      <c r="R938" s="20">
        <v>9.0099</v>
      </c>
      <c r="S938" s="20">
        <v>9.0099</v>
      </c>
      <c r="T938" s="20">
        <v>0.109</v>
      </c>
      <c r="U938" s="20">
        <v>9</v>
      </c>
      <c r="V938" s="21">
        <f>_xlfn.XLOOKUP(D938,'[4]Gen. Real'!$A$2:$A$1168,'[4]Gen. Real'!$C$2:$C$1168,"-",0)</f>
        <v>0</v>
      </c>
      <c r="W938" s="22"/>
      <c r="X938" s="22" t="str">
        <f>_xlfn.XLOOKUP(D938,[4]Vertimiento!$J$2:$J$119,[4]Vertimiento!$K$2:$K$119,"-",0)</f>
        <v>-</v>
      </c>
      <c r="Y938" s="23" t="str">
        <f t="shared" si="56"/>
        <v>-</v>
      </c>
      <c r="Z938" s="19" t="str">
        <f>_xlfn.XLOOKUP(D938,[4]Cmg!$I$4:$I$99,[4]Cmg!$M$4:$M$99,"----",0,1)</f>
        <v>----</v>
      </c>
      <c r="AA938" s="19" t="str">
        <f>_xlfn.XLOOKUP(D938,[4]Cmg!$A$4:$A$101,[4]Cmg!$B$4:$B$101,"----",0,1)</f>
        <v>----</v>
      </c>
      <c r="AB938" s="19" t="str">
        <f>_xlfn.XLOOKUP(D938,[4]Cmg!$E$4:$E$101,[4]Cmg!$F$4:$F$101,"----",0,1)</f>
        <v>----</v>
      </c>
      <c r="AC938" s="19" t="str">
        <f>_xlfn.XLOOKUP(D938,[4]Cmg!$O$4:$O$101,[4]Cmg!$P$4:$P$101,"----",0,1)</f>
        <v>----</v>
      </c>
      <c r="AD938" s="24" t="str">
        <f>_xlfn.XLOOKUP(D938,[4]Cmg!$S$4:$S$101,[4]Cmg!$U$4:$U$101,"----",0,1)</f>
        <v>----</v>
      </c>
      <c r="AG938" s="25">
        <f>IFERROR(SUMIFS('[4]BD Unidades'!$AH:$AH,'[4]BD Unidades'!$A:$A,'BD Centrales 2024'!$A938),"-")</f>
        <v>9</v>
      </c>
      <c r="AH938" s="25">
        <f>SUMIFS('[4]BD Unidades'!$AJ$3:$AJ$1424,'[4]BD Unidades'!$A$3:$A$1424,$A938)</f>
        <v>455.4989511537309</v>
      </c>
      <c r="AI938" s="25">
        <f>SUMIFS('[4]BD Unidades'!$AL$3:$AL$1424,'[4]BD Unidades'!$A$3:$A$1424,$A938)</f>
        <v>0</v>
      </c>
      <c r="AJ938" s="26">
        <f t="shared" si="57"/>
        <v>0</v>
      </c>
      <c r="AK938" s="27">
        <f>IFERROR(SUMIFS('[4]BD Unidades'!$AO$3:$AO$1424,'[4]BD Unidades'!$A$3:$A$1424,$A938),"-")</f>
        <v>0</v>
      </c>
      <c r="AL938" s="27">
        <f>IFERROR(SUMIFS('[4]BD Unidades'!$AQ$3:$AQ$1424,'[4]BD Unidades'!$A$3:$A$1424,$A938),"-")</f>
        <v>0</v>
      </c>
      <c r="AM938" s="27">
        <f>IFERROR(SUMIFS('[4]BD Unidades'!$AS$3:$AS$1424,'[4]BD Unidades'!$A$3:$A$1424,$A938),"-")</f>
        <v>0</v>
      </c>
      <c r="AN938" s="27">
        <f>IFERROR(SUMIFS('[4]BD Unidades'!$AU$3:$AU$1424,'[4]BD Unidades'!$A$3:$A$1424,$A938),"-")</f>
        <v>0</v>
      </c>
      <c r="AO938" s="27">
        <f>IFERROR(SUMIFS('[4]BD Unidades'!$AW$3:$AW$1424,'[4]BD Unidades'!$A$3:$A$1424,$A938),"-")</f>
        <v>0</v>
      </c>
      <c r="AP938" s="27">
        <f>IFERROR(SUMIFS('[4]BD Unidades'!$AY$3:$AY$1424,'[4]BD Unidades'!$A$3:$A$1424,$A938),"-")</f>
        <v>0.28429127959244832</v>
      </c>
      <c r="AQ938" s="25">
        <f>IFERROR(SUMIFS('[4]BD Unidades'!$AZ$3:$AZ$1424,'[4]BD Unidades'!$A$3:$A$1424,$A938),"-")</f>
        <v>2.0582163036437242</v>
      </c>
      <c r="AR938" s="25">
        <f>IFERROR(SUMIFS('[4]BD Unidades'!$BA$3:$BA$1424,'[4]BD Unidades'!$A$3:$A$1424,$A938),"-")</f>
        <v>9</v>
      </c>
      <c r="AS938" s="28">
        <f>SUMIFS('[4]BD Unidades'!$BC$3:$BC$1424,'[4]BD Unidades'!$A$3:$A$1424,$A938)</f>
        <v>1.9209869143941665E-2</v>
      </c>
      <c r="AT938" s="28">
        <f>SUMIFS('[4]BD Unidades'!$BE$3:$BE$1424,'[4]BD Unidades'!$A$3:$A$1424,$A938)</f>
        <v>0.9989012086704625</v>
      </c>
      <c r="AU938" s="29">
        <f t="shared" si="58"/>
        <v>0.97971244716417782</v>
      </c>
      <c r="AV938" s="30">
        <f t="shared" si="59"/>
        <v>9.0098999999999999E-2</v>
      </c>
      <c r="AW938" s="25">
        <f>IFERROR(SUMIFS('[4]BD Unidades'!$BI$3:$BI$1424,'[4]BD Unidades'!$A$3:$A$1424,$A938),"-")</f>
        <v>0.10479251413185432</v>
      </c>
      <c r="AX938" s="25">
        <f>IFERROR(SUMIFS('[4]BD Unidades'!$BJ$3:$BJ$1424,'[4]BD Unidades'!$A$3:$A$1424,$A938),"-")</f>
        <v>6.7344170763580041E-2</v>
      </c>
    </row>
    <row r="939" spans="1:50" ht="14.4" x14ac:dyDescent="0.3">
      <c r="A939" s="7">
        <v>2360</v>
      </c>
      <c r="B939" s="7" t="s">
        <v>5004</v>
      </c>
      <c r="D939" s="8" t="s">
        <v>5005</v>
      </c>
      <c r="E939" s="19" t="s">
        <v>5006</v>
      </c>
      <c r="F939" s="19" t="s">
        <v>5006</v>
      </c>
      <c r="G939" s="19" t="s">
        <v>5007</v>
      </c>
      <c r="H939" s="19" t="s">
        <v>397</v>
      </c>
      <c r="I939" s="19">
        <v>2024</v>
      </c>
      <c r="J939" s="19" t="s">
        <v>495</v>
      </c>
      <c r="K939" s="19" t="s">
        <v>496</v>
      </c>
      <c r="L939" s="19" t="s">
        <v>213</v>
      </c>
      <c r="M939" s="19" t="s">
        <v>106</v>
      </c>
      <c r="N939" s="19" t="s">
        <v>144</v>
      </c>
      <c r="O939" s="19" t="s">
        <v>1088</v>
      </c>
      <c r="P939" s="19" t="s">
        <v>51</v>
      </c>
      <c r="Q939" s="9" t="s">
        <v>5008</v>
      </c>
      <c r="R939" s="20">
        <v>3.01</v>
      </c>
      <c r="S939" s="20">
        <v>0.33200000000000002</v>
      </c>
      <c r="T939" s="20">
        <v>3</v>
      </c>
      <c r="U939" s="20" t="s">
        <v>397</v>
      </c>
      <c r="V939" s="21" t="str">
        <f>_xlfn.XLOOKUP(D939,'[4]Gen. Real'!$A$2:$A$1168,'[4]Gen. Real'!$C$2:$C$1168,"-",0)</f>
        <v>-</v>
      </c>
      <c r="W939" s="22"/>
      <c r="X939" s="22" t="str">
        <f>_xlfn.XLOOKUP(D939,[4]Vertimiento!$J$2:$J$119,[4]Vertimiento!$K$2:$K$119,"-",0)</f>
        <v>-</v>
      </c>
      <c r="Y939" s="23" t="str">
        <f t="shared" si="56"/>
        <v>-</v>
      </c>
      <c r="Z939" s="19" t="str">
        <f>_xlfn.XLOOKUP(D939,[4]Cmg!$I$4:$I$99,[4]Cmg!$M$4:$M$99,"----",0,1)</f>
        <v>----</v>
      </c>
      <c r="AA939" s="19" t="str">
        <f>_xlfn.XLOOKUP(D939,[4]Cmg!$A$4:$A$101,[4]Cmg!$B$4:$B$101,"----",0,1)</f>
        <v>----</v>
      </c>
      <c r="AB939" s="19" t="str">
        <f>_xlfn.XLOOKUP(D939,[4]Cmg!$E$4:$E$101,[4]Cmg!$F$4:$F$101,"----",0,1)</f>
        <v>----</v>
      </c>
      <c r="AC939" s="19" t="str">
        <f>_xlfn.XLOOKUP(D939,[4]Cmg!$O$4:$O$101,[4]Cmg!$P$4:$P$101,"----",0,1)</f>
        <v>----</v>
      </c>
      <c r="AD939" s="24" t="str">
        <f>_xlfn.XLOOKUP(D939,[4]Cmg!$S$4:$S$101,[4]Cmg!$U$4:$U$101,"----",0,1)</f>
        <v>----</v>
      </c>
      <c r="AG939" s="25">
        <f>IFERROR(SUMIFS('[4]BD Unidades'!$AH:$AH,'[4]BD Unidades'!$A:$A,'BD Centrales 2024'!$A939),"-")</f>
        <v>0</v>
      </c>
      <c r="AH939" s="25">
        <f>SUMIFS('[4]BD Unidades'!$AJ$3:$AJ$1424,'[4]BD Unidades'!$A$3:$A$1424,$A939)</f>
        <v>0</v>
      </c>
      <c r="AI939" s="25">
        <f>SUMIFS('[4]BD Unidades'!$AL$3:$AL$1424,'[4]BD Unidades'!$A$3:$A$1424,$A939)</f>
        <v>0</v>
      </c>
      <c r="AJ939" s="26" t="str">
        <f t="shared" si="57"/>
        <v>-</v>
      </c>
      <c r="AK939" s="27">
        <f>IFERROR(SUMIFS('[4]BD Unidades'!$AO$3:$AO$1424,'[4]BD Unidades'!$A$3:$A$1424,$A939),"-")</f>
        <v>0</v>
      </c>
      <c r="AL939" s="27">
        <f>IFERROR(SUMIFS('[4]BD Unidades'!$AQ$3:$AQ$1424,'[4]BD Unidades'!$A$3:$A$1424,$A939),"-")</f>
        <v>0</v>
      </c>
      <c r="AM939" s="27">
        <f>IFERROR(SUMIFS('[4]BD Unidades'!$AS$3:$AS$1424,'[4]BD Unidades'!$A$3:$A$1424,$A939),"-")</f>
        <v>0</v>
      </c>
      <c r="AN939" s="27">
        <f>IFERROR(SUMIFS('[4]BD Unidades'!$AU$3:$AU$1424,'[4]BD Unidades'!$A$3:$A$1424,$A939),"-")</f>
        <v>0</v>
      </c>
      <c r="AO939" s="27">
        <f>IFERROR(SUMIFS('[4]BD Unidades'!$AW$3:$AW$1424,'[4]BD Unidades'!$A$3:$A$1424,$A939),"-")</f>
        <v>0</v>
      </c>
      <c r="AP939" s="27">
        <f>IFERROR(SUMIFS('[4]BD Unidades'!$AY$3:$AY$1424,'[4]BD Unidades'!$A$3:$A$1424,$A939),"-")</f>
        <v>0</v>
      </c>
      <c r="AQ939" s="25">
        <f>IFERROR(SUMIFS('[4]BD Unidades'!$AZ$3:$AZ$1424,'[4]BD Unidades'!$A$3:$A$1424,$A939),"-")</f>
        <v>0</v>
      </c>
      <c r="AR939" s="25">
        <f>IFERROR(SUMIFS('[4]BD Unidades'!$BA$3:$BA$1424,'[4]BD Unidades'!$A$3:$A$1424,$A939),"-")</f>
        <v>0</v>
      </c>
      <c r="AS939" s="28">
        <f>SUMIFS('[4]BD Unidades'!$BC$3:$BC$1424,'[4]BD Unidades'!$A$3:$A$1424,$A939)</f>
        <v>0</v>
      </c>
      <c r="AT939" s="28">
        <f>SUMIFS('[4]BD Unidades'!$BE$3:$BE$1424,'[4]BD Unidades'!$A$3:$A$1424,$A939)</f>
        <v>0</v>
      </c>
      <c r="AU939" s="29">
        <f t="shared" si="58"/>
        <v>0</v>
      </c>
      <c r="AV939" s="30">
        <f t="shared" si="59"/>
        <v>3.32E-3</v>
      </c>
      <c r="AW939" s="25">
        <f>IFERROR(SUMIFS('[4]BD Unidades'!$BI$3:$BI$1424,'[4]BD Unidades'!$A$3:$A$1424,$A939),"-")</f>
        <v>0</v>
      </c>
      <c r="AX939" s="25">
        <f>IFERROR(SUMIFS('[4]BD Unidades'!$BJ$3:$BJ$1424,'[4]BD Unidades'!$A$3:$A$1424,$A939),"-")</f>
        <v>0</v>
      </c>
    </row>
    <row r="940" spans="1:50" ht="14.4" x14ac:dyDescent="0.3">
      <c r="A940" s="7">
        <v>2364</v>
      </c>
      <c r="B940" s="7" t="s">
        <v>5009</v>
      </c>
      <c r="D940" s="8" t="s">
        <v>5010</v>
      </c>
      <c r="E940" s="19" t="s">
        <v>5011</v>
      </c>
      <c r="F940" s="19" t="s">
        <v>5011</v>
      </c>
      <c r="G940" s="19" t="s">
        <v>5012</v>
      </c>
      <c r="H940" s="19" t="s">
        <v>397</v>
      </c>
      <c r="I940" s="19">
        <v>2024</v>
      </c>
      <c r="J940" s="19" t="s">
        <v>495</v>
      </c>
      <c r="K940" s="19" t="s">
        <v>496</v>
      </c>
      <c r="L940" s="19" t="s">
        <v>213</v>
      </c>
      <c r="M940" s="19" t="s">
        <v>189</v>
      </c>
      <c r="N940" s="19" t="s">
        <v>899</v>
      </c>
      <c r="O940" s="19" t="s">
        <v>899</v>
      </c>
      <c r="P940" s="19" t="s">
        <v>51</v>
      </c>
      <c r="Q940" s="9" t="s">
        <v>5013</v>
      </c>
      <c r="R940" s="20">
        <v>9.01</v>
      </c>
      <c r="S940" s="20">
        <v>0.111</v>
      </c>
      <c r="T940" s="20">
        <v>9</v>
      </c>
      <c r="U940" s="20" t="s">
        <v>397</v>
      </c>
      <c r="V940" s="21">
        <f>_xlfn.XLOOKUP(D940,'[4]Gen. Real'!$A$2:$A$1168,'[4]Gen. Real'!$C$2:$C$1168,"-",0)</f>
        <v>0.17421</v>
      </c>
      <c r="W940" s="22"/>
      <c r="X940" s="22" t="str">
        <f>_xlfn.XLOOKUP(D940,[4]Vertimiento!$J$2:$J$119,[4]Vertimiento!$K$2:$K$119,"-",0)</f>
        <v>-</v>
      </c>
      <c r="Y940" s="23" t="str">
        <f t="shared" si="56"/>
        <v>-</v>
      </c>
      <c r="Z940" s="19" t="str">
        <f>_xlfn.XLOOKUP(D940,[4]Cmg!$I$4:$I$99,[4]Cmg!$M$4:$M$99,"----",0,1)</f>
        <v>----</v>
      </c>
      <c r="AA940" s="19" t="str">
        <f>_xlfn.XLOOKUP(D940,[4]Cmg!$A$4:$A$101,[4]Cmg!$B$4:$B$101,"----",0,1)</f>
        <v>----</v>
      </c>
      <c r="AB940" s="19" t="str">
        <f>_xlfn.XLOOKUP(D940,[4]Cmg!$E$4:$E$101,[4]Cmg!$F$4:$F$101,"----",0,1)</f>
        <v>----</v>
      </c>
      <c r="AC940" s="19" t="str">
        <f>_xlfn.XLOOKUP(D940,[4]Cmg!$O$4:$O$101,[4]Cmg!$P$4:$P$101,"----",0,1)</f>
        <v>----</v>
      </c>
      <c r="AD940" s="24" t="str">
        <f>_xlfn.XLOOKUP(D940,[4]Cmg!$S$4:$S$101,[4]Cmg!$U$4:$U$101,"----",0,1)</f>
        <v>----</v>
      </c>
      <c r="AG940" s="25">
        <f>IFERROR(SUMIFS('[4]BD Unidades'!$AH:$AH,'[4]BD Unidades'!$A:$A,'BD Centrales 2024'!$A940),"-")</f>
        <v>0</v>
      </c>
      <c r="AH940" s="25">
        <f>SUMIFS('[4]BD Unidades'!$AJ$3:$AJ$1424,'[4]BD Unidades'!$A$3:$A$1424,$A940)</f>
        <v>0</v>
      </c>
      <c r="AI940" s="25">
        <f>SUMIFS('[4]BD Unidades'!$AL$3:$AL$1424,'[4]BD Unidades'!$A$3:$A$1424,$A940)</f>
        <v>0</v>
      </c>
      <c r="AJ940" s="26" t="str">
        <f t="shared" si="57"/>
        <v>-</v>
      </c>
      <c r="AK940" s="27">
        <f>IFERROR(SUMIFS('[4]BD Unidades'!$AO$3:$AO$1424,'[4]BD Unidades'!$A$3:$A$1424,$A940),"-")</f>
        <v>0</v>
      </c>
      <c r="AL940" s="27">
        <f>IFERROR(SUMIFS('[4]BD Unidades'!$AQ$3:$AQ$1424,'[4]BD Unidades'!$A$3:$A$1424,$A940),"-")</f>
        <v>0</v>
      </c>
      <c r="AM940" s="27">
        <f>IFERROR(SUMIFS('[4]BD Unidades'!$AS$3:$AS$1424,'[4]BD Unidades'!$A$3:$A$1424,$A940),"-")</f>
        <v>0</v>
      </c>
      <c r="AN940" s="27">
        <f>IFERROR(SUMIFS('[4]BD Unidades'!$AU$3:$AU$1424,'[4]BD Unidades'!$A$3:$A$1424,$A940),"-")</f>
        <v>0</v>
      </c>
      <c r="AO940" s="27">
        <f>IFERROR(SUMIFS('[4]BD Unidades'!$AW$3:$AW$1424,'[4]BD Unidades'!$A$3:$A$1424,$A940),"-")</f>
        <v>0</v>
      </c>
      <c r="AP940" s="27">
        <f>IFERROR(SUMIFS('[4]BD Unidades'!$AY$3:$AY$1424,'[4]BD Unidades'!$A$3:$A$1424,$A940),"-")</f>
        <v>0</v>
      </c>
      <c r="AQ940" s="25">
        <f>IFERROR(SUMIFS('[4]BD Unidades'!$AZ$3:$AZ$1424,'[4]BD Unidades'!$A$3:$A$1424,$A940),"-")</f>
        <v>0</v>
      </c>
      <c r="AR940" s="25">
        <f>IFERROR(SUMIFS('[4]BD Unidades'!$BA$3:$BA$1424,'[4]BD Unidades'!$A$3:$A$1424,$A940),"-")</f>
        <v>0</v>
      </c>
      <c r="AS940" s="28">
        <f>SUMIFS('[4]BD Unidades'!$BC$3:$BC$1424,'[4]BD Unidades'!$A$3:$A$1424,$A940)</f>
        <v>0</v>
      </c>
      <c r="AT940" s="28">
        <f>SUMIFS('[4]BD Unidades'!$BE$3:$BE$1424,'[4]BD Unidades'!$A$3:$A$1424,$A940)</f>
        <v>0</v>
      </c>
      <c r="AU940" s="29">
        <f t="shared" si="58"/>
        <v>0</v>
      </c>
      <c r="AV940" s="30">
        <f t="shared" si="59"/>
        <v>1.1100000000000001E-3</v>
      </c>
      <c r="AW940" s="25">
        <f>IFERROR(SUMIFS('[4]BD Unidades'!$BI$3:$BI$1424,'[4]BD Unidades'!$A$3:$A$1424,$A940),"-")</f>
        <v>0</v>
      </c>
      <c r="AX940" s="25">
        <f>IFERROR(SUMIFS('[4]BD Unidades'!$BJ$3:$BJ$1424,'[4]BD Unidades'!$A$3:$A$1424,$A940),"-")</f>
        <v>0</v>
      </c>
    </row>
    <row r="941" spans="1:50" ht="14.4" x14ac:dyDescent="0.3">
      <c r="A941" s="7">
        <v>2365</v>
      </c>
      <c r="B941" s="7" t="s">
        <v>5014</v>
      </c>
      <c r="D941" s="8" t="s">
        <v>5015</v>
      </c>
      <c r="E941" s="19" t="s">
        <v>5016</v>
      </c>
      <c r="F941" s="19" t="s">
        <v>5016</v>
      </c>
      <c r="G941" s="19" t="s">
        <v>5017</v>
      </c>
      <c r="H941" s="19" t="s">
        <v>397</v>
      </c>
      <c r="I941" s="19">
        <v>2024</v>
      </c>
      <c r="J941" s="19" t="s">
        <v>495</v>
      </c>
      <c r="K941" s="19" t="s">
        <v>496</v>
      </c>
      <c r="L941" s="19" t="s">
        <v>213</v>
      </c>
      <c r="M941" s="19" t="s">
        <v>250</v>
      </c>
      <c r="N941" s="19" t="s">
        <v>785</v>
      </c>
      <c r="O941" s="19" t="s">
        <v>785</v>
      </c>
      <c r="P941" s="19" t="s">
        <v>51</v>
      </c>
      <c r="Q941" s="9" t="s">
        <v>3522</v>
      </c>
      <c r="R941" s="20">
        <v>9.0009999999999994</v>
      </c>
      <c r="S941" s="20">
        <v>1.0999999999999999E-2</v>
      </c>
      <c r="T941" s="20">
        <v>9</v>
      </c>
      <c r="U941" s="20" t="s">
        <v>397</v>
      </c>
      <c r="V941" s="21" t="str">
        <f>_xlfn.XLOOKUP(D941,'[4]Gen. Real'!$A$2:$A$1168,'[4]Gen. Real'!$C$2:$C$1168,"-",0)</f>
        <v>-</v>
      </c>
      <c r="W941" s="22"/>
      <c r="X941" s="22" t="str">
        <f>_xlfn.XLOOKUP(D941,[4]Vertimiento!$J$2:$J$119,[4]Vertimiento!$K$2:$K$119,"-",0)</f>
        <v>-</v>
      </c>
      <c r="Y941" s="23" t="str">
        <f t="shared" si="56"/>
        <v>-</v>
      </c>
      <c r="Z941" s="19" t="str">
        <f>_xlfn.XLOOKUP(D941,[4]Cmg!$I$4:$I$99,[4]Cmg!$M$4:$M$99,"----",0,1)</f>
        <v>----</v>
      </c>
      <c r="AA941" s="19" t="str">
        <f>_xlfn.XLOOKUP(D941,[4]Cmg!$A$4:$A$101,[4]Cmg!$B$4:$B$101,"----",0,1)</f>
        <v>----</v>
      </c>
      <c r="AB941" s="19" t="str">
        <f>_xlfn.XLOOKUP(D941,[4]Cmg!$E$4:$E$101,[4]Cmg!$F$4:$F$101,"----",0,1)</f>
        <v>----</v>
      </c>
      <c r="AC941" s="19" t="str">
        <f>_xlfn.XLOOKUP(D941,[4]Cmg!$O$4:$O$101,[4]Cmg!$P$4:$P$101,"----",0,1)</f>
        <v>----</v>
      </c>
      <c r="AD941" s="24" t="str">
        <f>_xlfn.XLOOKUP(D941,[4]Cmg!$S$4:$S$101,[4]Cmg!$U$4:$U$101,"----",0,1)</f>
        <v>----</v>
      </c>
      <c r="AG941" s="25">
        <f>IFERROR(SUMIFS('[4]BD Unidades'!$AH:$AH,'[4]BD Unidades'!$A:$A,'BD Centrales 2024'!$A941),"-")</f>
        <v>0</v>
      </c>
      <c r="AH941" s="25">
        <f>SUMIFS('[4]BD Unidades'!$AJ$3:$AJ$1424,'[4]BD Unidades'!$A$3:$A$1424,$A941)</f>
        <v>0</v>
      </c>
      <c r="AI941" s="25">
        <f>SUMIFS('[4]BD Unidades'!$AL$3:$AL$1424,'[4]BD Unidades'!$A$3:$A$1424,$A941)</f>
        <v>0</v>
      </c>
      <c r="AJ941" s="26" t="str">
        <f t="shared" si="57"/>
        <v>-</v>
      </c>
      <c r="AK941" s="27">
        <f>IFERROR(SUMIFS('[4]BD Unidades'!$AO$3:$AO$1424,'[4]BD Unidades'!$A$3:$A$1424,$A941),"-")</f>
        <v>0</v>
      </c>
      <c r="AL941" s="27">
        <f>IFERROR(SUMIFS('[4]BD Unidades'!$AQ$3:$AQ$1424,'[4]BD Unidades'!$A$3:$A$1424,$A941),"-")</f>
        <v>0</v>
      </c>
      <c r="AM941" s="27">
        <f>IFERROR(SUMIFS('[4]BD Unidades'!$AS$3:$AS$1424,'[4]BD Unidades'!$A$3:$A$1424,$A941),"-")</f>
        <v>0</v>
      </c>
      <c r="AN941" s="27">
        <f>IFERROR(SUMIFS('[4]BD Unidades'!$AU$3:$AU$1424,'[4]BD Unidades'!$A$3:$A$1424,$A941),"-")</f>
        <v>0</v>
      </c>
      <c r="AO941" s="27">
        <f>IFERROR(SUMIFS('[4]BD Unidades'!$AW$3:$AW$1424,'[4]BD Unidades'!$A$3:$A$1424,$A941),"-")</f>
        <v>0</v>
      </c>
      <c r="AP941" s="27">
        <f>IFERROR(SUMIFS('[4]BD Unidades'!$AY$3:$AY$1424,'[4]BD Unidades'!$A$3:$A$1424,$A941),"-")</f>
        <v>0</v>
      </c>
      <c r="AQ941" s="25">
        <f>IFERROR(SUMIFS('[4]BD Unidades'!$AZ$3:$AZ$1424,'[4]BD Unidades'!$A$3:$A$1424,$A941),"-")</f>
        <v>0</v>
      </c>
      <c r="AR941" s="25">
        <f>IFERROR(SUMIFS('[4]BD Unidades'!$BA$3:$BA$1424,'[4]BD Unidades'!$A$3:$A$1424,$A941),"-")</f>
        <v>0</v>
      </c>
      <c r="AS941" s="28">
        <f>SUMIFS('[4]BD Unidades'!$BC$3:$BC$1424,'[4]BD Unidades'!$A$3:$A$1424,$A941)</f>
        <v>0</v>
      </c>
      <c r="AT941" s="28">
        <f>SUMIFS('[4]BD Unidades'!$BE$3:$BE$1424,'[4]BD Unidades'!$A$3:$A$1424,$A941)</f>
        <v>0</v>
      </c>
      <c r="AU941" s="29">
        <f t="shared" si="58"/>
        <v>0</v>
      </c>
      <c r="AV941" s="30">
        <f t="shared" si="59"/>
        <v>1.0999999999999999E-4</v>
      </c>
      <c r="AW941" s="25">
        <f>IFERROR(SUMIFS('[4]BD Unidades'!$BI$3:$BI$1424,'[4]BD Unidades'!$A$3:$A$1424,$A941),"-")</f>
        <v>0</v>
      </c>
      <c r="AX941" s="25">
        <f>IFERROR(SUMIFS('[4]BD Unidades'!$BJ$3:$BJ$1424,'[4]BD Unidades'!$A$3:$A$1424,$A941),"-")</f>
        <v>0</v>
      </c>
    </row>
    <row r="942" spans="1:50" ht="14.4" x14ac:dyDescent="0.3">
      <c r="A942" s="7">
        <v>2366</v>
      </c>
      <c r="B942" s="7" t="s">
        <v>5018</v>
      </c>
      <c r="D942" s="8" t="s">
        <v>5019</v>
      </c>
      <c r="E942" s="19" t="s">
        <v>2444</v>
      </c>
      <c r="F942" s="19" t="s">
        <v>2444</v>
      </c>
      <c r="G942" s="19" t="s">
        <v>5020</v>
      </c>
      <c r="H942" s="19" t="s">
        <v>397</v>
      </c>
      <c r="I942" s="19">
        <v>2024</v>
      </c>
      <c r="J942" s="19" t="s">
        <v>495</v>
      </c>
      <c r="K942" s="19" t="s">
        <v>496</v>
      </c>
      <c r="L942" s="19" t="s">
        <v>213</v>
      </c>
      <c r="M942" s="19" t="s">
        <v>362</v>
      </c>
      <c r="N942" s="19" t="s">
        <v>363</v>
      </c>
      <c r="O942" s="19" t="s">
        <v>2318</v>
      </c>
      <c r="P942" s="19" t="s">
        <v>51</v>
      </c>
      <c r="Q942" s="9" t="s">
        <v>5022</v>
      </c>
      <c r="R942" s="20">
        <v>0.28999999999999998</v>
      </c>
      <c r="S942" s="20">
        <v>0.16700000000000001</v>
      </c>
      <c r="T942" s="20">
        <v>0.28899999999999998</v>
      </c>
      <c r="U942" s="20" t="s">
        <v>397</v>
      </c>
      <c r="V942" s="21" t="str">
        <f>_xlfn.XLOOKUP(D942,'[4]Gen. Real'!$A$2:$A$1168,'[4]Gen. Real'!$C$2:$C$1168,"-",0)</f>
        <v>-</v>
      </c>
      <c r="W942" s="22"/>
      <c r="X942" s="22" t="str">
        <f>_xlfn.XLOOKUP(D942,[4]Vertimiento!$J$2:$J$119,[4]Vertimiento!$K$2:$K$119,"-",0)</f>
        <v>-</v>
      </c>
      <c r="Y942" s="23" t="str">
        <f t="shared" si="56"/>
        <v>-</v>
      </c>
      <c r="Z942" s="19" t="str">
        <f>_xlfn.XLOOKUP(D942,[4]Cmg!$I$4:$I$99,[4]Cmg!$M$4:$M$99,"----",0,1)</f>
        <v>----</v>
      </c>
      <c r="AA942" s="19" t="str">
        <f>_xlfn.XLOOKUP(D942,[4]Cmg!$A$4:$A$101,[4]Cmg!$B$4:$B$101,"----",0,1)</f>
        <v>----</v>
      </c>
      <c r="AB942" s="19" t="str">
        <f>_xlfn.XLOOKUP(D942,[4]Cmg!$E$4:$E$101,[4]Cmg!$F$4:$F$101,"----",0,1)</f>
        <v>----</v>
      </c>
      <c r="AC942" s="19" t="str">
        <f>_xlfn.XLOOKUP(D942,[4]Cmg!$O$4:$O$101,[4]Cmg!$P$4:$P$101,"----",0,1)</f>
        <v>----</v>
      </c>
      <c r="AD942" s="24" t="str">
        <f>_xlfn.XLOOKUP(D942,[4]Cmg!$S$4:$S$101,[4]Cmg!$U$4:$U$101,"----",0,1)</f>
        <v>----</v>
      </c>
      <c r="AG942" s="25">
        <f>IFERROR(SUMIFS('[4]BD Unidades'!$AH:$AH,'[4]BD Unidades'!$A:$A,'BD Centrales 2024'!$A942),"-")</f>
        <v>0</v>
      </c>
      <c r="AH942" s="25">
        <f>SUMIFS('[4]BD Unidades'!$AJ$3:$AJ$1424,'[4]BD Unidades'!$A$3:$A$1424,$A942)</f>
        <v>0</v>
      </c>
      <c r="AI942" s="25">
        <f>SUMIFS('[4]BD Unidades'!$AL$3:$AL$1424,'[4]BD Unidades'!$A$3:$A$1424,$A942)</f>
        <v>0</v>
      </c>
      <c r="AJ942" s="26" t="str">
        <f t="shared" si="57"/>
        <v>-</v>
      </c>
      <c r="AK942" s="27">
        <f>IFERROR(SUMIFS('[4]BD Unidades'!$AO$3:$AO$1424,'[4]BD Unidades'!$A$3:$A$1424,$A942),"-")</f>
        <v>0</v>
      </c>
      <c r="AL942" s="27">
        <f>IFERROR(SUMIFS('[4]BD Unidades'!$AQ$3:$AQ$1424,'[4]BD Unidades'!$A$3:$A$1424,$A942),"-")</f>
        <v>0</v>
      </c>
      <c r="AM942" s="27">
        <f>IFERROR(SUMIFS('[4]BD Unidades'!$AS$3:$AS$1424,'[4]BD Unidades'!$A$3:$A$1424,$A942),"-")</f>
        <v>0</v>
      </c>
      <c r="AN942" s="27">
        <f>IFERROR(SUMIFS('[4]BD Unidades'!$AU$3:$AU$1424,'[4]BD Unidades'!$A$3:$A$1424,$A942),"-")</f>
        <v>0</v>
      </c>
      <c r="AO942" s="27">
        <f>IFERROR(SUMIFS('[4]BD Unidades'!$AW$3:$AW$1424,'[4]BD Unidades'!$A$3:$A$1424,$A942),"-")</f>
        <v>0</v>
      </c>
      <c r="AP942" s="27">
        <f>IFERROR(SUMIFS('[4]BD Unidades'!$AY$3:$AY$1424,'[4]BD Unidades'!$A$3:$A$1424,$A942),"-")</f>
        <v>0</v>
      </c>
      <c r="AQ942" s="25">
        <f>IFERROR(SUMIFS('[4]BD Unidades'!$AZ$3:$AZ$1424,'[4]BD Unidades'!$A$3:$A$1424,$A942),"-")</f>
        <v>0</v>
      </c>
      <c r="AR942" s="25">
        <f>IFERROR(SUMIFS('[4]BD Unidades'!$BA$3:$BA$1424,'[4]BD Unidades'!$A$3:$A$1424,$A942),"-")</f>
        <v>0</v>
      </c>
      <c r="AS942" s="28">
        <f>SUMIFS('[4]BD Unidades'!$BC$3:$BC$1424,'[4]BD Unidades'!$A$3:$A$1424,$A942)</f>
        <v>0</v>
      </c>
      <c r="AT942" s="28">
        <f>SUMIFS('[4]BD Unidades'!$BE$3:$BE$1424,'[4]BD Unidades'!$A$3:$A$1424,$A942)</f>
        <v>0</v>
      </c>
      <c r="AU942" s="29">
        <f t="shared" si="58"/>
        <v>0</v>
      </c>
      <c r="AV942" s="30">
        <f t="shared" si="59"/>
        <v>1.67E-3</v>
      </c>
      <c r="AW942" s="25">
        <f>IFERROR(SUMIFS('[4]BD Unidades'!$BI$3:$BI$1424,'[4]BD Unidades'!$A$3:$A$1424,$A942),"-")</f>
        <v>0</v>
      </c>
      <c r="AX942" s="25">
        <f>IFERROR(SUMIFS('[4]BD Unidades'!$BJ$3:$BJ$1424,'[4]BD Unidades'!$A$3:$A$1424,$A942),"-")</f>
        <v>0</v>
      </c>
    </row>
    <row r="943" spans="1:50" ht="14.4" x14ac:dyDescent="0.3">
      <c r="A943" s="7">
        <v>2367</v>
      </c>
      <c r="B943" s="7" t="s">
        <v>5023</v>
      </c>
      <c r="D943" s="8" t="s">
        <v>5024</v>
      </c>
      <c r="E943" s="19" t="s">
        <v>5025</v>
      </c>
      <c r="F943" s="19" t="s">
        <v>5025</v>
      </c>
      <c r="G943" s="19" t="s">
        <v>5026</v>
      </c>
      <c r="H943" s="19" t="s">
        <v>397</v>
      </c>
      <c r="I943" s="19">
        <v>2024</v>
      </c>
      <c r="J943" s="19" t="s">
        <v>495</v>
      </c>
      <c r="K943" s="19" t="s">
        <v>496</v>
      </c>
      <c r="L943" s="19" t="s">
        <v>213</v>
      </c>
      <c r="M943" s="19" t="s">
        <v>164</v>
      </c>
      <c r="N943" s="19" t="s">
        <v>2819</v>
      </c>
      <c r="O943" s="19" t="s">
        <v>2820</v>
      </c>
      <c r="P943" s="19" t="s">
        <v>51</v>
      </c>
      <c r="Q943" s="9" t="s">
        <v>5028</v>
      </c>
      <c r="R943" s="20">
        <v>2.8849999999999998</v>
      </c>
      <c r="S943" s="20">
        <v>0.17299999999999999</v>
      </c>
      <c r="T943" s="20">
        <v>2.88</v>
      </c>
      <c r="U943" s="20" t="s">
        <v>397</v>
      </c>
      <c r="V943" s="21" t="str">
        <f>_xlfn.XLOOKUP(D943,'[4]Gen. Real'!$A$2:$A$1168,'[4]Gen. Real'!$C$2:$C$1168,"-",0)</f>
        <v>-</v>
      </c>
      <c r="W943" s="22"/>
      <c r="X943" s="22" t="str">
        <f>_xlfn.XLOOKUP(D943,[4]Vertimiento!$J$2:$J$119,[4]Vertimiento!$K$2:$K$119,"-",0)</f>
        <v>-</v>
      </c>
      <c r="Y943" s="23" t="str">
        <f t="shared" si="56"/>
        <v>-</v>
      </c>
      <c r="Z943" s="19" t="str">
        <f>_xlfn.XLOOKUP(D943,[4]Cmg!$I$4:$I$99,[4]Cmg!$M$4:$M$99,"----",0,1)</f>
        <v>----</v>
      </c>
      <c r="AA943" s="19" t="str">
        <f>_xlfn.XLOOKUP(D943,[4]Cmg!$A$4:$A$101,[4]Cmg!$B$4:$B$101,"----",0,1)</f>
        <v>----</v>
      </c>
      <c r="AB943" s="19" t="str">
        <f>_xlfn.XLOOKUP(D943,[4]Cmg!$E$4:$E$101,[4]Cmg!$F$4:$F$101,"----",0,1)</f>
        <v>----</v>
      </c>
      <c r="AC943" s="19" t="str">
        <f>_xlfn.XLOOKUP(D943,[4]Cmg!$O$4:$O$101,[4]Cmg!$P$4:$P$101,"----",0,1)</f>
        <v>----</v>
      </c>
      <c r="AD943" s="24" t="str">
        <f>_xlfn.XLOOKUP(D943,[4]Cmg!$S$4:$S$101,[4]Cmg!$U$4:$U$101,"----",0,1)</f>
        <v>----</v>
      </c>
      <c r="AG943" s="25">
        <f>IFERROR(SUMIFS('[4]BD Unidades'!$AH:$AH,'[4]BD Unidades'!$A:$A,'BD Centrales 2024'!$A943),"-")</f>
        <v>0</v>
      </c>
      <c r="AH943" s="25">
        <f>SUMIFS('[4]BD Unidades'!$AJ$3:$AJ$1424,'[4]BD Unidades'!$A$3:$A$1424,$A943)</f>
        <v>0</v>
      </c>
      <c r="AI943" s="25">
        <f>SUMIFS('[4]BD Unidades'!$AL$3:$AL$1424,'[4]BD Unidades'!$A$3:$A$1424,$A943)</f>
        <v>0</v>
      </c>
      <c r="AJ943" s="26" t="str">
        <f t="shared" si="57"/>
        <v>-</v>
      </c>
      <c r="AK943" s="27">
        <f>IFERROR(SUMIFS('[4]BD Unidades'!$AO$3:$AO$1424,'[4]BD Unidades'!$A$3:$A$1424,$A943),"-")</f>
        <v>0</v>
      </c>
      <c r="AL943" s="27">
        <f>IFERROR(SUMIFS('[4]BD Unidades'!$AQ$3:$AQ$1424,'[4]BD Unidades'!$A$3:$A$1424,$A943),"-")</f>
        <v>0</v>
      </c>
      <c r="AM943" s="27">
        <f>IFERROR(SUMIFS('[4]BD Unidades'!$AS$3:$AS$1424,'[4]BD Unidades'!$A$3:$A$1424,$A943),"-")</f>
        <v>0</v>
      </c>
      <c r="AN943" s="27">
        <f>IFERROR(SUMIFS('[4]BD Unidades'!$AU$3:$AU$1424,'[4]BD Unidades'!$A$3:$A$1424,$A943),"-")</f>
        <v>0</v>
      </c>
      <c r="AO943" s="27">
        <f>IFERROR(SUMIFS('[4]BD Unidades'!$AW$3:$AW$1424,'[4]BD Unidades'!$A$3:$A$1424,$A943),"-")</f>
        <v>0</v>
      </c>
      <c r="AP943" s="27">
        <f>IFERROR(SUMIFS('[4]BD Unidades'!$AY$3:$AY$1424,'[4]BD Unidades'!$A$3:$A$1424,$A943),"-")</f>
        <v>0</v>
      </c>
      <c r="AQ943" s="25">
        <f>IFERROR(SUMIFS('[4]BD Unidades'!$AZ$3:$AZ$1424,'[4]BD Unidades'!$A$3:$A$1424,$A943),"-")</f>
        <v>0</v>
      </c>
      <c r="AR943" s="25">
        <f>IFERROR(SUMIFS('[4]BD Unidades'!$BA$3:$BA$1424,'[4]BD Unidades'!$A$3:$A$1424,$A943),"-")</f>
        <v>0</v>
      </c>
      <c r="AS943" s="28">
        <f>SUMIFS('[4]BD Unidades'!$BC$3:$BC$1424,'[4]BD Unidades'!$A$3:$A$1424,$A943)</f>
        <v>0</v>
      </c>
      <c r="AT943" s="28">
        <f>SUMIFS('[4]BD Unidades'!$BE$3:$BE$1424,'[4]BD Unidades'!$A$3:$A$1424,$A943)</f>
        <v>0</v>
      </c>
      <c r="AU943" s="29">
        <f t="shared" si="58"/>
        <v>0</v>
      </c>
      <c r="AV943" s="30">
        <f t="shared" si="59"/>
        <v>1.7299999999999998E-3</v>
      </c>
      <c r="AW943" s="25">
        <f>IFERROR(SUMIFS('[4]BD Unidades'!$BI$3:$BI$1424,'[4]BD Unidades'!$A$3:$A$1424,$A943),"-")</f>
        <v>0</v>
      </c>
      <c r="AX943" s="25">
        <f>IFERROR(SUMIFS('[4]BD Unidades'!$BJ$3:$BJ$1424,'[4]BD Unidades'!$A$3:$A$1424,$A943),"-")</f>
        <v>0</v>
      </c>
    </row>
    <row r="944" spans="1:50" ht="14.4" x14ac:dyDescent="0.3">
      <c r="A944" s="7">
        <v>2368</v>
      </c>
      <c r="B944" s="7" t="s">
        <v>5029</v>
      </c>
      <c r="D944" s="8" t="s">
        <v>5030</v>
      </c>
      <c r="E944" s="19" t="s">
        <v>3219</v>
      </c>
      <c r="F944" s="19" t="s">
        <v>5031</v>
      </c>
      <c r="G944" s="19" t="s">
        <v>5032</v>
      </c>
      <c r="H944" s="19" t="s">
        <v>397</v>
      </c>
      <c r="I944" s="19">
        <v>2024</v>
      </c>
      <c r="J944" s="19" t="s">
        <v>495</v>
      </c>
      <c r="K944" s="19" t="s">
        <v>496</v>
      </c>
      <c r="L944" s="19" t="s">
        <v>213</v>
      </c>
      <c r="M944" s="19" t="s">
        <v>477</v>
      </c>
      <c r="N944" s="19" t="s">
        <v>478</v>
      </c>
      <c r="O944" s="19" t="s">
        <v>479</v>
      </c>
      <c r="P944" s="19" t="s">
        <v>51</v>
      </c>
      <c r="Q944" s="9" t="s">
        <v>5033</v>
      </c>
      <c r="R944" s="20">
        <v>3.0053999999999998</v>
      </c>
      <c r="S944" s="20">
        <v>0.18</v>
      </c>
      <c r="T944" s="20">
        <v>3</v>
      </c>
      <c r="U944" s="20" t="s">
        <v>397</v>
      </c>
      <c r="V944" s="21" t="str">
        <f>_xlfn.XLOOKUP(D944,'[4]Gen. Real'!$A$2:$A$1168,'[4]Gen. Real'!$C$2:$C$1168,"-",0)</f>
        <v>-</v>
      </c>
      <c r="W944" s="22"/>
      <c r="X944" s="22" t="str">
        <f>_xlfn.XLOOKUP(D944,[4]Vertimiento!$J$2:$J$119,[4]Vertimiento!$K$2:$K$119,"-",0)</f>
        <v>-</v>
      </c>
      <c r="Y944" s="23" t="str">
        <f t="shared" si="56"/>
        <v>-</v>
      </c>
      <c r="Z944" s="19" t="str">
        <f>_xlfn.XLOOKUP(D944,[4]Cmg!$I$4:$I$99,[4]Cmg!$M$4:$M$99,"----",0,1)</f>
        <v>----</v>
      </c>
      <c r="AA944" s="19" t="str">
        <f>_xlfn.XLOOKUP(D944,[4]Cmg!$A$4:$A$101,[4]Cmg!$B$4:$B$101,"----",0,1)</f>
        <v>----</v>
      </c>
      <c r="AB944" s="19" t="str">
        <f>_xlfn.XLOOKUP(D944,[4]Cmg!$E$4:$E$101,[4]Cmg!$F$4:$F$101,"----",0,1)</f>
        <v>----</v>
      </c>
      <c r="AC944" s="19" t="str">
        <f>_xlfn.XLOOKUP(D944,[4]Cmg!$O$4:$O$101,[4]Cmg!$P$4:$P$101,"----",0,1)</f>
        <v>----</v>
      </c>
      <c r="AD944" s="24" t="str">
        <f>_xlfn.XLOOKUP(D944,[4]Cmg!$S$4:$S$101,[4]Cmg!$U$4:$U$101,"----",0,1)</f>
        <v>----</v>
      </c>
      <c r="AG944" s="25">
        <f>IFERROR(SUMIFS('[4]BD Unidades'!$AH:$AH,'[4]BD Unidades'!$A:$A,'BD Centrales 2024'!$A944),"-")</f>
        <v>0</v>
      </c>
      <c r="AH944" s="25">
        <f>SUMIFS('[4]BD Unidades'!$AJ$3:$AJ$1424,'[4]BD Unidades'!$A$3:$A$1424,$A944)</f>
        <v>0</v>
      </c>
      <c r="AI944" s="25">
        <f>SUMIFS('[4]BD Unidades'!$AL$3:$AL$1424,'[4]BD Unidades'!$A$3:$A$1424,$A944)</f>
        <v>0</v>
      </c>
      <c r="AJ944" s="26" t="str">
        <f t="shared" si="57"/>
        <v>-</v>
      </c>
      <c r="AK944" s="27">
        <f>IFERROR(SUMIFS('[4]BD Unidades'!$AO$3:$AO$1424,'[4]BD Unidades'!$A$3:$A$1424,$A944),"-")</f>
        <v>0</v>
      </c>
      <c r="AL944" s="27">
        <f>IFERROR(SUMIFS('[4]BD Unidades'!$AQ$3:$AQ$1424,'[4]BD Unidades'!$A$3:$A$1424,$A944),"-")</f>
        <v>0</v>
      </c>
      <c r="AM944" s="27">
        <f>IFERROR(SUMIFS('[4]BD Unidades'!$AS$3:$AS$1424,'[4]BD Unidades'!$A$3:$A$1424,$A944),"-")</f>
        <v>0</v>
      </c>
      <c r="AN944" s="27">
        <f>IFERROR(SUMIFS('[4]BD Unidades'!$AU$3:$AU$1424,'[4]BD Unidades'!$A$3:$A$1424,$A944),"-")</f>
        <v>0</v>
      </c>
      <c r="AO944" s="27">
        <f>IFERROR(SUMIFS('[4]BD Unidades'!$AW$3:$AW$1424,'[4]BD Unidades'!$A$3:$A$1424,$A944),"-")</f>
        <v>0</v>
      </c>
      <c r="AP944" s="27">
        <f>IFERROR(SUMIFS('[4]BD Unidades'!$AY$3:$AY$1424,'[4]BD Unidades'!$A$3:$A$1424,$A944),"-")</f>
        <v>0</v>
      </c>
      <c r="AQ944" s="25">
        <f>IFERROR(SUMIFS('[4]BD Unidades'!$AZ$3:$AZ$1424,'[4]BD Unidades'!$A$3:$A$1424,$A944),"-")</f>
        <v>0</v>
      </c>
      <c r="AR944" s="25">
        <f>IFERROR(SUMIFS('[4]BD Unidades'!$BA$3:$BA$1424,'[4]BD Unidades'!$A$3:$A$1424,$A944),"-")</f>
        <v>0</v>
      </c>
      <c r="AS944" s="28">
        <f>SUMIFS('[4]BD Unidades'!$BC$3:$BC$1424,'[4]BD Unidades'!$A$3:$A$1424,$A944)</f>
        <v>0</v>
      </c>
      <c r="AT944" s="28">
        <f>SUMIFS('[4]BD Unidades'!$BE$3:$BE$1424,'[4]BD Unidades'!$A$3:$A$1424,$A944)</f>
        <v>0</v>
      </c>
      <c r="AU944" s="29">
        <f t="shared" si="58"/>
        <v>0</v>
      </c>
      <c r="AV944" s="30">
        <f t="shared" si="59"/>
        <v>1.8E-3</v>
      </c>
      <c r="AW944" s="25">
        <f>IFERROR(SUMIFS('[4]BD Unidades'!$BI$3:$BI$1424,'[4]BD Unidades'!$A$3:$A$1424,$A944),"-")</f>
        <v>0</v>
      </c>
      <c r="AX944" s="25">
        <f>IFERROR(SUMIFS('[4]BD Unidades'!$BJ$3:$BJ$1424,'[4]BD Unidades'!$A$3:$A$1424,$A944),"-")</f>
        <v>0</v>
      </c>
    </row>
    <row r="945" spans="1:50" ht="14.4" x14ac:dyDescent="0.3">
      <c r="A945" s="7">
        <v>2369</v>
      </c>
      <c r="B945" s="7" t="s">
        <v>5034</v>
      </c>
      <c r="D945" s="8" t="s">
        <v>5035</v>
      </c>
      <c r="E945" s="19" t="s">
        <v>5036</v>
      </c>
      <c r="F945" s="19" t="s">
        <v>5036</v>
      </c>
      <c r="G945" s="19" t="s">
        <v>3952</v>
      </c>
      <c r="H945" s="19">
        <v>1</v>
      </c>
      <c r="I945" s="19">
        <v>2024</v>
      </c>
      <c r="J945" s="19" t="s">
        <v>495</v>
      </c>
      <c r="K945" s="19" t="s">
        <v>496</v>
      </c>
      <c r="L945" s="19" t="s">
        <v>213</v>
      </c>
      <c r="M945" s="19" t="s">
        <v>90</v>
      </c>
      <c r="N945" s="19" t="s">
        <v>868</v>
      </c>
      <c r="O945" s="19" t="s">
        <v>868</v>
      </c>
      <c r="P945" s="19" t="s">
        <v>51</v>
      </c>
      <c r="Q945" s="9" t="s">
        <v>5037</v>
      </c>
      <c r="R945" s="20">
        <v>3.0015000000000001</v>
      </c>
      <c r="S945" s="20">
        <v>5.6000000000000001E-2</v>
      </c>
      <c r="T945" s="20">
        <v>3</v>
      </c>
      <c r="U945" s="20" t="s">
        <v>397</v>
      </c>
      <c r="V945" s="21" t="str">
        <f>_xlfn.XLOOKUP(D945,'[4]Gen. Real'!$A$2:$A$1168,'[4]Gen. Real'!$C$2:$C$1168,"-",0)</f>
        <v>-</v>
      </c>
      <c r="W945" s="22"/>
      <c r="X945" s="22" t="str">
        <f>_xlfn.XLOOKUP(D945,[4]Vertimiento!$J$2:$J$119,[4]Vertimiento!$K$2:$K$119,"-",0)</f>
        <v>-</v>
      </c>
      <c r="Y945" s="23" t="str">
        <f t="shared" si="56"/>
        <v>-</v>
      </c>
      <c r="Z945" s="19" t="str">
        <f>_xlfn.XLOOKUP(D945,[4]Cmg!$I$4:$I$99,[4]Cmg!$M$4:$M$99,"----",0,1)</f>
        <v>----</v>
      </c>
      <c r="AA945" s="19" t="str">
        <f>_xlfn.XLOOKUP(D945,[4]Cmg!$A$4:$A$101,[4]Cmg!$B$4:$B$101,"----",0,1)</f>
        <v>----</v>
      </c>
      <c r="AB945" s="19" t="str">
        <f>_xlfn.XLOOKUP(D945,[4]Cmg!$E$4:$E$101,[4]Cmg!$F$4:$F$101,"----",0,1)</f>
        <v>----</v>
      </c>
      <c r="AC945" s="19" t="str">
        <f>_xlfn.XLOOKUP(D945,[4]Cmg!$O$4:$O$101,[4]Cmg!$P$4:$P$101,"----",0,1)</f>
        <v>----</v>
      </c>
      <c r="AD945" s="24" t="str">
        <f>_xlfn.XLOOKUP(D945,[4]Cmg!$S$4:$S$101,[4]Cmg!$U$4:$U$101,"----",0,1)</f>
        <v>----</v>
      </c>
      <c r="AG945" s="25">
        <f>IFERROR(SUMIFS('[4]BD Unidades'!$AH:$AH,'[4]BD Unidades'!$A:$A,'BD Centrales 2024'!$A945),"-")</f>
        <v>0</v>
      </c>
      <c r="AH945" s="25">
        <f>SUMIFS('[4]BD Unidades'!$AJ$3:$AJ$1424,'[4]BD Unidades'!$A$3:$A$1424,$A945)</f>
        <v>0</v>
      </c>
      <c r="AI945" s="25">
        <f>SUMIFS('[4]BD Unidades'!$AL$3:$AL$1424,'[4]BD Unidades'!$A$3:$A$1424,$A945)</f>
        <v>0</v>
      </c>
      <c r="AJ945" s="26" t="str">
        <f t="shared" si="57"/>
        <v>-</v>
      </c>
      <c r="AK945" s="27">
        <f>IFERROR(SUMIFS('[4]BD Unidades'!$AO$3:$AO$1424,'[4]BD Unidades'!$A$3:$A$1424,$A945),"-")</f>
        <v>0</v>
      </c>
      <c r="AL945" s="27">
        <f>IFERROR(SUMIFS('[4]BD Unidades'!$AQ$3:$AQ$1424,'[4]BD Unidades'!$A$3:$A$1424,$A945),"-")</f>
        <v>0</v>
      </c>
      <c r="AM945" s="27">
        <f>IFERROR(SUMIFS('[4]BD Unidades'!$AS$3:$AS$1424,'[4]BD Unidades'!$A$3:$A$1424,$A945),"-")</f>
        <v>0</v>
      </c>
      <c r="AN945" s="27">
        <f>IFERROR(SUMIFS('[4]BD Unidades'!$AU$3:$AU$1424,'[4]BD Unidades'!$A$3:$A$1424,$A945),"-")</f>
        <v>0</v>
      </c>
      <c r="AO945" s="27">
        <f>IFERROR(SUMIFS('[4]BD Unidades'!$AW$3:$AW$1424,'[4]BD Unidades'!$A$3:$A$1424,$A945),"-")</f>
        <v>0</v>
      </c>
      <c r="AP945" s="27">
        <f>IFERROR(SUMIFS('[4]BD Unidades'!$AY$3:$AY$1424,'[4]BD Unidades'!$A$3:$A$1424,$A945),"-")</f>
        <v>0</v>
      </c>
      <c r="AQ945" s="25">
        <f>IFERROR(SUMIFS('[4]BD Unidades'!$AZ$3:$AZ$1424,'[4]BD Unidades'!$A$3:$A$1424,$A945),"-")</f>
        <v>0</v>
      </c>
      <c r="AR945" s="25">
        <f>IFERROR(SUMIFS('[4]BD Unidades'!$BA$3:$BA$1424,'[4]BD Unidades'!$A$3:$A$1424,$A945),"-")</f>
        <v>0</v>
      </c>
      <c r="AS945" s="28">
        <f>SUMIFS('[4]BD Unidades'!$BC$3:$BC$1424,'[4]BD Unidades'!$A$3:$A$1424,$A945)</f>
        <v>0</v>
      </c>
      <c r="AT945" s="28">
        <f>SUMIFS('[4]BD Unidades'!$BE$3:$BE$1424,'[4]BD Unidades'!$A$3:$A$1424,$A945)</f>
        <v>0</v>
      </c>
      <c r="AU945" s="29">
        <f t="shared" si="58"/>
        <v>0</v>
      </c>
      <c r="AV945" s="30">
        <f t="shared" si="59"/>
        <v>5.6000000000000006E-4</v>
      </c>
      <c r="AW945" s="25">
        <f>IFERROR(SUMIFS('[4]BD Unidades'!$BI$3:$BI$1424,'[4]BD Unidades'!$A$3:$A$1424,$A945),"-")</f>
        <v>0</v>
      </c>
      <c r="AX945" s="25">
        <f>IFERROR(SUMIFS('[4]BD Unidades'!$BJ$3:$BJ$1424,'[4]BD Unidades'!$A$3:$A$1424,$A945),"-")</f>
        <v>0</v>
      </c>
    </row>
    <row r="946" spans="1:50" ht="14.4" x14ac:dyDescent="0.3">
      <c r="A946" s="7">
        <v>2370</v>
      </c>
      <c r="B946" s="7" t="s">
        <v>5045</v>
      </c>
      <c r="D946" s="8" t="s">
        <v>5046</v>
      </c>
      <c r="E946" s="19" t="s">
        <v>5047</v>
      </c>
      <c r="F946" s="19" t="s">
        <v>5047</v>
      </c>
      <c r="G946" s="19" t="s">
        <v>5048</v>
      </c>
      <c r="H946" s="19">
        <v>1</v>
      </c>
      <c r="I946" s="19">
        <v>2024</v>
      </c>
      <c r="J946" s="19" t="s">
        <v>495</v>
      </c>
      <c r="K946" s="19" t="s">
        <v>496</v>
      </c>
      <c r="L946" s="19" t="s">
        <v>213</v>
      </c>
      <c r="M946" s="19" t="s">
        <v>90</v>
      </c>
      <c r="N946" s="19" t="s">
        <v>868</v>
      </c>
      <c r="O946" s="19" t="s">
        <v>1702</v>
      </c>
      <c r="P946" s="19" t="s">
        <v>51</v>
      </c>
      <c r="Q946" s="9" t="s">
        <v>5049</v>
      </c>
      <c r="R946" s="20">
        <v>3.02</v>
      </c>
      <c r="S946" s="20">
        <v>0.66200000000000003</v>
      </c>
      <c r="T946" s="20">
        <v>3</v>
      </c>
      <c r="U946" s="20" t="s">
        <v>397</v>
      </c>
      <c r="V946" s="21" t="str">
        <f>_xlfn.XLOOKUP(D946,'[4]Gen. Real'!$A$2:$A$1168,'[4]Gen. Real'!$C$2:$C$1168,"-",0)</f>
        <v>-</v>
      </c>
      <c r="W946" s="22"/>
      <c r="X946" s="22" t="str">
        <f>_xlfn.XLOOKUP(D946,[4]Vertimiento!$J$2:$J$119,[4]Vertimiento!$K$2:$K$119,"-",0)</f>
        <v>-</v>
      </c>
      <c r="Y946" s="23" t="str">
        <f t="shared" si="56"/>
        <v>-</v>
      </c>
      <c r="Z946" s="19" t="str">
        <f>_xlfn.XLOOKUP(D946,[4]Cmg!$I$4:$I$99,[4]Cmg!$M$4:$M$99,"----",0,1)</f>
        <v>----</v>
      </c>
      <c r="AA946" s="19" t="str">
        <f>_xlfn.XLOOKUP(D946,[4]Cmg!$A$4:$A$101,[4]Cmg!$B$4:$B$101,"----",0,1)</f>
        <v>----</v>
      </c>
      <c r="AB946" s="19" t="str">
        <f>_xlfn.XLOOKUP(D946,[4]Cmg!$E$4:$E$101,[4]Cmg!$F$4:$F$101,"----",0,1)</f>
        <v>----</v>
      </c>
      <c r="AC946" s="19" t="str">
        <f>_xlfn.XLOOKUP(D946,[4]Cmg!$O$4:$O$101,[4]Cmg!$P$4:$P$101,"----",0,1)</f>
        <v>----</v>
      </c>
      <c r="AD946" s="24" t="str">
        <f>_xlfn.XLOOKUP(D946,[4]Cmg!$S$4:$S$101,[4]Cmg!$U$4:$U$101,"----",0,1)</f>
        <v>----</v>
      </c>
      <c r="AG946" s="25">
        <f>IFERROR(SUMIFS('[4]BD Unidades'!$AH:$AH,'[4]BD Unidades'!$A:$A,'BD Centrales 2024'!$A946),"-")</f>
        <v>0</v>
      </c>
      <c r="AH946" s="25">
        <f>SUMIFS('[4]BD Unidades'!$AJ$3:$AJ$1424,'[4]BD Unidades'!$A$3:$A$1424,$A946)</f>
        <v>0</v>
      </c>
      <c r="AI946" s="25">
        <f>SUMIFS('[4]BD Unidades'!$AL$3:$AL$1424,'[4]BD Unidades'!$A$3:$A$1424,$A946)</f>
        <v>0</v>
      </c>
      <c r="AJ946" s="26" t="str">
        <f t="shared" si="57"/>
        <v>-</v>
      </c>
      <c r="AK946" s="27">
        <f>IFERROR(SUMIFS('[4]BD Unidades'!$AO$3:$AO$1424,'[4]BD Unidades'!$A$3:$A$1424,$A946),"-")</f>
        <v>0</v>
      </c>
      <c r="AL946" s="27">
        <f>IFERROR(SUMIFS('[4]BD Unidades'!$AQ$3:$AQ$1424,'[4]BD Unidades'!$A$3:$A$1424,$A946),"-")</f>
        <v>0</v>
      </c>
      <c r="AM946" s="27">
        <f>IFERROR(SUMIFS('[4]BD Unidades'!$AS$3:$AS$1424,'[4]BD Unidades'!$A$3:$A$1424,$A946),"-")</f>
        <v>0</v>
      </c>
      <c r="AN946" s="27">
        <f>IFERROR(SUMIFS('[4]BD Unidades'!$AU$3:$AU$1424,'[4]BD Unidades'!$A$3:$A$1424,$A946),"-")</f>
        <v>0</v>
      </c>
      <c r="AO946" s="27">
        <f>IFERROR(SUMIFS('[4]BD Unidades'!$AW$3:$AW$1424,'[4]BD Unidades'!$A$3:$A$1424,$A946),"-")</f>
        <v>0</v>
      </c>
      <c r="AP946" s="27">
        <f>IFERROR(SUMIFS('[4]BD Unidades'!$AY$3:$AY$1424,'[4]BD Unidades'!$A$3:$A$1424,$A946),"-")</f>
        <v>0</v>
      </c>
      <c r="AQ946" s="25">
        <f>IFERROR(SUMIFS('[4]BD Unidades'!$AZ$3:$AZ$1424,'[4]BD Unidades'!$A$3:$A$1424,$A946),"-")</f>
        <v>0</v>
      </c>
      <c r="AR946" s="25">
        <f>IFERROR(SUMIFS('[4]BD Unidades'!$BA$3:$BA$1424,'[4]BD Unidades'!$A$3:$A$1424,$A946),"-")</f>
        <v>0</v>
      </c>
      <c r="AS946" s="28">
        <f>SUMIFS('[4]BD Unidades'!$BC$3:$BC$1424,'[4]BD Unidades'!$A$3:$A$1424,$A946)</f>
        <v>0</v>
      </c>
      <c r="AT946" s="28">
        <f>SUMIFS('[4]BD Unidades'!$BE$3:$BE$1424,'[4]BD Unidades'!$A$3:$A$1424,$A946)</f>
        <v>0</v>
      </c>
      <c r="AU946" s="29">
        <f t="shared" si="58"/>
        <v>0</v>
      </c>
      <c r="AV946" s="30">
        <f t="shared" si="59"/>
        <v>6.62E-3</v>
      </c>
      <c r="AW946" s="25">
        <f>IFERROR(SUMIFS('[4]BD Unidades'!$BI$3:$BI$1424,'[4]BD Unidades'!$A$3:$A$1424,$A946),"-")</f>
        <v>0</v>
      </c>
      <c r="AX946" s="25">
        <f>IFERROR(SUMIFS('[4]BD Unidades'!$BJ$3:$BJ$1424,'[4]BD Unidades'!$A$3:$A$1424,$A946),"-")</f>
        <v>0</v>
      </c>
    </row>
    <row r="947" spans="1:50" ht="14.4" x14ac:dyDescent="0.3">
      <c r="A947" s="7">
        <v>2371</v>
      </c>
      <c r="B947" s="7" t="s">
        <v>5050</v>
      </c>
      <c r="D947" s="8" t="s">
        <v>5051</v>
      </c>
      <c r="E947" s="19" t="s">
        <v>5052</v>
      </c>
      <c r="F947" s="19" t="s">
        <v>5052</v>
      </c>
      <c r="G947" s="19" t="s">
        <v>5053</v>
      </c>
      <c r="H947" s="19" t="s">
        <v>397</v>
      </c>
      <c r="I947" s="19">
        <v>2024</v>
      </c>
      <c r="J947" s="19" t="s">
        <v>495</v>
      </c>
      <c r="K947" s="19" t="s">
        <v>496</v>
      </c>
      <c r="L947" s="19" t="s">
        <v>213</v>
      </c>
      <c r="M947" s="19" t="s">
        <v>189</v>
      </c>
      <c r="N947" s="19" t="s">
        <v>773</v>
      </c>
      <c r="O947" s="19" t="s">
        <v>4149</v>
      </c>
      <c r="P947" s="19" t="s">
        <v>51</v>
      </c>
      <c r="Q947" s="9" t="s">
        <v>4211</v>
      </c>
      <c r="R947" s="20">
        <v>2.9950000000000001</v>
      </c>
      <c r="S947" s="20">
        <v>0.16700000000000001</v>
      </c>
      <c r="T947" s="20">
        <v>2.99</v>
      </c>
      <c r="U947" s="20" t="s">
        <v>397</v>
      </c>
      <c r="V947" s="21">
        <f>_xlfn.XLOOKUP(D947,'[4]Gen. Real'!$A$2:$A$1168,'[4]Gen. Real'!$C$2:$C$1168,"-",0)</f>
        <v>1.1769999999999999E-2</v>
      </c>
      <c r="W947" s="22"/>
      <c r="X947" s="22" t="str">
        <f>_xlfn.XLOOKUP(D947,[4]Vertimiento!$J$2:$J$119,[4]Vertimiento!$K$2:$K$119,"-",0)</f>
        <v>-</v>
      </c>
      <c r="Y947" s="23" t="str">
        <f t="shared" si="56"/>
        <v>-</v>
      </c>
      <c r="Z947" s="19" t="str">
        <f>_xlfn.XLOOKUP(D947,[4]Cmg!$I$4:$I$99,[4]Cmg!$M$4:$M$99,"----",0,1)</f>
        <v>----</v>
      </c>
      <c r="AA947" s="19" t="str">
        <f>_xlfn.XLOOKUP(D947,[4]Cmg!$A$4:$A$101,[4]Cmg!$B$4:$B$101,"----",0,1)</f>
        <v>----</v>
      </c>
      <c r="AB947" s="19" t="str">
        <f>_xlfn.XLOOKUP(D947,[4]Cmg!$E$4:$E$101,[4]Cmg!$F$4:$F$101,"----",0,1)</f>
        <v>----</v>
      </c>
      <c r="AC947" s="19" t="str">
        <f>_xlfn.XLOOKUP(D947,[4]Cmg!$O$4:$O$101,[4]Cmg!$P$4:$P$101,"----",0,1)</f>
        <v>----</v>
      </c>
      <c r="AD947" s="24" t="str">
        <f>_xlfn.XLOOKUP(D947,[4]Cmg!$S$4:$S$101,[4]Cmg!$U$4:$U$101,"----",0,1)</f>
        <v>----</v>
      </c>
      <c r="AG947" s="25">
        <f>IFERROR(SUMIFS('[4]BD Unidades'!$AH:$AH,'[4]BD Unidades'!$A:$A,'BD Centrales 2024'!$A947),"-")</f>
        <v>0</v>
      </c>
      <c r="AH947" s="25">
        <f>SUMIFS('[4]BD Unidades'!$AJ$3:$AJ$1424,'[4]BD Unidades'!$A$3:$A$1424,$A947)</f>
        <v>0</v>
      </c>
      <c r="AI947" s="25">
        <f>SUMIFS('[4]BD Unidades'!$AL$3:$AL$1424,'[4]BD Unidades'!$A$3:$A$1424,$A947)</f>
        <v>0</v>
      </c>
      <c r="AJ947" s="26" t="str">
        <f t="shared" si="57"/>
        <v>-</v>
      </c>
      <c r="AK947" s="27">
        <f>IFERROR(SUMIFS('[4]BD Unidades'!$AO$3:$AO$1424,'[4]BD Unidades'!$A$3:$A$1424,$A947),"-")</f>
        <v>0</v>
      </c>
      <c r="AL947" s="27">
        <f>IFERROR(SUMIFS('[4]BD Unidades'!$AQ$3:$AQ$1424,'[4]BD Unidades'!$A$3:$A$1424,$A947),"-")</f>
        <v>0</v>
      </c>
      <c r="AM947" s="27">
        <f>IFERROR(SUMIFS('[4]BD Unidades'!$AS$3:$AS$1424,'[4]BD Unidades'!$A$3:$A$1424,$A947),"-")</f>
        <v>0</v>
      </c>
      <c r="AN947" s="27">
        <f>IFERROR(SUMIFS('[4]BD Unidades'!$AU$3:$AU$1424,'[4]BD Unidades'!$A$3:$A$1424,$A947),"-")</f>
        <v>0</v>
      </c>
      <c r="AO947" s="27">
        <f>IFERROR(SUMIFS('[4]BD Unidades'!$AW$3:$AW$1424,'[4]BD Unidades'!$A$3:$A$1424,$A947),"-")</f>
        <v>0</v>
      </c>
      <c r="AP947" s="27">
        <f>IFERROR(SUMIFS('[4]BD Unidades'!$AY$3:$AY$1424,'[4]BD Unidades'!$A$3:$A$1424,$A947),"-")</f>
        <v>0</v>
      </c>
      <c r="AQ947" s="25">
        <f>IFERROR(SUMIFS('[4]BD Unidades'!$AZ$3:$AZ$1424,'[4]BD Unidades'!$A$3:$A$1424,$A947),"-")</f>
        <v>0</v>
      </c>
      <c r="AR947" s="25">
        <f>IFERROR(SUMIFS('[4]BD Unidades'!$BA$3:$BA$1424,'[4]BD Unidades'!$A$3:$A$1424,$A947),"-")</f>
        <v>0</v>
      </c>
      <c r="AS947" s="28">
        <f>SUMIFS('[4]BD Unidades'!$BC$3:$BC$1424,'[4]BD Unidades'!$A$3:$A$1424,$A947)</f>
        <v>0</v>
      </c>
      <c r="AT947" s="28">
        <f>SUMIFS('[4]BD Unidades'!$BE$3:$BE$1424,'[4]BD Unidades'!$A$3:$A$1424,$A947)</f>
        <v>0</v>
      </c>
      <c r="AU947" s="29">
        <f t="shared" si="58"/>
        <v>0</v>
      </c>
      <c r="AV947" s="30">
        <f t="shared" si="59"/>
        <v>1.67E-3</v>
      </c>
      <c r="AW947" s="25">
        <f>IFERROR(SUMIFS('[4]BD Unidades'!$BI$3:$BI$1424,'[4]BD Unidades'!$A$3:$A$1424,$A947),"-")</f>
        <v>0</v>
      </c>
      <c r="AX947" s="25">
        <f>IFERROR(SUMIFS('[4]BD Unidades'!$BJ$3:$BJ$1424,'[4]BD Unidades'!$A$3:$A$1424,$A947),"-")</f>
        <v>0</v>
      </c>
    </row>
    <row r="948" spans="1:50" ht="14.4" x14ac:dyDescent="0.3">
      <c r="A948" s="7">
        <v>2372</v>
      </c>
      <c r="B948" s="7" t="s">
        <v>5054</v>
      </c>
      <c r="D948" s="8" t="s">
        <v>5055</v>
      </c>
      <c r="E948" s="19" t="s">
        <v>5056</v>
      </c>
      <c r="F948" s="19" t="s">
        <v>5056</v>
      </c>
      <c r="G948" s="19" t="s">
        <v>5057</v>
      </c>
      <c r="H948" s="19" t="s">
        <v>397</v>
      </c>
      <c r="I948" s="19">
        <v>2024</v>
      </c>
      <c r="J948" s="19" t="s">
        <v>495</v>
      </c>
      <c r="K948" s="19" t="s">
        <v>496</v>
      </c>
      <c r="L948" s="19" t="s">
        <v>213</v>
      </c>
      <c r="M948" s="19" t="s">
        <v>250</v>
      </c>
      <c r="N948" s="19" t="s">
        <v>785</v>
      </c>
      <c r="O948" s="19" t="s">
        <v>785</v>
      </c>
      <c r="P948" s="19" t="s">
        <v>51</v>
      </c>
      <c r="Q948" s="9" t="s">
        <v>5058</v>
      </c>
      <c r="R948" s="20">
        <v>9.01</v>
      </c>
      <c r="S948" s="20">
        <v>0.111</v>
      </c>
      <c r="T948" s="20">
        <v>9</v>
      </c>
      <c r="U948" s="20" t="s">
        <v>397</v>
      </c>
      <c r="V948" s="21">
        <f>_xlfn.XLOOKUP(D948,'[4]Gen. Real'!$A$2:$A$1168,'[4]Gen. Real'!$C$2:$C$1168,"-",0)</f>
        <v>0.1694</v>
      </c>
      <c r="W948" s="22"/>
      <c r="X948" s="22" t="str">
        <f>_xlfn.XLOOKUP(D948,[4]Vertimiento!$J$2:$J$119,[4]Vertimiento!$K$2:$K$119,"-",0)</f>
        <v>-</v>
      </c>
      <c r="Y948" s="23" t="str">
        <f t="shared" si="56"/>
        <v>-</v>
      </c>
      <c r="Z948" s="19" t="str">
        <f>_xlfn.XLOOKUP(D948,[4]Cmg!$I$4:$I$99,[4]Cmg!$M$4:$M$99,"----",0,1)</f>
        <v>----</v>
      </c>
      <c r="AA948" s="19" t="str">
        <f>_xlfn.XLOOKUP(D948,[4]Cmg!$A$4:$A$101,[4]Cmg!$B$4:$B$101,"----",0,1)</f>
        <v>----</v>
      </c>
      <c r="AB948" s="19" t="str">
        <f>_xlfn.XLOOKUP(D948,[4]Cmg!$E$4:$E$101,[4]Cmg!$F$4:$F$101,"----",0,1)</f>
        <v>----</v>
      </c>
      <c r="AC948" s="19" t="str">
        <f>_xlfn.XLOOKUP(D948,[4]Cmg!$O$4:$O$101,[4]Cmg!$P$4:$P$101,"----",0,1)</f>
        <v>----</v>
      </c>
      <c r="AD948" s="24" t="str">
        <f>_xlfn.XLOOKUP(D948,[4]Cmg!$S$4:$S$101,[4]Cmg!$U$4:$U$101,"----",0,1)</f>
        <v>----</v>
      </c>
      <c r="AG948" s="25">
        <f>IFERROR(SUMIFS('[4]BD Unidades'!$AH:$AH,'[4]BD Unidades'!$A:$A,'BD Centrales 2024'!$A948),"-")</f>
        <v>0</v>
      </c>
      <c r="AH948" s="25">
        <f>SUMIFS('[4]BD Unidades'!$AJ$3:$AJ$1424,'[4]BD Unidades'!$A$3:$A$1424,$A948)</f>
        <v>0</v>
      </c>
      <c r="AI948" s="25">
        <f>SUMIFS('[4]BD Unidades'!$AL$3:$AL$1424,'[4]BD Unidades'!$A$3:$A$1424,$A948)</f>
        <v>0</v>
      </c>
      <c r="AJ948" s="26" t="str">
        <f t="shared" si="57"/>
        <v>-</v>
      </c>
      <c r="AK948" s="27">
        <f>IFERROR(SUMIFS('[4]BD Unidades'!$AO$3:$AO$1424,'[4]BD Unidades'!$A$3:$A$1424,$A948),"-")</f>
        <v>0</v>
      </c>
      <c r="AL948" s="27">
        <f>IFERROR(SUMIFS('[4]BD Unidades'!$AQ$3:$AQ$1424,'[4]BD Unidades'!$A$3:$A$1424,$A948),"-")</f>
        <v>0</v>
      </c>
      <c r="AM948" s="27">
        <f>IFERROR(SUMIFS('[4]BD Unidades'!$AS$3:$AS$1424,'[4]BD Unidades'!$A$3:$A$1424,$A948),"-")</f>
        <v>0</v>
      </c>
      <c r="AN948" s="27">
        <f>IFERROR(SUMIFS('[4]BD Unidades'!$AU$3:$AU$1424,'[4]BD Unidades'!$A$3:$A$1424,$A948),"-")</f>
        <v>0</v>
      </c>
      <c r="AO948" s="27">
        <f>IFERROR(SUMIFS('[4]BD Unidades'!$AW$3:$AW$1424,'[4]BD Unidades'!$A$3:$A$1424,$A948),"-")</f>
        <v>0</v>
      </c>
      <c r="AP948" s="27">
        <f>IFERROR(SUMIFS('[4]BD Unidades'!$AY$3:$AY$1424,'[4]BD Unidades'!$A$3:$A$1424,$A948),"-")</f>
        <v>0</v>
      </c>
      <c r="AQ948" s="25">
        <f>IFERROR(SUMIFS('[4]BD Unidades'!$AZ$3:$AZ$1424,'[4]BD Unidades'!$A$3:$A$1424,$A948),"-")</f>
        <v>0</v>
      </c>
      <c r="AR948" s="25">
        <f>IFERROR(SUMIFS('[4]BD Unidades'!$BA$3:$BA$1424,'[4]BD Unidades'!$A$3:$A$1424,$A948),"-")</f>
        <v>0</v>
      </c>
      <c r="AS948" s="28">
        <f>SUMIFS('[4]BD Unidades'!$BC$3:$BC$1424,'[4]BD Unidades'!$A$3:$A$1424,$A948)</f>
        <v>0</v>
      </c>
      <c r="AT948" s="28">
        <f>SUMIFS('[4]BD Unidades'!$BE$3:$BE$1424,'[4]BD Unidades'!$A$3:$A$1424,$A948)</f>
        <v>0</v>
      </c>
      <c r="AU948" s="29">
        <f t="shared" si="58"/>
        <v>0</v>
      </c>
      <c r="AV948" s="30">
        <f t="shared" si="59"/>
        <v>1.1100000000000001E-3</v>
      </c>
      <c r="AW948" s="25">
        <f>IFERROR(SUMIFS('[4]BD Unidades'!$BI$3:$BI$1424,'[4]BD Unidades'!$A$3:$A$1424,$A948),"-")</f>
        <v>0</v>
      </c>
      <c r="AX948" s="25">
        <f>IFERROR(SUMIFS('[4]BD Unidades'!$BJ$3:$BJ$1424,'[4]BD Unidades'!$A$3:$A$1424,$A948),"-")</f>
        <v>0</v>
      </c>
    </row>
    <row r="949" spans="1:50" ht="14.4" x14ac:dyDescent="0.3">
      <c r="A949" s="7">
        <v>2374</v>
      </c>
      <c r="B949" s="7" t="s">
        <v>5059</v>
      </c>
      <c r="D949" s="8" t="s">
        <v>5060</v>
      </c>
      <c r="E949" s="19" t="s">
        <v>1516</v>
      </c>
      <c r="F949" s="19" t="s">
        <v>5061</v>
      </c>
      <c r="G949" s="19" t="s">
        <v>5062</v>
      </c>
      <c r="H949" s="19" t="s">
        <v>397</v>
      </c>
      <c r="I949" s="19">
        <v>2024</v>
      </c>
      <c r="J949" s="19" t="s">
        <v>495</v>
      </c>
      <c r="K949" s="19" t="s">
        <v>496</v>
      </c>
      <c r="L949" s="19" t="s">
        <v>213</v>
      </c>
      <c r="M949" s="19" t="s">
        <v>497</v>
      </c>
      <c r="N949" s="19" t="s">
        <v>557</v>
      </c>
      <c r="O949" s="19" t="s">
        <v>557</v>
      </c>
      <c r="P949" s="19" t="s">
        <v>51</v>
      </c>
      <c r="Q949" s="9" t="s">
        <v>5064</v>
      </c>
      <c r="R949" s="20">
        <v>3.0049999999999999</v>
      </c>
      <c r="S949" s="20">
        <v>0.16600000000000001</v>
      </c>
      <c r="T949" s="20">
        <v>3</v>
      </c>
      <c r="U949" s="20" t="s">
        <v>397</v>
      </c>
      <c r="V949" s="21" t="str">
        <f>_xlfn.XLOOKUP(D949,'[4]Gen. Real'!$A$2:$A$1168,'[4]Gen. Real'!$C$2:$C$1168,"-",0)</f>
        <v>-</v>
      </c>
      <c r="W949" s="22"/>
      <c r="X949" s="22" t="str">
        <f>_xlfn.XLOOKUP(D949,[4]Vertimiento!$J$2:$J$119,[4]Vertimiento!$K$2:$K$119,"-",0)</f>
        <v>-</v>
      </c>
      <c r="Y949" s="23" t="str">
        <f t="shared" si="56"/>
        <v>-</v>
      </c>
      <c r="Z949" s="19" t="str">
        <f>_xlfn.XLOOKUP(D949,[4]Cmg!$I$4:$I$99,[4]Cmg!$M$4:$M$99,"----",0,1)</f>
        <v>----</v>
      </c>
      <c r="AA949" s="19" t="str">
        <f>_xlfn.XLOOKUP(D949,[4]Cmg!$A$4:$A$101,[4]Cmg!$B$4:$B$101,"----",0,1)</f>
        <v>----</v>
      </c>
      <c r="AB949" s="19" t="str">
        <f>_xlfn.XLOOKUP(D949,[4]Cmg!$E$4:$E$101,[4]Cmg!$F$4:$F$101,"----",0,1)</f>
        <v>----</v>
      </c>
      <c r="AC949" s="19" t="str">
        <f>_xlfn.XLOOKUP(D949,[4]Cmg!$O$4:$O$101,[4]Cmg!$P$4:$P$101,"----",0,1)</f>
        <v>----</v>
      </c>
      <c r="AD949" s="24" t="str">
        <f>_xlfn.XLOOKUP(D949,[4]Cmg!$S$4:$S$101,[4]Cmg!$U$4:$U$101,"----",0,1)</f>
        <v>----</v>
      </c>
      <c r="AG949" s="25">
        <f>IFERROR(SUMIFS('[4]BD Unidades'!$AH:$AH,'[4]BD Unidades'!$A:$A,'BD Centrales 2024'!$A949),"-")</f>
        <v>0</v>
      </c>
      <c r="AH949" s="25">
        <f>SUMIFS('[4]BD Unidades'!$AJ$3:$AJ$1424,'[4]BD Unidades'!$A$3:$A$1424,$A949)</f>
        <v>0</v>
      </c>
      <c r="AI949" s="25">
        <f>SUMIFS('[4]BD Unidades'!$AL$3:$AL$1424,'[4]BD Unidades'!$A$3:$A$1424,$A949)</f>
        <v>0</v>
      </c>
      <c r="AJ949" s="26" t="str">
        <f t="shared" si="57"/>
        <v>-</v>
      </c>
      <c r="AK949" s="27">
        <f>IFERROR(SUMIFS('[4]BD Unidades'!$AO$3:$AO$1424,'[4]BD Unidades'!$A$3:$A$1424,$A949),"-")</f>
        <v>0</v>
      </c>
      <c r="AL949" s="27">
        <f>IFERROR(SUMIFS('[4]BD Unidades'!$AQ$3:$AQ$1424,'[4]BD Unidades'!$A$3:$A$1424,$A949),"-")</f>
        <v>0</v>
      </c>
      <c r="AM949" s="27">
        <f>IFERROR(SUMIFS('[4]BD Unidades'!$AS$3:$AS$1424,'[4]BD Unidades'!$A$3:$A$1424,$A949),"-")</f>
        <v>0</v>
      </c>
      <c r="AN949" s="27">
        <f>IFERROR(SUMIFS('[4]BD Unidades'!$AU$3:$AU$1424,'[4]BD Unidades'!$A$3:$A$1424,$A949),"-")</f>
        <v>0</v>
      </c>
      <c r="AO949" s="27">
        <f>IFERROR(SUMIFS('[4]BD Unidades'!$AW$3:$AW$1424,'[4]BD Unidades'!$A$3:$A$1424,$A949),"-")</f>
        <v>0</v>
      </c>
      <c r="AP949" s="27">
        <f>IFERROR(SUMIFS('[4]BD Unidades'!$AY$3:$AY$1424,'[4]BD Unidades'!$A$3:$A$1424,$A949),"-")</f>
        <v>0</v>
      </c>
      <c r="AQ949" s="25">
        <f>IFERROR(SUMIFS('[4]BD Unidades'!$AZ$3:$AZ$1424,'[4]BD Unidades'!$A$3:$A$1424,$A949),"-")</f>
        <v>0</v>
      </c>
      <c r="AR949" s="25">
        <f>IFERROR(SUMIFS('[4]BD Unidades'!$BA$3:$BA$1424,'[4]BD Unidades'!$A$3:$A$1424,$A949),"-")</f>
        <v>0</v>
      </c>
      <c r="AS949" s="28">
        <f>SUMIFS('[4]BD Unidades'!$BC$3:$BC$1424,'[4]BD Unidades'!$A$3:$A$1424,$A949)</f>
        <v>0</v>
      </c>
      <c r="AT949" s="28">
        <f>SUMIFS('[4]BD Unidades'!$BE$3:$BE$1424,'[4]BD Unidades'!$A$3:$A$1424,$A949)</f>
        <v>0</v>
      </c>
      <c r="AU949" s="29">
        <f t="shared" si="58"/>
        <v>0</v>
      </c>
      <c r="AV949" s="30">
        <f t="shared" si="59"/>
        <v>1.66E-3</v>
      </c>
      <c r="AW949" s="25">
        <f>IFERROR(SUMIFS('[4]BD Unidades'!$BI$3:$BI$1424,'[4]BD Unidades'!$A$3:$A$1424,$A949),"-")</f>
        <v>0</v>
      </c>
      <c r="AX949" s="25">
        <f>IFERROR(SUMIFS('[4]BD Unidades'!$BJ$3:$BJ$1424,'[4]BD Unidades'!$A$3:$A$1424,$A949),"-")</f>
        <v>0</v>
      </c>
    </row>
    <row r="950" spans="1:50" ht="14.4" x14ac:dyDescent="0.3">
      <c r="A950" s="7">
        <v>2375</v>
      </c>
      <c r="B950" s="7" t="s">
        <v>5065</v>
      </c>
      <c r="D950" s="8" t="s">
        <v>5066</v>
      </c>
      <c r="E950" s="19" t="s">
        <v>1908</v>
      </c>
      <c r="F950" s="19" t="s">
        <v>5067</v>
      </c>
      <c r="G950" s="19" t="s">
        <v>5068</v>
      </c>
      <c r="H950" s="19" t="s">
        <v>397</v>
      </c>
      <c r="I950" s="19">
        <v>2024</v>
      </c>
      <c r="J950" s="19" t="s">
        <v>495</v>
      </c>
      <c r="K950" s="19" t="s">
        <v>496</v>
      </c>
      <c r="L950" s="19" t="s">
        <v>213</v>
      </c>
      <c r="M950" s="19" t="s">
        <v>90</v>
      </c>
      <c r="N950" s="19" t="s">
        <v>97</v>
      </c>
      <c r="O950" s="19" t="s">
        <v>1725</v>
      </c>
      <c r="P950" s="19" t="s">
        <v>51</v>
      </c>
      <c r="Q950" s="9" t="s">
        <v>5069</v>
      </c>
      <c r="R950" s="20">
        <v>9.0045000000000002</v>
      </c>
      <c r="S950" s="20">
        <v>0.05</v>
      </c>
      <c r="T950" s="20">
        <v>3.35</v>
      </c>
      <c r="U950" s="20" t="s">
        <v>397</v>
      </c>
      <c r="V950" s="21" t="str">
        <f>_xlfn.XLOOKUP(D950,'[4]Gen. Real'!$A$2:$A$1168,'[4]Gen. Real'!$C$2:$C$1168,"-",0)</f>
        <v>-</v>
      </c>
      <c r="W950" s="22"/>
      <c r="X950" s="22" t="str">
        <f>_xlfn.XLOOKUP(D950,[4]Vertimiento!$J$2:$J$119,[4]Vertimiento!$K$2:$K$119,"-",0)</f>
        <v>-</v>
      </c>
      <c r="Y950" s="23" t="str">
        <f t="shared" si="56"/>
        <v>-</v>
      </c>
      <c r="Z950" s="19" t="str">
        <f>_xlfn.XLOOKUP(D950,[4]Cmg!$I$4:$I$99,[4]Cmg!$M$4:$M$99,"----",0,1)</f>
        <v>----</v>
      </c>
      <c r="AA950" s="19" t="str">
        <f>_xlfn.XLOOKUP(D950,[4]Cmg!$A$4:$A$101,[4]Cmg!$B$4:$B$101,"----",0,1)</f>
        <v>----</v>
      </c>
      <c r="AB950" s="19" t="str">
        <f>_xlfn.XLOOKUP(D950,[4]Cmg!$E$4:$E$101,[4]Cmg!$F$4:$F$101,"----",0,1)</f>
        <v>----</v>
      </c>
      <c r="AC950" s="19" t="str">
        <f>_xlfn.XLOOKUP(D950,[4]Cmg!$O$4:$O$101,[4]Cmg!$P$4:$P$101,"----",0,1)</f>
        <v>----</v>
      </c>
      <c r="AD950" s="24" t="str">
        <f>_xlfn.XLOOKUP(D950,[4]Cmg!$S$4:$S$101,[4]Cmg!$U$4:$U$101,"----",0,1)</f>
        <v>----</v>
      </c>
      <c r="AG950" s="25">
        <f>IFERROR(SUMIFS('[4]BD Unidades'!$AH:$AH,'[4]BD Unidades'!$A:$A,'BD Centrales 2024'!$A950),"-")</f>
        <v>0</v>
      </c>
      <c r="AH950" s="25">
        <f>SUMIFS('[4]BD Unidades'!$AJ$3:$AJ$1424,'[4]BD Unidades'!$A$3:$A$1424,$A950)</f>
        <v>0</v>
      </c>
      <c r="AI950" s="25">
        <f>SUMIFS('[4]BD Unidades'!$AL$3:$AL$1424,'[4]BD Unidades'!$A$3:$A$1424,$A950)</f>
        <v>0</v>
      </c>
      <c r="AJ950" s="26" t="str">
        <f t="shared" si="57"/>
        <v>-</v>
      </c>
      <c r="AK950" s="27">
        <f>IFERROR(SUMIFS('[4]BD Unidades'!$AO$3:$AO$1424,'[4]BD Unidades'!$A$3:$A$1424,$A950),"-")</f>
        <v>0</v>
      </c>
      <c r="AL950" s="27">
        <f>IFERROR(SUMIFS('[4]BD Unidades'!$AQ$3:$AQ$1424,'[4]BD Unidades'!$A$3:$A$1424,$A950),"-")</f>
        <v>0</v>
      </c>
      <c r="AM950" s="27">
        <f>IFERROR(SUMIFS('[4]BD Unidades'!$AS$3:$AS$1424,'[4]BD Unidades'!$A$3:$A$1424,$A950),"-")</f>
        <v>0</v>
      </c>
      <c r="AN950" s="27">
        <f>IFERROR(SUMIFS('[4]BD Unidades'!$AU$3:$AU$1424,'[4]BD Unidades'!$A$3:$A$1424,$A950),"-")</f>
        <v>0</v>
      </c>
      <c r="AO950" s="27">
        <f>IFERROR(SUMIFS('[4]BD Unidades'!$AW$3:$AW$1424,'[4]BD Unidades'!$A$3:$A$1424,$A950),"-")</f>
        <v>0</v>
      </c>
      <c r="AP950" s="27">
        <f>IFERROR(SUMIFS('[4]BD Unidades'!$AY$3:$AY$1424,'[4]BD Unidades'!$A$3:$A$1424,$A950),"-")</f>
        <v>0</v>
      </c>
      <c r="AQ950" s="25">
        <f>IFERROR(SUMIFS('[4]BD Unidades'!$AZ$3:$AZ$1424,'[4]BD Unidades'!$A$3:$A$1424,$A950),"-")</f>
        <v>0</v>
      </c>
      <c r="AR950" s="25">
        <f>IFERROR(SUMIFS('[4]BD Unidades'!$BA$3:$BA$1424,'[4]BD Unidades'!$A$3:$A$1424,$A950),"-")</f>
        <v>0</v>
      </c>
      <c r="AS950" s="28">
        <f>SUMIFS('[4]BD Unidades'!$BC$3:$BC$1424,'[4]BD Unidades'!$A$3:$A$1424,$A950)</f>
        <v>0</v>
      </c>
      <c r="AT950" s="28">
        <f>SUMIFS('[4]BD Unidades'!$BE$3:$BE$1424,'[4]BD Unidades'!$A$3:$A$1424,$A950)</f>
        <v>0</v>
      </c>
      <c r="AU950" s="29">
        <f t="shared" si="58"/>
        <v>0</v>
      </c>
      <c r="AV950" s="30">
        <f t="shared" si="59"/>
        <v>5.0000000000000001E-4</v>
      </c>
      <c r="AW950" s="25">
        <f>IFERROR(SUMIFS('[4]BD Unidades'!$BI$3:$BI$1424,'[4]BD Unidades'!$A$3:$A$1424,$A950),"-")</f>
        <v>0</v>
      </c>
      <c r="AX950" s="25">
        <f>IFERROR(SUMIFS('[4]BD Unidades'!$BJ$3:$BJ$1424,'[4]BD Unidades'!$A$3:$A$1424,$A950),"-")</f>
        <v>0</v>
      </c>
    </row>
    <row r="951" spans="1:50" ht="14.4" x14ac:dyDescent="0.3">
      <c r="A951" s="7">
        <v>2376</v>
      </c>
      <c r="B951" s="7" t="s">
        <v>5083</v>
      </c>
      <c r="D951" s="8" t="s">
        <v>5084</v>
      </c>
      <c r="E951" s="19" t="s">
        <v>3219</v>
      </c>
      <c r="F951" s="19" t="s">
        <v>5085</v>
      </c>
      <c r="G951" s="19" t="s">
        <v>5086</v>
      </c>
      <c r="H951" s="19" t="s">
        <v>397</v>
      </c>
      <c r="I951" s="19">
        <v>2024</v>
      </c>
      <c r="J951" s="19" t="s">
        <v>495</v>
      </c>
      <c r="K951" s="19" t="s">
        <v>496</v>
      </c>
      <c r="L951" s="19" t="s">
        <v>213</v>
      </c>
      <c r="M951" s="19" t="s">
        <v>164</v>
      </c>
      <c r="N951" s="19" t="s">
        <v>221</v>
      </c>
      <c r="O951" s="19" t="s">
        <v>221</v>
      </c>
      <c r="P951" s="19" t="s">
        <v>51</v>
      </c>
      <c r="Q951" s="9" t="s">
        <v>5058</v>
      </c>
      <c r="R951" s="20">
        <v>9.0090000000000003</v>
      </c>
      <c r="S951" s="20">
        <v>0.1</v>
      </c>
      <c r="T951" s="20">
        <v>0.82499999999999996</v>
      </c>
      <c r="U951" s="20" t="s">
        <v>397</v>
      </c>
      <c r="V951" s="21" t="str">
        <f>_xlfn.XLOOKUP(D951,'[4]Gen. Real'!$A$2:$A$1168,'[4]Gen. Real'!$C$2:$C$1168,"-",0)</f>
        <v>-</v>
      </c>
      <c r="W951" s="22"/>
      <c r="X951" s="22" t="str">
        <f>_xlfn.XLOOKUP(D951,[4]Vertimiento!$J$2:$J$119,[4]Vertimiento!$K$2:$K$119,"-",0)</f>
        <v>-</v>
      </c>
      <c r="Y951" s="23" t="str">
        <f t="shared" si="56"/>
        <v>-</v>
      </c>
      <c r="Z951" s="19" t="str">
        <f>_xlfn.XLOOKUP(D951,[4]Cmg!$I$4:$I$99,[4]Cmg!$M$4:$M$99,"----",0,1)</f>
        <v>----</v>
      </c>
      <c r="AA951" s="19" t="str">
        <f>_xlfn.XLOOKUP(D951,[4]Cmg!$A$4:$A$101,[4]Cmg!$B$4:$B$101,"----",0,1)</f>
        <v>----</v>
      </c>
      <c r="AB951" s="19" t="str">
        <f>_xlfn.XLOOKUP(D951,[4]Cmg!$E$4:$E$101,[4]Cmg!$F$4:$F$101,"----",0,1)</f>
        <v>----</v>
      </c>
      <c r="AC951" s="19" t="str">
        <f>_xlfn.XLOOKUP(D951,[4]Cmg!$O$4:$O$101,[4]Cmg!$P$4:$P$101,"----",0,1)</f>
        <v>----</v>
      </c>
      <c r="AD951" s="24" t="str">
        <f>_xlfn.XLOOKUP(D951,[4]Cmg!$S$4:$S$101,[4]Cmg!$U$4:$U$101,"----",0,1)</f>
        <v>----</v>
      </c>
      <c r="AG951" s="25">
        <f>IFERROR(SUMIFS('[4]BD Unidades'!$AH:$AH,'[4]BD Unidades'!$A:$A,'BD Centrales 2024'!$A951),"-")</f>
        <v>0</v>
      </c>
      <c r="AH951" s="25">
        <f>SUMIFS('[4]BD Unidades'!$AJ$3:$AJ$1424,'[4]BD Unidades'!$A$3:$A$1424,$A951)</f>
        <v>0</v>
      </c>
      <c r="AI951" s="25">
        <f>SUMIFS('[4]BD Unidades'!$AL$3:$AL$1424,'[4]BD Unidades'!$A$3:$A$1424,$A951)</f>
        <v>0</v>
      </c>
      <c r="AJ951" s="26" t="str">
        <f t="shared" si="57"/>
        <v>-</v>
      </c>
      <c r="AK951" s="27">
        <f>IFERROR(SUMIFS('[4]BD Unidades'!$AO$3:$AO$1424,'[4]BD Unidades'!$A$3:$A$1424,$A951),"-")</f>
        <v>0</v>
      </c>
      <c r="AL951" s="27">
        <f>IFERROR(SUMIFS('[4]BD Unidades'!$AQ$3:$AQ$1424,'[4]BD Unidades'!$A$3:$A$1424,$A951),"-")</f>
        <v>0</v>
      </c>
      <c r="AM951" s="27">
        <f>IFERROR(SUMIFS('[4]BD Unidades'!$AS$3:$AS$1424,'[4]BD Unidades'!$A$3:$A$1424,$A951),"-")</f>
        <v>0</v>
      </c>
      <c r="AN951" s="27">
        <f>IFERROR(SUMIFS('[4]BD Unidades'!$AU$3:$AU$1424,'[4]BD Unidades'!$A$3:$A$1424,$A951),"-")</f>
        <v>0</v>
      </c>
      <c r="AO951" s="27">
        <f>IFERROR(SUMIFS('[4]BD Unidades'!$AW$3:$AW$1424,'[4]BD Unidades'!$A$3:$A$1424,$A951),"-")</f>
        <v>0</v>
      </c>
      <c r="AP951" s="27">
        <f>IFERROR(SUMIFS('[4]BD Unidades'!$AY$3:$AY$1424,'[4]BD Unidades'!$A$3:$A$1424,$A951),"-")</f>
        <v>0</v>
      </c>
      <c r="AQ951" s="25">
        <f>IFERROR(SUMIFS('[4]BD Unidades'!$AZ$3:$AZ$1424,'[4]BD Unidades'!$A$3:$A$1424,$A951),"-")</f>
        <v>0</v>
      </c>
      <c r="AR951" s="25">
        <f>IFERROR(SUMIFS('[4]BD Unidades'!$BA$3:$BA$1424,'[4]BD Unidades'!$A$3:$A$1424,$A951),"-")</f>
        <v>0</v>
      </c>
      <c r="AS951" s="28">
        <f>SUMIFS('[4]BD Unidades'!$BC$3:$BC$1424,'[4]BD Unidades'!$A$3:$A$1424,$A951)</f>
        <v>0</v>
      </c>
      <c r="AT951" s="28">
        <f>SUMIFS('[4]BD Unidades'!$BE$3:$BE$1424,'[4]BD Unidades'!$A$3:$A$1424,$A951)</f>
        <v>0</v>
      </c>
      <c r="AU951" s="29">
        <f t="shared" si="58"/>
        <v>0</v>
      </c>
      <c r="AV951" s="30">
        <f t="shared" si="59"/>
        <v>1E-3</v>
      </c>
      <c r="AW951" s="25">
        <f>IFERROR(SUMIFS('[4]BD Unidades'!$BI$3:$BI$1424,'[4]BD Unidades'!$A$3:$A$1424,$A951),"-")</f>
        <v>0</v>
      </c>
      <c r="AX951" s="25">
        <f>IFERROR(SUMIFS('[4]BD Unidades'!$BJ$3:$BJ$1424,'[4]BD Unidades'!$A$3:$A$1424,$A951),"-")</f>
        <v>0</v>
      </c>
    </row>
    <row r="952" spans="1:50" ht="14.4" x14ac:dyDescent="0.3">
      <c r="A952" s="7">
        <v>2377</v>
      </c>
      <c r="B952" s="7" t="s">
        <v>5087</v>
      </c>
      <c r="D952" s="8" t="s">
        <v>5088</v>
      </c>
      <c r="E952" s="19" t="s">
        <v>5089</v>
      </c>
      <c r="F952" s="19" t="s">
        <v>5089</v>
      </c>
      <c r="G952" s="19" t="s">
        <v>5090</v>
      </c>
      <c r="H952" s="19" t="s">
        <v>397</v>
      </c>
      <c r="I952" s="19">
        <v>2024</v>
      </c>
      <c r="J952" s="19" t="s">
        <v>495</v>
      </c>
      <c r="K952" s="19" t="s">
        <v>496</v>
      </c>
      <c r="L952" s="19" t="s">
        <v>213</v>
      </c>
      <c r="M952" s="19" t="s">
        <v>362</v>
      </c>
      <c r="N952" s="19" t="s">
        <v>363</v>
      </c>
      <c r="O952" s="19" t="s">
        <v>2318</v>
      </c>
      <c r="P952" s="19" t="s">
        <v>51</v>
      </c>
      <c r="Q952" s="9" t="s">
        <v>5092</v>
      </c>
      <c r="R952" s="20">
        <v>3.0045000000000002</v>
      </c>
      <c r="S952" s="20">
        <v>0.15</v>
      </c>
      <c r="T952" s="20">
        <v>3</v>
      </c>
      <c r="U952" s="20" t="s">
        <v>397</v>
      </c>
      <c r="V952" s="21" t="str">
        <f>_xlfn.XLOOKUP(D952,'[4]Gen. Real'!$A$2:$A$1168,'[4]Gen. Real'!$C$2:$C$1168,"-",0)</f>
        <v>-</v>
      </c>
      <c r="W952" s="22"/>
      <c r="X952" s="22" t="str">
        <f>_xlfn.XLOOKUP(D952,[4]Vertimiento!$J$2:$J$119,[4]Vertimiento!$K$2:$K$119,"-",0)</f>
        <v>-</v>
      </c>
      <c r="Y952" s="23" t="str">
        <f t="shared" si="56"/>
        <v>-</v>
      </c>
      <c r="Z952" s="19" t="str">
        <f>_xlfn.XLOOKUP(D952,[4]Cmg!$I$4:$I$99,[4]Cmg!$M$4:$M$99,"----",0,1)</f>
        <v>----</v>
      </c>
      <c r="AA952" s="19" t="str">
        <f>_xlfn.XLOOKUP(D952,[4]Cmg!$A$4:$A$101,[4]Cmg!$B$4:$B$101,"----",0,1)</f>
        <v>----</v>
      </c>
      <c r="AB952" s="19" t="str">
        <f>_xlfn.XLOOKUP(D952,[4]Cmg!$E$4:$E$101,[4]Cmg!$F$4:$F$101,"----",0,1)</f>
        <v>----</v>
      </c>
      <c r="AC952" s="19" t="str">
        <f>_xlfn.XLOOKUP(D952,[4]Cmg!$O$4:$O$101,[4]Cmg!$P$4:$P$101,"----",0,1)</f>
        <v>----</v>
      </c>
      <c r="AD952" s="24" t="str">
        <f>_xlfn.XLOOKUP(D952,[4]Cmg!$S$4:$S$101,[4]Cmg!$U$4:$U$101,"----",0,1)</f>
        <v>----</v>
      </c>
      <c r="AG952" s="25">
        <f>IFERROR(SUMIFS('[4]BD Unidades'!$AH:$AH,'[4]BD Unidades'!$A:$A,'BD Centrales 2024'!$A952),"-")</f>
        <v>0</v>
      </c>
      <c r="AH952" s="25">
        <f>SUMIFS('[4]BD Unidades'!$AJ$3:$AJ$1424,'[4]BD Unidades'!$A$3:$A$1424,$A952)</f>
        <v>0</v>
      </c>
      <c r="AI952" s="25">
        <f>SUMIFS('[4]BD Unidades'!$AL$3:$AL$1424,'[4]BD Unidades'!$A$3:$A$1424,$A952)</f>
        <v>0</v>
      </c>
      <c r="AJ952" s="26" t="str">
        <f t="shared" si="57"/>
        <v>-</v>
      </c>
      <c r="AK952" s="27">
        <f>IFERROR(SUMIFS('[4]BD Unidades'!$AO$3:$AO$1424,'[4]BD Unidades'!$A$3:$A$1424,$A952),"-")</f>
        <v>0</v>
      </c>
      <c r="AL952" s="27">
        <f>IFERROR(SUMIFS('[4]BD Unidades'!$AQ$3:$AQ$1424,'[4]BD Unidades'!$A$3:$A$1424,$A952),"-")</f>
        <v>0</v>
      </c>
      <c r="AM952" s="27">
        <f>IFERROR(SUMIFS('[4]BD Unidades'!$AS$3:$AS$1424,'[4]BD Unidades'!$A$3:$A$1424,$A952),"-")</f>
        <v>0</v>
      </c>
      <c r="AN952" s="27">
        <f>IFERROR(SUMIFS('[4]BD Unidades'!$AU$3:$AU$1424,'[4]BD Unidades'!$A$3:$A$1424,$A952),"-")</f>
        <v>0</v>
      </c>
      <c r="AO952" s="27">
        <f>IFERROR(SUMIFS('[4]BD Unidades'!$AW$3:$AW$1424,'[4]BD Unidades'!$A$3:$A$1424,$A952),"-")</f>
        <v>0</v>
      </c>
      <c r="AP952" s="27">
        <f>IFERROR(SUMIFS('[4]BD Unidades'!$AY$3:$AY$1424,'[4]BD Unidades'!$A$3:$A$1424,$A952),"-")</f>
        <v>0</v>
      </c>
      <c r="AQ952" s="25">
        <f>IFERROR(SUMIFS('[4]BD Unidades'!$AZ$3:$AZ$1424,'[4]BD Unidades'!$A$3:$A$1424,$A952),"-")</f>
        <v>0</v>
      </c>
      <c r="AR952" s="25">
        <f>IFERROR(SUMIFS('[4]BD Unidades'!$BA$3:$BA$1424,'[4]BD Unidades'!$A$3:$A$1424,$A952),"-")</f>
        <v>0</v>
      </c>
      <c r="AS952" s="28">
        <f>SUMIFS('[4]BD Unidades'!$BC$3:$BC$1424,'[4]BD Unidades'!$A$3:$A$1424,$A952)</f>
        <v>0</v>
      </c>
      <c r="AT952" s="28">
        <f>SUMIFS('[4]BD Unidades'!$BE$3:$BE$1424,'[4]BD Unidades'!$A$3:$A$1424,$A952)</f>
        <v>0</v>
      </c>
      <c r="AU952" s="29">
        <f t="shared" si="58"/>
        <v>0</v>
      </c>
      <c r="AV952" s="30">
        <f t="shared" si="59"/>
        <v>1.5E-3</v>
      </c>
      <c r="AW952" s="25">
        <f>IFERROR(SUMIFS('[4]BD Unidades'!$BI$3:$BI$1424,'[4]BD Unidades'!$A$3:$A$1424,$A952),"-")</f>
        <v>0</v>
      </c>
      <c r="AX952" s="25">
        <f>IFERROR(SUMIFS('[4]BD Unidades'!$BJ$3:$BJ$1424,'[4]BD Unidades'!$A$3:$A$1424,$A952),"-")</f>
        <v>0</v>
      </c>
    </row>
    <row r="953" spans="1:50" ht="14.4" x14ac:dyDescent="0.3">
      <c r="A953" s="7">
        <v>2381</v>
      </c>
      <c r="B953" s="7" t="s">
        <v>5093</v>
      </c>
      <c r="D953" s="8" t="s">
        <v>5094</v>
      </c>
      <c r="E953" s="19" t="s">
        <v>3766</v>
      </c>
      <c r="F953" s="19" t="s">
        <v>5095</v>
      </c>
      <c r="G953" s="19" t="s">
        <v>5096</v>
      </c>
      <c r="H953" s="19" t="s">
        <v>397</v>
      </c>
      <c r="I953" s="19">
        <v>2024</v>
      </c>
      <c r="J953" s="19" t="s">
        <v>495</v>
      </c>
      <c r="K953" s="19" t="s">
        <v>496</v>
      </c>
      <c r="L953" s="19" t="s">
        <v>213</v>
      </c>
      <c r="M953" s="19" t="s">
        <v>106</v>
      </c>
      <c r="N953" s="19" t="s">
        <v>243</v>
      </c>
      <c r="O953" s="19" t="s">
        <v>1835</v>
      </c>
      <c r="P953" s="19" t="s">
        <v>51</v>
      </c>
      <c r="Q953" s="9" t="s">
        <v>4846</v>
      </c>
      <c r="R953" s="20">
        <v>9.0250000000000004</v>
      </c>
      <c r="S953" s="20">
        <v>0.27700000000000002</v>
      </c>
      <c r="T953" s="20">
        <v>2.15</v>
      </c>
      <c r="U953" s="20" t="s">
        <v>397</v>
      </c>
      <c r="V953" s="21" t="str">
        <f>_xlfn.XLOOKUP(D953,'[4]Gen. Real'!$A$2:$A$1168,'[4]Gen. Real'!$C$2:$C$1168,"-",0)</f>
        <v>-</v>
      </c>
      <c r="W953" s="22"/>
      <c r="X953" s="22" t="str">
        <f>_xlfn.XLOOKUP(D953,[4]Vertimiento!$J$2:$J$119,[4]Vertimiento!$K$2:$K$119,"-",0)</f>
        <v>-</v>
      </c>
      <c r="Y953" s="23" t="str">
        <f t="shared" si="56"/>
        <v>-</v>
      </c>
      <c r="Z953" s="19" t="str">
        <f>_xlfn.XLOOKUP(D953,[4]Cmg!$I$4:$I$99,[4]Cmg!$M$4:$M$99,"----",0,1)</f>
        <v>----</v>
      </c>
      <c r="AA953" s="19" t="str">
        <f>_xlfn.XLOOKUP(D953,[4]Cmg!$A$4:$A$101,[4]Cmg!$B$4:$B$101,"----",0,1)</f>
        <v>----</v>
      </c>
      <c r="AB953" s="19" t="str">
        <f>_xlfn.XLOOKUP(D953,[4]Cmg!$E$4:$E$101,[4]Cmg!$F$4:$F$101,"----",0,1)</f>
        <v>----</v>
      </c>
      <c r="AC953" s="19" t="str">
        <f>_xlfn.XLOOKUP(D953,[4]Cmg!$O$4:$O$101,[4]Cmg!$P$4:$P$101,"----",0,1)</f>
        <v>----</v>
      </c>
      <c r="AD953" s="24" t="str">
        <f>_xlfn.XLOOKUP(D953,[4]Cmg!$S$4:$S$101,[4]Cmg!$U$4:$U$101,"----",0,1)</f>
        <v>----</v>
      </c>
      <c r="AG953" s="25">
        <f>IFERROR(SUMIFS('[4]BD Unidades'!$AH:$AH,'[4]BD Unidades'!$A:$A,'BD Centrales 2024'!$A953),"-")</f>
        <v>0</v>
      </c>
      <c r="AH953" s="25">
        <f>SUMIFS('[4]BD Unidades'!$AJ$3:$AJ$1424,'[4]BD Unidades'!$A$3:$A$1424,$A953)</f>
        <v>0</v>
      </c>
      <c r="AI953" s="25">
        <f>SUMIFS('[4]BD Unidades'!$AL$3:$AL$1424,'[4]BD Unidades'!$A$3:$A$1424,$A953)</f>
        <v>0</v>
      </c>
      <c r="AJ953" s="26" t="str">
        <f t="shared" si="57"/>
        <v>-</v>
      </c>
      <c r="AK953" s="27">
        <f>IFERROR(SUMIFS('[4]BD Unidades'!$AO$3:$AO$1424,'[4]BD Unidades'!$A$3:$A$1424,$A953),"-")</f>
        <v>0</v>
      </c>
      <c r="AL953" s="27">
        <f>IFERROR(SUMIFS('[4]BD Unidades'!$AQ$3:$AQ$1424,'[4]BD Unidades'!$A$3:$A$1424,$A953),"-")</f>
        <v>0</v>
      </c>
      <c r="AM953" s="27">
        <f>IFERROR(SUMIFS('[4]BD Unidades'!$AS$3:$AS$1424,'[4]BD Unidades'!$A$3:$A$1424,$A953),"-")</f>
        <v>0</v>
      </c>
      <c r="AN953" s="27">
        <f>IFERROR(SUMIFS('[4]BD Unidades'!$AU$3:$AU$1424,'[4]BD Unidades'!$A$3:$A$1424,$A953),"-")</f>
        <v>0</v>
      </c>
      <c r="AO953" s="27">
        <f>IFERROR(SUMIFS('[4]BD Unidades'!$AW$3:$AW$1424,'[4]BD Unidades'!$A$3:$A$1424,$A953),"-")</f>
        <v>0</v>
      </c>
      <c r="AP953" s="27">
        <f>IFERROR(SUMIFS('[4]BD Unidades'!$AY$3:$AY$1424,'[4]BD Unidades'!$A$3:$A$1424,$A953),"-")</f>
        <v>0</v>
      </c>
      <c r="AQ953" s="25">
        <f>IFERROR(SUMIFS('[4]BD Unidades'!$AZ$3:$AZ$1424,'[4]BD Unidades'!$A$3:$A$1424,$A953),"-")</f>
        <v>0</v>
      </c>
      <c r="AR953" s="25">
        <f>IFERROR(SUMIFS('[4]BD Unidades'!$BA$3:$BA$1424,'[4]BD Unidades'!$A$3:$A$1424,$A953),"-")</f>
        <v>0</v>
      </c>
      <c r="AS953" s="28">
        <f>SUMIFS('[4]BD Unidades'!$BC$3:$BC$1424,'[4]BD Unidades'!$A$3:$A$1424,$A953)</f>
        <v>0</v>
      </c>
      <c r="AT953" s="28">
        <f>SUMIFS('[4]BD Unidades'!$BE$3:$BE$1424,'[4]BD Unidades'!$A$3:$A$1424,$A953)</f>
        <v>0</v>
      </c>
      <c r="AU953" s="29">
        <f t="shared" si="58"/>
        <v>0</v>
      </c>
      <c r="AV953" s="30">
        <f t="shared" si="59"/>
        <v>2.7700000000000003E-3</v>
      </c>
      <c r="AW953" s="25">
        <f>IFERROR(SUMIFS('[4]BD Unidades'!$BI$3:$BI$1424,'[4]BD Unidades'!$A$3:$A$1424,$A953),"-")</f>
        <v>0</v>
      </c>
      <c r="AX953" s="25">
        <f>IFERROR(SUMIFS('[4]BD Unidades'!$BJ$3:$BJ$1424,'[4]BD Unidades'!$A$3:$A$1424,$A953),"-")</f>
        <v>0</v>
      </c>
    </row>
    <row r="954" spans="1:50" ht="14.4" x14ac:dyDescent="0.3">
      <c r="A954" s="7">
        <v>2382</v>
      </c>
      <c r="B954" s="7" t="s">
        <v>5097</v>
      </c>
      <c r="D954" s="8" t="s">
        <v>5098</v>
      </c>
      <c r="E954" s="19" t="s">
        <v>3219</v>
      </c>
      <c r="F954" s="19" t="s">
        <v>5099</v>
      </c>
      <c r="G954" s="19" t="s">
        <v>5100</v>
      </c>
      <c r="H954" s="19" t="s">
        <v>397</v>
      </c>
      <c r="I954" s="19">
        <v>2024</v>
      </c>
      <c r="J954" s="19" t="s">
        <v>495</v>
      </c>
      <c r="K954" s="19" t="s">
        <v>496</v>
      </c>
      <c r="L954" s="19" t="s">
        <v>213</v>
      </c>
      <c r="M954" s="19" t="s">
        <v>477</v>
      </c>
      <c r="N954" s="19" t="s">
        <v>478</v>
      </c>
      <c r="O954" s="19" t="s">
        <v>714</v>
      </c>
      <c r="P954" s="19" t="s">
        <v>51</v>
      </c>
      <c r="Q954" s="9" t="s">
        <v>5037</v>
      </c>
      <c r="R954" s="20">
        <v>3</v>
      </c>
      <c r="S954" s="20">
        <v>0.16700000000000001</v>
      </c>
      <c r="T954" s="20">
        <v>2.9950000000000001</v>
      </c>
      <c r="U954" s="20" t="s">
        <v>397</v>
      </c>
      <c r="V954" s="21" t="str">
        <f>_xlfn.XLOOKUP(D954,'[4]Gen. Real'!$A$2:$A$1168,'[4]Gen. Real'!$C$2:$C$1168,"-",0)</f>
        <v>-</v>
      </c>
      <c r="W954" s="22"/>
      <c r="X954" s="22" t="str">
        <f>_xlfn.XLOOKUP(D954,[4]Vertimiento!$J$2:$J$119,[4]Vertimiento!$K$2:$K$119,"-",0)</f>
        <v>-</v>
      </c>
      <c r="Y954" s="23" t="str">
        <f t="shared" si="56"/>
        <v>-</v>
      </c>
      <c r="Z954" s="19" t="str">
        <f>_xlfn.XLOOKUP(D954,[4]Cmg!$I$4:$I$99,[4]Cmg!$M$4:$M$99,"----",0,1)</f>
        <v>----</v>
      </c>
      <c r="AA954" s="19" t="str">
        <f>_xlfn.XLOOKUP(D954,[4]Cmg!$A$4:$A$101,[4]Cmg!$B$4:$B$101,"----",0,1)</f>
        <v>----</v>
      </c>
      <c r="AB954" s="19" t="str">
        <f>_xlfn.XLOOKUP(D954,[4]Cmg!$E$4:$E$101,[4]Cmg!$F$4:$F$101,"----",0,1)</f>
        <v>----</v>
      </c>
      <c r="AC954" s="19" t="str">
        <f>_xlfn.XLOOKUP(D954,[4]Cmg!$O$4:$O$101,[4]Cmg!$P$4:$P$101,"----",0,1)</f>
        <v>----</v>
      </c>
      <c r="AD954" s="24" t="str">
        <f>_xlfn.XLOOKUP(D954,[4]Cmg!$S$4:$S$101,[4]Cmg!$U$4:$U$101,"----",0,1)</f>
        <v>----</v>
      </c>
      <c r="AG954" s="25">
        <f>IFERROR(SUMIFS('[4]BD Unidades'!$AH:$AH,'[4]BD Unidades'!$A:$A,'BD Centrales 2024'!$A954),"-")</f>
        <v>0</v>
      </c>
      <c r="AH954" s="25">
        <f>SUMIFS('[4]BD Unidades'!$AJ$3:$AJ$1424,'[4]BD Unidades'!$A$3:$A$1424,$A954)</f>
        <v>0</v>
      </c>
      <c r="AI954" s="25">
        <f>SUMIFS('[4]BD Unidades'!$AL$3:$AL$1424,'[4]BD Unidades'!$A$3:$A$1424,$A954)</f>
        <v>0</v>
      </c>
      <c r="AJ954" s="26" t="str">
        <f t="shared" si="57"/>
        <v>-</v>
      </c>
      <c r="AK954" s="27">
        <f>IFERROR(SUMIFS('[4]BD Unidades'!$AO$3:$AO$1424,'[4]BD Unidades'!$A$3:$A$1424,$A954),"-")</f>
        <v>0</v>
      </c>
      <c r="AL954" s="27">
        <f>IFERROR(SUMIFS('[4]BD Unidades'!$AQ$3:$AQ$1424,'[4]BD Unidades'!$A$3:$A$1424,$A954),"-")</f>
        <v>0</v>
      </c>
      <c r="AM954" s="27">
        <f>IFERROR(SUMIFS('[4]BD Unidades'!$AS$3:$AS$1424,'[4]BD Unidades'!$A$3:$A$1424,$A954),"-")</f>
        <v>0</v>
      </c>
      <c r="AN954" s="27">
        <f>IFERROR(SUMIFS('[4]BD Unidades'!$AU$3:$AU$1424,'[4]BD Unidades'!$A$3:$A$1424,$A954),"-")</f>
        <v>0</v>
      </c>
      <c r="AO954" s="27">
        <f>IFERROR(SUMIFS('[4]BD Unidades'!$AW$3:$AW$1424,'[4]BD Unidades'!$A$3:$A$1424,$A954),"-")</f>
        <v>0</v>
      </c>
      <c r="AP954" s="27">
        <f>IFERROR(SUMIFS('[4]BD Unidades'!$AY$3:$AY$1424,'[4]BD Unidades'!$A$3:$A$1424,$A954),"-")</f>
        <v>0</v>
      </c>
      <c r="AQ954" s="25">
        <f>IFERROR(SUMIFS('[4]BD Unidades'!$AZ$3:$AZ$1424,'[4]BD Unidades'!$A$3:$A$1424,$A954),"-")</f>
        <v>0</v>
      </c>
      <c r="AR954" s="25">
        <f>IFERROR(SUMIFS('[4]BD Unidades'!$BA$3:$BA$1424,'[4]BD Unidades'!$A$3:$A$1424,$A954),"-")</f>
        <v>0</v>
      </c>
      <c r="AS954" s="28">
        <f>SUMIFS('[4]BD Unidades'!$BC$3:$BC$1424,'[4]BD Unidades'!$A$3:$A$1424,$A954)</f>
        <v>0</v>
      </c>
      <c r="AT954" s="28">
        <f>SUMIFS('[4]BD Unidades'!$BE$3:$BE$1424,'[4]BD Unidades'!$A$3:$A$1424,$A954)</f>
        <v>0</v>
      </c>
      <c r="AU954" s="29">
        <f t="shared" si="58"/>
        <v>0</v>
      </c>
      <c r="AV954" s="30">
        <f t="shared" si="59"/>
        <v>1.67E-3</v>
      </c>
      <c r="AW954" s="25">
        <f>IFERROR(SUMIFS('[4]BD Unidades'!$BI$3:$BI$1424,'[4]BD Unidades'!$A$3:$A$1424,$A954),"-")</f>
        <v>0</v>
      </c>
      <c r="AX954" s="25">
        <f>IFERROR(SUMIFS('[4]BD Unidades'!$BJ$3:$BJ$1424,'[4]BD Unidades'!$A$3:$A$1424,$A954),"-")</f>
        <v>0</v>
      </c>
    </row>
    <row r="955" spans="1:50" ht="14.4" x14ac:dyDescent="0.3">
      <c r="A955" s="7">
        <v>2383</v>
      </c>
      <c r="B955" s="7" t="s">
        <v>5102</v>
      </c>
      <c r="D955" s="8" t="s">
        <v>5103</v>
      </c>
      <c r="E955" s="19" t="s">
        <v>5104</v>
      </c>
      <c r="F955" s="19" t="s">
        <v>5104</v>
      </c>
      <c r="G955" s="19" t="s">
        <v>5105</v>
      </c>
      <c r="H955" s="19" t="s">
        <v>397</v>
      </c>
      <c r="I955" s="19">
        <v>2024</v>
      </c>
      <c r="J955" s="19" t="s">
        <v>495</v>
      </c>
      <c r="K955" s="19" t="s">
        <v>496</v>
      </c>
      <c r="L955" s="19" t="s">
        <v>213</v>
      </c>
      <c r="M955" s="19" t="s">
        <v>164</v>
      </c>
      <c r="N955" s="19" t="s">
        <v>221</v>
      </c>
      <c r="O955" s="19" t="s">
        <v>1048</v>
      </c>
      <c r="P955" s="19" t="s">
        <v>51</v>
      </c>
      <c r="Q955" s="9" t="s">
        <v>5106</v>
      </c>
      <c r="R955" s="20">
        <v>2.91</v>
      </c>
      <c r="S955" s="20">
        <v>0.34399999999999997</v>
      </c>
      <c r="T955" s="20">
        <v>2.9</v>
      </c>
      <c r="U955" s="20" t="s">
        <v>397</v>
      </c>
      <c r="V955" s="21" t="str">
        <f>_xlfn.XLOOKUP(D955,'[4]Gen. Real'!$A$2:$A$1168,'[4]Gen. Real'!$C$2:$C$1168,"-",0)</f>
        <v>-</v>
      </c>
      <c r="W955" s="22"/>
      <c r="X955" s="22" t="str">
        <f>_xlfn.XLOOKUP(D955,[4]Vertimiento!$J$2:$J$119,[4]Vertimiento!$K$2:$K$119,"-",0)</f>
        <v>-</v>
      </c>
      <c r="Y955" s="23" t="str">
        <f t="shared" si="56"/>
        <v>-</v>
      </c>
      <c r="Z955" s="19" t="str">
        <f>_xlfn.XLOOKUP(D955,[4]Cmg!$I$4:$I$99,[4]Cmg!$M$4:$M$99,"----",0,1)</f>
        <v>----</v>
      </c>
      <c r="AA955" s="19" t="str">
        <f>_xlfn.XLOOKUP(D955,[4]Cmg!$A$4:$A$101,[4]Cmg!$B$4:$B$101,"----",0,1)</f>
        <v>----</v>
      </c>
      <c r="AB955" s="19" t="str">
        <f>_xlfn.XLOOKUP(D955,[4]Cmg!$E$4:$E$101,[4]Cmg!$F$4:$F$101,"----",0,1)</f>
        <v>----</v>
      </c>
      <c r="AC955" s="19" t="str">
        <f>_xlfn.XLOOKUP(D955,[4]Cmg!$O$4:$O$101,[4]Cmg!$P$4:$P$101,"----",0,1)</f>
        <v>----</v>
      </c>
      <c r="AD955" s="24" t="str">
        <f>_xlfn.XLOOKUP(D955,[4]Cmg!$S$4:$S$101,[4]Cmg!$U$4:$U$101,"----",0,1)</f>
        <v>----</v>
      </c>
      <c r="AG955" s="25">
        <f>IFERROR(SUMIFS('[4]BD Unidades'!$AH:$AH,'[4]BD Unidades'!$A:$A,'BD Centrales 2024'!$A955),"-")</f>
        <v>0</v>
      </c>
      <c r="AH955" s="25">
        <f>SUMIFS('[4]BD Unidades'!$AJ$3:$AJ$1424,'[4]BD Unidades'!$A$3:$A$1424,$A955)</f>
        <v>0</v>
      </c>
      <c r="AI955" s="25">
        <f>SUMIFS('[4]BD Unidades'!$AL$3:$AL$1424,'[4]BD Unidades'!$A$3:$A$1424,$A955)</f>
        <v>0</v>
      </c>
      <c r="AJ955" s="26" t="str">
        <f t="shared" si="57"/>
        <v>-</v>
      </c>
      <c r="AK955" s="27">
        <f>IFERROR(SUMIFS('[4]BD Unidades'!$AO$3:$AO$1424,'[4]BD Unidades'!$A$3:$A$1424,$A955),"-")</f>
        <v>0</v>
      </c>
      <c r="AL955" s="27">
        <f>IFERROR(SUMIFS('[4]BD Unidades'!$AQ$3:$AQ$1424,'[4]BD Unidades'!$A$3:$A$1424,$A955),"-")</f>
        <v>0</v>
      </c>
      <c r="AM955" s="27">
        <f>IFERROR(SUMIFS('[4]BD Unidades'!$AS$3:$AS$1424,'[4]BD Unidades'!$A$3:$A$1424,$A955),"-")</f>
        <v>0</v>
      </c>
      <c r="AN955" s="27">
        <f>IFERROR(SUMIFS('[4]BD Unidades'!$AU$3:$AU$1424,'[4]BD Unidades'!$A$3:$A$1424,$A955),"-")</f>
        <v>0</v>
      </c>
      <c r="AO955" s="27">
        <f>IFERROR(SUMIFS('[4]BD Unidades'!$AW$3:$AW$1424,'[4]BD Unidades'!$A$3:$A$1424,$A955),"-")</f>
        <v>0</v>
      </c>
      <c r="AP955" s="27">
        <f>IFERROR(SUMIFS('[4]BD Unidades'!$AY$3:$AY$1424,'[4]BD Unidades'!$A$3:$A$1424,$A955),"-")</f>
        <v>0</v>
      </c>
      <c r="AQ955" s="25">
        <f>IFERROR(SUMIFS('[4]BD Unidades'!$AZ$3:$AZ$1424,'[4]BD Unidades'!$A$3:$A$1424,$A955),"-")</f>
        <v>0</v>
      </c>
      <c r="AR955" s="25">
        <f>IFERROR(SUMIFS('[4]BD Unidades'!$BA$3:$BA$1424,'[4]BD Unidades'!$A$3:$A$1424,$A955),"-")</f>
        <v>0</v>
      </c>
      <c r="AS955" s="28">
        <f>SUMIFS('[4]BD Unidades'!$BC$3:$BC$1424,'[4]BD Unidades'!$A$3:$A$1424,$A955)</f>
        <v>0</v>
      </c>
      <c r="AT955" s="28">
        <f>SUMIFS('[4]BD Unidades'!$BE$3:$BE$1424,'[4]BD Unidades'!$A$3:$A$1424,$A955)</f>
        <v>0</v>
      </c>
      <c r="AU955" s="29">
        <f t="shared" si="58"/>
        <v>0</v>
      </c>
      <c r="AV955" s="30">
        <f t="shared" si="59"/>
        <v>3.4399999999999999E-3</v>
      </c>
      <c r="AW955" s="25">
        <f>IFERROR(SUMIFS('[4]BD Unidades'!$BI$3:$BI$1424,'[4]BD Unidades'!$A$3:$A$1424,$A955),"-")</f>
        <v>0</v>
      </c>
      <c r="AX955" s="25">
        <f>IFERROR(SUMIFS('[4]BD Unidades'!$BJ$3:$BJ$1424,'[4]BD Unidades'!$A$3:$A$1424,$A955),"-")</f>
        <v>0</v>
      </c>
    </row>
    <row r="956" spans="1:50" ht="14.4" x14ac:dyDescent="0.3">
      <c r="A956" s="7">
        <v>2384</v>
      </c>
      <c r="B956" s="7" t="s">
        <v>5107</v>
      </c>
      <c r="D956" s="8" t="s">
        <v>5108</v>
      </c>
      <c r="E956" s="19" t="s">
        <v>5109</v>
      </c>
      <c r="F956" s="19" t="s">
        <v>5109</v>
      </c>
      <c r="G956" s="19" t="s">
        <v>5110</v>
      </c>
      <c r="H956" s="19" t="s">
        <v>397</v>
      </c>
      <c r="I956" s="19">
        <v>2024</v>
      </c>
      <c r="J956" s="19" t="s">
        <v>495</v>
      </c>
      <c r="K956" s="19" t="s">
        <v>496</v>
      </c>
      <c r="L956" s="19" t="s">
        <v>213</v>
      </c>
      <c r="M956" s="19" t="s">
        <v>106</v>
      </c>
      <c r="N956" s="19" t="s">
        <v>107</v>
      </c>
      <c r="O956" s="19" t="s">
        <v>1061</v>
      </c>
      <c r="P956" s="19" t="s">
        <v>51</v>
      </c>
      <c r="Q956" s="9" t="s">
        <v>3098</v>
      </c>
      <c r="R956" s="20">
        <v>2.91</v>
      </c>
      <c r="S956" s="20">
        <v>0.34399999999999997</v>
      </c>
      <c r="T956" s="20">
        <v>2.9</v>
      </c>
      <c r="U956" s="20" t="s">
        <v>397</v>
      </c>
      <c r="V956" s="21" t="str">
        <f>_xlfn.XLOOKUP(D956,'[4]Gen. Real'!$A$2:$A$1168,'[4]Gen. Real'!$C$2:$C$1168,"-",0)</f>
        <v>-</v>
      </c>
      <c r="W956" s="22"/>
      <c r="X956" s="22" t="str">
        <f>_xlfn.XLOOKUP(D956,[4]Vertimiento!$J$2:$J$119,[4]Vertimiento!$K$2:$K$119,"-",0)</f>
        <v>-</v>
      </c>
      <c r="Y956" s="23" t="str">
        <f t="shared" si="56"/>
        <v>-</v>
      </c>
      <c r="Z956" s="19" t="str">
        <f>_xlfn.XLOOKUP(D956,[4]Cmg!$I$4:$I$99,[4]Cmg!$M$4:$M$99,"----",0,1)</f>
        <v>----</v>
      </c>
      <c r="AA956" s="19" t="str">
        <f>_xlfn.XLOOKUP(D956,[4]Cmg!$A$4:$A$101,[4]Cmg!$B$4:$B$101,"----",0,1)</f>
        <v>----</v>
      </c>
      <c r="AB956" s="19" t="str">
        <f>_xlfn.XLOOKUP(D956,[4]Cmg!$E$4:$E$101,[4]Cmg!$F$4:$F$101,"----",0,1)</f>
        <v>----</v>
      </c>
      <c r="AC956" s="19" t="str">
        <f>_xlfn.XLOOKUP(D956,[4]Cmg!$O$4:$O$101,[4]Cmg!$P$4:$P$101,"----",0,1)</f>
        <v>----</v>
      </c>
      <c r="AD956" s="24" t="str">
        <f>_xlfn.XLOOKUP(D956,[4]Cmg!$S$4:$S$101,[4]Cmg!$U$4:$U$101,"----",0,1)</f>
        <v>----</v>
      </c>
      <c r="AG956" s="25">
        <f>IFERROR(SUMIFS('[4]BD Unidades'!$AH:$AH,'[4]BD Unidades'!$A:$A,'BD Centrales 2024'!$A956),"-")</f>
        <v>0</v>
      </c>
      <c r="AH956" s="25">
        <f>SUMIFS('[4]BD Unidades'!$AJ$3:$AJ$1424,'[4]BD Unidades'!$A$3:$A$1424,$A956)</f>
        <v>0</v>
      </c>
      <c r="AI956" s="25">
        <f>SUMIFS('[4]BD Unidades'!$AL$3:$AL$1424,'[4]BD Unidades'!$A$3:$A$1424,$A956)</f>
        <v>0</v>
      </c>
      <c r="AJ956" s="26" t="str">
        <f t="shared" si="57"/>
        <v>-</v>
      </c>
      <c r="AK956" s="27">
        <f>IFERROR(SUMIFS('[4]BD Unidades'!$AO$3:$AO$1424,'[4]BD Unidades'!$A$3:$A$1424,$A956),"-")</f>
        <v>0</v>
      </c>
      <c r="AL956" s="27">
        <f>IFERROR(SUMIFS('[4]BD Unidades'!$AQ$3:$AQ$1424,'[4]BD Unidades'!$A$3:$A$1424,$A956),"-")</f>
        <v>0</v>
      </c>
      <c r="AM956" s="27">
        <f>IFERROR(SUMIFS('[4]BD Unidades'!$AS$3:$AS$1424,'[4]BD Unidades'!$A$3:$A$1424,$A956),"-")</f>
        <v>0</v>
      </c>
      <c r="AN956" s="27">
        <f>IFERROR(SUMIFS('[4]BD Unidades'!$AU$3:$AU$1424,'[4]BD Unidades'!$A$3:$A$1424,$A956),"-")</f>
        <v>0</v>
      </c>
      <c r="AO956" s="27">
        <f>IFERROR(SUMIFS('[4]BD Unidades'!$AW$3:$AW$1424,'[4]BD Unidades'!$A$3:$A$1424,$A956),"-")</f>
        <v>0</v>
      </c>
      <c r="AP956" s="27">
        <f>IFERROR(SUMIFS('[4]BD Unidades'!$AY$3:$AY$1424,'[4]BD Unidades'!$A$3:$A$1424,$A956),"-")</f>
        <v>0</v>
      </c>
      <c r="AQ956" s="25">
        <f>IFERROR(SUMIFS('[4]BD Unidades'!$AZ$3:$AZ$1424,'[4]BD Unidades'!$A$3:$A$1424,$A956),"-")</f>
        <v>0</v>
      </c>
      <c r="AR956" s="25">
        <f>IFERROR(SUMIFS('[4]BD Unidades'!$BA$3:$BA$1424,'[4]BD Unidades'!$A$3:$A$1424,$A956),"-")</f>
        <v>0</v>
      </c>
      <c r="AS956" s="28">
        <f>SUMIFS('[4]BD Unidades'!$BC$3:$BC$1424,'[4]BD Unidades'!$A$3:$A$1424,$A956)</f>
        <v>0</v>
      </c>
      <c r="AT956" s="28">
        <f>SUMIFS('[4]BD Unidades'!$BE$3:$BE$1424,'[4]BD Unidades'!$A$3:$A$1424,$A956)</f>
        <v>0</v>
      </c>
      <c r="AU956" s="29">
        <f t="shared" si="58"/>
        <v>0</v>
      </c>
      <c r="AV956" s="30">
        <f t="shared" si="59"/>
        <v>3.4399999999999999E-3</v>
      </c>
      <c r="AW956" s="25">
        <f>IFERROR(SUMIFS('[4]BD Unidades'!$BI$3:$BI$1424,'[4]BD Unidades'!$A$3:$A$1424,$A956),"-")</f>
        <v>0</v>
      </c>
      <c r="AX956" s="25">
        <f>IFERROR(SUMIFS('[4]BD Unidades'!$BJ$3:$BJ$1424,'[4]BD Unidades'!$A$3:$A$1424,$A956),"-")</f>
        <v>0</v>
      </c>
    </row>
    <row r="957" spans="1:50" ht="14.4" x14ac:dyDescent="0.3">
      <c r="A957" s="7">
        <v>2385</v>
      </c>
      <c r="B957" s="7" t="s">
        <v>5111</v>
      </c>
      <c r="D957" s="8" t="s">
        <v>5112</v>
      </c>
      <c r="E957" s="19" t="s">
        <v>1908</v>
      </c>
      <c r="F957" s="19" t="s">
        <v>5113</v>
      </c>
      <c r="G957" s="19" t="s">
        <v>5114</v>
      </c>
      <c r="H957" s="19" t="s">
        <v>397</v>
      </c>
      <c r="I957" s="19">
        <v>2024</v>
      </c>
      <c r="J957" s="19" t="s">
        <v>495</v>
      </c>
      <c r="K957" s="19" t="s">
        <v>496</v>
      </c>
      <c r="L957" s="19" t="s">
        <v>213</v>
      </c>
      <c r="M957" s="19" t="s">
        <v>48</v>
      </c>
      <c r="N957" s="19" t="s">
        <v>59</v>
      </c>
      <c r="O957" s="19" t="s">
        <v>807</v>
      </c>
      <c r="P957" s="19" t="s">
        <v>51</v>
      </c>
      <c r="Q957" s="9" t="s">
        <v>5115</v>
      </c>
      <c r="R957" s="20">
        <v>9.1310000000000002</v>
      </c>
      <c r="S957" s="20">
        <v>0.13100000000000001</v>
      </c>
      <c r="T957" s="20">
        <v>9</v>
      </c>
      <c r="U957" s="20" t="s">
        <v>397</v>
      </c>
      <c r="V957" s="21" t="str">
        <f>_xlfn.XLOOKUP(D957,'[4]Gen. Real'!$A$2:$A$1168,'[4]Gen. Real'!$C$2:$C$1168,"-",0)</f>
        <v>-</v>
      </c>
      <c r="W957" s="22"/>
      <c r="X957" s="22" t="str">
        <f>_xlfn.XLOOKUP(D957,[4]Vertimiento!$J$2:$J$119,[4]Vertimiento!$K$2:$K$119,"-",0)</f>
        <v>-</v>
      </c>
      <c r="Y957" s="23" t="str">
        <f t="shared" si="56"/>
        <v>-</v>
      </c>
      <c r="Z957" s="19" t="str">
        <f>_xlfn.XLOOKUP(D957,[4]Cmg!$I$4:$I$99,[4]Cmg!$M$4:$M$99,"----",0,1)</f>
        <v>----</v>
      </c>
      <c r="AA957" s="19" t="str">
        <f>_xlfn.XLOOKUP(D957,[4]Cmg!$A$4:$A$101,[4]Cmg!$B$4:$B$101,"----",0,1)</f>
        <v>----</v>
      </c>
      <c r="AB957" s="19" t="str">
        <f>_xlfn.XLOOKUP(D957,[4]Cmg!$E$4:$E$101,[4]Cmg!$F$4:$F$101,"----",0,1)</f>
        <v>----</v>
      </c>
      <c r="AC957" s="19" t="str">
        <f>_xlfn.XLOOKUP(D957,[4]Cmg!$O$4:$O$101,[4]Cmg!$P$4:$P$101,"----",0,1)</f>
        <v>----</v>
      </c>
      <c r="AD957" s="24" t="str">
        <f>_xlfn.XLOOKUP(D957,[4]Cmg!$S$4:$S$101,[4]Cmg!$U$4:$U$101,"----",0,1)</f>
        <v>----</v>
      </c>
      <c r="AG957" s="25">
        <f>IFERROR(SUMIFS('[4]BD Unidades'!$AH:$AH,'[4]BD Unidades'!$A:$A,'BD Centrales 2024'!$A957),"-")</f>
        <v>0</v>
      </c>
      <c r="AH957" s="25">
        <f>SUMIFS('[4]BD Unidades'!$AJ$3:$AJ$1424,'[4]BD Unidades'!$A$3:$A$1424,$A957)</f>
        <v>0</v>
      </c>
      <c r="AI957" s="25">
        <f>SUMIFS('[4]BD Unidades'!$AL$3:$AL$1424,'[4]BD Unidades'!$A$3:$A$1424,$A957)</f>
        <v>0</v>
      </c>
      <c r="AJ957" s="26" t="str">
        <f t="shared" si="57"/>
        <v>-</v>
      </c>
      <c r="AK957" s="27">
        <f>IFERROR(SUMIFS('[4]BD Unidades'!$AO$3:$AO$1424,'[4]BD Unidades'!$A$3:$A$1424,$A957),"-")</f>
        <v>0</v>
      </c>
      <c r="AL957" s="27">
        <f>IFERROR(SUMIFS('[4]BD Unidades'!$AQ$3:$AQ$1424,'[4]BD Unidades'!$A$3:$A$1424,$A957),"-")</f>
        <v>0</v>
      </c>
      <c r="AM957" s="27">
        <f>IFERROR(SUMIFS('[4]BD Unidades'!$AS$3:$AS$1424,'[4]BD Unidades'!$A$3:$A$1424,$A957),"-")</f>
        <v>0</v>
      </c>
      <c r="AN957" s="27">
        <f>IFERROR(SUMIFS('[4]BD Unidades'!$AU$3:$AU$1424,'[4]BD Unidades'!$A$3:$A$1424,$A957),"-")</f>
        <v>0</v>
      </c>
      <c r="AO957" s="27">
        <f>IFERROR(SUMIFS('[4]BD Unidades'!$AW$3:$AW$1424,'[4]BD Unidades'!$A$3:$A$1424,$A957),"-")</f>
        <v>0</v>
      </c>
      <c r="AP957" s="27">
        <f>IFERROR(SUMIFS('[4]BD Unidades'!$AY$3:$AY$1424,'[4]BD Unidades'!$A$3:$A$1424,$A957),"-")</f>
        <v>0</v>
      </c>
      <c r="AQ957" s="25">
        <f>IFERROR(SUMIFS('[4]BD Unidades'!$AZ$3:$AZ$1424,'[4]BD Unidades'!$A$3:$A$1424,$A957),"-")</f>
        <v>0</v>
      </c>
      <c r="AR957" s="25">
        <f>IFERROR(SUMIFS('[4]BD Unidades'!$BA$3:$BA$1424,'[4]BD Unidades'!$A$3:$A$1424,$A957),"-")</f>
        <v>0</v>
      </c>
      <c r="AS957" s="28">
        <f>SUMIFS('[4]BD Unidades'!$BC$3:$BC$1424,'[4]BD Unidades'!$A$3:$A$1424,$A957)</f>
        <v>0</v>
      </c>
      <c r="AT957" s="28">
        <f>SUMIFS('[4]BD Unidades'!$BE$3:$BE$1424,'[4]BD Unidades'!$A$3:$A$1424,$A957)</f>
        <v>0</v>
      </c>
      <c r="AU957" s="29">
        <f t="shared" si="58"/>
        <v>0</v>
      </c>
      <c r="AV957" s="30">
        <f t="shared" si="59"/>
        <v>1.31E-3</v>
      </c>
      <c r="AW957" s="25">
        <f>IFERROR(SUMIFS('[4]BD Unidades'!$BI$3:$BI$1424,'[4]BD Unidades'!$A$3:$A$1424,$A957),"-")</f>
        <v>0</v>
      </c>
      <c r="AX957" s="25">
        <f>IFERROR(SUMIFS('[4]BD Unidades'!$BJ$3:$BJ$1424,'[4]BD Unidades'!$A$3:$A$1424,$A957),"-")</f>
        <v>0</v>
      </c>
    </row>
    <row r="958" spans="1:50" ht="14.4" x14ac:dyDescent="0.3">
      <c r="A958" s="7">
        <v>2387</v>
      </c>
      <c r="B958" s="7" t="s">
        <v>5116</v>
      </c>
      <c r="D958" s="8" t="s">
        <v>5117</v>
      </c>
      <c r="E958" s="19" t="s">
        <v>5118</v>
      </c>
      <c r="F958" s="19" t="s">
        <v>5118</v>
      </c>
      <c r="G958" s="19" t="s">
        <v>5119</v>
      </c>
      <c r="H958" s="19" t="s">
        <v>397</v>
      </c>
      <c r="I958" s="19">
        <v>2024</v>
      </c>
      <c r="J958" s="19" t="s">
        <v>495</v>
      </c>
      <c r="K958" s="19" t="s">
        <v>496</v>
      </c>
      <c r="L958" s="19" t="s">
        <v>213</v>
      </c>
      <c r="M958" s="19" t="s">
        <v>164</v>
      </c>
      <c r="N958" s="19" t="s">
        <v>221</v>
      </c>
      <c r="O958" s="19" t="s">
        <v>1048</v>
      </c>
      <c r="P958" s="19" t="s">
        <v>51</v>
      </c>
      <c r="Q958" s="9" t="s">
        <v>5120</v>
      </c>
      <c r="R958" s="20">
        <v>2.91</v>
      </c>
      <c r="S958" s="20">
        <v>0.34399999999999997</v>
      </c>
      <c r="T958" s="20">
        <v>2.9</v>
      </c>
      <c r="U958" s="20" t="s">
        <v>397</v>
      </c>
      <c r="V958" s="21" t="str">
        <f>_xlfn.XLOOKUP(D958,'[4]Gen. Real'!$A$2:$A$1168,'[4]Gen. Real'!$C$2:$C$1168,"-",0)</f>
        <v>-</v>
      </c>
      <c r="W958" s="22"/>
      <c r="X958" s="22" t="str">
        <f>_xlfn.XLOOKUP(D958,[4]Vertimiento!$J$2:$J$119,[4]Vertimiento!$K$2:$K$119,"-",0)</f>
        <v>-</v>
      </c>
      <c r="Y958" s="23" t="str">
        <f t="shared" si="56"/>
        <v>-</v>
      </c>
      <c r="Z958" s="19" t="str">
        <f>_xlfn.XLOOKUP(D958,[4]Cmg!$I$4:$I$99,[4]Cmg!$M$4:$M$99,"----",0,1)</f>
        <v>----</v>
      </c>
      <c r="AA958" s="19" t="str">
        <f>_xlfn.XLOOKUP(D958,[4]Cmg!$A$4:$A$101,[4]Cmg!$B$4:$B$101,"----",0,1)</f>
        <v>----</v>
      </c>
      <c r="AB958" s="19" t="str">
        <f>_xlfn.XLOOKUP(D958,[4]Cmg!$E$4:$E$101,[4]Cmg!$F$4:$F$101,"----",0,1)</f>
        <v>----</v>
      </c>
      <c r="AC958" s="19" t="str">
        <f>_xlfn.XLOOKUP(D958,[4]Cmg!$O$4:$O$101,[4]Cmg!$P$4:$P$101,"----",0,1)</f>
        <v>----</v>
      </c>
      <c r="AD958" s="24" t="str">
        <f>_xlfn.XLOOKUP(D958,[4]Cmg!$S$4:$S$101,[4]Cmg!$U$4:$U$101,"----",0,1)</f>
        <v>----</v>
      </c>
      <c r="AG958" s="25">
        <f>IFERROR(SUMIFS('[4]BD Unidades'!$AH:$AH,'[4]BD Unidades'!$A:$A,'BD Centrales 2024'!$A958),"-")</f>
        <v>0</v>
      </c>
      <c r="AH958" s="25">
        <f>SUMIFS('[4]BD Unidades'!$AJ$3:$AJ$1424,'[4]BD Unidades'!$A$3:$A$1424,$A958)</f>
        <v>0</v>
      </c>
      <c r="AI958" s="25">
        <f>SUMIFS('[4]BD Unidades'!$AL$3:$AL$1424,'[4]BD Unidades'!$A$3:$A$1424,$A958)</f>
        <v>0</v>
      </c>
      <c r="AJ958" s="26" t="str">
        <f t="shared" si="57"/>
        <v>-</v>
      </c>
      <c r="AK958" s="27">
        <f>IFERROR(SUMIFS('[4]BD Unidades'!$AO$3:$AO$1424,'[4]BD Unidades'!$A$3:$A$1424,$A958),"-")</f>
        <v>0</v>
      </c>
      <c r="AL958" s="27">
        <f>IFERROR(SUMIFS('[4]BD Unidades'!$AQ$3:$AQ$1424,'[4]BD Unidades'!$A$3:$A$1424,$A958),"-")</f>
        <v>0</v>
      </c>
      <c r="AM958" s="27">
        <f>IFERROR(SUMIFS('[4]BD Unidades'!$AS$3:$AS$1424,'[4]BD Unidades'!$A$3:$A$1424,$A958),"-")</f>
        <v>0</v>
      </c>
      <c r="AN958" s="27">
        <f>IFERROR(SUMIFS('[4]BD Unidades'!$AU$3:$AU$1424,'[4]BD Unidades'!$A$3:$A$1424,$A958),"-")</f>
        <v>0</v>
      </c>
      <c r="AO958" s="27">
        <f>IFERROR(SUMIFS('[4]BD Unidades'!$AW$3:$AW$1424,'[4]BD Unidades'!$A$3:$A$1424,$A958),"-")</f>
        <v>0</v>
      </c>
      <c r="AP958" s="27">
        <f>IFERROR(SUMIFS('[4]BD Unidades'!$AY$3:$AY$1424,'[4]BD Unidades'!$A$3:$A$1424,$A958),"-")</f>
        <v>0</v>
      </c>
      <c r="AQ958" s="25">
        <f>IFERROR(SUMIFS('[4]BD Unidades'!$AZ$3:$AZ$1424,'[4]BD Unidades'!$A$3:$A$1424,$A958),"-")</f>
        <v>0</v>
      </c>
      <c r="AR958" s="25">
        <f>IFERROR(SUMIFS('[4]BD Unidades'!$BA$3:$BA$1424,'[4]BD Unidades'!$A$3:$A$1424,$A958),"-")</f>
        <v>0</v>
      </c>
      <c r="AS958" s="28">
        <f>SUMIFS('[4]BD Unidades'!$BC$3:$BC$1424,'[4]BD Unidades'!$A$3:$A$1424,$A958)</f>
        <v>0</v>
      </c>
      <c r="AT958" s="28">
        <f>SUMIFS('[4]BD Unidades'!$BE$3:$BE$1424,'[4]BD Unidades'!$A$3:$A$1424,$A958)</f>
        <v>0</v>
      </c>
      <c r="AU958" s="29">
        <f t="shared" si="58"/>
        <v>0</v>
      </c>
      <c r="AV958" s="30">
        <f t="shared" si="59"/>
        <v>3.4399999999999999E-3</v>
      </c>
      <c r="AW958" s="25">
        <f>IFERROR(SUMIFS('[4]BD Unidades'!$BI$3:$BI$1424,'[4]BD Unidades'!$A$3:$A$1424,$A958),"-")</f>
        <v>0</v>
      </c>
      <c r="AX958" s="25">
        <f>IFERROR(SUMIFS('[4]BD Unidades'!$BJ$3:$BJ$1424,'[4]BD Unidades'!$A$3:$A$1424,$A958),"-")</f>
        <v>0</v>
      </c>
    </row>
    <row r="959" spans="1:50" ht="14.4" x14ac:dyDescent="0.3">
      <c r="A959" s="7">
        <v>2389</v>
      </c>
      <c r="B959" s="7" t="s">
        <v>5121</v>
      </c>
      <c r="D959" s="8" t="s">
        <v>5122</v>
      </c>
      <c r="E959" s="19" t="s">
        <v>5123</v>
      </c>
      <c r="F959" s="19" t="s">
        <v>5123</v>
      </c>
      <c r="G959" s="19" t="s">
        <v>5124</v>
      </c>
      <c r="H959" s="19" t="s">
        <v>397</v>
      </c>
      <c r="I959" s="19">
        <v>2024</v>
      </c>
      <c r="J959" s="19" t="s">
        <v>495</v>
      </c>
      <c r="K959" s="19" t="s">
        <v>496</v>
      </c>
      <c r="L959" s="19" t="s">
        <v>213</v>
      </c>
      <c r="M959" s="19" t="s">
        <v>90</v>
      </c>
      <c r="N959" s="19" t="s">
        <v>97</v>
      </c>
      <c r="O959" s="19" t="s">
        <v>343</v>
      </c>
      <c r="P959" s="19" t="s">
        <v>51</v>
      </c>
      <c r="Q959" s="9" t="s">
        <v>5126</v>
      </c>
      <c r="R959" s="20">
        <v>3</v>
      </c>
      <c r="S959" s="20">
        <v>0.33</v>
      </c>
      <c r="T959" s="20">
        <v>2.15</v>
      </c>
      <c r="U959" s="20" t="s">
        <v>397</v>
      </c>
      <c r="V959" s="21" t="str">
        <f>_xlfn.XLOOKUP(D959,'[4]Gen. Real'!$A$2:$A$1168,'[4]Gen. Real'!$C$2:$C$1168,"-",0)</f>
        <v>-</v>
      </c>
      <c r="W959" s="22"/>
      <c r="X959" s="22" t="str">
        <f>_xlfn.XLOOKUP(D959,[4]Vertimiento!$J$2:$J$119,[4]Vertimiento!$K$2:$K$119,"-",0)</f>
        <v>-</v>
      </c>
      <c r="Y959" s="23" t="str">
        <f t="shared" si="56"/>
        <v>-</v>
      </c>
      <c r="Z959" s="19" t="str">
        <f>_xlfn.XLOOKUP(D959,[4]Cmg!$I$4:$I$99,[4]Cmg!$M$4:$M$99,"----",0,1)</f>
        <v>----</v>
      </c>
      <c r="AA959" s="19" t="str">
        <f>_xlfn.XLOOKUP(D959,[4]Cmg!$A$4:$A$101,[4]Cmg!$B$4:$B$101,"----",0,1)</f>
        <v>----</v>
      </c>
      <c r="AB959" s="19" t="str">
        <f>_xlfn.XLOOKUP(D959,[4]Cmg!$E$4:$E$101,[4]Cmg!$F$4:$F$101,"----",0,1)</f>
        <v>----</v>
      </c>
      <c r="AC959" s="19" t="str">
        <f>_xlfn.XLOOKUP(D959,[4]Cmg!$O$4:$O$101,[4]Cmg!$P$4:$P$101,"----",0,1)</f>
        <v>----</v>
      </c>
      <c r="AD959" s="24" t="str">
        <f>_xlfn.XLOOKUP(D959,[4]Cmg!$S$4:$S$101,[4]Cmg!$U$4:$U$101,"----",0,1)</f>
        <v>----</v>
      </c>
      <c r="AG959" s="25">
        <f>IFERROR(SUMIFS('[4]BD Unidades'!$AH:$AH,'[4]BD Unidades'!$A:$A,'BD Centrales 2024'!$A959),"-")</f>
        <v>0</v>
      </c>
      <c r="AH959" s="25">
        <f>SUMIFS('[4]BD Unidades'!$AJ$3:$AJ$1424,'[4]BD Unidades'!$A$3:$A$1424,$A959)</f>
        <v>0</v>
      </c>
      <c r="AI959" s="25">
        <f>SUMIFS('[4]BD Unidades'!$AL$3:$AL$1424,'[4]BD Unidades'!$A$3:$A$1424,$A959)</f>
        <v>0</v>
      </c>
      <c r="AJ959" s="26" t="str">
        <f t="shared" si="57"/>
        <v>-</v>
      </c>
      <c r="AK959" s="27">
        <f>IFERROR(SUMIFS('[4]BD Unidades'!$AO$3:$AO$1424,'[4]BD Unidades'!$A$3:$A$1424,$A959),"-")</f>
        <v>0</v>
      </c>
      <c r="AL959" s="27">
        <f>IFERROR(SUMIFS('[4]BD Unidades'!$AQ$3:$AQ$1424,'[4]BD Unidades'!$A$3:$A$1424,$A959),"-")</f>
        <v>0</v>
      </c>
      <c r="AM959" s="27">
        <f>IFERROR(SUMIFS('[4]BD Unidades'!$AS$3:$AS$1424,'[4]BD Unidades'!$A$3:$A$1424,$A959),"-")</f>
        <v>0</v>
      </c>
      <c r="AN959" s="27">
        <f>IFERROR(SUMIFS('[4]BD Unidades'!$AU$3:$AU$1424,'[4]BD Unidades'!$A$3:$A$1424,$A959),"-")</f>
        <v>0</v>
      </c>
      <c r="AO959" s="27">
        <f>IFERROR(SUMIFS('[4]BD Unidades'!$AW$3:$AW$1424,'[4]BD Unidades'!$A$3:$A$1424,$A959),"-")</f>
        <v>0</v>
      </c>
      <c r="AP959" s="27">
        <f>IFERROR(SUMIFS('[4]BD Unidades'!$AY$3:$AY$1424,'[4]BD Unidades'!$A$3:$A$1424,$A959),"-")</f>
        <v>0</v>
      </c>
      <c r="AQ959" s="25">
        <f>IFERROR(SUMIFS('[4]BD Unidades'!$AZ$3:$AZ$1424,'[4]BD Unidades'!$A$3:$A$1424,$A959),"-")</f>
        <v>0</v>
      </c>
      <c r="AR959" s="25">
        <f>IFERROR(SUMIFS('[4]BD Unidades'!$BA$3:$BA$1424,'[4]BD Unidades'!$A$3:$A$1424,$A959),"-")</f>
        <v>0</v>
      </c>
      <c r="AS959" s="28">
        <f>SUMIFS('[4]BD Unidades'!$BC$3:$BC$1424,'[4]BD Unidades'!$A$3:$A$1424,$A959)</f>
        <v>0</v>
      </c>
      <c r="AT959" s="28">
        <f>SUMIFS('[4]BD Unidades'!$BE$3:$BE$1424,'[4]BD Unidades'!$A$3:$A$1424,$A959)</f>
        <v>0</v>
      </c>
      <c r="AU959" s="29">
        <f t="shared" si="58"/>
        <v>0</v>
      </c>
      <c r="AV959" s="30">
        <f t="shared" si="59"/>
        <v>3.3E-3</v>
      </c>
      <c r="AW959" s="25">
        <f>IFERROR(SUMIFS('[4]BD Unidades'!$BI$3:$BI$1424,'[4]BD Unidades'!$A$3:$A$1424,$A959),"-")</f>
        <v>0</v>
      </c>
      <c r="AX959" s="25">
        <f>IFERROR(SUMIFS('[4]BD Unidades'!$BJ$3:$BJ$1424,'[4]BD Unidades'!$A$3:$A$1424,$A959),"-")</f>
        <v>0</v>
      </c>
    </row>
    <row r="960" spans="1:50" ht="14.4" x14ac:dyDescent="0.3">
      <c r="A960" s="7">
        <v>2391</v>
      </c>
      <c r="B960" s="7" t="s">
        <v>5127</v>
      </c>
      <c r="D960" s="8" t="s">
        <v>5128</v>
      </c>
      <c r="E960" s="19" t="s">
        <v>174</v>
      </c>
      <c r="F960" s="19" t="s">
        <v>174</v>
      </c>
      <c r="G960" s="19" t="s">
        <v>5129</v>
      </c>
      <c r="H960" s="19" t="s">
        <v>397</v>
      </c>
      <c r="I960" s="19">
        <v>2024</v>
      </c>
      <c r="J960" s="19" t="s">
        <v>495</v>
      </c>
      <c r="K960" s="19" t="s">
        <v>496</v>
      </c>
      <c r="L960" s="19" t="s">
        <v>213</v>
      </c>
      <c r="M960" s="19" t="s">
        <v>106</v>
      </c>
      <c r="N960" s="19" t="s">
        <v>107</v>
      </c>
      <c r="O960" s="19" t="s">
        <v>304</v>
      </c>
      <c r="P960" s="19" t="s">
        <v>51</v>
      </c>
      <c r="Q960" s="9" t="s">
        <v>4989</v>
      </c>
      <c r="R960" s="20">
        <v>2.915</v>
      </c>
      <c r="S960" s="20">
        <v>0.51500000000000001</v>
      </c>
      <c r="T960" s="20">
        <v>2.9</v>
      </c>
      <c r="U960" s="20" t="s">
        <v>397</v>
      </c>
      <c r="V960" s="21" t="str">
        <f>_xlfn.XLOOKUP(D960,'[4]Gen. Real'!$A$2:$A$1168,'[4]Gen. Real'!$C$2:$C$1168,"-",0)</f>
        <v>-</v>
      </c>
      <c r="W960" s="22"/>
      <c r="X960" s="22" t="str">
        <f>_xlfn.XLOOKUP(D960,[4]Vertimiento!$J$2:$J$119,[4]Vertimiento!$K$2:$K$119,"-",0)</f>
        <v>-</v>
      </c>
      <c r="Y960" s="23" t="str">
        <f t="shared" si="56"/>
        <v>-</v>
      </c>
      <c r="Z960" s="19" t="str">
        <f>_xlfn.XLOOKUP(D960,[4]Cmg!$I$4:$I$99,[4]Cmg!$M$4:$M$99,"----",0,1)</f>
        <v>----</v>
      </c>
      <c r="AA960" s="19" t="str">
        <f>_xlfn.XLOOKUP(D960,[4]Cmg!$A$4:$A$101,[4]Cmg!$B$4:$B$101,"----",0,1)</f>
        <v>----</v>
      </c>
      <c r="AB960" s="19" t="str">
        <f>_xlfn.XLOOKUP(D960,[4]Cmg!$E$4:$E$101,[4]Cmg!$F$4:$F$101,"----",0,1)</f>
        <v>----</v>
      </c>
      <c r="AC960" s="19" t="str">
        <f>_xlfn.XLOOKUP(D960,[4]Cmg!$O$4:$O$101,[4]Cmg!$P$4:$P$101,"----",0,1)</f>
        <v>----</v>
      </c>
      <c r="AD960" s="24" t="str">
        <f>_xlfn.XLOOKUP(D960,[4]Cmg!$S$4:$S$101,[4]Cmg!$U$4:$U$101,"----",0,1)</f>
        <v>----</v>
      </c>
      <c r="AG960" s="25">
        <f>IFERROR(SUMIFS('[4]BD Unidades'!$AH:$AH,'[4]BD Unidades'!$A:$A,'BD Centrales 2024'!$A960),"-")</f>
        <v>0</v>
      </c>
      <c r="AH960" s="25">
        <f>SUMIFS('[4]BD Unidades'!$AJ$3:$AJ$1424,'[4]BD Unidades'!$A$3:$A$1424,$A960)</f>
        <v>0</v>
      </c>
      <c r="AI960" s="25">
        <f>SUMIFS('[4]BD Unidades'!$AL$3:$AL$1424,'[4]BD Unidades'!$A$3:$A$1424,$A960)</f>
        <v>0</v>
      </c>
      <c r="AJ960" s="26" t="str">
        <f t="shared" si="57"/>
        <v>-</v>
      </c>
      <c r="AK960" s="27">
        <f>IFERROR(SUMIFS('[4]BD Unidades'!$AO$3:$AO$1424,'[4]BD Unidades'!$A$3:$A$1424,$A960),"-")</f>
        <v>0</v>
      </c>
      <c r="AL960" s="27">
        <f>IFERROR(SUMIFS('[4]BD Unidades'!$AQ$3:$AQ$1424,'[4]BD Unidades'!$A$3:$A$1424,$A960),"-")</f>
        <v>0</v>
      </c>
      <c r="AM960" s="27">
        <f>IFERROR(SUMIFS('[4]BD Unidades'!$AS$3:$AS$1424,'[4]BD Unidades'!$A$3:$A$1424,$A960),"-")</f>
        <v>0</v>
      </c>
      <c r="AN960" s="27">
        <f>IFERROR(SUMIFS('[4]BD Unidades'!$AU$3:$AU$1424,'[4]BD Unidades'!$A$3:$A$1424,$A960),"-")</f>
        <v>0</v>
      </c>
      <c r="AO960" s="27">
        <f>IFERROR(SUMIFS('[4]BD Unidades'!$AW$3:$AW$1424,'[4]BD Unidades'!$A$3:$A$1424,$A960),"-")</f>
        <v>0</v>
      </c>
      <c r="AP960" s="27">
        <f>IFERROR(SUMIFS('[4]BD Unidades'!$AY$3:$AY$1424,'[4]BD Unidades'!$A$3:$A$1424,$A960),"-")</f>
        <v>0</v>
      </c>
      <c r="AQ960" s="25">
        <f>IFERROR(SUMIFS('[4]BD Unidades'!$AZ$3:$AZ$1424,'[4]BD Unidades'!$A$3:$A$1424,$A960),"-")</f>
        <v>0</v>
      </c>
      <c r="AR960" s="25">
        <f>IFERROR(SUMIFS('[4]BD Unidades'!$BA$3:$BA$1424,'[4]BD Unidades'!$A$3:$A$1424,$A960),"-")</f>
        <v>0</v>
      </c>
      <c r="AS960" s="28">
        <f>SUMIFS('[4]BD Unidades'!$BC$3:$BC$1424,'[4]BD Unidades'!$A$3:$A$1424,$A960)</f>
        <v>0</v>
      </c>
      <c r="AT960" s="28">
        <f>SUMIFS('[4]BD Unidades'!$BE$3:$BE$1424,'[4]BD Unidades'!$A$3:$A$1424,$A960)</f>
        <v>0</v>
      </c>
      <c r="AU960" s="29">
        <f t="shared" si="58"/>
        <v>0</v>
      </c>
      <c r="AV960" s="30">
        <f t="shared" si="59"/>
        <v>5.1500000000000001E-3</v>
      </c>
      <c r="AW960" s="25">
        <f>IFERROR(SUMIFS('[4]BD Unidades'!$BI$3:$BI$1424,'[4]BD Unidades'!$A$3:$A$1424,$A960),"-")</f>
        <v>0</v>
      </c>
      <c r="AX960" s="25">
        <f>IFERROR(SUMIFS('[4]BD Unidades'!$BJ$3:$BJ$1424,'[4]BD Unidades'!$A$3:$A$1424,$A960),"-")</f>
        <v>0</v>
      </c>
    </row>
    <row r="961" spans="1:50" ht="14.4" x14ac:dyDescent="0.3">
      <c r="A961" s="7">
        <v>2393</v>
      </c>
      <c r="B961" s="7" t="s">
        <v>5130</v>
      </c>
      <c r="D961" s="8" t="s">
        <v>5131</v>
      </c>
      <c r="E961" s="19" t="s">
        <v>5132</v>
      </c>
      <c r="F961" s="19" t="s">
        <v>5132</v>
      </c>
      <c r="G961" s="19" t="s">
        <v>5133</v>
      </c>
      <c r="H961" s="19" t="s">
        <v>397</v>
      </c>
      <c r="I961" s="19">
        <v>2024</v>
      </c>
      <c r="J961" s="19" t="s">
        <v>495</v>
      </c>
      <c r="K961" s="19" t="s">
        <v>496</v>
      </c>
      <c r="L961" s="19" t="s">
        <v>213</v>
      </c>
      <c r="M961" s="19" t="s">
        <v>189</v>
      </c>
      <c r="N961" s="19" t="s">
        <v>189</v>
      </c>
      <c r="O961" s="19" t="s">
        <v>5134</v>
      </c>
      <c r="P961" s="19" t="s">
        <v>51</v>
      </c>
      <c r="Q961" s="9" t="s">
        <v>3623</v>
      </c>
      <c r="R961" s="20">
        <v>3.3</v>
      </c>
      <c r="S961" s="20">
        <v>0.73</v>
      </c>
      <c r="T961" s="20">
        <v>2.8</v>
      </c>
      <c r="U961" s="20" t="s">
        <v>397</v>
      </c>
      <c r="V961" s="21" t="str">
        <f>_xlfn.XLOOKUP(D961,'[4]Gen. Real'!$A$2:$A$1168,'[4]Gen. Real'!$C$2:$C$1168,"-",0)</f>
        <v>-</v>
      </c>
      <c r="W961" s="22"/>
      <c r="X961" s="22" t="str">
        <f>_xlfn.XLOOKUP(D961,[4]Vertimiento!$J$2:$J$119,[4]Vertimiento!$K$2:$K$119,"-",0)</f>
        <v>-</v>
      </c>
      <c r="Y961" s="23" t="str">
        <f t="shared" si="56"/>
        <v>-</v>
      </c>
      <c r="Z961" s="19" t="str">
        <f>_xlfn.XLOOKUP(D961,[4]Cmg!$I$4:$I$99,[4]Cmg!$M$4:$M$99,"----",0,1)</f>
        <v>----</v>
      </c>
      <c r="AA961" s="19" t="str">
        <f>_xlfn.XLOOKUP(D961,[4]Cmg!$A$4:$A$101,[4]Cmg!$B$4:$B$101,"----",0,1)</f>
        <v>----</v>
      </c>
      <c r="AB961" s="19" t="str">
        <f>_xlfn.XLOOKUP(D961,[4]Cmg!$E$4:$E$101,[4]Cmg!$F$4:$F$101,"----",0,1)</f>
        <v>----</v>
      </c>
      <c r="AC961" s="19" t="str">
        <f>_xlfn.XLOOKUP(D961,[4]Cmg!$O$4:$O$101,[4]Cmg!$P$4:$P$101,"----",0,1)</f>
        <v>----</v>
      </c>
      <c r="AD961" s="24" t="str">
        <f>_xlfn.XLOOKUP(D961,[4]Cmg!$S$4:$S$101,[4]Cmg!$U$4:$U$101,"----",0,1)</f>
        <v>----</v>
      </c>
      <c r="AG961" s="25">
        <f>IFERROR(SUMIFS('[4]BD Unidades'!$AH:$AH,'[4]BD Unidades'!$A:$A,'BD Centrales 2024'!$A961),"-")</f>
        <v>0</v>
      </c>
      <c r="AH961" s="25">
        <f>SUMIFS('[4]BD Unidades'!$AJ$3:$AJ$1424,'[4]BD Unidades'!$A$3:$A$1424,$A961)</f>
        <v>0</v>
      </c>
      <c r="AI961" s="25">
        <f>SUMIFS('[4]BD Unidades'!$AL$3:$AL$1424,'[4]BD Unidades'!$A$3:$A$1424,$A961)</f>
        <v>0</v>
      </c>
      <c r="AJ961" s="26" t="str">
        <f t="shared" si="57"/>
        <v>-</v>
      </c>
      <c r="AK961" s="27">
        <f>IFERROR(SUMIFS('[4]BD Unidades'!$AO$3:$AO$1424,'[4]BD Unidades'!$A$3:$A$1424,$A961),"-")</f>
        <v>0</v>
      </c>
      <c r="AL961" s="27">
        <f>IFERROR(SUMIFS('[4]BD Unidades'!$AQ$3:$AQ$1424,'[4]BD Unidades'!$A$3:$A$1424,$A961),"-")</f>
        <v>0</v>
      </c>
      <c r="AM961" s="27">
        <f>IFERROR(SUMIFS('[4]BD Unidades'!$AS$3:$AS$1424,'[4]BD Unidades'!$A$3:$A$1424,$A961),"-")</f>
        <v>0</v>
      </c>
      <c r="AN961" s="27">
        <f>IFERROR(SUMIFS('[4]BD Unidades'!$AU$3:$AU$1424,'[4]BD Unidades'!$A$3:$A$1424,$A961),"-")</f>
        <v>0</v>
      </c>
      <c r="AO961" s="27">
        <f>IFERROR(SUMIFS('[4]BD Unidades'!$AW$3:$AW$1424,'[4]BD Unidades'!$A$3:$A$1424,$A961),"-")</f>
        <v>0</v>
      </c>
      <c r="AP961" s="27">
        <f>IFERROR(SUMIFS('[4]BD Unidades'!$AY$3:$AY$1424,'[4]BD Unidades'!$A$3:$A$1424,$A961),"-")</f>
        <v>0</v>
      </c>
      <c r="AQ961" s="25">
        <f>IFERROR(SUMIFS('[4]BD Unidades'!$AZ$3:$AZ$1424,'[4]BD Unidades'!$A$3:$A$1424,$A961),"-")</f>
        <v>0</v>
      </c>
      <c r="AR961" s="25">
        <f>IFERROR(SUMIFS('[4]BD Unidades'!$BA$3:$BA$1424,'[4]BD Unidades'!$A$3:$A$1424,$A961),"-")</f>
        <v>0</v>
      </c>
      <c r="AS961" s="28">
        <f>SUMIFS('[4]BD Unidades'!$BC$3:$BC$1424,'[4]BD Unidades'!$A$3:$A$1424,$A961)</f>
        <v>0</v>
      </c>
      <c r="AT961" s="28">
        <f>SUMIFS('[4]BD Unidades'!$BE$3:$BE$1424,'[4]BD Unidades'!$A$3:$A$1424,$A961)</f>
        <v>0</v>
      </c>
      <c r="AU961" s="29">
        <f t="shared" si="58"/>
        <v>0</v>
      </c>
      <c r="AV961" s="30">
        <f t="shared" si="59"/>
        <v>7.3000000000000001E-3</v>
      </c>
      <c r="AW961" s="25">
        <f>IFERROR(SUMIFS('[4]BD Unidades'!$BI$3:$BI$1424,'[4]BD Unidades'!$A$3:$A$1424,$A961),"-")</f>
        <v>0</v>
      </c>
      <c r="AX961" s="25">
        <f>IFERROR(SUMIFS('[4]BD Unidades'!$BJ$3:$BJ$1424,'[4]BD Unidades'!$A$3:$A$1424,$A961),"-")</f>
        <v>0</v>
      </c>
    </row>
    <row r="962" spans="1:50" ht="14.4" x14ac:dyDescent="0.3">
      <c r="A962" s="7">
        <v>2395</v>
      </c>
      <c r="B962" s="7" t="s">
        <v>5135</v>
      </c>
      <c r="D962" s="8" t="s">
        <v>5136</v>
      </c>
      <c r="E962" s="19" t="s">
        <v>1308</v>
      </c>
      <c r="F962" s="19" t="s">
        <v>5137</v>
      </c>
      <c r="G962" s="19" t="s">
        <v>5138</v>
      </c>
      <c r="H962" s="19" t="s">
        <v>397</v>
      </c>
      <c r="I962" s="19">
        <v>2024</v>
      </c>
      <c r="J962" s="19" t="s">
        <v>495</v>
      </c>
      <c r="K962" s="19" t="s">
        <v>496</v>
      </c>
      <c r="L962" s="19" t="s">
        <v>213</v>
      </c>
      <c r="M962" s="19" t="s">
        <v>189</v>
      </c>
      <c r="N962" s="19" t="s">
        <v>899</v>
      </c>
      <c r="O962" s="19" t="s">
        <v>899</v>
      </c>
      <c r="P962" s="19" t="s">
        <v>51</v>
      </c>
      <c r="Q962" s="9" t="s">
        <v>5139</v>
      </c>
      <c r="R962" s="20">
        <v>2.855</v>
      </c>
      <c r="S962" s="20">
        <v>0.2</v>
      </c>
      <c r="T962" s="20">
        <v>2.8</v>
      </c>
      <c r="U962" s="20" t="s">
        <v>397</v>
      </c>
      <c r="V962" s="21" t="str">
        <f>_xlfn.XLOOKUP(D962,'[4]Gen. Real'!$A$2:$A$1168,'[4]Gen. Real'!$C$2:$C$1168,"-",0)</f>
        <v>-</v>
      </c>
      <c r="W962" s="22"/>
      <c r="X962" s="22" t="str">
        <f>_xlfn.XLOOKUP(D962,[4]Vertimiento!$J$2:$J$119,[4]Vertimiento!$K$2:$K$119,"-",0)</f>
        <v>-</v>
      </c>
      <c r="Y962" s="23" t="str">
        <f t="shared" si="56"/>
        <v>-</v>
      </c>
      <c r="Z962" s="19" t="str">
        <f>_xlfn.XLOOKUP(D962,[4]Cmg!$I$4:$I$99,[4]Cmg!$M$4:$M$99,"----",0,1)</f>
        <v>----</v>
      </c>
      <c r="AA962" s="19" t="str">
        <f>_xlfn.XLOOKUP(D962,[4]Cmg!$A$4:$A$101,[4]Cmg!$B$4:$B$101,"----",0,1)</f>
        <v>----</v>
      </c>
      <c r="AB962" s="19" t="str">
        <f>_xlfn.XLOOKUP(D962,[4]Cmg!$E$4:$E$101,[4]Cmg!$F$4:$F$101,"----",0,1)</f>
        <v>----</v>
      </c>
      <c r="AC962" s="19" t="str">
        <f>_xlfn.XLOOKUP(D962,[4]Cmg!$O$4:$O$101,[4]Cmg!$P$4:$P$101,"----",0,1)</f>
        <v>----</v>
      </c>
      <c r="AD962" s="24" t="str">
        <f>_xlfn.XLOOKUP(D962,[4]Cmg!$S$4:$S$101,[4]Cmg!$U$4:$U$101,"----",0,1)</f>
        <v>----</v>
      </c>
      <c r="AG962" s="25">
        <f>IFERROR(SUMIFS('[4]BD Unidades'!$AH:$AH,'[4]BD Unidades'!$A:$A,'BD Centrales 2024'!$A962),"-")</f>
        <v>0</v>
      </c>
      <c r="AH962" s="25">
        <f>SUMIFS('[4]BD Unidades'!$AJ$3:$AJ$1424,'[4]BD Unidades'!$A$3:$A$1424,$A962)</f>
        <v>0</v>
      </c>
      <c r="AI962" s="25">
        <f>SUMIFS('[4]BD Unidades'!$AL$3:$AL$1424,'[4]BD Unidades'!$A$3:$A$1424,$A962)</f>
        <v>0</v>
      </c>
      <c r="AJ962" s="26" t="str">
        <f t="shared" si="57"/>
        <v>-</v>
      </c>
      <c r="AK962" s="27">
        <f>IFERROR(SUMIFS('[4]BD Unidades'!$AO$3:$AO$1424,'[4]BD Unidades'!$A$3:$A$1424,$A962),"-")</f>
        <v>0</v>
      </c>
      <c r="AL962" s="27">
        <f>IFERROR(SUMIFS('[4]BD Unidades'!$AQ$3:$AQ$1424,'[4]BD Unidades'!$A$3:$A$1424,$A962),"-")</f>
        <v>0</v>
      </c>
      <c r="AM962" s="27">
        <f>IFERROR(SUMIFS('[4]BD Unidades'!$AS$3:$AS$1424,'[4]BD Unidades'!$A$3:$A$1424,$A962),"-")</f>
        <v>0</v>
      </c>
      <c r="AN962" s="27">
        <f>IFERROR(SUMIFS('[4]BD Unidades'!$AU$3:$AU$1424,'[4]BD Unidades'!$A$3:$A$1424,$A962),"-")</f>
        <v>0</v>
      </c>
      <c r="AO962" s="27">
        <f>IFERROR(SUMIFS('[4]BD Unidades'!$AW$3:$AW$1424,'[4]BD Unidades'!$A$3:$A$1424,$A962),"-")</f>
        <v>0</v>
      </c>
      <c r="AP962" s="27">
        <f>IFERROR(SUMIFS('[4]BD Unidades'!$AY$3:$AY$1424,'[4]BD Unidades'!$A$3:$A$1424,$A962),"-")</f>
        <v>0</v>
      </c>
      <c r="AQ962" s="25">
        <f>IFERROR(SUMIFS('[4]BD Unidades'!$AZ$3:$AZ$1424,'[4]BD Unidades'!$A$3:$A$1424,$A962),"-")</f>
        <v>0</v>
      </c>
      <c r="AR962" s="25">
        <f>IFERROR(SUMIFS('[4]BD Unidades'!$BA$3:$BA$1424,'[4]BD Unidades'!$A$3:$A$1424,$A962),"-")</f>
        <v>0</v>
      </c>
      <c r="AS962" s="28">
        <f>SUMIFS('[4]BD Unidades'!$BC$3:$BC$1424,'[4]BD Unidades'!$A$3:$A$1424,$A962)</f>
        <v>0</v>
      </c>
      <c r="AT962" s="28">
        <f>SUMIFS('[4]BD Unidades'!$BE$3:$BE$1424,'[4]BD Unidades'!$A$3:$A$1424,$A962)</f>
        <v>0</v>
      </c>
      <c r="AU962" s="29">
        <f t="shared" si="58"/>
        <v>0</v>
      </c>
      <c r="AV962" s="30">
        <f t="shared" si="59"/>
        <v>2E-3</v>
      </c>
      <c r="AW962" s="25">
        <f>IFERROR(SUMIFS('[4]BD Unidades'!$BI$3:$BI$1424,'[4]BD Unidades'!$A$3:$A$1424,$A962),"-")</f>
        <v>0</v>
      </c>
      <c r="AX962" s="25">
        <f>IFERROR(SUMIFS('[4]BD Unidades'!$BJ$3:$BJ$1424,'[4]BD Unidades'!$A$3:$A$1424,$A962),"-")</f>
        <v>0</v>
      </c>
    </row>
    <row r="963" spans="1:50" ht="14.4" x14ac:dyDescent="0.3">
      <c r="A963" s="7">
        <v>2396</v>
      </c>
      <c r="B963" s="7" t="s">
        <v>5140</v>
      </c>
      <c r="D963" s="8" t="s">
        <v>5141</v>
      </c>
      <c r="E963" s="19" t="s">
        <v>5142</v>
      </c>
      <c r="F963" s="19" t="s">
        <v>5142</v>
      </c>
      <c r="G963" s="19" t="s">
        <v>5143</v>
      </c>
      <c r="H963" s="19" t="s">
        <v>397</v>
      </c>
      <c r="I963" s="19">
        <v>2024</v>
      </c>
      <c r="J963" s="19" t="s">
        <v>495</v>
      </c>
      <c r="K963" s="19" t="s">
        <v>496</v>
      </c>
      <c r="L963" s="19" t="s">
        <v>213</v>
      </c>
      <c r="M963" s="19" t="s">
        <v>90</v>
      </c>
      <c r="N963" s="19" t="s">
        <v>868</v>
      </c>
      <c r="O963" s="19" t="s">
        <v>1461</v>
      </c>
      <c r="P963" s="19" t="s">
        <v>51</v>
      </c>
      <c r="Q963" s="9" t="s">
        <v>5144</v>
      </c>
      <c r="R963" s="20">
        <v>6.0347999999999997</v>
      </c>
      <c r="S963" s="20">
        <v>0.57699999999999996</v>
      </c>
      <c r="T963" s="20">
        <v>6</v>
      </c>
      <c r="U963" s="20" t="s">
        <v>397</v>
      </c>
      <c r="V963" s="21" t="str">
        <f>_xlfn.XLOOKUP(D963,'[4]Gen. Real'!$A$2:$A$1168,'[4]Gen. Real'!$C$2:$C$1168,"-",0)</f>
        <v>-</v>
      </c>
      <c r="W963" s="22"/>
      <c r="X963" s="22" t="str">
        <f>_xlfn.XLOOKUP(D963,[4]Vertimiento!$J$2:$J$119,[4]Vertimiento!$K$2:$K$119,"-",0)</f>
        <v>-</v>
      </c>
      <c r="Y963" s="23" t="str">
        <f t="shared" ref="Y963:Y1026" si="60">IFERROR(X963/(V963+X963),"-")</f>
        <v>-</v>
      </c>
      <c r="Z963" s="19" t="str">
        <f>_xlfn.XLOOKUP(D963,[4]Cmg!$I$4:$I$99,[4]Cmg!$M$4:$M$99,"----",0,1)</f>
        <v>----</v>
      </c>
      <c r="AA963" s="19" t="str">
        <f>_xlfn.XLOOKUP(D963,[4]Cmg!$A$4:$A$101,[4]Cmg!$B$4:$B$101,"----",0,1)</f>
        <v>----</v>
      </c>
      <c r="AB963" s="19" t="str">
        <f>_xlfn.XLOOKUP(D963,[4]Cmg!$E$4:$E$101,[4]Cmg!$F$4:$F$101,"----",0,1)</f>
        <v>----</v>
      </c>
      <c r="AC963" s="19" t="str">
        <f>_xlfn.XLOOKUP(D963,[4]Cmg!$O$4:$O$101,[4]Cmg!$P$4:$P$101,"----",0,1)</f>
        <v>----</v>
      </c>
      <c r="AD963" s="24" t="str">
        <f>_xlfn.XLOOKUP(D963,[4]Cmg!$S$4:$S$101,[4]Cmg!$U$4:$U$101,"----",0,1)</f>
        <v>----</v>
      </c>
      <c r="AG963" s="25">
        <f>IFERROR(SUMIFS('[4]BD Unidades'!$AH:$AH,'[4]BD Unidades'!$A:$A,'BD Centrales 2024'!$A963),"-")</f>
        <v>0</v>
      </c>
      <c r="AH963" s="25">
        <f>SUMIFS('[4]BD Unidades'!$AJ$3:$AJ$1424,'[4]BD Unidades'!$A$3:$A$1424,$A963)</f>
        <v>0</v>
      </c>
      <c r="AI963" s="25">
        <f>SUMIFS('[4]BD Unidades'!$AL$3:$AL$1424,'[4]BD Unidades'!$A$3:$A$1424,$A963)</f>
        <v>0</v>
      </c>
      <c r="AJ963" s="26" t="str">
        <f t="shared" ref="AJ963:AJ1026" si="61">IFERROR(AI963/(AH963+AI963),"-")</f>
        <v>-</v>
      </c>
      <c r="AK963" s="27">
        <f>IFERROR(SUMIFS('[4]BD Unidades'!$AO$3:$AO$1424,'[4]BD Unidades'!$A$3:$A$1424,$A963),"-")</f>
        <v>0</v>
      </c>
      <c r="AL963" s="27">
        <f>IFERROR(SUMIFS('[4]BD Unidades'!$AQ$3:$AQ$1424,'[4]BD Unidades'!$A$3:$A$1424,$A963),"-")</f>
        <v>0</v>
      </c>
      <c r="AM963" s="27">
        <f>IFERROR(SUMIFS('[4]BD Unidades'!$AS$3:$AS$1424,'[4]BD Unidades'!$A$3:$A$1424,$A963),"-")</f>
        <v>0</v>
      </c>
      <c r="AN963" s="27">
        <f>IFERROR(SUMIFS('[4]BD Unidades'!$AU$3:$AU$1424,'[4]BD Unidades'!$A$3:$A$1424,$A963),"-")</f>
        <v>0</v>
      </c>
      <c r="AO963" s="27">
        <f>IFERROR(SUMIFS('[4]BD Unidades'!$AW$3:$AW$1424,'[4]BD Unidades'!$A$3:$A$1424,$A963),"-")</f>
        <v>0</v>
      </c>
      <c r="AP963" s="27">
        <f>IFERROR(SUMIFS('[4]BD Unidades'!$AY$3:$AY$1424,'[4]BD Unidades'!$A$3:$A$1424,$A963),"-")</f>
        <v>0</v>
      </c>
      <c r="AQ963" s="25">
        <f>IFERROR(SUMIFS('[4]BD Unidades'!$AZ$3:$AZ$1424,'[4]BD Unidades'!$A$3:$A$1424,$A963),"-")</f>
        <v>0</v>
      </c>
      <c r="AR963" s="25">
        <f>IFERROR(SUMIFS('[4]BD Unidades'!$BA$3:$BA$1424,'[4]BD Unidades'!$A$3:$A$1424,$A963),"-")</f>
        <v>0</v>
      </c>
      <c r="AS963" s="28">
        <f>SUMIFS('[4]BD Unidades'!$BC$3:$BC$1424,'[4]BD Unidades'!$A$3:$A$1424,$A963)</f>
        <v>0</v>
      </c>
      <c r="AT963" s="28">
        <f>SUMIFS('[4]BD Unidades'!$BE$3:$BE$1424,'[4]BD Unidades'!$A$3:$A$1424,$A963)</f>
        <v>0</v>
      </c>
      <c r="AU963" s="29">
        <f t="shared" ref="AU963:AU1026" si="62">IFERROR(AT963*(1-AS963),"-")</f>
        <v>0</v>
      </c>
      <c r="AV963" s="30">
        <f t="shared" ref="AV963:AV1026" si="63">IFERROR(S963/100,"-")</f>
        <v>5.77E-3</v>
      </c>
      <c r="AW963" s="25">
        <f>IFERROR(SUMIFS('[4]BD Unidades'!$BI$3:$BI$1424,'[4]BD Unidades'!$A$3:$A$1424,$A963),"-")</f>
        <v>0</v>
      </c>
      <c r="AX963" s="25">
        <f>IFERROR(SUMIFS('[4]BD Unidades'!$BJ$3:$BJ$1424,'[4]BD Unidades'!$A$3:$A$1424,$A963),"-")</f>
        <v>0</v>
      </c>
    </row>
    <row r="964" spans="1:50" ht="14.4" x14ac:dyDescent="0.3">
      <c r="A964" s="7">
        <v>2397</v>
      </c>
      <c r="B964" s="7" t="s">
        <v>5145</v>
      </c>
      <c r="D964" s="8" t="s">
        <v>5146</v>
      </c>
      <c r="E964" s="19" t="s">
        <v>5147</v>
      </c>
      <c r="F964" s="19" t="s">
        <v>5147</v>
      </c>
      <c r="G964" s="19" t="s">
        <v>5148</v>
      </c>
      <c r="H964" s="19" t="s">
        <v>397</v>
      </c>
      <c r="I964" s="19">
        <v>2024</v>
      </c>
      <c r="J964" s="19" t="s">
        <v>495</v>
      </c>
      <c r="K964" s="19" t="s">
        <v>496</v>
      </c>
      <c r="L964" s="19" t="s">
        <v>213</v>
      </c>
      <c r="M964" s="19" t="s">
        <v>106</v>
      </c>
      <c r="N964" s="19" t="s">
        <v>107</v>
      </c>
      <c r="O964" s="19" t="s">
        <v>304</v>
      </c>
      <c r="P964" s="19" t="s">
        <v>51</v>
      </c>
      <c r="Q964" s="9" t="s">
        <v>5149</v>
      </c>
      <c r="R964" s="20">
        <v>9.0449999999999999</v>
      </c>
      <c r="S964" s="20">
        <v>0.498</v>
      </c>
      <c r="T964" s="20">
        <v>9</v>
      </c>
      <c r="U964" s="20" t="s">
        <v>397</v>
      </c>
      <c r="V964" s="21" t="str">
        <f>_xlfn.XLOOKUP(D964,'[4]Gen. Real'!$A$2:$A$1168,'[4]Gen. Real'!$C$2:$C$1168,"-",0)</f>
        <v>-</v>
      </c>
      <c r="W964" s="22"/>
      <c r="X964" s="22" t="str">
        <f>_xlfn.XLOOKUP(D964,[4]Vertimiento!$J$2:$J$119,[4]Vertimiento!$K$2:$K$119,"-",0)</f>
        <v>-</v>
      </c>
      <c r="Y964" s="23" t="str">
        <f t="shared" si="60"/>
        <v>-</v>
      </c>
      <c r="Z964" s="19" t="str">
        <f>_xlfn.XLOOKUP(D964,[4]Cmg!$I$4:$I$99,[4]Cmg!$M$4:$M$99,"----",0,1)</f>
        <v>----</v>
      </c>
      <c r="AA964" s="19" t="str">
        <f>_xlfn.XLOOKUP(D964,[4]Cmg!$A$4:$A$101,[4]Cmg!$B$4:$B$101,"----",0,1)</f>
        <v>----</v>
      </c>
      <c r="AB964" s="19" t="str">
        <f>_xlfn.XLOOKUP(D964,[4]Cmg!$E$4:$E$101,[4]Cmg!$F$4:$F$101,"----",0,1)</f>
        <v>----</v>
      </c>
      <c r="AC964" s="19" t="str">
        <f>_xlfn.XLOOKUP(D964,[4]Cmg!$O$4:$O$101,[4]Cmg!$P$4:$P$101,"----",0,1)</f>
        <v>----</v>
      </c>
      <c r="AD964" s="24" t="str">
        <f>_xlfn.XLOOKUP(D964,[4]Cmg!$S$4:$S$101,[4]Cmg!$U$4:$U$101,"----",0,1)</f>
        <v>----</v>
      </c>
      <c r="AG964" s="25">
        <f>IFERROR(SUMIFS('[4]BD Unidades'!$AH:$AH,'[4]BD Unidades'!$A:$A,'BD Centrales 2024'!$A964),"-")</f>
        <v>0</v>
      </c>
      <c r="AH964" s="25">
        <f>SUMIFS('[4]BD Unidades'!$AJ$3:$AJ$1424,'[4]BD Unidades'!$A$3:$A$1424,$A964)</f>
        <v>0</v>
      </c>
      <c r="AI964" s="25">
        <f>SUMIFS('[4]BD Unidades'!$AL$3:$AL$1424,'[4]BD Unidades'!$A$3:$A$1424,$A964)</f>
        <v>0</v>
      </c>
      <c r="AJ964" s="26" t="str">
        <f t="shared" si="61"/>
        <v>-</v>
      </c>
      <c r="AK964" s="27">
        <f>IFERROR(SUMIFS('[4]BD Unidades'!$AO$3:$AO$1424,'[4]BD Unidades'!$A$3:$A$1424,$A964),"-")</f>
        <v>0</v>
      </c>
      <c r="AL964" s="27">
        <f>IFERROR(SUMIFS('[4]BD Unidades'!$AQ$3:$AQ$1424,'[4]BD Unidades'!$A$3:$A$1424,$A964),"-")</f>
        <v>0</v>
      </c>
      <c r="AM964" s="27">
        <f>IFERROR(SUMIFS('[4]BD Unidades'!$AS$3:$AS$1424,'[4]BD Unidades'!$A$3:$A$1424,$A964),"-")</f>
        <v>0</v>
      </c>
      <c r="AN964" s="27">
        <f>IFERROR(SUMIFS('[4]BD Unidades'!$AU$3:$AU$1424,'[4]BD Unidades'!$A$3:$A$1424,$A964),"-")</f>
        <v>0</v>
      </c>
      <c r="AO964" s="27">
        <f>IFERROR(SUMIFS('[4]BD Unidades'!$AW$3:$AW$1424,'[4]BD Unidades'!$A$3:$A$1424,$A964),"-")</f>
        <v>0</v>
      </c>
      <c r="AP964" s="27">
        <f>IFERROR(SUMIFS('[4]BD Unidades'!$AY$3:$AY$1424,'[4]BD Unidades'!$A$3:$A$1424,$A964),"-")</f>
        <v>0</v>
      </c>
      <c r="AQ964" s="25">
        <f>IFERROR(SUMIFS('[4]BD Unidades'!$AZ$3:$AZ$1424,'[4]BD Unidades'!$A$3:$A$1424,$A964),"-")</f>
        <v>0</v>
      </c>
      <c r="AR964" s="25">
        <f>IFERROR(SUMIFS('[4]BD Unidades'!$BA$3:$BA$1424,'[4]BD Unidades'!$A$3:$A$1424,$A964),"-")</f>
        <v>0</v>
      </c>
      <c r="AS964" s="28">
        <f>SUMIFS('[4]BD Unidades'!$BC$3:$BC$1424,'[4]BD Unidades'!$A$3:$A$1424,$A964)</f>
        <v>0</v>
      </c>
      <c r="AT964" s="28">
        <f>SUMIFS('[4]BD Unidades'!$BE$3:$BE$1424,'[4]BD Unidades'!$A$3:$A$1424,$A964)</f>
        <v>0</v>
      </c>
      <c r="AU964" s="29">
        <f t="shared" si="62"/>
        <v>0</v>
      </c>
      <c r="AV964" s="30">
        <f t="shared" si="63"/>
        <v>4.9800000000000001E-3</v>
      </c>
      <c r="AW964" s="25">
        <f>IFERROR(SUMIFS('[4]BD Unidades'!$BI$3:$BI$1424,'[4]BD Unidades'!$A$3:$A$1424,$A964),"-")</f>
        <v>0</v>
      </c>
      <c r="AX964" s="25">
        <f>IFERROR(SUMIFS('[4]BD Unidades'!$BJ$3:$BJ$1424,'[4]BD Unidades'!$A$3:$A$1424,$A964),"-")</f>
        <v>0</v>
      </c>
    </row>
    <row r="965" spans="1:50" ht="14.4" x14ac:dyDescent="0.3">
      <c r="A965" s="7">
        <v>2405</v>
      </c>
      <c r="B965" s="7" t="s">
        <v>5150</v>
      </c>
      <c r="D965" s="8" t="s">
        <v>5151</v>
      </c>
      <c r="E965" s="19" t="s">
        <v>5152</v>
      </c>
      <c r="F965" s="19" t="s">
        <v>5152</v>
      </c>
      <c r="G965" s="19" t="s">
        <v>5153</v>
      </c>
      <c r="H965" s="19" t="s">
        <v>397</v>
      </c>
      <c r="I965" s="19">
        <v>2024</v>
      </c>
      <c r="J965" s="19" t="s">
        <v>495</v>
      </c>
      <c r="K965" s="19" t="s">
        <v>496</v>
      </c>
      <c r="L965" s="19" t="s">
        <v>213</v>
      </c>
      <c r="M965" s="19" t="s">
        <v>90</v>
      </c>
      <c r="N965" s="19" t="s">
        <v>91</v>
      </c>
      <c r="O965" s="19" t="s">
        <v>1168</v>
      </c>
      <c r="P965" s="19" t="s">
        <v>51</v>
      </c>
      <c r="Q965" s="9" t="s">
        <v>5155</v>
      </c>
      <c r="R965" s="20">
        <v>2.99</v>
      </c>
      <c r="S965" s="20">
        <v>0.5</v>
      </c>
      <c r="T965" s="20">
        <v>2.9750000000000001</v>
      </c>
      <c r="U965" s="20" t="s">
        <v>6292</v>
      </c>
      <c r="V965" s="21" t="str">
        <f>_xlfn.XLOOKUP(D965,'[4]Gen. Real'!$A$2:$A$1168,'[4]Gen. Real'!$C$2:$C$1168,"-",0)</f>
        <v>-</v>
      </c>
      <c r="W965" s="22"/>
      <c r="X965" s="22" t="str">
        <f>_xlfn.XLOOKUP(D965,[4]Vertimiento!$J$2:$J$119,[4]Vertimiento!$K$2:$K$119,"-",0)</f>
        <v>-</v>
      </c>
      <c r="Y965" s="23" t="str">
        <f t="shared" si="60"/>
        <v>-</v>
      </c>
      <c r="Z965" s="19" t="str">
        <f>_xlfn.XLOOKUP(D965,[4]Cmg!$I$4:$I$99,[4]Cmg!$M$4:$M$99,"----",0,1)</f>
        <v>----</v>
      </c>
      <c r="AA965" s="19" t="str">
        <f>_xlfn.XLOOKUP(D965,[4]Cmg!$A$4:$A$101,[4]Cmg!$B$4:$B$101,"----",0,1)</f>
        <v>----</v>
      </c>
      <c r="AB965" s="19" t="str">
        <f>_xlfn.XLOOKUP(D965,[4]Cmg!$E$4:$E$101,[4]Cmg!$F$4:$F$101,"----",0,1)</f>
        <v>----</v>
      </c>
      <c r="AC965" s="19" t="str">
        <f>_xlfn.XLOOKUP(D965,[4]Cmg!$O$4:$O$101,[4]Cmg!$P$4:$P$101,"----",0,1)</f>
        <v>----</v>
      </c>
      <c r="AD965" s="24" t="str">
        <f>_xlfn.XLOOKUP(D965,[4]Cmg!$S$4:$S$101,[4]Cmg!$U$4:$U$101,"----",0,1)</f>
        <v>----</v>
      </c>
      <c r="AG965" s="25">
        <f>IFERROR(SUMIFS('[4]BD Unidades'!$AH:$AH,'[4]BD Unidades'!$A:$A,'BD Centrales 2024'!$A965),"-")</f>
        <v>0</v>
      </c>
      <c r="AH965" s="25">
        <f>SUMIFS('[4]BD Unidades'!$AJ$3:$AJ$1424,'[4]BD Unidades'!$A$3:$A$1424,$A965)</f>
        <v>0</v>
      </c>
      <c r="AI965" s="25">
        <f>SUMIFS('[4]BD Unidades'!$AL$3:$AL$1424,'[4]BD Unidades'!$A$3:$A$1424,$A965)</f>
        <v>0</v>
      </c>
      <c r="AJ965" s="26" t="str">
        <f t="shared" si="61"/>
        <v>-</v>
      </c>
      <c r="AK965" s="27">
        <f>IFERROR(SUMIFS('[4]BD Unidades'!$AO$3:$AO$1424,'[4]BD Unidades'!$A$3:$A$1424,$A965),"-")</f>
        <v>0</v>
      </c>
      <c r="AL965" s="27">
        <f>IFERROR(SUMIFS('[4]BD Unidades'!$AQ$3:$AQ$1424,'[4]BD Unidades'!$A$3:$A$1424,$A965),"-")</f>
        <v>0</v>
      </c>
      <c r="AM965" s="27">
        <f>IFERROR(SUMIFS('[4]BD Unidades'!$AS$3:$AS$1424,'[4]BD Unidades'!$A$3:$A$1424,$A965),"-")</f>
        <v>0</v>
      </c>
      <c r="AN965" s="27">
        <f>IFERROR(SUMIFS('[4]BD Unidades'!$AU$3:$AU$1424,'[4]BD Unidades'!$A$3:$A$1424,$A965),"-")</f>
        <v>0</v>
      </c>
      <c r="AO965" s="27">
        <f>IFERROR(SUMIFS('[4]BD Unidades'!$AW$3:$AW$1424,'[4]BD Unidades'!$A$3:$A$1424,$A965),"-")</f>
        <v>0</v>
      </c>
      <c r="AP965" s="27">
        <f>IFERROR(SUMIFS('[4]BD Unidades'!$AY$3:$AY$1424,'[4]BD Unidades'!$A$3:$A$1424,$A965),"-")</f>
        <v>0</v>
      </c>
      <c r="AQ965" s="25">
        <f>IFERROR(SUMIFS('[4]BD Unidades'!$AZ$3:$AZ$1424,'[4]BD Unidades'!$A$3:$A$1424,$A965),"-")</f>
        <v>0</v>
      </c>
      <c r="AR965" s="25">
        <f>IFERROR(SUMIFS('[4]BD Unidades'!$BA$3:$BA$1424,'[4]BD Unidades'!$A$3:$A$1424,$A965),"-")</f>
        <v>0</v>
      </c>
      <c r="AS965" s="28">
        <f>SUMIFS('[4]BD Unidades'!$BC$3:$BC$1424,'[4]BD Unidades'!$A$3:$A$1424,$A965)</f>
        <v>0</v>
      </c>
      <c r="AT965" s="28">
        <f>SUMIFS('[4]BD Unidades'!$BE$3:$BE$1424,'[4]BD Unidades'!$A$3:$A$1424,$A965)</f>
        <v>0</v>
      </c>
      <c r="AU965" s="29">
        <f t="shared" si="62"/>
        <v>0</v>
      </c>
      <c r="AV965" s="30">
        <f t="shared" si="63"/>
        <v>5.0000000000000001E-3</v>
      </c>
      <c r="AW965" s="25">
        <f>IFERROR(SUMIFS('[4]BD Unidades'!$BI$3:$BI$1424,'[4]BD Unidades'!$A$3:$A$1424,$A965),"-")</f>
        <v>0</v>
      </c>
      <c r="AX965" s="25">
        <f>IFERROR(SUMIFS('[4]BD Unidades'!$BJ$3:$BJ$1424,'[4]BD Unidades'!$A$3:$A$1424,$A965),"-")</f>
        <v>0</v>
      </c>
    </row>
    <row r="966" spans="1:50" ht="14.4" x14ac:dyDescent="0.3">
      <c r="A966" s="7">
        <v>2407</v>
      </c>
      <c r="B966" s="7" t="s">
        <v>5156</v>
      </c>
      <c r="D966" s="8" t="s">
        <v>5157</v>
      </c>
      <c r="E966" s="19" t="s">
        <v>5158</v>
      </c>
      <c r="F966" s="19" t="s">
        <v>5158</v>
      </c>
      <c r="G966" s="19" t="s">
        <v>5159</v>
      </c>
      <c r="H966" s="19" t="s">
        <v>397</v>
      </c>
      <c r="I966" s="19">
        <v>2024</v>
      </c>
      <c r="J966" s="19" t="s">
        <v>495</v>
      </c>
      <c r="K966" s="19" t="s">
        <v>496</v>
      </c>
      <c r="L966" s="19" t="s">
        <v>213</v>
      </c>
      <c r="M966" s="19" t="s">
        <v>90</v>
      </c>
      <c r="N966" s="19" t="s">
        <v>97</v>
      </c>
      <c r="O966" s="19" t="s">
        <v>1122</v>
      </c>
      <c r="P966" s="19" t="s">
        <v>51</v>
      </c>
      <c r="Q966" s="9" t="s">
        <v>5161</v>
      </c>
      <c r="R966" s="20">
        <v>6.1289999999999996</v>
      </c>
      <c r="S966" s="20">
        <v>2.105</v>
      </c>
      <c r="T966" s="20">
        <v>6</v>
      </c>
      <c r="U966" s="20" t="s">
        <v>397</v>
      </c>
      <c r="V966" s="21" t="str">
        <f>_xlfn.XLOOKUP(D966,'[4]Gen. Real'!$A$2:$A$1168,'[4]Gen. Real'!$C$2:$C$1168,"-",0)</f>
        <v>-</v>
      </c>
      <c r="W966" s="22"/>
      <c r="X966" s="22" t="str">
        <f>_xlfn.XLOOKUP(D966,[4]Vertimiento!$J$2:$J$119,[4]Vertimiento!$K$2:$K$119,"-",0)</f>
        <v>-</v>
      </c>
      <c r="Y966" s="23" t="str">
        <f t="shared" si="60"/>
        <v>-</v>
      </c>
      <c r="Z966" s="19" t="str">
        <f>_xlfn.XLOOKUP(D966,[4]Cmg!$I$4:$I$99,[4]Cmg!$M$4:$M$99,"----",0,1)</f>
        <v>----</v>
      </c>
      <c r="AA966" s="19" t="str">
        <f>_xlfn.XLOOKUP(D966,[4]Cmg!$A$4:$A$101,[4]Cmg!$B$4:$B$101,"----",0,1)</f>
        <v>----</v>
      </c>
      <c r="AB966" s="19" t="str">
        <f>_xlfn.XLOOKUP(D966,[4]Cmg!$E$4:$E$101,[4]Cmg!$F$4:$F$101,"----",0,1)</f>
        <v>----</v>
      </c>
      <c r="AC966" s="19" t="str">
        <f>_xlfn.XLOOKUP(D966,[4]Cmg!$O$4:$O$101,[4]Cmg!$P$4:$P$101,"----",0,1)</f>
        <v>----</v>
      </c>
      <c r="AD966" s="24" t="str">
        <f>_xlfn.XLOOKUP(D966,[4]Cmg!$S$4:$S$101,[4]Cmg!$U$4:$U$101,"----",0,1)</f>
        <v>----</v>
      </c>
      <c r="AG966" s="25">
        <f>IFERROR(SUMIFS('[4]BD Unidades'!$AH:$AH,'[4]BD Unidades'!$A:$A,'BD Centrales 2024'!$A966),"-")</f>
        <v>0</v>
      </c>
      <c r="AH966" s="25">
        <f>SUMIFS('[4]BD Unidades'!$AJ$3:$AJ$1424,'[4]BD Unidades'!$A$3:$A$1424,$A966)</f>
        <v>0</v>
      </c>
      <c r="AI966" s="25">
        <f>SUMIFS('[4]BD Unidades'!$AL$3:$AL$1424,'[4]BD Unidades'!$A$3:$A$1424,$A966)</f>
        <v>0</v>
      </c>
      <c r="AJ966" s="26" t="str">
        <f t="shared" si="61"/>
        <v>-</v>
      </c>
      <c r="AK966" s="27">
        <f>IFERROR(SUMIFS('[4]BD Unidades'!$AO$3:$AO$1424,'[4]BD Unidades'!$A$3:$A$1424,$A966),"-")</f>
        <v>0</v>
      </c>
      <c r="AL966" s="27">
        <f>IFERROR(SUMIFS('[4]BD Unidades'!$AQ$3:$AQ$1424,'[4]BD Unidades'!$A$3:$A$1424,$A966),"-")</f>
        <v>0</v>
      </c>
      <c r="AM966" s="27">
        <f>IFERROR(SUMIFS('[4]BD Unidades'!$AS$3:$AS$1424,'[4]BD Unidades'!$A$3:$A$1424,$A966),"-")</f>
        <v>0</v>
      </c>
      <c r="AN966" s="27">
        <f>IFERROR(SUMIFS('[4]BD Unidades'!$AU$3:$AU$1424,'[4]BD Unidades'!$A$3:$A$1424,$A966),"-")</f>
        <v>0</v>
      </c>
      <c r="AO966" s="27">
        <f>IFERROR(SUMIFS('[4]BD Unidades'!$AW$3:$AW$1424,'[4]BD Unidades'!$A$3:$A$1424,$A966),"-")</f>
        <v>0</v>
      </c>
      <c r="AP966" s="27">
        <f>IFERROR(SUMIFS('[4]BD Unidades'!$AY$3:$AY$1424,'[4]BD Unidades'!$A$3:$A$1424,$A966),"-")</f>
        <v>0</v>
      </c>
      <c r="AQ966" s="25">
        <f>IFERROR(SUMIFS('[4]BD Unidades'!$AZ$3:$AZ$1424,'[4]BD Unidades'!$A$3:$A$1424,$A966),"-")</f>
        <v>0</v>
      </c>
      <c r="AR966" s="25">
        <f>IFERROR(SUMIFS('[4]BD Unidades'!$BA$3:$BA$1424,'[4]BD Unidades'!$A$3:$A$1424,$A966),"-")</f>
        <v>0</v>
      </c>
      <c r="AS966" s="28">
        <f>SUMIFS('[4]BD Unidades'!$BC$3:$BC$1424,'[4]BD Unidades'!$A$3:$A$1424,$A966)</f>
        <v>0</v>
      </c>
      <c r="AT966" s="28">
        <f>SUMIFS('[4]BD Unidades'!$BE$3:$BE$1424,'[4]BD Unidades'!$A$3:$A$1424,$A966)</f>
        <v>0</v>
      </c>
      <c r="AU966" s="29">
        <f t="shared" si="62"/>
        <v>0</v>
      </c>
      <c r="AV966" s="30">
        <f t="shared" si="63"/>
        <v>2.1049999999999999E-2</v>
      </c>
      <c r="AW966" s="25">
        <f>IFERROR(SUMIFS('[4]BD Unidades'!$BI$3:$BI$1424,'[4]BD Unidades'!$A$3:$A$1424,$A966),"-")</f>
        <v>0</v>
      </c>
      <c r="AX966" s="25">
        <f>IFERROR(SUMIFS('[4]BD Unidades'!$BJ$3:$BJ$1424,'[4]BD Unidades'!$A$3:$A$1424,$A966),"-")</f>
        <v>0</v>
      </c>
    </row>
    <row r="967" spans="1:50" ht="14.4" x14ac:dyDescent="0.3">
      <c r="A967" s="7">
        <v>2408</v>
      </c>
      <c r="B967" s="7" t="s">
        <v>5162</v>
      </c>
      <c r="D967" s="8" t="s">
        <v>5163</v>
      </c>
      <c r="E967" s="19" t="s">
        <v>5164</v>
      </c>
      <c r="F967" s="19" t="s">
        <v>5164</v>
      </c>
      <c r="G967" s="19" t="s">
        <v>5165</v>
      </c>
      <c r="H967" s="19" t="s">
        <v>397</v>
      </c>
      <c r="I967" s="19">
        <v>2024</v>
      </c>
      <c r="J967" s="19" t="s">
        <v>495</v>
      </c>
      <c r="K967" s="19" t="s">
        <v>496</v>
      </c>
      <c r="L967" s="19" t="s">
        <v>213</v>
      </c>
      <c r="M967" s="19" t="s">
        <v>229</v>
      </c>
      <c r="N967" s="19" t="s">
        <v>1842</v>
      </c>
      <c r="O967" s="19" t="s">
        <v>5166</v>
      </c>
      <c r="P967" s="19" t="s">
        <v>51</v>
      </c>
      <c r="Q967" s="9" t="s">
        <v>3775</v>
      </c>
      <c r="R967" s="20">
        <v>3</v>
      </c>
      <c r="S967" s="20">
        <v>0.33300000000000002</v>
      </c>
      <c r="T967" s="20">
        <v>3</v>
      </c>
      <c r="U967" s="20" t="s">
        <v>397</v>
      </c>
      <c r="V967" s="21" t="str">
        <f>_xlfn.XLOOKUP(D967,'[4]Gen. Real'!$A$2:$A$1168,'[4]Gen. Real'!$C$2:$C$1168,"-",0)</f>
        <v>-</v>
      </c>
      <c r="W967" s="22"/>
      <c r="X967" s="22" t="str">
        <f>_xlfn.XLOOKUP(D967,[4]Vertimiento!$J$2:$J$119,[4]Vertimiento!$K$2:$K$119,"-",0)</f>
        <v>-</v>
      </c>
      <c r="Y967" s="23" t="str">
        <f t="shared" si="60"/>
        <v>-</v>
      </c>
      <c r="Z967" s="19" t="str">
        <f>_xlfn.XLOOKUP(D967,[4]Cmg!$I$4:$I$99,[4]Cmg!$M$4:$M$99,"----",0,1)</f>
        <v>----</v>
      </c>
      <c r="AA967" s="19" t="str">
        <f>_xlfn.XLOOKUP(D967,[4]Cmg!$A$4:$A$101,[4]Cmg!$B$4:$B$101,"----",0,1)</f>
        <v>----</v>
      </c>
      <c r="AB967" s="19" t="str">
        <f>_xlfn.XLOOKUP(D967,[4]Cmg!$E$4:$E$101,[4]Cmg!$F$4:$F$101,"----",0,1)</f>
        <v>----</v>
      </c>
      <c r="AC967" s="19" t="str">
        <f>_xlfn.XLOOKUP(D967,[4]Cmg!$O$4:$O$101,[4]Cmg!$P$4:$P$101,"----",0,1)</f>
        <v>----</v>
      </c>
      <c r="AD967" s="24" t="str">
        <f>_xlfn.XLOOKUP(D967,[4]Cmg!$S$4:$S$101,[4]Cmg!$U$4:$U$101,"----",0,1)</f>
        <v>----</v>
      </c>
      <c r="AG967" s="25">
        <f>IFERROR(SUMIFS('[4]BD Unidades'!$AH:$AH,'[4]BD Unidades'!$A:$A,'BD Centrales 2024'!$A967),"-")</f>
        <v>0</v>
      </c>
      <c r="AH967" s="25">
        <f>SUMIFS('[4]BD Unidades'!$AJ$3:$AJ$1424,'[4]BD Unidades'!$A$3:$A$1424,$A967)</f>
        <v>0</v>
      </c>
      <c r="AI967" s="25">
        <f>SUMIFS('[4]BD Unidades'!$AL$3:$AL$1424,'[4]BD Unidades'!$A$3:$A$1424,$A967)</f>
        <v>0</v>
      </c>
      <c r="AJ967" s="26" t="str">
        <f t="shared" si="61"/>
        <v>-</v>
      </c>
      <c r="AK967" s="27">
        <f>IFERROR(SUMIFS('[4]BD Unidades'!$AO$3:$AO$1424,'[4]BD Unidades'!$A$3:$A$1424,$A967),"-")</f>
        <v>0</v>
      </c>
      <c r="AL967" s="27">
        <f>IFERROR(SUMIFS('[4]BD Unidades'!$AQ$3:$AQ$1424,'[4]BD Unidades'!$A$3:$A$1424,$A967),"-")</f>
        <v>0</v>
      </c>
      <c r="AM967" s="27">
        <f>IFERROR(SUMIFS('[4]BD Unidades'!$AS$3:$AS$1424,'[4]BD Unidades'!$A$3:$A$1424,$A967),"-")</f>
        <v>0</v>
      </c>
      <c r="AN967" s="27">
        <f>IFERROR(SUMIFS('[4]BD Unidades'!$AU$3:$AU$1424,'[4]BD Unidades'!$A$3:$A$1424,$A967),"-")</f>
        <v>0</v>
      </c>
      <c r="AO967" s="27">
        <f>IFERROR(SUMIFS('[4]BD Unidades'!$AW$3:$AW$1424,'[4]BD Unidades'!$A$3:$A$1424,$A967),"-")</f>
        <v>0</v>
      </c>
      <c r="AP967" s="27">
        <f>IFERROR(SUMIFS('[4]BD Unidades'!$AY$3:$AY$1424,'[4]BD Unidades'!$A$3:$A$1424,$A967),"-")</f>
        <v>0</v>
      </c>
      <c r="AQ967" s="25">
        <f>IFERROR(SUMIFS('[4]BD Unidades'!$AZ$3:$AZ$1424,'[4]BD Unidades'!$A$3:$A$1424,$A967),"-")</f>
        <v>0</v>
      </c>
      <c r="AR967" s="25">
        <f>IFERROR(SUMIFS('[4]BD Unidades'!$BA$3:$BA$1424,'[4]BD Unidades'!$A$3:$A$1424,$A967),"-")</f>
        <v>0</v>
      </c>
      <c r="AS967" s="28">
        <f>SUMIFS('[4]BD Unidades'!$BC$3:$BC$1424,'[4]BD Unidades'!$A$3:$A$1424,$A967)</f>
        <v>0</v>
      </c>
      <c r="AT967" s="28">
        <f>SUMIFS('[4]BD Unidades'!$BE$3:$BE$1424,'[4]BD Unidades'!$A$3:$A$1424,$A967)</f>
        <v>0</v>
      </c>
      <c r="AU967" s="29">
        <f t="shared" si="62"/>
        <v>0</v>
      </c>
      <c r="AV967" s="30">
        <f t="shared" si="63"/>
        <v>3.3300000000000001E-3</v>
      </c>
      <c r="AW967" s="25">
        <f>IFERROR(SUMIFS('[4]BD Unidades'!$BI$3:$BI$1424,'[4]BD Unidades'!$A$3:$A$1424,$A967),"-")</f>
        <v>0</v>
      </c>
      <c r="AX967" s="25">
        <f>IFERROR(SUMIFS('[4]BD Unidades'!$BJ$3:$BJ$1424,'[4]BD Unidades'!$A$3:$A$1424,$A967),"-")</f>
        <v>0</v>
      </c>
    </row>
    <row r="968" spans="1:50" ht="14.4" x14ac:dyDescent="0.3">
      <c r="A968" s="7">
        <v>2409</v>
      </c>
      <c r="B968" s="7" t="s">
        <v>5167</v>
      </c>
      <c r="D968" s="8" t="s">
        <v>5168</v>
      </c>
      <c r="E968" s="19" t="s">
        <v>5169</v>
      </c>
      <c r="F968" s="19" t="s">
        <v>5169</v>
      </c>
      <c r="G968" s="19" t="s">
        <v>5170</v>
      </c>
      <c r="H968" s="19">
        <v>1</v>
      </c>
      <c r="I968" s="19">
        <v>2024</v>
      </c>
      <c r="J968" s="19" t="s">
        <v>495</v>
      </c>
      <c r="K968" s="19" t="s">
        <v>496</v>
      </c>
      <c r="L968" s="19" t="s">
        <v>213</v>
      </c>
      <c r="M968" s="19" t="s">
        <v>106</v>
      </c>
      <c r="N968" s="19" t="s">
        <v>243</v>
      </c>
      <c r="O968" s="19" t="s">
        <v>1018</v>
      </c>
      <c r="P968" s="19" t="s">
        <v>51</v>
      </c>
      <c r="Q968" s="9" t="s">
        <v>5171</v>
      </c>
      <c r="R968" s="20">
        <v>3.2250000000000001</v>
      </c>
      <c r="S968" s="20">
        <v>0.496</v>
      </c>
      <c r="T968" s="20">
        <v>3</v>
      </c>
      <c r="U968" s="20" t="s">
        <v>397</v>
      </c>
      <c r="V968" s="21" t="str">
        <f>_xlfn.XLOOKUP(D968,'[4]Gen. Real'!$A$2:$A$1168,'[4]Gen. Real'!$C$2:$C$1168,"-",0)</f>
        <v>-</v>
      </c>
      <c r="W968" s="22"/>
      <c r="X968" s="22" t="str">
        <f>_xlfn.XLOOKUP(D968,[4]Vertimiento!$J$2:$J$119,[4]Vertimiento!$K$2:$K$119,"-",0)</f>
        <v>-</v>
      </c>
      <c r="Y968" s="23" t="str">
        <f t="shared" si="60"/>
        <v>-</v>
      </c>
      <c r="Z968" s="19" t="str">
        <f>_xlfn.XLOOKUP(D968,[4]Cmg!$I$4:$I$99,[4]Cmg!$M$4:$M$99,"----",0,1)</f>
        <v>----</v>
      </c>
      <c r="AA968" s="19" t="str">
        <f>_xlfn.XLOOKUP(D968,[4]Cmg!$A$4:$A$101,[4]Cmg!$B$4:$B$101,"----",0,1)</f>
        <v>----</v>
      </c>
      <c r="AB968" s="19" t="str">
        <f>_xlfn.XLOOKUP(D968,[4]Cmg!$E$4:$E$101,[4]Cmg!$F$4:$F$101,"----",0,1)</f>
        <v>----</v>
      </c>
      <c r="AC968" s="19" t="str">
        <f>_xlfn.XLOOKUP(D968,[4]Cmg!$O$4:$O$101,[4]Cmg!$P$4:$P$101,"----",0,1)</f>
        <v>----</v>
      </c>
      <c r="AD968" s="24" t="str">
        <f>_xlfn.XLOOKUP(D968,[4]Cmg!$S$4:$S$101,[4]Cmg!$U$4:$U$101,"----",0,1)</f>
        <v>----</v>
      </c>
      <c r="AG968" s="25">
        <f>IFERROR(SUMIFS('[4]BD Unidades'!$AH:$AH,'[4]BD Unidades'!$A:$A,'BD Centrales 2024'!$A968),"-")</f>
        <v>0</v>
      </c>
      <c r="AH968" s="25">
        <f>SUMIFS('[4]BD Unidades'!$AJ$3:$AJ$1424,'[4]BD Unidades'!$A$3:$A$1424,$A968)</f>
        <v>0</v>
      </c>
      <c r="AI968" s="25">
        <f>SUMIFS('[4]BD Unidades'!$AL$3:$AL$1424,'[4]BD Unidades'!$A$3:$A$1424,$A968)</f>
        <v>0</v>
      </c>
      <c r="AJ968" s="26" t="str">
        <f t="shared" si="61"/>
        <v>-</v>
      </c>
      <c r="AK968" s="27">
        <f>IFERROR(SUMIFS('[4]BD Unidades'!$AO$3:$AO$1424,'[4]BD Unidades'!$A$3:$A$1424,$A968),"-")</f>
        <v>0</v>
      </c>
      <c r="AL968" s="27">
        <f>IFERROR(SUMIFS('[4]BD Unidades'!$AQ$3:$AQ$1424,'[4]BD Unidades'!$A$3:$A$1424,$A968),"-")</f>
        <v>0</v>
      </c>
      <c r="AM968" s="27">
        <f>IFERROR(SUMIFS('[4]BD Unidades'!$AS$3:$AS$1424,'[4]BD Unidades'!$A$3:$A$1424,$A968),"-")</f>
        <v>0</v>
      </c>
      <c r="AN968" s="27">
        <f>IFERROR(SUMIFS('[4]BD Unidades'!$AU$3:$AU$1424,'[4]BD Unidades'!$A$3:$A$1424,$A968),"-")</f>
        <v>0</v>
      </c>
      <c r="AO968" s="27">
        <f>IFERROR(SUMIFS('[4]BD Unidades'!$AW$3:$AW$1424,'[4]BD Unidades'!$A$3:$A$1424,$A968),"-")</f>
        <v>0</v>
      </c>
      <c r="AP968" s="27">
        <f>IFERROR(SUMIFS('[4]BD Unidades'!$AY$3:$AY$1424,'[4]BD Unidades'!$A$3:$A$1424,$A968),"-")</f>
        <v>0</v>
      </c>
      <c r="AQ968" s="25">
        <f>IFERROR(SUMIFS('[4]BD Unidades'!$AZ$3:$AZ$1424,'[4]BD Unidades'!$A$3:$A$1424,$A968),"-")</f>
        <v>0</v>
      </c>
      <c r="AR968" s="25">
        <f>IFERROR(SUMIFS('[4]BD Unidades'!$BA$3:$BA$1424,'[4]BD Unidades'!$A$3:$A$1424,$A968),"-")</f>
        <v>0</v>
      </c>
      <c r="AS968" s="28">
        <f>SUMIFS('[4]BD Unidades'!$BC$3:$BC$1424,'[4]BD Unidades'!$A$3:$A$1424,$A968)</f>
        <v>0</v>
      </c>
      <c r="AT968" s="28">
        <f>SUMIFS('[4]BD Unidades'!$BE$3:$BE$1424,'[4]BD Unidades'!$A$3:$A$1424,$A968)</f>
        <v>0</v>
      </c>
      <c r="AU968" s="29">
        <f t="shared" si="62"/>
        <v>0</v>
      </c>
      <c r="AV968" s="30">
        <f t="shared" si="63"/>
        <v>4.96E-3</v>
      </c>
      <c r="AW968" s="25">
        <f>IFERROR(SUMIFS('[4]BD Unidades'!$BI$3:$BI$1424,'[4]BD Unidades'!$A$3:$A$1424,$A968),"-")</f>
        <v>0</v>
      </c>
      <c r="AX968" s="25">
        <f>IFERROR(SUMIFS('[4]BD Unidades'!$BJ$3:$BJ$1424,'[4]BD Unidades'!$A$3:$A$1424,$A968),"-")</f>
        <v>0</v>
      </c>
    </row>
    <row r="969" spans="1:50" ht="14.4" x14ac:dyDescent="0.3">
      <c r="A969" s="7">
        <v>2410</v>
      </c>
      <c r="B969" s="7" t="s">
        <v>5172</v>
      </c>
      <c r="D969" s="8" t="s">
        <v>5173</v>
      </c>
      <c r="E969" s="19" t="s">
        <v>5174</v>
      </c>
      <c r="F969" s="19" t="s">
        <v>5174</v>
      </c>
      <c r="G969" s="19" t="s">
        <v>5175</v>
      </c>
      <c r="H969" s="19" t="s">
        <v>397</v>
      </c>
      <c r="I969" s="19">
        <v>2024</v>
      </c>
      <c r="J969" s="19" t="s">
        <v>495</v>
      </c>
      <c r="K969" s="19" t="s">
        <v>496</v>
      </c>
      <c r="L969" s="19" t="s">
        <v>213</v>
      </c>
      <c r="M969" s="19" t="s">
        <v>229</v>
      </c>
      <c r="N969" s="19" t="s">
        <v>1842</v>
      </c>
      <c r="O969" s="19" t="s">
        <v>5166</v>
      </c>
      <c r="P969" s="19" t="s">
        <v>51</v>
      </c>
      <c r="Q969" s="9" t="s">
        <v>5177</v>
      </c>
      <c r="R969" s="20">
        <v>3</v>
      </c>
      <c r="S969" s="20">
        <v>0.3</v>
      </c>
      <c r="T969" s="20">
        <v>2.99</v>
      </c>
      <c r="U969" s="20" t="s">
        <v>397</v>
      </c>
      <c r="V969" s="21" t="str">
        <f>_xlfn.XLOOKUP(D969,'[4]Gen. Real'!$A$2:$A$1168,'[4]Gen. Real'!$C$2:$C$1168,"-",0)</f>
        <v>-</v>
      </c>
      <c r="W969" s="22"/>
      <c r="X969" s="22" t="str">
        <f>_xlfn.XLOOKUP(D969,[4]Vertimiento!$J$2:$J$119,[4]Vertimiento!$K$2:$K$119,"-",0)</f>
        <v>-</v>
      </c>
      <c r="Y969" s="23" t="str">
        <f t="shared" si="60"/>
        <v>-</v>
      </c>
      <c r="Z969" s="19" t="str">
        <f>_xlfn.XLOOKUP(D969,[4]Cmg!$I$4:$I$99,[4]Cmg!$M$4:$M$99,"----",0,1)</f>
        <v>----</v>
      </c>
      <c r="AA969" s="19" t="str">
        <f>_xlfn.XLOOKUP(D969,[4]Cmg!$A$4:$A$101,[4]Cmg!$B$4:$B$101,"----",0,1)</f>
        <v>----</v>
      </c>
      <c r="AB969" s="19" t="str">
        <f>_xlfn.XLOOKUP(D969,[4]Cmg!$E$4:$E$101,[4]Cmg!$F$4:$F$101,"----",0,1)</f>
        <v>----</v>
      </c>
      <c r="AC969" s="19" t="str">
        <f>_xlfn.XLOOKUP(D969,[4]Cmg!$O$4:$O$101,[4]Cmg!$P$4:$P$101,"----",0,1)</f>
        <v>----</v>
      </c>
      <c r="AD969" s="24" t="str">
        <f>_xlfn.XLOOKUP(D969,[4]Cmg!$S$4:$S$101,[4]Cmg!$U$4:$U$101,"----",0,1)</f>
        <v>----</v>
      </c>
      <c r="AG969" s="25">
        <f>IFERROR(SUMIFS('[4]BD Unidades'!$AH:$AH,'[4]BD Unidades'!$A:$A,'BD Centrales 2024'!$A969),"-")</f>
        <v>0</v>
      </c>
      <c r="AH969" s="25">
        <f>SUMIFS('[4]BD Unidades'!$AJ$3:$AJ$1424,'[4]BD Unidades'!$A$3:$A$1424,$A969)</f>
        <v>0</v>
      </c>
      <c r="AI969" s="25">
        <f>SUMIFS('[4]BD Unidades'!$AL$3:$AL$1424,'[4]BD Unidades'!$A$3:$A$1424,$A969)</f>
        <v>0</v>
      </c>
      <c r="AJ969" s="26" t="str">
        <f t="shared" si="61"/>
        <v>-</v>
      </c>
      <c r="AK969" s="27">
        <f>IFERROR(SUMIFS('[4]BD Unidades'!$AO$3:$AO$1424,'[4]BD Unidades'!$A$3:$A$1424,$A969),"-")</f>
        <v>0</v>
      </c>
      <c r="AL969" s="27">
        <f>IFERROR(SUMIFS('[4]BD Unidades'!$AQ$3:$AQ$1424,'[4]BD Unidades'!$A$3:$A$1424,$A969),"-")</f>
        <v>0</v>
      </c>
      <c r="AM969" s="27">
        <f>IFERROR(SUMIFS('[4]BD Unidades'!$AS$3:$AS$1424,'[4]BD Unidades'!$A$3:$A$1424,$A969),"-")</f>
        <v>0</v>
      </c>
      <c r="AN969" s="27">
        <f>IFERROR(SUMIFS('[4]BD Unidades'!$AU$3:$AU$1424,'[4]BD Unidades'!$A$3:$A$1424,$A969),"-")</f>
        <v>0</v>
      </c>
      <c r="AO969" s="27">
        <f>IFERROR(SUMIFS('[4]BD Unidades'!$AW$3:$AW$1424,'[4]BD Unidades'!$A$3:$A$1424,$A969),"-")</f>
        <v>0</v>
      </c>
      <c r="AP969" s="27">
        <f>IFERROR(SUMIFS('[4]BD Unidades'!$AY$3:$AY$1424,'[4]BD Unidades'!$A$3:$A$1424,$A969),"-")</f>
        <v>0</v>
      </c>
      <c r="AQ969" s="25">
        <f>IFERROR(SUMIFS('[4]BD Unidades'!$AZ$3:$AZ$1424,'[4]BD Unidades'!$A$3:$A$1424,$A969),"-")</f>
        <v>0</v>
      </c>
      <c r="AR969" s="25">
        <f>IFERROR(SUMIFS('[4]BD Unidades'!$BA$3:$BA$1424,'[4]BD Unidades'!$A$3:$A$1424,$A969),"-")</f>
        <v>0</v>
      </c>
      <c r="AS969" s="28">
        <f>SUMIFS('[4]BD Unidades'!$BC$3:$BC$1424,'[4]BD Unidades'!$A$3:$A$1424,$A969)</f>
        <v>0</v>
      </c>
      <c r="AT969" s="28">
        <f>SUMIFS('[4]BD Unidades'!$BE$3:$BE$1424,'[4]BD Unidades'!$A$3:$A$1424,$A969)</f>
        <v>0</v>
      </c>
      <c r="AU969" s="29">
        <f t="shared" si="62"/>
        <v>0</v>
      </c>
      <c r="AV969" s="30">
        <f t="shared" si="63"/>
        <v>3.0000000000000001E-3</v>
      </c>
      <c r="AW969" s="25">
        <f>IFERROR(SUMIFS('[4]BD Unidades'!$BI$3:$BI$1424,'[4]BD Unidades'!$A$3:$A$1424,$A969),"-")</f>
        <v>0</v>
      </c>
      <c r="AX969" s="25">
        <f>IFERROR(SUMIFS('[4]BD Unidades'!$BJ$3:$BJ$1424,'[4]BD Unidades'!$A$3:$A$1424,$A969),"-")</f>
        <v>0</v>
      </c>
    </row>
    <row r="970" spans="1:50" ht="14.4" x14ac:dyDescent="0.3">
      <c r="A970" s="7">
        <v>2411</v>
      </c>
      <c r="B970" s="7" t="s">
        <v>5178</v>
      </c>
      <c r="D970" s="8" t="s">
        <v>5179</v>
      </c>
      <c r="E970" s="19" t="s">
        <v>5180</v>
      </c>
      <c r="F970" s="19" t="s">
        <v>5180</v>
      </c>
      <c r="G970" s="19" t="s">
        <v>5181</v>
      </c>
      <c r="H970" s="19" t="s">
        <v>397</v>
      </c>
      <c r="I970" s="19">
        <v>2024</v>
      </c>
      <c r="J970" s="19" t="s">
        <v>495</v>
      </c>
      <c r="K970" s="19" t="s">
        <v>496</v>
      </c>
      <c r="L970" s="19" t="s">
        <v>213</v>
      </c>
      <c r="M970" s="19" t="s">
        <v>164</v>
      </c>
      <c r="N970" s="19" t="s">
        <v>221</v>
      </c>
      <c r="O970" s="19" t="s">
        <v>1048</v>
      </c>
      <c r="P970" s="19" t="s">
        <v>51</v>
      </c>
      <c r="Q970" s="9" t="s">
        <v>5182</v>
      </c>
      <c r="R970" s="20">
        <v>6.0119999999999996</v>
      </c>
      <c r="S970" s="20">
        <v>0.2</v>
      </c>
      <c r="T970" s="20">
        <v>0.75</v>
      </c>
      <c r="U970" s="20" t="s">
        <v>397</v>
      </c>
      <c r="V970" s="21" t="str">
        <f>_xlfn.XLOOKUP(D970,'[4]Gen. Real'!$A$2:$A$1168,'[4]Gen. Real'!$C$2:$C$1168,"-",0)</f>
        <v>-</v>
      </c>
      <c r="W970" s="22"/>
      <c r="X970" s="22" t="str">
        <f>_xlfn.XLOOKUP(D970,[4]Vertimiento!$J$2:$J$119,[4]Vertimiento!$K$2:$K$119,"-",0)</f>
        <v>-</v>
      </c>
      <c r="Y970" s="23" t="str">
        <f t="shared" si="60"/>
        <v>-</v>
      </c>
      <c r="Z970" s="19" t="str">
        <f>_xlfn.XLOOKUP(D970,[4]Cmg!$I$4:$I$99,[4]Cmg!$M$4:$M$99,"----",0,1)</f>
        <v>----</v>
      </c>
      <c r="AA970" s="19" t="str">
        <f>_xlfn.XLOOKUP(D970,[4]Cmg!$A$4:$A$101,[4]Cmg!$B$4:$B$101,"----",0,1)</f>
        <v>----</v>
      </c>
      <c r="AB970" s="19" t="str">
        <f>_xlfn.XLOOKUP(D970,[4]Cmg!$E$4:$E$101,[4]Cmg!$F$4:$F$101,"----",0,1)</f>
        <v>----</v>
      </c>
      <c r="AC970" s="19" t="str">
        <f>_xlfn.XLOOKUP(D970,[4]Cmg!$O$4:$O$101,[4]Cmg!$P$4:$P$101,"----",0,1)</f>
        <v>----</v>
      </c>
      <c r="AD970" s="24" t="str">
        <f>_xlfn.XLOOKUP(D970,[4]Cmg!$S$4:$S$101,[4]Cmg!$U$4:$U$101,"----",0,1)</f>
        <v>----</v>
      </c>
      <c r="AG970" s="25">
        <f>IFERROR(SUMIFS('[4]BD Unidades'!$AH:$AH,'[4]BD Unidades'!$A:$A,'BD Centrales 2024'!$A970),"-")</f>
        <v>0</v>
      </c>
      <c r="AH970" s="25">
        <f>SUMIFS('[4]BD Unidades'!$AJ$3:$AJ$1424,'[4]BD Unidades'!$A$3:$A$1424,$A970)</f>
        <v>0</v>
      </c>
      <c r="AI970" s="25">
        <f>SUMIFS('[4]BD Unidades'!$AL$3:$AL$1424,'[4]BD Unidades'!$A$3:$A$1424,$A970)</f>
        <v>0</v>
      </c>
      <c r="AJ970" s="26" t="str">
        <f t="shared" si="61"/>
        <v>-</v>
      </c>
      <c r="AK970" s="27">
        <f>IFERROR(SUMIFS('[4]BD Unidades'!$AO$3:$AO$1424,'[4]BD Unidades'!$A$3:$A$1424,$A970),"-")</f>
        <v>0</v>
      </c>
      <c r="AL970" s="27">
        <f>IFERROR(SUMIFS('[4]BD Unidades'!$AQ$3:$AQ$1424,'[4]BD Unidades'!$A$3:$A$1424,$A970),"-")</f>
        <v>0</v>
      </c>
      <c r="AM970" s="27">
        <f>IFERROR(SUMIFS('[4]BD Unidades'!$AS$3:$AS$1424,'[4]BD Unidades'!$A$3:$A$1424,$A970),"-")</f>
        <v>0</v>
      </c>
      <c r="AN970" s="27">
        <f>IFERROR(SUMIFS('[4]BD Unidades'!$AU$3:$AU$1424,'[4]BD Unidades'!$A$3:$A$1424,$A970),"-")</f>
        <v>0</v>
      </c>
      <c r="AO970" s="27">
        <f>IFERROR(SUMIFS('[4]BD Unidades'!$AW$3:$AW$1424,'[4]BD Unidades'!$A$3:$A$1424,$A970),"-")</f>
        <v>0</v>
      </c>
      <c r="AP970" s="27">
        <f>IFERROR(SUMIFS('[4]BD Unidades'!$AY$3:$AY$1424,'[4]BD Unidades'!$A$3:$A$1424,$A970),"-")</f>
        <v>0</v>
      </c>
      <c r="AQ970" s="25">
        <f>IFERROR(SUMIFS('[4]BD Unidades'!$AZ$3:$AZ$1424,'[4]BD Unidades'!$A$3:$A$1424,$A970),"-")</f>
        <v>0</v>
      </c>
      <c r="AR970" s="25">
        <f>IFERROR(SUMIFS('[4]BD Unidades'!$BA$3:$BA$1424,'[4]BD Unidades'!$A$3:$A$1424,$A970),"-")</f>
        <v>0</v>
      </c>
      <c r="AS970" s="28">
        <f>SUMIFS('[4]BD Unidades'!$BC$3:$BC$1424,'[4]BD Unidades'!$A$3:$A$1424,$A970)</f>
        <v>0</v>
      </c>
      <c r="AT970" s="28">
        <f>SUMIFS('[4]BD Unidades'!$BE$3:$BE$1424,'[4]BD Unidades'!$A$3:$A$1424,$A970)</f>
        <v>0</v>
      </c>
      <c r="AU970" s="29">
        <f t="shared" si="62"/>
        <v>0</v>
      </c>
      <c r="AV970" s="30">
        <f t="shared" si="63"/>
        <v>2E-3</v>
      </c>
      <c r="AW970" s="25">
        <f>IFERROR(SUMIFS('[4]BD Unidades'!$BI$3:$BI$1424,'[4]BD Unidades'!$A$3:$A$1424,$A970),"-")</f>
        <v>0</v>
      </c>
      <c r="AX970" s="25">
        <f>IFERROR(SUMIFS('[4]BD Unidades'!$BJ$3:$BJ$1424,'[4]BD Unidades'!$A$3:$A$1424,$A970),"-")</f>
        <v>0</v>
      </c>
    </row>
    <row r="971" spans="1:50" ht="14.4" x14ac:dyDescent="0.3">
      <c r="A971" s="7">
        <v>2412</v>
      </c>
      <c r="B971" s="7" t="s">
        <v>5183</v>
      </c>
      <c r="D971" s="8" t="s">
        <v>5184</v>
      </c>
      <c r="E971" s="19" t="s">
        <v>5185</v>
      </c>
      <c r="F971" s="19" t="s">
        <v>5185</v>
      </c>
      <c r="G971" s="19" t="s">
        <v>5186</v>
      </c>
      <c r="H971" s="19" t="s">
        <v>397</v>
      </c>
      <c r="I971" s="19">
        <v>2024</v>
      </c>
      <c r="J971" s="19" t="s">
        <v>495</v>
      </c>
      <c r="K971" s="19" t="s">
        <v>496</v>
      </c>
      <c r="L971" s="19" t="s">
        <v>213</v>
      </c>
      <c r="M971" s="19" t="s">
        <v>68</v>
      </c>
      <c r="N971" s="19" t="s">
        <v>68</v>
      </c>
      <c r="O971" s="19" t="s">
        <v>2324</v>
      </c>
      <c r="P971" s="19" t="s">
        <v>51</v>
      </c>
      <c r="Q971" s="9" t="s">
        <v>5187</v>
      </c>
      <c r="R971" s="20">
        <v>9.1</v>
      </c>
      <c r="S971" s="20">
        <v>1.099</v>
      </c>
      <c r="T971" s="20">
        <v>9</v>
      </c>
      <c r="U971" s="20" t="s">
        <v>397</v>
      </c>
      <c r="V971" s="21" t="str">
        <f>_xlfn.XLOOKUP(D971,'[4]Gen. Real'!$A$2:$A$1168,'[4]Gen. Real'!$C$2:$C$1168,"-",0)</f>
        <v>-</v>
      </c>
      <c r="W971" s="22"/>
      <c r="X971" s="22" t="str">
        <f>_xlfn.XLOOKUP(D971,[4]Vertimiento!$J$2:$J$119,[4]Vertimiento!$K$2:$K$119,"-",0)</f>
        <v>-</v>
      </c>
      <c r="Y971" s="23" t="str">
        <f t="shared" si="60"/>
        <v>-</v>
      </c>
      <c r="Z971" s="19" t="str">
        <f>_xlfn.XLOOKUP(D971,[4]Cmg!$I$4:$I$99,[4]Cmg!$M$4:$M$99,"----",0,1)</f>
        <v>----</v>
      </c>
      <c r="AA971" s="19" t="str">
        <f>_xlfn.XLOOKUP(D971,[4]Cmg!$A$4:$A$101,[4]Cmg!$B$4:$B$101,"----",0,1)</f>
        <v>----</v>
      </c>
      <c r="AB971" s="19" t="str">
        <f>_xlfn.XLOOKUP(D971,[4]Cmg!$E$4:$E$101,[4]Cmg!$F$4:$F$101,"----",0,1)</f>
        <v>----</v>
      </c>
      <c r="AC971" s="19" t="str">
        <f>_xlfn.XLOOKUP(D971,[4]Cmg!$O$4:$O$101,[4]Cmg!$P$4:$P$101,"----",0,1)</f>
        <v>----</v>
      </c>
      <c r="AD971" s="24" t="str">
        <f>_xlfn.XLOOKUP(D971,[4]Cmg!$S$4:$S$101,[4]Cmg!$U$4:$U$101,"----",0,1)</f>
        <v>----</v>
      </c>
      <c r="AG971" s="25">
        <f>IFERROR(SUMIFS('[4]BD Unidades'!$AH:$AH,'[4]BD Unidades'!$A:$A,'BD Centrales 2024'!$A971),"-")</f>
        <v>0</v>
      </c>
      <c r="AH971" s="25">
        <f>SUMIFS('[4]BD Unidades'!$AJ$3:$AJ$1424,'[4]BD Unidades'!$A$3:$A$1424,$A971)</f>
        <v>0</v>
      </c>
      <c r="AI971" s="25">
        <f>SUMIFS('[4]BD Unidades'!$AL$3:$AL$1424,'[4]BD Unidades'!$A$3:$A$1424,$A971)</f>
        <v>0</v>
      </c>
      <c r="AJ971" s="26" t="str">
        <f t="shared" si="61"/>
        <v>-</v>
      </c>
      <c r="AK971" s="27">
        <f>IFERROR(SUMIFS('[4]BD Unidades'!$AO$3:$AO$1424,'[4]BD Unidades'!$A$3:$A$1424,$A971),"-")</f>
        <v>0</v>
      </c>
      <c r="AL971" s="27">
        <f>IFERROR(SUMIFS('[4]BD Unidades'!$AQ$3:$AQ$1424,'[4]BD Unidades'!$A$3:$A$1424,$A971),"-")</f>
        <v>0</v>
      </c>
      <c r="AM971" s="27">
        <f>IFERROR(SUMIFS('[4]BD Unidades'!$AS$3:$AS$1424,'[4]BD Unidades'!$A$3:$A$1424,$A971),"-")</f>
        <v>0</v>
      </c>
      <c r="AN971" s="27">
        <f>IFERROR(SUMIFS('[4]BD Unidades'!$AU$3:$AU$1424,'[4]BD Unidades'!$A$3:$A$1424,$A971),"-")</f>
        <v>0</v>
      </c>
      <c r="AO971" s="27">
        <f>IFERROR(SUMIFS('[4]BD Unidades'!$AW$3:$AW$1424,'[4]BD Unidades'!$A$3:$A$1424,$A971),"-")</f>
        <v>0</v>
      </c>
      <c r="AP971" s="27">
        <f>IFERROR(SUMIFS('[4]BD Unidades'!$AY$3:$AY$1424,'[4]BD Unidades'!$A$3:$A$1424,$A971),"-")</f>
        <v>0</v>
      </c>
      <c r="AQ971" s="25">
        <f>IFERROR(SUMIFS('[4]BD Unidades'!$AZ$3:$AZ$1424,'[4]BD Unidades'!$A$3:$A$1424,$A971),"-")</f>
        <v>0</v>
      </c>
      <c r="AR971" s="25">
        <f>IFERROR(SUMIFS('[4]BD Unidades'!$BA$3:$BA$1424,'[4]BD Unidades'!$A$3:$A$1424,$A971),"-")</f>
        <v>0</v>
      </c>
      <c r="AS971" s="28">
        <f>SUMIFS('[4]BD Unidades'!$BC$3:$BC$1424,'[4]BD Unidades'!$A$3:$A$1424,$A971)</f>
        <v>0</v>
      </c>
      <c r="AT971" s="28">
        <f>SUMIFS('[4]BD Unidades'!$BE$3:$BE$1424,'[4]BD Unidades'!$A$3:$A$1424,$A971)</f>
        <v>0</v>
      </c>
      <c r="AU971" s="29">
        <f t="shared" si="62"/>
        <v>0</v>
      </c>
      <c r="AV971" s="30">
        <f t="shared" si="63"/>
        <v>1.099E-2</v>
      </c>
      <c r="AW971" s="25">
        <f>IFERROR(SUMIFS('[4]BD Unidades'!$BI$3:$BI$1424,'[4]BD Unidades'!$A$3:$A$1424,$A971),"-")</f>
        <v>0</v>
      </c>
      <c r="AX971" s="25">
        <f>IFERROR(SUMIFS('[4]BD Unidades'!$BJ$3:$BJ$1424,'[4]BD Unidades'!$A$3:$A$1424,$A971),"-")</f>
        <v>0</v>
      </c>
    </row>
    <row r="972" spans="1:50" ht="14.4" x14ac:dyDescent="0.3">
      <c r="A972" s="7">
        <v>2414</v>
      </c>
      <c r="B972" s="7" t="s">
        <v>5188</v>
      </c>
      <c r="D972" s="8" t="s">
        <v>5189</v>
      </c>
      <c r="E972" s="19" t="s">
        <v>5190</v>
      </c>
      <c r="F972" s="19" t="s">
        <v>5190</v>
      </c>
      <c r="G972" s="19" t="s">
        <v>5191</v>
      </c>
      <c r="H972" s="19" t="s">
        <v>397</v>
      </c>
      <c r="I972" s="19">
        <v>2024</v>
      </c>
      <c r="J972" s="19" t="s">
        <v>495</v>
      </c>
      <c r="K972" s="19" t="s">
        <v>496</v>
      </c>
      <c r="L972" s="19" t="s">
        <v>213</v>
      </c>
      <c r="M972" s="19" t="s">
        <v>362</v>
      </c>
      <c r="N972" s="19" t="s">
        <v>1216</v>
      </c>
      <c r="O972" s="19" t="s">
        <v>1455</v>
      </c>
      <c r="P972" s="19" t="s">
        <v>51</v>
      </c>
      <c r="Q972" s="9" t="s">
        <v>5192</v>
      </c>
      <c r="R972" s="20">
        <v>9.9</v>
      </c>
      <c r="S972" s="20">
        <v>9.0909999999999993</v>
      </c>
      <c r="T972" s="20">
        <v>9</v>
      </c>
      <c r="U972" s="20" t="s">
        <v>397</v>
      </c>
      <c r="V972" s="21" t="str">
        <f>_xlfn.XLOOKUP(D972,'[4]Gen. Real'!$A$2:$A$1168,'[4]Gen. Real'!$C$2:$C$1168,"-",0)</f>
        <v>-</v>
      </c>
      <c r="W972" s="22"/>
      <c r="X972" s="22" t="str">
        <f>_xlfn.XLOOKUP(D972,[4]Vertimiento!$J$2:$J$119,[4]Vertimiento!$K$2:$K$119,"-",0)</f>
        <v>-</v>
      </c>
      <c r="Y972" s="23" t="str">
        <f t="shared" si="60"/>
        <v>-</v>
      </c>
      <c r="Z972" s="19" t="str">
        <f>_xlfn.XLOOKUP(D972,[4]Cmg!$I$4:$I$99,[4]Cmg!$M$4:$M$99,"----",0,1)</f>
        <v>----</v>
      </c>
      <c r="AA972" s="19" t="str">
        <f>_xlfn.XLOOKUP(D972,[4]Cmg!$A$4:$A$101,[4]Cmg!$B$4:$B$101,"----",0,1)</f>
        <v>----</v>
      </c>
      <c r="AB972" s="19" t="str">
        <f>_xlfn.XLOOKUP(D972,[4]Cmg!$E$4:$E$101,[4]Cmg!$F$4:$F$101,"----",0,1)</f>
        <v>----</v>
      </c>
      <c r="AC972" s="19" t="str">
        <f>_xlfn.XLOOKUP(D972,[4]Cmg!$O$4:$O$101,[4]Cmg!$P$4:$P$101,"----",0,1)</f>
        <v>----</v>
      </c>
      <c r="AD972" s="24" t="str">
        <f>_xlfn.XLOOKUP(D972,[4]Cmg!$S$4:$S$101,[4]Cmg!$U$4:$U$101,"----",0,1)</f>
        <v>----</v>
      </c>
      <c r="AG972" s="25">
        <f>IFERROR(SUMIFS('[4]BD Unidades'!$AH:$AH,'[4]BD Unidades'!$A:$A,'BD Centrales 2024'!$A972),"-")</f>
        <v>0</v>
      </c>
      <c r="AH972" s="25">
        <f>SUMIFS('[4]BD Unidades'!$AJ$3:$AJ$1424,'[4]BD Unidades'!$A$3:$A$1424,$A972)</f>
        <v>0</v>
      </c>
      <c r="AI972" s="25">
        <f>SUMIFS('[4]BD Unidades'!$AL$3:$AL$1424,'[4]BD Unidades'!$A$3:$A$1424,$A972)</f>
        <v>0</v>
      </c>
      <c r="AJ972" s="26" t="str">
        <f t="shared" si="61"/>
        <v>-</v>
      </c>
      <c r="AK972" s="27">
        <f>IFERROR(SUMIFS('[4]BD Unidades'!$AO$3:$AO$1424,'[4]BD Unidades'!$A$3:$A$1424,$A972),"-")</f>
        <v>0</v>
      </c>
      <c r="AL972" s="27">
        <f>IFERROR(SUMIFS('[4]BD Unidades'!$AQ$3:$AQ$1424,'[4]BD Unidades'!$A$3:$A$1424,$A972),"-")</f>
        <v>0</v>
      </c>
      <c r="AM972" s="27">
        <f>IFERROR(SUMIFS('[4]BD Unidades'!$AS$3:$AS$1424,'[4]BD Unidades'!$A$3:$A$1424,$A972),"-")</f>
        <v>0</v>
      </c>
      <c r="AN972" s="27">
        <f>IFERROR(SUMIFS('[4]BD Unidades'!$AU$3:$AU$1424,'[4]BD Unidades'!$A$3:$A$1424,$A972),"-")</f>
        <v>0</v>
      </c>
      <c r="AO972" s="27">
        <f>IFERROR(SUMIFS('[4]BD Unidades'!$AW$3:$AW$1424,'[4]BD Unidades'!$A$3:$A$1424,$A972),"-")</f>
        <v>0</v>
      </c>
      <c r="AP972" s="27">
        <f>IFERROR(SUMIFS('[4]BD Unidades'!$AY$3:$AY$1424,'[4]BD Unidades'!$A$3:$A$1424,$A972),"-")</f>
        <v>0</v>
      </c>
      <c r="AQ972" s="25">
        <f>IFERROR(SUMIFS('[4]BD Unidades'!$AZ$3:$AZ$1424,'[4]BD Unidades'!$A$3:$A$1424,$A972),"-")</f>
        <v>0</v>
      </c>
      <c r="AR972" s="25">
        <f>IFERROR(SUMIFS('[4]BD Unidades'!$BA$3:$BA$1424,'[4]BD Unidades'!$A$3:$A$1424,$A972),"-")</f>
        <v>0</v>
      </c>
      <c r="AS972" s="28">
        <f>SUMIFS('[4]BD Unidades'!$BC$3:$BC$1424,'[4]BD Unidades'!$A$3:$A$1424,$A972)</f>
        <v>0</v>
      </c>
      <c r="AT972" s="28">
        <f>SUMIFS('[4]BD Unidades'!$BE$3:$BE$1424,'[4]BD Unidades'!$A$3:$A$1424,$A972)</f>
        <v>0</v>
      </c>
      <c r="AU972" s="29">
        <f t="shared" si="62"/>
        <v>0</v>
      </c>
      <c r="AV972" s="30">
        <f t="shared" si="63"/>
        <v>9.0909999999999991E-2</v>
      </c>
      <c r="AW972" s="25">
        <f>IFERROR(SUMIFS('[4]BD Unidades'!$BI$3:$BI$1424,'[4]BD Unidades'!$A$3:$A$1424,$A972),"-")</f>
        <v>0</v>
      </c>
      <c r="AX972" s="25">
        <f>IFERROR(SUMIFS('[4]BD Unidades'!$BJ$3:$BJ$1424,'[4]BD Unidades'!$A$3:$A$1424,$A972),"-")</f>
        <v>0</v>
      </c>
    </row>
    <row r="973" spans="1:50" ht="14.4" x14ac:dyDescent="0.3">
      <c r="A973" s="7">
        <v>2416</v>
      </c>
      <c r="B973" s="7" t="s">
        <v>5193</v>
      </c>
      <c r="D973" s="8" t="s">
        <v>5194</v>
      </c>
      <c r="E973" s="19" t="s">
        <v>5195</v>
      </c>
      <c r="F973" s="19" t="s">
        <v>5195</v>
      </c>
      <c r="G973" s="19" t="s">
        <v>5196</v>
      </c>
      <c r="H973" s="19" t="s">
        <v>397</v>
      </c>
      <c r="I973" s="19">
        <v>2024</v>
      </c>
      <c r="J973" s="19" t="s">
        <v>495</v>
      </c>
      <c r="K973" s="19" t="s">
        <v>496</v>
      </c>
      <c r="L973" s="19" t="s">
        <v>213</v>
      </c>
      <c r="M973" s="19" t="s">
        <v>90</v>
      </c>
      <c r="N973" s="19" t="s">
        <v>868</v>
      </c>
      <c r="O973" s="19" t="s">
        <v>1702</v>
      </c>
      <c r="P973" s="19" t="s">
        <v>51</v>
      </c>
      <c r="Q973" s="9" t="s">
        <v>5197</v>
      </c>
      <c r="R973" s="20">
        <v>9.0449999999999999</v>
      </c>
      <c r="S973" s="20">
        <v>0.498</v>
      </c>
      <c r="T973" s="20">
        <v>9</v>
      </c>
      <c r="U973" s="20" t="s">
        <v>397</v>
      </c>
      <c r="V973" s="21" t="str">
        <f>_xlfn.XLOOKUP(D973,'[4]Gen. Real'!$A$2:$A$1168,'[4]Gen. Real'!$C$2:$C$1168,"-",0)</f>
        <v>-</v>
      </c>
      <c r="W973" s="22"/>
      <c r="X973" s="22" t="str">
        <f>_xlfn.XLOOKUP(D973,[4]Vertimiento!$J$2:$J$119,[4]Vertimiento!$K$2:$K$119,"-",0)</f>
        <v>-</v>
      </c>
      <c r="Y973" s="23" t="str">
        <f t="shared" si="60"/>
        <v>-</v>
      </c>
      <c r="Z973" s="19" t="str">
        <f>_xlfn.XLOOKUP(D973,[4]Cmg!$I$4:$I$99,[4]Cmg!$M$4:$M$99,"----",0,1)</f>
        <v>----</v>
      </c>
      <c r="AA973" s="19" t="str">
        <f>_xlfn.XLOOKUP(D973,[4]Cmg!$A$4:$A$101,[4]Cmg!$B$4:$B$101,"----",0,1)</f>
        <v>----</v>
      </c>
      <c r="AB973" s="19" t="str">
        <f>_xlfn.XLOOKUP(D973,[4]Cmg!$E$4:$E$101,[4]Cmg!$F$4:$F$101,"----",0,1)</f>
        <v>----</v>
      </c>
      <c r="AC973" s="19" t="str">
        <f>_xlfn.XLOOKUP(D973,[4]Cmg!$O$4:$O$101,[4]Cmg!$P$4:$P$101,"----",0,1)</f>
        <v>----</v>
      </c>
      <c r="AD973" s="24" t="str">
        <f>_xlfn.XLOOKUP(D973,[4]Cmg!$S$4:$S$101,[4]Cmg!$U$4:$U$101,"----",0,1)</f>
        <v>----</v>
      </c>
      <c r="AG973" s="25">
        <f>IFERROR(SUMIFS('[4]BD Unidades'!$AH:$AH,'[4]BD Unidades'!$A:$A,'BD Centrales 2024'!$A973),"-")</f>
        <v>0</v>
      </c>
      <c r="AH973" s="25">
        <f>SUMIFS('[4]BD Unidades'!$AJ$3:$AJ$1424,'[4]BD Unidades'!$A$3:$A$1424,$A973)</f>
        <v>0</v>
      </c>
      <c r="AI973" s="25">
        <f>SUMIFS('[4]BD Unidades'!$AL$3:$AL$1424,'[4]BD Unidades'!$A$3:$A$1424,$A973)</f>
        <v>0</v>
      </c>
      <c r="AJ973" s="26" t="str">
        <f t="shared" si="61"/>
        <v>-</v>
      </c>
      <c r="AK973" s="27">
        <f>IFERROR(SUMIFS('[4]BD Unidades'!$AO$3:$AO$1424,'[4]BD Unidades'!$A$3:$A$1424,$A973),"-")</f>
        <v>0</v>
      </c>
      <c r="AL973" s="27">
        <f>IFERROR(SUMIFS('[4]BD Unidades'!$AQ$3:$AQ$1424,'[4]BD Unidades'!$A$3:$A$1424,$A973),"-")</f>
        <v>0</v>
      </c>
      <c r="AM973" s="27">
        <f>IFERROR(SUMIFS('[4]BD Unidades'!$AS$3:$AS$1424,'[4]BD Unidades'!$A$3:$A$1424,$A973),"-")</f>
        <v>0</v>
      </c>
      <c r="AN973" s="27">
        <f>IFERROR(SUMIFS('[4]BD Unidades'!$AU$3:$AU$1424,'[4]BD Unidades'!$A$3:$A$1424,$A973),"-")</f>
        <v>0</v>
      </c>
      <c r="AO973" s="27">
        <f>IFERROR(SUMIFS('[4]BD Unidades'!$AW$3:$AW$1424,'[4]BD Unidades'!$A$3:$A$1424,$A973),"-")</f>
        <v>0</v>
      </c>
      <c r="AP973" s="27">
        <f>IFERROR(SUMIFS('[4]BD Unidades'!$AY$3:$AY$1424,'[4]BD Unidades'!$A$3:$A$1424,$A973),"-")</f>
        <v>0</v>
      </c>
      <c r="AQ973" s="25">
        <f>IFERROR(SUMIFS('[4]BD Unidades'!$AZ$3:$AZ$1424,'[4]BD Unidades'!$A$3:$A$1424,$A973),"-")</f>
        <v>0</v>
      </c>
      <c r="AR973" s="25">
        <f>IFERROR(SUMIFS('[4]BD Unidades'!$BA$3:$BA$1424,'[4]BD Unidades'!$A$3:$A$1424,$A973),"-")</f>
        <v>0</v>
      </c>
      <c r="AS973" s="28">
        <f>SUMIFS('[4]BD Unidades'!$BC$3:$BC$1424,'[4]BD Unidades'!$A$3:$A$1424,$A973)</f>
        <v>0</v>
      </c>
      <c r="AT973" s="28">
        <f>SUMIFS('[4]BD Unidades'!$BE$3:$BE$1424,'[4]BD Unidades'!$A$3:$A$1424,$A973)</f>
        <v>0</v>
      </c>
      <c r="AU973" s="29">
        <f t="shared" si="62"/>
        <v>0</v>
      </c>
      <c r="AV973" s="30">
        <f t="shared" si="63"/>
        <v>4.9800000000000001E-3</v>
      </c>
      <c r="AW973" s="25">
        <f>IFERROR(SUMIFS('[4]BD Unidades'!$BI$3:$BI$1424,'[4]BD Unidades'!$A$3:$A$1424,$A973),"-")</f>
        <v>0</v>
      </c>
      <c r="AX973" s="25">
        <f>IFERROR(SUMIFS('[4]BD Unidades'!$BJ$3:$BJ$1424,'[4]BD Unidades'!$A$3:$A$1424,$A973),"-")</f>
        <v>0</v>
      </c>
    </row>
    <row r="974" spans="1:50" ht="14.4" x14ac:dyDescent="0.3">
      <c r="A974" s="7">
        <v>2417</v>
      </c>
      <c r="B974" s="7" t="s">
        <v>5198</v>
      </c>
      <c r="D974" s="8" t="s">
        <v>5199</v>
      </c>
      <c r="E974" s="19" t="s">
        <v>5200</v>
      </c>
      <c r="F974" s="19" t="s">
        <v>5200</v>
      </c>
      <c r="G974" s="19" t="s">
        <v>5201</v>
      </c>
      <c r="H974" s="19" t="s">
        <v>397</v>
      </c>
      <c r="I974" s="19">
        <v>2024</v>
      </c>
      <c r="J974" s="19" t="s">
        <v>495</v>
      </c>
      <c r="K974" s="19" t="s">
        <v>496</v>
      </c>
      <c r="L974" s="19" t="s">
        <v>213</v>
      </c>
      <c r="M974" s="19" t="s">
        <v>229</v>
      </c>
      <c r="N974" s="19" t="s">
        <v>1842</v>
      </c>
      <c r="O974" s="19" t="s">
        <v>1843</v>
      </c>
      <c r="P974" s="19" t="s">
        <v>51</v>
      </c>
      <c r="Q974" s="9" t="s">
        <v>3775</v>
      </c>
      <c r="R974" s="20">
        <v>3</v>
      </c>
      <c r="S974" s="20">
        <v>0.33300000000000002</v>
      </c>
      <c r="T974" s="20">
        <v>2.9</v>
      </c>
      <c r="U974" s="20" t="s">
        <v>397</v>
      </c>
      <c r="V974" s="21" t="str">
        <f>_xlfn.XLOOKUP(D974,'[4]Gen. Real'!$A$2:$A$1168,'[4]Gen. Real'!$C$2:$C$1168,"-",0)</f>
        <v>-</v>
      </c>
      <c r="W974" s="22"/>
      <c r="X974" s="22" t="str">
        <f>_xlfn.XLOOKUP(D974,[4]Vertimiento!$J$2:$J$119,[4]Vertimiento!$K$2:$K$119,"-",0)</f>
        <v>-</v>
      </c>
      <c r="Y974" s="23" t="str">
        <f t="shared" si="60"/>
        <v>-</v>
      </c>
      <c r="Z974" s="19" t="str">
        <f>_xlfn.XLOOKUP(D974,[4]Cmg!$I$4:$I$99,[4]Cmg!$M$4:$M$99,"----",0,1)</f>
        <v>----</v>
      </c>
      <c r="AA974" s="19" t="str">
        <f>_xlfn.XLOOKUP(D974,[4]Cmg!$A$4:$A$101,[4]Cmg!$B$4:$B$101,"----",0,1)</f>
        <v>----</v>
      </c>
      <c r="AB974" s="19" t="str">
        <f>_xlfn.XLOOKUP(D974,[4]Cmg!$E$4:$E$101,[4]Cmg!$F$4:$F$101,"----",0,1)</f>
        <v>----</v>
      </c>
      <c r="AC974" s="19" t="str">
        <f>_xlfn.XLOOKUP(D974,[4]Cmg!$O$4:$O$101,[4]Cmg!$P$4:$P$101,"----",0,1)</f>
        <v>----</v>
      </c>
      <c r="AD974" s="24" t="str">
        <f>_xlfn.XLOOKUP(D974,[4]Cmg!$S$4:$S$101,[4]Cmg!$U$4:$U$101,"----",0,1)</f>
        <v>----</v>
      </c>
      <c r="AG974" s="25">
        <f>IFERROR(SUMIFS('[4]BD Unidades'!$AH:$AH,'[4]BD Unidades'!$A:$A,'BD Centrales 2024'!$A974),"-")</f>
        <v>0</v>
      </c>
      <c r="AH974" s="25">
        <f>SUMIFS('[4]BD Unidades'!$AJ$3:$AJ$1424,'[4]BD Unidades'!$A$3:$A$1424,$A974)</f>
        <v>0</v>
      </c>
      <c r="AI974" s="25">
        <f>SUMIFS('[4]BD Unidades'!$AL$3:$AL$1424,'[4]BD Unidades'!$A$3:$A$1424,$A974)</f>
        <v>0</v>
      </c>
      <c r="AJ974" s="26" t="str">
        <f t="shared" si="61"/>
        <v>-</v>
      </c>
      <c r="AK974" s="27">
        <f>IFERROR(SUMIFS('[4]BD Unidades'!$AO$3:$AO$1424,'[4]BD Unidades'!$A$3:$A$1424,$A974),"-")</f>
        <v>0</v>
      </c>
      <c r="AL974" s="27">
        <f>IFERROR(SUMIFS('[4]BD Unidades'!$AQ$3:$AQ$1424,'[4]BD Unidades'!$A$3:$A$1424,$A974),"-")</f>
        <v>0</v>
      </c>
      <c r="AM974" s="27">
        <f>IFERROR(SUMIFS('[4]BD Unidades'!$AS$3:$AS$1424,'[4]BD Unidades'!$A$3:$A$1424,$A974),"-")</f>
        <v>0</v>
      </c>
      <c r="AN974" s="27">
        <f>IFERROR(SUMIFS('[4]BD Unidades'!$AU$3:$AU$1424,'[4]BD Unidades'!$A$3:$A$1424,$A974),"-")</f>
        <v>0</v>
      </c>
      <c r="AO974" s="27">
        <f>IFERROR(SUMIFS('[4]BD Unidades'!$AW$3:$AW$1424,'[4]BD Unidades'!$A$3:$A$1424,$A974),"-")</f>
        <v>0</v>
      </c>
      <c r="AP974" s="27">
        <f>IFERROR(SUMIFS('[4]BD Unidades'!$AY$3:$AY$1424,'[4]BD Unidades'!$A$3:$A$1424,$A974),"-")</f>
        <v>0</v>
      </c>
      <c r="AQ974" s="25">
        <f>IFERROR(SUMIFS('[4]BD Unidades'!$AZ$3:$AZ$1424,'[4]BD Unidades'!$A$3:$A$1424,$A974),"-")</f>
        <v>0</v>
      </c>
      <c r="AR974" s="25">
        <f>IFERROR(SUMIFS('[4]BD Unidades'!$BA$3:$BA$1424,'[4]BD Unidades'!$A$3:$A$1424,$A974),"-")</f>
        <v>0</v>
      </c>
      <c r="AS974" s="28">
        <f>SUMIFS('[4]BD Unidades'!$BC$3:$BC$1424,'[4]BD Unidades'!$A$3:$A$1424,$A974)</f>
        <v>0</v>
      </c>
      <c r="AT974" s="28">
        <f>SUMIFS('[4]BD Unidades'!$BE$3:$BE$1424,'[4]BD Unidades'!$A$3:$A$1424,$A974)</f>
        <v>0</v>
      </c>
      <c r="AU974" s="29">
        <f t="shared" si="62"/>
        <v>0</v>
      </c>
      <c r="AV974" s="30">
        <f t="shared" si="63"/>
        <v>3.3300000000000001E-3</v>
      </c>
      <c r="AW974" s="25">
        <f>IFERROR(SUMIFS('[4]BD Unidades'!$BI$3:$BI$1424,'[4]BD Unidades'!$A$3:$A$1424,$A974),"-")</f>
        <v>0</v>
      </c>
      <c r="AX974" s="25">
        <f>IFERROR(SUMIFS('[4]BD Unidades'!$BJ$3:$BJ$1424,'[4]BD Unidades'!$A$3:$A$1424,$A974),"-")</f>
        <v>0</v>
      </c>
    </row>
    <row r="975" spans="1:50" ht="14.4" x14ac:dyDescent="0.3">
      <c r="A975" s="7">
        <v>2420</v>
      </c>
      <c r="B975" s="7" t="s">
        <v>5202</v>
      </c>
      <c r="D975" s="8" t="s">
        <v>5203</v>
      </c>
      <c r="E975" s="19" t="s">
        <v>5204</v>
      </c>
      <c r="F975" s="19" t="s">
        <v>5204</v>
      </c>
      <c r="G975" s="19" t="s">
        <v>5205</v>
      </c>
      <c r="H975" s="19" t="s">
        <v>397</v>
      </c>
      <c r="I975" s="19">
        <v>2024</v>
      </c>
      <c r="J975" s="19" t="s">
        <v>495</v>
      </c>
      <c r="K975" s="19" t="s">
        <v>496</v>
      </c>
      <c r="L975" s="19" t="s">
        <v>213</v>
      </c>
      <c r="M975" s="19" t="s">
        <v>106</v>
      </c>
      <c r="N975" s="19" t="s">
        <v>243</v>
      </c>
      <c r="O975" s="19" t="s">
        <v>1512</v>
      </c>
      <c r="P975" s="19" t="s">
        <v>51</v>
      </c>
      <c r="Q975" s="9" t="s">
        <v>5206</v>
      </c>
      <c r="R975" s="20">
        <v>8.2449999999999992</v>
      </c>
      <c r="S975" s="20">
        <v>0.54600000000000004</v>
      </c>
      <c r="T975" s="20" t="s">
        <v>5207</v>
      </c>
      <c r="U975" s="20" t="s">
        <v>397</v>
      </c>
      <c r="V975" s="21" t="str">
        <f>_xlfn.XLOOKUP(D975,'[4]Gen. Real'!$A$2:$A$1168,'[4]Gen. Real'!$C$2:$C$1168,"-",0)</f>
        <v>-</v>
      </c>
      <c r="W975" s="22"/>
      <c r="X975" s="22" t="str">
        <f>_xlfn.XLOOKUP(D975,[4]Vertimiento!$J$2:$J$119,[4]Vertimiento!$K$2:$K$119,"-",0)</f>
        <v>-</v>
      </c>
      <c r="Y975" s="23" t="str">
        <f t="shared" si="60"/>
        <v>-</v>
      </c>
      <c r="Z975" s="19" t="str">
        <f>_xlfn.XLOOKUP(D975,[4]Cmg!$I$4:$I$99,[4]Cmg!$M$4:$M$99,"----",0,1)</f>
        <v>----</v>
      </c>
      <c r="AA975" s="19" t="str">
        <f>_xlfn.XLOOKUP(D975,[4]Cmg!$A$4:$A$101,[4]Cmg!$B$4:$B$101,"----",0,1)</f>
        <v>----</v>
      </c>
      <c r="AB975" s="19" t="str">
        <f>_xlfn.XLOOKUP(D975,[4]Cmg!$E$4:$E$101,[4]Cmg!$F$4:$F$101,"----",0,1)</f>
        <v>----</v>
      </c>
      <c r="AC975" s="19" t="str">
        <f>_xlfn.XLOOKUP(D975,[4]Cmg!$O$4:$O$101,[4]Cmg!$P$4:$P$101,"----",0,1)</f>
        <v>----</v>
      </c>
      <c r="AD975" s="24" t="str">
        <f>_xlfn.XLOOKUP(D975,[4]Cmg!$S$4:$S$101,[4]Cmg!$U$4:$U$101,"----",0,1)</f>
        <v>----</v>
      </c>
      <c r="AG975" s="25">
        <f>IFERROR(SUMIFS('[4]BD Unidades'!$AH:$AH,'[4]BD Unidades'!$A:$A,'BD Centrales 2024'!$A975),"-")</f>
        <v>0</v>
      </c>
      <c r="AH975" s="25">
        <f>SUMIFS('[4]BD Unidades'!$AJ$3:$AJ$1424,'[4]BD Unidades'!$A$3:$A$1424,$A975)</f>
        <v>0</v>
      </c>
      <c r="AI975" s="25">
        <f>SUMIFS('[4]BD Unidades'!$AL$3:$AL$1424,'[4]BD Unidades'!$A$3:$A$1424,$A975)</f>
        <v>0</v>
      </c>
      <c r="AJ975" s="26" t="str">
        <f t="shared" si="61"/>
        <v>-</v>
      </c>
      <c r="AK975" s="27">
        <f>IFERROR(SUMIFS('[4]BD Unidades'!$AO$3:$AO$1424,'[4]BD Unidades'!$A$3:$A$1424,$A975),"-")</f>
        <v>0</v>
      </c>
      <c r="AL975" s="27">
        <f>IFERROR(SUMIFS('[4]BD Unidades'!$AQ$3:$AQ$1424,'[4]BD Unidades'!$A$3:$A$1424,$A975),"-")</f>
        <v>0</v>
      </c>
      <c r="AM975" s="27">
        <f>IFERROR(SUMIFS('[4]BD Unidades'!$AS$3:$AS$1424,'[4]BD Unidades'!$A$3:$A$1424,$A975),"-")</f>
        <v>0</v>
      </c>
      <c r="AN975" s="27">
        <f>IFERROR(SUMIFS('[4]BD Unidades'!$AU$3:$AU$1424,'[4]BD Unidades'!$A$3:$A$1424,$A975),"-")</f>
        <v>0</v>
      </c>
      <c r="AO975" s="27">
        <f>IFERROR(SUMIFS('[4]BD Unidades'!$AW$3:$AW$1424,'[4]BD Unidades'!$A$3:$A$1424,$A975),"-")</f>
        <v>0</v>
      </c>
      <c r="AP975" s="27">
        <f>IFERROR(SUMIFS('[4]BD Unidades'!$AY$3:$AY$1424,'[4]BD Unidades'!$A$3:$A$1424,$A975),"-")</f>
        <v>0</v>
      </c>
      <c r="AQ975" s="25">
        <f>IFERROR(SUMIFS('[4]BD Unidades'!$AZ$3:$AZ$1424,'[4]BD Unidades'!$A$3:$A$1424,$A975),"-")</f>
        <v>0</v>
      </c>
      <c r="AR975" s="25">
        <f>IFERROR(SUMIFS('[4]BD Unidades'!$BA$3:$BA$1424,'[4]BD Unidades'!$A$3:$A$1424,$A975),"-")</f>
        <v>0</v>
      </c>
      <c r="AS975" s="28">
        <f>SUMIFS('[4]BD Unidades'!$BC$3:$BC$1424,'[4]BD Unidades'!$A$3:$A$1424,$A975)</f>
        <v>0</v>
      </c>
      <c r="AT975" s="28">
        <f>SUMIFS('[4]BD Unidades'!$BE$3:$BE$1424,'[4]BD Unidades'!$A$3:$A$1424,$A975)</f>
        <v>0</v>
      </c>
      <c r="AU975" s="29">
        <f t="shared" si="62"/>
        <v>0</v>
      </c>
      <c r="AV975" s="30">
        <f t="shared" si="63"/>
        <v>5.4600000000000004E-3</v>
      </c>
      <c r="AW975" s="25">
        <f>IFERROR(SUMIFS('[4]BD Unidades'!$BI$3:$BI$1424,'[4]BD Unidades'!$A$3:$A$1424,$A975),"-")</f>
        <v>0</v>
      </c>
      <c r="AX975" s="25">
        <f>IFERROR(SUMIFS('[4]BD Unidades'!$BJ$3:$BJ$1424,'[4]BD Unidades'!$A$3:$A$1424,$A975),"-")</f>
        <v>0</v>
      </c>
    </row>
    <row r="976" spans="1:50" ht="14.4" x14ac:dyDescent="0.3">
      <c r="A976" s="7">
        <v>2421</v>
      </c>
      <c r="B976" s="7" t="s">
        <v>5208</v>
      </c>
      <c r="D976" s="8" t="s">
        <v>5209</v>
      </c>
      <c r="E976" s="19" t="s">
        <v>5210</v>
      </c>
      <c r="F976" s="19" t="s">
        <v>5210</v>
      </c>
      <c r="G976" s="19" t="s">
        <v>5211</v>
      </c>
      <c r="H976" s="19" t="s">
        <v>397</v>
      </c>
      <c r="I976" s="19">
        <v>2024</v>
      </c>
      <c r="J976" s="19" t="s">
        <v>495</v>
      </c>
      <c r="K976" s="19" t="s">
        <v>496</v>
      </c>
      <c r="L976" s="19" t="s">
        <v>213</v>
      </c>
      <c r="M976" s="19" t="s">
        <v>90</v>
      </c>
      <c r="N976" s="19" t="s">
        <v>91</v>
      </c>
      <c r="O976" s="19" t="s">
        <v>91</v>
      </c>
      <c r="P976" s="19" t="s">
        <v>51</v>
      </c>
      <c r="Q976" s="9" t="s">
        <v>5212</v>
      </c>
      <c r="R976" s="20">
        <v>9.1129999999999995</v>
      </c>
      <c r="S976" s="20">
        <v>1.24</v>
      </c>
      <c r="T976" s="20">
        <v>7.9</v>
      </c>
      <c r="U976" s="20" t="s">
        <v>397</v>
      </c>
      <c r="V976" s="21" t="str">
        <f>_xlfn.XLOOKUP(D976,'[4]Gen. Real'!$A$2:$A$1168,'[4]Gen. Real'!$C$2:$C$1168,"-",0)</f>
        <v>-</v>
      </c>
      <c r="W976" s="22"/>
      <c r="X976" s="22" t="str">
        <f>_xlfn.XLOOKUP(D976,[4]Vertimiento!$J$2:$J$119,[4]Vertimiento!$K$2:$K$119,"-",0)</f>
        <v>-</v>
      </c>
      <c r="Y976" s="23" t="str">
        <f t="shared" si="60"/>
        <v>-</v>
      </c>
      <c r="Z976" s="19" t="str">
        <f>_xlfn.XLOOKUP(D976,[4]Cmg!$I$4:$I$99,[4]Cmg!$M$4:$M$99,"----",0,1)</f>
        <v>----</v>
      </c>
      <c r="AA976" s="19" t="str">
        <f>_xlfn.XLOOKUP(D976,[4]Cmg!$A$4:$A$101,[4]Cmg!$B$4:$B$101,"----",0,1)</f>
        <v>----</v>
      </c>
      <c r="AB976" s="19" t="str">
        <f>_xlfn.XLOOKUP(D976,[4]Cmg!$E$4:$E$101,[4]Cmg!$F$4:$F$101,"----",0,1)</f>
        <v>----</v>
      </c>
      <c r="AC976" s="19" t="str">
        <f>_xlfn.XLOOKUP(D976,[4]Cmg!$O$4:$O$101,[4]Cmg!$P$4:$P$101,"----",0,1)</f>
        <v>----</v>
      </c>
      <c r="AD976" s="24" t="str">
        <f>_xlfn.XLOOKUP(D976,[4]Cmg!$S$4:$S$101,[4]Cmg!$U$4:$U$101,"----",0,1)</f>
        <v>----</v>
      </c>
      <c r="AG976" s="25">
        <f>IFERROR(SUMIFS('[4]BD Unidades'!$AH:$AH,'[4]BD Unidades'!$A:$A,'BD Centrales 2024'!$A976),"-")</f>
        <v>0</v>
      </c>
      <c r="AH976" s="25">
        <f>SUMIFS('[4]BD Unidades'!$AJ$3:$AJ$1424,'[4]BD Unidades'!$A$3:$A$1424,$A976)</f>
        <v>0</v>
      </c>
      <c r="AI976" s="25">
        <f>SUMIFS('[4]BD Unidades'!$AL$3:$AL$1424,'[4]BD Unidades'!$A$3:$A$1424,$A976)</f>
        <v>0</v>
      </c>
      <c r="AJ976" s="26" t="str">
        <f t="shared" si="61"/>
        <v>-</v>
      </c>
      <c r="AK976" s="27">
        <f>IFERROR(SUMIFS('[4]BD Unidades'!$AO$3:$AO$1424,'[4]BD Unidades'!$A$3:$A$1424,$A976),"-")</f>
        <v>0</v>
      </c>
      <c r="AL976" s="27">
        <f>IFERROR(SUMIFS('[4]BD Unidades'!$AQ$3:$AQ$1424,'[4]BD Unidades'!$A$3:$A$1424,$A976),"-")</f>
        <v>0</v>
      </c>
      <c r="AM976" s="27">
        <f>IFERROR(SUMIFS('[4]BD Unidades'!$AS$3:$AS$1424,'[4]BD Unidades'!$A$3:$A$1424,$A976),"-")</f>
        <v>0</v>
      </c>
      <c r="AN976" s="27">
        <f>IFERROR(SUMIFS('[4]BD Unidades'!$AU$3:$AU$1424,'[4]BD Unidades'!$A$3:$A$1424,$A976),"-")</f>
        <v>0</v>
      </c>
      <c r="AO976" s="27">
        <f>IFERROR(SUMIFS('[4]BD Unidades'!$AW$3:$AW$1424,'[4]BD Unidades'!$A$3:$A$1424,$A976),"-")</f>
        <v>0</v>
      </c>
      <c r="AP976" s="27">
        <f>IFERROR(SUMIFS('[4]BD Unidades'!$AY$3:$AY$1424,'[4]BD Unidades'!$A$3:$A$1424,$A976),"-")</f>
        <v>0</v>
      </c>
      <c r="AQ976" s="25">
        <f>IFERROR(SUMIFS('[4]BD Unidades'!$AZ$3:$AZ$1424,'[4]BD Unidades'!$A$3:$A$1424,$A976),"-")</f>
        <v>0</v>
      </c>
      <c r="AR976" s="25">
        <f>IFERROR(SUMIFS('[4]BD Unidades'!$BA$3:$BA$1424,'[4]BD Unidades'!$A$3:$A$1424,$A976),"-")</f>
        <v>0</v>
      </c>
      <c r="AS976" s="28">
        <f>SUMIFS('[4]BD Unidades'!$BC$3:$BC$1424,'[4]BD Unidades'!$A$3:$A$1424,$A976)</f>
        <v>0</v>
      </c>
      <c r="AT976" s="28">
        <f>SUMIFS('[4]BD Unidades'!$BE$3:$BE$1424,'[4]BD Unidades'!$A$3:$A$1424,$A976)</f>
        <v>0</v>
      </c>
      <c r="AU976" s="29">
        <f t="shared" si="62"/>
        <v>0</v>
      </c>
      <c r="AV976" s="30">
        <f t="shared" si="63"/>
        <v>1.24E-2</v>
      </c>
      <c r="AW976" s="25">
        <f>IFERROR(SUMIFS('[4]BD Unidades'!$BI$3:$BI$1424,'[4]BD Unidades'!$A$3:$A$1424,$A976),"-")</f>
        <v>0</v>
      </c>
      <c r="AX976" s="25">
        <f>IFERROR(SUMIFS('[4]BD Unidades'!$BJ$3:$BJ$1424,'[4]BD Unidades'!$A$3:$A$1424,$A976),"-")</f>
        <v>0</v>
      </c>
    </row>
    <row r="977" spans="1:50" ht="14.4" x14ac:dyDescent="0.3">
      <c r="A977" s="7">
        <v>2425</v>
      </c>
      <c r="B977" s="7" t="s">
        <v>5213</v>
      </c>
      <c r="D977" s="8" t="s">
        <v>5214</v>
      </c>
      <c r="E977" s="19" t="s">
        <v>5215</v>
      </c>
      <c r="F977" s="19" t="s">
        <v>5215</v>
      </c>
      <c r="G977" s="19" t="s">
        <v>5216</v>
      </c>
      <c r="H977" s="19" t="s">
        <v>397</v>
      </c>
      <c r="I977" s="19">
        <v>2024</v>
      </c>
      <c r="J977" s="19" t="s">
        <v>495</v>
      </c>
      <c r="K977" s="19" t="s">
        <v>496</v>
      </c>
      <c r="L977" s="19" t="s">
        <v>213</v>
      </c>
      <c r="M977" s="19" t="s">
        <v>477</v>
      </c>
      <c r="N977" s="19" t="s">
        <v>478</v>
      </c>
      <c r="O977" s="19" t="s">
        <v>617</v>
      </c>
      <c r="P977" s="19" t="s">
        <v>51</v>
      </c>
      <c r="Q977" s="9" t="s">
        <v>5217</v>
      </c>
      <c r="R977" s="20">
        <v>3</v>
      </c>
      <c r="S977" s="20">
        <v>0.58299999999999996</v>
      </c>
      <c r="T977" s="20">
        <v>3.02</v>
      </c>
      <c r="U977" s="20" t="s">
        <v>397</v>
      </c>
      <c r="V977" s="21" t="str">
        <f>_xlfn.XLOOKUP(D977,'[4]Gen. Real'!$A$2:$A$1168,'[4]Gen. Real'!$C$2:$C$1168,"-",0)</f>
        <v>-</v>
      </c>
      <c r="W977" s="22"/>
      <c r="X977" s="22" t="str">
        <f>_xlfn.XLOOKUP(D977,[4]Vertimiento!$J$2:$J$119,[4]Vertimiento!$K$2:$K$119,"-",0)</f>
        <v>-</v>
      </c>
      <c r="Y977" s="23" t="str">
        <f t="shared" si="60"/>
        <v>-</v>
      </c>
      <c r="Z977" s="19" t="str">
        <f>_xlfn.XLOOKUP(D977,[4]Cmg!$I$4:$I$99,[4]Cmg!$M$4:$M$99,"----",0,1)</f>
        <v>----</v>
      </c>
      <c r="AA977" s="19" t="str">
        <f>_xlfn.XLOOKUP(D977,[4]Cmg!$A$4:$A$101,[4]Cmg!$B$4:$B$101,"----",0,1)</f>
        <v>----</v>
      </c>
      <c r="AB977" s="19" t="str">
        <f>_xlfn.XLOOKUP(D977,[4]Cmg!$E$4:$E$101,[4]Cmg!$F$4:$F$101,"----",0,1)</f>
        <v>----</v>
      </c>
      <c r="AC977" s="19" t="str">
        <f>_xlfn.XLOOKUP(D977,[4]Cmg!$O$4:$O$101,[4]Cmg!$P$4:$P$101,"----",0,1)</f>
        <v>----</v>
      </c>
      <c r="AD977" s="24" t="str">
        <f>_xlfn.XLOOKUP(D977,[4]Cmg!$S$4:$S$101,[4]Cmg!$U$4:$U$101,"----",0,1)</f>
        <v>----</v>
      </c>
      <c r="AG977" s="25">
        <f>IFERROR(SUMIFS('[4]BD Unidades'!$AH:$AH,'[4]BD Unidades'!$A:$A,'BD Centrales 2024'!$A977),"-")</f>
        <v>0</v>
      </c>
      <c r="AH977" s="25">
        <f>SUMIFS('[4]BD Unidades'!$AJ$3:$AJ$1424,'[4]BD Unidades'!$A$3:$A$1424,$A977)</f>
        <v>0</v>
      </c>
      <c r="AI977" s="25">
        <f>SUMIFS('[4]BD Unidades'!$AL$3:$AL$1424,'[4]BD Unidades'!$A$3:$A$1424,$A977)</f>
        <v>0</v>
      </c>
      <c r="AJ977" s="26" t="str">
        <f t="shared" si="61"/>
        <v>-</v>
      </c>
      <c r="AK977" s="27">
        <f>IFERROR(SUMIFS('[4]BD Unidades'!$AO$3:$AO$1424,'[4]BD Unidades'!$A$3:$A$1424,$A977),"-")</f>
        <v>0</v>
      </c>
      <c r="AL977" s="27">
        <f>IFERROR(SUMIFS('[4]BD Unidades'!$AQ$3:$AQ$1424,'[4]BD Unidades'!$A$3:$A$1424,$A977),"-")</f>
        <v>0</v>
      </c>
      <c r="AM977" s="27">
        <f>IFERROR(SUMIFS('[4]BD Unidades'!$AS$3:$AS$1424,'[4]BD Unidades'!$A$3:$A$1424,$A977),"-")</f>
        <v>0</v>
      </c>
      <c r="AN977" s="27">
        <f>IFERROR(SUMIFS('[4]BD Unidades'!$AU$3:$AU$1424,'[4]BD Unidades'!$A$3:$A$1424,$A977),"-")</f>
        <v>0</v>
      </c>
      <c r="AO977" s="27">
        <f>IFERROR(SUMIFS('[4]BD Unidades'!$AW$3:$AW$1424,'[4]BD Unidades'!$A$3:$A$1424,$A977),"-")</f>
        <v>0</v>
      </c>
      <c r="AP977" s="27">
        <f>IFERROR(SUMIFS('[4]BD Unidades'!$AY$3:$AY$1424,'[4]BD Unidades'!$A$3:$A$1424,$A977),"-")</f>
        <v>0</v>
      </c>
      <c r="AQ977" s="25">
        <f>IFERROR(SUMIFS('[4]BD Unidades'!$AZ$3:$AZ$1424,'[4]BD Unidades'!$A$3:$A$1424,$A977),"-")</f>
        <v>0</v>
      </c>
      <c r="AR977" s="25">
        <f>IFERROR(SUMIFS('[4]BD Unidades'!$BA$3:$BA$1424,'[4]BD Unidades'!$A$3:$A$1424,$A977),"-")</f>
        <v>0</v>
      </c>
      <c r="AS977" s="28">
        <f>SUMIFS('[4]BD Unidades'!$BC$3:$BC$1424,'[4]BD Unidades'!$A$3:$A$1424,$A977)</f>
        <v>0</v>
      </c>
      <c r="AT977" s="28">
        <f>SUMIFS('[4]BD Unidades'!$BE$3:$BE$1424,'[4]BD Unidades'!$A$3:$A$1424,$A977)</f>
        <v>0</v>
      </c>
      <c r="AU977" s="29">
        <f t="shared" si="62"/>
        <v>0</v>
      </c>
      <c r="AV977" s="30">
        <f t="shared" si="63"/>
        <v>5.8299999999999992E-3</v>
      </c>
      <c r="AW977" s="25">
        <f>IFERROR(SUMIFS('[4]BD Unidades'!$BI$3:$BI$1424,'[4]BD Unidades'!$A$3:$A$1424,$A977),"-")</f>
        <v>0</v>
      </c>
      <c r="AX977" s="25">
        <f>IFERROR(SUMIFS('[4]BD Unidades'!$BJ$3:$BJ$1424,'[4]BD Unidades'!$A$3:$A$1424,$A977),"-")</f>
        <v>0</v>
      </c>
    </row>
    <row r="978" spans="1:50" ht="14.4" x14ac:dyDescent="0.3">
      <c r="A978" s="7">
        <v>2427</v>
      </c>
      <c r="B978" s="7" t="s">
        <v>5218</v>
      </c>
      <c r="D978" s="8" t="s">
        <v>5219</v>
      </c>
      <c r="E978" s="19" t="s">
        <v>5220</v>
      </c>
      <c r="F978" s="19" t="s">
        <v>5220</v>
      </c>
      <c r="G978" s="19" t="s">
        <v>5221</v>
      </c>
      <c r="H978" s="19" t="s">
        <v>397</v>
      </c>
      <c r="I978" s="19">
        <v>2024</v>
      </c>
      <c r="J978" s="19" t="s">
        <v>495</v>
      </c>
      <c r="K978" s="19" t="s">
        <v>496</v>
      </c>
      <c r="L978" s="19" t="s">
        <v>213</v>
      </c>
      <c r="M978" s="19" t="s">
        <v>497</v>
      </c>
      <c r="N978" s="19" t="s">
        <v>48</v>
      </c>
      <c r="O978" s="19" t="s">
        <v>498</v>
      </c>
      <c r="P978" s="19" t="s">
        <v>51</v>
      </c>
      <c r="Q978" s="9" t="s">
        <v>5223</v>
      </c>
      <c r="R978" s="20">
        <v>6</v>
      </c>
      <c r="S978" s="20">
        <v>0</v>
      </c>
      <c r="T978" s="20">
        <v>6</v>
      </c>
      <c r="U978" s="20" t="s">
        <v>397</v>
      </c>
      <c r="V978" s="21" t="str">
        <f>_xlfn.XLOOKUP(D978,'[4]Gen. Real'!$A$2:$A$1168,'[4]Gen. Real'!$C$2:$C$1168,"-",0)</f>
        <v>-</v>
      </c>
      <c r="W978" s="22"/>
      <c r="X978" s="22" t="str">
        <f>_xlfn.XLOOKUP(D978,[4]Vertimiento!$J$2:$J$119,[4]Vertimiento!$K$2:$K$119,"-",0)</f>
        <v>-</v>
      </c>
      <c r="Y978" s="23" t="str">
        <f t="shared" si="60"/>
        <v>-</v>
      </c>
      <c r="Z978" s="19" t="str">
        <f>_xlfn.XLOOKUP(D978,[4]Cmg!$I$4:$I$99,[4]Cmg!$M$4:$M$99,"----",0,1)</f>
        <v>----</v>
      </c>
      <c r="AA978" s="19" t="str">
        <f>_xlfn.XLOOKUP(D978,[4]Cmg!$A$4:$A$101,[4]Cmg!$B$4:$B$101,"----",0,1)</f>
        <v>----</v>
      </c>
      <c r="AB978" s="19" t="str">
        <f>_xlfn.XLOOKUP(D978,[4]Cmg!$E$4:$E$101,[4]Cmg!$F$4:$F$101,"----",0,1)</f>
        <v>----</v>
      </c>
      <c r="AC978" s="19" t="str">
        <f>_xlfn.XLOOKUP(D978,[4]Cmg!$O$4:$O$101,[4]Cmg!$P$4:$P$101,"----",0,1)</f>
        <v>----</v>
      </c>
      <c r="AD978" s="24" t="str">
        <f>_xlfn.XLOOKUP(D978,[4]Cmg!$S$4:$S$101,[4]Cmg!$U$4:$U$101,"----",0,1)</f>
        <v>----</v>
      </c>
      <c r="AG978" s="25">
        <f>IFERROR(SUMIFS('[4]BD Unidades'!$AH:$AH,'[4]BD Unidades'!$A:$A,'BD Centrales 2024'!$A978),"-")</f>
        <v>0</v>
      </c>
      <c r="AH978" s="25">
        <f>SUMIFS('[4]BD Unidades'!$AJ$3:$AJ$1424,'[4]BD Unidades'!$A$3:$A$1424,$A978)</f>
        <v>0</v>
      </c>
      <c r="AI978" s="25">
        <f>SUMIFS('[4]BD Unidades'!$AL$3:$AL$1424,'[4]BD Unidades'!$A$3:$A$1424,$A978)</f>
        <v>0</v>
      </c>
      <c r="AJ978" s="26" t="str">
        <f t="shared" si="61"/>
        <v>-</v>
      </c>
      <c r="AK978" s="27">
        <f>IFERROR(SUMIFS('[4]BD Unidades'!$AO$3:$AO$1424,'[4]BD Unidades'!$A$3:$A$1424,$A978),"-")</f>
        <v>0</v>
      </c>
      <c r="AL978" s="27">
        <f>IFERROR(SUMIFS('[4]BD Unidades'!$AQ$3:$AQ$1424,'[4]BD Unidades'!$A$3:$A$1424,$A978),"-")</f>
        <v>0</v>
      </c>
      <c r="AM978" s="27">
        <f>IFERROR(SUMIFS('[4]BD Unidades'!$AS$3:$AS$1424,'[4]BD Unidades'!$A$3:$A$1424,$A978),"-")</f>
        <v>0</v>
      </c>
      <c r="AN978" s="27">
        <f>IFERROR(SUMIFS('[4]BD Unidades'!$AU$3:$AU$1424,'[4]BD Unidades'!$A$3:$A$1424,$A978),"-")</f>
        <v>0</v>
      </c>
      <c r="AO978" s="27">
        <f>IFERROR(SUMIFS('[4]BD Unidades'!$AW$3:$AW$1424,'[4]BD Unidades'!$A$3:$A$1424,$A978),"-")</f>
        <v>0</v>
      </c>
      <c r="AP978" s="27">
        <f>IFERROR(SUMIFS('[4]BD Unidades'!$AY$3:$AY$1424,'[4]BD Unidades'!$A$3:$A$1424,$A978),"-")</f>
        <v>0</v>
      </c>
      <c r="AQ978" s="25">
        <f>IFERROR(SUMIFS('[4]BD Unidades'!$AZ$3:$AZ$1424,'[4]BD Unidades'!$A$3:$A$1424,$A978),"-")</f>
        <v>0</v>
      </c>
      <c r="AR978" s="25">
        <f>IFERROR(SUMIFS('[4]BD Unidades'!$BA$3:$BA$1424,'[4]BD Unidades'!$A$3:$A$1424,$A978),"-")</f>
        <v>0</v>
      </c>
      <c r="AS978" s="28">
        <f>SUMIFS('[4]BD Unidades'!$BC$3:$BC$1424,'[4]BD Unidades'!$A$3:$A$1424,$A978)</f>
        <v>0</v>
      </c>
      <c r="AT978" s="28">
        <f>SUMIFS('[4]BD Unidades'!$BE$3:$BE$1424,'[4]BD Unidades'!$A$3:$A$1424,$A978)</f>
        <v>0</v>
      </c>
      <c r="AU978" s="29">
        <f t="shared" si="62"/>
        <v>0</v>
      </c>
      <c r="AV978" s="30">
        <f t="shared" si="63"/>
        <v>0</v>
      </c>
      <c r="AW978" s="25">
        <f>IFERROR(SUMIFS('[4]BD Unidades'!$BI$3:$BI$1424,'[4]BD Unidades'!$A$3:$A$1424,$A978),"-")</f>
        <v>0</v>
      </c>
      <c r="AX978" s="25">
        <f>IFERROR(SUMIFS('[4]BD Unidades'!$BJ$3:$BJ$1424,'[4]BD Unidades'!$A$3:$A$1424,$A978),"-")</f>
        <v>0</v>
      </c>
    </row>
    <row r="979" spans="1:50" ht="14.4" x14ac:dyDescent="0.3">
      <c r="A979" s="7">
        <v>2428</v>
      </c>
      <c r="B979" s="7" t="s">
        <v>5224</v>
      </c>
      <c r="D979" s="8" t="s">
        <v>5225</v>
      </c>
      <c r="E979" s="19" t="s">
        <v>5226</v>
      </c>
      <c r="F979" s="19" t="s">
        <v>5226</v>
      </c>
      <c r="G979" s="19" t="s">
        <v>5227</v>
      </c>
      <c r="H979" s="19" t="s">
        <v>397</v>
      </c>
      <c r="I979" s="19">
        <v>2024</v>
      </c>
      <c r="J979" s="19" t="s">
        <v>495</v>
      </c>
      <c r="K979" s="19" t="s">
        <v>496</v>
      </c>
      <c r="L979" s="19" t="s">
        <v>213</v>
      </c>
      <c r="M979" s="19" t="s">
        <v>90</v>
      </c>
      <c r="N979" s="19" t="s">
        <v>868</v>
      </c>
      <c r="O979" s="19" t="s">
        <v>868</v>
      </c>
      <c r="P979" s="19" t="s">
        <v>51</v>
      </c>
      <c r="Q979" s="9" t="s">
        <v>5228</v>
      </c>
      <c r="R979" s="20">
        <v>9.0449999999999999</v>
      </c>
      <c r="S979" s="20">
        <v>0.498</v>
      </c>
      <c r="T979" s="20">
        <v>9</v>
      </c>
      <c r="U979" s="20" t="s">
        <v>397</v>
      </c>
      <c r="V979" s="21" t="str">
        <f>_xlfn.XLOOKUP(D979,'[4]Gen. Real'!$A$2:$A$1168,'[4]Gen. Real'!$C$2:$C$1168,"-",0)</f>
        <v>-</v>
      </c>
      <c r="W979" s="22"/>
      <c r="X979" s="22" t="str">
        <f>_xlfn.XLOOKUP(D979,[4]Vertimiento!$J$2:$J$119,[4]Vertimiento!$K$2:$K$119,"-",0)</f>
        <v>-</v>
      </c>
      <c r="Y979" s="23" t="str">
        <f t="shared" si="60"/>
        <v>-</v>
      </c>
      <c r="Z979" s="19" t="str">
        <f>_xlfn.XLOOKUP(D979,[4]Cmg!$I$4:$I$99,[4]Cmg!$M$4:$M$99,"----",0,1)</f>
        <v>----</v>
      </c>
      <c r="AA979" s="19" t="str">
        <f>_xlfn.XLOOKUP(D979,[4]Cmg!$A$4:$A$101,[4]Cmg!$B$4:$B$101,"----",0,1)</f>
        <v>----</v>
      </c>
      <c r="AB979" s="19" t="str">
        <f>_xlfn.XLOOKUP(D979,[4]Cmg!$E$4:$E$101,[4]Cmg!$F$4:$F$101,"----",0,1)</f>
        <v>----</v>
      </c>
      <c r="AC979" s="19" t="str">
        <f>_xlfn.XLOOKUP(D979,[4]Cmg!$O$4:$O$101,[4]Cmg!$P$4:$P$101,"----",0,1)</f>
        <v>----</v>
      </c>
      <c r="AD979" s="24" t="str">
        <f>_xlfn.XLOOKUP(D979,[4]Cmg!$S$4:$S$101,[4]Cmg!$U$4:$U$101,"----",0,1)</f>
        <v>----</v>
      </c>
      <c r="AG979" s="25">
        <f>IFERROR(SUMIFS('[4]BD Unidades'!$AH:$AH,'[4]BD Unidades'!$A:$A,'BD Centrales 2024'!$A979),"-")</f>
        <v>0</v>
      </c>
      <c r="AH979" s="25">
        <f>SUMIFS('[4]BD Unidades'!$AJ$3:$AJ$1424,'[4]BD Unidades'!$A$3:$A$1424,$A979)</f>
        <v>0</v>
      </c>
      <c r="AI979" s="25">
        <f>SUMIFS('[4]BD Unidades'!$AL$3:$AL$1424,'[4]BD Unidades'!$A$3:$A$1424,$A979)</f>
        <v>0</v>
      </c>
      <c r="AJ979" s="26" t="str">
        <f t="shared" si="61"/>
        <v>-</v>
      </c>
      <c r="AK979" s="27">
        <f>IFERROR(SUMIFS('[4]BD Unidades'!$AO$3:$AO$1424,'[4]BD Unidades'!$A$3:$A$1424,$A979),"-")</f>
        <v>0</v>
      </c>
      <c r="AL979" s="27">
        <f>IFERROR(SUMIFS('[4]BD Unidades'!$AQ$3:$AQ$1424,'[4]BD Unidades'!$A$3:$A$1424,$A979),"-")</f>
        <v>0</v>
      </c>
      <c r="AM979" s="27">
        <f>IFERROR(SUMIFS('[4]BD Unidades'!$AS$3:$AS$1424,'[4]BD Unidades'!$A$3:$A$1424,$A979),"-")</f>
        <v>0</v>
      </c>
      <c r="AN979" s="27">
        <f>IFERROR(SUMIFS('[4]BD Unidades'!$AU$3:$AU$1424,'[4]BD Unidades'!$A$3:$A$1424,$A979),"-")</f>
        <v>0</v>
      </c>
      <c r="AO979" s="27">
        <f>IFERROR(SUMIFS('[4]BD Unidades'!$AW$3:$AW$1424,'[4]BD Unidades'!$A$3:$A$1424,$A979),"-")</f>
        <v>0</v>
      </c>
      <c r="AP979" s="27">
        <f>IFERROR(SUMIFS('[4]BD Unidades'!$AY$3:$AY$1424,'[4]BD Unidades'!$A$3:$A$1424,$A979),"-")</f>
        <v>0</v>
      </c>
      <c r="AQ979" s="25">
        <f>IFERROR(SUMIFS('[4]BD Unidades'!$AZ$3:$AZ$1424,'[4]BD Unidades'!$A$3:$A$1424,$A979),"-")</f>
        <v>0</v>
      </c>
      <c r="AR979" s="25">
        <f>IFERROR(SUMIFS('[4]BD Unidades'!$BA$3:$BA$1424,'[4]BD Unidades'!$A$3:$A$1424,$A979),"-")</f>
        <v>0</v>
      </c>
      <c r="AS979" s="28">
        <f>SUMIFS('[4]BD Unidades'!$BC$3:$BC$1424,'[4]BD Unidades'!$A$3:$A$1424,$A979)</f>
        <v>0</v>
      </c>
      <c r="AT979" s="28">
        <f>SUMIFS('[4]BD Unidades'!$BE$3:$BE$1424,'[4]BD Unidades'!$A$3:$A$1424,$A979)</f>
        <v>0</v>
      </c>
      <c r="AU979" s="29">
        <f t="shared" si="62"/>
        <v>0</v>
      </c>
      <c r="AV979" s="30">
        <f t="shared" si="63"/>
        <v>4.9800000000000001E-3</v>
      </c>
      <c r="AW979" s="25">
        <f>IFERROR(SUMIFS('[4]BD Unidades'!$BI$3:$BI$1424,'[4]BD Unidades'!$A$3:$A$1424,$A979),"-")</f>
        <v>0</v>
      </c>
      <c r="AX979" s="25">
        <f>IFERROR(SUMIFS('[4]BD Unidades'!$BJ$3:$BJ$1424,'[4]BD Unidades'!$A$3:$A$1424,$A979),"-")</f>
        <v>0</v>
      </c>
    </row>
    <row r="980" spans="1:50" ht="14.4" x14ac:dyDescent="0.3">
      <c r="A980" s="7">
        <v>2430</v>
      </c>
      <c r="B980" s="7" t="s">
        <v>5229</v>
      </c>
      <c r="D980" s="8" t="s">
        <v>5230</v>
      </c>
      <c r="E980" s="19" t="s">
        <v>5231</v>
      </c>
      <c r="F980" s="19" t="s">
        <v>5231</v>
      </c>
      <c r="G980" s="19" t="s">
        <v>4486</v>
      </c>
      <c r="H980" s="19" t="s">
        <v>397</v>
      </c>
      <c r="I980" s="19">
        <v>2024</v>
      </c>
      <c r="J980" s="19" t="s">
        <v>495</v>
      </c>
      <c r="K980" s="19" t="s">
        <v>496</v>
      </c>
      <c r="L980" s="19" t="s">
        <v>213</v>
      </c>
      <c r="M980" s="19" t="s">
        <v>48</v>
      </c>
      <c r="N980" s="19" t="s">
        <v>48</v>
      </c>
      <c r="O980" s="19" t="s">
        <v>933</v>
      </c>
      <c r="P980" s="19" t="s">
        <v>51</v>
      </c>
      <c r="Q980" s="9" t="s">
        <v>5232</v>
      </c>
      <c r="R980" s="20">
        <v>0.21</v>
      </c>
      <c r="S980" s="20">
        <v>52.381</v>
      </c>
      <c r="T980" s="20">
        <v>0.1</v>
      </c>
      <c r="U980" s="20" t="s">
        <v>397</v>
      </c>
      <c r="V980" s="21" t="str">
        <f>_xlfn.XLOOKUP(D980,'[4]Gen. Real'!$A$2:$A$1168,'[4]Gen. Real'!$C$2:$C$1168,"-",0)</f>
        <v>-</v>
      </c>
      <c r="W980" s="22"/>
      <c r="X980" s="22" t="str">
        <f>_xlfn.XLOOKUP(D980,[4]Vertimiento!$J$2:$J$119,[4]Vertimiento!$K$2:$K$119,"-",0)</f>
        <v>-</v>
      </c>
      <c r="Y980" s="23" t="str">
        <f t="shared" si="60"/>
        <v>-</v>
      </c>
      <c r="Z980" s="19" t="str">
        <f>_xlfn.XLOOKUP(D980,[4]Cmg!$I$4:$I$99,[4]Cmg!$M$4:$M$99,"----",0,1)</f>
        <v>----</v>
      </c>
      <c r="AA980" s="19" t="str">
        <f>_xlfn.XLOOKUP(D980,[4]Cmg!$A$4:$A$101,[4]Cmg!$B$4:$B$101,"----",0,1)</f>
        <v>----</v>
      </c>
      <c r="AB980" s="19" t="str">
        <f>_xlfn.XLOOKUP(D980,[4]Cmg!$E$4:$E$101,[4]Cmg!$F$4:$F$101,"----",0,1)</f>
        <v>----</v>
      </c>
      <c r="AC980" s="19" t="str">
        <f>_xlfn.XLOOKUP(D980,[4]Cmg!$O$4:$O$101,[4]Cmg!$P$4:$P$101,"----",0,1)</f>
        <v>----</v>
      </c>
      <c r="AD980" s="24" t="str">
        <f>_xlfn.XLOOKUP(D980,[4]Cmg!$S$4:$S$101,[4]Cmg!$U$4:$U$101,"----",0,1)</f>
        <v>----</v>
      </c>
      <c r="AG980" s="25">
        <f>IFERROR(SUMIFS('[4]BD Unidades'!$AH:$AH,'[4]BD Unidades'!$A:$A,'BD Centrales 2024'!$A980),"-")</f>
        <v>0</v>
      </c>
      <c r="AH980" s="25">
        <f>SUMIFS('[4]BD Unidades'!$AJ$3:$AJ$1424,'[4]BD Unidades'!$A$3:$A$1424,$A980)</f>
        <v>0</v>
      </c>
      <c r="AI980" s="25">
        <f>SUMIFS('[4]BD Unidades'!$AL$3:$AL$1424,'[4]BD Unidades'!$A$3:$A$1424,$A980)</f>
        <v>0</v>
      </c>
      <c r="AJ980" s="26" t="str">
        <f t="shared" si="61"/>
        <v>-</v>
      </c>
      <c r="AK980" s="27">
        <f>IFERROR(SUMIFS('[4]BD Unidades'!$AO$3:$AO$1424,'[4]BD Unidades'!$A$3:$A$1424,$A980),"-")</f>
        <v>0</v>
      </c>
      <c r="AL980" s="27">
        <f>IFERROR(SUMIFS('[4]BD Unidades'!$AQ$3:$AQ$1424,'[4]BD Unidades'!$A$3:$A$1424,$A980),"-")</f>
        <v>0</v>
      </c>
      <c r="AM980" s="27">
        <f>IFERROR(SUMIFS('[4]BD Unidades'!$AS$3:$AS$1424,'[4]BD Unidades'!$A$3:$A$1424,$A980),"-")</f>
        <v>0</v>
      </c>
      <c r="AN980" s="27">
        <f>IFERROR(SUMIFS('[4]BD Unidades'!$AU$3:$AU$1424,'[4]BD Unidades'!$A$3:$A$1424,$A980),"-")</f>
        <v>0</v>
      </c>
      <c r="AO980" s="27">
        <f>IFERROR(SUMIFS('[4]BD Unidades'!$AW$3:$AW$1424,'[4]BD Unidades'!$A$3:$A$1424,$A980),"-")</f>
        <v>0</v>
      </c>
      <c r="AP980" s="27">
        <f>IFERROR(SUMIFS('[4]BD Unidades'!$AY$3:$AY$1424,'[4]BD Unidades'!$A$3:$A$1424,$A980),"-")</f>
        <v>0</v>
      </c>
      <c r="AQ980" s="25">
        <f>IFERROR(SUMIFS('[4]BD Unidades'!$AZ$3:$AZ$1424,'[4]BD Unidades'!$A$3:$A$1424,$A980),"-")</f>
        <v>0</v>
      </c>
      <c r="AR980" s="25">
        <f>IFERROR(SUMIFS('[4]BD Unidades'!$BA$3:$BA$1424,'[4]BD Unidades'!$A$3:$A$1424,$A980),"-")</f>
        <v>0</v>
      </c>
      <c r="AS980" s="28">
        <f>SUMIFS('[4]BD Unidades'!$BC$3:$BC$1424,'[4]BD Unidades'!$A$3:$A$1424,$A980)</f>
        <v>0</v>
      </c>
      <c r="AT980" s="28">
        <f>SUMIFS('[4]BD Unidades'!$BE$3:$BE$1424,'[4]BD Unidades'!$A$3:$A$1424,$A980)</f>
        <v>0</v>
      </c>
      <c r="AU980" s="29">
        <f t="shared" si="62"/>
        <v>0</v>
      </c>
      <c r="AV980" s="30">
        <f t="shared" si="63"/>
        <v>0.52381</v>
      </c>
      <c r="AW980" s="25">
        <f>IFERROR(SUMIFS('[4]BD Unidades'!$BI$3:$BI$1424,'[4]BD Unidades'!$A$3:$A$1424,$A980),"-")</f>
        <v>0</v>
      </c>
      <c r="AX980" s="25">
        <f>IFERROR(SUMIFS('[4]BD Unidades'!$BJ$3:$BJ$1424,'[4]BD Unidades'!$A$3:$A$1424,$A980),"-")</f>
        <v>0</v>
      </c>
    </row>
    <row r="981" spans="1:50" ht="14.4" x14ac:dyDescent="0.3">
      <c r="A981" s="7">
        <v>2431</v>
      </c>
      <c r="B981" s="7" t="s">
        <v>5240</v>
      </c>
      <c r="D981" s="8" t="s">
        <v>5241</v>
      </c>
      <c r="E981" s="19" t="s">
        <v>5242</v>
      </c>
      <c r="F981" s="19" t="s">
        <v>5242</v>
      </c>
      <c r="G981" s="19" t="s">
        <v>5243</v>
      </c>
      <c r="H981" s="19" t="s">
        <v>397</v>
      </c>
      <c r="I981" s="19">
        <v>2024</v>
      </c>
      <c r="J981" s="19" t="s">
        <v>495</v>
      </c>
      <c r="K981" s="19" t="s">
        <v>496</v>
      </c>
      <c r="L981" s="19" t="s">
        <v>213</v>
      </c>
      <c r="M981" s="19" t="s">
        <v>106</v>
      </c>
      <c r="N981" s="19" t="s">
        <v>243</v>
      </c>
      <c r="O981" s="19" t="s">
        <v>1569</v>
      </c>
      <c r="P981" s="19" t="s">
        <v>51</v>
      </c>
      <c r="Q981" s="9" t="s">
        <v>5217</v>
      </c>
      <c r="R981" s="20">
        <v>9.1440000000000001</v>
      </c>
      <c r="S981" s="20">
        <v>1.575</v>
      </c>
      <c r="T981" s="20">
        <v>2.2000000000000002</v>
      </c>
      <c r="U981" s="20" t="s">
        <v>397</v>
      </c>
      <c r="V981" s="21" t="str">
        <f>_xlfn.XLOOKUP(D981,'[4]Gen. Real'!$A$2:$A$1168,'[4]Gen. Real'!$C$2:$C$1168,"-",0)</f>
        <v>-</v>
      </c>
      <c r="W981" s="22"/>
      <c r="X981" s="22" t="str">
        <f>_xlfn.XLOOKUP(D981,[4]Vertimiento!$J$2:$J$119,[4]Vertimiento!$K$2:$K$119,"-",0)</f>
        <v>-</v>
      </c>
      <c r="Y981" s="23" t="str">
        <f t="shared" si="60"/>
        <v>-</v>
      </c>
      <c r="Z981" s="19" t="str">
        <f>_xlfn.XLOOKUP(D981,[4]Cmg!$I$4:$I$99,[4]Cmg!$M$4:$M$99,"----",0,1)</f>
        <v>----</v>
      </c>
      <c r="AA981" s="19" t="str">
        <f>_xlfn.XLOOKUP(D981,[4]Cmg!$A$4:$A$101,[4]Cmg!$B$4:$B$101,"----",0,1)</f>
        <v>----</v>
      </c>
      <c r="AB981" s="19" t="str">
        <f>_xlfn.XLOOKUP(D981,[4]Cmg!$E$4:$E$101,[4]Cmg!$F$4:$F$101,"----",0,1)</f>
        <v>----</v>
      </c>
      <c r="AC981" s="19" t="str">
        <f>_xlfn.XLOOKUP(D981,[4]Cmg!$O$4:$O$101,[4]Cmg!$P$4:$P$101,"----",0,1)</f>
        <v>----</v>
      </c>
      <c r="AD981" s="24" t="str">
        <f>_xlfn.XLOOKUP(D981,[4]Cmg!$S$4:$S$101,[4]Cmg!$U$4:$U$101,"----",0,1)</f>
        <v>----</v>
      </c>
      <c r="AG981" s="25">
        <f>IFERROR(SUMIFS('[4]BD Unidades'!$AH:$AH,'[4]BD Unidades'!$A:$A,'BD Centrales 2024'!$A981),"-")</f>
        <v>0</v>
      </c>
      <c r="AH981" s="25">
        <f>SUMIFS('[4]BD Unidades'!$AJ$3:$AJ$1424,'[4]BD Unidades'!$A$3:$A$1424,$A981)</f>
        <v>0</v>
      </c>
      <c r="AI981" s="25">
        <f>SUMIFS('[4]BD Unidades'!$AL$3:$AL$1424,'[4]BD Unidades'!$A$3:$A$1424,$A981)</f>
        <v>0</v>
      </c>
      <c r="AJ981" s="26" t="str">
        <f t="shared" si="61"/>
        <v>-</v>
      </c>
      <c r="AK981" s="27">
        <f>IFERROR(SUMIFS('[4]BD Unidades'!$AO$3:$AO$1424,'[4]BD Unidades'!$A$3:$A$1424,$A981),"-")</f>
        <v>0</v>
      </c>
      <c r="AL981" s="27">
        <f>IFERROR(SUMIFS('[4]BD Unidades'!$AQ$3:$AQ$1424,'[4]BD Unidades'!$A$3:$A$1424,$A981),"-")</f>
        <v>0</v>
      </c>
      <c r="AM981" s="27">
        <f>IFERROR(SUMIFS('[4]BD Unidades'!$AS$3:$AS$1424,'[4]BD Unidades'!$A$3:$A$1424,$A981),"-")</f>
        <v>0</v>
      </c>
      <c r="AN981" s="27">
        <f>IFERROR(SUMIFS('[4]BD Unidades'!$AU$3:$AU$1424,'[4]BD Unidades'!$A$3:$A$1424,$A981),"-")</f>
        <v>0</v>
      </c>
      <c r="AO981" s="27">
        <f>IFERROR(SUMIFS('[4]BD Unidades'!$AW$3:$AW$1424,'[4]BD Unidades'!$A$3:$A$1424,$A981),"-")</f>
        <v>0</v>
      </c>
      <c r="AP981" s="27">
        <f>IFERROR(SUMIFS('[4]BD Unidades'!$AY$3:$AY$1424,'[4]BD Unidades'!$A$3:$A$1424,$A981),"-")</f>
        <v>0</v>
      </c>
      <c r="AQ981" s="25">
        <f>IFERROR(SUMIFS('[4]BD Unidades'!$AZ$3:$AZ$1424,'[4]BD Unidades'!$A$3:$A$1424,$A981),"-")</f>
        <v>0</v>
      </c>
      <c r="AR981" s="25">
        <f>IFERROR(SUMIFS('[4]BD Unidades'!$BA$3:$BA$1424,'[4]BD Unidades'!$A$3:$A$1424,$A981),"-")</f>
        <v>0</v>
      </c>
      <c r="AS981" s="28">
        <f>SUMIFS('[4]BD Unidades'!$BC$3:$BC$1424,'[4]BD Unidades'!$A$3:$A$1424,$A981)</f>
        <v>0</v>
      </c>
      <c r="AT981" s="28">
        <f>SUMIFS('[4]BD Unidades'!$BE$3:$BE$1424,'[4]BD Unidades'!$A$3:$A$1424,$A981)</f>
        <v>0</v>
      </c>
      <c r="AU981" s="29">
        <f t="shared" si="62"/>
        <v>0</v>
      </c>
      <c r="AV981" s="30">
        <f t="shared" si="63"/>
        <v>1.575E-2</v>
      </c>
      <c r="AW981" s="25">
        <f>IFERROR(SUMIFS('[4]BD Unidades'!$BI$3:$BI$1424,'[4]BD Unidades'!$A$3:$A$1424,$A981),"-")</f>
        <v>0</v>
      </c>
      <c r="AX981" s="25">
        <f>IFERROR(SUMIFS('[4]BD Unidades'!$BJ$3:$BJ$1424,'[4]BD Unidades'!$A$3:$A$1424,$A981),"-")</f>
        <v>0</v>
      </c>
    </row>
    <row r="982" spans="1:50" ht="14.4" x14ac:dyDescent="0.3">
      <c r="A982" s="7">
        <v>2440</v>
      </c>
      <c r="B982" s="7" t="s">
        <v>5244</v>
      </c>
      <c r="D982" s="8" t="s">
        <v>5245</v>
      </c>
      <c r="E982" s="19" t="s">
        <v>2767</v>
      </c>
      <c r="F982" s="19" t="s">
        <v>2767</v>
      </c>
      <c r="G982" s="19" t="s">
        <v>5246</v>
      </c>
      <c r="H982" s="19" t="s">
        <v>397</v>
      </c>
      <c r="I982" s="19">
        <v>2024</v>
      </c>
      <c r="J982" s="19" t="s">
        <v>495</v>
      </c>
      <c r="K982" s="19" t="s">
        <v>496</v>
      </c>
      <c r="L982" s="19" t="s">
        <v>213</v>
      </c>
      <c r="M982" s="19" t="s">
        <v>164</v>
      </c>
      <c r="N982" s="19" t="s">
        <v>831</v>
      </c>
      <c r="O982" s="19" t="s">
        <v>832</v>
      </c>
      <c r="P982" s="19" t="s">
        <v>51</v>
      </c>
      <c r="Q982" s="9" t="s">
        <v>5248</v>
      </c>
      <c r="R982" s="20">
        <v>6.0030999999999999</v>
      </c>
      <c r="S982" s="20">
        <v>5.1999999999999998E-2</v>
      </c>
      <c r="T982" s="20" t="s">
        <v>5249</v>
      </c>
      <c r="U982" s="20" t="s">
        <v>397</v>
      </c>
      <c r="V982" s="21" t="str">
        <f>_xlfn.XLOOKUP(D982,'[4]Gen. Real'!$A$2:$A$1168,'[4]Gen. Real'!$C$2:$C$1168,"-",0)</f>
        <v>-</v>
      </c>
      <c r="W982" s="22"/>
      <c r="X982" s="22" t="str">
        <f>_xlfn.XLOOKUP(D982,[4]Vertimiento!$J$2:$J$119,[4]Vertimiento!$K$2:$K$119,"-",0)</f>
        <v>-</v>
      </c>
      <c r="Y982" s="23" t="str">
        <f t="shared" si="60"/>
        <v>-</v>
      </c>
      <c r="Z982" s="19" t="str">
        <f>_xlfn.XLOOKUP(D982,[4]Cmg!$I$4:$I$99,[4]Cmg!$M$4:$M$99,"----",0,1)</f>
        <v>----</v>
      </c>
      <c r="AA982" s="19" t="str">
        <f>_xlfn.XLOOKUP(D982,[4]Cmg!$A$4:$A$101,[4]Cmg!$B$4:$B$101,"----",0,1)</f>
        <v>----</v>
      </c>
      <c r="AB982" s="19" t="str">
        <f>_xlfn.XLOOKUP(D982,[4]Cmg!$E$4:$E$101,[4]Cmg!$F$4:$F$101,"----",0,1)</f>
        <v>----</v>
      </c>
      <c r="AC982" s="19" t="str">
        <f>_xlfn.XLOOKUP(D982,[4]Cmg!$O$4:$O$101,[4]Cmg!$P$4:$P$101,"----",0,1)</f>
        <v>----</v>
      </c>
      <c r="AD982" s="24" t="str">
        <f>_xlfn.XLOOKUP(D982,[4]Cmg!$S$4:$S$101,[4]Cmg!$U$4:$U$101,"----",0,1)</f>
        <v>----</v>
      </c>
      <c r="AG982" s="25">
        <f>IFERROR(SUMIFS('[4]BD Unidades'!$AH:$AH,'[4]BD Unidades'!$A:$A,'BD Centrales 2024'!$A982),"-")</f>
        <v>0</v>
      </c>
      <c r="AH982" s="25">
        <f>SUMIFS('[4]BD Unidades'!$AJ$3:$AJ$1424,'[4]BD Unidades'!$A$3:$A$1424,$A982)</f>
        <v>0</v>
      </c>
      <c r="AI982" s="25">
        <f>SUMIFS('[4]BD Unidades'!$AL$3:$AL$1424,'[4]BD Unidades'!$A$3:$A$1424,$A982)</f>
        <v>0</v>
      </c>
      <c r="AJ982" s="26" t="str">
        <f t="shared" si="61"/>
        <v>-</v>
      </c>
      <c r="AK982" s="27">
        <f>IFERROR(SUMIFS('[4]BD Unidades'!$AO$3:$AO$1424,'[4]BD Unidades'!$A$3:$A$1424,$A982),"-")</f>
        <v>0</v>
      </c>
      <c r="AL982" s="27">
        <f>IFERROR(SUMIFS('[4]BD Unidades'!$AQ$3:$AQ$1424,'[4]BD Unidades'!$A$3:$A$1424,$A982),"-")</f>
        <v>0</v>
      </c>
      <c r="AM982" s="27">
        <f>IFERROR(SUMIFS('[4]BD Unidades'!$AS$3:$AS$1424,'[4]BD Unidades'!$A$3:$A$1424,$A982),"-")</f>
        <v>0</v>
      </c>
      <c r="AN982" s="27">
        <f>IFERROR(SUMIFS('[4]BD Unidades'!$AU$3:$AU$1424,'[4]BD Unidades'!$A$3:$A$1424,$A982),"-")</f>
        <v>0</v>
      </c>
      <c r="AO982" s="27">
        <f>IFERROR(SUMIFS('[4]BD Unidades'!$AW$3:$AW$1424,'[4]BD Unidades'!$A$3:$A$1424,$A982),"-")</f>
        <v>0</v>
      </c>
      <c r="AP982" s="27">
        <f>IFERROR(SUMIFS('[4]BD Unidades'!$AY$3:$AY$1424,'[4]BD Unidades'!$A$3:$A$1424,$A982),"-")</f>
        <v>0</v>
      </c>
      <c r="AQ982" s="25">
        <f>IFERROR(SUMIFS('[4]BD Unidades'!$AZ$3:$AZ$1424,'[4]BD Unidades'!$A$3:$A$1424,$A982),"-")</f>
        <v>0</v>
      </c>
      <c r="AR982" s="25">
        <f>IFERROR(SUMIFS('[4]BD Unidades'!$BA$3:$BA$1424,'[4]BD Unidades'!$A$3:$A$1424,$A982),"-")</f>
        <v>0</v>
      </c>
      <c r="AS982" s="28">
        <f>SUMIFS('[4]BD Unidades'!$BC$3:$BC$1424,'[4]BD Unidades'!$A$3:$A$1424,$A982)</f>
        <v>0</v>
      </c>
      <c r="AT982" s="28">
        <f>SUMIFS('[4]BD Unidades'!$BE$3:$BE$1424,'[4]BD Unidades'!$A$3:$A$1424,$A982)</f>
        <v>0</v>
      </c>
      <c r="AU982" s="29">
        <f t="shared" si="62"/>
        <v>0</v>
      </c>
      <c r="AV982" s="30">
        <f t="shared" si="63"/>
        <v>5.1999999999999995E-4</v>
      </c>
      <c r="AW982" s="25">
        <f>IFERROR(SUMIFS('[4]BD Unidades'!$BI$3:$BI$1424,'[4]BD Unidades'!$A$3:$A$1424,$A982),"-")</f>
        <v>0</v>
      </c>
      <c r="AX982" s="25">
        <f>IFERROR(SUMIFS('[4]BD Unidades'!$BJ$3:$BJ$1424,'[4]BD Unidades'!$A$3:$A$1424,$A982),"-")</f>
        <v>0</v>
      </c>
    </row>
    <row r="983" spans="1:50" ht="14.4" x14ac:dyDescent="0.3">
      <c r="A983" s="7">
        <v>2443</v>
      </c>
      <c r="B983" s="7" t="s">
        <v>5250</v>
      </c>
      <c r="D983" s="8" t="s">
        <v>5251</v>
      </c>
      <c r="E983" s="19" t="s">
        <v>5252</v>
      </c>
      <c r="F983" s="19" t="s">
        <v>5252</v>
      </c>
      <c r="G983" s="19" t="s">
        <v>5253</v>
      </c>
      <c r="H983" s="19" t="s">
        <v>397</v>
      </c>
      <c r="I983" s="19">
        <v>2024</v>
      </c>
      <c r="J983" s="19" t="s">
        <v>495</v>
      </c>
      <c r="K983" s="19" t="s">
        <v>496</v>
      </c>
      <c r="L983" s="19" t="s">
        <v>213</v>
      </c>
      <c r="M983" s="19" t="s">
        <v>90</v>
      </c>
      <c r="N983" s="19" t="s">
        <v>91</v>
      </c>
      <c r="O983" s="19" t="s">
        <v>90</v>
      </c>
      <c r="P983" s="19" t="s">
        <v>158</v>
      </c>
      <c r="Q983" s="9" t="s">
        <v>5254</v>
      </c>
      <c r="R983" s="20">
        <v>9.1120000000000001</v>
      </c>
      <c r="S983" s="20">
        <v>1.2290000000000001</v>
      </c>
      <c r="T983" s="20">
        <v>0.25</v>
      </c>
      <c r="U983" s="20" t="s">
        <v>397</v>
      </c>
      <c r="V983" s="21" t="str">
        <f>_xlfn.XLOOKUP(D983,'[4]Gen. Real'!$A$2:$A$1168,'[4]Gen. Real'!$C$2:$C$1168,"-",0)</f>
        <v>-</v>
      </c>
      <c r="W983" s="22"/>
      <c r="X983" s="22" t="str">
        <f>_xlfn.XLOOKUP(D983,[4]Vertimiento!$J$2:$J$119,[4]Vertimiento!$K$2:$K$119,"-",0)</f>
        <v>-</v>
      </c>
      <c r="Y983" s="23" t="str">
        <f t="shared" si="60"/>
        <v>-</v>
      </c>
      <c r="Z983" s="19" t="str">
        <f>_xlfn.XLOOKUP(D983,[4]Cmg!$I$4:$I$99,[4]Cmg!$M$4:$M$99,"----",0,1)</f>
        <v>----</v>
      </c>
      <c r="AA983" s="19" t="str">
        <f>_xlfn.XLOOKUP(D983,[4]Cmg!$A$4:$A$101,[4]Cmg!$B$4:$B$101,"----",0,1)</f>
        <v>----</v>
      </c>
      <c r="AB983" s="19" t="str">
        <f>_xlfn.XLOOKUP(D983,[4]Cmg!$E$4:$E$101,[4]Cmg!$F$4:$F$101,"----",0,1)</f>
        <v>----</v>
      </c>
      <c r="AC983" s="19" t="str">
        <f>_xlfn.XLOOKUP(D983,[4]Cmg!$O$4:$O$101,[4]Cmg!$P$4:$P$101,"----",0,1)</f>
        <v>----</v>
      </c>
      <c r="AD983" s="24" t="str">
        <f>_xlfn.XLOOKUP(D983,[4]Cmg!$S$4:$S$101,[4]Cmg!$U$4:$U$101,"----",0,1)</f>
        <v>----</v>
      </c>
      <c r="AG983" s="25">
        <f>IFERROR(SUMIFS('[4]BD Unidades'!$AH:$AH,'[4]BD Unidades'!$A:$A,'BD Centrales 2024'!$A983),"-")</f>
        <v>0</v>
      </c>
      <c r="AH983" s="25">
        <f>SUMIFS('[4]BD Unidades'!$AJ$3:$AJ$1424,'[4]BD Unidades'!$A$3:$A$1424,$A983)</f>
        <v>0</v>
      </c>
      <c r="AI983" s="25">
        <f>SUMIFS('[4]BD Unidades'!$AL$3:$AL$1424,'[4]BD Unidades'!$A$3:$A$1424,$A983)</f>
        <v>0</v>
      </c>
      <c r="AJ983" s="26" t="str">
        <f t="shared" si="61"/>
        <v>-</v>
      </c>
      <c r="AK983" s="27">
        <f>IFERROR(SUMIFS('[4]BD Unidades'!$AO$3:$AO$1424,'[4]BD Unidades'!$A$3:$A$1424,$A983),"-")</f>
        <v>0</v>
      </c>
      <c r="AL983" s="27">
        <f>IFERROR(SUMIFS('[4]BD Unidades'!$AQ$3:$AQ$1424,'[4]BD Unidades'!$A$3:$A$1424,$A983),"-")</f>
        <v>0</v>
      </c>
      <c r="AM983" s="27">
        <f>IFERROR(SUMIFS('[4]BD Unidades'!$AS$3:$AS$1424,'[4]BD Unidades'!$A$3:$A$1424,$A983),"-")</f>
        <v>0</v>
      </c>
      <c r="AN983" s="27">
        <f>IFERROR(SUMIFS('[4]BD Unidades'!$AU$3:$AU$1424,'[4]BD Unidades'!$A$3:$A$1424,$A983),"-")</f>
        <v>0</v>
      </c>
      <c r="AO983" s="27">
        <f>IFERROR(SUMIFS('[4]BD Unidades'!$AW$3:$AW$1424,'[4]BD Unidades'!$A$3:$A$1424,$A983),"-")</f>
        <v>0</v>
      </c>
      <c r="AP983" s="27">
        <f>IFERROR(SUMIFS('[4]BD Unidades'!$AY$3:$AY$1424,'[4]BD Unidades'!$A$3:$A$1424,$A983),"-")</f>
        <v>0</v>
      </c>
      <c r="AQ983" s="25">
        <f>IFERROR(SUMIFS('[4]BD Unidades'!$AZ$3:$AZ$1424,'[4]BD Unidades'!$A$3:$A$1424,$A983),"-")</f>
        <v>0</v>
      </c>
      <c r="AR983" s="25">
        <f>IFERROR(SUMIFS('[4]BD Unidades'!$BA$3:$BA$1424,'[4]BD Unidades'!$A$3:$A$1424,$A983),"-")</f>
        <v>0</v>
      </c>
      <c r="AS983" s="28">
        <f>SUMIFS('[4]BD Unidades'!$BC$3:$BC$1424,'[4]BD Unidades'!$A$3:$A$1424,$A983)</f>
        <v>0</v>
      </c>
      <c r="AT983" s="28">
        <f>SUMIFS('[4]BD Unidades'!$BE$3:$BE$1424,'[4]BD Unidades'!$A$3:$A$1424,$A983)</f>
        <v>0</v>
      </c>
      <c r="AU983" s="29">
        <f t="shared" si="62"/>
        <v>0</v>
      </c>
      <c r="AV983" s="30">
        <f t="shared" si="63"/>
        <v>1.2290000000000001E-2</v>
      </c>
      <c r="AW983" s="25">
        <f>IFERROR(SUMIFS('[4]BD Unidades'!$BI$3:$BI$1424,'[4]BD Unidades'!$A$3:$A$1424,$A983),"-")</f>
        <v>0</v>
      </c>
      <c r="AX983" s="25">
        <f>IFERROR(SUMIFS('[4]BD Unidades'!$BJ$3:$BJ$1424,'[4]BD Unidades'!$A$3:$A$1424,$A983),"-")</f>
        <v>0</v>
      </c>
    </row>
    <row r="984" spans="1:50" ht="14.4" x14ac:dyDescent="0.3">
      <c r="A984" s="7">
        <v>2</v>
      </c>
      <c r="B984" s="7" t="s">
        <v>6029</v>
      </c>
      <c r="D984" s="8" t="s">
        <v>6030</v>
      </c>
      <c r="E984" s="19" t="s">
        <v>5385</v>
      </c>
      <c r="F984" s="19" t="s">
        <v>5385</v>
      </c>
      <c r="G984" s="19" t="s">
        <v>5711</v>
      </c>
      <c r="H984" s="19">
        <v>6</v>
      </c>
      <c r="I984" s="19">
        <v>2024</v>
      </c>
      <c r="J984" s="19" t="s">
        <v>45</v>
      </c>
      <c r="K984" s="19" t="s">
        <v>5267</v>
      </c>
      <c r="L984" s="19" t="s">
        <v>157</v>
      </c>
      <c r="M984" s="19" t="s">
        <v>90</v>
      </c>
      <c r="N984" s="19" t="s">
        <v>91</v>
      </c>
      <c r="O984" s="19" t="s">
        <v>4265</v>
      </c>
      <c r="P984" s="19" t="s">
        <v>51</v>
      </c>
      <c r="Q984" s="9" t="s">
        <v>6031</v>
      </c>
      <c r="R984" s="20">
        <v>6.0990000000000002</v>
      </c>
      <c r="S984" s="20">
        <v>2.29</v>
      </c>
      <c r="T984" s="20">
        <v>5.9589999999999996</v>
      </c>
      <c r="U984" s="20">
        <v>0.375</v>
      </c>
      <c r="V984" s="21">
        <f>_xlfn.XLOOKUP(D984,'[4]Gen. Real'!$A$2:$A$1168,'[4]Gen. Real'!$C$2:$C$1168,"-",0)</f>
        <v>0.30941999999999997</v>
      </c>
      <c r="W984" s="22"/>
      <c r="X984" s="22" t="str">
        <f>_xlfn.XLOOKUP(D984,[4]Vertimiento!$J$2:$J$119,[4]Vertimiento!$K$2:$K$119,"-",0)</f>
        <v>-</v>
      </c>
      <c r="Y984" s="23" t="str">
        <f t="shared" si="60"/>
        <v>-</v>
      </c>
      <c r="Z984" s="19" t="str">
        <f>_xlfn.XLOOKUP(D984,[4]Cmg!$I$4:$I$99,[4]Cmg!$M$4:$M$99,"----",0,1)</f>
        <v>----</v>
      </c>
      <c r="AA984" s="19" t="str">
        <f>_xlfn.XLOOKUP(D984,[4]Cmg!$A$4:$A$101,[4]Cmg!$B$4:$B$101,"----",0,1)</f>
        <v>----</v>
      </c>
      <c r="AB984" s="19" t="str">
        <f>_xlfn.XLOOKUP(D984,[4]Cmg!$E$4:$E$101,[4]Cmg!$F$4:$F$101,"----",0,1)</f>
        <v>----</v>
      </c>
      <c r="AC984" s="19" t="str">
        <f>_xlfn.XLOOKUP(D984,[4]Cmg!$O$4:$O$101,[4]Cmg!$P$4:$P$101,"----",0,1)</f>
        <v>----</v>
      </c>
      <c r="AD984" s="24" t="str">
        <f>_xlfn.XLOOKUP(D984,[4]Cmg!$S$4:$S$101,[4]Cmg!$U$4:$U$101,"----",0,1)</f>
        <v>----</v>
      </c>
      <c r="AG984" s="25">
        <f>IFERROR(SUMIFS('[4]BD Unidades'!$AH:$AH,'[4]BD Unidades'!$A:$A,'BD Centrales 2024'!$A984),"-")</f>
        <v>0</v>
      </c>
      <c r="AH984" s="25">
        <f>SUMIFS('[4]BD Unidades'!$AJ$3:$AJ$1424,'[4]BD Unidades'!$A$3:$A$1424,$A984)</f>
        <v>8777.8288123736165</v>
      </c>
      <c r="AI984" s="25">
        <f>SUMIFS('[4]BD Unidades'!$AL$3:$AL$1424,'[4]BD Unidades'!$A$3:$A$1424,$A984)</f>
        <v>0</v>
      </c>
      <c r="AJ984" s="26">
        <f t="shared" si="61"/>
        <v>0</v>
      </c>
      <c r="AK984" s="27">
        <f>IFERROR(SUMIFS('[4]BD Unidades'!$AO$3:$AO$1424,'[4]BD Unidades'!$A$3:$A$1424,$A984),"-")</f>
        <v>0</v>
      </c>
      <c r="AL984" s="27">
        <f>IFERROR(SUMIFS('[4]BD Unidades'!$AQ$3:$AQ$1424,'[4]BD Unidades'!$A$3:$A$1424,$A984),"-")</f>
        <v>0</v>
      </c>
      <c r="AM984" s="27">
        <f>IFERROR(SUMIFS('[4]BD Unidades'!$AS$3:$AS$1424,'[4]BD Unidades'!$A$3:$A$1424,$A984),"-")</f>
        <v>0</v>
      </c>
      <c r="AN984" s="27">
        <f>IFERROR(SUMIFS('[4]BD Unidades'!$AU$3:$AU$1424,'[4]BD Unidades'!$A$3:$A$1424,$A984),"-")</f>
        <v>0</v>
      </c>
      <c r="AO984" s="27">
        <f>IFERROR(SUMIFS('[4]BD Unidades'!$AW$3:$AW$1424,'[4]BD Unidades'!$A$3:$A$1424,$A984),"-")</f>
        <v>0</v>
      </c>
      <c r="AP984" s="27">
        <f>IFERROR(SUMIFS('[4]BD Unidades'!$AY$3:$AY$1424,'[4]BD Unidades'!$A$3:$A$1424,$A984),"-")</f>
        <v>0</v>
      </c>
      <c r="AQ984" s="25">
        <f>IFERROR(SUMIFS('[4]BD Unidades'!$AZ$3:$AZ$1424,'[4]BD Unidades'!$A$3:$A$1424,$A984),"-")</f>
        <v>0</v>
      </c>
      <c r="AR984" s="25">
        <f>IFERROR(SUMIFS('[4]BD Unidades'!$BA$3:$BA$1424,'[4]BD Unidades'!$A$3:$A$1424,$A984),"-")</f>
        <v>6.0987999999999998</v>
      </c>
      <c r="AS984" s="28">
        <f>SUMIFS('[4]BD Unidades'!$BC$3:$BC$1424,'[4]BD Unidades'!$A$3:$A$1424,$A984)</f>
        <v>0</v>
      </c>
      <c r="AT984" s="28">
        <f>SUMIFS('[4]BD Unidades'!$BE$3:$BE$1424,'[4]BD Unidades'!$A$3:$A$1424,$A984)</f>
        <v>0</v>
      </c>
      <c r="AU984" s="29">
        <f t="shared" si="62"/>
        <v>0</v>
      </c>
      <c r="AV984" s="30">
        <f t="shared" si="63"/>
        <v>2.29E-2</v>
      </c>
      <c r="AW984" s="25">
        <f>IFERROR(SUMIFS('[4]BD Unidades'!$BI$3:$BI$1424,'[4]BD Unidades'!$A$3:$A$1424,$A984),"-")</f>
        <v>0</v>
      </c>
      <c r="AX984" s="25">
        <f>IFERROR(SUMIFS('[4]BD Unidades'!$BJ$3:$BJ$1424,'[4]BD Unidades'!$A$3:$A$1424,$A984),"-")</f>
        <v>0</v>
      </c>
    </row>
    <row r="985" spans="1:50" ht="14.4" x14ac:dyDescent="0.3">
      <c r="A985" s="7">
        <v>3</v>
      </c>
      <c r="B985" s="7" t="s">
        <v>5383</v>
      </c>
      <c r="D985" s="8" t="s">
        <v>5384</v>
      </c>
      <c r="E985" s="19" t="s">
        <v>5385</v>
      </c>
      <c r="F985" s="19" t="s">
        <v>5385</v>
      </c>
      <c r="G985" s="19" t="s">
        <v>5386</v>
      </c>
      <c r="H985" s="19">
        <v>9</v>
      </c>
      <c r="I985" s="19">
        <v>2024</v>
      </c>
      <c r="J985" s="19" t="s">
        <v>45</v>
      </c>
      <c r="K985" s="19" t="s">
        <v>5267</v>
      </c>
      <c r="L985" s="19" t="s">
        <v>157</v>
      </c>
      <c r="M985" s="19" t="s">
        <v>82</v>
      </c>
      <c r="N985" s="19" t="s">
        <v>4091</v>
      </c>
      <c r="O985" s="19" t="s">
        <v>5388</v>
      </c>
      <c r="P985" s="19" t="s">
        <v>51</v>
      </c>
      <c r="Q985" s="9" t="s">
        <v>5389</v>
      </c>
      <c r="R985" s="20">
        <v>9.2270000000000003</v>
      </c>
      <c r="S985" s="20">
        <v>1.84</v>
      </c>
      <c r="T985" s="20">
        <v>9.0559999999999992</v>
      </c>
      <c r="U985" s="20">
        <v>0.6</v>
      </c>
      <c r="V985" s="21">
        <f>_xlfn.XLOOKUP(D985,'[4]Gen. Real'!$A$2:$A$1168,'[4]Gen. Real'!$C$2:$C$1168,"-",0)</f>
        <v>0.24373</v>
      </c>
      <c r="W985" s="22"/>
      <c r="X985" s="22" t="str">
        <f>_xlfn.XLOOKUP(D985,[4]Vertimiento!$J$2:$J$119,[4]Vertimiento!$K$2:$K$119,"-",0)</f>
        <v>-</v>
      </c>
      <c r="Y985" s="23" t="str">
        <f t="shared" si="60"/>
        <v>-</v>
      </c>
      <c r="Z985" s="19" t="str">
        <f>_xlfn.XLOOKUP(D985,[4]Cmg!$I$4:$I$99,[4]Cmg!$M$4:$M$99,"----",0,1)</f>
        <v>----</v>
      </c>
      <c r="AA985" s="19" t="str">
        <f>_xlfn.XLOOKUP(D985,[4]Cmg!$A$4:$A$101,[4]Cmg!$B$4:$B$101,"----",0,1)</f>
        <v>----</v>
      </c>
      <c r="AB985" s="19" t="str">
        <f>_xlfn.XLOOKUP(D985,[4]Cmg!$E$4:$E$101,[4]Cmg!$F$4:$F$101,"----",0,1)</f>
        <v>----</v>
      </c>
      <c r="AC985" s="19" t="str">
        <f>_xlfn.XLOOKUP(D985,[4]Cmg!$O$4:$O$101,[4]Cmg!$P$4:$P$101,"----",0,1)</f>
        <v>----</v>
      </c>
      <c r="AD985" s="24" t="str">
        <f>_xlfn.XLOOKUP(D985,[4]Cmg!$S$4:$S$101,[4]Cmg!$U$4:$U$101,"----",0,1)</f>
        <v>----</v>
      </c>
      <c r="AG985" s="25">
        <f>IFERROR(SUMIFS('[4]BD Unidades'!$AH:$AH,'[4]BD Unidades'!$A:$A,'BD Centrales 2024'!$A985),"-")</f>
        <v>0</v>
      </c>
      <c r="AH985" s="25">
        <f>SUMIFS('[4]BD Unidades'!$AJ$3:$AJ$1424,'[4]BD Unidades'!$A$3:$A$1424,$A985)</f>
        <v>0</v>
      </c>
      <c r="AI985" s="25">
        <f>SUMIFS('[4]BD Unidades'!$AL$3:$AL$1424,'[4]BD Unidades'!$A$3:$A$1424,$A985)</f>
        <v>8765.7662295437331</v>
      </c>
      <c r="AJ985" s="26">
        <f t="shared" si="61"/>
        <v>1</v>
      </c>
      <c r="AK985" s="27">
        <f>IFERROR(SUMIFS('[4]BD Unidades'!$AO$3:$AO$1424,'[4]BD Unidades'!$A$3:$A$1424,$A985),"-")</f>
        <v>0</v>
      </c>
      <c r="AL985" s="27">
        <f>IFERROR(SUMIFS('[4]BD Unidades'!$AQ$3:$AQ$1424,'[4]BD Unidades'!$A$3:$A$1424,$A985),"-")</f>
        <v>0</v>
      </c>
      <c r="AM985" s="27">
        <f>IFERROR(SUMIFS('[4]BD Unidades'!$AS$3:$AS$1424,'[4]BD Unidades'!$A$3:$A$1424,$A985),"-")</f>
        <v>0</v>
      </c>
      <c r="AN985" s="27">
        <f>IFERROR(SUMIFS('[4]BD Unidades'!$AU$3:$AU$1424,'[4]BD Unidades'!$A$3:$A$1424,$A985),"-")</f>
        <v>0</v>
      </c>
      <c r="AO985" s="27">
        <f>IFERROR(SUMIFS('[4]BD Unidades'!$AW$3:$AW$1424,'[4]BD Unidades'!$A$3:$A$1424,$A985),"-")</f>
        <v>0</v>
      </c>
      <c r="AP985" s="27">
        <f>IFERROR(SUMIFS('[4]BD Unidades'!$AY$3:$AY$1424,'[4]BD Unidades'!$A$3:$A$1424,$A985),"-")</f>
        <v>0</v>
      </c>
      <c r="AQ985" s="25">
        <f>IFERROR(SUMIFS('[4]BD Unidades'!$AZ$3:$AZ$1424,'[4]BD Unidades'!$A$3:$A$1424,$A985),"-")</f>
        <v>0</v>
      </c>
      <c r="AR985" s="25">
        <f>IFERROR(SUMIFS('[4]BD Unidades'!$BA$3:$BA$1424,'[4]BD Unidades'!$A$3:$A$1424,$A985),"-")</f>
        <v>8.6955181918412379</v>
      </c>
      <c r="AS985" s="28">
        <f>SUMIFS('[4]BD Unidades'!$BC$3:$BC$1424,'[4]BD Unidades'!$A$3:$A$1424,$A985)</f>
        <v>0</v>
      </c>
      <c r="AT985" s="28">
        <f>SUMIFS('[4]BD Unidades'!$BE$3:$BE$1424,'[4]BD Unidades'!$A$3:$A$1424,$A985)</f>
        <v>0</v>
      </c>
      <c r="AU985" s="29">
        <f t="shared" si="62"/>
        <v>0</v>
      </c>
      <c r="AV985" s="30">
        <f t="shared" si="63"/>
        <v>1.84E-2</v>
      </c>
      <c r="AW985" s="25">
        <f>IFERROR(SUMIFS('[4]BD Unidades'!$BI$3:$BI$1424,'[4]BD Unidades'!$A$3:$A$1424,$A985),"-")</f>
        <v>0</v>
      </c>
      <c r="AX985" s="25">
        <f>IFERROR(SUMIFS('[4]BD Unidades'!$BJ$3:$BJ$1424,'[4]BD Unidades'!$A$3:$A$1424,$A985),"-")</f>
        <v>0</v>
      </c>
    </row>
    <row r="986" spans="1:50" ht="14.4" x14ac:dyDescent="0.3">
      <c r="A986" s="7">
        <v>4</v>
      </c>
      <c r="B986" s="7" t="s">
        <v>5709</v>
      </c>
      <c r="D986" s="8" t="s">
        <v>5710</v>
      </c>
      <c r="E986" s="19" t="s">
        <v>5385</v>
      </c>
      <c r="F986" s="19" t="s">
        <v>5385</v>
      </c>
      <c r="G986" s="19" t="s">
        <v>5711</v>
      </c>
      <c r="H986" s="19">
        <v>6</v>
      </c>
      <c r="I986" s="19">
        <v>2024</v>
      </c>
      <c r="J986" s="19" t="s">
        <v>45</v>
      </c>
      <c r="K986" s="19" t="s">
        <v>5267</v>
      </c>
      <c r="L986" s="19" t="s">
        <v>157</v>
      </c>
      <c r="M986" s="19" t="s">
        <v>90</v>
      </c>
      <c r="N986" s="19" t="s">
        <v>91</v>
      </c>
      <c r="O986" s="19" t="s">
        <v>4265</v>
      </c>
      <c r="P986" s="19" t="s">
        <v>51</v>
      </c>
      <c r="Q986" s="9" t="s">
        <v>5712</v>
      </c>
      <c r="R986" s="20">
        <v>9.593</v>
      </c>
      <c r="S986" s="20">
        <v>6.05</v>
      </c>
      <c r="T986" s="20">
        <v>9.0120000000000005</v>
      </c>
      <c r="U986" s="20">
        <v>1.1200000000000001</v>
      </c>
      <c r="V986" s="21">
        <f>_xlfn.XLOOKUP(D986,'[4]Gen. Real'!$A$2:$A$1168,'[4]Gen. Real'!$C$2:$C$1168,"-",0)</f>
        <v>0.89270000000000016</v>
      </c>
      <c r="W986" s="22"/>
      <c r="X986" s="22" t="str">
        <f>_xlfn.XLOOKUP(D986,[4]Vertimiento!$J$2:$J$119,[4]Vertimiento!$K$2:$K$119,"-",0)</f>
        <v>-</v>
      </c>
      <c r="Y986" s="23" t="str">
        <f t="shared" si="60"/>
        <v>-</v>
      </c>
      <c r="Z986" s="19" t="str">
        <f>_xlfn.XLOOKUP(D986,[4]Cmg!$I$4:$I$99,[4]Cmg!$M$4:$M$99,"----",0,1)</f>
        <v>----</v>
      </c>
      <c r="AA986" s="19" t="str">
        <f>_xlfn.XLOOKUP(D986,[4]Cmg!$A$4:$A$101,[4]Cmg!$B$4:$B$101,"----",0,1)</f>
        <v>----</v>
      </c>
      <c r="AB986" s="19" t="str">
        <f>_xlfn.XLOOKUP(D986,[4]Cmg!$E$4:$E$101,[4]Cmg!$F$4:$F$101,"----",0,1)</f>
        <v>----</v>
      </c>
      <c r="AC986" s="19" t="str">
        <f>_xlfn.XLOOKUP(D986,[4]Cmg!$O$4:$O$101,[4]Cmg!$P$4:$P$101,"----",0,1)</f>
        <v>----</v>
      </c>
      <c r="AD986" s="24" t="str">
        <f>_xlfn.XLOOKUP(D986,[4]Cmg!$S$4:$S$101,[4]Cmg!$U$4:$U$101,"----",0,1)</f>
        <v>----</v>
      </c>
      <c r="AG986" s="25">
        <f>IFERROR(SUMIFS('[4]BD Unidades'!$AH:$AH,'[4]BD Unidades'!$A:$A,'BD Centrales 2024'!$A986),"-")</f>
        <v>0</v>
      </c>
      <c r="AH986" s="25">
        <f>SUMIFS('[4]BD Unidades'!$AJ$3:$AJ$1424,'[4]BD Unidades'!$A$3:$A$1424,$A986)</f>
        <v>8775.1948240036127</v>
      </c>
      <c r="AI986" s="25">
        <f>SUMIFS('[4]BD Unidades'!$AL$3:$AL$1424,'[4]BD Unidades'!$A$3:$A$1424,$A986)</f>
        <v>3.2054887244171093</v>
      </c>
      <c r="AJ986" s="26">
        <f t="shared" si="61"/>
        <v>3.6515636223257992E-4</v>
      </c>
      <c r="AK986" s="27">
        <f>IFERROR(SUMIFS('[4]BD Unidades'!$AO$3:$AO$1424,'[4]BD Unidades'!$A$3:$A$1424,$A986),"-")</f>
        <v>0</v>
      </c>
      <c r="AL986" s="27">
        <f>IFERROR(SUMIFS('[4]BD Unidades'!$AQ$3:$AQ$1424,'[4]BD Unidades'!$A$3:$A$1424,$A986),"-")</f>
        <v>0</v>
      </c>
      <c r="AM986" s="27">
        <f>IFERROR(SUMIFS('[4]BD Unidades'!$AS$3:$AS$1424,'[4]BD Unidades'!$A$3:$A$1424,$A986),"-")</f>
        <v>0</v>
      </c>
      <c r="AN986" s="27">
        <f>IFERROR(SUMIFS('[4]BD Unidades'!$AU$3:$AU$1424,'[4]BD Unidades'!$A$3:$A$1424,$A986),"-")</f>
        <v>0</v>
      </c>
      <c r="AO986" s="27">
        <f>IFERROR(SUMIFS('[4]BD Unidades'!$AW$3:$AW$1424,'[4]BD Unidades'!$A$3:$A$1424,$A986),"-")</f>
        <v>0</v>
      </c>
      <c r="AP986" s="27">
        <f>IFERROR(SUMIFS('[4]BD Unidades'!$AY$3:$AY$1424,'[4]BD Unidades'!$A$3:$A$1424,$A986),"-")</f>
        <v>0</v>
      </c>
      <c r="AQ986" s="25">
        <f>IFERROR(SUMIFS('[4]BD Unidades'!$AZ$3:$AZ$1424,'[4]BD Unidades'!$A$3:$A$1424,$A986),"-")</f>
        <v>0</v>
      </c>
      <c r="AR986" s="25">
        <f>IFERROR(SUMIFS('[4]BD Unidades'!$BA$3:$BA$1424,'[4]BD Unidades'!$A$3:$A$1424,$A986),"-")</f>
        <v>9.5926323055162594</v>
      </c>
      <c r="AS986" s="28">
        <f>SUMIFS('[4]BD Unidades'!$BC$3:$BC$1424,'[4]BD Unidades'!$A$3:$A$1424,$A986)</f>
        <v>0</v>
      </c>
      <c r="AT986" s="28">
        <f>SUMIFS('[4]BD Unidades'!$BE$3:$BE$1424,'[4]BD Unidades'!$A$3:$A$1424,$A986)</f>
        <v>0</v>
      </c>
      <c r="AU986" s="29">
        <f t="shared" si="62"/>
        <v>0</v>
      </c>
      <c r="AV986" s="30">
        <f t="shared" si="63"/>
        <v>6.0499999999999998E-2</v>
      </c>
      <c r="AW986" s="25">
        <f>IFERROR(SUMIFS('[4]BD Unidades'!$BI$3:$BI$1424,'[4]BD Unidades'!$A$3:$A$1424,$A986),"-")</f>
        <v>0</v>
      </c>
      <c r="AX986" s="25">
        <f>IFERROR(SUMIFS('[4]BD Unidades'!$BJ$3:$BJ$1424,'[4]BD Unidades'!$A$3:$A$1424,$A986),"-")</f>
        <v>0</v>
      </c>
    </row>
    <row r="987" spans="1:50" ht="14.4" x14ac:dyDescent="0.3">
      <c r="A987" s="7">
        <v>8</v>
      </c>
      <c r="B987" s="7" t="s">
        <v>5704</v>
      </c>
      <c r="D987" s="8" t="s">
        <v>5705</v>
      </c>
      <c r="E987" s="19" t="s">
        <v>5425</v>
      </c>
      <c r="F987" s="19" t="s">
        <v>5425</v>
      </c>
      <c r="G987" s="19" t="s">
        <v>5706</v>
      </c>
      <c r="H987" s="19">
        <v>3</v>
      </c>
      <c r="I987" s="19">
        <v>2024</v>
      </c>
      <c r="J987" s="19" t="s">
        <v>45</v>
      </c>
      <c r="K987" s="19" t="s">
        <v>5267</v>
      </c>
      <c r="L987" s="19" t="s">
        <v>157</v>
      </c>
      <c r="M987" s="19" t="s">
        <v>189</v>
      </c>
      <c r="N987" s="19" t="s">
        <v>189</v>
      </c>
      <c r="O987" s="19" t="s">
        <v>3367</v>
      </c>
      <c r="P987" s="19" t="s">
        <v>51</v>
      </c>
      <c r="Q987" s="9" t="s">
        <v>5708</v>
      </c>
      <c r="R987" s="20">
        <v>2.4889999999999999</v>
      </c>
      <c r="S987" s="20">
        <v>0</v>
      </c>
      <c r="T987" s="20">
        <v>2.4889999999999999</v>
      </c>
      <c r="U987" s="20">
        <v>0.8</v>
      </c>
      <c r="V987" s="21">
        <f>_xlfn.XLOOKUP(D987,'[4]Gen. Real'!$A$2:$A$1168,'[4]Gen. Real'!$C$2:$C$1168,"-",0)</f>
        <v>3.8849999999999996E-2</v>
      </c>
      <c r="W987" s="22"/>
      <c r="X987" s="22" t="str">
        <f>_xlfn.XLOOKUP(D987,[4]Vertimiento!$J$2:$J$119,[4]Vertimiento!$K$2:$K$119,"-",0)</f>
        <v>-</v>
      </c>
      <c r="Y987" s="23" t="str">
        <f t="shared" si="60"/>
        <v>-</v>
      </c>
      <c r="Z987" s="19" t="str">
        <f>_xlfn.XLOOKUP(D987,[4]Cmg!$I$4:$I$99,[4]Cmg!$M$4:$M$99,"----",0,1)</f>
        <v>----</v>
      </c>
      <c r="AA987" s="19" t="str">
        <f>_xlfn.XLOOKUP(D987,[4]Cmg!$A$4:$A$101,[4]Cmg!$B$4:$B$101,"----",0,1)</f>
        <v>----</v>
      </c>
      <c r="AB987" s="19" t="str">
        <f>_xlfn.XLOOKUP(D987,[4]Cmg!$E$4:$E$101,[4]Cmg!$F$4:$F$101,"----",0,1)</f>
        <v>----</v>
      </c>
      <c r="AC987" s="19" t="str">
        <f>_xlfn.XLOOKUP(D987,[4]Cmg!$O$4:$O$101,[4]Cmg!$P$4:$P$101,"----",0,1)</f>
        <v>----</v>
      </c>
      <c r="AD987" s="24" t="str">
        <f>_xlfn.XLOOKUP(D987,[4]Cmg!$S$4:$S$101,[4]Cmg!$U$4:$U$101,"----",0,1)</f>
        <v>----</v>
      </c>
      <c r="AG987" s="25">
        <f>IFERROR(SUMIFS('[4]BD Unidades'!$AH:$AH,'[4]BD Unidades'!$A:$A,'BD Centrales 2024'!$A987),"-")</f>
        <v>0</v>
      </c>
      <c r="AH987" s="25">
        <f>SUMIFS('[4]BD Unidades'!$AJ$3:$AJ$1424,'[4]BD Unidades'!$A$3:$A$1424,$A987)</f>
        <v>8770.4425873844921</v>
      </c>
      <c r="AI987" s="25">
        <f>SUMIFS('[4]BD Unidades'!$AL$3:$AL$1424,'[4]BD Unidades'!$A$3:$A$1424,$A987)</f>
        <v>6.0740792821749015</v>
      </c>
      <c r="AJ987" s="26">
        <f t="shared" si="61"/>
        <v>6.9208314788990716E-4</v>
      </c>
      <c r="AK987" s="27">
        <f>IFERROR(SUMIFS('[4]BD Unidades'!$AO$3:$AO$1424,'[4]BD Unidades'!$A$3:$A$1424,$A987),"-")</f>
        <v>0</v>
      </c>
      <c r="AL987" s="27">
        <f>IFERROR(SUMIFS('[4]BD Unidades'!$AQ$3:$AQ$1424,'[4]BD Unidades'!$A$3:$A$1424,$A987),"-")</f>
        <v>0</v>
      </c>
      <c r="AM987" s="27">
        <f>IFERROR(SUMIFS('[4]BD Unidades'!$AS$3:$AS$1424,'[4]BD Unidades'!$A$3:$A$1424,$A987),"-")</f>
        <v>0</v>
      </c>
      <c r="AN987" s="27">
        <f>IFERROR(SUMIFS('[4]BD Unidades'!$AU$3:$AU$1424,'[4]BD Unidades'!$A$3:$A$1424,$A987),"-")</f>
        <v>0</v>
      </c>
      <c r="AO987" s="27">
        <f>IFERROR(SUMIFS('[4]BD Unidades'!$AW$3:$AW$1424,'[4]BD Unidades'!$A$3:$A$1424,$A987),"-")</f>
        <v>0</v>
      </c>
      <c r="AP987" s="27">
        <f>IFERROR(SUMIFS('[4]BD Unidades'!$AY$3:$AY$1424,'[4]BD Unidades'!$A$3:$A$1424,$A987),"-")</f>
        <v>0</v>
      </c>
      <c r="AQ987" s="25">
        <f>IFERROR(SUMIFS('[4]BD Unidades'!$AZ$3:$AZ$1424,'[4]BD Unidades'!$A$3:$A$1424,$A987),"-")</f>
        <v>0</v>
      </c>
      <c r="AR987" s="25">
        <f>IFERROR(SUMIFS('[4]BD Unidades'!$BA$3:$BA$1424,'[4]BD Unidades'!$A$3:$A$1424,$A987),"-")</f>
        <v>2.4889999999999999</v>
      </c>
      <c r="AS987" s="28">
        <f>SUMIFS('[4]BD Unidades'!$BC$3:$BC$1424,'[4]BD Unidades'!$A$3:$A$1424,$A987)</f>
        <v>0</v>
      </c>
      <c r="AT987" s="28">
        <f>SUMIFS('[4]BD Unidades'!$BE$3:$BE$1424,'[4]BD Unidades'!$A$3:$A$1424,$A987)</f>
        <v>0</v>
      </c>
      <c r="AU987" s="29">
        <f t="shared" si="62"/>
        <v>0</v>
      </c>
      <c r="AV987" s="30">
        <f t="shared" si="63"/>
        <v>0</v>
      </c>
      <c r="AW987" s="25">
        <f>IFERROR(SUMIFS('[4]BD Unidades'!$BI$3:$BI$1424,'[4]BD Unidades'!$A$3:$A$1424,$A987),"-")</f>
        <v>0</v>
      </c>
      <c r="AX987" s="25">
        <f>IFERROR(SUMIFS('[4]BD Unidades'!$BJ$3:$BJ$1424,'[4]BD Unidades'!$A$3:$A$1424,$A987),"-")</f>
        <v>0</v>
      </c>
    </row>
    <row r="988" spans="1:50" ht="14.4" x14ac:dyDescent="0.3">
      <c r="A988" s="7">
        <v>9</v>
      </c>
      <c r="B988" s="7" t="s">
        <v>5796</v>
      </c>
      <c r="D988" s="8" t="s">
        <v>5797</v>
      </c>
      <c r="E988" s="19" t="s">
        <v>5425</v>
      </c>
      <c r="F988" s="19" t="s">
        <v>5425</v>
      </c>
      <c r="G988" s="19" t="s">
        <v>5798</v>
      </c>
      <c r="H988" s="19">
        <v>3</v>
      </c>
      <c r="I988" s="19">
        <v>2024</v>
      </c>
      <c r="J988" s="19" t="s">
        <v>45</v>
      </c>
      <c r="K988" s="19" t="s">
        <v>5267</v>
      </c>
      <c r="L988" s="19" t="s">
        <v>5800</v>
      </c>
      <c r="M988" s="19" t="s">
        <v>189</v>
      </c>
      <c r="N988" s="19" t="s">
        <v>2074</v>
      </c>
      <c r="O988" s="19" t="s">
        <v>3112</v>
      </c>
      <c r="P988" s="19" t="s">
        <v>51</v>
      </c>
      <c r="Q988" s="9" t="s">
        <v>5801</v>
      </c>
      <c r="R988" s="20">
        <v>3.1030000000000002</v>
      </c>
      <c r="S988" s="20">
        <v>0</v>
      </c>
      <c r="T988" s="20">
        <v>3.1030000000000002</v>
      </c>
      <c r="U988" s="20">
        <v>1.2</v>
      </c>
      <c r="V988" s="21">
        <f>_xlfn.XLOOKUP(D988,'[4]Gen. Real'!$A$2:$A$1168,'[4]Gen. Real'!$C$2:$C$1168,"-",0)</f>
        <v>0.28888999999999998</v>
      </c>
      <c r="W988" s="22"/>
      <c r="X988" s="22" t="str">
        <f>_xlfn.XLOOKUP(D988,[4]Vertimiento!$J$2:$J$119,[4]Vertimiento!$K$2:$K$119,"-",0)</f>
        <v>-</v>
      </c>
      <c r="Y988" s="23" t="str">
        <f t="shared" si="60"/>
        <v>-</v>
      </c>
      <c r="Z988" s="19" t="str">
        <f>_xlfn.XLOOKUP(D988,[4]Cmg!$I$4:$I$99,[4]Cmg!$M$4:$M$99,"----",0,1)</f>
        <v>----</v>
      </c>
      <c r="AA988" s="19" t="str">
        <f>_xlfn.XLOOKUP(D988,[4]Cmg!$A$4:$A$101,[4]Cmg!$B$4:$B$101,"----",0,1)</f>
        <v>----</v>
      </c>
      <c r="AB988" s="19" t="str">
        <f>_xlfn.XLOOKUP(D988,[4]Cmg!$E$4:$E$101,[4]Cmg!$F$4:$F$101,"----",0,1)</f>
        <v>----</v>
      </c>
      <c r="AC988" s="19" t="str">
        <f>_xlfn.XLOOKUP(D988,[4]Cmg!$O$4:$O$101,[4]Cmg!$P$4:$P$101,"----",0,1)</f>
        <v>----</v>
      </c>
      <c r="AD988" s="24" t="str">
        <f>_xlfn.XLOOKUP(D988,[4]Cmg!$S$4:$S$101,[4]Cmg!$U$4:$U$101,"----",0,1)</f>
        <v>----</v>
      </c>
      <c r="AG988" s="25">
        <f>IFERROR(SUMIFS('[4]BD Unidades'!$AH:$AH,'[4]BD Unidades'!$A:$A,'BD Centrales 2024'!$A988),"-")</f>
        <v>0</v>
      </c>
      <c r="AH988" s="25">
        <f>SUMIFS('[4]BD Unidades'!$AJ$3:$AJ$1424,'[4]BD Unidades'!$A$3:$A$1424,$A988)</f>
        <v>8769.8843968202818</v>
      </c>
      <c r="AI988" s="25">
        <f>SUMIFS('[4]BD Unidades'!$AL$3:$AL$1424,'[4]BD Unidades'!$A$3:$A$1424,$A988)</f>
        <v>14.115603179718548</v>
      </c>
      <c r="AJ988" s="26">
        <f t="shared" si="61"/>
        <v>1.6069675751045705E-3</v>
      </c>
      <c r="AK988" s="27">
        <f>IFERROR(SUMIFS('[4]BD Unidades'!$AO$3:$AO$1424,'[4]BD Unidades'!$A$3:$A$1424,$A988),"-")</f>
        <v>0</v>
      </c>
      <c r="AL988" s="27">
        <f>IFERROR(SUMIFS('[4]BD Unidades'!$AQ$3:$AQ$1424,'[4]BD Unidades'!$A$3:$A$1424,$A988),"-")</f>
        <v>0</v>
      </c>
      <c r="AM988" s="27">
        <f>IFERROR(SUMIFS('[4]BD Unidades'!$AS$3:$AS$1424,'[4]BD Unidades'!$A$3:$A$1424,$A988),"-")</f>
        <v>0</v>
      </c>
      <c r="AN988" s="27">
        <f>IFERROR(SUMIFS('[4]BD Unidades'!$AU$3:$AU$1424,'[4]BD Unidades'!$A$3:$A$1424,$A988),"-")</f>
        <v>0</v>
      </c>
      <c r="AO988" s="27">
        <f>IFERROR(SUMIFS('[4]BD Unidades'!$AW$3:$AW$1424,'[4]BD Unidades'!$A$3:$A$1424,$A988),"-")</f>
        <v>0</v>
      </c>
      <c r="AP988" s="27">
        <f>IFERROR(SUMIFS('[4]BD Unidades'!$AY$3:$AY$1424,'[4]BD Unidades'!$A$3:$A$1424,$A988),"-")</f>
        <v>0</v>
      </c>
      <c r="AQ988" s="25">
        <f>IFERROR(SUMIFS('[4]BD Unidades'!$AZ$3:$AZ$1424,'[4]BD Unidades'!$A$3:$A$1424,$A988),"-")</f>
        <v>0</v>
      </c>
      <c r="AR988" s="25">
        <f>IFERROR(SUMIFS('[4]BD Unidades'!$BA$3:$BA$1424,'[4]BD Unidades'!$A$3:$A$1424,$A988),"-")</f>
        <v>3.1029999999999998</v>
      </c>
      <c r="AS988" s="28">
        <f>SUMIFS('[4]BD Unidades'!$BC$3:$BC$1424,'[4]BD Unidades'!$A$3:$A$1424,$A988)</f>
        <v>0</v>
      </c>
      <c r="AT988" s="28">
        <f>SUMIFS('[4]BD Unidades'!$BE$3:$BE$1424,'[4]BD Unidades'!$A$3:$A$1424,$A988)</f>
        <v>0</v>
      </c>
      <c r="AU988" s="29">
        <f t="shared" si="62"/>
        <v>0</v>
      </c>
      <c r="AV988" s="30">
        <f t="shared" si="63"/>
        <v>0</v>
      </c>
      <c r="AW988" s="25">
        <f>IFERROR(SUMIFS('[4]BD Unidades'!$BI$3:$BI$1424,'[4]BD Unidades'!$A$3:$A$1424,$A988),"-")</f>
        <v>0</v>
      </c>
      <c r="AX988" s="25">
        <f>IFERROR(SUMIFS('[4]BD Unidades'!$BJ$3:$BJ$1424,'[4]BD Unidades'!$A$3:$A$1424,$A988),"-")</f>
        <v>0</v>
      </c>
    </row>
    <row r="989" spans="1:50" ht="14.4" x14ac:dyDescent="0.3">
      <c r="A989" s="7">
        <v>10</v>
      </c>
      <c r="B989" s="7" t="s">
        <v>5943</v>
      </c>
      <c r="D989" s="8" t="s">
        <v>5944</v>
      </c>
      <c r="E989" s="19" t="s">
        <v>5425</v>
      </c>
      <c r="F989" s="19" t="s">
        <v>5425</v>
      </c>
      <c r="G989" s="19" t="s">
        <v>5945</v>
      </c>
      <c r="H989" s="19">
        <v>2</v>
      </c>
      <c r="I989" s="19">
        <v>2024</v>
      </c>
      <c r="J989" s="19" t="s">
        <v>45</v>
      </c>
      <c r="K989" s="19" t="s">
        <v>5267</v>
      </c>
      <c r="L989" s="19" t="s">
        <v>157</v>
      </c>
      <c r="M989" s="19" t="s">
        <v>189</v>
      </c>
      <c r="N989" s="19" t="s">
        <v>879</v>
      </c>
      <c r="O989" s="19" t="s">
        <v>2378</v>
      </c>
      <c r="P989" s="19" t="s">
        <v>51</v>
      </c>
      <c r="Q989" s="9" t="s">
        <v>5946</v>
      </c>
      <c r="R989" s="20">
        <v>2.2090000000000001</v>
      </c>
      <c r="S989" s="20">
        <v>0</v>
      </c>
      <c r="T989" s="20">
        <v>2.2090000000000001</v>
      </c>
      <c r="U989" s="20">
        <v>1.1200000000000001</v>
      </c>
      <c r="V989" s="21">
        <f>_xlfn.XLOOKUP(D989,'[4]Gen. Real'!$A$2:$A$1168,'[4]Gen. Real'!$C$2:$C$1168,"-",0)</f>
        <v>1.0610000000000001E-2</v>
      </c>
      <c r="W989" s="22"/>
      <c r="X989" s="22" t="str">
        <f>_xlfn.XLOOKUP(D989,[4]Vertimiento!$J$2:$J$119,[4]Vertimiento!$K$2:$K$119,"-",0)</f>
        <v>-</v>
      </c>
      <c r="Y989" s="23" t="str">
        <f t="shared" si="60"/>
        <v>-</v>
      </c>
      <c r="Z989" s="19" t="str">
        <f>_xlfn.XLOOKUP(D989,[4]Cmg!$I$4:$I$99,[4]Cmg!$M$4:$M$99,"----",0,1)</f>
        <v>----</v>
      </c>
      <c r="AA989" s="19" t="str">
        <f>_xlfn.XLOOKUP(D989,[4]Cmg!$A$4:$A$101,[4]Cmg!$B$4:$B$101,"----",0,1)</f>
        <v>----</v>
      </c>
      <c r="AB989" s="19" t="str">
        <f>_xlfn.XLOOKUP(D989,[4]Cmg!$E$4:$E$101,[4]Cmg!$F$4:$F$101,"----",0,1)</f>
        <v>----</v>
      </c>
      <c r="AC989" s="19" t="str">
        <f>_xlfn.XLOOKUP(D989,[4]Cmg!$O$4:$O$101,[4]Cmg!$P$4:$P$101,"----",0,1)</f>
        <v>----</v>
      </c>
      <c r="AD989" s="24" t="str">
        <f>_xlfn.XLOOKUP(D989,[4]Cmg!$S$4:$S$101,[4]Cmg!$U$4:$U$101,"----",0,1)</f>
        <v>----</v>
      </c>
      <c r="AG989" s="25">
        <f>IFERROR(SUMIFS('[4]BD Unidades'!$AH:$AH,'[4]BD Unidades'!$A:$A,'BD Centrales 2024'!$A989),"-")</f>
        <v>0</v>
      </c>
      <c r="AH989" s="25">
        <f>SUMIFS('[4]BD Unidades'!$AJ$3:$AJ$1424,'[4]BD Unidades'!$A$3:$A$1424,$A989)</f>
        <v>8782.7591066847763</v>
      </c>
      <c r="AI989" s="25">
        <f>SUMIFS('[4]BD Unidades'!$AL$3:$AL$1424,'[4]BD Unidades'!$A$3:$A$1424,$A989)</f>
        <v>1.2408933152255903</v>
      </c>
      <c r="AJ989" s="26">
        <f t="shared" si="61"/>
        <v>1.4126745391912455E-4</v>
      </c>
      <c r="AK989" s="27">
        <f>IFERROR(SUMIFS('[4]BD Unidades'!$AO$3:$AO$1424,'[4]BD Unidades'!$A$3:$A$1424,$A989),"-")</f>
        <v>0</v>
      </c>
      <c r="AL989" s="27">
        <f>IFERROR(SUMIFS('[4]BD Unidades'!$AQ$3:$AQ$1424,'[4]BD Unidades'!$A$3:$A$1424,$A989),"-")</f>
        <v>0</v>
      </c>
      <c r="AM989" s="27">
        <f>IFERROR(SUMIFS('[4]BD Unidades'!$AS$3:$AS$1424,'[4]BD Unidades'!$A$3:$A$1424,$A989),"-")</f>
        <v>0</v>
      </c>
      <c r="AN989" s="27">
        <f>IFERROR(SUMIFS('[4]BD Unidades'!$AU$3:$AU$1424,'[4]BD Unidades'!$A$3:$A$1424,$A989),"-")</f>
        <v>0</v>
      </c>
      <c r="AO989" s="27">
        <f>IFERROR(SUMIFS('[4]BD Unidades'!$AW$3:$AW$1424,'[4]BD Unidades'!$A$3:$A$1424,$A989),"-")</f>
        <v>0</v>
      </c>
      <c r="AP989" s="27">
        <f>IFERROR(SUMIFS('[4]BD Unidades'!$AY$3:$AY$1424,'[4]BD Unidades'!$A$3:$A$1424,$A989),"-")</f>
        <v>0</v>
      </c>
      <c r="AQ989" s="25">
        <f>IFERROR(SUMIFS('[4]BD Unidades'!$AZ$3:$AZ$1424,'[4]BD Unidades'!$A$3:$A$1424,$A989),"-")</f>
        <v>0</v>
      </c>
      <c r="AR989" s="25">
        <f>IFERROR(SUMIFS('[4]BD Unidades'!$BA$3:$BA$1424,'[4]BD Unidades'!$A$3:$A$1424,$A989),"-")</f>
        <v>2.2090000000000001</v>
      </c>
      <c r="AS989" s="28">
        <f>SUMIFS('[4]BD Unidades'!$BC$3:$BC$1424,'[4]BD Unidades'!$A$3:$A$1424,$A989)</f>
        <v>0</v>
      </c>
      <c r="AT989" s="28">
        <f>SUMIFS('[4]BD Unidades'!$BE$3:$BE$1424,'[4]BD Unidades'!$A$3:$A$1424,$A989)</f>
        <v>0</v>
      </c>
      <c r="AU989" s="29">
        <f t="shared" si="62"/>
        <v>0</v>
      </c>
      <c r="AV989" s="30">
        <f t="shared" si="63"/>
        <v>0</v>
      </c>
      <c r="AW989" s="25">
        <f>IFERROR(SUMIFS('[4]BD Unidades'!$BI$3:$BI$1424,'[4]BD Unidades'!$A$3:$A$1424,$A989),"-")</f>
        <v>0</v>
      </c>
      <c r="AX989" s="25">
        <f>IFERROR(SUMIFS('[4]BD Unidades'!$BJ$3:$BJ$1424,'[4]BD Unidades'!$A$3:$A$1424,$A989),"-")</f>
        <v>0</v>
      </c>
    </row>
    <row r="990" spans="1:50" ht="14.4" x14ac:dyDescent="0.3">
      <c r="A990" s="7">
        <v>11</v>
      </c>
      <c r="B990" s="7" t="s">
        <v>5958</v>
      </c>
      <c r="D990" s="8" t="s">
        <v>5959</v>
      </c>
      <c r="E990" s="19" t="s">
        <v>5960</v>
      </c>
      <c r="F990" s="19" t="s">
        <v>5425</v>
      </c>
      <c r="G990" s="19" t="s">
        <v>5961</v>
      </c>
      <c r="H990" s="19">
        <v>1</v>
      </c>
      <c r="I990" s="19">
        <v>2024</v>
      </c>
      <c r="J990" s="19" t="s">
        <v>45</v>
      </c>
      <c r="K990" s="19" t="s">
        <v>5267</v>
      </c>
      <c r="L990" s="19" t="s">
        <v>157</v>
      </c>
      <c r="M990" s="19" t="s">
        <v>90</v>
      </c>
      <c r="N990" s="19" t="s">
        <v>97</v>
      </c>
      <c r="O990" s="19" t="s">
        <v>97</v>
      </c>
      <c r="P990" s="19" t="s">
        <v>51</v>
      </c>
      <c r="Q990" s="9" t="s">
        <v>5963</v>
      </c>
      <c r="R990" s="20">
        <v>0.46700000000000003</v>
      </c>
      <c r="S990" s="20">
        <v>0.64</v>
      </c>
      <c r="T990" s="20">
        <v>0.46400000000000002</v>
      </c>
      <c r="U990" s="20">
        <v>0.48</v>
      </c>
      <c r="V990" s="21">
        <f>_xlfn.XLOOKUP(D990,'[4]Gen. Real'!$A$2:$A$1168,'[4]Gen. Real'!$C$2:$C$1168,"-",0)</f>
        <v>5.0900000000000008E-3</v>
      </c>
      <c r="W990" s="22"/>
      <c r="X990" s="22" t="str">
        <f>_xlfn.XLOOKUP(D990,[4]Vertimiento!$J$2:$J$119,[4]Vertimiento!$K$2:$K$119,"-",0)</f>
        <v>-</v>
      </c>
      <c r="Y990" s="23" t="str">
        <f t="shared" si="60"/>
        <v>-</v>
      </c>
      <c r="Z990" s="19" t="str">
        <f>_xlfn.XLOOKUP(D990,[4]Cmg!$I$4:$I$99,[4]Cmg!$M$4:$M$99,"----",0,1)</f>
        <v>----</v>
      </c>
      <c r="AA990" s="19" t="str">
        <f>_xlfn.XLOOKUP(D990,[4]Cmg!$A$4:$A$101,[4]Cmg!$B$4:$B$101,"----",0,1)</f>
        <v>----</v>
      </c>
      <c r="AB990" s="19" t="str">
        <f>_xlfn.XLOOKUP(D990,[4]Cmg!$E$4:$E$101,[4]Cmg!$F$4:$F$101,"----",0,1)</f>
        <v>----</v>
      </c>
      <c r="AC990" s="19" t="str">
        <f>_xlfn.XLOOKUP(D990,[4]Cmg!$O$4:$O$101,[4]Cmg!$P$4:$P$101,"----",0,1)</f>
        <v>----</v>
      </c>
      <c r="AD990" s="24" t="str">
        <f>_xlfn.XLOOKUP(D990,[4]Cmg!$S$4:$S$101,[4]Cmg!$U$4:$U$101,"----",0,1)</f>
        <v>----</v>
      </c>
      <c r="AG990" s="25">
        <f>IFERROR(SUMIFS('[4]BD Unidades'!$AH:$AH,'[4]BD Unidades'!$A:$A,'BD Centrales 2024'!$A990),"-")</f>
        <v>0.46700000000000003</v>
      </c>
      <c r="AH990" s="25">
        <f>SUMIFS('[4]BD Unidades'!$AJ$3:$AJ$1424,'[4]BD Unidades'!$A$3:$A$1424,$A990)</f>
        <v>8443.1333333333296</v>
      </c>
      <c r="AI990" s="25">
        <f>SUMIFS('[4]BD Unidades'!$AL$3:$AL$1424,'[4]BD Unidades'!$A$3:$A$1424,$A990)</f>
        <v>1.06666666666667</v>
      </c>
      <c r="AJ990" s="26">
        <f t="shared" si="61"/>
        <v>1.2631944608922934E-4</v>
      </c>
      <c r="AK990" s="27">
        <f>IFERROR(SUMIFS('[4]BD Unidades'!$AO$3:$AO$1424,'[4]BD Unidades'!$A$3:$A$1424,$A990),"-")</f>
        <v>0</v>
      </c>
      <c r="AL990" s="27">
        <f>IFERROR(SUMIFS('[4]BD Unidades'!$AQ$3:$AQ$1424,'[4]BD Unidades'!$A$3:$A$1424,$A990),"-")</f>
        <v>0</v>
      </c>
      <c r="AM990" s="27">
        <f>IFERROR(SUMIFS('[4]BD Unidades'!$AS$3:$AS$1424,'[4]BD Unidades'!$A$3:$A$1424,$A990),"-")</f>
        <v>0</v>
      </c>
      <c r="AN990" s="27">
        <f>IFERROR(SUMIFS('[4]BD Unidades'!$AU$3:$AU$1424,'[4]BD Unidades'!$A$3:$A$1424,$A990),"-")</f>
        <v>0</v>
      </c>
      <c r="AO990" s="27">
        <f>IFERROR(SUMIFS('[4]BD Unidades'!$AW$3:$AW$1424,'[4]BD Unidades'!$A$3:$A$1424,$A990),"-")</f>
        <v>0</v>
      </c>
      <c r="AP990" s="27">
        <f>IFERROR(SUMIFS('[4]BD Unidades'!$AY$3:$AY$1424,'[4]BD Unidades'!$A$3:$A$1424,$A990),"-")</f>
        <v>0</v>
      </c>
      <c r="AQ990" s="25">
        <f>IFERROR(SUMIFS('[4]BD Unidades'!$AZ$3:$AZ$1424,'[4]BD Unidades'!$A$3:$A$1424,$A990),"-")</f>
        <v>0.46694100881867601</v>
      </c>
      <c r="AR990" s="25">
        <f>IFERROR(SUMIFS('[4]BD Unidades'!$BA$3:$BA$1424,'[4]BD Unidades'!$A$3:$A$1424,$A990),"-")</f>
        <v>0.46694100881867601</v>
      </c>
      <c r="AS990" s="28">
        <f>SUMIFS('[4]BD Unidades'!$BC$3:$BC$1424,'[4]BD Unidades'!$A$3:$A$1424,$A990)</f>
        <v>8.0623260234910704E-2</v>
      </c>
      <c r="AT990" s="28">
        <f>SUMIFS('[4]BD Unidades'!$BE$3:$BE$1424,'[4]BD Unidades'!$A$3:$A$1424,$A990)</f>
        <v>0.96752238919247102</v>
      </c>
      <c r="AU990" s="29">
        <f t="shared" si="62"/>
        <v>0.88951757982550383</v>
      </c>
      <c r="AV990" s="30">
        <f t="shared" si="63"/>
        <v>6.4000000000000003E-3</v>
      </c>
      <c r="AW990" s="25">
        <f>IFERROR(SUMIFS('[4]BD Unidades'!$BI$3:$BI$1424,'[4]BD Unidades'!$A$3:$A$1424,$A990),"-")</f>
        <v>0.4126939817747195</v>
      </c>
      <c r="AX990" s="25">
        <f>IFERROR(SUMIFS('[4]BD Unidades'!$BJ$3:$BJ$1424,'[4]BD Unidades'!$A$3:$A$1424,$A990),"-")</f>
        <v>0.26521487924956894</v>
      </c>
    </row>
    <row r="991" spans="1:50" ht="14.4" x14ac:dyDescent="0.3">
      <c r="A991" s="7">
        <v>12</v>
      </c>
      <c r="B991" s="7" t="s">
        <v>6095</v>
      </c>
      <c r="D991" s="8" t="s">
        <v>6096</v>
      </c>
      <c r="E991" s="19" t="s">
        <v>6097</v>
      </c>
      <c r="F991" s="19" t="s">
        <v>5425</v>
      </c>
      <c r="G991" s="19" t="s">
        <v>6098</v>
      </c>
      <c r="H991" s="19">
        <v>2</v>
      </c>
      <c r="I991" s="19">
        <v>2024</v>
      </c>
      <c r="J991" s="19" t="s">
        <v>45</v>
      </c>
      <c r="K991" s="19" t="s">
        <v>5267</v>
      </c>
      <c r="L991" s="19" t="s">
        <v>157</v>
      </c>
      <c r="M991" s="19" t="s">
        <v>189</v>
      </c>
      <c r="N991" s="19" t="s">
        <v>189</v>
      </c>
      <c r="O991" s="19" t="s">
        <v>189</v>
      </c>
      <c r="P991" s="19" t="s">
        <v>51</v>
      </c>
      <c r="Q991" s="9" t="s">
        <v>6100</v>
      </c>
      <c r="R991" s="20">
        <v>2.3730000000000002</v>
      </c>
      <c r="S991" s="20">
        <v>0</v>
      </c>
      <c r="T991" s="20">
        <v>2.3730000000000002</v>
      </c>
      <c r="U991" s="20">
        <v>0.8</v>
      </c>
      <c r="V991" s="21">
        <f>_xlfn.XLOOKUP(D991,'[4]Gen. Real'!$A$2:$A$1168,'[4]Gen. Real'!$C$2:$C$1168,"-",0)</f>
        <v>4.574000000000001E-2</v>
      </c>
      <c r="W991" s="22"/>
      <c r="X991" s="22" t="str">
        <f>_xlfn.XLOOKUP(D991,[4]Vertimiento!$J$2:$J$119,[4]Vertimiento!$K$2:$K$119,"-",0)</f>
        <v>-</v>
      </c>
      <c r="Y991" s="23" t="str">
        <f t="shared" si="60"/>
        <v>-</v>
      </c>
      <c r="Z991" s="19" t="str">
        <f>_xlfn.XLOOKUP(D991,[4]Cmg!$I$4:$I$99,[4]Cmg!$M$4:$M$99,"----",0,1)</f>
        <v>----</v>
      </c>
      <c r="AA991" s="19" t="str">
        <f>_xlfn.XLOOKUP(D991,[4]Cmg!$A$4:$A$101,[4]Cmg!$B$4:$B$101,"----",0,1)</f>
        <v>----</v>
      </c>
      <c r="AB991" s="19" t="str">
        <f>_xlfn.XLOOKUP(D991,[4]Cmg!$E$4:$E$101,[4]Cmg!$F$4:$F$101,"----",0,1)</f>
        <v>----</v>
      </c>
      <c r="AC991" s="19" t="str">
        <f>_xlfn.XLOOKUP(D991,[4]Cmg!$O$4:$O$101,[4]Cmg!$P$4:$P$101,"----",0,1)</f>
        <v>----</v>
      </c>
      <c r="AD991" s="24" t="str">
        <f>_xlfn.XLOOKUP(D991,[4]Cmg!$S$4:$S$101,[4]Cmg!$U$4:$U$101,"----",0,1)</f>
        <v>----</v>
      </c>
      <c r="AG991" s="25">
        <f>IFERROR(SUMIFS('[4]BD Unidades'!$AH:$AH,'[4]BD Unidades'!$A:$A,'BD Centrales 2024'!$A991),"-")</f>
        <v>0</v>
      </c>
      <c r="AH991" s="25">
        <f>SUMIFS('[4]BD Unidades'!$AJ$3:$AJ$1424,'[4]BD Unidades'!$A$3:$A$1424,$A991)</f>
        <v>7051.8897246804345</v>
      </c>
      <c r="AI991" s="25">
        <f>SUMIFS('[4]BD Unidades'!$AL$3:$AL$1424,'[4]BD Unidades'!$A$3:$A$1424,$A991)</f>
        <v>1205.23146509341</v>
      </c>
      <c r="AJ991" s="26">
        <f t="shared" si="61"/>
        <v>0.14596267117721934</v>
      </c>
      <c r="AK991" s="27">
        <f>IFERROR(SUMIFS('[4]BD Unidades'!$AO$3:$AO$1424,'[4]BD Unidades'!$A$3:$A$1424,$A991),"-")</f>
        <v>0</v>
      </c>
      <c r="AL991" s="27">
        <f>IFERROR(SUMIFS('[4]BD Unidades'!$AQ$3:$AQ$1424,'[4]BD Unidades'!$A$3:$A$1424,$A991),"-")</f>
        <v>0</v>
      </c>
      <c r="AM991" s="27">
        <f>IFERROR(SUMIFS('[4]BD Unidades'!$AS$3:$AS$1424,'[4]BD Unidades'!$A$3:$A$1424,$A991),"-")</f>
        <v>0</v>
      </c>
      <c r="AN991" s="27">
        <f>IFERROR(SUMIFS('[4]BD Unidades'!$AU$3:$AU$1424,'[4]BD Unidades'!$A$3:$A$1424,$A991),"-")</f>
        <v>0</v>
      </c>
      <c r="AO991" s="27">
        <f>IFERROR(SUMIFS('[4]BD Unidades'!$AW$3:$AW$1424,'[4]BD Unidades'!$A$3:$A$1424,$A991),"-")</f>
        <v>0</v>
      </c>
      <c r="AP991" s="27">
        <f>IFERROR(SUMIFS('[4]BD Unidades'!$AY$3:$AY$1424,'[4]BD Unidades'!$A$3:$A$1424,$A991),"-")</f>
        <v>0</v>
      </c>
      <c r="AQ991" s="25">
        <f>IFERROR(SUMIFS('[4]BD Unidades'!$AZ$3:$AZ$1424,'[4]BD Unidades'!$A$3:$A$1424,$A991),"-")</f>
        <v>0</v>
      </c>
      <c r="AR991" s="25">
        <f>IFERROR(SUMIFS('[4]BD Unidades'!$BA$3:$BA$1424,'[4]BD Unidades'!$A$3:$A$1424,$A991),"-")</f>
        <v>2.2996188097208798</v>
      </c>
      <c r="AS991" s="28">
        <f>SUMIFS('[4]BD Unidades'!$BC$3:$BC$1424,'[4]BD Unidades'!$A$3:$A$1424,$A991)</f>
        <v>0</v>
      </c>
      <c r="AT991" s="28">
        <f>SUMIFS('[4]BD Unidades'!$BE$3:$BE$1424,'[4]BD Unidades'!$A$3:$A$1424,$A991)</f>
        <v>0</v>
      </c>
      <c r="AU991" s="29">
        <f t="shared" si="62"/>
        <v>0</v>
      </c>
      <c r="AV991" s="30">
        <f t="shared" si="63"/>
        <v>0</v>
      </c>
      <c r="AW991" s="25">
        <f>IFERROR(SUMIFS('[4]BD Unidades'!$BI$3:$BI$1424,'[4]BD Unidades'!$A$3:$A$1424,$A991),"-")</f>
        <v>0</v>
      </c>
      <c r="AX991" s="25">
        <f>IFERROR(SUMIFS('[4]BD Unidades'!$BJ$3:$BJ$1424,'[4]BD Unidades'!$A$3:$A$1424,$A991),"-")</f>
        <v>0</v>
      </c>
    </row>
    <row r="992" spans="1:50" ht="14.4" x14ac:dyDescent="0.3">
      <c r="A992" s="7">
        <v>14</v>
      </c>
      <c r="B992" s="7" t="s">
        <v>6118</v>
      </c>
      <c r="D992" s="8" t="s">
        <v>6119</v>
      </c>
      <c r="E992" s="19" t="s">
        <v>5425</v>
      </c>
      <c r="F992" s="19" t="s">
        <v>5425</v>
      </c>
      <c r="G992" s="19" t="s">
        <v>6120</v>
      </c>
      <c r="H992" s="19">
        <v>1</v>
      </c>
      <c r="I992" s="19">
        <v>2024</v>
      </c>
      <c r="J992" s="19" t="s">
        <v>45</v>
      </c>
      <c r="K992" s="19" t="s">
        <v>5267</v>
      </c>
      <c r="L992" s="19" t="s">
        <v>157</v>
      </c>
      <c r="M992" s="19" t="s">
        <v>362</v>
      </c>
      <c r="N992" s="19" t="s">
        <v>1216</v>
      </c>
      <c r="O992" s="19" t="s">
        <v>1217</v>
      </c>
      <c r="P992" s="19" t="s">
        <v>51</v>
      </c>
      <c r="Q992" s="9" t="s">
        <v>5963</v>
      </c>
      <c r="R992" s="20">
        <v>0.42499999999999999</v>
      </c>
      <c r="S992" s="20">
        <v>0.71</v>
      </c>
      <c r="T992" s="20">
        <v>0.42199999999999999</v>
      </c>
      <c r="U992" s="20">
        <v>0.48</v>
      </c>
      <c r="V992" s="21">
        <f>_xlfn.XLOOKUP(D992,'[4]Gen. Real'!$A$2:$A$1168,'[4]Gen. Real'!$C$2:$C$1168,"-",0)</f>
        <v>1.5400000000000001E-3</v>
      </c>
      <c r="W992" s="22"/>
      <c r="X992" s="22" t="str">
        <f>_xlfn.XLOOKUP(D992,[4]Vertimiento!$J$2:$J$119,[4]Vertimiento!$K$2:$K$119,"-",0)</f>
        <v>-</v>
      </c>
      <c r="Y992" s="23" t="str">
        <f t="shared" si="60"/>
        <v>-</v>
      </c>
      <c r="Z992" s="19" t="str">
        <f>_xlfn.XLOOKUP(D992,[4]Cmg!$I$4:$I$99,[4]Cmg!$M$4:$M$99,"----",0,1)</f>
        <v>----</v>
      </c>
      <c r="AA992" s="19" t="str">
        <f>_xlfn.XLOOKUP(D992,[4]Cmg!$A$4:$A$101,[4]Cmg!$B$4:$B$101,"----",0,1)</f>
        <v>----</v>
      </c>
      <c r="AB992" s="19" t="str">
        <f>_xlfn.XLOOKUP(D992,[4]Cmg!$E$4:$E$101,[4]Cmg!$F$4:$F$101,"----",0,1)</f>
        <v>----</v>
      </c>
      <c r="AC992" s="19" t="str">
        <f>_xlfn.XLOOKUP(D992,[4]Cmg!$O$4:$O$101,[4]Cmg!$P$4:$P$101,"----",0,1)</f>
        <v>----</v>
      </c>
      <c r="AD992" s="24" t="str">
        <f>_xlfn.XLOOKUP(D992,[4]Cmg!$S$4:$S$101,[4]Cmg!$U$4:$U$101,"----",0,1)</f>
        <v>----</v>
      </c>
      <c r="AG992" s="25">
        <f>IFERROR(SUMIFS('[4]BD Unidades'!$AH:$AH,'[4]BD Unidades'!$A:$A,'BD Centrales 2024'!$A992),"-")</f>
        <v>0.42499999999999999</v>
      </c>
      <c r="AH992" s="25">
        <f>SUMIFS('[4]BD Unidades'!$AJ$3:$AJ$1424,'[4]BD Unidades'!$A$3:$A$1424,$A992)</f>
        <v>7982.6</v>
      </c>
      <c r="AI992" s="25">
        <f>SUMIFS('[4]BD Unidades'!$AL$3:$AL$1424,'[4]BD Unidades'!$A$3:$A$1424,$A992)</f>
        <v>2.0833333333333299</v>
      </c>
      <c r="AJ992" s="26">
        <f t="shared" si="61"/>
        <v>2.6091621249851236E-4</v>
      </c>
      <c r="AK992" s="27">
        <f>IFERROR(SUMIFS('[4]BD Unidades'!$AO$3:$AO$1424,'[4]BD Unidades'!$A$3:$A$1424,$A992),"-")</f>
        <v>0</v>
      </c>
      <c r="AL992" s="27">
        <f>IFERROR(SUMIFS('[4]BD Unidades'!$AQ$3:$AQ$1424,'[4]BD Unidades'!$A$3:$A$1424,$A992),"-")</f>
        <v>0</v>
      </c>
      <c r="AM992" s="27">
        <f>IFERROR(SUMIFS('[4]BD Unidades'!$AS$3:$AS$1424,'[4]BD Unidades'!$A$3:$A$1424,$A992),"-")</f>
        <v>0</v>
      </c>
      <c r="AN992" s="27">
        <f>IFERROR(SUMIFS('[4]BD Unidades'!$AU$3:$AU$1424,'[4]BD Unidades'!$A$3:$A$1424,$A992),"-")</f>
        <v>0</v>
      </c>
      <c r="AO992" s="27">
        <f>IFERROR(SUMIFS('[4]BD Unidades'!$AW$3:$AW$1424,'[4]BD Unidades'!$A$3:$A$1424,$A992),"-")</f>
        <v>0</v>
      </c>
      <c r="AP992" s="27">
        <f>IFERROR(SUMIFS('[4]BD Unidades'!$AY$3:$AY$1424,'[4]BD Unidades'!$A$3:$A$1424,$A992),"-")</f>
        <v>0</v>
      </c>
      <c r="AQ992" s="25">
        <f>IFERROR(SUMIFS('[4]BD Unidades'!$AZ$3:$AZ$1424,'[4]BD Unidades'!$A$3:$A$1424,$A992),"-")</f>
        <v>0.42499999999999999</v>
      </c>
      <c r="AR992" s="25">
        <f>IFERROR(SUMIFS('[4]BD Unidades'!$BA$3:$BA$1424,'[4]BD Unidades'!$A$3:$A$1424,$A992),"-")</f>
        <v>0.42499999999999999</v>
      </c>
      <c r="AS992" s="28">
        <f>SUMIFS('[4]BD Unidades'!$BC$3:$BC$1424,'[4]BD Unidades'!$A$3:$A$1424,$A992)</f>
        <v>0.20061463448133801</v>
      </c>
      <c r="AT992" s="28">
        <f>SUMIFS('[4]BD Unidades'!$BE$3:$BE$1424,'[4]BD Unidades'!$A$3:$A$1424,$A992)</f>
        <v>0.91504629629629608</v>
      </c>
      <c r="AU992" s="29">
        <f t="shared" si="62"/>
        <v>0.73147461803131253</v>
      </c>
      <c r="AV992" s="30">
        <f t="shared" si="63"/>
        <v>7.0999999999999995E-3</v>
      </c>
      <c r="AW992" s="25">
        <f>IFERROR(SUMIFS('[4]BD Unidades'!$BI$3:$BI$1424,'[4]BD Unidades'!$A$3:$A$1424,$A992),"-")</f>
        <v>0.30866948800339861</v>
      </c>
      <c r="AX992" s="25">
        <f>IFERROR(SUMIFS('[4]BD Unidades'!$BJ$3:$BJ$1424,'[4]BD Unidades'!$A$3:$A$1424,$A992),"-")</f>
        <v>0.19836427135866314</v>
      </c>
    </row>
    <row r="993" spans="1:50" ht="14.4" x14ac:dyDescent="0.3">
      <c r="A993" s="7">
        <v>22</v>
      </c>
      <c r="B993" s="7" t="s">
        <v>5989</v>
      </c>
      <c r="D993" s="8" t="s">
        <v>5990</v>
      </c>
      <c r="E993" s="19" t="s">
        <v>5385</v>
      </c>
      <c r="F993" s="19" t="s">
        <v>5385</v>
      </c>
      <c r="G993" s="19" t="s">
        <v>5991</v>
      </c>
      <c r="H993" s="19">
        <v>8</v>
      </c>
      <c r="I993" s="19">
        <v>2024</v>
      </c>
      <c r="J993" s="19" t="s">
        <v>45</v>
      </c>
      <c r="K993" s="19" t="s">
        <v>5267</v>
      </c>
      <c r="L993" s="19" t="s">
        <v>213</v>
      </c>
      <c r="M993" s="19" t="s">
        <v>477</v>
      </c>
      <c r="N993" s="19" t="s">
        <v>478</v>
      </c>
      <c r="O993" s="19" t="s">
        <v>479</v>
      </c>
      <c r="P993" s="19" t="s">
        <v>51</v>
      </c>
      <c r="Q993" s="9" t="s">
        <v>5992</v>
      </c>
      <c r="R993" s="20">
        <v>9</v>
      </c>
      <c r="S993" s="20">
        <v>0</v>
      </c>
      <c r="T993" s="20">
        <v>9</v>
      </c>
      <c r="U993" s="20" t="s">
        <v>397</v>
      </c>
      <c r="V993" s="21">
        <f>_xlfn.XLOOKUP(D993,'[4]Gen. Real'!$A$2:$A$1168,'[4]Gen. Real'!$C$2:$C$1168,"-",0)</f>
        <v>1.7900000000000001E-3</v>
      </c>
      <c r="W993" s="22"/>
      <c r="X993" s="22" t="str">
        <f>_xlfn.XLOOKUP(D993,[4]Vertimiento!$J$2:$J$119,[4]Vertimiento!$K$2:$K$119,"-",0)</f>
        <v>-</v>
      </c>
      <c r="Y993" s="23" t="str">
        <f t="shared" si="60"/>
        <v>-</v>
      </c>
      <c r="Z993" s="19" t="str">
        <f>_xlfn.XLOOKUP(D993,[4]Cmg!$I$4:$I$99,[4]Cmg!$M$4:$M$99,"----",0,1)</f>
        <v>----</v>
      </c>
      <c r="AA993" s="19" t="str">
        <f>_xlfn.XLOOKUP(D993,[4]Cmg!$A$4:$A$101,[4]Cmg!$B$4:$B$101,"----",0,1)</f>
        <v>----</v>
      </c>
      <c r="AB993" s="19" t="str">
        <f>_xlfn.XLOOKUP(D993,[4]Cmg!$E$4:$E$101,[4]Cmg!$F$4:$F$101,"----",0,1)</f>
        <v>----</v>
      </c>
      <c r="AC993" s="19" t="str">
        <f>_xlfn.XLOOKUP(D993,[4]Cmg!$O$4:$O$101,[4]Cmg!$P$4:$P$101,"----",0,1)</f>
        <v>----</v>
      </c>
      <c r="AD993" s="24" t="str">
        <f>_xlfn.XLOOKUP(D993,[4]Cmg!$S$4:$S$101,[4]Cmg!$U$4:$U$101,"----",0,1)</f>
        <v>----</v>
      </c>
      <c r="AG993" s="25">
        <f>IFERROR(SUMIFS('[4]BD Unidades'!$AH:$AH,'[4]BD Unidades'!$A:$A,'BD Centrales 2024'!$A993),"-")</f>
        <v>9</v>
      </c>
      <c r="AH993" s="25">
        <f>SUMIFS('[4]BD Unidades'!$AJ$3:$AJ$1424,'[4]BD Unidades'!$A$3:$A$1424,$A993)</f>
        <v>8783</v>
      </c>
      <c r="AI993" s="25">
        <f>SUMIFS('[4]BD Unidades'!$AL$3:$AL$1424,'[4]BD Unidades'!$A$3:$A$1424,$A993)</f>
        <v>1</v>
      </c>
      <c r="AJ993" s="26">
        <f t="shared" si="61"/>
        <v>1.1384335154826958E-4</v>
      </c>
      <c r="AK993" s="27">
        <f>IFERROR(SUMIFS('[4]BD Unidades'!$AO$3:$AO$1424,'[4]BD Unidades'!$A$3:$A$1424,$A993),"-")</f>
        <v>0</v>
      </c>
      <c r="AL993" s="27">
        <f>IFERROR(SUMIFS('[4]BD Unidades'!$AQ$3:$AQ$1424,'[4]BD Unidades'!$A$3:$A$1424,$A993),"-")</f>
        <v>0</v>
      </c>
      <c r="AM993" s="27">
        <f>IFERROR(SUMIFS('[4]BD Unidades'!$AS$3:$AS$1424,'[4]BD Unidades'!$A$3:$A$1424,$A993),"-")</f>
        <v>0</v>
      </c>
      <c r="AN993" s="27">
        <f>IFERROR(SUMIFS('[4]BD Unidades'!$AU$3:$AU$1424,'[4]BD Unidades'!$A$3:$A$1424,$A993),"-")</f>
        <v>0</v>
      </c>
      <c r="AO993" s="27">
        <f>IFERROR(SUMIFS('[4]BD Unidades'!$AW$3:$AW$1424,'[4]BD Unidades'!$A$3:$A$1424,$A993),"-")</f>
        <v>0</v>
      </c>
      <c r="AP993" s="27">
        <f>IFERROR(SUMIFS('[4]BD Unidades'!$AY$3:$AY$1424,'[4]BD Unidades'!$A$3:$A$1424,$A993),"-")</f>
        <v>0</v>
      </c>
      <c r="AQ993" s="25">
        <f>IFERROR(SUMIFS('[4]BD Unidades'!$AZ$3:$AZ$1424,'[4]BD Unidades'!$A$3:$A$1424,$A993),"-")</f>
        <v>9</v>
      </c>
      <c r="AR993" s="25">
        <f>IFERROR(SUMIFS('[4]BD Unidades'!$BA$3:$BA$1424,'[4]BD Unidades'!$A$3:$A$1424,$A993),"-")</f>
        <v>9</v>
      </c>
      <c r="AS993" s="28">
        <f>SUMIFS('[4]BD Unidades'!$BC$3:$BC$1424,'[4]BD Unidades'!$A$3:$A$1424,$A993)</f>
        <v>1E-4</v>
      </c>
      <c r="AT993" s="28">
        <f>SUMIFS('[4]BD Unidades'!$BE$3:$BE$1424,'[4]BD Unidades'!$A$3:$A$1424,$A993)</f>
        <v>1</v>
      </c>
      <c r="AU993" s="29">
        <f t="shared" si="62"/>
        <v>0.99990000000000001</v>
      </c>
      <c r="AV993" s="30">
        <f t="shared" si="63"/>
        <v>0</v>
      </c>
      <c r="AW993" s="25">
        <f>IFERROR(SUMIFS('[4]BD Unidades'!$BI$3:$BI$1424,'[4]BD Unidades'!$A$3:$A$1424,$A993),"-")</f>
        <v>8.9991000000000021</v>
      </c>
      <c r="AX993" s="25">
        <f>IFERROR(SUMIFS('[4]BD Unidades'!$BJ$3:$BJ$1424,'[4]BD Unidades'!$A$3:$A$1424,$A993),"-")</f>
        <v>5.7832082008834353</v>
      </c>
    </row>
    <row r="994" spans="1:50" ht="14.4" x14ac:dyDescent="0.3">
      <c r="A994" s="7">
        <v>23</v>
      </c>
      <c r="B994" s="7" t="s">
        <v>5993</v>
      </c>
      <c r="D994" s="8" t="s">
        <v>5994</v>
      </c>
      <c r="E994" s="19" t="s">
        <v>5385</v>
      </c>
      <c r="F994" s="19" t="s">
        <v>5385</v>
      </c>
      <c r="G994" s="19" t="s">
        <v>2725</v>
      </c>
      <c r="H994" s="19">
        <v>6</v>
      </c>
      <c r="I994" s="19">
        <v>2024</v>
      </c>
      <c r="J994" s="19" t="s">
        <v>45</v>
      </c>
      <c r="K994" s="19" t="s">
        <v>5267</v>
      </c>
      <c r="L994" s="19" t="s">
        <v>213</v>
      </c>
      <c r="M994" s="19" t="s">
        <v>477</v>
      </c>
      <c r="N994" s="19" t="s">
        <v>478</v>
      </c>
      <c r="O994" s="19" t="s">
        <v>844</v>
      </c>
      <c r="P994" s="19" t="s">
        <v>51</v>
      </c>
      <c r="Q994" s="9" t="s">
        <v>5995</v>
      </c>
      <c r="R994" s="20">
        <v>9</v>
      </c>
      <c r="S994" s="20">
        <v>0</v>
      </c>
      <c r="T994" s="20">
        <v>9</v>
      </c>
      <c r="U994" s="20" t="s">
        <v>397</v>
      </c>
      <c r="V994" s="21">
        <f>_xlfn.XLOOKUP(D994,'[4]Gen. Real'!$A$2:$A$1168,'[4]Gen. Real'!$C$2:$C$1168,"-",0)</f>
        <v>1.4499999999999999E-3</v>
      </c>
      <c r="W994" s="22"/>
      <c r="X994" s="22" t="str">
        <f>_xlfn.XLOOKUP(D994,[4]Vertimiento!$J$2:$J$119,[4]Vertimiento!$K$2:$K$119,"-",0)</f>
        <v>-</v>
      </c>
      <c r="Y994" s="23" t="str">
        <f t="shared" si="60"/>
        <v>-</v>
      </c>
      <c r="Z994" s="19" t="str">
        <f>_xlfn.XLOOKUP(D994,[4]Cmg!$I$4:$I$99,[4]Cmg!$M$4:$M$99,"----",0,1)</f>
        <v>----</v>
      </c>
      <c r="AA994" s="19" t="str">
        <f>_xlfn.XLOOKUP(D994,[4]Cmg!$A$4:$A$101,[4]Cmg!$B$4:$B$101,"----",0,1)</f>
        <v>----</v>
      </c>
      <c r="AB994" s="19" t="str">
        <f>_xlfn.XLOOKUP(D994,[4]Cmg!$E$4:$E$101,[4]Cmg!$F$4:$F$101,"----",0,1)</f>
        <v>----</v>
      </c>
      <c r="AC994" s="19" t="str">
        <f>_xlfn.XLOOKUP(D994,[4]Cmg!$O$4:$O$101,[4]Cmg!$P$4:$P$101,"----",0,1)</f>
        <v>----</v>
      </c>
      <c r="AD994" s="24" t="str">
        <f>_xlfn.XLOOKUP(D994,[4]Cmg!$S$4:$S$101,[4]Cmg!$U$4:$U$101,"----",0,1)</f>
        <v>----</v>
      </c>
      <c r="AG994" s="25">
        <f>IFERROR(SUMIFS('[4]BD Unidades'!$AH:$AH,'[4]BD Unidades'!$A:$A,'BD Centrales 2024'!$A994),"-")</f>
        <v>9</v>
      </c>
      <c r="AH994" s="25">
        <f>SUMIFS('[4]BD Unidades'!$AJ$3:$AJ$1424,'[4]BD Unidades'!$A$3:$A$1424,$A994)</f>
        <v>8783</v>
      </c>
      <c r="AI994" s="25">
        <f>SUMIFS('[4]BD Unidades'!$AL$3:$AL$1424,'[4]BD Unidades'!$A$3:$A$1424,$A994)</f>
        <v>1</v>
      </c>
      <c r="AJ994" s="26">
        <f t="shared" si="61"/>
        <v>1.1384335154826958E-4</v>
      </c>
      <c r="AK994" s="27">
        <f>IFERROR(SUMIFS('[4]BD Unidades'!$AO$3:$AO$1424,'[4]BD Unidades'!$A$3:$A$1424,$A994),"-")</f>
        <v>0</v>
      </c>
      <c r="AL994" s="27">
        <f>IFERROR(SUMIFS('[4]BD Unidades'!$AQ$3:$AQ$1424,'[4]BD Unidades'!$A$3:$A$1424,$A994),"-")</f>
        <v>0</v>
      </c>
      <c r="AM994" s="27">
        <f>IFERROR(SUMIFS('[4]BD Unidades'!$AS$3:$AS$1424,'[4]BD Unidades'!$A$3:$A$1424,$A994),"-")</f>
        <v>0</v>
      </c>
      <c r="AN994" s="27">
        <f>IFERROR(SUMIFS('[4]BD Unidades'!$AU$3:$AU$1424,'[4]BD Unidades'!$A$3:$A$1424,$A994),"-")</f>
        <v>0</v>
      </c>
      <c r="AO994" s="27">
        <f>IFERROR(SUMIFS('[4]BD Unidades'!$AW$3:$AW$1424,'[4]BD Unidades'!$A$3:$A$1424,$A994),"-")</f>
        <v>0</v>
      </c>
      <c r="AP994" s="27">
        <f>IFERROR(SUMIFS('[4]BD Unidades'!$AY$3:$AY$1424,'[4]BD Unidades'!$A$3:$A$1424,$A994),"-")</f>
        <v>0</v>
      </c>
      <c r="AQ994" s="25">
        <f>IFERROR(SUMIFS('[4]BD Unidades'!$AZ$3:$AZ$1424,'[4]BD Unidades'!$A$3:$A$1424,$A994),"-")</f>
        <v>9</v>
      </c>
      <c r="AR994" s="25">
        <f>IFERROR(SUMIFS('[4]BD Unidades'!$BA$3:$BA$1424,'[4]BD Unidades'!$A$3:$A$1424,$A994),"-")</f>
        <v>9</v>
      </c>
      <c r="AS994" s="28">
        <f>SUMIFS('[4]BD Unidades'!$BC$3:$BC$1424,'[4]BD Unidades'!$A$3:$A$1424,$A994)</f>
        <v>1E-4</v>
      </c>
      <c r="AT994" s="28">
        <f>SUMIFS('[4]BD Unidades'!$BE$3:$BE$1424,'[4]BD Unidades'!$A$3:$A$1424,$A994)</f>
        <v>1</v>
      </c>
      <c r="AU994" s="29">
        <f t="shared" si="62"/>
        <v>0.99990000000000001</v>
      </c>
      <c r="AV994" s="30">
        <f t="shared" si="63"/>
        <v>0</v>
      </c>
      <c r="AW994" s="25">
        <f>IFERROR(SUMIFS('[4]BD Unidades'!$BI$3:$BI$1424,'[4]BD Unidades'!$A$3:$A$1424,$A994),"-")</f>
        <v>8.9991000000000021</v>
      </c>
      <c r="AX994" s="25">
        <f>IFERROR(SUMIFS('[4]BD Unidades'!$BJ$3:$BJ$1424,'[4]BD Unidades'!$A$3:$A$1424,$A994),"-")</f>
        <v>5.7832082008834353</v>
      </c>
    </row>
    <row r="995" spans="1:50" ht="14.4" x14ac:dyDescent="0.3">
      <c r="A995" s="7">
        <v>36</v>
      </c>
      <c r="B995" s="7" t="s">
        <v>6243</v>
      </c>
      <c r="D995" s="8" t="s">
        <v>6244</v>
      </c>
      <c r="E995" s="19" t="s">
        <v>6245</v>
      </c>
      <c r="F995" s="19" t="s">
        <v>6245</v>
      </c>
      <c r="G995" s="19" t="s">
        <v>6246</v>
      </c>
      <c r="H995" s="19">
        <v>3</v>
      </c>
      <c r="I995" s="19">
        <v>2024</v>
      </c>
      <c r="J995" s="19" t="s">
        <v>45</v>
      </c>
      <c r="K995" s="19" t="s">
        <v>5267</v>
      </c>
      <c r="L995" s="19" t="s">
        <v>213</v>
      </c>
      <c r="M995" s="19" t="s">
        <v>362</v>
      </c>
      <c r="N995" s="19" t="s">
        <v>363</v>
      </c>
      <c r="O995" s="19" t="s">
        <v>6247</v>
      </c>
      <c r="P995" s="19" t="s">
        <v>51</v>
      </c>
      <c r="Q995" s="9" t="s">
        <v>6248</v>
      </c>
      <c r="R995" s="20">
        <v>8.1999999999999993</v>
      </c>
      <c r="S995" s="20">
        <v>12.2</v>
      </c>
      <c r="T995" s="20">
        <v>7.2</v>
      </c>
      <c r="U995" s="20" t="s">
        <v>397</v>
      </c>
      <c r="V995" s="21">
        <f>_xlfn.XLOOKUP(D995,'[4]Gen. Real'!$A$2:$A$1168,'[4]Gen. Real'!$C$2:$C$1168,"-",0)</f>
        <v>3.7281099999999996</v>
      </c>
      <c r="W995" s="22"/>
      <c r="X995" s="22" t="str">
        <f>_xlfn.XLOOKUP(D995,[4]Vertimiento!$J$2:$J$119,[4]Vertimiento!$K$2:$K$119,"-",0)</f>
        <v>-</v>
      </c>
      <c r="Y995" s="23" t="str">
        <f t="shared" si="60"/>
        <v>-</v>
      </c>
      <c r="Z995" s="19" t="str">
        <f>_xlfn.XLOOKUP(D995,[4]Cmg!$I$4:$I$99,[4]Cmg!$M$4:$M$99,"----",0,1)</f>
        <v>----</v>
      </c>
      <c r="AA995" s="19" t="str">
        <f>_xlfn.XLOOKUP(D995,[4]Cmg!$A$4:$A$101,[4]Cmg!$B$4:$B$101,"----",0,1)</f>
        <v>----</v>
      </c>
      <c r="AB995" s="19" t="str">
        <f>_xlfn.XLOOKUP(D995,[4]Cmg!$E$4:$E$101,[4]Cmg!$F$4:$F$101,"----",0,1)</f>
        <v>----</v>
      </c>
      <c r="AC995" s="19" t="str">
        <f>_xlfn.XLOOKUP(D995,[4]Cmg!$O$4:$O$101,[4]Cmg!$P$4:$P$101,"----",0,1)</f>
        <v>----</v>
      </c>
      <c r="AD995" s="24" t="str">
        <f>_xlfn.XLOOKUP(D995,[4]Cmg!$S$4:$S$101,[4]Cmg!$U$4:$U$101,"----",0,1)</f>
        <v>----</v>
      </c>
      <c r="AG995" s="25">
        <f>IFERROR(SUMIFS('[4]BD Unidades'!$AH:$AH,'[4]BD Unidades'!$A:$A,'BD Centrales 2024'!$A995),"-")</f>
        <v>0</v>
      </c>
      <c r="AH995" s="25">
        <f>SUMIFS('[4]BD Unidades'!$AJ$3:$AJ$1424,'[4]BD Unidades'!$A$3:$A$1424,$A995)</f>
        <v>0</v>
      </c>
      <c r="AI995" s="25">
        <f>SUMIFS('[4]BD Unidades'!$AL$3:$AL$1424,'[4]BD Unidades'!$A$3:$A$1424,$A995)</f>
        <v>0</v>
      </c>
      <c r="AJ995" s="26" t="str">
        <f t="shared" si="61"/>
        <v>-</v>
      </c>
      <c r="AK995" s="27">
        <f>IFERROR(SUMIFS('[4]BD Unidades'!$AO$3:$AO$1424,'[4]BD Unidades'!$A$3:$A$1424,$A995),"-")</f>
        <v>0</v>
      </c>
      <c r="AL995" s="27">
        <f>IFERROR(SUMIFS('[4]BD Unidades'!$AQ$3:$AQ$1424,'[4]BD Unidades'!$A$3:$A$1424,$A995),"-")</f>
        <v>0</v>
      </c>
      <c r="AM995" s="27">
        <f>IFERROR(SUMIFS('[4]BD Unidades'!$AS$3:$AS$1424,'[4]BD Unidades'!$A$3:$A$1424,$A995),"-")</f>
        <v>0</v>
      </c>
      <c r="AN995" s="27">
        <f>IFERROR(SUMIFS('[4]BD Unidades'!$AU$3:$AU$1424,'[4]BD Unidades'!$A$3:$A$1424,$A995),"-")</f>
        <v>0</v>
      </c>
      <c r="AO995" s="27">
        <f>IFERROR(SUMIFS('[4]BD Unidades'!$AW$3:$AW$1424,'[4]BD Unidades'!$A$3:$A$1424,$A995),"-")</f>
        <v>0</v>
      </c>
      <c r="AP995" s="27">
        <f>IFERROR(SUMIFS('[4]BD Unidades'!$AY$3:$AY$1424,'[4]BD Unidades'!$A$3:$A$1424,$A995),"-")</f>
        <v>0</v>
      </c>
      <c r="AQ995" s="25">
        <f>IFERROR(SUMIFS('[4]BD Unidades'!$AZ$3:$AZ$1424,'[4]BD Unidades'!$A$3:$A$1424,$A995),"-")</f>
        <v>0</v>
      </c>
      <c r="AR995" s="25">
        <f>IFERROR(SUMIFS('[4]BD Unidades'!$BA$3:$BA$1424,'[4]BD Unidades'!$A$3:$A$1424,$A995),"-")</f>
        <v>0</v>
      </c>
      <c r="AS995" s="28">
        <f>SUMIFS('[4]BD Unidades'!$BC$3:$BC$1424,'[4]BD Unidades'!$A$3:$A$1424,$A995)</f>
        <v>0</v>
      </c>
      <c r="AT995" s="28">
        <f>SUMIFS('[4]BD Unidades'!$BE$3:$BE$1424,'[4]BD Unidades'!$A$3:$A$1424,$A995)</f>
        <v>0</v>
      </c>
      <c r="AU995" s="29">
        <f t="shared" si="62"/>
        <v>0</v>
      </c>
      <c r="AV995" s="30">
        <f t="shared" si="63"/>
        <v>0.122</v>
      </c>
      <c r="AW995" s="25">
        <f>IFERROR(SUMIFS('[4]BD Unidades'!$BI$3:$BI$1424,'[4]BD Unidades'!$A$3:$A$1424,$A995),"-")</f>
        <v>0</v>
      </c>
      <c r="AX995" s="25">
        <f>IFERROR(SUMIFS('[4]BD Unidades'!$BJ$3:$BJ$1424,'[4]BD Unidades'!$A$3:$A$1424,$A995),"-")</f>
        <v>0</v>
      </c>
    </row>
    <row r="996" spans="1:50" ht="14.4" x14ac:dyDescent="0.3">
      <c r="A996" s="7">
        <v>39</v>
      </c>
      <c r="B996" s="7" t="s">
        <v>5750</v>
      </c>
      <c r="D996" s="8" t="s">
        <v>5751</v>
      </c>
      <c r="E996" s="19" t="s">
        <v>2970</v>
      </c>
      <c r="F996" s="19" t="s">
        <v>2971</v>
      </c>
      <c r="G996" s="19" t="s">
        <v>5752</v>
      </c>
      <c r="H996" s="19">
        <v>6</v>
      </c>
      <c r="I996" s="19">
        <v>2024</v>
      </c>
      <c r="J996" s="19" t="s">
        <v>45</v>
      </c>
      <c r="K996" s="19" t="s">
        <v>5267</v>
      </c>
      <c r="L996" s="19" t="s">
        <v>213</v>
      </c>
      <c r="M996" s="19" t="s">
        <v>68</v>
      </c>
      <c r="N996" s="19" t="s">
        <v>214</v>
      </c>
      <c r="O996" s="19" t="s">
        <v>5753</v>
      </c>
      <c r="P996" s="19" t="s">
        <v>51</v>
      </c>
      <c r="Q996" s="9" t="s">
        <v>5754</v>
      </c>
      <c r="R996" s="20">
        <v>4.4000000000000004</v>
      </c>
      <c r="S996" s="20">
        <v>9.0909999999999993</v>
      </c>
      <c r="T996" s="20">
        <v>4</v>
      </c>
      <c r="U996" s="20" t="s">
        <v>397</v>
      </c>
      <c r="V996" s="21">
        <f>_xlfn.XLOOKUP(D996,'[4]Gen. Real'!$A$2:$A$1168,'[4]Gen. Real'!$C$2:$C$1168,"-",0)</f>
        <v>0.10415000000000002</v>
      </c>
      <c r="W996" s="22"/>
      <c r="X996" s="22" t="str">
        <f>_xlfn.XLOOKUP(D996,[4]Vertimiento!$J$2:$J$119,[4]Vertimiento!$K$2:$K$119,"-",0)</f>
        <v>-</v>
      </c>
      <c r="Y996" s="23" t="str">
        <f t="shared" si="60"/>
        <v>-</v>
      </c>
      <c r="Z996" s="19" t="str">
        <f>_xlfn.XLOOKUP(D996,[4]Cmg!$I$4:$I$99,[4]Cmg!$M$4:$M$99,"----",0,1)</f>
        <v>----</v>
      </c>
      <c r="AA996" s="19" t="str">
        <f>_xlfn.XLOOKUP(D996,[4]Cmg!$A$4:$A$101,[4]Cmg!$B$4:$B$101,"----",0,1)</f>
        <v>----</v>
      </c>
      <c r="AB996" s="19" t="str">
        <f>_xlfn.XLOOKUP(D996,[4]Cmg!$E$4:$E$101,[4]Cmg!$F$4:$F$101,"----",0,1)</f>
        <v>----</v>
      </c>
      <c r="AC996" s="19" t="str">
        <f>_xlfn.XLOOKUP(D996,[4]Cmg!$O$4:$O$101,[4]Cmg!$P$4:$P$101,"----",0,1)</f>
        <v>----</v>
      </c>
      <c r="AD996" s="24" t="str">
        <f>_xlfn.XLOOKUP(D996,[4]Cmg!$S$4:$S$101,[4]Cmg!$U$4:$U$101,"----",0,1)</f>
        <v>----</v>
      </c>
      <c r="AG996" s="25">
        <f>IFERROR(SUMIFS('[4]BD Unidades'!$AH:$AH,'[4]BD Unidades'!$A:$A,'BD Centrales 2024'!$A996),"-")</f>
        <v>4.4000000000000004</v>
      </c>
      <c r="AH996" s="25">
        <f>SUMIFS('[4]BD Unidades'!$AJ$3:$AJ$1424,'[4]BD Unidades'!$A$3:$A$1424,$A996)</f>
        <v>8784</v>
      </c>
      <c r="AI996" s="25">
        <f>SUMIFS('[4]BD Unidades'!$AL$3:$AL$1424,'[4]BD Unidades'!$A$3:$A$1424,$A996)</f>
        <v>0</v>
      </c>
      <c r="AJ996" s="26">
        <f t="shared" si="61"/>
        <v>0</v>
      </c>
      <c r="AK996" s="27">
        <f>IFERROR(SUMIFS('[4]BD Unidades'!$AO$3:$AO$1424,'[4]BD Unidades'!$A$3:$A$1424,$A996),"-")</f>
        <v>0</v>
      </c>
      <c r="AL996" s="27">
        <f>IFERROR(SUMIFS('[4]BD Unidades'!$AQ$3:$AQ$1424,'[4]BD Unidades'!$A$3:$A$1424,$A996),"-")</f>
        <v>0</v>
      </c>
      <c r="AM996" s="27">
        <f>IFERROR(SUMIFS('[4]BD Unidades'!$AS$3:$AS$1424,'[4]BD Unidades'!$A$3:$A$1424,$A996),"-")</f>
        <v>0</v>
      </c>
      <c r="AN996" s="27">
        <f>IFERROR(SUMIFS('[4]BD Unidades'!$AU$3:$AU$1424,'[4]BD Unidades'!$A$3:$A$1424,$A996),"-")</f>
        <v>0</v>
      </c>
      <c r="AO996" s="27">
        <f>IFERROR(SUMIFS('[4]BD Unidades'!$AW$3:$AW$1424,'[4]BD Unidades'!$A$3:$A$1424,$A996),"-")</f>
        <v>0</v>
      </c>
      <c r="AP996" s="27">
        <f>IFERROR(SUMIFS('[4]BD Unidades'!$AY$3:$AY$1424,'[4]BD Unidades'!$A$3:$A$1424,$A996),"-")</f>
        <v>0</v>
      </c>
      <c r="AQ996" s="25">
        <f>IFERROR(SUMIFS('[4]BD Unidades'!$AZ$3:$AZ$1424,'[4]BD Unidades'!$A$3:$A$1424,$A996),"-")</f>
        <v>4.4000000000000004</v>
      </c>
      <c r="AR996" s="25">
        <f>IFERROR(SUMIFS('[4]BD Unidades'!$BA$3:$BA$1424,'[4]BD Unidades'!$A$3:$A$1424,$A996),"-")</f>
        <v>4.4000000000000004</v>
      </c>
      <c r="AS996" s="28">
        <f>SUMIFS('[4]BD Unidades'!$BC$3:$BC$1424,'[4]BD Unidades'!$A$3:$A$1424,$A996)</f>
        <v>1E-4</v>
      </c>
      <c r="AT996" s="28">
        <f>SUMIFS('[4]BD Unidades'!$BE$3:$BE$1424,'[4]BD Unidades'!$A$3:$A$1424,$A996)</f>
        <v>1</v>
      </c>
      <c r="AU996" s="29">
        <f t="shared" si="62"/>
        <v>0.99990000000000001</v>
      </c>
      <c r="AV996" s="30">
        <f t="shared" si="63"/>
        <v>9.0909999999999991E-2</v>
      </c>
      <c r="AW996" s="25">
        <f>IFERROR(SUMIFS('[4]BD Unidades'!$BI$3:$BI$1424,'[4]BD Unidades'!$A$3:$A$1424,$A996),"-")</f>
        <v>4.3995599999999948</v>
      </c>
      <c r="AX996" s="25">
        <f>IFERROR(SUMIFS('[4]BD Unidades'!$BJ$3:$BJ$1424,'[4]BD Unidades'!$A$3:$A$1424,$A996),"-")</f>
        <v>2.8273462315430091</v>
      </c>
    </row>
    <row r="997" spans="1:50" ht="14.4" x14ac:dyDescent="0.3">
      <c r="A997" s="7">
        <v>40</v>
      </c>
      <c r="B997" s="7" t="s">
        <v>5755</v>
      </c>
      <c r="D997" s="8" t="s">
        <v>5756</v>
      </c>
      <c r="E997" s="19" t="s">
        <v>2970</v>
      </c>
      <c r="F997" s="19" t="s">
        <v>2971</v>
      </c>
      <c r="G997" s="19" t="s">
        <v>5757</v>
      </c>
      <c r="H997" s="19">
        <v>2</v>
      </c>
      <c r="I997" s="19">
        <v>2024</v>
      </c>
      <c r="J997" s="19" t="s">
        <v>45</v>
      </c>
      <c r="K997" s="19" t="s">
        <v>5267</v>
      </c>
      <c r="L997" s="19" t="s">
        <v>213</v>
      </c>
      <c r="M997" s="19" t="s">
        <v>229</v>
      </c>
      <c r="N997" s="19" t="s">
        <v>1842</v>
      </c>
      <c r="O997" s="19" t="s">
        <v>5758</v>
      </c>
      <c r="P997" s="19" t="s">
        <v>51</v>
      </c>
      <c r="Q997" s="9" t="s">
        <v>5754</v>
      </c>
      <c r="R997" s="20">
        <v>2.4</v>
      </c>
      <c r="S997" s="20">
        <v>0</v>
      </c>
      <c r="T997" s="20">
        <v>2.4</v>
      </c>
      <c r="U997" s="20" t="s">
        <v>397</v>
      </c>
      <c r="V997" s="21">
        <f>_xlfn.XLOOKUP(D997,'[4]Gen. Real'!$A$2:$A$1168,'[4]Gen. Real'!$C$2:$C$1168,"-",0)</f>
        <v>5.9979999999999999E-2</v>
      </c>
      <c r="W997" s="22"/>
      <c r="X997" s="22" t="str">
        <f>_xlfn.XLOOKUP(D997,[4]Vertimiento!$J$2:$J$119,[4]Vertimiento!$K$2:$K$119,"-",0)</f>
        <v>-</v>
      </c>
      <c r="Y997" s="23" t="str">
        <f t="shared" si="60"/>
        <v>-</v>
      </c>
      <c r="Z997" s="19" t="str">
        <f>_xlfn.XLOOKUP(D997,[4]Cmg!$I$4:$I$99,[4]Cmg!$M$4:$M$99,"----",0,1)</f>
        <v>----</v>
      </c>
      <c r="AA997" s="19" t="str">
        <f>_xlfn.XLOOKUP(D997,[4]Cmg!$A$4:$A$101,[4]Cmg!$B$4:$B$101,"----",0,1)</f>
        <v>----</v>
      </c>
      <c r="AB997" s="19" t="str">
        <f>_xlfn.XLOOKUP(D997,[4]Cmg!$E$4:$E$101,[4]Cmg!$F$4:$F$101,"----",0,1)</f>
        <v>----</v>
      </c>
      <c r="AC997" s="19" t="str">
        <f>_xlfn.XLOOKUP(D997,[4]Cmg!$O$4:$O$101,[4]Cmg!$P$4:$P$101,"----",0,1)</f>
        <v>----</v>
      </c>
      <c r="AD997" s="24" t="str">
        <f>_xlfn.XLOOKUP(D997,[4]Cmg!$S$4:$S$101,[4]Cmg!$U$4:$U$101,"----",0,1)</f>
        <v>----</v>
      </c>
      <c r="AG997" s="25">
        <f>IFERROR(SUMIFS('[4]BD Unidades'!$AH:$AH,'[4]BD Unidades'!$A:$A,'BD Centrales 2024'!$A997),"-")</f>
        <v>2.4</v>
      </c>
      <c r="AH997" s="25">
        <f>SUMIFS('[4]BD Unidades'!$AJ$3:$AJ$1424,'[4]BD Unidades'!$A$3:$A$1424,$A997)</f>
        <v>8784</v>
      </c>
      <c r="AI997" s="25">
        <f>SUMIFS('[4]BD Unidades'!$AL$3:$AL$1424,'[4]BD Unidades'!$A$3:$A$1424,$A997)</f>
        <v>0</v>
      </c>
      <c r="AJ997" s="26">
        <f t="shared" si="61"/>
        <v>0</v>
      </c>
      <c r="AK997" s="27">
        <f>IFERROR(SUMIFS('[4]BD Unidades'!$AO$3:$AO$1424,'[4]BD Unidades'!$A$3:$A$1424,$A997),"-")</f>
        <v>0</v>
      </c>
      <c r="AL997" s="27">
        <f>IFERROR(SUMIFS('[4]BD Unidades'!$AQ$3:$AQ$1424,'[4]BD Unidades'!$A$3:$A$1424,$A997),"-")</f>
        <v>0</v>
      </c>
      <c r="AM997" s="27">
        <f>IFERROR(SUMIFS('[4]BD Unidades'!$AS$3:$AS$1424,'[4]BD Unidades'!$A$3:$A$1424,$A997),"-")</f>
        <v>0</v>
      </c>
      <c r="AN997" s="27">
        <f>IFERROR(SUMIFS('[4]BD Unidades'!$AU$3:$AU$1424,'[4]BD Unidades'!$A$3:$A$1424,$A997),"-")</f>
        <v>0</v>
      </c>
      <c r="AO997" s="27">
        <f>IFERROR(SUMIFS('[4]BD Unidades'!$AW$3:$AW$1424,'[4]BD Unidades'!$A$3:$A$1424,$A997),"-")</f>
        <v>0</v>
      </c>
      <c r="AP997" s="27">
        <f>IFERROR(SUMIFS('[4]BD Unidades'!$AY$3:$AY$1424,'[4]BD Unidades'!$A$3:$A$1424,$A997),"-")</f>
        <v>0</v>
      </c>
      <c r="AQ997" s="25">
        <f>IFERROR(SUMIFS('[4]BD Unidades'!$AZ$3:$AZ$1424,'[4]BD Unidades'!$A$3:$A$1424,$A997),"-")</f>
        <v>2.4</v>
      </c>
      <c r="AR997" s="25">
        <f>IFERROR(SUMIFS('[4]BD Unidades'!$BA$3:$BA$1424,'[4]BD Unidades'!$A$3:$A$1424,$A997),"-")</f>
        <v>2.4</v>
      </c>
      <c r="AS997" s="28">
        <f>SUMIFS('[4]BD Unidades'!$BC$3:$BC$1424,'[4]BD Unidades'!$A$3:$A$1424,$A997)</f>
        <v>1E-4</v>
      </c>
      <c r="AT997" s="28">
        <f>SUMIFS('[4]BD Unidades'!$BE$3:$BE$1424,'[4]BD Unidades'!$A$3:$A$1424,$A997)</f>
        <v>1</v>
      </c>
      <c r="AU997" s="29">
        <f t="shared" si="62"/>
        <v>0.99990000000000001</v>
      </c>
      <c r="AV997" s="30">
        <f t="shared" si="63"/>
        <v>0</v>
      </c>
      <c r="AW997" s="25">
        <f>IFERROR(SUMIFS('[4]BD Unidades'!$BI$3:$BI$1424,'[4]BD Unidades'!$A$3:$A$1424,$A997),"-")</f>
        <v>2.3997600000000014</v>
      </c>
      <c r="AX997" s="25">
        <f>IFERROR(SUMIFS('[4]BD Unidades'!$BJ$3:$BJ$1424,'[4]BD Unidades'!$A$3:$A$1424,$A997),"-")</f>
        <v>1.5421888535689168</v>
      </c>
    </row>
    <row r="998" spans="1:50" ht="14.4" x14ac:dyDescent="0.3">
      <c r="A998" s="7">
        <v>42</v>
      </c>
      <c r="B998" s="7" t="s">
        <v>5759</v>
      </c>
      <c r="D998" s="8" t="s">
        <v>5760</v>
      </c>
      <c r="E998" s="19" t="s">
        <v>2970</v>
      </c>
      <c r="F998" s="19" t="s">
        <v>2971</v>
      </c>
      <c r="G998" s="19" t="s">
        <v>5761</v>
      </c>
      <c r="H998" s="19">
        <v>3</v>
      </c>
      <c r="I998" s="19">
        <v>2024</v>
      </c>
      <c r="J998" s="19" t="s">
        <v>45</v>
      </c>
      <c r="K998" s="19" t="s">
        <v>5267</v>
      </c>
      <c r="L998" s="19" t="s">
        <v>213</v>
      </c>
      <c r="M998" s="19" t="s">
        <v>229</v>
      </c>
      <c r="N998" s="19" t="s">
        <v>1842</v>
      </c>
      <c r="O998" s="19" t="s">
        <v>4640</v>
      </c>
      <c r="P998" s="19" t="s">
        <v>51</v>
      </c>
      <c r="Q998" s="9" t="s">
        <v>5754</v>
      </c>
      <c r="R998" s="20">
        <v>2.4</v>
      </c>
      <c r="S998" s="20">
        <v>0</v>
      </c>
      <c r="T998" s="20">
        <v>2.4</v>
      </c>
      <c r="U998" s="20" t="s">
        <v>397</v>
      </c>
      <c r="V998" s="21">
        <f>_xlfn.XLOOKUP(D998,'[4]Gen. Real'!$A$2:$A$1168,'[4]Gen. Real'!$C$2:$C$1168,"-",0)</f>
        <v>0.32805999999999996</v>
      </c>
      <c r="W998" s="22"/>
      <c r="X998" s="22" t="str">
        <f>_xlfn.XLOOKUP(D998,[4]Vertimiento!$J$2:$J$119,[4]Vertimiento!$K$2:$K$119,"-",0)</f>
        <v>-</v>
      </c>
      <c r="Y998" s="23" t="str">
        <f t="shared" si="60"/>
        <v>-</v>
      </c>
      <c r="Z998" s="19" t="str">
        <f>_xlfn.XLOOKUP(D998,[4]Cmg!$I$4:$I$99,[4]Cmg!$M$4:$M$99,"----",0,1)</f>
        <v>----</v>
      </c>
      <c r="AA998" s="19" t="str">
        <f>_xlfn.XLOOKUP(D998,[4]Cmg!$A$4:$A$101,[4]Cmg!$B$4:$B$101,"----",0,1)</f>
        <v>----</v>
      </c>
      <c r="AB998" s="19" t="str">
        <f>_xlfn.XLOOKUP(D998,[4]Cmg!$E$4:$E$101,[4]Cmg!$F$4:$F$101,"----",0,1)</f>
        <v>----</v>
      </c>
      <c r="AC998" s="19" t="str">
        <f>_xlfn.XLOOKUP(D998,[4]Cmg!$O$4:$O$101,[4]Cmg!$P$4:$P$101,"----",0,1)</f>
        <v>----</v>
      </c>
      <c r="AD998" s="24" t="str">
        <f>_xlfn.XLOOKUP(D998,[4]Cmg!$S$4:$S$101,[4]Cmg!$U$4:$U$101,"----",0,1)</f>
        <v>----</v>
      </c>
      <c r="AG998" s="25">
        <f>IFERROR(SUMIFS('[4]BD Unidades'!$AH:$AH,'[4]BD Unidades'!$A:$A,'BD Centrales 2024'!$A998),"-")</f>
        <v>3.2</v>
      </c>
      <c r="AH998" s="25">
        <f>SUMIFS('[4]BD Unidades'!$AJ$3:$AJ$1424,'[4]BD Unidades'!$A$3:$A$1424,$A998)</f>
        <v>11712.000000000002</v>
      </c>
      <c r="AI998" s="25">
        <f>SUMIFS('[4]BD Unidades'!$AL$3:$AL$1424,'[4]BD Unidades'!$A$3:$A$1424,$A998)</f>
        <v>0</v>
      </c>
      <c r="AJ998" s="26">
        <f t="shared" si="61"/>
        <v>0</v>
      </c>
      <c r="AK998" s="27">
        <f>IFERROR(SUMIFS('[4]BD Unidades'!$AO$3:$AO$1424,'[4]BD Unidades'!$A$3:$A$1424,$A998),"-")</f>
        <v>0</v>
      </c>
      <c r="AL998" s="27">
        <f>IFERROR(SUMIFS('[4]BD Unidades'!$AQ$3:$AQ$1424,'[4]BD Unidades'!$A$3:$A$1424,$A998),"-")</f>
        <v>0</v>
      </c>
      <c r="AM998" s="27">
        <f>IFERROR(SUMIFS('[4]BD Unidades'!$AS$3:$AS$1424,'[4]BD Unidades'!$A$3:$A$1424,$A998),"-")</f>
        <v>0</v>
      </c>
      <c r="AN998" s="27">
        <f>IFERROR(SUMIFS('[4]BD Unidades'!$AU$3:$AU$1424,'[4]BD Unidades'!$A$3:$A$1424,$A998),"-")</f>
        <v>0</v>
      </c>
      <c r="AO998" s="27">
        <f>IFERROR(SUMIFS('[4]BD Unidades'!$AW$3:$AW$1424,'[4]BD Unidades'!$A$3:$A$1424,$A998),"-")</f>
        <v>0</v>
      </c>
      <c r="AP998" s="27">
        <f>IFERROR(SUMIFS('[4]BD Unidades'!$AY$3:$AY$1424,'[4]BD Unidades'!$A$3:$A$1424,$A998),"-")</f>
        <v>0</v>
      </c>
      <c r="AQ998" s="25">
        <f>IFERROR(SUMIFS('[4]BD Unidades'!$AZ$3:$AZ$1424,'[4]BD Unidades'!$A$3:$A$1424,$A998),"-")</f>
        <v>3.2</v>
      </c>
      <c r="AR998" s="25">
        <f>IFERROR(SUMIFS('[4]BD Unidades'!$BA$3:$BA$1424,'[4]BD Unidades'!$A$3:$A$1424,$A998),"-")</f>
        <v>3.2</v>
      </c>
      <c r="AS998" s="28">
        <f>SUMIFS('[4]BD Unidades'!$BC$3:$BC$1424,'[4]BD Unidades'!$A$3:$A$1424,$A998)</f>
        <v>1.3333333333333334E-4</v>
      </c>
      <c r="AT998" s="28">
        <f>SUMIFS('[4]BD Unidades'!$BE$3:$BE$1424,'[4]BD Unidades'!$A$3:$A$1424,$A998)</f>
        <v>1.3333333333333335</v>
      </c>
      <c r="AU998" s="29">
        <f t="shared" si="62"/>
        <v>1.3331555555555556</v>
      </c>
      <c r="AV998" s="30">
        <f t="shared" si="63"/>
        <v>0</v>
      </c>
      <c r="AW998" s="25">
        <f>IFERROR(SUMIFS('[4]BD Unidades'!$BI$3:$BI$1424,'[4]BD Unidades'!$A$3:$A$1424,$A998),"-")</f>
        <v>3.1996799999999941</v>
      </c>
      <c r="AX998" s="25">
        <f>IFERROR(SUMIFS('[4]BD Unidades'!$BJ$3:$BJ$1424,'[4]BD Unidades'!$A$3:$A$1424,$A998),"-")</f>
        <v>2.0562518047585505</v>
      </c>
    </row>
    <row r="999" spans="1:50" ht="14.4" x14ac:dyDescent="0.3">
      <c r="A999" s="7">
        <v>43</v>
      </c>
      <c r="B999" s="7" t="s">
        <v>5762</v>
      </c>
      <c r="D999" s="8" t="s">
        <v>5763</v>
      </c>
      <c r="E999" s="19" t="s">
        <v>2970</v>
      </c>
      <c r="F999" s="19" t="s">
        <v>2971</v>
      </c>
      <c r="G999" s="19" t="s">
        <v>5761</v>
      </c>
      <c r="H999" s="19">
        <v>2</v>
      </c>
      <c r="I999" s="19">
        <v>2024</v>
      </c>
      <c r="J999" s="19" t="s">
        <v>45</v>
      </c>
      <c r="K999" s="19" t="s">
        <v>5267</v>
      </c>
      <c r="L999" s="19" t="s">
        <v>213</v>
      </c>
      <c r="M999" s="19" t="s">
        <v>229</v>
      </c>
      <c r="N999" s="19" t="s">
        <v>1842</v>
      </c>
      <c r="O999" s="19" t="s">
        <v>5764</v>
      </c>
      <c r="P999" s="19" t="s">
        <v>51</v>
      </c>
      <c r="Q999" s="9" t="s">
        <v>5765</v>
      </c>
      <c r="R999" s="20">
        <v>1.2</v>
      </c>
      <c r="S999" s="20">
        <v>0</v>
      </c>
      <c r="T999" s="20">
        <v>1.2</v>
      </c>
      <c r="U999" s="20" t="s">
        <v>397</v>
      </c>
      <c r="V999" s="21">
        <f>_xlfn.XLOOKUP(D999,'[4]Gen. Real'!$A$2:$A$1168,'[4]Gen. Real'!$C$2:$C$1168,"-",0)</f>
        <v>0.20194000000000001</v>
      </c>
      <c r="W999" s="22"/>
      <c r="X999" s="22" t="str">
        <f>_xlfn.XLOOKUP(D999,[4]Vertimiento!$J$2:$J$119,[4]Vertimiento!$K$2:$K$119,"-",0)</f>
        <v>-</v>
      </c>
      <c r="Y999" s="23" t="str">
        <f t="shared" si="60"/>
        <v>-</v>
      </c>
      <c r="Z999" s="19" t="str">
        <f>_xlfn.XLOOKUP(D999,[4]Cmg!$I$4:$I$99,[4]Cmg!$M$4:$M$99,"----",0,1)</f>
        <v>----</v>
      </c>
      <c r="AA999" s="19" t="str">
        <f>_xlfn.XLOOKUP(D999,[4]Cmg!$A$4:$A$101,[4]Cmg!$B$4:$B$101,"----",0,1)</f>
        <v>----</v>
      </c>
      <c r="AB999" s="19" t="str">
        <f>_xlfn.XLOOKUP(D999,[4]Cmg!$E$4:$E$101,[4]Cmg!$F$4:$F$101,"----",0,1)</f>
        <v>----</v>
      </c>
      <c r="AC999" s="19" t="str">
        <f>_xlfn.XLOOKUP(D999,[4]Cmg!$O$4:$O$101,[4]Cmg!$P$4:$P$101,"----",0,1)</f>
        <v>----</v>
      </c>
      <c r="AD999" s="24" t="str">
        <f>_xlfn.XLOOKUP(D999,[4]Cmg!$S$4:$S$101,[4]Cmg!$U$4:$U$101,"----",0,1)</f>
        <v>----</v>
      </c>
      <c r="AG999" s="25">
        <f>IFERROR(SUMIFS('[4]BD Unidades'!$AH:$AH,'[4]BD Unidades'!$A:$A,'BD Centrales 2024'!$A999),"-")</f>
        <v>1.1873540710799999</v>
      </c>
      <c r="AH999" s="25">
        <f>SUMIFS('[4]BD Unidades'!$AJ$3:$AJ$1424,'[4]BD Unidades'!$A$3:$A$1424,$A999)</f>
        <v>8784</v>
      </c>
      <c r="AI999" s="25">
        <f>SUMIFS('[4]BD Unidades'!$AL$3:$AL$1424,'[4]BD Unidades'!$A$3:$A$1424,$A999)</f>
        <v>0</v>
      </c>
      <c r="AJ999" s="26">
        <f t="shared" si="61"/>
        <v>0</v>
      </c>
      <c r="AK999" s="27">
        <f>IFERROR(SUMIFS('[4]BD Unidades'!$AO$3:$AO$1424,'[4]BD Unidades'!$A$3:$A$1424,$A999),"-")</f>
        <v>0</v>
      </c>
      <c r="AL999" s="27">
        <f>IFERROR(SUMIFS('[4]BD Unidades'!$AQ$3:$AQ$1424,'[4]BD Unidades'!$A$3:$A$1424,$A999),"-")</f>
        <v>0</v>
      </c>
      <c r="AM999" s="27">
        <f>IFERROR(SUMIFS('[4]BD Unidades'!$AS$3:$AS$1424,'[4]BD Unidades'!$A$3:$A$1424,$A999),"-")</f>
        <v>0</v>
      </c>
      <c r="AN999" s="27">
        <f>IFERROR(SUMIFS('[4]BD Unidades'!$AU$3:$AU$1424,'[4]BD Unidades'!$A$3:$A$1424,$A999),"-")</f>
        <v>0</v>
      </c>
      <c r="AO999" s="27">
        <f>IFERROR(SUMIFS('[4]BD Unidades'!$AW$3:$AW$1424,'[4]BD Unidades'!$A$3:$A$1424,$A999),"-")</f>
        <v>0</v>
      </c>
      <c r="AP999" s="27">
        <f>IFERROR(SUMIFS('[4]BD Unidades'!$AY$3:$AY$1424,'[4]BD Unidades'!$A$3:$A$1424,$A999),"-")</f>
        <v>0</v>
      </c>
      <c r="AQ999" s="25">
        <f>IFERROR(SUMIFS('[4]BD Unidades'!$AZ$3:$AZ$1424,'[4]BD Unidades'!$A$3:$A$1424,$A999),"-")</f>
        <v>1.1873540710799999</v>
      </c>
      <c r="AR999" s="25">
        <f>IFERROR(SUMIFS('[4]BD Unidades'!$BA$3:$BA$1424,'[4]BD Unidades'!$A$3:$A$1424,$A999),"-")</f>
        <v>1.2</v>
      </c>
      <c r="AS999" s="28">
        <f>SUMIFS('[4]BD Unidades'!$BC$3:$BC$1424,'[4]BD Unidades'!$A$3:$A$1424,$A999)</f>
        <v>1E-4</v>
      </c>
      <c r="AT999" s="28">
        <f>SUMIFS('[4]BD Unidades'!$BE$3:$BE$1424,'[4]BD Unidades'!$A$3:$A$1424,$A999)</f>
        <v>1</v>
      </c>
      <c r="AU999" s="29">
        <f t="shared" si="62"/>
        <v>0.99990000000000001</v>
      </c>
      <c r="AV999" s="30">
        <f t="shared" si="63"/>
        <v>0</v>
      </c>
      <c r="AW999" s="25">
        <f>IFERROR(SUMIFS('[4]BD Unidades'!$BI$3:$BI$1424,'[4]BD Unidades'!$A$3:$A$1424,$A999),"-")</f>
        <v>1.1872353356728937</v>
      </c>
      <c r="AX999" s="25">
        <f>IFERROR(SUMIFS('[4]BD Unidades'!$BJ$3:$BJ$1424,'[4]BD Unidades'!$A$3:$A$1424,$A999),"-")</f>
        <v>0.76296842235802198</v>
      </c>
    </row>
    <row r="1000" spans="1:50" ht="14.4" x14ac:dyDescent="0.3">
      <c r="A1000" s="7">
        <v>47</v>
      </c>
      <c r="B1000" s="7" t="s">
        <v>5766</v>
      </c>
      <c r="D1000" s="8" t="s">
        <v>5767</v>
      </c>
      <c r="E1000" s="19" t="s">
        <v>2970</v>
      </c>
      <c r="F1000" s="19" t="s">
        <v>2971</v>
      </c>
      <c r="G1000" s="19" t="s">
        <v>5768</v>
      </c>
      <c r="H1000" s="19">
        <v>1</v>
      </c>
      <c r="I1000" s="19">
        <v>2024</v>
      </c>
      <c r="J1000" s="19" t="s">
        <v>45</v>
      </c>
      <c r="K1000" s="19" t="s">
        <v>5267</v>
      </c>
      <c r="L1000" s="19" t="s">
        <v>213</v>
      </c>
      <c r="M1000" s="19" t="s">
        <v>68</v>
      </c>
      <c r="N1000" s="19" t="s">
        <v>214</v>
      </c>
      <c r="O1000" s="19" t="s">
        <v>5769</v>
      </c>
      <c r="P1000" s="19" t="s">
        <v>51</v>
      </c>
      <c r="Q1000" s="9" t="s">
        <v>5765</v>
      </c>
      <c r="R1000" s="20">
        <v>1.9</v>
      </c>
      <c r="S1000" s="20">
        <v>0</v>
      </c>
      <c r="T1000" s="20">
        <v>1.9</v>
      </c>
      <c r="U1000" s="20" t="s">
        <v>397</v>
      </c>
      <c r="V1000" s="21">
        <f>_xlfn.XLOOKUP(D1000,'[4]Gen. Real'!$A$2:$A$1168,'[4]Gen. Real'!$C$2:$C$1168,"-",0)</f>
        <v>0.37060999999999994</v>
      </c>
      <c r="W1000" s="22"/>
      <c r="X1000" s="22" t="str">
        <f>_xlfn.XLOOKUP(D1000,[4]Vertimiento!$J$2:$J$119,[4]Vertimiento!$K$2:$K$119,"-",0)</f>
        <v>-</v>
      </c>
      <c r="Y1000" s="23" t="str">
        <f t="shared" si="60"/>
        <v>-</v>
      </c>
      <c r="Z1000" s="19" t="str">
        <f>_xlfn.XLOOKUP(D1000,[4]Cmg!$I$4:$I$99,[4]Cmg!$M$4:$M$99,"----",0,1)</f>
        <v>----</v>
      </c>
      <c r="AA1000" s="19" t="str">
        <f>_xlfn.XLOOKUP(D1000,[4]Cmg!$A$4:$A$101,[4]Cmg!$B$4:$B$101,"----",0,1)</f>
        <v>----</v>
      </c>
      <c r="AB1000" s="19" t="str">
        <f>_xlfn.XLOOKUP(D1000,[4]Cmg!$E$4:$E$101,[4]Cmg!$F$4:$F$101,"----",0,1)</f>
        <v>----</v>
      </c>
      <c r="AC1000" s="19" t="str">
        <f>_xlfn.XLOOKUP(D1000,[4]Cmg!$O$4:$O$101,[4]Cmg!$P$4:$P$101,"----",0,1)</f>
        <v>----</v>
      </c>
      <c r="AD1000" s="24" t="str">
        <f>_xlfn.XLOOKUP(D1000,[4]Cmg!$S$4:$S$101,[4]Cmg!$U$4:$U$101,"----",0,1)</f>
        <v>----</v>
      </c>
      <c r="AG1000" s="25">
        <f>IFERROR(SUMIFS('[4]BD Unidades'!$AH:$AH,'[4]BD Unidades'!$A:$A,'BD Centrales 2024'!$A1000),"-")</f>
        <v>1.81356768798</v>
      </c>
      <c r="AH1000" s="25">
        <f>SUMIFS('[4]BD Unidades'!$AJ$3:$AJ$1424,'[4]BD Unidades'!$A$3:$A$1424,$A1000)</f>
        <v>8784</v>
      </c>
      <c r="AI1000" s="25">
        <f>SUMIFS('[4]BD Unidades'!$AL$3:$AL$1424,'[4]BD Unidades'!$A$3:$A$1424,$A1000)</f>
        <v>0</v>
      </c>
      <c r="AJ1000" s="26">
        <f t="shared" si="61"/>
        <v>0</v>
      </c>
      <c r="AK1000" s="27">
        <f>IFERROR(SUMIFS('[4]BD Unidades'!$AO$3:$AO$1424,'[4]BD Unidades'!$A$3:$A$1424,$A1000),"-")</f>
        <v>0</v>
      </c>
      <c r="AL1000" s="27">
        <f>IFERROR(SUMIFS('[4]BD Unidades'!$AQ$3:$AQ$1424,'[4]BD Unidades'!$A$3:$A$1424,$A1000),"-")</f>
        <v>0</v>
      </c>
      <c r="AM1000" s="27">
        <f>IFERROR(SUMIFS('[4]BD Unidades'!$AS$3:$AS$1424,'[4]BD Unidades'!$A$3:$A$1424,$A1000),"-")</f>
        <v>0</v>
      </c>
      <c r="AN1000" s="27">
        <f>IFERROR(SUMIFS('[4]BD Unidades'!$AU$3:$AU$1424,'[4]BD Unidades'!$A$3:$A$1424,$A1000),"-")</f>
        <v>0</v>
      </c>
      <c r="AO1000" s="27">
        <f>IFERROR(SUMIFS('[4]BD Unidades'!$AW$3:$AW$1424,'[4]BD Unidades'!$A$3:$A$1424,$A1000),"-")</f>
        <v>0</v>
      </c>
      <c r="AP1000" s="27">
        <f>IFERROR(SUMIFS('[4]BD Unidades'!$AY$3:$AY$1424,'[4]BD Unidades'!$A$3:$A$1424,$A1000),"-")</f>
        <v>0</v>
      </c>
      <c r="AQ1000" s="25">
        <f>IFERROR(SUMIFS('[4]BD Unidades'!$AZ$3:$AZ$1424,'[4]BD Unidades'!$A$3:$A$1424,$A1000),"-")</f>
        <v>1.81356768798</v>
      </c>
      <c r="AR1000" s="25">
        <f>IFERROR(SUMIFS('[4]BD Unidades'!$BA$3:$BA$1424,'[4]BD Unidades'!$A$3:$A$1424,$A1000),"-")</f>
        <v>1.9</v>
      </c>
      <c r="AS1000" s="28">
        <f>SUMIFS('[4]BD Unidades'!$BC$3:$BC$1424,'[4]BD Unidades'!$A$3:$A$1424,$A1000)</f>
        <v>1E-4</v>
      </c>
      <c r="AT1000" s="28">
        <f>SUMIFS('[4]BD Unidades'!$BE$3:$BE$1424,'[4]BD Unidades'!$A$3:$A$1424,$A1000)</f>
        <v>1</v>
      </c>
      <c r="AU1000" s="29">
        <f t="shared" si="62"/>
        <v>0.99990000000000001</v>
      </c>
      <c r="AV1000" s="30">
        <f t="shared" si="63"/>
        <v>0</v>
      </c>
      <c r="AW1000" s="25">
        <f>IFERROR(SUMIFS('[4]BD Unidades'!$BI$3:$BI$1424,'[4]BD Unidades'!$A$3:$A$1424,$A1000),"-")</f>
        <v>1.8133863312111995</v>
      </c>
      <c r="AX1000" s="25">
        <f>IFERROR(SUMIFS('[4]BD Unidades'!$BJ$3:$BJ$1424,'[4]BD Unidades'!$A$3:$A$1424,$A1000),"-")</f>
        <v>1.1653599473314589</v>
      </c>
    </row>
    <row r="1001" spans="1:50" ht="14.4" x14ac:dyDescent="0.3">
      <c r="A1001" s="7">
        <v>53</v>
      </c>
      <c r="B1001" s="7" t="s">
        <v>5770</v>
      </c>
      <c r="D1001" s="8" t="s">
        <v>5771</v>
      </c>
      <c r="E1001" s="19" t="s">
        <v>2970</v>
      </c>
      <c r="F1001" s="19" t="s">
        <v>2971</v>
      </c>
      <c r="G1001" s="19" t="s">
        <v>4743</v>
      </c>
      <c r="H1001" s="19">
        <v>4</v>
      </c>
      <c r="I1001" s="19">
        <v>2024</v>
      </c>
      <c r="J1001" s="19" t="s">
        <v>45</v>
      </c>
      <c r="K1001" s="19" t="s">
        <v>5267</v>
      </c>
      <c r="L1001" s="19" t="s">
        <v>213</v>
      </c>
      <c r="M1001" s="19" t="s">
        <v>331</v>
      </c>
      <c r="N1001" s="19" t="s">
        <v>724</v>
      </c>
      <c r="O1001" s="19" t="s">
        <v>725</v>
      </c>
      <c r="P1001" s="19" t="s">
        <v>51</v>
      </c>
      <c r="Q1001" s="9" t="s">
        <v>5772</v>
      </c>
      <c r="R1001" s="20">
        <v>3</v>
      </c>
      <c r="S1001" s="20">
        <v>0</v>
      </c>
      <c r="T1001" s="20">
        <v>3</v>
      </c>
      <c r="U1001" s="20" t="s">
        <v>397</v>
      </c>
      <c r="V1001" s="21">
        <f>_xlfn.XLOOKUP(D1001,'[4]Gen. Real'!$A$2:$A$1168,'[4]Gen. Real'!$C$2:$C$1168,"-",0)</f>
        <v>0.19929999999999995</v>
      </c>
      <c r="W1001" s="22"/>
      <c r="X1001" s="22" t="str">
        <f>_xlfn.XLOOKUP(D1001,[4]Vertimiento!$J$2:$J$119,[4]Vertimiento!$K$2:$K$119,"-",0)</f>
        <v>-</v>
      </c>
      <c r="Y1001" s="23" t="str">
        <f t="shared" si="60"/>
        <v>-</v>
      </c>
      <c r="Z1001" s="19" t="str">
        <f>_xlfn.XLOOKUP(D1001,[4]Cmg!$I$4:$I$99,[4]Cmg!$M$4:$M$99,"----",0,1)</f>
        <v>----</v>
      </c>
      <c r="AA1001" s="19" t="str">
        <f>_xlfn.XLOOKUP(D1001,[4]Cmg!$A$4:$A$101,[4]Cmg!$B$4:$B$101,"----",0,1)</f>
        <v>----</v>
      </c>
      <c r="AB1001" s="19" t="str">
        <f>_xlfn.XLOOKUP(D1001,[4]Cmg!$E$4:$E$101,[4]Cmg!$F$4:$F$101,"----",0,1)</f>
        <v>----</v>
      </c>
      <c r="AC1001" s="19" t="str">
        <f>_xlfn.XLOOKUP(D1001,[4]Cmg!$O$4:$O$101,[4]Cmg!$P$4:$P$101,"----",0,1)</f>
        <v>----</v>
      </c>
      <c r="AD1001" s="24" t="str">
        <f>_xlfn.XLOOKUP(D1001,[4]Cmg!$S$4:$S$101,[4]Cmg!$U$4:$U$101,"----",0,1)</f>
        <v>----</v>
      </c>
      <c r="AG1001" s="25">
        <f>IFERROR(SUMIFS('[4]BD Unidades'!$AH:$AH,'[4]BD Unidades'!$A:$A,'BD Centrales 2024'!$A1001),"-")</f>
        <v>2.9700531126</v>
      </c>
      <c r="AH1001" s="25">
        <f>SUMIFS('[4]BD Unidades'!$AJ$3:$AJ$1424,'[4]BD Unidades'!$A$3:$A$1424,$A1001)</f>
        <v>8491.1999999999989</v>
      </c>
      <c r="AI1001" s="25">
        <f>SUMIFS('[4]BD Unidades'!$AL$3:$AL$1424,'[4]BD Unidades'!$A$3:$A$1424,$A1001)</f>
        <v>0</v>
      </c>
      <c r="AJ1001" s="26">
        <f t="shared" si="61"/>
        <v>0</v>
      </c>
      <c r="AK1001" s="27">
        <f>IFERROR(SUMIFS('[4]BD Unidades'!$AO$3:$AO$1424,'[4]BD Unidades'!$A$3:$A$1424,$A1001),"-")</f>
        <v>0</v>
      </c>
      <c r="AL1001" s="27">
        <f>IFERROR(SUMIFS('[4]BD Unidades'!$AQ$3:$AQ$1424,'[4]BD Unidades'!$A$3:$A$1424,$A1001),"-")</f>
        <v>0</v>
      </c>
      <c r="AM1001" s="27">
        <f>IFERROR(SUMIFS('[4]BD Unidades'!$AS$3:$AS$1424,'[4]BD Unidades'!$A$3:$A$1424,$A1001),"-")</f>
        <v>0</v>
      </c>
      <c r="AN1001" s="27">
        <f>IFERROR(SUMIFS('[4]BD Unidades'!$AU$3:$AU$1424,'[4]BD Unidades'!$A$3:$A$1424,$A1001),"-")</f>
        <v>0</v>
      </c>
      <c r="AO1001" s="27">
        <f>IFERROR(SUMIFS('[4]BD Unidades'!$AW$3:$AW$1424,'[4]BD Unidades'!$A$3:$A$1424,$A1001),"-")</f>
        <v>0</v>
      </c>
      <c r="AP1001" s="27">
        <f>IFERROR(SUMIFS('[4]BD Unidades'!$AY$3:$AY$1424,'[4]BD Unidades'!$A$3:$A$1424,$A1001),"-")</f>
        <v>0</v>
      </c>
      <c r="AQ1001" s="25">
        <f>IFERROR(SUMIFS('[4]BD Unidades'!$AZ$3:$AZ$1424,'[4]BD Unidades'!$A$3:$A$1424,$A1001),"-")</f>
        <v>2.9</v>
      </c>
      <c r="AR1001" s="25">
        <f>IFERROR(SUMIFS('[4]BD Unidades'!$BA$3:$BA$1424,'[4]BD Unidades'!$A$3:$A$1424,$A1001),"-")</f>
        <v>2.9</v>
      </c>
      <c r="AS1001" s="28">
        <f>SUMIFS('[4]BD Unidades'!$BC$3:$BC$1424,'[4]BD Unidades'!$A$3:$A$1424,$A1001)</f>
        <v>9.6666666666666667E-5</v>
      </c>
      <c r="AT1001" s="28">
        <f>SUMIFS('[4]BD Unidades'!$BE$3:$BE$1424,'[4]BD Unidades'!$A$3:$A$1424,$A1001)</f>
        <v>0.96666666666666667</v>
      </c>
      <c r="AU1001" s="29">
        <f t="shared" si="62"/>
        <v>0.96657322222222231</v>
      </c>
      <c r="AV1001" s="30">
        <f t="shared" si="63"/>
        <v>0</v>
      </c>
      <c r="AW1001" s="25">
        <f>IFERROR(SUMIFS('[4]BD Unidades'!$BI$3:$BI$1424,'[4]BD Unidades'!$A$3:$A$1424,$A1001),"-")</f>
        <v>2.8997099999999998</v>
      </c>
      <c r="AX1001" s="25">
        <f>IFERROR(SUMIFS('[4]BD Unidades'!$BJ$3:$BJ$1424,'[4]BD Unidades'!$A$3:$A$1424,$A1001),"-")</f>
        <v>1.7547557190516001</v>
      </c>
    </row>
    <row r="1002" spans="1:50" ht="14.4" x14ac:dyDescent="0.3">
      <c r="A1002" s="7">
        <v>54</v>
      </c>
      <c r="B1002" s="7" t="s">
        <v>5773</v>
      </c>
      <c r="D1002" s="8" t="s">
        <v>5774</v>
      </c>
      <c r="E1002" s="19" t="s">
        <v>2970</v>
      </c>
      <c r="F1002" s="19" t="s">
        <v>2971</v>
      </c>
      <c r="G1002" s="19" t="s">
        <v>5775</v>
      </c>
      <c r="H1002" s="19">
        <v>4</v>
      </c>
      <c r="I1002" s="19">
        <v>2024</v>
      </c>
      <c r="J1002" s="19" t="s">
        <v>45</v>
      </c>
      <c r="K1002" s="19" t="s">
        <v>5267</v>
      </c>
      <c r="L1002" s="19" t="s">
        <v>213</v>
      </c>
      <c r="M1002" s="19" t="s">
        <v>229</v>
      </c>
      <c r="N1002" s="19" t="s">
        <v>230</v>
      </c>
      <c r="O1002" s="19" t="s">
        <v>5776</v>
      </c>
      <c r="P1002" s="19" t="s">
        <v>51</v>
      </c>
      <c r="Q1002" s="9" t="s">
        <v>5777</v>
      </c>
      <c r="R1002" s="20">
        <v>3</v>
      </c>
      <c r="S1002" s="20">
        <v>0</v>
      </c>
      <c r="T1002" s="20">
        <v>3</v>
      </c>
      <c r="U1002" s="20" t="s">
        <v>397</v>
      </c>
      <c r="V1002" s="21">
        <f>_xlfn.XLOOKUP(D1002,'[4]Gen. Real'!$A$2:$A$1168,'[4]Gen. Real'!$C$2:$C$1168,"-",0)</f>
        <v>9.4000000000000004E-3</v>
      </c>
      <c r="W1002" s="22"/>
      <c r="X1002" s="22" t="str">
        <f>_xlfn.XLOOKUP(D1002,[4]Vertimiento!$J$2:$J$119,[4]Vertimiento!$K$2:$K$119,"-",0)</f>
        <v>-</v>
      </c>
      <c r="Y1002" s="23" t="str">
        <f t="shared" si="60"/>
        <v>-</v>
      </c>
      <c r="Z1002" s="19" t="str">
        <f>_xlfn.XLOOKUP(D1002,[4]Cmg!$I$4:$I$99,[4]Cmg!$M$4:$M$99,"----",0,1)</f>
        <v>----</v>
      </c>
      <c r="AA1002" s="19" t="str">
        <f>_xlfn.XLOOKUP(D1002,[4]Cmg!$A$4:$A$101,[4]Cmg!$B$4:$B$101,"----",0,1)</f>
        <v>----</v>
      </c>
      <c r="AB1002" s="19" t="str">
        <f>_xlfn.XLOOKUP(D1002,[4]Cmg!$E$4:$E$101,[4]Cmg!$F$4:$F$101,"----",0,1)</f>
        <v>----</v>
      </c>
      <c r="AC1002" s="19" t="str">
        <f>_xlfn.XLOOKUP(D1002,[4]Cmg!$O$4:$O$101,[4]Cmg!$P$4:$P$101,"----",0,1)</f>
        <v>----</v>
      </c>
      <c r="AD1002" s="24" t="str">
        <f>_xlfn.XLOOKUP(D1002,[4]Cmg!$S$4:$S$101,[4]Cmg!$U$4:$U$101,"----",0,1)</f>
        <v>----</v>
      </c>
      <c r="AG1002" s="25">
        <f>IFERROR(SUMIFS('[4]BD Unidades'!$AH:$AH,'[4]BD Unidades'!$A:$A,'BD Centrales 2024'!$A1002),"-")</f>
        <v>3</v>
      </c>
      <c r="AH1002" s="25">
        <f>SUMIFS('[4]BD Unidades'!$AJ$3:$AJ$1424,'[4]BD Unidades'!$A$3:$A$1424,$A1002)</f>
        <v>9369.6</v>
      </c>
      <c r="AI1002" s="25">
        <f>SUMIFS('[4]BD Unidades'!$AL$3:$AL$1424,'[4]BD Unidades'!$A$3:$A$1424,$A1002)</f>
        <v>0</v>
      </c>
      <c r="AJ1002" s="26">
        <f t="shared" si="61"/>
        <v>0</v>
      </c>
      <c r="AK1002" s="27">
        <f>IFERROR(SUMIFS('[4]BD Unidades'!$AO$3:$AO$1424,'[4]BD Unidades'!$A$3:$A$1424,$A1002),"-")</f>
        <v>0</v>
      </c>
      <c r="AL1002" s="27">
        <f>IFERROR(SUMIFS('[4]BD Unidades'!$AQ$3:$AQ$1424,'[4]BD Unidades'!$A$3:$A$1424,$A1002),"-")</f>
        <v>0</v>
      </c>
      <c r="AM1002" s="27">
        <f>IFERROR(SUMIFS('[4]BD Unidades'!$AS$3:$AS$1424,'[4]BD Unidades'!$A$3:$A$1424,$A1002),"-")</f>
        <v>0</v>
      </c>
      <c r="AN1002" s="27">
        <f>IFERROR(SUMIFS('[4]BD Unidades'!$AU$3:$AU$1424,'[4]BD Unidades'!$A$3:$A$1424,$A1002),"-")</f>
        <v>0</v>
      </c>
      <c r="AO1002" s="27">
        <f>IFERROR(SUMIFS('[4]BD Unidades'!$AW$3:$AW$1424,'[4]BD Unidades'!$A$3:$A$1424,$A1002),"-")</f>
        <v>0</v>
      </c>
      <c r="AP1002" s="27">
        <f>IFERROR(SUMIFS('[4]BD Unidades'!$AY$3:$AY$1424,'[4]BD Unidades'!$A$3:$A$1424,$A1002),"-")</f>
        <v>0</v>
      </c>
      <c r="AQ1002" s="25">
        <f>IFERROR(SUMIFS('[4]BD Unidades'!$AZ$3:$AZ$1424,'[4]BD Unidades'!$A$3:$A$1424,$A1002),"-")</f>
        <v>3</v>
      </c>
      <c r="AR1002" s="25">
        <f>IFERROR(SUMIFS('[4]BD Unidades'!$BA$3:$BA$1424,'[4]BD Unidades'!$A$3:$A$1424,$A1002),"-")</f>
        <v>3.2</v>
      </c>
      <c r="AS1002" s="28">
        <f>SUMIFS('[4]BD Unidades'!$BC$3:$BC$1424,'[4]BD Unidades'!$A$3:$A$1424,$A1002)</f>
        <v>1.0666666666666668E-4</v>
      </c>
      <c r="AT1002" s="28">
        <f>SUMIFS('[4]BD Unidades'!$BE$3:$BE$1424,'[4]BD Unidades'!$A$3:$A$1424,$A1002)</f>
        <v>1.0666666666666667</v>
      </c>
      <c r="AU1002" s="29">
        <f t="shared" si="62"/>
        <v>1.0665528888888889</v>
      </c>
      <c r="AV1002" s="30">
        <f t="shared" si="63"/>
        <v>0</v>
      </c>
      <c r="AW1002" s="25">
        <f>IFERROR(SUMIFS('[4]BD Unidades'!$BI$3:$BI$1424,'[4]BD Unidades'!$A$3:$A$1424,$A1002),"-")</f>
        <v>2.9996999999999963</v>
      </c>
      <c r="AX1002" s="25">
        <f>IFERROR(SUMIFS('[4]BD Unidades'!$BJ$3:$BJ$1424,'[4]BD Unidades'!$A$3:$A$1424,$A1002),"-")</f>
        <v>1.9277360669611421</v>
      </c>
    </row>
    <row r="1003" spans="1:50" ht="14.4" x14ac:dyDescent="0.3">
      <c r="A1003" s="7">
        <v>55</v>
      </c>
      <c r="B1003" s="7" t="s">
        <v>5778</v>
      </c>
      <c r="D1003" s="8" t="s">
        <v>5779</v>
      </c>
      <c r="E1003" s="19" t="s">
        <v>2970</v>
      </c>
      <c r="F1003" s="19" t="s">
        <v>2971</v>
      </c>
      <c r="G1003" s="19" t="s">
        <v>5340</v>
      </c>
      <c r="H1003" s="19">
        <v>1</v>
      </c>
      <c r="I1003" s="19">
        <v>2024</v>
      </c>
      <c r="J1003" s="19" t="s">
        <v>45</v>
      </c>
      <c r="K1003" s="19" t="s">
        <v>5267</v>
      </c>
      <c r="L1003" s="19" t="s">
        <v>213</v>
      </c>
      <c r="M1003" s="19" t="s">
        <v>82</v>
      </c>
      <c r="N1003" s="19" t="s">
        <v>83</v>
      </c>
      <c r="O1003" s="19" t="s">
        <v>4714</v>
      </c>
      <c r="P1003" s="19" t="s">
        <v>51</v>
      </c>
      <c r="Q1003" s="9" t="s">
        <v>5373</v>
      </c>
      <c r="R1003" s="20">
        <v>0.8</v>
      </c>
      <c r="S1003" s="20">
        <v>0</v>
      </c>
      <c r="T1003" s="20">
        <v>0.8</v>
      </c>
      <c r="U1003" s="20" t="s">
        <v>397</v>
      </c>
      <c r="V1003" s="21">
        <f>_xlfn.XLOOKUP(D1003,'[4]Gen. Real'!$A$2:$A$1168,'[4]Gen. Real'!$C$2:$C$1168,"-",0)</f>
        <v>3.2000000000000002E-3</v>
      </c>
      <c r="W1003" s="22"/>
      <c r="X1003" s="22" t="str">
        <f>_xlfn.XLOOKUP(D1003,[4]Vertimiento!$J$2:$J$119,[4]Vertimiento!$K$2:$K$119,"-",0)</f>
        <v>-</v>
      </c>
      <c r="Y1003" s="23" t="str">
        <f t="shared" si="60"/>
        <v>-</v>
      </c>
      <c r="Z1003" s="19" t="str">
        <f>_xlfn.XLOOKUP(D1003,[4]Cmg!$I$4:$I$99,[4]Cmg!$M$4:$M$99,"----",0,1)</f>
        <v>----</v>
      </c>
      <c r="AA1003" s="19" t="str">
        <f>_xlfn.XLOOKUP(D1003,[4]Cmg!$A$4:$A$101,[4]Cmg!$B$4:$B$101,"----",0,1)</f>
        <v>----</v>
      </c>
      <c r="AB1003" s="19" t="str">
        <f>_xlfn.XLOOKUP(D1003,[4]Cmg!$E$4:$E$101,[4]Cmg!$F$4:$F$101,"----",0,1)</f>
        <v>----</v>
      </c>
      <c r="AC1003" s="19" t="str">
        <f>_xlfn.XLOOKUP(D1003,[4]Cmg!$O$4:$O$101,[4]Cmg!$P$4:$P$101,"----",0,1)</f>
        <v>----</v>
      </c>
      <c r="AD1003" s="24" t="str">
        <f>_xlfn.XLOOKUP(D1003,[4]Cmg!$S$4:$S$101,[4]Cmg!$U$4:$U$101,"----",0,1)</f>
        <v>----</v>
      </c>
      <c r="AG1003" s="25">
        <f>IFERROR(SUMIFS('[4]BD Unidades'!$AH:$AH,'[4]BD Unidades'!$A:$A,'BD Centrales 2024'!$A1003),"-")</f>
        <v>0.8</v>
      </c>
      <c r="AH1003" s="25">
        <f>SUMIFS('[4]BD Unidades'!$AJ$3:$AJ$1424,'[4]BD Unidades'!$A$3:$A$1424,$A1003)</f>
        <v>8784</v>
      </c>
      <c r="AI1003" s="25">
        <f>SUMIFS('[4]BD Unidades'!$AL$3:$AL$1424,'[4]BD Unidades'!$A$3:$A$1424,$A1003)</f>
        <v>0</v>
      </c>
      <c r="AJ1003" s="26">
        <f t="shared" si="61"/>
        <v>0</v>
      </c>
      <c r="AK1003" s="27">
        <f>IFERROR(SUMIFS('[4]BD Unidades'!$AO$3:$AO$1424,'[4]BD Unidades'!$A$3:$A$1424,$A1003),"-")</f>
        <v>0</v>
      </c>
      <c r="AL1003" s="27">
        <f>IFERROR(SUMIFS('[4]BD Unidades'!$AQ$3:$AQ$1424,'[4]BD Unidades'!$A$3:$A$1424,$A1003),"-")</f>
        <v>0</v>
      </c>
      <c r="AM1003" s="27">
        <f>IFERROR(SUMIFS('[4]BD Unidades'!$AS$3:$AS$1424,'[4]BD Unidades'!$A$3:$A$1424,$A1003),"-")</f>
        <v>0</v>
      </c>
      <c r="AN1003" s="27">
        <f>IFERROR(SUMIFS('[4]BD Unidades'!$AU$3:$AU$1424,'[4]BD Unidades'!$A$3:$A$1424,$A1003),"-")</f>
        <v>0</v>
      </c>
      <c r="AO1003" s="27">
        <f>IFERROR(SUMIFS('[4]BD Unidades'!$AW$3:$AW$1424,'[4]BD Unidades'!$A$3:$A$1424,$A1003),"-")</f>
        <v>0</v>
      </c>
      <c r="AP1003" s="27">
        <f>IFERROR(SUMIFS('[4]BD Unidades'!$AY$3:$AY$1424,'[4]BD Unidades'!$A$3:$A$1424,$A1003),"-")</f>
        <v>0</v>
      </c>
      <c r="AQ1003" s="25">
        <f>IFERROR(SUMIFS('[4]BD Unidades'!$AZ$3:$AZ$1424,'[4]BD Unidades'!$A$3:$A$1424,$A1003),"-")</f>
        <v>0.8</v>
      </c>
      <c r="AR1003" s="25">
        <f>IFERROR(SUMIFS('[4]BD Unidades'!$BA$3:$BA$1424,'[4]BD Unidades'!$A$3:$A$1424,$A1003),"-")</f>
        <v>0.8</v>
      </c>
      <c r="AS1003" s="28">
        <f>SUMIFS('[4]BD Unidades'!$BC$3:$BC$1424,'[4]BD Unidades'!$A$3:$A$1424,$A1003)</f>
        <v>0.61858618878057403</v>
      </c>
      <c r="AT1003" s="28">
        <f>SUMIFS('[4]BD Unidades'!$BE$3:$BE$1424,'[4]BD Unidades'!$A$3:$A$1424,$A1003)</f>
        <v>1</v>
      </c>
      <c r="AU1003" s="29">
        <f t="shared" si="62"/>
        <v>0.38141381121942597</v>
      </c>
      <c r="AV1003" s="30">
        <f t="shared" si="63"/>
        <v>0</v>
      </c>
      <c r="AW1003" s="25">
        <f>IFERROR(SUMIFS('[4]BD Unidades'!$BI$3:$BI$1424,'[4]BD Unidades'!$A$3:$A$1424,$A1003),"-")</f>
        <v>0.30513104897554083</v>
      </c>
      <c r="AX1003" s="25">
        <f>IFERROR(SUMIFS('[4]BD Unidades'!$BJ$3:$BJ$1424,'[4]BD Unidades'!$A$3:$A$1424,$A1003),"-")</f>
        <v>0.18464965574145145</v>
      </c>
    </row>
    <row r="1004" spans="1:50" ht="14.4" x14ac:dyDescent="0.3">
      <c r="A1004" s="7">
        <v>56</v>
      </c>
      <c r="B1004" s="7" t="s">
        <v>5780</v>
      </c>
      <c r="D1004" s="8" t="s">
        <v>5781</v>
      </c>
      <c r="E1004" s="19" t="s">
        <v>2970</v>
      </c>
      <c r="F1004" s="19" t="s">
        <v>2971</v>
      </c>
      <c r="G1004" s="19" t="s">
        <v>5340</v>
      </c>
      <c r="H1004" s="19">
        <v>2</v>
      </c>
      <c r="I1004" s="19">
        <v>2024</v>
      </c>
      <c r="J1004" s="19" t="s">
        <v>45</v>
      </c>
      <c r="K1004" s="19" t="s">
        <v>5267</v>
      </c>
      <c r="L1004" s="19" t="s">
        <v>213</v>
      </c>
      <c r="M1004" s="19" t="s">
        <v>82</v>
      </c>
      <c r="N1004" s="19" t="s">
        <v>83</v>
      </c>
      <c r="O1004" s="19" t="s">
        <v>4714</v>
      </c>
      <c r="P1004" s="19" t="s">
        <v>51</v>
      </c>
      <c r="Q1004" s="9" t="s">
        <v>5373</v>
      </c>
      <c r="R1004" s="20">
        <v>1.6</v>
      </c>
      <c r="S1004" s="20">
        <v>0</v>
      </c>
      <c r="T1004" s="20">
        <v>1.6</v>
      </c>
      <c r="U1004" s="20" t="s">
        <v>397</v>
      </c>
      <c r="V1004" s="21">
        <f>_xlfn.XLOOKUP(D1004,'[4]Gen. Real'!$A$2:$A$1168,'[4]Gen. Real'!$C$2:$C$1168,"-",0)</f>
        <v>1.7500000000000003E-3</v>
      </c>
      <c r="W1004" s="22"/>
      <c r="X1004" s="22" t="str">
        <f>_xlfn.XLOOKUP(D1004,[4]Vertimiento!$J$2:$J$119,[4]Vertimiento!$K$2:$K$119,"-",0)</f>
        <v>-</v>
      </c>
      <c r="Y1004" s="23" t="str">
        <f t="shared" si="60"/>
        <v>-</v>
      </c>
      <c r="Z1004" s="19" t="str">
        <f>_xlfn.XLOOKUP(D1004,[4]Cmg!$I$4:$I$99,[4]Cmg!$M$4:$M$99,"----",0,1)</f>
        <v>----</v>
      </c>
      <c r="AA1004" s="19" t="str">
        <f>_xlfn.XLOOKUP(D1004,[4]Cmg!$A$4:$A$101,[4]Cmg!$B$4:$B$101,"----",0,1)</f>
        <v>----</v>
      </c>
      <c r="AB1004" s="19" t="str">
        <f>_xlfn.XLOOKUP(D1004,[4]Cmg!$E$4:$E$101,[4]Cmg!$F$4:$F$101,"----",0,1)</f>
        <v>----</v>
      </c>
      <c r="AC1004" s="19" t="str">
        <f>_xlfn.XLOOKUP(D1004,[4]Cmg!$O$4:$O$101,[4]Cmg!$P$4:$P$101,"----",0,1)</f>
        <v>----</v>
      </c>
      <c r="AD1004" s="24" t="str">
        <f>_xlfn.XLOOKUP(D1004,[4]Cmg!$S$4:$S$101,[4]Cmg!$U$4:$U$101,"----",0,1)</f>
        <v>----</v>
      </c>
      <c r="AG1004" s="25">
        <f>IFERROR(SUMIFS('[4]BD Unidades'!$AH:$AH,'[4]BD Unidades'!$A:$A,'BD Centrales 2024'!$A1004),"-")</f>
        <v>1.6</v>
      </c>
      <c r="AH1004" s="25">
        <f>SUMIFS('[4]BD Unidades'!$AJ$3:$AJ$1424,'[4]BD Unidades'!$A$3:$A$1424,$A1004)</f>
        <v>8784</v>
      </c>
      <c r="AI1004" s="25">
        <f>SUMIFS('[4]BD Unidades'!$AL$3:$AL$1424,'[4]BD Unidades'!$A$3:$A$1424,$A1004)</f>
        <v>0</v>
      </c>
      <c r="AJ1004" s="26">
        <f t="shared" si="61"/>
        <v>0</v>
      </c>
      <c r="AK1004" s="27">
        <f>IFERROR(SUMIFS('[4]BD Unidades'!$AO$3:$AO$1424,'[4]BD Unidades'!$A$3:$A$1424,$A1004),"-")</f>
        <v>0</v>
      </c>
      <c r="AL1004" s="27">
        <f>IFERROR(SUMIFS('[4]BD Unidades'!$AQ$3:$AQ$1424,'[4]BD Unidades'!$A$3:$A$1424,$A1004),"-")</f>
        <v>0</v>
      </c>
      <c r="AM1004" s="27">
        <f>IFERROR(SUMIFS('[4]BD Unidades'!$AS$3:$AS$1424,'[4]BD Unidades'!$A$3:$A$1424,$A1004),"-")</f>
        <v>0</v>
      </c>
      <c r="AN1004" s="27">
        <f>IFERROR(SUMIFS('[4]BD Unidades'!$AU$3:$AU$1424,'[4]BD Unidades'!$A$3:$A$1424,$A1004),"-")</f>
        <v>0</v>
      </c>
      <c r="AO1004" s="27">
        <f>IFERROR(SUMIFS('[4]BD Unidades'!$AW$3:$AW$1424,'[4]BD Unidades'!$A$3:$A$1424,$A1004),"-")</f>
        <v>0</v>
      </c>
      <c r="AP1004" s="27">
        <f>IFERROR(SUMIFS('[4]BD Unidades'!$AY$3:$AY$1424,'[4]BD Unidades'!$A$3:$A$1424,$A1004),"-")</f>
        <v>0</v>
      </c>
      <c r="AQ1004" s="25">
        <f>IFERROR(SUMIFS('[4]BD Unidades'!$AZ$3:$AZ$1424,'[4]BD Unidades'!$A$3:$A$1424,$A1004),"-")</f>
        <v>1.6</v>
      </c>
      <c r="AR1004" s="25">
        <f>IFERROR(SUMIFS('[4]BD Unidades'!$BA$3:$BA$1424,'[4]BD Unidades'!$A$3:$A$1424,$A1004),"-")</f>
        <v>1.6</v>
      </c>
      <c r="AS1004" s="28">
        <f>SUMIFS('[4]BD Unidades'!$BC$3:$BC$1424,'[4]BD Unidades'!$A$3:$A$1424,$A1004)</f>
        <v>1E-4</v>
      </c>
      <c r="AT1004" s="28">
        <f>SUMIFS('[4]BD Unidades'!$BE$3:$BE$1424,'[4]BD Unidades'!$A$3:$A$1424,$A1004)</f>
        <v>1</v>
      </c>
      <c r="AU1004" s="29">
        <f t="shared" si="62"/>
        <v>0.99990000000000001</v>
      </c>
      <c r="AV1004" s="30">
        <f t="shared" si="63"/>
        <v>0</v>
      </c>
      <c r="AW1004" s="25">
        <f>IFERROR(SUMIFS('[4]BD Unidades'!$BI$3:$BI$1424,'[4]BD Unidades'!$A$3:$A$1424,$A1004),"-")</f>
        <v>1.5998400000000002</v>
      </c>
      <c r="AX1004" s="25">
        <f>IFERROR(SUMIFS('[4]BD Unidades'!$BJ$3:$BJ$1424,'[4]BD Unidades'!$A$3:$A$1424,$A1004),"-")</f>
        <v>0.96814108637329688</v>
      </c>
    </row>
    <row r="1005" spans="1:50" ht="14.4" x14ac:dyDescent="0.3">
      <c r="A1005" s="7">
        <v>58</v>
      </c>
      <c r="B1005" s="7" t="s">
        <v>5782</v>
      </c>
      <c r="D1005" s="8" t="s">
        <v>5783</v>
      </c>
      <c r="E1005" s="19" t="s">
        <v>2970</v>
      </c>
      <c r="F1005" s="19" t="s">
        <v>5784</v>
      </c>
      <c r="G1005" s="19" t="s">
        <v>5785</v>
      </c>
      <c r="H1005" s="19">
        <v>1</v>
      </c>
      <c r="I1005" s="19">
        <v>2024</v>
      </c>
      <c r="J1005" s="19" t="s">
        <v>45</v>
      </c>
      <c r="K1005" s="19" t="s">
        <v>5267</v>
      </c>
      <c r="L1005" s="19" t="s">
        <v>213</v>
      </c>
      <c r="M1005" s="19" t="s">
        <v>82</v>
      </c>
      <c r="N1005" s="19" t="s">
        <v>4091</v>
      </c>
      <c r="O1005" s="19" t="s">
        <v>5787</v>
      </c>
      <c r="P1005" s="19" t="s">
        <v>51</v>
      </c>
      <c r="Q1005" s="9" t="s">
        <v>5373</v>
      </c>
      <c r="R1005" s="20">
        <v>1.6</v>
      </c>
      <c r="S1005" s="20">
        <v>0</v>
      </c>
      <c r="T1005" s="20">
        <v>1.6</v>
      </c>
      <c r="U1005" s="20" t="s">
        <v>397</v>
      </c>
      <c r="V1005" s="21">
        <f>_xlfn.XLOOKUP(D1005,'[4]Gen. Real'!$A$2:$A$1168,'[4]Gen. Real'!$C$2:$C$1168,"-",0)</f>
        <v>0</v>
      </c>
      <c r="W1005" s="22"/>
      <c r="X1005" s="22" t="str">
        <f>_xlfn.XLOOKUP(D1005,[4]Vertimiento!$J$2:$J$119,[4]Vertimiento!$K$2:$K$119,"-",0)</f>
        <v>-</v>
      </c>
      <c r="Y1005" s="23" t="str">
        <f t="shared" si="60"/>
        <v>-</v>
      </c>
      <c r="Z1005" s="19" t="str">
        <f>_xlfn.XLOOKUP(D1005,[4]Cmg!$I$4:$I$99,[4]Cmg!$M$4:$M$99,"----",0,1)</f>
        <v>----</v>
      </c>
      <c r="AA1005" s="19" t="str">
        <f>_xlfn.XLOOKUP(D1005,[4]Cmg!$A$4:$A$101,[4]Cmg!$B$4:$B$101,"----",0,1)</f>
        <v>----</v>
      </c>
      <c r="AB1005" s="19" t="str">
        <f>_xlfn.XLOOKUP(D1005,[4]Cmg!$E$4:$E$101,[4]Cmg!$F$4:$F$101,"----",0,1)</f>
        <v>----</v>
      </c>
      <c r="AC1005" s="19" t="str">
        <f>_xlfn.XLOOKUP(D1005,[4]Cmg!$O$4:$O$101,[4]Cmg!$P$4:$P$101,"----",0,1)</f>
        <v>----</v>
      </c>
      <c r="AD1005" s="24" t="str">
        <f>_xlfn.XLOOKUP(D1005,[4]Cmg!$S$4:$S$101,[4]Cmg!$U$4:$U$101,"----",0,1)</f>
        <v>----</v>
      </c>
      <c r="AG1005" s="25">
        <f>IFERROR(SUMIFS('[4]BD Unidades'!$AH:$AH,'[4]BD Unidades'!$A:$A,'BD Centrales 2024'!$A1005),"-")</f>
        <v>0</v>
      </c>
      <c r="AH1005" s="25">
        <f>SUMIFS('[4]BD Unidades'!$AJ$3:$AJ$1424,'[4]BD Unidades'!$A$3:$A$1424,$A1005)</f>
        <v>0</v>
      </c>
      <c r="AI1005" s="25">
        <f>SUMIFS('[4]BD Unidades'!$AL$3:$AL$1424,'[4]BD Unidades'!$A$3:$A$1424,$A1005)</f>
        <v>0</v>
      </c>
      <c r="AJ1005" s="26" t="str">
        <f t="shared" si="61"/>
        <v>-</v>
      </c>
      <c r="AK1005" s="27">
        <f>IFERROR(SUMIFS('[4]BD Unidades'!$AO$3:$AO$1424,'[4]BD Unidades'!$A$3:$A$1424,$A1005),"-")</f>
        <v>0</v>
      </c>
      <c r="AL1005" s="27">
        <f>IFERROR(SUMIFS('[4]BD Unidades'!$AQ$3:$AQ$1424,'[4]BD Unidades'!$A$3:$A$1424,$A1005),"-")</f>
        <v>0</v>
      </c>
      <c r="AM1005" s="27">
        <f>IFERROR(SUMIFS('[4]BD Unidades'!$AS$3:$AS$1424,'[4]BD Unidades'!$A$3:$A$1424,$A1005),"-")</f>
        <v>0</v>
      </c>
      <c r="AN1005" s="27">
        <f>IFERROR(SUMIFS('[4]BD Unidades'!$AU$3:$AU$1424,'[4]BD Unidades'!$A$3:$A$1424,$A1005),"-")</f>
        <v>0</v>
      </c>
      <c r="AO1005" s="27">
        <f>IFERROR(SUMIFS('[4]BD Unidades'!$AW$3:$AW$1424,'[4]BD Unidades'!$A$3:$A$1424,$A1005),"-")</f>
        <v>0</v>
      </c>
      <c r="AP1005" s="27">
        <f>IFERROR(SUMIFS('[4]BD Unidades'!$AY$3:$AY$1424,'[4]BD Unidades'!$A$3:$A$1424,$A1005),"-")</f>
        <v>0</v>
      </c>
      <c r="AQ1005" s="25">
        <f>IFERROR(SUMIFS('[4]BD Unidades'!$AZ$3:$AZ$1424,'[4]BD Unidades'!$A$3:$A$1424,$A1005),"-")</f>
        <v>0</v>
      </c>
      <c r="AR1005" s="25">
        <f>IFERROR(SUMIFS('[4]BD Unidades'!$BA$3:$BA$1424,'[4]BD Unidades'!$A$3:$A$1424,$A1005),"-")</f>
        <v>0</v>
      </c>
      <c r="AS1005" s="28">
        <f>SUMIFS('[4]BD Unidades'!$BC$3:$BC$1424,'[4]BD Unidades'!$A$3:$A$1424,$A1005)</f>
        <v>0</v>
      </c>
      <c r="AT1005" s="28">
        <f>SUMIFS('[4]BD Unidades'!$BE$3:$BE$1424,'[4]BD Unidades'!$A$3:$A$1424,$A1005)</f>
        <v>0</v>
      </c>
      <c r="AU1005" s="29">
        <f t="shared" si="62"/>
        <v>0</v>
      </c>
      <c r="AV1005" s="30">
        <f t="shared" si="63"/>
        <v>0</v>
      </c>
      <c r="AW1005" s="25">
        <f>IFERROR(SUMIFS('[4]BD Unidades'!$BI$3:$BI$1424,'[4]BD Unidades'!$A$3:$A$1424,$A1005),"-")</f>
        <v>0</v>
      </c>
      <c r="AX1005" s="25">
        <f>IFERROR(SUMIFS('[4]BD Unidades'!$BJ$3:$BJ$1424,'[4]BD Unidades'!$A$3:$A$1424,$A1005),"-")</f>
        <v>0</v>
      </c>
    </row>
    <row r="1006" spans="1:50" ht="14.4" x14ac:dyDescent="0.3">
      <c r="A1006" s="7">
        <v>65</v>
      </c>
      <c r="B1006" s="7" t="s">
        <v>5422</v>
      </c>
      <c r="D1006" s="8" t="s">
        <v>5423</v>
      </c>
      <c r="E1006" s="19" t="s">
        <v>5424</v>
      </c>
      <c r="F1006" s="19" t="s">
        <v>5425</v>
      </c>
      <c r="G1006" s="19" t="s">
        <v>1243</v>
      </c>
      <c r="H1006" s="19">
        <v>2</v>
      </c>
      <c r="I1006" s="19">
        <v>2024</v>
      </c>
      <c r="J1006" s="19" t="s">
        <v>45</v>
      </c>
      <c r="K1006" s="19" t="s">
        <v>5267</v>
      </c>
      <c r="L1006" s="19" t="s">
        <v>213</v>
      </c>
      <c r="M1006" s="19" t="s">
        <v>189</v>
      </c>
      <c r="N1006" s="19" t="s">
        <v>189</v>
      </c>
      <c r="O1006" s="19" t="s">
        <v>1244</v>
      </c>
      <c r="P1006" s="19" t="s">
        <v>51</v>
      </c>
      <c r="Q1006" s="9" t="s">
        <v>373</v>
      </c>
      <c r="R1006" s="20">
        <v>1.6</v>
      </c>
      <c r="S1006" s="20">
        <v>0</v>
      </c>
      <c r="T1006" s="20">
        <v>1.6</v>
      </c>
      <c r="U1006" s="20" t="s">
        <v>397</v>
      </c>
      <c r="V1006" s="21">
        <f>_xlfn.XLOOKUP(D1006,'[4]Gen. Real'!$A$2:$A$1168,'[4]Gen. Real'!$C$2:$C$1168,"-",0)</f>
        <v>6.3500000000000006E-3</v>
      </c>
      <c r="W1006" s="22"/>
      <c r="X1006" s="22" t="str">
        <f>_xlfn.XLOOKUP(D1006,[4]Vertimiento!$J$2:$J$119,[4]Vertimiento!$K$2:$K$119,"-",0)</f>
        <v>-</v>
      </c>
      <c r="Y1006" s="23" t="str">
        <f t="shared" si="60"/>
        <v>-</v>
      </c>
      <c r="Z1006" s="19" t="str">
        <f>_xlfn.XLOOKUP(D1006,[4]Cmg!$I$4:$I$99,[4]Cmg!$M$4:$M$99,"----",0,1)</f>
        <v>----</v>
      </c>
      <c r="AA1006" s="19" t="str">
        <f>_xlfn.XLOOKUP(D1006,[4]Cmg!$A$4:$A$101,[4]Cmg!$B$4:$B$101,"----",0,1)</f>
        <v>----</v>
      </c>
      <c r="AB1006" s="19" t="str">
        <f>_xlfn.XLOOKUP(D1006,[4]Cmg!$E$4:$E$101,[4]Cmg!$F$4:$F$101,"----",0,1)</f>
        <v>----</v>
      </c>
      <c r="AC1006" s="19" t="str">
        <f>_xlfn.XLOOKUP(D1006,[4]Cmg!$O$4:$O$101,[4]Cmg!$P$4:$P$101,"----",0,1)</f>
        <v>----</v>
      </c>
      <c r="AD1006" s="24" t="str">
        <f>_xlfn.XLOOKUP(D1006,[4]Cmg!$S$4:$S$101,[4]Cmg!$U$4:$U$101,"----",0,1)</f>
        <v>----</v>
      </c>
      <c r="AG1006" s="25">
        <f>IFERROR(SUMIFS('[4]BD Unidades'!$AH:$AH,'[4]BD Unidades'!$A:$A,'BD Centrales 2024'!$A1006),"-")</f>
        <v>1.1832337708</v>
      </c>
      <c r="AH1006" s="25">
        <f>SUMIFS('[4]BD Unidades'!$AJ$3:$AJ$1424,'[4]BD Unidades'!$A$3:$A$1424,$A1006)</f>
        <v>8784</v>
      </c>
      <c r="AI1006" s="25">
        <f>SUMIFS('[4]BD Unidades'!$AL$3:$AL$1424,'[4]BD Unidades'!$A$3:$A$1424,$A1006)</f>
        <v>0</v>
      </c>
      <c r="AJ1006" s="26">
        <f t="shared" si="61"/>
        <v>0</v>
      </c>
      <c r="AK1006" s="27">
        <f>IFERROR(SUMIFS('[4]BD Unidades'!$AO$3:$AO$1424,'[4]BD Unidades'!$A$3:$A$1424,$A1006),"-")</f>
        <v>0</v>
      </c>
      <c r="AL1006" s="27">
        <f>IFERROR(SUMIFS('[4]BD Unidades'!$AQ$3:$AQ$1424,'[4]BD Unidades'!$A$3:$A$1424,$A1006),"-")</f>
        <v>0</v>
      </c>
      <c r="AM1006" s="27">
        <f>IFERROR(SUMIFS('[4]BD Unidades'!$AS$3:$AS$1424,'[4]BD Unidades'!$A$3:$A$1424,$A1006),"-")</f>
        <v>0</v>
      </c>
      <c r="AN1006" s="27">
        <f>IFERROR(SUMIFS('[4]BD Unidades'!$AU$3:$AU$1424,'[4]BD Unidades'!$A$3:$A$1424,$A1006),"-")</f>
        <v>0</v>
      </c>
      <c r="AO1006" s="27">
        <f>IFERROR(SUMIFS('[4]BD Unidades'!$AW$3:$AW$1424,'[4]BD Unidades'!$A$3:$A$1424,$A1006),"-")</f>
        <v>0</v>
      </c>
      <c r="AP1006" s="27">
        <f>IFERROR(SUMIFS('[4]BD Unidades'!$AY$3:$AY$1424,'[4]BD Unidades'!$A$3:$A$1424,$A1006),"-")</f>
        <v>0</v>
      </c>
      <c r="AQ1006" s="25">
        <f>IFERROR(SUMIFS('[4]BD Unidades'!$AZ$3:$AZ$1424,'[4]BD Unidades'!$A$3:$A$1424,$A1006),"-")</f>
        <v>1.1832337708</v>
      </c>
      <c r="AR1006" s="25">
        <f>IFERROR(SUMIFS('[4]BD Unidades'!$BA$3:$BA$1424,'[4]BD Unidades'!$A$3:$A$1424,$A1006),"-")</f>
        <v>1.6</v>
      </c>
      <c r="AS1006" s="28">
        <f>SUMIFS('[4]BD Unidades'!$BC$3:$BC$1424,'[4]BD Unidades'!$A$3:$A$1424,$A1006)</f>
        <v>1E-4</v>
      </c>
      <c r="AT1006" s="28">
        <f>SUMIFS('[4]BD Unidades'!$BE$3:$BE$1424,'[4]BD Unidades'!$A$3:$A$1424,$A1006)</f>
        <v>1</v>
      </c>
      <c r="AU1006" s="29">
        <f t="shared" si="62"/>
        <v>0.99990000000000001</v>
      </c>
      <c r="AV1006" s="30">
        <f t="shared" si="63"/>
        <v>0</v>
      </c>
      <c r="AW1006" s="25">
        <f>IFERROR(SUMIFS('[4]BD Unidades'!$BI$3:$BI$1424,'[4]BD Unidades'!$A$3:$A$1424,$A1006),"-")</f>
        <v>1.1831154474229209</v>
      </c>
      <c r="AX1006" s="25">
        <f>IFERROR(SUMIFS('[4]BD Unidades'!$BJ$3:$BJ$1424,'[4]BD Unidades'!$A$3:$A$1424,$A1006),"-")</f>
        <v>0.76032080520586598</v>
      </c>
    </row>
    <row r="1007" spans="1:50" ht="14.4" x14ac:dyDescent="0.3">
      <c r="A1007" s="7">
        <v>66</v>
      </c>
      <c r="B1007" s="7" t="s">
        <v>5666</v>
      </c>
      <c r="D1007" s="8" t="s">
        <v>5667</v>
      </c>
      <c r="E1007" s="19" t="s">
        <v>5425</v>
      </c>
      <c r="F1007" s="19" t="s">
        <v>5425</v>
      </c>
      <c r="G1007" s="19" t="s">
        <v>1243</v>
      </c>
      <c r="H1007" s="19">
        <v>2</v>
      </c>
      <c r="I1007" s="19">
        <v>2024</v>
      </c>
      <c r="J1007" s="19" t="s">
        <v>45</v>
      </c>
      <c r="K1007" s="19" t="s">
        <v>5267</v>
      </c>
      <c r="L1007" s="19" t="s">
        <v>213</v>
      </c>
      <c r="M1007" s="19" t="s">
        <v>189</v>
      </c>
      <c r="N1007" s="19" t="s">
        <v>189</v>
      </c>
      <c r="O1007" s="19" t="s">
        <v>1244</v>
      </c>
      <c r="P1007" s="19" t="s">
        <v>51</v>
      </c>
      <c r="Q1007" s="9" t="s">
        <v>373</v>
      </c>
      <c r="R1007" s="20">
        <v>0.9</v>
      </c>
      <c r="S1007" s="20">
        <v>0</v>
      </c>
      <c r="T1007" s="20">
        <v>0.9</v>
      </c>
      <c r="U1007" s="20" t="s">
        <v>397</v>
      </c>
      <c r="V1007" s="21">
        <f>_xlfn.XLOOKUP(D1007,'[4]Gen. Real'!$A$2:$A$1168,'[4]Gen. Real'!$C$2:$C$1168,"-",0)</f>
        <v>0</v>
      </c>
      <c r="W1007" s="22"/>
      <c r="X1007" s="22" t="str">
        <f>_xlfn.XLOOKUP(D1007,[4]Vertimiento!$J$2:$J$119,[4]Vertimiento!$K$2:$K$119,"-",0)</f>
        <v>-</v>
      </c>
      <c r="Y1007" s="23" t="str">
        <f t="shared" si="60"/>
        <v>-</v>
      </c>
      <c r="Z1007" s="19" t="str">
        <f>_xlfn.XLOOKUP(D1007,[4]Cmg!$I$4:$I$99,[4]Cmg!$M$4:$M$99,"----",0,1)</f>
        <v>----</v>
      </c>
      <c r="AA1007" s="19" t="str">
        <f>_xlfn.XLOOKUP(D1007,[4]Cmg!$A$4:$A$101,[4]Cmg!$B$4:$B$101,"----",0,1)</f>
        <v>----</v>
      </c>
      <c r="AB1007" s="19" t="str">
        <f>_xlfn.XLOOKUP(D1007,[4]Cmg!$E$4:$E$101,[4]Cmg!$F$4:$F$101,"----",0,1)</f>
        <v>----</v>
      </c>
      <c r="AC1007" s="19" t="str">
        <f>_xlfn.XLOOKUP(D1007,[4]Cmg!$O$4:$O$101,[4]Cmg!$P$4:$P$101,"----",0,1)</f>
        <v>----</v>
      </c>
      <c r="AD1007" s="24" t="str">
        <f>_xlfn.XLOOKUP(D1007,[4]Cmg!$S$4:$S$101,[4]Cmg!$U$4:$U$101,"----",0,1)</f>
        <v>----</v>
      </c>
      <c r="AG1007" s="25">
        <f>IFERROR(SUMIFS('[4]BD Unidades'!$AH:$AH,'[4]BD Unidades'!$A:$A,'BD Centrales 2024'!$A1007),"-")</f>
        <v>0</v>
      </c>
      <c r="AH1007" s="25">
        <f>SUMIFS('[4]BD Unidades'!$AJ$3:$AJ$1424,'[4]BD Unidades'!$A$3:$A$1424,$A1007)</f>
        <v>0</v>
      </c>
      <c r="AI1007" s="25">
        <f>SUMIFS('[4]BD Unidades'!$AL$3:$AL$1424,'[4]BD Unidades'!$A$3:$A$1424,$A1007)</f>
        <v>0</v>
      </c>
      <c r="AJ1007" s="26" t="str">
        <f t="shared" si="61"/>
        <v>-</v>
      </c>
      <c r="AK1007" s="27">
        <f>IFERROR(SUMIFS('[4]BD Unidades'!$AO$3:$AO$1424,'[4]BD Unidades'!$A$3:$A$1424,$A1007),"-")</f>
        <v>0</v>
      </c>
      <c r="AL1007" s="27">
        <f>IFERROR(SUMIFS('[4]BD Unidades'!$AQ$3:$AQ$1424,'[4]BD Unidades'!$A$3:$A$1424,$A1007),"-")</f>
        <v>0</v>
      </c>
      <c r="AM1007" s="27">
        <f>IFERROR(SUMIFS('[4]BD Unidades'!$AS$3:$AS$1424,'[4]BD Unidades'!$A$3:$A$1424,$A1007),"-")</f>
        <v>0</v>
      </c>
      <c r="AN1007" s="27">
        <f>IFERROR(SUMIFS('[4]BD Unidades'!$AU$3:$AU$1424,'[4]BD Unidades'!$A$3:$A$1424,$A1007),"-")</f>
        <v>0</v>
      </c>
      <c r="AO1007" s="27">
        <f>IFERROR(SUMIFS('[4]BD Unidades'!$AW$3:$AW$1424,'[4]BD Unidades'!$A$3:$A$1424,$A1007),"-")</f>
        <v>0</v>
      </c>
      <c r="AP1007" s="27">
        <f>IFERROR(SUMIFS('[4]BD Unidades'!$AY$3:$AY$1424,'[4]BD Unidades'!$A$3:$A$1424,$A1007),"-")</f>
        <v>0</v>
      </c>
      <c r="AQ1007" s="25">
        <f>IFERROR(SUMIFS('[4]BD Unidades'!$AZ$3:$AZ$1424,'[4]BD Unidades'!$A$3:$A$1424,$A1007),"-")</f>
        <v>0</v>
      </c>
      <c r="AR1007" s="25">
        <f>IFERROR(SUMIFS('[4]BD Unidades'!$BA$3:$BA$1424,'[4]BD Unidades'!$A$3:$A$1424,$A1007),"-")</f>
        <v>0</v>
      </c>
      <c r="AS1007" s="28">
        <f>SUMIFS('[4]BD Unidades'!$BC$3:$BC$1424,'[4]BD Unidades'!$A$3:$A$1424,$A1007)</f>
        <v>0</v>
      </c>
      <c r="AT1007" s="28">
        <f>SUMIFS('[4]BD Unidades'!$BE$3:$BE$1424,'[4]BD Unidades'!$A$3:$A$1424,$A1007)</f>
        <v>0</v>
      </c>
      <c r="AU1007" s="29">
        <f t="shared" si="62"/>
        <v>0</v>
      </c>
      <c r="AV1007" s="30">
        <f t="shared" si="63"/>
        <v>0</v>
      </c>
      <c r="AW1007" s="25">
        <f>IFERROR(SUMIFS('[4]BD Unidades'!$BI$3:$BI$1424,'[4]BD Unidades'!$A$3:$A$1424,$A1007),"-")</f>
        <v>0</v>
      </c>
      <c r="AX1007" s="25">
        <f>IFERROR(SUMIFS('[4]BD Unidades'!$BJ$3:$BJ$1424,'[4]BD Unidades'!$A$3:$A$1424,$A1007),"-")</f>
        <v>0</v>
      </c>
    </row>
    <row r="1008" spans="1:50" ht="14.4" x14ac:dyDescent="0.3">
      <c r="A1008" s="7">
        <v>67</v>
      </c>
      <c r="B1008" s="7" t="s">
        <v>5668</v>
      </c>
      <c r="D1008" s="8" t="s">
        <v>5669</v>
      </c>
      <c r="E1008" s="19" t="s">
        <v>5425</v>
      </c>
      <c r="F1008" s="19" t="s">
        <v>5425</v>
      </c>
      <c r="G1008" s="19" t="s">
        <v>5670</v>
      </c>
      <c r="H1008" s="19">
        <v>3</v>
      </c>
      <c r="I1008" s="19">
        <v>2024</v>
      </c>
      <c r="J1008" s="19" t="s">
        <v>45</v>
      </c>
      <c r="K1008" s="19" t="s">
        <v>5267</v>
      </c>
      <c r="L1008" s="19" t="s">
        <v>213</v>
      </c>
      <c r="M1008" s="19" t="s">
        <v>189</v>
      </c>
      <c r="N1008" s="19" t="s">
        <v>189</v>
      </c>
      <c r="O1008" s="19" t="s">
        <v>189</v>
      </c>
      <c r="P1008" s="19" t="s">
        <v>51</v>
      </c>
      <c r="Q1008" s="9" t="s">
        <v>5671</v>
      </c>
      <c r="R1008" s="20">
        <v>2.5</v>
      </c>
      <c r="S1008" s="20">
        <v>0</v>
      </c>
      <c r="T1008" s="20">
        <v>2.5</v>
      </c>
      <c r="U1008" s="20" t="s">
        <v>397</v>
      </c>
      <c r="V1008" s="21">
        <f>_xlfn.XLOOKUP(D1008,'[4]Gen. Real'!$A$2:$A$1168,'[4]Gen. Real'!$C$2:$C$1168,"-",0)</f>
        <v>1.3159999999999998E-2</v>
      </c>
      <c r="W1008" s="22"/>
      <c r="X1008" s="22" t="str">
        <f>_xlfn.XLOOKUP(D1008,[4]Vertimiento!$J$2:$J$119,[4]Vertimiento!$K$2:$K$119,"-",0)</f>
        <v>-</v>
      </c>
      <c r="Y1008" s="23" t="str">
        <f t="shared" si="60"/>
        <v>-</v>
      </c>
      <c r="Z1008" s="19" t="str">
        <f>_xlfn.XLOOKUP(D1008,[4]Cmg!$I$4:$I$99,[4]Cmg!$M$4:$M$99,"----",0,1)</f>
        <v>----</v>
      </c>
      <c r="AA1008" s="19" t="str">
        <f>_xlfn.XLOOKUP(D1008,[4]Cmg!$A$4:$A$101,[4]Cmg!$B$4:$B$101,"----",0,1)</f>
        <v>----</v>
      </c>
      <c r="AB1008" s="19" t="str">
        <f>_xlfn.XLOOKUP(D1008,[4]Cmg!$E$4:$E$101,[4]Cmg!$F$4:$F$101,"----",0,1)</f>
        <v>----</v>
      </c>
      <c r="AC1008" s="19" t="str">
        <f>_xlfn.XLOOKUP(D1008,[4]Cmg!$O$4:$O$101,[4]Cmg!$P$4:$P$101,"----",0,1)</f>
        <v>----</v>
      </c>
      <c r="AD1008" s="24" t="str">
        <f>_xlfn.XLOOKUP(D1008,[4]Cmg!$S$4:$S$101,[4]Cmg!$U$4:$U$101,"----",0,1)</f>
        <v>----</v>
      </c>
      <c r="AG1008" s="25">
        <f>IFERROR(SUMIFS('[4]BD Unidades'!$AH:$AH,'[4]BD Unidades'!$A:$A,'BD Centrales 2024'!$A1008),"-")</f>
        <v>2.0276709289400001</v>
      </c>
      <c r="AH1008" s="25">
        <f>SUMIFS('[4]BD Unidades'!$AJ$3:$AJ$1424,'[4]BD Unidades'!$A$3:$A$1424,$A1008)</f>
        <v>8784</v>
      </c>
      <c r="AI1008" s="25">
        <f>SUMIFS('[4]BD Unidades'!$AL$3:$AL$1424,'[4]BD Unidades'!$A$3:$A$1424,$A1008)</f>
        <v>0</v>
      </c>
      <c r="AJ1008" s="26">
        <f t="shared" si="61"/>
        <v>0</v>
      </c>
      <c r="AK1008" s="27">
        <f>IFERROR(SUMIFS('[4]BD Unidades'!$AO$3:$AO$1424,'[4]BD Unidades'!$A$3:$A$1424,$A1008),"-")</f>
        <v>0</v>
      </c>
      <c r="AL1008" s="27">
        <f>IFERROR(SUMIFS('[4]BD Unidades'!$AQ$3:$AQ$1424,'[4]BD Unidades'!$A$3:$A$1424,$A1008),"-")</f>
        <v>0</v>
      </c>
      <c r="AM1008" s="27">
        <f>IFERROR(SUMIFS('[4]BD Unidades'!$AS$3:$AS$1424,'[4]BD Unidades'!$A$3:$A$1424,$A1008),"-")</f>
        <v>0</v>
      </c>
      <c r="AN1008" s="27">
        <f>IFERROR(SUMIFS('[4]BD Unidades'!$AU$3:$AU$1424,'[4]BD Unidades'!$A$3:$A$1424,$A1008),"-")</f>
        <v>0</v>
      </c>
      <c r="AO1008" s="27">
        <f>IFERROR(SUMIFS('[4]BD Unidades'!$AW$3:$AW$1424,'[4]BD Unidades'!$A$3:$A$1424,$A1008),"-")</f>
        <v>0</v>
      </c>
      <c r="AP1008" s="27">
        <f>IFERROR(SUMIFS('[4]BD Unidades'!$AY$3:$AY$1424,'[4]BD Unidades'!$A$3:$A$1424,$A1008),"-")</f>
        <v>0</v>
      </c>
      <c r="AQ1008" s="25">
        <f>IFERROR(SUMIFS('[4]BD Unidades'!$AZ$3:$AZ$1424,'[4]BD Unidades'!$A$3:$A$1424,$A1008),"-")</f>
        <v>2.0276709289400001</v>
      </c>
      <c r="AR1008" s="25">
        <f>IFERROR(SUMIFS('[4]BD Unidades'!$BA$3:$BA$1424,'[4]BD Unidades'!$A$3:$A$1424,$A1008),"-")</f>
        <v>2.5</v>
      </c>
      <c r="AS1008" s="28">
        <f>SUMIFS('[4]BD Unidades'!$BC$3:$BC$1424,'[4]BD Unidades'!$A$3:$A$1424,$A1008)</f>
        <v>1E-4</v>
      </c>
      <c r="AT1008" s="28">
        <f>SUMIFS('[4]BD Unidades'!$BE$3:$BE$1424,'[4]BD Unidades'!$A$3:$A$1424,$A1008)</f>
        <v>1</v>
      </c>
      <c r="AU1008" s="29">
        <f t="shared" si="62"/>
        <v>0.99990000000000001</v>
      </c>
      <c r="AV1008" s="30">
        <f t="shared" si="63"/>
        <v>0</v>
      </c>
      <c r="AW1008" s="25">
        <f>IFERROR(SUMIFS('[4]BD Unidades'!$BI$3:$BI$1424,'[4]BD Unidades'!$A$3:$A$1424,$A1008),"-")</f>
        <v>2.0274681618471022</v>
      </c>
      <c r="AX1008" s="25">
        <f>IFERROR(SUMIFS('[4]BD Unidades'!$BJ$3:$BJ$1424,'[4]BD Unidades'!$A$3:$A$1424,$A1008),"-")</f>
        <v>1.302938127215413</v>
      </c>
    </row>
    <row r="1009" spans="1:50" ht="14.4" x14ac:dyDescent="0.3">
      <c r="A1009" s="7">
        <v>68</v>
      </c>
      <c r="B1009" s="7" t="s">
        <v>5672</v>
      </c>
      <c r="D1009" s="8" t="s">
        <v>5673</v>
      </c>
      <c r="E1009" s="19" t="s">
        <v>5425</v>
      </c>
      <c r="F1009" s="19" t="s">
        <v>5425</v>
      </c>
      <c r="G1009" s="19" t="s">
        <v>1250</v>
      </c>
      <c r="H1009" s="19">
        <v>2</v>
      </c>
      <c r="I1009" s="19">
        <v>2024</v>
      </c>
      <c r="J1009" s="19" t="s">
        <v>45</v>
      </c>
      <c r="K1009" s="19" t="s">
        <v>5267</v>
      </c>
      <c r="L1009" s="19" t="s">
        <v>213</v>
      </c>
      <c r="M1009" s="19" t="s">
        <v>189</v>
      </c>
      <c r="N1009" s="19" t="s">
        <v>189</v>
      </c>
      <c r="O1009" s="19" t="s">
        <v>1244</v>
      </c>
      <c r="P1009" s="19" t="s">
        <v>51</v>
      </c>
      <c r="Q1009" s="9" t="s">
        <v>5674</v>
      </c>
      <c r="R1009" s="20">
        <v>6.4</v>
      </c>
      <c r="S1009" s="20">
        <v>0</v>
      </c>
      <c r="T1009" s="20">
        <v>6.4</v>
      </c>
      <c r="U1009" s="20" t="s">
        <v>397</v>
      </c>
      <c r="V1009" s="21">
        <f>_xlfn.XLOOKUP(D1009,'[4]Gen. Real'!$A$2:$A$1168,'[4]Gen. Real'!$C$2:$C$1168,"-",0)</f>
        <v>2.4830000000000005E-2</v>
      </c>
      <c r="W1009" s="22"/>
      <c r="X1009" s="22" t="str">
        <f>_xlfn.XLOOKUP(D1009,[4]Vertimiento!$J$2:$J$119,[4]Vertimiento!$K$2:$K$119,"-",0)</f>
        <v>-</v>
      </c>
      <c r="Y1009" s="23" t="str">
        <f t="shared" si="60"/>
        <v>-</v>
      </c>
      <c r="Z1009" s="19" t="str">
        <f>_xlfn.XLOOKUP(D1009,[4]Cmg!$I$4:$I$99,[4]Cmg!$M$4:$M$99,"----",0,1)</f>
        <v>----</v>
      </c>
      <c r="AA1009" s="19" t="str">
        <f>_xlfn.XLOOKUP(D1009,[4]Cmg!$A$4:$A$101,[4]Cmg!$B$4:$B$101,"----",0,1)</f>
        <v>----</v>
      </c>
      <c r="AB1009" s="19" t="str">
        <f>_xlfn.XLOOKUP(D1009,[4]Cmg!$E$4:$E$101,[4]Cmg!$F$4:$F$101,"----",0,1)</f>
        <v>----</v>
      </c>
      <c r="AC1009" s="19" t="str">
        <f>_xlfn.XLOOKUP(D1009,[4]Cmg!$O$4:$O$101,[4]Cmg!$P$4:$P$101,"----",0,1)</f>
        <v>----</v>
      </c>
      <c r="AD1009" s="24" t="str">
        <f>_xlfn.XLOOKUP(D1009,[4]Cmg!$S$4:$S$101,[4]Cmg!$U$4:$U$101,"----",0,1)</f>
        <v>----</v>
      </c>
      <c r="AG1009" s="25">
        <f>IFERROR(SUMIFS('[4]BD Unidades'!$AH:$AH,'[4]BD Unidades'!$A:$A,'BD Centrales 2024'!$A1009),"-")</f>
        <v>6.1727292236799993</v>
      </c>
      <c r="AH1009" s="25">
        <f>SUMIFS('[4]BD Unidades'!$AJ$3:$AJ$1424,'[4]BD Unidades'!$A$3:$A$1424,$A1009)</f>
        <v>8784</v>
      </c>
      <c r="AI1009" s="25">
        <f>SUMIFS('[4]BD Unidades'!$AL$3:$AL$1424,'[4]BD Unidades'!$A$3:$A$1424,$A1009)</f>
        <v>0</v>
      </c>
      <c r="AJ1009" s="26">
        <f t="shared" si="61"/>
        <v>0</v>
      </c>
      <c r="AK1009" s="27">
        <f>IFERROR(SUMIFS('[4]BD Unidades'!$AO$3:$AO$1424,'[4]BD Unidades'!$A$3:$A$1424,$A1009),"-")</f>
        <v>0</v>
      </c>
      <c r="AL1009" s="27">
        <f>IFERROR(SUMIFS('[4]BD Unidades'!$AQ$3:$AQ$1424,'[4]BD Unidades'!$A$3:$A$1424,$A1009),"-")</f>
        <v>0</v>
      </c>
      <c r="AM1009" s="27">
        <f>IFERROR(SUMIFS('[4]BD Unidades'!$AS$3:$AS$1424,'[4]BD Unidades'!$A$3:$A$1424,$A1009),"-")</f>
        <v>0</v>
      </c>
      <c r="AN1009" s="27">
        <f>IFERROR(SUMIFS('[4]BD Unidades'!$AU$3:$AU$1424,'[4]BD Unidades'!$A$3:$A$1424,$A1009),"-")</f>
        <v>0</v>
      </c>
      <c r="AO1009" s="27">
        <f>IFERROR(SUMIFS('[4]BD Unidades'!$AW$3:$AW$1424,'[4]BD Unidades'!$A$3:$A$1424,$A1009),"-")</f>
        <v>0</v>
      </c>
      <c r="AP1009" s="27">
        <f>IFERROR(SUMIFS('[4]BD Unidades'!$AY$3:$AY$1424,'[4]BD Unidades'!$A$3:$A$1424,$A1009),"-")</f>
        <v>0</v>
      </c>
      <c r="AQ1009" s="25">
        <f>IFERROR(SUMIFS('[4]BD Unidades'!$AZ$3:$AZ$1424,'[4]BD Unidades'!$A$3:$A$1424,$A1009),"-")</f>
        <v>6.1727292236799993</v>
      </c>
      <c r="AR1009" s="25">
        <f>IFERROR(SUMIFS('[4]BD Unidades'!$BA$3:$BA$1424,'[4]BD Unidades'!$A$3:$A$1424,$A1009),"-")</f>
        <v>6.4</v>
      </c>
      <c r="AS1009" s="28">
        <f>SUMIFS('[4]BD Unidades'!$BC$3:$BC$1424,'[4]BD Unidades'!$A$3:$A$1424,$A1009)</f>
        <v>1E-4</v>
      </c>
      <c r="AT1009" s="28">
        <f>SUMIFS('[4]BD Unidades'!$BE$3:$BE$1424,'[4]BD Unidades'!$A$3:$A$1424,$A1009)</f>
        <v>1</v>
      </c>
      <c r="AU1009" s="29">
        <f t="shared" si="62"/>
        <v>0.99990000000000001</v>
      </c>
      <c r="AV1009" s="30">
        <f t="shared" si="63"/>
        <v>0</v>
      </c>
      <c r="AW1009" s="25">
        <f>IFERROR(SUMIFS('[4]BD Unidades'!$BI$3:$BI$1424,'[4]BD Unidades'!$A$3:$A$1424,$A1009),"-")</f>
        <v>6.1721119507576407</v>
      </c>
      <c r="AX1009" s="25">
        <f>IFERROR(SUMIFS('[4]BD Unidades'!$BJ$3:$BJ$1424,'[4]BD Unidades'!$A$3:$A$1424,$A1009),"-")</f>
        <v>3.9664642520243394</v>
      </c>
    </row>
    <row r="1010" spans="1:50" ht="14.4" x14ac:dyDescent="0.3">
      <c r="A1010" s="7">
        <v>72</v>
      </c>
      <c r="B1010" s="7" t="s">
        <v>6006</v>
      </c>
      <c r="D1010" s="8" t="s">
        <v>6007</v>
      </c>
      <c r="E1010" s="19" t="s">
        <v>3041</v>
      </c>
      <c r="F1010" s="19" t="s">
        <v>6008</v>
      </c>
      <c r="G1010" s="19" t="s">
        <v>6009</v>
      </c>
      <c r="H1010" s="19">
        <v>1</v>
      </c>
      <c r="I1010" s="19">
        <v>2024</v>
      </c>
      <c r="J1010" s="19" t="s">
        <v>45</v>
      </c>
      <c r="K1010" s="19" t="s">
        <v>5261</v>
      </c>
      <c r="L1010" s="19" t="s">
        <v>47</v>
      </c>
      <c r="M1010" s="19" t="s">
        <v>189</v>
      </c>
      <c r="N1010" s="19" t="s">
        <v>879</v>
      </c>
      <c r="O1010" s="19" t="s">
        <v>2378</v>
      </c>
      <c r="P1010" s="19" t="s">
        <v>51</v>
      </c>
      <c r="Q1010" s="9" t="s">
        <v>6010</v>
      </c>
      <c r="R1010" s="20" t="s">
        <v>6011</v>
      </c>
      <c r="S1010" s="20" t="s">
        <v>6293</v>
      </c>
      <c r="T1010" s="20" t="s">
        <v>6012</v>
      </c>
      <c r="U1010" s="20">
        <v>5</v>
      </c>
      <c r="V1010" s="21">
        <f>_xlfn.XLOOKUP(D1010,'[4]Gen. Real'!$A$2:$A$1168,'[4]Gen. Real'!$C$2:$C$1168,"-",0)</f>
        <v>93.355630000000005</v>
      </c>
      <c r="W1010" s="22"/>
      <c r="X1010" s="22" t="str">
        <f>_xlfn.XLOOKUP(D1010,[4]Vertimiento!$J$2:$J$119,[4]Vertimiento!$K$2:$K$119,"-",0)</f>
        <v>-</v>
      </c>
      <c r="Y1010" s="23" t="str">
        <f t="shared" si="60"/>
        <v>-</v>
      </c>
      <c r="Z1010" s="19" t="str">
        <f>_xlfn.XLOOKUP(D1010,[4]Cmg!$I$4:$I$99,[4]Cmg!$M$4:$M$99,"----",0,1)</f>
        <v>----</v>
      </c>
      <c r="AA1010" s="19" t="str">
        <f>_xlfn.XLOOKUP(D1010,[4]Cmg!$A$4:$A$101,[4]Cmg!$B$4:$B$101,"----",0,1)</f>
        <v>----</v>
      </c>
      <c r="AB1010" s="19" t="str">
        <f>_xlfn.XLOOKUP(D1010,[4]Cmg!$E$4:$E$101,[4]Cmg!$F$4:$F$101,"----",0,1)</f>
        <v>----</v>
      </c>
      <c r="AC1010" s="19" t="str">
        <f>_xlfn.XLOOKUP(D1010,[4]Cmg!$O$4:$O$101,[4]Cmg!$P$4:$P$101,"----",0,1)</f>
        <v>----</v>
      </c>
      <c r="AD1010" s="24" t="str">
        <f>_xlfn.XLOOKUP(D1010,[4]Cmg!$S$4:$S$101,[4]Cmg!$U$4:$U$101,"----",0,1)</f>
        <v>----</v>
      </c>
      <c r="AG1010" s="25">
        <f>IFERROR(SUMIFS('[4]BD Unidades'!$AH:$AH,'[4]BD Unidades'!$A:$A,'BD Centrales 2024'!$A1010),"-")</f>
        <v>129.58748087431692</v>
      </c>
      <c r="AH1010" s="25">
        <f>SUMIFS('[4]BD Unidades'!$AJ$3:$AJ$1424,'[4]BD Unidades'!$A$3:$A$1424,$A1010)</f>
        <v>0</v>
      </c>
      <c r="AI1010" s="25">
        <f>SUMIFS('[4]BD Unidades'!$AL$3:$AL$1424,'[4]BD Unidades'!$A$3:$A$1424,$A1010)</f>
        <v>0</v>
      </c>
      <c r="AJ1010" s="26" t="str">
        <f t="shared" si="61"/>
        <v>-</v>
      </c>
      <c r="AK1010" s="27">
        <f>IFERROR(SUMIFS('[4]BD Unidades'!$AO$3:$AO$1424,'[4]BD Unidades'!$A$3:$A$1424,$A1010),"-")</f>
        <v>0</v>
      </c>
      <c r="AL1010" s="27">
        <f>IFERROR(SUMIFS('[4]BD Unidades'!$AQ$3:$AQ$1424,'[4]BD Unidades'!$A$3:$A$1424,$A1010),"-")</f>
        <v>0</v>
      </c>
      <c r="AM1010" s="27">
        <f>IFERROR(SUMIFS('[4]BD Unidades'!$AS$3:$AS$1424,'[4]BD Unidades'!$A$3:$A$1424,$A1010),"-")</f>
        <v>0</v>
      </c>
      <c r="AN1010" s="27">
        <f>IFERROR(SUMIFS('[4]BD Unidades'!$AU$3:$AU$1424,'[4]BD Unidades'!$A$3:$A$1424,$A1010),"-")</f>
        <v>0</v>
      </c>
      <c r="AO1010" s="27">
        <f>IFERROR(SUMIFS('[4]BD Unidades'!$AW$3:$AW$1424,'[4]BD Unidades'!$A$3:$A$1424,$A1010),"-")</f>
        <v>0</v>
      </c>
      <c r="AP1010" s="27">
        <f>IFERROR(SUMIFS('[4]BD Unidades'!$AY$3:$AY$1424,'[4]BD Unidades'!$A$3:$A$1424,$A1010),"-")</f>
        <v>0</v>
      </c>
      <c r="AQ1010" s="25">
        <f>IFERROR(SUMIFS('[4]BD Unidades'!$AZ$3:$AZ$1424,'[4]BD Unidades'!$A$3:$A$1424,$A1010),"-")</f>
        <v>130.53890838851359</v>
      </c>
      <c r="AR1010" s="25">
        <f>IFERROR(SUMIFS('[4]BD Unidades'!$BA$3:$BA$1424,'[4]BD Unidades'!$A$3:$A$1424,$A1010),"-")</f>
        <v>133.04411577288499</v>
      </c>
      <c r="AS1010" s="28">
        <f>SUMIFS('[4]BD Unidades'!$BC$3:$BC$1424,'[4]BD Unidades'!$A$3:$A$1424,$A1010)</f>
        <v>0</v>
      </c>
      <c r="AT1010" s="28">
        <f>SUMIFS('[4]BD Unidades'!$BE$3:$BE$1424,'[4]BD Unidades'!$A$3:$A$1424,$A1010)</f>
        <v>0</v>
      </c>
      <c r="AU1010" s="29">
        <f t="shared" si="62"/>
        <v>0</v>
      </c>
      <c r="AV1010" s="30" t="str">
        <f t="shared" si="63"/>
        <v>-</v>
      </c>
      <c r="AW1010" s="25">
        <f>IFERROR(SUMIFS('[4]BD Unidades'!$BI$3:$BI$1424,'[4]BD Unidades'!$A$3:$A$1424,$A1010),"-")</f>
        <v>103.02945684174576</v>
      </c>
      <c r="AX1010" s="25">
        <f>IFERROR(SUMIFS('[4]BD Unidades'!$BJ$3:$BJ$1424,'[4]BD Unidades'!$A$3:$A$1424,$A1010),"-")</f>
        <v>66.211154419858644</v>
      </c>
    </row>
    <row r="1011" spans="1:50" ht="14.4" x14ac:dyDescent="0.3">
      <c r="A1011" s="7">
        <v>75</v>
      </c>
      <c r="B1011" s="7" t="s">
        <v>6158</v>
      </c>
      <c r="D1011" s="8" t="s">
        <v>6159</v>
      </c>
      <c r="E1011" s="19" t="s">
        <v>3041</v>
      </c>
      <c r="F1011" s="19" t="s">
        <v>6008</v>
      </c>
      <c r="G1011" s="19" t="s">
        <v>6160</v>
      </c>
      <c r="H1011" s="19">
        <v>1</v>
      </c>
      <c r="I1011" s="19">
        <v>2024</v>
      </c>
      <c r="J1011" s="19" t="s">
        <v>45</v>
      </c>
      <c r="K1011" s="19" t="s">
        <v>5261</v>
      </c>
      <c r="L1011" s="19" t="s">
        <v>47</v>
      </c>
      <c r="M1011" s="19" t="s">
        <v>68</v>
      </c>
      <c r="N1011" s="19" t="s">
        <v>68</v>
      </c>
      <c r="O1011" s="19" t="s">
        <v>1893</v>
      </c>
      <c r="P1011" s="19" t="s">
        <v>51</v>
      </c>
      <c r="Q1011" s="9" t="s">
        <v>6161</v>
      </c>
      <c r="R1011" s="20">
        <v>142.36000000000001</v>
      </c>
      <c r="S1011" s="20">
        <v>1.3959999999999999</v>
      </c>
      <c r="T1011" s="20">
        <v>140.88</v>
      </c>
      <c r="U1011" s="20">
        <v>30</v>
      </c>
      <c r="V1011" s="21">
        <f>_xlfn.XLOOKUP(D1011,'[4]Gen. Real'!$A$2:$A$1168,'[4]Gen. Real'!$C$2:$C$1168,"-",0)</f>
        <v>1.573</v>
      </c>
      <c r="W1011" s="22"/>
      <c r="X1011" s="22" t="str">
        <f>_xlfn.XLOOKUP(D1011,[4]Vertimiento!$J$2:$J$119,[4]Vertimiento!$K$2:$K$119,"-",0)</f>
        <v>-</v>
      </c>
      <c r="Y1011" s="23" t="str">
        <f t="shared" si="60"/>
        <v>-</v>
      </c>
      <c r="Z1011" s="19" t="str">
        <f>_xlfn.XLOOKUP(D1011,[4]Cmg!$I$4:$I$99,[4]Cmg!$M$4:$M$99,"----",0,1)</f>
        <v>----</v>
      </c>
      <c r="AA1011" s="19" t="str">
        <f>_xlfn.XLOOKUP(D1011,[4]Cmg!$A$4:$A$101,[4]Cmg!$B$4:$B$101,"----",0,1)</f>
        <v>----</v>
      </c>
      <c r="AB1011" s="19" t="str">
        <f>_xlfn.XLOOKUP(D1011,[4]Cmg!$E$4:$E$101,[4]Cmg!$F$4:$F$101,"----",0,1)</f>
        <v>----</v>
      </c>
      <c r="AC1011" s="19" t="str">
        <f>_xlfn.XLOOKUP(D1011,[4]Cmg!$O$4:$O$101,[4]Cmg!$P$4:$P$101,"----",0,1)</f>
        <v>----</v>
      </c>
      <c r="AD1011" s="24" t="str">
        <f>_xlfn.XLOOKUP(D1011,[4]Cmg!$S$4:$S$101,[4]Cmg!$U$4:$U$101,"----",0,1)</f>
        <v>----</v>
      </c>
      <c r="AG1011" s="25">
        <f>IFERROR(SUMIFS('[4]BD Unidades'!$AH:$AH,'[4]BD Unidades'!$A:$A,'BD Centrales 2024'!$A1011),"-")</f>
        <v>137.19999999999999</v>
      </c>
      <c r="AH1011" s="25">
        <f>SUMIFS('[4]BD Unidades'!$AJ$3:$AJ$1424,'[4]BD Unidades'!$A$3:$A$1424,$A1011)</f>
        <v>8784</v>
      </c>
      <c r="AI1011" s="25">
        <f>SUMIFS('[4]BD Unidades'!$AL$3:$AL$1424,'[4]BD Unidades'!$A$3:$A$1424,$A1011)</f>
        <v>0</v>
      </c>
      <c r="AJ1011" s="26">
        <f t="shared" si="61"/>
        <v>0</v>
      </c>
      <c r="AK1011" s="27">
        <f>IFERROR(SUMIFS('[4]BD Unidades'!$AO$3:$AO$1424,'[4]BD Unidades'!$A$3:$A$1424,$A1011),"-")</f>
        <v>0</v>
      </c>
      <c r="AL1011" s="27">
        <f>IFERROR(SUMIFS('[4]BD Unidades'!$AQ$3:$AQ$1424,'[4]BD Unidades'!$A$3:$A$1424,$A1011),"-")</f>
        <v>0</v>
      </c>
      <c r="AM1011" s="27">
        <f>IFERROR(SUMIFS('[4]BD Unidades'!$AS$3:$AS$1424,'[4]BD Unidades'!$A$3:$A$1424,$A1011),"-")</f>
        <v>0</v>
      </c>
      <c r="AN1011" s="27">
        <f>IFERROR(SUMIFS('[4]BD Unidades'!$AU$3:$AU$1424,'[4]BD Unidades'!$A$3:$A$1424,$A1011),"-")</f>
        <v>0</v>
      </c>
      <c r="AO1011" s="27">
        <f>IFERROR(SUMIFS('[4]BD Unidades'!$AW$3:$AW$1424,'[4]BD Unidades'!$A$3:$A$1424,$A1011),"-")</f>
        <v>0</v>
      </c>
      <c r="AP1011" s="27">
        <f>IFERROR(SUMIFS('[4]BD Unidades'!$AY$3:$AY$1424,'[4]BD Unidades'!$A$3:$A$1424,$A1011),"-")</f>
        <v>0</v>
      </c>
      <c r="AQ1011" s="25">
        <f>IFERROR(SUMIFS('[4]BD Unidades'!$AZ$3:$AZ$1424,'[4]BD Unidades'!$A$3:$A$1424,$A1011),"-")</f>
        <v>137.18154363469944</v>
      </c>
      <c r="AR1011" s="25">
        <f>IFERROR(SUMIFS('[4]BD Unidades'!$BA$3:$BA$1424,'[4]BD Unidades'!$A$3:$A$1424,$A1011),"-")</f>
        <v>142.36000000000001</v>
      </c>
      <c r="AS1011" s="28">
        <f>SUMIFS('[4]BD Unidades'!$BC$3:$BC$1424,'[4]BD Unidades'!$A$3:$A$1424,$A1011)</f>
        <v>2.2047597665020201E-2</v>
      </c>
      <c r="AT1011" s="28">
        <f>SUMIFS('[4]BD Unidades'!$BE$3:$BE$1424,'[4]BD Unidades'!$A$3:$A$1424,$A1011)</f>
        <v>1</v>
      </c>
      <c r="AU1011" s="29">
        <f t="shared" si="62"/>
        <v>0.97795240233497982</v>
      </c>
      <c r="AV1011" s="30">
        <f t="shared" si="63"/>
        <v>1.3959999999999998E-2</v>
      </c>
      <c r="AW1011" s="25">
        <f>IFERROR(SUMIFS('[4]BD Unidades'!$BI$3:$BI$1424,'[4]BD Unidades'!$A$3:$A$1424,$A1011),"-")</f>
        <v>132.7622997979467</v>
      </c>
      <c r="AX1011" s="25">
        <f>IFERROR(SUMIFS('[4]BD Unidades'!$BJ$3:$BJ$1424,'[4]BD Unidades'!$A$3:$A$1424,$A1011),"-")</f>
        <v>85.31875642671271</v>
      </c>
    </row>
    <row r="1012" spans="1:50" ht="14.4" x14ac:dyDescent="0.3">
      <c r="A1012" s="7">
        <v>78</v>
      </c>
      <c r="B1012" s="7" t="s">
        <v>5283</v>
      </c>
      <c r="D1012" s="8" t="s">
        <v>5284</v>
      </c>
      <c r="E1012" s="19" t="s">
        <v>5285</v>
      </c>
      <c r="F1012" s="19" t="s">
        <v>5285</v>
      </c>
      <c r="G1012" s="19" t="s">
        <v>5286</v>
      </c>
      <c r="H1012" s="19">
        <v>2</v>
      </c>
      <c r="I1012" s="19">
        <v>2024</v>
      </c>
      <c r="J1012" s="19" t="s">
        <v>45</v>
      </c>
      <c r="K1012" s="19" t="s">
        <v>5261</v>
      </c>
      <c r="L1012" s="19" t="s">
        <v>47</v>
      </c>
      <c r="M1012" s="19" t="s">
        <v>331</v>
      </c>
      <c r="N1012" s="19" t="s">
        <v>724</v>
      </c>
      <c r="O1012" s="19" t="s">
        <v>724</v>
      </c>
      <c r="P1012" s="19" t="s">
        <v>51</v>
      </c>
      <c r="Q1012" s="9" t="s">
        <v>5288</v>
      </c>
      <c r="R1012" s="20">
        <v>95.923000000000002</v>
      </c>
      <c r="S1012" s="20">
        <v>1.58</v>
      </c>
      <c r="T1012" s="20">
        <v>94.403000000000006</v>
      </c>
      <c r="U1012" s="20">
        <v>25</v>
      </c>
      <c r="V1012" s="21">
        <f>_xlfn.XLOOKUP(D1012,'[4]Gen. Real'!$A$2:$A$1168,'[4]Gen. Real'!$C$2:$C$1168,"-",0)</f>
        <v>1.7511600000000007</v>
      </c>
      <c r="W1012" s="22"/>
      <c r="X1012" s="22" t="str">
        <f>_xlfn.XLOOKUP(D1012,[4]Vertimiento!$J$2:$J$119,[4]Vertimiento!$K$2:$K$119,"-",0)</f>
        <v>-</v>
      </c>
      <c r="Y1012" s="23" t="str">
        <f t="shared" si="60"/>
        <v>-</v>
      </c>
      <c r="Z1012" s="19" t="str">
        <f>_xlfn.XLOOKUP(D1012,[4]Cmg!$I$4:$I$99,[4]Cmg!$M$4:$M$99,"----",0,1)</f>
        <v>----</v>
      </c>
      <c r="AA1012" s="19" t="str">
        <f>_xlfn.XLOOKUP(D1012,[4]Cmg!$A$4:$A$101,[4]Cmg!$B$4:$B$101,"----",0,1)</f>
        <v>----</v>
      </c>
      <c r="AB1012" s="19" t="str">
        <f>_xlfn.XLOOKUP(D1012,[4]Cmg!$E$4:$E$101,[4]Cmg!$F$4:$F$101,"----",0,1)</f>
        <v>----</v>
      </c>
      <c r="AC1012" s="19" t="str">
        <f>_xlfn.XLOOKUP(D1012,[4]Cmg!$O$4:$O$101,[4]Cmg!$P$4:$P$101,"----",0,1)</f>
        <v>----</v>
      </c>
      <c r="AD1012" s="24" t="str">
        <f>_xlfn.XLOOKUP(D1012,[4]Cmg!$S$4:$S$101,[4]Cmg!$U$4:$U$101,"----",0,1)</f>
        <v>----</v>
      </c>
      <c r="AG1012" s="25">
        <f>IFERROR(SUMIFS('[4]BD Unidades'!$AH:$AH,'[4]BD Unidades'!$A:$A,'BD Centrales 2024'!$A1012),"-")</f>
        <v>95.923000000000002</v>
      </c>
      <c r="AH1012" s="25">
        <f>SUMIFS('[4]BD Unidades'!$AJ$3:$AJ$1424,'[4]BD Unidades'!$A$3:$A$1424,$A1012)</f>
        <v>8651.7548554569821</v>
      </c>
      <c r="AI1012" s="25">
        <f>SUMIFS('[4]BD Unidades'!$AL$3:$AL$1424,'[4]BD Unidades'!$A$3:$A$1424,$A1012)</f>
        <v>92.020834419273797</v>
      </c>
      <c r="AJ1012" s="26">
        <f t="shared" si="61"/>
        <v>1.0524153144255248E-2</v>
      </c>
      <c r="AK1012" s="27">
        <f>IFERROR(SUMIFS('[4]BD Unidades'!$AO$3:$AO$1424,'[4]BD Unidades'!$A$3:$A$1424,$A1012),"-")</f>
        <v>0</v>
      </c>
      <c r="AL1012" s="27">
        <f>IFERROR(SUMIFS('[4]BD Unidades'!$AQ$3:$AQ$1424,'[4]BD Unidades'!$A$3:$A$1424,$A1012),"-")</f>
        <v>0</v>
      </c>
      <c r="AM1012" s="27">
        <f>IFERROR(SUMIFS('[4]BD Unidades'!$AS$3:$AS$1424,'[4]BD Unidades'!$A$3:$A$1424,$A1012),"-")</f>
        <v>0</v>
      </c>
      <c r="AN1012" s="27">
        <f>IFERROR(SUMIFS('[4]BD Unidades'!$AU$3:$AU$1424,'[4]BD Unidades'!$A$3:$A$1424,$A1012),"-")</f>
        <v>0</v>
      </c>
      <c r="AO1012" s="27">
        <f>IFERROR(SUMIFS('[4]BD Unidades'!$AW$3:$AW$1424,'[4]BD Unidades'!$A$3:$A$1424,$A1012),"-")</f>
        <v>0</v>
      </c>
      <c r="AP1012" s="27">
        <f>IFERROR(SUMIFS('[4]BD Unidades'!$AY$3:$AY$1424,'[4]BD Unidades'!$A$3:$A$1424,$A1012),"-")</f>
        <v>0</v>
      </c>
      <c r="AQ1012" s="25">
        <f>IFERROR(SUMIFS('[4]BD Unidades'!$AZ$3:$AZ$1424,'[4]BD Unidades'!$A$3:$A$1424,$A1012),"-")</f>
        <v>95.651452608503831</v>
      </c>
      <c r="AR1012" s="25">
        <f>IFERROR(SUMIFS('[4]BD Unidades'!$BA$3:$BA$1424,'[4]BD Unidades'!$A$3:$A$1424,$A1012),"-")</f>
        <v>95.922247243750704</v>
      </c>
      <c r="AS1012" s="28">
        <f>SUMIFS('[4]BD Unidades'!$BC$3:$BC$1424,'[4]BD Unidades'!$A$3:$A$1424,$A1012)</f>
        <v>1.8636201563115511E-2</v>
      </c>
      <c r="AT1012" s="28">
        <f>SUMIFS('[4]BD Unidades'!$BE$3:$BE$1424,'[4]BD Unidades'!$A$3:$A$1424,$A1012)</f>
        <v>0.99542072972179585</v>
      </c>
      <c r="AU1012" s="29">
        <f t="shared" si="62"/>
        <v>0.97686986836259693</v>
      </c>
      <c r="AV1012" s="30">
        <f t="shared" si="63"/>
        <v>1.5800000000000002E-2</v>
      </c>
      <c r="AW1012" s="25">
        <f>IFERROR(SUMIFS('[4]BD Unidades'!$BI$3:$BI$1424,'[4]BD Unidades'!$A$3:$A$1424,$A1012),"-")</f>
        <v>91.956434704254875</v>
      </c>
      <c r="AX1012" s="25">
        <f>IFERROR(SUMIFS('[4]BD Unidades'!$BJ$3:$BJ$1424,'[4]BD Unidades'!$A$3:$A$1424,$A1012),"-")</f>
        <v>55.64731635263054</v>
      </c>
    </row>
    <row r="1013" spans="1:50" ht="14.4" x14ac:dyDescent="0.3">
      <c r="A1013" s="7">
        <v>79</v>
      </c>
      <c r="B1013" s="7" t="s">
        <v>5907</v>
      </c>
      <c r="D1013" s="8" t="s">
        <v>5908</v>
      </c>
      <c r="E1013" s="19" t="s">
        <v>5291</v>
      </c>
      <c r="F1013" s="19" t="s">
        <v>5291</v>
      </c>
      <c r="G1013" s="19" t="s">
        <v>5909</v>
      </c>
      <c r="H1013" s="19">
        <v>1</v>
      </c>
      <c r="I1013" s="19">
        <v>2024</v>
      </c>
      <c r="J1013" s="19" t="s">
        <v>45</v>
      </c>
      <c r="K1013" s="19" t="s">
        <v>5261</v>
      </c>
      <c r="L1013" s="19" t="s">
        <v>47</v>
      </c>
      <c r="M1013" s="19" t="s">
        <v>68</v>
      </c>
      <c r="N1013" s="19" t="s">
        <v>214</v>
      </c>
      <c r="O1013" s="19" t="s">
        <v>214</v>
      </c>
      <c r="P1013" s="19" t="s">
        <v>51</v>
      </c>
      <c r="Q1013" s="9" t="s">
        <v>5911</v>
      </c>
      <c r="R1013" s="20">
        <v>24.3</v>
      </c>
      <c r="S1013" s="20">
        <v>0</v>
      </c>
      <c r="T1013" s="20">
        <v>24.3</v>
      </c>
      <c r="U1013" s="20">
        <v>4</v>
      </c>
      <c r="V1013" s="21">
        <f>_xlfn.XLOOKUP(D1013,'[4]Gen. Real'!$A$2:$A$1168,'[4]Gen. Real'!$C$2:$C$1168,"-",0)</f>
        <v>0.18216999999999997</v>
      </c>
      <c r="W1013" s="22"/>
      <c r="X1013" s="22" t="str">
        <f>_xlfn.XLOOKUP(D1013,[4]Vertimiento!$J$2:$J$119,[4]Vertimiento!$K$2:$K$119,"-",0)</f>
        <v>-</v>
      </c>
      <c r="Y1013" s="23" t="str">
        <f t="shared" si="60"/>
        <v>-</v>
      </c>
      <c r="Z1013" s="19" t="str">
        <f>_xlfn.XLOOKUP(D1013,[4]Cmg!$I$4:$I$99,[4]Cmg!$M$4:$M$99,"----",0,1)</f>
        <v>----</v>
      </c>
      <c r="AA1013" s="19" t="str">
        <f>_xlfn.XLOOKUP(D1013,[4]Cmg!$A$4:$A$101,[4]Cmg!$B$4:$B$101,"----",0,1)</f>
        <v>----</v>
      </c>
      <c r="AB1013" s="19" t="str">
        <f>_xlfn.XLOOKUP(D1013,[4]Cmg!$E$4:$E$101,[4]Cmg!$F$4:$F$101,"----",0,1)</f>
        <v>----</v>
      </c>
      <c r="AC1013" s="19" t="str">
        <f>_xlfn.XLOOKUP(D1013,[4]Cmg!$O$4:$O$101,[4]Cmg!$P$4:$P$101,"----",0,1)</f>
        <v>----</v>
      </c>
      <c r="AD1013" s="24" t="str">
        <f>_xlfn.XLOOKUP(D1013,[4]Cmg!$S$4:$S$101,[4]Cmg!$U$4:$U$101,"----",0,1)</f>
        <v>----</v>
      </c>
      <c r="AG1013" s="25">
        <f>IFERROR(SUMIFS('[4]BD Unidades'!$AH:$AH,'[4]BD Unidades'!$A:$A,'BD Centrales 2024'!$A1013),"-")</f>
        <v>24.3</v>
      </c>
      <c r="AH1013" s="25">
        <f>SUMIFS('[4]BD Unidades'!$AJ$3:$AJ$1424,'[4]BD Unidades'!$A$3:$A$1424,$A1013)</f>
        <v>7832.5166666666701</v>
      </c>
      <c r="AI1013" s="25">
        <f>SUMIFS('[4]BD Unidades'!$AL$3:$AL$1424,'[4]BD Unidades'!$A$3:$A$1424,$A1013)</f>
        <v>11.383333333333301</v>
      </c>
      <c r="AJ1013" s="26">
        <f t="shared" si="61"/>
        <v>1.4512338675063802E-3</v>
      </c>
      <c r="AK1013" s="27">
        <f>IFERROR(SUMIFS('[4]BD Unidades'!$AO$3:$AO$1424,'[4]BD Unidades'!$A$3:$A$1424,$A1013),"-")</f>
        <v>0</v>
      </c>
      <c r="AL1013" s="27">
        <f>IFERROR(SUMIFS('[4]BD Unidades'!$AQ$3:$AQ$1424,'[4]BD Unidades'!$A$3:$A$1424,$A1013),"-")</f>
        <v>0</v>
      </c>
      <c r="AM1013" s="27">
        <f>IFERROR(SUMIFS('[4]BD Unidades'!$AS$3:$AS$1424,'[4]BD Unidades'!$A$3:$A$1424,$A1013),"-")</f>
        <v>0</v>
      </c>
      <c r="AN1013" s="27">
        <f>IFERROR(SUMIFS('[4]BD Unidades'!$AU$3:$AU$1424,'[4]BD Unidades'!$A$3:$A$1424,$A1013),"-")</f>
        <v>0</v>
      </c>
      <c r="AO1013" s="27">
        <f>IFERROR(SUMIFS('[4]BD Unidades'!$AW$3:$AW$1424,'[4]BD Unidades'!$A$3:$A$1424,$A1013),"-")</f>
        <v>0</v>
      </c>
      <c r="AP1013" s="27">
        <f>IFERROR(SUMIFS('[4]BD Unidades'!$AY$3:$AY$1424,'[4]BD Unidades'!$A$3:$A$1424,$A1013),"-")</f>
        <v>0</v>
      </c>
      <c r="AQ1013" s="25">
        <f>IFERROR(SUMIFS('[4]BD Unidades'!$AZ$3:$AZ$1424,'[4]BD Unidades'!$A$3:$A$1424,$A1013),"-")</f>
        <v>24.299953467025301</v>
      </c>
      <c r="AR1013" s="25">
        <f>IFERROR(SUMIFS('[4]BD Unidades'!$BA$3:$BA$1424,'[4]BD Unidades'!$A$3:$A$1424,$A1013),"-")</f>
        <v>24.299953467025301</v>
      </c>
      <c r="AS1013" s="28">
        <f>SUMIFS('[4]BD Unidades'!$BC$3:$BC$1424,'[4]BD Unidades'!$A$3:$A$1424,$A1013)</f>
        <v>0.13922724296005201</v>
      </c>
      <c r="AT1013" s="28">
        <f>SUMIFS('[4]BD Unidades'!$BE$3:$BE$1424,'[4]BD Unidades'!$A$3:$A$1424,$A1013)</f>
        <v>0.89318078324225914</v>
      </c>
      <c r="AU1013" s="29">
        <f t="shared" si="62"/>
        <v>0.7688256853265395</v>
      </c>
      <c r="AV1013" s="30">
        <f t="shared" si="63"/>
        <v>0</v>
      </c>
      <c r="AW1013" s="25">
        <f>IFERROR(SUMIFS('[4]BD Unidades'!$BI$3:$BI$1424,'[4]BD Unidades'!$A$3:$A$1424,$A1013),"-")</f>
        <v>18.682428377688744</v>
      </c>
      <c r="AX1013" s="25">
        <f>IFERROR(SUMIFS('[4]BD Unidades'!$BJ$3:$BJ$1424,'[4]BD Unidades'!$A$3:$A$1424,$A1013),"-")</f>
        <v>12.006130947124372</v>
      </c>
    </row>
    <row r="1014" spans="1:50" ht="14.4" x14ac:dyDescent="0.3">
      <c r="A1014" s="7">
        <v>80</v>
      </c>
      <c r="B1014" s="7" t="s">
        <v>6071</v>
      </c>
      <c r="D1014" s="8" t="s">
        <v>6072</v>
      </c>
      <c r="E1014" s="19" t="s">
        <v>5291</v>
      </c>
      <c r="F1014" s="19" t="s">
        <v>5291</v>
      </c>
      <c r="G1014" s="19" t="s">
        <v>6069</v>
      </c>
      <c r="H1014" s="19">
        <v>1</v>
      </c>
      <c r="I1014" s="19">
        <v>2024</v>
      </c>
      <c r="J1014" s="19" t="s">
        <v>45</v>
      </c>
      <c r="K1014" s="19" t="s">
        <v>5261</v>
      </c>
      <c r="L1014" s="19" t="s">
        <v>47</v>
      </c>
      <c r="M1014" s="19" t="s">
        <v>362</v>
      </c>
      <c r="N1014" s="19" t="s">
        <v>1080</v>
      </c>
      <c r="O1014" s="19" t="s">
        <v>6070</v>
      </c>
      <c r="P1014" s="19" t="s">
        <v>51</v>
      </c>
      <c r="Q1014" s="9" t="s">
        <v>6073</v>
      </c>
      <c r="R1014" s="20">
        <v>10.313879999999999</v>
      </c>
      <c r="S1014" s="20">
        <v>4.1500000000000004</v>
      </c>
      <c r="T1014" s="20">
        <v>9.8855500000000003</v>
      </c>
      <c r="U1014" s="20">
        <v>2</v>
      </c>
      <c r="V1014" s="21">
        <f>_xlfn.XLOOKUP(D1014,'[4]Gen. Real'!$A$2:$A$1168,'[4]Gen. Real'!$C$2:$C$1168,"-",0)</f>
        <v>2.8500000000000001E-3</v>
      </c>
      <c r="W1014" s="22"/>
      <c r="X1014" s="22" t="str">
        <f>_xlfn.XLOOKUP(D1014,[4]Vertimiento!$J$2:$J$119,[4]Vertimiento!$K$2:$K$119,"-",0)</f>
        <v>-</v>
      </c>
      <c r="Y1014" s="23" t="str">
        <f t="shared" si="60"/>
        <v>-</v>
      </c>
      <c r="Z1014" s="19" t="str">
        <f>_xlfn.XLOOKUP(D1014,[4]Cmg!$I$4:$I$99,[4]Cmg!$M$4:$M$99,"----",0,1)</f>
        <v>----</v>
      </c>
      <c r="AA1014" s="19" t="str">
        <f>_xlfn.XLOOKUP(D1014,[4]Cmg!$A$4:$A$101,[4]Cmg!$B$4:$B$101,"----",0,1)</f>
        <v>----</v>
      </c>
      <c r="AB1014" s="19" t="str">
        <f>_xlfn.XLOOKUP(D1014,[4]Cmg!$E$4:$E$101,[4]Cmg!$F$4:$F$101,"----",0,1)</f>
        <v>----</v>
      </c>
      <c r="AC1014" s="19" t="str">
        <f>_xlfn.XLOOKUP(D1014,[4]Cmg!$O$4:$O$101,[4]Cmg!$P$4:$P$101,"----",0,1)</f>
        <v>----</v>
      </c>
      <c r="AD1014" s="24" t="str">
        <f>_xlfn.XLOOKUP(D1014,[4]Cmg!$S$4:$S$101,[4]Cmg!$U$4:$U$101,"----",0,1)</f>
        <v>----</v>
      </c>
      <c r="AG1014" s="25">
        <f>IFERROR(SUMIFS('[4]BD Unidades'!$AH:$AH,'[4]BD Unidades'!$A:$A,'BD Centrales 2024'!$A1014),"-")</f>
        <v>10.313879999999999</v>
      </c>
      <c r="AH1014" s="25">
        <f>SUMIFS('[4]BD Unidades'!$AJ$3:$AJ$1424,'[4]BD Unidades'!$A$3:$A$1424,$A1014)</f>
        <v>7451.1833333333288</v>
      </c>
      <c r="AI1014" s="25">
        <f>SUMIFS('[4]BD Unidades'!$AL$3:$AL$1424,'[4]BD Unidades'!$A$3:$A$1424,$A1014)</f>
        <v>2.8833333333333302</v>
      </c>
      <c r="AJ1014" s="26">
        <f t="shared" si="61"/>
        <v>3.8681346200284393E-4</v>
      </c>
      <c r="AK1014" s="27">
        <f>IFERROR(SUMIFS('[4]BD Unidades'!$AO$3:$AO$1424,'[4]BD Unidades'!$A$3:$A$1424,$A1014),"-")</f>
        <v>0</v>
      </c>
      <c r="AL1014" s="27">
        <f>IFERROR(SUMIFS('[4]BD Unidades'!$AQ$3:$AQ$1424,'[4]BD Unidades'!$A$3:$A$1424,$A1014),"-")</f>
        <v>0</v>
      </c>
      <c r="AM1014" s="27">
        <f>IFERROR(SUMIFS('[4]BD Unidades'!$AS$3:$AS$1424,'[4]BD Unidades'!$A$3:$A$1424,$A1014),"-")</f>
        <v>0</v>
      </c>
      <c r="AN1014" s="27">
        <f>IFERROR(SUMIFS('[4]BD Unidades'!$AU$3:$AU$1424,'[4]BD Unidades'!$A$3:$A$1424,$A1014),"-")</f>
        <v>0</v>
      </c>
      <c r="AO1014" s="27">
        <f>IFERROR(SUMIFS('[4]BD Unidades'!$AW$3:$AW$1424,'[4]BD Unidades'!$A$3:$A$1424,$A1014),"-")</f>
        <v>0</v>
      </c>
      <c r="AP1014" s="27">
        <f>IFERROR(SUMIFS('[4]BD Unidades'!$AY$3:$AY$1424,'[4]BD Unidades'!$A$3:$A$1424,$A1014),"-")</f>
        <v>0</v>
      </c>
      <c r="AQ1014" s="25">
        <f>IFERROR(SUMIFS('[4]BD Unidades'!$AZ$3:$AZ$1424,'[4]BD Unidades'!$A$3:$A$1424,$A1014),"-")</f>
        <v>10.3128642206044</v>
      </c>
      <c r="AR1014" s="25">
        <f>IFERROR(SUMIFS('[4]BD Unidades'!$BA$3:$BA$1424,'[4]BD Unidades'!$A$3:$A$1424,$A1014),"-")</f>
        <v>10.3128642206044</v>
      </c>
      <c r="AS1014" s="28">
        <f>SUMIFS('[4]BD Unidades'!$BC$3:$BC$1424,'[4]BD Unidades'!$A$3:$A$1424,$A1014)</f>
        <v>5.8546582474797798E-2</v>
      </c>
      <c r="AT1014" s="28">
        <f>SUMIFS('[4]BD Unidades'!$BE$3:$BE$1424,'[4]BD Unidades'!$A$3:$A$1424,$A1014)</f>
        <v>0.85134145415907692</v>
      </c>
      <c r="AU1014" s="29">
        <f t="shared" si="62"/>
        <v>0.80149832149893818</v>
      </c>
      <c r="AV1014" s="30">
        <f t="shared" si="63"/>
        <v>4.1500000000000002E-2</v>
      </c>
      <c r="AW1014" s="25">
        <f>IFERROR(SUMIFS('[4]BD Unidades'!$BI$3:$BI$1424,'[4]BD Unidades'!$A$3:$A$1424,$A1014),"-")</f>
        <v>7.9227150131104613</v>
      </c>
      <c r="AX1014" s="25">
        <f>IFERROR(SUMIFS('[4]BD Unidades'!$BJ$3:$BJ$1424,'[4]BD Unidades'!$A$3:$A$1424,$A1014),"-")</f>
        <v>5.0914769740399288</v>
      </c>
    </row>
    <row r="1015" spans="1:50" ht="14.4" x14ac:dyDescent="0.3">
      <c r="A1015" s="7">
        <v>81</v>
      </c>
      <c r="B1015" s="7" t="s">
        <v>6110</v>
      </c>
      <c r="D1015" s="8" t="s">
        <v>6111</v>
      </c>
      <c r="E1015" s="19" t="s">
        <v>4033</v>
      </c>
      <c r="F1015" s="19" t="s">
        <v>4033</v>
      </c>
      <c r="G1015" s="19" t="s">
        <v>4034</v>
      </c>
      <c r="H1015" s="19">
        <v>1</v>
      </c>
      <c r="I1015" s="19">
        <v>2024</v>
      </c>
      <c r="J1015" s="19" t="s">
        <v>45</v>
      </c>
      <c r="K1015" s="19" t="s">
        <v>5261</v>
      </c>
      <c r="L1015" s="19" t="s">
        <v>47</v>
      </c>
      <c r="M1015" s="19" t="s">
        <v>477</v>
      </c>
      <c r="N1015" s="19" t="s">
        <v>549</v>
      </c>
      <c r="O1015" s="19" t="s">
        <v>700</v>
      </c>
      <c r="P1015" s="19" t="s">
        <v>51</v>
      </c>
      <c r="Q1015" s="9" t="s">
        <v>6112</v>
      </c>
      <c r="R1015" s="20">
        <v>16.056000000000001</v>
      </c>
      <c r="S1015" s="20">
        <v>1.24</v>
      </c>
      <c r="T1015" s="20">
        <v>15.856</v>
      </c>
      <c r="U1015" s="20">
        <v>12.3</v>
      </c>
      <c r="V1015" s="21">
        <f>_xlfn.XLOOKUP(D1015,'[4]Gen. Real'!$A$2:$A$1168,'[4]Gen. Real'!$C$2:$C$1168,"-",0)</f>
        <v>0.10914</v>
      </c>
      <c r="W1015" s="22"/>
      <c r="X1015" s="22" t="str">
        <f>_xlfn.XLOOKUP(D1015,[4]Vertimiento!$J$2:$J$119,[4]Vertimiento!$K$2:$K$119,"-",0)</f>
        <v>-</v>
      </c>
      <c r="Y1015" s="23" t="str">
        <f t="shared" si="60"/>
        <v>-</v>
      </c>
      <c r="Z1015" s="19" t="str">
        <f>_xlfn.XLOOKUP(D1015,[4]Cmg!$I$4:$I$99,[4]Cmg!$M$4:$M$99,"----",0,1)</f>
        <v>----</v>
      </c>
      <c r="AA1015" s="19" t="str">
        <f>_xlfn.XLOOKUP(D1015,[4]Cmg!$A$4:$A$101,[4]Cmg!$B$4:$B$101,"----",0,1)</f>
        <v>----</v>
      </c>
      <c r="AB1015" s="19" t="str">
        <f>_xlfn.XLOOKUP(D1015,[4]Cmg!$E$4:$E$101,[4]Cmg!$F$4:$F$101,"----",0,1)</f>
        <v>----</v>
      </c>
      <c r="AC1015" s="19" t="str">
        <f>_xlfn.XLOOKUP(D1015,[4]Cmg!$O$4:$O$101,[4]Cmg!$P$4:$P$101,"----",0,1)</f>
        <v>----</v>
      </c>
      <c r="AD1015" s="24" t="str">
        <f>_xlfn.XLOOKUP(D1015,[4]Cmg!$S$4:$S$101,[4]Cmg!$U$4:$U$101,"----",0,1)</f>
        <v>----</v>
      </c>
      <c r="AG1015" s="25">
        <f>IFERROR(SUMIFS('[4]BD Unidades'!$AH:$AH,'[4]BD Unidades'!$A:$A,'BD Centrales 2024'!$A1015),"-")</f>
        <v>16.056000000000001</v>
      </c>
      <c r="AH1015" s="25">
        <f>SUMIFS('[4]BD Unidades'!$AJ$3:$AJ$1424,'[4]BD Unidades'!$A$3:$A$1424,$A1015)</f>
        <v>8710.8833333333296</v>
      </c>
      <c r="AI1015" s="25">
        <f>SUMIFS('[4]BD Unidades'!$AL$3:$AL$1424,'[4]BD Unidades'!$A$3:$A$1424,$A1015)</f>
        <v>10.733333333333301</v>
      </c>
      <c r="AJ1015" s="26">
        <f t="shared" si="61"/>
        <v>1.2306586890427392E-3</v>
      </c>
      <c r="AK1015" s="27">
        <f>IFERROR(SUMIFS('[4]BD Unidades'!$AO$3:$AO$1424,'[4]BD Unidades'!$A$3:$A$1424,$A1015),"-")</f>
        <v>0</v>
      </c>
      <c r="AL1015" s="27">
        <f>IFERROR(SUMIFS('[4]BD Unidades'!$AQ$3:$AQ$1424,'[4]BD Unidades'!$A$3:$A$1424,$A1015),"-")</f>
        <v>0</v>
      </c>
      <c r="AM1015" s="27">
        <f>IFERROR(SUMIFS('[4]BD Unidades'!$AS$3:$AS$1424,'[4]BD Unidades'!$A$3:$A$1424,$A1015),"-")</f>
        <v>0</v>
      </c>
      <c r="AN1015" s="27">
        <f>IFERROR(SUMIFS('[4]BD Unidades'!$AU$3:$AU$1424,'[4]BD Unidades'!$A$3:$A$1424,$A1015),"-")</f>
        <v>0</v>
      </c>
      <c r="AO1015" s="27">
        <f>IFERROR(SUMIFS('[4]BD Unidades'!$AW$3:$AW$1424,'[4]BD Unidades'!$A$3:$A$1424,$A1015),"-")</f>
        <v>0</v>
      </c>
      <c r="AP1015" s="27">
        <f>IFERROR(SUMIFS('[4]BD Unidades'!$AY$3:$AY$1424,'[4]BD Unidades'!$A$3:$A$1424,$A1015),"-")</f>
        <v>0</v>
      </c>
      <c r="AQ1015" s="25">
        <f>IFERROR(SUMIFS('[4]BD Unidades'!$AZ$3:$AZ$1424,'[4]BD Unidades'!$A$3:$A$1424,$A1015),"-")</f>
        <v>15.974370586482905</v>
      </c>
      <c r="AR1015" s="25">
        <f>IFERROR(SUMIFS('[4]BD Unidades'!$BA$3:$BA$1424,'[4]BD Unidades'!$A$3:$A$1424,$A1015),"-")</f>
        <v>16.054643095603499</v>
      </c>
      <c r="AS1015" s="28">
        <f>SUMIFS('[4]BD Unidades'!$BC$3:$BC$1424,'[4]BD Unidades'!$A$3:$A$1424,$A1015)</f>
        <v>0.14588868689693699</v>
      </c>
      <c r="AT1015" s="28">
        <f>SUMIFS('[4]BD Unidades'!$BE$3:$BE$1424,'[4]BD Unidades'!$A$3:$A$1424,$A1015)</f>
        <v>0.99588266545233795</v>
      </c>
      <c r="AU1015" s="29">
        <f t="shared" si="62"/>
        <v>0.85059465108607479</v>
      </c>
      <c r="AV1015" s="30">
        <f t="shared" si="63"/>
        <v>1.24E-2</v>
      </c>
      <c r="AW1015" s="25">
        <f>IFERROR(SUMIFS('[4]BD Unidades'!$BI$3:$BI$1424,'[4]BD Unidades'!$A$3:$A$1424,$A1015),"-")</f>
        <v>13.418460137270651</v>
      </c>
      <c r="AX1015" s="25">
        <f>IFERROR(SUMIFS('[4]BD Unidades'!$BJ$3:$BJ$1424,'[4]BD Unidades'!$A$3:$A$1424,$A1015),"-")</f>
        <v>8.6232788511174547</v>
      </c>
    </row>
    <row r="1016" spans="1:50" ht="14.4" x14ac:dyDescent="0.3">
      <c r="A1016" s="7">
        <v>82</v>
      </c>
      <c r="B1016" s="7" t="s">
        <v>6238</v>
      </c>
      <c r="D1016" s="8" t="s">
        <v>6239</v>
      </c>
      <c r="E1016" s="19" t="s">
        <v>6240</v>
      </c>
      <c r="F1016" s="19" t="s">
        <v>6240</v>
      </c>
      <c r="G1016" s="19" t="s">
        <v>6241</v>
      </c>
      <c r="H1016" s="19">
        <v>4</v>
      </c>
      <c r="I1016" s="19">
        <v>2024</v>
      </c>
      <c r="J1016" s="19" t="s">
        <v>45</v>
      </c>
      <c r="K1016" s="19" t="s">
        <v>5261</v>
      </c>
      <c r="L1016" s="19" t="s">
        <v>47</v>
      </c>
      <c r="M1016" s="19" t="s">
        <v>68</v>
      </c>
      <c r="N1016" s="19" t="s">
        <v>68</v>
      </c>
      <c r="O1016" s="19" t="s">
        <v>1893</v>
      </c>
      <c r="P1016" s="19" t="s">
        <v>51</v>
      </c>
      <c r="Q1016" s="9" t="s">
        <v>6242</v>
      </c>
      <c r="R1016" s="20">
        <v>200.01</v>
      </c>
      <c r="S1016" s="20">
        <v>0.61699999999999999</v>
      </c>
      <c r="T1016" s="20">
        <v>198.77500000000001</v>
      </c>
      <c r="U1016" s="20">
        <v>60</v>
      </c>
      <c r="V1016" s="21">
        <f>_xlfn.XLOOKUP(D1016,'[4]Gen. Real'!$A$2:$A$1168,'[4]Gen. Real'!$C$2:$C$1168,"-",0)</f>
        <v>6.8217700000000017</v>
      </c>
      <c r="W1016" s="22"/>
      <c r="X1016" s="22" t="str">
        <f>_xlfn.XLOOKUP(D1016,[4]Vertimiento!$J$2:$J$119,[4]Vertimiento!$K$2:$K$119,"-",0)</f>
        <v>-</v>
      </c>
      <c r="Y1016" s="23" t="str">
        <f t="shared" si="60"/>
        <v>-</v>
      </c>
      <c r="Z1016" s="19" t="str">
        <f>_xlfn.XLOOKUP(D1016,[4]Cmg!$I$4:$I$99,[4]Cmg!$M$4:$M$99,"----",0,1)</f>
        <v>----</v>
      </c>
      <c r="AA1016" s="19" t="str">
        <f>_xlfn.XLOOKUP(D1016,[4]Cmg!$A$4:$A$101,[4]Cmg!$B$4:$B$101,"----",0,1)</f>
        <v>----</v>
      </c>
      <c r="AB1016" s="19" t="str">
        <f>_xlfn.XLOOKUP(D1016,[4]Cmg!$E$4:$E$101,[4]Cmg!$F$4:$F$101,"----",0,1)</f>
        <v>----</v>
      </c>
      <c r="AC1016" s="19" t="str">
        <f>_xlfn.XLOOKUP(D1016,[4]Cmg!$O$4:$O$101,[4]Cmg!$P$4:$P$101,"----",0,1)</f>
        <v>----</v>
      </c>
      <c r="AD1016" s="24" t="str">
        <f>_xlfn.XLOOKUP(D1016,[4]Cmg!$S$4:$S$101,[4]Cmg!$U$4:$U$101,"----",0,1)</f>
        <v>----</v>
      </c>
      <c r="AG1016" s="25">
        <f>IFERROR(SUMIFS('[4]BD Unidades'!$AH:$AH,'[4]BD Unidades'!$A:$A,'BD Centrales 2024'!$A1016),"-")</f>
        <v>195.38523497267761</v>
      </c>
      <c r="AH1016" s="25">
        <f>SUMIFS('[4]BD Unidades'!$AJ$3:$AJ$1424,'[4]BD Unidades'!$A$3:$A$1424,$A1016)</f>
        <v>4224.6676341182938</v>
      </c>
      <c r="AI1016" s="25">
        <f>SUMIFS('[4]BD Unidades'!$AL$3:$AL$1424,'[4]BD Unidades'!$A$3:$A$1424,$A1016)</f>
        <v>2443.7829191873743</v>
      </c>
      <c r="AJ1016" s="26">
        <f t="shared" si="61"/>
        <v>0.36646937690434672</v>
      </c>
      <c r="AK1016" s="27">
        <f>IFERROR(SUMIFS('[4]BD Unidades'!$AO$3:$AO$1424,'[4]BD Unidades'!$A$3:$A$1424,$A1016),"-")</f>
        <v>0</v>
      </c>
      <c r="AL1016" s="27">
        <f>IFERROR(SUMIFS('[4]BD Unidades'!$AQ$3:$AQ$1424,'[4]BD Unidades'!$A$3:$A$1424,$A1016),"-")</f>
        <v>0</v>
      </c>
      <c r="AM1016" s="27">
        <f>IFERROR(SUMIFS('[4]BD Unidades'!$AS$3:$AS$1424,'[4]BD Unidades'!$A$3:$A$1424,$A1016),"-")</f>
        <v>0</v>
      </c>
      <c r="AN1016" s="27">
        <f>IFERROR(SUMIFS('[4]BD Unidades'!$AU$3:$AU$1424,'[4]BD Unidades'!$A$3:$A$1424,$A1016),"-")</f>
        <v>0</v>
      </c>
      <c r="AO1016" s="27">
        <f>IFERROR(SUMIFS('[4]BD Unidades'!$AW$3:$AW$1424,'[4]BD Unidades'!$A$3:$A$1424,$A1016),"-")</f>
        <v>0</v>
      </c>
      <c r="AP1016" s="27">
        <f>IFERROR(SUMIFS('[4]BD Unidades'!$AY$3:$AY$1424,'[4]BD Unidades'!$A$3:$A$1424,$A1016),"-")</f>
        <v>0</v>
      </c>
      <c r="AQ1016" s="25">
        <f>IFERROR(SUMIFS('[4]BD Unidades'!$AZ$3:$AZ$1424,'[4]BD Unidades'!$A$3:$A$1424,$A1016),"-")</f>
        <v>189.98327550586961</v>
      </c>
      <c r="AR1016" s="25">
        <f>IFERROR(SUMIFS('[4]BD Unidades'!$BA$3:$BA$1424,'[4]BD Unidades'!$A$3:$A$1424,$A1016),"-")</f>
        <v>199.69711810046971</v>
      </c>
      <c r="AS1016" s="28">
        <f>SUMIFS('[4]BD Unidades'!$BC$3:$BC$1424,'[4]BD Unidades'!$A$3:$A$1424,$A1016)</f>
        <v>4.9915568890515155E-2</v>
      </c>
      <c r="AT1016" s="28">
        <f>SUMIFS('[4]BD Unidades'!$BE$3:$BE$1424,'[4]BD Unidades'!$A$3:$A$1424,$A1016)</f>
        <v>0.98581793768159209</v>
      </c>
      <c r="AU1016" s="29">
        <f t="shared" si="62"/>
        <v>0.93661027449974099</v>
      </c>
      <c r="AV1016" s="30">
        <f t="shared" si="63"/>
        <v>6.1700000000000001E-3</v>
      </c>
      <c r="AW1016" s="25">
        <f>IFERROR(SUMIFS('[4]BD Unidades'!$BI$3:$BI$1424,'[4]BD Unidades'!$A$3:$A$1424,$A1016),"-")</f>
        <v>135.75294184922313</v>
      </c>
      <c r="AX1016" s="25">
        <f>IFERROR(SUMIFS('[4]BD Unidades'!$BJ$3:$BJ$1424,'[4]BD Unidades'!$A$3:$A$1424,$A1016),"-")</f>
        <v>87.240671466755458</v>
      </c>
    </row>
    <row r="1017" spans="1:50" ht="14.4" x14ac:dyDescent="0.3">
      <c r="A1017" s="7">
        <v>84</v>
      </c>
      <c r="B1017" s="7" t="s">
        <v>5289</v>
      </c>
      <c r="D1017" s="8" t="s">
        <v>5290</v>
      </c>
      <c r="E1017" s="19" t="s">
        <v>5291</v>
      </c>
      <c r="F1017" s="19" t="s">
        <v>5292</v>
      </c>
      <c r="G1017" s="19" t="s">
        <v>5293</v>
      </c>
      <c r="H1017" s="19">
        <v>2</v>
      </c>
      <c r="I1017" s="19">
        <v>2024</v>
      </c>
      <c r="J1017" s="19" t="s">
        <v>45</v>
      </c>
      <c r="K1017" s="19" t="s">
        <v>5276</v>
      </c>
      <c r="L1017" s="19" t="s">
        <v>47</v>
      </c>
      <c r="M1017" s="19" t="s">
        <v>68</v>
      </c>
      <c r="N1017" s="19" t="s">
        <v>214</v>
      </c>
      <c r="O1017" s="19" t="s">
        <v>214</v>
      </c>
      <c r="P1017" s="19" t="s">
        <v>51</v>
      </c>
      <c r="Q1017" s="9" t="s">
        <v>5294</v>
      </c>
      <c r="R1017" s="20">
        <v>67</v>
      </c>
      <c r="S1017" s="20">
        <v>14.93</v>
      </c>
      <c r="T1017" s="20">
        <v>57</v>
      </c>
      <c r="U1017" s="20">
        <v>5</v>
      </c>
      <c r="V1017" s="21">
        <f>_xlfn.XLOOKUP(D1017,'[4]Gen. Real'!$A$2:$A$1168,'[4]Gen. Real'!$C$2:$C$1168,"-",0)</f>
        <v>36.127909999999986</v>
      </c>
      <c r="W1017" s="22"/>
      <c r="X1017" s="22" t="str">
        <f>_xlfn.XLOOKUP(D1017,[4]Vertimiento!$J$2:$J$119,[4]Vertimiento!$K$2:$K$119,"-",0)</f>
        <v>-</v>
      </c>
      <c r="Y1017" s="23" t="str">
        <f t="shared" si="60"/>
        <v>-</v>
      </c>
      <c r="Z1017" s="19" t="str">
        <f>_xlfn.XLOOKUP(D1017,[4]Cmg!$I$4:$I$99,[4]Cmg!$M$4:$M$99,"----",0,1)</f>
        <v>----</v>
      </c>
      <c r="AA1017" s="19" t="str">
        <f>_xlfn.XLOOKUP(D1017,[4]Cmg!$A$4:$A$101,[4]Cmg!$B$4:$B$101,"----",0,1)</f>
        <v>----</v>
      </c>
      <c r="AB1017" s="19" t="str">
        <f>_xlfn.XLOOKUP(D1017,[4]Cmg!$E$4:$E$101,[4]Cmg!$F$4:$F$101,"----",0,1)</f>
        <v>----</v>
      </c>
      <c r="AC1017" s="19" t="str">
        <f>_xlfn.XLOOKUP(D1017,[4]Cmg!$O$4:$O$101,[4]Cmg!$P$4:$P$101,"----",0,1)</f>
        <v>----</v>
      </c>
      <c r="AD1017" s="24" t="str">
        <f>_xlfn.XLOOKUP(D1017,[4]Cmg!$S$4:$S$101,[4]Cmg!$U$4:$U$101,"----",0,1)</f>
        <v>----</v>
      </c>
      <c r="AG1017" s="25">
        <f>IFERROR(SUMIFS('[4]BD Unidades'!$AH:$AH,'[4]BD Unidades'!$A:$A,'BD Centrales 2024'!$A1017),"-")</f>
        <v>0</v>
      </c>
      <c r="AH1017" s="25">
        <f>SUMIFS('[4]BD Unidades'!$AJ$3:$AJ$1424,'[4]BD Unidades'!$A$3:$A$1424,$A1017)</f>
        <v>2675.2052238805973</v>
      </c>
      <c r="AI1017" s="25">
        <f>SUMIFS('[4]BD Unidades'!$AL$3:$AL$1424,'[4]BD Unidades'!$A$3:$A$1424,$A1017)</f>
        <v>366.68432835820903</v>
      </c>
      <c r="AJ1017" s="26">
        <f t="shared" si="61"/>
        <v>0.12054491856495327</v>
      </c>
      <c r="AK1017" s="27">
        <f>IFERROR(SUMIFS('[4]BD Unidades'!$AO$3:$AO$1424,'[4]BD Unidades'!$A$3:$A$1424,$A1017),"-")</f>
        <v>0</v>
      </c>
      <c r="AL1017" s="27">
        <f>IFERROR(SUMIFS('[4]BD Unidades'!$AQ$3:$AQ$1424,'[4]BD Unidades'!$A$3:$A$1424,$A1017),"-")</f>
        <v>0</v>
      </c>
      <c r="AM1017" s="27">
        <f>IFERROR(SUMIFS('[4]BD Unidades'!$AS$3:$AS$1424,'[4]BD Unidades'!$A$3:$A$1424,$A1017),"-")</f>
        <v>0</v>
      </c>
      <c r="AN1017" s="27">
        <f>IFERROR(SUMIFS('[4]BD Unidades'!$AU$3:$AU$1424,'[4]BD Unidades'!$A$3:$A$1424,$A1017),"-")</f>
        <v>0</v>
      </c>
      <c r="AO1017" s="27">
        <f>IFERROR(SUMIFS('[4]BD Unidades'!$AW$3:$AW$1424,'[4]BD Unidades'!$A$3:$A$1424,$A1017),"-")</f>
        <v>0</v>
      </c>
      <c r="AP1017" s="27">
        <f>IFERROR(SUMIFS('[4]BD Unidades'!$AY$3:$AY$1424,'[4]BD Unidades'!$A$3:$A$1424,$A1017),"-")</f>
        <v>0</v>
      </c>
      <c r="AQ1017" s="25">
        <f>IFERROR(SUMIFS('[4]BD Unidades'!$AZ$3:$AZ$1424,'[4]BD Unidades'!$A$3:$A$1424,$A1017),"-")</f>
        <v>0</v>
      </c>
      <c r="AR1017" s="25">
        <f>IFERROR(SUMIFS('[4]BD Unidades'!$BA$3:$BA$1424,'[4]BD Unidades'!$A$3:$A$1424,$A1017),"-")</f>
        <v>21.26737872764425</v>
      </c>
      <c r="AS1017" s="28">
        <f>SUMIFS('[4]BD Unidades'!$BC$3:$BC$1424,'[4]BD Unidades'!$A$3:$A$1424,$A1017)</f>
        <v>0</v>
      </c>
      <c r="AT1017" s="28">
        <f>SUMIFS('[4]BD Unidades'!$BE$3:$BE$1424,'[4]BD Unidades'!$A$3:$A$1424,$A1017)</f>
        <v>0</v>
      </c>
      <c r="AU1017" s="29">
        <f t="shared" si="62"/>
        <v>0</v>
      </c>
      <c r="AV1017" s="30">
        <f t="shared" si="63"/>
        <v>0.14929999999999999</v>
      </c>
      <c r="AW1017" s="25">
        <f>IFERROR(SUMIFS('[4]BD Unidades'!$BI$3:$BI$1424,'[4]BD Unidades'!$A$3:$A$1424,$A1017),"-")</f>
        <v>0</v>
      </c>
      <c r="AX1017" s="25">
        <f>IFERROR(SUMIFS('[4]BD Unidades'!$BJ$3:$BJ$1424,'[4]BD Unidades'!$A$3:$A$1424,$A1017),"-")</f>
        <v>0</v>
      </c>
    </row>
    <row r="1018" spans="1:50" ht="14.4" x14ac:dyDescent="0.3">
      <c r="A1018" s="7">
        <v>86</v>
      </c>
      <c r="B1018" s="7" t="s">
        <v>5953</v>
      </c>
      <c r="D1018" s="8" t="s">
        <v>5954</v>
      </c>
      <c r="E1018" s="19" t="s">
        <v>5291</v>
      </c>
      <c r="F1018" s="19" t="s">
        <v>5292</v>
      </c>
      <c r="G1018" s="19" t="s">
        <v>5955</v>
      </c>
      <c r="H1018" s="19">
        <v>1</v>
      </c>
      <c r="I1018" s="19">
        <v>2024</v>
      </c>
      <c r="J1018" s="19" t="s">
        <v>45</v>
      </c>
      <c r="K1018" s="19" t="s">
        <v>5276</v>
      </c>
      <c r="L1018" s="19" t="s">
        <v>157</v>
      </c>
      <c r="M1018" s="19" t="s">
        <v>90</v>
      </c>
      <c r="N1018" s="19" t="s">
        <v>868</v>
      </c>
      <c r="O1018" s="19" t="s">
        <v>3283</v>
      </c>
      <c r="P1018" s="19" t="s">
        <v>51</v>
      </c>
      <c r="Q1018" s="9" t="s">
        <v>5957</v>
      </c>
      <c r="R1018" s="20">
        <v>6</v>
      </c>
      <c r="S1018" s="20">
        <v>0</v>
      </c>
      <c r="T1018" s="20">
        <v>6</v>
      </c>
      <c r="U1018" s="20">
        <v>1</v>
      </c>
      <c r="V1018" s="21">
        <f>_xlfn.XLOOKUP(D1018,'[4]Gen. Real'!$A$2:$A$1168,'[4]Gen. Real'!$C$2:$C$1168,"-",0)</f>
        <v>0</v>
      </c>
      <c r="W1018" s="22"/>
      <c r="X1018" s="22" t="str">
        <f>_xlfn.XLOOKUP(D1018,[4]Vertimiento!$J$2:$J$119,[4]Vertimiento!$K$2:$K$119,"-",0)</f>
        <v>-</v>
      </c>
      <c r="Y1018" s="23" t="str">
        <f t="shared" si="60"/>
        <v>-</v>
      </c>
      <c r="Z1018" s="19" t="str">
        <f>_xlfn.XLOOKUP(D1018,[4]Cmg!$I$4:$I$99,[4]Cmg!$M$4:$M$99,"----",0,1)</f>
        <v>----</v>
      </c>
      <c r="AA1018" s="19" t="str">
        <f>_xlfn.XLOOKUP(D1018,[4]Cmg!$A$4:$A$101,[4]Cmg!$B$4:$B$101,"----",0,1)</f>
        <v>----</v>
      </c>
      <c r="AB1018" s="19" t="str">
        <f>_xlfn.XLOOKUP(D1018,[4]Cmg!$E$4:$E$101,[4]Cmg!$F$4:$F$101,"----",0,1)</f>
        <v>----</v>
      </c>
      <c r="AC1018" s="19" t="str">
        <f>_xlfn.XLOOKUP(D1018,[4]Cmg!$O$4:$O$101,[4]Cmg!$P$4:$P$101,"----",0,1)</f>
        <v>----</v>
      </c>
      <c r="AD1018" s="24" t="str">
        <f>_xlfn.XLOOKUP(D1018,[4]Cmg!$S$4:$S$101,[4]Cmg!$U$4:$U$101,"----",0,1)</f>
        <v>----</v>
      </c>
      <c r="AG1018" s="25">
        <f>IFERROR(SUMIFS('[4]BD Unidades'!$AH:$AH,'[4]BD Unidades'!$A:$A,'BD Centrales 2024'!$A1018),"-")</f>
        <v>0</v>
      </c>
      <c r="AH1018" s="25">
        <f>SUMIFS('[4]BD Unidades'!$AJ$3:$AJ$1424,'[4]BD Unidades'!$A$3:$A$1424,$A1018)</f>
        <v>0</v>
      </c>
      <c r="AI1018" s="25">
        <f>SUMIFS('[4]BD Unidades'!$AL$3:$AL$1424,'[4]BD Unidades'!$A$3:$A$1424,$A1018)</f>
        <v>0</v>
      </c>
      <c r="AJ1018" s="26" t="str">
        <f t="shared" si="61"/>
        <v>-</v>
      </c>
      <c r="AK1018" s="27">
        <f>IFERROR(SUMIFS('[4]BD Unidades'!$AO$3:$AO$1424,'[4]BD Unidades'!$A$3:$A$1424,$A1018),"-")</f>
        <v>0</v>
      </c>
      <c r="AL1018" s="27">
        <f>IFERROR(SUMIFS('[4]BD Unidades'!$AQ$3:$AQ$1424,'[4]BD Unidades'!$A$3:$A$1424,$A1018),"-")</f>
        <v>0</v>
      </c>
      <c r="AM1018" s="27">
        <f>IFERROR(SUMIFS('[4]BD Unidades'!$AS$3:$AS$1424,'[4]BD Unidades'!$A$3:$A$1424,$A1018),"-")</f>
        <v>0</v>
      </c>
      <c r="AN1018" s="27">
        <f>IFERROR(SUMIFS('[4]BD Unidades'!$AU$3:$AU$1424,'[4]BD Unidades'!$A$3:$A$1424,$A1018),"-")</f>
        <v>0</v>
      </c>
      <c r="AO1018" s="27">
        <f>IFERROR(SUMIFS('[4]BD Unidades'!$AW$3:$AW$1424,'[4]BD Unidades'!$A$3:$A$1424,$A1018),"-")</f>
        <v>0</v>
      </c>
      <c r="AP1018" s="27">
        <f>IFERROR(SUMIFS('[4]BD Unidades'!$AY$3:$AY$1424,'[4]BD Unidades'!$A$3:$A$1424,$A1018),"-")</f>
        <v>0</v>
      </c>
      <c r="AQ1018" s="25">
        <f>IFERROR(SUMIFS('[4]BD Unidades'!$AZ$3:$AZ$1424,'[4]BD Unidades'!$A$3:$A$1424,$A1018),"-")</f>
        <v>0</v>
      </c>
      <c r="AR1018" s="25">
        <f>IFERROR(SUMIFS('[4]BD Unidades'!$BA$3:$BA$1424,'[4]BD Unidades'!$A$3:$A$1424,$A1018),"-")</f>
        <v>0</v>
      </c>
      <c r="AS1018" s="28">
        <f>SUMIFS('[4]BD Unidades'!$BC$3:$BC$1424,'[4]BD Unidades'!$A$3:$A$1424,$A1018)</f>
        <v>0</v>
      </c>
      <c r="AT1018" s="28">
        <f>SUMIFS('[4]BD Unidades'!$BE$3:$BE$1424,'[4]BD Unidades'!$A$3:$A$1424,$A1018)</f>
        <v>0</v>
      </c>
      <c r="AU1018" s="29">
        <f t="shared" si="62"/>
        <v>0</v>
      </c>
      <c r="AV1018" s="30">
        <f t="shared" si="63"/>
        <v>0</v>
      </c>
      <c r="AW1018" s="25">
        <f>IFERROR(SUMIFS('[4]BD Unidades'!$BI$3:$BI$1424,'[4]BD Unidades'!$A$3:$A$1424,$A1018),"-")</f>
        <v>0</v>
      </c>
      <c r="AX1018" s="25">
        <f>IFERROR(SUMIFS('[4]BD Unidades'!$BJ$3:$BJ$1424,'[4]BD Unidades'!$A$3:$A$1424,$A1018),"-")</f>
        <v>0</v>
      </c>
    </row>
    <row r="1019" spans="1:50" ht="14.4" x14ac:dyDescent="0.3">
      <c r="A1019" s="7">
        <v>88</v>
      </c>
      <c r="B1019" s="7" t="s">
        <v>6222</v>
      </c>
      <c r="D1019" s="8" t="s">
        <v>6223</v>
      </c>
      <c r="E1019" s="19" t="s">
        <v>5291</v>
      </c>
      <c r="F1019" s="19" t="s">
        <v>5292</v>
      </c>
      <c r="G1019" s="19" t="s">
        <v>6224</v>
      </c>
      <c r="H1019" s="19">
        <v>1</v>
      </c>
      <c r="I1019" s="19">
        <v>2024</v>
      </c>
      <c r="J1019" s="19" t="s">
        <v>45</v>
      </c>
      <c r="K1019" s="19" t="s">
        <v>5276</v>
      </c>
      <c r="L1019" s="19" t="s">
        <v>47</v>
      </c>
      <c r="M1019" s="19" t="s">
        <v>331</v>
      </c>
      <c r="N1019" s="19" t="s">
        <v>724</v>
      </c>
      <c r="O1019" s="19" t="s">
        <v>6225</v>
      </c>
      <c r="P1019" s="19" t="s">
        <v>51</v>
      </c>
      <c r="Q1019" s="9" t="s">
        <v>6226</v>
      </c>
      <c r="R1019" s="20">
        <v>61</v>
      </c>
      <c r="S1019" s="20">
        <v>0</v>
      </c>
      <c r="T1019" s="20">
        <v>61</v>
      </c>
      <c r="U1019" s="20">
        <v>4</v>
      </c>
      <c r="V1019" s="21">
        <f>_xlfn.XLOOKUP(D1019,'[4]Gen. Real'!$A$2:$A$1168,'[4]Gen. Real'!$C$2:$C$1168,"-",0)</f>
        <v>320.04864999999967</v>
      </c>
      <c r="W1019" s="22"/>
      <c r="X1019" s="22" t="str">
        <f>_xlfn.XLOOKUP(D1019,[4]Vertimiento!$J$2:$J$119,[4]Vertimiento!$K$2:$K$119,"-",0)</f>
        <v>-</v>
      </c>
      <c r="Y1019" s="23" t="str">
        <f t="shared" si="60"/>
        <v>-</v>
      </c>
      <c r="Z1019" s="19" t="str">
        <f>_xlfn.XLOOKUP(D1019,[4]Cmg!$I$4:$I$99,[4]Cmg!$M$4:$M$99,"----",0,1)</f>
        <v>----</v>
      </c>
      <c r="AA1019" s="19" t="str">
        <f>_xlfn.XLOOKUP(D1019,[4]Cmg!$A$4:$A$101,[4]Cmg!$B$4:$B$101,"----",0,1)</f>
        <v>----</v>
      </c>
      <c r="AB1019" s="19" t="str">
        <f>_xlfn.XLOOKUP(D1019,[4]Cmg!$E$4:$E$101,[4]Cmg!$F$4:$F$101,"----",0,1)</f>
        <v>----</v>
      </c>
      <c r="AC1019" s="19" t="str">
        <f>_xlfn.XLOOKUP(D1019,[4]Cmg!$O$4:$O$101,[4]Cmg!$P$4:$P$101,"----",0,1)</f>
        <v>----</v>
      </c>
      <c r="AD1019" s="24" t="str">
        <f>_xlfn.XLOOKUP(D1019,[4]Cmg!$S$4:$S$101,[4]Cmg!$U$4:$U$101,"----",0,1)</f>
        <v>----</v>
      </c>
      <c r="AG1019" s="25">
        <f>IFERROR(SUMIFS('[4]BD Unidades'!$AH:$AH,'[4]BD Unidades'!$A:$A,'BD Centrales 2024'!$A1019),"-")</f>
        <v>0</v>
      </c>
      <c r="AH1019" s="25">
        <f>SUMIFS('[4]BD Unidades'!$AJ$3:$AJ$1424,'[4]BD Unidades'!$A$3:$A$1424,$A1019)</f>
        <v>4531.1333333333296</v>
      </c>
      <c r="AI1019" s="25">
        <f>SUMIFS('[4]BD Unidades'!$AL$3:$AL$1424,'[4]BD Unidades'!$A$3:$A$1424,$A1019)</f>
        <v>1591.1666666666699</v>
      </c>
      <c r="AJ1019" s="26">
        <f t="shared" si="61"/>
        <v>0.25989687971296249</v>
      </c>
      <c r="AK1019" s="27">
        <f>IFERROR(SUMIFS('[4]BD Unidades'!$AO$3:$AO$1424,'[4]BD Unidades'!$A$3:$A$1424,$A1019),"-")</f>
        <v>0</v>
      </c>
      <c r="AL1019" s="27">
        <f>IFERROR(SUMIFS('[4]BD Unidades'!$AQ$3:$AQ$1424,'[4]BD Unidades'!$A$3:$A$1424,$A1019),"-")</f>
        <v>0</v>
      </c>
      <c r="AM1019" s="27">
        <f>IFERROR(SUMIFS('[4]BD Unidades'!$AS$3:$AS$1424,'[4]BD Unidades'!$A$3:$A$1424,$A1019),"-")</f>
        <v>0</v>
      </c>
      <c r="AN1019" s="27">
        <f>IFERROR(SUMIFS('[4]BD Unidades'!$AU$3:$AU$1424,'[4]BD Unidades'!$A$3:$A$1424,$A1019),"-")</f>
        <v>0</v>
      </c>
      <c r="AO1019" s="27">
        <f>IFERROR(SUMIFS('[4]BD Unidades'!$AW$3:$AW$1424,'[4]BD Unidades'!$A$3:$A$1424,$A1019),"-")</f>
        <v>0</v>
      </c>
      <c r="AP1019" s="27">
        <f>IFERROR(SUMIFS('[4]BD Unidades'!$AY$3:$AY$1424,'[4]BD Unidades'!$A$3:$A$1424,$A1019),"-")</f>
        <v>0</v>
      </c>
      <c r="AQ1019" s="25">
        <f>IFERROR(SUMIFS('[4]BD Unidades'!$AZ$3:$AZ$1424,'[4]BD Unidades'!$A$3:$A$1424,$A1019),"-")</f>
        <v>0</v>
      </c>
      <c r="AR1019" s="25">
        <f>IFERROR(SUMIFS('[4]BD Unidades'!$BA$3:$BA$1424,'[4]BD Unidades'!$A$3:$A$1424,$A1019),"-")</f>
        <v>54.5714600939639</v>
      </c>
      <c r="AS1019" s="28">
        <f>SUMIFS('[4]BD Unidades'!$BC$3:$BC$1424,'[4]BD Unidades'!$A$3:$A$1424,$A1019)</f>
        <v>0</v>
      </c>
      <c r="AT1019" s="28">
        <f>SUMIFS('[4]BD Unidades'!$BE$3:$BE$1424,'[4]BD Unidades'!$A$3:$A$1424,$A1019)</f>
        <v>0</v>
      </c>
      <c r="AU1019" s="29">
        <f t="shared" si="62"/>
        <v>0</v>
      </c>
      <c r="AV1019" s="30">
        <f t="shared" si="63"/>
        <v>0</v>
      </c>
      <c r="AW1019" s="25">
        <f>IFERROR(SUMIFS('[4]BD Unidades'!$BI$3:$BI$1424,'[4]BD Unidades'!$A$3:$A$1424,$A1019),"-")</f>
        <v>0</v>
      </c>
      <c r="AX1019" s="25">
        <f>IFERROR(SUMIFS('[4]BD Unidades'!$BJ$3:$BJ$1424,'[4]BD Unidades'!$A$3:$A$1424,$A1019),"-")</f>
        <v>0</v>
      </c>
    </row>
    <row r="1020" spans="1:50" ht="14.4" x14ac:dyDescent="0.3">
      <c r="A1020" s="7">
        <v>89</v>
      </c>
      <c r="B1020" s="7" t="s">
        <v>5321</v>
      </c>
      <c r="D1020" s="8" t="s">
        <v>5322</v>
      </c>
      <c r="E1020" s="19" t="s">
        <v>64</v>
      </c>
      <c r="F1020" s="19" t="s">
        <v>64</v>
      </c>
      <c r="G1020" s="19" t="s">
        <v>5323</v>
      </c>
      <c r="H1020" s="19">
        <v>2</v>
      </c>
      <c r="I1020" s="19">
        <v>2024</v>
      </c>
      <c r="J1020" s="19" t="s">
        <v>45</v>
      </c>
      <c r="K1020" s="19" t="s">
        <v>5261</v>
      </c>
      <c r="L1020" s="19" t="s">
        <v>47</v>
      </c>
      <c r="M1020" s="19" t="s">
        <v>106</v>
      </c>
      <c r="N1020" s="19" t="s">
        <v>243</v>
      </c>
      <c r="O1020" s="19" t="s">
        <v>1018</v>
      </c>
      <c r="P1020" s="19" t="s">
        <v>51</v>
      </c>
      <c r="Q1020" s="9" t="s">
        <v>5324</v>
      </c>
      <c r="R1020" s="20" t="s">
        <v>5325</v>
      </c>
      <c r="S1020" s="20" t="s">
        <v>6294</v>
      </c>
      <c r="T1020" s="20" t="s">
        <v>5326</v>
      </c>
      <c r="U1020" s="20">
        <v>18.5</v>
      </c>
      <c r="V1020" s="21">
        <f>_xlfn.XLOOKUP(D1020,'[4]Gen. Real'!$A$2:$A$1168,'[4]Gen. Real'!$C$2:$C$1168,"-",0)</f>
        <v>144.04900000000001</v>
      </c>
      <c r="W1020" s="22"/>
      <c r="X1020" s="22" t="str">
        <f>_xlfn.XLOOKUP(D1020,[4]Vertimiento!$J$2:$J$119,[4]Vertimiento!$K$2:$K$119,"-",0)</f>
        <v>-</v>
      </c>
      <c r="Y1020" s="23" t="str">
        <f t="shared" si="60"/>
        <v>-</v>
      </c>
      <c r="Z1020" s="19" t="str">
        <f>_xlfn.XLOOKUP(D1020,[4]Cmg!$I$4:$I$99,[4]Cmg!$M$4:$M$99,"----",0,1)</f>
        <v>----</v>
      </c>
      <c r="AA1020" s="19" t="str">
        <f>_xlfn.XLOOKUP(D1020,[4]Cmg!$A$4:$A$101,[4]Cmg!$B$4:$B$101,"----",0,1)</f>
        <v>----</v>
      </c>
      <c r="AB1020" s="19" t="str">
        <f>_xlfn.XLOOKUP(D1020,[4]Cmg!$E$4:$E$101,[4]Cmg!$F$4:$F$101,"----",0,1)</f>
        <v>----</v>
      </c>
      <c r="AC1020" s="19" t="str">
        <f>_xlfn.XLOOKUP(D1020,[4]Cmg!$O$4:$O$101,[4]Cmg!$P$4:$P$101,"----",0,1)</f>
        <v>----</v>
      </c>
      <c r="AD1020" s="24" t="str">
        <f>_xlfn.XLOOKUP(D1020,[4]Cmg!$S$4:$S$101,[4]Cmg!$U$4:$U$101,"----",0,1)</f>
        <v>----</v>
      </c>
      <c r="AG1020" s="25">
        <f>IFERROR(SUMIFS('[4]BD Unidades'!$AH:$AH,'[4]BD Unidades'!$A:$A,'BD Centrales 2024'!$A1020),"-")</f>
        <v>248.06</v>
      </c>
      <c r="AH1020" s="25">
        <f>SUMIFS('[4]BD Unidades'!$AJ$3:$AJ$1424,'[4]BD Unidades'!$A$3:$A$1424,$A1020)</f>
        <v>0</v>
      </c>
      <c r="AI1020" s="25">
        <f>SUMIFS('[4]BD Unidades'!$AL$3:$AL$1424,'[4]BD Unidades'!$A$3:$A$1424,$A1020)</f>
        <v>0</v>
      </c>
      <c r="AJ1020" s="26" t="str">
        <f t="shared" si="61"/>
        <v>-</v>
      </c>
      <c r="AK1020" s="27">
        <f>IFERROR(SUMIFS('[4]BD Unidades'!$AO$3:$AO$1424,'[4]BD Unidades'!$A$3:$A$1424,$A1020),"-")</f>
        <v>0</v>
      </c>
      <c r="AL1020" s="27">
        <f>IFERROR(SUMIFS('[4]BD Unidades'!$AQ$3:$AQ$1424,'[4]BD Unidades'!$A$3:$A$1424,$A1020),"-")</f>
        <v>0</v>
      </c>
      <c r="AM1020" s="27">
        <f>IFERROR(SUMIFS('[4]BD Unidades'!$AS$3:$AS$1424,'[4]BD Unidades'!$A$3:$A$1424,$A1020),"-")</f>
        <v>0</v>
      </c>
      <c r="AN1020" s="27">
        <f>IFERROR(SUMIFS('[4]BD Unidades'!$AU$3:$AU$1424,'[4]BD Unidades'!$A$3:$A$1424,$A1020),"-")</f>
        <v>0</v>
      </c>
      <c r="AO1020" s="27">
        <f>IFERROR(SUMIFS('[4]BD Unidades'!$AW$3:$AW$1424,'[4]BD Unidades'!$A$3:$A$1424,$A1020),"-")</f>
        <v>0</v>
      </c>
      <c r="AP1020" s="27">
        <f>IFERROR(SUMIFS('[4]BD Unidades'!$AY$3:$AY$1424,'[4]BD Unidades'!$A$3:$A$1424,$A1020),"-")</f>
        <v>0</v>
      </c>
      <c r="AQ1020" s="25">
        <f>IFERROR(SUMIFS('[4]BD Unidades'!$AZ$3:$AZ$1424,'[4]BD Unidades'!$A$3:$A$1424,$A1020),"-")</f>
        <v>245.04859112441943</v>
      </c>
      <c r="AR1020" s="25">
        <f>IFERROR(SUMIFS('[4]BD Unidades'!$BA$3:$BA$1424,'[4]BD Unidades'!$A$3:$A$1424,$A1020),"-")</f>
        <v>249.52902988786298</v>
      </c>
      <c r="AS1020" s="28">
        <f>SUMIFS('[4]BD Unidades'!$BC$3:$BC$1424,'[4]BD Unidades'!$A$3:$A$1424,$A1020)</f>
        <v>0</v>
      </c>
      <c r="AT1020" s="28">
        <f>SUMIFS('[4]BD Unidades'!$BE$3:$BE$1424,'[4]BD Unidades'!$A$3:$A$1424,$A1020)</f>
        <v>0</v>
      </c>
      <c r="AU1020" s="29">
        <f t="shared" si="62"/>
        <v>0</v>
      </c>
      <c r="AV1020" s="30" t="str">
        <f t="shared" si="63"/>
        <v>-</v>
      </c>
      <c r="AW1020" s="25">
        <f>IFERROR(SUMIFS('[4]BD Unidades'!$BI$3:$BI$1424,'[4]BD Unidades'!$A$3:$A$1424,$A1020),"-")</f>
        <v>222.59012748032308</v>
      </c>
      <c r="AX1020" s="25">
        <f>IFERROR(SUMIFS('[4]BD Unidades'!$BJ$3:$BJ$1424,'[4]BD Unidades'!$A$3:$A$1424,$A1020),"-")</f>
        <v>143.04597689545545</v>
      </c>
    </row>
    <row r="1021" spans="1:50" ht="14.4" x14ac:dyDescent="0.3">
      <c r="A1021" s="7">
        <v>93</v>
      </c>
      <c r="B1021" s="7" t="s">
        <v>6002</v>
      </c>
      <c r="D1021" s="8" t="s">
        <v>6003</v>
      </c>
      <c r="E1021" s="19" t="s">
        <v>64</v>
      </c>
      <c r="F1021" s="19" t="s">
        <v>64</v>
      </c>
      <c r="G1021" s="19" t="s">
        <v>6004</v>
      </c>
      <c r="H1021" s="19">
        <v>1</v>
      </c>
      <c r="I1021" s="19">
        <v>2024</v>
      </c>
      <c r="J1021" s="19" t="s">
        <v>45</v>
      </c>
      <c r="K1021" s="19" t="s">
        <v>5261</v>
      </c>
      <c r="L1021" s="19" t="s">
        <v>47</v>
      </c>
      <c r="M1021" s="19" t="s">
        <v>68</v>
      </c>
      <c r="N1021" s="19" t="s">
        <v>68</v>
      </c>
      <c r="O1021" s="19" t="s">
        <v>1893</v>
      </c>
      <c r="P1021" s="19" t="s">
        <v>51</v>
      </c>
      <c r="Q1021" s="9" t="s">
        <v>6005</v>
      </c>
      <c r="R1021" s="20">
        <v>107.7</v>
      </c>
      <c r="S1021" s="20">
        <v>1.1978</v>
      </c>
      <c r="T1021" s="20">
        <v>106.41</v>
      </c>
      <c r="U1021" s="20">
        <v>2.14</v>
      </c>
      <c r="V1021" s="21">
        <f>_xlfn.XLOOKUP(D1021,'[4]Gen. Real'!$A$2:$A$1168,'[4]Gen. Real'!$C$2:$C$1168,"-",0)</f>
        <v>13.007</v>
      </c>
      <c r="W1021" s="22"/>
      <c r="X1021" s="22" t="str">
        <f>_xlfn.XLOOKUP(D1021,[4]Vertimiento!$J$2:$J$119,[4]Vertimiento!$K$2:$K$119,"-",0)</f>
        <v>-</v>
      </c>
      <c r="Y1021" s="23" t="str">
        <f t="shared" si="60"/>
        <v>-</v>
      </c>
      <c r="Z1021" s="19" t="str">
        <f>_xlfn.XLOOKUP(D1021,[4]Cmg!$I$4:$I$99,[4]Cmg!$M$4:$M$99,"----",0,1)</f>
        <v>----</v>
      </c>
      <c r="AA1021" s="19" t="str">
        <f>_xlfn.XLOOKUP(D1021,[4]Cmg!$A$4:$A$101,[4]Cmg!$B$4:$B$101,"----",0,1)</f>
        <v>----</v>
      </c>
      <c r="AB1021" s="19" t="str">
        <f>_xlfn.XLOOKUP(D1021,[4]Cmg!$E$4:$E$101,[4]Cmg!$F$4:$F$101,"----",0,1)</f>
        <v>----</v>
      </c>
      <c r="AC1021" s="19" t="str">
        <f>_xlfn.XLOOKUP(D1021,[4]Cmg!$O$4:$O$101,[4]Cmg!$P$4:$P$101,"----",0,1)</f>
        <v>----</v>
      </c>
      <c r="AD1021" s="24" t="str">
        <f>_xlfn.XLOOKUP(D1021,[4]Cmg!$S$4:$S$101,[4]Cmg!$U$4:$U$101,"----",0,1)</f>
        <v>----</v>
      </c>
      <c r="AG1021" s="25">
        <f>IFERROR(SUMIFS('[4]BD Unidades'!$AH:$AH,'[4]BD Unidades'!$A:$A,'BD Centrales 2024'!$A1021),"-")</f>
        <v>105.8</v>
      </c>
      <c r="AH1021" s="25">
        <f>SUMIFS('[4]BD Unidades'!$AJ$3:$AJ$1424,'[4]BD Unidades'!$A$3:$A$1424,$A1021)</f>
        <v>6846.7333333333299</v>
      </c>
      <c r="AI1021" s="25">
        <f>SUMIFS('[4]BD Unidades'!$AL$3:$AL$1424,'[4]BD Unidades'!$A$3:$A$1424,$A1021)</f>
        <v>1192.2833333333299</v>
      </c>
      <c r="AJ1021" s="26">
        <f t="shared" si="61"/>
        <v>0.14831208626262302</v>
      </c>
      <c r="AK1021" s="27">
        <f>IFERROR(SUMIFS('[4]BD Unidades'!$AO$3:$AO$1424,'[4]BD Unidades'!$A$3:$A$1424,$A1021),"-")</f>
        <v>0</v>
      </c>
      <c r="AL1021" s="27">
        <f>IFERROR(SUMIFS('[4]BD Unidades'!$AQ$3:$AQ$1424,'[4]BD Unidades'!$A$3:$A$1424,$A1021),"-")</f>
        <v>0</v>
      </c>
      <c r="AM1021" s="27">
        <f>IFERROR(SUMIFS('[4]BD Unidades'!$AS$3:$AS$1424,'[4]BD Unidades'!$A$3:$A$1424,$A1021),"-")</f>
        <v>0</v>
      </c>
      <c r="AN1021" s="27">
        <f>IFERROR(SUMIFS('[4]BD Unidades'!$AU$3:$AU$1424,'[4]BD Unidades'!$A$3:$A$1424,$A1021),"-")</f>
        <v>0</v>
      </c>
      <c r="AO1021" s="27">
        <f>IFERROR(SUMIFS('[4]BD Unidades'!$AW$3:$AW$1424,'[4]BD Unidades'!$A$3:$A$1424,$A1021),"-")</f>
        <v>0</v>
      </c>
      <c r="AP1021" s="27">
        <f>IFERROR(SUMIFS('[4]BD Unidades'!$AY$3:$AY$1424,'[4]BD Unidades'!$A$3:$A$1424,$A1021),"-")</f>
        <v>0</v>
      </c>
      <c r="AQ1021" s="25">
        <f>IFERROR(SUMIFS('[4]BD Unidades'!$AZ$3:$AZ$1424,'[4]BD Unidades'!$A$3:$A$1424,$A1021),"-")</f>
        <v>105.77910200658103</v>
      </c>
      <c r="AR1021" s="25">
        <f>IFERROR(SUMIFS('[4]BD Unidades'!$BA$3:$BA$1424,'[4]BD Unidades'!$A$3:$A$1424,$A1021),"-")</f>
        <v>107.685462774261</v>
      </c>
      <c r="AS1021" s="28">
        <f>SUMIFS('[4]BD Unidades'!$BC$3:$BC$1424,'[4]BD Unidades'!$A$3:$A$1424,$A1021)</f>
        <v>4.1854513733421798E-2</v>
      </c>
      <c r="AT1021" s="28">
        <f>SUMIFS('[4]BD Unidades'!$BE$3:$BE$1424,'[4]BD Unidades'!$A$3:$A$1424,$A1021)</f>
        <v>0.93197670006071598</v>
      </c>
      <c r="AU1021" s="29">
        <f t="shared" si="62"/>
        <v>0.89296926846879565</v>
      </c>
      <c r="AV1021" s="30">
        <f t="shared" si="63"/>
        <v>1.1977999999999999E-2</v>
      </c>
      <c r="AW1021" s="25">
        <f>IFERROR(SUMIFS('[4]BD Unidades'!$BI$3:$BI$1424,'[4]BD Unidades'!$A$3:$A$1424,$A1021),"-")</f>
        <v>93.326102392270386</v>
      </c>
      <c r="AX1021" s="25">
        <f>IFERROR(SUMIFS('[4]BD Unidades'!$BJ$3:$BJ$1424,'[4]BD Unidades'!$A$3:$A$1424,$A1021),"-")</f>
        <v>59.9753620597021</v>
      </c>
    </row>
    <row r="1022" spans="1:50" ht="14.4" x14ac:dyDescent="0.3">
      <c r="A1022" s="7">
        <v>99</v>
      </c>
      <c r="B1022" s="7" t="s">
        <v>6051</v>
      </c>
      <c r="D1022" s="8" t="s">
        <v>6052</v>
      </c>
      <c r="E1022" s="19" t="s">
        <v>64</v>
      </c>
      <c r="F1022" s="19" t="s">
        <v>64</v>
      </c>
      <c r="G1022" s="19" t="s">
        <v>6037</v>
      </c>
      <c r="H1022" s="19">
        <v>1</v>
      </c>
      <c r="I1022" s="19">
        <v>2024</v>
      </c>
      <c r="J1022" s="19" t="s">
        <v>45</v>
      </c>
      <c r="K1022" s="19" t="s">
        <v>5261</v>
      </c>
      <c r="L1022" s="19" t="s">
        <v>47</v>
      </c>
      <c r="M1022" s="19" t="s">
        <v>189</v>
      </c>
      <c r="N1022" s="19" t="s">
        <v>899</v>
      </c>
      <c r="O1022" s="19" t="s">
        <v>899</v>
      </c>
      <c r="P1022" s="19" t="s">
        <v>51</v>
      </c>
      <c r="Q1022" s="9" t="s">
        <v>6053</v>
      </c>
      <c r="R1022" s="20">
        <v>89.203800000000001</v>
      </c>
      <c r="S1022" s="20">
        <v>1.1200000000000001</v>
      </c>
      <c r="T1022" s="20">
        <v>88.204300000000003</v>
      </c>
      <c r="U1022" s="20">
        <v>13.4</v>
      </c>
      <c r="V1022" s="21">
        <f>_xlfn.XLOOKUP(D1022,'[4]Gen. Real'!$A$2:$A$1168,'[4]Gen. Real'!$C$2:$C$1168,"-",0)</f>
        <v>33.758400000000002</v>
      </c>
      <c r="W1022" s="22"/>
      <c r="X1022" s="22" t="str">
        <f>_xlfn.XLOOKUP(D1022,[4]Vertimiento!$J$2:$J$119,[4]Vertimiento!$K$2:$K$119,"-",0)</f>
        <v>-</v>
      </c>
      <c r="Y1022" s="23" t="str">
        <f t="shared" si="60"/>
        <v>-</v>
      </c>
      <c r="Z1022" s="19" t="str">
        <f>_xlfn.XLOOKUP(D1022,[4]Cmg!$I$4:$I$99,[4]Cmg!$M$4:$M$99,"----",0,1)</f>
        <v>----</v>
      </c>
      <c r="AA1022" s="19" t="str">
        <f>_xlfn.XLOOKUP(D1022,[4]Cmg!$A$4:$A$101,[4]Cmg!$B$4:$B$101,"----",0,1)</f>
        <v>----</v>
      </c>
      <c r="AB1022" s="19" t="str">
        <f>_xlfn.XLOOKUP(D1022,[4]Cmg!$E$4:$E$101,[4]Cmg!$F$4:$F$101,"----",0,1)</f>
        <v>----</v>
      </c>
      <c r="AC1022" s="19" t="str">
        <f>_xlfn.XLOOKUP(D1022,[4]Cmg!$O$4:$O$101,[4]Cmg!$P$4:$P$101,"----",0,1)</f>
        <v>----</v>
      </c>
      <c r="AD1022" s="24" t="str">
        <f>_xlfn.XLOOKUP(D1022,[4]Cmg!$S$4:$S$101,[4]Cmg!$U$4:$U$101,"----",0,1)</f>
        <v>----</v>
      </c>
      <c r="AG1022" s="25">
        <f>IFERROR(SUMIFS('[4]BD Unidades'!$AH:$AH,'[4]BD Unidades'!$A:$A,'BD Centrales 2024'!$A1022),"-")</f>
        <v>95.31109972677595</v>
      </c>
      <c r="AH1022" s="25">
        <f>SUMIFS('[4]BD Unidades'!$AJ$3:$AJ$1424,'[4]BD Unidades'!$A$3:$A$1424,$A1022)</f>
        <v>0</v>
      </c>
      <c r="AI1022" s="25">
        <f>SUMIFS('[4]BD Unidades'!$AL$3:$AL$1424,'[4]BD Unidades'!$A$3:$A$1424,$A1022)</f>
        <v>9650.1113181277087</v>
      </c>
      <c r="AJ1022" s="26">
        <f t="shared" si="61"/>
        <v>1</v>
      </c>
      <c r="AK1022" s="27">
        <f>IFERROR(SUMIFS('[4]BD Unidades'!$AO$3:$AO$1424,'[4]BD Unidades'!$A$3:$A$1424,$A1022),"-")</f>
        <v>0</v>
      </c>
      <c r="AL1022" s="27">
        <f>IFERROR(SUMIFS('[4]BD Unidades'!$AQ$3:$AQ$1424,'[4]BD Unidades'!$A$3:$A$1424,$A1022),"-")</f>
        <v>0</v>
      </c>
      <c r="AM1022" s="27">
        <f>IFERROR(SUMIFS('[4]BD Unidades'!$AS$3:$AS$1424,'[4]BD Unidades'!$A$3:$A$1424,$A1022),"-")</f>
        <v>0</v>
      </c>
      <c r="AN1022" s="27">
        <f>IFERROR(SUMIFS('[4]BD Unidades'!$AU$3:$AU$1424,'[4]BD Unidades'!$A$3:$A$1424,$A1022),"-")</f>
        <v>0</v>
      </c>
      <c r="AO1022" s="27">
        <f>IFERROR(SUMIFS('[4]BD Unidades'!$AW$3:$AW$1424,'[4]BD Unidades'!$A$3:$A$1424,$A1022),"-")</f>
        <v>0</v>
      </c>
      <c r="AP1022" s="27">
        <f>IFERROR(SUMIFS('[4]BD Unidades'!$AY$3:$AY$1424,'[4]BD Unidades'!$A$3:$A$1424,$A1022),"-")</f>
        <v>0</v>
      </c>
      <c r="AQ1022" s="25">
        <f>IFERROR(SUMIFS('[4]BD Unidades'!$AZ$3:$AZ$1424,'[4]BD Unidades'!$A$3:$A$1424,$A1022),"-")</f>
        <v>73.39991099470997</v>
      </c>
      <c r="AR1022" s="25">
        <f>IFERROR(SUMIFS('[4]BD Unidades'!$BA$3:$BA$1424,'[4]BD Unidades'!$A$3:$A$1424,$A1022),"-")</f>
        <v>99.349153244102794</v>
      </c>
      <c r="AS1022" s="28">
        <f>SUMIFS('[4]BD Unidades'!$BC$3:$BC$1424,'[4]BD Unidades'!$A$3:$A$1424,$A1022)</f>
        <v>0.16137525086257531</v>
      </c>
      <c r="AT1022" s="28">
        <f>SUMIFS('[4]BD Unidades'!$BE$3:$BE$1424,'[4]BD Unidades'!$A$3:$A$1424,$A1022)</f>
        <v>1.1752582289095312</v>
      </c>
      <c r="AU1022" s="29">
        <f t="shared" si="62"/>
        <v>0.98560063739094972</v>
      </c>
      <c r="AV1022" s="30">
        <f t="shared" si="63"/>
        <v>1.1200000000000002E-2</v>
      </c>
      <c r="AW1022" s="25">
        <f>IFERROR(SUMIFS('[4]BD Unidades'!$BI$3:$BI$1424,'[4]BD Unidades'!$A$3:$A$1424,$A1022),"-")</f>
        <v>58.296426924207786</v>
      </c>
      <c r="AX1022" s="25">
        <f>IFERROR(SUMIFS('[4]BD Unidades'!$BJ$3:$BJ$1424,'[4]BD Unidades'!$A$3:$A$1424,$A1022),"-")</f>
        <v>37.463787964383137</v>
      </c>
    </row>
    <row r="1023" spans="1:50" ht="14.4" x14ac:dyDescent="0.3">
      <c r="A1023" s="7">
        <v>104</v>
      </c>
      <c r="B1023" s="7" t="s">
        <v>6162</v>
      </c>
      <c r="D1023" s="8" t="s">
        <v>6163</v>
      </c>
      <c r="E1023" s="19" t="s">
        <v>64</v>
      </c>
      <c r="F1023" s="19" t="s">
        <v>64</v>
      </c>
      <c r="G1023" s="19" t="s">
        <v>6164</v>
      </c>
      <c r="H1023" s="19">
        <v>1</v>
      </c>
      <c r="I1023" s="19">
        <v>2024</v>
      </c>
      <c r="J1023" s="19" t="s">
        <v>45</v>
      </c>
      <c r="K1023" s="19" t="s">
        <v>5276</v>
      </c>
      <c r="L1023" s="19" t="s">
        <v>47</v>
      </c>
      <c r="M1023" s="19" t="s">
        <v>68</v>
      </c>
      <c r="N1023" s="19" t="s">
        <v>5431</v>
      </c>
      <c r="O1023" s="19" t="s">
        <v>5686</v>
      </c>
      <c r="P1023" s="19" t="s">
        <v>51</v>
      </c>
      <c r="Q1023" s="9" t="s">
        <v>6165</v>
      </c>
      <c r="R1023" s="20">
        <v>378.95</v>
      </c>
      <c r="S1023" s="20">
        <v>8.07</v>
      </c>
      <c r="T1023" s="20">
        <v>348.35</v>
      </c>
      <c r="U1023" s="20">
        <v>128</v>
      </c>
      <c r="V1023" s="21">
        <f>_xlfn.XLOOKUP(D1023,'[4]Gen. Real'!$A$2:$A$1168,'[4]Gen. Real'!$C$2:$C$1168,"-",0)</f>
        <v>1244.807</v>
      </c>
      <c r="W1023" s="22"/>
      <c r="X1023" s="22" t="str">
        <f>_xlfn.XLOOKUP(D1023,[4]Vertimiento!$J$2:$J$119,[4]Vertimiento!$K$2:$K$119,"-",0)</f>
        <v>-</v>
      </c>
      <c r="Y1023" s="23" t="str">
        <f t="shared" si="60"/>
        <v>-</v>
      </c>
      <c r="Z1023" s="19" t="str">
        <f>_xlfn.XLOOKUP(D1023,[4]Cmg!$I$4:$I$99,[4]Cmg!$M$4:$M$99,"----",0,1)</f>
        <v>----</v>
      </c>
      <c r="AA1023" s="19" t="str">
        <f>_xlfn.XLOOKUP(D1023,[4]Cmg!$A$4:$A$101,[4]Cmg!$B$4:$B$101,"----",0,1)</f>
        <v>----</v>
      </c>
      <c r="AB1023" s="19" t="str">
        <f>_xlfn.XLOOKUP(D1023,[4]Cmg!$E$4:$E$101,[4]Cmg!$F$4:$F$101,"----",0,1)</f>
        <v>----</v>
      </c>
      <c r="AC1023" s="19" t="str">
        <f>_xlfn.XLOOKUP(D1023,[4]Cmg!$O$4:$O$101,[4]Cmg!$P$4:$P$101,"----",0,1)</f>
        <v>----</v>
      </c>
      <c r="AD1023" s="24" t="str">
        <f>_xlfn.XLOOKUP(D1023,[4]Cmg!$S$4:$S$101,[4]Cmg!$U$4:$U$101,"----",0,1)</f>
        <v>----</v>
      </c>
      <c r="AG1023" s="25">
        <f>IFERROR(SUMIFS('[4]BD Unidades'!$AH:$AH,'[4]BD Unidades'!$A:$A,'BD Centrales 2024'!$A1023),"-")</f>
        <v>369</v>
      </c>
      <c r="AH1023" s="25">
        <f>SUMIFS('[4]BD Unidades'!$AJ$3:$AJ$1424,'[4]BD Unidades'!$A$3:$A$1424,$A1023)</f>
        <v>2365.7741878875845</v>
      </c>
      <c r="AI1023" s="25">
        <f>SUMIFS('[4]BD Unidades'!$AL$3:$AL$1424,'[4]BD Unidades'!$A$3:$A$1424,$A1023)</f>
        <v>4105.6163944231912</v>
      </c>
      <c r="AJ1023" s="26">
        <f t="shared" si="61"/>
        <v>0.63442568366151308</v>
      </c>
      <c r="AK1023" s="27">
        <f>IFERROR(SUMIFS('[4]BD Unidades'!$AO$3:$AO$1424,'[4]BD Unidades'!$A$3:$A$1424,$A1023),"-")</f>
        <v>0</v>
      </c>
      <c r="AL1023" s="27">
        <f>IFERROR(SUMIFS('[4]BD Unidades'!$AQ$3:$AQ$1424,'[4]BD Unidades'!$A$3:$A$1424,$A1023),"-")</f>
        <v>0</v>
      </c>
      <c r="AM1023" s="27">
        <f>IFERROR(SUMIFS('[4]BD Unidades'!$AS$3:$AS$1424,'[4]BD Unidades'!$A$3:$A$1424,$A1023),"-")</f>
        <v>0</v>
      </c>
      <c r="AN1023" s="27">
        <f>IFERROR(SUMIFS('[4]BD Unidades'!$AU$3:$AU$1424,'[4]BD Unidades'!$A$3:$A$1424,$A1023),"-")</f>
        <v>0</v>
      </c>
      <c r="AO1023" s="27">
        <f>IFERROR(SUMIFS('[4]BD Unidades'!$AW$3:$AW$1424,'[4]BD Unidades'!$A$3:$A$1424,$A1023),"-")</f>
        <v>0</v>
      </c>
      <c r="AP1023" s="27">
        <f>IFERROR(SUMIFS('[4]BD Unidades'!$AY$3:$AY$1424,'[4]BD Unidades'!$A$3:$A$1424,$A1023),"-")</f>
        <v>0</v>
      </c>
      <c r="AQ1023" s="25">
        <f>IFERROR(SUMIFS('[4]BD Unidades'!$AZ$3:$AZ$1424,'[4]BD Unidades'!$A$3:$A$1424,$A1023),"-")</f>
        <v>355.891119275709</v>
      </c>
      <c r="AR1023" s="25">
        <f>IFERROR(SUMIFS('[4]BD Unidades'!$BA$3:$BA$1424,'[4]BD Unidades'!$A$3:$A$1424,$A1023),"-")</f>
        <v>355.891119275709</v>
      </c>
      <c r="AS1023" s="28">
        <f>SUMIFS('[4]BD Unidades'!$BC$3:$BC$1424,'[4]BD Unidades'!$A$3:$A$1424,$A1023)</f>
        <v>4.3301913376283439E-2</v>
      </c>
      <c r="AT1023" s="28">
        <f>SUMIFS('[4]BD Unidades'!$BE$3:$BE$1424,'[4]BD Unidades'!$A$3:$A$1424,$A1023)</f>
        <v>0.79310179587398899</v>
      </c>
      <c r="AU1023" s="29">
        <f t="shared" si="62"/>
        <v>0.7587589706104787</v>
      </c>
      <c r="AV1023" s="30">
        <f t="shared" si="63"/>
        <v>8.0700000000000008E-2</v>
      </c>
      <c r="AW1023" s="25">
        <f>IFERROR(SUMIFS('[4]BD Unidades'!$BI$3:$BI$1424,'[4]BD Unidades'!$A$3:$A$1424,$A1023),"-")</f>
        <v>251.90488135361073</v>
      </c>
      <c r="AX1023" s="25">
        <f>IFERROR(SUMIFS('[4]BD Unidades'!$BJ$3:$BJ$1424,'[4]BD Unidades'!$A$3:$A$1424,$A1023),"-")</f>
        <v>161.88489689933104</v>
      </c>
    </row>
    <row r="1024" spans="1:50" ht="14.4" x14ac:dyDescent="0.3">
      <c r="A1024" s="7">
        <v>110</v>
      </c>
      <c r="B1024" s="7" t="s">
        <v>5368</v>
      </c>
      <c r="D1024" s="8" t="s">
        <v>5369</v>
      </c>
      <c r="E1024" s="19" t="s">
        <v>1237</v>
      </c>
      <c r="F1024" s="19" t="s">
        <v>5370</v>
      </c>
      <c r="G1024" s="19" t="s">
        <v>5371</v>
      </c>
      <c r="H1024" s="19">
        <v>1</v>
      </c>
      <c r="I1024" s="19">
        <v>2024</v>
      </c>
      <c r="J1024" s="19" t="s">
        <v>45</v>
      </c>
      <c r="K1024" s="19" t="s">
        <v>5267</v>
      </c>
      <c r="L1024" s="19" t="s">
        <v>47</v>
      </c>
      <c r="M1024" s="19" t="s">
        <v>497</v>
      </c>
      <c r="N1024" s="19" t="s">
        <v>557</v>
      </c>
      <c r="O1024" s="19" t="s">
        <v>557</v>
      </c>
      <c r="P1024" s="19" t="s">
        <v>51</v>
      </c>
      <c r="Q1024" s="9" t="s">
        <v>5373</v>
      </c>
      <c r="R1024" s="20">
        <v>15.2545</v>
      </c>
      <c r="S1024" s="20">
        <v>8.2696000000000005</v>
      </c>
      <c r="T1024" s="20">
        <v>14.066700000000001</v>
      </c>
      <c r="U1024" s="20">
        <v>5.5E-2</v>
      </c>
      <c r="V1024" s="21">
        <f>_xlfn.XLOOKUP(D1024,'[4]Gen. Real'!$A$2:$A$1168,'[4]Gen. Real'!$C$2:$C$1168,"-",0)</f>
        <v>3.1300000000000001E-2</v>
      </c>
      <c r="W1024" s="22"/>
      <c r="X1024" s="22" t="str">
        <f>_xlfn.XLOOKUP(D1024,[4]Vertimiento!$J$2:$J$119,[4]Vertimiento!$K$2:$K$119,"-",0)</f>
        <v>-</v>
      </c>
      <c r="Y1024" s="23" t="str">
        <f t="shared" si="60"/>
        <v>-</v>
      </c>
      <c r="Z1024" s="19" t="str">
        <f>_xlfn.XLOOKUP(D1024,[4]Cmg!$I$4:$I$99,[4]Cmg!$M$4:$M$99,"----",0,1)</f>
        <v>----</v>
      </c>
      <c r="AA1024" s="19" t="str">
        <f>_xlfn.XLOOKUP(D1024,[4]Cmg!$A$4:$A$101,[4]Cmg!$B$4:$B$101,"----",0,1)</f>
        <v>----</v>
      </c>
      <c r="AB1024" s="19" t="str">
        <f>_xlfn.XLOOKUP(D1024,[4]Cmg!$E$4:$E$101,[4]Cmg!$F$4:$F$101,"----",0,1)</f>
        <v>----</v>
      </c>
      <c r="AC1024" s="19" t="str">
        <f>_xlfn.XLOOKUP(D1024,[4]Cmg!$O$4:$O$101,[4]Cmg!$P$4:$P$101,"----",0,1)</f>
        <v>----</v>
      </c>
      <c r="AD1024" s="24" t="str">
        <f>_xlfn.XLOOKUP(D1024,[4]Cmg!$S$4:$S$101,[4]Cmg!$U$4:$U$101,"----",0,1)</f>
        <v>----</v>
      </c>
      <c r="AG1024" s="25">
        <f>IFERROR(SUMIFS('[4]BD Unidades'!$AH:$AH,'[4]BD Unidades'!$A:$A,'BD Centrales 2024'!$A1024),"-")</f>
        <v>0</v>
      </c>
      <c r="AH1024" s="25">
        <f>SUMIFS('[4]BD Unidades'!$AJ$3:$AJ$1424,'[4]BD Unidades'!$A$3:$A$1424,$A1024)</f>
        <v>2959.6214454751043</v>
      </c>
      <c r="AI1024" s="25">
        <f>SUMIFS('[4]BD Unidades'!$AL$3:$AL$1424,'[4]BD Unidades'!$A$3:$A$1424,$A1024)</f>
        <v>24.019710577206727</v>
      </c>
      <c r="AJ1024" s="26">
        <f t="shared" si="61"/>
        <v>8.0504689809908214E-3</v>
      </c>
      <c r="AK1024" s="27">
        <f>IFERROR(SUMIFS('[4]BD Unidades'!$AO$3:$AO$1424,'[4]BD Unidades'!$A$3:$A$1424,$A1024),"-")</f>
        <v>0</v>
      </c>
      <c r="AL1024" s="27">
        <f>IFERROR(SUMIFS('[4]BD Unidades'!$AQ$3:$AQ$1424,'[4]BD Unidades'!$A$3:$A$1424,$A1024),"-")</f>
        <v>0</v>
      </c>
      <c r="AM1024" s="27">
        <f>IFERROR(SUMIFS('[4]BD Unidades'!$AS$3:$AS$1424,'[4]BD Unidades'!$A$3:$A$1424,$A1024),"-")</f>
        <v>0</v>
      </c>
      <c r="AN1024" s="27">
        <f>IFERROR(SUMIFS('[4]BD Unidades'!$AU$3:$AU$1424,'[4]BD Unidades'!$A$3:$A$1424,$A1024),"-")</f>
        <v>0</v>
      </c>
      <c r="AO1024" s="27">
        <f>IFERROR(SUMIFS('[4]BD Unidades'!$AW$3:$AW$1424,'[4]BD Unidades'!$A$3:$A$1424,$A1024),"-")</f>
        <v>0</v>
      </c>
      <c r="AP1024" s="27">
        <f>IFERROR(SUMIFS('[4]BD Unidades'!$AY$3:$AY$1424,'[4]BD Unidades'!$A$3:$A$1424,$A1024),"-")</f>
        <v>0</v>
      </c>
      <c r="AQ1024" s="25">
        <f>IFERROR(SUMIFS('[4]BD Unidades'!$AZ$3:$AZ$1424,'[4]BD Unidades'!$A$3:$A$1424,$A1024),"-")</f>
        <v>0</v>
      </c>
      <c r="AR1024" s="25">
        <f>IFERROR(SUMIFS('[4]BD Unidades'!$BA$3:$BA$1424,'[4]BD Unidades'!$A$3:$A$1424,$A1024),"-")</f>
        <v>5.29025780101101</v>
      </c>
      <c r="AS1024" s="28">
        <f>SUMIFS('[4]BD Unidades'!$BC$3:$BC$1424,'[4]BD Unidades'!$A$3:$A$1424,$A1024)</f>
        <v>0</v>
      </c>
      <c r="AT1024" s="28">
        <f>SUMIFS('[4]BD Unidades'!$BE$3:$BE$1424,'[4]BD Unidades'!$A$3:$A$1424,$A1024)</f>
        <v>0</v>
      </c>
      <c r="AU1024" s="29">
        <f t="shared" si="62"/>
        <v>0</v>
      </c>
      <c r="AV1024" s="30">
        <f t="shared" si="63"/>
        <v>8.2696000000000006E-2</v>
      </c>
      <c r="AW1024" s="25">
        <f>IFERROR(SUMIFS('[4]BD Unidades'!$BI$3:$BI$1424,'[4]BD Unidades'!$A$3:$A$1424,$A1024),"-")</f>
        <v>0</v>
      </c>
      <c r="AX1024" s="25">
        <f>IFERROR(SUMIFS('[4]BD Unidades'!$BJ$3:$BJ$1424,'[4]BD Unidades'!$A$3:$A$1424,$A1024),"-")</f>
        <v>0</v>
      </c>
    </row>
    <row r="1025" spans="1:50" ht="14.4" x14ac:dyDescent="0.3">
      <c r="A1025" s="7">
        <v>112</v>
      </c>
      <c r="B1025" s="7" t="s">
        <v>6079</v>
      </c>
      <c r="D1025" s="8" t="s">
        <v>6080</v>
      </c>
      <c r="E1025" s="19" t="s">
        <v>5317</v>
      </c>
      <c r="F1025" s="19" t="s">
        <v>5317</v>
      </c>
      <c r="G1025" s="19" t="s">
        <v>6081</v>
      </c>
      <c r="H1025" s="19">
        <v>1</v>
      </c>
      <c r="I1025" s="19">
        <v>2024</v>
      </c>
      <c r="J1025" s="19" t="s">
        <v>45</v>
      </c>
      <c r="K1025" s="19" t="s">
        <v>5276</v>
      </c>
      <c r="L1025" s="19" t="s">
        <v>47</v>
      </c>
      <c r="M1025" s="19" t="s">
        <v>189</v>
      </c>
      <c r="N1025" s="19" t="s">
        <v>189</v>
      </c>
      <c r="O1025" s="19" t="s">
        <v>5134</v>
      </c>
      <c r="P1025" s="19" t="s">
        <v>51</v>
      </c>
      <c r="Q1025" s="9" t="s">
        <v>6082</v>
      </c>
      <c r="R1025" s="20">
        <v>267.096</v>
      </c>
      <c r="S1025" s="20">
        <v>8.2110000000000003</v>
      </c>
      <c r="T1025" s="20">
        <v>245.16499999999999</v>
      </c>
      <c r="U1025" s="20">
        <v>82</v>
      </c>
      <c r="V1025" s="21">
        <f>_xlfn.XLOOKUP(D1025,'[4]Gen. Real'!$A$2:$A$1168,'[4]Gen. Real'!$C$2:$C$1168,"-",0)</f>
        <v>589.59849999999994</v>
      </c>
      <c r="W1025" s="22"/>
      <c r="X1025" s="22" t="str">
        <f>_xlfn.XLOOKUP(D1025,[4]Vertimiento!$J$2:$J$119,[4]Vertimiento!$K$2:$K$119,"-",0)</f>
        <v>-</v>
      </c>
      <c r="Y1025" s="23" t="str">
        <f t="shared" si="60"/>
        <v>-</v>
      </c>
      <c r="Z1025" s="19" t="str">
        <f>_xlfn.XLOOKUP(D1025,[4]Cmg!$I$4:$I$99,[4]Cmg!$M$4:$M$99,"----",0,1)</f>
        <v>----</v>
      </c>
      <c r="AA1025" s="19" t="str">
        <f>_xlfn.XLOOKUP(D1025,[4]Cmg!$A$4:$A$101,[4]Cmg!$B$4:$B$101,"----",0,1)</f>
        <v>----</v>
      </c>
      <c r="AB1025" s="19" t="str">
        <f>_xlfn.XLOOKUP(D1025,[4]Cmg!$E$4:$E$101,[4]Cmg!$F$4:$F$101,"----",0,1)</f>
        <v>----</v>
      </c>
      <c r="AC1025" s="19" t="str">
        <f>_xlfn.XLOOKUP(D1025,[4]Cmg!$O$4:$O$101,[4]Cmg!$P$4:$P$101,"----",0,1)</f>
        <v>----</v>
      </c>
      <c r="AD1025" s="24" t="str">
        <f>_xlfn.XLOOKUP(D1025,[4]Cmg!$S$4:$S$101,[4]Cmg!$U$4:$U$101,"----",0,1)</f>
        <v>----</v>
      </c>
      <c r="AG1025" s="25">
        <f>IFERROR(SUMIFS('[4]BD Unidades'!$AH:$AH,'[4]BD Unidades'!$A:$A,'BD Centrales 2024'!$A1025),"-")</f>
        <v>266.60000000000002</v>
      </c>
      <c r="AH1025" s="25">
        <f>SUMIFS('[4]BD Unidades'!$AJ$3:$AJ$1424,'[4]BD Unidades'!$A$3:$A$1424,$A1025)</f>
        <v>0</v>
      </c>
      <c r="AI1025" s="25">
        <f>SUMIFS('[4]BD Unidades'!$AL$3:$AL$1424,'[4]BD Unidades'!$A$3:$A$1424,$A1025)</f>
        <v>8769.6432848114528</v>
      </c>
      <c r="AJ1025" s="26">
        <f t="shared" si="61"/>
        <v>1</v>
      </c>
      <c r="AK1025" s="27">
        <f>IFERROR(SUMIFS('[4]BD Unidades'!$AO$3:$AO$1424,'[4]BD Unidades'!$A$3:$A$1424,$A1025),"-")</f>
        <v>0</v>
      </c>
      <c r="AL1025" s="27">
        <f>IFERROR(SUMIFS('[4]BD Unidades'!$AQ$3:$AQ$1424,'[4]BD Unidades'!$A$3:$A$1424,$A1025),"-")</f>
        <v>0</v>
      </c>
      <c r="AM1025" s="27">
        <f>IFERROR(SUMIFS('[4]BD Unidades'!$AS$3:$AS$1424,'[4]BD Unidades'!$A$3:$A$1424,$A1025),"-")</f>
        <v>0</v>
      </c>
      <c r="AN1025" s="27">
        <f>IFERROR(SUMIFS('[4]BD Unidades'!$AU$3:$AU$1424,'[4]BD Unidades'!$A$3:$A$1424,$A1025),"-")</f>
        <v>0</v>
      </c>
      <c r="AO1025" s="27">
        <f>IFERROR(SUMIFS('[4]BD Unidades'!$AW$3:$AW$1424,'[4]BD Unidades'!$A$3:$A$1424,$A1025),"-")</f>
        <v>0</v>
      </c>
      <c r="AP1025" s="27">
        <f>IFERROR(SUMIFS('[4]BD Unidades'!$AY$3:$AY$1424,'[4]BD Unidades'!$A$3:$A$1424,$A1025),"-")</f>
        <v>0</v>
      </c>
      <c r="AQ1025" s="25">
        <f>IFERROR(SUMIFS('[4]BD Unidades'!$AZ$3:$AZ$1424,'[4]BD Unidades'!$A$3:$A$1424,$A1025),"-")</f>
        <v>262.04632766240371</v>
      </c>
      <c r="AR1025" s="25">
        <f>IFERROR(SUMIFS('[4]BD Unidades'!$BA$3:$BA$1424,'[4]BD Unidades'!$A$3:$A$1424,$A1025),"-")</f>
        <v>265.087244837691</v>
      </c>
      <c r="AS1025" s="28">
        <f>SUMIFS('[4]BD Unidades'!$BC$3:$BC$1424,'[4]BD Unidades'!$A$3:$A$1424,$A1025)</f>
        <v>9.1406615779632452E-2</v>
      </c>
      <c r="AT1025" s="28">
        <f>SUMIFS('[4]BD Unidades'!$BE$3:$BE$1424,'[4]BD Unidades'!$A$3:$A$1424,$A1025)</f>
        <v>0.9999251205559051</v>
      </c>
      <c r="AU1025" s="29">
        <f t="shared" si="62"/>
        <v>0.90852534925284878</v>
      </c>
      <c r="AV1025" s="30">
        <f t="shared" si="63"/>
        <v>8.2110000000000002E-2</v>
      </c>
      <c r="AW1025" s="25">
        <f>IFERROR(SUMIFS('[4]BD Unidades'!$BI$3:$BI$1424,'[4]BD Unidades'!$A$3:$A$1424,$A1025),"-")</f>
        <v>216.71150408390011</v>
      </c>
      <c r="AX1025" s="25">
        <f>IFERROR(SUMIFS('[4]BD Unidades'!$BJ$3:$BJ$1424,'[4]BD Unidades'!$A$3:$A$1424,$A1025),"-")</f>
        <v>139.26812099474336</v>
      </c>
    </row>
    <row r="1026" spans="1:50" ht="14.4" x14ac:dyDescent="0.3">
      <c r="A1026" s="7">
        <v>113</v>
      </c>
      <c r="B1026" s="7" t="s">
        <v>5826</v>
      </c>
      <c r="D1026" s="8" t="s">
        <v>5827</v>
      </c>
      <c r="E1026" s="19" t="s">
        <v>5828</v>
      </c>
      <c r="F1026" s="19" t="s">
        <v>5828</v>
      </c>
      <c r="G1026" s="19" t="s">
        <v>5829</v>
      </c>
      <c r="H1026" s="19">
        <v>2</v>
      </c>
      <c r="I1026" s="19">
        <v>2024</v>
      </c>
      <c r="J1026" s="19" t="s">
        <v>45</v>
      </c>
      <c r="K1026" s="19" t="s">
        <v>5261</v>
      </c>
      <c r="L1026" s="19" t="s">
        <v>47</v>
      </c>
      <c r="M1026" s="19" t="s">
        <v>497</v>
      </c>
      <c r="N1026" s="19" t="s">
        <v>498</v>
      </c>
      <c r="O1026" s="19" t="s">
        <v>499</v>
      </c>
      <c r="P1026" s="19" t="s">
        <v>51</v>
      </c>
      <c r="Q1026" s="9" t="s">
        <v>5830</v>
      </c>
      <c r="R1026" s="20">
        <v>73.09</v>
      </c>
      <c r="S1026" s="20">
        <v>2.16</v>
      </c>
      <c r="T1026" s="20">
        <v>71.510000000000005</v>
      </c>
      <c r="U1026" s="20">
        <v>2</v>
      </c>
      <c r="V1026" s="21">
        <f>_xlfn.XLOOKUP(D1026,'[4]Gen. Real'!$A$2:$A$1168,'[4]Gen. Real'!$C$2:$C$1168,"-",0)</f>
        <v>0.49412</v>
      </c>
      <c r="W1026" s="22"/>
      <c r="X1026" s="22" t="str">
        <f>_xlfn.XLOOKUP(D1026,[4]Vertimiento!$J$2:$J$119,[4]Vertimiento!$K$2:$K$119,"-",0)</f>
        <v>-</v>
      </c>
      <c r="Y1026" s="23" t="str">
        <f t="shared" si="60"/>
        <v>-</v>
      </c>
      <c r="Z1026" s="19" t="str">
        <f>_xlfn.XLOOKUP(D1026,[4]Cmg!$I$4:$I$99,[4]Cmg!$M$4:$M$99,"----",0,1)</f>
        <v>----</v>
      </c>
      <c r="AA1026" s="19" t="str">
        <f>_xlfn.XLOOKUP(D1026,[4]Cmg!$A$4:$A$101,[4]Cmg!$B$4:$B$101,"----",0,1)</f>
        <v>----</v>
      </c>
      <c r="AB1026" s="19" t="str">
        <f>_xlfn.XLOOKUP(D1026,[4]Cmg!$E$4:$E$101,[4]Cmg!$F$4:$F$101,"----",0,1)</f>
        <v>----</v>
      </c>
      <c r="AC1026" s="19" t="str">
        <f>_xlfn.XLOOKUP(D1026,[4]Cmg!$O$4:$O$101,[4]Cmg!$P$4:$P$101,"----",0,1)</f>
        <v>----</v>
      </c>
      <c r="AD1026" s="24" t="str">
        <f>_xlfn.XLOOKUP(D1026,[4]Cmg!$S$4:$S$101,[4]Cmg!$U$4:$U$101,"----",0,1)</f>
        <v>----</v>
      </c>
      <c r="AG1026" s="25">
        <f>IFERROR(SUMIFS('[4]BD Unidades'!$AH:$AH,'[4]BD Unidades'!$A:$A,'BD Centrales 2024'!$A1026),"-")</f>
        <v>70.906000000000006</v>
      </c>
      <c r="AH1026" s="25">
        <f>SUMIFS('[4]BD Unidades'!$AJ$3:$AJ$1424,'[4]BD Unidades'!$A$3:$A$1424,$A1026)</f>
        <v>8590.4868595795142</v>
      </c>
      <c r="AI1026" s="25">
        <f>SUMIFS('[4]BD Unidades'!$AL$3:$AL$1424,'[4]BD Unidades'!$A$3:$A$1424,$A1026)</f>
        <v>15.917648105075935</v>
      </c>
      <c r="AJ1026" s="26">
        <f t="shared" si="61"/>
        <v>1.8495119641266215E-3</v>
      </c>
      <c r="AK1026" s="27">
        <f>IFERROR(SUMIFS('[4]BD Unidades'!$AO$3:$AO$1424,'[4]BD Unidades'!$A$3:$A$1424,$A1026),"-")</f>
        <v>0</v>
      </c>
      <c r="AL1026" s="27">
        <f>IFERROR(SUMIFS('[4]BD Unidades'!$AQ$3:$AQ$1424,'[4]BD Unidades'!$A$3:$A$1424,$A1026),"-")</f>
        <v>0</v>
      </c>
      <c r="AM1026" s="27">
        <f>IFERROR(SUMIFS('[4]BD Unidades'!$AS$3:$AS$1424,'[4]BD Unidades'!$A$3:$A$1424,$A1026),"-")</f>
        <v>0</v>
      </c>
      <c r="AN1026" s="27">
        <f>IFERROR(SUMIFS('[4]BD Unidades'!$AU$3:$AU$1424,'[4]BD Unidades'!$A$3:$A$1424,$A1026),"-")</f>
        <v>0</v>
      </c>
      <c r="AO1026" s="27">
        <f>IFERROR(SUMIFS('[4]BD Unidades'!$AW$3:$AW$1424,'[4]BD Unidades'!$A$3:$A$1424,$A1026),"-")</f>
        <v>0</v>
      </c>
      <c r="AP1026" s="27">
        <f>IFERROR(SUMIFS('[4]BD Unidades'!$AY$3:$AY$1424,'[4]BD Unidades'!$A$3:$A$1424,$A1026),"-")</f>
        <v>0</v>
      </c>
      <c r="AQ1026" s="25">
        <f>IFERROR(SUMIFS('[4]BD Unidades'!$AZ$3:$AZ$1424,'[4]BD Unidades'!$A$3:$A$1424,$A1026),"-")</f>
        <v>70.906000000000006</v>
      </c>
      <c r="AR1026" s="25">
        <f>IFERROR(SUMIFS('[4]BD Unidades'!$BA$3:$BA$1424,'[4]BD Unidades'!$A$3:$A$1424,$A1026),"-")</f>
        <v>71.9519994572684</v>
      </c>
      <c r="AS1026" s="28">
        <f>SUMIFS('[4]BD Unidades'!$BC$3:$BC$1424,'[4]BD Unidades'!$A$3:$A$1424,$A1026)</f>
        <v>9.8443015460391301E-5</v>
      </c>
      <c r="AT1026" s="28">
        <f>SUMIFS('[4]BD Unidades'!$BE$3:$BE$1424,'[4]BD Unidades'!$A$3:$A$1424,$A1026)</f>
        <v>0.97992389031729132</v>
      </c>
      <c r="AU1026" s="29">
        <f t="shared" si="62"/>
        <v>0.97982742365460684</v>
      </c>
      <c r="AV1026" s="30">
        <f t="shared" si="63"/>
        <v>2.1600000000000001E-2</v>
      </c>
      <c r="AW1026" s="25">
        <f>IFERROR(SUMIFS('[4]BD Unidades'!$BI$3:$BI$1424,'[4]BD Unidades'!$A$3:$A$1424,$A1026),"-")</f>
        <v>70.020314047222939</v>
      </c>
      <c r="AX1026" s="25">
        <f>IFERROR(SUMIFS('[4]BD Unidades'!$BJ$3:$BJ$1424,'[4]BD Unidades'!$A$3:$A$1424,$A1026),"-")</f>
        <v>44.998061409066821</v>
      </c>
    </row>
    <row r="1027" spans="1:50" ht="14.4" x14ac:dyDescent="0.3">
      <c r="A1027" s="7">
        <v>120</v>
      </c>
      <c r="B1027" s="7" t="s">
        <v>5746</v>
      </c>
      <c r="D1027" s="8" t="s">
        <v>5747</v>
      </c>
      <c r="E1027" s="19" t="s">
        <v>5748</v>
      </c>
      <c r="F1027" s="19" t="s">
        <v>5748</v>
      </c>
      <c r="G1027" s="19" t="s">
        <v>5749</v>
      </c>
      <c r="H1027" s="19">
        <v>1</v>
      </c>
      <c r="I1027" s="19">
        <v>2024</v>
      </c>
      <c r="J1027" s="19" t="s">
        <v>45</v>
      </c>
      <c r="K1027" s="19" t="s">
        <v>5261</v>
      </c>
      <c r="L1027" s="19" t="s">
        <v>47</v>
      </c>
      <c r="M1027" s="19" t="s">
        <v>497</v>
      </c>
      <c r="N1027" s="19" t="s">
        <v>498</v>
      </c>
      <c r="O1027" s="19" t="s">
        <v>499</v>
      </c>
      <c r="P1027" s="19" t="s">
        <v>51</v>
      </c>
      <c r="Q1027" s="9" t="s">
        <v>77</v>
      </c>
      <c r="R1027" s="20">
        <v>23.8</v>
      </c>
      <c r="S1027" s="20">
        <v>0.55000000000000004</v>
      </c>
      <c r="T1027" s="20">
        <v>23.6691</v>
      </c>
      <c r="U1027" s="20">
        <v>2</v>
      </c>
      <c r="V1027" s="21">
        <f>_xlfn.XLOOKUP(D1027,'[4]Gen. Real'!$A$2:$A$1168,'[4]Gen. Real'!$C$2:$C$1168,"-",0)</f>
        <v>0.33450000000000002</v>
      </c>
      <c r="W1027" s="22"/>
      <c r="X1027" s="22" t="str">
        <f>_xlfn.XLOOKUP(D1027,[4]Vertimiento!$J$2:$J$119,[4]Vertimiento!$K$2:$K$119,"-",0)</f>
        <v>-</v>
      </c>
      <c r="Y1027" s="23" t="str">
        <f t="shared" ref="Y1027:Y1090" si="64">IFERROR(X1027/(V1027+X1027),"-")</f>
        <v>-</v>
      </c>
      <c r="Z1027" s="19" t="str">
        <f>_xlfn.XLOOKUP(D1027,[4]Cmg!$I$4:$I$99,[4]Cmg!$M$4:$M$99,"----",0,1)</f>
        <v>----</v>
      </c>
      <c r="AA1027" s="19" t="str">
        <f>_xlfn.XLOOKUP(D1027,[4]Cmg!$A$4:$A$101,[4]Cmg!$B$4:$B$101,"----",0,1)</f>
        <v>----</v>
      </c>
      <c r="AB1027" s="19" t="str">
        <f>_xlfn.XLOOKUP(D1027,[4]Cmg!$E$4:$E$101,[4]Cmg!$F$4:$F$101,"----",0,1)</f>
        <v>----</v>
      </c>
      <c r="AC1027" s="19" t="str">
        <f>_xlfn.XLOOKUP(D1027,[4]Cmg!$O$4:$O$101,[4]Cmg!$P$4:$P$101,"----",0,1)</f>
        <v>----</v>
      </c>
      <c r="AD1027" s="24" t="str">
        <f>_xlfn.XLOOKUP(D1027,[4]Cmg!$S$4:$S$101,[4]Cmg!$U$4:$U$101,"----",0,1)</f>
        <v>----</v>
      </c>
      <c r="AG1027" s="25">
        <f>IFERROR(SUMIFS('[4]BD Unidades'!$AH:$AH,'[4]BD Unidades'!$A:$A,'BD Centrales 2024'!$A1027),"-")</f>
        <v>23.8</v>
      </c>
      <c r="AH1027" s="25">
        <f>SUMIFS('[4]BD Unidades'!$AJ$3:$AJ$1424,'[4]BD Unidades'!$A$3:$A$1424,$A1027)</f>
        <v>8749.25</v>
      </c>
      <c r="AI1027" s="25">
        <f>SUMIFS('[4]BD Unidades'!$AL$3:$AL$1424,'[4]BD Unidades'!$A$3:$A$1424,$A1027)</f>
        <v>0</v>
      </c>
      <c r="AJ1027" s="26">
        <f t="shared" ref="AJ1027:AJ1090" si="65">IFERROR(AI1027/(AH1027+AI1027),"-")</f>
        <v>0</v>
      </c>
      <c r="AK1027" s="27">
        <f>IFERROR(SUMIFS('[4]BD Unidades'!$AO$3:$AO$1424,'[4]BD Unidades'!$A$3:$A$1424,$A1027),"-")</f>
        <v>0</v>
      </c>
      <c r="AL1027" s="27">
        <f>IFERROR(SUMIFS('[4]BD Unidades'!$AQ$3:$AQ$1424,'[4]BD Unidades'!$A$3:$A$1424,$A1027),"-")</f>
        <v>0</v>
      </c>
      <c r="AM1027" s="27">
        <f>IFERROR(SUMIFS('[4]BD Unidades'!$AS$3:$AS$1424,'[4]BD Unidades'!$A$3:$A$1424,$A1027),"-")</f>
        <v>0</v>
      </c>
      <c r="AN1027" s="27">
        <f>IFERROR(SUMIFS('[4]BD Unidades'!$AU$3:$AU$1424,'[4]BD Unidades'!$A$3:$A$1424,$A1027),"-")</f>
        <v>0</v>
      </c>
      <c r="AO1027" s="27">
        <f>IFERROR(SUMIFS('[4]BD Unidades'!$AW$3:$AW$1424,'[4]BD Unidades'!$A$3:$A$1424,$A1027),"-")</f>
        <v>0</v>
      </c>
      <c r="AP1027" s="27">
        <f>IFERROR(SUMIFS('[4]BD Unidades'!$AY$3:$AY$1424,'[4]BD Unidades'!$A$3:$A$1424,$A1027),"-")</f>
        <v>0</v>
      </c>
      <c r="AQ1027" s="25">
        <f>IFERROR(SUMIFS('[4]BD Unidades'!$AZ$3:$AZ$1424,'[4]BD Unidades'!$A$3:$A$1424,$A1027),"-")</f>
        <v>23.799999999999997</v>
      </c>
      <c r="AR1027" s="25">
        <f>IFERROR(SUMIFS('[4]BD Unidades'!$BA$3:$BA$1424,'[4]BD Unidades'!$A$3:$A$1424,$A1027),"-")</f>
        <v>23.8</v>
      </c>
      <c r="AS1027" s="28">
        <f>SUMIFS('[4]BD Unidades'!$BC$3:$BC$1424,'[4]BD Unidades'!$A$3:$A$1424,$A1027)</f>
        <v>9.70408530010782E-3</v>
      </c>
      <c r="AT1027" s="28">
        <f>SUMIFS('[4]BD Unidades'!$BE$3:$BE$1424,'[4]BD Unidades'!$A$3:$A$1424,$A1027)</f>
        <v>0.99604394353369796</v>
      </c>
      <c r="AU1027" s="29">
        <f t="shared" ref="AU1027:AU1090" si="66">IFERROR(AT1027*(1-AS1027),"-")</f>
        <v>0.98637824814299124</v>
      </c>
      <c r="AV1027" s="30">
        <f t="shared" ref="AV1027:AV1090" si="67">IFERROR(S1027/100,"-")</f>
        <v>5.5000000000000005E-3</v>
      </c>
      <c r="AW1027" s="25">
        <f>IFERROR(SUMIFS('[4]BD Unidades'!$BI$3:$BI$1424,'[4]BD Unidades'!$A$3:$A$1424,$A1027),"-")</f>
        <v>23.346685393121312</v>
      </c>
      <c r="AX1027" s="25">
        <f>IFERROR(SUMIFS('[4]BD Unidades'!$BJ$3:$BJ$1424,'[4]BD Unidades'!$A$3:$A$1424,$A1027),"-")</f>
        <v>15.00358285039</v>
      </c>
    </row>
    <row r="1028" spans="1:50" ht="14.4" x14ac:dyDescent="0.3">
      <c r="A1028" s="7">
        <v>122</v>
      </c>
      <c r="B1028" s="7" t="s">
        <v>5921</v>
      </c>
      <c r="D1028" s="8" t="s">
        <v>5922</v>
      </c>
      <c r="E1028" s="19" t="s">
        <v>5904</v>
      </c>
      <c r="F1028" s="19" t="s">
        <v>5904</v>
      </c>
      <c r="G1028" s="19" t="s">
        <v>5923</v>
      </c>
      <c r="H1028" s="19">
        <v>3</v>
      </c>
      <c r="I1028" s="19">
        <v>2024</v>
      </c>
      <c r="J1028" s="19" t="s">
        <v>45</v>
      </c>
      <c r="K1028" s="19" t="s">
        <v>5261</v>
      </c>
      <c r="L1028" s="19" t="s">
        <v>47</v>
      </c>
      <c r="M1028" s="19" t="s">
        <v>497</v>
      </c>
      <c r="N1028" s="19" t="s">
        <v>579</v>
      </c>
      <c r="O1028" s="19" t="s">
        <v>579</v>
      </c>
      <c r="P1028" s="19" t="s">
        <v>51</v>
      </c>
      <c r="Q1028" s="9" t="s">
        <v>5924</v>
      </c>
      <c r="R1028" s="20">
        <v>58</v>
      </c>
      <c r="S1028" s="20">
        <v>0.55000000000000004</v>
      </c>
      <c r="T1028" s="20">
        <v>57.680999999999997</v>
      </c>
      <c r="U1028" s="20">
        <v>2</v>
      </c>
      <c r="V1028" s="21">
        <f>_xlfn.XLOOKUP(D1028,'[4]Gen. Real'!$A$2:$A$1168,'[4]Gen. Real'!$C$2:$C$1168,"-",0)</f>
        <v>0.55806</v>
      </c>
      <c r="W1028" s="22"/>
      <c r="X1028" s="22" t="str">
        <f>_xlfn.XLOOKUP(D1028,[4]Vertimiento!$J$2:$J$119,[4]Vertimiento!$K$2:$K$119,"-",0)</f>
        <v>-</v>
      </c>
      <c r="Y1028" s="23" t="str">
        <f t="shared" si="64"/>
        <v>-</v>
      </c>
      <c r="Z1028" s="19" t="str">
        <f>_xlfn.XLOOKUP(D1028,[4]Cmg!$I$4:$I$99,[4]Cmg!$M$4:$M$99,"----",0,1)</f>
        <v>----</v>
      </c>
      <c r="AA1028" s="19" t="str">
        <f>_xlfn.XLOOKUP(D1028,[4]Cmg!$A$4:$A$101,[4]Cmg!$B$4:$B$101,"----",0,1)</f>
        <v>----</v>
      </c>
      <c r="AB1028" s="19" t="str">
        <f>_xlfn.XLOOKUP(D1028,[4]Cmg!$E$4:$E$101,[4]Cmg!$F$4:$F$101,"----",0,1)</f>
        <v>----</v>
      </c>
      <c r="AC1028" s="19" t="str">
        <f>_xlfn.XLOOKUP(D1028,[4]Cmg!$O$4:$O$101,[4]Cmg!$P$4:$P$101,"----",0,1)</f>
        <v>----</v>
      </c>
      <c r="AD1028" s="24" t="str">
        <f>_xlfn.XLOOKUP(D1028,[4]Cmg!$S$4:$S$101,[4]Cmg!$U$4:$U$101,"----",0,1)</f>
        <v>----</v>
      </c>
      <c r="AG1028" s="25">
        <f>IFERROR(SUMIFS('[4]BD Unidades'!$AH:$AH,'[4]BD Unidades'!$A:$A,'BD Centrales 2024'!$A1028),"-")</f>
        <v>0</v>
      </c>
      <c r="AH1028" s="25">
        <f>SUMIFS('[4]BD Unidades'!$AJ$3:$AJ$1424,'[4]BD Unidades'!$A$3:$A$1424,$A1028)</f>
        <v>8719.5873855114951</v>
      </c>
      <c r="AI1028" s="25">
        <f>SUMIFS('[4]BD Unidades'!$AL$3:$AL$1424,'[4]BD Unidades'!$A$3:$A$1424,$A1028)</f>
        <v>29.372217158045991</v>
      </c>
      <c r="AJ1028" s="26">
        <f t="shared" si="65"/>
        <v>3.3572240005638777E-3</v>
      </c>
      <c r="AK1028" s="27">
        <f>IFERROR(SUMIFS('[4]BD Unidades'!$AO$3:$AO$1424,'[4]BD Unidades'!$A$3:$A$1424,$A1028),"-")</f>
        <v>0</v>
      </c>
      <c r="AL1028" s="27">
        <f>IFERROR(SUMIFS('[4]BD Unidades'!$AQ$3:$AQ$1424,'[4]BD Unidades'!$A$3:$A$1424,$A1028),"-")</f>
        <v>0</v>
      </c>
      <c r="AM1028" s="27">
        <f>IFERROR(SUMIFS('[4]BD Unidades'!$AS$3:$AS$1424,'[4]BD Unidades'!$A$3:$A$1424,$A1028),"-")</f>
        <v>0</v>
      </c>
      <c r="AN1028" s="27">
        <f>IFERROR(SUMIFS('[4]BD Unidades'!$AU$3:$AU$1424,'[4]BD Unidades'!$A$3:$A$1424,$A1028),"-")</f>
        <v>0</v>
      </c>
      <c r="AO1028" s="27">
        <f>IFERROR(SUMIFS('[4]BD Unidades'!$AW$3:$AW$1424,'[4]BD Unidades'!$A$3:$A$1424,$A1028),"-")</f>
        <v>0</v>
      </c>
      <c r="AP1028" s="27">
        <f>IFERROR(SUMIFS('[4]BD Unidades'!$AY$3:$AY$1424,'[4]BD Unidades'!$A$3:$A$1424,$A1028),"-")</f>
        <v>0</v>
      </c>
      <c r="AQ1028" s="25">
        <f>IFERROR(SUMIFS('[4]BD Unidades'!$AZ$3:$AZ$1424,'[4]BD Unidades'!$A$3:$A$1424,$A1028),"-")</f>
        <v>0</v>
      </c>
      <c r="AR1028" s="25">
        <f>IFERROR(SUMIFS('[4]BD Unidades'!$BA$3:$BA$1424,'[4]BD Unidades'!$A$3:$A$1424,$A1028),"-")</f>
        <v>57.9982430623038</v>
      </c>
      <c r="AS1028" s="28">
        <f>SUMIFS('[4]BD Unidades'!$BC$3:$BC$1424,'[4]BD Unidades'!$A$3:$A$1424,$A1028)</f>
        <v>0</v>
      </c>
      <c r="AT1028" s="28">
        <f>SUMIFS('[4]BD Unidades'!$BE$3:$BE$1424,'[4]BD Unidades'!$A$3:$A$1424,$A1028)</f>
        <v>0</v>
      </c>
      <c r="AU1028" s="29">
        <f t="shared" si="66"/>
        <v>0</v>
      </c>
      <c r="AV1028" s="30">
        <f t="shared" si="67"/>
        <v>5.5000000000000005E-3</v>
      </c>
      <c r="AW1028" s="25">
        <f>IFERROR(SUMIFS('[4]BD Unidades'!$BI$3:$BI$1424,'[4]BD Unidades'!$A$3:$A$1424,$A1028),"-")</f>
        <v>0</v>
      </c>
      <c r="AX1028" s="25">
        <f>IFERROR(SUMIFS('[4]BD Unidades'!$BJ$3:$BJ$1424,'[4]BD Unidades'!$A$3:$A$1424,$A1028),"-")</f>
        <v>0</v>
      </c>
    </row>
    <row r="1029" spans="1:50" ht="14.4" x14ac:dyDescent="0.3">
      <c r="A1029" s="7">
        <v>126</v>
      </c>
      <c r="B1029" s="7" t="s">
        <v>6113</v>
      </c>
      <c r="D1029" s="8" t="s">
        <v>6114</v>
      </c>
      <c r="E1029" s="19" t="s">
        <v>73</v>
      </c>
      <c r="F1029" s="19" t="s">
        <v>73</v>
      </c>
      <c r="G1029" s="19" t="s">
        <v>6115</v>
      </c>
      <c r="H1029" s="19">
        <v>2</v>
      </c>
      <c r="I1029" s="19">
        <v>2024</v>
      </c>
      <c r="J1029" s="19" t="s">
        <v>45</v>
      </c>
      <c r="K1029" s="19" t="s">
        <v>5261</v>
      </c>
      <c r="L1029" s="19" t="s">
        <v>47</v>
      </c>
      <c r="M1029" s="19" t="s">
        <v>189</v>
      </c>
      <c r="N1029" s="19" t="s">
        <v>189</v>
      </c>
      <c r="O1029" s="19" t="s">
        <v>3325</v>
      </c>
      <c r="P1029" s="19" t="s">
        <v>51</v>
      </c>
      <c r="Q1029" s="9" t="s">
        <v>6117</v>
      </c>
      <c r="R1029" s="20">
        <v>240.60210000000001</v>
      </c>
      <c r="S1029" s="20">
        <v>0.65869999999999995</v>
      </c>
      <c r="T1029" s="20">
        <v>239.01730000000001</v>
      </c>
      <c r="U1029" s="20">
        <v>5</v>
      </c>
      <c r="V1029" s="21">
        <f>_xlfn.XLOOKUP(D1029,'[4]Gen. Real'!$A$2:$A$1168,'[4]Gen. Real'!$C$2:$C$1168,"-",0)</f>
        <v>363.41800000000001</v>
      </c>
      <c r="W1029" s="22"/>
      <c r="X1029" s="22" t="str">
        <f>_xlfn.XLOOKUP(D1029,[4]Vertimiento!$J$2:$J$119,[4]Vertimiento!$K$2:$K$119,"-",0)</f>
        <v>-</v>
      </c>
      <c r="Y1029" s="23" t="str">
        <f t="shared" si="64"/>
        <v>-</v>
      </c>
      <c r="Z1029" s="19" t="str">
        <f>_xlfn.XLOOKUP(D1029,[4]Cmg!$I$4:$I$99,[4]Cmg!$M$4:$M$99,"----",0,1)</f>
        <v>----</v>
      </c>
      <c r="AA1029" s="19" t="str">
        <f>_xlfn.XLOOKUP(D1029,[4]Cmg!$A$4:$A$101,[4]Cmg!$B$4:$B$101,"----",0,1)</f>
        <v>----</v>
      </c>
      <c r="AB1029" s="19" t="str">
        <f>_xlfn.XLOOKUP(D1029,[4]Cmg!$E$4:$E$101,[4]Cmg!$F$4:$F$101,"----",0,1)</f>
        <v>----</v>
      </c>
      <c r="AC1029" s="19" t="str">
        <f>_xlfn.XLOOKUP(D1029,[4]Cmg!$O$4:$O$101,[4]Cmg!$P$4:$P$101,"----",0,1)</f>
        <v>----</v>
      </c>
      <c r="AD1029" s="24" t="str">
        <f>_xlfn.XLOOKUP(D1029,[4]Cmg!$S$4:$S$101,[4]Cmg!$U$4:$U$101,"----",0,1)</f>
        <v>----</v>
      </c>
      <c r="AG1029" s="25">
        <f>IFERROR(SUMIFS('[4]BD Unidades'!$AH:$AH,'[4]BD Unidades'!$A:$A,'BD Centrales 2024'!$A1029),"-")</f>
        <v>236.90013114754098</v>
      </c>
      <c r="AH1029" s="25">
        <f>SUMIFS('[4]BD Unidades'!$AJ$3:$AJ$1424,'[4]BD Unidades'!$A$3:$A$1424,$A1029)</f>
        <v>0</v>
      </c>
      <c r="AI1029" s="25">
        <f>SUMIFS('[4]BD Unidades'!$AL$3:$AL$1424,'[4]BD Unidades'!$A$3:$A$1424,$A1029)</f>
        <v>8191.2880555697575</v>
      </c>
      <c r="AJ1029" s="26">
        <f t="shared" si="65"/>
        <v>1</v>
      </c>
      <c r="AK1029" s="27">
        <f>IFERROR(SUMIFS('[4]BD Unidades'!$AO$3:$AO$1424,'[4]BD Unidades'!$A$3:$A$1424,$A1029),"-")</f>
        <v>0</v>
      </c>
      <c r="AL1029" s="27">
        <f>IFERROR(SUMIFS('[4]BD Unidades'!$AQ$3:$AQ$1424,'[4]BD Unidades'!$A$3:$A$1424,$A1029),"-")</f>
        <v>0</v>
      </c>
      <c r="AM1029" s="27">
        <f>IFERROR(SUMIFS('[4]BD Unidades'!$AS$3:$AS$1424,'[4]BD Unidades'!$A$3:$A$1424,$A1029),"-")</f>
        <v>0</v>
      </c>
      <c r="AN1029" s="27">
        <f>IFERROR(SUMIFS('[4]BD Unidades'!$AU$3:$AU$1424,'[4]BD Unidades'!$A$3:$A$1424,$A1029),"-")</f>
        <v>0</v>
      </c>
      <c r="AO1029" s="27">
        <f>IFERROR(SUMIFS('[4]BD Unidades'!$AW$3:$AW$1424,'[4]BD Unidades'!$A$3:$A$1424,$A1029),"-")</f>
        <v>0</v>
      </c>
      <c r="AP1029" s="27">
        <f>IFERROR(SUMIFS('[4]BD Unidades'!$AY$3:$AY$1424,'[4]BD Unidades'!$A$3:$A$1424,$A1029),"-")</f>
        <v>0</v>
      </c>
      <c r="AQ1029" s="25">
        <f>IFERROR(SUMIFS('[4]BD Unidades'!$AZ$3:$AZ$1424,'[4]BD Unidades'!$A$3:$A$1424,$A1029),"-")</f>
        <v>233.09455486179189</v>
      </c>
      <c r="AR1029" s="25">
        <f>IFERROR(SUMIFS('[4]BD Unidades'!$BA$3:$BA$1424,'[4]BD Unidades'!$A$3:$A$1424,$A1029),"-")</f>
        <v>244.699846003772</v>
      </c>
      <c r="AS1029" s="28">
        <f>SUMIFS('[4]BD Unidades'!$BC$3:$BC$1424,'[4]BD Unidades'!$A$3:$A$1424,$A1029)</f>
        <v>1.7976765406499687E-2</v>
      </c>
      <c r="AT1029" s="28">
        <f>SUMIFS('[4]BD Unidades'!$BE$3:$BE$1424,'[4]BD Unidades'!$A$3:$A$1424,$A1029)</f>
        <v>0.93880375410853201</v>
      </c>
      <c r="AU1029" s="29">
        <f t="shared" si="66"/>
        <v>0.92192709925818173</v>
      </c>
      <c r="AV1029" s="30">
        <f t="shared" si="67"/>
        <v>6.5869999999999991E-3</v>
      </c>
      <c r="AW1029" s="25">
        <f>IFERROR(SUMIFS('[4]BD Unidades'!$BI$3:$BI$1424,'[4]BD Unidades'!$A$3:$A$1424,$A1029),"-")</f>
        <v>216.68858026622115</v>
      </c>
      <c r="AX1029" s="25">
        <f>IFERROR(SUMIFS('[4]BD Unidades'!$BJ$3:$BJ$1424,'[4]BD Unidades'!$A$3:$A$1424,$A1029),"-")</f>
        <v>139.25338916484964</v>
      </c>
    </row>
    <row r="1030" spans="1:50" ht="14.4" x14ac:dyDescent="0.3">
      <c r="A1030" s="7">
        <v>133</v>
      </c>
      <c r="B1030" s="7" t="s">
        <v>6172</v>
      </c>
      <c r="D1030" s="8" t="s">
        <v>6173</v>
      </c>
      <c r="E1030" s="19" t="s">
        <v>73</v>
      </c>
      <c r="F1030" s="19" t="s">
        <v>73</v>
      </c>
      <c r="G1030" s="19" t="s">
        <v>6174</v>
      </c>
      <c r="H1030" s="19">
        <v>2</v>
      </c>
      <c r="I1030" s="19">
        <v>2024</v>
      </c>
      <c r="J1030" s="19" t="s">
        <v>45</v>
      </c>
      <c r="K1030" s="19" t="s">
        <v>5261</v>
      </c>
      <c r="L1030" s="19" t="s">
        <v>47</v>
      </c>
      <c r="M1030" s="19" t="s">
        <v>48</v>
      </c>
      <c r="N1030" s="19" t="s">
        <v>48</v>
      </c>
      <c r="O1030" s="19" t="s">
        <v>587</v>
      </c>
      <c r="P1030" s="19" t="s">
        <v>51</v>
      </c>
      <c r="Q1030" s="9" t="s">
        <v>505</v>
      </c>
      <c r="R1030" s="20" t="s">
        <v>6176</v>
      </c>
      <c r="S1030" s="20" t="s">
        <v>6295</v>
      </c>
      <c r="T1030" s="20" t="s">
        <v>6177</v>
      </c>
      <c r="U1030" s="20">
        <v>5</v>
      </c>
      <c r="V1030" s="21">
        <f>_xlfn.XLOOKUP(D1030,'[4]Gen. Real'!$A$2:$A$1168,'[4]Gen. Real'!$C$2:$C$1168,"-",0)</f>
        <v>123.727</v>
      </c>
      <c r="W1030" s="22"/>
      <c r="X1030" s="22" t="str">
        <f>_xlfn.XLOOKUP(D1030,[4]Vertimiento!$J$2:$J$119,[4]Vertimiento!$K$2:$K$119,"-",0)</f>
        <v>-</v>
      </c>
      <c r="Y1030" s="23" t="str">
        <f t="shared" si="64"/>
        <v>-</v>
      </c>
      <c r="Z1030" s="19" t="str">
        <f>_xlfn.XLOOKUP(D1030,[4]Cmg!$I$4:$I$99,[4]Cmg!$M$4:$M$99,"----",0,1)</f>
        <v>----</v>
      </c>
      <c r="AA1030" s="19" t="str">
        <f>_xlfn.XLOOKUP(D1030,[4]Cmg!$A$4:$A$101,[4]Cmg!$B$4:$B$101,"----",0,1)</f>
        <v>----</v>
      </c>
      <c r="AB1030" s="19" t="str">
        <f>_xlfn.XLOOKUP(D1030,[4]Cmg!$E$4:$E$101,[4]Cmg!$F$4:$F$101,"----",0,1)</f>
        <v>----</v>
      </c>
      <c r="AC1030" s="19" t="str">
        <f>_xlfn.XLOOKUP(D1030,[4]Cmg!$O$4:$O$101,[4]Cmg!$P$4:$P$101,"----",0,1)</f>
        <v>----</v>
      </c>
      <c r="AD1030" s="24" t="str">
        <f>_xlfn.XLOOKUP(D1030,[4]Cmg!$S$4:$S$101,[4]Cmg!$U$4:$U$101,"----",0,1)</f>
        <v>----</v>
      </c>
      <c r="AG1030" s="25">
        <f>IFERROR(SUMIFS('[4]BD Unidades'!$AH:$AH,'[4]BD Unidades'!$A:$A,'BD Centrales 2024'!$A1030),"-")</f>
        <v>231.10632950819672</v>
      </c>
      <c r="AH1030" s="25">
        <f>SUMIFS('[4]BD Unidades'!$AJ$3:$AJ$1424,'[4]BD Unidades'!$A$3:$A$1424,$A1030)</f>
        <v>0</v>
      </c>
      <c r="AI1030" s="25">
        <f>SUMIFS('[4]BD Unidades'!$AL$3:$AL$1424,'[4]BD Unidades'!$A$3:$A$1424,$A1030)</f>
        <v>0</v>
      </c>
      <c r="AJ1030" s="26" t="str">
        <f t="shared" si="65"/>
        <v>-</v>
      </c>
      <c r="AK1030" s="27">
        <f>IFERROR(SUMIFS('[4]BD Unidades'!$AO$3:$AO$1424,'[4]BD Unidades'!$A$3:$A$1424,$A1030),"-")</f>
        <v>0</v>
      </c>
      <c r="AL1030" s="27">
        <f>IFERROR(SUMIFS('[4]BD Unidades'!$AQ$3:$AQ$1424,'[4]BD Unidades'!$A$3:$A$1424,$A1030),"-")</f>
        <v>0</v>
      </c>
      <c r="AM1030" s="27">
        <f>IFERROR(SUMIFS('[4]BD Unidades'!$AS$3:$AS$1424,'[4]BD Unidades'!$A$3:$A$1424,$A1030),"-")</f>
        <v>0</v>
      </c>
      <c r="AN1030" s="27">
        <f>IFERROR(SUMIFS('[4]BD Unidades'!$AU$3:$AU$1424,'[4]BD Unidades'!$A$3:$A$1424,$A1030),"-")</f>
        <v>0</v>
      </c>
      <c r="AO1030" s="27">
        <f>IFERROR(SUMIFS('[4]BD Unidades'!$AW$3:$AW$1424,'[4]BD Unidades'!$A$3:$A$1424,$A1030),"-")</f>
        <v>0</v>
      </c>
      <c r="AP1030" s="27">
        <f>IFERROR(SUMIFS('[4]BD Unidades'!$AY$3:$AY$1424,'[4]BD Unidades'!$A$3:$A$1424,$A1030),"-")</f>
        <v>0</v>
      </c>
      <c r="AQ1030" s="25">
        <f>IFERROR(SUMIFS('[4]BD Unidades'!$AZ$3:$AZ$1424,'[4]BD Unidades'!$A$3:$A$1424,$A1030),"-")</f>
        <v>230.16490810919601</v>
      </c>
      <c r="AR1030" s="25">
        <f>IFERROR(SUMIFS('[4]BD Unidades'!$BA$3:$BA$1424,'[4]BD Unidades'!$A$3:$A$1424,$A1030),"-")</f>
        <v>242.29851092555401</v>
      </c>
      <c r="AS1030" s="28">
        <f>SUMIFS('[4]BD Unidades'!$BC$3:$BC$1424,'[4]BD Unidades'!$A$3:$A$1424,$A1030)</f>
        <v>0</v>
      </c>
      <c r="AT1030" s="28">
        <f>SUMIFS('[4]BD Unidades'!$BE$3:$BE$1424,'[4]BD Unidades'!$A$3:$A$1424,$A1030)</f>
        <v>0</v>
      </c>
      <c r="AU1030" s="29">
        <f t="shared" si="66"/>
        <v>0</v>
      </c>
      <c r="AV1030" s="30" t="str">
        <f t="shared" si="67"/>
        <v>-</v>
      </c>
      <c r="AW1030" s="25">
        <f>IFERROR(SUMIFS('[4]BD Unidades'!$BI$3:$BI$1424,'[4]BD Unidades'!$A$3:$A$1424,$A1030),"-")</f>
        <v>196.89112651403002</v>
      </c>
      <c r="AX1030" s="25">
        <f>IFERROR(SUMIFS('[4]BD Unidades'!$BJ$3:$BJ$1424,'[4]BD Unidades'!$A$3:$A$1424,$A1030),"-")</f>
        <v>126.53069501807028</v>
      </c>
    </row>
    <row r="1031" spans="1:50" ht="14.4" x14ac:dyDescent="0.3">
      <c r="A1031" s="7">
        <v>137</v>
      </c>
      <c r="B1031" s="7" t="s">
        <v>5448</v>
      </c>
      <c r="D1031" s="8" t="s">
        <v>5449</v>
      </c>
      <c r="E1031" s="19" t="s">
        <v>5450</v>
      </c>
      <c r="F1031" s="19" t="s">
        <v>5451</v>
      </c>
      <c r="G1031" s="19" t="s">
        <v>435</v>
      </c>
      <c r="H1031" s="19">
        <v>2</v>
      </c>
      <c r="I1031" s="19">
        <v>2024</v>
      </c>
      <c r="J1031" s="19" t="s">
        <v>45</v>
      </c>
      <c r="K1031" s="19" t="s">
        <v>5276</v>
      </c>
      <c r="L1031" s="19" t="s">
        <v>47</v>
      </c>
      <c r="M1031" s="19" t="s">
        <v>68</v>
      </c>
      <c r="N1031" s="19" t="s">
        <v>68</v>
      </c>
      <c r="O1031" s="19" t="s">
        <v>1893</v>
      </c>
      <c r="P1031" s="19" t="s">
        <v>51</v>
      </c>
      <c r="Q1031" s="9" t="s">
        <v>205</v>
      </c>
      <c r="R1031" s="20">
        <v>12.6</v>
      </c>
      <c r="S1031" s="20">
        <v>9</v>
      </c>
      <c r="T1031" s="20">
        <v>11.465999999999999</v>
      </c>
      <c r="U1031" s="20">
        <v>0</v>
      </c>
      <c r="V1031" s="21">
        <f>_xlfn.XLOOKUP(D1031,'[4]Gen. Real'!$A$2:$A$1168,'[4]Gen. Real'!$C$2:$C$1168,"-",0)</f>
        <v>31.437000000000001</v>
      </c>
      <c r="W1031" s="22"/>
      <c r="X1031" s="22" t="str">
        <f>_xlfn.XLOOKUP(D1031,[4]Vertimiento!$J$2:$J$119,[4]Vertimiento!$K$2:$K$119,"-",0)</f>
        <v>-</v>
      </c>
      <c r="Y1031" s="23" t="str">
        <f t="shared" si="64"/>
        <v>-</v>
      </c>
      <c r="Z1031" s="19" t="str">
        <f>_xlfn.XLOOKUP(D1031,[4]Cmg!$I$4:$I$99,[4]Cmg!$M$4:$M$99,"----",0,1)</f>
        <v>----</v>
      </c>
      <c r="AA1031" s="19" t="str">
        <f>_xlfn.XLOOKUP(D1031,[4]Cmg!$A$4:$A$101,[4]Cmg!$B$4:$B$101,"----",0,1)</f>
        <v>----</v>
      </c>
      <c r="AB1031" s="19" t="str">
        <f>_xlfn.XLOOKUP(D1031,[4]Cmg!$E$4:$E$101,[4]Cmg!$F$4:$F$101,"----",0,1)</f>
        <v>----</v>
      </c>
      <c r="AC1031" s="19" t="str">
        <f>_xlfn.XLOOKUP(D1031,[4]Cmg!$O$4:$O$101,[4]Cmg!$P$4:$P$101,"----",0,1)</f>
        <v>----</v>
      </c>
      <c r="AD1031" s="24" t="str">
        <f>_xlfn.XLOOKUP(D1031,[4]Cmg!$S$4:$S$101,[4]Cmg!$U$4:$U$101,"----",0,1)</f>
        <v>----</v>
      </c>
      <c r="AG1031" s="25">
        <f>IFERROR(SUMIFS('[4]BD Unidades'!$AH:$AH,'[4]BD Unidades'!$A:$A,'BD Centrales 2024'!$A1031),"-")</f>
        <v>0</v>
      </c>
      <c r="AH1031" s="25">
        <f>SUMIFS('[4]BD Unidades'!$AJ$3:$AJ$1424,'[4]BD Unidades'!$A$3:$A$1424,$A1031)</f>
        <v>7582.3579365079349</v>
      </c>
      <c r="AI1031" s="25">
        <f>SUMIFS('[4]BD Unidades'!$AL$3:$AL$1424,'[4]BD Unidades'!$A$3:$A$1424,$A1031)</f>
        <v>1022.2019841269863</v>
      </c>
      <c r="AJ1031" s="26">
        <f t="shared" si="65"/>
        <v>0.11879770651321805</v>
      </c>
      <c r="AK1031" s="27">
        <f>IFERROR(SUMIFS('[4]BD Unidades'!$AO$3:$AO$1424,'[4]BD Unidades'!$A$3:$A$1424,$A1031),"-")</f>
        <v>0</v>
      </c>
      <c r="AL1031" s="27">
        <f>IFERROR(SUMIFS('[4]BD Unidades'!$AQ$3:$AQ$1424,'[4]BD Unidades'!$A$3:$A$1424,$A1031),"-")</f>
        <v>0</v>
      </c>
      <c r="AM1031" s="27">
        <f>IFERROR(SUMIFS('[4]BD Unidades'!$AS$3:$AS$1424,'[4]BD Unidades'!$A$3:$A$1424,$A1031),"-")</f>
        <v>0</v>
      </c>
      <c r="AN1031" s="27">
        <f>IFERROR(SUMIFS('[4]BD Unidades'!$AU$3:$AU$1424,'[4]BD Unidades'!$A$3:$A$1424,$A1031),"-")</f>
        <v>0</v>
      </c>
      <c r="AO1031" s="27">
        <f>IFERROR(SUMIFS('[4]BD Unidades'!$AW$3:$AW$1424,'[4]BD Unidades'!$A$3:$A$1424,$A1031),"-")</f>
        <v>0</v>
      </c>
      <c r="AP1031" s="27">
        <f>IFERROR(SUMIFS('[4]BD Unidades'!$AY$3:$AY$1424,'[4]BD Unidades'!$A$3:$A$1424,$A1031),"-")</f>
        <v>0</v>
      </c>
      <c r="AQ1031" s="25">
        <f>IFERROR(SUMIFS('[4]BD Unidades'!$AZ$3:$AZ$1424,'[4]BD Unidades'!$A$3:$A$1424,$A1031),"-")</f>
        <v>0</v>
      </c>
      <c r="AR1031" s="25">
        <f>IFERROR(SUMIFS('[4]BD Unidades'!$BA$3:$BA$1424,'[4]BD Unidades'!$A$3:$A$1424,$A1031),"-")</f>
        <v>12.561281051672481</v>
      </c>
      <c r="AS1031" s="28">
        <f>SUMIFS('[4]BD Unidades'!$BC$3:$BC$1424,'[4]BD Unidades'!$A$3:$A$1424,$A1031)</f>
        <v>0</v>
      </c>
      <c r="AT1031" s="28">
        <f>SUMIFS('[4]BD Unidades'!$BE$3:$BE$1424,'[4]BD Unidades'!$A$3:$A$1424,$A1031)</f>
        <v>0</v>
      </c>
      <c r="AU1031" s="29">
        <f t="shared" si="66"/>
        <v>0</v>
      </c>
      <c r="AV1031" s="30">
        <f t="shared" si="67"/>
        <v>0.09</v>
      </c>
      <c r="AW1031" s="25">
        <f>IFERROR(SUMIFS('[4]BD Unidades'!$BI$3:$BI$1424,'[4]BD Unidades'!$A$3:$A$1424,$A1031),"-")</f>
        <v>0</v>
      </c>
      <c r="AX1031" s="25">
        <f>IFERROR(SUMIFS('[4]BD Unidades'!$BJ$3:$BJ$1424,'[4]BD Unidades'!$A$3:$A$1424,$A1031),"-")</f>
        <v>0</v>
      </c>
    </row>
    <row r="1032" spans="1:50" ht="14.4" x14ac:dyDescent="0.3">
      <c r="A1032" s="7">
        <v>139</v>
      </c>
      <c r="B1032" s="7" t="s">
        <v>5737</v>
      </c>
      <c r="D1032" s="8" t="s">
        <v>5738</v>
      </c>
      <c r="E1032" s="19" t="s">
        <v>5739</v>
      </c>
      <c r="F1032" s="19" t="s">
        <v>5739</v>
      </c>
      <c r="G1032" s="19" t="s">
        <v>5740</v>
      </c>
      <c r="H1032" s="19">
        <v>20</v>
      </c>
      <c r="I1032" s="19">
        <v>2024</v>
      </c>
      <c r="J1032" s="19" t="s">
        <v>45</v>
      </c>
      <c r="K1032" s="19" t="s">
        <v>5267</v>
      </c>
      <c r="L1032" s="19" t="s">
        <v>47</v>
      </c>
      <c r="M1032" s="19" t="s">
        <v>82</v>
      </c>
      <c r="N1032" s="19" t="s">
        <v>4091</v>
      </c>
      <c r="O1032" s="19" t="s">
        <v>5357</v>
      </c>
      <c r="P1032" s="19" t="s">
        <v>51</v>
      </c>
      <c r="Q1032" s="9" t="s">
        <v>5741</v>
      </c>
      <c r="R1032" s="20">
        <v>32.770000000000003</v>
      </c>
      <c r="S1032" s="20">
        <v>2.3650000000000002</v>
      </c>
      <c r="T1032" s="20">
        <v>31.995000000000001</v>
      </c>
      <c r="U1032" s="20">
        <v>0.49</v>
      </c>
      <c r="V1032" s="21">
        <f>_xlfn.XLOOKUP(D1032,'[4]Gen. Real'!$A$2:$A$1168,'[4]Gen. Real'!$C$2:$C$1168,"-",0)</f>
        <v>0.37751000000000012</v>
      </c>
      <c r="W1032" s="22"/>
      <c r="X1032" s="22" t="str">
        <f>_xlfn.XLOOKUP(D1032,[4]Vertimiento!$J$2:$J$119,[4]Vertimiento!$K$2:$K$119,"-",0)</f>
        <v>-</v>
      </c>
      <c r="Y1032" s="23" t="str">
        <f t="shared" si="64"/>
        <v>-</v>
      </c>
      <c r="Z1032" s="19" t="str">
        <f>_xlfn.XLOOKUP(D1032,[4]Cmg!$I$4:$I$99,[4]Cmg!$M$4:$M$99,"----",0,1)</f>
        <v>----</v>
      </c>
      <c r="AA1032" s="19" t="str">
        <f>_xlfn.XLOOKUP(D1032,[4]Cmg!$A$4:$A$101,[4]Cmg!$B$4:$B$101,"----",0,1)</f>
        <v>----</v>
      </c>
      <c r="AB1032" s="19" t="str">
        <f>_xlfn.XLOOKUP(D1032,[4]Cmg!$E$4:$E$101,[4]Cmg!$F$4:$F$101,"----",0,1)</f>
        <v>----</v>
      </c>
      <c r="AC1032" s="19" t="str">
        <f>_xlfn.XLOOKUP(D1032,[4]Cmg!$O$4:$O$101,[4]Cmg!$P$4:$P$101,"----",0,1)</f>
        <v>----</v>
      </c>
      <c r="AD1032" s="24" t="str">
        <f>_xlfn.XLOOKUP(D1032,[4]Cmg!$S$4:$S$101,[4]Cmg!$U$4:$U$101,"----",0,1)</f>
        <v>----</v>
      </c>
      <c r="AG1032" s="25">
        <f>IFERROR(SUMIFS('[4]BD Unidades'!$AH:$AH,'[4]BD Unidades'!$A:$A,'BD Centrales 2024'!$A1032),"-")</f>
        <v>0</v>
      </c>
      <c r="AH1032" s="25">
        <f>SUMIFS('[4]BD Unidades'!$AJ$3:$AJ$1424,'[4]BD Unidades'!$A$3:$A$1424,$A1032)</f>
        <v>8745.5129111992665</v>
      </c>
      <c r="AI1032" s="25">
        <f>SUMIFS('[4]BD Unidades'!$AL$3:$AL$1424,'[4]BD Unidades'!$A$3:$A$1424,$A1032)</f>
        <v>29.418517444817443</v>
      </c>
      <c r="AJ1032" s="26">
        <f t="shared" si="65"/>
        <v>3.3525637988219854E-3</v>
      </c>
      <c r="AK1032" s="27">
        <f>IFERROR(SUMIFS('[4]BD Unidades'!$AO$3:$AO$1424,'[4]BD Unidades'!$A$3:$A$1424,$A1032),"-")</f>
        <v>0</v>
      </c>
      <c r="AL1032" s="27">
        <f>IFERROR(SUMIFS('[4]BD Unidades'!$AQ$3:$AQ$1424,'[4]BD Unidades'!$A$3:$A$1424,$A1032),"-")</f>
        <v>0</v>
      </c>
      <c r="AM1032" s="27">
        <f>IFERROR(SUMIFS('[4]BD Unidades'!$AS$3:$AS$1424,'[4]BD Unidades'!$A$3:$A$1424,$A1032),"-")</f>
        <v>0</v>
      </c>
      <c r="AN1032" s="27">
        <f>IFERROR(SUMIFS('[4]BD Unidades'!$AU$3:$AU$1424,'[4]BD Unidades'!$A$3:$A$1424,$A1032),"-")</f>
        <v>0</v>
      </c>
      <c r="AO1032" s="27">
        <f>IFERROR(SUMIFS('[4]BD Unidades'!$AW$3:$AW$1424,'[4]BD Unidades'!$A$3:$A$1424,$A1032),"-")</f>
        <v>0</v>
      </c>
      <c r="AP1032" s="27">
        <f>IFERROR(SUMIFS('[4]BD Unidades'!$AY$3:$AY$1424,'[4]BD Unidades'!$A$3:$A$1424,$A1032),"-")</f>
        <v>0</v>
      </c>
      <c r="AQ1032" s="25">
        <f>IFERROR(SUMIFS('[4]BD Unidades'!$AZ$3:$AZ$1424,'[4]BD Unidades'!$A$3:$A$1424,$A1032),"-")</f>
        <v>0</v>
      </c>
      <c r="AR1032" s="25">
        <f>IFERROR(SUMIFS('[4]BD Unidades'!$BA$3:$BA$1424,'[4]BD Unidades'!$A$3:$A$1424,$A1032),"-")</f>
        <v>32.77910377544039</v>
      </c>
      <c r="AS1032" s="28">
        <f>SUMIFS('[4]BD Unidades'!$BC$3:$BC$1424,'[4]BD Unidades'!$A$3:$A$1424,$A1032)</f>
        <v>0</v>
      </c>
      <c r="AT1032" s="28">
        <f>SUMIFS('[4]BD Unidades'!$BE$3:$BE$1424,'[4]BD Unidades'!$A$3:$A$1424,$A1032)</f>
        <v>0</v>
      </c>
      <c r="AU1032" s="29">
        <f t="shared" si="66"/>
        <v>0</v>
      </c>
      <c r="AV1032" s="30">
        <f t="shared" si="67"/>
        <v>2.3650000000000001E-2</v>
      </c>
      <c r="AW1032" s="25">
        <f>IFERROR(SUMIFS('[4]BD Unidades'!$BI$3:$BI$1424,'[4]BD Unidades'!$A$3:$A$1424,$A1032),"-")</f>
        <v>0</v>
      </c>
      <c r="AX1032" s="25">
        <f>IFERROR(SUMIFS('[4]BD Unidades'!$BJ$3:$BJ$1424,'[4]BD Unidades'!$A$3:$A$1424,$A1032),"-")</f>
        <v>0</v>
      </c>
    </row>
    <row r="1033" spans="1:50" ht="14.4" x14ac:dyDescent="0.3">
      <c r="A1033" s="7">
        <v>140</v>
      </c>
      <c r="B1033" s="7" t="s">
        <v>5788</v>
      </c>
      <c r="D1033" s="8" t="s">
        <v>5789</v>
      </c>
      <c r="E1033" s="19" t="s">
        <v>2293</v>
      </c>
      <c r="F1033" s="19" t="s">
        <v>2293</v>
      </c>
      <c r="G1033" s="19" t="s">
        <v>3478</v>
      </c>
      <c r="H1033" s="19">
        <v>58</v>
      </c>
      <c r="I1033" s="19">
        <v>2024</v>
      </c>
      <c r="J1033" s="19" t="s">
        <v>45</v>
      </c>
      <c r="K1033" s="19" t="s">
        <v>5267</v>
      </c>
      <c r="L1033" s="19" t="s">
        <v>47</v>
      </c>
      <c r="M1033" s="19" t="s">
        <v>477</v>
      </c>
      <c r="N1033" s="19" t="s">
        <v>549</v>
      </c>
      <c r="O1033" s="19" t="s">
        <v>477</v>
      </c>
      <c r="P1033" s="19" t="s">
        <v>51</v>
      </c>
      <c r="Q1033" s="9" t="s">
        <v>5790</v>
      </c>
      <c r="R1033" s="20">
        <v>81</v>
      </c>
      <c r="S1033" s="20">
        <v>0.2</v>
      </c>
      <c r="T1033" s="20">
        <v>80.837999999999994</v>
      </c>
      <c r="U1033" s="20">
        <v>1.296</v>
      </c>
      <c r="V1033" s="21">
        <f>_xlfn.XLOOKUP(D1033,'[4]Gen. Real'!$A$2:$A$1168,'[4]Gen. Real'!$C$2:$C$1168,"-",0)</f>
        <v>10.317190000000002</v>
      </c>
      <c r="W1033" s="22"/>
      <c r="X1033" s="22" t="str">
        <f>_xlfn.XLOOKUP(D1033,[4]Vertimiento!$J$2:$J$119,[4]Vertimiento!$K$2:$K$119,"-",0)</f>
        <v>-</v>
      </c>
      <c r="Y1033" s="23" t="str">
        <f t="shared" si="64"/>
        <v>-</v>
      </c>
      <c r="Z1033" s="19" t="str">
        <f>_xlfn.XLOOKUP(D1033,[4]Cmg!$I$4:$I$99,[4]Cmg!$M$4:$M$99,"----",0,1)</f>
        <v>----</v>
      </c>
      <c r="AA1033" s="19" t="str">
        <f>_xlfn.XLOOKUP(D1033,[4]Cmg!$A$4:$A$101,[4]Cmg!$B$4:$B$101,"----",0,1)</f>
        <v>----</v>
      </c>
      <c r="AB1033" s="19" t="str">
        <f>_xlfn.XLOOKUP(D1033,[4]Cmg!$E$4:$E$101,[4]Cmg!$F$4:$F$101,"----",0,1)</f>
        <v>----</v>
      </c>
      <c r="AC1033" s="19" t="str">
        <f>_xlfn.XLOOKUP(D1033,[4]Cmg!$O$4:$O$101,[4]Cmg!$P$4:$P$101,"----",0,1)</f>
        <v>----</v>
      </c>
      <c r="AD1033" s="24" t="str">
        <f>_xlfn.XLOOKUP(D1033,[4]Cmg!$S$4:$S$101,[4]Cmg!$U$4:$U$101,"----",0,1)</f>
        <v>----</v>
      </c>
      <c r="AG1033" s="25">
        <f>IFERROR(SUMIFS('[4]BD Unidades'!$AH:$AH,'[4]BD Unidades'!$A:$A,'BD Centrales 2024'!$A1033),"-")</f>
        <v>81</v>
      </c>
      <c r="AH1033" s="25">
        <f>SUMIFS('[4]BD Unidades'!$AJ$3:$AJ$1424,'[4]BD Unidades'!$A$3:$A$1424,$A1033)</f>
        <v>8718.75</v>
      </c>
      <c r="AI1033" s="25">
        <f>SUMIFS('[4]BD Unidades'!$AL$3:$AL$1424,'[4]BD Unidades'!$A$3:$A$1424,$A1033)</f>
        <v>25.683333333333305</v>
      </c>
      <c r="AJ1033" s="26">
        <f t="shared" si="65"/>
        <v>2.9371066545192531E-3</v>
      </c>
      <c r="AK1033" s="27">
        <f>IFERROR(SUMIFS('[4]BD Unidades'!$AO$3:$AO$1424,'[4]BD Unidades'!$A$3:$A$1424,$A1033),"-")</f>
        <v>0</v>
      </c>
      <c r="AL1033" s="27">
        <f>IFERROR(SUMIFS('[4]BD Unidades'!$AQ$3:$AQ$1424,'[4]BD Unidades'!$A$3:$A$1424,$A1033),"-")</f>
        <v>0</v>
      </c>
      <c r="AM1033" s="27">
        <f>IFERROR(SUMIFS('[4]BD Unidades'!$AS$3:$AS$1424,'[4]BD Unidades'!$A$3:$A$1424,$A1033),"-")</f>
        <v>0</v>
      </c>
      <c r="AN1033" s="27">
        <f>IFERROR(SUMIFS('[4]BD Unidades'!$AU$3:$AU$1424,'[4]BD Unidades'!$A$3:$A$1424,$A1033),"-")</f>
        <v>0</v>
      </c>
      <c r="AO1033" s="27">
        <f>IFERROR(SUMIFS('[4]BD Unidades'!$AW$3:$AW$1424,'[4]BD Unidades'!$A$3:$A$1424,$A1033),"-")</f>
        <v>0</v>
      </c>
      <c r="AP1033" s="27">
        <f>IFERROR(SUMIFS('[4]BD Unidades'!$AY$3:$AY$1424,'[4]BD Unidades'!$A$3:$A$1424,$A1033),"-")</f>
        <v>0</v>
      </c>
      <c r="AQ1033" s="25">
        <f>IFERROR(SUMIFS('[4]BD Unidades'!$AZ$3:$AZ$1424,'[4]BD Unidades'!$A$3:$A$1424,$A1033),"-")</f>
        <v>81</v>
      </c>
      <c r="AR1033" s="25">
        <f>IFERROR(SUMIFS('[4]BD Unidades'!$BA$3:$BA$1424,'[4]BD Unidades'!$A$3:$A$1424,$A1033),"-")</f>
        <v>81</v>
      </c>
      <c r="AS1033" s="28">
        <f>SUMIFS('[4]BD Unidades'!$BC$3:$BC$1424,'[4]BD Unidades'!$A$3:$A$1424,$A1033)</f>
        <v>5.4492325984633596E-4</v>
      </c>
      <c r="AT1033" s="28">
        <f>SUMIFS('[4]BD Unidades'!$BE$3:$BE$1424,'[4]BD Unidades'!$A$3:$A$1424,$A1033)</f>
        <v>0.99549559805707311</v>
      </c>
      <c r="AU1033" s="29">
        <f t="shared" si="66"/>
        <v>0.99495312935061719</v>
      </c>
      <c r="AV1033" s="30">
        <f t="shared" si="67"/>
        <v>2E-3</v>
      </c>
      <c r="AW1033" s="25">
        <f>IFERROR(SUMIFS('[4]BD Unidades'!$BI$3:$BI$1424,'[4]BD Unidades'!$A$3:$A$1424,$A1033),"-")</f>
        <v>80.43002107044515</v>
      </c>
      <c r="AX1033" s="25">
        <f>IFERROR(SUMIFS('[4]BD Unidades'!$BJ$3:$BJ$1424,'[4]BD Unidades'!$A$3:$A$1424,$A1033),"-")</f>
        <v>51.687786273274632</v>
      </c>
    </row>
    <row r="1034" spans="1:50" ht="14.4" x14ac:dyDescent="0.3">
      <c r="A1034" s="7">
        <v>141</v>
      </c>
      <c r="B1034" s="7" t="s">
        <v>6149</v>
      </c>
      <c r="D1034" s="8" t="s">
        <v>6150</v>
      </c>
      <c r="E1034" s="19" t="s">
        <v>2293</v>
      </c>
      <c r="F1034" s="19" t="s">
        <v>2293</v>
      </c>
      <c r="G1034" s="19" t="s">
        <v>6151</v>
      </c>
      <c r="H1034" s="19">
        <v>6</v>
      </c>
      <c r="I1034" s="19">
        <v>2024</v>
      </c>
      <c r="J1034" s="19" t="s">
        <v>45</v>
      </c>
      <c r="K1034" s="19" t="s">
        <v>5850</v>
      </c>
      <c r="L1034" s="19" t="s">
        <v>47</v>
      </c>
      <c r="M1034" s="19" t="s">
        <v>497</v>
      </c>
      <c r="N1034" s="19" t="s">
        <v>498</v>
      </c>
      <c r="O1034" s="19" t="s">
        <v>499</v>
      </c>
      <c r="P1034" s="19" t="s">
        <v>51</v>
      </c>
      <c r="Q1034" s="9" t="s">
        <v>6153</v>
      </c>
      <c r="R1034" s="20">
        <v>62.96</v>
      </c>
      <c r="S1034" s="20">
        <v>1.1100000000000001</v>
      </c>
      <c r="T1034" s="20">
        <v>62.26</v>
      </c>
      <c r="U1034" s="20">
        <v>0.8</v>
      </c>
      <c r="V1034" s="21">
        <f>_xlfn.XLOOKUP(D1034,'[4]Gen. Real'!$A$2:$A$1168,'[4]Gen. Real'!$C$2:$C$1168,"-",0)</f>
        <v>0.25991000000000003</v>
      </c>
      <c r="W1034" s="22"/>
      <c r="X1034" s="22" t="str">
        <f>_xlfn.XLOOKUP(D1034,[4]Vertimiento!$J$2:$J$119,[4]Vertimiento!$K$2:$K$119,"-",0)</f>
        <v>-</v>
      </c>
      <c r="Y1034" s="23" t="str">
        <f t="shared" si="64"/>
        <v>-</v>
      </c>
      <c r="Z1034" s="19" t="str">
        <f>_xlfn.XLOOKUP(D1034,[4]Cmg!$I$4:$I$99,[4]Cmg!$M$4:$M$99,"----",0,1)</f>
        <v>----</v>
      </c>
      <c r="AA1034" s="19" t="str">
        <f>_xlfn.XLOOKUP(D1034,[4]Cmg!$A$4:$A$101,[4]Cmg!$B$4:$B$101,"----",0,1)</f>
        <v>----</v>
      </c>
      <c r="AB1034" s="19" t="str">
        <f>_xlfn.XLOOKUP(D1034,[4]Cmg!$E$4:$E$101,[4]Cmg!$F$4:$F$101,"----",0,1)</f>
        <v>----</v>
      </c>
      <c r="AC1034" s="19" t="str">
        <f>_xlfn.XLOOKUP(D1034,[4]Cmg!$O$4:$O$101,[4]Cmg!$P$4:$P$101,"----",0,1)</f>
        <v>----</v>
      </c>
      <c r="AD1034" s="24" t="str">
        <f>_xlfn.XLOOKUP(D1034,[4]Cmg!$S$4:$S$101,[4]Cmg!$U$4:$U$101,"----",0,1)</f>
        <v>----</v>
      </c>
      <c r="AG1034" s="25">
        <f>IFERROR(SUMIFS('[4]BD Unidades'!$AH:$AH,'[4]BD Unidades'!$A:$A,'BD Centrales 2024'!$A1034),"-")</f>
        <v>53.944000000000003</v>
      </c>
      <c r="AH1034" s="25">
        <f>SUMIFS('[4]BD Unidades'!$AJ$3:$AJ$1424,'[4]BD Unidades'!$A$3:$A$1424,$A1034)</f>
        <v>8733.2360202244836</v>
      </c>
      <c r="AI1034" s="25">
        <f>SUMIFS('[4]BD Unidades'!$AL$3:$AL$1424,'[4]BD Unidades'!$A$3:$A$1424,$A1034)</f>
        <v>8.0473131088521974</v>
      </c>
      <c r="AJ1034" s="26">
        <f t="shared" si="65"/>
        <v>9.2061002966980761E-4</v>
      </c>
      <c r="AK1034" s="27">
        <f>IFERROR(SUMIFS('[4]BD Unidades'!$AO$3:$AO$1424,'[4]BD Unidades'!$A$3:$A$1424,$A1034),"-")</f>
        <v>0</v>
      </c>
      <c r="AL1034" s="27">
        <f>IFERROR(SUMIFS('[4]BD Unidades'!$AQ$3:$AQ$1424,'[4]BD Unidades'!$A$3:$A$1424,$A1034),"-")</f>
        <v>0</v>
      </c>
      <c r="AM1034" s="27">
        <f>IFERROR(SUMIFS('[4]BD Unidades'!$AS$3:$AS$1424,'[4]BD Unidades'!$A$3:$A$1424,$A1034),"-")</f>
        <v>0</v>
      </c>
      <c r="AN1034" s="27">
        <f>IFERROR(SUMIFS('[4]BD Unidades'!$AU$3:$AU$1424,'[4]BD Unidades'!$A$3:$A$1424,$A1034),"-")</f>
        <v>0</v>
      </c>
      <c r="AO1034" s="27">
        <f>IFERROR(SUMIFS('[4]BD Unidades'!$AW$3:$AW$1424,'[4]BD Unidades'!$A$3:$A$1424,$A1034),"-")</f>
        <v>0</v>
      </c>
      <c r="AP1034" s="27">
        <f>IFERROR(SUMIFS('[4]BD Unidades'!$AY$3:$AY$1424,'[4]BD Unidades'!$A$3:$A$1424,$A1034),"-")</f>
        <v>0</v>
      </c>
      <c r="AQ1034" s="25">
        <f>IFERROR(SUMIFS('[4]BD Unidades'!$AZ$3:$AZ$1424,'[4]BD Unidades'!$A$3:$A$1424,$A1034),"-")</f>
        <v>53.944000000000003</v>
      </c>
      <c r="AR1034" s="25">
        <f>IFERROR(SUMIFS('[4]BD Unidades'!$BA$3:$BA$1424,'[4]BD Unidades'!$A$3:$A$1424,$A1034),"-")</f>
        <v>62.957080062617649</v>
      </c>
      <c r="AS1034" s="28">
        <f>SUMIFS('[4]BD Unidades'!$BC$3:$BC$1424,'[4]BD Unidades'!$A$3:$A$1424,$A1034)</f>
        <v>8.7944726810673451E-5</v>
      </c>
      <c r="AT1034" s="28">
        <f>SUMIFS('[4]BD Unidades'!$BE$3:$BE$1424,'[4]BD Unidades'!$A$3:$A$1424,$A1034)</f>
        <v>0.87517050856636236</v>
      </c>
      <c r="AU1034" s="29">
        <f t="shared" si="66"/>
        <v>0.87509354193507383</v>
      </c>
      <c r="AV1034" s="30">
        <f t="shared" si="67"/>
        <v>1.11E-2</v>
      </c>
      <c r="AW1034" s="25">
        <f>IFERROR(SUMIFS('[4]BD Unidades'!$BI$3:$BI$1424,'[4]BD Unidades'!$A$3:$A$1424,$A1034),"-")</f>
        <v>53.278389026536615</v>
      </c>
      <c r="AX1034" s="25">
        <f>IFERROR(SUMIFS('[4]BD Unidades'!$BJ$3:$BJ$1424,'[4]BD Unidades'!$A$3:$A$1424,$A1034),"-")</f>
        <v>34.238981270140847</v>
      </c>
    </row>
    <row r="1035" spans="1:50" ht="14.4" x14ac:dyDescent="0.3">
      <c r="A1035" s="7">
        <v>142</v>
      </c>
      <c r="B1035" s="7" t="s">
        <v>6185</v>
      </c>
      <c r="D1035" s="8" t="s">
        <v>6186</v>
      </c>
      <c r="E1035" s="19" t="s">
        <v>2293</v>
      </c>
      <c r="F1035" s="19" t="s">
        <v>2293</v>
      </c>
      <c r="G1035" s="19" t="s">
        <v>6187</v>
      </c>
      <c r="H1035" s="19">
        <v>36</v>
      </c>
      <c r="I1035" s="19">
        <v>2024</v>
      </c>
      <c r="J1035" s="19" t="s">
        <v>45</v>
      </c>
      <c r="K1035" s="19" t="s">
        <v>5267</v>
      </c>
      <c r="L1035" s="19" t="s">
        <v>47</v>
      </c>
      <c r="M1035" s="19" t="s">
        <v>90</v>
      </c>
      <c r="N1035" s="19" t="s">
        <v>868</v>
      </c>
      <c r="O1035" s="19" t="s">
        <v>1461</v>
      </c>
      <c r="P1035" s="19" t="s">
        <v>51</v>
      </c>
      <c r="Q1035" s="9" t="s">
        <v>6188</v>
      </c>
      <c r="R1035" s="20">
        <v>59</v>
      </c>
      <c r="S1035" s="20">
        <v>0.2</v>
      </c>
      <c r="T1035" s="20">
        <v>58.881999999999998</v>
      </c>
      <c r="U1035" s="20">
        <v>1.296</v>
      </c>
      <c r="V1035" s="21">
        <f>_xlfn.XLOOKUP(D1035,'[4]Gen. Real'!$A$2:$A$1168,'[4]Gen. Real'!$C$2:$C$1168,"-",0)</f>
        <v>6.2369399999999997</v>
      </c>
      <c r="W1035" s="22"/>
      <c r="X1035" s="22" t="str">
        <f>_xlfn.XLOOKUP(D1035,[4]Vertimiento!$J$2:$J$119,[4]Vertimiento!$K$2:$K$119,"-",0)</f>
        <v>-</v>
      </c>
      <c r="Y1035" s="23" t="str">
        <f t="shared" si="64"/>
        <v>-</v>
      </c>
      <c r="Z1035" s="19" t="str">
        <f>_xlfn.XLOOKUP(D1035,[4]Cmg!$I$4:$I$99,[4]Cmg!$M$4:$M$99,"----",0,1)</f>
        <v>----</v>
      </c>
      <c r="AA1035" s="19" t="str">
        <f>_xlfn.XLOOKUP(D1035,[4]Cmg!$A$4:$A$101,[4]Cmg!$B$4:$B$101,"----",0,1)</f>
        <v>----</v>
      </c>
      <c r="AB1035" s="19" t="str">
        <f>_xlfn.XLOOKUP(D1035,[4]Cmg!$E$4:$E$101,[4]Cmg!$F$4:$F$101,"----",0,1)</f>
        <v>----</v>
      </c>
      <c r="AC1035" s="19" t="str">
        <f>_xlfn.XLOOKUP(D1035,[4]Cmg!$O$4:$O$101,[4]Cmg!$P$4:$P$101,"----",0,1)</f>
        <v>----</v>
      </c>
      <c r="AD1035" s="24" t="str">
        <f>_xlfn.XLOOKUP(D1035,[4]Cmg!$S$4:$S$101,[4]Cmg!$U$4:$U$101,"----",0,1)</f>
        <v>----</v>
      </c>
      <c r="AG1035" s="25">
        <f>IFERROR(SUMIFS('[4]BD Unidades'!$AH:$AH,'[4]BD Unidades'!$A:$A,'BD Centrales 2024'!$A1035),"-")</f>
        <v>57.21</v>
      </c>
      <c r="AH1035" s="25">
        <f>SUMIFS('[4]BD Unidades'!$AJ$3:$AJ$1424,'[4]BD Unidades'!$A$3:$A$1424,$A1035)</f>
        <v>8746.1666666666697</v>
      </c>
      <c r="AI1035" s="25">
        <f>SUMIFS('[4]BD Unidades'!$AL$3:$AL$1424,'[4]BD Unidades'!$A$3:$A$1424,$A1035)</f>
        <v>2.9166666666666701</v>
      </c>
      <c r="AJ1035" s="26">
        <f t="shared" si="65"/>
        <v>3.3336825762698979E-4</v>
      </c>
      <c r="AK1035" s="27">
        <f>IFERROR(SUMIFS('[4]BD Unidades'!$AO$3:$AO$1424,'[4]BD Unidades'!$A$3:$A$1424,$A1035),"-")</f>
        <v>0</v>
      </c>
      <c r="AL1035" s="27">
        <f>IFERROR(SUMIFS('[4]BD Unidades'!$AQ$3:$AQ$1424,'[4]BD Unidades'!$A$3:$A$1424,$A1035),"-")</f>
        <v>0</v>
      </c>
      <c r="AM1035" s="27">
        <f>IFERROR(SUMIFS('[4]BD Unidades'!$AS$3:$AS$1424,'[4]BD Unidades'!$A$3:$A$1424,$A1035),"-")</f>
        <v>0</v>
      </c>
      <c r="AN1035" s="27">
        <f>IFERROR(SUMIFS('[4]BD Unidades'!$AU$3:$AU$1424,'[4]BD Unidades'!$A$3:$A$1424,$A1035),"-")</f>
        <v>0</v>
      </c>
      <c r="AO1035" s="27">
        <f>IFERROR(SUMIFS('[4]BD Unidades'!$AW$3:$AW$1424,'[4]BD Unidades'!$A$3:$A$1424,$A1035),"-")</f>
        <v>0</v>
      </c>
      <c r="AP1035" s="27">
        <f>IFERROR(SUMIFS('[4]BD Unidades'!$AY$3:$AY$1424,'[4]BD Unidades'!$A$3:$A$1424,$A1035),"-")</f>
        <v>0</v>
      </c>
      <c r="AQ1035" s="25">
        <f>IFERROR(SUMIFS('[4]BD Unidades'!$AZ$3:$AZ$1424,'[4]BD Unidades'!$A$3:$A$1424,$A1035),"-")</f>
        <v>57.21</v>
      </c>
      <c r="AR1035" s="25">
        <f>IFERROR(SUMIFS('[4]BD Unidades'!$BA$3:$BA$1424,'[4]BD Unidades'!$A$3:$A$1424,$A1035),"-")</f>
        <v>59</v>
      </c>
      <c r="AS1035" s="28">
        <f>SUMIFS('[4]BD Unidades'!$BC$3:$BC$1424,'[4]BD Unidades'!$A$3:$A$1424,$A1035)</f>
        <v>4.3251356143851104E-3</v>
      </c>
      <c r="AT1035" s="28">
        <f>SUMIFS('[4]BD Unidades'!$BE$3:$BE$1424,'[4]BD Unidades'!$A$3:$A$1424,$A1035)</f>
        <v>0.99635321797206999</v>
      </c>
      <c r="AU1035" s="29">
        <f t="shared" si="66"/>
        <v>0.99204385518451177</v>
      </c>
      <c r="AV1035" s="30">
        <f t="shared" si="67"/>
        <v>2E-3</v>
      </c>
      <c r="AW1035" s="25">
        <f>IFERROR(SUMIFS('[4]BD Unidades'!$BI$3:$BI$1424,'[4]BD Unidades'!$A$3:$A$1424,$A1035),"-")</f>
        <v>56.641319297195786</v>
      </c>
      <c r="AX1035" s="25">
        <f>IFERROR(SUMIFS('[4]BD Unidades'!$BJ$3:$BJ$1424,'[4]BD Unidades'!$A$3:$A$1424,$A1035),"-")</f>
        <v>36.400144710959957</v>
      </c>
    </row>
    <row r="1036" spans="1:50" ht="14.4" x14ac:dyDescent="0.3">
      <c r="A1036" s="7">
        <v>143</v>
      </c>
      <c r="B1036" s="7" t="s">
        <v>6205</v>
      </c>
      <c r="D1036" s="8" t="s">
        <v>6206</v>
      </c>
      <c r="E1036" s="19" t="s">
        <v>2293</v>
      </c>
      <c r="F1036" s="19" t="s">
        <v>2293</v>
      </c>
      <c r="G1036" s="19" t="s">
        <v>6207</v>
      </c>
      <c r="H1036" s="19">
        <v>50</v>
      </c>
      <c r="I1036" s="19">
        <v>2024</v>
      </c>
      <c r="J1036" s="19" t="s">
        <v>45</v>
      </c>
      <c r="K1036" s="19" t="s">
        <v>5267</v>
      </c>
      <c r="L1036" s="19" t="s">
        <v>47</v>
      </c>
      <c r="M1036" s="19" t="s">
        <v>82</v>
      </c>
      <c r="N1036" s="19" t="s">
        <v>83</v>
      </c>
      <c r="O1036" s="19" t="s">
        <v>4714</v>
      </c>
      <c r="P1036" s="19" t="s">
        <v>51</v>
      </c>
      <c r="Q1036" s="9" t="s">
        <v>5373</v>
      </c>
      <c r="R1036" s="20">
        <v>81</v>
      </c>
      <c r="S1036" s="20">
        <v>0.2</v>
      </c>
      <c r="T1036" s="20">
        <v>80.837999999999994</v>
      </c>
      <c r="U1036" s="20">
        <v>1.296</v>
      </c>
      <c r="V1036" s="21">
        <f>_xlfn.XLOOKUP(D1036,'[4]Gen. Real'!$A$2:$A$1168,'[4]Gen. Real'!$C$2:$C$1168,"-",0)</f>
        <v>25.799439999999997</v>
      </c>
      <c r="W1036" s="22"/>
      <c r="X1036" s="22" t="str">
        <f>_xlfn.XLOOKUP(D1036,[4]Vertimiento!$J$2:$J$119,[4]Vertimiento!$K$2:$K$119,"-",0)</f>
        <v>-</v>
      </c>
      <c r="Y1036" s="23" t="str">
        <f t="shared" si="64"/>
        <v>-</v>
      </c>
      <c r="Z1036" s="19" t="str">
        <f>_xlfn.XLOOKUP(D1036,[4]Cmg!$I$4:$I$99,[4]Cmg!$M$4:$M$99,"----",0,1)</f>
        <v>----</v>
      </c>
      <c r="AA1036" s="19" t="str">
        <f>_xlfn.XLOOKUP(D1036,[4]Cmg!$A$4:$A$101,[4]Cmg!$B$4:$B$101,"----",0,1)</f>
        <v>----</v>
      </c>
      <c r="AB1036" s="19" t="str">
        <f>_xlfn.XLOOKUP(D1036,[4]Cmg!$E$4:$E$101,[4]Cmg!$F$4:$F$101,"----",0,1)</f>
        <v>----</v>
      </c>
      <c r="AC1036" s="19" t="str">
        <f>_xlfn.XLOOKUP(D1036,[4]Cmg!$O$4:$O$101,[4]Cmg!$P$4:$P$101,"----",0,1)</f>
        <v>----</v>
      </c>
      <c r="AD1036" s="24" t="str">
        <f>_xlfn.XLOOKUP(D1036,[4]Cmg!$S$4:$S$101,[4]Cmg!$U$4:$U$101,"----",0,1)</f>
        <v>----</v>
      </c>
      <c r="AG1036" s="25">
        <f>IFERROR(SUMIFS('[4]BD Unidades'!$AH:$AH,'[4]BD Unidades'!$A:$A,'BD Centrales 2024'!$A1036),"-")</f>
        <v>81</v>
      </c>
      <c r="AH1036" s="25">
        <f>SUMIFS('[4]BD Unidades'!$AJ$3:$AJ$1424,'[4]BD Unidades'!$A$3:$A$1424,$A1036)</f>
        <v>8778.2333333333299</v>
      </c>
      <c r="AI1036" s="25">
        <f>SUMIFS('[4]BD Unidades'!$AL$3:$AL$1424,'[4]BD Unidades'!$A$3:$A$1424,$A1036)</f>
        <v>1.3</v>
      </c>
      <c r="AJ1036" s="26">
        <f t="shared" si="65"/>
        <v>1.480716514924864E-4</v>
      </c>
      <c r="AK1036" s="27">
        <f>IFERROR(SUMIFS('[4]BD Unidades'!$AO$3:$AO$1424,'[4]BD Unidades'!$A$3:$A$1424,$A1036),"-")</f>
        <v>0</v>
      </c>
      <c r="AL1036" s="27">
        <f>IFERROR(SUMIFS('[4]BD Unidades'!$AQ$3:$AQ$1424,'[4]BD Unidades'!$A$3:$A$1424,$A1036),"-")</f>
        <v>0</v>
      </c>
      <c r="AM1036" s="27">
        <f>IFERROR(SUMIFS('[4]BD Unidades'!$AS$3:$AS$1424,'[4]BD Unidades'!$A$3:$A$1424,$A1036),"-")</f>
        <v>0</v>
      </c>
      <c r="AN1036" s="27">
        <f>IFERROR(SUMIFS('[4]BD Unidades'!$AU$3:$AU$1424,'[4]BD Unidades'!$A$3:$A$1424,$A1036),"-")</f>
        <v>0</v>
      </c>
      <c r="AO1036" s="27">
        <f>IFERROR(SUMIFS('[4]BD Unidades'!$AW$3:$AW$1424,'[4]BD Unidades'!$A$3:$A$1424,$A1036),"-")</f>
        <v>0</v>
      </c>
      <c r="AP1036" s="27">
        <f>IFERROR(SUMIFS('[4]BD Unidades'!$AY$3:$AY$1424,'[4]BD Unidades'!$A$3:$A$1424,$A1036),"-")</f>
        <v>0</v>
      </c>
      <c r="AQ1036" s="25">
        <f>IFERROR(SUMIFS('[4]BD Unidades'!$AZ$3:$AZ$1424,'[4]BD Unidades'!$A$3:$A$1424,$A1036),"-")</f>
        <v>81</v>
      </c>
      <c r="AR1036" s="25">
        <f>IFERROR(SUMIFS('[4]BD Unidades'!$BA$3:$BA$1424,'[4]BD Unidades'!$A$3:$A$1424,$A1036),"-")</f>
        <v>81</v>
      </c>
      <c r="AS1036" s="28">
        <f>SUMIFS('[4]BD Unidades'!$BC$3:$BC$1424,'[4]BD Unidades'!$A$3:$A$1424,$A1036)</f>
        <v>1.1110827711242901E-3</v>
      </c>
      <c r="AT1036" s="28">
        <f>SUMIFS('[4]BD Unidades'!$BE$3:$BE$1424,'[4]BD Unidades'!$A$3:$A$1424,$A1036)</f>
        <v>1</v>
      </c>
      <c r="AU1036" s="29">
        <f t="shared" si="66"/>
        <v>0.99888891722887574</v>
      </c>
      <c r="AV1036" s="30">
        <f t="shared" si="67"/>
        <v>2E-3</v>
      </c>
      <c r="AW1036" s="25">
        <f>IFERROR(SUMIFS('[4]BD Unidades'!$BI$3:$BI$1424,'[4]BD Unidades'!$A$3:$A$1424,$A1036),"-")</f>
        <v>80.750180068782328</v>
      </c>
      <c r="AX1036" s="25">
        <f>IFERROR(SUMIFS('[4]BD Unidades'!$BJ$3:$BJ$1424,'[4]BD Unidades'!$A$3:$A$1424,$A1036),"-")</f>
        <v>48.865865996993605</v>
      </c>
    </row>
    <row r="1037" spans="1:50" ht="14.4" x14ac:dyDescent="0.3">
      <c r="A1037" s="7">
        <v>144</v>
      </c>
      <c r="B1037" s="7" t="s">
        <v>5896</v>
      </c>
      <c r="D1037" s="8" t="s">
        <v>5897</v>
      </c>
      <c r="E1037" s="19" t="s">
        <v>5898</v>
      </c>
      <c r="F1037" s="19" t="s">
        <v>5898</v>
      </c>
      <c r="G1037" s="19" t="s">
        <v>5899</v>
      </c>
      <c r="H1037" s="19">
        <v>3</v>
      </c>
      <c r="I1037" s="19">
        <v>2024</v>
      </c>
      <c r="J1037" s="19" t="s">
        <v>45</v>
      </c>
      <c r="K1037" s="19" t="s">
        <v>5850</v>
      </c>
      <c r="L1037" s="19" t="s">
        <v>47</v>
      </c>
      <c r="M1037" s="19" t="s">
        <v>106</v>
      </c>
      <c r="N1037" s="19" t="s">
        <v>243</v>
      </c>
      <c r="O1037" s="19" t="s">
        <v>1569</v>
      </c>
      <c r="P1037" s="19" t="s">
        <v>51</v>
      </c>
      <c r="Q1037" s="9" t="s">
        <v>5901</v>
      </c>
      <c r="R1037" s="20">
        <v>19.391100000000002</v>
      </c>
      <c r="S1037" s="20">
        <v>0.7</v>
      </c>
      <c r="T1037" s="20">
        <v>19.2546</v>
      </c>
      <c r="U1037" s="20">
        <v>1.1200000000000001</v>
      </c>
      <c r="V1037" s="21">
        <f>_xlfn.XLOOKUP(D1037,'[4]Gen. Real'!$A$2:$A$1168,'[4]Gen. Real'!$C$2:$C$1168,"-",0)</f>
        <v>0.10416000000000003</v>
      </c>
      <c r="W1037" s="22"/>
      <c r="X1037" s="22" t="str">
        <f>_xlfn.XLOOKUP(D1037,[4]Vertimiento!$J$2:$J$119,[4]Vertimiento!$K$2:$K$119,"-",0)</f>
        <v>-</v>
      </c>
      <c r="Y1037" s="23" t="str">
        <f t="shared" si="64"/>
        <v>-</v>
      </c>
      <c r="Z1037" s="19" t="str">
        <f>_xlfn.XLOOKUP(D1037,[4]Cmg!$I$4:$I$99,[4]Cmg!$M$4:$M$99,"----",0,1)</f>
        <v>----</v>
      </c>
      <c r="AA1037" s="19" t="str">
        <f>_xlfn.XLOOKUP(D1037,[4]Cmg!$A$4:$A$101,[4]Cmg!$B$4:$B$101,"----",0,1)</f>
        <v>----</v>
      </c>
      <c r="AB1037" s="19" t="str">
        <f>_xlfn.XLOOKUP(D1037,[4]Cmg!$E$4:$E$101,[4]Cmg!$F$4:$F$101,"----",0,1)</f>
        <v>----</v>
      </c>
      <c r="AC1037" s="19" t="str">
        <f>_xlfn.XLOOKUP(D1037,[4]Cmg!$O$4:$O$101,[4]Cmg!$P$4:$P$101,"----",0,1)</f>
        <v>----</v>
      </c>
      <c r="AD1037" s="24" t="str">
        <f>_xlfn.XLOOKUP(D1037,[4]Cmg!$S$4:$S$101,[4]Cmg!$U$4:$U$101,"----",0,1)</f>
        <v>----</v>
      </c>
      <c r="AG1037" s="25">
        <f>IFERROR(SUMIFS('[4]BD Unidades'!$AH:$AH,'[4]BD Unidades'!$A:$A,'BD Centrales 2024'!$A1037),"-")</f>
        <v>19.391099999999998</v>
      </c>
      <c r="AH1037" s="25">
        <f>SUMIFS('[4]BD Unidades'!$AJ$3:$AJ$1424,'[4]BD Unidades'!$A$3:$A$1424,$A1037)</f>
        <v>8693.1239664932218</v>
      </c>
      <c r="AI1037" s="25">
        <f>SUMIFS('[4]BD Unidades'!$AL$3:$AL$1424,'[4]BD Unidades'!$A$3:$A$1424,$A1037)</f>
        <v>0.16013678096308817</v>
      </c>
      <c r="AJ1037" s="26">
        <f t="shared" si="65"/>
        <v>1.8420746298027374E-5</v>
      </c>
      <c r="AK1037" s="27">
        <f>IFERROR(SUMIFS('[4]BD Unidades'!$AO$3:$AO$1424,'[4]BD Unidades'!$A$3:$A$1424,$A1037),"-")</f>
        <v>0</v>
      </c>
      <c r="AL1037" s="27">
        <f>IFERROR(SUMIFS('[4]BD Unidades'!$AQ$3:$AQ$1424,'[4]BD Unidades'!$A$3:$A$1424,$A1037),"-")</f>
        <v>0</v>
      </c>
      <c r="AM1037" s="27">
        <f>IFERROR(SUMIFS('[4]BD Unidades'!$AS$3:$AS$1424,'[4]BD Unidades'!$A$3:$A$1424,$A1037),"-")</f>
        <v>0</v>
      </c>
      <c r="AN1037" s="27">
        <f>IFERROR(SUMIFS('[4]BD Unidades'!$AU$3:$AU$1424,'[4]BD Unidades'!$A$3:$A$1424,$A1037),"-")</f>
        <v>0</v>
      </c>
      <c r="AO1037" s="27">
        <f>IFERROR(SUMIFS('[4]BD Unidades'!$AW$3:$AW$1424,'[4]BD Unidades'!$A$3:$A$1424,$A1037),"-")</f>
        <v>0</v>
      </c>
      <c r="AP1037" s="27">
        <f>IFERROR(SUMIFS('[4]BD Unidades'!$AY$3:$AY$1424,'[4]BD Unidades'!$A$3:$A$1424,$A1037),"-")</f>
        <v>0</v>
      </c>
      <c r="AQ1037" s="25">
        <f>IFERROR(SUMIFS('[4]BD Unidades'!$AZ$3:$AZ$1424,'[4]BD Unidades'!$A$3:$A$1424,$A1037),"-")</f>
        <v>19.390171256987454</v>
      </c>
      <c r="AR1037" s="25">
        <f>IFERROR(SUMIFS('[4]BD Unidades'!$BA$3:$BA$1424,'[4]BD Unidades'!$A$3:$A$1424,$A1037),"-")</f>
        <v>19.390742255487218</v>
      </c>
      <c r="AS1037" s="28">
        <f>SUMIFS('[4]BD Unidades'!$BC$3:$BC$1424,'[4]BD Unidades'!$A$3:$A$1424,$A1037)</f>
        <v>8.1122087647803748E-4</v>
      </c>
      <c r="AT1037" s="28">
        <f>SUMIFS('[4]BD Unidades'!$BE$3:$BE$1424,'[4]BD Unidades'!$A$3:$A$1424,$A1037)</f>
        <v>1</v>
      </c>
      <c r="AU1037" s="29">
        <f t="shared" si="66"/>
        <v>0.999188779123522</v>
      </c>
      <c r="AV1037" s="30">
        <f t="shared" si="67"/>
        <v>6.9999999999999993E-3</v>
      </c>
      <c r="AW1037" s="25">
        <f>IFERROR(SUMIFS('[4]BD Unidades'!$BI$3:$BI$1424,'[4]BD Unidades'!$A$3:$A$1424,$A1037),"-")</f>
        <v>19.238037020250736</v>
      </c>
      <c r="AX1037" s="25">
        <f>IFERROR(SUMIFS('[4]BD Unidades'!$BJ$3:$BJ$1424,'[4]BD Unidades'!$A$3:$A$1424,$A1037),"-")</f>
        <v>12.363188926049624</v>
      </c>
    </row>
    <row r="1038" spans="1:50" ht="14.4" x14ac:dyDescent="0.3">
      <c r="A1038" s="7">
        <v>154</v>
      </c>
      <c r="B1038" s="7" t="s">
        <v>6057</v>
      </c>
      <c r="D1038" s="8" t="s">
        <v>6058</v>
      </c>
      <c r="E1038" s="19" t="s">
        <v>6059</v>
      </c>
      <c r="F1038" s="19" t="s">
        <v>6059</v>
      </c>
      <c r="G1038" s="19" t="s">
        <v>6060</v>
      </c>
      <c r="H1038" s="19">
        <v>1</v>
      </c>
      <c r="I1038" s="19">
        <v>2024</v>
      </c>
      <c r="J1038" s="19" t="s">
        <v>45</v>
      </c>
      <c r="K1038" s="19" t="s">
        <v>5261</v>
      </c>
      <c r="L1038" s="19" t="s">
        <v>47</v>
      </c>
      <c r="M1038" s="19" t="s">
        <v>68</v>
      </c>
      <c r="N1038" s="19" t="s">
        <v>5431</v>
      </c>
      <c r="O1038" s="19" t="s">
        <v>6062</v>
      </c>
      <c r="P1038" s="19" t="s">
        <v>51</v>
      </c>
      <c r="Q1038" s="9" t="s">
        <v>6063</v>
      </c>
      <c r="R1038" s="20" t="s">
        <v>6064</v>
      </c>
      <c r="S1038" s="20" t="s">
        <v>6296</v>
      </c>
      <c r="T1038" s="20" t="s">
        <v>6065</v>
      </c>
      <c r="U1038" s="20">
        <v>3</v>
      </c>
      <c r="V1038" s="21">
        <f>_xlfn.XLOOKUP(D1038,'[4]Gen. Real'!$A$2:$A$1168,'[4]Gen. Real'!$C$2:$C$1168,"-",0)</f>
        <v>4.520220000000001</v>
      </c>
      <c r="W1038" s="22"/>
      <c r="X1038" s="22" t="str">
        <f>_xlfn.XLOOKUP(D1038,[4]Vertimiento!$J$2:$J$119,[4]Vertimiento!$K$2:$K$119,"-",0)</f>
        <v>-</v>
      </c>
      <c r="Y1038" s="23" t="str">
        <f t="shared" si="64"/>
        <v>-</v>
      </c>
      <c r="Z1038" s="19" t="str">
        <f>_xlfn.XLOOKUP(D1038,[4]Cmg!$I$4:$I$99,[4]Cmg!$M$4:$M$99,"----",0,1)</f>
        <v>----</v>
      </c>
      <c r="AA1038" s="19" t="str">
        <f>_xlfn.XLOOKUP(D1038,[4]Cmg!$A$4:$A$101,[4]Cmg!$B$4:$B$101,"----",0,1)</f>
        <v>----</v>
      </c>
      <c r="AB1038" s="19" t="str">
        <f>_xlfn.XLOOKUP(D1038,[4]Cmg!$E$4:$E$101,[4]Cmg!$F$4:$F$101,"----",0,1)</f>
        <v>----</v>
      </c>
      <c r="AC1038" s="19" t="str">
        <f>_xlfn.XLOOKUP(D1038,[4]Cmg!$O$4:$O$101,[4]Cmg!$P$4:$P$101,"----",0,1)</f>
        <v>----</v>
      </c>
      <c r="AD1038" s="24" t="str">
        <f>_xlfn.XLOOKUP(D1038,[4]Cmg!$S$4:$S$101,[4]Cmg!$U$4:$U$101,"----",0,1)</f>
        <v>----</v>
      </c>
      <c r="AG1038" s="25">
        <f>IFERROR(SUMIFS('[4]BD Unidades'!$AH:$AH,'[4]BD Unidades'!$A:$A,'BD Centrales 2024'!$A1038),"-")</f>
        <v>14.656248633879782</v>
      </c>
      <c r="AH1038" s="25">
        <f>SUMIFS('[4]BD Unidades'!$AJ$3:$AJ$1424,'[4]BD Unidades'!$A$3:$A$1424,$A1038)</f>
        <v>0</v>
      </c>
      <c r="AI1038" s="25">
        <f>SUMIFS('[4]BD Unidades'!$AL$3:$AL$1424,'[4]BD Unidades'!$A$3:$A$1424,$A1038)</f>
        <v>0</v>
      </c>
      <c r="AJ1038" s="26" t="str">
        <f t="shared" si="65"/>
        <v>-</v>
      </c>
      <c r="AK1038" s="27">
        <f>IFERROR(SUMIFS('[4]BD Unidades'!$AO$3:$AO$1424,'[4]BD Unidades'!$A$3:$A$1424,$A1038),"-")</f>
        <v>0</v>
      </c>
      <c r="AL1038" s="27">
        <f>IFERROR(SUMIFS('[4]BD Unidades'!$AQ$3:$AQ$1424,'[4]BD Unidades'!$A$3:$A$1424,$A1038),"-")</f>
        <v>0</v>
      </c>
      <c r="AM1038" s="27">
        <f>IFERROR(SUMIFS('[4]BD Unidades'!$AS$3:$AS$1424,'[4]BD Unidades'!$A$3:$A$1424,$A1038),"-")</f>
        <v>0</v>
      </c>
      <c r="AN1038" s="27">
        <f>IFERROR(SUMIFS('[4]BD Unidades'!$AU$3:$AU$1424,'[4]BD Unidades'!$A$3:$A$1424,$A1038),"-")</f>
        <v>0</v>
      </c>
      <c r="AO1038" s="27">
        <f>IFERROR(SUMIFS('[4]BD Unidades'!$AW$3:$AW$1424,'[4]BD Unidades'!$A$3:$A$1424,$A1038),"-")</f>
        <v>0</v>
      </c>
      <c r="AP1038" s="27">
        <f>IFERROR(SUMIFS('[4]BD Unidades'!$AY$3:$AY$1424,'[4]BD Unidades'!$A$3:$A$1424,$A1038),"-")</f>
        <v>0</v>
      </c>
      <c r="AQ1038" s="25">
        <f>IFERROR(SUMIFS('[4]BD Unidades'!$AZ$3:$AZ$1424,'[4]BD Unidades'!$A$3:$A$1424,$A1038),"-")</f>
        <v>14.265948745486266</v>
      </c>
      <c r="AR1038" s="25">
        <f>IFERROR(SUMIFS('[4]BD Unidades'!$BA$3:$BA$1424,'[4]BD Unidades'!$A$3:$A$1424,$A1038),"-")</f>
        <v>14.695504351718601</v>
      </c>
      <c r="AS1038" s="28">
        <f>SUMIFS('[4]BD Unidades'!$BC$3:$BC$1424,'[4]BD Unidades'!$A$3:$A$1424,$A1038)</f>
        <v>0</v>
      </c>
      <c r="AT1038" s="28">
        <f>SUMIFS('[4]BD Unidades'!$BE$3:$BE$1424,'[4]BD Unidades'!$A$3:$A$1424,$A1038)</f>
        <v>0</v>
      </c>
      <c r="AU1038" s="29">
        <f t="shared" si="66"/>
        <v>0</v>
      </c>
      <c r="AV1038" s="30" t="str">
        <f t="shared" si="67"/>
        <v>-</v>
      </c>
      <c r="AW1038" s="25">
        <f>IFERROR(SUMIFS('[4]BD Unidades'!$BI$3:$BI$1424,'[4]BD Unidades'!$A$3:$A$1424,$A1038),"-")</f>
        <v>8.2984961826799388</v>
      </c>
      <c r="AX1038" s="25">
        <f>IFERROR(SUMIFS('[4]BD Unidades'!$BJ$3:$BJ$1424,'[4]BD Unidades'!$A$3:$A$1424,$A1038),"-")</f>
        <v>5.332970094639963</v>
      </c>
    </row>
    <row r="1039" spans="1:50" ht="14.4" x14ac:dyDescent="0.3">
      <c r="A1039" s="7">
        <v>155</v>
      </c>
      <c r="B1039" s="7" t="s">
        <v>6195</v>
      </c>
      <c r="D1039" s="8" t="s">
        <v>6196</v>
      </c>
      <c r="E1039" s="19" t="s">
        <v>984</v>
      </c>
      <c r="F1039" s="19" t="s">
        <v>984</v>
      </c>
      <c r="G1039" s="19" t="s">
        <v>6197</v>
      </c>
      <c r="H1039" s="19">
        <v>60</v>
      </c>
      <c r="I1039" s="19">
        <v>2024</v>
      </c>
      <c r="J1039" s="19" t="s">
        <v>45</v>
      </c>
      <c r="K1039" s="19" t="s">
        <v>5267</v>
      </c>
      <c r="L1039" s="19" t="s">
        <v>47</v>
      </c>
      <c r="M1039" s="19" t="s">
        <v>497</v>
      </c>
      <c r="N1039" s="19" t="s">
        <v>557</v>
      </c>
      <c r="O1039" s="19" t="s">
        <v>557</v>
      </c>
      <c r="P1039" s="19" t="s">
        <v>51</v>
      </c>
      <c r="Q1039" s="9" t="s">
        <v>6198</v>
      </c>
      <c r="R1039" s="20">
        <v>95.609700000000004</v>
      </c>
      <c r="S1039" s="20">
        <v>4.9000000000000002E-2</v>
      </c>
      <c r="T1039" s="20">
        <v>95.562299999999993</v>
      </c>
      <c r="U1039" s="20">
        <v>0.48</v>
      </c>
      <c r="V1039" s="21">
        <f>_xlfn.XLOOKUP(D1039,'[4]Gen. Real'!$A$2:$A$1168,'[4]Gen. Real'!$C$2:$C$1168,"-",0)</f>
        <v>0.40180999999999989</v>
      </c>
      <c r="W1039" s="22"/>
      <c r="X1039" s="22" t="str">
        <f>_xlfn.XLOOKUP(D1039,[4]Vertimiento!$J$2:$J$119,[4]Vertimiento!$K$2:$K$119,"-",0)</f>
        <v>-</v>
      </c>
      <c r="Y1039" s="23" t="str">
        <f t="shared" si="64"/>
        <v>-</v>
      </c>
      <c r="Z1039" s="19" t="str">
        <f>_xlfn.XLOOKUP(D1039,[4]Cmg!$I$4:$I$99,[4]Cmg!$M$4:$M$99,"----",0,1)</f>
        <v>----</v>
      </c>
      <c r="AA1039" s="19" t="str">
        <f>_xlfn.XLOOKUP(D1039,[4]Cmg!$A$4:$A$101,[4]Cmg!$B$4:$B$101,"----",0,1)</f>
        <v>----</v>
      </c>
      <c r="AB1039" s="19" t="str">
        <f>_xlfn.XLOOKUP(D1039,[4]Cmg!$E$4:$E$101,[4]Cmg!$F$4:$F$101,"----",0,1)</f>
        <v>----</v>
      </c>
      <c r="AC1039" s="19" t="str">
        <f>_xlfn.XLOOKUP(D1039,[4]Cmg!$O$4:$O$101,[4]Cmg!$P$4:$P$101,"----",0,1)</f>
        <v>----</v>
      </c>
      <c r="AD1039" s="24" t="str">
        <f>_xlfn.XLOOKUP(D1039,[4]Cmg!$S$4:$S$101,[4]Cmg!$U$4:$U$101,"----",0,1)</f>
        <v>----</v>
      </c>
      <c r="AG1039" s="25">
        <f>IFERROR(SUMIFS('[4]BD Unidades'!$AH:$AH,'[4]BD Unidades'!$A:$A,'BD Centrales 2024'!$A1039),"-")</f>
        <v>95.610600000000005</v>
      </c>
      <c r="AH1039" s="25">
        <f>SUMIFS('[4]BD Unidades'!$AJ$3:$AJ$1424,'[4]BD Unidades'!$A$3:$A$1424,$A1039)</f>
        <v>8736.115567981069</v>
      </c>
      <c r="AI1039" s="25">
        <f>SUMIFS('[4]BD Unidades'!$AL$3:$AL$1424,'[4]BD Unidades'!$A$3:$A$1424,$A1039)</f>
        <v>10.166762368253464</v>
      </c>
      <c r="AJ1039" s="26">
        <f t="shared" si="65"/>
        <v>1.1624095797794134E-3</v>
      </c>
      <c r="AK1039" s="27">
        <f>IFERROR(SUMIFS('[4]BD Unidades'!$AO$3:$AO$1424,'[4]BD Unidades'!$A$3:$A$1424,$A1039),"-")</f>
        <v>0</v>
      </c>
      <c r="AL1039" s="27">
        <f>IFERROR(SUMIFS('[4]BD Unidades'!$AQ$3:$AQ$1424,'[4]BD Unidades'!$A$3:$A$1424,$A1039),"-")</f>
        <v>0</v>
      </c>
      <c r="AM1039" s="27">
        <f>IFERROR(SUMIFS('[4]BD Unidades'!$AS$3:$AS$1424,'[4]BD Unidades'!$A$3:$A$1424,$A1039),"-")</f>
        <v>0</v>
      </c>
      <c r="AN1039" s="27">
        <f>IFERROR(SUMIFS('[4]BD Unidades'!$AU$3:$AU$1424,'[4]BD Unidades'!$A$3:$A$1424,$A1039),"-")</f>
        <v>0</v>
      </c>
      <c r="AO1039" s="27">
        <f>IFERROR(SUMIFS('[4]BD Unidades'!$AW$3:$AW$1424,'[4]BD Unidades'!$A$3:$A$1424,$A1039),"-")</f>
        <v>0</v>
      </c>
      <c r="AP1039" s="27">
        <f>IFERROR(SUMIFS('[4]BD Unidades'!$AY$3:$AY$1424,'[4]BD Unidades'!$A$3:$A$1424,$A1039),"-")</f>
        <v>0</v>
      </c>
      <c r="AQ1039" s="25">
        <f>IFERROR(SUMIFS('[4]BD Unidades'!$AZ$3:$AZ$1424,'[4]BD Unidades'!$A$3:$A$1424,$A1039),"-")</f>
        <v>95.600653035152874</v>
      </c>
      <c r="AR1039" s="25">
        <f>IFERROR(SUMIFS('[4]BD Unidades'!$BA$3:$BA$1424,'[4]BD Unidades'!$A$3:$A$1424,$A1039),"-")</f>
        <v>95.609809857271401</v>
      </c>
      <c r="AS1039" s="28">
        <f>SUMIFS('[4]BD Unidades'!$BC$3:$BC$1424,'[4]BD Unidades'!$A$3:$A$1424,$A1039)</f>
        <v>1.0000094132708294E-4</v>
      </c>
      <c r="AT1039" s="28">
        <f>SUMIFS('[4]BD Unidades'!$BE$3:$BE$1424,'[4]BD Unidades'!$A$3:$A$1424,$A1039)</f>
        <v>0.9957060940743766</v>
      </c>
      <c r="AU1039" s="29">
        <f t="shared" si="66"/>
        <v>0.995606522527684</v>
      </c>
      <c r="AV1039" s="30">
        <f t="shared" si="67"/>
        <v>4.8999999999999998E-4</v>
      </c>
      <c r="AW1039" s="25">
        <f>IFERROR(SUMIFS('[4]BD Unidades'!$BI$3:$BI$1424,'[4]BD Unidades'!$A$3:$A$1424,$A1039),"-")</f>
        <v>95.131866063950866</v>
      </c>
      <c r="AX1039" s="25">
        <f>IFERROR(SUMIFS('[4]BD Unidades'!$BJ$3:$BJ$1424,'[4]BD Unidades'!$A$3:$A$1424,$A1039),"-")</f>
        <v>61.135823358600881</v>
      </c>
    </row>
    <row r="1040" spans="1:50" ht="14.4" x14ac:dyDescent="0.3">
      <c r="A1040" s="7">
        <v>161</v>
      </c>
      <c r="B1040" s="7" t="s">
        <v>5675</v>
      </c>
      <c r="D1040" s="8" t="s">
        <v>5676</v>
      </c>
      <c r="E1040" s="19" t="s">
        <v>5677</v>
      </c>
      <c r="F1040" s="19" t="s">
        <v>5677</v>
      </c>
      <c r="G1040" s="19" t="s">
        <v>5678</v>
      </c>
      <c r="H1040" s="19">
        <v>1</v>
      </c>
      <c r="I1040" s="19">
        <v>2024</v>
      </c>
      <c r="J1040" s="19" t="s">
        <v>45</v>
      </c>
      <c r="K1040" s="19" t="s">
        <v>5261</v>
      </c>
      <c r="L1040" s="19" t="s">
        <v>47</v>
      </c>
      <c r="M1040" s="19" t="s">
        <v>189</v>
      </c>
      <c r="N1040" s="19" t="s">
        <v>189</v>
      </c>
      <c r="O1040" s="19" t="s">
        <v>3367</v>
      </c>
      <c r="P1040" s="19" t="s">
        <v>51</v>
      </c>
      <c r="Q1040" s="9" t="s">
        <v>5679</v>
      </c>
      <c r="R1040" s="20" t="s">
        <v>5680</v>
      </c>
      <c r="S1040" s="20" t="s">
        <v>6297</v>
      </c>
      <c r="T1040" s="20" t="s">
        <v>5681</v>
      </c>
      <c r="U1040" s="20">
        <v>4</v>
      </c>
      <c r="V1040" s="21">
        <f>_xlfn.XLOOKUP(D1040,'[4]Gen. Real'!$A$2:$A$1168,'[4]Gen. Real'!$C$2:$C$1168,"-",0)</f>
        <v>40.60765</v>
      </c>
      <c r="W1040" s="22"/>
      <c r="X1040" s="22" t="str">
        <f>_xlfn.XLOOKUP(D1040,[4]Vertimiento!$J$2:$J$119,[4]Vertimiento!$K$2:$K$119,"-",0)</f>
        <v>-</v>
      </c>
      <c r="Y1040" s="23" t="str">
        <f t="shared" si="64"/>
        <v>-</v>
      </c>
      <c r="Z1040" s="19" t="str">
        <f>_xlfn.XLOOKUP(D1040,[4]Cmg!$I$4:$I$99,[4]Cmg!$M$4:$M$99,"----",0,1)</f>
        <v>----</v>
      </c>
      <c r="AA1040" s="19" t="str">
        <f>_xlfn.XLOOKUP(D1040,[4]Cmg!$A$4:$A$101,[4]Cmg!$B$4:$B$101,"----",0,1)</f>
        <v>----</v>
      </c>
      <c r="AB1040" s="19" t="str">
        <f>_xlfn.XLOOKUP(D1040,[4]Cmg!$E$4:$E$101,[4]Cmg!$F$4:$F$101,"----",0,1)</f>
        <v>----</v>
      </c>
      <c r="AC1040" s="19" t="str">
        <f>_xlfn.XLOOKUP(D1040,[4]Cmg!$O$4:$O$101,[4]Cmg!$P$4:$P$101,"----",0,1)</f>
        <v>----</v>
      </c>
      <c r="AD1040" s="24" t="str">
        <f>_xlfn.XLOOKUP(D1040,[4]Cmg!$S$4:$S$101,[4]Cmg!$U$4:$U$101,"----",0,1)</f>
        <v>----</v>
      </c>
      <c r="AG1040" s="25">
        <f>IFERROR(SUMIFS('[4]BD Unidades'!$AH:$AH,'[4]BD Unidades'!$A:$A,'BD Centrales 2024'!$A1040),"-")</f>
        <v>57.981999999999999</v>
      </c>
      <c r="AH1040" s="25">
        <f>SUMIFS('[4]BD Unidades'!$AJ$3:$AJ$1424,'[4]BD Unidades'!$A$3:$A$1424,$A1040)</f>
        <v>0</v>
      </c>
      <c r="AI1040" s="25">
        <f>SUMIFS('[4]BD Unidades'!$AL$3:$AL$1424,'[4]BD Unidades'!$A$3:$A$1424,$A1040)</f>
        <v>0</v>
      </c>
      <c r="AJ1040" s="26" t="str">
        <f t="shared" si="65"/>
        <v>-</v>
      </c>
      <c r="AK1040" s="27">
        <f>IFERROR(SUMIFS('[4]BD Unidades'!$AO$3:$AO$1424,'[4]BD Unidades'!$A$3:$A$1424,$A1040),"-")</f>
        <v>0</v>
      </c>
      <c r="AL1040" s="27">
        <f>IFERROR(SUMIFS('[4]BD Unidades'!$AQ$3:$AQ$1424,'[4]BD Unidades'!$A$3:$A$1424,$A1040),"-")</f>
        <v>0</v>
      </c>
      <c r="AM1040" s="27">
        <f>IFERROR(SUMIFS('[4]BD Unidades'!$AS$3:$AS$1424,'[4]BD Unidades'!$A$3:$A$1424,$A1040),"-")</f>
        <v>0</v>
      </c>
      <c r="AN1040" s="27">
        <f>IFERROR(SUMIFS('[4]BD Unidades'!$AU$3:$AU$1424,'[4]BD Unidades'!$A$3:$A$1424,$A1040),"-")</f>
        <v>0</v>
      </c>
      <c r="AO1040" s="27">
        <f>IFERROR(SUMIFS('[4]BD Unidades'!$AW$3:$AW$1424,'[4]BD Unidades'!$A$3:$A$1424,$A1040),"-")</f>
        <v>0</v>
      </c>
      <c r="AP1040" s="27">
        <f>IFERROR(SUMIFS('[4]BD Unidades'!$AY$3:$AY$1424,'[4]BD Unidades'!$A$3:$A$1424,$A1040),"-")</f>
        <v>0</v>
      </c>
      <c r="AQ1040" s="25">
        <f>IFERROR(SUMIFS('[4]BD Unidades'!$AZ$3:$AZ$1424,'[4]BD Unidades'!$A$3:$A$1424,$A1040),"-")</f>
        <v>56.7143333629528</v>
      </c>
      <c r="AR1040" s="25">
        <f>IFERROR(SUMIFS('[4]BD Unidades'!$BA$3:$BA$1424,'[4]BD Unidades'!$A$3:$A$1424,$A1040),"-")</f>
        <v>56.7143333629528</v>
      </c>
      <c r="AS1040" s="28">
        <f>SUMIFS('[4]BD Unidades'!$BC$3:$BC$1424,'[4]BD Unidades'!$A$3:$A$1424,$A1040)</f>
        <v>0</v>
      </c>
      <c r="AT1040" s="28">
        <f>SUMIFS('[4]BD Unidades'!$BE$3:$BE$1424,'[4]BD Unidades'!$A$3:$A$1424,$A1040)</f>
        <v>0</v>
      </c>
      <c r="AU1040" s="29">
        <f t="shared" si="66"/>
        <v>0</v>
      </c>
      <c r="AV1040" s="30" t="str">
        <f t="shared" si="67"/>
        <v>-</v>
      </c>
      <c r="AW1040" s="25">
        <f>IFERROR(SUMIFS('[4]BD Unidades'!$BI$3:$BI$1424,'[4]BD Unidades'!$A$3:$A$1424,$A1040),"-")</f>
        <v>52.776946484675321</v>
      </c>
      <c r="AX1040" s="25">
        <f>IFERROR(SUMIFS('[4]BD Unidades'!$BJ$3:$BJ$1424,'[4]BD Unidades'!$A$3:$A$1424,$A1040),"-")</f>
        <v>33.916732754137684</v>
      </c>
    </row>
    <row r="1041" spans="1:50" ht="14.4" x14ac:dyDescent="0.3">
      <c r="A1041" s="7">
        <v>166</v>
      </c>
      <c r="B1041" s="7" t="s">
        <v>5973</v>
      </c>
      <c r="D1041" s="8" t="s">
        <v>5974</v>
      </c>
      <c r="E1041" s="19" t="s">
        <v>5975</v>
      </c>
      <c r="F1041" s="19" t="s">
        <v>5975</v>
      </c>
      <c r="G1041" s="19" t="s">
        <v>5976</v>
      </c>
      <c r="H1041" s="19">
        <v>16</v>
      </c>
      <c r="I1041" s="19">
        <v>2024</v>
      </c>
      <c r="J1041" s="19" t="s">
        <v>45</v>
      </c>
      <c r="K1041" s="19" t="s">
        <v>5267</v>
      </c>
      <c r="L1041" s="19" t="s">
        <v>47</v>
      </c>
      <c r="M1041" s="19" t="s">
        <v>164</v>
      </c>
      <c r="N1041" s="19" t="s">
        <v>707</v>
      </c>
      <c r="O1041" s="19" t="s">
        <v>749</v>
      </c>
      <c r="P1041" s="19" t="s">
        <v>51</v>
      </c>
      <c r="Q1041" s="9" t="s">
        <v>5978</v>
      </c>
      <c r="R1041" s="20">
        <v>22.32</v>
      </c>
      <c r="S1041" s="20" t="s">
        <v>6298</v>
      </c>
      <c r="T1041" s="20">
        <v>19.84</v>
      </c>
      <c r="U1041" s="20">
        <v>0.5</v>
      </c>
      <c r="V1041" s="21">
        <f>_xlfn.XLOOKUP(D1041,'[4]Gen. Real'!$A$2:$A$1168,'[4]Gen. Real'!$C$2:$C$1168,"-",0)</f>
        <v>100.43369999999999</v>
      </c>
      <c r="W1041" s="22"/>
      <c r="X1041" s="22" t="str">
        <f>_xlfn.XLOOKUP(D1041,[4]Vertimiento!$J$2:$J$119,[4]Vertimiento!$K$2:$K$119,"-",0)</f>
        <v>-</v>
      </c>
      <c r="Y1041" s="23" t="str">
        <f t="shared" si="64"/>
        <v>-</v>
      </c>
      <c r="Z1041" s="19" t="str">
        <f>_xlfn.XLOOKUP(D1041,[4]Cmg!$I$4:$I$99,[4]Cmg!$M$4:$M$99,"----",0,1)</f>
        <v>----</v>
      </c>
      <c r="AA1041" s="19" t="str">
        <f>_xlfn.XLOOKUP(D1041,[4]Cmg!$A$4:$A$101,[4]Cmg!$B$4:$B$101,"----",0,1)</f>
        <v>----</v>
      </c>
      <c r="AB1041" s="19" t="str">
        <f>_xlfn.XLOOKUP(D1041,[4]Cmg!$E$4:$E$101,[4]Cmg!$F$4:$F$101,"----",0,1)</f>
        <v>----</v>
      </c>
      <c r="AC1041" s="19" t="str">
        <f>_xlfn.XLOOKUP(D1041,[4]Cmg!$O$4:$O$101,[4]Cmg!$P$4:$P$101,"----",0,1)</f>
        <v>----</v>
      </c>
      <c r="AD1041" s="24" t="str">
        <f>_xlfn.XLOOKUP(D1041,[4]Cmg!$S$4:$S$101,[4]Cmg!$U$4:$U$101,"----",0,1)</f>
        <v>----</v>
      </c>
      <c r="AG1041" s="25">
        <f>IFERROR(SUMIFS('[4]BD Unidades'!$AH:$AH,'[4]BD Unidades'!$A:$A,'BD Centrales 2024'!$A1041),"-")</f>
        <v>0</v>
      </c>
      <c r="AH1041" s="25">
        <f>SUMIFS('[4]BD Unidades'!$AJ$3:$AJ$1424,'[4]BD Unidades'!$A$3:$A$1424,$A1041)</f>
        <v>6720.6385793010741</v>
      </c>
      <c r="AI1041" s="25">
        <f>SUMIFS('[4]BD Unidades'!$AL$3:$AL$1424,'[4]BD Unidades'!$A$3:$A$1424,$A1041)</f>
        <v>18.184272379032251</v>
      </c>
      <c r="AJ1041" s="26">
        <f t="shared" si="65"/>
        <v>2.6984345455079877E-3</v>
      </c>
      <c r="AK1041" s="27">
        <f>IFERROR(SUMIFS('[4]BD Unidades'!$AO$3:$AO$1424,'[4]BD Unidades'!$A$3:$A$1424,$A1041),"-")</f>
        <v>0</v>
      </c>
      <c r="AL1041" s="27">
        <f>IFERROR(SUMIFS('[4]BD Unidades'!$AQ$3:$AQ$1424,'[4]BD Unidades'!$A$3:$A$1424,$A1041),"-")</f>
        <v>0</v>
      </c>
      <c r="AM1041" s="27">
        <f>IFERROR(SUMIFS('[4]BD Unidades'!$AS$3:$AS$1424,'[4]BD Unidades'!$A$3:$A$1424,$A1041),"-")</f>
        <v>0</v>
      </c>
      <c r="AN1041" s="27">
        <f>IFERROR(SUMIFS('[4]BD Unidades'!$AU$3:$AU$1424,'[4]BD Unidades'!$A$3:$A$1424,$A1041),"-")</f>
        <v>0</v>
      </c>
      <c r="AO1041" s="27">
        <f>IFERROR(SUMIFS('[4]BD Unidades'!$AW$3:$AW$1424,'[4]BD Unidades'!$A$3:$A$1424,$A1041),"-")</f>
        <v>0</v>
      </c>
      <c r="AP1041" s="27">
        <f>IFERROR(SUMIFS('[4]BD Unidades'!$AY$3:$AY$1424,'[4]BD Unidades'!$A$3:$A$1424,$A1041),"-")</f>
        <v>0</v>
      </c>
      <c r="AQ1041" s="25">
        <f>IFERROR(SUMIFS('[4]BD Unidades'!$AZ$3:$AZ$1424,'[4]BD Unidades'!$A$3:$A$1424,$A1041),"-")</f>
        <v>0</v>
      </c>
      <c r="AR1041" s="25">
        <f>IFERROR(SUMIFS('[4]BD Unidades'!$BA$3:$BA$1424,'[4]BD Unidades'!$A$3:$A$1424,$A1041),"-")</f>
        <v>17.873285633931204</v>
      </c>
      <c r="AS1041" s="28">
        <f>SUMIFS('[4]BD Unidades'!$BC$3:$BC$1424,'[4]BD Unidades'!$A$3:$A$1424,$A1041)</f>
        <v>0</v>
      </c>
      <c r="AT1041" s="28">
        <f>SUMIFS('[4]BD Unidades'!$BE$3:$BE$1424,'[4]BD Unidades'!$A$3:$A$1424,$A1041)</f>
        <v>0</v>
      </c>
      <c r="AU1041" s="29">
        <f t="shared" si="66"/>
        <v>0</v>
      </c>
      <c r="AV1041" s="30">
        <f t="shared" si="67"/>
        <v>1.1000000000000001E-3</v>
      </c>
      <c r="AW1041" s="25">
        <f>IFERROR(SUMIFS('[4]BD Unidades'!$BI$3:$BI$1424,'[4]BD Unidades'!$A$3:$A$1424,$A1041),"-")</f>
        <v>0</v>
      </c>
      <c r="AX1041" s="25">
        <f>IFERROR(SUMIFS('[4]BD Unidades'!$BJ$3:$BJ$1424,'[4]BD Unidades'!$A$3:$A$1424,$A1041),"-")</f>
        <v>0</v>
      </c>
    </row>
    <row r="1042" spans="1:50" ht="14.4" x14ac:dyDescent="0.3">
      <c r="A1042" s="7">
        <v>167</v>
      </c>
      <c r="B1042" s="7" t="s">
        <v>5979</v>
      </c>
      <c r="D1042" s="8" t="s">
        <v>5980</v>
      </c>
      <c r="E1042" s="19" t="s">
        <v>174</v>
      </c>
      <c r="F1042" s="19" t="s">
        <v>174</v>
      </c>
      <c r="G1042" s="19" t="s">
        <v>5981</v>
      </c>
      <c r="H1042" s="19">
        <v>80</v>
      </c>
      <c r="I1042" s="19">
        <v>2024</v>
      </c>
      <c r="J1042" s="19" t="s">
        <v>45</v>
      </c>
      <c r="K1042" s="19" t="s">
        <v>5267</v>
      </c>
      <c r="L1042" s="19" t="s">
        <v>47</v>
      </c>
      <c r="M1042" s="19" t="s">
        <v>477</v>
      </c>
      <c r="N1042" s="19" t="s">
        <v>766</v>
      </c>
      <c r="O1042" s="19" t="s">
        <v>1428</v>
      </c>
      <c r="P1042" s="19" t="s">
        <v>51</v>
      </c>
      <c r="Q1042" s="9" t="s">
        <v>5983</v>
      </c>
      <c r="R1042" s="20">
        <v>125.676</v>
      </c>
      <c r="S1042" s="20">
        <v>3.5009999999999999</v>
      </c>
      <c r="T1042" s="20">
        <v>121.276</v>
      </c>
      <c r="U1042" s="20">
        <v>1.38</v>
      </c>
      <c r="V1042" s="21">
        <f>_xlfn.XLOOKUP(D1042,'[4]Gen. Real'!$A$2:$A$1168,'[4]Gen. Real'!$C$2:$C$1168,"-",0)</f>
        <v>5.2112499999999988</v>
      </c>
      <c r="W1042" s="22"/>
      <c r="X1042" s="22" t="str">
        <f>_xlfn.XLOOKUP(D1042,[4]Vertimiento!$J$2:$J$119,[4]Vertimiento!$K$2:$K$119,"-",0)</f>
        <v>-</v>
      </c>
      <c r="Y1042" s="23" t="str">
        <f t="shared" si="64"/>
        <v>-</v>
      </c>
      <c r="Z1042" s="19" t="str">
        <f>_xlfn.XLOOKUP(D1042,[4]Cmg!$I$4:$I$99,[4]Cmg!$M$4:$M$99,"----",0,1)</f>
        <v>----</v>
      </c>
      <c r="AA1042" s="19" t="str">
        <f>_xlfn.XLOOKUP(D1042,[4]Cmg!$A$4:$A$101,[4]Cmg!$B$4:$B$101,"----",0,1)</f>
        <v>----</v>
      </c>
      <c r="AB1042" s="19" t="str">
        <f>_xlfn.XLOOKUP(D1042,[4]Cmg!$E$4:$E$101,[4]Cmg!$F$4:$F$101,"----",0,1)</f>
        <v>----</v>
      </c>
      <c r="AC1042" s="19" t="str">
        <f>_xlfn.XLOOKUP(D1042,[4]Cmg!$O$4:$O$101,[4]Cmg!$P$4:$P$101,"----",0,1)</f>
        <v>----</v>
      </c>
      <c r="AD1042" s="24" t="str">
        <f>_xlfn.XLOOKUP(D1042,[4]Cmg!$S$4:$S$101,[4]Cmg!$U$4:$U$101,"----",0,1)</f>
        <v>----</v>
      </c>
      <c r="AG1042" s="25">
        <f>IFERROR(SUMIFS('[4]BD Unidades'!$AH:$AH,'[4]BD Unidades'!$A:$A,'BD Centrales 2024'!$A1042),"-")</f>
        <v>0</v>
      </c>
      <c r="AH1042" s="25">
        <f>SUMIFS('[4]BD Unidades'!$AJ$3:$AJ$1424,'[4]BD Unidades'!$A$3:$A$1424,$A1042)</f>
        <v>8315.9749450969157</v>
      </c>
      <c r="AI1042" s="25">
        <f>SUMIFS('[4]BD Unidades'!$AL$3:$AL$1424,'[4]BD Unidades'!$A$3:$A$1424,$A1042)</f>
        <v>284.65867946147239</v>
      </c>
      <c r="AJ1042" s="26">
        <f t="shared" si="65"/>
        <v>3.309740792220859E-2</v>
      </c>
      <c r="AK1042" s="27">
        <f>IFERROR(SUMIFS('[4]BD Unidades'!$AO$3:$AO$1424,'[4]BD Unidades'!$A$3:$A$1424,$A1042),"-")</f>
        <v>0</v>
      </c>
      <c r="AL1042" s="27">
        <f>IFERROR(SUMIFS('[4]BD Unidades'!$AQ$3:$AQ$1424,'[4]BD Unidades'!$A$3:$A$1424,$A1042),"-")</f>
        <v>0</v>
      </c>
      <c r="AM1042" s="27">
        <f>IFERROR(SUMIFS('[4]BD Unidades'!$AS$3:$AS$1424,'[4]BD Unidades'!$A$3:$A$1424,$A1042),"-")</f>
        <v>0</v>
      </c>
      <c r="AN1042" s="27">
        <f>IFERROR(SUMIFS('[4]BD Unidades'!$AU$3:$AU$1424,'[4]BD Unidades'!$A$3:$A$1424,$A1042),"-")</f>
        <v>0</v>
      </c>
      <c r="AO1042" s="27">
        <f>IFERROR(SUMIFS('[4]BD Unidades'!$AW$3:$AW$1424,'[4]BD Unidades'!$A$3:$A$1424,$A1042),"-")</f>
        <v>0</v>
      </c>
      <c r="AP1042" s="27">
        <f>IFERROR(SUMIFS('[4]BD Unidades'!$AY$3:$AY$1424,'[4]BD Unidades'!$A$3:$A$1424,$A1042),"-")</f>
        <v>0</v>
      </c>
      <c r="AQ1042" s="25">
        <f>IFERROR(SUMIFS('[4]BD Unidades'!$AZ$3:$AZ$1424,'[4]BD Unidades'!$A$3:$A$1424,$A1042),"-")</f>
        <v>0</v>
      </c>
      <c r="AR1042" s="25">
        <f>IFERROR(SUMIFS('[4]BD Unidades'!$BA$3:$BA$1424,'[4]BD Unidades'!$A$3:$A$1424,$A1042),"-")</f>
        <v>125.724</v>
      </c>
      <c r="AS1042" s="28">
        <f>SUMIFS('[4]BD Unidades'!$BC$3:$BC$1424,'[4]BD Unidades'!$A$3:$A$1424,$A1042)</f>
        <v>0</v>
      </c>
      <c r="AT1042" s="28">
        <f>SUMIFS('[4]BD Unidades'!$BE$3:$BE$1424,'[4]BD Unidades'!$A$3:$A$1424,$A1042)</f>
        <v>0</v>
      </c>
      <c r="AU1042" s="29">
        <f t="shared" si="66"/>
        <v>0</v>
      </c>
      <c r="AV1042" s="30">
        <f t="shared" si="67"/>
        <v>3.5009999999999999E-2</v>
      </c>
      <c r="AW1042" s="25">
        <f>IFERROR(SUMIFS('[4]BD Unidades'!$BI$3:$BI$1424,'[4]BD Unidades'!$A$3:$A$1424,$A1042),"-")</f>
        <v>0</v>
      </c>
      <c r="AX1042" s="25">
        <f>IFERROR(SUMIFS('[4]BD Unidades'!$BJ$3:$BJ$1424,'[4]BD Unidades'!$A$3:$A$1424,$A1042),"-")</f>
        <v>0</v>
      </c>
    </row>
    <row r="1043" spans="1:50" ht="14.4" x14ac:dyDescent="0.3">
      <c r="A1043" s="7">
        <v>168</v>
      </c>
      <c r="B1043" s="7" t="s">
        <v>6024</v>
      </c>
      <c r="D1043" s="8" t="s">
        <v>6025</v>
      </c>
      <c r="E1043" s="19" t="s">
        <v>6026</v>
      </c>
      <c r="F1043" s="19" t="s">
        <v>6026</v>
      </c>
      <c r="G1043" s="19" t="s">
        <v>6027</v>
      </c>
      <c r="H1043" s="19">
        <v>1</v>
      </c>
      <c r="I1043" s="19">
        <v>2024</v>
      </c>
      <c r="J1043" s="19" t="s">
        <v>45</v>
      </c>
      <c r="K1043" s="19" t="s">
        <v>5276</v>
      </c>
      <c r="L1043" s="19" t="s">
        <v>47</v>
      </c>
      <c r="M1043" s="19" t="s">
        <v>68</v>
      </c>
      <c r="N1043" s="19" t="s">
        <v>68</v>
      </c>
      <c r="O1043" s="19" t="s">
        <v>1893</v>
      </c>
      <c r="P1043" s="19" t="s">
        <v>51</v>
      </c>
      <c r="Q1043" s="9" t="s">
        <v>6028</v>
      </c>
      <c r="R1043" s="20">
        <v>11</v>
      </c>
      <c r="S1043" s="20">
        <v>0</v>
      </c>
      <c r="T1043" s="20">
        <v>11</v>
      </c>
      <c r="U1043" s="20">
        <v>5.3</v>
      </c>
      <c r="V1043" s="21">
        <f>_xlfn.XLOOKUP(D1043,'[4]Gen. Real'!$A$2:$A$1168,'[4]Gen. Real'!$C$2:$C$1168,"-",0)</f>
        <v>51.518940000000029</v>
      </c>
      <c r="W1043" s="22"/>
      <c r="X1043" s="22" t="str">
        <f>_xlfn.XLOOKUP(D1043,[4]Vertimiento!$J$2:$J$119,[4]Vertimiento!$K$2:$K$119,"-",0)</f>
        <v>-</v>
      </c>
      <c r="Y1043" s="23" t="str">
        <f t="shared" si="64"/>
        <v>-</v>
      </c>
      <c r="Z1043" s="19" t="str">
        <f>_xlfn.XLOOKUP(D1043,[4]Cmg!$I$4:$I$99,[4]Cmg!$M$4:$M$99,"----",0,1)</f>
        <v>----</v>
      </c>
      <c r="AA1043" s="19" t="str">
        <f>_xlfn.XLOOKUP(D1043,[4]Cmg!$A$4:$A$101,[4]Cmg!$B$4:$B$101,"----",0,1)</f>
        <v>----</v>
      </c>
      <c r="AB1043" s="19" t="str">
        <f>_xlfn.XLOOKUP(D1043,[4]Cmg!$E$4:$E$101,[4]Cmg!$F$4:$F$101,"----",0,1)</f>
        <v>----</v>
      </c>
      <c r="AC1043" s="19" t="str">
        <f>_xlfn.XLOOKUP(D1043,[4]Cmg!$O$4:$O$101,[4]Cmg!$P$4:$P$101,"----",0,1)</f>
        <v>----</v>
      </c>
      <c r="AD1043" s="24" t="str">
        <f>_xlfn.XLOOKUP(D1043,[4]Cmg!$S$4:$S$101,[4]Cmg!$U$4:$U$101,"----",0,1)</f>
        <v>----</v>
      </c>
      <c r="AG1043" s="25">
        <f>IFERROR(SUMIFS('[4]BD Unidades'!$AH:$AH,'[4]BD Unidades'!$A:$A,'BD Centrales 2024'!$A1043),"-")</f>
        <v>9.5520000000000014</v>
      </c>
      <c r="AH1043" s="25">
        <f>SUMIFS('[4]BD Unidades'!$AJ$3:$AJ$1424,'[4]BD Unidades'!$A$3:$A$1424,$A1043)</f>
        <v>895.58333333333314</v>
      </c>
      <c r="AI1043" s="25">
        <f>SUMIFS('[4]BD Unidades'!$AL$3:$AL$1424,'[4]BD Unidades'!$A$3:$A$1424,$A1043)</f>
        <v>7057.9333333333307</v>
      </c>
      <c r="AJ1043" s="26">
        <f t="shared" si="65"/>
        <v>0.88739781773680826</v>
      </c>
      <c r="AK1043" s="27">
        <f>IFERROR(SUMIFS('[4]BD Unidades'!$AO$3:$AO$1424,'[4]BD Unidades'!$A$3:$A$1424,$A1043),"-")</f>
        <v>0</v>
      </c>
      <c r="AL1043" s="27">
        <f>IFERROR(SUMIFS('[4]BD Unidades'!$AQ$3:$AQ$1424,'[4]BD Unidades'!$A$3:$A$1424,$A1043),"-")</f>
        <v>0</v>
      </c>
      <c r="AM1043" s="27">
        <f>IFERROR(SUMIFS('[4]BD Unidades'!$AS$3:$AS$1424,'[4]BD Unidades'!$A$3:$A$1424,$A1043),"-")</f>
        <v>0</v>
      </c>
      <c r="AN1043" s="27">
        <f>IFERROR(SUMIFS('[4]BD Unidades'!$AU$3:$AU$1424,'[4]BD Unidades'!$A$3:$A$1424,$A1043),"-")</f>
        <v>0</v>
      </c>
      <c r="AO1043" s="27">
        <f>IFERROR(SUMIFS('[4]BD Unidades'!$AW$3:$AW$1424,'[4]BD Unidades'!$A$3:$A$1424,$A1043),"-")</f>
        <v>0</v>
      </c>
      <c r="AP1043" s="27">
        <f>IFERROR(SUMIFS('[4]BD Unidades'!$AY$3:$AY$1424,'[4]BD Unidades'!$A$3:$A$1424,$A1043),"-")</f>
        <v>0</v>
      </c>
      <c r="AQ1043" s="25">
        <f>IFERROR(SUMIFS('[4]BD Unidades'!$AZ$3:$AZ$1424,'[4]BD Unidades'!$A$3:$A$1424,$A1043),"-")</f>
        <v>9.5520000000000014</v>
      </c>
      <c r="AR1043" s="25">
        <f>IFERROR(SUMIFS('[4]BD Unidades'!$BA$3:$BA$1424,'[4]BD Unidades'!$A$3:$A$1424,$A1043),"-")</f>
        <v>9.7459905576359294</v>
      </c>
      <c r="AS1043" s="28">
        <f>SUMIFS('[4]BD Unidades'!$BC$3:$BC$1424,'[4]BD Unidades'!$A$3:$A$1424,$A1043)</f>
        <v>9.436168174660152E-2</v>
      </c>
      <c r="AT1043" s="28">
        <f>SUMIFS('[4]BD Unidades'!$BE$3:$BE$1424,'[4]BD Unidades'!$A$3:$A$1424,$A1043)</f>
        <v>0.94358682452944798</v>
      </c>
      <c r="AU1043" s="29">
        <f t="shared" si="66"/>
        <v>0.85454838489291385</v>
      </c>
      <c r="AV1043" s="30">
        <f t="shared" si="67"/>
        <v>0</v>
      </c>
      <c r="AW1043" s="25">
        <f>IFERROR(SUMIFS('[4]BD Unidades'!$BI$3:$BI$1424,'[4]BD Unidades'!$A$3:$A$1424,$A1043),"-")</f>
        <v>8.1626461724971282</v>
      </c>
      <c r="AX1043" s="25">
        <f>IFERROR(SUMIFS('[4]BD Unidades'!$BJ$3:$BJ$1424,'[4]BD Unidades'!$A$3:$A$1424,$A1043),"-")</f>
        <v>5.2456670428926415</v>
      </c>
    </row>
    <row r="1044" spans="1:50" ht="14.4" x14ac:dyDescent="0.3">
      <c r="A1044" s="7">
        <v>171</v>
      </c>
      <c r="B1044" s="7" t="s">
        <v>5836</v>
      </c>
      <c r="D1044" s="8" t="s">
        <v>5837</v>
      </c>
      <c r="E1044" s="19" t="s">
        <v>5684</v>
      </c>
      <c r="F1044" s="19" t="s">
        <v>5684</v>
      </c>
      <c r="G1044" s="19" t="s">
        <v>5838</v>
      </c>
      <c r="H1044" s="19">
        <v>2</v>
      </c>
      <c r="I1044" s="19">
        <v>2024</v>
      </c>
      <c r="J1044" s="19" t="s">
        <v>45</v>
      </c>
      <c r="K1044" s="19" t="s">
        <v>5276</v>
      </c>
      <c r="L1044" s="19" t="s">
        <v>47</v>
      </c>
      <c r="M1044" s="19" t="s">
        <v>68</v>
      </c>
      <c r="N1044" s="19" t="s">
        <v>5431</v>
      </c>
      <c r="O1044" s="19" t="s">
        <v>5686</v>
      </c>
      <c r="P1044" s="19" t="s">
        <v>51</v>
      </c>
      <c r="Q1044" s="9" t="s">
        <v>5840</v>
      </c>
      <c r="R1044" s="20">
        <v>14.2</v>
      </c>
      <c r="S1044" s="20">
        <v>12.2951</v>
      </c>
      <c r="T1044" s="20">
        <v>12.4541</v>
      </c>
      <c r="U1044" s="20">
        <v>2</v>
      </c>
      <c r="V1044" s="21">
        <f>_xlfn.XLOOKUP(D1044,'[4]Gen. Real'!$A$2:$A$1168,'[4]Gen. Real'!$C$2:$C$1168,"-",0)</f>
        <v>6.8258399999999932</v>
      </c>
      <c r="W1044" s="22"/>
      <c r="X1044" s="22" t="str">
        <f>_xlfn.XLOOKUP(D1044,[4]Vertimiento!$J$2:$J$119,[4]Vertimiento!$K$2:$K$119,"-",0)</f>
        <v>-</v>
      </c>
      <c r="Y1044" s="23" t="str">
        <f t="shared" si="64"/>
        <v>-</v>
      </c>
      <c r="Z1044" s="19" t="str">
        <f>_xlfn.XLOOKUP(D1044,[4]Cmg!$I$4:$I$99,[4]Cmg!$M$4:$M$99,"----",0,1)</f>
        <v>----</v>
      </c>
      <c r="AA1044" s="19" t="str">
        <f>_xlfn.XLOOKUP(D1044,[4]Cmg!$A$4:$A$101,[4]Cmg!$B$4:$B$101,"----",0,1)</f>
        <v>----</v>
      </c>
      <c r="AB1044" s="19" t="str">
        <f>_xlfn.XLOOKUP(D1044,[4]Cmg!$E$4:$E$101,[4]Cmg!$F$4:$F$101,"----",0,1)</f>
        <v>----</v>
      </c>
      <c r="AC1044" s="19" t="str">
        <f>_xlfn.XLOOKUP(D1044,[4]Cmg!$O$4:$O$101,[4]Cmg!$P$4:$P$101,"----",0,1)</f>
        <v>----</v>
      </c>
      <c r="AD1044" s="24" t="str">
        <f>_xlfn.XLOOKUP(D1044,[4]Cmg!$S$4:$S$101,[4]Cmg!$U$4:$U$101,"----",0,1)</f>
        <v>----</v>
      </c>
      <c r="AG1044" s="25">
        <f>IFERROR(SUMIFS('[4]BD Unidades'!$AH:$AH,'[4]BD Unidades'!$A:$A,'BD Centrales 2024'!$A1044),"-")</f>
        <v>0</v>
      </c>
      <c r="AH1044" s="25">
        <f>SUMIFS('[4]BD Unidades'!$AJ$3:$AJ$1424,'[4]BD Unidades'!$A$3:$A$1424,$A1044)</f>
        <v>3726.3109154929584</v>
      </c>
      <c r="AI1044" s="25">
        <f>SUMIFS('[4]BD Unidades'!$AL$3:$AL$1424,'[4]BD Unidades'!$A$3:$A$1424,$A1044)</f>
        <v>4438.8794600938936</v>
      </c>
      <c r="AJ1044" s="26">
        <f t="shared" si="65"/>
        <v>0.54363453341709267</v>
      </c>
      <c r="AK1044" s="27">
        <f>IFERROR(SUMIFS('[4]BD Unidades'!$AO$3:$AO$1424,'[4]BD Unidades'!$A$3:$A$1424,$A1044),"-")</f>
        <v>0</v>
      </c>
      <c r="AL1044" s="27">
        <f>IFERROR(SUMIFS('[4]BD Unidades'!$AQ$3:$AQ$1424,'[4]BD Unidades'!$A$3:$A$1424,$A1044),"-")</f>
        <v>0</v>
      </c>
      <c r="AM1044" s="27">
        <f>IFERROR(SUMIFS('[4]BD Unidades'!$AS$3:$AS$1424,'[4]BD Unidades'!$A$3:$A$1424,$A1044),"-")</f>
        <v>0</v>
      </c>
      <c r="AN1044" s="27">
        <f>IFERROR(SUMIFS('[4]BD Unidades'!$AU$3:$AU$1424,'[4]BD Unidades'!$A$3:$A$1424,$A1044),"-")</f>
        <v>0</v>
      </c>
      <c r="AO1044" s="27">
        <f>IFERROR(SUMIFS('[4]BD Unidades'!$AW$3:$AW$1424,'[4]BD Unidades'!$A$3:$A$1424,$A1044),"-")</f>
        <v>0</v>
      </c>
      <c r="AP1044" s="27">
        <f>IFERROR(SUMIFS('[4]BD Unidades'!$AY$3:$AY$1424,'[4]BD Unidades'!$A$3:$A$1424,$A1044),"-")</f>
        <v>0</v>
      </c>
      <c r="AQ1044" s="25">
        <f>IFERROR(SUMIFS('[4]BD Unidades'!$AZ$3:$AZ$1424,'[4]BD Unidades'!$A$3:$A$1424,$A1044),"-")</f>
        <v>0</v>
      </c>
      <c r="AR1044" s="25">
        <f>IFERROR(SUMIFS('[4]BD Unidades'!$BA$3:$BA$1424,'[4]BD Unidades'!$A$3:$A$1424,$A1044),"-")</f>
        <v>12.38937547744178</v>
      </c>
      <c r="AS1044" s="28">
        <f>SUMIFS('[4]BD Unidades'!$BC$3:$BC$1424,'[4]BD Unidades'!$A$3:$A$1424,$A1044)</f>
        <v>0</v>
      </c>
      <c r="AT1044" s="28">
        <f>SUMIFS('[4]BD Unidades'!$BE$3:$BE$1424,'[4]BD Unidades'!$A$3:$A$1424,$A1044)</f>
        <v>0</v>
      </c>
      <c r="AU1044" s="29">
        <f t="shared" si="66"/>
        <v>0</v>
      </c>
      <c r="AV1044" s="30">
        <f t="shared" si="67"/>
        <v>0.12295099999999999</v>
      </c>
      <c r="AW1044" s="25">
        <f>IFERROR(SUMIFS('[4]BD Unidades'!$BI$3:$BI$1424,'[4]BD Unidades'!$A$3:$A$1424,$A1044),"-")</f>
        <v>0</v>
      </c>
      <c r="AX1044" s="25">
        <f>IFERROR(SUMIFS('[4]BD Unidades'!$BJ$3:$BJ$1424,'[4]BD Unidades'!$A$3:$A$1424,$A1044),"-")</f>
        <v>0</v>
      </c>
    </row>
    <row r="1045" spans="1:50" ht="14.4" x14ac:dyDescent="0.3">
      <c r="A1045" s="7">
        <v>176</v>
      </c>
      <c r="B1045" s="7" t="s">
        <v>5390</v>
      </c>
      <c r="D1045" s="8" t="s">
        <v>5391</v>
      </c>
      <c r="E1045" s="19" t="s">
        <v>5291</v>
      </c>
      <c r="F1045" s="19" t="s">
        <v>5392</v>
      </c>
      <c r="G1045" s="19" t="s">
        <v>5393</v>
      </c>
      <c r="H1045" s="19">
        <v>1</v>
      </c>
      <c r="I1045" s="19">
        <v>2024</v>
      </c>
      <c r="J1045" s="19" t="s">
        <v>45</v>
      </c>
      <c r="K1045" s="19" t="s">
        <v>5276</v>
      </c>
      <c r="L1045" s="19" t="s">
        <v>47</v>
      </c>
      <c r="M1045" s="19" t="s">
        <v>362</v>
      </c>
      <c r="N1045" s="19" t="s">
        <v>363</v>
      </c>
      <c r="O1045" s="19" t="s">
        <v>364</v>
      </c>
      <c r="P1045" s="19" t="s">
        <v>51</v>
      </c>
      <c r="Q1045" s="9" t="s">
        <v>5394</v>
      </c>
      <c r="R1045" s="20">
        <v>13</v>
      </c>
      <c r="S1045" s="20">
        <v>0</v>
      </c>
      <c r="T1045" s="20">
        <v>13</v>
      </c>
      <c r="U1045" s="20">
        <v>2</v>
      </c>
      <c r="V1045" s="21">
        <f>_xlfn.XLOOKUP(D1045,'[4]Gen. Real'!$A$2:$A$1168,'[4]Gen. Real'!$C$2:$C$1168,"-",0)</f>
        <v>100.33778000000018</v>
      </c>
      <c r="W1045" s="22"/>
      <c r="X1045" s="22" t="str">
        <f>_xlfn.XLOOKUP(D1045,[4]Vertimiento!$J$2:$J$119,[4]Vertimiento!$K$2:$K$119,"-",0)</f>
        <v>-</v>
      </c>
      <c r="Y1045" s="23" t="str">
        <f t="shared" si="64"/>
        <v>-</v>
      </c>
      <c r="Z1045" s="19" t="str">
        <f>_xlfn.XLOOKUP(D1045,[4]Cmg!$I$4:$I$99,[4]Cmg!$M$4:$M$99,"----",0,1)</f>
        <v>----</v>
      </c>
      <c r="AA1045" s="19" t="str">
        <f>_xlfn.XLOOKUP(D1045,[4]Cmg!$A$4:$A$101,[4]Cmg!$B$4:$B$101,"----",0,1)</f>
        <v>----</v>
      </c>
      <c r="AB1045" s="19" t="str">
        <f>_xlfn.XLOOKUP(D1045,[4]Cmg!$E$4:$E$101,[4]Cmg!$F$4:$F$101,"----",0,1)</f>
        <v>----</v>
      </c>
      <c r="AC1045" s="19" t="str">
        <f>_xlfn.XLOOKUP(D1045,[4]Cmg!$O$4:$O$101,[4]Cmg!$P$4:$P$101,"----",0,1)</f>
        <v>----</v>
      </c>
      <c r="AD1045" s="24" t="str">
        <f>_xlfn.XLOOKUP(D1045,[4]Cmg!$S$4:$S$101,[4]Cmg!$U$4:$U$101,"----",0,1)</f>
        <v>----</v>
      </c>
      <c r="AG1045" s="25">
        <f>IFERROR(SUMIFS('[4]BD Unidades'!$AH:$AH,'[4]BD Unidades'!$A:$A,'BD Centrales 2024'!$A1045),"-")</f>
        <v>0</v>
      </c>
      <c r="AH1045" s="25">
        <f>SUMIFS('[4]BD Unidades'!$AJ$3:$AJ$1424,'[4]BD Unidades'!$A$3:$A$1424,$A1045)</f>
        <v>7376.35</v>
      </c>
      <c r="AI1045" s="25">
        <f>SUMIFS('[4]BD Unidades'!$AL$3:$AL$1424,'[4]BD Unidades'!$A$3:$A$1424,$A1045)</f>
        <v>19.816666666666698</v>
      </c>
      <c r="AJ1045" s="26">
        <f t="shared" si="65"/>
        <v>2.6793158618203163E-3</v>
      </c>
      <c r="AK1045" s="27">
        <f>IFERROR(SUMIFS('[4]BD Unidades'!$AO$3:$AO$1424,'[4]BD Unidades'!$A$3:$A$1424,$A1045),"-")</f>
        <v>0</v>
      </c>
      <c r="AL1045" s="27">
        <f>IFERROR(SUMIFS('[4]BD Unidades'!$AQ$3:$AQ$1424,'[4]BD Unidades'!$A$3:$A$1424,$A1045),"-")</f>
        <v>0</v>
      </c>
      <c r="AM1045" s="27">
        <f>IFERROR(SUMIFS('[4]BD Unidades'!$AS$3:$AS$1424,'[4]BD Unidades'!$A$3:$A$1424,$A1045),"-")</f>
        <v>0</v>
      </c>
      <c r="AN1045" s="27">
        <f>IFERROR(SUMIFS('[4]BD Unidades'!$AU$3:$AU$1424,'[4]BD Unidades'!$A$3:$A$1424,$A1045),"-")</f>
        <v>0</v>
      </c>
      <c r="AO1045" s="27">
        <f>IFERROR(SUMIFS('[4]BD Unidades'!$AW$3:$AW$1424,'[4]BD Unidades'!$A$3:$A$1424,$A1045),"-")</f>
        <v>0</v>
      </c>
      <c r="AP1045" s="27">
        <f>IFERROR(SUMIFS('[4]BD Unidades'!$AY$3:$AY$1424,'[4]BD Unidades'!$A$3:$A$1424,$A1045),"-")</f>
        <v>0</v>
      </c>
      <c r="AQ1045" s="25">
        <f>IFERROR(SUMIFS('[4]BD Unidades'!$AZ$3:$AZ$1424,'[4]BD Unidades'!$A$3:$A$1424,$A1045),"-")</f>
        <v>0</v>
      </c>
      <c r="AR1045" s="25">
        <f>IFERROR(SUMIFS('[4]BD Unidades'!$BA$3:$BA$1424,'[4]BD Unidades'!$A$3:$A$1424,$A1045),"-")</f>
        <v>12.991094506163099</v>
      </c>
      <c r="AS1045" s="28">
        <f>SUMIFS('[4]BD Unidades'!$BC$3:$BC$1424,'[4]BD Unidades'!$A$3:$A$1424,$A1045)</f>
        <v>0</v>
      </c>
      <c r="AT1045" s="28">
        <f>SUMIFS('[4]BD Unidades'!$BE$3:$BE$1424,'[4]BD Unidades'!$A$3:$A$1424,$A1045)</f>
        <v>0</v>
      </c>
      <c r="AU1045" s="29">
        <f t="shared" si="66"/>
        <v>0</v>
      </c>
      <c r="AV1045" s="30">
        <f t="shared" si="67"/>
        <v>0</v>
      </c>
      <c r="AW1045" s="25">
        <f>IFERROR(SUMIFS('[4]BD Unidades'!$BI$3:$BI$1424,'[4]BD Unidades'!$A$3:$A$1424,$A1045),"-")</f>
        <v>0</v>
      </c>
      <c r="AX1045" s="25">
        <f>IFERROR(SUMIFS('[4]BD Unidades'!$BJ$3:$BJ$1424,'[4]BD Unidades'!$A$3:$A$1424,$A1045),"-")</f>
        <v>0</v>
      </c>
    </row>
    <row r="1046" spans="1:50" ht="14.4" x14ac:dyDescent="0.3">
      <c r="A1046" s="7">
        <v>182</v>
      </c>
      <c r="B1046" s="7" t="s">
        <v>6092</v>
      </c>
      <c r="D1046" s="8" t="s">
        <v>6093</v>
      </c>
      <c r="E1046" s="19" t="s">
        <v>5257</v>
      </c>
      <c r="F1046" s="19" t="s">
        <v>5257</v>
      </c>
      <c r="G1046" s="19" t="s">
        <v>6094</v>
      </c>
      <c r="H1046" s="19">
        <v>1</v>
      </c>
      <c r="I1046" s="19">
        <v>2024</v>
      </c>
      <c r="J1046" s="19" t="s">
        <v>45</v>
      </c>
      <c r="K1046" s="19" t="s">
        <v>5276</v>
      </c>
      <c r="L1046" s="19" t="s">
        <v>47</v>
      </c>
      <c r="M1046" s="19" t="s">
        <v>68</v>
      </c>
      <c r="N1046" s="19" t="s">
        <v>5431</v>
      </c>
      <c r="O1046" s="19" t="s">
        <v>6062</v>
      </c>
      <c r="P1046" s="19" t="s">
        <v>51</v>
      </c>
      <c r="Q1046" s="9" t="s">
        <v>2024</v>
      </c>
      <c r="R1046" s="20">
        <v>20.5</v>
      </c>
      <c r="S1046" s="20">
        <v>0</v>
      </c>
      <c r="T1046" s="20">
        <v>20.5</v>
      </c>
      <c r="U1046" s="20">
        <v>23</v>
      </c>
      <c r="V1046" s="21">
        <f>_xlfn.XLOOKUP(D1046,'[4]Gen. Real'!$A$2:$A$1168,'[4]Gen. Real'!$C$2:$C$1168,"-",0)</f>
        <v>354.18849999999998</v>
      </c>
      <c r="W1046" s="22"/>
      <c r="X1046" s="22" t="str">
        <f>_xlfn.XLOOKUP(D1046,[4]Vertimiento!$J$2:$J$119,[4]Vertimiento!$K$2:$K$119,"-",0)</f>
        <v>-</v>
      </c>
      <c r="Y1046" s="23" t="str">
        <f t="shared" si="64"/>
        <v>-</v>
      </c>
      <c r="Z1046" s="19" t="str">
        <f>_xlfn.XLOOKUP(D1046,[4]Cmg!$I$4:$I$99,[4]Cmg!$M$4:$M$99,"----",0,1)</f>
        <v>----</v>
      </c>
      <c r="AA1046" s="19" t="str">
        <f>_xlfn.XLOOKUP(D1046,[4]Cmg!$A$4:$A$101,[4]Cmg!$B$4:$B$101,"----",0,1)</f>
        <v>----</v>
      </c>
      <c r="AB1046" s="19" t="str">
        <f>_xlfn.XLOOKUP(D1046,[4]Cmg!$E$4:$E$101,[4]Cmg!$F$4:$F$101,"----",0,1)</f>
        <v>----</v>
      </c>
      <c r="AC1046" s="19" t="str">
        <f>_xlfn.XLOOKUP(D1046,[4]Cmg!$O$4:$O$101,[4]Cmg!$P$4:$P$101,"----",0,1)</f>
        <v>----</v>
      </c>
      <c r="AD1046" s="24" t="str">
        <f>_xlfn.XLOOKUP(D1046,[4]Cmg!$S$4:$S$101,[4]Cmg!$U$4:$U$101,"----",0,1)</f>
        <v>----</v>
      </c>
      <c r="AG1046" s="25">
        <f>IFERROR(SUMIFS('[4]BD Unidades'!$AH:$AH,'[4]BD Unidades'!$A:$A,'BD Centrales 2024'!$A1046),"-")</f>
        <v>0</v>
      </c>
      <c r="AH1046" s="25">
        <f>SUMIFS('[4]BD Unidades'!$AJ$3:$AJ$1424,'[4]BD Unidades'!$A$3:$A$1424,$A1046)</f>
        <v>7494.2833333333301</v>
      </c>
      <c r="AI1046" s="25">
        <f>SUMIFS('[4]BD Unidades'!$AL$3:$AL$1424,'[4]BD Unidades'!$A$3:$A$1424,$A1046)</f>
        <v>64.3</v>
      </c>
      <c r="AJ1046" s="26">
        <f t="shared" si="65"/>
        <v>8.5068851085410655E-3</v>
      </c>
      <c r="AK1046" s="27">
        <f>IFERROR(SUMIFS('[4]BD Unidades'!$AO$3:$AO$1424,'[4]BD Unidades'!$A$3:$A$1424,$A1046),"-")</f>
        <v>0</v>
      </c>
      <c r="AL1046" s="27">
        <f>IFERROR(SUMIFS('[4]BD Unidades'!$AQ$3:$AQ$1424,'[4]BD Unidades'!$A$3:$A$1424,$A1046),"-")</f>
        <v>0</v>
      </c>
      <c r="AM1046" s="27">
        <f>IFERROR(SUMIFS('[4]BD Unidades'!$AS$3:$AS$1424,'[4]BD Unidades'!$A$3:$A$1424,$A1046),"-")</f>
        <v>0</v>
      </c>
      <c r="AN1046" s="27">
        <f>IFERROR(SUMIFS('[4]BD Unidades'!$AU$3:$AU$1424,'[4]BD Unidades'!$A$3:$A$1424,$A1046),"-")</f>
        <v>0</v>
      </c>
      <c r="AO1046" s="27">
        <f>IFERROR(SUMIFS('[4]BD Unidades'!$AW$3:$AW$1424,'[4]BD Unidades'!$A$3:$A$1424,$A1046),"-")</f>
        <v>0</v>
      </c>
      <c r="AP1046" s="27">
        <f>IFERROR(SUMIFS('[4]BD Unidades'!$AY$3:$AY$1424,'[4]BD Unidades'!$A$3:$A$1424,$A1046),"-")</f>
        <v>0</v>
      </c>
      <c r="AQ1046" s="25">
        <f>IFERROR(SUMIFS('[4]BD Unidades'!$AZ$3:$AZ$1424,'[4]BD Unidades'!$A$3:$A$1424,$A1046),"-")</f>
        <v>0</v>
      </c>
      <c r="AR1046" s="25">
        <f>IFERROR(SUMIFS('[4]BD Unidades'!$BA$3:$BA$1424,'[4]BD Unidades'!$A$3:$A$1424,$A1046),"-")</f>
        <v>20.349204546707401</v>
      </c>
      <c r="AS1046" s="28">
        <f>SUMIFS('[4]BD Unidades'!$BC$3:$BC$1424,'[4]BD Unidades'!$A$3:$A$1424,$A1046)</f>
        <v>0</v>
      </c>
      <c r="AT1046" s="28">
        <f>SUMIFS('[4]BD Unidades'!$BE$3:$BE$1424,'[4]BD Unidades'!$A$3:$A$1424,$A1046)</f>
        <v>0</v>
      </c>
      <c r="AU1046" s="29">
        <f t="shared" si="66"/>
        <v>0</v>
      </c>
      <c r="AV1046" s="30">
        <f t="shared" si="67"/>
        <v>0</v>
      </c>
      <c r="AW1046" s="25">
        <f>IFERROR(SUMIFS('[4]BD Unidades'!$BI$3:$BI$1424,'[4]BD Unidades'!$A$3:$A$1424,$A1046),"-")</f>
        <v>0</v>
      </c>
      <c r="AX1046" s="25">
        <f>IFERROR(SUMIFS('[4]BD Unidades'!$BJ$3:$BJ$1424,'[4]BD Unidades'!$A$3:$A$1424,$A1046),"-")</f>
        <v>0</v>
      </c>
    </row>
    <row r="1047" spans="1:50" ht="14.4" x14ac:dyDescent="0.3">
      <c r="A1047" s="7">
        <v>183</v>
      </c>
      <c r="B1047" s="7" t="s">
        <v>6083</v>
      </c>
      <c r="D1047" s="8" t="s">
        <v>6084</v>
      </c>
      <c r="E1047" s="19" t="s">
        <v>174</v>
      </c>
      <c r="F1047" s="19" t="s">
        <v>174</v>
      </c>
      <c r="G1047" s="19" t="s">
        <v>6085</v>
      </c>
      <c r="H1047" s="19">
        <v>72</v>
      </c>
      <c r="I1047" s="19">
        <v>2024</v>
      </c>
      <c r="J1047" s="19" t="s">
        <v>45</v>
      </c>
      <c r="K1047" s="19" t="s">
        <v>5267</v>
      </c>
      <c r="L1047" s="19" t="s">
        <v>47</v>
      </c>
      <c r="M1047" s="19" t="s">
        <v>477</v>
      </c>
      <c r="N1047" s="19" t="s">
        <v>766</v>
      </c>
      <c r="O1047" s="19" t="s">
        <v>1428</v>
      </c>
      <c r="P1047" s="19" t="s">
        <v>51</v>
      </c>
      <c r="Q1047" s="9" t="s">
        <v>6087</v>
      </c>
      <c r="R1047" s="20">
        <v>102.52800000000001</v>
      </c>
      <c r="S1047" s="20">
        <v>2.528</v>
      </c>
      <c r="T1047" s="20">
        <v>99.936000000000007</v>
      </c>
      <c r="U1047" s="20">
        <v>1.3069999999999999</v>
      </c>
      <c r="V1047" s="21">
        <f>_xlfn.XLOOKUP(D1047,'[4]Gen. Real'!$A$2:$A$1168,'[4]Gen. Real'!$C$2:$C$1168,"-",0)</f>
        <v>2.2398700000000002</v>
      </c>
      <c r="W1047" s="22"/>
      <c r="X1047" s="22" t="str">
        <f>_xlfn.XLOOKUP(D1047,[4]Vertimiento!$J$2:$J$119,[4]Vertimiento!$K$2:$K$119,"-",0)</f>
        <v>-</v>
      </c>
      <c r="Y1047" s="23" t="str">
        <f t="shared" si="64"/>
        <v>-</v>
      </c>
      <c r="Z1047" s="19" t="str">
        <f>_xlfn.XLOOKUP(D1047,[4]Cmg!$I$4:$I$99,[4]Cmg!$M$4:$M$99,"----",0,1)</f>
        <v>----</v>
      </c>
      <c r="AA1047" s="19" t="str">
        <f>_xlfn.XLOOKUP(D1047,[4]Cmg!$A$4:$A$101,[4]Cmg!$B$4:$B$101,"----",0,1)</f>
        <v>----</v>
      </c>
      <c r="AB1047" s="19" t="str">
        <f>_xlfn.XLOOKUP(D1047,[4]Cmg!$E$4:$E$101,[4]Cmg!$F$4:$F$101,"----",0,1)</f>
        <v>----</v>
      </c>
      <c r="AC1047" s="19" t="str">
        <f>_xlfn.XLOOKUP(D1047,[4]Cmg!$O$4:$O$101,[4]Cmg!$P$4:$P$101,"----",0,1)</f>
        <v>----</v>
      </c>
      <c r="AD1047" s="24" t="str">
        <f>_xlfn.XLOOKUP(D1047,[4]Cmg!$S$4:$S$101,[4]Cmg!$U$4:$U$101,"----",0,1)</f>
        <v>----</v>
      </c>
      <c r="AG1047" s="25">
        <f>IFERROR(SUMIFS('[4]BD Unidades'!$AH:$AH,'[4]BD Unidades'!$A:$A,'BD Centrales 2024'!$A1047),"-")</f>
        <v>0</v>
      </c>
      <c r="AH1047" s="25">
        <f>SUMIFS('[4]BD Unidades'!$AJ$3:$AJ$1424,'[4]BD Unidades'!$A$3:$A$1424,$A1047)</f>
        <v>8621.5666666666693</v>
      </c>
      <c r="AI1047" s="25">
        <f>SUMIFS('[4]BD Unidades'!$AL$3:$AL$1424,'[4]BD Unidades'!$A$3:$A$1424,$A1047)</f>
        <v>38.683333333333302</v>
      </c>
      <c r="AJ1047" s="26">
        <f t="shared" si="65"/>
        <v>4.4667686652617757E-3</v>
      </c>
      <c r="AK1047" s="27">
        <f>IFERROR(SUMIFS('[4]BD Unidades'!$AO$3:$AO$1424,'[4]BD Unidades'!$A$3:$A$1424,$A1047),"-")</f>
        <v>0</v>
      </c>
      <c r="AL1047" s="27">
        <f>IFERROR(SUMIFS('[4]BD Unidades'!$AQ$3:$AQ$1424,'[4]BD Unidades'!$A$3:$A$1424,$A1047),"-")</f>
        <v>0</v>
      </c>
      <c r="AM1047" s="27">
        <f>IFERROR(SUMIFS('[4]BD Unidades'!$AS$3:$AS$1424,'[4]BD Unidades'!$A$3:$A$1424,$A1047),"-")</f>
        <v>0</v>
      </c>
      <c r="AN1047" s="27">
        <f>IFERROR(SUMIFS('[4]BD Unidades'!$AU$3:$AU$1424,'[4]BD Unidades'!$A$3:$A$1424,$A1047),"-")</f>
        <v>0</v>
      </c>
      <c r="AO1047" s="27">
        <f>IFERROR(SUMIFS('[4]BD Unidades'!$AW$3:$AW$1424,'[4]BD Unidades'!$A$3:$A$1424,$A1047),"-")</f>
        <v>0</v>
      </c>
      <c r="AP1047" s="27">
        <f>IFERROR(SUMIFS('[4]BD Unidades'!$AY$3:$AY$1424,'[4]BD Unidades'!$A$3:$A$1424,$A1047),"-")</f>
        <v>0</v>
      </c>
      <c r="AQ1047" s="25">
        <f>IFERROR(SUMIFS('[4]BD Unidades'!$AZ$3:$AZ$1424,'[4]BD Unidades'!$A$3:$A$1424,$A1047),"-")</f>
        <v>0</v>
      </c>
      <c r="AR1047" s="25">
        <f>IFERROR(SUMIFS('[4]BD Unidades'!$BA$3:$BA$1424,'[4]BD Unidades'!$A$3:$A$1424,$A1047),"-")</f>
        <v>102.52800000000001</v>
      </c>
      <c r="AS1047" s="28">
        <f>SUMIFS('[4]BD Unidades'!$BC$3:$BC$1424,'[4]BD Unidades'!$A$3:$A$1424,$A1047)</f>
        <v>0</v>
      </c>
      <c r="AT1047" s="28">
        <f>SUMIFS('[4]BD Unidades'!$BE$3:$BE$1424,'[4]BD Unidades'!$A$3:$A$1424,$A1047)</f>
        <v>0</v>
      </c>
      <c r="AU1047" s="29">
        <f t="shared" si="66"/>
        <v>0</v>
      </c>
      <c r="AV1047" s="30">
        <f t="shared" si="67"/>
        <v>2.528E-2</v>
      </c>
      <c r="AW1047" s="25">
        <f>IFERROR(SUMIFS('[4]BD Unidades'!$BI$3:$BI$1424,'[4]BD Unidades'!$A$3:$A$1424,$A1047),"-")</f>
        <v>0</v>
      </c>
      <c r="AX1047" s="25">
        <f>IFERROR(SUMIFS('[4]BD Unidades'!$BJ$3:$BJ$1424,'[4]BD Unidades'!$A$3:$A$1424,$A1047),"-")</f>
        <v>0</v>
      </c>
    </row>
    <row r="1048" spans="1:50" ht="14.4" x14ac:dyDescent="0.3">
      <c r="A1048" s="7">
        <v>185</v>
      </c>
      <c r="B1048" s="7" t="s">
        <v>5310</v>
      </c>
      <c r="D1048" s="8" t="s">
        <v>5311</v>
      </c>
      <c r="E1048" s="19" t="s">
        <v>2970</v>
      </c>
      <c r="F1048" s="19" t="s">
        <v>2971</v>
      </c>
      <c r="G1048" s="19" t="s">
        <v>5312</v>
      </c>
      <c r="H1048" s="19">
        <v>5</v>
      </c>
      <c r="I1048" s="19">
        <v>2024</v>
      </c>
      <c r="J1048" s="19" t="s">
        <v>45</v>
      </c>
      <c r="K1048" s="19" t="s">
        <v>5267</v>
      </c>
      <c r="L1048" s="19" t="s">
        <v>157</v>
      </c>
      <c r="M1048" s="19" t="s">
        <v>331</v>
      </c>
      <c r="N1048" s="19" t="s">
        <v>724</v>
      </c>
      <c r="O1048" s="19" t="s">
        <v>724</v>
      </c>
      <c r="P1048" s="19" t="s">
        <v>51</v>
      </c>
      <c r="Q1048" s="9" t="s">
        <v>5314</v>
      </c>
      <c r="R1048" s="20">
        <v>11.68</v>
      </c>
      <c r="S1048" s="20">
        <v>0.68500000000000005</v>
      </c>
      <c r="T1048" s="20">
        <v>11.6</v>
      </c>
      <c r="U1048" s="20">
        <v>0.48</v>
      </c>
      <c r="V1048" s="21">
        <f>_xlfn.XLOOKUP(D1048,'[4]Gen. Real'!$A$2:$A$1168,'[4]Gen. Real'!$C$2:$C$1168,"-",0)</f>
        <v>0</v>
      </c>
      <c r="W1048" s="22"/>
      <c r="X1048" s="22" t="str">
        <f>_xlfn.XLOOKUP(D1048,[4]Vertimiento!$J$2:$J$119,[4]Vertimiento!$K$2:$K$119,"-",0)</f>
        <v>-</v>
      </c>
      <c r="Y1048" s="23" t="str">
        <f t="shared" si="64"/>
        <v>-</v>
      </c>
      <c r="Z1048" s="19" t="str">
        <f>_xlfn.XLOOKUP(D1048,[4]Cmg!$I$4:$I$99,[4]Cmg!$M$4:$M$99,"----",0,1)</f>
        <v>----</v>
      </c>
      <c r="AA1048" s="19" t="str">
        <f>_xlfn.XLOOKUP(D1048,[4]Cmg!$A$4:$A$101,[4]Cmg!$B$4:$B$101,"----",0,1)</f>
        <v>----</v>
      </c>
      <c r="AB1048" s="19" t="str">
        <f>_xlfn.XLOOKUP(D1048,[4]Cmg!$E$4:$E$101,[4]Cmg!$F$4:$F$101,"----",0,1)</f>
        <v>----</v>
      </c>
      <c r="AC1048" s="19" t="str">
        <f>_xlfn.XLOOKUP(D1048,[4]Cmg!$O$4:$O$101,[4]Cmg!$P$4:$P$101,"----",0,1)</f>
        <v>----</v>
      </c>
      <c r="AD1048" s="24" t="str">
        <f>_xlfn.XLOOKUP(D1048,[4]Cmg!$S$4:$S$101,[4]Cmg!$U$4:$U$101,"----",0,1)</f>
        <v>----</v>
      </c>
      <c r="AG1048" s="25">
        <f>IFERROR(SUMIFS('[4]BD Unidades'!$AH:$AH,'[4]BD Unidades'!$A:$A,'BD Centrales 2024'!$A1048),"-")</f>
        <v>0</v>
      </c>
      <c r="AH1048" s="25">
        <f>SUMIFS('[4]BD Unidades'!$AJ$3:$AJ$1424,'[4]BD Unidades'!$A$3:$A$1424,$A1048)</f>
        <v>0</v>
      </c>
      <c r="AI1048" s="25">
        <f>SUMIFS('[4]BD Unidades'!$AL$3:$AL$1424,'[4]BD Unidades'!$A$3:$A$1424,$A1048)</f>
        <v>0</v>
      </c>
      <c r="AJ1048" s="26" t="str">
        <f t="shared" si="65"/>
        <v>-</v>
      </c>
      <c r="AK1048" s="27">
        <f>IFERROR(SUMIFS('[4]BD Unidades'!$AO$3:$AO$1424,'[4]BD Unidades'!$A$3:$A$1424,$A1048),"-")</f>
        <v>0</v>
      </c>
      <c r="AL1048" s="27">
        <f>IFERROR(SUMIFS('[4]BD Unidades'!$AQ$3:$AQ$1424,'[4]BD Unidades'!$A$3:$A$1424,$A1048),"-")</f>
        <v>0</v>
      </c>
      <c r="AM1048" s="27">
        <f>IFERROR(SUMIFS('[4]BD Unidades'!$AS$3:$AS$1424,'[4]BD Unidades'!$A$3:$A$1424,$A1048),"-")</f>
        <v>0</v>
      </c>
      <c r="AN1048" s="27">
        <f>IFERROR(SUMIFS('[4]BD Unidades'!$AU$3:$AU$1424,'[4]BD Unidades'!$A$3:$A$1424,$A1048),"-")</f>
        <v>0</v>
      </c>
      <c r="AO1048" s="27">
        <f>IFERROR(SUMIFS('[4]BD Unidades'!$AW$3:$AW$1424,'[4]BD Unidades'!$A$3:$A$1424,$A1048),"-")</f>
        <v>0</v>
      </c>
      <c r="AP1048" s="27">
        <f>IFERROR(SUMIFS('[4]BD Unidades'!$AY$3:$AY$1424,'[4]BD Unidades'!$A$3:$A$1424,$A1048),"-")</f>
        <v>0</v>
      </c>
      <c r="AQ1048" s="25">
        <f>IFERROR(SUMIFS('[4]BD Unidades'!$AZ$3:$AZ$1424,'[4]BD Unidades'!$A$3:$A$1424,$A1048),"-")</f>
        <v>0</v>
      </c>
      <c r="AR1048" s="25">
        <f>IFERROR(SUMIFS('[4]BD Unidades'!$BA$3:$BA$1424,'[4]BD Unidades'!$A$3:$A$1424,$A1048),"-")</f>
        <v>0</v>
      </c>
      <c r="AS1048" s="28">
        <f>SUMIFS('[4]BD Unidades'!$BC$3:$BC$1424,'[4]BD Unidades'!$A$3:$A$1424,$A1048)</f>
        <v>0</v>
      </c>
      <c r="AT1048" s="28">
        <f>SUMIFS('[4]BD Unidades'!$BE$3:$BE$1424,'[4]BD Unidades'!$A$3:$A$1424,$A1048)</f>
        <v>0</v>
      </c>
      <c r="AU1048" s="29">
        <f t="shared" si="66"/>
        <v>0</v>
      </c>
      <c r="AV1048" s="30">
        <f t="shared" si="67"/>
        <v>6.8500000000000002E-3</v>
      </c>
      <c r="AW1048" s="25">
        <f>IFERROR(SUMIFS('[4]BD Unidades'!$BI$3:$BI$1424,'[4]BD Unidades'!$A$3:$A$1424,$A1048),"-")</f>
        <v>0</v>
      </c>
      <c r="AX1048" s="25">
        <f>IFERROR(SUMIFS('[4]BD Unidades'!$BJ$3:$BJ$1424,'[4]BD Unidades'!$A$3:$A$1424,$A1048),"-")</f>
        <v>0</v>
      </c>
    </row>
    <row r="1049" spans="1:50" ht="14.4" x14ac:dyDescent="0.3">
      <c r="A1049" s="7">
        <v>186</v>
      </c>
      <c r="B1049" s="7" t="s">
        <v>5413</v>
      </c>
      <c r="D1049" s="8" t="s">
        <v>5414</v>
      </c>
      <c r="E1049" s="19" t="s">
        <v>2970</v>
      </c>
      <c r="F1049" s="19" t="s">
        <v>2971</v>
      </c>
      <c r="G1049" s="19" t="s">
        <v>5415</v>
      </c>
      <c r="H1049" s="19">
        <v>8</v>
      </c>
      <c r="I1049" s="19">
        <v>2024</v>
      </c>
      <c r="J1049" s="19" t="s">
        <v>45</v>
      </c>
      <c r="K1049" s="19" t="s">
        <v>5267</v>
      </c>
      <c r="L1049" s="19" t="s">
        <v>47</v>
      </c>
      <c r="M1049" s="19" t="s">
        <v>82</v>
      </c>
      <c r="N1049" s="19" t="s">
        <v>197</v>
      </c>
      <c r="O1049" s="19" t="s">
        <v>197</v>
      </c>
      <c r="P1049" s="19" t="s">
        <v>51</v>
      </c>
      <c r="Q1049" s="9" t="s">
        <v>5417</v>
      </c>
      <c r="R1049" s="20">
        <v>14.24</v>
      </c>
      <c r="S1049" s="20">
        <v>6.74</v>
      </c>
      <c r="T1049" s="20">
        <v>13.28</v>
      </c>
      <c r="U1049" s="20">
        <v>1.2</v>
      </c>
      <c r="V1049" s="21">
        <f>_xlfn.XLOOKUP(D1049,'[4]Gen. Real'!$A$2:$A$1168,'[4]Gen. Real'!$C$2:$C$1168,"-",0)</f>
        <v>0.20101000000000002</v>
      </c>
      <c r="W1049" s="22"/>
      <c r="X1049" s="22" t="str">
        <f>_xlfn.XLOOKUP(D1049,[4]Vertimiento!$J$2:$J$119,[4]Vertimiento!$K$2:$K$119,"-",0)</f>
        <v>-</v>
      </c>
      <c r="Y1049" s="23" t="str">
        <f t="shared" si="64"/>
        <v>-</v>
      </c>
      <c r="Z1049" s="19" t="str">
        <f>_xlfn.XLOOKUP(D1049,[4]Cmg!$I$4:$I$99,[4]Cmg!$M$4:$M$99,"----",0,1)</f>
        <v>----</v>
      </c>
      <c r="AA1049" s="19" t="str">
        <f>_xlfn.XLOOKUP(D1049,[4]Cmg!$A$4:$A$101,[4]Cmg!$B$4:$B$101,"----",0,1)</f>
        <v>----</v>
      </c>
      <c r="AB1049" s="19" t="str">
        <f>_xlfn.XLOOKUP(D1049,[4]Cmg!$E$4:$E$101,[4]Cmg!$F$4:$F$101,"----",0,1)</f>
        <v>----</v>
      </c>
      <c r="AC1049" s="19" t="str">
        <f>_xlfn.XLOOKUP(D1049,[4]Cmg!$O$4:$O$101,[4]Cmg!$P$4:$P$101,"----",0,1)</f>
        <v>----</v>
      </c>
      <c r="AD1049" s="24" t="str">
        <f>_xlfn.XLOOKUP(D1049,[4]Cmg!$S$4:$S$101,[4]Cmg!$U$4:$U$101,"----",0,1)</f>
        <v>----</v>
      </c>
      <c r="AG1049" s="25">
        <f>IFERROR(SUMIFS('[4]BD Unidades'!$AH:$AH,'[4]BD Unidades'!$A:$A,'BD Centrales 2024'!$A1049),"-")</f>
        <v>0</v>
      </c>
      <c r="AH1049" s="25">
        <f>SUMIFS('[4]BD Unidades'!$AJ$3:$AJ$1424,'[4]BD Unidades'!$A$3:$A$1424,$A1049)</f>
        <v>0</v>
      </c>
      <c r="AI1049" s="25">
        <f>SUMIFS('[4]BD Unidades'!$AL$3:$AL$1424,'[4]BD Unidades'!$A$3:$A$1424,$A1049)</f>
        <v>8436.3035018726569</v>
      </c>
      <c r="AJ1049" s="26">
        <f t="shared" si="65"/>
        <v>1</v>
      </c>
      <c r="AK1049" s="27">
        <f>IFERROR(SUMIFS('[4]BD Unidades'!$AO$3:$AO$1424,'[4]BD Unidades'!$A$3:$A$1424,$A1049),"-")</f>
        <v>0</v>
      </c>
      <c r="AL1049" s="27">
        <f>IFERROR(SUMIFS('[4]BD Unidades'!$AQ$3:$AQ$1424,'[4]BD Unidades'!$A$3:$A$1424,$A1049),"-")</f>
        <v>0</v>
      </c>
      <c r="AM1049" s="27">
        <f>IFERROR(SUMIFS('[4]BD Unidades'!$AS$3:$AS$1424,'[4]BD Unidades'!$A$3:$A$1424,$A1049),"-")</f>
        <v>0</v>
      </c>
      <c r="AN1049" s="27">
        <f>IFERROR(SUMIFS('[4]BD Unidades'!$AU$3:$AU$1424,'[4]BD Unidades'!$A$3:$A$1424,$A1049),"-")</f>
        <v>0</v>
      </c>
      <c r="AO1049" s="27">
        <f>IFERROR(SUMIFS('[4]BD Unidades'!$AW$3:$AW$1424,'[4]BD Unidades'!$A$3:$A$1424,$A1049),"-")</f>
        <v>0</v>
      </c>
      <c r="AP1049" s="27">
        <f>IFERROR(SUMIFS('[4]BD Unidades'!$AY$3:$AY$1424,'[4]BD Unidades'!$A$3:$A$1424,$A1049),"-")</f>
        <v>0</v>
      </c>
      <c r="AQ1049" s="25">
        <f>IFERROR(SUMIFS('[4]BD Unidades'!$AZ$3:$AZ$1424,'[4]BD Unidades'!$A$3:$A$1424,$A1049),"-")</f>
        <v>0</v>
      </c>
      <c r="AR1049" s="25">
        <f>IFERROR(SUMIFS('[4]BD Unidades'!$BA$3:$BA$1424,'[4]BD Unidades'!$A$3:$A$1424,$A1049),"-")</f>
        <v>4.1748175586983791</v>
      </c>
      <c r="AS1049" s="28">
        <f>SUMIFS('[4]BD Unidades'!$BC$3:$BC$1424,'[4]BD Unidades'!$A$3:$A$1424,$A1049)</f>
        <v>0</v>
      </c>
      <c r="AT1049" s="28">
        <f>SUMIFS('[4]BD Unidades'!$BE$3:$BE$1424,'[4]BD Unidades'!$A$3:$A$1424,$A1049)</f>
        <v>0</v>
      </c>
      <c r="AU1049" s="29">
        <f t="shared" si="66"/>
        <v>0</v>
      </c>
      <c r="AV1049" s="30">
        <f t="shared" si="67"/>
        <v>6.7400000000000002E-2</v>
      </c>
      <c r="AW1049" s="25">
        <f>IFERROR(SUMIFS('[4]BD Unidades'!$BI$3:$BI$1424,'[4]BD Unidades'!$A$3:$A$1424,$A1049),"-")</f>
        <v>0</v>
      </c>
      <c r="AX1049" s="25">
        <f>IFERROR(SUMIFS('[4]BD Unidades'!$BJ$3:$BJ$1424,'[4]BD Unidades'!$A$3:$A$1424,$A1049),"-")</f>
        <v>0</v>
      </c>
    </row>
    <row r="1050" spans="1:50" ht="14.4" x14ac:dyDescent="0.3">
      <c r="A1050" s="7">
        <v>187</v>
      </c>
      <c r="B1050" s="7" t="s">
        <v>5713</v>
      </c>
      <c r="D1050" s="8" t="s">
        <v>5714</v>
      </c>
      <c r="E1050" s="19" t="s">
        <v>2970</v>
      </c>
      <c r="F1050" s="19" t="s">
        <v>2971</v>
      </c>
      <c r="G1050" s="19" t="s">
        <v>5715</v>
      </c>
      <c r="H1050" s="19">
        <v>1</v>
      </c>
      <c r="I1050" s="19">
        <v>2024</v>
      </c>
      <c r="J1050" s="19" t="s">
        <v>45</v>
      </c>
      <c r="K1050" s="19" t="s">
        <v>5261</v>
      </c>
      <c r="L1050" s="19" t="s">
        <v>47</v>
      </c>
      <c r="M1050" s="19" t="s">
        <v>68</v>
      </c>
      <c r="N1050" s="19" t="s">
        <v>5431</v>
      </c>
      <c r="O1050" s="19" t="s">
        <v>5686</v>
      </c>
      <c r="P1050" s="19" t="s">
        <v>51</v>
      </c>
      <c r="Q1050" s="9" t="s">
        <v>5717</v>
      </c>
      <c r="R1050" s="20" t="s">
        <v>5718</v>
      </c>
      <c r="S1050" s="20" t="s">
        <v>6299</v>
      </c>
      <c r="T1050" s="20" t="s">
        <v>5719</v>
      </c>
      <c r="U1050" s="20">
        <v>5</v>
      </c>
      <c r="V1050" s="21">
        <f>_xlfn.XLOOKUP(D1050,'[4]Gen. Real'!$A$2:$A$1168,'[4]Gen. Real'!$C$2:$C$1168,"-",0)</f>
        <v>11.657920000000004</v>
      </c>
      <c r="W1050" s="22"/>
      <c r="X1050" s="22" t="str">
        <f>_xlfn.XLOOKUP(D1050,[4]Vertimiento!$J$2:$J$119,[4]Vertimiento!$K$2:$K$119,"-",0)</f>
        <v>-</v>
      </c>
      <c r="Y1050" s="23" t="str">
        <f t="shared" si="64"/>
        <v>-</v>
      </c>
      <c r="Z1050" s="19" t="str">
        <f>_xlfn.XLOOKUP(D1050,[4]Cmg!$I$4:$I$99,[4]Cmg!$M$4:$M$99,"----",0,1)</f>
        <v>----</v>
      </c>
      <c r="AA1050" s="19" t="str">
        <f>_xlfn.XLOOKUP(D1050,[4]Cmg!$A$4:$A$101,[4]Cmg!$B$4:$B$101,"----",0,1)</f>
        <v>----</v>
      </c>
      <c r="AB1050" s="19" t="str">
        <f>_xlfn.XLOOKUP(D1050,[4]Cmg!$E$4:$E$101,[4]Cmg!$F$4:$F$101,"----",0,1)</f>
        <v>----</v>
      </c>
      <c r="AC1050" s="19" t="str">
        <f>_xlfn.XLOOKUP(D1050,[4]Cmg!$O$4:$O$101,[4]Cmg!$P$4:$P$101,"----",0,1)</f>
        <v>----</v>
      </c>
      <c r="AD1050" s="24" t="str">
        <f>_xlfn.XLOOKUP(D1050,[4]Cmg!$S$4:$S$101,[4]Cmg!$U$4:$U$101,"----",0,1)</f>
        <v>----</v>
      </c>
      <c r="AG1050" s="25">
        <f>IFERROR(SUMIFS('[4]BD Unidades'!$AH:$AH,'[4]BD Unidades'!$A:$A,'BD Centrales 2024'!$A1050),"-")</f>
        <v>45.303333333333335</v>
      </c>
      <c r="AH1050" s="25">
        <f>SUMIFS('[4]BD Unidades'!$AJ$3:$AJ$1424,'[4]BD Unidades'!$A$3:$A$1424,$A1050)</f>
        <v>0</v>
      </c>
      <c r="AI1050" s="25">
        <f>SUMIFS('[4]BD Unidades'!$AL$3:$AL$1424,'[4]BD Unidades'!$A$3:$A$1424,$A1050)</f>
        <v>0</v>
      </c>
      <c r="AJ1050" s="26" t="str">
        <f t="shared" si="65"/>
        <v>-</v>
      </c>
      <c r="AK1050" s="27">
        <f>IFERROR(SUMIFS('[4]BD Unidades'!$AO$3:$AO$1424,'[4]BD Unidades'!$A$3:$A$1424,$A1050),"-")</f>
        <v>0</v>
      </c>
      <c r="AL1050" s="27">
        <f>IFERROR(SUMIFS('[4]BD Unidades'!$AQ$3:$AQ$1424,'[4]BD Unidades'!$A$3:$A$1424,$A1050),"-")</f>
        <v>0</v>
      </c>
      <c r="AM1050" s="27">
        <f>IFERROR(SUMIFS('[4]BD Unidades'!$AS$3:$AS$1424,'[4]BD Unidades'!$A$3:$A$1424,$A1050),"-")</f>
        <v>0</v>
      </c>
      <c r="AN1050" s="27">
        <f>IFERROR(SUMIFS('[4]BD Unidades'!$AU$3:$AU$1424,'[4]BD Unidades'!$A$3:$A$1424,$A1050),"-")</f>
        <v>0</v>
      </c>
      <c r="AO1050" s="27">
        <f>IFERROR(SUMIFS('[4]BD Unidades'!$AW$3:$AW$1424,'[4]BD Unidades'!$A$3:$A$1424,$A1050),"-")</f>
        <v>0</v>
      </c>
      <c r="AP1050" s="27">
        <f>IFERROR(SUMIFS('[4]BD Unidades'!$AY$3:$AY$1424,'[4]BD Unidades'!$A$3:$A$1424,$A1050),"-")</f>
        <v>0</v>
      </c>
      <c r="AQ1050" s="25">
        <f>IFERROR(SUMIFS('[4]BD Unidades'!$AZ$3:$AZ$1424,'[4]BD Unidades'!$A$3:$A$1424,$A1050),"-")</f>
        <v>40.86696103826953</v>
      </c>
      <c r="AR1050" s="25">
        <f>IFERROR(SUMIFS('[4]BD Unidades'!$BA$3:$BA$1424,'[4]BD Unidades'!$A$3:$A$1424,$A1050),"-")</f>
        <v>45.379095568308898</v>
      </c>
      <c r="AS1050" s="28">
        <f>SUMIFS('[4]BD Unidades'!$BC$3:$BC$1424,'[4]BD Unidades'!$A$3:$A$1424,$A1050)</f>
        <v>0</v>
      </c>
      <c r="AT1050" s="28">
        <f>SUMIFS('[4]BD Unidades'!$BE$3:$BE$1424,'[4]BD Unidades'!$A$3:$A$1424,$A1050)</f>
        <v>0</v>
      </c>
      <c r="AU1050" s="29">
        <f t="shared" si="66"/>
        <v>0</v>
      </c>
      <c r="AV1050" s="30" t="str">
        <f t="shared" si="67"/>
        <v>-</v>
      </c>
      <c r="AW1050" s="25">
        <f>IFERROR(SUMIFS('[4]BD Unidades'!$BI$3:$BI$1424,'[4]BD Unidades'!$A$3:$A$1424,$A1050),"-")</f>
        <v>34.11172124209893</v>
      </c>
      <c r="AX1050" s="25">
        <f>IFERROR(SUMIFS('[4]BD Unidades'!$BJ$3:$BJ$1424,'[4]BD Unidades'!$A$3:$A$1424,$A1050),"-")</f>
        <v>21.921657280567633</v>
      </c>
    </row>
    <row r="1051" spans="1:50" ht="14.4" x14ac:dyDescent="0.3">
      <c r="A1051" s="7">
        <v>188</v>
      </c>
      <c r="B1051" s="7" t="s">
        <v>6211</v>
      </c>
      <c r="D1051" s="8" t="s">
        <v>6212</v>
      </c>
      <c r="E1051" s="19" t="s">
        <v>6213</v>
      </c>
      <c r="F1051" s="19" t="s">
        <v>6213</v>
      </c>
      <c r="G1051" s="19" t="s">
        <v>6214</v>
      </c>
      <c r="H1051" s="19">
        <v>10</v>
      </c>
      <c r="I1051" s="19">
        <v>2024</v>
      </c>
      <c r="J1051" s="19" t="s">
        <v>45</v>
      </c>
      <c r="K1051" s="19" t="s">
        <v>5267</v>
      </c>
      <c r="L1051" s="19" t="s">
        <v>47</v>
      </c>
      <c r="M1051" s="19" t="s">
        <v>82</v>
      </c>
      <c r="N1051" s="19" t="s">
        <v>4091</v>
      </c>
      <c r="O1051" s="19" t="s">
        <v>5388</v>
      </c>
      <c r="P1051" s="19" t="s">
        <v>51</v>
      </c>
      <c r="Q1051" s="9" t="s">
        <v>6215</v>
      </c>
      <c r="R1051" s="20">
        <v>18.03</v>
      </c>
      <c r="S1051" s="20">
        <v>2.8285999999999998</v>
      </c>
      <c r="T1051" s="20">
        <v>17.52</v>
      </c>
      <c r="U1051" s="20">
        <v>0.54</v>
      </c>
      <c r="V1051" s="21">
        <f>_xlfn.XLOOKUP(D1051,'[4]Gen. Real'!$A$2:$A$1168,'[4]Gen. Real'!$C$2:$C$1168,"-",0)</f>
        <v>7.4747599999999998</v>
      </c>
      <c r="W1051" s="22"/>
      <c r="X1051" s="22" t="str">
        <f>_xlfn.XLOOKUP(D1051,[4]Vertimiento!$J$2:$J$119,[4]Vertimiento!$K$2:$K$119,"-",0)</f>
        <v>-</v>
      </c>
      <c r="Y1051" s="23" t="str">
        <f t="shared" si="64"/>
        <v>-</v>
      </c>
      <c r="Z1051" s="19" t="str">
        <f>_xlfn.XLOOKUP(D1051,[4]Cmg!$I$4:$I$99,[4]Cmg!$M$4:$M$99,"----",0,1)</f>
        <v>----</v>
      </c>
      <c r="AA1051" s="19" t="str">
        <f>_xlfn.XLOOKUP(D1051,[4]Cmg!$A$4:$A$101,[4]Cmg!$B$4:$B$101,"----",0,1)</f>
        <v>----</v>
      </c>
      <c r="AB1051" s="19" t="str">
        <f>_xlfn.XLOOKUP(D1051,[4]Cmg!$E$4:$E$101,[4]Cmg!$F$4:$F$101,"----",0,1)</f>
        <v>----</v>
      </c>
      <c r="AC1051" s="19" t="str">
        <f>_xlfn.XLOOKUP(D1051,[4]Cmg!$O$4:$O$101,[4]Cmg!$P$4:$P$101,"----",0,1)</f>
        <v>----</v>
      </c>
      <c r="AD1051" s="24" t="str">
        <f>_xlfn.XLOOKUP(D1051,[4]Cmg!$S$4:$S$101,[4]Cmg!$U$4:$U$101,"----",0,1)</f>
        <v>----</v>
      </c>
      <c r="AG1051" s="25">
        <f>IFERROR(SUMIFS('[4]BD Unidades'!$AH:$AH,'[4]BD Unidades'!$A:$A,'BD Centrales 2024'!$A1051),"-")</f>
        <v>0</v>
      </c>
      <c r="AH1051" s="25">
        <f>SUMIFS('[4]BD Unidades'!$AJ$3:$AJ$1424,'[4]BD Unidades'!$A$3:$A$1424,$A1051)</f>
        <v>5374.670000000001</v>
      </c>
      <c r="AI1051" s="25">
        <f>SUMIFS('[4]BD Unidades'!$AL$3:$AL$1424,'[4]BD Unidades'!$A$3:$A$1424,$A1051)</f>
        <v>3083.1150000000007</v>
      </c>
      <c r="AJ1051" s="26">
        <f t="shared" si="65"/>
        <v>0.36452983848608117</v>
      </c>
      <c r="AK1051" s="27">
        <f>IFERROR(SUMIFS('[4]BD Unidades'!$AO$3:$AO$1424,'[4]BD Unidades'!$A$3:$A$1424,$A1051),"-")</f>
        <v>0</v>
      </c>
      <c r="AL1051" s="27">
        <f>IFERROR(SUMIFS('[4]BD Unidades'!$AQ$3:$AQ$1424,'[4]BD Unidades'!$A$3:$A$1424,$A1051),"-")</f>
        <v>0</v>
      </c>
      <c r="AM1051" s="27">
        <f>IFERROR(SUMIFS('[4]BD Unidades'!$AS$3:$AS$1424,'[4]BD Unidades'!$A$3:$A$1424,$A1051),"-")</f>
        <v>0</v>
      </c>
      <c r="AN1051" s="27">
        <f>IFERROR(SUMIFS('[4]BD Unidades'!$AU$3:$AU$1424,'[4]BD Unidades'!$A$3:$A$1424,$A1051),"-")</f>
        <v>0</v>
      </c>
      <c r="AO1051" s="27">
        <f>IFERROR(SUMIFS('[4]BD Unidades'!$AW$3:$AW$1424,'[4]BD Unidades'!$A$3:$A$1424,$A1051),"-")</f>
        <v>0</v>
      </c>
      <c r="AP1051" s="27">
        <f>IFERROR(SUMIFS('[4]BD Unidades'!$AY$3:$AY$1424,'[4]BD Unidades'!$A$3:$A$1424,$A1051),"-")</f>
        <v>0</v>
      </c>
      <c r="AQ1051" s="25">
        <f>IFERROR(SUMIFS('[4]BD Unidades'!$AZ$3:$AZ$1424,'[4]BD Unidades'!$A$3:$A$1424,$A1051),"-")</f>
        <v>0</v>
      </c>
      <c r="AR1051" s="25">
        <f>IFERROR(SUMIFS('[4]BD Unidades'!$BA$3:$BA$1424,'[4]BD Unidades'!$A$3:$A$1424,$A1051),"-")</f>
        <v>16.686980259676808</v>
      </c>
      <c r="AS1051" s="28">
        <f>SUMIFS('[4]BD Unidades'!$BC$3:$BC$1424,'[4]BD Unidades'!$A$3:$A$1424,$A1051)</f>
        <v>0</v>
      </c>
      <c r="AT1051" s="28">
        <f>SUMIFS('[4]BD Unidades'!$BE$3:$BE$1424,'[4]BD Unidades'!$A$3:$A$1424,$A1051)</f>
        <v>0</v>
      </c>
      <c r="AU1051" s="29">
        <f t="shared" si="66"/>
        <v>0</v>
      </c>
      <c r="AV1051" s="30">
        <f t="shared" si="67"/>
        <v>2.8285999999999999E-2</v>
      </c>
      <c r="AW1051" s="25">
        <f>IFERROR(SUMIFS('[4]BD Unidades'!$BI$3:$BI$1424,'[4]BD Unidades'!$A$3:$A$1424,$A1051),"-")</f>
        <v>0</v>
      </c>
      <c r="AX1051" s="25">
        <f>IFERROR(SUMIFS('[4]BD Unidades'!$BJ$3:$BJ$1424,'[4]BD Unidades'!$A$3:$A$1424,$A1051),"-")</f>
        <v>0</v>
      </c>
    </row>
    <row r="1052" spans="1:50" ht="14.4" x14ac:dyDescent="0.3">
      <c r="A1052" s="7">
        <v>194</v>
      </c>
      <c r="B1052" s="7" t="s">
        <v>5791</v>
      </c>
      <c r="D1052" s="8" t="s">
        <v>5792</v>
      </c>
      <c r="E1052" s="19" t="s">
        <v>5793</v>
      </c>
      <c r="F1052" s="19" t="s">
        <v>5793</v>
      </c>
      <c r="G1052" s="19" t="s">
        <v>5794</v>
      </c>
      <c r="H1052" s="19">
        <v>1</v>
      </c>
      <c r="I1052" s="19">
        <v>2024</v>
      </c>
      <c r="J1052" s="19" t="s">
        <v>45</v>
      </c>
      <c r="K1052" s="19" t="s">
        <v>5261</v>
      </c>
      <c r="L1052" s="19" t="s">
        <v>47</v>
      </c>
      <c r="M1052" s="19" t="s">
        <v>497</v>
      </c>
      <c r="N1052" s="19" t="s">
        <v>498</v>
      </c>
      <c r="O1052" s="19" t="s">
        <v>499</v>
      </c>
      <c r="P1052" s="19" t="s">
        <v>51</v>
      </c>
      <c r="Q1052" s="9" t="s">
        <v>5795</v>
      </c>
      <c r="R1052" s="20">
        <v>17.753</v>
      </c>
      <c r="S1052" s="20">
        <v>0.2873</v>
      </c>
      <c r="T1052" s="20">
        <v>17.702000000000002</v>
      </c>
      <c r="U1052" s="20">
        <v>5</v>
      </c>
      <c r="V1052" s="21">
        <f>_xlfn.XLOOKUP(D1052,'[4]Gen. Real'!$A$2:$A$1168,'[4]Gen. Real'!$C$2:$C$1168,"-",0)</f>
        <v>3.7700000000000004E-2</v>
      </c>
      <c r="W1052" s="22"/>
      <c r="X1052" s="22" t="str">
        <f>_xlfn.XLOOKUP(D1052,[4]Vertimiento!$J$2:$J$119,[4]Vertimiento!$K$2:$K$119,"-",0)</f>
        <v>-</v>
      </c>
      <c r="Y1052" s="23" t="str">
        <f t="shared" si="64"/>
        <v>-</v>
      </c>
      <c r="Z1052" s="19" t="str">
        <f>_xlfn.XLOOKUP(D1052,[4]Cmg!$I$4:$I$99,[4]Cmg!$M$4:$M$99,"----",0,1)</f>
        <v>----</v>
      </c>
      <c r="AA1052" s="19" t="str">
        <f>_xlfn.XLOOKUP(D1052,[4]Cmg!$A$4:$A$101,[4]Cmg!$B$4:$B$101,"----",0,1)</f>
        <v>----</v>
      </c>
      <c r="AB1052" s="19" t="str">
        <f>_xlfn.XLOOKUP(D1052,[4]Cmg!$E$4:$E$101,[4]Cmg!$F$4:$F$101,"----",0,1)</f>
        <v>----</v>
      </c>
      <c r="AC1052" s="19" t="str">
        <f>_xlfn.XLOOKUP(D1052,[4]Cmg!$O$4:$O$101,[4]Cmg!$P$4:$P$101,"----",0,1)</f>
        <v>----</v>
      </c>
      <c r="AD1052" s="24" t="str">
        <f>_xlfn.XLOOKUP(D1052,[4]Cmg!$S$4:$S$101,[4]Cmg!$U$4:$U$101,"----",0,1)</f>
        <v>----</v>
      </c>
      <c r="AG1052" s="25">
        <f>IFERROR(SUMIFS('[4]BD Unidades'!$AH:$AH,'[4]BD Unidades'!$A:$A,'BD Centrales 2024'!$A1052),"-")</f>
        <v>17.753</v>
      </c>
      <c r="AH1052" s="25">
        <f>SUMIFS('[4]BD Unidades'!$AJ$3:$AJ$1424,'[4]BD Unidades'!$A$3:$A$1424,$A1052)</f>
        <v>8714.4</v>
      </c>
      <c r="AI1052" s="25">
        <f>SUMIFS('[4]BD Unidades'!$AL$3:$AL$1424,'[4]BD Unidades'!$A$3:$A$1424,$A1052)</f>
        <v>2</v>
      </c>
      <c r="AJ1052" s="26">
        <f t="shared" si="65"/>
        <v>2.2945252627231427E-4</v>
      </c>
      <c r="AK1052" s="27">
        <f>IFERROR(SUMIFS('[4]BD Unidades'!$AO$3:$AO$1424,'[4]BD Unidades'!$A$3:$A$1424,$A1052),"-")</f>
        <v>0</v>
      </c>
      <c r="AL1052" s="27">
        <f>IFERROR(SUMIFS('[4]BD Unidades'!$AQ$3:$AQ$1424,'[4]BD Unidades'!$A$3:$A$1424,$A1052),"-")</f>
        <v>0</v>
      </c>
      <c r="AM1052" s="27">
        <f>IFERROR(SUMIFS('[4]BD Unidades'!$AS$3:$AS$1424,'[4]BD Unidades'!$A$3:$A$1424,$A1052),"-")</f>
        <v>0</v>
      </c>
      <c r="AN1052" s="27">
        <f>IFERROR(SUMIFS('[4]BD Unidades'!$AU$3:$AU$1424,'[4]BD Unidades'!$A$3:$A$1424,$A1052),"-")</f>
        <v>0</v>
      </c>
      <c r="AO1052" s="27">
        <f>IFERROR(SUMIFS('[4]BD Unidades'!$AW$3:$AW$1424,'[4]BD Unidades'!$A$3:$A$1424,$A1052),"-")</f>
        <v>0</v>
      </c>
      <c r="AP1052" s="27">
        <f>IFERROR(SUMIFS('[4]BD Unidades'!$AY$3:$AY$1424,'[4]BD Unidades'!$A$3:$A$1424,$A1052),"-")</f>
        <v>0</v>
      </c>
      <c r="AQ1052" s="25">
        <f>IFERROR(SUMIFS('[4]BD Unidades'!$AZ$3:$AZ$1424,'[4]BD Unidades'!$A$3:$A$1424,$A1052),"-")</f>
        <v>17.753</v>
      </c>
      <c r="AR1052" s="25">
        <f>IFERROR(SUMIFS('[4]BD Unidades'!$BA$3:$BA$1424,'[4]BD Unidades'!$A$3:$A$1424,$A1052),"-")</f>
        <v>17.753</v>
      </c>
      <c r="AS1052" s="28">
        <f>SUMIFS('[4]BD Unidades'!$BC$3:$BC$1424,'[4]BD Unidades'!$A$3:$A$1424,$A1052)</f>
        <v>0.15251299826689799</v>
      </c>
      <c r="AT1052" s="28">
        <f>SUMIFS('[4]BD Unidades'!$BE$3:$BE$1424,'[4]BD Unidades'!$A$3:$A$1424,$A1052)</f>
        <v>0.99230418943533705</v>
      </c>
      <c r="AU1052" s="29">
        <f t="shared" si="66"/>
        <v>0.84096490231174981</v>
      </c>
      <c r="AV1052" s="30">
        <f t="shared" si="67"/>
        <v>2.8730000000000001E-3</v>
      </c>
      <c r="AW1052" s="25">
        <f>IFERROR(SUMIFS('[4]BD Unidades'!$BI$3:$BI$1424,'[4]BD Unidades'!$A$3:$A$1424,$A1052),"-")</f>
        <v>14.886760700733797</v>
      </c>
      <c r="AX1052" s="25">
        <f>IFERROR(SUMIFS('[4]BD Unidades'!$BJ$3:$BJ$1424,'[4]BD Unidades'!$A$3:$A$1424,$A1052),"-")</f>
        <v>9.5668718615275878</v>
      </c>
    </row>
    <row r="1053" spans="1:50" ht="14.4" x14ac:dyDescent="0.3">
      <c r="A1053" s="7">
        <v>195</v>
      </c>
      <c r="B1053" s="7" t="s">
        <v>5327</v>
      </c>
      <c r="D1053" s="8" t="s">
        <v>5328</v>
      </c>
      <c r="E1053" s="19" t="s">
        <v>753</v>
      </c>
      <c r="F1053" s="19" t="s">
        <v>753</v>
      </c>
      <c r="G1053" s="19" t="s">
        <v>5329</v>
      </c>
      <c r="H1053" s="19">
        <v>1</v>
      </c>
      <c r="I1053" s="19">
        <v>2024</v>
      </c>
      <c r="J1053" s="19" t="s">
        <v>45</v>
      </c>
      <c r="K1053" s="19" t="s">
        <v>5261</v>
      </c>
      <c r="L1053" s="19" t="s">
        <v>47</v>
      </c>
      <c r="M1053" s="19" t="s">
        <v>497</v>
      </c>
      <c r="N1053" s="19" t="s">
        <v>557</v>
      </c>
      <c r="O1053" s="19" t="s">
        <v>557</v>
      </c>
      <c r="P1053" s="19" t="s">
        <v>51</v>
      </c>
      <c r="Q1053" s="9" t="s">
        <v>5330</v>
      </c>
      <c r="R1053" s="20">
        <v>150.239</v>
      </c>
      <c r="S1053" s="20">
        <v>1.0396000000000001</v>
      </c>
      <c r="T1053" s="20">
        <v>148.67699999999999</v>
      </c>
      <c r="U1053" s="20">
        <v>60</v>
      </c>
      <c r="V1053" s="21">
        <f>_xlfn.XLOOKUP(D1053,'[4]Gen. Real'!$A$2:$A$1168,'[4]Gen. Real'!$C$2:$C$1168,"-",0)</f>
        <v>0.94681000000000004</v>
      </c>
      <c r="W1053" s="22"/>
      <c r="X1053" s="22" t="str">
        <f>_xlfn.XLOOKUP(D1053,[4]Vertimiento!$J$2:$J$119,[4]Vertimiento!$K$2:$K$119,"-",0)</f>
        <v>-</v>
      </c>
      <c r="Y1053" s="23" t="str">
        <f t="shared" si="64"/>
        <v>-</v>
      </c>
      <c r="Z1053" s="19" t="str">
        <f>_xlfn.XLOOKUP(D1053,[4]Cmg!$I$4:$I$99,[4]Cmg!$M$4:$M$99,"----",0,1)</f>
        <v>----</v>
      </c>
      <c r="AA1053" s="19" t="str">
        <f>_xlfn.XLOOKUP(D1053,[4]Cmg!$A$4:$A$101,[4]Cmg!$B$4:$B$101,"----",0,1)</f>
        <v>----</v>
      </c>
      <c r="AB1053" s="19" t="str">
        <f>_xlfn.XLOOKUP(D1053,[4]Cmg!$E$4:$E$101,[4]Cmg!$F$4:$F$101,"----",0,1)</f>
        <v>----</v>
      </c>
      <c r="AC1053" s="19" t="str">
        <f>_xlfn.XLOOKUP(D1053,[4]Cmg!$O$4:$O$101,[4]Cmg!$P$4:$P$101,"----",0,1)</f>
        <v>----</v>
      </c>
      <c r="AD1053" s="24" t="str">
        <f>_xlfn.XLOOKUP(D1053,[4]Cmg!$S$4:$S$101,[4]Cmg!$U$4:$U$101,"----",0,1)</f>
        <v>----</v>
      </c>
      <c r="AG1053" s="25">
        <f>IFERROR(SUMIFS('[4]BD Unidades'!$AH:$AH,'[4]BD Unidades'!$A:$A,'BD Centrales 2024'!$A1053),"-")</f>
        <v>150.34161475409834</v>
      </c>
      <c r="AH1053" s="25">
        <f>SUMIFS('[4]BD Unidades'!$AJ$3:$AJ$1424,'[4]BD Unidades'!$A$3:$A$1424,$A1053)</f>
        <v>0</v>
      </c>
      <c r="AI1053" s="25">
        <f>SUMIFS('[4]BD Unidades'!$AL$3:$AL$1424,'[4]BD Unidades'!$A$3:$A$1424,$A1053)</f>
        <v>8617.8833333333296</v>
      </c>
      <c r="AJ1053" s="26">
        <f t="shared" si="65"/>
        <v>1</v>
      </c>
      <c r="AK1053" s="27">
        <f>IFERROR(SUMIFS('[4]BD Unidades'!$AO$3:$AO$1424,'[4]BD Unidades'!$A$3:$A$1424,$A1053),"-")</f>
        <v>0</v>
      </c>
      <c r="AL1053" s="27">
        <f>IFERROR(SUMIFS('[4]BD Unidades'!$AQ$3:$AQ$1424,'[4]BD Unidades'!$A$3:$A$1424,$A1053),"-")</f>
        <v>0</v>
      </c>
      <c r="AM1053" s="27">
        <f>IFERROR(SUMIFS('[4]BD Unidades'!$AS$3:$AS$1424,'[4]BD Unidades'!$A$3:$A$1424,$A1053),"-")</f>
        <v>0</v>
      </c>
      <c r="AN1053" s="27">
        <f>IFERROR(SUMIFS('[4]BD Unidades'!$AU$3:$AU$1424,'[4]BD Unidades'!$A$3:$A$1424,$A1053),"-")</f>
        <v>0</v>
      </c>
      <c r="AO1053" s="27">
        <f>IFERROR(SUMIFS('[4]BD Unidades'!$AW$3:$AW$1424,'[4]BD Unidades'!$A$3:$A$1424,$A1053),"-")</f>
        <v>0</v>
      </c>
      <c r="AP1053" s="27">
        <f>IFERROR(SUMIFS('[4]BD Unidades'!$AY$3:$AY$1424,'[4]BD Unidades'!$A$3:$A$1424,$A1053),"-")</f>
        <v>0</v>
      </c>
      <c r="AQ1053" s="25">
        <f>IFERROR(SUMIFS('[4]BD Unidades'!$AZ$3:$AZ$1424,'[4]BD Unidades'!$A$3:$A$1424,$A1053),"-")</f>
        <v>145.37185068945448</v>
      </c>
      <c r="AR1053" s="25">
        <f>IFERROR(SUMIFS('[4]BD Unidades'!$BA$3:$BA$1424,'[4]BD Unidades'!$A$3:$A$1424,$A1053),"-")</f>
        <v>150.75012504423901</v>
      </c>
      <c r="AS1053" s="28">
        <f>SUMIFS('[4]BD Unidades'!$BC$3:$BC$1424,'[4]BD Unidades'!$A$3:$A$1424,$A1053)</f>
        <v>8.1283422459893107E-3</v>
      </c>
      <c r="AT1053" s="28">
        <f>SUMIFS('[4]BD Unidades'!$BE$3:$BE$1424,'[4]BD Unidades'!$A$3:$A$1424,$A1053)</f>
        <v>0.98108872191864005</v>
      </c>
      <c r="AU1053" s="29">
        <f t="shared" si="66"/>
        <v>0.97311409701320506</v>
      </c>
      <c r="AV1053" s="30">
        <f t="shared" si="67"/>
        <v>1.0396000000000001E-2</v>
      </c>
      <c r="AW1053" s="25">
        <f>IFERROR(SUMIFS('[4]BD Unidades'!$BI$3:$BI$1424,'[4]BD Unidades'!$A$3:$A$1424,$A1053),"-")</f>
        <v>140.07357731397329</v>
      </c>
      <c r="AX1053" s="25">
        <f>IFERROR(SUMIFS('[4]BD Unidades'!$BJ$3:$BJ$1424,'[4]BD Unidades'!$A$3:$A$1424,$A1053),"-")</f>
        <v>90.017297401879077</v>
      </c>
    </row>
    <row r="1054" spans="1:50" ht="14.4" x14ac:dyDescent="0.3">
      <c r="A1054" s="7">
        <v>197</v>
      </c>
      <c r="B1054" s="7" t="s">
        <v>6035</v>
      </c>
      <c r="D1054" s="8" t="s">
        <v>6036</v>
      </c>
      <c r="E1054" s="19" t="s">
        <v>64</v>
      </c>
      <c r="F1054" s="19" t="s">
        <v>64</v>
      </c>
      <c r="G1054" s="19" t="s">
        <v>6037</v>
      </c>
      <c r="H1054" s="19">
        <v>2</v>
      </c>
      <c r="I1054" s="19">
        <v>2024</v>
      </c>
      <c r="J1054" s="19" t="s">
        <v>45</v>
      </c>
      <c r="K1054" s="19" t="s">
        <v>5308</v>
      </c>
      <c r="L1054" s="19" t="s">
        <v>47</v>
      </c>
      <c r="M1054" s="19" t="s">
        <v>189</v>
      </c>
      <c r="N1054" s="19" t="s">
        <v>899</v>
      </c>
      <c r="O1054" s="19" t="s">
        <v>899</v>
      </c>
      <c r="P1054" s="19" t="s">
        <v>51</v>
      </c>
      <c r="Q1054" s="9" t="s">
        <v>2024</v>
      </c>
      <c r="R1054" s="20">
        <v>335.37</v>
      </c>
      <c r="S1054" s="20">
        <v>2.5049999999999999</v>
      </c>
      <c r="T1054" s="20">
        <v>326.97000000000003</v>
      </c>
      <c r="U1054" s="20">
        <v>14</v>
      </c>
      <c r="V1054" s="21">
        <f>_xlfn.XLOOKUP(D1054,'[4]Gen. Real'!$A$2:$A$1168,'[4]Gen. Real'!$C$2:$C$1168,"-",0)</f>
        <v>987.44010000000003</v>
      </c>
      <c r="W1054" s="22"/>
      <c r="X1054" s="22" t="str">
        <f>_xlfn.XLOOKUP(D1054,[4]Vertimiento!$J$2:$J$119,[4]Vertimiento!$K$2:$K$119,"-",0)</f>
        <v>-</v>
      </c>
      <c r="Y1054" s="23" t="str">
        <f t="shared" si="64"/>
        <v>-</v>
      </c>
      <c r="Z1054" s="19" t="str">
        <f>_xlfn.XLOOKUP(D1054,[4]Cmg!$I$4:$I$99,[4]Cmg!$M$4:$M$99,"----",0,1)</f>
        <v>----</v>
      </c>
      <c r="AA1054" s="19" t="str">
        <f>_xlfn.XLOOKUP(D1054,[4]Cmg!$A$4:$A$101,[4]Cmg!$B$4:$B$101,"----",0,1)</f>
        <v>----</v>
      </c>
      <c r="AB1054" s="19" t="str">
        <f>_xlfn.XLOOKUP(D1054,[4]Cmg!$E$4:$E$101,[4]Cmg!$F$4:$F$101,"----",0,1)</f>
        <v>----</v>
      </c>
      <c r="AC1054" s="19" t="str">
        <f>_xlfn.XLOOKUP(D1054,[4]Cmg!$O$4:$O$101,[4]Cmg!$P$4:$P$101,"----",0,1)</f>
        <v>----</v>
      </c>
      <c r="AD1054" s="24" t="str">
        <f>_xlfn.XLOOKUP(D1054,[4]Cmg!$S$4:$S$101,[4]Cmg!$U$4:$U$101,"----",0,1)</f>
        <v>----</v>
      </c>
      <c r="AG1054" s="25">
        <f>IFERROR(SUMIFS('[4]BD Unidades'!$AH:$AH,'[4]BD Unidades'!$A:$A,'BD Centrales 2024'!$A1054),"-")</f>
        <v>335.37</v>
      </c>
      <c r="AH1054" s="25">
        <f>SUMIFS('[4]BD Unidades'!$AJ$3:$AJ$1424,'[4]BD Unidades'!$A$3:$A$1424,$A1054)</f>
        <v>6970.6833333333298</v>
      </c>
      <c r="AI1054" s="25">
        <f>SUMIFS('[4]BD Unidades'!$AL$3:$AL$1424,'[4]BD Unidades'!$A$3:$A$1424,$A1054)</f>
        <v>690.81666666666695</v>
      </c>
      <c r="AJ1054" s="26">
        <f t="shared" si="65"/>
        <v>9.0167286649698794E-2</v>
      </c>
      <c r="AK1054" s="27">
        <f>IFERROR(SUMIFS('[4]BD Unidades'!$AO$3:$AO$1424,'[4]BD Unidades'!$A$3:$A$1424,$A1054),"-")</f>
        <v>0</v>
      </c>
      <c r="AL1054" s="27">
        <f>IFERROR(SUMIFS('[4]BD Unidades'!$AQ$3:$AQ$1424,'[4]BD Unidades'!$A$3:$A$1424,$A1054),"-")</f>
        <v>0</v>
      </c>
      <c r="AM1054" s="27">
        <f>IFERROR(SUMIFS('[4]BD Unidades'!$AS$3:$AS$1424,'[4]BD Unidades'!$A$3:$A$1424,$A1054),"-")</f>
        <v>0</v>
      </c>
      <c r="AN1054" s="27">
        <f>IFERROR(SUMIFS('[4]BD Unidades'!$AU$3:$AU$1424,'[4]BD Unidades'!$A$3:$A$1424,$A1054),"-")</f>
        <v>0</v>
      </c>
      <c r="AO1054" s="27">
        <f>IFERROR(SUMIFS('[4]BD Unidades'!$AW$3:$AW$1424,'[4]BD Unidades'!$A$3:$A$1424,$A1054),"-")</f>
        <v>0</v>
      </c>
      <c r="AP1054" s="27">
        <f>IFERROR(SUMIFS('[4]BD Unidades'!$AY$3:$AY$1424,'[4]BD Unidades'!$A$3:$A$1424,$A1054),"-")</f>
        <v>0</v>
      </c>
      <c r="AQ1054" s="25">
        <f>IFERROR(SUMIFS('[4]BD Unidades'!$AZ$3:$AZ$1424,'[4]BD Unidades'!$A$3:$A$1424,$A1054),"-")</f>
        <v>325.70419184667901</v>
      </c>
      <c r="AR1054" s="25">
        <f>IFERROR(SUMIFS('[4]BD Unidades'!$BA$3:$BA$1424,'[4]BD Unidades'!$A$3:$A$1424,$A1054),"-")</f>
        <v>325.70419184667901</v>
      </c>
      <c r="AS1054" s="28">
        <f>SUMIFS('[4]BD Unidades'!$BC$3:$BC$1424,'[4]BD Unidades'!$A$3:$A$1424,$A1054)</f>
        <v>2.6807067619951799E-2</v>
      </c>
      <c r="AT1054" s="28">
        <f>SUMIFS('[4]BD Unidades'!$BE$3:$BE$1424,'[4]BD Unidades'!$A$3:$A$1424,$A1054)</f>
        <v>0.93365019732847598</v>
      </c>
      <c r="AU1054" s="29">
        <f t="shared" si="66"/>
        <v>0.90862177335531025</v>
      </c>
      <c r="AV1054" s="30">
        <f t="shared" si="67"/>
        <v>2.5049999999999999E-2</v>
      </c>
      <c r="AW1054" s="25">
        <f>IFERROR(SUMIFS('[4]BD Unidades'!$BI$3:$BI$1424,'[4]BD Unidades'!$A$3:$A$1424,$A1054),"-")</f>
        <v>275.12783180170373</v>
      </c>
      <c r="AX1054" s="25">
        <f>IFERROR(SUMIFS('[4]BD Unidades'!$BJ$3:$BJ$1424,'[4]BD Unidades'!$A$3:$A$1424,$A1054),"-")</f>
        <v>176.80896235922381</v>
      </c>
    </row>
    <row r="1055" spans="1:50" ht="14.4" x14ac:dyDescent="0.3">
      <c r="A1055" s="7">
        <v>198</v>
      </c>
      <c r="B1055" s="7" t="s">
        <v>6054</v>
      </c>
      <c r="D1055" s="8" t="s">
        <v>6055</v>
      </c>
      <c r="E1055" s="19" t="s">
        <v>64</v>
      </c>
      <c r="F1055" s="19" t="s">
        <v>64</v>
      </c>
      <c r="G1055" s="19" t="s">
        <v>6037</v>
      </c>
      <c r="H1055" s="19">
        <v>2</v>
      </c>
      <c r="I1055" s="19">
        <v>2024</v>
      </c>
      <c r="J1055" s="19" t="s">
        <v>45</v>
      </c>
      <c r="K1055" s="19" t="s">
        <v>5308</v>
      </c>
      <c r="L1055" s="19" t="s">
        <v>47</v>
      </c>
      <c r="M1055" s="19" t="s">
        <v>189</v>
      </c>
      <c r="N1055" s="19" t="s">
        <v>899</v>
      </c>
      <c r="O1055" s="19" t="s">
        <v>899</v>
      </c>
      <c r="P1055" s="19" t="s">
        <v>51</v>
      </c>
      <c r="Q1055" s="9" t="s">
        <v>6056</v>
      </c>
      <c r="R1055" s="20">
        <v>411.23599999999999</v>
      </c>
      <c r="S1055" s="20">
        <v>1.3796999999999999</v>
      </c>
      <c r="T1055" s="20">
        <v>405.56200000000001</v>
      </c>
      <c r="U1055" s="20">
        <v>160</v>
      </c>
      <c r="V1055" s="21">
        <f>_xlfn.XLOOKUP(D1055,'[4]Gen. Real'!$A$2:$A$1168,'[4]Gen. Real'!$C$2:$C$1168,"-",0)</f>
        <v>1354.933</v>
      </c>
      <c r="W1055" s="22"/>
      <c r="X1055" s="22" t="str">
        <f>_xlfn.XLOOKUP(D1055,[4]Vertimiento!$J$2:$J$119,[4]Vertimiento!$K$2:$K$119,"-",0)</f>
        <v>-</v>
      </c>
      <c r="Y1055" s="23" t="str">
        <f t="shared" si="64"/>
        <v>-</v>
      </c>
      <c r="Z1055" s="19" t="str">
        <f>_xlfn.XLOOKUP(D1055,[4]Cmg!$I$4:$I$99,[4]Cmg!$M$4:$M$99,"----",0,1)</f>
        <v>----</v>
      </c>
      <c r="AA1055" s="19" t="str">
        <f>_xlfn.XLOOKUP(D1055,[4]Cmg!$A$4:$A$101,[4]Cmg!$B$4:$B$101,"----",0,1)</f>
        <v>----</v>
      </c>
      <c r="AB1055" s="19" t="str">
        <f>_xlfn.XLOOKUP(D1055,[4]Cmg!$E$4:$E$101,[4]Cmg!$F$4:$F$101,"----",0,1)</f>
        <v>----</v>
      </c>
      <c r="AC1055" s="19" t="str">
        <f>_xlfn.XLOOKUP(D1055,[4]Cmg!$O$4:$O$101,[4]Cmg!$P$4:$P$101,"----",0,1)</f>
        <v>----</v>
      </c>
      <c r="AD1055" s="24" t="str">
        <f>_xlfn.XLOOKUP(D1055,[4]Cmg!$S$4:$S$101,[4]Cmg!$U$4:$U$101,"----",0,1)</f>
        <v>----</v>
      </c>
      <c r="AG1055" s="25">
        <f>IFERROR(SUMIFS('[4]BD Unidades'!$AH:$AH,'[4]BD Unidades'!$A:$A,'BD Centrales 2024'!$A1055),"-")</f>
        <v>384.8</v>
      </c>
      <c r="AH1055" s="25">
        <f>SUMIFS('[4]BD Unidades'!$AJ$3:$AJ$1424,'[4]BD Unidades'!$A$3:$A$1424,$A1055)</f>
        <v>0</v>
      </c>
      <c r="AI1055" s="25">
        <f>SUMIFS('[4]BD Unidades'!$AL$3:$AL$1424,'[4]BD Unidades'!$A$3:$A$1424,$A1055)</f>
        <v>6190.1666666666697</v>
      </c>
      <c r="AJ1055" s="26">
        <f t="shared" si="65"/>
        <v>1</v>
      </c>
      <c r="AK1055" s="27">
        <f>IFERROR(SUMIFS('[4]BD Unidades'!$AO$3:$AO$1424,'[4]BD Unidades'!$A$3:$A$1424,$A1055),"-")</f>
        <v>0</v>
      </c>
      <c r="AL1055" s="27">
        <f>IFERROR(SUMIFS('[4]BD Unidades'!$AQ$3:$AQ$1424,'[4]BD Unidades'!$A$3:$A$1424,$A1055),"-")</f>
        <v>0</v>
      </c>
      <c r="AM1055" s="27">
        <f>IFERROR(SUMIFS('[4]BD Unidades'!$AS$3:$AS$1424,'[4]BD Unidades'!$A$3:$A$1424,$A1055),"-")</f>
        <v>0</v>
      </c>
      <c r="AN1055" s="27">
        <f>IFERROR(SUMIFS('[4]BD Unidades'!$AU$3:$AU$1424,'[4]BD Unidades'!$A$3:$A$1424,$A1055),"-")</f>
        <v>0</v>
      </c>
      <c r="AO1055" s="27">
        <f>IFERROR(SUMIFS('[4]BD Unidades'!$AW$3:$AW$1424,'[4]BD Unidades'!$A$3:$A$1424,$A1055),"-")</f>
        <v>0</v>
      </c>
      <c r="AP1055" s="27">
        <f>IFERROR(SUMIFS('[4]BD Unidades'!$AY$3:$AY$1424,'[4]BD Unidades'!$A$3:$A$1424,$A1055),"-")</f>
        <v>0</v>
      </c>
      <c r="AQ1055" s="25">
        <f>IFERROR(SUMIFS('[4]BD Unidades'!$AZ$3:$AZ$1424,'[4]BD Unidades'!$A$3:$A$1424,$A1055),"-")</f>
        <v>375.37503190544101</v>
      </c>
      <c r="AR1055" s="25">
        <f>IFERROR(SUMIFS('[4]BD Unidades'!$BA$3:$BA$1424,'[4]BD Unidades'!$A$3:$A$1424,$A1055),"-")</f>
        <v>375.37503190544101</v>
      </c>
      <c r="AS1055" s="28">
        <f>SUMIFS('[4]BD Unidades'!$BC$3:$BC$1424,'[4]BD Unidades'!$A$3:$A$1424,$A1055)</f>
        <v>5.05312925358435E-2</v>
      </c>
      <c r="AT1055" s="28">
        <f>SUMIFS('[4]BD Unidades'!$BE$3:$BE$1424,'[4]BD Unidades'!$A$3:$A$1424,$A1055)</f>
        <v>0.76380730115361295</v>
      </c>
      <c r="AU1055" s="29">
        <f t="shared" si="66"/>
        <v>0.7252111309780066</v>
      </c>
      <c r="AV1055" s="30">
        <f t="shared" si="67"/>
        <v>1.3796999999999999E-2</v>
      </c>
      <c r="AW1055" s="25">
        <f>IFERROR(SUMIFS('[4]BD Unidades'!$BI$3:$BI$1424,'[4]BD Unidades'!$A$3:$A$1424,$A1055),"-")</f>
        <v>268.47013010988462</v>
      </c>
      <c r="AX1055" s="25">
        <f>IFERROR(SUMIFS('[4]BD Unidades'!$BJ$3:$BJ$1424,'[4]BD Unidades'!$A$3:$A$1424,$A1055),"-")</f>
        <v>172.53043728192011</v>
      </c>
    </row>
    <row r="1056" spans="1:50" ht="14.4" x14ac:dyDescent="0.3">
      <c r="A1056" s="7">
        <v>199</v>
      </c>
      <c r="B1056" s="7" t="s">
        <v>6074</v>
      </c>
      <c r="D1056" s="8" t="s">
        <v>6075</v>
      </c>
      <c r="E1056" s="19" t="s">
        <v>6008</v>
      </c>
      <c r="F1056" s="19" t="s">
        <v>6008</v>
      </c>
      <c r="G1056" s="19" t="s">
        <v>6076</v>
      </c>
      <c r="H1056" s="19">
        <v>2</v>
      </c>
      <c r="I1056" s="19">
        <v>2024</v>
      </c>
      <c r="J1056" s="19" t="s">
        <v>45</v>
      </c>
      <c r="K1056" s="19" t="s">
        <v>5308</v>
      </c>
      <c r="L1056" s="19" t="s">
        <v>47</v>
      </c>
      <c r="M1056" s="19" t="s">
        <v>164</v>
      </c>
      <c r="N1056" s="19" t="s">
        <v>371</v>
      </c>
      <c r="O1056" s="19" t="s">
        <v>6078</v>
      </c>
      <c r="P1056" s="19" t="s">
        <v>51</v>
      </c>
      <c r="Q1056" s="9" t="s">
        <v>463</v>
      </c>
      <c r="R1056" s="20">
        <v>380.81</v>
      </c>
      <c r="S1056" s="20">
        <v>2.8123999999999998</v>
      </c>
      <c r="T1056" s="20">
        <v>370.1</v>
      </c>
      <c r="U1056" s="20">
        <v>160</v>
      </c>
      <c r="V1056" s="21">
        <f>_xlfn.XLOOKUP(D1056,'[4]Gen. Real'!$A$2:$A$1168,'[4]Gen. Real'!$C$2:$C$1168,"-",0)</f>
        <v>1376.55124</v>
      </c>
      <c r="W1056" s="22"/>
      <c r="X1056" s="22" t="str">
        <f>_xlfn.XLOOKUP(D1056,[4]Vertimiento!$J$2:$J$119,[4]Vertimiento!$K$2:$K$119,"-",0)</f>
        <v>-</v>
      </c>
      <c r="Y1056" s="23" t="str">
        <f t="shared" si="64"/>
        <v>-</v>
      </c>
      <c r="Z1056" s="19" t="str">
        <f>_xlfn.XLOOKUP(D1056,[4]Cmg!$I$4:$I$99,[4]Cmg!$M$4:$M$99,"----",0,1)</f>
        <v>----</v>
      </c>
      <c r="AA1056" s="19" t="str">
        <f>_xlfn.XLOOKUP(D1056,[4]Cmg!$A$4:$A$101,[4]Cmg!$B$4:$B$101,"----",0,1)</f>
        <v>----</v>
      </c>
      <c r="AB1056" s="19" t="str">
        <f>_xlfn.XLOOKUP(D1056,[4]Cmg!$E$4:$E$101,[4]Cmg!$F$4:$F$101,"----",0,1)</f>
        <v>----</v>
      </c>
      <c r="AC1056" s="19" t="str">
        <f>_xlfn.XLOOKUP(D1056,[4]Cmg!$O$4:$O$101,[4]Cmg!$P$4:$P$101,"----",0,1)</f>
        <v>----</v>
      </c>
      <c r="AD1056" s="24" t="str">
        <f>_xlfn.XLOOKUP(D1056,[4]Cmg!$S$4:$S$101,[4]Cmg!$U$4:$U$101,"----",0,1)</f>
        <v>----</v>
      </c>
      <c r="AG1056" s="25">
        <f>IFERROR(SUMIFS('[4]BD Unidades'!$AH:$AH,'[4]BD Unidades'!$A:$A,'BD Centrales 2024'!$A1056),"-")</f>
        <v>380.81</v>
      </c>
      <c r="AH1056" s="25">
        <f>SUMIFS('[4]BD Unidades'!$AJ$3:$AJ$1424,'[4]BD Unidades'!$A$3:$A$1424,$A1056)</f>
        <v>0</v>
      </c>
      <c r="AI1056" s="25">
        <f>SUMIFS('[4]BD Unidades'!$AL$3:$AL$1424,'[4]BD Unidades'!$A$3:$A$1424,$A1056)</f>
        <v>6070.9666666666699</v>
      </c>
      <c r="AJ1056" s="26">
        <f t="shared" si="65"/>
        <v>1</v>
      </c>
      <c r="AK1056" s="27">
        <f>IFERROR(SUMIFS('[4]BD Unidades'!$AO$3:$AO$1424,'[4]BD Unidades'!$A$3:$A$1424,$A1056),"-")</f>
        <v>0</v>
      </c>
      <c r="AL1056" s="27">
        <f>IFERROR(SUMIFS('[4]BD Unidades'!$AQ$3:$AQ$1424,'[4]BD Unidades'!$A$3:$A$1424,$A1056),"-")</f>
        <v>0</v>
      </c>
      <c r="AM1056" s="27">
        <f>IFERROR(SUMIFS('[4]BD Unidades'!$AS$3:$AS$1424,'[4]BD Unidades'!$A$3:$A$1424,$A1056),"-")</f>
        <v>0</v>
      </c>
      <c r="AN1056" s="27">
        <f>IFERROR(SUMIFS('[4]BD Unidades'!$AU$3:$AU$1424,'[4]BD Unidades'!$A$3:$A$1424,$A1056),"-")</f>
        <v>0</v>
      </c>
      <c r="AO1056" s="27">
        <f>IFERROR(SUMIFS('[4]BD Unidades'!$AW$3:$AW$1424,'[4]BD Unidades'!$A$3:$A$1424,$A1056),"-")</f>
        <v>0</v>
      </c>
      <c r="AP1056" s="27">
        <f>IFERROR(SUMIFS('[4]BD Unidades'!$AY$3:$AY$1424,'[4]BD Unidades'!$A$3:$A$1424,$A1056),"-")</f>
        <v>0</v>
      </c>
      <c r="AQ1056" s="25">
        <f>IFERROR(SUMIFS('[4]BD Unidades'!$AZ$3:$AZ$1424,'[4]BD Unidades'!$A$3:$A$1424,$A1056),"-")</f>
        <v>362.71992480604399</v>
      </c>
      <c r="AR1056" s="25">
        <f>IFERROR(SUMIFS('[4]BD Unidades'!$BA$3:$BA$1424,'[4]BD Unidades'!$A$3:$A$1424,$A1056),"-")</f>
        <v>362.71992480604399</v>
      </c>
      <c r="AS1056" s="28">
        <f>SUMIFS('[4]BD Unidades'!$BC$3:$BC$1424,'[4]BD Unidades'!$A$3:$A$1424,$A1056)</f>
        <v>2.4050370769123901E-2</v>
      </c>
      <c r="AT1056" s="28">
        <f>SUMIFS('[4]BD Unidades'!$BE$3:$BE$1424,'[4]BD Unidades'!$A$3:$A$1424,$A1056)</f>
        <v>0.73586824529447503</v>
      </c>
      <c r="AU1056" s="29">
        <f t="shared" si="66"/>
        <v>0.71817034115791833</v>
      </c>
      <c r="AV1056" s="30">
        <f t="shared" si="67"/>
        <v>2.8123999999999996E-2</v>
      </c>
      <c r="AW1056" s="25">
        <f>IFERROR(SUMIFS('[4]BD Unidades'!$BI$3:$BI$1424,'[4]BD Unidades'!$A$3:$A$1424,$A1056),"-")</f>
        <v>243.78370366656719</v>
      </c>
      <c r="AX1056" s="25">
        <f>IFERROR(SUMIFS('[4]BD Unidades'!$BJ$3:$BJ$1424,'[4]BD Unidades'!$A$3:$A$1424,$A1056),"-")</f>
        <v>156.66587928639845</v>
      </c>
    </row>
    <row r="1057" spans="1:50" ht="14.4" x14ac:dyDescent="0.3">
      <c r="A1057" s="7">
        <v>201</v>
      </c>
      <c r="B1057" s="7" t="s">
        <v>5902</v>
      </c>
      <c r="D1057" s="8" t="s">
        <v>5903</v>
      </c>
      <c r="E1057" s="19" t="s">
        <v>5904</v>
      </c>
      <c r="F1057" s="19" t="s">
        <v>5904</v>
      </c>
      <c r="G1057" s="19" t="s">
        <v>5905</v>
      </c>
      <c r="H1057" s="19">
        <v>5</v>
      </c>
      <c r="I1057" s="19">
        <v>2024</v>
      </c>
      <c r="J1057" s="19" t="s">
        <v>45</v>
      </c>
      <c r="K1057" s="19" t="s">
        <v>5276</v>
      </c>
      <c r="L1057" s="19" t="s">
        <v>47</v>
      </c>
      <c r="M1057" s="19" t="s">
        <v>497</v>
      </c>
      <c r="N1057" s="19" t="s">
        <v>579</v>
      </c>
      <c r="O1057" s="19" t="s">
        <v>579</v>
      </c>
      <c r="P1057" s="19" t="s">
        <v>51</v>
      </c>
      <c r="Q1057" s="9" t="s">
        <v>205</v>
      </c>
      <c r="R1057" s="20">
        <v>763.78800000000001</v>
      </c>
      <c r="S1057" s="20">
        <v>8.0032999999999994</v>
      </c>
      <c r="T1057" s="20">
        <v>702.65899999999999</v>
      </c>
      <c r="U1057" s="20">
        <v>30.2</v>
      </c>
      <c r="V1057" s="21">
        <f>_xlfn.XLOOKUP(D1057,'[4]Gen. Real'!$A$2:$A$1168,'[4]Gen. Real'!$C$2:$C$1168,"-",0)</f>
        <v>2540.799799999998</v>
      </c>
      <c r="W1057" s="22"/>
      <c r="X1057" s="22" t="str">
        <f>_xlfn.XLOOKUP(D1057,[4]Vertimiento!$J$2:$J$119,[4]Vertimiento!$K$2:$K$119,"-",0)</f>
        <v>-</v>
      </c>
      <c r="Y1057" s="23" t="str">
        <f t="shared" si="64"/>
        <v>-</v>
      </c>
      <c r="Z1057" s="19" t="str">
        <f>_xlfn.XLOOKUP(D1057,[4]Cmg!$I$4:$I$99,[4]Cmg!$M$4:$M$99,"----",0,1)</f>
        <v>----</v>
      </c>
      <c r="AA1057" s="19" t="str">
        <f>_xlfn.XLOOKUP(D1057,[4]Cmg!$A$4:$A$101,[4]Cmg!$B$4:$B$101,"----",0,1)</f>
        <v>----</v>
      </c>
      <c r="AB1057" s="19" t="str">
        <f>_xlfn.XLOOKUP(D1057,[4]Cmg!$E$4:$E$101,[4]Cmg!$F$4:$F$101,"----",0,1)</f>
        <v>----</v>
      </c>
      <c r="AC1057" s="19" t="str">
        <f>_xlfn.XLOOKUP(D1057,[4]Cmg!$O$4:$O$101,[4]Cmg!$P$4:$P$101,"----",0,1)</f>
        <v>----</v>
      </c>
      <c r="AD1057" s="24" t="str">
        <f>_xlfn.XLOOKUP(D1057,[4]Cmg!$S$4:$S$101,[4]Cmg!$U$4:$U$101,"----",0,1)</f>
        <v>----</v>
      </c>
      <c r="AG1057" s="25">
        <f>IFERROR(SUMIFS('[4]BD Unidades'!$AH:$AH,'[4]BD Unidades'!$A:$A,'BD Centrales 2024'!$A1057),"-")</f>
        <v>760.03199999999993</v>
      </c>
      <c r="AH1057" s="25">
        <f>SUMIFS('[4]BD Unidades'!$AJ$3:$AJ$1424,'[4]BD Unidades'!$A$3:$A$1424,$A1057)</f>
        <v>0</v>
      </c>
      <c r="AI1057" s="25">
        <f>SUMIFS('[4]BD Unidades'!$AL$3:$AL$1424,'[4]BD Unidades'!$A$3:$A$1424,$A1057)</f>
        <v>7807.7567430360277</v>
      </c>
      <c r="AJ1057" s="26">
        <f t="shared" si="65"/>
        <v>1</v>
      </c>
      <c r="AK1057" s="27">
        <f>IFERROR(SUMIFS('[4]BD Unidades'!$AO$3:$AO$1424,'[4]BD Unidades'!$A$3:$A$1424,$A1057),"-")</f>
        <v>0</v>
      </c>
      <c r="AL1057" s="27">
        <f>IFERROR(SUMIFS('[4]BD Unidades'!$AQ$3:$AQ$1424,'[4]BD Unidades'!$A$3:$A$1424,$A1057),"-")</f>
        <v>0</v>
      </c>
      <c r="AM1057" s="27">
        <f>IFERROR(SUMIFS('[4]BD Unidades'!$AS$3:$AS$1424,'[4]BD Unidades'!$A$3:$A$1424,$A1057),"-")</f>
        <v>0</v>
      </c>
      <c r="AN1057" s="27">
        <f>IFERROR(SUMIFS('[4]BD Unidades'!$AU$3:$AU$1424,'[4]BD Unidades'!$A$3:$A$1424,$A1057),"-")</f>
        <v>0</v>
      </c>
      <c r="AO1057" s="27">
        <f>IFERROR(SUMIFS('[4]BD Unidades'!$AW$3:$AW$1424,'[4]BD Unidades'!$A$3:$A$1424,$A1057),"-")</f>
        <v>0</v>
      </c>
      <c r="AP1057" s="27">
        <f>IFERROR(SUMIFS('[4]BD Unidades'!$AY$3:$AY$1424,'[4]BD Unidades'!$A$3:$A$1424,$A1057),"-")</f>
        <v>0</v>
      </c>
      <c r="AQ1057" s="25">
        <f>IFERROR(SUMIFS('[4]BD Unidades'!$AZ$3:$AZ$1424,'[4]BD Unidades'!$A$3:$A$1424,$A1057),"-")</f>
        <v>724.96106146878014</v>
      </c>
      <c r="AR1057" s="25">
        <f>IFERROR(SUMIFS('[4]BD Unidades'!$BA$3:$BA$1424,'[4]BD Unidades'!$A$3:$A$1424,$A1057),"-")</f>
        <v>725.56062734201396</v>
      </c>
      <c r="AS1057" s="28">
        <f>SUMIFS('[4]BD Unidades'!$BC$3:$BC$1424,'[4]BD Unidades'!$A$3:$A$1424,$A1057)</f>
        <v>3.4512769208652268E-2</v>
      </c>
      <c r="AT1057" s="28">
        <f>SUMIFS('[4]BD Unidades'!$BE$3:$BE$1424,'[4]BD Unidades'!$A$3:$A$1424,$A1057)</f>
        <v>0.90824984116123719</v>
      </c>
      <c r="AU1057" s="29">
        <f t="shared" si="66"/>
        <v>0.87690362400944433</v>
      </c>
      <c r="AV1057" s="30">
        <f t="shared" si="67"/>
        <v>8.0032999999999993E-2</v>
      </c>
      <c r="AW1057" s="25">
        <f>IFERROR(SUMIFS('[4]BD Unidades'!$BI$3:$BI$1424,'[4]BD Unidades'!$A$3:$A$1424,$A1057),"-")</f>
        <v>583.41499489494367</v>
      </c>
      <c r="AX1057" s="25">
        <f>IFERROR(SUMIFS('[4]BD Unidades'!$BJ$3:$BJ$1424,'[4]BD Unidades'!$A$3:$A$1424,$A1057),"-")</f>
        <v>374.92753530850916</v>
      </c>
    </row>
    <row r="1058" spans="1:50" ht="14.4" x14ac:dyDescent="0.3">
      <c r="A1058" s="7">
        <v>206</v>
      </c>
      <c r="B1058" s="7" t="s">
        <v>6124</v>
      </c>
      <c r="D1058" s="8" t="s">
        <v>6125</v>
      </c>
      <c r="E1058" s="19" t="s">
        <v>73</v>
      </c>
      <c r="F1058" s="19" t="s">
        <v>73</v>
      </c>
      <c r="G1058" s="19" t="s">
        <v>6037</v>
      </c>
      <c r="H1058" s="19">
        <v>2</v>
      </c>
      <c r="I1058" s="19">
        <v>2024</v>
      </c>
      <c r="J1058" s="19" t="s">
        <v>45</v>
      </c>
      <c r="K1058" s="19" t="s">
        <v>5308</v>
      </c>
      <c r="L1058" s="19" t="s">
        <v>47</v>
      </c>
      <c r="M1058" s="19" t="s">
        <v>189</v>
      </c>
      <c r="N1058" s="19" t="s">
        <v>899</v>
      </c>
      <c r="O1058" s="19" t="s">
        <v>899</v>
      </c>
      <c r="P1058" s="19" t="s">
        <v>51</v>
      </c>
      <c r="Q1058" s="9" t="s">
        <v>5708</v>
      </c>
      <c r="R1058" s="20" t="s">
        <v>6126</v>
      </c>
      <c r="S1058" s="20" t="s">
        <v>6300</v>
      </c>
      <c r="T1058" s="20" t="s">
        <v>6127</v>
      </c>
      <c r="U1058" s="20">
        <v>14</v>
      </c>
      <c r="V1058" s="21">
        <f>_xlfn.XLOOKUP(D1058,'[4]Gen. Real'!$A$2:$A$1168,'[4]Gen. Real'!$C$2:$C$1168,"-",0)</f>
        <v>2094.2846099999988</v>
      </c>
      <c r="W1058" s="22"/>
      <c r="X1058" s="22" t="str">
        <f>_xlfn.XLOOKUP(D1058,[4]Vertimiento!$J$2:$J$119,[4]Vertimiento!$K$2:$K$119,"-",0)</f>
        <v>-</v>
      </c>
      <c r="Y1058" s="23" t="str">
        <f t="shared" si="64"/>
        <v>-</v>
      </c>
      <c r="Z1058" s="19" t="str">
        <f>_xlfn.XLOOKUP(D1058,[4]Cmg!$I$4:$I$99,[4]Cmg!$M$4:$M$99,"----",0,1)</f>
        <v>----</v>
      </c>
      <c r="AA1058" s="19" t="str">
        <f>_xlfn.XLOOKUP(D1058,[4]Cmg!$A$4:$A$101,[4]Cmg!$B$4:$B$101,"----",0,1)</f>
        <v>----</v>
      </c>
      <c r="AB1058" s="19" t="str">
        <f>_xlfn.XLOOKUP(D1058,[4]Cmg!$E$4:$E$101,[4]Cmg!$F$4:$F$101,"----",0,1)</f>
        <v>----</v>
      </c>
      <c r="AC1058" s="19" t="str">
        <f>_xlfn.XLOOKUP(D1058,[4]Cmg!$O$4:$O$101,[4]Cmg!$P$4:$P$101,"----",0,1)</f>
        <v>----</v>
      </c>
      <c r="AD1058" s="24" t="str">
        <f>_xlfn.XLOOKUP(D1058,[4]Cmg!$S$4:$S$101,[4]Cmg!$U$4:$U$101,"----",0,1)</f>
        <v>----</v>
      </c>
      <c r="AG1058" s="25">
        <f>IFERROR(SUMIFS('[4]BD Unidades'!$AH:$AH,'[4]BD Unidades'!$A:$A,'BD Centrales 2024'!$A1058),"-")</f>
        <v>388.7252568306011</v>
      </c>
      <c r="AH1058" s="25">
        <f>SUMIFS('[4]BD Unidades'!$AJ$3:$AJ$1424,'[4]BD Unidades'!$A$3:$A$1424,$A1058)</f>
        <v>0</v>
      </c>
      <c r="AI1058" s="25">
        <f>SUMIFS('[4]BD Unidades'!$AL$3:$AL$1424,'[4]BD Unidades'!$A$3:$A$1424,$A1058)</f>
        <v>0</v>
      </c>
      <c r="AJ1058" s="26" t="str">
        <f t="shared" si="65"/>
        <v>-</v>
      </c>
      <c r="AK1058" s="27">
        <f>IFERROR(SUMIFS('[4]BD Unidades'!$AO$3:$AO$1424,'[4]BD Unidades'!$A$3:$A$1424,$A1058),"-")</f>
        <v>0</v>
      </c>
      <c r="AL1058" s="27">
        <f>IFERROR(SUMIFS('[4]BD Unidades'!$AQ$3:$AQ$1424,'[4]BD Unidades'!$A$3:$A$1424,$A1058),"-")</f>
        <v>0</v>
      </c>
      <c r="AM1058" s="27">
        <f>IFERROR(SUMIFS('[4]BD Unidades'!$AS$3:$AS$1424,'[4]BD Unidades'!$A$3:$A$1424,$A1058),"-")</f>
        <v>0</v>
      </c>
      <c r="AN1058" s="27">
        <f>IFERROR(SUMIFS('[4]BD Unidades'!$AU$3:$AU$1424,'[4]BD Unidades'!$A$3:$A$1424,$A1058),"-")</f>
        <v>0</v>
      </c>
      <c r="AO1058" s="27">
        <f>IFERROR(SUMIFS('[4]BD Unidades'!$AW$3:$AW$1424,'[4]BD Unidades'!$A$3:$A$1424,$A1058),"-")</f>
        <v>0</v>
      </c>
      <c r="AP1058" s="27">
        <f>IFERROR(SUMIFS('[4]BD Unidades'!$AY$3:$AY$1424,'[4]BD Unidades'!$A$3:$A$1424,$A1058),"-")</f>
        <v>0</v>
      </c>
      <c r="AQ1058" s="25">
        <f>IFERROR(SUMIFS('[4]BD Unidades'!$AZ$3:$AZ$1424,'[4]BD Unidades'!$A$3:$A$1424,$A1058),"-")</f>
        <v>377.242260437938</v>
      </c>
      <c r="AR1058" s="25">
        <f>IFERROR(SUMIFS('[4]BD Unidades'!$BA$3:$BA$1424,'[4]BD Unidades'!$A$3:$A$1424,$A1058),"-")</f>
        <v>377.242260437938</v>
      </c>
      <c r="AS1058" s="28">
        <f>SUMIFS('[4]BD Unidades'!$BC$3:$BC$1424,'[4]BD Unidades'!$A$3:$A$1424,$A1058)</f>
        <v>0</v>
      </c>
      <c r="AT1058" s="28">
        <f>SUMIFS('[4]BD Unidades'!$BE$3:$BE$1424,'[4]BD Unidades'!$A$3:$A$1424,$A1058)</f>
        <v>0</v>
      </c>
      <c r="AU1058" s="29">
        <f t="shared" si="66"/>
        <v>0</v>
      </c>
      <c r="AV1058" s="30" t="str">
        <f t="shared" si="67"/>
        <v>-</v>
      </c>
      <c r="AW1058" s="25">
        <f>IFERROR(SUMIFS('[4]BD Unidades'!$BI$3:$BI$1424,'[4]BD Unidades'!$A$3:$A$1424,$A1058),"-")</f>
        <v>349.12168321783764</v>
      </c>
      <c r="AX1058" s="25">
        <f>IFERROR(SUMIFS('[4]BD Unidades'!$BJ$3:$BJ$1424,'[4]BD Unidades'!$A$3:$A$1424,$A1058),"-")</f>
        <v>224.36058955802548</v>
      </c>
    </row>
    <row r="1059" spans="1:50" ht="14.4" x14ac:dyDescent="0.3">
      <c r="A1059" s="7">
        <v>208</v>
      </c>
      <c r="B1059" s="7" t="s">
        <v>5359</v>
      </c>
      <c r="D1059" s="8" t="s">
        <v>5360</v>
      </c>
      <c r="E1059" s="19" t="s">
        <v>5291</v>
      </c>
      <c r="F1059" s="19" t="s">
        <v>5292</v>
      </c>
      <c r="G1059" s="19" t="s">
        <v>5361</v>
      </c>
      <c r="H1059" s="19">
        <v>1</v>
      </c>
      <c r="I1059" s="19">
        <v>2024</v>
      </c>
      <c r="J1059" s="19" t="s">
        <v>45</v>
      </c>
      <c r="K1059" s="19" t="s">
        <v>5276</v>
      </c>
      <c r="L1059" s="19" t="s">
        <v>157</v>
      </c>
      <c r="M1059" s="19" t="s">
        <v>90</v>
      </c>
      <c r="N1059" s="19" t="s">
        <v>91</v>
      </c>
      <c r="O1059" s="19" t="s">
        <v>4265</v>
      </c>
      <c r="P1059" s="19" t="s">
        <v>51</v>
      </c>
      <c r="Q1059" s="9" t="s">
        <v>129</v>
      </c>
      <c r="R1059" s="20">
        <v>8</v>
      </c>
      <c r="S1059" s="20">
        <v>0</v>
      </c>
      <c r="T1059" s="20">
        <v>8</v>
      </c>
      <c r="U1059" s="20">
        <v>2</v>
      </c>
      <c r="V1059" s="21">
        <f>_xlfn.XLOOKUP(D1059,'[4]Gen. Real'!$A$2:$A$1168,'[4]Gen. Real'!$C$2:$C$1168,"-",0)</f>
        <v>75.414279999999977</v>
      </c>
      <c r="W1059" s="22"/>
      <c r="X1059" s="22" t="str">
        <f>_xlfn.XLOOKUP(D1059,[4]Vertimiento!$J$2:$J$119,[4]Vertimiento!$K$2:$K$119,"-",0)</f>
        <v>-</v>
      </c>
      <c r="Y1059" s="23" t="str">
        <f t="shared" si="64"/>
        <v>-</v>
      </c>
      <c r="Z1059" s="19" t="str">
        <f>_xlfn.XLOOKUP(D1059,[4]Cmg!$I$4:$I$99,[4]Cmg!$M$4:$M$99,"----",0,1)</f>
        <v>----</v>
      </c>
      <c r="AA1059" s="19" t="str">
        <f>_xlfn.XLOOKUP(D1059,[4]Cmg!$A$4:$A$101,[4]Cmg!$B$4:$B$101,"----",0,1)</f>
        <v>----</v>
      </c>
      <c r="AB1059" s="19" t="str">
        <f>_xlfn.XLOOKUP(D1059,[4]Cmg!$E$4:$E$101,[4]Cmg!$F$4:$F$101,"----",0,1)</f>
        <v>----</v>
      </c>
      <c r="AC1059" s="19" t="str">
        <f>_xlfn.XLOOKUP(D1059,[4]Cmg!$O$4:$O$101,[4]Cmg!$P$4:$P$101,"----",0,1)</f>
        <v>----</v>
      </c>
      <c r="AD1059" s="24" t="str">
        <f>_xlfn.XLOOKUP(D1059,[4]Cmg!$S$4:$S$101,[4]Cmg!$U$4:$U$101,"----",0,1)</f>
        <v>----</v>
      </c>
      <c r="AG1059" s="25">
        <f>IFERROR(SUMIFS('[4]BD Unidades'!$AH:$AH,'[4]BD Unidades'!$A:$A,'BD Centrales 2024'!$A1059),"-")</f>
        <v>0</v>
      </c>
      <c r="AH1059" s="25">
        <f>SUMIFS('[4]BD Unidades'!$AJ$3:$AJ$1424,'[4]BD Unidades'!$A$3:$A$1424,$A1059)</f>
        <v>8113.6</v>
      </c>
      <c r="AI1059" s="25">
        <f>SUMIFS('[4]BD Unidades'!$AL$3:$AL$1424,'[4]BD Unidades'!$A$3:$A$1424,$A1059)</f>
        <v>68.4166666666667</v>
      </c>
      <c r="AJ1059" s="26">
        <f t="shared" si="65"/>
        <v>8.3618341851336604E-3</v>
      </c>
      <c r="AK1059" s="27">
        <f>IFERROR(SUMIFS('[4]BD Unidades'!$AO$3:$AO$1424,'[4]BD Unidades'!$A$3:$A$1424,$A1059),"-")</f>
        <v>0</v>
      </c>
      <c r="AL1059" s="27">
        <f>IFERROR(SUMIFS('[4]BD Unidades'!$AQ$3:$AQ$1424,'[4]BD Unidades'!$A$3:$A$1424,$A1059),"-")</f>
        <v>0</v>
      </c>
      <c r="AM1059" s="27">
        <f>IFERROR(SUMIFS('[4]BD Unidades'!$AS$3:$AS$1424,'[4]BD Unidades'!$A$3:$A$1424,$A1059),"-")</f>
        <v>0</v>
      </c>
      <c r="AN1059" s="27">
        <f>IFERROR(SUMIFS('[4]BD Unidades'!$AU$3:$AU$1424,'[4]BD Unidades'!$A$3:$A$1424,$A1059),"-")</f>
        <v>0</v>
      </c>
      <c r="AO1059" s="27">
        <f>IFERROR(SUMIFS('[4]BD Unidades'!$AW$3:$AW$1424,'[4]BD Unidades'!$A$3:$A$1424,$A1059),"-")</f>
        <v>0</v>
      </c>
      <c r="AP1059" s="27">
        <f>IFERROR(SUMIFS('[4]BD Unidades'!$AY$3:$AY$1424,'[4]BD Unidades'!$A$3:$A$1424,$A1059),"-")</f>
        <v>0</v>
      </c>
      <c r="AQ1059" s="25">
        <f>IFERROR(SUMIFS('[4]BD Unidades'!$AZ$3:$AZ$1424,'[4]BD Unidades'!$A$3:$A$1424,$A1059),"-")</f>
        <v>0</v>
      </c>
      <c r="AR1059" s="25">
        <f>IFERROR(SUMIFS('[4]BD Unidades'!$BA$3:$BA$1424,'[4]BD Unidades'!$A$3:$A$1424,$A1059),"-")</f>
        <v>7.9732237977189797</v>
      </c>
      <c r="AS1059" s="28">
        <f>SUMIFS('[4]BD Unidades'!$BC$3:$BC$1424,'[4]BD Unidades'!$A$3:$A$1424,$A1059)</f>
        <v>0</v>
      </c>
      <c r="AT1059" s="28">
        <f>SUMIFS('[4]BD Unidades'!$BE$3:$BE$1424,'[4]BD Unidades'!$A$3:$A$1424,$A1059)</f>
        <v>0</v>
      </c>
      <c r="AU1059" s="29">
        <f t="shared" si="66"/>
        <v>0</v>
      </c>
      <c r="AV1059" s="30">
        <f t="shared" si="67"/>
        <v>0</v>
      </c>
      <c r="AW1059" s="25">
        <f>IFERROR(SUMIFS('[4]BD Unidades'!$BI$3:$BI$1424,'[4]BD Unidades'!$A$3:$A$1424,$A1059),"-")</f>
        <v>0</v>
      </c>
      <c r="AX1059" s="25">
        <f>IFERROR(SUMIFS('[4]BD Unidades'!$BJ$3:$BJ$1424,'[4]BD Unidades'!$A$3:$A$1424,$A1059),"-")</f>
        <v>0</v>
      </c>
    </row>
    <row r="1060" spans="1:50" ht="14.4" x14ac:dyDescent="0.3">
      <c r="A1060" s="7">
        <v>211</v>
      </c>
      <c r="B1060" s="7" t="s">
        <v>5947</v>
      </c>
      <c r="D1060" s="8" t="s">
        <v>5948</v>
      </c>
      <c r="E1060" s="19" t="s">
        <v>5949</v>
      </c>
      <c r="F1060" s="19" t="s">
        <v>5949</v>
      </c>
      <c r="G1060" s="19" t="s">
        <v>5950</v>
      </c>
      <c r="H1060" s="19">
        <v>2</v>
      </c>
      <c r="I1060" s="19">
        <v>2024</v>
      </c>
      <c r="J1060" s="19" t="s">
        <v>45</v>
      </c>
      <c r="K1060" s="19" t="s">
        <v>5276</v>
      </c>
      <c r="L1060" s="19" t="s">
        <v>47</v>
      </c>
      <c r="M1060" s="19" t="s">
        <v>229</v>
      </c>
      <c r="N1060" s="19" t="s">
        <v>230</v>
      </c>
      <c r="O1060" s="19" t="s">
        <v>5776</v>
      </c>
      <c r="P1060" s="19" t="s">
        <v>51</v>
      </c>
      <c r="Q1060" s="9" t="s">
        <v>5952</v>
      </c>
      <c r="R1060" s="20">
        <v>47.720999999999997</v>
      </c>
      <c r="S1060" s="20">
        <v>7.8707000000000003</v>
      </c>
      <c r="T1060" s="20">
        <v>43.965000000000003</v>
      </c>
      <c r="U1060" s="20">
        <v>11</v>
      </c>
      <c r="V1060" s="21">
        <f>_xlfn.XLOOKUP(D1060,'[4]Gen. Real'!$A$2:$A$1168,'[4]Gen. Real'!$C$2:$C$1168,"-",0)</f>
        <v>247.81101999999993</v>
      </c>
      <c r="W1060" s="22"/>
      <c r="X1060" s="22" t="str">
        <f>_xlfn.XLOOKUP(D1060,[4]Vertimiento!$J$2:$J$119,[4]Vertimiento!$K$2:$K$119,"-",0)</f>
        <v>-</v>
      </c>
      <c r="Y1060" s="23" t="str">
        <f t="shared" si="64"/>
        <v>-</v>
      </c>
      <c r="Z1060" s="19" t="str">
        <f>_xlfn.XLOOKUP(D1060,[4]Cmg!$I$4:$I$99,[4]Cmg!$M$4:$M$99,"----",0,1)</f>
        <v>----</v>
      </c>
      <c r="AA1060" s="19" t="str">
        <f>_xlfn.XLOOKUP(D1060,[4]Cmg!$A$4:$A$101,[4]Cmg!$B$4:$B$101,"----",0,1)</f>
        <v>----</v>
      </c>
      <c r="AB1060" s="19" t="str">
        <f>_xlfn.XLOOKUP(D1060,[4]Cmg!$E$4:$E$101,[4]Cmg!$F$4:$F$101,"----",0,1)</f>
        <v>----</v>
      </c>
      <c r="AC1060" s="19" t="str">
        <f>_xlfn.XLOOKUP(D1060,[4]Cmg!$O$4:$O$101,[4]Cmg!$P$4:$P$101,"----",0,1)</f>
        <v>----</v>
      </c>
      <c r="AD1060" s="24" t="str">
        <f>_xlfn.XLOOKUP(D1060,[4]Cmg!$S$4:$S$101,[4]Cmg!$U$4:$U$101,"----",0,1)</f>
        <v>----</v>
      </c>
      <c r="AG1060" s="25">
        <f>IFERROR(SUMIFS('[4]BD Unidades'!$AH:$AH,'[4]BD Unidades'!$A:$A,'BD Centrales 2024'!$A1060),"-")</f>
        <v>47.6066</v>
      </c>
      <c r="AH1060" s="25">
        <f>SUMIFS('[4]BD Unidades'!$AJ$3:$AJ$1424,'[4]BD Unidades'!$A$3:$A$1424,$A1060)</f>
        <v>5281.7194386817828</v>
      </c>
      <c r="AI1060" s="25">
        <f>SUMIFS('[4]BD Unidades'!$AL$3:$AL$1424,'[4]BD Unidades'!$A$3:$A$1424,$A1060)</f>
        <v>1522.030831988712</v>
      </c>
      <c r="AJ1060" s="26">
        <f t="shared" si="65"/>
        <v>0.22370468806738247</v>
      </c>
      <c r="AK1060" s="27">
        <f>IFERROR(SUMIFS('[4]BD Unidades'!$AO$3:$AO$1424,'[4]BD Unidades'!$A$3:$A$1424,$A1060),"-")</f>
        <v>0</v>
      </c>
      <c r="AL1060" s="27">
        <f>IFERROR(SUMIFS('[4]BD Unidades'!$AQ$3:$AQ$1424,'[4]BD Unidades'!$A$3:$A$1424,$A1060),"-")</f>
        <v>0</v>
      </c>
      <c r="AM1060" s="27">
        <f>IFERROR(SUMIFS('[4]BD Unidades'!$AS$3:$AS$1424,'[4]BD Unidades'!$A$3:$A$1424,$A1060),"-")</f>
        <v>0</v>
      </c>
      <c r="AN1060" s="27">
        <f>IFERROR(SUMIFS('[4]BD Unidades'!$AU$3:$AU$1424,'[4]BD Unidades'!$A$3:$A$1424,$A1060),"-")</f>
        <v>0</v>
      </c>
      <c r="AO1060" s="27">
        <f>IFERROR(SUMIFS('[4]BD Unidades'!$AW$3:$AW$1424,'[4]BD Unidades'!$A$3:$A$1424,$A1060),"-")</f>
        <v>0</v>
      </c>
      <c r="AP1060" s="27">
        <f>IFERROR(SUMIFS('[4]BD Unidades'!$AY$3:$AY$1424,'[4]BD Unidades'!$A$3:$A$1424,$A1060),"-")</f>
        <v>0</v>
      </c>
      <c r="AQ1060" s="25">
        <f>IFERROR(SUMIFS('[4]BD Unidades'!$AZ$3:$AZ$1424,'[4]BD Unidades'!$A$3:$A$1424,$A1060),"-")</f>
        <v>47.479849005291399</v>
      </c>
      <c r="AR1060" s="25">
        <f>IFERROR(SUMIFS('[4]BD Unidades'!$BA$3:$BA$1424,'[4]BD Unidades'!$A$3:$A$1424,$A1060),"-")</f>
        <v>47.743980270205597</v>
      </c>
      <c r="AS1060" s="28">
        <f>SUMIFS('[4]BD Unidades'!$BC$3:$BC$1424,'[4]BD Unidades'!$A$3:$A$1424,$A1060)</f>
        <v>0.11603312387031095</v>
      </c>
      <c r="AT1060" s="28">
        <f>SUMIFS('[4]BD Unidades'!$BE$3:$BE$1424,'[4]BD Unidades'!$A$3:$A$1424,$A1060)</f>
        <v>0.88390854224820536</v>
      </c>
      <c r="AU1060" s="29">
        <f t="shared" si="66"/>
        <v>0.7813458728754934</v>
      </c>
      <c r="AV1060" s="30">
        <f t="shared" si="67"/>
        <v>7.8706999999999999E-2</v>
      </c>
      <c r="AW1060" s="25">
        <f>IFERROR(SUMIFS('[4]BD Unidades'!$BI$3:$BI$1424,'[4]BD Unidades'!$A$3:$A$1424,$A1060),"-")</f>
        <v>34.215756391604444</v>
      </c>
      <c r="AX1060" s="25">
        <f>IFERROR(SUMIFS('[4]BD Unidades'!$BJ$3:$BJ$1424,'[4]BD Unidades'!$A$3:$A$1424,$A1060),"-")</f>
        <v>21.988514736291027</v>
      </c>
    </row>
    <row r="1061" spans="1:50" ht="14.4" x14ac:dyDescent="0.3">
      <c r="A1061" s="7">
        <v>212</v>
      </c>
      <c r="B1061" s="7" t="s">
        <v>6122</v>
      </c>
      <c r="D1061" s="8" t="s">
        <v>6123</v>
      </c>
      <c r="E1061" s="19" t="s">
        <v>73</v>
      </c>
      <c r="F1061" s="19" t="s">
        <v>73</v>
      </c>
      <c r="G1061" s="19" t="s">
        <v>6037</v>
      </c>
      <c r="H1061" s="19">
        <v>2</v>
      </c>
      <c r="I1061" s="19">
        <v>2024</v>
      </c>
      <c r="J1061" s="19" t="s">
        <v>45</v>
      </c>
      <c r="K1061" s="19" t="s">
        <v>5308</v>
      </c>
      <c r="L1061" s="19" t="s">
        <v>47</v>
      </c>
      <c r="M1061" s="19" t="s">
        <v>189</v>
      </c>
      <c r="N1061" s="19" t="s">
        <v>899</v>
      </c>
      <c r="O1061" s="19" t="s">
        <v>899</v>
      </c>
      <c r="P1061" s="19" t="s">
        <v>51</v>
      </c>
      <c r="Q1061" s="9" t="s">
        <v>2024</v>
      </c>
      <c r="R1061" s="20">
        <v>378.9</v>
      </c>
      <c r="S1061" s="20">
        <v>1.9259999999999999</v>
      </c>
      <c r="T1061" s="20">
        <v>371.6</v>
      </c>
      <c r="U1061" s="20">
        <v>13</v>
      </c>
      <c r="V1061" s="21">
        <f>_xlfn.XLOOKUP(D1061,'[4]Gen. Real'!$A$2:$A$1168,'[4]Gen. Real'!$C$2:$C$1168,"-",0)</f>
        <v>1426.4955100000009</v>
      </c>
      <c r="W1061" s="22"/>
      <c r="X1061" s="22" t="str">
        <f>_xlfn.XLOOKUP(D1061,[4]Vertimiento!$J$2:$J$119,[4]Vertimiento!$K$2:$K$119,"-",0)</f>
        <v>-</v>
      </c>
      <c r="Y1061" s="23" t="str">
        <f t="shared" si="64"/>
        <v>-</v>
      </c>
      <c r="Z1061" s="19" t="str">
        <f>_xlfn.XLOOKUP(D1061,[4]Cmg!$I$4:$I$99,[4]Cmg!$M$4:$M$99,"----",0,1)</f>
        <v>----</v>
      </c>
      <c r="AA1061" s="19" t="str">
        <f>_xlfn.XLOOKUP(D1061,[4]Cmg!$A$4:$A$101,[4]Cmg!$B$4:$B$101,"----",0,1)</f>
        <v>----</v>
      </c>
      <c r="AB1061" s="19" t="str">
        <f>_xlfn.XLOOKUP(D1061,[4]Cmg!$E$4:$E$101,[4]Cmg!$F$4:$F$101,"----",0,1)</f>
        <v>----</v>
      </c>
      <c r="AC1061" s="19" t="str">
        <f>_xlfn.XLOOKUP(D1061,[4]Cmg!$O$4:$O$101,[4]Cmg!$P$4:$P$101,"----",0,1)</f>
        <v>----</v>
      </c>
      <c r="AD1061" s="24" t="str">
        <f>_xlfn.XLOOKUP(D1061,[4]Cmg!$S$4:$S$101,[4]Cmg!$U$4:$U$101,"----",0,1)</f>
        <v>----</v>
      </c>
      <c r="AG1061" s="25">
        <f>IFERROR(SUMIFS('[4]BD Unidades'!$AH:$AH,'[4]BD Unidades'!$A:$A,'BD Centrales 2024'!$A1061),"-")</f>
        <v>378.9</v>
      </c>
      <c r="AH1061" s="25">
        <f>SUMIFS('[4]BD Unidades'!$AJ$3:$AJ$1424,'[4]BD Unidades'!$A$3:$A$1424,$A1061)</f>
        <v>266.61666666666702</v>
      </c>
      <c r="AI1061" s="25">
        <f>SUMIFS('[4]BD Unidades'!$AL$3:$AL$1424,'[4]BD Unidades'!$A$3:$A$1424,$A1061)</f>
        <v>7641.2333333333299</v>
      </c>
      <c r="AJ1061" s="26">
        <f t="shared" si="65"/>
        <v>0.96628455690653381</v>
      </c>
      <c r="AK1061" s="27">
        <f>IFERROR(SUMIFS('[4]BD Unidades'!$AO$3:$AO$1424,'[4]BD Unidades'!$A$3:$A$1424,$A1061),"-")</f>
        <v>0</v>
      </c>
      <c r="AL1061" s="27">
        <f>IFERROR(SUMIFS('[4]BD Unidades'!$AQ$3:$AQ$1424,'[4]BD Unidades'!$A$3:$A$1424,$A1061),"-")</f>
        <v>0</v>
      </c>
      <c r="AM1061" s="27">
        <f>IFERROR(SUMIFS('[4]BD Unidades'!$AS$3:$AS$1424,'[4]BD Unidades'!$A$3:$A$1424,$A1061),"-")</f>
        <v>0</v>
      </c>
      <c r="AN1061" s="27">
        <f>IFERROR(SUMIFS('[4]BD Unidades'!$AU$3:$AU$1424,'[4]BD Unidades'!$A$3:$A$1424,$A1061),"-")</f>
        <v>0</v>
      </c>
      <c r="AO1061" s="27">
        <f>IFERROR(SUMIFS('[4]BD Unidades'!$AW$3:$AW$1424,'[4]BD Unidades'!$A$3:$A$1424,$A1061),"-")</f>
        <v>0</v>
      </c>
      <c r="AP1061" s="27">
        <f>IFERROR(SUMIFS('[4]BD Unidades'!$AY$3:$AY$1424,'[4]BD Unidades'!$A$3:$A$1424,$A1061),"-")</f>
        <v>0</v>
      </c>
      <c r="AQ1061" s="25">
        <f>IFERROR(SUMIFS('[4]BD Unidades'!$AZ$3:$AZ$1424,'[4]BD Unidades'!$A$3:$A$1424,$A1061),"-")</f>
        <v>370.68825302284</v>
      </c>
      <c r="AR1061" s="25">
        <f>IFERROR(SUMIFS('[4]BD Unidades'!$BA$3:$BA$1424,'[4]BD Unidades'!$A$3:$A$1424,$A1061),"-")</f>
        <v>370.68825302284</v>
      </c>
      <c r="AS1061" s="28">
        <f>SUMIFS('[4]BD Unidades'!$BC$3:$BC$1424,'[4]BD Unidades'!$A$3:$A$1424,$A1061)</f>
        <v>3.4959723675419503E-2</v>
      </c>
      <c r="AT1061" s="28">
        <f>SUMIFS('[4]BD Unidades'!$BE$3:$BE$1424,'[4]BD Unidades'!$A$3:$A$1424,$A1061)</f>
        <v>0.95369421675774091</v>
      </c>
      <c r="AU1061" s="29">
        <f t="shared" si="66"/>
        <v>0.92035333046904466</v>
      </c>
      <c r="AV1061" s="30">
        <f t="shared" si="67"/>
        <v>1.9259999999999999E-2</v>
      </c>
      <c r="AW1061" s="25">
        <f>IFERROR(SUMIFS('[4]BD Unidades'!$BI$3:$BI$1424,'[4]BD Unidades'!$A$3:$A$1424,$A1061),"-")</f>
        <v>336.96784896602827</v>
      </c>
      <c r="AX1061" s="25">
        <f>IFERROR(SUMIFS('[4]BD Unidades'!$BJ$3:$BJ$1424,'[4]BD Unidades'!$A$3:$A$1424,$A1061),"-")</f>
        <v>216.55001362073818</v>
      </c>
    </row>
    <row r="1062" spans="1:50" ht="14.4" x14ac:dyDescent="0.3">
      <c r="A1062" s="7">
        <v>214</v>
      </c>
      <c r="B1062" s="7" t="s">
        <v>5362</v>
      </c>
      <c r="D1062" s="8" t="s">
        <v>5363</v>
      </c>
      <c r="E1062" s="19" t="s">
        <v>5364</v>
      </c>
      <c r="F1062" s="19" t="s">
        <v>5364</v>
      </c>
      <c r="G1062" s="19" t="s">
        <v>5365</v>
      </c>
      <c r="H1062" s="19">
        <v>8</v>
      </c>
      <c r="I1062" s="19">
        <v>2024</v>
      </c>
      <c r="J1062" s="19" t="s">
        <v>45</v>
      </c>
      <c r="K1062" s="19" t="s">
        <v>5267</v>
      </c>
      <c r="L1062" s="19" t="s">
        <v>47</v>
      </c>
      <c r="M1062" s="19" t="s">
        <v>90</v>
      </c>
      <c r="N1062" s="19" t="s">
        <v>868</v>
      </c>
      <c r="O1062" s="19" t="s">
        <v>1461</v>
      </c>
      <c r="P1062" s="19" t="s">
        <v>51</v>
      </c>
      <c r="Q1062" s="9" t="s">
        <v>4936</v>
      </c>
      <c r="R1062" s="20" t="s">
        <v>5366</v>
      </c>
      <c r="S1062" s="20" t="s">
        <v>6301</v>
      </c>
      <c r="T1062" s="20" t="s">
        <v>5367</v>
      </c>
      <c r="U1062" s="20">
        <v>0.51</v>
      </c>
      <c r="V1062" s="21">
        <f>_xlfn.XLOOKUP(D1062,'[4]Gen. Real'!$A$2:$A$1168,'[4]Gen. Real'!$C$2:$C$1168,"-",0)</f>
        <v>0</v>
      </c>
      <c r="W1062" s="22"/>
      <c r="X1062" s="22" t="str">
        <f>_xlfn.XLOOKUP(D1062,[4]Vertimiento!$J$2:$J$119,[4]Vertimiento!$K$2:$K$119,"-",0)</f>
        <v>-</v>
      </c>
      <c r="Y1062" s="23" t="str">
        <f t="shared" si="64"/>
        <v>-</v>
      </c>
      <c r="Z1062" s="19" t="str">
        <f>_xlfn.XLOOKUP(D1062,[4]Cmg!$I$4:$I$99,[4]Cmg!$M$4:$M$99,"----",0,1)</f>
        <v>----</v>
      </c>
      <c r="AA1062" s="19" t="str">
        <f>_xlfn.XLOOKUP(D1062,[4]Cmg!$A$4:$A$101,[4]Cmg!$B$4:$B$101,"----",0,1)</f>
        <v>----</v>
      </c>
      <c r="AB1062" s="19" t="str">
        <f>_xlfn.XLOOKUP(D1062,[4]Cmg!$E$4:$E$101,[4]Cmg!$F$4:$F$101,"----",0,1)</f>
        <v>----</v>
      </c>
      <c r="AC1062" s="19" t="str">
        <f>_xlfn.XLOOKUP(D1062,[4]Cmg!$O$4:$O$101,[4]Cmg!$P$4:$P$101,"----",0,1)</f>
        <v>----</v>
      </c>
      <c r="AD1062" s="24" t="str">
        <f>_xlfn.XLOOKUP(D1062,[4]Cmg!$S$4:$S$101,[4]Cmg!$U$4:$U$101,"----",0,1)</f>
        <v>----</v>
      </c>
      <c r="AG1062" s="25">
        <f>IFERROR(SUMIFS('[4]BD Unidades'!$AH:$AH,'[4]BD Unidades'!$A:$A,'BD Centrales 2024'!$A1062),"-")</f>
        <v>0</v>
      </c>
      <c r="AH1062" s="25">
        <f>SUMIFS('[4]BD Unidades'!$AJ$3:$AJ$1424,'[4]BD Unidades'!$A$3:$A$1424,$A1062)</f>
        <v>0</v>
      </c>
      <c r="AI1062" s="25">
        <f>SUMIFS('[4]BD Unidades'!$AL$3:$AL$1424,'[4]BD Unidades'!$A$3:$A$1424,$A1062)</f>
        <v>0</v>
      </c>
      <c r="AJ1062" s="26" t="str">
        <f t="shared" si="65"/>
        <v>-</v>
      </c>
      <c r="AK1062" s="27">
        <f>IFERROR(SUMIFS('[4]BD Unidades'!$AO$3:$AO$1424,'[4]BD Unidades'!$A$3:$A$1424,$A1062),"-")</f>
        <v>0</v>
      </c>
      <c r="AL1062" s="27">
        <f>IFERROR(SUMIFS('[4]BD Unidades'!$AQ$3:$AQ$1424,'[4]BD Unidades'!$A$3:$A$1424,$A1062),"-")</f>
        <v>0</v>
      </c>
      <c r="AM1062" s="27">
        <f>IFERROR(SUMIFS('[4]BD Unidades'!$AS$3:$AS$1424,'[4]BD Unidades'!$A$3:$A$1424,$A1062),"-")</f>
        <v>0</v>
      </c>
      <c r="AN1062" s="27">
        <f>IFERROR(SUMIFS('[4]BD Unidades'!$AU$3:$AU$1424,'[4]BD Unidades'!$A$3:$A$1424,$A1062),"-")</f>
        <v>0</v>
      </c>
      <c r="AO1062" s="27">
        <f>IFERROR(SUMIFS('[4]BD Unidades'!$AW$3:$AW$1424,'[4]BD Unidades'!$A$3:$A$1424,$A1062),"-")</f>
        <v>0</v>
      </c>
      <c r="AP1062" s="27">
        <f>IFERROR(SUMIFS('[4]BD Unidades'!$AY$3:$AY$1424,'[4]BD Unidades'!$A$3:$A$1424,$A1062),"-")</f>
        <v>0</v>
      </c>
      <c r="AQ1062" s="25">
        <f>IFERROR(SUMIFS('[4]BD Unidades'!$AZ$3:$AZ$1424,'[4]BD Unidades'!$A$3:$A$1424,$A1062),"-")</f>
        <v>0</v>
      </c>
      <c r="AR1062" s="25">
        <f>IFERROR(SUMIFS('[4]BD Unidades'!$BA$3:$BA$1424,'[4]BD Unidades'!$A$3:$A$1424,$A1062),"-")</f>
        <v>9.3883720484297193</v>
      </c>
      <c r="AS1062" s="28">
        <f>SUMIFS('[4]BD Unidades'!$BC$3:$BC$1424,'[4]BD Unidades'!$A$3:$A$1424,$A1062)</f>
        <v>0</v>
      </c>
      <c r="AT1062" s="28">
        <f>SUMIFS('[4]BD Unidades'!$BE$3:$BE$1424,'[4]BD Unidades'!$A$3:$A$1424,$A1062)</f>
        <v>0</v>
      </c>
      <c r="AU1062" s="29">
        <f t="shared" si="66"/>
        <v>0</v>
      </c>
      <c r="AV1062" s="30" t="str">
        <f t="shared" si="67"/>
        <v>-</v>
      </c>
      <c r="AW1062" s="25">
        <f>IFERROR(SUMIFS('[4]BD Unidades'!$BI$3:$BI$1424,'[4]BD Unidades'!$A$3:$A$1424,$A1062),"-")</f>
        <v>0</v>
      </c>
      <c r="AX1062" s="25">
        <f>IFERROR(SUMIFS('[4]BD Unidades'!$BJ$3:$BJ$1424,'[4]BD Unidades'!$A$3:$A$1424,$A1062),"-")</f>
        <v>0</v>
      </c>
    </row>
    <row r="1063" spans="1:50" ht="14.4" x14ac:dyDescent="0.3">
      <c r="A1063" s="7">
        <v>218</v>
      </c>
      <c r="B1063" s="7" t="s">
        <v>5831</v>
      </c>
      <c r="D1063" s="8" t="s">
        <v>5832</v>
      </c>
      <c r="E1063" s="19" t="s">
        <v>5833</v>
      </c>
      <c r="F1063" s="19" t="s">
        <v>5833</v>
      </c>
      <c r="G1063" s="19" t="s">
        <v>5834</v>
      </c>
      <c r="H1063" s="19">
        <v>1</v>
      </c>
      <c r="I1063" s="19">
        <v>2024</v>
      </c>
      <c r="J1063" s="19" t="s">
        <v>45</v>
      </c>
      <c r="K1063" s="19" t="s">
        <v>5276</v>
      </c>
      <c r="L1063" s="19" t="s">
        <v>47</v>
      </c>
      <c r="M1063" s="19" t="s">
        <v>106</v>
      </c>
      <c r="N1063" s="19" t="s">
        <v>243</v>
      </c>
      <c r="O1063" s="19" t="s">
        <v>1018</v>
      </c>
      <c r="P1063" s="19" t="s">
        <v>51</v>
      </c>
      <c r="Q1063" s="9" t="s">
        <v>70</v>
      </c>
      <c r="R1063" s="20">
        <v>15.6</v>
      </c>
      <c r="S1063" s="20">
        <v>8.3000000000000007</v>
      </c>
      <c r="T1063" s="20">
        <v>14.305199999999999</v>
      </c>
      <c r="U1063" s="20">
        <v>10</v>
      </c>
      <c r="V1063" s="21">
        <f>_xlfn.XLOOKUP(D1063,'[4]Gen. Real'!$A$2:$A$1168,'[4]Gen. Real'!$C$2:$C$1168,"-",0)</f>
        <v>94.348190000000017</v>
      </c>
      <c r="W1063" s="22"/>
      <c r="X1063" s="22" t="str">
        <f>_xlfn.XLOOKUP(D1063,[4]Vertimiento!$J$2:$J$119,[4]Vertimiento!$K$2:$K$119,"-",0)</f>
        <v>-</v>
      </c>
      <c r="Y1063" s="23" t="str">
        <f t="shared" si="64"/>
        <v>-</v>
      </c>
      <c r="Z1063" s="19" t="str">
        <f>_xlfn.XLOOKUP(D1063,[4]Cmg!$I$4:$I$99,[4]Cmg!$M$4:$M$99,"----",0,1)</f>
        <v>----</v>
      </c>
      <c r="AA1063" s="19" t="str">
        <f>_xlfn.XLOOKUP(D1063,[4]Cmg!$A$4:$A$101,[4]Cmg!$B$4:$B$101,"----",0,1)</f>
        <v>----</v>
      </c>
      <c r="AB1063" s="19" t="str">
        <f>_xlfn.XLOOKUP(D1063,[4]Cmg!$E$4:$E$101,[4]Cmg!$F$4:$F$101,"----",0,1)</f>
        <v>----</v>
      </c>
      <c r="AC1063" s="19" t="str">
        <f>_xlfn.XLOOKUP(D1063,[4]Cmg!$O$4:$O$101,[4]Cmg!$P$4:$P$101,"----",0,1)</f>
        <v>----</v>
      </c>
      <c r="AD1063" s="24" t="str">
        <f>_xlfn.XLOOKUP(D1063,[4]Cmg!$S$4:$S$101,[4]Cmg!$U$4:$U$101,"----",0,1)</f>
        <v>----</v>
      </c>
      <c r="AG1063" s="25">
        <f>IFERROR(SUMIFS('[4]BD Unidades'!$AH:$AH,'[4]BD Unidades'!$A:$A,'BD Centrales 2024'!$A1063),"-")</f>
        <v>15.6</v>
      </c>
      <c r="AH1063" s="25">
        <f>SUMIFS('[4]BD Unidades'!$AJ$3:$AJ$1424,'[4]BD Unidades'!$A$3:$A$1424,$A1063)</f>
        <v>1815.9666666666701</v>
      </c>
      <c r="AI1063" s="25">
        <f>SUMIFS('[4]BD Unidades'!$AL$3:$AL$1424,'[4]BD Unidades'!$A$3:$A$1424,$A1063)</f>
        <v>4917.25</v>
      </c>
      <c r="AJ1063" s="26">
        <f t="shared" si="65"/>
        <v>0.73029730713155883</v>
      </c>
      <c r="AK1063" s="27">
        <f>IFERROR(SUMIFS('[4]BD Unidades'!$AO$3:$AO$1424,'[4]BD Unidades'!$A$3:$A$1424,$A1063),"-")</f>
        <v>0</v>
      </c>
      <c r="AL1063" s="27">
        <f>IFERROR(SUMIFS('[4]BD Unidades'!$AQ$3:$AQ$1424,'[4]BD Unidades'!$A$3:$A$1424,$A1063),"-")</f>
        <v>0</v>
      </c>
      <c r="AM1063" s="27">
        <f>IFERROR(SUMIFS('[4]BD Unidades'!$AS$3:$AS$1424,'[4]BD Unidades'!$A$3:$A$1424,$A1063),"-")</f>
        <v>0</v>
      </c>
      <c r="AN1063" s="27">
        <f>IFERROR(SUMIFS('[4]BD Unidades'!$AU$3:$AU$1424,'[4]BD Unidades'!$A$3:$A$1424,$A1063),"-")</f>
        <v>0</v>
      </c>
      <c r="AO1063" s="27">
        <f>IFERROR(SUMIFS('[4]BD Unidades'!$AW$3:$AW$1424,'[4]BD Unidades'!$A$3:$A$1424,$A1063),"-")</f>
        <v>0</v>
      </c>
      <c r="AP1063" s="27">
        <f>IFERROR(SUMIFS('[4]BD Unidades'!$AY$3:$AY$1424,'[4]BD Unidades'!$A$3:$A$1424,$A1063),"-")</f>
        <v>0</v>
      </c>
      <c r="AQ1063" s="25">
        <f>IFERROR(SUMIFS('[4]BD Unidades'!$AZ$3:$AZ$1424,'[4]BD Unidades'!$A$3:$A$1424,$A1063),"-")</f>
        <v>15.456624248440001</v>
      </c>
      <c r="AR1063" s="25">
        <f>IFERROR(SUMIFS('[4]BD Unidades'!$BA$3:$BA$1424,'[4]BD Unidades'!$A$3:$A$1424,$A1063),"-")</f>
        <v>15.456624248440001</v>
      </c>
      <c r="AS1063" s="28">
        <f>SUMIFS('[4]BD Unidades'!$BC$3:$BC$1424,'[4]BD Unidades'!$A$3:$A$1424,$A1063)</f>
        <v>0.10516842827504</v>
      </c>
      <c r="AT1063" s="28">
        <f>SUMIFS('[4]BD Unidades'!$BE$3:$BE$1424,'[4]BD Unidades'!$A$3:$A$1424,$A1063)</f>
        <v>0.88025766545233797</v>
      </c>
      <c r="AU1063" s="29">
        <f t="shared" si="66"/>
        <v>0.78768235029965961</v>
      </c>
      <c r="AV1063" s="30">
        <f t="shared" si="67"/>
        <v>8.3000000000000004E-2</v>
      </c>
      <c r="AW1063" s="25">
        <f>IFERROR(SUMIFS('[4]BD Unidades'!$BI$3:$BI$1424,'[4]BD Unidades'!$A$3:$A$1424,$A1063),"-")</f>
        <v>11.164392576106014</v>
      </c>
      <c r="AX1063" s="25">
        <f>IFERROR(SUMIFS('[4]BD Unidades'!$BJ$3:$BJ$1424,'[4]BD Unidades'!$A$3:$A$1424,$A1063),"-")</f>
        <v>7.1747182167126082</v>
      </c>
    </row>
    <row r="1064" spans="1:50" ht="14.4" x14ac:dyDescent="0.3">
      <c r="A1064" s="7">
        <v>219</v>
      </c>
      <c r="B1064" s="7" t="s">
        <v>5494</v>
      </c>
      <c r="D1064" s="8" t="s">
        <v>5495</v>
      </c>
      <c r="E1064" s="19" t="s">
        <v>5496</v>
      </c>
      <c r="F1064" s="19" t="s">
        <v>5496</v>
      </c>
      <c r="G1064" s="19" t="s">
        <v>5497</v>
      </c>
      <c r="H1064" s="19">
        <v>1</v>
      </c>
      <c r="I1064" s="19">
        <v>2024</v>
      </c>
      <c r="J1064" s="19" t="s">
        <v>45</v>
      </c>
      <c r="K1064" s="19" t="s">
        <v>5267</v>
      </c>
      <c r="L1064" s="19" t="s">
        <v>213</v>
      </c>
      <c r="M1064" s="19" t="s">
        <v>68</v>
      </c>
      <c r="N1064" s="19" t="s">
        <v>68</v>
      </c>
      <c r="O1064" s="19" t="s">
        <v>2324</v>
      </c>
      <c r="P1064" s="19" t="s">
        <v>51</v>
      </c>
      <c r="Q1064" s="9" t="s">
        <v>5499</v>
      </c>
      <c r="R1064" s="20">
        <v>1.1000000000000001</v>
      </c>
      <c r="S1064" s="20">
        <v>0</v>
      </c>
      <c r="T1064" s="20">
        <v>1.1000000000000001</v>
      </c>
      <c r="U1064" s="20" t="s">
        <v>397</v>
      </c>
      <c r="V1064" s="21">
        <f>_xlfn.XLOOKUP(D1064,'[4]Gen. Real'!$A$2:$A$1168,'[4]Gen. Real'!$C$2:$C$1168,"-",0)</f>
        <v>1E-4</v>
      </c>
      <c r="W1064" s="22"/>
      <c r="X1064" s="22" t="str">
        <f>_xlfn.XLOOKUP(D1064,[4]Vertimiento!$J$2:$J$119,[4]Vertimiento!$K$2:$K$119,"-",0)</f>
        <v>-</v>
      </c>
      <c r="Y1064" s="23" t="str">
        <f t="shared" si="64"/>
        <v>-</v>
      </c>
      <c r="Z1064" s="19" t="str">
        <f>_xlfn.XLOOKUP(D1064,[4]Cmg!$I$4:$I$99,[4]Cmg!$M$4:$M$99,"----",0,1)</f>
        <v>----</v>
      </c>
      <c r="AA1064" s="19" t="str">
        <f>_xlfn.XLOOKUP(D1064,[4]Cmg!$A$4:$A$101,[4]Cmg!$B$4:$B$101,"----",0,1)</f>
        <v>----</v>
      </c>
      <c r="AB1064" s="19" t="str">
        <f>_xlfn.XLOOKUP(D1064,[4]Cmg!$E$4:$E$101,[4]Cmg!$F$4:$F$101,"----",0,1)</f>
        <v>----</v>
      </c>
      <c r="AC1064" s="19" t="str">
        <f>_xlfn.XLOOKUP(D1064,[4]Cmg!$O$4:$O$101,[4]Cmg!$P$4:$P$101,"----",0,1)</f>
        <v>----</v>
      </c>
      <c r="AD1064" s="24" t="str">
        <f>_xlfn.XLOOKUP(D1064,[4]Cmg!$S$4:$S$101,[4]Cmg!$U$4:$U$101,"----",0,1)</f>
        <v>----</v>
      </c>
      <c r="AG1064" s="25">
        <f>IFERROR(SUMIFS('[4]BD Unidades'!$AH:$AH,'[4]BD Unidades'!$A:$A,'BD Centrales 2024'!$A1064),"-")</f>
        <v>0.97938300480000007</v>
      </c>
      <c r="AH1064" s="25">
        <f>SUMIFS('[4]BD Unidades'!$AJ$3:$AJ$1424,'[4]BD Unidades'!$A$3:$A$1424,$A1064)</f>
        <v>8784</v>
      </c>
      <c r="AI1064" s="25">
        <f>SUMIFS('[4]BD Unidades'!$AL$3:$AL$1424,'[4]BD Unidades'!$A$3:$A$1424,$A1064)</f>
        <v>0</v>
      </c>
      <c r="AJ1064" s="26">
        <f t="shared" si="65"/>
        <v>0</v>
      </c>
      <c r="AK1064" s="27">
        <f>IFERROR(SUMIFS('[4]BD Unidades'!$AO$3:$AO$1424,'[4]BD Unidades'!$A$3:$A$1424,$A1064),"-")</f>
        <v>0</v>
      </c>
      <c r="AL1064" s="27">
        <f>IFERROR(SUMIFS('[4]BD Unidades'!$AQ$3:$AQ$1424,'[4]BD Unidades'!$A$3:$A$1424,$A1064),"-")</f>
        <v>0</v>
      </c>
      <c r="AM1064" s="27">
        <f>IFERROR(SUMIFS('[4]BD Unidades'!$AS$3:$AS$1424,'[4]BD Unidades'!$A$3:$A$1424,$A1064),"-")</f>
        <v>0</v>
      </c>
      <c r="AN1064" s="27">
        <f>IFERROR(SUMIFS('[4]BD Unidades'!$AU$3:$AU$1424,'[4]BD Unidades'!$A$3:$A$1424,$A1064),"-")</f>
        <v>0</v>
      </c>
      <c r="AO1064" s="27">
        <f>IFERROR(SUMIFS('[4]BD Unidades'!$AW$3:$AW$1424,'[4]BD Unidades'!$A$3:$A$1424,$A1064),"-")</f>
        <v>0</v>
      </c>
      <c r="AP1064" s="27">
        <f>IFERROR(SUMIFS('[4]BD Unidades'!$AY$3:$AY$1424,'[4]BD Unidades'!$A$3:$A$1424,$A1064),"-")</f>
        <v>0</v>
      </c>
      <c r="AQ1064" s="25">
        <f>IFERROR(SUMIFS('[4]BD Unidades'!$AZ$3:$AZ$1424,'[4]BD Unidades'!$A$3:$A$1424,$A1064),"-")</f>
        <v>0.97903434226196628</v>
      </c>
      <c r="AR1064" s="25">
        <f>IFERROR(SUMIFS('[4]BD Unidades'!$BA$3:$BA$1424,'[4]BD Unidades'!$A$3:$A$1424,$A1064),"-")</f>
        <v>1.1000000000000001</v>
      </c>
      <c r="AS1064" s="28">
        <f>SUMIFS('[4]BD Unidades'!$BC$3:$BC$1424,'[4]BD Unidades'!$A$3:$A$1424,$A1064)</f>
        <v>1E-4</v>
      </c>
      <c r="AT1064" s="28">
        <f>SUMIFS('[4]BD Unidades'!$BE$3:$BE$1424,'[4]BD Unidades'!$A$3:$A$1424,$A1064)</f>
        <v>1</v>
      </c>
      <c r="AU1064" s="29">
        <f t="shared" si="66"/>
        <v>0.99990000000000001</v>
      </c>
      <c r="AV1064" s="30">
        <f t="shared" si="67"/>
        <v>0</v>
      </c>
      <c r="AW1064" s="25">
        <f>IFERROR(SUMIFS('[4]BD Unidades'!$BI$3:$BI$1424,'[4]BD Unidades'!$A$3:$A$1424,$A1064),"-")</f>
        <v>0.9789364388277404</v>
      </c>
      <c r="AX1064" s="25">
        <f>IFERROR(SUMIFS('[4]BD Unidades'!$BJ$3:$BJ$1424,'[4]BD Unidades'!$A$3:$A$1424,$A1064),"-")</f>
        <v>0.62910660412399155</v>
      </c>
    </row>
    <row r="1065" spans="1:50" ht="14.4" x14ac:dyDescent="0.3">
      <c r="A1065" s="7">
        <v>220</v>
      </c>
      <c r="B1065" s="7" t="s">
        <v>5622</v>
      </c>
      <c r="D1065" s="8" t="s">
        <v>5623</v>
      </c>
      <c r="E1065" s="19" t="s">
        <v>5624</v>
      </c>
      <c r="F1065" s="19" t="s">
        <v>5625</v>
      </c>
      <c r="G1065" s="19" t="s">
        <v>3028</v>
      </c>
      <c r="H1065" s="19">
        <v>2</v>
      </c>
      <c r="I1065" s="19">
        <v>2024</v>
      </c>
      <c r="J1065" s="19" t="s">
        <v>45</v>
      </c>
      <c r="K1065" s="19" t="s">
        <v>5267</v>
      </c>
      <c r="L1065" s="19" t="s">
        <v>213</v>
      </c>
      <c r="M1065" s="19" t="s">
        <v>189</v>
      </c>
      <c r="N1065" s="19" t="s">
        <v>899</v>
      </c>
      <c r="O1065" s="19" t="s">
        <v>5626</v>
      </c>
      <c r="P1065" s="19" t="s">
        <v>51</v>
      </c>
      <c r="Q1065" s="9" t="s">
        <v>5627</v>
      </c>
      <c r="R1065" s="20">
        <v>2.9</v>
      </c>
      <c r="S1065" s="20">
        <v>0</v>
      </c>
      <c r="T1065" s="20">
        <v>2.9</v>
      </c>
      <c r="U1065" s="20" t="s">
        <v>397</v>
      </c>
      <c r="V1065" s="21">
        <f>_xlfn.XLOOKUP(D1065,'[4]Gen. Real'!$A$2:$A$1168,'[4]Gen. Real'!$C$2:$C$1168,"-",0)</f>
        <v>0.12985000000000002</v>
      </c>
      <c r="W1065" s="22"/>
      <c r="X1065" s="22" t="str">
        <f>_xlfn.XLOOKUP(D1065,[4]Vertimiento!$J$2:$J$119,[4]Vertimiento!$K$2:$K$119,"-",0)</f>
        <v>-</v>
      </c>
      <c r="Y1065" s="23" t="str">
        <f t="shared" si="64"/>
        <v>-</v>
      </c>
      <c r="Z1065" s="19" t="str">
        <f>_xlfn.XLOOKUP(D1065,[4]Cmg!$I$4:$I$99,[4]Cmg!$M$4:$M$99,"----",0,1)</f>
        <v>----</v>
      </c>
      <c r="AA1065" s="19" t="str">
        <f>_xlfn.XLOOKUP(D1065,[4]Cmg!$A$4:$A$101,[4]Cmg!$B$4:$B$101,"----",0,1)</f>
        <v>----</v>
      </c>
      <c r="AB1065" s="19" t="str">
        <f>_xlfn.XLOOKUP(D1065,[4]Cmg!$E$4:$E$101,[4]Cmg!$F$4:$F$101,"----",0,1)</f>
        <v>----</v>
      </c>
      <c r="AC1065" s="19" t="str">
        <f>_xlfn.XLOOKUP(D1065,[4]Cmg!$O$4:$O$101,[4]Cmg!$P$4:$P$101,"----",0,1)</f>
        <v>----</v>
      </c>
      <c r="AD1065" s="24" t="str">
        <f>_xlfn.XLOOKUP(D1065,[4]Cmg!$S$4:$S$101,[4]Cmg!$U$4:$U$101,"----",0,1)</f>
        <v>----</v>
      </c>
      <c r="AG1065" s="25">
        <f>IFERROR(SUMIFS('[4]BD Unidades'!$AH:$AH,'[4]BD Unidades'!$A:$A,'BD Centrales 2024'!$A1065),"-")</f>
        <v>2.783758899</v>
      </c>
      <c r="AH1065" s="25">
        <f>SUMIFS('[4]BD Unidades'!$AJ$3:$AJ$1424,'[4]BD Unidades'!$A$3:$A$1424,$A1065)</f>
        <v>8784</v>
      </c>
      <c r="AI1065" s="25">
        <f>SUMIFS('[4]BD Unidades'!$AL$3:$AL$1424,'[4]BD Unidades'!$A$3:$A$1424,$A1065)</f>
        <v>0</v>
      </c>
      <c r="AJ1065" s="26">
        <f t="shared" si="65"/>
        <v>0</v>
      </c>
      <c r="AK1065" s="27">
        <f>IFERROR(SUMIFS('[4]BD Unidades'!$AO$3:$AO$1424,'[4]BD Unidades'!$A$3:$A$1424,$A1065),"-")</f>
        <v>0</v>
      </c>
      <c r="AL1065" s="27">
        <f>IFERROR(SUMIFS('[4]BD Unidades'!$AQ$3:$AQ$1424,'[4]BD Unidades'!$A$3:$A$1424,$A1065),"-")</f>
        <v>0</v>
      </c>
      <c r="AM1065" s="27">
        <f>IFERROR(SUMIFS('[4]BD Unidades'!$AS$3:$AS$1424,'[4]BD Unidades'!$A$3:$A$1424,$A1065),"-")</f>
        <v>0</v>
      </c>
      <c r="AN1065" s="27">
        <f>IFERROR(SUMIFS('[4]BD Unidades'!$AU$3:$AU$1424,'[4]BD Unidades'!$A$3:$A$1424,$A1065),"-")</f>
        <v>0</v>
      </c>
      <c r="AO1065" s="27">
        <f>IFERROR(SUMIFS('[4]BD Unidades'!$AW$3:$AW$1424,'[4]BD Unidades'!$A$3:$A$1424,$A1065),"-")</f>
        <v>0</v>
      </c>
      <c r="AP1065" s="27">
        <f>IFERROR(SUMIFS('[4]BD Unidades'!$AY$3:$AY$1424,'[4]BD Unidades'!$A$3:$A$1424,$A1065),"-")</f>
        <v>0</v>
      </c>
      <c r="AQ1065" s="25">
        <f>IFERROR(SUMIFS('[4]BD Unidades'!$AZ$3:$AZ$1424,'[4]BD Unidades'!$A$3:$A$1424,$A1065),"-")</f>
        <v>2.783758899</v>
      </c>
      <c r="AR1065" s="25">
        <f>IFERROR(SUMIFS('[4]BD Unidades'!$BA$3:$BA$1424,'[4]BD Unidades'!$A$3:$A$1424,$A1065),"-")</f>
        <v>2.9</v>
      </c>
      <c r="AS1065" s="28">
        <f>SUMIFS('[4]BD Unidades'!$BC$3:$BC$1424,'[4]BD Unidades'!$A$3:$A$1424,$A1065)</f>
        <v>1E-4</v>
      </c>
      <c r="AT1065" s="28">
        <f>SUMIFS('[4]BD Unidades'!$BE$3:$BE$1424,'[4]BD Unidades'!$A$3:$A$1424,$A1065)</f>
        <v>1</v>
      </c>
      <c r="AU1065" s="29">
        <f t="shared" si="66"/>
        <v>0.99990000000000001</v>
      </c>
      <c r="AV1065" s="30">
        <f t="shared" si="67"/>
        <v>0</v>
      </c>
      <c r="AW1065" s="25">
        <f>IFERROR(SUMIFS('[4]BD Unidades'!$BI$3:$BI$1424,'[4]BD Unidades'!$A$3:$A$1424,$A1065),"-")</f>
        <v>2.7834805231101019</v>
      </c>
      <c r="AX1065" s="25">
        <f>IFERROR(SUMIFS('[4]BD Unidades'!$BJ$3:$BJ$1424,'[4]BD Unidades'!$A$3:$A$1424,$A1065),"-")</f>
        <v>1.7887841437754501</v>
      </c>
    </row>
    <row r="1066" spans="1:50" ht="14.4" x14ac:dyDescent="0.3">
      <c r="A1066" s="7">
        <v>226</v>
      </c>
      <c r="B1066" s="7" t="s">
        <v>6154</v>
      </c>
      <c r="D1066" s="8" t="s">
        <v>6155</v>
      </c>
      <c r="E1066" s="19" t="s">
        <v>5450</v>
      </c>
      <c r="F1066" s="19" t="s">
        <v>5450</v>
      </c>
      <c r="G1066" s="19" t="s">
        <v>6156</v>
      </c>
      <c r="H1066" s="19">
        <v>1</v>
      </c>
      <c r="I1066" s="19">
        <v>2024</v>
      </c>
      <c r="J1066" s="19" t="s">
        <v>45</v>
      </c>
      <c r="K1066" s="19" t="s">
        <v>5276</v>
      </c>
      <c r="L1066" s="19" t="s">
        <v>47</v>
      </c>
      <c r="M1066" s="19" t="s">
        <v>68</v>
      </c>
      <c r="N1066" s="19" t="s">
        <v>68</v>
      </c>
      <c r="O1066" s="19" t="s">
        <v>5649</v>
      </c>
      <c r="P1066" s="19" t="s">
        <v>51</v>
      </c>
      <c r="Q1066" s="9" t="s">
        <v>6157</v>
      </c>
      <c r="R1066" s="20">
        <v>68.784999999999997</v>
      </c>
      <c r="S1066" s="20">
        <v>8.94</v>
      </c>
      <c r="T1066" s="20">
        <v>62.633000000000003</v>
      </c>
      <c r="U1066" s="20">
        <v>21.5</v>
      </c>
      <c r="V1066" s="21">
        <f>_xlfn.XLOOKUP(D1066,'[4]Gen. Real'!$A$2:$A$1168,'[4]Gen. Real'!$C$2:$C$1168,"-",0)</f>
        <v>353.60560000000009</v>
      </c>
      <c r="W1066" s="22"/>
      <c r="X1066" s="22" t="str">
        <f>_xlfn.XLOOKUP(D1066,[4]Vertimiento!$J$2:$J$119,[4]Vertimiento!$K$2:$K$119,"-",0)</f>
        <v>-</v>
      </c>
      <c r="Y1066" s="23" t="str">
        <f t="shared" si="64"/>
        <v>-</v>
      </c>
      <c r="Z1066" s="19" t="str">
        <f>_xlfn.XLOOKUP(D1066,[4]Cmg!$I$4:$I$99,[4]Cmg!$M$4:$M$99,"----",0,1)</f>
        <v>----</v>
      </c>
      <c r="AA1066" s="19" t="str">
        <f>_xlfn.XLOOKUP(D1066,[4]Cmg!$A$4:$A$101,[4]Cmg!$B$4:$B$101,"----",0,1)</f>
        <v>----</v>
      </c>
      <c r="AB1066" s="19" t="str">
        <f>_xlfn.XLOOKUP(D1066,[4]Cmg!$E$4:$E$101,[4]Cmg!$F$4:$F$101,"----",0,1)</f>
        <v>----</v>
      </c>
      <c r="AC1066" s="19" t="str">
        <f>_xlfn.XLOOKUP(D1066,[4]Cmg!$O$4:$O$101,[4]Cmg!$P$4:$P$101,"----",0,1)</f>
        <v>----</v>
      </c>
      <c r="AD1066" s="24" t="str">
        <f>_xlfn.XLOOKUP(D1066,[4]Cmg!$S$4:$S$101,[4]Cmg!$U$4:$U$101,"----",0,1)</f>
        <v>----</v>
      </c>
      <c r="AG1066" s="25">
        <f>IFERROR(SUMIFS('[4]BD Unidades'!$AH:$AH,'[4]BD Unidades'!$A:$A,'BD Centrales 2024'!$A1066),"-")</f>
        <v>68.784999999999997</v>
      </c>
      <c r="AH1066" s="25">
        <f>SUMIFS('[4]BD Unidades'!$AJ$3:$AJ$1424,'[4]BD Unidades'!$A$3:$A$1424,$A1066)</f>
        <v>8257.3833333333296</v>
      </c>
      <c r="AI1066" s="25">
        <f>SUMIFS('[4]BD Unidades'!$AL$3:$AL$1424,'[4]BD Unidades'!$A$3:$A$1424,$A1066)</f>
        <v>34.450000000000003</v>
      </c>
      <c r="AJ1066" s="26">
        <f t="shared" si="65"/>
        <v>4.1546903579827562E-3</v>
      </c>
      <c r="AK1066" s="27">
        <f>IFERROR(SUMIFS('[4]BD Unidades'!$AO$3:$AO$1424,'[4]BD Unidades'!$A$3:$A$1424,$A1066),"-")</f>
        <v>0</v>
      </c>
      <c r="AL1066" s="27">
        <f>IFERROR(SUMIFS('[4]BD Unidades'!$AQ$3:$AQ$1424,'[4]BD Unidades'!$A$3:$A$1424,$A1066),"-")</f>
        <v>0</v>
      </c>
      <c r="AM1066" s="27">
        <f>IFERROR(SUMIFS('[4]BD Unidades'!$AS$3:$AS$1424,'[4]BD Unidades'!$A$3:$A$1424,$A1066),"-")</f>
        <v>0</v>
      </c>
      <c r="AN1066" s="27">
        <f>IFERROR(SUMIFS('[4]BD Unidades'!$AU$3:$AU$1424,'[4]BD Unidades'!$A$3:$A$1424,$A1066),"-")</f>
        <v>0</v>
      </c>
      <c r="AO1066" s="27">
        <f>IFERROR(SUMIFS('[4]BD Unidades'!$AW$3:$AW$1424,'[4]BD Unidades'!$A$3:$A$1424,$A1066),"-")</f>
        <v>0</v>
      </c>
      <c r="AP1066" s="27">
        <f>IFERROR(SUMIFS('[4]BD Unidades'!$AY$3:$AY$1424,'[4]BD Unidades'!$A$3:$A$1424,$A1066),"-")</f>
        <v>0</v>
      </c>
      <c r="AQ1066" s="25">
        <f>IFERROR(SUMIFS('[4]BD Unidades'!$AZ$3:$AZ$1424,'[4]BD Unidades'!$A$3:$A$1424,$A1066),"-")</f>
        <v>67.483822872110466</v>
      </c>
      <c r="AR1066" s="25">
        <f>IFERROR(SUMIFS('[4]BD Unidades'!$BA$3:$BA$1424,'[4]BD Unidades'!$A$3:$A$1424,$A1066),"-")</f>
        <v>68.648202217040904</v>
      </c>
      <c r="AS1066" s="28">
        <f>SUMIFS('[4]BD Unidades'!$BC$3:$BC$1424,'[4]BD Unidades'!$A$3:$A$1424,$A1066)</f>
        <v>3.6343540267957303E-2</v>
      </c>
      <c r="AT1066" s="28">
        <f>SUMIFS('[4]BD Unidades'!$BE$3:$BE$1424,'[4]BD Unidades'!$A$3:$A$1424,$A1066)</f>
        <v>0.95775083485124501</v>
      </c>
      <c r="AU1066" s="29">
        <f t="shared" si="66"/>
        <v>0.92294277881815912</v>
      </c>
      <c r="AV1066" s="30">
        <f t="shared" si="67"/>
        <v>8.9399999999999993E-2</v>
      </c>
      <c r="AW1066" s="25">
        <f>IFERROR(SUMIFS('[4]BD Unidades'!$BI$3:$BI$1424,'[4]BD Unidades'!$A$3:$A$1424,$A1066),"-")</f>
        <v>56.713170327259363</v>
      </c>
      <c r="AX1066" s="25">
        <f>IFERROR(SUMIFS('[4]BD Unidades'!$BJ$3:$BJ$1424,'[4]BD Unidades'!$A$3:$A$1424,$A1066),"-")</f>
        <v>36.446319269116394</v>
      </c>
    </row>
    <row r="1067" spans="1:50" ht="14.4" x14ac:dyDescent="0.3">
      <c r="A1067" s="7">
        <v>227</v>
      </c>
      <c r="B1067" s="7" t="s">
        <v>6234</v>
      </c>
      <c r="D1067" s="8" t="s">
        <v>6235</v>
      </c>
      <c r="E1067" s="19" t="s">
        <v>5291</v>
      </c>
      <c r="F1067" s="19" t="s">
        <v>5392</v>
      </c>
      <c r="G1067" s="19" t="s">
        <v>6236</v>
      </c>
      <c r="H1067" s="19">
        <v>1</v>
      </c>
      <c r="I1067" s="19">
        <v>2024</v>
      </c>
      <c r="J1067" s="19" t="s">
        <v>45</v>
      </c>
      <c r="K1067" s="19" t="s">
        <v>5276</v>
      </c>
      <c r="L1067" s="19" t="s">
        <v>47</v>
      </c>
      <c r="M1067" s="19" t="s">
        <v>90</v>
      </c>
      <c r="N1067" s="19" t="s">
        <v>91</v>
      </c>
      <c r="O1067" s="19" t="s">
        <v>4265</v>
      </c>
      <c r="P1067" s="19" t="s">
        <v>51</v>
      </c>
      <c r="Q1067" s="9" t="s">
        <v>6237</v>
      </c>
      <c r="R1067" s="20">
        <v>22</v>
      </c>
      <c r="S1067" s="20">
        <v>0</v>
      </c>
      <c r="T1067" s="20">
        <v>22</v>
      </c>
      <c r="U1067" s="20">
        <v>5</v>
      </c>
      <c r="V1067" s="21">
        <f>_xlfn.XLOOKUP(D1067,'[4]Gen. Real'!$A$2:$A$1168,'[4]Gen. Real'!$C$2:$C$1168,"-",0)</f>
        <v>167.38297</v>
      </c>
      <c r="W1067" s="22"/>
      <c r="X1067" s="22" t="str">
        <f>_xlfn.XLOOKUP(D1067,[4]Vertimiento!$J$2:$J$119,[4]Vertimiento!$K$2:$K$119,"-",0)</f>
        <v>-</v>
      </c>
      <c r="Y1067" s="23" t="str">
        <f t="shared" si="64"/>
        <v>-</v>
      </c>
      <c r="Z1067" s="19" t="str">
        <f>_xlfn.XLOOKUP(D1067,[4]Cmg!$I$4:$I$99,[4]Cmg!$M$4:$M$99,"----",0,1)</f>
        <v>----</v>
      </c>
      <c r="AA1067" s="19" t="str">
        <f>_xlfn.XLOOKUP(D1067,[4]Cmg!$A$4:$A$101,[4]Cmg!$B$4:$B$101,"----",0,1)</f>
        <v>----</v>
      </c>
      <c r="AB1067" s="19" t="str">
        <f>_xlfn.XLOOKUP(D1067,[4]Cmg!$E$4:$E$101,[4]Cmg!$F$4:$F$101,"----",0,1)</f>
        <v>----</v>
      </c>
      <c r="AC1067" s="19" t="str">
        <f>_xlfn.XLOOKUP(D1067,[4]Cmg!$O$4:$O$101,[4]Cmg!$P$4:$P$101,"----",0,1)</f>
        <v>----</v>
      </c>
      <c r="AD1067" s="24" t="str">
        <f>_xlfn.XLOOKUP(D1067,[4]Cmg!$S$4:$S$101,[4]Cmg!$U$4:$U$101,"----",0,1)</f>
        <v>----</v>
      </c>
      <c r="AG1067" s="25">
        <f>IFERROR(SUMIFS('[4]BD Unidades'!$AH:$AH,'[4]BD Unidades'!$A:$A,'BD Centrales 2024'!$A1067),"-")</f>
        <v>0</v>
      </c>
      <c r="AH1067" s="25">
        <f>SUMIFS('[4]BD Unidades'!$AJ$3:$AJ$1424,'[4]BD Unidades'!$A$3:$A$1424,$A1067)</f>
        <v>8585.2833333333292</v>
      </c>
      <c r="AI1067" s="25">
        <f>SUMIFS('[4]BD Unidades'!$AL$3:$AL$1424,'[4]BD Unidades'!$A$3:$A$1424,$A1067)</f>
        <v>28.05</v>
      </c>
      <c r="AJ1067" s="26">
        <f t="shared" si="65"/>
        <v>3.2565789473684228E-3</v>
      </c>
      <c r="AK1067" s="27">
        <f>IFERROR(SUMIFS('[4]BD Unidades'!$AO$3:$AO$1424,'[4]BD Unidades'!$A$3:$A$1424,$A1067),"-")</f>
        <v>0</v>
      </c>
      <c r="AL1067" s="27">
        <f>IFERROR(SUMIFS('[4]BD Unidades'!$AQ$3:$AQ$1424,'[4]BD Unidades'!$A$3:$A$1424,$A1067),"-")</f>
        <v>0</v>
      </c>
      <c r="AM1067" s="27">
        <f>IFERROR(SUMIFS('[4]BD Unidades'!$AS$3:$AS$1424,'[4]BD Unidades'!$A$3:$A$1424,$A1067),"-")</f>
        <v>0</v>
      </c>
      <c r="AN1067" s="27">
        <f>IFERROR(SUMIFS('[4]BD Unidades'!$AU$3:$AU$1424,'[4]BD Unidades'!$A$3:$A$1424,$A1067),"-")</f>
        <v>0</v>
      </c>
      <c r="AO1067" s="27">
        <f>IFERROR(SUMIFS('[4]BD Unidades'!$AW$3:$AW$1424,'[4]BD Unidades'!$A$3:$A$1424,$A1067),"-")</f>
        <v>0</v>
      </c>
      <c r="AP1067" s="27">
        <f>IFERROR(SUMIFS('[4]BD Unidades'!$AY$3:$AY$1424,'[4]BD Unidades'!$A$3:$A$1424,$A1067),"-")</f>
        <v>0</v>
      </c>
      <c r="AQ1067" s="25">
        <f>IFERROR(SUMIFS('[4]BD Unidades'!$AZ$3:$AZ$1424,'[4]BD Unidades'!$A$3:$A$1424,$A1067),"-")</f>
        <v>0</v>
      </c>
      <c r="AR1067" s="25">
        <f>IFERROR(SUMIFS('[4]BD Unidades'!$BA$3:$BA$1424,'[4]BD Unidades'!$A$3:$A$1424,$A1067),"-")</f>
        <v>21.947842492260101</v>
      </c>
      <c r="AS1067" s="28">
        <f>SUMIFS('[4]BD Unidades'!$BC$3:$BC$1424,'[4]BD Unidades'!$A$3:$A$1424,$A1067)</f>
        <v>0</v>
      </c>
      <c r="AT1067" s="28">
        <f>SUMIFS('[4]BD Unidades'!$BE$3:$BE$1424,'[4]BD Unidades'!$A$3:$A$1424,$A1067)</f>
        <v>0</v>
      </c>
      <c r="AU1067" s="29">
        <f t="shared" si="66"/>
        <v>0</v>
      </c>
      <c r="AV1067" s="30">
        <f t="shared" si="67"/>
        <v>0</v>
      </c>
      <c r="AW1067" s="25">
        <f>IFERROR(SUMIFS('[4]BD Unidades'!$BI$3:$BI$1424,'[4]BD Unidades'!$A$3:$A$1424,$A1067),"-")</f>
        <v>0</v>
      </c>
      <c r="AX1067" s="25">
        <f>IFERROR(SUMIFS('[4]BD Unidades'!$BJ$3:$BJ$1424,'[4]BD Unidades'!$A$3:$A$1424,$A1067),"-")</f>
        <v>0</v>
      </c>
    </row>
    <row r="1068" spans="1:50" ht="14.4" x14ac:dyDescent="0.3">
      <c r="A1068" s="7">
        <v>235</v>
      </c>
      <c r="B1068" s="7" t="s">
        <v>5402</v>
      </c>
      <c r="D1068" s="8" t="s">
        <v>5403</v>
      </c>
      <c r="E1068" s="19" t="s">
        <v>5404</v>
      </c>
      <c r="F1068" s="19" t="s">
        <v>5404</v>
      </c>
      <c r="G1068" s="19" t="s">
        <v>5405</v>
      </c>
      <c r="H1068" s="19">
        <v>1</v>
      </c>
      <c r="I1068" s="19">
        <v>2024</v>
      </c>
      <c r="J1068" s="19" t="s">
        <v>45</v>
      </c>
      <c r="K1068" s="19" t="s">
        <v>5267</v>
      </c>
      <c r="L1068" s="19" t="s">
        <v>213</v>
      </c>
      <c r="M1068" s="19" t="s">
        <v>106</v>
      </c>
      <c r="N1068" s="19" t="s">
        <v>107</v>
      </c>
      <c r="O1068" s="19" t="s">
        <v>108</v>
      </c>
      <c r="P1068" s="19" t="s">
        <v>51</v>
      </c>
      <c r="Q1068" s="9" t="s">
        <v>5406</v>
      </c>
      <c r="R1068" s="20">
        <v>0.191</v>
      </c>
      <c r="S1068" s="20">
        <v>5</v>
      </c>
      <c r="T1068" s="20">
        <v>0.18149999999999999</v>
      </c>
      <c r="U1068" s="20" t="s">
        <v>397</v>
      </c>
      <c r="V1068" s="21">
        <f>_xlfn.XLOOKUP(D1068,'[4]Gen. Real'!$A$2:$A$1168,'[4]Gen. Real'!$C$2:$C$1168,"-",0)</f>
        <v>0</v>
      </c>
      <c r="W1068" s="22"/>
      <c r="X1068" s="22" t="str">
        <f>_xlfn.XLOOKUP(D1068,[4]Vertimiento!$J$2:$J$119,[4]Vertimiento!$K$2:$K$119,"-",0)</f>
        <v>-</v>
      </c>
      <c r="Y1068" s="23" t="str">
        <f t="shared" si="64"/>
        <v>-</v>
      </c>
      <c r="Z1068" s="19" t="str">
        <f>_xlfn.XLOOKUP(D1068,[4]Cmg!$I$4:$I$99,[4]Cmg!$M$4:$M$99,"----",0,1)</f>
        <v>----</v>
      </c>
      <c r="AA1068" s="19" t="str">
        <f>_xlfn.XLOOKUP(D1068,[4]Cmg!$A$4:$A$101,[4]Cmg!$B$4:$B$101,"----",0,1)</f>
        <v>----</v>
      </c>
      <c r="AB1068" s="19" t="str">
        <f>_xlfn.XLOOKUP(D1068,[4]Cmg!$E$4:$E$101,[4]Cmg!$F$4:$F$101,"----",0,1)</f>
        <v>----</v>
      </c>
      <c r="AC1068" s="19" t="str">
        <f>_xlfn.XLOOKUP(D1068,[4]Cmg!$O$4:$O$101,[4]Cmg!$P$4:$P$101,"----",0,1)</f>
        <v>----</v>
      </c>
      <c r="AD1068" s="24" t="str">
        <f>_xlfn.XLOOKUP(D1068,[4]Cmg!$S$4:$S$101,[4]Cmg!$U$4:$U$101,"----",0,1)</f>
        <v>----</v>
      </c>
      <c r="AG1068" s="25">
        <f>IFERROR(SUMIFS('[4]BD Unidades'!$AH:$AH,'[4]BD Unidades'!$A:$A,'BD Centrales 2024'!$A1068),"-")</f>
        <v>0.191</v>
      </c>
      <c r="AH1068" s="25">
        <f>SUMIFS('[4]BD Unidades'!$AJ$3:$AJ$1424,'[4]BD Unidades'!$A$3:$A$1424,$A1068)</f>
        <v>0</v>
      </c>
      <c r="AI1068" s="25">
        <f>SUMIFS('[4]BD Unidades'!$AL$3:$AL$1424,'[4]BD Unidades'!$A$3:$A$1424,$A1068)</f>
        <v>0</v>
      </c>
      <c r="AJ1068" s="26" t="str">
        <f t="shared" si="65"/>
        <v>-</v>
      </c>
      <c r="AK1068" s="27">
        <f>IFERROR(SUMIFS('[4]BD Unidades'!$AO$3:$AO$1424,'[4]BD Unidades'!$A$3:$A$1424,$A1068),"-")</f>
        <v>0</v>
      </c>
      <c r="AL1068" s="27">
        <f>IFERROR(SUMIFS('[4]BD Unidades'!$AQ$3:$AQ$1424,'[4]BD Unidades'!$A$3:$A$1424,$A1068),"-")</f>
        <v>0</v>
      </c>
      <c r="AM1068" s="27">
        <f>IFERROR(SUMIFS('[4]BD Unidades'!$AS$3:$AS$1424,'[4]BD Unidades'!$A$3:$A$1424,$A1068),"-")</f>
        <v>0</v>
      </c>
      <c r="AN1068" s="27">
        <f>IFERROR(SUMIFS('[4]BD Unidades'!$AU$3:$AU$1424,'[4]BD Unidades'!$A$3:$A$1424,$A1068),"-")</f>
        <v>0</v>
      </c>
      <c r="AO1068" s="27">
        <f>IFERROR(SUMIFS('[4]BD Unidades'!$AW$3:$AW$1424,'[4]BD Unidades'!$A$3:$A$1424,$A1068),"-")</f>
        <v>0</v>
      </c>
      <c r="AP1068" s="27">
        <f>IFERROR(SUMIFS('[4]BD Unidades'!$AY$3:$AY$1424,'[4]BD Unidades'!$A$3:$A$1424,$A1068),"-")</f>
        <v>0</v>
      </c>
      <c r="AQ1068" s="25">
        <f>IFERROR(SUMIFS('[4]BD Unidades'!$AZ$3:$AZ$1424,'[4]BD Unidades'!$A$3:$A$1424,$A1068),"-")</f>
        <v>0</v>
      </c>
      <c r="AR1068" s="25">
        <f>IFERROR(SUMIFS('[4]BD Unidades'!$BA$3:$BA$1424,'[4]BD Unidades'!$A$3:$A$1424,$A1068),"-")</f>
        <v>0</v>
      </c>
      <c r="AS1068" s="28">
        <f>SUMIFS('[4]BD Unidades'!$BC$3:$BC$1424,'[4]BD Unidades'!$A$3:$A$1424,$A1068)</f>
        <v>1.0883340517241399E-2</v>
      </c>
      <c r="AT1068" s="28">
        <f>SUMIFS('[4]BD Unidades'!$BE$3:$BE$1424,'[4]BD Unidades'!$A$3:$A$1424,$A1068)</f>
        <v>1</v>
      </c>
      <c r="AU1068" s="29">
        <f t="shared" si="66"/>
        <v>0.98911665948275862</v>
      </c>
      <c r="AV1068" s="30">
        <f t="shared" si="67"/>
        <v>0.05</v>
      </c>
      <c r="AW1068" s="25">
        <f>IFERROR(SUMIFS('[4]BD Unidades'!$BI$3:$BI$1424,'[4]BD Unidades'!$A$3:$A$1424,$A1068),"-")</f>
        <v>0</v>
      </c>
      <c r="AX1068" s="25">
        <f>IFERROR(SUMIFS('[4]BD Unidades'!$BJ$3:$BJ$1424,'[4]BD Unidades'!$A$3:$A$1424,$A1068),"-")</f>
        <v>0</v>
      </c>
    </row>
    <row r="1069" spans="1:50" ht="14.4" x14ac:dyDescent="0.3">
      <c r="A1069" s="7">
        <v>236</v>
      </c>
      <c r="B1069" s="7" t="s">
        <v>5315</v>
      </c>
      <c r="D1069" s="8" t="s">
        <v>5316</v>
      </c>
      <c r="E1069" s="19" t="s">
        <v>5317</v>
      </c>
      <c r="F1069" s="19" t="s">
        <v>5317</v>
      </c>
      <c r="G1069" s="19" t="s">
        <v>5318</v>
      </c>
      <c r="H1069" s="19">
        <v>1</v>
      </c>
      <c r="I1069" s="19">
        <v>2024</v>
      </c>
      <c r="J1069" s="19" t="s">
        <v>45</v>
      </c>
      <c r="K1069" s="19" t="s">
        <v>5276</v>
      </c>
      <c r="L1069" s="19" t="s">
        <v>47</v>
      </c>
      <c r="M1069" s="19" t="s">
        <v>189</v>
      </c>
      <c r="N1069" s="19" t="s">
        <v>189</v>
      </c>
      <c r="O1069" s="19" t="s">
        <v>5134</v>
      </c>
      <c r="P1069" s="19" t="s">
        <v>51</v>
      </c>
      <c r="Q1069" s="9" t="s">
        <v>5320</v>
      </c>
      <c r="R1069" s="20">
        <v>269.66000000000003</v>
      </c>
      <c r="S1069" s="20">
        <v>7.8135000000000003</v>
      </c>
      <c r="T1069" s="20">
        <v>248.59</v>
      </c>
      <c r="U1069" s="20">
        <v>84</v>
      </c>
      <c r="V1069" s="21">
        <f>_xlfn.XLOOKUP(D1069,'[4]Gen. Real'!$A$2:$A$1168,'[4]Gen. Real'!$C$2:$C$1168,"-",0)</f>
        <v>666.21900000000005</v>
      </c>
      <c r="W1069" s="22"/>
      <c r="X1069" s="22" t="str">
        <f>_xlfn.XLOOKUP(D1069,[4]Vertimiento!$J$2:$J$119,[4]Vertimiento!$K$2:$K$119,"-",0)</f>
        <v>-</v>
      </c>
      <c r="Y1069" s="23" t="str">
        <f t="shared" si="64"/>
        <v>-</v>
      </c>
      <c r="Z1069" s="19" t="str">
        <f>_xlfn.XLOOKUP(D1069,[4]Cmg!$I$4:$I$99,[4]Cmg!$M$4:$M$99,"----",0,1)</f>
        <v>----</v>
      </c>
      <c r="AA1069" s="19" t="str">
        <f>_xlfn.XLOOKUP(D1069,[4]Cmg!$A$4:$A$101,[4]Cmg!$B$4:$B$101,"----",0,1)</f>
        <v>----</v>
      </c>
      <c r="AB1069" s="19" t="str">
        <f>_xlfn.XLOOKUP(D1069,[4]Cmg!$E$4:$E$101,[4]Cmg!$F$4:$F$101,"----",0,1)</f>
        <v>----</v>
      </c>
      <c r="AC1069" s="19" t="str">
        <f>_xlfn.XLOOKUP(D1069,[4]Cmg!$O$4:$O$101,[4]Cmg!$P$4:$P$101,"----",0,1)</f>
        <v>----</v>
      </c>
      <c r="AD1069" s="24" t="str">
        <f>_xlfn.XLOOKUP(D1069,[4]Cmg!$S$4:$S$101,[4]Cmg!$U$4:$U$101,"----",0,1)</f>
        <v>----</v>
      </c>
      <c r="AG1069" s="25">
        <f>IFERROR(SUMIFS('[4]BD Unidades'!$AH:$AH,'[4]BD Unidades'!$A:$A,'BD Centrales 2024'!$A1069),"-")</f>
        <v>269.39999999999998</v>
      </c>
      <c r="AH1069" s="25">
        <f>SUMIFS('[4]BD Unidades'!$AJ$3:$AJ$1424,'[4]BD Unidades'!$A$3:$A$1424,$A1069)</f>
        <v>7109.7166666666699</v>
      </c>
      <c r="AI1069" s="25">
        <f>SUMIFS('[4]BD Unidades'!$AL$3:$AL$1424,'[4]BD Unidades'!$A$3:$A$1424,$A1069)</f>
        <v>321.16666666666703</v>
      </c>
      <c r="AJ1069" s="26">
        <f t="shared" si="65"/>
        <v>4.3220523356352909E-2</v>
      </c>
      <c r="AK1069" s="27">
        <f>IFERROR(SUMIFS('[4]BD Unidades'!$AO$3:$AO$1424,'[4]BD Unidades'!$A$3:$A$1424,$A1069),"-")</f>
        <v>0</v>
      </c>
      <c r="AL1069" s="27">
        <f>IFERROR(SUMIFS('[4]BD Unidades'!$AQ$3:$AQ$1424,'[4]BD Unidades'!$A$3:$A$1424,$A1069),"-")</f>
        <v>0</v>
      </c>
      <c r="AM1069" s="27">
        <f>IFERROR(SUMIFS('[4]BD Unidades'!$AS$3:$AS$1424,'[4]BD Unidades'!$A$3:$A$1424,$A1069),"-")</f>
        <v>0</v>
      </c>
      <c r="AN1069" s="27">
        <f>IFERROR(SUMIFS('[4]BD Unidades'!$AU$3:$AU$1424,'[4]BD Unidades'!$A$3:$A$1424,$A1069),"-")</f>
        <v>0</v>
      </c>
      <c r="AO1069" s="27">
        <f>IFERROR(SUMIFS('[4]BD Unidades'!$AW$3:$AW$1424,'[4]BD Unidades'!$A$3:$A$1424,$A1069),"-")</f>
        <v>0</v>
      </c>
      <c r="AP1069" s="27">
        <f>IFERROR(SUMIFS('[4]BD Unidades'!$AY$3:$AY$1424,'[4]BD Unidades'!$A$3:$A$1424,$A1069),"-")</f>
        <v>0</v>
      </c>
      <c r="AQ1069" s="25">
        <f>IFERROR(SUMIFS('[4]BD Unidades'!$AZ$3:$AZ$1424,'[4]BD Unidades'!$A$3:$A$1424,$A1069),"-")</f>
        <v>263.08088557334565</v>
      </c>
      <c r="AR1069" s="25">
        <f>IFERROR(SUMIFS('[4]BD Unidades'!$BA$3:$BA$1424,'[4]BD Unidades'!$A$3:$A$1424,$A1069),"-")</f>
        <v>265.403789858989</v>
      </c>
      <c r="AS1069" s="28">
        <f>SUMIFS('[4]BD Unidades'!$BC$3:$BC$1424,'[4]BD Unidades'!$A$3:$A$1424,$A1069)</f>
        <v>5.47406201930579E-2</v>
      </c>
      <c r="AT1069" s="28">
        <f>SUMIFS('[4]BD Unidades'!$BE$3:$BE$1424,'[4]BD Unidades'!$A$3:$A$1424,$A1069)</f>
        <v>0.86179227383120804</v>
      </c>
      <c r="AU1069" s="29">
        <f t="shared" si="66"/>
        <v>0.81461723028410216</v>
      </c>
      <c r="AV1069" s="30">
        <f t="shared" si="67"/>
        <v>7.813500000000001E-2</v>
      </c>
      <c r="AW1069" s="25">
        <f>IFERROR(SUMIFS('[4]BD Unidades'!$BI$3:$BI$1424,'[4]BD Unidades'!$A$3:$A$1424,$A1069),"-")</f>
        <v>197.56500101276936</v>
      </c>
      <c r="AX1069" s="25">
        <f>IFERROR(SUMIFS('[4]BD Unidades'!$BJ$3:$BJ$1424,'[4]BD Unidades'!$A$3:$A$1424,$A1069),"-")</f>
        <v>126.96375571608179</v>
      </c>
    </row>
    <row r="1070" spans="1:50" ht="14.4" x14ac:dyDescent="0.3">
      <c r="A1070" s="7">
        <v>237</v>
      </c>
      <c r="B1070" s="7" t="s">
        <v>5575</v>
      </c>
      <c r="D1070" s="8" t="s">
        <v>5576</v>
      </c>
      <c r="E1070" s="19" t="s">
        <v>5577</v>
      </c>
      <c r="F1070" s="19" t="s">
        <v>5577</v>
      </c>
      <c r="G1070" s="19" t="s">
        <v>5578</v>
      </c>
      <c r="H1070" s="19">
        <v>2</v>
      </c>
      <c r="I1070" s="19">
        <v>2024</v>
      </c>
      <c r="J1070" s="19" t="s">
        <v>45</v>
      </c>
      <c r="K1070" s="19" t="s">
        <v>5267</v>
      </c>
      <c r="L1070" s="19" t="s">
        <v>213</v>
      </c>
      <c r="M1070" s="19" t="s">
        <v>164</v>
      </c>
      <c r="N1070" s="19" t="s">
        <v>831</v>
      </c>
      <c r="O1070" s="19" t="s">
        <v>1592</v>
      </c>
      <c r="P1070" s="19" t="s">
        <v>51</v>
      </c>
      <c r="Q1070" s="9" t="s">
        <v>5579</v>
      </c>
      <c r="R1070" s="20">
        <v>9.2840000000000007</v>
      </c>
      <c r="S1070" s="20">
        <v>3.06</v>
      </c>
      <c r="T1070" s="20">
        <v>9</v>
      </c>
      <c r="U1070" s="20" t="s">
        <v>397</v>
      </c>
      <c r="V1070" s="21">
        <f>_xlfn.XLOOKUP(D1070,'[4]Gen. Real'!$A$2:$A$1168,'[4]Gen. Real'!$C$2:$C$1168,"-",0)</f>
        <v>2.0781800000000019</v>
      </c>
      <c r="W1070" s="22"/>
      <c r="X1070" s="22" t="str">
        <f>_xlfn.XLOOKUP(D1070,[4]Vertimiento!$J$2:$J$119,[4]Vertimiento!$K$2:$K$119,"-",0)</f>
        <v>-</v>
      </c>
      <c r="Y1070" s="23" t="str">
        <f t="shared" si="64"/>
        <v>-</v>
      </c>
      <c r="Z1070" s="19" t="str">
        <f>_xlfn.XLOOKUP(D1070,[4]Cmg!$I$4:$I$99,[4]Cmg!$M$4:$M$99,"----",0,1)</f>
        <v>----</v>
      </c>
      <c r="AA1070" s="19" t="str">
        <f>_xlfn.XLOOKUP(D1070,[4]Cmg!$A$4:$A$101,[4]Cmg!$B$4:$B$101,"----",0,1)</f>
        <v>----</v>
      </c>
      <c r="AB1070" s="19" t="str">
        <f>_xlfn.XLOOKUP(D1070,[4]Cmg!$E$4:$E$101,[4]Cmg!$F$4:$F$101,"----",0,1)</f>
        <v>----</v>
      </c>
      <c r="AC1070" s="19" t="str">
        <f>_xlfn.XLOOKUP(D1070,[4]Cmg!$O$4:$O$101,[4]Cmg!$P$4:$P$101,"----",0,1)</f>
        <v>----</v>
      </c>
      <c r="AD1070" s="24" t="str">
        <f>_xlfn.XLOOKUP(D1070,[4]Cmg!$S$4:$S$101,[4]Cmg!$U$4:$U$101,"----",0,1)</f>
        <v>----</v>
      </c>
      <c r="AG1070" s="25">
        <f>IFERROR(SUMIFS('[4]BD Unidades'!$AH:$AH,'[4]BD Unidades'!$A:$A,'BD Centrales 2024'!$A1070),"-")</f>
        <v>5.484</v>
      </c>
      <c r="AH1070" s="25">
        <f>SUMIFS('[4]BD Unidades'!$AJ$3:$AJ$1424,'[4]BD Unidades'!$A$3:$A$1424,$A1070)</f>
        <v>2228.2690650581608</v>
      </c>
      <c r="AI1070" s="25">
        <f>SUMIFS('[4]BD Unidades'!$AL$3:$AL$1424,'[4]BD Unidades'!$A$3:$A$1424,$A1070)</f>
        <v>6131.3227057302884</v>
      </c>
      <c r="AJ1070" s="26">
        <f t="shared" si="65"/>
        <v>0.73344762206635861</v>
      </c>
      <c r="AK1070" s="27">
        <f>IFERROR(SUMIFS('[4]BD Unidades'!$AO$3:$AO$1424,'[4]BD Unidades'!$A$3:$A$1424,$A1070),"-")</f>
        <v>0</v>
      </c>
      <c r="AL1070" s="27">
        <f>IFERROR(SUMIFS('[4]BD Unidades'!$AQ$3:$AQ$1424,'[4]BD Unidades'!$A$3:$A$1424,$A1070),"-")</f>
        <v>0</v>
      </c>
      <c r="AM1070" s="27">
        <f>IFERROR(SUMIFS('[4]BD Unidades'!$AS$3:$AS$1424,'[4]BD Unidades'!$A$3:$A$1424,$A1070),"-")</f>
        <v>0</v>
      </c>
      <c r="AN1070" s="27">
        <f>IFERROR(SUMIFS('[4]BD Unidades'!$AU$3:$AU$1424,'[4]BD Unidades'!$A$3:$A$1424,$A1070),"-")</f>
        <v>0</v>
      </c>
      <c r="AO1070" s="27">
        <f>IFERROR(SUMIFS('[4]BD Unidades'!$AW$3:$AW$1424,'[4]BD Unidades'!$A$3:$A$1424,$A1070),"-")</f>
        <v>0</v>
      </c>
      <c r="AP1070" s="27">
        <f>IFERROR(SUMIFS('[4]BD Unidades'!$AY$3:$AY$1424,'[4]BD Unidades'!$A$3:$A$1424,$A1070),"-")</f>
        <v>0</v>
      </c>
      <c r="AQ1070" s="25">
        <f>IFERROR(SUMIFS('[4]BD Unidades'!$AZ$3:$AZ$1424,'[4]BD Unidades'!$A$3:$A$1424,$A1070),"-")</f>
        <v>3.2972529400994786</v>
      </c>
      <c r="AR1070" s="25">
        <f>IFERROR(SUMIFS('[4]BD Unidades'!$BA$3:$BA$1424,'[4]BD Unidades'!$A$3:$A$1424,$A1070),"-")</f>
        <v>6.1810765712413804</v>
      </c>
      <c r="AS1070" s="28">
        <f>SUMIFS('[4]BD Unidades'!$BC$3:$BC$1424,'[4]BD Unidades'!$A$3:$A$1424,$A1070)</f>
        <v>3.0662802696035316E-2</v>
      </c>
      <c r="AT1070" s="28">
        <f>SUMIFS('[4]BD Unidades'!$BE$3:$BE$1424,'[4]BD Unidades'!$A$3:$A$1424,$A1070)</f>
        <v>0.95849872746578502</v>
      </c>
      <c r="AU1070" s="29">
        <f t="shared" si="66"/>
        <v>0.92910847010110076</v>
      </c>
      <c r="AV1070" s="30">
        <f t="shared" si="67"/>
        <v>3.0600000000000002E-2</v>
      </c>
      <c r="AW1070" s="25">
        <f>IFERROR(SUMIFS('[4]BD Unidades'!$BI$3:$BI$1424,'[4]BD Unidades'!$A$3:$A$1424,$A1070),"-")</f>
        <v>3.1570218036343207</v>
      </c>
      <c r="AX1070" s="25">
        <f>IFERROR(SUMIFS('[4]BD Unidades'!$BJ$3:$BJ$1424,'[4]BD Unidades'!$A$3:$A$1424,$A1070),"-")</f>
        <v>2.0288378154644144</v>
      </c>
    </row>
    <row r="1071" spans="1:50" ht="14.4" x14ac:dyDescent="0.3">
      <c r="A1071" s="7">
        <v>240</v>
      </c>
      <c r="B1071" s="7" t="s">
        <v>6166</v>
      </c>
      <c r="D1071" s="8" t="s">
        <v>6167</v>
      </c>
      <c r="E1071" s="19" t="s">
        <v>6168</v>
      </c>
      <c r="F1071" s="19" t="s">
        <v>6168</v>
      </c>
      <c r="G1071" s="19" t="s">
        <v>6169</v>
      </c>
      <c r="H1071" s="19">
        <v>10</v>
      </c>
      <c r="I1071" s="19">
        <v>2024</v>
      </c>
      <c r="J1071" s="19" t="s">
        <v>45</v>
      </c>
      <c r="K1071" s="19" t="s">
        <v>5267</v>
      </c>
      <c r="L1071" s="19" t="s">
        <v>47</v>
      </c>
      <c r="M1071" s="19" t="s">
        <v>164</v>
      </c>
      <c r="N1071" s="19" t="s">
        <v>831</v>
      </c>
      <c r="O1071" s="19" t="s">
        <v>831</v>
      </c>
      <c r="P1071" s="19" t="s">
        <v>51</v>
      </c>
      <c r="Q1071" s="9" t="s">
        <v>6171</v>
      </c>
      <c r="R1071" s="20">
        <v>15.01</v>
      </c>
      <c r="S1071" s="20">
        <v>0.82499999999999996</v>
      </c>
      <c r="T1071" s="20">
        <v>14.185</v>
      </c>
      <c r="U1071" s="20">
        <v>1.5</v>
      </c>
      <c r="V1071" s="21">
        <f>_xlfn.XLOOKUP(D1071,'[4]Gen. Real'!$A$2:$A$1168,'[4]Gen. Real'!$C$2:$C$1168,"-",0)</f>
        <v>42.479500000000016</v>
      </c>
      <c r="W1071" s="22"/>
      <c r="X1071" s="22" t="str">
        <f>_xlfn.XLOOKUP(D1071,[4]Vertimiento!$J$2:$J$119,[4]Vertimiento!$K$2:$K$119,"-",0)</f>
        <v>-</v>
      </c>
      <c r="Y1071" s="23" t="str">
        <f t="shared" si="64"/>
        <v>-</v>
      </c>
      <c r="Z1071" s="19" t="str">
        <f>_xlfn.XLOOKUP(D1071,[4]Cmg!$I$4:$I$99,[4]Cmg!$M$4:$M$99,"----",0,1)</f>
        <v>----</v>
      </c>
      <c r="AA1071" s="19" t="str">
        <f>_xlfn.XLOOKUP(D1071,[4]Cmg!$A$4:$A$101,[4]Cmg!$B$4:$B$101,"----",0,1)</f>
        <v>----</v>
      </c>
      <c r="AB1071" s="19" t="str">
        <f>_xlfn.XLOOKUP(D1071,[4]Cmg!$E$4:$E$101,[4]Cmg!$F$4:$F$101,"----",0,1)</f>
        <v>----</v>
      </c>
      <c r="AC1071" s="19" t="str">
        <f>_xlfn.XLOOKUP(D1071,[4]Cmg!$O$4:$O$101,[4]Cmg!$P$4:$P$101,"----",0,1)</f>
        <v>----</v>
      </c>
      <c r="AD1071" s="24" t="str">
        <f>_xlfn.XLOOKUP(D1071,[4]Cmg!$S$4:$S$101,[4]Cmg!$U$4:$U$101,"----",0,1)</f>
        <v>----</v>
      </c>
      <c r="AG1071" s="25">
        <f>IFERROR(SUMIFS('[4]BD Unidades'!$AH:$AH,'[4]BD Unidades'!$A:$A,'BD Centrales 2024'!$A1071),"-")</f>
        <v>0</v>
      </c>
      <c r="AH1071" s="25">
        <f>SUMIFS('[4]BD Unidades'!$AJ$3:$AJ$1424,'[4]BD Unidades'!$A$3:$A$1424,$A1071)</f>
        <v>8765.7666666666664</v>
      </c>
      <c r="AI1071" s="25">
        <f>SUMIFS('[4]BD Unidades'!$AL$3:$AL$1424,'[4]BD Unidades'!$A$3:$A$1424,$A1071)</f>
        <v>0.69166666666666488</v>
      </c>
      <c r="AJ1071" s="26">
        <f t="shared" si="65"/>
        <v>7.8899213384348282E-5</v>
      </c>
      <c r="AK1071" s="27">
        <f>IFERROR(SUMIFS('[4]BD Unidades'!$AO$3:$AO$1424,'[4]BD Unidades'!$A$3:$A$1424,$A1071),"-")</f>
        <v>0</v>
      </c>
      <c r="AL1071" s="27">
        <f>IFERROR(SUMIFS('[4]BD Unidades'!$AQ$3:$AQ$1424,'[4]BD Unidades'!$A$3:$A$1424,$A1071),"-")</f>
        <v>0</v>
      </c>
      <c r="AM1071" s="27">
        <f>IFERROR(SUMIFS('[4]BD Unidades'!$AS$3:$AS$1424,'[4]BD Unidades'!$A$3:$A$1424,$A1071),"-")</f>
        <v>0</v>
      </c>
      <c r="AN1071" s="27">
        <f>IFERROR(SUMIFS('[4]BD Unidades'!$AU$3:$AU$1424,'[4]BD Unidades'!$A$3:$A$1424,$A1071),"-")</f>
        <v>0</v>
      </c>
      <c r="AO1071" s="27">
        <f>IFERROR(SUMIFS('[4]BD Unidades'!$AW$3:$AW$1424,'[4]BD Unidades'!$A$3:$A$1424,$A1071),"-")</f>
        <v>0</v>
      </c>
      <c r="AP1071" s="27">
        <f>IFERROR(SUMIFS('[4]BD Unidades'!$AY$3:$AY$1424,'[4]BD Unidades'!$A$3:$A$1424,$A1071),"-")</f>
        <v>0</v>
      </c>
      <c r="AQ1071" s="25">
        <f>IFERROR(SUMIFS('[4]BD Unidades'!$AZ$3:$AZ$1424,'[4]BD Unidades'!$A$3:$A$1424,$A1071),"-")</f>
        <v>0</v>
      </c>
      <c r="AR1071" s="25">
        <f>IFERROR(SUMIFS('[4]BD Unidades'!$BA$3:$BA$1424,'[4]BD Unidades'!$A$3:$A$1424,$A1071),"-")</f>
        <v>15.009999999999996</v>
      </c>
      <c r="AS1071" s="28">
        <f>SUMIFS('[4]BD Unidades'!$BC$3:$BC$1424,'[4]BD Unidades'!$A$3:$A$1424,$A1071)</f>
        <v>0</v>
      </c>
      <c r="AT1071" s="28">
        <f>SUMIFS('[4]BD Unidades'!$BE$3:$BE$1424,'[4]BD Unidades'!$A$3:$A$1424,$A1071)</f>
        <v>0</v>
      </c>
      <c r="AU1071" s="29">
        <f t="shared" si="66"/>
        <v>0</v>
      </c>
      <c r="AV1071" s="30">
        <f t="shared" si="67"/>
        <v>8.2500000000000004E-3</v>
      </c>
      <c r="AW1071" s="25">
        <f>IFERROR(SUMIFS('[4]BD Unidades'!$BI$3:$BI$1424,'[4]BD Unidades'!$A$3:$A$1424,$A1071),"-")</f>
        <v>0</v>
      </c>
      <c r="AX1071" s="25">
        <f>IFERROR(SUMIFS('[4]BD Unidades'!$BJ$3:$BJ$1424,'[4]BD Unidades'!$A$3:$A$1424,$A1071),"-")</f>
        <v>0</v>
      </c>
    </row>
    <row r="1072" spans="1:50" ht="14.4" x14ac:dyDescent="0.3">
      <c r="A1072" s="7">
        <v>252</v>
      </c>
      <c r="B1072" s="7" t="s">
        <v>5586</v>
      </c>
      <c r="D1072" s="8" t="s">
        <v>5587</v>
      </c>
      <c r="E1072" s="19" t="s">
        <v>5450</v>
      </c>
      <c r="F1072" s="19" t="s">
        <v>5588</v>
      </c>
      <c r="G1072" s="19" t="s">
        <v>5589</v>
      </c>
      <c r="H1072" s="19">
        <v>2</v>
      </c>
      <c r="I1072" s="19">
        <v>2024</v>
      </c>
      <c r="J1072" s="19" t="s">
        <v>45</v>
      </c>
      <c r="K1072" s="19" t="s">
        <v>5276</v>
      </c>
      <c r="L1072" s="19" t="s">
        <v>47</v>
      </c>
      <c r="M1072" s="19" t="s">
        <v>68</v>
      </c>
      <c r="N1072" s="19" t="s">
        <v>68</v>
      </c>
      <c r="O1072" s="19" t="s">
        <v>436</v>
      </c>
      <c r="P1072" s="19" t="s">
        <v>51</v>
      </c>
      <c r="Q1072" s="9" t="s">
        <v>5591</v>
      </c>
      <c r="R1072" s="20">
        <v>88.736999999999995</v>
      </c>
      <c r="S1072" s="20">
        <v>54.42</v>
      </c>
      <c r="T1072" s="20">
        <v>40.447000000000003</v>
      </c>
      <c r="U1072" s="20">
        <v>9</v>
      </c>
      <c r="V1072" s="21">
        <f>_xlfn.XLOOKUP(D1072,'[4]Gen. Real'!$A$2:$A$1168,'[4]Gen. Real'!$C$2:$C$1168,"-",0)</f>
        <v>36.637439999999984</v>
      </c>
      <c r="W1072" s="22"/>
      <c r="X1072" s="22" t="str">
        <f>_xlfn.XLOOKUP(D1072,[4]Vertimiento!$J$2:$J$119,[4]Vertimiento!$K$2:$K$119,"-",0)</f>
        <v>-</v>
      </c>
      <c r="Y1072" s="23" t="str">
        <f t="shared" si="64"/>
        <v>-</v>
      </c>
      <c r="Z1072" s="19" t="str">
        <f>_xlfn.XLOOKUP(D1072,[4]Cmg!$I$4:$I$99,[4]Cmg!$M$4:$M$99,"----",0,1)</f>
        <v>----</v>
      </c>
      <c r="AA1072" s="19" t="str">
        <f>_xlfn.XLOOKUP(D1072,[4]Cmg!$A$4:$A$101,[4]Cmg!$B$4:$B$101,"----",0,1)</f>
        <v>----</v>
      </c>
      <c r="AB1072" s="19" t="str">
        <f>_xlfn.XLOOKUP(D1072,[4]Cmg!$E$4:$E$101,[4]Cmg!$F$4:$F$101,"----",0,1)</f>
        <v>----</v>
      </c>
      <c r="AC1072" s="19" t="str">
        <f>_xlfn.XLOOKUP(D1072,[4]Cmg!$O$4:$O$101,[4]Cmg!$P$4:$P$101,"----",0,1)</f>
        <v>----</v>
      </c>
      <c r="AD1072" s="24" t="str">
        <f>_xlfn.XLOOKUP(D1072,[4]Cmg!$S$4:$S$101,[4]Cmg!$U$4:$U$101,"----",0,1)</f>
        <v>----</v>
      </c>
      <c r="AG1072" s="25">
        <f>IFERROR(SUMIFS('[4]BD Unidades'!$AH:$AH,'[4]BD Unidades'!$A:$A,'BD Centrales 2024'!$A1072),"-")</f>
        <v>0</v>
      </c>
      <c r="AH1072" s="25">
        <f>SUMIFS('[4]BD Unidades'!$AJ$3:$AJ$1424,'[4]BD Unidades'!$A$3:$A$1424,$A1072)</f>
        <v>1274.4722700038678</v>
      </c>
      <c r="AI1072" s="25">
        <f>SUMIFS('[4]BD Unidades'!$AL$3:$AL$1424,'[4]BD Unidades'!$A$3:$A$1424,$A1072)</f>
        <v>35.313691320043226</v>
      </c>
      <c r="AJ1072" s="26">
        <f t="shared" si="65"/>
        <v>2.6961421455722966E-2</v>
      </c>
      <c r="AK1072" s="27">
        <f>IFERROR(SUMIFS('[4]BD Unidades'!$AO$3:$AO$1424,'[4]BD Unidades'!$A$3:$A$1424,$A1072),"-")</f>
        <v>0</v>
      </c>
      <c r="AL1072" s="27">
        <f>IFERROR(SUMIFS('[4]BD Unidades'!$AQ$3:$AQ$1424,'[4]BD Unidades'!$A$3:$A$1424,$A1072),"-")</f>
        <v>0</v>
      </c>
      <c r="AM1072" s="27">
        <f>IFERROR(SUMIFS('[4]BD Unidades'!$AS$3:$AS$1424,'[4]BD Unidades'!$A$3:$A$1424,$A1072),"-")</f>
        <v>0</v>
      </c>
      <c r="AN1072" s="27">
        <f>IFERROR(SUMIFS('[4]BD Unidades'!$AU$3:$AU$1424,'[4]BD Unidades'!$A$3:$A$1424,$A1072),"-")</f>
        <v>0</v>
      </c>
      <c r="AO1072" s="27">
        <f>IFERROR(SUMIFS('[4]BD Unidades'!$AW$3:$AW$1424,'[4]BD Unidades'!$A$3:$A$1424,$A1072),"-")</f>
        <v>0</v>
      </c>
      <c r="AP1072" s="27">
        <f>IFERROR(SUMIFS('[4]BD Unidades'!$AY$3:$AY$1424,'[4]BD Unidades'!$A$3:$A$1424,$A1072),"-")</f>
        <v>0</v>
      </c>
      <c r="AQ1072" s="25">
        <f>IFERROR(SUMIFS('[4]BD Unidades'!$AZ$3:$AZ$1424,'[4]BD Unidades'!$A$3:$A$1424,$A1072),"-")</f>
        <v>0</v>
      </c>
      <c r="AR1072" s="25">
        <f>IFERROR(SUMIFS('[4]BD Unidades'!$BA$3:$BA$1424,'[4]BD Unidades'!$A$3:$A$1424,$A1072),"-")</f>
        <v>39.557303887177795</v>
      </c>
      <c r="AS1072" s="28">
        <f>SUMIFS('[4]BD Unidades'!$BC$3:$BC$1424,'[4]BD Unidades'!$A$3:$A$1424,$A1072)</f>
        <v>0</v>
      </c>
      <c r="AT1072" s="28">
        <f>SUMIFS('[4]BD Unidades'!$BE$3:$BE$1424,'[4]BD Unidades'!$A$3:$A$1424,$A1072)</f>
        <v>0</v>
      </c>
      <c r="AU1072" s="29">
        <f t="shared" si="66"/>
        <v>0</v>
      </c>
      <c r="AV1072" s="30">
        <f t="shared" si="67"/>
        <v>0.54420000000000002</v>
      </c>
      <c r="AW1072" s="25">
        <f>IFERROR(SUMIFS('[4]BD Unidades'!$BI$3:$BI$1424,'[4]BD Unidades'!$A$3:$A$1424,$A1072),"-")</f>
        <v>0</v>
      </c>
      <c r="AX1072" s="25">
        <f>IFERROR(SUMIFS('[4]BD Unidades'!$BJ$3:$BJ$1424,'[4]BD Unidades'!$A$3:$A$1424,$A1072),"-")</f>
        <v>0</v>
      </c>
    </row>
    <row r="1073" spans="1:50" ht="14.4" x14ac:dyDescent="0.3">
      <c r="A1073" s="7">
        <v>253</v>
      </c>
      <c r="B1073" s="7" t="s">
        <v>5802</v>
      </c>
      <c r="D1073" s="8" t="s">
        <v>5803</v>
      </c>
      <c r="E1073" s="19" t="s">
        <v>2970</v>
      </c>
      <c r="F1073" s="19" t="s">
        <v>2971</v>
      </c>
      <c r="G1073" s="19" t="s">
        <v>5804</v>
      </c>
      <c r="H1073" s="19">
        <v>1</v>
      </c>
      <c r="I1073" s="19">
        <v>2024</v>
      </c>
      <c r="J1073" s="19" t="s">
        <v>45</v>
      </c>
      <c r="K1073" s="19" t="s">
        <v>5267</v>
      </c>
      <c r="L1073" s="19" t="s">
        <v>213</v>
      </c>
      <c r="M1073" s="19" t="s">
        <v>68</v>
      </c>
      <c r="N1073" s="19" t="s">
        <v>214</v>
      </c>
      <c r="O1073" s="19" t="s">
        <v>5805</v>
      </c>
      <c r="P1073" s="19" t="s">
        <v>51</v>
      </c>
      <c r="Q1073" s="9" t="s">
        <v>5806</v>
      </c>
      <c r="R1073" s="20">
        <v>0.8</v>
      </c>
      <c r="S1073" s="20">
        <v>0</v>
      </c>
      <c r="T1073" s="20">
        <v>0.8</v>
      </c>
      <c r="U1073" s="20" t="s">
        <v>397</v>
      </c>
      <c r="V1073" s="21">
        <f>_xlfn.XLOOKUP(D1073,'[4]Gen. Real'!$A$2:$A$1168,'[4]Gen. Real'!$C$2:$C$1168,"-",0)</f>
        <v>4.4400000000000004E-3</v>
      </c>
      <c r="W1073" s="22"/>
      <c r="X1073" s="22" t="str">
        <f>_xlfn.XLOOKUP(D1073,[4]Vertimiento!$J$2:$J$119,[4]Vertimiento!$K$2:$K$119,"-",0)</f>
        <v>-</v>
      </c>
      <c r="Y1073" s="23" t="str">
        <f t="shared" si="64"/>
        <v>-</v>
      </c>
      <c r="Z1073" s="19" t="str">
        <f>_xlfn.XLOOKUP(D1073,[4]Cmg!$I$4:$I$99,[4]Cmg!$M$4:$M$99,"----",0,1)</f>
        <v>----</v>
      </c>
      <c r="AA1073" s="19" t="str">
        <f>_xlfn.XLOOKUP(D1073,[4]Cmg!$A$4:$A$101,[4]Cmg!$B$4:$B$101,"----",0,1)</f>
        <v>----</v>
      </c>
      <c r="AB1073" s="19" t="str">
        <f>_xlfn.XLOOKUP(D1073,[4]Cmg!$E$4:$E$101,[4]Cmg!$F$4:$F$101,"----",0,1)</f>
        <v>----</v>
      </c>
      <c r="AC1073" s="19" t="str">
        <f>_xlfn.XLOOKUP(D1073,[4]Cmg!$O$4:$O$101,[4]Cmg!$P$4:$P$101,"----",0,1)</f>
        <v>----</v>
      </c>
      <c r="AD1073" s="24" t="str">
        <f>_xlfn.XLOOKUP(D1073,[4]Cmg!$S$4:$S$101,[4]Cmg!$U$4:$U$101,"----",0,1)</f>
        <v>----</v>
      </c>
      <c r="AG1073" s="25">
        <f>IFERROR(SUMIFS('[4]BD Unidades'!$AH:$AH,'[4]BD Unidades'!$A:$A,'BD Centrales 2024'!$A1073),"-")</f>
        <v>0.78600000000000014</v>
      </c>
      <c r="AH1073" s="25">
        <f>SUMIFS('[4]BD Unidades'!$AJ$3:$AJ$1424,'[4]BD Unidades'!$A$3:$A$1424,$A1073)</f>
        <v>8784</v>
      </c>
      <c r="AI1073" s="25">
        <f>SUMIFS('[4]BD Unidades'!$AL$3:$AL$1424,'[4]BD Unidades'!$A$3:$A$1424,$A1073)</f>
        <v>0</v>
      </c>
      <c r="AJ1073" s="26">
        <f t="shared" si="65"/>
        <v>0</v>
      </c>
      <c r="AK1073" s="27">
        <f>IFERROR(SUMIFS('[4]BD Unidades'!$AO$3:$AO$1424,'[4]BD Unidades'!$A$3:$A$1424,$A1073),"-")</f>
        <v>0</v>
      </c>
      <c r="AL1073" s="27">
        <f>IFERROR(SUMIFS('[4]BD Unidades'!$AQ$3:$AQ$1424,'[4]BD Unidades'!$A$3:$A$1424,$A1073),"-")</f>
        <v>0</v>
      </c>
      <c r="AM1073" s="27">
        <f>IFERROR(SUMIFS('[4]BD Unidades'!$AS$3:$AS$1424,'[4]BD Unidades'!$A$3:$A$1424,$A1073),"-")</f>
        <v>0</v>
      </c>
      <c r="AN1073" s="27">
        <f>IFERROR(SUMIFS('[4]BD Unidades'!$AU$3:$AU$1424,'[4]BD Unidades'!$A$3:$A$1424,$A1073),"-")</f>
        <v>0</v>
      </c>
      <c r="AO1073" s="27">
        <f>IFERROR(SUMIFS('[4]BD Unidades'!$AW$3:$AW$1424,'[4]BD Unidades'!$A$3:$A$1424,$A1073),"-")</f>
        <v>0</v>
      </c>
      <c r="AP1073" s="27">
        <f>IFERROR(SUMIFS('[4]BD Unidades'!$AY$3:$AY$1424,'[4]BD Unidades'!$A$3:$A$1424,$A1073),"-")</f>
        <v>0</v>
      </c>
      <c r="AQ1073" s="25">
        <f>IFERROR(SUMIFS('[4]BD Unidades'!$AZ$3:$AZ$1424,'[4]BD Unidades'!$A$3:$A$1424,$A1073),"-")</f>
        <v>0.78600000000000014</v>
      </c>
      <c r="AR1073" s="25">
        <f>IFERROR(SUMIFS('[4]BD Unidades'!$BA$3:$BA$1424,'[4]BD Unidades'!$A$3:$A$1424,$A1073),"-")</f>
        <v>0.8</v>
      </c>
      <c r="AS1073" s="28">
        <f>SUMIFS('[4]BD Unidades'!$BC$3:$BC$1424,'[4]BD Unidades'!$A$3:$A$1424,$A1073)</f>
        <v>1E-4</v>
      </c>
      <c r="AT1073" s="28">
        <f>SUMIFS('[4]BD Unidades'!$BE$3:$BE$1424,'[4]BD Unidades'!$A$3:$A$1424,$A1073)</f>
        <v>1</v>
      </c>
      <c r="AU1073" s="29">
        <f t="shared" si="66"/>
        <v>0.99990000000000001</v>
      </c>
      <c r="AV1073" s="30">
        <f t="shared" si="67"/>
        <v>0</v>
      </c>
      <c r="AW1073" s="25">
        <f>IFERROR(SUMIFS('[4]BD Unidades'!$BI$3:$BI$1424,'[4]BD Unidades'!$A$3:$A$1424,$A1073),"-")</f>
        <v>0.78592139999999955</v>
      </c>
      <c r="AX1073" s="25">
        <f>IFERROR(SUMIFS('[4]BD Unidades'!$BJ$3:$BJ$1424,'[4]BD Unidades'!$A$3:$A$1424,$A1073),"-")</f>
        <v>0.50506684954381964</v>
      </c>
    </row>
    <row r="1074" spans="1:50" ht="14.4" x14ac:dyDescent="0.3">
      <c r="A1074" s="7">
        <v>254</v>
      </c>
      <c r="B1074" s="7" t="s">
        <v>5807</v>
      </c>
      <c r="D1074" s="8" t="s">
        <v>5808</v>
      </c>
      <c r="E1074" s="19" t="s">
        <v>2970</v>
      </c>
      <c r="F1074" s="19" t="s">
        <v>2971</v>
      </c>
      <c r="G1074" s="19" t="s">
        <v>5809</v>
      </c>
      <c r="H1074" s="19">
        <v>1</v>
      </c>
      <c r="I1074" s="19">
        <v>2024</v>
      </c>
      <c r="J1074" s="19" t="s">
        <v>45</v>
      </c>
      <c r="K1074" s="19" t="s">
        <v>5267</v>
      </c>
      <c r="L1074" s="19" t="s">
        <v>213</v>
      </c>
      <c r="M1074" s="19" t="s">
        <v>68</v>
      </c>
      <c r="N1074" s="19" t="s">
        <v>214</v>
      </c>
      <c r="O1074" s="19" t="s">
        <v>5810</v>
      </c>
      <c r="P1074" s="19" t="s">
        <v>51</v>
      </c>
      <c r="Q1074" s="9" t="s">
        <v>5811</v>
      </c>
      <c r="R1074" s="20">
        <v>0.83</v>
      </c>
      <c r="S1074" s="20">
        <v>0</v>
      </c>
      <c r="T1074" s="20">
        <v>0.83</v>
      </c>
      <c r="U1074" s="20" t="s">
        <v>397</v>
      </c>
      <c r="V1074" s="21">
        <f>_xlfn.XLOOKUP(D1074,'[4]Gen. Real'!$A$2:$A$1168,'[4]Gen. Real'!$C$2:$C$1168,"-",0)</f>
        <v>0</v>
      </c>
      <c r="W1074" s="22"/>
      <c r="X1074" s="22" t="str">
        <f>_xlfn.XLOOKUP(D1074,[4]Vertimiento!$J$2:$J$119,[4]Vertimiento!$K$2:$K$119,"-",0)</f>
        <v>-</v>
      </c>
      <c r="Y1074" s="23" t="str">
        <f t="shared" si="64"/>
        <v>-</v>
      </c>
      <c r="Z1074" s="19" t="str">
        <f>_xlfn.XLOOKUP(D1074,[4]Cmg!$I$4:$I$99,[4]Cmg!$M$4:$M$99,"----",0,1)</f>
        <v>----</v>
      </c>
      <c r="AA1074" s="19" t="str">
        <f>_xlfn.XLOOKUP(D1074,[4]Cmg!$A$4:$A$101,[4]Cmg!$B$4:$B$101,"----",0,1)</f>
        <v>----</v>
      </c>
      <c r="AB1074" s="19" t="str">
        <f>_xlfn.XLOOKUP(D1074,[4]Cmg!$E$4:$E$101,[4]Cmg!$F$4:$F$101,"----",0,1)</f>
        <v>----</v>
      </c>
      <c r="AC1074" s="19" t="str">
        <f>_xlfn.XLOOKUP(D1074,[4]Cmg!$O$4:$O$101,[4]Cmg!$P$4:$P$101,"----",0,1)</f>
        <v>----</v>
      </c>
      <c r="AD1074" s="24" t="str">
        <f>_xlfn.XLOOKUP(D1074,[4]Cmg!$S$4:$S$101,[4]Cmg!$U$4:$U$101,"----",0,1)</f>
        <v>----</v>
      </c>
      <c r="AG1074" s="25">
        <f>IFERROR(SUMIFS('[4]BD Unidades'!$AH:$AH,'[4]BD Unidades'!$A:$A,'BD Centrales 2024'!$A1074),"-")</f>
        <v>0</v>
      </c>
      <c r="AH1074" s="25">
        <f>SUMIFS('[4]BD Unidades'!$AJ$3:$AJ$1424,'[4]BD Unidades'!$A$3:$A$1424,$A1074)</f>
        <v>0</v>
      </c>
      <c r="AI1074" s="25">
        <f>SUMIFS('[4]BD Unidades'!$AL$3:$AL$1424,'[4]BD Unidades'!$A$3:$A$1424,$A1074)</f>
        <v>0</v>
      </c>
      <c r="AJ1074" s="26" t="str">
        <f t="shared" si="65"/>
        <v>-</v>
      </c>
      <c r="AK1074" s="27">
        <f>IFERROR(SUMIFS('[4]BD Unidades'!$AO$3:$AO$1424,'[4]BD Unidades'!$A$3:$A$1424,$A1074),"-")</f>
        <v>0</v>
      </c>
      <c r="AL1074" s="27">
        <f>IFERROR(SUMIFS('[4]BD Unidades'!$AQ$3:$AQ$1424,'[4]BD Unidades'!$A$3:$A$1424,$A1074),"-")</f>
        <v>0</v>
      </c>
      <c r="AM1074" s="27">
        <f>IFERROR(SUMIFS('[4]BD Unidades'!$AS$3:$AS$1424,'[4]BD Unidades'!$A$3:$A$1424,$A1074),"-")</f>
        <v>0</v>
      </c>
      <c r="AN1074" s="27">
        <f>IFERROR(SUMIFS('[4]BD Unidades'!$AU$3:$AU$1424,'[4]BD Unidades'!$A$3:$A$1424,$A1074),"-")</f>
        <v>0</v>
      </c>
      <c r="AO1074" s="27">
        <f>IFERROR(SUMIFS('[4]BD Unidades'!$AW$3:$AW$1424,'[4]BD Unidades'!$A$3:$A$1424,$A1074),"-")</f>
        <v>0</v>
      </c>
      <c r="AP1074" s="27">
        <f>IFERROR(SUMIFS('[4]BD Unidades'!$AY$3:$AY$1424,'[4]BD Unidades'!$A$3:$A$1424,$A1074),"-")</f>
        <v>0</v>
      </c>
      <c r="AQ1074" s="25">
        <f>IFERROR(SUMIFS('[4]BD Unidades'!$AZ$3:$AZ$1424,'[4]BD Unidades'!$A$3:$A$1424,$A1074),"-")</f>
        <v>0</v>
      </c>
      <c r="AR1074" s="25">
        <f>IFERROR(SUMIFS('[4]BD Unidades'!$BA$3:$BA$1424,'[4]BD Unidades'!$A$3:$A$1424,$A1074),"-")</f>
        <v>0</v>
      </c>
      <c r="AS1074" s="28">
        <f>SUMIFS('[4]BD Unidades'!$BC$3:$BC$1424,'[4]BD Unidades'!$A$3:$A$1424,$A1074)</f>
        <v>0</v>
      </c>
      <c r="AT1074" s="28">
        <f>SUMIFS('[4]BD Unidades'!$BE$3:$BE$1424,'[4]BD Unidades'!$A$3:$A$1424,$A1074)</f>
        <v>0</v>
      </c>
      <c r="AU1074" s="29">
        <f t="shared" si="66"/>
        <v>0</v>
      </c>
      <c r="AV1074" s="30">
        <f t="shared" si="67"/>
        <v>0</v>
      </c>
      <c r="AW1074" s="25">
        <f>IFERROR(SUMIFS('[4]BD Unidades'!$BI$3:$BI$1424,'[4]BD Unidades'!$A$3:$A$1424,$A1074),"-")</f>
        <v>0</v>
      </c>
      <c r="AX1074" s="25">
        <f>IFERROR(SUMIFS('[4]BD Unidades'!$BJ$3:$BJ$1424,'[4]BD Unidades'!$A$3:$A$1424,$A1074),"-")</f>
        <v>0</v>
      </c>
    </row>
    <row r="1075" spans="1:50" ht="14.4" x14ac:dyDescent="0.3">
      <c r="A1075" s="7">
        <v>255</v>
      </c>
      <c r="B1075" s="7" t="s">
        <v>5812</v>
      </c>
      <c r="D1075" s="8" t="s">
        <v>5813</v>
      </c>
      <c r="E1075" s="19" t="s">
        <v>2970</v>
      </c>
      <c r="F1075" s="19" t="s">
        <v>2971</v>
      </c>
      <c r="G1075" s="19" t="s">
        <v>5814</v>
      </c>
      <c r="H1075" s="19">
        <v>5</v>
      </c>
      <c r="I1075" s="19">
        <v>2024</v>
      </c>
      <c r="J1075" s="19" t="s">
        <v>45</v>
      </c>
      <c r="K1075" s="19" t="s">
        <v>5267</v>
      </c>
      <c r="L1075" s="19" t="s">
        <v>213</v>
      </c>
      <c r="M1075" s="19" t="s">
        <v>68</v>
      </c>
      <c r="N1075" s="19" t="s">
        <v>214</v>
      </c>
      <c r="O1075" s="19" t="s">
        <v>5815</v>
      </c>
      <c r="P1075" s="19" t="s">
        <v>51</v>
      </c>
      <c r="Q1075" s="9" t="s">
        <v>5816</v>
      </c>
      <c r="R1075" s="20">
        <v>2.4</v>
      </c>
      <c r="S1075" s="20">
        <v>0</v>
      </c>
      <c r="T1075" s="20">
        <v>2.4</v>
      </c>
      <c r="U1075" s="20" t="s">
        <v>397</v>
      </c>
      <c r="V1075" s="21">
        <f>_xlfn.XLOOKUP(D1075,'[4]Gen. Real'!$A$2:$A$1168,'[4]Gen. Real'!$C$2:$C$1168,"-",0)</f>
        <v>2.7190000000000009E-2</v>
      </c>
      <c r="W1075" s="22"/>
      <c r="X1075" s="22" t="str">
        <f>_xlfn.XLOOKUP(D1075,[4]Vertimiento!$J$2:$J$119,[4]Vertimiento!$K$2:$K$119,"-",0)</f>
        <v>-</v>
      </c>
      <c r="Y1075" s="23" t="str">
        <f t="shared" si="64"/>
        <v>-</v>
      </c>
      <c r="Z1075" s="19" t="str">
        <f>_xlfn.XLOOKUP(D1075,[4]Cmg!$I$4:$I$99,[4]Cmg!$M$4:$M$99,"----",0,1)</f>
        <v>----</v>
      </c>
      <c r="AA1075" s="19" t="str">
        <f>_xlfn.XLOOKUP(D1075,[4]Cmg!$A$4:$A$101,[4]Cmg!$B$4:$B$101,"----",0,1)</f>
        <v>----</v>
      </c>
      <c r="AB1075" s="19" t="str">
        <f>_xlfn.XLOOKUP(D1075,[4]Cmg!$E$4:$E$101,[4]Cmg!$F$4:$F$101,"----",0,1)</f>
        <v>----</v>
      </c>
      <c r="AC1075" s="19" t="str">
        <f>_xlfn.XLOOKUP(D1075,[4]Cmg!$O$4:$O$101,[4]Cmg!$P$4:$P$101,"----",0,1)</f>
        <v>----</v>
      </c>
      <c r="AD1075" s="24" t="str">
        <f>_xlfn.XLOOKUP(D1075,[4]Cmg!$S$4:$S$101,[4]Cmg!$U$4:$U$101,"----",0,1)</f>
        <v>----</v>
      </c>
      <c r="AG1075" s="25">
        <f>IFERROR(SUMIFS('[4]BD Unidades'!$AH:$AH,'[4]BD Unidades'!$A:$A,'BD Centrales 2024'!$A1075),"-")</f>
        <v>2.4</v>
      </c>
      <c r="AH1075" s="25">
        <f>SUMIFS('[4]BD Unidades'!$AJ$3:$AJ$1424,'[4]BD Unidades'!$A$3:$A$1424,$A1075)</f>
        <v>8784</v>
      </c>
      <c r="AI1075" s="25">
        <f>SUMIFS('[4]BD Unidades'!$AL$3:$AL$1424,'[4]BD Unidades'!$A$3:$A$1424,$A1075)</f>
        <v>0</v>
      </c>
      <c r="AJ1075" s="26">
        <f t="shared" si="65"/>
        <v>0</v>
      </c>
      <c r="AK1075" s="27">
        <f>IFERROR(SUMIFS('[4]BD Unidades'!$AO$3:$AO$1424,'[4]BD Unidades'!$A$3:$A$1424,$A1075),"-")</f>
        <v>0</v>
      </c>
      <c r="AL1075" s="27">
        <f>IFERROR(SUMIFS('[4]BD Unidades'!$AQ$3:$AQ$1424,'[4]BD Unidades'!$A$3:$A$1424,$A1075),"-")</f>
        <v>0</v>
      </c>
      <c r="AM1075" s="27">
        <f>IFERROR(SUMIFS('[4]BD Unidades'!$AS$3:$AS$1424,'[4]BD Unidades'!$A$3:$A$1424,$A1075),"-")</f>
        <v>0</v>
      </c>
      <c r="AN1075" s="27">
        <f>IFERROR(SUMIFS('[4]BD Unidades'!$AU$3:$AU$1424,'[4]BD Unidades'!$A$3:$A$1424,$A1075),"-")</f>
        <v>0</v>
      </c>
      <c r="AO1075" s="27">
        <f>IFERROR(SUMIFS('[4]BD Unidades'!$AW$3:$AW$1424,'[4]BD Unidades'!$A$3:$A$1424,$A1075),"-")</f>
        <v>0</v>
      </c>
      <c r="AP1075" s="27">
        <f>IFERROR(SUMIFS('[4]BD Unidades'!$AY$3:$AY$1424,'[4]BD Unidades'!$A$3:$A$1424,$A1075),"-")</f>
        <v>0</v>
      </c>
      <c r="AQ1075" s="25">
        <f>IFERROR(SUMIFS('[4]BD Unidades'!$AZ$3:$AZ$1424,'[4]BD Unidades'!$A$3:$A$1424,$A1075),"-")</f>
        <v>2.4</v>
      </c>
      <c r="AR1075" s="25">
        <f>IFERROR(SUMIFS('[4]BD Unidades'!$BA$3:$BA$1424,'[4]BD Unidades'!$A$3:$A$1424,$A1075),"-")</f>
        <v>2.4</v>
      </c>
      <c r="AS1075" s="28">
        <f>SUMIFS('[4]BD Unidades'!$BC$3:$BC$1424,'[4]BD Unidades'!$A$3:$A$1424,$A1075)</f>
        <v>1E-4</v>
      </c>
      <c r="AT1075" s="28">
        <f>SUMIFS('[4]BD Unidades'!$BE$3:$BE$1424,'[4]BD Unidades'!$A$3:$A$1424,$A1075)</f>
        <v>1</v>
      </c>
      <c r="AU1075" s="29">
        <f t="shared" si="66"/>
        <v>0.99990000000000001</v>
      </c>
      <c r="AV1075" s="30">
        <f t="shared" si="67"/>
        <v>0</v>
      </c>
      <c r="AW1075" s="25">
        <f>IFERROR(SUMIFS('[4]BD Unidades'!$BI$3:$BI$1424,'[4]BD Unidades'!$A$3:$A$1424,$A1075),"-")</f>
        <v>2.3997600000000014</v>
      </c>
      <c r="AX1075" s="25">
        <f>IFERROR(SUMIFS('[4]BD Unidades'!$BJ$3:$BJ$1424,'[4]BD Unidades'!$A$3:$A$1424,$A1075),"-")</f>
        <v>1.5421888535689168</v>
      </c>
    </row>
    <row r="1076" spans="1:50" ht="14.4" x14ac:dyDescent="0.3">
      <c r="A1076" s="7">
        <v>256</v>
      </c>
      <c r="B1076" s="7" t="s">
        <v>5817</v>
      </c>
      <c r="D1076" s="8" t="s">
        <v>5818</v>
      </c>
      <c r="E1076" s="19" t="s">
        <v>2970</v>
      </c>
      <c r="F1076" s="19" t="s">
        <v>2971</v>
      </c>
      <c r="G1076" s="19" t="s">
        <v>5819</v>
      </c>
      <c r="H1076" s="19">
        <v>4</v>
      </c>
      <c r="I1076" s="19">
        <v>2024</v>
      </c>
      <c r="J1076" s="19" t="s">
        <v>45</v>
      </c>
      <c r="K1076" s="19" t="s">
        <v>5267</v>
      </c>
      <c r="L1076" s="19" t="s">
        <v>213</v>
      </c>
      <c r="M1076" s="19" t="s">
        <v>68</v>
      </c>
      <c r="N1076" s="19" t="s">
        <v>214</v>
      </c>
      <c r="O1076" s="19" t="s">
        <v>215</v>
      </c>
      <c r="P1076" s="19" t="s">
        <v>51</v>
      </c>
      <c r="Q1076" s="9" t="s">
        <v>5754</v>
      </c>
      <c r="R1076" s="20">
        <v>3.4</v>
      </c>
      <c r="S1076" s="20">
        <v>0</v>
      </c>
      <c r="T1076" s="20">
        <v>3.4</v>
      </c>
      <c r="U1076" s="20" t="s">
        <v>397</v>
      </c>
      <c r="V1076" s="21">
        <f>_xlfn.XLOOKUP(D1076,'[4]Gen. Real'!$A$2:$A$1168,'[4]Gen. Real'!$C$2:$C$1168,"-",0)</f>
        <v>0</v>
      </c>
      <c r="W1076" s="22"/>
      <c r="X1076" s="22" t="str">
        <f>_xlfn.XLOOKUP(D1076,[4]Vertimiento!$J$2:$J$119,[4]Vertimiento!$K$2:$K$119,"-",0)</f>
        <v>-</v>
      </c>
      <c r="Y1076" s="23" t="str">
        <f t="shared" si="64"/>
        <v>-</v>
      </c>
      <c r="Z1076" s="19" t="str">
        <f>_xlfn.XLOOKUP(D1076,[4]Cmg!$I$4:$I$99,[4]Cmg!$M$4:$M$99,"----",0,1)</f>
        <v>----</v>
      </c>
      <c r="AA1076" s="19" t="str">
        <f>_xlfn.XLOOKUP(D1076,[4]Cmg!$A$4:$A$101,[4]Cmg!$B$4:$B$101,"----",0,1)</f>
        <v>----</v>
      </c>
      <c r="AB1076" s="19" t="str">
        <f>_xlfn.XLOOKUP(D1076,[4]Cmg!$E$4:$E$101,[4]Cmg!$F$4:$F$101,"----",0,1)</f>
        <v>----</v>
      </c>
      <c r="AC1076" s="19" t="str">
        <f>_xlfn.XLOOKUP(D1076,[4]Cmg!$O$4:$O$101,[4]Cmg!$P$4:$P$101,"----",0,1)</f>
        <v>----</v>
      </c>
      <c r="AD1076" s="24" t="str">
        <f>_xlfn.XLOOKUP(D1076,[4]Cmg!$S$4:$S$101,[4]Cmg!$U$4:$U$101,"----",0,1)</f>
        <v>----</v>
      </c>
      <c r="AG1076" s="25">
        <f>IFERROR(SUMIFS('[4]BD Unidades'!$AH:$AH,'[4]BD Unidades'!$A:$A,'BD Centrales 2024'!$A1076),"-")</f>
        <v>3.4</v>
      </c>
      <c r="AH1076" s="25">
        <f>SUMIFS('[4]BD Unidades'!$AJ$3:$AJ$1424,'[4]BD Unidades'!$A$3:$A$1424,$A1076)</f>
        <v>8784</v>
      </c>
      <c r="AI1076" s="25">
        <f>SUMIFS('[4]BD Unidades'!$AL$3:$AL$1424,'[4]BD Unidades'!$A$3:$A$1424,$A1076)</f>
        <v>0</v>
      </c>
      <c r="AJ1076" s="26">
        <f t="shared" si="65"/>
        <v>0</v>
      </c>
      <c r="AK1076" s="27">
        <f>IFERROR(SUMIFS('[4]BD Unidades'!$AO$3:$AO$1424,'[4]BD Unidades'!$A$3:$A$1424,$A1076),"-")</f>
        <v>0</v>
      </c>
      <c r="AL1076" s="27">
        <f>IFERROR(SUMIFS('[4]BD Unidades'!$AQ$3:$AQ$1424,'[4]BD Unidades'!$A$3:$A$1424,$A1076),"-")</f>
        <v>0</v>
      </c>
      <c r="AM1076" s="27">
        <f>IFERROR(SUMIFS('[4]BD Unidades'!$AS$3:$AS$1424,'[4]BD Unidades'!$A$3:$A$1424,$A1076),"-")</f>
        <v>0</v>
      </c>
      <c r="AN1076" s="27">
        <f>IFERROR(SUMIFS('[4]BD Unidades'!$AU$3:$AU$1424,'[4]BD Unidades'!$A$3:$A$1424,$A1076),"-")</f>
        <v>0</v>
      </c>
      <c r="AO1076" s="27">
        <f>IFERROR(SUMIFS('[4]BD Unidades'!$AW$3:$AW$1424,'[4]BD Unidades'!$A$3:$A$1424,$A1076),"-")</f>
        <v>0</v>
      </c>
      <c r="AP1076" s="27">
        <f>IFERROR(SUMIFS('[4]BD Unidades'!$AY$3:$AY$1424,'[4]BD Unidades'!$A$3:$A$1424,$A1076),"-")</f>
        <v>0</v>
      </c>
      <c r="AQ1076" s="25">
        <f>IFERROR(SUMIFS('[4]BD Unidades'!$AZ$3:$AZ$1424,'[4]BD Unidades'!$A$3:$A$1424,$A1076),"-")</f>
        <v>3.4</v>
      </c>
      <c r="AR1076" s="25">
        <f>IFERROR(SUMIFS('[4]BD Unidades'!$BA$3:$BA$1424,'[4]BD Unidades'!$A$3:$A$1424,$A1076),"-")</f>
        <v>3.4</v>
      </c>
      <c r="AS1076" s="28">
        <f>SUMIFS('[4]BD Unidades'!$BC$3:$BC$1424,'[4]BD Unidades'!$A$3:$A$1424,$A1076)</f>
        <v>1E-4</v>
      </c>
      <c r="AT1076" s="28">
        <f>SUMIFS('[4]BD Unidades'!$BE$3:$BE$1424,'[4]BD Unidades'!$A$3:$A$1424,$A1076)</f>
        <v>1</v>
      </c>
      <c r="AU1076" s="29">
        <f t="shared" si="66"/>
        <v>0.99990000000000001</v>
      </c>
      <c r="AV1076" s="30">
        <f t="shared" si="67"/>
        <v>0</v>
      </c>
      <c r="AW1076" s="25">
        <f>IFERROR(SUMIFS('[4]BD Unidades'!$BI$3:$BI$1424,'[4]BD Unidades'!$A$3:$A$1424,$A1076),"-")</f>
        <v>3.3996599999999972</v>
      </c>
      <c r="AX1076" s="25">
        <f>IFERROR(SUMIFS('[4]BD Unidades'!$BJ$3:$BJ$1424,'[4]BD Unidades'!$A$3:$A$1424,$A1076),"-")</f>
        <v>2.1847675425559623</v>
      </c>
    </row>
    <row r="1077" spans="1:50" ht="14.4" x14ac:dyDescent="0.3">
      <c r="A1077" s="7">
        <v>259</v>
      </c>
      <c r="B1077" s="7" t="s">
        <v>5631</v>
      </c>
      <c r="D1077" s="8" t="s">
        <v>5632</v>
      </c>
      <c r="E1077" s="19" t="s">
        <v>5450</v>
      </c>
      <c r="F1077" s="19" t="s">
        <v>5588</v>
      </c>
      <c r="G1077" s="19" t="s">
        <v>5633</v>
      </c>
      <c r="H1077" s="19">
        <v>3</v>
      </c>
      <c r="I1077" s="19">
        <v>2024</v>
      </c>
      <c r="J1077" s="19" t="s">
        <v>45</v>
      </c>
      <c r="K1077" s="19" t="s">
        <v>5276</v>
      </c>
      <c r="L1077" s="19" t="s">
        <v>47</v>
      </c>
      <c r="M1077" s="19" t="s">
        <v>229</v>
      </c>
      <c r="N1077" s="19" t="s">
        <v>1842</v>
      </c>
      <c r="O1077" s="19" t="s">
        <v>4001</v>
      </c>
      <c r="P1077" s="19" t="s">
        <v>51</v>
      </c>
      <c r="Q1077" s="9" t="s">
        <v>5634</v>
      </c>
      <c r="R1077" s="20">
        <v>33</v>
      </c>
      <c r="S1077" s="20">
        <v>0</v>
      </c>
      <c r="T1077" s="20">
        <v>33</v>
      </c>
      <c r="U1077" s="20">
        <v>4</v>
      </c>
      <c r="V1077" s="21">
        <f>_xlfn.XLOOKUP(D1077,'[4]Gen. Real'!$A$2:$A$1168,'[4]Gen. Real'!$C$2:$C$1168,"-",0)</f>
        <v>163.00959999999998</v>
      </c>
      <c r="W1077" s="22"/>
      <c r="X1077" s="22" t="str">
        <f>_xlfn.XLOOKUP(D1077,[4]Vertimiento!$J$2:$J$119,[4]Vertimiento!$K$2:$K$119,"-",0)</f>
        <v>-</v>
      </c>
      <c r="Y1077" s="23" t="str">
        <f t="shared" si="64"/>
        <v>-</v>
      </c>
      <c r="Z1077" s="19" t="str">
        <f>_xlfn.XLOOKUP(D1077,[4]Cmg!$I$4:$I$99,[4]Cmg!$M$4:$M$99,"----",0,1)</f>
        <v>----</v>
      </c>
      <c r="AA1077" s="19" t="str">
        <f>_xlfn.XLOOKUP(D1077,[4]Cmg!$A$4:$A$101,[4]Cmg!$B$4:$B$101,"----",0,1)</f>
        <v>----</v>
      </c>
      <c r="AB1077" s="19" t="str">
        <f>_xlfn.XLOOKUP(D1077,[4]Cmg!$E$4:$E$101,[4]Cmg!$F$4:$F$101,"----",0,1)</f>
        <v>----</v>
      </c>
      <c r="AC1077" s="19" t="str">
        <f>_xlfn.XLOOKUP(D1077,[4]Cmg!$O$4:$O$101,[4]Cmg!$P$4:$P$101,"----",0,1)</f>
        <v>----</v>
      </c>
      <c r="AD1077" s="24" t="str">
        <f>_xlfn.XLOOKUP(D1077,[4]Cmg!$S$4:$S$101,[4]Cmg!$U$4:$U$101,"----",0,1)</f>
        <v>----</v>
      </c>
      <c r="AG1077" s="25">
        <f>IFERROR(SUMIFS('[4]BD Unidades'!$AH:$AH,'[4]BD Unidades'!$A:$A,'BD Centrales 2024'!$A1077),"-")</f>
        <v>0</v>
      </c>
      <c r="AH1077" s="25">
        <f>SUMIFS('[4]BD Unidades'!$AJ$3:$AJ$1424,'[4]BD Unidades'!$A$3:$A$1424,$A1077)</f>
        <v>8173.0416666666624</v>
      </c>
      <c r="AI1077" s="25">
        <f>SUMIFS('[4]BD Unidades'!$AL$3:$AL$1424,'[4]BD Unidades'!$A$3:$A$1424,$A1077)</f>
        <v>95.080934343434308</v>
      </c>
      <c r="AJ1077" s="26">
        <f t="shared" si="65"/>
        <v>1.1499700588839661E-2</v>
      </c>
      <c r="AK1077" s="27">
        <f>IFERROR(SUMIFS('[4]BD Unidades'!$AO$3:$AO$1424,'[4]BD Unidades'!$A$3:$A$1424,$A1077),"-")</f>
        <v>0</v>
      </c>
      <c r="AL1077" s="27">
        <f>IFERROR(SUMIFS('[4]BD Unidades'!$AQ$3:$AQ$1424,'[4]BD Unidades'!$A$3:$A$1424,$A1077),"-")</f>
        <v>0</v>
      </c>
      <c r="AM1077" s="27">
        <f>IFERROR(SUMIFS('[4]BD Unidades'!$AS$3:$AS$1424,'[4]BD Unidades'!$A$3:$A$1424,$A1077),"-")</f>
        <v>0</v>
      </c>
      <c r="AN1077" s="27">
        <f>IFERROR(SUMIFS('[4]BD Unidades'!$AU$3:$AU$1424,'[4]BD Unidades'!$A$3:$A$1424,$A1077),"-")</f>
        <v>0</v>
      </c>
      <c r="AO1077" s="27">
        <f>IFERROR(SUMIFS('[4]BD Unidades'!$AW$3:$AW$1424,'[4]BD Unidades'!$A$3:$A$1424,$A1077),"-")</f>
        <v>0</v>
      </c>
      <c r="AP1077" s="27">
        <f>IFERROR(SUMIFS('[4]BD Unidades'!$AY$3:$AY$1424,'[4]BD Unidades'!$A$3:$A$1424,$A1077),"-")</f>
        <v>0</v>
      </c>
      <c r="AQ1077" s="25">
        <f>IFERROR(SUMIFS('[4]BD Unidades'!$AZ$3:$AZ$1424,'[4]BD Unidades'!$A$3:$A$1424,$A1077),"-")</f>
        <v>0</v>
      </c>
      <c r="AR1077" s="25">
        <f>IFERROR(SUMIFS('[4]BD Unidades'!$BA$3:$BA$1424,'[4]BD Unidades'!$A$3:$A$1424,$A1077),"-")</f>
        <v>32.697498744568634</v>
      </c>
      <c r="AS1077" s="28">
        <f>SUMIFS('[4]BD Unidades'!$BC$3:$BC$1424,'[4]BD Unidades'!$A$3:$A$1424,$A1077)</f>
        <v>0</v>
      </c>
      <c r="AT1077" s="28">
        <f>SUMIFS('[4]BD Unidades'!$BE$3:$BE$1424,'[4]BD Unidades'!$A$3:$A$1424,$A1077)</f>
        <v>0</v>
      </c>
      <c r="AU1077" s="29">
        <f t="shared" si="66"/>
        <v>0</v>
      </c>
      <c r="AV1077" s="30">
        <f t="shared" si="67"/>
        <v>0</v>
      </c>
      <c r="AW1077" s="25">
        <f>IFERROR(SUMIFS('[4]BD Unidades'!$BI$3:$BI$1424,'[4]BD Unidades'!$A$3:$A$1424,$A1077),"-")</f>
        <v>0</v>
      </c>
      <c r="AX1077" s="25">
        <f>IFERROR(SUMIFS('[4]BD Unidades'!$BJ$3:$BJ$1424,'[4]BD Unidades'!$A$3:$A$1424,$A1077),"-")</f>
        <v>0</v>
      </c>
    </row>
    <row r="1078" spans="1:50" ht="14.4" x14ac:dyDescent="0.3">
      <c r="A1078" s="7">
        <v>265</v>
      </c>
      <c r="B1078" s="7" t="s">
        <v>5503</v>
      </c>
      <c r="D1078" s="8" t="s">
        <v>5504</v>
      </c>
      <c r="E1078" s="19" t="s">
        <v>5505</v>
      </c>
      <c r="F1078" s="19" t="s">
        <v>5505</v>
      </c>
      <c r="G1078" s="19" t="s">
        <v>5506</v>
      </c>
      <c r="H1078" s="19">
        <v>1</v>
      </c>
      <c r="I1078" s="19">
        <v>2024</v>
      </c>
      <c r="J1078" s="19" t="s">
        <v>45</v>
      </c>
      <c r="K1078" s="19" t="s">
        <v>5267</v>
      </c>
      <c r="L1078" s="19" t="s">
        <v>213</v>
      </c>
      <c r="M1078" s="19" t="s">
        <v>362</v>
      </c>
      <c r="N1078" s="19" t="s">
        <v>1080</v>
      </c>
      <c r="O1078" s="19" t="s">
        <v>5508</v>
      </c>
      <c r="P1078" s="19" t="s">
        <v>51</v>
      </c>
      <c r="Q1078" s="9" t="s">
        <v>5509</v>
      </c>
      <c r="R1078" s="20">
        <v>7.1</v>
      </c>
      <c r="S1078" s="20">
        <v>17.04</v>
      </c>
      <c r="T1078" s="20">
        <v>5.8902000000000001</v>
      </c>
      <c r="U1078" s="20" t="s">
        <v>397</v>
      </c>
      <c r="V1078" s="21">
        <f>_xlfn.XLOOKUP(D1078,'[4]Gen. Real'!$A$2:$A$1168,'[4]Gen. Real'!$C$2:$C$1168,"-",0)</f>
        <v>12.207969999999989</v>
      </c>
      <c r="W1078" s="22"/>
      <c r="X1078" s="22" t="str">
        <f>_xlfn.XLOOKUP(D1078,[4]Vertimiento!$J$2:$J$119,[4]Vertimiento!$K$2:$K$119,"-",0)</f>
        <v>-</v>
      </c>
      <c r="Y1078" s="23" t="str">
        <f t="shared" si="64"/>
        <v>-</v>
      </c>
      <c r="Z1078" s="19" t="str">
        <f>_xlfn.XLOOKUP(D1078,[4]Cmg!$I$4:$I$99,[4]Cmg!$M$4:$M$99,"----",0,1)</f>
        <v>----</v>
      </c>
      <c r="AA1078" s="19" t="str">
        <f>_xlfn.XLOOKUP(D1078,[4]Cmg!$A$4:$A$101,[4]Cmg!$B$4:$B$101,"----",0,1)</f>
        <v>----</v>
      </c>
      <c r="AB1078" s="19" t="str">
        <f>_xlfn.XLOOKUP(D1078,[4]Cmg!$E$4:$E$101,[4]Cmg!$F$4:$F$101,"----",0,1)</f>
        <v>----</v>
      </c>
      <c r="AC1078" s="19" t="str">
        <f>_xlfn.XLOOKUP(D1078,[4]Cmg!$O$4:$O$101,[4]Cmg!$P$4:$P$101,"----",0,1)</f>
        <v>----</v>
      </c>
      <c r="AD1078" s="24" t="str">
        <f>_xlfn.XLOOKUP(D1078,[4]Cmg!$S$4:$S$101,[4]Cmg!$U$4:$U$101,"----",0,1)</f>
        <v>----</v>
      </c>
      <c r="AG1078" s="25">
        <f>IFERROR(SUMIFS('[4]BD Unidades'!$AH:$AH,'[4]BD Unidades'!$A:$A,'BD Centrales 2024'!$A1078),"-")</f>
        <v>7.1</v>
      </c>
      <c r="AH1078" s="25">
        <f>SUMIFS('[4]BD Unidades'!$AJ$3:$AJ$1424,'[4]BD Unidades'!$A$3:$A$1424,$A1078)</f>
        <v>6704.8833333333296</v>
      </c>
      <c r="AI1078" s="25">
        <f>SUMIFS('[4]BD Unidades'!$AL$3:$AL$1424,'[4]BD Unidades'!$A$3:$A$1424,$A1078)</f>
        <v>0</v>
      </c>
      <c r="AJ1078" s="26">
        <f t="shared" si="65"/>
        <v>0</v>
      </c>
      <c r="AK1078" s="27">
        <f>IFERROR(SUMIFS('[4]BD Unidades'!$AO$3:$AO$1424,'[4]BD Unidades'!$A$3:$A$1424,$A1078),"-")</f>
        <v>0</v>
      </c>
      <c r="AL1078" s="27">
        <f>IFERROR(SUMIFS('[4]BD Unidades'!$AQ$3:$AQ$1424,'[4]BD Unidades'!$A$3:$A$1424,$A1078),"-")</f>
        <v>0</v>
      </c>
      <c r="AM1078" s="27">
        <f>IFERROR(SUMIFS('[4]BD Unidades'!$AS$3:$AS$1424,'[4]BD Unidades'!$A$3:$A$1424,$A1078),"-")</f>
        <v>0</v>
      </c>
      <c r="AN1078" s="27">
        <f>IFERROR(SUMIFS('[4]BD Unidades'!$AU$3:$AU$1424,'[4]BD Unidades'!$A$3:$A$1424,$A1078),"-")</f>
        <v>0</v>
      </c>
      <c r="AO1078" s="27">
        <f>IFERROR(SUMIFS('[4]BD Unidades'!$AW$3:$AW$1424,'[4]BD Unidades'!$A$3:$A$1424,$A1078),"-")</f>
        <v>0</v>
      </c>
      <c r="AP1078" s="27">
        <f>IFERROR(SUMIFS('[4]BD Unidades'!$AY$3:$AY$1424,'[4]BD Unidades'!$A$3:$A$1424,$A1078),"-")</f>
        <v>0</v>
      </c>
      <c r="AQ1078" s="25">
        <f>IFERROR(SUMIFS('[4]BD Unidades'!$AZ$3:$AZ$1424,'[4]BD Unidades'!$A$3:$A$1424,$A1078),"-")</f>
        <v>7.0265325683914099</v>
      </c>
      <c r="AR1078" s="25">
        <f>IFERROR(SUMIFS('[4]BD Unidades'!$BA$3:$BA$1424,'[4]BD Unidades'!$A$3:$A$1424,$A1078),"-")</f>
        <v>7.1000000000000103</v>
      </c>
      <c r="AS1078" s="28">
        <f>SUMIFS('[4]BD Unidades'!$BC$3:$BC$1424,'[4]BD Unidades'!$A$3:$A$1424,$A1078)</f>
        <v>9.397924568561962E-2</v>
      </c>
      <c r="AT1078" s="28">
        <f>SUMIFS('[4]BD Unidades'!$BE$3:$BE$1424,'[4]BD Unidades'!$A$3:$A$1424,$A1078)</f>
        <v>0.93336369156041299</v>
      </c>
      <c r="AU1078" s="29">
        <f t="shared" si="66"/>
        <v>0.84564687587721998</v>
      </c>
      <c r="AV1078" s="30">
        <f t="shared" si="67"/>
        <v>0.1704</v>
      </c>
      <c r="AW1078" s="25">
        <f>IFERROR(SUMIFS('[4]BD Unidades'!$BI$3:$BI$1424,'[4]BD Unidades'!$A$3:$A$1424,$A1078),"-")</f>
        <v>4.929454425083204</v>
      </c>
      <c r="AX1078" s="25">
        <f>IFERROR(SUMIFS('[4]BD Unidades'!$BJ$3:$BJ$1424,'[4]BD Unidades'!$A$3:$A$1424,$A1078),"-")</f>
        <v>3.1678791498063492</v>
      </c>
    </row>
    <row r="1079" spans="1:50" ht="14.4" x14ac:dyDescent="0.3">
      <c r="A1079" s="7">
        <v>275</v>
      </c>
      <c r="B1079" s="7" t="s">
        <v>5645</v>
      </c>
      <c r="D1079" s="8" t="s">
        <v>5646</v>
      </c>
      <c r="E1079" s="19" t="s">
        <v>5450</v>
      </c>
      <c r="F1079" s="19" t="s">
        <v>5588</v>
      </c>
      <c r="G1079" s="19" t="s">
        <v>5647</v>
      </c>
      <c r="H1079" s="19">
        <v>3</v>
      </c>
      <c r="I1079" s="19">
        <v>2024</v>
      </c>
      <c r="J1079" s="19" t="s">
        <v>45</v>
      </c>
      <c r="K1079" s="19" t="s">
        <v>5276</v>
      </c>
      <c r="L1079" s="19" t="s">
        <v>157</v>
      </c>
      <c r="M1079" s="19" t="s">
        <v>68</v>
      </c>
      <c r="N1079" s="19" t="s">
        <v>68</v>
      </c>
      <c r="O1079" s="19" t="s">
        <v>5649</v>
      </c>
      <c r="P1079" s="19" t="s">
        <v>51</v>
      </c>
      <c r="Q1079" s="9" t="s">
        <v>5650</v>
      </c>
      <c r="R1079" s="20">
        <v>5</v>
      </c>
      <c r="S1079" s="20">
        <v>0</v>
      </c>
      <c r="T1079" s="20">
        <v>5</v>
      </c>
      <c r="U1079" s="20">
        <v>3</v>
      </c>
      <c r="V1079" s="21">
        <f>_xlfn.XLOOKUP(D1079,'[4]Gen. Real'!$A$2:$A$1168,'[4]Gen. Real'!$C$2:$C$1168,"-",0)</f>
        <v>41.837799999999966</v>
      </c>
      <c r="W1079" s="22"/>
      <c r="X1079" s="22" t="str">
        <f>_xlfn.XLOOKUP(D1079,[4]Vertimiento!$J$2:$J$119,[4]Vertimiento!$K$2:$K$119,"-",0)</f>
        <v>-</v>
      </c>
      <c r="Y1079" s="23" t="str">
        <f t="shared" si="64"/>
        <v>-</v>
      </c>
      <c r="Z1079" s="19" t="str">
        <f>_xlfn.XLOOKUP(D1079,[4]Cmg!$I$4:$I$99,[4]Cmg!$M$4:$M$99,"----",0,1)</f>
        <v>----</v>
      </c>
      <c r="AA1079" s="19" t="str">
        <f>_xlfn.XLOOKUP(D1079,[4]Cmg!$A$4:$A$101,[4]Cmg!$B$4:$B$101,"----",0,1)</f>
        <v>----</v>
      </c>
      <c r="AB1079" s="19" t="str">
        <f>_xlfn.XLOOKUP(D1079,[4]Cmg!$E$4:$E$101,[4]Cmg!$F$4:$F$101,"----",0,1)</f>
        <v>----</v>
      </c>
      <c r="AC1079" s="19" t="str">
        <f>_xlfn.XLOOKUP(D1079,[4]Cmg!$O$4:$O$101,[4]Cmg!$P$4:$P$101,"----",0,1)</f>
        <v>----</v>
      </c>
      <c r="AD1079" s="24" t="str">
        <f>_xlfn.XLOOKUP(D1079,[4]Cmg!$S$4:$S$101,[4]Cmg!$U$4:$U$101,"----",0,1)</f>
        <v>----</v>
      </c>
      <c r="AG1079" s="25">
        <f>IFERROR(SUMIFS('[4]BD Unidades'!$AH:$AH,'[4]BD Unidades'!$A:$A,'BD Centrales 2024'!$A1079),"-")</f>
        <v>0</v>
      </c>
      <c r="AH1079" s="25">
        <f>SUMIFS('[4]BD Unidades'!$AJ$3:$AJ$1424,'[4]BD Unidades'!$A$3:$A$1424,$A1079)</f>
        <v>7881.7112000000025</v>
      </c>
      <c r="AI1079" s="25">
        <f>SUMIFS('[4]BD Unidades'!$AL$3:$AL$1424,'[4]BD Unidades'!$A$3:$A$1424,$A1079)</f>
        <v>12.983333333333301</v>
      </c>
      <c r="AJ1079" s="26">
        <f t="shared" si="65"/>
        <v>1.6445643689587334E-3</v>
      </c>
      <c r="AK1079" s="27">
        <f>IFERROR(SUMIFS('[4]BD Unidades'!$AO$3:$AO$1424,'[4]BD Unidades'!$A$3:$A$1424,$A1079),"-")</f>
        <v>0</v>
      </c>
      <c r="AL1079" s="27">
        <f>IFERROR(SUMIFS('[4]BD Unidades'!$AQ$3:$AQ$1424,'[4]BD Unidades'!$A$3:$A$1424,$A1079),"-")</f>
        <v>0</v>
      </c>
      <c r="AM1079" s="27">
        <f>IFERROR(SUMIFS('[4]BD Unidades'!$AS$3:$AS$1424,'[4]BD Unidades'!$A$3:$A$1424,$A1079),"-")</f>
        <v>0</v>
      </c>
      <c r="AN1079" s="27">
        <f>IFERROR(SUMIFS('[4]BD Unidades'!$AU$3:$AU$1424,'[4]BD Unidades'!$A$3:$A$1424,$A1079),"-")</f>
        <v>0</v>
      </c>
      <c r="AO1079" s="27">
        <f>IFERROR(SUMIFS('[4]BD Unidades'!$AW$3:$AW$1424,'[4]BD Unidades'!$A$3:$A$1424,$A1079),"-")</f>
        <v>0</v>
      </c>
      <c r="AP1079" s="27">
        <f>IFERROR(SUMIFS('[4]BD Unidades'!$AY$3:$AY$1424,'[4]BD Unidades'!$A$3:$A$1424,$A1079),"-")</f>
        <v>0</v>
      </c>
      <c r="AQ1079" s="25">
        <f>IFERROR(SUMIFS('[4]BD Unidades'!$AZ$3:$AZ$1424,'[4]BD Unidades'!$A$3:$A$1424,$A1079),"-")</f>
        <v>0</v>
      </c>
      <c r="AR1079" s="25">
        <f>IFERROR(SUMIFS('[4]BD Unidades'!$BA$3:$BA$1424,'[4]BD Unidades'!$A$3:$A$1424,$A1079),"-")</f>
        <v>4.9999999999999982</v>
      </c>
      <c r="AS1079" s="28">
        <f>SUMIFS('[4]BD Unidades'!$BC$3:$BC$1424,'[4]BD Unidades'!$A$3:$A$1424,$A1079)</f>
        <v>0</v>
      </c>
      <c r="AT1079" s="28">
        <f>SUMIFS('[4]BD Unidades'!$BE$3:$BE$1424,'[4]BD Unidades'!$A$3:$A$1424,$A1079)</f>
        <v>0</v>
      </c>
      <c r="AU1079" s="29">
        <f t="shared" si="66"/>
        <v>0</v>
      </c>
      <c r="AV1079" s="30">
        <f t="shared" si="67"/>
        <v>0</v>
      </c>
      <c r="AW1079" s="25">
        <f>IFERROR(SUMIFS('[4]BD Unidades'!$BI$3:$BI$1424,'[4]BD Unidades'!$A$3:$A$1424,$A1079),"-")</f>
        <v>0</v>
      </c>
      <c r="AX1079" s="25">
        <f>IFERROR(SUMIFS('[4]BD Unidades'!$BJ$3:$BJ$1424,'[4]BD Unidades'!$A$3:$A$1424,$A1079),"-")</f>
        <v>0</v>
      </c>
    </row>
    <row r="1080" spans="1:50" ht="14.4" x14ac:dyDescent="0.3">
      <c r="A1080" s="7">
        <v>294</v>
      </c>
      <c r="B1080" s="7" t="s">
        <v>5984</v>
      </c>
      <c r="D1080" s="8" t="s">
        <v>5985</v>
      </c>
      <c r="E1080" s="19" t="s">
        <v>5986</v>
      </c>
      <c r="F1080" s="19" t="s">
        <v>5986</v>
      </c>
      <c r="G1080" s="19" t="s">
        <v>5987</v>
      </c>
      <c r="H1080" s="19">
        <v>2</v>
      </c>
      <c r="I1080" s="19">
        <v>2024</v>
      </c>
      <c r="J1080" s="19" t="s">
        <v>45</v>
      </c>
      <c r="K1080" s="19" t="s">
        <v>5261</v>
      </c>
      <c r="L1080" s="19" t="s">
        <v>47</v>
      </c>
      <c r="M1080" s="19" t="s">
        <v>68</v>
      </c>
      <c r="N1080" s="19" t="s">
        <v>68</v>
      </c>
      <c r="O1080" s="19" t="s">
        <v>1893</v>
      </c>
      <c r="P1080" s="19" t="s">
        <v>51</v>
      </c>
      <c r="Q1080" s="9" t="s">
        <v>278</v>
      </c>
      <c r="R1080" s="20">
        <v>273.11</v>
      </c>
      <c r="S1080" s="20">
        <v>0.8</v>
      </c>
      <c r="T1080" s="20">
        <v>270.923</v>
      </c>
      <c r="U1080" s="20">
        <v>30</v>
      </c>
      <c r="V1080" s="21">
        <f>_xlfn.XLOOKUP(D1080,'[4]Gen. Real'!$A$2:$A$1168,'[4]Gen. Real'!$C$2:$C$1168,"-",0)</f>
        <v>0.9478399999999999</v>
      </c>
      <c r="W1080" s="22"/>
      <c r="X1080" s="22" t="str">
        <f>_xlfn.XLOOKUP(D1080,[4]Vertimiento!$J$2:$J$119,[4]Vertimiento!$K$2:$K$119,"-",0)</f>
        <v>-</v>
      </c>
      <c r="Y1080" s="23" t="str">
        <f t="shared" si="64"/>
        <v>-</v>
      </c>
      <c r="Z1080" s="19" t="str">
        <f>_xlfn.XLOOKUP(D1080,[4]Cmg!$I$4:$I$99,[4]Cmg!$M$4:$M$99,"----",0,1)</f>
        <v>----</v>
      </c>
      <c r="AA1080" s="19" t="str">
        <f>_xlfn.XLOOKUP(D1080,[4]Cmg!$A$4:$A$101,[4]Cmg!$B$4:$B$101,"----",0,1)</f>
        <v>----</v>
      </c>
      <c r="AB1080" s="19" t="str">
        <f>_xlfn.XLOOKUP(D1080,[4]Cmg!$E$4:$E$101,[4]Cmg!$F$4:$F$101,"----",0,1)</f>
        <v>----</v>
      </c>
      <c r="AC1080" s="19" t="str">
        <f>_xlfn.XLOOKUP(D1080,[4]Cmg!$O$4:$O$101,[4]Cmg!$P$4:$P$101,"----",0,1)</f>
        <v>----</v>
      </c>
      <c r="AD1080" s="24" t="str">
        <f>_xlfn.XLOOKUP(D1080,[4]Cmg!$S$4:$S$101,[4]Cmg!$U$4:$U$101,"----",0,1)</f>
        <v>----</v>
      </c>
      <c r="AG1080" s="25">
        <f>IFERROR(SUMIFS('[4]BD Unidades'!$AH:$AH,'[4]BD Unidades'!$A:$A,'BD Centrales 2024'!$A1080),"-")</f>
        <v>271.93200000000002</v>
      </c>
      <c r="AH1080" s="25">
        <f>SUMIFS('[4]BD Unidades'!$AJ$3:$AJ$1424,'[4]BD Unidades'!$A$3:$A$1424,$A1080)</f>
        <v>8498.7144699937708</v>
      </c>
      <c r="AI1080" s="25">
        <f>SUMIFS('[4]BD Unidades'!$AL$3:$AL$1424,'[4]BD Unidades'!$A$3:$A$1424,$A1080)</f>
        <v>0</v>
      </c>
      <c r="AJ1080" s="26">
        <f t="shared" si="65"/>
        <v>0</v>
      </c>
      <c r="AK1080" s="27">
        <f>IFERROR(SUMIFS('[4]BD Unidades'!$AO$3:$AO$1424,'[4]BD Unidades'!$A$3:$A$1424,$A1080),"-")</f>
        <v>0</v>
      </c>
      <c r="AL1080" s="27">
        <f>IFERROR(SUMIFS('[4]BD Unidades'!$AQ$3:$AQ$1424,'[4]BD Unidades'!$A$3:$A$1424,$A1080),"-")</f>
        <v>0</v>
      </c>
      <c r="AM1080" s="27">
        <f>IFERROR(SUMIFS('[4]BD Unidades'!$AS$3:$AS$1424,'[4]BD Unidades'!$A$3:$A$1424,$A1080),"-")</f>
        <v>0</v>
      </c>
      <c r="AN1080" s="27">
        <f>IFERROR(SUMIFS('[4]BD Unidades'!$AU$3:$AU$1424,'[4]BD Unidades'!$A$3:$A$1424,$A1080),"-")</f>
        <v>0</v>
      </c>
      <c r="AO1080" s="27">
        <f>IFERROR(SUMIFS('[4]BD Unidades'!$AW$3:$AW$1424,'[4]BD Unidades'!$A$3:$A$1424,$A1080),"-")</f>
        <v>0</v>
      </c>
      <c r="AP1080" s="27">
        <f>IFERROR(SUMIFS('[4]BD Unidades'!$AY$3:$AY$1424,'[4]BD Unidades'!$A$3:$A$1424,$A1080),"-")</f>
        <v>0</v>
      </c>
      <c r="AQ1080" s="25">
        <f>IFERROR(SUMIFS('[4]BD Unidades'!$AZ$3:$AZ$1424,'[4]BD Unidades'!$A$3:$A$1424,$A1080),"-")</f>
        <v>271.8774131256838</v>
      </c>
      <c r="AR1080" s="25">
        <f>IFERROR(SUMIFS('[4]BD Unidades'!$BA$3:$BA$1424,'[4]BD Unidades'!$A$3:$A$1424,$A1080),"-")</f>
        <v>273.11099999999999</v>
      </c>
      <c r="AS1080" s="28">
        <f>SUMIFS('[4]BD Unidades'!$BC$3:$BC$1424,'[4]BD Unidades'!$A$3:$A$1424,$A1080)</f>
        <v>2.7781582420509689E-2</v>
      </c>
      <c r="AT1080" s="28">
        <f>SUMIFS('[4]BD Unidades'!$BE$3:$BE$1424,'[4]BD Unidades'!$A$3:$A$1424,$A1080)</f>
        <v>0.99408845984952976</v>
      </c>
      <c r="AU1080" s="29">
        <f t="shared" si="66"/>
        <v>0.96647110936894254</v>
      </c>
      <c r="AV1080" s="30">
        <f t="shared" si="67"/>
        <v>8.0000000000000002E-3</v>
      </c>
      <c r="AW1080" s="25">
        <f>IFERROR(SUMIFS('[4]BD Unidades'!$BI$3:$BI$1424,'[4]BD Unidades'!$A$3:$A$1424,$A1080),"-")</f>
        <v>260.61738084555282</v>
      </c>
      <c r="AX1080" s="25">
        <f>IFERROR(SUMIFS('[4]BD Unidades'!$BJ$3:$BJ$1424,'[4]BD Unidades'!$A$3:$A$1424,$A1080),"-")</f>
        <v>167.48392330330392</v>
      </c>
    </row>
    <row r="1081" spans="1:50" ht="14.4" x14ac:dyDescent="0.3">
      <c r="A1081" s="7">
        <v>296</v>
      </c>
      <c r="B1081" s="7" t="s">
        <v>5407</v>
      </c>
      <c r="D1081" s="8" t="s">
        <v>5408</v>
      </c>
      <c r="E1081" s="19" t="s">
        <v>5409</v>
      </c>
      <c r="F1081" s="19" t="s">
        <v>5409</v>
      </c>
      <c r="G1081" s="19" t="s">
        <v>5410</v>
      </c>
      <c r="H1081" s="19">
        <v>1</v>
      </c>
      <c r="I1081" s="19">
        <v>2024</v>
      </c>
      <c r="J1081" s="19" t="s">
        <v>45</v>
      </c>
      <c r="K1081" s="19" t="s">
        <v>5267</v>
      </c>
      <c r="L1081" s="19" t="s">
        <v>213</v>
      </c>
      <c r="M1081" s="19" t="s">
        <v>68</v>
      </c>
      <c r="N1081" s="19" t="s">
        <v>68</v>
      </c>
      <c r="O1081" s="19" t="s">
        <v>2324</v>
      </c>
      <c r="P1081" s="19" t="s">
        <v>51</v>
      </c>
      <c r="Q1081" s="9" t="s">
        <v>5412</v>
      </c>
      <c r="R1081" s="20">
        <v>1.56</v>
      </c>
      <c r="S1081" s="20">
        <v>0</v>
      </c>
      <c r="T1081" s="20">
        <v>1.56</v>
      </c>
      <c r="U1081" s="20" t="s">
        <v>397</v>
      </c>
      <c r="V1081" s="21">
        <f>_xlfn.XLOOKUP(D1081,'[4]Gen. Real'!$A$2:$A$1168,'[4]Gen. Real'!$C$2:$C$1168,"-",0)</f>
        <v>0</v>
      </c>
      <c r="W1081" s="22"/>
      <c r="X1081" s="22" t="str">
        <f>_xlfn.XLOOKUP(D1081,[4]Vertimiento!$J$2:$J$119,[4]Vertimiento!$K$2:$K$119,"-",0)</f>
        <v>-</v>
      </c>
      <c r="Y1081" s="23" t="str">
        <f t="shared" si="64"/>
        <v>-</v>
      </c>
      <c r="Z1081" s="19" t="str">
        <f>_xlfn.XLOOKUP(D1081,[4]Cmg!$I$4:$I$99,[4]Cmg!$M$4:$M$99,"----",0,1)</f>
        <v>----</v>
      </c>
      <c r="AA1081" s="19" t="str">
        <f>_xlfn.XLOOKUP(D1081,[4]Cmg!$A$4:$A$101,[4]Cmg!$B$4:$B$101,"----",0,1)</f>
        <v>----</v>
      </c>
      <c r="AB1081" s="19" t="str">
        <f>_xlfn.XLOOKUP(D1081,[4]Cmg!$E$4:$E$101,[4]Cmg!$F$4:$F$101,"----",0,1)</f>
        <v>----</v>
      </c>
      <c r="AC1081" s="19" t="str">
        <f>_xlfn.XLOOKUP(D1081,[4]Cmg!$O$4:$O$101,[4]Cmg!$P$4:$P$101,"----",0,1)</f>
        <v>----</v>
      </c>
      <c r="AD1081" s="24" t="str">
        <f>_xlfn.XLOOKUP(D1081,[4]Cmg!$S$4:$S$101,[4]Cmg!$U$4:$U$101,"----",0,1)</f>
        <v>----</v>
      </c>
      <c r="AG1081" s="25">
        <f>IFERROR(SUMIFS('[4]BD Unidades'!$AH:$AH,'[4]BD Unidades'!$A:$A,'BD Centrales 2024'!$A1081),"-")</f>
        <v>1.56</v>
      </c>
      <c r="AH1081" s="25">
        <f>SUMIFS('[4]BD Unidades'!$AJ$3:$AJ$1424,'[4]BD Unidades'!$A$3:$A$1424,$A1081)</f>
        <v>0</v>
      </c>
      <c r="AI1081" s="25">
        <f>SUMIFS('[4]BD Unidades'!$AL$3:$AL$1424,'[4]BD Unidades'!$A$3:$A$1424,$A1081)</f>
        <v>0</v>
      </c>
      <c r="AJ1081" s="26" t="str">
        <f t="shared" si="65"/>
        <v>-</v>
      </c>
      <c r="AK1081" s="27">
        <f>IFERROR(SUMIFS('[4]BD Unidades'!$AO$3:$AO$1424,'[4]BD Unidades'!$A$3:$A$1424,$A1081),"-")</f>
        <v>0</v>
      </c>
      <c r="AL1081" s="27">
        <f>IFERROR(SUMIFS('[4]BD Unidades'!$AQ$3:$AQ$1424,'[4]BD Unidades'!$A$3:$A$1424,$A1081),"-")</f>
        <v>0</v>
      </c>
      <c r="AM1081" s="27">
        <f>IFERROR(SUMIFS('[4]BD Unidades'!$AS$3:$AS$1424,'[4]BD Unidades'!$A$3:$A$1424,$A1081),"-")</f>
        <v>0</v>
      </c>
      <c r="AN1081" s="27">
        <f>IFERROR(SUMIFS('[4]BD Unidades'!$AU$3:$AU$1424,'[4]BD Unidades'!$A$3:$A$1424,$A1081),"-")</f>
        <v>0</v>
      </c>
      <c r="AO1081" s="27">
        <f>IFERROR(SUMIFS('[4]BD Unidades'!$AW$3:$AW$1424,'[4]BD Unidades'!$A$3:$A$1424,$A1081),"-")</f>
        <v>0</v>
      </c>
      <c r="AP1081" s="27">
        <f>IFERROR(SUMIFS('[4]BD Unidades'!$AY$3:$AY$1424,'[4]BD Unidades'!$A$3:$A$1424,$A1081),"-")</f>
        <v>0</v>
      </c>
      <c r="AQ1081" s="25">
        <f>IFERROR(SUMIFS('[4]BD Unidades'!$AZ$3:$AZ$1424,'[4]BD Unidades'!$A$3:$A$1424,$A1081),"-")</f>
        <v>0</v>
      </c>
      <c r="AR1081" s="25">
        <f>IFERROR(SUMIFS('[4]BD Unidades'!$BA$3:$BA$1424,'[4]BD Unidades'!$A$3:$A$1424,$A1081),"-")</f>
        <v>0</v>
      </c>
      <c r="AS1081" s="28">
        <f>SUMIFS('[4]BD Unidades'!$BC$3:$BC$1424,'[4]BD Unidades'!$A$3:$A$1424,$A1081)</f>
        <v>0.62453856248642803</v>
      </c>
      <c r="AT1081" s="28">
        <f>SUMIFS('[4]BD Unidades'!$BE$3:$BE$1424,'[4]BD Unidades'!$A$3:$A$1424,$A1081)</f>
        <v>1</v>
      </c>
      <c r="AU1081" s="29">
        <f t="shared" si="66"/>
        <v>0.37546143751357197</v>
      </c>
      <c r="AV1081" s="30">
        <f t="shared" si="67"/>
        <v>0</v>
      </c>
      <c r="AW1081" s="25">
        <f>IFERROR(SUMIFS('[4]BD Unidades'!$BI$3:$BI$1424,'[4]BD Unidades'!$A$3:$A$1424,$A1081),"-")</f>
        <v>0</v>
      </c>
      <c r="AX1081" s="25">
        <f>IFERROR(SUMIFS('[4]BD Unidades'!$BJ$3:$BJ$1424,'[4]BD Unidades'!$A$3:$A$1424,$A1081),"-")</f>
        <v>0</v>
      </c>
    </row>
    <row r="1082" spans="1:50" ht="14.4" x14ac:dyDescent="0.3">
      <c r="A1082" s="7">
        <v>297</v>
      </c>
      <c r="B1082" s="7" t="s">
        <v>5628</v>
      </c>
      <c r="D1082" s="8" t="s">
        <v>5629</v>
      </c>
      <c r="E1082" s="19" t="s">
        <v>5624</v>
      </c>
      <c r="F1082" s="19" t="s">
        <v>5625</v>
      </c>
      <c r="G1082" s="19" t="s">
        <v>3028</v>
      </c>
      <c r="H1082" s="19">
        <v>4</v>
      </c>
      <c r="I1082" s="19">
        <v>2024</v>
      </c>
      <c r="J1082" s="19" t="s">
        <v>45</v>
      </c>
      <c r="K1082" s="19" t="s">
        <v>5267</v>
      </c>
      <c r="L1082" s="19" t="s">
        <v>213</v>
      </c>
      <c r="M1082" s="19" t="s">
        <v>189</v>
      </c>
      <c r="N1082" s="19" t="s">
        <v>899</v>
      </c>
      <c r="O1082" s="19" t="s">
        <v>5626</v>
      </c>
      <c r="P1082" s="19" t="s">
        <v>51</v>
      </c>
      <c r="Q1082" s="9" t="s">
        <v>5630</v>
      </c>
      <c r="R1082" s="20">
        <v>5.3</v>
      </c>
      <c r="S1082" s="20">
        <v>1.887</v>
      </c>
      <c r="T1082" s="20">
        <v>5.2</v>
      </c>
      <c r="U1082" s="20" t="s">
        <v>397</v>
      </c>
      <c r="V1082" s="21">
        <f>_xlfn.XLOOKUP(D1082,'[4]Gen. Real'!$A$2:$A$1168,'[4]Gen. Real'!$C$2:$C$1168,"-",0)</f>
        <v>0.24154999999999999</v>
      </c>
      <c r="W1082" s="22"/>
      <c r="X1082" s="22" t="str">
        <f>_xlfn.XLOOKUP(D1082,[4]Vertimiento!$J$2:$J$119,[4]Vertimiento!$K$2:$K$119,"-",0)</f>
        <v>-</v>
      </c>
      <c r="Y1082" s="23" t="str">
        <f t="shared" si="64"/>
        <v>-</v>
      </c>
      <c r="Z1082" s="19" t="str">
        <f>_xlfn.XLOOKUP(D1082,[4]Cmg!$I$4:$I$99,[4]Cmg!$M$4:$M$99,"----",0,1)</f>
        <v>----</v>
      </c>
      <c r="AA1082" s="19" t="str">
        <f>_xlfn.XLOOKUP(D1082,[4]Cmg!$A$4:$A$101,[4]Cmg!$B$4:$B$101,"----",0,1)</f>
        <v>----</v>
      </c>
      <c r="AB1082" s="19" t="str">
        <f>_xlfn.XLOOKUP(D1082,[4]Cmg!$E$4:$E$101,[4]Cmg!$F$4:$F$101,"----",0,1)</f>
        <v>----</v>
      </c>
      <c r="AC1082" s="19" t="str">
        <f>_xlfn.XLOOKUP(D1082,[4]Cmg!$O$4:$O$101,[4]Cmg!$P$4:$P$101,"----",0,1)</f>
        <v>----</v>
      </c>
      <c r="AD1082" s="24" t="str">
        <f>_xlfn.XLOOKUP(D1082,[4]Cmg!$S$4:$S$101,[4]Cmg!$U$4:$U$101,"----",0,1)</f>
        <v>----</v>
      </c>
      <c r="AG1082" s="25">
        <f>IFERROR(SUMIFS('[4]BD Unidades'!$AH:$AH,'[4]BD Unidades'!$A:$A,'BD Centrales 2024'!$A1082),"-")</f>
        <v>4.1672403564400007</v>
      </c>
      <c r="AH1082" s="25">
        <f>SUMIFS('[4]BD Unidades'!$AJ$3:$AJ$1424,'[4]BD Unidades'!$A$3:$A$1424,$A1082)</f>
        <v>8784</v>
      </c>
      <c r="AI1082" s="25">
        <f>SUMIFS('[4]BD Unidades'!$AL$3:$AL$1424,'[4]BD Unidades'!$A$3:$A$1424,$A1082)</f>
        <v>0</v>
      </c>
      <c r="AJ1082" s="26">
        <f t="shared" si="65"/>
        <v>0</v>
      </c>
      <c r="AK1082" s="27">
        <f>IFERROR(SUMIFS('[4]BD Unidades'!$AO$3:$AO$1424,'[4]BD Unidades'!$A$3:$A$1424,$A1082),"-")</f>
        <v>0</v>
      </c>
      <c r="AL1082" s="27">
        <f>IFERROR(SUMIFS('[4]BD Unidades'!$AQ$3:$AQ$1424,'[4]BD Unidades'!$A$3:$A$1424,$A1082),"-")</f>
        <v>0</v>
      </c>
      <c r="AM1082" s="27">
        <f>IFERROR(SUMIFS('[4]BD Unidades'!$AS$3:$AS$1424,'[4]BD Unidades'!$A$3:$A$1424,$A1082),"-")</f>
        <v>0</v>
      </c>
      <c r="AN1082" s="27">
        <f>IFERROR(SUMIFS('[4]BD Unidades'!$AU$3:$AU$1424,'[4]BD Unidades'!$A$3:$A$1424,$A1082),"-")</f>
        <v>0</v>
      </c>
      <c r="AO1082" s="27">
        <f>IFERROR(SUMIFS('[4]BD Unidades'!$AW$3:$AW$1424,'[4]BD Unidades'!$A$3:$A$1424,$A1082),"-")</f>
        <v>0</v>
      </c>
      <c r="AP1082" s="27">
        <f>IFERROR(SUMIFS('[4]BD Unidades'!$AY$3:$AY$1424,'[4]BD Unidades'!$A$3:$A$1424,$A1082),"-")</f>
        <v>0</v>
      </c>
      <c r="AQ1082" s="25">
        <f>IFERROR(SUMIFS('[4]BD Unidades'!$AZ$3:$AZ$1424,'[4]BD Unidades'!$A$3:$A$1424,$A1082),"-")</f>
        <v>4.1672403564399998</v>
      </c>
      <c r="AR1082" s="25">
        <f>IFERROR(SUMIFS('[4]BD Unidades'!$BA$3:$BA$1424,'[4]BD Unidades'!$A$3:$A$1424,$A1082),"-")</f>
        <v>5.3</v>
      </c>
      <c r="AS1082" s="28">
        <f>SUMIFS('[4]BD Unidades'!$BC$3:$BC$1424,'[4]BD Unidades'!$A$3:$A$1424,$A1082)</f>
        <v>1E-4</v>
      </c>
      <c r="AT1082" s="28">
        <f>SUMIFS('[4]BD Unidades'!$BE$3:$BE$1424,'[4]BD Unidades'!$A$3:$A$1424,$A1082)</f>
        <v>1</v>
      </c>
      <c r="AU1082" s="29">
        <f t="shared" si="66"/>
        <v>0.99990000000000001</v>
      </c>
      <c r="AV1082" s="30">
        <f t="shared" si="67"/>
        <v>1.8870000000000001E-2</v>
      </c>
      <c r="AW1082" s="25">
        <f>IFERROR(SUMIFS('[4]BD Unidades'!$BI$3:$BI$1424,'[4]BD Unidades'!$A$3:$A$1424,$A1082),"-")</f>
        <v>4.166823632404359</v>
      </c>
      <c r="AX1082" s="25">
        <f>IFERROR(SUMIFS('[4]BD Unidades'!$BJ$3:$BJ$1424,'[4]BD Unidades'!$A$3:$A$1424,$A1082),"-")</f>
        <v>2.6777798449351367</v>
      </c>
    </row>
    <row r="1083" spans="1:50" ht="14.4" x14ac:dyDescent="0.3">
      <c r="A1083" s="7">
        <v>313</v>
      </c>
      <c r="B1083" s="7" t="s">
        <v>5611</v>
      </c>
      <c r="D1083" s="8" t="s">
        <v>5612</v>
      </c>
      <c r="E1083" s="19" t="s">
        <v>5613</v>
      </c>
      <c r="F1083" s="19" t="s">
        <v>5613</v>
      </c>
      <c r="G1083" s="19" t="s">
        <v>5614</v>
      </c>
      <c r="H1083" s="19">
        <v>6</v>
      </c>
      <c r="I1083" s="19">
        <v>2024</v>
      </c>
      <c r="J1083" s="19" t="s">
        <v>45</v>
      </c>
      <c r="K1083" s="19" t="s">
        <v>5267</v>
      </c>
      <c r="L1083" s="19" t="s">
        <v>213</v>
      </c>
      <c r="M1083" s="19" t="s">
        <v>164</v>
      </c>
      <c r="N1083" s="19" t="s">
        <v>2819</v>
      </c>
      <c r="O1083" s="19" t="s">
        <v>3521</v>
      </c>
      <c r="P1083" s="19" t="s">
        <v>51</v>
      </c>
      <c r="Q1083" s="9" t="s">
        <v>5616</v>
      </c>
      <c r="R1083" s="20">
        <v>3</v>
      </c>
      <c r="S1083" s="20">
        <v>0</v>
      </c>
      <c r="T1083" s="20">
        <v>3</v>
      </c>
      <c r="U1083" s="20" t="s">
        <v>397</v>
      </c>
      <c r="V1083" s="21">
        <f>_xlfn.XLOOKUP(D1083,'[4]Gen. Real'!$A$2:$A$1168,'[4]Gen. Real'!$C$2:$C$1168,"-",0)</f>
        <v>2.8550000000000006E-2</v>
      </c>
      <c r="W1083" s="22"/>
      <c r="X1083" s="22" t="str">
        <f>_xlfn.XLOOKUP(D1083,[4]Vertimiento!$J$2:$J$119,[4]Vertimiento!$K$2:$K$119,"-",0)</f>
        <v>-</v>
      </c>
      <c r="Y1083" s="23" t="str">
        <f t="shared" si="64"/>
        <v>-</v>
      </c>
      <c r="Z1083" s="19" t="str">
        <f>_xlfn.XLOOKUP(D1083,[4]Cmg!$I$4:$I$99,[4]Cmg!$M$4:$M$99,"----",0,1)</f>
        <v>----</v>
      </c>
      <c r="AA1083" s="19" t="str">
        <f>_xlfn.XLOOKUP(D1083,[4]Cmg!$A$4:$A$101,[4]Cmg!$B$4:$B$101,"----",0,1)</f>
        <v>----</v>
      </c>
      <c r="AB1083" s="19" t="str">
        <f>_xlfn.XLOOKUP(D1083,[4]Cmg!$E$4:$E$101,[4]Cmg!$F$4:$F$101,"----",0,1)</f>
        <v>----</v>
      </c>
      <c r="AC1083" s="19" t="str">
        <f>_xlfn.XLOOKUP(D1083,[4]Cmg!$O$4:$O$101,[4]Cmg!$P$4:$P$101,"----",0,1)</f>
        <v>----</v>
      </c>
      <c r="AD1083" s="24" t="str">
        <f>_xlfn.XLOOKUP(D1083,[4]Cmg!$S$4:$S$101,[4]Cmg!$U$4:$U$101,"----",0,1)</f>
        <v>----</v>
      </c>
      <c r="AG1083" s="25">
        <f>IFERROR(SUMIFS('[4]BD Unidades'!$AH:$AH,'[4]BD Unidades'!$A:$A,'BD Centrales 2024'!$A1083),"-")</f>
        <v>3</v>
      </c>
      <c r="AH1083" s="25">
        <f>SUMIFS('[4]BD Unidades'!$AJ$3:$AJ$1424,'[4]BD Unidades'!$A$3:$A$1424,$A1083)</f>
        <v>8784</v>
      </c>
      <c r="AI1083" s="25">
        <f>SUMIFS('[4]BD Unidades'!$AL$3:$AL$1424,'[4]BD Unidades'!$A$3:$A$1424,$A1083)</f>
        <v>0</v>
      </c>
      <c r="AJ1083" s="26">
        <f t="shared" si="65"/>
        <v>0</v>
      </c>
      <c r="AK1083" s="27">
        <f>IFERROR(SUMIFS('[4]BD Unidades'!$AO$3:$AO$1424,'[4]BD Unidades'!$A$3:$A$1424,$A1083),"-")</f>
        <v>0</v>
      </c>
      <c r="AL1083" s="27">
        <f>IFERROR(SUMIFS('[4]BD Unidades'!$AQ$3:$AQ$1424,'[4]BD Unidades'!$A$3:$A$1424,$A1083),"-")</f>
        <v>0</v>
      </c>
      <c r="AM1083" s="27">
        <f>IFERROR(SUMIFS('[4]BD Unidades'!$AS$3:$AS$1424,'[4]BD Unidades'!$A$3:$A$1424,$A1083),"-")</f>
        <v>0</v>
      </c>
      <c r="AN1083" s="27">
        <f>IFERROR(SUMIFS('[4]BD Unidades'!$AU$3:$AU$1424,'[4]BD Unidades'!$A$3:$A$1424,$A1083),"-")</f>
        <v>0</v>
      </c>
      <c r="AO1083" s="27">
        <f>IFERROR(SUMIFS('[4]BD Unidades'!$AW$3:$AW$1424,'[4]BD Unidades'!$A$3:$A$1424,$A1083),"-")</f>
        <v>0</v>
      </c>
      <c r="AP1083" s="27">
        <f>IFERROR(SUMIFS('[4]BD Unidades'!$AY$3:$AY$1424,'[4]BD Unidades'!$A$3:$A$1424,$A1083),"-")</f>
        <v>0</v>
      </c>
      <c r="AQ1083" s="25">
        <f>IFERROR(SUMIFS('[4]BD Unidades'!$AZ$3:$AZ$1424,'[4]BD Unidades'!$A$3:$A$1424,$A1083),"-")</f>
        <v>3</v>
      </c>
      <c r="AR1083" s="25">
        <f>IFERROR(SUMIFS('[4]BD Unidades'!$BA$3:$BA$1424,'[4]BD Unidades'!$A$3:$A$1424,$A1083),"-")</f>
        <v>3</v>
      </c>
      <c r="AS1083" s="28">
        <f>SUMIFS('[4]BD Unidades'!$BC$3:$BC$1424,'[4]BD Unidades'!$A$3:$A$1424,$A1083)</f>
        <v>1E-4</v>
      </c>
      <c r="AT1083" s="28">
        <f>SUMIFS('[4]BD Unidades'!$BE$3:$BE$1424,'[4]BD Unidades'!$A$3:$A$1424,$A1083)</f>
        <v>1</v>
      </c>
      <c r="AU1083" s="29">
        <f t="shared" si="66"/>
        <v>0.99990000000000001</v>
      </c>
      <c r="AV1083" s="30">
        <f t="shared" si="67"/>
        <v>0</v>
      </c>
      <c r="AW1083" s="25">
        <f>IFERROR(SUMIFS('[4]BD Unidades'!$BI$3:$BI$1424,'[4]BD Unidades'!$A$3:$A$1424,$A1083),"-")</f>
        <v>2.9996999999999963</v>
      </c>
      <c r="AX1083" s="25">
        <f>IFERROR(SUMIFS('[4]BD Unidades'!$BJ$3:$BJ$1424,'[4]BD Unidades'!$A$3:$A$1424,$A1083),"-")</f>
        <v>1.9277360669611421</v>
      </c>
    </row>
    <row r="1084" spans="1:50" ht="14.4" x14ac:dyDescent="0.3">
      <c r="A1084" s="7">
        <v>326</v>
      </c>
      <c r="B1084" s="7" t="s">
        <v>5580</v>
      </c>
      <c r="D1084" s="8" t="s">
        <v>5581</v>
      </c>
      <c r="E1084" s="19" t="s">
        <v>5450</v>
      </c>
      <c r="F1084" s="19" t="s">
        <v>5582</v>
      </c>
      <c r="G1084" s="19" t="s">
        <v>5583</v>
      </c>
      <c r="H1084" s="19">
        <v>1</v>
      </c>
      <c r="I1084" s="19">
        <v>2024</v>
      </c>
      <c r="J1084" s="19" t="s">
        <v>45</v>
      </c>
      <c r="K1084" s="19" t="s">
        <v>5261</v>
      </c>
      <c r="L1084" s="19" t="s">
        <v>47</v>
      </c>
      <c r="M1084" s="19" t="s">
        <v>164</v>
      </c>
      <c r="N1084" s="19" t="s">
        <v>165</v>
      </c>
      <c r="O1084" s="19" t="s">
        <v>4972</v>
      </c>
      <c r="P1084" s="19" t="s">
        <v>51</v>
      </c>
      <c r="Q1084" s="9" t="s">
        <v>5585</v>
      </c>
      <c r="R1084" s="20">
        <v>52.93</v>
      </c>
      <c r="S1084" s="20">
        <v>2.04</v>
      </c>
      <c r="T1084" s="20">
        <v>51.85</v>
      </c>
      <c r="U1084" s="20">
        <v>30</v>
      </c>
      <c r="V1084" s="21">
        <f>_xlfn.XLOOKUP(D1084,'[4]Gen. Real'!$A$2:$A$1168,'[4]Gen. Real'!$C$2:$C$1168,"-",0)</f>
        <v>27.840000000000003</v>
      </c>
      <c r="W1084" s="22"/>
      <c r="X1084" s="22" t="str">
        <f>_xlfn.XLOOKUP(D1084,[4]Vertimiento!$J$2:$J$119,[4]Vertimiento!$K$2:$K$119,"-",0)</f>
        <v>-</v>
      </c>
      <c r="Y1084" s="23" t="str">
        <f t="shared" si="64"/>
        <v>-</v>
      </c>
      <c r="Z1084" s="19" t="str">
        <f>_xlfn.XLOOKUP(D1084,[4]Cmg!$I$4:$I$99,[4]Cmg!$M$4:$M$99,"----",0,1)</f>
        <v>----</v>
      </c>
      <c r="AA1084" s="19" t="str">
        <f>_xlfn.XLOOKUP(D1084,[4]Cmg!$A$4:$A$101,[4]Cmg!$B$4:$B$101,"----",0,1)</f>
        <v>----</v>
      </c>
      <c r="AB1084" s="19" t="str">
        <f>_xlfn.XLOOKUP(D1084,[4]Cmg!$E$4:$E$101,[4]Cmg!$F$4:$F$101,"----",0,1)</f>
        <v>----</v>
      </c>
      <c r="AC1084" s="19" t="str">
        <f>_xlfn.XLOOKUP(D1084,[4]Cmg!$O$4:$O$101,[4]Cmg!$P$4:$P$101,"----",0,1)</f>
        <v>----</v>
      </c>
      <c r="AD1084" s="24" t="str">
        <f>_xlfn.XLOOKUP(D1084,[4]Cmg!$S$4:$S$101,[4]Cmg!$U$4:$U$101,"----",0,1)</f>
        <v>----</v>
      </c>
      <c r="AG1084" s="25">
        <f>IFERROR(SUMIFS('[4]BD Unidades'!$AH:$AH,'[4]BD Unidades'!$A:$A,'BD Centrales 2024'!$A1084),"-")</f>
        <v>50.58</v>
      </c>
      <c r="AH1084" s="25">
        <f>SUMIFS('[4]BD Unidades'!$AJ$3:$AJ$1424,'[4]BD Unidades'!$A$3:$A$1424,$A1084)</f>
        <v>0</v>
      </c>
      <c r="AI1084" s="25">
        <f>SUMIFS('[4]BD Unidades'!$AL$3:$AL$1424,'[4]BD Unidades'!$A$3:$A$1424,$A1084)</f>
        <v>3288.4666666666699</v>
      </c>
      <c r="AJ1084" s="26">
        <f t="shared" si="65"/>
        <v>1</v>
      </c>
      <c r="AK1084" s="27">
        <f>IFERROR(SUMIFS('[4]BD Unidades'!$AO$3:$AO$1424,'[4]BD Unidades'!$A$3:$A$1424,$A1084),"-")</f>
        <v>0</v>
      </c>
      <c r="AL1084" s="27">
        <f>IFERROR(SUMIFS('[4]BD Unidades'!$AQ$3:$AQ$1424,'[4]BD Unidades'!$A$3:$A$1424,$A1084),"-")</f>
        <v>0</v>
      </c>
      <c r="AM1084" s="27">
        <f>IFERROR(SUMIFS('[4]BD Unidades'!$AS$3:$AS$1424,'[4]BD Unidades'!$A$3:$A$1424,$A1084),"-")</f>
        <v>0</v>
      </c>
      <c r="AN1084" s="27">
        <f>IFERROR(SUMIFS('[4]BD Unidades'!$AU$3:$AU$1424,'[4]BD Unidades'!$A$3:$A$1424,$A1084),"-")</f>
        <v>0</v>
      </c>
      <c r="AO1084" s="27">
        <f>IFERROR(SUMIFS('[4]BD Unidades'!$AW$3:$AW$1424,'[4]BD Unidades'!$A$3:$A$1424,$A1084),"-")</f>
        <v>0</v>
      </c>
      <c r="AP1084" s="27">
        <f>IFERROR(SUMIFS('[4]BD Unidades'!$AY$3:$AY$1424,'[4]BD Unidades'!$A$3:$A$1424,$A1084),"-")</f>
        <v>0</v>
      </c>
      <c r="AQ1084" s="25">
        <f>IFERROR(SUMIFS('[4]BD Unidades'!$AZ$3:$AZ$1424,'[4]BD Unidades'!$A$3:$A$1424,$A1084),"-")</f>
        <v>20.068178137651827</v>
      </c>
      <c r="AR1084" s="25">
        <f>IFERROR(SUMIFS('[4]BD Unidades'!$BA$3:$BA$1424,'[4]BD Unidades'!$A$3:$A$1424,$A1084),"-")</f>
        <v>49.828390131165499</v>
      </c>
      <c r="AS1084" s="28">
        <f>SUMIFS('[4]BD Unidades'!$BC$3:$BC$1424,'[4]BD Unidades'!$A$3:$A$1424,$A1084)</f>
        <v>0.141318984885485</v>
      </c>
      <c r="AT1084" s="28">
        <f>SUMIFS('[4]BD Unidades'!$BE$3:$BE$1424,'[4]BD Unidades'!$A$3:$A$1424,$A1084)</f>
        <v>0.99051115664845202</v>
      </c>
      <c r="AU1084" s="29">
        <f t="shared" si="66"/>
        <v>0.85053312547314519</v>
      </c>
      <c r="AV1084" s="30">
        <f t="shared" si="67"/>
        <v>2.0400000000000001E-2</v>
      </c>
      <c r="AW1084" s="25">
        <f>IFERROR(SUMIFS('[4]BD Unidades'!$BI$3:$BI$1424,'[4]BD Unidades'!$A$3:$A$1424,$A1084),"-")</f>
        <v>6.5328533404325828</v>
      </c>
      <c r="AX1084" s="25">
        <f>IFERROR(SUMIFS('[4]BD Unidades'!$BJ$3:$BJ$1424,'[4]BD Unidades'!$A$3:$A$1424,$A1084),"-")</f>
        <v>4.198292164056233</v>
      </c>
    </row>
    <row r="1085" spans="1:50" ht="14.4" x14ac:dyDescent="0.3">
      <c r="A1085" s="7">
        <v>329</v>
      </c>
      <c r="B1085" s="7" t="s">
        <v>5651</v>
      </c>
      <c r="D1085" s="8" t="s">
        <v>5652</v>
      </c>
      <c r="E1085" s="19" t="s">
        <v>5450</v>
      </c>
      <c r="F1085" s="19" t="s">
        <v>5653</v>
      </c>
      <c r="G1085" s="19" t="s">
        <v>5654</v>
      </c>
      <c r="H1085" s="19">
        <v>1</v>
      </c>
      <c r="I1085" s="19">
        <v>2024</v>
      </c>
      <c r="J1085" s="19" t="s">
        <v>45</v>
      </c>
      <c r="K1085" s="19" t="s">
        <v>5261</v>
      </c>
      <c r="L1085" s="19" t="s">
        <v>157</v>
      </c>
      <c r="M1085" s="19" t="s">
        <v>164</v>
      </c>
      <c r="N1085" s="19" t="s">
        <v>831</v>
      </c>
      <c r="O1085" s="19" t="s">
        <v>831</v>
      </c>
      <c r="P1085" s="19" t="s">
        <v>51</v>
      </c>
      <c r="Q1085" s="9" t="s">
        <v>5656</v>
      </c>
      <c r="R1085" s="20">
        <v>3.9</v>
      </c>
      <c r="S1085" s="20">
        <v>0</v>
      </c>
      <c r="T1085" s="20">
        <v>3.9</v>
      </c>
      <c r="U1085" s="20">
        <v>1.6</v>
      </c>
      <c r="V1085" s="21">
        <f>_xlfn.XLOOKUP(D1085,'[4]Gen. Real'!$A$2:$A$1168,'[4]Gen. Real'!$C$2:$C$1168,"-",0)</f>
        <v>12.473609999999995</v>
      </c>
      <c r="W1085" s="22"/>
      <c r="X1085" s="22" t="str">
        <f>_xlfn.XLOOKUP(D1085,[4]Vertimiento!$J$2:$J$119,[4]Vertimiento!$K$2:$K$119,"-",0)</f>
        <v>-</v>
      </c>
      <c r="Y1085" s="23" t="str">
        <f t="shared" si="64"/>
        <v>-</v>
      </c>
      <c r="Z1085" s="19" t="str">
        <f>_xlfn.XLOOKUP(D1085,[4]Cmg!$I$4:$I$99,[4]Cmg!$M$4:$M$99,"----",0,1)</f>
        <v>----</v>
      </c>
      <c r="AA1085" s="19" t="str">
        <f>_xlfn.XLOOKUP(D1085,[4]Cmg!$A$4:$A$101,[4]Cmg!$B$4:$B$101,"----",0,1)</f>
        <v>----</v>
      </c>
      <c r="AB1085" s="19" t="str">
        <f>_xlfn.XLOOKUP(D1085,[4]Cmg!$E$4:$E$101,[4]Cmg!$F$4:$F$101,"----",0,1)</f>
        <v>----</v>
      </c>
      <c r="AC1085" s="19" t="str">
        <f>_xlfn.XLOOKUP(D1085,[4]Cmg!$O$4:$O$101,[4]Cmg!$P$4:$P$101,"----",0,1)</f>
        <v>----</v>
      </c>
      <c r="AD1085" s="24" t="str">
        <f>_xlfn.XLOOKUP(D1085,[4]Cmg!$S$4:$S$101,[4]Cmg!$U$4:$U$101,"----",0,1)</f>
        <v>----</v>
      </c>
      <c r="AG1085" s="25">
        <f>IFERROR(SUMIFS('[4]BD Unidades'!$AH:$AH,'[4]BD Unidades'!$A:$A,'BD Centrales 2024'!$A1085),"-")</f>
        <v>0</v>
      </c>
      <c r="AH1085" s="25">
        <f>SUMIFS('[4]BD Unidades'!$AJ$3:$AJ$1424,'[4]BD Unidades'!$A$3:$A$1424,$A1085)</f>
        <v>8445.9500000000007</v>
      </c>
      <c r="AI1085" s="25">
        <f>SUMIFS('[4]BD Unidades'!$AL$3:$AL$1424,'[4]BD Unidades'!$A$3:$A$1424,$A1085)</f>
        <v>13.55</v>
      </c>
      <c r="AJ1085" s="26">
        <f t="shared" si="65"/>
        <v>1.6017495123825285E-3</v>
      </c>
      <c r="AK1085" s="27">
        <f>IFERROR(SUMIFS('[4]BD Unidades'!$AO$3:$AO$1424,'[4]BD Unidades'!$A$3:$A$1424,$A1085),"-")</f>
        <v>0</v>
      </c>
      <c r="AL1085" s="27">
        <f>IFERROR(SUMIFS('[4]BD Unidades'!$AQ$3:$AQ$1424,'[4]BD Unidades'!$A$3:$A$1424,$A1085),"-")</f>
        <v>0</v>
      </c>
      <c r="AM1085" s="27">
        <f>IFERROR(SUMIFS('[4]BD Unidades'!$AS$3:$AS$1424,'[4]BD Unidades'!$A$3:$A$1424,$A1085),"-")</f>
        <v>0</v>
      </c>
      <c r="AN1085" s="27">
        <f>IFERROR(SUMIFS('[4]BD Unidades'!$AU$3:$AU$1424,'[4]BD Unidades'!$A$3:$A$1424,$A1085),"-")</f>
        <v>0</v>
      </c>
      <c r="AO1085" s="27">
        <f>IFERROR(SUMIFS('[4]BD Unidades'!$AW$3:$AW$1424,'[4]BD Unidades'!$A$3:$A$1424,$A1085),"-")</f>
        <v>0</v>
      </c>
      <c r="AP1085" s="27">
        <f>IFERROR(SUMIFS('[4]BD Unidades'!$AY$3:$AY$1424,'[4]BD Unidades'!$A$3:$A$1424,$A1085),"-")</f>
        <v>0</v>
      </c>
      <c r="AQ1085" s="25">
        <f>IFERROR(SUMIFS('[4]BD Unidades'!$AZ$3:$AZ$1424,'[4]BD Unidades'!$A$3:$A$1424,$A1085),"-")</f>
        <v>0</v>
      </c>
      <c r="AR1085" s="25">
        <f>IFERROR(SUMIFS('[4]BD Unidades'!$BA$3:$BA$1424,'[4]BD Unidades'!$A$3:$A$1424,$A1085),"-")</f>
        <v>3.89980790826881</v>
      </c>
      <c r="AS1085" s="28">
        <f>SUMIFS('[4]BD Unidades'!$BC$3:$BC$1424,'[4]BD Unidades'!$A$3:$A$1424,$A1085)</f>
        <v>0</v>
      </c>
      <c r="AT1085" s="28">
        <f>SUMIFS('[4]BD Unidades'!$BE$3:$BE$1424,'[4]BD Unidades'!$A$3:$A$1424,$A1085)</f>
        <v>0</v>
      </c>
      <c r="AU1085" s="29">
        <f t="shared" si="66"/>
        <v>0</v>
      </c>
      <c r="AV1085" s="30">
        <f t="shared" si="67"/>
        <v>0</v>
      </c>
      <c r="AW1085" s="25">
        <f>IFERROR(SUMIFS('[4]BD Unidades'!$BI$3:$BI$1424,'[4]BD Unidades'!$A$3:$A$1424,$A1085),"-")</f>
        <v>0</v>
      </c>
      <c r="AX1085" s="25">
        <f>IFERROR(SUMIFS('[4]BD Unidades'!$BJ$3:$BJ$1424,'[4]BD Unidades'!$A$3:$A$1424,$A1085),"-")</f>
        <v>0</v>
      </c>
    </row>
    <row r="1086" spans="1:50" ht="14.4" x14ac:dyDescent="0.3">
      <c r="A1086" s="7">
        <v>330</v>
      </c>
      <c r="B1086" s="7" t="s">
        <v>5269</v>
      </c>
      <c r="D1086" s="8" t="s">
        <v>5270</v>
      </c>
      <c r="E1086" s="19" t="s">
        <v>5271</v>
      </c>
      <c r="F1086" s="19" t="s">
        <v>5271</v>
      </c>
      <c r="G1086" s="19" t="s">
        <v>572</v>
      </c>
      <c r="H1086" s="19">
        <v>4</v>
      </c>
      <c r="I1086" s="19">
        <v>2024</v>
      </c>
      <c r="J1086" s="19" t="s">
        <v>45</v>
      </c>
      <c r="K1086" s="19" t="s">
        <v>5267</v>
      </c>
      <c r="L1086" s="19" t="s">
        <v>47</v>
      </c>
      <c r="M1086" s="19" t="s">
        <v>497</v>
      </c>
      <c r="N1086" s="19" t="s">
        <v>498</v>
      </c>
      <c r="O1086" s="19" t="s">
        <v>499</v>
      </c>
      <c r="P1086" s="19" t="s">
        <v>51</v>
      </c>
      <c r="Q1086" s="9" t="s">
        <v>5272</v>
      </c>
      <c r="R1086" s="20">
        <v>35.140999999999998</v>
      </c>
      <c r="S1086" s="20">
        <v>2.9740000000000002</v>
      </c>
      <c r="T1086" s="20">
        <v>34.095999999999997</v>
      </c>
      <c r="U1086" s="20">
        <v>1.5</v>
      </c>
      <c r="V1086" s="21">
        <f>_xlfn.XLOOKUP(D1086,'[4]Gen. Real'!$A$2:$A$1168,'[4]Gen. Real'!$C$2:$C$1168,"-",0)</f>
        <v>2.2869999999999998E-2</v>
      </c>
      <c r="W1086" s="22"/>
      <c r="X1086" s="22" t="str">
        <f>_xlfn.XLOOKUP(D1086,[4]Vertimiento!$J$2:$J$119,[4]Vertimiento!$K$2:$K$119,"-",0)</f>
        <v>-</v>
      </c>
      <c r="Y1086" s="23" t="str">
        <f t="shared" si="64"/>
        <v>-</v>
      </c>
      <c r="Z1086" s="19" t="str">
        <f>_xlfn.XLOOKUP(D1086,[4]Cmg!$I$4:$I$99,[4]Cmg!$M$4:$M$99,"----",0,1)</f>
        <v>----</v>
      </c>
      <c r="AA1086" s="19" t="str">
        <f>_xlfn.XLOOKUP(D1086,[4]Cmg!$A$4:$A$101,[4]Cmg!$B$4:$B$101,"----",0,1)</f>
        <v>----</v>
      </c>
      <c r="AB1086" s="19" t="str">
        <f>_xlfn.XLOOKUP(D1086,[4]Cmg!$E$4:$E$101,[4]Cmg!$F$4:$F$101,"----",0,1)</f>
        <v>----</v>
      </c>
      <c r="AC1086" s="19" t="str">
        <f>_xlfn.XLOOKUP(D1086,[4]Cmg!$O$4:$O$101,[4]Cmg!$P$4:$P$101,"----",0,1)</f>
        <v>----</v>
      </c>
      <c r="AD1086" s="24" t="str">
        <f>_xlfn.XLOOKUP(D1086,[4]Cmg!$S$4:$S$101,[4]Cmg!$U$4:$U$101,"----",0,1)</f>
        <v>----</v>
      </c>
      <c r="AG1086" s="25">
        <f>IFERROR(SUMIFS('[4]BD Unidades'!$AH:$AH,'[4]BD Unidades'!$A:$A,'BD Centrales 2024'!$A1086),"-")</f>
        <v>35.140999999999998</v>
      </c>
      <c r="AH1086" s="25">
        <f>SUMIFS('[4]BD Unidades'!$AJ$3:$AJ$1424,'[4]BD Unidades'!$A$3:$A$1424,$A1086)</f>
        <v>8872.5095358697818</v>
      </c>
      <c r="AI1086" s="25">
        <f>SUMIFS('[4]BD Unidades'!$AL$3:$AL$1424,'[4]BD Unidades'!$A$3:$A$1424,$A1086)</f>
        <v>1.2276941464386331</v>
      </c>
      <c r="AJ1086" s="26">
        <f t="shared" si="65"/>
        <v>1.3835141999538213E-4</v>
      </c>
      <c r="AK1086" s="27">
        <f>IFERROR(SUMIFS('[4]BD Unidades'!$AO$3:$AO$1424,'[4]BD Unidades'!$A$3:$A$1424,$A1086),"-")</f>
        <v>0</v>
      </c>
      <c r="AL1086" s="27">
        <f>IFERROR(SUMIFS('[4]BD Unidades'!$AQ$3:$AQ$1424,'[4]BD Unidades'!$A$3:$A$1424,$A1086),"-")</f>
        <v>0</v>
      </c>
      <c r="AM1086" s="27">
        <f>IFERROR(SUMIFS('[4]BD Unidades'!$AS$3:$AS$1424,'[4]BD Unidades'!$A$3:$A$1424,$A1086),"-")</f>
        <v>0</v>
      </c>
      <c r="AN1086" s="27">
        <f>IFERROR(SUMIFS('[4]BD Unidades'!$AU$3:$AU$1424,'[4]BD Unidades'!$A$3:$A$1424,$A1086),"-")</f>
        <v>0</v>
      </c>
      <c r="AO1086" s="27">
        <f>IFERROR(SUMIFS('[4]BD Unidades'!$AW$3:$AW$1424,'[4]BD Unidades'!$A$3:$A$1424,$A1086),"-")</f>
        <v>0</v>
      </c>
      <c r="AP1086" s="27">
        <f>IFERROR(SUMIFS('[4]BD Unidades'!$AY$3:$AY$1424,'[4]BD Unidades'!$A$3:$A$1424,$A1086),"-")</f>
        <v>0</v>
      </c>
      <c r="AQ1086" s="25">
        <f>IFERROR(SUMIFS('[4]BD Unidades'!$AZ$3:$AZ$1424,'[4]BD Unidades'!$A$3:$A$1424,$A1086),"-")</f>
        <v>35.140999999999998</v>
      </c>
      <c r="AR1086" s="25">
        <f>IFERROR(SUMIFS('[4]BD Unidades'!$BA$3:$BA$1424,'[4]BD Unidades'!$A$3:$A$1424,$A1086),"-")</f>
        <v>35.5</v>
      </c>
      <c r="AS1086" s="28">
        <f>SUMIFS('[4]BD Unidades'!$BC$3:$BC$1424,'[4]BD Unidades'!$A$3:$A$1424,$A1086)</f>
        <v>1.0102159870237046E-4</v>
      </c>
      <c r="AT1086" s="28">
        <f>SUMIFS('[4]BD Unidades'!$BE$3:$BE$1424,'[4]BD Unidades'!$A$3:$A$1424,$A1086)</f>
        <v>1.0102159870237046</v>
      </c>
      <c r="AU1086" s="29">
        <f t="shared" si="66"/>
        <v>1.0101139333896607</v>
      </c>
      <c r="AV1086" s="30">
        <f t="shared" si="67"/>
        <v>2.9740000000000003E-2</v>
      </c>
      <c r="AW1086" s="25">
        <f>IFERROR(SUMIFS('[4]BD Unidades'!$BI$3:$BI$1424,'[4]BD Unidades'!$A$3:$A$1424,$A1086),"-")</f>
        <v>34.095353223689962</v>
      </c>
      <c r="AX1086" s="25">
        <f>IFERROR(SUMIFS('[4]BD Unidades'!$BJ$3:$BJ$1424,'[4]BD Unidades'!$A$3:$A$1424,$A1086),"-")</f>
        <v>21.91113848887791</v>
      </c>
    </row>
    <row r="1087" spans="1:50" ht="14.4" x14ac:dyDescent="0.3">
      <c r="A1087" s="7">
        <v>358</v>
      </c>
      <c r="B1087" s="7" t="s">
        <v>6038</v>
      </c>
      <c r="D1087" s="8" t="s">
        <v>6039</v>
      </c>
      <c r="E1087" s="19" t="s">
        <v>5898</v>
      </c>
      <c r="F1087" s="19" t="s">
        <v>6040</v>
      </c>
      <c r="G1087" s="19" t="s">
        <v>6041</v>
      </c>
      <c r="H1087" s="19">
        <v>6</v>
      </c>
      <c r="I1087" s="19">
        <v>2024</v>
      </c>
      <c r="J1087" s="19" t="s">
        <v>45</v>
      </c>
      <c r="K1087" s="19" t="s">
        <v>5267</v>
      </c>
      <c r="L1087" s="19" t="s">
        <v>213</v>
      </c>
      <c r="M1087" s="19" t="s">
        <v>189</v>
      </c>
      <c r="N1087" s="19" t="s">
        <v>189</v>
      </c>
      <c r="O1087" s="19" t="s">
        <v>189</v>
      </c>
      <c r="P1087" s="19" t="s">
        <v>51</v>
      </c>
      <c r="Q1087" s="9" t="s">
        <v>6043</v>
      </c>
      <c r="R1087" s="20">
        <v>4.5</v>
      </c>
      <c r="S1087" s="20">
        <v>7.875</v>
      </c>
      <c r="T1087" s="20">
        <v>4.1456</v>
      </c>
      <c r="U1087" s="20" t="s">
        <v>397</v>
      </c>
      <c r="V1087" s="21">
        <f>_xlfn.XLOOKUP(D1087,'[4]Gen. Real'!$A$2:$A$1168,'[4]Gen. Real'!$C$2:$C$1168,"-",0)</f>
        <v>13.254640000000013</v>
      </c>
      <c r="W1087" s="22"/>
      <c r="X1087" s="22" t="str">
        <f>_xlfn.XLOOKUP(D1087,[4]Vertimiento!$J$2:$J$119,[4]Vertimiento!$K$2:$K$119,"-",0)</f>
        <v>-</v>
      </c>
      <c r="Y1087" s="23" t="str">
        <f t="shared" si="64"/>
        <v>-</v>
      </c>
      <c r="Z1087" s="19" t="str">
        <f>_xlfn.XLOOKUP(D1087,[4]Cmg!$I$4:$I$99,[4]Cmg!$M$4:$M$99,"----",0,1)</f>
        <v>----</v>
      </c>
      <c r="AA1087" s="19" t="str">
        <f>_xlfn.XLOOKUP(D1087,[4]Cmg!$A$4:$A$101,[4]Cmg!$B$4:$B$101,"----",0,1)</f>
        <v>----</v>
      </c>
      <c r="AB1087" s="19" t="str">
        <f>_xlfn.XLOOKUP(D1087,[4]Cmg!$E$4:$E$101,[4]Cmg!$F$4:$F$101,"----",0,1)</f>
        <v>----</v>
      </c>
      <c r="AC1087" s="19" t="str">
        <f>_xlfn.XLOOKUP(D1087,[4]Cmg!$O$4:$O$101,[4]Cmg!$P$4:$P$101,"----",0,1)</f>
        <v>----</v>
      </c>
      <c r="AD1087" s="24" t="str">
        <f>_xlfn.XLOOKUP(D1087,[4]Cmg!$S$4:$S$101,[4]Cmg!$U$4:$U$101,"----",0,1)</f>
        <v>----</v>
      </c>
      <c r="AG1087" s="25">
        <f>IFERROR(SUMIFS('[4]BD Unidades'!$AH:$AH,'[4]BD Unidades'!$A:$A,'BD Centrales 2024'!$A1087),"-")</f>
        <v>4.5</v>
      </c>
      <c r="AH1087" s="25">
        <f>SUMIFS('[4]BD Unidades'!$AJ$3:$AJ$1424,'[4]BD Unidades'!$A$3:$A$1424,$A1087)</f>
        <v>8716.1333333333296</v>
      </c>
      <c r="AI1087" s="25">
        <f>SUMIFS('[4]BD Unidades'!$AL$3:$AL$1424,'[4]BD Unidades'!$A$3:$A$1424,$A1087)</f>
        <v>0</v>
      </c>
      <c r="AJ1087" s="26">
        <f t="shared" si="65"/>
        <v>0</v>
      </c>
      <c r="AK1087" s="27">
        <f>IFERROR(SUMIFS('[4]BD Unidades'!$AO$3:$AO$1424,'[4]BD Unidades'!$A$3:$A$1424,$A1087),"-")</f>
        <v>0</v>
      </c>
      <c r="AL1087" s="27">
        <f>IFERROR(SUMIFS('[4]BD Unidades'!$AQ$3:$AQ$1424,'[4]BD Unidades'!$A$3:$A$1424,$A1087),"-")</f>
        <v>0</v>
      </c>
      <c r="AM1087" s="27">
        <f>IFERROR(SUMIFS('[4]BD Unidades'!$AS$3:$AS$1424,'[4]BD Unidades'!$A$3:$A$1424,$A1087),"-")</f>
        <v>0</v>
      </c>
      <c r="AN1087" s="27">
        <f>IFERROR(SUMIFS('[4]BD Unidades'!$AU$3:$AU$1424,'[4]BD Unidades'!$A$3:$A$1424,$A1087),"-")</f>
        <v>0</v>
      </c>
      <c r="AO1087" s="27">
        <f>IFERROR(SUMIFS('[4]BD Unidades'!$AW$3:$AW$1424,'[4]BD Unidades'!$A$3:$A$1424,$A1087),"-")</f>
        <v>0</v>
      </c>
      <c r="AP1087" s="27">
        <f>IFERROR(SUMIFS('[4]BD Unidades'!$AY$3:$AY$1424,'[4]BD Unidades'!$A$3:$A$1424,$A1087),"-")</f>
        <v>0</v>
      </c>
      <c r="AQ1087" s="25">
        <f>IFERROR(SUMIFS('[4]BD Unidades'!$AZ$3:$AZ$1424,'[4]BD Unidades'!$A$3:$A$1424,$A1087),"-")</f>
        <v>4.5</v>
      </c>
      <c r="AR1087" s="25">
        <f>IFERROR(SUMIFS('[4]BD Unidades'!$BA$3:$BA$1424,'[4]BD Unidades'!$A$3:$A$1424,$A1087),"-")</f>
        <v>4.5</v>
      </c>
      <c r="AS1087" s="28">
        <f>SUMIFS('[4]BD Unidades'!$BC$3:$BC$1424,'[4]BD Unidades'!$A$3:$A$1424,$A1087)</f>
        <v>1E-4</v>
      </c>
      <c r="AT1087" s="28">
        <f>SUMIFS('[4]BD Unidades'!$BE$3:$BE$1424,'[4]BD Unidades'!$A$3:$A$1424,$A1087)</f>
        <v>1</v>
      </c>
      <c r="AU1087" s="29">
        <f t="shared" si="66"/>
        <v>0.99990000000000001</v>
      </c>
      <c r="AV1087" s="30">
        <f t="shared" si="67"/>
        <v>7.8750000000000001E-2</v>
      </c>
      <c r="AW1087" s="25">
        <f>IFERROR(SUMIFS('[4]BD Unidades'!$BI$3:$BI$1424,'[4]BD Unidades'!$A$3:$A$1424,$A1087),"-")</f>
        <v>4.1452104375000065</v>
      </c>
      <c r="AX1087" s="25">
        <f>IFERROR(SUMIFS('[4]BD Unidades'!$BJ$3:$BJ$1424,'[4]BD Unidades'!$A$3:$A$1424,$A1087),"-")</f>
        <v>2.663890277531936</v>
      </c>
    </row>
    <row r="1088" spans="1:50" ht="14.4" x14ac:dyDescent="0.3">
      <c r="A1088" s="7">
        <v>369</v>
      </c>
      <c r="B1088" s="7" t="s">
        <v>5635</v>
      </c>
      <c r="D1088" s="8" t="s">
        <v>5636</v>
      </c>
      <c r="E1088" s="19" t="s">
        <v>5637</v>
      </c>
      <c r="F1088" s="19" t="s">
        <v>5637</v>
      </c>
      <c r="G1088" s="19" t="s">
        <v>5638</v>
      </c>
      <c r="H1088" s="19">
        <v>5</v>
      </c>
      <c r="I1088" s="19">
        <v>2024</v>
      </c>
      <c r="J1088" s="19" t="s">
        <v>45</v>
      </c>
      <c r="K1088" s="19" t="s">
        <v>5267</v>
      </c>
      <c r="L1088" s="19" t="s">
        <v>213</v>
      </c>
      <c r="M1088" s="19" t="s">
        <v>90</v>
      </c>
      <c r="N1088" s="19" t="s">
        <v>91</v>
      </c>
      <c r="O1088" s="19" t="s">
        <v>4265</v>
      </c>
      <c r="P1088" s="19" t="s">
        <v>51</v>
      </c>
      <c r="Q1088" s="9" t="s">
        <v>4607</v>
      </c>
      <c r="R1088" s="20">
        <v>8.48</v>
      </c>
      <c r="S1088" s="20">
        <v>0</v>
      </c>
      <c r="T1088" s="20">
        <v>8.48</v>
      </c>
      <c r="U1088" s="20" t="s">
        <v>397</v>
      </c>
      <c r="V1088" s="21">
        <f>_xlfn.XLOOKUP(D1088,'[4]Gen. Real'!$A$2:$A$1168,'[4]Gen. Real'!$C$2:$C$1168,"-",0)</f>
        <v>0.17301000000000005</v>
      </c>
      <c r="W1088" s="22"/>
      <c r="X1088" s="22" t="str">
        <f>_xlfn.XLOOKUP(D1088,[4]Vertimiento!$J$2:$J$119,[4]Vertimiento!$K$2:$K$119,"-",0)</f>
        <v>-</v>
      </c>
      <c r="Y1088" s="23" t="str">
        <f t="shared" si="64"/>
        <v>-</v>
      </c>
      <c r="Z1088" s="19" t="str">
        <f>_xlfn.XLOOKUP(D1088,[4]Cmg!$I$4:$I$99,[4]Cmg!$M$4:$M$99,"----",0,1)</f>
        <v>----</v>
      </c>
      <c r="AA1088" s="19" t="str">
        <f>_xlfn.XLOOKUP(D1088,[4]Cmg!$A$4:$A$101,[4]Cmg!$B$4:$B$101,"----",0,1)</f>
        <v>----</v>
      </c>
      <c r="AB1088" s="19" t="str">
        <f>_xlfn.XLOOKUP(D1088,[4]Cmg!$E$4:$E$101,[4]Cmg!$F$4:$F$101,"----",0,1)</f>
        <v>----</v>
      </c>
      <c r="AC1088" s="19" t="str">
        <f>_xlfn.XLOOKUP(D1088,[4]Cmg!$O$4:$O$101,[4]Cmg!$P$4:$P$101,"----",0,1)</f>
        <v>----</v>
      </c>
      <c r="AD1088" s="24" t="str">
        <f>_xlfn.XLOOKUP(D1088,[4]Cmg!$S$4:$S$101,[4]Cmg!$U$4:$U$101,"----",0,1)</f>
        <v>----</v>
      </c>
      <c r="AG1088" s="25">
        <f>IFERROR(SUMIFS('[4]BD Unidades'!$AH:$AH,'[4]BD Unidades'!$A:$A,'BD Centrales 2024'!$A1088),"-")</f>
        <v>8.48</v>
      </c>
      <c r="AH1088" s="25">
        <f>SUMIFS('[4]BD Unidades'!$AJ$3:$AJ$1424,'[4]BD Unidades'!$A$3:$A$1424,$A1088)</f>
        <v>8784</v>
      </c>
      <c r="AI1088" s="25">
        <f>SUMIFS('[4]BD Unidades'!$AL$3:$AL$1424,'[4]BD Unidades'!$A$3:$A$1424,$A1088)</f>
        <v>0</v>
      </c>
      <c r="AJ1088" s="26">
        <f t="shared" si="65"/>
        <v>0</v>
      </c>
      <c r="AK1088" s="27">
        <f>IFERROR(SUMIFS('[4]BD Unidades'!$AO$3:$AO$1424,'[4]BD Unidades'!$A$3:$A$1424,$A1088),"-")</f>
        <v>0</v>
      </c>
      <c r="AL1088" s="27">
        <f>IFERROR(SUMIFS('[4]BD Unidades'!$AQ$3:$AQ$1424,'[4]BD Unidades'!$A$3:$A$1424,$A1088),"-")</f>
        <v>0</v>
      </c>
      <c r="AM1088" s="27">
        <f>IFERROR(SUMIFS('[4]BD Unidades'!$AS$3:$AS$1424,'[4]BD Unidades'!$A$3:$A$1424,$A1088),"-")</f>
        <v>0</v>
      </c>
      <c r="AN1088" s="27">
        <f>IFERROR(SUMIFS('[4]BD Unidades'!$AU$3:$AU$1424,'[4]BD Unidades'!$A$3:$A$1424,$A1088),"-")</f>
        <v>0</v>
      </c>
      <c r="AO1088" s="27">
        <f>IFERROR(SUMIFS('[4]BD Unidades'!$AW$3:$AW$1424,'[4]BD Unidades'!$A$3:$A$1424,$A1088),"-")</f>
        <v>0</v>
      </c>
      <c r="AP1088" s="27">
        <f>IFERROR(SUMIFS('[4]BD Unidades'!$AY$3:$AY$1424,'[4]BD Unidades'!$A$3:$A$1424,$A1088),"-")</f>
        <v>0</v>
      </c>
      <c r="AQ1088" s="25">
        <f>IFERROR(SUMIFS('[4]BD Unidades'!$AZ$3:$AZ$1424,'[4]BD Unidades'!$A$3:$A$1424,$A1088),"-")</f>
        <v>8.48</v>
      </c>
      <c r="AR1088" s="25">
        <f>IFERROR(SUMIFS('[4]BD Unidades'!$BA$3:$BA$1424,'[4]BD Unidades'!$A$3:$A$1424,$A1088),"-")</f>
        <v>8.48</v>
      </c>
      <c r="AS1088" s="28">
        <f>SUMIFS('[4]BD Unidades'!$BC$3:$BC$1424,'[4]BD Unidades'!$A$3:$A$1424,$A1088)</f>
        <v>1E-4</v>
      </c>
      <c r="AT1088" s="28">
        <f>SUMIFS('[4]BD Unidades'!$BE$3:$BE$1424,'[4]BD Unidades'!$A$3:$A$1424,$A1088)</f>
        <v>1</v>
      </c>
      <c r="AU1088" s="29">
        <f t="shared" si="66"/>
        <v>0.99990000000000001</v>
      </c>
      <c r="AV1088" s="30">
        <f t="shared" si="67"/>
        <v>0</v>
      </c>
      <c r="AW1088" s="25">
        <f>IFERROR(SUMIFS('[4]BD Unidades'!$BI$3:$BI$1424,'[4]BD Unidades'!$A$3:$A$1424,$A1088),"-")</f>
        <v>8.4791519999999956</v>
      </c>
      <c r="AX1088" s="25">
        <f>IFERROR(SUMIFS('[4]BD Unidades'!$BJ$3:$BJ$1424,'[4]BD Unidades'!$A$3:$A$1424,$A1088),"-")</f>
        <v>5.4490672826101658</v>
      </c>
    </row>
    <row r="1089" spans="1:50" ht="14.4" x14ac:dyDescent="0.3">
      <c r="A1089" s="7">
        <v>371</v>
      </c>
      <c r="B1089" s="7" t="s">
        <v>5331</v>
      </c>
      <c r="D1089" s="8" t="s">
        <v>5332</v>
      </c>
      <c r="E1089" s="19" t="s">
        <v>1237</v>
      </c>
      <c r="F1089" s="19" t="s">
        <v>5333</v>
      </c>
      <c r="G1089" s="19" t="s">
        <v>5334</v>
      </c>
      <c r="H1089" s="19">
        <v>2</v>
      </c>
      <c r="I1089" s="19">
        <v>2024</v>
      </c>
      <c r="J1089" s="19" t="s">
        <v>45</v>
      </c>
      <c r="K1089" s="19" t="s">
        <v>5267</v>
      </c>
      <c r="L1089" s="19" t="s">
        <v>213</v>
      </c>
      <c r="M1089" s="19" t="s">
        <v>82</v>
      </c>
      <c r="N1089" s="19" t="s">
        <v>83</v>
      </c>
      <c r="O1089" s="19" t="s">
        <v>4703</v>
      </c>
      <c r="P1089" s="19" t="s">
        <v>51</v>
      </c>
      <c r="Q1089" s="9" t="s">
        <v>5336</v>
      </c>
      <c r="R1089" s="20">
        <v>3</v>
      </c>
      <c r="S1089" s="20">
        <v>0</v>
      </c>
      <c r="T1089" s="20">
        <v>3</v>
      </c>
      <c r="U1089" s="20" t="s">
        <v>397</v>
      </c>
      <c r="V1089" s="21">
        <f>_xlfn.XLOOKUP(D1089,'[4]Gen. Real'!$A$2:$A$1168,'[4]Gen. Real'!$C$2:$C$1168,"-",0)</f>
        <v>0</v>
      </c>
      <c r="W1089" s="22"/>
      <c r="X1089" s="22" t="str">
        <f>_xlfn.XLOOKUP(D1089,[4]Vertimiento!$J$2:$J$119,[4]Vertimiento!$K$2:$K$119,"-",0)</f>
        <v>-</v>
      </c>
      <c r="Y1089" s="23" t="str">
        <f t="shared" si="64"/>
        <v>-</v>
      </c>
      <c r="Z1089" s="19" t="str">
        <f>_xlfn.XLOOKUP(D1089,[4]Cmg!$I$4:$I$99,[4]Cmg!$M$4:$M$99,"----",0,1)</f>
        <v>----</v>
      </c>
      <c r="AA1089" s="19" t="str">
        <f>_xlfn.XLOOKUP(D1089,[4]Cmg!$A$4:$A$101,[4]Cmg!$B$4:$B$101,"----",0,1)</f>
        <v>----</v>
      </c>
      <c r="AB1089" s="19" t="str">
        <f>_xlfn.XLOOKUP(D1089,[4]Cmg!$E$4:$E$101,[4]Cmg!$F$4:$F$101,"----",0,1)</f>
        <v>----</v>
      </c>
      <c r="AC1089" s="19" t="str">
        <f>_xlfn.XLOOKUP(D1089,[4]Cmg!$O$4:$O$101,[4]Cmg!$P$4:$P$101,"----",0,1)</f>
        <v>----</v>
      </c>
      <c r="AD1089" s="24" t="str">
        <f>_xlfn.XLOOKUP(D1089,[4]Cmg!$S$4:$S$101,[4]Cmg!$U$4:$U$101,"----",0,1)</f>
        <v>----</v>
      </c>
      <c r="AG1089" s="25">
        <f>IFERROR(SUMIFS('[4]BD Unidades'!$AH:$AH,'[4]BD Unidades'!$A:$A,'BD Centrales 2024'!$A1089),"-")</f>
        <v>2.8839999999999999</v>
      </c>
      <c r="AH1089" s="25">
        <f>SUMIFS('[4]BD Unidades'!$AJ$3:$AJ$1424,'[4]BD Unidades'!$A$3:$A$1424,$A1089)</f>
        <v>8784</v>
      </c>
      <c r="AI1089" s="25">
        <f>SUMIFS('[4]BD Unidades'!$AL$3:$AL$1424,'[4]BD Unidades'!$A$3:$A$1424,$A1089)</f>
        <v>0</v>
      </c>
      <c r="AJ1089" s="26">
        <f t="shared" si="65"/>
        <v>0</v>
      </c>
      <c r="AK1089" s="27">
        <f>IFERROR(SUMIFS('[4]BD Unidades'!$AO$3:$AO$1424,'[4]BD Unidades'!$A$3:$A$1424,$A1089),"-")</f>
        <v>0</v>
      </c>
      <c r="AL1089" s="27">
        <f>IFERROR(SUMIFS('[4]BD Unidades'!$AQ$3:$AQ$1424,'[4]BD Unidades'!$A$3:$A$1424,$A1089),"-")</f>
        <v>0</v>
      </c>
      <c r="AM1089" s="27">
        <f>IFERROR(SUMIFS('[4]BD Unidades'!$AS$3:$AS$1424,'[4]BD Unidades'!$A$3:$A$1424,$A1089),"-")</f>
        <v>0</v>
      </c>
      <c r="AN1089" s="27">
        <f>IFERROR(SUMIFS('[4]BD Unidades'!$AU$3:$AU$1424,'[4]BD Unidades'!$A$3:$A$1424,$A1089),"-")</f>
        <v>0</v>
      </c>
      <c r="AO1089" s="27">
        <f>IFERROR(SUMIFS('[4]BD Unidades'!$AW$3:$AW$1424,'[4]BD Unidades'!$A$3:$A$1424,$A1089),"-")</f>
        <v>0</v>
      </c>
      <c r="AP1089" s="27">
        <f>IFERROR(SUMIFS('[4]BD Unidades'!$AY$3:$AY$1424,'[4]BD Unidades'!$A$3:$A$1424,$A1089),"-")</f>
        <v>0</v>
      </c>
      <c r="AQ1089" s="25">
        <f>IFERROR(SUMIFS('[4]BD Unidades'!$AZ$3:$AZ$1424,'[4]BD Unidades'!$A$3:$A$1424,$A1089),"-")</f>
        <v>2.8839999999999995</v>
      </c>
      <c r="AR1089" s="25">
        <f>IFERROR(SUMIFS('[4]BD Unidades'!$BA$3:$BA$1424,'[4]BD Unidades'!$A$3:$A$1424,$A1089),"-")</f>
        <v>3</v>
      </c>
      <c r="AS1089" s="28">
        <f>SUMIFS('[4]BD Unidades'!$BC$3:$BC$1424,'[4]BD Unidades'!$A$3:$A$1424,$A1089)</f>
        <v>1E-4</v>
      </c>
      <c r="AT1089" s="28">
        <f>SUMIFS('[4]BD Unidades'!$BE$3:$BE$1424,'[4]BD Unidades'!$A$3:$A$1424,$A1089)</f>
        <v>1</v>
      </c>
      <c r="AU1089" s="29">
        <f t="shared" si="66"/>
        <v>0.99990000000000001</v>
      </c>
      <c r="AV1089" s="30">
        <f t="shared" si="67"/>
        <v>0</v>
      </c>
      <c r="AW1089" s="25">
        <f>IFERROR(SUMIFS('[4]BD Unidades'!$BI$3:$BI$1424,'[4]BD Unidades'!$A$3:$A$1424,$A1089),"-")</f>
        <v>2.8837115999999994</v>
      </c>
      <c r="AX1089" s="25">
        <f>IFERROR(SUMIFS('[4]BD Unidades'!$BJ$3:$BJ$1424,'[4]BD Unidades'!$A$3:$A$1424,$A1089),"-")</f>
        <v>1.7450743081878668</v>
      </c>
    </row>
    <row r="1090" spans="1:50" ht="14.4" x14ac:dyDescent="0.3">
      <c r="A1090" s="7">
        <v>376</v>
      </c>
      <c r="B1090" s="7" t="s">
        <v>5273</v>
      </c>
      <c r="D1090" s="8" t="s">
        <v>5274</v>
      </c>
      <c r="E1090" s="19" t="s">
        <v>248</v>
      </c>
      <c r="F1090" s="19" t="s">
        <v>248</v>
      </c>
      <c r="G1090" s="19" t="s">
        <v>5275</v>
      </c>
      <c r="H1090" s="19">
        <v>1</v>
      </c>
      <c r="I1090" s="19">
        <v>2024</v>
      </c>
      <c r="J1090" s="19" t="s">
        <v>45</v>
      </c>
      <c r="K1090" s="19" t="s">
        <v>5276</v>
      </c>
      <c r="L1090" s="19" t="s">
        <v>47</v>
      </c>
      <c r="M1090" s="19" t="s">
        <v>48</v>
      </c>
      <c r="N1090" s="19" t="s">
        <v>48</v>
      </c>
      <c r="O1090" s="19" t="s">
        <v>3403</v>
      </c>
      <c r="P1090" s="19" t="s">
        <v>51</v>
      </c>
      <c r="Q1090" s="9" t="s">
        <v>5277</v>
      </c>
      <c r="R1090" s="20">
        <v>176.6</v>
      </c>
      <c r="S1090" s="20">
        <v>8.7799999999999994</v>
      </c>
      <c r="T1090" s="20">
        <v>161.15</v>
      </c>
      <c r="U1090" s="20">
        <v>70</v>
      </c>
      <c r="V1090" s="21">
        <f>_xlfn.XLOOKUP(D1090,'[4]Gen. Real'!$A$2:$A$1168,'[4]Gen. Real'!$C$2:$C$1168,"-",0)</f>
        <v>122.80888999999999</v>
      </c>
      <c r="W1090" s="22"/>
      <c r="X1090" s="22" t="str">
        <f>_xlfn.XLOOKUP(D1090,[4]Vertimiento!$J$2:$J$119,[4]Vertimiento!$K$2:$K$119,"-",0)</f>
        <v>-</v>
      </c>
      <c r="Y1090" s="23" t="str">
        <f t="shared" si="64"/>
        <v>-</v>
      </c>
      <c r="Z1090" s="19" t="str">
        <f>_xlfn.XLOOKUP(D1090,[4]Cmg!$I$4:$I$99,[4]Cmg!$M$4:$M$99,"----",0,1)</f>
        <v>----</v>
      </c>
      <c r="AA1090" s="19" t="str">
        <f>_xlfn.XLOOKUP(D1090,[4]Cmg!$A$4:$A$101,[4]Cmg!$B$4:$B$101,"----",0,1)</f>
        <v>----</v>
      </c>
      <c r="AB1090" s="19" t="str">
        <f>_xlfn.XLOOKUP(D1090,[4]Cmg!$E$4:$E$101,[4]Cmg!$F$4:$F$101,"----",0,1)</f>
        <v>----</v>
      </c>
      <c r="AC1090" s="19" t="str">
        <f>_xlfn.XLOOKUP(D1090,[4]Cmg!$O$4:$O$101,[4]Cmg!$P$4:$P$101,"----",0,1)</f>
        <v>----</v>
      </c>
      <c r="AD1090" s="24" t="str">
        <f>_xlfn.XLOOKUP(D1090,[4]Cmg!$S$4:$S$101,[4]Cmg!$U$4:$U$101,"----",0,1)</f>
        <v>----</v>
      </c>
      <c r="AG1090" s="25">
        <f>IFERROR(SUMIFS('[4]BD Unidades'!$AH:$AH,'[4]BD Unidades'!$A:$A,'BD Centrales 2024'!$A1090),"-")</f>
        <v>170.34800000000001</v>
      </c>
      <c r="AH1090" s="25">
        <f>SUMIFS('[4]BD Unidades'!$AJ$3:$AJ$1424,'[4]BD Unidades'!$A$3:$A$1424,$A1090)</f>
        <v>6166.2666666666701</v>
      </c>
      <c r="AI1090" s="25">
        <f>SUMIFS('[4]BD Unidades'!$AL$3:$AL$1424,'[4]BD Unidades'!$A$3:$A$1424,$A1090)</f>
        <v>1848.7999999999997</v>
      </c>
      <c r="AJ1090" s="26">
        <f t="shared" si="65"/>
        <v>0.23066557982466343</v>
      </c>
      <c r="AK1090" s="27">
        <f>IFERROR(SUMIFS('[4]BD Unidades'!$AO$3:$AO$1424,'[4]BD Unidades'!$A$3:$A$1424,$A1090),"-")</f>
        <v>0</v>
      </c>
      <c r="AL1090" s="27">
        <f>IFERROR(SUMIFS('[4]BD Unidades'!$AQ$3:$AQ$1424,'[4]BD Unidades'!$A$3:$A$1424,$A1090),"-")</f>
        <v>0</v>
      </c>
      <c r="AM1090" s="27">
        <f>IFERROR(SUMIFS('[4]BD Unidades'!$AS$3:$AS$1424,'[4]BD Unidades'!$A$3:$A$1424,$A1090),"-")</f>
        <v>0</v>
      </c>
      <c r="AN1090" s="27">
        <f>IFERROR(SUMIFS('[4]BD Unidades'!$AU$3:$AU$1424,'[4]BD Unidades'!$A$3:$A$1424,$A1090),"-")</f>
        <v>0</v>
      </c>
      <c r="AO1090" s="27">
        <f>IFERROR(SUMIFS('[4]BD Unidades'!$AW$3:$AW$1424,'[4]BD Unidades'!$A$3:$A$1424,$A1090),"-")</f>
        <v>0</v>
      </c>
      <c r="AP1090" s="27">
        <f>IFERROR(SUMIFS('[4]BD Unidades'!$AY$3:$AY$1424,'[4]BD Unidades'!$A$3:$A$1424,$A1090),"-")</f>
        <v>0</v>
      </c>
      <c r="AQ1090" s="25">
        <f>IFERROR(SUMIFS('[4]BD Unidades'!$AZ$3:$AZ$1424,'[4]BD Unidades'!$A$3:$A$1424,$A1090),"-")</f>
        <v>170.34800000000001</v>
      </c>
      <c r="AR1090" s="25">
        <f>IFERROR(SUMIFS('[4]BD Unidades'!$BA$3:$BA$1424,'[4]BD Unidades'!$A$3:$A$1424,$A1090),"-")</f>
        <v>176.17034668041899</v>
      </c>
      <c r="AS1090" s="28">
        <f>SUMIFS('[4]BD Unidades'!$BC$3:$BC$1424,'[4]BD Unidades'!$A$3:$A$1424,$A1090)</f>
        <v>8.2185262080891802E-2</v>
      </c>
      <c r="AT1090" s="28">
        <f>SUMIFS('[4]BD Unidades'!$BE$3:$BE$1424,'[4]BD Unidades'!$A$3:$A$1424,$A1090)</f>
        <v>0.92716302367941716</v>
      </c>
      <c r="AU1090" s="29">
        <f t="shared" si="66"/>
        <v>0.85096388758661212</v>
      </c>
      <c r="AV1090" s="30">
        <f t="shared" si="67"/>
        <v>8.7799999999999989E-2</v>
      </c>
      <c r="AW1090" s="25">
        <f>IFERROR(SUMIFS('[4]BD Unidades'!$BI$3:$BI$1424,'[4]BD Unidades'!$A$3:$A$1424,$A1090),"-")</f>
        <v>132.27599664437622</v>
      </c>
      <c r="AX1090" s="25">
        <f>IFERROR(SUMIFS('[4]BD Unidades'!$BJ$3:$BJ$1424,'[4]BD Unidades'!$A$3:$A$1424,$A1090),"-")</f>
        <v>85.006237131911647</v>
      </c>
    </row>
    <row r="1091" spans="1:50" ht="14.4" x14ac:dyDescent="0.3">
      <c r="A1091" s="7">
        <v>377</v>
      </c>
      <c r="B1091" s="7" t="s">
        <v>5278</v>
      </c>
      <c r="D1091" s="8" t="s">
        <v>5279</v>
      </c>
      <c r="E1091" s="19" t="s">
        <v>5280</v>
      </c>
      <c r="F1091" s="19" t="s">
        <v>5280</v>
      </c>
      <c r="G1091" s="19" t="s">
        <v>5281</v>
      </c>
      <c r="H1091" s="19">
        <v>2</v>
      </c>
      <c r="I1091" s="19">
        <v>2024</v>
      </c>
      <c r="J1091" s="19" t="s">
        <v>45</v>
      </c>
      <c r="K1091" s="19" t="s">
        <v>5276</v>
      </c>
      <c r="L1091" s="19" t="s">
        <v>47</v>
      </c>
      <c r="M1091" s="19" t="s">
        <v>48</v>
      </c>
      <c r="N1091" s="19" t="s">
        <v>48</v>
      </c>
      <c r="O1091" s="19" t="s">
        <v>3403</v>
      </c>
      <c r="P1091" s="19" t="s">
        <v>51</v>
      </c>
      <c r="Q1091" s="9" t="s">
        <v>5282</v>
      </c>
      <c r="R1091" s="20">
        <v>558.17499999999995</v>
      </c>
      <c r="S1091" s="20">
        <v>9.3146000000000004</v>
      </c>
      <c r="T1091" s="20">
        <v>506.18299999999999</v>
      </c>
      <c r="U1091" s="20">
        <v>60</v>
      </c>
      <c r="V1091" s="21">
        <f>_xlfn.XLOOKUP(D1091,'[4]Gen. Real'!$A$2:$A$1168,'[4]Gen. Real'!$C$2:$C$1168,"-",0)</f>
        <v>3018.0797899999989</v>
      </c>
      <c r="W1091" s="22"/>
      <c r="X1091" s="22" t="str">
        <f>_xlfn.XLOOKUP(D1091,[4]Vertimiento!$J$2:$J$119,[4]Vertimiento!$K$2:$K$119,"-",0)</f>
        <v>-</v>
      </c>
      <c r="Y1091" s="23" t="str">
        <f t="shared" ref="Y1091:Y1154" si="68">IFERROR(X1091/(V1091+X1091),"-")</f>
        <v>-</v>
      </c>
      <c r="Z1091" s="19" t="str">
        <f>_xlfn.XLOOKUP(D1091,[4]Cmg!$I$4:$I$99,[4]Cmg!$M$4:$M$99,"----",0,1)</f>
        <v>----</v>
      </c>
      <c r="AA1091" s="19" t="str">
        <f>_xlfn.XLOOKUP(D1091,[4]Cmg!$A$4:$A$101,[4]Cmg!$B$4:$B$101,"----",0,1)</f>
        <v>----</v>
      </c>
      <c r="AB1091" s="19" t="str">
        <f>_xlfn.XLOOKUP(D1091,[4]Cmg!$E$4:$E$101,[4]Cmg!$F$4:$F$101,"----",0,1)</f>
        <v>----</v>
      </c>
      <c r="AC1091" s="19" t="str">
        <f>_xlfn.XLOOKUP(D1091,[4]Cmg!$O$4:$O$101,[4]Cmg!$P$4:$P$101,"----",0,1)</f>
        <v>----</v>
      </c>
      <c r="AD1091" s="24" t="str">
        <f>_xlfn.XLOOKUP(D1091,[4]Cmg!$S$4:$S$101,[4]Cmg!$U$4:$U$101,"----",0,1)</f>
        <v>----</v>
      </c>
      <c r="AG1091" s="25">
        <f>IFERROR(SUMIFS('[4]BD Unidades'!$AH:$AH,'[4]BD Unidades'!$A:$A,'BD Centrales 2024'!$A1091),"-")</f>
        <v>557.4</v>
      </c>
      <c r="AH1091" s="25">
        <f>SUMIFS('[4]BD Unidades'!$AJ$3:$AJ$1424,'[4]BD Unidades'!$A$3:$A$1424,$A1091)</f>
        <v>0</v>
      </c>
      <c r="AI1091" s="25">
        <f>SUMIFS('[4]BD Unidades'!$AL$3:$AL$1424,'[4]BD Unidades'!$A$3:$A$1424,$A1091)</f>
        <v>8089.0110956838553</v>
      </c>
      <c r="AJ1091" s="26">
        <f t="shared" ref="AJ1091:AJ1154" si="69">IFERROR(AI1091/(AH1091+AI1091),"-")</f>
        <v>1</v>
      </c>
      <c r="AK1091" s="27">
        <f>IFERROR(SUMIFS('[4]BD Unidades'!$AO$3:$AO$1424,'[4]BD Unidades'!$A$3:$A$1424,$A1091),"-")</f>
        <v>0</v>
      </c>
      <c r="AL1091" s="27">
        <f>IFERROR(SUMIFS('[4]BD Unidades'!$AQ$3:$AQ$1424,'[4]BD Unidades'!$A$3:$A$1424,$A1091),"-")</f>
        <v>0</v>
      </c>
      <c r="AM1091" s="27">
        <f>IFERROR(SUMIFS('[4]BD Unidades'!$AS$3:$AS$1424,'[4]BD Unidades'!$A$3:$A$1424,$A1091),"-")</f>
        <v>0</v>
      </c>
      <c r="AN1091" s="27">
        <f>IFERROR(SUMIFS('[4]BD Unidades'!$AU$3:$AU$1424,'[4]BD Unidades'!$A$3:$A$1424,$A1091),"-")</f>
        <v>0</v>
      </c>
      <c r="AO1091" s="27">
        <f>IFERROR(SUMIFS('[4]BD Unidades'!$AW$3:$AW$1424,'[4]BD Unidades'!$A$3:$A$1424,$A1091),"-")</f>
        <v>0</v>
      </c>
      <c r="AP1091" s="27">
        <f>IFERROR(SUMIFS('[4]BD Unidades'!$AY$3:$AY$1424,'[4]BD Unidades'!$A$3:$A$1424,$A1091),"-")</f>
        <v>0</v>
      </c>
      <c r="AQ1091" s="25">
        <f>IFERROR(SUMIFS('[4]BD Unidades'!$AZ$3:$AZ$1424,'[4]BD Unidades'!$A$3:$A$1424,$A1091),"-")</f>
        <v>532.09074624625396</v>
      </c>
      <c r="AR1091" s="25">
        <f>IFERROR(SUMIFS('[4]BD Unidades'!$BA$3:$BA$1424,'[4]BD Unidades'!$A$3:$A$1424,$A1091),"-")</f>
        <v>532.09074624625396</v>
      </c>
      <c r="AS1091" s="28">
        <f>SUMIFS('[4]BD Unidades'!$BC$3:$BC$1424,'[4]BD Unidades'!$A$3:$A$1424,$A1091)</f>
        <v>7.0143817992318974E-2</v>
      </c>
      <c r="AT1091" s="28">
        <f>SUMIFS('[4]BD Unidades'!$BE$3:$BE$1424,'[4]BD Unidades'!$A$3:$A$1424,$A1091)</f>
        <v>0.95196761375306704</v>
      </c>
      <c r="AU1091" s="29">
        <f t="shared" ref="AU1091:AU1154" si="70">IFERROR(AT1091*(1-AS1091),"-")</f>
        <v>0.88519297071938974</v>
      </c>
      <c r="AV1091" s="30">
        <f t="shared" ref="AV1091:AV1154" si="71">IFERROR(S1091/100,"-")</f>
        <v>9.3146000000000007E-2</v>
      </c>
      <c r="AW1091" s="25">
        <f>IFERROR(SUMIFS('[4]BD Unidades'!$BI$3:$BI$1424,'[4]BD Unidades'!$A$3:$A$1424,$A1091),"-")</f>
        <v>423.44999389168095</v>
      </c>
      <c r="AX1091" s="25">
        <f>IFERROR(SUMIFS('[4]BD Unidades'!$BJ$3:$BJ$1424,'[4]BD Unidades'!$A$3:$A$1424,$A1091),"-")</f>
        <v>272.12715464195412</v>
      </c>
    </row>
    <row r="1092" spans="1:50" ht="14.4" x14ac:dyDescent="0.3">
      <c r="A1092" s="7">
        <v>379</v>
      </c>
      <c r="B1092" s="7" t="s">
        <v>5662</v>
      </c>
      <c r="D1092" s="8" t="s">
        <v>5663</v>
      </c>
      <c r="E1092" s="19" t="s">
        <v>162</v>
      </c>
      <c r="F1092" s="19" t="s">
        <v>162</v>
      </c>
      <c r="G1092" s="19" t="s">
        <v>5664</v>
      </c>
      <c r="H1092" s="19">
        <v>2</v>
      </c>
      <c r="I1092" s="19">
        <v>2024</v>
      </c>
      <c r="J1092" s="19" t="s">
        <v>45</v>
      </c>
      <c r="K1092" s="19" t="s">
        <v>5276</v>
      </c>
      <c r="L1092" s="19" t="s">
        <v>47</v>
      </c>
      <c r="M1092" s="19" t="s">
        <v>48</v>
      </c>
      <c r="N1092" s="19" t="s">
        <v>48</v>
      </c>
      <c r="O1092" s="19" t="s">
        <v>3403</v>
      </c>
      <c r="P1092" s="19" t="s">
        <v>51</v>
      </c>
      <c r="Q1092" s="9" t="s">
        <v>5665</v>
      </c>
      <c r="R1092" s="20">
        <v>549.71900000000005</v>
      </c>
      <c r="S1092" s="20">
        <v>10.9358</v>
      </c>
      <c r="T1092" s="20">
        <v>489.60300000000001</v>
      </c>
      <c r="U1092" s="20">
        <v>60</v>
      </c>
      <c r="V1092" s="21">
        <f>_xlfn.XLOOKUP(D1092,'[4]Gen. Real'!$A$2:$A$1168,'[4]Gen. Real'!$C$2:$C$1168,"-",0)</f>
        <v>2797.324509999999</v>
      </c>
      <c r="W1092" s="22"/>
      <c r="X1092" s="22" t="str">
        <f>_xlfn.XLOOKUP(D1092,[4]Vertimiento!$J$2:$J$119,[4]Vertimiento!$K$2:$K$119,"-",0)</f>
        <v>-</v>
      </c>
      <c r="Y1092" s="23" t="str">
        <f t="shared" si="68"/>
        <v>-</v>
      </c>
      <c r="Z1092" s="19" t="str">
        <f>_xlfn.XLOOKUP(D1092,[4]Cmg!$I$4:$I$99,[4]Cmg!$M$4:$M$99,"----",0,1)</f>
        <v>----</v>
      </c>
      <c r="AA1092" s="19" t="str">
        <f>_xlfn.XLOOKUP(D1092,[4]Cmg!$A$4:$A$101,[4]Cmg!$B$4:$B$101,"----",0,1)</f>
        <v>----</v>
      </c>
      <c r="AB1092" s="19" t="str">
        <f>_xlfn.XLOOKUP(D1092,[4]Cmg!$E$4:$E$101,[4]Cmg!$F$4:$F$101,"----",0,1)</f>
        <v>----</v>
      </c>
      <c r="AC1092" s="19" t="str">
        <f>_xlfn.XLOOKUP(D1092,[4]Cmg!$O$4:$O$101,[4]Cmg!$P$4:$P$101,"----",0,1)</f>
        <v>----</v>
      </c>
      <c r="AD1092" s="24" t="str">
        <f>_xlfn.XLOOKUP(D1092,[4]Cmg!$S$4:$S$101,[4]Cmg!$U$4:$U$101,"----",0,1)</f>
        <v>----</v>
      </c>
      <c r="AG1092" s="25">
        <f>IFERROR(SUMIFS('[4]BD Unidades'!$AH:$AH,'[4]BD Unidades'!$A:$A,'BD Centrales 2024'!$A1092),"-")</f>
        <v>549.71900000000005</v>
      </c>
      <c r="AH1092" s="25">
        <f>SUMIFS('[4]BD Unidades'!$AJ$3:$AJ$1424,'[4]BD Unidades'!$A$3:$A$1424,$A1092)</f>
        <v>2649.5638025973267</v>
      </c>
      <c r="AI1092" s="25">
        <f>SUMIFS('[4]BD Unidades'!$AL$3:$AL$1424,'[4]BD Unidades'!$A$3:$A$1424,$A1092)</f>
        <v>5657.2107093199756</v>
      </c>
      <c r="AJ1092" s="26">
        <f t="shared" si="69"/>
        <v>0.68103578605677417</v>
      </c>
      <c r="AK1092" s="27">
        <f>IFERROR(SUMIFS('[4]BD Unidades'!$AO$3:$AO$1424,'[4]BD Unidades'!$A$3:$A$1424,$A1092),"-")</f>
        <v>0</v>
      </c>
      <c r="AL1092" s="27">
        <f>IFERROR(SUMIFS('[4]BD Unidades'!$AQ$3:$AQ$1424,'[4]BD Unidades'!$A$3:$A$1424,$A1092),"-")</f>
        <v>0</v>
      </c>
      <c r="AM1092" s="27">
        <f>IFERROR(SUMIFS('[4]BD Unidades'!$AS$3:$AS$1424,'[4]BD Unidades'!$A$3:$A$1424,$A1092),"-")</f>
        <v>0</v>
      </c>
      <c r="AN1092" s="27">
        <f>IFERROR(SUMIFS('[4]BD Unidades'!$AU$3:$AU$1424,'[4]BD Unidades'!$A$3:$A$1424,$A1092),"-")</f>
        <v>0</v>
      </c>
      <c r="AO1092" s="27">
        <f>IFERROR(SUMIFS('[4]BD Unidades'!$AW$3:$AW$1424,'[4]BD Unidades'!$A$3:$A$1424,$A1092),"-")</f>
        <v>0</v>
      </c>
      <c r="AP1092" s="27">
        <f>IFERROR(SUMIFS('[4]BD Unidades'!$AY$3:$AY$1424,'[4]BD Unidades'!$A$3:$A$1424,$A1092),"-")</f>
        <v>0</v>
      </c>
      <c r="AQ1092" s="25">
        <f>IFERROR(SUMIFS('[4]BD Unidades'!$AZ$3:$AZ$1424,'[4]BD Unidades'!$A$3:$A$1424,$A1092),"-")</f>
        <v>546.95297823752401</v>
      </c>
      <c r="AR1092" s="25">
        <f>IFERROR(SUMIFS('[4]BD Unidades'!$BA$3:$BA$1424,'[4]BD Unidades'!$A$3:$A$1424,$A1092),"-")</f>
        <v>546.95297823752401</v>
      </c>
      <c r="AS1092" s="28">
        <f>SUMIFS('[4]BD Unidades'!$BC$3:$BC$1424,'[4]BD Unidades'!$A$3:$A$1424,$A1092)</f>
        <v>2.9233386738082762E-2</v>
      </c>
      <c r="AT1092" s="28">
        <f>SUMIFS('[4]BD Unidades'!$BE$3:$BE$1424,'[4]BD Unidades'!$A$3:$A$1424,$A1092)</f>
        <v>0.96105581720921807</v>
      </c>
      <c r="AU1092" s="29">
        <f t="shared" si="70"/>
        <v>0.93296090082785688</v>
      </c>
      <c r="AV1092" s="30">
        <f t="shared" si="71"/>
        <v>0.10935800000000001</v>
      </c>
      <c r="AW1092" s="25">
        <f>IFERROR(SUMIFS('[4]BD Unidades'!$BI$3:$BI$1424,'[4]BD Unidades'!$A$3:$A$1424,$A1092),"-")</f>
        <v>454.51900578268567</v>
      </c>
      <c r="AX1092" s="25">
        <f>IFERROR(SUMIFS('[4]BD Unidades'!$BJ$3:$BJ$1424,'[4]BD Unidades'!$A$3:$A$1424,$A1092),"-")</f>
        <v>292.09343619915467</v>
      </c>
    </row>
    <row r="1093" spans="1:50" ht="14.4" x14ac:dyDescent="0.3">
      <c r="A1093" s="7">
        <v>381</v>
      </c>
      <c r="B1093" s="7" t="s">
        <v>5300</v>
      </c>
      <c r="D1093" s="8" t="s">
        <v>5301</v>
      </c>
      <c r="E1093" s="19" t="s">
        <v>248</v>
      </c>
      <c r="F1093" s="19" t="s">
        <v>248</v>
      </c>
      <c r="G1093" s="19" t="s">
        <v>5302</v>
      </c>
      <c r="H1093" s="19">
        <v>3</v>
      </c>
      <c r="I1093" s="19">
        <v>2024</v>
      </c>
      <c r="J1093" s="19" t="s">
        <v>45</v>
      </c>
      <c r="K1093" s="19" t="s">
        <v>5267</v>
      </c>
      <c r="L1093" s="19" t="s">
        <v>47</v>
      </c>
      <c r="M1093" s="19" t="s">
        <v>250</v>
      </c>
      <c r="N1093" s="19" t="s">
        <v>785</v>
      </c>
      <c r="O1093" s="19" t="s">
        <v>785</v>
      </c>
      <c r="P1093" s="19" t="s">
        <v>51</v>
      </c>
      <c r="Q1093" s="9" t="s">
        <v>5303</v>
      </c>
      <c r="R1093" s="20">
        <v>10.327</v>
      </c>
      <c r="S1093" s="20">
        <v>1.843931185</v>
      </c>
      <c r="T1093" s="20">
        <v>10.521000000000001</v>
      </c>
      <c r="U1093" s="20">
        <v>1.6220000000000001</v>
      </c>
      <c r="V1093" s="21">
        <f>_xlfn.XLOOKUP(D1093,'[4]Gen. Real'!$A$2:$A$1168,'[4]Gen. Real'!$C$2:$C$1168,"-",0)</f>
        <v>0.26291999999999993</v>
      </c>
      <c r="W1093" s="22"/>
      <c r="X1093" s="22" t="str">
        <f>_xlfn.XLOOKUP(D1093,[4]Vertimiento!$J$2:$J$119,[4]Vertimiento!$K$2:$K$119,"-",0)</f>
        <v>-</v>
      </c>
      <c r="Y1093" s="23" t="str">
        <f t="shared" si="68"/>
        <v>-</v>
      </c>
      <c r="Z1093" s="19" t="str">
        <f>_xlfn.XLOOKUP(D1093,[4]Cmg!$I$4:$I$99,[4]Cmg!$M$4:$M$99,"----",0,1)</f>
        <v>----</v>
      </c>
      <c r="AA1093" s="19" t="str">
        <f>_xlfn.XLOOKUP(D1093,[4]Cmg!$A$4:$A$101,[4]Cmg!$B$4:$B$101,"----",0,1)</f>
        <v>----</v>
      </c>
      <c r="AB1093" s="19" t="str">
        <f>_xlfn.XLOOKUP(D1093,[4]Cmg!$E$4:$E$101,[4]Cmg!$F$4:$F$101,"----",0,1)</f>
        <v>----</v>
      </c>
      <c r="AC1093" s="19" t="str">
        <f>_xlfn.XLOOKUP(D1093,[4]Cmg!$O$4:$O$101,[4]Cmg!$P$4:$P$101,"----",0,1)</f>
        <v>----</v>
      </c>
      <c r="AD1093" s="24" t="str">
        <f>_xlfn.XLOOKUP(D1093,[4]Cmg!$S$4:$S$101,[4]Cmg!$U$4:$U$101,"----",0,1)</f>
        <v>----</v>
      </c>
      <c r="AG1093" s="25">
        <f>IFERROR(SUMIFS('[4]BD Unidades'!$AH:$AH,'[4]BD Unidades'!$A:$A,'BD Centrales 2024'!$A1093),"-")</f>
        <v>11.349679999999999</v>
      </c>
      <c r="AH1093" s="25">
        <f>SUMIFS('[4]BD Unidades'!$AJ$3:$AJ$1424,'[4]BD Unidades'!$A$3:$A$1424,$A1093)</f>
        <v>7323.6270472224915</v>
      </c>
      <c r="AI1093" s="25">
        <f>SUMIFS('[4]BD Unidades'!$AL$3:$AL$1424,'[4]BD Unidades'!$A$3:$A$1424,$A1093)</f>
        <v>2048.2147471030621</v>
      </c>
      <c r="AJ1093" s="26">
        <f t="shared" si="69"/>
        <v>0.21854986373577193</v>
      </c>
      <c r="AK1093" s="27">
        <f>IFERROR(SUMIFS('[4]BD Unidades'!$AO$3:$AO$1424,'[4]BD Unidades'!$A$3:$A$1424,$A1093),"-")</f>
        <v>0</v>
      </c>
      <c r="AL1093" s="27">
        <f>IFERROR(SUMIFS('[4]BD Unidades'!$AQ$3:$AQ$1424,'[4]BD Unidades'!$A$3:$A$1424,$A1093),"-")</f>
        <v>0</v>
      </c>
      <c r="AM1093" s="27">
        <f>IFERROR(SUMIFS('[4]BD Unidades'!$AS$3:$AS$1424,'[4]BD Unidades'!$A$3:$A$1424,$A1093),"-")</f>
        <v>0</v>
      </c>
      <c r="AN1093" s="27">
        <f>IFERROR(SUMIFS('[4]BD Unidades'!$AU$3:$AU$1424,'[4]BD Unidades'!$A$3:$A$1424,$A1093),"-")</f>
        <v>0</v>
      </c>
      <c r="AO1093" s="27">
        <f>IFERROR(SUMIFS('[4]BD Unidades'!$AW$3:$AW$1424,'[4]BD Unidades'!$A$3:$A$1424,$A1093),"-")</f>
        <v>0</v>
      </c>
      <c r="AP1093" s="27">
        <f>IFERROR(SUMIFS('[4]BD Unidades'!$AY$3:$AY$1424,'[4]BD Unidades'!$A$3:$A$1424,$A1093),"-")</f>
        <v>0</v>
      </c>
      <c r="AQ1093" s="25">
        <f>IFERROR(SUMIFS('[4]BD Unidades'!$AZ$3:$AZ$1424,'[4]BD Unidades'!$A$3:$A$1424,$A1093),"-")</f>
        <v>10.761076849603834</v>
      </c>
      <c r="AR1093" s="25">
        <f>IFERROR(SUMIFS('[4]BD Unidades'!$BA$3:$BA$1424,'[4]BD Unidades'!$A$3:$A$1424,$A1093),"-")</f>
        <v>10.761076849603834</v>
      </c>
      <c r="AS1093" s="28">
        <f>SUMIFS('[4]BD Unidades'!$BC$3:$BC$1424,'[4]BD Unidades'!$A$3:$A$1424,$A1093)</f>
        <v>0.22209940334471259</v>
      </c>
      <c r="AT1093" s="28">
        <f>SUMIFS('[4]BD Unidades'!$BE$3:$BE$1424,'[4]BD Unidades'!$A$3:$A$1424,$A1093)</f>
        <v>1.0671273577233336</v>
      </c>
      <c r="AU1093" s="29">
        <f t="shared" si="70"/>
        <v>0.8301190082801615</v>
      </c>
      <c r="AV1093" s="30">
        <f t="shared" si="71"/>
        <v>1.8439311850000001E-2</v>
      </c>
      <c r="AW1093" s="25">
        <f>IFERROR(SUMIFS('[4]BD Unidades'!$BI$3:$BI$1424,'[4]BD Unidades'!$A$3:$A$1424,$A1093),"-")</f>
        <v>8.0938920218027786</v>
      </c>
      <c r="AX1093" s="25">
        <f>IFERROR(SUMIFS('[4]BD Unidades'!$BJ$3:$BJ$1424,'[4]BD Unidades'!$A$3:$A$1424,$A1093),"-")</f>
        <v>5.2014826724400027</v>
      </c>
    </row>
    <row r="1094" spans="1:50" ht="14.4" x14ac:dyDescent="0.3">
      <c r="A1094" s="7">
        <v>386</v>
      </c>
      <c r="B1094" s="7" t="s">
        <v>6032</v>
      </c>
      <c r="D1094" s="8" t="s">
        <v>6033</v>
      </c>
      <c r="E1094" s="19" t="s">
        <v>248</v>
      </c>
      <c r="F1094" s="19" t="s">
        <v>248</v>
      </c>
      <c r="G1094" s="19" t="s">
        <v>5275</v>
      </c>
      <c r="H1094" s="19">
        <v>3</v>
      </c>
      <c r="I1094" s="19">
        <v>2024</v>
      </c>
      <c r="J1094" s="19" t="s">
        <v>45</v>
      </c>
      <c r="K1094" s="19" t="s">
        <v>6034</v>
      </c>
      <c r="L1094" s="19" t="s">
        <v>47</v>
      </c>
      <c r="M1094" s="19" t="s">
        <v>48</v>
      </c>
      <c r="N1094" s="19" t="s">
        <v>48</v>
      </c>
      <c r="O1094" s="19" t="s">
        <v>3403</v>
      </c>
      <c r="P1094" s="19" t="s">
        <v>51</v>
      </c>
      <c r="Q1094" s="9" t="s">
        <v>205</v>
      </c>
      <c r="R1094" s="20">
        <v>330.36</v>
      </c>
      <c r="S1094" s="20">
        <v>7.6501390000000002</v>
      </c>
      <c r="T1094" s="20">
        <v>305.08699999999999</v>
      </c>
      <c r="U1094" s="20">
        <v>40</v>
      </c>
      <c r="V1094" s="21">
        <f>_xlfn.XLOOKUP(D1094,'[4]Gen. Real'!$A$2:$A$1168,'[4]Gen. Real'!$C$2:$C$1168,"-",0)</f>
        <v>598.08049999999992</v>
      </c>
      <c r="W1094" s="22"/>
      <c r="X1094" s="22" t="str">
        <f>_xlfn.XLOOKUP(D1094,[4]Vertimiento!$J$2:$J$119,[4]Vertimiento!$K$2:$K$119,"-",0)</f>
        <v>-</v>
      </c>
      <c r="Y1094" s="23" t="str">
        <f t="shared" si="68"/>
        <v>-</v>
      </c>
      <c r="Z1094" s="19" t="str">
        <f>_xlfn.XLOOKUP(D1094,[4]Cmg!$I$4:$I$99,[4]Cmg!$M$4:$M$99,"----",0,1)</f>
        <v>----</v>
      </c>
      <c r="AA1094" s="19" t="str">
        <f>_xlfn.XLOOKUP(D1094,[4]Cmg!$A$4:$A$101,[4]Cmg!$B$4:$B$101,"----",0,1)</f>
        <v>----</v>
      </c>
      <c r="AB1094" s="19" t="str">
        <f>_xlfn.XLOOKUP(D1094,[4]Cmg!$E$4:$E$101,[4]Cmg!$F$4:$F$101,"----",0,1)</f>
        <v>----</v>
      </c>
      <c r="AC1094" s="19" t="str">
        <f>_xlfn.XLOOKUP(D1094,[4]Cmg!$O$4:$O$101,[4]Cmg!$P$4:$P$101,"----",0,1)</f>
        <v>----</v>
      </c>
      <c r="AD1094" s="24" t="str">
        <f>_xlfn.XLOOKUP(D1094,[4]Cmg!$S$4:$S$101,[4]Cmg!$U$4:$U$101,"----",0,1)</f>
        <v>----</v>
      </c>
      <c r="AG1094" s="25">
        <f>IFERROR(SUMIFS('[4]BD Unidades'!$AH:$AH,'[4]BD Unidades'!$A:$A,'BD Centrales 2024'!$A1094),"-")</f>
        <v>559.048</v>
      </c>
      <c r="AH1094" s="25">
        <f>SUMIFS('[4]BD Unidades'!$AJ$3:$AJ$1424,'[4]BD Unidades'!$A$3:$A$1424,$A1094)</f>
        <v>9799.5855962687201</v>
      </c>
      <c r="AI1094" s="25">
        <f>SUMIFS('[4]BD Unidades'!$AL$3:$AL$1424,'[4]BD Unidades'!$A$3:$A$1424,$A1094)</f>
        <v>3287.1187022742888</v>
      </c>
      <c r="AJ1094" s="26">
        <f t="shared" si="69"/>
        <v>0.25118002418991431</v>
      </c>
      <c r="AK1094" s="27">
        <f>IFERROR(SUMIFS('[4]BD Unidades'!$AO$3:$AO$1424,'[4]BD Unidades'!$A$3:$A$1424,$A1094),"-")</f>
        <v>0</v>
      </c>
      <c r="AL1094" s="27">
        <f>IFERROR(SUMIFS('[4]BD Unidades'!$AQ$3:$AQ$1424,'[4]BD Unidades'!$A$3:$A$1424,$A1094),"-")</f>
        <v>0</v>
      </c>
      <c r="AM1094" s="27">
        <f>IFERROR(SUMIFS('[4]BD Unidades'!$AS$3:$AS$1424,'[4]BD Unidades'!$A$3:$A$1424,$A1094),"-")</f>
        <v>0</v>
      </c>
      <c r="AN1094" s="27">
        <f>IFERROR(SUMIFS('[4]BD Unidades'!$AU$3:$AU$1424,'[4]BD Unidades'!$A$3:$A$1424,$A1094),"-")</f>
        <v>0</v>
      </c>
      <c r="AO1094" s="27">
        <f>IFERROR(SUMIFS('[4]BD Unidades'!$AW$3:$AW$1424,'[4]BD Unidades'!$A$3:$A$1424,$A1094),"-")</f>
        <v>0</v>
      </c>
      <c r="AP1094" s="27">
        <f>IFERROR(SUMIFS('[4]BD Unidades'!$AY$3:$AY$1424,'[4]BD Unidades'!$A$3:$A$1424,$A1094),"-")</f>
        <v>0</v>
      </c>
      <c r="AQ1094" s="25">
        <f>IFERROR(SUMIFS('[4]BD Unidades'!$AZ$3:$AZ$1424,'[4]BD Unidades'!$A$3:$A$1424,$A1094),"-")</f>
        <v>542.558821082794</v>
      </c>
      <c r="AR1094" s="25">
        <f>IFERROR(SUMIFS('[4]BD Unidades'!$BA$3:$BA$1424,'[4]BD Unidades'!$A$3:$A$1424,$A1094),"-")</f>
        <v>563.11382108279406</v>
      </c>
      <c r="AS1094" s="28">
        <f>SUMIFS('[4]BD Unidades'!$BC$3:$BC$1424,'[4]BD Unidades'!$A$3:$A$1424,$A1094)</f>
        <v>0.35270167076159853</v>
      </c>
      <c r="AT1094" s="28">
        <f>SUMIFS('[4]BD Unidades'!$BE$3:$BE$1424,'[4]BD Unidades'!$A$3:$A$1424,$A1094)</f>
        <v>1.6365567679043147</v>
      </c>
      <c r="AU1094" s="29">
        <f t="shared" si="70"/>
        <v>1.0593404615682613</v>
      </c>
      <c r="AV1094" s="30">
        <f t="shared" si="71"/>
        <v>7.6501390000000002E-2</v>
      </c>
      <c r="AW1094" s="25">
        <f>IFERROR(SUMIFS('[4]BD Unidades'!$BI$3:$BI$1424,'[4]BD Unidades'!$A$3:$A$1424,$A1094),"-")</f>
        <v>346.68101288846935</v>
      </c>
      <c r="AX1094" s="25">
        <f>IFERROR(SUMIFS('[4]BD Unidades'!$BJ$3:$BJ$1424,'[4]BD Unidades'!$A$3:$A$1424,$A1094),"-")</f>
        <v>222.79210996957156</v>
      </c>
    </row>
    <row r="1095" spans="1:50" ht="14.4" x14ac:dyDescent="0.3">
      <c r="A1095" s="7">
        <v>387</v>
      </c>
      <c r="B1095" s="7" t="s">
        <v>6199</v>
      </c>
      <c r="D1095" s="8" t="s">
        <v>6200</v>
      </c>
      <c r="E1095" s="19" t="s">
        <v>248</v>
      </c>
      <c r="F1095" s="19" t="s">
        <v>248</v>
      </c>
      <c r="G1095" s="19" t="s">
        <v>6201</v>
      </c>
      <c r="H1095" s="19">
        <v>4</v>
      </c>
      <c r="I1095" s="19">
        <v>2024</v>
      </c>
      <c r="J1095" s="19" t="s">
        <v>45</v>
      </c>
      <c r="K1095" s="19" t="s">
        <v>6203</v>
      </c>
      <c r="L1095" s="19" t="s">
        <v>47</v>
      </c>
      <c r="M1095" s="19" t="s">
        <v>48</v>
      </c>
      <c r="N1095" s="19" t="s">
        <v>49</v>
      </c>
      <c r="O1095" s="19" t="s">
        <v>49</v>
      </c>
      <c r="P1095" s="19" t="s">
        <v>51</v>
      </c>
      <c r="Q1095" s="9" t="s">
        <v>6204</v>
      </c>
      <c r="R1095" s="20">
        <v>433.49209999999999</v>
      </c>
      <c r="S1095" s="20">
        <v>1.5409999999999999</v>
      </c>
      <c r="T1095" s="20">
        <v>426.81169999999997</v>
      </c>
      <c r="U1095" s="20">
        <v>3</v>
      </c>
      <c r="V1095" s="21">
        <f>_xlfn.XLOOKUP(D1095,'[4]Gen. Real'!$A$2:$A$1168,'[4]Gen. Real'!$C$2:$C$1168,"-",0)</f>
        <v>1197.2746700000007</v>
      </c>
      <c r="W1095" s="22"/>
      <c r="X1095" s="22" t="str">
        <f>_xlfn.XLOOKUP(D1095,[4]Vertimiento!$J$2:$J$119,[4]Vertimiento!$K$2:$K$119,"-",0)</f>
        <v>-</v>
      </c>
      <c r="Y1095" s="23" t="str">
        <f t="shared" si="68"/>
        <v>-</v>
      </c>
      <c r="Z1095" s="19" t="str">
        <f>_xlfn.XLOOKUP(D1095,[4]Cmg!$I$4:$I$99,[4]Cmg!$M$4:$M$99,"----",0,1)</f>
        <v>----</v>
      </c>
      <c r="AA1095" s="19" t="str">
        <f>_xlfn.XLOOKUP(D1095,[4]Cmg!$A$4:$A$101,[4]Cmg!$B$4:$B$101,"----",0,1)</f>
        <v>----</v>
      </c>
      <c r="AB1095" s="19" t="str">
        <f>_xlfn.XLOOKUP(D1095,[4]Cmg!$E$4:$E$101,[4]Cmg!$F$4:$F$101,"----",0,1)</f>
        <v>----</v>
      </c>
      <c r="AC1095" s="19" t="str">
        <f>_xlfn.XLOOKUP(D1095,[4]Cmg!$O$4:$O$101,[4]Cmg!$P$4:$P$101,"----",0,1)</f>
        <v>----</v>
      </c>
      <c r="AD1095" s="24" t="str">
        <f>_xlfn.XLOOKUP(D1095,[4]Cmg!$S$4:$S$101,[4]Cmg!$U$4:$U$101,"----",0,1)</f>
        <v>----</v>
      </c>
      <c r="AG1095" s="25">
        <f>IFERROR(SUMIFS('[4]BD Unidades'!$AH:$AH,'[4]BD Unidades'!$A:$A,'BD Centrales 2024'!$A1095),"-")</f>
        <v>433.52931721311472</v>
      </c>
      <c r="AH1095" s="25">
        <f>SUMIFS('[4]BD Unidades'!$AJ$3:$AJ$1424,'[4]BD Unidades'!$A$3:$A$1424,$A1095)</f>
        <v>792.08144450613997</v>
      </c>
      <c r="AI1095" s="25">
        <f>SUMIFS('[4]BD Unidades'!$AL$3:$AL$1424,'[4]BD Unidades'!$A$3:$A$1424,$A1095)</f>
        <v>5471.1510256242309</v>
      </c>
      <c r="AJ1095" s="26">
        <f t="shared" si="69"/>
        <v>0.87353472056424364</v>
      </c>
      <c r="AK1095" s="27">
        <f>IFERROR(SUMIFS('[4]BD Unidades'!$AO$3:$AO$1424,'[4]BD Unidades'!$A$3:$A$1424,$A1095),"-")</f>
        <v>0</v>
      </c>
      <c r="AL1095" s="27">
        <f>IFERROR(SUMIFS('[4]BD Unidades'!$AQ$3:$AQ$1424,'[4]BD Unidades'!$A$3:$A$1424,$A1095),"-")</f>
        <v>0</v>
      </c>
      <c r="AM1095" s="27">
        <f>IFERROR(SUMIFS('[4]BD Unidades'!$AS$3:$AS$1424,'[4]BD Unidades'!$A$3:$A$1424,$A1095),"-")</f>
        <v>0</v>
      </c>
      <c r="AN1095" s="27">
        <f>IFERROR(SUMIFS('[4]BD Unidades'!$AU$3:$AU$1424,'[4]BD Unidades'!$A$3:$A$1424,$A1095),"-")</f>
        <v>0</v>
      </c>
      <c r="AO1095" s="27">
        <f>IFERROR(SUMIFS('[4]BD Unidades'!$AW$3:$AW$1424,'[4]BD Unidades'!$A$3:$A$1424,$A1095),"-")</f>
        <v>0</v>
      </c>
      <c r="AP1095" s="27">
        <f>IFERROR(SUMIFS('[4]BD Unidades'!$AY$3:$AY$1424,'[4]BD Unidades'!$A$3:$A$1424,$A1095),"-")</f>
        <v>0</v>
      </c>
      <c r="AQ1095" s="25">
        <f>IFERROR(SUMIFS('[4]BD Unidades'!$AZ$3:$AZ$1424,'[4]BD Unidades'!$A$3:$A$1424,$A1095),"-")</f>
        <v>403.554686983355</v>
      </c>
      <c r="AR1095" s="25">
        <f>IFERROR(SUMIFS('[4]BD Unidades'!$BA$3:$BA$1424,'[4]BD Unidades'!$A$3:$A$1424,$A1095),"-")</f>
        <v>403.55468698335602</v>
      </c>
      <c r="AS1095" s="28">
        <f>SUMIFS('[4]BD Unidades'!$BC$3:$BC$1424,'[4]BD Unidades'!$A$3:$A$1424,$A1095)</f>
        <v>0.19886342985478017</v>
      </c>
      <c r="AT1095" s="28">
        <f>SUMIFS('[4]BD Unidades'!$BE$3:$BE$1424,'[4]BD Unidades'!$A$3:$A$1424,$A1095)</f>
        <v>0.83964949098783914</v>
      </c>
      <c r="AU1095" s="29">
        <f t="shared" si="70"/>
        <v>0.67267391333417703</v>
      </c>
      <c r="AV1095" s="30">
        <f t="shared" si="71"/>
        <v>1.541E-2</v>
      </c>
      <c r="AW1095" s="25">
        <f>IFERROR(SUMIFS('[4]BD Unidades'!$BI$3:$BI$1424,'[4]BD Unidades'!$A$3:$A$1424,$A1095),"-")</f>
        <v>255.26487337274955</v>
      </c>
      <c r="AX1095" s="25">
        <f>IFERROR(SUMIFS('[4]BD Unidades'!$BJ$3:$BJ$1424,'[4]BD Unidades'!$A$3:$A$1424,$A1095),"-")</f>
        <v>164.04417209351561</v>
      </c>
    </row>
    <row r="1096" spans="1:50" ht="14.4" x14ac:dyDescent="0.3">
      <c r="A1096" s="7">
        <v>389</v>
      </c>
      <c r="B1096" s="7" t="s">
        <v>6044</v>
      </c>
      <c r="D1096" s="8" t="s">
        <v>6045</v>
      </c>
      <c r="E1096" s="19" t="s">
        <v>5898</v>
      </c>
      <c r="F1096" s="19" t="s">
        <v>5898</v>
      </c>
      <c r="G1096" s="19" t="s">
        <v>6046</v>
      </c>
      <c r="H1096" s="19">
        <v>6</v>
      </c>
      <c r="I1096" s="19">
        <v>2024</v>
      </c>
      <c r="J1096" s="19" t="s">
        <v>45</v>
      </c>
      <c r="K1096" s="19" t="s">
        <v>5267</v>
      </c>
      <c r="L1096" s="19" t="s">
        <v>213</v>
      </c>
      <c r="M1096" s="19" t="s">
        <v>814</v>
      </c>
      <c r="N1096" s="19" t="s">
        <v>4891</v>
      </c>
      <c r="O1096" s="19" t="s">
        <v>4891</v>
      </c>
      <c r="P1096" s="19" t="s">
        <v>51</v>
      </c>
      <c r="Q1096" s="9" t="s">
        <v>6048</v>
      </c>
      <c r="R1096" s="20">
        <v>5.83</v>
      </c>
      <c r="S1096" s="20">
        <v>0</v>
      </c>
      <c r="T1096" s="20">
        <v>5.83</v>
      </c>
      <c r="U1096" s="20" t="s">
        <v>397</v>
      </c>
      <c r="V1096" s="21">
        <f>_xlfn.XLOOKUP(D1096,'[4]Gen. Real'!$A$2:$A$1168,'[4]Gen. Real'!$C$2:$C$1168,"-",0)</f>
        <v>1.8400000000000003E-3</v>
      </c>
      <c r="W1096" s="22"/>
      <c r="X1096" s="22" t="str">
        <f>_xlfn.XLOOKUP(D1096,[4]Vertimiento!$J$2:$J$119,[4]Vertimiento!$K$2:$K$119,"-",0)</f>
        <v>-</v>
      </c>
      <c r="Y1096" s="23" t="str">
        <f t="shared" si="68"/>
        <v>-</v>
      </c>
      <c r="Z1096" s="19" t="str">
        <f>_xlfn.XLOOKUP(D1096,[4]Cmg!$I$4:$I$99,[4]Cmg!$M$4:$M$99,"----",0,1)</f>
        <v>----</v>
      </c>
      <c r="AA1096" s="19" t="str">
        <f>_xlfn.XLOOKUP(D1096,[4]Cmg!$A$4:$A$101,[4]Cmg!$B$4:$B$101,"----",0,1)</f>
        <v>----</v>
      </c>
      <c r="AB1096" s="19" t="str">
        <f>_xlfn.XLOOKUP(D1096,[4]Cmg!$E$4:$E$101,[4]Cmg!$F$4:$F$101,"----",0,1)</f>
        <v>----</v>
      </c>
      <c r="AC1096" s="19" t="str">
        <f>_xlfn.XLOOKUP(D1096,[4]Cmg!$O$4:$O$101,[4]Cmg!$P$4:$P$101,"----",0,1)</f>
        <v>----</v>
      </c>
      <c r="AD1096" s="24" t="str">
        <f>_xlfn.XLOOKUP(D1096,[4]Cmg!$S$4:$S$101,[4]Cmg!$U$4:$U$101,"----",0,1)</f>
        <v>----</v>
      </c>
      <c r="AG1096" s="25">
        <f>IFERROR(SUMIFS('[4]BD Unidades'!$AH:$AH,'[4]BD Unidades'!$A:$A,'BD Centrales 2024'!$A1096),"-")</f>
        <v>5.83</v>
      </c>
      <c r="AH1096" s="25">
        <f>SUMIFS('[4]BD Unidades'!$AJ$3:$AJ$1424,'[4]BD Unidades'!$A$3:$A$1424,$A1096)</f>
        <v>8478.1</v>
      </c>
      <c r="AI1096" s="25">
        <f>SUMIFS('[4]BD Unidades'!$AL$3:$AL$1424,'[4]BD Unidades'!$A$3:$A$1424,$A1096)</f>
        <v>0</v>
      </c>
      <c r="AJ1096" s="26">
        <f t="shared" si="69"/>
        <v>0</v>
      </c>
      <c r="AK1096" s="27">
        <f>IFERROR(SUMIFS('[4]BD Unidades'!$AO$3:$AO$1424,'[4]BD Unidades'!$A$3:$A$1424,$A1096),"-")</f>
        <v>0</v>
      </c>
      <c r="AL1096" s="27">
        <f>IFERROR(SUMIFS('[4]BD Unidades'!$AQ$3:$AQ$1424,'[4]BD Unidades'!$A$3:$A$1424,$A1096),"-")</f>
        <v>0</v>
      </c>
      <c r="AM1096" s="27">
        <f>IFERROR(SUMIFS('[4]BD Unidades'!$AS$3:$AS$1424,'[4]BD Unidades'!$A$3:$A$1424,$A1096),"-")</f>
        <v>0</v>
      </c>
      <c r="AN1096" s="27">
        <f>IFERROR(SUMIFS('[4]BD Unidades'!$AU$3:$AU$1424,'[4]BD Unidades'!$A$3:$A$1424,$A1096),"-")</f>
        <v>0</v>
      </c>
      <c r="AO1096" s="27">
        <f>IFERROR(SUMIFS('[4]BD Unidades'!$AW$3:$AW$1424,'[4]BD Unidades'!$A$3:$A$1424,$A1096),"-")</f>
        <v>0</v>
      </c>
      <c r="AP1096" s="27">
        <f>IFERROR(SUMIFS('[4]BD Unidades'!$AY$3:$AY$1424,'[4]BD Unidades'!$A$3:$A$1424,$A1096),"-")</f>
        <v>0</v>
      </c>
      <c r="AQ1096" s="25">
        <f>IFERROR(SUMIFS('[4]BD Unidades'!$AZ$3:$AZ$1424,'[4]BD Unidades'!$A$3:$A$1424,$A1096),"-")</f>
        <v>5.8299999999999992</v>
      </c>
      <c r="AR1096" s="25">
        <f>IFERROR(SUMIFS('[4]BD Unidades'!$BA$3:$BA$1424,'[4]BD Unidades'!$A$3:$A$1424,$A1096),"-")</f>
        <v>5.83</v>
      </c>
      <c r="AS1096" s="28">
        <f>SUMIFS('[4]BD Unidades'!$BC$3:$BC$1424,'[4]BD Unidades'!$A$3:$A$1424,$A1096)</f>
        <v>1.0000000000000002E-4</v>
      </c>
      <c r="AT1096" s="28">
        <f>SUMIFS('[4]BD Unidades'!$BE$3:$BE$1424,'[4]BD Unidades'!$A$3:$A$1424,$A1096)</f>
        <v>1</v>
      </c>
      <c r="AU1096" s="29">
        <f t="shared" si="70"/>
        <v>0.99990000000000001</v>
      </c>
      <c r="AV1096" s="30">
        <f t="shared" si="71"/>
        <v>0</v>
      </c>
      <c r="AW1096" s="25">
        <f>IFERROR(SUMIFS('[4]BD Unidades'!$BI$3:$BI$1424,'[4]BD Unidades'!$A$3:$A$1424,$A1096),"-")</f>
        <v>5.8294169999999959</v>
      </c>
      <c r="AX1096" s="25">
        <f>IFERROR(SUMIFS('[4]BD Unidades'!$BJ$3:$BJ$1424,'[4]BD Unidades'!$A$3:$A$1424,$A1096),"-")</f>
        <v>3.7462337567944886</v>
      </c>
    </row>
    <row r="1097" spans="1:50" ht="14.4" x14ac:dyDescent="0.3">
      <c r="A1097" s="7">
        <v>390</v>
      </c>
      <c r="B1097" s="7" t="s">
        <v>6049</v>
      </c>
      <c r="D1097" s="8" t="s">
        <v>6050</v>
      </c>
      <c r="E1097" s="19" t="s">
        <v>5898</v>
      </c>
      <c r="F1097" s="19" t="s">
        <v>5898</v>
      </c>
      <c r="G1097" s="19" t="s">
        <v>6046</v>
      </c>
      <c r="H1097" s="19">
        <v>7</v>
      </c>
      <c r="I1097" s="19">
        <v>2024</v>
      </c>
      <c r="J1097" s="19" t="s">
        <v>45</v>
      </c>
      <c r="K1097" s="19" t="s">
        <v>5267</v>
      </c>
      <c r="L1097" s="19" t="s">
        <v>213</v>
      </c>
      <c r="M1097" s="19" t="s">
        <v>814</v>
      </c>
      <c r="N1097" s="19" t="s">
        <v>4891</v>
      </c>
      <c r="O1097" s="19" t="s">
        <v>4891</v>
      </c>
      <c r="P1097" s="19" t="s">
        <v>51</v>
      </c>
      <c r="Q1097" s="9" t="s">
        <v>6048</v>
      </c>
      <c r="R1097" s="20">
        <v>6.25</v>
      </c>
      <c r="S1097" s="20">
        <v>2.4</v>
      </c>
      <c r="T1097" s="20">
        <v>6.1875</v>
      </c>
      <c r="U1097" s="20" t="s">
        <v>397</v>
      </c>
      <c r="V1097" s="21">
        <f>_xlfn.XLOOKUP(D1097,'[4]Gen. Real'!$A$2:$A$1168,'[4]Gen. Real'!$C$2:$C$1168,"-",0)</f>
        <v>5.4000000000000001E-4</v>
      </c>
      <c r="W1097" s="22"/>
      <c r="X1097" s="22" t="str">
        <f>_xlfn.XLOOKUP(D1097,[4]Vertimiento!$J$2:$J$119,[4]Vertimiento!$K$2:$K$119,"-",0)</f>
        <v>-</v>
      </c>
      <c r="Y1097" s="23" t="str">
        <f t="shared" si="68"/>
        <v>-</v>
      </c>
      <c r="Z1097" s="19" t="str">
        <f>_xlfn.XLOOKUP(D1097,[4]Cmg!$I$4:$I$99,[4]Cmg!$M$4:$M$99,"----",0,1)</f>
        <v>----</v>
      </c>
      <c r="AA1097" s="19" t="str">
        <f>_xlfn.XLOOKUP(D1097,[4]Cmg!$A$4:$A$101,[4]Cmg!$B$4:$B$101,"----",0,1)</f>
        <v>----</v>
      </c>
      <c r="AB1097" s="19" t="str">
        <f>_xlfn.XLOOKUP(D1097,[4]Cmg!$E$4:$E$101,[4]Cmg!$F$4:$F$101,"----",0,1)</f>
        <v>----</v>
      </c>
      <c r="AC1097" s="19" t="str">
        <f>_xlfn.XLOOKUP(D1097,[4]Cmg!$O$4:$O$101,[4]Cmg!$P$4:$P$101,"----",0,1)</f>
        <v>----</v>
      </c>
      <c r="AD1097" s="24" t="str">
        <f>_xlfn.XLOOKUP(D1097,[4]Cmg!$S$4:$S$101,[4]Cmg!$U$4:$U$101,"----",0,1)</f>
        <v>----</v>
      </c>
      <c r="AG1097" s="25">
        <f>IFERROR(SUMIFS('[4]BD Unidades'!$AH:$AH,'[4]BD Unidades'!$A:$A,'BD Centrales 2024'!$A1097),"-")</f>
        <v>6.25</v>
      </c>
      <c r="AH1097" s="25">
        <f>SUMIFS('[4]BD Unidades'!$AJ$3:$AJ$1424,'[4]BD Unidades'!$A$3:$A$1424,$A1097)</f>
        <v>8472.4166666666697</v>
      </c>
      <c r="AI1097" s="25">
        <f>SUMIFS('[4]BD Unidades'!$AL$3:$AL$1424,'[4]BD Unidades'!$A$3:$A$1424,$A1097)</f>
        <v>0</v>
      </c>
      <c r="AJ1097" s="26">
        <f t="shared" si="69"/>
        <v>0</v>
      </c>
      <c r="AK1097" s="27">
        <f>IFERROR(SUMIFS('[4]BD Unidades'!$AO$3:$AO$1424,'[4]BD Unidades'!$A$3:$A$1424,$A1097),"-")</f>
        <v>0</v>
      </c>
      <c r="AL1097" s="27">
        <f>IFERROR(SUMIFS('[4]BD Unidades'!$AQ$3:$AQ$1424,'[4]BD Unidades'!$A$3:$A$1424,$A1097),"-")</f>
        <v>0</v>
      </c>
      <c r="AM1097" s="27">
        <f>IFERROR(SUMIFS('[4]BD Unidades'!$AS$3:$AS$1424,'[4]BD Unidades'!$A$3:$A$1424,$A1097),"-")</f>
        <v>0</v>
      </c>
      <c r="AN1097" s="27">
        <f>IFERROR(SUMIFS('[4]BD Unidades'!$AU$3:$AU$1424,'[4]BD Unidades'!$A$3:$A$1424,$A1097),"-")</f>
        <v>0</v>
      </c>
      <c r="AO1097" s="27">
        <f>IFERROR(SUMIFS('[4]BD Unidades'!$AW$3:$AW$1424,'[4]BD Unidades'!$A$3:$A$1424,$A1097),"-")</f>
        <v>0</v>
      </c>
      <c r="AP1097" s="27">
        <f>IFERROR(SUMIFS('[4]BD Unidades'!$AY$3:$AY$1424,'[4]BD Unidades'!$A$3:$A$1424,$A1097),"-")</f>
        <v>0</v>
      </c>
      <c r="AQ1097" s="25">
        <f>IFERROR(SUMIFS('[4]BD Unidades'!$AZ$3:$AZ$1424,'[4]BD Unidades'!$A$3:$A$1424,$A1097),"-")</f>
        <v>6.25</v>
      </c>
      <c r="AR1097" s="25">
        <f>IFERROR(SUMIFS('[4]BD Unidades'!$BA$3:$BA$1424,'[4]BD Unidades'!$A$3:$A$1424,$A1097),"-")</f>
        <v>6.25</v>
      </c>
      <c r="AS1097" s="28">
        <f>SUMIFS('[4]BD Unidades'!$BC$3:$BC$1424,'[4]BD Unidades'!$A$3:$A$1424,$A1097)</f>
        <v>1E-4</v>
      </c>
      <c r="AT1097" s="28">
        <f>SUMIFS('[4]BD Unidades'!$BE$3:$BE$1424,'[4]BD Unidades'!$A$3:$A$1424,$A1097)</f>
        <v>1</v>
      </c>
      <c r="AU1097" s="29">
        <f t="shared" si="70"/>
        <v>0.99990000000000001</v>
      </c>
      <c r="AV1097" s="30">
        <f t="shared" si="71"/>
        <v>2.4E-2</v>
      </c>
      <c r="AW1097" s="25">
        <f>IFERROR(SUMIFS('[4]BD Unidades'!$BI$3:$BI$1424,'[4]BD Unidades'!$A$3:$A$1424,$A1097),"-")</f>
        <v>6.0993900000000014</v>
      </c>
      <c r="AX1097" s="25">
        <f>IFERROR(SUMIFS('[4]BD Unidades'!$BJ$3:$BJ$1424,'[4]BD Unidades'!$A$3:$A$1424,$A1097),"-")</f>
        <v>3.9197300028209954</v>
      </c>
    </row>
    <row r="1098" spans="1:50" ht="14.4" x14ac:dyDescent="0.3">
      <c r="A1098" s="7">
        <v>391</v>
      </c>
      <c r="B1098" s="7" t="s">
        <v>6019</v>
      </c>
      <c r="D1098" s="8" t="s">
        <v>6020</v>
      </c>
      <c r="E1098" s="19" t="s">
        <v>6021</v>
      </c>
      <c r="F1098" s="19" t="s">
        <v>6021</v>
      </c>
      <c r="G1098" s="19" t="s">
        <v>6022</v>
      </c>
      <c r="H1098" s="19">
        <v>10</v>
      </c>
      <c r="I1098" s="19">
        <v>2024</v>
      </c>
      <c r="J1098" s="19" t="s">
        <v>45</v>
      </c>
      <c r="K1098" s="19" t="s">
        <v>5267</v>
      </c>
      <c r="L1098" s="19" t="s">
        <v>47</v>
      </c>
      <c r="M1098" s="19" t="s">
        <v>48</v>
      </c>
      <c r="N1098" s="19" t="s">
        <v>48</v>
      </c>
      <c r="O1098" s="19" t="s">
        <v>48</v>
      </c>
      <c r="P1098" s="19" t="s">
        <v>51</v>
      </c>
      <c r="Q1098" s="9" t="s">
        <v>6023</v>
      </c>
      <c r="R1098" s="20">
        <v>28.64</v>
      </c>
      <c r="S1098" s="20">
        <v>2.5139999999999998</v>
      </c>
      <c r="T1098" s="20">
        <v>27.92</v>
      </c>
      <c r="U1098" s="20">
        <v>2.1</v>
      </c>
      <c r="V1098" s="21">
        <f>_xlfn.XLOOKUP(D1098,'[4]Gen. Real'!$A$2:$A$1168,'[4]Gen. Real'!$C$2:$C$1168,"-",0)</f>
        <v>0.65388999999999986</v>
      </c>
      <c r="W1098" s="22"/>
      <c r="X1098" s="22" t="str">
        <f>_xlfn.XLOOKUP(D1098,[4]Vertimiento!$J$2:$J$119,[4]Vertimiento!$K$2:$K$119,"-",0)</f>
        <v>-</v>
      </c>
      <c r="Y1098" s="23" t="str">
        <f t="shared" si="68"/>
        <v>-</v>
      </c>
      <c r="Z1098" s="19" t="str">
        <f>_xlfn.XLOOKUP(D1098,[4]Cmg!$I$4:$I$99,[4]Cmg!$M$4:$M$99,"----",0,1)</f>
        <v>----</v>
      </c>
      <c r="AA1098" s="19" t="str">
        <f>_xlfn.XLOOKUP(D1098,[4]Cmg!$A$4:$A$101,[4]Cmg!$B$4:$B$101,"----",0,1)</f>
        <v>----</v>
      </c>
      <c r="AB1098" s="19" t="str">
        <f>_xlfn.XLOOKUP(D1098,[4]Cmg!$E$4:$E$101,[4]Cmg!$F$4:$F$101,"----",0,1)</f>
        <v>----</v>
      </c>
      <c r="AC1098" s="19" t="str">
        <f>_xlfn.XLOOKUP(D1098,[4]Cmg!$O$4:$O$101,[4]Cmg!$P$4:$P$101,"----",0,1)</f>
        <v>----</v>
      </c>
      <c r="AD1098" s="24" t="str">
        <f>_xlfn.XLOOKUP(D1098,[4]Cmg!$S$4:$S$101,[4]Cmg!$U$4:$U$101,"----",0,1)</f>
        <v>----</v>
      </c>
      <c r="AG1098" s="25">
        <f>IFERROR(SUMIFS('[4]BD Unidades'!$AH:$AH,'[4]BD Unidades'!$A:$A,'BD Centrales 2024'!$A1098),"-")</f>
        <v>14.071000000000002</v>
      </c>
      <c r="AH1098" s="25">
        <f>SUMIFS('[4]BD Unidades'!$AJ$3:$AJ$1424,'[4]BD Unidades'!$A$3:$A$1424,$A1098)</f>
        <v>4282.756304120112</v>
      </c>
      <c r="AI1098" s="25">
        <f>SUMIFS('[4]BD Unidades'!$AL$3:$AL$1424,'[4]BD Unidades'!$A$3:$A$1424,$A1098)</f>
        <v>17.742201466480441</v>
      </c>
      <c r="AJ1098" s="26">
        <f t="shared" si="69"/>
        <v>4.1256150754226074E-3</v>
      </c>
      <c r="AK1098" s="27">
        <f>IFERROR(SUMIFS('[4]BD Unidades'!$AO$3:$AO$1424,'[4]BD Unidades'!$A$3:$A$1424,$A1098),"-")</f>
        <v>0</v>
      </c>
      <c r="AL1098" s="27">
        <f>IFERROR(SUMIFS('[4]BD Unidades'!$AQ$3:$AQ$1424,'[4]BD Unidades'!$A$3:$A$1424,$A1098),"-")</f>
        <v>0</v>
      </c>
      <c r="AM1098" s="27">
        <f>IFERROR(SUMIFS('[4]BD Unidades'!$AS$3:$AS$1424,'[4]BD Unidades'!$A$3:$A$1424,$A1098),"-")</f>
        <v>0</v>
      </c>
      <c r="AN1098" s="27">
        <f>IFERROR(SUMIFS('[4]BD Unidades'!$AU$3:$AU$1424,'[4]BD Unidades'!$A$3:$A$1424,$A1098),"-")</f>
        <v>0</v>
      </c>
      <c r="AO1098" s="27">
        <f>IFERROR(SUMIFS('[4]BD Unidades'!$AW$3:$AW$1424,'[4]BD Unidades'!$A$3:$A$1424,$A1098),"-")</f>
        <v>0</v>
      </c>
      <c r="AP1098" s="27">
        <f>IFERROR(SUMIFS('[4]BD Unidades'!$AY$3:$AY$1424,'[4]BD Unidades'!$A$3:$A$1424,$A1098),"-")</f>
        <v>0</v>
      </c>
      <c r="AQ1098" s="25">
        <f>IFERROR(SUMIFS('[4]BD Unidades'!$AZ$3:$AZ$1424,'[4]BD Unidades'!$A$3:$A$1424,$A1098),"-")</f>
        <v>13.999547377224189</v>
      </c>
      <c r="AR1098" s="25">
        <f>IFERROR(SUMIFS('[4]BD Unidades'!$BA$3:$BA$1424,'[4]BD Unidades'!$A$3:$A$1424,$A1098),"-")</f>
        <v>14.071000000000002</v>
      </c>
      <c r="AS1098" s="28">
        <f>SUMIFS('[4]BD Unidades'!$BC$3:$BC$1424,'[4]BD Unidades'!$A$3:$A$1424,$A1098)</f>
        <v>8.913058659217877E-5</v>
      </c>
      <c r="AT1098" s="28">
        <f>SUMIFS('[4]BD Unidades'!$BE$3:$BE$1424,'[4]BD Unidades'!$A$3:$A$1424,$A1098)</f>
        <v>0.49130586592178771</v>
      </c>
      <c r="AU1098" s="29">
        <f t="shared" si="70"/>
        <v>0.49126207554176193</v>
      </c>
      <c r="AV1098" s="30">
        <f t="shared" si="71"/>
        <v>2.5139999999999999E-2</v>
      </c>
      <c r="AW1098" s="25">
        <f>IFERROR(SUMIFS('[4]BD Unidades'!$BI$3:$BI$1424,'[4]BD Unidades'!$A$3:$A$1424,$A1098),"-")</f>
        <v>13.723576411996369</v>
      </c>
      <c r="AX1098" s="25">
        <f>IFERROR(SUMIFS('[4]BD Unidades'!$BJ$3:$BJ$1424,'[4]BD Unidades'!$A$3:$A$1424,$A1098),"-")</f>
        <v>8.8193596750017065</v>
      </c>
    </row>
    <row r="1099" spans="1:50" ht="14.4" x14ac:dyDescent="0.3">
      <c r="A1099" s="7">
        <v>393</v>
      </c>
      <c r="B1099" s="7" t="s">
        <v>5304</v>
      </c>
      <c r="D1099" s="8" t="s">
        <v>5305</v>
      </c>
      <c r="E1099" s="19" t="s">
        <v>73</v>
      </c>
      <c r="F1099" s="19" t="s">
        <v>73</v>
      </c>
      <c r="G1099" s="19" t="s">
        <v>5306</v>
      </c>
      <c r="H1099" s="19">
        <v>6</v>
      </c>
      <c r="I1099" s="19">
        <v>2024</v>
      </c>
      <c r="J1099" s="19" t="s">
        <v>45</v>
      </c>
      <c r="K1099" s="19" t="s">
        <v>5308</v>
      </c>
      <c r="L1099" s="19" t="s">
        <v>47</v>
      </c>
      <c r="M1099" s="19" t="s">
        <v>48</v>
      </c>
      <c r="N1099" s="19" t="s">
        <v>48</v>
      </c>
      <c r="O1099" s="19" t="s">
        <v>3403</v>
      </c>
      <c r="P1099" s="19" t="s">
        <v>51</v>
      </c>
      <c r="Q1099" s="9" t="s">
        <v>5309</v>
      </c>
      <c r="R1099" s="20">
        <v>732.11500000000001</v>
      </c>
      <c r="S1099" s="20">
        <v>2.1484000000000001</v>
      </c>
      <c r="T1099" s="20">
        <v>716.38599999999997</v>
      </c>
      <c r="U1099" s="20">
        <v>25</v>
      </c>
      <c r="V1099" s="21">
        <f>_xlfn.XLOOKUP(D1099,'[4]Gen. Real'!$A$2:$A$1168,'[4]Gen. Real'!$C$2:$C$1168,"-",0)</f>
        <v>1045.5114699999986</v>
      </c>
      <c r="W1099" s="22"/>
      <c r="X1099" s="22" t="str">
        <f>_xlfn.XLOOKUP(D1099,[4]Vertimiento!$J$2:$J$119,[4]Vertimiento!$K$2:$K$119,"-",0)</f>
        <v>-</v>
      </c>
      <c r="Y1099" s="23" t="str">
        <f t="shared" si="68"/>
        <v>-</v>
      </c>
      <c r="Z1099" s="19" t="str">
        <f>_xlfn.XLOOKUP(D1099,[4]Cmg!$I$4:$I$99,[4]Cmg!$M$4:$M$99,"----",0,1)</f>
        <v>----</v>
      </c>
      <c r="AA1099" s="19" t="str">
        <f>_xlfn.XLOOKUP(D1099,[4]Cmg!$A$4:$A$101,[4]Cmg!$B$4:$B$101,"----",0,1)</f>
        <v>----</v>
      </c>
      <c r="AB1099" s="19" t="str">
        <f>_xlfn.XLOOKUP(D1099,[4]Cmg!$E$4:$E$101,[4]Cmg!$F$4:$F$101,"----",0,1)</f>
        <v>----</v>
      </c>
      <c r="AC1099" s="19" t="str">
        <f>_xlfn.XLOOKUP(D1099,[4]Cmg!$O$4:$O$101,[4]Cmg!$P$4:$P$101,"----",0,1)</f>
        <v>----</v>
      </c>
      <c r="AD1099" s="24" t="str">
        <f>_xlfn.XLOOKUP(D1099,[4]Cmg!$S$4:$S$101,[4]Cmg!$U$4:$U$101,"----",0,1)</f>
        <v>----</v>
      </c>
      <c r="AG1099" s="25">
        <f>IFERROR(SUMIFS('[4]BD Unidades'!$AH:$AH,'[4]BD Unidades'!$A:$A,'BD Centrales 2024'!$A1099),"-")</f>
        <v>723.87828210382509</v>
      </c>
      <c r="AH1099" s="25">
        <f>SUMIFS('[4]BD Unidades'!$AJ$3:$AJ$1424,'[4]BD Unidades'!$A$3:$A$1424,$A1099)</f>
        <v>0</v>
      </c>
      <c r="AI1099" s="25">
        <f>SUMIFS('[4]BD Unidades'!$AL$3:$AL$1424,'[4]BD Unidades'!$A$3:$A$1424,$A1099)</f>
        <v>8737.9191464455726</v>
      </c>
      <c r="AJ1099" s="26">
        <f t="shared" si="69"/>
        <v>1</v>
      </c>
      <c r="AK1099" s="27">
        <f>IFERROR(SUMIFS('[4]BD Unidades'!$AO$3:$AO$1424,'[4]BD Unidades'!$A$3:$A$1424,$A1099),"-")</f>
        <v>0</v>
      </c>
      <c r="AL1099" s="27">
        <f>IFERROR(SUMIFS('[4]BD Unidades'!$AQ$3:$AQ$1424,'[4]BD Unidades'!$A$3:$A$1424,$A1099),"-")</f>
        <v>0</v>
      </c>
      <c r="AM1099" s="27">
        <f>IFERROR(SUMIFS('[4]BD Unidades'!$AS$3:$AS$1424,'[4]BD Unidades'!$A$3:$A$1424,$A1099),"-")</f>
        <v>0</v>
      </c>
      <c r="AN1099" s="27">
        <f>IFERROR(SUMIFS('[4]BD Unidades'!$AU$3:$AU$1424,'[4]BD Unidades'!$A$3:$A$1424,$A1099),"-")</f>
        <v>0</v>
      </c>
      <c r="AO1099" s="27">
        <f>IFERROR(SUMIFS('[4]BD Unidades'!$AW$3:$AW$1424,'[4]BD Unidades'!$A$3:$A$1424,$A1099),"-")</f>
        <v>0</v>
      </c>
      <c r="AP1099" s="27">
        <f>IFERROR(SUMIFS('[4]BD Unidades'!$AY$3:$AY$1424,'[4]BD Unidades'!$A$3:$A$1424,$A1099),"-")</f>
        <v>0</v>
      </c>
      <c r="AQ1099" s="25">
        <f>IFERROR(SUMIFS('[4]BD Unidades'!$AZ$3:$AZ$1424,'[4]BD Unidades'!$A$3:$A$1424,$A1099),"-")</f>
        <v>548.1771715374739</v>
      </c>
      <c r="AR1099" s="25">
        <f>IFERROR(SUMIFS('[4]BD Unidades'!$BA$3:$BA$1424,'[4]BD Unidades'!$A$3:$A$1424,$A1099),"-")</f>
        <v>548.1771715374739</v>
      </c>
      <c r="AS1099" s="28">
        <f>SUMIFS('[4]BD Unidades'!$BC$3:$BC$1424,'[4]BD Unidades'!$A$3:$A$1424,$A1099)</f>
        <v>3.0985208205902982E-2</v>
      </c>
      <c r="AT1099" s="28">
        <f>SUMIFS('[4]BD Unidades'!$BE$3:$BE$1424,'[4]BD Unidades'!$A$3:$A$1424,$A1099)</f>
        <v>0.99965243147830107</v>
      </c>
      <c r="AU1099" s="29">
        <f t="shared" si="70"/>
        <v>0.96867799275540878</v>
      </c>
      <c r="AV1099" s="30">
        <f t="shared" si="71"/>
        <v>2.1484E-2</v>
      </c>
      <c r="AW1099" s="25">
        <f>IFERROR(SUMIFS('[4]BD Unidades'!$BI$3:$BI$1424,'[4]BD Unidades'!$A$3:$A$1424,$A1099),"-")</f>
        <v>519.34111747872669</v>
      </c>
      <c r="AX1099" s="25">
        <f>IFERROR(SUMIFS('[4]BD Unidades'!$BJ$3:$BJ$1424,'[4]BD Unidades'!$A$3:$A$1424,$A1099),"-")</f>
        <v>333.75090949749853</v>
      </c>
    </row>
    <row r="1100" spans="1:50" ht="14.4" x14ac:dyDescent="0.3">
      <c r="A1100" s="7">
        <v>395</v>
      </c>
      <c r="B1100" s="7" t="s">
        <v>5912</v>
      </c>
      <c r="D1100" s="8" t="s">
        <v>5913</v>
      </c>
      <c r="E1100" s="19" t="s">
        <v>5914</v>
      </c>
      <c r="F1100" s="19" t="s">
        <v>5914</v>
      </c>
      <c r="G1100" s="19" t="s">
        <v>5275</v>
      </c>
      <c r="H1100" s="19">
        <v>1</v>
      </c>
      <c r="I1100" s="19">
        <v>2024</v>
      </c>
      <c r="J1100" s="19" t="s">
        <v>45</v>
      </c>
      <c r="K1100" s="19" t="s">
        <v>5276</v>
      </c>
      <c r="L1100" s="19" t="s">
        <v>47</v>
      </c>
      <c r="M1100" s="19" t="s">
        <v>48</v>
      </c>
      <c r="N1100" s="19" t="s">
        <v>48</v>
      </c>
      <c r="O1100" s="19" t="s">
        <v>3403</v>
      </c>
      <c r="P1100" s="19" t="s">
        <v>51</v>
      </c>
      <c r="Q1100" s="9" t="s">
        <v>5915</v>
      </c>
      <c r="R1100" s="20">
        <v>174.26</v>
      </c>
      <c r="S1100" s="20">
        <v>9.5500000000000007</v>
      </c>
      <c r="T1100" s="20">
        <v>157.61000000000001</v>
      </c>
      <c r="U1100" s="20">
        <v>75</v>
      </c>
      <c r="V1100" s="21">
        <f>_xlfn.XLOOKUP(D1100,'[4]Gen. Real'!$A$2:$A$1168,'[4]Gen. Real'!$C$2:$C$1168,"-",0)</f>
        <v>34.214739999999992</v>
      </c>
      <c r="W1100" s="22"/>
      <c r="X1100" s="22" t="str">
        <f>_xlfn.XLOOKUP(D1100,[4]Vertimiento!$J$2:$J$119,[4]Vertimiento!$K$2:$K$119,"-",0)</f>
        <v>-</v>
      </c>
      <c r="Y1100" s="23" t="str">
        <f t="shared" si="68"/>
        <v>-</v>
      </c>
      <c r="Z1100" s="19" t="str">
        <f>_xlfn.XLOOKUP(D1100,[4]Cmg!$I$4:$I$99,[4]Cmg!$M$4:$M$99,"----",0,1)</f>
        <v>----</v>
      </c>
      <c r="AA1100" s="19" t="str">
        <f>_xlfn.XLOOKUP(D1100,[4]Cmg!$A$4:$A$101,[4]Cmg!$B$4:$B$101,"----",0,1)</f>
        <v>----</v>
      </c>
      <c r="AB1100" s="19" t="str">
        <f>_xlfn.XLOOKUP(D1100,[4]Cmg!$E$4:$E$101,[4]Cmg!$F$4:$F$101,"----",0,1)</f>
        <v>----</v>
      </c>
      <c r="AC1100" s="19" t="str">
        <f>_xlfn.XLOOKUP(D1100,[4]Cmg!$O$4:$O$101,[4]Cmg!$P$4:$P$101,"----",0,1)</f>
        <v>----</v>
      </c>
      <c r="AD1100" s="24" t="str">
        <f>_xlfn.XLOOKUP(D1100,[4]Cmg!$S$4:$S$101,[4]Cmg!$U$4:$U$101,"----",0,1)</f>
        <v>----</v>
      </c>
      <c r="AG1100" s="25">
        <f>IFERROR(SUMIFS('[4]BD Unidades'!$AH:$AH,'[4]BD Unidades'!$A:$A,'BD Centrales 2024'!$A1100),"-")</f>
        <v>170.1</v>
      </c>
      <c r="AH1100" s="25">
        <f>SUMIFS('[4]BD Unidades'!$AJ$3:$AJ$1424,'[4]BD Unidades'!$A$3:$A$1424,$A1100)</f>
        <v>0</v>
      </c>
      <c r="AI1100" s="25">
        <f>SUMIFS('[4]BD Unidades'!$AL$3:$AL$1424,'[4]BD Unidades'!$A$3:$A$1424,$A1100)</f>
        <v>8666.9666666666708</v>
      </c>
      <c r="AJ1100" s="26">
        <f t="shared" si="69"/>
        <v>1</v>
      </c>
      <c r="AK1100" s="27">
        <f>IFERROR(SUMIFS('[4]BD Unidades'!$AO$3:$AO$1424,'[4]BD Unidades'!$A$3:$A$1424,$A1100),"-")</f>
        <v>0</v>
      </c>
      <c r="AL1100" s="27">
        <f>IFERROR(SUMIFS('[4]BD Unidades'!$AQ$3:$AQ$1424,'[4]BD Unidades'!$A$3:$A$1424,$A1100),"-")</f>
        <v>0</v>
      </c>
      <c r="AM1100" s="27">
        <f>IFERROR(SUMIFS('[4]BD Unidades'!$AS$3:$AS$1424,'[4]BD Unidades'!$A$3:$A$1424,$A1100),"-")</f>
        <v>0</v>
      </c>
      <c r="AN1100" s="27">
        <f>IFERROR(SUMIFS('[4]BD Unidades'!$AU$3:$AU$1424,'[4]BD Unidades'!$A$3:$A$1424,$A1100),"-")</f>
        <v>0</v>
      </c>
      <c r="AO1100" s="27">
        <f>IFERROR(SUMIFS('[4]BD Unidades'!$AW$3:$AW$1424,'[4]BD Unidades'!$A$3:$A$1424,$A1100),"-")</f>
        <v>0</v>
      </c>
      <c r="AP1100" s="27">
        <f>IFERROR(SUMIFS('[4]BD Unidades'!$AY$3:$AY$1424,'[4]BD Unidades'!$A$3:$A$1424,$A1100),"-")</f>
        <v>0</v>
      </c>
      <c r="AQ1100" s="25">
        <f>IFERROR(SUMIFS('[4]BD Unidades'!$AZ$3:$AZ$1424,'[4]BD Unidades'!$A$3:$A$1424,$A1100),"-")</f>
        <v>170.1</v>
      </c>
      <c r="AR1100" s="25">
        <f>IFERROR(SUMIFS('[4]BD Unidades'!$BA$3:$BA$1424,'[4]BD Unidades'!$A$3:$A$1424,$A1100),"-")</f>
        <v>173.581830898161</v>
      </c>
      <c r="AS1100" s="28">
        <f>SUMIFS('[4]BD Unidades'!$BC$3:$BC$1424,'[4]BD Unidades'!$A$3:$A$1424,$A1100)</f>
        <v>0.15246927670381799</v>
      </c>
      <c r="AT1100" s="28">
        <f>SUMIFS('[4]BD Unidades'!$BE$3:$BE$1424,'[4]BD Unidades'!$A$3:$A$1424,$A1100)</f>
        <v>1</v>
      </c>
      <c r="AU1100" s="29">
        <f t="shared" si="70"/>
        <v>0.84753072329618195</v>
      </c>
      <c r="AV1100" s="30">
        <f t="shared" si="71"/>
        <v>9.5500000000000002E-2</v>
      </c>
      <c r="AW1100" s="25">
        <f>IFERROR(SUMIFS('[4]BD Unidades'!$BI$3:$BI$1424,'[4]BD Unidades'!$A$3:$A$1424,$A1100),"-")</f>
        <v>130.39722082155953</v>
      </c>
      <c r="AX1100" s="25">
        <f>IFERROR(SUMIFS('[4]BD Unidades'!$BJ$3:$BJ$1424,'[4]BD Unidades'!$A$3:$A$1424,$A1100),"-")</f>
        <v>83.798855088581206</v>
      </c>
    </row>
    <row r="1101" spans="1:50" ht="14.4" x14ac:dyDescent="0.3">
      <c r="A1101" s="7">
        <v>396</v>
      </c>
      <c r="B1101" s="7" t="s">
        <v>6216</v>
      </c>
      <c r="D1101" s="8" t="s">
        <v>6217</v>
      </c>
      <c r="E1101" s="19" t="s">
        <v>5898</v>
      </c>
      <c r="F1101" s="19" t="s">
        <v>6218</v>
      </c>
      <c r="G1101" s="19" t="s">
        <v>6219</v>
      </c>
      <c r="H1101" s="19">
        <v>5</v>
      </c>
      <c r="I1101" s="19">
        <v>2024</v>
      </c>
      <c r="J1101" s="19" t="s">
        <v>45</v>
      </c>
      <c r="K1101" s="19" t="s">
        <v>5267</v>
      </c>
      <c r="L1101" s="19" t="s">
        <v>47</v>
      </c>
      <c r="M1101" s="19" t="s">
        <v>814</v>
      </c>
      <c r="N1101" s="19" t="s">
        <v>815</v>
      </c>
      <c r="O1101" s="19" t="s">
        <v>968</v>
      </c>
      <c r="P1101" s="19" t="s">
        <v>51</v>
      </c>
      <c r="Q1101" s="9" t="s">
        <v>6221</v>
      </c>
      <c r="R1101" s="20">
        <v>37.06</v>
      </c>
      <c r="S1101" s="20">
        <v>2.2985074999999999</v>
      </c>
      <c r="T1101" s="20">
        <v>35.435465000000001</v>
      </c>
      <c r="U1101" s="20">
        <v>5.36</v>
      </c>
      <c r="V1101" s="21">
        <f>_xlfn.XLOOKUP(D1101,'[4]Gen. Real'!$A$2:$A$1168,'[4]Gen. Real'!$C$2:$C$1168,"-",0)</f>
        <v>0.54852999999999996</v>
      </c>
      <c r="W1101" s="22"/>
      <c r="X1101" s="22" t="str">
        <f>_xlfn.XLOOKUP(D1101,[4]Vertimiento!$J$2:$J$119,[4]Vertimiento!$K$2:$K$119,"-",0)</f>
        <v>-</v>
      </c>
      <c r="Y1101" s="23" t="str">
        <f t="shared" si="68"/>
        <v>-</v>
      </c>
      <c r="Z1101" s="19" t="str">
        <f>_xlfn.XLOOKUP(D1101,[4]Cmg!$I$4:$I$99,[4]Cmg!$M$4:$M$99,"----",0,1)</f>
        <v>----</v>
      </c>
      <c r="AA1101" s="19" t="str">
        <f>_xlfn.XLOOKUP(D1101,[4]Cmg!$A$4:$A$101,[4]Cmg!$B$4:$B$101,"----",0,1)</f>
        <v>----</v>
      </c>
      <c r="AB1101" s="19" t="str">
        <f>_xlfn.XLOOKUP(D1101,[4]Cmg!$E$4:$E$101,[4]Cmg!$F$4:$F$101,"----",0,1)</f>
        <v>----</v>
      </c>
      <c r="AC1101" s="19" t="str">
        <f>_xlfn.XLOOKUP(D1101,[4]Cmg!$O$4:$O$101,[4]Cmg!$P$4:$P$101,"----",0,1)</f>
        <v>----</v>
      </c>
      <c r="AD1101" s="24" t="str">
        <f>_xlfn.XLOOKUP(D1101,[4]Cmg!$S$4:$S$101,[4]Cmg!$U$4:$U$101,"----",0,1)</f>
        <v>----</v>
      </c>
      <c r="AG1101" s="25">
        <f>IFERROR(SUMIFS('[4]BD Unidades'!$AH:$AH,'[4]BD Unidades'!$A:$A,'BD Centrales 2024'!$A1101),"-")</f>
        <v>37.059999999999995</v>
      </c>
      <c r="AH1101" s="25">
        <f>SUMIFS('[4]BD Unidades'!$AJ$3:$AJ$1424,'[4]BD Unidades'!$A$3:$A$1424,$A1101)</f>
        <v>8567.0665812196421</v>
      </c>
      <c r="AI1101" s="25">
        <f>SUMIFS('[4]BD Unidades'!$AL$3:$AL$1424,'[4]BD Unidades'!$A$3:$A$1424,$A1101)</f>
        <v>1.0795107033639144</v>
      </c>
      <c r="AJ1101" s="26">
        <f t="shared" si="69"/>
        <v>1.2599116445756499E-4</v>
      </c>
      <c r="AK1101" s="27">
        <f>IFERROR(SUMIFS('[4]BD Unidades'!$AO$3:$AO$1424,'[4]BD Unidades'!$A$3:$A$1424,$A1101),"-")</f>
        <v>0</v>
      </c>
      <c r="AL1101" s="27">
        <f>IFERROR(SUMIFS('[4]BD Unidades'!$AQ$3:$AQ$1424,'[4]BD Unidades'!$A$3:$A$1424,$A1101),"-")</f>
        <v>0</v>
      </c>
      <c r="AM1101" s="27">
        <f>IFERROR(SUMIFS('[4]BD Unidades'!$AS$3:$AS$1424,'[4]BD Unidades'!$A$3:$A$1424,$A1101),"-")</f>
        <v>0</v>
      </c>
      <c r="AN1101" s="27">
        <f>IFERROR(SUMIFS('[4]BD Unidades'!$AU$3:$AU$1424,'[4]BD Unidades'!$A$3:$A$1424,$A1101),"-")</f>
        <v>0</v>
      </c>
      <c r="AO1101" s="27">
        <f>IFERROR(SUMIFS('[4]BD Unidades'!$AW$3:$AW$1424,'[4]BD Unidades'!$A$3:$A$1424,$A1101),"-")</f>
        <v>0</v>
      </c>
      <c r="AP1101" s="27">
        <f>IFERROR(SUMIFS('[4]BD Unidades'!$AY$3:$AY$1424,'[4]BD Unidades'!$A$3:$A$1424,$A1101),"-")</f>
        <v>0</v>
      </c>
      <c r="AQ1101" s="25">
        <f>IFERROR(SUMIFS('[4]BD Unidades'!$AZ$3:$AZ$1424,'[4]BD Unidades'!$A$3:$A$1424,$A1101),"-")</f>
        <v>37.052754291664911</v>
      </c>
      <c r="AR1101" s="25">
        <f>IFERROR(SUMIFS('[4]BD Unidades'!$BA$3:$BA$1424,'[4]BD Unidades'!$A$3:$A$1424,$A1101),"-")</f>
        <v>37.057834200340707</v>
      </c>
      <c r="AS1101" s="28">
        <f>SUMIFS('[4]BD Unidades'!$BC$3:$BC$1424,'[4]BD Unidades'!$A$3:$A$1424,$A1101)</f>
        <v>7.9361451829933524E-2</v>
      </c>
      <c r="AT1101" s="28">
        <f>SUMIFS('[4]BD Unidades'!$BE$3:$BE$1424,'[4]BD Unidades'!$A$3:$A$1424,$A1101)</f>
        <v>0.99650218811058466</v>
      </c>
      <c r="AU1101" s="29">
        <f t="shared" si="70"/>
        <v>0.9174183277104232</v>
      </c>
      <c r="AV1101" s="30">
        <f t="shared" si="71"/>
        <v>2.2985075000000001E-2</v>
      </c>
      <c r="AW1101" s="25">
        <f>IFERROR(SUMIFS('[4]BD Unidades'!$BI$3:$BI$1424,'[4]BD Unidades'!$A$3:$A$1424,$A1101),"-")</f>
        <v>31.670805112145313</v>
      </c>
      <c r="AX1101" s="25">
        <f>IFERROR(SUMIFS('[4]BD Unidades'!$BJ$3:$BJ$1424,'[4]BD Unidades'!$A$3:$A$1424,$A1101),"-")</f>
        <v>20.353019730099646</v>
      </c>
    </row>
    <row r="1102" spans="1:50" ht="14.4" x14ac:dyDescent="0.3">
      <c r="A1102" s="7">
        <v>397</v>
      </c>
      <c r="B1102" s="7" t="s">
        <v>6101</v>
      </c>
      <c r="D1102" s="8" t="s">
        <v>6102</v>
      </c>
      <c r="E1102" s="19" t="s">
        <v>6103</v>
      </c>
      <c r="F1102" s="19" t="s">
        <v>6103</v>
      </c>
      <c r="G1102" s="19" t="s">
        <v>3402</v>
      </c>
      <c r="H1102" s="19">
        <v>1</v>
      </c>
      <c r="I1102" s="19">
        <v>2024</v>
      </c>
      <c r="J1102" s="19" t="s">
        <v>45</v>
      </c>
      <c r="K1102" s="19" t="s">
        <v>5276</v>
      </c>
      <c r="L1102" s="19" t="s">
        <v>47</v>
      </c>
      <c r="M1102" s="19" t="s">
        <v>48</v>
      </c>
      <c r="N1102" s="19" t="s">
        <v>48</v>
      </c>
      <c r="O1102" s="19" t="s">
        <v>3403</v>
      </c>
      <c r="P1102" s="19" t="s">
        <v>51</v>
      </c>
      <c r="Q1102" s="9" t="s">
        <v>6105</v>
      </c>
      <c r="R1102" s="20">
        <v>26.413</v>
      </c>
      <c r="S1102" s="20">
        <v>24.022200000000002</v>
      </c>
      <c r="T1102" s="20">
        <v>20.068200000000001</v>
      </c>
      <c r="U1102" s="20">
        <v>3</v>
      </c>
      <c r="V1102" s="21">
        <f>_xlfn.XLOOKUP(D1102,'[4]Gen. Real'!$A$2:$A$1168,'[4]Gen. Real'!$C$2:$C$1168,"-",0)</f>
        <v>175.8974800000002</v>
      </c>
      <c r="W1102" s="22"/>
      <c r="X1102" s="22" t="str">
        <f>_xlfn.XLOOKUP(D1102,[4]Vertimiento!$J$2:$J$119,[4]Vertimiento!$K$2:$K$119,"-",0)</f>
        <v>-</v>
      </c>
      <c r="Y1102" s="23" t="str">
        <f t="shared" si="68"/>
        <v>-</v>
      </c>
      <c r="Z1102" s="19" t="str">
        <f>_xlfn.XLOOKUP(D1102,[4]Cmg!$I$4:$I$99,[4]Cmg!$M$4:$M$99,"----",0,1)</f>
        <v>----</v>
      </c>
      <c r="AA1102" s="19" t="str">
        <f>_xlfn.XLOOKUP(D1102,[4]Cmg!$A$4:$A$101,[4]Cmg!$B$4:$B$101,"----",0,1)</f>
        <v>----</v>
      </c>
      <c r="AB1102" s="19" t="str">
        <f>_xlfn.XLOOKUP(D1102,[4]Cmg!$E$4:$E$101,[4]Cmg!$F$4:$F$101,"----",0,1)</f>
        <v>----</v>
      </c>
      <c r="AC1102" s="19" t="str">
        <f>_xlfn.XLOOKUP(D1102,[4]Cmg!$O$4:$O$101,[4]Cmg!$P$4:$P$101,"----",0,1)</f>
        <v>----</v>
      </c>
      <c r="AD1102" s="24" t="str">
        <f>_xlfn.XLOOKUP(D1102,[4]Cmg!$S$4:$S$101,[4]Cmg!$U$4:$U$101,"----",0,1)</f>
        <v>----</v>
      </c>
      <c r="AG1102" s="25">
        <f>IFERROR(SUMIFS('[4]BD Unidades'!$AH:$AH,'[4]BD Unidades'!$A:$A,'BD Centrales 2024'!$A1102),"-")</f>
        <v>0</v>
      </c>
      <c r="AH1102" s="25">
        <f>SUMIFS('[4]BD Unidades'!$AJ$3:$AJ$1424,'[4]BD Unidades'!$A$3:$A$1424,$A1102)</f>
        <v>0</v>
      </c>
      <c r="AI1102" s="25">
        <f>SUMIFS('[4]BD Unidades'!$AL$3:$AL$1424,'[4]BD Unidades'!$A$3:$A$1424,$A1102)</f>
        <v>8723.9333333333307</v>
      </c>
      <c r="AJ1102" s="26">
        <f t="shared" si="69"/>
        <v>1</v>
      </c>
      <c r="AK1102" s="27">
        <f>IFERROR(SUMIFS('[4]BD Unidades'!$AO$3:$AO$1424,'[4]BD Unidades'!$A$3:$A$1424,$A1102),"-")</f>
        <v>0</v>
      </c>
      <c r="AL1102" s="27">
        <f>IFERROR(SUMIFS('[4]BD Unidades'!$AQ$3:$AQ$1424,'[4]BD Unidades'!$A$3:$A$1424,$A1102),"-")</f>
        <v>0</v>
      </c>
      <c r="AM1102" s="27">
        <f>IFERROR(SUMIFS('[4]BD Unidades'!$AS$3:$AS$1424,'[4]BD Unidades'!$A$3:$A$1424,$A1102),"-")</f>
        <v>0</v>
      </c>
      <c r="AN1102" s="27">
        <f>IFERROR(SUMIFS('[4]BD Unidades'!$AU$3:$AU$1424,'[4]BD Unidades'!$A$3:$A$1424,$A1102),"-")</f>
        <v>0</v>
      </c>
      <c r="AO1102" s="27">
        <f>IFERROR(SUMIFS('[4]BD Unidades'!$AW$3:$AW$1424,'[4]BD Unidades'!$A$3:$A$1424,$A1102),"-")</f>
        <v>0</v>
      </c>
      <c r="AP1102" s="27">
        <f>IFERROR(SUMIFS('[4]BD Unidades'!$AY$3:$AY$1424,'[4]BD Unidades'!$A$3:$A$1424,$A1102),"-")</f>
        <v>0</v>
      </c>
      <c r="AQ1102" s="25">
        <f>IFERROR(SUMIFS('[4]BD Unidades'!$AZ$3:$AZ$1424,'[4]BD Unidades'!$A$3:$A$1424,$A1102),"-")</f>
        <v>0</v>
      </c>
      <c r="AR1102" s="25">
        <f>IFERROR(SUMIFS('[4]BD Unidades'!$BA$3:$BA$1424,'[4]BD Unidades'!$A$3:$A$1424,$A1102),"-")</f>
        <v>24.357254220191201</v>
      </c>
      <c r="AS1102" s="28">
        <f>SUMIFS('[4]BD Unidades'!$BC$3:$BC$1424,'[4]BD Unidades'!$A$3:$A$1424,$A1102)</f>
        <v>0</v>
      </c>
      <c r="AT1102" s="28">
        <f>SUMIFS('[4]BD Unidades'!$BE$3:$BE$1424,'[4]BD Unidades'!$A$3:$A$1424,$A1102)</f>
        <v>0</v>
      </c>
      <c r="AU1102" s="29">
        <f t="shared" si="70"/>
        <v>0</v>
      </c>
      <c r="AV1102" s="30">
        <f t="shared" si="71"/>
        <v>0.24022200000000002</v>
      </c>
      <c r="AW1102" s="25">
        <f>IFERROR(SUMIFS('[4]BD Unidades'!$BI$3:$BI$1424,'[4]BD Unidades'!$A$3:$A$1424,$A1102),"-")</f>
        <v>0</v>
      </c>
      <c r="AX1102" s="25">
        <f>IFERROR(SUMIFS('[4]BD Unidades'!$BJ$3:$BJ$1424,'[4]BD Unidades'!$A$3:$A$1424,$A1102),"-")</f>
        <v>0</v>
      </c>
    </row>
    <row r="1103" spans="1:50" ht="14.4" x14ac:dyDescent="0.3">
      <c r="A1103" s="7">
        <v>398</v>
      </c>
      <c r="B1103" s="7" t="s">
        <v>5263</v>
      </c>
      <c r="D1103" s="8" t="s">
        <v>5264</v>
      </c>
      <c r="E1103" s="19" t="s">
        <v>4510</v>
      </c>
      <c r="F1103" s="19" t="s">
        <v>4510</v>
      </c>
      <c r="G1103" s="19" t="s">
        <v>5265</v>
      </c>
      <c r="H1103" s="19">
        <v>1</v>
      </c>
      <c r="I1103" s="19">
        <v>2024</v>
      </c>
      <c r="J1103" s="19" t="s">
        <v>45</v>
      </c>
      <c r="K1103" s="19" t="s">
        <v>5267</v>
      </c>
      <c r="L1103" s="19" t="s">
        <v>157</v>
      </c>
      <c r="M1103" s="19" t="s">
        <v>48</v>
      </c>
      <c r="N1103" s="19" t="s">
        <v>48</v>
      </c>
      <c r="O1103" s="19" t="s">
        <v>48</v>
      </c>
      <c r="P1103" s="19" t="s">
        <v>51</v>
      </c>
      <c r="Q1103" s="9" t="s">
        <v>5268</v>
      </c>
      <c r="R1103" s="20">
        <v>1.827</v>
      </c>
      <c r="S1103" s="20">
        <v>0</v>
      </c>
      <c r="T1103" s="20">
        <v>1.827</v>
      </c>
      <c r="U1103" s="20">
        <v>0.45700000000000002</v>
      </c>
      <c r="V1103" s="21">
        <f>_xlfn.XLOOKUP(D1103,'[4]Gen. Real'!$A$2:$A$1168,'[4]Gen. Real'!$C$2:$C$1168,"-",0)</f>
        <v>0.25112999999999996</v>
      </c>
      <c r="W1103" s="22"/>
      <c r="X1103" s="22" t="str">
        <f>_xlfn.XLOOKUP(D1103,[4]Vertimiento!$J$2:$J$119,[4]Vertimiento!$K$2:$K$119,"-",0)</f>
        <v>-</v>
      </c>
      <c r="Y1103" s="23" t="str">
        <f t="shared" si="68"/>
        <v>-</v>
      </c>
      <c r="Z1103" s="19" t="str">
        <f>_xlfn.XLOOKUP(D1103,[4]Cmg!$I$4:$I$99,[4]Cmg!$M$4:$M$99,"----",0,1)</f>
        <v>----</v>
      </c>
      <c r="AA1103" s="19" t="str">
        <f>_xlfn.XLOOKUP(D1103,[4]Cmg!$A$4:$A$101,[4]Cmg!$B$4:$B$101,"----",0,1)</f>
        <v>----</v>
      </c>
      <c r="AB1103" s="19" t="str">
        <f>_xlfn.XLOOKUP(D1103,[4]Cmg!$E$4:$E$101,[4]Cmg!$F$4:$F$101,"----",0,1)</f>
        <v>----</v>
      </c>
      <c r="AC1103" s="19" t="str">
        <f>_xlfn.XLOOKUP(D1103,[4]Cmg!$O$4:$O$101,[4]Cmg!$P$4:$P$101,"----",0,1)</f>
        <v>----</v>
      </c>
      <c r="AD1103" s="24" t="str">
        <f>_xlfn.XLOOKUP(D1103,[4]Cmg!$S$4:$S$101,[4]Cmg!$U$4:$U$101,"----",0,1)</f>
        <v>----</v>
      </c>
      <c r="AG1103" s="25">
        <f>IFERROR(SUMIFS('[4]BD Unidades'!$AH:$AH,'[4]BD Unidades'!$A:$A,'BD Centrales 2024'!$A1103),"-")</f>
        <v>1.827</v>
      </c>
      <c r="AH1103" s="25">
        <f>SUMIFS('[4]BD Unidades'!$AJ$3:$AJ$1424,'[4]BD Unidades'!$A$3:$A$1424,$A1103)</f>
        <v>8610.2961777047967</v>
      </c>
      <c r="AI1103" s="25">
        <f>SUMIFS('[4]BD Unidades'!$AL$3:$AL$1424,'[4]BD Unidades'!$A$3:$A$1424,$A1103)</f>
        <v>30.875515416894729</v>
      </c>
      <c r="AJ1103" s="26">
        <f t="shared" si="69"/>
        <v>3.5730704716203489E-3</v>
      </c>
      <c r="AK1103" s="27">
        <f>IFERROR(SUMIFS('[4]BD Unidades'!$AO$3:$AO$1424,'[4]BD Unidades'!$A$3:$A$1424,$A1103),"-")</f>
        <v>0</v>
      </c>
      <c r="AL1103" s="27">
        <f>IFERROR(SUMIFS('[4]BD Unidades'!$AQ$3:$AQ$1424,'[4]BD Unidades'!$A$3:$A$1424,$A1103),"-")</f>
        <v>0</v>
      </c>
      <c r="AM1103" s="27">
        <f>IFERROR(SUMIFS('[4]BD Unidades'!$AS$3:$AS$1424,'[4]BD Unidades'!$A$3:$A$1424,$A1103),"-")</f>
        <v>0</v>
      </c>
      <c r="AN1103" s="27">
        <f>IFERROR(SUMIFS('[4]BD Unidades'!$AU$3:$AU$1424,'[4]BD Unidades'!$A$3:$A$1424,$A1103),"-")</f>
        <v>0</v>
      </c>
      <c r="AO1103" s="27">
        <f>IFERROR(SUMIFS('[4]BD Unidades'!$AW$3:$AW$1424,'[4]BD Unidades'!$A$3:$A$1424,$A1103),"-")</f>
        <v>0</v>
      </c>
      <c r="AP1103" s="27">
        <f>IFERROR(SUMIFS('[4]BD Unidades'!$AY$3:$AY$1424,'[4]BD Unidades'!$A$3:$A$1424,$A1103),"-")</f>
        <v>0</v>
      </c>
      <c r="AQ1103" s="25">
        <f>IFERROR(SUMIFS('[4]BD Unidades'!$AZ$3:$AZ$1424,'[4]BD Unidades'!$A$3:$A$1424,$A1103),"-")</f>
        <v>1.8267709014284432</v>
      </c>
      <c r="AR1103" s="25">
        <f>IFERROR(SUMIFS('[4]BD Unidades'!$BA$3:$BA$1424,'[4]BD Unidades'!$A$3:$A$1424,$A1103),"-")</f>
        <v>1.8267978050289351</v>
      </c>
      <c r="AS1103" s="28">
        <f>SUMIFS('[4]BD Unidades'!$BC$3:$BC$1424,'[4]BD Unidades'!$A$3:$A$1424,$A1103)</f>
        <v>0.18902086050101374</v>
      </c>
      <c r="AT1103" s="28">
        <f>SUMIFS('[4]BD Unidades'!$BE$3:$BE$1424,'[4]BD Unidades'!$A$3:$A$1424,$A1103)</f>
        <v>0.99851351136348121</v>
      </c>
      <c r="AU1103" s="29">
        <f t="shared" si="70"/>
        <v>0.80977362822366727</v>
      </c>
      <c r="AV1103" s="30">
        <f t="shared" si="71"/>
        <v>0</v>
      </c>
      <c r="AW1103" s="25">
        <f>IFERROR(SUMIFS('[4]BD Unidades'!$BI$3:$BI$1424,'[4]BD Unidades'!$A$3:$A$1424,$A1103),"-")</f>
        <v>1.4792711233709048</v>
      </c>
      <c r="AX1103" s="25">
        <f>IFERROR(SUMIFS('[4]BD Unidades'!$BJ$3:$BJ$1424,'[4]BD Unidades'!$A$3:$A$1424,$A1103),"-")</f>
        <v>0.95064316342841693</v>
      </c>
    </row>
    <row r="1104" spans="1:50" ht="14.4" x14ac:dyDescent="0.3">
      <c r="A1104" s="7">
        <v>404</v>
      </c>
      <c r="B1104" s="7" t="s">
        <v>5930</v>
      </c>
      <c r="D1104" s="8" t="s">
        <v>5931</v>
      </c>
      <c r="E1104" s="19" t="s">
        <v>5932</v>
      </c>
      <c r="F1104" s="19" t="s">
        <v>5932</v>
      </c>
      <c r="G1104" s="19" t="s">
        <v>5933</v>
      </c>
      <c r="H1104" s="19">
        <v>3</v>
      </c>
      <c r="I1104" s="19">
        <v>2024</v>
      </c>
      <c r="J1104" s="19" t="s">
        <v>45</v>
      </c>
      <c r="K1104" s="19" t="s">
        <v>5308</v>
      </c>
      <c r="L1104" s="19" t="s">
        <v>47</v>
      </c>
      <c r="M1104" s="19" t="s">
        <v>48</v>
      </c>
      <c r="N1104" s="19" t="s">
        <v>48</v>
      </c>
      <c r="O1104" s="19" t="s">
        <v>3403</v>
      </c>
      <c r="P1104" s="19" t="s">
        <v>51</v>
      </c>
      <c r="Q1104" s="9" t="s">
        <v>5934</v>
      </c>
      <c r="R1104" s="20" t="s">
        <v>5935</v>
      </c>
      <c r="S1104" s="20" t="s">
        <v>6302</v>
      </c>
      <c r="T1104" s="20" t="s">
        <v>5936</v>
      </c>
      <c r="U1104" s="20">
        <v>6</v>
      </c>
      <c r="V1104" s="21">
        <f>_xlfn.XLOOKUP(D1104,'[4]Gen. Real'!$A$2:$A$1168,'[4]Gen. Real'!$C$2:$C$1168,"-",0)</f>
        <v>1443.1676799999998</v>
      </c>
      <c r="W1104" s="22"/>
      <c r="X1104" s="22" t="str">
        <f>_xlfn.XLOOKUP(D1104,[4]Vertimiento!$J$2:$J$119,[4]Vertimiento!$K$2:$K$119,"-",0)</f>
        <v>-</v>
      </c>
      <c r="Y1104" s="23" t="str">
        <f t="shared" si="68"/>
        <v>-</v>
      </c>
      <c r="Z1104" s="19" t="str">
        <f>_xlfn.XLOOKUP(D1104,[4]Cmg!$I$4:$I$99,[4]Cmg!$M$4:$M$99,"----",0,1)</f>
        <v>----</v>
      </c>
      <c r="AA1104" s="19" t="str">
        <f>_xlfn.XLOOKUP(D1104,[4]Cmg!$A$4:$A$101,[4]Cmg!$B$4:$B$101,"----",0,1)</f>
        <v>----</v>
      </c>
      <c r="AB1104" s="19" t="str">
        <f>_xlfn.XLOOKUP(D1104,[4]Cmg!$E$4:$E$101,[4]Cmg!$F$4:$F$101,"----",0,1)</f>
        <v>----</v>
      </c>
      <c r="AC1104" s="19" t="str">
        <f>_xlfn.XLOOKUP(D1104,[4]Cmg!$O$4:$O$101,[4]Cmg!$P$4:$P$101,"----",0,1)</f>
        <v>----</v>
      </c>
      <c r="AD1104" s="24" t="str">
        <f>_xlfn.XLOOKUP(D1104,[4]Cmg!$S$4:$S$101,[4]Cmg!$U$4:$U$101,"----",0,1)</f>
        <v>----</v>
      </c>
      <c r="AG1104" s="25">
        <f>IFERROR(SUMIFS('[4]BD Unidades'!$AH:$AH,'[4]BD Unidades'!$A:$A,'BD Centrales 2024'!$A1104),"-")</f>
        <v>528.01</v>
      </c>
      <c r="AH1104" s="25">
        <f>SUMIFS('[4]BD Unidades'!$AJ$3:$AJ$1424,'[4]BD Unidades'!$A$3:$A$1424,$A1104)</f>
        <v>0</v>
      </c>
      <c r="AI1104" s="25">
        <f>SUMIFS('[4]BD Unidades'!$AL$3:$AL$1424,'[4]BD Unidades'!$A$3:$A$1424,$A1104)</f>
        <v>0</v>
      </c>
      <c r="AJ1104" s="26" t="str">
        <f t="shared" si="69"/>
        <v>-</v>
      </c>
      <c r="AK1104" s="27">
        <f>IFERROR(SUMIFS('[4]BD Unidades'!$AO$3:$AO$1424,'[4]BD Unidades'!$A$3:$A$1424,$A1104),"-")</f>
        <v>0</v>
      </c>
      <c r="AL1104" s="27">
        <f>IFERROR(SUMIFS('[4]BD Unidades'!$AQ$3:$AQ$1424,'[4]BD Unidades'!$A$3:$A$1424,$A1104),"-")</f>
        <v>0</v>
      </c>
      <c r="AM1104" s="27">
        <f>IFERROR(SUMIFS('[4]BD Unidades'!$AS$3:$AS$1424,'[4]BD Unidades'!$A$3:$A$1424,$A1104),"-")</f>
        <v>0</v>
      </c>
      <c r="AN1104" s="27">
        <f>IFERROR(SUMIFS('[4]BD Unidades'!$AU$3:$AU$1424,'[4]BD Unidades'!$A$3:$A$1424,$A1104),"-")</f>
        <v>0</v>
      </c>
      <c r="AO1104" s="27">
        <f>IFERROR(SUMIFS('[4]BD Unidades'!$AW$3:$AW$1424,'[4]BD Unidades'!$A$3:$A$1424,$A1104),"-")</f>
        <v>0</v>
      </c>
      <c r="AP1104" s="27">
        <f>IFERROR(SUMIFS('[4]BD Unidades'!$AY$3:$AY$1424,'[4]BD Unidades'!$A$3:$A$1424,$A1104),"-")</f>
        <v>0</v>
      </c>
      <c r="AQ1104" s="25">
        <f>IFERROR(SUMIFS('[4]BD Unidades'!$AZ$3:$AZ$1424,'[4]BD Unidades'!$A$3:$A$1424,$A1104),"-")</f>
        <v>498.47161425182423</v>
      </c>
      <c r="AR1104" s="25">
        <f>IFERROR(SUMIFS('[4]BD Unidades'!$BA$3:$BA$1424,'[4]BD Unidades'!$A$3:$A$1424,$A1104),"-")</f>
        <v>517.04845445886497</v>
      </c>
      <c r="AS1104" s="28">
        <f>SUMIFS('[4]BD Unidades'!$BC$3:$BC$1424,'[4]BD Unidades'!$A$3:$A$1424,$A1104)</f>
        <v>0</v>
      </c>
      <c r="AT1104" s="28">
        <f>SUMIFS('[4]BD Unidades'!$BE$3:$BE$1424,'[4]BD Unidades'!$A$3:$A$1424,$A1104)</f>
        <v>0</v>
      </c>
      <c r="AU1104" s="29">
        <f t="shared" si="70"/>
        <v>0</v>
      </c>
      <c r="AV1104" s="30" t="str">
        <f t="shared" si="71"/>
        <v>-</v>
      </c>
      <c r="AW1104" s="25">
        <f>IFERROR(SUMIFS('[4]BD Unidades'!$BI$3:$BI$1424,'[4]BD Unidades'!$A$3:$A$1424,$A1104),"-")</f>
        <v>474.35049850244872</v>
      </c>
      <c r="AX1104" s="25">
        <f>IFERROR(SUMIFS('[4]BD Unidades'!$BJ$3:$BJ$1424,'[4]BD Unidades'!$A$3:$A$1424,$A1104),"-")</f>
        <v>304.83800524858111</v>
      </c>
    </row>
    <row r="1105" spans="1:50" ht="14.4" x14ac:dyDescent="0.3">
      <c r="A1105" s="7">
        <v>405</v>
      </c>
      <c r="B1105" s="7" t="s">
        <v>5937</v>
      </c>
      <c r="D1105" s="8" t="s">
        <v>5938</v>
      </c>
      <c r="E1105" s="19" t="s">
        <v>5939</v>
      </c>
      <c r="F1105" s="19" t="s">
        <v>5939</v>
      </c>
      <c r="G1105" s="19" t="s">
        <v>5940</v>
      </c>
      <c r="H1105" s="19">
        <v>3</v>
      </c>
      <c r="I1105" s="19">
        <v>2024</v>
      </c>
      <c r="J1105" s="19" t="s">
        <v>45</v>
      </c>
      <c r="K1105" s="19" t="s">
        <v>5267</v>
      </c>
      <c r="L1105" s="19" t="s">
        <v>157</v>
      </c>
      <c r="M1105" s="19" t="s">
        <v>48</v>
      </c>
      <c r="N1105" s="19" t="s">
        <v>48</v>
      </c>
      <c r="O1105" s="19" t="s">
        <v>48</v>
      </c>
      <c r="P1105" s="19" t="s">
        <v>51</v>
      </c>
      <c r="Q1105" s="9" t="s">
        <v>5942</v>
      </c>
      <c r="R1105" s="20">
        <v>2.9868999999999999</v>
      </c>
      <c r="S1105" s="20">
        <v>1.1534</v>
      </c>
      <c r="T1105" s="20">
        <v>2.9523999999999999</v>
      </c>
      <c r="U1105" s="20">
        <v>0.25</v>
      </c>
      <c r="V1105" s="21">
        <f>_xlfn.XLOOKUP(D1105,'[4]Gen. Real'!$A$2:$A$1168,'[4]Gen. Real'!$C$2:$C$1168,"-",0)</f>
        <v>0</v>
      </c>
      <c r="W1105" s="22"/>
      <c r="X1105" s="22" t="str">
        <f>_xlfn.XLOOKUP(D1105,[4]Vertimiento!$J$2:$J$119,[4]Vertimiento!$K$2:$K$119,"-",0)</f>
        <v>-</v>
      </c>
      <c r="Y1105" s="23" t="str">
        <f t="shared" si="68"/>
        <v>-</v>
      </c>
      <c r="Z1105" s="19" t="str">
        <f>_xlfn.XLOOKUP(D1105,[4]Cmg!$I$4:$I$99,[4]Cmg!$M$4:$M$99,"----",0,1)</f>
        <v>----</v>
      </c>
      <c r="AA1105" s="19" t="str">
        <f>_xlfn.XLOOKUP(D1105,[4]Cmg!$A$4:$A$101,[4]Cmg!$B$4:$B$101,"----",0,1)</f>
        <v>----</v>
      </c>
      <c r="AB1105" s="19" t="str">
        <f>_xlfn.XLOOKUP(D1105,[4]Cmg!$E$4:$E$101,[4]Cmg!$F$4:$F$101,"----",0,1)</f>
        <v>----</v>
      </c>
      <c r="AC1105" s="19" t="str">
        <f>_xlfn.XLOOKUP(D1105,[4]Cmg!$O$4:$O$101,[4]Cmg!$P$4:$P$101,"----",0,1)</f>
        <v>----</v>
      </c>
      <c r="AD1105" s="24" t="str">
        <f>_xlfn.XLOOKUP(D1105,[4]Cmg!$S$4:$S$101,[4]Cmg!$U$4:$U$101,"----",0,1)</f>
        <v>----</v>
      </c>
      <c r="AG1105" s="25">
        <f>IFERROR(SUMIFS('[4]BD Unidades'!$AH:$AH,'[4]BD Unidades'!$A:$A,'BD Centrales 2024'!$A1105),"-")</f>
        <v>2.9868600000000001</v>
      </c>
      <c r="AH1105" s="25">
        <f>SUMIFS('[4]BD Unidades'!$AJ$3:$AJ$1424,'[4]BD Unidades'!$A$3:$A$1424,$A1105)</f>
        <v>0</v>
      </c>
      <c r="AI1105" s="25">
        <f>SUMIFS('[4]BD Unidades'!$AL$3:$AL$1424,'[4]BD Unidades'!$A$3:$A$1424,$A1105)</f>
        <v>0</v>
      </c>
      <c r="AJ1105" s="26" t="str">
        <f t="shared" si="69"/>
        <v>-</v>
      </c>
      <c r="AK1105" s="27">
        <f>IFERROR(SUMIFS('[4]BD Unidades'!$AO$3:$AO$1424,'[4]BD Unidades'!$A$3:$A$1424,$A1105),"-")</f>
        <v>0</v>
      </c>
      <c r="AL1105" s="27">
        <f>IFERROR(SUMIFS('[4]BD Unidades'!$AQ$3:$AQ$1424,'[4]BD Unidades'!$A$3:$A$1424,$A1105),"-")</f>
        <v>0</v>
      </c>
      <c r="AM1105" s="27">
        <f>IFERROR(SUMIFS('[4]BD Unidades'!$AS$3:$AS$1424,'[4]BD Unidades'!$A$3:$A$1424,$A1105),"-")</f>
        <v>0</v>
      </c>
      <c r="AN1105" s="27">
        <f>IFERROR(SUMIFS('[4]BD Unidades'!$AU$3:$AU$1424,'[4]BD Unidades'!$A$3:$A$1424,$A1105),"-")</f>
        <v>0</v>
      </c>
      <c r="AO1105" s="27">
        <f>IFERROR(SUMIFS('[4]BD Unidades'!$AW$3:$AW$1424,'[4]BD Unidades'!$A$3:$A$1424,$A1105),"-")</f>
        <v>0</v>
      </c>
      <c r="AP1105" s="27">
        <f>IFERROR(SUMIFS('[4]BD Unidades'!$AY$3:$AY$1424,'[4]BD Unidades'!$A$3:$A$1424,$A1105),"-")</f>
        <v>0</v>
      </c>
      <c r="AQ1105" s="25">
        <f>IFERROR(SUMIFS('[4]BD Unidades'!$AZ$3:$AZ$1424,'[4]BD Unidades'!$A$3:$A$1424,$A1105),"-")</f>
        <v>0</v>
      </c>
      <c r="AR1105" s="25">
        <f>IFERROR(SUMIFS('[4]BD Unidades'!$BA$3:$BA$1424,'[4]BD Unidades'!$A$3:$A$1424,$A1105),"-")</f>
        <v>0</v>
      </c>
      <c r="AS1105" s="28">
        <f>SUMIFS('[4]BD Unidades'!$BC$3:$BC$1424,'[4]BD Unidades'!$A$3:$A$1424,$A1105)</f>
        <v>0.46014011935274307</v>
      </c>
      <c r="AT1105" s="28">
        <f>SUMIFS('[4]BD Unidades'!$BE$3:$BE$1424,'[4]BD Unidades'!$A$3:$A$1424,$A1105)</f>
        <v>0.99998660818909235</v>
      </c>
      <c r="AU1105" s="29">
        <f t="shared" si="70"/>
        <v>0.53985265094581869</v>
      </c>
      <c r="AV1105" s="30">
        <f t="shared" si="71"/>
        <v>1.1533999999999999E-2</v>
      </c>
      <c r="AW1105" s="25">
        <f>IFERROR(SUMIFS('[4]BD Unidades'!$BI$3:$BI$1424,'[4]BD Unidades'!$A$3:$A$1424,$A1105),"-")</f>
        <v>0</v>
      </c>
      <c r="AX1105" s="25">
        <f>IFERROR(SUMIFS('[4]BD Unidades'!$BJ$3:$BJ$1424,'[4]BD Unidades'!$A$3:$A$1424,$A1105),"-")</f>
        <v>0</v>
      </c>
    </row>
    <row r="1106" spans="1:50" ht="14.4" x14ac:dyDescent="0.3">
      <c r="A1106" s="7">
        <v>408</v>
      </c>
      <c r="B1106" s="7" t="s">
        <v>5500</v>
      </c>
      <c r="D1106" s="8" t="s">
        <v>5501</v>
      </c>
      <c r="E1106" s="19" t="s">
        <v>5496</v>
      </c>
      <c r="F1106" s="19" t="s">
        <v>5496</v>
      </c>
      <c r="G1106" s="19" t="s">
        <v>5497</v>
      </c>
      <c r="H1106" s="19">
        <v>3</v>
      </c>
      <c r="I1106" s="19">
        <v>2024</v>
      </c>
      <c r="J1106" s="19" t="s">
        <v>45</v>
      </c>
      <c r="K1106" s="19" t="s">
        <v>5267</v>
      </c>
      <c r="L1106" s="19" t="s">
        <v>213</v>
      </c>
      <c r="M1106" s="19" t="s">
        <v>68</v>
      </c>
      <c r="N1106" s="19" t="s">
        <v>68</v>
      </c>
      <c r="O1106" s="19" t="s">
        <v>2324</v>
      </c>
      <c r="P1106" s="19" t="s">
        <v>51</v>
      </c>
      <c r="Q1106" s="9" t="s">
        <v>5502</v>
      </c>
      <c r="R1106" s="20">
        <v>3.5</v>
      </c>
      <c r="S1106" s="20">
        <v>3.3628999999999998</v>
      </c>
      <c r="T1106" s="20">
        <v>3.3822999999999999</v>
      </c>
      <c r="U1106" s="20" t="s">
        <v>397</v>
      </c>
      <c r="V1106" s="21">
        <f>_xlfn.XLOOKUP(D1106,'[4]Gen. Real'!$A$2:$A$1168,'[4]Gen. Real'!$C$2:$C$1168,"-",0)</f>
        <v>0</v>
      </c>
      <c r="W1106" s="22"/>
      <c r="X1106" s="22" t="str">
        <f>_xlfn.XLOOKUP(D1106,[4]Vertimiento!$J$2:$J$119,[4]Vertimiento!$K$2:$K$119,"-",0)</f>
        <v>-</v>
      </c>
      <c r="Y1106" s="23" t="str">
        <f t="shared" si="68"/>
        <v>-</v>
      </c>
      <c r="Z1106" s="19" t="str">
        <f>_xlfn.XLOOKUP(D1106,[4]Cmg!$I$4:$I$99,[4]Cmg!$M$4:$M$99,"----",0,1)</f>
        <v>----</v>
      </c>
      <c r="AA1106" s="19" t="str">
        <f>_xlfn.XLOOKUP(D1106,[4]Cmg!$A$4:$A$101,[4]Cmg!$B$4:$B$101,"----",0,1)</f>
        <v>----</v>
      </c>
      <c r="AB1106" s="19" t="str">
        <f>_xlfn.XLOOKUP(D1106,[4]Cmg!$E$4:$E$101,[4]Cmg!$F$4:$F$101,"----",0,1)</f>
        <v>----</v>
      </c>
      <c r="AC1106" s="19" t="str">
        <f>_xlfn.XLOOKUP(D1106,[4]Cmg!$O$4:$O$101,[4]Cmg!$P$4:$P$101,"----",0,1)</f>
        <v>----</v>
      </c>
      <c r="AD1106" s="24" t="str">
        <f>_xlfn.XLOOKUP(D1106,[4]Cmg!$S$4:$S$101,[4]Cmg!$U$4:$U$101,"----",0,1)</f>
        <v>----</v>
      </c>
      <c r="AG1106" s="25">
        <f>IFERROR(SUMIFS('[4]BD Unidades'!$AH:$AH,'[4]BD Unidades'!$A:$A,'BD Centrales 2024'!$A1106),"-")</f>
        <v>2.9926364624000001</v>
      </c>
      <c r="AH1106" s="25">
        <f>SUMIFS('[4]BD Unidades'!$AJ$3:$AJ$1424,'[4]BD Unidades'!$A$3:$A$1424,$A1106)</f>
        <v>7555</v>
      </c>
      <c r="AI1106" s="25">
        <f>SUMIFS('[4]BD Unidades'!$AL$3:$AL$1424,'[4]BD Unidades'!$A$3:$A$1424,$A1106)</f>
        <v>0</v>
      </c>
      <c r="AJ1106" s="26">
        <f t="shared" si="69"/>
        <v>0</v>
      </c>
      <c r="AK1106" s="27">
        <f>IFERROR(SUMIFS('[4]BD Unidades'!$AO$3:$AO$1424,'[4]BD Unidades'!$A$3:$A$1424,$A1106),"-")</f>
        <v>0</v>
      </c>
      <c r="AL1106" s="27">
        <f>IFERROR(SUMIFS('[4]BD Unidades'!$AQ$3:$AQ$1424,'[4]BD Unidades'!$A$3:$A$1424,$A1106),"-")</f>
        <v>0</v>
      </c>
      <c r="AM1106" s="27">
        <f>IFERROR(SUMIFS('[4]BD Unidades'!$AS$3:$AS$1424,'[4]BD Unidades'!$A$3:$A$1424,$A1106),"-")</f>
        <v>0</v>
      </c>
      <c r="AN1106" s="27">
        <f>IFERROR(SUMIFS('[4]BD Unidades'!$AU$3:$AU$1424,'[4]BD Unidades'!$A$3:$A$1424,$A1106),"-")</f>
        <v>0</v>
      </c>
      <c r="AO1106" s="27">
        <f>IFERROR(SUMIFS('[4]BD Unidades'!$AW$3:$AW$1424,'[4]BD Unidades'!$A$3:$A$1424,$A1106),"-")</f>
        <v>0</v>
      </c>
      <c r="AP1106" s="27">
        <f>IFERROR(SUMIFS('[4]BD Unidades'!$AY$3:$AY$1424,'[4]BD Unidades'!$A$3:$A$1424,$A1106),"-")</f>
        <v>0</v>
      </c>
      <c r="AQ1106" s="25">
        <f>IFERROR(SUMIFS('[4]BD Unidades'!$AZ$3:$AZ$1424,'[4]BD Unidades'!$A$3:$A$1424,$A1106),"-")</f>
        <v>2.9915710771326647</v>
      </c>
      <c r="AR1106" s="25">
        <f>IFERROR(SUMIFS('[4]BD Unidades'!$BA$3:$BA$1424,'[4]BD Unidades'!$A$3:$A$1424,$A1106),"-")</f>
        <v>3.5</v>
      </c>
      <c r="AS1106" s="28">
        <f>SUMIFS('[4]BD Unidades'!$BC$3:$BC$1424,'[4]BD Unidades'!$A$3:$A$1424,$A1106)</f>
        <v>0.32393252503953601</v>
      </c>
      <c r="AT1106" s="28">
        <f>SUMIFS('[4]BD Unidades'!$BE$3:$BE$1424,'[4]BD Unidades'!$A$3:$A$1424,$A1106)</f>
        <v>1</v>
      </c>
      <c r="AU1106" s="29">
        <f t="shared" si="70"/>
        <v>0.67606747496046404</v>
      </c>
      <c r="AV1106" s="30">
        <f t="shared" si="71"/>
        <v>3.3628999999999999E-2</v>
      </c>
      <c r="AW1106" s="25">
        <f>IFERROR(SUMIFS('[4]BD Unidades'!$BI$3:$BI$1424,'[4]BD Unidades'!$A$3:$A$1424,$A1106),"-")</f>
        <v>2.0225039042818329</v>
      </c>
      <c r="AX1106" s="25">
        <f>IFERROR(SUMIFS('[4]BD Unidades'!$BJ$3:$BJ$1424,'[4]BD Unidades'!$A$3:$A$1424,$A1106),"-")</f>
        <v>1.2997478820728139</v>
      </c>
    </row>
    <row r="1107" spans="1:50" ht="14.4" x14ac:dyDescent="0.3">
      <c r="A1107" s="7">
        <v>413</v>
      </c>
      <c r="B1107" s="7" t="s">
        <v>6249</v>
      </c>
      <c r="D1107" s="8" t="s">
        <v>6250</v>
      </c>
      <c r="E1107" s="19" t="s">
        <v>6251</v>
      </c>
      <c r="F1107" s="19" t="s">
        <v>6251</v>
      </c>
      <c r="G1107" s="19" t="s">
        <v>6252</v>
      </c>
      <c r="H1107" s="19">
        <v>1</v>
      </c>
      <c r="I1107" s="19">
        <v>2024</v>
      </c>
      <c r="J1107" s="19" t="s">
        <v>45</v>
      </c>
      <c r="K1107" s="19" t="s">
        <v>5267</v>
      </c>
      <c r="L1107" s="19" t="s">
        <v>213</v>
      </c>
      <c r="M1107" s="19" t="s">
        <v>90</v>
      </c>
      <c r="N1107" s="19" t="s">
        <v>868</v>
      </c>
      <c r="O1107" s="19" t="s">
        <v>1687</v>
      </c>
      <c r="P1107" s="19" t="s">
        <v>51</v>
      </c>
      <c r="Q1107" s="9" t="s">
        <v>1001</v>
      </c>
      <c r="R1107" s="20">
        <v>1</v>
      </c>
      <c r="S1107" s="20">
        <v>30</v>
      </c>
      <c r="T1107" s="20">
        <v>0.7</v>
      </c>
      <c r="U1107" s="20" t="s">
        <v>397</v>
      </c>
      <c r="V1107" s="21" t="str">
        <f>_xlfn.XLOOKUP(D1107,'[4]Gen. Real'!$A$2:$A$1168,'[4]Gen. Real'!$C$2:$C$1168,"-",0)</f>
        <v>-</v>
      </c>
      <c r="W1107" s="22"/>
      <c r="X1107" s="22" t="str">
        <f>_xlfn.XLOOKUP(D1107,[4]Vertimiento!$J$2:$J$119,[4]Vertimiento!$K$2:$K$119,"-",0)</f>
        <v>-</v>
      </c>
      <c r="Y1107" s="23" t="str">
        <f t="shared" si="68"/>
        <v>-</v>
      </c>
      <c r="Z1107" s="19" t="str">
        <f>_xlfn.XLOOKUP(D1107,[4]Cmg!$I$4:$I$99,[4]Cmg!$M$4:$M$99,"----",0,1)</f>
        <v>----</v>
      </c>
      <c r="AA1107" s="19" t="str">
        <f>_xlfn.XLOOKUP(D1107,[4]Cmg!$A$4:$A$101,[4]Cmg!$B$4:$B$101,"----",0,1)</f>
        <v>----</v>
      </c>
      <c r="AB1107" s="19" t="str">
        <f>_xlfn.XLOOKUP(D1107,[4]Cmg!$E$4:$E$101,[4]Cmg!$F$4:$F$101,"----",0,1)</f>
        <v>----</v>
      </c>
      <c r="AC1107" s="19" t="str">
        <f>_xlfn.XLOOKUP(D1107,[4]Cmg!$O$4:$O$101,[4]Cmg!$P$4:$P$101,"----",0,1)</f>
        <v>----</v>
      </c>
      <c r="AD1107" s="24" t="str">
        <f>_xlfn.XLOOKUP(D1107,[4]Cmg!$S$4:$S$101,[4]Cmg!$U$4:$U$101,"----",0,1)</f>
        <v>----</v>
      </c>
      <c r="AG1107" s="25">
        <f>IFERROR(SUMIFS('[4]BD Unidades'!$AH:$AH,'[4]BD Unidades'!$A:$A,'BD Centrales 2024'!$A1107),"-")</f>
        <v>0</v>
      </c>
      <c r="AH1107" s="25">
        <f>SUMIFS('[4]BD Unidades'!$AJ$3:$AJ$1424,'[4]BD Unidades'!$A$3:$A$1424,$A1107)</f>
        <v>0</v>
      </c>
      <c r="AI1107" s="25">
        <f>SUMIFS('[4]BD Unidades'!$AL$3:$AL$1424,'[4]BD Unidades'!$A$3:$A$1424,$A1107)</f>
        <v>0</v>
      </c>
      <c r="AJ1107" s="26" t="str">
        <f t="shared" si="69"/>
        <v>-</v>
      </c>
      <c r="AK1107" s="27">
        <f>IFERROR(SUMIFS('[4]BD Unidades'!$AO$3:$AO$1424,'[4]BD Unidades'!$A$3:$A$1424,$A1107),"-")</f>
        <v>0</v>
      </c>
      <c r="AL1107" s="27">
        <f>IFERROR(SUMIFS('[4]BD Unidades'!$AQ$3:$AQ$1424,'[4]BD Unidades'!$A$3:$A$1424,$A1107),"-")</f>
        <v>0</v>
      </c>
      <c r="AM1107" s="27">
        <f>IFERROR(SUMIFS('[4]BD Unidades'!$AS$3:$AS$1424,'[4]BD Unidades'!$A$3:$A$1424,$A1107),"-")</f>
        <v>0</v>
      </c>
      <c r="AN1107" s="27">
        <f>IFERROR(SUMIFS('[4]BD Unidades'!$AU$3:$AU$1424,'[4]BD Unidades'!$A$3:$A$1424,$A1107),"-")</f>
        <v>0</v>
      </c>
      <c r="AO1107" s="27">
        <f>IFERROR(SUMIFS('[4]BD Unidades'!$AW$3:$AW$1424,'[4]BD Unidades'!$A$3:$A$1424,$A1107),"-")</f>
        <v>0</v>
      </c>
      <c r="AP1107" s="27">
        <f>IFERROR(SUMIFS('[4]BD Unidades'!$AY$3:$AY$1424,'[4]BD Unidades'!$A$3:$A$1424,$A1107),"-")</f>
        <v>0</v>
      </c>
      <c r="AQ1107" s="25">
        <f>IFERROR(SUMIFS('[4]BD Unidades'!$AZ$3:$AZ$1424,'[4]BD Unidades'!$A$3:$A$1424,$A1107),"-")</f>
        <v>0</v>
      </c>
      <c r="AR1107" s="25">
        <f>IFERROR(SUMIFS('[4]BD Unidades'!$BA$3:$BA$1424,'[4]BD Unidades'!$A$3:$A$1424,$A1107),"-")</f>
        <v>0</v>
      </c>
      <c r="AS1107" s="28">
        <f>SUMIFS('[4]BD Unidades'!$BC$3:$BC$1424,'[4]BD Unidades'!$A$3:$A$1424,$A1107)</f>
        <v>0</v>
      </c>
      <c r="AT1107" s="28">
        <f>SUMIFS('[4]BD Unidades'!$BE$3:$BE$1424,'[4]BD Unidades'!$A$3:$A$1424,$A1107)</f>
        <v>0</v>
      </c>
      <c r="AU1107" s="29">
        <f t="shared" si="70"/>
        <v>0</v>
      </c>
      <c r="AV1107" s="30">
        <f t="shared" si="71"/>
        <v>0.3</v>
      </c>
      <c r="AW1107" s="25">
        <f>IFERROR(SUMIFS('[4]BD Unidades'!$BI$3:$BI$1424,'[4]BD Unidades'!$A$3:$A$1424,$A1107),"-")</f>
        <v>0</v>
      </c>
      <c r="AX1107" s="25">
        <f>IFERROR(SUMIFS('[4]BD Unidades'!$BJ$3:$BJ$1424,'[4]BD Unidades'!$A$3:$A$1424,$A1107),"-")</f>
        <v>0</v>
      </c>
    </row>
    <row r="1108" spans="1:50" ht="14.4" x14ac:dyDescent="0.3">
      <c r="A1108" s="7">
        <v>431</v>
      </c>
      <c r="B1108" s="7" t="s">
        <v>5820</v>
      </c>
      <c r="D1108" s="8" t="s">
        <v>5821</v>
      </c>
      <c r="E1108" s="19" t="s">
        <v>2970</v>
      </c>
      <c r="F1108" s="19" t="s">
        <v>2971</v>
      </c>
      <c r="G1108" s="19" t="s">
        <v>5822</v>
      </c>
      <c r="H1108" s="19">
        <v>1</v>
      </c>
      <c r="I1108" s="19">
        <v>2024</v>
      </c>
      <c r="J1108" s="19" t="s">
        <v>45</v>
      </c>
      <c r="K1108" s="19" t="s">
        <v>5267</v>
      </c>
      <c r="L1108" s="19" t="s">
        <v>213</v>
      </c>
      <c r="M1108" s="19" t="s">
        <v>331</v>
      </c>
      <c r="N1108" s="19" t="s">
        <v>724</v>
      </c>
      <c r="O1108" s="19" t="s">
        <v>5824</v>
      </c>
      <c r="P1108" s="19" t="s">
        <v>51</v>
      </c>
      <c r="Q1108" s="9" t="s">
        <v>5825</v>
      </c>
      <c r="R1108" s="20">
        <v>0.8</v>
      </c>
      <c r="S1108" s="20">
        <v>2.5</v>
      </c>
      <c r="T1108" s="20">
        <v>0.78</v>
      </c>
      <c r="U1108" s="20" t="s">
        <v>397</v>
      </c>
      <c r="V1108" s="21">
        <f>_xlfn.XLOOKUP(D1108,'[4]Gen. Real'!$A$2:$A$1168,'[4]Gen. Real'!$C$2:$C$1168,"-",0)</f>
        <v>2.896E-2</v>
      </c>
      <c r="W1108" s="22"/>
      <c r="X1108" s="22" t="str">
        <f>_xlfn.XLOOKUP(D1108,[4]Vertimiento!$J$2:$J$119,[4]Vertimiento!$K$2:$K$119,"-",0)</f>
        <v>-</v>
      </c>
      <c r="Y1108" s="23" t="str">
        <f t="shared" si="68"/>
        <v>-</v>
      </c>
      <c r="Z1108" s="19" t="str">
        <f>_xlfn.XLOOKUP(D1108,[4]Cmg!$I$4:$I$99,[4]Cmg!$M$4:$M$99,"----",0,1)</f>
        <v>----</v>
      </c>
      <c r="AA1108" s="19" t="str">
        <f>_xlfn.XLOOKUP(D1108,[4]Cmg!$A$4:$A$101,[4]Cmg!$B$4:$B$101,"----",0,1)</f>
        <v>----</v>
      </c>
      <c r="AB1108" s="19" t="str">
        <f>_xlfn.XLOOKUP(D1108,[4]Cmg!$E$4:$E$101,[4]Cmg!$F$4:$F$101,"----",0,1)</f>
        <v>----</v>
      </c>
      <c r="AC1108" s="19" t="str">
        <f>_xlfn.XLOOKUP(D1108,[4]Cmg!$O$4:$O$101,[4]Cmg!$P$4:$P$101,"----",0,1)</f>
        <v>----</v>
      </c>
      <c r="AD1108" s="24" t="str">
        <f>_xlfn.XLOOKUP(D1108,[4]Cmg!$S$4:$S$101,[4]Cmg!$U$4:$U$101,"----",0,1)</f>
        <v>----</v>
      </c>
      <c r="AG1108" s="25">
        <f>IFERROR(SUMIFS('[4]BD Unidades'!$AH:$AH,'[4]BD Unidades'!$A:$A,'BD Centrales 2024'!$A1108),"-")</f>
        <v>0.8</v>
      </c>
      <c r="AH1108" s="25">
        <f>SUMIFS('[4]BD Unidades'!$AJ$3:$AJ$1424,'[4]BD Unidades'!$A$3:$A$1424,$A1108)</f>
        <v>8784</v>
      </c>
      <c r="AI1108" s="25">
        <f>SUMIFS('[4]BD Unidades'!$AL$3:$AL$1424,'[4]BD Unidades'!$A$3:$A$1424,$A1108)</f>
        <v>0</v>
      </c>
      <c r="AJ1108" s="26">
        <f t="shared" si="69"/>
        <v>0</v>
      </c>
      <c r="AK1108" s="27">
        <f>IFERROR(SUMIFS('[4]BD Unidades'!$AO$3:$AO$1424,'[4]BD Unidades'!$A$3:$A$1424,$A1108),"-")</f>
        <v>0</v>
      </c>
      <c r="AL1108" s="27">
        <f>IFERROR(SUMIFS('[4]BD Unidades'!$AQ$3:$AQ$1424,'[4]BD Unidades'!$A$3:$A$1424,$A1108),"-")</f>
        <v>0</v>
      </c>
      <c r="AM1108" s="27">
        <f>IFERROR(SUMIFS('[4]BD Unidades'!$AS$3:$AS$1424,'[4]BD Unidades'!$A$3:$A$1424,$A1108),"-")</f>
        <v>0</v>
      </c>
      <c r="AN1108" s="27">
        <f>IFERROR(SUMIFS('[4]BD Unidades'!$AU$3:$AU$1424,'[4]BD Unidades'!$A$3:$A$1424,$A1108),"-")</f>
        <v>0</v>
      </c>
      <c r="AO1108" s="27">
        <f>IFERROR(SUMIFS('[4]BD Unidades'!$AW$3:$AW$1424,'[4]BD Unidades'!$A$3:$A$1424,$A1108),"-")</f>
        <v>0</v>
      </c>
      <c r="AP1108" s="27">
        <f>IFERROR(SUMIFS('[4]BD Unidades'!$AY$3:$AY$1424,'[4]BD Unidades'!$A$3:$A$1424,$A1108),"-")</f>
        <v>0</v>
      </c>
      <c r="AQ1108" s="25">
        <f>IFERROR(SUMIFS('[4]BD Unidades'!$AZ$3:$AZ$1424,'[4]BD Unidades'!$A$3:$A$1424,$A1108),"-")</f>
        <v>0.8</v>
      </c>
      <c r="AR1108" s="25">
        <f>IFERROR(SUMIFS('[4]BD Unidades'!$BA$3:$BA$1424,'[4]BD Unidades'!$A$3:$A$1424,$A1108),"-")</f>
        <v>0.8</v>
      </c>
      <c r="AS1108" s="28">
        <f>SUMIFS('[4]BD Unidades'!$BC$3:$BC$1424,'[4]BD Unidades'!$A$3:$A$1424,$A1108)</f>
        <v>1E-4</v>
      </c>
      <c r="AT1108" s="28">
        <f>SUMIFS('[4]BD Unidades'!$BE$3:$BE$1424,'[4]BD Unidades'!$A$3:$A$1424,$A1108)</f>
        <v>1</v>
      </c>
      <c r="AU1108" s="29">
        <f t="shared" si="70"/>
        <v>0.99990000000000001</v>
      </c>
      <c r="AV1108" s="30">
        <f t="shared" si="71"/>
        <v>2.5000000000000001E-2</v>
      </c>
      <c r="AW1108" s="25">
        <f>IFERROR(SUMIFS('[4]BD Unidades'!$BI$3:$BI$1424,'[4]BD Unidades'!$A$3:$A$1424,$A1108),"-")</f>
        <v>0.77992200000000012</v>
      </c>
      <c r="AX1108" s="25">
        <f>IFERROR(SUMIFS('[4]BD Unidades'!$BJ$3:$BJ$1424,'[4]BD Unidades'!$A$3:$A$1424,$A1108),"-")</f>
        <v>0.47196877960698219</v>
      </c>
    </row>
    <row r="1109" spans="1:50" ht="14.4" x14ac:dyDescent="0.3">
      <c r="A1109" s="7">
        <v>461</v>
      </c>
      <c r="B1109" s="7" t="s">
        <v>5482</v>
      </c>
      <c r="D1109" s="8" t="s">
        <v>5483</v>
      </c>
      <c r="E1109" s="19" t="s">
        <v>5484</v>
      </c>
      <c r="F1109" s="19" t="s">
        <v>5484</v>
      </c>
      <c r="G1109" s="19" t="s">
        <v>5485</v>
      </c>
      <c r="H1109" s="19">
        <v>2</v>
      </c>
      <c r="I1109" s="19">
        <v>2024</v>
      </c>
      <c r="J1109" s="19" t="s">
        <v>45</v>
      </c>
      <c r="K1109" s="19" t="s">
        <v>5267</v>
      </c>
      <c r="L1109" s="19" t="s">
        <v>213</v>
      </c>
      <c r="M1109" s="19" t="s">
        <v>68</v>
      </c>
      <c r="N1109" s="19" t="s">
        <v>5431</v>
      </c>
      <c r="O1109" s="19" t="s">
        <v>5487</v>
      </c>
      <c r="P1109" s="19" t="s">
        <v>51</v>
      </c>
      <c r="Q1109" s="9" t="s">
        <v>5488</v>
      </c>
      <c r="R1109" s="20">
        <v>3</v>
      </c>
      <c r="S1109" s="20">
        <v>0</v>
      </c>
      <c r="T1109" s="20">
        <v>3</v>
      </c>
      <c r="U1109" s="20" t="s">
        <v>397</v>
      </c>
      <c r="V1109" s="21">
        <f>_xlfn.XLOOKUP(D1109,'[4]Gen. Real'!$A$2:$A$1168,'[4]Gen. Real'!$C$2:$C$1168,"-",0)</f>
        <v>18.481320000000011</v>
      </c>
      <c r="W1109" s="22"/>
      <c r="X1109" s="22" t="str">
        <f>_xlfn.XLOOKUP(D1109,[4]Vertimiento!$J$2:$J$119,[4]Vertimiento!$K$2:$K$119,"-",0)</f>
        <v>-</v>
      </c>
      <c r="Y1109" s="23" t="str">
        <f t="shared" si="68"/>
        <v>-</v>
      </c>
      <c r="Z1109" s="19" t="str">
        <f>_xlfn.XLOOKUP(D1109,[4]Cmg!$I$4:$I$99,[4]Cmg!$M$4:$M$99,"----",0,1)</f>
        <v>----</v>
      </c>
      <c r="AA1109" s="19" t="str">
        <f>_xlfn.XLOOKUP(D1109,[4]Cmg!$A$4:$A$101,[4]Cmg!$B$4:$B$101,"----",0,1)</f>
        <v>----</v>
      </c>
      <c r="AB1109" s="19" t="str">
        <f>_xlfn.XLOOKUP(D1109,[4]Cmg!$E$4:$E$101,[4]Cmg!$F$4:$F$101,"----",0,1)</f>
        <v>----</v>
      </c>
      <c r="AC1109" s="19" t="str">
        <f>_xlfn.XLOOKUP(D1109,[4]Cmg!$O$4:$O$101,[4]Cmg!$P$4:$P$101,"----",0,1)</f>
        <v>----</v>
      </c>
      <c r="AD1109" s="24" t="str">
        <f>_xlfn.XLOOKUP(D1109,[4]Cmg!$S$4:$S$101,[4]Cmg!$U$4:$U$101,"----",0,1)</f>
        <v>----</v>
      </c>
      <c r="AG1109" s="25">
        <f>IFERROR(SUMIFS('[4]BD Unidades'!$AH:$AH,'[4]BD Unidades'!$A:$A,'BD Centrales 2024'!$A1109),"-")</f>
        <v>2.6264341431</v>
      </c>
      <c r="AH1109" s="25">
        <f>SUMIFS('[4]BD Unidades'!$AJ$3:$AJ$1424,'[4]BD Unidades'!$A$3:$A$1424,$A1109)</f>
        <v>8666.75</v>
      </c>
      <c r="AI1109" s="25">
        <f>SUMIFS('[4]BD Unidades'!$AL$3:$AL$1424,'[4]BD Unidades'!$A$3:$A$1424,$A1109)</f>
        <v>0</v>
      </c>
      <c r="AJ1109" s="26">
        <f t="shared" si="69"/>
        <v>0</v>
      </c>
      <c r="AK1109" s="27">
        <f>IFERROR(SUMIFS('[4]BD Unidades'!$AO$3:$AO$1424,'[4]BD Unidades'!$A$3:$A$1424,$A1109),"-")</f>
        <v>0</v>
      </c>
      <c r="AL1109" s="27">
        <f>IFERROR(SUMIFS('[4]BD Unidades'!$AQ$3:$AQ$1424,'[4]BD Unidades'!$A$3:$A$1424,$A1109),"-")</f>
        <v>0</v>
      </c>
      <c r="AM1109" s="27">
        <f>IFERROR(SUMIFS('[4]BD Unidades'!$AS$3:$AS$1424,'[4]BD Unidades'!$A$3:$A$1424,$A1109),"-")</f>
        <v>0</v>
      </c>
      <c r="AN1109" s="27">
        <f>IFERROR(SUMIFS('[4]BD Unidades'!$AU$3:$AU$1424,'[4]BD Unidades'!$A$3:$A$1424,$A1109),"-")</f>
        <v>0</v>
      </c>
      <c r="AO1109" s="27">
        <f>IFERROR(SUMIFS('[4]BD Unidades'!$AW$3:$AW$1424,'[4]BD Unidades'!$A$3:$A$1424,$A1109),"-")</f>
        <v>0</v>
      </c>
      <c r="AP1109" s="27">
        <f>IFERROR(SUMIFS('[4]BD Unidades'!$AY$3:$AY$1424,'[4]BD Unidades'!$A$3:$A$1424,$A1109),"-")</f>
        <v>0</v>
      </c>
      <c r="AQ1109" s="25">
        <f>IFERROR(SUMIFS('[4]BD Unidades'!$AZ$3:$AZ$1424,'[4]BD Unidades'!$A$3:$A$1424,$A1109),"-")</f>
        <v>2.6264341431</v>
      </c>
      <c r="AR1109" s="25">
        <f>IFERROR(SUMIFS('[4]BD Unidades'!$BA$3:$BA$1424,'[4]BD Unidades'!$A$3:$A$1424,$A1109),"-")</f>
        <v>3</v>
      </c>
      <c r="AS1109" s="28">
        <f>SUMIFS('[4]BD Unidades'!$BC$3:$BC$1424,'[4]BD Unidades'!$A$3:$A$1424,$A1109)</f>
        <v>1.7082073385821201E-2</v>
      </c>
      <c r="AT1109" s="28">
        <f>SUMIFS('[4]BD Unidades'!$BE$3:$BE$1424,'[4]BD Unidades'!$A$3:$A$1424,$A1109)</f>
        <v>0.99789389799635708</v>
      </c>
      <c r="AU1109" s="29">
        <f t="shared" si="70"/>
        <v>0.98084780119952009</v>
      </c>
      <c r="AV1109" s="30">
        <f t="shared" si="71"/>
        <v>0</v>
      </c>
      <c r="AW1109" s="25">
        <f>IFERROR(SUMIFS('[4]BD Unidades'!$BI$3:$BI$1424,'[4]BD Unidades'!$A$3:$A$1424,$A1109),"-")</f>
        <v>2.5761321542549838</v>
      </c>
      <c r="AX1109" s="25">
        <f>IFERROR(SUMIFS('[4]BD Unidades'!$BJ$3:$BJ$1424,'[4]BD Unidades'!$A$3:$A$1424,$A1109),"-")</f>
        <v>1.6555331756561134</v>
      </c>
    </row>
    <row r="1110" spans="1:50" ht="14.4" x14ac:dyDescent="0.3">
      <c r="A1110" s="7">
        <v>476</v>
      </c>
      <c r="B1110" s="7" t="s">
        <v>5255</v>
      </c>
      <c r="D1110" s="8" t="s">
        <v>5256</v>
      </c>
      <c r="E1110" s="19" t="s">
        <v>5257</v>
      </c>
      <c r="F1110" s="19" t="s">
        <v>5258</v>
      </c>
      <c r="G1110" s="19" t="s">
        <v>5259</v>
      </c>
      <c r="H1110" s="19">
        <v>1</v>
      </c>
      <c r="I1110" s="19">
        <v>2024</v>
      </c>
      <c r="J1110" s="19" t="s">
        <v>45</v>
      </c>
      <c r="K1110" s="19" t="s">
        <v>5261</v>
      </c>
      <c r="L1110" s="19" t="s">
        <v>47</v>
      </c>
      <c r="M1110" s="19" t="s">
        <v>189</v>
      </c>
      <c r="N1110" s="19" t="s">
        <v>189</v>
      </c>
      <c r="O1110" s="19" t="s">
        <v>3367</v>
      </c>
      <c r="P1110" s="19" t="s">
        <v>51</v>
      </c>
      <c r="Q1110" s="9" t="s">
        <v>5262</v>
      </c>
      <c r="R1110" s="20">
        <v>27.31</v>
      </c>
      <c r="S1110" s="20">
        <v>3.3687</v>
      </c>
      <c r="T1110" s="20">
        <v>26.29</v>
      </c>
      <c r="U1110" s="20">
        <v>5</v>
      </c>
      <c r="V1110" s="21">
        <f>_xlfn.XLOOKUP(D1110,'[4]Gen. Real'!$A$2:$A$1168,'[4]Gen. Real'!$C$2:$C$1168,"-",0)</f>
        <v>112.95591999999998</v>
      </c>
      <c r="W1110" s="22"/>
      <c r="X1110" s="22" t="str">
        <f>_xlfn.XLOOKUP(D1110,[4]Vertimiento!$J$2:$J$119,[4]Vertimiento!$K$2:$K$119,"-",0)</f>
        <v>-</v>
      </c>
      <c r="Y1110" s="23" t="str">
        <f t="shared" si="68"/>
        <v>-</v>
      </c>
      <c r="Z1110" s="19" t="str">
        <f>_xlfn.XLOOKUP(D1110,[4]Cmg!$I$4:$I$99,[4]Cmg!$M$4:$M$99,"----",0,1)</f>
        <v>----</v>
      </c>
      <c r="AA1110" s="19" t="str">
        <f>_xlfn.XLOOKUP(D1110,[4]Cmg!$A$4:$A$101,[4]Cmg!$B$4:$B$101,"----",0,1)</f>
        <v>----</v>
      </c>
      <c r="AB1110" s="19" t="str">
        <f>_xlfn.XLOOKUP(D1110,[4]Cmg!$E$4:$E$101,[4]Cmg!$F$4:$F$101,"----",0,1)</f>
        <v>----</v>
      </c>
      <c r="AC1110" s="19" t="str">
        <f>_xlfn.XLOOKUP(D1110,[4]Cmg!$O$4:$O$101,[4]Cmg!$P$4:$P$101,"----",0,1)</f>
        <v>----</v>
      </c>
      <c r="AD1110" s="24" t="str">
        <f>_xlfn.XLOOKUP(D1110,[4]Cmg!$S$4:$S$101,[4]Cmg!$U$4:$U$101,"----",0,1)</f>
        <v>----</v>
      </c>
      <c r="AG1110" s="25">
        <f>IFERROR(SUMIFS('[4]BD Unidades'!$AH:$AH,'[4]BD Unidades'!$A:$A,'BD Centrales 2024'!$A1110),"-")</f>
        <v>0</v>
      </c>
      <c r="AH1110" s="25">
        <f>SUMIFS('[4]BD Unidades'!$AJ$3:$AJ$1424,'[4]BD Unidades'!$A$3:$A$1424,$A1110)</f>
        <v>1674.1</v>
      </c>
      <c r="AI1110" s="25">
        <f>SUMIFS('[4]BD Unidades'!$AL$3:$AL$1424,'[4]BD Unidades'!$A$3:$A$1424,$A1110)</f>
        <v>6583.6666666666697</v>
      </c>
      <c r="AJ1110" s="26">
        <f t="shared" si="69"/>
        <v>0.7972696411055451</v>
      </c>
      <c r="AK1110" s="27">
        <f>IFERROR(SUMIFS('[4]BD Unidades'!$AO$3:$AO$1424,'[4]BD Unidades'!$A$3:$A$1424,$A1110),"-")</f>
        <v>0</v>
      </c>
      <c r="AL1110" s="27">
        <f>IFERROR(SUMIFS('[4]BD Unidades'!$AQ$3:$AQ$1424,'[4]BD Unidades'!$A$3:$A$1424,$A1110),"-")</f>
        <v>0</v>
      </c>
      <c r="AM1110" s="27">
        <f>IFERROR(SUMIFS('[4]BD Unidades'!$AS$3:$AS$1424,'[4]BD Unidades'!$A$3:$A$1424,$A1110),"-")</f>
        <v>0</v>
      </c>
      <c r="AN1110" s="27">
        <f>IFERROR(SUMIFS('[4]BD Unidades'!$AU$3:$AU$1424,'[4]BD Unidades'!$A$3:$A$1424,$A1110),"-")</f>
        <v>0</v>
      </c>
      <c r="AO1110" s="27">
        <f>IFERROR(SUMIFS('[4]BD Unidades'!$AW$3:$AW$1424,'[4]BD Unidades'!$A$3:$A$1424,$A1110),"-")</f>
        <v>0</v>
      </c>
      <c r="AP1110" s="27">
        <f>IFERROR(SUMIFS('[4]BD Unidades'!$AY$3:$AY$1424,'[4]BD Unidades'!$A$3:$A$1424,$A1110),"-")</f>
        <v>0</v>
      </c>
      <c r="AQ1110" s="25">
        <f>IFERROR(SUMIFS('[4]BD Unidades'!$AZ$3:$AZ$1424,'[4]BD Unidades'!$A$3:$A$1424,$A1110),"-")</f>
        <v>0</v>
      </c>
      <c r="AR1110" s="25">
        <f>IFERROR(SUMIFS('[4]BD Unidades'!$BA$3:$BA$1424,'[4]BD Unidades'!$A$3:$A$1424,$A1110),"-")</f>
        <v>27.294390694820599</v>
      </c>
      <c r="AS1110" s="28">
        <f>SUMIFS('[4]BD Unidades'!$BC$3:$BC$1424,'[4]BD Unidades'!$A$3:$A$1424,$A1110)</f>
        <v>0</v>
      </c>
      <c r="AT1110" s="28">
        <f>SUMIFS('[4]BD Unidades'!$BE$3:$BE$1424,'[4]BD Unidades'!$A$3:$A$1424,$A1110)</f>
        <v>0</v>
      </c>
      <c r="AU1110" s="29">
        <f t="shared" si="70"/>
        <v>0</v>
      </c>
      <c r="AV1110" s="30">
        <f t="shared" si="71"/>
        <v>3.3687000000000002E-2</v>
      </c>
      <c r="AW1110" s="25">
        <f>IFERROR(SUMIFS('[4]BD Unidades'!$BI$3:$BI$1424,'[4]BD Unidades'!$A$3:$A$1424,$A1110),"-")</f>
        <v>0</v>
      </c>
      <c r="AX1110" s="25">
        <f>IFERROR(SUMIFS('[4]BD Unidades'!$BJ$3:$BJ$1424,'[4]BD Unidades'!$A$3:$A$1424,$A1110),"-")</f>
        <v>0</v>
      </c>
    </row>
    <row r="1111" spans="1:50" ht="14.4" x14ac:dyDescent="0.3">
      <c r="A1111" s="7">
        <v>479</v>
      </c>
      <c r="B1111" s="7" t="s">
        <v>5617</v>
      </c>
      <c r="D1111" s="8" t="s">
        <v>5618</v>
      </c>
      <c r="E1111" s="19" t="s">
        <v>5613</v>
      </c>
      <c r="F1111" s="19" t="s">
        <v>5613</v>
      </c>
      <c r="G1111" s="19" t="s">
        <v>5619</v>
      </c>
      <c r="H1111" s="19">
        <v>6</v>
      </c>
      <c r="I1111" s="19">
        <v>2024</v>
      </c>
      <c r="J1111" s="19" t="s">
        <v>45</v>
      </c>
      <c r="K1111" s="19" t="s">
        <v>5267</v>
      </c>
      <c r="L1111" s="19" t="s">
        <v>213</v>
      </c>
      <c r="M1111" s="19" t="s">
        <v>164</v>
      </c>
      <c r="N1111" s="19" t="s">
        <v>2819</v>
      </c>
      <c r="O1111" s="19" t="s">
        <v>3521</v>
      </c>
      <c r="P1111" s="19" t="s">
        <v>51</v>
      </c>
      <c r="Q1111" s="9" t="s">
        <v>5621</v>
      </c>
      <c r="R1111" s="20">
        <v>3</v>
      </c>
      <c r="S1111" s="20">
        <v>0</v>
      </c>
      <c r="T1111" s="20">
        <v>3</v>
      </c>
      <c r="U1111" s="20" t="s">
        <v>397</v>
      </c>
      <c r="V1111" s="21">
        <f>_xlfn.XLOOKUP(D1111,'[4]Gen. Real'!$A$2:$A$1168,'[4]Gen. Real'!$C$2:$C$1168,"-",0)</f>
        <v>2.2270000000000005E-2</v>
      </c>
      <c r="W1111" s="22"/>
      <c r="X1111" s="22" t="str">
        <f>_xlfn.XLOOKUP(D1111,[4]Vertimiento!$J$2:$J$119,[4]Vertimiento!$K$2:$K$119,"-",0)</f>
        <v>-</v>
      </c>
      <c r="Y1111" s="23" t="str">
        <f t="shared" si="68"/>
        <v>-</v>
      </c>
      <c r="Z1111" s="19" t="str">
        <f>_xlfn.XLOOKUP(D1111,[4]Cmg!$I$4:$I$99,[4]Cmg!$M$4:$M$99,"----",0,1)</f>
        <v>----</v>
      </c>
      <c r="AA1111" s="19" t="str">
        <f>_xlfn.XLOOKUP(D1111,[4]Cmg!$A$4:$A$101,[4]Cmg!$B$4:$B$101,"----",0,1)</f>
        <v>----</v>
      </c>
      <c r="AB1111" s="19" t="str">
        <f>_xlfn.XLOOKUP(D1111,[4]Cmg!$E$4:$E$101,[4]Cmg!$F$4:$F$101,"----",0,1)</f>
        <v>----</v>
      </c>
      <c r="AC1111" s="19" t="str">
        <f>_xlfn.XLOOKUP(D1111,[4]Cmg!$O$4:$O$101,[4]Cmg!$P$4:$P$101,"----",0,1)</f>
        <v>----</v>
      </c>
      <c r="AD1111" s="24" t="str">
        <f>_xlfn.XLOOKUP(D1111,[4]Cmg!$S$4:$S$101,[4]Cmg!$U$4:$U$101,"----",0,1)</f>
        <v>----</v>
      </c>
      <c r="AG1111" s="25">
        <f>IFERROR(SUMIFS('[4]BD Unidades'!$AH:$AH,'[4]BD Unidades'!$A:$A,'BD Centrales 2024'!$A1111),"-")</f>
        <v>3</v>
      </c>
      <c r="AH1111" s="25">
        <f>SUMIFS('[4]BD Unidades'!$AJ$3:$AJ$1424,'[4]BD Unidades'!$A$3:$A$1424,$A1111)</f>
        <v>8784</v>
      </c>
      <c r="AI1111" s="25">
        <f>SUMIFS('[4]BD Unidades'!$AL$3:$AL$1424,'[4]BD Unidades'!$A$3:$A$1424,$A1111)</f>
        <v>0</v>
      </c>
      <c r="AJ1111" s="26">
        <f t="shared" si="69"/>
        <v>0</v>
      </c>
      <c r="AK1111" s="27">
        <f>IFERROR(SUMIFS('[4]BD Unidades'!$AO$3:$AO$1424,'[4]BD Unidades'!$A$3:$A$1424,$A1111),"-")</f>
        <v>0</v>
      </c>
      <c r="AL1111" s="27">
        <f>IFERROR(SUMIFS('[4]BD Unidades'!$AQ$3:$AQ$1424,'[4]BD Unidades'!$A$3:$A$1424,$A1111),"-")</f>
        <v>0</v>
      </c>
      <c r="AM1111" s="27">
        <f>IFERROR(SUMIFS('[4]BD Unidades'!$AS$3:$AS$1424,'[4]BD Unidades'!$A$3:$A$1424,$A1111),"-")</f>
        <v>0</v>
      </c>
      <c r="AN1111" s="27">
        <f>IFERROR(SUMIFS('[4]BD Unidades'!$AU$3:$AU$1424,'[4]BD Unidades'!$A$3:$A$1424,$A1111),"-")</f>
        <v>0</v>
      </c>
      <c r="AO1111" s="27">
        <f>IFERROR(SUMIFS('[4]BD Unidades'!$AW$3:$AW$1424,'[4]BD Unidades'!$A$3:$A$1424,$A1111),"-")</f>
        <v>0</v>
      </c>
      <c r="AP1111" s="27">
        <f>IFERROR(SUMIFS('[4]BD Unidades'!$AY$3:$AY$1424,'[4]BD Unidades'!$A$3:$A$1424,$A1111),"-")</f>
        <v>0</v>
      </c>
      <c r="AQ1111" s="25">
        <f>IFERROR(SUMIFS('[4]BD Unidades'!$AZ$3:$AZ$1424,'[4]BD Unidades'!$A$3:$A$1424,$A1111),"-")</f>
        <v>3</v>
      </c>
      <c r="AR1111" s="25">
        <f>IFERROR(SUMIFS('[4]BD Unidades'!$BA$3:$BA$1424,'[4]BD Unidades'!$A$3:$A$1424,$A1111),"-")</f>
        <v>3</v>
      </c>
      <c r="AS1111" s="28">
        <f>SUMIFS('[4]BD Unidades'!$BC$3:$BC$1424,'[4]BD Unidades'!$A$3:$A$1424,$A1111)</f>
        <v>1E-4</v>
      </c>
      <c r="AT1111" s="28">
        <f>SUMIFS('[4]BD Unidades'!$BE$3:$BE$1424,'[4]BD Unidades'!$A$3:$A$1424,$A1111)</f>
        <v>1</v>
      </c>
      <c r="AU1111" s="29">
        <f t="shared" si="70"/>
        <v>0.99990000000000001</v>
      </c>
      <c r="AV1111" s="30">
        <f t="shared" si="71"/>
        <v>0</v>
      </c>
      <c r="AW1111" s="25">
        <f>IFERROR(SUMIFS('[4]BD Unidades'!$BI$3:$BI$1424,'[4]BD Unidades'!$A$3:$A$1424,$A1111),"-")</f>
        <v>2.9996999999999963</v>
      </c>
      <c r="AX1111" s="25">
        <f>IFERROR(SUMIFS('[4]BD Unidades'!$BJ$3:$BJ$1424,'[4]BD Unidades'!$A$3:$A$1424,$A1111),"-")</f>
        <v>1.9277360669611421</v>
      </c>
    </row>
    <row r="1112" spans="1:50" ht="14.4" x14ac:dyDescent="0.3">
      <c r="A1112" s="7">
        <v>481</v>
      </c>
      <c r="B1112" s="7" t="s">
        <v>6227</v>
      </c>
      <c r="D1112" s="8" t="s">
        <v>6228</v>
      </c>
      <c r="E1112" s="19" t="s">
        <v>6229</v>
      </c>
      <c r="F1112" s="19" t="s">
        <v>6229</v>
      </c>
      <c r="G1112" s="19" t="s">
        <v>3519</v>
      </c>
      <c r="H1112" s="19">
        <v>1</v>
      </c>
      <c r="I1112" s="19">
        <v>2024</v>
      </c>
      <c r="J1112" s="19" t="s">
        <v>45</v>
      </c>
      <c r="K1112" s="19" t="s">
        <v>5267</v>
      </c>
      <c r="L1112" s="19" t="s">
        <v>213</v>
      </c>
      <c r="M1112" s="19" t="s">
        <v>164</v>
      </c>
      <c r="N1112" s="19" t="s">
        <v>2819</v>
      </c>
      <c r="O1112" s="19" t="s">
        <v>3521</v>
      </c>
      <c r="P1112" s="19" t="s">
        <v>51</v>
      </c>
      <c r="Q1112" s="9" t="s">
        <v>833</v>
      </c>
      <c r="R1112" s="20">
        <v>2</v>
      </c>
      <c r="S1112" s="20">
        <v>0</v>
      </c>
      <c r="T1112" s="20">
        <v>2</v>
      </c>
      <c r="U1112" s="20" t="s">
        <v>397</v>
      </c>
      <c r="V1112" s="21">
        <f>_xlfn.XLOOKUP(D1112,'[4]Gen. Real'!$A$2:$A$1168,'[4]Gen. Real'!$C$2:$C$1168,"-",0)</f>
        <v>0</v>
      </c>
      <c r="W1112" s="22"/>
      <c r="X1112" s="22" t="str">
        <f>_xlfn.XLOOKUP(D1112,[4]Vertimiento!$J$2:$J$119,[4]Vertimiento!$K$2:$K$119,"-",0)</f>
        <v>-</v>
      </c>
      <c r="Y1112" s="23" t="str">
        <f t="shared" si="68"/>
        <v>-</v>
      </c>
      <c r="Z1112" s="19" t="str">
        <f>_xlfn.XLOOKUP(D1112,[4]Cmg!$I$4:$I$99,[4]Cmg!$M$4:$M$99,"----",0,1)</f>
        <v>----</v>
      </c>
      <c r="AA1112" s="19" t="str">
        <f>_xlfn.XLOOKUP(D1112,[4]Cmg!$A$4:$A$101,[4]Cmg!$B$4:$B$101,"----",0,1)</f>
        <v>----</v>
      </c>
      <c r="AB1112" s="19" t="str">
        <f>_xlfn.XLOOKUP(D1112,[4]Cmg!$E$4:$E$101,[4]Cmg!$F$4:$F$101,"----",0,1)</f>
        <v>----</v>
      </c>
      <c r="AC1112" s="19" t="str">
        <f>_xlfn.XLOOKUP(D1112,[4]Cmg!$O$4:$O$101,[4]Cmg!$P$4:$P$101,"----",0,1)</f>
        <v>----</v>
      </c>
      <c r="AD1112" s="24" t="str">
        <f>_xlfn.XLOOKUP(D1112,[4]Cmg!$S$4:$S$101,[4]Cmg!$U$4:$U$101,"----",0,1)</f>
        <v>----</v>
      </c>
      <c r="AG1112" s="25">
        <f>IFERROR(SUMIFS('[4]BD Unidades'!$AH:$AH,'[4]BD Unidades'!$A:$A,'BD Centrales 2024'!$A1112),"-")</f>
        <v>0</v>
      </c>
      <c r="AH1112" s="25">
        <f>SUMIFS('[4]BD Unidades'!$AJ$3:$AJ$1424,'[4]BD Unidades'!$A$3:$A$1424,$A1112)</f>
        <v>0</v>
      </c>
      <c r="AI1112" s="25">
        <f>SUMIFS('[4]BD Unidades'!$AL$3:$AL$1424,'[4]BD Unidades'!$A$3:$A$1424,$A1112)</f>
        <v>0</v>
      </c>
      <c r="AJ1112" s="26" t="str">
        <f t="shared" si="69"/>
        <v>-</v>
      </c>
      <c r="AK1112" s="27">
        <f>IFERROR(SUMIFS('[4]BD Unidades'!$AO$3:$AO$1424,'[4]BD Unidades'!$A$3:$A$1424,$A1112),"-")</f>
        <v>0</v>
      </c>
      <c r="AL1112" s="27">
        <f>IFERROR(SUMIFS('[4]BD Unidades'!$AQ$3:$AQ$1424,'[4]BD Unidades'!$A$3:$A$1424,$A1112),"-")</f>
        <v>0</v>
      </c>
      <c r="AM1112" s="27">
        <f>IFERROR(SUMIFS('[4]BD Unidades'!$AS$3:$AS$1424,'[4]BD Unidades'!$A$3:$A$1424,$A1112),"-")</f>
        <v>0</v>
      </c>
      <c r="AN1112" s="27">
        <f>IFERROR(SUMIFS('[4]BD Unidades'!$AU$3:$AU$1424,'[4]BD Unidades'!$A$3:$A$1424,$A1112),"-")</f>
        <v>0</v>
      </c>
      <c r="AO1112" s="27">
        <f>IFERROR(SUMIFS('[4]BD Unidades'!$AW$3:$AW$1424,'[4]BD Unidades'!$A$3:$A$1424,$A1112),"-")</f>
        <v>0</v>
      </c>
      <c r="AP1112" s="27">
        <f>IFERROR(SUMIFS('[4]BD Unidades'!$AY$3:$AY$1424,'[4]BD Unidades'!$A$3:$A$1424,$A1112),"-")</f>
        <v>0</v>
      </c>
      <c r="AQ1112" s="25">
        <f>IFERROR(SUMIFS('[4]BD Unidades'!$AZ$3:$AZ$1424,'[4]BD Unidades'!$A$3:$A$1424,$A1112),"-")</f>
        <v>0</v>
      </c>
      <c r="AR1112" s="25">
        <f>IFERROR(SUMIFS('[4]BD Unidades'!$BA$3:$BA$1424,'[4]BD Unidades'!$A$3:$A$1424,$A1112),"-")</f>
        <v>0</v>
      </c>
      <c r="AS1112" s="28">
        <f>SUMIFS('[4]BD Unidades'!$BC$3:$BC$1424,'[4]BD Unidades'!$A$3:$A$1424,$A1112)</f>
        <v>0</v>
      </c>
      <c r="AT1112" s="28">
        <f>SUMIFS('[4]BD Unidades'!$BE$3:$BE$1424,'[4]BD Unidades'!$A$3:$A$1424,$A1112)</f>
        <v>0</v>
      </c>
      <c r="AU1112" s="29">
        <f t="shared" si="70"/>
        <v>0</v>
      </c>
      <c r="AV1112" s="30">
        <f t="shared" si="71"/>
        <v>0</v>
      </c>
      <c r="AW1112" s="25">
        <f>IFERROR(SUMIFS('[4]BD Unidades'!$BI$3:$BI$1424,'[4]BD Unidades'!$A$3:$A$1424,$A1112),"-")</f>
        <v>0</v>
      </c>
      <c r="AX1112" s="25">
        <f>IFERROR(SUMIFS('[4]BD Unidades'!$BJ$3:$BJ$1424,'[4]BD Unidades'!$A$3:$A$1424,$A1112),"-")</f>
        <v>0</v>
      </c>
    </row>
    <row r="1113" spans="1:50" ht="14.4" x14ac:dyDescent="0.3">
      <c r="A1113" s="7">
        <v>488</v>
      </c>
      <c r="B1113" s="7" t="s">
        <v>5925</v>
      </c>
      <c r="D1113" s="8" t="s">
        <v>5926</v>
      </c>
      <c r="E1113" s="19" t="s">
        <v>248</v>
      </c>
      <c r="F1113" s="19" t="s">
        <v>248</v>
      </c>
      <c r="G1113" s="19" t="s">
        <v>5927</v>
      </c>
      <c r="H1113" s="19">
        <v>1</v>
      </c>
      <c r="I1113" s="19">
        <v>2024</v>
      </c>
      <c r="J1113" s="19" t="s">
        <v>45</v>
      </c>
      <c r="K1113" s="19" t="s">
        <v>5276</v>
      </c>
      <c r="L1113" s="19" t="s">
        <v>47</v>
      </c>
      <c r="M1113" s="19" t="s">
        <v>48</v>
      </c>
      <c r="N1113" s="19" t="s">
        <v>48</v>
      </c>
      <c r="O1113" s="19" t="s">
        <v>3403</v>
      </c>
      <c r="P1113" s="19" t="s">
        <v>51</v>
      </c>
      <c r="Q1113" s="9" t="s">
        <v>5929</v>
      </c>
      <c r="R1113" s="20">
        <v>376.96</v>
      </c>
      <c r="S1113" s="20">
        <v>7.6959999999999997</v>
      </c>
      <c r="T1113" s="20">
        <v>347.95</v>
      </c>
      <c r="U1113" s="20">
        <v>106.2</v>
      </c>
      <c r="V1113" s="21">
        <f>_xlfn.XLOOKUP(D1113,'[4]Gen. Real'!$A$2:$A$1168,'[4]Gen. Real'!$C$2:$C$1168,"-",0)</f>
        <v>1615.7675000000002</v>
      </c>
      <c r="W1113" s="22"/>
      <c r="X1113" s="22" t="str">
        <f>_xlfn.XLOOKUP(D1113,[4]Vertimiento!$J$2:$J$119,[4]Vertimiento!$K$2:$K$119,"-",0)</f>
        <v>-</v>
      </c>
      <c r="Y1113" s="23" t="str">
        <f t="shared" si="68"/>
        <v>-</v>
      </c>
      <c r="Z1113" s="19" t="str">
        <f>_xlfn.XLOOKUP(D1113,[4]Cmg!$I$4:$I$99,[4]Cmg!$M$4:$M$99,"----",0,1)</f>
        <v>----</v>
      </c>
      <c r="AA1113" s="19" t="str">
        <f>_xlfn.XLOOKUP(D1113,[4]Cmg!$A$4:$A$101,[4]Cmg!$B$4:$B$101,"----",0,1)</f>
        <v>----</v>
      </c>
      <c r="AB1113" s="19" t="str">
        <f>_xlfn.XLOOKUP(D1113,[4]Cmg!$E$4:$E$101,[4]Cmg!$F$4:$F$101,"----",0,1)</f>
        <v>----</v>
      </c>
      <c r="AC1113" s="19" t="str">
        <f>_xlfn.XLOOKUP(D1113,[4]Cmg!$O$4:$O$101,[4]Cmg!$P$4:$P$101,"----",0,1)</f>
        <v>----</v>
      </c>
      <c r="AD1113" s="24" t="str">
        <f>_xlfn.XLOOKUP(D1113,[4]Cmg!$S$4:$S$101,[4]Cmg!$U$4:$U$101,"----",0,1)</f>
        <v>----</v>
      </c>
      <c r="AG1113" s="25">
        <f>IFERROR(SUMIFS('[4]BD Unidades'!$AH:$AH,'[4]BD Unidades'!$A:$A,'BD Centrales 2024'!$A1113),"-")</f>
        <v>369.94000000000011</v>
      </c>
      <c r="AH1113" s="25">
        <f>SUMIFS('[4]BD Unidades'!$AJ$3:$AJ$1424,'[4]BD Unidades'!$A$3:$A$1424,$A1113)</f>
        <v>4682.6833333333298</v>
      </c>
      <c r="AI1113" s="25">
        <f>SUMIFS('[4]BD Unidades'!$AL$3:$AL$1424,'[4]BD Unidades'!$A$3:$A$1424,$A1113)</f>
        <v>2723.5333333333301</v>
      </c>
      <c r="AJ1113" s="26">
        <f t="shared" si="69"/>
        <v>0.36773611358025793</v>
      </c>
      <c r="AK1113" s="27">
        <f>IFERROR(SUMIFS('[4]BD Unidades'!$AO$3:$AO$1424,'[4]BD Unidades'!$A$3:$A$1424,$A1113),"-")</f>
        <v>0</v>
      </c>
      <c r="AL1113" s="27">
        <f>IFERROR(SUMIFS('[4]BD Unidades'!$AQ$3:$AQ$1424,'[4]BD Unidades'!$A$3:$A$1424,$A1113),"-")</f>
        <v>0</v>
      </c>
      <c r="AM1113" s="27">
        <f>IFERROR(SUMIFS('[4]BD Unidades'!$AS$3:$AS$1424,'[4]BD Unidades'!$A$3:$A$1424,$A1113),"-")</f>
        <v>0</v>
      </c>
      <c r="AN1113" s="27">
        <f>IFERROR(SUMIFS('[4]BD Unidades'!$AU$3:$AU$1424,'[4]BD Unidades'!$A$3:$A$1424,$A1113),"-")</f>
        <v>0</v>
      </c>
      <c r="AO1113" s="27">
        <f>IFERROR(SUMIFS('[4]BD Unidades'!$AW$3:$AW$1424,'[4]BD Unidades'!$A$3:$A$1424,$A1113),"-")</f>
        <v>0</v>
      </c>
      <c r="AP1113" s="27">
        <f>IFERROR(SUMIFS('[4]BD Unidades'!$AY$3:$AY$1424,'[4]BD Unidades'!$A$3:$A$1424,$A1113),"-")</f>
        <v>0</v>
      </c>
      <c r="AQ1113" s="25">
        <f>IFERROR(SUMIFS('[4]BD Unidades'!$AZ$3:$AZ$1424,'[4]BD Unidades'!$A$3:$A$1424,$A1113),"-")</f>
        <v>365.54037594543303</v>
      </c>
      <c r="AR1113" s="25">
        <f>IFERROR(SUMIFS('[4]BD Unidades'!$BA$3:$BA$1424,'[4]BD Unidades'!$A$3:$A$1424,$A1113),"-")</f>
        <v>365.54037594543303</v>
      </c>
      <c r="AS1113" s="28">
        <f>SUMIFS('[4]BD Unidades'!$BC$3:$BC$1424,'[4]BD Unidades'!$A$3:$A$1424,$A1113)</f>
        <v>3.9472130207132403E-2</v>
      </c>
      <c r="AT1113" s="28">
        <f>SUMIFS('[4]BD Unidades'!$BE$3:$BE$1424,'[4]BD Unidades'!$A$3:$A$1424,$A1113)</f>
        <v>0.88321569520340004</v>
      </c>
      <c r="AU1113" s="29">
        <f t="shared" si="70"/>
        <v>0.84835329028134854</v>
      </c>
      <c r="AV1113" s="30">
        <f t="shared" si="71"/>
        <v>7.6960000000000001E-2</v>
      </c>
      <c r="AW1113" s="25">
        <f>IFERROR(SUMIFS('[4]BD Unidades'!$BI$3:$BI$1424,'[4]BD Unidades'!$A$3:$A$1424,$A1113),"-")</f>
        <v>286.24220899308995</v>
      </c>
      <c r="AX1113" s="25">
        <f>IFERROR(SUMIFS('[4]BD Unidades'!$BJ$3:$BJ$1424,'[4]BD Unidades'!$A$3:$A$1424,$A1113),"-")</f>
        <v>183.95153854139053</v>
      </c>
    </row>
    <row r="1114" spans="1:50" ht="14.4" x14ac:dyDescent="0.3">
      <c r="A1114" s="7">
        <v>494</v>
      </c>
      <c r="B1114" s="7" t="s">
        <v>5337</v>
      </c>
      <c r="D1114" s="8" t="s">
        <v>5338</v>
      </c>
      <c r="E1114" s="19" t="s">
        <v>1237</v>
      </c>
      <c r="F1114" s="19" t="s">
        <v>5333</v>
      </c>
      <c r="G1114" s="19" t="s">
        <v>5339</v>
      </c>
      <c r="H1114" s="19">
        <v>2</v>
      </c>
      <c r="I1114" s="19">
        <v>2024</v>
      </c>
      <c r="J1114" s="19" t="s">
        <v>45</v>
      </c>
      <c r="K1114" s="19" t="s">
        <v>5267</v>
      </c>
      <c r="L1114" s="19" t="s">
        <v>213</v>
      </c>
      <c r="M1114" s="19" t="s">
        <v>82</v>
      </c>
      <c r="N1114" s="19" t="s">
        <v>83</v>
      </c>
      <c r="O1114" s="19" t="s">
        <v>4714</v>
      </c>
      <c r="P1114" s="19" t="s">
        <v>51</v>
      </c>
      <c r="Q1114" s="9" t="s">
        <v>5341</v>
      </c>
      <c r="R1114" s="20">
        <v>3</v>
      </c>
      <c r="S1114" s="20">
        <v>0</v>
      </c>
      <c r="T1114" s="20">
        <v>3</v>
      </c>
      <c r="U1114" s="20" t="s">
        <v>397</v>
      </c>
      <c r="V1114" s="21" t="str">
        <f>_xlfn.XLOOKUP(D1114,'[4]Gen. Real'!$A$2:$A$1168,'[4]Gen. Real'!$C$2:$C$1168,"-",0)</f>
        <v>-</v>
      </c>
      <c r="W1114" s="22"/>
      <c r="X1114" s="22" t="str">
        <f>_xlfn.XLOOKUP(D1114,[4]Vertimiento!$J$2:$J$119,[4]Vertimiento!$K$2:$K$119,"-",0)</f>
        <v>-</v>
      </c>
      <c r="Y1114" s="23" t="str">
        <f t="shared" si="68"/>
        <v>-</v>
      </c>
      <c r="Z1114" s="19" t="str">
        <f>_xlfn.XLOOKUP(D1114,[4]Cmg!$I$4:$I$99,[4]Cmg!$M$4:$M$99,"----",0,1)</f>
        <v>----</v>
      </c>
      <c r="AA1114" s="19" t="str">
        <f>_xlfn.XLOOKUP(D1114,[4]Cmg!$A$4:$A$101,[4]Cmg!$B$4:$B$101,"----",0,1)</f>
        <v>----</v>
      </c>
      <c r="AB1114" s="19" t="str">
        <f>_xlfn.XLOOKUP(D1114,[4]Cmg!$E$4:$E$101,[4]Cmg!$F$4:$F$101,"----",0,1)</f>
        <v>----</v>
      </c>
      <c r="AC1114" s="19" t="str">
        <f>_xlfn.XLOOKUP(D1114,[4]Cmg!$O$4:$O$101,[4]Cmg!$P$4:$P$101,"----",0,1)</f>
        <v>----</v>
      </c>
      <c r="AD1114" s="24" t="str">
        <f>_xlfn.XLOOKUP(D1114,[4]Cmg!$S$4:$S$101,[4]Cmg!$U$4:$U$101,"----",0,1)</f>
        <v>----</v>
      </c>
      <c r="AG1114" s="25">
        <f>IFERROR(SUMIFS('[4]BD Unidades'!$AH:$AH,'[4]BD Unidades'!$A:$A,'BD Centrales 2024'!$A1114),"-")</f>
        <v>2.9831608520400001</v>
      </c>
      <c r="AH1114" s="25">
        <f>SUMIFS('[4]BD Unidades'!$AJ$3:$AJ$1424,'[4]BD Unidades'!$A$3:$A$1424,$A1114)</f>
        <v>8784</v>
      </c>
      <c r="AI1114" s="25">
        <f>SUMIFS('[4]BD Unidades'!$AL$3:$AL$1424,'[4]BD Unidades'!$A$3:$A$1424,$A1114)</f>
        <v>0</v>
      </c>
      <c r="AJ1114" s="26">
        <f t="shared" si="69"/>
        <v>0</v>
      </c>
      <c r="AK1114" s="27">
        <f>IFERROR(SUMIFS('[4]BD Unidades'!$AO$3:$AO$1424,'[4]BD Unidades'!$A$3:$A$1424,$A1114),"-")</f>
        <v>0</v>
      </c>
      <c r="AL1114" s="27">
        <f>IFERROR(SUMIFS('[4]BD Unidades'!$AQ$3:$AQ$1424,'[4]BD Unidades'!$A$3:$A$1424,$A1114),"-")</f>
        <v>0</v>
      </c>
      <c r="AM1114" s="27">
        <f>IFERROR(SUMIFS('[4]BD Unidades'!$AS$3:$AS$1424,'[4]BD Unidades'!$A$3:$A$1424,$A1114),"-")</f>
        <v>0</v>
      </c>
      <c r="AN1114" s="27">
        <f>IFERROR(SUMIFS('[4]BD Unidades'!$AU$3:$AU$1424,'[4]BD Unidades'!$A$3:$A$1424,$A1114),"-")</f>
        <v>0</v>
      </c>
      <c r="AO1114" s="27">
        <f>IFERROR(SUMIFS('[4]BD Unidades'!$AW$3:$AW$1424,'[4]BD Unidades'!$A$3:$A$1424,$A1114),"-")</f>
        <v>0</v>
      </c>
      <c r="AP1114" s="27">
        <f>IFERROR(SUMIFS('[4]BD Unidades'!$AY$3:$AY$1424,'[4]BD Unidades'!$A$3:$A$1424,$A1114),"-")</f>
        <v>0</v>
      </c>
      <c r="AQ1114" s="25">
        <f>IFERROR(SUMIFS('[4]BD Unidades'!$AZ$3:$AZ$1424,'[4]BD Unidades'!$A$3:$A$1424,$A1114),"-")</f>
        <v>2.9831608520400006</v>
      </c>
      <c r="AR1114" s="25">
        <f>IFERROR(SUMIFS('[4]BD Unidades'!$BA$3:$BA$1424,'[4]BD Unidades'!$A$3:$A$1424,$A1114),"-")</f>
        <v>3</v>
      </c>
      <c r="AS1114" s="28">
        <f>SUMIFS('[4]BD Unidades'!$BC$3:$BC$1424,'[4]BD Unidades'!$A$3:$A$1424,$A1114)</f>
        <v>1E-4</v>
      </c>
      <c r="AT1114" s="28">
        <f>SUMIFS('[4]BD Unidades'!$BE$3:$BE$1424,'[4]BD Unidades'!$A$3:$A$1424,$A1114)</f>
        <v>1</v>
      </c>
      <c r="AU1114" s="29">
        <f t="shared" si="70"/>
        <v>0.99990000000000001</v>
      </c>
      <c r="AV1114" s="30">
        <f t="shared" si="71"/>
        <v>0</v>
      </c>
      <c r="AW1114" s="25">
        <f>IFERROR(SUMIFS('[4]BD Unidades'!$BI$3:$BI$1424,'[4]BD Unidades'!$A$3:$A$1424,$A1114),"-")</f>
        <v>2.9828625359547969</v>
      </c>
      <c r="AX1114" s="25">
        <f>IFERROR(SUMIFS('[4]BD Unidades'!$BJ$3:$BJ$1424,'[4]BD Unidades'!$A$3:$A$1424,$A1114),"-")</f>
        <v>1.8050753675751849</v>
      </c>
    </row>
    <row r="1115" spans="1:50" ht="14.4" x14ac:dyDescent="0.3">
      <c r="A1115" s="7">
        <v>502</v>
      </c>
      <c r="B1115" s="7" t="s">
        <v>5445</v>
      </c>
      <c r="D1115" s="8" t="s">
        <v>5446</v>
      </c>
      <c r="E1115" s="19" t="s">
        <v>5447</v>
      </c>
      <c r="F1115" s="19" t="s">
        <v>5447</v>
      </c>
      <c r="G1115" s="19" t="s">
        <v>1685</v>
      </c>
      <c r="H1115" s="19">
        <v>2</v>
      </c>
      <c r="I1115" s="19">
        <v>2024</v>
      </c>
      <c r="J1115" s="19" t="s">
        <v>45</v>
      </c>
      <c r="K1115" s="19" t="s">
        <v>5267</v>
      </c>
      <c r="L1115" s="19" t="s">
        <v>213</v>
      </c>
      <c r="M1115" s="19" t="s">
        <v>90</v>
      </c>
      <c r="N1115" s="19" t="s">
        <v>868</v>
      </c>
      <c r="O1115" s="19" t="s">
        <v>1687</v>
      </c>
      <c r="P1115" s="19" t="s">
        <v>51</v>
      </c>
      <c r="Q1115" s="9" t="s">
        <v>1032</v>
      </c>
      <c r="R1115" s="20">
        <v>1.2</v>
      </c>
      <c r="S1115" s="20">
        <v>8.3000000000000007</v>
      </c>
      <c r="T1115" s="20">
        <v>1.1004</v>
      </c>
      <c r="U1115" s="20" t="s">
        <v>397</v>
      </c>
      <c r="V1115" s="21">
        <f>_xlfn.XLOOKUP(D1115,'[4]Gen. Real'!$A$2:$A$1168,'[4]Gen. Real'!$C$2:$C$1168,"-",0)</f>
        <v>0</v>
      </c>
      <c r="W1115" s="22"/>
      <c r="X1115" s="22" t="str">
        <f>_xlfn.XLOOKUP(D1115,[4]Vertimiento!$J$2:$J$119,[4]Vertimiento!$K$2:$K$119,"-",0)</f>
        <v>-</v>
      </c>
      <c r="Y1115" s="23" t="str">
        <f t="shared" si="68"/>
        <v>-</v>
      </c>
      <c r="Z1115" s="19" t="str">
        <f>_xlfn.XLOOKUP(D1115,[4]Cmg!$I$4:$I$99,[4]Cmg!$M$4:$M$99,"----",0,1)</f>
        <v>----</v>
      </c>
      <c r="AA1115" s="19" t="str">
        <f>_xlfn.XLOOKUP(D1115,[4]Cmg!$A$4:$A$101,[4]Cmg!$B$4:$B$101,"----",0,1)</f>
        <v>----</v>
      </c>
      <c r="AB1115" s="19" t="str">
        <f>_xlfn.XLOOKUP(D1115,[4]Cmg!$E$4:$E$101,[4]Cmg!$F$4:$F$101,"----",0,1)</f>
        <v>----</v>
      </c>
      <c r="AC1115" s="19" t="str">
        <f>_xlfn.XLOOKUP(D1115,[4]Cmg!$O$4:$O$101,[4]Cmg!$P$4:$P$101,"----",0,1)</f>
        <v>----</v>
      </c>
      <c r="AD1115" s="24" t="str">
        <f>_xlfn.XLOOKUP(D1115,[4]Cmg!$S$4:$S$101,[4]Cmg!$U$4:$U$101,"----",0,1)</f>
        <v>----</v>
      </c>
      <c r="AG1115" s="25">
        <f>IFERROR(SUMIFS('[4]BD Unidades'!$AH:$AH,'[4]BD Unidades'!$A:$A,'BD Centrales 2024'!$A1115),"-")</f>
        <v>1.2</v>
      </c>
      <c r="AH1115" s="25">
        <f>SUMIFS('[4]BD Unidades'!$AJ$3:$AJ$1424,'[4]BD Unidades'!$A$3:$A$1424,$A1115)</f>
        <v>8689</v>
      </c>
      <c r="AI1115" s="25">
        <f>SUMIFS('[4]BD Unidades'!$AL$3:$AL$1424,'[4]BD Unidades'!$A$3:$A$1424,$A1115)</f>
        <v>0</v>
      </c>
      <c r="AJ1115" s="26">
        <f t="shared" si="69"/>
        <v>0</v>
      </c>
      <c r="AK1115" s="27">
        <f>IFERROR(SUMIFS('[4]BD Unidades'!$AO$3:$AO$1424,'[4]BD Unidades'!$A$3:$A$1424,$A1115),"-")</f>
        <v>0</v>
      </c>
      <c r="AL1115" s="27">
        <f>IFERROR(SUMIFS('[4]BD Unidades'!$AQ$3:$AQ$1424,'[4]BD Unidades'!$A$3:$A$1424,$A1115),"-")</f>
        <v>0</v>
      </c>
      <c r="AM1115" s="27">
        <f>IFERROR(SUMIFS('[4]BD Unidades'!$AS$3:$AS$1424,'[4]BD Unidades'!$A$3:$A$1424,$A1115),"-")</f>
        <v>0</v>
      </c>
      <c r="AN1115" s="27">
        <f>IFERROR(SUMIFS('[4]BD Unidades'!$AU$3:$AU$1424,'[4]BD Unidades'!$A$3:$A$1424,$A1115),"-")</f>
        <v>0</v>
      </c>
      <c r="AO1115" s="27">
        <f>IFERROR(SUMIFS('[4]BD Unidades'!$AW$3:$AW$1424,'[4]BD Unidades'!$A$3:$A$1424,$A1115),"-")</f>
        <v>0</v>
      </c>
      <c r="AP1115" s="27">
        <f>IFERROR(SUMIFS('[4]BD Unidades'!$AY$3:$AY$1424,'[4]BD Unidades'!$A$3:$A$1424,$A1115),"-")</f>
        <v>0</v>
      </c>
      <c r="AQ1115" s="25">
        <f>IFERROR(SUMIFS('[4]BD Unidades'!$AZ$3:$AZ$1424,'[4]BD Unidades'!$A$3:$A$1424,$A1115),"-")</f>
        <v>1.2</v>
      </c>
      <c r="AR1115" s="25">
        <f>IFERROR(SUMIFS('[4]BD Unidades'!$BA$3:$BA$1424,'[4]BD Unidades'!$A$3:$A$1424,$A1115),"-")</f>
        <v>1.2</v>
      </c>
      <c r="AS1115" s="28">
        <f>SUMIFS('[4]BD Unidades'!$BC$3:$BC$1424,'[4]BD Unidades'!$A$3:$A$1424,$A1115)</f>
        <v>1.3781582793902699E-2</v>
      </c>
      <c r="AT1115" s="28">
        <f>SUMIFS('[4]BD Unidades'!$BE$3:$BE$1424,'[4]BD Unidades'!$A$3:$A$1424,$A1115)</f>
        <v>0.99003870673952599</v>
      </c>
      <c r="AU1115" s="29">
        <f t="shared" si="70"/>
        <v>0.97639440633342678</v>
      </c>
      <c r="AV1115" s="30">
        <f t="shared" si="71"/>
        <v>8.3000000000000004E-2</v>
      </c>
      <c r="AW1115" s="25">
        <f>IFERROR(SUMIFS('[4]BD Unidades'!$BI$3:$BI$1424,'[4]BD Unidades'!$A$3:$A$1424,$A1115),"-")</f>
        <v>1.0744244047293012</v>
      </c>
      <c r="AX1115" s="25">
        <f>IFERROR(SUMIFS('[4]BD Unidades'!$BJ$3:$BJ$1424,'[4]BD Unidades'!$A$3:$A$1424,$A1115),"-")</f>
        <v>0.69047127253389751</v>
      </c>
    </row>
    <row r="1116" spans="1:50" ht="14.4" x14ac:dyDescent="0.3">
      <c r="A1116" s="7">
        <v>507</v>
      </c>
      <c r="B1116" s="7" t="s">
        <v>5452</v>
      </c>
      <c r="D1116" s="8" t="s">
        <v>5453</v>
      </c>
      <c r="E1116" s="19" t="s">
        <v>5454</v>
      </c>
      <c r="F1116" s="19" t="s">
        <v>5454</v>
      </c>
      <c r="G1116" s="19" t="s">
        <v>5455</v>
      </c>
      <c r="H1116" s="19">
        <v>3</v>
      </c>
      <c r="I1116" s="19">
        <v>2024</v>
      </c>
      <c r="J1116" s="19" t="s">
        <v>45</v>
      </c>
      <c r="K1116" s="19" t="s">
        <v>5267</v>
      </c>
      <c r="L1116" s="19" t="s">
        <v>213</v>
      </c>
      <c r="M1116" s="19" t="s">
        <v>189</v>
      </c>
      <c r="N1116" s="19" t="s">
        <v>189</v>
      </c>
      <c r="O1116" s="19" t="s">
        <v>3367</v>
      </c>
      <c r="P1116" s="19" t="s">
        <v>51</v>
      </c>
      <c r="Q1116" s="9" t="s">
        <v>5456</v>
      </c>
      <c r="R1116" s="20">
        <v>6</v>
      </c>
      <c r="S1116" s="20">
        <v>0</v>
      </c>
      <c r="T1116" s="20">
        <v>6</v>
      </c>
      <c r="U1116" s="20" t="s">
        <v>397</v>
      </c>
      <c r="V1116" s="21">
        <f>_xlfn.XLOOKUP(D1116,'[4]Gen. Real'!$A$2:$A$1168,'[4]Gen. Real'!$C$2:$C$1168,"-",0)</f>
        <v>1.1E-4</v>
      </c>
      <c r="W1116" s="22"/>
      <c r="X1116" s="22" t="str">
        <f>_xlfn.XLOOKUP(D1116,[4]Vertimiento!$J$2:$J$119,[4]Vertimiento!$K$2:$K$119,"-",0)</f>
        <v>-</v>
      </c>
      <c r="Y1116" s="23" t="str">
        <f t="shared" si="68"/>
        <v>-</v>
      </c>
      <c r="Z1116" s="19" t="str">
        <f>_xlfn.XLOOKUP(D1116,[4]Cmg!$I$4:$I$99,[4]Cmg!$M$4:$M$99,"----",0,1)</f>
        <v>----</v>
      </c>
      <c r="AA1116" s="19" t="str">
        <f>_xlfn.XLOOKUP(D1116,[4]Cmg!$A$4:$A$101,[4]Cmg!$B$4:$B$101,"----",0,1)</f>
        <v>----</v>
      </c>
      <c r="AB1116" s="19" t="str">
        <f>_xlfn.XLOOKUP(D1116,[4]Cmg!$E$4:$E$101,[4]Cmg!$F$4:$F$101,"----",0,1)</f>
        <v>----</v>
      </c>
      <c r="AC1116" s="19" t="str">
        <f>_xlfn.XLOOKUP(D1116,[4]Cmg!$O$4:$O$101,[4]Cmg!$P$4:$P$101,"----",0,1)</f>
        <v>----</v>
      </c>
      <c r="AD1116" s="24" t="str">
        <f>_xlfn.XLOOKUP(D1116,[4]Cmg!$S$4:$S$101,[4]Cmg!$U$4:$U$101,"----",0,1)</f>
        <v>----</v>
      </c>
      <c r="AG1116" s="25">
        <f>IFERROR(SUMIFS('[4]BD Unidades'!$AH:$AH,'[4]BD Unidades'!$A:$A,'BD Centrales 2024'!$A1116),"-")</f>
        <v>5.8445570312599999</v>
      </c>
      <c r="AH1116" s="25">
        <f>SUMIFS('[4]BD Unidades'!$AJ$3:$AJ$1424,'[4]BD Unidades'!$A$3:$A$1424,$A1116)</f>
        <v>8731.6166666666704</v>
      </c>
      <c r="AI1116" s="25">
        <f>SUMIFS('[4]BD Unidades'!$AL$3:$AL$1424,'[4]BD Unidades'!$A$3:$A$1424,$A1116)</f>
        <v>1.56666666666667</v>
      </c>
      <c r="AJ1116" s="26">
        <f t="shared" si="69"/>
        <v>1.7939239414417453E-4</v>
      </c>
      <c r="AK1116" s="27">
        <f>IFERROR(SUMIFS('[4]BD Unidades'!$AO$3:$AO$1424,'[4]BD Unidades'!$A$3:$A$1424,$A1116),"-")</f>
        <v>0</v>
      </c>
      <c r="AL1116" s="27">
        <f>IFERROR(SUMIFS('[4]BD Unidades'!$AQ$3:$AQ$1424,'[4]BD Unidades'!$A$3:$A$1424,$A1116),"-")</f>
        <v>0</v>
      </c>
      <c r="AM1116" s="27">
        <f>IFERROR(SUMIFS('[4]BD Unidades'!$AS$3:$AS$1424,'[4]BD Unidades'!$A$3:$A$1424,$A1116),"-")</f>
        <v>0</v>
      </c>
      <c r="AN1116" s="27">
        <f>IFERROR(SUMIFS('[4]BD Unidades'!$AU$3:$AU$1424,'[4]BD Unidades'!$A$3:$A$1424,$A1116),"-")</f>
        <v>0</v>
      </c>
      <c r="AO1116" s="27">
        <f>IFERROR(SUMIFS('[4]BD Unidades'!$AW$3:$AW$1424,'[4]BD Unidades'!$A$3:$A$1424,$A1116),"-")</f>
        <v>0</v>
      </c>
      <c r="AP1116" s="27">
        <f>IFERROR(SUMIFS('[4]BD Unidades'!$AY$3:$AY$1424,'[4]BD Unidades'!$A$3:$A$1424,$A1116),"-")</f>
        <v>0</v>
      </c>
      <c r="AQ1116" s="25">
        <f>IFERROR(SUMIFS('[4]BD Unidades'!$AZ$3:$AZ$1424,'[4]BD Unidades'!$A$3:$A$1424,$A1116),"-")</f>
        <v>5.8445570312599999</v>
      </c>
      <c r="AR1116" s="25">
        <f>IFERROR(SUMIFS('[4]BD Unidades'!$BA$3:$BA$1424,'[4]BD Unidades'!$A$3:$A$1424,$A1116),"-")</f>
        <v>6</v>
      </c>
      <c r="AS1116" s="28">
        <f>SUMIFS('[4]BD Unidades'!$BC$3:$BC$1424,'[4]BD Unidades'!$A$3:$A$1424,$A1116)</f>
        <v>1E-4</v>
      </c>
      <c r="AT1116" s="28">
        <f>SUMIFS('[4]BD Unidades'!$BE$3:$BE$1424,'[4]BD Unidades'!$A$3:$A$1424,$A1116)</f>
        <v>0.99979318457802113</v>
      </c>
      <c r="AU1116" s="29">
        <f t="shared" si="70"/>
        <v>0.99969320525956329</v>
      </c>
      <c r="AV1116" s="30">
        <f t="shared" si="71"/>
        <v>0</v>
      </c>
      <c r="AW1116" s="25">
        <f>IFERROR(SUMIFS('[4]BD Unidades'!$BI$3:$BI$1424,'[4]BD Unidades'!$A$3:$A$1424,$A1116),"-")</f>
        <v>5.8427639519026373</v>
      </c>
      <c r="AX1116" s="25">
        <f>IFERROR(SUMIFS('[4]BD Unidades'!$BJ$3:$BJ$1424,'[4]BD Unidades'!$A$3:$A$1424,$A1116),"-")</f>
        <v>3.75481108138252</v>
      </c>
    </row>
    <row r="1117" spans="1:50" ht="14.4" x14ac:dyDescent="0.3">
      <c r="A1117" s="7">
        <v>510</v>
      </c>
      <c r="B1117" s="7" t="s">
        <v>5742</v>
      </c>
      <c r="D1117" s="8" t="s">
        <v>5743</v>
      </c>
      <c r="E1117" s="19" t="s">
        <v>5739</v>
      </c>
      <c r="F1117" s="19" t="s">
        <v>5739</v>
      </c>
      <c r="G1117" s="19" t="s">
        <v>5744</v>
      </c>
      <c r="H1117" s="19">
        <v>10</v>
      </c>
      <c r="I1117" s="19">
        <v>2024</v>
      </c>
      <c r="J1117" s="19" t="s">
        <v>45</v>
      </c>
      <c r="K1117" s="19" t="s">
        <v>5267</v>
      </c>
      <c r="L1117" s="19" t="s">
        <v>47</v>
      </c>
      <c r="M1117" s="19" t="s">
        <v>82</v>
      </c>
      <c r="N1117" s="19" t="s">
        <v>4091</v>
      </c>
      <c r="O1117" s="19" t="s">
        <v>5357</v>
      </c>
      <c r="P1117" s="19" t="s">
        <v>51</v>
      </c>
      <c r="Q1117" s="9" t="s">
        <v>5481</v>
      </c>
      <c r="R1117" s="20">
        <v>19.198</v>
      </c>
      <c r="S1117" s="20">
        <v>1.98</v>
      </c>
      <c r="T1117" s="20">
        <v>18.818000000000001</v>
      </c>
      <c r="U1117" s="20">
        <v>0.22</v>
      </c>
      <c r="V1117" s="21">
        <f>_xlfn.XLOOKUP(D1117,'[4]Gen. Real'!$A$2:$A$1168,'[4]Gen. Real'!$C$2:$C$1168,"-",0)</f>
        <v>0.46957000000000004</v>
      </c>
      <c r="W1117" s="22"/>
      <c r="X1117" s="22" t="str">
        <f>_xlfn.XLOOKUP(D1117,[4]Vertimiento!$J$2:$J$119,[4]Vertimiento!$K$2:$K$119,"-",0)</f>
        <v>-</v>
      </c>
      <c r="Y1117" s="23" t="str">
        <f t="shared" si="68"/>
        <v>-</v>
      </c>
      <c r="Z1117" s="19" t="str">
        <f>_xlfn.XLOOKUP(D1117,[4]Cmg!$I$4:$I$99,[4]Cmg!$M$4:$M$99,"----",0,1)</f>
        <v>----</v>
      </c>
      <c r="AA1117" s="19" t="str">
        <f>_xlfn.XLOOKUP(D1117,[4]Cmg!$A$4:$A$101,[4]Cmg!$B$4:$B$101,"----",0,1)</f>
        <v>----</v>
      </c>
      <c r="AB1117" s="19" t="str">
        <f>_xlfn.XLOOKUP(D1117,[4]Cmg!$E$4:$E$101,[4]Cmg!$F$4:$F$101,"----",0,1)</f>
        <v>----</v>
      </c>
      <c r="AC1117" s="19" t="str">
        <f>_xlfn.XLOOKUP(D1117,[4]Cmg!$O$4:$O$101,[4]Cmg!$P$4:$P$101,"----",0,1)</f>
        <v>----</v>
      </c>
      <c r="AD1117" s="24" t="str">
        <f>_xlfn.XLOOKUP(D1117,[4]Cmg!$S$4:$S$101,[4]Cmg!$U$4:$U$101,"----",0,1)</f>
        <v>----</v>
      </c>
      <c r="AG1117" s="25">
        <f>IFERROR(SUMIFS('[4]BD Unidades'!$AH:$AH,'[4]BD Unidades'!$A:$A,'BD Centrales 2024'!$A1117),"-")</f>
        <v>0</v>
      </c>
      <c r="AH1117" s="25">
        <f>SUMIFS('[4]BD Unidades'!$AJ$3:$AJ$1424,'[4]BD Unidades'!$A$3:$A$1424,$A1117)</f>
        <v>8760.1333333333296</v>
      </c>
      <c r="AI1117" s="25">
        <f>SUMIFS('[4]BD Unidades'!$AL$3:$AL$1424,'[4]BD Unidades'!$A$3:$A$1424,$A1117)</f>
        <v>8.4</v>
      </c>
      <c r="AJ1117" s="26">
        <f t="shared" si="69"/>
        <v>9.5797092634268034E-4</v>
      </c>
      <c r="AK1117" s="27">
        <f>IFERROR(SUMIFS('[4]BD Unidades'!$AO$3:$AO$1424,'[4]BD Unidades'!$A$3:$A$1424,$A1117),"-")</f>
        <v>0</v>
      </c>
      <c r="AL1117" s="27">
        <f>IFERROR(SUMIFS('[4]BD Unidades'!$AQ$3:$AQ$1424,'[4]BD Unidades'!$A$3:$A$1424,$A1117),"-")</f>
        <v>0</v>
      </c>
      <c r="AM1117" s="27">
        <f>IFERROR(SUMIFS('[4]BD Unidades'!$AS$3:$AS$1424,'[4]BD Unidades'!$A$3:$A$1424,$A1117),"-")</f>
        <v>0</v>
      </c>
      <c r="AN1117" s="27">
        <f>IFERROR(SUMIFS('[4]BD Unidades'!$AU$3:$AU$1424,'[4]BD Unidades'!$A$3:$A$1424,$A1117),"-")</f>
        <v>0</v>
      </c>
      <c r="AO1117" s="27">
        <f>IFERROR(SUMIFS('[4]BD Unidades'!$AW$3:$AW$1424,'[4]BD Unidades'!$A$3:$A$1424,$A1117),"-")</f>
        <v>0</v>
      </c>
      <c r="AP1117" s="27">
        <f>IFERROR(SUMIFS('[4]BD Unidades'!$AY$3:$AY$1424,'[4]BD Unidades'!$A$3:$A$1424,$A1117),"-")</f>
        <v>0</v>
      </c>
      <c r="AQ1117" s="25">
        <f>IFERROR(SUMIFS('[4]BD Unidades'!$AZ$3:$AZ$1424,'[4]BD Unidades'!$A$3:$A$1424,$A1117),"-")</f>
        <v>0</v>
      </c>
      <c r="AR1117" s="25">
        <f>IFERROR(SUMIFS('[4]BD Unidades'!$BA$3:$BA$1424,'[4]BD Unidades'!$A$3:$A$1424,$A1117),"-")</f>
        <v>19.1973939495773</v>
      </c>
      <c r="AS1117" s="28">
        <f>SUMIFS('[4]BD Unidades'!$BC$3:$BC$1424,'[4]BD Unidades'!$A$3:$A$1424,$A1117)</f>
        <v>0</v>
      </c>
      <c r="AT1117" s="28">
        <f>SUMIFS('[4]BD Unidades'!$BE$3:$BE$1424,'[4]BD Unidades'!$A$3:$A$1424,$A1117)</f>
        <v>0</v>
      </c>
      <c r="AU1117" s="29">
        <f t="shared" si="70"/>
        <v>0</v>
      </c>
      <c r="AV1117" s="30">
        <f t="shared" si="71"/>
        <v>1.9799999999999998E-2</v>
      </c>
      <c r="AW1117" s="25">
        <f>IFERROR(SUMIFS('[4]BD Unidades'!$BI$3:$BI$1424,'[4]BD Unidades'!$A$3:$A$1424,$A1117),"-")</f>
        <v>0</v>
      </c>
      <c r="AX1117" s="25">
        <f>IFERROR(SUMIFS('[4]BD Unidades'!$BJ$3:$BJ$1424,'[4]BD Unidades'!$A$3:$A$1424,$A1117),"-")</f>
        <v>0</v>
      </c>
    </row>
    <row r="1118" spans="1:50" ht="14.4" x14ac:dyDescent="0.3">
      <c r="A1118" s="7">
        <v>521</v>
      </c>
      <c r="B1118" s="7" t="s">
        <v>5418</v>
      </c>
      <c r="D1118" s="8" t="s">
        <v>5419</v>
      </c>
      <c r="E1118" s="19" t="s">
        <v>5420</v>
      </c>
      <c r="F1118" s="19" t="s">
        <v>5420</v>
      </c>
      <c r="G1118" s="19" t="s">
        <v>1030</v>
      </c>
      <c r="H1118" s="19">
        <v>3</v>
      </c>
      <c r="I1118" s="19">
        <v>2024</v>
      </c>
      <c r="J1118" s="19" t="s">
        <v>45</v>
      </c>
      <c r="K1118" s="19" t="s">
        <v>5267</v>
      </c>
      <c r="L1118" s="19" t="s">
        <v>213</v>
      </c>
      <c r="M1118" s="19" t="s">
        <v>164</v>
      </c>
      <c r="N1118" s="19" t="s">
        <v>221</v>
      </c>
      <c r="O1118" s="19" t="s">
        <v>221</v>
      </c>
      <c r="P1118" s="19" t="s">
        <v>51</v>
      </c>
      <c r="Q1118" s="9" t="s">
        <v>5421</v>
      </c>
      <c r="R1118" s="20">
        <v>1</v>
      </c>
      <c r="S1118" s="20">
        <v>0.5</v>
      </c>
      <c r="T1118" s="20">
        <v>0.995</v>
      </c>
      <c r="U1118" s="20" t="s">
        <v>397</v>
      </c>
      <c r="V1118" s="21">
        <f>_xlfn.XLOOKUP(D1118,'[4]Gen. Real'!$A$2:$A$1168,'[4]Gen. Real'!$C$2:$C$1168,"-",0)</f>
        <v>0.77230999999999994</v>
      </c>
      <c r="W1118" s="22"/>
      <c r="X1118" s="22" t="str">
        <f>_xlfn.XLOOKUP(D1118,[4]Vertimiento!$J$2:$J$119,[4]Vertimiento!$K$2:$K$119,"-",0)</f>
        <v>-</v>
      </c>
      <c r="Y1118" s="23" t="str">
        <f t="shared" si="68"/>
        <v>-</v>
      </c>
      <c r="Z1118" s="19" t="str">
        <f>_xlfn.XLOOKUP(D1118,[4]Cmg!$I$4:$I$99,[4]Cmg!$M$4:$M$99,"----",0,1)</f>
        <v>----</v>
      </c>
      <c r="AA1118" s="19" t="str">
        <f>_xlfn.XLOOKUP(D1118,[4]Cmg!$A$4:$A$101,[4]Cmg!$B$4:$B$101,"----",0,1)</f>
        <v>----</v>
      </c>
      <c r="AB1118" s="19" t="str">
        <f>_xlfn.XLOOKUP(D1118,[4]Cmg!$E$4:$E$101,[4]Cmg!$F$4:$F$101,"----",0,1)</f>
        <v>----</v>
      </c>
      <c r="AC1118" s="19" t="str">
        <f>_xlfn.XLOOKUP(D1118,[4]Cmg!$O$4:$O$101,[4]Cmg!$P$4:$P$101,"----",0,1)</f>
        <v>----</v>
      </c>
      <c r="AD1118" s="24" t="str">
        <f>_xlfn.XLOOKUP(D1118,[4]Cmg!$S$4:$S$101,[4]Cmg!$U$4:$U$101,"----",0,1)</f>
        <v>----</v>
      </c>
      <c r="AG1118" s="25">
        <f>IFERROR(SUMIFS('[4]BD Unidades'!$AH:$AH,'[4]BD Unidades'!$A:$A,'BD Centrales 2024'!$A1118),"-")</f>
        <v>9.1999999999999971E-2</v>
      </c>
      <c r="AH1118" s="25">
        <f>SUMIFS('[4]BD Unidades'!$AJ$3:$AJ$1424,'[4]BD Unidades'!$A$3:$A$1424,$A1118)</f>
        <v>8293.4833333333299</v>
      </c>
      <c r="AI1118" s="25">
        <f>SUMIFS('[4]BD Unidades'!$AL$3:$AL$1424,'[4]BD Unidades'!$A$3:$A$1424,$A1118)</f>
        <v>0</v>
      </c>
      <c r="AJ1118" s="26">
        <f t="shared" si="69"/>
        <v>0</v>
      </c>
      <c r="AK1118" s="27">
        <f>IFERROR(SUMIFS('[4]BD Unidades'!$AO$3:$AO$1424,'[4]BD Unidades'!$A$3:$A$1424,$A1118),"-")</f>
        <v>0</v>
      </c>
      <c r="AL1118" s="27">
        <f>IFERROR(SUMIFS('[4]BD Unidades'!$AQ$3:$AQ$1424,'[4]BD Unidades'!$A$3:$A$1424,$A1118),"-")</f>
        <v>0</v>
      </c>
      <c r="AM1118" s="27">
        <f>IFERROR(SUMIFS('[4]BD Unidades'!$AS$3:$AS$1424,'[4]BD Unidades'!$A$3:$A$1424,$A1118),"-")</f>
        <v>0</v>
      </c>
      <c r="AN1118" s="27">
        <f>IFERROR(SUMIFS('[4]BD Unidades'!$AU$3:$AU$1424,'[4]BD Unidades'!$A$3:$A$1424,$A1118),"-")</f>
        <v>0</v>
      </c>
      <c r="AO1118" s="27">
        <f>IFERROR(SUMIFS('[4]BD Unidades'!$AW$3:$AW$1424,'[4]BD Unidades'!$A$3:$A$1424,$A1118),"-")</f>
        <v>0</v>
      </c>
      <c r="AP1118" s="27">
        <f>IFERROR(SUMIFS('[4]BD Unidades'!$AY$3:$AY$1424,'[4]BD Unidades'!$A$3:$A$1424,$A1118),"-")</f>
        <v>0</v>
      </c>
      <c r="AQ1118" s="25">
        <f>IFERROR(SUMIFS('[4]BD Unidades'!$AZ$3:$AZ$1424,'[4]BD Unidades'!$A$3:$A$1424,$A1118),"-")</f>
        <v>3.0755752875269139E-2</v>
      </c>
      <c r="AR1118" s="25">
        <f>IFERROR(SUMIFS('[4]BD Unidades'!$BA$3:$BA$1424,'[4]BD Unidades'!$A$3:$A$1424,$A1118),"-")</f>
        <v>1</v>
      </c>
      <c r="AS1118" s="28">
        <f>SUMIFS('[4]BD Unidades'!$BC$3:$BC$1424,'[4]BD Unidades'!$A$3:$A$1424,$A1118)</f>
        <v>0.27321732306010199</v>
      </c>
      <c r="AT1118" s="28">
        <f>SUMIFS('[4]BD Unidades'!$BE$3:$BE$1424,'[4]BD Unidades'!$A$3:$A$1424,$A1118)</f>
        <v>0.97202109896781996</v>
      </c>
      <c r="AU1118" s="29">
        <f t="shared" si="70"/>
        <v>0.70644809634989369</v>
      </c>
      <c r="AV1118" s="30">
        <f t="shared" si="71"/>
        <v>5.0000000000000001E-3</v>
      </c>
      <c r="AW1118" s="25">
        <f>IFERROR(SUMIFS('[4]BD Unidades'!$BI$3:$BI$1424,'[4]BD Unidades'!$A$3:$A$1424,$A1118),"-")</f>
        <v>2.1618706355188932E-2</v>
      </c>
      <c r="AX1118" s="25">
        <f>IFERROR(SUMIFS('[4]BD Unidades'!$BJ$3:$BJ$1424,'[4]BD Unidades'!$A$3:$A$1424,$A1118),"-")</f>
        <v>1.3893109298243096E-2</v>
      </c>
    </row>
    <row r="1119" spans="1:50" ht="14.4" x14ac:dyDescent="0.3">
      <c r="A1119" s="7">
        <v>523</v>
      </c>
      <c r="B1119" s="7" t="s">
        <v>5564</v>
      </c>
      <c r="D1119" s="8" t="s">
        <v>5565</v>
      </c>
      <c r="E1119" s="19" t="s">
        <v>5566</v>
      </c>
      <c r="F1119" s="19" t="s">
        <v>5566</v>
      </c>
      <c r="G1119" s="19" t="s">
        <v>2554</v>
      </c>
      <c r="H1119" s="19">
        <v>6</v>
      </c>
      <c r="I1119" s="19">
        <v>2024</v>
      </c>
      <c r="J1119" s="19" t="s">
        <v>45</v>
      </c>
      <c r="K1119" s="19" t="s">
        <v>5267</v>
      </c>
      <c r="L1119" s="19" t="s">
        <v>213</v>
      </c>
      <c r="M1119" s="19" t="s">
        <v>477</v>
      </c>
      <c r="N1119" s="19" t="s">
        <v>766</v>
      </c>
      <c r="O1119" s="19" t="s">
        <v>1428</v>
      </c>
      <c r="P1119" s="19" t="s">
        <v>51</v>
      </c>
      <c r="Q1119" s="9" t="s">
        <v>5567</v>
      </c>
      <c r="R1119" s="20">
        <v>3</v>
      </c>
      <c r="S1119" s="20">
        <v>0</v>
      </c>
      <c r="T1119" s="20">
        <v>3</v>
      </c>
      <c r="U1119" s="20" t="s">
        <v>397</v>
      </c>
      <c r="V1119" s="21">
        <f>_xlfn.XLOOKUP(D1119,'[4]Gen. Real'!$A$2:$A$1168,'[4]Gen. Real'!$C$2:$C$1168,"-",0)</f>
        <v>2.1929999999999998E-2</v>
      </c>
      <c r="W1119" s="22"/>
      <c r="X1119" s="22" t="str">
        <f>_xlfn.XLOOKUP(D1119,[4]Vertimiento!$J$2:$J$119,[4]Vertimiento!$K$2:$K$119,"-",0)</f>
        <v>-</v>
      </c>
      <c r="Y1119" s="23" t="str">
        <f t="shared" si="68"/>
        <v>-</v>
      </c>
      <c r="Z1119" s="19" t="str">
        <f>_xlfn.XLOOKUP(D1119,[4]Cmg!$I$4:$I$99,[4]Cmg!$M$4:$M$99,"----",0,1)</f>
        <v>----</v>
      </c>
      <c r="AA1119" s="19" t="str">
        <f>_xlfn.XLOOKUP(D1119,[4]Cmg!$A$4:$A$101,[4]Cmg!$B$4:$B$101,"----",0,1)</f>
        <v>----</v>
      </c>
      <c r="AB1119" s="19" t="str">
        <f>_xlfn.XLOOKUP(D1119,[4]Cmg!$E$4:$E$101,[4]Cmg!$F$4:$F$101,"----",0,1)</f>
        <v>----</v>
      </c>
      <c r="AC1119" s="19" t="str">
        <f>_xlfn.XLOOKUP(D1119,[4]Cmg!$O$4:$O$101,[4]Cmg!$P$4:$P$101,"----",0,1)</f>
        <v>----</v>
      </c>
      <c r="AD1119" s="24" t="str">
        <f>_xlfn.XLOOKUP(D1119,[4]Cmg!$S$4:$S$101,[4]Cmg!$U$4:$U$101,"----",0,1)</f>
        <v>----</v>
      </c>
      <c r="AG1119" s="25">
        <f>IFERROR(SUMIFS('[4]BD Unidades'!$AH:$AH,'[4]BD Unidades'!$A:$A,'BD Centrales 2024'!$A1119),"-")</f>
        <v>2.95785858158</v>
      </c>
      <c r="AH1119" s="25">
        <f>SUMIFS('[4]BD Unidades'!$AJ$3:$AJ$1424,'[4]BD Unidades'!$A$3:$A$1424,$A1119)</f>
        <v>8784</v>
      </c>
      <c r="AI1119" s="25">
        <f>SUMIFS('[4]BD Unidades'!$AL$3:$AL$1424,'[4]BD Unidades'!$A$3:$A$1424,$A1119)</f>
        <v>0</v>
      </c>
      <c r="AJ1119" s="26">
        <f t="shared" si="69"/>
        <v>0</v>
      </c>
      <c r="AK1119" s="27">
        <f>IFERROR(SUMIFS('[4]BD Unidades'!$AO$3:$AO$1424,'[4]BD Unidades'!$A$3:$A$1424,$A1119),"-")</f>
        <v>0</v>
      </c>
      <c r="AL1119" s="27">
        <f>IFERROR(SUMIFS('[4]BD Unidades'!$AQ$3:$AQ$1424,'[4]BD Unidades'!$A$3:$A$1424,$A1119),"-")</f>
        <v>0</v>
      </c>
      <c r="AM1119" s="27">
        <f>IFERROR(SUMIFS('[4]BD Unidades'!$AS$3:$AS$1424,'[4]BD Unidades'!$A$3:$A$1424,$A1119),"-")</f>
        <v>0</v>
      </c>
      <c r="AN1119" s="27">
        <f>IFERROR(SUMIFS('[4]BD Unidades'!$AU$3:$AU$1424,'[4]BD Unidades'!$A$3:$A$1424,$A1119),"-")</f>
        <v>0</v>
      </c>
      <c r="AO1119" s="27">
        <f>IFERROR(SUMIFS('[4]BD Unidades'!$AW$3:$AW$1424,'[4]BD Unidades'!$A$3:$A$1424,$A1119),"-")</f>
        <v>0</v>
      </c>
      <c r="AP1119" s="27">
        <f>IFERROR(SUMIFS('[4]BD Unidades'!$AY$3:$AY$1424,'[4]BD Unidades'!$A$3:$A$1424,$A1119),"-")</f>
        <v>0</v>
      </c>
      <c r="AQ1119" s="25">
        <f>IFERROR(SUMIFS('[4]BD Unidades'!$AZ$3:$AZ$1424,'[4]BD Unidades'!$A$3:$A$1424,$A1119),"-")</f>
        <v>2.95785858158</v>
      </c>
      <c r="AR1119" s="25">
        <f>IFERROR(SUMIFS('[4]BD Unidades'!$BA$3:$BA$1424,'[4]BD Unidades'!$A$3:$A$1424,$A1119),"-")</f>
        <v>3</v>
      </c>
      <c r="AS1119" s="28">
        <f>SUMIFS('[4]BD Unidades'!$BC$3:$BC$1424,'[4]BD Unidades'!$A$3:$A$1424,$A1119)</f>
        <v>1E-4</v>
      </c>
      <c r="AT1119" s="28">
        <f>SUMIFS('[4]BD Unidades'!$BE$3:$BE$1424,'[4]BD Unidades'!$A$3:$A$1424,$A1119)</f>
        <v>1</v>
      </c>
      <c r="AU1119" s="29">
        <f t="shared" si="70"/>
        <v>0.99990000000000001</v>
      </c>
      <c r="AV1119" s="30">
        <f t="shared" si="71"/>
        <v>0</v>
      </c>
      <c r="AW1119" s="25">
        <f>IFERROR(SUMIFS('[4]BD Unidades'!$BI$3:$BI$1424,'[4]BD Unidades'!$A$3:$A$1424,$A1119),"-")</f>
        <v>2.9575627957218371</v>
      </c>
      <c r="AX1119" s="25">
        <f>IFERROR(SUMIFS('[4]BD Unidades'!$BJ$3:$BJ$1424,'[4]BD Unidades'!$A$3:$A$1424,$A1119),"-")</f>
        <v>1.9006568895607634</v>
      </c>
    </row>
    <row r="1120" spans="1:50" ht="14.4" x14ac:dyDescent="0.3">
      <c r="A1120" s="7">
        <v>533</v>
      </c>
      <c r="B1120" s="7" t="s">
        <v>5916</v>
      </c>
      <c r="D1120" s="8" t="s">
        <v>5917</v>
      </c>
      <c r="E1120" s="19" t="s">
        <v>2970</v>
      </c>
      <c r="F1120" s="19" t="s">
        <v>2971</v>
      </c>
      <c r="G1120" s="19" t="s">
        <v>5918</v>
      </c>
      <c r="H1120" s="19">
        <v>5</v>
      </c>
      <c r="I1120" s="19">
        <v>2024</v>
      </c>
      <c r="J1120" s="19" t="s">
        <v>45</v>
      </c>
      <c r="K1120" s="19" t="s">
        <v>5267</v>
      </c>
      <c r="L1120" s="19" t="s">
        <v>47</v>
      </c>
      <c r="M1120" s="19" t="s">
        <v>82</v>
      </c>
      <c r="N1120" s="19" t="s">
        <v>322</v>
      </c>
      <c r="O1120" s="19" t="s">
        <v>323</v>
      </c>
      <c r="P1120" s="19" t="s">
        <v>51</v>
      </c>
      <c r="Q1120" s="9" t="s">
        <v>5920</v>
      </c>
      <c r="R1120" s="20">
        <v>3.75</v>
      </c>
      <c r="S1120" s="20" t="s">
        <v>325</v>
      </c>
      <c r="T1120" s="20">
        <v>3.75</v>
      </c>
      <c r="U1120" s="20">
        <v>0.24</v>
      </c>
      <c r="V1120" s="21" t="str">
        <f>_xlfn.XLOOKUP(D1120,'[4]Gen. Real'!$A$2:$A$1168,'[4]Gen. Real'!$C$2:$C$1168,"-",0)</f>
        <v>-</v>
      </c>
      <c r="W1120" s="22"/>
      <c r="X1120" s="22" t="str">
        <f>_xlfn.XLOOKUP(D1120,[4]Vertimiento!$J$2:$J$119,[4]Vertimiento!$K$2:$K$119,"-",0)</f>
        <v>-</v>
      </c>
      <c r="Y1120" s="23" t="str">
        <f t="shared" si="68"/>
        <v>-</v>
      </c>
      <c r="Z1120" s="19" t="str">
        <f>_xlfn.XLOOKUP(D1120,[4]Cmg!$I$4:$I$99,[4]Cmg!$M$4:$M$99,"----",0,1)</f>
        <v>----</v>
      </c>
      <c r="AA1120" s="19" t="str">
        <f>_xlfn.XLOOKUP(D1120,[4]Cmg!$A$4:$A$101,[4]Cmg!$B$4:$B$101,"----",0,1)</f>
        <v>----</v>
      </c>
      <c r="AB1120" s="19" t="str">
        <f>_xlfn.XLOOKUP(D1120,[4]Cmg!$E$4:$E$101,[4]Cmg!$F$4:$F$101,"----",0,1)</f>
        <v>----</v>
      </c>
      <c r="AC1120" s="19" t="str">
        <f>_xlfn.XLOOKUP(D1120,[4]Cmg!$O$4:$O$101,[4]Cmg!$P$4:$P$101,"----",0,1)</f>
        <v>----</v>
      </c>
      <c r="AD1120" s="24" t="str">
        <f>_xlfn.XLOOKUP(D1120,[4]Cmg!$S$4:$S$101,[4]Cmg!$U$4:$U$101,"----",0,1)</f>
        <v>----</v>
      </c>
      <c r="AG1120" s="25">
        <f>IFERROR(SUMIFS('[4]BD Unidades'!$AH:$AH,'[4]BD Unidades'!$A:$A,'BD Centrales 2024'!$A1120),"-")</f>
        <v>0</v>
      </c>
      <c r="AH1120" s="25">
        <f>SUMIFS('[4]BD Unidades'!$AJ$3:$AJ$1424,'[4]BD Unidades'!$A$3:$A$1424,$A1120)</f>
        <v>0</v>
      </c>
      <c r="AI1120" s="25">
        <f>SUMIFS('[4]BD Unidades'!$AL$3:$AL$1424,'[4]BD Unidades'!$A$3:$A$1424,$A1120)</f>
        <v>0</v>
      </c>
      <c r="AJ1120" s="26" t="str">
        <f t="shared" si="69"/>
        <v>-</v>
      </c>
      <c r="AK1120" s="27">
        <f>IFERROR(SUMIFS('[4]BD Unidades'!$AO$3:$AO$1424,'[4]BD Unidades'!$A$3:$A$1424,$A1120),"-")</f>
        <v>0</v>
      </c>
      <c r="AL1120" s="27">
        <f>IFERROR(SUMIFS('[4]BD Unidades'!$AQ$3:$AQ$1424,'[4]BD Unidades'!$A$3:$A$1424,$A1120),"-")</f>
        <v>0</v>
      </c>
      <c r="AM1120" s="27">
        <f>IFERROR(SUMIFS('[4]BD Unidades'!$AS$3:$AS$1424,'[4]BD Unidades'!$A$3:$A$1424,$A1120),"-")</f>
        <v>0</v>
      </c>
      <c r="AN1120" s="27">
        <f>IFERROR(SUMIFS('[4]BD Unidades'!$AU$3:$AU$1424,'[4]BD Unidades'!$A$3:$A$1424,$A1120),"-")</f>
        <v>0</v>
      </c>
      <c r="AO1120" s="27">
        <f>IFERROR(SUMIFS('[4]BD Unidades'!$AW$3:$AW$1424,'[4]BD Unidades'!$A$3:$A$1424,$A1120),"-")</f>
        <v>0</v>
      </c>
      <c r="AP1120" s="27">
        <f>IFERROR(SUMIFS('[4]BD Unidades'!$AY$3:$AY$1424,'[4]BD Unidades'!$A$3:$A$1424,$A1120),"-")</f>
        <v>0</v>
      </c>
      <c r="AQ1120" s="25">
        <f>IFERROR(SUMIFS('[4]BD Unidades'!$AZ$3:$AZ$1424,'[4]BD Unidades'!$A$3:$A$1424,$A1120),"-")</f>
        <v>0</v>
      </c>
      <c r="AR1120" s="25">
        <f>IFERROR(SUMIFS('[4]BD Unidades'!$BA$3:$BA$1424,'[4]BD Unidades'!$A$3:$A$1424,$A1120),"-")</f>
        <v>0</v>
      </c>
      <c r="AS1120" s="28">
        <f>SUMIFS('[4]BD Unidades'!$BC$3:$BC$1424,'[4]BD Unidades'!$A$3:$A$1424,$A1120)</f>
        <v>0</v>
      </c>
      <c r="AT1120" s="28">
        <f>SUMIFS('[4]BD Unidades'!$BE$3:$BE$1424,'[4]BD Unidades'!$A$3:$A$1424,$A1120)</f>
        <v>0</v>
      </c>
      <c r="AU1120" s="29">
        <f t="shared" si="70"/>
        <v>0</v>
      </c>
      <c r="AV1120" s="30" t="str">
        <f t="shared" si="71"/>
        <v>-</v>
      </c>
      <c r="AW1120" s="25">
        <f>IFERROR(SUMIFS('[4]BD Unidades'!$BI$3:$BI$1424,'[4]BD Unidades'!$A$3:$A$1424,$A1120),"-")</f>
        <v>0</v>
      </c>
      <c r="AX1120" s="25">
        <f>IFERROR(SUMIFS('[4]BD Unidades'!$BJ$3:$BJ$1424,'[4]BD Unidades'!$A$3:$A$1424,$A1120),"-")</f>
        <v>0</v>
      </c>
    </row>
    <row r="1121" spans="1:50" ht="14.4" x14ac:dyDescent="0.3">
      <c r="A1121" s="7">
        <v>535</v>
      </c>
      <c r="B1121" s="7" t="s">
        <v>6209</v>
      </c>
      <c r="D1121" s="8" t="s">
        <v>6210</v>
      </c>
      <c r="E1121" s="19" t="s">
        <v>6108</v>
      </c>
      <c r="F1121" s="19" t="s">
        <v>6108</v>
      </c>
      <c r="G1121" s="19" t="s">
        <v>325</v>
      </c>
      <c r="H1121" s="19">
        <v>13</v>
      </c>
      <c r="I1121" s="19">
        <v>2024</v>
      </c>
      <c r="J1121" s="19" t="s">
        <v>45</v>
      </c>
      <c r="K1121" s="19" t="s">
        <v>5850</v>
      </c>
      <c r="L1121" s="19" t="s">
        <v>47</v>
      </c>
      <c r="M1121" s="19" t="s">
        <v>3249</v>
      </c>
      <c r="N1121" s="19" t="s">
        <v>3250</v>
      </c>
      <c r="O1121" s="19" t="s">
        <v>3251</v>
      </c>
      <c r="P1121" s="19" t="s">
        <v>51</v>
      </c>
      <c r="Q1121" s="9" t="s">
        <v>99</v>
      </c>
      <c r="R1121" s="20">
        <v>89.84</v>
      </c>
      <c r="S1121" s="20">
        <v>9.0540000000000003</v>
      </c>
      <c r="T1121" s="20">
        <v>81.704999999999998</v>
      </c>
      <c r="U1121" s="20">
        <v>0.5</v>
      </c>
      <c r="V1121" s="21" t="str">
        <f>_xlfn.XLOOKUP(D1121,'[4]Gen. Real'!$A$2:$A$1168,'[4]Gen. Real'!$C$2:$C$1168,"-",0)</f>
        <v>-</v>
      </c>
      <c r="W1121" s="22"/>
      <c r="X1121" s="22" t="str">
        <f>_xlfn.XLOOKUP(D1121,[4]Vertimiento!$J$2:$J$119,[4]Vertimiento!$K$2:$K$119,"-",0)</f>
        <v>-</v>
      </c>
      <c r="Y1121" s="23" t="str">
        <f t="shared" si="68"/>
        <v>-</v>
      </c>
      <c r="Z1121" s="19" t="str">
        <f>_xlfn.XLOOKUP(D1121,[4]Cmg!$I$4:$I$99,[4]Cmg!$M$4:$M$99,"----",0,1)</f>
        <v>----</v>
      </c>
      <c r="AA1121" s="19" t="str">
        <f>_xlfn.XLOOKUP(D1121,[4]Cmg!$A$4:$A$101,[4]Cmg!$B$4:$B$101,"----",0,1)</f>
        <v>----</v>
      </c>
      <c r="AB1121" s="19" t="str">
        <f>_xlfn.XLOOKUP(D1121,[4]Cmg!$E$4:$E$101,[4]Cmg!$F$4:$F$101,"----",0,1)</f>
        <v>----</v>
      </c>
      <c r="AC1121" s="19" t="str">
        <f>_xlfn.XLOOKUP(D1121,[4]Cmg!$O$4:$O$101,[4]Cmg!$P$4:$P$101,"----",0,1)</f>
        <v>----</v>
      </c>
      <c r="AD1121" s="24" t="str">
        <f>_xlfn.XLOOKUP(D1121,[4]Cmg!$S$4:$S$101,[4]Cmg!$U$4:$U$101,"----",0,1)</f>
        <v>----</v>
      </c>
      <c r="AG1121" s="25">
        <f>IFERROR(SUMIFS('[4]BD Unidades'!$AH:$AH,'[4]BD Unidades'!$A:$A,'BD Centrales 2024'!$A1121),"-")</f>
        <v>0</v>
      </c>
      <c r="AH1121" s="25">
        <f>SUMIFS('[4]BD Unidades'!$AJ$3:$AJ$1424,'[4]BD Unidades'!$A$3:$A$1424,$A1121)</f>
        <v>0</v>
      </c>
      <c r="AI1121" s="25">
        <f>SUMIFS('[4]BD Unidades'!$AL$3:$AL$1424,'[4]BD Unidades'!$A$3:$A$1424,$A1121)</f>
        <v>0</v>
      </c>
      <c r="AJ1121" s="26" t="str">
        <f t="shared" si="69"/>
        <v>-</v>
      </c>
      <c r="AK1121" s="27">
        <f>IFERROR(SUMIFS('[4]BD Unidades'!$AO$3:$AO$1424,'[4]BD Unidades'!$A$3:$A$1424,$A1121),"-")</f>
        <v>0</v>
      </c>
      <c r="AL1121" s="27">
        <f>IFERROR(SUMIFS('[4]BD Unidades'!$AQ$3:$AQ$1424,'[4]BD Unidades'!$A$3:$A$1424,$A1121),"-")</f>
        <v>0</v>
      </c>
      <c r="AM1121" s="27">
        <f>IFERROR(SUMIFS('[4]BD Unidades'!$AS$3:$AS$1424,'[4]BD Unidades'!$A$3:$A$1424,$A1121),"-")</f>
        <v>0</v>
      </c>
      <c r="AN1121" s="27">
        <f>IFERROR(SUMIFS('[4]BD Unidades'!$AU$3:$AU$1424,'[4]BD Unidades'!$A$3:$A$1424,$A1121),"-")</f>
        <v>0</v>
      </c>
      <c r="AO1121" s="27">
        <f>IFERROR(SUMIFS('[4]BD Unidades'!$AW$3:$AW$1424,'[4]BD Unidades'!$A$3:$A$1424,$A1121),"-")</f>
        <v>0</v>
      </c>
      <c r="AP1121" s="27">
        <f>IFERROR(SUMIFS('[4]BD Unidades'!$AY$3:$AY$1424,'[4]BD Unidades'!$A$3:$A$1424,$A1121),"-")</f>
        <v>0</v>
      </c>
      <c r="AQ1121" s="25">
        <f>IFERROR(SUMIFS('[4]BD Unidades'!$AZ$3:$AZ$1424,'[4]BD Unidades'!$A$3:$A$1424,$A1121),"-")</f>
        <v>0</v>
      </c>
      <c r="AR1121" s="25">
        <f>IFERROR(SUMIFS('[4]BD Unidades'!$BA$3:$BA$1424,'[4]BD Unidades'!$A$3:$A$1424,$A1121),"-")</f>
        <v>0</v>
      </c>
      <c r="AS1121" s="28">
        <f>SUMIFS('[4]BD Unidades'!$BC$3:$BC$1424,'[4]BD Unidades'!$A$3:$A$1424,$A1121)</f>
        <v>0</v>
      </c>
      <c r="AT1121" s="28">
        <f>SUMIFS('[4]BD Unidades'!$BE$3:$BE$1424,'[4]BD Unidades'!$A$3:$A$1424,$A1121)</f>
        <v>0</v>
      </c>
      <c r="AU1121" s="29">
        <f t="shared" si="70"/>
        <v>0</v>
      </c>
      <c r="AV1121" s="30">
        <f t="shared" si="71"/>
        <v>9.0540000000000009E-2</v>
      </c>
      <c r="AW1121" s="25">
        <f>IFERROR(SUMIFS('[4]BD Unidades'!$BI$3:$BI$1424,'[4]BD Unidades'!$A$3:$A$1424,$A1121),"-")</f>
        <v>0</v>
      </c>
      <c r="AX1121" s="25">
        <f>IFERROR(SUMIFS('[4]BD Unidades'!$BJ$3:$BJ$1424,'[4]BD Unidades'!$A$3:$A$1424,$A1121),"-")</f>
        <v>0</v>
      </c>
    </row>
    <row r="1122" spans="1:50" ht="14.4" x14ac:dyDescent="0.3">
      <c r="A1122" s="7">
        <v>536</v>
      </c>
      <c r="B1122" s="7" t="s">
        <v>6106</v>
      </c>
      <c r="D1122" s="8" t="s">
        <v>6107</v>
      </c>
      <c r="E1122" s="19" t="s">
        <v>6108</v>
      </c>
      <c r="F1122" s="19" t="s">
        <v>6108</v>
      </c>
      <c r="G1122" s="19" t="s">
        <v>325</v>
      </c>
      <c r="H1122" s="19">
        <v>4</v>
      </c>
      <c r="I1122" s="19">
        <v>2024</v>
      </c>
      <c r="J1122" s="19" t="s">
        <v>45</v>
      </c>
      <c r="K1122" s="19" t="s">
        <v>5850</v>
      </c>
      <c r="L1122" s="19" t="s">
        <v>47</v>
      </c>
      <c r="M1122" s="19" t="s">
        <v>3249</v>
      </c>
      <c r="N1122" s="19" t="s">
        <v>3250</v>
      </c>
      <c r="O1122" s="19" t="s">
        <v>3251</v>
      </c>
      <c r="P1122" s="19" t="s">
        <v>51</v>
      </c>
      <c r="Q1122" s="9" t="s">
        <v>93</v>
      </c>
      <c r="R1122" s="20">
        <v>10.9</v>
      </c>
      <c r="S1122" s="20">
        <v>10</v>
      </c>
      <c r="T1122" s="20">
        <v>9.81</v>
      </c>
      <c r="U1122" s="20">
        <v>0.5</v>
      </c>
      <c r="V1122" s="21" t="str">
        <f>_xlfn.XLOOKUP(D1122,'[4]Gen. Real'!$A$2:$A$1168,'[4]Gen. Real'!$C$2:$C$1168,"-",0)</f>
        <v>-</v>
      </c>
      <c r="W1122" s="22"/>
      <c r="X1122" s="22" t="str">
        <f>_xlfn.XLOOKUP(D1122,[4]Vertimiento!$J$2:$J$119,[4]Vertimiento!$K$2:$K$119,"-",0)</f>
        <v>-</v>
      </c>
      <c r="Y1122" s="23" t="str">
        <f t="shared" si="68"/>
        <v>-</v>
      </c>
      <c r="Z1122" s="19" t="str">
        <f>_xlfn.XLOOKUP(D1122,[4]Cmg!$I$4:$I$99,[4]Cmg!$M$4:$M$99,"----",0,1)</f>
        <v>----</v>
      </c>
      <c r="AA1122" s="19" t="str">
        <f>_xlfn.XLOOKUP(D1122,[4]Cmg!$A$4:$A$101,[4]Cmg!$B$4:$B$101,"----",0,1)</f>
        <v>----</v>
      </c>
      <c r="AB1122" s="19" t="str">
        <f>_xlfn.XLOOKUP(D1122,[4]Cmg!$E$4:$E$101,[4]Cmg!$F$4:$F$101,"----",0,1)</f>
        <v>----</v>
      </c>
      <c r="AC1122" s="19" t="str">
        <f>_xlfn.XLOOKUP(D1122,[4]Cmg!$O$4:$O$101,[4]Cmg!$P$4:$P$101,"----",0,1)</f>
        <v>----</v>
      </c>
      <c r="AD1122" s="24" t="str">
        <f>_xlfn.XLOOKUP(D1122,[4]Cmg!$S$4:$S$101,[4]Cmg!$U$4:$U$101,"----",0,1)</f>
        <v>----</v>
      </c>
      <c r="AG1122" s="25">
        <f>IFERROR(SUMIFS('[4]BD Unidades'!$AH:$AH,'[4]BD Unidades'!$A:$A,'BD Centrales 2024'!$A1122),"-")</f>
        <v>0</v>
      </c>
      <c r="AH1122" s="25">
        <f>SUMIFS('[4]BD Unidades'!$AJ$3:$AJ$1424,'[4]BD Unidades'!$A$3:$A$1424,$A1122)</f>
        <v>0</v>
      </c>
      <c r="AI1122" s="25">
        <f>SUMIFS('[4]BD Unidades'!$AL$3:$AL$1424,'[4]BD Unidades'!$A$3:$A$1424,$A1122)</f>
        <v>0</v>
      </c>
      <c r="AJ1122" s="26" t="str">
        <f t="shared" si="69"/>
        <v>-</v>
      </c>
      <c r="AK1122" s="27">
        <f>IFERROR(SUMIFS('[4]BD Unidades'!$AO$3:$AO$1424,'[4]BD Unidades'!$A$3:$A$1424,$A1122),"-")</f>
        <v>0</v>
      </c>
      <c r="AL1122" s="27">
        <f>IFERROR(SUMIFS('[4]BD Unidades'!$AQ$3:$AQ$1424,'[4]BD Unidades'!$A$3:$A$1424,$A1122),"-")</f>
        <v>0</v>
      </c>
      <c r="AM1122" s="27">
        <f>IFERROR(SUMIFS('[4]BD Unidades'!$AS$3:$AS$1424,'[4]BD Unidades'!$A$3:$A$1424,$A1122),"-")</f>
        <v>0</v>
      </c>
      <c r="AN1122" s="27">
        <f>IFERROR(SUMIFS('[4]BD Unidades'!$AU$3:$AU$1424,'[4]BD Unidades'!$A$3:$A$1424,$A1122),"-")</f>
        <v>0</v>
      </c>
      <c r="AO1122" s="27">
        <f>IFERROR(SUMIFS('[4]BD Unidades'!$AW$3:$AW$1424,'[4]BD Unidades'!$A$3:$A$1424,$A1122),"-")</f>
        <v>0</v>
      </c>
      <c r="AP1122" s="27">
        <f>IFERROR(SUMIFS('[4]BD Unidades'!$AY$3:$AY$1424,'[4]BD Unidades'!$A$3:$A$1424,$A1122),"-")</f>
        <v>0</v>
      </c>
      <c r="AQ1122" s="25">
        <f>IFERROR(SUMIFS('[4]BD Unidades'!$AZ$3:$AZ$1424,'[4]BD Unidades'!$A$3:$A$1424,$A1122),"-")</f>
        <v>0</v>
      </c>
      <c r="AR1122" s="25">
        <f>IFERROR(SUMIFS('[4]BD Unidades'!$BA$3:$BA$1424,'[4]BD Unidades'!$A$3:$A$1424,$A1122),"-")</f>
        <v>0</v>
      </c>
      <c r="AS1122" s="28">
        <f>SUMIFS('[4]BD Unidades'!$BC$3:$BC$1424,'[4]BD Unidades'!$A$3:$A$1424,$A1122)</f>
        <v>0</v>
      </c>
      <c r="AT1122" s="28">
        <f>SUMIFS('[4]BD Unidades'!$BE$3:$BE$1424,'[4]BD Unidades'!$A$3:$A$1424,$A1122)</f>
        <v>0</v>
      </c>
      <c r="AU1122" s="29">
        <f t="shared" si="70"/>
        <v>0</v>
      </c>
      <c r="AV1122" s="30">
        <f t="shared" si="71"/>
        <v>0.1</v>
      </c>
      <c r="AW1122" s="25">
        <f>IFERROR(SUMIFS('[4]BD Unidades'!$BI$3:$BI$1424,'[4]BD Unidades'!$A$3:$A$1424,$A1122),"-")</f>
        <v>0</v>
      </c>
      <c r="AX1122" s="25">
        <f>IFERROR(SUMIFS('[4]BD Unidades'!$BJ$3:$BJ$1424,'[4]BD Unidades'!$A$3:$A$1424,$A1122),"-")</f>
        <v>0</v>
      </c>
    </row>
    <row r="1123" spans="1:50" ht="14.4" x14ac:dyDescent="0.3">
      <c r="A1123" s="7">
        <v>540</v>
      </c>
      <c r="B1123" s="7" t="s">
        <v>5478</v>
      </c>
      <c r="D1123" s="8" t="s">
        <v>5479</v>
      </c>
      <c r="E1123" s="19" t="s">
        <v>5480</v>
      </c>
      <c r="F1123" s="19" t="s">
        <v>5480</v>
      </c>
      <c r="G1123" s="19" t="s">
        <v>2888</v>
      </c>
      <c r="H1123" s="19">
        <v>6</v>
      </c>
      <c r="I1123" s="19">
        <v>2024</v>
      </c>
      <c r="J1123" s="19" t="s">
        <v>45</v>
      </c>
      <c r="K1123" s="19" t="s">
        <v>5267</v>
      </c>
      <c r="L1123" s="19" t="s">
        <v>213</v>
      </c>
      <c r="M1123" s="19" t="s">
        <v>189</v>
      </c>
      <c r="N1123" s="19" t="s">
        <v>2074</v>
      </c>
      <c r="O1123" s="19" t="s">
        <v>2074</v>
      </c>
      <c r="P1123" s="19" t="s">
        <v>51</v>
      </c>
      <c r="Q1123" s="9" t="s">
        <v>5481</v>
      </c>
      <c r="R1123" s="20">
        <v>3</v>
      </c>
      <c r="S1123" s="20">
        <v>5</v>
      </c>
      <c r="T1123" s="20">
        <v>2.85</v>
      </c>
      <c r="U1123" s="20" t="s">
        <v>397</v>
      </c>
      <c r="V1123" s="21">
        <f>_xlfn.XLOOKUP(D1123,'[4]Gen. Real'!$A$2:$A$1168,'[4]Gen. Real'!$C$2:$C$1168,"-",0)</f>
        <v>1.6709999999999996E-2</v>
      </c>
      <c r="W1123" s="22"/>
      <c r="X1123" s="22" t="str">
        <f>_xlfn.XLOOKUP(D1123,[4]Vertimiento!$J$2:$J$119,[4]Vertimiento!$K$2:$K$119,"-",0)</f>
        <v>-</v>
      </c>
      <c r="Y1123" s="23" t="str">
        <f t="shared" si="68"/>
        <v>-</v>
      </c>
      <c r="Z1123" s="19" t="str">
        <f>_xlfn.XLOOKUP(D1123,[4]Cmg!$I$4:$I$99,[4]Cmg!$M$4:$M$99,"----",0,1)</f>
        <v>----</v>
      </c>
      <c r="AA1123" s="19" t="str">
        <f>_xlfn.XLOOKUP(D1123,[4]Cmg!$A$4:$A$101,[4]Cmg!$B$4:$B$101,"----",0,1)</f>
        <v>----</v>
      </c>
      <c r="AB1123" s="19" t="str">
        <f>_xlfn.XLOOKUP(D1123,[4]Cmg!$E$4:$E$101,[4]Cmg!$F$4:$F$101,"----",0,1)</f>
        <v>----</v>
      </c>
      <c r="AC1123" s="19" t="str">
        <f>_xlfn.XLOOKUP(D1123,[4]Cmg!$O$4:$O$101,[4]Cmg!$P$4:$P$101,"----",0,1)</f>
        <v>----</v>
      </c>
      <c r="AD1123" s="24" t="str">
        <f>_xlfn.XLOOKUP(D1123,[4]Cmg!$S$4:$S$101,[4]Cmg!$U$4:$U$101,"----",0,1)</f>
        <v>----</v>
      </c>
      <c r="AG1123" s="25">
        <f>IFERROR(SUMIFS('[4]BD Unidades'!$AH:$AH,'[4]BD Unidades'!$A:$A,'BD Centrales 2024'!$A1123),"-")</f>
        <v>3</v>
      </c>
      <c r="AH1123" s="25">
        <f>SUMIFS('[4]BD Unidades'!$AJ$3:$AJ$1424,'[4]BD Unidades'!$A$3:$A$1424,$A1123)</f>
        <v>8784</v>
      </c>
      <c r="AI1123" s="25">
        <f>SUMIFS('[4]BD Unidades'!$AL$3:$AL$1424,'[4]BD Unidades'!$A$3:$A$1424,$A1123)</f>
        <v>0</v>
      </c>
      <c r="AJ1123" s="26">
        <f t="shared" si="69"/>
        <v>0</v>
      </c>
      <c r="AK1123" s="27">
        <f>IFERROR(SUMIFS('[4]BD Unidades'!$AO$3:$AO$1424,'[4]BD Unidades'!$A$3:$A$1424,$A1123),"-")</f>
        <v>0</v>
      </c>
      <c r="AL1123" s="27">
        <f>IFERROR(SUMIFS('[4]BD Unidades'!$AQ$3:$AQ$1424,'[4]BD Unidades'!$A$3:$A$1424,$A1123),"-")</f>
        <v>0</v>
      </c>
      <c r="AM1123" s="27">
        <f>IFERROR(SUMIFS('[4]BD Unidades'!$AS$3:$AS$1424,'[4]BD Unidades'!$A$3:$A$1424,$A1123),"-")</f>
        <v>0</v>
      </c>
      <c r="AN1123" s="27">
        <f>IFERROR(SUMIFS('[4]BD Unidades'!$AU$3:$AU$1424,'[4]BD Unidades'!$A$3:$A$1424,$A1123),"-")</f>
        <v>0</v>
      </c>
      <c r="AO1123" s="27">
        <f>IFERROR(SUMIFS('[4]BD Unidades'!$AW$3:$AW$1424,'[4]BD Unidades'!$A$3:$A$1424,$A1123),"-")</f>
        <v>0</v>
      </c>
      <c r="AP1123" s="27">
        <f>IFERROR(SUMIFS('[4]BD Unidades'!$AY$3:$AY$1424,'[4]BD Unidades'!$A$3:$A$1424,$A1123),"-")</f>
        <v>0</v>
      </c>
      <c r="AQ1123" s="25">
        <f>IFERROR(SUMIFS('[4]BD Unidades'!$AZ$3:$AZ$1424,'[4]BD Unidades'!$A$3:$A$1424,$A1123),"-")</f>
        <v>3</v>
      </c>
      <c r="AR1123" s="25">
        <f>IFERROR(SUMIFS('[4]BD Unidades'!$BA$3:$BA$1424,'[4]BD Unidades'!$A$3:$A$1424,$A1123),"-")</f>
        <v>3</v>
      </c>
      <c r="AS1123" s="28">
        <f>SUMIFS('[4]BD Unidades'!$BC$3:$BC$1424,'[4]BD Unidades'!$A$3:$A$1424,$A1123)</f>
        <v>1E-4</v>
      </c>
      <c r="AT1123" s="28">
        <f>SUMIFS('[4]BD Unidades'!$BE$3:$BE$1424,'[4]BD Unidades'!$A$3:$A$1424,$A1123)</f>
        <v>1</v>
      </c>
      <c r="AU1123" s="29">
        <f t="shared" si="70"/>
        <v>0.99990000000000001</v>
      </c>
      <c r="AV1123" s="30">
        <f t="shared" si="71"/>
        <v>0.05</v>
      </c>
      <c r="AW1123" s="25">
        <f>IFERROR(SUMIFS('[4]BD Unidades'!$BI$3:$BI$1424,'[4]BD Unidades'!$A$3:$A$1424,$A1123),"-")</f>
        <v>2.8497149999999958</v>
      </c>
      <c r="AX1123" s="25">
        <f>IFERROR(SUMIFS('[4]BD Unidades'!$BJ$3:$BJ$1424,'[4]BD Unidades'!$A$3:$A$1424,$A1123),"-")</f>
        <v>1.8313492636130848</v>
      </c>
    </row>
    <row r="1124" spans="1:50" ht="14.4" x14ac:dyDescent="0.3">
      <c r="A1124" s="7">
        <v>547</v>
      </c>
      <c r="B1124" s="7" t="s">
        <v>5720</v>
      </c>
      <c r="D1124" s="8" t="s">
        <v>5721</v>
      </c>
      <c r="E1124" s="19" t="s">
        <v>5722</v>
      </c>
      <c r="F1124" s="19" t="s">
        <v>5723</v>
      </c>
      <c r="G1124" s="19" t="s">
        <v>878</v>
      </c>
      <c r="H1124" s="19">
        <v>2</v>
      </c>
      <c r="I1124" s="19">
        <v>2024</v>
      </c>
      <c r="J1124" s="19" t="s">
        <v>45</v>
      </c>
      <c r="K1124" s="19" t="s">
        <v>5267</v>
      </c>
      <c r="L1124" s="19" t="s">
        <v>213</v>
      </c>
      <c r="M1124" s="19" t="s">
        <v>189</v>
      </c>
      <c r="N1124" s="19" t="s">
        <v>879</v>
      </c>
      <c r="O1124" s="19" t="s">
        <v>1025</v>
      </c>
      <c r="P1124" s="19" t="s">
        <v>51</v>
      </c>
      <c r="Q1124" s="9" t="s">
        <v>1218</v>
      </c>
      <c r="R1124" s="20">
        <v>3</v>
      </c>
      <c r="S1124" s="20">
        <v>1</v>
      </c>
      <c r="T1124" s="20">
        <v>2.97</v>
      </c>
      <c r="U1124" s="20" t="s">
        <v>397</v>
      </c>
      <c r="V1124" s="21">
        <f>_xlfn.XLOOKUP(D1124,'[4]Gen. Real'!$A$2:$A$1168,'[4]Gen. Real'!$C$2:$C$1168,"-",0)</f>
        <v>2.4100000000000002E-3</v>
      </c>
      <c r="W1124" s="22"/>
      <c r="X1124" s="22" t="str">
        <f>_xlfn.XLOOKUP(D1124,[4]Vertimiento!$J$2:$J$119,[4]Vertimiento!$K$2:$K$119,"-",0)</f>
        <v>-</v>
      </c>
      <c r="Y1124" s="23" t="str">
        <f t="shared" si="68"/>
        <v>-</v>
      </c>
      <c r="Z1124" s="19" t="str">
        <f>_xlfn.XLOOKUP(D1124,[4]Cmg!$I$4:$I$99,[4]Cmg!$M$4:$M$99,"----",0,1)</f>
        <v>----</v>
      </c>
      <c r="AA1124" s="19" t="str">
        <f>_xlfn.XLOOKUP(D1124,[4]Cmg!$A$4:$A$101,[4]Cmg!$B$4:$B$101,"----",0,1)</f>
        <v>----</v>
      </c>
      <c r="AB1124" s="19" t="str">
        <f>_xlfn.XLOOKUP(D1124,[4]Cmg!$E$4:$E$101,[4]Cmg!$F$4:$F$101,"----",0,1)</f>
        <v>----</v>
      </c>
      <c r="AC1124" s="19" t="str">
        <f>_xlfn.XLOOKUP(D1124,[4]Cmg!$O$4:$O$101,[4]Cmg!$P$4:$P$101,"----",0,1)</f>
        <v>----</v>
      </c>
      <c r="AD1124" s="24" t="str">
        <f>_xlfn.XLOOKUP(D1124,[4]Cmg!$S$4:$S$101,[4]Cmg!$U$4:$U$101,"----",0,1)</f>
        <v>----</v>
      </c>
      <c r="AG1124" s="25">
        <f>IFERROR(SUMIFS('[4]BD Unidades'!$AH:$AH,'[4]BD Unidades'!$A:$A,'BD Centrales 2024'!$A1124),"-")</f>
        <v>3</v>
      </c>
      <c r="AH1124" s="25">
        <f>SUMIFS('[4]BD Unidades'!$AJ$3:$AJ$1424,'[4]BD Unidades'!$A$3:$A$1424,$A1124)</f>
        <v>8722.1333333333296</v>
      </c>
      <c r="AI1124" s="25">
        <f>SUMIFS('[4]BD Unidades'!$AL$3:$AL$1424,'[4]BD Unidades'!$A$3:$A$1424,$A1124)</f>
        <v>22</v>
      </c>
      <c r="AJ1124" s="26">
        <f t="shared" si="69"/>
        <v>2.5159726140193055E-3</v>
      </c>
      <c r="AK1124" s="27">
        <f>IFERROR(SUMIFS('[4]BD Unidades'!$AO$3:$AO$1424,'[4]BD Unidades'!$A$3:$A$1424,$A1124),"-")</f>
        <v>0</v>
      </c>
      <c r="AL1124" s="27">
        <f>IFERROR(SUMIFS('[4]BD Unidades'!$AQ$3:$AQ$1424,'[4]BD Unidades'!$A$3:$A$1424,$A1124),"-")</f>
        <v>0</v>
      </c>
      <c r="AM1124" s="27">
        <f>IFERROR(SUMIFS('[4]BD Unidades'!$AS$3:$AS$1424,'[4]BD Unidades'!$A$3:$A$1424,$A1124),"-")</f>
        <v>0</v>
      </c>
      <c r="AN1124" s="27">
        <f>IFERROR(SUMIFS('[4]BD Unidades'!$AU$3:$AU$1424,'[4]BD Unidades'!$A$3:$A$1424,$A1124),"-")</f>
        <v>0</v>
      </c>
      <c r="AO1124" s="27">
        <f>IFERROR(SUMIFS('[4]BD Unidades'!$AW$3:$AW$1424,'[4]BD Unidades'!$A$3:$A$1424,$A1124),"-")</f>
        <v>0</v>
      </c>
      <c r="AP1124" s="27">
        <f>IFERROR(SUMIFS('[4]BD Unidades'!$AY$3:$AY$1424,'[4]BD Unidades'!$A$3:$A$1424,$A1124),"-")</f>
        <v>0</v>
      </c>
      <c r="AQ1124" s="25">
        <f>IFERROR(SUMIFS('[4]BD Unidades'!$AZ$3:$AZ$1424,'[4]BD Unidades'!$A$3:$A$1424,$A1124),"-")</f>
        <v>3</v>
      </c>
      <c r="AR1124" s="25">
        <f>IFERROR(SUMIFS('[4]BD Unidades'!$BA$3:$BA$1424,'[4]BD Unidades'!$A$3:$A$1424,$A1124),"-")</f>
        <v>3</v>
      </c>
      <c r="AS1124" s="28">
        <f>SUMIFS('[4]BD Unidades'!$BC$3:$BC$1424,'[4]BD Unidades'!$A$3:$A$1424,$A1124)</f>
        <v>1E-4</v>
      </c>
      <c r="AT1124" s="28">
        <f>SUMIFS('[4]BD Unidades'!$BE$3:$BE$1424,'[4]BD Unidades'!$A$3:$A$1424,$A1124)</f>
        <v>1</v>
      </c>
      <c r="AU1124" s="29">
        <f t="shared" si="70"/>
        <v>0.99990000000000001</v>
      </c>
      <c r="AV1124" s="30">
        <f t="shared" si="71"/>
        <v>0.01</v>
      </c>
      <c r="AW1124" s="25">
        <f>IFERROR(SUMIFS('[4]BD Unidades'!$BI$3:$BI$1424,'[4]BD Unidades'!$A$3:$A$1424,$A1124),"-")</f>
        <v>2.9697029999999978</v>
      </c>
      <c r="AX1124" s="25">
        <f>IFERROR(SUMIFS('[4]BD Unidades'!$BJ$3:$BJ$1424,'[4]BD Unidades'!$A$3:$A$1424,$A1124),"-")</f>
        <v>1.9084587062915319</v>
      </c>
    </row>
    <row r="1125" spans="1:50" ht="14.4" x14ac:dyDescent="0.3">
      <c r="A1125" s="7">
        <v>548</v>
      </c>
      <c r="B1125" s="7" t="s">
        <v>5724</v>
      </c>
      <c r="D1125" s="8" t="s">
        <v>5725</v>
      </c>
      <c r="E1125" s="19" t="s">
        <v>5722</v>
      </c>
      <c r="F1125" s="19" t="s">
        <v>5722</v>
      </c>
      <c r="G1125" s="19" t="s">
        <v>5726</v>
      </c>
      <c r="H1125" s="19">
        <v>2</v>
      </c>
      <c r="I1125" s="19">
        <v>2024</v>
      </c>
      <c r="J1125" s="19" t="s">
        <v>45</v>
      </c>
      <c r="K1125" s="19" t="s">
        <v>5267</v>
      </c>
      <c r="L1125" s="19" t="s">
        <v>213</v>
      </c>
      <c r="M1125" s="19" t="s">
        <v>164</v>
      </c>
      <c r="N1125" s="19" t="s">
        <v>371</v>
      </c>
      <c r="O1125" s="19" t="s">
        <v>2705</v>
      </c>
      <c r="P1125" s="19" t="s">
        <v>51</v>
      </c>
      <c r="Q1125" s="9" t="s">
        <v>5727</v>
      </c>
      <c r="R1125" s="20">
        <v>3</v>
      </c>
      <c r="S1125" s="20">
        <v>1</v>
      </c>
      <c r="T1125" s="20">
        <v>2.97</v>
      </c>
      <c r="U1125" s="20" t="s">
        <v>397</v>
      </c>
      <c r="V1125" s="21">
        <f>_xlfn.XLOOKUP(D1125,'[4]Gen. Real'!$A$2:$A$1168,'[4]Gen. Real'!$C$2:$C$1168,"-",0)</f>
        <v>3.4559999999999994E-2</v>
      </c>
      <c r="W1125" s="22"/>
      <c r="X1125" s="22" t="str">
        <f>_xlfn.XLOOKUP(D1125,[4]Vertimiento!$J$2:$J$119,[4]Vertimiento!$K$2:$K$119,"-",0)</f>
        <v>-</v>
      </c>
      <c r="Y1125" s="23" t="str">
        <f t="shared" si="68"/>
        <v>-</v>
      </c>
      <c r="Z1125" s="19" t="str">
        <f>_xlfn.XLOOKUP(D1125,[4]Cmg!$I$4:$I$99,[4]Cmg!$M$4:$M$99,"----",0,1)</f>
        <v>----</v>
      </c>
      <c r="AA1125" s="19" t="str">
        <f>_xlfn.XLOOKUP(D1125,[4]Cmg!$A$4:$A$101,[4]Cmg!$B$4:$B$101,"----",0,1)</f>
        <v>----</v>
      </c>
      <c r="AB1125" s="19" t="str">
        <f>_xlfn.XLOOKUP(D1125,[4]Cmg!$E$4:$E$101,[4]Cmg!$F$4:$F$101,"----",0,1)</f>
        <v>----</v>
      </c>
      <c r="AC1125" s="19" t="str">
        <f>_xlfn.XLOOKUP(D1125,[4]Cmg!$O$4:$O$101,[4]Cmg!$P$4:$P$101,"----",0,1)</f>
        <v>----</v>
      </c>
      <c r="AD1125" s="24" t="str">
        <f>_xlfn.XLOOKUP(D1125,[4]Cmg!$S$4:$S$101,[4]Cmg!$U$4:$U$101,"----",0,1)</f>
        <v>----</v>
      </c>
      <c r="AG1125" s="25">
        <f>IFERROR(SUMIFS('[4]BD Unidades'!$AH:$AH,'[4]BD Unidades'!$A:$A,'BD Centrales 2024'!$A1125),"-")</f>
        <v>3</v>
      </c>
      <c r="AH1125" s="25">
        <f>SUMIFS('[4]BD Unidades'!$AJ$3:$AJ$1424,'[4]BD Unidades'!$A$3:$A$1424,$A1125)</f>
        <v>8762</v>
      </c>
      <c r="AI1125" s="25">
        <f>SUMIFS('[4]BD Unidades'!$AL$3:$AL$1424,'[4]BD Unidades'!$A$3:$A$1424,$A1125)</f>
        <v>22</v>
      </c>
      <c r="AJ1125" s="26">
        <f t="shared" si="69"/>
        <v>2.5045537340619307E-3</v>
      </c>
      <c r="AK1125" s="27">
        <f>IFERROR(SUMIFS('[4]BD Unidades'!$AO$3:$AO$1424,'[4]BD Unidades'!$A$3:$A$1424,$A1125),"-")</f>
        <v>0</v>
      </c>
      <c r="AL1125" s="27">
        <f>IFERROR(SUMIFS('[4]BD Unidades'!$AQ$3:$AQ$1424,'[4]BD Unidades'!$A$3:$A$1424,$A1125),"-")</f>
        <v>0</v>
      </c>
      <c r="AM1125" s="27">
        <f>IFERROR(SUMIFS('[4]BD Unidades'!$AS$3:$AS$1424,'[4]BD Unidades'!$A$3:$A$1424,$A1125),"-")</f>
        <v>0</v>
      </c>
      <c r="AN1125" s="27">
        <f>IFERROR(SUMIFS('[4]BD Unidades'!$AU$3:$AU$1424,'[4]BD Unidades'!$A$3:$A$1424,$A1125),"-")</f>
        <v>0</v>
      </c>
      <c r="AO1125" s="27">
        <f>IFERROR(SUMIFS('[4]BD Unidades'!$AW$3:$AW$1424,'[4]BD Unidades'!$A$3:$A$1424,$A1125),"-")</f>
        <v>0</v>
      </c>
      <c r="AP1125" s="27">
        <f>IFERROR(SUMIFS('[4]BD Unidades'!$AY$3:$AY$1424,'[4]BD Unidades'!$A$3:$A$1424,$A1125),"-")</f>
        <v>0</v>
      </c>
      <c r="AQ1125" s="25">
        <f>IFERROR(SUMIFS('[4]BD Unidades'!$AZ$3:$AZ$1424,'[4]BD Unidades'!$A$3:$A$1424,$A1125),"-")</f>
        <v>3</v>
      </c>
      <c r="AR1125" s="25">
        <f>IFERROR(SUMIFS('[4]BD Unidades'!$BA$3:$BA$1424,'[4]BD Unidades'!$A$3:$A$1424,$A1125),"-")</f>
        <v>3</v>
      </c>
      <c r="AS1125" s="28">
        <f>SUMIFS('[4]BD Unidades'!$BC$3:$BC$1424,'[4]BD Unidades'!$A$3:$A$1424,$A1125)</f>
        <v>1E-4</v>
      </c>
      <c r="AT1125" s="28">
        <f>SUMIFS('[4]BD Unidades'!$BE$3:$BE$1424,'[4]BD Unidades'!$A$3:$A$1424,$A1125)</f>
        <v>1</v>
      </c>
      <c r="AU1125" s="29">
        <f t="shared" si="70"/>
        <v>0.99990000000000001</v>
      </c>
      <c r="AV1125" s="30">
        <f t="shared" si="71"/>
        <v>0.01</v>
      </c>
      <c r="AW1125" s="25">
        <f>IFERROR(SUMIFS('[4]BD Unidades'!$BI$3:$BI$1424,'[4]BD Unidades'!$A$3:$A$1424,$A1125),"-")</f>
        <v>2.9697029999999978</v>
      </c>
      <c r="AX1125" s="25">
        <f>IFERROR(SUMIFS('[4]BD Unidades'!$BJ$3:$BJ$1424,'[4]BD Unidades'!$A$3:$A$1424,$A1125),"-")</f>
        <v>1.9084587062915319</v>
      </c>
    </row>
    <row r="1126" spans="1:50" ht="14.4" x14ac:dyDescent="0.3">
      <c r="A1126" s="7">
        <v>552</v>
      </c>
      <c r="B1126" s="7" t="s">
        <v>5556</v>
      </c>
      <c r="D1126" s="8" t="s">
        <v>5557</v>
      </c>
      <c r="E1126" s="19" t="s">
        <v>5558</v>
      </c>
      <c r="F1126" s="19" t="s">
        <v>5558</v>
      </c>
      <c r="G1126" s="19" t="s">
        <v>5559</v>
      </c>
      <c r="H1126" s="19">
        <v>6</v>
      </c>
      <c r="I1126" s="19">
        <v>2024</v>
      </c>
      <c r="J1126" s="19" t="s">
        <v>45</v>
      </c>
      <c r="K1126" s="19" t="s">
        <v>5267</v>
      </c>
      <c r="L1126" s="19" t="s">
        <v>213</v>
      </c>
      <c r="M1126" s="19" t="s">
        <v>189</v>
      </c>
      <c r="N1126" s="19" t="s">
        <v>2074</v>
      </c>
      <c r="O1126" s="19" t="s">
        <v>2074</v>
      </c>
      <c r="P1126" s="19" t="s">
        <v>51</v>
      </c>
      <c r="Q1126" s="9" t="s">
        <v>1190</v>
      </c>
      <c r="R1126" s="20">
        <v>3</v>
      </c>
      <c r="S1126" s="20">
        <v>0.5</v>
      </c>
      <c r="T1126" s="20">
        <v>2.9849999999999999</v>
      </c>
      <c r="U1126" s="20" t="s">
        <v>397</v>
      </c>
      <c r="V1126" s="21">
        <f>_xlfn.XLOOKUP(D1126,'[4]Gen. Real'!$A$2:$A$1168,'[4]Gen. Real'!$C$2:$C$1168,"-",0)</f>
        <v>1.6649999999999998E-2</v>
      </c>
      <c r="W1126" s="22"/>
      <c r="X1126" s="22" t="str">
        <f>_xlfn.XLOOKUP(D1126,[4]Vertimiento!$J$2:$J$119,[4]Vertimiento!$K$2:$K$119,"-",0)</f>
        <v>-</v>
      </c>
      <c r="Y1126" s="23" t="str">
        <f t="shared" si="68"/>
        <v>-</v>
      </c>
      <c r="Z1126" s="19" t="str">
        <f>_xlfn.XLOOKUP(D1126,[4]Cmg!$I$4:$I$99,[4]Cmg!$M$4:$M$99,"----",0,1)</f>
        <v>----</v>
      </c>
      <c r="AA1126" s="19" t="str">
        <f>_xlfn.XLOOKUP(D1126,[4]Cmg!$A$4:$A$101,[4]Cmg!$B$4:$B$101,"----",0,1)</f>
        <v>----</v>
      </c>
      <c r="AB1126" s="19" t="str">
        <f>_xlfn.XLOOKUP(D1126,[4]Cmg!$E$4:$E$101,[4]Cmg!$F$4:$F$101,"----",0,1)</f>
        <v>----</v>
      </c>
      <c r="AC1126" s="19" t="str">
        <f>_xlfn.XLOOKUP(D1126,[4]Cmg!$O$4:$O$101,[4]Cmg!$P$4:$P$101,"----",0,1)</f>
        <v>----</v>
      </c>
      <c r="AD1126" s="24" t="str">
        <f>_xlfn.XLOOKUP(D1126,[4]Cmg!$S$4:$S$101,[4]Cmg!$U$4:$U$101,"----",0,1)</f>
        <v>----</v>
      </c>
      <c r="AG1126" s="25">
        <f>IFERROR(SUMIFS('[4]BD Unidades'!$AH:$AH,'[4]BD Unidades'!$A:$A,'BD Centrales 2024'!$A1126),"-")</f>
        <v>3</v>
      </c>
      <c r="AH1126" s="25">
        <f>SUMIFS('[4]BD Unidades'!$AJ$3:$AJ$1424,'[4]BD Unidades'!$A$3:$A$1424,$A1126)</f>
        <v>8784</v>
      </c>
      <c r="AI1126" s="25">
        <f>SUMIFS('[4]BD Unidades'!$AL$3:$AL$1424,'[4]BD Unidades'!$A$3:$A$1424,$A1126)</f>
        <v>0</v>
      </c>
      <c r="AJ1126" s="26">
        <f t="shared" si="69"/>
        <v>0</v>
      </c>
      <c r="AK1126" s="27">
        <f>IFERROR(SUMIFS('[4]BD Unidades'!$AO$3:$AO$1424,'[4]BD Unidades'!$A$3:$A$1424,$A1126),"-")</f>
        <v>0</v>
      </c>
      <c r="AL1126" s="27">
        <f>IFERROR(SUMIFS('[4]BD Unidades'!$AQ$3:$AQ$1424,'[4]BD Unidades'!$A$3:$A$1424,$A1126),"-")</f>
        <v>0</v>
      </c>
      <c r="AM1126" s="27">
        <f>IFERROR(SUMIFS('[4]BD Unidades'!$AS$3:$AS$1424,'[4]BD Unidades'!$A$3:$A$1424,$A1126),"-")</f>
        <v>0</v>
      </c>
      <c r="AN1126" s="27">
        <f>IFERROR(SUMIFS('[4]BD Unidades'!$AU$3:$AU$1424,'[4]BD Unidades'!$A$3:$A$1424,$A1126),"-")</f>
        <v>0</v>
      </c>
      <c r="AO1126" s="27">
        <f>IFERROR(SUMIFS('[4]BD Unidades'!$AW$3:$AW$1424,'[4]BD Unidades'!$A$3:$A$1424,$A1126),"-")</f>
        <v>0</v>
      </c>
      <c r="AP1126" s="27">
        <f>IFERROR(SUMIFS('[4]BD Unidades'!$AY$3:$AY$1424,'[4]BD Unidades'!$A$3:$A$1424,$A1126),"-")</f>
        <v>0</v>
      </c>
      <c r="AQ1126" s="25">
        <f>IFERROR(SUMIFS('[4]BD Unidades'!$AZ$3:$AZ$1424,'[4]BD Unidades'!$A$3:$A$1424,$A1126),"-")</f>
        <v>3</v>
      </c>
      <c r="AR1126" s="25">
        <f>IFERROR(SUMIFS('[4]BD Unidades'!$BA$3:$BA$1424,'[4]BD Unidades'!$A$3:$A$1424,$A1126),"-")</f>
        <v>3</v>
      </c>
      <c r="AS1126" s="28">
        <f>SUMIFS('[4]BD Unidades'!$BC$3:$BC$1424,'[4]BD Unidades'!$A$3:$A$1424,$A1126)</f>
        <v>1E-4</v>
      </c>
      <c r="AT1126" s="28">
        <f>SUMIFS('[4]BD Unidades'!$BE$3:$BE$1424,'[4]BD Unidades'!$A$3:$A$1424,$A1126)</f>
        <v>1</v>
      </c>
      <c r="AU1126" s="29">
        <f t="shared" si="70"/>
        <v>0.99990000000000001</v>
      </c>
      <c r="AV1126" s="30">
        <f t="shared" si="71"/>
        <v>5.0000000000000001E-3</v>
      </c>
      <c r="AW1126" s="25">
        <f>IFERROR(SUMIFS('[4]BD Unidades'!$BI$3:$BI$1424,'[4]BD Unidades'!$A$3:$A$1424,$A1126),"-")</f>
        <v>2.9847014999999959</v>
      </c>
      <c r="AX1126" s="25">
        <f>IFERROR(SUMIFS('[4]BD Unidades'!$BJ$3:$BJ$1424,'[4]BD Unidades'!$A$3:$A$1424,$A1126),"-")</f>
        <v>1.9180973866263364</v>
      </c>
    </row>
    <row r="1127" spans="1:50" ht="14.4" x14ac:dyDescent="0.3">
      <c r="A1127" s="7">
        <v>557</v>
      </c>
      <c r="B1127" s="7" t="s">
        <v>6189</v>
      </c>
      <c r="D1127" s="8" t="s">
        <v>6190</v>
      </c>
      <c r="E1127" s="19" t="s">
        <v>6191</v>
      </c>
      <c r="F1127" s="19" t="s">
        <v>6191</v>
      </c>
      <c r="G1127" s="19" t="s">
        <v>6192</v>
      </c>
      <c r="H1127" s="19">
        <v>26</v>
      </c>
      <c r="I1127" s="19">
        <v>2024</v>
      </c>
      <c r="J1127" s="19" t="s">
        <v>45</v>
      </c>
      <c r="K1127" s="19" t="s">
        <v>5267</v>
      </c>
      <c r="L1127" s="19" t="s">
        <v>47</v>
      </c>
      <c r="M1127" s="19" t="s">
        <v>90</v>
      </c>
      <c r="N1127" s="19" t="s">
        <v>868</v>
      </c>
      <c r="O1127" s="19" t="s">
        <v>1461</v>
      </c>
      <c r="P1127" s="19" t="s">
        <v>51</v>
      </c>
      <c r="Q1127" s="9" t="s">
        <v>6194</v>
      </c>
      <c r="R1127" s="20">
        <v>44.46</v>
      </c>
      <c r="S1127" s="20">
        <v>1.75</v>
      </c>
      <c r="T1127" s="20">
        <v>43.68</v>
      </c>
      <c r="U1127" s="20">
        <v>1.2</v>
      </c>
      <c r="V1127" s="21">
        <f>_xlfn.XLOOKUP(D1127,'[4]Gen. Real'!$A$2:$A$1168,'[4]Gen. Real'!$C$2:$C$1168,"-",0)</f>
        <v>9.0228500000000036</v>
      </c>
      <c r="W1127" s="22"/>
      <c r="X1127" s="22" t="str">
        <f>_xlfn.XLOOKUP(D1127,[4]Vertimiento!$J$2:$J$119,[4]Vertimiento!$K$2:$K$119,"-",0)</f>
        <v>-</v>
      </c>
      <c r="Y1127" s="23" t="str">
        <f t="shared" si="68"/>
        <v>-</v>
      </c>
      <c r="Z1127" s="19" t="str">
        <f>_xlfn.XLOOKUP(D1127,[4]Cmg!$I$4:$I$99,[4]Cmg!$M$4:$M$99,"----",0,1)</f>
        <v>----</v>
      </c>
      <c r="AA1127" s="19" t="str">
        <f>_xlfn.XLOOKUP(D1127,[4]Cmg!$A$4:$A$101,[4]Cmg!$B$4:$B$101,"----",0,1)</f>
        <v>----</v>
      </c>
      <c r="AB1127" s="19" t="str">
        <f>_xlfn.XLOOKUP(D1127,[4]Cmg!$E$4:$E$101,[4]Cmg!$F$4:$F$101,"----",0,1)</f>
        <v>----</v>
      </c>
      <c r="AC1127" s="19" t="str">
        <f>_xlfn.XLOOKUP(D1127,[4]Cmg!$O$4:$O$101,[4]Cmg!$P$4:$P$101,"----",0,1)</f>
        <v>----</v>
      </c>
      <c r="AD1127" s="24" t="str">
        <f>_xlfn.XLOOKUP(D1127,[4]Cmg!$S$4:$S$101,[4]Cmg!$U$4:$U$101,"----",0,1)</f>
        <v>----</v>
      </c>
      <c r="AG1127" s="25">
        <f>IFERROR(SUMIFS('[4]BD Unidades'!$AH:$AH,'[4]BD Unidades'!$A:$A,'BD Centrales 2024'!$A1127),"-")</f>
        <v>42.973999999999997</v>
      </c>
      <c r="AH1127" s="25">
        <f>SUMIFS('[4]BD Unidades'!$AJ$3:$AJ$1424,'[4]BD Unidades'!$A$3:$A$1424,$A1127)</f>
        <v>8731.1</v>
      </c>
      <c r="AI1127" s="25">
        <f>SUMIFS('[4]BD Unidades'!$AL$3:$AL$1424,'[4]BD Unidades'!$A$3:$A$1424,$A1127)</f>
        <v>3.3333333333333299</v>
      </c>
      <c r="AJ1127" s="26">
        <f t="shared" si="69"/>
        <v>3.8163132124579684E-4</v>
      </c>
      <c r="AK1127" s="27">
        <f>IFERROR(SUMIFS('[4]BD Unidades'!$AO$3:$AO$1424,'[4]BD Unidades'!$A$3:$A$1424,$A1127),"-")</f>
        <v>0</v>
      </c>
      <c r="AL1127" s="27">
        <f>IFERROR(SUMIFS('[4]BD Unidades'!$AQ$3:$AQ$1424,'[4]BD Unidades'!$A$3:$A$1424,$A1127),"-")</f>
        <v>0</v>
      </c>
      <c r="AM1127" s="27">
        <f>IFERROR(SUMIFS('[4]BD Unidades'!$AS$3:$AS$1424,'[4]BD Unidades'!$A$3:$A$1424,$A1127),"-")</f>
        <v>0</v>
      </c>
      <c r="AN1127" s="27">
        <f>IFERROR(SUMIFS('[4]BD Unidades'!$AU$3:$AU$1424,'[4]BD Unidades'!$A$3:$A$1424,$A1127),"-")</f>
        <v>0</v>
      </c>
      <c r="AO1127" s="27">
        <f>IFERROR(SUMIFS('[4]BD Unidades'!$AW$3:$AW$1424,'[4]BD Unidades'!$A$3:$A$1424,$A1127),"-")</f>
        <v>0</v>
      </c>
      <c r="AP1127" s="27">
        <f>IFERROR(SUMIFS('[4]BD Unidades'!$AY$3:$AY$1424,'[4]BD Unidades'!$A$3:$A$1424,$A1127),"-")</f>
        <v>0</v>
      </c>
      <c r="AQ1127" s="25">
        <f>IFERROR(SUMIFS('[4]BD Unidades'!$AZ$3:$AZ$1424,'[4]BD Unidades'!$A$3:$A$1424,$A1127),"-")</f>
        <v>42.973999999999997</v>
      </c>
      <c r="AR1127" s="25">
        <f>IFERROR(SUMIFS('[4]BD Unidades'!$BA$3:$BA$1424,'[4]BD Unidades'!$A$3:$A$1424,$A1127),"-")</f>
        <v>44.46</v>
      </c>
      <c r="AS1127" s="28">
        <f>SUMIFS('[4]BD Unidades'!$BC$3:$BC$1424,'[4]BD Unidades'!$A$3:$A$1424,$A1127)</f>
        <v>5.7869373945096201E-3</v>
      </c>
      <c r="AT1127" s="28">
        <f>SUMIFS('[4]BD Unidades'!$BE$3:$BE$1424,'[4]BD Unidades'!$A$3:$A$1424,$A1127)</f>
        <v>0.99767949301760805</v>
      </c>
      <c r="AU1127" s="29">
        <f t="shared" si="70"/>
        <v>0.99190598425172904</v>
      </c>
      <c r="AV1127" s="30">
        <f t="shared" si="71"/>
        <v>1.7500000000000002E-2</v>
      </c>
      <c r="AW1127" s="25">
        <f>IFERROR(SUMIFS('[4]BD Unidades'!$BI$3:$BI$1424,'[4]BD Unidades'!$A$3:$A$1424,$A1127),"-")</f>
        <v>41.878340262545414</v>
      </c>
      <c r="AX1127" s="25">
        <f>IFERROR(SUMIFS('[4]BD Unidades'!$BJ$3:$BJ$1424,'[4]BD Unidades'!$A$3:$A$1424,$A1127),"-")</f>
        <v>26.912820264886438</v>
      </c>
    </row>
    <row r="1128" spans="1:50" ht="14.4" x14ac:dyDescent="0.3">
      <c r="A1128" s="7">
        <v>561</v>
      </c>
      <c r="B1128" s="7" t="s">
        <v>5688</v>
      </c>
      <c r="D1128" s="8" t="s">
        <v>5689</v>
      </c>
      <c r="E1128" s="19" t="s">
        <v>5690</v>
      </c>
      <c r="F1128" s="19" t="s">
        <v>5690</v>
      </c>
      <c r="G1128" s="19" t="s">
        <v>2554</v>
      </c>
      <c r="H1128" s="19">
        <v>6</v>
      </c>
      <c r="I1128" s="19">
        <v>2024</v>
      </c>
      <c r="J1128" s="19" t="s">
        <v>45</v>
      </c>
      <c r="K1128" s="19" t="s">
        <v>5267</v>
      </c>
      <c r="L1128" s="19" t="s">
        <v>213</v>
      </c>
      <c r="M1128" s="19" t="s">
        <v>477</v>
      </c>
      <c r="N1128" s="19" t="s">
        <v>766</v>
      </c>
      <c r="O1128" s="19" t="s">
        <v>1428</v>
      </c>
      <c r="P1128" s="19" t="s">
        <v>51</v>
      </c>
      <c r="Q1128" s="9" t="s">
        <v>1176</v>
      </c>
      <c r="R1128" s="20">
        <v>3</v>
      </c>
      <c r="S1128" s="20">
        <v>0</v>
      </c>
      <c r="T1128" s="20">
        <v>3</v>
      </c>
      <c r="U1128" s="20" t="s">
        <v>397</v>
      </c>
      <c r="V1128" s="21">
        <f>_xlfn.XLOOKUP(D1128,'[4]Gen. Real'!$A$2:$A$1168,'[4]Gen. Real'!$C$2:$C$1168,"-",0)</f>
        <v>1.7349999999999997E-2</v>
      </c>
      <c r="W1128" s="22"/>
      <c r="X1128" s="22" t="str">
        <f>_xlfn.XLOOKUP(D1128,[4]Vertimiento!$J$2:$J$119,[4]Vertimiento!$K$2:$K$119,"-",0)</f>
        <v>-</v>
      </c>
      <c r="Y1128" s="23" t="str">
        <f t="shared" si="68"/>
        <v>-</v>
      </c>
      <c r="Z1128" s="19" t="str">
        <f>_xlfn.XLOOKUP(D1128,[4]Cmg!$I$4:$I$99,[4]Cmg!$M$4:$M$99,"----",0,1)</f>
        <v>----</v>
      </c>
      <c r="AA1128" s="19" t="str">
        <f>_xlfn.XLOOKUP(D1128,[4]Cmg!$A$4:$A$101,[4]Cmg!$B$4:$B$101,"----",0,1)</f>
        <v>----</v>
      </c>
      <c r="AB1128" s="19" t="str">
        <f>_xlfn.XLOOKUP(D1128,[4]Cmg!$E$4:$E$101,[4]Cmg!$F$4:$F$101,"----",0,1)</f>
        <v>----</v>
      </c>
      <c r="AC1128" s="19" t="str">
        <f>_xlfn.XLOOKUP(D1128,[4]Cmg!$O$4:$O$101,[4]Cmg!$P$4:$P$101,"----",0,1)</f>
        <v>----</v>
      </c>
      <c r="AD1128" s="24" t="str">
        <f>_xlfn.XLOOKUP(D1128,[4]Cmg!$S$4:$S$101,[4]Cmg!$U$4:$U$101,"----",0,1)</f>
        <v>----</v>
      </c>
      <c r="AG1128" s="25">
        <f>IFERROR(SUMIFS('[4]BD Unidades'!$AH:$AH,'[4]BD Unidades'!$A:$A,'BD Centrales 2024'!$A1128),"-")</f>
        <v>3</v>
      </c>
      <c r="AH1128" s="25">
        <f>SUMIFS('[4]BD Unidades'!$AJ$3:$AJ$1424,'[4]BD Unidades'!$A$3:$A$1424,$A1128)</f>
        <v>8784</v>
      </c>
      <c r="AI1128" s="25">
        <f>SUMIFS('[4]BD Unidades'!$AL$3:$AL$1424,'[4]BD Unidades'!$A$3:$A$1424,$A1128)</f>
        <v>0</v>
      </c>
      <c r="AJ1128" s="26">
        <f t="shared" si="69"/>
        <v>0</v>
      </c>
      <c r="AK1128" s="27">
        <f>IFERROR(SUMIFS('[4]BD Unidades'!$AO$3:$AO$1424,'[4]BD Unidades'!$A$3:$A$1424,$A1128),"-")</f>
        <v>0</v>
      </c>
      <c r="AL1128" s="27">
        <f>IFERROR(SUMIFS('[4]BD Unidades'!$AQ$3:$AQ$1424,'[4]BD Unidades'!$A$3:$A$1424,$A1128),"-")</f>
        <v>0</v>
      </c>
      <c r="AM1128" s="27">
        <f>IFERROR(SUMIFS('[4]BD Unidades'!$AS$3:$AS$1424,'[4]BD Unidades'!$A$3:$A$1424,$A1128),"-")</f>
        <v>0</v>
      </c>
      <c r="AN1128" s="27">
        <f>IFERROR(SUMIFS('[4]BD Unidades'!$AU$3:$AU$1424,'[4]BD Unidades'!$A$3:$A$1424,$A1128),"-")</f>
        <v>0</v>
      </c>
      <c r="AO1128" s="27">
        <f>IFERROR(SUMIFS('[4]BD Unidades'!$AW$3:$AW$1424,'[4]BD Unidades'!$A$3:$A$1424,$A1128),"-")</f>
        <v>0</v>
      </c>
      <c r="AP1128" s="27">
        <f>IFERROR(SUMIFS('[4]BD Unidades'!$AY$3:$AY$1424,'[4]BD Unidades'!$A$3:$A$1424,$A1128),"-")</f>
        <v>0</v>
      </c>
      <c r="AQ1128" s="25">
        <f>IFERROR(SUMIFS('[4]BD Unidades'!$AZ$3:$AZ$1424,'[4]BD Unidades'!$A$3:$A$1424,$A1128),"-")</f>
        <v>3</v>
      </c>
      <c r="AR1128" s="25">
        <f>IFERROR(SUMIFS('[4]BD Unidades'!$BA$3:$BA$1424,'[4]BD Unidades'!$A$3:$A$1424,$A1128),"-")</f>
        <v>3</v>
      </c>
      <c r="AS1128" s="28">
        <f>SUMIFS('[4]BD Unidades'!$BC$3:$BC$1424,'[4]BD Unidades'!$A$3:$A$1424,$A1128)</f>
        <v>1E-4</v>
      </c>
      <c r="AT1128" s="28">
        <f>SUMIFS('[4]BD Unidades'!$BE$3:$BE$1424,'[4]BD Unidades'!$A$3:$A$1424,$A1128)</f>
        <v>1</v>
      </c>
      <c r="AU1128" s="29">
        <f t="shared" si="70"/>
        <v>0.99990000000000001</v>
      </c>
      <c r="AV1128" s="30">
        <f t="shared" si="71"/>
        <v>0</v>
      </c>
      <c r="AW1128" s="25">
        <f>IFERROR(SUMIFS('[4]BD Unidades'!$BI$3:$BI$1424,'[4]BD Unidades'!$A$3:$A$1424,$A1128),"-")</f>
        <v>2.9996999999999963</v>
      </c>
      <c r="AX1128" s="25">
        <f>IFERROR(SUMIFS('[4]BD Unidades'!$BJ$3:$BJ$1424,'[4]BD Unidades'!$A$3:$A$1424,$A1128),"-")</f>
        <v>1.9277360669611421</v>
      </c>
    </row>
    <row r="1129" spans="1:50" ht="14.4" x14ac:dyDescent="0.3">
      <c r="A1129" s="7">
        <v>566</v>
      </c>
      <c r="B1129" s="7" t="s">
        <v>6088</v>
      </c>
      <c r="D1129" s="8" t="s">
        <v>6089</v>
      </c>
      <c r="E1129" s="19" t="s">
        <v>5380</v>
      </c>
      <c r="F1129" s="19" t="s">
        <v>5380</v>
      </c>
      <c r="G1129" s="19" t="s">
        <v>6090</v>
      </c>
      <c r="H1129" s="19">
        <v>56</v>
      </c>
      <c r="I1129" s="19">
        <v>2024</v>
      </c>
      <c r="J1129" s="19" t="s">
        <v>45</v>
      </c>
      <c r="K1129" s="19" t="s">
        <v>5267</v>
      </c>
      <c r="L1129" s="19" t="s">
        <v>47</v>
      </c>
      <c r="M1129" s="19" t="s">
        <v>497</v>
      </c>
      <c r="N1129" s="19" t="s">
        <v>579</v>
      </c>
      <c r="O1129" s="19" t="s">
        <v>580</v>
      </c>
      <c r="P1129" s="19" t="s">
        <v>51</v>
      </c>
      <c r="Q1129" s="9" t="s">
        <v>6091</v>
      </c>
      <c r="R1129" s="20">
        <v>104.16</v>
      </c>
      <c r="S1129" s="20">
        <v>2.69</v>
      </c>
      <c r="T1129" s="20">
        <v>101.36</v>
      </c>
      <c r="U1129" s="20">
        <v>0.46800000000000003</v>
      </c>
      <c r="V1129" s="21">
        <f>_xlfn.XLOOKUP(D1129,'[4]Gen. Real'!$A$2:$A$1168,'[4]Gen. Real'!$C$2:$C$1168,"-",0)</f>
        <v>0.39045999999999997</v>
      </c>
      <c r="W1129" s="22"/>
      <c r="X1129" s="22" t="str">
        <f>_xlfn.XLOOKUP(D1129,[4]Vertimiento!$J$2:$J$119,[4]Vertimiento!$K$2:$K$119,"-",0)</f>
        <v>-</v>
      </c>
      <c r="Y1129" s="23" t="str">
        <f t="shared" si="68"/>
        <v>-</v>
      </c>
      <c r="Z1129" s="19" t="str">
        <f>_xlfn.XLOOKUP(D1129,[4]Cmg!$I$4:$I$99,[4]Cmg!$M$4:$M$99,"----",0,1)</f>
        <v>----</v>
      </c>
      <c r="AA1129" s="19" t="str">
        <f>_xlfn.XLOOKUP(D1129,[4]Cmg!$A$4:$A$101,[4]Cmg!$B$4:$B$101,"----",0,1)</f>
        <v>----</v>
      </c>
      <c r="AB1129" s="19" t="str">
        <f>_xlfn.XLOOKUP(D1129,[4]Cmg!$E$4:$E$101,[4]Cmg!$F$4:$F$101,"----",0,1)</f>
        <v>----</v>
      </c>
      <c r="AC1129" s="19" t="str">
        <f>_xlfn.XLOOKUP(D1129,[4]Cmg!$O$4:$O$101,[4]Cmg!$P$4:$P$101,"----",0,1)</f>
        <v>----</v>
      </c>
      <c r="AD1129" s="24" t="str">
        <f>_xlfn.XLOOKUP(D1129,[4]Cmg!$S$4:$S$101,[4]Cmg!$U$4:$U$101,"----",0,1)</f>
        <v>----</v>
      </c>
      <c r="AG1129" s="25">
        <f>IFERROR(SUMIFS('[4]BD Unidades'!$AH:$AH,'[4]BD Unidades'!$A:$A,'BD Centrales 2024'!$A1129),"-")</f>
        <v>104.16</v>
      </c>
      <c r="AH1129" s="25">
        <f>SUMIFS('[4]BD Unidades'!$AJ$3:$AJ$1424,'[4]BD Unidades'!$A$3:$A$1424,$A1129)</f>
        <v>8741.2666666666701</v>
      </c>
      <c r="AI1129" s="25">
        <f>SUMIFS('[4]BD Unidades'!$AL$3:$AL$1424,'[4]BD Unidades'!$A$3:$A$1424,$A1129)</f>
        <v>11.7</v>
      </c>
      <c r="AJ1129" s="26">
        <f t="shared" si="69"/>
        <v>1.3366896556976865E-3</v>
      </c>
      <c r="AK1129" s="27">
        <f>IFERROR(SUMIFS('[4]BD Unidades'!$AO$3:$AO$1424,'[4]BD Unidades'!$A$3:$A$1424,$A1129),"-")</f>
        <v>0</v>
      </c>
      <c r="AL1129" s="27">
        <f>IFERROR(SUMIFS('[4]BD Unidades'!$AQ$3:$AQ$1424,'[4]BD Unidades'!$A$3:$A$1424,$A1129),"-")</f>
        <v>0</v>
      </c>
      <c r="AM1129" s="27">
        <f>IFERROR(SUMIFS('[4]BD Unidades'!$AS$3:$AS$1424,'[4]BD Unidades'!$A$3:$A$1424,$A1129),"-")</f>
        <v>0</v>
      </c>
      <c r="AN1129" s="27">
        <f>IFERROR(SUMIFS('[4]BD Unidades'!$AU$3:$AU$1424,'[4]BD Unidades'!$A$3:$A$1424,$A1129),"-")</f>
        <v>0</v>
      </c>
      <c r="AO1129" s="27">
        <f>IFERROR(SUMIFS('[4]BD Unidades'!$AW$3:$AW$1424,'[4]BD Unidades'!$A$3:$A$1424,$A1129),"-")</f>
        <v>0</v>
      </c>
      <c r="AP1129" s="27">
        <f>IFERROR(SUMIFS('[4]BD Unidades'!$AY$3:$AY$1424,'[4]BD Unidades'!$A$3:$A$1424,$A1129),"-")</f>
        <v>0</v>
      </c>
      <c r="AQ1129" s="25">
        <f>IFERROR(SUMIFS('[4]BD Unidades'!$AZ$3:$AZ$1424,'[4]BD Unidades'!$A$3:$A$1424,$A1129),"-")</f>
        <v>103.58585533733216</v>
      </c>
      <c r="AR1129" s="25">
        <f>IFERROR(SUMIFS('[4]BD Unidades'!$BA$3:$BA$1424,'[4]BD Unidades'!$A$3:$A$1424,$A1129),"-")</f>
        <v>104.15841638454</v>
      </c>
      <c r="AS1129" s="28">
        <f>SUMIFS('[4]BD Unidades'!$BC$3:$BC$1424,'[4]BD Unidades'!$A$3:$A$1424,$A1129)</f>
        <v>1E-4</v>
      </c>
      <c r="AT1129" s="28">
        <f>SUMIFS('[4]BD Unidades'!$BE$3:$BE$1424,'[4]BD Unidades'!$A$3:$A$1424,$A1129)</f>
        <v>0.99646706132361895</v>
      </c>
      <c r="AU1129" s="29">
        <f t="shared" si="70"/>
        <v>0.99636741461748657</v>
      </c>
      <c r="AV1129" s="30">
        <f t="shared" si="71"/>
        <v>2.69E-2</v>
      </c>
      <c r="AW1129" s="25">
        <f>IFERROR(SUMIFS('[4]BD Unidades'!$BI$3:$BI$1424,'[4]BD Unidades'!$A$3:$A$1424,$A1129),"-")</f>
        <v>100.4351200434686</v>
      </c>
      <c r="AX1129" s="25">
        <f>IFERROR(SUMIFS('[4]BD Unidades'!$BJ$3:$BJ$1424,'[4]BD Unidades'!$A$3:$A$1424,$A1129),"-")</f>
        <v>64.543922158004662</v>
      </c>
    </row>
    <row r="1130" spans="1:50" ht="14.4" x14ac:dyDescent="0.3">
      <c r="A1130" s="7">
        <v>567</v>
      </c>
      <c r="B1130" s="7" t="s">
        <v>5700</v>
      </c>
      <c r="D1130" s="8" t="s">
        <v>5701</v>
      </c>
      <c r="E1130" s="19" t="s">
        <v>5380</v>
      </c>
      <c r="F1130" s="19" t="s">
        <v>5380</v>
      </c>
      <c r="G1130" s="19" t="s">
        <v>5702</v>
      </c>
      <c r="H1130" s="19">
        <v>42</v>
      </c>
      <c r="I1130" s="19">
        <v>2024</v>
      </c>
      <c r="J1130" s="19" t="s">
        <v>45</v>
      </c>
      <c r="K1130" s="19" t="s">
        <v>5267</v>
      </c>
      <c r="L1130" s="19" t="s">
        <v>47</v>
      </c>
      <c r="M1130" s="19" t="s">
        <v>477</v>
      </c>
      <c r="N1130" s="19" t="s">
        <v>478</v>
      </c>
      <c r="O1130" s="19" t="s">
        <v>617</v>
      </c>
      <c r="P1130" s="19" t="s">
        <v>51</v>
      </c>
      <c r="Q1130" s="9" t="s">
        <v>5703</v>
      </c>
      <c r="R1130" s="20">
        <v>77.72</v>
      </c>
      <c r="S1130" s="20">
        <v>2.25</v>
      </c>
      <c r="T1130" s="20">
        <v>75.97</v>
      </c>
      <c r="U1130" s="20">
        <v>0.46800000000000003</v>
      </c>
      <c r="V1130" s="21">
        <f>_xlfn.XLOOKUP(D1130,'[4]Gen. Real'!$A$2:$A$1168,'[4]Gen. Real'!$C$2:$C$1168,"-",0)</f>
        <v>0.44352999999999998</v>
      </c>
      <c r="W1130" s="22"/>
      <c r="X1130" s="22" t="str">
        <f>_xlfn.XLOOKUP(D1130,[4]Vertimiento!$J$2:$J$119,[4]Vertimiento!$K$2:$K$119,"-",0)</f>
        <v>-</v>
      </c>
      <c r="Y1130" s="23" t="str">
        <f t="shared" si="68"/>
        <v>-</v>
      </c>
      <c r="Z1130" s="19" t="str">
        <f>_xlfn.XLOOKUP(D1130,[4]Cmg!$I$4:$I$99,[4]Cmg!$M$4:$M$99,"----",0,1)</f>
        <v>----</v>
      </c>
      <c r="AA1130" s="19" t="str">
        <f>_xlfn.XLOOKUP(D1130,[4]Cmg!$A$4:$A$101,[4]Cmg!$B$4:$B$101,"----",0,1)</f>
        <v>----</v>
      </c>
      <c r="AB1130" s="19" t="str">
        <f>_xlfn.XLOOKUP(D1130,[4]Cmg!$E$4:$E$101,[4]Cmg!$F$4:$F$101,"----",0,1)</f>
        <v>----</v>
      </c>
      <c r="AC1130" s="19" t="str">
        <f>_xlfn.XLOOKUP(D1130,[4]Cmg!$O$4:$O$101,[4]Cmg!$P$4:$P$101,"----",0,1)</f>
        <v>----</v>
      </c>
      <c r="AD1130" s="24" t="str">
        <f>_xlfn.XLOOKUP(D1130,[4]Cmg!$S$4:$S$101,[4]Cmg!$U$4:$U$101,"----",0,1)</f>
        <v>----</v>
      </c>
      <c r="AG1130" s="25">
        <f>IFERROR(SUMIFS('[4]BD Unidades'!$AH:$AH,'[4]BD Unidades'!$A:$A,'BD Centrales 2024'!$A1130),"-")</f>
        <v>77.72</v>
      </c>
      <c r="AH1130" s="25">
        <f>SUMIFS('[4]BD Unidades'!$AJ$3:$AJ$1424,'[4]BD Unidades'!$A$3:$A$1424,$A1130)</f>
        <v>8734.5499999999993</v>
      </c>
      <c r="AI1130" s="25">
        <f>SUMIFS('[4]BD Unidades'!$AL$3:$AL$1424,'[4]BD Unidades'!$A$3:$A$1424,$A1130)</f>
        <v>9.7166666666666703</v>
      </c>
      <c r="AJ1130" s="26">
        <f t="shared" si="69"/>
        <v>1.111204293861121E-3</v>
      </c>
      <c r="AK1130" s="27">
        <f>IFERROR(SUMIFS('[4]BD Unidades'!$AO$3:$AO$1424,'[4]BD Unidades'!$A$3:$A$1424,$A1130),"-")</f>
        <v>0</v>
      </c>
      <c r="AL1130" s="27">
        <f>IFERROR(SUMIFS('[4]BD Unidades'!$AQ$3:$AQ$1424,'[4]BD Unidades'!$A$3:$A$1424,$A1130),"-")</f>
        <v>0</v>
      </c>
      <c r="AM1130" s="27">
        <f>IFERROR(SUMIFS('[4]BD Unidades'!$AS$3:$AS$1424,'[4]BD Unidades'!$A$3:$A$1424,$A1130),"-")</f>
        <v>0</v>
      </c>
      <c r="AN1130" s="27">
        <f>IFERROR(SUMIFS('[4]BD Unidades'!$AU$3:$AU$1424,'[4]BD Unidades'!$A$3:$A$1424,$A1130),"-")</f>
        <v>0</v>
      </c>
      <c r="AO1130" s="27">
        <f>IFERROR(SUMIFS('[4]BD Unidades'!$AW$3:$AW$1424,'[4]BD Unidades'!$A$3:$A$1424,$A1130),"-")</f>
        <v>0</v>
      </c>
      <c r="AP1130" s="27">
        <f>IFERROR(SUMIFS('[4]BD Unidades'!$AY$3:$AY$1424,'[4]BD Unidades'!$A$3:$A$1424,$A1130),"-")</f>
        <v>0</v>
      </c>
      <c r="AQ1130" s="25">
        <f>IFERROR(SUMIFS('[4]BD Unidades'!$AZ$3:$AZ$1424,'[4]BD Unidades'!$A$3:$A$1424,$A1130),"-")</f>
        <v>77.7187612479606</v>
      </c>
      <c r="AR1130" s="25">
        <f>IFERROR(SUMIFS('[4]BD Unidades'!$BA$3:$BA$1424,'[4]BD Unidades'!$A$3:$A$1424,$A1130),"-")</f>
        <v>77.718761247960501</v>
      </c>
      <c r="AS1130" s="28">
        <f>SUMIFS('[4]BD Unidades'!$BC$3:$BC$1424,'[4]BD Unidades'!$A$3:$A$1424,$A1130)</f>
        <v>1E-4</v>
      </c>
      <c r="AT1130" s="28">
        <f>SUMIFS('[4]BD Unidades'!$BE$3:$BE$1424,'[4]BD Unidades'!$A$3:$A$1424,$A1130)</f>
        <v>0.99547662416514915</v>
      </c>
      <c r="AU1130" s="29">
        <f t="shared" si="70"/>
        <v>0.99537707650273266</v>
      </c>
      <c r="AV1130" s="30">
        <f t="shared" si="71"/>
        <v>2.2499999999999999E-2</v>
      </c>
      <c r="AW1130" s="25">
        <f>IFERROR(SUMIFS('[4]BD Unidades'!$BI$3:$BI$1424,'[4]BD Unidades'!$A$3:$A$1424,$A1130),"-")</f>
        <v>75.617591240224812</v>
      </c>
      <c r="AX1130" s="25">
        <f>IFERROR(SUMIFS('[4]BD Unidades'!$BJ$3:$BJ$1424,'[4]BD Unidades'!$A$3:$A$1424,$A1130),"-")</f>
        <v>48.595112154717633</v>
      </c>
    </row>
    <row r="1131" spans="1:50" ht="14.4" x14ac:dyDescent="0.3">
      <c r="A1131" s="7">
        <v>568</v>
      </c>
      <c r="B1131" s="7" t="s">
        <v>5378</v>
      </c>
      <c r="D1131" s="8" t="s">
        <v>5379</v>
      </c>
      <c r="E1131" s="19" t="s">
        <v>5380</v>
      </c>
      <c r="F1131" s="19" t="s">
        <v>5380</v>
      </c>
      <c r="G1131" s="19" t="s">
        <v>5381</v>
      </c>
      <c r="H1131" s="19">
        <v>56</v>
      </c>
      <c r="I1131" s="19">
        <v>2024</v>
      </c>
      <c r="J1131" s="19" t="s">
        <v>45</v>
      </c>
      <c r="K1131" s="19" t="s">
        <v>5267</v>
      </c>
      <c r="L1131" s="19" t="s">
        <v>47</v>
      </c>
      <c r="M1131" s="19" t="s">
        <v>477</v>
      </c>
      <c r="N1131" s="19" t="s">
        <v>766</v>
      </c>
      <c r="O1131" s="19" t="s">
        <v>1428</v>
      </c>
      <c r="P1131" s="19" t="s">
        <v>51</v>
      </c>
      <c r="Q1131" s="9" t="s">
        <v>5382</v>
      </c>
      <c r="R1131" s="20">
        <v>103.25279999999999</v>
      </c>
      <c r="S1131" s="20">
        <v>1.0304</v>
      </c>
      <c r="T1131" s="20">
        <v>102.1888</v>
      </c>
      <c r="U1131" s="20">
        <v>0.46800000000000003</v>
      </c>
      <c r="V1131" s="21">
        <f>_xlfn.XLOOKUP(D1131,'[4]Gen. Real'!$A$2:$A$1168,'[4]Gen. Real'!$C$2:$C$1168,"-",0)</f>
        <v>0.40598000000000001</v>
      </c>
      <c r="W1131" s="22"/>
      <c r="X1131" s="22" t="str">
        <f>_xlfn.XLOOKUP(D1131,[4]Vertimiento!$J$2:$J$119,[4]Vertimiento!$K$2:$K$119,"-",0)</f>
        <v>-</v>
      </c>
      <c r="Y1131" s="23" t="str">
        <f t="shared" si="68"/>
        <v>-</v>
      </c>
      <c r="Z1131" s="19" t="str">
        <f>_xlfn.XLOOKUP(D1131,[4]Cmg!$I$4:$I$99,[4]Cmg!$M$4:$M$99,"----",0,1)</f>
        <v>----</v>
      </c>
      <c r="AA1131" s="19" t="str">
        <f>_xlfn.XLOOKUP(D1131,[4]Cmg!$A$4:$A$101,[4]Cmg!$B$4:$B$101,"----",0,1)</f>
        <v>----</v>
      </c>
      <c r="AB1131" s="19" t="str">
        <f>_xlfn.XLOOKUP(D1131,[4]Cmg!$E$4:$E$101,[4]Cmg!$F$4:$F$101,"----",0,1)</f>
        <v>----</v>
      </c>
      <c r="AC1131" s="19" t="str">
        <f>_xlfn.XLOOKUP(D1131,[4]Cmg!$O$4:$O$101,[4]Cmg!$P$4:$P$101,"----",0,1)</f>
        <v>----</v>
      </c>
      <c r="AD1131" s="24" t="str">
        <f>_xlfn.XLOOKUP(D1131,[4]Cmg!$S$4:$S$101,[4]Cmg!$U$4:$U$101,"----",0,1)</f>
        <v>----</v>
      </c>
      <c r="AG1131" s="25">
        <f>IFERROR(SUMIFS('[4]BD Unidades'!$AH:$AH,'[4]BD Unidades'!$A:$A,'BD Centrales 2024'!$A1131),"-")</f>
        <v>102.25572534</v>
      </c>
      <c r="AH1131" s="25">
        <f>SUMIFS('[4]BD Unidades'!$AJ$3:$AJ$1424,'[4]BD Unidades'!$A$3:$A$1424,$A1131)</f>
        <v>8717.3833333333296</v>
      </c>
      <c r="AI1131" s="25">
        <f>SUMIFS('[4]BD Unidades'!$AL$3:$AL$1424,'[4]BD Unidades'!$A$3:$A$1424,$A1131)</f>
        <v>5.7666666666666702</v>
      </c>
      <c r="AJ1131" s="26">
        <f t="shared" si="69"/>
        <v>6.6107617852113887E-4</v>
      </c>
      <c r="AK1131" s="27">
        <f>IFERROR(SUMIFS('[4]BD Unidades'!$AO$3:$AO$1424,'[4]BD Unidades'!$A$3:$A$1424,$A1131),"-")</f>
        <v>0</v>
      </c>
      <c r="AL1131" s="27">
        <f>IFERROR(SUMIFS('[4]BD Unidades'!$AQ$3:$AQ$1424,'[4]BD Unidades'!$A$3:$A$1424,$A1131),"-")</f>
        <v>0</v>
      </c>
      <c r="AM1131" s="27">
        <f>IFERROR(SUMIFS('[4]BD Unidades'!$AS$3:$AS$1424,'[4]BD Unidades'!$A$3:$A$1424,$A1131),"-")</f>
        <v>0</v>
      </c>
      <c r="AN1131" s="27">
        <f>IFERROR(SUMIFS('[4]BD Unidades'!$AU$3:$AU$1424,'[4]BD Unidades'!$A$3:$A$1424,$A1131),"-")</f>
        <v>0</v>
      </c>
      <c r="AO1131" s="27">
        <f>IFERROR(SUMIFS('[4]BD Unidades'!$AW$3:$AW$1424,'[4]BD Unidades'!$A$3:$A$1424,$A1131),"-")</f>
        <v>0</v>
      </c>
      <c r="AP1131" s="27">
        <f>IFERROR(SUMIFS('[4]BD Unidades'!$AY$3:$AY$1424,'[4]BD Unidades'!$A$3:$A$1424,$A1131),"-")</f>
        <v>0</v>
      </c>
      <c r="AQ1131" s="25">
        <f>IFERROR(SUMIFS('[4]BD Unidades'!$AZ$3:$AZ$1424,'[4]BD Unidades'!$A$3:$A$1424,$A1131),"-")</f>
        <v>102.25572534</v>
      </c>
      <c r="AR1131" s="25">
        <f>IFERROR(SUMIFS('[4]BD Unidades'!$BA$3:$BA$1424,'[4]BD Unidades'!$A$3:$A$1424,$A1131),"-")</f>
        <v>103.251948257988</v>
      </c>
      <c r="AS1131" s="28">
        <f>SUMIFS('[4]BD Unidades'!$BC$3:$BC$1424,'[4]BD Unidades'!$A$3:$A$1424,$A1131)</f>
        <v>1E-4</v>
      </c>
      <c r="AT1131" s="28">
        <f>SUMIFS('[4]BD Unidades'!$BE$3:$BE$1424,'[4]BD Unidades'!$A$3:$A$1424,$A1131)</f>
        <v>0.99363236187006709</v>
      </c>
      <c r="AU1131" s="29">
        <f t="shared" si="70"/>
        <v>0.99353299863388012</v>
      </c>
      <c r="AV1131" s="30">
        <f t="shared" si="71"/>
        <v>1.0304000000000001E-2</v>
      </c>
      <c r="AW1131" s="25">
        <f>IFERROR(SUMIFS('[4]BD Unidades'!$BI$3:$BI$1424,'[4]BD Unidades'!$A$3:$A$1424,$A1131),"-")</f>
        <v>100.54752855583443</v>
      </c>
      <c r="AX1131" s="25">
        <f>IFERROR(SUMIFS('[4]BD Unidades'!$BJ$3:$BJ$1424,'[4]BD Unidades'!$A$3:$A$1424,$A1131),"-")</f>
        <v>64.616160696365526</v>
      </c>
    </row>
    <row r="1132" spans="1:50" ht="14.4" x14ac:dyDescent="0.3">
      <c r="A1132" s="7">
        <v>575</v>
      </c>
      <c r="B1132" s="7" t="s">
        <v>5682</v>
      </c>
      <c r="D1132" s="8" t="s">
        <v>5683</v>
      </c>
      <c r="E1132" s="19" t="s">
        <v>5684</v>
      </c>
      <c r="F1132" s="19" t="s">
        <v>5684</v>
      </c>
      <c r="G1132" s="19" t="s">
        <v>5685</v>
      </c>
      <c r="H1132" s="19">
        <v>1</v>
      </c>
      <c r="I1132" s="19">
        <v>2024</v>
      </c>
      <c r="J1132" s="19" t="s">
        <v>45</v>
      </c>
      <c r="K1132" s="19" t="s">
        <v>5276</v>
      </c>
      <c r="L1132" s="19" t="s">
        <v>213</v>
      </c>
      <c r="M1132" s="19" t="s">
        <v>68</v>
      </c>
      <c r="N1132" s="19" t="s">
        <v>5431</v>
      </c>
      <c r="O1132" s="19" t="s">
        <v>5686</v>
      </c>
      <c r="P1132" s="19" t="s">
        <v>51</v>
      </c>
      <c r="Q1132" s="9" t="s">
        <v>5687</v>
      </c>
      <c r="R1132" s="20">
        <v>3.2</v>
      </c>
      <c r="S1132" s="20">
        <v>6.25</v>
      </c>
      <c r="T1132" s="20">
        <v>3</v>
      </c>
      <c r="U1132" s="20" t="s">
        <v>397</v>
      </c>
      <c r="V1132" s="21">
        <f>_xlfn.XLOOKUP(D1132,'[4]Gen. Real'!$A$2:$A$1168,'[4]Gen. Real'!$C$2:$C$1168,"-",0)</f>
        <v>3.3557800000000007</v>
      </c>
      <c r="W1132" s="22"/>
      <c r="X1132" s="22" t="str">
        <f>_xlfn.XLOOKUP(D1132,[4]Vertimiento!$J$2:$J$119,[4]Vertimiento!$K$2:$K$119,"-",0)</f>
        <v>-</v>
      </c>
      <c r="Y1132" s="23" t="str">
        <f t="shared" si="68"/>
        <v>-</v>
      </c>
      <c r="Z1132" s="19" t="str">
        <f>_xlfn.XLOOKUP(D1132,[4]Cmg!$I$4:$I$99,[4]Cmg!$M$4:$M$99,"----",0,1)</f>
        <v>----</v>
      </c>
      <c r="AA1132" s="19" t="str">
        <f>_xlfn.XLOOKUP(D1132,[4]Cmg!$A$4:$A$101,[4]Cmg!$B$4:$B$101,"----",0,1)</f>
        <v>----</v>
      </c>
      <c r="AB1132" s="19" t="str">
        <f>_xlfn.XLOOKUP(D1132,[4]Cmg!$E$4:$E$101,[4]Cmg!$F$4:$F$101,"----",0,1)</f>
        <v>----</v>
      </c>
      <c r="AC1132" s="19" t="str">
        <f>_xlfn.XLOOKUP(D1132,[4]Cmg!$O$4:$O$101,[4]Cmg!$P$4:$P$101,"----",0,1)</f>
        <v>----</v>
      </c>
      <c r="AD1132" s="24" t="str">
        <f>_xlfn.XLOOKUP(D1132,[4]Cmg!$S$4:$S$101,[4]Cmg!$U$4:$U$101,"----",0,1)</f>
        <v>----</v>
      </c>
      <c r="AG1132" s="25">
        <f>IFERROR(SUMIFS('[4]BD Unidades'!$AH:$AH,'[4]BD Unidades'!$A:$A,'BD Centrales 2024'!$A1132),"-")</f>
        <v>3</v>
      </c>
      <c r="AH1132" s="25">
        <f>SUMIFS('[4]BD Unidades'!$AJ$3:$AJ$1424,'[4]BD Unidades'!$A$3:$A$1424,$A1132)</f>
        <v>7420.8750000000009</v>
      </c>
      <c r="AI1132" s="25">
        <f>SUMIFS('[4]BD Unidades'!$AL$3:$AL$1424,'[4]BD Unidades'!$A$3:$A$1424,$A1132)</f>
        <v>0</v>
      </c>
      <c r="AJ1132" s="26">
        <f t="shared" si="69"/>
        <v>0</v>
      </c>
      <c r="AK1132" s="27">
        <f>IFERROR(SUMIFS('[4]BD Unidades'!$AO$3:$AO$1424,'[4]BD Unidades'!$A$3:$A$1424,$A1132),"-")</f>
        <v>0</v>
      </c>
      <c r="AL1132" s="27">
        <f>IFERROR(SUMIFS('[4]BD Unidades'!$AQ$3:$AQ$1424,'[4]BD Unidades'!$A$3:$A$1424,$A1132),"-")</f>
        <v>0</v>
      </c>
      <c r="AM1132" s="27">
        <f>IFERROR(SUMIFS('[4]BD Unidades'!$AS$3:$AS$1424,'[4]BD Unidades'!$A$3:$A$1424,$A1132),"-")</f>
        <v>0</v>
      </c>
      <c r="AN1132" s="27">
        <f>IFERROR(SUMIFS('[4]BD Unidades'!$AU$3:$AU$1424,'[4]BD Unidades'!$A$3:$A$1424,$A1132),"-")</f>
        <v>0</v>
      </c>
      <c r="AO1132" s="27">
        <f>IFERROR(SUMIFS('[4]BD Unidades'!$AW$3:$AW$1424,'[4]BD Unidades'!$A$3:$A$1424,$A1132),"-")</f>
        <v>0</v>
      </c>
      <c r="AP1132" s="27">
        <f>IFERROR(SUMIFS('[4]BD Unidades'!$AY$3:$AY$1424,'[4]BD Unidades'!$A$3:$A$1424,$A1132),"-")</f>
        <v>0</v>
      </c>
      <c r="AQ1132" s="25">
        <f>IFERROR(SUMIFS('[4]BD Unidades'!$AZ$3:$AZ$1424,'[4]BD Unidades'!$A$3:$A$1424,$A1132),"-")</f>
        <v>3</v>
      </c>
      <c r="AR1132" s="25">
        <f>IFERROR(SUMIFS('[4]BD Unidades'!$BA$3:$BA$1424,'[4]BD Unidades'!$A$3:$A$1424,$A1132),"-")</f>
        <v>3</v>
      </c>
      <c r="AS1132" s="28">
        <f>SUMIFS('[4]BD Unidades'!$BC$3:$BC$1424,'[4]BD Unidades'!$A$3:$A$1424,$A1132)</f>
        <v>6.1157972668949533E-2</v>
      </c>
      <c r="AT1132" s="28">
        <f>SUMIFS('[4]BD Unidades'!$BE$3:$BE$1424,'[4]BD Unidades'!$A$3:$A$1424,$A1132)</f>
        <v>0.93018912226775996</v>
      </c>
      <c r="AU1132" s="29">
        <f t="shared" si="70"/>
        <v>0.87330064135115415</v>
      </c>
      <c r="AV1132" s="30">
        <f t="shared" si="71"/>
        <v>6.25E-2</v>
      </c>
      <c r="AW1132" s="25">
        <f>IFERROR(SUMIFS('[4]BD Unidades'!$BI$3:$BI$1424,'[4]BD Unidades'!$A$3:$A$1424,$A1132),"-")</f>
        <v>2.7824258430614779</v>
      </c>
      <c r="AX1132" s="25">
        <f>IFERROR(SUMIFS('[4]BD Unidades'!$BJ$3:$BJ$1424,'[4]BD Unidades'!$A$3:$A$1424,$A1132),"-")</f>
        <v>1.7881063610742343</v>
      </c>
    </row>
    <row r="1133" spans="1:50" ht="14.4" x14ac:dyDescent="0.3">
      <c r="A1133" s="7">
        <v>587</v>
      </c>
      <c r="B1133" s="7" t="s">
        <v>5516</v>
      </c>
      <c r="D1133" s="8" t="s">
        <v>5517</v>
      </c>
      <c r="E1133" s="19" t="s">
        <v>5518</v>
      </c>
      <c r="F1133" s="19" t="s">
        <v>5518</v>
      </c>
      <c r="G1133" s="19" t="s">
        <v>5519</v>
      </c>
      <c r="H1133" s="19">
        <v>6</v>
      </c>
      <c r="I1133" s="19">
        <v>2024</v>
      </c>
      <c r="J1133" s="19" t="s">
        <v>45</v>
      </c>
      <c r="K1133" s="19" t="s">
        <v>5267</v>
      </c>
      <c r="L1133" s="19" t="s">
        <v>213</v>
      </c>
      <c r="M1133" s="19" t="s">
        <v>90</v>
      </c>
      <c r="N1133" s="19" t="s">
        <v>868</v>
      </c>
      <c r="O1133" s="19" t="s">
        <v>868</v>
      </c>
      <c r="P1133" s="19" t="s">
        <v>51</v>
      </c>
      <c r="Q1133" s="9" t="s">
        <v>1287</v>
      </c>
      <c r="R1133" s="20">
        <v>3</v>
      </c>
      <c r="S1133" s="20">
        <v>0.5</v>
      </c>
      <c r="T1133" s="20">
        <v>2.9849999999999999</v>
      </c>
      <c r="U1133" s="20" t="s">
        <v>397</v>
      </c>
      <c r="V1133" s="21">
        <f>_xlfn.XLOOKUP(D1133,'[4]Gen. Real'!$A$2:$A$1168,'[4]Gen. Real'!$C$2:$C$1168,"-",0)</f>
        <v>1.6660000000000001E-2</v>
      </c>
      <c r="W1133" s="22"/>
      <c r="X1133" s="22" t="str">
        <f>_xlfn.XLOOKUP(D1133,[4]Vertimiento!$J$2:$J$119,[4]Vertimiento!$K$2:$K$119,"-",0)</f>
        <v>-</v>
      </c>
      <c r="Y1133" s="23" t="str">
        <f t="shared" si="68"/>
        <v>-</v>
      </c>
      <c r="Z1133" s="19" t="str">
        <f>_xlfn.XLOOKUP(D1133,[4]Cmg!$I$4:$I$99,[4]Cmg!$M$4:$M$99,"----",0,1)</f>
        <v>----</v>
      </c>
      <c r="AA1133" s="19" t="str">
        <f>_xlfn.XLOOKUP(D1133,[4]Cmg!$A$4:$A$101,[4]Cmg!$B$4:$B$101,"----",0,1)</f>
        <v>----</v>
      </c>
      <c r="AB1133" s="19" t="str">
        <f>_xlfn.XLOOKUP(D1133,[4]Cmg!$E$4:$E$101,[4]Cmg!$F$4:$F$101,"----",0,1)</f>
        <v>----</v>
      </c>
      <c r="AC1133" s="19" t="str">
        <f>_xlfn.XLOOKUP(D1133,[4]Cmg!$O$4:$O$101,[4]Cmg!$P$4:$P$101,"----",0,1)</f>
        <v>----</v>
      </c>
      <c r="AD1133" s="24" t="str">
        <f>_xlfn.XLOOKUP(D1133,[4]Cmg!$S$4:$S$101,[4]Cmg!$U$4:$U$101,"----",0,1)</f>
        <v>----</v>
      </c>
      <c r="AG1133" s="25">
        <f>IFERROR(SUMIFS('[4]BD Unidades'!$AH:$AH,'[4]BD Unidades'!$A:$A,'BD Centrales 2024'!$A1133),"-")</f>
        <v>3</v>
      </c>
      <c r="AH1133" s="25">
        <f>SUMIFS('[4]BD Unidades'!$AJ$3:$AJ$1424,'[4]BD Unidades'!$A$3:$A$1424,$A1133)</f>
        <v>8784</v>
      </c>
      <c r="AI1133" s="25">
        <f>SUMIFS('[4]BD Unidades'!$AL$3:$AL$1424,'[4]BD Unidades'!$A$3:$A$1424,$A1133)</f>
        <v>0</v>
      </c>
      <c r="AJ1133" s="26">
        <f t="shared" si="69"/>
        <v>0</v>
      </c>
      <c r="AK1133" s="27">
        <f>IFERROR(SUMIFS('[4]BD Unidades'!$AO$3:$AO$1424,'[4]BD Unidades'!$A$3:$A$1424,$A1133),"-")</f>
        <v>0</v>
      </c>
      <c r="AL1133" s="27">
        <f>IFERROR(SUMIFS('[4]BD Unidades'!$AQ$3:$AQ$1424,'[4]BD Unidades'!$A$3:$A$1424,$A1133),"-")</f>
        <v>0</v>
      </c>
      <c r="AM1133" s="27">
        <f>IFERROR(SUMIFS('[4]BD Unidades'!$AS$3:$AS$1424,'[4]BD Unidades'!$A$3:$A$1424,$A1133),"-")</f>
        <v>0</v>
      </c>
      <c r="AN1133" s="27">
        <f>IFERROR(SUMIFS('[4]BD Unidades'!$AU$3:$AU$1424,'[4]BD Unidades'!$A$3:$A$1424,$A1133),"-")</f>
        <v>0</v>
      </c>
      <c r="AO1133" s="27">
        <f>IFERROR(SUMIFS('[4]BD Unidades'!$AW$3:$AW$1424,'[4]BD Unidades'!$A$3:$A$1424,$A1133),"-")</f>
        <v>0</v>
      </c>
      <c r="AP1133" s="27">
        <f>IFERROR(SUMIFS('[4]BD Unidades'!$AY$3:$AY$1424,'[4]BD Unidades'!$A$3:$A$1424,$A1133),"-")</f>
        <v>0</v>
      </c>
      <c r="AQ1133" s="25">
        <f>IFERROR(SUMIFS('[4]BD Unidades'!$AZ$3:$AZ$1424,'[4]BD Unidades'!$A$3:$A$1424,$A1133),"-")</f>
        <v>3</v>
      </c>
      <c r="AR1133" s="25">
        <f>IFERROR(SUMIFS('[4]BD Unidades'!$BA$3:$BA$1424,'[4]BD Unidades'!$A$3:$A$1424,$A1133),"-")</f>
        <v>3</v>
      </c>
      <c r="AS1133" s="28">
        <f>SUMIFS('[4]BD Unidades'!$BC$3:$BC$1424,'[4]BD Unidades'!$A$3:$A$1424,$A1133)</f>
        <v>1E-4</v>
      </c>
      <c r="AT1133" s="28">
        <f>SUMIFS('[4]BD Unidades'!$BE$3:$BE$1424,'[4]BD Unidades'!$A$3:$A$1424,$A1133)</f>
        <v>1</v>
      </c>
      <c r="AU1133" s="29">
        <f t="shared" si="70"/>
        <v>0.99990000000000001</v>
      </c>
      <c r="AV1133" s="30">
        <f t="shared" si="71"/>
        <v>5.0000000000000001E-3</v>
      </c>
      <c r="AW1133" s="25">
        <f>IFERROR(SUMIFS('[4]BD Unidades'!$BI$3:$BI$1424,'[4]BD Unidades'!$A$3:$A$1424,$A1133),"-")</f>
        <v>2.9847014999999959</v>
      </c>
      <c r="AX1133" s="25">
        <f>IFERROR(SUMIFS('[4]BD Unidades'!$BJ$3:$BJ$1424,'[4]BD Unidades'!$A$3:$A$1424,$A1133),"-")</f>
        <v>1.9180973866263364</v>
      </c>
    </row>
    <row r="1134" spans="1:50" ht="14.4" x14ac:dyDescent="0.3">
      <c r="A1134" s="7">
        <v>588</v>
      </c>
      <c r="B1134" s="7" t="s">
        <v>5538</v>
      </c>
      <c r="D1134" s="8" t="s">
        <v>5539</v>
      </c>
      <c r="E1134" s="19" t="s">
        <v>5540</v>
      </c>
      <c r="F1134" s="19" t="s">
        <v>5540</v>
      </c>
      <c r="G1134" s="19" t="s">
        <v>5541</v>
      </c>
      <c r="H1134" s="19">
        <v>6</v>
      </c>
      <c r="I1134" s="19">
        <v>2024</v>
      </c>
      <c r="J1134" s="19" t="s">
        <v>45</v>
      </c>
      <c r="K1134" s="19" t="s">
        <v>5267</v>
      </c>
      <c r="L1134" s="19" t="s">
        <v>213</v>
      </c>
      <c r="M1134" s="19" t="s">
        <v>106</v>
      </c>
      <c r="N1134" s="19" t="s">
        <v>107</v>
      </c>
      <c r="O1134" s="19" t="s">
        <v>108</v>
      </c>
      <c r="P1134" s="19" t="s">
        <v>51</v>
      </c>
      <c r="Q1134" s="9" t="s">
        <v>1287</v>
      </c>
      <c r="R1134" s="20">
        <v>3</v>
      </c>
      <c r="S1134" s="20">
        <v>0.5</v>
      </c>
      <c r="T1134" s="20">
        <v>2.9849999999999999</v>
      </c>
      <c r="U1134" s="20" t="s">
        <v>397</v>
      </c>
      <c r="V1134" s="21">
        <f>_xlfn.XLOOKUP(D1134,'[4]Gen. Real'!$A$2:$A$1168,'[4]Gen. Real'!$C$2:$C$1168,"-",0)</f>
        <v>1.8020000000000001E-2</v>
      </c>
      <c r="W1134" s="22"/>
      <c r="X1134" s="22" t="str">
        <f>_xlfn.XLOOKUP(D1134,[4]Vertimiento!$J$2:$J$119,[4]Vertimiento!$K$2:$K$119,"-",0)</f>
        <v>-</v>
      </c>
      <c r="Y1134" s="23" t="str">
        <f t="shared" si="68"/>
        <v>-</v>
      </c>
      <c r="Z1134" s="19" t="str">
        <f>_xlfn.XLOOKUP(D1134,[4]Cmg!$I$4:$I$99,[4]Cmg!$M$4:$M$99,"----",0,1)</f>
        <v>----</v>
      </c>
      <c r="AA1134" s="19" t="str">
        <f>_xlfn.XLOOKUP(D1134,[4]Cmg!$A$4:$A$101,[4]Cmg!$B$4:$B$101,"----",0,1)</f>
        <v>----</v>
      </c>
      <c r="AB1134" s="19" t="str">
        <f>_xlfn.XLOOKUP(D1134,[4]Cmg!$E$4:$E$101,[4]Cmg!$F$4:$F$101,"----",0,1)</f>
        <v>----</v>
      </c>
      <c r="AC1134" s="19" t="str">
        <f>_xlfn.XLOOKUP(D1134,[4]Cmg!$O$4:$O$101,[4]Cmg!$P$4:$P$101,"----",0,1)</f>
        <v>----</v>
      </c>
      <c r="AD1134" s="24" t="str">
        <f>_xlfn.XLOOKUP(D1134,[4]Cmg!$S$4:$S$101,[4]Cmg!$U$4:$U$101,"----",0,1)</f>
        <v>----</v>
      </c>
      <c r="AG1134" s="25">
        <f>IFERROR(SUMIFS('[4]BD Unidades'!$AH:$AH,'[4]BD Unidades'!$A:$A,'BD Centrales 2024'!$A1134),"-")</f>
        <v>3</v>
      </c>
      <c r="AH1134" s="25">
        <f>SUMIFS('[4]BD Unidades'!$AJ$3:$AJ$1424,'[4]BD Unidades'!$A$3:$A$1424,$A1134)</f>
        <v>8783</v>
      </c>
      <c r="AI1134" s="25">
        <f>SUMIFS('[4]BD Unidades'!$AL$3:$AL$1424,'[4]BD Unidades'!$A$3:$A$1424,$A1134)</f>
        <v>1</v>
      </c>
      <c r="AJ1134" s="26">
        <f t="shared" si="69"/>
        <v>1.1384335154826958E-4</v>
      </c>
      <c r="AK1134" s="27">
        <f>IFERROR(SUMIFS('[4]BD Unidades'!$AO$3:$AO$1424,'[4]BD Unidades'!$A$3:$A$1424,$A1134),"-")</f>
        <v>0</v>
      </c>
      <c r="AL1134" s="27">
        <f>IFERROR(SUMIFS('[4]BD Unidades'!$AQ$3:$AQ$1424,'[4]BD Unidades'!$A$3:$A$1424,$A1134),"-")</f>
        <v>0</v>
      </c>
      <c r="AM1134" s="27">
        <f>IFERROR(SUMIFS('[4]BD Unidades'!$AS$3:$AS$1424,'[4]BD Unidades'!$A$3:$A$1424,$A1134),"-")</f>
        <v>0</v>
      </c>
      <c r="AN1134" s="27">
        <f>IFERROR(SUMIFS('[4]BD Unidades'!$AU$3:$AU$1424,'[4]BD Unidades'!$A$3:$A$1424,$A1134),"-")</f>
        <v>0</v>
      </c>
      <c r="AO1134" s="27">
        <f>IFERROR(SUMIFS('[4]BD Unidades'!$AW$3:$AW$1424,'[4]BD Unidades'!$A$3:$A$1424,$A1134),"-")</f>
        <v>0</v>
      </c>
      <c r="AP1134" s="27">
        <f>IFERROR(SUMIFS('[4]BD Unidades'!$AY$3:$AY$1424,'[4]BD Unidades'!$A$3:$A$1424,$A1134),"-")</f>
        <v>0</v>
      </c>
      <c r="AQ1134" s="25">
        <f>IFERROR(SUMIFS('[4]BD Unidades'!$AZ$3:$AZ$1424,'[4]BD Unidades'!$A$3:$A$1424,$A1134),"-")</f>
        <v>3</v>
      </c>
      <c r="AR1134" s="25">
        <f>IFERROR(SUMIFS('[4]BD Unidades'!$BA$3:$BA$1424,'[4]BD Unidades'!$A$3:$A$1424,$A1134),"-")</f>
        <v>3</v>
      </c>
      <c r="AS1134" s="28">
        <f>SUMIFS('[4]BD Unidades'!$BC$3:$BC$1424,'[4]BD Unidades'!$A$3:$A$1424,$A1134)</f>
        <v>1E-4</v>
      </c>
      <c r="AT1134" s="28">
        <f>SUMIFS('[4]BD Unidades'!$BE$3:$BE$1424,'[4]BD Unidades'!$A$3:$A$1424,$A1134)</f>
        <v>1</v>
      </c>
      <c r="AU1134" s="29">
        <f t="shared" si="70"/>
        <v>0.99990000000000001</v>
      </c>
      <c r="AV1134" s="30">
        <f t="shared" si="71"/>
        <v>5.0000000000000001E-3</v>
      </c>
      <c r="AW1134" s="25">
        <f>IFERROR(SUMIFS('[4]BD Unidades'!$BI$3:$BI$1424,'[4]BD Unidades'!$A$3:$A$1424,$A1134),"-")</f>
        <v>2.9847014999999959</v>
      </c>
      <c r="AX1134" s="25">
        <f>IFERROR(SUMIFS('[4]BD Unidades'!$BJ$3:$BJ$1424,'[4]BD Unidades'!$A$3:$A$1424,$A1134),"-")</f>
        <v>1.9180973866263364</v>
      </c>
    </row>
    <row r="1135" spans="1:50" ht="14.4" x14ac:dyDescent="0.3">
      <c r="A1135" s="7">
        <v>591</v>
      </c>
      <c r="B1135" s="7" t="s">
        <v>5342</v>
      </c>
      <c r="D1135" s="8" t="s">
        <v>5343</v>
      </c>
      <c r="E1135" s="19" t="s">
        <v>1237</v>
      </c>
      <c r="F1135" s="19" t="s">
        <v>5344</v>
      </c>
      <c r="G1135" s="19" t="s">
        <v>5345</v>
      </c>
      <c r="H1135" s="19">
        <v>2</v>
      </c>
      <c r="I1135" s="19">
        <v>2024</v>
      </c>
      <c r="J1135" s="19" t="s">
        <v>45</v>
      </c>
      <c r="K1135" s="19" t="s">
        <v>5267</v>
      </c>
      <c r="L1135" s="19" t="s">
        <v>213</v>
      </c>
      <c r="M1135" s="19" t="s">
        <v>82</v>
      </c>
      <c r="N1135" s="19" t="s">
        <v>4091</v>
      </c>
      <c r="O1135" s="19" t="s">
        <v>4930</v>
      </c>
      <c r="P1135" s="19" t="s">
        <v>51</v>
      </c>
      <c r="Q1135" s="9" t="s">
        <v>5347</v>
      </c>
      <c r="R1135" s="20">
        <v>3</v>
      </c>
      <c r="S1135" s="20">
        <v>1.5</v>
      </c>
      <c r="T1135" s="20">
        <v>2.9550000000000001</v>
      </c>
      <c r="U1135" s="20" t="s">
        <v>397</v>
      </c>
      <c r="V1135" s="21">
        <f>_xlfn.XLOOKUP(D1135,'[4]Gen. Real'!$A$2:$A$1168,'[4]Gen. Real'!$C$2:$C$1168,"-",0)</f>
        <v>0</v>
      </c>
      <c r="W1135" s="22"/>
      <c r="X1135" s="22" t="str">
        <f>_xlfn.XLOOKUP(D1135,[4]Vertimiento!$J$2:$J$119,[4]Vertimiento!$K$2:$K$119,"-",0)</f>
        <v>-</v>
      </c>
      <c r="Y1135" s="23" t="str">
        <f t="shared" si="68"/>
        <v>-</v>
      </c>
      <c r="Z1135" s="19" t="str">
        <f>_xlfn.XLOOKUP(D1135,[4]Cmg!$I$4:$I$99,[4]Cmg!$M$4:$M$99,"----",0,1)</f>
        <v>----</v>
      </c>
      <c r="AA1135" s="19" t="str">
        <f>_xlfn.XLOOKUP(D1135,[4]Cmg!$A$4:$A$101,[4]Cmg!$B$4:$B$101,"----",0,1)</f>
        <v>----</v>
      </c>
      <c r="AB1135" s="19" t="str">
        <f>_xlfn.XLOOKUP(D1135,[4]Cmg!$E$4:$E$101,[4]Cmg!$F$4:$F$101,"----",0,1)</f>
        <v>----</v>
      </c>
      <c r="AC1135" s="19" t="str">
        <f>_xlfn.XLOOKUP(D1135,[4]Cmg!$O$4:$O$101,[4]Cmg!$P$4:$P$101,"----",0,1)</f>
        <v>----</v>
      </c>
      <c r="AD1135" s="24" t="str">
        <f>_xlfn.XLOOKUP(D1135,[4]Cmg!$S$4:$S$101,[4]Cmg!$U$4:$U$101,"----",0,1)</f>
        <v>----</v>
      </c>
      <c r="AG1135" s="25">
        <f>IFERROR(SUMIFS('[4]BD Unidades'!$AH:$AH,'[4]BD Unidades'!$A:$A,'BD Centrales 2024'!$A1135),"-")</f>
        <v>2.9707840453999999</v>
      </c>
      <c r="AH1135" s="25">
        <f>SUMIFS('[4]BD Unidades'!$AJ$3:$AJ$1424,'[4]BD Unidades'!$A$3:$A$1424,$A1135)</f>
        <v>8784</v>
      </c>
      <c r="AI1135" s="25">
        <f>SUMIFS('[4]BD Unidades'!$AL$3:$AL$1424,'[4]BD Unidades'!$A$3:$A$1424,$A1135)</f>
        <v>0</v>
      </c>
      <c r="AJ1135" s="26">
        <f t="shared" si="69"/>
        <v>0</v>
      </c>
      <c r="AK1135" s="27">
        <f>IFERROR(SUMIFS('[4]BD Unidades'!$AO$3:$AO$1424,'[4]BD Unidades'!$A$3:$A$1424,$A1135),"-")</f>
        <v>0</v>
      </c>
      <c r="AL1135" s="27">
        <f>IFERROR(SUMIFS('[4]BD Unidades'!$AQ$3:$AQ$1424,'[4]BD Unidades'!$A$3:$A$1424,$A1135),"-")</f>
        <v>0</v>
      </c>
      <c r="AM1135" s="27">
        <f>IFERROR(SUMIFS('[4]BD Unidades'!$AS$3:$AS$1424,'[4]BD Unidades'!$A$3:$A$1424,$A1135),"-")</f>
        <v>0</v>
      </c>
      <c r="AN1135" s="27">
        <f>IFERROR(SUMIFS('[4]BD Unidades'!$AU$3:$AU$1424,'[4]BD Unidades'!$A$3:$A$1424,$A1135),"-")</f>
        <v>0</v>
      </c>
      <c r="AO1135" s="27">
        <f>IFERROR(SUMIFS('[4]BD Unidades'!$AW$3:$AW$1424,'[4]BD Unidades'!$A$3:$A$1424,$A1135),"-")</f>
        <v>0</v>
      </c>
      <c r="AP1135" s="27">
        <f>IFERROR(SUMIFS('[4]BD Unidades'!$AY$3:$AY$1424,'[4]BD Unidades'!$A$3:$A$1424,$A1135),"-")</f>
        <v>0</v>
      </c>
      <c r="AQ1135" s="25">
        <f>IFERROR(SUMIFS('[4]BD Unidades'!$AZ$3:$AZ$1424,'[4]BD Unidades'!$A$3:$A$1424,$A1135),"-")</f>
        <v>2.9707840453999999</v>
      </c>
      <c r="AR1135" s="25">
        <f>IFERROR(SUMIFS('[4]BD Unidades'!$BA$3:$BA$1424,'[4]BD Unidades'!$A$3:$A$1424,$A1135),"-")</f>
        <v>3</v>
      </c>
      <c r="AS1135" s="28">
        <f>SUMIFS('[4]BD Unidades'!$BC$3:$BC$1424,'[4]BD Unidades'!$A$3:$A$1424,$A1135)</f>
        <v>1E-4</v>
      </c>
      <c r="AT1135" s="28">
        <f>SUMIFS('[4]BD Unidades'!$BE$3:$BE$1424,'[4]BD Unidades'!$A$3:$A$1424,$A1135)</f>
        <v>1</v>
      </c>
      <c r="AU1135" s="29">
        <f t="shared" si="70"/>
        <v>0.99990000000000001</v>
      </c>
      <c r="AV1135" s="30">
        <f t="shared" si="71"/>
        <v>1.4999999999999999E-2</v>
      </c>
      <c r="AW1135" s="25">
        <f>IFERROR(SUMIFS('[4]BD Unidades'!$BI$3:$BI$1424,'[4]BD Unidades'!$A$3:$A$1424,$A1135),"-")</f>
        <v>2.9259296624905278</v>
      </c>
      <c r="AX1135" s="25">
        <f>IFERROR(SUMIFS('[4]BD Unidades'!$BJ$3:$BJ$1424,'[4]BD Unidades'!$A$3:$A$1424,$A1135),"-")</f>
        <v>1.7706225135610016</v>
      </c>
    </row>
    <row r="1136" spans="1:50" ht="14.4" x14ac:dyDescent="0.3">
      <c r="A1136" s="7">
        <v>596</v>
      </c>
      <c r="B1136" s="7" t="s">
        <v>5348</v>
      </c>
      <c r="D1136" s="8" t="s">
        <v>5349</v>
      </c>
      <c r="E1136" s="19" t="s">
        <v>1237</v>
      </c>
      <c r="F1136" s="19" t="s">
        <v>5350</v>
      </c>
      <c r="G1136" s="19" t="s">
        <v>5351</v>
      </c>
      <c r="H1136" s="19">
        <v>8</v>
      </c>
      <c r="I1136" s="19">
        <v>2024</v>
      </c>
      <c r="J1136" s="19" t="s">
        <v>45</v>
      </c>
      <c r="K1136" s="19" t="s">
        <v>5267</v>
      </c>
      <c r="L1136" s="19" t="s">
        <v>213</v>
      </c>
      <c r="M1136" s="19" t="s">
        <v>164</v>
      </c>
      <c r="N1136" s="19" t="s">
        <v>707</v>
      </c>
      <c r="O1136" s="19" t="s">
        <v>1011</v>
      </c>
      <c r="P1136" s="19" t="s">
        <v>51</v>
      </c>
      <c r="Q1136" s="9" t="s">
        <v>5352</v>
      </c>
      <c r="R1136" s="20">
        <v>3</v>
      </c>
      <c r="S1136" s="20">
        <v>0</v>
      </c>
      <c r="T1136" s="20">
        <v>2.99</v>
      </c>
      <c r="U1136" s="20" t="s">
        <v>397</v>
      </c>
      <c r="V1136" s="21">
        <f>_xlfn.XLOOKUP(D1136,'[4]Gen. Real'!$A$2:$A$1168,'[4]Gen. Real'!$C$2:$C$1168,"-",0)</f>
        <v>0</v>
      </c>
      <c r="W1136" s="22"/>
      <c r="X1136" s="22" t="str">
        <f>_xlfn.XLOOKUP(D1136,[4]Vertimiento!$J$2:$J$119,[4]Vertimiento!$K$2:$K$119,"-",0)</f>
        <v>-</v>
      </c>
      <c r="Y1136" s="23" t="str">
        <f t="shared" si="68"/>
        <v>-</v>
      </c>
      <c r="Z1136" s="19" t="str">
        <f>_xlfn.XLOOKUP(D1136,[4]Cmg!$I$4:$I$99,[4]Cmg!$M$4:$M$99,"----",0,1)</f>
        <v>----</v>
      </c>
      <c r="AA1136" s="19" t="str">
        <f>_xlfn.XLOOKUP(D1136,[4]Cmg!$A$4:$A$101,[4]Cmg!$B$4:$B$101,"----",0,1)</f>
        <v>----</v>
      </c>
      <c r="AB1136" s="19" t="str">
        <f>_xlfn.XLOOKUP(D1136,[4]Cmg!$E$4:$E$101,[4]Cmg!$F$4:$F$101,"----",0,1)</f>
        <v>----</v>
      </c>
      <c r="AC1136" s="19" t="str">
        <f>_xlfn.XLOOKUP(D1136,[4]Cmg!$O$4:$O$101,[4]Cmg!$P$4:$P$101,"----",0,1)</f>
        <v>----</v>
      </c>
      <c r="AD1136" s="24" t="str">
        <f>_xlfn.XLOOKUP(D1136,[4]Cmg!$S$4:$S$101,[4]Cmg!$U$4:$U$101,"----",0,1)</f>
        <v>----</v>
      </c>
      <c r="AG1136" s="25">
        <f>IFERROR(SUMIFS('[4]BD Unidades'!$AH:$AH,'[4]BD Unidades'!$A:$A,'BD Centrales 2024'!$A1136),"-")</f>
        <v>3</v>
      </c>
      <c r="AH1136" s="25">
        <f>SUMIFS('[4]BD Unidades'!$AJ$3:$AJ$1424,'[4]BD Unidades'!$A$3:$A$1424,$A1136)</f>
        <v>8784</v>
      </c>
      <c r="AI1136" s="25">
        <f>SUMIFS('[4]BD Unidades'!$AL$3:$AL$1424,'[4]BD Unidades'!$A$3:$A$1424,$A1136)</f>
        <v>0</v>
      </c>
      <c r="AJ1136" s="26">
        <f t="shared" si="69"/>
        <v>0</v>
      </c>
      <c r="AK1136" s="27">
        <f>IFERROR(SUMIFS('[4]BD Unidades'!$AO$3:$AO$1424,'[4]BD Unidades'!$A$3:$A$1424,$A1136),"-")</f>
        <v>0</v>
      </c>
      <c r="AL1136" s="27">
        <f>IFERROR(SUMIFS('[4]BD Unidades'!$AQ$3:$AQ$1424,'[4]BD Unidades'!$A$3:$A$1424,$A1136),"-")</f>
        <v>0</v>
      </c>
      <c r="AM1136" s="27">
        <f>IFERROR(SUMIFS('[4]BD Unidades'!$AS$3:$AS$1424,'[4]BD Unidades'!$A$3:$A$1424,$A1136),"-")</f>
        <v>0</v>
      </c>
      <c r="AN1136" s="27">
        <f>IFERROR(SUMIFS('[4]BD Unidades'!$AU$3:$AU$1424,'[4]BD Unidades'!$A$3:$A$1424,$A1136),"-")</f>
        <v>0</v>
      </c>
      <c r="AO1136" s="27">
        <f>IFERROR(SUMIFS('[4]BD Unidades'!$AW$3:$AW$1424,'[4]BD Unidades'!$A$3:$A$1424,$A1136),"-")</f>
        <v>0</v>
      </c>
      <c r="AP1136" s="27">
        <f>IFERROR(SUMIFS('[4]BD Unidades'!$AY$3:$AY$1424,'[4]BD Unidades'!$A$3:$A$1424,$A1136),"-")</f>
        <v>0</v>
      </c>
      <c r="AQ1136" s="25">
        <f>IFERROR(SUMIFS('[4]BD Unidades'!$AZ$3:$AZ$1424,'[4]BD Unidades'!$A$3:$A$1424,$A1136),"-")</f>
        <v>3</v>
      </c>
      <c r="AR1136" s="25">
        <f>IFERROR(SUMIFS('[4]BD Unidades'!$BA$3:$BA$1424,'[4]BD Unidades'!$A$3:$A$1424,$A1136),"-")</f>
        <v>3</v>
      </c>
      <c r="AS1136" s="28">
        <f>SUMIFS('[4]BD Unidades'!$BC$3:$BC$1424,'[4]BD Unidades'!$A$3:$A$1424,$A1136)</f>
        <v>1E-4</v>
      </c>
      <c r="AT1136" s="28">
        <f>SUMIFS('[4]BD Unidades'!$BE$3:$BE$1424,'[4]BD Unidades'!$A$3:$A$1424,$A1136)</f>
        <v>1</v>
      </c>
      <c r="AU1136" s="29">
        <f t="shared" si="70"/>
        <v>0.99990000000000001</v>
      </c>
      <c r="AV1136" s="30">
        <f t="shared" si="71"/>
        <v>0</v>
      </c>
      <c r="AW1136" s="25">
        <f>IFERROR(SUMIFS('[4]BD Unidades'!$BI$3:$BI$1424,'[4]BD Unidades'!$A$3:$A$1424,$A1136),"-")</f>
        <v>2.9737025999999984</v>
      </c>
      <c r="AX1136" s="25">
        <f>IFERROR(SUMIFS('[4]BD Unidades'!$BJ$3:$BJ$1424,'[4]BD Unidades'!$A$3:$A$1424,$A1136),"-")</f>
        <v>1.9110290210474805</v>
      </c>
    </row>
    <row r="1137" spans="1:50" ht="14.4" x14ac:dyDescent="0.3">
      <c r="A1137" s="7">
        <v>610</v>
      </c>
      <c r="B1137" s="7" t="s">
        <v>6013</v>
      </c>
      <c r="D1137" s="8" t="s">
        <v>6014</v>
      </c>
      <c r="E1137" s="19" t="s">
        <v>6015</v>
      </c>
      <c r="F1137" s="19" t="s">
        <v>6015</v>
      </c>
      <c r="G1137" s="19" t="s">
        <v>6016</v>
      </c>
      <c r="H1137" s="19">
        <v>38</v>
      </c>
      <c r="I1137" s="19">
        <v>2024</v>
      </c>
      <c r="J1137" s="19" t="s">
        <v>45</v>
      </c>
      <c r="K1137" s="19" t="s">
        <v>5267</v>
      </c>
      <c r="L1137" s="19" t="s">
        <v>47</v>
      </c>
      <c r="M1137" s="19" t="s">
        <v>497</v>
      </c>
      <c r="N1137" s="19" t="s">
        <v>579</v>
      </c>
      <c r="O1137" s="19" t="s">
        <v>2882</v>
      </c>
      <c r="P1137" s="19" t="s">
        <v>51</v>
      </c>
      <c r="Q1137" s="9" t="s">
        <v>6018</v>
      </c>
      <c r="R1137" s="20">
        <v>69.163799999999995</v>
      </c>
      <c r="S1137" s="20">
        <v>1.9830000000000001</v>
      </c>
      <c r="T1137" s="20">
        <v>67.792000000000002</v>
      </c>
      <c r="U1137" s="20">
        <v>0.54</v>
      </c>
      <c r="V1137" s="21">
        <f>_xlfn.XLOOKUP(D1137,'[4]Gen. Real'!$A$2:$A$1168,'[4]Gen. Real'!$C$2:$C$1168,"-",0)</f>
        <v>1.1065799999999999</v>
      </c>
      <c r="W1137" s="22"/>
      <c r="X1137" s="22" t="str">
        <f>_xlfn.XLOOKUP(D1137,[4]Vertimiento!$J$2:$J$119,[4]Vertimiento!$K$2:$K$119,"-",0)</f>
        <v>-</v>
      </c>
      <c r="Y1137" s="23" t="str">
        <f t="shared" si="68"/>
        <v>-</v>
      </c>
      <c r="Z1137" s="19" t="str">
        <f>_xlfn.XLOOKUP(D1137,[4]Cmg!$I$4:$I$99,[4]Cmg!$M$4:$M$99,"----",0,1)</f>
        <v>----</v>
      </c>
      <c r="AA1137" s="19" t="str">
        <f>_xlfn.XLOOKUP(D1137,[4]Cmg!$A$4:$A$101,[4]Cmg!$B$4:$B$101,"----",0,1)</f>
        <v>----</v>
      </c>
      <c r="AB1137" s="19" t="str">
        <f>_xlfn.XLOOKUP(D1137,[4]Cmg!$E$4:$E$101,[4]Cmg!$F$4:$F$101,"----",0,1)</f>
        <v>----</v>
      </c>
      <c r="AC1137" s="19" t="str">
        <f>_xlfn.XLOOKUP(D1137,[4]Cmg!$O$4:$O$101,[4]Cmg!$P$4:$P$101,"----",0,1)</f>
        <v>----</v>
      </c>
      <c r="AD1137" s="24" t="str">
        <f>_xlfn.XLOOKUP(D1137,[4]Cmg!$S$4:$S$101,[4]Cmg!$U$4:$U$101,"----",0,1)</f>
        <v>----</v>
      </c>
      <c r="AG1137" s="25">
        <f>IFERROR(SUMIFS('[4]BD Unidades'!$AH:$AH,'[4]BD Unidades'!$A:$A,'BD Centrales 2024'!$A1137),"-")</f>
        <v>69.163249726775945</v>
      </c>
      <c r="AH1137" s="25">
        <f>SUMIFS('[4]BD Unidades'!$AJ$3:$AJ$1424,'[4]BD Unidades'!$A$3:$A$1424,$A1137)</f>
        <v>5320.5666666666702</v>
      </c>
      <c r="AI1137" s="25">
        <f>SUMIFS('[4]BD Unidades'!$AL$3:$AL$1424,'[4]BD Unidades'!$A$3:$A$1424,$A1137)</f>
        <v>3462.7166666666699</v>
      </c>
      <c r="AJ1137" s="26">
        <f t="shared" si="69"/>
        <v>0.39423943589811711</v>
      </c>
      <c r="AK1137" s="27">
        <f>IFERROR(SUMIFS('[4]BD Unidades'!$AO$3:$AO$1424,'[4]BD Unidades'!$A$3:$A$1424,$A1137),"-")</f>
        <v>0</v>
      </c>
      <c r="AL1137" s="27">
        <f>IFERROR(SUMIFS('[4]BD Unidades'!$AQ$3:$AQ$1424,'[4]BD Unidades'!$A$3:$A$1424,$A1137),"-")</f>
        <v>0</v>
      </c>
      <c r="AM1137" s="27">
        <f>IFERROR(SUMIFS('[4]BD Unidades'!$AS$3:$AS$1424,'[4]BD Unidades'!$A$3:$A$1424,$A1137),"-")</f>
        <v>0</v>
      </c>
      <c r="AN1137" s="27">
        <f>IFERROR(SUMIFS('[4]BD Unidades'!$AU$3:$AU$1424,'[4]BD Unidades'!$A$3:$A$1424,$A1137),"-")</f>
        <v>0</v>
      </c>
      <c r="AO1137" s="27">
        <f>IFERROR(SUMIFS('[4]BD Unidades'!$AW$3:$AW$1424,'[4]BD Unidades'!$A$3:$A$1424,$A1137),"-")</f>
        <v>0</v>
      </c>
      <c r="AP1137" s="27">
        <f>IFERROR(SUMIFS('[4]BD Unidades'!$AY$3:$AY$1424,'[4]BD Unidades'!$A$3:$A$1424,$A1137),"-")</f>
        <v>0</v>
      </c>
      <c r="AQ1137" s="25">
        <f>IFERROR(SUMIFS('[4]BD Unidades'!$AZ$3:$AZ$1424,'[4]BD Unidades'!$A$3:$A$1424,$A1137),"-")</f>
        <v>69.162736386924394</v>
      </c>
      <c r="AR1137" s="25">
        <f>IFERROR(SUMIFS('[4]BD Unidades'!$BA$3:$BA$1424,'[4]BD Unidades'!$A$3:$A$1424,$A1137),"-")</f>
        <v>69.162736386924394</v>
      </c>
      <c r="AS1137" s="28">
        <f>SUMIFS('[4]BD Unidades'!$BC$3:$BC$1424,'[4]BD Unidades'!$A$3:$A$1424,$A1137)</f>
        <v>9.4468243699567002E-3</v>
      </c>
      <c r="AT1137" s="28">
        <f>SUMIFS('[4]BD Unidades'!$BE$3:$BE$1424,'[4]BD Unidades'!$A$3:$A$1424,$A1137)</f>
        <v>1</v>
      </c>
      <c r="AU1137" s="29">
        <f t="shared" si="70"/>
        <v>0.9905531756300433</v>
      </c>
      <c r="AV1137" s="30">
        <f t="shared" si="71"/>
        <v>1.983E-2</v>
      </c>
      <c r="AW1137" s="25">
        <f>IFERROR(SUMIFS('[4]BD Unidades'!$BI$3:$BI$1424,'[4]BD Unidades'!$A$3:$A$1424,$A1137),"-")</f>
        <v>67.152882673697661</v>
      </c>
      <c r="AX1137" s="25">
        <f>IFERROR(SUMIFS('[4]BD Unidades'!$BJ$3:$BJ$1424,'[4]BD Unidades'!$A$3:$A$1424,$A1137),"-")</f>
        <v>43.155326842849995</v>
      </c>
    </row>
    <row r="1138" spans="1:50" ht="14.4" x14ac:dyDescent="0.3">
      <c r="A1138" s="7">
        <v>618</v>
      </c>
      <c r="B1138" s="7" t="s">
        <v>5841</v>
      </c>
      <c r="D1138" s="8" t="s">
        <v>5842</v>
      </c>
      <c r="E1138" s="19" t="s">
        <v>5072</v>
      </c>
      <c r="F1138" s="19" t="s">
        <v>5843</v>
      </c>
      <c r="G1138" s="19" t="s">
        <v>5844</v>
      </c>
      <c r="H1138" s="19">
        <v>6</v>
      </c>
      <c r="I1138" s="19">
        <v>2024</v>
      </c>
      <c r="J1138" s="19" t="s">
        <v>45</v>
      </c>
      <c r="K1138" s="19" t="s">
        <v>5267</v>
      </c>
      <c r="L1138" s="19" t="s">
        <v>213</v>
      </c>
      <c r="M1138" s="19" t="s">
        <v>82</v>
      </c>
      <c r="N1138" s="19" t="s">
        <v>197</v>
      </c>
      <c r="O1138" s="19" t="s">
        <v>5845</v>
      </c>
      <c r="P1138" s="19" t="s">
        <v>51</v>
      </c>
      <c r="Q1138" s="9" t="s">
        <v>1416</v>
      </c>
      <c r="R1138" s="20">
        <v>2.88</v>
      </c>
      <c r="S1138" s="20">
        <v>0.1736</v>
      </c>
      <c r="T1138" s="20">
        <v>2.875</v>
      </c>
      <c r="U1138" s="20" t="s">
        <v>397</v>
      </c>
      <c r="V1138" s="21">
        <f>_xlfn.XLOOKUP(D1138,'[4]Gen. Real'!$A$2:$A$1168,'[4]Gen. Real'!$C$2:$C$1168,"-",0)</f>
        <v>1.0534300000000003</v>
      </c>
      <c r="W1138" s="22"/>
      <c r="X1138" s="22" t="str">
        <f>_xlfn.XLOOKUP(D1138,[4]Vertimiento!$J$2:$J$119,[4]Vertimiento!$K$2:$K$119,"-",0)</f>
        <v>-</v>
      </c>
      <c r="Y1138" s="23" t="str">
        <f t="shared" si="68"/>
        <v>-</v>
      </c>
      <c r="Z1138" s="19" t="str">
        <f>_xlfn.XLOOKUP(D1138,[4]Cmg!$I$4:$I$99,[4]Cmg!$M$4:$M$99,"----",0,1)</f>
        <v>----</v>
      </c>
      <c r="AA1138" s="19" t="str">
        <f>_xlfn.XLOOKUP(D1138,[4]Cmg!$A$4:$A$101,[4]Cmg!$B$4:$B$101,"----",0,1)</f>
        <v>----</v>
      </c>
      <c r="AB1138" s="19" t="str">
        <f>_xlfn.XLOOKUP(D1138,[4]Cmg!$E$4:$E$101,[4]Cmg!$F$4:$F$101,"----",0,1)</f>
        <v>----</v>
      </c>
      <c r="AC1138" s="19" t="str">
        <f>_xlfn.XLOOKUP(D1138,[4]Cmg!$O$4:$O$101,[4]Cmg!$P$4:$P$101,"----",0,1)</f>
        <v>----</v>
      </c>
      <c r="AD1138" s="24" t="str">
        <f>_xlfn.XLOOKUP(D1138,[4]Cmg!$S$4:$S$101,[4]Cmg!$U$4:$U$101,"----",0,1)</f>
        <v>----</v>
      </c>
      <c r="AG1138" s="25">
        <f>IFERROR(SUMIFS('[4]BD Unidades'!$AH:$AH,'[4]BD Unidades'!$A:$A,'BD Centrales 2024'!$A1138),"-")</f>
        <v>2.88</v>
      </c>
      <c r="AH1138" s="25">
        <f>SUMIFS('[4]BD Unidades'!$AJ$3:$AJ$1424,'[4]BD Unidades'!$A$3:$A$1424,$A1138)</f>
        <v>8784</v>
      </c>
      <c r="AI1138" s="25">
        <f>SUMIFS('[4]BD Unidades'!$AL$3:$AL$1424,'[4]BD Unidades'!$A$3:$A$1424,$A1138)</f>
        <v>0</v>
      </c>
      <c r="AJ1138" s="26">
        <f t="shared" si="69"/>
        <v>0</v>
      </c>
      <c r="AK1138" s="27">
        <f>IFERROR(SUMIFS('[4]BD Unidades'!$AO$3:$AO$1424,'[4]BD Unidades'!$A$3:$A$1424,$A1138),"-")</f>
        <v>0</v>
      </c>
      <c r="AL1138" s="27">
        <f>IFERROR(SUMIFS('[4]BD Unidades'!$AQ$3:$AQ$1424,'[4]BD Unidades'!$A$3:$A$1424,$A1138),"-")</f>
        <v>0</v>
      </c>
      <c r="AM1138" s="27">
        <f>IFERROR(SUMIFS('[4]BD Unidades'!$AS$3:$AS$1424,'[4]BD Unidades'!$A$3:$A$1424,$A1138),"-")</f>
        <v>0</v>
      </c>
      <c r="AN1138" s="27">
        <f>IFERROR(SUMIFS('[4]BD Unidades'!$AU$3:$AU$1424,'[4]BD Unidades'!$A$3:$A$1424,$A1138),"-")</f>
        <v>0</v>
      </c>
      <c r="AO1138" s="27">
        <f>IFERROR(SUMIFS('[4]BD Unidades'!$AW$3:$AW$1424,'[4]BD Unidades'!$A$3:$A$1424,$A1138),"-")</f>
        <v>0</v>
      </c>
      <c r="AP1138" s="27">
        <f>IFERROR(SUMIFS('[4]BD Unidades'!$AY$3:$AY$1424,'[4]BD Unidades'!$A$3:$A$1424,$A1138),"-")</f>
        <v>0</v>
      </c>
      <c r="AQ1138" s="25">
        <f>IFERROR(SUMIFS('[4]BD Unidades'!$AZ$3:$AZ$1424,'[4]BD Unidades'!$A$3:$A$1424,$A1138),"-")</f>
        <v>2.88</v>
      </c>
      <c r="AR1138" s="25">
        <f>IFERROR(SUMIFS('[4]BD Unidades'!$BA$3:$BA$1424,'[4]BD Unidades'!$A$3:$A$1424,$A1138),"-")</f>
        <v>2.88</v>
      </c>
      <c r="AS1138" s="28">
        <f>SUMIFS('[4]BD Unidades'!$BC$3:$BC$1424,'[4]BD Unidades'!$A$3:$A$1424,$A1138)</f>
        <v>1E-4</v>
      </c>
      <c r="AT1138" s="28">
        <f>SUMIFS('[4]BD Unidades'!$BE$3:$BE$1424,'[4]BD Unidades'!$A$3:$A$1424,$A1138)</f>
        <v>1</v>
      </c>
      <c r="AU1138" s="29">
        <f t="shared" si="70"/>
        <v>0.99990000000000001</v>
      </c>
      <c r="AV1138" s="30">
        <f t="shared" si="71"/>
        <v>1.7360000000000001E-3</v>
      </c>
      <c r="AW1138" s="25">
        <f>IFERROR(SUMIFS('[4]BD Unidades'!$BI$3:$BI$1424,'[4]BD Unidades'!$A$3:$A$1424,$A1138),"-")</f>
        <v>2.869713</v>
      </c>
      <c r="AX1138" s="25">
        <f>IFERROR(SUMIFS('[4]BD Unidades'!$BJ$3:$BJ$1424,'[4]BD Unidades'!$A$3:$A$1424,$A1138),"-")</f>
        <v>1.736603073682101</v>
      </c>
    </row>
    <row r="1139" spans="1:50" ht="14.4" x14ac:dyDescent="0.3">
      <c r="A1139" s="7">
        <v>622</v>
      </c>
      <c r="B1139" s="7" t="s">
        <v>6128</v>
      </c>
      <c r="D1139" s="8" t="s">
        <v>6129</v>
      </c>
      <c r="E1139" s="19" t="s">
        <v>174</v>
      </c>
      <c r="F1139" s="19" t="s">
        <v>174</v>
      </c>
      <c r="G1139" s="19" t="s">
        <v>6130</v>
      </c>
      <c r="H1139" s="19">
        <v>2</v>
      </c>
      <c r="I1139" s="19">
        <v>2024</v>
      </c>
      <c r="J1139" s="19" t="s">
        <v>45</v>
      </c>
      <c r="K1139" s="19" t="s">
        <v>5267</v>
      </c>
      <c r="L1139" s="19" t="s">
        <v>213</v>
      </c>
      <c r="M1139" s="19" t="s">
        <v>68</v>
      </c>
      <c r="N1139" s="19" t="s">
        <v>68</v>
      </c>
      <c r="O1139" s="19" t="s">
        <v>178</v>
      </c>
      <c r="P1139" s="19" t="s">
        <v>51</v>
      </c>
      <c r="Q1139" s="9" t="s">
        <v>6131</v>
      </c>
      <c r="R1139" s="20">
        <v>6</v>
      </c>
      <c r="S1139" s="20">
        <v>0.5</v>
      </c>
      <c r="T1139" s="20">
        <v>5.97</v>
      </c>
      <c r="U1139" s="20" t="s">
        <v>397</v>
      </c>
      <c r="V1139" s="21">
        <f>_xlfn.XLOOKUP(D1139,'[4]Gen. Real'!$A$2:$A$1168,'[4]Gen. Real'!$C$2:$C$1168,"-",0)</f>
        <v>1.9000000000000001E-4</v>
      </c>
      <c r="W1139" s="22"/>
      <c r="X1139" s="22" t="str">
        <f>_xlfn.XLOOKUP(D1139,[4]Vertimiento!$J$2:$J$119,[4]Vertimiento!$K$2:$K$119,"-",0)</f>
        <v>-</v>
      </c>
      <c r="Y1139" s="23" t="str">
        <f t="shared" si="68"/>
        <v>-</v>
      </c>
      <c r="Z1139" s="19" t="str">
        <f>_xlfn.XLOOKUP(D1139,[4]Cmg!$I$4:$I$99,[4]Cmg!$M$4:$M$99,"----",0,1)</f>
        <v>----</v>
      </c>
      <c r="AA1139" s="19" t="str">
        <f>_xlfn.XLOOKUP(D1139,[4]Cmg!$A$4:$A$101,[4]Cmg!$B$4:$B$101,"----",0,1)</f>
        <v>----</v>
      </c>
      <c r="AB1139" s="19" t="str">
        <f>_xlfn.XLOOKUP(D1139,[4]Cmg!$E$4:$E$101,[4]Cmg!$F$4:$F$101,"----",0,1)</f>
        <v>----</v>
      </c>
      <c r="AC1139" s="19" t="str">
        <f>_xlfn.XLOOKUP(D1139,[4]Cmg!$O$4:$O$101,[4]Cmg!$P$4:$P$101,"----",0,1)</f>
        <v>----</v>
      </c>
      <c r="AD1139" s="24" t="str">
        <f>_xlfn.XLOOKUP(D1139,[4]Cmg!$S$4:$S$101,[4]Cmg!$U$4:$U$101,"----",0,1)</f>
        <v>----</v>
      </c>
      <c r="AG1139" s="25">
        <f>IFERROR(SUMIFS('[4]BD Unidades'!$AH:$AH,'[4]BD Unidades'!$A:$A,'BD Centrales 2024'!$A1139),"-")</f>
        <v>3</v>
      </c>
      <c r="AH1139" s="25">
        <f>SUMIFS('[4]BD Unidades'!$AJ$3:$AJ$1424,'[4]BD Unidades'!$A$3:$A$1424,$A1139)</f>
        <v>4392</v>
      </c>
      <c r="AI1139" s="25">
        <f>SUMIFS('[4]BD Unidades'!$AL$3:$AL$1424,'[4]BD Unidades'!$A$3:$A$1424,$A1139)</f>
        <v>0</v>
      </c>
      <c r="AJ1139" s="26">
        <f t="shared" si="69"/>
        <v>0</v>
      </c>
      <c r="AK1139" s="27">
        <f>IFERROR(SUMIFS('[4]BD Unidades'!$AO$3:$AO$1424,'[4]BD Unidades'!$A$3:$A$1424,$A1139),"-")</f>
        <v>0</v>
      </c>
      <c r="AL1139" s="27">
        <f>IFERROR(SUMIFS('[4]BD Unidades'!$AQ$3:$AQ$1424,'[4]BD Unidades'!$A$3:$A$1424,$A1139),"-")</f>
        <v>0</v>
      </c>
      <c r="AM1139" s="27">
        <f>IFERROR(SUMIFS('[4]BD Unidades'!$AS$3:$AS$1424,'[4]BD Unidades'!$A$3:$A$1424,$A1139),"-")</f>
        <v>0</v>
      </c>
      <c r="AN1139" s="27">
        <f>IFERROR(SUMIFS('[4]BD Unidades'!$AU$3:$AU$1424,'[4]BD Unidades'!$A$3:$A$1424,$A1139),"-")</f>
        <v>0</v>
      </c>
      <c r="AO1139" s="27">
        <f>IFERROR(SUMIFS('[4]BD Unidades'!$AW$3:$AW$1424,'[4]BD Unidades'!$A$3:$A$1424,$A1139),"-")</f>
        <v>0</v>
      </c>
      <c r="AP1139" s="27">
        <f>IFERROR(SUMIFS('[4]BD Unidades'!$AY$3:$AY$1424,'[4]BD Unidades'!$A$3:$A$1424,$A1139),"-")</f>
        <v>0</v>
      </c>
      <c r="AQ1139" s="25">
        <f>IFERROR(SUMIFS('[4]BD Unidades'!$AZ$3:$AZ$1424,'[4]BD Unidades'!$A$3:$A$1424,$A1139),"-")</f>
        <v>3</v>
      </c>
      <c r="AR1139" s="25">
        <f>IFERROR(SUMIFS('[4]BD Unidades'!$BA$3:$BA$1424,'[4]BD Unidades'!$A$3:$A$1424,$A1139),"-")</f>
        <v>3</v>
      </c>
      <c r="AS1139" s="28">
        <f>SUMIFS('[4]BD Unidades'!$BC$3:$BC$1424,'[4]BD Unidades'!$A$3:$A$1424,$A1139)</f>
        <v>5.0000000000000002E-5</v>
      </c>
      <c r="AT1139" s="28">
        <f>SUMIFS('[4]BD Unidades'!$BE$3:$BE$1424,'[4]BD Unidades'!$A$3:$A$1424,$A1139)</f>
        <v>0.5</v>
      </c>
      <c r="AU1139" s="29">
        <f t="shared" si="70"/>
        <v>0.499975</v>
      </c>
      <c r="AV1139" s="30">
        <f t="shared" si="71"/>
        <v>5.0000000000000001E-3</v>
      </c>
      <c r="AW1139" s="25">
        <f>IFERROR(SUMIFS('[4]BD Unidades'!$BI$3:$BI$1424,'[4]BD Unidades'!$A$3:$A$1424,$A1139),"-")</f>
        <v>2.9847014999999959</v>
      </c>
      <c r="AX1139" s="25">
        <f>IFERROR(SUMIFS('[4]BD Unidades'!$BJ$3:$BJ$1424,'[4]BD Unidades'!$A$3:$A$1424,$A1139),"-")</f>
        <v>1.9180973866263364</v>
      </c>
    </row>
    <row r="1140" spans="1:50" ht="14.4" x14ac:dyDescent="0.3">
      <c r="A1140" s="7">
        <v>623</v>
      </c>
      <c r="B1140" s="7" t="s">
        <v>6132</v>
      </c>
      <c r="D1140" s="8" t="s">
        <v>6133</v>
      </c>
      <c r="E1140" s="19" t="s">
        <v>174</v>
      </c>
      <c r="F1140" s="19" t="s">
        <v>174</v>
      </c>
      <c r="G1140" s="19" t="s">
        <v>6134</v>
      </c>
      <c r="H1140" s="19">
        <v>2</v>
      </c>
      <c r="I1140" s="19">
        <v>2024</v>
      </c>
      <c r="J1140" s="19" t="s">
        <v>45</v>
      </c>
      <c r="K1140" s="19" t="s">
        <v>5267</v>
      </c>
      <c r="L1140" s="19" t="s">
        <v>213</v>
      </c>
      <c r="M1140" s="19" t="s">
        <v>68</v>
      </c>
      <c r="N1140" s="19" t="s">
        <v>68</v>
      </c>
      <c r="O1140" s="19" t="s">
        <v>6135</v>
      </c>
      <c r="P1140" s="19" t="s">
        <v>51</v>
      </c>
      <c r="Q1140" s="9" t="s">
        <v>6131</v>
      </c>
      <c r="R1140" s="20">
        <v>3</v>
      </c>
      <c r="S1140" s="20">
        <v>0.5</v>
      </c>
      <c r="T1140" s="20">
        <v>2.9849999999999999</v>
      </c>
      <c r="U1140" s="20" t="s">
        <v>397</v>
      </c>
      <c r="V1140" s="21">
        <f>_xlfn.XLOOKUP(D1140,'[4]Gen. Real'!$A$2:$A$1168,'[4]Gen. Real'!$C$2:$C$1168,"-",0)</f>
        <v>2.2000000000000001E-4</v>
      </c>
      <c r="W1140" s="22"/>
      <c r="X1140" s="22" t="str">
        <f>_xlfn.XLOOKUP(D1140,[4]Vertimiento!$J$2:$J$119,[4]Vertimiento!$K$2:$K$119,"-",0)</f>
        <v>-</v>
      </c>
      <c r="Y1140" s="23" t="str">
        <f t="shared" si="68"/>
        <v>-</v>
      </c>
      <c r="Z1140" s="19" t="str">
        <f>_xlfn.XLOOKUP(D1140,[4]Cmg!$I$4:$I$99,[4]Cmg!$M$4:$M$99,"----",0,1)</f>
        <v>----</v>
      </c>
      <c r="AA1140" s="19" t="str">
        <f>_xlfn.XLOOKUP(D1140,[4]Cmg!$A$4:$A$101,[4]Cmg!$B$4:$B$101,"----",0,1)</f>
        <v>----</v>
      </c>
      <c r="AB1140" s="19" t="str">
        <f>_xlfn.XLOOKUP(D1140,[4]Cmg!$E$4:$E$101,[4]Cmg!$F$4:$F$101,"----",0,1)</f>
        <v>----</v>
      </c>
      <c r="AC1140" s="19" t="str">
        <f>_xlfn.XLOOKUP(D1140,[4]Cmg!$O$4:$O$101,[4]Cmg!$P$4:$P$101,"----",0,1)</f>
        <v>----</v>
      </c>
      <c r="AD1140" s="24" t="str">
        <f>_xlfn.XLOOKUP(D1140,[4]Cmg!$S$4:$S$101,[4]Cmg!$U$4:$U$101,"----",0,1)</f>
        <v>----</v>
      </c>
      <c r="AG1140" s="25">
        <f>IFERROR(SUMIFS('[4]BD Unidades'!$AH:$AH,'[4]BD Unidades'!$A:$A,'BD Centrales 2024'!$A1140),"-")</f>
        <v>3</v>
      </c>
      <c r="AH1140" s="25">
        <f>SUMIFS('[4]BD Unidades'!$AJ$3:$AJ$1424,'[4]BD Unidades'!$A$3:$A$1424,$A1140)</f>
        <v>8733.1833333333307</v>
      </c>
      <c r="AI1140" s="25">
        <f>SUMIFS('[4]BD Unidades'!$AL$3:$AL$1424,'[4]BD Unidades'!$A$3:$A$1424,$A1140)</f>
        <v>50.816666666666698</v>
      </c>
      <c r="AJ1140" s="26">
        <f t="shared" si="69"/>
        <v>5.7851396478445704E-3</v>
      </c>
      <c r="AK1140" s="27">
        <f>IFERROR(SUMIFS('[4]BD Unidades'!$AO$3:$AO$1424,'[4]BD Unidades'!$A$3:$A$1424,$A1140),"-")</f>
        <v>0</v>
      </c>
      <c r="AL1140" s="27">
        <f>IFERROR(SUMIFS('[4]BD Unidades'!$AQ$3:$AQ$1424,'[4]BD Unidades'!$A$3:$A$1424,$A1140),"-")</f>
        <v>0</v>
      </c>
      <c r="AM1140" s="27">
        <f>IFERROR(SUMIFS('[4]BD Unidades'!$AS$3:$AS$1424,'[4]BD Unidades'!$A$3:$A$1424,$A1140),"-")</f>
        <v>0</v>
      </c>
      <c r="AN1140" s="27">
        <f>IFERROR(SUMIFS('[4]BD Unidades'!$AU$3:$AU$1424,'[4]BD Unidades'!$A$3:$A$1424,$A1140),"-")</f>
        <v>0</v>
      </c>
      <c r="AO1140" s="27">
        <f>IFERROR(SUMIFS('[4]BD Unidades'!$AW$3:$AW$1424,'[4]BD Unidades'!$A$3:$A$1424,$A1140),"-")</f>
        <v>0</v>
      </c>
      <c r="AP1140" s="27">
        <f>IFERROR(SUMIFS('[4]BD Unidades'!$AY$3:$AY$1424,'[4]BD Unidades'!$A$3:$A$1424,$A1140),"-")</f>
        <v>0</v>
      </c>
      <c r="AQ1140" s="25">
        <f>IFERROR(SUMIFS('[4]BD Unidades'!$AZ$3:$AZ$1424,'[4]BD Unidades'!$A$3:$A$1424,$A1140),"-")</f>
        <v>3</v>
      </c>
      <c r="AR1140" s="25">
        <f>IFERROR(SUMIFS('[4]BD Unidades'!$BA$3:$BA$1424,'[4]BD Unidades'!$A$3:$A$1424,$A1140),"-")</f>
        <v>3</v>
      </c>
      <c r="AS1140" s="28">
        <f>SUMIFS('[4]BD Unidades'!$BC$3:$BC$1424,'[4]BD Unidades'!$A$3:$A$1424,$A1140)</f>
        <v>1E-4</v>
      </c>
      <c r="AT1140" s="28">
        <f>SUMIFS('[4]BD Unidades'!$BE$3:$BE$1424,'[4]BD Unidades'!$A$3:$A$1424,$A1140)</f>
        <v>1</v>
      </c>
      <c r="AU1140" s="29">
        <f t="shared" si="70"/>
        <v>0.99990000000000001</v>
      </c>
      <c r="AV1140" s="30">
        <f t="shared" si="71"/>
        <v>5.0000000000000001E-3</v>
      </c>
      <c r="AW1140" s="25">
        <f>IFERROR(SUMIFS('[4]BD Unidades'!$BI$3:$BI$1424,'[4]BD Unidades'!$A$3:$A$1424,$A1140),"-")</f>
        <v>2.9847014999999959</v>
      </c>
      <c r="AX1140" s="25">
        <f>IFERROR(SUMIFS('[4]BD Unidades'!$BJ$3:$BJ$1424,'[4]BD Unidades'!$A$3:$A$1424,$A1140),"-")</f>
        <v>1.9180973866263364</v>
      </c>
    </row>
    <row r="1141" spans="1:50" ht="14.4" x14ac:dyDescent="0.3">
      <c r="A1141" s="7">
        <v>624</v>
      </c>
      <c r="B1141" s="7" t="s">
        <v>6136</v>
      </c>
      <c r="D1141" s="8" t="s">
        <v>6137</v>
      </c>
      <c r="E1141" s="19" t="s">
        <v>174</v>
      </c>
      <c r="F1141" s="19" t="s">
        <v>174</v>
      </c>
      <c r="G1141" s="19" t="s">
        <v>6138</v>
      </c>
      <c r="H1141" s="19">
        <v>2</v>
      </c>
      <c r="I1141" s="19">
        <v>2024</v>
      </c>
      <c r="J1141" s="19" t="s">
        <v>45</v>
      </c>
      <c r="K1141" s="19" t="s">
        <v>5267</v>
      </c>
      <c r="L1141" s="19" t="s">
        <v>213</v>
      </c>
      <c r="M1141" s="19" t="s">
        <v>229</v>
      </c>
      <c r="N1141" s="19" t="s">
        <v>230</v>
      </c>
      <c r="O1141" s="19" t="s">
        <v>5166</v>
      </c>
      <c r="P1141" s="19" t="s">
        <v>51</v>
      </c>
      <c r="Q1141" s="9" t="s">
        <v>6131</v>
      </c>
      <c r="R1141" s="20">
        <v>3</v>
      </c>
      <c r="S1141" s="20">
        <v>0.5</v>
      </c>
      <c r="T1141" s="20">
        <v>2.9849999999999999</v>
      </c>
      <c r="U1141" s="20" t="s">
        <v>397</v>
      </c>
      <c r="V1141" s="21">
        <f>_xlfn.XLOOKUP(D1141,'[4]Gen. Real'!$A$2:$A$1168,'[4]Gen. Real'!$C$2:$C$1168,"-",0)</f>
        <v>1.1E-4</v>
      </c>
      <c r="W1141" s="22"/>
      <c r="X1141" s="22" t="str">
        <f>_xlfn.XLOOKUP(D1141,[4]Vertimiento!$J$2:$J$119,[4]Vertimiento!$K$2:$K$119,"-",0)</f>
        <v>-</v>
      </c>
      <c r="Y1141" s="23" t="str">
        <f t="shared" si="68"/>
        <v>-</v>
      </c>
      <c r="Z1141" s="19" t="str">
        <f>_xlfn.XLOOKUP(D1141,[4]Cmg!$I$4:$I$99,[4]Cmg!$M$4:$M$99,"----",0,1)</f>
        <v>----</v>
      </c>
      <c r="AA1141" s="19" t="str">
        <f>_xlfn.XLOOKUP(D1141,[4]Cmg!$A$4:$A$101,[4]Cmg!$B$4:$B$101,"----",0,1)</f>
        <v>----</v>
      </c>
      <c r="AB1141" s="19" t="str">
        <f>_xlfn.XLOOKUP(D1141,[4]Cmg!$E$4:$E$101,[4]Cmg!$F$4:$F$101,"----",0,1)</f>
        <v>----</v>
      </c>
      <c r="AC1141" s="19" t="str">
        <f>_xlfn.XLOOKUP(D1141,[4]Cmg!$O$4:$O$101,[4]Cmg!$P$4:$P$101,"----",0,1)</f>
        <v>----</v>
      </c>
      <c r="AD1141" s="24" t="str">
        <f>_xlfn.XLOOKUP(D1141,[4]Cmg!$S$4:$S$101,[4]Cmg!$U$4:$U$101,"----",0,1)</f>
        <v>----</v>
      </c>
      <c r="AG1141" s="25">
        <f>IFERROR(SUMIFS('[4]BD Unidades'!$AH:$AH,'[4]BD Unidades'!$A:$A,'BD Centrales 2024'!$A1141),"-")</f>
        <v>3</v>
      </c>
      <c r="AH1141" s="25">
        <f>SUMIFS('[4]BD Unidades'!$AJ$3:$AJ$1424,'[4]BD Unidades'!$A$3:$A$1424,$A1141)</f>
        <v>8743.8666666666704</v>
      </c>
      <c r="AI1141" s="25">
        <f>SUMIFS('[4]BD Unidades'!$AL$3:$AL$1424,'[4]BD Unidades'!$A$3:$A$1424,$A1141)</f>
        <v>40.133333333333297</v>
      </c>
      <c r="AJ1141" s="26">
        <f t="shared" si="69"/>
        <v>4.5689131754705469E-3</v>
      </c>
      <c r="AK1141" s="27">
        <f>IFERROR(SUMIFS('[4]BD Unidades'!$AO$3:$AO$1424,'[4]BD Unidades'!$A$3:$A$1424,$A1141),"-")</f>
        <v>0</v>
      </c>
      <c r="AL1141" s="27">
        <f>IFERROR(SUMIFS('[4]BD Unidades'!$AQ$3:$AQ$1424,'[4]BD Unidades'!$A$3:$A$1424,$A1141),"-")</f>
        <v>0</v>
      </c>
      <c r="AM1141" s="27">
        <f>IFERROR(SUMIFS('[4]BD Unidades'!$AS$3:$AS$1424,'[4]BD Unidades'!$A$3:$A$1424,$A1141),"-")</f>
        <v>0</v>
      </c>
      <c r="AN1141" s="27">
        <f>IFERROR(SUMIFS('[4]BD Unidades'!$AU$3:$AU$1424,'[4]BD Unidades'!$A$3:$A$1424,$A1141),"-")</f>
        <v>0</v>
      </c>
      <c r="AO1141" s="27">
        <f>IFERROR(SUMIFS('[4]BD Unidades'!$AW$3:$AW$1424,'[4]BD Unidades'!$A$3:$A$1424,$A1141),"-")</f>
        <v>0</v>
      </c>
      <c r="AP1141" s="27">
        <f>IFERROR(SUMIFS('[4]BD Unidades'!$AY$3:$AY$1424,'[4]BD Unidades'!$A$3:$A$1424,$A1141),"-")</f>
        <v>0</v>
      </c>
      <c r="AQ1141" s="25">
        <f>IFERROR(SUMIFS('[4]BD Unidades'!$AZ$3:$AZ$1424,'[4]BD Unidades'!$A$3:$A$1424,$A1141),"-")</f>
        <v>3</v>
      </c>
      <c r="AR1141" s="25">
        <f>IFERROR(SUMIFS('[4]BD Unidades'!$BA$3:$BA$1424,'[4]BD Unidades'!$A$3:$A$1424,$A1141),"-")</f>
        <v>3</v>
      </c>
      <c r="AS1141" s="28">
        <f>SUMIFS('[4]BD Unidades'!$BC$3:$BC$1424,'[4]BD Unidades'!$A$3:$A$1424,$A1141)</f>
        <v>1E-4</v>
      </c>
      <c r="AT1141" s="28">
        <f>SUMIFS('[4]BD Unidades'!$BE$3:$BE$1424,'[4]BD Unidades'!$A$3:$A$1424,$A1141)</f>
        <v>1</v>
      </c>
      <c r="AU1141" s="29">
        <f t="shared" si="70"/>
        <v>0.99990000000000001</v>
      </c>
      <c r="AV1141" s="30">
        <f t="shared" si="71"/>
        <v>5.0000000000000001E-3</v>
      </c>
      <c r="AW1141" s="25">
        <f>IFERROR(SUMIFS('[4]BD Unidades'!$BI$3:$BI$1424,'[4]BD Unidades'!$A$3:$A$1424,$A1141),"-")</f>
        <v>2.9847014999999959</v>
      </c>
      <c r="AX1141" s="25">
        <f>IFERROR(SUMIFS('[4]BD Unidades'!$BJ$3:$BJ$1424,'[4]BD Unidades'!$A$3:$A$1424,$A1141),"-")</f>
        <v>1.9180973866263364</v>
      </c>
    </row>
    <row r="1142" spans="1:50" ht="14.4" x14ac:dyDescent="0.3">
      <c r="A1142" s="7">
        <v>628</v>
      </c>
      <c r="B1142" s="7" t="s">
        <v>5969</v>
      </c>
      <c r="D1142" s="8" t="s">
        <v>5970</v>
      </c>
      <c r="E1142" s="19" t="s">
        <v>5380</v>
      </c>
      <c r="F1142" s="19" t="s">
        <v>5380</v>
      </c>
      <c r="G1142" s="19" t="s">
        <v>5971</v>
      </c>
      <c r="H1142" s="19">
        <v>83</v>
      </c>
      <c r="I1142" s="19">
        <v>2024</v>
      </c>
      <c r="J1142" s="19" t="s">
        <v>45</v>
      </c>
      <c r="K1142" s="19" t="s">
        <v>5267</v>
      </c>
      <c r="L1142" s="19" t="s">
        <v>47</v>
      </c>
      <c r="M1142" s="19" t="s">
        <v>477</v>
      </c>
      <c r="N1142" s="19" t="s">
        <v>549</v>
      </c>
      <c r="O1142" s="19" t="s">
        <v>477</v>
      </c>
      <c r="P1142" s="19" t="s">
        <v>51</v>
      </c>
      <c r="Q1142" s="9" t="s">
        <v>5972</v>
      </c>
      <c r="R1142" s="20">
        <v>153.6662</v>
      </c>
      <c r="S1142" s="20">
        <v>2.4740000000000002</v>
      </c>
      <c r="T1142" s="20">
        <v>149.8648</v>
      </c>
      <c r="U1142" s="20">
        <v>0.46800000000000003</v>
      </c>
      <c r="V1142" s="21">
        <f>_xlfn.XLOOKUP(D1142,'[4]Gen. Real'!$A$2:$A$1168,'[4]Gen. Real'!$C$2:$C$1168,"-",0)</f>
        <v>1.21844</v>
      </c>
      <c r="W1142" s="22"/>
      <c r="X1142" s="22" t="str">
        <f>_xlfn.XLOOKUP(D1142,[4]Vertimiento!$J$2:$J$119,[4]Vertimiento!$K$2:$K$119,"-",0)</f>
        <v>-</v>
      </c>
      <c r="Y1142" s="23" t="str">
        <f t="shared" si="68"/>
        <v>-</v>
      </c>
      <c r="Z1142" s="19" t="str">
        <f>_xlfn.XLOOKUP(D1142,[4]Cmg!$I$4:$I$99,[4]Cmg!$M$4:$M$99,"----",0,1)</f>
        <v>----</v>
      </c>
      <c r="AA1142" s="19" t="str">
        <f>_xlfn.XLOOKUP(D1142,[4]Cmg!$A$4:$A$101,[4]Cmg!$B$4:$B$101,"----",0,1)</f>
        <v>----</v>
      </c>
      <c r="AB1142" s="19" t="str">
        <f>_xlfn.XLOOKUP(D1142,[4]Cmg!$E$4:$E$101,[4]Cmg!$F$4:$F$101,"----",0,1)</f>
        <v>----</v>
      </c>
      <c r="AC1142" s="19" t="str">
        <f>_xlfn.XLOOKUP(D1142,[4]Cmg!$O$4:$O$101,[4]Cmg!$P$4:$P$101,"----",0,1)</f>
        <v>----</v>
      </c>
      <c r="AD1142" s="24" t="str">
        <f>_xlfn.XLOOKUP(D1142,[4]Cmg!$S$4:$S$101,[4]Cmg!$U$4:$U$101,"----",0,1)</f>
        <v>----</v>
      </c>
      <c r="AG1142" s="25">
        <f>IFERROR(SUMIFS('[4]BD Unidades'!$AH:$AH,'[4]BD Unidades'!$A:$A,'BD Centrales 2024'!$A1142),"-")</f>
        <v>153.667</v>
      </c>
      <c r="AH1142" s="25">
        <f>SUMIFS('[4]BD Unidades'!$AJ$3:$AJ$1424,'[4]BD Unidades'!$A$3:$A$1424,$A1142)</f>
        <v>8658.1</v>
      </c>
      <c r="AI1142" s="25">
        <f>SUMIFS('[4]BD Unidades'!$AL$3:$AL$1424,'[4]BD Unidades'!$A$3:$A$1424,$A1142)</f>
        <v>13.716666666666701</v>
      </c>
      <c r="AJ1142" s="26">
        <f t="shared" si="69"/>
        <v>1.581752381757767E-3</v>
      </c>
      <c r="AK1142" s="27">
        <f>IFERROR(SUMIFS('[4]BD Unidades'!$AO$3:$AO$1424,'[4]BD Unidades'!$A$3:$A$1424,$A1142),"-")</f>
        <v>0</v>
      </c>
      <c r="AL1142" s="27">
        <f>IFERROR(SUMIFS('[4]BD Unidades'!$AQ$3:$AQ$1424,'[4]BD Unidades'!$A$3:$A$1424,$A1142),"-")</f>
        <v>0</v>
      </c>
      <c r="AM1142" s="27">
        <f>IFERROR(SUMIFS('[4]BD Unidades'!$AS$3:$AS$1424,'[4]BD Unidades'!$A$3:$A$1424,$A1142),"-")</f>
        <v>0</v>
      </c>
      <c r="AN1142" s="27">
        <f>IFERROR(SUMIFS('[4]BD Unidades'!$AU$3:$AU$1424,'[4]BD Unidades'!$A$3:$A$1424,$A1142),"-")</f>
        <v>0</v>
      </c>
      <c r="AO1142" s="27">
        <f>IFERROR(SUMIFS('[4]BD Unidades'!$AW$3:$AW$1424,'[4]BD Unidades'!$A$3:$A$1424,$A1142),"-")</f>
        <v>0</v>
      </c>
      <c r="AP1142" s="27">
        <f>IFERROR(SUMIFS('[4]BD Unidades'!$AY$3:$AY$1424,'[4]BD Unidades'!$A$3:$A$1424,$A1142),"-")</f>
        <v>0</v>
      </c>
      <c r="AQ1142" s="25">
        <f>IFERROR(SUMIFS('[4]BD Unidades'!$AZ$3:$AZ$1424,'[4]BD Unidades'!$A$3:$A$1424,$A1142),"-")</f>
        <v>153.66535158107999</v>
      </c>
      <c r="AR1142" s="25">
        <f>IFERROR(SUMIFS('[4]BD Unidades'!$BA$3:$BA$1424,'[4]BD Unidades'!$A$3:$A$1424,$A1142),"-")</f>
        <v>153.66535158107999</v>
      </c>
      <c r="AS1142" s="28">
        <f>SUMIFS('[4]BD Unidades'!$BC$3:$BC$1424,'[4]BD Unidades'!$A$3:$A$1424,$A1142)</f>
        <v>1E-4</v>
      </c>
      <c r="AT1142" s="28">
        <f>SUMIFS('[4]BD Unidades'!$BE$3:$BE$1424,'[4]BD Unidades'!$A$3:$A$1424,$A1142)</f>
        <v>0.9884600789313901</v>
      </c>
      <c r="AU1142" s="29">
        <f t="shared" si="70"/>
        <v>0.98836123292349698</v>
      </c>
      <c r="AV1142" s="30">
        <f t="shared" si="71"/>
        <v>2.4740000000000002E-2</v>
      </c>
      <c r="AW1142" s="25">
        <f>IFERROR(SUMIFS('[4]BD Unidades'!$BI$3:$BI$1424,'[4]BD Unidades'!$A$3:$A$1424,$A1142),"-")</f>
        <v>148.12551750054499</v>
      </c>
      <c r="AX1142" s="25">
        <f>IFERROR(SUMIFS('[4]BD Unidades'!$BJ$3:$BJ$1424,'[4]BD Unidades'!$A$3:$A$1424,$A1142),"-")</f>
        <v>95.191820023030573</v>
      </c>
    </row>
    <row r="1143" spans="1:50" ht="14.4" x14ac:dyDescent="0.3">
      <c r="A1143" s="7">
        <v>649</v>
      </c>
      <c r="B1143" s="7" t="s">
        <v>39</v>
      </c>
      <c r="D1143" s="8" t="s">
        <v>40</v>
      </c>
      <c r="E1143" s="19" t="s">
        <v>41</v>
      </c>
      <c r="F1143" s="19" t="s">
        <v>42</v>
      </c>
      <c r="G1143" s="19" t="s">
        <v>43</v>
      </c>
      <c r="H1143" s="19">
        <v>1</v>
      </c>
      <c r="I1143" s="19">
        <v>2024</v>
      </c>
      <c r="J1143" s="19" t="s">
        <v>45</v>
      </c>
      <c r="K1143" s="19" t="s">
        <v>46</v>
      </c>
      <c r="L1143" s="19" t="s">
        <v>47</v>
      </c>
      <c r="M1143" s="19" t="s">
        <v>48</v>
      </c>
      <c r="N1143" s="19" t="s">
        <v>49</v>
      </c>
      <c r="O1143" s="19" t="s">
        <v>50</v>
      </c>
      <c r="P1143" s="19" t="s">
        <v>51</v>
      </c>
      <c r="Q1143" s="9" t="s">
        <v>52</v>
      </c>
      <c r="R1143" s="20">
        <v>114.4</v>
      </c>
      <c r="S1143" s="20">
        <v>5.35</v>
      </c>
      <c r="T1143" s="20">
        <v>108.27</v>
      </c>
      <c r="U1143" s="20">
        <v>29</v>
      </c>
      <c r="V1143" s="21">
        <f>_xlfn.XLOOKUP(D1143,'[4]Gen. Real'!$A$2:$A$1168,'[4]Gen. Real'!$C$2:$C$1168,"-",0)</f>
        <v>0</v>
      </c>
      <c r="W1143" s="22"/>
      <c r="X1143" s="22" t="str">
        <f>_xlfn.XLOOKUP(D1143,[4]Vertimiento!$J$2:$J$119,[4]Vertimiento!$K$2:$K$119,"-",0)</f>
        <v>-</v>
      </c>
      <c r="Y1143" s="23" t="str">
        <f t="shared" si="68"/>
        <v>-</v>
      </c>
      <c r="Z1143" s="19" t="str">
        <f>_xlfn.XLOOKUP(D1143,[4]Cmg!$I$4:$I$99,[4]Cmg!$M$4:$M$99,"----",0,1)</f>
        <v>----</v>
      </c>
      <c r="AA1143" s="19" t="str">
        <f>_xlfn.XLOOKUP(D1143,[4]Cmg!$A$4:$A$101,[4]Cmg!$B$4:$B$101,"----",0,1)</f>
        <v>----</v>
      </c>
      <c r="AB1143" s="19" t="str">
        <f>_xlfn.XLOOKUP(D1143,[4]Cmg!$E$4:$E$101,[4]Cmg!$F$4:$F$101,"----",0,1)</f>
        <v>----</v>
      </c>
      <c r="AC1143" s="19" t="str">
        <f>_xlfn.XLOOKUP(D1143,[4]Cmg!$O$4:$O$101,[4]Cmg!$P$4:$P$101,"----",0,1)</f>
        <v>----</v>
      </c>
      <c r="AD1143" s="24" t="str">
        <f>_xlfn.XLOOKUP(D1143,[4]Cmg!$S$4:$S$101,[4]Cmg!$U$4:$U$101,"----",0,1)</f>
        <v>----</v>
      </c>
      <c r="AG1143" s="25">
        <f>IFERROR(SUMIFS('[4]BD Unidades'!$AH:$AH,'[4]BD Unidades'!$A:$A,'BD Centrales 2024'!$A1143),"-")</f>
        <v>114.4</v>
      </c>
      <c r="AH1143" s="25">
        <f>SUMIFS('[4]BD Unidades'!$AJ$3:$AJ$1424,'[4]BD Unidades'!$A$3:$A$1424,$A1143)</f>
        <v>0</v>
      </c>
      <c r="AI1143" s="25">
        <f>SUMIFS('[4]BD Unidades'!$AL$3:$AL$1424,'[4]BD Unidades'!$A$3:$A$1424,$A1143)</f>
        <v>0</v>
      </c>
      <c r="AJ1143" s="26" t="str">
        <f t="shared" si="69"/>
        <v>-</v>
      </c>
      <c r="AK1143" s="27">
        <f>IFERROR(SUMIFS('[4]BD Unidades'!$AO$3:$AO$1424,'[4]BD Unidades'!$A$3:$A$1424,$A1143),"-")</f>
        <v>0</v>
      </c>
      <c r="AL1143" s="27">
        <f>IFERROR(SUMIFS('[4]BD Unidades'!$AQ$3:$AQ$1424,'[4]BD Unidades'!$A$3:$A$1424,$A1143),"-")</f>
        <v>0</v>
      </c>
      <c r="AM1143" s="27">
        <f>IFERROR(SUMIFS('[4]BD Unidades'!$AS$3:$AS$1424,'[4]BD Unidades'!$A$3:$A$1424,$A1143),"-")</f>
        <v>0</v>
      </c>
      <c r="AN1143" s="27">
        <f>IFERROR(SUMIFS('[4]BD Unidades'!$AU$3:$AU$1424,'[4]BD Unidades'!$A$3:$A$1424,$A1143),"-")</f>
        <v>0</v>
      </c>
      <c r="AO1143" s="27">
        <f>IFERROR(SUMIFS('[4]BD Unidades'!$AW$3:$AW$1424,'[4]BD Unidades'!$A$3:$A$1424,$A1143),"-")</f>
        <v>0</v>
      </c>
      <c r="AP1143" s="27">
        <f>IFERROR(SUMIFS('[4]BD Unidades'!$AY$3:$AY$1424,'[4]BD Unidades'!$A$3:$A$1424,$A1143),"-")</f>
        <v>0</v>
      </c>
      <c r="AQ1143" s="25">
        <f>IFERROR(SUMIFS('[4]BD Unidades'!$AZ$3:$AZ$1424,'[4]BD Unidades'!$A$3:$A$1424,$A1143),"-")</f>
        <v>0</v>
      </c>
      <c r="AR1143" s="25">
        <f>IFERROR(SUMIFS('[4]BD Unidades'!$BA$3:$BA$1424,'[4]BD Unidades'!$A$3:$A$1424,$A1143),"-")</f>
        <v>0</v>
      </c>
      <c r="AS1143" s="28">
        <f>SUMIFS('[4]BD Unidades'!$BC$3:$BC$1424,'[4]BD Unidades'!$A$3:$A$1424,$A1143)</f>
        <v>0.112330287757591</v>
      </c>
      <c r="AT1143" s="28">
        <f>SUMIFS('[4]BD Unidades'!$BE$3:$BE$1424,'[4]BD Unidades'!$A$3:$A$1424,$A1143)</f>
        <v>1</v>
      </c>
      <c r="AU1143" s="29">
        <f t="shared" si="70"/>
        <v>0.88766971224240898</v>
      </c>
      <c r="AV1143" s="30">
        <f t="shared" si="71"/>
        <v>5.3499999999999999E-2</v>
      </c>
      <c r="AW1143" s="25">
        <f>IFERROR(SUMIFS('[4]BD Unidades'!$BI$3:$BI$1424,'[4]BD Unidades'!$A$3:$A$1424,$A1143),"-")</f>
        <v>0</v>
      </c>
      <c r="AX1143" s="25">
        <f>IFERROR(SUMIFS('[4]BD Unidades'!$BJ$3:$BJ$1424,'[4]BD Unidades'!$A$3:$A$1424,$A1143),"-")</f>
        <v>0</v>
      </c>
    </row>
    <row r="1144" spans="1:50" ht="14.4" x14ac:dyDescent="0.3">
      <c r="A1144" s="7">
        <v>650</v>
      </c>
      <c r="B1144" s="7" t="s">
        <v>5691</v>
      </c>
      <c r="D1144" s="8" t="s">
        <v>5692</v>
      </c>
      <c r="E1144" s="19" t="s">
        <v>5690</v>
      </c>
      <c r="F1144" s="19" t="s">
        <v>5690</v>
      </c>
      <c r="G1144" s="19" t="s">
        <v>5603</v>
      </c>
      <c r="H1144" s="19">
        <v>6</v>
      </c>
      <c r="I1144" s="19">
        <v>2024</v>
      </c>
      <c r="J1144" s="19" t="s">
        <v>45</v>
      </c>
      <c r="K1144" s="19" t="s">
        <v>5267</v>
      </c>
      <c r="L1144" s="19" t="s">
        <v>213</v>
      </c>
      <c r="M1144" s="19" t="s">
        <v>82</v>
      </c>
      <c r="N1144" s="19" t="s">
        <v>83</v>
      </c>
      <c r="O1144" s="19" t="s">
        <v>4714</v>
      </c>
      <c r="P1144" s="19" t="s">
        <v>51</v>
      </c>
      <c r="Q1144" s="9" t="s">
        <v>1354</v>
      </c>
      <c r="R1144" s="20">
        <v>3</v>
      </c>
      <c r="S1144" s="20">
        <v>0.33300000000000002</v>
      </c>
      <c r="T1144" s="20">
        <v>2.99</v>
      </c>
      <c r="U1144" s="20" t="s">
        <v>397</v>
      </c>
      <c r="V1144" s="21">
        <f>_xlfn.XLOOKUP(D1144,'[4]Gen. Real'!$A$2:$A$1168,'[4]Gen. Real'!$C$2:$C$1168,"-",0)</f>
        <v>7.3450000000000001E-2</v>
      </c>
      <c r="W1144" s="22"/>
      <c r="X1144" s="22" t="str">
        <f>_xlfn.XLOOKUP(D1144,[4]Vertimiento!$J$2:$J$119,[4]Vertimiento!$K$2:$K$119,"-",0)</f>
        <v>-</v>
      </c>
      <c r="Y1144" s="23" t="str">
        <f t="shared" si="68"/>
        <v>-</v>
      </c>
      <c r="Z1144" s="19" t="str">
        <f>_xlfn.XLOOKUP(D1144,[4]Cmg!$I$4:$I$99,[4]Cmg!$M$4:$M$99,"----",0,1)</f>
        <v>----</v>
      </c>
      <c r="AA1144" s="19" t="str">
        <f>_xlfn.XLOOKUP(D1144,[4]Cmg!$A$4:$A$101,[4]Cmg!$B$4:$B$101,"----",0,1)</f>
        <v>----</v>
      </c>
      <c r="AB1144" s="19" t="str">
        <f>_xlfn.XLOOKUP(D1144,[4]Cmg!$E$4:$E$101,[4]Cmg!$F$4:$F$101,"----",0,1)</f>
        <v>----</v>
      </c>
      <c r="AC1144" s="19" t="str">
        <f>_xlfn.XLOOKUP(D1144,[4]Cmg!$O$4:$O$101,[4]Cmg!$P$4:$P$101,"----",0,1)</f>
        <v>----</v>
      </c>
      <c r="AD1144" s="24" t="str">
        <f>_xlfn.XLOOKUP(D1144,[4]Cmg!$S$4:$S$101,[4]Cmg!$U$4:$U$101,"----",0,1)</f>
        <v>----</v>
      </c>
      <c r="AG1144" s="25">
        <f>IFERROR(SUMIFS('[4]BD Unidades'!$AH:$AH,'[4]BD Unidades'!$A:$A,'BD Centrales 2024'!$A1144),"-")</f>
        <v>2.9748975952199999</v>
      </c>
      <c r="AH1144" s="25">
        <f>SUMIFS('[4]BD Unidades'!$AJ$3:$AJ$1424,'[4]BD Unidades'!$A$3:$A$1424,$A1144)</f>
        <v>8784</v>
      </c>
      <c r="AI1144" s="25">
        <f>SUMIFS('[4]BD Unidades'!$AL$3:$AL$1424,'[4]BD Unidades'!$A$3:$A$1424,$A1144)</f>
        <v>0</v>
      </c>
      <c r="AJ1144" s="26">
        <f t="shared" si="69"/>
        <v>0</v>
      </c>
      <c r="AK1144" s="27">
        <f>IFERROR(SUMIFS('[4]BD Unidades'!$AO$3:$AO$1424,'[4]BD Unidades'!$A$3:$A$1424,$A1144),"-")</f>
        <v>0</v>
      </c>
      <c r="AL1144" s="27">
        <f>IFERROR(SUMIFS('[4]BD Unidades'!$AQ$3:$AQ$1424,'[4]BD Unidades'!$A$3:$A$1424,$A1144),"-")</f>
        <v>0</v>
      </c>
      <c r="AM1144" s="27">
        <f>IFERROR(SUMIFS('[4]BD Unidades'!$AS$3:$AS$1424,'[4]BD Unidades'!$A$3:$A$1424,$A1144),"-")</f>
        <v>0</v>
      </c>
      <c r="AN1144" s="27">
        <f>IFERROR(SUMIFS('[4]BD Unidades'!$AU$3:$AU$1424,'[4]BD Unidades'!$A$3:$A$1424,$A1144),"-")</f>
        <v>0</v>
      </c>
      <c r="AO1144" s="27">
        <f>IFERROR(SUMIFS('[4]BD Unidades'!$AW$3:$AW$1424,'[4]BD Unidades'!$A$3:$A$1424,$A1144),"-")</f>
        <v>0</v>
      </c>
      <c r="AP1144" s="27">
        <f>IFERROR(SUMIFS('[4]BD Unidades'!$AY$3:$AY$1424,'[4]BD Unidades'!$A$3:$A$1424,$A1144),"-")</f>
        <v>0</v>
      </c>
      <c r="AQ1144" s="25">
        <f>IFERROR(SUMIFS('[4]BD Unidades'!$AZ$3:$AZ$1424,'[4]BD Unidades'!$A$3:$A$1424,$A1144),"-")</f>
        <v>2.9748975952199999</v>
      </c>
      <c r="AR1144" s="25">
        <f>IFERROR(SUMIFS('[4]BD Unidades'!$BA$3:$BA$1424,'[4]BD Unidades'!$A$3:$A$1424,$A1144),"-")</f>
        <v>3</v>
      </c>
      <c r="AS1144" s="28">
        <f>SUMIFS('[4]BD Unidades'!$BC$3:$BC$1424,'[4]BD Unidades'!$A$3:$A$1424,$A1144)</f>
        <v>1E-4</v>
      </c>
      <c r="AT1144" s="28">
        <f>SUMIFS('[4]BD Unidades'!$BE$3:$BE$1424,'[4]BD Unidades'!$A$3:$A$1424,$A1144)</f>
        <v>1</v>
      </c>
      <c r="AU1144" s="29">
        <f t="shared" si="70"/>
        <v>0.99990000000000001</v>
      </c>
      <c r="AV1144" s="30">
        <f t="shared" si="71"/>
        <v>3.3300000000000001E-3</v>
      </c>
      <c r="AW1144" s="25">
        <f>IFERROR(SUMIFS('[4]BD Unidades'!$BI$3:$BI$1424,'[4]BD Unidades'!$A$3:$A$1424,$A1144),"-")</f>
        <v>2.9646847717756102</v>
      </c>
      <c r="AX1144" s="25">
        <f>IFERROR(SUMIFS('[4]BD Unidades'!$BJ$3:$BJ$1424,'[4]BD Unidades'!$A$3:$A$1424,$A1144),"-")</f>
        <v>1.7940751173249878</v>
      </c>
    </row>
    <row r="1145" spans="1:50" ht="14.4" x14ac:dyDescent="0.3">
      <c r="A1145" s="7">
        <v>652</v>
      </c>
      <c r="B1145" s="7" t="s">
        <v>5600</v>
      </c>
      <c r="D1145" s="8" t="s">
        <v>5601</v>
      </c>
      <c r="E1145" s="19" t="s">
        <v>5602</v>
      </c>
      <c r="F1145" s="19" t="s">
        <v>5602</v>
      </c>
      <c r="G1145" s="19" t="s">
        <v>5603</v>
      </c>
      <c r="H1145" s="19">
        <v>6</v>
      </c>
      <c r="I1145" s="19">
        <v>2024</v>
      </c>
      <c r="J1145" s="19" t="s">
        <v>45</v>
      </c>
      <c r="K1145" s="19" t="s">
        <v>5267</v>
      </c>
      <c r="L1145" s="19" t="s">
        <v>213</v>
      </c>
      <c r="M1145" s="19" t="s">
        <v>82</v>
      </c>
      <c r="N1145" s="19" t="s">
        <v>83</v>
      </c>
      <c r="O1145" s="19" t="s">
        <v>4714</v>
      </c>
      <c r="P1145" s="19" t="s">
        <v>51</v>
      </c>
      <c r="Q1145" s="9" t="s">
        <v>5604</v>
      </c>
      <c r="R1145" s="20">
        <v>3</v>
      </c>
      <c r="S1145" s="20">
        <v>0.33329999999999999</v>
      </c>
      <c r="T1145" s="20">
        <v>2.99</v>
      </c>
      <c r="U1145" s="20" t="s">
        <v>397</v>
      </c>
      <c r="V1145" s="21">
        <f>_xlfn.XLOOKUP(D1145,'[4]Gen. Real'!$A$2:$A$1168,'[4]Gen. Real'!$C$2:$C$1168,"-",0)</f>
        <v>6.7819999999999991E-2</v>
      </c>
      <c r="W1145" s="22"/>
      <c r="X1145" s="22" t="str">
        <f>_xlfn.XLOOKUP(D1145,[4]Vertimiento!$J$2:$J$119,[4]Vertimiento!$K$2:$K$119,"-",0)</f>
        <v>-</v>
      </c>
      <c r="Y1145" s="23" t="str">
        <f t="shared" si="68"/>
        <v>-</v>
      </c>
      <c r="Z1145" s="19" t="str">
        <f>_xlfn.XLOOKUP(D1145,[4]Cmg!$I$4:$I$99,[4]Cmg!$M$4:$M$99,"----",0,1)</f>
        <v>----</v>
      </c>
      <c r="AA1145" s="19" t="str">
        <f>_xlfn.XLOOKUP(D1145,[4]Cmg!$A$4:$A$101,[4]Cmg!$B$4:$B$101,"----",0,1)</f>
        <v>----</v>
      </c>
      <c r="AB1145" s="19" t="str">
        <f>_xlfn.XLOOKUP(D1145,[4]Cmg!$E$4:$E$101,[4]Cmg!$F$4:$F$101,"----",0,1)</f>
        <v>----</v>
      </c>
      <c r="AC1145" s="19" t="str">
        <f>_xlfn.XLOOKUP(D1145,[4]Cmg!$O$4:$O$101,[4]Cmg!$P$4:$P$101,"----",0,1)</f>
        <v>----</v>
      </c>
      <c r="AD1145" s="24" t="str">
        <f>_xlfn.XLOOKUP(D1145,[4]Cmg!$S$4:$S$101,[4]Cmg!$U$4:$U$101,"----",0,1)</f>
        <v>----</v>
      </c>
      <c r="AG1145" s="25">
        <f>IFERROR(SUMIFS('[4]BD Unidades'!$AH:$AH,'[4]BD Unidades'!$A:$A,'BD Centrales 2024'!$A1145),"-")</f>
        <v>3</v>
      </c>
      <c r="AH1145" s="25">
        <f>SUMIFS('[4]BD Unidades'!$AJ$3:$AJ$1424,'[4]BD Unidades'!$A$3:$A$1424,$A1145)</f>
        <v>8784</v>
      </c>
      <c r="AI1145" s="25">
        <f>SUMIFS('[4]BD Unidades'!$AL$3:$AL$1424,'[4]BD Unidades'!$A$3:$A$1424,$A1145)</f>
        <v>0</v>
      </c>
      <c r="AJ1145" s="26">
        <f t="shared" si="69"/>
        <v>0</v>
      </c>
      <c r="AK1145" s="27">
        <f>IFERROR(SUMIFS('[4]BD Unidades'!$AO$3:$AO$1424,'[4]BD Unidades'!$A$3:$A$1424,$A1145),"-")</f>
        <v>0</v>
      </c>
      <c r="AL1145" s="27">
        <f>IFERROR(SUMIFS('[4]BD Unidades'!$AQ$3:$AQ$1424,'[4]BD Unidades'!$A$3:$A$1424,$A1145),"-")</f>
        <v>0</v>
      </c>
      <c r="AM1145" s="27">
        <f>IFERROR(SUMIFS('[4]BD Unidades'!$AS$3:$AS$1424,'[4]BD Unidades'!$A$3:$A$1424,$A1145),"-")</f>
        <v>0</v>
      </c>
      <c r="AN1145" s="27">
        <f>IFERROR(SUMIFS('[4]BD Unidades'!$AU$3:$AU$1424,'[4]BD Unidades'!$A$3:$A$1424,$A1145),"-")</f>
        <v>0</v>
      </c>
      <c r="AO1145" s="27">
        <f>IFERROR(SUMIFS('[4]BD Unidades'!$AW$3:$AW$1424,'[4]BD Unidades'!$A$3:$A$1424,$A1145),"-")</f>
        <v>0</v>
      </c>
      <c r="AP1145" s="27">
        <f>IFERROR(SUMIFS('[4]BD Unidades'!$AY$3:$AY$1424,'[4]BD Unidades'!$A$3:$A$1424,$A1145),"-")</f>
        <v>0</v>
      </c>
      <c r="AQ1145" s="25">
        <f>IFERROR(SUMIFS('[4]BD Unidades'!$AZ$3:$AZ$1424,'[4]BD Unidades'!$A$3:$A$1424,$A1145),"-")</f>
        <v>3</v>
      </c>
      <c r="AR1145" s="25">
        <f>IFERROR(SUMIFS('[4]BD Unidades'!$BA$3:$BA$1424,'[4]BD Unidades'!$A$3:$A$1424,$A1145),"-")</f>
        <v>3</v>
      </c>
      <c r="AS1145" s="28">
        <f>SUMIFS('[4]BD Unidades'!$BC$3:$BC$1424,'[4]BD Unidades'!$A$3:$A$1424,$A1145)</f>
        <v>1E-4</v>
      </c>
      <c r="AT1145" s="28">
        <f>SUMIFS('[4]BD Unidades'!$BE$3:$BE$1424,'[4]BD Unidades'!$A$3:$A$1424,$A1145)</f>
        <v>1</v>
      </c>
      <c r="AU1145" s="29">
        <f t="shared" si="70"/>
        <v>0.99990000000000001</v>
      </c>
      <c r="AV1145" s="30">
        <f t="shared" si="71"/>
        <v>3.333E-3</v>
      </c>
      <c r="AW1145" s="25">
        <f>IFERROR(SUMIFS('[4]BD Unidades'!$BI$3:$BI$1424,'[4]BD Unidades'!$A$3:$A$1424,$A1145),"-")</f>
        <v>2.9897009999999997</v>
      </c>
      <c r="AX1145" s="25">
        <f>IFERROR(SUMIFS('[4]BD Unidades'!$BJ$3:$BJ$1424,'[4]BD Unidades'!$A$3:$A$1424,$A1145),"-")</f>
        <v>1.8092136551600979</v>
      </c>
    </row>
    <row r="1146" spans="1:50" ht="14.4" x14ac:dyDescent="0.3">
      <c r="A1146" s="7">
        <v>1652</v>
      </c>
      <c r="B1146" s="7" t="s">
        <v>5543</v>
      </c>
      <c r="D1146" s="8" t="s">
        <v>5544</v>
      </c>
      <c r="E1146" s="19" t="s">
        <v>5545</v>
      </c>
      <c r="F1146" s="19" t="s">
        <v>5545</v>
      </c>
      <c r="G1146" s="19" t="s">
        <v>877</v>
      </c>
      <c r="H1146" s="19">
        <v>3</v>
      </c>
      <c r="I1146" s="19">
        <v>2024</v>
      </c>
      <c r="J1146" s="19" t="s">
        <v>45</v>
      </c>
      <c r="K1146" s="19" t="s">
        <v>5267</v>
      </c>
      <c r="L1146" s="19" t="s">
        <v>213</v>
      </c>
      <c r="M1146" s="19" t="s">
        <v>189</v>
      </c>
      <c r="N1146" s="19" t="s">
        <v>879</v>
      </c>
      <c r="O1146" s="19" t="s">
        <v>880</v>
      </c>
      <c r="P1146" s="19" t="s">
        <v>51</v>
      </c>
      <c r="Q1146" s="9" t="s">
        <v>5546</v>
      </c>
      <c r="R1146" s="20">
        <v>2</v>
      </c>
      <c r="S1146" s="20">
        <v>5</v>
      </c>
      <c r="T1146" s="20">
        <v>1.9</v>
      </c>
      <c r="U1146" s="20" t="s">
        <v>397</v>
      </c>
      <c r="V1146" s="21">
        <f>_xlfn.XLOOKUP(D1146,'[4]Gen. Real'!$A$2:$A$1168,'[4]Gen. Real'!$C$2:$C$1168,"-",0)</f>
        <v>0.21028999999999989</v>
      </c>
      <c r="W1146" s="22"/>
      <c r="X1146" s="22" t="str">
        <f>_xlfn.XLOOKUP(D1146,[4]Vertimiento!$J$2:$J$119,[4]Vertimiento!$K$2:$K$119,"-",0)</f>
        <v>-</v>
      </c>
      <c r="Y1146" s="23" t="str">
        <f t="shared" si="68"/>
        <v>-</v>
      </c>
      <c r="Z1146" s="19" t="str">
        <f>_xlfn.XLOOKUP(D1146,[4]Cmg!$I$4:$I$99,[4]Cmg!$M$4:$M$99,"----",0,1)</f>
        <v>----</v>
      </c>
      <c r="AA1146" s="19" t="str">
        <f>_xlfn.XLOOKUP(D1146,[4]Cmg!$A$4:$A$101,[4]Cmg!$B$4:$B$101,"----",0,1)</f>
        <v>----</v>
      </c>
      <c r="AB1146" s="19" t="str">
        <f>_xlfn.XLOOKUP(D1146,[4]Cmg!$E$4:$E$101,[4]Cmg!$F$4:$F$101,"----",0,1)</f>
        <v>----</v>
      </c>
      <c r="AC1146" s="19" t="str">
        <f>_xlfn.XLOOKUP(D1146,[4]Cmg!$O$4:$O$101,[4]Cmg!$P$4:$P$101,"----",0,1)</f>
        <v>----</v>
      </c>
      <c r="AD1146" s="24" t="str">
        <f>_xlfn.XLOOKUP(D1146,[4]Cmg!$S$4:$S$101,[4]Cmg!$U$4:$U$101,"----",0,1)</f>
        <v>----</v>
      </c>
      <c r="AG1146" s="25">
        <f>IFERROR(SUMIFS('[4]BD Unidades'!$AH:$AH,'[4]BD Unidades'!$A:$A,'BD Centrales 2024'!$A1146),"-")</f>
        <v>2.9</v>
      </c>
      <c r="AH1146" s="25">
        <f>SUMIFS('[4]BD Unidades'!$AJ$3:$AJ$1424,'[4]BD Unidades'!$A$3:$A$1424,$A1146)</f>
        <v>12602.674999999999</v>
      </c>
      <c r="AI1146" s="25">
        <f>SUMIFS('[4]BD Unidades'!$AL$3:$AL$1424,'[4]BD Unidades'!$A$3:$A$1424,$A1146)</f>
        <v>134.125</v>
      </c>
      <c r="AJ1146" s="26">
        <f t="shared" si="69"/>
        <v>1.0530510018214936E-2</v>
      </c>
      <c r="AK1146" s="27">
        <f>IFERROR(SUMIFS('[4]BD Unidades'!$AO$3:$AO$1424,'[4]BD Unidades'!$A$3:$A$1424,$A1146),"-")</f>
        <v>0</v>
      </c>
      <c r="AL1146" s="27">
        <f>IFERROR(SUMIFS('[4]BD Unidades'!$AQ$3:$AQ$1424,'[4]BD Unidades'!$A$3:$A$1424,$A1146),"-")</f>
        <v>0</v>
      </c>
      <c r="AM1146" s="27">
        <f>IFERROR(SUMIFS('[4]BD Unidades'!$AS$3:$AS$1424,'[4]BD Unidades'!$A$3:$A$1424,$A1146),"-")</f>
        <v>0</v>
      </c>
      <c r="AN1146" s="27">
        <f>IFERROR(SUMIFS('[4]BD Unidades'!$AU$3:$AU$1424,'[4]BD Unidades'!$A$3:$A$1424,$A1146),"-")</f>
        <v>0</v>
      </c>
      <c r="AO1146" s="27">
        <f>IFERROR(SUMIFS('[4]BD Unidades'!$AW$3:$AW$1424,'[4]BD Unidades'!$A$3:$A$1424,$A1146),"-")</f>
        <v>0</v>
      </c>
      <c r="AP1146" s="27">
        <f>IFERROR(SUMIFS('[4]BD Unidades'!$AY$3:$AY$1424,'[4]BD Unidades'!$A$3:$A$1424,$A1146),"-")</f>
        <v>0</v>
      </c>
      <c r="AQ1146" s="25">
        <f>IFERROR(SUMIFS('[4]BD Unidades'!$AZ$3:$AZ$1424,'[4]BD Unidades'!$A$3:$A$1424,$A1146),"-")</f>
        <v>2.9000000000000004</v>
      </c>
      <c r="AR1146" s="25">
        <f>IFERROR(SUMIFS('[4]BD Unidades'!$BA$3:$BA$1424,'[4]BD Unidades'!$A$3:$A$1424,$A1146),"-")</f>
        <v>2.9</v>
      </c>
      <c r="AS1146" s="28">
        <f>SUMIFS('[4]BD Unidades'!$BC$3:$BC$1424,'[4]BD Unidades'!$A$3:$A$1424,$A1146)</f>
        <v>1.45E-4</v>
      </c>
      <c r="AT1146" s="28">
        <f>SUMIFS('[4]BD Unidades'!$BE$3:$BE$1424,'[4]BD Unidades'!$A$3:$A$1424,$A1146)</f>
        <v>1.45</v>
      </c>
      <c r="AU1146" s="29">
        <f t="shared" si="70"/>
        <v>1.4497897500000001</v>
      </c>
      <c r="AV1146" s="30">
        <f t="shared" si="71"/>
        <v>0.05</v>
      </c>
      <c r="AW1146" s="25">
        <f>IFERROR(SUMIFS('[4]BD Unidades'!$BI$3:$BI$1424,'[4]BD Unidades'!$A$3:$A$1424,$A1146),"-")</f>
        <v>2.8997099999999989</v>
      </c>
      <c r="AX1146" s="25">
        <f>IFERROR(SUMIFS('[4]BD Unidades'!$BJ$3:$BJ$1424,'[4]BD Unidades'!$A$3:$A$1424,$A1146),"-")</f>
        <v>1.8634781980624391</v>
      </c>
    </row>
    <row r="1147" spans="1:50" ht="14.4" x14ac:dyDescent="0.3">
      <c r="A1147" s="7">
        <v>1657</v>
      </c>
      <c r="B1147" s="7" t="s">
        <v>6142</v>
      </c>
      <c r="D1147" s="8" t="s">
        <v>6143</v>
      </c>
      <c r="E1147" s="19" t="s">
        <v>5380</v>
      </c>
      <c r="F1147" s="19" t="s">
        <v>5380</v>
      </c>
      <c r="G1147" s="19" t="s">
        <v>6144</v>
      </c>
      <c r="H1147" s="19">
        <v>14</v>
      </c>
      <c r="I1147" s="19">
        <v>2024</v>
      </c>
      <c r="J1147" s="19" t="s">
        <v>45</v>
      </c>
      <c r="K1147" s="19" t="s">
        <v>5267</v>
      </c>
      <c r="L1147" s="19" t="s">
        <v>47</v>
      </c>
      <c r="M1147" s="19" t="s">
        <v>90</v>
      </c>
      <c r="N1147" s="19" t="s">
        <v>91</v>
      </c>
      <c r="O1147" s="19" t="s">
        <v>4265</v>
      </c>
      <c r="P1147" s="19" t="s">
        <v>51</v>
      </c>
      <c r="Q1147" s="9" t="s">
        <v>305</v>
      </c>
      <c r="R1147" s="20">
        <v>25.9938</v>
      </c>
      <c r="S1147" s="20">
        <v>1.86</v>
      </c>
      <c r="T1147" s="20">
        <v>25.51108</v>
      </c>
      <c r="U1147" s="20">
        <v>0.46800000000000003</v>
      </c>
      <c r="V1147" s="21">
        <f>_xlfn.XLOOKUP(D1147,'[4]Gen. Real'!$A$2:$A$1168,'[4]Gen. Real'!$C$2:$C$1168,"-",0)</f>
        <v>0.37189000000000005</v>
      </c>
      <c r="W1147" s="22"/>
      <c r="X1147" s="22" t="str">
        <f>_xlfn.XLOOKUP(D1147,[4]Vertimiento!$J$2:$J$119,[4]Vertimiento!$K$2:$K$119,"-",0)</f>
        <v>-</v>
      </c>
      <c r="Y1147" s="23" t="str">
        <f t="shared" si="68"/>
        <v>-</v>
      </c>
      <c r="Z1147" s="19" t="str">
        <f>_xlfn.XLOOKUP(D1147,[4]Cmg!$I$4:$I$99,[4]Cmg!$M$4:$M$99,"----",0,1)</f>
        <v>----</v>
      </c>
      <c r="AA1147" s="19" t="str">
        <f>_xlfn.XLOOKUP(D1147,[4]Cmg!$A$4:$A$101,[4]Cmg!$B$4:$B$101,"----",0,1)</f>
        <v>----</v>
      </c>
      <c r="AB1147" s="19" t="str">
        <f>_xlfn.XLOOKUP(D1147,[4]Cmg!$E$4:$E$101,[4]Cmg!$F$4:$F$101,"----",0,1)</f>
        <v>----</v>
      </c>
      <c r="AC1147" s="19" t="str">
        <f>_xlfn.XLOOKUP(D1147,[4]Cmg!$O$4:$O$101,[4]Cmg!$P$4:$P$101,"----",0,1)</f>
        <v>----</v>
      </c>
      <c r="AD1147" s="24" t="str">
        <f>_xlfn.XLOOKUP(D1147,[4]Cmg!$S$4:$S$101,[4]Cmg!$U$4:$U$101,"----",0,1)</f>
        <v>----</v>
      </c>
      <c r="AG1147" s="25">
        <f>IFERROR(SUMIFS('[4]BD Unidades'!$AH:$AH,'[4]BD Unidades'!$A:$A,'BD Centrales 2024'!$A1147),"-")</f>
        <v>25.9938</v>
      </c>
      <c r="AH1147" s="25">
        <f>SUMIFS('[4]BD Unidades'!$AJ$3:$AJ$1424,'[4]BD Unidades'!$A$3:$A$1424,$A1147)</f>
        <v>8714.7333333333299</v>
      </c>
      <c r="AI1147" s="25">
        <f>SUMIFS('[4]BD Unidades'!$AL$3:$AL$1424,'[4]BD Unidades'!$A$3:$A$1424,$A1147)</f>
        <v>3.6666666666666701</v>
      </c>
      <c r="AJ1147" s="26">
        <f t="shared" si="69"/>
        <v>4.2056646479476413E-4</v>
      </c>
      <c r="AK1147" s="27">
        <f>IFERROR(SUMIFS('[4]BD Unidades'!$AO$3:$AO$1424,'[4]BD Unidades'!$A$3:$A$1424,$A1147),"-")</f>
        <v>0</v>
      </c>
      <c r="AL1147" s="27">
        <f>IFERROR(SUMIFS('[4]BD Unidades'!$AQ$3:$AQ$1424,'[4]BD Unidades'!$A$3:$A$1424,$A1147),"-")</f>
        <v>0</v>
      </c>
      <c r="AM1147" s="27">
        <f>IFERROR(SUMIFS('[4]BD Unidades'!$AS$3:$AS$1424,'[4]BD Unidades'!$A$3:$A$1424,$A1147),"-")</f>
        <v>0</v>
      </c>
      <c r="AN1147" s="27">
        <f>IFERROR(SUMIFS('[4]BD Unidades'!$AU$3:$AU$1424,'[4]BD Unidades'!$A$3:$A$1424,$A1147),"-")</f>
        <v>0</v>
      </c>
      <c r="AO1147" s="27">
        <f>IFERROR(SUMIFS('[4]BD Unidades'!$AW$3:$AW$1424,'[4]BD Unidades'!$A$3:$A$1424,$A1147),"-")</f>
        <v>0</v>
      </c>
      <c r="AP1147" s="27">
        <f>IFERROR(SUMIFS('[4]BD Unidades'!$AY$3:$AY$1424,'[4]BD Unidades'!$A$3:$A$1424,$A1147),"-")</f>
        <v>0</v>
      </c>
      <c r="AQ1147" s="25">
        <f>IFERROR(SUMIFS('[4]BD Unidades'!$AZ$3:$AZ$1424,'[4]BD Unidades'!$A$3:$A$1424,$A1147),"-")</f>
        <v>25.993358655257801</v>
      </c>
      <c r="AR1147" s="25">
        <f>IFERROR(SUMIFS('[4]BD Unidades'!$BA$3:$BA$1424,'[4]BD Unidades'!$A$3:$A$1424,$A1147),"-")</f>
        <v>25.993358655257801</v>
      </c>
      <c r="AS1147" s="28">
        <f>SUMIFS('[4]BD Unidades'!$BC$3:$BC$1424,'[4]BD Unidades'!$A$3:$A$1424,$A1147)</f>
        <v>1E-4</v>
      </c>
      <c r="AT1147" s="28">
        <f>SUMIFS('[4]BD Unidades'!$BE$3:$BE$1424,'[4]BD Unidades'!$A$3:$A$1424,$A1147)</f>
        <v>0.99259828476016998</v>
      </c>
      <c r="AU1147" s="29">
        <f t="shared" si="70"/>
        <v>0.99249902493169395</v>
      </c>
      <c r="AV1147" s="30">
        <f t="shared" si="71"/>
        <v>1.8600000000000002E-2</v>
      </c>
      <c r="AW1147" s="25">
        <f>IFERROR(SUMIFS('[4]BD Unidades'!$BI$3:$BI$1424,'[4]BD Unidades'!$A$3:$A$1424,$A1147),"-")</f>
        <v>25.318533194010332</v>
      </c>
      <c r="AX1147" s="25">
        <f>IFERROR(SUMIFS('[4]BD Unidades'!$BJ$3:$BJ$1424,'[4]BD Unidades'!$A$3:$A$1424,$A1147),"-")</f>
        <v>16.270776944576681</v>
      </c>
    </row>
    <row r="1148" spans="1:50" ht="14.4" x14ac:dyDescent="0.3">
      <c r="A1148" s="7">
        <v>1663</v>
      </c>
      <c r="B1148" s="7" t="s">
        <v>5353</v>
      </c>
      <c r="D1148" s="8" t="s">
        <v>5354</v>
      </c>
      <c r="E1148" s="19" t="s">
        <v>1237</v>
      </c>
      <c r="F1148" s="19" t="s">
        <v>1237</v>
      </c>
      <c r="G1148" s="19" t="s">
        <v>5355</v>
      </c>
      <c r="H1148" s="19">
        <v>1</v>
      </c>
      <c r="I1148" s="19">
        <v>2024</v>
      </c>
      <c r="J1148" s="19" t="s">
        <v>45</v>
      </c>
      <c r="K1148" s="19" t="s">
        <v>5267</v>
      </c>
      <c r="L1148" s="19" t="s">
        <v>213</v>
      </c>
      <c r="M1148" s="19" t="s">
        <v>82</v>
      </c>
      <c r="N1148" s="19" t="s">
        <v>4091</v>
      </c>
      <c r="O1148" s="19" t="s">
        <v>5357</v>
      </c>
      <c r="P1148" s="19" t="s">
        <v>51</v>
      </c>
      <c r="Q1148" s="9" t="s">
        <v>5358</v>
      </c>
      <c r="R1148" s="20">
        <v>3</v>
      </c>
      <c r="S1148" s="20">
        <v>1.5</v>
      </c>
      <c r="T1148" s="20">
        <v>2.9550000000000001</v>
      </c>
      <c r="U1148" s="20" t="s">
        <v>397</v>
      </c>
      <c r="V1148" s="21">
        <f>_xlfn.XLOOKUP(D1148,'[4]Gen. Real'!$A$2:$A$1168,'[4]Gen. Real'!$C$2:$C$1168,"-",0)</f>
        <v>0</v>
      </c>
      <c r="W1148" s="22"/>
      <c r="X1148" s="22" t="str">
        <f>_xlfn.XLOOKUP(D1148,[4]Vertimiento!$J$2:$J$119,[4]Vertimiento!$K$2:$K$119,"-",0)</f>
        <v>-</v>
      </c>
      <c r="Y1148" s="23" t="str">
        <f t="shared" si="68"/>
        <v>-</v>
      </c>
      <c r="Z1148" s="19" t="str">
        <f>_xlfn.XLOOKUP(D1148,[4]Cmg!$I$4:$I$99,[4]Cmg!$M$4:$M$99,"----",0,1)</f>
        <v>----</v>
      </c>
      <c r="AA1148" s="19" t="str">
        <f>_xlfn.XLOOKUP(D1148,[4]Cmg!$A$4:$A$101,[4]Cmg!$B$4:$B$101,"----",0,1)</f>
        <v>----</v>
      </c>
      <c r="AB1148" s="19" t="str">
        <f>_xlfn.XLOOKUP(D1148,[4]Cmg!$E$4:$E$101,[4]Cmg!$F$4:$F$101,"----",0,1)</f>
        <v>----</v>
      </c>
      <c r="AC1148" s="19" t="str">
        <f>_xlfn.XLOOKUP(D1148,[4]Cmg!$O$4:$O$101,[4]Cmg!$P$4:$P$101,"----",0,1)</f>
        <v>----</v>
      </c>
      <c r="AD1148" s="24" t="str">
        <f>_xlfn.XLOOKUP(D1148,[4]Cmg!$S$4:$S$101,[4]Cmg!$U$4:$U$101,"----",0,1)</f>
        <v>----</v>
      </c>
      <c r="AG1148" s="25">
        <f>IFERROR(SUMIFS('[4]BD Unidades'!$AH:$AH,'[4]BD Unidades'!$A:$A,'BD Centrales 2024'!$A1148),"-")</f>
        <v>2.9548377196</v>
      </c>
      <c r="AH1148" s="25">
        <f>SUMIFS('[4]BD Unidades'!$AJ$3:$AJ$1424,'[4]BD Unidades'!$A$3:$A$1424,$A1148)</f>
        <v>8784</v>
      </c>
      <c r="AI1148" s="25">
        <f>SUMIFS('[4]BD Unidades'!$AL$3:$AL$1424,'[4]BD Unidades'!$A$3:$A$1424,$A1148)</f>
        <v>0</v>
      </c>
      <c r="AJ1148" s="26">
        <f t="shared" si="69"/>
        <v>0</v>
      </c>
      <c r="AK1148" s="27">
        <f>IFERROR(SUMIFS('[4]BD Unidades'!$AO$3:$AO$1424,'[4]BD Unidades'!$A$3:$A$1424,$A1148),"-")</f>
        <v>0</v>
      </c>
      <c r="AL1148" s="27">
        <f>IFERROR(SUMIFS('[4]BD Unidades'!$AQ$3:$AQ$1424,'[4]BD Unidades'!$A$3:$A$1424,$A1148),"-")</f>
        <v>0</v>
      </c>
      <c r="AM1148" s="27">
        <f>IFERROR(SUMIFS('[4]BD Unidades'!$AS$3:$AS$1424,'[4]BD Unidades'!$A$3:$A$1424,$A1148),"-")</f>
        <v>0</v>
      </c>
      <c r="AN1148" s="27">
        <f>IFERROR(SUMIFS('[4]BD Unidades'!$AU$3:$AU$1424,'[4]BD Unidades'!$A$3:$A$1424,$A1148),"-")</f>
        <v>0</v>
      </c>
      <c r="AO1148" s="27">
        <f>IFERROR(SUMIFS('[4]BD Unidades'!$AW$3:$AW$1424,'[4]BD Unidades'!$A$3:$A$1424,$A1148),"-")</f>
        <v>0</v>
      </c>
      <c r="AP1148" s="27">
        <f>IFERROR(SUMIFS('[4]BD Unidades'!$AY$3:$AY$1424,'[4]BD Unidades'!$A$3:$A$1424,$A1148),"-")</f>
        <v>0</v>
      </c>
      <c r="AQ1148" s="25">
        <f>IFERROR(SUMIFS('[4]BD Unidades'!$AZ$3:$AZ$1424,'[4]BD Unidades'!$A$3:$A$1424,$A1148),"-")</f>
        <v>2.9548377196</v>
      </c>
      <c r="AR1148" s="25">
        <f>IFERROR(SUMIFS('[4]BD Unidades'!$BA$3:$BA$1424,'[4]BD Unidades'!$A$3:$A$1424,$A1148),"-")</f>
        <v>3</v>
      </c>
      <c r="AS1148" s="28">
        <f>SUMIFS('[4]BD Unidades'!$BC$3:$BC$1424,'[4]BD Unidades'!$A$3:$A$1424,$A1148)</f>
        <v>1E-4</v>
      </c>
      <c r="AT1148" s="28">
        <f>SUMIFS('[4]BD Unidades'!$BE$3:$BE$1424,'[4]BD Unidades'!$A$3:$A$1424,$A1148)</f>
        <v>1</v>
      </c>
      <c r="AU1148" s="29">
        <f t="shared" si="70"/>
        <v>0.99990000000000001</v>
      </c>
      <c r="AV1148" s="30">
        <f t="shared" si="71"/>
        <v>1.4999999999999999E-2</v>
      </c>
      <c r="AW1148" s="25">
        <f>IFERROR(SUMIFS('[4]BD Unidades'!$BI$3:$BI$1424,'[4]BD Unidades'!$A$3:$A$1424,$A1148),"-")</f>
        <v>2.9102241022906195</v>
      </c>
      <c r="AX1148" s="25">
        <f>IFERROR(SUMIFS('[4]BD Unidades'!$BJ$3:$BJ$1424,'[4]BD Unidades'!$A$3:$A$1424,$A1148),"-")</f>
        <v>1.7611183143198021</v>
      </c>
    </row>
    <row r="1149" spans="1:50" ht="14.4" x14ac:dyDescent="0.3">
      <c r="A1149" s="7">
        <v>1664</v>
      </c>
      <c r="B1149" s="7" t="s">
        <v>5426</v>
      </c>
      <c r="D1149" s="8" t="s">
        <v>5427</v>
      </c>
      <c r="E1149" s="19" t="s">
        <v>5428</v>
      </c>
      <c r="F1149" s="19" t="s">
        <v>5428</v>
      </c>
      <c r="G1149" s="19" t="s">
        <v>5429</v>
      </c>
      <c r="H1149" s="19">
        <v>1</v>
      </c>
      <c r="I1149" s="19">
        <v>2024</v>
      </c>
      <c r="J1149" s="19" t="s">
        <v>45</v>
      </c>
      <c r="K1149" s="19" t="s">
        <v>5261</v>
      </c>
      <c r="L1149" s="19" t="s">
        <v>213</v>
      </c>
      <c r="M1149" s="19" t="s">
        <v>68</v>
      </c>
      <c r="N1149" s="19" t="s">
        <v>5431</v>
      </c>
      <c r="O1149" s="19" t="s">
        <v>5432</v>
      </c>
      <c r="P1149" s="19" t="s">
        <v>51</v>
      </c>
      <c r="Q1149" s="9" t="s">
        <v>5358</v>
      </c>
      <c r="R1149" s="20">
        <v>1</v>
      </c>
      <c r="S1149" s="20">
        <v>5</v>
      </c>
      <c r="T1149" s="20">
        <v>0.95</v>
      </c>
      <c r="U1149" s="20" t="s">
        <v>397</v>
      </c>
      <c r="V1149" s="21">
        <f>_xlfn.XLOOKUP(D1149,'[4]Gen. Real'!$A$2:$A$1168,'[4]Gen. Real'!$C$2:$C$1168,"-",0)</f>
        <v>0.69236000000000031</v>
      </c>
      <c r="W1149" s="22"/>
      <c r="X1149" s="22" t="str">
        <f>_xlfn.XLOOKUP(D1149,[4]Vertimiento!$J$2:$J$119,[4]Vertimiento!$K$2:$K$119,"-",0)</f>
        <v>-</v>
      </c>
      <c r="Y1149" s="23" t="str">
        <f t="shared" si="68"/>
        <v>-</v>
      </c>
      <c r="Z1149" s="19" t="str">
        <f>_xlfn.XLOOKUP(D1149,[4]Cmg!$I$4:$I$99,[4]Cmg!$M$4:$M$99,"----",0,1)</f>
        <v>----</v>
      </c>
      <c r="AA1149" s="19" t="str">
        <f>_xlfn.XLOOKUP(D1149,[4]Cmg!$A$4:$A$101,[4]Cmg!$B$4:$B$101,"----",0,1)</f>
        <v>----</v>
      </c>
      <c r="AB1149" s="19" t="str">
        <f>_xlfn.XLOOKUP(D1149,[4]Cmg!$E$4:$E$101,[4]Cmg!$F$4:$F$101,"----",0,1)</f>
        <v>----</v>
      </c>
      <c r="AC1149" s="19" t="str">
        <f>_xlfn.XLOOKUP(D1149,[4]Cmg!$O$4:$O$101,[4]Cmg!$P$4:$P$101,"----",0,1)</f>
        <v>----</v>
      </c>
      <c r="AD1149" s="24" t="str">
        <f>_xlfn.XLOOKUP(D1149,[4]Cmg!$S$4:$S$101,[4]Cmg!$U$4:$U$101,"----",0,1)</f>
        <v>----</v>
      </c>
      <c r="AG1149" s="25">
        <f>IFERROR(SUMIFS('[4]BD Unidades'!$AH:$AH,'[4]BD Unidades'!$A:$A,'BD Centrales 2024'!$A1149),"-")</f>
        <v>0.80880714720000013</v>
      </c>
      <c r="AH1149" s="25">
        <f>SUMIFS('[4]BD Unidades'!$AJ$3:$AJ$1424,'[4]BD Unidades'!$A$3:$A$1424,$A1149)</f>
        <v>6777.5</v>
      </c>
      <c r="AI1149" s="25">
        <f>SUMIFS('[4]BD Unidades'!$AL$3:$AL$1424,'[4]BD Unidades'!$A$3:$A$1424,$A1149)</f>
        <v>62</v>
      </c>
      <c r="AJ1149" s="26">
        <f t="shared" si="69"/>
        <v>9.0649901308575195E-3</v>
      </c>
      <c r="AK1149" s="27">
        <f>IFERROR(SUMIFS('[4]BD Unidades'!$AO$3:$AO$1424,'[4]BD Unidades'!$A$3:$A$1424,$A1149),"-")</f>
        <v>0</v>
      </c>
      <c r="AL1149" s="27">
        <f>IFERROR(SUMIFS('[4]BD Unidades'!$AQ$3:$AQ$1424,'[4]BD Unidades'!$A$3:$A$1424,$A1149),"-")</f>
        <v>0</v>
      </c>
      <c r="AM1149" s="27">
        <f>IFERROR(SUMIFS('[4]BD Unidades'!$AS$3:$AS$1424,'[4]BD Unidades'!$A$3:$A$1424,$A1149),"-")</f>
        <v>0</v>
      </c>
      <c r="AN1149" s="27">
        <f>IFERROR(SUMIFS('[4]BD Unidades'!$AU$3:$AU$1424,'[4]BD Unidades'!$A$3:$A$1424,$A1149),"-")</f>
        <v>0</v>
      </c>
      <c r="AO1149" s="27">
        <f>IFERROR(SUMIFS('[4]BD Unidades'!$AW$3:$AW$1424,'[4]BD Unidades'!$A$3:$A$1424,$A1149),"-")</f>
        <v>0</v>
      </c>
      <c r="AP1149" s="27">
        <f>IFERROR(SUMIFS('[4]BD Unidades'!$AY$3:$AY$1424,'[4]BD Unidades'!$A$3:$A$1424,$A1149),"-")</f>
        <v>0</v>
      </c>
      <c r="AQ1149" s="25">
        <f>IFERROR(SUMIFS('[4]BD Unidades'!$AZ$3:$AZ$1424,'[4]BD Unidades'!$A$3:$A$1424,$A1149),"-")</f>
        <v>0.80880714720000013</v>
      </c>
      <c r="AR1149" s="25">
        <f>IFERROR(SUMIFS('[4]BD Unidades'!$BA$3:$BA$1424,'[4]BD Unidades'!$A$3:$A$1424,$A1149),"-")</f>
        <v>1</v>
      </c>
      <c r="AS1149" s="28">
        <f>SUMIFS('[4]BD Unidades'!$BC$3:$BC$1424,'[4]BD Unidades'!$A$3:$A$1424,$A1149)</f>
        <v>0.189393968103584</v>
      </c>
      <c r="AT1149" s="28">
        <f>SUMIFS('[4]BD Unidades'!$BE$3:$BE$1424,'[4]BD Unidades'!$A$3:$A$1424,$A1149)</f>
        <v>0.85507741347905297</v>
      </c>
      <c r="AU1149" s="29">
        <f t="shared" si="70"/>
        <v>0.69313090910450614</v>
      </c>
      <c r="AV1149" s="30">
        <f t="shared" si="71"/>
        <v>0.05</v>
      </c>
      <c r="AW1149" s="25">
        <f>IFERROR(SUMIFS('[4]BD Unidades'!$BI$3:$BI$1424,'[4]BD Unidades'!$A$3:$A$1424,$A1149),"-")</f>
        <v>0.53257877156751132</v>
      </c>
      <c r="AX1149" s="25">
        <f>IFERROR(SUMIFS('[4]BD Unidades'!$BJ$3:$BJ$1424,'[4]BD Unidades'!$A$3:$A$1424,$A1149),"-")</f>
        <v>0.3422579946156456</v>
      </c>
    </row>
    <row r="1150" spans="1:50" ht="14.4" x14ac:dyDescent="0.3">
      <c r="A1150" s="7">
        <v>1673</v>
      </c>
      <c r="B1150" s="7" t="s">
        <v>5693</v>
      </c>
      <c r="D1150" s="8" t="s">
        <v>5694</v>
      </c>
      <c r="E1150" s="19" t="s">
        <v>5690</v>
      </c>
      <c r="F1150" s="19" t="s">
        <v>5690</v>
      </c>
      <c r="G1150" s="19" t="s">
        <v>5524</v>
      </c>
      <c r="H1150" s="19">
        <v>1</v>
      </c>
      <c r="I1150" s="19">
        <v>2024</v>
      </c>
      <c r="J1150" s="19" t="s">
        <v>45</v>
      </c>
      <c r="K1150" s="19" t="s">
        <v>5267</v>
      </c>
      <c r="L1150" s="19" t="s">
        <v>213</v>
      </c>
      <c r="M1150" s="19" t="s">
        <v>82</v>
      </c>
      <c r="N1150" s="19" t="s">
        <v>83</v>
      </c>
      <c r="O1150" s="19" t="s">
        <v>4714</v>
      </c>
      <c r="P1150" s="19" t="s">
        <v>51</v>
      </c>
      <c r="Q1150" s="9" t="s">
        <v>1628</v>
      </c>
      <c r="R1150" s="20">
        <v>3</v>
      </c>
      <c r="S1150" s="20">
        <v>0.33</v>
      </c>
      <c r="T1150" s="20">
        <v>2.99</v>
      </c>
      <c r="U1150" s="20" t="s">
        <v>397</v>
      </c>
      <c r="V1150" s="21">
        <f>_xlfn.XLOOKUP(D1150,'[4]Gen. Real'!$A$2:$A$1168,'[4]Gen. Real'!$C$2:$C$1168,"-",0)</f>
        <v>7.5869999999999993E-2</v>
      </c>
      <c r="W1150" s="22"/>
      <c r="X1150" s="22" t="str">
        <f>_xlfn.XLOOKUP(D1150,[4]Vertimiento!$J$2:$J$119,[4]Vertimiento!$K$2:$K$119,"-",0)</f>
        <v>-</v>
      </c>
      <c r="Y1150" s="23" t="str">
        <f t="shared" si="68"/>
        <v>-</v>
      </c>
      <c r="Z1150" s="19" t="str">
        <f>_xlfn.XLOOKUP(D1150,[4]Cmg!$I$4:$I$99,[4]Cmg!$M$4:$M$99,"----",0,1)</f>
        <v>----</v>
      </c>
      <c r="AA1150" s="19" t="str">
        <f>_xlfn.XLOOKUP(D1150,[4]Cmg!$A$4:$A$101,[4]Cmg!$B$4:$B$101,"----",0,1)</f>
        <v>----</v>
      </c>
      <c r="AB1150" s="19" t="str">
        <f>_xlfn.XLOOKUP(D1150,[4]Cmg!$E$4:$E$101,[4]Cmg!$F$4:$F$101,"----",0,1)</f>
        <v>----</v>
      </c>
      <c r="AC1150" s="19" t="str">
        <f>_xlfn.XLOOKUP(D1150,[4]Cmg!$O$4:$O$101,[4]Cmg!$P$4:$P$101,"----",0,1)</f>
        <v>----</v>
      </c>
      <c r="AD1150" s="24" t="str">
        <f>_xlfn.XLOOKUP(D1150,[4]Cmg!$S$4:$S$101,[4]Cmg!$U$4:$U$101,"----",0,1)</f>
        <v>----</v>
      </c>
      <c r="AG1150" s="25">
        <f>IFERROR(SUMIFS('[4]BD Unidades'!$AH:$AH,'[4]BD Unidades'!$A:$A,'BD Centrales 2024'!$A1150),"-")</f>
        <v>3</v>
      </c>
      <c r="AH1150" s="25">
        <f>SUMIFS('[4]BD Unidades'!$AJ$3:$AJ$1424,'[4]BD Unidades'!$A$3:$A$1424,$A1150)</f>
        <v>8784</v>
      </c>
      <c r="AI1150" s="25">
        <f>SUMIFS('[4]BD Unidades'!$AL$3:$AL$1424,'[4]BD Unidades'!$A$3:$A$1424,$A1150)</f>
        <v>0</v>
      </c>
      <c r="AJ1150" s="26">
        <f t="shared" si="69"/>
        <v>0</v>
      </c>
      <c r="AK1150" s="27">
        <f>IFERROR(SUMIFS('[4]BD Unidades'!$AO$3:$AO$1424,'[4]BD Unidades'!$A$3:$A$1424,$A1150),"-")</f>
        <v>0</v>
      </c>
      <c r="AL1150" s="27">
        <f>IFERROR(SUMIFS('[4]BD Unidades'!$AQ$3:$AQ$1424,'[4]BD Unidades'!$A$3:$A$1424,$A1150),"-")</f>
        <v>0</v>
      </c>
      <c r="AM1150" s="27">
        <f>IFERROR(SUMIFS('[4]BD Unidades'!$AS$3:$AS$1424,'[4]BD Unidades'!$A$3:$A$1424,$A1150),"-")</f>
        <v>0</v>
      </c>
      <c r="AN1150" s="27">
        <f>IFERROR(SUMIFS('[4]BD Unidades'!$AU$3:$AU$1424,'[4]BD Unidades'!$A$3:$A$1424,$A1150),"-")</f>
        <v>0</v>
      </c>
      <c r="AO1150" s="27">
        <f>IFERROR(SUMIFS('[4]BD Unidades'!$AW$3:$AW$1424,'[4]BD Unidades'!$A$3:$A$1424,$A1150),"-")</f>
        <v>0</v>
      </c>
      <c r="AP1150" s="27">
        <f>IFERROR(SUMIFS('[4]BD Unidades'!$AY$3:$AY$1424,'[4]BD Unidades'!$A$3:$A$1424,$A1150),"-")</f>
        <v>0</v>
      </c>
      <c r="AQ1150" s="25">
        <f>IFERROR(SUMIFS('[4]BD Unidades'!$AZ$3:$AZ$1424,'[4]BD Unidades'!$A$3:$A$1424,$A1150),"-")</f>
        <v>3</v>
      </c>
      <c r="AR1150" s="25">
        <f>IFERROR(SUMIFS('[4]BD Unidades'!$BA$3:$BA$1424,'[4]BD Unidades'!$A$3:$A$1424,$A1150),"-")</f>
        <v>3</v>
      </c>
      <c r="AS1150" s="28">
        <f>SUMIFS('[4]BD Unidades'!$BC$3:$BC$1424,'[4]BD Unidades'!$A$3:$A$1424,$A1150)</f>
        <v>1E-4</v>
      </c>
      <c r="AT1150" s="28">
        <f>SUMIFS('[4]BD Unidades'!$BE$3:$BE$1424,'[4]BD Unidades'!$A$3:$A$1424,$A1150)</f>
        <v>1</v>
      </c>
      <c r="AU1150" s="29">
        <f t="shared" si="70"/>
        <v>0.99990000000000001</v>
      </c>
      <c r="AV1150" s="30">
        <f t="shared" si="71"/>
        <v>3.3E-3</v>
      </c>
      <c r="AW1150" s="25">
        <f>IFERROR(SUMIFS('[4]BD Unidades'!$BI$3:$BI$1424,'[4]BD Unidades'!$A$3:$A$1424,$A1150),"-")</f>
        <v>2.9897009999999997</v>
      </c>
      <c r="AX1150" s="25">
        <f>IFERROR(SUMIFS('[4]BD Unidades'!$BJ$3:$BJ$1424,'[4]BD Unidades'!$A$3:$A$1424,$A1150),"-")</f>
        <v>1.8092136551600979</v>
      </c>
    </row>
    <row r="1151" spans="1:50" ht="14.4" x14ac:dyDescent="0.3">
      <c r="A1151" s="7">
        <v>1674</v>
      </c>
      <c r="B1151" s="7" t="s">
        <v>5521</v>
      </c>
      <c r="D1151" s="8" t="s">
        <v>5522</v>
      </c>
      <c r="E1151" s="19" t="s">
        <v>5523</v>
      </c>
      <c r="F1151" s="19" t="s">
        <v>5523</v>
      </c>
      <c r="G1151" s="19" t="s">
        <v>5524</v>
      </c>
      <c r="H1151" s="19">
        <v>6</v>
      </c>
      <c r="I1151" s="19">
        <v>2024</v>
      </c>
      <c r="J1151" s="19" t="s">
        <v>45</v>
      </c>
      <c r="K1151" s="19" t="s">
        <v>5267</v>
      </c>
      <c r="L1151" s="19" t="s">
        <v>213</v>
      </c>
      <c r="M1151" s="19" t="s">
        <v>82</v>
      </c>
      <c r="N1151" s="19" t="s">
        <v>83</v>
      </c>
      <c r="O1151" s="19" t="s">
        <v>4714</v>
      </c>
      <c r="P1151" s="19" t="s">
        <v>51</v>
      </c>
      <c r="Q1151" s="9" t="s">
        <v>1623</v>
      </c>
      <c r="R1151" s="20">
        <v>3</v>
      </c>
      <c r="S1151" s="20">
        <v>0.33</v>
      </c>
      <c r="T1151" s="20">
        <v>2.99</v>
      </c>
      <c r="U1151" s="20" t="s">
        <v>397</v>
      </c>
      <c r="V1151" s="21">
        <f>_xlfn.XLOOKUP(D1151,'[4]Gen. Real'!$A$2:$A$1168,'[4]Gen. Real'!$C$2:$C$1168,"-",0)</f>
        <v>8.1610000000000016E-2</v>
      </c>
      <c r="W1151" s="22"/>
      <c r="X1151" s="22" t="str">
        <f>_xlfn.XLOOKUP(D1151,[4]Vertimiento!$J$2:$J$119,[4]Vertimiento!$K$2:$K$119,"-",0)</f>
        <v>-</v>
      </c>
      <c r="Y1151" s="23" t="str">
        <f t="shared" si="68"/>
        <v>-</v>
      </c>
      <c r="Z1151" s="19" t="str">
        <f>_xlfn.XLOOKUP(D1151,[4]Cmg!$I$4:$I$99,[4]Cmg!$M$4:$M$99,"----",0,1)</f>
        <v>----</v>
      </c>
      <c r="AA1151" s="19" t="str">
        <f>_xlfn.XLOOKUP(D1151,[4]Cmg!$A$4:$A$101,[4]Cmg!$B$4:$B$101,"----",0,1)</f>
        <v>----</v>
      </c>
      <c r="AB1151" s="19" t="str">
        <f>_xlfn.XLOOKUP(D1151,[4]Cmg!$E$4:$E$101,[4]Cmg!$F$4:$F$101,"----",0,1)</f>
        <v>----</v>
      </c>
      <c r="AC1151" s="19" t="str">
        <f>_xlfn.XLOOKUP(D1151,[4]Cmg!$O$4:$O$101,[4]Cmg!$P$4:$P$101,"----",0,1)</f>
        <v>----</v>
      </c>
      <c r="AD1151" s="24" t="str">
        <f>_xlfn.XLOOKUP(D1151,[4]Cmg!$S$4:$S$101,[4]Cmg!$U$4:$U$101,"----",0,1)</f>
        <v>----</v>
      </c>
      <c r="AG1151" s="25">
        <f>IFERROR(SUMIFS('[4]BD Unidades'!$AH:$AH,'[4]BD Unidades'!$A:$A,'BD Centrales 2024'!$A1151),"-")</f>
        <v>3</v>
      </c>
      <c r="AH1151" s="25">
        <f>SUMIFS('[4]BD Unidades'!$AJ$3:$AJ$1424,'[4]BD Unidades'!$A$3:$A$1424,$A1151)</f>
        <v>8784</v>
      </c>
      <c r="AI1151" s="25">
        <f>SUMIFS('[4]BD Unidades'!$AL$3:$AL$1424,'[4]BD Unidades'!$A$3:$A$1424,$A1151)</f>
        <v>0</v>
      </c>
      <c r="AJ1151" s="26">
        <f t="shared" si="69"/>
        <v>0</v>
      </c>
      <c r="AK1151" s="27">
        <f>IFERROR(SUMIFS('[4]BD Unidades'!$AO$3:$AO$1424,'[4]BD Unidades'!$A$3:$A$1424,$A1151),"-")</f>
        <v>0</v>
      </c>
      <c r="AL1151" s="27">
        <f>IFERROR(SUMIFS('[4]BD Unidades'!$AQ$3:$AQ$1424,'[4]BD Unidades'!$A$3:$A$1424,$A1151),"-")</f>
        <v>0</v>
      </c>
      <c r="AM1151" s="27">
        <f>IFERROR(SUMIFS('[4]BD Unidades'!$AS$3:$AS$1424,'[4]BD Unidades'!$A$3:$A$1424,$A1151),"-")</f>
        <v>0</v>
      </c>
      <c r="AN1151" s="27">
        <f>IFERROR(SUMIFS('[4]BD Unidades'!$AU$3:$AU$1424,'[4]BD Unidades'!$A$3:$A$1424,$A1151),"-")</f>
        <v>0</v>
      </c>
      <c r="AO1151" s="27">
        <f>IFERROR(SUMIFS('[4]BD Unidades'!$AW$3:$AW$1424,'[4]BD Unidades'!$A$3:$A$1424,$A1151),"-")</f>
        <v>0</v>
      </c>
      <c r="AP1151" s="27">
        <f>IFERROR(SUMIFS('[4]BD Unidades'!$AY$3:$AY$1424,'[4]BD Unidades'!$A$3:$A$1424,$A1151),"-")</f>
        <v>0</v>
      </c>
      <c r="AQ1151" s="25">
        <f>IFERROR(SUMIFS('[4]BD Unidades'!$AZ$3:$AZ$1424,'[4]BD Unidades'!$A$3:$A$1424,$A1151),"-")</f>
        <v>3</v>
      </c>
      <c r="AR1151" s="25">
        <f>IFERROR(SUMIFS('[4]BD Unidades'!$BA$3:$BA$1424,'[4]BD Unidades'!$A$3:$A$1424,$A1151),"-")</f>
        <v>3</v>
      </c>
      <c r="AS1151" s="28">
        <f>SUMIFS('[4]BD Unidades'!$BC$3:$BC$1424,'[4]BD Unidades'!$A$3:$A$1424,$A1151)</f>
        <v>1E-4</v>
      </c>
      <c r="AT1151" s="28">
        <f>SUMIFS('[4]BD Unidades'!$BE$3:$BE$1424,'[4]BD Unidades'!$A$3:$A$1424,$A1151)</f>
        <v>1</v>
      </c>
      <c r="AU1151" s="29">
        <f t="shared" si="70"/>
        <v>0.99990000000000001</v>
      </c>
      <c r="AV1151" s="30">
        <f t="shared" si="71"/>
        <v>3.3E-3</v>
      </c>
      <c r="AW1151" s="25">
        <f>IFERROR(SUMIFS('[4]BD Unidades'!$BI$3:$BI$1424,'[4]BD Unidades'!$A$3:$A$1424,$A1151),"-")</f>
        <v>2.9897009999999997</v>
      </c>
      <c r="AX1151" s="25">
        <f>IFERROR(SUMIFS('[4]BD Unidades'!$BJ$3:$BJ$1424,'[4]BD Unidades'!$A$3:$A$1424,$A1151),"-")</f>
        <v>1.8092136551600979</v>
      </c>
    </row>
    <row r="1152" spans="1:50" ht="14.4" x14ac:dyDescent="0.3">
      <c r="A1152" s="7">
        <v>1743</v>
      </c>
      <c r="B1152" s="7" t="s">
        <v>5592</v>
      </c>
      <c r="D1152" s="8" t="s">
        <v>5593</v>
      </c>
      <c r="E1152" s="19" t="s">
        <v>5594</v>
      </c>
      <c r="F1152" s="19" t="s">
        <v>5594</v>
      </c>
      <c r="G1152" s="19" t="s">
        <v>5595</v>
      </c>
      <c r="H1152" s="19">
        <v>1</v>
      </c>
      <c r="I1152" s="19">
        <v>2024</v>
      </c>
      <c r="J1152" s="19" t="s">
        <v>45</v>
      </c>
      <c r="K1152" s="19" t="s">
        <v>5267</v>
      </c>
      <c r="L1152" s="19" t="s">
        <v>213</v>
      </c>
      <c r="M1152" s="19" t="s">
        <v>229</v>
      </c>
      <c r="N1152" s="19" t="s">
        <v>1842</v>
      </c>
      <c r="O1152" s="19" t="s">
        <v>5166</v>
      </c>
      <c r="P1152" s="19" t="s">
        <v>51</v>
      </c>
      <c r="Q1152" s="9" t="s">
        <v>1761</v>
      </c>
      <c r="R1152" s="20">
        <v>3</v>
      </c>
      <c r="S1152" s="20">
        <v>0.3</v>
      </c>
      <c r="T1152" s="20">
        <v>2.9910000000000001</v>
      </c>
      <c r="U1152" s="20" t="s">
        <v>397</v>
      </c>
      <c r="V1152" s="21">
        <f>_xlfn.XLOOKUP(D1152,'[4]Gen. Real'!$A$2:$A$1168,'[4]Gen. Real'!$C$2:$C$1168,"-",0)</f>
        <v>2.0000000000000001E-4</v>
      </c>
      <c r="W1152" s="22"/>
      <c r="X1152" s="22" t="str">
        <f>_xlfn.XLOOKUP(D1152,[4]Vertimiento!$J$2:$J$119,[4]Vertimiento!$K$2:$K$119,"-",0)</f>
        <v>-</v>
      </c>
      <c r="Y1152" s="23" t="str">
        <f t="shared" si="68"/>
        <v>-</v>
      </c>
      <c r="Z1152" s="19" t="str">
        <f>_xlfn.XLOOKUP(D1152,[4]Cmg!$I$4:$I$99,[4]Cmg!$M$4:$M$99,"----",0,1)</f>
        <v>----</v>
      </c>
      <c r="AA1152" s="19" t="str">
        <f>_xlfn.XLOOKUP(D1152,[4]Cmg!$A$4:$A$101,[4]Cmg!$B$4:$B$101,"----",0,1)</f>
        <v>----</v>
      </c>
      <c r="AB1152" s="19" t="str">
        <f>_xlfn.XLOOKUP(D1152,[4]Cmg!$E$4:$E$101,[4]Cmg!$F$4:$F$101,"----",0,1)</f>
        <v>----</v>
      </c>
      <c r="AC1152" s="19" t="str">
        <f>_xlfn.XLOOKUP(D1152,[4]Cmg!$O$4:$O$101,[4]Cmg!$P$4:$P$101,"----",0,1)</f>
        <v>----</v>
      </c>
      <c r="AD1152" s="24" t="str">
        <f>_xlfn.XLOOKUP(D1152,[4]Cmg!$S$4:$S$101,[4]Cmg!$U$4:$U$101,"----",0,1)</f>
        <v>----</v>
      </c>
      <c r="AG1152" s="25">
        <f>IFERROR(SUMIFS('[4]BD Unidades'!$AH:$AH,'[4]BD Unidades'!$A:$A,'BD Centrales 2024'!$A1152),"-")</f>
        <v>3</v>
      </c>
      <c r="AH1152" s="25">
        <f>SUMIFS('[4]BD Unidades'!$AJ$3:$AJ$1424,'[4]BD Unidades'!$A$3:$A$1424,$A1152)</f>
        <v>8594.5333333333292</v>
      </c>
      <c r="AI1152" s="25">
        <f>SUMIFS('[4]BD Unidades'!$AL$3:$AL$1424,'[4]BD Unidades'!$A$3:$A$1424,$A1152)</f>
        <v>0</v>
      </c>
      <c r="AJ1152" s="26">
        <f t="shared" si="69"/>
        <v>0</v>
      </c>
      <c r="AK1152" s="27">
        <f>IFERROR(SUMIFS('[4]BD Unidades'!$AO$3:$AO$1424,'[4]BD Unidades'!$A$3:$A$1424,$A1152),"-")</f>
        <v>0</v>
      </c>
      <c r="AL1152" s="27">
        <f>IFERROR(SUMIFS('[4]BD Unidades'!$AQ$3:$AQ$1424,'[4]BD Unidades'!$A$3:$A$1424,$A1152),"-")</f>
        <v>0</v>
      </c>
      <c r="AM1152" s="27">
        <f>IFERROR(SUMIFS('[4]BD Unidades'!$AS$3:$AS$1424,'[4]BD Unidades'!$A$3:$A$1424,$A1152),"-")</f>
        <v>0</v>
      </c>
      <c r="AN1152" s="27">
        <f>IFERROR(SUMIFS('[4]BD Unidades'!$AU$3:$AU$1424,'[4]BD Unidades'!$A$3:$A$1424,$A1152),"-")</f>
        <v>0</v>
      </c>
      <c r="AO1152" s="27">
        <f>IFERROR(SUMIFS('[4]BD Unidades'!$AW$3:$AW$1424,'[4]BD Unidades'!$A$3:$A$1424,$A1152),"-")</f>
        <v>0</v>
      </c>
      <c r="AP1152" s="27">
        <f>IFERROR(SUMIFS('[4]BD Unidades'!$AY$3:$AY$1424,'[4]BD Unidades'!$A$3:$A$1424,$A1152),"-")</f>
        <v>0</v>
      </c>
      <c r="AQ1152" s="25">
        <f>IFERROR(SUMIFS('[4]BD Unidades'!$AZ$3:$AZ$1424,'[4]BD Unidades'!$A$3:$A$1424,$A1152),"-")</f>
        <v>3</v>
      </c>
      <c r="AR1152" s="25">
        <f>IFERROR(SUMIFS('[4]BD Unidades'!$BA$3:$BA$1424,'[4]BD Unidades'!$A$3:$A$1424,$A1152),"-")</f>
        <v>3</v>
      </c>
      <c r="AS1152" s="28">
        <f>SUMIFS('[4]BD Unidades'!$BC$3:$BC$1424,'[4]BD Unidades'!$A$3:$A$1424,$A1152)</f>
        <v>8.5136547945204998E-4</v>
      </c>
      <c r="AT1152" s="28">
        <f>SUMIFS('[4]BD Unidades'!$BE$3:$BE$1424,'[4]BD Unidades'!$A$3:$A$1424,$A1152)</f>
        <v>1</v>
      </c>
      <c r="AU1152" s="29">
        <f t="shared" si="70"/>
        <v>0.99914863452054792</v>
      </c>
      <c r="AV1152" s="30">
        <f t="shared" si="71"/>
        <v>3.0000000000000001E-3</v>
      </c>
      <c r="AW1152" s="25">
        <f>IFERROR(SUMIFS('[4]BD Unidades'!$BI$3:$BI$1424,'[4]BD Unidades'!$A$3:$A$1424,$A1152),"-")</f>
        <v>2.9884535658509601</v>
      </c>
      <c r="AX1152" s="25">
        <f>IFERROR(SUMIFS('[4]BD Unidades'!$BJ$3:$BJ$1424,'[4]BD Unidades'!$A$3:$A$1424,$A1152),"-")</f>
        <v>1.92050862530571</v>
      </c>
    </row>
    <row r="1153" spans="1:50" ht="14.4" x14ac:dyDescent="0.3">
      <c r="A1153" s="7">
        <v>1746</v>
      </c>
      <c r="B1153" s="7" t="s">
        <v>5596</v>
      </c>
      <c r="D1153" s="8" t="s">
        <v>5597</v>
      </c>
      <c r="E1153" s="19" t="s">
        <v>5594</v>
      </c>
      <c r="F1153" s="19" t="s">
        <v>5594</v>
      </c>
      <c r="G1153" s="19" t="s">
        <v>5598</v>
      </c>
      <c r="H1153" s="19">
        <v>1</v>
      </c>
      <c r="I1153" s="19">
        <v>2024</v>
      </c>
      <c r="J1153" s="19" t="s">
        <v>45</v>
      </c>
      <c r="K1153" s="19" t="s">
        <v>5267</v>
      </c>
      <c r="L1153" s="19" t="s">
        <v>213</v>
      </c>
      <c r="M1153" s="19" t="s">
        <v>68</v>
      </c>
      <c r="N1153" s="19" t="s">
        <v>68</v>
      </c>
      <c r="O1153" s="19" t="s">
        <v>178</v>
      </c>
      <c r="P1153" s="19" t="s">
        <v>51</v>
      </c>
      <c r="Q1153" s="9" t="s">
        <v>5599</v>
      </c>
      <c r="R1153" s="20">
        <v>3</v>
      </c>
      <c r="S1153" s="20">
        <v>0.3</v>
      </c>
      <c r="T1153" s="20">
        <v>2.9910000000000001</v>
      </c>
      <c r="U1153" s="20" t="s">
        <v>397</v>
      </c>
      <c r="V1153" s="21">
        <f>_xlfn.XLOOKUP(D1153,'[4]Gen. Real'!$A$2:$A$1168,'[4]Gen. Real'!$C$2:$C$1168,"-",0)</f>
        <v>3.2000000000000003E-4</v>
      </c>
      <c r="W1153" s="22"/>
      <c r="X1153" s="22" t="str">
        <f>_xlfn.XLOOKUP(D1153,[4]Vertimiento!$J$2:$J$119,[4]Vertimiento!$K$2:$K$119,"-",0)</f>
        <v>-</v>
      </c>
      <c r="Y1153" s="23" t="str">
        <f t="shared" si="68"/>
        <v>-</v>
      </c>
      <c r="Z1153" s="19" t="str">
        <f>_xlfn.XLOOKUP(D1153,[4]Cmg!$I$4:$I$99,[4]Cmg!$M$4:$M$99,"----",0,1)</f>
        <v>----</v>
      </c>
      <c r="AA1153" s="19" t="str">
        <f>_xlfn.XLOOKUP(D1153,[4]Cmg!$A$4:$A$101,[4]Cmg!$B$4:$B$101,"----",0,1)</f>
        <v>----</v>
      </c>
      <c r="AB1153" s="19" t="str">
        <f>_xlfn.XLOOKUP(D1153,[4]Cmg!$E$4:$E$101,[4]Cmg!$F$4:$F$101,"----",0,1)</f>
        <v>----</v>
      </c>
      <c r="AC1153" s="19" t="str">
        <f>_xlfn.XLOOKUP(D1153,[4]Cmg!$O$4:$O$101,[4]Cmg!$P$4:$P$101,"----",0,1)</f>
        <v>----</v>
      </c>
      <c r="AD1153" s="24" t="str">
        <f>_xlfn.XLOOKUP(D1153,[4]Cmg!$S$4:$S$101,[4]Cmg!$U$4:$U$101,"----",0,1)</f>
        <v>----</v>
      </c>
      <c r="AG1153" s="25">
        <f>IFERROR(SUMIFS('[4]BD Unidades'!$AH:$AH,'[4]BD Unidades'!$A:$A,'BD Centrales 2024'!$A1153),"-")</f>
        <v>3</v>
      </c>
      <c r="AH1153" s="25">
        <f>SUMIFS('[4]BD Unidades'!$AJ$3:$AJ$1424,'[4]BD Unidades'!$A$3:$A$1424,$A1153)</f>
        <v>8773.1</v>
      </c>
      <c r="AI1153" s="25">
        <f>SUMIFS('[4]BD Unidades'!$AL$3:$AL$1424,'[4]BD Unidades'!$A$3:$A$1424,$A1153)</f>
        <v>0</v>
      </c>
      <c r="AJ1153" s="26">
        <f t="shared" si="69"/>
        <v>0</v>
      </c>
      <c r="AK1153" s="27">
        <f>IFERROR(SUMIFS('[4]BD Unidades'!$AO$3:$AO$1424,'[4]BD Unidades'!$A$3:$A$1424,$A1153),"-")</f>
        <v>0</v>
      </c>
      <c r="AL1153" s="27">
        <f>IFERROR(SUMIFS('[4]BD Unidades'!$AQ$3:$AQ$1424,'[4]BD Unidades'!$A$3:$A$1424,$A1153),"-")</f>
        <v>0</v>
      </c>
      <c r="AM1153" s="27">
        <f>IFERROR(SUMIFS('[4]BD Unidades'!$AS$3:$AS$1424,'[4]BD Unidades'!$A$3:$A$1424,$A1153),"-")</f>
        <v>0</v>
      </c>
      <c r="AN1153" s="27">
        <f>IFERROR(SUMIFS('[4]BD Unidades'!$AU$3:$AU$1424,'[4]BD Unidades'!$A$3:$A$1424,$A1153),"-")</f>
        <v>0</v>
      </c>
      <c r="AO1153" s="27">
        <f>IFERROR(SUMIFS('[4]BD Unidades'!$AW$3:$AW$1424,'[4]BD Unidades'!$A$3:$A$1424,$A1153),"-")</f>
        <v>0</v>
      </c>
      <c r="AP1153" s="27">
        <f>IFERROR(SUMIFS('[4]BD Unidades'!$AY$3:$AY$1424,'[4]BD Unidades'!$A$3:$A$1424,$A1153),"-")</f>
        <v>0</v>
      </c>
      <c r="AQ1153" s="25">
        <f>IFERROR(SUMIFS('[4]BD Unidades'!$AZ$3:$AZ$1424,'[4]BD Unidades'!$A$3:$A$1424,$A1153),"-")</f>
        <v>3</v>
      </c>
      <c r="AR1153" s="25">
        <f>IFERROR(SUMIFS('[4]BD Unidades'!$BA$3:$BA$1424,'[4]BD Unidades'!$A$3:$A$1424,$A1153),"-")</f>
        <v>3</v>
      </c>
      <c r="AS1153" s="28">
        <f>SUMIFS('[4]BD Unidades'!$BC$3:$BC$1424,'[4]BD Unidades'!$A$3:$A$1424,$A1153)</f>
        <v>8.5753479452055001E-4</v>
      </c>
      <c r="AT1153" s="28">
        <f>SUMIFS('[4]BD Unidades'!$BE$3:$BE$1424,'[4]BD Unidades'!$A$3:$A$1424,$A1153)</f>
        <v>1</v>
      </c>
      <c r="AU1153" s="29">
        <f t="shared" si="70"/>
        <v>0.99914246520547945</v>
      </c>
      <c r="AV1153" s="30">
        <f t="shared" si="71"/>
        <v>3.0000000000000001E-3</v>
      </c>
      <c r="AW1153" s="25">
        <f>IFERROR(SUMIFS('[4]BD Unidades'!$BI$3:$BI$1424,'[4]BD Unidades'!$A$3:$A$1424,$A1153),"-")</f>
        <v>2.988435113429587</v>
      </c>
      <c r="AX1153" s="25">
        <f>IFERROR(SUMIFS('[4]BD Unidades'!$BJ$3:$BJ$1424,'[4]BD Unidades'!$A$3:$A$1424,$A1153),"-")</f>
        <v>1.9204967669871433</v>
      </c>
    </row>
    <row r="1154" spans="1:50" ht="14.4" x14ac:dyDescent="0.3">
      <c r="A1154" s="7">
        <v>1760</v>
      </c>
      <c r="B1154" s="7" t="s">
        <v>5996</v>
      </c>
      <c r="D1154" s="8" t="s">
        <v>5997</v>
      </c>
      <c r="E1154" s="19" t="s">
        <v>5998</v>
      </c>
      <c r="F1154" s="19" t="s">
        <v>5436</v>
      </c>
      <c r="G1154" s="19" t="s">
        <v>5999</v>
      </c>
      <c r="H1154" s="19">
        <v>6</v>
      </c>
      <c r="I1154" s="19">
        <v>2024</v>
      </c>
      <c r="J1154" s="19" t="s">
        <v>45</v>
      </c>
      <c r="K1154" s="19" t="s">
        <v>5267</v>
      </c>
      <c r="L1154" s="19" t="s">
        <v>213</v>
      </c>
      <c r="M1154" s="19" t="s">
        <v>229</v>
      </c>
      <c r="N1154" s="19" t="s">
        <v>1842</v>
      </c>
      <c r="O1154" s="19" t="s">
        <v>1843</v>
      </c>
      <c r="P1154" s="19" t="s">
        <v>51</v>
      </c>
      <c r="Q1154" s="9" t="s">
        <v>6001</v>
      </c>
      <c r="R1154" s="20">
        <v>2.89425</v>
      </c>
      <c r="S1154" s="20">
        <v>0.495</v>
      </c>
      <c r="T1154" s="20">
        <v>2.88</v>
      </c>
      <c r="U1154" s="20" t="s">
        <v>397</v>
      </c>
      <c r="V1154" s="21">
        <f>_xlfn.XLOOKUP(D1154,'[4]Gen. Real'!$A$2:$A$1168,'[4]Gen. Real'!$C$2:$C$1168,"-",0)</f>
        <v>0</v>
      </c>
      <c r="W1154" s="22"/>
      <c r="X1154" s="22" t="str">
        <f>_xlfn.XLOOKUP(D1154,[4]Vertimiento!$J$2:$J$119,[4]Vertimiento!$K$2:$K$119,"-",0)</f>
        <v>-</v>
      </c>
      <c r="Y1154" s="23" t="str">
        <f t="shared" si="68"/>
        <v>-</v>
      </c>
      <c r="Z1154" s="19" t="str">
        <f>_xlfn.XLOOKUP(D1154,[4]Cmg!$I$4:$I$99,[4]Cmg!$M$4:$M$99,"----",0,1)</f>
        <v>----</v>
      </c>
      <c r="AA1154" s="19" t="str">
        <f>_xlfn.XLOOKUP(D1154,[4]Cmg!$A$4:$A$101,[4]Cmg!$B$4:$B$101,"----",0,1)</f>
        <v>----</v>
      </c>
      <c r="AB1154" s="19" t="str">
        <f>_xlfn.XLOOKUP(D1154,[4]Cmg!$E$4:$E$101,[4]Cmg!$F$4:$F$101,"----",0,1)</f>
        <v>----</v>
      </c>
      <c r="AC1154" s="19" t="str">
        <f>_xlfn.XLOOKUP(D1154,[4]Cmg!$O$4:$O$101,[4]Cmg!$P$4:$P$101,"----",0,1)</f>
        <v>----</v>
      </c>
      <c r="AD1154" s="24" t="str">
        <f>_xlfn.XLOOKUP(D1154,[4]Cmg!$S$4:$S$101,[4]Cmg!$U$4:$U$101,"----",0,1)</f>
        <v>----</v>
      </c>
      <c r="AG1154" s="25">
        <f>IFERROR(SUMIFS('[4]BD Unidades'!$AH:$AH,'[4]BD Unidades'!$A:$A,'BD Centrales 2024'!$A1154),"-")</f>
        <v>2.3592521726000002</v>
      </c>
      <c r="AH1154" s="25">
        <f>SUMIFS('[4]BD Unidades'!$AJ$3:$AJ$1424,'[4]BD Unidades'!$A$3:$A$1424,$A1154)</f>
        <v>8740.7514900233218</v>
      </c>
      <c r="AI1154" s="25">
        <f>SUMIFS('[4]BD Unidades'!$AL$3:$AL$1424,'[4]BD Unidades'!$A$3:$A$1424,$A1154)</f>
        <v>0</v>
      </c>
      <c r="AJ1154" s="26">
        <f t="shared" si="69"/>
        <v>0</v>
      </c>
      <c r="AK1154" s="27">
        <f>IFERROR(SUMIFS('[4]BD Unidades'!$AO$3:$AO$1424,'[4]BD Unidades'!$A$3:$A$1424,$A1154),"-")</f>
        <v>0</v>
      </c>
      <c r="AL1154" s="27">
        <f>IFERROR(SUMIFS('[4]BD Unidades'!$AQ$3:$AQ$1424,'[4]BD Unidades'!$A$3:$A$1424,$A1154),"-")</f>
        <v>0</v>
      </c>
      <c r="AM1154" s="27">
        <f>IFERROR(SUMIFS('[4]BD Unidades'!$AS$3:$AS$1424,'[4]BD Unidades'!$A$3:$A$1424,$A1154),"-")</f>
        <v>0</v>
      </c>
      <c r="AN1154" s="27">
        <f>IFERROR(SUMIFS('[4]BD Unidades'!$AU$3:$AU$1424,'[4]BD Unidades'!$A$3:$A$1424,$A1154),"-")</f>
        <v>0</v>
      </c>
      <c r="AO1154" s="27">
        <f>IFERROR(SUMIFS('[4]BD Unidades'!$AW$3:$AW$1424,'[4]BD Unidades'!$A$3:$A$1424,$A1154),"-")</f>
        <v>0</v>
      </c>
      <c r="AP1154" s="27">
        <f>IFERROR(SUMIFS('[4]BD Unidades'!$AY$3:$AY$1424,'[4]BD Unidades'!$A$3:$A$1424,$A1154),"-")</f>
        <v>0</v>
      </c>
      <c r="AQ1154" s="25">
        <f>IFERROR(SUMIFS('[4]BD Unidades'!$AZ$3:$AZ$1424,'[4]BD Unidades'!$A$3:$A$1424,$A1154),"-")</f>
        <v>2.3592521726000002</v>
      </c>
      <c r="AR1154" s="25">
        <f>IFERROR(SUMIFS('[4]BD Unidades'!$BA$3:$BA$1424,'[4]BD Unidades'!$A$3:$A$1424,$A1154),"-")</f>
        <v>2.88</v>
      </c>
      <c r="AS1154" s="28">
        <f>SUMIFS('[4]BD Unidades'!$BC$3:$BC$1424,'[4]BD Unidades'!$A$3:$A$1424,$A1154)</f>
        <v>1.4058172839155562E-3</v>
      </c>
      <c r="AT1154" s="28">
        <f>SUMIFS('[4]BD Unidades'!$BE$3:$BE$1424,'[4]BD Unidades'!$A$3:$A$1424,$A1154)</f>
        <v>0.99507644467478618</v>
      </c>
      <c r="AU1154" s="29">
        <f t="shared" si="70"/>
        <v>0.99367754901004512</v>
      </c>
      <c r="AV1154" s="30">
        <f t="shared" si="71"/>
        <v>4.9499999999999995E-3</v>
      </c>
      <c r="AW1154" s="25">
        <f>IFERROR(SUMIFS('[4]BD Unidades'!$BI$3:$BI$1424,'[4]BD Unidades'!$A$3:$A$1424,$A1154),"-")</f>
        <v>2.3442572850067069</v>
      </c>
      <c r="AX1154" s="25">
        <f>IFERROR(SUMIFS('[4]BD Unidades'!$BJ$3:$BJ$1424,'[4]BD Unidades'!$A$3:$A$1424,$A1154),"-")</f>
        <v>1.5065204248904358</v>
      </c>
    </row>
    <row r="1155" spans="1:50" ht="14.4" x14ac:dyDescent="0.3">
      <c r="A1155" s="7">
        <v>1767</v>
      </c>
      <c r="B1155" s="7" t="s">
        <v>5532</v>
      </c>
      <c r="D1155" s="8" t="s">
        <v>5533</v>
      </c>
      <c r="E1155" s="19" t="s">
        <v>5534</v>
      </c>
      <c r="F1155" s="19" t="s">
        <v>5534</v>
      </c>
      <c r="G1155" s="19" t="s">
        <v>5535</v>
      </c>
      <c r="H1155" s="19">
        <v>6</v>
      </c>
      <c r="I1155" s="19">
        <v>2024</v>
      </c>
      <c r="J1155" s="19" t="s">
        <v>45</v>
      </c>
      <c r="K1155" s="19" t="s">
        <v>5267</v>
      </c>
      <c r="L1155" s="19" t="s">
        <v>213</v>
      </c>
      <c r="M1155" s="19" t="s">
        <v>477</v>
      </c>
      <c r="N1155" s="19" t="s">
        <v>766</v>
      </c>
      <c r="O1155" s="19" t="s">
        <v>1428</v>
      </c>
      <c r="P1155" s="19" t="s">
        <v>51</v>
      </c>
      <c r="Q1155" s="9" t="s">
        <v>5537</v>
      </c>
      <c r="R1155" s="20">
        <v>3.01</v>
      </c>
      <c r="S1155" s="20">
        <v>0.3322</v>
      </c>
      <c r="T1155" s="20">
        <v>3</v>
      </c>
      <c r="U1155" s="20" t="s">
        <v>397</v>
      </c>
      <c r="V1155" s="21">
        <f>_xlfn.XLOOKUP(D1155,'[4]Gen. Real'!$A$2:$A$1168,'[4]Gen. Real'!$C$2:$C$1168,"-",0)</f>
        <v>5.5700000000000003E-3</v>
      </c>
      <c r="W1155" s="22"/>
      <c r="X1155" s="22" t="str">
        <f>_xlfn.XLOOKUP(D1155,[4]Vertimiento!$J$2:$J$119,[4]Vertimiento!$K$2:$K$119,"-",0)</f>
        <v>-</v>
      </c>
      <c r="Y1155" s="23" t="str">
        <f t="shared" ref="Y1155:Y1194" si="72">IFERROR(X1155/(V1155+X1155),"-")</f>
        <v>-</v>
      </c>
      <c r="Z1155" s="19" t="str">
        <f>_xlfn.XLOOKUP(D1155,[4]Cmg!$I$4:$I$99,[4]Cmg!$M$4:$M$99,"----",0,1)</f>
        <v>----</v>
      </c>
      <c r="AA1155" s="19" t="str">
        <f>_xlfn.XLOOKUP(D1155,[4]Cmg!$A$4:$A$101,[4]Cmg!$B$4:$B$101,"----",0,1)</f>
        <v>----</v>
      </c>
      <c r="AB1155" s="19" t="str">
        <f>_xlfn.XLOOKUP(D1155,[4]Cmg!$E$4:$E$101,[4]Cmg!$F$4:$F$101,"----",0,1)</f>
        <v>----</v>
      </c>
      <c r="AC1155" s="19" t="str">
        <f>_xlfn.XLOOKUP(D1155,[4]Cmg!$O$4:$O$101,[4]Cmg!$P$4:$P$101,"----",0,1)</f>
        <v>----</v>
      </c>
      <c r="AD1155" s="24" t="str">
        <f>_xlfn.XLOOKUP(D1155,[4]Cmg!$S$4:$S$101,[4]Cmg!$U$4:$U$101,"----",0,1)</f>
        <v>----</v>
      </c>
      <c r="AG1155" s="25">
        <f>IFERROR(SUMIFS('[4]BD Unidades'!$AH:$AH,'[4]BD Unidades'!$A:$A,'BD Centrales 2024'!$A1155),"-")</f>
        <v>3</v>
      </c>
      <c r="AH1155" s="25">
        <f>SUMIFS('[4]BD Unidades'!$AJ$3:$AJ$1424,'[4]BD Unidades'!$A$3:$A$1424,$A1155)</f>
        <v>8724.4518272425212</v>
      </c>
      <c r="AI1155" s="25">
        <f>SUMIFS('[4]BD Unidades'!$AL$3:$AL$1424,'[4]BD Unidades'!$A$3:$A$1424,$A1155)</f>
        <v>0</v>
      </c>
      <c r="AJ1155" s="26">
        <f t="shared" ref="AJ1155:AJ1194" si="73">IFERROR(AI1155/(AH1155+AI1155),"-")</f>
        <v>0</v>
      </c>
      <c r="AK1155" s="27">
        <f>IFERROR(SUMIFS('[4]BD Unidades'!$AO$3:$AO$1424,'[4]BD Unidades'!$A$3:$A$1424,$A1155),"-")</f>
        <v>0</v>
      </c>
      <c r="AL1155" s="27">
        <f>IFERROR(SUMIFS('[4]BD Unidades'!$AQ$3:$AQ$1424,'[4]BD Unidades'!$A$3:$A$1424,$A1155),"-")</f>
        <v>0</v>
      </c>
      <c r="AM1155" s="27">
        <f>IFERROR(SUMIFS('[4]BD Unidades'!$AS$3:$AS$1424,'[4]BD Unidades'!$A$3:$A$1424,$A1155),"-")</f>
        <v>0</v>
      </c>
      <c r="AN1155" s="27">
        <f>IFERROR(SUMIFS('[4]BD Unidades'!$AU$3:$AU$1424,'[4]BD Unidades'!$A$3:$A$1424,$A1155),"-")</f>
        <v>0</v>
      </c>
      <c r="AO1155" s="27">
        <f>IFERROR(SUMIFS('[4]BD Unidades'!$AW$3:$AW$1424,'[4]BD Unidades'!$A$3:$A$1424,$A1155),"-")</f>
        <v>0</v>
      </c>
      <c r="AP1155" s="27">
        <f>IFERROR(SUMIFS('[4]BD Unidades'!$AY$3:$AY$1424,'[4]BD Unidades'!$A$3:$A$1424,$A1155),"-")</f>
        <v>0</v>
      </c>
      <c r="AQ1155" s="25">
        <f>IFERROR(SUMIFS('[4]BD Unidades'!$AZ$3:$AZ$1424,'[4]BD Unidades'!$A$3:$A$1424,$A1155),"-")</f>
        <v>3</v>
      </c>
      <c r="AR1155" s="25">
        <f>IFERROR(SUMIFS('[4]BD Unidades'!$BA$3:$BA$1424,'[4]BD Unidades'!$A$3:$A$1424,$A1155),"-")</f>
        <v>3</v>
      </c>
      <c r="AS1155" s="28">
        <f>SUMIFS('[4]BD Unidades'!$BC$3:$BC$1424,'[4]BD Unidades'!$A$3:$A$1424,$A1155)</f>
        <v>5.5059888092858375E-2</v>
      </c>
      <c r="AT1155" s="28">
        <f>SUMIFS('[4]BD Unidades'!$BE$3:$BE$1424,'[4]BD Unidades'!$A$3:$A$1424,$A1155)</f>
        <v>0.99667774086378746</v>
      </c>
      <c r="AU1155" s="29">
        <f t="shared" ref="AU1155:AU1194" si="74">IFERROR(AT1155*(1-AS1155),"-")</f>
        <v>0.94180077598718448</v>
      </c>
      <c r="AV1155" s="30">
        <f t="shared" ref="AV1155:AV1194" si="75">IFERROR(S1155/100,"-")</f>
        <v>3.3219999999999999E-3</v>
      </c>
      <c r="AW1155" s="25">
        <f>IFERROR(SUMIFS('[4]BD Unidades'!$BI$3:$BI$1424,'[4]BD Unidades'!$A$3:$A$1424,$A1155),"-")</f>
        <v>2.8248221710510268</v>
      </c>
      <c r="AX1155" s="25">
        <f>IFERROR(SUMIFS('[4]BD Unidades'!$BJ$3:$BJ$1424,'[4]BD Unidades'!$A$3:$A$1424,$A1155),"-")</f>
        <v>1.8153520625017663</v>
      </c>
    </row>
    <row r="1156" spans="1:50" ht="14.4" x14ac:dyDescent="0.3">
      <c r="A1156" s="7">
        <v>1772</v>
      </c>
      <c r="B1156" s="7" t="s">
        <v>5846</v>
      </c>
      <c r="D1156" s="8" t="s">
        <v>5847</v>
      </c>
      <c r="E1156" s="19" t="s">
        <v>5072</v>
      </c>
      <c r="F1156" s="19" t="s">
        <v>5848</v>
      </c>
      <c r="G1156" s="19" t="s">
        <v>5849</v>
      </c>
      <c r="H1156" s="19">
        <v>6</v>
      </c>
      <c r="I1156" s="19">
        <v>2024</v>
      </c>
      <c r="J1156" s="19" t="s">
        <v>45</v>
      </c>
      <c r="K1156" s="19" t="s">
        <v>5850</v>
      </c>
      <c r="L1156" s="19" t="s">
        <v>213</v>
      </c>
      <c r="M1156" s="19" t="s">
        <v>82</v>
      </c>
      <c r="N1156" s="19" t="s">
        <v>197</v>
      </c>
      <c r="O1156" s="19" t="s">
        <v>197</v>
      </c>
      <c r="P1156" s="19" t="s">
        <v>51</v>
      </c>
      <c r="Q1156" s="9" t="s">
        <v>5851</v>
      </c>
      <c r="R1156" s="20">
        <v>2.99</v>
      </c>
      <c r="S1156" s="20">
        <v>0</v>
      </c>
      <c r="T1156" s="20">
        <v>2.99</v>
      </c>
      <c r="U1156" s="20" t="s">
        <v>397</v>
      </c>
      <c r="V1156" s="21">
        <f>_xlfn.XLOOKUP(D1156,'[4]Gen. Real'!$A$2:$A$1168,'[4]Gen. Real'!$C$2:$C$1168,"-",0)</f>
        <v>1.0177799999999999</v>
      </c>
      <c r="W1156" s="22"/>
      <c r="X1156" s="22" t="str">
        <f>_xlfn.XLOOKUP(D1156,[4]Vertimiento!$J$2:$J$119,[4]Vertimiento!$K$2:$K$119,"-",0)</f>
        <v>-</v>
      </c>
      <c r="Y1156" s="23" t="str">
        <f t="shared" si="72"/>
        <v>-</v>
      </c>
      <c r="Z1156" s="19" t="str">
        <f>_xlfn.XLOOKUP(D1156,[4]Cmg!$I$4:$I$99,[4]Cmg!$M$4:$M$99,"----",0,1)</f>
        <v>----</v>
      </c>
      <c r="AA1156" s="19" t="str">
        <f>_xlfn.XLOOKUP(D1156,[4]Cmg!$A$4:$A$101,[4]Cmg!$B$4:$B$101,"----",0,1)</f>
        <v>----</v>
      </c>
      <c r="AB1156" s="19" t="str">
        <f>_xlfn.XLOOKUP(D1156,[4]Cmg!$E$4:$E$101,[4]Cmg!$F$4:$F$101,"----",0,1)</f>
        <v>----</v>
      </c>
      <c r="AC1156" s="19" t="str">
        <f>_xlfn.XLOOKUP(D1156,[4]Cmg!$O$4:$O$101,[4]Cmg!$P$4:$P$101,"----",0,1)</f>
        <v>----</v>
      </c>
      <c r="AD1156" s="24" t="str">
        <f>_xlfn.XLOOKUP(D1156,[4]Cmg!$S$4:$S$101,[4]Cmg!$U$4:$U$101,"----",0,1)</f>
        <v>----</v>
      </c>
      <c r="AG1156" s="25">
        <f>IFERROR(SUMIFS('[4]BD Unidades'!$AH:$AH,'[4]BD Unidades'!$A:$A,'BD Centrales 2024'!$A1156),"-")</f>
        <v>2.99</v>
      </c>
      <c r="AH1156" s="25">
        <f>SUMIFS('[4]BD Unidades'!$AJ$3:$AJ$1424,'[4]BD Unidades'!$A$3:$A$1424,$A1156)</f>
        <v>8784</v>
      </c>
      <c r="AI1156" s="25">
        <f>SUMIFS('[4]BD Unidades'!$AL$3:$AL$1424,'[4]BD Unidades'!$A$3:$A$1424,$A1156)</f>
        <v>0</v>
      </c>
      <c r="AJ1156" s="26">
        <f t="shared" si="73"/>
        <v>0</v>
      </c>
      <c r="AK1156" s="27">
        <f>IFERROR(SUMIFS('[4]BD Unidades'!$AO$3:$AO$1424,'[4]BD Unidades'!$A$3:$A$1424,$A1156),"-")</f>
        <v>0</v>
      </c>
      <c r="AL1156" s="27">
        <f>IFERROR(SUMIFS('[4]BD Unidades'!$AQ$3:$AQ$1424,'[4]BD Unidades'!$A$3:$A$1424,$A1156),"-")</f>
        <v>0</v>
      </c>
      <c r="AM1156" s="27">
        <f>IFERROR(SUMIFS('[4]BD Unidades'!$AS$3:$AS$1424,'[4]BD Unidades'!$A$3:$A$1424,$A1156),"-")</f>
        <v>0</v>
      </c>
      <c r="AN1156" s="27">
        <f>IFERROR(SUMIFS('[4]BD Unidades'!$AU$3:$AU$1424,'[4]BD Unidades'!$A$3:$A$1424,$A1156),"-")</f>
        <v>0</v>
      </c>
      <c r="AO1156" s="27">
        <f>IFERROR(SUMIFS('[4]BD Unidades'!$AW$3:$AW$1424,'[4]BD Unidades'!$A$3:$A$1424,$A1156),"-")</f>
        <v>0</v>
      </c>
      <c r="AP1156" s="27">
        <f>IFERROR(SUMIFS('[4]BD Unidades'!$AY$3:$AY$1424,'[4]BD Unidades'!$A$3:$A$1424,$A1156),"-")</f>
        <v>0</v>
      </c>
      <c r="AQ1156" s="25">
        <f>IFERROR(SUMIFS('[4]BD Unidades'!$AZ$3:$AZ$1424,'[4]BD Unidades'!$A$3:$A$1424,$A1156),"-")</f>
        <v>2.99</v>
      </c>
      <c r="AR1156" s="25">
        <f>IFERROR(SUMIFS('[4]BD Unidades'!$BA$3:$BA$1424,'[4]BD Unidades'!$A$3:$A$1424,$A1156),"-")</f>
        <v>2.99</v>
      </c>
      <c r="AS1156" s="28">
        <f>SUMIFS('[4]BD Unidades'!$BC$3:$BC$1424,'[4]BD Unidades'!$A$3:$A$1424,$A1156)</f>
        <v>1.79527068493151E-3</v>
      </c>
      <c r="AT1156" s="28">
        <f>SUMIFS('[4]BD Unidades'!$BE$3:$BE$1424,'[4]BD Unidades'!$A$3:$A$1424,$A1156)</f>
        <v>1</v>
      </c>
      <c r="AU1156" s="29">
        <f t="shared" si="74"/>
        <v>0.99820472931506854</v>
      </c>
      <c r="AV1156" s="30">
        <f t="shared" si="75"/>
        <v>0</v>
      </c>
      <c r="AW1156" s="25">
        <f>IFERROR(SUMIFS('[4]BD Unidades'!$BI$3:$BI$1424,'[4]BD Unidades'!$A$3:$A$1424,$A1156),"-")</f>
        <v>2.9846321406520557</v>
      </c>
      <c r="AX1156" s="25">
        <f>IFERROR(SUMIFS('[4]BD Unidades'!$BJ$3:$BJ$1424,'[4]BD Unidades'!$A$3:$A$1424,$A1156),"-")</f>
        <v>1.8061462415463667</v>
      </c>
    </row>
    <row r="1157" spans="1:50" ht="14.4" x14ac:dyDescent="0.3">
      <c r="A1157" s="7">
        <v>1773</v>
      </c>
      <c r="B1157" s="7" t="s">
        <v>5852</v>
      </c>
      <c r="D1157" s="8" t="s">
        <v>5853</v>
      </c>
      <c r="E1157" s="19" t="s">
        <v>5072</v>
      </c>
      <c r="F1157" s="19" t="s">
        <v>5848</v>
      </c>
      <c r="G1157" s="19" t="s">
        <v>5854</v>
      </c>
      <c r="H1157" s="19">
        <v>6</v>
      </c>
      <c r="I1157" s="19">
        <v>2024</v>
      </c>
      <c r="J1157" s="19" t="s">
        <v>45</v>
      </c>
      <c r="K1157" s="19" t="s">
        <v>5850</v>
      </c>
      <c r="L1157" s="19" t="s">
        <v>213</v>
      </c>
      <c r="M1157" s="19" t="s">
        <v>331</v>
      </c>
      <c r="N1157" s="19" t="s">
        <v>332</v>
      </c>
      <c r="O1157" s="19" t="s">
        <v>4808</v>
      </c>
      <c r="P1157" s="19" t="s">
        <v>51</v>
      </c>
      <c r="Q1157" s="9" t="s">
        <v>5856</v>
      </c>
      <c r="R1157" s="20">
        <v>2.99</v>
      </c>
      <c r="S1157" s="20">
        <v>0</v>
      </c>
      <c r="T1157" s="20">
        <v>2.99</v>
      </c>
      <c r="U1157" s="20" t="s">
        <v>397</v>
      </c>
      <c r="V1157" s="21">
        <f>_xlfn.XLOOKUP(D1157,'[4]Gen. Real'!$A$2:$A$1168,'[4]Gen. Real'!$C$2:$C$1168,"-",0)</f>
        <v>1.06186</v>
      </c>
      <c r="W1157" s="22"/>
      <c r="X1157" s="22" t="str">
        <f>_xlfn.XLOOKUP(D1157,[4]Vertimiento!$J$2:$J$119,[4]Vertimiento!$K$2:$K$119,"-",0)</f>
        <v>-</v>
      </c>
      <c r="Y1157" s="23" t="str">
        <f t="shared" si="72"/>
        <v>-</v>
      </c>
      <c r="Z1157" s="19" t="str">
        <f>_xlfn.XLOOKUP(D1157,[4]Cmg!$I$4:$I$99,[4]Cmg!$M$4:$M$99,"----",0,1)</f>
        <v>----</v>
      </c>
      <c r="AA1157" s="19" t="str">
        <f>_xlfn.XLOOKUP(D1157,[4]Cmg!$A$4:$A$101,[4]Cmg!$B$4:$B$101,"----",0,1)</f>
        <v>----</v>
      </c>
      <c r="AB1157" s="19" t="str">
        <f>_xlfn.XLOOKUP(D1157,[4]Cmg!$E$4:$E$101,[4]Cmg!$F$4:$F$101,"----",0,1)</f>
        <v>----</v>
      </c>
      <c r="AC1157" s="19" t="str">
        <f>_xlfn.XLOOKUP(D1157,[4]Cmg!$O$4:$O$101,[4]Cmg!$P$4:$P$101,"----",0,1)</f>
        <v>----</v>
      </c>
      <c r="AD1157" s="24" t="str">
        <f>_xlfn.XLOOKUP(D1157,[4]Cmg!$S$4:$S$101,[4]Cmg!$U$4:$U$101,"----",0,1)</f>
        <v>----</v>
      </c>
      <c r="AG1157" s="25">
        <f>IFERROR(SUMIFS('[4]BD Unidades'!$AH:$AH,'[4]BD Unidades'!$A:$A,'BD Centrales 2024'!$A1157),"-")</f>
        <v>2.9836164795000002</v>
      </c>
      <c r="AH1157" s="25">
        <f>SUMIFS('[4]BD Unidades'!$AJ$3:$AJ$1424,'[4]BD Unidades'!$A$3:$A$1424,$A1157)</f>
        <v>8784</v>
      </c>
      <c r="AI1157" s="25">
        <f>SUMIFS('[4]BD Unidades'!$AL$3:$AL$1424,'[4]BD Unidades'!$A$3:$A$1424,$A1157)</f>
        <v>0</v>
      </c>
      <c r="AJ1157" s="26">
        <f t="shared" si="73"/>
        <v>0</v>
      </c>
      <c r="AK1157" s="27">
        <f>IFERROR(SUMIFS('[4]BD Unidades'!$AO$3:$AO$1424,'[4]BD Unidades'!$A$3:$A$1424,$A1157),"-")</f>
        <v>0</v>
      </c>
      <c r="AL1157" s="27">
        <f>IFERROR(SUMIFS('[4]BD Unidades'!$AQ$3:$AQ$1424,'[4]BD Unidades'!$A$3:$A$1424,$A1157),"-")</f>
        <v>0</v>
      </c>
      <c r="AM1157" s="27">
        <f>IFERROR(SUMIFS('[4]BD Unidades'!$AS$3:$AS$1424,'[4]BD Unidades'!$A$3:$A$1424,$A1157),"-")</f>
        <v>0</v>
      </c>
      <c r="AN1157" s="27">
        <f>IFERROR(SUMIFS('[4]BD Unidades'!$AU$3:$AU$1424,'[4]BD Unidades'!$A$3:$A$1424,$A1157),"-")</f>
        <v>0</v>
      </c>
      <c r="AO1157" s="27">
        <f>IFERROR(SUMIFS('[4]BD Unidades'!$AW$3:$AW$1424,'[4]BD Unidades'!$A$3:$A$1424,$A1157),"-")</f>
        <v>0</v>
      </c>
      <c r="AP1157" s="27">
        <f>IFERROR(SUMIFS('[4]BD Unidades'!$AY$3:$AY$1424,'[4]BD Unidades'!$A$3:$A$1424,$A1157),"-")</f>
        <v>0</v>
      </c>
      <c r="AQ1157" s="25">
        <f>IFERROR(SUMIFS('[4]BD Unidades'!$AZ$3:$AZ$1424,'[4]BD Unidades'!$A$3:$A$1424,$A1157),"-")</f>
        <v>2.9836164795000006</v>
      </c>
      <c r="AR1157" s="25">
        <f>IFERROR(SUMIFS('[4]BD Unidades'!$BA$3:$BA$1424,'[4]BD Unidades'!$A$3:$A$1424,$A1157),"-")</f>
        <v>2.99</v>
      </c>
      <c r="AS1157" s="28">
        <f>SUMIFS('[4]BD Unidades'!$BC$3:$BC$1424,'[4]BD Unidades'!$A$3:$A$1424,$A1157)</f>
        <v>1.8014400000000001E-3</v>
      </c>
      <c r="AT1157" s="28">
        <f>SUMIFS('[4]BD Unidades'!$BE$3:$BE$1424,'[4]BD Unidades'!$A$3:$A$1424,$A1157)</f>
        <v>1</v>
      </c>
      <c r="AU1157" s="29">
        <f t="shared" si="74"/>
        <v>0.99819855999999996</v>
      </c>
      <c r="AV1157" s="30">
        <f t="shared" si="75"/>
        <v>0</v>
      </c>
      <c r="AW1157" s="25">
        <f>IFERROR(SUMIFS('[4]BD Unidades'!$BI$3:$BI$1424,'[4]BD Unidades'!$A$3:$A$1424,$A1157),"-")</f>
        <v>2.9782416734291703</v>
      </c>
      <c r="AX1157" s="25">
        <f>IFERROR(SUMIFS('[4]BD Unidades'!$BJ$3:$BJ$1424,'[4]BD Unidades'!$A$3:$A$1424,$A1157),"-")</f>
        <v>1.8022790586533293</v>
      </c>
    </row>
    <row r="1158" spans="1:50" ht="14.4" x14ac:dyDescent="0.3">
      <c r="A1158" s="7">
        <v>1776</v>
      </c>
      <c r="B1158" s="7" t="s">
        <v>5526</v>
      </c>
      <c r="D1158" s="8" t="s">
        <v>5527</v>
      </c>
      <c r="E1158" s="19" t="s">
        <v>5528</v>
      </c>
      <c r="F1158" s="19" t="s">
        <v>5528</v>
      </c>
      <c r="G1158" s="19" t="s">
        <v>5529</v>
      </c>
      <c r="H1158" s="19">
        <v>6</v>
      </c>
      <c r="I1158" s="19">
        <v>2024</v>
      </c>
      <c r="J1158" s="19" t="s">
        <v>45</v>
      </c>
      <c r="K1158" s="19" t="s">
        <v>5267</v>
      </c>
      <c r="L1158" s="19" t="s">
        <v>213</v>
      </c>
      <c r="M1158" s="19" t="s">
        <v>82</v>
      </c>
      <c r="N1158" s="19" t="s">
        <v>83</v>
      </c>
      <c r="O1158" s="19" t="s">
        <v>4714</v>
      </c>
      <c r="P1158" s="19" t="s">
        <v>51</v>
      </c>
      <c r="Q1158" s="9" t="s">
        <v>5531</v>
      </c>
      <c r="R1158" s="20">
        <v>3.01</v>
      </c>
      <c r="S1158" s="20">
        <v>0.3322</v>
      </c>
      <c r="T1158" s="20">
        <v>3</v>
      </c>
      <c r="U1158" s="20" t="s">
        <v>397</v>
      </c>
      <c r="V1158" s="21">
        <f>_xlfn.XLOOKUP(D1158,'[4]Gen. Real'!$A$2:$A$1168,'[4]Gen. Real'!$C$2:$C$1168,"-",0)</f>
        <v>4.3869999999999992E-2</v>
      </c>
      <c r="W1158" s="22"/>
      <c r="X1158" s="22" t="str">
        <f>_xlfn.XLOOKUP(D1158,[4]Vertimiento!$J$2:$J$119,[4]Vertimiento!$K$2:$K$119,"-",0)</f>
        <v>-</v>
      </c>
      <c r="Y1158" s="23" t="str">
        <f t="shared" si="72"/>
        <v>-</v>
      </c>
      <c r="Z1158" s="19" t="str">
        <f>_xlfn.XLOOKUP(D1158,[4]Cmg!$I$4:$I$99,[4]Cmg!$M$4:$M$99,"----",0,1)</f>
        <v>----</v>
      </c>
      <c r="AA1158" s="19" t="str">
        <f>_xlfn.XLOOKUP(D1158,[4]Cmg!$A$4:$A$101,[4]Cmg!$B$4:$B$101,"----",0,1)</f>
        <v>----</v>
      </c>
      <c r="AB1158" s="19" t="str">
        <f>_xlfn.XLOOKUP(D1158,[4]Cmg!$E$4:$E$101,[4]Cmg!$F$4:$F$101,"----",0,1)</f>
        <v>----</v>
      </c>
      <c r="AC1158" s="19" t="str">
        <f>_xlfn.XLOOKUP(D1158,[4]Cmg!$O$4:$O$101,[4]Cmg!$P$4:$P$101,"----",0,1)</f>
        <v>----</v>
      </c>
      <c r="AD1158" s="24" t="str">
        <f>_xlfn.XLOOKUP(D1158,[4]Cmg!$S$4:$S$101,[4]Cmg!$U$4:$U$101,"----",0,1)</f>
        <v>----</v>
      </c>
      <c r="AG1158" s="25">
        <f>IFERROR(SUMIFS('[4]BD Unidades'!$AH:$AH,'[4]BD Unidades'!$A:$A,'BD Centrales 2024'!$A1158),"-")</f>
        <v>3</v>
      </c>
      <c r="AH1158" s="25">
        <f>SUMIFS('[4]BD Unidades'!$AJ$3:$AJ$1424,'[4]BD Unidades'!$A$3:$A$1424,$A1158)</f>
        <v>8753.820598006645</v>
      </c>
      <c r="AI1158" s="25">
        <f>SUMIFS('[4]BD Unidades'!$AL$3:$AL$1424,'[4]BD Unidades'!$A$3:$A$1424,$A1158)</f>
        <v>0.99667774086378746</v>
      </c>
      <c r="AJ1158" s="26">
        <f t="shared" si="73"/>
        <v>1.1384335154826958E-4</v>
      </c>
      <c r="AK1158" s="27">
        <f>IFERROR(SUMIFS('[4]BD Unidades'!$AO$3:$AO$1424,'[4]BD Unidades'!$A$3:$A$1424,$A1158),"-")</f>
        <v>0</v>
      </c>
      <c r="AL1158" s="27">
        <f>IFERROR(SUMIFS('[4]BD Unidades'!$AQ$3:$AQ$1424,'[4]BD Unidades'!$A$3:$A$1424,$A1158),"-")</f>
        <v>0</v>
      </c>
      <c r="AM1158" s="27">
        <f>IFERROR(SUMIFS('[4]BD Unidades'!$AS$3:$AS$1424,'[4]BD Unidades'!$A$3:$A$1424,$A1158),"-")</f>
        <v>0</v>
      </c>
      <c r="AN1158" s="27">
        <f>IFERROR(SUMIFS('[4]BD Unidades'!$AU$3:$AU$1424,'[4]BD Unidades'!$A$3:$A$1424,$A1158),"-")</f>
        <v>0</v>
      </c>
      <c r="AO1158" s="27">
        <f>IFERROR(SUMIFS('[4]BD Unidades'!$AW$3:$AW$1424,'[4]BD Unidades'!$A$3:$A$1424,$A1158),"-")</f>
        <v>0</v>
      </c>
      <c r="AP1158" s="27">
        <f>IFERROR(SUMIFS('[4]BD Unidades'!$AY$3:$AY$1424,'[4]BD Unidades'!$A$3:$A$1424,$A1158),"-")</f>
        <v>0</v>
      </c>
      <c r="AQ1158" s="25">
        <f>IFERROR(SUMIFS('[4]BD Unidades'!$AZ$3:$AZ$1424,'[4]BD Unidades'!$A$3:$A$1424,$A1158),"-")</f>
        <v>3</v>
      </c>
      <c r="AR1158" s="25">
        <f>IFERROR(SUMIFS('[4]BD Unidades'!$BA$3:$BA$1424,'[4]BD Unidades'!$A$3:$A$1424,$A1158),"-")</f>
        <v>3</v>
      </c>
      <c r="AS1158" s="28">
        <f>SUMIFS('[4]BD Unidades'!$BC$3:$BC$1424,'[4]BD Unidades'!$A$3:$A$1424,$A1158)</f>
        <v>1.7093716834296678E-3</v>
      </c>
      <c r="AT1158" s="28">
        <f>SUMIFS('[4]BD Unidades'!$BE$3:$BE$1424,'[4]BD Unidades'!$A$3:$A$1424,$A1158)</f>
        <v>0.99667774086378746</v>
      </c>
      <c r="AU1158" s="29">
        <f t="shared" si="74"/>
        <v>0.99497404815605028</v>
      </c>
      <c r="AV1158" s="30">
        <f t="shared" si="75"/>
        <v>3.3219999999999999E-3</v>
      </c>
      <c r="AW1158" s="25">
        <f>IFERROR(SUMIFS('[4]BD Unidades'!$BI$3:$BI$1424,'[4]BD Unidades'!$A$3:$A$1424,$A1158),"-")</f>
        <v>2.984871941928767</v>
      </c>
      <c r="AX1158" s="25">
        <f>IFERROR(SUMIFS('[4]BD Unidades'!$BJ$3:$BJ$1424,'[4]BD Unidades'!$A$3:$A$1424,$A1158),"-")</f>
        <v>1.8062913569757528</v>
      </c>
    </row>
    <row r="1159" spans="1:50" ht="14.4" x14ac:dyDescent="0.3">
      <c r="A1159" s="7">
        <v>1777</v>
      </c>
      <c r="B1159" s="7" t="s">
        <v>5857</v>
      </c>
      <c r="D1159" s="8" t="s">
        <v>5858</v>
      </c>
      <c r="E1159" s="19" t="s">
        <v>5072</v>
      </c>
      <c r="F1159" s="19" t="s">
        <v>5848</v>
      </c>
      <c r="G1159" s="19" t="s">
        <v>5859</v>
      </c>
      <c r="H1159" s="19">
        <v>6</v>
      </c>
      <c r="I1159" s="19">
        <v>2024</v>
      </c>
      <c r="J1159" s="19" t="s">
        <v>45</v>
      </c>
      <c r="K1159" s="19" t="s">
        <v>5850</v>
      </c>
      <c r="L1159" s="19" t="s">
        <v>213</v>
      </c>
      <c r="M1159" s="19" t="s">
        <v>331</v>
      </c>
      <c r="N1159" s="19" t="s">
        <v>332</v>
      </c>
      <c r="O1159" s="19" t="s">
        <v>333</v>
      </c>
      <c r="P1159" s="19" t="s">
        <v>51</v>
      </c>
      <c r="Q1159" s="9" t="s">
        <v>5861</v>
      </c>
      <c r="R1159" s="20">
        <v>2.99</v>
      </c>
      <c r="S1159" s="20">
        <v>0</v>
      </c>
      <c r="T1159" s="20">
        <v>2.99</v>
      </c>
      <c r="U1159" s="20" t="s">
        <v>397</v>
      </c>
      <c r="V1159" s="21">
        <f>_xlfn.XLOOKUP(D1159,'[4]Gen. Real'!$A$2:$A$1168,'[4]Gen. Real'!$C$2:$C$1168,"-",0)</f>
        <v>0.98768000000000034</v>
      </c>
      <c r="W1159" s="22"/>
      <c r="X1159" s="22" t="str">
        <f>_xlfn.XLOOKUP(D1159,[4]Vertimiento!$J$2:$J$119,[4]Vertimiento!$K$2:$K$119,"-",0)</f>
        <v>-</v>
      </c>
      <c r="Y1159" s="23" t="str">
        <f t="shared" si="72"/>
        <v>-</v>
      </c>
      <c r="Z1159" s="19" t="str">
        <f>_xlfn.XLOOKUP(D1159,[4]Cmg!$I$4:$I$99,[4]Cmg!$M$4:$M$99,"----",0,1)</f>
        <v>----</v>
      </c>
      <c r="AA1159" s="19" t="str">
        <f>_xlfn.XLOOKUP(D1159,[4]Cmg!$A$4:$A$101,[4]Cmg!$B$4:$B$101,"----",0,1)</f>
        <v>----</v>
      </c>
      <c r="AB1159" s="19" t="str">
        <f>_xlfn.XLOOKUP(D1159,[4]Cmg!$E$4:$E$101,[4]Cmg!$F$4:$F$101,"----",0,1)</f>
        <v>----</v>
      </c>
      <c r="AC1159" s="19" t="str">
        <f>_xlfn.XLOOKUP(D1159,[4]Cmg!$O$4:$O$101,[4]Cmg!$P$4:$P$101,"----",0,1)</f>
        <v>----</v>
      </c>
      <c r="AD1159" s="24" t="str">
        <f>_xlfn.XLOOKUP(D1159,[4]Cmg!$S$4:$S$101,[4]Cmg!$U$4:$U$101,"----",0,1)</f>
        <v>----</v>
      </c>
      <c r="AG1159" s="25">
        <f>IFERROR(SUMIFS('[4]BD Unidades'!$AH:$AH,'[4]BD Unidades'!$A:$A,'BD Centrales 2024'!$A1159),"-")</f>
        <v>2.99</v>
      </c>
      <c r="AH1159" s="25">
        <f>SUMIFS('[4]BD Unidades'!$AJ$3:$AJ$1424,'[4]BD Unidades'!$A$3:$A$1424,$A1159)</f>
        <v>8784</v>
      </c>
      <c r="AI1159" s="25">
        <f>SUMIFS('[4]BD Unidades'!$AL$3:$AL$1424,'[4]BD Unidades'!$A$3:$A$1424,$A1159)</f>
        <v>0</v>
      </c>
      <c r="AJ1159" s="26">
        <f t="shared" si="73"/>
        <v>0</v>
      </c>
      <c r="AK1159" s="27">
        <f>IFERROR(SUMIFS('[4]BD Unidades'!$AO$3:$AO$1424,'[4]BD Unidades'!$A$3:$A$1424,$A1159),"-")</f>
        <v>0</v>
      </c>
      <c r="AL1159" s="27">
        <f>IFERROR(SUMIFS('[4]BD Unidades'!$AQ$3:$AQ$1424,'[4]BD Unidades'!$A$3:$A$1424,$A1159),"-")</f>
        <v>0</v>
      </c>
      <c r="AM1159" s="27">
        <f>IFERROR(SUMIFS('[4]BD Unidades'!$AS$3:$AS$1424,'[4]BD Unidades'!$A$3:$A$1424,$A1159),"-")</f>
        <v>0</v>
      </c>
      <c r="AN1159" s="27">
        <f>IFERROR(SUMIFS('[4]BD Unidades'!$AU$3:$AU$1424,'[4]BD Unidades'!$A$3:$A$1424,$A1159),"-")</f>
        <v>0</v>
      </c>
      <c r="AO1159" s="27">
        <f>IFERROR(SUMIFS('[4]BD Unidades'!$AW$3:$AW$1424,'[4]BD Unidades'!$A$3:$A$1424,$A1159),"-")</f>
        <v>0</v>
      </c>
      <c r="AP1159" s="27">
        <f>IFERROR(SUMIFS('[4]BD Unidades'!$AY$3:$AY$1424,'[4]BD Unidades'!$A$3:$A$1424,$A1159),"-")</f>
        <v>0</v>
      </c>
      <c r="AQ1159" s="25">
        <f>IFERROR(SUMIFS('[4]BD Unidades'!$AZ$3:$AZ$1424,'[4]BD Unidades'!$A$3:$A$1424,$A1159),"-")</f>
        <v>2.99</v>
      </c>
      <c r="AR1159" s="25">
        <f>IFERROR(SUMIFS('[4]BD Unidades'!$BA$3:$BA$1424,'[4]BD Unidades'!$A$3:$A$1424,$A1159),"-")</f>
        <v>2.99</v>
      </c>
      <c r="AS1159" s="28">
        <f>SUMIFS('[4]BD Unidades'!$BC$3:$BC$1424,'[4]BD Unidades'!$A$3:$A$1424,$A1159)</f>
        <v>1.7212389041095901E-3</v>
      </c>
      <c r="AT1159" s="28">
        <f>SUMIFS('[4]BD Unidades'!$BE$3:$BE$1424,'[4]BD Unidades'!$A$3:$A$1424,$A1159)</f>
        <v>1</v>
      </c>
      <c r="AU1159" s="29">
        <f t="shared" si="74"/>
        <v>0.99827876109589042</v>
      </c>
      <c r="AV1159" s="30">
        <f t="shared" si="75"/>
        <v>0</v>
      </c>
      <c r="AW1159" s="25">
        <f>IFERROR(SUMIFS('[4]BD Unidades'!$BI$3:$BI$1424,'[4]BD Unidades'!$A$3:$A$1424,$A1159),"-")</f>
        <v>2.9848534956767128</v>
      </c>
      <c r="AX1159" s="25">
        <f>IFERROR(SUMIFS('[4]BD Unidades'!$BJ$3:$BJ$1424,'[4]BD Unidades'!$A$3:$A$1424,$A1159),"-")</f>
        <v>1.8062801942504156</v>
      </c>
    </row>
    <row r="1160" spans="1:50" ht="14.4" x14ac:dyDescent="0.3">
      <c r="A1160" s="7">
        <v>1778</v>
      </c>
      <c r="B1160" s="7" t="s">
        <v>5862</v>
      </c>
      <c r="D1160" s="8" t="s">
        <v>5863</v>
      </c>
      <c r="E1160" s="19" t="s">
        <v>5072</v>
      </c>
      <c r="F1160" s="19" t="s">
        <v>5848</v>
      </c>
      <c r="G1160" s="19" t="s">
        <v>5864</v>
      </c>
      <c r="H1160" s="19">
        <v>6</v>
      </c>
      <c r="I1160" s="19">
        <v>2024</v>
      </c>
      <c r="J1160" s="19" t="s">
        <v>45</v>
      </c>
      <c r="K1160" s="19" t="s">
        <v>5850</v>
      </c>
      <c r="L1160" s="19" t="s">
        <v>213</v>
      </c>
      <c r="M1160" s="19" t="s">
        <v>82</v>
      </c>
      <c r="N1160" s="19" t="s">
        <v>197</v>
      </c>
      <c r="O1160" s="19" t="s">
        <v>5866</v>
      </c>
      <c r="P1160" s="19" t="s">
        <v>51</v>
      </c>
      <c r="Q1160" s="9" t="s">
        <v>5531</v>
      </c>
      <c r="R1160" s="20">
        <v>2.99</v>
      </c>
      <c r="S1160" s="20">
        <v>0</v>
      </c>
      <c r="T1160" s="20">
        <v>2.99</v>
      </c>
      <c r="U1160" s="20" t="s">
        <v>397</v>
      </c>
      <c r="V1160" s="21">
        <f>_xlfn.XLOOKUP(D1160,'[4]Gen. Real'!$A$2:$A$1168,'[4]Gen. Real'!$C$2:$C$1168,"-",0)</f>
        <v>0.96616000000000035</v>
      </c>
      <c r="W1160" s="22"/>
      <c r="X1160" s="22" t="str">
        <f>_xlfn.XLOOKUP(D1160,[4]Vertimiento!$J$2:$J$119,[4]Vertimiento!$K$2:$K$119,"-",0)</f>
        <v>-</v>
      </c>
      <c r="Y1160" s="23" t="str">
        <f t="shared" si="72"/>
        <v>-</v>
      </c>
      <c r="Z1160" s="19" t="str">
        <f>_xlfn.XLOOKUP(D1160,[4]Cmg!$I$4:$I$99,[4]Cmg!$M$4:$M$99,"----",0,1)</f>
        <v>----</v>
      </c>
      <c r="AA1160" s="19" t="str">
        <f>_xlfn.XLOOKUP(D1160,[4]Cmg!$A$4:$A$101,[4]Cmg!$B$4:$B$101,"----",0,1)</f>
        <v>----</v>
      </c>
      <c r="AB1160" s="19" t="str">
        <f>_xlfn.XLOOKUP(D1160,[4]Cmg!$E$4:$E$101,[4]Cmg!$F$4:$F$101,"----",0,1)</f>
        <v>----</v>
      </c>
      <c r="AC1160" s="19" t="str">
        <f>_xlfn.XLOOKUP(D1160,[4]Cmg!$O$4:$O$101,[4]Cmg!$P$4:$P$101,"----",0,1)</f>
        <v>----</v>
      </c>
      <c r="AD1160" s="24" t="str">
        <f>_xlfn.XLOOKUP(D1160,[4]Cmg!$S$4:$S$101,[4]Cmg!$U$4:$U$101,"----",0,1)</f>
        <v>----</v>
      </c>
      <c r="AG1160" s="25">
        <f>IFERROR(SUMIFS('[4]BD Unidades'!$AH:$AH,'[4]BD Unidades'!$A:$A,'BD Centrales 2024'!$A1160),"-")</f>
        <v>2.99</v>
      </c>
      <c r="AH1160" s="25">
        <f>SUMIFS('[4]BD Unidades'!$AJ$3:$AJ$1424,'[4]BD Unidades'!$A$3:$A$1424,$A1160)</f>
        <v>8784</v>
      </c>
      <c r="AI1160" s="25">
        <f>SUMIFS('[4]BD Unidades'!$AL$3:$AL$1424,'[4]BD Unidades'!$A$3:$A$1424,$A1160)</f>
        <v>0</v>
      </c>
      <c r="AJ1160" s="26">
        <f t="shared" si="73"/>
        <v>0</v>
      </c>
      <c r="AK1160" s="27">
        <f>IFERROR(SUMIFS('[4]BD Unidades'!$AO$3:$AO$1424,'[4]BD Unidades'!$A$3:$A$1424,$A1160),"-")</f>
        <v>0</v>
      </c>
      <c r="AL1160" s="27">
        <f>IFERROR(SUMIFS('[4]BD Unidades'!$AQ$3:$AQ$1424,'[4]BD Unidades'!$A$3:$A$1424,$A1160),"-")</f>
        <v>0</v>
      </c>
      <c r="AM1160" s="27">
        <f>IFERROR(SUMIFS('[4]BD Unidades'!$AS$3:$AS$1424,'[4]BD Unidades'!$A$3:$A$1424,$A1160),"-")</f>
        <v>0</v>
      </c>
      <c r="AN1160" s="27">
        <f>IFERROR(SUMIFS('[4]BD Unidades'!$AU$3:$AU$1424,'[4]BD Unidades'!$A$3:$A$1424,$A1160),"-")</f>
        <v>0</v>
      </c>
      <c r="AO1160" s="27">
        <f>IFERROR(SUMIFS('[4]BD Unidades'!$AW$3:$AW$1424,'[4]BD Unidades'!$A$3:$A$1424,$A1160),"-")</f>
        <v>0</v>
      </c>
      <c r="AP1160" s="27">
        <f>IFERROR(SUMIFS('[4]BD Unidades'!$AY$3:$AY$1424,'[4]BD Unidades'!$A$3:$A$1424,$A1160),"-")</f>
        <v>0</v>
      </c>
      <c r="AQ1160" s="25">
        <f>IFERROR(SUMIFS('[4]BD Unidades'!$AZ$3:$AZ$1424,'[4]BD Unidades'!$A$3:$A$1424,$A1160),"-")</f>
        <v>2.99</v>
      </c>
      <c r="AR1160" s="25">
        <f>IFERROR(SUMIFS('[4]BD Unidades'!$BA$3:$BA$1424,'[4]BD Unidades'!$A$3:$A$1424,$A1160),"-")</f>
        <v>2.99</v>
      </c>
      <c r="AS1160" s="28">
        <f>SUMIFS('[4]BD Unidades'!$BC$3:$BC$1424,'[4]BD Unidades'!$A$3:$A$1424,$A1160)</f>
        <v>1.7150695890411002E-3</v>
      </c>
      <c r="AT1160" s="28">
        <f>SUMIFS('[4]BD Unidades'!$BE$3:$BE$1424,'[4]BD Unidades'!$A$3:$A$1424,$A1160)</f>
        <v>1</v>
      </c>
      <c r="AU1160" s="29">
        <f t="shared" si="74"/>
        <v>0.99828493041095889</v>
      </c>
      <c r="AV1160" s="30">
        <f t="shared" si="75"/>
        <v>0</v>
      </c>
      <c r="AW1160" s="25">
        <f>IFERROR(SUMIFS('[4]BD Unidades'!$BI$3:$BI$1424,'[4]BD Unidades'!$A$3:$A$1424,$A1160),"-")</f>
        <v>2.9848719419287675</v>
      </c>
      <c r="AX1160" s="25">
        <f>IFERROR(SUMIFS('[4]BD Unidades'!$BJ$3:$BJ$1424,'[4]BD Unidades'!$A$3:$A$1424,$A1160),"-")</f>
        <v>1.806291356975753</v>
      </c>
    </row>
    <row r="1161" spans="1:50" ht="14.4" x14ac:dyDescent="0.3">
      <c r="A1161" s="7">
        <v>1785</v>
      </c>
      <c r="B1161" s="7" t="s">
        <v>5867</v>
      </c>
      <c r="D1161" s="8" t="s">
        <v>5868</v>
      </c>
      <c r="E1161" s="19" t="s">
        <v>5072</v>
      </c>
      <c r="F1161" s="19" t="s">
        <v>5848</v>
      </c>
      <c r="G1161" s="19" t="s">
        <v>5869</v>
      </c>
      <c r="H1161" s="19">
        <v>6</v>
      </c>
      <c r="I1161" s="19">
        <v>2024</v>
      </c>
      <c r="J1161" s="19" t="s">
        <v>45</v>
      </c>
      <c r="K1161" s="19" t="s">
        <v>5850</v>
      </c>
      <c r="L1161" s="19" t="s">
        <v>213</v>
      </c>
      <c r="M1161" s="19" t="s">
        <v>331</v>
      </c>
      <c r="N1161" s="19" t="s">
        <v>332</v>
      </c>
      <c r="O1161" s="19" t="s">
        <v>4808</v>
      </c>
      <c r="P1161" s="19" t="s">
        <v>51</v>
      </c>
      <c r="Q1161" s="9" t="s">
        <v>5856</v>
      </c>
      <c r="R1161" s="20">
        <v>2.99</v>
      </c>
      <c r="S1161" s="20">
        <v>0</v>
      </c>
      <c r="T1161" s="20">
        <v>2.99</v>
      </c>
      <c r="U1161" s="20" t="s">
        <v>397</v>
      </c>
      <c r="V1161" s="21">
        <f>_xlfn.XLOOKUP(D1161,'[4]Gen. Real'!$A$2:$A$1168,'[4]Gen. Real'!$C$2:$C$1168,"-",0)</f>
        <v>1.0478099999999999</v>
      </c>
      <c r="W1161" s="22"/>
      <c r="X1161" s="22" t="str">
        <f>_xlfn.XLOOKUP(D1161,[4]Vertimiento!$J$2:$J$119,[4]Vertimiento!$K$2:$K$119,"-",0)</f>
        <v>-</v>
      </c>
      <c r="Y1161" s="23" t="str">
        <f t="shared" si="72"/>
        <v>-</v>
      </c>
      <c r="Z1161" s="19" t="str">
        <f>_xlfn.XLOOKUP(D1161,[4]Cmg!$I$4:$I$99,[4]Cmg!$M$4:$M$99,"----",0,1)</f>
        <v>----</v>
      </c>
      <c r="AA1161" s="19" t="str">
        <f>_xlfn.XLOOKUP(D1161,[4]Cmg!$A$4:$A$101,[4]Cmg!$B$4:$B$101,"----",0,1)</f>
        <v>----</v>
      </c>
      <c r="AB1161" s="19" t="str">
        <f>_xlfn.XLOOKUP(D1161,[4]Cmg!$E$4:$E$101,[4]Cmg!$F$4:$F$101,"----",0,1)</f>
        <v>----</v>
      </c>
      <c r="AC1161" s="19" t="str">
        <f>_xlfn.XLOOKUP(D1161,[4]Cmg!$O$4:$O$101,[4]Cmg!$P$4:$P$101,"----",0,1)</f>
        <v>----</v>
      </c>
      <c r="AD1161" s="24" t="str">
        <f>_xlfn.XLOOKUP(D1161,[4]Cmg!$S$4:$S$101,[4]Cmg!$U$4:$U$101,"----",0,1)</f>
        <v>----</v>
      </c>
      <c r="AG1161" s="25">
        <f>IFERROR(SUMIFS('[4]BD Unidades'!$AH:$AH,'[4]BD Unidades'!$A:$A,'BD Centrales 2024'!$A1161),"-")</f>
        <v>2.9566716431</v>
      </c>
      <c r="AH1161" s="25">
        <f>SUMIFS('[4]BD Unidades'!$AJ$3:$AJ$1424,'[4]BD Unidades'!$A$3:$A$1424,$A1161)</f>
        <v>8784</v>
      </c>
      <c r="AI1161" s="25">
        <f>SUMIFS('[4]BD Unidades'!$AL$3:$AL$1424,'[4]BD Unidades'!$A$3:$A$1424,$A1161)</f>
        <v>0</v>
      </c>
      <c r="AJ1161" s="26">
        <f t="shared" si="73"/>
        <v>0</v>
      </c>
      <c r="AK1161" s="27">
        <f>IFERROR(SUMIFS('[4]BD Unidades'!$AO$3:$AO$1424,'[4]BD Unidades'!$A$3:$A$1424,$A1161),"-")</f>
        <v>0</v>
      </c>
      <c r="AL1161" s="27">
        <f>IFERROR(SUMIFS('[4]BD Unidades'!$AQ$3:$AQ$1424,'[4]BD Unidades'!$A$3:$A$1424,$A1161),"-")</f>
        <v>0</v>
      </c>
      <c r="AM1161" s="27">
        <f>IFERROR(SUMIFS('[4]BD Unidades'!$AS$3:$AS$1424,'[4]BD Unidades'!$A$3:$A$1424,$A1161),"-")</f>
        <v>0</v>
      </c>
      <c r="AN1161" s="27">
        <f>IFERROR(SUMIFS('[4]BD Unidades'!$AU$3:$AU$1424,'[4]BD Unidades'!$A$3:$A$1424,$A1161),"-")</f>
        <v>0</v>
      </c>
      <c r="AO1161" s="27">
        <f>IFERROR(SUMIFS('[4]BD Unidades'!$AW$3:$AW$1424,'[4]BD Unidades'!$A$3:$A$1424,$A1161),"-")</f>
        <v>0</v>
      </c>
      <c r="AP1161" s="27">
        <f>IFERROR(SUMIFS('[4]BD Unidades'!$AY$3:$AY$1424,'[4]BD Unidades'!$A$3:$A$1424,$A1161),"-")</f>
        <v>0</v>
      </c>
      <c r="AQ1161" s="25">
        <f>IFERROR(SUMIFS('[4]BD Unidades'!$AZ$3:$AZ$1424,'[4]BD Unidades'!$A$3:$A$1424,$A1161),"-")</f>
        <v>2.9566716431000004</v>
      </c>
      <c r="AR1161" s="25">
        <f>IFERROR(SUMIFS('[4]BD Unidades'!$BA$3:$BA$1424,'[4]BD Unidades'!$A$3:$A$1424,$A1161),"-")</f>
        <v>2.99</v>
      </c>
      <c r="AS1161" s="28">
        <f>SUMIFS('[4]BD Unidades'!$BC$3:$BC$1424,'[4]BD Unidades'!$A$3:$A$1424,$A1161)</f>
        <v>1.8199479452054802E-3</v>
      </c>
      <c r="AT1161" s="28">
        <f>SUMIFS('[4]BD Unidades'!$BE$3:$BE$1424,'[4]BD Unidades'!$A$3:$A$1424,$A1161)</f>
        <v>1</v>
      </c>
      <c r="AU1161" s="29">
        <f t="shared" si="74"/>
        <v>0.99818005205479454</v>
      </c>
      <c r="AV1161" s="30">
        <f t="shared" si="75"/>
        <v>0</v>
      </c>
      <c r="AW1161" s="25">
        <f>IFERROR(SUMIFS('[4]BD Unidades'!$BI$3:$BI$1424,'[4]BD Unidades'!$A$3:$A$1424,$A1161),"-")</f>
        <v>2.9512906546184938</v>
      </c>
      <c r="AX1161" s="25">
        <f>IFERROR(SUMIFS('[4]BD Unidades'!$BJ$3:$BJ$1424,'[4]BD Unidades'!$A$3:$A$1424,$A1161),"-")</f>
        <v>1.785969684822049</v>
      </c>
    </row>
    <row r="1162" spans="1:50" ht="14.4" x14ac:dyDescent="0.3">
      <c r="A1162" s="7">
        <v>1812</v>
      </c>
      <c r="B1162" s="7" t="s">
        <v>5433</v>
      </c>
      <c r="D1162" s="8" t="s">
        <v>5434</v>
      </c>
      <c r="E1162" s="19" t="s">
        <v>5435</v>
      </c>
      <c r="F1162" s="19" t="s">
        <v>5436</v>
      </c>
      <c r="G1162" s="19" t="s">
        <v>5437</v>
      </c>
      <c r="H1162" s="19">
        <v>6</v>
      </c>
      <c r="I1162" s="19">
        <v>2024</v>
      </c>
      <c r="J1162" s="19" t="s">
        <v>45</v>
      </c>
      <c r="K1162" s="19" t="s">
        <v>5267</v>
      </c>
      <c r="L1162" s="19" t="s">
        <v>213</v>
      </c>
      <c r="M1162" s="19" t="s">
        <v>68</v>
      </c>
      <c r="N1162" s="19" t="s">
        <v>5431</v>
      </c>
      <c r="O1162" s="19" t="s">
        <v>5439</v>
      </c>
      <c r="P1162" s="19" t="s">
        <v>51</v>
      </c>
      <c r="Q1162" s="9" t="s">
        <v>344</v>
      </c>
      <c r="R1162" s="20">
        <v>2.89425</v>
      </c>
      <c r="S1162" s="20">
        <v>0.49</v>
      </c>
      <c r="T1162" s="20">
        <v>2.88</v>
      </c>
      <c r="U1162" s="20" t="s">
        <v>397</v>
      </c>
      <c r="V1162" s="21">
        <f>_xlfn.XLOOKUP(D1162,'[4]Gen. Real'!$A$2:$A$1168,'[4]Gen. Real'!$C$2:$C$1168,"-",0)</f>
        <v>1.0400000000000001E-3</v>
      </c>
      <c r="W1162" s="22"/>
      <c r="X1162" s="22" t="str">
        <f>_xlfn.XLOOKUP(D1162,[4]Vertimiento!$J$2:$J$119,[4]Vertimiento!$K$2:$K$119,"-",0)</f>
        <v>-</v>
      </c>
      <c r="Y1162" s="23" t="str">
        <f t="shared" si="72"/>
        <v>-</v>
      </c>
      <c r="Z1162" s="19" t="str">
        <f>_xlfn.XLOOKUP(D1162,[4]Cmg!$I$4:$I$99,[4]Cmg!$M$4:$M$99,"----",0,1)</f>
        <v>----</v>
      </c>
      <c r="AA1162" s="19" t="str">
        <f>_xlfn.XLOOKUP(D1162,[4]Cmg!$A$4:$A$101,[4]Cmg!$B$4:$B$101,"----",0,1)</f>
        <v>----</v>
      </c>
      <c r="AB1162" s="19" t="str">
        <f>_xlfn.XLOOKUP(D1162,[4]Cmg!$E$4:$E$101,[4]Cmg!$F$4:$F$101,"----",0,1)</f>
        <v>----</v>
      </c>
      <c r="AC1162" s="19" t="str">
        <f>_xlfn.XLOOKUP(D1162,[4]Cmg!$O$4:$O$101,[4]Cmg!$P$4:$P$101,"----",0,1)</f>
        <v>----</v>
      </c>
      <c r="AD1162" s="24" t="str">
        <f>_xlfn.XLOOKUP(D1162,[4]Cmg!$S$4:$S$101,[4]Cmg!$U$4:$U$101,"----",0,1)</f>
        <v>----</v>
      </c>
      <c r="AG1162" s="25">
        <f>IFERROR(SUMIFS('[4]BD Unidades'!$AH:$AH,'[4]BD Unidades'!$A:$A,'BD Centrales 2024'!$A1162),"-")</f>
        <v>2.7669252566</v>
      </c>
      <c r="AH1162" s="25">
        <f>SUMIFS('[4]BD Unidades'!$AJ$3:$AJ$1424,'[4]BD Unidades'!$A$3:$A$1424,$A1162)</f>
        <v>8047.1997926924096</v>
      </c>
      <c r="AI1162" s="25">
        <f>SUMIFS('[4]BD Unidades'!$AL$3:$AL$1424,'[4]BD Unidades'!$A$3:$A$1424,$A1162)</f>
        <v>0.99507644467478618</v>
      </c>
      <c r="AJ1162" s="26">
        <f t="shared" si="73"/>
        <v>1.2363970565507402E-4</v>
      </c>
      <c r="AK1162" s="27">
        <f>IFERROR(SUMIFS('[4]BD Unidades'!$AO$3:$AO$1424,'[4]BD Unidades'!$A$3:$A$1424,$A1162),"-")</f>
        <v>0</v>
      </c>
      <c r="AL1162" s="27">
        <f>IFERROR(SUMIFS('[4]BD Unidades'!$AQ$3:$AQ$1424,'[4]BD Unidades'!$A$3:$A$1424,$A1162),"-")</f>
        <v>0</v>
      </c>
      <c r="AM1162" s="27">
        <f>IFERROR(SUMIFS('[4]BD Unidades'!$AS$3:$AS$1424,'[4]BD Unidades'!$A$3:$A$1424,$A1162),"-")</f>
        <v>0</v>
      </c>
      <c r="AN1162" s="27">
        <f>IFERROR(SUMIFS('[4]BD Unidades'!$AU$3:$AU$1424,'[4]BD Unidades'!$A$3:$A$1424,$A1162),"-")</f>
        <v>0</v>
      </c>
      <c r="AO1162" s="27">
        <f>IFERROR(SUMIFS('[4]BD Unidades'!$AW$3:$AW$1424,'[4]BD Unidades'!$A$3:$A$1424,$A1162),"-")</f>
        <v>0</v>
      </c>
      <c r="AP1162" s="27">
        <f>IFERROR(SUMIFS('[4]BD Unidades'!$AY$3:$AY$1424,'[4]BD Unidades'!$A$3:$A$1424,$A1162),"-")</f>
        <v>0</v>
      </c>
      <c r="AQ1162" s="25">
        <f>IFERROR(SUMIFS('[4]BD Unidades'!$AZ$3:$AZ$1424,'[4]BD Unidades'!$A$3:$A$1424,$A1162),"-")</f>
        <v>2.7669252566</v>
      </c>
      <c r="AR1162" s="25">
        <f>IFERROR(SUMIFS('[4]BD Unidades'!$BA$3:$BA$1424,'[4]BD Unidades'!$A$3:$A$1424,$A1162),"-")</f>
        <v>2.88</v>
      </c>
      <c r="AS1162" s="28">
        <f>SUMIFS('[4]BD Unidades'!$BC$3:$BC$1424,'[4]BD Unidades'!$A$3:$A$1424,$A1162)</f>
        <v>3.0817479324262427E-3</v>
      </c>
      <c r="AT1162" s="28">
        <f>SUMIFS('[4]BD Unidades'!$BE$3:$BE$1424,'[4]BD Unidades'!$A$3:$A$1424,$A1162)</f>
        <v>0.99507644467478618</v>
      </c>
      <c r="AU1162" s="29">
        <f t="shared" si="74"/>
        <v>0.99200986989880358</v>
      </c>
      <c r="AV1162" s="30">
        <f t="shared" si="75"/>
        <v>4.8999999999999998E-3</v>
      </c>
      <c r="AW1162" s="25">
        <f>IFERROR(SUMIFS('[4]BD Unidades'!$BI$3:$BI$1424,'[4]BD Unidades'!$A$3:$A$1424,$A1162),"-")</f>
        <v>2.7583560996931715</v>
      </c>
      <c r="AX1162" s="25">
        <f>IFERROR(SUMIFS('[4]BD Unidades'!$BJ$3:$BJ$1424,'[4]BD Unidades'!$A$3:$A$1424,$A1162),"-")</f>
        <v>1.7726381101112769</v>
      </c>
    </row>
    <row r="1163" spans="1:50" ht="14.4" x14ac:dyDescent="0.3">
      <c r="A1163" s="7">
        <v>1821</v>
      </c>
      <c r="B1163" s="7" t="s">
        <v>5457</v>
      </c>
      <c r="D1163" s="8" t="s">
        <v>5458</v>
      </c>
      <c r="E1163" s="19" t="s">
        <v>5459</v>
      </c>
      <c r="F1163" s="19" t="s">
        <v>5459</v>
      </c>
      <c r="G1163" s="19" t="s">
        <v>5460</v>
      </c>
      <c r="H1163" s="19">
        <v>2</v>
      </c>
      <c r="I1163" s="19">
        <v>2024</v>
      </c>
      <c r="J1163" s="19" t="s">
        <v>45</v>
      </c>
      <c r="K1163" s="19" t="s">
        <v>5267</v>
      </c>
      <c r="L1163" s="19" t="s">
        <v>213</v>
      </c>
      <c r="M1163" s="19" t="s">
        <v>164</v>
      </c>
      <c r="N1163" s="19" t="s">
        <v>371</v>
      </c>
      <c r="O1163" s="19" t="s">
        <v>2705</v>
      </c>
      <c r="P1163" s="19" t="s">
        <v>51</v>
      </c>
      <c r="Q1163" s="9" t="s">
        <v>5462</v>
      </c>
      <c r="R1163" s="20">
        <v>0.73</v>
      </c>
      <c r="S1163" s="20">
        <v>0</v>
      </c>
      <c r="T1163" s="20">
        <v>0.73</v>
      </c>
      <c r="U1163" s="20" t="s">
        <v>397</v>
      </c>
      <c r="V1163" s="21">
        <f>_xlfn.XLOOKUP(D1163,'[4]Gen. Real'!$A$2:$A$1168,'[4]Gen. Real'!$C$2:$C$1168,"-",0)</f>
        <v>0</v>
      </c>
      <c r="W1163" s="22"/>
      <c r="X1163" s="22" t="str">
        <f>_xlfn.XLOOKUP(D1163,[4]Vertimiento!$J$2:$J$119,[4]Vertimiento!$K$2:$K$119,"-",0)</f>
        <v>-</v>
      </c>
      <c r="Y1163" s="23" t="str">
        <f t="shared" si="72"/>
        <v>-</v>
      </c>
      <c r="Z1163" s="19" t="str">
        <f>_xlfn.XLOOKUP(D1163,[4]Cmg!$I$4:$I$99,[4]Cmg!$M$4:$M$99,"----",0,1)</f>
        <v>----</v>
      </c>
      <c r="AA1163" s="19" t="str">
        <f>_xlfn.XLOOKUP(D1163,[4]Cmg!$A$4:$A$101,[4]Cmg!$B$4:$B$101,"----",0,1)</f>
        <v>----</v>
      </c>
      <c r="AB1163" s="19" t="str">
        <f>_xlfn.XLOOKUP(D1163,[4]Cmg!$E$4:$E$101,[4]Cmg!$F$4:$F$101,"----",0,1)</f>
        <v>----</v>
      </c>
      <c r="AC1163" s="19" t="str">
        <f>_xlfn.XLOOKUP(D1163,[4]Cmg!$O$4:$O$101,[4]Cmg!$P$4:$P$101,"----",0,1)</f>
        <v>----</v>
      </c>
      <c r="AD1163" s="24" t="str">
        <f>_xlfn.XLOOKUP(D1163,[4]Cmg!$S$4:$S$101,[4]Cmg!$U$4:$U$101,"----",0,1)</f>
        <v>----</v>
      </c>
      <c r="AG1163" s="25">
        <f>IFERROR(SUMIFS('[4]BD Unidades'!$AH:$AH,'[4]BD Unidades'!$A:$A,'BD Centrales 2024'!$A1163),"-")</f>
        <v>0.73</v>
      </c>
      <c r="AH1163" s="25">
        <f>SUMIFS('[4]BD Unidades'!$AJ$3:$AJ$1424,'[4]BD Unidades'!$A$3:$A$1424,$A1163)</f>
        <v>0</v>
      </c>
      <c r="AI1163" s="25">
        <f>SUMIFS('[4]BD Unidades'!$AL$3:$AL$1424,'[4]BD Unidades'!$A$3:$A$1424,$A1163)</f>
        <v>0</v>
      </c>
      <c r="AJ1163" s="26" t="str">
        <f t="shared" si="73"/>
        <v>-</v>
      </c>
      <c r="AK1163" s="27">
        <f>IFERROR(SUMIFS('[4]BD Unidades'!$AO$3:$AO$1424,'[4]BD Unidades'!$A$3:$A$1424,$A1163),"-")</f>
        <v>0</v>
      </c>
      <c r="AL1163" s="27">
        <f>IFERROR(SUMIFS('[4]BD Unidades'!$AQ$3:$AQ$1424,'[4]BD Unidades'!$A$3:$A$1424,$A1163),"-")</f>
        <v>0</v>
      </c>
      <c r="AM1163" s="27">
        <f>IFERROR(SUMIFS('[4]BD Unidades'!$AS$3:$AS$1424,'[4]BD Unidades'!$A$3:$A$1424,$A1163),"-")</f>
        <v>0</v>
      </c>
      <c r="AN1163" s="27">
        <f>IFERROR(SUMIFS('[4]BD Unidades'!$AU$3:$AU$1424,'[4]BD Unidades'!$A$3:$A$1424,$A1163),"-")</f>
        <v>0</v>
      </c>
      <c r="AO1163" s="27">
        <f>IFERROR(SUMIFS('[4]BD Unidades'!$AW$3:$AW$1424,'[4]BD Unidades'!$A$3:$A$1424,$A1163),"-")</f>
        <v>0</v>
      </c>
      <c r="AP1163" s="27">
        <f>IFERROR(SUMIFS('[4]BD Unidades'!$AY$3:$AY$1424,'[4]BD Unidades'!$A$3:$A$1424,$A1163),"-")</f>
        <v>0</v>
      </c>
      <c r="AQ1163" s="25">
        <f>IFERROR(SUMIFS('[4]BD Unidades'!$AZ$3:$AZ$1424,'[4]BD Unidades'!$A$3:$A$1424,$A1163),"-")</f>
        <v>0</v>
      </c>
      <c r="AR1163" s="25">
        <f>IFERROR(SUMIFS('[4]BD Unidades'!$BA$3:$BA$1424,'[4]BD Unidades'!$A$3:$A$1424,$A1163),"-")</f>
        <v>0</v>
      </c>
      <c r="AS1163" s="28">
        <f>SUMIFS('[4]BD Unidades'!$BC$3:$BC$1424,'[4]BD Unidades'!$A$3:$A$1424,$A1163)</f>
        <v>0.76757814301369909</v>
      </c>
      <c r="AT1163" s="28">
        <f>SUMIFS('[4]BD Unidades'!$BE$3:$BE$1424,'[4]BD Unidades'!$A$3:$A$1424,$A1163)</f>
        <v>1</v>
      </c>
      <c r="AU1163" s="29">
        <f t="shared" si="74"/>
        <v>0.23242185698630091</v>
      </c>
      <c r="AV1163" s="30">
        <f t="shared" si="75"/>
        <v>0</v>
      </c>
      <c r="AW1163" s="25">
        <f>IFERROR(SUMIFS('[4]BD Unidades'!$BI$3:$BI$1424,'[4]BD Unidades'!$A$3:$A$1424,$A1163),"-")</f>
        <v>0</v>
      </c>
      <c r="AX1163" s="25">
        <f>IFERROR(SUMIFS('[4]BD Unidades'!$BJ$3:$BJ$1424,'[4]BD Unidades'!$A$3:$A$1424,$A1163),"-")</f>
        <v>0</v>
      </c>
    </row>
    <row r="1164" spans="1:50" ht="14.4" x14ac:dyDescent="0.3">
      <c r="A1164" s="7">
        <v>1822</v>
      </c>
      <c r="B1164" s="7" t="s">
        <v>6139</v>
      </c>
      <c r="D1164" s="8" t="s">
        <v>6140</v>
      </c>
      <c r="E1164" s="19" t="s">
        <v>174</v>
      </c>
      <c r="F1164" s="19" t="s">
        <v>174</v>
      </c>
      <c r="G1164" s="19" t="s">
        <v>6141</v>
      </c>
      <c r="H1164" s="19">
        <v>6</v>
      </c>
      <c r="I1164" s="19">
        <v>2024</v>
      </c>
      <c r="J1164" s="19" t="s">
        <v>45</v>
      </c>
      <c r="K1164" s="19" t="s">
        <v>5267</v>
      </c>
      <c r="L1164" s="19" t="s">
        <v>213</v>
      </c>
      <c r="M1164" s="19" t="s">
        <v>362</v>
      </c>
      <c r="N1164" s="19" t="s">
        <v>363</v>
      </c>
      <c r="O1164" s="19" t="s">
        <v>2207</v>
      </c>
      <c r="P1164" s="19" t="s">
        <v>51</v>
      </c>
      <c r="Q1164" s="9" t="s">
        <v>1958</v>
      </c>
      <c r="R1164" s="20">
        <v>2.9087000000000001</v>
      </c>
      <c r="S1164" s="20">
        <v>0.3</v>
      </c>
      <c r="T1164" s="20">
        <v>2.9</v>
      </c>
      <c r="U1164" s="20" t="s">
        <v>397</v>
      </c>
      <c r="V1164" s="21">
        <f>_xlfn.XLOOKUP(D1164,'[4]Gen. Real'!$A$2:$A$1168,'[4]Gen. Real'!$C$2:$C$1168,"-",0)</f>
        <v>6.3000000000000003E-4</v>
      </c>
      <c r="W1164" s="22"/>
      <c r="X1164" s="22" t="str">
        <f>_xlfn.XLOOKUP(D1164,[4]Vertimiento!$J$2:$J$119,[4]Vertimiento!$K$2:$K$119,"-",0)</f>
        <v>-</v>
      </c>
      <c r="Y1164" s="23" t="str">
        <f t="shared" si="72"/>
        <v>-</v>
      </c>
      <c r="Z1164" s="19" t="str">
        <f>_xlfn.XLOOKUP(D1164,[4]Cmg!$I$4:$I$99,[4]Cmg!$M$4:$M$99,"----",0,1)</f>
        <v>----</v>
      </c>
      <c r="AA1164" s="19" t="str">
        <f>_xlfn.XLOOKUP(D1164,[4]Cmg!$A$4:$A$101,[4]Cmg!$B$4:$B$101,"----",0,1)</f>
        <v>----</v>
      </c>
      <c r="AB1164" s="19" t="str">
        <f>_xlfn.XLOOKUP(D1164,[4]Cmg!$E$4:$E$101,[4]Cmg!$F$4:$F$101,"----",0,1)</f>
        <v>----</v>
      </c>
      <c r="AC1164" s="19" t="str">
        <f>_xlfn.XLOOKUP(D1164,[4]Cmg!$O$4:$O$101,[4]Cmg!$P$4:$P$101,"----",0,1)</f>
        <v>----</v>
      </c>
      <c r="AD1164" s="24" t="str">
        <f>_xlfn.XLOOKUP(D1164,[4]Cmg!$S$4:$S$101,[4]Cmg!$U$4:$U$101,"----",0,1)</f>
        <v>----</v>
      </c>
      <c r="AG1164" s="25">
        <f>IFERROR(SUMIFS('[4]BD Unidades'!$AH:$AH,'[4]BD Unidades'!$A:$A,'BD Centrales 2024'!$A1164),"-")</f>
        <v>2.9</v>
      </c>
      <c r="AH1164" s="25">
        <f>SUMIFS('[4]BD Unidades'!$AJ$3:$AJ$1424,'[4]BD Unidades'!$A$3:$A$1424,$A1164)</f>
        <v>8746.0451977401081</v>
      </c>
      <c r="AI1164" s="25">
        <f>SUMIFS('[4]BD Unidades'!$AL$3:$AL$1424,'[4]BD Unidades'!$A$3:$A$1424,$A1164)</f>
        <v>11.681621801262912</v>
      </c>
      <c r="AJ1164" s="26">
        <f t="shared" si="73"/>
        <v>1.3338646023072298E-3</v>
      </c>
      <c r="AK1164" s="27">
        <f>IFERROR(SUMIFS('[4]BD Unidades'!$AO$3:$AO$1424,'[4]BD Unidades'!$A$3:$A$1424,$A1164),"-")</f>
        <v>0</v>
      </c>
      <c r="AL1164" s="27">
        <f>IFERROR(SUMIFS('[4]BD Unidades'!$AQ$3:$AQ$1424,'[4]BD Unidades'!$A$3:$A$1424,$A1164),"-")</f>
        <v>0</v>
      </c>
      <c r="AM1164" s="27">
        <f>IFERROR(SUMIFS('[4]BD Unidades'!$AS$3:$AS$1424,'[4]BD Unidades'!$A$3:$A$1424,$A1164),"-")</f>
        <v>0</v>
      </c>
      <c r="AN1164" s="27">
        <f>IFERROR(SUMIFS('[4]BD Unidades'!$AU$3:$AU$1424,'[4]BD Unidades'!$A$3:$A$1424,$A1164),"-")</f>
        <v>0</v>
      </c>
      <c r="AO1164" s="27">
        <f>IFERROR(SUMIFS('[4]BD Unidades'!$AW$3:$AW$1424,'[4]BD Unidades'!$A$3:$A$1424,$A1164),"-")</f>
        <v>0</v>
      </c>
      <c r="AP1164" s="27">
        <f>IFERROR(SUMIFS('[4]BD Unidades'!$AY$3:$AY$1424,'[4]BD Unidades'!$A$3:$A$1424,$A1164),"-")</f>
        <v>0</v>
      </c>
      <c r="AQ1164" s="25">
        <f>IFERROR(SUMIFS('[4]BD Unidades'!$AZ$3:$AZ$1424,'[4]BD Unidades'!$A$3:$A$1424,$A1164),"-")</f>
        <v>2.9</v>
      </c>
      <c r="AR1164" s="25">
        <f>IFERROR(SUMIFS('[4]BD Unidades'!$BA$3:$BA$1424,'[4]BD Unidades'!$A$3:$A$1424,$A1164),"-")</f>
        <v>2.9</v>
      </c>
      <c r="AS1164" s="28">
        <f>SUMIFS('[4]BD Unidades'!$BC$3:$BC$1424,'[4]BD Unidades'!$A$3:$A$1424,$A1164)</f>
        <v>2.3988363676095015E-3</v>
      </c>
      <c r="AT1164" s="28">
        <f>SUMIFS('[4]BD Unidades'!$BE$3:$BE$1424,'[4]BD Unidades'!$A$3:$A$1424,$A1164)</f>
        <v>0.99700897308075764</v>
      </c>
      <c r="AU1164" s="29">
        <f t="shared" si="74"/>
        <v>0.9946173116972985</v>
      </c>
      <c r="AV1164" s="30">
        <f t="shared" si="75"/>
        <v>3.0000000000000001E-3</v>
      </c>
      <c r="AW1164" s="25">
        <f>IFERROR(SUMIFS('[4]BD Unidades'!$BI$3:$BI$1424,'[4]BD Unidades'!$A$3:$A$1424,$A1164),"-")</f>
        <v>2.8930225046575382</v>
      </c>
      <c r="AX1164" s="25">
        <f>IFERROR(SUMIFS('[4]BD Unidades'!$BJ$3:$BJ$1424,'[4]BD Unidades'!$A$3:$A$1424,$A1164),"-")</f>
        <v>1.8591805263054981</v>
      </c>
    </row>
    <row r="1165" spans="1:50" ht="14.4" x14ac:dyDescent="0.3">
      <c r="A1165" s="7">
        <v>1830</v>
      </c>
      <c r="B1165" s="7" t="s">
        <v>5640</v>
      </c>
      <c r="D1165" s="8" t="s">
        <v>5641</v>
      </c>
      <c r="E1165" s="19" t="s">
        <v>5642</v>
      </c>
      <c r="F1165" s="19" t="s">
        <v>5642</v>
      </c>
      <c r="G1165" s="19" t="s">
        <v>5643</v>
      </c>
      <c r="H1165" s="19">
        <v>8</v>
      </c>
      <c r="I1165" s="19">
        <v>2024</v>
      </c>
      <c r="J1165" s="19" t="s">
        <v>45</v>
      </c>
      <c r="K1165" s="19" t="s">
        <v>5267</v>
      </c>
      <c r="L1165" s="19" t="s">
        <v>213</v>
      </c>
      <c r="M1165" s="19" t="s">
        <v>90</v>
      </c>
      <c r="N1165" s="19" t="s">
        <v>91</v>
      </c>
      <c r="O1165" s="19" t="s">
        <v>4265</v>
      </c>
      <c r="P1165" s="19" t="s">
        <v>51</v>
      </c>
      <c r="Q1165" s="9" t="s">
        <v>5644</v>
      </c>
      <c r="R1165" s="20">
        <v>8.6</v>
      </c>
      <c r="S1165" s="20">
        <v>0</v>
      </c>
      <c r="T1165" s="20">
        <v>8.6</v>
      </c>
      <c r="U1165" s="20" t="s">
        <v>397</v>
      </c>
      <c r="V1165" s="21">
        <f>_xlfn.XLOOKUP(D1165,'[4]Gen. Real'!$A$2:$A$1168,'[4]Gen. Real'!$C$2:$C$1168,"-",0)</f>
        <v>0.15501000000000004</v>
      </c>
      <c r="W1165" s="22"/>
      <c r="X1165" s="22" t="str">
        <f>_xlfn.XLOOKUP(D1165,[4]Vertimiento!$J$2:$J$119,[4]Vertimiento!$K$2:$K$119,"-",0)</f>
        <v>-</v>
      </c>
      <c r="Y1165" s="23" t="str">
        <f t="shared" si="72"/>
        <v>-</v>
      </c>
      <c r="Z1165" s="19" t="str">
        <f>_xlfn.XLOOKUP(D1165,[4]Cmg!$I$4:$I$99,[4]Cmg!$M$4:$M$99,"----",0,1)</f>
        <v>----</v>
      </c>
      <c r="AA1165" s="19" t="str">
        <f>_xlfn.XLOOKUP(D1165,[4]Cmg!$A$4:$A$101,[4]Cmg!$B$4:$B$101,"----",0,1)</f>
        <v>----</v>
      </c>
      <c r="AB1165" s="19" t="str">
        <f>_xlfn.XLOOKUP(D1165,[4]Cmg!$E$4:$E$101,[4]Cmg!$F$4:$F$101,"----",0,1)</f>
        <v>----</v>
      </c>
      <c r="AC1165" s="19" t="str">
        <f>_xlfn.XLOOKUP(D1165,[4]Cmg!$O$4:$O$101,[4]Cmg!$P$4:$P$101,"----",0,1)</f>
        <v>----</v>
      </c>
      <c r="AD1165" s="24" t="str">
        <f>_xlfn.XLOOKUP(D1165,[4]Cmg!$S$4:$S$101,[4]Cmg!$U$4:$U$101,"----",0,1)</f>
        <v>----</v>
      </c>
      <c r="AG1165" s="25">
        <f>IFERROR(SUMIFS('[4]BD Unidades'!$AH:$AH,'[4]BD Unidades'!$A:$A,'BD Centrales 2024'!$A1165),"-")</f>
        <v>8.6</v>
      </c>
      <c r="AH1165" s="25">
        <f>SUMIFS('[4]BD Unidades'!$AJ$3:$AJ$1424,'[4]BD Unidades'!$A$3:$A$1424,$A1165)</f>
        <v>8784</v>
      </c>
      <c r="AI1165" s="25">
        <f>SUMIFS('[4]BD Unidades'!$AL$3:$AL$1424,'[4]BD Unidades'!$A$3:$A$1424,$A1165)</f>
        <v>0</v>
      </c>
      <c r="AJ1165" s="26">
        <f t="shared" si="73"/>
        <v>0</v>
      </c>
      <c r="AK1165" s="27">
        <f>IFERROR(SUMIFS('[4]BD Unidades'!$AO$3:$AO$1424,'[4]BD Unidades'!$A$3:$A$1424,$A1165),"-")</f>
        <v>0</v>
      </c>
      <c r="AL1165" s="27">
        <f>IFERROR(SUMIFS('[4]BD Unidades'!$AQ$3:$AQ$1424,'[4]BD Unidades'!$A$3:$A$1424,$A1165),"-")</f>
        <v>0</v>
      </c>
      <c r="AM1165" s="27">
        <f>IFERROR(SUMIFS('[4]BD Unidades'!$AS$3:$AS$1424,'[4]BD Unidades'!$A$3:$A$1424,$A1165),"-")</f>
        <v>0</v>
      </c>
      <c r="AN1165" s="27">
        <f>IFERROR(SUMIFS('[4]BD Unidades'!$AU$3:$AU$1424,'[4]BD Unidades'!$A$3:$A$1424,$A1165),"-")</f>
        <v>0</v>
      </c>
      <c r="AO1165" s="27">
        <f>IFERROR(SUMIFS('[4]BD Unidades'!$AW$3:$AW$1424,'[4]BD Unidades'!$A$3:$A$1424,$A1165),"-")</f>
        <v>0</v>
      </c>
      <c r="AP1165" s="27">
        <f>IFERROR(SUMIFS('[4]BD Unidades'!$AY$3:$AY$1424,'[4]BD Unidades'!$A$3:$A$1424,$A1165),"-")</f>
        <v>0</v>
      </c>
      <c r="AQ1165" s="25">
        <f>IFERROR(SUMIFS('[4]BD Unidades'!$AZ$3:$AZ$1424,'[4]BD Unidades'!$A$3:$A$1424,$A1165),"-")</f>
        <v>8.6</v>
      </c>
      <c r="AR1165" s="25">
        <f>IFERROR(SUMIFS('[4]BD Unidades'!$BA$3:$BA$1424,'[4]BD Unidades'!$A$3:$A$1424,$A1165),"-")</f>
        <v>8.6</v>
      </c>
      <c r="AS1165" s="28">
        <f>SUMIFS('[4]BD Unidades'!$BC$3:$BC$1424,'[4]BD Unidades'!$A$3:$A$1424,$A1165)</f>
        <v>2.4924032876712399E-3</v>
      </c>
      <c r="AT1165" s="28">
        <f>SUMIFS('[4]BD Unidades'!$BE$3:$BE$1424,'[4]BD Unidades'!$A$3:$A$1424,$A1165)</f>
        <v>1</v>
      </c>
      <c r="AU1165" s="29">
        <f t="shared" si="74"/>
        <v>0.9975075967123288</v>
      </c>
      <c r="AV1165" s="30">
        <f t="shared" si="75"/>
        <v>0</v>
      </c>
      <c r="AW1165" s="25">
        <f>IFERROR(SUMIFS('[4]BD Unidades'!$BI$3:$BI$1424,'[4]BD Unidades'!$A$3:$A$1424,$A1165),"-")</f>
        <v>8.5785653317260326</v>
      </c>
      <c r="AX1165" s="25">
        <f>IFERROR(SUMIFS('[4]BD Unidades'!$BJ$3:$BJ$1424,'[4]BD Unidades'!$A$3:$A$1424,$A1165),"-")</f>
        <v>5.5129545597062277</v>
      </c>
    </row>
    <row r="1166" spans="1:50" ht="14.4" x14ac:dyDescent="0.3">
      <c r="A1166" s="7">
        <v>1840</v>
      </c>
      <c r="B1166" s="7" t="s">
        <v>5374</v>
      </c>
      <c r="D1166" s="8" t="s">
        <v>5375</v>
      </c>
      <c r="E1166" s="19" t="s">
        <v>5376</v>
      </c>
      <c r="F1166" s="19" t="s">
        <v>5236</v>
      </c>
      <c r="G1166" s="19" t="s">
        <v>5377</v>
      </c>
      <c r="H1166" s="19">
        <v>5</v>
      </c>
      <c r="I1166" s="19">
        <v>2024</v>
      </c>
      <c r="J1166" s="19" t="s">
        <v>45</v>
      </c>
      <c r="K1166" s="19" t="s">
        <v>5267</v>
      </c>
      <c r="L1166" s="19" t="s">
        <v>213</v>
      </c>
      <c r="M1166" s="19" t="s">
        <v>68</v>
      </c>
      <c r="N1166" s="19" t="s">
        <v>68</v>
      </c>
      <c r="O1166" s="19" t="s">
        <v>178</v>
      </c>
      <c r="P1166" s="19" t="s">
        <v>51</v>
      </c>
      <c r="Q1166" s="9" t="s">
        <v>2014</v>
      </c>
      <c r="R1166" s="20">
        <v>2.4249999999999998</v>
      </c>
      <c r="S1166" s="20">
        <v>1.03</v>
      </c>
      <c r="T1166" s="20">
        <v>2.4</v>
      </c>
      <c r="U1166" s="20" t="s">
        <v>397</v>
      </c>
      <c r="V1166" s="21">
        <f>_xlfn.XLOOKUP(D1166,'[4]Gen. Real'!$A$2:$A$1168,'[4]Gen. Real'!$C$2:$C$1168,"-",0)</f>
        <v>1.7799999999999999E-3</v>
      </c>
      <c r="W1166" s="22"/>
      <c r="X1166" s="22" t="str">
        <f>_xlfn.XLOOKUP(D1166,[4]Vertimiento!$J$2:$J$119,[4]Vertimiento!$K$2:$K$119,"-",0)</f>
        <v>-</v>
      </c>
      <c r="Y1166" s="23" t="str">
        <f t="shared" si="72"/>
        <v>-</v>
      </c>
      <c r="Z1166" s="19" t="str">
        <f>_xlfn.XLOOKUP(D1166,[4]Cmg!$I$4:$I$99,[4]Cmg!$M$4:$M$99,"----",0,1)</f>
        <v>----</v>
      </c>
      <c r="AA1166" s="19" t="str">
        <f>_xlfn.XLOOKUP(D1166,[4]Cmg!$A$4:$A$101,[4]Cmg!$B$4:$B$101,"----",0,1)</f>
        <v>----</v>
      </c>
      <c r="AB1166" s="19" t="str">
        <f>_xlfn.XLOOKUP(D1166,[4]Cmg!$E$4:$E$101,[4]Cmg!$F$4:$F$101,"----",0,1)</f>
        <v>----</v>
      </c>
      <c r="AC1166" s="19" t="str">
        <f>_xlfn.XLOOKUP(D1166,[4]Cmg!$O$4:$O$101,[4]Cmg!$P$4:$P$101,"----",0,1)</f>
        <v>----</v>
      </c>
      <c r="AD1166" s="24" t="str">
        <f>_xlfn.XLOOKUP(D1166,[4]Cmg!$S$4:$S$101,[4]Cmg!$U$4:$U$101,"----",0,1)</f>
        <v>----</v>
      </c>
      <c r="AG1166" s="25">
        <f>IFERROR(SUMIFS('[4]BD Unidades'!$AH:$AH,'[4]BD Unidades'!$A:$A,'BD Centrales 2024'!$A1166),"-")</f>
        <v>2.4</v>
      </c>
      <c r="AH1166" s="25">
        <f>SUMIFS('[4]BD Unidades'!$AJ$3:$AJ$1424,'[4]BD Unidades'!$A$3:$A$1424,$A1166)</f>
        <v>8692.4536082474242</v>
      </c>
      <c r="AI1166" s="25">
        <f>SUMIFS('[4]BD Unidades'!$AL$3:$AL$1424,'[4]BD Unidades'!$A$3:$A$1424,$A1166)</f>
        <v>0.98969072164948457</v>
      </c>
      <c r="AJ1166" s="26">
        <f t="shared" si="73"/>
        <v>1.1384335154826957E-4</v>
      </c>
      <c r="AK1166" s="27">
        <f>IFERROR(SUMIFS('[4]BD Unidades'!$AO$3:$AO$1424,'[4]BD Unidades'!$A$3:$A$1424,$A1166),"-")</f>
        <v>0</v>
      </c>
      <c r="AL1166" s="27">
        <f>IFERROR(SUMIFS('[4]BD Unidades'!$AQ$3:$AQ$1424,'[4]BD Unidades'!$A$3:$A$1424,$A1166),"-")</f>
        <v>0</v>
      </c>
      <c r="AM1166" s="27">
        <f>IFERROR(SUMIFS('[4]BD Unidades'!$AS$3:$AS$1424,'[4]BD Unidades'!$A$3:$A$1424,$A1166),"-")</f>
        <v>0</v>
      </c>
      <c r="AN1166" s="27">
        <f>IFERROR(SUMIFS('[4]BD Unidades'!$AU$3:$AU$1424,'[4]BD Unidades'!$A$3:$A$1424,$A1166),"-")</f>
        <v>0</v>
      </c>
      <c r="AO1166" s="27">
        <f>IFERROR(SUMIFS('[4]BD Unidades'!$AW$3:$AW$1424,'[4]BD Unidades'!$A$3:$A$1424,$A1166),"-")</f>
        <v>0</v>
      </c>
      <c r="AP1166" s="27">
        <f>IFERROR(SUMIFS('[4]BD Unidades'!$AY$3:$AY$1424,'[4]BD Unidades'!$A$3:$A$1424,$A1166),"-")</f>
        <v>0</v>
      </c>
      <c r="AQ1166" s="25">
        <f>IFERROR(SUMIFS('[4]BD Unidades'!$AZ$3:$AZ$1424,'[4]BD Unidades'!$A$3:$A$1424,$A1166),"-")</f>
        <v>2.4</v>
      </c>
      <c r="AR1166" s="25">
        <f>IFERROR(SUMIFS('[4]BD Unidades'!$BA$3:$BA$1424,'[4]BD Unidades'!$A$3:$A$1424,$A1166),"-")</f>
        <v>2.4</v>
      </c>
      <c r="AS1166" s="28">
        <f>SUMIFS('[4]BD Unidades'!$BC$3:$BC$1424,'[4]BD Unidades'!$A$3:$A$1424,$A1166)</f>
        <v>2.3934398418302446E-3</v>
      </c>
      <c r="AT1166" s="28">
        <f>SUMIFS('[4]BD Unidades'!$BE$3:$BE$1424,'[4]BD Unidades'!$A$3:$A$1424,$A1166)</f>
        <v>0.98969072164948457</v>
      </c>
      <c r="AU1166" s="29">
        <f t="shared" si="74"/>
        <v>0.98732195644519893</v>
      </c>
      <c r="AV1166" s="30">
        <f t="shared" si="75"/>
        <v>1.03E-2</v>
      </c>
      <c r="AW1166" s="25">
        <f>IFERROR(SUMIFS('[4]BD Unidades'!$BI$3:$BI$1424,'[4]BD Unidades'!$A$3:$A$1424,$A1166),"-")</f>
        <v>2.3941959083835656</v>
      </c>
      <c r="AX1166" s="25">
        <f>IFERROR(SUMIFS('[4]BD Unidades'!$BJ$3:$BJ$1424,'[4]BD Unidades'!$A$3:$A$1424,$A1166),"-")</f>
        <v>1.5386131293001966</v>
      </c>
    </row>
    <row r="1167" spans="1:50" ht="27.6" x14ac:dyDescent="0.3">
      <c r="A1167" s="7">
        <v>1844</v>
      </c>
      <c r="B1167" s="7" t="s">
        <v>5295</v>
      </c>
      <c r="D1167" s="8" t="s">
        <v>5296</v>
      </c>
      <c r="E1167" s="19" t="s">
        <v>5291</v>
      </c>
      <c r="F1167" s="19" t="s">
        <v>5292</v>
      </c>
      <c r="G1167" s="19" t="s">
        <v>5297</v>
      </c>
      <c r="H1167" s="19">
        <v>2</v>
      </c>
      <c r="I1167" s="19">
        <v>2024</v>
      </c>
      <c r="J1167" s="19" t="s">
        <v>45</v>
      </c>
      <c r="K1167" s="19" t="s">
        <v>5276</v>
      </c>
      <c r="L1167" s="19" t="s">
        <v>47</v>
      </c>
      <c r="M1167" s="19" t="s">
        <v>68</v>
      </c>
      <c r="N1167" s="19" t="s">
        <v>214</v>
      </c>
      <c r="O1167" s="19" t="s">
        <v>214</v>
      </c>
      <c r="P1167" s="19" t="s">
        <v>51</v>
      </c>
      <c r="Q1167" s="9" t="s">
        <v>5299</v>
      </c>
      <c r="R1167" s="20">
        <v>244.25</v>
      </c>
      <c r="S1167" s="20">
        <v>40.46</v>
      </c>
      <c r="T1167" s="20">
        <v>145.43</v>
      </c>
      <c r="U1167" s="20">
        <v>18</v>
      </c>
      <c r="V1167" s="21">
        <f>_xlfn.XLOOKUP(D1167,'[4]Gen. Real'!$A$2:$A$1168,'[4]Gen. Real'!$C$2:$C$1168,"-",0)</f>
        <v>334.53962000000035</v>
      </c>
      <c r="W1167" s="22"/>
      <c r="X1167" s="22" t="str">
        <f>_xlfn.XLOOKUP(D1167,[4]Vertimiento!$J$2:$J$119,[4]Vertimiento!$K$2:$K$119,"-",0)</f>
        <v>-</v>
      </c>
      <c r="Y1167" s="23" t="str">
        <f t="shared" si="72"/>
        <v>-</v>
      </c>
      <c r="Z1167" s="19" t="str">
        <f>_xlfn.XLOOKUP(D1167,[4]Cmg!$I$4:$I$99,[4]Cmg!$M$4:$M$99,"----",0,1)</f>
        <v>----</v>
      </c>
      <c r="AA1167" s="19" t="str">
        <f>_xlfn.XLOOKUP(D1167,[4]Cmg!$A$4:$A$101,[4]Cmg!$B$4:$B$101,"----",0,1)</f>
        <v>----</v>
      </c>
      <c r="AB1167" s="19" t="str">
        <f>_xlfn.XLOOKUP(D1167,[4]Cmg!$E$4:$E$101,[4]Cmg!$F$4:$F$101,"----",0,1)</f>
        <v>----</v>
      </c>
      <c r="AC1167" s="19" t="str">
        <f>_xlfn.XLOOKUP(D1167,[4]Cmg!$O$4:$O$101,[4]Cmg!$P$4:$P$101,"----",0,1)</f>
        <v>----</v>
      </c>
      <c r="AD1167" s="24" t="str">
        <f>_xlfn.XLOOKUP(D1167,[4]Cmg!$S$4:$S$101,[4]Cmg!$U$4:$U$101,"----",0,1)</f>
        <v>----</v>
      </c>
      <c r="AG1167" s="25">
        <f>IFERROR(SUMIFS('[4]BD Unidades'!$AH:$AH,'[4]BD Unidades'!$A:$A,'BD Centrales 2024'!$A1167),"-")</f>
        <v>0</v>
      </c>
      <c r="AH1167" s="25">
        <f>SUMIFS('[4]BD Unidades'!$AJ$3:$AJ$1424,'[4]BD Unidades'!$A$3:$A$1424,$A1167)</f>
        <v>0</v>
      </c>
      <c r="AI1167" s="25">
        <f>SUMIFS('[4]BD Unidades'!$AL$3:$AL$1424,'[4]BD Unidades'!$A$3:$A$1424,$A1167)</f>
        <v>0</v>
      </c>
      <c r="AJ1167" s="26" t="str">
        <f t="shared" si="73"/>
        <v>-</v>
      </c>
      <c r="AK1167" s="27">
        <f>IFERROR(SUMIFS('[4]BD Unidades'!$AO$3:$AO$1424,'[4]BD Unidades'!$A$3:$A$1424,$A1167),"-")</f>
        <v>0</v>
      </c>
      <c r="AL1167" s="27">
        <f>IFERROR(SUMIFS('[4]BD Unidades'!$AQ$3:$AQ$1424,'[4]BD Unidades'!$A$3:$A$1424,$A1167),"-")</f>
        <v>0</v>
      </c>
      <c r="AM1167" s="27">
        <f>IFERROR(SUMIFS('[4]BD Unidades'!$AS$3:$AS$1424,'[4]BD Unidades'!$A$3:$A$1424,$A1167),"-")</f>
        <v>0</v>
      </c>
      <c r="AN1167" s="27">
        <f>IFERROR(SUMIFS('[4]BD Unidades'!$AU$3:$AU$1424,'[4]BD Unidades'!$A$3:$A$1424,$A1167),"-")</f>
        <v>0</v>
      </c>
      <c r="AO1167" s="27">
        <f>IFERROR(SUMIFS('[4]BD Unidades'!$AW$3:$AW$1424,'[4]BD Unidades'!$A$3:$A$1424,$A1167),"-")</f>
        <v>0</v>
      </c>
      <c r="AP1167" s="27">
        <f>IFERROR(SUMIFS('[4]BD Unidades'!$AY$3:$AY$1424,'[4]BD Unidades'!$A$3:$A$1424,$A1167),"-")</f>
        <v>0</v>
      </c>
      <c r="AQ1167" s="25">
        <f>IFERROR(SUMIFS('[4]BD Unidades'!$AZ$3:$AZ$1424,'[4]BD Unidades'!$A$3:$A$1424,$A1167),"-")</f>
        <v>0</v>
      </c>
      <c r="AR1167" s="25">
        <f>IFERROR(SUMIFS('[4]BD Unidades'!$BA$3:$BA$1424,'[4]BD Unidades'!$A$3:$A$1424,$A1167),"-")</f>
        <v>0</v>
      </c>
      <c r="AS1167" s="28">
        <f>SUMIFS('[4]BD Unidades'!$BC$3:$BC$1424,'[4]BD Unidades'!$A$3:$A$1424,$A1167)</f>
        <v>0</v>
      </c>
      <c r="AT1167" s="28">
        <f>SUMIFS('[4]BD Unidades'!$BE$3:$BE$1424,'[4]BD Unidades'!$A$3:$A$1424,$A1167)</f>
        <v>0</v>
      </c>
      <c r="AU1167" s="29">
        <f t="shared" si="74"/>
        <v>0</v>
      </c>
      <c r="AV1167" s="30">
        <f t="shared" si="75"/>
        <v>0.40460000000000002</v>
      </c>
      <c r="AW1167" s="25">
        <f>IFERROR(SUMIFS('[4]BD Unidades'!$BI$3:$BI$1424,'[4]BD Unidades'!$A$3:$A$1424,$A1167),"-")</f>
        <v>0</v>
      </c>
      <c r="AX1167" s="25">
        <f>IFERROR(SUMIFS('[4]BD Unidades'!$BJ$3:$BJ$1424,'[4]BD Unidades'!$A$3:$A$1424,$A1167),"-")</f>
        <v>0</v>
      </c>
    </row>
    <row r="1168" spans="1:50" ht="14.4" x14ac:dyDescent="0.3">
      <c r="A1168" s="7">
        <v>1868</v>
      </c>
      <c r="B1168" s="7" t="s">
        <v>5870</v>
      </c>
      <c r="D1168" s="8" t="s">
        <v>5871</v>
      </c>
      <c r="E1168" s="19" t="s">
        <v>5072</v>
      </c>
      <c r="F1168" s="19" t="s">
        <v>5872</v>
      </c>
      <c r="G1168" s="19" t="s">
        <v>5873</v>
      </c>
      <c r="H1168" s="19">
        <v>9</v>
      </c>
      <c r="I1168" s="19">
        <v>2024</v>
      </c>
      <c r="J1168" s="19" t="s">
        <v>45</v>
      </c>
      <c r="K1168" s="19" t="s">
        <v>5267</v>
      </c>
      <c r="L1168" s="19" t="s">
        <v>213</v>
      </c>
      <c r="M1168" s="19" t="s">
        <v>82</v>
      </c>
      <c r="N1168" s="19" t="s">
        <v>197</v>
      </c>
      <c r="O1168" s="19" t="s">
        <v>197</v>
      </c>
      <c r="P1168" s="19" t="s">
        <v>51</v>
      </c>
      <c r="Q1168" s="9" t="s">
        <v>2447</v>
      </c>
      <c r="R1168" s="20">
        <v>9</v>
      </c>
      <c r="S1168" s="20">
        <v>0</v>
      </c>
      <c r="T1168" s="20">
        <v>9</v>
      </c>
      <c r="U1168" s="20" t="s">
        <v>397</v>
      </c>
      <c r="V1168" s="21">
        <f>_xlfn.XLOOKUP(D1168,'[4]Gen. Real'!$A$2:$A$1168,'[4]Gen. Real'!$C$2:$C$1168,"-",0)</f>
        <v>3.322569999999998</v>
      </c>
      <c r="W1168" s="22"/>
      <c r="X1168" s="22" t="str">
        <f>_xlfn.XLOOKUP(D1168,[4]Vertimiento!$J$2:$J$119,[4]Vertimiento!$K$2:$K$119,"-",0)</f>
        <v>-</v>
      </c>
      <c r="Y1168" s="23" t="str">
        <f t="shared" si="72"/>
        <v>-</v>
      </c>
      <c r="Z1168" s="19" t="str">
        <f>_xlfn.XLOOKUP(D1168,[4]Cmg!$I$4:$I$99,[4]Cmg!$M$4:$M$99,"----",0,1)</f>
        <v>----</v>
      </c>
      <c r="AA1168" s="19" t="str">
        <f>_xlfn.XLOOKUP(D1168,[4]Cmg!$A$4:$A$101,[4]Cmg!$B$4:$B$101,"----",0,1)</f>
        <v>----</v>
      </c>
      <c r="AB1168" s="19" t="str">
        <f>_xlfn.XLOOKUP(D1168,[4]Cmg!$E$4:$E$101,[4]Cmg!$F$4:$F$101,"----",0,1)</f>
        <v>----</v>
      </c>
      <c r="AC1168" s="19" t="str">
        <f>_xlfn.XLOOKUP(D1168,[4]Cmg!$O$4:$O$101,[4]Cmg!$P$4:$P$101,"----",0,1)</f>
        <v>----</v>
      </c>
      <c r="AD1168" s="24" t="str">
        <f>_xlfn.XLOOKUP(D1168,[4]Cmg!$S$4:$S$101,[4]Cmg!$U$4:$U$101,"----",0,1)</f>
        <v>----</v>
      </c>
      <c r="AG1168" s="25">
        <f>IFERROR(SUMIFS('[4]BD Unidades'!$AH:$AH,'[4]BD Unidades'!$A:$A,'BD Centrales 2024'!$A1168),"-")</f>
        <v>8.9949714843799988</v>
      </c>
      <c r="AH1168" s="25">
        <f>SUMIFS('[4]BD Unidades'!$AJ$3:$AJ$1424,'[4]BD Unidades'!$A$3:$A$1424,$A1168)</f>
        <v>8784</v>
      </c>
      <c r="AI1168" s="25">
        <f>SUMIFS('[4]BD Unidades'!$AL$3:$AL$1424,'[4]BD Unidades'!$A$3:$A$1424,$A1168)</f>
        <v>0</v>
      </c>
      <c r="AJ1168" s="26">
        <f t="shared" si="73"/>
        <v>0</v>
      </c>
      <c r="AK1168" s="27">
        <f>IFERROR(SUMIFS('[4]BD Unidades'!$AO$3:$AO$1424,'[4]BD Unidades'!$A$3:$A$1424,$A1168),"-")</f>
        <v>0</v>
      </c>
      <c r="AL1168" s="27">
        <f>IFERROR(SUMIFS('[4]BD Unidades'!$AQ$3:$AQ$1424,'[4]BD Unidades'!$A$3:$A$1424,$A1168),"-")</f>
        <v>0</v>
      </c>
      <c r="AM1168" s="27">
        <f>IFERROR(SUMIFS('[4]BD Unidades'!$AS$3:$AS$1424,'[4]BD Unidades'!$A$3:$A$1424,$A1168),"-")</f>
        <v>0</v>
      </c>
      <c r="AN1168" s="27">
        <f>IFERROR(SUMIFS('[4]BD Unidades'!$AU$3:$AU$1424,'[4]BD Unidades'!$A$3:$A$1424,$A1168),"-")</f>
        <v>0</v>
      </c>
      <c r="AO1168" s="27">
        <f>IFERROR(SUMIFS('[4]BD Unidades'!$AW$3:$AW$1424,'[4]BD Unidades'!$A$3:$A$1424,$A1168),"-")</f>
        <v>0</v>
      </c>
      <c r="AP1168" s="27">
        <f>IFERROR(SUMIFS('[4]BD Unidades'!$AY$3:$AY$1424,'[4]BD Unidades'!$A$3:$A$1424,$A1168),"-")</f>
        <v>0</v>
      </c>
      <c r="AQ1168" s="25">
        <f>IFERROR(SUMIFS('[4]BD Unidades'!$AZ$3:$AZ$1424,'[4]BD Unidades'!$A$3:$A$1424,$A1168),"-")</f>
        <v>8.9949714843799988</v>
      </c>
      <c r="AR1168" s="25">
        <f>IFERROR(SUMIFS('[4]BD Unidades'!$BA$3:$BA$1424,'[4]BD Unidades'!$A$3:$A$1424,$A1168),"-")</f>
        <v>9</v>
      </c>
      <c r="AS1168" s="28">
        <f>SUMIFS('[4]BD Unidades'!$BC$3:$BC$1424,'[4]BD Unidades'!$A$3:$A$1424,$A1168)</f>
        <v>3.2018745205479502E-3</v>
      </c>
      <c r="AT1168" s="28">
        <f>SUMIFS('[4]BD Unidades'!$BE$3:$BE$1424,'[4]BD Unidades'!$A$3:$A$1424,$A1168)</f>
        <v>1</v>
      </c>
      <c r="AU1168" s="29">
        <f t="shared" si="74"/>
        <v>0.99679812547945201</v>
      </c>
      <c r="AV1168" s="30">
        <f t="shared" si="75"/>
        <v>0</v>
      </c>
      <c r="AW1168" s="25">
        <f>IFERROR(SUMIFS('[4]BD Unidades'!$BI$3:$BI$1424,'[4]BD Unidades'!$A$3:$A$1424,$A1168),"-")</f>
        <v>8.9661707143711062</v>
      </c>
      <c r="AX1168" s="25">
        <f>IFERROR(SUMIFS('[4]BD Unidades'!$BJ$3:$BJ$1424,'[4]BD Unidades'!$A$3:$A$1424,$A1168),"-")</f>
        <v>5.4258664966619667</v>
      </c>
    </row>
    <row r="1169" spans="1:50" ht="14.4" x14ac:dyDescent="0.3">
      <c r="A1169" s="7">
        <v>1874</v>
      </c>
      <c r="B1169" s="7" t="s">
        <v>5728</v>
      </c>
      <c r="D1169" s="8" t="s">
        <v>5729</v>
      </c>
      <c r="E1169" s="19" t="s">
        <v>5722</v>
      </c>
      <c r="F1169" s="19" t="s">
        <v>5722</v>
      </c>
      <c r="G1169" s="19" t="s">
        <v>5730</v>
      </c>
      <c r="H1169" s="19">
        <v>6</v>
      </c>
      <c r="I1169" s="19">
        <v>2024</v>
      </c>
      <c r="J1169" s="19" t="s">
        <v>45</v>
      </c>
      <c r="K1169" s="19" t="s">
        <v>5267</v>
      </c>
      <c r="L1169" s="19" t="s">
        <v>213</v>
      </c>
      <c r="M1169" s="19" t="s">
        <v>164</v>
      </c>
      <c r="N1169" s="19" t="s">
        <v>831</v>
      </c>
      <c r="O1169" s="19" t="s">
        <v>831</v>
      </c>
      <c r="P1169" s="19" t="s">
        <v>51</v>
      </c>
      <c r="Q1169" s="9" t="s">
        <v>2189</v>
      </c>
      <c r="R1169" s="20">
        <v>3.0350000000000001</v>
      </c>
      <c r="S1169" s="20">
        <v>1.1499999999999999</v>
      </c>
      <c r="T1169" s="20">
        <v>3</v>
      </c>
      <c r="U1169" s="20" t="s">
        <v>397</v>
      </c>
      <c r="V1169" s="21">
        <f>_xlfn.XLOOKUP(D1169,'[4]Gen. Real'!$A$2:$A$1168,'[4]Gen. Real'!$C$2:$C$1168,"-",0)</f>
        <v>1.8E-3</v>
      </c>
      <c r="W1169" s="22"/>
      <c r="X1169" s="22" t="str">
        <f>_xlfn.XLOOKUP(D1169,[4]Vertimiento!$J$2:$J$119,[4]Vertimiento!$K$2:$K$119,"-",0)</f>
        <v>-</v>
      </c>
      <c r="Y1169" s="23" t="str">
        <f t="shared" si="72"/>
        <v>-</v>
      </c>
      <c r="Z1169" s="19" t="str">
        <f>_xlfn.XLOOKUP(D1169,[4]Cmg!$I$4:$I$99,[4]Cmg!$M$4:$M$99,"----",0,1)</f>
        <v>----</v>
      </c>
      <c r="AA1169" s="19" t="str">
        <f>_xlfn.XLOOKUP(D1169,[4]Cmg!$A$4:$A$101,[4]Cmg!$B$4:$B$101,"----",0,1)</f>
        <v>----</v>
      </c>
      <c r="AB1169" s="19" t="str">
        <f>_xlfn.XLOOKUP(D1169,[4]Cmg!$E$4:$E$101,[4]Cmg!$F$4:$F$101,"----",0,1)</f>
        <v>----</v>
      </c>
      <c r="AC1169" s="19" t="str">
        <f>_xlfn.XLOOKUP(D1169,[4]Cmg!$O$4:$O$101,[4]Cmg!$P$4:$P$101,"----",0,1)</f>
        <v>----</v>
      </c>
      <c r="AD1169" s="24" t="str">
        <f>_xlfn.XLOOKUP(D1169,[4]Cmg!$S$4:$S$101,[4]Cmg!$U$4:$U$101,"----",0,1)</f>
        <v>----</v>
      </c>
      <c r="AG1169" s="25">
        <f>IFERROR(SUMIFS('[4]BD Unidades'!$AH:$AH,'[4]BD Unidades'!$A:$A,'BD Centrales 2024'!$A1169),"-")</f>
        <v>3</v>
      </c>
      <c r="AH1169" s="25">
        <f>SUMIFS('[4]BD Unidades'!$AJ$3:$AJ$1424,'[4]BD Unidades'!$A$3:$A$1424,$A1169)</f>
        <v>8660.9555189456332</v>
      </c>
      <c r="AI1169" s="25">
        <f>SUMIFS('[4]BD Unidades'!$AL$3:$AL$1424,'[4]BD Unidades'!$A$3:$A$1424,$A1169)</f>
        <v>21.74629324546952</v>
      </c>
      <c r="AJ1169" s="26">
        <f t="shared" si="73"/>
        <v>2.5045537340619311E-3</v>
      </c>
      <c r="AK1169" s="27">
        <f>IFERROR(SUMIFS('[4]BD Unidades'!$AO$3:$AO$1424,'[4]BD Unidades'!$A$3:$A$1424,$A1169),"-")</f>
        <v>0</v>
      </c>
      <c r="AL1169" s="27">
        <f>IFERROR(SUMIFS('[4]BD Unidades'!$AQ$3:$AQ$1424,'[4]BD Unidades'!$A$3:$A$1424,$A1169),"-")</f>
        <v>0</v>
      </c>
      <c r="AM1169" s="27">
        <f>IFERROR(SUMIFS('[4]BD Unidades'!$AS$3:$AS$1424,'[4]BD Unidades'!$A$3:$A$1424,$A1169),"-")</f>
        <v>0</v>
      </c>
      <c r="AN1169" s="27">
        <f>IFERROR(SUMIFS('[4]BD Unidades'!$AU$3:$AU$1424,'[4]BD Unidades'!$A$3:$A$1424,$A1169),"-")</f>
        <v>0</v>
      </c>
      <c r="AO1169" s="27">
        <f>IFERROR(SUMIFS('[4]BD Unidades'!$AW$3:$AW$1424,'[4]BD Unidades'!$A$3:$A$1424,$A1169),"-")</f>
        <v>0</v>
      </c>
      <c r="AP1169" s="27">
        <f>IFERROR(SUMIFS('[4]BD Unidades'!$AY$3:$AY$1424,'[4]BD Unidades'!$A$3:$A$1424,$A1169),"-")</f>
        <v>0</v>
      </c>
      <c r="AQ1169" s="25">
        <f>IFERROR(SUMIFS('[4]BD Unidades'!$AZ$3:$AZ$1424,'[4]BD Unidades'!$A$3:$A$1424,$A1169),"-")</f>
        <v>3</v>
      </c>
      <c r="AR1169" s="25">
        <f>IFERROR(SUMIFS('[4]BD Unidades'!$BA$3:$BA$1424,'[4]BD Unidades'!$A$3:$A$1424,$A1169),"-")</f>
        <v>3</v>
      </c>
      <c r="AS1169" s="28">
        <f>SUMIFS('[4]BD Unidades'!$BC$3:$BC$1424,'[4]BD Unidades'!$A$3:$A$1424,$A1169)</f>
        <v>3.3356988558145796E-3</v>
      </c>
      <c r="AT1169" s="28">
        <f>SUMIFS('[4]BD Unidades'!$BE$3:$BE$1424,'[4]BD Unidades'!$A$3:$A$1424,$A1169)</f>
        <v>0.98846787479406917</v>
      </c>
      <c r="AU1169" s="29">
        <f t="shared" si="74"/>
        <v>0.9851706436351092</v>
      </c>
      <c r="AV1169" s="30">
        <f t="shared" si="75"/>
        <v>1.15E-2</v>
      </c>
      <c r="AW1169" s="25">
        <f>IFERROR(SUMIFS('[4]BD Unidades'!$BI$3:$BI$1424,'[4]BD Unidades'!$A$3:$A$1424,$A1169),"-")</f>
        <v>2.9898761539726029</v>
      </c>
      <c r="AX1169" s="25">
        <f>IFERROR(SUMIFS('[4]BD Unidades'!$BJ$3:$BJ$1424,'[4]BD Unidades'!$A$3:$A$1424,$A1169),"-")</f>
        <v>1.9214228415375068</v>
      </c>
    </row>
    <row r="1170" spans="1:50" ht="14.4" x14ac:dyDescent="0.3">
      <c r="A1170" s="7">
        <v>1898</v>
      </c>
      <c r="B1170" s="7" t="s">
        <v>5489</v>
      </c>
      <c r="D1170" s="8" t="s">
        <v>5490</v>
      </c>
      <c r="E1170" s="19" t="s">
        <v>5436</v>
      </c>
      <c r="F1170" s="19" t="s">
        <v>5436</v>
      </c>
      <c r="G1170" s="19" t="s">
        <v>5491</v>
      </c>
      <c r="H1170" s="19">
        <v>6</v>
      </c>
      <c r="I1170" s="19">
        <v>2024</v>
      </c>
      <c r="J1170" s="19" t="s">
        <v>45</v>
      </c>
      <c r="K1170" s="19" t="s">
        <v>5267</v>
      </c>
      <c r="L1170" s="19" t="s">
        <v>213</v>
      </c>
      <c r="M1170" s="19" t="s">
        <v>229</v>
      </c>
      <c r="N1170" s="19" t="s">
        <v>230</v>
      </c>
      <c r="O1170" s="19" t="s">
        <v>5493</v>
      </c>
      <c r="P1170" s="19" t="s">
        <v>51</v>
      </c>
      <c r="Q1170" s="9" t="s">
        <v>52</v>
      </c>
      <c r="R1170" s="20">
        <v>2.89425</v>
      </c>
      <c r="S1170" s="20">
        <v>0.49199999999999999</v>
      </c>
      <c r="T1170" s="20">
        <v>2.88</v>
      </c>
      <c r="U1170" s="20" t="s">
        <v>397</v>
      </c>
      <c r="V1170" s="21">
        <f>_xlfn.XLOOKUP(D1170,'[4]Gen. Real'!$A$2:$A$1168,'[4]Gen. Real'!$C$2:$C$1168,"-",0)</f>
        <v>0</v>
      </c>
      <c r="W1170" s="22"/>
      <c r="X1170" s="22" t="str">
        <f>_xlfn.XLOOKUP(D1170,[4]Vertimiento!$J$2:$J$119,[4]Vertimiento!$K$2:$K$119,"-",0)</f>
        <v>-</v>
      </c>
      <c r="Y1170" s="23" t="str">
        <f t="shared" si="72"/>
        <v>-</v>
      </c>
      <c r="Z1170" s="19" t="str">
        <f>_xlfn.XLOOKUP(D1170,[4]Cmg!$I$4:$I$99,[4]Cmg!$M$4:$M$99,"----",0,1)</f>
        <v>----</v>
      </c>
      <c r="AA1170" s="19" t="str">
        <f>_xlfn.XLOOKUP(D1170,[4]Cmg!$A$4:$A$101,[4]Cmg!$B$4:$B$101,"----",0,1)</f>
        <v>----</v>
      </c>
      <c r="AB1170" s="19" t="str">
        <f>_xlfn.XLOOKUP(D1170,[4]Cmg!$E$4:$E$101,[4]Cmg!$F$4:$F$101,"----",0,1)</f>
        <v>----</v>
      </c>
      <c r="AC1170" s="19" t="str">
        <f>_xlfn.XLOOKUP(D1170,[4]Cmg!$O$4:$O$101,[4]Cmg!$P$4:$P$101,"----",0,1)</f>
        <v>----</v>
      </c>
      <c r="AD1170" s="24" t="str">
        <f>_xlfn.XLOOKUP(D1170,[4]Cmg!$S$4:$S$101,[4]Cmg!$U$4:$U$101,"----",0,1)</f>
        <v>----</v>
      </c>
      <c r="AG1170" s="25">
        <f>IFERROR(SUMIFS('[4]BD Unidades'!$AH:$AH,'[4]BD Unidades'!$A:$A,'BD Centrales 2024'!$A1170),"-")</f>
        <v>2.88</v>
      </c>
      <c r="AH1170" s="25">
        <f>SUMIFS('[4]BD Unidades'!$AJ$3:$AJ$1424,'[4]BD Unidades'!$A$3:$A$1424,$A1170)</f>
        <v>8048.1948691370853</v>
      </c>
      <c r="AI1170" s="25">
        <f>SUMIFS('[4]BD Unidades'!$AL$3:$AL$1424,'[4]BD Unidades'!$A$3:$A$1424,$A1170)</f>
        <v>0</v>
      </c>
      <c r="AJ1170" s="26">
        <f t="shared" si="73"/>
        <v>0</v>
      </c>
      <c r="AK1170" s="27">
        <f>IFERROR(SUMIFS('[4]BD Unidades'!$AO$3:$AO$1424,'[4]BD Unidades'!$A$3:$A$1424,$A1170),"-")</f>
        <v>0</v>
      </c>
      <c r="AL1170" s="27">
        <f>IFERROR(SUMIFS('[4]BD Unidades'!$AQ$3:$AQ$1424,'[4]BD Unidades'!$A$3:$A$1424,$A1170),"-")</f>
        <v>0</v>
      </c>
      <c r="AM1170" s="27">
        <f>IFERROR(SUMIFS('[4]BD Unidades'!$AS$3:$AS$1424,'[4]BD Unidades'!$A$3:$A$1424,$A1170),"-")</f>
        <v>0</v>
      </c>
      <c r="AN1170" s="27">
        <f>IFERROR(SUMIFS('[4]BD Unidades'!$AU$3:$AU$1424,'[4]BD Unidades'!$A$3:$A$1424,$A1170),"-")</f>
        <v>0</v>
      </c>
      <c r="AO1170" s="27">
        <f>IFERROR(SUMIFS('[4]BD Unidades'!$AW$3:$AW$1424,'[4]BD Unidades'!$A$3:$A$1424,$A1170),"-")</f>
        <v>0</v>
      </c>
      <c r="AP1170" s="27">
        <f>IFERROR(SUMIFS('[4]BD Unidades'!$AY$3:$AY$1424,'[4]BD Unidades'!$A$3:$A$1424,$A1170),"-")</f>
        <v>0</v>
      </c>
      <c r="AQ1170" s="25">
        <f>IFERROR(SUMIFS('[4]BD Unidades'!$AZ$3:$AZ$1424,'[4]BD Unidades'!$A$3:$A$1424,$A1170),"-")</f>
        <v>2.8799999999999799</v>
      </c>
      <c r="AR1170" s="25">
        <f>IFERROR(SUMIFS('[4]BD Unidades'!$BA$3:$BA$1424,'[4]BD Unidades'!$A$3:$A$1424,$A1170),"-")</f>
        <v>2.8799999999999901</v>
      </c>
      <c r="AS1170" s="28">
        <f>SUMIFS('[4]BD Unidades'!$BC$3:$BC$1424,'[4]BD Unidades'!$A$3:$A$1424,$A1170)</f>
        <v>3.9043659064204972E-3</v>
      </c>
      <c r="AT1170" s="28">
        <f>SUMIFS('[4]BD Unidades'!$BE$3:$BE$1424,'[4]BD Unidades'!$A$3:$A$1424,$A1170)</f>
        <v>0.99507644467478618</v>
      </c>
      <c r="AU1170" s="29">
        <f t="shared" si="74"/>
        <v>0.9911913021299158</v>
      </c>
      <c r="AV1170" s="30">
        <f t="shared" si="75"/>
        <v>4.9199999999999999E-3</v>
      </c>
      <c r="AW1170" s="25">
        <f>IFERROR(SUMIFS('[4]BD Unidades'!$BI$3:$BI$1424,'[4]BD Unidades'!$A$3:$A$1424,$A1170),"-")</f>
        <v>2.8686997889753219</v>
      </c>
      <c r="AX1170" s="25">
        <f>IFERROR(SUMIFS('[4]BD Unidades'!$BJ$3:$BJ$1424,'[4]BD Unidades'!$A$3:$A$1424,$A1170),"-")</f>
        <v>1.843549704467631</v>
      </c>
    </row>
    <row r="1171" spans="1:50" ht="14.4" x14ac:dyDescent="0.3">
      <c r="A1171" s="7">
        <v>1904</v>
      </c>
      <c r="B1171" s="7" t="s">
        <v>5510</v>
      </c>
      <c r="D1171" s="8" t="s">
        <v>5511</v>
      </c>
      <c r="E1171" s="19" t="s">
        <v>5512</v>
      </c>
      <c r="F1171" s="19" t="s">
        <v>5513</v>
      </c>
      <c r="G1171" s="19" t="s">
        <v>5514</v>
      </c>
      <c r="H1171" s="19">
        <v>6</v>
      </c>
      <c r="I1171" s="19">
        <v>2024</v>
      </c>
      <c r="J1171" s="19" t="s">
        <v>45</v>
      </c>
      <c r="K1171" s="19" t="s">
        <v>5267</v>
      </c>
      <c r="L1171" s="19" t="s">
        <v>213</v>
      </c>
      <c r="M1171" s="19" t="s">
        <v>90</v>
      </c>
      <c r="N1171" s="19" t="s">
        <v>868</v>
      </c>
      <c r="O1171" s="19" t="s">
        <v>1461</v>
      </c>
      <c r="P1171" s="19" t="s">
        <v>51</v>
      </c>
      <c r="Q1171" s="9" t="s">
        <v>5515</v>
      </c>
      <c r="R1171" s="20">
        <v>3</v>
      </c>
      <c r="S1171" s="20">
        <v>0</v>
      </c>
      <c r="T1171" s="20">
        <v>3</v>
      </c>
      <c r="U1171" s="20" t="s">
        <v>397</v>
      </c>
      <c r="V1171" s="21">
        <f>_xlfn.XLOOKUP(D1171,'[4]Gen. Real'!$A$2:$A$1168,'[4]Gen. Real'!$C$2:$C$1168,"-",0)</f>
        <v>4.7000000000000004E-4</v>
      </c>
      <c r="W1171" s="22"/>
      <c r="X1171" s="22" t="str">
        <f>_xlfn.XLOOKUP(D1171,[4]Vertimiento!$J$2:$J$119,[4]Vertimiento!$K$2:$K$119,"-",0)</f>
        <v>-</v>
      </c>
      <c r="Y1171" s="23" t="str">
        <f t="shared" si="72"/>
        <v>-</v>
      </c>
      <c r="Z1171" s="19" t="str">
        <f>_xlfn.XLOOKUP(D1171,[4]Cmg!$I$4:$I$99,[4]Cmg!$M$4:$M$99,"----",0,1)</f>
        <v>----</v>
      </c>
      <c r="AA1171" s="19" t="str">
        <f>_xlfn.XLOOKUP(D1171,[4]Cmg!$A$4:$A$101,[4]Cmg!$B$4:$B$101,"----",0,1)</f>
        <v>----</v>
      </c>
      <c r="AB1171" s="19" t="str">
        <f>_xlfn.XLOOKUP(D1171,[4]Cmg!$E$4:$E$101,[4]Cmg!$F$4:$F$101,"----",0,1)</f>
        <v>----</v>
      </c>
      <c r="AC1171" s="19" t="str">
        <f>_xlfn.XLOOKUP(D1171,[4]Cmg!$O$4:$O$101,[4]Cmg!$P$4:$P$101,"----",0,1)</f>
        <v>----</v>
      </c>
      <c r="AD1171" s="24" t="str">
        <f>_xlfn.XLOOKUP(D1171,[4]Cmg!$S$4:$S$101,[4]Cmg!$U$4:$U$101,"----",0,1)</f>
        <v>----</v>
      </c>
      <c r="AG1171" s="25">
        <f>IFERROR(SUMIFS('[4]BD Unidades'!$AH:$AH,'[4]BD Unidades'!$A:$A,'BD Centrales 2024'!$A1171),"-")</f>
        <v>2.9545570192000001</v>
      </c>
      <c r="AH1171" s="25">
        <f>SUMIFS('[4]BD Unidades'!$AJ$3:$AJ$1424,'[4]BD Unidades'!$A$3:$A$1424,$A1171)</f>
        <v>8783</v>
      </c>
      <c r="AI1171" s="25">
        <f>SUMIFS('[4]BD Unidades'!$AL$3:$AL$1424,'[4]BD Unidades'!$A$3:$A$1424,$A1171)</f>
        <v>1</v>
      </c>
      <c r="AJ1171" s="26">
        <f t="shared" si="73"/>
        <v>1.1384335154826958E-4</v>
      </c>
      <c r="AK1171" s="27">
        <f>IFERROR(SUMIFS('[4]BD Unidades'!$AO$3:$AO$1424,'[4]BD Unidades'!$A$3:$A$1424,$A1171),"-")</f>
        <v>0</v>
      </c>
      <c r="AL1171" s="27">
        <f>IFERROR(SUMIFS('[4]BD Unidades'!$AQ$3:$AQ$1424,'[4]BD Unidades'!$A$3:$A$1424,$A1171),"-")</f>
        <v>0</v>
      </c>
      <c r="AM1171" s="27">
        <f>IFERROR(SUMIFS('[4]BD Unidades'!$AS$3:$AS$1424,'[4]BD Unidades'!$A$3:$A$1424,$A1171),"-")</f>
        <v>0</v>
      </c>
      <c r="AN1171" s="27">
        <f>IFERROR(SUMIFS('[4]BD Unidades'!$AU$3:$AU$1424,'[4]BD Unidades'!$A$3:$A$1424,$A1171),"-")</f>
        <v>0</v>
      </c>
      <c r="AO1171" s="27">
        <f>IFERROR(SUMIFS('[4]BD Unidades'!$AW$3:$AW$1424,'[4]BD Unidades'!$A$3:$A$1424,$A1171),"-")</f>
        <v>0</v>
      </c>
      <c r="AP1171" s="27">
        <f>IFERROR(SUMIFS('[4]BD Unidades'!$AY$3:$AY$1424,'[4]BD Unidades'!$A$3:$A$1424,$A1171),"-")</f>
        <v>0</v>
      </c>
      <c r="AQ1171" s="25">
        <f>IFERROR(SUMIFS('[4]BD Unidades'!$AZ$3:$AZ$1424,'[4]BD Unidades'!$A$3:$A$1424,$A1171),"-")</f>
        <v>2.9545570191999997</v>
      </c>
      <c r="AR1171" s="25">
        <f>IFERROR(SUMIFS('[4]BD Unidades'!$BA$3:$BA$1424,'[4]BD Unidades'!$A$3:$A$1424,$A1171),"-")</f>
        <v>3</v>
      </c>
      <c r="AS1171" s="28">
        <f>SUMIFS('[4]BD Unidades'!$BC$3:$BC$1424,'[4]BD Unidades'!$A$3:$A$1424,$A1171)</f>
        <v>3.6584038356164399E-3</v>
      </c>
      <c r="AT1171" s="28">
        <f>SUMIFS('[4]BD Unidades'!$BE$3:$BE$1424,'[4]BD Unidades'!$A$3:$A$1424,$A1171)</f>
        <v>1</v>
      </c>
      <c r="AU1171" s="29">
        <f t="shared" si="74"/>
        <v>0.99634159616438356</v>
      </c>
      <c r="AV1171" s="30">
        <f t="shared" si="75"/>
        <v>0</v>
      </c>
      <c r="AW1171" s="25">
        <f>IFERROR(SUMIFS('[4]BD Unidades'!$BI$3:$BI$1424,'[4]BD Unidades'!$A$3:$A$1424,$A1171),"-")</f>
        <v>2.9437480564684049</v>
      </c>
      <c r="AX1171" s="25">
        <f>IFERROR(SUMIFS('[4]BD Unidades'!$BJ$3:$BJ$1424,'[4]BD Unidades'!$A$3:$A$1424,$A1171),"-")</f>
        <v>1.8917789447281115</v>
      </c>
    </row>
    <row r="1172" spans="1:50" ht="14.4" x14ac:dyDescent="0.3">
      <c r="A1172" s="7">
        <v>1907</v>
      </c>
      <c r="B1172" s="7" t="s">
        <v>6066</v>
      </c>
      <c r="D1172" s="8" t="s">
        <v>6067</v>
      </c>
      <c r="E1172" s="19" t="s">
        <v>5291</v>
      </c>
      <c r="F1172" s="19" t="s">
        <v>5292</v>
      </c>
      <c r="G1172" s="19" t="s">
        <v>6068</v>
      </c>
      <c r="H1172" s="19">
        <v>2</v>
      </c>
      <c r="I1172" s="19">
        <v>2024</v>
      </c>
      <c r="J1172" s="19" t="s">
        <v>45</v>
      </c>
      <c r="K1172" s="19" t="s">
        <v>5276</v>
      </c>
      <c r="L1172" s="19" t="s">
        <v>47</v>
      </c>
      <c r="M1172" s="19" t="s">
        <v>362</v>
      </c>
      <c r="N1172" s="19" t="s">
        <v>1080</v>
      </c>
      <c r="O1172" s="19" t="s">
        <v>6070</v>
      </c>
      <c r="P1172" s="19" t="s">
        <v>51</v>
      </c>
      <c r="Q1172" s="9" t="s">
        <v>4942</v>
      </c>
      <c r="R1172" s="20">
        <v>51</v>
      </c>
      <c r="S1172" s="20">
        <v>0</v>
      </c>
      <c r="T1172" s="20">
        <v>51</v>
      </c>
      <c r="U1172" s="20">
        <v>4</v>
      </c>
      <c r="V1172" s="21">
        <f>_xlfn.XLOOKUP(D1172,'[4]Gen. Real'!$A$2:$A$1168,'[4]Gen. Real'!$C$2:$C$1168,"-",0)</f>
        <v>293.29261999999983</v>
      </c>
      <c r="W1172" s="22"/>
      <c r="X1172" s="22" t="str">
        <f>_xlfn.XLOOKUP(D1172,[4]Vertimiento!$J$2:$J$119,[4]Vertimiento!$K$2:$K$119,"-",0)</f>
        <v>-</v>
      </c>
      <c r="Y1172" s="23" t="str">
        <f t="shared" si="72"/>
        <v>-</v>
      </c>
      <c r="Z1172" s="19" t="str">
        <f>_xlfn.XLOOKUP(D1172,[4]Cmg!$I$4:$I$99,[4]Cmg!$M$4:$M$99,"----",0,1)</f>
        <v>----</v>
      </c>
      <c r="AA1172" s="19" t="str">
        <f>_xlfn.XLOOKUP(D1172,[4]Cmg!$A$4:$A$101,[4]Cmg!$B$4:$B$101,"----",0,1)</f>
        <v>----</v>
      </c>
      <c r="AB1172" s="19" t="str">
        <f>_xlfn.XLOOKUP(D1172,[4]Cmg!$E$4:$E$101,[4]Cmg!$F$4:$F$101,"----",0,1)</f>
        <v>----</v>
      </c>
      <c r="AC1172" s="19" t="str">
        <f>_xlfn.XLOOKUP(D1172,[4]Cmg!$O$4:$O$101,[4]Cmg!$P$4:$P$101,"----",0,1)</f>
        <v>----</v>
      </c>
      <c r="AD1172" s="24" t="str">
        <f>_xlfn.XLOOKUP(D1172,[4]Cmg!$S$4:$S$101,[4]Cmg!$U$4:$U$101,"----",0,1)</f>
        <v>----</v>
      </c>
      <c r="AG1172" s="25">
        <f>IFERROR(SUMIFS('[4]BD Unidades'!$AH:$AH,'[4]BD Unidades'!$A:$A,'BD Centrales 2024'!$A1172),"-")</f>
        <v>0</v>
      </c>
      <c r="AH1172" s="25">
        <f>SUMIFS('[4]BD Unidades'!$AJ$3:$AJ$1424,'[4]BD Unidades'!$A$3:$A$1424,$A1172)</f>
        <v>7903.4794117647089</v>
      </c>
      <c r="AI1172" s="25">
        <f>SUMIFS('[4]BD Unidades'!$AL$3:$AL$1424,'[4]BD Unidades'!$A$3:$A$1424,$A1172)</f>
        <v>288.91405228758163</v>
      </c>
      <c r="AJ1172" s="26">
        <f t="shared" si="73"/>
        <v>3.5266134806063498E-2</v>
      </c>
      <c r="AK1172" s="27">
        <f>IFERROR(SUMIFS('[4]BD Unidades'!$AO$3:$AO$1424,'[4]BD Unidades'!$A$3:$A$1424,$A1172),"-")</f>
        <v>0</v>
      </c>
      <c r="AL1172" s="27">
        <f>IFERROR(SUMIFS('[4]BD Unidades'!$AQ$3:$AQ$1424,'[4]BD Unidades'!$A$3:$A$1424,$A1172),"-")</f>
        <v>0</v>
      </c>
      <c r="AM1172" s="27">
        <f>IFERROR(SUMIFS('[4]BD Unidades'!$AS$3:$AS$1424,'[4]BD Unidades'!$A$3:$A$1424,$A1172),"-")</f>
        <v>0</v>
      </c>
      <c r="AN1172" s="27">
        <f>IFERROR(SUMIFS('[4]BD Unidades'!$AU$3:$AU$1424,'[4]BD Unidades'!$A$3:$A$1424,$A1172),"-")</f>
        <v>0</v>
      </c>
      <c r="AO1172" s="27">
        <f>IFERROR(SUMIFS('[4]BD Unidades'!$AW$3:$AW$1424,'[4]BD Unidades'!$A$3:$A$1424,$A1172),"-")</f>
        <v>0</v>
      </c>
      <c r="AP1172" s="27">
        <f>IFERROR(SUMIFS('[4]BD Unidades'!$AY$3:$AY$1424,'[4]BD Unidades'!$A$3:$A$1424,$A1172),"-")</f>
        <v>0</v>
      </c>
      <c r="AQ1172" s="25">
        <f>IFERROR(SUMIFS('[4]BD Unidades'!$AZ$3:$AZ$1424,'[4]BD Unidades'!$A$3:$A$1424,$A1172),"-")</f>
        <v>0</v>
      </c>
      <c r="AR1172" s="25">
        <f>IFERROR(SUMIFS('[4]BD Unidades'!$BA$3:$BA$1424,'[4]BD Unidades'!$A$3:$A$1424,$A1172),"-")</f>
        <v>49.563318955306997</v>
      </c>
      <c r="AS1172" s="28">
        <f>SUMIFS('[4]BD Unidades'!$BC$3:$BC$1424,'[4]BD Unidades'!$A$3:$A$1424,$A1172)</f>
        <v>0</v>
      </c>
      <c r="AT1172" s="28">
        <f>SUMIFS('[4]BD Unidades'!$BE$3:$BE$1424,'[4]BD Unidades'!$A$3:$A$1424,$A1172)</f>
        <v>0</v>
      </c>
      <c r="AU1172" s="29">
        <f t="shared" si="74"/>
        <v>0</v>
      </c>
      <c r="AV1172" s="30">
        <f t="shared" si="75"/>
        <v>0</v>
      </c>
      <c r="AW1172" s="25">
        <f>IFERROR(SUMIFS('[4]BD Unidades'!$BI$3:$BI$1424,'[4]BD Unidades'!$A$3:$A$1424,$A1172),"-")</f>
        <v>0</v>
      </c>
      <c r="AX1172" s="25">
        <f>IFERROR(SUMIFS('[4]BD Unidades'!$BJ$3:$BJ$1424,'[4]BD Unidades'!$A$3:$A$1424,$A1172),"-")</f>
        <v>0</v>
      </c>
    </row>
    <row r="1173" spans="1:50" ht="14.4" x14ac:dyDescent="0.3">
      <c r="A1173" s="7">
        <v>1937</v>
      </c>
      <c r="B1173" s="7" t="s">
        <v>5875</v>
      </c>
      <c r="D1173" s="8" t="s">
        <v>5876</v>
      </c>
      <c r="E1173" s="19" t="s">
        <v>5072</v>
      </c>
      <c r="F1173" s="19" t="s">
        <v>5877</v>
      </c>
      <c r="G1173" s="19" t="s">
        <v>5878</v>
      </c>
      <c r="H1173" s="19">
        <v>1</v>
      </c>
      <c r="I1173" s="19">
        <v>2024</v>
      </c>
      <c r="J1173" s="19" t="s">
        <v>45</v>
      </c>
      <c r="K1173" s="19" t="s">
        <v>5267</v>
      </c>
      <c r="L1173" s="19" t="s">
        <v>213</v>
      </c>
      <c r="M1173" s="19" t="s">
        <v>82</v>
      </c>
      <c r="N1173" s="19" t="s">
        <v>83</v>
      </c>
      <c r="O1173" s="19" t="s">
        <v>4714</v>
      </c>
      <c r="P1173" s="19" t="s">
        <v>51</v>
      </c>
      <c r="Q1173" s="9" t="s">
        <v>5880</v>
      </c>
      <c r="R1173" s="20">
        <v>2.5449999999999999</v>
      </c>
      <c r="S1173" s="20">
        <v>1.76</v>
      </c>
      <c r="T1173" s="20">
        <v>2.5</v>
      </c>
      <c r="U1173" s="20" t="s">
        <v>397</v>
      </c>
      <c r="V1173" s="21">
        <f>_xlfn.XLOOKUP(D1173,'[4]Gen. Real'!$A$2:$A$1168,'[4]Gen. Real'!$C$2:$C$1168,"-",0)</f>
        <v>1.7999999999999999E-2</v>
      </c>
      <c r="W1173" s="22"/>
      <c r="X1173" s="22" t="str">
        <f>_xlfn.XLOOKUP(D1173,[4]Vertimiento!$J$2:$J$119,[4]Vertimiento!$K$2:$K$119,"-",0)</f>
        <v>-</v>
      </c>
      <c r="Y1173" s="23" t="str">
        <f t="shared" si="72"/>
        <v>-</v>
      </c>
      <c r="Z1173" s="19" t="str">
        <f>_xlfn.XLOOKUP(D1173,[4]Cmg!$I$4:$I$99,[4]Cmg!$M$4:$M$99,"----",0,1)</f>
        <v>----</v>
      </c>
      <c r="AA1173" s="19" t="str">
        <f>_xlfn.XLOOKUP(D1173,[4]Cmg!$A$4:$A$101,[4]Cmg!$B$4:$B$101,"----",0,1)</f>
        <v>----</v>
      </c>
      <c r="AB1173" s="19" t="str">
        <f>_xlfn.XLOOKUP(D1173,[4]Cmg!$E$4:$E$101,[4]Cmg!$F$4:$F$101,"----",0,1)</f>
        <v>----</v>
      </c>
      <c r="AC1173" s="19" t="str">
        <f>_xlfn.XLOOKUP(D1173,[4]Cmg!$O$4:$O$101,[4]Cmg!$P$4:$P$101,"----",0,1)</f>
        <v>----</v>
      </c>
      <c r="AD1173" s="24" t="str">
        <f>_xlfn.XLOOKUP(D1173,[4]Cmg!$S$4:$S$101,[4]Cmg!$U$4:$U$101,"----",0,1)</f>
        <v>----</v>
      </c>
      <c r="AG1173" s="25">
        <f>IFERROR(SUMIFS('[4]BD Unidades'!$AH:$AH,'[4]BD Unidades'!$A:$A,'BD Centrales 2024'!$A1173),"-")</f>
        <v>2.2799274292199998</v>
      </c>
      <c r="AH1173" s="25">
        <f>SUMIFS('[4]BD Unidades'!$AJ$3:$AJ$1424,'[4]BD Unidades'!$A$3:$A$1424,$A1173)</f>
        <v>8627.7013752455805</v>
      </c>
      <c r="AI1173" s="25">
        <f>SUMIFS('[4]BD Unidades'!$AL$3:$AL$1424,'[4]BD Unidades'!$A$3:$A$1424,$A1173)</f>
        <v>0.98231827111984282</v>
      </c>
      <c r="AJ1173" s="26">
        <f t="shared" si="73"/>
        <v>1.1384335154826955E-4</v>
      </c>
      <c r="AK1173" s="27">
        <f>IFERROR(SUMIFS('[4]BD Unidades'!$AO$3:$AO$1424,'[4]BD Unidades'!$A$3:$A$1424,$A1173),"-")</f>
        <v>0</v>
      </c>
      <c r="AL1173" s="27">
        <f>IFERROR(SUMIFS('[4]BD Unidades'!$AQ$3:$AQ$1424,'[4]BD Unidades'!$A$3:$A$1424,$A1173),"-")</f>
        <v>0</v>
      </c>
      <c r="AM1173" s="27">
        <f>IFERROR(SUMIFS('[4]BD Unidades'!$AS$3:$AS$1424,'[4]BD Unidades'!$A$3:$A$1424,$A1173),"-")</f>
        <v>0</v>
      </c>
      <c r="AN1173" s="27">
        <f>IFERROR(SUMIFS('[4]BD Unidades'!$AU$3:$AU$1424,'[4]BD Unidades'!$A$3:$A$1424,$A1173),"-")</f>
        <v>0</v>
      </c>
      <c r="AO1173" s="27">
        <f>IFERROR(SUMIFS('[4]BD Unidades'!$AW$3:$AW$1424,'[4]BD Unidades'!$A$3:$A$1424,$A1173),"-")</f>
        <v>0</v>
      </c>
      <c r="AP1173" s="27">
        <f>IFERROR(SUMIFS('[4]BD Unidades'!$AY$3:$AY$1424,'[4]BD Unidades'!$A$3:$A$1424,$A1173),"-")</f>
        <v>0</v>
      </c>
      <c r="AQ1173" s="25">
        <f>IFERROR(SUMIFS('[4]BD Unidades'!$AZ$3:$AZ$1424,'[4]BD Unidades'!$A$3:$A$1424,$A1173),"-")</f>
        <v>2.2799274292199998</v>
      </c>
      <c r="AR1173" s="25">
        <f>IFERROR(SUMIFS('[4]BD Unidades'!$BA$3:$BA$1424,'[4]BD Unidades'!$A$3:$A$1424,$A1173),"-")</f>
        <v>2.5</v>
      </c>
      <c r="AS1173" s="28">
        <f>SUMIFS('[4]BD Unidades'!$BC$3:$BC$1424,'[4]BD Unidades'!$A$3:$A$1424,$A1173)</f>
        <v>5.1936178916489493E-3</v>
      </c>
      <c r="AT1173" s="28">
        <f>SUMIFS('[4]BD Unidades'!$BE$3:$BE$1424,'[4]BD Unidades'!$A$3:$A$1424,$A1173)</f>
        <v>0.98231827111984282</v>
      </c>
      <c r="AU1173" s="29">
        <f t="shared" si="74"/>
        <v>0.97721648537166117</v>
      </c>
      <c r="AV1173" s="30">
        <f t="shared" si="75"/>
        <v>1.7600000000000001E-2</v>
      </c>
      <c r="AW1173" s="25">
        <f>IFERROR(SUMIFS('[4]BD Unidades'!$BI$3:$BI$1424,'[4]BD Unidades'!$A$3:$A$1424,$A1173),"-")</f>
        <v>2.2678732180379568</v>
      </c>
      <c r="AX1173" s="25">
        <f>IFERROR(SUMIFS('[4]BD Unidades'!$BJ$3:$BJ$1424,'[4]BD Unidades'!$A$3:$A$1424,$A1173),"-")</f>
        <v>1.3724005157191794</v>
      </c>
    </row>
    <row r="1174" spans="1:50" ht="14.4" x14ac:dyDescent="0.3">
      <c r="A1174" s="7">
        <v>1944</v>
      </c>
      <c r="B1174" s="7" t="s">
        <v>5560</v>
      </c>
      <c r="D1174" s="8" t="s">
        <v>5561</v>
      </c>
      <c r="E1174" s="19" t="s">
        <v>5562</v>
      </c>
      <c r="F1174" s="19" t="s">
        <v>5562</v>
      </c>
      <c r="G1174" s="19" t="s">
        <v>5563</v>
      </c>
      <c r="H1174" s="19">
        <v>3</v>
      </c>
      <c r="I1174" s="19">
        <v>2024</v>
      </c>
      <c r="J1174" s="19" t="s">
        <v>45</v>
      </c>
      <c r="K1174" s="19" t="s">
        <v>5267</v>
      </c>
      <c r="L1174" s="19" t="s">
        <v>213</v>
      </c>
      <c r="M1174" s="19" t="s">
        <v>164</v>
      </c>
      <c r="N1174" s="19" t="s">
        <v>371</v>
      </c>
      <c r="O1174" s="19" t="s">
        <v>2705</v>
      </c>
      <c r="P1174" s="19" t="s">
        <v>51</v>
      </c>
      <c r="Q1174" s="9" t="s">
        <v>2363</v>
      </c>
      <c r="R1174" s="20">
        <v>3.0089999999999999</v>
      </c>
      <c r="S1174" s="20">
        <v>0.3</v>
      </c>
      <c r="T1174" s="20">
        <v>3</v>
      </c>
      <c r="U1174" s="20" t="s">
        <v>397</v>
      </c>
      <c r="V1174" s="21">
        <f>_xlfn.XLOOKUP(D1174,'[4]Gen. Real'!$A$2:$A$1168,'[4]Gen. Real'!$C$2:$C$1168,"-",0)</f>
        <v>0</v>
      </c>
      <c r="W1174" s="22"/>
      <c r="X1174" s="22" t="str">
        <f>_xlfn.XLOOKUP(D1174,[4]Vertimiento!$J$2:$J$119,[4]Vertimiento!$K$2:$K$119,"-",0)</f>
        <v>-</v>
      </c>
      <c r="Y1174" s="23" t="str">
        <f t="shared" si="72"/>
        <v>-</v>
      </c>
      <c r="Z1174" s="19" t="str">
        <f>_xlfn.XLOOKUP(D1174,[4]Cmg!$I$4:$I$99,[4]Cmg!$M$4:$M$99,"----",0,1)</f>
        <v>----</v>
      </c>
      <c r="AA1174" s="19" t="str">
        <f>_xlfn.XLOOKUP(D1174,[4]Cmg!$A$4:$A$101,[4]Cmg!$B$4:$B$101,"----",0,1)</f>
        <v>----</v>
      </c>
      <c r="AB1174" s="19" t="str">
        <f>_xlfn.XLOOKUP(D1174,[4]Cmg!$E$4:$E$101,[4]Cmg!$F$4:$F$101,"----",0,1)</f>
        <v>----</v>
      </c>
      <c r="AC1174" s="19" t="str">
        <f>_xlfn.XLOOKUP(D1174,[4]Cmg!$O$4:$O$101,[4]Cmg!$P$4:$P$101,"----",0,1)</f>
        <v>----</v>
      </c>
      <c r="AD1174" s="24" t="str">
        <f>_xlfn.XLOOKUP(D1174,[4]Cmg!$S$4:$S$101,[4]Cmg!$U$4:$U$101,"----",0,1)</f>
        <v>----</v>
      </c>
      <c r="AG1174" s="25">
        <f>IFERROR(SUMIFS('[4]BD Unidades'!$AH:$AH,'[4]BD Unidades'!$A:$A,'BD Centrales 2024'!$A1174),"-")</f>
        <v>3</v>
      </c>
      <c r="AH1174" s="25">
        <f>SUMIFS('[4]BD Unidades'!$AJ$3:$AJ$1424,'[4]BD Unidades'!$A$3:$A$1424,$A1174)</f>
        <v>8567.796610169491</v>
      </c>
      <c r="AI1174" s="25">
        <f>SUMIFS('[4]BD Unidades'!$AL$3:$AL$1424,'[4]BD Unidades'!$A$3:$A$1424,$A1174)</f>
        <v>189.93020937188436</v>
      </c>
      <c r="AJ1174" s="26">
        <f t="shared" si="73"/>
        <v>2.1687158469945355E-2</v>
      </c>
      <c r="AK1174" s="27">
        <f>IFERROR(SUMIFS('[4]BD Unidades'!$AO$3:$AO$1424,'[4]BD Unidades'!$A$3:$A$1424,$A1174),"-")</f>
        <v>0</v>
      </c>
      <c r="AL1174" s="27">
        <f>IFERROR(SUMIFS('[4]BD Unidades'!$AQ$3:$AQ$1424,'[4]BD Unidades'!$A$3:$A$1424,$A1174),"-")</f>
        <v>0</v>
      </c>
      <c r="AM1174" s="27">
        <f>IFERROR(SUMIFS('[4]BD Unidades'!$AS$3:$AS$1424,'[4]BD Unidades'!$A$3:$A$1424,$A1174),"-")</f>
        <v>0</v>
      </c>
      <c r="AN1174" s="27">
        <f>IFERROR(SUMIFS('[4]BD Unidades'!$AU$3:$AU$1424,'[4]BD Unidades'!$A$3:$A$1424,$A1174),"-")</f>
        <v>0</v>
      </c>
      <c r="AO1174" s="27">
        <f>IFERROR(SUMIFS('[4]BD Unidades'!$AW$3:$AW$1424,'[4]BD Unidades'!$A$3:$A$1424,$A1174),"-")</f>
        <v>0</v>
      </c>
      <c r="AP1174" s="27">
        <f>IFERROR(SUMIFS('[4]BD Unidades'!$AY$3:$AY$1424,'[4]BD Unidades'!$A$3:$A$1424,$A1174),"-")</f>
        <v>0</v>
      </c>
      <c r="AQ1174" s="25">
        <f>IFERROR(SUMIFS('[4]BD Unidades'!$AZ$3:$AZ$1424,'[4]BD Unidades'!$A$3:$A$1424,$A1174),"-")</f>
        <v>3</v>
      </c>
      <c r="AR1174" s="25">
        <f>IFERROR(SUMIFS('[4]BD Unidades'!$BA$3:$BA$1424,'[4]BD Unidades'!$A$3:$A$1424,$A1174),"-")</f>
        <v>3</v>
      </c>
      <c r="AS1174" s="28">
        <f>SUMIFS('[4]BD Unidades'!$BC$3:$BC$1424,'[4]BD Unidades'!$A$3:$A$1424,$A1174)</f>
        <v>4.8407287725863507E-3</v>
      </c>
      <c r="AT1174" s="28">
        <f>SUMIFS('[4]BD Unidades'!$BE$3:$BE$1424,'[4]BD Unidades'!$A$3:$A$1424,$A1174)</f>
        <v>0.99700897308075775</v>
      </c>
      <c r="AU1174" s="29">
        <f t="shared" si="74"/>
        <v>0.99218272305823896</v>
      </c>
      <c r="AV1174" s="30">
        <f t="shared" si="75"/>
        <v>3.0000000000000001E-3</v>
      </c>
      <c r="AW1174" s="25">
        <f>IFERROR(SUMIFS('[4]BD Unidades'!$BI$3:$BI$1424,'[4]BD Unidades'!$A$3:$A$1424,$A1174),"-")</f>
        <v>2.9854342471232855</v>
      </c>
      <c r="AX1174" s="25">
        <f>IFERROR(SUMIFS('[4]BD Unidades'!$BJ$3:$BJ$1424,'[4]BD Unidades'!$A$3:$A$1424,$A1174),"-")</f>
        <v>1.9185682814016563</v>
      </c>
    </row>
    <row r="1175" spans="1:50" ht="14.4" x14ac:dyDescent="0.3">
      <c r="A1175" s="7">
        <v>1961</v>
      </c>
      <c r="B1175" s="7" t="s">
        <v>5731</v>
      </c>
      <c r="D1175" s="8" t="s">
        <v>5732</v>
      </c>
      <c r="E1175" s="19" t="s">
        <v>5722</v>
      </c>
      <c r="F1175" s="19" t="s">
        <v>5722</v>
      </c>
      <c r="G1175" s="19" t="s">
        <v>5733</v>
      </c>
      <c r="H1175" s="19">
        <v>1</v>
      </c>
      <c r="I1175" s="19">
        <v>2024</v>
      </c>
      <c r="J1175" s="19" t="s">
        <v>45</v>
      </c>
      <c r="K1175" s="19" t="s">
        <v>5267</v>
      </c>
      <c r="L1175" s="19" t="s">
        <v>213</v>
      </c>
      <c r="M1175" s="19" t="s">
        <v>189</v>
      </c>
      <c r="N1175" s="19" t="s">
        <v>189</v>
      </c>
      <c r="O1175" s="19" t="s">
        <v>189</v>
      </c>
      <c r="P1175" s="19" t="s">
        <v>51</v>
      </c>
      <c r="Q1175" s="9" t="s">
        <v>2813</v>
      </c>
      <c r="R1175" s="20">
        <v>3.0350000000000001</v>
      </c>
      <c r="S1175" s="20">
        <v>1.1499999999999999</v>
      </c>
      <c r="T1175" s="20">
        <v>3</v>
      </c>
      <c r="U1175" s="20" t="s">
        <v>397</v>
      </c>
      <c r="V1175" s="21">
        <f>_xlfn.XLOOKUP(D1175,'[4]Gen. Real'!$A$2:$A$1168,'[4]Gen. Real'!$C$2:$C$1168,"-",0)</f>
        <v>1.17E-3</v>
      </c>
      <c r="W1175" s="22"/>
      <c r="X1175" s="22" t="str">
        <f>_xlfn.XLOOKUP(D1175,[4]Vertimiento!$J$2:$J$119,[4]Vertimiento!$K$2:$K$119,"-",0)</f>
        <v>-</v>
      </c>
      <c r="Y1175" s="23" t="str">
        <f t="shared" si="72"/>
        <v>-</v>
      </c>
      <c r="Z1175" s="19" t="str">
        <f>_xlfn.XLOOKUP(D1175,[4]Cmg!$I$4:$I$99,[4]Cmg!$M$4:$M$99,"----",0,1)</f>
        <v>----</v>
      </c>
      <c r="AA1175" s="19" t="str">
        <f>_xlfn.XLOOKUP(D1175,[4]Cmg!$A$4:$A$101,[4]Cmg!$B$4:$B$101,"----",0,1)</f>
        <v>----</v>
      </c>
      <c r="AB1175" s="19" t="str">
        <f>_xlfn.XLOOKUP(D1175,[4]Cmg!$E$4:$E$101,[4]Cmg!$F$4:$F$101,"----",0,1)</f>
        <v>----</v>
      </c>
      <c r="AC1175" s="19" t="str">
        <f>_xlfn.XLOOKUP(D1175,[4]Cmg!$O$4:$O$101,[4]Cmg!$P$4:$P$101,"----",0,1)</f>
        <v>----</v>
      </c>
      <c r="AD1175" s="24" t="str">
        <f>_xlfn.XLOOKUP(D1175,[4]Cmg!$S$4:$S$101,[4]Cmg!$U$4:$U$101,"----",0,1)</f>
        <v>----</v>
      </c>
      <c r="AG1175" s="25">
        <f>IFERROR(SUMIFS('[4]BD Unidades'!$AH:$AH,'[4]BD Unidades'!$A:$A,'BD Centrales 2024'!$A1175),"-")</f>
        <v>3</v>
      </c>
      <c r="AH1175" s="25">
        <f>SUMIFS('[4]BD Unidades'!$AJ$3:$AJ$1424,'[4]BD Unidades'!$A$3:$A$1424,$A1175)</f>
        <v>8485.3047775947271</v>
      </c>
      <c r="AI1175" s="25">
        <f>SUMIFS('[4]BD Unidades'!$AL$3:$AL$1424,'[4]BD Unidades'!$A$3:$A$1424,$A1175)</f>
        <v>0</v>
      </c>
      <c r="AJ1175" s="26">
        <f t="shared" si="73"/>
        <v>0</v>
      </c>
      <c r="AK1175" s="27">
        <f>IFERROR(SUMIFS('[4]BD Unidades'!$AO$3:$AO$1424,'[4]BD Unidades'!$A$3:$A$1424,$A1175),"-")</f>
        <v>0</v>
      </c>
      <c r="AL1175" s="27">
        <f>IFERROR(SUMIFS('[4]BD Unidades'!$AQ$3:$AQ$1424,'[4]BD Unidades'!$A$3:$A$1424,$A1175),"-")</f>
        <v>0</v>
      </c>
      <c r="AM1175" s="27">
        <f>IFERROR(SUMIFS('[4]BD Unidades'!$AS$3:$AS$1424,'[4]BD Unidades'!$A$3:$A$1424,$A1175),"-")</f>
        <v>0</v>
      </c>
      <c r="AN1175" s="27">
        <f>IFERROR(SUMIFS('[4]BD Unidades'!$AU$3:$AU$1424,'[4]BD Unidades'!$A$3:$A$1424,$A1175),"-")</f>
        <v>0</v>
      </c>
      <c r="AO1175" s="27">
        <f>IFERROR(SUMIFS('[4]BD Unidades'!$AW$3:$AW$1424,'[4]BD Unidades'!$A$3:$A$1424,$A1175),"-")</f>
        <v>0</v>
      </c>
      <c r="AP1175" s="27">
        <f>IFERROR(SUMIFS('[4]BD Unidades'!$AY$3:$AY$1424,'[4]BD Unidades'!$A$3:$A$1424,$A1175),"-")</f>
        <v>0</v>
      </c>
      <c r="AQ1175" s="25">
        <f>IFERROR(SUMIFS('[4]BD Unidades'!$AZ$3:$AZ$1424,'[4]BD Unidades'!$A$3:$A$1424,$A1175),"-")</f>
        <v>3</v>
      </c>
      <c r="AR1175" s="25">
        <f>IFERROR(SUMIFS('[4]BD Unidades'!$BA$3:$BA$1424,'[4]BD Unidades'!$A$3:$A$1424,$A1175),"-")</f>
        <v>3</v>
      </c>
      <c r="AS1175" s="28">
        <f>SUMIFS('[4]BD Unidades'!$BC$3:$BC$1424,'[4]BD Unidades'!$A$3:$A$1424,$A1175)</f>
        <v>5.1651497822211203E-3</v>
      </c>
      <c r="AT1175" s="28">
        <f>SUMIFS('[4]BD Unidades'!$BE$3:$BE$1424,'[4]BD Unidades'!$A$3:$A$1424,$A1175)</f>
        <v>0.98599220388725339</v>
      </c>
      <c r="AU1175" s="29">
        <f t="shared" si="74"/>
        <v>0.98089940647007334</v>
      </c>
      <c r="AV1175" s="30">
        <f t="shared" si="75"/>
        <v>1.15E-2</v>
      </c>
      <c r="AW1175" s="25">
        <f>IFERROR(SUMIFS('[4]BD Unidades'!$BI$3:$BI$1424,'[4]BD Unidades'!$A$3:$A$1424,$A1175),"-")</f>
        <v>2.9768493711681256</v>
      </c>
      <c r="AX1175" s="25">
        <f>IFERROR(SUMIFS('[4]BD Unidades'!$BJ$3:$BJ$1424,'[4]BD Unidades'!$A$3:$A$1424,$A1175),"-")</f>
        <v>1.9130512713642693</v>
      </c>
    </row>
    <row r="1176" spans="1:50" ht="14.4" x14ac:dyDescent="0.3">
      <c r="A1176" s="7">
        <v>1962</v>
      </c>
      <c r="B1176" s="7" t="s">
        <v>5734</v>
      </c>
      <c r="D1176" s="8" t="s">
        <v>5735</v>
      </c>
      <c r="E1176" s="19" t="s">
        <v>5722</v>
      </c>
      <c r="F1176" s="19" t="s">
        <v>5722</v>
      </c>
      <c r="G1176" s="19" t="s">
        <v>5730</v>
      </c>
      <c r="H1176" s="19">
        <v>1</v>
      </c>
      <c r="I1176" s="19">
        <v>2024</v>
      </c>
      <c r="J1176" s="19" t="s">
        <v>45</v>
      </c>
      <c r="K1176" s="19" t="s">
        <v>5267</v>
      </c>
      <c r="L1176" s="19" t="s">
        <v>213</v>
      </c>
      <c r="M1176" s="19" t="s">
        <v>164</v>
      </c>
      <c r="N1176" s="19" t="s">
        <v>831</v>
      </c>
      <c r="O1176" s="19" t="s">
        <v>831</v>
      </c>
      <c r="P1176" s="19" t="s">
        <v>51</v>
      </c>
      <c r="Q1176" s="9" t="s">
        <v>5736</v>
      </c>
      <c r="R1176" s="20">
        <v>3.0350000000000001</v>
      </c>
      <c r="S1176" s="20">
        <v>1.1499999999999999</v>
      </c>
      <c r="T1176" s="20">
        <v>3</v>
      </c>
      <c r="U1176" s="20" t="s">
        <v>397</v>
      </c>
      <c r="V1176" s="21">
        <f>_xlfn.XLOOKUP(D1176,'[4]Gen. Real'!$A$2:$A$1168,'[4]Gen. Real'!$C$2:$C$1168,"-",0)</f>
        <v>3.5800000000000003E-3</v>
      </c>
      <c r="W1176" s="22"/>
      <c r="X1176" s="22" t="str">
        <f>_xlfn.XLOOKUP(D1176,[4]Vertimiento!$J$2:$J$119,[4]Vertimiento!$K$2:$K$119,"-",0)</f>
        <v>-</v>
      </c>
      <c r="Y1176" s="23" t="str">
        <f t="shared" si="72"/>
        <v>-</v>
      </c>
      <c r="Z1176" s="19" t="str">
        <f>_xlfn.XLOOKUP(D1176,[4]Cmg!$I$4:$I$99,[4]Cmg!$M$4:$M$99,"----",0,1)</f>
        <v>----</v>
      </c>
      <c r="AA1176" s="19" t="str">
        <f>_xlfn.XLOOKUP(D1176,[4]Cmg!$A$4:$A$101,[4]Cmg!$B$4:$B$101,"----",0,1)</f>
        <v>----</v>
      </c>
      <c r="AB1176" s="19" t="str">
        <f>_xlfn.XLOOKUP(D1176,[4]Cmg!$E$4:$E$101,[4]Cmg!$F$4:$F$101,"----",0,1)</f>
        <v>----</v>
      </c>
      <c r="AC1176" s="19" t="str">
        <f>_xlfn.XLOOKUP(D1176,[4]Cmg!$O$4:$O$101,[4]Cmg!$P$4:$P$101,"----",0,1)</f>
        <v>----</v>
      </c>
      <c r="AD1176" s="24" t="str">
        <f>_xlfn.XLOOKUP(D1176,[4]Cmg!$S$4:$S$101,[4]Cmg!$U$4:$U$101,"----",0,1)</f>
        <v>----</v>
      </c>
      <c r="AG1176" s="25">
        <f>IFERROR(SUMIFS('[4]BD Unidades'!$AH:$AH,'[4]BD Unidades'!$A:$A,'BD Centrales 2024'!$A1176),"-")</f>
        <v>3</v>
      </c>
      <c r="AH1176" s="25">
        <f>SUMIFS('[4]BD Unidades'!$AJ$3:$AJ$1424,'[4]BD Unidades'!$A$3:$A$1424,$A1176)</f>
        <v>8628.5008237232305</v>
      </c>
      <c r="AI1176" s="25">
        <f>SUMIFS('[4]BD Unidades'!$AL$3:$AL$1424,'[4]BD Unidades'!$A$3:$A$1424,$A1176)</f>
        <v>0.98846787479406917</v>
      </c>
      <c r="AJ1176" s="26">
        <f t="shared" si="73"/>
        <v>1.1454535041331777E-4</v>
      </c>
      <c r="AK1176" s="27">
        <f>IFERROR(SUMIFS('[4]BD Unidades'!$AO$3:$AO$1424,'[4]BD Unidades'!$A$3:$A$1424,$A1176),"-")</f>
        <v>0</v>
      </c>
      <c r="AL1176" s="27">
        <f>IFERROR(SUMIFS('[4]BD Unidades'!$AQ$3:$AQ$1424,'[4]BD Unidades'!$A$3:$A$1424,$A1176),"-")</f>
        <v>0</v>
      </c>
      <c r="AM1176" s="27">
        <f>IFERROR(SUMIFS('[4]BD Unidades'!$AS$3:$AS$1424,'[4]BD Unidades'!$A$3:$A$1424,$A1176),"-")</f>
        <v>0</v>
      </c>
      <c r="AN1176" s="27">
        <f>IFERROR(SUMIFS('[4]BD Unidades'!$AU$3:$AU$1424,'[4]BD Unidades'!$A$3:$A$1424,$A1176),"-")</f>
        <v>0</v>
      </c>
      <c r="AO1176" s="27">
        <f>IFERROR(SUMIFS('[4]BD Unidades'!$AW$3:$AW$1424,'[4]BD Unidades'!$A$3:$A$1424,$A1176),"-")</f>
        <v>0</v>
      </c>
      <c r="AP1176" s="27">
        <f>IFERROR(SUMIFS('[4]BD Unidades'!$AY$3:$AY$1424,'[4]BD Unidades'!$A$3:$A$1424,$A1176),"-")</f>
        <v>0</v>
      </c>
      <c r="AQ1176" s="25">
        <f>IFERROR(SUMIFS('[4]BD Unidades'!$AZ$3:$AZ$1424,'[4]BD Unidades'!$A$3:$A$1424,$A1176),"-")</f>
        <v>3</v>
      </c>
      <c r="AR1176" s="25">
        <f>IFERROR(SUMIFS('[4]BD Unidades'!$BA$3:$BA$1424,'[4]BD Unidades'!$A$3:$A$1424,$A1176),"-")</f>
        <v>3</v>
      </c>
      <c r="AS1176" s="28">
        <f>SUMIFS('[4]BD Unidades'!$BC$3:$BC$1424,'[4]BD Unidades'!$A$3:$A$1424,$A1176)</f>
        <v>6.8909318227979507E-3</v>
      </c>
      <c r="AT1176" s="28">
        <f>SUMIFS('[4]BD Unidades'!$BE$3:$BE$1424,'[4]BD Unidades'!$A$3:$A$1424,$A1176)</f>
        <v>0.98329147198890932</v>
      </c>
      <c r="AU1176" s="29">
        <f t="shared" si="74"/>
        <v>0.9765156774934951</v>
      </c>
      <c r="AV1176" s="30">
        <f t="shared" si="75"/>
        <v>1.15E-2</v>
      </c>
      <c r="AW1176" s="25">
        <f>IFERROR(SUMIFS('[4]BD Unidades'!$BI$3:$BI$1424,'[4]BD Unidades'!$A$3:$A$1424,$A1176),"-")</f>
        <v>2.9634851616026694</v>
      </c>
      <c r="AX1176" s="25">
        <f>IFERROR(SUMIFS('[4]BD Unidades'!$BJ$3:$BJ$1424,'[4]BD Unidades'!$A$3:$A$1424,$A1176),"-")</f>
        <v>1.9044628562608401</v>
      </c>
    </row>
    <row r="1177" spans="1:50" ht="14.4" x14ac:dyDescent="0.3">
      <c r="A1177" s="7">
        <v>1978</v>
      </c>
      <c r="B1177" s="7" t="s">
        <v>6146</v>
      </c>
      <c r="D1177" s="8" t="s">
        <v>6147</v>
      </c>
      <c r="E1177" s="19" t="s">
        <v>5380</v>
      </c>
      <c r="F1177" s="19" t="s">
        <v>5380</v>
      </c>
      <c r="G1177" s="19" t="s">
        <v>6144</v>
      </c>
      <c r="H1177" s="19">
        <v>14</v>
      </c>
      <c r="I1177" s="19">
        <v>2024</v>
      </c>
      <c r="J1177" s="19" t="s">
        <v>45</v>
      </c>
      <c r="K1177" s="19" t="s">
        <v>5267</v>
      </c>
      <c r="L1177" s="19" t="s">
        <v>47</v>
      </c>
      <c r="M1177" s="19" t="s">
        <v>90</v>
      </c>
      <c r="N1177" s="19" t="s">
        <v>91</v>
      </c>
      <c r="O1177" s="19" t="s">
        <v>4265</v>
      </c>
      <c r="P1177" s="19" t="s">
        <v>51</v>
      </c>
      <c r="Q1177" s="9" t="s">
        <v>6148</v>
      </c>
      <c r="R1177" s="20">
        <v>26</v>
      </c>
      <c r="S1177" s="20">
        <v>2.2200000000000002</v>
      </c>
      <c r="T1177" s="20">
        <v>25.433800000000002</v>
      </c>
      <c r="U1177" s="20">
        <v>0.46800000000000003</v>
      </c>
      <c r="V1177" s="21">
        <f>_xlfn.XLOOKUP(D1177,'[4]Gen. Real'!$A$2:$A$1168,'[4]Gen. Real'!$C$2:$C$1168,"-",0)</f>
        <v>3.0890000000000001E-2</v>
      </c>
      <c r="W1177" s="22"/>
      <c r="X1177" s="22" t="str">
        <f>_xlfn.XLOOKUP(D1177,[4]Vertimiento!$J$2:$J$119,[4]Vertimiento!$K$2:$K$119,"-",0)</f>
        <v>-</v>
      </c>
      <c r="Y1177" s="23" t="str">
        <f t="shared" si="72"/>
        <v>-</v>
      </c>
      <c r="Z1177" s="19" t="str">
        <f>_xlfn.XLOOKUP(D1177,[4]Cmg!$I$4:$I$99,[4]Cmg!$M$4:$M$99,"----",0,1)</f>
        <v>----</v>
      </c>
      <c r="AA1177" s="19" t="str">
        <f>_xlfn.XLOOKUP(D1177,[4]Cmg!$A$4:$A$101,[4]Cmg!$B$4:$B$101,"----",0,1)</f>
        <v>----</v>
      </c>
      <c r="AB1177" s="19" t="str">
        <f>_xlfn.XLOOKUP(D1177,[4]Cmg!$E$4:$E$101,[4]Cmg!$F$4:$F$101,"----",0,1)</f>
        <v>----</v>
      </c>
      <c r="AC1177" s="19" t="str">
        <f>_xlfn.XLOOKUP(D1177,[4]Cmg!$O$4:$O$101,[4]Cmg!$P$4:$P$101,"----",0,1)</f>
        <v>----</v>
      </c>
      <c r="AD1177" s="24" t="str">
        <f>_xlfn.XLOOKUP(D1177,[4]Cmg!$S$4:$S$101,[4]Cmg!$U$4:$U$101,"----",0,1)</f>
        <v>----</v>
      </c>
      <c r="AG1177" s="25">
        <f>IFERROR(SUMIFS('[4]BD Unidades'!$AH:$AH,'[4]BD Unidades'!$A:$A,'BD Centrales 2024'!$A1177),"-")</f>
        <v>26.000800000000002</v>
      </c>
      <c r="AH1177" s="25">
        <f>SUMIFS('[4]BD Unidades'!$AJ$3:$AJ$1424,'[4]BD Unidades'!$A$3:$A$1424,$A1177)</f>
        <v>8715.8181707692311</v>
      </c>
      <c r="AI1177" s="25">
        <f>SUMIFS('[4]BD Unidades'!$AL$3:$AL$1424,'[4]BD Unidades'!$A$3:$A$1424,$A1177)</f>
        <v>3.5334420512820484</v>
      </c>
      <c r="AJ1177" s="26">
        <f t="shared" si="73"/>
        <v>4.0524137667377077E-4</v>
      </c>
      <c r="AK1177" s="27">
        <f>IFERROR(SUMIFS('[4]BD Unidades'!$AO$3:$AO$1424,'[4]BD Unidades'!$A$3:$A$1424,$A1177),"-")</f>
        <v>0</v>
      </c>
      <c r="AL1177" s="27">
        <f>IFERROR(SUMIFS('[4]BD Unidades'!$AQ$3:$AQ$1424,'[4]BD Unidades'!$A$3:$A$1424,$A1177),"-")</f>
        <v>0</v>
      </c>
      <c r="AM1177" s="27">
        <f>IFERROR(SUMIFS('[4]BD Unidades'!$AS$3:$AS$1424,'[4]BD Unidades'!$A$3:$A$1424,$A1177),"-")</f>
        <v>0</v>
      </c>
      <c r="AN1177" s="27">
        <f>IFERROR(SUMIFS('[4]BD Unidades'!$AU$3:$AU$1424,'[4]BD Unidades'!$A$3:$A$1424,$A1177),"-")</f>
        <v>0</v>
      </c>
      <c r="AO1177" s="27">
        <f>IFERROR(SUMIFS('[4]BD Unidades'!$AW$3:$AW$1424,'[4]BD Unidades'!$A$3:$A$1424,$A1177),"-")</f>
        <v>0</v>
      </c>
      <c r="AP1177" s="27">
        <f>IFERROR(SUMIFS('[4]BD Unidades'!$AY$3:$AY$1424,'[4]BD Unidades'!$A$3:$A$1424,$A1177),"-")</f>
        <v>0</v>
      </c>
      <c r="AQ1177" s="25">
        <f>IFERROR(SUMIFS('[4]BD Unidades'!$AZ$3:$AZ$1424,'[4]BD Unidades'!$A$3:$A$1424,$A1177),"-")</f>
        <v>26.000382157910298</v>
      </c>
      <c r="AR1177" s="25">
        <f>IFERROR(SUMIFS('[4]BD Unidades'!$BA$3:$BA$1424,'[4]BD Unidades'!$A$3:$A$1424,$A1177),"-")</f>
        <v>26.000382157910298</v>
      </c>
      <c r="AS1177" s="28">
        <f>SUMIFS('[4]BD Unidades'!$BC$3:$BC$1424,'[4]BD Unidades'!$A$3:$A$1424,$A1177)</f>
        <v>1.0000307692307693E-4</v>
      </c>
      <c r="AT1177" s="28">
        <f>SUMIFS('[4]BD Unidades'!$BE$3:$BE$1424,'[4]BD Unidades'!$A$3:$A$1424,$A1177)</f>
        <v>0.99270662159637546</v>
      </c>
      <c r="AU1177" s="29">
        <f t="shared" si="74"/>
        <v>0.99260734787973393</v>
      </c>
      <c r="AV1177" s="30">
        <f t="shared" si="75"/>
        <v>2.2200000000000001E-2</v>
      </c>
      <c r="AW1177" s="25">
        <f>IFERROR(SUMIFS('[4]BD Unidades'!$BI$3:$BI$1424,'[4]BD Unidades'!$A$3:$A$1424,$A1177),"-")</f>
        <v>25.244775578751572</v>
      </c>
      <c r="AX1177" s="25">
        <f>IFERROR(SUMIFS('[4]BD Unidades'!$BJ$3:$BJ$1424,'[4]BD Unidades'!$A$3:$A$1424,$A1177),"-")</f>
        <v>16.223377132879726</v>
      </c>
    </row>
    <row r="1178" spans="1:50" ht="14.4" x14ac:dyDescent="0.3">
      <c r="A1178" s="7">
        <v>2017</v>
      </c>
      <c r="B1178" s="7" t="s">
        <v>5605</v>
      </c>
      <c r="D1178" s="8" t="s">
        <v>5606</v>
      </c>
      <c r="E1178" s="19" t="s">
        <v>5602</v>
      </c>
      <c r="F1178" s="19" t="s">
        <v>5602</v>
      </c>
      <c r="G1178" s="19" t="s">
        <v>5607</v>
      </c>
      <c r="H1178" s="19">
        <v>1</v>
      </c>
      <c r="I1178" s="19">
        <v>2024</v>
      </c>
      <c r="J1178" s="19" t="s">
        <v>45</v>
      </c>
      <c r="K1178" s="19" t="s">
        <v>5267</v>
      </c>
      <c r="L1178" s="19" t="s">
        <v>213</v>
      </c>
      <c r="M1178" s="19" t="s">
        <v>82</v>
      </c>
      <c r="N1178" s="19" t="s">
        <v>83</v>
      </c>
      <c r="O1178" s="19" t="s">
        <v>5609</v>
      </c>
      <c r="P1178" s="19" t="s">
        <v>51</v>
      </c>
      <c r="Q1178" s="9" t="s">
        <v>5610</v>
      </c>
      <c r="R1178" s="20">
        <v>3.01</v>
      </c>
      <c r="S1178" s="20">
        <v>0.33</v>
      </c>
      <c r="T1178" s="20">
        <v>3</v>
      </c>
      <c r="U1178" s="20" t="s">
        <v>397</v>
      </c>
      <c r="V1178" s="21">
        <f>_xlfn.XLOOKUP(D1178,'[4]Gen. Real'!$A$2:$A$1168,'[4]Gen. Real'!$C$2:$C$1168,"-",0)</f>
        <v>7.4399999999999994E-2</v>
      </c>
      <c r="W1178" s="22"/>
      <c r="X1178" s="22" t="str">
        <f>_xlfn.XLOOKUP(D1178,[4]Vertimiento!$J$2:$J$119,[4]Vertimiento!$K$2:$K$119,"-",0)</f>
        <v>-</v>
      </c>
      <c r="Y1178" s="23" t="str">
        <f t="shared" si="72"/>
        <v>-</v>
      </c>
      <c r="Z1178" s="19" t="str">
        <f>_xlfn.XLOOKUP(D1178,[4]Cmg!$I$4:$I$99,[4]Cmg!$M$4:$M$99,"----",0,1)</f>
        <v>----</v>
      </c>
      <c r="AA1178" s="19" t="str">
        <f>_xlfn.XLOOKUP(D1178,[4]Cmg!$A$4:$A$101,[4]Cmg!$B$4:$B$101,"----",0,1)</f>
        <v>----</v>
      </c>
      <c r="AB1178" s="19" t="str">
        <f>_xlfn.XLOOKUP(D1178,[4]Cmg!$E$4:$E$101,[4]Cmg!$F$4:$F$101,"----",0,1)</f>
        <v>----</v>
      </c>
      <c r="AC1178" s="19" t="str">
        <f>_xlfn.XLOOKUP(D1178,[4]Cmg!$O$4:$O$101,[4]Cmg!$P$4:$P$101,"----",0,1)</f>
        <v>----</v>
      </c>
      <c r="AD1178" s="24" t="str">
        <f>_xlfn.XLOOKUP(D1178,[4]Cmg!$S$4:$S$101,[4]Cmg!$U$4:$U$101,"----",0,1)</f>
        <v>----</v>
      </c>
      <c r="AG1178" s="25">
        <f>IFERROR(SUMIFS('[4]BD Unidades'!$AH:$AH,'[4]BD Unidades'!$A:$A,'BD Centrales 2024'!$A1178),"-")</f>
        <v>3</v>
      </c>
      <c r="AH1178" s="25">
        <f>SUMIFS('[4]BD Unidades'!$AJ$3:$AJ$1424,'[4]BD Unidades'!$A$3:$A$1424,$A1178)</f>
        <v>8754.8172757475095</v>
      </c>
      <c r="AI1178" s="25">
        <f>SUMIFS('[4]BD Unidades'!$AL$3:$AL$1424,'[4]BD Unidades'!$A$3:$A$1424,$A1178)</f>
        <v>0</v>
      </c>
      <c r="AJ1178" s="26">
        <f t="shared" si="73"/>
        <v>0</v>
      </c>
      <c r="AK1178" s="27">
        <f>IFERROR(SUMIFS('[4]BD Unidades'!$AO$3:$AO$1424,'[4]BD Unidades'!$A$3:$A$1424,$A1178),"-")</f>
        <v>0</v>
      </c>
      <c r="AL1178" s="27">
        <f>IFERROR(SUMIFS('[4]BD Unidades'!$AQ$3:$AQ$1424,'[4]BD Unidades'!$A$3:$A$1424,$A1178),"-")</f>
        <v>0</v>
      </c>
      <c r="AM1178" s="27">
        <f>IFERROR(SUMIFS('[4]BD Unidades'!$AS$3:$AS$1424,'[4]BD Unidades'!$A$3:$A$1424,$A1178),"-")</f>
        <v>0</v>
      </c>
      <c r="AN1178" s="27">
        <f>IFERROR(SUMIFS('[4]BD Unidades'!$AU$3:$AU$1424,'[4]BD Unidades'!$A$3:$A$1424,$A1178),"-")</f>
        <v>0</v>
      </c>
      <c r="AO1178" s="27">
        <f>IFERROR(SUMIFS('[4]BD Unidades'!$AW$3:$AW$1424,'[4]BD Unidades'!$A$3:$A$1424,$A1178),"-")</f>
        <v>0</v>
      </c>
      <c r="AP1178" s="27">
        <f>IFERROR(SUMIFS('[4]BD Unidades'!$AY$3:$AY$1424,'[4]BD Unidades'!$A$3:$A$1424,$A1178),"-")</f>
        <v>0</v>
      </c>
      <c r="AQ1178" s="25">
        <f>IFERROR(SUMIFS('[4]BD Unidades'!$AZ$3:$AZ$1424,'[4]BD Unidades'!$A$3:$A$1424,$A1178),"-")</f>
        <v>3</v>
      </c>
      <c r="AR1178" s="25">
        <f>IFERROR(SUMIFS('[4]BD Unidades'!$BA$3:$BA$1424,'[4]BD Unidades'!$A$3:$A$1424,$A1178),"-")</f>
        <v>3</v>
      </c>
      <c r="AS1178" s="28">
        <f>SUMIFS('[4]BD Unidades'!$BC$3:$BC$1424,'[4]BD Unidades'!$A$3:$A$1424,$A1178)</f>
        <v>7.7413631274746318E-3</v>
      </c>
      <c r="AT1178" s="28">
        <f>SUMIFS('[4]BD Unidades'!$BE$3:$BE$1424,'[4]BD Unidades'!$A$3:$A$1424,$A1178)</f>
        <v>0.99667774086378746</v>
      </c>
      <c r="AU1178" s="29">
        <f t="shared" si="74"/>
        <v>0.98896209655068978</v>
      </c>
      <c r="AV1178" s="30">
        <f t="shared" si="75"/>
        <v>3.3E-3</v>
      </c>
      <c r="AW1178" s="25">
        <f>IFERROR(SUMIFS('[4]BD Unidades'!$BI$3:$BI$1424,'[4]BD Unidades'!$A$3:$A$1424,$A1178),"-")</f>
        <v>2.9766984969863013</v>
      </c>
      <c r="AX1178" s="25">
        <f>IFERROR(SUMIFS('[4]BD Unidades'!$BJ$3:$BJ$1424,'[4]BD Unidades'!$A$3:$A$1424,$A1178),"-")</f>
        <v>1.8013452074445426</v>
      </c>
    </row>
    <row r="1179" spans="1:50" ht="14.4" x14ac:dyDescent="0.3">
      <c r="A1179" s="7">
        <v>2033</v>
      </c>
      <c r="B1179" s="7" t="s">
        <v>5568</v>
      </c>
      <c r="D1179" s="8" t="s">
        <v>5569</v>
      </c>
      <c r="E1179" s="19" t="s">
        <v>5570</v>
      </c>
      <c r="F1179" s="19" t="s">
        <v>5570</v>
      </c>
      <c r="G1179" s="19" t="s">
        <v>5571</v>
      </c>
      <c r="H1179" s="19">
        <v>8</v>
      </c>
      <c r="I1179" s="19">
        <v>2024</v>
      </c>
      <c r="J1179" s="19" t="s">
        <v>45</v>
      </c>
      <c r="K1179" s="19" t="s">
        <v>5267</v>
      </c>
      <c r="L1179" s="19" t="s">
        <v>213</v>
      </c>
      <c r="M1179" s="19" t="s">
        <v>164</v>
      </c>
      <c r="N1179" s="19" t="s">
        <v>371</v>
      </c>
      <c r="O1179" s="19" t="s">
        <v>5573</v>
      </c>
      <c r="P1179" s="19" t="s">
        <v>51</v>
      </c>
      <c r="Q1179" s="9" t="s">
        <v>5574</v>
      </c>
      <c r="R1179" s="20">
        <v>3</v>
      </c>
      <c r="S1179" s="20">
        <v>0</v>
      </c>
      <c r="T1179" s="20">
        <v>3</v>
      </c>
      <c r="U1179" s="20" t="s">
        <v>397</v>
      </c>
      <c r="V1179" s="21">
        <f>_xlfn.XLOOKUP(D1179,'[4]Gen. Real'!$A$2:$A$1168,'[4]Gen. Real'!$C$2:$C$1168,"-",0)</f>
        <v>7.3999999999999999E-4</v>
      </c>
      <c r="W1179" s="22"/>
      <c r="X1179" s="22" t="str">
        <f>_xlfn.XLOOKUP(D1179,[4]Vertimiento!$J$2:$J$119,[4]Vertimiento!$K$2:$K$119,"-",0)</f>
        <v>-</v>
      </c>
      <c r="Y1179" s="23" t="str">
        <f t="shared" si="72"/>
        <v>-</v>
      </c>
      <c r="Z1179" s="19" t="str">
        <f>_xlfn.XLOOKUP(D1179,[4]Cmg!$I$4:$I$99,[4]Cmg!$M$4:$M$99,"----",0,1)</f>
        <v>----</v>
      </c>
      <c r="AA1179" s="19" t="str">
        <f>_xlfn.XLOOKUP(D1179,[4]Cmg!$A$4:$A$101,[4]Cmg!$B$4:$B$101,"----",0,1)</f>
        <v>----</v>
      </c>
      <c r="AB1179" s="19" t="str">
        <f>_xlfn.XLOOKUP(D1179,[4]Cmg!$E$4:$E$101,[4]Cmg!$F$4:$F$101,"----",0,1)</f>
        <v>----</v>
      </c>
      <c r="AC1179" s="19" t="str">
        <f>_xlfn.XLOOKUP(D1179,[4]Cmg!$O$4:$O$101,[4]Cmg!$P$4:$P$101,"----",0,1)</f>
        <v>----</v>
      </c>
      <c r="AD1179" s="24" t="str">
        <f>_xlfn.XLOOKUP(D1179,[4]Cmg!$S$4:$S$101,[4]Cmg!$U$4:$U$101,"----",0,1)</f>
        <v>----</v>
      </c>
      <c r="AG1179" s="25">
        <f>IFERROR(SUMIFS('[4]BD Unidades'!$AH:$AH,'[4]BD Unidades'!$A:$A,'BD Centrales 2024'!$A1179),"-")</f>
        <v>3</v>
      </c>
      <c r="AH1179" s="25">
        <f>SUMIFS('[4]BD Unidades'!$AJ$3:$AJ$1424,'[4]BD Unidades'!$A$3:$A$1424,$A1179)</f>
        <v>8783</v>
      </c>
      <c r="AI1179" s="25">
        <f>SUMIFS('[4]BD Unidades'!$AL$3:$AL$1424,'[4]BD Unidades'!$A$3:$A$1424,$A1179)</f>
        <v>1</v>
      </c>
      <c r="AJ1179" s="26">
        <f t="shared" si="73"/>
        <v>1.1384335154826958E-4</v>
      </c>
      <c r="AK1179" s="27">
        <f>IFERROR(SUMIFS('[4]BD Unidades'!$AO$3:$AO$1424,'[4]BD Unidades'!$A$3:$A$1424,$A1179),"-")</f>
        <v>0</v>
      </c>
      <c r="AL1179" s="27">
        <f>IFERROR(SUMIFS('[4]BD Unidades'!$AQ$3:$AQ$1424,'[4]BD Unidades'!$A$3:$A$1424,$A1179),"-")</f>
        <v>0</v>
      </c>
      <c r="AM1179" s="27">
        <f>IFERROR(SUMIFS('[4]BD Unidades'!$AS$3:$AS$1424,'[4]BD Unidades'!$A$3:$A$1424,$A1179),"-")</f>
        <v>0</v>
      </c>
      <c r="AN1179" s="27">
        <f>IFERROR(SUMIFS('[4]BD Unidades'!$AU$3:$AU$1424,'[4]BD Unidades'!$A$3:$A$1424,$A1179),"-")</f>
        <v>0</v>
      </c>
      <c r="AO1179" s="27">
        <f>IFERROR(SUMIFS('[4]BD Unidades'!$AW$3:$AW$1424,'[4]BD Unidades'!$A$3:$A$1424,$A1179),"-")</f>
        <v>0</v>
      </c>
      <c r="AP1179" s="27">
        <f>IFERROR(SUMIFS('[4]BD Unidades'!$AY$3:$AY$1424,'[4]BD Unidades'!$A$3:$A$1424,$A1179),"-")</f>
        <v>0</v>
      </c>
      <c r="AQ1179" s="25">
        <f>IFERROR(SUMIFS('[4]BD Unidades'!$AZ$3:$AZ$1424,'[4]BD Unidades'!$A$3:$A$1424,$A1179),"-")</f>
        <v>3</v>
      </c>
      <c r="AR1179" s="25">
        <f>IFERROR(SUMIFS('[4]BD Unidades'!$BA$3:$BA$1424,'[4]BD Unidades'!$A$3:$A$1424,$A1179),"-")</f>
        <v>3</v>
      </c>
      <c r="AS1179" s="28">
        <f>SUMIFS('[4]BD Unidades'!$BC$3:$BC$1424,'[4]BD Unidades'!$A$3:$A$1424,$A1179)</f>
        <v>6.2186695890411002E-3</v>
      </c>
      <c r="AT1179" s="28">
        <f>SUMIFS('[4]BD Unidades'!$BE$3:$BE$1424,'[4]BD Unidades'!$A$3:$A$1424,$A1179)</f>
        <v>1</v>
      </c>
      <c r="AU1179" s="29">
        <f t="shared" si="74"/>
        <v>0.99378133041095895</v>
      </c>
      <c r="AV1179" s="30">
        <f t="shared" si="75"/>
        <v>0</v>
      </c>
      <c r="AW1179" s="25">
        <f>IFERROR(SUMIFS('[4]BD Unidades'!$BI$3:$BI$1424,'[4]BD Unidades'!$A$3:$A$1424,$A1179),"-")</f>
        <v>2.9813439912328774</v>
      </c>
      <c r="AX1179" s="25">
        <f>IFERROR(SUMIFS('[4]BD Unidades'!$BJ$3:$BJ$1424,'[4]BD Unidades'!$A$3:$A$1424,$A1179),"-")</f>
        <v>1.9159397072765638</v>
      </c>
    </row>
    <row r="1180" spans="1:50" ht="14.4" x14ac:dyDescent="0.3">
      <c r="A1180" s="7">
        <v>2065</v>
      </c>
      <c r="B1180" s="7" t="s">
        <v>5552</v>
      </c>
      <c r="D1180" s="8" t="s">
        <v>5553</v>
      </c>
      <c r="E1180" s="19" t="s">
        <v>5554</v>
      </c>
      <c r="F1180" s="19" t="s">
        <v>5554</v>
      </c>
      <c r="G1180" s="19" t="s">
        <v>5555</v>
      </c>
      <c r="H1180" s="19">
        <v>6</v>
      </c>
      <c r="I1180" s="19">
        <v>2024</v>
      </c>
      <c r="J1180" s="19" t="s">
        <v>45</v>
      </c>
      <c r="K1180" s="19" t="s">
        <v>5267</v>
      </c>
      <c r="L1180" s="19" t="s">
        <v>213</v>
      </c>
      <c r="M1180" s="19" t="s">
        <v>164</v>
      </c>
      <c r="N1180" s="19" t="s">
        <v>2819</v>
      </c>
      <c r="O1180" s="19" t="s">
        <v>3521</v>
      </c>
      <c r="P1180" s="19" t="s">
        <v>51</v>
      </c>
      <c r="Q1180" s="9" t="s">
        <v>2368</v>
      </c>
      <c r="R1180" s="20">
        <v>3.01</v>
      </c>
      <c r="S1180" s="20">
        <v>0.33</v>
      </c>
      <c r="T1180" s="20">
        <v>3</v>
      </c>
      <c r="U1180" s="20" t="s">
        <v>397</v>
      </c>
      <c r="V1180" s="21" t="str">
        <f>_xlfn.XLOOKUP(D1180,'[4]Gen. Real'!$A$2:$A$1168,'[4]Gen. Real'!$C$2:$C$1168,"-",0)</f>
        <v>-</v>
      </c>
      <c r="W1180" s="22"/>
      <c r="X1180" s="22" t="str">
        <f>_xlfn.XLOOKUP(D1180,[4]Vertimiento!$J$2:$J$119,[4]Vertimiento!$K$2:$K$119,"-",0)</f>
        <v>-</v>
      </c>
      <c r="Y1180" s="23" t="str">
        <f t="shared" si="72"/>
        <v>-</v>
      </c>
      <c r="Z1180" s="19" t="str">
        <f>_xlfn.XLOOKUP(D1180,[4]Cmg!$I$4:$I$99,[4]Cmg!$M$4:$M$99,"----",0,1)</f>
        <v>----</v>
      </c>
      <c r="AA1180" s="19" t="str">
        <f>_xlfn.XLOOKUP(D1180,[4]Cmg!$A$4:$A$101,[4]Cmg!$B$4:$B$101,"----",0,1)</f>
        <v>----</v>
      </c>
      <c r="AB1180" s="19" t="str">
        <f>_xlfn.XLOOKUP(D1180,[4]Cmg!$E$4:$E$101,[4]Cmg!$F$4:$F$101,"----",0,1)</f>
        <v>----</v>
      </c>
      <c r="AC1180" s="19" t="str">
        <f>_xlfn.XLOOKUP(D1180,[4]Cmg!$O$4:$O$101,[4]Cmg!$P$4:$P$101,"----",0,1)</f>
        <v>----</v>
      </c>
      <c r="AD1180" s="24" t="str">
        <f>_xlfn.XLOOKUP(D1180,[4]Cmg!$S$4:$S$101,[4]Cmg!$U$4:$U$101,"----",0,1)</f>
        <v>----</v>
      </c>
      <c r="AG1180" s="25">
        <f>IFERROR(SUMIFS('[4]BD Unidades'!$AH:$AH,'[4]BD Unidades'!$A:$A,'BD Centrales 2024'!$A1180),"-")</f>
        <v>3</v>
      </c>
      <c r="AH1180" s="25">
        <f>SUMIFS('[4]BD Unidades'!$AJ$3:$AJ$1424,'[4]BD Unidades'!$A$3:$A$1424,$A1180)</f>
        <v>8754.8172757475095</v>
      </c>
      <c r="AI1180" s="25">
        <f>SUMIFS('[4]BD Unidades'!$AL$3:$AL$1424,'[4]BD Unidades'!$A$3:$A$1424,$A1180)</f>
        <v>0</v>
      </c>
      <c r="AJ1180" s="26">
        <f t="shared" si="73"/>
        <v>0</v>
      </c>
      <c r="AK1180" s="27">
        <f>IFERROR(SUMIFS('[4]BD Unidades'!$AO$3:$AO$1424,'[4]BD Unidades'!$A$3:$A$1424,$A1180),"-")</f>
        <v>0</v>
      </c>
      <c r="AL1180" s="27">
        <f>IFERROR(SUMIFS('[4]BD Unidades'!$AQ$3:$AQ$1424,'[4]BD Unidades'!$A$3:$A$1424,$A1180),"-")</f>
        <v>0</v>
      </c>
      <c r="AM1180" s="27">
        <f>IFERROR(SUMIFS('[4]BD Unidades'!$AS$3:$AS$1424,'[4]BD Unidades'!$A$3:$A$1424,$A1180),"-")</f>
        <v>0</v>
      </c>
      <c r="AN1180" s="27">
        <f>IFERROR(SUMIFS('[4]BD Unidades'!$AU$3:$AU$1424,'[4]BD Unidades'!$A$3:$A$1424,$A1180),"-")</f>
        <v>0</v>
      </c>
      <c r="AO1180" s="27">
        <f>IFERROR(SUMIFS('[4]BD Unidades'!$AW$3:$AW$1424,'[4]BD Unidades'!$A$3:$A$1424,$A1180),"-")</f>
        <v>0</v>
      </c>
      <c r="AP1180" s="27">
        <f>IFERROR(SUMIFS('[4]BD Unidades'!$AY$3:$AY$1424,'[4]BD Unidades'!$A$3:$A$1424,$A1180),"-")</f>
        <v>0</v>
      </c>
      <c r="AQ1180" s="25">
        <f>IFERROR(SUMIFS('[4]BD Unidades'!$AZ$3:$AZ$1424,'[4]BD Unidades'!$A$3:$A$1424,$A1180),"-")</f>
        <v>3</v>
      </c>
      <c r="AR1180" s="25">
        <f>IFERROR(SUMIFS('[4]BD Unidades'!$BA$3:$BA$1424,'[4]BD Unidades'!$A$3:$A$1424,$A1180),"-")</f>
        <v>3</v>
      </c>
      <c r="AS1180" s="28">
        <f>SUMIFS('[4]BD Unidades'!$BC$3:$BC$1424,'[4]BD Unidades'!$A$3:$A$1424,$A1180)</f>
        <v>7.2310111500477909E-3</v>
      </c>
      <c r="AT1180" s="28">
        <f>SUMIFS('[4]BD Unidades'!$BE$3:$BE$1424,'[4]BD Unidades'!$A$3:$A$1424,$A1180)</f>
        <v>0.99667774086378746</v>
      </c>
      <c r="AU1180" s="29">
        <f t="shared" si="74"/>
        <v>0.98947075300659704</v>
      </c>
      <c r="AV1180" s="30">
        <f t="shared" si="75"/>
        <v>3.3E-3</v>
      </c>
      <c r="AW1180" s="25">
        <f>IFERROR(SUMIFS('[4]BD Unidades'!$BI$3:$BI$1424,'[4]BD Unidades'!$A$3:$A$1424,$A1180),"-")</f>
        <v>2.9782346564383579</v>
      </c>
      <c r="AX1180" s="25">
        <f>IFERROR(SUMIFS('[4]BD Unidades'!$BJ$3:$BJ$1424,'[4]BD Unidades'!$A$3:$A$1424,$A1180),"-")</f>
        <v>1.9139415151814703</v>
      </c>
    </row>
    <row r="1181" spans="1:50" ht="14.4" x14ac:dyDescent="0.3">
      <c r="A1181" s="7">
        <v>2142</v>
      </c>
      <c r="B1181" s="7" t="s">
        <v>5696</v>
      </c>
      <c r="D1181" s="8" t="s">
        <v>5697</v>
      </c>
      <c r="E1181" s="19" t="s">
        <v>5690</v>
      </c>
      <c r="F1181" s="19" t="s">
        <v>5690</v>
      </c>
      <c r="G1181" s="19" t="s">
        <v>5698</v>
      </c>
      <c r="H1181" s="19">
        <v>6</v>
      </c>
      <c r="I1181" s="19">
        <v>2024</v>
      </c>
      <c r="J1181" s="19" t="s">
        <v>45</v>
      </c>
      <c r="K1181" s="19" t="s">
        <v>5267</v>
      </c>
      <c r="L1181" s="19" t="s">
        <v>213</v>
      </c>
      <c r="M1181" s="19" t="s">
        <v>82</v>
      </c>
      <c r="N1181" s="19" t="s">
        <v>83</v>
      </c>
      <c r="O1181" s="19" t="s">
        <v>5609</v>
      </c>
      <c r="P1181" s="19" t="s">
        <v>51</v>
      </c>
      <c r="Q1181" s="9" t="s">
        <v>5610</v>
      </c>
      <c r="R1181" s="20">
        <v>3.01</v>
      </c>
      <c r="S1181" s="20">
        <v>0.33200000000000002</v>
      </c>
      <c r="T1181" s="20">
        <v>3</v>
      </c>
      <c r="U1181" s="20" t="s">
        <v>397</v>
      </c>
      <c r="V1181" s="21">
        <f>_xlfn.XLOOKUP(D1181,'[4]Gen. Real'!$A$2:$A$1168,'[4]Gen. Real'!$C$2:$C$1168,"-",0)</f>
        <v>8.7970000000000007E-2</v>
      </c>
      <c r="W1181" s="22"/>
      <c r="X1181" s="22" t="str">
        <f>_xlfn.XLOOKUP(D1181,[4]Vertimiento!$J$2:$J$119,[4]Vertimiento!$K$2:$K$119,"-",0)</f>
        <v>-</v>
      </c>
      <c r="Y1181" s="23" t="str">
        <f t="shared" si="72"/>
        <v>-</v>
      </c>
      <c r="Z1181" s="19" t="str">
        <f>_xlfn.XLOOKUP(D1181,[4]Cmg!$I$4:$I$99,[4]Cmg!$M$4:$M$99,"----",0,1)</f>
        <v>----</v>
      </c>
      <c r="AA1181" s="19" t="str">
        <f>_xlfn.XLOOKUP(D1181,[4]Cmg!$A$4:$A$101,[4]Cmg!$B$4:$B$101,"----",0,1)</f>
        <v>----</v>
      </c>
      <c r="AB1181" s="19" t="str">
        <f>_xlfn.XLOOKUP(D1181,[4]Cmg!$E$4:$E$101,[4]Cmg!$F$4:$F$101,"----",0,1)</f>
        <v>----</v>
      </c>
      <c r="AC1181" s="19" t="str">
        <f>_xlfn.XLOOKUP(D1181,[4]Cmg!$O$4:$O$101,[4]Cmg!$P$4:$P$101,"----",0,1)</f>
        <v>----</v>
      </c>
      <c r="AD1181" s="24" t="str">
        <f>_xlfn.XLOOKUP(D1181,[4]Cmg!$S$4:$S$101,[4]Cmg!$U$4:$U$101,"----",0,1)</f>
        <v>----</v>
      </c>
      <c r="AG1181" s="25">
        <f>IFERROR(SUMIFS('[4]BD Unidades'!$AH:$AH,'[4]BD Unidades'!$A:$A,'BD Centrales 2024'!$A1181),"-")</f>
        <v>3</v>
      </c>
      <c r="AH1181" s="25">
        <f>SUMIFS('[4]BD Unidades'!$AJ$3:$AJ$1424,'[4]BD Unidades'!$A$3:$A$1424,$A1181)</f>
        <v>8754.8172757475095</v>
      </c>
      <c r="AI1181" s="25">
        <f>SUMIFS('[4]BD Unidades'!$AL$3:$AL$1424,'[4]BD Unidades'!$A$3:$A$1424,$A1181)</f>
        <v>0</v>
      </c>
      <c r="AJ1181" s="26">
        <f t="shared" si="73"/>
        <v>0</v>
      </c>
      <c r="AK1181" s="27">
        <f>IFERROR(SUMIFS('[4]BD Unidades'!$AO$3:$AO$1424,'[4]BD Unidades'!$A$3:$A$1424,$A1181),"-")</f>
        <v>0</v>
      </c>
      <c r="AL1181" s="27">
        <f>IFERROR(SUMIFS('[4]BD Unidades'!$AQ$3:$AQ$1424,'[4]BD Unidades'!$A$3:$A$1424,$A1181),"-")</f>
        <v>0</v>
      </c>
      <c r="AM1181" s="27">
        <f>IFERROR(SUMIFS('[4]BD Unidades'!$AS$3:$AS$1424,'[4]BD Unidades'!$A$3:$A$1424,$A1181),"-")</f>
        <v>0</v>
      </c>
      <c r="AN1181" s="27">
        <f>IFERROR(SUMIFS('[4]BD Unidades'!$AU$3:$AU$1424,'[4]BD Unidades'!$A$3:$A$1424,$A1181),"-")</f>
        <v>0</v>
      </c>
      <c r="AO1181" s="27">
        <f>IFERROR(SUMIFS('[4]BD Unidades'!$AW$3:$AW$1424,'[4]BD Unidades'!$A$3:$A$1424,$A1181),"-")</f>
        <v>0</v>
      </c>
      <c r="AP1181" s="27">
        <f>IFERROR(SUMIFS('[4]BD Unidades'!$AY$3:$AY$1424,'[4]BD Unidades'!$A$3:$A$1424,$A1181),"-")</f>
        <v>0</v>
      </c>
      <c r="AQ1181" s="25">
        <f>IFERROR(SUMIFS('[4]BD Unidades'!$AZ$3:$AZ$1424,'[4]BD Unidades'!$A$3:$A$1424,$A1181),"-")</f>
        <v>3</v>
      </c>
      <c r="AR1181" s="25">
        <f>IFERROR(SUMIFS('[4]BD Unidades'!$BA$3:$BA$1424,'[4]BD Unidades'!$A$3:$A$1424,$A1181),"-")</f>
        <v>3</v>
      </c>
      <c r="AS1181" s="28">
        <f>SUMIFS('[4]BD Unidades'!$BC$3:$BC$1424,'[4]BD Unidades'!$A$3:$A$1424,$A1181)</f>
        <v>7.7413631274746318E-3</v>
      </c>
      <c r="AT1181" s="28">
        <f>SUMIFS('[4]BD Unidades'!$BE$3:$BE$1424,'[4]BD Unidades'!$A$3:$A$1424,$A1181)</f>
        <v>0.99667774086378746</v>
      </c>
      <c r="AU1181" s="29">
        <f t="shared" si="74"/>
        <v>0.98896209655068978</v>
      </c>
      <c r="AV1181" s="30">
        <f t="shared" si="75"/>
        <v>3.32E-3</v>
      </c>
      <c r="AW1181" s="25">
        <f>IFERROR(SUMIFS('[4]BD Unidades'!$BI$3:$BI$1424,'[4]BD Unidades'!$A$3:$A$1424,$A1181),"-")</f>
        <v>2.9766984969863013</v>
      </c>
      <c r="AX1181" s="25">
        <f>IFERROR(SUMIFS('[4]BD Unidades'!$BJ$3:$BJ$1424,'[4]BD Unidades'!$A$3:$A$1424,$A1181),"-")</f>
        <v>1.8013452074445426</v>
      </c>
    </row>
    <row r="1182" spans="1:50" ht="14.4" x14ac:dyDescent="0.3">
      <c r="A1182" s="7">
        <v>2172</v>
      </c>
      <c r="B1182" s="7" t="s">
        <v>5395</v>
      </c>
      <c r="D1182" s="8" t="s">
        <v>5396</v>
      </c>
      <c r="E1182" s="19" t="s">
        <v>5397</v>
      </c>
      <c r="F1182" s="19" t="s">
        <v>5398</v>
      </c>
      <c r="G1182" s="19" t="s">
        <v>5399</v>
      </c>
      <c r="H1182" s="19" t="s">
        <v>397</v>
      </c>
      <c r="I1182" s="19">
        <v>2024</v>
      </c>
      <c r="J1182" s="19" t="s">
        <v>45</v>
      </c>
      <c r="K1182" s="19" t="s">
        <v>5267</v>
      </c>
      <c r="L1182" s="19" t="s">
        <v>213</v>
      </c>
      <c r="M1182" s="19" t="s">
        <v>106</v>
      </c>
      <c r="N1182" s="19" t="s">
        <v>243</v>
      </c>
      <c r="O1182" s="19" t="s">
        <v>244</v>
      </c>
      <c r="P1182" s="19" t="s">
        <v>51</v>
      </c>
      <c r="Q1182" s="9" t="s">
        <v>5401</v>
      </c>
      <c r="R1182" s="20">
        <v>3</v>
      </c>
      <c r="S1182" s="20">
        <v>0</v>
      </c>
      <c r="T1182" s="20">
        <v>3</v>
      </c>
      <c r="U1182" s="20">
        <v>3</v>
      </c>
      <c r="V1182" s="21">
        <f>_xlfn.XLOOKUP(D1182,'[4]Gen. Real'!$A$2:$A$1168,'[4]Gen. Real'!$C$2:$C$1168,"-",0)</f>
        <v>2.4199999999999998E-3</v>
      </c>
      <c r="W1182" s="22"/>
      <c r="X1182" s="22" t="str">
        <f>_xlfn.XLOOKUP(D1182,[4]Vertimiento!$J$2:$J$119,[4]Vertimiento!$K$2:$K$119,"-",0)</f>
        <v>-</v>
      </c>
      <c r="Y1182" s="23" t="str">
        <f t="shared" si="72"/>
        <v>-</v>
      </c>
      <c r="Z1182" s="19" t="str">
        <f>_xlfn.XLOOKUP(D1182,[4]Cmg!$I$4:$I$99,[4]Cmg!$M$4:$M$99,"----",0,1)</f>
        <v>----</v>
      </c>
      <c r="AA1182" s="19" t="str">
        <f>_xlfn.XLOOKUP(D1182,[4]Cmg!$A$4:$A$101,[4]Cmg!$B$4:$B$101,"----",0,1)</f>
        <v>----</v>
      </c>
      <c r="AB1182" s="19" t="str">
        <f>_xlfn.XLOOKUP(D1182,[4]Cmg!$E$4:$E$101,[4]Cmg!$F$4:$F$101,"----",0,1)</f>
        <v>----</v>
      </c>
      <c r="AC1182" s="19" t="str">
        <f>_xlfn.XLOOKUP(D1182,[4]Cmg!$O$4:$O$101,[4]Cmg!$P$4:$P$101,"----",0,1)</f>
        <v>----</v>
      </c>
      <c r="AD1182" s="24" t="str">
        <f>_xlfn.XLOOKUP(D1182,[4]Cmg!$S$4:$S$101,[4]Cmg!$U$4:$U$101,"----",0,1)</f>
        <v>----</v>
      </c>
      <c r="AG1182" s="25">
        <f>IFERROR(SUMIFS('[4]BD Unidades'!$AH:$AH,'[4]BD Unidades'!$A:$A,'BD Centrales 2024'!$A1182),"-")</f>
        <v>3</v>
      </c>
      <c r="AH1182" s="25">
        <f>SUMIFS('[4]BD Unidades'!$AJ$3:$AJ$1424,'[4]BD Unidades'!$A$3:$A$1424,$A1182)</f>
        <v>8637</v>
      </c>
      <c r="AI1182" s="25">
        <f>SUMIFS('[4]BD Unidades'!$AL$3:$AL$1424,'[4]BD Unidades'!$A$3:$A$1424,$A1182)</f>
        <v>2</v>
      </c>
      <c r="AJ1182" s="26">
        <f t="shared" si="73"/>
        <v>2.3150827642088204E-4</v>
      </c>
      <c r="AK1182" s="27">
        <f>IFERROR(SUMIFS('[4]BD Unidades'!$AO$3:$AO$1424,'[4]BD Unidades'!$A$3:$A$1424,$A1182),"-")</f>
        <v>0</v>
      </c>
      <c r="AL1182" s="27">
        <f>IFERROR(SUMIFS('[4]BD Unidades'!$AQ$3:$AQ$1424,'[4]BD Unidades'!$A$3:$A$1424,$A1182),"-")</f>
        <v>0</v>
      </c>
      <c r="AM1182" s="27">
        <f>IFERROR(SUMIFS('[4]BD Unidades'!$AS$3:$AS$1424,'[4]BD Unidades'!$A$3:$A$1424,$A1182),"-")</f>
        <v>0</v>
      </c>
      <c r="AN1182" s="27">
        <f>IFERROR(SUMIFS('[4]BD Unidades'!$AU$3:$AU$1424,'[4]BD Unidades'!$A$3:$A$1424,$A1182),"-")</f>
        <v>0</v>
      </c>
      <c r="AO1182" s="27">
        <f>IFERROR(SUMIFS('[4]BD Unidades'!$AW$3:$AW$1424,'[4]BD Unidades'!$A$3:$A$1424,$A1182),"-")</f>
        <v>0</v>
      </c>
      <c r="AP1182" s="27">
        <f>IFERROR(SUMIFS('[4]BD Unidades'!$AY$3:$AY$1424,'[4]BD Unidades'!$A$3:$A$1424,$A1182),"-")</f>
        <v>0</v>
      </c>
      <c r="AQ1182" s="25">
        <f>IFERROR(SUMIFS('[4]BD Unidades'!$AZ$3:$AZ$1424,'[4]BD Unidades'!$A$3:$A$1424,$A1182),"-")</f>
        <v>3</v>
      </c>
      <c r="AR1182" s="25">
        <f>IFERROR(SUMIFS('[4]BD Unidades'!$BA$3:$BA$1424,'[4]BD Unidades'!$A$3:$A$1424,$A1182),"-")</f>
        <v>3</v>
      </c>
      <c r="AS1182" s="28">
        <f>SUMIFS('[4]BD Unidades'!$BC$3:$BC$1424,'[4]BD Unidades'!$A$3:$A$1424,$A1182)</f>
        <v>0.25957691953824802</v>
      </c>
      <c r="AT1182" s="28">
        <f>SUMIFS('[4]BD Unidades'!$BE$3:$BE$1424,'[4]BD Unidades'!$A$3:$A$1424,$A1182)</f>
        <v>1</v>
      </c>
      <c r="AU1182" s="29">
        <f t="shared" si="74"/>
        <v>0.74042308046175198</v>
      </c>
      <c r="AV1182" s="30">
        <f t="shared" si="75"/>
        <v>0</v>
      </c>
      <c r="AW1182" s="25">
        <f>IFERROR(SUMIFS('[4]BD Unidades'!$BI$3:$BI$1424,'[4]BD Unidades'!$A$3:$A$1424,$A1182),"-")</f>
        <v>2.2212692413852544</v>
      </c>
      <c r="AX1182" s="25">
        <f>IFERROR(SUMIFS('[4]BD Unidades'!$BJ$3:$BJ$1424,'[4]BD Unidades'!$A$3:$A$1424,$A1182),"-")</f>
        <v>1.427483025319124</v>
      </c>
    </row>
    <row r="1183" spans="1:50" ht="14.4" x14ac:dyDescent="0.3">
      <c r="A1183" s="7">
        <v>2196</v>
      </c>
      <c r="B1183" s="7" t="s">
        <v>5547</v>
      </c>
      <c r="D1183" s="8" t="s">
        <v>5548</v>
      </c>
      <c r="E1183" s="19" t="s">
        <v>5549</v>
      </c>
      <c r="F1183" s="19" t="s">
        <v>5549</v>
      </c>
      <c r="G1183" s="19" t="s">
        <v>5550</v>
      </c>
      <c r="H1183" s="19" t="s">
        <v>397</v>
      </c>
      <c r="I1183" s="19">
        <v>2024</v>
      </c>
      <c r="J1183" s="19" t="s">
        <v>45</v>
      </c>
      <c r="K1183" s="19" t="s">
        <v>5267</v>
      </c>
      <c r="L1183" s="19" t="s">
        <v>213</v>
      </c>
      <c r="M1183" s="19" t="s">
        <v>164</v>
      </c>
      <c r="N1183" s="19" t="s">
        <v>707</v>
      </c>
      <c r="O1183" s="19" t="s">
        <v>708</v>
      </c>
      <c r="P1183" s="19" t="s">
        <v>51</v>
      </c>
      <c r="Q1183" s="9" t="s">
        <v>5551</v>
      </c>
      <c r="R1183" s="20">
        <v>3.0150000000000001</v>
      </c>
      <c r="S1183" s="20">
        <v>0.5</v>
      </c>
      <c r="T1183" s="20">
        <v>3</v>
      </c>
      <c r="U1183" s="20">
        <v>3</v>
      </c>
      <c r="V1183" s="21" t="str">
        <f>_xlfn.XLOOKUP(D1183,'[4]Gen. Real'!$A$2:$A$1168,'[4]Gen. Real'!$C$2:$C$1168,"-",0)</f>
        <v>-</v>
      </c>
      <c r="W1183" s="22"/>
      <c r="X1183" s="22" t="str">
        <f>_xlfn.XLOOKUP(D1183,[4]Vertimiento!$J$2:$J$119,[4]Vertimiento!$K$2:$K$119,"-",0)</f>
        <v>-</v>
      </c>
      <c r="Y1183" s="23" t="str">
        <f t="shared" si="72"/>
        <v>-</v>
      </c>
      <c r="Z1183" s="19" t="str">
        <f>_xlfn.XLOOKUP(D1183,[4]Cmg!$I$4:$I$99,[4]Cmg!$M$4:$M$99,"----",0,1)</f>
        <v>----</v>
      </c>
      <c r="AA1183" s="19" t="str">
        <f>_xlfn.XLOOKUP(D1183,[4]Cmg!$A$4:$A$101,[4]Cmg!$B$4:$B$101,"----",0,1)</f>
        <v>----</v>
      </c>
      <c r="AB1183" s="19" t="str">
        <f>_xlfn.XLOOKUP(D1183,[4]Cmg!$E$4:$E$101,[4]Cmg!$F$4:$F$101,"----",0,1)</f>
        <v>----</v>
      </c>
      <c r="AC1183" s="19" t="str">
        <f>_xlfn.XLOOKUP(D1183,[4]Cmg!$O$4:$O$101,[4]Cmg!$P$4:$P$101,"----",0,1)</f>
        <v>----</v>
      </c>
      <c r="AD1183" s="24" t="str">
        <f>_xlfn.XLOOKUP(D1183,[4]Cmg!$S$4:$S$101,[4]Cmg!$U$4:$U$101,"----",0,1)</f>
        <v>----</v>
      </c>
      <c r="AG1183" s="25">
        <f>IFERROR(SUMIFS('[4]BD Unidades'!$AH:$AH,'[4]BD Unidades'!$A:$A,'BD Centrales 2024'!$A1183),"-")</f>
        <v>3</v>
      </c>
      <c r="AH1183" s="25">
        <f>SUMIFS('[4]BD Unidades'!$AJ$3:$AJ$1424,'[4]BD Unidades'!$A$3:$A$1424,$A1183)</f>
        <v>8739.3034825870636</v>
      </c>
      <c r="AI1183" s="25">
        <f>SUMIFS('[4]BD Unidades'!$AL$3:$AL$1424,'[4]BD Unidades'!$A$3:$A$1424,$A1183)</f>
        <v>0.99502487562189046</v>
      </c>
      <c r="AJ1183" s="26">
        <f t="shared" si="73"/>
        <v>1.1384335154826959E-4</v>
      </c>
      <c r="AK1183" s="27">
        <f>IFERROR(SUMIFS('[4]BD Unidades'!$AO$3:$AO$1424,'[4]BD Unidades'!$A$3:$A$1424,$A1183),"-")</f>
        <v>0</v>
      </c>
      <c r="AL1183" s="27">
        <f>IFERROR(SUMIFS('[4]BD Unidades'!$AQ$3:$AQ$1424,'[4]BD Unidades'!$A$3:$A$1424,$A1183),"-")</f>
        <v>0</v>
      </c>
      <c r="AM1183" s="27">
        <f>IFERROR(SUMIFS('[4]BD Unidades'!$AS$3:$AS$1424,'[4]BD Unidades'!$A$3:$A$1424,$A1183),"-")</f>
        <v>0</v>
      </c>
      <c r="AN1183" s="27">
        <f>IFERROR(SUMIFS('[4]BD Unidades'!$AU$3:$AU$1424,'[4]BD Unidades'!$A$3:$A$1424,$A1183),"-")</f>
        <v>0</v>
      </c>
      <c r="AO1183" s="27">
        <f>IFERROR(SUMIFS('[4]BD Unidades'!$AW$3:$AW$1424,'[4]BD Unidades'!$A$3:$A$1424,$A1183),"-")</f>
        <v>0</v>
      </c>
      <c r="AP1183" s="27">
        <f>IFERROR(SUMIFS('[4]BD Unidades'!$AY$3:$AY$1424,'[4]BD Unidades'!$A$3:$A$1424,$A1183),"-")</f>
        <v>0</v>
      </c>
      <c r="AQ1183" s="25">
        <f>IFERROR(SUMIFS('[4]BD Unidades'!$AZ$3:$AZ$1424,'[4]BD Unidades'!$A$3:$A$1424,$A1183),"-")</f>
        <v>3</v>
      </c>
      <c r="AR1183" s="25">
        <f>IFERROR(SUMIFS('[4]BD Unidades'!$BA$3:$BA$1424,'[4]BD Unidades'!$A$3:$A$1424,$A1183),"-")</f>
        <v>3</v>
      </c>
      <c r="AS1183" s="28">
        <f>SUMIFS('[4]BD Unidades'!$BC$3:$BC$1424,'[4]BD Unidades'!$A$3:$A$1424,$A1183)</f>
        <v>8.4160507053772232E-3</v>
      </c>
      <c r="AT1183" s="28">
        <f>SUMIFS('[4]BD Unidades'!$BE$3:$BE$1424,'[4]BD Unidades'!$A$3:$A$1424,$A1183)</f>
        <v>0.99502487562189046</v>
      </c>
      <c r="AU1183" s="29">
        <f t="shared" si="74"/>
        <v>0.98665069581554499</v>
      </c>
      <c r="AV1183" s="30">
        <f t="shared" si="75"/>
        <v>5.0000000000000001E-3</v>
      </c>
      <c r="AW1183" s="25">
        <f>IFERROR(SUMIFS('[4]BD Unidades'!$BI$3:$BI$1424,'[4]BD Unidades'!$A$3:$A$1424,$A1183),"-")</f>
        <v>2.9746256071232868</v>
      </c>
      <c r="AX1183" s="25">
        <f>IFERROR(SUMIFS('[4]BD Unidades'!$BJ$3:$BJ$1424,'[4]BD Unidades'!$A$3:$A$1424,$A1183),"-")</f>
        <v>1.9116221850710911</v>
      </c>
    </row>
    <row r="1184" spans="1:50" ht="27.6" x14ac:dyDescent="0.3">
      <c r="A1184" s="7">
        <v>2228</v>
      </c>
      <c r="B1184" s="7" t="s">
        <v>6178</v>
      </c>
      <c r="D1184" s="8" t="s">
        <v>6179</v>
      </c>
      <c r="E1184" s="19" t="s">
        <v>6180</v>
      </c>
      <c r="F1184" s="19" t="s">
        <v>6180</v>
      </c>
      <c r="G1184" s="19" t="s">
        <v>6181</v>
      </c>
      <c r="H1184" s="19">
        <v>12</v>
      </c>
      <c r="I1184" s="19">
        <v>2024</v>
      </c>
      <c r="J1184" s="19" t="s">
        <v>45</v>
      </c>
      <c r="K1184" s="19" t="s">
        <v>5267</v>
      </c>
      <c r="L1184" s="19" t="s">
        <v>47</v>
      </c>
      <c r="M1184" s="19" t="s">
        <v>2737</v>
      </c>
      <c r="N1184" s="19" t="s">
        <v>6183</v>
      </c>
      <c r="O1184" s="19" t="s">
        <v>6183</v>
      </c>
      <c r="P1184" s="19" t="s">
        <v>51</v>
      </c>
      <c r="Q1184" s="9" t="s">
        <v>6184</v>
      </c>
      <c r="R1184" s="20">
        <v>23.75</v>
      </c>
      <c r="S1184" s="20">
        <v>10</v>
      </c>
      <c r="T1184" s="20">
        <v>21.375</v>
      </c>
      <c r="U1184" s="20">
        <v>0.48</v>
      </c>
      <c r="V1184" s="21" t="str">
        <f>_xlfn.XLOOKUP(D1184,'[4]Gen. Real'!$A$2:$A$1168,'[4]Gen. Real'!$C$2:$C$1168,"-",0)</f>
        <v>-</v>
      </c>
      <c r="W1184" s="22"/>
      <c r="X1184" s="22" t="str">
        <f>_xlfn.XLOOKUP(D1184,[4]Vertimiento!$J$2:$J$119,[4]Vertimiento!$K$2:$K$119,"-",0)</f>
        <v>-</v>
      </c>
      <c r="Y1184" s="23" t="str">
        <f t="shared" si="72"/>
        <v>-</v>
      </c>
      <c r="Z1184" s="19" t="str">
        <f>_xlfn.XLOOKUP(D1184,[4]Cmg!$I$4:$I$99,[4]Cmg!$M$4:$M$99,"----",0,1)</f>
        <v>----</v>
      </c>
      <c r="AA1184" s="19" t="str">
        <f>_xlfn.XLOOKUP(D1184,[4]Cmg!$A$4:$A$101,[4]Cmg!$B$4:$B$101,"----",0,1)</f>
        <v>----</v>
      </c>
      <c r="AB1184" s="19" t="str">
        <f>_xlfn.XLOOKUP(D1184,[4]Cmg!$E$4:$E$101,[4]Cmg!$F$4:$F$101,"----",0,1)</f>
        <v>----</v>
      </c>
      <c r="AC1184" s="19" t="str">
        <f>_xlfn.XLOOKUP(D1184,[4]Cmg!$O$4:$O$101,[4]Cmg!$P$4:$P$101,"----",0,1)</f>
        <v>----</v>
      </c>
      <c r="AD1184" s="24" t="str">
        <f>_xlfn.XLOOKUP(D1184,[4]Cmg!$S$4:$S$101,[4]Cmg!$U$4:$U$101,"----",0,1)</f>
        <v>----</v>
      </c>
      <c r="AG1184" s="25">
        <f>IFERROR(SUMIFS('[4]BD Unidades'!$AH:$AH,'[4]BD Unidades'!$A:$A,'BD Centrales 2024'!$A1184),"-")</f>
        <v>0</v>
      </c>
      <c r="AH1184" s="25">
        <f>SUMIFS('[4]BD Unidades'!$AJ$3:$AJ$1424,'[4]BD Unidades'!$A$3:$A$1424,$A1184)</f>
        <v>0</v>
      </c>
      <c r="AI1184" s="25">
        <f>SUMIFS('[4]BD Unidades'!$AL$3:$AL$1424,'[4]BD Unidades'!$A$3:$A$1424,$A1184)</f>
        <v>0</v>
      </c>
      <c r="AJ1184" s="26" t="str">
        <f t="shared" si="73"/>
        <v>-</v>
      </c>
      <c r="AK1184" s="27">
        <f>IFERROR(SUMIFS('[4]BD Unidades'!$AO$3:$AO$1424,'[4]BD Unidades'!$A$3:$A$1424,$A1184),"-")</f>
        <v>0</v>
      </c>
      <c r="AL1184" s="27">
        <f>IFERROR(SUMIFS('[4]BD Unidades'!$AQ$3:$AQ$1424,'[4]BD Unidades'!$A$3:$A$1424,$A1184),"-")</f>
        <v>0</v>
      </c>
      <c r="AM1184" s="27">
        <f>IFERROR(SUMIFS('[4]BD Unidades'!$AS$3:$AS$1424,'[4]BD Unidades'!$A$3:$A$1424,$A1184),"-")</f>
        <v>0</v>
      </c>
      <c r="AN1184" s="27">
        <f>IFERROR(SUMIFS('[4]BD Unidades'!$AU$3:$AU$1424,'[4]BD Unidades'!$A$3:$A$1424,$A1184),"-")</f>
        <v>0</v>
      </c>
      <c r="AO1184" s="27">
        <f>IFERROR(SUMIFS('[4]BD Unidades'!$AW$3:$AW$1424,'[4]BD Unidades'!$A$3:$A$1424,$A1184),"-")</f>
        <v>0</v>
      </c>
      <c r="AP1184" s="27">
        <f>IFERROR(SUMIFS('[4]BD Unidades'!$AY$3:$AY$1424,'[4]BD Unidades'!$A$3:$A$1424,$A1184),"-")</f>
        <v>0</v>
      </c>
      <c r="AQ1184" s="25">
        <f>IFERROR(SUMIFS('[4]BD Unidades'!$AZ$3:$AZ$1424,'[4]BD Unidades'!$A$3:$A$1424,$A1184),"-")</f>
        <v>0</v>
      </c>
      <c r="AR1184" s="25">
        <f>IFERROR(SUMIFS('[4]BD Unidades'!$BA$3:$BA$1424,'[4]BD Unidades'!$A$3:$A$1424,$A1184),"-")</f>
        <v>0</v>
      </c>
      <c r="AS1184" s="28">
        <f>SUMIFS('[4]BD Unidades'!$BC$3:$BC$1424,'[4]BD Unidades'!$A$3:$A$1424,$A1184)</f>
        <v>0</v>
      </c>
      <c r="AT1184" s="28">
        <f>SUMIFS('[4]BD Unidades'!$BE$3:$BE$1424,'[4]BD Unidades'!$A$3:$A$1424,$A1184)</f>
        <v>0</v>
      </c>
      <c r="AU1184" s="29">
        <f t="shared" si="74"/>
        <v>0</v>
      </c>
      <c r="AV1184" s="30">
        <f t="shared" si="75"/>
        <v>0.1</v>
      </c>
      <c r="AW1184" s="25">
        <f>IFERROR(SUMIFS('[4]BD Unidades'!$BI$3:$BI$1424,'[4]BD Unidades'!$A$3:$A$1424,$A1184),"-")</f>
        <v>0</v>
      </c>
      <c r="AX1184" s="25">
        <f>IFERROR(SUMIFS('[4]BD Unidades'!$BJ$3:$BJ$1424,'[4]BD Unidades'!$A$3:$A$1424,$A1184),"-")</f>
        <v>0</v>
      </c>
    </row>
    <row r="1185" spans="1:50" ht="14.4" x14ac:dyDescent="0.3">
      <c r="A1185" s="7">
        <v>2255</v>
      </c>
      <c r="B1185" s="7" t="s">
        <v>5463</v>
      </c>
      <c r="D1185" s="8" t="s">
        <v>5464</v>
      </c>
      <c r="E1185" s="19" t="s">
        <v>5459</v>
      </c>
      <c r="F1185" s="19" t="s">
        <v>5459</v>
      </c>
      <c r="G1185" s="19" t="s">
        <v>5465</v>
      </c>
      <c r="H1185" s="19">
        <v>1</v>
      </c>
      <c r="I1185" s="19">
        <v>2024</v>
      </c>
      <c r="J1185" s="19" t="s">
        <v>45</v>
      </c>
      <c r="K1185" s="19" t="s">
        <v>5267</v>
      </c>
      <c r="L1185" s="19" t="s">
        <v>213</v>
      </c>
      <c r="M1185" s="19" t="s">
        <v>164</v>
      </c>
      <c r="N1185" s="19" t="s">
        <v>371</v>
      </c>
      <c r="O1185" s="19" t="s">
        <v>5467</v>
      </c>
      <c r="P1185" s="19" t="s">
        <v>51</v>
      </c>
      <c r="Q1185" s="9" t="s">
        <v>5468</v>
      </c>
      <c r="R1185" s="20">
        <v>0.82499999999999996</v>
      </c>
      <c r="S1185" s="20">
        <v>3.03</v>
      </c>
      <c r="T1185" s="20">
        <v>0.8</v>
      </c>
      <c r="U1185" s="20" t="s">
        <v>397</v>
      </c>
      <c r="V1185" s="21" t="str">
        <f>_xlfn.XLOOKUP(D1185,'[4]Gen. Real'!$A$2:$A$1168,'[4]Gen. Real'!$C$2:$C$1168,"-",0)</f>
        <v>-</v>
      </c>
      <c r="W1185" s="22"/>
      <c r="X1185" s="22" t="str">
        <f>_xlfn.XLOOKUP(D1185,[4]Vertimiento!$J$2:$J$119,[4]Vertimiento!$K$2:$K$119,"-",0)</f>
        <v>-</v>
      </c>
      <c r="Y1185" s="23" t="str">
        <f t="shared" si="72"/>
        <v>-</v>
      </c>
      <c r="Z1185" s="19" t="str">
        <f>_xlfn.XLOOKUP(D1185,[4]Cmg!$I$4:$I$99,[4]Cmg!$M$4:$M$99,"----",0,1)</f>
        <v>----</v>
      </c>
      <c r="AA1185" s="19" t="str">
        <f>_xlfn.XLOOKUP(D1185,[4]Cmg!$A$4:$A$101,[4]Cmg!$B$4:$B$101,"----",0,1)</f>
        <v>----</v>
      </c>
      <c r="AB1185" s="19" t="str">
        <f>_xlfn.XLOOKUP(D1185,[4]Cmg!$E$4:$E$101,[4]Cmg!$F$4:$F$101,"----",0,1)</f>
        <v>----</v>
      </c>
      <c r="AC1185" s="19" t="str">
        <f>_xlfn.XLOOKUP(D1185,[4]Cmg!$O$4:$O$101,[4]Cmg!$P$4:$P$101,"----",0,1)</f>
        <v>----</v>
      </c>
      <c r="AD1185" s="24" t="str">
        <f>_xlfn.XLOOKUP(D1185,[4]Cmg!$S$4:$S$101,[4]Cmg!$U$4:$U$101,"----",0,1)</f>
        <v>----</v>
      </c>
      <c r="AG1185" s="25">
        <f>IFERROR(SUMIFS('[4]BD Unidades'!$AH:$AH,'[4]BD Unidades'!$A:$A,'BD Centrales 2024'!$A1185),"-")</f>
        <v>0</v>
      </c>
      <c r="AH1185" s="25">
        <f>SUMIFS('[4]BD Unidades'!$AJ$3:$AJ$1424,'[4]BD Unidades'!$A$3:$A$1424,$A1185)</f>
        <v>0</v>
      </c>
      <c r="AI1185" s="25">
        <f>SUMIFS('[4]BD Unidades'!$AL$3:$AL$1424,'[4]BD Unidades'!$A$3:$A$1424,$A1185)</f>
        <v>0</v>
      </c>
      <c r="AJ1185" s="26" t="str">
        <f t="shared" si="73"/>
        <v>-</v>
      </c>
      <c r="AK1185" s="27">
        <f>IFERROR(SUMIFS('[4]BD Unidades'!$AO$3:$AO$1424,'[4]BD Unidades'!$A$3:$A$1424,$A1185),"-")</f>
        <v>0</v>
      </c>
      <c r="AL1185" s="27">
        <f>IFERROR(SUMIFS('[4]BD Unidades'!$AQ$3:$AQ$1424,'[4]BD Unidades'!$A$3:$A$1424,$A1185),"-")</f>
        <v>0</v>
      </c>
      <c r="AM1185" s="27">
        <f>IFERROR(SUMIFS('[4]BD Unidades'!$AS$3:$AS$1424,'[4]BD Unidades'!$A$3:$A$1424,$A1185),"-")</f>
        <v>0</v>
      </c>
      <c r="AN1185" s="27">
        <f>IFERROR(SUMIFS('[4]BD Unidades'!$AU$3:$AU$1424,'[4]BD Unidades'!$A$3:$A$1424,$A1185),"-")</f>
        <v>0</v>
      </c>
      <c r="AO1185" s="27">
        <f>IFERROR(SUMIFS('[4]BD Unidades'!$AW$3:$AW$1424,'[4]BD Unidades'!$A$3:$A$1424,$A1185),"-")</f>
        <v>0</v>
      </c>
      <c r="AP1185" s="27">
        <f>IFERROR(SUMIFS('[4]BD Unidades'!$AY$3:$AY$1424,'[4]BD Unidades'!$A$3:$A$1424,$A1185),"-")</f>
        <v>0</v>
      </c>
      <c r="AQ1185" s="25">
        <f>IFERROR(SUMIFS('[4]BD Unidades'!$AZ$3:$AZ$1424,'[4]BD Unidades'!$A$3:$A$1424,$A1185),"-")</f>
        <v>0</v>
      </c>
      <c r="AR1185" s="25">
        <f>IFERROR(SUMIFS('[4]BD Unidades'!$BA$3:$BA$1424,'[4]BD Unidades'!$A$3:$A$1424,$A1185),"-")</f>
        <v>0</v>
      </c>
      <c r="AS1185" s="28">
        <f>SUMIFS('[4]BD Unidades'!$BC$3:$BC$1424,'[4]BD Unidades'!$A$3:$A$1424,$A1185)</f>
        <v>0</v>
      </c>
      <c r="AT1185" s="28">
        <f>SUMIFS('[4]BD Unidades'!$BE$3:$BE$1424,'[4]BD Unidades'!$A$3:$A$1424,$A1185)</f>
        <v>0</v>
      </c>
      <c r="AU1185" s="29">
        <f t="shared" si="74"/>
        <v>0</v>
      </c>
      <c r="AV1185" s="30">
        <f t="shared" si="75"/>
        <v>3.0299999999999997E-2</v>
      </c>
      <c r="AW1185" s="25">
        <f>IFERROR(SUMIFS('[4]BD Unidades'!$BI$3:$BI$1424,'[4]BD Unidades'!$A$3:$A$1424,$A1185),"-")</f>
        <v>0</v>
      </c>
      <c r="AX1185" s="25">
        <f>IFERROR(SUMIFS('[4]BD Unidades'!$BJ$3:$BJ$1424,'[4]BD Unidades'!$A$3:$A$1424,$A1185),"-")</f>
        <v>0</v>
      </c>
    </row>
    <row r="1186" spans="1:50" ht="14.4" x14ac:dyDescent="0.3">
      <c r="A1186" s="7">
        <v>2257</v>
      </c>
      <c r="B1186" s="7" t="s">
        <v>5469</v>
      </c>
      <c r="D1186" s="8" t="s">
        <v>5470</v>
      </c>
      <c r="E1186" s="19" t="s">
        <v>5459</v>
      </c>
      <c r="F1186" s="19" t="s">
        <v>5459</v>
      </c>
      <c r="G1186" s="19" t="s">
        <v>5471</v>
      </c>
      <c r="H1186" s="19">
        <v>1</v>
      </c>
      <c r="I1186" s="19">
        <v>2024</v>
      </c>
      <c r="J1186" s="19" t="s">
        <v>45</v>
      </c>
      <c r="K1186" s="19" t="s">
        <v>5267</v>
      </c>
      <c r="L1186" s="19" t="s">
        <v>213</v>
      </c>
      <c r="M1186" s="19" t="s">
        <v>164</v>
      </c>
      <c r="N1186" s="19" t="s">
        <v>371</v>
      </c>
      <c r="O1186" s="19" t="s">
        <v>372</v>
      </c>
      <c r="P1186" s="19" t="s">
        <v>51</v>
      </c>
      <c r="Q1186" s="9" t="s">
        <v>5473</v>
      </c>
      <c r="R1186" s="20">
        <v>0.5</v>
      </c>
      <c r="S1186" s="20">
        <v>0</v>
      </c>
      <c r="T1186" s="20">
        <v>0.5</v>
      </c>
      <c r="U1186" s="20" t="s">
        <v>397</v>
      </c>
      <c r="V1186" s="21">
        <f>_xlfn.XLOOKUP(D1186,'[4]Gen. Real'!$A$2:$A$1168,'[4]Gen. Real'!$C$2:$C$1168,"-",0)</f>
        <v>0</v>
      </c>
      <c r="W1186" s="22"/>
      <c r="X1186" s="22" t="str">
        <f>_xlfn.XLOOKUP(D1186,[4]Vertimiento!$J$2:$J$119,[4]Vertimiento!$K$2:$K$119,"-",0)</f>
        <v>-</v>
      </c>
      <c r="Y1186" s="23" t="str">
        <f t="shared" si="72"/>
        <v>-</v>
      </c>
      <c r="Z1186" s="19" t="str">
        <f>_xlfn.XLOOKUP(D1186,[4]Cmg!$I$4:$I$99,[4]Cmg!$M$4:$M$99,"----",0,1)</f>
        <v>----</v>
      </c>
      <c r="AA1186" s="19" t="str">
        <f>_xlfn.XLOOKUP(D1186,[4]Cmg!$A$4:$A$101,[4]Cmg!$B$4:$B$101,"----",0,1)</f>
        <v>----</v>
      </c>
      <c r="AB1186" s="19" t="str">
        <f>_xlfn.XLOOKUP(D1186,[4]Cmg!$E$4:$E$101,[4]Cmg!$F$4:$F$101,"----",0,1)</f>
        <v>----</v>
      </c>
      <c r="AC1186" s="19" t="str">
        <f>_xlfn.XLOOKUP(D1186,[4]Cmg!$O$4:$O$101,[4]Cmg!$P$4:$P$101,"----",0,1)</f>
        <v>----</v>
      </c>
      <c r="AD1186" s="24" t="str">
        <f>_xlfn.XLOOKUP(D1186,[4]Cmg!$S$4:$S$101,[4]Cmg!$U$4:$U$101,"----",0,1)</f>
        <v>----</v>
      </c>
      <c r="AG1186" s="25">
        <f>IFERROR(SUMIFS('[4]BD Unidades'!$AH:$AH,'[4]BD Unidades'!$A:$A,'BD Centrales 2024'!$A1186),"-")</f>
        <v>0.5</v>
      </c>
      <c r="AH1186" s="25">
        <f>SUMIFS('[4]BD Unidades'!$AJ$3:$AJ$1424,'[4]BD Unidades'!$A$3:$A$1424,$A1186)</f>
        <v>1728</v>
      </c>
      <c r="AI1186" s="25">
        <f>SUMIFS('[4]BD Unidades'!$AL$3:$AL$1424,'[4]BD Unidades'!$A$3:$A$1424,$A1186)</f>
        <v>0</v>
      </c>
      <c r="AJ1186" s="26">
        <f t="shared" si="73"/>
        <v>0</v>
      </c>
      <c r="AK1186" s="27">
        <f>IFERROR(SUMIFS('[4]BD Unidades'!$AO$3:$AO$1424,'[4]BD Unidades'!$A$3:$A$1424,$A1186),"-")</f>
        <v>0</v>
      </c>
      <c r="AL1186" s="27">
        <f>IFERROR(SUMIFS('[4]BD Unidades'!$AQ$3:$AQ$1424,'[4]BD Unidades'!$A$3:$A$1424,$A1186),"-")</f>
        <v>0</v>
      </c>
      <c r="AM1186" s="27">
        <f>IFERROR(SUMIFS('[4]BD Unidades'!$AS$3:$AS$1424,'[4]BD Unidades'!$A$3:$A$1424,$A1186),"-")</f>
        <v>0</v>
      </c>
      <c r="AN1186" s="27">
        <f>IFERROR(SUMIFS('[4]BD Unidades'!$AU$3:$AU$1424,'[4]BD Unidades'!$A$3:$A$1424,$A1186),"-")</f>
        <v>0</v>
      </c>
      <c r="AO1186" s="27">
        <f>IFERROR(SUMIFS('[4]BD Unidades'!$AW$3:$AW$1424,'[4]BD Unidades'!$A$3:$A$1424,$A1186),"-")</f>
        <v>0</v>
      </c>
      <c r="AP1186" s="27">
        <f>IFERROR(SUMIFS('[4]BD Unidades'!$AY$3:$AY$1424,'[4]BD Unidades'!$A$3:$A$1424,$A1186),"-")</f>
        <v>0</v>
      </c>
      <c r="AQ1186" s="25">
        <f>IFERROR(SUMIFS('[4]BD Unidades'!$AZ$3:$AZ$1424,'[4]BD Unidades'!$A$3:$A$1424,$A1186),"-")</f>
        <v>0.5</v>
      </c>
      <c r="AR1186" s="25">
        <f>IFERROR(SUMIFS('[4]BD Unidades'!$BA$3:$BA$1424,'[4]BD Unidades'!$A$3:$A$1424,$A1186),"-")</f>
        <v>0.5</v>
      </c>
      <c r="AS1186" s="28">
        <f>SUMIFS('[4]BD Unidades'!$BC$3:$BC$1424,'[4]BD Unidades'!$A$3:$A$1424,$A1186)</f>
        <v>1.1259E-2</v>
      </c>
      <c r="AT1186" s="28">
        <f>SUMIFS('[4]BD Unidades'!$BE$3:$BE$1424,'[4]BD Unidades'!$A$3:$A$1424,$A1186)</f>
        <v>1</v>
      </c>
      <c r="AU1186" s="29">
        <f t="shared" si="74"/>
        <v>0.98874099999999998</v>
      </c>
      <c r="AV1186" s="30">
        <f t="shared" si="75"/>
        <v>0</v>
      </c>
      <c r="AW1186" s="25">
        <f>IFERROR(SUMIFS('[4]BD Unidades'!$BI$3:$BI$1424,'[4]BD Unidades'!$A$3:$A$1424,$A1186),"-")</f>
        <v>9.7253213114754086E-2</v>
      </c>
      <c r="AX1186" s="25">
        <f>IFERROR(SUMIFS('[4]BD Unidades'!$BJ$3:$BJ$1424,'[4]BD Unidades'!$A$3:$A$1424,$A1186),"-")</f>
        <v>6.2499092092265916E-2</v>
      </c>
    </row>
    <row r="1187" spans="1:50" ht="14.4" x14ac:dyDescent="0.3">
      <c r="A1187" s="7">
        <v>2258</v>
      </c>
      <c r="B1187" s="7" t="s">
        <v>6230</v>
      </c>
      <c r="D1187" s="8" t="s">
        <v>6231</v>
      </c>
      <c r="E1187" s="19" t="s">
        <v>6232</v>
      </c>
      <c r="F1187" s="19" t="s">
        <v>6232</v>
      </c>
      <c r="G1187" s="19" t="s">
        <v>325</v>
      </c>
      <c r="H1187" s="19" t="s">
        <v>325</v>
      </c>
      <c r="I1187" s="19">
        <v>2024</v>
      </c>
      <c r="J1187" s="19" t="s">
        <v>6233</v>
      </c>
      <c r="K1187" s="19" t="s">
        <v>6233</v>
      </c>
      <c r="L1187" s="19" t="s">
        <v>6233</v>
      </c>
      <c r="M1187" s="19" t="s">
        <v>6233</v>
      </c>
      <c r="N1187" s="19" t="s">
        <v>6233</v>
      </c>
      <c r="O1187" s="19" t="s">
        <v>6233</v>
      </c>
      <c r="P1187" s="19" t="s">
        <v>6233</v>
      </c>
      <c r="Q1187" s="9" t="s">
        <v>325</v>
      </c>
      <c r="R1187" s="20" t="s">
        <v>325</v>
      </c>
      <c r="S1187" s="20" t="s">
        <v>325</v>
      </c>
      <c r="T1187" s="20" t="s">
        <v>325</v>
      </c>
      <c r="U1187" s="20" t="s">
        <v>325</v>
      </c>
      <c r="V1187" s="21" t="str">
        <f>_xlfn.XLOOKUP(D1187,'[4]Gen. Real'!$A$2:$A$1168,'[4]Gen. Real'!$C$2:$C$1168,"-",0)</f>
        <v>-</v>
      </c>
      <c r="W1187" s="22"/>
      <c r="X1187" s="22" t="str">
        <f>_xlfn.XLOOKUP(D1187,[4]Vertimiento!$J$2:$J$119,[4]Vertimiento!$K$2:$K$119,"-",0)</f>
        <v>-</v>
      </c>
      <c r="Y1187" s="23" t="str">
        <f t="shared" si="72"/>
        <v>-</v>
      </c>
      <c r="Z1187" s="19" t="str">
        <f>_xlfn.XLOOKUP(D1187,[4]Cmg!$I$4:$I$99,[4]Cmg!$M$4:$M$99,"----",0,1)</f>
        <v>----</v>
      </c>
      <c r="AA1187" s="19" t="str">
        <f>_xlfn.XLOOKUP(D1187,[4]Cmg!$A$4:$A$101,[4]Cmg!$B$4:$B$101,"----",0,1)</f>
        <v>----</v>
      </c>
      <c r="AB1187" s="19" t="str">
        <f>_xlfn.XLOOKUP(D1187,[4]Cmg!$E$4:$E$101,[4]Cmg!$F$4:$F$101,"----",0,1)</f>
        <v>----</v>
      </c>
      <c r="AC1187" s="19" t="str">
        <f>_xlfn.XLOOKUP(D1187,[4]Cmg!$O$4:$O$101,[4]Cmg!$P$4:$P$101,"----",0,1)</f>
        <v>----</v>
      </c>
      <c r="AD1187" s="24" t="str">
        <f>_xlfn.XLOOKUP(D1187,[4]Cmg!$S$4:$S$101,[4]Cmg!$U$4:$U$101,"----",0,1)</f>
        <v>----</v>
      </c>
      <c r="AG1187" s="25">
        <f>IFERROR(SUMIFS('[4]BD Unidades'!$AH:$AH,'[4]BD Unidades'!$A:$A,'BD Centrales 2024'!$A1187),"-")</f>
        <v>0</v>
      </c>
      <c r="AH1187" s="25">
        <f>SUMIFS('[4]BD Unidades'!$AJ$3:$AJ$1424,'[4]BD Unidades'!$A$3:$A$1424,$A1187)</f>
        <v>0</v>
      </c>
      <c r="AI1187" s="25">
        <f>SUMIFS('[4]BD Unidades'!$AL$3:$AL$1424,'[4]BD Unidades'!$A$3:$A$1424,$A1187)</f>
        <v>0</v>
      </c>
      <c r="AJ1187" s="26" t="str">
        <f t="shared" si="73"/>
        <v>-</v>
      </c>
      <c r="AK1187" s="27">
        <f>IFERROR(SUMIFS('[4]BD Unidades'!$AO$3:$AO$1424,'[4]BD Unidades'!$A$3:$A$1424,$A1187),"-")</f>
        <v>0</v>
      </c>
      <c r="AL1187" s="27">
        <f>IFERROR(SUMIFS('[4]BD Unidades'!$AQ$3:$AQ$1424,'[4]BD Unidades'!$A$3:$A$1424,$A1187),"-")</f>
        <v>0</v>
      </c>
      <c r="AM1187" s="27">
        <f>IFERROR(SUMIFS('[4]BD Unidades'!$AS$3:$AS$1424,'[4]BD Unidades'!$A$3:$A$1424,$A1187),"-")</f>
        <v>0</v>
      </c>
      <c r="AN1187" s="27">
        <f>IFERROR(SUMIFS('[4]BD Unidades'!$AU$3:$AU$1424,'[4]BD Unidades'!$A$3:$A$1424,$A1187),"-")</f>
        <v>0</v>
      </c>
      <c r="AO1187" s="27">
        <f>IFERROR(SUMIFS('[4]BD Unidades'!$AW$3:$AW$1424,'[4]BD Unidades'!$A$3:$A$1424,$A1187),"-")</f>
        <v>0</v>
      </c>
      <c r="AP1187" s="27">
        <f>IFERROR(SUMIFS('[4]BD Unidades'!$AY$3:$AY$1424,'[4]BD Unidades'!$A$3:$A$1424,$A1187),"-")</f>
        <v>0</v>
      </c>
      <c r="AQ1187" s="25">
        <f>IFERROR(SUMIFS('[4]BD Unidades'!$AZ$3:$AZ$1424,'[4]BD Unidades'!$A$3:$A$1424,$A1187),"-")</f>
        <v>0</v>
      </c>
      <c r="AR1187" s="25">
        <f>IFERROR(SUMIFS('[4]BD Unidades'!$BA$3:$BA$1424,'[4]BD Unidades'!$A$3:$A$1424,$A1187),"-")</f>
        <v>0</v>
      </c>
      <c r="AS1187" s="28">
        <f>SUMIFS('[4]BD Unidades'!$BC$3:$BC$1424,'[4]BD Unidades'!$A$3:$A$1424,$A1187)</f>
        <v>0</v>
      </c>
      <c r="AT1187" s="28">
        <f>SUMIFS('[4]BD Unidades'!$BE$3:$BE$1424,'[4]BD Unidades'!$A$3:$A$1424,$A1187)</f>
        <v>0</v>
      </c>
      <c r="AU1187" s="29">
        <f t="shared" si="74"/>
        <v>0</v>
      </c>
      <c r="AV1187" s="30" t="str">
        <f t="shared" si="75"/>
        <v>-</v>
      </c>
      <c r="AW1187" s="25">
        <f>IFERROR(SUMIFS('[4]BD Unidades'!$BI$3:$BI$1424,'[4]BD Unidades'!$A$3:$A$1424,$A1187),"-")</f>
        <v>0</v>
      </c>
      <c r="AX1187" s="25">
        <f>IFERROR(SUMIFS('[4]BD Unidades'!$BJ$3:$BJ$1424,'[4]BD Unidades'!$A$3:$A$1424,$A1187),"-")</f>
        <v>0</v>
      </c>
    </row>
    <row r="1188" spans="1:50" ht="14.4" x14ac:dyDescent="0.3">
      <c r="A1188" s="19">
        <v>2260</v>
      </c>
      <c r="B1188" s="19" t="s">
        <v>5474</v>
      </c>
      <c r="D1188" s="19" t="s">
        <v>5475</v>
      </c>
      <c r="E1188" s="19" t="s">
        <v>5459</v>
      </c>
      <c r="F1188" s="19" t="s">
        <v>5459</v>
      </c>
      <c r="G1188" s="19" t="s">
        <v>5476</v>
      </c>
      <c r="H1188" s="19">
        <v>1</v>
      </c>
      <c r="I1188" s="19">
        <v>2024</v>
      </c>
      <c r="J1188" s="19" t="s">
        <v>45</v>
      </c>
      <c r="K1188" s="19" t="s">
        <v>5267</v>
      </c>
      <c r="L1188" s="19" t="s">
        <v>213</v>
      </c>
      <c r="M1188" s="19" t="s">
        <v>164</v>
      </c>
      <c r="N1188" s="19" t="s">
        <v>371</v>
      </c>
      <c r="O1188" s="19" t="s">
        <v>5467</v>
      </c>
      <c r="P1188" s="19" t="s">
        <v>51</v>
      </c>
      <c r="Q1188" s="19" t="s">
        <v>5477</v>
      </c>
      <c r="R1188" s="19">
        <v>0.5</v>
      </c>
      <c r="S1188" s="19">
        <v>0</v>
      </c>
      <c r="T1188" s="19">
        <v>0.5</v>
      </c>
      <c r="U1188" s="19" t="s">
        <v>397</v>
      </c>
      <c r="V1188" s="21">
        <f>_xlfn.XLOOKUP(D1188,'[4]Gen. Real'!$A$2:$A$1168,'[4]Gen. Real'!$C$2:$C$1168,"-",0)</f>
        <v>0</v>
      </c>
      <c r="W1188" s="22"/>
      <c r="X1188" s="22" t="str">
        <f>_xlfn.XLOOKUP(D1188,[4]Vertimiento!$J$2:$J$119,[4]Vertimiento!$K$2:$K$119,"-",0)</f>
        <v>-</v>
      </c>
      <c r="Y1188" s="23" t="str">
        <f t="shared" si="72"/>
        <v>-</v>
      </c>
      <c r="Z1188" s="19" t="str">
        <f>_xlfn.XLOOKUP(D1188,[4]Cmg!$I$4:$I$99,[4]Cmg!$M$4:$M$99,"----",0,1)</f>
        <v>----</v>
      </c>
      <c r="AA1188" s="19" t="str">
        <f>_xlfn.XLOOKUP(D1188,[4]Cmg!$A$4:$A$101,[4]Cmg!$B$4:$B$101,"----",0,1)</f>
        <v>----</v>
      </c>
      <c r="AB1188" s="19" t="str">
        <f>_xlfn.XLOOKUP(D1188,[4]Cmg!$E$4:$E$101,[4]Cmg!$F$4:$F$101,"----",0,1)</f>
        <v>----</v>
      </c>
      <c r="AC1188" s="19" t="str">
        <f>_xlfn.XLOOKUP(D1188,[4]Cmg!$O$4:$O$101,[4]Cmg!$P$4:$P$101,"----",0,1)</f>
        <v>----</v>
      </c>
      <c r="AD1188" s="24" t="str">
        <f>_xlfn.XLOOKUP(D1188,[4]Cmg!$S$4:$S$101,[4]Cmg!$U$4:$U$101,"----",0,1)</f>
        <v>----</v>
      </c>
      <c r="AG1188" s="25">
        <f>IFERROR(SUMIFS('[4]BD Unidades'!$AH:$AH,'[4]BD Unidades'!$A:$A,'BD Centrales 2024'!$A1188),"-")</f>
        <v>0.5</v>
      </c>
      <c r="AH1188" s="25">
        <f>SUMIFS('[4]BD Unidades'!$AJ$3:$AJ$1424,'[4]BD Unidades'!$A$3:$A$1424,$A1188)</f>
        <v>4439</v>
      </c>
      <c r="AI1188" s="25">
        <f>SUMIFS('[4]BD Unidades'!$AL$3:$AL$1424,'[4]BD Unidades'!$A$3:$A$1424,$A1188)</f>
        <v>0</v>
      </c>
      <c r="AJ1188" s="26">
        <f t="shared" si="73"/>
        <v>0</v>
      </c>
      <c r="AK1188" s="27">
        <f>IFERROR(SUMIFS('[4]BD Unidades'!$AO$3:$AO$1424,'[4]BD Unidades'!$A$3:$A$1424,$A1188),"-")</f>
        <v>0</v>
      </c>
      <c r="AL1188" s="27">
        <f>IFERROR(SUMIFS('[4]BD Unidades'!$AQ$3:$AQ$1424,'[4]BD Unidades'!$A$3:$A$1424,$A1188),"-")</f>
        <v>0</v>
      </c>
      <c r="AM1188" s="27">
        <f>IFERROR(SUMIFS('[4]BD Unidades'!$AS$3:$AS$1424,'[4]BD Unidades'!$A$3:$A$1424,$A1188),"-")</f>
        <v>0</v>
      </c>
      <c r="AN1188" s="27">
        <f>IFERROR(SUMIFS('[4]BD Unidades'!$AU$3:$AU$1424,'[4]BD Unidades'!$A$3:$A$1424,$A1188),"-")</f>
        <v>0</v>
      </c>
      <c r="AO1188" s="27">
        <f>IFERROR(SUMIFS('[4]BD Unidades'!$AW$3:$AW$1424,'[4]BD Unidades'!$A$3:$A$1424,$A1188),"-")</f>
        <v>0</v>
      </c>
      <c r="AP1188" s="27">
        <f>IFERROR(SUMIFS('[4]BD Unidades'!$AY$3:$AY$1424,'[4]BD Unidades'!$A$3:$A$1424,$A1188),"-")</f>
        <v>0</v>
      </c>
      <c r="AQ1188" s="25">
        <f>IFERROR(SUMIFS('[4]BD Unidades'!$AZ$3:$AZ$1424,'[4]BD Unidades'!$A$3:$A$1424,$A1188),"-")</f>
        <v>0.5</v>
      </c>
      <c r="AR1188" s="25">
        <f>IFERROR(SUMIFS('[4]BD Unidades'!$BA$3:$BA$1424,'[4]BD Unidades'!$A$3:$A$1424,$A1188),"-")</f>
        <v>0.5</v>
      </c>
      <c r="AS1188" s="28">
        <f>SUMIFS('[4]BD Unidades'!$BC$3:$BC$1424,'[4]BD Unidades'!$A$3:$A$1424,$A1188)</f>
        <v>1.1259E-2</v>
      </c>
      <c r="AT1188" s="28">
        <f>SUMIFS('[4]BD Unidades'!$BE$3:$BE$1424,'[4]BD Unidades'!$A$3:$A$1424,$A1188)</f>
        <v>1</v>
      </c>
      <c r="AU1188" s="29">
        <f t="shared" si="74"/>
        <v>0.98874099999999998</v>
      </c>
      <c r="AV1188" s="30">
        <f t="shared" si="75"/>
        <v>0</v>
      </c>
      <c r="AW1188" s="25">
        <f>IFERROR(SUMIFS('[4]BD Unidades'!$BI$3:$BI$1424,'[4]BD Unidades'!$A$3:$A$1424,$A1188),"-")</f>
        <v>0.24988672814207633</v>
      </c>
      <c r="AX1188" s="25">
        <f>IFERROR(SUMIFS('[4]BD Unidades'!$BJ$3:$BJ$1424,'[4]BD Unidades'!$A$3:$A$1424,$A1188),"-")</f>
        <v>0.16058794495929427</v>
      </c>
    </row>
    <row r="1189" spans="1:50" ht="14.4" x14ac:dyDescent="0.3">
      <c r="A1189" s="19">
        <v>2291</v>
      </c>
      <c r="B1189" s="19" t="s">
        <v>5440</v>
      </c>
      <c r="D1189" s="19" t="s">
        <v>5441</v>
      </c>
      <c r="E1189" s="19" t="s">
        <v>5442</v>
      </c>
      <c r="F1189" s="19" t="s">
        <v>5442</v>
      </c>
      <c r="G1189" s="19" t="s">
        <v>5443</v>
      </c>
      <c r="H1189" s="19">
        <v>5</v>
      </c>
      <c r="I1189" s="19">
        <v>2024</v>
      </c>
      <c r="J1189" s="19" t="s">
        <v>45</v>
      </c>
      <c r="K1189" s="19" t="s">
        <v>5267</v>
      </c>
      <c r="L1189" s="19" t="s">
        <v>213</v>
      </c>
      <c r="M1189" s="19" t="s">
        <v>164</v>
      </c>
      <c r="N1189" s="19" t="s">
        <v>2819</v>
      </c>
      <c r="O1189" s="19" t="s">
        <v>2917</v>
      </c>
      <c r="P1189" s="19" t="s">
        <v>51</v>
      </c>
      <c r="Q1189" s="19" t="s">
        <v>5444</v>
      </c>
      <c r="R1189" s="19">
        <v>3</v>
      </c>
      <c r="S1189" s="19">
        <v>0</v>
      </c>
      <c r="T1189" s="19">
        <v>3</v>
      </c>
      <c r="U1189" s="19" t="s">
        <v>397</v>
      </c>
      <c r="V1189" s="21">
        <f>_xlfn.XLOOKUP(D1189,'[4]Gen. Real'!$A$2:$A$1168,'[4]Gen. Real'!$C$2:$C$1168,"-",0)</f>
        <v>5.5000000000000014E-4</v>
      </c>
      <c r="W1189" s="22"/>
      <c r="X1189" s="22" t="str">
        <f>_xlfn.XLOOKUP(D1189,[4]Vertimiento!$J$2:$J$119,[4]Vertimiento!$K$2:$K$119,"-",0)</f>
        <v>-</v>
      </c>
      <c r="Y1189" s="23" t="str">
        <f t="shared" si="72"/>
        <v>-</v>
      </c>
      <c r="Z1189" s="19" t="str">
        <f>_xlfn.XLOOKUP(D1189,[4]Cmg!$I$4:$I$99,[4]Cmg!$M$4:$M$99,"----",0,1)</f>
        <v>----</v>
      </c>
      <c r="AA1189" s="19" t="str">
        <f>_xlfn.XLOOKUP(D1189,[4]Cmg!$A$4:$A$101,[4]Cmg!$B$4:$B$101,"----",0,1)</f>
        <v>----</v>
      </c>
      <c r="AB1189" s="19" t="str">
        <f>_xlfn.XLOOKUP(D1189,[4]Cmg!$E$4:$E$101,[4]Cmg!$F$4:$F$101,"----",0,1)</f>
        <v>----</v>
      </c>
      <c r="AC1189" s="19" t="str">
        <f>_xlfn.XLOOKUP(D1189,[4]Cmg!$O$4:$O$101,[4]Cmg!$P$4:$P$101,"----",0,1)</f>
        <v>----</v>
      </c>
      <c r="AD1189" s="24" t="str">
        <f>_xlfn.XLOOKUP(D1189,[4]Cmg!$S$4:$S$101,[4]Cmg!$U$4:$U$101,"----",0,1)</f>
        <v>----</v>
      </c>
      <c r="AG1189" s="25">
        <f>IFERROR(SUMIFS('[4]BD Unidades'!$AH:$AH,'[4]BD Unidades'!$A:$A,'BD Centrales 2024'!$A1189),"-")</f>
        <v>3</v>
      </c>
      <c r="AH1189" s="25">
        <f>SUMIFS('[4]BD Unidades'!$AJ$3:$AJ$1424,'[4]BD Unidades'!$A$3:$A$1424,$A1189)</f>
        <v>48</v>
      </c>
      <c r="AI1189" s="25">
        <f>SUMIFS('[4]BD Unidades'!$AL$3:$AL$1424,'[4]BD Unidades'!$A$3:$A$1424,$A1189)</f>
        <v>0</v>
      </c>
      <c r="AJ1189" s="26">
        <f t="shared" si="73"/>
        <v>0</v>
      </c>
      <c r="AK1189" s="27">
        <f>IFERROR(SUMIFS('[4]BD Unidades'!$AO$3:$AO$1424,'[4]BD Unidades'!$A$3:$A$1424,$A1189),"-")</f>
        <v>0</v>
      </c>
      <c r="AL1189" s="27">
        <f>IFERROR(SUMIFS('[4]BD Unidades'!$AQ$3:$AQ$1424,'[4]BD Unidades'!$A$3:$A$1424,$A1189),"-")</f>
        <v>0</v>
      </c>
      <c r="AM1189" s="27">
        <f>IFERROR(SUMIFS('[4]BD Unidades'!$AS$3:$AS$1424,'[4]BD Unidades'!$A$3:$A$1424,$A1189),"-")</f>
        <v>0</v>
      </c>
      <c r="AN1189" s="27">
        <f>IFERROR(SUMIFS('[4]BD Unidades'!$AU$3:$AU$1424,'[4]BD Unidades'!$A$3:$A$1424,$A1189),"-")</f>
        <v>0</v>
      </c>
      <c r="AO1189" s="27">
        <f>IFERROR(SUMIFS('[4]BD Unidades'!$AW$3:$AW$1424,'[4]BD Unidades'!$A$3:$A$1424,$A1189),"-")</f>
        <v>0</v>
      </c>
      <c r="AP1189" s="27">
        <f>IFERROR(SUMIFS('[4]BD Unidades'!$AY$3:$AY$1424,'[4]BD Unidades'!$A$3:$A$1424,$A1189),"-")</f>
        <v>0</v>
      </c>
      <c r="AQ1189" s="25">
        <f>IFERROR(SUMIFS('[4]BD Unidades'!$AZ$3:$AZ$1424,'[4]BD Unidades'!$A$3:$A$1424,$A1189),"-")</f>
        <v>3</v>
      </c>
      <c r="AR1189" s="25">
        <f>IFERROR(SUMIFS('[4]BD Unidades'!$BA$3:$BA$1424,'[4]BD Unidades'!$A$3:$A$1424,$A1189),"-")</f>
        <v>3</v>
      </c>
      <c r="AS1189" s="28">
        <f>SUMIFS('[4]BD Unidades'!$BC$3:$BC$1424,'[4]BD Unidades'!$A$3:$A$1424,$A1189)</f>
        <v>1.1259E-2</v>
      </c>
      <c r="AT1189" s="28">
        <f>SUMIFS('[4]BD Unidades'!$BE$3:$BE$1424,'[4]BD Unidades'!$A$3:$A$1424,$A1189)</f>
        <v>1</v>
      </c>
      <c r="AU1189" s="29">
        <f t="shared" si="74"/>
        <v>0.98874099999999998</v>
      </c>
      <c r="AV1189" s="30">
        <f t="shared" si="75"/>
        <v>0</v>
      </c>
      <c r="AW1189" s="25">
        <f>IFERROR(SUMIFS('[4]BD Unidades'!$BI$3:$BI$1424,'[4]BD Unidades'!$A$3:$A$1424,$A1189),"-")</f>
        <v>1.6208868852459014E-2</v>
      </c>
      <c r="AX1189" s="25">
        <f>IFERROR(SUMIFS('[4]BD Unidades'!$BJ$3:$BJ$1424,'[4]BD Unidades'!$A$3:$A$1424,$A1189),"-")</f>
        <v>1.0416515348710985E-2</v>
      </c>
    </row>
    <row r="1190" spans="1:50" ht="14.4" x14ac:dyDescent="0.3">
      <c r="A1190" s="19">
        <v>2338</v>
      </c>
      <c r="B1190" s="19" t="s">
        <v>5964</v>
      </c>
      <c r="D1190" s="19" t="s">
        <v>5965</v>
      </c>
      <c r="E1190" s="19" t="s">
        <v>2970</v>
      </c>
      <c r="F1190" s="19" t="s">
        <v>2971</v>
      </c>
      <c r="G1190" s="19" t="s">
        <v>5966</v>
      </c>
      <c r="H1190" s="19">
        <v>3</v>
      </c>
      <c r="I1190" s="19">
        <v>2024</v>
      </c>
      <c r="J1190" s="19" t="s">
        <v>45</v>
      </c>
      <c r="K1190" s="19" t="s">
        <v>5267</v>
      </c>
      <c r="L1190" s="19" t="s">
        <v>47</v>
      </c>
      <c r="M1190" s="19" t="s">
        <v>82</v>
      </c>
      <c r="N1190" s="19" t="s">
        <v>83</v>
      </c>
      <c r="O1190" s="19" t="s">
        <v>84</v>
      </c>
      <c r="P1190" s="19" t="s">
        <v>51</v>
      </c>
      <c r="Q1190" s="19" t="s">
        <v>5968</v>
      </c>
      <c r="R1190" s="19">
        <v>2.472</v>
      </c>
      <c r="S1190" s="19">
        <v>10</v>
      </c>
      <c r="T1190" s="19">
        <v>2.2248000000000001</v>
      </c>
      <c r="U1190" s="19">
        <v>0.2472</v>
      </c>
      <c r="V1190" s="21" t="str">
        <f>_xlfn.XLOOKUP(D1190,'[4]Gen. Real'!$A$2:$A$1168,'[4]Gen. Real'!$C$2:$C$1168,"-",0)</f>
        <v>-</v>
      </c>
      <c r="W1190" s="22"/>
      <c r="X1190" s="22" t="str">
        <f>_xlfn.XLOOKUP(D1190,[4]Vertimiento!$J$2:$J$119,[4]Vertimiento!$K$2:$K$119,"-",0)</f>
        <v>-</v>
      </c>
      <c r="Y1190" s="23" t="str">
        <f t="shared" si="72"/>
        <v>-</v>
      </c>
      <c r="Z1190" s="19" t="str">
        <f>_xlfn.XLOOKUP(D1190,[4]Cmg!$I$4:$I$99,[4]Cmg!$M$4:$M$99,"----",0,1)</f>
        <v>----</v>
      </c>
      <c r="AA1190" s="19" t="str">
        <f>_xlfn.XLOOKUP(D1190,[4]Cmg!$A$4:$A$101,[4]Cmg!$B$4:$B$101,"----",0,1)</f>
        <v>----</v>
      </c>
      <c r="AB1190" s="19" t="str">
        <f>_xlfn.XLOOKUP(D1190,[4]Cmg!$E$4:$E$101,[4]Cmg!$F$4:$F$101,"----",0,1)</f>
        <v>----</v>
      </c>
      <c r="AC1190" s="19" t="str">
        <f>_xlfn.XLOOKUP(D1190,[4]Cmg!$O$4:$O$101,[4]Cmg!$P$4:$P$101,"----",0,1)</f>
        <v>----</v>
      </c>
      <c r="AD1190" s="24" t="str">
        <f>_xlfn.XLOOKUP(D1190,[4]Cmg!$S$4:$S$101,[4]Cmg!$U$4:$U$101,"----",0,1)</f>
        <v>----</v>
      </c>
      <c r="AG1190" s="25">
        <f>IFERROR(SUMIFS('[4]BD Unidades'!$AH:$AH,'[4]BD Unidades'!$A:$A,'BD Centrales 2024'!$A1190),"-")</f>
        <v>0</v>
      </c>
      <c r="AH1190" s="25">
        <f>SUMIFS('[4]BD Unidades'!$AJ$3:$AJ$1424,'[4]BD Unidades'!$A$3:$A$1424,$A1190)</f>
        <v>0</v>
      </c>
      <c r="AI1190" s="25">
        <f>SUMIFS('[4]BD Unidades'!$AL$3:$AL$1424,'[4]BD Unidades'!$A$3:$A$1424,$A1190)</f>
        <v>0</v>
      </c>
      <c r="AJ1190" s="26" t="str">
        <f t="shared" si="73"/>
        <v>-</v>
      </c>
      <c r="AK1190" s="27">
        <f>IFERROR(SUMIFS('[4]BD Unidades'!$AO$3:$AO$1424,'[4]BD Unidades'!$A$3:$A$1424,$A1190),"-")</f>
        <v>0</v>
      </c>
      <c r="AL1190" s="27">
        <f>IFERROR(SUMIFS('[4]BD Unidades'!$AQ$3:$AQ$1424,'[4]BD Unidades'!$A$3:$A$1424,$A1190),"-")</f>
        <v>0</v>
      </c>
      <c r="AM1190" s="27">
        <f>IFERROR(SUMIFS('[4]BD Unidades'!$AS$3:$AS$1424,'[4]BD Unidades'!$A$3:$A$1424,$A1190),"-")</f>
        <v>0</v>
      </c>
      <c r="AN1190" s="27">
        <f>IFERROR(SUMIFS('[4]BD Unidades'!$AU$3:$AU$1424,'[4]BD Unidades'!$A$3:$A$1424,$A1190),"-")</f>
        <v>0</v>
      </c>
      <c r="AO1190" s="27">
        <f>IFERROR(SUMIFS('[4]BD Unidades'!$AW$3:$AW$1424,'[4]BD Unidades'!$A$3:$A$1424,$A1190),"-")</f>
        <v>0</v>
      </c>
      <c r="AP1190" s="27">
        <f>IFERROR(SUMIFS('[4]BD Unidades'!$AY$3:$AY$1424,'[4]BD Unidades'!$A$3:$A$1424,$A1190),"-")</f>
        <v>0</v>
      </c>
      <c r="AQ1190" s="25">
        <f>IFERROR(SUMIFS('[4]BD Unidades'!$AZ$3:$AZ$1424,'[4]BD Unidades'!$A$3:$A$1424,$A1190),"-")</f>
        <v>0</v>
      </c>
      <c r="AR1190" s="25">
        <f>IFERROR(SUMIFS('[4]BD Unidades'!$BA$3:$BA$1424,'[4]BD Unidades'!$A$3:$A$1424,$A1190),"-")</f>
        <v>0</v>
      </c>
      <c r="AS1190" s="28">
        <f>SUMIFS('[4]BD Unidades'!$BC$3:$BC$1424,'[4]BD Unidades'!$A$3:$A$1424,$A1190)</f>
        <v>0</v>
      </c>
      <c r="AT1190" s="28">
        <f>SUMIFS('[4]BD Unidades'!$BE$3:$BE$1424,'[4]BD Unidades'!$A$3:$A$1424,$A1190)</f>
        <v>0</v>
      </c>
      <c r="AU1190" s="29">
        <f t="shared" si="74"/>
        <v>0</v>
      </c>
      <c r="AV1190" s="30">
        <f t="shared" si="75"/>
        <v>0.1</v>
      </c>
      <c r="AW1190" s="25">
        <f>IFERROR(SUMIFS('[4]BD Unidades'!$BI$3:$BI$1424,'[4]BD Unidades'!$A$3:$A$1424,$A1190),"-")</f>
        <v>0</v>
      </c>
      <c r="AX1190" s="25">
        <f>IFERROR(SUMIFS('[4]BD Unidades'!$BJ$3:$BJ$1424,'[4]BD Unidades'!$A$3:$A$1424,$A1190),"-")</f>
        <v>0</v>
      </c>
    </row>
    <row r="1191" spans="1:50" ht="14.4" x14ac:dyDescent="0.3">
      <c r="A1191" s="19">
        <v>2339</v>
      </c>
      <c r="B1191" s="19" t="s">
        <v>5657</v>
      </c>
      <c r="D1191" s="19" t="s">
        <v>5658</v>
      </c>
      <c r="E1191" s="19" t="s">
        <v>2970</v>
      </c>
      <c r="F1191" s="19" t="s">
        <v>2971</v>
      </c>
      <c r="G1191" s="19" t="s">
        <v>5659</v>
      </c>
      <c r="H1191" s="19">
        <v>3</v>
      </c>
      <c r="I1191" s="19">
        <v>2024</v>
      </c>
      <c r="J1191" s="19" t="s">
        <v>45</v>
      </c>
      <c r="K1191" s="19" t="s">
        <v>5267</v>
      </c>
      <c r="L1191" s="19" t="s">
        <v>47</v>
      </c>
      <c r="M1191" s="19" t="s">
        <v>82</v>
      </c>
      <c r="N1191" s="19" t="s">
        <v>83</v>
      </c>
      <c r="O1191" s="19" t="s">
        <v>84</v>
      </c>
      <c r="P1191" s="19" t="s">
        <v>51</v>
      </c>
      <c r="Q1191" s="19" t="s">
        <v>5661</v>
      </c>
      <c r="R1191" s="19">
        <v>2.9380000000000002</v>
      </c>
      <c r="S1191" s="19">
        <v>10</v>
      </c>
      <c r="T1191" s="19">
        <v>2.6432000000000002</v>
      </c>
      <c r="U1191" s="19">
        <v>0.26640000000000003</v>
      </c>
      <c r="V1191" s="21" t="str">
        <f>_xlfn.XLOOKUP(D1191,'[4]Gen. Real'!$A$2:$A$1168,'[4]Gen. Real'!$C$2:$C$1168,"-",0)</f>
        <v>-</v>
      </c>
      <c r="W1191" s="22"/>
      <c r="X1191" s="22" t="str">
        <f>_xlfn.XLOOKUP(D1191,[4]Vertimiento!$J$2:$J$119,[4]Vertimiento!$K$2:$K$119,"-",0)</f>
        <v>-</v>
      </c>
      <c r="Y1191" s="23" t="str">
        <f t="shared" si="72"/>
        <v>-</v>
      </c>
      <c r="Z1191" s="19" t="str">
        <f>_xlfn.XLOOKUP(D1191,[4]Cmg!$I$4:$I$99,[4]Cmg!$M$4:$M$99,"----",0,1)</f>
        <v>----</v>
      </c>
      <c r="AA1191" s="19" t="str">
        <f>_xlfn.XLOOKUP(D1191,[4]Cmg!$A$4:$A$101,[4]Cmg!$B$4:$B$101,"----",0,1)</f>
        <v>----</v>
      </c>
      <c r="AB1191" s="19" t="str">
        <f>_xlfn.XLOOKUP(D1191,[4]Cmg!$E$4:$E$101,[4]Cmg!$F$4:$F$101,"----",0,1)</f>
        <v>----</v>
      </c>
      <c r="AC1191" s="19" t="str">
        <f>_xlfn.XLOOKUP(D1191,[4]Cmg!$O$4:$O$101,[4]Cmg!$P$4:$P$101,"----",0,1)</f>
        <v>----</v>
      </c>
      <c r="AD1191" s="24" t="str">
        <f>_xlfn.XLOOKUP(D1191,[4]Cmg!$S$4:$S$101,[4]Cmg!$U$4:$U$101,"----",0,1)</f>
        <v>----</v>
      </c>
      <c r="AG1191" s="25">
        <f>IFERROR(SUMIFS('[4]BD Unidades'!$AH:$AH,'[4]BD Unidades'!$A:$A,'BD Centrales 2024'!$A1191),"-")</f>
        <v>0</v>
      </c>
      <c r="AH1191" s="25">
        <f>SUMIFS('[4]BD Unidades'!$AJ$3:$AJ$1424,'[4]BD Unidades'!$A$3:$A$1424,$A1191)</f>
        <v>0</v>
      </c>
      <c r="AI1191" s="25">
        <f>SUMIFS('[4]BD Unidades'!$AL$3:$AL$1424,'[4]BD Unidades'!$A$3:$A$1424,$A1191)</f>
        <v>0</v>
      </c>
      <c r="AJ1191" s="26" t="str">
        <f t="shared" si="73"/>
        <v>-</v>
      </c>
      <c r="AK1191" s="27">
        <f>IFERROR(SUMIFS('[4]BD Unidades'!$AO$3:$AO$1424,'[4]BD Unidades'!$A$3:$A$1424,$A1191),"-")</f>
        <v>0</v>
      </c>
      <c r="AL1191" s="27">
        <f>IFERROR(SUMIFS('[4]BD Unidades'!$AQ$3:$AQ$1424,'[4]BD Unidades'!$A$3:$A$1424,$A1191),"-")</f>
        <v>0</v>
      </c>
      <c r="AM1191" s="27">
        <f>IFERROR(SUMIFS('[4]BD Unidades'!$AS$3:$AS$1424,'[4]BD Unidades'!$A$3:$A$1424,$A1191),"-")</f>
        <v>0</v>
      </c>
      <c r="AN1191" s="27">
        <f>IFERROR(SUMIFS('[4]BD Unidades'!$AU$3:$AU$1424,'[4]BD Unidades'!$A$3:$A$1424,$A1191),"-")</f>
        <v>0</v>
      </c>
      <c r="AO1191" s="27">
        <f>IFERROR(SUMIFS('[4]BD Unidades'!$AW$3:$AW$1424,'[4]BD Unidades'!$A$3:$A$1424,$A1191),"-")</f>
        <v>0</v>
      </c>
      <c r="AP1191" s="27">
        <f>IFERROR(SUMIFS('[4]BD Unidades'!$AY$3:$AY$1424,'[4]BD Unidades'!$A$3:$A$1424,$A1191),"-")</f>
        <v>0</v>
      </c>
      <c r="AQ1191" s="25">
        <f>IFERROR(SUMIFS('[4]BD Unidades'!$AZ$3:$AZ$1424,'[4]BD Unidades'!$A$3:$A$1424,$A1191),"-")</f>
        <v>0</v>
      </c>
      <c r="AR1191" s="25">
        <f>IFERROR(SUMIFS('[4]BD Unidades'!$BA$3:$BA$1424,'[4]BD Unidades'!$A$3:$A$1424,$A1191),"-")</f>
        <v>0</v>
      </c>
      <c r="AS1191" s="28">
        <f>SUMIFS('[4]BD Unidades'!$BC$3:$BC$1424,'[4]BD Unidades'!$A$3:$A$1424,$A1191)</f>
        <v>0</v>
      </c>
      <c r="AT1191" s="28">
        <f>SUMIFS('[4]BD Unidades'!$BE$3:$BE$1424,'[4]BD Unidades'!$A$3:$A$1424,$A1191)</f>
        <v>0</v>
      </c>
      <c r="AU1191" s="29">
        <f t="shared" si="74"/>
        <v>0</v>
      </c>
      <c r="AV1191" s="30">
        <f t="shared" si="75"/>
        <v>0.1</v>
      </c>
      <c r="AW1191" s="25">
        <f>IFERROR(SUMIFS('[4]BD Unidades'!$BI$3:$BI$1424,'[4]BD Unidades'!$A$3:$A$1424,$A1191),"-")</f>
        <v>0</v>
      </c>
      <c r="AX1191" s="25">
        <f>IFERROR(SUMIFS('[4]BD Unidades'!$BJ$3:$BJ$1424,'[4]BD Unidades'!$A$3:$A$1424,$A1191),"-")</f>
        <v>0</v>
      </c>
    </row>
    <row r="1192" spans="1:50" ht="14.4" x14ac:dyDescent="0.3">
      <c r="A1192" s="19">
        <v>2373</v>
      </c>
      <c r="B1192" s="19" t="s">
        <v>5881</v>
      </c>
      <c r="D1192" s="19" t="s">
        <v>5882</v>
      </c>
      <c r="E1192" s="19" t="s">
        <v>5072</v>
      </c>
      <c r="F1192" s="19" t="s">
        <v>5513</v>
      </c>
      <c r="G1192" s="19" t="s">
        <v>5883</v>
      </c>
      <c r="H1192" s="19">
        <v>5</v>
      </c>
      <c r="I1192" s="19">
        <v>2024</v>
      </c>
      <c r="J1192" s="19" t="s">
        <v>45</v>
      </c>
      <c r="K1192" s="19" t="s">
        <v>5267</v>
      </c>
      <c r="L1192" s="19" t="s">
        <v>213</v>
      </c>
      <c r="M1192" s="19" t="s">
        <v>82</v>
      </c>
      <c r="N1192" s="19" t="s">
        <v>83</v>
      </c>
      <c r="O1192" s="19" t="s">
        <v>5885</v>
      </c>
      <c r="P1192" s="19" t="s">
        <v>51</v>
      </c>
      <c r="Q1192" s="19" t="s">
        <v>5886</v>
      </c>
      <c r="R1192" s="19">
        <v>3</v>
      </c>
      <c r="S1192" s="19">
        <v>0</v>
      </c>
      <c r="T1192" s="19">
        <v>3</v>
      </c>
      <c r="U1192" s="19" t="s">
        <v>397</v>
      </c>
      <c r="V1192" s="21">
        <f>_xlfn.XLOOKUP(D1192,'[4]Gen. Real'!$A$2:$A$1168,'[4]Gen. Real'!$C$2:$C$1168,"-",0)</f>
        <v>2.16E-3</v>
      </c>
      <c r="W1192" s="22"/>
      <c r="X1192" s="22" t="str">
        <f>_xlfn.XLOOKUP(D1192,[4]Vertimiento!$J$2:$J$119,[4]Vertimiento!$K$2:$K$119,"-",0)</f>
        <v>-</v>
      </c>
      <c r="Y1192" s="23" t="str">
        <f t="shared" si="72"/>
        <v>-</v>
      </c>
      <c r="Z1192" s="19" t="str">
        <f>_xlfn.XLOOKUP(D1192,[4]Cmg!$I$4:$I$99,[4]Cmg!$M$4:$M$99,"----",0,1)</f>
        <v>----</v>
      </c>
      <c r="AA1192" s="19" t="str">
        <f>_xlfn.XLOOKUP(D1192,[4]Cmg!$A$4:$A$101,[4]Cmg!$B$4:$B$101,"----",0,1)</f>
        <v>----</v>
      </c>
      <c r="AB1192" s="19" t="str">
        <f>_xlfn.XLOOKUP(D1192,[4]Cmg!$E$4:$E$101,[4]Cmg!$F$4:$F$101,"----",0,1)</f>
        <v>----</v>
      </c>
      <c r="AC1192" s="19" t="str">
        <f>_xlfn.XLOOKUP(D1192,[4]Cmg!$O$4:$O$101,[4]Cmg!$P$4:$P$101,"----",0,1)</f>
        <v>----</v>
      </c>
      <c r="AD1192" s="24" t="str">
        <f>_xlfn.XLOOKUP(D1192,[4]Cmg!$S$4:$S$101,[4]Cmg!$U$4:$U$101,"----",0,1)</f>
        <v>----</v>
      </c>
      <c r="AG1192" s="25">
        <f>IFERROR(SUMIFS('[4]BD Unidades'!$AH:$AH,'[4]BD Unidades'!$A:$A,'BD Centrales 2024'!$A1192),"-")</f>
        <v>3</v>
      </c>
      <c r="AH1192" s="25">
        <f>SUMIFS('[4]BD Unidades'!$AJ$3:$AJ$1424,'[4]BD Unidades'!$A$3:$A$1424,$A1192)</f>
        <v>336</v>
      </c>
      <c r="AI1192" s="25">
        <f>SUMIFS('[4]BD Unidades'!$AL$3:$AL$1424,'[4]BD Unidades'!$A$3:$A$1424,$A1192)</f>
        <v>0</v>
      </c>
      <c r="AJ1192" s="26">
        <f t="shared" si="73"/>
        <v>0</v>
      </c>
      <c r="AK1192" s="27">
        <f>IFERROR(SUMIFS('[4]BD Unidades'!$AO$3:$AO$1424,'[4]BD Unidades'!$A$3:$A$1424,$A1192),"-")</f>
        <v>0</v>
      </c>
      <c r="AL1192" s="27">
        <f>IFERROR(SUMIFS('[4]BD Unidades'!$AQ$3:$AQ$1424,'[4]BD Unidades'!$A$3:$A$1424,$A1192),"-")</f>
        <v>0</v>
      </c>
      <c r="AM1192" s="27">
        <f>IFERROR(SUMIFS('[4]BD Unidades'!$AS$3:$AS$1424,'[4]BD Unidades'!$A$3:$A$1424,$A1192),"-")</f>
        <v>0</v>
      </c>
      <c r="AN1192" s="27">
        <f>IFERROR(SUMIFS('[4]BD Unidades'!$AU$3:$AU$1424,'[4]BD Unidades'!$A$3:$A$1424,$A1192),"-")</f>
        <v>0</v>
      </c>
      <c r="AO1192" s="27">
        <f>IFERROR(SUMIFS('[4]BD Unidades'!$AW$3:$AW$1424,'[4]BD Unidades'!$A$3:$A$1424,$A1192),"-")</f>
        <v>0</v>
      </c>
      <c r="AP1192" s="27">
        <f>IFERROR(SUMIFS('[4]BD Unidades'!$AY$3:$AY$1424,'[4]BD Unidades'!$A$3:$A$1424,$A1192),"-")</f>
        <v>0</v>
      </c>
      <c r="AQ1192" s="25">
        <f>IFERROR(SUMIFS('[4]BD Unidades'!$AZ$3:$AZ$1424,'[4]BD Unidades'!$A$3:$A$1424,$A1192),"-")</f>
        <v>3</v>
      </c>
      <c r="AR1192" s="25">
        <f>IFERROR(SUMIFS('[4]BD Unidades'!$BA$3:$BA$1424,'[4]BD Unidades'!$A$3:$A$1424,$A1192),"-")</f>
        <v>3</v>
      </c>
      <c r="AS1192" s="28">
        <f>SUMIFS('[4]BD Unidades'!$BC$3:$BC$1424,'[4]BD Unidades'!$A$3:$A$1424,$A1192)</f>
        <v>1.1259E-2</v>
      </c>
      <c r="AT1192" s="28">
        <f>SUMIFS('[4]BD Unidades'!$BE$3:$BE$1424,'[4]BD Unidades'!$A$3:$A$1424,$A1192)</f>
        <v>1</v>
      </c>
      <c r="AU1192" s="29">
        <f t="shared" si="74"/>
        <v>0.98874099999999998</v>
      </c>
      <c r="AV1192" s="30">
        <f t="shared" si="75"/>
        <v>0</v>
      </c>
      <c r="AW1192" s="25">
        <f>IFERROR(SUMIFS('[4]BD Unidades'!$BI$3:$BI$1424,'[4]BD Unidades'!$A$3:$A$1424,$A1192),"-")</f>
        <v>0.11346208196721311</v>
      </c>
      <c r="AX1192" s="25">
        <f>IFERROR(SUMIFS('[4]BD Unidades'!$BJ$3:$BJ$1424,'[4]BD Unidades'!$A$3:$A$1424,$A1192),"-")</f>
        <v>6.8661430704266502E-2</v>
      </c>
    </row>
    <row r="1193" spans="1:50" ht="14.4" x14ac:dyDescent="0.3">
      <c r="A1193" s="19">
        <v>2404</v>
      </c>
      <c r="B1193" s="19" t="s">
        <v>5887</v>
      </c>
      <c r="D1193" s="19" t="s">
        <v>5888</v>
      </c>
      <c r="E1193" s="19" t="s">
        <v>5072</v>
      </c>
      <c r="F1193" s="19" t="s">
        <v>5889</v>
      </c>
      <c r="G1193" s="19" t="s">
        <v>5890</v>
      </c>
      <c r="H1193" s="19">
        <v>9</v>
      </c>
      <c r="I1193" s="19">
        <v>2024</v>
      </c>
      <c r="J1193" s="19" t="s">
        <v>45</v>
      </c>
      <c r="K1193" s="19" t="s">
        <v>5267</v>
      </c>
      <c r="L1193" s="19" t="s">
        <v>213</v>
      </c>
      <c r="M1193" s="19" t="s">
        <v>82</v>
      </c>
      <c r="N1193" s="19" t="s">
        <v>197</v>
      </c>
      <c r="O1193" s="19" t="s">
        <v>197</v>
      </c>
      <c r="P1193" s="19" t="s">
        <v>51</v>
      </c>
      <c r="Q1193" s="19" t="s">
        <v>5891</v>
      </c>
      <c r="R1193" s="19">
        <v>9.01</v>
      </c>
      <c r="S1193" s="19">
        <v>0.11</v>
      </c>
      <c r="T1193" s="19">
        <v>9</v>
      </c>
      <c r="U1193" s="19" t="s">
        <v>397</v>
      </c>
      <c r="V1193" s="21" t="str">
        <f>_xlfn.XLOOKUP(D1193,'[4]Gen. Real'!$A$2:$A$1168,'[4]Gen. Real'!$C$2:$C$1168,"-",0)</f>
        <v>-</v>
      </c>
      <c r="W1193" s="22"/>
      <c r="X1193" s="22" t="str">
        <f>_xlfn.XLOOKUP(D1193,[4]Vertimiento!$J$2:$J$119,[4]Vertimiento!$K$2:$K$119,"-",0)</f>
        <v>-</v>
      </c>
      <c r="Y1193" s="23" t="str">
        <f t="shared" si="72"/>
        <v>-</v>
      </c>
      <c r="Z1193" s="19" t="str">
        <f>_xlfn.XLOOKUP(D1193,[4]Cmg!$I$4:$I$99,[4]Cmg!$M$4:$M$99,"----",0,1)</f>
        <v>----</v>
      </c>
      <c r="AA1193" s="19" t="str">
        <f>_xlfn.XLOOKUP(D1193,[4]Cmg!$A$4:$A$101,[4]Cmg!$B$4:$B$101,"----",0,1)</f>
        <v>----</v>
      </c>
      <c r="AB1193" s="19" t="str">
        <f>_xlfn.XLOOKUP(D1193,[4]Cmg!$E$4:$E$101,[4]Cmg!$F$4:$F$101,"----",0,1)</f>
        <v>----</v>
      </c>
      <c r="AC1193" s="19" t="str">
        <f>_xlfn.XLOOKUP(D1193,[4]Cmg!$O$4:$O$101,[4]Cmg!$P$4:$P$101,"----",0,1)</f>
        <v>----</v>
      </c>
      <c r="AD1193" s="24" t="str">
        <f>_xlfn.XLOOKUP(D1193,[4]Cmg!$S$4:$S$101,[4]Cmg!$U$4:$U$101,"----",0,1)</f>
        <v>----</v>
      </c>
      <c r="AG1193" s="25">
        <f>IFERROR(SUMIFS('[4]BD Unidades'!$AH:$AH,'[4]BD Unidades'!$A:$A,'BD Centrales 2024'!$A1193),"-")</f>
        <v>0</v>
      </c>
      <c r="AH1193" s="25">
        <f>SUMIFS('[4]BD Unidades'!$AJ$3:$AJ$1424,'[4]BD Unidades'!$A$3:$A$1424,$A1193)</f>
        <v>0</v>
      </c>
      <c r="AI1193" s="25">
        <f>SUMIFS('[4]BD Unidades'!$AL$3:$AL$1424,'[4]BD Unidades'!$A$3:$A$1424,$A1193)</f>
        <v>0</v>
      </c>
      <c r="AJ1193" s="26" t="str">
        <f t="shared" si="73"/>
        <v>-</v>
      </c>
      <c r="AK1193" s="27">
        <f>IFERROR(SUMIFS('[4]BD Unidades'!$AO$3:$AO$1424,'[4]BD Unidades'!$A$3:$A$1424,$A1193),"-")</f>
        <v>0</v>
      </c>
      <c r="AL1193" s="27">
        <f>IFERROR(SUMIFS('[4]BD Unidades'!$AQ$3:$AQ$1424,'[4]BD Unidades'!$A$3:$A$1424,$A1193),"-")</f>
        <v>0</v>
      </c>
      <c r="AM1193" s="27">
        <f>IFERROR(SUMIFS('[4]BD Unidades'!$AS$3:$AS$1424,'[4]BD Unidades'!$A$3:$A$1424,$A1193),"-")</f>
        <v>0</v>
      </c>
      <c r="AN1193" s="27">
        <f>IFERROR(SUMIFS('[4]BD Unidades'!$AU$3:$AU$1424,'[4]BD Unidades'!$A$3:$A$1424,$A1193),"-")</f>
        <v>0</v>
      </c>
      <c r="AO1193" s="27">
        <f>IFERROR(SUMIFS('[4]BD Unidades'!$AW$3:$AW$1424,'[4]BD Unidades'!$A$3:$A$1424,$A1193),"-")</f>
        <v>0</v>
      </c>
      <c r="AP1193" s="27">
        <f>IFERROR(SUMIFS('[4]BD Unidades'!$AY$3:$AY$1424,'[4]BD Unidades'!$A$3:$A$1424,$A1193),"-")</f>
        <v>0</v>
      </c>
      <c r="AQ1193" s="25">
        <f>IFERROR(SUMIFS('[4]BD Unidades'!$AZ$3:$AZ$1424,'[4]BD Unidades'!$A$3:$A$1424,$A1193),"-")</f>
        <v>0</v>
      </c>
      <c r="AR1193" s="25">
        <f>IFERROR(SUMIFS('[4]BD Unidades'!$BA$3:$BA$1424,'[4]BD Unidades'!$A$3:$A$1424,$A1193),"-")</f>
        <v>0</v>
      </c>
      <c r="AS1193" s="28">
        <f>SUMIFS('[4]BD Unidades'!$BC$3:$BC$1424,'[4]BD Unidades'!$A$3:$A$1424,$A1193)</f>
        <v>0</v>
      </c>
      <c r="AT1193" s="28">
        <f>SUMIFS('[4]BD Unidades'!$BE$3:$BE$1424,'[4]BD Unidades'!$A$3:$A$1424,$A1193)</f>
        <v>0</v>
      </c>
      <c r="AU1193" s="29">
        <f t="shared" si="74"/>
        <v>0</v>
      </c>
      <c r="AV1193" s="30">
        <f t="shared" si="75"/>
        <v>1.1000000000000001E-3</v>
      </c>
      <c r="AW1193" s="25">
        <f>IFERROR(SUMIFS('[4]BD Unidades'!$BI$3:$BI$1424,'[4]BD Unidades'!$A$3:$A$1424,$A1193),"-")</f>
        <v>0</v>
      </c>
      <c r="AX1193" s="25">
        <f>IFERROR(SUMIFS('[4]BD Unidades'!$BJ$3:$BJ$1424,'[4]BD Unidades'!$A$3:$A$1424,$A1193),"-")</f>
        <v>0</v>
      </c>
    </row>
    <row r="1194" spans="1:50" ht="14.4" x14ac:dyDescent="0.3">
      <c r="A1194" s="19">
        <v>2437</v>
      </c>
      <c r="B1194" s="19" t="s">
        <v>5892</v>
      </c>
      <c r="D1194" s="19" t="s">
        <v>5893</v>
      </c>
      <c r="E1194" s="19" t="s">
        <v>5072</v>
      </c>
      <c r="F1194" s="19" t="s">
        <v>5848</v>
      </c>
      <c r="G1194" s="19" t="s">
        <v>5894</v>
      </c>
      <c r="H1194" s="19" t="s">
        <v>397</v>
      </c>
      <c r="I1194" s="19">
        <v>2024</v>
      </c>
      <c r="J1194" s="19" t="s">
        <v>45</v>
      </c>
      <c r="K1194" s="19" t="s">
        <v>5267</v>
      </c>
      <c r="L1194" s="19" t="s">
        <v>213</v>
      </c>
      <c r="M1194" s="19" t="s">
        <v>331</v>
      </c>
      <c r="N1194" s="19" t="s">
        <v>83</v>
      </c>
      <c r="O1194" s="19" t="s">
        <v>4714</v>
      </c>
      <c r="P1194" s="19" t="s">
        <v>51</v>
      </c>
      <c r="Q1194" s="19" t="s">
        <v>5895</v>
      </c>
      <c r="R1194" s="19">
        <v>9</v>
      </c>
      <c r="S1194" s="19">
        <v>0</v>
      </c>
      <c r="T1194" s="19">
        <v>9</v>
      </c>
      <c r="U1194" s="19" t="s">
        <v>397</v>
      </c>
      <c r="V1194" s="21" t="str">
        <f>_xlfn.XLOOKUP(D1194,'[4]Gen. Real'!$A$2:$A$1168,'[4]Gen. Real'!$C$2:$C$1168,"-",0)</f>
        <v>-</v>
      </c>
      <c r="W1194" s="22"/>
      <c r="X1194" s="22" t="str">
        <f>_xlfn.XLOOKUP(D1194,[4]Vertimiento!$J$2:$J$119,[4]Vertimiento!$K$2:$K$119,"-",0)</f>
        <v>-</v>
      </c>
      <c r="Y1194" s="23" t="str">
        <f t="shared" si="72"/>
        <v>-</v>
      </c>
      <c r="Z1194" s="19" t="str">
        <f>_xlfn.XLOOKUP(D1194,[4]Cmg!$I$4:$I$99,[4]Cmg!$M$4:$M$99,"----",0,1)</f>
        <v>----</v>
      </c>
      <c r="AA1194" s="19" t="str">
        <f>_xlfn.XLOOKUP(D1194,[4]Cmg!$A$4:$A$101,[4]Cmg!$B$4:$B$101,"----",0,1)</f>
        <v>----</v>
      </c>
      <c r="AB1194" s="19" t="str">
        <f>_xlfn.XLOOKUP(D1194,[4]Cmg!$E$4:$E$101,[4]Cmg!$F$4:$F$101,"----",0,1)</f>
        <v>----</v>
      </c>
      <c r="AC1194" s="19" t="str">
        <f>_xlfn.XLOOKUP(D1194,[4]Cmg!$O$4:$O$101,[4]Cmg!$P$4:$P$101,"----",0,1)</f>
        <v>----</v>
      </c>
      <c r="AD1194" s="24" t="str">
        <f>_xlfn.XLOOKUP(D1194,[4]Cmg!$S$4:$S$101,[4]Cmg!$U$4:$U$101,"----",0,1)</f>
        <v>----</v>
      </c>
      <c r="AG1194" s="25">
        <f>IFERROR(SUMIFS('[4]BD Unidades'!$AH:$AH,'[4]BD Unidades'!$A:$A,'BD Centrales 2024'!$A1194),"-")</f>
        <v>0</v>
      </c>
      <c r="AH1194" s="25">
        <f>SUMIFS('[4]BD Unidades'!$AJ$3:$AJ$1424,'[4]BD Unidades'!$A$3:$A$1424,$A1194)</f>
        <v>0</v>
      </c>
      <c r="AI1194" s="25">
        <f>SUMIFS('[4]BD Unidades'!$AL$3:$AL$1424,'[4]BD Unidades'!$A$3:$A$1424,$A1194)</f>
        <v>0</v>
      </c>
      <c r="AJ1194" s="26" t="str">
        <f t="shared" si="73"/>
        <v>-</v>
      </c>
      <c r="AK1194" s="27">
        <f>IFERROR(SUMIFS('[4]BD Unidades'!$AO$3:$AO$1424,'[4]BD Unidades'!$A$3:$A$1424,$A1194),"-")</f>
        <v>0</v>
      </c>
      <c r="AL1194" s="27">
        <f>IFERROR(SUMIFS('[4]BD Unidades'!$AQ$3:$AQ$1424,'[4]BD Unidades'!$A$3:$A$1424,$A1194),"-")</f>
        <v>0</v>
      </c>
      <c r="AM1194" s="27">
        <f>IFERROR(SUMIFS('[4]BD Unidades'!$AS$3:$AS$1424,'[4]BD Unidades'!$A$3:$A$1424,$A1194),"-")</f>
        <v>0</v>
      </c>
      <c r="AN1194" s="27">
        <f>IFERROR(SUMIFS('[4]BD Unidades'!$AU$3:$AU$1424,'[4]BD Unidades'!$A$3:$A$1424,$A1194),"-")</f>
        <v>0</v>
      </c>
      <c r="AO1194" s="27">
        <f>IFERROR(SUMIFS('[4]BD Unidades'!$AW$3:$AW$1424,'[4]BD Unidades'!$A$3:$A$1424,$A1194),"-")</f>
        <v>0</v>
      </c>
      <c r="AP1194" s="27">
        <f>IFERROR(SUMIFS('[4]BD Unidades'!$AY$3:$AY$1424,'[4]BD Unidades'!$A$3:$A$1424,$A1194),"-")</f>
        <v>0</v>
      </c>
      <c r="AQ1194" s="25">
        <f>IFERROR(SUMIFS('[4]BD Unidades'!$AZ$3:$AZ$1424,'[4]BD Unidades'!$A$3:$A$1424,$A1194),"-")</f>
        <v>0</v>
      </c>
      <c r="AR1194" s="25">
        <f>IFERROR(SUMIFS('[4]BD Unidades'!$BA$3:$BA$1424,'[4]BD Unidades'!$A$3:$A$1424,$A1194),"-")</f>
        <v>0</v>
      </c>
      <c r="AS1194" s="28">
        <f>SUMIFS('[4]BD Unidades'!$BC$3:$BC$1424,'[4]BD Unidades'!$A$3:$A$1424,$A1194)</f>
        <v>0</v>
      </c>
      <c r="AT1194" s="28">
        <f>SUMIFS('[4]BD Unidades'!$BE$3:$BE$1424,'[4]BD Unidades'!$A$3:$A$1424,$A1194)</f>
        <v>0</v>
      </c>
      <c r="AU1194" s="29">
        <f t="shared" si="74"/>
        <v>0</v>
      </c>
      <c r="AV1194" s="30">
        <f t="shared" si="75"/>
        <v>0</v>
      </c>
      <c r="AW1194" s="25">
        <f>IFERROR(SUMIFS('[4]BD Unidades'!$BI$3:$BI$1424,'[4]BD Unidades'!$A$3:$A$1424,$A1194),"-")</f>
        <v>0</v>
      </c>
      <c r="AX1194" s="25">
        <f>IFERROR(SUMIFS('[4]BD Unidades'!$BJ$3:$BJ$1424,'[4]BD Unidades'!$A$3:$A$1424,$A1194),"-")</f>
        <v>0</v>
      </c>
    </row>
  </sheetData>
  <autoFilter ref="A1:AY1187" xr:uid="{FC35FC47-CCA5-470D-87C9-D08DA9003E6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0B82-CF8E-4A26-B5F7-406C9908AC65}">
  <sheetPr>
    <tabColor rgb="FF7030A0"/>
  </sheetPr>
  <dimension ref="A1:AY1194"/>
  <sheetViews>
    <sheetView tabSelected="1" topLeftCell="L1" workbookViewId="0">
      <selection activeCell="Q9" sqref="Q9"/>
    </sheetView>
  </sheetViews>
  <sheetFormatPr defaultColWidth="10.6640625" defaultRowHeight="13.8" x14ac:dyDescent="0.3"/>
  <cols>
    <col min="1" max="2" width="10.6640625" style="19"/>
    <col min="3" max="3" width="10.33203125" style="19" bestFit="1" customWidth="1"/>
    <col min="4" max="4" width="30.6640625" style="19" bestFit="1" customWidth="1"/>
    <col min="5" max="5" width="48" style="19" customWidth="1"/>
    <col min="6" max="7" width="21.44140625" style="19" customWidth="1"/>
    <col min="8" max="9" width="10.6640625" style="19"/>
    <col min="10" max="10" width="13.88671875" style="19" bestFit="1" customWidth="1"/>
    <col min="11" max="11" width="26.6640625" style="19" customWidth="1"/>
    <col min="12" max="12" width="20.5546875" style="19" bestFit="1" customWidth="1"/>
    <col min="13" max="15" width="16.5546875" style="19" customWidth="1"/>
    <col min="16" max="17" width="13" style="19" customWidth="1"/>
    <col min="18" max="21" width="16.5546875" style="19" customWidth="1"/>
    <col min="22" max="23" width="13.6640625" style="19" customWidth="1"/>
    <col min="24" max="24" width="13.33203125" style="19" customWidth="1"/>
    <col min="25" max="25" width="11.6640625" style="19" customWidth="1"/>
    <col min="26" max="32" width="10.6640625" style="19"/>
    <col min="33" max="33" width="14.33203125" style="19" customWidth="1"/>
    <col min="34" max="44" width="10.6640625" style="19"/>
    <col min="45" max="45" width="12.44140625" style="19" customWidth="1"/>
    <col min="46" max="46" width="13.88671875" style="19" customWidth="1"/>
    <col min="47" max="16384" width="10.6640625" style="19"/>
  </cols>
  <sheetData>
    <row r="1" spans="1:51" ht="41.4" x14ac:dyDescent="0.3">
      <c r="A1" s="16" t="s">
        <v>0</v>
      </c>
      <c r="B1" s="16" t="s">
        <v>1</v>
      </c>
      <c r="C1" s="17" t="s">
        <v>6254</v>
      </c>
      <c r="D1" s="18" t="s">
        <v>2</v>
      </c>
      <c r="E1" s="16" t="s">
        <v>3</v>
      </c>
      <c r="F1" s="16" t="s">
        <v>5</v>
      </c>
      <c r="G1" s="16" t="s">
        <v>7</v>
      </c>
      <c r="H1" s="16" t="s">
        <v>10</v>
      </c>
      <c r="I1" s="16" t="s">
        <v>11</v>
      </c>
      <c r="J1" s="16" t="s">
        <v>12</v>
      </c>
      <c r="K1" s="16" t="s">
        <v>13</v>
      </c>
      <c r="L1" s="16" t="s">
        <v>14</v>
      </c>
      <c r="M1" s="16" t="s">
        <v>15</v>
      </c>
      <c r="N1" s="16" t="s">
        <v>16</v>
      </c>
      <c r="O1" s="16" t="s">
        <v>17</v>
      </c>
      <c r="P1" s="16" t="s">
        <v>18</v>
      </c>
      <c r="Q1" s="16" t="s">
        <v>19</v>
      </c>
      <c r="R1" s="1" t="s">
        <v>6303</v>
      </c>
      <c r="S1" s="16" t="s">
        <v>6255</v>
      </c>
      <c r="T1" s="16" t="s">
        <v>6304</v>
      </c>
      <c r="U1" s="16" t="s">
        <v>6256</v>
      </c>
      <c r="V1" s="16" t="s">
        <v>21</v>
      </c>
      <c r="W1" s="17" t="s">
        <v>6257</v>
      </c>
      <c r="X1" s="16" t="s">
        <v>6258</v>
      </c>
      <c r="Y1" s="16" t="s">
        <v>6259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6260</v>
      </c>
      <c r="AF1" s="17" t="s">
        <v>31</v>
      </c>
      <c r="AG1" s="16" t="s">
        <v>6261</v>
      </c>
      <c r="AH1" s="16" t="s">
        <v>6262</v>
      </c>
      <c r="AI1" s="16" t="s">
        <v>6263</v>
      </c>
      <c r="AJ1" s="16" t="s">
        <v>6264</v>
      </c>
      <c r="AK1" s="16" t="s">
        <v>6265</v>
      </c>
      <c r="AL1" s="16" t="s">
        <v>6266</v>
      </c>
      <c r="AM1" s="16" t="s">
        <v>6267</v>
      </c>
      <c r="AN1" s="16" t="s">
        <v>6268</v>
      </c>
      <c r="AO1" s="16" t="s">
        <v>6269</v>
      </c>
      <c r="AP1" s="16" t="s">
        <v>6270</v>
      </c>
      <c r="AQ1" s="16" t="s">
        <v>6271</v>
      </c>
      <c r="AR1" s="16" t="s">
        <v>6272</v>
      </c>
      <c r="AS1" s="16" t="s">
        <v>6273</v>
      </c>
      <c r="AT1" s="16" t="s">
        <v>6274</v>
      </c>
      <c r="AU1" s="16" t="s">
        <v>6275</v>
      </c>
      <c r="AV1" s="16" t="s">
        <v>6276</v>
      </c>
      <c r="AW1" s="17" t="s">
        <v>6277</v>
      </c>
      <c r="AX1" s="17" t="s">
        <v>6278</v>
      </c>
      <c r="AY1" s="17" t="s">
        <v>6279</v>
      </c>
    </row>
    <row r="2" spans="1:51" ht="14.4" x14ac:dyDescent="0.3">
      <c r="A2" s="7">
        <v>19</v>
      </c>
      <c r="B2" s="7" t="s">
        <v>3595</v>
      </c>
      <c r="D2" s="8" t="s">
        <v>3596</v>
      </c>
      <c r="E2" s="19" t="s">
        <v>208</v>
      </c>
      <c r="F2" s="19" t="s">
        <v>208</v>
      </c>
      <c r="G2" s="19" t="s">
        <v>3597</v>
      </c>
      <c r="H2" s="19">
        <v>9</v>
      </c>
      <c r="I2" s="19">
        <v>2024</v>
      </c>
      <c r="J2" s="19" t="s">
        <v>211</v>
      </c>
      <c r="K2" s="19" t="s">
        <v>212</v>
      </c>
      <c r="L2" s="19" t="s">
        <v>157</v>
      </c>
      <c r="M2" s="19" t="s">
        <v>68</v>
      </c>
      <c r="N2" s="19" t="s">
        <v>214</v>
      </c>
      <c r="O2" s="19" t="s">
        <v>215</v>
      </c>
      <c r="P2" s="19" t="s">
        <v>158</v>
      </c>
      <c r="Q2" s="9" t="s">
        <v>3599</v>
      </c>
      <c r="R2" s="20">
        <v>10.045</v>
      </c>
      <c r="S2" s="20">
        <v>7.0179999999999998</v>
      </c>
      <c r="T2" s="20">
        <v>9.34</v>
      </c>
      <c r="U2" s="20" t="s">
        <v>325</v>
      </c>
      <c r="V2" s="21">
        <f>_xlfn.XLOOKUP(D2,'[1]Gen. Real'!$A:$A,'[1]Gen. Real'!$C:$C,"-",0)</f>
        <v>4.8274500000000007</v>
      </c>
      <c r="W2" s="22"/>
      <c r="X2" s="22" t="str">
        <f>_xlfn.XLOOKUP(D2,[1]Vertimiento!$A:$A,[1]Vertimiento!$E:$E,"-",0)</f>
        <v>-</v>
      </c>
      <c r="Y2" s="23" t="str">
        <f>IFERROR(X2/(V2+X2),"-")</f>
        <v>-</v>
      </c>
      <c r="Z2" s="19" t="str">
        <f>_xlfn.XLOOKUP(D2,[1]Cmg!$I$4:$I$85,[1]Cmg!$M$4:$M$85,"----",0,1)</f>
        <v>----</v>
      </c>
      <c r="AA2" s="19" t="str">
        <f>_xlfn.XLOOKUP(D2,[1]Cmg!$A$4:$A$89,[1]Cmg!$B$4:$B$89,"----",0,1)</f>
        <v>----</v>
      </c>
      <c r="AB2" s="19" t="str">
        <f>_xlfn.XLOOKUP(D2,[1]Cmg!$E$4:$E$89,[1]Cmg!$F$4:$F$89,"----",0,1)</f>
        <v>----</v>
      </c>
      <c r="AC2" s="19" t="str">
        <f>_xlfn.XLOOKUP(D2,[1]Cmg!$O$4:$O$89,[1]Cmg!$P$4:$P$89,"----",0,1)</f>
        <v>----</v>
      </c>
      <c r="AD2" s="24" t="str">
        <f>_xlfn.XLOOKUP(D2,[1]Cmg!$S$4:$S$89,[1]Cmg!$U$4:$U$89,"----",0,1)</f>
        <v>----</v>
      </c>
      <c r="AG2" s="25">
        <f>IFERROR(SUMIFS('[1]BD Unidades'!$AH:$AH,'[1]BD Unidades'!$A:$A,'BD Centrales 2023'!$A2),"-")</f>
        <v>10.045</v>
      </c>
      <c r="AH2" s="25">
        <f>SUMIFS('[1]BD Unidades'!$AJ$3:$AJ$1424,'[1]BD Unidades'!$A$3:$A$1424,$A2)</f>
        <v>8706.85</v>
      </c>
      <c r="AI2" s="25">
        <f>SUMIFS('[1]BD Unidades'!$AL$3:$AL$1424,'[1]BD Unidades'!$A$3:$A$1424,$A2)</f>
        <v>0.53333333333333299</v>
      </c>
      <c r="AJ2" s="26">
        <f>IFERROR(AI2/(AH2+AI2),"-")</f>
        <v>6.1250701033414138E-5</v>
      </c>
      <c r="AK2" s="27">
        <f>IFERROR(SUMIFS('[1]BD Unidades'!$AO$3:$AO$1424,'[1]BD Unidades'!$A$3:$A$1424,$A2),"-")</f>
        <v>0.25948928067604077</v>
      </c>
      <c r="AL2" s="27">
        <f>IFERROR(SUMIFS('[1]BD Unidades'!$AQ$3:$AQ$1424,'[1]BD Unidades'!$A$3:$A$1424,$A2),"-")</f>
        <v>0.18240496734089187</v>
      </c>
      <c r="AM2" s="27">
        <f>IFERROR(SUMIFS('[1]BD Unidades'!$AS$3:$AS$1424,'[1]BD Unidades'!$A$3:$A$1424,$A2),"-")</f>
        <v>0.13282963345067803</v>
      </c>
      <c r="AN2" s="27">
        <f>IFERROR(SUMIFS('[1]BD Unidades'!$AU$3:$AU$1424,'[1]BD Unidades'!$A$3:$A$1424,$A2),"-")</f>
        <v>6.3215999999999994E-2</v>
      </c>
      <c r="AO2" s="27"/>
      <c r="AP2" s="27"/>
      <c r="AQ2" s="25">
        <f>IFERROR(SUMIFS('[1]BD Unidades'!$AZ$3:$AZ$1424,'[1]BD Unidades'!$A$3:$A$1424,$A2),"-")</f>
        <v>0.95467679999999999</v>
      </c>
      <c r="AR2" s="25">
        <f>IFERROR(SUMIFS('[1]BD Unidades'!$BA$3:$BA$1424,'[1]BD Unidades'!$A$3:$A$1424,$A2),"-")</f>
        <v>10.045</v>
      </c>
      <c r="AS2" s="28">
        <f>SUMIFS('[1]BD Unidades'!$BC$3:$BC$1424,'[1]BD Unidades'!$A$3:$A$1424,$A2)</f>
        <v>2.1783376789230001E-3</v>
      </c>
      <c r="AT2" s="28">
        <f>SUMIFS('[1]BD Unidades'!$BE$3:$BE$1424,'[1]BD Unidades'!$A$3:$A$1424,$A2)</f>
        <v>1</v>
      </c>
      <c r="AU2" s="29">
        <f>IFERROR(AT2*(1-AS2),"-")</f>
        <v>0.99782166232107705</v>
      </c>
      <c r="AV2" s="30">
        <f>IFERROR(S2/100,"-")</f>
        <v>7.0179999999999992E-2</v>
      </c>
      <c r="AW2" s="25">
        <f>IFERROR(SUMIFS('[1]BD Unidades'!$BI$3:$BI$1424,'[1]BD Unidades'!$A$3:$A$1424,$A2),"-")</f>
        <v>0.94688160840603264</v>
      </c>
      <c r="AX2" s="25">
        <f>IFERROR(SUMIFS('[1]BD Unidades'!$BJ$3:$BJ$1424,'[1]BD Unidades'!$A$3:$A$1424,$A2),"-")</f>
        <v>0.60910770986571472</v>
      </c>
    </row>
    <row r="3" spans="1:51" ht="14.4" x14ac:dyDescent="0.3">
      <c r="A3" s="7">
        <v>83</v>
      </c>
      <c r="B3" s="7" t="s">
        <v>3354</v>
      </c>
      <c r="D3" s="8" t="s">
        <v>3355</v>
      </c>
      <c r="E3" s="19" t="s">
        <v>73</v>
      </c>
      <c r="F3" s="19" t="s">
        <v>73</v>
      </c>
      <c r="G3" s="19" t="s">
        <v>3356</v>
      </c>
      <c r="H3" s="19">
        <v>40</v>
      </c>
      <c r="I3" s="19">
        <v>2024</v>
      </c>
      <c r="J3" s="19" t="s">
        <v>211</v>
      </c>
      <c r="K3" s="19" t="s">
        <v>212</v>
      </c>
      <c r="L3" s="19" t="s">
        <v>47</v>
      </c>
      <c r="M3" s="19" t="s">
        <v>477</v>
      </c>
      <c r="N3" s="19" t="s">
        <v>766</v>
      </c>
      <c r="O3" s="19" t="s">
        <v>3352</v>
      </c>
      <c r="P3" s="19" t="s">
        <v>51</v>
      </c>
      <c r="Q3" s="9" t="s">
        <v>3357</v>
      </c>
      <c r="R3" s="20">
        <v>60</v>
      </c>
      <c r="S3" s="20">
        <v>1</v>
      </c>
      <c r="T3" s="20">
        <v>59.4</v>
      </c>
      <c r="U3" s="20">
        <v>0</v>
      </c>
      <c r="V3" s="21">
        <f>_xlfn.XLOOKUP(D3,'[1]Gen. Real'!$A:$A,'[1]Gen. Real'!$C:$C,"-",0)</f>
        <v>103.43610999999996</v>
      </c>
      <c r="W3" s="22"/>
      <c r="X3" s="22">
        <f>_xlfn.XLOOKUP(D3,[1]Vertimiento!$A:$A,[1]Vertimiento!$E:$E,"-",0)</f>
        <v>18.366594595000002</v>
      </c>
      <c r="Y3" s="23">
        <f t="shared" ref="Y3:Y66" si="0">IFERROR(X3/(V3+X3),"-")</f>
        <v>0.15078971075453407</v>
      </c>
      <c r="Z3" s="19" t="str">
        <f>_xlfn.XLOOKUP(D3,[1]Cmg!$I$4:$I$85,[1]Cmg!$M$4:$M$85,"----",0,1)</f>
        <v>----</v>
      </c>
      <c r="AA3" s="19" t="str">
        <f>_xlfn.XLOOKUP(D3,[1]Cmg!$A$4:$A$89,[1]Cmg!$B$4:$B$89,"----",0,1)</f>
        <v>----</v>
      </c>
      <c r="AB3" s="19" t="str">
        <f>_xlfn.XLOOKUP(D3,[1]Cmg!$E$4:$E$89,[1]Cmg!$F$4:$F$89,"----",0,1)</f>
        <v>----</v>
      </c>
      <c r="AC3" s="19" t="str">
        <f>_xlfn.XLOOKUP(D3,[1]Cmg!$O$4:$O$89,[1]Cmg!$P$4:$P$89,"----",0,1)</f>
        <v>----</v>
      </c>
      <c r="AD3" s="24" t="str">
        <f>_xlfn.XLOOKUP(D3,[1]Cmg!$S$4:$S$89,[1]Cmg!$U$4:$U$89,"----",0,1)</f>
        <v>----</v>
      </c>
      <c r="AG3" s="25">
        <f>IFERROR(SUMIFS('[1]BD Unidades'!$AH:$AH,'[1]BD Unidades'!$A:$A,'BD Centrales 2023'!$A3),"-")</f>
        <v>60</v>
      </c>
      <c r="AH3" s="25">
        <f>SUMIFS('[1]BD Unidades'!$AJ$3:$AJ$1424,'[1]BD Unidades'!$A$3:$A$1424,$A3)</f>
        <v>2039.2666666666701</v>
      </c>
      <c r="AI3" s="25">
        <f>SUMIFS('[1]BD Unidades'!$AL$3:$AL$1424,'[1]BD Unidades'!$A$3:$A$1424,$A3)</f>
        <v>6691.3</v>
      </c>
      <c r="AJ3" s="26">
        <f t="shared" ref="AJ3:AJ66" si="1">IFERROR(AI3/(AH3+AI3),"-")</f>
        <v>0.76642218718143518</v>
      </c>
      <c r="AK3" s="27">
        <f>IFERROR(SUMIFS('[1]BD Unidades'!$AO$3:$AO$1424,'[1]BD Unidades'!$A$3:$A$1424,$A3),"-")</f>
        <v>0.22871273478227183</v>
      </c>
      <c r="AL3" s="27">
        <f>IFERROR(SUMIFS('[1]BD Unidades'!$AQ$3:$AQ$1424,'[1]BD Unidades'!$A$3:$A$1424,$A3),"-")</f>
        <v>0.20608863519071693</v>
      </c>
      <c r="AM3" s="27">
        <f>IFERROR(SUMIFS('[1]BD Unidades'!$AS$3:$AS$1424,'[1]BD Unidades'!$A$3:$A$1424,$A3),"-")</f>
        <v>0.23854670221277602</v>
      </c>
      <c r="AN3" s="27">
        <f>IFERROR(SUMIFS('[1]BD Unidades'!$AU$3:$AU$1424,'[1]BD Unidades'!$A$3:$A$1424,$A3),"-")</f>
        <v>0.22400500000000001</v>
      </c>
      <c r="AO3" s="27"/>
      <c r="AP3" s="27"/>
      <c r="AQ3" s="25">
        <f>IFERROR(SUMIFS('[1]BD Unidades'!$AZ$3:$AZ$1424,'[1]BD Unidades'!$A$3:$A$1424,$A3),"-")</f>
        <v>7.7459999999999996</v>
      </c>
      <c r="AR3" s="25">
        <f>IFERROR(SUMIFS('[1]BD Unidades'!$BA$3:$BA$1424,'[1]BD Unidades'!$A$3:$A$1424,$A3),"-")</f>
        <v>58.5436474150208</v>
      </c>
      <c r="AS3" s="28">
        <f>SUMIFS('[1]BD Unidades'!$BC$3:$BC$1424,'[1]BD Unidades'!$A$3:$A$1424,$A3)</f>
        <v>2.9677862089637E-4</v>
      </c>
      <c r="AT3" s="28">
        <f>SUMIFS('[1]BD Unidades'!$BE$3:$BE$1424,'[1]BD Unidades'!$A$3:$A$1424,$A3)</f>
        <v>0.99732305936073096</v>
      </c>
      <c r="AU3" s="29">
        <f t="shared" ref="AU3:AU66" si="2">IFERROR(AT3*(1-AS3),"-")</f>
        <v>0.99702707519858569</v>
      </c>
      <c r="AV3" s="30">
        <f t="shared" ref="AV3:AV66" si="3">IFERROR(S3/100,"-")</f>
        <v>0.01</v>
      </c>
      <c r="AW3" s="25">
        <f>IFERROR(SUMIFS('[1]BD Unidades'!$BI$3:$BI$1424,'[1]BD Unidades'!$A$3:$A$1424,$A3),"-")</f>
        <v>7.64574200724336</v>
      </c>
      <c r="AX3" s="25">
        <f>IFERROR(SUMIFS('[1]BD Unidades'!$BJ$3:$BJ$1424,'[1]BD Unidades'!$A$3:$A$1424,$A3),"-")</f>
        <v>4.918334417853738</v>
      </c>
    </row>
    <row r="4" spans="1:51" ht="14.4" x14ac:dyDescent="0.3">
      <c r="A4" s="7">
        <v>118</v>
      </c>
      <c r="B4" s="7" t="s">
        <v>3348</v>
      </c>
      <c r="D4" s="8" t="s">
        <v>3349</v>
      </c>
      <c r="E4" s="19" t="s">
        <v>73</v>
      </c>
      <c r="F4" s="19" t="s">
        <v>73</v>
      </c>
      <c r="G4" s="19" t="s">
        <v>3350</v>
      </c>
      <c r="H4" s="19">
        <v>11</v>
      </c>
      <c r="I4" s="19">
        <v>2024</v>
      </c>
      <c r="J4" s="19" t="s">
        <v>211</v>
      </c>
      <c r="K4" s="19" t="s">
        <v>212</v>
      </c>
      <c r="L4" s="19" t="s">
        <v>47</v>
      </c>
      <c r="M4" s="19" t="s">
        <v>477</v>
      </c>
      <c r="N4" s="19" t="s">
        <v>766</v>
      </c>
      <c r="O4" s="19" t="s">
        <v>3352</v>
      </c>
      <c r="P4" s="19" t="s">
        <v>51</v>
      </c>
      <c r="Q4" s="9" t="s">
        <v>3353</v>
      </c>
      <c r="R4" s="20">
        <v>18.149999999999999</v>
      </c>
      <c r="S4" s="20">
        <v>1</v>
      </c>
      <c r="T4" s="20">
        <v>17.968499999999999</v>
      </c>
      <c r="U4" s="20">
        <v>0</v>
      </c>
      <c r="V4" s="21">
        <f>_xlfn.XLOOKUP(D4,'[1]Gen. Real'!$A:$A,'[1]Gen. Real'!$C:$C,"-",0)</f>
        <v>25.028969999999994</v>
      </c>
      <c r="W4" s="22"/>
      <c r="X4" s="22">
        <f>_xlfn.XLOOKUP(D4,[1]Vertimiento!$A:$A,[1]Vertimiento!$E:$E,"-",0)</f>
        <v>2.3633840016666667</v>
      </c>
      <c r="Y4" s="23">
        <f t="shared" si="0"/>
        <v>8.6278966806681498E-2</v>
      </c>
      <c r="Z4" s="19" t="str">
        <f>_xlfn.XLOOKUP(D4,[1]Cmg!$I$4:$I$85,[1]Cmg!$M$4:$M$85,"----",0,1)</f>
        <v>----</v>
      </c>
      <c r="AA4" s="19" t="str">
        <f>_xlfn.XLOOKUP(D4,[1]Cmg!$A$4:$A$89,[1]Cmg!$B$4:$B$89,"----",0,1)</f>
        <v>----</v>
      </c>
      <c r="AB4" s="19" t="str">
        <f>_xlfn.XLOOKUP(D4,[1]Cmg!$E$4:$E$89,[1]Cmg!$F$4:$F$89,"----",0,1)</f>
        <v>----</v>
      </c>
      <c r="AC4" s="19" t="str">
        <f>_xlfn.XLOOKUP(D4,[1]Cmg!$O$4:$O$89,[1]Cmg!$P$4:$P$89,"----",0,1)</f>
        <v>----</v>
      </c>
      <c r="AD4" s="24" t="str">
        <f>_xlfn.XLOOKUP(D4,[1]Cmg!$S$4:$S$89,[1]Cmg!$U$4:$U$89,"----",0,1)</f>
        <v>----</v>
      </c>
      <c r="AG4" s="25">
        <f>IFERROR(SUMIFS('[1]BD Unidades'!$AH:$AH,'[1]BD Unidades'!$A:$A,'BD Centrales 2023'!$A4),"-")</f>
        <v>18.149999999999999</v>
      </c>
      <c r="AH4" s="25">
        <f>SUMIFS('[1]BD Unidades'!$AJ$3:$AJ$1424,'[1]BD Unidades'!$A$3:$A$1424,$A4)</f>
        <v>7475.783333333331</v>
      </c>
      <c r="AI4" s="25">
        <f>SUMIFS('[1]BD Unidades'!$AL$3:$AL$1424,'[1]BD Unidades'!$A$3:$A$1424,$A4)</f>
        <v>1258</v>
      </c>
      <c r="AJ4" s="26">
        <f t="shared" si="1"/>
        <v>0.1440383797018093</v>
      </c>
      <c r="AK4" s="27">
        <f>IFERROR(SUMIFS('[1]BD Unidades'!$AO$3:$AO$1424,'[1]BD Unidades'!$A$3:$A$1424,$A4),"-")</f>
        <v>0.16088188747535326</v>
      </c>
      <c r="AL4" s="27">
        <f>IFERROR(SUMIFS('[1]BD Unidades'!$AQ$3:$AQ$1424,'[1]BD Unidades'!$A$3:$A$1424,$A4),"-")</f>
        <v>0.14717698093569331</v>
      </c>
      <c r="AM4" s="27">
        <f>IFERROR(SUMIFS('[1]BD Unidades'!$AS$3:$AS$1424,'[1]BD Unidades'!$A$3:$A$1424,$A4),"-")</f>
        <v>0.18270701126210886</v>
      </c>
      <c r="AN4" s="27">
        <f>IFERROR(SUMIFS('[1]BD Unidades'!$AU$3:$AU$1424,'[1]BD Unidades'!$A$3:$A$1424,$A4),"-")</f>
        <v>0.168075</v>
      </c>
      <c r="AO4" s="27"/>
      <c r="AP4" s="27"/>
      <c r="AQ4" s="25">
        <f>IFERROR(SUMIFS('[1]BD Unidades'!$AZ$3:$AZ$1424,'[1]BD Unidades'!$A$3:$A$1424,$A4),"-")</f>
        <v>1.7426903999999999</v>
      </c>
      <c r="AR4" s="25">
        <f>IFERROR(SUMIFS('[1]BD Unidades'!$BA$3:$BA$1424,'[1]BD Unidades'!$A$3:$A$1424,$A4),"-")</f>
        <v>18.149999999999999</v>
      </c>
      <c r="AS4" s="28">
        <f>SUMIFS('[1]BD Unidades'!$BC$3:$BC$1424,'[1]BD Unidades'!$A$3:$A$1424,$A4)</f>
        <v>2.4544709278827401E-3</v>
      </c>
      <c r="AT4" s="28">
        <f>SUMIFS('[1]BD Unidades'!$BE$3:$BE$1424,'[1]BD Unidades'!$A$3:$A$1424,$A4)</f>
        <v>0.99737442922374397</v>
      </c>
      <c r="AU4" s="29">
        <f t="shared" si="2"/>
        <v>0.99492640268300059</v>
      </c>
      <c r="AV4" s="30">
        <f t="shared" si="3"/>
        <v>0.01</v>
      </c>
      <c r="AW4" s="25">
        <f>IFERROR(SUMIFS('[1]BD Unidades'!$BI$3:$BI$1424,'[1]BD Unidades'!$A$3:$A$1424,$A4),"-")</f>
        <v>1.7165102037555753</v>
      </c>
      <c r="AX4" s="25">
        <f>IFERROR(SUMIFS('[1]BD Unidades'!$BJ$3:$BJ$1424,'[1]BD Unidades'!$A$3:$A$1424,$A4),"-")</f>
        <v>1.1041925303953646</v>
      </c>
    </row>
    <row r="5" spans="1:51" ht="14.4" x14ac:dyDescent="0.3">
      <c r="A5" s="7">
        <v>145</v>
      </c>
      <c r="B5" s="7" t="s">
        <v>4013</v>
      </c>
      <c r="D5" s="8" t="s">
        <v>4014</v>
      </c>
      <c r="E5" s="19" t="s">
        <v>434</v>
      </c>
      <c r="F5" s="19" t="s">
        <v>434</v>
      </c>
      <c r="G5" s="19" t="s">
        <v>4015</v>
      </c>
      <c r="H5" s="19">
        <v>24</v>
      </c>
      <c r="I5" s="19">
        <v>2024</v>
      </c>
      <c r="J5" s="19" t="s">
        <v>211</v>
      </c>
      <c r="K5" s="19" t="s">
        <v>212</v>
      </c>
      <c r="L5" s="19" t="s">
        <v>47</v>
      </c>
      <c r="M5" s="19" t="s">
        <v>477</v>
      </c>
      <c r="N5" s="19" t="s">
        <v>478</v>
      </c>
      <c r="O5" s="19" t="s">
        <v>714</v>
      </c>
      <c r="P5" s="19" t="s">
        <v>51</v>
      </c>
      <c r="Q5" s="9" t="s">
        <v>4017</v>
      </c>
      <c r="R5" s="20">
        <v>48</v>
      </c>
      <c r="S5" s="20">
        <v>1</v>
      </c>
      <c r="T5" s="20">
        <v>47.52</v>
      </c>
      <c r="U5" s="20">
        <v>0.6</v>
      </c>
      <c r="V5" s="21">
        <f>_xlfn.XLOOKUP(D5,'[1]Gen. Real'!$A:$A,'[1]Gen. Real'!$C:$C,"-",0)</f>
        <v>77.666399999999996</v>
      </c>
      <c r="W5" s="22"/>
      <c r="X5" s="22">
        <f>_xlfn.XLOOKUP(D5,[1]Vertimiento!$A:$A,[1]Vertimiento!$E:$E,"-",0)</f>
        <v>10.678594381666667</v>
      </c>
      <c r="Y5" s="23">
        <f t="shared" si="0"/>
        <v>0.12087379094205575</v>
      </c>
      <c r="Z5" s="19" t="str">
        <f>_xlfn.XLOOKUP(D5,[1]Cmg!$I$4:$I$85,[1]Cmg!$M$4:$M$85,"----",0,1)</f>
        <v>----</v>
      </c>
      <c r="AA5" s="19" t="str">
        <f>_xlfn.XLOOKUP(D5,[1]Cmg!$A$4:$A$89,[1]Cmg!$B$4:$B$89,"----",0,1)</f>
        <v>----</v>
      </c>
      <c r="AB5" s="19" t="str">
        <f>_xlfn.XLOOKUP(D5,[1]Cmg!$E$4:$E$89,[1]Cmg!$F$4:$F$89,"----",0,1)</f>
        <v>----</v>
      </c>
      <c r="AC5" s="19" t="str">
        <f>_xlfn.XLOOKUP(D5,[1]Cmg!$O$4:$O$89,[1]Cmg!$P$4:$P$89,"----",0,1)</f>
        <v>----</v>
      </c>
      <c r="AD5" s="24" t="str">
        <f>_xlfn.XLOOKUP(D5,[1]Cmg!$S$4:$S$89,[1]Cmg!$U$4:$U$89,"----",0,1)</f>
        <v>----</v>
      </c>
      <c r="AG5" s="25">
        <f>IFERROR(SUMIFS('[1]BD Unidades'!$AH:$AH,'[1]BD Unidades'!$A:$A,'BD Centrales 2023'!$A5),"-")</f>
        <v>48</v>
      </c>
      <c r="AH5" s="25">
        <f>SUMIFS('[1]BD Unidades'!$AJ$3:$AJ$1424,'[1]BD Unidades'!$A$3:$A$1424,$A5)</f>
        <v>8050.8833333333287</v>
      </c>
      <c r="AI5" s="25">
        <f>SUMIFS('[1]BD Unidades'!$AL$3:$AL$1424,'[1]BD Unidades'!$A$3:$A$1424,$A5)</f>
        <v>680.9</v>
      </c>
      <c r="AJ5" s="26">
        <f t="shared" si="1"/>
        <v>7.7979488726052565E-2</v>
      </c>
      <c r="AK5" s="27">
        <f>IFERROR(SUMIFS('[1]BD Unidades'!$AO$3:$AO$1424,'[1]BD Unidades'!$A$3:$A$1424,$A5),"-")</f>
        <v>0.21434247420665301</v>
      </c>
      <c r="AL5" s="27">
        <f>IFERROR(SUMIFS('[1]BD Unidades'!$AQ$3:$AQ$1424,'[1]BD Unidades'!$A$3:$A$1424,$A5),"-")</f>
        <v>0.20478079700830165</v>
      </c>
      <c r="AM5" s="27">
        <f>IFERROR(SUMIFS('[1]BD Unidades'!$AS$3:$AS$1424,'[1]BD Unidades'!$A$3:$A$1424,$A5),"-")</f>
        <v>0.22678624719829307</v>
      </c>
      <c r="AN5" s="27">
        <f>IFERROR(SUMIFS('[1]BD Unidades'!$AU$3:$AU$1424,'[1]BD Unidades'!$A$3:$A$1424,$A5),"-")</f>
        <v>0.19301199999999999</v>
      </c>
      <c r="AO5" s="27"/>
      <c r="AP5" s="27"/>
      <c r="AQ5" s="25">
        <f>IFERROR(SUMIFS('[1]BD Unidades'!$AZ$3:$AZ$1424,'[1]BD Unidades'!$A$3:$A$1424,$A5),"-")</f>
        <v>5.7552000000000003</v>
      </c>
      <c r="AR5" s="25">
        <f>IFERROR(SUMIFS('[1]BD Unidades'!$BA$3:$BA$1424,'[1]BD Unidades'!$A$3:$A$1424,$A5),"-")</f>
        <v>48</v>
      </c>
      <c r="AS5" s="28">
        <f>SUMIFS('[1]BD Unidades'!$BC$3:$BC$1424,'[1]BD Unidades'!$A$3:$A$1424,$A5)</f>
        <v>4.2816828004754699E-4</v>
      </c>
      <c r="AT5" s="28">
        <f>SUMIFS('[1]BD Unidades'!$BE$3:$BE$1424,'[1]BD Unidades'!$A$3:$A$1424,$A5)</f>
        <v>1</v>
      </c>
      <c r="AU5" s="29">
        <f t="shared" si="2"/>
        <v>0.99957183171995245</v>
      </c>
      <c r="AV5" s="30">
        <f t="shared" si="3"/>
        <v>0.01</v>
      </c>
      <c r="AW5" s="25">
        <f>IFERROR(SUMIFS('[1]BD Unidades'!$BI$3:$BI$1424,'[1]BD Unidades'!$A$3:$A$1424,$A5),"-")</f>
        <v>5.6952084478555314</v>
      </c>
      <c r="AX5" s="25">
        <f>IFERROR(SUMIFS('[1]BD Unidades'!$BJ$3:$BJ$1424,'[1]BD Unidades'!$A$3:$A$1424,$A5),"-")</f>
        <v>3.6635999095185863</v>
      </c>
    </row>
    <row r="6" spans="1:51" ht="14.4" x14ac:dyDescent="0.3">
      <c r="A6" s="7">
        <v>170</v>
      </c>
      <c r="B6" s="7" t="s">
        <v>4177</v>
      </c>
      <c r="D6" s="8" t="s">
        <v>4178</v>
      </c>
      <c r="E6" s="19" t="s">
        <v>64</v>
      </c>
      <c r="F6" s="19" t="s">
        <v>4179</v>
      </c>
      <c r="G6" s="19" t="s">
        <v>3350</v>
      </c>
      <c r="H6" s="19">
        <v>23</v>
      </c>
      <c r="I6" s="19">
        <v>2024</v>
      </c>
      <c r="J6" s="19" t="s">
        <v>211</v>
      </c>
      <c r="K6" s="19" t="s">
        <v>212</v>
      </c>
      <c r="L6" s="19" t="s">
        <v>47</v>
      </c>
      <c r="M6" s="19" t="s">
        <v>477</v>
      </c>
      <c r="N6" s="19" t="s">
        <v>766</v>
      </c>
      <c r="O6" s="19" t="s">
        <v>3352</v>
      </c>
      <c r="P6" s="19" t="s">
        <v>51</v>
      </c>
      <c r="Q6" s="9" t="s">
        <v>4180</v>
      </c>
      <c r="R6" s="20">
        <v>46</v>
      </c>
      <c r="S6" s="20">
        <v>1</v>
      </c>
      <c r="T6" s="20">
        <v>45.54</v>
      </c>
      <c r="U6" s="20">
        <v>0.57999999999999996</v>
      </c>
      <c r="V6" s="21">
        <f>_xlfn.XLOOKUP(D6,'[1]Gen. Real'!$A:$A,'[1]Gen. Real'!$C:$C,"-",0)</f>
        <v>72.885409999999979</v>
      </c>
      <c r="W6" s="22"/>
      <c r="X6" s="22">
        <f>_xlfn.XLOOKUP(D6,[1]Vertimiento!$A:$A,[1]Vertimiento!$E:$E,"-",0)</f>
        <v>9.3173123766666652</v>
      </c>
      <c r="Y6" s="23">
        <f t="shared" si="0"/>
        <v>0.11334554510218262</v>
      </c>
      <c r="Z6" s="19" t="str">
        <f>_xlfn.XLOOKUP(D6,[1]Cmg!$I$4:$I$85,[1]Cmg!$M$4:$M$85,"----",0,1)</f>
        <v>----</v>
      </c>
      <c r="AA6" s="19" t="str">
        <f>_xlfn.XLOOKUP(D6,[1]Cmg!$A$4:$A$89,[1]Cmg!$B$4:$B$89,"----",0,1)</f>
        <v>----</v>
      </c>
      <c r="AB6" s="19" t="str">
        <f>_xlfn.XLOOKUP(D6,[1]Cmg!$E$4:$E$89,[1]Cmg!$F$4:$F$89,"----",0,1)</f>
        <v>----</v>
      </c>
      <c r="AC6" s="19" t="str">
        <f>_xlfn.XLOOKUP(D6,[1]Cmg!$O$4:$O$89,[1]Cmg!$P$4:$P$89,"----",0,1)</f>
        <v>----</v>
      </c>
      <c r="AD6" s="24" t="str">
        <f>_xlfn.XLOOKUP(D6,[1]Cmg!$S$4:$S$89,[1]Cmg!$U$4:$U$89,"----",0,1)</f>
        <v>----</v>
      </c>
      <c r="AG6" s="25">
        <f>IFERROR(SUMIFS('[1]BD Unidades'!$AH:$AH,'[1]BD Unidades'!$A:$A,'BD Centrales 2023'!$A6),"-")</f>
        <v>46</v>
      </c>
      <c r="AH6" s="25">
        <f>SUMIFS('[1]BD Unidades'!$AJ$3:$AJ$1424,'[1]BD Unidades'!$A$3:$A$1424,$A6)</f>
        <v>8628.6333333333296</v>
      </c>
      <c r="AI6" s="25">
        <f>SUMIFS('[1]BD Unidades'!$AL$3:$AL$1424,'[1]BD Unidades'!$A$3:$A$1424,$A6)</f>
        <v>87.1</v>
      </c>
      <c r="AJ6" s="26">
        <f t="shared" si="1"/>
        <v>9.9934218577897478E-3</v>
      </c>
      <c r="AK6" s="27">
        <f>IFERROR(SUMIFS('[1]BD Unidades'!$AO$3:$AO$1424,'[1]BD Unidades'!$A$3:$A$1424,$A6),"-")</f>
        <v>0.20237502056175313</v>
      </c>
      <c r="AL6" s="27">
        <f>IFERROR(SUMIFS('[1]BD Unidades'!$AQ$3:$AQ$1424,'[1]BD Unidades'!$A$3:$A$1424,$A6),"-")</f>
        <v>0.18256323751874495</v>
      </c>
      <c r="AM6" s="27">
        <f>IFERROR(SUMIFS('[1]BD Unidades'!$AS$3:$AS$1424,'[1]BD Unidades'!$A$3:$A$1424,$A6),"-")</f>
        <v>0.21820039077158487</v>
      </c>
      <c r="AN6" s="27">
        <f>IFERROR(SUMIFS('[1]BD Unidades'!$AU$3:$AU$1424,'[1]BD Unidades'!$A$3:$A$1424,$A6),"-")</f>
        <v>0.20213900000000001</v>
      </c>
      <c r="AO6" s="27"/>
      <c r="AP6" s="27"/>
      <c r="AQ6" s="25">
        <f>IFERROR(SUMIFS('[1]BD Unidades'!$AZ$3:$AZ$1424,'[1]BD Unidades'!$A$3:$A$1424,$A6),"-")</f>
        <v>3.9009840000000002</v>
      </c>
      <c r="AR6" s="25">
        <f>IFERROR(SUMIFS('[1]BD Unidades'!$BA$3:$BA$1424,'[1]BD Unidades'!$A$3:$A$1424,$A6),"-")</f>
        <v>46</v>
      </c>
      <c r="AS6" s="28">
        <f>SUMIFS('[1]BD Unidades'!$BC$3:$BC$1424,'[1]BD Unidades'!$A$3:$A$1424,$A6)</f>
        <v>1E-4</v>
      </c>
      <c r="AT6" s="28">
        <f>SUMIFS('[1]BD Unidades'!$BE$3:$BE$1424,'[1]BD Unidades'!$A$3:$A$1424,$A6)</f>
        <v>0.99628614916286207</v>
      </c>
      <c r="AU6" s="29">
        <f t="shared" si="2"/>
        <v>0.99618652054794576</v>
      </c>
      <c r="AV6" s="30">
        <f t="shared" si="3"/>
        <v>0.01</v>
      </c>
      <c r="AW6" s="25">
        <f>IFERROR(SUMIFS('[1]BD Unidades'!$BI$3:$BI$1424,'[1]BD Unidades'!$A$3:$A$1424,$A6),"-")</f>
        <v>3.847246600896471</v>
      </c>
      <c r="AX6" s="25">
        <f>IFERROR(SUMIFS('[1]BD Unidades'!$BJ$3:$BJ$1424,'[1]BD Unidades'!$A$3:$A$1424,$A6),"-")</f>
        <v>2.4748474841596413</v>
      </c>
    </row>
    <row r="7" spans="1:51" ht="14.4" x14ac:dyDescent="0.3">
      <c r="A7" s="7">
        <v>223</v>
      </c>
      <c r="B7" s="7" t="s">
        <v>4031</v>
      </c>
      <c r="D7" s="8" t="s">
        <v>4032</v>
      </c>
      <c r="E7" s="19" t="s">
        <v>4033</v>
      </c>
      <c r="F7" s="19" t="s">
        <v>4033</v>
      </c>
      <c r="G7" s="19" t="s">
        <v>4034</v>
      </c>
      <c r="H7" s="19">
        <v>10</v>
      </c>
      <c r="I7" s="19">
        <v>2024</v>
      </c>
      <c r="J7" s="19" t="s">
        <v>211</v>
      </c>
      <c r="K7" s="19" t="s">
        <v>212</v>
      </c>
      <c r="L7" s="19" t="s">
        <v>47</v>
      </c>
      <c r="M7" s="19" t="s">
        <v>477</v>
      </c>
      <c r="N7" s="19" t="s">
        <v>549</v>
      </c>
      <c r="O7" s="19" t="s">
        <v>700</v>
      </c>
      <c r="P7" s="19" t="s">
        <v>51</v>
      </c>
      <c r="Q7" s="9" t="s">
        <v>4035</v>
      </c>
      <c r="R7" s="20">
        <v>20</v>
      </c>
      <c r="S7" s="20">
        <v>0.01</v>
      </c>
      <c r="T7" s="20">
        <v>19.998000000000001</v>
      </c>
      <c r="U7" s="20">
        <v>1.9510000000000001</v>
      </c>
      <c r="V7" s="21">
        <f>_xlfn.XLOOKUP(D7,'[1]Gen. Real'!$A:$A,'[1]Gen. Real'!$C:$C,"-",0)</f>
        <v>0.33819999999999967</v>
      </c>
      <c r="W7" s="22"/>
      <c r="X7" s="22">
        <f>_xlfn.XLOOKUP(D7,[1]Vertimiento!$A:$A,[1]Vertimiento!$E:$E,"-",0)</f>
        <v>9.9400000000000009E-3</v>
      </c>
      <c r="Y7" s="23">
        <f t="shared" si="0"/>
        <v>2.8551732061814241E-2</v>
      </c>
      <c r="Z7" s="19" t="str">
        <f>_xlfn.XLOOKUP(D7,[1]Cmg!$I$4:$I$85,[1]Cmg!$M$4:$M$85,"----",0,1)</f>
        <v>----</v>
      </c>
      <c r="AA7" s="19" t="str">
        <f>_xlfn.XLOOKUP(D7,[1]Cmg!$A$4:$A$89,[1]Cmg!$B$4:$B$89,"----",0,1)</f>
        <v>----</v>
      </c>
      <c r="AB7" s="19" t="str">
        <f>_xlfn.XLOOKUP(D7,[1]Cmg!$E$4:$E$89,[1]Cmg!$F$4:$F$89,"----",0,1)</f>
        <v>----</v>
      </c>
      <c r="AC7" s="19" t="str">
        <f>_xlfn.XLOOKUP(D7,[1]Cmg!$O$4:$O$89,[1]Cmg!$P$4:$P$89,"----",0,1)</f>
        <v>----</v>
      </c>
      <c r="AD7" s="24" t="str">
        <f>_xlfn.XLOOKUP(D7,[1]Cmg!$S$4:$S$89,[1]Cmg!$U$4:$U$89,"----",0,1)</f>
        <v>----</v>
      </c>
      <c r="AG7" s="25">
        <f>IFERROR(SUMIFS('[1]BD Unidades'!$AH:$AH,'[1]BD Unidades'!$A:$A,'BD Centrales 2023'!$A7),"-")</f>
        <v>20</v>
      </c>
      <c r="AH7" s="25">
        <f>SUMIFS('[1]BD Unidades'!$AJ$3:$AJ$1424,'[1]BD Unidades'!$A$3:$A$1424,$A7)</f>
        <v>0</v>
      </c>
      <c r="AI7" s="25">
        <f>SUMIFS('[1]BD Unidades'!$AL$3:$AL$1424,'[1]BD Unidades'!$A$3:$A$1424,$A7)</f>
        <v>8755.0333333333292</v>
      </c>
      <c r="AJ7" s="26">
        <f t="shared" si="1"/>
        <v>1</v>
      </c>
      <c r="AK7" s="27">
        <f>IFERROR(SUMIFS('[1]BD Unidades'!$AO$3:$AO$1424,'[1]BD Unidades'!$A$3:$A$1424,$A7),"-")</f>
        <v>9.6484592985873072E-2</v>
      </c>
      <c r="AL7" s="27">
        <f>IFERROR(SUMIFS('[1]BD Unidades'!$AQ$3:$AQ$1424,'[1]BD Unidades'!$A$3:$A$1424,$A7),"-")</f>
        <v>8.2498481643401386E-2</v>
      </c>
      <c r="AM7" s="27">
        <f>IFERROR(SUMIFS('[1]BD Unidades'!$AS$3:$AS$1424,'[1]BD Unidades'!$A$3:$A$1424,$A7),"-")</f>
        <v>5.0086787728630497E-2</v>
      </c>
      <c r="AN7" s="27">
        <f>IFERROR(SUMIFS('[1]BD Unidades'!$AU$3:$AU$1424,'[1]BD Unidades'!$A$3:$A$1424,$A7),"-")</f>
        <v>1.4615E-2</v>
      </c>
      <c r="AO7" s="27"/>
      <c r="AP7" s="27"/>
      <c r="AQ7" s="25">
        <f>IFERROR(SUMIFS('[1]BD Unidades'!$AZ$3:$AZ$1424,'[1]BD Unidades'!$A$3:$A$1424,$A7),"-")</f>
        <v>0.85211999999999999</v>
      </c>
      <c r="AR7" s="25">
        <f>IFERROR(SUMIFS('[1]BD Unidades'!$BA$3:$BA$1424,'[1]BD Unidades'!$A$3:$A$1424,$A7),"-")</f>
        <v>18</v>
      </c>
      <c r="AS7" s="28">
        <f>SUMIFS('[1]BD Unidades'!$BC$3:$BC$1424,'[1]BD Unidades'!$A$3:$A$1424,$A7)</f>
        <v>2.38108422393267E-3</v>
      </c>
      <c r="AT7" s="28">
        <f>SUMIFS('[1]BD Unidades'!$BE$3:$BE$1424,'[1]BD Unidades'!$A$3:$A$1424,$A7)</f>
        <v>1</v>
      </c>
      <c r="AU7" s="29">
        <f t="shared" si="2"/>
        <v>0.99761891577606732</v>
      </c>
      <c r="AV7" s="30">
        <f t="shared" si="3"/>
        <v>1E-4</v>
      </c>
      <c r="AW7" s="25">
        <f>IFERROR(SUMIFS('[1]BD Unidades'!$BI$3:$BI$1424,'[1]BD Unidades'!$A$3:$A$1424,$A7),"-")</f>
        <v>0.85000602140805037</v>
      </c>
      <c r="AX7" s="25">
        <f>IFERROR(SUMIFS('[1]BD Unidades'!$BJ$3:$BJ$1424,'[1]BD Unidades'!$A$3:$A$1424,$A7),"-")</f>
        <v>0.54678981667358639</v>
      </c>
    </row>
    <row r="8" spans="1:51" ht="14.4" x14ac:dyDescent="0.3">
      <c r="A8" s="7">
        <v>238</v>
      </c>
      <c r="B8" s="7" t="s">
        <v>4156</v>
      </c>
      <c r="D8" s="8" t="s">
        <v>4157</v>
      </c>
      <c r="E8" s="19" t="s">
        <v>4158</v>
      </c>
      <c r="F8" s="19" t="s">
        <v>4158</v>
      </c>
      <c r="G8" s="19" t="s">
        <v>4040</v>
      </c>
      <c r="H8" s="19">
        <v>45</v>
      </c>
      <c r="I8" s="19">
        <v>2024</v>
      </c>
      <c r="J8" s="19" t="s">
        <v>211</v>
      </c>
      <c r="K8" s="19" t="s">
        <v>212</v>
      </c>
      <c r="L8" s="19" t="s">
        <v>47</v>
      </c>
      <c r="M8" s="19" t="s">
        <v>477</v>
      </c>
      <c r="N8" s="19" t="s">
        <v>478</v>
      </c>
      <c r="O8" s="19" t="s">
        <v>714</v>
      </c>
      <c r="P8" s="19" t="s">
        <v>51</v>
      </c>
      <c r="Q8" s="9" t="s">
        <v>4159</v>
      </c>
      <c r="R8" s="20">
        <v>90</v>
      </c>
      <c r="S8" s="20">
        <v>0.5</v>
      </c>
      <c r="T8" s="20">
        <v>89.55</v>
      </c>
      <c r="U8" s="20">
        <v>1.08</v>
      </c>
      <c r="V8" s="21">
        <f>_xlfn.XLOOKUP(D8,'[1]Gen. Real'!$A:$A,'[1]Gen. Real'!$C:$C,"-",0)</f>
        <v>176.49077999999997</v>
      </c>
      <c r="W8" s="22"/>
      <c r="X8" s="22">
        <f>_xlfn.XLOOKUP(D8,[1]Vertimiento!$A:$A,[1]Vertimiento!$E:$E,"-",0)</f>
        <v>43.700618060000004</v>
      </c>
      <c r="Y8" s="23">
        <f t="shared" si="0"/>
        <v>0.19846650888738177</v>
      </c>
      <c r="Z8" s="19" t="str">
        <f>_xlfn.XLOOKUP(D8,[1]Cmg!$I$4:$I$85,[1]Cmg!$M$4:$M$85,"----",0,1)</f>
        <v>----</v>
      </c>
      <c r="AA8" s="19" t="str">
        <f>_xlfn.XLOOKUP(D8,[1]Cmg!$A$4:$A$89,[1]Cmg!$B$4:$B$89,"----",0,1)</f>
        <v>----</v>
      </c>
      <c r="AB8" s="19" t="str">
        <f>_xlfn.XLOOKUP(D8,[1]Cmg!$E$4:$E$89,[1]Cmg!$F$4:$F$89,"----",0,1)</f>
        <v>----</v>
      </c>
      <c r="AC8" s="19" t="str">
        <f>_xlfn.XLOOKUP(D8,[1]Cmg!$O$4:$O$89,[1]Cmg!$P$4:$P$89,"----",0,1)</f>
        <v>----</v>
      </c>
      <c r="AD8" s="24" t="str">
        <f>_xlfn.XLOOKUP(D8,[1]Cmg!$S$4:$S$89,[1]Cmg!$U$4:$U$89,"----",0,1)</f>
        <v>----</v>
      </c>
      <c r="AG8" s="25">
        <f>IFERROR(SUMIFS('[1]BD Unidades'!$AH:$AH,'[1]BD Unidades'!$A:$A,'BD Centrales 2023'!$A8),"-")</f>
        <v>90</v>
      </c>
      <c r="AH8" s="25">
        <f>SUMIFS('[1]BD Unidades'!$AJ$3:$AJ$1424,'[1]BD Unidades'!$A$3:$A$1424,$A8)</f>
        <v>8559.3666666666704</v>
      </c>
      <c r="AI8" s="25">
        <f>SUMIFS('[1]BD Unidades'!$AL$3:$AL$1424,'[1]BD Unidades'!$A$3:$A$1424,$A8)</f>
        <v>92.05</v>
      </c>
      <c r="AJ8" s="26">
        <f t="shared" si="1"/>
        <v>1.0639875935540418E-2</v>
      </c>
      <c r="AK8" s="27">
        <f>IFERROR(SUMIFS('[1]BD Unidades'!$AO$3:$AO$1424,'[1]BD Unidades'!$A$3:$A$1424,$A8),"-")</f>
        <v>0.27692983551496647</v>
      </c>
      <c r="AL8" s="27">
        <f>IFERROR(SUMIFS('[1]BD Unidades'!$AQ$3:$AQ$1424,'[1]BD Unidades'!$A$3:$A$1424,$A8),"-")</f>
        <v>0.27869105052059051</v>
      </c>
      <c r="AM8" s="27">
        <f>IFERROR(SUMIFS('[1]BD Unidades'!$AS$3:$AS$1424,'[1]BD Unidades'!$A$3:$A$1424,$A8),"-")</f>
        <v>0.27555593280202229</v>
      </c>
      <c r="AN8" s="27">
        <f>IFERROR(SUMIFS('[1]BD Unidades'!$AU$3:$AU$1424,'[1]BD Unidades'!$A$3:$A$1424,$A8),"-")</f>
        <v>0.26682400000000001</v>
      </c>
      <c r="AO8" s="27"/>
      <c r="AP8" s="27"/>
      <c r="AQ8" s="25">
        <f>IFERROR(SUMIFS('[1]BD Unidades'!$AZ$3:$AZ$1424,'[1]BD Unidades'!$A$3:$A$1424,$A8),"-")</f>
        <v>23.571269999999998</v>
      </c>
      <c r="AR8" s="25">
        <f>IFERROR(SUMIFS('[1]BD Unidades'!$BA$3:$BA$1424,'[1]BD Unidades'!$A$3:$A$1424,$A8),"-")</f>
        <v>89.866110588901606</v>
      </c>
      <c r="AS8" s="28">
        <f>SUMIFS('[1]BD Unidades'!$BC$3:$BC$1424,'[1]BD Unidades'!$A$3:$A$1424,$A8)</f>
        <v>3.2401289590171497E-3</v>
      </c>
      <c r="AT8" s="28">
        <f>SUMIFS('[1]BD Unidades'!$BE$3:$BE$1424,'[1]BD Unidades'!$A$3:$A$1424,$A8)</f>
        <v>0.99036910197869099</v>
      </c>
      <c r="AU8" s="29">
        <f t="shared" si="2"/>
        <v>0.98716017837125403</v>
      </c>
      <c r="AV8" s="30">
        <f t="shared" si="3"/>
        <v>5.0000000000000001E-3</v>
      </c>
      <c r="AW8" s="25">
        <f>IFERROR(SUMIFS('[1]BD Unidades'!$BI$3:$BI$1424,'[1]BD Unidades'!$A$3:$A$1424,$A8),"-")</f>
        <v>23.15227600214876</v>
      </c>
      <c r="AX8" s="25">
        <f>IFERROR(SUMIFS('[1]BD Unidades'!$BJ$3:$BJ$1424,'[1]BD Unidades'!$A$3:$A$1424,$A8),"-")</f>
        <v>14.893340084603896</v>
      </c>
    </row>
    <row r="9" spans="1:51" ht="14.4" x14ac:dyDescent="0.3">
      <c r="A9" s="7">
        <v>251</v>
      </c>
      <c r="B9" s="7" t="s">
        <v>3427</v>
      </c>
      <c r="D9" s="8" t="s">
        <v>3428</v>
      </c>
      <c r="E9" s="19" t="s">
        <v>444</v>
      </c>
      <c r="F9" s="19" t="s">
        <v>3429</v>
      </c>
      <c r="G9" s="19" t="s">
        <v>3430</v>
      </c>
      <c r="H9" s="19">
        <v>22</v>
      </c>
      <c r="I9" s="19">
        <v>2024</v>
      </c>
      <c r="J9" s="19" t="s">
        <v>211</v>
      </c>
      <c r="K9" s="19" t="s">
        <v>212</v>
      </c>
      <c r="L9" s="19" t="s">
        <v>47</v>
      </c>
      <c r="M9" s="19" t="s">
        <v>68</v>
      </c>
      <c r="N9" s="19" t="s">
        <v>68</v>
      </c>
      <c r="O9" s="19" t="s">
        <v>2324</v>
      </c>
      <c r="P9" s="19" t="s">
        <v>51</v>
      </c>
      <c r="Q9" s="9" t="s">
        <v>3431</v>
      </c>
      <c r="R9" s="20">
        <v>33</v>
      </c>
      <c r="S9" s="20">
        <v>1.53</v>
      </c>
      <c r="T9" s="20">
        <v>32.495100000000001</v>
      </c>
      <c r="U9" s="20">
        <v>0.5</v>
      </c>
      <c r="V9" s="21">
        <f>_xlfn.XLOOKUP(D9,'[1]Gen. Real'!$A:$A,'[1]Gen. Real'!$C:$C,"-",0)</f>
        <v>78.622460000000046</v>
      </c>
      <c r="W9" s="22"/>
      <c r="X9" s="22">
        <f>_xlfn.XLOOKUP(D9,[1]Vertimiento!$A:$A,[1]Vertimiento!$E:$E,"-",0)</f>
        <v>7.5889550124999996</v>
      </c>
      <c r="Y9" s="23">
        <f t="shared" si="0"/>
        <v>8.8027264271206496E-2</v>
      </c>
      <c r="Z9" s="19" t="str">
        <f>_xlfn.XLOOKUP(D9,[1]Cmg!$I$4:$I$85,[1]Cmg!$M$4:$M$85,"----",0,1)</f>
        <v>----</v>
      </c>
      <c r="AA9" s="19" t="str">
        <f>_xlfn.XLOOKUP(D9,[1]Cmg!$A$4:$A$89,[1]Cmg!$B$4:$B$89,"----",0,1)</f>
        <v>----</v>
      </c>
      <c r="AB9" s="19" t="str">
        <f>_xlfn.XLOOKUP(D9,[1]Cmg!$E$4:$E$89,[1]Cmg!$F$4:$F$89,"----",0,1)</f>
        <v>----</v>
      </c>
      <c r="AC9" s="19" t="str">
        <f>_xlfn.XLOOKUP(D9,[1]Cmg!$O$4:$O$89,[1]Cmg!$P$4:$P$89,"----",0,1)</f>
        <v>----</v>
      </c>
      <c r="AD9" s="24" t="str">
        <f>_xlfn.XLOOKUP(D9,[1]Cmg!$S$4:$S$89,[1]Cmg!$U$4:$U$89,"----",0,1)</f>
        <v>----</v>
      </c>
      <c r="AG9" s="25">
        <f>IFERROR(SUMIFS('[1]BD Unidades'!$AH:$AH,'[1]BD Unidades'!$A:$A,'BD Centrales 2023'!$A9),"-")</f>
        <v>33</v>
      </c>
      <c r="AH9" s="25">
        <f>SUMIFS('[1]BD Unidades'!$AJ$3:$AJ$1424,'[1]BD Unidades'!$A$3:$A$1424,$A9)</f>
        <v>8617.1333333333296</v>
      </c>
      <c r="AI9" s="25">
        <f>SUMIFS('[1]BD Unidades'!$AL$3:$AL$1424,'[1]BD Unidades'!$A$3:$A$1424,$A9)</f>
        <v>31.783333333333296</v>
      </c>
      <c r="AJ9" s="26">
        <f t="shared" si="1"/>
        <v>3.6748340350910976E-3</v>
      </c>
      <c r="AK9" s="27">
        <f>IFERROR(SUMIFS('[1]BD Unidades'!$AO$3:$AO$1424,'[1]BD Unidades'!$A$3:$A$1424,$A9),"-")</f>
        <v>0.3232674179451302</v>
      </c>
      <c r="AL9" s="27">
        <f>IFERROR(SUMIFS('[1]BD Unidades'!$AQ$3:$AQ$1424,'[1]BD Unidades'!$A$3:$A$1424,$A9),"-")</f>
        <v>0.30961982077434902</v>
      </c>
      <c r="AM9" s="27">
        <f>IFERROR(SUMIFS('[1]BD Unidades'!$AS$3:$AS$1424,'[1]BD Unidades'!$A$3:$A$1424,$A9),"-")</f>
        <v>0.28997870092154715</v>
      </c>
      <c r="AN9" s="27">
        <f>IFERROR(SUMIFS('[1]BD Unidades'!$AU$3:$AU$1424,'[1]BD Unidades'!$A$3:$A$1424,$A9),"-")</f>
        <v>0.30681199999999997</v>
      </c>
      <c r="AO9" s="27"/>
      <c r="AP9" s="27"/>
      <c r="AQ9" s="25">
        <f>IFERROR(SUMIFS('[1]BD Unidades'!$AZ$3:$AZ$1424,'[1]BD Unidades'!$A$3:$A$1424,$A9),"-")</f>
        <v>9.5692971304110568</v>
      </c>
      <c r="AR9" s="25">
        <f>IFERROR(SUMIFS('[1]BD Unidades'!$BA$3:$BA$1424,'[1]BD Unidades'!$A$3:$A$1424,$A9),"-")</f>
        <v>32.939154229971003</v>
      </c>
      <c r="AS9" s="28">
        <f>SUMIFS('[1]BD Unidades'!$BC$3:$BC$1424,'[1]BD Unidades'!$A$3:$A$1424,$A9)</f>
        <v>6.8615769380620997E-3</v>
      </c>
      <c r="AT9" s="28">
        <f>SUMIFS('[1]BD Unidades'!$BE$3:$BE$1424,'[1]BD Unidades'!$A$3:$A$1424,$A9)</f>
        <v>0.99595509893455092</v>
      </c>
      <c r="AU9" s="29">
        <f t="shared" si="2"/>
        <v>0.98912127639635627</v>
      </c>
      <c r="AV9" s="30">
        <f t="shared" si="3"/>
        <v>1.5300000000000001E-2</v>
      </c>
      <c r="AW9" s="25">
        <f>IFERROR(SUMIFS('[1]BD Unidades'!$BI$3:$BI$1424,'[1]BD Unidades'!$A$3:$A$1424,$A9),"-")</f>
        <v>9.3203779023528845</v>
      </c>
      <c r="AX9" s="25">
        <f>IFERROR(SUMIFS('[1]BD Unidades'!$BJ$3:$BJ$1424,'[1]BD Unidades'!$A$3:$A$1424,$A9),"-")</f>
        <v>5.9955901443074335</v>
      </c>
    </row>
    <row r="10" spans="1:51" ht="14.4" x14ac:dyDescent="0.3">
      <c r="A10" s="7">
        <v>268</v>
      </c>
      <c r="B10" s="7" t="s">
        <v>4087</v>
      </c>
      <c r="D10" s="8" t="s">
        <v>4088</v>
      </c>
      <c r="E10" s="19" t="s">
        <v>4089</v>
      </c>
      <c r="F10" s="19" t="s">
        <v>4089</v>
      </c>
      <c r="G10" s="19" t="s">
        <v>4090</v>
      </c>
      <c r="H10" s="19">
        <v>20</v>
      </c>
      <c r="I10" s="19">
        <v>2024</v>
      </c>
      <c r="J10" s="19" t="s">
        <v>211</v>
      </c>
      <c r="K10" s="19" t="s">
        <v>212</v>
      </c>
      <c r="L10" s="19" t="s">
        <v>47</v>
      </c>
      <c r="M10" s="19" t="s">
        <v>82</v>
      </c>
      <c r="N10" s="19" t="s">
        <v>4091</v>
      </c>
      <c r="O10" s="19" t="s">
        <v>4092</v>
      </c>
      <c r="P10" s="19" t="s">
        <v>51</v>
      </c>
      <c r="Q10" s="9" t="s">
        <v>4093</v>
      </c>
      <c r="R10" s="20">
        <v>36</v>
      </c>
      <c r="S10" s="20">
        <v>0.01</v>
      </c>
      <c r="T10" s="20">
        <v>35.996400000000001</v>
      </c>
      <c r="U10" s="20">
        <v>2.33</v>
      </c>
      <c r="V10" s="21">
        <f>_xlfn.XLOOKUP(D10,'[1]Gen. Real'!$A:$A,'[1]Gen. Real'!$C:$C,"-",0)</f>
        <v>67.241600000000005</v>
      </c>
      <c r="W10" s="22"/>
      <c r="X10" s="22">
        <f>_xlfn.XLOOKUP(D10,[1]Vertimiento!$A:$A,[1]Vertimiento!$E:$E,"-",0)</f>
        <v>6.6881548740000003</v>
      </c>
      <c r="Y10" s="23">
        <f t="shared" si="0"/>
        <v>9.046634721566113E-2</v>
      </c>
      <c r="Z10" s="19" t="str">
        <f>_xlfn.XLOOKUP(D10,[1]Cmg!$I$4:$I$85,[1]Cmg!$M$4:$M$85,"----",0,1)</f>
        <v>----</v>
      </c>
      <c r="AA10" s="19" t="str">
        <f>_xlfn.XLOOKUP(D10,[1]Cmg!$A$4:$A$89,[1]Cmg!$B$4:$B$89,"----",0,1)</f>
        <v>----</v>
      </c>
      <c r="AB10" s="19" t="str">
        <f>_xlfn.XLOOKUP(D10,[1]Cmg!$E$4:$E$89,[1]Cmg!$F$4:$F$89,"----",0,1)</f>
        <v>----</v>
      </c>
      <c r="AC10" s="19" t="str">
        <f>_xlfn.XLOOKUP(D10,[1]Cmg!$O$4:$O$89,[1]Cmg!$P$4:$P$89,"----",0,1)</f>
        <v>----</v>
      </c>
      <c r="AD10" s="24" t="str">
        <f>_xlfn.XLOOKUP(D10,[1]Cmg!$S$4:$S$89,[1]Cmg!$U$4:$U$89,"----",0,1)</f>
        <v>----</v>
      </c>
      <c r="AG10" s="25">
        <f>IFERROR(SUMIFS('[1]BD Unidades'!$AH:$AH,'[1]BD Unidades'!$A:$A,'BD Centrales 2023'!$A10),"-")</f>
        <v>36</v>
      </c>
      <c r="AH10" s="25">
        <f>SUMIFS('[1]BD Unidades'!$AJ$3:$AJ$1424,'[1]BD Unidades'!$A$3:$A$1424,$A10)</f>
        <v>6083.25</v>
      </c>
      <c r="AI10" s="25">
        <f>SUMIFS('[1]BD Unidades'!$AL$3:$AL$1424,'[1]BD Unidades'!$A$3:$A$1424,$A10)</f>
        <v>663.3</v>
      </c>
      <c r="AJ10" s="26">
        <f t="shared" si="1"/>
        <v>9.8316917535629308E-2</v>
      </c>
      <c r="AK10" s="27">
        <f>IFERROR(SUMIFS('[1]BD Unidades'!$AO$3:$AO$1424,'[1]BD Unidades'!$A$3:$A$1424,$A10),"-")</f>
        <v>0.3488628074504464</v>
      </c>
      <c r="AL10" s="27">
        <f>IFERROR(SUMIFS('[1]BD Unidades'!$AQ$3:$AQ$1424,'[1]BD Unidades'!$A$3:$A$1424,$A10),"-")</f>
        <v>0.26045501678461686</v>
      </c>
      <c r="AM10" s="27">
        <f>IFERROR(SUMIFS('[1]BD Unidades'!$AS$3:$AS$1424,'[1]BD Unidades'!$A$3:$A$1424,$A10),"-")</f>
        <v>0.28327110445293197</v>
      </c>
      <c r="AN10" s="27">
        <f>IFERROR(SUMIFS('[1]BD Unidades'!$AU$3:$AU$1424,'[1]BD Unidades'!$A$3:$A$1424,$A10),"-")</f>
        <v>0.30942500000000001</v>
      </c>
      <c r="AO10" s="27"/>
      <c r="AP10" s="27"/>
      <c r="AQ10" s="25">
        <f>IFERROR(SUMIFS('[1]BD Unidades'!$AZ$3:$AZ$1424,'[1]BD Unidades'!$A$3:$A$1424,$A10),"-")</f>
        <v>0</v>
      </c>
      <c r="AR10" s="25">
        <f>IFERROR(SUMIFS('[1]BD Unidades'!$BA$3:$BA$1424,'[1]BD Unidades'!$A$3:$A$1424,$A10),"-")</f>
        <v>35.165667390493397</v>
      </c>
      <c r="AS10" s="28">
        <f>SUMIFS('[1]BD Unidades'!$BC$3:$BC$1424,'[1]BD Unidades'!$A$3:$A$1424,$A10)</f>
        <v>0</v>
      </c>
      <c r="AT10" s="28">
        <f>SUMIFS('[1]BD Unidades'!$BE$3:$BE$1424,'[1]BD Unidades'!$A$3:$A$1424,$A10)</f>
        <v>0</v>
      </c>
      <c r="AU10" s="29">
        <f t="shared" si="2"/>
        <v>0</v>
      </c>
      <c r="AV10" s="30">
        <f t="shared" si="3"/>
        <v>1E-4</v>
      </c>
      <c r="AW10" s="25">
        <f>IFERROR(SUMIFS('[1]BD Unidades'!$BI$3:$BI$1424,'[1]BD Unidades'!$A$3:$A$1424,$A10),"-")</f>
        <v>7.5537194297642678</v>
      </c>
      <c r="AX10" s="25">
        <f>IFERROR(SUMIFS('[1]BD Unidades'!$BJ$3:$BJ$1424,'[1]BD Unidades'!$A$3:$A$1424,$A10),"-")</f>
        <v>4.5394287661988324</v>
      </c>
    </row>
    <row r="11" spans="1:51" ht="14.4" x14ac:dyDescent="0.3">
      <c r="A11" s="7">
        <v>276</v>
      </c>
      <c r="B11" s="7" t="s">
        <v>3437</v>
      </c>
      <c r="D11" s="8" t="s">
        <v>3438</v>
      </c>
      <c r="E11" s="19" t="s">
        <v>3439</v>
      </c>
      <c r="F11" s="19" t="s">
        <v>3439</v>
      </c>
      <c r="G11" s="19" t="s">
        <v>3440</v>
      </c>
      <c r="H11" s="19">
        <v>50</v>
      </c>
      <c r="I11" s="19">
        <v>2024</v>
      </c>
      <c r="J11" s="19" t="s">
        <v>211</v>
      </c>
      <c r="K11" s="19" t="s">
        <v>212</v>
      </c>
      <c r="L11" s="19" t="s">
        <v>47</v>
      </c>
      <c r="M11" s="19" t="s">
        <v>477</v>
      </c>
      <c r="N11" s="19" t="s">
        <v>478</v>
      </c>
      <c r="O11" s="19" t="s">
        <v>714</v>
      </c>
      <c r="P11" s="19" t="s">
        <v>51</v>
      </c>
      <c r="Q11" s="9" t="s">
        <v>3441</v>
      </c>
      <c r="R11" s="20">
        <v>115</v>
      </c>
      <c r="S11" s="20">
        <v>0.01</v>
      </c>
      <c r="T11" s="20">
        <v>114.9885</v>
      </c>
      <c r="U11" s="20">
        <v>2.56</v>
      </c>
      <c r="V11" s="21">
        <f>_xlfn.XLOOKUP(D11,'[1]Gen. Real'!$A:$A,'[1]Gen. Real'!$C:$C,"-",0)</f>
        <v>277.31781999999993</v>
      </c>
      <c r="W11" s="22"/>
      <c r="X11" s="22">
        <f>_xlfn.XLOOKUP(D11,[1]Vertimiento!$A:$A,[1]Vertimiento!$E:$E,"-",0)</f>
        <v>30.588608816666671</v>
      </c>
      <c r="Y11" s="23">
        <f t="shared" si="0"/>
        <v>9.9343845902222824E-2</v>
      </c>
      <c r="Z11" s="19" t="str">
        <f>_xlfn.XLOOKUP(D11,[1]Cmg!$I$4:$I$85,[1]Cmg!$M$4:$M$85,"----",0,1)</f>
        <v>----</v>
      </c>
      <c r="AA11" s="19" t="str">
        <f>_xlfn.XLOOKUP(D11,[1]Cmg!$A$4:$A$89,[1]Cmg!$B$4:$B$89,"----",0,1)</f>
        <v>----</v>
      </c>
      <c r="AB11" s="19" t="str">
        <f>_xlfn.XLOOKUP(D11,[1]Cmg!$E$4:$E$89,[1]Cmg!$F$4:$F$89,"----",0,1)</f>
        <v>----</v>
      </c>
      <c r="AC11" s="19" t="str">
        <f>_xlfn.XLOOKUP(D11,[1]Cmg!$O$4:$O$89,[1]Cmg!$P$4:$P$89,"----",0,1)</f>
        <v>----</v>
      </c>
      <c r="AD11" s="24" t="str">
        <f>_xlfn.XLOOKUP(D11,[1]Cmg!$S$4:$S$89,[1]Cmg!$U$4:$U$89,"----",0,1)</f>
        <v>----</v>
      </c>
      <c r="AG11" s="25">
        <f>IFERROR(SUMIFS('[1]BD Unidades'!$AH:$AH,'[1]BD Unidades'!$A:$A,'BD Centrales 2023'!$A11),"-")</f>
        <v>115</v>
      </c>
      <c r="AH11" s="25">
        <f>SUMIFS('[1]BD Unidades'!$AJ$3:$AJ$1424,'[1]BD Unidades'!$A$3:$A$1424,$A11)</f>
        <v>8495.0666666666693</v>
      </c>
      <c r="AI11" s="25">
        <f>SUMIFS('[1]BD Unidades'!$AL$3:$AL$1424,'[1]BD Unidades'!$A$3:$A$1424,$A11)</f>
        <v>258.96666666666698</v>
      </c>
      <c r="AJ11" s="26">
        <f t="shared" si="1"/>
        <v>2.958255432733866E-2</v>
      </c>
      <c r="AK11" s="27">
        <f>IFERROR(SUMIFS('[1]BD Unidades'!$AO$3:$AO$1424,'[1]BD Unidades'!$A$3:$A$1424,$A11),"-")</f>
        <v>0.30344971103403362</v>
      </c>
      <c r="AL11" s="27">
        <f>IFERROR(SUMIFS('[1]BD Unidades'!$AQ$3:$AQ$1424,'[1]BD Unidades'!$A$3:$A$1424,$A11),"-")</f>
        <v>0.26910147986225291</v>
      </c>
      <c r="AM11" s="27">
        <f>IFERROR(SUMIFS('[1]BD Unidades'!$AS$3:$AS$1424,'[1]BD Unidades'!$A$3:$A$1424,$A11),"-")</f>
        <v>0.29776947584041547</v>
      </c>
      <c r="AN11" s="27">
        <f>IFERROR(SUMIFS('[1]BD Unidades'!$AU$3:$AU$1424,'[1]BD Unidades'!$A$3:$A$1424,$A11),"-")</f>
        <v>0.29432199999999997</v>
      </c>
      <c r="AO11" s="27"/>
      <c r="AP11" s="27"/>
      <c r="AQ11" s="25">
        <f>IFERROR(SUMIFS('[1]BD Unidades'!$AZ$3:$AZ$1424,'[1]BD Unidades'!$A$3:$A$1424,$A11),"-")</f>
        <v>20.488515000000003</v>
      </c>
      <c r="AR11" s="25">
        <f>IFERROR(SUMIFS('[1]BD Unidades'!$BA$3:$BA$1424,'[1]BD Unidades'!$A$3:$A$1424,$A11),"-")</f>
        <v>114.53768167816</v>
      </c>
      <c r="AS11" s="28">
        <f>SUMIFS('[1]BD Unidades'!$BC$3:$BC$1424,'[1]BD Unidades'!$A$3:$A$1424,$A11)</f>
        <v>1.6099429789275502E-3</v>
      </c>
      <c r="AT11" s="28">
        <f>SUMIFS('[1]BD Unidades'!$BE$3:$BE$1424,'[1]BD Unidades'!$A$3:$A$1424,$A11)</f>
        <v>0.99931887366818883</v>
      </c>
      <c r="AU11" s="29">
        <f t="shared" si="2"/>
        <v>0.99771002726381697</v>
      </c>
      <c r="AV11" s="30">
        <f t="shared" si="3"/>
        <v>1E-4</v>
      </c>
      <c r="AW11" s="25">
        <f>IFERROR(SUMIFS('[1]BD Unidades'!$BI$3:$BI$1424,'[1]BD Unidades'!$A$3:$A$1424,$A11),"-")</f>
        <v>20.439552699559208</v>
      </c>
      <c r="AX11" s="25">
        <f>IFERROR(SUMIFS('[1]BD Unidades'!$BJ$3:$BJ$1424,'[1]BD Unidades'!$A$3:$A$1424,$A11),"-")</f>
        <v>13.148306002548793</v>
      </c>
    </row>
    <row r="12" spans="1:51" ht="14.4" x14ac:dyDescent="0.3">
      <c r="A12" s="7">
        <v>281</v>
      </c>
      <c r="B12" s="7" t="s">
        <v>4181</v>
      </c>
      <c r="D12" s="8" t="s">
        <v>4182</v>
      </c>
      <c r="E12" s="19" t="s">
        <v>4183</v>
      </c>
      <c r="F12" s="19" t="s">
        <v>4183</v>
      </c>
      <c r="G12" s="19" t="s">
        <v>4184</v>
      </c>
      <c r="H12" s="19">
        <v>5</v>
      </c>
      <c r="I12" s="19">
        <v>2024</v>
      </c>
      <c r="J12" s="19" t="s">
        <v>211</v>
      </c>
      <c r="K12" s="19" t="s">
        <v>212</v>
      </c>
      <c r="L12" s="19" t="s">
        <v>47</v>
      </c>
      <c r="M12" s="19" t="s">
        <v>106</v>
      </c>
      <c r="N12" s="19" t="s">
        <v>144</v>
      </c>
      <c r="O12" s="19" t="s">
        <v>145</v>
      </c>
      <c r="P12" s="19" t="s">
        <v>51</v>
      </c>
      <c r="Q12" s="9" t="s">
        <v>4185</v>
      </c>
      <c r="R12" s="20">
        <v>10.75</v>
      </c>
      <c r="S12" s="20">
        <v>2.2999999999999998</v>
      </c>
      <c r="T12" s="20">
        <v>10.502800000000001</v>
      </c>
      <c r="U12" s="20">
        <v>0.31900000000000001</v>
      </c>
      <c r="V12" s="21">
        <f>_xlfn.XLOOKUP(D12,'[1]Gen. Real'!$A:$A,'[1]Gen. Real'!$C:$C,"-",0)</f>
        <v>11.189249999999998</v>
      </c>
      <c r="W12" s="22"/>
      <c r="X12" s="22" t="str">
        <f>_xlfn.XLOOKUP(D12,[1]Vertimiento!$A:$A,[1]Vertimiento!$E:$E,"-",0)</f>
        <v>-</v>
      </c>
      <c r="Y12" s="23" t="str">
        <f t="shared" si="0"/>
        <v>-</v>
      </c>
      <c r="Z12" s="19" t="str">
        <f>_xlfn.XLOOKUP(D12,[1]Cmg!$I$4:$I$85,[1]Cmg!$M$4:$M$85,"----",0,1)</f>
        <v>----</v>
      </c>
      <c r="AA12" s="19" t="str">
        <f>_xlfn.XLOOKUP(D12,[1]Cmg!$A$4:$A$89,[1]Cmg!$B$4:$B$89,"----",0,1)</f>
        <v>----</v>
      </c>
      <c r="AB12" s="19" t="str">
        <f>_xlfn.XLOOKUP(D12,[1]Cmg!$E$4:$E$89,[1]Cmg!$F$4:$F$89,"----",0,1)</f>
        <v>----</v>
      </c>
      <c r="AC12" s="19" t="str">
        <f>_xlfn.XLOOKUP(D12,[1]Cmg!$O$4:$O$89,[1]Cmg!$P$4:$P$89,"----",0,1)</f>
        <v>----</v>
      </c>
      <c r="AD12" s="24" t="str">
        <f>_xlfn.XLOOKUP(D12,[1]Cmg!$S$4:$S$89,[1]Cmg!$U$4:$U$89,"----",0,1)</f>
        <v>----</v>
      </c>
      <c r="AG12" s="25">
        <f>IFERROR(SUMIFS('[1]BD Unidades'!$AH:$AH,'[1]BD Unidades'!$A:$A,'BD Centrales 2023'!$A12),"-")</f>
        <v>10.75</v>
      </c>
      <c r="AH12" s="25">
        <f>SUMIFS('[1]BD Unidades'!$AJ$3:$AJ$1424,'[1]BD Unidades'!$A$3:$A$1424,$A12)</f>
        <v>7101.4333333333298</v>
      </c>
      <c r="AI12" s="25">
        <f>SUMIFS('[1]BD Unidades'!$AL$3:$AL$1424,'[1]BD Unidades'!$A$3:$A$1424,$A12)</f>
        <v>958.56666666666683</v>
      </c>
      <c r="AJ12" s="26">
        <f t="shared" si="1"/>
        <v>0.11892886683209271</v>
      </c>
      <c r="AK12" s="27">
        <f>IFERROR(SUMIFS('[1]BD Unidades'!$AO$3:$AO$1424,'[1]BD Unidades'!$A$3:$A$1424,$A12),"-")</f>
        <v>0.25526419249347182</v>
      </c>
      <c r="AL12" s="27">
        <f>IFERROR(SUMIFS('[1]BD Unidades'!$AQ$3:$AQ$1424,'[1]BD Unidades'!$A$3:$A$1424,$A12),"-")</f>
        <v>0.18789209748837246</v>
      </c>
      <c r="AM12" s="27">
        <f>IFERROR(SUMIFS('[1]BD Unidades'!$AS$3:$AS$1424,'[1]BD Unidades'!$A$3:$A$1424,$A12),"-")</f>
        <v>0.18598979952214115</v>
      </c>
      <c r="AN12" s="27">
        <f>IFERROR(SUMIFS('[1]BD Unidades'!$AU$3:$AU$1424,'[1]BD Unidades'!$A$3:$A$1424,$A12),"-")</f>
        <v>0.161436</v>
      </c>
      <c r="AO12" s="27"/>
      <c r="AP12" s="27"/>
      <c r="AQ12" s="25">
        <f>IFERROR(SUMIFS('[1]BD Unidades'!$AZ$3:$AZ$1424,'[1]BD Unidades'!$A$3:$A$1424,$A12),"-")</f>
        <v>1.2775945</v>
      </c>
      <c r="AR12" s="25">
        <f>IFERROR(SUMIFS('[1]BD Unidades'!$BA$3:$BA$1424,'[1]BD Unidades'!$A$3:$A$1424,$A12),"-")</f>
        <v>9.9127057485525203</v>
      </c>
      <c r="AS12" s="28">
        <f>SUMIFS('[1]BD Unidades'!$BC$3:$BC$1424,'[1]BD Unidades'!$A$3:$A$1424,$A12)</f>
        <v>3.5283109965453301E-2</v>
      </c>
      <c r="AT12" s="28">
        <f>SUMIFS('[1]BD Unidades'!$BE$3:$BE$1424,'[1]BD Unidades'!$A$3:$A$1424,$A12)</f>
        <v>1</v>
      </c>
      <c r="AU12" s="29">
        <f t="shared" si="2"/>
        <v>0.96471689003454675</v>
      </c>
      <c r="AV12" s="30">
        <f t="shared" si="3"/>
        <v>2.3E-2</v>
      </c>
      <c r="AW12" s="25">
        <f>IFERROR(SUMIFS('[1]BD Unidades'!$BI$3:$BI$1424,'[1]BD Unidades'!$A$3:$A$1424,$A12),"-")</f>
        <v>1.2041691019316427</v>
      </c>
      <c r="AX12" s="25">
        <f>IFERROR(SUMIFS('[1]BD Unidades'!$BJ$3:$BJ$1424,'[1]BD Unidades'!$A$3:$A$1424,$A12),"-")</f>
        <v>0.7746149861368079</v>
      </c>
    </row>
    <row r="13" spans="1:51" ht="14.4" x14ac:dyDescent="0.3">
      <c r="A13" s="7">
        <v>282</v>
      </c>
      <c r="B13" s="7" t="s">
        <v>4042</v>
      </c>
      <c r="D13" s="8" t="s">
        <v>4043</v>
      </c>
      <c r="E13" s="19" t="s">
        <v>4044</v>
      </c>
      <c r="F13" s="19" t="s">
        <v>4044</v>
      </c>
      <c r="G13" s="19" t="s">
        <v>3351</v>
      </c>
      <c r="H13" s="19">
        <v>15</v>
      </c>
      <c r="I13" s="19">
        <v>2024</v>
      </c>
      <c r="J13" s="19" t="s">
        <v>211</v>
      </c>
      <c r="K13" s="19" t="s">
        <v>212</v>
      </c>
      <c r="L13" s="19" t="s">
        <v>47</v>
      </c>
      <c r="M13" s="19" t="s">
        <v>477</v>
      </c>
      <c r="N13" s="19" t="s">
        <v>766</v>
      </c>
      <c r="O13" s="19" t="s">
        <v>3352</v>
      </c>
      <c r="P13" s="19" t="s">
        <v>51</v>
      </c>
      <c r="Q13" s="9" t="s">
        <v>4045</v>
      </c>
      <c r="R13" s="20">
        <v>45</v>
      </c>
      <c r="S13" s="20">
        <v>0.65600000000000003</v>
      </c>
      <c r="T13" s="20">
        <v>44.704799999999999</v>
      </c>
      <c r="U13" s="20">
        <v>5.0279999999999996</v>
      </c>
      <c r="V13" s="21">
        <f>_xlfn.XLOOKUP(D13,'[1]Gen. Real'!$A:$A,'[1]Gen. Real'!$C:$C,"-",0)</f>
        <v>100.86071</v>
      </c>
      <c r="W13" s="22"/>
      <c r="X13" s="22">
        <f>_xlfn.XLOOKUP(D13,[1]Vertimiento!$A:$A,[1]Vertimiento!$E:$E,"-",0)</f>
        <v>7.8458488691666659</v>
      </c>
      <c r="Y13" s="23">
        <f t="shared" si="0"/>
        <v>7.2174567485017216E-2</v>
      </c>
      <c r="Z13" s="19" t="str">
        <f>_xlfn.XLOOKUP(D13,[1]Cmg!$I$4:$I$85,[1]Cmg!$M$4:$M$85,"----",0,1)</f>
        <v>----</v>
      </c>
      <c r="AA13" s="19" t="str">
        <f>_xlfn.XLOOKUP(D13,[1]Cmg!$A$4:$A$89,[1]Cmg!$B$4:$B$89,"----",0,1)</f>
        <v>----</v>
      </c>
      <c r="AB13" s="19" t="str">
        <f>_xlfn.XLOOKUP(D13,[1]Cmg!$E$4:$E$89,[1]Cmg!$F$4:$F$89,"----",0,1)</f>
        <v>----</v>
      </c>
      <c r="AC13" s="19" t="str">
        <f>_xlfn.XLOOKUP(D13,[1]Cmg!$O$4:$O$89,[1]Cmg!$P$4:$P$89,"----",0,1)</f>
        <v>----</v>
      </c>
      <c r="AD13" s="24" t="str">
        <f>_xlfn.XLOOKUP(D13,[1]Cmg!$S$4:$S$89,[1]Cmg!$U$4:$U$89,"----",0,1)</f>
        <v>----</v>
      </c>
      <c r="AG13" s="25">
        <f>IFERROR(SUMIFS('[1]BD Unidades'!$AH:$AH,'[1]BD Unidades'!$A:$A,'BD Centrales 2023'!$A13),"-")</f>
        <v>45</v>
      </c>
      <c r="AH13" s="25">
        <f>SUMIFS('[1]BD Unidades'!$AJ$3:$AJ$1424,'[1]BD Unidades'!$A$3:$A$1424,$A13)</f>
        <v>8660.65</v>
      </c>
      <c r="AI13" s="25">
        <f>SUMIFS('[1]BD Unidades'!$AL$3:$AL$1424,'[1]BD Unidades'!$A$3:$A$1424,$A13)</f>
        <v>99.35</v>
      </c>
      <c r="AJ13" s="26">
        <f t="shared" si="1"/>
        <v>1.1341324200913241E-2</v>
      </c>
      <c r="AK13" s="27">
        <f>IFERROR(SUMIFS('[1]BD Unidades'!$AO$3:$AO$1424,'[1]BD Unidades'!$A$3:$A$1424,$A13),"-")</f>
        <v>0.28784353722034534</v>
      </c>
      <c r="AL13" s="27">
        <f>IFERROR(SUMIFS('[1]BD Unidades'!$AQ$3:$AQ$1424,'[1]BD Unidades'!$A$3:$A$1424,$A13),"-")</f>
        <v>0.25763189389073227</v>
      </c>
      <c r="AM13" s="27">
        <f>IFERROR(SUMIFS('[1]BD Unidades'!$AS$3:$AS$1424,'[1]BD Unidades'!$A$3:$A$1424,$A13),"-")</f>
        <v>0.29178582833146605</v>
      </c>
      <c r="AN13" s="27">
        <f>IFERROR(SUMIFS('[1]BD Unidades'!$AU$3:$AU$1424,'[1]BD Unidades'!$A$3:$A$1424,$A13),"-")</f>
        <v>0.26814399999999999</v>
      </c>
      <c r="AO13" s="27"/>
      <c r="AP13" s="27"/>
      <c r="AQ13" s="25">
        <f>IFERROR(SUMIFS('[1]BD Unidades'!$AZ$3:$AZ$1424,'[1]BD Unidades'!$A$3:$A$1424,$A13),"-")</f>
        <v>7.1933850000000001</v>
      </c>
      <c r="AR13" s="25">
        <f>IFERROR(SUMIFS('[1]BD Unidades'!$BA$3:$BA$1424,'[1]BD Unidades'!$A$3:$A$1424,$A13),"-")</f>
        <v>44.933961187214599</v>
      </c>
      <c r="AS13" s="28">
        <f>SUMIFS('[1]BD Unidades'!$BC$3:$BC$1424,'[1]BD Unidades'!$A$3:$A$1424,$A13)</f>
        <v>1.6661338819813801E-3</v>
      </c>
      <c r="AT13" s="28">
        <f>SUMIFS('[1]BD Unidades'!$BE$3:$BE$1424,'[1]BD Unidades'!$A$3:$A$1424,$A13)</f>
        <v>1</v>
      </c>
      <c r="AU13" s="29">
        <f t="shared" si="2"/>
        <v>0.99833386611801866</v>
      </c>
      <c r="AV13" s="30">
        <f t="shared" si="3"/>
        <v>6.5599999999999999E-3</v>
      </c>
      <c r="AW13" s="25">
        <f>IFERROR(SUMIFS('[1]BD Unidades'!$BI$3:$BI$1424,'[1]BD Unidades'!$A$3:$A$1424,$A13),"-")</f>
        <v>7.134289874459987</v>
      </c>
      <c r="AX13" s="25">
        <f>IFERROR(SUMIFS('[1]BD Unidades'!$BJ$3:$BJ$1424,'[1]BD Unidades'!$A$3:$A$1424,$A13),"-")</f>
        <v>4.5893287274485353</v>
      </c>
    </row>
    <row r="14" spans="1:51" ht="14.4" x14ac:dyDescent="0.3">
      <c r="A14" s="7">
        <v>283</v>
      </c>
      <c r="B14" s="7" t="s">
        <v>4163</v>
      </c>
      <c r="D14" s="8" t="s">
        <v>4164</v>
      </c>
      <c r="E14" s="19" t="s">
        <v>584</v>
      </c>
      <c r="F14" s="19" t="s">
        <v>584</v>
      </c>
      <c r="G14" s="19" t="s">
        <v>4165</v>
      </c>
      <c r="H14" s="19">
        <v>33</v>
      </c>
      <c r="I14" s="19">
        <v>2024</v>
      </c>
      <c r="J14" s="19" t="s">
        <v>211</v>
      </c>
      <c r="K14" s="19" t="s">
        <v>212</v>
      </c>
      <c r="L14" s="19" t="s">
        <v>47</v>
      </c>
      <c r="M14" s="19" t="s">
        <v>48</v>
      </c>
      <c r="N14" s="19" t="s">
        <v>48</v>
      </c>
      <c r="O14" s="19" t="s">
        <v>587</v>
      </c>
      <c r="P14" s="19" t="s">
        <v>51</v>
      </c>
      <c r="Q14" s="9" t="s">
        <v>4166</v>
      </c>
      <c r="R14" s="20">
        <v>99</v>
      </c>
      <c r="S14" s="20">
        <v>0.9</v>
      </c>
      <c r="T14" s="20">
        <v>98.108999999999995</v>
      </c>
      <c r="U14" s="20">
        <v>1.18</v>
      </c>
      <c r="V14" s="21">
        <f>_xlfn.XLOOKUP(D14,'[1]Gen. Real'!$A:$A,'[1]Gen. Real'!$C:$C,"-",0)</f>
        <v>221.63758000000004</v>
      </c>
      <c r="W14" s="22"/>
      <c r="X14" s="22">
        <f>_xlfn.XLOOKUP(D14,[1]Vertimiento!$A:$A,[1]Vertimiento!$E:$E,"-",0)</f>
        <v>39.013747264676148</v>
      </c>
      <c r="Y14" s="23">
        <f t="shared" si="0"/>
        <v>0.14967791522143284</v>
      </c>
      <c r="Z14" s="19" t="str">
        <f>_xlfn.XLOOKUP(D14,[1]Cmg!$I$4:$I$85,[1]Cmg!$M$4:$M$85,"----",0,1)</f>
        <v>----</v>
      </c>
      <c r="AA14" s="19" t="str">
        <f>_xlfn.XLOOKUP(D14,[1]Cmg!$A$4:$A$89,[1]Cmg!$B$4:$B$89,"----",0,1)</f>
        <v>----</v>
      </c>
      <c r="AB14" s="19" t="str">
        <f>_xlfn.XLOOKUP(D14,[1]Cmg!$E$4:$E$89,[1]Cmg!$F$4:$F$89,"----",0,1)</f>
        <v>----</v>
      </c>
      <c r="AC14" s="19" t="str">
        <f>_xlfn.XLOOKUP(D14,[1]Cmg!$O$4:$O$89,[1]Cmg!$P$4:$P$89,"----",0,1)</f>
        <v>----</v>
      </c>
      <c r="AD14" s="24" t="str">
        <f>_xlfn.XLOOKUP(D14,[1]Cmg!$S$4:$S$89,[1]Cmg!$U$4:$U$89,"----",0,1)</f>
        <v>----</v>
      </c>
      <c r="AG14" s="25">
        <f>IFERROR(SUMIFS('[1]BD Unidades'!$AH:$AH,'[1]BD Unidades'!$A:$A,'BD Centrales 2023'!$A14),"-")</f>
        <v>99</v>
      </c>
      <c r="AH14" s="25">
        <f>SUMIFS('[1]BD Unidades'!$AJ$3:$AJ$1424,'[1]BD Unidades'!$A$3:$A$1424,$A14)</f>
        <v>8677.0185227272741</v>
      </c>
      <c r="AI14" s="25">
        <f>SUMIFS('[1]BD Unidades'!$AL$3:$AL$1424,'[1]BD Unidades'!$A$3:$A$1424,$A14)</f>
        <v>16.362386363636364</v>
      </c>
      <c r="AJ14" s="26">
        <f t="shared" si="1"/>
        <v>1.8821660450338443E-3</v>
      </c>
      <c r="AK14" s="27">
        <f>IFERROR(SUMIFS('[1]BD Unidades'!$AO$3:$AO$1424,'[1]BD Unidades'!$A$3:$A$1424,$A14),"-")</f>
        <v>0.33610158128129891</v>
      </c>
      <c r="AL14" s="27">
        <f>IFERROR(SUMIFS('[1]BD Unidades'!$AQ$3:$AQ$1424,'[1]BD Unidades'!$A$3:$A$1424,$A14),"-")</f>
        <v>0.40924059798858381</v>
      </c>
      <c r="AM14" s="27">
        <f>IFERROR(SUMIFS('[1]BD Unidades'!$AS$3:$AS$1424,'[1]BD Unidades'!$A$3:$A$1424,$A14),"-")</f>
        <v>0.40095097227572124</v>
      </c>
      <c r="AN14" s="27">
        <f>IFERROR(SUMIFS('[1]BD Unidades'!$AU$3:$AU$1424,'[1]BD Unidades'!$A$3:$A$1424,$A14),"-")</f>
        <v>0.27578176742424243</v>
      </c>
      <c r="AO14" s="27"/>
      <c r="AP14" s="27"/>
      <c r="AQ14" s="25">
        <f>IFERROR(SUMIFS('[1]BD Unidades'!$AZ$3:$AZ$1424,'[1]BD Unidades'!$A$3:$A$1424,$A14),"-")</f>
        <v>31.850002095797652</v>
      </c>
      <c r="AR14" s="25">
        <f>IFERROR(SUMIFS('[1]BD Unidades'!$BA$3:$BA$1424,'[1]BD Unidades'!$A$3:$A$1424,$A14),"-")</f>
        <v>99.050036118017999</v>
      </c>
      <c r="AS14" s="28">
        <f>SUMIFS('[1]BD Unidades'!$BC$3:$BC$1424,'[1]BD Unidades'!$A$3:$A$1424,$A14)</f>
        <v>2.3693958302392856E-3</v>
      </c>
      <c r="AT14" s="28">
        <f>SUMIFS('[1]BD Unidades'!$BE$3:$BE$1424,'[1]BD Unidades'!$A$3:$A$1424,$A14)</f>
        <v>1.0007575757575757</v>
      </c>
      <c r="AU14" s="29">
        <f t="shared" si="2"/>
        <v>0.99838638493049536</v>
      </c>
      <c r="AV14" s="30">
        <f t="shared" si="3"/>
        <v>9.0000000000000011E-3</v>
      </c>
      <c r="AW14" s="25">
        <f>IFERROR(SUMIFS('[1]BD Unidades'!$BI$3:$BI$1424,'[1]BD Unidades'!$A$3:$A$1424,$A14),"-")</f>
        <v>31.488622615364431</v>
      </c>
      <c r="AX14" s="25">
        <f>IFERROR(SUMIFS('[1]BD Unidades'!$BJ$3:$BJ$1424,'[1]BD Unidades'!$A$3:$A$1424,$A14),"-")</f>
        <v>20.25592496231674</v>
      </c>
    </row>
    <row r="15" spans="1:51" ht="14.4" x14ac:dyDescent="0.3">
      <c r="A15" s="7">
        <v>289</v>
      </c>
      <c r="B15" s="7" t="s">
        <v>4160</v>
      </c>
      <c r="D15" s="8" t="s">
        <v>4161</v>
      </c>
      <c r="E15" s="19" t="s">
        <v>584</v>
      </c>
      <c r="F15" s="19" t="s">
        <v>584</v>
      </c>
      <c r="G15" s="19" t="s">
        <v>4040</v>
      </c>
      <c r="H15" s="19">
        <v>32</v>
      </c>
      <c r="I15" s="19">
        <v>2024</v>
      </c>
      <c r="J15" s="19" t="s">
        <v>211</v>
      </c>
      <c r="K15" s="19" t="s">
        <v>212</v>
      </c>
      <c r="L15" s="19" t="s">
        <v>47</v>
      </c>
      <c r="M15" s="19" t="s">
        <v>477</v>
      </c>
      <c r="N15" s="19" t="s">
        <v>478</v>
      </c>
      <c r="O15" s="19" t="s">
        <v>714</v>
      </c>
      <c r="P15" s="19" t="s">
        <v>51</v>
      </c>
      <c r="Q15" s="9" t="s">
        <v>4162</v>
      </c>
      <c r="R15" s="20">
        <v>60.4</v>
      </c>
      <c r="S15" s="20">
        <v>0.5</v>
      </c>
      <c r="T15" s="20">
        <v>60.097999999999999</v>
      </c>
      <c r="U15" s="20">
        <v>0.87</v>
      </c>
      <c r="V15" s="21">
        <f>_xlfn.XLOOKUP(D15,'[1]Gen. Real'!$A:$A,'[1]Gen. Real'!$C:$C,"-",0)</f>
        <v>179.21321</v>
      </c>
      <c r="W15" s="22"/>
      <c r="X15" s="22">
        <f>_xlfn.XLOOKUP(D15,[1]Vertimiento!$A:$A,[1]Vertimiento!$E:$E,"-",0)</f>
        <v>23.151781018333331</v>
      </c>
      <c r="Y15" s="23">
        <f t="shared" si="0"/>
        <v>0.11440605858666475</v>
      </c>
      <c r="Z15" s="19" t="str">
        <f>_xlfn.XLOOKUP(D15,[1]Cmg!$I$4:$I$85,[1]Cmg!$M$4:$M$85,"----",0,1)</f>
        <v>----</v>
      </c>
      <c r="AA15" s="19" t="str">
        <f>_xlfn.XLOOKUP(D15,[1]Cmg!$A$4:$A$89,[1]Cmg!$B$4:$B$89,"----",0,1)</f>
        <v>----</v>
      </c>
      <c r="AB15" s="19" t="str">
        <f>_xlfn.XLOOKUP(D15,[1]Cmg!$E$4:$E$89,[1]Cmg!$F$4:$F$89,"----",0,1)</f>
        <v>----</v>
      </c>
      <c r="AC15" s="19" t="str">
        <f>_xlfn.XLOOKUP(D15,[1]Cmg!$O$4:$O$89,[1]Cmg!$P$4:$P$89,"----",0,1)</f>
        <v>----</v>
      </c>
      <c r="AD15" s="24" t="str">
        <f>_xlfn.XLOOKUP(D15,[1]Cmg!$S$4:$S$89,[1]Cmg!$U$4:$U$89,"----",0,1)</f>
        <v>----</v>
      </c>
      <c r="AG15" s="25">
        <f>IFERROR(SUMIFS('[1]BD Unidades'!$AH:$AH,'[1]BD Unidades'!$A:$A,'BD Centrales 2023'!$A15),"-")</f>
        <v>60.4</v>
      </c>
      <c r="AH15" s="25">
        <f>SUMIFS('[1]BD Unidades'!$AJ$3:$AJ$1424,'[1]BD Unidades'!$A$3:$A$1424,$A15)</f>
        <v>8520.4870860927185</v>
      </c>
      <c r="AI15" s="25">
        <f>SUMIFS('[1]BD Unidades'!$AL$3:$AL$1424,'[1]BD Unidades'!$A$3:$A$1424,$A15)</f>
        <v>154.94470198675464</v>
      </c>
      <c r="AJ15" s="26">
        <f t="shared" si="1"/>
        <v>1.786017177838425E-2</v>
      </c>
      <c r="AK15" s="27">
        <f>IFERROR(SUMIFS('[1]BD Unidades'!$AO$3:$AO$1424,'[1]BD Unidades'!$A$3:$A$1424,$A15),"-")</f>
        <v>0.36974103211949538</v>
      </c>
      <c r="AL15" s="27">
        <f>IFERROR(SUMIFS('[1]BD Unidades'!$AQ$3:$AQ$1424,'[1]BD Unidades'!$A$3:$A$1424,$A15),"-")</f>
        <v>0.34354015289928214</v>
      </c>
      <c r="AM15" s="27">
        <f>IFERROR(SUMIFS('[1]BD Unidades'!$AS$3:$AS$1424,'[1]BD Unidades'!$A$3:$A$1424,$A15),"-")</f>
        <v>0.3729854290035573</v>
      </c>
      <c r="AN15" s="27">
        <f>IFERROR(SUMIFS('[1]BD Unidades'!$AU$3:$AU$1424,'[1]BD Unidades'!$A$3:$A$1424,$A15),"-")</f>
        <v>0.36584942384105962</v>
      </c>
      <c r="AO15" s="27"/>
      <c r="AP15" s="27"/>
      <c r="AQ15" s="25">
        <f>IFERROR(SUMIFS('[1]BD Unidades'!$AZ$3:$AZ$1424,'[1]BD Unidades'!$A$3:$A$1424,$A15),"-")</f>
        <v>12.9193788</v>
      </c>
      <c r="AR15" s="25">
        <f>IFERROR(SUMIFS('[1]BD Unidades'!$BA$3:$BA$1424,'[1]BD Unidades'!$A$3:$A$1424,$A15),"-")</f>
        <v>60.5605715119273</v>
      </c>
      <c r="AS15" s="28">
        <f>SUMIFS('[1]BD Unidades'!$BC$3:$BC$1424,'[1]BD Unidades'!$A$3:$A$1424,$A15)</f>
        <v>1.2271343868704699E-3</v>
      </c>
      <c r="AT15" s="28">
        <f>SUMIFS('[1]BD Unidades'!$BE$3:$BE$1424,'[1]BD Unidades'!$A$3:$A$1424,$A15)</f>
        <v>0.9931197080347155</v>
      </c>
      <c r="AU15" s="29">
        <f t="shared" si="2"/>
        <v>0.99190101669070729</v>
      </c>
      <c r="AV15" s="30">
        <f t="shared" si="3"/>
        <v>5.0000000000000001E-3</v>
      </c>
      <c r="AW15" s="25">
        <f>IFERROR(SUMIFS('[1]BD Unidades'!$BI$3:$BI$1424,'[1]BD Unidades'!$A$3:$A$1424,$A15),"-")</f>
        <v>12.708641351029176</v>
      </c>
      <c r="AX15" s="25">
        <f>IFERROR(SUMIFS('[1]BD Unidades'!$BJ$3:$BJ$1424,'[1]BD Unidades'!$A$3:$A$1424,$A15),"-")</f>
        <v>8.1751840569182459</v>
      </c>
    </row>
    <row r="16" spans="1:51" ht="14.4" x14ac:dyDescent="0.3">
      <c r="A16" s="7">
        <v>295</v>
      </c>
      <c r="B16" s="7" t="s">
        <v>260</v>
      </c>
      <c r="D16" s="8" t="s">
        <v>261</v>
      </c>
      <c r="E16" s="19" t="s">
        <v>262</v>
      </c>
      <c r="F16" s="19" t="s">
        <v>262</v>
      </c>
      <c r="G16" s="19" t="s">
        <v>263</v>
      </c>
      <c r="H16" s="19">
        <v>4</v>
      </c>
      <c r="I16" s="19">
        <v>2024</v>
      </c>
      <c r="J16" s="19" t="s">
        <v>211</v>
      </c>
      <c r="K16" s="19" t="s">
        <v>212</v>
      </c>
      <c r="L16" s="19" t="s">
        <v>213</v>
      </c>
      <c r="M16" s="19" t="s">
        <v>106</v>
      </c>
      <c r="N16" s="19" t="s">
        <v>144</v>
      </c>
      <c r="O16" s="19" t="s">
        <v>145</v>
      </c>
      <c r="P16" s="19" t="s">
        <v>51</v>
      </c>
      <c r="Q16" s="9" t="s">
        <v>265</v>
      </c>
      <c r="R16" s="20">
        <v>7.2</v>
      </c>
      <c r="S16" s="20">
        <v>1.7726999999999999</v>
      </c>
      <c r="T16" s="20">
        <v>7.0724</v>
      </c>
      <c r="U16" s="20" t="s">
        <v>397</v>
      </c>
      <c r="V16" s="21">
        <f>_xlfn.XLOOKUP(D16,'[1]Gen. Real'!$A:$A,'[1]Gen. Real'!$C:$C,"-",0)</f>
        <v>15.254739999999993</v>
      </c>
      <c r="W16" s="22"/>
      <c r="X16" s="22" t="str">
        <f>_xlfn.XLOOKUP(D16,[1]Vertimiento!$A:$A,[1]Vertimiento!$E:$E,"-",0)</f>
        <v>-</v>
      </c>
      <c r="Y16" s="23" t="str">
        <f t="shared" si="0"/>
        <v>-</v>
      </c>
      <c r="Z16" s="19" t="str">
        <f>_xlfn.XLOOKUP(D16,[1]Cmg!$I$4:$I$85,[1]Cmg!$M$4:$M$85,"----",0,1)</f>
        <v>----</v>
      </c>
      <c r="AA16" s="19" t="str">
        <f>_xlfn.XLOOKUP(D16,[1]Cmg!$A$4:$A$89,[1]Cmg!$B$4:$B$89,"----",0,1)</f>
        <v>----</v>
      </c>
      <c r="AB16" s="19" t="str">
        <f>_xlfn.XLOOKUP(D16,[1]Cmg!$E$4:$E$89,[1]Cmg!$F$4:$F$89,"----",0,1)</f>
        <v>----</v>
      </c>
      <c r="AC16" s="19" t="str">
        <f>_xlfn.XLOOKUP(D16,[1]Cmg!$O$4:$O$89,[1]Cmg!$P$4:$P$89,"----",0,1)</f>
        <v>----</v>
      </c>
      <c r="AD16" s="24" t="str">
        <f>_xlfn.XLOOKUP(D16,[1]Cmg!$S$4:$S$89,[1]Cmg!$U$4:$U$89,"----",0,1)</f>
        <v>----</v>
      </c>
      <c r="AG16" s="25">
        <f>IFERROR(SUMIFS('[1]BD Unidades'!$AH:$AH,'[1]BD Unidades'!$A:$A,'BD Centrales 2023'!$A16),"-")</f>
        <v>7.2</v>
      </c>
      <c r="AH16" s="25">
        <f>SUMIFS('[1]BD Unidades'!$AJ$3:$AJ$1424,'[1]BD Unidades'!$A$3:$A$1424,$A16)</f>
        <v>8760</v>
      </c>
      <c r="AI16" s="25">
        <f>SUMIFS('[1]BD Unidades'!$AL$3:$AL$1424,'[1]BD Unidades'!$A$3:$A$1424,$A16)</f>
        <v>0</v>
      </c>
      <c r="AJ16" s="26">
        <f t="shared" si="1"/>
        <v>0</v>
      </c>
      <c r="AK16" s="27">
        <f>IFERROR(SUMIFS('[1]BD Unidades'!$AO$3:$AO$1424,'[1]BD Unidades'!$A$3:$A$1424,$A16),"-")</f>
        <v>0.31223252340041929</v>
      </c>
      <c r="AL16" s="27">
        <f>IFERROR(SUMIFS('[1]BD Unidades'!$AQ$3:$AQ$1424,'[1]BD Unidades'!$A$3:$A$1424,$A16),"-")</f>
        <v>0.28112666839483597</v>
      </c>
      <c r="AM16" s="27">
        <f>IFERROR(SUMIFS('[1]BD Unidades'!$AS$3:$AS$1424,'[1]BD Unidades'!$A$3:$A$1424,$A16),"-")</f>
        <v>0.21131250816526237</v>
      </c>
      <c r="AN16" s="27">
        <f>IFERROR(SUMIFS('[1]BD Unidades'!$AU$3:$AU$1424,'[1]BD Unidades'!$A$3:$A$1424,$A16),"-")</f>
        <v>0.24990299999999999</v>
      </c>
      <c r="AO16" s="27"/>
      <c r="AP16" s="27"/>
      <c r="AQ16" s="25">
        <f>IFERROR(SUMIFS('[1]BD Unidades'!$AZ$3:$AZ$1424,'[1]BD Unidades'!$A$3:$A$1424,$A16),"-")</f>
        <v>1.3078296</v>
      </c>
      <c r="AR16" s="25">
        <f>IFERROR(SUMIFS('[1]BD Unidades'!$BA$3:$BA$1424,'[1]BD Unidades'!$A$3:$A$1424,$A16),"-")</f>
        <v>7.1999999999999797</v>
      </c>
      <c r="AS16" s="28">
        <f>SUMIFS('[1]BD Unidades'!$BC$3:$BC$1424,'[1]BD Unidades'!$A$3:$A$1424,$A16)</f>
        <v>1E-4</v>
      </c>
      <c r="AT16" s="28">
        <f>SUMIFS('[1]BD Unidades'!$BE$3:$BE$1424,'[1]BD Unidades'!$A$3:$A$1424,$A16)</f>
        <v>1</v>
      </c>
      <c r="AU16" s="29">
        <f t="shared" si="2"/>
        <v>0.99990000000000001</v>
      </c>
      <c r="AV16" s="30">
        <f t="shared" si="3"/>
        <v>1.7727E-2</v>
      </c>
      <c r="AW16" s="25">
        <f>IFERROR(SUMIFS('[1]BD Unidades'!$BI$3:$BI$1424,'[1]BD Unidades'!$A$3:$A$1424,$A16),"-")</f>
        <v>1.2845168834651994</v>
      </c>
      <c r="AX16" s="25">
        <f>IFERROR(SUMIFS('[1]BD Unidades'!$BJ$3:$BJ$1424,'[1]BD Unidades'!$A$3:$A$1424,$A16),"-")</f>
        <v>0.82630091262246552</v>
      </c>
    </row>
    <row r="17" spans="1:50" ht="14.4" x14ac:dyDescent="0.3">
      <c r="A17" s="7">
        <v>318</v>
      </c>
      <c r="B17" s="7" t="s">
        <v>3985</v>
      </c>
      <c r="D17" s="8" t="s">
        <v>3986</v>
      </c>
      <c r="E17" s="19" t="s">
        <v>3987</v>
      </c>
      <c r="F17" s="19" t="s">
        <v>3987</v>
      </c>
      <c r="G17" s="19" t="s">
        <v>3988</v>
      </c>
      <c r="H17" s="19">
        <v>57</v>
      </c>
      <c r="I17" s="19">
        <v>2024</v>
      </c>
      <c r="J17" s="19" t="s">
        <v>211</v>
      </c>
      <c r="K17" s="19" t="s">
        <v>212</v>
      </c>
      <c r="L17" s="19" t="s">
        <v>47</v>
      </c>
      <c r="M17" s="19" t="s">
        <v>477</v>
      </c>
      <c r="N17" s="19" t="s">
        <v>478</v>
      </c>
      <c r="O17" s="19" t="s">
        <v>714</v>
      </c>
      <c r="P17" s="19" t="s">
        <v>51</v>
      </c>
      <c r="Q17" s="9" t="s">
        <v>3990</v>
      </c>
      <c r="R17" s="20">
        <v>109.4</v>
      </c>
      <c r="S17" s="20">
        <v>1.55</v>
      </c>
      <c r="T17" s="20">
        <v>107.7</v>
      </c>
      <c r="U17" s="20">
        <v>0.63</v>
      </c>
      <c r="V17" s="21">
        <f>_xlfn.XLOOKUP(D17,'[1]Gen. Real'!$A:$A,'[1]Gen. Real'!$C:$C,"-",0)</f>
        <v>200.66879999999995</v>
      </c>
      <c r="W17" s="22"/>
      <c r="X17" s="22">
        <f>_xlfn.XLOOKUP(D17,[1]Vertimiento!$A:$A,[1]Vertimiento!$E:$E,"-",0)</f>
        <v>26.764168251666664</v>
      </c>
      <c r="Y17" s="23">
        <f t="shared" si="0"/>
        <v>0.11767936925507957</v>
      </c>
      <c r="Z17" s="19" t="str">
        <f>_xlfn.XLOOKUP(D17,[1]Cmg!$I$4:$I$85,[1]Cmg!$M$4:$M$85,"----",0,1)</f>
        <v>----</v>
      </c>
      <c r="AA17" s="19" t="str">
        <f>_xlfn.XLOOKUP(D17,[1]Cmg!$A$4:$A$89,[1]Cmg!$B$4:$B$89,"----",0,1)</f>
        <v>----</v>
      </c>
      <c r="AB17" s="19" t="str">
        <f>_xlfn.XLOOKUP(D17,[1]Cmg!$E$4:$E$89,[1]Cmg!$F$4:$F$89,"----",0,1)</f>
        <v>----</v>
      </c>
      <c r="AC17" s="19" t="str">
        <f>_xlfn.XLOOKUP(D17,[1]Cmg!$O$4:$O$89,[1]Cmg!$P$4:$P$89,"----",0,1)</f>
        <v>----</v>
      </c>
      <c r="AD17" s="24" t="str">
        <f>_xlfn.XLOOKUP(D17,[1]Cmg!$S$4:$S$89,[1]Cmg!$U$4:$U$89,"----",0,1)</f>
        <v>----</v>
      </c>
      <c r="AG17" s="25">
        <f>IFERROR(SUMIFS('[1]BD Unidades'!$AH:$AH,'[1]BD Unidades'!$A:$A,'BD Centrales 2023'!$A17),"-")</f>
        <v>109.4</v>
      </c>
      <c r="AH17" s="25">
        <f>SUMIFS('[1]BD Unidades'!$AJ$3:$AJ$1424,'[1]BD Unidades'!$A$3:$A$1424,$A17)</f>
        <v>7340.5166666666701</v>
      </c>
      <c r="AI17" s="25">
        <f>SUMIFS('[1]BD Unidades'!$AL$3:$AL$1424,'[1]BD Unidades'!$A$3:$A$1424,$A17)</f>
        <v>1407.6</v>
      </c>
      <c r="AJ17" s="26">
        <f t="shared" si="1"/>
        <v>0.16090320392770247</v>
      </c>
      <c r="AK17" s="27">
        <f>IFERROR(SUMIFS('[1]BD Unidades'!$AO$3:$AO$1424,'[1]BD Unidades'!$A$3:$A$1424,$A17),"-")</f>
        <v>0.25014935651350517</v>
      </c>
      <c r="AL17" s="27">
        <f>IFERROR(SUMIFS('[1]BD Unidades'!$AQ$3:$AQ$1424,'[1]BD Unidades'!$A$3:$A$1424,$A17),"-")</f>
        <v>0.27675675628787733</v>
      </c>
      <c r="AM17" s="27">
        <f>IFERROR(SUMIFS('[1]BD Unidades'!$AS$3:$AS$1424,'[1]BD Unidades'!$A$3:$A$1424,$A17),"-")</f>
        <v>0.26062239975339435</v>
      </c>
      <c r="AN17" s="27">
        <f>IFERROR(SUMIFS('[1]BD Unidades'!$AU$3:$AU$1424,'[1]BD Unidades'!$A$3:$A$1424,$A17),"-")</f>
        <v>0.22936100000000001</v>
      </c>
      <c r="AO17" s="27"/>
      <c r="AP17" s="27"/>
      <c r="AQ17" s="25">
        <f>IFERROR(SUMIFS('[1]BD Unidades'!$AZ$3:$AZ$1424,'[1]BD Unidades'!$A$3:$A$1424,$A17),"-")</f>
        <v>17.211902000000002</v>
      </c>
      <c r="AR17" s="25">
        <f>IFERROR(SUMIFS('[1]BD Unidades'!$BA$3:$BA$1424,'[1]BD Unidades'!$A$3:$A$1424,$A17),"-")</f>
        <v>109.136003939896</v>
      </c>
      <c r="AS17" s="28">
        <f>SUMIFS('[1]BD Unidades'!$BC$3:$BC$1424,'[1]BD Unidades'!$A$3:$A$1424,$A17)</f>
        <v>5.1340545179825595E-3</v>
      </c>
      <c r="AT17" s="28">
        <f>SUMIFS('[1]BD Unidades'!$BE$3:$BE$1424,'[1]BD Unidades'!$A$3:$A$1424,$A17)</f>
        <v>0.99864345509893504</v>
      </c>
      <c r="AU17" s="29">
        <f t="shared" si="2"/>
        <v>0.9935163651564306</v>
      </c>
      <c r="AV17" s="30">
        <f t="shared" si="3"/>
        <v>1.55E-2</v>
      </c>
      <c r="AW17" s="25">
        <f>IFERROR(SUMIFS('[1]BD Unidades'!$BI$3:$BI$1424,'[1]BD Unidades'!$A$3:$A$1424,$A17),"-")</f>
        <v>16.91367225637098</v>
      </c>
      <c r="AX17" s="25">
        <f>IFERROR(SUMIFS('[1]BD Unidades'!$BJ$3:$BJ$1424,'[1]BD Unidades'!$A$3:$A$1424,$A17),"-")</f>
        <v>10.880186162703135</v>
      </c>
    </row>
    <row r="18" spans="1:50" ht="14.4" x14ac:dyDescent="0.3">
      <c r="A18" s="7">
        <v>334</v>
      </c>
      <c r="B18" s="7" t="s">
        <v>272</v>
      </c>
      <c r="D18" s="8" t="s">
        <v>273</v>
      </c>
      <c r="E18" s="19" t="s">
        <v>274</v>
      </c>
      <c r="F18" s="19" t="s">
        <v>275</v>
      </c>
      <c r="G18" s="19" t="s">
        <v>276</v>
      </c>
      <c r="H18" s="19">
        <v>3</v>
      </c>
      <c r="I18" s="19">
        <v>2024</v>
      </c>
      <c r="J18" s="19" t="s">
        <v>211</v>
      </c>
      <c r="K18" s="19" t="s">
        <v>212</v>
      </c>
      <c r="L18" s="19" t="s">
        <v>213</v>
      </c>
      <c r="M18" s="19" t="s">
        <v>68</v>
      </c>
      <c r="N18" s="19" t="s">
        <v>214</v>
      </c>
      <c r="O18" s="19" t="s">
        <v>215</v>
      </c>
      <c r="P18" s="19" t="s">
        <v>51</v>
      </c>
      <c r="Q18" s="9" t="s">
        <v>278</v>
      </c>
      <c r="R18" s="20">
        <v>9</v>
      </c>
      <c r="S18" s="20">
        <v>0.22220000000000001</v>
      </c>
      <c r="T18" s="20">
        <v>8.98</v>
      </c>
      <c r="U18" s="20" t="s">
        <v>397</v>
      </c>
      <c r="V18" s="21">
        <f>_xlfn.XLOOKUP(D18,'[1]Gen. Real'!$A:$A,'[1]Gen. Real'!$C:$C,"-",0)</f>
        <v>25.475329999999992</v>
      </c>
      <c r="W18" s="22"/>
      <c r="X18" s="22" t="str">
        <f>_xlfn.XLOOKUP(D18,[1]Vertimiento!$A:$A,[1]Vertimiento!$E:$E,"-",0)</f>
        <v>-</v>
      </c>
      <c r="Y18" s="23" t="str">
        <f t="shared" si="0"/>
        <v>-</v>
      </c>
      <c r="Z18" s="19" t="str">
        <f>_xlfn.XLOOKUP(D18,[1]Cmg!$I$4:$I$85,[1]Cmg!$M$4:$M$85,"----",0,1)</f>
        <v>----</v>
      </c>
      <c r="AA18" s="19" t="str">
        <f>_xlfn.XLOOKUP(D18,[1]Cmg!$A$4:$A$89,[1]Cmg!$B$4:$B$89,"----",0,1)</f>
        <v>----</v>
      </c>
      <c r="AB18" s="19" t="str">
        <f>_xlfn.XLOOKUP(D18,[1]Cmg!$E$4:$E$89,[1]Cmg!$F$4:$F$89,"----",0,1)</f>
        <v>----</v>
      </c>
      <c r="AC18" s="19" t="str">
        <f>_xlfn.XLOOKUP(D18,[1]Cmg!$O$4:$O$89,[1]Cmg!$P$4:$P$89,"----",0,1)</f>
        <v>----</v>
      </c>
      <c r="AD18" s="24" t="str">
        <f>_xlfn.XLOOKUP(D18,[1]Cmg!$S$4:$S$89,[1]Cmg!$U$4:$U$89,"----",0,1)</f>
        <v>----</v>
      </c>
      <c r="AG18" s="25">
        <f>IFERROR(SUMIFS('[1]BD Unidades'!$AH:$AH,'[1]BD Unidades'!$A:$A,'BD Centrales 2023'!$A18),"-")</f>
        <v>9</v>
      </c>
      <c r="AH18" s="25">
        <f>SUMIFS('[1]BD Unidades'!$AJ$3:$AJ$1424,'[1]BD Unidades'!$A$3:$A$1424,$A18)</f>
        <v>8294.9333333333307</v>
      </c>
      <c r="AI18" s="25">
        <f>SUMIFS('[1]BD Unidades'!$AL$3:$AL$1424,'[1]BD Unidades'!$A$3:$A$1424,$A18)</f>
        <v>0</v>
      </c>
      <c r="AJ18" s="26">
        <f t="shared" si="1"/>
        <v>0</v>
      </c>
      <c r="AK18" s="27">
        <f>IFERROR(SUMIFS('[1]BD Unidades'!$AO$3:$AO$1424,'[1]BD Unidades'!$A$3:$A$1424,$A18),"-")</f>
        <v>0.35815494202887632</v>
      </c>
      <c r="AL18" s="27">
        <f>IFERROR(SUMIFS('[1]BD Unidades'!$AQ$3:$AQ$1424,'[1]BD Unidades'!$A$3:$A$1424,$A18),"-")</f>
        <v>0.29945862211946067</v>
      </c>
      <c r="AM18" s="27">
        <f>IFERROR(SUMIFS('[1]BD Unidades'!$AS$3:$AS$1424,'[1]BD Unidades'!$A$3:$A$1424,$A18),"-")</f>
        <v>0.3003258214059697</v>
      </c>
      <c r="AN18" s="27">
        <f>IFERROR(SUMIFS('[1]BD Unidades'!$AU$3:$AU$1424,'[1]BD Unidades'!$A$3:$A$1424,$A18),"-")</f>
        <v>0.31013099999999999</v>
      </c>
      <c r="AO18" s="27"/>
      <c r="AP18" s="27"/>
      <c r="AQ18" s="25">
        <f>IFERROR(SUMIFS('[1]BD Unidades'!$AZ$3:$AZ$1424,'[1]BD Unidades'!$A$3:$A$1424,$A18),"-")</f>
        <v>2.6951275990751462</v>
      </c>
      <c r="AR18" s="25">
        <f>IFERROR(SUMIFS('[1]BD Unidades'!$BA$3:$BA$1424,'[1]BD Unidades'!$A$3:$A$1424,$A18),"-")</f>
        <v>9</v>
      </c>
      <c r="AS18" s="28">
        <f>SUMIFS('[1]BD Unidades'!$BC$3:$BC$1424,'[1]BD Unidades'!$A$3:$A$1424,$A18)</f>
        <v>1E-4</v>
      </c>
      <c r="AT18" s="28">
        <f>SUMIFS('[1]BD Unidades'!$BE$3:$BE$1424,'[1]BD Unidades'!$A$3:$A$1424,$A18)</f>
        <v>1</v>
      </c>
      <c r="AU18" s="29">
        <f t="shared" si="2"/>
        <v>0.99990000000000001</v>
      </c>
      <c r="AV18" s="30">
        <f t="shared" si="3"/>
        <v>2.222E-3</v>
      </c>
      <c r="AW18" s="25">
        <f>IFERROR(SUMIFS('[1]BD Unidades'!$BI$3:$BI$1424,'[1]BD Unidades'!$A$3:$A$1424,$A18),"-")</f>
        <v>2.6888695127900926</v>
      </c>
      <c r="AX18" s="25">
        <f>IFERROR(SUMIFS('[1]BD Unidades'!$BJ$3:$BJ$1424,'[1]BD Unidades'!$A$3:$A$1424,$A18),"-")</f>
        <v>1.7296894738724327</v>
      </c>
    </row>
    <row r="19" spans="1:50" ht="14.4" x14ac:dyDescent="0.3">
      <c r="A19" s="7">
        <v>342</v>
      </c>
      <c r="B19" s="7" t="s">
        <v>4051</v>
      </c>
      <c r="D19" s="8" t="s">
        <v>4052</v>
      </c>
      <c r="E19" s="19" t="s">
        <v>584</v>
      </c>
      <c r="F19" s="19" t="s">
        <v>584</v>
      </c>
      <c r="G19" s="19" t="s">
        <v>4053</v>
      </c>
      <c r="H19" s="19">
        <v>44</v>
      </c>
      <c r="I19" s="19">
        <v>2024</v>
      </c>
      <c r="J19" s="19" t="s">
        <v>211</v>
      </c>
      <c r="K19" s="19" t="s">
        <v>212</v>
      </c>
      <c r="L19" s="19" t="s">
        <v>47</v>
      </c>
      <c r="M19" s="19" t="s">
        <v>229</v>
      </c>
      <c r="N19" s="19" t="s">
        <v>1842</v>
      </c>
      <c r="O19" s="19" t="s">
        <v>3560</v>
      </c>
      <c r="P19" s="19" t="s">
        <v>51</v>
      </c>
      <c r="Q19" s="9" t="s">
        <v>4055</v>
      </c>
      <c r="R19" s="20">
        <v>88</v>
      </c>
      <c r="S19" s="20">
        <v>0.56820000000000004</v>
      </c>
      <c r="T19" s="20">
        <v>87.5</v>
      </c>
      <c r="U19" s="20">
        <v>1.04</v>
      </c>
      <c r="V19" s="21">
        <f>_xlfn.XLOOKUP(D19,'[1]Gen. Real'!$A:$A,'[1]Gen. Real'!$C:$C,"-",0)</f>
        <v>226.62584000000007</v>
      </c>
      <c r="W19" s="22"/>
      <c r="X19" s="22">
        <f>_xlfn.XLOOKUP(D19,[1]Vertimiento!$A:$A,[1]Vertimiento!$E:$E,"-",0)</f>
        <v>35.34538316883333</v>
      </c>
      <c r="Y19" s="23">
        <f t="shared" si="0"/>
        <v>0.13492086169347764</v>
      </c>
      <c r="Z19" s="19" t="str">
        <f>_xlfn.XLOOKUP(D19,[1]Cmg!$I$4:$I$85,[1]Cmg!$M$4:$M$85,"----",0,1)</f>
        <v>----</v>
      </c>
      <c r="AA19" s="19" t="str">
        <f>_xlfn.XLOOKUP(D19,[1]Cmg!$A$4:$A$89,[1]Cmg!$B$4:$B$89,"----",0,1)</f>
        <v>----</v>
      </c>
      <c r="AB19" s="19" t="str">
        <f>_xlfn.XLOOKUP(D19,[1]Cmg!$E$4:$E$89,[1]Cmg!$F$4:$F$89,"----",0,1)</f>
        <v>----</v>
      </c>
      <c r="AC19" s="19" t="str">
        <f>_xlfn.XLOOKUP(D19,[1]Cmg!$O$4:$O$89,[1]Cmg!$P$4:$P$89,"----",0,1)</f>
        <v>----</v>
      </c>
      <c r="AD19" s="24" t="str">
        <f>_xlfn.XLOOKUP(D19,[1]Cmg!$S$4:$S$89,[1]Cmg!$U$4:$U$89,"----",0,1)</f>
        <v>----</v>
      </c>
      <c r="AG19" s="25">
        <f>IFERROR(SUMIFS('[1]BD Unidades'!$AH:$AH,'[1]BD Unidades'!$A:$A,'BD Centrales 2023'!$A19),"-")</f>
        <v>88</v>
      </c>
      <c r="AH19" s="25">
        <f>SUMIFS('[1]BD Unidades'!$AJ$3:$AJ$1424,'[1]BD Unidades'!$A$3:$A$1424,$A19)</f>
        <v>8285.8166666666693</v>
      </c>
      <c r="AI19" s="25">
        <f>SUMIFS('[1]BD Unidades'!$AL$3:$AL$1424,'[1]BD Unidades'!$A$3:$A$1424,$A19)</f>
        <v>25.233333333333295</v>
      </c>
      <c r="AJ19" s="26">
        <f t="shared" si="1"/>
        <v>3.0361185810858179E-3</v>
      </c>
      <c r="AK19" s="27">
        <f>IFERROR(SUMIFS('[1]BD Unidades'!$AO$3:$AO$1424,'[1]BD Unidades'!$A$3:$A$1424,$A19),"-")</f>
        <v>0.38324621236520612</v>
      </c>
      <c r="AL19" s="27">
        <f>IFERROR(SUMIFS('[1]BD Unidades'!$AQ$3:$AQ$1424,'[1]BD Unidades'!$A$3:$A$1424,$A19),"-")</f>
        <v>0.35158481001403685</v>
      </c>
      <c r="AM19" s="27">
        <f>IFERROR(SUMIFS('[1]BD Unidades'!$AS$3:$AS$1424,'[1]BD Unidades'!$A$3:$A$1424,$A19),"-")</f>
        <v>0.38177079446941298</v>
      </c>
      <c r="AN19" s="27">
        <f>IFERROR(SUMIFS('[1]BD Unidades'!$AU$3:$AU$1424,'[1]BD Unidades'!$A$3:$A$1424,$A19),"-")</f>
        <v>0.34931299999999998</v>
      </c>
      <c r="AO19" s="27"/>
      <c r="AP19" s="27"/>
      <c r="AQ19" s="25">
        <f>IFERROR(SUMIFS('[1]BD Unidades'!$AZ$3:$AZ$1424,'[1]BD Unidades'!$A$3:$A$1424,$A19),"-")</f>
        <v>29.99176372039194</v>
      </c>
      <c r="AR19" s="25">
        <f>IFERROR(SUMIFS('[1]BD Unidades'!$BA$3:$BA$1424,'[1]BD Unidades'!$A$3:$A$1424,$A19),"-")</f>
        <v>87.799920988723898</v>
      </c>
      <c r="AS19" s="28">
        <f>SUMIFS('[1]BD Unidades'!$BC$3:$BC$1424,'[1]BD Unidades'!$A$3:$A$1424,$A19)</f>
        <v>6.5980292930350494E-3</v>
      </c>
      <c r="AT19" s="28">
        <f>SUMIFS('[1]BD Unidades'!$BE$3:$BE$1424,'[1]BD Unidades'!$A$3:$A$1424,$A19)</f>
        <v>0.99103691019786888</v>
      </c>
      <c r="AU19" s="29">
        <f t="shared" si="2"/>
        <v>0.98449801963390438</v>
      </c>
      <c r="AV19" s="30">
        <f t="shared" si="3"/>
        <v>5.6820000000000004E-3</v>
      </c>
      <c r="AW19" s="25">
        <f>IFERROR(SUMIFS('[1]BD Unidades'!$BI$3:$BI$1424,'[1]BD Unidades'!$A$3:$A$1424,$A19),"-")</f>
        <v>29.359065897212634</v>
      </c>
      <c r="AX19" s="25">
        <f>IFERROR(SUMIFS('[1]BD Unidades'!$BJ$3:$BJ$1424,'[1]BD Unidades'!$A$3:$A$1424,$A19),"-")</f>
        <v>18.886028869598078</v>
      </c>
    </row>
    <row r="20" spans="1:50" ht="14.4" x14ac:dyDescent="0.3">
      <c r="A20" s="7">
        <v>345</v>
      </c>
      <c r="B20" s="7" t="s">
        <v>3611</v>
      </c>
      <c r="D20" s="8" t="s">
        <v>3612</v>
      </c>
      <c r="E20" s="19" t="s">
        <v>584</v>
      </c>
      <c r="F20" s="19" t="s">
        <v>584</v>
      </c>
      <c r="G20" s="19" t="s">
        <v>3613</v>
      </c>
      <c r="H20" s="19">
        <v>12</v>
      </c>
      <c r="I20" s="19">
        <v>2024</v>
      </c>
      <c r="J20" s="19" t="s">
        <v>211</v>
      </c>
      <c r="K20" s="19" t="s">
        <v>212</v>
      </c>
      <c r="L20" s="19" t="s">
        <v>47</v>
      </c>
      <c r="M20" s="19" t="s">
        <v>68</v>
      </c>
      <c r="N20" s="19" t="s">
        <v>68</v>
      </c>
      <c r="O20" s="19" t="s">
        <v>2324</v>
      </c>
      <c r="P20" s="19" t="s">
        <v>51</v>
      </c>
      <c r="Q20" s="9" t="s">
        <v>3615</v>
      </c>
      <c r="R20" s="20">
        <v>24</v>
      </c>
      <c r="S20" s="20">
        <v>0.625</v>
      </c>
      <c r="T20" s="20">
        <v>23.85</v>
      </c>
      <c r="U20" s="20">
        <v>0.72</v>
      </c>
      <c r="V20" s="21">
        <f>_xlfn.XLOOKUP(D20,'[1]Gen. Real'!$A:$A,'[1]Gen. Real'!$C:$C,"-",0)</f>
        <v>72.900990000000007</v>
      </c>
      <c r="W20" s="22"/>
      <c r="X20" s="22">
        <f>_xlfn.XLOOKUP(D20,[1]Vertimiento!$A:$A,[1]Vertimiento!$E:$E,"-",0)</f>
        <v>7.8405065233333326</v>
      </c>
      <c r="Y20" s="23">
        <f t="shared" si="0"/>
        <v>9.7106281911278652E-2</v>
      </c>
      <c r="Z20" s="19" t="str">
        <f>_xlfn.XLOOKUP(D20,[1]Cmg!$I$4:$I$85,[1]Cmg!$M$4:$M$85,"----",0,1)</f>
        <v>----</v>
      </c>
      <c r="AA20" s="19" t="str">
        <f>_xlfn.XLOOKUP(D20,[1]Cmg!$A$4:$A$89,[1]Cmg!$B$4:$B$89,"----",0,1)</f>
        <v>----</v>
      </c>
      <c r="AB20" s="19" t="str">
        <f>_xlfn.XLOOKUP(D20,[1]Cmg!$E$4:$E$89,[1]Cmg!$F$4:$F$89,"----",0,1)</f>
        <v>----</v>
      </c>
      <c r="AC20" s="19" t="str">
        <f>_xlfn.XLOOKUP(D20,[1]Cmg!$O$4:$O$89,[1]Cmg!$P$4:$P$89,"----",0,1)</f>
        <v>----</v>
      </c>
      <c r="AD20" s="24" t="str">
        <f>_xlfn.XLOOKUP(D20,[1]Cmg!$S$4:$S$89,[1]Cmg!$U$4:$U$89,"----",0,1)</f>
        <v>----</v>
      </c>
      <c r="AG20" s="25">
        <f>IFERROR(SUMIFS('[1]BD Unidades'!$AH:$AH,'[1]BD Unidades'!$A:$A,'BD Centrales 2023'!$A20),"-")</f>
        <v>24</v>
      </c>
      <c r="AH20" s="25">
        <f>SUMIFS('[1]BD Unidades'!$AJ$3:$AJ$1424,'[1]BD Unidades'!$A$3:$A$1424,$A20)</f>
        <v>8730.7833333333292</v>
      </c>
      <c r="AI20" s="25">
        <f>SUMIFS('[1]BD Unidades'!$AL$3:$AL$1424,'[1]BD Unidades'!$A$3:$A$1424,$A20)</f>
        <v>0.69999999999999984</v>
      </c>
      <c r="AJ20" s="26">
        <f t="shared" si="1"/>
        <v>8.0169654258822017E-5</v>
      </c>
      <c r="AK20" s="27">
        <f>IFERROR(SUMIFS('[1]BD Unidades'!$AO$3:$AO$1424,'[1]BD Unidades'!$A$3:$A$1424,$A20),"-")</f>
        <v>0.38746977495906837</v>
      </c>
      <c r="AL20" s="27">
        <f>IFERROR(SUMIFS('[1]BD Unidades'!$AQ$3:$AQ$1424,'[1]BD Unidades'!$A$3:$A$1424,$A20),"-")</f>
        <v>0.3635688426683838</v>
      </c>
      <c r="AM20" s="27">
        <f>IFERROR(SUMIFS('[1]BD Unidades'!$AS$3:$AS$1424,'[1]BD Unidades'!$A$3:$A$1424,$A20),"-")</f>
        <v>0.36413601056364903</v>
      </c>
      <c r="AN20" s="27">
        <f>IFERROR(SUMIFS('[1]BD Unidades'!$AU$3:$AU$1424,'[1]BD Unidades'!$A$3:$A$1424,$A20),"-")</f>
        <v>0.36573499999999998</v>
      </c>
      <c r="AO20" s="27"/>
      <c r="AP20" s="27"/>
      <c r="AQ20" s="25">
        <f>IFERROR(SUMIFS('[1]BD Unidades'!$AZ$3:$AZ$1424,'[1]BD Unidades'!$A$3:$A$1424,$A20),"-")</f>
        <v>8.5133352753007543</v>
      </c>
      <c r="AR20" s="25">
        <f>IFERROR(SUMIFS('[1]BD Unidades'!$BA$3:$BA$1424,'[1]BD Unidades'!$A$3:$A$1424,$A20),"-")</f>
        <v>23.998075928297801</v>
      </c>
      <c r="AS20" s="28">
        <f>SUMIFS('[1]BD Unidades'!$BC$3:$BC$1424,'[1]BD Unidades'!$A$3:$A$1424,$A20)</f>
        <v>4.1726633649639901E-4</v>
      </c>
      <c r="AT20" s="28">
        <f>SUMIFS('[1]BD Unidades'!$BE$3:$BE$1424,'[1]BD Unidades'!$A$3:$A$1424,$A20)</f>
        <v>0.99838660578386607</v>
      </c>
      <c r="AU20" s="29">
        <f t="shared" si="2"/>
        <v>0.99797001266246355</v>
      </c>
      <c r="AV20" s="30">
        <f t="shared" si="3"/>
        <v>6.2500000000000003E-3</v>
      </c>
      <c r="AW20" s="25">
        <f>IFERROR(SUMIFS('[1]BD Unidades'!$BI$3:$BI$1424,'[1]BD Unidades'!$A$3:$A$1424,$A20),"-")</f>
        <v>8.44295297928862</v>
      </c>
      <c r="AX20" s="25">
        <f>IFERROR(SUMIFS('[1]BD Unidades'!$BJ$3:$BJ$1424,'[1]BD Unidades'!$A$3:$A$1424,$A20),"-")</f>
        <v>5.4311623629225414</v>
      </c>
    </row>
    <row r="21" spans="1:50" ht="14.4" x14ac:dyDescent="0.3">
      <c r="A21" s="7">
        <v>350</v>
      </c>
      <c r="B21" s="7" t="s">
        <v>279</v>
      </c>
      <c r="D21" s="8" t="s">
        <v>280</v>
      </c>
      <c r="E21" s="19" t="s">
        <v>274</v>
      </c>
      <c r="F21" s="19" t="s">
        <v>281</v>
      </c>
      <c r="G21" s="19" t="s">
        <v>276</v>
      </c>
      <c r="H21" s="19">
        <v>2</v>
      </c>
      <c r="I21" s="19">
        <v>2024</v>
      </c>
      <c r="J21" s="19" t="s">
        <v>211</v>
      </c>
      <c r="K21" s="19" t="s">
        <v>212</v>
      </c>
      <c r="L21" s="19" t="s">
        <v>213</v>
      </c>
      <c r="M21" s="19" t="s">
        <v>68</v>
      </c>
      <c r="N21" s="19" t="s">
        <v>214</v>
      </c>
      <c r="O21" s="19" t="s">
        <v>215</v>
      </c>
      <c r="P21" s="19" t="s">
        <v>51</v>
      </c>
      <c r="Q21" s="9" t="s">
        <v>282</v>
      </c>
      <c r="R21" s="20">
        <v>6</v>
      </c>
      <c r="S21" s="20">
        <v>0.22220000000000001</v>
      </c>
      <c r="T21" s="20">
        <v>5.9866999999999999</v>
      </c>
      <c r="U21" s="20" t="s">
        <v>397</v>
      </c>
      <c r="V21" s="21">
        <f>_xlfn.XLOOKUP(D21,'[1]Gen. Real'!$A:$A,'[1]Gen. Real'!$C:$C,"-",0)</f>
        <v>19.220380000000013</v>
      </c>
      <c r="W21" s="22"/>
      <c r="X21" s="22" t="str">
        <f>_xlfn.XLOOKUP(D21,[1]Vertimiento!$A:$A,[1]Vertimiento!$E:$E,"-",0)</f>
        <v>-</v>
      </c>
      <c r="Y21" s="23" t="str">
        <f t="shared" si="0"/>
        <v>-</v>
      </c>
      <c r="Z21" s="19" t="str">
        <f>_xlfn.XLOOKUP(D21,[1]Cmg!$I$4:$I$85,[1]Cmg!$M$4:$M$85,"----",0,1)</f>
        <v>----</v>
      </c>
      <c r="AA21" s="19" t="str">
        <f>_xlfn.XLOOKUP(D21,[1]Cmg!$A$4:$A$89,[1]Cmg!$B$4:$B$89,"----",0,1)</f>
        <v>----</v>
      </c>
      <c r="AB21" s="19" t="str">
        <f>_xlfn.XLOOKUP(D21,[1]Cmg!$E$4:$E$89,[1]Cmg!$F$4:$F$89,"----",0,1)</f>
        <v>----</v>
      </c>
      <c r="AC21" s="19" t="str">
        <f>_xlfn.XLOOKUP(D21,[1]Cmg!$O$4:$O$89,[1]Cmg!$P$4:$P$89,"----",0,1)</f>
        <v>----</v>
      </c>
      <c r="AD21" s="24" t="str">
        <f>_xlfn.XLOOKUP(D21,[1]Cmg!$S$4:$S$89,[1]Cmg!$U$4:$U$89,"----",0,1)</f>
        <v>----</v>
      </c>
      <c r="AG21" s="25">
        <f>IFERROR(SUMIFS('[1]BD Unidades'!$AH:$AH,'[1]BD Unidades'!$A:$A,'BD Centrales 2023'!$A21),"-")</f>
        <v>6</v>
      </c>
      <c r="AH21" s="25">
        <f>SUMIFS('[1]BD Unidades'!$AJ$3:$AJ$1424,'[1]BD Unidades'!$A$3:$A$1424,$A21)</f>
        <v>8546.5833333333303</v>
      </c>
      <c r="AI21" s="25">
        <f>SUMIFS('[1]BD Unidades'!$AL$3:$AL$1424,'[1]BD Unidades'!$A$3:$A$1424,$A21)</f>
        <v>0</v>
      </c>
      <c r="AJ21" s="26">
        <f t="shared" si="1"/>
        <v>0</v>
      </c>
      <c r="AK21" s="27">
        <f>IFERROR(SUMIFS('[1]BD Unidades'!$AO$3:$AO$1424,'[1]BD Unidades'!$A$3:$A$1424,$A21),"-")</f>
        <v>0.40079487744644998</v>
      </c>
      <c r="AL21" s="27">
        <f>IFERROR(SUMIFS('[1]BD Unidades'!$AQ$3:$AQ$1424,'[1]BD Unidades'!$A$3:$A$1424,$A21),"-")</f>
        <v>0.35217164521662081</v>
      </c>
      <c r="AM21" s="27">
        <f>IFERROR(SUMIFS('[1]BD Unidades'!$AS$3:$AS$1424,'[1]BD Unidades'!$A$3:$A$1424,$A21),"-")</f>
        <v>0.2915029969036565</v>
      </c>
      <c r="AN21" s="27">
        <f>IFERROR(SUMIFS('[1]BD Unidades'!$AU$3:$AU$1424,'[1]BD Unidades'!$A$3:$A$1424,$A21),"-")</f>
        <v>0.35235600000000006</v>
      </c>
      <c r="AO21" s="27"/>
      <c r="AP21" s="27"/>
      <c r="AQ21" s="25">
        <f>IFERROR(SUMIFS('[1]BD Unidades'!$AZ$3:$AZ$1424,'[1]BD Unidades'!$A$3:$A$1424,$A21),"-")</f>
        <v>1.7490179814219391</v>
      </c>
      <c r="AR21" s="25">
        <f>IFERROR(SUMIFS('[1]BD Unidades'!$BA$3:$BA$1424,'[1]BD Unidades'!$A$3:$A$1424,$A21),"-")</f>
        <v>6</v>
      </c>
      <c r="AS21" s="28">
        <f>SUMIFS('[1]BD Unidades'!$BC$3:$BC$1424,'[1]BD Unidades'!$A$3:$A$1424,$A21)</f>
        <v>8.8316044531598307E-3</v>
      </c>
      <c r="AT21" s="28">
        <f>SUMIFS('[1]BD Unidades'!$BE$3:$BE$1424,'[1]BD Unidades'!$A$3:$A$1424,$A21)</f>
        <v>1</v>
      </c>
      <c r="AU21" s="29">
        <f t="shared" si="2"/>
        <v>0.99116839554684022</v>
      </c>
      <c r="AV21" s="30">
        <f t="shared" si="3"/>
        <v>2.222E-3</v>
      </c>
      <c r="AW21" s="25">
        <f>IFERROR(SUMIFS('[1]BD Unidades'!$BI$3:$BI$1424,'[1]BD Unidades'!$A$3:$A$1424,$A21),"-")</f>
        <v>1.729718965658718</v>
      </c>
      <c r="AX21" s="25">
        <f>IFERROR(SUMIFS('[1]BD Unidades'!$BJ$3:$BJ$1424,'[1]BD Unidades'!$A$3:$A$1424,$A21),"-")</f>
        <v>1.1126894307908939</v>
      </c>
    </row>
    <row r="22" spans="1:50" ht="14.4" x14ac:dyDescent="0.3">
      <c r="A22" s="7">
        <v>360</v>
      </c>
      <c r="B22" s="7" t="s">
        <v>3562</v>
      </c>
      <c r="D22" s="8" t="s">
        <v>3563</v>
      </c>
      <c r="E22" s="19" t="s">
        <v>3564</v>
      </c>
      <c r="F22" s="19" t="s">
        <v>3564</v>
      </c>
      <c r="G22" s="19" t="s">
        <v>3565</v>
      </c>
      <c r="H22" s="19">
        <v>5</v>
      </c>
      <c r="I22" s="19">
        <v>2024</v>
      </c>
      <c r="J22" s="19" t="s">
        <v>211</v>
      </c>
      <c r="K22" s="19" t="s">
        <v>212</v>
      </c>
      <c r="L22" s="19" t="s">
        <v>157</v>
      </c>
      <c r="M22" s="19" t="s">
        <v>68</v>
      </c>
      <c r="N22" s="19" t="s">
        <v>68</v>
      </c>
      <c r="O22" s="19" t="s">
        <v>2812</v>
      </c>
      <c r="P22" s="19" t="s">
        <v>158</v>
      </c>
      <c r="Q22" s="9" t="s">
        <v>3567</v>
      </c>
      <c r="R22" s="20">
        <v>10.5</v>
      </c>
      <c r="S22" s="20">
        <v>2.2999999999999998</v>
      </c>
      <c r="T22" s="20">
        <v>9</v>
      </c>
      <c r="U22" s="20">
        <v>0.13</v>
      </c>
      <c r="V22" s="21">
        <f>_xlfn.XLOOKUP(D22,'[1]Gen. Real'!$A:$A,'[1]Gen. Real'!$C:$C,"-",0)</f>
        <v>18.492550000000005</v>
      </c>
      <c r="W22" s="22"/>
      <c r="X22" s="22">
        <f>_xlfn.XLOOKUP(D22,[1]Vertimiento!$A:$A,[1]Vertimiento!$E:$E,"-",0)</f>
        <v>1.8947276166666667</v>
      </c>
      <c r="Y22" s="23">
        <f t="shared" si="0"/>
        <v>9.2936764402409472E-2</v>
      </c>
      <c r="Z22" s="19" t="str">
        <f>_xlfn.XLOOKUP(D22,[1]Cmg!$I$4:$I$85,[1]Cmg!$M$4:$M$85,"----",0,1)</f>
        <v>----</v>
      </c>
      <c r="AA22" s="19" t="str">
        <f>_xlfn.XLOOKUP(D22,[1]Cmg!$A$4:$A$89,[1]Cmg!$B$4:$B$89,"----",0,1)</f>
        <v>----</v>
      </c>
      <c r="AB22" s="19" t="str">
        <f>_xlfn.XLOOKUP(D22,[1]Cmg!$E$4:$E$89,[1]Cmg!$F$4:$F$89,"----",0,1)</f>
        <v>----</v>
      </c>
      <c r="AC22" s="19" t="str">
        <f>_xlfn.XLOOKUP(D22,[1]Cmg!$O$4:$O$89,[1]Cmg!$P$4:$P$89,"----",0,1)</f>
        <v>----</v>
      </c>
      <c r="AD22" s="24" t="str">
        <f>_xlfn.XLOOKUP(D22,[1]Cmg!$S$4:$S$89,[1]Cmg!$U$4:$U$89,"----",0,1)</f>
        <v>----</v>
      </c>
      <c r="AG22" s="25">
        <f>IFERROR(SUMIFS('[1]BD Unidades'!$AH:$AH,'[1]BD Unidades'!$A:$A,'BD Centrales 2023'!$A22),"-")</f>
        <v>9</v>
      </c>
      <c r="AH22" s="25">
        <f>SUMIFS('[1]BD Unidades'!$AJ$3:$AJ$1424,'[1]BD Unidades'!$A$3:$A$1424,$A22)</f>
        <v>7485.4000000000042</v>
      </c>
      <c r="AI22" s="25">
        <f>SUMIFS('[1]BD Unidades'!$AL$3:$AL$1424,'[1]BD Unidades'!$A$3:$A$1424,$A22)</f>
        <v>2.5285714285714285</v>
      </c>
      <c r="AJ22" s="26">
        <f t="shared" si="1"/>
        <v>3.3768637139777339E-4</v>
      </c>
      <c r="AK22" s="27">
        <f>IFERROR(SUMIFS('[1]BD Unidades'!$AO$3:$AO$1424,'[1]BD Unidades'!$A$3:$A$1424,$A22),"-")</f>
        <v>0.35191596530650326</v>
      </c>
      <c r="AL22" s="27">
        <f>IFERROR(SUMIFS('[1]BD Unidades'!$AQ$3:$AQ$1424,'[1]BD Unidades'!$A$3:$A$1424,$A22),"-")</f>
        <v>0.33448613933484556</v>
      </c>
      <c r="AM22" s="27">
        <f>IFERROR(SUMIFS('[1]BD Unidades'!$AS$3:$AS$1424,'[1]BD Unidades'!$A$3:$A$1424,$A22),"-")</f>
        <v>0.31336414648985661</v>
      </c>
      <c r="AN22" s="27">
        <f>IFERROR(SUMIFS('[1]BD Unidades'!$AU$3:$AU$1424,'[1]BD Unidades'!$A$3:$A$1424,$A22),"-")</f>
        <v>0.25020857142857145</v>
      </c>
      <c r="AO22" s="27"/>
      <c r="AP22" s="27"/>
      <c r="AQ22" s="25">
        <f>IFERROR(SUMIFS('[1]BD Unidades'!$AZ$3:$AZ$1424,'[1]BD Unidades'!$A$3:$A$1424,$A22),"-")</f>
        <v>2.9274594294994998</v>
      </c>
      <c r="AR22" s="25">
        <f>IFERROR(SUMIFS('[1]BD Unidades'!$BA$3:$BA$1424,'[1]BD Unidades'!$A$3:$A$1424,$A22),"-")</f>
        <v>9.0000000000000107</v>
      </c>
      <c r="AS22" s="28">
        <f>SUMIFS('[1]BD Unidades'!$BC$3:$BC$1424,'[1]BD Unidades'!$A$3:$A$1424,$A22)</f>
        <v>5.7896650957664313E-4</v>
      </c>
      <c r="AT22" s="28">
        <f>SUMIFS('[1]BD Unidades'!$BE$3:$BE$1424,'[1]BD Unidades'!$A$3:$A$1424,$A22)</f>
        <v>0.85633887801695996</v>
      </c>
      <c r="AU22" s="29">
        <f t="shared" si="2"/>
        <v>0.8558430864857397</v>
      </c>
      <c r="AV22" s="30">
        <f t="shared" si="3"/>
        <v>2.3E-2</v>
      </c>
      <c r="AW22" s="25">
        <f>IFERROR(SUMIFS('[1]BD Unidades'!$BI$3:$BI$1424,'[1]BD Unidades'!$A$3:$A$1424,$A22),"-")</f>
        <v>2.9227380141234107</v>
      </c>
      <c r="AX22" s="25">
        <f>IFERROR(SUMIFS('[1]BD Unidades'!$BJ$3:$BJ$1424,'[1]BD Unidades'!$A$3:$A$1424,$A22),"-")</f>
        <v>1.8801318375135054</v>
      </c>
    </row>
    <row r="23" spans="1:50" ht="14.4" x14ac:dyDescent="0.3">
      <c r="A23" s="7">
        <v>365</v>
      </c>
      <c r="B23" s="7" t="s">
        <v>4078</v>
      </c>
      <c r="D23" s="8" t="s">
        <v>4079</v>
      </c>
      <c r="E23" s="19" t="s">
        <v>64</v>
      </c>
      <c r="F23" s="19" t="s">
        <v>4080</v>
      </c>
      <c r="G23" s="19" t="s">
        <v>4081</v>
      </c>
      <c r="H23" s="19">
        <v>56</v>
      </c>
      <c r="I23" s="19">
        <v>2024</v>
      </c>
      <c r="J23" s="19" t="s">
        <v>211</v>
      </c>
      <c r="K23" s="19" t="s">
        <v>212</v>
      </c>
      <c r="L23" s="19" t="s">
        <v>47</v>
      </c>
      <c r="M23" s="19" t="s">
        <v>497</v>
      </c>
      <c r="N23" s="19" t="s">
        <v>579</v>
      </c>
      <c r="O23" s="19" t="s">
        <v>2882</v>
      </c>
      <c r="P23" s="19" t="s">
        <v>51</v>
      </c>
      <c r="Q23" s="9" t="s">
        <v>4082</v>
      </c>
      <c r="R23" s="20">
        <v>193.2</v>
      </c>
      <c r="S23" s="20">
        <v>1.9669000000000001</v>
      </c>
      <c r="T23" s="20">
        <v>189.4</v>
      </c>
      <c r="U23" s="20">
        <v>2.3199999999999998</v>
      </c>
      <c r="V23" s="21">
        <f>_xlfn.XLOOKUP(D23,'[1]Gen. Real'!$A:$A,'[1]Gen. Real'!$C:$C,"-",0)</f>
        <v>477.93813000000011</v>
      </c>
      <c r="W23" s="22"/>
      <c r="X23" s="22">
        <f>_xlfn.XLOOKUP(D23,[1]Vertimiento!$A:$A,[1]Vertimiento!$E:$E,"-",0)</f>
        <v>77.240120181666668</v>
      </c>
      <c r="Y23" s="23">
        <f t="shared" si="0"/>
        <v>0.13912670418265122</v>
      </c>
      <c r="Z23" s="19" t="str">
        <f>_xlfn.XLOOKUP(D23,[1]Cmg!$I$4:$I$85,[1]Cmg!$M$4:$M$85,"----",0,1)</f>
        <v>----</v>
      </c>
      <c r="AA23" s="19" t="str">
        <f>_xlfn.XLOOKUP(D23,[1]Cmg!$A$4:$A$89,[1]Cmg!$B$4:$B$89,"----",0,1)</f>
        <v>----</v>
      </c>
      <c r="AB23" s="19" t="str">
        <f>_xlfn.XLOOKUP(D23,[1]Cmg!$E$4:$E$89,[1]Cmg!$F$4:$F$89,"----",0,1)</f>
        <v>----</v>
      </c>
      <c r="AC23" s="19" t="str">
        <f>_xlfn.XLOOKUP(D23,[1]Cmg!$O$4:$O$89,[1]Cmg!$P$4:$P$89,"----",0,1)</f>
        <v>----</v>
      </c>
      <c r="AD23" s="24" t="str">
        <f>_xlfn.XLOOKUP(D23,[1]Cmg!$S$4:$S$89,[1]Cmg!$U$4:$U$89,"----",0,1)</f>
        <v>----</v>
      </c>
      <c r="AG23" s="25">
        <f>IFERROR(SUMIFS('[1]BD Unidades'!$AH:$AH,'[1]BD Unidades'!$A:$A,'BD Centrales 2023'!$A23),"-")</f>
        <v>193.2</v>
      </c>
      <c r="AH23" s="25">
        <f>SUMIFS('[1]BD Unidades'!$AJ$3:$AJ$1424,'[1]BD Unidades'!$A$3:$A$1424,$A23)</f>
        <v>8641.4</v>
      </c>
      <c r="AI23" s="25">
        <f>SUMIFS('[1]BD Unidades'!$AL$3:$AL$1424,'[1]BD Unidades'!$A$3:$A$1424,$A23)</f>
        <v>23.4</v>
      </c>
      <c r="AJ23" s="26">
        <f t="shared" si="1"/>
        <v>2.70058166374296E-3</v>
      </c>
      <c r="AK23" s="27">
        <f>IFERROR(SUMIFS('[1]BD Unidades'!$AO$3:$AO$1424,'[1]BD Unidades'!$A$3:$A$1424,$A23),"-")</f>
        <v>0.31631923153862584</v>
      </c>
      <c r="AL23" s="27">
        <f>IFERROR(SUMIFS('[1]BD Unidades'!$AQ$3:$AQ$1424,'[1]BD Unidades'!$A$3:$A$1424,$A23),"-")</f>
        <v>0.31250853423767821</v>
      </c>
      <c r="AM23" s="27">
        <f>IFERROR(SUMIFS('[1]BD Unidades'!$AS$3:$AS$1424,'[1]BD Unidades'!$A$3:$A$1424,$A23),"-")</f>
        <v>0.28383229255388015</v>
      </c>
      <c r="AN23" s="27">
        <f>IFERROR(SUMIFS('[1]BD Unidades'!$AU$3:$AU$1424,'[1]BD Unidades'!$A$3:$A$1424,$A23),"-")</f>
        <v>0.31526199999999999</v>
      </c>
      <c r="AO23" s="27"/>
      <c r="AP23" s="27"/>
      <c r="AQ23" s="25">
        <f>IFERROR(SUMIFS('[1]BD Unidades'!$AZ$3:$AZ$1424,'[1]BD Unidades'!$A$3:$A$1424,$A23),"-")</f>
        <v>33.242957999999994</v>
      </c>
      <c r="AR23" s="25">
        <f>IFERROR(SUMIFS('[1]BD Unidades'!$BA$3:$BA$1424,'[1]BD Unidades'!$A$3:$A$1424,$A23),"-")</f>
        <v>193.126560336072</v>
      </c>
      <c r="AS23" s="28">
        <f>SUMIFS('[1]BD Unidades'!$BC$3:$BC$1424,'[1]BD Unidades'!$A$3:$A$1424,$A23)</f>
        <v>1.9687359253652702E-3</v>
      </c>
      <c r="AT23" s="28">
        <f>SUMIFS('[1]BD Unidades'!$BE$3:$BE$1424,'[1]BD Unidades'!$A$3:$A$1424,$A23)</f>
        <v>0.98995433789954312</v>
      </c>
      <c r="AU23" s="29">
        <f t="shared" si="2"/>
        <v>0.98800537923004905</v>
      </c>
      <c r="AV23" s="30">
        <f t="shared" si="3"/>
        <v>1.9669000000000002E-2</v>
      </c>
      <c r="AW23" s="25">
        <f>IFERROR(SUMIFS('[1]BD Unidades'!$BI$3:$BI$1424,'[1]BD Unidades'!$A$3:$A$1424,$A23),"-")</f>
        <v>32.555219378037258</v>
      </c>
      <c r="AX23" s="25">
        <f>IFERROR(SUMIFS('[1]BD Unidades'!$BJ$3:$BJ$1424,'[1]BD Unidades'!$A$3:$A$1424,$A23),"-")</f>
        <v>20.942042746941873</v>
      </c>
    </row>
    <row r="24" spans="1:50" ht="14.4" x14ac:dyDescent="0.3">
      <c r="A24" s="7">
        <v>366</v>
      </c>
      <c r="B24" s="7" t="s">
        <v>4094</v>
      </c>
      <c r="D24" s="8" t="s">
        <v>4095</v>
      </c>
      <c r="E24" s="19" t="s">
        <v>4096</v>
      </c>
      <c r="F24" s="19" t="s">
        <v>4096</v>
      </c>
      <c r="G24" s="19" t="s">
        <v>4090</v>
      </c>
      <c r="H24" s="19">
        <v>13</v>
      </c>
      <c r="I24" s="19">
        <v>2024</v>
      </c>
      <c r="J24" s="19" t="s">
        <v>211</v>
      </c>
      <c r="K24" s="19" t="s">
        <v>212</v>
      </c>
      <c r="L24" s="19" t="s">
        <v>47</v>
      </c>
      <c r="M24" s="19" t="s">
        <v>82</v>
      </c>
      <c r="N24" s="19" t="s">
        <v>4091</v>
      </c>
      <c r="O24" s="19" t="s">
        <v>4092</v>
      </c>
      <c r="P24" s="19" t="s">
        <v>51</v>
      </c>
      <c r="Q24" s="9" t="s">
        <v>4097</v>
      </c>
      <c r="R24" s="20">
        <v>65</v>
      </c>
      <c r="S24" s="20">
        <v>0.01</v>
      </c>
      <c r="T24" s="20">
        <v>64.993499999999997</v>
      </c>
      <c r="U24" s="20">
        <v>0.3</v>
      </c>
      <c r="V24" s="21">
        <f>_xlfn.XLOOKUP(D24,'[1]Gen. Real'!$A:$A,'[1]Gen. Real'!$C:$C,"-",0)</f>
        <v>123.25359999999995</v>
      </c>
      <c r="W24" s="22"/>
      <c r="X24" s="22">
        <f>_xlfn.XLOOKUP(D24,[1]Vertimiento!$A:$A,[1]Vertimiento!$E:$E,"-",0)</f>
        <v>10.360761699999999</v>
      </c>
      <c r="Y24" s="23">
        <f t="shared" si="0"/>
        <v>7.7542275906408067E-2</v>
      </c>
      <c r="Z24" s="19" t="str">
        <f>_xlfn.XLOOKUP(D24,[1]Cmg!$I$4:$I$85,[1]Cmg!$M$4:$M$85,"----",0,1)</f>
        <v>----</v>
      </c>
      <c r="AA24" s="19" t="str">
        <f>_xlfn.XLOOKUP(D24,[1]Cmg!$A$4:$A$89,[1]Cmg!$B$4:$B$89,"----",0,1)</f>
        <v>----</v>
      </c>
      <c r="AB24" s="19" t="str">
        <f>_xlfn.XLOOKUP(D24,[1]Cmg!$E$4:$E$89,[1]Cmg!$F$4:$F$89,"----",0,1)</f>
        <v>----</v>
      </c>
      <c r="AC24" s="19" t="str">
        <f>_xlfn.XLOOKUP(D24,[1]Cmg!$O$4:$O$89,[1]Cmg!$P$4:$P$89,"----",0,1)</f>
        <v>----</v>
      </c>
      <c r="AD24" s="24" t="str">
        <f>_xlfn.XLOOKUP(D24,[1]Cmg!$S$4:$S$89,[1]Cmg!$U$4:$U$89,"----",0,1)</f>
        <v>----</v>
      </c>
      <c r="AG24" s="25">
        <f>IFERROR(SUMIFS('[1]BD Unidades'!$AH:$AH,'[1]BD Unidades'!$A:$A,'BD Centrales 2023'!$A24),"-")</f>
        <v>65</v>
      </c>
      <c r="AH24" s="25">
        <f>SUMIFS('[1]BD Unidades'!$AJ$3:$AJ$1424,'[1]BD Unidades'!$A$3:$A$1424,$A24)</f>
        <v>8392.1833333333307</v>
      </c>
      <c r="AI24" s="25">
        <f>SUMIFS('[1]BD Unidades'!$AL$3:$AL$1424,'[1]BD Unidades'!$A$3:$A$1424,$A24)</f>
        <v>319.566666666667</v>
      </c>
      <c r="AJ24" s="26">
        <f t="shared" si="1"/>
        <v>3.668225863536799E-2</v>
      </c>
      <c r="AK24" s="27">
        <f>IFERROR(SUMIFS('[1]BD Unidades'!$AO$3:$AO$1424,'[1]BD Unidades'!$A$3:$A$1424,$A24),"-")</f>
        <v>0.25513009039911055</v>
      </c>
      <c r="AL24" s="27">
        <f>IFERROR(SUMIFS('[1]BD Unidades'!$AQ$3:$AQ$1424,'[1]BD Unidades'!$A$3:$A$1424,$A24),"-")</f>
        <v>0.29118478068594311</v>
      </c>
      <c r="AM24" s="27">
        <f>IFERROR(SUMIFS('[1]BD Unidades'!$AS$3:$AS$1424,'[1]BD Unidades'!$A$3:$A$1424,$A24),"-")</f>
        <v>0.25391995836491787</v>
      </c>
      <c r="AN24" s="27">
        <f>IFERROR(SUMIFS('[1]BD Unidades'!$AU$3:$AU$1424,'[1]BD Unidades'!$A$3:$A$1424,$A24),"-")</f>
        <v>0.23660100000000001</v>
      </c>
      <c r="AO24" s="27"/>
      <c r="AP24" s="27"/>
      <c r="AQ24" s="25">
        <f>IFERROR(SUMIFS('[1]BD Unidades'!$AZ$3:$AZ$1424,'[1]BD Unidades'!$A$3:$A$1424,$A24),"-")</f>
        <v>0</v>
      </c>
      <c r="AR24" s="25">
        <f>IFERROR(SUMIFS('[1]BD Unidades'!$BA$3:$BA$1424,'[1]BD Unidades'!$A$3:$A$1424,$A24),"-")</f>
        <v>64.819764494313205</v>
      </c>
      <c r="AS24" s="28">
        <f>SUMIFS('[1]BD Unidades'!$BC$3:$BC$1424,'[1]BD Unidades'!$A$3:$A$1424,$A24)</f>
        <v>0</v>
      </c>
      <c r="AT24" s="28">
        <f>SUMIFS('[1]BD Unidades'!$BE$3:$BE$1424,'[1]BD Unidades'!$A$3:$A$1424,$A24)</f>
        <v>0</v>
      </c>
      <c r="AU24" s="29">
        <f t="shared" si="2"/>
        <v>0</v>
      </c>
      <c r="AV24" s="30">
        <f t="shared" si="3"/>
        <v>1E-4</v>
      </c>
      <c r="AW24" s="25">
        <f>IFERROR(SUMIFS('[1]BD Unidades'!$BI$3:$BI$1424,'[1]BD Unidades'!$A$3:$A$1424,$A24),"-")</f>
        <v>16.3902921835688</v>
      </c>
      <c r="AX24" s="25">
        <f>IFERROR(SUMIFS('[1]BD Unidades'!$BJ$3:$BJ$1424,'[1]BD Unidades'!$A$3:$A$1424,$A24),"-")</f>
        <v>9.8497918166412468</v>
      </c>
    </row>
    <row r="25" spans="1:50" ht="14.4" x14ac:dyDescent="0.3">
      <c r="A25" s="7">
        <v>406</v>
      </c>
      <c r="B25" s="7" t="s">
        <v>4186</v>
      </c>
      <c r="D25" s="8" t="s">
        <v>4187</v>
      </c>
      <c r="E25" s="19" t="s">
        <v>584</v>
      </c>
      <c r="F25" s="19" t="s">
        <v>584</v>
      </c>
      <c r="G25" s="19" t="s">
        <v>4188</v>
      </c>
      <c r="H25" s="19">
        <v>45</v>
      </c>
      <c r="I25" s="19">
        <v>2024</v>
      </c>
      <c r="J25" s="19" t="s">
        <v>211</v>
      </c>
      <c r="K25" s="19" t="s">
        <v>212</v>
      </c>
      <c r="L25" s="19" t="s">
        <v>47</v>
      </c>
      <c r="M25" s="19" t="s">
        <v>48</v>
      </c>
      <c r="N25" s="19" t="s">
        <v>59</v>
      </c>
      <c r="O25" s="19" t="s">
        <v>807</v>
      </c>
      <c r="P25" s="19" t="s">
        <v>51</v>
      </c>
      <c r="Q25" s="9" t="s">
        <v>4190</v>
      </c>
      <c r="R25" s="20">
        <v>90</v>
      </c>
      <c r="S25" s="20">
        <v>1.2222</v>
      </c>
      <c r="T25" s="20">
        <v>88.9</v>
      </c>
      <c r="U25" s="20">
        <v>1.1100000000000001</v>
      </c>
      <c r="V25" s="21">
        <f>_xlfn.XLOOKUP(D25,'[1]Gen. Real'!$A:$A,'[1]Gen. Real'!$C:$C,"-",0)</f>
        <v>155.53605000000007</v>
      </c>
      <c r="W25" s="22"/>
      <c r="X25" s="22">
        <f>_xlfn.XLOOKUP(D25,[1]Vertimiento!$A:$A,[1]Vertimiento!$E:$E,"-",0)</f>
        <v>60.043391616833325</v>
      </c>
      <c r="Y25" s="23">
        <f t="shared" si="0"/>
        <v>0.27852095341982214</v>
      </c>
      <c r="Z25" s="19" t="str">
        <f>_xlfn.XLOOKUP(D25,[1]Cmg!$I$4:$I$85,[1]Cmg!$M$4:$M$85,"----",0,1)</f>
        <v>----</v>
      </c>
      <c r="AA25" s="19" t="str">
        <f>_xlfn.XLOOKUP(D25,[1]Cmg!$A$4:$A$89,[1]Cmg!$B$4:$B$89,"----",0,1)</f>
        <v>----</v>
      </c>
      <c r="AB25" s="19" t="str">
        <f>_xlfn.XLOOKUP(D25,[1]Cmg!$E$4:$E$89,[1]Cmg!$F$4:$F$89,"----",0,1)</f>
        <v>----</v>
      </c>
      <c r="AC25" s="19" t="str">
        <f>_xlfn.XLOOKUP(D25,[1]Cmg!$O$4:$O$89,[1]Cmg!$P$4:$P$89,"----",0,1)</f>
        <v>----</v>
      </c>
      <c r="AD25" s="24" t="str">
        <f>_xlfn.XLOOKUP(D25,[1]Cmg!$S$4:$S$89,[1]Cmg!$U$4:$U$89,"----",0,1)</f>
        <v>----</v>
      </c>
      <c r="AG25" s="25">
        <f>IFERROR(SUMIFS('[1]BD Unidades'!$AH:$AH,'[1]BD Unidades'!$A:$A,'BD Centrales 2023'!$A25),"-")</f>
        <v>90</v>
      </c>
      <c r="AH25" s="25">
        <f>SUMIFS('[1]BD Unidades'!$AJ$3:$AJ$1424,'[1]BD Unidades'!$A$3:$A$1424,$A25)</f>
        <v>8731.0833333333303</v>
      </c>
      <c r="AI25" s="25">
        <f>SUMIFS('[1]BD Unidades'!$AL$3:$AL$1424,'[1]BD Unidades'!$A$3:$A$1424,$A25)</f>
        <v>9.9833333333333307</v>
      </c>
      <c r="AJ25" s="26">
        <f t="shared" si="1"/>
        <v>1.1421184294822906E-3</v>
      </c>
      <c r="AK25" s="27">
        <f>IFERROR(SUMIFS('[1]BD Unidades'!$AO$3:$AO$1424,'[1]BD Unidades'!$A$3:$A$1424,$A25),"-")</f>
        <v>0.31400946809076247</v>
      </c>
      <c r="AL25" s="27">
        <f>IFERROR(SUMIFS('[1]BD Unidades'!$AQ$3:$AQ$1424,'[1]BD Unidades'!$A$3:$A$1424,$A25),"-")</f>
        <v>0.28371405541800404</v>
      </c>
      <c r="AM25" s="27">
        <f>IFERROR(SUMIFS('[1]BD Unidades'!$AS$3:$AS$1424,'[1]BD Unidades'!$A$3:$A$1424,$A25),"-")</f>
        <v>0.25312953231368024</v>
      </c>
      <c r="AN25" s="27">
        <f>IFERROR(SUMIFS('[1]BD Unidades'!$AU$3:$AU$1424,'[1]BD Unidades'!$A$3:$A$1424,$A25),"-")</f>
        <v>0.22695599999999999</v>
      </c>
      <c r="AO25" s="27"/>
      <c r="AP25" s="27"/>
      <c r="AQ25" s="25">
        <f>IFERROR(SUMIFS('[1]BD Unidades'!$AZ$3:$AZ$1424,'[1]BD Unidades'!$A$3:$A$1424,$A25),"-")</f>
        <v>22.781657908231221</v>
      </c>
      <c r="AR25" s="25">
        <f>IFERROR(SUMIFS('[1]BD Unidades'!$BA$3:$BA$1424,'[1]BD Unidades'!$A$3:$A$1424,$A25),"-")</f>
        <v>90</v>
      </c>
      <c r="AS25" s="28">
        <f>SUMIFS('[1]BD Unidades'!$BC$3:$BC$1424,'[1]BD Unidades'!$A$3:$A$1424,$A25)</f>
        <v>2.07791033512607E-4</v>
      </c>
      <c r="AT25" s="28">
        <f>SUMIFS('[1]BD Unidades'!$BE$3:$BE$1424,'[1]BD Unidades'!$A$3:$A$1424,$A25)</f>
        <v>0.99893835616438398</v>
      </c>
      <c r="AU25" s="29">
        <f t="shared" si="2"/>
        <v>0.99873078573094121</v>
      </c>
      <c r="AV25" s="30">
        <f t="shared" si="3"/>
        <v>1.2222E-2</v>
      </c>
      <c r="AW25" s="25">
        <f>IFERROR(SUMIFS('[1]BD Unidades'!$BI$3:$BI$1424,'[1]BD Unidades'!$A$3:$A$1424,$A25),"-")</f>
        <v>22.474654020571972</v>
      </c>
      <c r="AX25" s="25">
        <f>IFERROR(SUMIFS('[1]BD Unidades'!$BJ$3:$BJ$1424,'[1]BD Unidades'!$A$3:$A$1424,$A25),"-")</f>
        <v>14.457441055951611</v>
      </c>
    </row>
    <row r="26" spans="1:50" ht="14.4" x14ac:dyDescent="0.3">
      <c r="A26" s="7">
        <v>414</v>
      </c>
      <c r="B26" s="7" t="s">
        <v>287</v>
      </c>
      <c r="D26" s="8" t="s">
        <v>288</v>
      </c>
      <c r="E26" s="19" t="s">
        <v>289</v>
      </c>
      <c r="F26" s="19" t="s">
        <v>289</v>
      </c>
      <c r="G26" s="19" t="s">
        <v>290</v>
      </c>
      <c r="H26" s="19">
        <v>4</v>
      </c>
      <c r="I26" s="19">
        <v>2024</v>
      </c>
      <c r="J26" s="19" t="s">
        <v>211</v>
      </c>
      <c r="K26" s="19" t="s">
        <v>212</v>
      </c>
      <c r="L26" s="19" t="s">
        <v>213</v>
      </c>
      <c r="M26" s="19" t="s">
        <v>68</v>
      </c>
      <c r="N26" s="19" t="s">
        <v>214</v>
      </c>
      <c r="O26" s="19" t="s">
        <v>214</v>
      </c>
      <c r="P26" s="19" t="s">
        <v>51</v>
      </c>
      <c r="Q26" s="9" t="s">
        <v>292</v>
      </c>
      <c r="R26" s="20">
        <v>8.4</v>
      </c>
      <c r="S26" s="20">
        <v>0.6</v>
      </c>
      <c r="T26" s="20">
        <v>8.3496000000000006</v>
      </c>
      <c r="U26" s="20" t="s">
        <v>397</v>
      </c>
      <c r="V26" s="21">
        <f>_xlfn.XLOOKUP(D26,'[1]Gen. Real'!$A:$A,'[1]Gen. Real'!$C:$C,"-",0)</f>
        <v>32.648849999999989</v>
      </c>
      <c r="W26" s="22"/>
      <c r="X26" s="22" t="str">
        <f>_xlfn.XLOOKUP(D26,[1]Vertimiento!$A:$A,[1]Vertimiento!$E:$E,"-",0)</f>
        <v>-</v>
      </c>
      <c r="Y26" s="23" t="str">
        <f t="shared" si="0"/>
        <v>-</v>
      </c>
      <c r="Z26" s="19" t="str">
        <f>_xlfn.XLOOKUP(D26,[1]Cmg!$I$4:$I$85,[1]Cmg!$M$4:$M$85,"----",0,1)</f>
        <v>----</v>
      </c>
      <c r="AA26" s="19" t="str">
        <f>_xlfn.XLOOKUP(D26,[1]Cmg!$A$4:$A$89,[1]Cmg!$B$4:$B$89,"----",0,1)</f>
        <v>----</v>
      </c>
      <c r="AB26" s="19" t="str">
        <f>_xlfn.XLOOKUP(D26,[1]Cmg!$E$4:$E$89,[1]Cmg!$F$4:$F$89,"----",0,1)</f>
        <v>----</v>
      </c>
      <c r="AC26" s="19" t="str">
        <f>_xlfn.XLOOKUP(D26,[1]Cmg!$O$4:$O$89,[1]Cmg!$P$4:$P$89,"----",0,1)</f>
        <v>----</v>
      </c>
      <c r="AD26" s="24" t="str">
        <f>_xlfn.XLOOKUP(D26,[1]Cmg!$S$4:$S$89,[1]Cmg!$U$4:$U$89,"----",0,1)</f>
        <v>----</v>
      </c>
      <c r="AG26" s="25">
        <f>IFERROR(SUMIFS('[1]BD Unidades'!$AH:$AH,'[1]BD Unidades'!$A:$A,'BD Centrales 2023'!$A26),"-")</f>
        <v>8.4</v>
      </c>
      <c r="AH26" s="25">
        <f>SUMIFS('[1]BD Unidades'!$AJ$3:$AJ$1424,'[1]BD Unidades'!$A$3:$A$1424,$A26)</f>
        <v>8560.8666666666704</v>
      </c>
      <c r="AI26" s="25">
        <f>SUMIFS('[1]BD Unidades'!$AL$3:$AL$1424,'[1]BD Unidades'!$A$3:$A$1424,$A26)</f>
        <v>1.68333333333333</v>
      </c>
      <c r="AJ26" s="26">
        <f t="shared" si="1"/>
        <v>1.9659252598038313E-4</v>
      </c>
      <c r="AK26" s="27">
        <f>IFERROR(SUMIFS('[1]BD Unidades'!$AO$3:$AO$1424,'[1]BD Unidades'!$A$3:$A$1424,$A26),"-")</f>
        <v>0.49807921275868311</v>
      </c>
      <c r="AL26" s="27">
        <f>IFERROR(SUMIFS('[1]BD Unidades'!$AQ$3:$AQ$1424,'[1]BD Unidades'!$A$3:$A$1424,$A26),"-")</f>
        <v>0.4427958033897515</v>
      </c>
      <c r="AM26" s="27">
        <f>IFERROR(SUMIFS('[1]BD Unidades'!$AS$3:$AS$1424,'[1]BD Unidades'!$A$3:$A$1424,$A26),"-")</f>
        <v>0.3570607548637495</v>
      </c>
      <c r="AN26" s="27">
        <f>IFERROR(SUMIFS('[1]BD Unidades'!$AU$3:$AU$1424,'[1]BD Unidades'!$A$3:$A$1424,$A26),"-")</f>
        <v>0.43107499999999999</v>
      </c>
      <c r="AO26" s="27"/>
      <c r="AP26" s="27"/>
      <c r="AQ26" s="25">
        <f>IFERROR(SUMIFS('[1]BD Unidades'!$AZ$3:$AZ$1424,'[1]BD Unidades'!$A$3:$A$1424,$A26),"-")</f>
        <v>2.9993103408554957</v>
      </c>
      <c r="AR26" s="25">
        <f>IFERROR(SUMIFS('[1]BD Unidades'!$BA$3:$BA$1424,'[1]BD Unidades'!$A$3:$A$1424,$A26),"-")</f>
        <v>8.3983690606186308</v>
      </c>
      <c r="AS26" s="28">
        <f>SUMIFS('[1]BD Unidades'!$BC$3:$BC$1424,'[1]BD Unidades'!$A$3:$A$1424,$A26)</f>
        <v>1.7260912695517001E-2</v>
      </c>
      <c r="AT26" s="28">
        <f>SUMIFS('[1]BD Unidades'!$BE$3:$BE$1424,'[1]BD Unidades'!$A$3:$A$1424,$A26)</f>
        <v>0.99927130898021299</v>
      </c>
      <c r="AU26" s="29">
        <f t="shared" si="2"/>
        <v>0.98202297415677053</v>
      </c>
      <c r="AV26" s="30">
        <f t="shared" si="3"/>
        <v>6.0000000000000001E-3</v>
      </c>
      <c r="AW26" s="25">
        <f>IFERROR(SUMIFS('[1]BD Unidades'!$BI$3:$BI$1424,'[1]BD Unidades'!$A$3:$A$1424,$A26),"-")</f>
        <v>2.9277193113779942</v>
      </c>
      <c r="AX26" s="25">
        <f>IFERROR(SUMIFS('[1]BD Unidades'!$BJ$3:$BJ$1424,'[1]BD Unidades'!$A$3:$A$1424,$A26),"-")</f>
        <v>1.8833361943580822</v>
      </c>
    </row>
    <row r="27" spans="1:50" ht="14.4" x14ac:dyDescent="0.3">
      <c r="A27" s="7">
        <v>436</v>
      </c>
      <c r="B27" s="7" t="s">
        <v>206</v>
      </c>
      <c r="D27" s="8" t="s">
        <v>207</v>
      </c>
      <c r="E27" s="19" t="s">
        <v>208</v>
      </c>
      <c r="F27" s="19" t="s">
        <v>208</v>
      </c>
      <c r="G27" s="19" t="s">
        <v>209</v>
      </c>
      <c r="H27" s="19">
        <v>3</v>
      </c>
      <c r="I27" s="19">
        <v>2024</v>
      </c>
      <c r="J27" s="19" t="s">
        <v>211</v>
      </c>
      <c r="K27" s="19" t="s">
        <v>212</v>
      </c>
      <c r="L27" s="19" t="s">
        <v>213</v>
      </c>
      <c r="M27" s="19" t="s">
        <v>68</v>
      </c>
      <c r="N27" s="19" t="s">
        <v>214</v>
      </c>
      <c r="O27" s="19" t="s">
        <v>215</v>
      </c>
      <c r="P27" s="19" t="s">
        <v>51</v>
      </c>
      <c r="Q27" s="9" t="s">
        <v>216</v>
      </c>
      <c r="R27" s="20">
        <v>5.25</v>
      </c>
      <c r="S27" s="20">
        <v>1.9048</v>
      </c>
      <c r="T27" s="20">
        <v>5.15</v>
      </c>
      <c r="U27" s="20" t="s">
        <v>397</v>
      </c>
      <c r="V27" s="21">
        <f>_xlfn.XLOOKUP(D27,'[1]Gen. Real'!$A:$A,'[1]Gen. Real'!$C:$C,"-",0)</f>
        <v>4.2572299999999998</v>
      </c>
      <c r="W27" s="22"/>
      <c r="X27" s="22" t="str">
        <f>_xlfn.XLOOKUP(D27,[1]Vertimiento!$A:$A,[1]Vertimiento!$E:$E,"-",0)</f>
        <v>-</v>
      </c>
      <c r="Y27" s="23" t="str">
        <f t="shared" si="0"/>
        <v>-</v>
      </c>
      <c r="Z27" s="19" t="str">
        <f>_xlfn.XLOOKUP(D27,[1]Cmg!$I$4:$I$85,[1]Cmg!$M$4:$M$85,"----",0,1)</f>
        <v>----</v>
      </c>
      <c r="AA27" s="19" t="str">
        <f>_xlfn.XLOOKUP(D27,[1]Cmg!$A$4:$A$89,[1]Cmg!$B$4:$B$89,"----",0,1)</f>
        <v>----</v>
      </c>
      <c r="AB27" s="19" t="str">
        <f>_xlfn.XLOOKUP(D27,[1]Cmg!$E$4:$E$89,[1]Cmg!$F$4:$F$89,"----",0,1)</f>
        <v>----</v>
      </c>
      <c r="AC27" s="19" t="str">
        <f>_xlfn.XLOOKUP(D27,[1]Cmg!$O$4:$O$89,[1]Cmg!$P$4:$P$89,"----",0,1)</f>
        <v>----</v>
      </c>
      <c r="AD27" s="24" t="str">
        <f>_xlfn.XLOOKUP(D27,[1]Cmg!$S$4:$S$89,[1]Cmg!$U$4:$U$89,"----",0,1)</f>
        <v>----</v>
      </c>
      <c r="AG27" s="25">
        <f>IFERROR(SUMIFS('[1]BD Unidades'!$AH:$AH,'[1]BD Unidades'!$A:$A,'BD Centrales 2023'!$A27),"-")</f>
        <v>5.25</v>
      </c>
      <c r="AH27" s="25">
        <f>SUMIFS('[1]BD Unidades'!$AJ$3:$AJ$1424,'[1]BD Unidades'!$A$3:$A$1424,$A27)</f>
        <v>8376</v>
      </c>
      <c r="AI27" s="25">
        <f>SUMIFS('[1]BD Unidades'!$AL$3:$AL$1424,'[1]BD Unidades'!$A$3:$A$1424,$A27)</f>
        <v>0</v>
      </c>
      <c r="AJ27" s="26">
        <f t="shared" si="1"/>
        <v>0</v>
      </c>
      <c r="AK27" s="27">
        <f>IFERROR(SUMIFS('[1]BD Unidades'!$AO$3:$AO$1424,'[1]BD Unidades'!$A$3:$A$1424,$A27),"-")</f>
        <v>0.10264022975082961</v>
      </c>
      <c r="AL27" s="27">
        <f>IFERROR(SUMIFS('[1]BD Unidades'!$AQ$3:$AQ$1424,'[1]BD Unidades'!$A$3:$A$1424,$A27),"-")</f>
        <v>9.1130877175659916E-2</v>
      </c>
      <c r="AM27" s="27">
        <f>IFERROR(SUMIFS('[1]BD Unidades'!$AS$3:$AS$1424,'[1]BD Unidades'!$A$3:$A$1424,$A27),"-")</f>
        <v>8.6739917244991388E-2</v>
      </c>
      <c r="AN27" s="27">
        <f>IFERROR(SUMIFS('[1]BD Unidades'!$AU$3:$AU$1424,'[1]BD Unidades'!$A$3:$A$1424,$A27),"-")</f>
        <v>9.2841000000000007E-2</v>
      </c>
      <c r="AO27" s="27"/>
      <c r="AP27" s="27"/>
      <c r="AQ27" s="25">
        <f>IFERROR(SUMIFS('[1]BD Unidades'!$AZ$3:$AZ$1424,'[1]BD Unidades'!$A$3:$A$1424,$A27),"-")</f>
        <v>0.45538456553620477</v>
      </c>
      <c r="AR27" s="25">
        <f>IFERROR(SUMIFS('[1]BD Unidades'!$BA$3:$BA$1424,'[1]BD Unidades'!$A$3:$A$1424,$A27),"-")</f>
        <v>5.25</v>
      </c>
      <c r="AS27" s="28">
        <f>SUMIFS('[1]BD Unidades'!$BC$3:$BC$1424,'[1]BD Unidades'!$A$3:$A$1424,$A27)</f>
        <v>1.0000000000000002E-4</v>
      </c>
      <c r="AT27" s="28">
        <f>SUMIFS('[1]BD Unidades'!$BE$3:$BE$1424,'[1]BD Unidades'!$A$3:$A$1424,$A27)</f>
        <v>1</v>
      </c>
      <c r="AU27" s="29">
        <f t="shared" si="2"/>
        <v>0.99990000000000001</v>
      </c>
      <c r="AV27" s="30">
        <f t="shared" si="3"/>
        <v>1.9047999999999999E-2</v>
      </c>
      <c r="AW27" s="25">
        <f>IFERROR(SUMIFS('[1]BD Unidades'!$BI$3:$BI$1424,'[1]BD Unidades'!$A$3:$A$1424,$A27),"-")</f>
        <v>0.44666590275432438</v>
      </c>
      <c r="AX27" s="25">
        <f>IFERROR(SUMIFS('[1]BD Unidades'!$BJ$3:$BJ$1424,'[1]BD Unidades'!$A$3:$A$1424,$A27),"-")</f>
        <v>0.28733016111674559</v>
      </c>
    </row>
    <row r="28" spans="1:50" ht="14.4" x14ac:dyDescent="0.3">
      <c r="A28" s="7">
        <v>454</v>
      </c>
      <c r="B28" s="7" t="s">
        <v>4151</v>
      </c>
      <c r="D28" s="8" t="s">
        <v>4152</v>
      </c>
      <c r="E28" s="19" t="s">
        <v>584</v>
      </c>
      <c r="F28" s="19" t="s">
        <v>584</v>
      </c>
      <c r="G28" s="19" t="s">
        <v>4153</v>
      </c>
      <c r="H28" s="19">
        <v>56</v>
      </c>
      <c r="I28" s="19">
        <v>2024</v>
      </c>
      <c r="J28" s="19" t="s">
        <v>211</v>
      </c>
      <c r="K28" s="19" t="s">
        <v>212</v>
      </c>
      <c r="L28" s="19" t="s">
        <v>47</v>
      </c>
      <c r="M28" s="19" t="s">
        <v>48</v>
      </c>
      <c r="N28" s="19" t="s">
        <v>48</v>
      </c>
      <c r="O28" s="19" t="s">
        <v>933</v>
      </c>
      <c r="P28" s="19" t="s">
        <v>51</v>
      </c>
      <c r="Q28" s="9" t="s">
        <v>4155</v>
      </c>
      <c r="R28" s="20">
        <v>112</v>
      </c>
      <c r="S28" s="20">
        <v>1.2330000000000001</v>
      </c>
      <c r="T28" s="20">
        <v>110.619</v>
      </c>
      <c r="U28" s="20">
        <v>0.73</v>
      </c>
      <c r="V28" s="21">
        <f>_xlfn.XLOOKUP(D28,'[1]Gen. Real'!$A:$A,'[1]Gen. Real'!$C:$C,"-",0)</f>
        <v>292.0432999999997</v>
      </c>
      <c r="W28" s="22"/>
      <c r="X28" s="22">
        <f>_xlfn.XLOOKUP(D28,[1]Vertimiento!$A:$A,[1]Vertimiento!$E:$E,"-",0)</f>
        <v>49.405425420000007</v>
      </c>
      <c r="Y28" s="23">
        <f t="shared" si="0"/>
        <v>0.14469354178794711</v>
      </c>
      <c r="Z28" s="19" t="str">
        <f>_xlfn.XLOOKUP(D28,[1]Cmg!$I$4:$I$85,[1]Cmg!$M$4:$M$85,"----",0,1)</f>
        <v>----</v>
      </c>
      <c r="AA28" s="19" t="str">
        <f>_xlfn.XLOOKUP(D28,[1]Cmg!$A$4:$A$89,[1]Cmg!$B$4:$B$89,"----",0,1)</f>
        <v>----</v>
      </c>
      <c r="AB28" s="19" t="str">
        <f>_xlfn.XLOOKUP(D28,[1]Cmg!$E$4:$E$89,[1]Cmg!$F$4:$F$89,"----",0,1)</f>
        <v>----</v>
      </c>
      <c r="AC28" s="19" t="str">
        <f>_xlfn.XLOOKUP(D28,[1]Cmg!$O$4:$O$89,[1]Cmg!$P$4:$P$89,"----",0,1)</f>
        <v>----</v>
      </c>
      <c r="AD28" s="24" t="str">
        <f>_xlfn.XLOOKUP(D28,[1]Cmg!$S$4:$S$89,[1]Cmg!$U$4:$U$89,"----",0,1)</f>
        <v>----</v>
      </c>
      <c r="AG28" s="25">
        <f>IFERROR(SUMIFS('[1]BD Unidades'!$AH:$AH,'[1]BD Unidades'!$A:$A,'BD Centrales 2023'!$A28),"-")</f>
        <v>112</v>
      </c>
      <c r="AH28" s="25">
        <f>SUMIFS('[1]BD Unidades'!$AJ$3:$AJ$1424,'[1]BD Unidades'!$A$3:$A$1424,$A28)</f>
        <v>0</v>
      </c>
      <c r="AI28" s="25">
        <f>SUMIFS('[1]BD Unidades'!$AL$3:$AL$1424,'[1]BD Unidades'!$A$3:$A$1424,$A28)</f>
        <v>8728.5499999999993</v>
      </c>
      <c r="AJ28" s="26">
        <f t="shared" si="1"/>
        <v>1</v>
      </c>
      <c r="AK28" s="27">
        <f>IFERROR(SUMIFS('[1]BD Unidades'!$AO$3:$AO$1424,'[1]BD Unidades'!$A$3:$A$1424,$A28),"-")</f>
        <v>0.36007949834519898</v>
      </c>
      <c r="AL28" s="27">
        <f>IFERROR(SUMIFS('[1]BD Unidades'!$AQ$3:$AQ$1424,'[1]BD Unidades'!$A$3:$A$1424,$A28),"-")</f>
        <v>0.35941114710884309</v>
      </c>
      <c r="AM28" s="27">
        <f>IFERROR(SUMIFS('[1]BD Unidades'!$AS$3:$AS$1424,'[1]BD Unidades'!$A$3:$A$1424,$A28),"-")</f>
        <v>0.33812490973113568</v>
      </c>
      <c r="AN28" s="27">
        <f>IFERROR(SUMIFS('[1]BD Unidades'!$AU$3:$AU$1424,'[1]BD Unidades'!$A$3:$A$1424,$A28),"-")</f>
        <v>0.33630199999999999</v>
      </c>
      <c r="AO28" s="27"/>
      <c r="AP28" s="27"/>
      <c r="AQ28" s="25">
        <f>IFERROR(SUMIFS('[1]BD Unidades'!$AZ$3:$AZ$1424,'[1]BD Unidades'!$A$3:$A$1424,$A28),"-")</f>
        <v>34.079746523997798</v>
      </c>
      <c r="AR28" s="25">
        <f>IFERROR(SUMIFS('[1]BD Unidades'!$BA$3:$BA$1424,'[1]BD Unidades'!$A$3:$A$1424,$A28),"-")</f>
        <v>111.154126401292</v>
      </c>
      <c r="AS28" s="28">
        <f>SUMIFS('[1]BD Unidades'!$BC$3:$BC$1424,'[1]BD Unidades'!$A$3:$A$1424,$A28)</f>
        <v>1.4208831752931599E-3</v>
      </c>
      <c r="AT28" s="28">
        <f>SUMIFS('[1]BD Unidades'!$BE$3:$BE$1424,'[1]BD Unidades'!$A$3:$A$1424,$A28)</f>
        <v>0.99735350076103502</v>
      </c>
      <c r="AU28" s="29">
        <f t="shared" si="2"/>
        <v>0.99593637795198386</v>
      </c>
      <c r="AV28" s="30">
        <f t="shared" si="3"/>
        <v>1.2330000000000001E-2</v>
      </c>
      <c r="AW28" s="25">
        <f>IFERROR(SUMIFS('[1]BD Unidades'!$BI$3:$BI$1424,'[1]BD Unidades'!$A$3:$A$1424,$A28),"-")</f>
        <v>33.825798423570653</v>
      </c>
      <c r="AX28" s="25">
        <f>IFERROR(SUMIFS('[1]BD Unidades'!$BJ$3:$BJ$1424,'[1]BD Unidades'!$A$3:$A$1424,$A28),"-")</f>
        <v>21.759377760905252</v>
      </c>
    </row>
    <row r="29" spans="1:50" ht="14.4" x14ac:dyDescent="0.3">
      <c r="A29" s="7">
        <v>478</v>
      </c>
      <c r="B29" s="7" t="s">
        <v>3176</v>
      </c>
      <c r="D29" s="8" t="s">
        <v>3177</v>
      </c>
      <c r="E29" s="19" t="s">
        <v>3178</v>
      </c>
      <c r="F29" s="19" t="s">
        <v>3178</v>
      </c>
      <c r="G29" s="19" t="s">
        <v>3179</v>
      </c>
      <c r="H29" s="19" t="s">
        <v>397</v>
      </c>
      <c r="I29" s="19">
        <v>2024</v>
      </c>
      <c r="J29" s="19" t="s">
        <v>211</v>
      </c>
      <c r="K29" s="19" t="s">
        <v>212</v>
      </c>
      <c r="L29" s="19" t="s">
        <v>47</v>
      </c>
      <c r="M29" s="19" t="s">
        <v>497</v>
      </c>
      <c r="N29" s="19" t="s">
        <v>579</v>
      </c>
      <c r="O29" s="19" t="s">
        <v>2882</v>
      </c>
      <c r="P29" s="19" t="s">
        <v>51</v>
      </c>
      <c r="Q29" s="9" t="s">
        <v>1131</v>
      </c>
      <c r="R29" s="20">
        <v>190.22550000000001</v>
      </c>
      <c r="S29" s="20">
        <v>7.89</v>
      </c>
      <c r="T29" s="20">
        <v>175.19890000000001</v>
      </c>
      <c r="U29" s="20">
        <v>1.365</v>
      </c>
      <c r="V29" s="21">
        <f>_xlfn.XLOOKUP(D29,'[1]Gen. Real'!$A:$A,'[1]Gen. Real'!$C:$C,"-",0)</f>
        <v>345.96607000000034</v>
      </c>
      <c r="W29" s="22"/>
      <c r="X29" s="22">
        <f>_xlfn.XLOOKUP(D29,[1]Vertimiento!$A:$A,[1]Vertimiento!$E:$E,"-",0)</f>
        <v>28.678747653999999</v>
      </c>
      <c r="Y29" s="23">
        <f t="shared" si="0"/>
        <v>7.6549164175242865E-2</v>
      </c>
      <c r="Z29" s="19" t="str">
        <f>_xlfn.XLOOKUP(D29,[1]Cmg!$I$4:$I$85,[1]Cmg!$M$4:$M$85,"----",0,1)</f>
        <v>----</v>
      </c>
      <c r="AA29" s="19" t="str">
        <f>_xlfn.XLOOKUP(D29,[1]Cmg!$A$4:$A$89,[1]Cmg!$B$4:$B$89,"----",0,1)</f>
        <v>----</v>
      </c>
      <c r="AB29" s="19" t="str">
        <f>_xlfn.XLOOKUP(D29,[1]Cmg!$E$4:$E$89,[1]Cmg!$F$4:$F$89,"----",0,1)</f>
        <v>----</v>
      </c>
      <c r="AC29" s="19" t="str">
        <f>_xlfn.XLOOKUP(D29,[1]Cmg!$O$4:$O$89,[1]Cmg!$P$4:$P$89,"----",0,1)</f>
        <v>----</v>
      </c>
      <c r="AD29" s="24" t="str">
        <f>_xlfn.XLOOKUP(D29,[1]Cmg!$S$4:$S$89,[1]Cmg!$U$4:$U$89,"----",0,1)</f>
        <v>----</v>
      </c>
      <c r="AG29" s="25">
        <f>IFERROR(SUMIFS('[1]BD Unidades'!$AH:$AH,'[1]BD Unidades'!$A:$A,'BD Centrales 2023'!$A29),"-")</f>
        <v>190.22550000000001</v>
      </c>
      <c r="AH29" s="25">
        <f>SUMIFS('[1]BD Unidades'!$AJ$3:$AJ$1424,'[1]BD Unidades'!$A$3:$A$1424,$A29)</f>
        <v>8732.2666666666701</v>
      </c>
      <c r="AI29" s="25">
        <f>SUMIFS('[1]BD Unidades'!$AL$3:$AL$1424,'[1]BD Unidades'!$A$3:$A$1424,$A29)</f>
        <v>5.25</v>
      </c>
      <c r="AJ29" s="26">
        <f t="shared" si="1"/>
        <v>6.0085722297143905E-4</v>
      </c>
      <c r="AK29" s="27">
        <f>IFERROR(SUMIFS('[1]BD Unidades'!$AO$3:$AO$1424,'[1]BD Unidades'!$A$3:$A$1424,$A29),"-")</f>
        <v>0.31580780077528298</v>
      </c>
      <c r="AL29" s="27">
        <f>IFERROR(SUMIFS('[1]BD Unidades'!$AQ$3:$AQ$1424,'[1]BD Unidades'!$A$3:$A$1424,$A29),"-")</f>
        <v>0.29605618076081641</v>
      </c>
      <c r="AM29" s="27">
        <f>IFERROR(SUMIFS('[1]BD Unidades'!$AS$3:$AS$1424,'[1]BD Unidades'!$A$3:$A$1424,$A29),"-")</f>
        <v>0.21737163964436429</v>
      </c>
      <c r="AN29" s="27">
        <f>IFERROR(SUMIFS('[1]BD Unidades'!$AU$3:$AU$1424,'[1]BD Unidades'!$A$3:$A$1424,$A29),"-")</f>
        <v>0.22373100000000001</v>
      </c>
      <c r="AO29" s="27"/>
      <c r="AP29" s="27"/>
      <c r="AQ29" s="25">
        <f>IFERROR(SUMIFS('[1]BD Unidades'!$AZ$3:$AZ$1424,'[1]BD Unidades'!$A$3:$A$1424,$A29),"-")</f>
        <v>29.569983298500002</v>
      </c>
      <c r="AR29" s="25">
        <f>IFERROR(SUMIFS('[1]BD Unidades'!$BA$3:$BA$1424,'[1]BD Unidades'!$A$3:$A$1424,$A29),"-")</f>
        <v>190.20945893474499</v>
      </c>
      <c r="AS29" s="28">
        <f>SUMIFS('[1]BD Unidades'!$BC$3:$BC$1424,'[1]BD Unidades'!$A$3:$A$1424,$A29)</f>
        <v>2.47454204990104E-3</v>
      </c>
      <c r="AT29" s="28">
        <f>SUMIFS('[1]BD Unidades'!$BE$3:$BE$1424,'[1]BD Unidades'!$A$3:$A$1424,$A29)</f>
        <v>0.99803272450532698</v>
      </c>
      <c r="AU29" s="29">
        <f t="shared" si="2"/>
        <v>0.9955630505613613</v>
      </c>
      <c r="AV29" s="30">
        <f t="shared" si="3"/>
        <v>7.8899999999999998E-2</v>
      </c>
      <c r="AW29" s="25">
        <f>IFERROR(SUMIFS('[1]BD Unidades'!$BI$3:$BI$1424,'[1]BD Unidades'!$A$3:$A$1424,$A29),"-")</f>
        <v>27.173174055131096</v>
      </c>
      <c r="AX29" s="25">
        <f>IFERROR(SUMIFS('[1]BD Unidades'!$BJ$3:$BJ$1424,'[1]BD Unidades'!$A$3:$A$1424,$A29),"-")</f>
        <v>17.479893654673194</v>
      </c>
    </row>
    <row r="30" spans="1:50" ht="14.4" x14ac:dyDescent="0.3">
      <c r="A30" s="7">
        <v>512</v>
      </c>
      <c r="B30" s="7" t="s">
        <v>2956</v>
      </c>
      <c r="D30" s="8" t="s">
        <v>2957</v>
      </c>
      <c r="E30" s="19" t="s">
        <v>444</v>
      </c>
      <c r="F30" s="19" t="s">
        <v>2958</v>
      </c>
      <c r="G30" s="19" t="s">
        <v>2959</v>
      </c>
      <c r="H30" s="19">
        <v>43</v>
      </c>
      <c r="I30" s="19">
        <v>2024</v>
      </c>
      <c r="J30" s="19" t="s">
        <v>211</v>
      </c>
      <c r="K30" s="19" t="s">
        <v>212</v>
      </c>
      <c r="L30" s="19" t="s">
        <v>47</v>
      </c>
      <c r="M30" s="19" t="s">
        <v>82</v>
      </c>
      <c r="N30" s="19" t="s">
        <v>83</v>
      </c>
      <c r="O30" s="19" t="s">
        <v>83</v>
      </c>
      <c r="P30" s="19" t="s">
        <v>51</v>
      </c>
      <c r="Q30" s="9" t="s">
        <v>2035</v>
      </c>
      <c r="R30" s="20">
        <v>129.07</v>
      </c>
      <c r="S30" s="20">
        <v>1.9039999999999999</v>
      </c>
      <c r="T30" s="20">
        <v>126.6</v>
      </c>
      <c r="U30" s="20">
        <v>0.3</v>
      </c>
      <c r="V30" s="21">
        <f>_xlfn.XLOOKUP(D30,'[1]Gen. Real'!$A:$A,'[1]Gen. Real'!$C:$C,"-",0)</f>
        <v>274.51047999999992</v>
      </c>
      <c r="W30" s="22"/>
      <c r="X30" s="22">
        <f>_xlfn.XLOOKUP(D30,[1]Vertimiento!$A:$A,[1]Vertimiento!$E:$E,"-",0)</f>
        <v>26.100169742592591</v>
      </c>
      <c r="Y30" s="23">
        <f t="shared" si="0"/>
        <v>8.6823835965032167E-2</v>
      </c>
      <c r="Z30" s="19" t="str">
        <f>_xlfn.XLOOKUP(D30,[1]Cmg!$I$4:$I$85,[1]Cmg!$M$4:$M$85,"----",0,1)</f>
        <v>----</v>
      </c>
      <c r="AA30" s="19" t="str">
        <f>_xlfn.XLOOKUP(D30,[1]Cmg!$A$4:$A$89,[1]Cmg!$B$4:$B$89,"----",0,1)</f>
        <v>----</v>
      </c>
      <c r="AB30" s="19" t="str">
        <f>_xlfn.XLOOKUP(D30,[1]Cmg!$E$4:$E$89,[1]Cmg!$F$4:$F$89,"----",0,1)</f>
        <v>----</v>
      </c>
      <c r="AC30" s="19" t="str">
        <f>_xlfn.XLOOKUP(D30,[1]Cmg!$O$4:$O$89,[1]Cmg!$P$4:$P$89,"----",0,1)</f>
        <v>----</v>
      </c>
      <c r="AD30" s="24" t="str">
        <f>_xlfn.XLOOKUP(D30,[1]Cmg!$S$4:$S$89,[1]Cmg!$U$4:$U$89,"----",0,1)</f>
        <v>----</v>
      </c>
      <c r="AG30" s="25">
        <f>IFERROR(SUMIFS('[1]BD Unidades'!$AH:$AH,'[1]BD Unidades'!$A:$A,'BD Centrales 2023'!$A30),"-")</f>
        <v>129.07</v>
      </c>
      <c r="AH30" s="25">
        <f>SUMIFS('[1]BD Unidades'!$AJ$3:$AJ$1424,'[1]BD Unidades'!$A$3:$A$1424,$A30)</f>
        <v>8671.85</v>
      </c>
      <c r="AI30" s="25">
        <f>SUMIFS('[1]BD Unidades'!$AL$3:$AL$1424,'[1]BD Unidades'!$A$3:$A$1424,$A30)</f>
        <v>3.93333333333333</v>
      </c>
      <c r="AJ30" s="26">
        <f t="shared" si="1"/>
        <v>4.5336924427573269E-4</v>
      </c>
      <c r="AK30" s="27">
        <f>IFERROR(SUMIFS('[1]BD Unidades'!$AO$3:$AO$1424,'[1]BD Unidades'!$A$3:$A$1424,$A30),"-")</f>
        <v>0</v>
      </c>
      <c r="AL30" s="27">
        <f>IFERROR(SUMIFS('[1]BD Unidades'!$AQ$3:$AQ$1424,'[1]BD Unidades'!$A$3:$A$1424,$A30),"-")</f>
        <v>0.24822181057084514</v>
      </c>
      <c r="AM30" s="27">
        <f>IFERROR(SUMIFS('[1]BD Unidades'!$AS$3:$AS$1424,'[1]BD Unidades'!$A$3:$A$1424,$A30),"-")</f>
        <v>0.25681425951260695</v>
      </c>
      <c r="AN30" s="27">
        <f>IFERROR(SUMIFS('[1]BD Unidades'!$AU$3:$AU$1424,'[1]BD Unidades'!$A$3:$A$1424,$A30),"-")</f>
        <v>0.26402900000000001</v>
      </c>
      <c r="AO30" s="27"/>
      <c r="AP30" s="27"/>
      <c r="AQ30" s="25">
        <f>IFERROR(SUMIFS('[1]BD Unidades'!$AZ$3:$AZ$1424,'[1]BD Unidades'!$A$3:$A$1424,$A30),"-")</f>
        <v>0</v>
      </c>
      <c r="AR30" s="25">
        <f>IFERROR(SUMIFS('[1]BD Unidades'!$BA$3:$BA$1424,'[1]BD Unidades'!$A$3:$A$1424,$A30),"-")</f>
        <v>129.06323087060301</v>
      </c>
      <c r="AS30" s="28">
        <f>SUMIFS('[1]BD Unidades'!$BC$3:$BC$1424,'[1]BD Unidades'!$A$3:$A$1424,$A30)</f>
        <v>0</v>
      </c>
      <c r="AT30" s="28">
        <f>SUMIFS('[1]BD Unidades'!$BE$3:$BE$1424,'[1]BD Unidades'!$A$3:$A$1424,$A30)</f>
        <v>0</v>
      </c>
      <c r="AU30" s="29">
        <f t="shared" si="2"/>
        <v>0</v>
      </c>
      <c r="AV30" s="30">
        <f t="shared" si="3"/>
        <v>1.9039999999999998E-2</v>
      </c>
      <c r="AW30" s="25">
        <f>IFERROR(SUMIFS('[1]BD Unidades'!$BI$3:$BI$1424,'[1]BD Unidades'!$A$3:$A$1424,$A30),"-")</f>
        <v>31.188486043997759</v>
      </c>
      <c r="AX30" s="25">
        <f>IFERROR(SUMIFS('[1]BD Unidades'!$BJ$3:$BJ$1424,'[1]BD Unidades'!$A$3:$A$1424,$A30),"-")</f>
        <v>18.742807704036277</v>
      </c>
    </row>
    <row r="31" spans="1:50" ht="14.4" x14ac:dyDescent="0.3">
      <c r="A31" s="7">
        <v>516</v>
      </c>
      <c r="B31" s="7" t="s">
        <v>4098</v>
      </c>
      <c r="D31" s="8" t="s">
        <v>4099</v>
      </c>
      <c r="E31" s="19" t="s">
        <v>444</v>
      </c>
      <c r="F31" s="19" t="s">
        <v>4100</v>
      </c>
      <c r="G31" s="19" t="s">
        <v>4101</v>
      </c>
      <c r="H31" s="19">
        <v>50</v>
      </c>
      <c r="I31" s="19">
        <v>2024</v>
      </c>
      <c r="J31" s="19" t="s">
        <v>211</v>
      </c>
      <c r="K31" s="19" t="s">
        <v>212</v>
      </c>
      <c r="L31" s="19" t="s">
        <v>47</v>
      </c>
      <c r="M31" s="19" t="s">
        <v>497</v>
      </c>
      <c r="N31" s="19" t="s">
        <v>579</v>
      </c>
      <c r="O31" s="19" t="s">
        <v>2882</v>
      </c>
      <c r="P31" s="19" t="s">
        <v>51</v>
      </c>
      <c r="Q31" s="9" t="s">
        <v>4103</v>
      </c>
      <c r="R31" s="20">
        <v>170.2</v>
      </c>
      <c r="S31" s="20">
        <v>1.55</v>
      </c>
      <c r="T31" s="20">
        <v>167.56</v>
      </c>
      <c r="U31" s="20">
        <v>0.33700000000000002</v>
      </c>
      <c r="V31" s="21">
        <f>_xlfn.XLOOKUP(D31,'[1]Gen. Real'!$A:$A,'[1]Gen. Real'!$C:$C,"-",0)</f>
        <v>411.69429000000014</v>
      </c>
      <c r="W31" s="22"/>
      <c r="X31" s="22">
        <f>_xlfn.XLOOKUP(D31,[1]Vertimiento!$A:$A,[1]Vertimiento!$E:$E,"-",0)</f>
        <v>37.677960009499991</v>
      </c>
      <c r="Y31" s="23">
        <f t="shared" si="0"/>
        <v>8.384576486132253E-2</v>
      </c>
      <c r="Z31" s="19" t="str">
        <f>_xlfn.XLOOKUP(D31,[1]Cmg!$I$4:$I$85,[1]Cmg!$M$4:$M$85,"----",0,1)</f>
        <v>----</v>
      </c>
      <c r="AA31" s="19" t="str">
        <f>_xlfn.XLOOKUP(D31,[1]Cmg!$A$4:$A$89,[1]Cmg!$B$4:$B$89,"----",0,1)</f>
        <v>----</v>
      </c>
      <c r="AB31" s="19" t="str">
        <f>_xlfn.XLOOKUP(D31,[1]Cmg!$E$4:$E$89,[1]Cmg!$F$4:$F$89,"----",0,1)</f>
        <v>----</v>
      </c>
      <c r="AC31" s="19" t="str">
        <f>_xlfn.XLOOKUP(D31,[1]Cmg!$O$4:$O$89,[1]Cmg!$P$4:$P$89,"----",0,1)</f>
        <v>----</v>
      </c>
      <c r="AD31" s="24" t="str">
        <f>_xlfn.XLOOKUP(D31,[1]Cmg!$S$4:$S$89,[1]Cmg!$U$4:$U$89,"----",0,1)</f>
        <v>----</v>
      </c>
      <c r="AG31" s="25">
        <f>IFERROR(SUMIFS('[1]BD Unidades'!$AH:$AH,'[1]BD Unidades'!$A:$A,'BD Centrales 2023'!$A31),"-")</f>
        <v>170.2</v>
      </c>
      <c r="AH31" s="25">
        <f>SUMIFS('[1]BD Unidades'!$AJ$3:$AJ$1424,'[1]BD Unidades'!$A$3:$A$1424,$A31)</f>
        <v>7866.2500000000009</v>
      </c>
      <c r="AI31" s="25">
        <f>SUMIFS('[1]BD Unidades'!$AL$3:$AL$1424,'[1]BD Unidades'!$A$3:$A$1424,$A31)</f>
        <v>841.83333333333303</v>
      </c>
      <c r="AJ31" s="26">
        <f t="shared" si="1"/>
        <v>9.6672631750193749E-2</v>
      </c>
      <c r="AK31" s="27">
        <f>IFERROR(SUMIFS('[1]BD Unidades'!$AO$3:$AO$1424,'[1]BD Unidades'!$A$3:$A$1424,$A31),"-")</f>
        <v>0</v>
      </c>
      <c r="AL31" s="27">
        <f>IFERROR(SUMIFS('[1]BD Unidades'!$AQ$3:$AQ$1424,'[1]BD Unidades'!$A$3:$A$1424,$A31),"-")</f>
        <v>0.30538830073086942</v>
      </c>
      <c r="AM31" s="27">
        <f>IFERROR(SUMIFS('[1]BD Unidades'!$AS$3:$AS$1424,'[1]BD Unidades'!$A$3:$A$1424,$A31),"-")</f>
        <v>0.29044708710553058</v>
      </c>
      <c r="AN31" s="27">
        <f>IFERROR(SUMIFS('[1]BD Unidades'!$AU$3:$AU$1424,'[1]BD Unidades'!$A$3:$A$1424,$A31),"-")</f>
        <v>0.30109200000000003</v>
      </c>
      <c r="AO31" s="27"/>
      <c r="AP31" s="27"/>
      <c r="AQ31" s="25">
        <f>IFERROR(SUMIFS('[1]BD Unidades'!$AZ$3:$AZ$1424,'[1]BD Unidades'!$A$3:$A$1424,$A31),"-")</f>
        <v>26.689913000000001</v>
      </c>
      <c r="AR31" s="25">
        <f>IFERROR(SUMIFS('[1]BD Unidades'!$BA$3:$BA$1424,'[1]BD Unidades'!$A$3:$A$1424,$A31),"-")</f>
        <v>168.30824195909901</v>
      </c>
      <c r="AS31" s="28">
        <f>SUMIFS('[1]BD Unidades'!$BC$3:$BC$1424,'[1]BD Unidades'!$A$3:$A$1424,$A31)</f>
        <v>1.02353779575902E-2</v>
      </c>
      <c r="AT31" s="28">
        <f>SUMIFS('[1]BD Unidades'!$BE$3:$BE$1424,'[1]BD Unidades'!$A$3:$A$1424,$A31)</f>
        <v>0.99466514459665101</v>
      </c>
      <c r="AU31" s="29">
        <f t="shared" si="2"/>
        <v>0.98448437090046315</v>
      </c>
      <c r="AV31" s="30">
        <f t="shared" si="3"/>
        <v>1.55E-2</v>
      </c>
      <c r="AW31" s="25">
        <f>IFERROR(SUMIFS('[1]BD Unidades'!$BI$3:$BI$1424,'[1]BD Unidades'!$A$3:$A$1424,$A31),"-")</f>
        <v>25.948512545952891</v>
      </c>
      <c r="AX31" s="25">
        <f>IFERROR(SUMIFS('[1]BD Unidades'!$BJ$3:$BJ$1424,'[1]BD Unidades'!$A$3:$A$1424,$A31),"-")</f>
        <v>16.692096362388735</v>
      </c>
    </row>
    <row r="32" spans="1:50" ht="14.4" x14ac:dyDescent="0.3">
      <c r="A32" s="7">
        <v>531</v>
      </c>
      <c r="B32" s="7" t="s">
        <v>4046</v>
      </c>
      <c r="D32" s="8" t="s">
        <v>4047</v>
      </c>
      <c r="E32" s="19" t="s">
        <v>314</v>
      </c>
      <c r="F32" s="19" t="s">
        <v>4048</v>
      </c>
      <c r="G32" s="19" t="s">
        <v>4049</v>
      </c>
      <c r="H32" s="19">
        <v>32</v>
      </c>
      <c r="I32" s="19">
        <v>2024</v>
      </c>
      <c r="J32" s="19" t="s">
        <v>211</v>
      </c>
      <c r="K32" s="19" t="s">
        <v>212</v>
      </c>
      <c r="L32" s="19" t="s">
        <v>47</v>
      </c>
      <c r="M32" s="19" t="s">
        <v>477</v>
      </c>
      <c r="N32" s="19" t="s">
        <v>478</v>
      </c>
      <c r="O32" s="19" t="s">
        <v>714</v>
      </c>
      <c r="P32" s="19" t="s">
        <v>51</v>
      </c>
      <c r="Q32" s="9" t="s">
        <v>1378</v>
      </c>
      <c r="R32" s="20">
        <v>82.622</v>
      </c>
      <c r="S32" s="20">
        <v>1.7392399999999999</v>
      </c>
      <c r="T32" s="20">
        <v>81.185000000000002</v>
      </c>
      <c r="U32" s="20">
        <v>0.26300000000000001</v>
      </c>
      <c r="V32" s="21">
        <f>_xlfn.XLOOKUP(D32,'[1]Gen. Real'!$A:$A,'[1]Gen. Real'!$C:$C,"-",0)</f>
        <v>236.69325999999987</v>
      </c>
      <c r="W32" s="22"/>
      <c r="X32" s="22">
        <f>_xlfn.XLOOKUP(D32,[1]Vertimiento!$A:$A,[1]Vertimiento!$E:$E,"-",0)</f>
        <v>40.491058883333324</v>
      </c>
      <c r="Y32" s="23">
        <f t="shared" si="0"/>
        <v>0.14607990468745097</v>
      </c>
      <c r="Z32" s="19" t="str">
        <f>_xlfn.XLOOKUP(D32,[1]Cmg!$I$4:$I$85,[1]Cmg!$M$4:$M$85,"----",0,1)</f>
        <v>----</v>
      </c>
      <c r="AA32" s="19" t="str">
        <f>_xlfn.XLOOKUP(D32,[1]Cmg!$A$4:$A$89,[1]Cmg!$B$4:$B$89,"----",0,1)</f>
        <v>----</v>
      </c>
      <c r="AB32" s="19" t="str">
        <f>_xlfn.XLOOKUP(D32,[1]Cmg!$E$4:$E$89,[1]Cmg!$F$4:$F$89,"----",0,1)</f>
        <v>----</v>
      </c>
      <c r="AC32" s="19" t="str">
        <f>_xlfn.XLOOKUP(D32,[1]Cmg!$O$4:$O$89,[1]Cmg!$P$4:$P$89,"----",0,1)</f>
        <v>----</v>
      </c>
      <c r="AD32" s="24" t="str">
        <f>_xlfn.XLOOKUP(D32,[1]Cmg!$S$4:$S$89,[1]Cmg!$U$4:$U$89,"----",0,1)</f>
        <v>----</v>
      </c>
      <c r="AG32" s="25">
        <f>IFERROR(SUMIFS('[1]BD Unidades'!$AH:$AH,'[1]BD Unidades'!$A:$A,'BD Centrales 2023'!$A32),"-")</f>
        <v>82.622</v>
      </c>
      <c r="AH32" s="25">
        <f>SUMIFS('[1]BD Unidades'!$AJ$3:$AJ$1424,'[1]BD Unidades'!$A$3:$A$1424,$A32)</f>
        <v>0</v>
      </c>
      <c r="AI32" s="25">
        <f>SUMIFS('[1]BD Unidades'!$AL$3:$AL$1424,'[1]BD Unidades'!$A$3:$A$1424,$A32)</f>
        <v>8735</v>
      </c>
      <c r="AJ32" s="26">
        <f t="shared" si="1"/>
        <v>1</v>
      </c>
      <c r="AK32" s="27">
        <f>IFERROR(SUMIFS('[1]BD Unidades'!$AO$3:$AO$1424,'[1]BD Unidades'!$A$3:$A$1424,$A32),"-")</f>
        <v>0.35299784562535491</v>
      </c>
      <c r="AL32" s="27">
        <f>IFERROR(SUMIFS('[1]BD Unidades'!$AQ$3:$AQ$1424,'[1]BD Unidades'!$A$3:$A$1424,$A32),"-")</f>
        <v>0.32074296723891377</v>
      </c>
      <c r="AM32" s="27">
        <f>IFERROR(SUMIFS('[1]BD Unidades'!$AS$3:$AS$1424,'[1]BD Unidades'!$A$3:$A$1424,$A32),"-")</f>
        <v>0.34114546183351085</v>
      </c>
      <c r="AN32" s="27">
        <f>IFERROR(SUMIFS('[1]BD Unidades'!$AU$3:$AU$1424,'[1]BD Unidades'!$A$3:$A$1424,$A32),"-")</f>
        <v>0.338889</v>
      </c>
      <c r="AO32" s="27"/>
      <c r="AP32" s="27"/>
      <c r="AQ32" s="25">
        <f>IFERROR(SUMIFS('[1]BD Unidades'!$AZ$3:$AZ$1424,'[1]BD Unidades'!$A$3:$A$1424,$A32),"-")</f>
        <v>17.390195938000002</v>
      </c>
      <c r="AR32" s="25">
        <f>IFERROR(SUMIFS('[1]BD Unidades'!$BA$3:$BA$1424,'[1]BD Unidades'!$A$3:$A$1424,$A32),"-")</f>
        <v>82.6219999999999</v>
      </c>
      <c r="AS32" s="28">
        <f>SUMIFS('[1]BD Unidades'!$BC$3:$BC$1424,'[1]BD Unidades'!$A$3:$A$1424,$A32)</f>
        <v>1.59547888258398E-2</v>
      </c>
      <c r="AT32" s="28">
        <f>SUMIFS('[1]BD Unidades'!$BE$3:$BE$1424,'[1]BD Unidades'!$A$3:$A$1424,$A32)</f>
        <v>0.99887937595129395</v>
      </c>
      <c r="AU32" s="29">
        <f t="shared" si="2"/>
        <v>0.98294246644550443</v>
      </c>
      <c r="AV32" s="30">
        <f t="shared" si="3"/>
        <v>1.7392399999999999E-2</v>
      </c>
      <c r="AW32" s="25">
        <f>IFERROR(SUMIFS('[1]BD Unidades'!$BI$3:$BI$1424,'[1]BD Unidades'!$A$3:$A$1424,$A32),"-")</f>
        <v>16.833314663032663</v>
      </c>
      <c r="AX32" s="25">
        <f>IFERROR(SUMIFS('[1]BD Unidades'!$BJ$3:$BJ$1424,'[1]BD Unidades'!$A$3:$A$1424,$A32),"-")</f>
        <v>10.828493924503451</v>
      </c>
    </row>
    <row r="33" spans="1:50" ht="14.4" x14ac:dyDescent="0.3">
      <c r="A33" s="7">
        <v>544</v>
      </c>
      <c r="B33" s="7" t="s">
        <v>4059</v>
      </c>
      <c r="D33" s="8" t="s">
        <v>4060</v>
      </c>
      <c r="E33" s="19" t="s">
        <v>492</v>
      </c>
      <c r="F33" s="19" t="s">
        <v>4061</v>
      </c>
      <c r="G33" s="19" t="s">
        <v>4062</v>
      </c>
      <c r="H33" s="19">
        <v>61</v>
      </c>
      <c r="I33" s="19">
        <v>2024</v>
      </c>
      <c r="J33" s="19" t="s">
        <v>211</v>
      </c>
      <c r="K33" s="19" t="s">
        <v>212</v>
      </c>
      <c r="L33" s="19" t="s">
        <v>47</v>
      </c>
      <c r="M33" s="19" t="s">
        <v>229</v>
      </c>
      <c r="N33" s="19" t="s">
        <v>1842</v>
      </c>
      <c r="O33" s="19" t="s">
        <v>3560</v>
      </c>
      <c r="P33" s="19" t="s">
        <v>51</v>
      </c>
      <c r="Q33" s="9" t="s">
        <v>4064</v>
      </c>
      <c r="R33" s="20">
        <v>183</v>
      </c>
      <c r="S33" s="20">
        <v>1.639</v>
      </c>
      <c r="T33" s="20">
        <v>180</v>
      </c>
      <c r="U33" s="20">
        <v>0.6</v>
      </c>
      <c r="V33" s="21">
        <f>_xlfn.XLOOKUP(D33,'[1]Gen. Real'!$A:$A,'[1]Gen. Real'!$C:$C,"-",0)</f>
        <v>472.06221999999991</v>
      </c>
      <c r="W33" s="22"/>
      <c r="X33" s="22">
        <f>_xlfn.XLOOKUP(D33,[1]Vertimiento!$A:$A,[1]Vertimiento!$E:$E,"-",0)</f>
        <v>60.250661951666672</v>
      </c>
      <c r="Y33" s="23">
        <f t="shared" si="0"/>
        <v>0.11318655624256969</v>
      </c>
      <c r="Z33" s="19" t="str">
        <f>_xlfn.XLOOKUP(D33,[1]Cmg!$I$4:$I$85,[1]Cmg!$M$4:$M$85,"----",0,1)</f>
        <v>----</v>
      </c>
      <c r="AA33" s="19" t="str">
        <f>_xlfn.XLOOKUP(D33,[1]Cmg!$A$4:$A$89,[1]Cmg!$B$4:$B$89,"----",0,1)</f>
        <v>----</v>
      </c>
      <c r="AB33" s="19" t="str">
        <f>_xlfn.XLOOKUP(D33,[1]Cmg!$E$4:$E$89,[1]Cmg!$F$4:$F$89,"----",0,1)</f>
        <v>----</v>
      </c>
      <c r="AC33" s="19" t="str">
        <f>_xlfn.XLOOKUP(D33,[1]Cmg!$O$4:$O$89,[1]Cmg!$P$4:$P$89,"----",0,1)</f>
        <v>----</v>
      </c>
      <c r="AD33" s="24" t="str">
        <f>_xlfn.XLOOKUP(D33,[1]Cmg!$S$4:$S$89,[1]Cmg!$U$4:$U$89,"----",0,1)</f>
        <v>----</v>
      </c>
      <c r="AG33" s="25">
        <f>IFERROR(SUMIFS('[1]BD Unidades'!$AH:$AH,'[1]BD Unidades'!$A:$A,'BD Centrales 2023'!$A33),"-")</f>
        <v>183</v>
      </c>
      <c r="AH33" s="25">
        <f>SUMIFS('[1]BD Unidades'!$AJ$3:$AJ$1424,'[1]BD Unidades'!$A$3:$A$1424,$A33)</f>
        <v>8410.7166666666708</v>
      </c>
      <c r="AI33" s="25">
        <f>SUMIFS('[1]BD Unidades'!$AL$3:$AL$1424,'[1]BD Unidades'!$A$3:$A$1424,$A33)</f>
        <v>349.28333333333302</v>
      </c>
      <c r="AJ33" s="26">
        <f t="shared" si="1"/>
        <v>3.9872526636225217E-2</v>
      </c>
      <c r="AK33" s="27">
        <f>IFERROR(SUMIFS('[1]BD Unidades'!$AO$3:$AO$1424,'[1]BD Unidades'!$A$3:$A$1424,$A33),"-")</f>
        <v>0</v>
      </c>
      <c r="AL33" s="27">
        <f>IFERROR(SUMIFS('[1]BD Unidades'!$AQ$3:$AQ$1424,'[1]BD Unidades'!$A$3:$A$1424,$A33),"-")</f>
        <v>0.30930491468610144</v>
      </c>
      <c r="AM33" s="27">
        <f>IFERROR(SUMIFS('[1]BD Unidades'!$AS$3:$AS$1424,'[1]BD Unidades'!$A$3:$A$1424,$A33),"-")</f>
        <v>0.29465138981208633</v>
      </c>
      <c r="AN33" s="27">
        <f>IFERROR(SUMIFS('[1]BD Unidades'!$AU$3:$AU$1424,'[1]BD Unidades'!$A$3:$A$1424,$A33),"-")</f>
        <v>0.310359</v>
      </c>
      <c r="AO33" s="27"/>
      <c r="AP33" s="27"/>
      <c r="AQ33" s="25">
        <f>IFERROR(SUMIFS('[1]BD Unidades'!$AZ$3:$AZ$1424,'[1]BD Unidades'!$A$3:$A$1424,$A33),"-")</f>
        <v>53.921204335611797</v>
      </c>
      <c r="AR33" s="25">
        <f>IFERROR(SUMIFS('[1]BD Unidades'!$BA$3:$BA$1424,'[1]BD Unidades'!$A$3:$A$1424,$A33),"-")</f>
        <v>182.19170281582899</v>
      </c>
      <c r="AS33" s="28">
        <f>SUMIFS('[1]BD Unidades'!$BC$3:$BC$1424,'[1]BD Unidades'!$A$3:$A$1424,$A33)</f>
        <v>1.42686556588948E-2</v>
      </c>
      <c r="AT33" s="28">
        <f>SUMIFS('[1]BD Unidades'!$BE$3:$BE$1424,'[1]BD Unidades'!$A$3:$A$1424,$A33)</f>
        <v>1</v>
      </c>
      <c r="AU33" s="29">
        <f t="shared" si="2"/>
        <v>0.98573134434110521</v>
      </c>
      <c r="AV33" s="30">
        <f t="shared" si="3"/>
        <v>1.6390000000000002E-2</v>
      </c>
      <c r="AW33" s="25">
        <f>IFERROR(SUMIFS('[1]BD Unidades'!$BI$3:$BI$1424,'[1]BD Unidades'!$A$3:$A$1424,$A33),"-")</f>
        <v>52.40679535485593</v>
      </c>
      <c r="AX33" s="25">
        <f>IFERROR(SUMIFS('[1]BD Unidades'!$BJ$3:$BJ$1424,'[1]BD Unidades'!$A$3:$A$1424,$A33),"-")</f>
        <v>33.712116506026014</v>
      </c>
    </row>
    <row r="34" spans="1:50" ht="14.4" x14ac:dyDescent="0.3">
      <c r="A34" s="7">
        <v>549</v>
      </c>
      <c r="B34" s="7" t="s">
        <v>3244</v>
      </c>
      <c r="D34" s="8" t="s">
        <v>3245</v>
      </c>
      <c r="E34" s="19" t="s">
        <v>3246</v>
      </c>
      <c r="F34" s="19" t="s">
        <v>3246</v>
      </c>
      <c r="G34" s="19" t="s">
        <v>3247</v>
      </c>
      <c r="H34" s="19">
        <v>3</v>
      </c>
      <c r="I34" s="19">
        <v>2024</v>
      </c>
      <c r="J34" s="19" t="s">
        <v>211</v>
      </c>
      <c r="K34" s="19" t="s">
        <v>212</v>
      </c>
      <c r="L34" s="19" t="s">
        <v>47</v>
      </c>
      <c r="M34" s="19" t="s">
        <v>3249</v>
      </c>
      <c r="N34" s="19" t="s">
        <v>3250</v>
      </c>
      <c r="O34" s="19" t="s">
        <v>3251</v>
      </c>
      <c r="P34" s="19" t="s">
        <v>51</v>
      </c>
      <c r="Q34" s="9" t="s">
        <v>3252</v>
      </c>
      <c r="R34" s="20">
        <v>2.5499999999999998</v>
      </c>
      <c r="S34" s="20">
        <v>1.96</v>
      </c>
      <c r="T34" s="20">
        <v>2.5</v>
      </c>
      <c r="U34" s="20">
        <v>8.5000000000000006E-2</v>
      </c>
      <c r="V34" s="21" t="str">
        <f>_xlfn.XLOOKUP(D34,'[1]Gen. Real'!$A:$A,'[1]Gen. Real'!$C:$C,"-",0)</f>
        <v>-</v>
      </c>
      <c r="W34" s="22"/>
      <c r="X34" s="22" t="str">
        <f>_xlfn.XLOOKUP(D34,[1]Vertimiento!$A:$A,[1]Vertimiento!$E:$E,"-",0)</f>
        <v>-</v>
      </c>
      <c r="Y34" s="23" t="str">
        <f t="shared" si="0"/>
        <v>-</v>
      </c>
      <c r="Z34" s="19" t="str">
        <f>_xlfn.XLOOKUP(D34,[1]Cmg!$I$4:$I$85,[1]Cmg!$M$4:$M$85,"----",0,1)</f>
        <v>----</v>
      </c>
      <c r="AA34" s="19" t="str">
        <f>_xlfn.XLOOKUP(D34,[1]Cmg!$A$4:$A$89,[1]Cmg!$B$4:$B$89,"----",0,1)</f>
        <v>----</v>
      </c>
      <c r="AB34" s="19" t="str">
        <f>_xlfn.XLOOKUP(D34,[1]Cmg!$E$4:$E$89,[1]Cmg!$F$4:$F$89,"----",0,1)</f>
        <v>----</v>
      </c>
      <c r="AC34" s="19" t="str">
        <f>_xlfn.XLOOKUP(D34,[1]Cmg!$O$4:$O$89,[1]Cmg!$P$4:$P$89,"----",0,1)</f>
        <v>----</v>
      </c>
      <c r="AD34" s="24" t="str">
        <f>_xlfn.XLOOKUP(D34,[1]Cmg!$S$4:$S$89,[1]Cmg!$U$4:$U$89,"----",0,1)</f>
        <v>----</v>
      </c>
      <c r="AG34" s="25">
        <f>IFERROR(SUMIFS('[1]BD Unidades'!$AH:$AH,'[1]BD Unidades'!$A:$A,'BD Centrales 2023'!$A34),"-")</f>
        <v>0</v>
      </c>
      <c r="AH34" s="25">
        <f>SUMIFS('[1]BD Unidades'!$AJ$3:$AJ$1424,'[1]BD Unidades'!$A$3:$A$1424,$A34)</f>
        <v>0</v>
      </c>
      <c r="AI34" s="25">
        <f>SUMIFS('[1]BD Unidades'!$AL$3:$AL$1424,'[1]BD Unidades'!$A$3:$A$1424,$A34)</f>
        <v>0</v>
      </c>
      <c r="AJ34" s="26" t="str">
        <f t="shared" si="1"/>
        <v>-</v>
      </c>
      <c r="AK34" s="27">
        <f>IFERROR(SUMIFS('[1]BD Unidades'!$AO$3:$AO$1424,'[1]BD Unidades'!$A$3:$A$1424,$A34),"-")</f>
        <v>0</v>
      </c>
      <c r="AL34" s="27">
        <f>IFERROR(SUMIFS('[1]BD Unidades'!$AQ$3:$AQ$1424,'[1]BD Unidades'!$A$3:$A$1424,$A34),"-")</f>
        <v>0</v>
      </c>
      <c r="AM34" s="27">
        <f>IFERROR(SUMIFS('[1]BD Unidades'!$AS$3:$AS$1424,'[1]BD Unidades'!$A$3:$A$1424,$A34),"-")</f>
        <v>0</v>
      </c>
      <c r="AN34" s="27">
        <f>IFERROR(SUMIFS('[1]BD Unidades'!$AU$3:$AU$1424,'[1]BD Unidades'!$A$3:$A$1424,$A34),"-")</f>
        <v>0</v>
      </c>
      <c r="AO34" s="27"/>
      <c r="AP34" s="27"/>
      <c r="AQ34" s="25">
        <f>IFERROR(SUMIFS('[1]BD Unidades'!$AZ$3:$AZ$1424,'[1]BD Unidades'!$A$3:$A$1424,$A34),"-")</f>
        <v>0</v>
      </c>
      <c r="AR34" s="25">
        <f>IFERROR(SUMIFS('[1]BD Unidades'!$BA$3:$BA$1424,'[1]BD Unidades'!$A$3:$A$1424,$A34),"-")</f>
        <v>0</v>
      </c>
      <c r="AS34" s="28">
        <f>SUMIFS('[1]BD Unidades'!$BC$3:$BC$1424,'[1]BD Unidades'!$A$3:$A$1424,$A34)</f>
        <v>0</v>
      </c>
      <c r="AT34" s="28">
        <f>SUMIFS('[1]BD Unidades'!$BE$3:$BE$1424,'[1]BD Unidades'!$A$3:$A$1424,$A34)</f>
        <v>0</v>
      </c>
      <c r="AU34" s="29">
        <f t="shared" si="2"/>
        <v>0</v>
      </c>
      <c r="AV34" s="30">
        <f t="shared" si="3"/>
        <v>1.9599999999999999E-2</v>
      </c>
      <c r="AW34" s="25">
        <f>IFERROR(SUMIFS('[1]BD Unidades'!$BI$3:$BI$1424,'[1]BD Unidades'!$A$3:$A$1424,$A34),"-")</f>
        <v>0</v>
      </c>
      <c r="AX34" s="25">
        <f>IFERROR(SUMIFS('[1]BD Unidades'!$BJ$3:$BJ$1424,'[1]BD Unidades'!$A$3:$A$1424,$A34),"-")</f>
        <v>0</v>
      </c>
    </row>
    <row r="35" spans="1:50" ht="14.4" x14ac:dyDescent="0.3">
      <c r="A35" s="7">
        <v>594</v>
      </c>
      <c r="B35" s="7" t="s">
        <v>3537</v>
      </c>
      <c r="D35" s="8" t="s">
        <v>3538</v>
      </c>
      <c r="E35" s="19" t="s">
        <v>3539</v>
      </c>
      <c r="F35" s="19" t="s">
        <v>3539</v>
      </c>
      <c r="G35" s="19" t="s">
        <v>3540</v>
      </c>
      <c r="H35" s="19">
        <v>3</v>
      </c>
      <c r="I35" s="19">
        <v>2024</v>
      </c>
      <c r="J35" s="19" t="s">
        <v>211</v>
      </c>
      <c r="K35" s="19" t="s">
        <v>212</v>
      </c>
      <c r="L35" s="19" t="s">
        <v>47</v>
      </c>
      <c r="M35" s="19" t="s">
        <v>68</v>
      </c>
      <c r="N35" s="19" t="s">
        <v>68</v>
      </c>
      <c r="O35" s="19" t="s">
        <v>436</v>
      </c>
      <c r="P35" s="19" t="s">
        <v>158</v>
      </c>
      <c r="Q35" s="9" t="s">
        <v>3542</v>
      </c>
      <c r="R35" s="20">
        <v>11.46</v>
      </c>
      <c r="S35" s="20">
        <v>4.97</v>
      </c>
      <c r="T35" s="20">
        <v>10.89</v>
      </c>
      <c r="U35" s="20">
        <v>3.6999999999999998E-2</v>
      </c>
      <c r="V35" s="21">
        <f>_xlfn.XLOOKUP(D35,'[1]Gen. Real'!$A:$A,'[1]Gen. Real'!$C:$C,"-",0)</f>
        <v>23.400200000000019</v>
      </c>
      <c r="W35" s="22"/>
      <c r="X35" s="22" t="str">
        <f>_xlfn.XLOOKUP(D35,[1]Vertimiento!$A:$A,[1]Vertimiento!$E:$E,"-",0)</f>
        <v>-</v>
      </c>
      <c r="Y35" s="23" t="str">
        <f t="shared" si="0"/>
        <v>-</v>
      </c>
      <c r="Z35" s="19" t="str">
        <f>_xlfn.XLOOKUP(D35,[1]Cmg!$I$4:$I$85,[1]Cmg!$M$4:$M$85,"----",0,1)</f>
        <v>----</v>
      </c>
      <c r="AA35" s="19" t="str">
        <f>_xlfn.XLOOKUP(D35,[1]Cmg!$A$4:$A$89,[1]Cmg!$B$4:$B$89,"----",0,1)</f>
        <v>----</v>
      </c>
      <c r="AB35" s="19" t="str">
        <f>_xlfn.XLOOKUP(D35,[1]Cmg!$E$4:$E$89,[1]Cmg!$F$4:$F$89,"----",0,1)</f>
        <v>----</v>
      </c>
      <c r="AC35" s="19" t="str">
        <f>_xlfn.XLOOKUP(D35,[1]Cmg!$O$4:$O$89,[1]Cmg!$P$4:$P$89,"----",0,1)</f>
        <v>----</v>
      </c>
      <c r="AD35" s="24" t="str">
        <f>_xlfn.XLOOKUP(D35,[1]Cmg!$S$4:$S$89,[1]Cmg!$U$4:$U$89,"----",0,1)</f>
        <v>----</v>
      </c>
      <c r="AG35" s="25">
        <f>IFERROR(SUMIFS('[1]BD Unidades'!$AH:$AH,'[1]BD Unidades'!$A:$A,'BD Centrales 2023'!$A35),"-")</f>
        <v>9</v>
      </c>
      <c r="AH35" s="25">
        <f>SUMIFS('[1]BD Unidades'!$AJ$3:$AJ$1424,'[1]BD Unidades'!$A$3:$A$1424,$A35)</f>
        <v>6863.7303664921483</v>
      </c>
      <c r="AI35" s="25">
        <f>SUMIFS('[1]BD Unidades'!$AL$3:$AL$1424,'[1]BD Unidades'!$A$3:$A$1424,$A35)</f>
        <v>0</v>
      </c>
      <c r="AJ35" s="26">
        <f t="shared" si="1"/>
        <v>0</v>
      </c>
      <c r="AK35" s="27">
        <f>IFERROR(SUMIFS('[1]BD Unidades'!$AO$3:$AO$1424,'[1]BD Unidades'!$A$3:$A$1424,$A35),"-")</f>
        <v>0</v>
      </c>
      <c r="AL35" s="27">
        <f>IFERROR(SUMIFS('[1]BD Unidades'!$AQ$3:$AQ$1424,'[1]BD Unidades'!$A$3:$A$1424,$A35),"-")</f>
        <v>0.25543921594784846</v>
      </c>
      <c r="AM35" s="27">
        <f>IFERROR(SUMIFS('[1]BD Unidades'!$AS$3:$AS$1424,'[1]BD Unidades'!$A$3:$A$1424,$A35),"-")</f>
        <v>0.31600563606777365</v>
      </c>
      <c r="AN35" s="27">
        <f>IFERROR(SUMIFS('[1]BD Unidades'!$AU$3:$AU$1424,'[1]BD Unidades'!$A$3:$A$1424,$A35),"-")</f>
        <v>0.2346376963350785</v>
      </c>
      <c r="AO35" s="27"/>
      <c r="AP35" s="27"/>
      <c r="AQ35" s="25">
        <f>IFERROR(SUMIFS('[1]BD Unidades'!$AZ$3:$AZ$1424,'[1]BD Unidades'!$A$3:$A$1424,$A35),"-")</f>
        <v>1.519668</v>
      </c>
      <c r="AR35" s="25">
        <f>IFERROR(SUMIFS('[1]BD Unidades'!$BA$3:$BA$1424,'[1]BD Unidades'!$A$3:$A$1424,$A35),"-")</f>
        <v>9</v>
      </c>
      <c r="AS35" s="28">
        <f>SUMIFS('[1]BD Unidades'!$BC$3:$BC$1424,'[1]BD Unidades'!$A$3:$A$1424,$A35)</f>
        <v>1.3827890023250732E-3</v>
      </c>
      <c r="AT35" s="28">
        <f>SUMIFS('[1]BD Unidades'!$BE$3:$BE$1424,'[1]BD Unidades'!$A$3:$A$1424,$A35)</f>
        <v>0.78410612254655876</v>
      </c>
      <c r="AU35" s="29">
        <f t="shared" si="2"/>
        <v>0.78302186922364569</v>
      </c>
      <c r="AV35" s="30">
        <f t="shared" si="3"/>
        <v>4.9699999999999994E-2</v>
      </c>
      <c r="AW35" s="25">
        <f>IFERROR(SUMIFS('[1]BD Unidades'!$BI$3:$BI$1424,'[1]BD Unidades'!$A$3:$A$1424,$A35),"-")</f>
        <v>1.51460823266952</v>
      </c>
      <c r="AX35" s="25">
        <f>IFERROR(SUMIFS('[1]BD Unidades'!$BJ$3:$BJ$1424,'[1]BD Unidades'!$A$3:$A$1424,$A35),"-")</f>
        <v>0.97431351898165264</v>
      </c>
    </row>
    <row r="36" spans="1:50" ht="14.4" x14ac:dyDescent="0.3">
      <c r="A36" s="7">
        <v>607</v>
      </c>
      <c r="B36" s="7" t="s">
        <v>266</v>
      </c>
      <c r="D36" s="8" t="s">
        <v>267</v>
      </c>
      <c r="E36" s="19" t="s">
        <v>268</v>
      </c>
      <c r="F36" s="19" t="s">
        <v>269</v>
      </c>
      <c r="G36" s="19" t="s">
        <v>270</v>
      </c>
      <c r="H36" s="19">
        <v>3</v>
      </c>
      <c r="I36" s="19">
        <v>2024</v>
      </c>
      <c r="J36" s="19" t="s">
        <v>211</v>
      </c>
      <c r="K36" s="19" t="s">
        <v>212</v>
      </c>
      <c r="L36" s="19" t="s">
        <v>213</v>
      </c>
      <c r="M36" s="19" t="s">
        <v>68</v>
      </c>
      <c r="N36" s="19" t="s">
        <v>214</v>
      </c>
      <c r="O36" s="19" t="s">
        <v>215</v>
      </c>
      <c r="P36" s="19" t="s">
        <v>51</v>
      </c>
      <c r="Q36" s="9" t="s">
        <v>271</v>
      </c>
      <c r="R36" s="20">
        <v>10</v>
      </c>
      <c r="S36" s="20">
        <v>10</v>
      </c>
      <c r="T36" s="20">
        <v>9</v>
      </c>
      <c r="U36" s="20" t="s">
        <v>397</v>
      </c>
      <c r="V36" s="21">
        <f>_xlfn.XLOOKUP(D36,'[1]Gen. Real'!$A:$A,'[1]Gen. Real'!$C:$C,"-",0)</f>
        <v>29.677079999999986</v>
      </c>
      <c r="W36" s="22"/>
      <c r="X36" s="22" t="str">
        <f>_xlfn.XLOOKUP(D36,[1]Vertimiento!$A:$A,[1]Vertimiento!$E:$E,"-",0)</f>
        <v>-</v>
      </c>
      <c r="Y36" s="23" t="str">
        <f t="shared" si="0"/>
        <v>-</v>
      </c>
      <c r="Z36" s="19" t="str">
        <f>_xlfn.XLOOKUP(D36,[1]Cmg!$I$4:$I$85,[1]Cmg!$M$4:$M$85,"----",0,1)</f>
        <v>----</v>
      </c>
      <c r="AA36" s="19" t="str">
        <f>_xlfn.XLOOKUP(D36,[1]Cmg!$A$4:$A$89,[1]Cmg!$B$4:$B$89,"----",0,1)</f>
        <v>----</v>
      </c>
      <c r="AB36" s="19" t="str">
        <f>_xlfn.XLOOKUP(D36,[1]Cmg!$E$4:$E$89,[1]Cmg!$F$4:$F$89,"----",0,1)</f>
        <v>----</v>
      </c>
      <c r="AC36" s="19" t="str">
        <f>_xlfn.XLOOKUP(D36,[1]Cmg!$O$4:$O$89,[1]Cmg!$P$4:$P$89,"----",0,1)</f>
        <v>----</v>
      </c>
      <c r="AD36" s="24" t="str">
        <f>_xlfn.XLOOKUP(D36,[1]Cmg!$S$4:$S$89,[1]Cmg!$U$4:$U$89,"----",0,1)</f>
        <v>----</v>
      </c>
      <c r="AG36" s="25">
        <f>IFERROR(SUMIFS('[1]BD Unidades'!$AH:$AH,'[1]BD Unidades'!$A:$A,'BD Centrales 2023'!$A36),"-")</f>
        <v>9</v>
      </c>
      <c r="AH36" s="25">
        <f>SUMIFS('[1]BD Unidades'!$AJ$3:$AJ$1424,'[1]BD Unidades'!$A$3:$A$1424,$A36)</f>
        <v>7802.9399999999978</v>
      </c>
      <c r="AI36" s="25">
        <f>SUMIFS('[1]BD Unidades'!$AL$3:$AL$1424,'[1]BD Unidades'!$A$3:$A$1424,$A36)</f>
        <v>0</v>
      </c>
      <c r="AJ36" s="26">
        <f t="shared" si="1"/>
        <v>0</v>
      </c>
      <c r="AK36" s="27">
        <f>IFERROR(SUMIFS('[1]BD Unidades'!$AO$3:$AO$1424,'[1]BD Unidades'!$A$3:$A$1424,$A36),"-")</f>
        <v>0</v>
      </c>
      <c r="AL36" s="27">
        <f>IFERROR(SUMIFS('[1]BD Unidades'!$AQ$3:$AQ$1424,'[1]BD Unidades'!$A$3:$A$1424,$A36),"-")</f>
        <v>0.30667708660364362</v>
      </c>
      <c r="AM36" s="27">
        <f>IFERROR(SUMIFS('[1]BD Unidades'!$AS$3:$AS$1424,'[1]BD Unidades'!$A$3:$A$1424,$A36),"-")</f>
        <v>0.33887619096916366</v>
      </c>
      <c r="AN36" s="27">
        <f>IFERROR(SUMIFS('[1]BD Unidades'!$AU$3:$AU$1424,'[1]BD Unidades'!$A$3:$A$1424,$A36),"-")</f>
        <v>0.31294440000000001</v>
      </c>
      <c r="AO36" s="27"/>
      <c r="AP36" s="27"/>
      <c r="AQ36" s="25">
        <f>IFERROR(SUMIFS('[1]BD Unidades'!$AZ$3:$AZ$1424,'[1]BD Unidades'!$A$3:$A$1424,$A36),"-")</f>
        <v>2.958703663516705</v>
      </c>
      <c r="AR36" s="25">
        <f>IFERROR(SUMIFS('[1]BD Unidades'!$BA$3:$BA$1424,'[1]BD Unidades'!$A$3:$A$1424,$A36),"-")</f>
        <v>9</v>
      </c>
      <c r="AS36" s="28">
        <f>SUMIFS('[1]BD Unidades'!$BC$3:$BC$1424,'[1]BD Unidades'!$A$3:$A$1424,$A36)</f>
        <v>1.6394517404140143E-3</v>
      </c>
      <c r="AT36" s="28">
        <f>SUMIFS('[1]BD Unidades'!$BE$3:$BE$1424,'[1]BD Unidades'!$A$3:$A$1424,$A36)</f>
        <v>0.9</v>
      </c>
      <c r="AU36" s="29">
        <f t="shared" si="2"/>
        <v>0.89852449343362739</v>
      </c>
      <c r="AV36" s="30">
        <f t="shared" si="3"/>
        <v>0.1</v>
      </c>
      <c r="AW36" s="25">
        <f>IFERROR(SUMIFS('[1]BD Unidades'!$BI$3:$BI$1424,'[1]BD Unidades'!$A$3:$A$1424,$A36),"-")</f>
        <v>2.6579826452945161</v>
      </c>
      <c r="AX36" s="25">
        <f>IFERROR(SUMIFS('[1]BD Unidades'!$BJ$3:$BJ$1424,'[1]BD Unidades'!$A$3:$A$1424,$A36),"-")</f>
        <v>1.7098206444874935</v>
      </c>
    </row>
    <row r="37" spans="1:50" ht="14.4" x14ac:dyDescent="0.3">
      <c r="A37" s="7">
        <v>611</v>
      </c>
      <c r="B37" s="7" t="s">
        <v>3573</v>
      </c>
      <c r="D37" s="8" t="s">
        <v>3574</v>
      </c>
      <c r="E37" s="19" t="s">
        <v>3575</v>
      </c>
      <c r="F37" s="19" t="s">
        <v>3575</v>
      </c>
      <c r="G37" s="19" t="s">
        <v>3576</v>
      </c>
      <c r="H37" s="19">
        <v>9</v>
      </c>
      <c r="I37" s="19">
        <v>2024</v>
      </c>
      <c r="J37" s="19" t="s">
        <v>211</v>
      </c>
      <c r="K37" s="19" t="s">
        <v>212</v>
      </c>
      <c r="L37" s="19" t="s">
        <v>47</v>
      </c>
      <c r="M37" s="19" t="s">
        <v>229</v>
      </c>
      <c r="N37" s="19" t="s">
        <v>68</v>
      </c>
      <c r="O37" s="19" t="s">
        <v>2812</v>
      </c>
      <c r="P37" s="19" t="s">
        <v>51</v>
      </c>
      <c r="Q37" s="9" t="s">
        <v>311</v>
      </c>
      <c r="R37" s="20">
        <v>32.4</v>
      </c>
      <c r="S37" s="20">
        <v>2.77</v>
      </c>
      <c r="T37" s="20">
        <v>31.5</v>
      </c>
      <c r="U37" s="20">
        <v>0.36</v>
      </c>
      <c r="V37" s="21">
        <f>_xlfn.XLOOKUP(D37,'[1]Gen. Real'!$A:$A,'[1]Gen. Real'!$C:$C,"-",0)</f>
        <v>92.332970000000032</v>
      </c>
      <c r="W37" s="22"/>
      <c r="X37" s="22">
        <f>_xlfn.XLOOKUP(D37,[1]Vertimiento!$A:$A,[1]Vertimiento!$E:$E,"-",0)</f>
        <v>19.669622756666662</v>
      </c>
      <c r="Y37" s="23">
        <f t="shared" si="0"/>
        <v>0.17561756627724023</v>
      </c>
      <c r="Z37" s="19" t="str">
        <f>_xlfn.XLOOKUP(D37,[1]Cmg!$I$4:$I$85,[1]Cmg!$M$4:$M$85,"----",0,1)</f>
        <v>----</v>
      </c>
      <c r="AA37" s="19" t="str">
        <f>_xlfn.XLOOKUP(D37,[1]Cmg!$A$4:$A$89,[1]Cmg!$B$4:$B$89,"----",0,1)</f>
        <v>----</v>
      </c>
      <c r="AB37" s="19" t="str">
        <f>_xlfn.XLOOKUP(D37,[1]Cmg!$E$4:$E$89,[1]Cmg!$F$4:$F$89,"----",0,1)</f>
        <v>----</v>
      </c>
      <c r="AC37" s="19" t="str">
        <f>_xlfn.XLOOKUP(D37,[1]Cmg!$O$4:$O$89,[1]Cmg!$P$4:$P$89,"----",0,1)</f>
        <v>----</v>
      </c>
      <c r="AD37" s="24" t="str">
        <f>_xlfn.XLOOKUP(D37,[1]Cmg!$S$4:$S$89,[1]Cmg!$U$4:$U$89,"----",0,1)</f>
        <v>----</v>
      </c>
      <c r="AG37" s="25">
        <f>IFERROR(SUMIFS('[1]BD Unidades'!$AH:$AH,'[1]BD Unidades'!$A:$A,'BD Centrales 2023'!$A37),"-")</f>
        <v>32.4</v>
      </c>
      <c r="AH37" s="25">
        <f>SUMIFS('[1]BD Unidades'!$AJ$3:$AJ$1424,'[1]BD Unidades'!$A$3:$A$1424,$A37)</f>
        <v>8722.5833333333303</v>
      </c>
      <c r="AI37" s="25">
        <f>SUMIFS('[1]BD Unidades'!$AL$3:$AL$1424,'[1]BD Unidades'!$A$3:$A$1424,$A37)</f>
        <v>21.2</v>
      </c>
      <c r="AJ37" s="26">
        <f t="shared" si="1"/>
        <v>2.4245797490407475E-3</v>
      </c>
      <c r="AK37" s="27">
        <f>IFERROR(SUMIFS('[1]BD Unidades'!$AO$3:$AO$1424,'[1]BD Unidades'!$A$3:$A$1424,$A37),"-")</f>
        <v>0</v>
      </c>
      <c r="AL37" s="27">
        <f>IFERROR(SUMIFS('[1]BD Unidades'!$AQ$3:$AQ$1424,'[1]BD Unidades'!$A$3:$A$1424,$A37),"-")</f>
        <v>0.35606610708827108</v>
      </c>
      <c r="AM37" s="27">
        <f>IFERROR(SUMIFS('[1]BD Unidades'!$AS$3:$AS$1424,'[1]BD Unidades'!$A$3:$A$1424,$A37),"-")</f>
        <v>0.35097882414155479</v>
      </c>
      <c r="AN37" s="27">
        <f>IFERROR(SUMIFS('[1]BD Unidades'!$AU$3:$AU$1424,'[1]BD Unidades'!$A$3:$A$1424,$A37),"-")</f>
        <v>0.391231</v>
      </c>
      <c r="AO37" s="27"/>
      <c r="AP37" s="27"/>
      <c r="AQ37" s="25">
        <f>IFERROR(SUMIFS('[1]BD Unidades'!$AZ$3:$AZ$1424,'[1]BD Unidades'!$A$3:$A$1424,$A37),"-")</f>
        <v>10.844672910055532</v>
      </c>
      <c r="AR37" s="25">
        <f>IFERROR(SUMIFS('[1]BD Unidades'!$BA$3:$BA$1424,'[1]BD Unidades'!$A$3:$A$1424,$A37),"-")</f>
        <v>32.4</v>
      </c>
      <c r="AS37" s="28">
        <f>SUMIFS('[1]BD Unidades'!$BC$3:$BC$1424,'[1]BD Unidades'!$A$3:$A$1424,$A37)</f>
        <v>4.72168401263763E-3</v>
      </c>
      <c r="AT37" s="28">
        <f>SUMIFS('[1]BD Unidades'!$BE$3:$BE$1424,'[1]BD Unidades'!$A$3:$A$1424,$A37)</f>
        <v>1</v>
      </c>
      <c r="AU37" s="29">
        <f t="shared" si="2"/>
        <v>0.99527831598736238</v>
      </c>
      <c r="AV37" s="30">
        <f t="shared" si="3"/>
        <v>2.7699999999999999E-2</v>
      </c>
      <c r="AW37" s="25">
        <f>IFERROR(SUMIFS('[1]BD Unidades'!$BI$3:$BI$1424,'[1]BD Unidades'!$A$3:$A$1424,$A37),"-")</f>
        <v>10.574700189545762</v>
      </c>
      <c r="AX37" s="25">
        <f>IFERROR(SUMIFS('[1]BD Unidades'!$BJ$3:$BJ$1424,'[1]BD Unidades'!$A$3:$A$1424,$A37),"-")</f>
        <v>6.8024675501023504</v>
      </c>
    </row>
    <row r="38" spans="1:50" ht="14.4" x14ac:dyDescent="0.3">
      <c r="A38" s="7">
        <v>621</v>
      </c>
      <c r="B38" s="7" t="s">
        <v>254</v>
      </c>
      <c r="D38" s="8" t="s">
        <v>255</v>
      </c>
      <c r="E38" s="19" t="s">
        <v>256</v>
      </c>
      <c r="F38" s="19" t="s">
        <v>256</v>
      </c>
      <c r="G38" s="19" t="s">
        <v>257</v>
      </c>
      <c r="H38" s="19">
        <v>3</v>
      </c>
      <c r="I38" s="19">
        <v>2024</v>
      </c>
      <c r="J38" s="19" t="s">
        <v>211</v>
      </c>
      <c r="K38" s="19" t="s">
        <v>212</v>
      </c>
      <c r="L38" s="19" t="s">
        <v>213</v>
      </c>
      <c r="M38" s="19" t="s">
        <v>68</v>
      </c>
      <c r="N38" s="19" t="s">
        <v>68</v>
      </c>
      <c r="O38" s="19" t="s">
        <v>178</v>
      </c>
      <c r="P38" s="19" t="s">
        <v>51</v>
      </c>
      <c r="Q38" s="9" t="s">
        <v>259</v>
      </c>
      <c r="R38" s="20">
        <v>9</v>
      </c>
      <c r="S38" s="20">
        <v>1.111</v>
      </c>
      <c r="T38" s="20">
        <v>8.9</v>
      </c>
      <c r="U38" s="20" t="s">
        <v>397</v>
      </c>
      <c r="V38" s="21">
        <f>_xlfn.XLOOKUP(D38,'[1]Gen. Real'!$A:$A,'[1]Gen. Real'!$C:$C,"-",0)</f>
        <v>21.829339999999998</v>
      </c>
      <c r="W38" s="22"/>
      <c r="X38" s="22" t="str">
        <f>_xlfn.XLOOKUP(D38,[1]Vertimiento!$A:$A,[1]Vertimiento!$E:$E,"-",0)</f>
        <v>-</v>
      </c>
      <c r="Y38" s="23" t="str">
        <f t="shared" si="0"/>
        <v>-</v>
      </c>
      <c r="Z38" s="19" t="str">
        <f>_xlfn.XLOOKUP(D38,[1]Cmg!$I$4:$I$85,[1]Cmg!$M$4:$M$85,"----",0,1)</f>
        <v>----</v>
      </c>
      <c r="AA38" s="19" t="str">
        <f>_xlfn.XLOOKUP(D38,[1]Cmg!$A$4:$A$89,[1]Cmg!$B$4:$B$89,"----",0,1)</f>
        <v>----</v>
      </c>
      <c r="AB38" s="19" t="str">
        <f>_xlfn.XLOOKUP(D38,[1]Cmg!$E$4:$E$89,[1]Cmg!$F$4:$F$89,"----",0,1)</f>
        <v>----</v>
      </c>
      <c r="AC38" s="19" t="str">
        <f>_xlfn.XLOOKUP(D38,[1]Cmg!$O$4:$O$89,[1]Cmg!$P$4:$P$89,"----",0,1)</f>
        <v>----</v>
      </c>
      <c r="AD38" s="24" t="str">
        <f>_xlfn.XLOOKUP(D38,[1]Cmg!$S$4:$S$89,[1]Cmg!$U$4:$U$89,"----",0,1)</f>
        <v>----</v>
      </c>
      <c r="AG38" s="25">
        <f>IFERROR(SUMIFS('[1]BD Unidades'!$AH:$AH,'[1]BD Unidades'!$A:$A,'BD Centrales 2023'!$A38),"-")</f>
        <v>9</v>
      </c>
      <c r="AH38" s="25">
        <f>SUMIFS('[1]BD Unidades'!$AJ$3:$AJ$1424,'[1]BD Unidades'!$A$3:$A$1424,$A38)</f>
        <v>8357.6833333333307</v>
      </c>
      <c r="AI38" s="25">
        <f>SUMIFS('[1]BD Unidades'!$AL$3:$AL$1424,'[1]BD Unidades'!$A$3:$A$1424,$A38)</f>
        <v>393.76666666666699</v>
      </c>
      <c r="AJ38" s="26">
        <f t="shared" si="1"/>
        <v>4.4994448539004063E-2</v>
      </c>
      <c r="AK38" s="27">
        <f>IFERROR(SUMIFS('[1]BD Unidades'!$AO$3:$AO$1424,'[1]BD Unidades'!$A$3:$A$1424,$A38),"-")</f>
        <v>0.33279622750096427</v>
      </c>
      <c r="AL38" s="27">
        <f>IFERROR(SUMIFS('[1]BD Unidades'!$AQ$3:$AQ$1424,'[1]BD Unidades'!$A$3:$A$1424,$A38),"-")</f>
        <v>0.35974968071959118</v>
      </c>
      <c r="AM38" s="27">
        <f>IFERROR(SUMIFS('[1]BD Unidades'!$AS$3:$AS$1424,'[1]BD Unidades'!$A$3:$A$1424,$A38),"-")</f>
        <v>0.3251018565178333</v>
      </c>
      <c r="AN38" s="27">
        <f>IFERROR(SUMIFS('[1]BD Unidades'!$AU$3:$AU$1424,'[1]BD Unidades'!$A$3:$A$1424,$A38),"-")</f>
        <v>0.27265099999999998</v>
      </c>
      <c r="AO38" s="27"/>
      <c r="AP38" s="27"/>
      <c r="AQ38" s="25">
        <f>IFERROR(SUMIFS('[1]BD Unidades'!$AZ$3:$AZ$1424,'[1]BD Unidades'!$A$3:$A$1424,$A38),"-")</f>
        <v>2.4902820000000001</v>
      </c>
      <c r="AR38" s="25">
        <f>IFERROR(SUMIFS('[1]BD Unidades'!$BA$3:$BA$1424,'[1]BD Unidades'!$A$3:$A$1424,$A38),"-")</f>
        <v>8.8650414121850307</v>
      </c>
      <c r="AS38" s="28">
        <f>SUMIFS('[1]BD Unidades'!$BC$3:$BC$1424,'[1]BD Unidades'!$A$3:$A$1424,$A38)</f>
        <v>6.6228391188978102E-3</v>
      </c>
      <c r="AT38" s="28">
        <f>SUMIFS('[1]BD Unidades'!$BE$3:$BE$1424,'[1]BD Unidades'!$A$3:$A$1424,$A38)</f>
        <v>1</v>
      </c>
      <c r="AU38" s="29">
        <f t="shared" si="2"/>
        <v>0.99337716088110217</v>
      </c>
      <c r="AV38" s="30">
        <f t="shared" si="3"/>
        <v>1.111E-2</v>
      </c>
      <c r="AW38" s="25">
        <f>IFERROR(SUMIFS('[1]BD Unidades'!$BI$3:$BI$1424,'[1]BD Unidades'!$A$3:$A$1424,$A38),"-")</f>
        <v>2.4463027155871622</v>
      </c>
      <c r="AX38" s="25">
        <f>IFERROR(SUMIFS('[1]BD Unidades'!$BJ$3:$BJ$1424,'[1]BD Unidades'!$A$3:$A$1424,$A38),"-")</f>
        <v>1.5736516915118086</v>
      </c>
    </row>
    <row r="39" spans="1:50" ht="14.4" x14ac:dyDescent="0.3">
      <c r="A39" s="7">
        <v>626</v>
      </c>
      <c r="B39" s="7" t="s">
        <v>4173</v>
      </c>
      <c r="D39" s="8" t="s">
        <v>4174</v>
      </c>
      <c r="E39" s="19" t="s">
        <v>492</v>
      </c>
      <c r="F39" s="19" t="s">
        <v>492</v>
      </c>
      <c r="G39" s="19" t="s">
        <v>4175</v>
      </c>
      <c r="H39" s="19">
        <v>28</v>
      </c>
      <c r="I39" s="19">
        <v>2024</v>
      </c>
      <c r="J39" s="19" t="s">
        <v>211</v>
      </c>
      <c r="K39" s="19" t="s">
        <v>212</v>
      </c>
      <c r="L39" s="19" t="s">
        <v>47</v>
      </c>
      <c r="M39" s="19" t="s">
        <v>229</v>
      </c>
      <c r="N39" s="19" t="s">
        <v>1842</v>
      </c>
      <c r="O39" s="19" t="s">
        <v>3560</v>
      </c>
      <c r="P39" s="19" t="s">
        <v>51</v>
      </c>
      <c r="Q39" s="9" t="s">
        <v>4176</v>
      </c>
      <c r="R39" s="20">
        <v>83.53</v>
      </c>
      <c r="S39" s="20">
        <v>3.1484999999999999</v>
      </c>
      <c r="T39" s="20">
        <v>80.900000000000006</v>
      </c>
      <c r="U39" s="20">
        <v>0.87</v>
      </c>
      <c r="V39" s="21">
        <f>_xlfn.XLOOKUP(D39,'[1]Gen. Real'!$A:$A,'[1]Gen. Real'!$C:$C,"-",0)</f>
        <v>272.83661999999993</v>
      </c>
      <c r="W39" s="22"/>
      <c r="X39" s="22">
        <f>_xlfn.XLOOKUP(D39,[1]Vertimiento!$A:$A,[1]Vertimiento!$E:$E,"-",0)</f>
        <v>25.350427798400002</v>
      </c>
      <c r="Y39" s="23">
        <f t="shared" si="0"/>
        <v>8.5015187566225447E-2</v>
      </c>
      <c r="Z39" s="19" t="str">
        <f>_xlfn.XLOOKUP(D39,[1]Cmg!$I$4:$I$85,[1]Cmg!$M$4:$M$85,"----",0,1)</f>
        <v>----</v>
      </c>
      <c r="AA39" s="19" t="str">
        <f>_xlfn.XLOOKUP(D39,[1]Cmg!$A$4:$A$89,[1]Cmg!$B$4:$B$89,"----",0,1)</f>
        <v>----</v>
      </c>
      <c r="AB39" s="19" t="str">
        <f>_xlfn.XLOOKUP(D39,[1]Cmg!$E$4:$E$89,[1]Cmg!$F$4:$F$89,"----",0,1)</f>
        <v>----</v>
      </c>
      <c r="AC39" s="19" t="str">
        <f>_xlfn.XLOOKUP(D39,[1]Cmg!$O$4:$O$89,[1]Cmg!$P$4:$P$89,"----",0,1)</f>
        <v>----</v>
      </c>
      <c r="AD39" s="24" t="str">
        <f>_xlfn.XLOOKUP(D39,[1]Cmg!$S$4:$S$89,[1]Cmg!$U$4:$U$89,"----",0,1)</f>
        <v>----</v>
      </c>
      <c r="AG39" s="25">
        <f>IFERROR(SUMIFS('[1]BD Unidades'!$AH:$AH,'[1]BD Unidades'!$A:$A,'BD Centrales 2023'!$A39),"-")</f>
        <v>83.53</v>
      </c>
      <c r="AH39" s="25">
        <f>SUMIFS('[1]BD Unidades'!$AJ$3:$AJ$1424,'[1]BD Unidades'!$A$3:$A$1424,$A39)</f>
        <v>8619.4666666666708</v>
      </c>
      <c r="AI39" s="25">
        <f>SUMIFS('[1]BD Unidades'!$AL$3:$AL$1424,'[1]BD Unidades'!$A$3:$A$1424,$A39)</f>
        <v>140.53333333333299</v>
      </c>
      <c r="AJ39" s="26">
        <f t="shared" si="1"/>
        <v>1.6042617960426133E-2</v>
      </c>
      <c r="AK39" s="27">
        <f>IFERROR(SUMIFS('[1]BD Unidades'!$AO$3:$AO$1424,'[1]BD Unidades'!$A$3:$A$1424,$A39),"-")</f>
        <v>0</v>
      </c>
      <c r="AL39" s="27">
        <f>IFERROR(SUMIFS('[1]BD Unidades'!$AQ$3:$AQ$1424,'[1]BD Unidades'!$A$3:$A$1424,$A39),"-")</f>
        <v>0.36934453675008755</v>
      </c>
      <c r="AM39" s="27">
        <f>IFERROR(SUMIFS('[1]BD Unidades'!$AS$3:$AS$1424,'[1]BD Unidades'!$A$3:$A$1424,$A39),"-")</f>
        <v>0.34224321743533648</v>
      </c>
      <c r="AN39" s="27">
        <f>IFERROR(SUMIFS('[1]BD Unidades'!$AU$3:$AU$1424,'[1]BD Unidades'!$A$3:$A$1424,$A39),"-")</f>
        <v>0.38957199999999997</v>
      </c>
      <c r="AO39" s="27"/>
      <c r="AP39" s="27"/>
      <c r="AQ39" s="25">
        <f>IFERROR(SUMIFS('[1]BD Unidades'!$AZ$3:$AZ$1424,'[1]BD Unidades'!$A$3:$A$1424,$A39),"-")</f>
        <v>27.958503956078353</v>
      </c>
      <c r="AR39" s="25">
        <f>IFERROR(SUMIFS('[1]BD Unidades'!$BA$3:$BA$1424,'[1]BD Unidades'!$A$3:$A$1424,$A39),"-")</f>
        <v>83.071460711567994</v>
      </c>
      <c r="AS39" s="28">
        <f>SUMIFS('[1]BD Unidades'!$BC$3:$BC$1424,'[1]BD Unidades'!$A$3:$A$1424,$A39)</f>
        <v>2.89542582010826E-3</v>
      </c>
      <c r="AT39" s="28">
        <f>SUMIFS('[1]BD Unidades'!$BE$3:$BE$1424,'[1]BD Unidades'!$A$3:$A$1424,$A39)</f>
        <v>1</v>
      </c>
      <c r="AU39" s="29">
        <f t="shared" si="2"/>
        <v>0.99710457417989173</v>
      </c>
      <c r="AV39" s="30">
        <f t="shared" si="3"/>
        <v>3.1484999999999999E-2</v>
      </c>
      <c r="AW39" s="25">
        <f>IFERROR(SUMIFS('[1]BD Unidades'!$BI$3:$BI$1424,'[1]BD Unidades'!$A$3:$A$1424,$A39),"-")</f>
        <v>27.069894139451932</v>
      </c>
      <c r="AX39" s="25">
        <f>IFERROR(SUMIFS('[1]BD Unidades'!$BJ$3:$BJ$1424,'[1]BD Unidades'!$A$3:$A$1424,$A39),"-")</f>
        <v>17.413456000423729</v>
      </c>
    </row>
    <row r="40" spans="1:50" ht="14.4" x14ac:dyDescent="0.3">
      <c r="A40" s="7">
        <v>636</v>
      </c>
      <c r="B40" s="7" t="s">
        <v>3240</v>
      </c>
      <c r="D40" s="8" t="s">
        <v>3241</v>
      </c>
      <c r="E40" s="19" t="s">
        <v>3242</v>
      </c>
      <c r="F40" s="19" t="s">
        <v>3242</v>
      </c>
      <c r="G40" s="19" t="s">
        <v>3243</v>
      </c>
      <c r="H40" s="19">
        <v>44</v>
      </c>
      <c r="I40" s="19">
        <v>2024</v>
      </c>
      <c r="J40" s="19" t="s">
        <v>211</v>
      </c>
      <c r="K40" s="19" t="s">
        <v>212</v>
      </c>
      <c r="L40" s="19" t="s">
        <v>47</v>
      </c>
      <c r="M40" s="19" t="s">
        <v>497</v>
      </c>
      <c r="N40" s="19" t="s">
        <v>579</v>
      </c>
      <c r="O40" s="19" t="s">
        <v>2882</v>
      </c>
      <c r="P40" s="19" t="s">
        <v>51</v>
      </c>
      <c r="Q40" s="9" t="s">
        <v>2087</v>
      </c>
      <c r="R40" s="20">
        <v>190.22499999999999</v>
      </c>
      <c r="S40" s="20">
        <v>1.026</v>
      </c>
      <c r="T40" s="20">
        <v>188.274</v>
      </c>
      <c r="U40" s="20">
        <v>2.35</v>
      </c>
      <c r="V40" s="21">
        <f>_xlfn.XLOOKUP(D40,'[1]Gen. Real'!$A:$A,'[1]Gen. Real'!$C:$C,"-",0)</f>
        <v>376.14282999999995</v>
      </c>
      <c r="W40" s="22"/>
      <c r="X40" s="22">
        <f>_xlfn.XLOOKUP(D40,[1]Vertimiento!$A:$A,[1]Vertimiento!$E:$E,"-",0)</f>
        <v>32.926185050000001</v>
      </c>
      <c r="Y40" s="23">
        <f t="shared" si="0"/>
        <v>8.0490537876537718E-2</v>
      </c>
      <c r="Z40" s="19" t="str">
        <f>_xlfn.XLOOKUP(D40,[1]Cmg!$I$4:$I$85,[1]Cmg!$M$4:$M$85,"----",0,1)</f>
        <v>----</v>
      </c>
      <c r="AA40" s="19" t="str">
        <f>_xlfn.XLOOKUP(D40,[1]Cmg!$A$4:$A$89,[1]Cmg!$B$4:$B$89,"----",0,1)</f>
        <v>----</v>
      </c>
      <c r="AB40" s="19" t="str">
        <f>_xlfn.XLOOKUP(D40,[1]Cmg!$E$4:$E$89,[1]Cmg!$F$4:$F$89,"----",0,1)</f>
        <v>----</v>
      </c>
      <c r="AC40" s="19" t="str">
        <f>_xlfn.XLOOKUP(D40,[1]Cmg!$O$4:$O$89,[1]Cmg!$P$4:$P$89,"----",0,1)</f>
        <v>----</v>
      </c>
      <c r="AD40" s="24" t="str">
        <f>_xlfn.XLOOKUP(D40,[1]Cmg!$S$4:$S$89,[1]Cmg!$U$4:$U$89,"----",0,1)</f>
        <v>----</v>
      </c>
      <c r="AG40" s="25">
        <f>IFERROR(SUMIFS('[1]BD Unidades'!$AH:$AH,'[1]BD Unidades'!$A:$A,'BD Centrales 2023'!$A40),"-")</f>
        <v>190.22499999999999</v>
      </c>
      <c r="AH40" s="25">
        <f>SUMIFS('[1]BD Unidades'!$AJ$3:$AJ$1424,'[1]BD Unidades'!$A$3:$A$1424,$A40)</f>
        <v>8722.4</v>
      </c>
      <c r="AI40" s="25">
        <f>SUMIFS('[1]BD Unidades'!$AL$3:$AL$1424,'[1]BD Unidades'!$A$3:$A$1424,$A40)</f>
        <v>13.016666666666699</v>
      </c>
      <c r="AJ40" s="26">
        <f t="shared" si="1"/>
        <v>1.4901025518721718E-3</v>
      </c>
      <c r="AK40" s="27">
        <f>IFERROR(SUMIFS('[1]BD Unidades'!$AO$3:$AO$1424,'[1]BD Unidades'!$A$3:$A$1424,$A40),"-")</f>
        <v>0</v>
      </c>
      <c r="AL40" s="27">
        <f>IFERROR(SUMIFS('[1]BD Unidades'!$AQ$3:$AQ$1424,'[1]BD Unidades'!$A$3:$A$1424,$A40),"-")</f>
        <v>0.27405830057257352</v>
      </c>
      <c r="AM40" s="27">
        <f>IFERROR(SUMIFS('[1]BD Unidades'!$AS$3:$AS$1424,'[1]BD Unidades'!$A$3:$A$1424,$A40),"-")</f>
        <v>0.2678987469725313</v>
      </c>
      <c r="AN40" s="27">
        <f>IFERROR(SUMIFS('[1]BD Unidades'!$AU$3:$AU$1424,'[1]BD Unidades'!$A$3:$A$1424,$A40),"-")</f>
        <v>0.24386499999999997</v>
      </c>
      <c r="AO40" s="27"/>
      <c r="AP40" s="27"/>
      <c r="AQ40" s="25">
        <f>IFERROR(SUMIFS('[1]BD Unidades'!$AZ$3:$AZ$1424,'[1]BD Unidades'!$A$3:$A$1424,$A40),"-")</f>
        <v>28.829740099999999</v>
      </c>
      <c r="AR40" s="25">
        <f>IFERROR(SUMIFS('[1]BD Unidades'!$BA$3:$BA$1424,'[1]BD Unidades'!$A$3:$A$1424,$A40),"-")</f>
        <v>190.07982191080399</v>
      </c>
      <c r="AS40" s="28">
        <f>SUMIFS('[1]BD Unidades'!$BC$3:$BC$1424,'[1]BD Unidades'!$A$3:$A$1424,$A40)</f>
        <v>2.7163761689091002E-3</v>
      </c>
      <c r="AT40" s="28">
        <f>SUMIFS('[1]BD Unidades'!$BE$3:$BE$1424,'[1]BD Unidades'!$A$3:$A$1424,$A40)</f>
        <v>1</v>
      </c>
      <c r="AU40" s="29">
        <f t="shared" si="2"/>
        <v>0.99728362383109093</v>
      </c>
      <c r="AV40" s="30">
        <f t="shared" si="3"/>
        <v>1.026E-2</v>
      </c>
      <c r="AW40" s="25">
        <f>IFERROR(SUMIFS('[1]BD Unidades'!$BI$3:$BI$1424,'[1]BD Unidades'!$A$3:$A$1424,$A40),"-")</f>
        <v>28.515665974052059</v>
      </c>
      <c r="AX40" s="25">
        <f>IFERROR(SUMIFS('[1]BD Unidades'!$BJ$3:$BJ$1424,'[1]BD Unidades'!$A$3:$A$1424,$A40),"-")</f>
        <v>18.343488607820206</v>
      </c>
    </row>
    <row r="41" spans="1:50" ht="14.4" x14ac:dyDescent="0.3">
      <c r="A41" s="7">
        <v>1658</v>
      </c>
      <c r="B41" s="7" t="s">
        <v>3232</v>
      </c>
      <c r="D41" s="8" t="s">
        <v>3233</v>
      </c>
      <c r="E41" s="19" t="s">
        <v>1612</v>
      </c>
      <c r="F41" s="19" t="s">
        <v>1612</v>
      </c>
      <c r="G41" s="19" t="s">
        <v>3234</v>
      </c>
      <c r="H41" s="19">
        <v>49</v>
      </c>
      <c r="I41" s="19">
        <v>2024</v>
      </c>
      <c r="J41" s="19" t="s">
        <v>211</v>
      </c>
      <c r="K41" s="19" t="s">
        <v>212</v>
      </c>
      <c r="L41" s="19" t="s">
        <v>47</v>
      </c>
      <c r="M41" s="19" t="s">
        <v>497</v>
      </c>
      <c r="N41" s="19" t="s">
        <v>579</v>
      </c>
      <c r="O41" s="19" t="s">
        <v>2882</v>
      </c>
      <c r="P41" s="19" t="s">
        <v>51</v>
      </c>
      <c r="Q41" s="9" t="s">
        <v>3235</v>
      </c>
      <c r="R41" s="20">
        <v>207.23</v>
      </c>
      <c r="S41" s="20">
        <v>0.995</v>
      </c>
      <c r="T41" s="20">
        <v>205.25</v>
      </c>
      <c r="U41" s="20">
        <v>0.47699999999999998</v>
      </c>
      <c r="V41" s="21">
        <f>_xlfn.XLOOKUP(D41,'[1]Gen. Real'!$A:$A,'[1]Gen. Real'!$C:$C,"-",0)</f>
        <v>300.20291999999989</v>
      </c>
      <c r="W41" s="22"/>
      <c r="X41" s="22">
        <f>_xlfn.XLOOKUP(D41,[1]Vertimiento!$A:$A,[1]Vertimiento!$E:$E,"-",0)</f>
        <v>35.705537226666671</v>
      </c>
      <c r="Y41" s="23">
        <f t="shared" si="0"/>
        <v>0.10629543989889201</v>
      </c>
      <c r="Z41" s="19" t="str">
        <f>_xlfn.XLOOKUP(D41,[1]Cmg!$I$4:$I$85,[1]Cmg!$M$4:$M$85,"----",0,1)</f>
        <v>----</v>
      </c>
      <c r="AA41" s="19" t="str">
        <f>_xlfn.XLOOKUP(D41,[1]Cmg!$A$4:$A$89,[1]Cmg!$B$4:$B$89,"----",0,1)</f>
        <v>----</v>
      </c>
      <c r="AB41" s="19" t="str">
        <f>_xlfn.XLOOKUP(D41,[1]Cmg!$E$4:$E$89,[1]Cmg!$F$4:$F$89,"----",0,1)</f>
        <v>----</v>
      </c>
      <c r="AC41" s="19" t="str">
        <f>_xlfn.XLOOKUP(D41,[1]Cmg!$O$4:$O$89,[1]Cmg!$P$4:$P$89,"----",0,1)</f>
        <v>----</v>
      </c>
      <c r="AD41" s="24" t="str">
        <f>_xlfn.XLOOKUP(D41,[1]Cmg!$S$4:$S$89,[1]Cmg!$U$4:$U$89,"----",0,1)</f>
        <v>----</v>
      </c>
      <c r="AG41" s="25">
        <f>IFERROR(SUMIFS('[1]BD Unidades'!$AH:$AH,'[1]BD Unidades'!$A:$A,'BD Centrales 2023'!$A41),"-")</f>
        <v>207.23</v>
      </c>
      <c r="AH41" s="25">
        <f>SUMIFS('[1]BD Unidades'!$AJ$3:$AJ$1424,'[1]BD Unidades'!$A$3:$A$1424,$A41)</f>
        <v>8584.9166666666697</v>
      </c>
      <c r="AI41" s="25">
        <f>SUMIFS('[1]BD Unidades'!$AL$3:$AL$1424,'[1]BD Unidades'!$A$3:$A$1424,$A41)</f>
        <v>89.8333333333333</v>
      </c>
      <c r="AJ41" s="26">
        <f t="shared" si="1"/>
        <v>1.0355725909488257E-2</v>
      </c>
      <c r="AK41" s="27">
        <f>IFERROR(SUMIFS('[1]BD Unidades'!$AO$3:$AO$1424,'[1]BD Unidades'!$A$3:$A$1424,$A41),"-")</f>
        <v>0</v>
      </c>
      <c r="AL41" s="27">
        <f>IFERROR(SUMIFS('[1]BD Unidades'!$AQ$3:$AQ$1424,'[1]BD Unidades'!$A$3:$A$1424,$A41),"-")</f>
        <v>0</v>
      </c>
      <c r="AM41" s="27">
        <f>IFERROR(SUMIFS('[1]BD Unidades'!$AS$3:$AS$1424,'[1]BD Unidades'!$A$3:$A$1424,$A41),"-")</f>
        <v>0.19222693997619245</v>
      </c>
      <c r="AN41" s="27">
        <f>IFERROR(SUMIFS('[1]BD Unidades'!$AU$3:$AU$1424,'[1]BD Unidades'!$A$3:$A$1424,$A41),"-")</f>
        <v>0.196302</v>
      </c>
      <c r="AO41" s="27"/>
      <c r="AP41" s="27"/>
      <c r="AQ41" s="25">
        <f>IFERROR(SUMIFS('[1]BD Unidades'!$AZ$3:$AZ$1424,'[1]BD Unidades'!$A$3:$A$1424,$A41),"-")</f>
        <v>38.658342039999994</v>
      </c>
      <c r="AR41" s="25">
        <f>IFERROR(SUMIFS('[1]BD Unidades'!$BA$3:$BA$1424,'[1]BD Unidades'!$A$3:$A$1424,$A41),"-")</f>
        <v>206.95711005312199</v>
      </c>
      <c r="AS41" s="28">
        <f>SUMIFS('[1]BD Unidades'!$BC$3:$BC$1424,'[1]BD Unidades'!$A$3:$A$1424,$A41)</f>
        <v>2.3948000035397998E-3</v>
      </c>
      <c r="AT41" s="28">
        <f>SUMIFS('[1]BD Unidades'!$BE$3:$BE$1424,'[1]BD Unidades'!$A$3:$A$1424,$A41)</f>
        <v>1</v>
      </c>
      <c r="AU41" s="29">
        <f t="shared" si="2"/>
        <v>0.99760519999646025</v>
      </c>
      <c r="AV41" s="30">
        <f t="shared" si="3"/>
        <v>9.9500000000000005E-3</v>
      </c>
      <c r="AW41" s="25">
        <f>IFERROR(SUMIFS('[1]BD Unidades'!$BI$3:$BI$1424,'[1]BD Unidades'!$A$3:$A$1424,$A41),"-")</f>
        <v>38.345938193004379</v>
      </c>
      <c r="AX41" s="25">
        <f>IFERROR(SUMIFS('[1]BD Unidades'!$BJ$3:$BJ$1424,'[1]BD Unidades'!$A$3:$A$1424,$A41),"-")</f>
        <v>24.667082334307523</v>
      </c>
    </row>
    <row r="42" spans="1:50" ht="14.4" x14ac:dyDescent="0.3">
      <c r="A42" s="7">
        <v>1667</v>
      </c>
      <c r="B42" s="7" t="s">
        <v>4018</v>
      </c>
      <c r="D42" s="8" t="s">
        <v>4019</v>
      </c>
      <c r="E42" s="19" t="s">
        <v>4020</v>
      </c>
      <c r="F42" s="19" t="s">
        <v>4020</v>
      </c>
      <c r="G42" s="19" t="s">
        <v>4021</v>
      </c>
      <c r="H42" s="19">
        <v>10</v>
      </c>
      <c r="I42" s="19">
        <v>2024</v>
      </c>
      <c r="J42" s="19" t="s">
        <v>211</v>
      </c>
      <c r="K42" s="19" t="s">
        <v>212</v>
      </c>
      <c r="L42" s="19" t="s">
        <v>47</v>
      </c>
      <c r="M42" s="19" t="s">
        <v>68</v>
      </c>
      <c r="N42" s="19" t="s">
        <v>68</v>
      </c>
      <c r="O42" s="19" t="s">
        <v>2812</v>
      </c>
      <c r="P42" s="19" t="s">
        <v>51</v>
      </c>
      <c r="Q42" s="9" t="s">
        <v>4023</v>
      </c>
      <c r="R42" s="20">
        <v>36</v>
      </c>
      <c r="S42" s="20">
        <v>1.84</v>
      </c>
      <c r="T42" s="20">
        <v>35.340000000000003</v>
      </c>
      <c r="U42" s="20">
        <v>3.71</v>
      </c>
      <c r="V42" s="21">
        <f>_xlfn.XLOOKUP(D42,'[1]Gen. Real'!$A:$A,'[1]Gen. Real'!$C:$C,"-",0)</f>
        <v>102.27898999999998</v>
      </c>
      <c r="W42" s="22"/>
      <c r="X42" s="22">
        <f>_xlfn.XLOOKUP(D42,[1]Vertimiento!$A:$A,[1]Vertimiento!$E:$E,"-",0)</f>
        <v>8.2289319566666652</v>
      </c>
      <c r="Y42" s="23">
        <f t="shared" si="0"/>
        <v>7.4464633946274617E-2</v>
      </c>
      <c r="Z42" s="19" t="str">
        <f>_xlfn.XLOOKUP(D42,[1]Cmg!$I$4:$I$85,[1]Cmg!$M$4:$M$85,"----",0,1)</f>
        <v>----</v>
      </c>
      <c r="AA42" s="19" t="str">
        <f>_xlfn.XLOOKUP(D42,[1]Cmg!$A$4:$A$89,[1]Cmg!$B$4:$B$89,"----",0,1)</f>
        <v>----</v>
      </c>
      <c r="AB42" s="19" t="str">
        <f>_xlfn.XLOOKUP(D42,[1]Cmg!$E$4:$E$89,[1]Cmg!$F$4:$F$89,"----",0,1)</f>
        <v>----</v>
      </c>
      <c r="AC42" s="19" t="str">
        <f>_xlfn.XLOOKUP(D42,[1]Cmg!$O$4:$O$89,[1]Cmg!$P$4:$P$89,"----",0,1)</f>
        <v>----</v>
      </c>
      <c r="AD42" s="24" t="str">
        <f>_xlfn.XLOOKUP(D42,[1]Cmg!$S$4:$S$89,[1]Cmg!$U$4:$U$89,"----",0,1)</f>
        <v>----</v>
      </c>
      <c r="AG42" s="25">
        <f>IFERROR(SUMIFS('[1]BD Unidades'!$AH:$AH,'[1]BD Unidades'!$A:$A,'BD Centrales 2023'!$A42),"-")</f>
        <v>36</v>
      </c>
      <c r="AH42" s="25">
        <f>SUMIFS('[1]BD Unidades'!$AJ$3:$AJ$1424,'[1]BD Unidades'!$A$3:$A$1424,$A42)</f>
        <v>8620.5666666666693</v>
      </c>
      <c r="AI42" s="25">
        <f>SUMIFS('[1]BD Unidades'!$AL$3:$AL$1424,'[1]BD Unidades'!$A$3:$A$1424,$A42)</f>
        <v>112.76666666666701</v>
      </c>
      <c r="AJ42" s="26">
        <f t="shared" si="1"/>
        <v>1.2912213740458051E-2</v>
      </c>
      <c r="AK42" s="27">
        <f>IFERROR(SUMIFS('[1]BD Unidades'!$AO$3:$AO$1424,'[1]BD Unidades'!$A$3:$A$1424,$A42),"-")</f>
        <v>0</v>
      </c>
      <c r="AL42" s="27">
        <f>IFERROR(SUMIFS('[1]BD Unidades'!$AQ$3:$AQ$1424,'[1]BD Unidades'!$A$3:$A$1424,$A42),"-")</f>
        <v>0</v>
      </c>
      <c r="AM42" s="27">
        <f>IFERROR(SUMIFS('[1]BD Unidades'!$AS$3:$AS$1424,'[1]BD Unidades'!$A$3:$A$1424,$A42),"-")</f>
        <v>0.32560512682698201</v>
      </c>
      <c r="AN42" s="27">
        <f>IFERROR(SUMIFS('[1]BD Unidades'!$AU$3:$AU$1424,'[1]BD Unidades'!$A$3:$A$1424,$A42),"-")</f>
        <v>0.28362100000000001</v>
      </c>
      <c r="AO42" s="27"/>
      <c r="AP42" s="27"/>
      <c r="AQ42" s="25">
        <f>IFERROR(SUMIFS('[1]BD Unidades'!$AZ$3:$AZ$1424,'[1]BD Unidades'!$A$3:$A$1424,$A42),"-")</f>
        <v>11.721784565771353</v>
      </c>
      <c r="AR42" s="25">
        <f>IFERROR(SUMIFS('[1]BD Unidades'!$BA$3:$BA$1424,'[1]BD Unidades'!$A$3:$A$1424,$A42),"-")</f>
        <v>35.718324823816801</v>
      </c>
      <c r="AS42" s="28">
        <f>SUMIFS('[1]BD Unidades'!$BC$3:$BC$1424,'[1]BD Unidades'!$A$3:$A$1424,$A42)</f>
        <v>2.9682818995612498E-3</v>
      </c>
      <c r="AT42" s="28">
        <f>SUMIFS('[1]BD Unidades'!$BE$3:$BE$1424,'[1]BD Unidades'!$A$3:$A$1424,$A42)</f>
        <v>0.99701864535768592</v>
      </c>
      <c r="AU42" s="29">
        <f t="shared" si="2"/>
        <v>0.99405921295914568</v>
      </c>
      <c r="AV42" s="30">
        <f t="shared" si="3"/>
        <v>1.84E-2</v>
      </c>
      <c r="AW42" s="25">
        <f>IFERROR(SUMIFS('[1]BD Unidades'!$BI$3:$BI$1424,'[1]BD Unidades'!$A$3:$A$1424,$A42),"-")</f>
        <v>11.475488430326978</v>
      </c>
      <c r="AX42" s="25">
        <f>IFERROR(SUMIFS('[1]BD Unidades'!$BJ$3:$BJ$1424,'[1]BD Unidades'!$A$3:$A$1424,$A42),"-")</f>
        <v>7.3819244299754825</v>
      </c>
    </row>
    <row r="43" spans="1:50" ht="14.4" x14ac:dyDescent="0.3">
      <c r="A43" s="7">
        <v>1682</v>
      </c>
      <c r="B43" s="7" t="s">
        <v>3568</v>
      </c>
      <c r="D43" s="8" t="s">
        <v>3569</v>
      </c>
      <c r="E43" s="19" t="s">
        <v>1940</v>
      </c>
      <c r="F43" s="19" t="s">
        <v>3570</v>
      </c>
      <c r="G43" s="19" t="s">
        <v>3571</v>
      </c>
      <c r="H43" s="19">
        <v>11</v>
      </c>
      <c r="I43" s="19">
        <v>2024</v>
      </c>
      <c r="J43" s="19" t="s">
        <v>211</v>
      </c>
      <c r="K43" s="19" t="s">
        <v>212</v>
      </c>
      <c r="L43" s="19" t="s">
        <v>47</v>
      </c>
      <c r="M43" s="19" t="s">
        <v>106</v>
      </c>
      <c r="N43" s="19" t="s">
        <v>144</v>
      </c>
      <c r="O43" s="19" t="s">
        <v>145</v>
      </c>
      <c r="P43" s="19" t="s">
        <v>51</v>
      </c>
      <c r="Q43" s="9" t="s">
        <v>2272</v>
      </c>
      <c r="R43" s="20">
        <v>49.92</v>
      </c>
      <c r="S43" s="20">
        <v>1.643</v>
      </c>
      <c r="T43" s="20">
        <v>49.1</v>
      </c>
      <c r="U43" s="20">
        <v>0.15970000000000001</v>
      </c>
      <c r="V43" s="21">
        <f>_xlfn.XLOOKUP(D43,'[1]Gen. Real'!$A:$A,'[1]Gen. Real'!$C:$C,"-",0)</f>
        <v>89.436479999999975</v>
      </c>
      <c r="W43" s="22"/>
      <c r="X43" s="22">
        <f>_xlfn.XLOOKUP(D43,[1]Vertimiento!$A:$A,[1]Vertimiento!$E:$E,"-",0)</f>
        <v>7.8816197288333338</v>
      </c>
      <c r="Y43" s="23">
        <f t="shared" si="0"/>
        <v>8.0988220596113589E-2</v>
      </c>
      <c r="Z43" s="19" t="str">
        <f>_xlfn.XLOOKUP(D43,[1]Cmg!$I$4:$I$85,[1]Cmg!$M$4:$M$85,"----",0,1)</f>
        <v>----</v>
      </c>
      <c r="AA43" s="19" t="str">
        <f>_xlfn.XLOOKUP(D43,[1]Cmg!$A$4:$A$89,[1]Cmg!$B$4:$B$89,"----",0,1)</f>
        <v>----</v>
      </c>
      <c r="AB43" s="19" t="str">
        <f>_xlfn.XLOOKUP(D43,[1]Cmg!$E$4:$E$89,[1]Cmg!$F$4:$F$89,"----",0,1)</f>
        <v>----</v>
      </c>
      <c r="AC43" s="19" t="str">
        <f>_xlfn.XLOOKUP(D43,[1]Cmg!$O$4:$O$89,[1]Cmg!$P$4:$P$89,"----",0,1)</f>
        <v>----</v>
      </c>
      <c r="AD43" s="24" t="str">
        <f>_xlfn.XLOOKUP(D43,[1]Cmg!$S$4:$S$89,[1]Cmg!$U$4:$U$89,"----",0,1)</f>
        <v>----</v>
      </c>
      <c r="AG43" s="25">
        <f>IFERROR(SUMIFS('[1]BD Unidades'!$AH:$AH,'[1]BD Unidades'!$A:$A,'BD Centrales 2023'!$A43),"-")</f>
        <v>49.92</v>
      </c>
      <c r="AH43" s="25">
        <f>SUMIFS('[1]BD Unidades'!$AJ$3:$AJ$1424,'[1]BD Unidades'!$A$3:$A$1424,$A43)</f>
        <v>8719.4333333333307</v>
      </c>
      <c r="AI43" s="25">
        <f>SUMIFS('[1]BD Unidades'!$AL$3:$AL$1424,'[1]BD Unidades'!$A$3:$A$1424,$A43)</f>
        <v>17.383333333333301</v>
      </c>
      <c r="AJ43" s="26">
        <f t="shared" si="1"/>
        <v>1.9896644277377887E-3</v>
      </c>
      <c r="AK43" s="27">
        <f>IFERROR(SUMIFS('[1]BD Unidades'!$AO$3:$AO$1424,'[1]BD Unidades'!$A$3:$A$1424,$A43),"-")</f>
        <v>0</v>
      </c>
      <c r="AL43" s="27">
        <f>IFERROR(SUMIFS('[1]BD Unidades'!$AQ$3:$AQ$1424,'[1]BD Unidades'!$A$3:$A$1424,$A43),"-")</f>
        <v>0</v>
      </c>
      <c r="AM43" s="27">
        <f>IFERROR(SUMIFS('[1]BD Unidades'!$AS$3:$AS$1424,'[1]BD Unidades'!$A$3:$A$1424,$A43),"-")</f>
        <v>0.2026</v>
      </c>
      <c r="AN43" s="27">
        <f>IFERROR(SUMIFS('[1]BD Unidades'!$AU$3:$AU$1424,'[1]BD Unidades'!$A$3:$A$1424,$A43),"-")</f>
        <v>0.21929899999999999</v>
      </c>
      <c r="AO43" s="27"/>
      <c r="AP43" s="27"/>
      <c r="AQ43" s="25">
        <f>IFERROR(SUMIFS('[1]BD Unidades'!$AZ$3:$AZ$1424,'[1]BD Unidades'!$A$3:$A$1424,$A43),"-")</f>
        <v>8.9007859199999988</v>
      </c>
      <c r="AR43" s="25">
        <f>IFERROR(SUMIFS('[1]BD Unidades'!$BA$3:$BA$1424,'[1]BD Unidades'!$A$3:$A$1424,$A43),"-")</f>
        <v>49.916121394329402</v>
      </c>
      <c r="AS43" s="28">
        <f>SUMIFS('[1]BD Unidades'!$BC$3:$BC$1424,'[1]BD Unidades'!$A$3:$A$1424,$A43)</f>
        <v>3.3284101112213298E-2</v>
      </c>
      <c r="AT43" s="28">
        <f>SUMIFS('[1]BD Unidades'!$BE$3:$BE$1424,'[1]BD Unidades'!$A$3:$A$1424,$A43)</f>
        <v>0.997697869101979</v>
      </c>
      <c r="AU43" s="29">
        <f t="shared" si="2"/>
        <v>0.96449039234734901</v>
      </c>
      <c r="AV43" s="30">
        <f t="shared" si="3"/>
        <v>1.643E-2</v>
      </c>
      <c r="AW43" s="25">
        <f>IFERROR(SUMIFS('[1]BD Unidades'!$BI$3:$BI$1424,'[1]BD Unidades'!$A$3:$A$1424,$A43),"-")</f>
        <v>8.4793051384942029</v>
      </c>
      <c r="AX43" s="25">
        <f>IFERROR(SUMIFS('[1]BD Unidades'!$BJ$3:$BJ$1424,'[1]BD Unidades'!$A$3:$A$1424,$A43),"-")</f>
        <v>5.4545468919342097</v>
      </c>
    </row>
    <row r="44" spans="1:50" ht="14.4" x14ac:dyDescent="0.3">
      <c r="A44" s="7">
        <v>1685</v>
      </c>
      <c r="B44" s="7" t="s">
        <v>3253</v>
      </c>
      <c r="D44" s="8" t="s">
        <v>3254</v>
      </c>
      <c r="E44" s="19" t="s">
        <v>248</v>
      </c>
      <c r="F44" s="19" t="s">
        <v>248</v>
      </c>
      <c r="G44" s="19" t="s">
        <v>3255</v>
      </c>
      <c r="H44" s="19">
        <v>36</v>
      </c>
      <c r="I44" s="19">
        <v>2024</v>
      </c>
      <c r="J44" s="19" t="s">
        <v>211</v>
      </c>
      <c r="K44" s="19" t="s">
        <v>212</v>
      </c>
      <c r="L44" s="19" t="s">
        <v>47</v>
      </c>
      <c r="M44" s="19" t="s">
        <v>48</v>
      </c>
      <c r="N44" s="19" t="s">
        <v>59</v>
      </c>
      <c r="O44" s="19" t="s">
        <v>807</v>
      </c>
      <c r="P44" s="19" t="s">
        <v>51</v>
      </c>
      <c r="Q44" s="9" t="s">
        <v>3257</v>
      </c>
      <c r="R44" s="20">
        <v>163.11799999999999</v>
      </c>
      <c r="S44" s="20">
        <v>1.4847999999999999</v>
      </c>
      <c r="T44" s="20">
        <v>160.696</v>
      </c>
      <c r="U44" s="20">
        <v>0.67989999999999995</v>
      </c>
      <c r="V44" s="21">
        <f>_xlfn.XLOOKUP(D44,'[1]Gen. Real'!$A:$A,'[1]Gen. Real'!$C:$C,"-",0)</f>
        <v>315.20610000000022</v>
      </c>
      <c r="W44" s="22"/>
      <c r="X44" s="22">
        <f>_xlfn.XLOOKUP(D44,[1]Vertimiento!$A:$A,[1]Vertimiento!$E:$E,"-",0)</f>
        <v>92.925376654333348</v>
      </c>
      <c r="Y44" s="23">
        <f t="shared" si="0"/>
        <v>0.22768490540374658</v>
      </c>
      <c r="Z44" s="19" t="str">
        <f>_xlfn.XLOOKUP(D44,[1]Cmg!$I$4:$I$85,[1]Cmg!$M$4:$M$85,"----",0,1)</f>
        <v>----</v>
      </c>
      <c r="AA44" s="19" t="str">
        <f>_xlfn.XLOOKUP(D44,[1]Cmg!$A$4:$A$89,[1]Cmg!$B$4:$B$89,"----",0,1)</f>
        <v>----</v>
      </c>
      <c r="AB44" s="19" t="str">
        <f>_xlfn.XLOOKUP(D44,[1]Cmg!$E$4:$E$89,[1]Cmg!$F$4:$F$89,"----",0,1)</f>
        <v>----</v>
      </c>
      <c r="AC44" s="19" t="str">
        <f>_xlfn.XLOOKUP(D44,[1]Cmg!$O$4:$O$89,[1]Cmg!$P$4:$P$89,"----",0,1)</f>
        <v>----</v>
      </c>
      <c r="AD44" s="24" t="str">
        <f>_xlfn.XLOOKUP(D44,[1]Cmg!$S$4:$S$89,[1]Cmg!$U$4:$U$89,"----",0,1)</f>
        <v>----</v>
      </c>
      <c r="AG44" s="25">
        <f>IFERROR(SUMIFS('[1]BD Unidades'!$AH:$AH,'[1]BD Unidades'!$A:$A,'BD Centrales 2023'!$A44),"-")</f>
        <v>152.63999999999999</v>
      </c>
      <c r="AH44" s="25">
        <f>SUMIFS('[1]BD Unidades'!$AJ$3:$AJ$1424,'[1]BD Unidades'!$A$3:$A$1424,$A44)</f>
        <v>785.57886724130208</v>
      </c>
      <c r="AI44" s="25">
        <f>SUMIFS('[1]BD Unidades'!$AL$3:$AL$1424,'[1]BD Unidades'!$A$3:$A$1424,$A44)</f>
        <v>7876.0515863771452</v>
      </c>
      <c r="AJ44" s="26">
        <f t="shared" si="1"/>
        <v>0.90930358072328965</v>
      </c>
      <c r="AK44" s="27">
        <f>IFERROR(SUMIFS('[1]BD Unidades'!$AO$3:$AO$1424,'[1]BD Unidades'!$A$3:$A$1424,$A44),"-")</f>
        <v>0</v>
      </c>
      <c r="AL44" s="27">
        <f>IFERROR(SUMIFS('[1]BD Unidades'!$AQ$3:$AQ$1424,'[1]BD Unidades'!$A$3:$A$1424,$A44),"-")</f>
        <v>0</v>
      </c>
      <c r="AM44" s="27">
        <f>IFERROR(SUMIFS('[1]BD Unidades'!$AS$3:$AS$1424,'[1]BD Unidades'!$A$3:$A$1424,$A44),"-")</f>
        <v>0.25989892985717361</v>
      </c>
      <c r="AN44" s="27">
        <f>IFERROR(SUMIFS('[1]BD Unidades'!$AU$3:$AU$1424,'[1]BD Unidades'!$A$3:$A$1424,$A44),"-")</f>
        <v>0.25660435194153924</v>
      </c>
      <c r="AO44" s="27"/>
      <c r="AP44" s="27"/>
      <c r="AQ44" s="25">
        <f>IFERROR(SUMIFS('[1]BD Unidades'!$AZ$3:$AZ$1424,'[1]BD Unidades'!$A$3:$A$1424,$A44),"-")</f>
        <v>39.743580133135573</v>
      </c>
      <c r="AR44" s="25">
        <f>IFERROR(SUMIFS('[1]BD Unidades'!$BA$3:$BA$1424,'[1]BD Unidades'!$A$3:$A$1424,$A44),"-")</f>
        <v>152.239974339718</v>
      </c>
      <c r="AS44" s="28">
        <f>SUMIFS('[1]BD Unidades'!$BC$3:$BC$1424,'[1]BD Unidades'!$A$3:$A$1424,$A44)</f>
        <v>4.7804121797991985E-3</v>
      </c>
      <c r="AT44" s="28">
        <f>SUMIFS('[1]BD Unidades'!$BE$3:$BE$1424,'[1]BD Unidades'!$A$3:$A$1424,$A44)</f>
        <v>0.99642971715408279</v>
      </c>
      <c r="AU44" s="29">
        <f t="shared" si="2"/>
        <v>0.99166637239788558</v>
      </c>
      <c r="AV44" s="30">
        <f t="shared" si="3"/>
        <v>1.4847999999999998E-2</v>
      </c>
      <c r="AW44" s="25">
        <f>IFERROR(SUMIFS('[1]BD Unidades'!$BI$3:$BI$1424,'[1]BD Unidades'!$A$3:$A$1424,$A44),"-")</f>
        <v>39.113173372506353</v>
      </c>
      <c r="AX44" s="25">
        <f>IFERROR(SUMIFS('[1]BD Unidades'!$BJ$3:$BJ$1424,'[1]BD Unidades'!$A$3:$A$1424,$A44),"-")</f>
        <v>25.160627524082145</v>
      </c>
    </row>
    <row r="45" spans="1:50" ht="14.4" x14ac:dyDescent="0.3">
      <c r="A45" s="7">
        <v>1690</v>
      </c>
      <c r="B45" s="7" t="s">
        <v>2865</v>
      </c>
      <c r="D45" s="8" t="s">
        <v>2866</v>
      </c>
      <c r="E45" s="19" t="s">
        <v>1674</v>
      </c>
      <c r="F45" s="19" t="s">
        <v>2867</v>
      </c>
      <c r="G45" s="19" t="s">
        <v>2868</v>
      </c>
      <c r="H45" s="19">
        <v>18</v>
      </c>
      <c r="I45" s="19">
        <v>2024</v>
      </c>
      <c r="J45" s="19" t="s">
        <v>211</v>
      </c>
      <c r="K45" s="19" t="s">
        <v>212</v>
      </c>
      <c r="L45" s="19" t="s">
        <v>47</v>
      </c>
      <c r="M45" s="19" t="s">
        <v>68</v>
      </c>
      <c r="N45" s="19" t="s">
        <v>68</v>
      </c>
      <c r="O45" s="19" t="s">
        <v>2324</v>
      </c>
      <c r="P45" s="19" t="s">
        <v>51</v>
      </c>
      <c r="Q45" s="9" t="s">
        <v>2870</v>
      </c>
      <c r="R45" s="20">
        <v>86.2</v>
      </c>
      <c r="S45" s="20">
        <v>2.64</v>
      </c>
      <c r="T45" s="20">
        <v>83.92</v>
      </c>
      <c r="U45" s="20">
        <v>0.185</v>
      </c>
      <c r="V45" s="21">
        <f>_xlfn.XLOOKUP(D45,'[1]Gen. Real'!$A:$A,'[1]Gen. Real'!$C:$C,"-",0)</f>
        <v>205.02669000000003</v>
      </c>
      <c r="W45" s="22"/>
      <c r="X45" s="22">
        <f>_xlfn.XLOOKUP(D45,[1]Vertimiento!$A:$A,[1]Vertimiento!$E:$E,"-",0)</f>
        <v>22.2167785</v>
      </c>
      <c r="Y45" s="23">
        <f t="shared" si="0"/>
        <v>9.7766411710970683E-2</v>
      </c>
      <c r="Z45" s="19" t="str">
        <f>_xlfn.XLOOKUP(D45,[1]Cmg!$I$4:$I$85,[1]Cmg!$M$4:$M$85,"----",0,1)</f>
        <v>----</v>
      </c>
      <c r="AA45" s="19" t="str">
        <f>_xlfn.XLOOKUP(D45,[1]Cmg!$A$4:$A$89,[1]Cmg!$B$4:$B$89,"----",0,1)</f>
        <v>----</v>
      </c>
      <c r="AB45" s="19" t="str">
        <f>_xlfn.XLOOKUP(D45,[1]Cmg!$E$4:$E$89,[1]Cmg!$F$4:$F$89,"----",0,1)</f>
        <v>----</v>
      </c>
      <c r="AC45" s="19" t="str">
        <f>_xlfn.XLOOKUP(D45,[1]Cmg!$O$4:$O$89,[1]Cmg!$P$4:$P$89,"----",0,1)</f>
        <v>----</v>
      </c>
      <c r="AD45" s="24" t="str">
        <f>_xlfn.XLOOKUP(D45,[1]Cmg!$S$4:$S$89,[1]Cmg!$U$4:$U$89,"----",0,1)</f>
        <v>----</v>
      </c>
      <c r="AG45" s="25">
        <f>IFERROR(SUMIFS('[1]BD Unidades'!$AH:$AH,'[1]BD Unidades'!$A:$A,'BD Centrales 2023'!$A45),"-")</f>
        <v>86.2</v>
      </c>
      <c r="AH45" s="25">
        <f>SUMIFS('[1]BD Unidades'!$AJ$3:$AJ$1424,'[1]BD Unidades'!$A$3:$A$1424,$A45)</f>
        <v>8260.4500000000007</v>
      </c>
      <c r="AI45" s="25">
        <f>SUMIFS('[1]BD Unidades'!$AL$3:$AL$1424,'[1]BD Unidades'!$A$3:$A$1424,$A45)</f>
        <v>71.95</v>
      </c>
      <c r="AJ45" s="26">
        <f t="shared" si="1"/>
        <v>8.6349671163170258E-3</v>
      </c>
      <c r="AK45" s="27">
        <f>IFERROR(SUMIFS('[1]BD Unidades'!$AO$3:$AO$1424,'[1]BD Unidades'!$A$3:$A$1424,$A45),"-")</f>
        <v>0</v>
      </c>
      <c r="AL45" s="27">
        <f>IFERROR(SUMIFS('[1]BD Unidades'!$AQ$3:$AQ$1424,'[1]BD Unidades'!$A$3:$A$1424,$A45),"-")</f>
        <v>0</v>
      </c>
      <c r="AM45" s="27">
        <f>IFERROR(SUMIFS('[1]BD Unidades'!$AS$3:$AS$1424,'[1]BD Unidades'!$A$3:$A$1424,$A45),"-")</f>
        <v>0.31389769190869693</v>
      </c>
      <c r="AN45" s="27">
        <f>IFERROR(SUMIFS('[1]BD Unidades'!$AU$3:$AU$1424,'[1]BD Unidades'!$A$3:$A$1424,$A45),"-")</f>
        <v>0.30021900000000001</v>
      </c>
      <c r="AO45" s="27"/>
      <c r="AP45" s="27"/>
      <c r="AQ45" s="25">
        <f>IFERROR(SUMIFS('[1]BD Unidades'!$AZ$3:$AZ$1424,'[1]BD Unidades'!$A$3:$A$1424,$A45),"-")</f>
        <v>27.057981042529676</v>
      </c>
      <c r="AR45" s="25">
        <f>IFERROR(SUMIFS('[1]BD Unidades'!$BA$3:$BA$1424,'[1]BD Unidades'!$A$3:$A$1424,$A45),"-")</f>
        <v>85.9902509081018</v>
      </c>
      <c r="AS45" s="28">
        <f>SUMIFS('[1]BD Unidades'!$BC$3:$BC$1424,'[1]BD Unidades'!$A$3:$A$1424,$A45)</f>
        <v>1.3203055855260602E-2</v>
      </c>
      <c r="AT45" s="28">
        <f>SUMIFS('[1]BD Unidades'!$BE$3:$BE$1424,'[1]BD Unidades'!$A$3:$A$1424,$A45)</f>
        <v>0.99839802130898003</v>
      </c>
      <c r="AU45" s="29">
        <f t="shared" si="2"/>
        <v>0.9852161164678559</v>
      </c>
      <c r="AV45" s="30">
        <f t="shared" si="3"/>
        <v>2.64E-2</v>
      </c>
      <c r="AW45" s="25">
        <f>IFERROR(SUMIFS('[1]BD Unidades'!$BI$3:$BI$1424,'[1]BD Unidades'!$A$3:$A$1424,$A45),"-")</f>
        <v>26.039494353331339</v>
      </c>
      <c r="AX45" s="25">
        <f>IFERROR(SUMIFS('[1]BD Unidades'!$BJ$3:$BJ$1424,'[1]BD Unidades'!$A$3:$A$1424,$A45),"-")</f>
        <v>16.750622919288514</v>
      </c>
    </row>
    <row r="46" spans="1:50" ht="14.4" x14ac:dyDescent="0.3">
      <c r="A46" s="7">
        <v>1691</v>
      </c>
      <c r="B46" s="7" t="s">
        <v>4167</v>
      </c>
      <c r="D46" s="8" t="s">
        <v>4168</v>
      </c>
      <c r="E46" s="19" t="s">
        <v>1674</v>
      </c>
      <c r="F46" s="19" t="s">
        <v>4169</v>
      </c>
      <c r="G46" s="19" t="s">
        <v>4170</v>
      </c>
      <c r="H46" s="19">
        <v>35</v>
      </c>
      <c r="I46" s="19">
        <v>2024</v>
      </c>
      <c r="J46" s="19" t="s">
        <v>211</v>
      </c>
      <c r="K46" s="19" t="s">
        <v>212</v>
      </c>
      <c r="L46" s="19" t="s">
        <v>47</v>
      </c>
      <c r="M46" s="19" t="s">
        <v>48</v>
      </c>
      <c r="N46" s="19" t="s">
        <v>59</v>
      </c>
      <c r="O46" s="19" t="s">
        <v>807</v>
      </c>
      <c r="P46" s="19" t="s">
        <v>51</v>
      </c>
      <c r="Q46" s="9" t="s">
        <v>4172</v>
      </c>
      <c r="R46" s="20">
        <v>174.06379999999999</v>
      </c>
      <c r="S46" s="20">
        <v>1.3129999999999999</v>
      </c>
      <c r="T46" s="20">
        <v>171.77699999999999</v>
      </c>
      <c r="U46" s="20">
        <v>0.54800000000000004</v>
      </c>
      <c r="V46" s="21">
        <f>_xlfn.XLOOKUP(D46,'[1]Gen. Real'!$A:$A,'[1]Gen. Real'!$C:$C,"-",0)</f>
        <v>393.48759000000007</v>
      </c>
      <c r="W46" s="22"/>
      <c r="X46" s="22">
        <f>_xlfn.XLOOKUP(D46,[1]Vertimiento!$A:$A,[1]Vertimiento!$E:$E,"-",0)</f>
        <v>22.975792187833331</v>
      </c>
      <c r="Y46" s="23">
        <f t="shared" si="0"/>
        <v>5.5168817164988553E-2</v>
      </c>
      <c r="Z46" s="19" t="str">
        <f>_xlfn.XLOOKUP(D46,[1]Cmg!$I$4:$I$85,[1]Cmg!$M$4:$M$85,"----",0,1)</f>
        <v>----</v>
      </c>
      <c r="AA46" s="19" t="str">
        <f>_xlfn.XLOOKUP(D46,[1]Cmg!$A$4:$A$89,[1]Cmg!$B$4:$B$89,"----",0,1)</f>
        <v>----</v>
      </c>
      <c r="AB46" s="19" t="str">
        <f>_xlfn.XLOOKUP(D46,[1]Cmg!$E$4:$E$89,[1]Cmg!$F$4:$F$89,"----",0,1)</f>
        <v>----</v>
      </c>
      <c r="AC46" s="19" t="str">
        <f>_xlfn.XLOOKUP(D46,[1]Cmg!$O$4:$O$89,[1]Cmg!$P$4:$P$89,"----",0,1)</f>
        <v>----</v>
      </c>
      <c r="AD46" s="24" t="str">
        <f>_xlfn.XLOOKUP(D46,[1]Cmg!$S$4:$S$89,[1]Cmg!$U$4:$U$89,"----",0,1)</f>
        <v>----</v>
      </c>
      <c r="AG46" s="25">
        <f>IFERROR(SUMIFS('[1]BD Unidades'!$AH:$AH,'[1]BD Unidades'!$A:$A,'BD Centrales 2023'!$A46),"-")</f>
        <v>157.5</v>
      </c>
      <c r="AH46" s="25">
        <f>SUMIFS('[1]BD Unidades'!$AJ$3:$AJ$1424,'[1]BD Unidades'!$A$3:$A$1424,$A46)</f>
        <v>5072.4159762110248</v>
      </c>
      <c r="AI46" s="25">
        <f>SUMIFS('[1]BD Unidades'!$AL$3:$AL$1424,'[1]BD Unidades'!$A$3:$A$1424,$A46)</f>
        <v>2717.749181621914</v>
      </c>
      <c r="AJ46" s="26">
        <f t="shared" si="1"/>
        <v>0.34886926355973885</v>
      </c>
      <c r="AK46" s="27">
        <f>IFERROR(SUMIFS('[1]BD Unidades'!$AO$3:$AO$1424,'[1]BD Unidades'!$A$3:$A$1424,$A46),"-")</f>
        <v>0</v>
      </c>
      <c r="AL46" s="27">
        <f>IFERROR(SUMIFS('[1]BD Unidades'!$AQ$3:$AQ$1424,'[1]BD Unidades'!$A$3:$A$1424,$A46),"-")</f>
        <v>0</v>
      </c>
      <c r="AM46" s="27">
        <f>IFERROR(SUMIFS('[1]BD Unidades'!$AS$3:$AS$1424,'[1]BD Unidades'!$A$3:$A$1424,$A46),"-")</f>
        <v>0</v>
      </c>
      <c r="AN46" s="27">
        <f>IFERROR(SUMIFS('[1]BD Unidades'!$AU$3:$AU$1424,'[1]BD Unidades'!$A$3:$A$1424,$A46),"-")</f>
        <v>0.27214258507512767</v>
      </c>
      <c r="AO46" s="27"/>
      <c r="AP46" s="27"/>
      <c r="AQ46" s="25">
        <f>IFERROR(SUMIFS('[1]BD Unidades'!$AZ$3:$AZ$1424,'[1]BD Unidades'!$A$3:$A$1424,$A46),"-")</f>
        <v>25.191495</v>
      </c>
      <c r="AR46" s="25">
        <f>IFERROR(SUMIFS('[1]BD Unidades'!$BA$3:$BA$1424,'[1]BD Unidades'!$A$3:$A$1424,$A46),"-")</f>
        <v>155.839657255801</v>
      </c>
      <c r="AS46" s="28">
        <f>SUMIFS('[1]BD Unidades'!$BC$3:$BC$1424,'[1]BD Unidades'!$A$3:$A$1424,$A46)</f>
        <v>4.6122561329677734E-3</v>
      </c>
      <c r="AT46" s="28">
        <f>SUMIFS('[1]BD Unidades'!$BE$3:$BE$1424,'[1]BD Unidades'!$A$3:$A$1424,$A46)</f>
        <v>0.89360932167731211</v>
      </c>
      <c r="AU46" s="29">
        <f t="shared" si="2"/>
        <v>0.88948776660292872</v>
      </c>
      <c r="AV46" s="30">
        <f t="shared" si="3"/>
        <v>1.3129999999999999E-2</v>
      </c>
      <c r="AW46" s="25">
        <f>IFERROR(SUMIFS('[1]BD Unidades'!$BI$3:$BI$1424,'[1]BD Unidades'!$A$3:$A$1424,$A46),"-")</f>
        <v>24.502764362601138</v>
      </c>
      <c r="AX46" s="25">
        <f>IFERROR(SUMIFS('[1]BD Unidades'!$BJ$3:$BJ$1424,'[1]BD Unidades'!$A$3:$A$1424,$A46),"-")</f>
        <v>15.762078969310076</v>
      </c>
    </row>
    <row r="47" spans="1:50" ht="14.4" x14ac:dyDescent="0.3">
      <c r="A47" s="7">
        <v>1706</v>
      </c>
      <c r="B47" s="7" t="s">
        <v>4003</v>
      </c>
      <c r="D47" s="8" t="s">
        <v>4004</v>
      </c>
      <c r="E47" s="19" t="s">
        <v>3998</v>
      </c>
      <c r="F47" s="19" t="s">
        <v>3998</v>
      </c>
      <c r="G47" s="19" t="s">
        <v>3999</v>
      </c>
      <c r="H47" s="19">
        <v>39</v>
      </c>
      <c r="I47" s="19">
        <v>2024</v>
      </c>
      <c r="J47" s="19" t="s">
        <v>211</v>
      </c>
      <c r="K47" s="19" t="s">
        <v>212</v>
      </c>
      <c r="L47" s="19" t="s">
        <v>47</v>
      </c>
      <c r="M47" s="19" t="s">
        <v>229</v>
      </c>
      <c r="N47" s="19" t="s">
        <v>1842</v>
      </c>
      <c r="O47" s="19" t="s">
        <v>4001</v>
      </c>
      <c r="P47" s="19" t="s">
        <v>51</v>
      </c>
      <c r="Q47" s="9" t="s">
        <v>4005</v>
      </c>
      <c r="R47" s="20">
        <v>135.15</v>
      </c>
      <c r="S47" s="20">
        <v>2.4300000000000002</v>
      </c>
      <c r="T47" s="20">
        <v>131.86000000000001</v>
      </c>
      <c r="U47" s="20">
        <v>0.47399999999999998</v>
      </c>
      <c r="V47" s="21">
        <f>_xlfn.XLOOKUP(D47,'[1]Gen. Real'!$A:$A,'[1]Gen. Real'!$C:$C,"-",0)</f>
        <v>361.09469999999993</v>
      </c>
      <c r="W47" s="22"/>
      <c r="X47" s="22">
        <f>_xlfn.XLOOKUP(D47,[1]Vertimiento!$A:$A,[1]Vertimiento!$E:$E,"-",0)</f>
        <v>22.922279166666666</v>
      </c>
      <c r="Y47" s="23">
        <f t="shared" si="0"/>
        <v>5.9690796007012499E-2</v>
      </c>
      <c r="Z47" s="19" t="str">
        <f>_xlfn.XLOOKUP(D47,[1]Cmg!$I$4:$I$85,[1]Cmg!$M$4:$M$85,"----",0,1)</f>
        <v>----</v>
      </c>
      <c r="AA47" s="19" t="str">
        <f>_xlfn.XLOOKUP(D47,[1]Cmg!$A$4:$A$89,[1]Cmg!$B$4:$B$89,"----",0,1)</f>
        <v>----</v>
      </c>
      <c r="AB47" s="19" t="str">
        <f>_xlfn.XLOOKUP(D47,[1]Cmg!$E$4:$E$89,[1]Cmg!$F$4:$F$89,"----",0,1)</f>
        <v>----</v>
      </c>
      <c r="AC47" s="19" t="str">
        <f>_xlfn.XLOOKUP(D47,[1]Cmg!$O$4:$O$89,[1]Cmg!$P$4:$P$89,"----",0,1)</f>
        <v>----</v>
      </c>
      <c r="AD47" s="24" t="str">
        <f>_xlfn.XLOOKUP(D47,[1]Cmg!$S$4:$S$89,[1]Cmg!$U$4:$U$89,"----",0,1)</f>
        <v>----</v>
      </c>
      <c r="AG47" s="25">
        <f>IFERROR(SUMIFS('[1]BD Unidades'!$AH:$AH,'[1]BD Unidades'!$A:$A,'BD Centrales 2023'!$A47),"-")</f>
        <v>135.15</v>
      </c>
      <c r="AH47" s="25">
        <f>SUMIFS('[1]BD Unidades'!$AJ$3:$AJ$1424,'[1]BD Unidades'!$A$3:$A$1424,$A47)</f>
        <v>8373.2666666666701</v>
      </c>
      <c r="AI47" s="25">
        <f>SUMIFS('[1]BD Unidades'!$AL$3:$AL$1424,'[1]BD Unidades'!$A$3:$A$1424,$A47)</f>
        <v>260.51666666666699</v>
      </c>
      <c r="AJ47" s="26">
        <f t="shared" si="1"/>
        <v>3.0174102894250713E-2</v>
      </c>
      <c r="AK47" s="27">
        <f>IFERROR(SUMIFS('[1]BD Unidades'!$AO$3:$AO$1424,'[1]BD Unidades'!$A$3:$A$1424,$A47),"-")</f>
        <v>0</v>
      </c>
      <c r="AL47" s="27">
        <f>IFERROR(SUMIFS('[1]BD Unidades'!$AQ$3:$AQ$1424,'[1]BD Unidades'!$A$3:$A$1424,$A47),"-")</f>
        <v>0</v>
      </c>
      <c r="AM47" s="27">
        <f>IFERROR(SUMIFS('[1]BD Unidades'!$AS$3:$AS$1424,'[1]BD Unidades'!$A$3:$A$1424,$A47),"-")</f>
        <v>0.33096122460522892</v>
      </c>
      <c r="AN47" s="27">
        <f>IFERROR(SUMIFS('[1]BD Unidades'!$AU$3:$AU$1424,'[1]BD Unidades'!$A$3:$A$1424,$A47),"-")</f>
        <v>0.34823199999999999</v>
      </c>
      <c r="AO47" s="27"/>
      <c r="AP47" s="27"/>
      <c r="AQ47" s="25">
        <f>IFERROR(SUMIFS('[1]BD Unidades'!$AZ$3:$AZ$1424,'[1]BD Unidades'!$A$3:$A$1424,$A47),"-")</f>
        <v>44.729409505396688</v>
      </c>
      <c r="AR47" s="25">
        <f>IFERROR(SUMIFS('[1]BD Unidades'!$BA$3:$BA$1424,'[1]BD Unidades'!$A$3:$A$1424,$A47),"-")</f>
        <v>133.825766456189</v>
      </c>
      <c r="AS47" s="28">
        <f>SUMIFS('[1]BD Unidades'!$BC$3:$BC$1424,'[1]BD Unidades'!$A$3:$A$1424,$A47)</f>
        <v>6.5422015710851203E-3</v>
      </c>
      <c r="AT47" s="28">
        <f>SUMIFS('[1]BD Unidades'!$BE$3:$BE$1424,'[1]BD Unidades'!$A$3:$A$1424,$A47)</f>
        <v>1</v>
      </c>
      <c r="AU47" s="29">
        <f t="shared" si="2"/>
        <v>0.99345779842891491</v>
      </c>
      <c r="AV47" s="30">
        <f t="shared" si="3"/>
        <v>2.4300000000000002E-2</v>
      </c>
      <c r="AW47" s="25">
        <f>IFERROR(SUMIFS('[1]BD Unidades'!$BI$3:$BI$1424,'[1]BD Unidades'!$A$3:$A$1424,$A47),"-")</f>
        <v>43.440528783285025</v>
      </c>
      <c r="AX47" s="25">
        <f>IFERROR(SUMIFS('[1]BD Unidades'!$BJ$3:$BJ$1424,'[1]BD Unidades'!$A$3:$A$1424,$A47),"-")</f>
        <v>27.944318241733235</v>
      </c>
    </row>
    <row r="48" spans="1:50" ht="14.4" x14ac:dyDescent="0.3">
      <c r="A48" s="7">
        <v>1707</v>
      </c>
      <c r="B48" s="7" t="s">
        <v>3996</v>
      </c>
      <c r="D48" s="8" t="s">
        <v>3997</v>
      </c>
      <c r="E48" s="19" t="s">
        <v>3998</v>
      </c>
      <c r="F48" s="19" t="s">
        <v>3998</v>
      </c>
      <c r="G48" s="19" t="s">
        <v>3999</v>
      </c>
      <c r="H48" s="19">
        <v>39</v>
      </c>
      <c r="I48" s="19">
        <v>2024</v>
      </c>
      <c r="J48" s="19" t="s">
        <v>211</v>
      </c>
      <c r="K48" s="19" t="s">
        <v>212</v>
      </c>
      <c r="L48" s="19" t="s">
        <v>47</v>
      </c>
      <c r="M48" s="19" t="s">
        <v>229</v>
      </c>
      <c r="N48" s="19" t="s">
        <v>1842</v>
      </c>
      <c r="O48" s="19" t="s">
        <v>4001</v>
      </c>
      <c r="P48" s="19" t="s">
        <v>51</v>
      </c>
      <c r="Q48" s="9" t="s">
        <v>4002</v>
      </c>
      <c r="R48" s="20">
        <v>137.85</v>
      </c>
      <c r="S48" s="20">
        <v>2.8650000000000002</v>
      </c>
      <c r="T48" s="20">
        <v>133.9</v>
      </c>
      <c r="U48" s="20">
        <v>13.9</v>
      </c>
      <c r="V48" s="21">
        <f>_xlfn.XLOOKUP(D48,'[1]Gen. Real'!$A:$A,'[1]Gen. Real'!$C:$C,"-",0)</f>
        <v>325.34520000000026</v>
      </c>
      <c r="W48" s="22"/>
      <c r="X48" s="22">
        <f>_xlfn.XLOOKUP(D48,[1]Vertimiento!$A:$A,[1]Vertimiento!$E:$E,"-",0)</f>
        <v>19.565036631666668</v>
      </c>
      <c r="Y48" s="23">
        <f t="shared" si="0"/>
        <v>5.6725010027928992E-2</v>
      </c>
      <c r="Z48" s="19" t="str">
        <f>_xlfn.XLOOKUP(D48,[1]Cmg!$I$4:$I$85,[1]Cmg!$M$4:$M$85,"----",0,1)</f>
        <v>----</v>
      </c>
      <c r="AA48" s="19" t="str">
        <f>_xlfn.XLOOKUP(D48,[1]Cmg!$A$4:$A$89,[1]Cmg!$B$4:$B$89,"----",0,1)</f>
        <v>----</v>
      </c>
      <c r="AB48" s="19" t="str">
        <f>_xlfn.XLOOKUP(D48,[1]Cmg!$E$4:$E$89,[1]Cmg!$F$4:$F$89,"----",0,1)</f>
        <v>----</v>
      </c>
      <c r="AC48" s="19" t="str">
        <f>_xlfn.XLOOKUP(D48,[1]Cmg!$O$4:$O$89,[1]Cmg!$P$4:$P$89,"----",0,1)</f>
        <v>----</v>
      </c>
      <c r="AD48" s="24" t="str">
        <f>_xlfn.XLOOKUP(D48,[1]Cmg!$S$4:$S$89,[1]Cmg!$U$4:$U$89,"----",0,1)</f>
        <v>----</v>
      </c>
      <c r="AG48" s="25">
        <f>IFERROR(SUMIFS('[1]BD Unidades'!$AH:$AH,'[1]BD Unidades'!$A:$A,'BD Centrales 2023'!$A48),"-")</f>
        <v>137.85</v>
      </c>
      <c r="AH48" s="25">
        <f>SUMIFS('[1]BD Unidades'!$AJ$3:$AJ$1424,'[1]BD Unidades'!$A$3:$A$1424,$A48)</f>
        <v>8550.8166666666693</v>
      </c>
      <c r="AI48" s="25">
        <f>SUMIFS('[1]BD Unidades'!$AL$3:$AL$1424,'[1]BD Unidades'!$A$3:$A$1424,$A48)</f>
        <v>114.133333333333</v>
      </c>
      <c r="AJ48" s="26">
        <f t="shared" si="1"/>
        <v>1.3171839806730905E-2</v>
      </c>
      <c r="AK48" s="27">
        <f>IFERROR(SUMIFS('[1]BD Unidades'!$AO$3:$AO$1424,'[1]BD Unidades'!$A$3:$A$1424,$A48),"-")</f>
        <v>0</v>
      </c>
      <c r="AL48" s="27">
        <f>IFERROR(SUMIFS('[1]BD Unidades'!$AQ$3:$AQ$1424,'[1]BD Unidades'!$A$3:$A$1424,$A48),"-")</f>
        <v>0</v>
      </c>
      <c r="AM48" s="27">
        <f>IFERROR(SUMIFS('[1]BD Unidades'!$AS$3:$AS$1424,'[1]BD Unidades'!$A$3:$A$1424,$A48),"-")</f>
        <v>0</v>
      </c>
      <c r="AN48" s="27">
        <f>IFERROR(SUMIFS('[1]BD Unidades'!$AU$3:$AU$1424,'[1]BD Unidades'!$A$3:$A$1424,$A48),"-")</f>
        <v>0.310637</v>
      </c>
      <c r="AO48" s="27"/>
      <c r="AP48" s="27"/>
      <c r="AQ48" s="25">
        <f>IFERROR(SUMIFS('[1]BD Unidades'!$AZ$3:$AZ$1424,'[1]BD Unidades'!$A$3:$A$1424,$A48),"-")</f>
        <v>46.140066686764051</v>
      </c>
      <c r="AR48" s="25">
        <f>IFERROR(SUMIFS('[1]BD Unidades'!$BA$3:$BA$1424,'[1]BD Unidades'!$A$3:$A$1424,$A48),"-")</f>
        <v>137.20629475723101</v>
      </c>
      <c r="AS48" s="28">
        <f>SUMIFS('[1]BD Unidades'!$BC$3:$BC$1424,'[1]BD Unidades'!$A$3:$A$1424,$A48)</f>
        <v>5.8031397681927704E-3</v>
      </c>
      <c r="AT48" s="28">
        <f>SUMIFS('[1]BD Unidades'!$BE$3:$BE$1424,'[1]BD Unidades'!$A$3:$A$1424,$A48)</f>
        <v>1</v>
      </c>
      <c r="AU48" s="29">
        <f t="shared" si="2"/>
        <v>0.9941968602318072</v>
      </c>
      <c r="AV48" s="30">
        <f t="shared" si="3"/>
        <v>2.8650000000000002E-2</v>
      </c>
      <c r="AW48" s="25">
        <f>IFERROR(SUMIFS('[1]BD Unidades'!$BI$3:$BI$1424,'[1]BD Unidades'!$A$3:$A$1424,$A48),"-")</f>
        <v>45.193126380098782</v>
      </c>
      <c r="AX48" s="25">
        <f>IFERROR(SUMIFS('[1]BD Unidades'!$BJ$3:$BJ$1424,'[1]BD Unidades'!$A$3:$A$1424,$A48),"-")</f>
        <v>29.071724983013631</v>
      </c>
    </row>
    <row r="49" spans="1:50" ht="14.4" x14ac:dyDescent="0.3">
      <c r="A49" s="7">
        <v>1712</v>
      </c>
      <c r="B49" s="7" t="s">
        <v>3416</v>
      </c>
      <c r="D49" s="8" t="s">
        <v>3417</v>
      </c>
      <c r="E49" s="19" t="s">
        <v>1674</v>
      </c>
      <c r="F49" s="19" t="s">
        <v>3418</v>
      </c>
      <c r="G49" s="19" t="s">
        <v>3419</v>
      </c>
      <c r="H49" s="19">
        <v>44</v>
      </c>
      <c r="I49" s="19">
        <v>2024</v>
      </c>
      <c r="J49" s="19" t="s">
        <v>211</v>
      </c>
      <c r="K49" s="19" t="s">
        <v>212</v>
      </c>
      <c r="L49" s="19" t="s">
        <v>47</v>
      </c>
      <c r="M49" s="19" t="s">
        <v>48</v>
      </c>
      <c r="N49" s="19" t="s">
        <v>48</v>
      </c>
      <c r="O49" s="19" t="s">
        <v>48</v>
      </c>
      <c r="P49" s="19" t="s">
        <v>51</v>
      </c>
      <c r="Q49" s="9" t="s">
        <v>3421</v>
      </c>
      <c r="R49" s="20">
        <v>184.8</v>
      </c>
      <c r="S49" s="20">
        <v>1.47</v>
      </c>
      <c r="T49" s="20">
        <v>182.05</v>
      </c>
      <c r="U49" s="20">
        <v>0.53800000000000003</v>
      </c>
      <c r="V49" s="21">
        <f>_xlfn.XLOOKUP(D49,'[1]Gen. Real'!$A:$A,'[1]Gen. Real'!$C:$C,"-",0)</f>
        <v>302.99350000000021</v>
      </c>
      <c r="W49" s="22"/>
      <c r="X49" s="22">
        <f>_xlfn.XLOOKUP(D49,[1]Vertimiento!$A:$A,[1]Vertimiento!$E:$E,"-",0)</f>
        <v>101.96660484050003</v>
      </c>
      <c r="Y49" s="23">
        <f t="shared" si="0"/>
        <v>0.25179419804985764</v>
      </c>
      <c r="Z49" s="19" t="str">
        <f>_xlfn.XLOOKUP(D49,[1]Cmg!$I$4:$I$85,[1]Cmg!$M$4:$M$85,"----",0,1)</f>
        <v>----</v>
      </c>
      <c r="AA49" s="19" t="str">
        <f>_xlfn.XLOOKUP(D49,[1]Cmg!$A$4:$A$89,[1]Cmg!$B$4:$B$89,"----",0,1)</f>
        <v>----</v>
      </c>
      <c r="AB49" s="19" t="str">
        <f>_xlfn.XLOOKUP(D49,[1]Cmg!$E$4:$E$89,[1]Cmg!$F$4:$F$89,"----",0,1)</f>
        <v>----</v>
      </c>
      <c r="AC49" s="19" t="str">
        <f>_xlfn.XLOOKUP(D49,[1]Cmg!$O$4:$O$89,[1]Cmg!$P$4:$P$89,"----",0,1)</f>
        <v>----</v>
      </c>
      <c r="AD49" s="24" t="str">
        <f>_xlfn.XLOOKUP(D49,[1]Cmg!$S$4:$S$89,[1]Cmg!$U$4:$U$89,"----",0,1)</f>
        <v>----</v>
      </c>
      <c r="AG49" s="25">
        <f>IFERROR(SUMIFS('[1]BD Unidades'!$AH:$AH,'[1]BD Unidades'!$A:$A,'BD Centrales 2023'!$A49),"-")</f>
        <v>184.8</v>
      </c>
      <c r="AH49" s="25">
        <f>SUMIFS('[1]BD Unidades'!$AJ$3:$AJ$1424,'[1]BD Unidades'!$A$3:$A$1424,$A49)</f>
        <v>8542.5666666666693</v>
      </c>
      <c r="AI49" s="25">
        <f>SUMIFS('[1]BD Unidades'!$AL$3:$AL$1424,'[1]BD Unidades'!$A$3:$A$1424,$A49)</f>
        <v>124.883333333333</v>
      </c>
      <c r="AJ49" s="26">
        <f t="shared" si="1"/>
        <v>1.4408313094777929E-2</v>
      </c>
      <c r="AK49" s="27">
        <f>IFERROR(SUMIFS('[1]BD Unidades'!$AO$3:$AO$1424,'[1]BD Unidades'!$A$3:$A$1424,$A49),"-")</f>
        <v>0</v>
      </c>
      <c r="AL49" s="27">
        <f>IFERROR(SUMIFS('[1]BD Unidades'!$AQ$3:$AQ$1424,'[1]BD Unidades'!$A$3:$A$1424,$A49),"-")</f>
        <v>0</v>
      </c>
      <c r="AM49" s="27">
        <f>IFERROR(SUMIFS('[1]BD Unidades'!$AS$3:$AS$1424,'[1]BD Unidades'!$A$3:$A$1424,$A49),"-")</f>
        <v>0</v>
      </c>
      <c r="AN49" s="27">
        <f>IFERROR(SUMIFS('[1]BD Unidades'!$AU$3:$AU$1424,'[1]BD Unidades'!$A$3:$A$1424,$A49),"-")</f>
        <v>0.21237800000000001</v>
      </c>
      <c r="AO49" s="27"/>
      <c r="AP49" s="27"/>
      <c r="AQ49" s="25">
        <f>IFERROR(SUMIFS('[1]BD Unidades'!$AZ$3:$AZ$1424,'[1]BD Unidades'!$A$3:$A$1424,$A49),"-")</f>
        <v>52.4603494698529</v>
      </c>
      <c r="AR49" s="25">
        <f>IFERROR(SUMIFS('[1]BD Unidades'!$BA$3:$BA$1424,'[1]BD Unidades'!$A$3:$A$1424,$A49),"-")</f>
        <v>184.8</v>
      </c>
      <c r="AS49" s="28">
        <f>SUMIFS('[1]BD Unidades'!$BC$3:$BC$1424,'[1]BD Unidades'!$A$3:$A$1424,$A49)</f>
        <v>6.2652984438440499E-3</v>
      </c>
      <c r="AT49" s="28">
        <f>SUMIFS('[1]BD Unidades'!$BE$3:$BE$1424,'[1]BD Unidades'!$A$3:$A$1424,$A49)</f>
        <v>0.99398782343987802</v>
      </c>
      <c r="AU49" s="29">
        <f t="shared" si="2"/>
        <v>0.98776019307648022</v>
      </c>
      <c r="AV49" s="30">
        <f t="shared" si="3"/>
        <v>1.47E-2</v>
      </c>
      <c r="AW49" s="25">
        <f>IFERROR(SUMIFS('[1]BD Unidades'!$BI$3:$BI$1424,'[1]BD Unidades'!$A$3:$A$1424,$A49),"-")</f>
        <v>51.186062333162937</v>
      </c>
      <c r="AX49" s="25">
        <f>IFERROR(SUMIFS('[1]BD Unidades'!$BJ$3:$BJ$1424,'[1]BD Unidades'!$A$3:$A$1424,$A49),"-")</f>
        <v>32.926846321665195</v>
      </c>
    </row>
    <row r="50" spans="1:50" ht="14.4" x14ac:dyDescent="0.3">
      <c r="A50" s="7">
        <v>1753</v>
      </c>
      <c r="B50" s="7" t="s">
        <v>4056</v>
      </c>
      <c r="D50" s="8" t="s">
        <v>4057</v>
      </c>
      <c r="E50" s="19" t="s">
        <v>584</v>
      </c>
      <c r="F50" s="19" t="s">
        <v>584</v>
      </c>
      <c r="G50" s="19" t="s">
        <v>4058</v>
      </c>
      <c r="H50" s="19">
        <v>32</v>
      </c>
      <c r="I50" s="19">
        <v>2024</v>
      </c>
      <c r="J50" s="19" t="s">
        <v>211</v>
      </c>
      <c r="K50" s="19" t="s">
        <v>212</v>
      </c>
      <c r="L50" s="19" t="s">
        <v>47</v>
      </c>
      <c r="M50" s="19" t="s">
        <v>229</v>
      </c>
      <c r="N50" s="19" t="s">
        <v>214</v>
      </c>
      <c r="O50" s="19" t="s">
        <v>3560</v>
      </c>
      <c r="P50" s="19" t="s">
        <v>51</v>
      </c>
      <c r="Q50" s="9" t="s">
        <v>3638</v>
      </c>
      <c r="R50" s="20">
        <v>145.31</v>
      </c>
      <c r="S50" s="20">
        <v>2.7559999999999998</v>
      </c>
      <c r="T50" s="20">
        <v>141.41200000000001</v>
      </c>
      <c r="U50" s="20">
        <v>1.0382</v>
      </c>
      <c r="V50" s="21">
        <f>_xlfn.XLOOKUP(D50,'[1]Gen. Real'!$A:$A,'[1]Gen. Real'!$C:$C,"-",0)</f>
        <v>283.65368000000001</v>
      </c>
      <c r="W50" s="22"/>
      <c r="X50" s="22">
        <f>_xlfn.XLOOKUP(D50,[1]Vertimiento!$A:$A,[1]Vertimiento!$E:$E,"-",0)</f>
        <v>37.090657463333322</v>
      </c>
      <c r="Y50" s="23">
        <f t="shared" si="0"/>
        <v>0.11563932120102799</v>
      </c>
      <c r="Z50" s="19" t="str">
        <f>_xlfn.XLOOKUP(D50,[1]Cmg!$I$4:$I$85,[1]Cmg!$M$4:$M$85,"----",0,1)</f>
        <v>----</v>
      </c>
      <c r="AA50" s="19" t="str">
        <f>_xlfn.XLOOKUP(D50,[1]Cmg!$A$4:$A$89,[1]Cmg!$B$4:$B$89,"----",0,1)</f>
        <v>----</v>
      </c>
      <c r="AB50" s="19" t="str">
        <f>_xlfn.XLOOKUP(D50,[1]Cmg!$E$4:$E$89,[1]Cmg!$F$4:$F$89,"----",0,1)</f>
        <v>----</v>
      </c>
      <c r="AC50" s="19" t="str">
        <f>_xlfn.XLOOKUP(D50,[1]Cmg!$O$4:$O$89,[1]Cmg!$P$4:$P$89,"----",0,1)</f>
        <v>----</v>
      </c>
      <c r="AD50" s="24" t="str">
        <f>_xlfn.XLOOKUP(D50,[1]Cmg!$S$4:$S$89,[1]Cmg!$U$4:$U$89,"----",0,1)</f>
        <v>----</v>
      </c>
      <c r="AG50" s="25">
        <f>IFERROR(SUMIFS('[1]BD Unidades'!$AH:$AH,'[1]BD Unidades'!$A:$A,'BD Centrales 2023'!$A50),"-")</f>
        <v>144.96487671232879</v>
      </c>
      <c r="AH50" s="25">
        <f>SUMIFS('[1]BD Unidades'!$AJ$3:$AJ$1424,'[1]BD Unidades'!$A$3:$A$1424,$A50)</f>
        <v>381.28333333333302</v>
      </c>
      <c r="AI50" s="25">
        <f>SUMIFS('[1]BD Unidades'!$AL$3:$AL$1424,'[1]BD Unidades'!$A$3:$A$1424,$A50)</f>
        <v>3059.95</v>
      </c>
      <c r="AJ50" s="26">
        <f t="shared" si="1"/>
        <v>0.88920154595736034</v>
      </c>
      <c r="AK50" s="27">
        <f>IFERROR(SUMIFS('[1]BD Unidades'!$AO$3:$AO$1424,'[1]BD Unidades'!$A$3:$A$1424,$A50),"-")</f>
        <v>0</v>
      </c>
      <c r="AL50" s="27">
        <f>IFERROR(SUMIFS('[1]BD Unidades'!$AQ$3:$AQ$1424,'[1]BD Unidades'!$A$3:$A$1424,$A50),"-")</f>
        <v>0</v>
      </c>
      <c r="AM50" s="27">
        <f>IFERROR(SUMIFS('[1]BD Unidades'!$AS$3:$AS$1424,'[1]BD Unidades'!$A$3:$A$1424,$A50),"-")</f>
        <v>0</v>
      </c>
      <c r="AN50" s="27">
        <f>IFERROR(SUMIFS('[1]BD Unidades'!$AU$3:$AU$1424,'[1]BD Unidades'!$A$3:$A$1424,$A50),"-")</f>
        <v>0</v>
      </c>
      <c r="AO50" s="27"/>
      <c r="AP50" s="27"/>
      <c r="AQ50" s="25">
        <f>IFERROR(SUMIFS('[1]BD Unidades'!$AZ$3:$AZ$1424,'[1]BD Unidades'!$A$3:$A$1424,$A50),"-")</f>
        <v>48.521502203448527</v>
      </c>
      <c r="AR50" s="25">
        <f>IFERROR(SUMIFS('[1]BD Unidades'!$BA$3:$BA$1424,'[1]BD Unidades'!$A$3:$A$1424,$A50),"-")</f>
        <v>140.96658809341599</v>
      </c>
      <c r="AS50" s="28">
        <f>SUMIFS('[1]BD Unidades'!$BC$3:$BC$1424,'[1]BD Unidades'!$A$3:$A$1424,$A50)</f>
        <v>5.3359999999999996E-3</v>
      </c>
      <c r="AT50" s="28">
        <f>SUMIFS('[1]BD Unidades'!$BE$3:$BE$1424,'[1]BD Unidades'!$A$3:$A$1424,$A50)</f>
        <v>0.99504756468797595</v>
      </c>
      <c r="AU50" s="29">
        <f t="shared" si="2"/>
        <v>0.9897379908828009</v>
      </c>
      <c r="AV50" s="30">
        <f t="shared" si="3"/>
        <v>2.7559999999999998E-2</v>
      </c>
      <c r="AW50" s="25">
        <f>IFERROR(SUMIFS('[1]BD Unidades'!$BI$3:$BI$1424,'[1]BD Unidades'!$A$3:$A$1424,$A50),"-")</f>
        <v>19.256137501929004</v>
      </c>
      <c r="AX50" s="25">
        <f>IFERROR(SUMIFS('[1]BD Unidades'!$BJ$3:$BJ$1424,'[1]BD Unidades'!$A$3:$A$1424,$A50),"-")</f>
        <v>12.387041537752349</v>
      </c>
    </row>
    <row r="51" spans="1:50" ht="14.4" x14ac:dyDescent="0.3">
      <c r="A51" s="7">
        <v>1757</v>
      </c>
      <c r="B51" s="7" t="s">
        <v>3991</v>
      </c>
      <c r="D51" s="8" t="s">
        <v>3992</v>
      </c>
      <c r="E51" s="19" t="s">
        <v>3993</v>
      </c>
      <c r="F51" s="19" t="s">
        <v>3993</v>
      </c>
      <c r="G51" s="19" t="s">
        <v>3994</v>
      </c>
      <c r="H51" s="19">
        <v>23</v>
      </c>
      <c r="I51" s="19">
        <v>2024</v>
      </c>
      <c r="J51" s="19" t="s">
        <v>211</v>
      </c>
      <c r="K51" s="19" t="s">
        <v>212</v>
      </c>
      <c r="L51" s="19" t="s">
        <v>47</v>
      </c>
      <c r="M51" s="19" t="s">
        <v>68</v>
      </c>
      <c r="N51" s="19" t="s">
        <v>68</v>
      </c>
      <c r="O51" s="19" t="s">
        <v>178</v>
      </c>
      <c r="P51" s="19" t="s">
        <v>51</v>
      </c>
      <c r="Q51" s="9" t="s">
        <v>2782</v>
      </c>
      <c r="R51" s="20">
        <v>111.9485</v>
      </c>
      <c r="S51" s="20">
        <v>2.52</v>
      </c>
      <c r="T51" s="20">
        <v>109.1301</v>
      </c>
      <c r="U51" s="20">
        <v>0.49380000000000002</v>
      </c>
      <c r="V51" s="21">
        <f>_xlfn.XLOOKUP(D51,'[1]Gen. Real'!$A:$A,'[1]Gen. Real'!$C:$C,"-",0)</f>
        <v>279.70130000000017</v>
      </c>
      <c r="W51" s="22"/>
      <c r="X51" s="22">
        <f>_xlfn.XLOOKUP(D51,[1]Vertimiento!$A:$A,[1]Vertimiento!$E:$E,"-",0)</f>
        <v>25.182552446666666</v>
      </c>
      <c r="Y51" s="23">
        <f t="shared" si="0"/>
        <v>8.2597199702702642E-2</v>
      </c>
      <c r="Z51" s="19" t="str">
        <f>_xlfn.XLOOKUP(D51,[1]Cmg!$I$4:$I$85,[1]Cmg!$M$4:$M$85,"----",0,1)</f>
        <v>----</v>
      </c>
      <c r="AA51" s="19" t="str">
        <f>_xlfn.XLOOKUP(D51,[1]Cmg!$A$4:$A$89,[1]Cmg!$B$4:$B$89,"----",0,1)</f>
        <v>----</v>
      </c>
      <c r="AB51" s="19" t="str">
        <f>_xlfn.XLOOKUP(D51,[1]Cmg!$E$4:$E$89,[1]Cmg!$F$4:$F$89,"----",0,1)</f>
        <v>----</v>
      </c>
      <c r="AC51" s="19" t="str">
        <f>_xlfn.XLOOKUP(D51,[1]Cmg!$O$4:$O$89,[1]Cmg!$P$4:$P$89,"----",0,1)</f>
        <v>----</v>
      </c>
      <c r="AD51" s="24" t="str">
        <f>_xlfn.XLOOKUP(D51,[1]Cmg!$S$4:$S$89,[1]Cmg!$U$4:$U$89,"----",0,1)</f>
        <v>----</v>
      </c>
      <c r="AG51" s="25">
        <f>IFERROR(SUMIFS('[1]BD Unidades'!$AH:$AH,'[1]BD Unidades'!$A:$A,'BD Centrales 2023'!$A51),"-")</f>
        <v>110.4</v>
      </c>
      <c r="AH51" s="25">
        <f>SUMIFS('[1]BD Unidades'!$AJ$3:$AJ$1424,'[1]BD Unidades'!$A$3:$A$1424,$A51)</f>
        <v>1485.415168581982</v>
      </c>
      <c r="AI51" s="25">
        <f>SUMIFS('[1]BD Unidades'!$AL$3:$AL$1424,'[1]BD Unidades'!$A$3:$A$1424,$A51)</f>
        <v>7137.3890672943362</v>
      </c>
      <c r="AJ51" s="26">
        <f t="shared" si="1"/>
        <v>0.82773409578270196</v>
      </c>
      <c r="AK51" s="27">
        <f>IFERROR(SUMIFS('[1]BD Unidades'!$AO$3:$AO$1424,'[1]BD Unidades'!$A$3:$A$1424,$A51),"-")</f>
        <v>0</v>
      </c>
      <c r="AL51" s="27">
        <f>IFERROR(SUMIFS('[1]BD Unidades'!$AQ$3:$AQ$1424,'[1]BD Unidades'!$A$3:$A$1424,$A51),"-")</f>
        <v>0</v>
      </c>
      <c r="AM51" s="27">
        <f>IFERROR(SUMIFS('[1]BD Unidades'!$AS$3:$AS$1424,'[1]BD Unidades'!$A$3:$A$1424,$A51),"-")</f>
        <v>0</v>
      </c>
      <c r="AN51" s="27">
        <f>IFERROR(SUMIFS('[1]BD Unidades'!$AU$3:$AU$1424,'[1]BD Unidades'!$A$3:$A$1424,$A51),"-")</f>
        <v>0.34060064404614626</v>
      </c>
      <c r="AO51" s="27"/>
      <c r="AP51" s="27"/>
      <c r="AQ51" s="25">
        <f>IFERROR(SUMIFS('[1]BD Unidades'!$AZ$3:$AZ$1424,'[1]BD Unidades'!$A$3:$A$1424,$A51),"-")</f>
        <v>36.952218804633667</v>
      </c>
      <c r="AR51" s="25">
        <f>IFERROR(SUMIFS('[1]BD Unidades'!$BA$3:$BA$1424,'[1]BD Unidades'!$A$3:$A$1424,$A51),"-")</f>
        <v>97.063472461281904</v>
      </c>
      <c r="AS51" s="28">
        <f>SUMIFS('[1]BD Unidades'!$BC$3:$BC$1424,'[1]BD Unidades'!$A$3:$A$1424,$A51)</f>
        <v>3.6555800267576545E-3</v>
      </c>
      <c r="AT51" s="28">
        <f>SUMIFS('[1]BD Unidades'!$BE$3:$BE$1424,'[1]BD Unidades'!$A$3:$A$1424,$A51)</f>
        <v>0.98504573704930287</v>
      </c>
      <c r="AU51" s="29">
        <f t="shared" si="2"/>
        <v>0.98144482352750262</v>
      </c>
      <c r="AV51" s="30">
        <f t="shared" si="3"/>
        <v>2.52E-2</v>
      </c>
      <c r="AW51" s="25">
        <f>IFERROR(SUMIFS('[1]BD Unidades'!$BI$3:$BI$1424,'[1]BD Unidades'!$A$3:$A$1424,$A51),"-")</f>
        <v>35.912123879719182</v>
      </c>
      <c r="AX51" s="25">
        <f>IFERROR(SUMIFS('[1]BD Unidades'!$BJ$3:$BJ$1424,'[1]BD Unidades'!$A$3:$A$1424,$A51),"-")</f>
        <v>23.101464152010067</v>
      </c>
    </row>
    <row r="52" spans="1:50" ht="14.4" x14ac:dyDescent="0.3">
      <c r="A52" s="7">
        <v>1758</v>
      </c>
      <c r="B52" s="7" t="s">
        <v>4009</v>
      </c>
      <c r="D52" s="8" t="s">
        <v>4010</v>
      </c>
      <c r="E52" s="19" t="s">
        <v>4011</v>
      </c>
      <c r="F52" s="19" t="s">
        <v>4011</v>
      </c>
      <c r="G52" s="19" t="s">
        <v>4012</v>
      </c>
      <c r="H52" s="19">
        <v>12</v>
      </c>
      <c r="I52" s="19">
        <v>2024</v>
      </c>
      <c r="J52" s="19" t="s">
        <v>211</v>
      </c>
      <c r="K52" s="19" t="s">
        <v>212</v>
      </c>
      <c r="L52" s="19" t="s">
        <v>47</v>
      </c>
      <c r="M52" s="19" t="s">
        <v>68</v>
      </c>
      <c r="N52" s="19" t="s">
        <v>68</v>
      </c>
      <c r="O52" s="19" t="s">
        <v>2324</v>
      </c>
      <c r="P52" s="19" t="s">
        <v>51</v>
      </c>
      <c r="Q52" s="9" t="s">
        <v>2955</v>
      </c>
      <c r="R52" s="20">
        <v>61.46</v>
      </c>
      <c r="S52" s="20">
        <v>2.38</v>
      </c>
      <c r="T52" s="20">
        <v>60</v>
      </c>
      <c r="U52" s="20">
        <v>0.50719999999999998</v>
      </c>
      <c r="V52" s="21">
        <f>_xlfn.XLOOKUP(D52,'[1]Gen. Real'!$A:$A,'[1]Gen. Real'!$C:$C,"-",0)</f>
        <v>137.54406999999992</v>
      </c>
      <c r="W52" s="22"/>
      <c r="X52" s="22">
        <f>_xlfn.XLOOKUP(D52,[1]Vertimiento!$A:$A,[1]Vertimiento!$E:$E,"-",0)</f>
        <v>11.584738658333332</v>
      </c>
      <c r="Y52" s="23">
        <f t="shared" si="0"/>
        <v>7.7682768088592133E-2</v>
      </c>
      <c r="Z52" s="19" t="str">
        <f>_xlfn.XLOOKUP(D52,[1]Cmg!$I$4:$I$85,[1]Cmg!$M$4:$M$85,"----",0,1)</f>
        <v>----</v>
      </c>
      <c r="AA52" s="19" t="str">
        <f>_xlfn.XLOOKUP(D52,[1]Cmg!$A$4:$A$89,[1]Cmg!$B$4:$B$89,"----",0,1)</f>
        <v>----</v>
      </c>
      <c r="AB52" s="19" t="str">
        <f>_xlfn.XLOOKUP(D52,[1]Cmg!$E$4:$E$89,[1]Cmg!$F$4:$F$89,"----",0,1)</f>
        <v>----</v>
      </c>
      <c r="AC52" s="19" t="str">
        <f>_xlfn.XLOOKUP(D52,[1]Cmg!$O$4:$O$89,[1]Cmg!$P$4:$P$89,"----",0,1)</f>
        <v>----</v>
      </c>
      <c r="AD52" s="24" t="str">
        <f>_xlfn.XLOOKUP(D52,[1]Cmg!$S$4:$S$89,[1]Cmg!$U$4:$U$89,"----",0,1)</f>
        <v>----</v>
      </c>
      <c r="AG52" s="25">
        <f>IFERROR(SUMIFS('[1]BD Unidades'!$AH:$AH,'[1]BD Unidades'!$A:$A,'BD Centrales 2023'!$A52),"-")</f>
        <v>62.4</v>
      </c>
      <c r="AH52" s="25">
        <f>SUMIFS('[1]BD Unidades'!$AJ$3:$AJ$1424,'[1]BD Unidades'!$A$3:$A$1424,$A52)</f>
        <v>7598.8337129840584</v>
      </c>
      <c r="AI52" s="25">
        <f>SUMIFS('[1]BD Unidades'!$AL$3:$AL$1424,'[1]BD Unidades'!$A$3:$A$1424,$A52)</f>
        <v>1959.0341685649203</v>
      </c>
      <c r="AJ52" s="26">
        <f t="shared" si="1"/>
        <v>0.20496560455148632</v>
      </c>
      <c r="AK52" s="27">
        <f>IFERROR(SUMIFS('[1]BD Unidades'!$AO$3:$AO$1424,'[1]BD Unidades'!$A$3:$A$1424,$A52),"-")</f>
        <v>0</v>
      </c>
      <c r="AL52" s="27">
        <f>IFERROR(SUMIFS('[1]BD Unidades'!$AQ$3:$AQ$1424,'[1]BD Unidades'!$A$3:$A$1424,$A52),"-")</f>
        <v>0</v>
      </c>
      <c r="AM52" s="27">
        <f>IFERROR(SUMIFS('[1]BD Unidades'!$AS$3:$AS$1424,'[1]BD Unidades'!$A$3:$A$1424,$A52),"-")</f>
        <v>0</v>
      </c>
      <c r="AN52" s="27">
        <f>IFERROR(SUMIFS('[1]BD Unidades'!$AU$3:$AU$1424,'[1]BD Unidades'!$A$3:$A$1424,$A52),"-")</f>
        <v>0.31385658314350801</v>
      </c>
      <c r="AO52" s="27"/>
      <c r="AP52" s="27"/>
      <c r="AQ52" s="25">
        <f>IFERROR(SUMIFS('[1]BD Unidades'!$AZ$3:$AZ$1424,'[1]BD Unidades'!$A$3:$A$1424,$A52),"-")</f>
        <v>17.029708799999998</v>
      </c>
      <c r="AR52" s="25">
        <f>IFERROR(SUMIFS('[1]BD Unidades'!$BA$3:$BA$1424,'[1]BD Unidades'!$A$3:$A$1424,$A52),"-")</f>
        <v>58.357720386357698</v>
      </c>
      <c r="AS52" s="28">
        <f>SUMIFS('[1]BD Unidades'!$BC$3:$BC$1424,'[1]BD Unidades'!$A$3:$A$1424,$A52)</f>
        <v>4.4241455404942474E-3</v>
      </c>
      <c r="AT52" s="28">
        <f>SUMIFS('[1]BD Unidades'!$BE$3:$BE$1424,'[1]BD Unidades'!$A$3:$A$1424,$A52)</f>
        <v>1.0933940774487472</v>
      </c>
      <c r="AU52" s="29">
        <f t="shared" si="2"/>
        <v>1.0885567429169996</v>
      </c>
      <c r="AV52" s="30">
        <f t="shared" si="3"/>
        <v>2.3799999999999998E-2</v>
      </c>
      <c r="AW52" s="25">
        <f>IFERROR(SUMIFS('[1]BD Unidades'!$BI$3:$BI$1424,'[1]BD Unidades'!$A$3:$A$1424,$A52),"-")</f>
        <v>16.790862129621566</v>
      </c>
      <c r="AX52" s="25">
        <f>IFERROR(SUMIFS('[1]BD Unidades'!$BJ$3:$BJ$1424,'[1]BD Unidades'!$A$3:$A$1424,$A52),"-")</f>
        <v>10.801185161534065</v>
      </c>
    </row>
    <row r="53" spans="1:50" ht="14.4" x14ac:dyDescent="0.3">
      <c r="A53" s="7">
        <v>1793</v>
      </c>
      <c r="B53" s="7" t="s">
        <v>3422</v>
      </c>
      <c r="D53" s="8" t="s">
        <v>3423</v>
      </c>
      <c r="E53" s="19" t="s">
        <v>2126</v>
      </c>
      <c r="F53" s="19" t="s">
        <v>2126</v>
      </c>
      <c r="G53" s="19" t="s">
        <v>3424</v>
      </c>
      <c r="H53" s="19">
        <v>26</v>
      </c>
      <c r="I53" s="19">
        <v>2024</v>
      </c>
      <c r="J53" s="19" t="s">
        <v>211</v>
      </c>
      <c r="K53" s="19" t="s">
        <v>212</v>
      </c>
      <c r="L53" s="19" t="s">
        <v>47</v>
      </c>
      <c r="M53" s="19" t="s">
        <v>48</v>
      </c>
      <c r="N53" s="19" t="s">
        <v>59</v>
      </c>
      <c r="O53" s="19" t="s">
        <v>807</v>
      </c>
      <c r="P53" s="19" t="s">
        <v>51</v>
      </c>
      <c r="Q53" s="9" t="s">
        <v>3426</v>
      </c>
      <c r="R53" s="20">
        <v>95.257199999999997</v>
      </c>
      <c r="S53" s="20">
        <v>0.96870000000000001</v>
      </c>
      <c r="T53" s="20">
        <v>94.334400000000002</v>
      </c>
      <c r="U53" s="20">
        <v>1.135</v>
      </c>
      <c r="V53" s="21" t="str">
        <f>_xlfn.XLOOKUP(D53,'[1]Gen. Real'!$A:$A,'[1]Gen. Real'!$C:$C,"-",0)</f>
        <v>-</v>
      </c>
      <c r="W53" s="22"/>
      <c r="X53" s="22" t="str">
        <f>_xlfn.XLOOKUP(D53,[1]Vertimiento!$A:$A,[1]Vertimiento!$E:$E,"-",0)</f>
        <v>-</v>
      </c>
      <c r="Y53" s="23" t="str">
        <f t="shared" si="0"/>
        <v>-</v>
      </c>
      <c r="Z53" s="19" t="str">
        <f>_xlfn.XLOOKUP(D53,[1]Cmg!$I$4:$I$85,[1]Cmg!$M$4:$M$85,"----",0,1)</f>
        <v>----</v>
      </c>
      <c r="AA53" s="19" t="str">
        <f>_xlfn.XLOOKUP(D53,[1]Cmg!$A$4:$A$89,[1]Cmg!$B$4:$B$89,"----",0,1)</f>
        <v>----</v>
      </c>
      <c r="AB53" s="19" t="str">
        <f>_xlfn.XLOOKUP(D53,[1]Cmg!$E$4:$E$89,[1]Cmg!$F$4:$F$89,"----",0,1)</f>
        <v>----</v>
      </c>
      <c r="AC53" s="19" t="str">
        <f>_xlfn.XLOOKUP(D53,[1]Cmg!$O$4:$O$89,[1]Cmg!$P$4:$P$89,"----",0,1)</f>
        <v>----</v>
      </c>
      <c r="AD53" s="24" t="str">
        <f>_xlfn.XLOOKUP(D53,[1]Cmg!$S$4:$S$89,[1]Cmg!$U$4:$U$89,"----",0,1)</f>
        <v>----</v>
      </c>
      <c r="AG53" s="25">
        <f>IFERROR(SUMIFS('[1]BD Unidades'!$AH:$AH,'[1]BD Unidades'!$A:$A,'BD Centrales 2023'!$A53),"-")</f>
        <v>0</v>
      </c>
      <c r="AH53" s="25">
        <f>SUMIFS('[1]BD Unidades'!$AJ$3:$AJ$1424,'[1]BD Unidades'!$A$3:$A$1424,$A53)</f>
        <v>0</v>
      </c>
      <c r="AI53" s="25">
        <f>SUMIFS('[1]BD Unidades'!$AL$3:$AL$1424,'[1]BD Unidades'!$A$3:$A$1424,$A53)</f>
        <v>0</v>
      </c>
      <c r="AJ53" s="26" t="str">
        <f t="shared" si="1"/>
        <v>-</v>
      </c>
      <c r="AK53" s="27">
        <f>IFERROR(SUMIFS('[1]BD Unidades'!$AO$3:$AO$1424,'[1]BD Unidades'!$A$3:$A$1424,$A53),"-")</f>
        <v>0</v>
      </c>
      <c r="AL53" s="27">
        <f>IFERROR(SUMIFS('[1]BD Unidades'!$AQ$3:$AQ$1424,'[1]BD Unidades'!$A$3:$A$1424,$A53),"-")</f>
        <v>0</v>
      </c>
      <c r="AM53" s="27">
        <f>IFERROR(SUMIFS('[1]BD Unidades'!$AS$3:$AS$1424,'[1]BD Unidades'!$A$3:$A$1424,$A53),"-")</f>
        <v>0</v>
      </c>
      <c r="AN53" s="27">
        <f>IFERROR(SUMIFS('[1]BD Unidades'!$AU$3:$AU$1424,'[1]BD Unidades'!$A$3:$A$1424,$A53),"-")</f>
        <v>0</v>
      </c>
      <c r="AO53" s="27"/>
      <c r="AP53" s="27"/>
      <c r="AQ53" s="25">
        <f>IFERROR(SUMIFS('[1]BD Unidades'!$AZ$3:$AZ$1424,'[1]BD Unidades'!$A$3:$A$1424,$A53),"-")</f>
        <v>0</v>
      </c>
      <c r="AR53" s="25">
        <f>IFERROR(SUMIFS('[1]BD Unidades'!$BA$3:$BA$1424,'[1]BD Unidades'!$A$3:$A$1424,$A53),"-")</f>
        <v>0</v>
      </c>
      <c r="AS53" s="28">
        <f>SUMIFS('[1]BD Unidades'!$BC$3:$BC$1424,'[1]BD Unidades'!$A$3:$A$1424,$A53)</f>
        <v>0</v>
      </c>
      <c r="AT53" s="28">
        <f>SUMIFS('[1]BD Unidades'!$BE$3:$BE$1424,'[1]BD Unidades'!$A$3:$A$1424,$A53)</f>
        <v>0</v>
      </c>
      <c r="AU53" s="29">
        <f t="shared" si="2"/>
        <v>0</v>
      </c>
      <c r="AV53" s="30">
        <f t="shared" si="3"/>
        <v>9.6869999999999994E-3</v>
      </c>
      <c r="AW53" s="25">
        <f>IFERROR(SUMIFS('[1]BD Unidades'!$BI$3:$BI$1424,'[1]BD Unidades'!$A$3:$A$1424,$A53),"-")</f>
        <v>0</v>
      </c>
      <c r="AX53" s="25">
        <f>IFERROR(SUMIFS('[1]BD Unidades'!$BJ$3:$BJ$1424,'[1]BD Unidades'!$A$3:$A$1424,$A53),"-")</f>
        <v>0</v>
      </c>
    </row>
    <row r="54" spans="1:50" ht="14.4" x14ac:dyDescent="0.3">
      <c r="A54" s="7">
        <v>1800</v>
      </c>
      <c r="B54" s="7" t="s">
        <v>3606</v>
      </c>
      <c r="D54" s="8" t="s">
        <v>3607</v>
      </c>
      <c r="E54" s="19" t="s">
        <v>3608</v>
      </c>
      <c r="F54" s="19" t="s">
        <v>3608</v>
      </c>
      <c r="G54" s="19" t="s">
        <v>3609</v>
      </c>
      <c r="H54" s="19">
        <v>14</v>
      </c>
      <c r="I54" s="19">
        <v>2024</v>
      </c>
      <c r="J54" s="19" t="s">
        <v>211</v>
      </c>
      <c r="K54" s="19" t="s">
        <v>212</v>
      </c>
      <c r="L54" s="19" t="s">
        <v>47</v>
      </c>
      <c r="M54" s="19" t="s">
        <v>68</v>
      </c>
      <c r="N54" s="19" t="s">
        <v>68</v>
      </c>
      <c r="O54" s="19" t="s">
        <v>2324</v>
      </c>
      <c r="P54" s="19" t="s">
        <v>51</v>
      </c>
      <c r="Q54" s="9" t="s">
        <v>3038</v>
      </c>
      <c r="R54" s="20">
        <v>58.8</v>
      </c>
      <c r="S54" s="20">
        <v>1.36</v>
      </c>
      <c r="T54" s="20">
        <v>58</v>
      </c>
      <c r="U54" s="20">
        <v>6.06</v>
      </c>
      <c r="V54" s="21">
        <f>_xlfn.XLOOKUP(D54,'[1]Gen. Real'!$A:$A,'[1]Gen. Real'!$C:$C,"-",0)</f>
        <v>168.38845000000006</v>
      </c>
      <c r="W54" s="22"/>
      <c r="X54" s="22">
        <f>_xlfn.XLOOKUP(D54,[1]Vertimiento!$A:$A,[1]Vertimiento!$E:$E,"-",0)</f>
        <v>13.672825037333334</v>
      </c>
      <c r="Y54" s="23">
        <f t="shared" si="0"/>
        <v>7.5100127880185344E-2</v>
      </c>
      <c r="Z54" s="19" t="str">
        <f>_xlfn.XLOOKUP(D54,[1]Cmg!$I$4:$I$85,[1]Cmg!$M$4:$M$85,"----",0,1)</f>
        <v>----</v>
      </c>
      <c r="AA54" s="19" t="str">
        <f>_xlfn.XLOOKUP(D54,[1]Cmg!$A$4:$A$89,[1]Cmg!$B$4:$B$89,"----",0,1)</f>
        <v>----</v>
      </c>
      <c r="AB54" s="19" t="str">
        <f>_xlfn.XLOOKUP(D54,[1]Cmg!$E$4:$E$89,[1]Cmg!$F$4:$F$89,"----",0,1)</f>
        <v>----</v>
      </c>
      <c r="AC54" s="19" t="str">
        <f>_xlfn.XLOOKUP(D54,[1]Cmg!$O$4:$O$89,[1]Cmg!$P$4:$P$89,"----",0,1)</f>
        <v>----</v>
      </c>
      <c r="AD54" s="24" t="str">
        <f>_xlfn.XLOOKUP(D54,[1]Cmg!$S$4:$S$89,[1]Cmg!$U$4:$U$89,"----",0,1)</f>
        <v>----</v>
      </c>
      <c r="AG54" s="25">
        <f>IFERROR(SUMIFS('[1]BD Unidades'!$AH:$AH,'[1]BD Unidades'!$A:$A,'BD Centrales 2023'!$A54),"-")</f>
        <v>58.79999999999999</v>
      </c>
      <c r="AH54" s="25">
        <f>SUMIFS('[1]BD Unidades'!$AJ$3:$AJ$1424,'[1]BD Unidades'!$A$3:$A$1424,$A54)</f>
        <v>8495.1333333333296</v>
      </c>
      <c r="AI54" s="25">
        <f>SUMIFS('[1]BD Unidades'!$AL$3:$AL$1424,'[1]BD Unidades'!$A$3:$A$1424,$A54)</f>
        <v>248.6</v>
      </c>
      <c r="AJ54" s="26">
        <f t="shared" si="1"/>
        <v>2.8431791149470871E-2</v>
      </c>
      <c r="AK54" s="27">
        <f>IFERROR(SUMIFS('[1]BD Unidades'!$AO$3:$AO$1424,'[1]BD Unidades'!$A$3:$A$1424,$A54),"-")</f>
        <v>0</v>
      </c>
      <c r="AL54" s="27">
        <f>IFERROR(SUMIFS('[1]BD Unidades'!$AQ$3:$AQ$1424,'[1]BD Unidades'!$A$3:$A$1424,$A54),"-")</f>
        <v>0</v>
      </c>
      <c r="AM54" s="27">
        <f>IFERROR(SUMIFS('[1]BD Unidades'!$AS$3:$AS$1424,'[1]BD Unidades'!$A$3:$A$1424,$A54),"-")</f>
        <v>0</v>
      </c>
      <c r="AN54" s="27">
        <f>IFERROR(SUMIFS('[1]BD Unidades'!$AU$3:$AU$1424,'[1]BD Unidades'!$A$3:$A$1424,$A54),"-")</f>
        <v>0.35984500000000003</v>
      </c>
      <c r="AO54" s="27"/>
      <c r="AP54" s="27"/>
      <c r="AQ54" s="25">
        <f>IFERROR(SUMIFS('[1]BD Unidades'!$AZ$3:$AZ$1424,'[1]BD Unidades'!$A$3:$A$1424,$A54),"-")</f>
        <v>19.681073058989668</v>
      </c>
      <c r="AR54" s="25">
        <f>IFERROR(SUMIFS('[1]BD Unidades'!$BA$3:$BA$1424,'[1]BD Unidades'!$A$3:$A$1424,$A54),"-")</f>
        <v>57.776209058677999</v>
      </c>
      <c r="AS54" s="28">
        <f>SUMIFS('[1]BD Unidades'!$BC$3:$BC$1424,'[1]BD Unidades'!$A$3:$A$1424,$A54)</f>
        <v>4.3608688350444402E-3</v>
      </c>
      <c r="AT54" s="28">
        <f>SUMIFS('[1]BD Unidades'!$BE$3:$BE$1424,'[1]BD Unidades'!$A$3:$A$1424,$A54)</f>
        <v>0.99872907153729096</v>
      </c>
      <c r="AU54" s="29">
        <f t="shared" si="2"/>
        <v>0.9943737450545711</v>
      </c>
      <c r="AV54" s="30">
        <f t="shared" si="3"/>
        <v>1.3600000000000001E-2</v>
      </c>
      <c r="AW54" s="25">
        <f>IFERROR(SUMIFS('[1]BD Unidades'!$BI$3:$BI$1424,'[1]BD Unidades'!$A$3:$A$1424,$A54),"-")</f>
        <v>19.413779585765315</v>
      </c>
      <c r="AX54" s="25">
        <f>IFERROR(SUMIFS('[1]BD Unidades'!$BJ$3:$BJ$1424,'[1]BD Unidades'!$A$3:$A$1424,$A54),"-")</f>
        <v>12.488449155992642</v>
      </c>
    </row>
    <row r="55" spans="1:50" ht="14.4" x14ac:dyDescent="0.3">
      <c r="A55" s="7">
        <v>1815</v>
      </c>
      <c r="B55" s="7" t="s">
        <v>4024</v>
      </c>
      <c r="D55" s="8" t="s">
        <v>4025</v>
      </c>
      <c r="E55" s="19" t="s">
        <v>2126</v>
      </c>
      <c r="F55" s="19" t="s">
        <v>4026</v>
      </c>
      <c r="G55" s="19" t="s">
        <v>4027</v>
      </c>
      <c r="H55" s="19">
        <v>32</v>
      </c>
      <c r="I55" s="19">
        <v>2024</v>
      </c>
      <c r="J55" s="19" t="s">
        <v>211</v>
      </c>
      <c r="K55" s="19" t="s">
        <v>212</v>
      </c>
      <c r="L55" s="19" t="s">
        <v>47</v>
      </c>
      <c r="M55" s="19" t="s">
        <v>82</v>
      </c>
      <c r="N55" s="19" t="s">
        <v>83</v>
      </c>
      <c r="O55" s="19" t="s">
        <v>4029</v>
      </c>
      <c r="P55" s="19" t="s">
        <v>51</v>
      </c>
      <c r="Q55" s="9" t="s">
        <v>4030</v>
      </c>
      <c r="R55" s="20">
        <v>160</v>
      </c>
      <c r="S55" s="20">
        <v>1.9631000000000001</v>
      </c>
      <c r="T55" s="20">
        <v>156.85900000000001</v>
      </c>
      <c r="U55" s="20">
        <v>0.5</v>
      </c>
      <c r="V55" s="21">
        <f>_xlfn.XLOOKUP(D55,'[1]Gen. Real'!$A:$A,'[1]Gen. Real'!$C:$C,"-",0)</f>
        <v>332.16395000000034</v>
      </c>
      <c r="W55" s="22"/>
      <c r="X55" s="22">
        <f>_xlfn.XLOOKUP(D55,[1]Vertimiento!$A:$A,[1]Vertimiento!$E:$E,"-",0)</f>
        <v>51.615909466666658</v>
      </c>
      <c r="Y55" s="23">
        <f t="shared" si="0"/>
        <v>0.13449353371069681</v>
      </c>
      <c r="Z55" s="19" t="str">
        <f>_xlfn.XLOOKUP(D55,[1]Cmg!$I$4:$I$85,[1]Cmg!$M$4:$M$85,"----",0,1)</f>
        <v>----</v>
      </c>
      <c r="AA55" s="19" t="str">
        <f>_xlfn.XLOOKUP(D55,[1]Cmg!$A$4:$A$89,[1]Cmg!$B$4:$B$89,"----",0,1)</f>
        <v>----</v>
      </c>
      <c r="AB55" s="19" t="str">
        <f>_xlfn.XLOOKUP(D55,[1]Cmg!$E$4:$E$89,[1]Cmg!$F$4:$F$89,"----",0,1)</f>
        <v>----</v>
      </c>
      <c r="AC55" s="19" t="str">
        <f>_xlfn.XLOOKUP(D55,[1]Cmg!$O$4:$O$89,[1]Cmg!$P$4:$P$89,"----",0,1)</f>
        <v>----</v>
      </c>
      <c r="AD55" s="24" t="str">
        <f>_xlfn.XLOOKUP(D55,[1]Cmg!$S$4:$S$89,[1]Cmg!$U$4:$U$89,"----",0,1)</f>
        <v>----</v>
      </c>
      <c r="AG55" s="25">
        <f>IFERROR(SUMIFS('[1]BD Unidades'!$AH:$AH,'[1]BD Unidades'!$A:$A,'BD Centrales 2023'!$A55),"-")</f>
        <v>160</v>
      </c>
      <c r="AH55" s="25">
        <f>SUMIFS('[1]BD Unidades'!$AJ$3:$AJ$1424,'[1]BD Unidades'!$A$3:$A$1424,$A55)</f>
        <v>4831.9833333333299</v>
      </c>
      <c r="AI55" s="25">
        <f>SUMIFS('[1]BD Unidades'!$AL$3:$AL$1424,'[1]BD Unidades'!$A$3:$A$1424,$A55)</f>
        <v>3558.2166666666699</v>
      </c>
      <c r="AJ55" s="26">
        <f t="shared" si="1"/>
        <v>0.42409199621781002</v>
      </c>
      <c r="AK55" s="27">
        <f>IFERROR(SUMIFS('[1]BD Unidades'!$AO$3:$AO$1424,'[1]BD Unidades'!$A$3:$A$1424,$A55),"-")</f>
        <v>0</v>
      </c>
      <c r="AL55" s="27">
        <f>IFERROR(SUMIFS('[1]BD Unidades'!$AQ$3:$AQ$1424,'[1]BD Unidades'!$A$3:$A$1424,$A55),"-")</f>
        <v>0</v>
      </c>
      <c r="AM55" s="27">
        <f>IFERROR(SUMIFS('[1]BD Unidades'!$AS$3:$AS$1424,'[1]BD Unidades'!$A$3:$A$1424,$A55),"-")</f>
        <v>0</v>
      </c>
      <c r="AN55" s="27">
        <f>IFERROR(SUMIFS('[1]BD Unidades'!$AU$3:$AU$1424,'[1]BD Unidades'!$A$3:$A$1424,$A55),"-")</f>
        <v>0</v>
      </c>
      <c r="AO55" s="27"/>
      <c r="AP55" s="27"/>
      <c r="AQ55" s="25">
        <f>IFERROR(SUMIFS('[1]BD Unidades'!$AZ$3:$AZ$1424,'[1]BD Unidades'!$A$3:$A$1424,$A55),"-")</f>
        <v>0</v>
      </c>
      <c r="AR55" s="25">
        <f>IFERROR(SUMIFS('[1]BD Unidades'!$BA$3:$BA$1424,'[1]BD Unidades'!$A$3:$A$1424,$A55),"-")</f>
        <v>149.80681926533299</v>
      </c>
      <c r="AS55" s="28">
        <f>SUMIFS('[1]BD Unidades'!$BC$3:$BC$1424,'[1]BD Unidades'!$A$3:$A$1424,$A55)</f>
        <v>0</v>
      </c>
      <c r="AT55" s="28">
        <f>SUMIFS('[1]BD Unidades'!$BE$3:$BE$1424,'[1]BD Unidades'!$A$3:$A$1424,$A55)</f>
        <v>0</v>
      </c>
      <c r="AU55" s="29">
        <f t="shared" si="2"/>
        <v>0</v>
      </c>
      <c r="AV55" s="30">
        <f t="shared" si="3"/>
        <v>1.9630999999999999E-2</v>
      </c>
      <c r="AW55" s="25">
        <f>IFERROR(SUMIFS('[1]BD Unidades'!$BI$3:$BI$1424,'[1]BD Unidades'!$A$3:$A$1424,$A55),"-")</f>
        <v>40.769970844993075</v>
      </c>
      <c r="AX55" s="25">
        <f>IFERROR(SUMIFS('[1]BD Unidades'!$BJ$3:$BJ$1424,'[1]BD Unidades'!$A$3:$A$1424,$A55),"-")</f>
        <v>24.500827727543076</v>
      </c>
    </row>
    <row r="56" spans="1:50" ht="14.4" x14ac:dyDescent="0.3">
      <c r="A56" s="7">
        <v>1819</v>
      </c>
      <c r="B56" s="7" t="s">
        <v>3600</v>
      </c>
      <c r="D56" s="8" t="s">
        <v>3601</v>
      </c>
      <c r="E56" s="19" t="s">
        <v>2126</v>
      </c>
      <c r="F56" s="19" t="s">
        <v>3602</v>
      </c>
      <c r="G56" s="19" t="s">
        <v>3603</v>
      </c>
      <c r="H56" s="19" t="s">
        <v>397</v>
      </c>
      <c r="I56" s="19">
        <v>2024</v>
      </c>
      <c r="J56" s="19" t="s">
        <v>211</v>
      </c>
      <c r="K56" s="19" t="s">
        <v>212</v>
      </c>
      <c r="L56" s="19" t="s">
        <v>47</v>
      </c>
      <c r="M56" s="19" t="s">
        <v>48</v>
      </c>
      <c r="N56" s="19" t="s">
        <v>48</v>
      </c>
      <c r="O56" s="19" t="s">
        <v>48</v>
      </c>
      <c r="P56" s="19" t="s">
        <v>51</v>
      </c>
      <c r="Q56" s="9" t="s">
        <v>3605</v>
      </c>
      <c r="R56" s="20">
        <v>160</v>
      </c>
      <c r="S56" s="20">
        <v>1.868125</v>
      </c>
      <c r="T56" s="20">
        <v>157.011</v>
      </c>
      <c r="U56" s="20">
        <v>0.69</v>
      </c>
      <c r="V56" s="21">
        <f>_xlfn.XLOOKUP(D56,'[1]Gen. Real'!$A:$A,'[1]Gen. Real'!$C:$C,"-",0)</f>
        <v>293.28734999999995</v>
      </c>
      <c r="W56" s="22"/>
      <c r="X56" s="22">
        <f>_xlfn.XLOOKUP(D56,[1]Vertimiento!$A:$A,[1]Vertimiento!$E:$E,"-",0)</f>
        <v>89.719018533333326</v>
      </c>
      <c r="Y56" s="23">
        <f t="shared" si="0"/>
        <v>0.23424941699246191</v>
      </c>
      <c r="Z56" s="19" t="str">
        <f>_xlfn.XLOOKUP(D56,[1]Cmg!$I$4:$I$85,[1]Cmg!$M$4:$M$85,"----",0,1)</f>
        <v>----</v>
      </c>
      <c r="AA56" s="19" t="str">
        <f>_xlfn.XLOOKUP(D56,[1]Cmg!$A$4:$A$89,[1]Cmg!$B$4:$B$89,"----",0,1)</f>
        <v>----</v>
      </c>
      <c r="AB56" s="19" t="str">
        <f>_xlfn.XLOOKUP(D56,[1]Cmg!$E$4:$E$89,[1]Cmg!$F$4:$F$89,"----",0,1)</f>
        <v>----</v>
      </c>
      <c r="AC56" s="19" t="str">
        <f>_xlfn.XLOOKUP(D56,[1]Cmg!$O$4:$O$89,[1]Cmg!$P$4:$P$89,"----",0,1)</f>
        <v>----</v>
      </c>
      <c r="AD56" s="24" t="str">
        <f>_xlfn.XLOOKUP(D56,[1]Cmg!$S$4:$S$89,[1]Cmg!$U$4:$U$89,"----",0,1)</f>
        <v>----</v>
      </c>
      <c r="AG56" s="25">
        <f>IFERROR(SUMIFS('[1]BD Unidades'!$AH:$AH,'[1]BD Unidades'!$A:$A,'BD Centrales 2023'!$A56),"-")</f>
        <v>160</v>
      </c>
      <c r="AH56" s="25">
        <f>SUMIFS('[1]BD Unidades'!$AJ$3:$AJ$1424,'[1]BD Unidades'!$A$3:$A$1424,$A56)</f>
        <v>6126.25</v>
      </c>
      <c r="AI56" s="25">
        <f>SUMIFS('[1]BD Unidades'!$AL$3:$AL$1424,'[1]BD Unidades'!$A$3:$A$1424,$A56)</f>
        <v>220.55</v>
      </c>
      <c r="AJ56" s="26">
        <f t="shared" si="1"/>
        <v>3.4749795172370326E-2</v>
      </c>
      <c r="AK56" s="27">
        <f>IFERROR(SUMIFS('[1]BD Unidades'!$AO$3:$AO$1424,'[1]BD Unidades'!$A$3:$A$1424,$A56),"-")</f>
        <v>0</v>
      </c>
      <c r="AL56" s="27">
        <f>IFERROR(SUMIFS('[1]BD Unidades'!$AQ$3:$AQ$1424,'[1]BD Unidades'!$A$3:$A$1424,$A56),"-")</f>
        <v>0</v>
      </c>
      <c r="AM56" s="27">
        <f>IFERROR(SUMIFS('[1]BD Unidades'!$AS$3:$AS$1424,'[1]BD Unidades'!$A$3:$A$1424,$A56),"-")</f>
        <v>0</v>
      </c>
      <c r="AN56" s="27">
        <f>IFERROR(SUMIFS('[1]BD Unidades'!$AU$3:$AU$1424,'[1]BD Unidades'!$A$3:$A$1424,$A56),"-")</f>
        <v>0</v>
      </c>
      <c r="AO56" s="27"/>
      <c r="AP56" s="27"/>
      <c r="AQ56" s="25">
        <f>IFERROR(SUMIFS('[1]BD Unidades'!$AZ$3:$AZ$1424,'[1]BD Unidades'!$A$3:$A$1424,$A56),"-")</f>
        <v>45.420215991214626</v>
      </c>
      <c r="AR56" s="25">
        <f>IFERROR(SUMIFS('[1]BD Unidades'!$BA$3:$BA$1424,'[1]BD Unidades'!$A$3:$A$1424,$A56),"-")</f>
        <v>159.80679239931899</v>
      </c>
      <c r="AS56" s="28">
        <f>SUMIFS('[1]BD Unidades'!$BC$3:$BC$1424,'[1]BD Unidades'!$A$3:$A$1424,$A56)</f>
        <v>5.3359999999999996E-3</v>
      </c>
      <c r="AT56" s="28">
        <f>SUMIFS('[1]BD Unidades'!$BE$3:$BE$1424,'[1]BD Unidades'!$A$3:$A$1424,$A56)</f>
        <v>0.99888318112633212</v>
      </c>
      <c r="AU56" s="29">
        <f t="shared" si="2"/>
        <v>0.99355314047184196</v>
      </c>
      <c r="AV56" s="30">
        <f t="shared" si="3"/>
        <v>1.868125E-2</v>
      </c>
      <c r="AW56" s="25">
        <f>IFERROR(SUMIFS('[1]BD Unidades'!$BI$3:$BI$1424,'[1]BD Unidades'!$A$3:$A$1424,$A56),"-")</f>
        <v>33.574339197654574</v>
      </c>
      <c r="AX56" s="25">
        <f>IFERROR(SUMIFS('[1]BD Unidades'!$BJ$3:$BJ$1424,'[1]BD Unidades'!$A$3:$A$1424,$A56),"-")</f>
        <v>21.597619678519237</v>
      </c>
    </row>
    <row r="57" spans="1:50" ht="14.4" x14ac:dyDescent="0.3">
      <c r="A57" s="7">
        <v>1845</v>
      </c>
      <c r="B57" s="7" t="s">
        <v>3342</v>
      </c>
      <c r="D57" s="8" t="s">
        <v>3343</v>
      </c>
      <c r="E57" s="19" t="s">
        <v>3344</v>
      </c>
      <c r="F57" s="19" t="s">
        <v>3344</v>
      </c>
      <c r="G57" s="19" t="s">
        <v>3345</v>
      </c>
      <c r="H57" s="19">
        <v>15</v>
      </c>
      <c r="I57" s="19">
        <v>2024</v>
      </c>
      <c r="J57" s="19" t="s">
        <v>211</v>
      </c>
      <c r="K57" s="19" t="s">
        <v>212</v>
      </c>
      <c r="L57" s="19" t="s">
        <v>47</v>
      </c>
      <c r="M57" s="19" t="s">
        <v>68</v>
      </c>
      <c r="N57" s="19" t="s">
        <v>68</v>
      </c>
      <c r="O57" s="19" t="s">
        <v>2324</v>
      </c>
      <c r="P57" s="19" t="s">
        <v>51</v>
      </c>
      <c r="Q57" s="9" t="s">
        <v>3347</v>
      </c>
      <c r="R57" s="20">
        <v>65.709999999999994</v>
      </c>
      <c r="S57" s="20">
        <v>4.21</v>
      </c>
      <c r="T57" s="20">
        <v>62.945</v>
      </c>
      <c r="U57" s="20">
        <v>0.4299</v>
      </c>
      <c r="V57" s="21">
        <f>_xlfn.XLOOKUP(D57,'[1]Gen. Real'!$A:$A,'[1]Gen. Real'!$C:$C,"-",0)</f>
        <v>153.49010999999999</v>
      </c>
      <c r="W57" s="22"/>
      <c r="X57" s="22">
        <f>_xlfn.XLOOKUP(D57,[1]Vertimiento!$A:$A,[1]Vertimiento!$E:$E,"-",0)</f>
        <v>39.968653103333338</v>
      </c>
      <c r="Y57" s="23">
        <f t="shared" si="0"/>
        <v>0.20660037551250462</v>
      </c>
      <c r="Z57" s="19" t="str">
        <f>_xlfn.XLOOKUP(D57,[1]Cmg!$I$4:$I$85,[1]Cmg!$M$4:$M$85,"----",0,1)</f>
        <v>----</v>
      </c>
      <c r="AA57" s="19" t="str">
        <f>_xlfn.XLOOKUP(D57,[1]Cmg!$A$4:$A$89,[1]Cmg!$B$4:$B$89,"----",0,1)</f>
        <v>----</v>
      </c>
      <c r="AB57" s="19" t="str">
        <f>_xlfn.XLOOKUP(D57,[1]Cmg!$E$4:$E$89,[1]Cmg!$F$4:$F$89,"----",0,1)</f>
        <v>----</v>
      </c>
      <c r="AC57" s="19" t="str">
        <f>_xlfn.XLOOKUP(D57,[1]Cmg!$O$4:$O$89,[1]Cmg!$P$4:$P$89,"----",0,1)</f>
        <v>----</v>
      </c>
      <c r="AD57" s="24" t="str">
        <f>_xlfn.XLOOKUP(D57,[1]Cmg!$S$4:$S$89,[1]Cmg!$U$4:$U$89,"----",0,1)</f>
        <v>----</v>
      </c>
      <c r="AG57" s="25">
        <f>IFERROR(SUMIFS('[1]BD Unidades'!$AH:$AH,'[1]BD Unidades'!$A:$A,'BD Centrales 2023'!$A57),"-")</f>
        <v>65.709999999999994</v>
      </c>
      <c r="AH57" s="25">
        <f>SUMIFS('[1]BD Unidades'!$AJ$3:$AJ$1424,'[1]BD Unidades'!$A$3:$A$1424,$A57)</f>
        <v>4920.25</v>
      </c>
      <c r="AI57" s="25">
        <f>SUMIFS('[1]BD Unidades'!$AL$3:$AL$1424,'[1]BD Unidades'!$A$3:$A$1424,$A57)</f>
        <v>1422.68333333333</v>
      </c>
      <c r="AJ57" s="26">
        <f t="shared" si="1"/>
        <v>0.22429422769696419</v>
      </c>
      <c r="AK57" s="27">
        <f>IFERROR(SUMIFS('[1]BD Unidades'!$AO$3:$AO$1424,'[1]BD Unidades'!$A$3:$A$1424,$A57),"-")</f>
        <v>0</v>
      </c>
      <c r="AL57" s="27">
        <f>IFERROR(SUMIFS('[1]BD Unidades'!$AQ$3:$AQ$1424,'[1]BD Unidades'!$A$3:$A$1424,$A57),"-")</f>
        <v>0</v>
      </c>
      <c r="AM57" s="27">
        <f>IFERROR(SUMIFS('[1]BD Unidades'!$AS$3:$AS$1424,'[1]BD Unidades'!$A$3:$A$1424,$A57),"-")</f>
        <v>0</v>
      </c>
      <c r="AN57" s="27">
        <f>IFERROR(SUMIFS('[1]BD Unidades'!$AU$3:$AU$1424,'[1]BD Unidades'!$A$3:$A$1424,$A57),"-")</f>
        <v>0</v>
      </c>
      <c r="AO57" s="27"/>
      <c r="AP57" s="27"/>
      <c r="AQ57" s="25">
        <f>IFERROR(SUMIFS('[1]BD Unidades'!$AZ$3:$AZ$1424,'[1]BD Unidades'!$A$3:$A$1424,$A57),"-")</f>
        <v>21.993933855547809</v>
      </c>
      <c r="AR57" s="25">
        <f>IFERROR(SUMIFS('[1]BD Unidades'!$BA$3:$BA$1424,'[1]BD Unidades'!$A$3:$A$1424,$A57),"-")</f>
        <v>64.645569794206594</v>
      </c>
      <c r="AS57" s="28">
        <f>SUMIFS('[1]BD Unidades'!$BC$3:$BC$1424,'[1]BD Unidades'!$A$3:$A$1424,$A57)</f>
        <v>5.3359999999999996E-3</v>
      </c>
      <c r="AT57" s="28">
        <f>SUMIFS('[1]BD Unidades'!$BE$3:$BE$1424,'[1]BD Unidades'!$A$3:$A$1424,$A57)</f>
        <v>0.98874809741248093</v>
      </c>
      <c r="AU57" s="29">
        <f t="shared" si="2"/>
        <v>0.98347213756468788</v>
      </c>
      <c r="AV57" s="30">
        <f t="shared" si="3"/>
        <v>4.2099999999999999E-2</v>
      </c>
      <c r="AW57" s="25">
        <f>IFERROR(SUMIFS('[1]BD Unidades'!$BI$3:$BI$1424,'[1]BD Unidades'!$A$3:$A$1424,$A57),"-")</f>
        <v>15.497260417950459</v>
      </c>
      <c r="AX57" s="25">
        <f>IFERROR(SUMIFS('[1]BD Unidades'!$BJ$3:$BJ$1424,'[1]BD Unidades'!$A$3:$A$1424,$A57),"-")</f>
        <v>9.9690401826060562</v>
      </c>
    </row>
    <row r="58" spans="1:50" ht="14.4" x14ac:dyDescent="0.3">
      <c r="A58" s="7">
        <v>1865</v>
      </c>
      <c r="B58" s="7" t="s">
        <v>4195</v>
      </c>
      <c r="D58" s="8" t="s">
        <v>4196</v>
      </c>
      <c r="E58" s="19" t="s">
        <v>4197</v>
      </c>
      <c r="F58" s="19" t="s">
        <v>4197</v>
      </c>
      <c r="G58" s="19" t="s">
        <v>4198</v>
      </c>
      <c r="H58" s="19">
        <v>3</v>
      </c>
      <c r="I58" s="19">
        <v>2024</v>
      </c>
      <c r="J58" s="19" t="s">
        <v>211</v>
      </c>
      <c r="K58" s="19" t="s">
        <v>212</v>
      </c>
      <c r="L58" s="19" t="s">
        <v>47</v>
      </c>
      <c r="M58" s="19" t="s">
        <v>3249</v>
      </c>
      <c r="N58" s="19" t="s">
        <v>3250</v>
      </c>
      <c r="O58" s="19" t="s">
        <v>3251</v>
      </c>
      <c r="P58" s="19" t="s">
        <v>51</v>
      </c>
      <c r="Q58" s="9" t="s">
        <v>4200</v>
      </c>
      <c r="R58" s="20" t="s">
        <v>397</v>
      </c>
      <c r="S58" s="20">
        <v>0.3</v>
      </c>
      <c r="T58" s="20">
        <v>10.35</v>
      </c>
      <c r="U58" s="20" t="s">
        <v>397</v>
      </c>
      <c r="V58" s="21" t="str">
        <f>_xlfn.XLOOKUP(D58,'[1]Gen. Real'!$A:$A,'[1]Gen. Real'!$C:$C,"-",0)</f>
        <v>-</v>
      </c>
      <c r="W58" s="22"/>
      <c r="X58" s="22" t="str">
        <f>_xlfn.XLOOKUP(D58,[1]Vertimiento!$A:$A,[1]Vertimiento!$E:$E,"-",0)</f>
        <v>-</v>
      </c>
      <c r="Y58" s="23" t="str">
        <f t="shared" si="0"/>
        <v>-</v>
      </c>
      <c r="Z58" s="19" t="str">
        <f>_xlfn.XLOOKUP(D58,[1]Cmg!$I$4:$I$85,[1]Cmg!$M$4:$M$85,"----",0,1)</f>
        <v>----</v>
      </c>
      <c r="AA58" s="19" t="str">
        <f>_xlfn.XLOOKUP(D58,[1]Cmg!$A$4:$A$89,[1]Cmg!$B$4:$B$89,"----",0,1)</f>
        <v>----</v>
      </c>
      <c r="AB58" s="19" t="str">
        <f>_xlfn.XLOOKUP(D58,[1]Cmg!$E$4:$E$89,[1]Cmg!$F$4:$F$89,"----",0,1)</f>
        <v>----</v>
      </c>
      <c r="AC58" s="19" t="str">
        <f>_xlfn.XLOOKUP(D58,[1]Cmg!$O$4:$O$89,[1]Cmg!$P$4:$P$89,"----",0,1)</f>
        <v>----</v>
      </c>
      <c r="AD58" s="24" t="str">
        <f>_xlfn.XLOOKUP(D58,[1]Cmg!$S$4:$S$89,[1]Cmg!$U$4:$U$89,"----",0,1)</f>
        <v>----</v>
      </c>
      <c r="AG58" s="25">
        <f>IFERROR(SUMIFS('[1]BD Unidades'!$AH:$AH,'[1]BD Unidades'!$A:$A,'BD Centrales 2023'!$A58),"-")</f>
        <v>0</v>
      </c>
      <c r="AH58" s="25">
        <f>SUMIFS('[1]BD Unidades'!$AJ$3:$AJ$1424,'[1]BD Unidades'!$A$3:$A$1424,$A58)</f>
        <v>0</v>
      </c>
      <c r="AI58" s="25">
        <f>SUMIFS('[1]BD Unidades'!$AL$3:$AL$1424,'[1]BD Unidades'!$A$3:$A$1424,$A58)</f>
        <v>0</v>
      </c>
      <c r="AJ58" s="26" t="str">
        <f t="shared" si="1"/>
        <v>-</v>
      </c>
      <c r="AK58" s="27">
        <f>IFERROR(SUMIFS('[1]BD Unidades'!$AO$3:$AO$1424,'[1]BD Unidades'!$A$3:$A$1424,$A58),"-")</f>
        <v>0</v>
      </c>
      <c r="AL58" s="27">
        <f>IFERROR(SUMIFS('[1]BD Unidades'!$AQ$3:$AQ$1424,'[1]BD Unidades'!$A$3:$A$1424,$A58),"-")</f>
        <v>0</v>
      </c>
      <c r="AM58" s="27">
        <f>IFERROR(SUMIFS('[1]BD Unidades'!$AS$3:$AS$1424,'[1]BD Unidades'!$A$3:$A$1424,$A58),"-")</f>
        <v>0</v>
      </c>
      <c r="AN58" s="27">
        <f>IFERROR(SUMIFS('[1]BD Unidades'!$AU$3:$AU$1424,'[1]BD Unidades'!$A$3:$A$1424,$A58),"-")</f>
        <v>0</v>
      </c>
      <c r="AO58" s="27"/>
      <c r="AP58" s="27"/>
      <c r="AQ58" s="25">
        <f>IFERROR(SUMIFS('[1]BD Unidades'!$AZ$3:$AZ$1424,'[1]BD Unidades'!$A$3:$A$1424,$A58),"-")</f>
        <v>0</v>
      </c>
      <c r="AR58" s="25">
        <f>IFERROR(SUMIFS('[1]BD Unidades'!$BA$3:$BA$1424,'[1]BD Unidades'!$A$3:$A$1424,$A58),"-")</f>
        <v>0</v>
      </c>
      <c r="AS58" s="28">
        <f>SUMIFS('[1]BD Unidades'!$BC$3:$BC$1424,'[1]BD Unidades'!$A$3:$A$1424,$A58)</f>
        <v>0</v>
      </c>
      <c r="AT58" s="28">
        <f>SUMIFS('[1]BD Unidades'!$BE$3:$BE$1424,'[1]BD Unidades'!$A$3:$A$1424,$A58)</f>
        <v>0</v>
      </c>
      <c r="AU58" s="29">
        <f t="shared" si="2"/>
        <v>0</v>
      </c>
      <c r="AV58" s="30">
        <f t="shared" si="3"/>
        <v>3.0000000000000001E-3</v>
      </c>
      <c r="AW58" s="25">
        <f>IFERROR(SUMIFS('[1]BD Unidades'!$BI$3:$BI$1424,'[1]BD Unidades'!$A$3:$A$1424,$A58),"-")</f>
        <v>0</v>
      </c>
      <c r="AX58" s="25">
        <f>IFERROR(SUMIFS('[1]BD Unidades'!$BJ$3:$BJ$1424,'[1]BD Unidades'!$A$3:$A$1424,$A58),"-")</f>
        <v>0</v>
      </c>
    </row>
    <row r="59" spans="1:50" ht="14.4" x14ac:dyDescent="0.3">
      <c r="A59" s="7">
        <v>1995</v>
      </c>
      <c r="B59" s="7" t="s">
        <v>2877</v>
      </c>
      <c r="D59" s="8" t="s">
        <v>2878</v>
      </c>
      <c r="E59" s="19" t="s">
        <v>2879</v>
      </c>
      <c r="F59" s="19" t="s">
        <v>2879</v>
      </c>
      <c r="G59" s="19" t="s">
        <v>2880</v>
      </c>
      <c r="H59" s="19">
        <v>29</v>
      </c>
      <c r="I59" s="19">
        <v>2024</v>
      </c>
      <c r="J59" s="19" t="s">
        <v>211</v>
      </c>
      <c r="K59" s="19" t="s">
        <v>212</v>
      </c>
      <c r="L59" s="19" t="s">
        <v>47</v>
      </c>
      <c r="M59" s="19" t="s">
        <v>497</v>
      </c>
      <c r="N59" s="19" t="s">
        <v>579</v>
      </c>
      <c r="O59" s="19" t="s">
        <v>2882</v>
      </c>
      <c r="P59" s="19" t="s">
        <v>51</v>
      </c>
      <c r="Q59" s="9" t="s">
        <v>2883</v>
      </c>
      <c r="R59" s="20">
        <v>165.8115</v>
      </c>
      <c r="S59" s="20">
        <v>0.44019799999999998</v>
      </c>
      <c r="T59" s="20">
        <v>160.29400000000001</v>
      </c>
      <c r="U59" s="20">
        <v>0</v>
      </c>
      <c r="V59" s="21">
        <f>_xlfn.XLOOKUP(D59,'[1]Gen. Real'!$A:$A,'[1]Gen. Real'!$C:$C,"-",0)</f>
        <v>220.08207999999996</v>
      </c>
      <c r="W59" s="22"/>
      <c r="X59" s="22">
        <f>_xlfn.XLOOKUP(D59,[1]Vertimiento!$A:$A,[1]Vertimiento!$E:$E,"-",0)</f>
        <v>79.304668049999975</v>
      </c>
      <c r="Y59" s="23">
        <f t="shared" si="0"/>
        <v>0.26489037529729098</v>
      </c>
      <c r="Z59" s="19" t="str">
        <f>_xlfn.XLOOKUP(D59,[1]Cmg!$I$4:$I$85,[1]Cmg!$M$4:$M$85,"----",0,1)</f>
        <v>----</v>
      </c>
      <c r="AA59" s="19" t="str">
        <f>_xlfn.XLOOKUP(D59,[1]Cmg!$A$4:$A$89,[1]Cmg!$B$4:$B$89,"----",0,1)</f>
        <v>----</v>
      </c>
      <c r="AB59" s="19" t="str">
        <f>_xlfn.XLOOKUP(D59,[1]Cmg!$E$4:$E$89,[1]Cmg!$F$4:$F$89,"----",0,1)</f>
        <v>----</v>
      </c>
      <c r="AC59" s="19" t="str">
        <f>_xlfn.XLOOKUP(D59,[1]Cmg!$O$4:$O$89,[1]Cmg!$P$4:$P$89,"----",0,1)</f>
        <v>----</v>
      </c>
      <c r="AD59" s="24" t="str">
        <f>_xlfn.XLOOKUP(D59,[1]Cmg!$S$4:$S$89,[1]Cmg!$U$4:$U$89,"----",0,1)</f>
        <v>----</v>
      </c>
      <c r="AG59" s="25">
        <f>IFERROR(SUMIFS('[1]BD Unidades'!$AH:$AH,'[1]BD Unidades'!$A:$A,'BD Centrales 2023'!$A59),"-")</f>
        <v>161.56812499999998</v>
      </c>
      <c r="AH59" s="25">
        <f>SUMIFS('[1]BD Unidades'!$AJ$3:$AJ$1424,'[1]BD Unidades'!$A$3:$A$1424,$A59)</f>
        <v>2159</v>
      </c>
      <c r="AI59" s="25">
        <f>SUMIFS('[1]BD Unidades'!$AL$3:$AL$1424,'[1]BD Unidades'!$A$3:$A$1424,$A59)</f>
        <v>429.43333333333294</v>
      </c>
      <c r="AJ59" s="26">
        <f t="shared" si="1"/>
        <v>0.16590473001686978</v>
      </c>
      <c r="AK59" s="27">
        <f>IFERROR(SUMIFS('[1]BD Unidades'!$AO$3:$AO$1424,'[1]BD Unidades'!$A$3:$A$1424,$A59),"-")</f>
        <v>0</v>
      </c>
      <c r="AL59" s="27">
        <f>IFERROR(SUMIFS('[1]BD Unidades'!$AQ$3:$AQ$1424,'[1]BD Unidades'!$A$3:$A$1424,$A59),"-")</f>
        <v>0</v>
      </c>
      <c r="AM59" s="27">
        <f>IFERROR(SUMIFS('[1]BD Unidades'!$AS$3:$AS$1424,'[1]BD Unidades'!$A$3:$A$1424,$A59),"-")</f>
        <v>0</v>
      </c>
      <c r="AN59" s="27">
        <f>IFERROR(SUMIFS('[1]BD Unidades'!$AU$3:$AU$1424,'[1]BD Unidades'!$A$3:$A$1424,$A59),"-")</f>
        <v>0</v>
      </c>
      <c r="AO59" s="27"/>
      <c r="AP59" s="27"/>
      <c r="AQ59" s="25">
        <f>IFERROR(SUMIFS('[1]BD Unidades'!$AZ$3:$AZ$1424,'[1]BD Unidades'!$A$3:$A$1424,$A59),"-")</f>
        <v>43.977575570468431</v>
      </c>
      <c r="AR59" s="25">
        <f>IFERROR(SUMIFS('[1]BD Unidades'!$BA$3:$BA$1424,'[1]BD Unidades'!$A$3:$A$1424,$A59),"-")</f>
        <v>161.56988616022599</v>
      </c>
      <c r="AS59" s="28">
        <f>SUMIFS('[1]BD Unidades'!$BC$3:$BC$1424,'[1]BD Unidades'!$A$3:$A$1424,$A59)</f>
        <v>5.3359999999999996E-3</v>
      </c>
      <c r="AT59" s="28">
        <f>SUMIFS('[1]BD Unidades'!$BE$3:$BE$1424,'[1]BD Unidades'!$A$3:$A$1424,$A59)</f>
        <v>1</v>
      </c>
      <c r="AU59" s="29">
        <f t="shared" si="2"/>
        <v>0.99466399999999999</v>
      </c>
      <c r="AV59" s="30">
        <f t="shared" si="3"/>
        <v>4.4019799999999998E-3</v>
      </c>
      <c r="AW59" s="25">
        <f>IFERROR(SUMIFS('[1]BD Unidades'!$BI$3:$BI$1424,'[1]BD Unidades'!$A$3:$A$1424,$A59),"-")</f>
        <v>12.645416496032359</v>
      </c>
      <c r="AX59" s="25">
        <f>IFERROR(SUMIFS('[1]BD Unidades'!$BJ$3:$BJ$1424,'[1]BD Unidades'!$A$3:$A$1424,$A59),"-")</f>
        <v>8.1345129251824293</v>
      </c>
    </row>
    <row r="60" spans="1:50" ht="14.4" x14ac:dyDescent="0.3">
      <c r="A60" s="7">
        <v>2023</v>
      </c>
      <c r="B60" s="7" t="s">
        <v>3410</v>
      </c>
      <c r="D60" s="8" t="s">
        <v>3411</v>
      </c>
      <c r="E60" s="19" t="s">
        <v>3412</v>
      </c>
      <c r="F60" s="19" t="s">
        <v>3412</v>
      </c>
      <c r="G60" s="19" t="s">
        <v>3413</v>
      </c>
      <c r="H60" s="19">
        <v>6</v>
      </c>
      <c r="I60" s="19">
        <v>2024</v>
      </c>
      <c r="J60" s="19" t="s">
        <v>211</v>
      </c>
      <c r="K60" s="19" t="s">
        <v>212</v>
      </c>
      <c r="L60" s="19" t="s">
        <v>47</v>
      </c>
      <c r="M60" s="19" t="s">
        <v>106</v>
      </c>
      <c r="N60" s="19" t="s">
        <v>144</v>
      </c>
      <c r="O60" s="19" t="s">
        <v>145</v>
      </c>
      <c r="P60" s="19" t="s">
        <v>51</v>
      </c>
      <c r="Q60" s="9" t="s">
        <v>3415</v>
      </c>
      <c r="R60" s="20">
        <v>31.512699999999999</v>
      </c>
      <c r="S60" s="20">
        <v>1.96</v>
      </c>
      <c r="T60" s="20">
        <v>30.895099999999999</v>
      </c>
      <c r="U60" s="20">
        <v>0.32729999999999998</v>
      </c>
      <c r="V60" s="21">
        <f>_xlfn.XLOOKUP(D60,'[1]Gen. Real'!$A:$A,'[1]Gen. Real'!$C:$C,"-",0)</f>
        <v>0</v>
      </c>
      <c r="W60" s="22"/>
      <c r="X60" s="22" t="str">
        <f>_xlfn.XLOOKUP(D60,[1]Vertimiento!$A:$A,[1]Vertimiento!$E:$E,"-",0)</f>
        <v>-</v>
      </c>
      <c r="Y60" s="23" t="str">
        <f t="shared" si="0"/>
        <v>-</v>
      </c>
      <c r="Z60" s="19" t="str">
        <f>_xlfn.XLOOKUP(D60,[1]Cmg!$I$4:$I$85,[1]Cmg!$M$4:$M$85,"----",0,1)</f>
        <v>----</v>
      </c>
      <c r="AA60" s="19" t="str">
        <f>_xlfn.XLOOKUP(D60,[1]Cmg!$A$4:$A$89,[1]Cmg!$B$4:$B$89,"----",0,1)</f>
        <v>----</v>
      </c>
      <c r="AB60" s="19" t="str">
        <f>_xlfn.XLOOKUP(D60,[1]Cmg!$E$4:$E$89,[1]Cmg!$F$4:$F$89,"----",0,1)</f>
        <v>----</v>
      </c>
      <c r="AC60" s="19" t="str">
        <f>_xlfn.XLOOKUP(D60,[1]Cmg!$O$4:$O$89,[1]Cmg!$P$4:$P$89,"----",0,1)</f>
        <v>----</v>
      </c>
      <c r="AD60" s="24" t="str">
        <f>_xlfn.XLOOKUP(D60,[1]Cmg!$S$4:$S$89,[1]Cmg!$U$4:$U$89,"----",0,1)</f>
        <v>----</v>
      </c>
      <c r="AG60" s="25">
        <f>IFERROR(SUMIFS('[1]BD Unidades'!$AH:$AH,'[1]BD Unidades'!$A:$A,'BD Centrales 2023'!$A60),"-")</f>
        <v>0</v>
      </c>
      <c r="AH60" s="25">
        <f>SUMIFS('[1]BD Unidades'!$AJ$3:$AJ$1424,'[1]BD Unidades'!$A$3:$A$1424,$A60)</f>
        <v>0</v>
      </c>
      <c r="AI60" s="25">
        <f>SUMIFS('[1]BD Unidades'!$AL$3:$AL$1424,'[1]BD Unidades'!$A$3:$A$1424,$A60)</f>
        <v>0</v>
      </c>
      <c r="AJ60" s="26" t="str">
        <f t="shared" si="1"/>
        <v>-</v>
      </c>
      <c r="AK60" s="27">
        <f>IFERROR(SUMIFS('[1]BD Unidades'!$AO$3:$AO$1424,'[1]BD Unidades'!$A$3:$A$1424,$A60),"-")</f>
        <v>0</v>
      </c>
      <c r="AL60" s="27">
        <f>IFERROR(SUMIFS('[1]BD Unidades'!$AQ$3:$AQ$1424,'[1]BD Unidades'!$A$3:$A$1424,$A60),"-")</f>
        <v>0</v>
      </c>
      <c r="AM60" s="27">
        <f>IFERROR(SUMIFS('[1]BD Unidades'!$AS$3:$AS$1424,'[1]BD Unidades'!$A$3:$A$1424,$A60),"-")</f>
        <v>0</v>
      </c>
      <c r="AN60" s="27">
        <f>IFERROR(SUMIFS('[1]BD Unidades'!$AU$3:$AU$1424,'[1]BD Unidades'!$A$3:$A$1424,$A60),"-")</f>
        <v>0</v>
      </c>
      <c r="AO60" s="27"/>
      <c r="AP60" s="27"/>
      <c r="AQ60" s="25">
        <f>IFERROR(SUMIFS('[1]BD Unidades'!$AZ$3:$AZ$1424,'[1]BD Unidades'!$A$3:$A$1424,$A60),"-")</f>
        <v>0</v>
      </c>
      <c r="AR60" s="25">
        <f>IFERROR(SUMIFS('[1]BD Unidades'!$BA$3:$BA$1424,'[1]BD Unidades'!$A$3:$A$1424,$A60),"-")</f>
        <v>0</v>
      </c>
      <c r="AS60" s="28">
        <f>SUMIFS('[1]BD Unidades'!$BC$3:$BC$1424,'[1]BD Unidades'!$A$3:$A$1424,$A60)</f>
        <v>0</v>
      </c>
      <c r="AT60" s="28">
        <f>SUMIFS('[1]BD Unidades'!$BE$3:$BE$1424,'[1]BD Unidades'!$A$3:$A$1424,$A60)</f>
        <v>0</v>
      </c>
      <c r="AU60" s="29">
        <f t="shared" si="2"/>
        <v>0</v>
      </c>
      <c r="AV60" s="30">
        <f t="shared" si="3"/>
        <v>1.9599999999999999E-2</v>
      </c>
      <c r="AW60" s="25">
        <f>IFERROR(SUMIFS('[1]BD Unidades'!$BI$3:$BI$1424,'[1]BD Unidades'!$A$3:$A$1424,$A60),"-")</f>
        <v>0</v>
      </c>
      <c r="AX60" s="25">
        <f>IFERROR(SUMIFS('[1]BD Unidades'!$BJ$3:$BJ$1424,'[1]BD Unidades'!$A$3:$A$1424,$A60),"-")</f>
        <v>0</v>
      </c>
    </row>
    <row r="61" spans="1:50" ht="14.4" x14ac:dyDescent="0.3">
      <c r="A61" s="7">
        <v>2042</v>
      </c>
      <c r="B61" s="7" t="s">
        <v>4006</v>
      </c>
      <c r="D61" s="8" t="s">
        <v>4007</v>
      </c>
      <c r="E61" s="19" t="s">
        <v>3412</v>
      </c>
      <c r="F61" s="19" t="s">
        <v>3412</v>
      </c>
      <c r="G61" s="19" t="s">
        <v>4008</v>
      </c>
      <c r="H61" s="19">
        <v>5</v>
      </c>
      <c r="I61" s="19">
        <v>2024</v>
      </c>
      <c r="J61" s="19" t="s">
        <v>211</v>
      </c>
      <c r="K61" s="19" t="s">
        <v>212</v>
      </c>
      <c r="L61" s="19" t="s">
        <v>47</v>
      </c>
      <c r="M61" s="19" t="s">
        <v>106</v>
      </c>
      <c r="N61" s="19" t="s">
        <v>144</v>
      </c>
      <c r="O61" s="19" t="s">
        <v>145</v>
      </c>
      <c r="P61" s="19" t="s">
        <v>51</v>
      </c>
      <c r="Q61" s="9" t="s">
        <v>3618</v>
      </c>
      <c r="R61" s="20">
        <v>27.149100000000001</v>
      </c>
      <c r="S61" s="20">
        <v>2.4900000000000002</v>
      </c>
      <c r="T61" s="20">
        <v>26.472000000000001</v>
      </c>
      <c r="U61" s="20">
        <v>0.6391</v>
      </c>
      <c r="V61" s="21">
        <f>_xlfn.XLOOKUP(D61,'[1]Gen. Real'!$A:$A,'[1]Gen. Real'!$C:$C,"-",0)</f>
        <v>0</v>
      </c>
      <c r="W61" s="22"/>
      <c r="X61" s="22" t="str">
        <f>_xlfn.XLOOKUP(D61,[1]Vertimiento!$A:$A,[1]Vertimiento!$E:$E,"-",0)</f>
        <v>-</v>
      </c>
      <c r="Y61" s="23" t="str">
        <f t="shared" si="0"/>
        <v>-</v>
      </c>
      <c r="Z61" s="19" t="str">
        <f>_xlfn.XLOOKUP(D61,[1]Cmg!$I$4:$I$85,[1]Cmg!$M$4:$M$85,"----",0,1)</f>
        <v>----</v>
      </c>
      <c r="AA61" s="19" t="str">
        <f>_xlfn.XLOOKUP(D61,[1]Cmg!$A$4:$A$89,[1]Cmg!$B$4:$B$89,"----",0,1)</f>
        <v>----</v>
      </c>
      <c r="AB61" s="19" t="str">
        <f>_xlfn.XLOOKUP(D61,[1]Cmg!$E$4:$E$89,[1]Cmg!$F$4:$F$89,"----",0,1)</f>
        <v>----</v>
      </c>
      <c r="AC61" s="19" t="str">
        <f>_xlfn.XLOOKUP(D61,[1]Cmg!$O$4:$O$89,[1]Cmg!$P$4:$P$89,"----",0,1)</f>
        <v>----</v>
      </c>
      <c r="AD61" s="24" t="str">
        <f>_xlfn.XLOOKUP(D61,[1]Cmg!$S$4:$S$89,[1]Cmg!$U$4:$U$89,"----",0,1)</f>
        <v>----</v>
      </c>
      <c r="AG61" s="25">
        <f>IFERROR(SUMIFS('[1]BD Unidades'!$AH:$AH,'[1]BD Unidades'!$A:$A,'BD Centrales 2023'!$A61),"-")</f>
        <v>0</v>
      </c>
      <c r="AH61" s="25">
        <f>SUMIFS('[1]BD Unidades'!$AJ$3:$AJ$1424,'[1]BD Unidades'!$A$3:$A$1424,$A61)</f>
        <v>0</v>
      </c>
      <c r="AI61" s="25">
        <f>SUMIFS('[1]BD Unidades'!$AL$3:$AL$1424,'[1]BD Unidades'!$A$3:$A$1424,$A61)</f>
        <v>0</v>
      </c>
      <c r="AJ61" s="26" t="str">
        <f t="shared" si="1"/>
        <v>-</v>
      </c>
      <c r="AK61" s="27">
        <f>IFERROR(SUMIFS('[1]BD Unidades'!$AO$3:$AO$1424,'[1]BD Unidades'!$A$3:$A$1424,$A61),"-")</f>
        <v>0</v>
      </c>
      <c r="AL61" s="27">
        <f>IFERROR(SUMIFS('[1]BD Unidades'!$AQ$3:$AQ$1424,'[1]BD Unidades'!$A$3:$A$1424,$A61),"-")</f>
        <v>0</v>
      </c>
      <c r="AM61" s="27">
        <f>IFERROR(SUMIFS('[1]BD Unidades'!$AS$3:$AS$1424,'[1]BD Unidades'!$A$3:$A$1424,$A61),"-")</f>
        <v>0</v>
      </c>
      <c r="AN61" s="27">
        <f>IFERROR(SUMIFS('[1]BD Unidades'!$AU$3:$AU$1424,'[1]BD Unidades'!$A$3:$A$1424,$A61),"-")</f>
        <v>0</v>
      </c>
      <c r="AO61" s="27"/>
      <c r="AP61" s="27"/>
      <c r="AQ61" s="25">
        <f>IFERROR(SUMIFS('[1]BD Unidades'!$AZ$3:$AZ$1424,'[1]BD Unidades'!$A$3:$A$1424,$A61),"-")</f>
        <v>0</v>
      </c>
      <c r="AR61" s="25">
        <f>IFERROR(SUMIFS('[1]BD Unidades'!$BA$3:$BA$1424,'[1]BD Unidades'!$A$3:$A$1424,$A61),"-")</f>
        <v>0</v>
      </c>
      <c r="AS61" s="28">
        <f>SUMIFS('[1]BD Unidades'!$BC$3:$BC$1424,'[1]BD Unidades'!$A$3:$A$1424,$A61)</f>
        <v>0</v>
      </c>
      <c r="AT61" s="28">
        <f>SUMIFS('[1]BD Unidades'!$BE$3:$BE$1424,'[1]BD Unidades'!$A$3:$A$1424,$A61)</f>
        <v>0</v>
      </c>
      <c r="AU61" s="29">
        <f t="shared" si="2"/>
        <v>0</v>
      </c>
      <c r="AV61" s="30">
        <f t="shared" si="3"/>
        <v>2.4900000000000002E-2</v>
      </c>
      <c r="AW61" s="25">
        <f>IFERROR(SUMIFS('[1]BD Unidades'!$BI$3:$BI$1424,'[1]BD Unidades'!$A$3:$A$1424,$A61),"-")</f>
        <v>0</v>
      </c>
      <c r="AX61" s="25">
        <f>IFERROR(SUMIFS('[1]BD Unidades'!$BJ$3:$BJ$1424,'[1]BD Unidades'!$A$3:$A$1424,$A61),"-")</f>
        <v>0</v>
      </c>
    </row>
    <row r="62" spans="1:50" ht="14.4" x14ac:dyDescent="0.3">
      <c r="A62" s="7">
        <v>2091</v>
      </c>
      <c r="B62" s="7" t="s">
        <v>4083</v>
      </c>
      <c r="D62" s="8" t="s">
        <v>4084</v>
      </c>
      <c r="E62" s="19" t="s">
        <v>4085</v>
      </c>
      <c r="F62" s="19" t="s">
        <v>4085</v>
      </c>
      <c r="G62" s="19" t="s">
        <v>3345</v>
      </c>
      <c r="H62" s="19">
        <v>19</v>
      </c>
      <c r="I62" s="19">
        <v>2024</v>
      </c>
      <c r="J62" s="19" t="s">
        <v>211</v>
      </c>
      <c r="K62" s="19" t="s">
        <v>212</v>
      </c>
      <c r="L62" s="19" t="s">
        <v>47</v>
      </c>
      <c r="M62" s="19" t="s">
        <v>68</v>
      </c>
      <c r="N62" s="19" t="s">
        <v>68</v>
      </c>
      <c r="O62" s="19" t="s">
        <v>2324</v>
      </c>
      <c r="P62" s="19" t="s">
        <v>51</v>
      </c>
      <c r="Q62" s="9" t="s">
        <v>4086</v>
      </c>
      <c r="R62" s="20">
        <v>81.988299999999995</v>
      </c>
      <c r="S62" s="20">
        <v>3.1168</v>
      </c>
      <c r="T62" s="20">
        <v>79.432900000000004</v>
      </c>
      <c r="U62" s="20">
        <v>0.27289999999999998</v>
      </c>
      <c r="V62" s="21">
        <f>_xlfn.XLOOKUP(D62,'[1]Gen. Real'!$A:$A,'[1]Gen. Real'!$C:$C,"-",0)</f>
        <v>0.72538999999999998</v>
      </c>
      <c r="W62" s="22"/>
      <c r="X62" s="22" t="str">
        <f>_xlfn.XLOOKUP(D62,[1]Vertimiento!$A:$A,[1]Vertimiento!$E:$E,"-",0)</f>
        <v>-</v>
      </c>
      <c r="Y62" s="23" t="str">
        <f t="shared" si="0"/>
        <v>-</v>
      </c>
      <c r="Z62" s="19" t="str">
        <f>_xlfn.XLOOKUP(D62,[1]Cmg!$I$4:$I$85,[1]Cmg!$M$4:$M$85,"----",0,1)</f>
        <v>----</v>
      </c>
      <c r="AA62" s="19" t="str">
        <f>_xlfn.XLOOKUP(D62,[1]Cmg!$A$4:$A$89,[1]Cmg!$B$4:$B$89,"----",0,1)</f>
        <v>----</v>
      </c>
      <c r="AB62" s="19" t="str">
        <f>_xlfn.XLOOKUP(D62,[1]Cmg!$E$4:$E$89,[1]Cmg!$F$4:$F$89,"----",0,1)</f>
        <v>----</v>
      </c>
      <c r="AC62" s="19" t="str">
        <f>_xlfn.XLOOKUP(D62,[1]Cmg!$O$4:$O$89,[1]Cmg!$P$4:$P$89,"----",0,1)</f>
        <v>----</v>
      </c>
      <c r="AD62" s="24" t="str">
        <f>_xlfn.XLOOKUP(D62,[1]Cmg!$S$4:$S$89,[1]Cmg!$U$4:$U$89,"----",0,1)</f>
        <v>----</v>
      </c>
      <c r="AG62" s="25">
        <f>IFERROR(SUMIFS('[1]BD Unidades'!$AH:$AH,'[1]BD Unidades'!$A:$A,'BD Centrales 2023'!$A62),"-")</f>
        <v>0</v>
      </c>
      <c r="AH62" s="25">
        <f>SUMIFS('[1]BD Unidades'!$AJ$3:$AJ$1424,'[1]BD Unidades'!$A$3:$A$1424,$A62)</f>
        <v>0</v>
      </c>
      <c r="AI62" s="25">
        <f>SUMIFS('[1]BD Unidades'!$AL$3:$AL$1424,'[1]BD Unidades'!$A$3:$A$1424,$A62)</f>
        <v>0</v>
      </c>
      <c r="AJ62" s="26" t="str">
        <f t="shared" si="1"/>
        <v>-</v>
      </c>
      <c r="AK62" s="27">
        <f>IFERROR(SUMIFS('[1]BD Unidades'!$AO$3:$AO$1424,'[1]BD Unidades'!$A$3:$A$1424,$A62),"-")</f>
        <v>0</v>
      </c>
      <c r="AL62" s="27">
        <f>IFERROR(SUMIFS('[1]BD Unidades'!$AQ$3:$AQ$1424,'[1]BD Unidades'!$A$3:$A$1424,$A62),"-")</f>
        <v>0</v>
      </c>
      <c r="AM62" s="27">
        <f>IFERROR(SUMIFS('[1]BD Unidades'!$AS$3:$AS$1424,'[1]BD Unidades'!$A$3:$A$1424,$A62),"-")</f>
        <v>0</v>
      </c>
      <c r="AN62" s="27">
        <f>IFERROR(SUMIFS('[1]BD Unidades'!$AU$3:$AU$1424,'[1]BD Unidades'!$A$3:$A$1424,$A62),"-")</f>
        <v>0</v>
      </c>
      <c r="AO62" s="27"/>
      <c r="AP62" s="27"/>
      <c r="AQ62" s="25">
        <f>IFERROR(SUMIFS('[1]BD Unidades'!$AZ$3:$AZ$1424,'[1]BD Unidades'!$A$3:$A$1424,$A62),"-")</f>
        <v>0</v>
      </c>
      <c r="AR62" s="25">
        <f>IFERROR(SUMIFS('[1]BD Unidades'!$BA$3:$BA$1424,'[1]BD Unidades'!$A$3:$A$1424,$A62),"-")</f>
        <v>0</v>
      </c>
      <c r="AS62" s="28">
        <f>SUMIFS('[1]BD Unidades'!$BC$3:$BC$1424,'[1]BD Unidades'!$A$3:$A$1424,$A62)</f>
        <v>0</v>
      </c>
      <c r="AT62" s="28">
        <f>SUMIFS('[1]BD Unidades'!$BE$3:$BE$1424,'[1]BD Unidades'!$A$3:$A$1424,$A62)</f>
        <v>0</v>
      </c>
      <c r="AU62" s="29">
        <f t="shared" si="2"/>
        <v>0</v>
      </c>
      <c r="AV62" s="30">
        <f t="shared" si="3"/>
        <v>3.1168000000000001E-2</v>
      </c>
      <c r="AW62" s="25">
        <f>IFERROR(SUMIFS('[1]BD Unidades'!$BI$3:$BI$1424,'[1]BD Unidades'!$A$3:$A$1424,$A62),"-")</f>
        <v>0</v>
      </c>
      <c r="AX62" s="25">
        <f>IFERROR(SUMIFS('[1]BD Unidades'!$BJ$3:$BJ$1424,'[1]BD Unidades'!$A$3:$A$1424,$A62),"-")</f>
        <v>0</v>
      </c>
    </row>
    <row r="63" spans="1:50" ht="14.4" x14ac:dyDescent="0.3">
      <c r="A63" s="7">
        <v>2122</v>
      </c>
      <c r="B63" s="7" t="s">
        <v>3556</v>
      </c>
      <c r="D63" s="8" t="s">
        <v>3557</v>
      </c>
      <c r="E63" s="19" t="s">
        <v>584</v>
      </c>
      <c r="F63" s="19" t="s">
        <v>584</v>
      </c>
      <c r="G63" s="19" t="s">
        <v>3558</v>
      </c>
      <c r="H63" s="19">
        <v>22</v>
      </c>
      <c r="I63" s="19">
        <v>2024</v>
      </c>
      <c r="J63" s="19" t="s">
        <v>211</v>
      </c>
      <c r="K63" s="19" t="s">
        <v>212</v>
      </c>
      <c r="L63" s="19" t="s">
        <v>47</v>
      </c>
      <c r="M63" s="19" t="s">
        <v>229</v>
      </c>
      <c r="N63" s="19" t="s">
        <v>1842</v>
      </c>
      <c r="O63" s="19" t="s">
        <v>3560</v>
      </c>
      <c r="P63" s="19" t="s">
        <v>51</v>
      </c>
      <c r="Q63" s="9" t="s">
        <v>3561</v>
      </c>
      <c r="R63" s="20">
        <v>107.8434</v>
      </c>
      <c r="S63" s="20">
        <v>2.4220000000000002</v>
      </c>
      <c r="T63" s="20">
        <v>105.23</v>
      </c>
      <c r="U63" s="20">
        <v>1.0347999999999999</v>
      </c>
      <c r="V63" s="21">
        <f>_xlfn.XLOOKUP(D63,'[1]Gen. Real'!$A:$A,'[1]Gen. Real'!$C:$C,"-",0)</f>
        <v>53.184530000000002</v>
      </c>
      <c r="W63" s="22"/>
      <c r="X63" s="22" t="str">
        <f>_xlfn.XLOOKUP(D63,[1]Vertimiento!$A:$A,[1]Vertimiento!$E:$E,"-",0)</f>
        <v>-</v>
      </c>
      <c r="Y63" s="23" t="str">
        <f t="shared" si="0"/>
        <v>-</v>
      </c>
      <c r="Z63" s="19" t="str">
        <f>_xlfn.XLOOKUP(D63,[1]Cmg!$I$4:$I$85,[1]Cmg!$M$4:$M$85,"----",0,1)</f>
        <v>----</v>
      </c>
      <c r="AA63" s="19" t="str">
        <f>_xlfn.XLOOKUP(D63,[1]Cmg!$A$4:$A$89,[1]Cmg!$B$4:$B$89,"----",0,1)</f>
        <v>----</v>
      </c>
      <c r="AB63" s="19" t="str">
        <f>_xlfn.XLOOKUP(D63,[1]Cmg!$E$4:$E$89,[1]Cmg!$F$4:$F$89,"----",0,1)</f>
        <v>----</v>
      </c>
      <c r="AC63" s="19" t="str">
        <f>_xlfn.XLOOKUP(D63,[1]Cmg!$O$4:$O$89,[1]Cmg!$P$4:$P$89,"----",0,1)</f>
        <v>----</v>
      </c>
      <c r="AD63" s="24" t="str">
        <f>_xlfn.XLOOKUP(D63,[1]Cmg!$S$4:$S$89,[1]Cmg!$U$4:$U$89,"----",0,1)</f>
        <v>----</v>
      </c>
      <c r="AG63" s="25">
        <f>IFERROR(SUMIFS('[1]BD Unidades'!$AH:$AH,'[1]BD Unidades'!$A:$A,'BD Centrales 2023'!$A63),"-")</f>
        <v>0</v>
      </c>
      <c r="AH63" s="25">
        <f>SUMIFS('[1]BD Unidades'!$AJ$3:$AJ$1424,'[1]BD Unidades'!$A$3:$A$1424,$A63)</f>
        <v>0</v>
      </c>
      <c r="AI63" s="25">
        <f>SUMIFS('[1]BD Unidades'!$AL$3:$AL$1424,'[1]BD Unidades'!$A$3:$A$1424,$A63)</f>
        <v>0</v>
      </c>
      <c r="AJ63" s="26" t="str">
        <f t="shared" si="1"/>
        <v>-</v>
      </c>
      <c r="AK63" s="27">
        <f>IFERROR(SUMIFS('[1]BD Unidades'!$AO$3:$AO$1424,'[1]BD Unidades'!$A$3:$A$1424,$A63),"-")</f>
        <v>0</v>
      </c>
      <c r="AL63" s="27">
        <f>IFERROR(SUMIFS('[1]BD Unidades'!$AQ$3:$AQ$1424,'[1]BD Unidades'!$A$3:$A$1424,$A63),"-")</f>
        <v>0</v>
      </c>
      <c r="AM63" s="27">
        <f>IFERROR(SUMIFS('[1]BD Unidades'!$AS$3:$AS$1424,'[1]BD Unidades'!$A$3:$A$1424,$A63),"-")</f>
        <v>0</v>
      </c>
      <c r="AN63" s="27">
        <f>IFERROR(SUMIFS('[1]BD Unidades'!$AU$3:$AU$1424,'[1]BD Unidades'!$A$3:$A$1424,$A63),"-")</f>
        <v>0</v>
      </c>
      <c r="AO63" s="27"/>
      <c r="AP63" s="27"/>
      <c r="AQ63" s="25">
        <f>IFERROR(SUMIFS('[1]BD Unidades'!$AZ$3:$AZ$1424,'[1]BD Unidades'!$A$3:$A$1424,$A63),"-")</f>
        <v>0</v>
      </c>
      <c r="AR63" s="25">
        <f>IFERROR(SUMIFS('[1]BD Unidades'!$BA$3:$BA$1424,'[1]BD Unidades'!$A$3:$A$1424,$A63),"-")</f>
        <v>0</v>
      </c>
      <c r="AS63" s="28">
        <f>SUMIFS('[1]BD Unidades'!$BC$3:$BC$1424,'[1]BD Unidades'!$A$3:$A$1424,$A63)</f>
        <v>0</v>
      </c>
      <c r="AT63" s="28">
        <f>SUMIFS('[1]BD Unidades'!$BE$3:$BE$1424,'[1]BD Unidades'!$A$3:$A$1424,$A63)</f>
        <v>0</v>
      </c>
      <c r="AU63" s="29">
        <f t="shared" si="2"/>
        <v>0</v>
      </c>
      <c r="AV63" s="30">
        <f t="shared" si="3"/>
        <v>2.4220000000000002E-2</v>
      </c>
      <c r="AW63" s="25">
        <f>IFERROR(SUMIFS('[1]BD Unidades'!$BI$3:$BI$1424,'[1]BD Unidades'!$A$3:$A$1424,$A63),"-")</f>
        <v>0</v>
      </c>
      <c r="AX63" s="25">
        <f>IFERROR(SUMIFS('[1]BD Unidades'!$BJ$3:$BJ$1424,'[1]BD Unidades'!$A$3:$A$1424,$A63),"-")</f>
        <v>0</v>
      </c>
    </row>
    <row r="64" spans="1:50" ht="27.6" x14ac:dyDescent="0.3">
      <c r="A64" s="7">
        <v>2138</v>
      </c>
      <c r="B64" s="7" t="s">
        <v>3543</v>
      </c>
      <c r="D64" s="8" t="s">
        <v>3544</v>
      </c>
      <c r="E64" s="19" t="s">
        <v>64</v>
      </c>
      <c r="F64" s="19" t="s">
        <v>64</v>
      </c>
      <c r="G64" s="19" t="s">
        <v>3545</v>
      </c>
      <c r="H64" s="19">
        <v>70</v>
      </c>
      <c r="I64" s="19">
        <v>2024</v>
      </c>
      <c r="J64" s="19" t="s">
        <v>211</v>
      </c>
      <c r="K64" s="19" t="s">
        <v>212</v>
      </c>
      <c r="L64" s="19" t="s">
        <v>47</v>
      </c>
      <c r="M64" s="19" t="s">
        <v>48</v>
      </c>
      <c r="N64" s="19" t="s">
        <v>48</v>
      </c>
      <c r="O64" s="19" t="s">
        <v>587</v>
      </c>
      <c r="P64" s="19" t="s">
        <v>51</v>
      </c>
      <c r="Q64" s="9" t="s">
        <v>3547</v>
      </c>
      <c r="R64" s="20">
        <v>373.54320000000001</v>
      </c>
      <c r="S64" s="20">
        <v>1.89</v>
      </c>
      <c r="T64" s="20">
        <v>366.5994</v>
      </c>
      <c r="U64" s="20">
        <v>1.5893999999999999</v>
      </c>
      <c r="V64" s="21" t="str">
        <f>_xlfn.XLOOKUP(D64,'[1]Gen. Real'!$A:$A,'[1]Gen. Real'!$C:$C,"-",0)</f>
        <v>-</v>
      </c>
      <c r="W64" s="22"/>
      <c r="X64" s="22" t="str">
        <f>_xlfn.XLOOKUP(D64,[1]Vertimiento!$A:$A,[1]Vertimiento!$E:$E,"-",0)</f>
        <v>-</v>
      </c>
      <c r="Y64" s="23" t="str">
        <f t="shared" si="0"/>
        <v>-</v>
      </c>
      <c r="Z64" s="19" t="str">
        <f>_xlfn.XLOOKUP(D64,[1]Cmg!$I$4:$I$85,[1]Cmg!$M$4:$M$85,"----",0,1)</f>
        <v>----</v>
      </c>
      <c r="AA64" s="19" t="str">
        <f>_xlfn.XLOOKUP(D64,[1]Cmg!$A$4:$A$89,[1]Cmg!$B$4:$B$89,"----",0,1)</f>
        <v>----</v>
      </c>
      <c r="AB64" s="19" t="str">
        <f>_xlfn.XLOOKUP(D64,[1]Cmg!$E$4:$E$89,[1]Cmg!$F$4:$F$89,"----",0,1)</f>
        <v>----</v>
      </c>
      <c r="AC64" s="19" t="str">
        <f>_xlfn.XLOOKUP(D64,[1]Cmg!$O$4:$O$89,[1]Cmg!$P$4:$P$89,"----",0,1)</f>
        <v>----</v>
      </c>
      <c r="AD64" s="24" t="str">
        <f>_xlfn.XLOOKUP(D64,[1]Cmg!$S$4:$S$89,[1]Cmg!$U$4:$U$89,"----",0,1)</f>
        <v>----</v>
      </c>
      <c r="AG64" s="25">
        <f>IFERROR(SUMIFS('[1]BD Unidades'!$AH:$AH,'[1]BD Unidades'!$A:$A,'BD Centrales 2023'!$A64),"-")</f>
        <v>0</v>
      </c>
      <c r="AH64" s="25">
        <f>SUMIFS('[1]BD Unidades'!$AJ$3:$AJ$1424,'[1]BD Unidades'!$A$3:$A$1424,$A64)</f>
        <v>0</v>
      </c>
      <c r="AI64" s="25">
        <f>SUMIFS('[1]BD Unidades'!$AL$3:$AL$1424,'[1]BD Unidades'!$A$3:$A$1424,$A64)</f>
        <v>0</v>
      </c>
      <c r="AJ64" s="26" t="str">
        <f t="shared" si="1"/>
        <v>-</v>
      </c>
      <c r="AK64" s="27">
        <f>IFERROR(SUMIFS('[1]BD Unidades'!$AO$3:$AO$1424,'[1]BD Unidades'!$A$3:$A$1424,$A64),"-")</f>
        <v>0</v>
      </c>
      <c r="AL64" s="27">
        <f>IFERROR(SUMIFS('[1]BD Unidades'!$AQ$3:$AQ$1424,'[1]BD Unidades'!$A$3:$A$1424,$A64),"-")</f>
        <v>0</v>
      </c>
      <c r="AM64" s="27">
        <f>IFERROR(SUMIFS('[1]BD Unidades'!$AS$3:$AS$1424,'[1]BD Unidades'!$A$3:$A$1424,$A64),"-")</f>
        <v>0</v>
      </c>
      <c r="AN64" s="27">
        <f>IFERROR(SUMIFS('[1]BD Unidades'!$AU$3:$AU$1424,'[1]BD Unidades'!$A$3:$A$1424,$A64),"-")</f>
        <v>0</v>
      </c>
      <c r="AO64" s="27"/>
      <c r="AP64" s="27"/>
      <c r="AQ64" s="25">
        <f>IFERROR(SUMIFS('[1]BD Unidades'!$AZ$3:$AZ$1424,'[1]BD Unidades'!$A$3:$A$1424,$A64),"-")</f>
        <v>0</v>
      </c>
      <c r="AR64" s="25">
        <f>IFERROR(SUMIFS('[1]BD Unidades'!$BA$3:$BA$1424,'[1]BD Unidades'!$A$3:$A$1424,$A64),"-")</f>
        <v>0</v>
      </c>
      <c r="AS64" s="28">
        <f>SUMIFS('[1]BD Unidades'!$BC$3:$BC$1424,'[1]BD Unidades'!$A$3:$A$1424,$A64)</f>
        <v>0</v>
      </c>
      <c r="AT64" s="28">
        <f>SUMIFS('[1]BD Unidades'!$BE$3:$BE$1424,'[1]BD Unidades'!$A$3:$A$1424,$A64)</f>
        <v>0</v>
      </c>
      <c r="AU64" s="29">
        <f t="shared" si="2"/>
        <v>0</v>
      </c>
      <c r="AV64" s="30">
        <f t="shared" si="3"/>
        <v>1.89E-2</v>
      </c>
      <c r="AW64" s="25">
        <f>IFERROR(SUMIFS('[1]BD Unidades'!$BI$3:$BI$1424,'[1]BD Unidades'!$A$3:$A$1424,$A64),"-")</f>
        <v>0</v>
      </c>
      <c r="AX64" s="25">
        <f>IFERROR(SUMIFS('[1]BD Unidades'!$BJ$3:$BJ$1424,'[1]BD Unidades'!$A$3:$A$1424,$A64),"-")</f>
        <v>0</v>
      </c>
    </row>
    <row r="65" spans="1:50" ht="27.6" x14ac:dyDescent="0.3">
      <c r="A65" s="7">
        <v>2144</v>
      </c>
      <c r="B65" s="7" t="s">
        <v>4036</v>
      </c>
      <c r="D65" s="8" t="s">
        <v>4037</v>
      </c>
      <c r="E65" s="19" t="s">
        <v>4038</v>
      </c>
      <c r="F65" s="19" t="s">
        <v>4038</v>
      </c>
      <c r="G65" s="19" t="s">
        <v>4039</v>
      </c>
      <c r="H65" s="19">
        <v>14</v>
      </c>
      <c r="I65" s="19">
        <v>2024</v>
      </c>
      <c r="J65" s="19" t="s">
        <v>211</v>
      </c>
      <c r="K65" s="19" t="s">
        <v>212</v>
      </c>
      <c r="L65" s="19" t="s">
        <v>47</v>
      </c>
      <c r="M65" s="19" t="s">
        <v>477</v>
      </c>
      <c r="N65" s="19" t="s">
        <v>478</v>
      </c>
      <c r="O65" s="19" t="s">
        <v>714</v>
      </c>
      <c r="P65" s="19" t="s">
        <v>51</v>
      </c>
      <c r="Q65" s="9" t="s">
        <v>4041</v>
      </c>
      <c r="R65" s="20">
        <v>80.466399999999993</v>
      </c>
      <c r="S65" s="20" t="s">
        <v>6280</v>
      </c>
      <c r="T65" s="20">
        <v>79.243200000000002</v>
      </c>
      <c r="U65" s="20">
        <v>0</v>
      </c>
      <c r="V65" s="21" t="str">
        <f>_xlfn.XLOOKUP(D65,'[1]Gen. Real'!$A:$A,'[1]Gen. Real'!$C:$C,"-",0)</f>
        <v>-</v>
      </c>
      <c r="W65" s="22"/>
      <c r="X65" s="22" t="str">
        <f>_xlfn.XLOOKUP(D65,[1]Vertimiento!$A:$A,[1]Vertimiento!$E:$E,"-",0)</f>
        <v>-</v>
      </c>
      <c r="Y65" s="23" t="str">
        <f t="shared" si="0"/>
        <v>-</v>
      </c>
      <c r="Z65" s="19" t="str">
        <f>_xlfn.XLOOKUP(D65,[1]Cmg!$I$4:$I$85,[1]Cmg!$M$4:$M$85,"----",0,1)</f>
        <v>----</v>
      </c>
      <c r="AA65" s="19" t="str">
        <f>_xlfn.XLOOKUP(D65,[1]Cmg!$A$4:$A$89,[1]Cmg!$B$4:$B$89,"----",0,1)</f>
        <v>----</v>
      </c>
      <c r="AB65" s="19" t="str">
        <f>_xlfn.XLOOKUP(D65,[1]Cmg!$E$4:$E$89,[1]Cmg!$F$4:$F$89,"----",0,1)</f>
        <v>----</v>
      </c>
      <c r="AC65" s="19" t="str">
        <f>_xlfn.XLOOKUP(D65,[1]Cmg!$O$4:$O$89,[1]Cmg!$P$4:$P$89,"----",0,1)</f>
        <v>----</v>
      </c>
      <c r="AD65" s="24" t="str">
        <f>_xlfn.XLOOKUP(D65,[1]Cmg!$S$4:$S$89,[1]Cmg!$U$4:$U$89,"----",0,1)</f>
        <v>----</v>
      </c>
      <c r="AG65" s="25">
        <f>IFERROR(SUMIFS('[1]BD Unidades'!$AH:$AH,'[1]BD Unidades'!$A:$A,'BD Centrales 2023'!$A65),"-")</f>
        <v>0</v>
      </c>
      <c r="AH65" s="25">
        <f>SUMIFS('[1]BD Unidades'!$AJ$3:$AJ$1424,'[1]BD Unidades'!$A$3:$A$1424,$A65)</f>
        <v>0</v>
      </c>
      <c r="AI65" s="25">
        <f>SUMIFS('[1]BD Unidades'!$AL$3:$AL$1424,'[1]BD Unidades'!$A$3:$A$1424,$A65)</f>
        <v>0</v>
      </c>
      <c r="AJ65" s="26" t="str">
        <f t="shared" si="1"/>
        <v>-</v>
      </c>
      <c r="AK65" s="27">
        <f>IFERROR(SUMIFS('[1]BD Unidades'!$AO$3:$AO$1424,'[1]BD Unidades'!$A$3:$A$1424,$A65),"-")</f>
        <v>0</v>
      </c>
      <c r="AL65" s="27">
        <f>IFERROR(SUMIFS('[1]BD Unidades'!$AQ$3:$AQ$1424,'[1]BD Unidades'!$A$3:$A$1424,$A65),"-")</f>
        <v>0</v>
      </c>
      <c r="AM65" s="27">
        <f>IFERROR(SUMIFS('[1]BD Unidades'!$AS$3:$AS$1424,'[1]BD Unidades'!$A$3:$A$1424,$A65),"-")</f>
        <v>0</v>
      </c>
      <c r="AN65" s="27">
        <f>IFERROR(SUMIFS('[1]BD Unidades'!$AU$3:$AU$1424,'[1]BD Unidades'!$A$3:$A$1424,$A65),"-")</f>
        <v>0</v>
      </c>
      <c r="AO65" s="27"/>
      <c r="AP65" s="27"/>
      <c r="AQ65" s="25">
        <f>IFERROR(SUMIFS('[1]BD Unidades'!$AZ$3:$AZ$1424,'[1]BD Unidades'!$A$3:$A$1424,$A65),"-")</f>
        <v>0</v>
      </c>
      <c r="AR65" s="25">
        <f>IFERROR(SUMIFS('[1]BD Unidades'!$BA$3:$BA$1424,'[1]BD Unidades'!$A$3:$A$1424,$A65),"-")</f>
        <v>0</v>
      </c>
      <c r="AS65" s="28">
        <f>SUMIFS('[1]BD Unidades'!$BC$3:$BC$1424,'[1]BD Unidades'!$A$3:$A$1424,$A65)</f>
        <v>0</v>
      </c>
      <c r="AT65" s="28">
        <f>SUMIFS('[1]BD Unidades'!$BE$3:$BE$1424,'[1]BD Unidades'!$A$3:$A$1424,$A65)</f>
        <v>0</v>
      </c>
      <c r="AU65" s="29">
        <f t="shared" si="2"/>
        <v>0</v>
      </c>
      <c r="AV65" s="30">
        <f t="shared" si="3"/>
        <v>1.5200000000000001E-4</v>
      </c>
      <c r="AW65" s="25">
        <f>IFERROR(SUMIFS('[1]BD Unidades'!$BI$3:$BI$1424,'[1]BD Unidades'!$A$3:$A$1424,$A65),"-")</f>
        <v>0</v>
      </c>
      <c r="AX65" s="25">
        <f>IFERROR(SUMIFS('[1]BD Unidades'!$BJ$3:$BJ$1424,'[1]BD Unidades'!$A$3:$A$1424,$A65),"-")</f>
        <v>0</v>
      </c>
    </row>
    <row r="66" spans="1:50" ht="14.4" x14ac:dyDescent="0.3">
      <c r="A66" s="7">
        <v>2161</v>
      </c>
      <c r="B66" s="7" t="s">
        <v>3616</v>
      </c>
      <c r="D66" s="8" t="s">
        <v>3617</v>
      </c>
      <c r="E66" s="19" t="s">
        <v>3412</v>
      </c>
      <c r="F66" s="19" t="s">
        <v>3412</v>
      </c>
      <c r="G66" s="19" t="s">
        <v>3413</v>
      </c>
      <c r="H66" s="19">
        <v>8</v>
      </c>
      <c r="I66" s="19">
        <v>2024</v>
      </c>
      <c r="J66" s="19" t="s">
        <v>211</v>
      </c>
      <c r="K66" s="19" t="s">
        <v>212</v>
      </c>
      <c r="L66" s="19" t="s">
        <v>47</v>
      </c>
      <c r="M66" s="19" t="s">
        <v>106</v>
      </c>
      <c r="N66" s="19" t="s">
        <v>144</v>
      </c>
      <c r="O66" s="19" t="s">
        <v>145</v>
      </c>
      <c r="P66" s="19" t="s">
        <v>51</v>
      </c>
      <c r="Q66" s="9" t="s">
        <v>3618</v>
      </c>
      <c r="R66" s="20">
        <v>45.967199999999998</v>
      </c>
      <c r="S66" s="20">
        <v>2.7991999999999999</v>
      </c>
      <c r="T66" s="20">
        <v>44.680500000000002</v>
      </c>
      <c r="U66" s="20">
        <v>0.6532</v>
      </c>
      <c r="V66" s="21">
        <f>_xlfn.XLOOKUP(D66,'[1]Gen. Real'!$A:$A,'[1]Gen. Real'!$C:$C,"-",0)</f>
        <v>0</v>
      </c>
      <c r="W66" s="22"/>
      <c r="X66" s="22" t="str">
        <f>_xlfn.XLOOKUP(D66,[1]Vertimiento!$A:$A,[1]Vertimiento!$E:$E,"-",0)</f>
        <v>-</v>
      </c>
      <c r="Y66" s="23" t="str">
        <f t="shared" si="0"/>
        <v>-</v>
      </c>
      <c r="Z66" s="19" t="str">
        <f>_xlfn.XLOOKUP(D66,[1]Cmg!$I$4:$I$85,[1]Cmg!$M$4:$M$85,"----",0,1)</f>
        <v>----</v>
      </c>
      <c r="AA66" s="19" t="str">
        <f>_xlfn.XLOOKUP(D66,[1]Cmg!$A$4:$A$89,[1]Cmg!$B$4:$B$89,"----",0,1)</f>
        <v>----</v>
      </c>
      <c r="AB66" s="19" t="str">
        <f>_xlfn.XLOOKUP(D66,[1]Cmg!$E$4:$E$89,[1]Cmg!$F$4:$F$89,"----",0,1)</f>
        <v>----</v>
      </c>
      <c r="AC66" s="19" t="str">
        <f>_xlfn.XLOOKUP(D66,[1]Cmg!$O$4:$O$89,[1]Cmg!$P$4:$P$89,"----",0,1)</f>
        <v>----</v>
      </c>
      <c r="AD66" s="24" t="str">
        <f>_xlfn.XLOOKUP(D66,[1]Cmg!$S$4:$S$89,[1]Cmg!$U$4:$U$89,"----",0,1)</f>
        <v>----</v>
      </c>
      <c r="AG66" s="25">
        <f>IFERROR(SUMIFS('[1]BD Unidades'!$AH:$AH,'[1]BD Unidades'!$A:$A,'BD Centrales 2023'!$A66),"-")</f>
        <v>0</v>
      </c>
      <c r="AH66" s="25">
        <f>SUMIFS('[1]BD Unidades'!$AJ$3:$AJ$1424,'[1]BD Unidades'!$A$3:$A$1424,$A66)</f>
        <v>0</v>
      </c>
      <c r="AI66" s="25">
        <f>SUMIFS('[1]BD Unidades'!$AL$3:$AL$1424,'[1]BD Unidades'!$A$3:$A$1424,$A66)</f>
        <v>0</v>
      </c>
      <c r="AJ66" s="26" t="str">
        <f t="shared" si="1"/>
        <v>-</v>
      </c>
      <c r="AK66" s="27">
        <f>IFERROR(SUMIFS('[1]BD Unidades'!$AO$3:$AO$1424,'[1]BD Unidades'!$A$3:$A$1424,$A66),"-")</f>
        <v>0</v>
      </c>
      <c r="AL66" s="27">
        <f>IFERROR(SUMIFS('[1]BD Unidades'!$AQ$3:$AQ$1424,'[1]BD Unidades'!$A$3:$A$1424,$A66),"-")</f>
        <v>0</v>
      </c>
      <c r="AM66" s="27">
        <f>IFERROR(SUMIFS('[1]BD Unidades'!$AS$3:$AS$1424,'[1]BD Unidades'!$A$3:$A$1424,$A66),"-")</f>
        <v>0</v>
      </c>
      <c r="AN66" s="27">
        <f>IFERROR(SUMIFS('[1]BD Unidades'!$AU$3:$AU$1424,'[1]BD Unidades'!$A$3:$A$1424,$A66),"-")</f>
        <v>0</v>
      </c>
      <c r="AO66" s="27"/>
      <c r="AP66" s="27"/>
      <c r="AQ66" s="25">
        <f>IFERROR(SUMIFS('[1]BD Unidades'!$AZ$3:$AZ$1424,'[1]BD Unidades'!$A$3:$A$1424,$A66),"-")</f>
        <v>0</v>
      </c>
      <c r="AR66" s="25">
        <f>IFERROR(SUMIFS('[1]BD Unidades'!$BA$3:$BA$1424,'[1]BD Unidades'!$A$3:$A$1424,$A66),"-")</f>
        <v>0</v>
      </c>
      <c r="AS66" s="28">
        <f>SUMIFS('[1]BD Unidades'!$BC$3:$BC$1424,'[1]BD Unidades'!$A$3:$A$1424,$A66)</f>
        <v>0</v>
      </c>
      <c r="AT66" s="28">
        <f>SUMIFS('[1]BD Unidades'!$BE$3:$BE$1424,'[1]BD Unidades'!$A$3:$A$1424,$A66)</f>
        <v>0</v>
      </c>
      <c r="AU66" s="29">
        <f t="shared" si="2"/>
        <v>0</v>
      </c>
      <c r="AV66" s="30">
        <f t="shared" si="3"/>
        <v>2.7992E-2</v>
      </c>
      <c r="AW66" s="25">
        <f>IFERROR(SUMIFS('[1]BD Unidades'!$BI$3:$BI$1424,'[1]BD Unidades'!$A$3:$A$1424,$A66),"-")</f>
        <v>0</v>
      </c>
      <c r="AX66" s="25">
        <f>IFERROR(SUMIFS('[1]BD Unidades'!$BJ$3:$BJ$1424,'[1]BD Unidades'!$A$3:$A$1424,$A66),"-")</f>
        <v>0</v>
      </c>
    </row>
    <row r="67" spans="1:50" ht="14.4" x14ac:dyDescent="0.3">
      <c r="A67" s="7">
        <v>2170</v>
      </c>
      <c r="B67" s="7" t="s">
        <v>3552</v>
      </c>
      <c r="D67" s="8" t="s">
        <v>3553</v>
      </c>
      <c r="E67" s="19" t="s">
        <v>248</v>
      </c>
      <c r="F67" s="19" t="s">
        <v>248</v>
      </c>
      <c r="G67" s="19" t="s">
        <v>3554</v>
      </c>
      <c r="H67" s="19">
        <v>57</v>
      </c>
      <c r="I67" s="19">
        <v>2024</v>
      </c>
      <c r="J67" s="19" t="s">
        <v>211</v>
      </c>
      <c r="K67" s="19" t="s">
        <v>212</v>
      </c>
      <c r="L67" s="19" t="s">
        <v>47</v>
      </c>
      <c r="M67" s="19" t="s">
        <v>48</v>
      </c>
      <c r="N67" s="19" t="s">
        <v>48</v>
      </c>
      <c r="O67" s="19" t="s">
        <v>587</v>
      </c>
      <c r="P67" s="19" t="s">
        <v>51</v>
      </c>
      <c r="Q67" s="9" t="s">
        <v>3555</v>
      </c>
      <c r="R67" s="20">
        <v>342</v>
      </c>
      <c r="S67" s="20">
        <v>1.87</v>
      </c>
      <c r="T67" s="20">
        <v>335.596</v>
      </c>
      <c r="U67" s="20">
        <v>5.0999999999999997E-2</v>
      </c>
      <c r="V67" s="21" t="str">
        <f>_xlfn.XLOOKUP(D67,'[1]Gen. Real'!$A:$A,'[1]Gen. Real'!$C:$C,"-",0)</f>
        <v>-</v>
      </c>
      <c r="W67" s="22"/>
      <c r="X67" s="22" t="str">
        <f>_xlfn.XLOOKUP(D67,[1]Vertimiento!$A:$A,[1]Vertimiento!$E:$E,"-",0)</f>
        <v>-</v>
      </c>
      <c r="Y67" s="23" t="str">
        <f t="shared" ref="Y67:Y130" si="4">IFERROR(X67/(V67+X67),"-")</f>
        <v>-</v>
      </c>
      <c r="Z67" s="19" t="str">
        <f>_xlfn.XLOOKUP(D67,[1]Cmg!$I$4:$I$85,[1]Cmg!$M$4:$M$85,"----",0,1)</f>
        <v>----</v>
      </c>
      <c r="AA67" s="19" t="str">
        <f>_xlfn.XLOOKUP(D67,[1]Cmg!$A$4:$A$89,[1]Cmg!$B$4:$B$89,"----",0,1)</f>
        <v>----</v>
      </c>
      <c r="AB67" s="19" t="str">
        <f>_xlfn.XLOOKUP(D67,[1]Cmg!$E$4:$E$89,[1]Cmg!$F$4:$F$89,"----",0,1)</f>
        <v>----</v>
      </c>
      <c r="AC67" s="19" t="str">
        <f>_xlfn.XLOOKUP(D67,[1]Cmg!$O$4:$O$89,[1]Cmg!$P$4:$P$89,"----",0,1)</f>
        <v>----</v>
      </c>
      <c r="AD67" s="24" t="str">
        <f>_xlfn.XLOOKUP(D67,[1]Cmg!$S$4:$S$89,[1]Cmg!$U$4:$U$89,"----",0,1)</f>
        <v>----</v>
      </c>
      <c r="AG67" s="25">
        <f>IFERROR(SUMIFS('[1]BD Unidades'!$AH:$AH,'[1]BD Unidades'!$A:$A,'BD Centrales 2023'!$A67),"-")</f>
        <v>0</v>
      </c>
      <c r="AH67" s="25">
        <f>SUMIFS('[1]BD Unidades'!$AJ$3:$AJ$1424,'[1]BD Unidades'!$A$3:$A$1424,$A67)</f>
        <v>0</v>
      </c>
      <c r="AI67" s="25">
        <f>SUMIFS('[1]BD Unidades'!$AL$3:$AL$1424,'[1]BD Unidades'!$A$3:$A$1424,$A67)</f>
        <v>0</v>
      </c>
      <c r="AJ67" s="26" t="str">
        <f t="shared" ref="AJ67:AJ130" si="5">IFERROR(AI67/(AH67+AI67),"-")</f>
        <v>-</v>
      </c>
      <c r="AK67" s="27">
        <f>IFERROR(SUMIFS('[1]BD Unidades'!$AO$3:$AO$1424,'[1]BD Unidades'!$A$3:$A$1424,$A67),"-")</f>
        <v>0</v>
      </c>
      <c r="AL67" s="27">
        <f>IFERROR(SUMIFS('[1]BD Unidades'!$AQ$3:$AQ$1424,'[1]BD Unidades'!$A$3:$A$1424,$A67),"-")</f>
        <v>0</v>
      </c>
      <c r="AM67" s="27">
        <f>IFERROR(SUMIFS('[1]BD Unidades'!$AS$3:$AS$1424,'[1]BD Unidades'!$A$3:$A$1424,$A67),"-")</f>
        <v>0</v>
      </c>
      <c r="AN67" s="27">
        <f>IFERROR(SUMIFS('[1]BD Unidades'!$AU$3:$AU$1424,'[1]BD Unidades'!$A$3:$A$1424,$A67),"-")</f>
        <v>0</v>
      </c>
      <c r="AO67" s="27"/>
      <c r="AP67" s="27"/>
      <c r="AQ67" s="25">
        <f>IFERROR(SUMIFS('[1]BD Unidades'!$AZ$3:$AZ$1424,'[1]BD Unidades'!$A$3:$A$1424,$A67),"-")</f>
        <v>0</v>
      </c>
      <c r="AR67" s="25">
        <f>IFERROR(SUMIFS('[1]BD Unidades'!$BA$3:$BA$1424,'[1]BD Unidades'!$A$3:$A$1424,$A67),"-")</f>
        <v>0</v>
      </c>
      <c r="AS67" s="28">
        <f>SUMIFS('[1]BD Unidades'!$BC$3:$BC$1424,'[1]BD Unidades'!$A$3:$A$1424,$A67)</f>
        <v>0</v>
      </c>
      <c r="AT67" s="28">
        <f>SUMIFS('[1]BD Unidades'!$BE$3:$BE$1424,'[1]BD Unidades'!$A$3:$A$1424,$A67)</f>
        <v>0</v>
      </c>
      <c r="AU67" s="29">
        <f t="shared" ref="AU67:AU130" si="6">IFERROR(AT67*(1-AS67),"-")</f>
        <v>0</v>
      </c>
      <c r="AV67" s="30">
        <f t="shared" ref="AV67:AV130" si="7">IFERROR(S67/100,"-")</f>
        <v>1.8700000000000001E-2</v>
      </c>
      <c r="AW67" s="25">
        <f>IFERROR(SUMIFS('[1]BD Unidades'!$BI$3:$BI$1424,'[1]BD Unidades'!$A$3:$A$1424,$A67),"-")</f>
        <v>0</v>
      </c>
      <c r="AX67" s="25">
        <f>IFERROR(SUMIFS('[1]BD Unidades'!$BJ$3:$BJ$1424,'[1]BD Unidades'!$A$3:$A$1424,$A67),"-")</f>
        <v>0</v>
      </c>
    </row>
    <row r="68" spans="1:50" ht="14.4" x14ac:dyDescent="0.3">
      <c r="A68" s="7">
        <v>2290</v>
      </c>
      <c r="B68" s="7" t="s">
        <v>2871</v>
      </c>
      <c r="D68" s="8" t="s">
        <v>2872</v>
      </c>
      <c r="E68" s="19" t="s">
        <v>2873</v>
      </c>
      <c r="F68" s="19" t="s">
        <v>2873</v>
      </c>
      <c r="G68" s="19" t="s">
        <v>2874</v>
      </c>
      <c r="H68" s="19">
        <v>52</v>
      </c>
      <c r="I68" s="19">
        <v>2024</v>
      </c>
      <c r="J68" s="19" t="s">
        <v>211</v>
      </c>
      <c r="K68" s="19" t="s">
        <v>212</v>
      </c>
      <c r="L68" s="19" t="s">
        <v>47</v>
      </c>
      <c r="M68" s="19" t="s">
        <v>48</v>
      </c>
      <c r="N68" s="19" t="s">
        <v>48</v>
      </c>
      <c r="O68" s="19" t="s">
        <v>587</v>
      </c>
      <c r="P68" s="19" t="s">
        <v>51</v>
      </c>
      <c r="Q68" s="9" t="s">
        <v>2876</v>
      </c>
      <c r="R68" s="20">
        <v>356.95069999999998</v>
      </c>
      <c r="S68" s="20">
        <v>1.0669999999999999</v>
      </c>
      <c r="T68" s="20">
        <v>350.79379999999998</v>
      </c>
      <c r="U68" s="20">
        <v>1.401</v>
      </c>
      <c r="V68" s="21" t="str">
        <f>_xlfn.XLOOKUP(D68,'[1]Gen. Real'!$A:$A,'[1]Gen. Real'!$C:$C,"-",0)</f>
        <v>-</v>
      </c>
      <c r="W68" s="22"/>
      <c r="X68" s="22" t="str">
        <f>_xlfn.XLOOKUP(D68,[1]Vertimiento!$A:$A,[1]Vertimiento!$E:$E,"-",0)</f>
        <v>-</v>
      </c>
      <c r="Y68" s="23" t="str">
        <f t="shared" si="4"/>
        <v>-</v>
      </c>
      <c r="Z68" s="19" t="str">
        <f>_xlfn.XLOOKUP(D68,[1]Cmg!$I$4:$I$85,[1]Cmg!$M$4:$M$85,"----",0,1)</f>
        <v>----</v>
      </c>
      <c r="AA68" s="19" t="str">
        <f>_xlfn.XLOOKUP(D68,[1]Cmg!$A$4:$A$89,[1]Cmg!$B$4:$B$89,"----",0,1)</f>
        <v>----</v>
      </c>
      <c r="AB68" s="19" t="str">
        <f>_xlfn.XLOOKUP(D68,[1]Cmg!$E$4:$E$89,[1]Cmg!$F$4:$F$89,"----",0,1)</f>
        <v>----</v>
      </c>
      <c r="AC68" s="19" t="str">
        <f>_xlfn.XLOOKUP(D68,[1]Cmg!$O$4:$O$89,[1]Cmg!$P$4:$P$89,"----",0,1)</f>
        <v>----</v>
      </c>
      <c r="AD68" s="24" t="str">
        <f>_xlfn.XLOOKUP(D68,[1]Cmg!$S$4:$S$89,[1]Cmg!$U$4:$U$89,"----",0,1)</f>
        <v>----</v>
      </c>
      <c r="AG68" s="25">
        <f>IFERROR(SUMIFS('[1]BD Unidades'!$AH:$AH,'[1]BD Unidades'!$A:$A,'BD Centrales 2023'!$A68),"-")</f>
        <v>0</v>
      </c>
      <c r="AH68" s="25">
        <f>SUMIFS('[1]BD Unidades'!$AJ$3:$AJ$1424,'[1]BD Unidades'!$A$3:$A$1424,$A68)</f>
        <v>0</v>
      </c>
      <c r="AI68" s="25">
        <f>SUMIFS('[1]BD Unidades'!$AL$3:$AL$1424,'[1]BD Unidades'!$A$3:$A$1424,$A68)</f>
        <v>0</v>
      </c>
      <c r="AJ68" s="26" t="str">
        <f t="shared" si="5"/>
        <v>-</v>
      </c>
      <c r="AK68" s="27">
        <f>IFERROR(SUMIFS('[1]BD Unidades'!$AO$3:$AO$1424,'[1]BD Unidades'!$A$3:$A$1424,$A68),"-")</f>
        <v>0</v>
      </c>
      <c r="AL68" s="27">
        <f>IFERROR(SUMIFS('[1]BD Unidades'!$AQ$3:$AQ$1424,'[1]BD Unidades'!$A$3:$A$1424,$A68),"-")</f>
        <v>0</v>
      </c>
      <c r="AM68" s="27">
        <f>IFERROR(SUMIFS('[1]BD Unidades'!$AS$3:$AS$1424,'[1]BD Unidades'!$A$3:$A$1424,$A68),"-")</f>
        <v>0</v>
      </c>
      <c r="AN68" s="27">
        <f>IFERROR(SUMIFS('[1]BD Unidades'!$AU$3:$AU$1424,'[1]BD Unidades'!$A$3:$A$1424,$A68),"-")</f>
        <v>0</v>
      </c>
      <c r="AO68" s="27"/>
      <c r="AP68" s="27"/>
      <c r="AQ68" s="25">
        <f>IFERROR(SUMIFS('[1]BD Unidades'!$AZ$3:$AZ$1424,'[1]BD Unidades'!$A$3:$A$1424,$A68),"-")</f>
        <v>0</v>
      </c>
      <c r="AR68" s="25">
        <f>IFERROR(SUMIFS('[1]BD Unidades'!$BA$3:$BA$1424,'[1]BD Unidades'!$A$3:$A$1424,$A68),"-")</f>
        <v>0</v>
      </c>
      <c r="AS68" s="28">
        <f>SUMIFS('[1]BD Unidades'!$BC$3:$BC$1424,'[1]BD Unidades'!$A$3:$A$1424,$A68)</f>
        <v>0</v>
      </c>
      <c r="AT68" s="28">
        <f>SUMIFS('[1]BD Unidades'!$BE$3:$BE$1424,'[1]BD Unidades'!$A$3:$A$1424,$A68)</f>
        <v>0</v>
      </c>
      <c r="AU68" s="29">
        <f t="shared" si="6"/>
        <v>0</v>
      </c>
      <c r="AV68" s="30">
        <f t="shared" si="7"/>
        <v>1.0669999999999999E-2</v>
      </c>
      <c r="AW68" s="25">
        <f>IFERROR(SUMIFS('[1]BD Unidades'!$BI$3:$BI$1424,'[1]BD Unidades'!$A$3:$A$1424,$A68),"-")</f>
        <v>0</v>
      </c>
      <c r="AX68" s="25">
        <f>IFERROR(SUMIFS('[1]BD Unidades'!$BJ$3:$BJ$1424,'[1]BD Unidades'!$A$3:$A$1424,$A68),"-")</f>
        <v>0</v>
      </c>
    </row>
    <row r="69" spans="1:50" ht="14.4" x14ac:dyDescent="0.3">
      <c r="A69" s="7">
        <v>2379</v>
      </c>
      <c r="B69" s="7" t="s">
        <v>3548</v>
      </c>
      <c r="D69" s="8" t="s">
        <v>3549</v>
      </c>
      <c r="E69" s="19" t="s">
        <v>64</v>
      </c>
      <c r="F69" s="19" t="s">
        <v>64</v>
      </c>
      <c r="G69" s="19" t="s">
        <v>3550</v>
      </c>
      <c r="H69" s="19">
        <v>70</v>
      </c>
      <c r="I69" s="19">
        <v>2024</v>
      </c>
      <c r="J69" s="19" t="s">
        <v>211</v>
      </c>
      <c r="K69" s="19" t="s">
        <v>212</v>
      </c>
      <c r="L69" s="19" t="s">
        <v>47</v>
      </c>
      <c r="M69" s="19" t="s">
        <v>48</v>
      </c>
      <c r="N69" s="19" t="s">
        <v>48</v>
      </c>
      <c r="O69" s="19" t="s">
        <v>587</v>
      </c>
      <c r="P69" s="19" t="s">
        <v>51</v>
      </c>
      <c r="Q69" s="9" t="s">
        <v>3551</v>
      </c>
      <c r="R69" s="20">
        <v>371.29489999999998</v>
      </c>
      <c r="S69" s="20">
        <v>1.8448138999999999E-2</v>
      </c>
      <c r="T69" s="20">
        <v>364.4452</v>
      </c>
      <c r="U69" s="20">
        <v>0</v>
      </c>
      <c r="V69" s="21" t="str">
        <f>_xlfn.XLOOKUP(D69,'[1]Gen. Real'!$A:$A,'[1]Gen. Real'!$C:$C,"-",0)</f>
        <v>-</v>
      </c>
      <c r="W69" s="22"/>
      <c r="X69" s="22" t="str">
        <f>_xlfn.XLOOKUP(D69,[1]Vertimiento!$A:$A,[1]Vertimiento!$E:$E,"-",0)</f>
        <v>-</v>
      </c>
      <c r="Y69" s="23" t="str">
        <f t="shared" si="4"/>
        <v>-</v>
      </c>
      <c r="Z69" s="19" t="str">
        <f>_xlfn.XLOOKUP(D69,[1]Cmg!$I$4:$I$85,[1]Cmg!$M$4:$M$85,"----",0,1)</f>
        <v>----</v>
      </c>
      <c r="AA69" s="19" t="str">
        <f>_xlfn.XLOOKUP(D69,[1]Cmg!$A$4:$A$89,[1]Cmg!$B$4:$B$89,"----",0,1)</f>
        <v>----</v>
      </c>
      <c r="AB69" s="19" t="str">
        <f>_xlfn.XLOOKUP(D69,[1]Cmg!$E$4:$E$89,[1]Cmg!$F$4:$F$89,"----",0,1)</f>
        <v>----</v>
      </c>
      <c r="AC69" s="19" t="str">
        <f>_xlfn.XLOOKUP(D69,[1]Cmg!$O$4:$O$89,[1]Cmg!$P$4:$P$89,"----",0,1)</f>
        <v>----</v>
      </c>
      <c r="AD69" s="24" t="str">
        <f>_xlfn.XLOOKUP(D69,[1]Cmg!$S$4:$S$89,[1]Cmg!$U$4:$U$89,"----",0,1)</f>
        <v>----</v>
      </c>
      <c r="AG69" s="25">
        <f>IFERROR(SUMIFS('[1]BD Unidades'!$AH:$AH,'[1]BD Unidades'!$A:$A,'BD Centrales 2023'!$A69),"-")</f>
        <v>0</v>
      </c>
      <c r="AH69" s="25">
        <f>SUMIFS('[1]BD Unidades'!$AJ$3:$AJ$1424,'[1]BD Unidades'!$A$3:$A$1424,$A69)</f>
        <v>0</v>
      </c>
      <c r="AI69" s="25">
        <f>SUMIFS('[1]BD Unidades'!$AL$3:$AL$1424,'[1]BD Unidades'!$A$3:$A$1424,$A69)</f>
        <v>0</v>
      </c>
      <c r="AJ69" s="26" t="str">
        <f t="shared" si="5"/>
        <v>-</v>
      </c>
      <c r="AK69" s="27">
        <f>IFERROR(SUMIFS('[1]BD Unidades'!$AO$3:$AO$1424,'[1]BD Unidades'!$A$3:$A$1424,$A69),"-")</f>
        <v>0</v>
      </c>
      <c r="AL69" s="27">
        <f>IFERROR(SUMIFS('[1]BD Unidades'!$AQ$3:$AQ$1424,'[1]BD Unidades'!$A$3:$A$1424,$A69),"-")</f>
        <v>0</v>
      </c>
      <c r="AM69" s="27">
        <f>IFERROR(SUMIFS('[1]BD Unidades'!$AS$3:$AS$1424,'[1]BD Unidades'!$A$3:$A$1424,$A69),"-")</f>
        <v>0</v>
      </c>
      <c r="AN69" s="27">
        <f>IFERROR(SUMIFS('[1]BD Unidades'!$AU$3:$AU$1424,'[1]BD Unidades'!$A$3:$A$1424,$A69),"-")</f>
        <v>0</v>
      </c>
      <c r="AO69" s="27"/>
      <c r="AP69" s="27"/>
      <c r="AQ69" s="25">
        <f>IFERROR(SUMIFS('[1]BD Unidades'!$AZ$3:$AZ$1424,'[1]BD Unidades'!$A$3:$A$1424,$A69),"-")</f>
        <v>0</v>
      </c>
      <c r="AR69" s="25">
        <f>IFERROR(SUMIFS('[1]BD Unidades'!$BA$3:$BA$1424,'[1]BD Unidades'!$A$3:$A$1424,$A69),"-")</f>
        <v>0</v>
      </c>
      <c r="AS69" s="28">
        <f>SUMIFS('[1]BD Unidades'!$BC$3:$BC$1424,'[1]BD Unidades'!$A$3:$A$1424,$A69)</f>
        <v>0</v>
      </c>
      <c r="AT69" s="28">
        <f>SUMIFS('[1]BD Unidades'!$BE$3:$BE$1424,'[1]BD Unidades'!$A$3:$A$1424,$A69)</f>
        <v>0</v>
      </c>
      <c r="AU69" s="29">
        <f t="shared" si="6"/>
        <v>0</v>
      </c>
      <c r="AV69" s="30">
        <f t="shared" si="7"/>
        <v>1.8448139E-4</v>
      </c>
      <c r="AW69" s="25">
        <f>IFERROR(SUMIFS('[1]BD Unidades'!$BI$3:$BI$1424,'[1]BD Unidades'!$A$3:$A$1424,$A69),"-")</f>
        <v>0</v>
      </c>
      <c r="AX69" s="25">
        <f>IFERROR(SUMIFS('[1]BD Unidades'!$BJ$3:$BJ$1424,'[1]BD Unidades'!$A$3:$A$1424,$A69),"-")</f>
        <v>0</v>
      </c>
    </row>
    <row r="70" spans="1:50" ht="14.4" x14ac:dyDescent="0.3">
      <c r="A70" s="7">
        <v>464</v>
      </c>
      <c r="B70" s="7" t="s">
        <v>53</v>
      </c>
      <c r="D70" s="8" t="s">
        <v>54</v>
      </c>
      <c r="E70" s="19" t="s">
        <v>55</v>
      </c>
      <c r="F70" s="19" t="s">
        <v>55</v>
      </c>
      <c r="G70" s="19" t="s">
        <v>56</v>
      </c>
      <c r="H70" s="19">
        <v>3</v>
      </c>
      <c r="I70" s="19">
        <v>2024</v>
      </c>
      <c r="J70" s="19" t="s">
        <v>45</v>
      </c>
      <c r="K70" s="19" t="s">
        <v>58</v>
      </c>
      <c r="L70" s="19" t="s">
        <v>47</v>
      </c>
      <c r="M70" s="19" t="s">
        <v>48</v>
      </c>
      <c r="N70" s="19" t="s">
        <v>59</v>
      </c>
      <c r="O70" s="19" t="s">
        <v>60</v>
      </c>
      <c r="P70" s="19" t="s">
        <v>51</v>
      </c>
      <c r="Q70" s="9" t="s">
        <v>61</v>
      </c>
      <c r="R70" s="20">
        <v>94.88</v>
      </c>
      <c r="S70" s="20">
        <v>11.88</v>
      </c>
      <c r="T70" s="20">
        <v>83.58</v>
      </c>
      <c r="U70" s="20">
        <v>4.5</v>
      </c>
      <c r="V70" s="21">
        <f>_xlfn.XLOOKUP(D70,'[1]Gen. Real'!$A:$A,'[1]Gen. Real'!$C:$C,"-",0)</f>
        <v>437.84480999999977</v>
      </c>
      <c r="W70" s="22"/>
      <c r="X70" s="22" t="str">
        <f>_xlfn.XLOOKUP(D70,[1]Vertimiento!$A:$A,[1]Vertimiento!$E:$E,"-",0)</f>
        <v>-</v>
      </c>
      <c r="Y70" s="23" t="str">
        <f t="shared" si="4"/>
        <v>-</v>
      </c>
      <c r="Z70" s="19" t="str">
        <f>_xlfn.XLOOKUP(D70,[1]Cmg!$I$4:$I$85,[1]Cmg!$M$4:$M$85,"----",0,1)</f>
        <v>----</v>
      </c>
      <c r="AA70" s="19" t="str">
        <f>_xlfn.XLOOKUP(D70,[1]Cmg!$A$4:$A$89,[1]Cmg!$B$4:$B$89,"----",0,1)</f>
        <v>----</v>
      </c>
      <c r="AB70" s="19" t="str">
        <f>_xlfn.XLOOKUP(D70,[1]Cmg!$E$4:$E$89,[1]Cmg!$F$4:$F$89,"----",0,1)</f>
        <v>----</v>
      </c>
      <c r="AC70" s="19" t="str">
        <f>_xlfn.XLOOKUP(D70,[1]Cmg!$O$4:$O$89,[1]Cmg!$P$4:$P$89,"----",0,1)</f>
        <v>----</v>
      </c>
      <c r="AD70" s="24" t="str">
        <f>_xlfn.XLOOKUP(D70,[1]Cmg!$S$4:$S$89,[1]Cmg!$U$4:$U$89,"----",0,1)</f>
        <v>----</v>
      </c>
      <c r="AG70" s="25">
        <f>IFERROR(SUMIFS('[1]BD Unidades'!$AH:$AH,'[1]BD Unidades'!$A:$A,'BD Centrales 2023'!$A70),"-")</f>
        <v>89.412000000000006</v>
      </c>
      <c r="AH70" s="25">
        <f>SUMIFS('[1]BD Unidades'!$AJ$3:$AJ$1424,'[1]BD Unidades'!$A$3:$A$1424,$A70)</f>
        <v>5122.404709457559</v>
      </c>
      <c r="AI70" s="25">
        <f>SUMIFS('[1]BD Unidades'!$AL$3:$AL$1424,'[1]BD Unidades'!$A$3:$A$1424,$A70)</f>
        <v>3466.2544020517144</v>
      </c>
      <c r="AJ70" s="26">
        <f t="shared" si="5"/>
        <v>0.40358504826518765</v>
      </c>
      <c r="AK70" s="27">
        <f>IFERROR(SUMIFS('[1]BD Unidades'!$AO$3:$AO$1424,'[1]BD Unidades'!$A$3:$A$1424,$A70),"-")</f>
        <v>0</v>
      </c>
      <c r="AL70" s="27">
        <f>IFERROR(SUMIFS('[1]BD Unidades'!$AQ$3:$AQ$1424,'[1]BD Unidades'!$A$3:$A$1424,$A70),"-")</f>
        <v>0</v>
      </c>
      <c r="AM70" s="27">
        <f>IFERROR(SUMIFS('[1]BD Unidades'!$AS$3:$AS$1424,'[1]BD Unidades'!$A$3:$A$1424,$A70),"-")</f>
        <v>0</v>
      </c>
      <c r="AN70" s="27">
        <f>IFERROR(SUMIFS('[1]BD Unidades'!$AU$3:$AU$1424,'[1]BD Unidades'!$A$3:$A$1424,$A70),"-")</f>
        <v>0</v>
      </c>
      <c r="AO70" s="27"/>
      <c r="AP70" s="27"/>
      <c r="AQ70" s="25">
        <f>IFERROR(SUMIFS('[1]BD Unidades'!$AZ$3:$AZ$1424,'[1]BD Unidades'!$A$3:$A$1424,$A70),"-")</f>
        <v>88.978438238926202</v>
      </c>
      <c r="AR70" s="25">
        <f>IFERROR(SUMIFS('[1]BD Unidades'!$BA$3:$BA$1424,'[1]BD Unidades'!$A$3:$A$1424,$A70),"-")</f>
        <v>94.256348921395798</v>
      </c>
      <c r="AS70" s="28">
        <f>SUMIFS('[1]BD Unidades'!$BC$3:$BC$1424,'[1]BD Unidades'!$A$3:$A$1424,$A70)</f>
        <v>3.0892802017529686E-2</v>
      </c>
      <c r="AT70" s="28">
        <f>SUMIFS('[1]BD Unidades'!$BE$3:$BE$1424,'[1]BD Unidades'!$A$3:$A$1424,$A70)</f>
        <v>0.9911856633453201</v>
      </c>
      <c r="AU70" s="29">
        <f t="shared" si="6"/>
        <v>0.96056516088497934</v>
      </c>
      <c r="AV70" s="30">
        <f t="shared" si="7"/>
        <v>0.1188</v>
      </c>
      <c r="AW70" s="25">
        <f>IFERROR(SUMIFS('[1]BD Unidades'!$BI$3:$BI$1424,'[1]BD Unidades'!$A$3:$A$1424,$A70),"-")</f>
        <v>75.89185899920659</v>
      </c>
      <c r="AX70" s="25">
        <f>IFERROR(SUMIFS('[1]BD Unidades'!$BJ$3:$BJ$1424,'[1]BD Unidades'!$A$3:$A$1424,$A70),"-")</f>
        <v>48.819531419852154</v>
      </c>
    </row>
    <row r="71" spans="1:50" ht="14.4" x14ac:dyDescent="0.3">
      <c r="A71" s="7">
        <v>5</v>
      </c>
      <c r="B71" s="7" t="s">
        <v>506</v>
      </c>
      <c r="D71" s="8" t="s">
        <v>507</v>
      </c>
      <c r="E71" s="19" t="s">
        <v>450</v>
      </c>
      <c r="F71" s="19" t="s">
        <v>450</v>
      </c>
      <c r="G71" s="19" t="s">
        <v>508</v>
      </c>
      <c r="H71" s="19">
        <v>1</v>
      </c>
      <c r="I71" s="19">
        <v>2024</v>
      </c>
      <c r="J71" s="19" t="s">
        <v>66</v>
      </c>
      <c r="K71" s="19" t="s">
        <v>177</v>
      </c>
      <c r="L71" s="19" t="s">
        <v>157</v>
      </c>
      <c r="M71" s="19" t="s">
        <v>90</v>
      </c>
      <c r="N71" s="19" t="s">
        <v>91</v>
      </c>
      <c r="O71" s="19" t="s">
        <v>92</v>
      </c>
      <c r="P71" s="19" t="s">
        <v>158</v>
      </c>
      <c r="Q71" s="9" t="s">
        <v>509</v>
      </c>
      <c r="R71" s="20">
        <v>6.3</v>
      </c>
      <c r="S71" s="20">
        <v>0.23</v>
      </c>
      <c r="T71" s="20">
        <v>6.2854999999999999</v>
      </c>
      <c r="U71" s="20">
        <v>1.101</v>
      </c>
      <c r="V71" s="21">
        <f>_xlfn.XLOOKUP(D71,'[1]Gen. Real'!$A:$A,'[1]Gen. Real'!$C:$C,"-",0)</f>
        <v>19.798299999999998</v>
      </c>
      <c r="W71" s="22"/>
      <c r="X71" s="22" t="str">
        <f>_xlfn.XLOOKUP(D71,[1]Vertimiento!$A:$A,[1]Vertimiento!$E:$E,"-",0)</f>
        <v>-</v>
      </c>
      <c r="Y71" s="23" t="str">
        <f t="shared" si="4"/>
        <v>-</v>
      </c>
      <c r="Z71" s="19" t="str">
        <f>_xlfn.XLOOKUP(D71,[1]Cmg!$I$4:$I$85,[1]Cmg!$M$4:$M$85,"----",0,1)</f>
        <v>----</v>
      </c>
      <c r="AA71" s="19" t="str">
        <f>_xlfn.XLOOKUP(D71,[1]Cmg!$A$4:$A$89,[1]Cmg!$B$4:$B$89,"----",0,1)</f>
        <v>----</v>
      </c>
      <c r="AB71" s="19" t="str">
        <f>_xlfn.XLOOKUP(D71,[1]Cmg!$E$4:$E$89,[1]Cmg!$F$4:$F$89,"----",0,1)</f>
        <v>----</v>
      </c>
      <c r="AC71" s="19" t="str">
        <f>_xlfn.XLOOKUP(D71,[1]Cmg!$O$4:$O$89,[1]Cmg!$P$4:$P$89,"----",0,1)</f>
        <v>----</v>
      </c>
      <c r="AD71" s="24" t="str">
        <f>_xlfn.XLOOKUP(D71,[1]Cmg!$S$4:$S$89,[1]Cmg!$U$4:$U$89,"----",0,1)</f>
        <v>----</v>
      </c>
      <c r="AG71" s="25">
        <f>IFERROR(SUMIFS('[1]BD Unidades'!$AH:$AH,'[1]BD Unidades'!$A:$A,'BD Centrales 2023'!$A71),"-")</f>
        <v>0</v>
      </c>
      <c r="AH71" s="25">
        <f>SUMIFS('[1]BD Unidades'!$AJ$3:$AJ$1424,'[1]BD Unidades'!$A$3:$A$1424,$A71)</f>
        <v>6879.2999999999993</v>
      </c>
      <c r="AI71" s="25">
        <f>SUMIFS('[1]BD Unidades'!$AL$3:$AL$1424,'[1]BD Unidades'!$A$3:$A$1424,$A71)</f>
        <v>365.66666666666703</v>
      </c>
      <c r="AJ71" s="26">
        <f t="shared" si="5"/>
        <v>5.0471821816525549E-2</v>
      </c>
      <c r="AK71" s="27">
        <f>IFERROR(SUMIFS('[1]BD Unidades'!$AO$3:$AO$1424,'[1]BD Unidades'!$A$3:$A$1424,$A71),"-")</f>
        <v>0</v>
      </c>
      <c r="AL71" s="27">
        <f>IFERROR(SUMIFS('[1]BD Unidades'!$AQ$3:$AQ$1424,'[1]BD Unidades'!$A$3:$A$1424,$A71),"-")</f>
        <v>0</v>
      </c>
      <c r="AM71" s="27">
        <f>IFERROR(SUMIFS('[1]BD Unidades'!$AS$3:$AS$1424,'[1]BD Unidades'!$A$3:$A$1424,$A71),"-")</f>
        <v>0</v>
      </c>
      <c r="AN71" s="27">
        <f>IFERROR(SUMIFS('[1]BD Unidades'!$AU$3:$AU$1424,'[1]BD Unidades'!$A$3:$A$1424,$A71),"-")</f>
        <v>0</v>
      </c>
      <c r="AO71" s="27"/>
      <c r="AP71" s="27"/>
      <c r="AQ71" s="25">
        <f>IFERROR(SUMIFS('[1]BD Unidades'!$AZ$3:$AZ$1424,'[1]BD Unidades'!$A$3:$A$1424,$A71),"-")</f>
        <v>0</v>
      </c>
      <c r="AR71" s="25">
        <f>IFERROR(SUMIFS('[1]BD Unidades'!$BA$3:$BA$1424,'[1]BD Unidades'!$A$3:$A$1424,$A71),"-")</f>
        <v>6.1928722929482101</v>
      </c>
      <c r="AS71" s="28">
        <f>SUMIFS('[1]BD Unidades'!$BC$3:$BC$1424,'[1]BD Unidades'!$A$3:$A$1424,$A71)</f>
        <v>0</v>
      </c>
      <c r="AT71" s="28">
        <f>SUMIFS('[1]BD Unidades'!$BE$3:$BE$1424,'[1]BD Unidades'!$A$3:$A$1424,$A71)</f>
        <v>0</v>
      </c>
      <c r="AU71" s="29">
        <f t="shared" si="6"/>
        <v>0</v>
      </c>
      <c r="AV71" s="30">
        <f t="shared" si="7"/>
        <v>2.3E-3</v>
      </c>
      <c r="AW71" s="25">
        <f>IFERROR(SUMIFS('[1]BD Unidades'!$BI$3:$BI$1424,'[1]BD Unidades'!$A$3:$A$1424,$A71),"-")</f>
        <v>0</v>
      </c>
      <c r="AX71" s="25">
        <f>IFERROR(SUMIFS('[1]BD Unidades'!$BJ$3:$BJ$1424,'[1]BD Unidades'!$A$3:$A$1424,$A71),"-")</f>
        <v>0</v>
      </c>
    </row>
    <row r="72" spans="1:50" ht="14.4" x14ac:dyDescent="0.3">
      <c r="A72" s="7">
        <v>6</v>
      </c>
      <c r="B72" s="7" t="s">
        <v>366</v>
      </c>
      <c r="D72" s="8" t="s">
        <v>367</v>
      </c>
      <c r="E72" s="19" t="s">
        <v>368</v>
      </c>
      <c r="F72" s="19" t="s">
        <v>368</v>
      </c>
      <c r="G72" s="19" t="s">
        <v>369</v>
      </c>
      <c r="H72" s="19">
        <v>1</v>
      </c>
      <c r="I72" s="19">
        <v>2024</v>
      </c>
      <c r="J72" s="19" t="s">
        <v>66</v>
      </c>
      <c r="K72" s="19" t="s">
        <v>177</v>
      </c>
      <c r="L72" s="19" t="s">
        <v>157</v>
      </c>
      <c r="M72" s="19" t="s">
        <v>164</v>
      </c>
      <c r="N72" s="19" t="s">
        <v>371</v>
      </c>
      <c r="O72" s="19" t="s">
        <v>372</v>
      </c>
      <c r="P72" s="19" t="s">
        <v>158</v>
      </c>
      <c r="Q72" s="9" t="s">
        <v>373</v>
      </c>
      <c r="R72" s="20">
        <v>0.28899999999999998</v>
      </c>
      <c r="S72" s="20">
        <v>1.5</v>
      </c>
      <c r="T72" s="20">
        <v>0.284665</v>
      </c>
      <c r="U72" s="20">
        <v>0.25</v>
      </c>
      <c r="V72" s="21">
        <f>_xlfn.XLOOKUP(D72,'[1]Gen. Real'!$A:$A,'[1]Gen. Real'!$C:$C,"-",0)</f>
        <v>2.1218900000000045</v>
      </c>
      <c r="W72" s="22"/>
      <c r="X72" s="22" t="str">
        <f>_xlfn.XLOOKUP(D72,[1]Vertimiento!$A:$A,[1]Vertimiento!$E:$E,"-",0)</f>
        <v>-</v>
      </c>
      <c r="Y72" s="23" t="str">
        <f t="shared" si="4"/>
        <v>-</v>
      </c>
      <c r="Z72" s="19" t="str">
        <f>_xlfn.XLOOKUP(D72,[1]Cmg!$I$4:$I$85,[1]Cmg!$M$4:$M$85,"----",0,1)</f>
        <v>----</v>
      </c>
      <c r="AA72" s="19" t="str">
        <f>_xlfn.XLOOKUP(D72,[1]Cmg!$A$4:$A$89,[1]Cmg!$B$4:$B$89,"----",0,1)</f>
        <v>----</v>
      </c>
      <c r="AB72" s="19" t="str">
        <f>_xlfn.XLOOKUP(D72,[1]Cmg!$E$4:$E$89,[1]Cmg!$F$4:$F$89,"----",0,1)</f>
        <v>----</v>
      </c>
      <c r="AC72" s="19" t="str">
        <f>_xlfn.XLOOKUP(D72,[1]Cmg!$O$4:$O$89,[1]Cmg!$P$4:$P$89,"----",0,1)</f>
        <v>----</v>
      </c>
      <c r="AD72" s="24" t="str">
        <f>_xlfn.XLOOKUP(D72,[1]Cmg!$S$4:$S$89,[1]Cmg!$U$4:$U$89,"----",0,1)</f>
        <v>----</v>
      </c>
      <c r="AG72" s="25">
        <f>IFERROR(SUMIFS('[1]BD Unidades'!$AH:$AH,'[1]BD Unidades'!$A:$A,'BD Centrales 2023'!$A72),"-")</f>
        <v>0</v>
      </c>
      <c r="AH72" s="25">
        <f>SUMIFS('[1]BD Unidades'!$AJ$3:$AJ$1424,'[1]BD Unidades'!$A$3:$A$1424,$A72)</f>
        <v>44.844290657439451</v>
      </c>
      <c r="AI72" s="25">
        <f>SUMIFS('[1]BD Unidades'!$AL$3:$AL$1424,'[1]BD Unidades'!$A$3:$A$1424,$A72)</f>
        <v>7724.6937716262946</v>
      </c>
      <c r="AJ72" s="26">
        <f t="shared" si="5"/>
        <v>0.99422819087853753</v>
      </c>
      <c r="AK72" s="27">
        <f>IFERROR(SUMIFS('[1]BD Unidades'!$AO$3:$AO$1424,'[1]BD Unidades'!$A$3:$A$1424,$A72),"-")</f>
        <v>0</v>
      </c>
      <c r="AL72" s="27">
        <f>IFERROR(SUMIFS('[1]BD Unidades'!$AQ$3:$AQ$1424,'[1]BD Unidades'!$A$3:$A$1424,$A72),"-")</f>
        <v>0</v>
      </c>
      <c r="AM72" s="27">
        <f>IFERROR(SUMIFS('[1]BD Unidades'!$AS$3:$AS$1424,'[1]BD Unidades'!$A$3:$A$1424,$A72),"-")</f>
        <v>0</v>
      </c>
      <c r="AN72" s="27">
        <f>IFERROR(SUMIFS('[1]BD Unidades'!$AU$3:$AU$1424,'[1]BD Unidades'!$A$3:$A$1424,$A72),"-")</f>
        <v>0</v>
      </c>
      <c r="AO72" s="27"/>
      <c r="AP72" s="27"/>
      <c r="AQ72" s="25">
        <f>IFERROR(SUMIFS('[1]BD Unidades'!$AZ$3:$AZ$1424,'[1]BD Unidades'!$A$3:$A$1424,$A72),"-")</f>
        <v>0</v>
      </c>
      <c r="AR72" s="25">
        <f>IFERROR(SUMIFS('[1]BD Unidades'!$BA$3:$BA$1424,'[1]BD Unidades'!$A$3:$A$1424,$A72),"-")</f>
        <v>0.26997003869917902</v>
      </c>
      <c r="AS72" s="28">
        <f>SUMIFS('[1]BD Unidades'!$BC$3:$BC$1424,'[1]BD Unidades'!$A$3:$A$1424,$A72)</f>
        <v>0</v>
      </c>
      <c r="AT72" s="28">
        <f>SUMIFS('[1]BD Unidades'!$BE$3:$BE$1424,'[1]BD Unidades'!$A$3:$A$1424,$A72)</f>
        <v>0</v>
      </c>
      <c r="AU72" s="29">
        <f t="shared" si="6"/>
        <v>0</v>
      </c>
      <c r="AV72" s="30">
        <f t="shared" si="7"/>
        <v>1.4999999999999999E-2</v>
      </c>
      <c r="AW72" s="25">
        <f>IFERROR(SUMIFS('[1]BD Unidades'!$BI$3:$BI$1424,'[1]BD Unidades'!$A$3:$A$1424,$A72),"-")</f>
        <v>0</v>
      </c>
      <c r="AX72" s="25">
        <f>IFERROR(SUMIFS('[1]BD Unidades'!$BJ$3:$BJ$1424,'[1]BD Unidades'!$A$3:$A$1424,$A72),"-")</f>
        <v>0</v>
      </c>
    </row>
    <row r="73" spans="1:50" ht="14.4" x14ac:dyDescent="0.3">
      <c r="A73" s="7">
        <v>7</v>
      </c>
      <c r="B73" s="7" t="s">
        <v>4977</v>
      </c>
      <c r="D73" s="8" t="s">
        <v>4978</v>
      </c>
      <c r="E73" s="19" t="s">
        <v>368</v>
      </c>
      <c r="F73" s="19" t="s">
        <v>368</v>
      </c>
      <c r="G73" s="19" t="s">
        <v>4979</v>
      </c>
      <c r="H73" s="19">
        <v>1</v>
      </c>
      <c r="I73" s="19">
        <v>2024</v>
      </c>
      <c r="J73" s="19" t="s">
        <v>66</v>
      </c>
      <c r="K73" s="19" t="s">
        <v>177</v>
      </c>
      <c r="L73" s="19" t="s">
        <v>213</v>
      </c>
      <c r="M73" s="19" t="s">
        <v>164</v>
      </c>
      <c r="N73" s="19" t="s">
        <v>165</v>
      </c>
      <c r="O73" s="19" t="s">
        <v>4972</v>
      </c>
      <c r="P73" s="19" t="s">
        <v>51</v>
      </c>
      <c r="Q73" s="9" t="s">
        <v>4981</v>
      </c>
      <c r="R73" s="20">
        <v>1.9</v>
      </c>
      <c r="S73" s="20">
        <v>1.5</v>
      </c>
      <c r="T73" s="20">
        <v>1.8714999999999999</v>
      </c>
      <c r="U73" s="20" t="s">
        <v>397</v>
      </c>
      <c r="V73" s="21">
        <f>_xlfn.XLOOKUP(D73,'[1]Gen. Real'!$A:$A,'[1]Gen. Real'!$C:$C,"-",0)</f>
        <v>1.9697000000000007</v>
      </c>
      <c r="W73" s="22"/>
      <c r="X73" s="22" t="str">
        <f>_xlfn.XLOOKUP(D73,[1]Vertimiento!$A:$A,[1]Vertimiento!$E:$E,"-",0)</f>
        <v>-</v>
      </c>
      <c r="Y73" s="23" t="str">
        <f t="shared" si="4"/>
        <v>-</v>
      </c>
      <c r="Z73" s="19" t="str">
        <f>_xlfn.XLOOKUP(D73,[1]Cmg!$I$4:$I$85,[1]Cmg!$M$4:$M$85,"----",0,1)</f>
        <v>----</v>
      </c>
      <c r="AA73" s="19" t="str">
        <f>_xlfn.XLOOKUP(D73,[1]Cmg!$A$4:$A$89,[1]Cmg!$B$4:$B$89,"----",0,1)</f>
        <v>----</v>
      </c>
      <c r="AB73" s="19" t="str">
        <f>_xlfn.XLOOKUP(D73,[1]Cmg!$E$4:$E$89,[1]Cmg!$F$4:$F$89,"----",0,1)</f>
        <v>----</v>
      </c>
      <c r="AC73" s="19" t="str">
        <f>_xlfn.XLOOKUP(D73,[1]Cmg!$O$4:$O$89,[1]Cmg!$P$4:$P$89,"----",0,1)</f>
        <v>----</v>
      </c>
      <c r="AD73" s="24" t="str">
        <f>_xlfn.XLOOKUP(D73,[1]Cmg!$S$4:$S$89,[1]Cmg!$U$4:$U$89,"----",0,1)</f>
        <v>----</v>
      </c>
      <c r="AG73" s="25">
        <f>IFERROR(SUMIFS('[1]BD Unidades'!$AH:$AH,'[1]BD Unidades'!$A:$A,'BD Centrales 2023'!$A73),"-")</f>
        <v>1.9</v>
      </c>
      <c r="AH73" s="25">
        <f>SUMIFS('[1]BD Unidades'!$AJ$3:$AJ$1424,'[1]BD Unidades'!$A$3:$A$1424,$A73)</f>
        <v>4054.5500000000006</v>
      </c>
      <c r="AI73" s="25">
        <f>SUMIFS('[1]BD Unidades'!$AL$3:$AL$1424,'[1]BD Unidades'!$A$3:$A$1424,$A73)</f>
        <v>0</v>
      </c>
      <c r="AJ73" s="26">
        <f t="shared" si="5"/>
        <v>0</v>
      </c>
      <c r="AK73" s="27">
        <f>IFERROR(SUMIFS('[1]BD Unidades'!$AO$3:$AO$1424,'[1]BD Unidades'!$A$3:$A$1424,$A73),"-")</f>
        <v>0</v>
      </c>
      <c r="AL73" s="27">
        <f>IFERROR(SUMIFS('[1]BD Unidades'!$AQ$3:$AQ$1424,'[1]BD Unidades'!$A$3:$A$1424,$A73),"-")</f>
        <v>0</v>
      </c>
      <c r="AM73" s="27">
        <f>IFERROR(SUMIFS('[1]BD Unidades'!$AS$3:$AS$1424,'[1]BD Unidades'!$A$3:$A$1424,$A73),"-")</f>
        <v>0</v>
      </c>
      <c r="AN73" s="27">
        <f>IFERROR(SUMIFS('[1]BD Unidades'!$AU$3:$AU$1424,'[1]BD Unidades'!$A$3:$A$1424,$A73),"-")</f>
        <v>0</v>
      </c>
      <c r="AO73" s="27"/>
      <c r="AP73" s="27"/>
      <c r="AQ73" s="25">
        <f>IFERROR(SUMIFS('[1]BD Unidades'!$AZ$3:$AZ$1424,'[1]BD Unidades'!$A$3:$A$1424,$A73),"-")</f>
        <v>0.30909020784132268</v>
      </c>
      <c r="AR73" s="25">
        <f>IFERROR(SUMIFS('[1]BD Unidades'!$BA$3:$BA$1424,'[1]BD Unidades'!$A$3:$A$1424,$A73),"-")</f>
        <v>1.9</v>
      </c>
      <c r="AS73" s="28">
        <f>SUMIFS('[1]BD Unidades'!$BC$3:$BC$1424,'[1]BD Unidades'!$A$3:$A$1424,$A73)</f>
        <v>8.6157464857581995E-2</v>
      </c>
      <c r="AT73" s="28">
        <f>SUMIFS('[1]BD Unidades'!$BE$3:$BE$1424,'[1]BD Unidades'!$A$3:$A$1424,$A73)</f>
        <v>1</v>
      </c>
      <c r="AU73" s="29">
        <f t="shared" si="6"/>
        <v>0.91384253514241798</v>
      </c>
      <c r="AV73" s="30">
        <f t="shared" si="7"/>
        <v>1.4999999999999999E-2</v>
      </c>
      <c r="AW73" s="25">
        <f>IFERROR(SUMIFS('[1]BD Unidades'!$BI$3:$BI$1424,'[1]BD Unidades'!$A$3:$A$1424,$A73),"-")</f>
        <v>0.17608078312983649</v>
      </c>
      <c r="AX73" s="25">
        <f>IFERROR(SUMIFS('[1]BD Unidades'!$BJ$3:$BJ$1424,'[1]BD Unidades'!$A$3:$A$1424,$A73),"-")</f>
        <v>0.11326882010531716</v>
      </c>
    </row>
    <row r="74" spans="1:50" ht="14.4" x14ac:dyDescent="0.3">
      <c r="A74" s="7">
        <v>15</v>
      </c>
      <c r="B74" s="7" t="s">
        <v>4963</v>
      </c>
      <c r="D74" s="8" t="s">
        <v>4964</v>
      </c>
      <c r="E74" s="19" t="s">
        <v>4965</v>
      </c>
      <c r="F74" s="19" t="s">
        <v>4965</v>
      </c>
      <c r="G74" s="19" t="s">
        <v>4966</v>
      </c>
      <c r="H74" s="19">
        <v>3</v>
      </c>
      <c r="I74" s="19">
        <v>2024</v>
      </c>
      <c r="J74" s="19" t="s">
        <v>66</v>
      </c>
      <c r="K74" s="19" t="s">
        <v>177</v>
      </c>
      <c r="L74" s="19" t="s">
        <v>213</v>
      </c>
      <c r="M74" s="19" t="s">
        <v>164</v>
      </c>
      <c r="N74" s="19" t="s">
        <v>2819</v>
      </c>
      <c r="O74" s="19" t="s">
        <v>3521</v>
      </c>
      <c r="P74" s="19" t="s">
        <v>51</v>
      </c>
      <c r="Q74" s="9" t="s">
        <v>726</v>
      </c>
      <c r="R74" s="20">
        <v>5.12</v>
      </c>
      <c r="S74" s="20">
        <v>0.39</v>
      </c>
      <c r="T74" s="20">
        <v>5.0999999999999996</v>
      </c>
      <c r="U74" s="20" t="s">
        <v>397</v>
      </c>
      <c r="V74" s="21">
        <f>_xlfn.XLOOKUP(D74,'[1]Gen. Real'!$A:$A,'[1]Gen. Real'!$C:$C,"-",0)</f>
        <v>18.95347000000001</v>
      </c>
      <c r="W74" s="22"/>
      <c r="X74" s="22" t="str">
        <f>_xlfn.XLOOKUP(D74,[1]Vertimiento!$A:$A,[1]Vertimiento!$E:$E,"-",0)</f>
        <v>-</v>
      </c>
      <c r="Y74" s="23" t="str">
        <f t="shared" si="4"/>
        <v>-</v>
      </c>
      <c r="Z74" s="19" t="str">
        <f>_xlfn.XLOOKUP(D74,[1]Cmg!$I$4:$I$85,[1]Cmg!$M$4:$M$85,"----",0,1)</f>
        <v>----</v>
      </c>
      <c r="AA74" s="19" t="str">
        <f>_xlfn.XLOOKUP(D74,[1]Cmg!$A$4:$A$89,[1]Cmg!$B$4:$B$89,"----",0,1)</f>
        <v>----</v>
      </c>
      <c r="AB74" s="19" t="str">
        <f>_xlfn.XLOOKUP(D74,[1]Cmg!$E$4:$E$89,[1]Cmg!$F$4:$F$89,"----",0,1)</f>
        <v>----</v>
      </c>
      <c r="AC74" s="19" t="str">
        <f>_xlfn.XLOOKUP(D74,[1]Cmg!$O$4:$O$89,[1]Cmg!$P$4:$P$89,"----",0,1)</f>
        <v>----</v>
      </c>
      <c r="AD74" s="24" t="str">
        <f>_xlfn.XLOOKUP(D74,[1]Cmg!$S$4:$S$89,[1]Cmg!$U$4:$U$89,"----",0,1)</f>
        <v>----</v>
      </c>
      <c r="AG74" s="25">
        <f>IFERROR(SUMIFS('[1]BD Unidades'!$AH:$AH,'[1]BD Unidades'!$A:$A,'BD Centrales 2023'!$A74),"-")</f>
        <v>4.9022603270999996</v>
      </c>
      <c r="AH74" s="25">
        <f>SUMIFS('[1]BD Unidades'!$AJ$3:$AJ$1424,'[1]BD Unidades'!$A$3:$A$1424,$A74)</f>
        <v>8194.962890625</v>
      </c>
      <c r="AI74" s="25">
        <f>SUMIFS('[1]BD Unidades'!$AL$3:$AL$1424,'[1]BD Unidades'!$A$3:$A$1424,$A74)</f>
        <v>26.894531249999996</v>
      </c>
      <c r="AJ74" s="26">
        <f t="shared" si="5"/>
        <v>3.2711016343392975E-3</v>
      </c>
      <c r="AK74" s="27">
        <f>IFERROR(SUMIFS('[1]BD Unidades'!$AO$3:$AO$1424,'[1]BD Unidades'!$A$3:$A$1424,$A74),"-")</f>
        <v>0</v>
      </c>
      <c r="AL74" s="27">
        <f>IFERROR(SUMIFS('[1]BD Unidades'!$AQ$3:$AQ$1424,'[1]BD Unidades'!$A$3:$A$1424,$A74),"-")</f>
        <v>0</v>
      </c>
      <c r="AM74" s="27">
        <f>IFERROR(SUMIFS('[1]BD Unidades'!$AS$3:$AS$1424,'[1]BD Unidades'!$A$3:$A$1424,$A74),"-")</f>
        <v>0</v>
      </c>
      <c r="AN74" s="27">
        <f>IFERROR(SUMIFS('[1]BD Unidades'!$AU$3:$AU$1424,'[1]BD Unidades'!$A$3:$A$1424,$A74),"-")</f>
        <v>0</v>
      </c>
      <c r="AO74" s="27"/>
      <c r="AP74" s="27"/>
      <c r="AQ74" s="25">
        <f>IFERROR(SUMIFS('[1]BD Unidades'!$AZ$3:$AZ$1424,'[1]BD Unidades'!$A$3:$A$1424,$A74),"-")</f>
        <v>3.78236216627521</v>
      </c>
      <c r="AR74" s="25">
        <f>IFERROR(SUMIFS('[1]BD Unidades'!$BA$3:$BA$1424,'[1]BD Unidades'!$A$3:$A$1424,$A74),"-")</f>
        <v>5.0833177087750396</v>
      </c>
      <c r="AS74" s="28">
        <f>SUMIFS('[1]BD Unidades'!$BC$3:$BC$1424,'[1]BD Unidades'!$A$3:$A$1424,$A74)</f>
        <v>4.6771449641574793E-2</v>
      </c>
      <c r="AT74" s="28">
        <f>SUMIFS('[1]BD Unidades'!$BE$3:$BE$1424,'[1]BD Unidades'!$A$3:$A$1424,$A74)</f>
        <v>0.99609374999999989</v>
      </c>
      <c r="AU74" s="29">
        <f t="shared" si="6"/>
        <v>0.94950500133358751</v>
      </c>
      <c r="AV74" s="30">
        <f t="shared" si="7"/>
        <v>3.9000000000000003E-3</v>
      </c>
      <c r="AW74" s="25">
        <f>IFERROR(SUMIFS('[1]BD Unidades'!$BI$3:$BI$1424,'[1]BD Unidades'!$A$3:$A$1424,$A74),"-")</f>
        <v>3.5867380441998282</v>
      </c>
      <c r="AX74" s="25">
        <f>IFERROR(SUMIFS('[1]BD Unidades'!$BJ$3:$BJ$1424,'[1]BD Unidades'!$A$3:$A$1424,$A74),"-")</f>
        <v>2.3072681701659619</v>
      </c>
    </row>
    <row r="75" spans="1:50" ht="14.4" x14ac:dyDescent="0.3">
      <c r="A75" s="7">
        <v>16</v>
      </c>
      <c r="B75" s="7" t="s">
        <v>4968</v>
      </c>
      <c r="D75" s="8" t="s">
        <v>4969</v>
      </c>
      <c r="E75" s="19" t="s">
        <v>4965</v>
      </c>
      <c r="F75" s="19" t="s">
        <v>4965</v>
      </c>
      <c r="G75" s="19" t="s">
        <v>4970</v>
      </c>
      <c r="H75" s="19">
        <v>1</v>
      </c>
      <c r="I75" s="19">
        <v>2024</v>
      </c>
      <c r="J75" s="19" t="s">
        <v>66</v>
      </c>
      <c r="K75" s="19" t="s">
        <v>177</v>
      </c>
      <c r="L75" s="19" t="s">
        <v>213</v>
      </c>
      <c r="M75" s="19" t="s">
        <v>164</v>
      </c>
      <c r="N75" s="19" t="s">
        <v>165</v>
      </c>
      <c r="O75" s="19" t="s">
        <v>4972</v>
      </c>
      <c r="P75" s="19" t="s">
        <v>51</v>
      </c>
      <c r="Q75" s="9" t="s">
        <v>622</v>
      </c>
      <c r="R75" s="20">
        <v>5.5</v>
      </c>
      <c r="S75" s="20">
        <v>0.5</v>
      </c>
      <c r="T75" s="20">
        <v>5.4725000000000001</v>
      </c>
      <c r="U75" s="20" t="s">
        <v>397</v>
      </c>
      <c r="V75" s="21">
        <f>_xlfn.XLOOKUP(D75,'[1]Gen. Real'!$A:$A,'[1]Gen. Real'!$C:$C,"-",0)</f>
        <v>24.815489999999976</v>
      </c>
      <c r="W75" s="22"/>
      <c r="X75" s="22" t="str">
        <f>_xlfn.XLOOKUP(D75,[1]Vertimiento!$A:$A,[1]Vertimiento!$E:$E,"-",0)</f>
        <v>-</v>
      </c>
      <c r="Y75" s="23" t="str">
        <f t="shared" si="4"/>
        <v>-</v>
      </c>
      <c r="Z75" s="19" t="str">
        <f>_xlfn.XLOOKUP(D75,[1]Cmg!$I$4:$I$85,[1]Cmg!$M$4:$M$85,"----",0,1)</f>
        <v>----</v>
      </c>
      <c r="AA75" s="19" t="str">
        <f>_xlfn.XLOOKUP(D75,[1]Cmg!$A$4:$A$89,[1]Cmg!$B$4:$B$89,"----",0,1)</f>
        <v>----</v>
      </c>
      <c r="AB75" s="19" t="str">
        <f>_xlfn.XLOOKUP(D75,[1]Cmg!$E$4:$E$89,[1]Cmg!$F$4:$F$89,"----",0,1)</f>
        <v>----</v>
      </c>
      <c r="AC75" s="19" t="str">
        <f>_xlfn.XLOOKUP(D75,[1]Cmg!$O$4:$O$89,[1]Cmg!$P$4:$P$89,"----",0,1)</f>
        <v>----</v>
      </c>
      <c r="AD75" s="24" t="str">
        <f>_xlfn.XLOOKUP(D75,[1]Cmg!$S$4:$S$89,[1]Cmg!$U$4:$U$89,"----",0,1)</f>
        <v>----</v>
      </c>
      <c r="AG75" s="25">
        <f>IFERROR(SUMIFS('[1]BD Unidades'!$AH:$AH,'[1]BD Unidades'!$A:$A,'BD Centrales 2023'!$A75),"-")</f>
        <v>5.5</v>
      </c>
      <c r="AH75" s="25">
        <f>SUMIFS('[1]BD Unidades'!$AJ$3:$AJ$1424,'[1]BD Unidades'!$A$3:$A$1424,$A75)</f>
        <v>8206.1833333333307</v>
      </c>
      <c r="AI75" s="25">
        <f>SUMIFS('[1]BD Unidades'!$AL$3:$AL$1424,'[1]BD Unidades'!$A$3:$A$1424,$A75)</f>
        <v>27.5</v>
      </c>
      <c r="AJ75" s="26">
        <f t="shared" si="5"/>
        <v>3.3399389904477756E-3</v>
      </c>
      <c r="AK75" s="27">
        <f>IFERROR(SUMIFS('[1]BD Unidades'!$AO$3:$AO$1424,'[1]BD Unidades'!$A$3:$A$1424,$A75),"-")</f>
        <v>0</v>
      </c>
      <c r="AL75" s="27">
        <f>IFERROR(SUMIFS('[1]BD Unidades'!$AQ$3:$AQ$1424,'[1]BD Unidades'!$A$3:$A$1424,$A75),"-")</f>
        <v>0</v>
      </c>
      <c r="AM75" s="27">
        <f>IFERROR(SUMIFS('[1]BD Unidades'!$AS$3:$AS$1424,'[1]BD Unidades'!$A$3:$A$1424,$A75),"-")</f>
        <v>0</v>
      </c>
      <c r="AN75" s="27">
        <f>IFERROR(SUMIFS('[1]BD Unidades'!$AU$3:$AU$1424,'[1]BD Unidades'!$A$3:$A$1424,$A75),"-")</f>
        <v>0</v>
      </c>
      <c r="AO75" s="27"/>
      <c r="AP75" s="27"/>
      <c r="AQ75" s="25">
        <f>IFERROR(SUMIFS('[1]BD Unidades'!$AZ$3:$AZ$1424,'[1]BD Unidades'!$A$3:$A$1424,$A75),"-")</f>
        <v>4.2376949200036691</v>
      </c>
      <c r="AR75" s="25">
        <f>IFERROR(SUMIFS('[1]BD Unidades'!$BA$3:$BA$1424,'[1]BD Unidades'!$A$3:$A$1424,$A75),"-")</f>
        <v>5.4816306695464396</v>
      </c>
      <c r="AS75" s="28">
        <f>SUMIFS('[1]BD Unidades'!$BC$3:$BC$1424,'[1]BD Unidades'!$A$3:$A$1424,$A75)</f>
        <v>3.6664560657074997E-2</v>
      </c>
      <c r="AT75" s="28">
        <f>SUMIFS('[1]BD Unidades'!$BE$3:$BE$1424,'[1]BD Unidades'!$A$3:$A$1424,$A75)</f>
        <v>1</v>
      </c>
      <c r="AU75" s="29">
        <f t="shared" si="6"/>
        <v>0.96333543934292498</v>
      </c>
      <c r="AV75" s="30">
        <f t="shared" si="7"/>
        <v>5.0000000000000001E-3</v>
      </c>
      <c r="AW75" s="25">
        <f>IFERROR(SUMIFS('[1]BD Unidades'!$BI$3:$BI$1424,'[1]BD Unidades'!$A$3:$A$1424,$A75),"-")</f>
        <v>4.0619100890751962</v>
      </c>
      <c r="AX75" s="25">
        <f>IFERROR(SUMIFS('[1]BD Unidades'!$BJ$3:$BJ$1424,'[1]BD Unidades'!$A$3:$A$1424,$A75),"-")</f>
        <v>2.6129356934094097</v>
      </c>
    </row>
    <row r="76" spans="1:50" ht="14.4" x14ac:dyDescent="0.3">
      <c r="A76" s="7">
        <v>17</v>
      </c>
      <c r="B76" s="7" t="s">
        <v>4570</v>
      </c>
      <c r="D76" s="8" t="s">
        <v>4571</v>
      </c>
      <c r="E76" s="19" t="s">
        <v>4572</v>
      </c>
      <c r="F76" s="19" t="s">
        <v>4572</v>
      </c>
      <c r="G76" s="19" t="s">
        <v>4573</v>
      </c>
      <c r="H76" s="19">
        <v>5</v>
      </c>
      <c r="I76" s="19">
        <v>2024</v>
      </c>
      <c r="J76" s="19" t="s">
        <v>66</v>
      </c>
      <c r="K76" s="19" t="s">
        <v>177</v>
      </c>
      <c r="L76" s="19" t="s">
        <v>213</v>
      </c>
      <c r="M76" s="19" t="s">
        <v>164</v>
      </c>
      <c r="N76" s="19" t="s">
        <v>2819</v>
      </c>
      <c r="O76" s="19" t="s">
        <v>3521</v>
      </c>
      <c r="P76" s="19" t="s">
        <v>51</v>
      </c>
      <c r="Q76" s="9" t="s">
        <v>4574</v>
      </c>
      <c r="R76" s="20">
        <v>3.1</v>
      </c>
      <c r="S76" s="20">
        <v>1.5</v>
      </c>
      <c r="T76" s="20">
        <v>3.0535000000000001</v>
      </c>
      <c r="U76" s="20" t="s">
        <v>397</v>
      </c>
      <c r="V76" s="21">
        <f>_xlfn.XLOOKUP(D76,'[1]Gen. Real'!$A:$A,'[1]Gen. Real'!$C:$C,"-",0)</f>
        <v>7.7847300000000033</v>
      </c>
      <c r="W76" s="22"/>
      <c r="X76" s="22" t="str">
        <f>_xlfn.XLOOKUP(D76,[1]Vertimiento!$A:$A,[1]Vertimiento!$E:$E,"-",0)</f>
        <v>-</v>
      </c>
      <c r="Y76" s="23" t="str">
        <f t="shared" si="4"/>
        <v>-</v>
      </c>
      <c r="Z76" s="19" t="str">
        <f>_xlfn.XLOOKUP(D76,[1]Cmg!$I$4:$I$85,[1]Cmg!$M$4:$M$85,"----",0,1)</f>
        <v>----</v>
      </c>
      <c r="AA76" s="19" t="str">
        <f>_xlfn.XLOOKUP(D76,[1]Cmg!$A$4:$A$89,[1]Cmg!$B$4:$B$89,"----",0,1)</f>
        <v>----</v>
      </c>
      <c r="AB76" s="19" t="str">
        <f>_xlfn.XLOOKUP(D76,[1]Cmg!$E$4:$E$89,[1]Cmg!$F$4:$F$89,"----",0,1)</f>
        <v>----</v>
      </c>
      <c r="AC76" s="19" t="str">
        <f>_xlfn.XLOOKUP(D76,[1]Cmg!$O$4:$O$89,[1]Cmg!$P$4:$P$89,"----",0,1)</f>
        <v>----</v>
      </c>
      <c r="AD76" s="24" t="str">
        <f>_xlfn.XLOOKUP(D76,[1]Cmg!$S$4:$S$89,[1]Cmg!$U$4:$U$89,"----",0,1)</f>
        <v>----</v>
      </c>
      <c r="AG76" s="25">
        <f>IFERROR(SUMIFS('[1]BD Unidades'!$AH:$AH,'[1]BD Unidades'!$A:$A,'BD Centrales 2023'!$A76),"-")</f>
        <v>3.1</v>
      </c>
      <c r="AH76" s="25">
        <f>SUMIFS('[1]BD Unidades'!$AJ$3:$AJ$1424,'[1]BD Unidades'!$A$3:$A$1424,$A76)</f>
        <v>6252</v>
      </c>
      <c r="AI76" s="25">
        <f>SUMIFS('[1]BD Unidades'!$AL$3:$AL$1424,'[1]BD Unidades'!$A$3:$A$1424,$A76)</f>
        <v>2506.5</v>
      </c>
      <c r="AJ76" s="26">
        <f t="shared" si="5"/>
        <v>0.2861791402637438</v>
      </c>
      <c r="AK76" s="27">
        <f>IFERROR(SUMIFS('[1]BD Unidades'!$AO$3:$AO$1424,'[1]BD Unidades'!$A$3:$A$1424,$A76),"-")</f>
        <v>0</v>
      </c>
      <c r="AL76" s="27">
        <f>IFERROR(SUMIFS('[1]BD Unidades'!$AQ$3:$AQ$1424,'[1]BD Unidades'!$A$3:$A$1424,$A76),"-")</f>
        <v>0</v>
      </c>
      <c r="AM76" s="27">
        <f>IFERROR(SUMIFS('[1]BD Unidades'!$AS$3:$AS$1424,'[1]BD Unidades'!$A$3:$A$1424,$A76),"-")</f>
        <v>0</v>
      </c>
      <c r="AN76" s="27">
        <f>IFERROR(SUMIFS('[1]BD Unidades'!$AU$3:$AU$1424,'[1]BD Unidades'!$A$3:$A$1424,$A76),"-")</f>
        <v>0</v>
      </c>
      <c r="AO76" s="27"/>
      <c r="AP76" s="27"/>
      <c r="AQ76" s="25">
        <f>IFERROR(SUMIFS('[1]BD Unidades'!$AZ$3:$AZ$1424,'[1]BD Unidades'!$A$3:$A$1424,$A76),"-")</f>
        <v>1.6639273080691188</v>
      </c>
      <c r="AR76" s="25">
        <f>IFERROR(SUMIFS('[1]BD Unidades'!$BA$3:$BA$1424,'[1]BD Unidades'!$A$3:$A$1424,$A76),"-")</f>
        <v>2.2128732830964202</v>
      </c>
      <c r="AS76" s="28">
        <f>SUMIFS('[1]BD Unidades'!$BC$3:$BC$1424,'[1]BD Unidades'!$A$3:$A$1424,$A76)</f>
        <v>7.3817983732187703E-3</v>
      </c>
      <c r="AT76" s="28">
        <f>SUMIFS('[1]BD Unidades'!$BE$3:$BE$1424,'[1]BD Unidades'!$A$3:$A$1424,$A76)</f>
        <v>1</v>
      </c>
      <c r="AU76" s="29">
        <f t="shared" si="6"/>
        <v>0.99261820162678127</v>
      </c>
      <c r="AV76" s="30">
        <f t="shared" si="7"/>
        <v>1.4999999999999999E-2</v>
      </c>
      <c r="AW76" s="25">
        <f>IFERROR(SUMIFS('[1]BD Unidades'!$BI$3:$BI$1424,'[1]BD Unidades'!$A$3:$A$1424,$A76),"-")</f>
        <v>1.6268698641906634</v>
      </c>
      <c r="AX76" s="25">
        <f>IFERROR(SUMIFS('[1]BD Unidades'!$BJ$3:$BJ$1424,'[1]BD Unidades'!$A$3:$A$1424,$A76),"-")</f>
        <v>1.0465289096646984</v>
      </c>
    </row>
    <row r="77" spans="1:50" ht="14.4" x14ac:dyDescent="0.3">
      <c r="A77" s="7">
        <v>20</v>
      </c>
      <c r="B77" s="7" t="s">
        <v>4476</v>
      </c>
      <c r="D77" s="8" t="s">
        <v>4477</v>
      </c>
      <c r="E77" s="19" t="s">
        <v>4478</v>
      </c>
      <c r="F77" s="19" t="s">
        <v>4479</v>
      </c>
      <c r="G77" s="19" t="s">
        <v>4480</v>
      </c>
      <c r="H77" s="19">
        <v>1</v>
      </c>
      <c r="I77" s="19">
        <v>2024</v>
      </c>
      <c r="J77" s="19" t="s">
        <v>66</v>
      </c>
      <c r="K77" s="19" t="s">
        <v>177</v>
      </c>
      <c r="L77" s="19" t="s">
        <v>213</v>
      </c>
      <c r="M77" s="19" t="s">
        <v>229</v>
      </c>
      <c r="N77" s="19" t="s">
        <v>230</v>
      </c>
      <c r="O77" s="19" t="s">
        <v>4481</v>
      </c>
      <c r="P77" s="19" t="s">
        <v>51</v>
      </c>
      <c r="Q77" s="9" t="s">
        <v>4482</v>
      </c>
      <c r="R77" s="20">
        <v>0.25</v>
      </c>
      <c r="S77" s="20">
        <v>0.25</v>
      </c>
      <c r="T77" s="20">
        <v>0.24940000000000001</v>
      </c>
      <c r="U77" s="20" t="s">
        <v>397</v>
      </c>
      <c r="V77" s="21">
        <f>_xlfn.XLOOKUP(D77,'[1]Gen. Real'!$A:$A,'[1]Gen. Real'!$C:$C,"-",0)</f>
        <v>1.0560699999999998</v>
      </c>
      <c r="W77" s="22"/>
      <c r="X77" s="22" t="str">
        <f>_xlfn.XLOOKUP(D77,[1]Vertimiento!$A:$A,[1]Vertimiento!$E:$E,"-",0)</f>
        <v>-</v>
      </c>
      <c r="Y77" s="23" t="str">
        <f t="shared" si="4"/>
        <v>-</v>
      </c>
      <c r="Z77" s="19" t="str">
        <f>_xlfn.XLOOKUP(D77,[1]Cmg!$I$4:$I$85,[1]Cmg!$M$4:$M$85,"----",0,1)</f>
        <v>----</v>
      </c>
      <c r="AA77" s="19" t="str">
        <f>_xlfn.XLOOKUP(D77,[1]Cmg!$A$4:$A$89,[1]Cmg!$B$4:$B$89,"----",0,1)</f>
        <v>----</v>
      </c>
      <c r="AB77" s="19" t="str">
        <f>_xlfn.XLOOKUP(D77,[1]Cmg!$E$4:$E$89,[1]Cmg!$F$4:$F$89,"----",0,1)</f>
        <v>----</v>
      </c>
      <c r="AC77" s="19" t="str">
        <f>_xlfn.XLOOKUP(D77,[1]Cmg!$O$4:$O$89,[1]Cmg!$P$4:$P$89,"----",0,1)</f>
        <v>----</v>
      </c>
      <c r="AD77" s="24" t="str">
        <f>_xlfn.XLOOKUP(D77,[1]Cmg!$S$4:$S$89,[1]Cmg!$U$4:$U$89,"----",0,1)</f>
        <v>----</v>
      </c>
      <c r="AG77" s="25">
        <f>IFERROR(SUMIFS('[1]BD Unidades'!$AH:$AH,'[1]BD Unidades'!$A:$A,'BD Centrales 2023'!$A77),"-")</f>
        <v>0.25</v>
      </c>
      <c r="AH77" s="25">
        <f>SUMIFS('[1]BD Unidades'!$AJ$3:$AJ$1424,'[1]BD Unidades'!$A$3:$A$1424,$A77)</f>
        <v>7639</v>
      </c>
      <c r="AI77" s="25">
        <f>SUMIFS('[1]BD Unidades'!$AL$3:$AL$1424,'[1]BD Unidades'!$A$3:$A$1424,$A77)</f>
        <v>1090.75</v>
      </c>
      <c r="AJ77" s="26">
        <f t="shared" si="5"/>
        <v>0.12494630430424697</v>
      </c>
      <c r="AK77" s="27">
        <f>IFERROR(SUMIFS('[1]BD Unidades'!$AO$3:$AO$1424,'[1]BD Unidades'!$A$3:$A$1424,$A77),"-")</f>
        <v>0</v>
      </c>
      <c r="AL77" s="27">
        <f>IFERROR(SUMIFS('[1]BD Unidades'!$AQ$3:$AQ$1424,'[1]BD Unidades'!$A$3:$A$1424,$A77),"-")</f>
        <v>0</v>
      </c>
      <c r="AM77" s="27">
        <f>IFERROR(SUMIFS('[1]BD Unidades'!$AS$3:$AS$1424,'[1]BD Unidades'!$A$3:$A$1424,$A77),"-")</f>
        <v>0</v>
      </c>
      <c r="AN77" s="27">
        <f>IFERROR(SUMIFS('[1]BD Unidades'!$AU$3:$AU$1424,'[1]BD Unidades'!$A$3:$A$1424,$A77),"-")</f>
        <v>0</v>
      </c>
      <c r="AO77" s="27"/>
      <c r="AP77" s="27"/>
      <c r="AQ77" s="25">
        <f>IFERROR(SUMIFS('[1]BD Unidades'!$AZ$3:$AZ$1424,'[1]BD Unidades'!$A$3:$A$1424,$A77),"-")</f>
        <v>0.227362181047567</v>
      </c>
      <c r="AR77" s="25">
        <f>IFERROR(SUMIFS('[1]BD Unidades'!$BA$3:$BA$1424,'[1]BD Unidades'!$A$3:$A$1424,$A77),"-")</f>
        <v>0.227362181047567</v>
      </c>
      <c r="AS77" s="28">
        <f>SUMIFS('[1]BD Unidades'!$BC$3:$BC$1424,'[1]BD Unidades'!$A$3:$A$1424,$A77)</f>
        <v>4.2084552878809599E-2</v>
      </c>
      <c r="AT77" s="28">
        <f>SUMIFS('[1]BD Unidades'!$BE$3:$BE$1424,'[1]BD Unidades'!$A$3:$A$1424,$A77)</f>
        <v>1</v>
      </c>
      <c r="AU77" s="29">
        <f t="shared" si="6"/>
        <v>0.95791544712119037</v>
      </c>
      <c r="AV77" s="30">
        <f t="shared" si="7"/>
        <v>2.5000000000000001E-3</v>
      </c>
      <c r="AW77" s="25">
        <f>IFERROR(SUMIFS('[1]BD Unidades'!$BI$3:$BI$1424,'[1]BD Unidades'!$A$3:$A$1424,$A77),"-")</f>
        <v>0.2172492609533381</v>
      </c>
      <c r="AX77" s="25">
        <f>IFERROR(SUMIFS('[1]BD Unidades'!$BJ$3:$BJ$1424,'[1]BD Unidades'!$A$3:$A$1424,$A77),"-")</f>
        <v>0.13975157890337131</v>
      </c>
    </row>
    <row r="78" spans="1:50" ht="14.4" x14ac:dyDescent="0.3">
      <c r="A78" s="7">
        <v>21</v>
      </c>
      <c r="B78" s="7" t="s">
        <v>4642</v>
      </c>
      <c r="D78" s="8" t="s">
        <v>4643</v>
      </c>
      <c r="E78" s="19" t="s">
        <v>4644</v>
      </c>
      <c r="F78" s="19" t="s">
        <v>4644</v>
      </c>
      <c r="G78" s="19" t="s">
        <v>4645</v>
      </c>
      <c r="H78" s="19">
        <v>1</v>
      </c>
      <c r="I78" s="19">
        <v>2024</v>
      </c>
      <c r="J78" s="19" t="s">
        <v>66</v>
      </c>
      <c r="K78" s="19" t="s">
        <v>177</v>
      </c>
      <c r="L78" s="19" t="s">
        <v>213</v>
      </c>
      <c r="M78" s="19" t="s">
        <v>229</v>
      </c>
      <c r="N78" s="19" t="s">
        <v>230</v>
      </c>
      <c r="O78" s="19" t="s">
        <v>231</v>
      </c>
      <c r="P78" s="19" t="s">
        <v>51</v>
      </c>
      <c r="Q78" s="9" t="s">
        <v>324</v>
      </c>
      <c r="R78" s="20">
        <v>4.8499999999999996</v>
      </c>
      <c r="S78" s="20">
        <v>0</v>
      </c>
      <c r="T78" s="20">
        <v>4.8499999999999996</v>
      </c>
      <c r="U78" s="20" t="s">
        <v>397</v>
      </c>
      <c r="V78" s="21">
        <f>_xlfn.XLOOKUP(D78,'[1]Gen. Real'!$A:$A,'[1]Gen. Real'!$C:$C,"-",0)</f>
        <v>27.293539999999975</v>
      </c>
      <c r="W78" s="22"/>
      <c r="X78" s="22">
        <f>_xlfn.XLOOKUP(D78,[1]Vertimiento!$A:$A,[1]Vertimiento!$E:$E,"-",0)</f>
        <v>34.934936999999998</v>
      </c>
      <c r="Y78" s="23">
        <f t="shared" si="4"/>
        <v>0.56139791112033832</v>
      </c>
      <c r="Z78" s="19" t="str">
        <f>_xlfn.XLOOKUP(D78,[1]Cmg!$I$4:$I$85,[1]Cmg!$M$4:$M$85,"----",0,1)</f>
        <v>----</v>
      </c>
      <c r="AA78" s="19" t="str">
        <f>_xlfn.XLOOKUP(D78,[1]Cmg!$A$4:$A$89,[1]Cmg!$B$4:$B$89,"----",0,1)</f>
        <v>----</v>
      </c>
      <c r="AB78" s="19" t="str">
        <f>_xlfn.XLOOKUP(D78,[1]Cmg!$E$4:$E$89,[1]Cmg!$F$4:$F$89,"----",0,1)</f>
        <v>----</v>
      </c>
      <c r="AC78" s="19" t="str">
        <f>_xlfn.XLOOKUP(D78,[1]Cmg!$O$4:$O$89,[1]Cmg!$P$4:$P$89,"----",0,1)</f>
        <v>----</v>
      </c>
      <c r="AD78" s="24" t="str">
        <f>_xlfn.XLOOKUP(D78,[1]Cmg!$S$4:$S$89,[1]Cmg!$U$4:$U$89,"----",0,1)</f>
        <v>----</v>
      </c>
      <c r="AG78" s="25">
        <f>IFERROR(SUMIFS('[1]BD Unidades'!$AH:$AH,'[1]BD Unidades'!$A:$A,'BD Centrales 2023'!$A78),"-")</f>
        <v>4.8499999999999996</v>
      </c>
      <c r="AH78" s="25">
        <f>SUMIFS('[1]BD Unidades'!$AJ$3:$AJ$1424,'[1]BD Unidades'!$A$3:$A$1424,$A78)</f>
        <v>8078.0999999999995</v>
      </c>
      <c r="AI78" s="25">
        <f>SUMIFS('[1]BD Unidades'!$AL$3:$AL$1424,'[1]BD Unidades'!$A$3:$A$1424,$A78)</f>
        <v>0</v>
      </c>
      <c r="AJ78" s="26">
        <f t="shared" si="5"/>
        <v>0</v>
      </c>
      <c r="AK78" s="27">
        <f>IFERROR(SUMIFS('[1]BD Unidades'!$AO$3:$AO$1424,'[1]BD Unidades'!$A$3:$A$1424,$A78),"-")</f>
        <v>0</v>
      </c>
      <c r="AL78" s="27">
        <f>IFERROR(SUMIFS('[1]BD Unidades'!$AQ$3:$AQ$1424,'[1]BD Unidades'!$A$3:$A$1424,$A78),"-")</f>
        <v>0</v>
      </c>
      <c r="AM78" s="27">
        <f>IFERROR(SUMIFS('[1]BD Unidades'!$AS$3:$AS$1424,'[1]BD Unidades'!$A$3:$A$1424,$A78),"-")</f>
        <v>0</v>
      </c>
      <c r="AN78" s="27">
        <f>IFERROR(SUMIFS('[1]BD Unidades'!$AU$3:$AU$1424,'[1]BD Unidades'!$A$3:$A$1424,$A78),"-")</f>
        <v>0</v>
      </c>
      <c r="AO78" s="27"/>
      <c r="AP78" s="27"/>
      <c r="AQ78" s="25">
        <f>IFERROR(SUMIFS('[1]BD Unidades'!$AZ$3:$AZ$1424,'[1]BD Unidades'!$A$3:$A$1424,$A78),"-")</f>
        <v>3.3023341424657535</v>
      </c>
      <c r="AR78" s="25">
        <f>IFERROR(SUMIFS('[1]BD Unidades'!$BA$3:$BA$1424,'[1]BD Unidades'!$A$3:$A$1424,$A78),"-")</f>
        <v>4.8499999999999996</v>
      </c>
      <c r="AS78" s="28">
        <f>SUMIFS('[1]BD Unidades'!$BC$3:$BC$1424,'[1]BD Unidades'!$A$3:$A$1424,$A78)</f>
        <v>3.2136447794958701E-3</v>
      </c>
      <c r="AT78" s="28">
        <f>SUMIFS('[1]BD Unidades'!$BE$3:$BE$1424,'[1]BD Unidades'!$A$3:$A$1424,$A78)</f>
        <v>0.93419140030441405</v>
      </c>
      <c r="AU78" s="29">
        <f t="shared" si="6"/>
        <v>0.93118924098777589</v>
      </c>
      <c r="AV78" s="30">
        <f t="shared" si="7"/>
        <v>0</v>
      </c>
      <c r="AW78" s="25">
        <f>IFERROR(SUMIFS('[1]BD Unidades'!$BI$3:$BI$1424,'[1]BD Unidades'!$A$3:$A$1424,$A78),"-")</f>
        <v>3.0750980236107028</v>
      </c>
      <c r="AX78" s="25">
        <f>IFERROR(SUMIFS('[1]BD Unidades'!$BJ$3:$BJ$1424,'[1]BD Unidades'!$A$3:$A$1424,$A78),"-")</f>
        <v>1.978141615747711</v>
      </c>
    </row>
    <row r="79" spans="1:50" ht="14.4" x14ac:dyDescent="0.3">
      <c r="A79" s="7">
        <v>24</v>
      </c>
      <c r="B79" s="7" t="s">
        <v>4530</v>
      </c>
      <c r="D79" s="8" t="s">
        <v>4531</v>
      </c>
      <c r="E79" s="19" t="s">
        <v>4532</v>
      </c>
      <c r="F79" s="19" t="s">
        <v>4533</v>
      </c>
      <c r="G79" s="19" t="s">
        <v>4534</v>
      </c>
      <c r="H79" s="19">
        <v>1</v>
      </c>
      <c r="I79" s="19">
        <v>2024</v>
      </c>
      <c r="J79" s="19" t="s">
        <v>66</v>
      </c>
      <c r="K79" s="19" t="s">
        <v>177</v>
      </c>
      <c r="L79" s="19" t="s">
        <v>213</v>
      </c>
      <c r="M79" s="19" t="s">
        <v>331</v>
      </c>
      <c r="N79" s="19" t="s">
        <v>332</v>
      </c>
      <c r="O79" s="19" t="s">
        <v>4535</v>
      </c>
      <c r="P79" s="19" t="s">
        <v>51</v>
      </c>
      <c r="Q79" s="9" t="s">
        <v>4536</v>
      </c>
      <c r="R79" s="20">
        <v>0.42</v>
      </c>
      <c r="S79" s="20">
        <v>0.25</v>
      </c>
      <c r="T79" s="20">
        <v>0.41899999999999998</v>
      </c>
      <c r="U79" s="20" t="s">
        <v>397</v>
      </c>
      <c r="V79" s="21">
        <f>_xlfn.XLOOKUP(D79,'[1]Gen. Real'!$A:$A,'[1]Gen. Real'!$C:$C,"-",0)</f>
        <v>3.031849999999999</v>
      </c>
      <c r="W79" s="22"/>
      <c r="X79" s="22" t="str">
        <f>_xlfn.XLOOKUP(D79,[1]Vertimiento!$A:$A,[1]Vertimiento!$E:$E,"-",0)</f>
        <v>-</v>
      </c>
      <c r="Y79" s="23" t="str">
        <f t="shared" si="4"/>
        <v>-</v>
      </c>
      <c r="Z79" s="19" t="str">
        <f>_xlfn.XLOOKUP(D79,[1]Cmg!$I$4:$I$85,[1]Cmg!$M$4:$M$85,"----",0,1)</f>
        <v>----</v>
      </c>
      <c r="AA79" s="19" t="str">
        <f>_xlfn.XLOOKUP(D79,[1]Cmg!$A$4:$A$89,[1]Cmg!$B$4:$B$89,"----",0,1)</f>
        <v>----</v>
      </c>
      <c r="AB79" s="19" t="str">
        <f>_xlfn.XLOOKUP(D79,[1]Cmg!$E$4:$E$89,[1]Cmg!$F$4:$F$89,"----",0,1)</f>
        <v>----</v>
      </c>
      <c r="AC79" s="19" t="str">
        <f>_xlfn.XLOOKUP(D79,[1]Cmg!$O$4:$O$89,[1]Cmg!$P$4:$P$89,"----",0,1)</f>
        <v>----</v>
      </c>
      <c r="AD79" s="24" t="str">
        <f>_xlfn.XLOOKUP(D79,[1]Cmg!$S$4:$S$89,[1]Cmg!$U$4:$U$89,"----",0,1)</f>
        <v>----</v>
      </c>
      <c r="AG79" s="25">
        <f>IFERROR(SUMIFS('[1]BD Unidades'!$AH:$AH,'[1]BD Unidades'!$A:$A,'BD Centrales 2023'!$A79),"-")</f>
        <v>0.42</v>
      </c>
      <c r="AH79" s="25">
        <f>SUMIFS('[1]BD Unidades'!$AJ$3:$AJ$1424,'[1]BD Unidades'!$A$3:$A$1424,$A79)</f>
        <v>8422.7333333333299</v>
      </c>
      <c r="AI79" s="25">
        <f>SUMIFS('[1]BD Unidades'!$AL$3:$AL$1424,'[1]BD Unidades'!$A$3:$A$1424,$A79)</f>
        <v>0</v>
      </c>
      <c r="AJ79" s="26">
        <f t="shared" si="5"/>
        <v>0</v>
      </c>
      <c r="AK79" s="27">
        <f>IFERROR(SUMIFS('[1]BD Unidades'!$AO$3:$AO$1424,'[1]BD Unidades'!$A$3:$A$1424,$A79),"-")</f>
        <v>0</v>
      </c>
      <c r="AL79" s="27">
        <f>IFERROR(SUMIFS('[1]BD Unidades'!$AQ$3:$AQ$1424,'[1]BD Unidades'!$A$3:$A$1424,$A79),"-")</f>
        <v>0</v>
      </c>
      <c r="AM79" s="27">
        <f>IFERROR(SUMIFS('[1]BD Unidades'!$AS$3:$AS$1424,'[1]BD Unidades'!$A$3:$A$1424,$A79),"-")</f>
        <v>0</v>
      </c>
      <c r="AN79" s="27">
        <f>IFERROR(SUMIFS('[1]BD Unidades'!$AU$3:$AU$1424,'[1]BD Unidades'!$A$3:$A$1424,$A79),"-")</f>
        <v>0</v>
      </c>
      <c r="AO79" s="27"/>
      <c r="AP79" s="27"/>
      <c r="AQ79" s="25">
        <f>IFERROR(SUMIFS('[1]BD Unidades'!$AZ$3:$AZ$1424,'[1]BD Unidades'!$A$3:$A$1424,$A79),"-")</f>
        <v>0</v>
      </c>
      <c r="AR79" s="25">
        <f>IFERROR(SUMIFS('[1]BD Unidades'!$BA$3:$BA$1424,'[1]BD Unidades'!$A$3:$A$1424,$A79),"-")</f>
        <v>0.42</v>
      </c>
      <c r="AS79" s="28">
        <f>SUMIFS('[1]BD Unidades'!$BC$3:$BC$1424,'[1]BD Unidades'!$A$3:$A$1424,$A79)</f>
        <v>0</v>
      </c>
      <c r="AT79" s="28">
        <f>SUMIFS('[1]BD Unidades'!$BE$3:$BE$1424,'[1]BD Unidades'!$A$3:$A$1424,$A79)</f>
        <v>0</v>
      </c>
      <c r="AU79" s="29">
        <f t="shared" si="6"/>
        <v>0</v>
      </c>
      <c r="AV79" s="30">
        <f t="shared" si="7"/>
        <v>2.5000000000000001E-3</v>
      </c>
      <c r="AW79" s="25">
        <f>IFERROR(SUMIFS('[1]BD Unidades'!$BI$3:$BI$1424,'[1]BD Unidades'!$A$3:$A$1424,$A79),"-")</f>
        <v>0.33502978068967243</v>
      </c>
      <c r="AX79" s="25">
        <f>IFERROR(SUMIFS('[1]BD Unidades'!$BJ$3:$BJ$1424,'[1]BD Unidades'!$A$3:$A$1424,$A79),"-")</f>
        <v>0.20133708143875906</v>
      </c>
    </row>
    <row r="80" spans="1:50" ht="14.4" x14ac:dyDescent="0.3">
      <c r="A80" s="7">
        <v>25</v>
      </c>
      <c r="B80" s="7" t="s">
        <v>4662</v>
      </c>
      <c r="D80" s="8" t="s">
        <v>4663</v>
      </c>
      <c r="E80" s="19" t="s">
        <v>4664</v>
      </c>
      <c r="F80" s="19" t="s">
        <v>4664</v>
      </c>
      <c r="G80" s="19" t="s">
        <v>4665</v>
      </c>
      <c r="H80" s="19">
        <v>1</v>
      </c>
      <c r="I80" s="19">
        <v>2024</v>
      </c>
      <c r="J80" s="19" t="s">
        <v>66</v>
      </c>
      <c r="K80" s="19" t="s">
        <v>177</v>
      </c>
      <c r="L80" s="19" t="s">
        <v>213</v>
      </c>
      <c r="M80" s="19" t="s">
        <v>331</v>
      </c>
      <c r="N80" s="19" t="s">
        <v>332</v>
      </c>
      <c r="O80" s="19" t="s">
        <v>333</v>
      </c>
      <c r="P80" s="19" t="s">
        <v>51</v>
      </c>
      <c r="Q80" s="9" t="s">
        <v>4667</v>
      </c>
      <c r="R80" s="20">
        <v>1.1000000000000001</v>
      </c>
      <c r="S80" s="20">
        <v>0</v>
      </c>
      <c r="T80" s="20">
        <v>1.1000000000000001</v>
      </c>
      <c r="U80" s="20" t="s">
        <v>397</v>
      </c>
      <c r="V80" s="21">
        <f>_xlfn.XLOOKUP(D80,'[1]Gen. Real'!$A:$A,'[1]Gen. Real'!$C:$C,"-",0)</f>
        <v>4.4859299999999953</v>
      </c>
      <c r="W80" s="22"/>
      <c r="X80" s="22" t="str">
        <f>_xlfn.XLOOKUP(D80,[1]Vertimiento!$A:$A,[1]Vertimiento!$E:$E,"-",0)</f>
        <v>-</v>
      </c>
      <c r="Y80" s="23" t="str">
        <f t="shared" si="4"/>
        <v>-</v>
      </c>
      <c r="Z80" s="19" t="str">
        <f>_xlfn.XLOOKUP(D80,[1]Cmg!$I$4:$I$85,[1]Cmg!$M$4:$M$85,"----",0,1)</f>
        <v>----</v>
      </c>
      <c r="AA80" s="19" t="str">
        <f>_xlfn.XLOOKUP(D80,[1]Cmg!$A$4:$A$89,[1]Cmg!$B$4:$B$89,"----",0,1)</f>
        <v>----</v>
      </c>
      <c r="AB80" s="19" t="str">
        <f>_xlfn.XLOOKUP(D80,[1]Cmg!$E$4:$E$89,[1]Cmg!$F$4:$F$89,"----",0,1)</f>
        <v>----</v>
      </c>
      <c r="AC80" s="19" t="str">
        <f>_xlfn.XLOOKUP(D80,[1]Cmg!$O$4:$O$89,[1]Cmg!$P$4:$P$89,"----",0,1)</f>
        <v>----</v>
      </c>
      <c r="AD80" s="24" t="str">
        <f>_xlfn.XLOOKUP(D80,[1]Cmg!$S$4:$S$89,[1]Cmg!$U$4:$U$89,"----",0,1)</f>
        <v>----</v>
      </c>
      <c r="AG80" s="25">
        <f>IFERROR(SUMIFS('[1]BD Unidades'!$AH:$AH,'[1]BD Unidades'!$A:$A,'BD Centrales 2023'!$A80),"-")</f>
        <v>1.0611316</v>
      </c>
      <c r="AH80" s="25">
        <f>SUMIFS('[1]BD Unidades'!$AJ$3:$AJ$1424,'[1]BD Unidades'!$A$3:$A$1424,$A80)</f>
        <v>8303.9500000000007</v>
      </c>
      <c r="AI80" s="25">
        <f>SUMIFS('[1]BD Unidades'!$AL$3:$AL$1424,'[1]BD Unidades'!$A$3:$A$1424,$A80)</f>
        <v>0</v>
      </c>
      <c r="AJ80" s="26">
        <f t="shared" si="5"/>
        <v>0</v>
      </c>
      <c r="AK80" s="27">
        <f>IFERROR(SUMIFS('[1]BD Unidades'!$AO$3:$AO$1424,'[1]BD Unidades'!$A$3:$A$1424,$A80),"-")</f>
        <v>0</v>
      </c>
      <c r="AL80" s="27">
        <f>IFERROR(SUMIFS('[1]BD Unidades'!$AQ$3:$AQ$1424,'[1]BD Unidades'!$A$3:$A$1424,$A80),"-")</f>
        <v>0</v>
      </c>
      <c r="AM80" s="27">
        <f>IFERROR(SUMIFS('[1]BD Unidades'!$AS$3:$AS$1424,'[1]BD Unidades'!$A$3:$A$1424,$A80),"-")</f>
        <v>0</v>
      </c>
      <c r="AN80" s="27">
        <f>IFERROR(SUMIFS('[1]BD Unidades'!$AU$3:$AU$1424,'[1]BD Unidades'!$A$3:$A$1424,$A80),"-")</f>
        <v>0</v>
      </c>
      <c r="AO80" s="27"/>
      <c r="AP80" s="27"/>
      <c r="AQ80" s="25">
        <f>IFERROR(SUMIFS('[1]BD Unidades'!$AZ$3:$AZ$1424,'[1]BD Unidades'!$A$3:$A$1424,$A80),"-")</f>
        <v>0</v>
      </c>
      <c r="AR80" s="25">
        <f>IFERROR(SUMIFS('[1]BD Unidades'!$BA$3:$BA$1424,'[1]BD Unidades'!$A$3:$A$1424,$A80),"-")</f>
        <v>1.1000000000000001</v>
      </c>
      <c r="AS80" s="28">
        <f>SUMIFS('[1]BD Unidades'!$BC$3:$BC$1424,'[1]BD Unidades'!$A$3:$A$1424,$A80)</f>
        <v>0</v>
      </c>
      <c r="AT80" s="28">
        <f>SUMIFS('[1]BD Unidades'!$BE$3:$BE$1424,'[1]BD Unidades'!$A$3:$A$1424,$A80)</f>
        <v>0</v>
      </c>
      <c r="AU80" s="29">
        <f t="shared" si="6"/>
        <v>0</v>
      </c>
      <c r="AV80" s="30">
        <f t="shared" si="7"/>
        <v>0</v>
      </c>
      <c r="AW80" s="25">
        <f>IFERROR(SUMIFS('[1]BD Unidades'!$BI$3:$BI$1424,'[1]BD Unidades'!$A$3:$A$1424,$A80),"-")</f>
        <v>0.79140370788940062</v>
      </c>
      <c r="AX80" s="25">
        <f>IFERROR(SUMIFS('[1]BD Unidades'!$BJ$3:$BJ$1424,'[1]BD Unidades'!$A$3:$A$1424,$A80),"-")</f>
        <v>0.47559626627298174</v>
      </c>
    </row>
    <row r="81" spans="1:50" ht="14.4" x14ac:dyDescent="0.3">
      <c r="A81" s="7">
        <v>27</v>
      </c>
      <c r="B81" s="7" t="s">
        <v>412</v>
      </c>
      <c r="D81" s="8" t="s">
        <v>413</v>
      </c>
      <c r="E81" s="19" t="s">
        <v>64</v>
      </c>
      <c r="F81" s="19" t="s">
        <v>64</v>
      </c>
      <c r="G81" s="19" t="s">
        <v>414</v>
      </c>
      <c r="H81" s="19">
        <v>1</v>
      </c>
      <c r="I81" s="19">
        <v>2024</v>
      </c>
      <c r="J81" s="19" t="s">
        <v>66</v>
      </c>
      <c r="K81" s="19" t="s">
        <v>177</v>
      </c>
      <c r="L81" s="19" t="s">
        <v>157</v>
      </c>
      <c r="M81" s="19" t="s">
        <v>189</v>
      </c>
      <c r="N81" s="19" t="s">
        <v>190</v>
      </c>
      <c r="O81" s="19" t="s">
        <v>190</v>
      </c>
      <c r="P81" s="19" t="s">
        <v>51</v>
      </c>
      <c r="Q81" s="9" t="s">
        <v>411</v>
      </c>
      <c r="R81" s="20">
        <v>1.52</v>
      </c>
      <c r="S81" s="20">
        <v>0</v>
      </c>
      <c r="T81" s="20">
        <v>1.52</v>
      </c>
      <c r="U81" s="20">
        <v>0.2</v>
      </c>
      <c r="V81" s="21">
        <f>_xlfn.XLOOKUP(D81,'[1]Gen. Real'!$A:$A,'[1]Gen. Real'!$C:$C,"-",0)</f>
        <v>1.7743999999999993</v>
      </c>
      <c r="W81" s="22"/>
      <c r="X81" s="22" t="str">
        <f>_xlfn.XLOOKUP(D81,[1]Vertimiento!$A:$A,[1]Vertimiento!$E:$E,"-",0)</f>
        <v>-</v>
      </c>
      <c r="Y81" s="23" t="str">
        <f t="shared" si="4"/>
        <v>-</v>
      </c>
      <c r="Z81" s="19" t="str">
        <f>_xlfn.XLOOKUP(D81,[1]Cmg!$I$4:$I$85,[1]Cmg!$M$4:$M$85,"----",0,1)</f>
        <v>----</v>
      </c>
      <c r="AA81" s="19" t="str">
        <f>_xlfn.XLOOKUP(D81,[1]Cmg!$A$4:$A$89,[1]Cmg!$B$4:$B$89,"----",0,1)</f>
        <v>----</v>
      </c>
      <c r="AB81" s="19" t="str">
        <f>_xlfn.XLOOKUP(D81,[1]Cmg!$E$4:$E$89,[1]Cmg!$F$4:$F$89,"----",0,1)</f>
        <v>----</v>
      </c>
      <c r="AC81" s="19" t="str">
        <f>_xlfn.XLOOKUP(D81,[1]Cmg!$O$4:$O$89,[1]Cmg!$P$4:$P$89,"----",0,1)</f>
        <v>----</v>
      </c>
      <c r="AD81" s="24" t="str">
        <f>_xlfn.XLOOKUP(D81,[1]Cmg!$S$4:$S$89,[1]Cmg!$U$4:$U$89,"----",0,1)</f>
        <v>----</v>
      </c>
      <c r="AG81" s="25">
        <f>IFERROR(SUMIFS('[1]BD Unidades'!$AH:$AH,'[1]BD Unidades'!$A:$A,'BD Centrales 2023'!$A81),"-")</f>
        <v>0</v>
      </c>
      <c r="AH81" s="25">
        <f>SUMIFS('[1]BD Unidades'!$AJ$3:$AJ$1424,'[1]BD Unidades'!$A$3:$A$1424,$A81)</f>
        <v>7626.5</v>
      </c>
      <c r="AI81" s="25">
        <f>SUMIFS('[1]BD Unidades'!$AL$3:$AL$1424,'[1]BD Unidades'!$A$3:$A$1424,$A81)</f>
        <v>913</v>
      </c>
      <c r="AJ81" s="26">
        <f t="shared" si="5"/>
        <v>0.10691492476140289</v>
      </c>
      <c r="AK81" s="27">
        <f>IFERROR(SUMIFS('[1]BD Unidades'!$AO$3:$AO$1424,'[1]BD Unidades'!$A$3:$A$1424,$A81),"-")</f>
        <v>0</v>
      </c>
      <c r="AL81" s="27">
        <f>IFERROR(SUMIFS('[1]BD Unidades'!$AQ$3:$AQ$1424,'[1]BD Unidades'!$A$3:$A$1424,$A81),"-")</f>
        <v>0</v>
      </c>
      <c r="AM81" s="27">
        <f>IFERROR(SUMIFS('[1]BD Unidades'!$AS$3:$AS$1424,'[1]BD Unidades'!$A$3:$A$1424,$A81),"-")</f>
        <v>0</v>
      </c>
      <c r="AN81" s="27">
        <f>IFERROR(SUMIFS('[1]BD Unidades'!$AU$3:$AU$1424,'[1]BD Unidades'!$A$3:$A$1424,$A81),"-")</f>
        <v>0</v>
      </c>
      <c r="AO81" s="27"/>
      <c r="AP81" s="27"/>
      <c r="AQ81" s="25">
        <f>IFERROR(SUMIFS('[1]BD Unidades'!$AZ$3:$AZ$1424,'[1]BD Unidades'!$A$3:$A$1424,$A81),"-")</f>
        <v>0</v>
      </c>
      <c r="AR81" s="25">
        <f>IFERROR(SUMIFS('[1]BD Unidades'!$BA$3:$BA$1424,'[1]BD Unidades'!$A$3:$A$1424,$A81),"-")</f>
        <v>1.52</v>
      </c>
      <c r="AS81" s="28">
        <f>SUMIFS('[1]BD Unidades'!$BC$3:$BC$1424,'[1]BD Unidades'!$A$3:$A$1424,$A81)</f>
        <v>0</v>
      </c>
      <c r="AT81" s="28">
        <f>SUMIFS('[1]BD Unidades'!$BE$3:$BE$1424,'[1]BD Unidades'!$A$3:$A$1424,$A81)</f>
        <v>0</v>
      </c>
      <c r="AU81" s="29">
        <f t="shared" si="6"/>
        <v>0</v>
      </c>
      <c r="AV81" s="30">
        <f t="shared" si="7"/>
        <v>0</v>
      </c>
      <c r="AW81" s="25">
        <f>IFERROR(SUMIFS('[1]BD Unidades'!$BI$3:$BI$1424,'[1]BD Unidades'!$A$3:$A$1424,$A81),"-")</f>
        <v>0</v>
      </c>
      <c r="AX81" s="25">
        <f>IFERROR(SUMIFS('[1]BD Unidades'!$BJ$3:$BJ$1424,'[1]BD Unidades'!$A$3:$A$1424,$A81),"-")</f>
        <v>0</v>
      </c>
    </row>
    <row r="82" spans="1:50" ht="14.4" x14ac:dyDescent="0.3">
      <c r="A82" s="7">
        <v>28</v>
      </c>
      <c r="B82" s="7" t="s">
        <v>4904</v>
      </c>
      <c r="D82" s="8" t="s">
        <v>4905</v>
      </c>
      <c r="E82" s="19" t="s">
        <v>4906</v>
      </c>
      <c r="F82" s="19" t="s">
        <v>4906</v>
      </c>
      <c r="G82" s="19" t="s">
        <v>4907</v>
      </c>
      <c r="H82" s="19">
        <v>1</v>
      </c>
      <c r="I82" s="19">
        <v>2024</v>
      </c>
      <c r="J82" s="19" t="s">
        <v>66</v>
      </c>
      <c r="K82" s="19" t="s">
        <v>177</v>
      </c>
      <c r="L82" s="19" t="s">
        <v>213</v>
      </c>
      <c r="M82" s="19" t="s">
        <v>229</v>
      </c>
      <c r="N82" s="19" t="s">
        <v>230</v>
      </c>
      <c r="O82" s="19" t="s">
        <v>231</v>
      </c>
      <c r="P82" s="19" t="s">
        <v>51</v>
      </c>
      <c r="Q82" s="9" t="s">
        <v>4909</v>
      </c>
      <c r="R82" s="20">
        <v>0.83599999999999997</v>
      </c>
      <c r="S82" s="20">
        <v>2.0289999999999999</v>
      </c>
      <c r="T82" s="20">
        <v>0.81899999999999995</v>
      </c>
      <c r="U82" s="20" t="s">
        <v>397</v>
      </c>
      <c r="V82" s="21">
        <f>_xlfn.XLOOKUP(D82,'[1]Gen. Real'!$A:$A,'[1]Gen. Real'!$C:$C,"-",0)</f>
        <v>6.758709999999998</v>
      </c>
      <c r="W82" s="22"/>
      <c r="X82" s="22" t="str">
        <f>_xlfn.XLOOKUP(D82,[1]Vertimiento!$A:$A,[1]Vertimiento!$E:$E,"-",0)</f>
        <v>-</v>
      </c>
      <c r="Y82" s="23" t="str">
        <f t="shared" si="4"/>
        <v>-</v>
      </c>
      <c r="Z82" s="19" t="str">
        <f>_xlfn.XLOOKUP(D82,[1]Cmg!$I$4:$I$85,[1]Cmg!$M$4:$M$85,"----",0,1)</f>
        <v>----</v>
      </c>
      <c r="AA82" s="19" t="str">
        <f>_xlfn.XLOOKUP(D82,[1]Cmg!$A$4:$A$89,[1]Cmg!$B$4:$B$89,"----",0,1)</f>
        <v>----</v>
      </c>
      <c r="AB82" s="19" t="str">
        <f>_xlfn.XLOOKUP(D82,[1]Cmg!$E$4:$E$89,[1]Cmg!$F$4:$F$89,"----",0,1)</f>
        <v>----</v>
      </c>
      <c r="AC82" s="19" t="str">
        <f>_xlfn.XLOOKUP(D82,[1]Cmg!$O$4:$O$89,[1]Cmg!$P$4:$P$89,"----",0,1)</f>
        <v>----</v>
      </c>
      <c r="AD82" s="24" t="str">
        <f>_xlfn.XLOOKUP(D82,[1]Cmg!$S$4:$S$89,[1]Cmg!$U$4:$U$89,"----",0,1)</f>
        <v>----</v>
      </c>
      <c r="AG82" s="25">
        <f>IFERROR(SUMIFS('[1]BD Unidades'!$AH:$AH,'[1]BD Unidades'!$A:$A,'BD Centrales 2023'!$A82),"-")</f>
        <v>0.83599999999999997</v>
      </c>
      <c r="AH82" s="25">
        <f>SUMIFS('[1]BD Unidades'!$AJ$3:$AJ$1424,'[1]BD Unidades'!$A$3:$A$1424,$A82)</f>
        <v>8221.65</v>
      </c>
      <c r="AI82" s="25">
        <f>SUMIFS('[1]BD Unidades'!$AL$3:$AL$1424,'[1]BD Unidades'!$A$3:$A$1424,$A82)</f>
        <v>1.25</v>
      </c>
      <c r="AJ82" s="26">
        <f t="shared" si="5"/>
        <v>1.5201449610234831E-4</v>
      </c>
      <c r="AK82" s="27">
        <f>IFERROR(SUMIFS('[1]BD Unidades'!$AO$3:$AO$1424,'[1]BD Unidades'!$A$3:$A$1424,$A82),"-")</f>
        <v>0</v>
      </c>
      <c r="AL82" s="27">
        <f>IFERROR(SUMIFS('[1]BD Unidades'!$AQ$3:$AQ$1424,'[1]BD Unidades'!$A$3:$A$1424,$A82),"-")</f>
        <v>0</v>
      </c>
      <c r="AM82" s="27">
        <f>IFERROR(SUMIFS('[1]BD Unidades'!$AS$3:$AS$1424,'[1]BD Unidades'!$A$3:$A$1424,$A82),"-")</f>
        <v>0</v>
      </c>
      <c r="AN82" s="27">
        <f>IFERROR(SUMIFS('[1]BD Unidades'!$AU$3:$AU$1424,'[1]BD Unidades'!$A$3:$A$1424,$A82),"-")</f>
        <v>0</v>
      </c>
      <c r="AO82" s="27"/>
      <c r="AP82" s="27"/>
      <c r="AQ82" s="25">
        <f>IFERROR(SUMIFS('[1]BD Unidades'!$AZ$3:$AZ$1424,'[1]BD Unidades'!$A$3:$A$1424,$A82),"-")</f>
        <v>0.72330743370887796</v>
      </c>
      <c r="AR82" s="25">
        <f>IFERROR(SUMIFS('[1]BD Unidades'!$BA$3:$BA$1424,'[1]BD Unidades'!$A$3:$A$1424,$A82),"-")</f>
        <v>0.83599695971007804</v>
      </c>
      <c r="AS82" s="28">
        <f>SUMIFS('[1]BD Unidades'!$BC$3:$BC$1424,'[1]BD Unidades'!$A$3:$A$1424,$A82)</f>
        <v>6.0449145431259099E-4</v>
      </c>
      <c r="AT82" s="28">
        <f>SUMIFS('[1]BD Unidades'!$BE$3:$BE$1424,'[1]BD Unidades'!$A$3:$A$1424,$A82)</f>
        <v>0.99887747336377497</v>
      </c>
      <c r="AU82" s="29">
        <f t="shared" si="6"/>
        <v>0.99827366046722121</v>
      </c>
      <c r="AV82" s="30">
        <f t="shared" si="7"/>
        <v>2.0289999999999999E-2</v>
      </c>
      <c r="AW82" s="25">
        <f>IFERROR(SUMIFS('[1]BD Unidades'!$BI$3:$BI$1424,'[1]BD Unidades'!$A$3:$A$1424,$A82),"-")</f>
        <v>0.72205875949171439</v>
      </c>
      <c r="AX82" s="25">
        <f>IFERROR(SUMIFS('[1]BD Unidades'!$BJ$3:$BJ$1424,'[1]BD Unidades'!$A$3:$A$1424,$A82),"-")</f>
        <v>0.46448421162477721</v>
      </c>
    </row>
    <row r="83" spans="1:50" ht="14.4" x14ac:dyDescent="0.3">
      <c r="A83" s="7">
        <v>29</v>
      </c>
      <c r="B83" s="7" t="s">
        <v>4932</v>
      </c>
      <c r="D83" s="8" t="s">
        <v>4933</v>
      </c>
      <c r="E83" s="19" t="s">
        <v>4934</v>
      </c>
      <c r="F83" s="19" t="s">
        <v>4934</v>
      </c>
      <c r="G83" s="19" t="s">
        <v>4935</v>
      </c>
      <c r="H83" s="19">
        <v>2</v>
      </c>
      <c r="I83" s="19">
        <v>2024</v>
      </c>
      <c r="J83" s="19" t="s">
        <v>66</v>
      </c>
      <c r="K83" s="19" t="s">
        <v>177</v>
      </c>
      <c r="L83" s="19" t="s">
        <v>213</v>
      </c>
      <c r="M83" s="19" t="s">
        <v>82</v>
      </c>
      <c r="N83" s="19" t="s">
        <v>4091</v>
      </c>
      <c r="O83" s="19" t="s">
        <v>4930</v>
      </c>
      <c r="P83" s="19" t="s">
        <v>51</v>
      </c>
      <c r="Q83" s="9" t="s">
        <v>4936</v>
      </c>
      <c r="R83" s="20">
        <v>6</v>
      </c>
      <c r="S83" s="20">
        <v>3.9399999999999998E-2</v>
      </c>
      <c r="T83" s="20">
        <v>5.9976000000000003</v>
      </c>
      <c r="U83" s="20" t="s">
        <v>397</v>
      </c>
      <c r="V83" s="21">
        <f>_xlfn.XLOOKUP(D83,'[1]Gen. Real'!$A:$A,'[1]Gen. Real'!$C:$C,"-",0)</f>
        <v>16.050520000000002</v>
      </c>
      <c r="W83" s="22"/>
      <c r="X83" s="22" t="str">
        <f>_xlfn.XLOOKUP(D83,[1]Vertimiento!$A:$A,[1]Vertimiento!$E:$E,"-",0)</f>
        <v>-</v>
      </c>
      <c r="Y83" s="23" t="str">
        <f t="shared" si="4"/>
        <v>-</v>
      </c>
      <c r="Z83" s="19" t="str">
        <f>_xlfn.XLOOKUP(D83,[1]Cmg!$I$4:$I$85,[1]Cmg!$M$4:$M$85,"----",0,1)</f>
        <v>----</v>
      </c>
      <c r="AA83" s="19" t="str">
        <f>_xlfn.XLOOKUP(D83,[1]Cmg!$A$4:$A$89,[1]Cmg!$B$4:$B$89,"----",0,1)</f>
        <v>----</v>
      </c>
      <c r="AB83" s="19" t="str">
        <f>_xlfn.XLOOKUP(D83,[1]Cmg!$E$4:$E$89,[1]Cmg!$F$4:$F$89,"----",0,1)</f>
        <v>----</v>
      </c>
      <c r="AC83" s="19" t="str">
        <f>_xlfn.XLOOKUP(D83,[1]Cmg!$O$4:$O$89,[1]Cmg!$P$4:$P$89,"----",0,1)</f>
        <v>----</v>
      </c>
      <c r="AD83" s="24" t="str">
        <f>_xlfn.XLOOKUP(D83,[1]Cmg!$S$4:$S$89,[1]Cmg!$U$4:$U$89,"----",0,1)</f>
        <v>----</v>
      </c>
      <c r="AG83" s="25">
        <f>IFERROR(SUMIFS('[1]BD Unidades'!$AH:$AH,'[1]BD Unidades'!$A:$A,'BD Centrales 2023'!$A83),"-")</f>
        <v>6</v>
      </c>
      <c r="AH83" s="25">
        <f>SUMIFS('[1]BD Unidades'!$AJ$3:$AJ$1424,'[1]BD Unidades'!$A$3:$A$1424,$A83)</f>
        <v>8509.6666666666697</v>
      </c>
      <c r="AI83" s="25">
        <f>SUMIFS('[1]BD Unidades'!$AL$3:$AL$1424,'[1]BD Unidades'!$A$3:$A$1424,$A83)</f>
        <v>0</v>
      </c>
      <c r="AJ83" s="26">
        <f t="shared" si="5"/>
        <v>0</v>
      </c>
      <c r="AK83" s="27">
        <f>IFERROR(SUMIFS('[1]BD Unidades'!$AO$3:$AO$1424,'[1]BD Unidades'!$A$3:$A$1424,$A83),"-")</f>
        <v>0</v>
      </c>
      <c r="AL83" s="27">
        <f>IFERROR(SUMIFS('[1]BD Unidades'!$AQ$3:$AQ$1424,'[1]BD Unidades'!$A$3:$A$1424,$A83),"-")</f>
        <v>0</v>
      </c>
      <c r="AM83" s="27">
        <f>IFERROR(SUMIFS('[1]BD Unidades'!$AS$3:$AS$1424,'[1]BD Unidades'!$A$3:$A$1424,$A83),"-")</f>
        <v>0</v>
      </c>
      <c r="AN83" s="27">
        <f>IFERROR(SUMIFS('[1]BD Unidades'!$AU$3:$AU$1424,'[1]BD Unidades'!$A$3:$A$1424,$A83),"-")</f>
        <v>0</v>
      </c>
      <c r="AO83" s="27"/>
      <c r="AP83" s="27"/>
      <c r="AQ83" s="25">
        <f>IFERROR(SUMIFS('[1]BD Unidades'!$AZ$3:$AZ$1424,'[1]BD Unidades'!$A$3:$A$1424,$A83),"-")</f>
        <v>0</v>
      </c>
      <c r="AR83" s="25">
        <f>IFERROR(SUMIFS('[1]BD Unidades'!$BA$3:$BA$1424,'[1]BD Unidades'!$A$3:$A$1424,$A83),"-")</f>
        <v>6</v>
      </c>
      <c r="AS83" s="28">
        <f>SUMIFS('[1]BD Unidades'!$BC$3:$BC$1424,'[1]BD Unidades'!$A$3:$A$1424,$A83)</f>
        <v>0</v>
      </c>
      <c r="AT83" s="28">
        <f>SUMIFS('[1]BD Unidades'!$BE$3:$BE$1424,'[1]BD Unidades'!$A$3:$A$1424,$A83)</f>
        <v>0</v>
      </c>
      <c r="AU83" s="29">
        <f t="shared" si="6"/>
        <v>0</v>
      </c>
      <c r="AV83" s="30">
        <f t="shared" si="7"/>
        <v>3.9399999999999998E-4</v>
      </c>
      <c r="AW83" s="25">
        <f>IFERROR(SUMIFS('[1]BD Unidades'!$BI$3:$BI$1424,'[1]BD Unidades'!$A$3:$A$1424,$A83),"-")</f>
        <v>4.3317700528475438</v>
      </c>
      <c r="AX83" s="25">
        <f>IFERROR(SUMIFS('[1]BD Unidades'!$BJ$3:$BJ$1424,'[1]BD Unidades'!$A$3:$A$1424,$A83),"-")</f>
        <v>2.6031892988999235</v>
      </c>
    </row>
    <row r="84" spans="1:50" ht="14.4" x14ac:dyDescent="0.3">
      <c r="A84" s="7">
        <v>30</v>
      </c>
      <c r="B84" s="7" t="s">
        <v>4874</v>
      </c>
      <c r="D84" s="8" t="s">
        <v>4875</v>
      </c>
      <c r="E84" s="19" t="s">
        <v>4876</v>
      </c>
      <c r="F84" s="19" t="s">
        <v>4876</v>
      </c>
      <c r="G84" s="19" t="s">
        <v>915</v>
      </c>
      <c r="H84" s="19">
        <v>1</v>
      </c>
      <c r="I84" s="19">
        <v>2024</v>
      </c>
      <c r="J84" s="19" t="s">
        <v>66</v>
      </c>
      <c r="K84" s="19" t="s">
        <v>177</v>
      </c>
      <c r="L84" s="19" t="s">
        <v>213</v>
      </c>
      <c r="M84" s="19" t="s">
        <v>164</v>
      </c>
      <c r="N84" s="19" t="s">
        <v>221</v>
      </c>
      <c r="O84" s="19" t="s">
        <v>221</v>
      </c>
      <c r="P84" s="19" t="s">
        <v>51</v>
      </c>
      <c r="Q84" s="9" t="s">
        <v>4877</v>
      </c>
      <c r="R84" s="20">
        <v>3.4</v>
      </c>
      <c r="S84" s="20">
        <v>0.25</v>
      </c>
      <c r="T84" s="20">
        <v>3.3915000000000002</v>
      </c>
      <c r="U84" s="20" t="s">
        <v>397</v>
      </c>
      <c r="V84" s="21">
        <f>_xlfn.XLOOKUP(D84,'[1]Gen. Real'!$A:$A,'[1]Gen. Real'!$C:$C,"-",0)</f>
        <v>22.798459999999995</v>
      </c>
      <c r="W84" s="22"/>
      <c r="X84" s="22" t="str">
        <f>_xlfn.XLOOKUP(D84,[1]Vertimiento!$A:$A,[1]Vertimiento!$E:$E,"-",0)</f>
        <v>-</v>
      </c>
      <c r="Y84" s="23" t="str">
        <f t="shared" si="4"/>
        <v>-</v>
      </c>
      <c r="Z84" s="19" t="str">
        <f>_xlfn.XLOOKUP(D84,[1]Cmg!$I$4:$I$85,[1]Cmg!$M$4:$M$85,"----",0,1)</f>
        <v>----</v>
      </c>
      <c r="AA84" s="19" t="str">
        <f>_xlfn.XLOOKUP(D84,[1]Cmg!$A$4:$A$89,[1]Cmg!$B$4:$B$89,"----",0,1)</f>
        <v>----</v>
      </c>
      <c r="AB84" s="19" t="str">
        <f>_xlfn.XLOOKUP(D84,[1]Cmg!$E$4:$E$89,[1]Cmg!$F$4:$F$89,"----",0,1)</f>
        <v>----</v>
      </c>
      <c r="AC84" s="19" t="str">
        <f>_xlfn.XLOOKUP(D84,[1]Cmg!$O$4:$O$89,[1]Cmg!$P$4:$P$89,"----",0,1)</f>
        <v>----</v>
      </c>
      <c r="AD84" s="24" t="str">
        <f>_xlfn.XLOOKUP(D84,[1]Cmg!$S$4:$S$89,[1]Cmg!$U$4:$U$89,"----",0,1)</f>
        <v>----</v>
      </c>
      <c r="AG84" s="25">
        <f>IFERROR(SUMIFS('[1]BD Unidades'!$AH:$AH,'[1]BD Unidades'!$A:$A,'BD Centrales 2023'!$A84),"-")</f>
        <v>3.4</v>
      </c>
      <c r="AH84" s="25">
        <f>SUMIFS('[1]BD Unidades'!$AJ$3:$AJ$1424,'[1]BD Unidades'!$A$3:$A$1424,$A84)</f>
        <v>7860.6</v>
      </c>
      <c r="AI84" s="25">
        <f>SUMIFS('[1]BD Unidades'!$AL$3:$AL$1424,'[1]BD Unidades'!$A$3:$A$1424,$A84)</f>
        <v>0</v>
      </c>
      <c r="AJ84" s="26">
        <f t="shared" si="5"/>
        <v>0</v>
      </c>
      <c r="AK84" s="27">
        <f>IFERROR(SUMIFS('[1]BD Unidades'!$AO$3:$AO$1424,'[1]BD Unidades'!$A$3:$A$1424,$A84),"-")</f>
        <v>0</v>
      </c>
      <c r="AL84" s="27">
        <f>IFERROR(SUMIFS('[1]BD Unidades'!$AQ$3:$AQ$1424,'[1]BD Unidades'!$A$3:$A$1424,$A84),"-")</f>
        <v>0</v>
      </c>
      <c r="AM84" s="27">
        <f>IFERROR(SUMIFS('[1]BD Unidades'!$AS$3:$AS$1424,'[1]BD Unidades'!$A$3:$A$1424,$A84),"-")</f>
        <v>0</v>
      </c>
      <c r="AN84" s="27">
        <f>IFERROR(SUMIFS('[1]BD Unidades'!$AU$3:$AU$1424,'[1]BD Unidades'!$A$3:$A$1424,$A84),"-")</f>
        <v>0</v>
      </c>
      <c r="AO84" s="27"/>
      <c r="AP84" s="27"/>
      <c r="AQ84" s="25">
        <f>IFERROR(SUMIFS('[1]BD Unidades'!$AZ$3:$AZ$1424,'[1]BD Unidades'!$A$3:$A$1424,$A84),"-")</f>
        <v>3.1367543190198499</v>
      </c>
      <c r="AR84" s="25">
        <f>IFERROR(SUMIFS('[1]BD Unidades'!$BA$3:$BA$1424,'[1]BD Unidades'!$A$3:$A$1424,$A84),"-")</f>
        <v>3.4</v>
      </c>
      <c r="AS84" s="28">
        <f>SUMIFS('[1]BD Unidades'!$BC$3:$BC$1424,'[1]BD Unidades'!$A$3:$A$1424,$A84)</f>
        <v>8.9895626816401102E-3</v>
      </c>
      <c r="AT84" s="28">
        <f>SUMIFS('[1]BD Unidades'!$BE$3:$BE$1424,'[1]BD Unidades'!$A$3:$A$1424,$A84)</f>
        <v>0.98539003044140017</v>
      </c>
      <c r="AU84" s="29">
        <f t="shared" si="6"/>
        <v>0.97653180499688397</v>
      </c>
      <c r="AV84" s="30">
        <f t="shared" si="7"/>
        <v>2.5000000000000001E-3</v>
      </c>
      <c r="AW84" s="25">
        <f>IFERROR(SUMIFS('[1]BD Unidades'!$BI$3:$BI$1424,'[1]BD Unidades'!$A$3:$A$1424,$A84),"-")</f>
        <v>3.0554825060917699</v>
      </c>
      <c r="AX84" s="25">
        <f>IFERROR(SUMIFS('[1]BD Unidades'!$BJ$3:$BJ$1424,'[1]BD Unidades'!$A$3:$A$1424,$A84),"-")</f>
        <v>1.9655233931022198</v>
      </c>
    </row>
    <row r="85" spans="1:50" ht="14.4" x14ac:dyDescent="0.3">
      <c r="A85" s="7">
        <v>31</v>
      </c>
      <c r="B85" s="7" t="s">
        <v>4809</v>
      </c>
      <c r="D85" s="8" t="s">
        <v>4810</v>
      </c>
      <c r="E85" s="19" t="s">
        <v>4811</v>
      </c>
      <c r="F85" s="19" t="s">
        <v>4811</v>
      </c>
      <c r="G85" s="19" t="s">
        <v>4812</v>
      </c>
      <c r="H85" s="19">
        <v>2</v>
      </c>
      <c r="I85" s="19">
        <v>2024</v>
      </c>
      <c r="J85" s="19" t="s">
        <v>66</v>
      </c>
      <c r="K85" s="19" t="s">
        <v>177</v>
      </c>
      <c r="L85" s="19" t="s">
        <v>213</v>
      </c>
      <c r="M85" s="19" t="s">
        <v>229</v>
      </c>
      <c r="N85" s="19" t="s">
        <v>230</v>
      </c>
      <c r="O85" s="19" t="s">
        <v>4813</v>
      </c>
      <c r="P85" s="19" t="s">
        <v>51</v>
      </c>
      <c r="Q85" s="9" t="s">
        <v>4814</v>
      </c>
      <c r="R85" s="20">
        <v>5.6</v>
      </c>
      <c r="S85" s="20">
        <v>0.17860000000000001</v>
      </c>
      <c r="T85" s="20">
        <v>5.59</v>
      </c>
      <c r="U85" s="20" t="s">
        <v>397</v>
      </c>
      <c r="V85" s="21">
        <f>_xlfn.XLOOKUP(D85,'[1]Gen. Real'!$A:$A,'[1]Gen. Real'!$C:$C,"-",0)</f>
        <v>18.539769999999994</v>
      </c>
      <c r="W85" s="22"/>
      <c r="X85" s="22" t="str">
        <f>_xlfn.XLOOKUP(D85,[1]Vertimiento!$A:$A,[1]Vertimiento!$E:$E,"-",0)</f>
        <v>-</v>
      </c>
      <c r="Y85" s="23" t="str">
        <f t="shared" si="4"/>
        <v>-</v>
      </c>
      <c r="Z85" s="19" t="str">
        <f>_xlfn.XLOOKUP(D85,[1]Cmg!$I$4:$I$85,[1]Cmg!$M$4:$M$85,"----",0,1)</f>
        <v>----</v>
      </c>
      <c r="AA85" s="19" t="str">
        <f>_xlfn.XLOOKUP(D85,[1]Cmg!$A$4:$A$89,[1]Cmg!$B$4:$B$89,"----",0,1)</f>
        <v>----</v>
      </c>
      <c r="AB85" s="19" t="str">
        <f>_xlfn.XLOOKUP(D85,[1]Cmg!$E$4:$E$89,[1]Cmg!$F$4:$F$89,"----",0,1)</f>
        <v>----</v>
      </c>
      <c r="AC85" s="19" t="str">
        <f>_xlfn.XLOOKUP(D85,[1]Cmg!$O$4:$O$89,[1]Cmg!$P$4:$P$89,"----",0,1)</f>
        <v>----</v>
      </c>
      <c r="AD85" s="24" t="str">
        <f>_xlfn.XLOOKUP(D85,[1]Cmg!$S$4:$S$89,[1]Cmg!$U$4:$U$89,"----",0,1)</f>
        <v>----</v>
      </c>
      <c r="AG85" s="25">
        <f>IFERROR(SUMIFS('[1]BD Unidades'!$AH:$AH,'[1]BD Unidades'!$A:$A,'BD Centrales 2023'!$A85),"-")</f>
        <v>5.6</v>
      </c>
      <c r="AH85" s="25">
        <f>SUMIFS('[1]BD Unidades'!$AJ$3:$AJ$1424,'[1]BD Unidades'!$A$3:$A$1424,$A85)</f>
        <v>5215.7166666666699</v>
      </c>
      <c r="AI85" s="25">
        <f>SUMIFS('[1]BD Unidades'!$AL$3:$AL$1424,'[1]BD Unidades'!$A$3:$A$1424,$A85)</f>
        <v>29.683333333333305</v>
      </c>
      <c r="AJ85" s="26">
        <f t="shared" si="5"/>
        <v>5.658926551518147E-3</v>
      </c>
      <c r="AK85" s="27">
        <f>IFERROR(SUMIFS('[1]BD Unidades'!$AO$3:$AO$1424,'[1]BD Unidades'!$A$3:$A$1424,$A85),"-")</f>
        <v>0</v>
      </c>
      <c r="AL85" s="27">
        <f>IFERROR(SUMIFS('[1]BD Unidades'!$AQ$3:$AQ$1424,'[1]BD Unidades'!$A$3:$A$1424,$A85),"-")</f>
        <v>0</v>
      </c>
      <c r="AM85" s="27">
        <f>IFERROR(SUMIFS('[1]BD Unidades'!$AS$3:$AS$1424,'[1]BD Unidades'!$A$3:$A$1424,$A85),"-")</f>
        <v>0</v>
      </c>
      <c r="AN85" s="27">
        <f>IFERROR(SUMIFS('[1]BD Unidades'!$AU$3:$AU$1424,'[1]BD Unidades'!$A$3:$A$1424,$A85),"-")</f>
        <v>0</v>
      </c>
      <c r="AO85" s="27"/>
      <c r="AP85" s="27"/>
      <c r="AQ85" s="25">
        <f>IFERROR(SUMIFS('[1]BD Unidades'!$AZ$3:$AZ$1424,'[1]BD Unidades'!$A$3:$A$1424,$A85),"-")</f>
        <v>2.6349212972786908</v>
      </c>
      <c r="AR85" s="25">
        <f>IFERROR(SUMIFS('[1]BD Unidades'!$BA$3:$BA$1424,'[1]BD Unidades'!$A$3:$A$1424,$A85),"-")</f>
        <v>5.5703578373431997</v>
      </c>
      <c r="AS85" s="28">
        <f>SUMIFS('[1]BD Unidades'!$BC$3:$BC$1424,'[1]BD Unidades'!$A$3:$A$1424,$A85)</f>
        <v>9.9999999999999991E-5</v>
      </c>
      <c r="AT85" s="28">
        <f>SUMIFS('[1]BD Unidades'!$BE$3:$BE$1424,'[1]BD Unidades'!$A$3:$A$1424,$A85)</f>
        <v>1</v>
      </c>
      <c r="AU85" s="29">
        <f t="shared" si="6"/>
        <v>0.99990000000000001</v>
      </c>
      <c r="AV85" s="30">
        <f t="shared" si="7"/>
        <v>1.786E-3</v>
      </c>
      <c r="AW85" s="25">
        <f>IFERROR(SUMIFS('[1]BD Unidades'!$BI$3:$BI$1424,'[1]BD Unidades'!$A$3:$A$1424,$A85),"-")</f>
        <v>1.6284092913683421</v>
      </c>
      <c r="AX85" s="25">
        <f>IFERROR(SUMIFS('[1]BD Unidades'!$BJ$3:$BJ$1424,'[1]BD Unidades'!$A$3:$A$1424,$A85),"-")</f>
        <v>1.0475191886545707</v>
      </c>
    </row>
    <row r="86" spans="1:50" ht="14.4" x14ac:dyDescent="0.3">
      <c r="A86" s="7">
        <v>32</v>
      </c>
      <c r="B86" s="7" t="s">
        <v>4838</v>
      </c>
      <c r="D86" s="8" t="s">
        <v>4839</v>
      </c>
      <c r="E86" s="19" t="s">
        <v>4840</v>
      </c>
      <c r="F86" s="19" t="s">
        <v>4840</v>
      </c>
      <c r="G86" s="19" t="s">
        <v>4841</v>
      </c>
      <c r="H86" s="19">
        <v>2</v>
      </c>
      <c r="I86" s="19">
        <v>2024</v>
      </c>
      <c r="J86" s="19" t="s">
        <v>66</v>
      </c>
      <c r="K86" s="19" t="s">
        <v>177</v>
      </c>
      <c r="L86" s="19" t="s">
        <v>213</v>
      </c>
      <c r="M86" s="19" t="s">
        <v>477</v>
      </c>
      <c r="N86" s="19" t="s">
        <v>478</v>
      </c>
      <c r="O86" s="19" t="s">
        <v>714</v>
      </c>
      <c r="P86" s="19" t="s">
        <v>51</v>
      </c>
      <c r="Q86" s="9" t="s">
        <v>4842</v>
      </c>
      <c r="R86" s="20">
        <v>4.5999999999999996</v>
      </c>
      <c r="S86" s="20">
        <v>4</v>
      </c>
      <c r="T86" s="20">
        <v>4.4160000000000004</v>
      </c>
      <c r="U86" s="20" t="s">
        <v>397</v>
      </c>
      <c r="V86" s="21">
        <f>_xlfn.XLOOKUP(D86,'[1]Gen. Real'!$A:$A,'[1]Gen. Real'!$C:$C,"-",0)</f>
        <v>3.7000000000000015E-3</v>
      </c>
      <c r="W86" s="22"/>
      <c r="X86" s="22" t="str">
        <f>_xlfn.XLOOKUP(D86,[1]Vertimiento!$A:$A,[1]Vertimiento!$E:$E,"-",0)</f>
        <v>-</v>
      </c>
      <c r="Y86" s="23" t="str">
        <f t="shared" si="4"/>
        <v>-</v>
      </c>
      <c r="Z86" s="19" t="str">
        <f>_xlfn.XLOOKUP(D86,[1]Cmg!$I$4:$I$85,[1]Cmg!$M$4:$M$85,"----",0,1)</f>
        <v>----</v>
      </c>
      <c r="AA86" s="19" t="str">
        <f>_xlfn.XLOOKUP(D86,[1]Cmg!$A$4:$A$89,[1]Cmg!$B$4:$B$89,"----",0,1)</f>
        <v>----</v>
      </c>
      <c r="AB86" s="19" t="str">
        <f>_xlfn.XLOOKUP(D86,[1]Cmg!$E$4:$E$89,[1]Cmg!$F$4:$F$89,"----",0,1)</f>
        <v>----</v>
      </c>
      <c r="AC86" s="19" t="str">
        <f>_xlfn.XLOOKUP(D86,[1]Cmg!$O$4:$O$89,[1]Cmg!$P$4:$P$89,"----",0,1)</f>
        <v>----</v>
      </c>
      <c r="AD86" s="24" t="str">
        <f>_xlfn.XLOOKUP(D86,[1]Cmg!$S$4:$S$89,[1]Cmg!$U$4:$U$89,"----",0,1)</f>
        <v>----</v>
      </c>
      <c r="AG86" s="25">
        <f>IFERROR(SUMIFS('[1]BD Unidades'!$AH:$AH,'[1]BD Unidades'!$A:$A,'BD Centrales 2023'!$A86),"-")</f>
        <v>4.5999999999999996</v>
      </c>
      <c r="AH86" s="25">
        <f>SUMIFS('[1]BD Unidades'!$AJ$3:$AJ$1424,'[1]BD Unidades'!$A$3:$A$1424,$A86)</f>
        <v>8760</v>
      </c>
      <c r="AI86" s="25">
        <f>SUMIFS('[1]BD Unidades'!$AL$3:$AL$1424,'[1]BD Unidades'!$A$3:$A$1424,$A86)</f>
        <v>0</v>
      </c>
      <c r="AJ86" s="26">
        <f t="shared" si="5"/>
        <v>0</v>
      </c>
      <c r="AK86" s="27">
        <f>IFERROR(SUMIFS('[1]BD Unidades'!$AO$3:$AO$1424,'[1]BD Unidades'!$A$3:$A$1424,$A86),"-")</f>
        <v>0</v>
      </c>
      <c r="AL86" s="27">
        <f>IFERROR(SUMIFS('[1]BD Unidades'!$AQ$3:$AQ$1424,'[1]BD Unidades'!$A$3:$A$1424,$A86),"-")</f>
        <v>0</v>
      </c>
      <c r="AM86" s="27">
        <f>IFERROR(SUMIFS('[1]BD Unidades'!$AS$3:$AS$1424,'[1]BD Unidades'!$A$3:$A$1424,$A86),"-")</f>
        <v>0</v>
      </c>
      <c r="AN86" s="27">
        <f>IFERROR(SUMIFS('[1]BD Unidades'!$AU$3:$AU$1424,'[1]BD Unidades'!$A$3:$A$1424,$A86),"-")</f>
        <v>0</v>
      </c>
      <c r="AO86" s="27"/>
      <c r="AP86" s="27"/>
      <c r="AQ86" s="25">
        <f>IFERROR(SUMIFS('[1]BD Unidades'!$AZ$3:$AZ$1424,'[1]BD Unidades'!$A$3:$A$1424,$A86),"-")</f>
        <v>2.5567877192895763</v>
      </c>
      <c r="AR86" s="25">
        <f>IFERROR(SUMIFS('[1]BD Unidades'!$BA$3:$BA$1424,'[1]BD Unidades'!$A$3:$A$1424,$A86),"-")</f>
        <v>4.5999999999999996</v>
      </c>
      <c r="AS86" s="28">
        <f>SUMIFS('[1]BD Unidades'!$BC$3:$BC$1424,'[1]BD Unidades'!$A$3:$A$1424,$A86)</f>
        <v>4.7496644279778802E-2</v>
      </c>
      <c r="AT86" s="28">
        <f>SUMIFS('[1]BD Unidades'!$BE$3:$BE$1424,'[1]BD Unidades'!$A$3:$A$1424,$A86)</f>
        <v>1</v>
      </c>
      <c r="AU86" s="29">
        <f t="shared" si="6"/>
        <v>0.95250335572022116</v>
      </c>
      <c r="AV86" s="30">
        <f t="shared" si="7"/>
        <v>0.04</v>
      </c>
      <c r="AW86" s="25">
        <f>IFERROR(SUMIFS('[1]BD Unidades'!$BI$3:$BI$1424,'[1]BD Unidades'!$A$3:$A$1424,$A86),"-")</f>
        <v>2.3379349271880683</v>
      </c>
      <c r="AX86" s="25">
        <f>IFERROR(SUMIFS('[1]BD Unidades'!$BJ$3:$BJ$1424,'[1]BD Unidades'!$A$3:$A$1424,$A86),"-")</f>
        <v>1.5039411228102992</v>
      </c>
    </row>
    <row r="87" spans="1:50" ht="14.4" x14ac:dyDescent="0.3">
      <c r="A87" s="7">
        <v>35</v>
      </c>
      <c r="B87" s="7" t="s">
        <v>4508</v>
      </c>
      <c r="D87" s="8" t="s">
        <v>4509</v>
      </c>
      <c r="E87" s="19" t="s">
        <v>4510</v>
      </c>
      <c r="F87" s="19" t="s">
        <v>4511</v>
      </c>
      <c r="G87" s="19" t="s">
        <v>4512</v>
      </c>
      <c r="H87" s="19">
        <v>1</v>
      </c>
      <c r="I87" s="19">
        <v>2024</v>
      </c>
      <c r="J87" s="19" t="s">
        <v>66</v>
      </c>
      <c r="K87" s="19" t="s">
        <v>177</v>
      </c>
      <c r="L87" s="19" t="s">
        <v>213</v>
      </c>
      <c r="M87" s="19" t="s">
        <v>189</v>
      </c>
      <c r="N87" s="19" t="s">
        <v>879</v>
      </c>
      <c r="O87" s="19" t="s">
        <v>2394</v>
      </c>
      <c r="P87" s="19" t="s">
        <v>51</v>
      </c>
      <c r="Q87" s="9" t="s">
        <v>4514</v>
      </c>
      <c r="R87" s="20">
        <v>0.104</v>
      </c>
      <c r="S87" s="20">
        <v>0.25</v>
      </c>
      <c r="T87" s="20">
        <v>0.1037</v>
      </c>
      <c r="U87" s="20" t="s">
        <v>397</v>
      </c>
      <c r="V87" s="21">
        <f>_xlfn.XLOOKUP(D87,'[1]Gen. Real'!$A:$A,'[1]Gen. Real'!$C:$C,"-",0)</f>
        <v>0</v>
      </c>
      <c r="W87" s="22"/>
      <c r="X87" s="22" t="str">
        <f>_xlfn.XLOOKUP(D87,[1]Vertimiento!$A:$A,[1]Vertimiento!$E:$E,"-",0)</f>
        <v>-</v>
      </c>
      <c r="Y87" s="23" t="str">
        <f t="shared" si="4"/>
        <v>-</v>
      </c>
      <c r="Z87" s="19" t="str">
        <f>_xlfn.XLOOKUP(D87,[1]Cmg!$I$4:$I$85,[1]Cmg!$M$4:$M$85,"----",0,1)</f>
        <v>----</v>
      </c>
      <c r="AA87" s="19" t="str">
        <f>_xlfn.XLOOKUP(D87,[1]Cmg!$A$4:$A$89,[1]Cmg!$B$4:$B$89,"----",0,1)</f>
        <v>----</v>
      </c>
      <c r="AB87" s="19" t="str">
        <f>_xlfn.XLOOKUP(D87,[1]Cmg!$E$4:$E$89,[1]Cmg!$F$4:$F$89,"----",0,1)</f>
        <v>----</v>
      </c>
      <c r="AC87" s="19" t="str">
        <f>_xlfn.XLOOKUP(D87,[1]Cmg!$O$4:$O$89,[1]Cmg!$P$4:$P$89,"----",0,1)</f>
        <v>----</v>
      </c>
      <c r="AD87" s="24" t="str">
        <f>_xlfn.XLOOKUP(D87,[1]Cmg!$S$4:$S$89,[1]Cmg!$U$4:$U$89,"----",0,1)</f>
        <v>----</v>
      </c>
      <c r="AG87" s="25">
        <f>IFERROR(SUMIFS('[1]BD Unidades'!$AH:$AH,'[1]BD Unidades'!$A:$A,'BD Centrales 2023'!$A87),"-")</f>
        <v>0.104</v>
      </c>
      <c r="AH87" s="25">
        <f>SUMIFS('[1]BD Unidades'!$AJ$3:$AJ$1424,'[1]BD Unidades'!$A$3:$A$1424,$A87)</f>
        <v>8760</v>
      </c>
      <c r="AI87" s="25">
        <f>SUMIFS('[1]BD Unidades'!$AL$3:$AL$1424,'[1]BD Unidades'!$A$3:$A$1424,$A87)</f>
        <v>0</v>
      </c>
      <c r="AJ87" s="26">
        <f t="shared" si="5"/>
        <v>0</v>
      </c>
      <c r="AK87" s="27">
        <f>IFERROR(SUMIFS('[1]BD Unidades'!$AO$3:$AO$1424,'[1]BD Unidades'!$A$3:$A$1424,$A87),"-")</f>
        <v>0</v>
      </c>
      <c r="AL87" s="27">
        <f>IFERROR(SUMIFS('[1]BD Unidades'!$AQ$3:$AQ$1424,'[1]BD Unidades'!$A$3:$A$1424,$A87),"-")</f>
        <v>0</v>
      </c>
      <c r="AM87" s="27">
        <f>IFERROR(SUMIFS('[1]BD Unidades'!$AS$3:$AS$1424,'[1]BD Unidades'!$A$3:$A$1424,$A87),"-")</f>
        <v>0</v>
      </c>
      <c r="AN87" s="27">
        <f>IFERROR(SUMIFS('[1]BD Unidades'!$AU$3:$AU$1424,'[1]BD Unidades'!$A$3:$A$1424,$A87),"-")</f>
        <v>0</v>
      </c>
      <c r="AO87" s="27"/>
      <c r="AP87" s="27"/>
      <c r="AQ87" s="25">
        <f>IFERROR(SUMIFS('[1]BD Unidades'!$AZ$3:$AZ$1424,'[1]BD Unidades'!$A$3:$A$1424,$A87),"-")</f>
        <v>2.6579756506849288E-2</v>
      </c>
      <c r="AR87" s="25">
        <f>IFERROR(SUMIFS('[1]BD Unidades'!$BA$3:$BA$1424,'[1]BD Unidades'!$A$3:$A$1424,$A87),"-")</f>
        <v>0.104</v>
      </c>
      <c r="AS87" s="28">
        <f>SUMIFS('[1]BD Unidades'!$BC$3:$BC$1424,'[1]BD Unidades'!$A$3:$A$1424,$A87)</f>
        <v>0.35050325636471302</v>
      </c>
      <c r="AT87" s="28">
        <f>SUMIFS('[1]BD Unidades'!$BE$3:$BE$1424,'[1]BD Unidades'!$A$3:$A$1424,$A87)</f>
        <v>1</v>
      </c>
      <c r="AU87" s="29">
        <f t="shared" si="6"/>
        <v>0.64949674363528698</v>
      </c>
      <c r="AV87" s="30">
        <f t="shared" si="7"/>
        <v>2.5000000000000001E-3</v>
      </c>
      <c r="AW87" s="25">
        <f>IFERROR(SUMIFS('[1]BD Unidades'!$BI$3:$BI$1424,'[1]BD Unidades'!$A$3:$A$1424,$A87),"-")</f>
        <v>1.7220306634572902E-2</v>
      </c>
      <c r="AX87" s="25">
        <f>IFERROR(SUMIFS('[1]BD Unidades'!$BJ$3:$BJ$1424,'[1]BD Unidades'!$A$3:$A$1424,$A87),"-")</f>
        <v>1.1077437183543091E-2</v>
      </c>
    </row>
    <row r="88" spans="1:50" ht="14.4" x14ac:dyDescent="0.3">
      <c r="A88" s="7">
        <v>37</v>
      </c>
      <c r="B88" s="7" t="s">
        <v>4937</v>
      </c>
      <c r="D88" s="8" t="s">
        <v>4938</v>
      </c>
      <c r="E88" s="19" t="s">
        <v>4939</v>
      </c>
      <c r="F88" s="19" t="s">
        <v>4939</v>
      </c>
      <c r="G88" s="19" t="s">
        <v>4940</v>
      </c>
      <c r="H88" s="19">
        <v>2</v>
      </c>
      <c r="I88" s="19">
        <v>2024</v>
      </c>
      <c r="J88" s="19" t="s">
        <v>66</v>
      </c>
      <c r="K88" s="19" t="s">
        <v>177</v>
      </c>
      <c r="L88" s="19" t="s">
        <v>213</v>
      </c>
      <c r="M88" s="19" t="s">
        <v>477</v>
      </c>
      <c r="N88" s="19" t="s">
        <v>549</v>
      </c>
      <c r="O88" s="19" t="s">
        <v>637</v>
      </c>
      <c r="P88" s="19" t="s">
        <v>51</v>
      </c>
      <c r="Q88" s="9" t="s">
        <v>4942</v>
      </c>
      <c r="R88" s="20">
        <v>5.6</v>
      </c>
      <c r="S88" s="20">
        <v>4</v>
      </c>
      <c r="T88" s="20">
        <v>5.3760000000000003</v>
      </c>
      <c r="U88" s="20" t="s">
        <v>397</v>
      </c>
      <c r="V88" s="21">
        <f>_xlfn.XLOOKUP(D88,'[1]Gen. Real'!$A:$A,'[1]Gen. Real'!$C:$C,"-",0)</f>
        <v>5.3143800000000034</v>
      </c>
      <c r="W88" s="22"/>
      <c r="X88" s="22" t="str">
        <f>_xlfn.XLOOKUP(D88,[1]Vertimiento!$A:$A,[1]Vertimiento!$E:$E,"-",0)</f>
        <v>-</v>
      </c>
      <c r="Y88" s="23" t="str">
        <f t="shared" si="4"/>
        <v>-</v>
      </c>
      <c r="Z88" s="19" t="str">
        <f>_xlfn.XLOOKUP(D88,[1]Cmg!$I$4:$I$85,[1]Cmg!$M$4:$M$85,"----",0,1)</f>
        <v>----</v>
      </c>
      <c r="AA88" s="19" t="str">
        <f>_xlfn.XLOOKUP(D88,[1]Cmg!$A$4:$A$89,[1]Cmg!$B$4:$B$89,"----",0,1)</f>
        <v>----</v>
      </c>
      <c r="AB88" s="19" t="str">
        <f>_xlfn.XLOOKUP(D88,[1]Cmg!$E$4:$E$89,[1]Cmg!$F$4:$F$89,"----",0,1)</f>
        <v>----</v>
      </c>
      <c r="AC88" s="19" t="str">
        <f>_xlfn.XLOOKUP(D88,[1]Cmg!$O$4:$O$89,[1]Cmg!$P$4:$P$89,"----",0,1)</f>
        <v>----</v>
      </c>
      <c r="AD88" s="24" t="str">
        <f>_xlfn.XLOOKUP(D88,[1]Cmg!$S$4:$S$89,[1]Cmg!$U$4:$U$89,"----",0,1)</f>
        <v>----</v>
      </c>
      <c r="AG88" s="25">
        <f>IFERROR(SUMIFS('[1]BD Unidades'!$AH:$AH,'[1]BD Unidades'!$A:$A,'BD Centrales 2023'!$A88),"-")</f>
        <v>5.6</v>
      </c>
      <c r="AH88" s="25">
        <f>SUMIFS('[1]BD Unidades'!$AJ$3:$AJ$1424,'[1]BD Unidades'!$A$3:$A$1424,$A88)</f>
        <v>7982.6666666666697</v>
      </c>
      <c r="AI88" s="25">
        <f>SUMIFS('[1]BD Unidades'!$AL$3:$AL$1424,'[1]BD Unidades'!$A$3:$A$1424,$A88)</f>
        <v>0</v>
      </c>
      <c r="AJ88" s="26">
        <f t="shared" si="5"/>
        <v>0</v>
      </c>
      <c r="AK88" s="27">
        <f>IFERROR(SUMIFS('[1]BD Unidades'!$AO$3:$AO$1424,'[1]BD Unidades'!$A$3:$A$1424,$A88),"-")</f>
        <v>0</v>
      </c>
      <c r="AL88" s="27">
        <f>IFERROR(SUMIFS('[1]BD Unidades'!$AQ$3:$AQ$1424,'[1]BD Unidades'!$A$3:$A$1424,$A88),"-")</f>
        <v>0</v>
      </c>
      <c r="AM88" s="27">
        <f>IFERROR(SUMIFS('[1]BD Unidades'!$AS$3:$AS$1424,'[1]BD Unidades'!$A$3:$A$1424,$A88),"-")</f>
        <v>0</v>
      </c>
      <c r="AN88" s="27">
        <f>IFERROR(SUMIFS('[1]BD Unidades'!$AU$3:$AU$1424,'[1]BD Unidades'!$A$3:$A$1424,$A88),"-")</f>
        <v>0</v>
      </c>
      <c r="AO88" s="27"/>
      <c r="AP88" s="27"/>
      <c r="AQ88" s="25">
        <f>IFERROR(SUMIFS('[1]BD Unidades'!$AZ$3:$AZ$1424,'[1]BD Unidades'!$A$3:$A$1424,$A88),"-")</f>
        <v>4.3791666666666664</v>
      </c>
      <c r="AR88" s="25">
        <f>IFERROR(SUMIFS('[1]BD Unidades'!$BA$3:$BA$1424,'[1]BD Unidades'!$A$3:$A$1424,$A88),"-")</f>
        <v>5.6</v>
      </c>
      <c r="AS88" s="28">
        <f>SUMIFS('[1]BD Unidades'!$BC$3:$BC$1424,'[1]BD Unidades'!$A$3:$A$1424,$A88)</f>
        <v>1.1055776809635301E-4</v>
      </c>
      <c r="AT88" s="28">
        <f>SUMIFS('[1]BD Unidades'!$BE$3:$BE$1424,'[1]BD Unidades'!$A$3:$A$1424,$A88)</f>
        <v>1</v>
      </c>
      <c r="AU88" s="29">
        <f t="shared" si="6"/>
        <v>0.99988944223190368</v>
      </c>
      <c r="AV88" s="30">
        <f t="shared" si="7"/>
        <v>0.04</v>
      </c>
      <c r="AW88" s="25">
        <f>IFERROR(SUMIFS('[1]BD Unidades'!$BI$3:$BI$1424,'[1]BD Unidades'!$A$3:$A$1424,$A88),"-")</f>
        <v>4.2035352151429093</v>
      </c>
      <c r="AX88" s="25">
        <f>IFERROR(SUMIFS('[1]BD Unidades'!$BJ$3:$BJ$1424,'[1]BD Unidades'!$A$3:$A$1424,$A88),"-")</f>
        <v>2.7040399618128959</v>
      </c>
    </row>
    <row r="89" spans="1:50" ht="14.4" x14ac:dyDescent="0.3">
      <c r="A89" s="7">
        <v>52</v>
      </c>
      <c r="B89" s="7" t="s">
        <v>4765</v>
      </c>
      <c r="D89" s="8" t="s">
        <v>4766</v>
      </c>
      <c r="E89" s="19" t="s">
        <v>4767</v>
      </c>
      <c r="F89" s="19" t="s">
        <v>4767</v>
      </c>
      <c r="G89" s="19" t="s">
        <v>4665</v>
      </c>
      <c r="H89" s="19">
        <v>1</v>
      </c>
      <c r="I89" s="19">
        <v>2024</v>
      </c>
      <c r="J89" s="19" t="s">
        <v>66</v>
      </c>
      <c r="K89" s="19" t="s">
        <v>177</v>
      </c>
      <c r="L89" s="19" t="s">
        <v>213</v>
      </c>
      <c r="M89" s="19" t="s">
        <v>331</v>
      </c>
      <c r="N89" s="19" t="s">
        <v>332</v>
      </c>
      <c r="O89" s="19" t="s">
        <v>333</v>
      </c>
      <c r="P89" s="19" t="s">
        <v>51</v>
      </c>
      <c r="Q89" s="9" t="s">
        <v>4768</v>
      </c>
      <c r="R89" s="20">
        <v>0.8</v>
      </c>
      <c r="S89" s="20">
        <v>0</v>
      </c>
      <c r="T89" s="20">
        <v>0.8</v>
      </c>
      <c r="U89" s="20" t="s">
        <v>397</v>
      </c>
      <c r="V89" s="21">
        <f>_xlfn.XLOOKUP(D89,'[1]Gen. Real'!$A:$A,'[1]Gen. Real'!$C:$C,"-",0)</f>
        <v>13.053410000000008</v>
      </c>
      <c r="W89" s="22"/>
      <c r="X89" s="22" t="str">
        <f>_xlfn.XLOOKUP(D89,[1]Vertimiento!$A:$A,[1]Vertimiento!$E:$E,"-",0)</f>
        <v>-</v>
      </c>
      <c r="Y89" s="23" t="str">
        <f t="shared" si="4"/>
        <v>-</v>
      </c>
      <c r="Z89" s="19" t="str">
        <f>_xlfn.XLOOKUP(D89,[1]Cmg!$I$4:$I$85,[1]Cmg!$M$4:$M$85,"----",0,1)</f>
        <v>----</v>
      </c>
      <c r="AA89" s="19" t="str">
        <f>_xlfn.XLOOKUP(D89,[1]Cmg!$A$4:$A$89,[1]Cmg!$B$4:$B$89,"----",0,1)</f>
        <v>----</v>
      </c>
      <c r="AB89" s="19" t="str">
        <f>_xlfn.XLOOKUP(D89,[1]Cmg!$E$4:$E$89,[1]Cmg!$F$4:$F$89,"----",0,1)</f>
        <v>----</v>
      </c>
      <c r="AC89" s="19" t="str">
        <f>_xlfn.XLOOKUP(D89,[1]Cmg!$O$4:$O$89,[1]Cmg!$P$4:$P$89,"----",0,1)</f>
        <v>----</v>
      </c>
      <c r="AD89" s="24" t="str">
        <f>_xlfn.XLOOKUP(D89,[1]Cmg!$S$4:$S$89,[1]Cmg!$U$4:$U$89,"----",0,1)</f>
        <v>----</v>
      </c>
      <c r="AG89" s="25">
        <f>IFERROR(SUMIFS('[1]BD Unidades'!$AH:$AH,'[1]BD Unidades'!$A:$A,'BD Centrales 2023'!$A89),"-")</f>
        <v>0.8</v>
      </c>
      <c r="AH89" s="25">
        <f>SUMIFS('[1]BD Unidades'!$AJ$3:$AJ$1424,'[1]BD Unidades'!$A$3:$A$1424,$A89)</f>
        <v>8284.35</v>
      </c>
      <c r="AI89" s="25">
        <f>SUMIFS('[1]BD Unidades'!$AL$3:$AL$1424,'[1]BD Unidades'!$A$3:$A$1424,$A89)</f>
        <v>137.833333333333</v>
      </c>
      <c r="AJ89" s="26">
        <f t="shared" si="5"/>
        <v>1.6365510922543802E-2</v>
      </c>
      <c r="AK89" s="27">
        <f>IFERROR(SUMIFS('[1]BD Unidades'!$AO$3:$AO$1424,'[1]BD Unidades'!$A$3:$A$1424,$A89),"-")</f>
        <v>0</v>
      </c>
      <c r="AL89" s="27">
        <f>IFERROR(SUMIFS('[1]BD Unidades'!$AQ$3:$AQ$1424,'[1]BD Unidades'!$A$3:$A$1424,$A89),"-")</f>
        <v>0</v>
      </c>
      <c r="AM89" s="27">
        <f>IFERROR(SUMIFS('[1]BD Unidades'!$AS$3:$AS$1424,'[1]BD Unidades'!$A$3:$A$1424,$A89),"-")</f>
        <v>0</v>
      </c>
      <c r="AN89" s="27">
        <f>IFERROR(SUMIFS('[1]BD Unidades'!$AU$3:$AU$1424,'[1]BD Unidades'!$A$3:$A$1424,$A89),"-")</f>
        <v>0</v>
      </c>
      <c r="AO89" s="27"/>
      <c r="AP89" s="27"/>
      <c r="AQ89" s="25">
        <f>IFERROR(SUMIFS('[1]BD Unidades'!$AZ$3:$AZ$1424,'[1]BD Unidades'!$A$3:$A$1424,$A89),"-")</f>
        <v>0</v>
      </c>
      <c r="AR89" s="25">
        <f>IFERROR(SUMIFS('[1]BD Unidades'!$BA$3:$BA$1424,'[1]BD Unidades'!$A$3:$A$1424,$A89),"-")</f>
        <v>0.78690922781305706</v>
      </c>
      <c r="AS89" s="28">
        <f>SUMIFS('[1]BD Unidades'!$BC$3:$BC$1424,'[1]BD Unidades'!$A$3:$A$1424,$A89)</f>
        <v>0</v>
      </c>
      <c r="AT89" s="28">
        <f>SUMIFS('[1]BD Unidades'!$BE$3:$BE$1424,'[1]BD Unidades'!$A$3:$A$1424,$A89)</f>
        <v>0</v>
      </c>
      <c r="AU89" s="29">
        <f t="shared" si="6"/>
        <v>0</v>
      </c>
      <c r="AV89" s="30">
        <f t="shared" si="7"/>
        <v>0</v>
      </c>
      <c r="AW89" s="25">
        <f>IFERROR(SUMIFS('[1]BD Unidades'!$BI$3:$BI$1424,'[1]BD Unidades'!$A$3:$A$1424,$A89),"-")</f>
        <v>0.39211733236653712</v>
      </c>
      <c r="AX89" s="25">
        <f>IFERROR(SUMIFS('[1]BD Unidades'!$BJ$3:$BJ$1424,'[1]BD Unidades'!$A$3:$A$1424,$A89),"-")</f>
        <v>0.23564400489327625</v>
      </c>
    </row>
    <row r="90" spans="1:50" ht="14.4" x14ac:dyDescent="0.3">
      <c r="A90" s="7">
        <v>69</v>
      </c>
      <c r="B90" s="7" t="s">
        <v>160</v>
      </c>
      <c r="D90" s="8" t="s">
        <v>161</v>
      </c>
      <c r="E90" s="19" t="s">
        <v>162</v>
      </c>
      <c r="F90" s="19" t="s">
        <v>162</v>
      </c>
      <c r="G90" s="19" t="s">
        <v>163</v>
      </c>
      <c r="H90" s="19">
        <v>2</v>
      </c>
      <c r="I90" s="19">
        <v>2024</v>
      </c>
      <c r="J90" s="19" t="s">
        <v>66</v>
      </c>
      <c r="K90" s="19" t="s">
        <v>105</v>
      </c>
      <c r="L90" s="19" t="s">
        <v>47</v>
      </c>
      <c r="M90" s="19" t="s">
        <v>164</v>
      </c>
      <c r="N90" s="19" t="s">
        <v>165</v>
      </c>
      <c r="O90" s="19" t="s">
        <v>166</v>
      </c>
      <c r="P90" s="19" t="s">
        <v>51</v>
      </c>
      <c r="Q90" s="9" t="s">
        <v>135</v>
      </c>
      <c r="R90" s="20">
        <v>187.12360000000001</v>
      </c>
      <c r="S90" s="20">
        <v>1.3734999999999999</v>
      </c>
      <c r="T90" s="20">
        <v>184.55340000000001</v>
      </c>
      <c r="U90" s="20">
        <v>0</v>
      </c>
      <c r="V90" s="21">
        <f>_xlfn.XLOOKUP(D90,'[1]Gen. Real'!$A:$A,'[1]Gen. Real'!$C:$C,"-",0)</f>
        <v>561.58556999999973</v>
      </c>
      <c r="W90" s="22"/>
      <c r="X90" s="22" t="str">
        <f>_xlfn.XLOOKUP(D90,[1]Vertimiento!$A:$A,[1]Vertimiento!$E:$E,"-",0)</f>
        <v>-</v>
      </c>
      <c r="Y90" s="23" t="str">
        <f t="shared" si="4"/>
        <v>-</v>
      </c>
      <c r="Z90" s="19" t="str">
        <f>_xlfn.XLOOKUP(D90,[1]Cmg!$I$4:$I$85,[1]Cmg!$M$4:$M$85,"----",0,1)</f>
        <v>----</v>
      </c>
      <c r="AA90" s="19" t="str">
        <f>_xlfn.XLOOKUP(D90,[1]Cmg!$A$4:$A$89,[1]Cmg!$B$4:$B$89,"----",0,1)</f>
        <v>----</v>
      </c>
      <c r="AB90" s="19" t="str">
        <f>_xlfn.XLOOKUP(D90,[1]Cmg!$E$4:$E$89,[1]Cmg!$F$4:$F$89,"----",0,1)</f>
        <v>----</v>
      </c>
      <c r="AC90" s="19" t="str">
        <f>_xlfn.XLOOKUP(D90,[1]Cmg!$O$4:$O$89,[1]Cmg!$P$4:$P$89,"----",0,1)</f>
        <v>----</v>
      </c>
      <c r="AD90" s="24" t="str">
        <f>_xlfn.XLOOKUP(D90,[1]Cmg!$S$4:$S$89,[1]Cmg!$U$4:$U$89,"----",0,1)</f>
        <v>----</v>
      </c>
      <c r="AG90" s="25">
        <f>IFERROR(SUMIFS('[1]BD Unidades'!$AH:$AH,'[1]BD Unidades'!$A:$A,'BD Centrales 2023'!$A90),"-")</f>
        <v>0</v>
      </c>
      <c r="AH90" s="25">
        <f>SUMIFS('[1]BD Unidades'!$AJ$3:$AJ$1424,'[1]BD Unidades'!$A$3:$A$1424,$A90)</f>
        <v>5372.0492765209729</v>
      </c>
      <c r="AI90" s="25">
        <f>SUMIFS('[1]BD Unidades'!$AL$3:$AL$1424,'[1]BD Unidades'!$A$3:$A$1424,$A90)</f>
        <v>2052.3620929339363</v>
      </c>
      <c r="AJ90" s="26">
        <f t="shared" si="5"/>
        <v>0.2764343179282398</v>
      </c>
      <c r="AK90" s="27">
        <f>IFERROR(SUMIFS('[1]BD Unidades'!$AO$3:$AO$1424,'[1]BD Unidades'!$A$3:$A$1424,$A90),"-")</f>
        <v>0</v>
      </c>
      <c r="AL90" s="27">
        <f>IFERROR(SUMIFS('[1]BD Unidades'!$AQ$3:$AQ$1424,'[1]BD Unidades'!$A$3:$A$1424,$A90),"-")</f>
        <v>0</v>
      </c>
      <c r="AM90" s="27">
        <f>IFERROR(SUMIFS('[1]BD Unidades'!$AS$3:$AS$1424,'[1]BD Unidades'!$A$3:$A$1424,$A90),"-")</f>
        <v>0</v>
      </c>
      <c r="AN90" s="27">
        <f>IFERROR(SUMIFS('[1]BD Unidades'!$AU$3:$AU$1424,'[1]BD Unidades'!$A$3:$A$1424,$A90),"-")</f>
        <v>0</v>
      </c>
      <c r="AO90" s="27"/>
      <c r="AP90" s="27"/>
      <c r="AQ90" s="25">
        <f>IFERROR(SUMIFS('[1]BD Unidades'!$AZ$3:$AZ$1424,'[1]BD Unidades'!$A$3:$A$1424,$A90),"-")</f>
        <v>0</v>
      </c>
      <c r="AR90" s="25">
        <f>IFERROR(SUMIFS('[1]BD Unidades'!$BA$3:$BA$1424,'[1]BD Unidades'!$A$3:$A$1424,$A90),"-")</f>
        <v>176.52614068516681</v>
      </c>
      <c r="AS90" s="28">
        <f>SUMIFS('[1]BD Unidades'!$BC$3:$BC$1424,'[1]BD Unidades'!$A$3:$A$1424,$A90)</f>
        <v>0</v>
      </c>
      <c r="AT90" s="28">
        <f>SUMIFS('[1]BD Unidades'!$BE$3:$BE$1424,'[1]BD Unidades'!$A$3:$A$1424,$A90)</f>
        <v>0</v>
      </c>
      <c r="AU90" s="29">
        <f t="shared" si="6"/>
        <v>0</v>
      </c>
      <c r="AV90" s="30">
        <f t="shared" si="7"/>
        <v>1.3734999999999999E-2</v>
      </c>
      <c r="AW90" s="25">
        <f>IFERROR(SUMIFS('[1]BD Unidades'!$BI$3:$BI$1424,'[1]BD Unidades'!$A$3:$A$1424,$A90),"-")</f>
        <v>0</v>
      </c>
      <c r="AX90" s="25">
        <f>IFERROR(SUMIFS('[1]BD Unidades'!$BJ$3:$BJ$1424,'[1]BD Unidades'!$A$3:$A$1424,$A90),"-")</f>
        <v>0</v>
      </c>
    </row>
    <row r="91" spans="1:50" ht="14.4" x14ac:dyDescent="0.3">
      <c r="A91" s="7">
        <v>73</v>
      </c>
      <c r="B91" s="7" t="s">
        <v>484</v>
      </c>
      <c r="D91" s="8" t="s">
        <v>485</v>
      </c>
      <c r="E91" s="19" t="s">
        <v>162</v>
      </c>
      <c r="F91" s="19" t="s">
        <v>162</v>
      </c>
      <c r="G91" s="19" t="s">
        <v>486</v>
      </c>
      <c r="H91" s="19">
        <v>3</v>
      </c>
      <c r="I91" s="19">
        <v>2024</v>
      </c>
      <c r="J91" s="19" t="s">
        <v>66</v>
      </c>
      <c r="K91" s="19" t="s">
        <v>105</v>
      </c>
      <c r="L91" s="19" t="s">
        <v>47</v>
      </c>
      <c r="M91" s="19" t="s">
        <v>164</v>
      </c>
      <c r="N91" s="19" t="s">
        <v>165</v>
      </c>
      <c r="O91" s="19" t="s">
        <v>166</v>
      </c>
      <c r="P91" s="19" t="s">
        <v>51</v>
      </c>
      <c r="Q91" s="9" t="s">
        <v>487</v>
      </c>
      <c r="R91" s="20">
        <v>27</v>
      </c>
      <c r="S91" s="20">
        <v>0.29599999999999999</v>
      </c>
      <c r="T91" s="20">
        <v>26.92</v>
      </c>
      <c r="U91" s="20">
        <v>0</v>
      </c>
      <c r="V91" s="21">
        <f>_xlfn.XLOOKUP(D91,'[1]Gen. Real'!$A:$A,'[1]Gen. Real'!$C:$C,"-",0)</f>
        <v>2E-3</v>
      </c>
      <c r="W91" s="22"/>
      <c r="X91" s="22" t="str">
        <f>_xlfn.XLOOKUP(D91,[1]Vertimiento!$A:$A,[1]Vertimiento!$E:$E,"-",0)</f>
        <v>-</v>
      </c>
      <c r="Y91" s="23" t="str">
        <f t="shared" si="4"/>
        <v>-</v>
      </c>
      <c r="Z91" s="19" t="str">
        <f>_xlfn.XLOOKUP(D91,[1]Cmg!$I$4:$I$85,[1]Cmg!$M$4:$M$85,"----",0,1)</f>
        <v>----</v>
      </c>
      <c r="AA91" s="19" t="str">
        <f>_xlfn.XLOOKUP(D91,[1]Cmg!$A$4:$A$89,[1]Cmg!$B$4:$B$89,"----",0,1)</f>
        <v>----</v>
      </c>
      <c r="AB91" s="19" t="str">
        <f>_xlfn.XLOOKUP(D91,[1]Cmg!$E$4:$E$89,[1]Cmg!$F$4:$F$89,"----",0,1)</f>
        <v>----</v>
      </c>
      <c r="AC91" s="19" t="str">
        <f>_xlfn.XLOOKUP(D91,[1]Cmg!$O$4:$O$89,[1]Cmg!$P$4:$P$89,"----",0,1)</f>
        <v>----</v>
      </c>
      <c r="AD91" s="24" t="str">
        <f>_xlfn.XLOOKUP(D91,[1]Cmg!$S$4:$S$89,[1]Cmg!$U$4:$U$89,"----",0,1)</f>
        <v>----</v>
      </c>
      <c r="AG91" s="25">
        <f>IFERROR(SUMIFS('[1]BD Unidades'!$AH:$AH,'[1]BD Unidades'!$A:$A,'BD Centrales 2023'!$A91),"-")</f>
        <v>0</v>
      </c>
      <c r="AH91" s="25">
        <f>SUMIFS('[1]BD Unidades'!$AJ$3:$AJ$1424,'[1]BD Unidades'!$A$3:$A$1424,$A91)</f>
        <v>0</v>
      </c>
      <c r="AI91" s="25">
        <f>SUMIFS('[1]BD Unidades'!$AL$3:$AL$1424,'[1]BD Unidades'!$A$3:$A$1424,$A91)</f>
        <v>0</v>
      </c>
      <c r="AJ91" s="26" t="str">
        <f t="shared" si="5"/>
        <v>-</v>
      </c>
      <c r="AK91" s="27">
        <f>IFERROR(SUMIFS('[1]BD Unidades'!$AO$3:$AO$1424,'[1]BD Unidades'!$A$3:$A$1424,$A91),"-")</f>
        <v>0</v>
      </c>
      <c r="AL91" s="27">
        <f>IFERROR(SUMIFS('[1]BD Unidades'!$AQ$3:$AQ$1424,'[1]BD Unidades'!$A$3:$A$1424,$A91),"-")</f>
        <v>0</v>
      </c>
      <c r="AM91" s="27">
        <f>IFERROR(SUMIFS('[1]BD Unidades'!$AS$3:$AS$1424,'[1]BD Unidades'!$A$3:$A$1424,$A91),"-")</f>
        <v>0</v>
      </c>
      <c r="AN91" s="27">
        <f>IFERROR(SUMIFS('[1]BD Unidades'!$AU$3:$AU$1424,'[1]BD Unidades'!$A$3:$A$1424,$A91),"-")</f>
        <v>0</v>
      </c>
      <c r="AO91" s="27"/>
      <c r="AP91" s="27"/>
      <c r="AQ91" s="25">
        <f>IFERROR(SUMIFS('[1]BD Unidades'!$AZ$3:$AZ$1424,'[1]BD Unidades'!$A$3:$A$1424,$A91),"-")</f>
        <v>0</v>
      </c>
      <c r="AR91" s="25">
        <f>IFERROR(SUMIFS('[1]BD Unidades'!$BA$3:$BA$1424,'[1]BD Unidades'!$A$3:$A$1424,$A91),"-")</f>
        <v>0</v>
      </c>
      <c r="AS91" s="28">
        <f>SUMIFS('[1]BD Unidades'!$BC$3:$BC$1424,'[1]BD Unidades'!$A$3:$A$1424,$A91)</f>
        <v>0</v>
      </c>
      <c r="AT91" s="28">
        <f>SUMIFS('[1]BD Unidades'!$BE$3:$BE$1424,'[1]BD Unidades'!$A$3:$A$1424,$A91)</f>
        <v>0</v>
      </c>
      <c r="AU91" s="29">
        <f t="shared" si="6"/>
        <v>0</v>
      </c>
      <c r="AV91" s="30">
        <f t="shared" si="7"/>
        <v>2.96E-3</v>
      </c>
      <c r="AW91" s="25">
        <f>IFERROR(SUMIFS('[1]BD Unidades'!$BI$3:$BI$1424,'[1]BD Unidades'!$A$3:$A$1424,$A91),"-")</f>
        <v>0</v>
      </c>
      <c r="AX91" s="25">
        <f>IFERROR(SUMIFS('[1]BD Unidades'!$BJ$3:$BJ$1424,'[1]BD Unidades'!$A$3:$A$1424,$A91),"-")</f>
        <v>0</v>
      </c>
    </row>
    <row r="92" spans="1:50" ht="14.4" x14ac:dyDescent="0.3">
      <c r="A92" s="7">
        <v>74</v>
      </c>
      <c r="B92" s="7" t="s">
        <v>1727</v>
      </c>
      <c r="D92" s="8" t="s">
        <v>1728</v>
      </c>
      <c r="E92" s="19" t="s">
        <v>162</v>
      </c>
      <c r="F92" s="19" t="s">
        <v>162</v>
      </c>
      <c r="G92" s="19" t="s">
        <v>1729</v>
      </c>
      <c r="H92" s="19">
        <v>3</v>
      </c>
      <c r="I92" s="19">
        <v>2024</v>
      </c>
      <c r="J92" s="19" t="s">
        <v>66</v>
      </c>
      <c r="K92" s="19" t="s">
        <v>105</v>
      </c>
      <c r="L92" s="19" t="s">
        <v>47</v>
      </c>
      <c r="M92" s="19" t="s">
        <v>164</v>
      </c>
      <c r="N92" s="19" t="s">
        <v>165</v>
      </c>
      <c r="O92" s="19" t="s">
        <v>166</v>
      </c>
      <c r="P92" s="19" t="s">
        <v>51</v>
      </c>
      <c r="Q92" s="9" t="s">
        <v>1730</v>
      </c>
      <c r="R92" s="20">
        <v>49</v>
      </c>
      <c r="S92" s="20">
        <v>0.16</v>
      </c>
      <c r="T92" s="20">
        <v>48.941200000000002</v>
      </c>
      <c r="U92" s="20">
        <v>0</v>
      </c>
      <c r="V92" s="21">
        <f>_xlfn.XLOOKUP(D92,'[1]Gen. Real'!$A:$A,'[1]Gen. Real'!$C:$C,"-",0)</f>
        <v>140.3694399999998</v>
      </c>
      <c r="W92" s="22"/>
      <c r="X92" s="22" t="str">
        <f>_xlfn.XLOOKUP(D92,[1]Vertimiento!$A:$A,[1]Vertimiento!$E:$E,"-",0)</f>
        <v>-</v>
      </c>
      <c r="Y92" s="23" t="str">
        <f t="shared" si="4"/>
        <v>-</v>
      </c>
      <c r="Z92" s="19" t="str">
        <f>_xlfn.XLOOKUP(D92,[1]Cmg!$I$4:$I$85,[1]Cmg!$M$4:$M$85,"----",0,1)</f>
        <v>----</v>
      </c>
      <c r="AA92" s="19" t="str">
        <f>_xlfn.XLOOKUP(D92,[1]Cmg!$A$4:$A$89,[1]Cmg!$B$4:$B$89,"----",0,1)</f>
        <v>----</v>
      </c>
      <c r="AB92" s="19" t="str">
        <f>_xlfn.XLOOKUP(D92,[1]Cmg!$E$4:$E$89,[1]Cmg!$F$4:$F$89,"----",0,1)</f>
        <v>----</v>
      </c>
      <c r="AC92" s="19" t="str">
        <f>_xlfn.XLOOKUP(D92,[1]Cmg!$O$4:$O$89,[1]Cmg!$P$4:$P$89,"----",0,1)</f>
        <v>----</v>
      </c>
      <c r="AD92" s="24" t="str">
        <f>_xlfn.XLOOKUP(D92,[1]Cmg!$S$4:$S$89,[1]Cmg!$U$4:$U$89,"----",0,1)</f>
        <v>----</v>
      </c>
      <c r="AG92" s="25">
        <f>IFERROR(SUMIFS('[1]BD Unidades'!$AH:$AH,'[1]BD Unidades'!$A:$A,'BD Centrales 2023'!$A92),"-")</f>
        <v>0</v>
      </c>
      <c r="AH92" s="25">
        <f>SUMIFS('[1]BD Unidades'!$AJ$3:$AJ$1424,'[1]BD Unidades'!$A$3:$A$1424,$A92)</f>
        <v>0</v>
      </c>
      <c r="AI92" s="25">
        <f>SUMIFS('[1]BD Unidades'!$AL$3:$AL$1424,'[1]BD Unidades'!$A$3:$A$1424,$A92)</f>
        <v>2945.8232132653056</v>
      </c>
      <c r="AJ92" s="26">
        <f t="shared" si="5"/>
        <v>1</v>
      </c>
      <c r="AK92" s="27">
        <f>IFERROR(SUMIFS('[1]BD Unidades'!$AO$3:$AO$1424,'[1]BD Unidades'!$A$3:$A$1424,$A92),"-")</f>
        <v>0</v>
      </c>
      <c r="AL92" s="27">
        <f>IFERROR(SUMIFS('[1]BD Unidades'!$AQ$3:$AQ$1424,'[1]BD Unidades'!$A$3:$A$1424,$A92),"-")</f>
        <v>0</v>
      </c>
      <c r="AM92" s="27">
        <f>IFERROR(SUMIFS('[1]BD Unidades'!$AS$3:$AS$1424,'[1]BD Unidades'!$A$3:$A$1424,$A92),"-")</f>
        <v>0</v>
      </c>
      <c r="AN92" s="27">
        <f>IFERROR(SUMIFS('[1]BD Unidades'!$AU$3:$AU$1424,'[1]BD Unidades'!$A$3:$A$1424,$A92),"-")</f>
        <v>0</v>
      </c>
      <c r="AO92" s="27"/>
      <c r="AP92" s="27"/>
      <c r="AQ92" s="25">
        <f>IFERROR(SUMIFS('[1]BD Unidades'!$AZ$3:$AZ$1424,'[1]BD Unidades'!$A$3:$A$1424,$A92),"-")</f>
        <v>0</v>
      </c>
      <c r="AR92" s="25">
        <f>IFERROR(SUMIFS('[1]BD Unidades'!$BA$3:$BA$1424,'[1]BD Unidades'!$A$3:$A$1424,$A92),"-")</f>
        <v>32.6605498474934</v>
      </c>
      <c r="AS92" s="28">
        <f>SUMIFS('[1]BD Unidades'!$BC$3:$BC$1424,'[1]BD Unidades'!$A$3:$A$1424,$A92)</f>
        <v>0</v>
      </c>
      <c r="AT92" s="28">
        <f>SUMIFS('[1]BD Unidades'!$BE$3:$BE$1424,'[1]BD Unidades'!$A$3:$A$1424,$A92)</f>
        <v>0</v>
      </c>
      <c r="AU92" s="29">
        <f t="shared" si="6"/>
        <v>0</v>
      </c>
      <c r="AV92" s="30">
        <f t="shared" si="7"/>
        <v>1.6000000000000001E-3</v>
      </c>
      <c r="AW92" s="25">
        <f>IFERROR(SUMIFS('[1]BD Unidades'!$BI$3:$BI$1424,'[1]BD Unidades'!$A$3:$A$1424,$A92),"-")</f>
        <v>0</v>
      </c>
      <c r="AX92" s="25">
        <f>IFERROR(SUMIFS('[1]BD Unidades'!$BJ$3:$BJ$1424,'[1]BD Unidades'!$A$3:$A$1424,$A92),"-")</f>
        <v>0</v>
      </c>
    </row>
    <row r="93" spans="1:50" ht="14.4" x14ac:dyDescent="0.3">
      <c r="A93" s="7">
        <v>77</v>
      </c>
      <c r="B93" s="7" t="s">
        <v>2833</v>
      </c>
      <c r="D93" s="8" t="s">
        <v>2834</v>
      </c>
      <c r="E93" s="19" t="s">
        <v>162</v>
      </c>
      <c r="F93" s="19" t="s">
        <v>162</v>
      </c>
      <c r="G93" s="19" t="s">
        <v>1729</v>
      </c>
      <c r="H93" s="19">
        <v>1</v>
      </c>
      <c r="I93" s="19">
        <v>2024</v>
      </c>
      <c r="J93" s="19" t="s">
        <v>66</v>
      </c>
      <c r="K93" s="19" t="s">
        <v>177</v>
      </c>
      <c r="L93" s="19" t="s">
        <v>47</v>
      </c>
      <c r="M93" s="19" t="s">
        <v>164</v>
      </c>
      <c r="N93" s="19" t="s">
        <v>165</v>
      </c>
      <c r="O93" s="19" t="s">
        <v>166</v>
      </c>
      <c r="P93" s="19" t="s">
        <v>51</v>
      </c>
      <c r="Q93" s="9" t="s">
        <v>622</v>
      </c>
      <c r="R93" s="20">
        <v>13</v>
      </c>
      <c r="S93" s="20">
        <v>2.3E-2</v>
      </c>
      <c r="T93" s="20">
        <v>12.997</v>
      </c>
      <c r="U93" s="20">
        <v>0</v>
      </c>
      <c r="V93" s="21">
        <f>_xlfn.XLOOKUP(D93,'[1]Gen. Real'!$A:$A,'[1]Gen. Real'!$C:$C,"-",0)</f>
        <v>37.475139999999996</v>
      </c>
      <c r="W93" s="22"/>
      <c r="X93" s="22" t="str">
        <f>_xlfn.XLOOKUP(D93,[1]Vertimiento!$A:$A,[1]Vertimiento!$E:$E,"-",0)</f>
        <v>-</v>
      </c>
      <c r="Y93" s="23" t="str">
        <f t="shared" si="4"/>
        <v>-</v>
      </c>
      <c r="Z93" s="19" t="str">
        <f>_xlfn.XLOOKUP(D93,[1]Cmg!$I$4:$I$85,[1]Cmg!$M$4:$M$85,"----",0,1)</f>
        <v>----</v>
      </c>
      <c r="AA93" s="19" t="str">
        <f>_xlfn.XLOOKUP(D93,[1]Cmg!$A$4:$A$89,[1]Cmg!$B$4:$B$89,"----",0,1)</f>
        <v>----</v>
      </c>
      <c r="AB93" s="19" t="str">
        <f>_xlfn.XLOOKUP(D93,[1]Cmg!$E$4:$E$89,[1]Cmg!$F$4:$F$89,"----",0,1)</f>
        <v>----</v>
      </c>
      <c r="AC93" s="19" t="str">
        <f>_xlfn.XLOOKUP(D93,[1]Cmg!$O$4:$O$89,[1]Cmg!$P$4:$P$89,"----",0,1)</f>
        <v>----</v>
      </c>
      <c r="AD93" s="24" t="str">
        <f>_xlfn.XLOOKUP(D93,[1]Cmg!$S$4:$S$89,[1]Cmg!$U$4:$U$89,"----",0,1)</f>
        <v>----</v>
      </c>
      <c r="AG93" s="25">
        <f>IFERROR(SUMIFS('[1]BD Unidades'!$AH:$AH,'[1]BD Unidades'!$A:$A,'BD Centrales 2023'!$A93),"-")</f>
        <v>0</v>
      </c>
      <c r="AH93" s="25">
        <f>SUMIFS('[1]BD Unidades'!$AJ$3:$AJ$1424,'[1]BD Unidades'!$A$3:$A$1424,$A93)</f>
        <v>0</v>
      </c>
      <c r="AI93" s="25">
        <f>SUMIFS('[1]BD Unidades'!$AL$3:$AL$1424,'[1]BD Unidades'!$A$3:$A$1424,$A93)</f>
        <v>6434.4499999999989</v>
      </c>
      <c r="AJ93" s="26">
        <f t="shared" si="5"/>
        <v>1</v>
      </c>
      <c r="AK93" s="27">
        <f>IFERROR(SUMIFS('[1]BD Unidades'!$AO$3:$AO$1424,'[1]BD Unidades'!$A$3:$A$1424,$A93),"-")</f>
        <v>0</v>
      </c>
      <c r="AL93" s="27">
        <f>IFERROR(SUMIFS('[1]BD Unidades'!$AQ$3:$AQ$1424,'[1]BD Unidades'!$A$3:$A$1424,$A93),"-")</f>
        <v>0</v>
      </c>
      <c r="AM93" s="27">
        <f>IFERROR(SUMIFS('[1]BD Unidades'!$AS$3:$AS$1424,'[1]BD Unidades'!$A$3:$A$1424,$A93),"-")</f>
        <v>0</v>
      </c>
      <c r="AN93" s="27">
        <f>IFERROR(SUMIFS('[1]BD Unidades'!$AU$3:$AU$1424,'[1]BD Unidades'!$A$3:$A$1424,$A93),"-")</f>
        <v>0</v>
      </c>
      <c r="AO93" s="27"/>
      <c r="AP93" s="27"/>
      <c r="AQ93" s="25">
        <f>IFERROR(SUMIFS('[1]BD Unidades'!$AZ$3:$AZ$1424,'[1]BD Unidades'!$A$3:$A$1424,$A93),"-")</f>
        <v>0</v>
      </c>
      <c r="AR93" s="25">
        <f>IFERROR(SUMIFS('[1]BD Unidades'!$BA$3:$BA$1424,'[1]BD Unidades'!$A$3:$A$1424,$A93),"-")</f>
        <v>12.6119196926958</v>
      </c>
      <c r="AS93" s="28">
        <f>SUMIFS('[1]BD Unidades'!$BC$3:$BC$1424,'[1]BD Unidades'!$A$3:$A$1424,$A93)</f>
        <v>0</v>
      </c>
      <c r="AT93" s="28">
        <f>SUMIFS('[1]BD Unidades'!$BE$3:$BE$1424,'[1]BD Unidades'!$A$3:$A$1424,$A93)</f>
        <v>0</v>
      </c>
      <c r="AU93" s="29">
        <f t="shared" si="6"/>
        <v>0</v>
      </c>
      <c r="AV93" s="30">
        <f t="shared" si="7"/>
        <v>2.3000000000000001E-4</v>
      </c>
      <c r="AW93" s="25">
        <f>IFERROR(SUMIFS('[1]BD Unidades'!$BI$3:$BI$1424,'[1]BD Unidades'!$A$3:$A$1424,$A93),"-")</f>
        <v>0</v>
      </c>
      <c r="AX93" s="25">
        <f>IFERROR(SUMIFS('[1]BD Unidades'!$BJ$3:$BJ$1424,'[1]BD Unidades'!$A$3:$A$1424,$A93),"-")</f>
        <v>0</v>
      </c>
    </row>
    <row r="94" spans="1:50" ht="14.4" x14ac:dyDescent="0.3">
      <c r="A94" s="7">
        <v>90</v>
      </c>
      <c r="B94" s="7" t="s">
        <v>78</v>
      </c>
      <c r="D94" s="8" t="s">
        <v>79</v>
      </c>
      <c r="E94" s="19" t="s">
        <v>64</v>
      </c>
      <c r="F94" s="19" t="s">
        <v>64</v>
      </c>
      <c r="G94" s="19" t="s">
        <v>80</v>
      </c>
      <c r="H94" s="19">
        <v>2</v>
      </c>
      <c r="I94" s="19">
        <v>2024</v>
      </c>
      <c r="J94" s="19" t="s">
        <v>66</v>
      </c>
      <c r="K94" s="19" t="s">
        <v>67</v>
      </c>
      <c r="L94" s="19" t="s">
        <v>47</v>
      </c>
      <c r="M94" s="19" t="s">
        <v>82</v>
      </c>
      <c r="N94" s="19" t="s">
        <v>83</v>
      </c>
      <c r="O94" s="19" t="s">
        <v>84</v>
      </c>
      <c r="P94" s="19" t="s">
        <v>51</v>
      </c>
      <c r="Q94" s="9" t="s">
        <v>85</v>
      </c>
      <c r="R94" s="20">
        <v>172</v>
      </c>
      <c r="S94" s="20">
        <v>0.25</v>
      </c>
      <c r="T94" s="20">
        <v>171.57</v>
      </c>
      <c r="U94" s="20">
        <v>40</v>
      </c>
      <c r="V94" s="21">
        <f>_xlfn.XLOOKUP(D94,'[1]Gen. Real'!$A:$A,'[1]Gen. Real'!$C:$C,"-",0)</f>
        <v>824.45500000000004</v>
      </c>
      <c r="W94" s="22"/>
      <c r="X94" s="22" t="str">
        <f>_xlfn.XLOOKUP(D94,[1]Vertimiento!$A:$A,[1]Vertimiento!$E:$E,"-",0)</f>
        <v>-</v>
      </c>
      <c r="Y94" s="23" t="str">
        <f t="shared" si="4"/>
        <v>-</v>
      </c>
      <c r="Z94" s="19" t="str">
        <f>_xlfn.XLOOKUP(D94,[1]Cmg!$I$4:$I$85,[1]Cmg!$M$4:$M$85,"----",0,1)</f>
        <v>----</v>
      </c>
      <c r="AA94" s="19" t="str">
        <f>_xlfn.XLOOKUP(D94,[1]Cmg!$A$4:$A$89,[1]Cmg!$B$4:$B$89,"----",0,1)</f>
        <v>----</v>
      </c>
      <c r="AB94" s="19" t="str">
        <f>_xlfn.XLOOKUP(D94,[1]Cmg!$E$4:$E$89,[1]Cmg!$F$4:$F$89,"----",0,1)</f>
        <v>----</v>
      </c>
      <c r="AC94" s="19" t="str">
        <f>_xlfn.XLOOKUP(D94,[1]Cmg!$O$4:$O$89,[1]Cmg!$P$4:$P$89,"----",0,1)</f>
        <v>----</v>
      </c>
      <c r="AD94" s="24" t="str">
        <f>_xlfn.XLOOKUP(D94,[1]Cmg!$S$4:$S$89,[1]Cmg!$U$4:$U$89,"----",0,1)</f>
        <v>----</v>
      </c>
      <c r="AG94" s="25">
        <f>IFERROR(SUMIFS('[1]BD Unidades'!$AH:$AH,'[1]BD Unidades'!$A:$A,'BD Centrales 2023'!$A94),"-")</f>
        <v>0</v>
      </c>
      <c r="AH94" s="25">
        <f>SUMIFS('[1]BD Unidades'!$AJ$3:$AJ$1424,'[1]BD Unidades'!$A$3:$A$1424,$A94)</f>
        <v>7105.6083333333299</v>
      </c>
      <c r="AI94" s="25">
        <f>SUMIFS('[1]BD Unidades'!$AL$3:$AL$1424,'[1]BD Unidades'!$A$3:$A$1424,$A94)</f>
        <v>1035.9833333333349</v>
      </c>
      <c r="AJ94" s="26">
        <f t="shared" si="5"/>
        <v>0.12724579857951632</v>
      </c>
      <c r="AK94" s="27">
        <f>IFERROR(SUMIFS('[1]BD Unidades'!$AO$3:$AO$1424,'[1]BD Unidades'!$A$3:$A$1424,$A94),"-")</f>
        <v>0</v>
      </c>
      <c r="AL94" s="27">
        <f>IFERROR(SUMIFS('[1]BD Unidades'!$AQ$3:$AQ$1424,'[1]BD Unidades'!$A$3:$A$1424,$A94),"-")</f>
        <v>0</v>
      </c>
      <c r="AM94" s="27">
        <f>IFERROR(SUMIFS('[1]BD Unidades'!$AS$3:$AS$1424,'[1]BD Unidades'!$A$3:$A$1424,$A94),"-")</f>
        <v>0</v>
      </c>
      <c r="AN94" s="27">
        <f>IFERROR(SUMIFS('[1]BD Unidades'!$AU$3:$AU$1424,'[1]BD Unidades'!$A$3:$A$1424,$A94),"-")</f>
        <v>0</v>
      </c>
      <c r="AO94" s="27"/>
      <c r="AP94" s="27"/>
      <c r="AQ94" s="25">
        <f>IFERROR(SUMIFS('[1]BD Unidades'!$AZ$3:$AZ$1424,'[1]BD Unidades'!$A$3:$A$1424,$A94),"-")</f>
        <v>0</v>
      </c>
      <c r="AR94" s="25">
        <f>IFERROR(SUMIFS('[1]BD Unidades'!$BA$3:$BA$1424,'[1]BD Unidades'!$A$3:$A$1424,$A94),"-")</f>
        <v>171.9627313254785</v>
      </c>
      <c r="AS94" s="28">
        <f>SUMIFS('[1]BD Unidades'!$BC$3:$BC$1424,'[1]BD Unidades'!$A$3:$A$1424,$A94)</f>
        <v>0</v>
      </c>
      <c r="AT94" s="28">
        <f>SUMIFS('[1]BD Unidades'!$BE$3:$BE$1424,'[1]BD Unidades'!$A$3:$A$1424,$A94)</f>
        <v>0</v>
      </c>
      <c r="AU94" s="29">
        <f t="shared" si="6"/>
        <v>0</v>
      </c>
      <c r="AV94" s="30">
        <f t="shared" si="7"/>
        <v>2.5000000000000001E-3</v>
      </c>
      <c r="AW94" s="25">
        <f>IFERROR(SUMIFS('[1]BD Unidades'!$BI$3:$BI$1424,'[1]BD Unidades'!$A$3:$A$1424,$A94),"-")</f>
        <v>0</v>
      </c>
      <c r="AX94" s="25">
        <f>IFERROR(SUMIFS('[1]BD Unidades'!$BJ$3:$BJ$1424,'[1]BD Unidades'!$A$3:$A$1424,$A94),"-")</f>
        <v>0</v>
      </c>
    </row>
    <row r="95" spans="1:50" ht="14.4" x14ac:dyDescent="0.3">
      <c r="A95" s="7">
        <v>91</v>
      </c>
      <c r="B95" s="7" t="s">
        <v>283</v>
      </c>
      <c r="D95" s="8" t="s">
        <v>284</v>
      </c>
      <c r="E95" s="19" t="s">
        <v>64</v>
      </c>
      <c r="F95" s="19" t="s">
        <v>64</v>
      </c>
      <c r="G95" s="19" t="s">
        <v>285</v>
      </c>
      <c r="H95" s="19">
        <v>2</v>
      </c>
      <c r="I95" s="19">
        <v>2024</v>
      </c>
      <c r="J95" s="19" t="s">
        <v>66</v>
      </c>
      <c r="K95" s="19" t="s">
        <v>177</v>
      </c>
      <c r="L95" s="19" t="s">
        <v>47</v>
      </c>
      <c r="M95" s="19" t="s">
        <v>90</v>
      </c>
      <c r="N95" s="19" t="s">
        <v>97</v>
      </c>
      <c r="O95" s="19" t="s">
        <v>98</v>
      </c>
      <c r="P95" s="19" t="s">
        <v>51</v>
      </c>
      <c r="Q95" s="9" t="s">
        <v>286</v>
      </c>
      <c r="R95" s="20">
        <v>19.399999999999999</v>
      </c>
      <c r="S95" s="20">
        <v>1.25</v>
      </c>
      <c r="T95" s="20">
        <v>19.157499999999999</v>
      </c>
      <c r="U95" s="20">
        <v>3.64</v>
      </c>
      <c r="V95" s="21">
        <f>_xlfn.XLOOKUP(D95,'[1]Gen. Real'!$A:$A,'[1]Gen. Real'!$C:$C,"-",0)</f>
        <v>63.737000000000002</v>
      </c>
      <c r="W95" s="22"/>
      <c r="X95" s="22" t="str">
        <f>_xlfn.XLOOKUP(D95,[1]Vertimiento!$A:$A,[1]Vertimiento!$E:$E,"-",0)</f>
        <v>-</v>
      </c>
      <c r="Y95" s="23" t="str">
        <f t="shared" si="4"/>
        <v>-</v>
      </c>
      <c r="Z95" s="19" t="str">
        <f>_xlfn.XLOOKUP(D95,[1]Cmg!$I$4:$I$85,[1]Cmg!$M$4:$M$85,"----",0,1)</f>
        <v>----</v>
      </c>
      <c r="AA95" s="19" t="str">
        <f>_xlfn.XLOOKUP(D95,[1]Cmg!$A$4:$A$89,[1]Cmg!$B$4:$B$89,"----",0,1)</f>
        <v>----</v>
      </c>
      <c r="AB95" s="19" t="str">
        <f>_xlfn.XLOOKUP(D95,[1]Cmg!$E$4:$E$89,[1]Cmg!$F$4:$F$89,"----",0,1)</f>
        <v>----</v>
      </c>
      <c r="AC95" s="19" t="str">
        <f>_xlfn.XLOOKUP(D95,[1]Cmg!$O$4:$O$89,[1]Cmg!$P$4:$P$89,"----",0,1)</f>
        <v>----</v>
      </c>
      <c r="AD95" s="24" t="str">
        <f>_xlfn.XLOOKUP(D95,[1]Cmg!$S$4:$S$89,[1]Cmg!$U$4:$U$89,"----",0,1)</f>
        <v>----</v>
      </c>
      <c r="AG95" s="25">
        <f>IFERROR(SUMIFS('[1]BD Unidades'!$AH:$AH,'[1]BD Unidades'!$A:$A,'BD Centrales 2023'!$A95),"-")</f>
        <v>0</v>
      </c>
      <c r="AH95" s="25">
        <f>SUMIFS('[1]BD Unidades'!$AJ$3:$AJ$1424,'[1]BD Unidades'!$A$3:$A$1424,$A95)</f>
        <v>0</v>
      </c>
      <c r="AI95" s="25">
        <f>SUMIFS('[1]BD Unidades'!$AL$3:$AL$1424,'[1]BD Unidades'!$A$3:$A$1424,$A95)</f>
        <v>8299.5416666666715</v>
      </c>
      <c r="AJ95" s="26">
        <f t="shared" si="5"/>
        <v>1</v>
      </c>
      <c r="AK95" s="27">
        <f>IFERROR(SUMIFS('[1]BD Unidades'!$AO$3:$AO$1424,'[1]BD Unidades'!$A$3:$A$1424,$A95),"-")</f>
        <v>0</v>
      </c>
      <c r="AL95" s="27">
        <f>IFERROR(SUMIFS('[1]BD Unidades'!$AQ$3:$AQ$1424,'[1]BD Unidades'!$A$3:$A$1424,$A95),"-")</f>
        <v>0</v>
      </c>
      <c r="AM95" s="27">
        <f>IFERROR(SUMIFS('[1]BD Unidades'!$AS$3:$AS$1424,'[1]BD Unidades'!$A$3:$A$1424,$A95),"-")</f>
        <v>0</v>
      </c>
      <c r="AN95" s="27">
        <f>IFERROR(SUMIFS('[1]BD Unidades'!$AU$3:$AU$1424,'[1]BD Unidades'!$A$3:$A$1424,$A95),"-")</f>
        <v>0</v>
      </c>
      <c r="AO95" s="27"/>
      <c r="AP95" s="27"/>
      <c r="AQ95" s="25">
        <f>IFERROR(SUMIFS('[1]BD Unidades'!$AZ$3:$AZ$1424,'[1]BD Unidades'!$A$3:$A$1424,$A95),"-")</f>
        <v>0</v>
      </c>
      <c r="AR95" s="25">
        <f>IFERROR(SUMIFS('[1]BD Unidades'!$BA$3:$BA$1424,'[1]BD Unidades'!$A$3:$A$1424,$A95),"-")</f>
        <v>19.399999999999977</v>
      </c>
      <c r="AS95" s="28">
        <f>SUMIFS('[1]BD Unidades'!$BC$3:$BC$1424,'[1]BD Unidades'!$A$3:$A$1424,$A95)</f>
        <v>0</v>
      </c>
      <c r="AT95" s="28">
        <f>SUMIFS('[1]BD Unidades'!$BE$3:$BE$1424,'[1]BD Unidades'!$A$3:$A$1424,$A95)</f>
        <v>0</v>
      </c>
      <c r="AU95" s="29">
        <f t="shared" si="6"/>
        <v>0</v>
      </c>
      <c r="AV95" s="30">
        <f t="shared" si="7"/>
        <v>1.2500000000000001E-2</v>
      </c>
      <c r="AW95" s="25">
        <f>IFERROR(SUMIFS('[1]BD Unidades'!$BI$3:$BI$1424,'[1]BD Unidades'!$A$3:$A$1424,$A95),"-")</f>
        <v>0</v>
      </c>
      <c r="AX95" s="25">
        <f>IFERROR(SUMIFS('[1]BD Unidades'!$BJ$3:$BJ$1424,'[1]BD Unidades'!$A$3:$A$1424,$A95),"-")</f>
        <v>0</v>
      </c>
    </row>
    <row r="96" spans="1:50" ht="14.4" x14ac:dyDescent="0.3">
      <c r="A96" s="7">
        <v>92</v>
      </c>
      <c r="B96" s="7" t="s">
        <v>94</v>
      </c>
      <c r="D96" s="8" t="s">
        <v>95</v>
      </c>
      <c r="E96" s="19" t="s">
        <v>64</v>
      </c>
      <c r="F96" s="19" t="s">
        <v>64</v>
      </c>
      <c r="G96" s="19" t="s">
        <v>96</v>
      </c>
      <c r="H96" s="19">
        <v>2</v>
      </c>
      <c r="I96" s="19">
        <v>2024</v>
      </c>
      <c r="J96" s="19" t="s">
        <v>66</v>
      </c>
      <c r="K96" s="19" t="s">
        <v>67</v>
      </c>
      <c r="L96" s="19" t="s">
        <v>47</v>
      </c>
      <c r="M96" s="19" t="s">
        <v>90</v>
      </c>
      <c r="N96" s="19" t="s">
        <v>97</v>
      </c>
      <c r="O96" s="19" t="s">
        <v>98</v>
      </c>
      <c r="P96" s="19" t="s">
        <v>51</v>
      </c>
      <c r="Q96" s="9" t="s">
        <v>99</v>
      </c>
      <c r="R96" s="20">
        <v>467.3</v>
      </c>
      <c r="S96" s="20">
        <v>1.391</v>
      </c>
      <c r="T96" s="20">
        <v>460.8</v>
      </c>
      <c r="U96" s="20">
        <v>100</v>
      </c>
      <c r="V96" s="21">
        <f>_xlfn.XLOOKUP(D96,'[1]Gen. Real'!$A:$A,'[1]Gen. Real'!$C:$C,"-",0)</f>
        <v>2274.9569999999999</v>
      </c>
      <c r="W96" s="22"/>
      <c r="X96" s="22" t="str">
        <f>_xlfn.XLOOKUP(D96,[1]Vertimiento!$A:$A,[1]Vertimiento!$E:$E,"-",0)</f>
        <v>-</v>
      </c>
      <c r="Y96" s="23" t="str">
        <f t="shared" si="4"/>
        <v>-</v>
      </c>
      <c r="Z96" s="19" t="str">
        <f>_xlfn.XLOOKUP(D96,[1]Cmg!$I$4:$I$85,[1]Cmg!$M$4:$M$85,"----",0,1)</f>
        <v>----</v>
      </c>
      <c r="AA96" s="19" t="str">
        <f>_xlfn.XLOOKUP(D96,[1]Cmg!$A$4:$A$89,[1]Cmg!$B$4:$B$89,"----",0,1)</f>
        <v>----</v>
      </c>
      <c r="AB96" s="19" t="str">
        <f>_xlfn.XLOOKUP(D96,[1]Cmg!$E$4:$E$89,[1]Cmg!$F$4:$F$89,"----",0,1)</f>
        <v>----</v>
      </c>
      <c r="AC96" s="19" t="str">
        <f>_xlfn.XLOOKUP(D96,[1]Cmg!$O$4:$O$89,[1]Cmg!$P$4:$P$89,"----",0,1)</f>
        <v>----</v>
      </c>
      <c r="AD96" s="24" t="str">
        <f>_xlfn.XLOOKUP(D96,[1]Cmg!$S$4:$S$89,[1]Cmg!$U$4:$U$89,"----",0,1)</f>
        <v>----</v>
      </c>
      <c r="AG96" s="25">
        <f>IFERROR(SUMIFS('[1]BD Unidades'!$AH:$AH,'[1]BD Unidades'!$A:$A,'BD Centrales 2023'!$A96),"-")</f>
        <v>0</v>
      </c>
      <c r="AH96" s="25">
        <f>SUMIFS('[1]BD Unidades'!$AJ$3:$AJ$1424,'[1]BD Unidades'!$A$3:$A$1424,$A96)</f>
        <v>5226.7424780654783</v>
      </c>
      <c r="AI96" s="25">
        <f>SUMIFS('[1]BD Unidades'!$AL$3:$AL$1424,'[1]BD Unidades'!$A$3:$A$1424,$A96)</f>
        <v>2776.3424780654859</v>
      </c>
      <c r="AJ96" s="26">
        <f t="shared" si="5"/>
        <v>0.34690903486393693</v>
      </c>
      <c r="AK96" s="27">
        <f>IFERROR(SUMIFS('[1]BD Unidades'!$AO$3:$AO$1424,'[1]BD Unidades'!$A$3:$A$1424,$A96),"-")</f>
        <v>0</v>
      </c>
      <c r="AL96" s="27">
        <f>IFERROR(SUMIFS('[1]BD Unidades'!$AQ$3:$AQ$1424,'[1]BD Unidades'!$A$3:$A$1424,$A96),"-")</f>
        <v>0</v>
      </c>
      <c r="AM96" s="27">
        <f>IFERROR(SUMIFS('[1]BD Unidades'!$AS$3:$AS$1424,'[1]BD Unidades'!$A$3:$A$1424,$A96),"-")</f>
        <v>0</v>
      </c>
      <c r="AN96" s="27">
        <f>IFERROR(SUMIFS('[1]BD Unidades'!$AU$3:$AU$1424,'[1]BD Unidades'!$A$3:$A$1424,$A96),"-")</f>
        <v>0</v>
      </c>
      <c r="AO96" s="27"/>
      <c r="AP96" s="27"/>
      <c r="AQ96" s="25">
        <f>IFERROR(SUMIFS('[1]BD Unidades'!$AZ$3:$AZ$1424,'[1]BD Unidades'!$A$3:$A$1424,$A96),"-")</f>
        <v>0</v>
      </c>
      <c r="AR96" s="25">
        <f>IFERROR(SUMIFS('[1]BD Unidades'!$BA$3:$BA$1424,'[1]BD Unidades'!$A$3:$A$1424,$A96),"-")</f>
        <v>463.2</v>
      </c>
      <c r="AS96" s="28">
        <f>SUMIFS('[1]BD Unidades'!$BC$3:$BC$1424,'[1]BD Unidades'!$A$3:$A$1424,$A96)</f>
        <v>0</v>
      </c>
      <c r="AT96" s="28">
        <f>SUMIFS('[1]BD Unidades'!$BE$3:$BE$1424,'[1]BD Unidades'!$A$3:$A$1424,$A96)</f>
        <v>0</v>
      </c>
      <c r="AU96" s="29">
        <f t="shared" si="6"/>
        <v>0</v>
      </c>
      <c r="AV96" s="30">
        <f t="shared" si="7"/>
        <v>1.391E-2</v>
      </c>
      <c r="AW96" s="25">
        <f>IFERROR(SUMIFS('[1]BD Unidades'!$BI$3:$BI$1424,'[1]BD Unidades'!$A$3:$A$1424,$A96),"-")</f>
        <v>0</v>
      </c>
      <c r="AX96" s="25">
        <f>IFERROR(SUMIFS('[1]BD Unidades'!$BJ$3:$BJ$1424,'[1]BD Unidades'!$A$3:$A$1424,$A96),"-")</f>
        <v>0</v>
      </c>
    </row>
    <row r="97" spans="1:50" ht="14.4" x14ac:dyDescent="0.3">
      <c r="A97" s="7">
        <v>94</v>
      </c>
      <c r="B97" s="7" t="s">
        <v>121</v>
      </c>
      <c r="D97" s="8" t="s">
        <v>122</v>
      </c>
      <c r="E97" s="19" t="s">
        <v>64</v>
      </c>
      <c r="F97" s="19" t="s">
        <v>64</v>
      </c>
      <c r="G97" s="19" t="s">
        <v>123</v>
      </c>
      <c r="H97" s="19">
        <v>2</v>
      </c>
      <c r="I97" s="19">
        <v>2024</v>
      </c>
      <c r="J97" s="19" t="s">
        <v>66</v>
      </c>
      <c r="K97" s="19" t="s">
        <v>67</v>
      </c>
      <c r="L97" s="19" t="s">
        <v>47</v>
      </c>
      <c r="M97" s="19" t="s">
        <v>90</v>
      </c>
      <c r="N97" s="19" t="s">
        <v>97</v>
      </c>
      <c r="O97" s="19" t="s">
        <v>98</v>
      </c>
      <c r="P97" s="19" t="s">
        <v>51</v>
      </c>
      <c r="Q97" s="9" t="s">
        <v>99</v>
      </c>
      <c r="R97" s="20">
        <v>95</v>
      </c>
      <c r="S97" s="20">
        <v>0.25</v>
      </c>
      <c r="T97" s="20">
        <v>94.762500000000003</v>
      </c>
      <c r="U97" s="20">
        <v>18.600000000000001</v>
      </c>
      <c r="V97" s="21">
        <f>_xlfn.XLOOKUP(D97,'[1]Gen. Real'!$A:$A,'[1]Gen. Real'!$C:$C,"-",0)</f>
        <v>468.55799999999999</v>
      </c>
      <c r="W97" s="22"/>
      <c r="X97" s="22" t="str">
        <f>_xlfn.XLOOKUP(D97,[1]Vertimiento!$A:$A,[1]Vertimiento!$E:$E,"-",0)</f>
        <v>-</v>
      </c>
      <c r="Y97" s="23" t="str">
        <f t="shared" si="4"/>
        <v>-</v>
      </c>
      <c r="Z97" s="19" t="str">
        <f>_xlfn.XLOOKUP(D97,[1]Cmg!$I$4:$I$85,[1]Cmg!$M$4:$M$85,"----",0,1)</f>
        <v>----</v>
      </c>
      <c r="AA97" s="19" t="str">
        <f>_xlfn.XLOOKUP(D97,[1]Cmg!$A$4:$A$89,[1]Cmg!$B$4:$B$89,"----",0,1)</f>
        <v>----</v>
      </c>
      <c r="AB97" s="19" t="str">
        <f>_xlfn.XLOOKUP(D97,[1]Cmg!$E$4:$E$89,[1]Cmg!$F$4:$F$89,"----",0,1)</f>
        <v>----</v>
      </c>
      <c r="AC97" s="19" t="str">
        <f>_xlfn.XLOOKUP(D97,[1]Cmg!$O$4:$O$89,[1]Cmg!$P$4:$P$89,"----",0,1)</f>
        <v>----</v>
      </c>
      <c r="AD97" s="24" t="str">
        <f>_xlfn.XLOOKUP(D97,[1]Cmg!$S$4:$S$89,[1]Cmg!$U$4:$U$89,"----",0,1)</f>
        <v>----</v>
      </c>
      <c r="AG97" s="25">
        <f>IFERROR(SUMIFS('[1]BD Unidades'!$AH:$AH,'[1]BD Unidades'!$A:$A,'BD Centrales 2023'!$A97),"-")</f>
        <v>0</v>
      </c>
      <c r="AH97" s="25">
        <f>SUMIFS('[1]BD Unidades'!$AJ$3:$AJ$1424,'[1]BD Unidades'!$A$3:$A$1424,$A97)</f>
        <v>0</v>
      </c>
      <c r="AI97" s="25">
        <f>SUMIFS('[1]BD Unidades'!$AL$3:$AL$1424,'[1]BD Unidades'!$A$3:$A$1424,$A97)</f>
        <v>8443.2916666666642</v>
      </c>
      <c r="AJ97" s="26">
        <f t="shared" si="5"/>
        <v>1</v>
      </c>
      <c r="AK97" s="27">
        <f>IFERROR(SUMIFS('[1]BD Unidades'!$AO$3:$AO$1424,'[1]BD Unidades'!$A$3:$A$1424,$A97),"-")</f>
        <v>0</v>
      </c>
      <c r="AL97" s="27">
        <f>IFERROR(SUMIFS('[1]BD Unidades'!$AQ$3:$AQ$1424,'[1]BD Unidades'!$A$3:$A$1424,$A97),"-")</f>
        <v>0</v>
      </c>
      <c r="AM97" s="27">
        <f>IFERROR(SUMIFS('[1]BD Unidades'!$AS$3:$AS$1424,'[1]BD Unidades'!$A$3:$A$1424,$A97),"-")</f>
        <v>0</v>
      </c>
      <c r="AN97" s="27">
        <f>IFERROR(SUMIFS('[1]BD Unidades'!$AU$3:$AU$1424,'[1]BD Unidades'!$A$3:$A$1424,$A97),"-")</f>
        <v>0</v>
      </c>
      <c r="AO97" s="27"/>
      <c r="AP97" s="27"/>
      <c r="AQ97" s="25">
        <f>IFERROR(SUMIFS('[1]BD Unidades'!$AZ$3:$AZ$1424,'[1]BD Unidades'!$A$3:$A$1424,$A97),"-")</f>
        <v>0</v>
      </c>
      <c r="AR97" s="25">
        <f>IFERROR(SUMIFS('[1]BD Unidades'!$BA$3:$BA$1424,'[1]BD Unidades'!$A$3:$A$1424,$A97),"-")</f>
        <v>94.871806030456696</v>
      </c>
      <c r="AS97" s="28">
        <f>SUMIFS('[1]BD Unidades'!$BC$3:$BC$1424,'[1]BD Unidades'!$A$3:$A$1424,$A97)</f>
        <v>0</v>
      </c>
      <c r="AT97" s="28">
        <f>SUMIFS('[1]BD Unidades'!$BE$3:$BE$1424,'[1]BD Unidades'!$A$3:$A$1424,$A97)</f>
        <v>0</v>
      </c>
      <c r="AU97" s="29">
        <f t="shared" si="6"/>
        <v>0</v>
      </c>
      <c r="AV97" s="30">
        <f t="shared" si="7"/>
        <v>2.5000000000000001E-3</v>
      </c>
      <c r="AW97" s="25">
        <f>IFERROR(SUMIFS('[1]BD Unidades'!$BI$3:$BI$1424,'[1]BD Unidades'!$A$3:$A$1424,$A97),"-")</f>
        <v>0</v>
      </c>
      <c r="AX97" s="25">
        <f>IFERROR(SUMIFS('[1]BD Unidades'!$BJ$3:$BJ$1424,'[1]BD Unidades'!$A$3:$A$1424,$A97),"-")</f>
        <v>0</v>
      </c>
    </row>
    <row r="98" spans="1:50" ht="14.4" x14ac:dyDescent="0.3">
      <c r="A98" s="7">
        <v>100</v>
      </c>
      <c r="B98" s="7" t="s">
        <v>1731</v>
      </c>
      <c r="D98" s="8" t="s">
        <v>1732</v>
      </c>
      <c r="E98" s="19" t="s">
        <v>64</v>
      </c>
      <c r="F98" s="19" t="s">
        <v>64</v>
      </c>
      <c r="G98" s="19" t="s">
        <v>1733</v>
      </c>
      <c r="H98" s="19">
        <v>2</v>
      </c>
      <c r="I98" s="19">
        <v>2024</v>
      </c>
      <c r="J98" s="19" t="s">
        <v>66</v>
      </c>
      <c r="K98" s="19" t="s">
        <v>105</v>
      </c>
      <c r="L98" s="19" t="s">
        <v>47</v>
      </c>
      <c r="M98" s="19" t="s">
        <v>68</v>
      </c>
      <c r="N98" s="19" t="s">
        <v>68</v>
      </c>
      <c r="O98" s="19" t="s">
        <v>1734</v>
      </c>
      <c r="P98" s="19" t="s">
        <v>51</v>
      </c>
      <c r="Q98" s="9" t="s">
        <v>1735</v>
      </c>
      <c r="R98" s="20">
        <v>70.8</v>
      </c>
      <c r="S98" s="20">
        <v>0.21</v>
      </c>
      <c r="T98" s="20">
        <v>70.651300000000006</v>
      </c>
      <c r="U98" s="20">
        <v>18.600000000000001</v>
      </c>
      <c r="V98" s="21">
        <f>_xlfn.XLOOKUP(D98,'[1]Gen. Real'!$A:$A,'[1]Gen. Real'!$C:$C,"-",0)</f>
        <v>299.35599999999999</v>
      </c>
      <c r="W98" s="22"/>
      <c r="X98" s="22" t="str">
        <f>_xlfn.XLOOKUP(D98,[1]Vertimiento!$A:$A,[1]Vertimiento!$E:$E,"-",0)</f>
        <v>-</v>
      </c>
      <c r="Y98" s="23" t="str">
        <f t="shared" si="4"/>
        <v>-</v>
      </c>
      <c r="Z98" s="19" t="str">
        <f>_xlfn.XLOOKUP(D98,[1]Cmg!$I$4:$I$85,[1]Cmg!$M$4:$M$85,"----",0,1)</f>
        <v>----</v>
      </c>
      <c r="AA98" s="19" t="str">
        <f>_xlfn.XLOOKUP(D98,[1]Cmg!$A$4:$A$89,[1]Cmg!$B$4:$B$89,"----",0,1)</f>
        <v>----</v>
      </c>
      <c r="AB98" s="19" t="str">
        <f>_xlfn.XLOOKUP(D98,[1]Cmg!$E$4:$E$89,[1]Cmg!$F$4:$F$89,"----",0,1)</f>
        <v>----</v>
      </c>
      <c r="AC98" s="19" t="str">
        <f>_xlfn.XLOOKUP(D98,[1]Cmg!$O$4:$O$89,[1]Cmg!$P$4:$P$89,"----",0,1)</f>
        <v>----</v>
      </c>
      <c r="AD98" s="24" t="str">
        <f>_xlfn.XLOOKUP(D98,[1]Cmg!$S$4:$S$89,[1]Cmg!$U$4:$U$89,"----",0,1)</f>
        <v>----</v>
      </c>
      <c r="AG98" s="25">
        <f>IFERROR(SUMIFS('[1]BD Unidades'!$AH:$AH,'[1]BD Unidades'!$A:$A,'BD Centrales 2023'!$A98),"-")</f>
        <v>0</v>
      </c>
      <c r="AH98" s="25">
        <f>SUMIFS('[1]BD Unidades'!$AJ$3:$AJ$1424,'[1]BD Unidades'!$A$3:$A$1424,$A98)</f>
        <v>4100.7916666666697</v>
      </c>
      <c r="AI98" s="25">
        <f>SUMIFS('[1]BD Unidades'!$AL$3:$AL$1424,'[1]BD Unidades'!$A$3:$A$1424,$A98)</f>
        <v>4298.7249999999995</v>
      </c>
      <c r="AJ98" s="26">
        <f t="shared" si="5"/>
        <v>0.51178242398868157</v>
      </c>
      <c r="AK98" s="27">
        <f>IFERROR(SUMIFS('[1]BD Unidades'!$AO$3:$AO$1424,'[1]BD Unidades'!$A$3:$A$1424,$A98),"-")</f>
        <v>0</v>
      </c>
      <c r="AL98" s="27">
        <f>IFERROR(SUMIFS('[1]BD Unidades'!$AQ$3:$AQ$1424,'[1]BD Unidades'!$A$3:$A$1424,$A98),"-")</f>
        <v>0</v>
      </c>
      <c r="AM98" s="27">
        <f>IFERROR(SUMIFS('[1]BD Unidades'!$AS$3:$AS$1424,'[1]BD Unidades'!$A$3:$A$1424,$A98),"-")</f>
        <v>0</v>
      </c>
      <c r="AN98" s="27">
        <f>IFERROR(SUMIFS('[1]BD Unidades'!$AU$3:$AU$1424,'[1]BD Unidades'!$A$3:$A$1424,$A98),"-")</f>
        <v>0</v>
      </c>
      <c r="AO98" s="27"/>
      <c r="AP98" s="27"/>
      <c r="AQ98" s="25">
        <f>IFERROR(SUMIFS('[1]BD Unidades'!$AZ$3:$AZ$1424,'[1]BD Unidades'!$A$3:$A$1424,$A98),"-")</f>
        <v>0</v>
      </c>
      <c r="AR98" s="25">
        <f>IFERROR(SUMIFS('[1]BD Unidades'!$BA$3:$BA$1424,'[1]BD Unidades'!$A$3:$A$1424,$A98),"-")</f>
        <v>68.085810698621003</v>
      </c>
      <c r="AS98" s="28">
        <f>SUMIFS('[1]BD Unidades'!$BC$3:$BC$1424,'[1]BD Unidades'!$A$3:$A$1424,$A98)</f>
        <v>0</v>
      </c>
      <c r="AT98" s="28">
        <f>SUMIFS('[1]BD Unidades'!$BE$3:$BE$1424,'[1]BD Unidades'!$A$3:$A$1424,$A98)</f>
        <v>0</v>
      </c>
      <c r="AU98" s="29">
        <f t="shared" si="6"/>
        <v>0</v>
      </c>
      <c r="AV98" s="30">
        <f t="shared" si="7"/>
        <v>2.0999999999999999E-3</v>
      </c>
      <c r="AW98" s="25">
        <f>IFERROR(SUMIFS('[1]BD Unidades'!$BI$3:$BI$1424,'[1]BD Unidades'!$A$3:$A$1424,$A98),"-")</f>
        <v>0</v>
      </c>
      <c r="AX98" s="25">
        <f>IFERROR(SUMIFS('[1]BD Unidades'!$BJ$3:$BJ$1424,'[1]BD Unidades'!$A$3:$A$1424,$A98),"-")</f>
        <v>0</v>
      </c>
    </row>
    <row r="99" spans="1:50" ht="14.4" x14ac:dyDescent="0.3">
      <c r="A99" s="7">
        <v>101</v>
      </c>
      <c r="B99" s="7" t="s">
        <v>2020</v>
      </c>
      <c r="D99" s="8" t="s">
        <v>2021</v>
      </c>
      <c r="E99" s="19" t="s">
        <v>64</v>
      </c>
      <c r="F99" s="19" t="s">
        <v>64</v>
      </c>
      <c r="G99" s="19" t="s">
        <v>2022</v>
      </c>
      <c r="H99" s="19">
        <v>2</v>
      </c>
      <c r="I99" s="19">
        <v>2024</v>
      </c>
      <c r="J99" s="19" t="s">
        <v>66</v>
      </c>
      <c r="K99" s="19" t="s">
        <v>105</v>
      </c>
      <c r="L99" s="19" t="s">
        <v>47</v>
      </c>
      <c r="M99" s="19" t="s">
        <v>68</v>
      </c>
      <c r="N99" s="19" t="s">
        <v>68</v>
      </c>
      <c r="O99" s="19" t="s">
        <v>1734</v>
      </c>
      <c r="P99" s="19" t="s">
        <v>51</v>
      </c>
      <c r="Q99" s="9" t="s">
        <v>2024</v>
      </c>
      <c r="R99" s="20">
        <v>178.4</v>
      </c>
      <c r="S99" s="20">
        <v>0.15</v>
      </c>
      <c r="T99" s="20">
        <v>178.13239999999999</v>
      </c>
      <c r="U99" s="20">
        <v>35.299999999999997</v>
      </c>
      <c r="V99" s="21">
        <f>_xlfn.XLOOKUP(D99,'[1]Gen. Real'!$A:$A,'[1]Gen. Real'!$C:$C,"-",0)</f>
        <v>761.80200000000002</v>
      </c>
      <c r="W99" s="22"/>
      <c r="X99" s="22" t="str">
        <f>_xlfn.XLOOKUP(D99,[1]Vertimiento!$A:$A,[1]Vertimiento!$E:$E,"-",0)</f>
        <v>-</v>
      </c>
      <c r="Y99" s="23" t="str">
        <f t="shared" si="4"/>
        <v>-</v>
      </c>
      <c r="Z99" s="19" t="str">
        <f>_xlfn.XLOOKUP(D99,[1]Cmg!$I$4:$I$85,[1]Cmg!$M$4:$M$85,"----",0,1)</f>
        <v>----</v>
      </c>
      <c r="AA99" s="19" t="str">
        <f>_xlfn.XLOOKUP(D99,[1]Cmg!$A$4:$A$89,[1]Cmg!$B$4:$B$89,"----",0,1)</f>
        <v>----</v>
      </c>
      <c r="AB99" s="19" t="str">
        <f>_xlfn.XLOOKUP(D99,[1]Cmg!$E$4:$E$89,[1]Cmg!$F$4:$F$89,"----",0,1)</f>
        <v>----</v>
      </c>
      <c r="AC99" s="19" t="str">
        <f>_xlfn.XLOOKUP(D99,[1]Cmg!$O$4:$O$89,[1]Cmg!$P$4:$P$89,"----",0,1)</f>
        <v>----</v>
      </c>
      <c r="AD99" s="24" t="str">
        <f>_xlfn.XLOOKUP(D99,[1]Cmg!$S$4:$S$89,[1]Cmg!$U$4:$U$89,"----",0,1)</f>
        <v>----</v>
      </c>
      <c r="AG99" s="25">
        <f>IFERROR(SUMIFS('[1]BD Unidades'!$AH:$AH,'[1]BD Unidades'!$A:$A,'BD Centrales 2023'!$A99),"-")</f>
        <v>0</v>
      </c>
      <c r="AH99" s="25">
        <f>SUMIFS('[1]BD Unidades'!$AJ$3:$AJ$1424,'[1]BD Unidades'!$A$3:$A$1424,$A99)</f>
        <v>2664.1583333333301</v>
      </c>
      <c r="AI99" s="25">
        <f>SUMIFS('[1]BD Unidades'!$AL$3:$AL$1424,'[1]BD Unidades'!$A$3:$A$1424,$A99)</f>
        <v>5428.2916666666652</v>
      </c>
      <c r="AJ99" s="26">
        <f t="shared" si="5"/>
        <v>0.67078470261375334</v>
      </c>
      <c r="AK99" s="27">
        <f>IFERROR(SUMIFS('[1]BD Unidades'!$AO$3:$AO$1424,'[1]BD Unidades'!$A$3:$A$1424,$A99),"-")</f>
        <v>0</v>
      </c>
      <c r="AL99" s="27">
        <f>IFERROR(SUMIFS('[1]BD Unidades'!$AQ$3:$AQ$1424,'[1]BD Unidades'!$A$3:$A$1424,$A99),"-")</f>
        <v>0</v>
      </c>
      <c r="AM99" s="27">
        <f>IFERROR(SUMIFS('[1]BD Unidades'!$AS$3:$AS$1424,'[1]BD Unidades'!$A$3:$A$1424,$A99),"-")</f>
        <v>0</v>
      </c>
      <c r="AN99" s="27">
        <f>IFERROR(SUMIFS('[1]BD Unidades'!$AU$3:$AU$1424,'[1]BD Unidades'!$A$3:$A$1424,$A99),"-")</f>
        <v>0</v>
      </c>
      <c r="AO99" s="27"/>
      <c r="AP99" s="27"/>
      <c r="AQ99" s="25">
        <f>IFERROR(SUMIFS('[1]BD Unidades'!$AZ$3:$AZ$1424,'[1]BD Unidades'!$A$3:$A$1424,$A99),"-")</f>
        <v>0</v>
      </c>
      <c r="AR99" s="25">
        <f>IFERROR(SUMIFS('[1]BD Unidades'!$BA$3:$BA$1424,'[1]BD Unidades'!$A$3:$A$1424,$A99),"-")</f>
        <v>171.24145039746372</v>
      </c>
      <c r="AS99" s="28">
        <f>SUMIFS('[1]BD Unidades'!$BC$3:$BC$1424,'[1]BD Unidades'!$A$3:$A$1424,$A99)</f>
        <v>0</v>
      </c>
      <c r="AT99" s="28">
        <f>SUMIFS('[1]BD Unidades'!$BE$3:$BE$1424,'[1]BD Unidades'!$A$3:$A$1424,$A99)</f>
        <v>0</v>
      </c>
      <c r="AU99" s="29">
        <f t="shared" si="6"/>
        <v>0</v>
      </c>
      <c r="AV99" s="30">
        <f t="shared" si="7"/>
        <v>1.5E-3</v>
      </c>
      <c r="AW99" s="25">
        <f>IFERROR(SUMIFS('[1]BD Unidades'!$BI$3:$BI$1424,'[1]BD Unidades'!$A$3:$A$1424,$A99),"-")</f>
        <v>0</v>
      </c>
      <c r="AX99" s="25">
        <f>IFERROR(SUMIFS('[1]BD Unidades'!$BJ$3:$BJ$1424,'[1]BD Unidades'!$A$3:$A$1424,$A99),"-")</f>
        <v>0</v>
      </c>
    </row>
    <row r="100" spans="1:50" ht="14.4" x14ac:dyDescent="0.3">
      <c r="A100" s="7">
        <v>102</v>
      </c>
      <c r="B100" s="7" t="s">
        <v>2578</v>
      </c>
      <c r="D100" s="8" t="s">
        <v>2579</v>
      </c>
      <c r="E100" s="19" t="s">
        <v>64</v>
      </c>
      <c r="F100" s="19" t="s">
        <v>64</v>
      </c>
      <c r="G100" s="19" t="s">
        <v>285</v>
      </c>
      <c r="H100" s="19">
        <v>1</v>
      </c>
      <c r="I100" s="19">
        <v>2024</v>
      </c>
      <c r="J100" s="19" t="s">
        <v>66</v>
      </c>
      <c r="K100" s="19" t="s">
        <v>177</v>
      </c>
      <c r="L100" s="19" t="s">
        <v>157</v>
      </c>
      <c r="M100" s="19" t="s">
        <v>90</v>
      </c>
      <c r="N100" s="19" t="s">
        <v>91</v>
      </c>
      <c r="O100" s="19" t="s">
        <v>92</v>
      </c>
      <c r="P100" s="19" t="s">
        <v>51</v>
      </c>
      <c r="Q100" s="9" t="s">
        <v>2580</v>
      </c>
      <c r="R100" s="20">
        <v>5.9</v>
      </c>
      <c r="S100" s="20">
        <v>0.25</v>
      </c>
      <c r="T100" s="20">
        <v>5.8853</v>
      </c>
      <c r="U100" s="20">
        <v>1.35</v>
      </c>
      <c r="V100" s="21">
        <f>_xlfn.XLOOKUP(D100,'[1]Gen. Real'!$A:$A,'[1]Gen. Real'!$C:$C,"-",0)</f>
        <v>14.317599999999995</v>
      </c>
      <c r="W100" s="22"/>
      <c r="X100" s="22" t="str">
        <f>_xlfn.XLOOKUP(D100,[1]Vertimiento!$A:$A,[1]Vertimiento!$E:$E,"-",0)</f>
        <v>-</v>
      </c>
      <c r="Y100" s="23" t="str">
        <f t="shared" si="4"/>
        <v>-</v>
      </c>
      <c r="Z100" s="19" t="str">
        <f>_xlfn.XLOOKUP(D100,[1]Cmg!$I$4:$I$85,[1]Cmg!$M$4:$M$85,"----",0,1)</f>
        <v>----</v>
      </c>
      <c r="AA100" s="19" t="str">
        <f>_xlfn.XLOOKUP(D100,[1]Cmg!$A$4:$A$89,[1]Cmg!$B$4:$B$89,"----",0,1)</f>
        <v>----</v>
      </c>
      <c r="AB100" s="19" t="str">
        <f>_xlfn.XLOOKUP(D100,[1]Cmg!$E$4:$E$89,[1]Cmg!$F$4:$F$89,"----",0,1)</f>
        <v>----</v>
      </c>
      <c r="AC100" s="19" t="str">
        <f>_xlfn.XLOOKUP(D100,[1]Cmg!$O$4:$O$89,[1]Cmg!$P$4:$P$89,"----",0,1)</f>
        <v>----</v>
      </c>
      <c r="AD100" s="24" t="str">
        <f>_xlfn.XLOOKUP(D100,[1]Cmg!$S$4:$S$89,[1]Cmg!$U$4:$U$89,"----",0,1)</f>
        <v>----</v>
      </c>
      <c r="AG100" s="25">
        <f>IFERROR(SUMIFS('[1]BD Unidades'!$AH:$AH,'[1]BD Unidades'!$A:$A,'BD Centrales 2023'!$A100),"-")</f>
        <v>0</v>
      </c>
      <c r="AH100" s="25">
        <f>SUMIFS('[1]BD Unidades'!$AJ$3:$AJ$1424,'[1]BD Unidades'!$A$3:$A$1424,$A100)</f>
        <v>6953.95</v>
      </c>
      <c r="AI100" s="25">
        <f>SUMIFS('[1]BD Unidades'!$AL$3:$AL$1424,'[1]BD Unidades'!$A$3:$A$1424,$A100)</f>
        <v>130.86666666666699</v>
      </c>
      <c r="AJ100" s="26">
        <f t="shared" si="5"/>
        <v>1.8471425983735214E-2</v>
      </c>
      <c r="AK100" s="27">
        <f>IFERROR(SUMIFS('[1]BD Unidades'!$AO$3:$AO$1424,'[1]BD Unidades'!$A$3:$A$1424,$A100),"-")</f>
        <v>0</v>
      </c>
      <c r="AL100" s="27">
        <f>IFERROR(SUMIFS('[1]BD Unidades'!$AQ$3:$AQ$1424,'[1]BD Unidades'!$A$3:$A$1424,$A100),"-")</f>
        <v>0</v>
      </c>
      <c r="AM100" s="27">
        <f>IFERROR(SUMIFS('[1]BD Unidades'!$AS$3:$AS$1424,'[1]BD Unidades'!$A$3:$A$1424,$A100),"-")</f>
        <v>0</v>
      </c>
      <c r="AN100" s="27">
        <f>IFERROR(SUMIFS('[1]BD Unidades'!$AU$3:$AU$1424,'[1]BD Unidades'!$A$3:$A$1424,$A100),"-")</f>
        <v>0</v>
      </c>
      <c r="AO100" s="27"/>
      <c r="AP100" s="27"/>
      <c r="AQ100" s="25">
        <f>IFERROR(SUMIFS('[1]BD Unidades'!$AZ$3:$AZ$1424,'[1]BD Unidades'!$A$3:$A$1424,$A100),"-")</f>
        <v>0</v>
      </c>
      <c r="AR100" s="25">
        <f>IFERROR(SUMIFS('[1]BD Unidades'!$BA$3:$BA$1424,'[1]BD Unidades'!$A$3:$A$1424,$A100),"-")</f>
        <v>5.8885042896899202</v>
      </c>
      <c r="AS100" s="28">
        <f>SUMIFS('[1]BD Unidades'!$BC$3:$BC$1424,'[1]BD Unidades'!$A$3:$A$1424,$A100)</f>
        <v>0</v>
      </c>
      <c r="AT100" s="28">
        <f>SUMIFS('[1]BD Unidades'!$BE$3:$BE$1424,'[1]BD Unidades'!$A$3:$A$1424,$A100)</f>
        <v>0</v>
      </c>
      <c r="AU100" s="29">
        <f t="shared" si="6"/>
        <v>0</v>
      </c>
      <c r="AV100" s="30">
        <f t="shared" si="7"/>
        <v>2.5000000000000001E-3</v>
      </c>
      <c r="AW100" s="25">
        <f>IFERROR(SUMIFS('[1]BD Unidades'!$BI$3:$BI$1424,'[1]BD Unidades'!$A$3:$A$1424,$A100),"-")</f>
        <v>0</v>
      </c>
      <c r="AX100" s="25">
        <f>IFERROR(SUMIFS('[1]BD Unidades'!$BJ$3:$BJ$1424,'[1]BD Unidades'!$A$3:$A$1424,$A100),"-")</f>
        <v>0</v>
      </c>
    </row>
    <row r="101" spans="1:50" ht="14.4" x14ac:dyDescent="0.3">
      <c r="A101" s="7">
        <v>103</v>
      </c>
      <c r="B101" s="7" t="s">
        <v>2628</v>
      </c>
      <c r="D101" s="8" t="s">
        <v>2629</v>
      </c>
      <c r="E101" s="19" t="s">
        <v>64</v>
      </c>
      <c r="F101" s="19" t="s">
        <v>64</v>
      </c>
      <c r="G101" s="19" t="s">
        <v>2630</v>
      </c>
      <c r="H101" s="19">
        <v>1</v>
      </c>
      <c r="I101" s="19">
        <v>2024</v>
      </c>
      <c r="J101" s="19" t="s">
        <v>66</v>
      </c>
      <c r="K101" s="19" t="s">
        <v>105</v>
      </c>
      <c r="L101" s="19" t="s">
        <v>47</v>
      </c>
      <c r="M101" s="19" t="s">
        <v>90</v>
      </c>
      <c r="N101" s="19" t="s">
        <v>97</v>
      </c>
      <c r="O101" s="19" t="s">
        <v>1751</v>
      </c>
      <c r="P101" s="19" t="s">
        <v>51</v>
      </c>
      <c r="Q101" s="9" t="s">
        <v>129</v>
      </c>
      <c r="R101" s="20">
        <v>35.42</v>
      </c>
      <c r="S101" s="20">
        <v>0.95</v>
      </c>
      <c r="T101" s="20">
        <v>35.08</v>
      </c>
      <c r="U101" s="20">
        <v>5.7</v>
      </c>
      <c r="V101" s="21">
        <f>_xlfn.XLOOKUP(D101,'[1]Gen. Real'!$A:$A,'[1]Gen. Real'!$C:$C,"-",0)</f>
        <v>113.642</v>
      </c>
      <c r="W101" s="22"/>
      <c r="X101" s="22" t="str">
        <f>_xlfn.XLOOKUP(D101,[1]Vertimiento!$A:$A,[1]Vertimiento!$E:$E,"-",0)</f>
        <v>-</v>
      </c>
      <c r="Y101" s="23" t="str">
        <f t="shared" si="4"/>
        <v>-</v>
      </c>
      <c r="Z101" s="19" t="str">
        <f>_xlfn.XLOOKUP(D101,[1]Cmg!$I$4:$I$85,[1]Cmg!$M$4:$M$85,"----",0,1)</f>
        <v>----</v>
      </c>
      <c r="AA101" s="19" t="str">
        <f>_xlfn.XLOOKUP(D101,[1]Cmg!$A$4:$A$89,[1]Cmg!$B$4:$B$89,"----",0,1)</f>
        <v>----</v>
      </c>
      <c r="AB101" s="19" t="str">
        <f>_xlfn.XLOOKUP(D101,[1]Cmg!$E$4:$E$89,[1]Cmg!$F$4:$F$89,"----",0,1)</f>
        <v>----</v>
      </c>
      <c r="AC101" s="19" t="str">
        <f>_xlfn.XLOOKUP(D101,[1]Cmg!$O$4:$O$89,[1]Cmg!$P$4:$P$89,"----",0,1)</f>
        <v>----</v>
      </c>
      <c r="AD101" s="24" t="str">
        <f>_xlfn.XLOOKUP(D101,[1]Cmg!$S$4:$S$89,[1]Cmg!$U$4:$U$89,"----",0,1)</f>
        <v>----</v>
      </c>
      <c r="AG101" s="25">
        <f>IFERROR(SUMIFS('[1]BD Unidades'!$AH:$AH,'[1]BD Unidades'!$A:$A,'BD Centrales 2023'!$A101),"-")</f>
        <v>0</v>
      </c>
      <c r="AH101" s="25">
        <f>SUMIFS('[1]BD Unidades'!$AJ$3:$AJ$1424,'[1]BD Unidades'!$A$3:$A$1424,$A101)</f>
        <v>6533.3935629587795</v>
      </c>
      <c r="AI101" s="25">
        <f>SUMIFS('[1]BD Unidades'!$AL$3:$AL$1424,'[1]BD Unidades'!$A$3:$A$1424,$A101)</f>
        <v>5.7453416149068319</v>
      </c>
      <c r="AJ101" s="26">
        <f t="shared" si="5"/>
        <v>8.7860828447738795E-4</v>
      </c>
      <c r="AK101" s="27">
        <f>IFERROR(SUMIFS('[1]BD Unidades'!$AO$3:$AO$1424,'[1]BD Unidades'!$A$3:$A$1424,$A101),"-")</f>
        <v>0</v>
      </c>
      <c r="AL101" s="27">
        <f>IFERROR(SUMIFS('[1]BD Unidades'!$AQ$3:$AQ$1424,'[1]BD Unidades'!$A$3:$A$1424,$A101),"-")</f>
        <v>0</v>
      </c>
      <c r="AM101" s="27">
        <f>IFERROR(SUMIFS('[1]BD Unidades'!$AS$3:$AS$1424,'[1]BD Unidades'!$A$3:$A$1424,$A101),"-")</f>
        <v>0</v>
      </c>
      <c r="AN101" s="27">
        <f>IFERROR(SUMIFS('[1]BD Unidades'!$AU$3:$AU$1424,'[1]BD Unidades'!$A$3:$A$1424,$A101),"-")</f>
        <v>0</v>
      </c>
      <c r="AO101" s="27"/>
      <c r="AP101" s="27"/>
      <c r="AQ101" s="25">
        <f>IFERROR(SUMIFS('[1]BD Unidades'!$AZ$3:$AZ$1424,'[1]BD Unidades'!$A$3:$A$1424,$A101),"-")</f>
        <v>0</v>
      </c>
      <c r="AR101" s="25">
        <f>IFERROR(SUMIFS('[1]BD Unidades'!$BA$3:$BA$1424,'[1]BD Unidades'!$A$3:$A$1424,$A101),"-")</f>
        <v>36.985420427376397</v>
      </c>
      <c r="AS101" s="28">
        <f>SUMIFS('[1]BD Unidades'!$BC$3:$BC$1424,'[1]BD Unidades'!$A$3:$A$1424,$A101)</f>
        <v>0</v>
      </c>
      <c r="AT101" s="28">
        <f>SUMIFS('[1]BD Unidades'!$BE$3:$BE$1424,'[1]BD Unidades'!$A$3:$A$1424,$A101)</f>
        <v>0</v>
      </c>
      <c r="AU101" s="29">
        <f t="shared" si="6"/>
        <v>0</v>
      </c>
      <c r="AV101" s="30">
        <f t="shared" si="7"/>
        <v>9.4999999999999998E-3</v>
      </c>
      <c r="AW101" s="25">
        <f>IFERROR(SUMIFS('[1]BD Unidades'!$BI$3:$BI$1424,'[1]BD Unidades'!$A$3:$A$1424,$A101),"-")</f>
        <v>0</v>
      </c>
      <c r="AX101" s="25">
        <f>IFERROR(SUMIFS('[1]BD Unidades'!$BJ$3:$BJ$1424,'[1]BD Unidades'!$A$3:$A$1424,$A101),"-")</f>
        <v>0</v>
      </c>
    </row>
    <row r="102" spans="1:50" ht="14.4" x14ac:dyDescent="0.3">
      <c r="A102" s="7">
        <v>106</v>
      </c>
      <c r="B102" s="7" t="s">
        <v>200</v>
      </c>
      <c r="D102" s="8" t="s">
        <v>201</v>
      </c>
      <c r="E102" s="19" t="s">
        <v>202</v>
      </c>
      <c r="F102" s="19" t="s">
        <v>202</v>
      </c>
      <c r="G102" s="19" t="s">
        <v>203</v>
      </c>
      <c r="H102" s="19">
        <v>1</v>
      </c>
      <c r="I102" s="19">
        <v>2024</v>
      </c>
      <c r="J102" s="19" t="s">
        <v>66</v>
      </c>
      <c r="K102" s="19" t="s">
        <v>177</v>
      </c>
      <c r="L102" s="19" t="s">
        <v>47</v>
      </c>
      <c r="M102" s="19" t="s">
        <v>82</v>
      </c>
      <c r="N102" s="19" t="s">
        <v>197</v>
      </c>
      <c r="O102" s="19" t="s">
        <v>204</v>
      </c>
      <c r="P102" s="19" t="s">
        <v>51</v>
      </c>
      <c r="Q102" s="9" t="s">
        <v>205</v>
      </c>
      <c r="R102" s="20">
        <v>12</v>
      </c>
      <c r="S102" s="20">
        <v>1.3069999999999999</v>
      </c>
      <c r="T102" s="20">
        <v>11.843159999999999</v>
      </c>
      <c r="U102" s="20">
        <v>3.5</v>
      </c>
      <c r="V102" s="21">
        <f>_xlfn.XLOOKUP(D102,'[1]Gen. Real'!$A:$A,'[1]Gen. Real'!$C:$C,"-",0)</f>
        <v>66.653749999999988</v>
      </c>
      <c r="W102" s="22"/>
      <c r="X102" s="22" t="str">
        <f>_xlfn.XLOOKUP(D102,[1]Vertimiento!$A:$A,[1]Vertimiento!$E:$E,"-",0)</f>
        <v>-</v>
      </c>
      <c r="Y102" s="23" t="str">
        <f t="shared" si="4"/>
        <v>-</v>
      </c>
      <c r="Z102" s="19" t="str">
        <f>_xlfn.XLOOKUP(D102,[1]Cmg!$I$4:$I$85,[1]Cmg!$M$4:$M$85,"----",0,1)</f>
        <v>----</v>
      </c>
      <c r="AA102" s="19" t="str">
        <f>_xlfn.XLOOKUP(D102,[1]Cmg!$A$4:$A$89,[1]Cmg!$B$4:$B$89,"----",0,1)</f>
        <v>----</v>
      </c>
      <c r="AB102" s="19" t="str">
        <f>_xlfn.XLOOKUP(D102,[1]Cmg!$E$4:$E$89,[1]Cmg!$F$4:$F$89,"----",0,1)</f>
        <v>----</v>
      </c>
      <c r="AC102" s="19" t="str">
        <f>_xlfn.XLOOKUP(D102,[1]Cmg!$O$4:$O$89,[1]Cmg!$P$4:$P$89,"----",0,1)</f>
        <v>----</v>
      </c>
      <c r="AD102" s="24" t="str">
        <f>_xlfn.XLOOKUP(D102,[1]Cmg!$S$4:$S$89,[1]Cmg!$U$4:$U$89,"----",0,1)</f>
        <v>----</v>
      </c>
      <c r="AG102" s="25">
        <f>IFERROR(SUMIFS('[1]BD Unidades'!$AH:$AH,'[1]BD Unidades'!$A:$A,'BD Centrales 2023'!$A102),"-")</f>
        <v>0</v>
      </c>
      <c r="AH102" s="25">
        <f>SUMIFS('[1]BD Unidades'!$AJ$3:$AJ$1424,'[1]BD Unidades'!$A$3:$A$1424,$A102)</f>
        <v>8529.0833333333303</v>
      </c>
      <c r="AI102" s="25">
        <f>SUMIFS('[1]BD Unidades'!$AL$3:$AL$1424,'[1]BD Unidades'!$A$3:$A$1424,$A102)</f>
        <v>0.133333333333333</v>
      </c>
      <c r="AJ102" s="26">
        <f t="shared" si="5"/>
        <v>1.563254147997175E-5</v>
      </c>
      <c r="AK102" s="27">
        <f>IFERROR(SUMIFS('[1]BD Unidades'!$AO$3:$AO$1424,'[1]BD Unidades'!$A$3:$A$1424,$A102),"-")</f>
        <v>0</v>
      </c>
      <c r="AL102" s="27">
        <f>IFERROR(SUMIFS('[1]BD Unidades'!$AQ$3:$AQ$1424,'[1]BD Unidades'!$A$3:$A$1424,$A102),"-")</f>
        <v>0</v>
      </c>
      <c r="AM102" s="27">
        <f>IFERROR(SUMIFS('[1]BD Unidades'!$AS$3:$AS$1424,'[1]BD Unidades'!$A$3:$A$1424,$A102),"-")</f>
        <v>0</v>
      </c>
      <c r="AN102" s="27">
        <f>IFERROR(SUMIFS('[1]BD Unidades'!$AU$3:$AU$1424,'[1]BD Unidades'!$A$3:$A$1424,$A102),"-")</f>
        <v>0</v>
      </c>
      <c r="AO102" s="27"/>
      <c r="AP102" s="27"/>
      <c r="AQ102" s="25">
        <f>IFERROR(SUMIFS('[1]BD Unidades'!$AZ$3:$AZ$1424,'[1]BD Unidades'!$A$3:$A$1424,$A102),"-")</f>
        <v>0</v>
      </c>
      <c r="AR102" s="25">
        <f>IFERROR(SUMIFS('[1]BD Unidades'!$BA$3:$BA$1424,'[1]BD Unidades'!$A$3:$A$1424,$A102),"-")</f>
        <v>11.9998124095022</v>
      </c>
      <c r="AS102" s="28">
        <f>SUMIFS('[1]BD Unidades'!$BC$3:$BC$1424,'[1]BD Unidades'!$A$3:$A$1424,$A102)</f>
        <v>0</v>
      </c>
      <c r="AT102" s="28">
        <f>SUMIFS('[1]BD Unidades'!$BE$3:$BE$1424,'[1]BD Unidades'!$A$3:$A$1424,$A102)</f>
        <v>0</v>
      </c>
      <c r="AU102" s="29">
        <f t="shared" si="6"/>
        <v>0</v>
      </c>
      <c r="AV102" s="30">
        <f t="shared" si="7"/>
        <v>1.307E-2</v>
      </c>
      <c r="AW102" s="25">
        <f>IFERROR(SUMIFS('[1]BD Unidades'!$BI$3:$BI$1424,'[1]BD Unidades'!$A$3:$A$1424,$A102),"-")</f>
        <v>0</v>
      </c>
      <c r="AX102" s="25">
        <f>IFERROR(SUMIFS('[1]BD Unidades'!$BJ$3:$BJ$1424,'[1]BD Unidades'!$A$3:$A$1424,$A102),"-")</f>
        <v>0</v>
      </c>
    </row>
    <row r="103" spans="1:50" ht="14.4" x14ac:dyDescent="0.3">
      <c r="A103" s="7">
        <v>107</v>
      </c>
      <c r="B103" s="7" t="s">
        <v>442</v>
      </c>
      <c r="D103" s="8" t="s">
        <v>443</v>
      </c>
      <c r="E103" s="19" t="s">
        <v>444</v>
      </c>
      <c r="F103" s="19" t="s">
        <v>445</v>
      </c>
      <c r="G103" s="19" t="s">
        <v>446</v>
      </c>
      <c r="H103" s="19">
        <v>2</v>
      </c>
      <c r="I103" s="19">
        <v>2024</v>
      </c>
      <c r="J103" s="19" t="s">
        <v>66</v>
      </c>
      <c r="K103" s="19" t="s">
        <v>177</v>
      </c>
      <c r="L103" s="19" t="s">
        <v>47</v>
      </c>
      <c r="M103" s="19" t="s">
        <v>331</v>
      </c>
      <c r="N103" s="19" t="s">
        <v>332</v>
      </c>
      <c r="O103" s="19" t="s">
        <v>333</v>
      </c>
      <c r="P103" s="19" t="s">
        <v>51</v>
      </c>
      <c r="Q103" s="9" t="s">
        <v>447</v>
      </c>
      <c r="R103" s="20">
        <v>18</v>
      </c>
      <c r="S103" s="20">
        <v>0.25</v>
      </c>
      <c r="T103" s="20">
        <v>17.954999999999998</v>
      </c>
      <c r="U103" s="20">
        <v>2.88</v>
      </c>
      <c r="V103" s="21">
        <f>_xlfn.XLOOKUP(D103,'[1]Gen. Real'!$A:$A,'[1]Gen. Real'!$C:$C,"-",0)</f>
        <v>72.404609999999991</v>
      </c>
      <c r="W103" s="22"/>
      <c r="X103" s="22" t="str">
        <f>_xlfn.XLOOKUP(D103,[1]Vertimiento!$A:$A,[1]Vertimiento!$E:$E,"-",0)</f>
        <v>-</v>
      </c>
      <c r="Y103" s="23" t="str">
        <f t="shared" si="4"/>
        <v>-</v>
      </c>
      <c r="Z103" s="19" t="str">
        <f>_xlfn.XLOOKUP(D103,[1]Cmg!$I$4:$I$85,[1]Cmg!$M$4:$M$85,"----",0,1)</f>
        <v>----</v>
      </c>
      <c r="AA103" s="19" t="str">
        <f>_xlfn.XLOOKUP(D103,[1]Cmg!$A$4:$A$89,[1]Cmg!$B$4:$B$89,"----",0,1)</f>
        <v>----</v>
      </c>
      <c r="AB103" s="19" t="str">
        <f>_xlfn.XLOOKUP(D103,[1]Cmg!$E$4:$E$89,[1]Cmg!$F$4:$F$89,"----",0,1)</f>
        <v>----</v>
      </c>
      <c r="AC103" s="19" t="str">
        <f>_xlfn.XLOOKUP(D103,[1]Cmg!$O$4:$O$89,[1]Cmg!$P$4:$P$89,"----",0,1)</f>
        <v>----</v>
      </c>
      <c r="AD103" s="24" t="str">
        <f>_xlfn.XLOOKUP(D103,[1]Cmg!$S$4:$S$89,[1]Cmg!$U$4:$U$89,"----",0,1)</f>
        <v>----</v>
      </c>
      <c r="AG103" s="25">
        <f>IFERROR(SUMIFS('[1]BD Unidades'!$AH:$AH,'[1]BD Unidades'!$A:$A,'BD Centrales 2023'!$A103),"-")</f>
        <v>0</v>
      </c>
      <c r="AH103" s="25">
        <f>SUMIFS('[1]BD Unidades'!$AJ$3:$AJ$1424,'[1]BD Unidades'!$A$3:$A$1424,$A103)</f>
        <v>8503.6749999999993</v>
      </c>
      <c r="AI103" s="25">
        <f>SUMIFS('[1]BD Unidades'!$AL$3:$AL$1424,'[1]BD Unidades'!$A$3:$A$1424,$A103)</f>
        <v>89.9</v>
      </c>
      <c r="AJ103" s="26">
        <f t="shared" si="5"/>
        <v>1.0461303939280219E-2</v>
      </c>
      <c r="AK103" s="27">
        <f>IFERROR(SUMIFS('[1]BD Unidades'!$AO$3:$AO$1424,'[1]BD Unidades'!$A$3:$A$1424,$A103),"-")</f>
        <v>0</v>
      </c>
      <c r="AL103" s="27">
        <f>IFERROR(SUMIFS('[1]BD Unidades'!$AQ$3:$AQ$1424,'[1]BD Unidades'!$A$3:$A$1424,$A103),"-")</f>
        <v>0</v>
      </c>
      <c r="AM103" s="27">
        <f>IFERROR(SUMIFS('[1]BD Unidades'!$AS$3:$AS$1424,'[1]BD Unidades'!$A$3:$A$1424,$A103),"-")</f>
        <v>0</v>
      </c>
      <c r="AN103" s="27">
        <f>IFERROR(SUMIFS('[1]BD Unidades'!$AU$3:$AU$1424,'[1]BD Unidades'!$A$3:$A$1424,$A103),"-")</f>
        <v>0</v>
      </c>
      <c r="AO103" s="27"/>
      <c r="AP103" s="27"/>
      <c r="AQ103" s="25">
        <f>IFERROR(SUMIFS('[1]BD Unidades'!$AZ$3:$AZ$1424,'[1]BD Unidades'!$A$3:$A$1424,$A103),"-")</f>
        <v>0</v>
      </c>
      <c r="AR103" s="25">
        <f>IFERROR(SUMIFS('[1]BD Unidades'!$BA$3:$BA$1424,'[1]BD Unidades'!$A$3:$A$1424,$A103),"-")</f>
        <v>17.996963467646289</v>
      </c>
      <c r="AS103" s="28">
        <f>SUMIFS('[1]BD Unidades'!$BC$3:$BC$1424,'[1]BD Unidades'!$A$3:$A$1424,$A103)</f>
        <v>0</v>
      </c>
      <c r="AT103" s="28">
        <f>SUMIFS('[1]BD Unidades'!$BE$3:$BE$1424,'[1]BD Unidades'!$A$3:$A$1424,$A103)</f>
        <v>0</v>
      </c>
      <c r="AU103" s="29">
        <f t="shared" si="6"/>
        <v>0</v>
      </c>
      <c r="AV103" s="30">
        <f t="shared" si="7"/>
        <v>2.5000000000000001E-3</v>
      </c>
      <c r="AW103" s="25">
        <f>IFERROR(SUMIFS('[1]BD Unidades'!$BI$3:$BI$1424,'[1]BD Unidades'!$A$3:$A$1424,$A103),"-")</f>
        <v>0</v>
      </c>
      <c r="AX103" s="25">
        <f>IFERROR(SUMIFS('[1]BD Unidades'!$BJ$3:$BJ$1424,'[1]BD Unidades'!$A$3:$A$1424,$A103),"-")</f>
        <v>0</v>
      </c>
    </row>
    <row r="104" spans="1:50" ht="14.4" x14ac:dyDescent="0.3">
      <c r="A104" s="7">
        <v>108</v>
      </c>
      <c r="B104" s="7" t="s">
        <v>721</v>
      </c>
      <c r="D104" s="8" t="s">
        <v>722</v>
      </c>
      <c r="E104" s="19" t="s">
        <v>584</v>
      </c>
      <c r="F104" s="19" t="s">
        <v>584</v>
      </c>
      <c r="G104" s="19" t="s">
        <v>723</v>
      </c>
      <c r="H104" s="19">
        <v>3</v>
      </c>
      <c r="I104" s="19">
        <v>2024</v>
      </c>
      <c r="J104" s="19" t="s">
        <v>66</v>
      </c>
      <c r="K104" s="19" t="s">
        <v>105</v>
      </c>
      <c r="L104" s="19" t="s">
        <v>47</v>
      </c>
      <c r="M104" s="19" t="s">
        <v>331</v>
      </c>
      <c r="N104" s="19" t="s">
        <v>724</v>
      </c>
      <c r="O104" s="19" t="s">
        <v>725</v>
      </c>
      <c r="P104" s="19" t="s">
        <v>51</v>
      </c>
      <c r="Q104" s="9" t="s">
        <v>726</v>
      </c>
      <c r="R104" s="20">
        <v>51.4</v>
      </c>
      <c r="S104" s="20">
        <v>0.47</v>
      </c>
      <c r="T104" s="20">
        <v>51.1584</v>
      </c>
      <c r="U104" s="20">
        <v>0</v>
      </c>
      <c r="V104" s="21">
        <f>_xlfn.XLOOKUP(D104,'[1]Gen. Real'!$A:$A,'[1]Gen. Real'!$C:$C,"-",0)</f>
        <v>200.95429000000013</v>
      </c>
      <c r="W104" s="22"/>
      <c r="X104" s="22" t="str">
        <f>_xlfn.XLOOKUP(D104,[1]Vertimiento!$A:$A,[1]Vertimiento!$E:$E,"-",0)</f>
        <v>-</v>
      </c>
      <c r="Y104" s="23" t="str">
        <f t="shared" si="4"/>
        <v>-</v>
      </c>
      <c r="Z104" s="19" t="str">
        <f>_xlfn.XLOOKUP(D104,[1]Cmg!$I$4:$I$85,[1]Cmg!$M$4:$M$85,"----",0,1)</f>
        <v>----</v>
      </c>
      <c r="AA104" s="19" t="str">
        <f>_xlfn.XLOOKUP(D104,[1]Cmg!$A$4:$A$89,[1]Cmg!$B$4:$B$89,"----",0,1)</f>
        <v>----</v>
      </c>
      <c r="AB104" s="19" t="str">
        <f>_xlfn.XLOOKUP(D104,[1]Cmg!$E$4:$E$89,[1]Cmg!$F$4:$F$89,"----",0,1)</f>
        <v>----</v>
      </c>
      <c r="AC104" s="19" t="str">
        <f>_xlfn.XLOOKUP(D104,[1]Cmg!$O$4:$O$89,[1]Cmg!$P$4:$P$89,"----",0,1)</f>
        <v>----</v>
      </c>
      <c r="AD104" s="24" t="str">
        <f>_xlfn.XLOOKUP(D104,[1]Cmg!$S$4:$S$89,[1]Cmg!$U$4:$U$89,"----",0,1)</f>
        <v>----</v>
      </c>
      <c r="AG104" s="25">
        <f>IFERROR(SUMIFS('[1]BD Unidades'!$AH:$AH,'[1]BD Unidades'!$A:$A,'BD Centrales 2023'!$A104),"-")</f>
        <v>0</v>
      </c>
      <c r="AH104" s="25">
        <f>SUMIFS('[1]BD Unidades'!$AJ$3:$AJ$1424,'[1]BD Unidades'!$A$3:$A$1424,$A104)</f>
        <v>8545.4892976653719</v>
      </c>
      <c r="AI104" s="25">
        <f>SUMIFS('[1]BD Unidades'!$AL$3:$AL$1424,'[1]BD Unidades'!$A$3:$A$1424,$A104)</f>
        <v>108.26456031128427</v>
      </c>
      <c r="AJ104" s="26">
        <f t="shared" si="5"/>
        <v>1.2510704844174724E-2</v>
      </c>
      <c r="AK104" s="27">
        <f>IFERROR(SUMIFS('[1]BD Unidades'!$AO$3:$AO$1424,'[1]BD Unidades'!$A$3:$A$1424,$A104),"-")</f>
        <v>0</v>
      </c>
      <c r="AL104" s="27">
        <f>IFERROR(SUMIFS('[1]BD Unidades'!$AQ$3:$AQ$1424,'[1]BD Unidades'!$A$3:$A$1424,$A104),"-")</f>
        <v>0</v>
      </c>
      <c r="AM104" s="27">
        <f>IFERROR(SUMIFS('[1]BD Unidades'!$AS$3:$AS$1424,'[1]BD Unidades'!$A$3:$A$1424,$A104),"-")</f>
        <v>0</v>
      </c>
      <c r="AN104" s="27">
        <f>IFERROR(SUMIFS('[1]BD Unidades'!$AU$3:$AU$1424,'[1]BD Unidades'!$A$3:$A$1424,$A104),"-")</f>
        <v>0</v>
      </c>
      <c r="AO104" s="27"/>
      <c r="AP104" s="27"/>
      <c r="AQ104" s="25">
        <f>IFERROR(SUMIFS('[1]BD Unidades'!$AZ$3:$AZ$1424,'[1]BD Unidades'!$A$3:$A$1424,$A104),"-")</f>
        <v>0</v>
      </c>
      <c r="AR104" s="25">
        <f>IFERROR(SUMIFS('[1]BD Unidades'!$BA$3:$BA$1424,'[1]BD Unidades'!$A$3:$A$1424,$A104),"-")</f>
        <v>51.399000000000001</v>
      </c>
      <c r="AS104" s="28">
        <f>SUMIFS('[1]BD Unidades'!$BC$3:$BC$1424,'[1]BD Unidades'!$A$3:$A$1424,$A104)</f>
        <v>0</v>
      </c>
      <c r="AT104" s="28">
        <f>SUMIFS('[1]BD Unidades'!$BE$3:$BE$1424,'[1]BD Unidades'!$A$3:$A$1424,$A104)</f>
        <v>0</v>
      </c>
      <c r="AU104" s="29">
        <f t="shared" si="6"/>
        <v>0</v>
      </c>
      <c r="AV104" s="30">
        <f t="shared" si="7"/>
        <v>4.6999999999999993E-3</v>
      </c>
      <c r="AW104" s="25">
        <f>IFERROR(SUMIFS('[1]BD Unidades'!$BI$3:$BI$1424,'[1]BD Unidades'!$A$3:$A$1424,$A104),"-")</f>
        <v>0</v>
      </c>
      <c r="AX104" s="25">
        <f>IFERROR(SUMIFS('[1]BD Unidades'!$BJ$3:$BJ$1424,'[1]BD Unidades'!$A$3:$A$1424,$A104),"-")</f>
        <v>0</v>
      </c>
    </row>
    <row r="105" spans="1:50" ht="14.4" x14ac:dyDescent="0.3">
      <c r="A105" s="7">
        <v>109</v>
      </c>
      <c r="B105" s="7" t="s">
        <v>619</v>
      </c>
      <c r="D105" s="8" t="s">
        <v>620</v>
      </c>
      <c r="E105" s="19" t="s">
        <v>584</v>
      </c>
      <c r="F105" s="19" t="s">
        <v>584</v>
      </c>
      <c r="G105" s="19" t="s">
        <v>621</v>
      </c>
      <c r="H105" s="19">
        <v>5</v>
      </c>
      <c r="I105" s="19">
        <v>2024</v>
      </c>
      <c r="J105" s="19" t="s">
        <v>66</v>
      </c>
      <c r="K105" s="19" t="s">
        <v>105</v>
      </c>
      <c r="L105" s="19" t="s">
        <v>47</v>
      </c>
      <c r="M105" s="19" t="s">
        <v>331</v>
      </c>
      <c r="N105" s="19" t="s">
        <v>332</v>
      </c>
      <c r="O105" s="19" t="s">
        <v>333</v>
      </c>
      <c r="P105" s="19" t="s">
        <v>51</v>
      </c>
      <c r="Q105" s="9" t="s">
        <v>622</v>
      </c>
      <c r="R105" s="20">
        <v>40.799999999999997</v>
      </c>
      <c r="S105" s="20">
        <v>0.3</v>
      </c>
      <c r="T105" s="20">
        <v>40.677599999999998</v>
      </c>
      <c r="U105" s="20">
        <v>0</v>
      </c>
      <c r="V105" s="21">
        <f>_xlfn.XLOOKUP(D105,'[1]Gen. Real'!$A:$A,'[1]Gen. Real'!$C:$C,"-",0)</f>
        <v>229.22997999999984</v>
      </c>
      <c r="W105" s="22"/>
      <c r="X105" s="22" t="str">
        <f>_xlfn.XLOOKUP(D105,[1]Vertimiento!$A:$A,[1]Vertimiento!$E:$E,"-",0)</f>
        <v>-</v>
      </c>
      <c r="Y105" s="23" t="str">
        <f t="shared" si="4"/>
        <v>-</v>
      </c>
      <c r="Z105" s="19" t="str">
        <f>_xlfn.XLOOKUP(D105,[1]Cmg!$I$4:$I$85,[1]Cmg!$M$4:$M$85,"----",0,1)</f>
        <v>----</v>
      </c>
      <c r="AA105" s="19" t="str">
        <f>_xlfn.XLOOKUP(D105,[1]Cmg!$A$4:$A$89,[1]Cmg!$B$4:$B$89,"----",0,1)</f>
        <v>----</v>
      </c>
      <c r="AB105" s="19" t="str">
        <f>_xlfn.XLOOKUP(D105,[1]Cmg!$E$4:$E$89,[1]Cmg!$F$4:$F$89,"----",0,1)</f>
        <v>----</v>
      </c>
      <c r="AC105" s="19" t="str">
        <f>_xlfn.XLOOKUP(D105,[1]Cmg!$O$4:$O$89,[1]Cmg!$P$4:$P$89,"----",0,1)</f>
        <v>----</v>
      </c>
      <c r="AD105" s="24" t="str">
        <f>_xlfn.XLOOKUP(D105,[1]Cmg!$S$4:$S$89,[1]Cmg!$U$4:$U$89,"----",0,1)</f>
        <v>----</v>
      </c>
      <c r="AG105" s="25">
        <f>IFERROR(SUMIFS('[1]BD Unidades'!$AH:$AH,'[1]BD Unidades'!$A:$A,'BD Centrales 2023'!$A105),"-")</f>
        <v>0</v>
      </c>
      <c r="AH105" s="25">
        <f>SUMIFS('[1]BD Unidades'!$AJ$3:$AJ$1424,'[1]BD Unidades'!$A$3:$A$1424,$A105)</f>
        <v>11.707843137254901</v>
      </c>
      <c r="AI105" s="25">
        <f>SUMIFS('[1]BD Unidades'!$AL$3:$AL$1424,'[1]BD Unidades'!$A$3:$A$1424,$A105)</f>
        <v>8599.6094771241824</v>
      </c>
      <c r="AJ105" s="26">
        <f t="shared" si="5"/>
        <v>0.99864041206451559</v>
      </c>
      <c r="AK105" s="27">
        <f>IFERROR(SUMIFS('[1]BD Unidades'!$AO$3:$AO$1424,'[1]BD Unidades'!$A$3:$A$1424,$A105),"-")</f>
        <v>0</v>
      </c>
      <c r="AL105" s="27">
        <f>IFERROR(SUMIFS('[1]BD Unidades'!$AQ$3:$AQ$1424,'[1]BD Unidades'!$A$3:$A$1424,$A105),"-")</f>
        <v>0</v>
      </c>
      <c r="AM105" s="27">
        <f>IFERROR(SUMIFS('[1]BD Unidades'!$AS$3:$AS$1424,'[1]BD Unidades'!$A$3:$A$1424,$A105),"-")</f>
        <v>0</v>
      </c>
      <c r="AN105" s="27">
        <f>IFERROR(SUMIFS('[1]BD Unidades'!$AU$3:$AU$1424,'[1]BD Unidades'!$A$3:$A$1424,$A105),"-")</f>
        <v>0</v>
      </c>
      <c r="AO105" s="27"/>
      <c r="AP105" s="27"/>
      <c r="AQ105" s="25">
        <f>IFERROR(SUMIFS('[1]BD Unidades'!$AZ$3:$AZ$1424,'[1]BD Unidades'!$A$3:$A$1424,$A105),"-")</f>
        <v>0</v>
      </c>
      <c r="AR105" s="25">
        <f>IFERROR(SUMIFS('[1]BD Unidades'!$BA$3:$BA$1424,'[1]BD Unidades'!$A$3:$A$1424,$A105),"-")</f>
        <v>40.769912035354807</v>
      </c>
      <c r="AS105" s="28">
        <f>SUMIFS('[1]BD Unidades'!$BC$3:$BC$1424,'[1]BD Unidades'!$A$3:$A$1424,$A105)</f>
        <v>0</v>
      </c>
      <c r="AT105" s="28">
        <f>SUMIFS('[1]BD Unidades'!$BE$3:$BE$1424,'[1]BD Unidades'!$A$3:$A$1424,$A105)</f>
        <v>0</v>
      </c>
      <c r="AU105" s="29">
        <f t="shared" si="6"/>
        <v>0</v>
      </c>
      <c r="AV105" s="30">
        <f t="shared" si="7"/>
        <v>3.0000000000000001E-3</v>
      </c>
      <c r="AW105" s="25">
        <f>IFERROR(SUMIFS('[1]BD Unidades'!$BI$3:$BI$1424,'[1]BD Unidades'!$A$3:$A$1424,$A105),"-")</f>
        <v>0</v>
      </c>
      <c r="AX105" s="25">
        <f>IFERROR(SUMIFS('[1]BD Unidades'!$BJ$3:$BJ$1424,'[1]BD Unidades'!$A$3:$A$1424,$A105),"-")</f>
        <v>0</v>
      </c>
    </row>
    <row r="106" spans="1:50" ht="14.4" x14ac:dyDescent="0.3">
      <c r="A106" s="7">
        <v>111</v>
      </c>
      <c r="B106" s="7" t="s">
        <v>1664</v>
      </c>
      <c r="D106" s="8" t="s">
        <v>1665</v>
      </c>
      <c r="E106" s="19" t="s">
        <v>406</v>
      </c>
      <c r="F106" s="19" t="s">
        <v>406</v>
      </c>
      <c r="G106" s="19" t="s">
        <v>1666</v>
      </c>
      <c r="H106" s="19">
        <v>3</v>
      </c>
      <c r="I106" s="19">
        <v>2024</v>
      </c>
      <c r="J106" s="19" t="s">
        <v>66</v>
      </c>
      <c r="K106" s="19" t="s">
        <v>105</v>
      </c>
      <c r="L106" s="19" t="s">
        <v>47</v>
      </c>
      <c r="M106" s="19" t="s">
        <v>164</v>
      </c>
      <c r="N106" s="19" t="s">
        <v>165</v>
      </c>
      <c r="O106" s="19" t="s">
        <v>1347</v>
      </c>
      <c r="P106" s="19" t="s">
        <v>51</v>
      </c>
      <c r="Q106" s="9" t="s">
        <v>1667</v>
      </c>
      <c r="R106" s="20">
        <v>21.76</v>
      </c>
      <c r="S106" s="20">
        <v>0.05</v>
      </c>
      <c r="T106" s="20">
        <v>21.749099999999999</v>
      </c>
      <c r="U106" s="20">
        <v>0.7</v>
      </c>
      <c r="V106" s="21">
        <f>_xlfn.XLOOKUP(D106,'[1]Gen. Real'!$A:$A,'[1]Gen. Real'!$C:$C,"-",0)</f>
        <v>63.628900000000002</v>
      </c>
      <c r="W106" s="22"/>
      <c r="X106" s="22" t="str">
        <f>_xlfn.XLOOKUP(D106,[1]Vertimiento!$A:$A,[1]Vertimiento!$E:$E,"-",0)</f>
        <v>-</v>
      </c>
      <c r="Y106" s="23" t="str">
        <f t="shared" si="4"/>
        <v>-</v>
      </c>
      <c r="Z106" s="19" t="str">
        <f>_xlfn.XLOOKUP(D106,[1]Cmg!$I$4:$I$85,[1]Cmg!$M$4:$M$85,"----",0,1)</f>
        <v>----</v>
      </c>
      <c r="AA106" s="19" t="str">
        <f>_xlfn.XLOOKUP(D106,[1]Cmg!$A$4:$A$89,[1]Cmg!$B$4:$B$89,"----",0,1)</f>
        <v>----</v>
      </c>
      <c r="AB106" s="19" t="str">
        <f>_xlfn.XLOOKUP(D106,[1]Cmg!$E$4:$E$89,[1]Cmg!$F$4:$F$89,"----",0,1)</f>
        <v>----</v>
      </c>
      <c r="AC106" s="19" t="str">
        <f>_xlfn.XLOOKUP(D106,[1]Cmg!$O$4:$O$89,[1]Cmg!$P$4:$P$89,"----",0,1)</f>
        <v>----</v>
      </c>
      <c r="AD106" s="24" t="str">
        <f>_xlfn.XLOOKUP(D106,[1]Cmg!$S$4:$S$89,[1]Cmg!$U$4:$U$89,"----",0,1)</f>
        <v>----</v>
      </c>
      <c r="AG106" s="25">
        <f>IFERROR(SUMIFS('[1]BD Unidades'!$AH:$AH,'[1]BD Unidades'!$A:$A,'BD Centrales 2023'!$A106),"-")</f>
        <v>0</v>
      </c>
      <c r="AH106" s="25">
        <f>SUMIFS('[1]BD Unidades'!$AJ$3:$AJ$1424,'[1]BD Unidades'!$A$3:$A$1424,$A106)</f>
        <v>63.403871867340676</v>
      </c>
      <c r="AI106" s="25">
        <f>SUMIFS('[1]BD Unidades'!$AL$3:$AL$1424,'[1]BD Unidades'!$A$3:$A$1424,$A106)</f>
        <v>7786.5996103630505</v>
      </c>
      <c r="AJ106" s="26">
        <f t="shared" si="5"/>
        <v>0.99192307723036499</v>
      </c>
      <c r="AK106" s="27">
        <f>IFERROR(SUMIFS('[1]BD Unidades'!$AO$3:$AO$1424,'[1]BD Unidades'!$A$3:$A$1424,$A106),"-")</f>
        <v>0</v>
      </c>
      <c r="AL106" s="27">
        <f>IFERROR(SUMIFS('[1]BD Unidades'!$AQ$3:$AQ$1424,'[1]BD Unidades'!$A$3:$A$1424,$A106),"-")</f>
        <v>0</v>
      </c>
      <c r="AM106" s="27">
        <f>IFERROR(SUMIFS('[1]BD Unidades'!$AS$3:$AS$1424,'[1]BD Unidades'!$A$3:$A$1424,$A106),"-")</f>
        <v>0</v>
      </c>
      <c r="AN106" s="27">
        <f>IFERROR(SUMIFS('[1]BD Unidades'!$AU$3:$AU$1424,'[1]BD Unidades'!$A$3:$A$1424,$A106),"-")</f>
        <v>0</v>
      </c>
      <c r="AO106" s="27"/>
      <c r="AP106" s="27"/>
      <c r="AQ106" s="25">
        <f>IFERROR(SUMIFS('[1]BD Unidades'!$AZ$3:$AZ$1424,'[1]BD Unidades'!$A$3:$A$1424,$A106),"-")</f>
        <v>0</v>
      </c>
      <c r="AR106" s="25">
        <f>IFERROR(SUMIFS('[1]BD Unidades'!$BA$3:$BA$1424,'[1]BD Unidades'!$A$3:$A$1424,$A106),"-")</f>
        <v>21.757086698409839</v>
      </c>
      <c r="AS106" s="28">
        <f>SUMIFS('[1]BD Unidades'!$BC$3:$BC$1424,'[1]BD Unidades'!$A$3:$A$1424,$A106)</f>
        <v>0</v>
      </c>
      <c r="AT106" s="28">
        <f>SUMIFS('[1]BD Unidades'!$BE$3:$BE$1424,'[1]BD Unidades'!$A$3:$A$1424,$A106)</f>
        <v>0</v>
      </c>
      <c r="AU106" s="29">
        <f t="shared" si="6"/>
        <v>0</v>
      </c>
      <c r="AV106" s="30">
        <f t="shared" si="7"/>
        <v>5.0000000000000001E-4</v>
      </c>
      <c r="AW106" s="25">
        <f>IFERROR(SUMIFS('[1]BD Unidades'!$BI$3:$BI$1424,'[1]BD Unidades'!$A$3:$A$1424,$A106),"-")</f>
        <v>0</v>
      </c>
      <c r="AX106" s="25">
        <f>IFERROR(SUMIFS('[1]BD Unidades'!$BJ$3:$BJ$1424,'[1]BD Unidades'!$A$3:$A$1424,$A106),"-")</f>
        <v>0</v>
      </c>
    </row>
    <row r="107" spans="1:50" ht="14.4" x14ac:dyDescent="0.3">
      <c r="A107" s="7">
        <v>114</v>
      </c>
      <c r="B107" s="7" t="s">
        <v>217</v>
      </c>
      <c r="D107" s="8" t="s">
        <v>218</v>
      </c>
      <c r="E107" s="19" t="s">
        <v>219</v>
      </c>
      <c r="F107" s="19" t="s">
        <v>219</v>
      </c>
      <c r="G107" s="19" t="s">
        <v>220</v>
      </c>
      <c r="H107" s="19">
        <v>4</v>
      </c>
      <c r="I107" s="19">
        <v>2024</v>
      </c>
      <c r="J107" s="19" t="s">
        <v>66</v>
      </c>
      <c r="K107" s="19" t="s">
        <v>177</v>
      </c>
      <c r="L107" s="19" t="s">
        <v>47</v>
      </c>
      <c r="M107" s="19" t="s">
        <v>164</v>
      </c>
      <c r="N107" s="19" t="s">
        <v>221</v>
      </c>
      <c r="O107" s="19" t="s">
        <v>222</v>
      </c>
      <c r="P107" s="19" t="s">
        <v>51</v>
      </c>
      <c r="Q107" s="9" t="s">
        <v>223</v>
      </c>
      <c r="R107" s="20">
        <v>10</v>
      </c>
      <c r="S107" s="20">
        <v>16</v>
      </c>
      <c r="T107" s="20">
        <v>8.4</v>
      </c>
      <c r="U107" s="20">
        <v>1.5</v>
      </c>
      <c r="V107" s="21">
        <f>_xlfn.XLOOKUP(D107,'[1]Gen. Real'!$A:$A,'[1]Gen. Real'!$C:$C,"-",0)</f>
        <v>44.900960000000005</v>
      </c>
      <c r="W107" s="22"/>
      <c r="X107" s="22" t="str">
        <f>_xlfn.XLOOKUP(D107,[1]Vertimiento!$A:$A,[1]Vertimiento!$E:$E,"-",0)</f>
        <v>-</v>
      </c>
      <c r="Y107" s="23" t="str">
        <f t="shared" si="4"/>
        <v>-</v>
      </c>
      <c r="Z107" s="19" t="str">
        <f>_xlfn.XLOOKUP(D107,[1]Cmg!$I$4:$I$85,[1]Cmg!$M$4:$M$85,"----",0,1)</f>
        <v>----</v>
      </c>
      <c r="AA107" s="19" t="str">
        <f>_xlfn.XLOOKUP(D107,[1]Cmg!$A$4:$A$89,[1]Cmg!$B$4:$B$89,"----",0,1)</f>
        <v>----</v>
      </c>
      <c r="AB107" s="19" t="str">
        <f>_xlfn.XLOOKUP(D107,[1]Cmg!$E$4:$E$89,[1]Cmg!$F$4:$F$89,"----",0,1)</f>
        <v>----</v>
      </c>
      <c r="AC107" s="19" t="str">
        <f>_xlfn.XLOOKUP(D107,[1]Cmg!$O$4:$O$89,[1]Cmg!$P$4:$P$89,"----",0,1)</f>
        <v>----</v>
      </c>
      <c r="AD107" s="24" t="str">
        <f>_xlfn.XLOOKUP(D107,[1]Cmg!$S$4:$S$89,[1]Cmg!$U$4:$U$89,"----",0,1)</f>
        <v>----</v>
      </c>
      <c r="AG107" s="25">
        <f>IFERROR(SUMIFS('[1]BD Unidades'!$AH:$AH,'[1]BD Unidades'!$A:$A,'BD Centrales 2023'!$A107),"-")</f>
        <v>0</v>
      </c>
      <c r="AH107" s="25">
        <f>SUMIFS('[1]BD Unidades'!$AJ$3:$AJ$1424,'[1]BD Unidades'!$A$3:$A$1424,$A107)</f>
        <v>0</v>
      </c>
      <c r="AI107" s="25">
        <f>SUMIFS('[1]BD Unidades'!$AL$3:$AL$1424,'[1]BD Unidades'!$A$3:$A$1424,$A107)</f>
        <v>6439.8125</v>
      </c>
      <c r="AJ107" s="26">
        <f t="shared" si="5"/>
        <v>1</v>
      </c>
      <c r="AK107" s="27">
        <f>IFERROR(SUMIFS('[1]BD Unidades'!$AO$3:$AO$1424,'[1]BD Unidades'!$A$3:$A$1424,$A107),"-")</f>
        <v>0</v>
      </c>
      <c r="AL107" s="27">
        <f>IFERROR(SUMIFS('[1]BD Unidades'!$AQ$3:$AQ$1424,'[1]BD Unidades'!$A$3:$A$1424,$A107),"-")</f>
        <v>0</v>
      </c>
      <c r="AM107" s="27">
        <f>IFERROR(SUMIFS('[1]BD Unidades'!$AS$3:$AS$1424,'[1]BD Unidades'!$A$3:$A$1424,$A107),"-")</f>
        <v>0</v>
      </c>
      <c r="AN107" s="27">
        <f>IFERROR(SUMIFS('[1]BD Unidades'!$AU$3:$AU$1424,'[1]BD Unidades'!$A$3:$A$1424,$A107),"-")</f>
        <v>0</v>
      </c>
      <c r="AO107" s="27"/>
      <c r="AP107" s="27"/>
      <c r="AQ107" s="25">
        <f>IFERROR(SUMIFS('[1]BD Unidades'!$AZ$3:$AZ$1424,'[1]BD Unidades'!$A$3:$A$1424,$A107),"-")</f>
        <v>0</v>
      </c>
      <c r="AR107" s="25">
        <f>IFERROR(SUMIFS('[1]BD Unidades'!$BA$3:$BA$1424,'[1]BD Unidades'!$A$3:$A$1424,$A107),"-")</f>
        <v>7.4665337284879003</v>
      </c>
      <c r="AS107" s="28">
        <f>SUMIFS('[1]BD Unidades'!$BC$3:$BC$1424,'[1]BD Unidades'!$A$3:$A$1424,$A107)</f>
        <v>0</v>
      </c>
      <c r="AT107" s="28">
        <f>SUMIFS('[1]BD Unidades'!$BE$3:$BE$1424,'[1]BD Unidades'!$A$3:$A$1424,$A107)</f>
        <v>0</v>
      </c>
      <c r="AU107" s="29">
        <f t="shared" si="6"/>
        <v>0</v>
      </c>
      <c r="AV107" s="30">
        <f t="shared" si="7"/>
        <v>0.16</v>
      </c>
      <c r="AW107" s="25">
        <f>IFERROR(SUMIFS('[1]BD Unidades'!$BI$3:$BI$1424,'[1]BD Unidades'!$A$3:$A$1424,$A107),"-")</f>
        <v>0</v>
      </c>
      <c r="AX107" s="25">
        <f>IFERROR(SUMIFS('[1]BD Unidades'!$BJ$3:$BJ$1424,'[1]BD Unidades'!$A$3:$A$1424,$A107),"-")</f>
        <v>0</v>
      </c>
    </row>
    <row r="108" spans="1:50" ht="14.4" x14ac:dyDescent="0.3">
      <c r="A108" s="7">
        <v>115</v>
      </c>
      <c r="B108" s="7" t="s">
        <v>147</v>
      </c>
      <c r="D108" s="8" t="s">
        <v>148</v>
      </c>
      <c r="E108" s="19" t="s">
        <v>73</v>
      </c>
      <c r="F108" s="19" t="s">
        <v>73</v>
      </c>
      <c r="G108" s="19" t="s">
        <v>149</v>
      </c>
      <c r="H108" s="19">
        <v>4</v>
      </c>
      <c r="I108" s="19">
        <v>2024</v>
      </c>
      <c r="J108" s="19" t="s">
        <v>66</v>
      </c>
      <c r="K108" s="19" t="s">
        <v>105</v>
      </c>
      <c r="L108" s="19" t="s">
        <v>47</v>
      </c>
      <c r="M108" s="19" t="s">
        <v>68</v>
      </c>
      <c r="N108" s="19" t="s">
        <v>68</v>
      </c>
      <c r="O108" s="19" t="s">
        <v>114</v>
      </c>
      <c r="P108" s="19" t="s">
        <v>51</v>
      </c>
      <c r="Q108" s="9" t="s">
        <v>151</v>
      </c>
      <c r="R108" s="20">
        <v>100</v>
      </c>
      <c r="S108" s="20">
        <v>9.6143999999999998</v>
      </c>
      <c r="T108" s="20">
        <v>90.385599999999997</v>
      </c>
      <c r="U108" s="20">
        <v>0</v>
      </c>
      <c r="V108" s="21">
        <f>_xlfn.XLOOKUP(D108,'[1]Gen. Real'!$A:$A,'[1]Gen. Real'!$C:$C,"-",0)</f>
        <v>147.05645999999987</v>
      </c>
      <c r="W108" s="22"/>
      <c r="X108" s="22" t="str">
        <f>_xlfn.XLOOKUP(D108,[1]Vertimiento!$A:$A,[1]Vertimiento!$E:$E,"-",0)</f>
        <v>-</v>
      </c>
      <c r="Y108" s="23" t="str">
        <f t="shared" si="4"/>
        <v>-</v>
      </c>
      <c r="Z108" s="19" t="str">
        <f>_xlfn.XLOOKUP(D108,[1]Cmg!$I$4:$I$85,[1]Cmg!$M$4:$M$85,"----",0,1)</f>
        <v>----</v>
      </c>
      <c r="AA108" s="19" t="str">
        <f>_xlfn.XLOOKUP(D108,[1]Cmg!$A$4:$A$89,[1]Cmg!$B$4:$B$89,"----",0,1)</f>
        <v>----</v>
      </c>
      <c r="AB108" s="19" t="str">
        <f>_xlfn.XLOOKUP(D108,[1]Cmg!$E$4:$E$89,[1]Cmg!$F$4:$F$89,"----",0,1)</f>
        <v>----</v>
      </c>
      <c r="AC108" s="19" t="str">
        <f>_xlfn.XLOOKUP(D108,[1]Cmg!$O$4:$O$89,[1]Cmg!$P$4:$P$89,"----",0,1)</f>
        <v>----</v>
      </c>
      <c r="AD108" s="24" t="str">
        <f>_xlfn.XLOOKUP(D108,[1]Cmg!$S$4:$S$89,[1]Cmg!$U$4:$U$89,"----",0,1)</f>
        <v>----</v>
      </c>
      <c r="AG108" s="25">
        <f>IFERROR(SUMIFS('[1]BD Unidades'!$AH:$AH,'[1]BD Unidades'!$A:$A,'BD Centrales 2023'!$A108),"-")</f>
        <v>0</v>
      </c>
      <c r="AH108" s="25">
        <f>SUMIFS('[1]BD Unidades'!$AJ$3:$AJ$1424,'[1]BD Unidades'!$A$3:$A$1424,$A108)</f>
        <v>0</v>
      </c>
      <c r="AI108" s="25">
        <f>SUMIFS('[1]BD Unidades'!$AL$3:$AL$1424,'[1]BD Unidades'!$A$3:$A$1424,$A108)</f>
        <v>4439.7477499999995</v>
      </c>
      <c r="AJ108" s="26">
        <f t="shared" si="5"/>
        <v>1</v>
      </c>
      <c r="AK108" s="27">
        <f>IFERROR(SUMIFS('[1]BD Unidades'!$AO$3:$AO$1424,'[1]BD Unidades'!$A$3:$A$1424,$A108),"-")</f>
        <v>0</v>
      </c>
      <c r="AL108" s="27">
        <f>IFERROR(SUMIFS('[1]BD Unidades'!$AQ$3:$AQ$1424,'[1]BD Unidades'!$A$3:$A$1424,$A108),"-")</f>
        <v>0</v>
      </c>
      <c r="AM108" s="27">
        <f>IFERROR(SUMIFS('[1]BD Unidades'!$AS$3:$AS$1424,'[1]BD Unidades'!$A$3:$A$1424,$A108),"-")</f>
        <v>0</v>
      </c>
      <c r="AN108" s="27">
        <f>IFERROR(SUMIFS('[1]BD Unidades'!$AU$3:$AU$1424,'[1]BD Unidades'!$A$3:$A$1424,$A108),"-")</f>
        <v>0</v>
      </c>
      <c r="AO108" s="27"/>
      <c r="AP108" s="27"/>
      <c r="AQ108" s="25">
        <f>IFERROR(SUMIFS('[1]BD Unidades'!$AZ$3:$AZ$1424,'[1]BD Unidades'!$A$3:$A$1424,$A108),"-")</f>
        <v>0</v>
      </c>
      <c r="AR108" s="25">
        <f>IFERROR(SUMIFS('[1]BD Unidades'!$BA$3:$BA$1424,'[1]BD Unidades'!$A$3:$A$1424,$A108),"-")</f>
        <v>92.763930830281893</v>
      </c>
      <c r="AS108" s="28">
        <f>SUMIFS('[1]BD Unidades'!$BC$3:$BC$1424,'[1]BD Unidades'!$A$3:$A$1424,$A108)</f>
        <v>0</v>
      </c>
      <c r="AT108" s="28">
        <f>SUMIFS('[1]BD Unidades'!$BE$3:$BE$1424,'[1]BD Unidades'!$A$3:$A$1424,$A108)</f>
        <v>0</v>
      </c>
      <c r="AU108" s="29">
        <f t="shared" si="6"/>
        <v>0</v>
      </c>
      <c r="AV108" s="30">
        <f t="shared" si="7"/>
        <v>9.6143999999999993E-2</v>
      </c>
      <c r="AW108" s="25">
        <f>IFERROR(SUMIFS('[1]BD Unidades'!$BI$3:$BI$1424,'[1]BD Unidades'!$A$3:$A$1424,$A108),"-")</f>
        <v>0</v>
      </c>
      <c r="AX108" s="25">
        <f>IFERROR(SUMIFS('[1]BD Unidades'!$BJ$3:$BJ$1424,'[1]BD Unidades'!$A$3:$A$1424,$A108),"-")</f>
        <v>0</v>
      </c>
    </row>
    <row r="109" spans="1:50" ht="14.4" x14ac:dyDescent="0.3">
      <c r="A109" s="7">
        <v>116</v>
      </c>
      <c r="B109" s="7" t="s">
        <v>71</v>
      </c>
      <c r="D109" s="8" t="s">
        <v>72</v>
      </c>
      <c r="E109" s="19" t="s">
        <v>73</v>
      </c>
      <c r="F109" s="19" t="s">
        <v>73</v>
      </c>
      <c r="G109" s="19" t="s">
        <v>74</v>
      </c>
      <c r="H109" s="19">
        <v>2</v>
      </c>
      <c r="I109" s="19">
        <v>2024</v>
      </c>
      <c r="J109" s="19" t="s">
        <v>66</v>
      </c>
      <c r="K109" s="19" t="s">
        <v>67</v>
      </c>
      <c r="L109" s="19" t="s">
        <v>47</v>
      </c>
      <c r="M109" s="19" t="s">
        <v>68</v>
      </c>
      <c r="N109" s="19" t="s">
        <v>68</v>
      </c>
      <c r="O109" s="19" t="s">
        <v>76</v>
      </c>
      <c r="P109" s="19" t="s">
        <v>51</v>
      </c>
      <c r="Q109" s="9" t="s">
        <v>77</v>
      </c>
      <c r="R109" s="20">
        <v>329.125</v>
      </c>
      <c r="S109" s="20">
        <v>0.76</v>
      </c>
      <c r="T109" s="20">
        <v>326.62799999999999</v>
      </c>
      <c r="U109" s="20">
        <v>80</v>
      </c>
      <c r="V109" s="21">
        <f>_xlfn.XLOOKUP(D109,'[1]Gen. Real'!$A:$A,'[1]Gen. Real'!$C:$C,"-",0)</f>
        <v>1397.4440299999999</v>
      </c>
      <c r="W109" s="22"/>
      <c r="X109" s="22" t="str">
        <f>_xlfn.XLOOKUP(D109,[1]Vertimiento!$A:$A,[1]Vertimiento!$E:$E,"-",0)</f>
        <v>-</v>
      </c>
      <c r="Y109" s="23" t="str">
        <f t="shared" si="4"/>
        <v>-</v>
      </c>
      <c r="Z109" s="19" t="str">
        <f>_xlfn.XLOOKUP(D109,[1]Cmg!$I$4:$I$85,[1]Cmg!$M$4:$M$85,"----",0,1)</f>
        <v>----</v>
      </c>
      <c r="AA109" s="19" t="str">
        <f>_xlfn.XLOOKUP(D109,[1]Cmg!$A$4:$A$89,[1]Cmg!$B$4:$B$89,"----",0,1)</f>
        <v>----</v>
      </c>
      <c r="AB109" s="19" t="str">
        <f>_xlfn.XLOOKUP(D109,[1]Cmg!$E$4:$E$89,[1]Cmg!$F$4:$F$89,"----",0,1)</f>
        <v>----</v>
      </c>
      <c r="AC109" s="19" t="str">
        <f>_xlfn.XLOOKUP(D109,[1]Cmg!$O$4:$O$89,[1]Cmg!$P$4:$P$89,"----",0,1)</f>
        <v>----</v>
      </c>
      <c r="AD109" s="24" t="str">
        <f>_xlfn.XLOOKUP(D109,[1]Cmg!$S$4:$S$89,[1]Cmg!$U$4:$U$89,"----",0,1)</f>
        <v>----</v>
      </c>
      <c r="AG109" s="25">
        <f>IFERROR(SUMIFS('[1]BD Unidades'!$AH:$AH,'[1]BD Unidades'!$A:$A,'BD Centrales 2023'!$A109),"-")</f>
        <v>0</v>
      </c>
      <c r="AH109" s="25">
        <f>SUMIFS('[1]BD Unidades'!$AJ$3:$AJ$1424,'[1]BD Unidades'!$A$3:$A$1424,$A109)</f>
        <v>0</v>
      </c>
      <c r="AI109" s="25">
        <f>SUMIFS('[1]BD Unidades'!$AL$3:$AL$1424,'[1]BD Unidades'!$A$3:$A$1424,$A109)</f>
        <v>8214.5098626155195</v>
      </c>
      <c r="AJ109" s="26">
        <f t="shared" si="5"/>
        <v>1</v>
      </c>
      <c r="AK109" s="27">
        <f>IFERROR(SUMIFS('[1]BD Unidades'!$AO$3:$AO$1424,'[1]BD Unidades'!$A$3:$A$1424,$A109),"-")</f>
        <v>0</v>
      </c>
      <c r="AL109" s="27">
        <f>IFERROR(SUMIFS('[1]BD Unidades'!$AQ$3:$AQ$1424,'[1]BD Unidades'!$A$3:$A$1424,$A109),"-")</f>
        <v>0</v>
      </c>
      <c r="AM109" s="27">
        <f>IFERROR(SUMIFS('[1]BD Unidades'!$AS$3:$AS$1424,'[1]BD Unidades'!$A$3:$A$1424,$A109),"-")</f>
        <v>0</v>
      </c>
      <c r="AN109" s="27">
        <f>IFERROR(SUMIFS('[1]BD Unidades'!$AU$3:$AU$1424,'[1]BD Unidades'!$A$3:$A$1424,$A109),"-")</f>
        <v>0</v>
      </c>
      <c r="AO109" s="27"/>
      <c r="AP109" s="27"/>
      <c r="AQ109" s="25">
        <f>IFERROR(SUMIFS('[1]BD Unidades'!$AZ$3:$AZ$1424,'[1]BD Unidades'!$A$3:$A$1424,$A109),"-")</f>
        <v>0</v>
      </c>
      <c r="AR109" s="25">
        <f>IFERROR(SUMIFS('[1]BD Unidades'!$BA$3:$BA$1424,'[1]BD Unidades'!$A$3:$A$1424,$A109),"-")</f>
        <v>326.596418189384</v>
      </c>
      <c r="AS109" s="28">
        <f>SUMIFS('[1]BD Unidades'!$BC$3:$BC$1424,'[1]BD Unidades'!$A$3:$A$1424,$A109)</f>
        <v>0</v>
      </c>
      <c r="AT109" s="28">
        <f>SUMIFS('[1]BD Unidades'!$BE$3:$BE$1424,'[1]BD Unidades'!$A$3:$A$1424,$A109)</f>
        <v>0</v>
      </c>
      <c r="AU109" s="29">
        <f t="shared" si="6"/>
        <v>0</v>
      </c>
      <c r="AV109" s="30">
        <f t="shared" si="7"/>
        <v>7.6E-3</v>
      </c>
      <c r="AW109" s="25">
        <f>IFERROR(SUMIFS('[1]BD Unidades'!$BI$3:$BI$1424,'[1]BD Unidades'!$A$3:$A$1424,$A109),"-")</f>
        <v>0</v>
      </c>
      <c r="AX109" s="25">
        <f>IFERROR(SUMIFS('[1]BD Unidades'!$BJ$3:$BJ$1424,'[1]BD Unidades'!$A$3:$A$1424,$A109),"-")</f>
        <v>0</v>
      </c>
    </row>
    <row r="110" spans="1:50" ht="14.4" x14ac:dyDescent="0.3">
      <c r="A110" s="7">
        <v>119</v>
      </c>
      <c r="B110" s="7" t="s">
        <v>86</v>
      </c>
      <c r="D110" s="8" t="s">
        <v>87</v>
      </c>
      <c r="E110" s="19" t="s">
        <v>73</v>
      </c>
      <c r="F110" s="19" t="s">
        <v>73</v>
      </c>
      <c r="G110" s="19" t="s">
        <v>88</v>
      </c>
      <c r="H110" s="19">
        <v>3</v>
      </c>
      <c r="I110" s="19">
        <v>2024</v>
      </c>
      <c r="J110" s="19" t="s">
        <v>66</v>
      </c>
      <c r="K110" s="19" t="s">
        <v>67</v>
      </c>
      <c r="L110" s="19" t="s">
        <v>47</v>
      </c>
      <c r="M110" s="19" t="s">
        <v>90</v>
      </c>
      <c r="N110" s="19" t="s">
        <v>91</v>
      </c>
      <c r="O110" s="19" t="s">
        <v>92</v>
      </c>
      <c r="P110" s="19" t="s">
        <v>51</v>
      </c>
      <c r="Q110" s="9" t="s">
        <v>93</v>
      </c>
      <c r="R110" s="20">
        <v>97.980699999999999</v>
      </c>
      <c r="S110" s="20">
        <v>0.28000000000000003</v>
      </c>
      <c r="T110" s="20">
        <v>96.641499999999994</v>
      </c>
      <c r="U110" s="20">
        <v>0</v>
      </c>
      <c r="V110" s="21">
        <f>_xlfn.XLOOKUP(D110,'[1]Gen. Real'!$A:$A,'[1]Gen. Real'!$C:$C,"-",0)</f>
        <v>309.51319000000024</v>
      </c>
      <c r="W110" s="22"/>
      <c r="X110" s="22" t="str">
        <f>_xlfn.XLOOKUP(D110,[1]Vertimiento!$A:$A,[1]Vertimiento!$E:$E,"-",0)</f>
        <v>-</v>
      </c>
      <c r="Y110" s="23" t="str">
        <f t="shared" si="4"/>
        <v>-</v>
      </c>
      <c r="Z110" s="19" t="str">
        <f>_xlfn.XLOOKUP(D110,[1]Cmg!$I$4:$I$85,[1]Cmg!$M$4:$M$85,"----",0,1)</f>
        <v>----</v>
      </c>
      <c r="AA110" s="19" t="str">
        <f>_xlfn.XLOOKUP(D110,[1]Cmg!$A$4:$A$89,[1]Cmg!$B$4:$B$89,"----",0,1)</f>
        <v>----</v>
      </c>
      <c r="AB110" s="19" t="str">
        <f>_xlfn.XLOOKUP(D110,[1]Cmg!$E$4:$E$89,[1]Cmg!$F$4:$F$89,"----",0,1)</f>
        <v>----</v>
      </c>
      <c r="AC110" s="19" t="str">
        <f>_xlfn.XLOOKUP(D110,[1]Cmg!$O$4:$O$89,[1]Cmg!$P$4:$P$89,"----",0,1)</f>
        <v>----</v>
      </c>
      <c r="AD110" s="24" t="str">
        <f>_xlfn.XLOOKUP(D110,[1]Cmg!$S$4:$S$89,[1]Cmg!$U$4:$U$89,"----",0,1)</f>
        <v>----</v>
      </c>
      <c r="AG110" s="25">
        <f>IFERROR(SUMIFS('[1]BD Unidades'!$AH:$AH,'[1]BD Unidades'!$A:$A,'BD Centrales 2023'!$A110),"-")</f>
        <v>0</v>
      </c>
      <c r="AH110" s="25">
        <f>SUMIFS('[1]BD Unidades'!$AJ$3:$AJ$1424,'[1]BD Unidades'!$A$3:$A$1424,$A110)</f>
        <v>0</v>
      </c>
      <c r="AI110" s="25">
        <f>SUMIFS('[1]BD Unidades'!$AL$3:$AL$1424,'[1]BD Unidades'!$A$3:$A$1424,$A110)</f>
        <v>8098.0340997597823</v>
      </c>
      <c r="AJ110" s="26">
        <f t="shared" si="5"/>
        <v>1</v>
      </c>
      <c r="AK110" s="27">
        <f>IFERROR(SUMIFS('[1]BD Unidades'!$AO$3:$AO$1424,'[1]BD Unidades'!$A$3:$A$1424,$A110),"-")</f>
        <v>0</v>
      </c>
      <c r="AL110" s="27">
        <f>IFERROR(SUMIFS('[1]BD Unidades'!$AQ$3:$AQ$1424,'[1]BD Unidades'!$A$3:$A$1424,$A110),"-")</f>
        <v>0</v>
      </c>
      <c r="AM110" s="27">
        <f>IFERROR(SUMIFS('[1]BD Unidades'!$AS$3:$AS$1424,'[1]BD Unidades'!$A$3:$A$1424,$A110),"-")</f>
        <v>0</v>
      </c>
      <c r="AN110" s="27">
        <f>IFERROR(SUMIFS('[1]BD Unidades'!$AU$3:$AU$1424,'[1]BD Unidades'!$A$3:$A$1424,$A110),"-")</f>
        <v>0</v>
      </c>
      <c r="AO110" s="27"/>
      <c r="AP110" s="27"/>
      <c r="AQ110" s="25">
        <f>IFERROR(SUMIFS('[1]BD Unidades'!$AZ$3:$AZ$1424,'[1]BD Unidades'!$A$3:$A$1424,$A110),"-")</f>
        <v>0</v>
      </c>
      <c r="AR110" s="25">
        <f>IFERROR(SUMIFS('[1]BD Unidades'!$BA$3:$BA$1424,'[1]BD Unidades'!$A$3:$A$1424,$A110),"-")</f>
        <v>97.8622444021034</v>
      </c>
      <c r="AS110" s="28">
        <f>SUMIFS('[1]BD Unidades'!$BC$3:$BC$1424,'[1]BD Unidades'!$A$3:$A$1424,$A110)</f>
        <v>0</v>
      </c>
      <c r="AT110" s="28">
        <f>SUMIFS('[1]BD Unidades'!$BE$3:$BE$1424,'[1]BD Unidades'!$A$3:$A$1424,$A110)</f>
        <v>0</v>
      </c>
      <c r="AU110" s="29">
        <f t="shared" si="6"/>
        <v>0</v>
      </c>
      <c r="AV110" s="30">
        <f t="shared" si="7"/>
        <v>2.8000000000000004E-3</v>
      </c>
      <c r="AW110" s="25">
        <f>IFERROR(SUMIFS('[1]BD Unidades'!$BI$3:$BI$1424,'[1]BD Unidades'!$A$3:$A$1424,$A110),"-")</f>
        <v>0</v>
      </c>
      <c r="AX110" s="25">
        <f>IFERROR(SUMIFS('[1]BD Unidades'!$BJ$3:$BJ$1424,'[1]BD Unidades'!$A$3:$A$1424,$A110),"-")</f>
        <v>0</v>
      </c>
    </row>
    <row r="111" spans="1:50" ht="14.4" x14ac:dyDescent="0.3">
      <c r="A111" s="7">
        <v>121</v>
      </c>
      <c r="B111" s="7" t="s">
        <v>110</v>
      </c>
      <c r="D111" s="8" t="s">
        <v>111</v>
      </c>
      <c r="E111" s="19" t="s">
        <v>73</v>
      </c>
      <c r="F111" s="19" t="s">
        <v>73</v>
      </c>
      <c r="G111" s="19" t="s">
        <v>112</v>
      </c>
      <c r="H111" s="19">
        <v>4</v>
      </c>
      <c r="I111" s="19">
        <v>2024</v>
      </c>
      <c r="J111" s="19" t="s">
        <v>66</v>
      </c>
      <c r="K111" s="19" t="s">
        <v>67</v>
      </c>
      <c r="L111" s="19" t="s">
        <v>47</v>
      </c>
      <c r="M111" s="19" t="s">
        <v>68</v>
      </c>
      <c r="N111" s="19" t="s">
        <v>68</v>
      </c>
      <c r="O111" s="19" t="s">
        <v>114</v>
      </c>
      <c r="P111" s="19" t="s">
        <v>51</v>
      </c>
      <c r="Q111" s="9" t="s">
        <v>115</v>
      </c>
      <c r="R111" s="20">
        <v>443.8897</v>
      </c>
      <c r="S111" s="20">
        <v>1.4910000000000001</v>
      </c>
      <c r="T111" s="20">
        <v>437.2715</v>
      </c>
      <c r="U111" s="20">
        <v>0</v>
      </c>
      <c r="V111" s="21">
        <f>_xlfn.XLOOKUP(D111,'[1]Gen. Real'!$A:$A,'[1]Gen. Real'!$C:$C,"-",0)</f>
        <v>662.42564000000016</v>
      </c>
      <c r="W111" s="22"/>
      <c r="X111" s="22" t="str">
        <f>_xlfn.XLOOKUP(D111,[1]Vertimiento!$A:$A,[1]Vertimiento!$E:$E,"-",0)</f>
        <v>-</v>
      </c>
      <c r="Y111" s="23" t="str">
        <f t="shared" si="4"/>
        <v>-</v>
      </c>
      <c r="Z111" s="19" t="str">
        <f>_xlfn.XLOOKUP(D111,[1]Cmg!$I$4:$I$85,[1]Cmg!$M$4:$M$85,"----",0,1)</f>
        <v>----</v>
      </c>
      <c r="AA111" s="19" t="str">
        <f>_xlfn.XLOOKUP(D111,[1]Cmg!$A$4:$A$89,[1]Cmg!$B$4:$B$89,"----",0,1)</f>
        <v>----</v>
      </c>
      <c r="AB111" s="19" t="str">
        <f>_xlfn.XLOOKUP(D111,[1]Cmg!$E$4:$E$89,[1]Cmg!$F$4:$F$89,"----",0,1)</f>
        <v>----</v>
      </c>
      <c r="AC111" s="19" t="str">
        <f>_xlfn.XLOOKUP(D111,[1]Cmg!$O$4:$O$89,[1]Cmg!$P$4:$P$89,"----",0,1)</f>
        <v>----</v>
      </c>
      <c r="AD111" s="24" t="str">
        <f>_xlfn.XLOOKUP(D111,[1]Cmg!$S$4:$S$89,[1]Cmg!$U$4:$U$89,"----",0,1)</f>
        <v>----</v>
      </c>
      <c r="AG111" s="25">
        <f>IFERROR(SUMIFS('[1]BD Unidades'!$AH:$AH,'[1]BD Unidades'!$A:$A,'BD Centrales 2023'!$A111),"-")</f>
        <v>0</v>
      </c>
      <c r="AH111" s="25">
        <f>SUMIFS('[1]BD Unidades'!$AJ$3:$AJ$1424,'[1]BD Unidades'!$A$3:$A$1424,$A111)</f>
        <v>0</v>
      </c>
      <c r="AI111" s="25">
        <f>SUMIFS('[1]BD Unidades'!$AL$3:$AL$1424,'[1]BD Unidades'!$A$3:$A$1424,$A111)</f>
        <v>8757.4284984911046</v>
      </c>
      <c r="AJ111" s="26">
        <f t="shared" si="5"/>
        <v>1</v>
      </c>
      <c r="AK111" s="27">
        <f>IFERROR(SUMIFS('[1]BD Unidades'!$AO$3:$AO$1424,'[1]BD Unidades'!$A$3:$A$1424,$A111),"-")</f>
        <v>0</v>
      </c>
      <c r="AL111" s="27">
        <f>IFERROR(SUMIFS('[1]BD Unidades'!$AQ$3:$AQ$1424,'[1]BD Unidades'!$A$3:$A$1424,$A111),"-")</f>
        <v>0</v>
      </c>
      <c r="AM111" s="27">
        <f>IFERROR(SUMIFS('[1]BD Unidades'!$AS$3:$AS$1424,'[1]BD Unidades'!$A$3:$A$1424,$A111),"-")</f>
        <v>0</v>
      </c>
      <c r="AN111" s="27">
        <f>IFERROR(SUMIFS('[1]BD Unidades'!$AU$3:$AU$1424,'[1]BD Unidades'!$A$3:$A$1424,$A111),"-")</f>
        <v>0</v>
      </c>
      <c r="AO111" s="27"/>
      <c r="AP111" s="27"/>
      <c r="AQ111" s="25">
        <f>IFERROR(SUMIFS('[1]BD Unidades'!$AZ$3:$AZ$1424,'[1]BD Unidades'!$A$3:$A$1424,$A111),"-")</f>
        <v>0</v>
      </c>
      <c r="AR111" s="25">
        <f>IFERROR(SUMIFS('[1]BD Unidades'!$BA$3:$BA$1424,'[1]BD Unidades'!$A$3:$A$1424,$A111),"-")</f>
        <v>451.94972580165302</v>
      </c>
      <c r="AS111" s="28">
        <f>SUMIFS('[1]BD Unidades'!$BC$3:$BC$1424,'[1]BD Unidades'!$A$3:$A$1424,$A111)</f>
        <v>0</v>
      </c>
      <c r="AT111" s="28">
        <f>SUMIFS('[1]BD Unidades'!$BE$3:$BE$1424,'[1]BD Unidades'!$A$3:$A$1424,$A111)</f>
        <v>0</v>
      </c>
      <c r="AU111" s="29">
        <f t="shared" si="6"/>
        <v>0</v>
      </c>
      <c r="AV111" s="30">
        <f t="shared" si="7"/>
        <v>1.4910000000000001E-2</v>
      </c>
      <c r="AW111" s="25">
        <f>IFERROR(SUMIFS('[1]BD Unidades'!$BI$3:$BI$1424,'[1]BD Unidades'!$A$3:$A$1424,$A111),"-")</f>
        <v>0</v>
      </c>
      <c r="AX111" s="25">
        <f>IFERROR(SUMIFS('[1]BD Unidades'!$BJ$3:$BJ$1424,'[1]BD Unidades'!$A$3:$A$1424,$A111),"-")</f>
        <v>0</v>
      </c>
    </row>
    <row r="112" spans="1:50" ht="14.4" x14ac:dyDescent="0.3">
      <c r="A112" s="7">
        <v>123</v>
      </c>
      <c r="B112" s="7" t="s">
        <v>400</v>
      </c>
      <c r="D112" s="8" t="s">
        <v>401</v>
      </c>
      <c r="E112" s="19" t="s">
        <v>73</v>
      </c>
      <c r="F112" s="19" t="s">
        <v>73</v>
      </c>
      <c r="G112" s="19" t="s">
        <v>402</v>
      </c>
      <c r="H112" s="19">
        <v>2</v>
      </c>
      <c r="I112" s="19">
        <v>2024</v>
      </c>
      <c r="J112" s="19" t="s">
        <v>66</v>
      </c>
      <c r="K112" s="19" t="s">
        <v>105</v>
      </c>
      <c r="L112" s="19" t="s">
        <v>47</v>
      </c>
      <c r="M112" s="19" t="s">
        <v>90</v>
      </c>
      <c r="N112" s="19" t="s">
        <v>91</v>
      </c>
      <c r="O112" s="19" t="s">
        <v>92</v>
      </c>
      <c r="P112" s="19" t="s">
        <v>51</v>
      </c>
      <c r="Q112" s="9" t="s">
        <v>403</v>
      </c>
      <c r="R112" s="20">
        <v>70</v>
      </c>
      <c r="S112" s="20">
        <v>0.17</v>
      </c>
      <c r="T112" s="20">
        <v>69.881</v>
      </c>
      <c r="U112" s="20">
        <v>10</v>
      </c>
      <c r="V112" s="21">
        <f>_xlfn.XLOOKUP(D112,'[1]Gen. Real'!$A:$A,'[1]Gen. Real'!$C:$C,"-",0)</f>
        <v>342.79791999999986</v>
      </c>
      <c r="W112" s="22"/>
      <c r="X112" s="22" t="str">
        <f>_xlfn.XLOOKUP(D112,[1]Vertimiento!$A:$A,[1]Vertimiento!$E:$E,"-",0)</f>
        <v>-</v>
      </c>
      <c r="Y112" s="23" t="str">
        <f t="shared" si="4"/>
        <v>-</v>
      </c>
      <c r="Z112" s="19" t="str">
        <f>_xlfn.XLOOKUP(D112,[1]Cmg!$I$4:$I$85,[1]Cmg!$M$4:$M$85,"----",0,1)</f>
        <v>----</v>
      </c>
      <c r="AA112" s="19" t="str">
        <f>_xlfn.XLOOKUP(D112,[1]Cmg!$A$4:$A$89,[1]Cmg!$B$4:$B$89,"----",0,1)</f>
        <v>----</v>
      </c>
      <c r="AB112" s="19" t="str">
        <f>_xlfn.XLOOKUP(D112,[1]Cmg!$E$4:$E$89,[1]Cmg!$F$4:$F$89,"----",0,1)</f>
        <v>----</v>
      </c>
      <c r="AC112" s="19" t="str">
        <f>_xlfn.XLOOKUP(D112,[1]Cmg!$O$4:$O$89,[1]Cmg!$P$4:$P$89,"----",0,1)</f>
        <v>----</v>
      </c>
      <c r="AD112" s="24" t="str">
        <f>_xlfn.XLOOKUP(D112,[1]Cmg!$S$4:$S$89,[1]Cmg!$U$4:$U$89,"----",0,1)</f>
        <v>----</v>
      </c>
      <c r="AG112" s="25">
        <f>IFERROR(SUMIFS('[1]BD Unidades'!$AH:$AH,'[1]BD Unidades'!$A:$A,'BD Centrales 2023'!$A112),"-")</f>
        <v>0</v>
      </c>
      <c r="AH112" s="25">
        <f>SUMIFS('[1]BD Unidades'!$AJ$3:$AJ$1424,'[1]BD Unidades'!$A$3:$A$1424,$A112)</f>
        <v>6502.9750000000004</v>
      </c>
      <c r="AI112" s="25">
        <f>SUMIFS('[1]BD Unidades'!$AL$3:$AL$1424,'[1]BD Unidades'!$A$3:$A$1424,$A112)</f>
        <v>1983.4333333333302</v>
      </c>
      <c r="AJ112" s="26">
        <f t="shared" si="5"/>
        <v>0.23371881901353997</v>
      </c>
      <c r="AK112" s="27">
        <f>IFERROR(SUMIFS('[1]BD Unidades'!$AO$3:$AO$1424,'[1]BD Unidades'!$A$3:$A$1424,$A112),"-")</f>
        <v>0</v>
      </c>
      <c r="AL112" s="27">
        <f>IFERROR(SUMIFS('[1]BD Unidades'!$AQ$3:$AQ$1424,'[1]BD Unidades'!$A$3:$A$1424,$A112),"-")</f>
        <v>0</v>
      </c>
      <c r="AM112" s="27">
        <f>IFERROR(SUMIFS('[1]BD Unidades'!$AS$3:$AS$1424,'[1]BD Unidades'!$A$3:$A$1424,$A112),"-")</f>
        <v>0</v>
      </c>
      <c r="AN112" s="27">
        <f>IFERROR(SUMIFS('[1]BD Unidades'!$AU$3:$AU$1424,'[1]BD Unidades'!$A$3:$A$1424,$A112),"-")</f>
        <v>0</v>
      </c>
      <c r="AO112" s="27"/>
      <c r="AP112" s="27"/>
      <c r="AQ112" s="25">
        <f>IFERROR(SUMIFS('[1]BD Unidades'!$AZ$3:$AZ$1424,'[1]BD Unidades'!$A$3:$A$1424,$A112),"-")</f>
        <v>0</v>
      </c>
      <c r="AR112" s="25">
        <f>IFERROR(SUMIFS('[1]BD Unidades'!$BA$3:$BA$1424,'[1]BD Unidades'!$A$3:$A$1424,$A112),"-")</f>
        <v>69.590892068739493</v>
      </c>
      <c r="AS112" s="28">
        <f>SUMIFS('[1]BD Unidades'!$BC$3:$BC$1424,'[1]BD Unidades'!$A$3:$A$1424,$A112)</f>
        <v>0</v>
      </c>
      <c r="AT112" s="28">
        <f>SUMIFS('[1]BD Unidades'!$BE$3:$BE$1424,'[1]BD Unidades'!$A$3:$A$1424,$A112)</f>
        <v>0</v>
      </c>
      <c r="AU112" s="29">
        <f t="shared" si="6"/>
        <v>0</v>
      </c>
      <c r="AV112" s="30">
        <f t="shared" si="7"/>
        <v>1.7000000000000001E-3</v>
      </c>
      <c r="AW112" s="25">
        <f>IFERROR(SUMIFS('[1]BD Unidades'!$BI$3:$BI$1424,'[1]BD Unidades'!$A$3:$A$1424,$A112),"-")</f>
        <v>0</v>
      </c>
      <c r="AX112" s="25">
        <f>IFERROR(SUMIFS('[1]BD Unidades'!$BJ$3:$BJ$1424,'[1]BD Unidades'!$A$3:$A$1424,$A112),"-")</f>
        <v>0</v>
      </c>
    </row>
    <row r="113" spans="1:50" ht="14.4" x14ac:dyDescent="0.3">
      <c r="A113" s="7">
        <v>124</v>
      </c>
      <c r="B113" s="7" t="s">
        <v>473</v>
      </c>
      <c r="D113" s="8" t="s">
        <v>474</v>
      </c>
      <c r="E113" s="19" t="s">
        <v>73</v>
      </c>
      <c r="F113" s="19" t="s">
        <v>73</v>
      </c>
      <c r="G113" s="19" t="s">
        <v>475</v>
      </c>
      <c r="H113" s="19">
        <v>2</v>
      </c>
      <c r="I113" s="19">
        <v>2024</v>
      </c>
      <c r="J113" s="19" t="s">
        <v>66</v>
      </c>
      <c r="K113" s="19" t="s">
        <v>177</v>
      </c>
      <c r="L113" s="19" t="s">
        <v>47</v>
      </c>
      <c r="M113" s="19" t="s">
        <v>477</v>
      </c>
      <c r="N113" s="19" t="s">
        <v>478</v>
      </c>
      <c r="O113" s="19" t="s">
        <v>479</v>
      </c>
      <c r="P113" s="19" t="s">
        <v>51</v>
      </c>
      <c r="Q113" s="9" t="s">
        <v>480</v>
      </c>
      <c r="R113" s="20">
        <v>18</v>
      </c>
      <c r="S113" s="20">
        <v>0.27</v>
      </c>
      <c r="T113" s="20">
        <v>17.9514</v>
      </c>
      <c r="U113" s="20">
        <v>2</v>
      </c>
      <c r="V113" s="21">
        <f>_xlfn.XLOOKUP(D113,'[1]Gen. Real'!$A:$A,'[1]Gen. Real'!$C:$C,"-",0)</f>
        <v>17.284390000000002</v>
      </c>
      <c r="W113" s="22"/>
      <c r="X113" s="22" t="str">
        <f>_xlfn.XLOOKUP(D113,[1]Vertimiento!$A:$A,[1]Vertimiento!$E:$E,"-",0)</f>
        <v>-</v>
      </c>
      <c r="Y113" s="23" t="str">
        <f t="shared" si="4"/>
        <v>-</v>
      </c>
      <c r="Z113" s="19" t="str">
        <f>_xlfn.XLOOKUP(D113,[1]Cmg!$I$4:$I$85,[1]Cmg!$M$4:$M$85,"----",0,1)</f>
        <v>----</v>
      </c>
      <c r="AA113" s="19" t="str">
        <f>_xlfn.XLOOKUP(D113,[1]Cmg!$A$4:$A$89,[1]Cmg!$B$4:$B$89,"----",0,1)</f>
        <v>----</v>
      </c>
      <c r="AB113" s="19" t="str">
        <f>_xlfn.XLOOKUP(D113,[1]Cmg!$E$4:$E$89,[1]Cmg!$F$4:$F$89,"----",0,1)</f>
        <v>----</v>
      </c>
      <c r="AC113" s="19" t="str">
        <f>_xlfn.XLOOKUP(D113,[1]Cmg!$O$4:$O$89,[1]Cmg!$P$4:$P$89,"----",0,1)</f>
        <v>----</v>
      </c>
      <c r="AD113" s="24" t="str">
        <f>_xlfn.XLOOKUP(D113,[1]Cmg!$S$4:$S$89,[1]Cmg!$U$4:$U$89,"----",0,1)</f>
        <v>----</v>
      </c>
      <c r="AG113" s="25">
        <f>IFERROR(SUMIFS('[1]BD Unidades'!$AH:$AH,'[1]BD Unidades'!$A:$A,'BD Centrales 2023'!$A113),"-")</f>
        <v>0</v>
      </c>
      <c r="AH113" s="25">
        <f>SUMIFS('[1]BD Unidades'!$AJ$3:$AJ$1424,'[1]BD Unidades'!$A$3:$A$1424,$A113)</f>
        <v>3986.741666666665</v>
      </c>
      <c r="AI113" s="25">
        <f>SUMIFS('[1]BD Unidades'!$AL$3:$AL$1424,'[1]BD Unidades'!$A$3:$A$1424,$A113)</f>
        <v>4694.6000000000004</v>
      </c>
      <c r="AJ113" s="26">
        <f t="shared" si="5"/>
        <v>0.54076894796407249</v>
      </c>
      <c r="AK113" s="27">
        <f>IFERROR(SUMIFS('[1]BD Unidades'!$AO$3:$AO$1424,'[1]BD Unidades'!$A$3:$A$1424,$A113),"-")</f>
        <v>0</v>
      </c>
      <c r="AL113" s="27">
        <f>IFERROR(SUMIFS('[1]BD Unidades'!$AQ$3:$AQ$1424,'[1]BD Unidades'!$A$3:$A$1424,$A113),"-")</f>
        <v>0</v>
      </c>
      <c r="AM113" s="27">
        <f>IFERROR(SUMIFS('[1]BD Unidades'!$AS$3:$AS$1424,'[1]BD Unidades'!$A$3:$A$1424,$A113),"-")</f>
        <v>0</v>
      </c>
      <c r="AN113" s="27">
        <f>IFERROR(SUMIFS('[1]BD Unidades'!$AU$3:$AU$1424,'[1]BD Unidades'!$A$3:$A$1424,$A113),"-")</f>
        <v>0</v>
      </c>
      <c r="AO113" s="27"/>
      <c r="AP113" s="27"/>
      <c r="AQ113" s="25">
        <f>IFERROR(SUMIFS('[1]BD Unidades'!$AZ$3:$AZ$1424,'[1]BD Unidades'!$A$3:$A$1424,$A113),"-")</f>
        <v>0</v>
      </c>
      <c r="AR113" s="25">
        <f>IFERROR(SUMIFS('[1]BD Unidades'!$BA$3:$BA$1424,'[1]BD Unidades'!$A$3:$A$1424,$A113),"-")</f>
        <v>17.999603227086361</v>
      </c>
      <c r="AS113" s="28">
        <f>SUMIFS('[1]BD Unidades'!$BC$3:$BC$1424,'[1]BD Unidades'!$A$3:$A$1424,$A113)</f>
        <v>0</v>
      </c>
      <c r="AT113" s="28">
        <f>SUMIFS('[1]BD Unidades'!$BE$3:$BE$1424,'[1]BD Unidades'!$A$3:$A$1424,$A113)</f>
        <v>0</v>
      </c>
      <c r="AU113" s="29">
        <f t="shared" si="6"/>
        <v>0</v>
      </c>
      <c r="AV113" s="30">
        <f t="shared" si="7"/>
        <v>2.7000000000000001E-3</v>
      </c>
      <c r="AW113" s="25">
        <f>IFERROR(SUMIFS('[1]BD Unidades'!$BI$3:$BI$1424,'[1]BD Unidades'!$A$3:$A$1424,$A113),"-")</f>
        <v>0</v>
      </c>
      <c r="AX113" s="25">
        <f>IFERROR(SUMIFS('[1]BD Unidades'!$BJ$3:$BJ$1424,'[1]BD Unidades'!$A$3:$A$1424,$A113),"-")</f>
        <v>0</v>
      </c>
    </row>
    <row r="114" spans="1:50" ht="14.4" x14ac:dyDescent="0.3">
      <c r="A114" s="7">
        <v>125</v>
      </c>
      <c r="B114" s="7" t="s">
        <v>540</v>
      </c>
      <c r="D114" s="8" t="s">
        <v>541</v>
      </c>
      <c r="E114" s="19" t="s">
        <v>73</v>
      </c>
      <c r="F114" s="19" t="s">
        <v>73</v>
      </c>
      <c r="G114" s="19" t="s">
        <v>542</v>
      </c>
      <c r="H114" s="19">
        <v>1</v>
      </c>
      <c r="I114" s="19">
        <v>2024</v>
      </c>
      <c r="J114" s="19" t="s">
        <v>66</v>
      </c>
      <c r="K114" s="19" t="s">
        <v>105</v>
      </c>
      <c r="L114" s="19" t="s">
        <v>47</v>
      </c>
      <c r="M114" s="19" t="s">
        <v>68</v>
      </c>
      <c r="N114" s="19" t="s">
        <v>68</v>
      </c>
      <c r="O114" s="19" t="s">
        <v>128</v>
      </c>
      <c r="P114" s="19" t="s">
        <v>51</v>
      </c>
      <c r="Q114" s="9" t="s">
        <v>543</v>
      </c>
      <c r="R114" s="20">
        <v>32</v>
      </c>
      <c r="S114" s="20">
        <v>0.15</v>
      </c>
      <c r="T114" s="20">
        <v>31.952000000000002</v>
      </c>
      <c r="U114" s="20">
        <v>15</v>
      </c>
      <c r="V114" s="21">
        <f>_xlfn.XLOOKUP(D114,'[1]Gen. Real'!$A:$A,'[1]Gen. Real'!$C:$C,"-",0)</f>
        <v>248.24151999999995</v>
      </c>
      <c r="W114" s="22"/>
      <c r="X114" s="22" t="str">
        <f>_xlfn.XLOOKUP(D114,[1]Vertimiento!$A:$A,[1]Vertimiento!$E:$E,"-",0)</f>
        <v>-</v>
      </c>
      <c r="Y114" s="23" t="str">
        <f t="shared" si="4"/>
        <v>-</v>
      </c>
      <c r="Z114" s="19" t="str">
        <f>_xlfn.XLOOKUP(D114,[1]Cmg!$I$4:$I$85,[1]Cmg!$M$4:$M$85,"----",0,1)</f>
        <v>----</v>
      </c>
      <c r="AA114" s="19" t="str">
        <f>_xlfn.XLOOKUP(D114,[1]Cmg!$A$4:$A$89,[1]Cmg!$B$4:$B$89,"----",0,1)</f>
        <v>----</v>
      </c>
      <c r="AB114" s="19" t="str">
        <f>_xlfn.XLOOKUP(D114,[1]Cmg!$E$4:$E$89,[1]Cmg!$F$4:$F$89,"----",0,1)</f>
        <v>----</v>
      </c>
      <c r="AC114" s="19" t="str">
        <f>_xlfn.XLOOKUP(D114,[1]Cmg!$O$4:$O$89,[1]Cmg!$P$4:$P$89,"----",0,1)</f>
        <v>----</v>
      </c>
      <c r="AD114" s="24" t="str">
        <f>_xlfn.XLOOKUP(D114,[1]Cmg!$S$4:$S$89,[1]Cmg!$U$4:$U$89,"----",0,1)</f>
        <v>----</v>
      </c>
      <c r="AG114" s="25">
        <f>IFERROR(SUMIFS('[1]BD Unidades'!$AH:$AH,'[1]BD Unidades'!$A:$A,'BD Centrales 2023'!$A114),"-")</f>
        <v>0</v>
      </c>
      <c r="AH114" s="25">
        <f>SUMIFS('[1]BD Unidades'!$AJ$3:$AJ$1424,'[1]BD Unidades'!$A$3:$A$1424,$A114)</f>
        <v>8438.2000000000007</v>
      </c>
      <c r="AI114" s="25">
        <f>SUMIFS('[1]BD Unidades'!$AL$3:$AL$1424,'[1]BD Unidades'!$A$3:$A$1424,$A114)</f>
        <v>10.8166666666667</v>
      </c>
      <c r="AJ114" s="26">
        <f t="shared" si="5"/>
        <v>1.2802278766168092E-3</v>
      </c>
      <c r="AK114" s="27">
        <f>IFERROR(SUMIFS('[1]BD Unidades'!$AO$3:$AO$1424,'[1]BD Unidades'!$A$3:$A$1424,$A114),"-")</f>
        <v>0</v>
      </c>
      <c r="AL114" s="27">
        <f>IFERROR(SUMIFS('[1]BD Unidades'!$AQ$3:$AQ$1424,'[1]BD Unidades'!$A$3:$A$1424,$A114),"-")</f>
        <v>0</v>
      </c>
      <c r="AM114" s="27">
        <f>IFERROR(SUMIFS('[1]BD Unidades'!$AS$3:$AS$1424,'[1]BD Unidades'!$A$3:$A$1424,$A114),"-")</f>
        <v>0</v>
      </c>
      <c r="AN114" s="27">
        <f>IFERROR(SUMIFS('[1]BD Unidades'!$AU$3:$AU$1424,'[1]BD Unidades'!$A$3:$A$1424,$A114),"-")</f>
        <v>0</v>
      </c>
      <c r="AO114" s="27"/>
      <c r="AP114" s="27"/>
      <c r="AQ114" s="25">
        <f>IFERROR(SUMIFS('[1]BD Unidades'!$AZ$3:$AZ$1424,'[1]BD Unidades'!$A$3:$A$1424,$A114),"-")</f>
        <v>0</v>
      </c>
      <c r="AR114" s="25">
        <f>IFERROR(SUMIFS('[1]BD Unidades'!$BA$3:$BA$1424,'[1]BD Unidades'!$A$3:$A$1424,$A114),"-")</f>
        <v>32</v>
      </c>
      <c r="AS114" s="28">
        <f>SUMIFS('[1]BD Unidades'!$BC$3:$BC$1424,'[1]BD Unidades'!$A$3:$A$1424,$A114)</f>
        <v>0</v>
      </c>
      <c r="AT114" s="28">
        <f>SUMIFS('[1]BD Unidades'!$BE$3:$BE$1424,'[1]BD Unidades'!$A$3:$A$1424,$A114)</f>
        <v>0</v>
      </c>
      <c r="AU114" s="29">
        <f t="shared" si="6"/>
        <v>0</v>
      </c>
      <c r="AV114" s="30">
        <f t="shared" si="7"/>
        <v>1.5E-3</v>
      </c>
      <c r="AW114" s="25">
        <f>IFERROR(SUMIFS('[1]BD Unidades'!$BI$3:$BI$1424,'[1]BD Unidades'!$A$3:$A$1424,$A114),"-")</f>
        <v>0</v>
      </c>
      <c r="AX114" s="25">
        <f>IFERROR(SUMIFS('[1]BD Unidades'!$BJ$3:$BJ$1424,'[1]BD Unidades'!$A$3:$A$1424,$A114),"-")</f>
        <v>0</v>
      </c>
    </row>
    <row r="115" spans="1:50" ht="14.4" x14ac:dyDescent="0.3">
      <c r="A115" s="7">
        <v>127</v>
      </c>
      <c r="B115" s="7" t="s">
        <v>136</v>
      </c>
      <c r="D115" s="8" t="s">
        <v>137</v>
      </c>
      <c r="E115" s="19" t="s">
        <v>73</v>
      </c>
      <c r="F115" s="19" t="s">
        <v>73</v>
      </c>
      <c r="G115" s="19" t="s">
        <v>138</v>
      </c>
      <c r="H115" s="19">
        <v>2</v>
      </c>
      <c r="I115" s="19">
        <v>2024</v>
      </c>
      <c r="J115" s="19" t="s">
        <v>66</v>
      </c>
      <c r="K115" s="19" t="s">
        <v>67</v>
      </c>
      <c r="L115" s="19" t="s">
        <v>47</v>
      </c>
      <c r="M115" s="19" t="s">
        <v>68</v>
      </c>
      <c r="N115" s="19" t="s">
        <v>68</v>
      </c>
      <c r="O115" s="19" t="s">
        <v>128</v>
      </c>
      <c r="P115" s="19" t="s">
        <v>51</v>
      </c>
      <c r="Q115" s="9" t="s">
        <v>139</v>
      </c>
      <c r="R115" s="20">
        <v>690.12</v>
      </c>
      <c r="S115" s="20">
        <v>0.73299999999999998</v>
      </c>
      <c r="T115" s="20">
        <v>685.06</v>
      </c>
      <c r="U115" s="20">
        <v>90</v>
      </c>
      <c r="V115" s="21">
        <f>_xlfn.XLOOKUP(D115,'[1]Gen. Real'!$A:$A,'[1]Gen. Real'!$C:$C,"-",0)</f>
        <v>2716.33149</v>
      </c>
      <c r="W115" s="22"/>
      <c r="X115" s="22" t="str">
        <f>_xlfn.XLOOKUP(D115,[1]Vertimiento!$A:$A,[1]Vertimiento!$E:$E,"-",0)</f>
        <v>-</v>
      </c>
      <c r="Y115" s="23" t="str">
        <f t="shared" si="4"/>
        <v>-</v>
      </c>
      <c r="Z115" s="19" t="str">
        <f>_xlfn.XLOOKUP(D115,[1]Cmg!$I$4:$I$85,[1]Cmg!$M$4:$M$85,"----",0,1)</f>
        <v>----</v>
      </c>
      <c r="AA115" s="19" t="str">
        <f>_xlfn.XLOOKUP(D115,[1]Cmg!$A$4:$A$89,[1]Cmg!$B$4:$B$89,"----",0,1)</f>
        <v>----</v>
      </c>
      <c r="AB115" s="19" t="str">
        <f>_xlfn.XLOOKUP(D115,[1]Cmg!$E$4:$E$89,[1]Cmg!$F$4:$F$89,"----",0,1)</f>
        <v>----</v>
      </c>
      <c r="AC115" s="19" t="str">
        <f>_xlfn.XLOOKUP(D115,[1]Cmg!$O$4:$O$89,[1]Cmg!$P$4:$P$89,"----",0,1)</f>
        <v>----</v>
      </c>
      <c r="AD115" s="24" t="str">
        <f>_xlfn.XLOOKUP(D115,[1]Cmg!$S$4:$S$89,[1]Cmg!$U$4:$U$89,"----",0,1)</f>
        <v>----</v>
      </c>
      <c r="AG115" s="25">
        <f>IFERROR(SUMIFS('[1]BD Unidades'!$AH:$AH,'[1]BD Unidades'!$A:$A,'BD Centrales 2023'!$A115),"-")</f>
        <v>0</v>
      </c>
      <c r="AH115" s="25">
        <f>SUMIFS('[1]BD Unidades'!$AJ$3:$AJ$1424,'[1]BD Unidades'!$A$3:$A$1424,$A115)</f>
        <v>0</v>
      </c>
      <c r="AI115" s="25">
        <f>SUMIFS('[1]BD Unidades'!$AL$3:$AL$1424,'[1]BD Unidades'!$A$3:$A$1424,$A115)</f>
        <v>9706.7408059178088</v>
      </c>
      <c r="AJ115" s="26">
        <f t="shared" si="5"/>
        <v>1</v>
      </c>
      <c r="AK115" s="27">
        <f>IFERROR(SUMIFS('[1]BD Unidades'!$AO$3:$AO$1424,'[1]BD Unidades'!$A$3:$A$1424,$A115),"-")</f>
        <v>0</v>
      </c>
      <c r="AL115" s="27">
        <f>IFERROR(SUMIFS('[1]BD Unidades'!$AQ$3:$AQ$1424,'[1]BD Unidades'!$A$3:$A$1424,$A115),"-")</f>
        <v>0</v>
      </c>
      <c r="AM115" s="27">
        <f>IFERROR(SUMIFS('[1]BD Unidades'!$AS$3:$AS$1424,'[1]BD Unidades'!$A$3:$A$1424,$A115),"-")</f>
        <v>0</v>
      </c>
      <c r="AN115" s="27">
        <f>IFERROR(SUMIFS('[1]BD Unidades'!$AU$3:$AU$1424,'[1]BD Unidades'!$A$3:$A$1424,$A115),"-")</f>
        <v>0</v>
      </c>
      <c r="AO115" s="27"/>
      <c r="AP115" s="27"/>
      <c r="AQ115" s="25">
        <f>IFERROR(SUMIFS('[1]BD Unidades'!$AZ$3:$AZ$1424,'[1]BD Unidades'!$A$3:$A$1424,$A115),"-")</f>
        <v>0</v>
      </c>
      <c r="AR115" s="25">
        <f>IFERROR(SUMIFS('[1]BD Unidades'!$BA$3:$BA$1424,'[1]BD Unidades'!$A$3:$A$1424,$A115),"-")</f>
        <v>780.28522193620699</v>
      </c>
      <c r="AS115" s="28">
        <f>SUMIFS('[1]BD Unidades'!$BC$3:$BC$1424,'[1]BD Unidades'!$A$3:$A$1424,$A115)</f>
        <v>0</v>
      </c>
      <c r="AT115" s="28">
        <f>SUMIFS('[1]BD Unidades'!$BE$3:$BE$1424,'[1]BD Unidades'!$A$3:$A$1424,$A115)</f>
        <v>0</v>
      </c>
      <c r="AU115" s="29">
        <f t="shared" si="6"/>
        <v>0</v>
      </c>
      <c r="AV115" s="30">
        <f t="shared" si="7"/>
        <v>7.3299999999999997E-3</v>
      </c>
      <c r="AW115" s="25">
        <f>IFERROR(SUMIFS('[1]BD Unidades'!$BI$3:$BI$1424,'[1]BD Unidades'!$A$3:$A$1424,$A115),"-")</f>
        <v>0</v>
      </c>
      <c r="AX115" s="25">
        <f>IFERROR(SUMIFS('[1]BD Unidades'!$BJ$3:$BJ$1424,'[1]BD Unidades'!$A$3:$A$1424,$A115),"-")</f>
        <v>0</v>
      </c>
    </row>
    <row r="116" spans="1:50" ht="14.4" x14ac:dyDescent="0.3">
      <c r="A116" s="7">
        <v>128</v>
      </c>
      <c r="B116" s="7" t="s">
        <v>140</v>
      </c>
      <c r="D116" s="8" t="s">
        <v>141</v>
      </c>
      <c r="E116" s="19" t="s">
        <v>73</v>
      </c>
      <c r="F116" s="19" t="s">
        <v>73</v>
      </c>
      <c r="G116" s="19" t="s">
        <v>142</v>
      </c>
      <c r="H116" s="19">
        <v>5</v>
      </c>
      <c r="I116" s="19">
        <v>2024</v>
      </c>
      <c r="J116" s="19" t="s">
        <v>66</v>
      </c>
      <c r="K116" s="19" t="s">
        <v>67</v>
      </c>
      <c r="L116" s="19" t="s">
        <v>47</v>
      </c>
      <c r="M116" s="19" t="s">
        <v>106</v>
      </c>
      <c r="N116" s="19" t="s">
        <v>144</v>
      </c>
      <c r="O116" s="19" t="s">
        <v>145</v>
      </c>
      <c r="P116" s="19" t="s">
        <v>51</v>
      </c>
      <c r="Q116" s="9" t="s">
        <v>146</v>
      </c>
      <c r="R116" s="20">
        <v>363.8066</v>
      </c>
      <c r="S116" s="20">
        <v>0.5</v>
      </c>
      <c r="T116" s="20">
        <v>361.98469999999998</v>
      </c>
      <c r="U116" s="20">
        <v>40</v>
      </c>
      <c r="V116" s="21">
        <f>_xlfn.XLOOKUP(D116,'[1]Gen. Real'!$A:$A,'[1]Gen. Real'!$C:$C,"-",0)</f>
        <v>916.54489000000024</v>
      </c>
      <c r="W116" s="22"/>
      <c r="X116" s="22" t="str">
        <f>_xlfn.XLOOKUP(D116,[1]Vertimiento!$A:$A,[1]Vertimiento!$E:$E,"-",0)</f>
        <v>-</v>
      </c>
      <c r="Y116" s="23" t="str">
        <f t="shared" si="4"/>
        <v>-</v>
      </c>
      <c r="Z116" s="19" t="str">
        <f>_xlfn.XLOOKUP(D116,[1]Cmg!$I$4:$I$85,[1]Cmg!$M$4:$M$85,"----",0,1)</f>
        <v>----</v>
      </c>
      <c r="AA116" s="19" t="str">
        <f>_xlfn.XLOOKUP(D116,[1]Cmg!$A$4:$A$89,[1]Cmg!$B$4:$B$89,"----",0,1)</f>
        <v>----</v>
      </c>
      <c r="AB116" s="19" t="str">
        <f>_xlfn.XLOOKUP(D116,[1]Cmg!$E$4:$E$89,[1]Cmg!$F$4:$F$89,"----",0,1)</f>
        <v>----</v>
      </c>
      <c r="AC116" s="19" t="str">
        <f>_xlfn.XLOOKUP(D116,[1]Cmg!$O$4:$O$89,[1]Cmg!$P$4:$P$89,"----",0,1)</f>
        <v>----</v>
      </c>
      <c r="AD116" s="24" t="str">
        <f>_xlfn.XLOOKUP(D116,[1]Cmg!$S$4:$S$89,[1]Cmg!$U$4:$U$89,"----",0,1)</f>
        <v>----</v>
      </c>
      <c r="AG116" s="25">
        <f>IFERROR(SUMIFS('[1]BD Unidades'!$AH:$AH,'[1]BD Unidades'!$A:$A,'BD Centrales 2023'!$A116),"-")</f>
        <v>0</v>
      </c>
      <c r="AH116" s="25">
        <f>SUMIFS('[1]BD Unidades'!$AJ$3:$AJ$1424,'[1]BD Unidades'!$A$3:$A$1424,$A116)</f>
        <v>0</v>
      </c>
      <c r="AI116" s="25">
        <f>SUMIFS('[1]BD Unidades'!$AL$3:$AL$1424,'[1]BD Unidades'!$A$3:$A$1424,$A116)</f>
        <v>8564.3638680551685</v>
      </c>
      <c r="AJ116" s="26">
        <f t="shared" si="5"/>
        <v>1</v>
      </c>
      <c r="AK116" s="27">
        <f>IFERROR(SUMIFS('[1]BD Unidades'!$AO$3:$AO$1424,'[1]BD Unidades'!$A$3:$A$1424,$A116),"-")</f>
        <v>0</v>
      </c>
      <c r="AL116" s="27">
        <f>IFERROR(SUMIFS('[1]BD Unidades'!$AQ$3:$AQ$1424,'[1]BD Unidades'!$A$3:$A$1424,$A116),"-")</f>
        <v>0</v>
      </c>
      <c r="AM116" s="27">
        <f>IFERROR(SUMIFS('[1]BD Unidades'!$AS$3:$AS$1424,'[1]BD Unidades'!$A$3:$A$1424,$A116),"-")</f>
        <v>0</v>
      </c>
      <c r="AN116" s="27">
        <f>IFERROR(SUMIFS('[1]BD Unidades'!$AU$3:$AU$1424,'[1]BD Unidades'!$A$3:$A$1424,$A116),"-")</f>
        <v>0</v>
      </c>
      <c r="AO116" s="27"/>
      <c r="AP116" s="27"/>
      <c r="AQ116" s="25">
        <f>IFERROR(SUMIFS('[1]BD Unidades'!$AZ$3:$AZ$1424,'[1]BD Unidades'!$A$3:$A$1424,$A116),"-")</f>
        <v>0</v>
      </c>
      <c r="AR116" s="25">
        <f>IFERROR(SUMIFS('[1]BD Unidades'!$BA$3:$BA$1424,'[1]BD Unidades'!$A$3:$A$1424,$A116),"-")</f>
        <v>377.37644418790779</v>
      </c>
      <c r="AS116" s="28">
        <f>SUMIFS('[1]BD Unidades'!$BC$3:$BC$1424,'[1]BD Unidades'!$A$3:$A$1424,$A116)</f>
        <v>0</v>
      </c>
      <c r="AT116" s="28">
        <f>SUMIFS('[1]BD Unidades'!$BE$3:$BE$1424,'[1]BD Unidades'!$A$3:$A$1424,$A116)</f>
        <v>0</v>
      </c>
      <c r="AU116" s="29">
        <f t="shared" si="6"/>
        <v>0</v>
      </c>
      <c r="AV116" s="30">
        <f t="shared" si="7"/>
        <v>5.0000000000000001E-3</v>
      </c>
      <c r="AW116" s="25">
        <f>IFERROR(SUMIFS('[1]BD Unidades'!$BI$3:$BI$1424,'[1]BD Unidades'!$A$3:$A$1424,$A116),"-")</f>
        <v>0</v>
      </c>
      <c r="AX116" s="25">
        <f>IFERROR(SUMIFS('[1]BD Unidades'!$BJ$3:$BJ$1424,'[1]BD Unidades'!$A$3:$A$1424,$A116),"-")</f>
        <v>0</v>
      </c>
    </row>
    <row r="117" spans="1:50" ht="14.4" x14ac:dyDescent="0.3">
      <c r="A117" s="7">
        <v>131</v>
      </c>
      <c r="B117" s="7" t="s">
        <v>2788</v>
      </c>
      <c r="D117" s="8" t="s">
        <v>2789</v>
      </c>
      <c r="E117" s="19" t="s">
        <v>73</v>
      </c>
      <c r="F117" s="19" t="s">
        <v>73</v>
      </c>
      <c r="G117" s="19" t="s">
        <v>2790</v>
      </c>
      <c r="H117" s="19">
        <v>3</v>
      </c>
      <c r="I117" s="19">
        <v>2024</v>
      </c>
      <c r="J117" s="19" t="s">
        <v>66</v>
      </c>
      <c r="K117" s="19" t="s">
        <v>105</v>
      </c>
      <c r="L117" s="19" t="s">
        <v>47</v>
      </c>
      <c r="M117" s="19" t="s">
        <v>106</v>
      </c>
      <c r="N117" s="19" t="s">
        <v>243</v>
      </c>
      <c r="O117" s="19" t="s">
        <v>244</v>
      </c>
      <c r="P117" s="19" t="s">
        <v>51</v>
      </c>
      <c r="Q117" s="9" t="s">
        <v>151</v>
      </c>
      <c r="R117" s="20">
        <v>83.107799999999997</v>
      </c>
      <c r="S117" s="20">
        <v>0.57899999999999996</v>
      </c>
      <c r="T117" s="20">
        <v>82.626099999999994</v>
      </c>
      <c r="U117" s="20">
        <v>0</v>
      </c>
      <c r="V117" s="21">
        <f>_xlfn.XLOOKUP(D117,'[1]Gen. Real'!$A:$A,'[1]Gen. Real'!$C:$C,"-",0)</f>
        <v>354.1986799999998</v>
      </c>
      <c r="W117" s="22"/>
      <c r="X117" s="22" t="str">
        <f>_xlfn.XLOOKUP(D117,[1]Vertimiento!$A:$A,[1]Vertimiento!$E:$E,"-",0)</f>
        <v>-</v>
      </c>
      <c r="Y117" s="23" t="str">
        <f t="shared" si="4"/>
        <v>-</v>
      </c>
      <c r="Z117" s="19" t="str">
        <f>_xlfn.XLOOKUP(D117,[1]Cmg!$I$4:$I$85,[1]Cmg!$M$4:$M$85,"----",0,1)</f>
        <v>----</v>
      </c>
      <c r="AA117" s="19" t="str">
        <f>_xlfn.XLOOKUP(D117,[1]Cmg!$A$4:$A$89,[1]Cmg!$B$4:$B$89,"----",0,1)</f>
        <v>----</v>
      </c>
      <c r="AB117" s="19" t="str">
        <f>_xlfn.XLOOKUP(D117,[1]Cmg!$E$4:$E$89,[1]Cmg!$F$4:$F$89,"----",0,1)</f>
        <v>----</v>
      </c>
      <c r="AC117" s="19" t="str">
        <f>_xlfn.XLOOKUP(D117,[1]Cmg!$O$4:$O$89,[1]Cmg!$P$4:$P$89,"----",0,1)</f>
        <v>----</v>
      </c>
      <c r="AD117" s="24" t="str">
        <f>_xlfn.XLOOKUP(D117,[1]Cmg!$S$4:$S$89,[1]Cmg!$U$4:$U$89,"----",0,1)</f>
        <v>----</v>
      </c>
      <c r="AG117" s="25">
        <f>IFERROR(SUMIFS('[1]BD Unidades'!$AH:$AH,'[1]BD Unidades'!$A:$A,'BD Centrales 2023'!$A117),"-")</f>
        <v>0</v>
      </c>
      <c r="AH117" s="25">
        <f>SUMIFS('[1]BD Unidades'!$AJ$3:$AJ$1424,'[1]BD Unidades'!$A$3:$A$1424,$A117)</f>
        <v>0</v>
      </c>
      <c r="AI117" s="25">
        <f>SUMIFS('[1]BD Unidades'!$AL$3:$AL$1424,'[1]BD Unidades'!$A$3:$A$1424,$A117)</f>
        <v>8327.5422815106831</v>
      </c>
      <c r="AJ117" s="26">
        <f t="shared" si="5"/>
        <v>1</v>
      </c>
      <c r="AK117" s="27">
        <f>IFERROR(SUMIFS('[1]BD Unidades'!$AO$3:$AO$1424,'[1]BD Unidades'!$A$3:$A$1424,$A117),"-")</f>
        <v>0</v>
      </c>
      <c r="AL117" s="27">
        <f>IFERROR(SUMIFS('[1]BD Unidades'!$AQ$3:$AQ$1424,'[1]BD Unidades'!$A$3:$A$1424,$A117),"-")</f>
        <v>0</v>
      </c>
      <c r="AM117" s="27">
        <f>IFERROR(SUMIFS('[1]BD Unidades'!$AS$3:$AS$1424,'[1]BD Unidades'!$A$3:$A$1424,$A117),"-")</f>
        <v>0</v>
      </c>
      <c r="AN117" s="27">
        <f>IFERROR(SUMIFS('[1]BD Unidades'!$AU$3:$AU$1424,'[1]BD Unidades'!$A$3:$A$1424,$A117),"-")</f>
        <v>0</v>
      </c>
      <c r="AO117" s="27"/>
      <c r="AP117" s="27"/>
      <c r="AQ117" s="25">
        <f>IFERROR(SUMIFS('[1]BD Unidades'!$AZ$3:$AZ$1424,'[1]BD Unidades'!$A$3:$A$1424,$A117),"-")</f>
        <v>0</v>
      </c>
      <c r="AR117" s="25">
        <f>IFERROR(SUMIFS('[1]BD Unidades'!$BA$3:$BA$1424,'[1]BD Unidades'!$A$3:$A$1424,$A117),"-")</f>
        <v>82.956882029458001</v>
      </c>
      <c r="AS117" s="28">
        <f>SUMIFS('[1]BD Unidades'!$BC$3:$BC$1424,'[1]BD Unidades'!$A$3:$A$1424,$A117)</f>
        <v>0</v>
      </c>
      <c r="AT117" s="28">
        <f>SUMIFS('[1]BD Unidades'!$BE$3:$BE$1424,'[1]BD Unidades'!$A$3:$A$1424,$A117)</f>
        <v>0</v>
      </c>
      <c r="AU117" s="29">
        <f t="shared" si="6"/>
        <v>0</v>
      </c>
      <c r="AV117" s="30">
        <f t="shared" si="7"/>
        <v>5.79E-3</v>
      </c>
      <c r="AW117" s="25">
        <f>IFERROR(SUMIFS('[1]BD Unidades'!$BI$3:$BI$1424,'[1]BD Unidades'!$A$3:$A$1424,$A117),"-")</f>
        <v>0</v>
      </c>
      <c r="AX117" s="25">
        <f>IFERROR(SUMIFS('[1]BD Unidades'!$BJ$3:$BJ$1424,'[1]BD Unidades'!$A$3:$A$1424,$A117),"-")</f>
        <v>0</v>
      </c>
    </row>
    <row r="118" spans="1:50" ht="14.4" x14ac:dyDescent="0.3">
      <c r="A118" s="7">
        <v>132</v>
      </c>
      <c r="B118" s="7" t="s">
        <v>2791</v>
      </c>
      <c r="D118" s="8" t="s">
        <v>2792</v>
      </c>
      <c r="E118" s="19" t="s">
        <v>73</v>
      </c>
      <c r="F118" s="19" t="s">
        <v>73</v>
      </c>
      <c r="G118" s="19" t="s">
        <v>2790</v>
      </c>
      <c r="H118" s="19">
        <v>1</v>
      </c>
      <c r="I118" s="19">
        <v>2024</v>
      </c>
      <c r="J118" s="19" t="s">
        <v>66</v>
      </c>
      <c r="K118" s="19" t="s">
        <v>177</v>
      </c>
      <c r="L118" s="19" t="s">
        <v>47</v>
      </c>
      <c r="M118" s="19" t="s">
        <v>106</v>
      </c>
      <c r="N118" s="19" t="s">
        <v>243</v>
      </c>
      <c r="O118" s="19" t="s">
        <v>244</v>
      </c>
      <c r="P118" s="19" t="s">
        <v>51</v>
      </c>
      <c r="Q118" s="9" t="s">
        <v>2793</v>
      </c>
      <c r="R118" s="20">
        <v>11.311500000000001</v>
      </c>
      <c r="S118" s="20">
        <v>0.79</v>
      </c>
      <c r="T118" s="20">
        <v>11.222099999999999</v>
      </c>
      <c r="U118" s="20">
        <v>5</v>
      </c>
      <c r="V118" s="21">
        <f>_xlfn.XLOOKUP(D118,'[1]Gen. Real'!$A:$A,'[1]Gen. Real'!$C:$C,"-",0)</f>
        <v>40.728550000000034</v>
      </c>
      <c r="W118" s="22"/>
      <c r="X118" s="22" t="str">
        <f>_xlfn.XLOOKUP(D118,[1]Vertimiento!$A:$A,[1]Vertimiento!$E:$E,"-",0)</f>
        <v>-</v>
      </c>
      <c r="Y118" s="23" t="str">
        <f t="shared" si="4"/>
        <v>-</v>
      </c>
      <c r="Z118" s="19" t="str">
        <f>_xlfn.XLOOKUP(D118,[1]Cmg!$I$4:$I$85,[1]Cmg!$M$4:$M$85,"----",0,1)</f>
        <v>----</v>
      </c>
      <c r="AA118" s="19" t="str">
        <f>_xlfn.XLOOKUP(D118,[1]Cmg!$A$4:$A$89,[1]Cmg!$B$4:$B$89,"----",0,1)</f>
        <v>----</v>
      </c>
      <c r="AB118" s="19" t="str">
        <f>_xlfn.XLOOKUP(D118,[1]Cmg!$E$4:$E$89,[1]Cmg!$F$4:$F$89,"----",0,1)</f>
        <v>----</v>
      </c>
      <c r="AC118" s="19" t="str">
        <f>_xlfn.XLOOKUP(D118,[1]Cmg!$O$4:$O$89,[1]Cmg!$P$4:$P$89,"----",0,1)</f>
        <v>----</v>
      </c>
      <c r="AD118" s="24" t="str">
        <f>_xlfn.XLOOKUP(D118,[1]Cmg!$S$4:$S$89,[1]Cmg!$U$4:$U$89,"----",0,1)</f>
        <v>----</v>
      </c>
      <c r="AG118" s="25">
        <f>IFERROR(SUMIFS('[1]BD Unidades'!$AH:$AH,'[1]BD Unidades'!$A:$A,'BD Centrales 2023'!$A118),"-")</f>
        <v>0</v>
      </c>
      <c r="AH118" s="25">
        <f>SUMIFS('[1]BD Unidades'!$AJ$3:$AJ$1424,'[1]BD Unidades'!$A$3:$A$1424,$A118)</f>
        <v>48.016666666666694</v>
      </c>
      <c r="AI118" s="25">
        <f>SUMIFS('[1]BD Unidades'!$AL$3:$AL$1424,'[1]BD Unidades'!$A$3:$A$1424,$A118)</f>
        <v>6481.4833333333308</v>
      </c>
      <c r="AJ118" s="26">
        <f t="shared" si="5"/>
        <v>0.99264619547183297</v>
      </c>
      <c r="AK118" s="27">
        <f>IFERROR(SUMIFS('[1]BD Unidades'!$AO$3:$AO$1424,'[1]BD Unidades'!$A$3:$A$1424,$A118),"-")</f>
        <v>0</v>
      </c>
      <c r="AL118" s="27">
        <f>IFERROR(SUMIFS('[1]BD Unidades'!$AQ$3:$AQ$1424,'[1]BD Unidades'!$A$3:$A$1424,$A118),"-")</f>
        <v>0</v>
      </c>
      <c r="AM118" s="27">
        <f>IFERROR(SUMIFS('[1]BD Unidades'!$AS$3:$AS$1424,'[1]BD Unidades'!$A$3:$A$1424,$A118),"-")</f>
        <v>0</v>
      </c>
      <c r="AN118" s="27">
        <f>IFERROR(SUMIFS('[1]BD Unidades'!$AU$3:$AU$1424,'[1]BD Unidades'!$A$3:$A$1424,$A118),"-")</f>
        <v>0</v>
      </c>
      <c r="AO118" s="27"/>
      <c r="AP118" s="27"/>
      <c r="AQ118" s="25">
        <f>IFERROR(SUMIFS('[1]BD Unidades'!$AZ$3:$AZ$1424,'[1]BD Unidades'!$A$3:$A$1424,$A118),"-")</f>
        <v>0</v>
      </c>
      <c r="AR118" s="25">
        <f>IFERROR(SUMIFS('[1]BD Unidades'!$BA$3:$BA$1424,'[1]BD Unidades'!$A$3:$A$1424,$A118),"-")</f>
        <v>11.200715035607599</v>
      </c>
      <c r="AS118" s="28">
        <f>SUMIFS('[1]BD Unidades'!$BC$3:$BC$1424,'[1]BD Unidades'!$A$3:$A$1424,$A118)</f>
        <v>0</v>
      </c>
      <c r="AT118" s="28">
        <f>SUMIFS('[1]BD Unidades'!$BE$3:$BE$1424,'[1]BD Unidades'!$A$3:$A$1424,$A118)</f>
        <v>0</v>
      </c>
      <c r="AU118" s="29">
        <f t="shared" si="6"/>
        <v>0</v>
      </c>
      <c r="AV118" s="30">
        <f t="shared" si="7"/>
        <v>7.9000000000000008E-3</v>
      </c>
      <c r="AW118" s="25">
        <f>IFERROR(SUMIFS('[1]BD Unidades'!$BI$3:$BI$1424,'[1]BD Unidades'!$A$3:$A$1424,$A118),"-")</f>
        <v>0</v>
      </c>
      <c r="AX118" s="25">
        <f>IFERROR(SUMIFS('[1]BD Unidades'!$BJ$3:$BJ$1424,'[1]BD Unidades'!$A$3:$A$1424,$A118),"-")</f>
        <v>0</v>
      </c>
    </row>
    <row r="119" spans="1:50" ht="14.4" x14ac:dyDescent="0.3">
      <c r="A119" s="7">
        <v>134</v>
      </c>
      <c r="B119" s="7" t="s">
        <v>529</v>
      </c>
      <c r="D119" s="8" t="s">
        <v>530</v>
      </c>
      <c r="E119" s="19" t="s">
        <v>73</v>
      </c>
      <c r="F119" s="19" t="s">
        <v>73</v>
      </c>
      <c r="G119" s="19" t="s">
        <v>531</v>
      </c>
      <c r="H119" s="19">
        <v>1</v>
      </c>
      <c r="I119" s="19">
        <v>2024</v>
      </c>
      <c r="J119" s="19" t="s">
        <v>66</v>
      </c>
      <c r="K119" s="19" t="s">
        <v>177</v>
      </c>
      <c r="L119" s="19" t="s">
        <v>157</v>
      </c>
      <c r="M119" s="19" t="s">
        <v>90</v>
      </c>
      <c r="N119" s="19" t="s">
        <v>91</v>
      </c>
      <c r="O119" s="19" t="s">
        <v>92</v>
      </c>
      <c r="P119" s="19" t="s">
        <v>51</v>
      </c>
      <c r="Q119" s="9" t="s">
        <v>532</v>
      </c>
      <c r="R119" s="20">
        <v>9</v>
      </c>
      <c r="S119" s="20">
        <v>0.17</v>
      </c>
      <c r="T119" s="20">
        <v>8.9847000000000001</v>
      </c>
      <c r="U119" s="20">
        <v>3.25</v>
      </c>
      <c r="V119" s="21">
        <f>_xlfn.XLOOKUP(D119,'[1]Gen. Real'!$A:$A,'[1]Gen. Real'!$C:$C,"-",0)</f>
        <v>49.391539999999985</v>
      </c>
      <c r="W119" s="22"/>
      <c r="X119" s="22" t="str">
        <f>_xlfn.XLOOKUP(D119,[1]Vertimiento!$A:$A,[1]Vertimiento!$E:$E,"-",0)</f>
        <v>-</v>
      </c>
      <c r="Y119" s="23" t="str">
        <f t="shared" si="4"/>
        <v>-</v>
      </c>
      <c r="Z119" s="19" t="str">
        <f>_xlfn.XLOOKUP(D119,[1]Cmg!$I$4:$I$85,[1]Cmg!$M$4:$M$85,"----",0,1)</f>
        <v>----</v>
      </c>
      <c r="AA119" s="19" t="str">
        <f>_xlfn.XLOOKUP(D119,[1]Cmg!$A$4:$A$89,[1]Cmg!$B$4:$B$89,"----",0,1)</f>
        <v>----</v>
      </c>
      <c r="AB119" s="19" t="str">
        <f>_xlfn.XLOOKUP(D119,[1]Cmg!$E$4:$E$89,[1]Cmg!$F$4:$F$89,"----",0,1)</f>
        <v>----</v>
      </c>
      <c r="AC119" s="19" t="str">
        <f>_xlfn.XLOOKUP(D119,[1]Cmg!$O$4:$O$89,[1]Cmg!$P$4:$P$89,"----",0,1)</f>
        <v>----</v>
      </c>
      <c r="AD119" s="24" t="str">
        <f>_xlfn.XLOOKUP(D119,[1]Cmg!$S$4:$S$89,[1]Cmg!$U$4:$U$89,"----",0,1)</f>
        <v>----</v>
      </c>
      <c r="AG119" s="25">
        <f>IFERROR(SUMIFS('[1]BD Unidades'!$AH:$AH,'[1]BD Unidades'!$A:$A,'BD Centrales 2023'!$A119),"-")</f>
        <v>0</v>
      </c>
      <c r="AH119" s="25">
        <f>SUMIFS('[1]BD Unidades'!$AJ$3:$AJ$1424,'[1]BD Unidades'!$A$3:$A$1424,$A119)</f>
        <v>8557.65</v>
      </c>
      <c r="AI119" s="25">
        <f>SUMIFS('[1]BD Unidades'!$AL$3:$AL$1424,'[1]BD Unidades'!$A$3:$A$1424,$A119)</f>
        <v>47</v>
      </c>
      <c r="AJ119" s="26">
        <f t="shared" si="5"/>
        <v>5.4621629002922839E-3</v>
      </c>
      <c r="AK119" s="27">
        <f>IFERROR(SUMIFS('[1]BD Unidades'!$AO$3:$AO$1424,'[1]BD Unidades'!$A$3:$A$1424,$A119),"-")</f>
        <v>0</v>
      </c>
      <c r="AL119" s="27">
        <f>IFERROR(SUMIFS('[1]BD Unidades'!$AQ$3:$AQ$1424,'[1]BD Unidades'!$A$3:$A$1424,$A119),"-")</f>
        <v>0</v>
      </c>
      <c r="AM119" s="27">
        <f>IFERROR(SUMIFS('[1]BD Unidades'!$AS$3:$AS$1424,'[1]BD Unidades'!$A$3:$A$1424,$A119),"-")</f>
        <v>0</v>
      </c>
      <c r="AN119" s="27">
        <f>IFERROR(SUMIFS('[1]BD Unidades'!$AU$3:$AU$1424,'[1]BD Unidades'!$A$3:$A$1424,$A119),"-")</f>
        <v>0</v>
      </c>
      <c r="AO119" s="27"/>
      <c r="AP119" s="27"/>
      <c r="AQ119" s="25">
        <f>IFERROR(SUMIFS('[1]BD Unidades'!$AZ$3:$AZ$1424,'[1]BD Unidades'!$A$3:$A$1424,$A119),"-")</f>
        <v>0</v>
      </c>
      <c r="AR119" s="25">
        <f>IFERROR(SUMIFS('[1]BD Unidades'!$BA$3:$BA$1424,'[1]BD Unidades'!$A$3:$A$1424,$A119),"-")</f>
        <v>8.9551114804204701</v>
      </c>
      <c r="AS119" s="28">
        <f>SUMIFS('[1]BD Unidades'!$BC$3:$BC$1424,'[1]BD Unidades'!$A$3:$A$1424,$A119)</f>
        <v>0</v>
      </c>
      <c r="AT119" s="28">
        <f>SUMIFS('[1]BD Unidades'!$BE$3:$BE$1424,'[1]BD Unidades'!$A$3:$A$1424,$A119)</f>
        <v>0</v>
      </c>
      <c r="AU119" s="29">
        <f t="shared" si="6"/>
        <v>0</v>
      </c>
      <c r="AV119" s="30">
        <f t="shared" si="7"/>
        <v>1.7000000000000001E-3</v>
      </c>
      <c r="AW119" s="25">
        <f>IFERROR(SUMIFS('[1]BD Unidades'!$BI$3:$BI$1424,'[1]BD Unidades'!$A$3:$A$1424,$A119),"-")</f>
        <v>0</v>
      </c>
      <c r="AX119" s="25">
        <f>IFERROR(SUMIFS('[1]BD Unidades'!$BJ$3:$BJ$1424,'[1]BD Unidades'!$A$3:$A$1424,$A119),"-")</f>
        <v>0</v>
      </c>
    </row>
    <row r="120" spans="1:50" ht="14.4" x14ac:dyDescent="0.3">
      <c r="A120" s="7">
        <v>135</v>
      </c>
      <c r="B120" s="7" t="s">
        <v>383</v>
      </c>
      <c r="D120" s="8" t="s">
        <v>384</v>
      </c>
      <c r="E120" s="19" t="s">
        <v>385</v>
      </c>
      <c r="F120" s="19" t="s">
        <v>386</v>
      </c>
      <c r="G120" s="19" t="s">
        <v>387</v>
      </c>
      <c r="H120" s="19">
        <v>2</v>
      </c>
      <c r="I120" s="19">
        <v>2024</v>
      </c>
      <c r="J120" s="19" t="s">
        <v>66</v>
      </c>
      <c r="K120" s="19" t="s">
        <v>177</v>
      </c>
      <c r="L120" s="19" t="s">
        <v>47</v>
      </c>
      <c r="M120" s="19" t="s">
        <v>164</v>
      </c>
      <c r="N120" s="19" t="s">
        <v>165</v>
      </c>
      <c r="O120" s="19" t="s">
        <v>166</v>
      </c>
      <c r="P120" s="19" t="s">
        <v>51</v>
      </c>
      <c r="Q120" s="9" t="s">
        <v>389</v>
      </c>
      <c r="R120" s="20">
        <v>12</v>
      </c>
      <c r="S120" s="20">
        <v>1.3069999999999999</v>
      </c>
      <c r="T120" s="20">
        <v>11.8432</v>
      </c>
      <c r="U120" s="20">
        <v>0</v>
      </c>
      <c r="V120" s="21">
        <f>_xlfn.XLOOKUP(D120,'[1]Gen. Real'!$A:$A,'[1]Gen. Real'!$C:$C,"-",0)</f>
        <v>51.120250000000027</v>
      </c>
      <c r="W120" s="22"/>
      <c r="X120" s="22" t="str">
        <f>_xlfn.XLOOKUP(D120,[1]Vertimiento!$A:$A,[1]Vertimiento!$E:$E,"-",0)</f>
        <v>-</v>
      </c>
      <c r="Y120" s="23" t="str">
        <f t="shared" si="4"/>
        <v>-</v>
      </c>
      <c r="Z120" s="19" t="str">
        <f>_xlfn.XLOOKUP(D120,[1]Cmg!$I$4:$I$85,[1]Cmg!$M$4:$M$85,"----",0,1)</f>
        <v>----</v>
      </c>
      <c r="AA120" s="19" t="str">
        <f>_xlfn.XLOOKUP(D120,[1]Cmg!$A$4:$A$89,[1]Cmg!$B$4:$B$89,"----",0,1)</f>
        <v>----</v>
      </c>
      <c r="AB120" s="19" t="str">
        <f>_xlfn.XLOOKUP(D120,[1]Cmg!$E$4:$E$89,[1]Cmg!$F$4:$F$89,"----",0,1)</f>
        <v>----</v>
      </c>
      <c r="AC120" s="19" t="str">
        <f>_xlfn.XLOOKUP(D120,[1]Cmg!$O$4:$O$89,[1]Cmg!$P$4:$P$89,"----",0,1)</f>
        <v>----</v>
      </c>
      <c r="AD120" s="24" t="str">
        <f>_xlfn.XLOOKUP(D120,[1]Cmg!$S$4:$S$89,[1]Cmg!$U$4:$U$89,"----",0,1)</f>
        <v>----</v>
      </c>
      <c r="AG120" s="25">
        <f>IFERROR(SUMIFS('[1]BD Unidades'!$AH:$AH,'[1]BD Unidades'!$A:$A,'BD Centrales 2023'!$A120),"-")</f>
        <v>0</v>
      </c>
      <c r="AH120" s="25">
        <f>SUMIFS('[1]BD Unidades'!$AJ$3:$AJ$1424,'[1]BD Unidades'!$A$3:$A$1424,$A120)</f>
        <v>9685.0638888888916</v>
      </c>
      <c r="AI120" s="25">
        <f>SUMIFS('[1]BD Unidades'!$AL$3:$AL$1424,'[1]BD Unidades'!$A$3:$A$1424,$A120)</f>
        <v>112.56388888888884</v>
      </c>
      <c r="AJ120" s="26">
        <f t="shared" si="5"/>
        <v>1.1488892152465471E-2</v>
      </c>
      <c r="AK120" s="27">
        <f>IFERROR(SUMIFS('[1]BD Unidades'!$AO$3:$AO$1424,'[1]BD Unidades'!$A$3:$A$1424,$A120),"-")</f>
        <v>0</v>
      </c>
      <c r="AL120" s="27">
        <f>IFERROR(SUMIFS('[1]BD Unidades'!$AQ$3:$AQ$1424,'[1]BD Unidades'!$A$3:$A$1424,$A120),"-")</f>
        <v>0</v>
      </c>
      <c r="AM120" s="27">
        <f>IFERROR(SUMIFS('[1]BD Unidades'!$AS$3:$AS$1424,'[1]BD Unidades'!$A$3:$A$1424,$A120),"-")</f>
        <v>0</v>
      </c>
      <c r="AN120" s="27">
        <f>IFERROR(SUMIFS('[1]BD Unidades'!$AU$3:$AU$1424,'[1]BD Unidades'!$A$3:$A$1424,$A120),"-")</f>
        <v>0</v>
      </c>
      <c r="AO120" s="27"/>
      <c r="AP120" s="27"/>
      <c r="AQ120" s="25">
        <f>IFERROR(SUMIFS('[1]BD Unidades'!$AZ$3:$AZ$1424,'[1]BD Unidades'!$A$3:$A$1424,$A120),"-")</f>
        <v>0</v>
      </c>
      <c r="AR120" s="25">
        <f>IFERROR(SUMIFS('[1]BD Unidades'!$BA$3:$BA$1424,'[1]BD Unidades'!$A$3:$A$1424,$A120),"-")</f>
        <v>13.938401345562401</v>
      </c>
      <c r="AS120" s="28">
        <f>SUMIFS('[1]BD Unidades'!$BC$3:$BC$1424,'[1]BD Unidades'!$A$3:$A$1424,$A120)</f>
        <v>0</v>
      </c>
      <c r="AT120" s="28">
        <f>SUMIFS('[1]BD Unidades'!$BE$3:$BE$1424,'[1]BD Unidades'!$A$3:$A$1424,$A120)</f>
        <v>0</v>
      </c>
      <c r="AU120" s="29">
        <f t="shared" si="6"/>
        <v>0</v>
      </c>
      <c r="AV120" s="30">
        <f t="shared" si="7"/>
        <v>1.307E-2</v>
      </c>
      <c r="AW120" s="25">
        <f>IFERROR(SUMIFS('[1]BD Unidades'!$BI$3:$BI$1424,'[1]BD Unidades'!$A$3:$A$1424,$A120),"-")</f>
        <v>0</v>
      </c>
      <c r="AX120" s="25">
        <f>IFERROR(SUMIFS('[1]BD Unidades'!$BJ$3:$BJ$1424,'[1]BD Unidades'!$A$3:$A$1424,$A120),"-")</f>
        <v>0</v>
      </c>
    </row>
    <row r="121" spans="1:50" ht="14.4" x14ac:dyDescent="0.3">
      <c r="A121" s="7">
        <v>157</v>
      </c>
      <c r="B121" s="7" t="s">
        <v>186</v>
      </c>
      <c r="D121" s="8" t="s">
        <v>187</v>
      </c>
      <c r="E121" s="19" t="s">
        <v>64</v>
      </c>
      <c r="F121" s="19" t="s">
        <v>64</v>
      </c>
      <c r="G121" s="19" t="s">
        <v>188</v>
      </c>
      <c r="H121" s="19">
        <v>1</v>
      </c>
      <c r="I121" s="19">
        <v>2024</v>
      </c>
      <c r="J121" s="19" t="s">
        <v>66</v>
      </c>
      <c r="K121" s="19" t="s">
        <v>105</v>
      </c>
      <c r="L121" s="19" t="s">
        <v>47</v>
      </c>
      <c r="M121" s="19" t="s">
        <v>189</v>
      </c>
      <c r="N121" s="19" t="s">
        <v>190</v>
      </c>
      <c r="O121" s="19" t="s">
        <v>190</v>
      </c>
      <c r="P121" s="19" t="s">
        <v>51</v>
      </c>
      <c r="Q121" s="9" t="s">
        <v>191</v>
      </c>
      <c r="R121" s="20">
        <v>53</v>
      </c>
      <c r="S121" s="20">
        <v>0.25</v>
      </c>
      <c r="T121" s="20">
        <v>52.8675</v>
      </c>
      <c r="U121" s="20">
        <v>0</v>
      </c>
      <c r="V121" s="21">
        <f>_xlfn.XLOOKUP(D121,'[1]Gen. Real'!$A:$A,'[1]Gen. Real'!$C:$C,"-",0)</f>
        <v>168.73519999999994</v>
      </c>
      <c r="W121" s="22"/>
      <c r="X121" s="22" t="str">
        <f>_xlfn.XLOOKUP(D121,[1]Vertimiento!$A:$A,[1]Vertimiento!$E:$E,"-",0)</f>
        <v>-</v>
      </c>
      <c r="Y121" s="23" t="str">
        <f t="shared" si="4"/>
        <v>-</v>
      </c>
      <c r="Z121" s="19" t="str">
        <f>_xlfn.XLOOKUP(D121,[1]Cmg!$I$4:$I$85,[1]Cmg!$M$4:$M$85,"----",0,1)</f>
        <v>----</v>
      </c>
      <c r="AA121" s="19" t="str">
        <f>_xlfn.XLOOKUP(D121,[1]Cmg!$A$4:$A$89,[1]Cmg!$B$4:$B$89,"----",0,1)</f>
        <v>----</v>
      </c>
      <c r="AB121" s="19" t="str">
        <f>_xlfn.XLOOKUP(D121,[1]Cmg!$E$4:$E$89,[1]Cmg!$F$4:$F$89,"----",0,1)</f>
        <v>----</v>
      </c>
      <c r="AC121" s="19" t="str">
        <f>_xlfn.XLOOKUP(D121,[1]Cmg!$O$4:$O$89,[1]Cmg!$P$4:$P$89,"----",0,1)</f>
        <v>----</v>
      </c>
      <c r="AD121" s="24" t="str">
        <f>_xlfn.XLOOKUP(D121,[1]Cmg!$S$4:$S$89,[1]Cmg!$U$4:$U$89,"----",0,1)</f>
        <v>----</v>
      </c>
      <c r="AG121" s="25">
        <f>IFERROR(SUMIFS('[1]BD Unidades'!$AH:$AH,'[1]BD Unidades'!$A:$A,'BD Centrales 2023'!$A121),"-")</f>
        <v>0</v>
      </c>
      <c r="AH121" s="25">
        <f>SUMIFS('[1]BD Unidades'!$AJ$3:$AJ$1424,'[1]BD Unidades'!$A$3:$A$1424,$A121)</f>
        <v>1367.4666666666701</v>
      </c>
      <c r="AI121" s="25">
        <f>SUMIFS('[1]BD Unidades'!$AL$3:$AL$1424,'[1]BD Unidades'!$A$3:$A$1424,$A121)</f>
        <v>6668.8166666666702</v>
      </c>
      <c r="AJ121" s="26">
        <f t="shared" si="5"/>
        <v>0.82983842033112298</v>
      </c>
      <c r="AK121" s="27">
        <f>IFERROR(SUMIFS('[1]BD Unidades'!$AO$3:$AO$1424,'[1]BD Unidades'!$A$3:$A$1424,$A121),"-")</f>
        <v>0</v>
      </c>
      <c r="AL121" s="27">
        <f>IFERROR(SUMIFS('[1]BD Unidades'!$AQ$3:$AQ$1424,'[1]BD Unidades'!$A$3:$A$1424,$A121),"-")</f>
        <v>0</v>
      </c>
      <c r="AM121" s="27">
        <f>IFERROR(SUMIFS('[1]BD Unidades'!$AS$3:$AS$1424,'[1]BD Unidades'!$A$3:$A$1424,$A121),"-")</f>
        <v>0</v>
      </c>
      <c r="AN121" s="27">
        <f>IFERROR(SUMIFS('[1]BD Unidades'!$AU$3:$AU$1424,'[1]BD Unidades'!$A$3:$A$1424,$A121),"-")</f>
        <v>0</v>
      </c>
      <c r="AO121" s="27"/>
      <c r="AP121" s="27"/>
      <c r="AQ121" s="25">
        <f>IFERROR(SUMIFS('[1]BD Unidades'!$AZ$3:$AZ$1424,'[1]BD Unidades'!$A$3:$A$1424,$A121),"-")</f>
        <v>0</v>
      </c>
      <c r="AR121" s="25">
        <f>IFERROR(SUMIFS('[1]BD Unidades'!$BA$3:$BA$1424,'[1]BD Unidades'!$A$3:$A$1424,$A121),"-")</f>
        <v>52.9352841383973</v>
      </c>
      <c r="AS121" s="28">
        <f>SUMIFS('[1]BD Unidades'!$BC$3:$BC$1424,'[1]BD Unidades'!$A$3:$A$1424,$A121)</f>
        <v>0</v>
      </c>
      <c r="AT121" s="28">
        <f>SUMIFS('[1]BD Unidades'!$BE$3:$BE$1424,'[1]BD Unidades'!$A$3:$A$1424,$A121)</f>
        <v>0</v>
      </c>
      <c r="AU121" s="29">
        <f t="shared" si="6"/>
        <v>0</v>
      </c>
      <c r="AV121" s="30">
        <f t="shared" si="7"/>
        <v>2.5000000000000001E-3</v>
      </c>
      <c r="AW121" s="25">
        <f>IFERROR(SUMIFS('[1]BD Unidades'!$BI$3:$BI$1424,'[1]BD Unidades'!$A$3:$A$1424,$A121),"-")</f>
        <v>0</v>
      </c>
      <c r="AX121" s="25">
        <f>IFERROR(SUMIFS('[1]BD Unidades'!$BJ$3:$BJ$1424,'[1]BD Unidades'!$A$3:$A$1424,$A121),"-")</f>
        <v>0</v>
      </c>
    </row>
    <row r="122" spans="1:50" ht="14.4" x14ac:dyDescent="0.3">
      <c r="A122" s="7">
        <v>158</v>
      </c>
      <c r="B122" s="7" t="s">
        <v>409</v>
      </c>
      <c r="D122" s="8" t="s">
        <v>410</v>
      </c>
      <c r="E122" s="19" t="s">
        <v>64</v>
      </c>
      <c r="F122" s="19" t="s">
        <v>64</v>
      </c>
      <c r="G122" s="19" t="s">
        <v>188</v>
      </c>
      <c r="H122" s="19">
        <v>1</v>
      </c>
      <c r="I122" s="19">
        <v>2024</v>
      </c>
      <c r="J122" s="19" t="s">
        <v>66</v>
      </c>
      <c r="K122" s="19" t="s">
        <v>105</v>
      </c>
      <c r="L122" s="19" t="s">
        <v>47</v>
      </c>
      <c r="M122" s="19" t="s">
        <v>189</v>
      </c>
      <c r="N122" s="19" t="s">
        <v>190</v>
      </c>
      <c r="O122" s="19" t="s">
        <v>190</v>
      </c>
      <c r="P122" s="19" t="s">
        <v>51</v>
      </c>
      <c r="Q122" s="9" t="s">
        <v>411</v>
      </c>
      <c r="R122" s="20">
        <v>29.2</v>
      </c>
      <c r="S122" s="20">
        <v>0.25</v>
      </c>
      <c r="T122" s="20">
        <v>29.126999999999999</v>
      </c>
      <c r="U122" s="20">
        <v>0.5</v>
      </c>
      <c r="V122" s="21">
        <f>_xlfn.XLOOKUP(D122,'[1]Gen. Real'!$A:$A,'[1]Gen. Real'!$C:$C,"-",0)</f>
        <v>89.176599999999937</v>
      </c>
      <c r="W122" s="22"/>
      <c r="X122" s="22" t="str">
        <f>_xlfn.XLOOKUP(D122,[1]Vertimiento!$A:$A,[1]Vertimiento!$E:$E,"-",0)</f>
        <v>-</v>
      </c>
      <c r="Y122" s="23" t="str">
        <f t="shared" si="4"/>
        <v>-</v>
      </c>
      <c r="Z122" s="19" t="str">
        <f>_xlfn.XLOOKUP(D122,[1]Cmg!$I$4:$I$85,[1]Cmg!$M$4:$M$85,"----",0,1)</f>
        <v>----</v>
      </c>
      <c r="AA122" s="19" t="str">
        <f>_xlfn.XLOOKUP(D122,[1]Cmg!$A$4:$A$89,[1]Cmg!$B$4:$B$89,"----",0,1)</f>
        <v>----</v>
      </c>
      <c r="AB122" s="19" t="str">
        <f>_xlfn.XLOOKUP(D122,[1]Cmg!$E$4:$E$89,[1]Cmg!$F$4:$F$89,"----",0,1)</f>
        <v>----</v>
      </c>
      <c r="AC122" s="19" t="str">
        <f>_xlfn.XLOOKUP(D122,[1]Cmg!$O$4:$O$89,[1]Cmg!$P$4:$P$89,"----",0,1)</f>
        <v>----</v>
      </c>
      <c r="AD122" s="24" t="str">
        <f>_xlfn.XLOOKUP(D122,[1]Cmg!$S$4:$S$89,[1]Cmg!$U$4:$U$89,"----",0,1)</f>
        <v>----</v>
      </c>
      <c r="AG122" s="25">
        <f>IFERROR(SUMIFS('[1]BD Unidades'!$AH:$AH,'[1]BD Unidades'!$A:$A,'BD Centrales 2023'!$A122),"-")</f>
        <v>0</v>
      </c>
      <c r="AH122" s="25">
        <f>SUMIFS('[1]BD Unidades'!$AJ$3:$AJ$1424,'[1]BD Unidades'!$A$3:$A$1424,$A122)</f>
        <v>1040.68333333333</v>
      </c>
      <c r="AI122" s="25">
        <f>SUMIFS('[1]BD Unidades'!$AL$3:$AL$1424,'[1]BD Unidades'!$A$3:$A$1424,$A122)</f>
        <v>7141.75</v>
      </c>
      <c r="AJ122" s="26">
        <f t="shared" si="5"/>
        <v>0.87281493280320077</v>
      </c>
      <c r="AK122" s="27">
        <f>IFERROR(SUMIFS('[1]BD Unidades'!$AO$3:$AO$1424,'[1]BD Unidades'!$A$3:$A$1424,$A122),"-")</f>
        <v>0</v>
      </c>
      <c r="AL122" s="27">
        <f>IFERROR(SUMIFS('[1]BD Unidades'!$AQ$3:$AQ$1424,'[1]BD Unidades'!$A$3:$A$1424,$A122),"-")</f>
        <v>0</v>
      </c>
      <c r="AM122" s="27">
        <f>IFERROR(SUMIFS('[1]BD Unidades'!$AS$3:$AS$1424,'[1]BD Unidades'!$A$3:$A$1424,$A122),"-")</f>
        <v>0</v>
      </c>
      <c r="AN122" s="27">
        <f>IFERROR(SUMIFS('[1]BD Unidades'!$AU$3:$AU$1424,'[1]BD Unidades'!$A$3:$A$1424,$A122),"-")</f>
        <v>0</v>
      </c>
      <c r="AO122" s="27"/>
      <c r="AP122" s="27"/>
      <c r="AQ122" s="25">
        <f>IFERROR(SUMIFS('[1]BD Unidades'!$AZ$3:$AZ$1424,'[1]BD Unidades'!$A$3:$A$1424,$A122),"-")</f>
        <v>0</v>
      </c>
      <c r="AR122" s="25">
        <f>IFERROR(SUMIFS('[1]BD Unidades'!$BA$3:$BA$1424,'[1]BD Unidades'!$A$3:$A$1424,$A122),"-")</f>
        <v>29.0399188505457</v>
      </c>
      <c r="AS122" s="28">
        <f>SUMIFS('[1]BD Unidades'!$BC$3:$BC$1424,'[1]BD Unidades'!$A$3:$A$1424,$A122)</f>
        <v>0</v>
      </c>
      <c r="AT122" s="28">
        <f>SUMIFS('[1]BD Unidades'!$BE$3:$BE$1424,'[1]BD Unidades'!$A$3:$A$1424,$A122)</f>
        <v>0</v>
      </c>
      <c r="AU122" s="29">
        <f t="shared" si="6"/>
        <v>0</v>
      </c>
      <c r="AV122" s="30">
        <f t="shared" si="7"/>
        <v>2.5000000000000001E-3</v>
      </c>
      <c r="AW122" s="25">
        <f>IFERROR(SUMIFS('[1]BD Unidades'!$BI$3:$BI$1424,'[1]BD Unidades'!$A$3:$A$1424,$A122),"-")</f>
        <v>0</v>
      </c>
      <c r="AX122" s="25">
        <f>IFERROR(SUMIFS('[1]BD Unidades'!$BJ$3:$BJ$1424,'[1]BD Unidades'!$A$3:$A$1424,$A122),"-")</f>
        <v>0</v>
      </c>
    </row>
    <row r="123" spans="1:50" ht="14.4" x14ac:dyDescent="0.3">
      <c r="A123" s="7">
        <v>159</v>
      </c>
      <c r="B123" s="7" t="s">
        <v>481</v>
      </c>
      <c r="D123" s="8" t="s">
        <v>482</v>
      </c>
      <c r="E123" s="19" t="s">
        <v>64</v>
      </c>
      <c r="F123" s="19" t="s">
        <v>64</v>
      </c>
      <c r="G123" s="19" t="s">
        <v>483</v>
      </c>
      <c r="H123" s="19">
        <v>3</v>
      </c>
      <c r="I123" s="19">
        <v>2024</v>
      </c>
      <c r="J123" s="19" t="s">
        <v>66</v>
      </c>
      <c r="K123" s="19" t="s">
        <v>105</v>
      </c>
      <c r="L123" s="19" t="s">
        <v>47</v>
      </c>
      <c r="M123" s="19" t="s">
        <v>189</v>
      </c>
      <c r="N123" s="19" t="s">
        <v>190</v>
      </c>
      <c r="O123" s="19" t="s">
        <v>236</v>
      </c>
      <c r="P123" s="19" t="s">
        <v>51</v>
      </c>
      <c r="Q123" s="9" t="s">
        <v>223</v>
      </c>
      <c r="R123" s="20">
        <v>32.0351</v>
      </c>
      <c r="S123" s="20">
        <v>0.74199999999999999</v>
      </c>
      <c r="T123" s="20">
        <v>31.7972</v>
      </c>
      <c r="U123" s="20">
        <v>0.2</v>
      </c>
      <c r="V123" s="21">
        <f>_xlfn.XLOOKUP(D123,'[1]Gen. Real'!$A:$A,'[1]Gen. Real'!$C:$C,"-",0)</f>
        <v>161.85800000000009</v>
      </c>
      <c r="W123" s="22"/>
      <c r="X123" s="22" t="str">
        <f>_xlfn.XLOOKUP(D123,[1]Vertimiento!$A:$A,[1]Vertimiento!$E:$E,"-",0)</f>
        <v>-</v>
      </c>
      <c r="Y123" s="23" t="str">
        <f t="shared" si="4"/>
        <v>-</v>
      </c>
      <c r="Z123" s="19" t="str">
        <f>_xlfn.XLOOKUP(D123,[1]Cmg!$I$4:$I$85,[1]Cmg!$M$4:$M$85,"----",0,1)</f>
        <v>----</v>
      </c>
      <c r="AA123" s="19" t="str">
        <f>_xlfn.XLOOKUP(D123,[1]Cmg!$A$4:$A$89,[1]Cmg!$B$4:$B$89,"----",0,1)</f>
        <v>----</v>
      </c>
      <c r="AB123" s="19" t="str">
        <f>_xlfn.XLOOKUP(D123,[1]Cmg!$E$4:$E$89,[1]Cmg!$F$4:$F$89,"----",0,1)</f>
        <v>----</v>
      </c>
      <c r="AC123" s="19" t="str">
        <f>_xlfn.XLOOKUP(D123,[1]Cmg!$O$4:$O$89,[1]Cmg!$P$4:$P$89,"----",0,1)</f>
        <v>----</v>
      </c>
      <c r="AD123" s="24" t="str">
        <f>_xlfn.XLOOKUP(D123,[1]Cmg!$S$4:$S$89,[1]Cmg!$U$4:$U$89,"----",0,1)</f>
        <v>----</v>
      </c>
      <c r="AG123" s="25">
        <f>IFERROR(SUMIFS('[1]BD Unidades'!$AH:$AH,'[1]BD Unidades'!$A:$A,'BD Centrales 2023'!$A123),"-")</f>
        <v>0</v>
      </c>
      <c r="AH123" s="25">
        <f>SUMIFS('[1]BD Unidades'!$AJ$3:$AJ$1424,'[1]BD Unidades'!$A$3:$A$1424,$A123)</f>
        <v>196.95646337923088</v>
      </c>
      <c r="AI123" s="25">
        <f>SUMIFS('[1]BD Unidades'!$AL$3:$AL$1424,'[1]BD Unidades'!$A$3:$A$1424,$A123)</f>
        <v>10208.481009892274</v>
      </c>
      <c r="AJ123" s="26">
        <f t="shared" si="5"/>
        <v>0.98107177484030306</v>
      </c>
      <c r="AK123" s="27">
        <f>IFERROR(SUMIFS('[1]BD Unidades'!$AO$3:$AO$1424,'[1]BD Unidades'!$A$3:$A$1424,$A123),"-")</f>
        <v>0</v>
      </c>
      <c r="AL123" s="27">
        <f>IFERROR(SUMIFS('[1]BD Unidades'!$AQ$3:$AQ$1424,'[1]BD Unidades'!$A$3:$A$1424,$A123),"-")</f>
        <v>0</v>
      </c>
      <c r="AM123" s="27">
        <f>IFERROR(SUMIFS('[1]BD Unidades'!$AS$3:$AS$1424,'[1]BD Unidades'!$A$3:$A$1424,$A123),"-")</f>
        <v>0</v>
      </c>
      <c r="AN123" s="27">
        <f>IFERROR(SUMIFS('[1]BD Unidades'!$AU$3:$AU$1424,'[1]BD Unidades'!$A$3:$A$1424,$A123),"-")</f>
        <v>0</v>
      </c>
      <c r="AO123" s="27"/>
      <c r="AP123" s="27"/>
      <c r="AQ123" s="25">
        <f>IFERROR(SUMIFS('[1]BD Unidades'!$AZ$3:$AZ$1424,'[1]BD Unidades'!$A$3:$A$1424,$A123),"-")</f>
        <v>0</v>
      </c>
      <c r="AR123" s="25">
        <f>IFERROR(SUMIFS('[1]BD Unidades'!$BA$3:$BA$1424,'[1]BD Unidades'!$A$3:$A$1424,$A123),"-")</f>
        <v>39.854058428393401</v>
      </c>
      <c r="AS123" s="28">
        <f>SUMIFS('[1]BD Unidades'!$BC$3:$BC$1424,'[1]BD Unidades'!$A$3:$A$1424,$A123)</f>
        <v>0</v>
      </c>
      <c r="AT123" s="28">
        <f>SUMIFS('[1]BD Unidades'!$BE$3:$BE$1424,'[1]BD Unidades'!$A$3:$A$1424,$A123)</f>
        <v>0</v>
      </c>
      <c r="AU123" s="29">
        <f t="shared" si="6"/>
        <v>0</v>
      </c>
      <c r="AV123" s="30">
        <f t="shared" si="7"/>
        <v>7.4199999999999995E-3</v>
      </c>
      <c r="AW123" s="25">
        <f>IFERROR(SUMIFS('[1]BD Unidades'!$BI$3:$BI$1424,'[1]BD Unidades'!$A$3:$A$1424,$A123),"-")</f>
        <v>0</v>
      </c>
      <c r="AX123" s="25">
        <f>IFERROR(SUMIFS('[1]BD Unidades'!$BJ$3:$BJ$1424,'[1]BD Unidades'!$A$3:$A$1424,$A123),"-")</f>
        <v>0</v>
      </c>
    </row>
    <row r="124" spans="1:50" ht="14.4" x14ac:dyDescent="0.3">
      <c r="A124" s="7">
        <v>160</v>
      </c>
      <c r="B124" s="7" t="s">
        <v>415</v>
      </c>
      <c r="D124" s="8" t="s">
        <v>416</v>
      </c>
      <c r="E124" s="19" t="s">
        <v>417</v>
      </c>
      <c r="F124" s="19" t="s">
        <v>417</v>
      </c>
      <c r="G124" s="19" t="s">
        <v>418</v>
      </c>
      <c r="H124" s="19">
        <v>2</v>
      </c>
      <c r="I124" s="19">
        <v>2024</v>
      </c>
      <c r="J124" s="19" t="s">
        <v>66</v>
      </c>
      <c r="K124" s="19" t="s">
        <v>105</v>
      </c>
      <c r="L124" s="19" t="s">
        <v>47</v>
      </c>
      <c r="M124" s="19" t="s">
        <v>106</v>
      </c>
      <c r="N124" s="19" t="s">
        <v>107</v>
      </c>
      <c r="O124" s="19" t="s">
        <v>304</v>
      </c>
      <c r="P124" s="19" t="s">
        <v>51</v>
      </c>
      <c r="Q124" s="9" t="s">
        <v>420</v>
      </c>
      <c r="R124" s="20">
        <v>163.9051</v>
      </c>
      <c r="S124" s="20">
        <v>0.57999999999999996</v>
      </c>
      <c r="T124" s="20">
        <v>162.9461</v>
      </c>
      <c r="U124" s="20">
        <v>28</v>
      </c>
      <c r="V124" s="21">
        <f>_xlfn.XLOOKUP(D124,'[1]Gen. Real'!$A:$A,'[1]Gen. Real'!$C:$C,"-",0)</f>
        <v>242.23234000000008</v>
      </c>
      <c r="W124" s="22"/>
      <c r="X124" s="22" t="str">
        <f>_xlfn.XLOOKUP(D124,[1]Vertimiento!$A:$A,[1]Vertimiento!$E:$E,"-",0)</f>
        <v>-</v>
      </c>
      <c r="Y124" s="23" t="str">
        <f t="shared" si="4"/>
        <v>-</v>
      </c>
      <c r="Z124" s="19" t="str">
        <f>_xlfn.XLOOKUP(D124,[1]Cmg!$I$4:$I$85,[1]Cmg!$M$4:$M$85,"----",0,1)</f>
        <v>----</v>
      </c>
      <c r="AA124" s="19" t="str">
        <f>_xlfn.XLOOKUP(D124,[1]Cmg!$A$4:$A$89,[1]Cmg!$B$4:$B$89,"----",0,1)</f>
        <v>----</v>
      </c>
      <c r="AB124" s="19" t="str">
        <f>_xlfn.XLOOKUP(D124,[1]Cmg!$E$4:$E$89,[1]Cmg!$F$4:$F$89,"----",0,1)</f>
        <v>----</v>
      </c>
      <c r="AC124" s="19" t="str">
        <f>_xlfn.XLOOKUP(D124,[1]Cmg!$O$4:$O$89,[1]Cmg!$P$4:$P$89,"----",0,1)</f>
        <v>----</v>
      </c>
      <c r="AD124" s="24" t="str">
        <f>_xlfn.XLOOKUP(D124,[1]Cmg!$S$4:$S$89,[1]Cmg!$U$4:$U$89,"----",0,1)</f>
        <v>----</v>
      </c>
      <c r="AG124" s="25">
        <f>IFERROR(SUMIFS('[1]BD Unidades'!$AH:$AH,'[1]BD Unidades'!$A:$A,'BD Centrales 2023'!$A124),"-")</f>
        <v>0</v>
      </c>
      <c r="AH124" s="25">
        <f>SUMIFS('[1]BD Unidades'!$AJ$3:$AJ$1424,'[1]BD Unidades'!$A$3:$A$1424,$A124)</f>
        <v>1345.8436619726886</v>
      </c>
      <c r="AI124" s="25">
        <f>SUMIFS('[1]BD Unidades'!$AL$3:$AL$1424,'[1]BD Unidades'!$A$3:$A$1424,$A124)</f>
        <v>2933.3681502283971</v>
      </c>
      <c r="AJ124" s="26">
        <f t="shared" si="5"/>
        <v>0.68549262783969778</v>
      </c>
      <c r="AK124" s="27">
        <f>IFERROR(SUMIFS('[1]BD Unidades'!$AO$3:$AO$1424,'[1]BD Unidades'!$A$3:$A$1424,$A124),"-")</f>
        <v>0</v>
      </c>
      <c r="AL124" s="27">
        <f>IFERROR(SUMIFS('[1]BD Unidades'!$AQ$3:$AQ$1424,'[1]BD Unidades'!$A$3:$A$1424,$A124),"-")</f>
        <v>0</v>
      </c>
      <c r="AM124" s="27">
        <f>IFERROR(SUMIFS('[1]BD Unidades'!$AS$3:$AS$1424,'[1]BD Unidades'!$A$3:$A$1424,$A124),"-")</f>
        <v>0</v>
      </c>
      <c r="AN124" s="27">
        <f>IFERROR(SUMIFS('[1]BD Unidades'!$AU$3:$AU$1424,'[1]BD Unidades'!$A$3:$A$1424,$A124),"-")</f>
        <v>0</v>
      </c>
      <c r="AO124" s="27"/>
      <c r="AP124" s="27"/>
      <c r="AQ124" s="25">
        <f>IFERROR(SUMIFS('[1]BD Unidades'!$AZ$3:$AZ$1424,'[1]BD Unidades'!$A$3:$A$1424,$A124),"-")</f>
        <v>0</v>
      </c>
      <c r="AR124" s="25">
        <f>IFERROR(SUMIFS('[1]BD Unidades'!$BA$3:$BA$1424,'[1]BD Unidades'!$A$3:$A$1424,$A124),"-")</f>
        <v>163.160618213578</v>
      </c>
      <c r="AS124" s="28">
        <f>SUMIFS('[1]BD Unidades'!$BC$3:$BC$1424,'[1]BD Unidades'!$A$3:$A$1424,$A124)</f>
        <v>0</v>
      </c>
      <c r="AT124" s="28">
        <f>SUMIFS('[1]BD Unidades'!$BE$3:$BE$1424,'[1]BD Unidades'!$A$3:$A$1424,$A124)</f>
        <v>0</v>
      </c>
      <c r="AU124" s="29">
        <f t="shared" si="6"/>
        <v>0</v>
      </c>
      <c r="AV124" s="30">
        <f t="shared" si="7"/>
        <v>5.7999999999999996E-3</v>
      </c>
      <c r="AW124" s="25">
        <f>IFERROR(SUMIFS('[1]BD Unidades'!$BI$3:$BI$1424,'[1]BD Unidades'!$A$3:$A$1424,$A124),"-")</f>
        <v>0</v>
      </c>
      <c r="AX124" s="25">
        <f>IFERROR(SUMIFS('[1]BD Unidades'!$BJ$3:$BJ$1424,'[1]BD Unidades'!$A$3:$A$1424,$A124),"-")</f>
        <v>0</v>
      </c>
    </row>
    <row r="125" spans="1:50" ht="14.4" x14ac:dyDescent="0.3">
      <c r="A125" s="7">
        <v>162</v>
      </c>
      <c r="B125" s="7" t="s">
        <v>421</v>
      </c>
      <c r="D125" s="8" t="s">
        <v>422</v>
      </c>
      <c r="E125" s="19" t="s">
        <v>423</v>
      </c>
      <c r="F125" s="19" t="s">
        <v>423</v>
      </c>
      <c r="G125" s="19" t="s">
        <v>424</v>
      </c>
      <c r="H125" s="19">
        <v>2</v>
      </c>
      <c r="I125" s="19">
        <v>2024</v>
      </c>
      <c r="J125" s="19" t="s">
        <v>66</v>
      </c>
      <c r="K125" s="19" t="s">
        <v>105</v>
      </c>
      <c r="L125" s="19" t="s">
        <v>47</v>
      </c>
      <c r="M125" s="19" t="s">
        <v>106</v>
      </c>
      <c r="N125" s="19" t="s">
        <v>107</v>
      </c>
      <c r="O125" s="19" t="s">
        <v>304</v>
      </c>
      <c r="P125" s="19" t="s">
        <v>51</v>
      </c>
      <c r="Q125" s="9" t="s">
        <v>426</v>
      </c>
      <c r="R125" s="20">
        <v>161.77610000000001</v>
      </c>
      <c r="S125" s="20">
        <v>0.62</v>
      </c>
      <c r="T125" s="20">
        <v>160.7698</v>
      </c>
      <c r="U125" s="20">
        <v>18</v>
      </c>
      <c r="V125" s="21">
        <f>_xlfn.XLOOKUP(D125,'[1]Gen. Real'!$A:$A,'[1]Gen. Real'!$C:$C,"-",0)</f>
        <v>212.56573999999989</v>
      </c>
      <c r="W125" s="22"/>
      <c r="X125" s="22" t="str">
        <f>_xlfn.XLOOKUP(D125,[1]Vertimiento!$A:$A,[1]Vertimiento!$E:$E,"-",0)</f>
        <v>-</v>
      </c>
      <c r="Y125" s="23" t="str">
        <f t="shared" si="4"/>
        <v>-</v>
      </c>
      <c r="Z125" s="19" t="str">
        <f>_xlfn.XLOOKUP(D125,[1]Cmg!$I$4:$I$85,[1]Cmg!$M$4:$M$85,"----",0,1)</f>
        <v>----</v>
      </c>
      <c r="AA125" s="19" t="str">
        <f>_xlfn.XLOOKUP(D125,[1]Cmg!$A$4:$A$89,[1]Cmg!$B$4:$B$89,"----",0,1)</f>
        <v>----</v>
      </c>
      <c r="AB125" s="19" t="str">
        <f>_xlfn.XLOOKUP(D125,[1]Cmg!$E$4:$E$89,[1]Cmg!$F$4:$F$89,"----",0,1)</f>
        <v>----</v>
      </c>
      <c r="AC125" s="19" t="str">
        <f>_xlfn.XLOOKUP(D125,[1]Cmg!$O$4:$O$89,[1]Cmg!$P$4:$P$89,"----",0,1)</f>
        <v>----</v>
      </c>
      <c r="AD125" s="24" t="str">
        <f>_xlfn.XLOOKUP(D125,[1]Cmg!$S$4:$S$89,[1]Cmg!$U$4:$U$89,"----",0,1)</f>
        <v>----</v>
      </c>
      <c r="AG125" s="25">
        <f>IFERROR(SUMIFS('[1]BD Unidades'!$AH:$AH,'[1]BD Unidades'!$A:$A,'BD Centrales 2023'!$A125),"-")</f>
        <v>0</v>
      </c>
      <c r="AH125" s="25">
        <f>SUMIFS('[1]BD Unidades'!$AJ$3:$AJ$1424,'[1]BD Unidades'!$A$3:$A$1424,$A125)</f>
        <v>1153.2023786785182</v>
      </c>
      <c r="AI125" s="25">
        <f>SUMIFS('[1]BD Unidades'!$AL$3:$AL$1424,'[1]BD Unidades'!$A$3:$A$1424,$A125)</f>
        <v>2240.9176427585217</v>
      </c>
      <c r="AJ125" s="26">
        <f t="shared" si="5"/>
        <v>0.66023523876734835</v>
      </c>
      <c r="AK125" s="27">
        <f>IFERROR(SUMIFS('[1]BD Unidades'!$AO$3:$AO$1424,'[1]BD Unidades'!$A$3:$A$1424,$A125),"-")</f>
        <v>0</v>
      </c>
      <c r="AL125" s="27">
        <f>IFERROR(SUMIFS('[1]BD Unidades'!$AQ$3:$AQ$1424,'[1]BD Unidades'!$A$3:$A$1424,$A125),"-")</f>
        <v>0</v>
      </c>
      <c r="AM125" s="27">
        <f>IFERROR(SUMIFS('[1]BD Unidades'!$AS$3:$AS$1424,'[1]BD Unidades'!$A$3:$A$1424,$A125),"-")</f>
        <v>0</v>
      </c>
      <c r="AN125" s="27">
        <f>IFERROR(SUMIFS('[1]BD Unidades'!$AU$3:$AU$1424,'[1]BD Unidades'!$A$3:$A$1424,$A125),"-")</f>
        <v>0</v>
      </c>
      <c r="AO125" s="27"/>
      <c r="AP125" s="27"/>
      <c r="AQ125" s="25">
        <f>IFERROR(SUMIFS('[1]BD Unidades'!$AZ$3:$AZ$1424,'[1]BD Unidades'!$A$3:$A$1424,$A125),"-")</f>
        <v>0</v>
      </c>
      <c r="AR125" s="25">
        <f>IFERROR(SUMIFS('[1]BD Unidades'!$BA$3:$BA$1424,'[1]BD Unidades'!$A$3:$A$1424,$A125),"-")</f>
        <v>154.96565065236058</v>
      </c>
      <c r="AS125" s="28">
        <f>SUMIFS('[1]BD Unidades'!$BC$3:$BC$1424,'[1]BD Unidades'!$A$3:$A$1424,$A125)</f>
        <v>0</v>
      </c>
      <c r="AT125" s="28">
        <f>SUMIFS('[1]BD Unidades'!$BE$3:$BE$1424,'[1]BD Unidades'!$A$3:$A$1424,$A125)</f>
        <v>0</v>
      </c>
      <c r="AU125" s="29">
        <f t="shared" si="6"/>
        <v>0</v>
      </c>
      <c r="AV125" s="30">
        <f t="shared" si="7"/>
        <v>6.1999999999999998E-3</v>
      </c>
      <c r="AW125" s="25">
        <f>IFERROR(SUMIFS('[1]BD Unidades'!$BI$3:$BI$1424,'[1]BD Unidades'!$A$3:$A$1424,$A125),"-")</f>
        <v>0</v>
      </c>
      <c r="AX125" s="25">
        <f>IFERROR(SUMIFS('[1]BD Unidades'!$BJ$3:$BJ$1424,'[1]BD Unidades'!$A$3:$A$1424,$A125),"-")</f>
        <v>0</v>
      </c>
    </row>
    <row r="126" spans="1:50" ht="14.4" x14ac:dyDescent="0.3">
      <c r="A126" s="7">
        <v>163</v>
      </c>
      <c r="B126" s="7" t="s">
        <v>448</v>
      </c>
      <c r="D126" s="8" t="s">
        <v>449</v>
      </c>
      <c r="E126" s="19" t="s">
        <v>450</v>
      </c>
      <c r="F126" s="19" t="s">
        <v>450</v>
      </c>
      <c r="G126" s="19" t="s">
        <v>451</v>
      </c>
      <c r="H126" s="19">
        <v>2</v>
      </c>
      <c r="I126" s="19">
        <v>2024</v>
      </c>
      <c r="J126" s="19" t="s">
        <v>66</v>
      </c>
      <c r="K126" s="19" t="s">
        <v>177</v>
      </c>
      <c r="L126" s="19" t="s">
        <v>47</v>
      </c>
      <c r="M126" s="19" t="s">
        <v>90</v>
      </c>
      <c r="N126" s="19" t="s">
        <v>91</v>
      </c>
      <c r="O126" s="19" t="s">
        <v>92</v>
      </c>
      <c r="P126" s="19" t="s">
        <v>51</v>
      </c>
      <c r="Q126" s="9" t="s">
        <v>452</v>
      </c>
      <c r="R126" s="20">
        <v>19</v>
      </c>
      <c r="S126" s="20">
        <v>0.25</v>
      </c>
      <c r="T126" s="20">
        <v>18.952500000000001</v>
      </c>
      <c r="U126" s="20">
        <v>3.6219999999999999</v>
      </c>
      <c r="V126" s="21">
        <f>_xlfn.XLOOKUP(D126,'[1]Gen. Real'!$A:$A,'[1]Gen. Real'!$C:$C,"-",0)</f>
        <v>115.15010000000001</v>
      </c>
      <c r="W126" s="22"/>
      <c r="X126" s="22" t="str">
        <f>_xlfn.XLOOKUP(D126,[1]Vertimiento!$A:$A,[1]Vertimiento!$E:$E,"-",0)</f>
        <v>-</v>
      </c>
      <c r="Y126" s="23" t="str">
        <f t="shared" si="4"/>
        <v>-</v>
      </c>
      <c r="Z126" s="19" t="str">
        <f>_xlfn.XLOOKUP(D126,[1]Cmg!$I$4:$I$85,[1]Cmg!$M$4:$M$85,"----",0,1)</f>
        <v>----</v>
      </c>
      <c r="AA126" s="19" t="str">
        <f>_xlfn.XLOOKUP(D126,[1]Cmg!$A$4:$A$89,[1]Cmg!$B$4:$B$89,"----",0,1)</f>
        <v>----</v>
      </c>
      <c r="AB126" s="19" t="str">
        <f>_xlfn.XLOOKUP(D126,[1]Cmg!$E$4:$E$89,[1]Cmg!$F$4:$F$89,"----",0,1)</f>
        <v>----</v>
      </c>
      <c r="AC126" s="19" t="str">
        <f>_xlfn.XLOOKUP(D126,[1]Cmg!$O$4:$O$89,[1]Cmg!$P$4:$P$89,"----",0,1)</f>
        <v>----</v>
      </c>
      <c r="AD126" s="24" t="str">
        <f>_xlfn.XLOOKUP(D126,[1]Cmg!$S$4:$S$89,[1]Cmg!$U$4:$U$89,"----",0,1)</f>
        <v>----</v>
      </c>
      <c r="AG126" s="25">
        <f>IFERROR(SUMIFS('[1]BD Unidades'!$AH:$AH,'[1]BD Unidades'!$A:$A,'BD Centrales 2023'!$A126),"-")</f>
        <v>0</v>
      </c>
      <c r="AH126" s="25">
        <f>SUMIFS('[1]BD Unidades'!$AJ$3:$AJ$1424,'[1]BD Unidades'!$A$3:$A$1424,$A126)</f>
        <v>8010.3583333333354</v>
      </c>
      <c r="AI126" s="25">
        <f>SUMIFS('[1]BD Unidades'!$AL$3:$AL$1424,'[1]BD Unidades'!$A$3:$A$1424,$A126)</f>
        <v>248.20833333333351</v>
      </c>
      <c r="AJ126" s="26">
        <f t="shared" si="5"/>
        <v>3.0054650322695234E-2</v>
      </c>
      <c r="AK126" s="27">
        <f>IFERROR(SUMIFS('[1]BD Unidades'!$AO$3:$AO$1424,'[1]BD Unidades'!$A$3:$A$1424,$A126),"-")</f>
        <v>0</v>
      </c>
      <c r="AL126" s="27">
        <f>IFERROR(SUMIFS('[1]BD Unidades'!$AQ$3:$AQ$1424,'[1]BD Unidades'!$A$3:$A$1424,$A126),"-")</f>
        <v>0</v>
      </c>
      <c r="AM126" s="27">
        <f>IFERROR(SUMIFS('[1]BD Unidades'!$AS$3:$AS$1424,'[1]BD Unidades'!$A$3:$A$1424,$A126),"-")</f>
        <v>0</v>
      </c>
      <c r="AN126" s="27">
        <f>IFERROR(SUMIFS('[1]BD Unidades'!$AU$3:$AU$1424,'[1]BD Unidades'!$A$3:$A$1424,$A126),"-")</f>
        <v>0</v>
      </c>
      <c r="AO126" s="27"/>
      <c r="AP126" s="27"/>
      <c r="AQ126" s="25">
        <f>IFERROR(SUMIFS('[1]BD Unidades'!$AZ$3:$AZ$1424,'[1]BD Unidades'!$A$3:$A$1424,$A126),"-")</f>
        <v>0</v>
      </c>
      <c r="AR126" s="25">
        <f>IFERROR(SUMIFS('[1]BD Unidades'!$BA$3:$BA$1424,'[1]BD Unidades'!$A$3:$A$1424,$A126),"-")</f>
        <v>18.99950046111282</v>
      </c>
      <c r="AS126" s="28">
        <f>SUMIFS('[1]BD Unidades'!$BC$3:$BC$1424,'[1]BD Unidades'!$A$3:$A$1424,$A126)</f>
        <v>0</v>
      </c>
      <c r="AT126" s="28">
        <f>SUMIFS('[1]BD Unidades'!$BE$3:$BE$1424,'[1]BD Unidades'!$A$3:$A$1424,$A126)</f>
        <v>0</v>
      </c>
      <c r="AU126" s="29">
        <f t="shared" si="6"/>
        <v>0</v>
      </c>
      <c r="AV126" s="30">
        <f t="shared" si="7"/>
        <v>2.5000000000000001E-3</v>
      </c>
      <c r="AW126" s="25">
        <f>IFERROR(SUMIFS('[1]BD Unidades'!$BI$3:$BI$1424,'[1]BD Unidades'!$A$3:$A$1424,$A126),"-")</f>
        <v>0</v>
      </c>
      <c r="AX126" s="25">
        <f>IFERROR(SUMIFS('[1]BD Unidades'!$BJ$3:$BJ$1424,'[1]BD Unidades'!$A$3:$A$1424,$A126),"-")</f>
        <v>0</v>
      </c>
    </row>
    <row r="127" spans="1:50" ht="14.4" x14ac:dyDescent="0.3">
      <c r="A127" s="7">
        <v>164</v>
      </c>
      <c r="B127" s="7" t="s">
        <v>501</v>
      </c>
      <c r="D127" s="8" t="s">
        <v>502</v>
      </c>
      <c r="E127" s="19" t="s">
        <v>444</v>
      </c>
      <c r="F127" s="19" t="s">
        <v>503</v>
      </c>
      <c r="G127" s="19" t="s">
        <v>504</v>
      </c>
      <c r="H127" s="19">
        <v>2</v>
      </c>
      <c r="I127" s="19">
        <v>2024</v>
      </c>
      <c r="J127" s="19" t="s">
        <v>66</v>
      </c>
      <c r="K127" s="19" t="s">
        <v>105</v>
      </c>
      <c r="L127" s="19" t="s">
        <v>47</v>
      </c>
      <c r="M127" s="19" t="s">
        <v>68</v>
      </c>
      <c r="N127" s="19" t="s">
        <v>68</v>
      </c>
      <c r="O127" s="19" t="s">
        <v>69</v>
      </c>
      <c r="P127" s="19" t="s">
        <v>51</v>
      </c>
      <c r="Q127" s="9" t="s">
        <v>505</v>
      </c>
      <c r="R127" s="20">
        <v>55</v>
      </c>
      <c r="S127" s="20">
        <v>0.17</v>
      </c>
      <c r="T127" s="20">
        <v>54.906500000000001</v>
      </c>
      <c r="U127" s="20">
        <v>8</v>
      </c>
      <c r="V127" s="21">
        <f>_xlfn.XLOOKUP(D127,'[1]Gen. Real'!$A:$A,'[1]Gen. Real'!$C:$C,"-",0)</f>
        <v>164.43736000000007</v>
      </c>
      <c r="W127" s="22"/>
      <c r="X127" s="22" t="str">
        <f>_xlfn.XLOOKUP(D127,[1]Vertimiento!$A:$A,[1]Vertimiento!$E:$E,"-",0)</f>
        <v>-</v>
      </c>
      <c r="Y127" s="23" t="str">
        <f t="shared" si="4"/>
        <v>-</v>
      </c>
      <c r="Z127" s="19" t="str">
        <f>_xlfn.XLOOKUP(D127,[1]Cmg!$I$4:$I$85,[1]Cmg!$M$4:$M$85,"----",0,1)</f>
        <v>----</v>
      </c>
      <c r="AA127" s="19" t="str">
        <f>_xlfn.XLOOKUP(D127,[1]Cmg!$A$4:$A$89,[1]Cmg!$B$4:$B$89,"----",0,1)</f>
        <v>----</v>
      </c>
      <c r="AB127" s="19" t="str">
        <f>_xlfn.XLOOKUP(D127,[1]Cmg!$E$4:$E$89,[1]Cmg!$F$4:$F$89,"----",0,1)</f>
        <v>----</v>
      </c>
      <c r="AC127" s="19" t="str">
        <f>_xlfn.XLOOKUP(D127,[1]Cmg!$O$4:$O$89,[1]Cmg!$P$4:$P$89,"----",0,1)</f>
        <v>----</v>
      </c>
      <c r="AD127" s="24" t="str">
        <f>_xlfn.XLOOKUP(D127,[1]Cmg!$S$4:$S$89,[1]Cmg!$U$4:$U$89,"----",0,1)</f>
        <v>----</v>
      </c>
      <c r="AG127" s="25">
        <f>IFERROR(SUMIFS('[1]BD Unidades'!$AH:$AH,'[1]BD Unidades'!$A:$A,'BD Centrales 2023'!$A127),"-")</f>
        <v>0</v>
      </c>
      <c r="AH127" s="25">
        <f>SUMIFS('[1]BD Unidades'!$AJ$3:$AJ$1424,'[1]BD Unidades'!$A$3:$A$1424,$A127)</f>
        <v>8483.5499999999993</v>
      </c>
      <c r="AI127" s="25">
        <f>SUMIFS('[1]BD Unidades'!$AL$3:$AL$1424,'[1]BD Unidades'!$A$3:$A$1424,$A127)</f>
        <v>121.30833333333334</v>
      </c>
      <c r="AJ127" s="26">
        <f t="shared" si="5"/>
        <v>1.4097656072199526E-2</v>
      </c>
      <c r="AK127" s="27">
        <f>IFERROR(SUMIFS('[1]BD Unidades'!$AO$3:$AO$1424,'[1]BD Unidades'!$A$3:$A$1424,$A127),"-")</f>
        <v>0</v>
      </c>
      <c r="AL127" s="27">
        <f>IFERROR(SUMIFS('[1]BD Unidades'!$AQ$3:$AQ$1424,'[1]BD Unidades'!$A$3:$A$1424,$A127),"-")</f>
        <v>0</v>
      </c>
      <c r="AM127" s="27">
        <f>IFERROR(SUMIFS('[1]BD Unidades'!$AS$3:$AS$1424,'[1]BD Unidades'!$A$3:$A$1424,$A127),"-")</f>
        <v>0</v>
      </c>
      <c r="AN127" s="27">
        <f>IFERROR(SUMIFS('[1]BD Unidades'!$AU$3:$AU$1424,'[1]BD Unidades'!$A$3:$A$1424,$A127),"-")</f>
        <v>0</v>
      </c>
      <c r="AO127" s="27"/>
      <c r="AP127" s="27"/>
      <c r="AQ127" s="25">
        <f>IFERROR(SUMIFS('[1]BD Unidades'!$AZ$3:$AZ$1424,'[1]BD Unidades'!$A$3:$A$1424,$A127),"-")</f>
        <v>0</v>
      </c>
      <c r="AR127" s="25">
        <f>IFERROR(SUMIFS('[1]BD Unidades'!$BA$3:$BA$1424,'[1]BD Unidades'!$A$3:$A$1424,$A127),"-")</f>
        <v>54.828457942755101</v>
      </c>
      <c r="AS127" s="28">
        <f>SUMIFS('[1]BD Unidades'!$BC$3:$BC$1424,'[1]BD Unidades'!$A$3:$A$1424,$A127)</f>
        <v>0</v>
      </c>
      <c r="AT127" s="28">
        <f>SUMIFS('[1]BD Unidades'!$BE$3:$BE$1424,'[1]BD Unidades'!$A$3:$A$1424,$A127)</f>
        <v>0</v>
      </c>
      <c r="AU127" s="29">
        <f t="shared" si="6"/>
        <v>0</v>
      </c>
      <c r="AV127" s="30">
        <f t="shared" si="7"/>
        <v>1.7000000000000001E-3</v>
      </c>
      <c r="AW127" s="25">
        <f>IFERROR(SUMIFS('[1]BD Unidades'!$BI$3:$BI$1424,'[1]BD Unidades'!$A$3:$A$1424,$A127),"-")</f>
        <v>0</v>
      </c>
      <c r="AX127" s="25">
        <f>IFERROR(SUMIFS('[1]BD Unidades'!$BJ$3:$BJ$1424,'[1]BD Unidades'!$A$3:$A$1424,$A127),"-")</f>
        <v>0</v>
      </c>
    </row>
    <row r="128" spans="1:50" ht="14.4" x14ac:dyDescent="0.3">
      <c r="A128" s="7">
        <v>165</v>
      </c>
      <c r="B128" s="7" t="s">
        <v>598</v>
      </c>
      <c r="D128" s="8" t="s">
        <v>599</v>
      </c>
      <c r="E128" s="19" t="s">
        <v>444</v>
      </c>
      <c r="F128" s="19" t="s">
        <v>503</v>
      </c>
      <c r="G128" s="19" t="s">
        <v>457</v>
      </c>
      <c r="H128" s="19">
        <v>2</v>
      </c>
      <c r="I128" s="19">
        <v>2024</v>
      </c>
      <c r="J128" s="19" t="s">
        <v>66</v>
      </c>
      <c r="K128" s="19" t="s">
        <v>105</v>
      </c>
      <c r="L128" s="19" t="s">
        <v>47</v>
      </c>
      <c r="M128" s="19" t="s">
        <v>68</v>
      </c>
      <c r="N128" s="19" t="s">
        <v>68</v>
      </c>
      <c r="O128" s="19" t="s">
        <v>69</v>
      </c>
      <c r="P128" s="19" t="s">
        <v>51</v>
      </c>
      <c r="Q128" s="9" t="s">
        <v>505</v>
      </c>
      <c r="R128" s="20">
        <v>85</v>
      </c>
      <c r="S128" s="20">
        <v>0.15</v>
      </c>
      <c r="T128" s="20">
        <v>84.872500000000002</v>
      </c>
      <c r="U128" s="20">
        <v>18</v>
      </c>
      <c r="V128" s="21">
        <f>_xlfn.XLOOKUP(D128,'[1]Gen. Real'!$A:$A,'[1]Gen. Real'!$C:$C,"-",0)</f>
        <v>201.65099000000012</v>
      </c>
      <c r="W128" s="22"/>
      <c r="X128" s="22" t="str">
        <f>_xlfn.XLOOKUP(D128,[1]Vertimiento!$A:$A,[1]Vertimiento!$E:$E,"-",0)</f>
        <v>-</v>
      </c>
      <c r="Y128" s="23" t="str">
        <f t="shared" si="4"/>
        <v>-</v>
      </c>
      <c r="Z128" s="19" t="str">
        <f>_xlfn.XLOOKUP(D128,[1]Cmg!$I$4:$I$85,[1]Cmg!$M$4:$M$85,"----",0,1)</f>
        <v>----</v>
      </c>
      <c r="AA128" s="19" t="str">
        <f>_xlfn.XLOOKUP(D128,[1]Cmg!$A$4:$A$89,[1]Cmg!$B$4:$B$89,"----",0,1)</f>
        <v>----</v>
      </c>
      <c r="AB128" s="19" t="str">
        <f>_xlfn.XLOOKUP(D128,[1]Cmg!$E$4:$E$89,[1]Cmg!$F$4:$F$89,"----",0,1)</f>
        <v>----</v>
      </c>
      <c r="AC128" s="19" t="str">
        <f>_xlfn.XLOOKUP(D128,[1]Cmg!$O$4:$O$89,[1]Cmg!$P$4:$P$89,"----",0,1)</f>
        <v>----</v>
      </c>
      <c r="AD128" s="24" t="str">
        <f>_xlfn.XLOOKUP(D128,[1]Cmg!$S$4:$S$89,[1]Cmg!$U$4:$U$89,"----",0,1)</f>
        <v>----</v>
      </c>
      <c r="AG128" s="25">
        <f>IFERROR(SUMIFS('[1]BD Unidades'!$AH:$AH,'[1]BD Unidades'!$A:$A,'BD Centrales 2023'!$A128),"-")</f>
        <v>0</v>
      </c>
      <c r="AH128" s="25">
        <f>SUMIFS('[1]BD Unidades'!$AJ$3:$AJ$1424,'[1]BD Unidades'!$A$3:$A$1424,$A128)</f>
        <v>5507.1666666666642</v>
      </c>
      <c r="AI128" s="25">
        <f>SUMIFS('[1]BD Unidades'!$AL$3:$AL$1424,'[1]BD Unidades'!$A$3:$A$1424,$A128)</f>
        <v>44.341666666666647</v>
      </c>
      <c r="AJ128" s="26">
        <f t="shared" si="5"/>
        <v>7.9873187617179129E-3</v>
      </c>
      <c r="AK128" s="27">
        <f>IFERROR(SUMIFS('[1]BD Unidades'!$AO$3:$AO$1424,'[1]BD Unidades'!$A$3:$A$1424,$A128),"-")</f>
        <v>0</v>
      </c>
      <c r="AL128" s="27">
        <f>IFERROR(SUMIFS('[1]BD Unidades'!$AQ$3:$AQ$1424,'[1]BD Unidades'!$A$3:$A$1424,$A128),"-")</f>
        <v>0</v>
      </c>
      <c r="AM128" s="27">
        <f>IFERROR(SUMIFS('[1]BD Unidades'!$AS$3:$AS$1424,'[1]BD Unidades'!$A$3:$A$1424,$A128),"-")</f>
        <v>0</v>
      </c>
      <c r="AN128" s="27">
        <f>IFERROR(SUMIFS('[1]BD Unidades'!$AU$3:$AU$1424,'[1]BD Unidades'!$A$3:$A$1424,$A128),"-")</f>
        <v>0</v>
      </c>
      <c r="AO128" s="27"/>
      <c r="AP128" s="27"/>
      <c r="AQ128" s="25">
        <f>IFERROR(SUMIFS('[1]BD Unidades'!$AZ$3:$AZ$1424,'[1]BD Unidades'!$A$3:$A$1424,$A128),"-")</f>
        <v>0</v>
      </c>
      <c r="AR128" s="25">
        <f>IFERROR(SUMIFS('[1]BD Unidades'!$BA$3:$BA$1424,'[1]BD Unidades'!$A$3:$A$1424,$A128),"-")</f>
        <v>84.866792850051596</v>
      </c>
      <c r="AS128" s="28">
        <f>SUMIFS('[1]BD Unidades'!$BC$3:$BC$1424,'[1]BD Unidades'!$A$3:$A$1424,$A128)</f>
        <v>0</v>
      </c>
      <c r="AT128" s="28">
        <f>SUMIFS('[1]BD Unidades'!$BE$3:$BE$1424,'[1]BD Unidades'!$A$3:$A$1424,$A128)</f>
        <v>0</v>
      </c>
      <c r="AU128" s="29">
        <f t="shared" si="6"/>
        <v>0</v>
      </c>
      <c r="AV128" s="30">
        <f t="shared" si="7"/>
        <v>1.5E-3</v>
      </c>
      <c r="AW128" s="25">
        <f>IFERROR(SUMIFS('[1]BD Unidades'!$BI$3:$BI$1424,'[1]BD Unidades'!$A$3:$A$1424,$A128),"-")</f>
        <v>0</v>
      </c>
      <c r="AX128" s="25">
        <f>IFERROR(SUMIFS('[1]BD Unidades'!$BJ$3:$BJ$1424,'[1]BD Unidades'!$A$3:$A$1424,$A128),"-")</f>
        <v>0</v>
      </c>
    </row>
    <row r="129" spans="1:50" ht="14.4" x14ac:dyDescent="0.3">
      <c r="A129" s="7">
        <v>173</v>
      </c>
      <c r="B129" s="7" t="s">
        <v>233</v>
      </c>
      <c r="D129" s="8" t="s">
        <v>234</v>
      </c>
      <c r="E129" s="19" t="s">
        <v>64</v>
      </c>
      <c r="F129" s="19" t="s">
        <v>64</v>
      </c>
      <c r="G129" s="19" t="s">
        <v>235</v>
      </c>
      <c r="H129" s="19">
        <v>4</v>
      </c>
      <c r="I129" s="19">
        <v>2024</v>
      </c>
      <c r="J129" s="19" t="s">
        <v>66</v>
      </c>
      <c r="K129" s="19" t="s">
        <v>105</v>
      </c>
      <c r="L129" s="19" t="s">
        <v>47</v>
      </c>
      <c r="M129" s="19" t="s">
        <v>189</v>
      </c>
      <c r="N129" s="19" t="s">
        <v>190</v>
      </c>
      <c r="O129" s="19" t="s">
        <v>236</v>
      </c>
      <c r="P129" s="19" t="s">
        <v>51</v>
      </c>
      <c r="Q129" s="9" t="s">
        <v>237</v>
      </c>
      <c r="R129" s="20">
        <v>25.7</v>
      </c>
      <c r="S129" s="20">
        <v>0.25</v>
      </c>
      <c r="T129" s="20">
        <v>25.635750000000002</v>
      </c>
      <c r="U129" s="20">
        <v>2.5</v>
      </c>
      <c r="V129" s="21">
        <f>_xlfn.XLOOKUP(D129,'[1]Gen. Real'!$A:$A,'[1]Gen. Real'!$C:$C,"-",0)</f>
        <v>95.137200000000021</v>
      </c>
      <c r="W129" s="22"/>
      <c r="X129" s="22" t="str">
        <f>_xlfn.XLOOKUP(D129,[1]Vertimiento!$A:$A,[1]Vertimiento!$E:$E,"-",0)</f>
        <v>-</v>
      </c>
      <c r="Y129" s="23" t="str">
        <f t="shared" si="4"/>
        <v>-</v>
      </c>
      <c r="Z129" s="19" t="str">
        <f>_xlfn.XLOOKUP(D129,[1]Cmg!$I$4:$I$85,[1]Cmg!$M$4:$M$85,"----",0,1)</f>
        <v>----</v>
      </c>
      <c r="AA129" s="19" t="str">
        <f>_xlfn.XLOOKUP(D129,[1]Cmg!$A$4:$A$89,[1]Cmg!$B$4:$B$89,"----",0,1)</f>
        <v>----</v>
      </c>
      <c r="AB129" s="19" t="str">
        <f>_xlfn.XLOOKUP(D129,[1]Cmg!$E$4:$E$89,[1]Cmg!$F$4:$F$89,"----",0,1)</f>
        <v>----</v>
      </c>
      <c r="AC129" s="19" t="str">
        <f>_xlfn.XLOOKUP(D129,[1]Cmg!$O$4:$O$89,[1]Cmg!$P$4:$P$89,"----",0,1)</f>
        <v>----</v>
      </c>
      <c r="AD129" s="24" t="str">
        <f>_xlfn.XLOOKUP(D129,[1]Cmg!$S$4:$S$89,[1]Cmg!$U$4:$U$89,"----",0,1)</f>
        <v>----</v>
      </c>
      <c r="AG129" s="25">
        <f>IFERROR(SUMIFS('[1]BD Unidades'!$AH:$AH,'[1]BD Unidades'!$A:$A,'BD Centrales 2023'!$A129),"-")</f>
        <v>0</v>
      </c>
      <c r="AH129" s="25">
        <f>SUMIFS('[1]BD Unidades'!$AJ$3:$AJ$1424,'[1]BD Unidades'!$A$3:$A$1424,$A129)</f>
        <v>5744.1375000000007</v>
      </c>
      <c r="AI129" s="25">
        <f>SUMIFS('[1]BD Unidades'!$AL$3:$AL$1424,'[1]BD Unidades'!$A$3:$A$1424,$A129)</f>
        <v>2426.6083333333349</v>
      </c>
      <c r="AJ129" s="26">
        <f t="shared" si="5"/>
        <v>0.29698737212382192</v>
      </c>
      <c r="AK129" s="27">
        <f>IFERROR(SUMIFS('[1]BD Unidades'!$AO$3:$AO$1424,'[1]BD Unidades'!$A$3:$A$1424,$A129),"-")</f>
        <v>0</v>
      </c>
      <c r="AL129" s="27">
        <f>IFERROR(SUMIFS('[1]BD Unidades'!$AQ$3:$AQ$1424,'[1]BD Unidades'!$A$3:$A$1424,$A129),"-")</f>
        <v>0</v>
      </c>
      <c r="AM129" s="27">
        <f>IFERROR(SUMIFS('[1]BD Unidades'!$AS$3:$AS$1424,'[1]BD Unidades'!$A$3:$A$1424,$A129),"-")</f>
        <v>0</v>
      </c>
      <c r="AN129" s="27">
        <f>IFERROR(SUMIFS('[1]BD Unidades'!$AU$3:$AU$1424,'[1]BD Unidades'!$A$3:$A$1424,$A129),"-")</f>
        <v>0</v>
      </c>
      <c r="AO129" s="27"/>
      <c r="AP129" s="27"/>
      <c r="AQ129" s="25">
        <f>IFERROR(SUMIFS('[1]BD Unidades'!$AZ$3:$AZ$1424,'[1]BD Unidades'!$A$3:$A$1424,$A129),"-")</f>
        <v>0</v>
      </c>
      <c r="AR129" s="25">
        <f>IFERROR(SUMIFS('[1]BD Unidades'!$BA$3:$BA$1424,'[1]BD Unidades'!$A$3:$A$1424,$A129),"-")</f>
        <v>25.672849401676622</v>
      </c>
      <c r="AS129" s="28">
        <f>SUMIFS('[1]BD Unidades'!$BC$3:$BC$1424,'[1]BD Unidades'!$A$3:$A$1424,$A129)</f>
        <v>0</v>
      </c>
      <c r="AT129" s="28">
        <f>SUMIFS('[1]BD Unidades'!$BE$3:$BE$1424,'[1]BD Unidades'!$A$3:$A$1424,$A129)</f>
        <v>0</v>
      </c>
      <c r="AU129" s="29">
        <f t="shared" si="6"/>
        <v>0</v>
      </c>
      <c r="AV129" s="30">
        <f t="shared" si="7"/>
        <v>2.5000000000000001E-3</v>
      </c>
      <c r="AW129" s="25">
        <f>IFERROR(SUMIFS('[1]BD Unidades'!$BI$3:$BI$1424,'[1]BD Unidades'!$A$3:$A$1424,$A129),"-")</f>
        <v>0</v>
      </c>
      <c r="AX129" s="25">
        <f>IFERROR(SUMIFS('[1]BD Unidades'!$BJ$3:$BJ$1424,'[1]BD Unidades'!$A$3:$A$1424,$A129),"-")</f>
        <v>0</v>
      </c>
    </row>
    <row r="130" spans="1:50" ht="14.4" x14ac:dyDescent="0.3">
      <c r="A130" s="7">
        <v>174</v>
      </c>
      <c r="B130" s="7" t="s">
        <v>312</v>
      </c>
      <c r="D130" s="8" t="s">
        <v>313</v>
      </c>
      <c r="E130" s="19" t="s">
        <v>314</v>
      </c>
      <c r="F130" s="19" t="s">
        <v>314</v>
      </c>
      <c r="G130" s="19" t="s">
        <v>315</v>
      </c>
      <c r="H130" s="19">
        <v>1</v>
      </c>
      <c r="I130" s="19">
        <v>2024</v>
      </c>
      <c r="J130" s="19" t="s">
        <v>66</v>
      </c>
      <c r="K130" s="19" t="s">
        <v>177</v>
      </c>
      <c r="L130" s="19" t="s">
        <v>47</v>
      </c>
      <c r="M130" s="19" t="s">
        <v>106</v>
      </c>
      <c r="N130" s="19" t="s">
        <v>243</v>
      </c>
      <c r="O130" s="19" t="s">
        <v>244</v>
      </c>
      <c r="P130" s="19" t="s">
        <v>51</v>
      </c>
      <c r="Q130" s="9" t="s">
        <v>316</v>
      </c>
      <c r="R130" s="20">
        <v>12</v>
      </c>
      <c r="S130" s="20">
        <v>0.23</v>
      </c>
      <c r="T130" s="20">
        <v>11.9724</v>
      </c>
      <c r="U130" s="20">
        <v>4.8</v>
      </c>
      <c r="V130" s="21">
        <f>_xlfn.XLOOKUP(D130,'[1]Gen. Real'!$A:$A,'[1]Gen. Real'!$C:$C,"-",0)</f>
        <v>0</v>
      </c>
      <c r="W130" s="22"/>
      <c r="X130" s="22" t="str">
        <f>_xlfn.XLOOKUP(D130,[1]Vertimiento!$A:$A,[1]Vertimiento!$E:$E,"-",0)</f>
        <v>-</v>
      </c>
      <c r="Y130" s="23" t="str">
        <f t="shared" si="4"/>
        <v>-</v>
      </c>
      <c r="Z130" s="19" t="str">
        <f>_xlfn.XLOOKUP(D130,[1]Cmg!$I$4:$I$85,[1]Cmg!$M$4:$M$85,"----",0,1)</f>
        <v>----</v>
      </c>
      <c r="AA130" s="19" t="str">
        <f>_xlfn.XLOOKUP(D130,[1]Cmg!$A$4:$A$89,[1]Cmg!$B$4:$B$89,"----",0,1)</f>
        <v>----</v>
      </c>
      <c r="AB130" s="19" t="str">
        <f>_xlfn.XLOOKUP(D130,[1]Cmg!$E$4:$E$89,[1]Cmg!$F$4:$F$89,"----",0,1)</f>
        <v>----</v>
      </c>
      <c r="AC130" s="19" t="str">
        <f>_xlfn.XLOOKUP(D130,[1]Cmg!$O$4:$O$89,[1]Cmg!$P$4:$P$89,"----",0,1)</f>
        <v>----</v>
      </c>
      <c r="AD130" s="24" t="str">
        <f>_xlfn.XLOOKUP(D130,[1]Cmg!$S$4:$S$89,[1]Cmg!$U$4:$U$89,"----",0,1)</f>
        <v>----</v>
      </c>
      <c r="AG130" s="25">
        <f>IFERROR(SUMIFS('[1]BD Unidades'!$AH:$AH,'[1]BD Unidades'!$A:$A,'BD Centrales 2023'!$A130),"-")</f>
        <v>0</v>
      </c>
      <c r="AH130" s="25">
        <f>SUMIFS('[1]BD Unidades'!$AJ$3:$AJ$1424,'[1]BD Unidades'!$A$3:$A$1424,$A130)</f>
        <v>0</v>
      </c>
      <c r="AI130" s="25">
        <f>SUMIFS('[1]BD Unidades'!$AL$3:$AL$1424,'[1]BD Unidades'!$A$3:$A$1424,$A130)</f>
        <v>8760</v>
      </c>
      <c r="AJ130" s="26">
        <f t="shared" si="5"/>
        <v>1</v>
      </c>
      <c r="AK130" s="27">
        <f>IFERROR(SUMIFS('[1]BD Unidades'!$AO$3:$AO$1424,'[1]BD Unidades'!$A$3:$A$1424,$A130),"-")</f>
        <v>0</v>
      </c>
      <c r="AL130" s="27">
        <f>IFERROR(SUMIFS('[1]BD Unidades'!$AQ$3:$AQ$1424,'[1]BD Unidades'!$A$3:$A$1424,$A130),"-")</f>
        <v>0</v>
      </c>
      <c r="AM130" s="27">
        <f>IFERROR(SUMIFS('[1]BD Unidades'!$AS$3:$AS$1424,'[1]BD Unidades'!$A$3:$A$1424,$A130),"-")</f>
        <v>0</v>
      </c>
      <c r="AN130" s="27">
        <f>IFERROR(SUMIFS('[1]BD Unidades'!$AU$3:$AU$1424,'[1]BD Unidades'!$A$3:$A$1424,$A130),"-")</f>
        <v>0</v>
      </c>
      <c r="AO130" s="27"/>
      <c r="AP130" s="27"/>
      <c r="AQ130" s="25">
        <f>IFERROR(SUMIFS('[1]BD Unidades'!$AZ$3:$AZ$1424,'[1]BD Unidades'!$A$3:$A$1424,$A130),"-")</f>
        <v>0</v>
      </c>
      <c r="AR130" s="25">
        <f>IFERROR(SUMIFS('[1]BD Unidades'!$BA$3:$BA$1424,'[1]BD Unidades'!$A$3:$A$1424,$A130),"-")</f>
        <v>1E-4</v>
      </c>
      <c r="AS130" s="28">
        <f>SUMIFS('[1]BD Unidades'!$BC$3:$BC$1424,'[1]BD Unidades'!$A$3:$A$1424,$A130)</f>
        <v>0</v>
      </c>
      <c r="AT130" s="28">
        <f>SUMIFS('[1]BD Unidades'!$BE$3:$BE$1424,'[1]BD Unidades'!$A$3:$A$1424,$A130)</f>
        <v>0</v>
      </c>
      <c r="AU130" s="29">
        <f t="shared" si="6"/>
        <v>0</v>
      </c>
      <c r="AV130" s="30">
        <f t="shared" si="7"/>
        <v>2.3E-3</v>
      </c>
      <c r="AW130" s="25">
        <f>IFERROR(SUMIFS('[1]BD Unidades'!$BI$3:$BI$1424,'[1]BD Unidades'!$A$3:$A$1424,$A130),"-")</f>
        <v>0</v>
      </c>
      <c r="AX130" s="25">
        <f>IFERROR(SUMIFS('[1]BD Unidades'!$BJ$3:$BJ$1424,'[1]BD Unidades'!$A$3:$A$1424,$A130),"-")</f>
        <v>0</v>
      </c>
    </row>
    <row r="131" spans="1:50" ht="14.4" x14ac:dyDescent="0.3">
      <c r="A131" s="7">
        <v>178</v>
      </c>
      <c r="B131" s="7" t="s">
        <v>125</v>
      </c>
      <c r="D131" s="8" t="s">
        <v>126</v>
      </c>
      <c r="E131" s="19" t="s">
        <v>73</v>
      </c>
      <c r="F131" s="19" t="s">
        <v>73</v>
      </c>
      <c r="G131" s="19" t="s">
        <v>127</v>
      </c>
      <c r="H131" s="19">
        <v>2</v>
      </c>
      <c r="I131" s="19">
        <v>2024</v>
      </c>
      <c r="J131" s="19" t="s">
        <v>66</v>
      </c>
      <c r="K131" s="19" t="s">
        <v>67</v>
      </c>
      <c r="L131" s="19" t="s">
        <v>47</v>
      </c>
      <c r="M131" s="19" t="s">
        <v>68</v>
      </c>
      <c r="N131" s="19" t="s">
        <v>68</v>
      </c>
      <c r="O131" s="19" t="s">
        <v>128</v>
      </c>
      <c r="P131" s="19" t="s">
        <v>51</v>
      </c>
      <c r="Q131" s="9" t="s">
        <v>129</v>
      </c>
      <c r="R131" s="20">
        <v>467</v>
      </c>
      <c r="S131" s="20">
        <v>0.25</v>
      </c>
      <c r="T131" s="20">
        <v>465.83249999999998</v>
      </c>
      <c r="U131" s="20">
        <v>80</v>
      </c>
      <c r="V131" s="21">
        <f>_xlfn.XLOOKUP(D131,'[1]Gen. Real'!$A:$A,'[1]Gen. Real'!$C:$C,"-",0)</f>
        <v>1893.5109600000012</v>
      </c>
      <c r="W131" s="22"/>
      <c r="X131" s="22" t="str">
        <f>_xlfn.XLOOKUP(D131,[1]Vertimiento!$A:$A,[1]Vertimiento!$E:$E,"-",0)</f>
        <v>-</v>
      </c>
      <c r="Y131" s="23" t="str">
        <f t="shared" ref="Y131:Y194" si="8">IFERROR(X131/(V131+X131),"-")</f>
        <v>-</v>
      </c>
      <c r="Z131" s="19" t="str">
        <f>_xlfn.XLOOKUP(D131,[1]Cmg!$I$4:$I$85,[1]Cmg!$M$4:$M$85,"----",0,1)</f>
        <v>----</v>
      </c>
      <c r="AA131" s="19" t="str">
        <f>_xlfn.XLOOKUP(D131,[1]Cmg!$A$4:$A$89,[1]Cmg!$B$4:$B$89,"----",0,1)</f>
        <v>----</v>
      </c>
      <c r="AB131" s="19" t="str">
        <f>_xlfn.XLOOKUP(D131,[1]Cmg!$E$4:$E$89,[1]Cmg!$F$4:$F$89,"----",0,1)</f>
        <v>----</v>
      </c>
      <c r="AC131" s="19" t="str">
        <f>_xlfn.XLOOKUP(D131,[1]Cmg!$O$4:$O$89,[1]Cmg!$P$4:$P$89,"----",0,1)</f>
        <v>----</v>
      </c>
      <c r="AD131" s="24" t="str">
        <f>_xlfn.XLOOKUP(D131,[1]Cmg!$S$4:$S$89,[1]Cmg!$U$4:$U$89,"----",0,1)</f>
        <v>----</v>
      </c>
      <c r="AG131" s="25">
        <f>IFERROR(SUMIFS('[1]BD Unidades'!$AH:$AH,'[1]BD Unidades'!$A:$A,'BD Centrales 2023'!$A131),"-")</f>
        <v>0</v>
      </c>
      <c r="AH131" s="25">
        <f>SUMIFS('[1]BD Unidades'!$AJ$3:$AJ$1424,'[1]BD Unidades'!$A$3:$A$1424,$A131)</f>
        <v>0.20833333333333351</v>
      </c>
      <c r="AI131" s="25">
        <f>SUMIFS('[1]BD Unidades'!$AL$3:$AL$1424,'[1]BD Unidades'!$A$3:$A$1424,$A131)</f>
        <v>8164.5749999999998</v>
      </c>
      <c r="AJ131" s="26">
        <f t="shared" ref="AJ131:AJ194" si="9">IFERROR(AI131/(AH131+AI131),"-")</f>
        <v>0.99997448391159593</v>
      </c>
      <c r="AK131" s="27">
        <f>IFERROR(SUMIFS('[1]BD Unidades'!$AO$3:$AO$1424,'[1]BD Unidades'!$A$3:$A$1424,$A131),"-")</f>
        <v>0</v>
      </c>
      <c r="AL131" s="27">
        <f>IFERROR(SUMIFS('[1]BD Unidades'!$AQ$3:$AQ$1424,'[1]BD Unidades'!$A$3:$A$1424,$A131),"-")</f>
        <v>0</v>
      </c>
      <c r="AM131" s="27">
        <f>IFERROR(SUMIFS('[1]BD Unidades'!$AS$3:$AS$1424,'[1]BD Unidades'!$A$3:$A$1424,$A131),"-")</f>
        <v>0</v>
      </c>
      <c r="AN131" s="27">
        <f>IFERROR(SUMIFS('[1]BD Unidades'!$AU$3:$AU$1424,'[1]BD Unidades'!$A$3:$A$1424,$A131),"-")</f>
        <v>0</v>
      </c>
      <c r="AO131" s="27"/>
      <c r="AP131" s="27"/>
      <c r="AQ131" s="25">
        <f>IFERROR(SUMIFS('[1]BD Unidades'!$AZ$3:$AZ$1424,'[1]BD Unidades'!$A$3:$A$1424,$A131),"-")</f>
        <v>0</v>
      </c>
      <c r="AR131" s="25">
        <f>IFERROR(SUMIFS('[1]BD Unidades'!$BA$3:$BA$1424,'[1]BD Unidades'!$A$3:$A$1424,$A131),"-")</f>
        <v>466.31505622778701</v>
      </c>
      <c r="AS131" s="28">
        <f>SUMIFS('[1]BD Unidades'!$BC$3:$BC$1424,'[1]BD Unidades'!$A$3:$A$1424,$A131)</f>
        <v>0</v>
      </c>
      <c r="AT131" s="28">
        <f>SUMIFS('[1]BD Unidades'!$BE$3:$BE$1424,'[1]BD Unidades'!$A$3:$A$1424,$A131)</f>
        <v>0</v>
      </c>
      <c r="AU131" s="29">
        <f t="shared" ref="AU131:AU194" si="10">IFERROR(AT131*(1-AS131),"-")</f>
        <v>0</v>
      </c>
      <c r="AV131" s="30">
        <f t="shared" ref="AV131:AV194" si="11">IFERROR(S131/100,"-")</f>
        <v>2.5000000000000001E-3</v>
      </c>
      <c r="AW131" s="25">
        <f>IFERROR(SUMIFS('[1]BD Unidades'!$BI$3:$BI$1424,'[1]BD Unidades'!$A$3:$A$1424,$A131),"-")</f>
        <v>0</v>
      </c>
      <c r="AX131" s="25">
        <f>IFERROR(SUMIFS('[1]BD Unidades'!$BJ$3:$BJ$1424,'[1]BD Unidades'!$A$3:$A$1424,$A131),"-")</f>
        <v>0</v>
      </c>
    </row>
    <row r="132" spans="1:50" ht="14.4" x14ac:dyDescent="0.3">
      <c r="A132" s="7">
        <v>179</v>
      </c>
      <c r="B132" s="7" t="s">
        <v>335</v>
      </c>
      <c r="D132" s="8" t="s">
        <v>336</v>
      </c>
      <c r="E132" s="19" t="s">
        <v>132</v>
      </c>
      <c r="F132" s="19" t="s">
        <v>132</v>
      </c>
      <c r="G132" s="19" t="s">
        <v>337</v>
      </c>
      <c r="H132" s="19">
        <v>1</v>
      </c>
      <c r="I132" s="19">
        <v>2024</v>
      </c>
      <c r="J132" s="19" t="s">
        <v>66</v>
      </c>
      <c r="K132" s="19" t="s">
        <v>105</v>
      </c>
      <c r="L132" s="19" t="s">
        <v>47</v>
      </c>
      <c r="M132" s="19" t="s">
        <v>90</v>
      </c>
      <c r="N132" s="19" t="s">
        <v>91</v>
      </c>
      <c r="O132" s="19" t="s">
        <v>92</v>
      </c>
      <c r="P132" s="19" t="s">
        <v>51</v>
      </c>
      <c r="Q132" s="9" t="s">
        <v>191</v>
      </c>
      <c r="R132" s="20">
        <v>84.971900000000005</v>
      </c>
      <c r="S132" s="20">
        <v>0.41660000000000003</v>
      </c>
      <c r="T132" s="20">
        <v>84.617900000000006</v>
      </c>
      <c r="U132" s="20">
        <v>0</v>
      </c>
      <c r="V132" s="21">
        <f>_xlfn.XLOOKUP(D132,'[1]Gen. Real'!$A:$A,'[1]Gen. Real'!$C:$C,"-",0)</f>
        <v>253.67704000000012</v>
      </c>
      <c r="W132" s="22"/>
      <c r="X132" s="22" t="str">
        <f>_xlfn.XLOOKUP(D132,[1]Vertimiento!$A:$A,[1]Vertimiento!$E:$E,"-",0)</f>
        <v>-</v>
      </c>
      <c r="Y132" s="23" t="str">
        <f t="shared" si="8"/>
        <v>-</v>
      </c>
      <c r="Z132" s="19" t="str">
        <f>_xlfn.XLOOKUP(D132,[1]Cmg!$I$4:$I$85,[1]Cmg!$M$4:$M$85,"----",0,1)</f>
        <v>----</v>
      </c>
      <c r="AA132" s="19" t="str">
        <f>_xlfn.XLOOKUP(D132,[1]Cmg!$A$4:$A$89,[1]Cmg!$B$4:$B$89,"----",0,1)</f>
        <v>----</v>
      </c>
      <c r="AB132" s="19" t="str">
        <f>_xlfn.XLOOKUP(D132,[1]Cmg!$E$4:$E$89,[1]Cmg!$F$4:$F$89,"----",0,1)</f>
        <v>----</v>
      </c>
      <c r="AC132" s="19" t="str">
        <f>_xlfn.XLOOKUP(D132,[1]Cmg!$O$4:$O$89,[1]Cmg!$P$4:$P$89,"----",0,1)</f>
        <v>----</v>
      </c>
      <c r="AD132" s="24" t="str">
        <f>_xlfn.XLOOKUP(D132,[1]Cmg!$S$4:$S$89,[1]Cmg!$U$4:$U$89,"----",0,1)</f>
        <v>----</v>
      </c>
      <c r="AG132" s="25">
        <f>IFERROR(SUMIFS('[1]BD Unidades'!$AH:$AH,'[1]BD Unidades'!$A:$A,'BD Centrales 2023'!$A132),"-")</f>
        <v>0</v>
      </c>
      <c r="AH132" s="25">
        <f>SUMIFS('[1]BD Unidades'!$AJ$3:$AJ$1424,'[1]BD Unidades'!$A$3:$A$1424,$A132)</f>
        <v>5973.0091163470934</v>
      </c>
      <c r="AI132" s="25">
        <f>SUMIFS('[1]BD Unidades'!$AL$3:$AL$1424,'[1]BD Unidades'!$A$3:$A$1424,$A132)</f>
        <v>3.98798504760593</v>
      </c>
      <c r="AJ132" s="26">
        <f t="shared" si="9"/>
        <v>6.6722218196748923E-4</v>
      </c>
      <c r="AK132" s="27">
        <f>IFERROR(SUMIFS('[1]BD Unidades'!$AO$3:$AO$1424,'[1]BD Unidades'!$A$3:$A$1424,$A132),"-")</f>
        <v>0</v>
      </c>
      <c r="AL132" s="27">
        <f>IFERROR(SUMIFS('[1]BD Unidades'!$AQ$3:$AQ$1424,'[1]BD Unidades'!$A$3:$A$1424,$A132),"-")</f>
        <v>0</v>
      </c>
      <c r="AM132" s="27">
        <f>IFERROR(SUMIFS('[1]BD Unidades'!$AS$3:$AS$1424,'[1]BD Unidades'!$A$3:$A$1424,$A132),"-")</f>
        <v>0</v>
      </c>
      <c r="AN132" s="27">
        <f>IFERROR(SUMIFS('[1]BD Unidades'!$AU$3:$AU$1424,'[1]BD Unidades'!$A$3:$A$1424,$A132),"-")</f>
        <v>0</v>
      </c>
      <c r="AO132" s="27"/>
      <c r="AP132" s="27"/>
      <c r="AQ132" s="25">
        <f>IFERROR(SUMIFS('[1]BD Unidades'!$AZ$3:$AZ$1424,'[1]BD Unidades'!$A$3:$A$1424,$A132),"-")</f>
        <v>0</v>
      </c>
      <c r="AR132" s="25">
        <f>IFERROR(SUMIFS('[1]BD Unidades'!$BA$3:$BA$1424,'[1]BD Unidades'!$A$3:$A$1424,$A132),"-")</f>
        <v>91.980279206820796</v>
      </c>
      <c r="AS132" s="28">
        <f>SUMIFS('[1]BD Unidades'!$BC$3:$BC$1424,'[1]BD Unidades'!$A$3:$A$1424,$A132)</f>
        <v>0</v>
      </c>
      <c r="AT132" s="28">
        <f>SUMIFS('[1]BD Unidades'!$BE$3:$BE$1424,'[1]BD Unidades'!$A$3:$A$1424,$A132)</f>
        <v>0</v>
      </c>
      <c r="AU132" s="29">
        <f t="shared" si="10"/>
        <v>0</v>
      </c>
      <c r="AV132" s="30">
        <f t="shared" si="11"/>
        <v>4.1660000000000004E-3</v>
      </c>
      <c r="AW132" s="25">
        <f>IFERROR(SUMIFS('[1]BD Unidades'!$BI$3:$BI$1424,'[1]BD Unidades'!$A$3:$A$1424,$A132),"-")</f>
        <v>0</v>
      </c>
      <c r="AX132" s="25">
        <f>IFERROR(SUMIFS('[1]BD Unidades'!$BJ$3:$BJ$1424,'[1]BD Unidades'!$A$3:$A$1424,$A132),"-")</f>
        <v>0</v>
      </c>
    </row>
    <row r="133" spans="1:50" ht="14.4" x14ac:dyDescent="0.3">
      <c r="A133" s="7">
        <v>180</v>
      </c>
      <c r="B133" s="7" t="s">
        <v>459</v>
      </c>
      <c r="D133" s="8" t="s">
        <v>460</v>
      </c>
      <c r="E133" s="19" t="s">
        <v>132</v>
      </c>
      <c r="F133" s="19" t="s">
        <v>132</v>
      </c>
      <c r="G133" s="19" t="s">
        <v>461</v>
      </c>
      <c r="H133" s="19">
        <v>1</v>
      </c>
      <c r="I133" s="19">
        <v>2024</v>
      </c>
      <c r="J133" s="19" t="s">
        <v>66</v>
      </c>
      <c r="K133" s="19" t="s">
        <v>105</v>
      </c>
      <c r="L133" s="19" t="s">
        <v>47</v>
      </c>
      <c r="M133" s="19" t="s">
        <v>90</v>
      </c>
      <c r="N133" s="19" t="s">
        <v>91</v>
      </c>
      <c r="O133" s="19" t="s">
        <v>92</v>
      </c>
      <c r="P133" s="19" t="s">
        <v>51</v>
      </c>
      <c r="Q133" s="9" t="s">
        <v>463</v>
      </c>
      <c r="R133" s="20">
        <v>36.532699999999998</v>
      </c>
      <c r="S133" s="20">
        <v>0.50280000000000002</v>
      </c>
      <c r="T133" s="20">
        <v>36.348999999999997</v>
      </c>
      <c r="U133" s="20">
        <v>0</v>
      </c>
      <c r="V133" s="21">
        <f>_xlfn.XLOOKUP(D133,'[1]Gen. Real'!$A:$A,'[1]Gen. Real'!$C:$C,"-",0)</f>
        <v>81.658200000000022</v>
      </c>
      <c r="W133" s="22"/>
      <c r="X133" s="22" t="str">
        <f>_xlfn.XLOOKUP(D133,[1]Vertimiento!$A:$A,[1]Vertimiento!$E:$E,"-",0)</f>
        <v>-</v>
      </c>
      <c r="Y133" s="23" t="str">
        <f t="shared" si="8"/>
        <v>-</v>
      </c>
      <c r="Z133" s="19" t="str">
        <f>_xlfn.XLOOKUP(D133,[1]Cmg!$I$4:$I$85,[1]Cmg!$M$4:$M$85,"----",0,1)</f>
        <v>----</v>
      </c>
      <c r="AA133" s="19" t="str">
        <f>_xlfn.XLOOKUP(D133,[1]Cmg!$A$4:$A$89,[1]Cmg!$B$4:$B$89,"----",0,1)</f>
        <v>----</v>
      </c>
      <c r="AB133" s="19" t="str">
        <f>_xlfn.XLOOKUP(D133,[1]Cmg!$E$4:$E$89,[1]Cmg!$F$4:$F$89,"----",0,1)</f>
        <v>----</v>
      </c>
      <c r="AC133" s="19" t="str">
        <f>_xlfn.XLOOKUP(D133,[1]Cmg!$O$4:$O$89,[1]Cmg!$P$4:$P$89,"----",0,1)</f>
        <v>----</v>
      </c>
      <c r="AD133" s="24" t="str">
        <f>_xlfn.XLOOKUP(D133,[1]Cmg!$S$4:$S$89,[1]Cmg!$U$4:$U$89,"----",0,1)</f>
        <v>----</v>
      </c>
      <c r="AG133" s="25">
        <f>IFERROR(SUMIFS('[1]BD Unidades'!$AH:$AH,'[1]BD Unidades'!$A:$A,'BD Centrales 2023'!$A133),"-")</f>
        <v>0</v>
      </c>
      <c r="AH133" s="25">
        <f>SUMIFS('[1]BD Unidades'!$AJ$3:$AJ$1424,'[1]BD Unidades'!$A$3:$A$1424,$A133)</f>
        <v>5208.9041689591295</v>
      </c>
      <c r="AI133" s="25">
        <f>SUMIFS('[1]BD Unidades'!$AL$3:$AL$1424,'[1]BD Unidades'!$A$3:$A$1424,$A133)</f>
        <v>4.8358502565281736</v>
      </c>
      <c r="AJ133" s="26">
        <f t="shared" si="9"/>
        <v>9.2752040544892133E-4</v>
      </c>
      <c r="AK133" s="27">
        <f>IFERROR(SUMIFS('[1]BD Unidades'!$AO$3:$AO$1424,'[1]BD Unidades'!$A$3:$A$1424,$A133),"-")</f>
        <v>0</v>
      </c>
      <c r="AL133" s="27">
        <f>IFERROR(SUMIFS('[1]BD Unidades'!$AQ$3:$AQ$1424,'[1]BD Unidades'!$A$3:$A$1424,$A133),"-")</f>
        <v>0</v>
      </c>
      <c r="AM133" s="27">
        <f>IFERROR(SUMIFS('[1]BD Unidades'!$AS$3:$AS$1424,'[1]BD Unidades'!$A$3:$A$1424,$A133),"-")</f>
        <v>0</v>
      </c>
      <c r="AN133" s="27">
        <f>IFERROR(SUMIFS('[1]BD Unidades'!$AU$3:$AU$1424,'[1]BD Unidades'!$A$3:$A$1424,$A133),"-")</f>
        <v>0</v>
      </c>
      <c r="AO133" s="27"/>
      <c r="AP133" s="27"/>
      <c r="AQ133" s="25">
        <f>IFERROR(SUMIFS('[1]BD Unidades'!$AZ$3:$AZ$1424,'[1]BD Unidades'!$A$3:$A$1424,$A133),"-")</f>
        <v>0</v>
      </c>
      <c r="AR133" s="25">
        <f>IFERROR(SUMIFS('[1]BD Unidades'!$BA$3:$BA$1424,'[1]BD Unidades'!$A$3:$A$1424,$A133),"-")</f>
        <v>39.999719993839904</v>
      </c>
      <c r="AS133" s="28">
        <f>SUMIFS('[1]BD Unidades'!$BC$3:$BC$1424,'[1]BD Unidades'!$A$3:$A$1424,$A133)</f>
        <v>0</v>
      </c>
      <c r="AT133" s="28">
        <f>SUMIFS('[1]BD Unidades'!$BE$3:$BE$1424,'[1]BD Unidades'!$A$3:$A$1424,$A133)</f>
        <v>0</v>
      </c>
      <c r="AU133" s="29">
        <f t="shared" si="10"/>
        <v>0</v>
      </c>
      <c r="AV133" s="30">
        <f t="shared" si="11"/>
        <v>5.0280000000000004E-3</v>
      </c>
      <c r="AW133" s="25">
        <f>IFERROR(SUMIFS('[1]BD Unidades'!$BI$3:$BI$1424,'[1]BD Unidades'!$A$3:$A$1424,$A133),"-")</f>
        <v>0</v>
      </c>
      <c r="AX133" s="25">
        <f>IFERROR(SUMIFS('[1]BD Unidades'!$BJ$3:$BJ$1424,'[1]BD Unidades'!$A$3:$A$1424,$A133),"-")</f>
        <v>0</v>
      </c>
    </row>
    <row r="134" spans="1:50" ht="14.4" x14ac:dyDescent="0.3">
      <c r="A134" s="7">
        <v>181</v>
      </c>
      <c r="B134" s="7" t="s">
        <v>130</v>
      </c>
      <c r="D134" s="8" t="s">
        <v>131</v>
      </c>
      <c r="E134" s="19" t="s">
        <v>132</v>
      </c>
      <c r="F134" s="19" t="s">
        <v>132</v>
      </c>
      <c r="G134" s="19" t="s">
        <v>133</v>
      </c>
      <c r="H134" s="19">
        <v>2</v>
      </c>
      <c r="I134" s="19">
        <v>2024</v>
      </c>
      <c r="J134" s="19" t="s">
        <v>66</v>
      </c>
      <c r="K134" s="19" t="s">
        <v>67</v>
      </c>
      <c r="L134" s="19" t="s">
        <v>47</v>
      </c>
      <c r="M134" s="19" t="s">
        <v>90</v>
      </c>
      <c r="N134" s="19" t="s">
        <v>97</v>
      </c>
      <c r="O134" s="19" t="s">
        <v>98</v>
      </c>
      <c r="P134" s="19" t="s">
        <v>51</v>
      </c>
      <c r="Q134" s="9" t="s">
        <v>135</v>
      </c>
      <c r="R134" s="20">
        <v>546.91999999999996</v>
      </c>
      <c r="S134" s="20">
        <v>0.65</v>
      </c>
      <c r="T134" s="20">
        <v>543.33000000000004</v>
      </c>
      <c r="U134" s="20">
        <v>126</v>
      </c>
      <c r="V134" s="21">
        <f>_xlfn.XLOOKUP(D134,'[1]Gen. Real'!$A:$A,'[1]Gen. Real'!$C:$C,"-",0)</f>
        <v>2377.2149400000012</v>
      </c>
      <c r="W134" s="22"/>
      <c r="X134" s="22" t="str">
        <f>_xlfn.XLOOKUP(D134,[1]Vertimiento!$A:$A,[1]Vertimiento!$E:$E,"-",0)</f>
        <v>-</v>
      </c>
      <c r="Y134" s="23" t="str">
        <f t="shared" si="8"/>
        <v>-</v>
      </c>
      <c r="Z134" s="19" t="str">
        <f>_xlfn.XLOOKUP(D134,[1]Cmg!$I$4:$I$85,[1]Cmg!$M$4:$M$85,"----",0,1)</f>
        <v>----</v>
      </c>
      <c r="AA134" s="19" t="str">
        <f>_xlfn.XLOOKUP(D134,[1]Cmg!$A$4:$A$89,[1]Cmg!$B$4:$B$89,"----",0,1)</f>
        <v>----</v>
      </c>
      <c r="AB134" s="19" t="str">
        <f>_xlfn.XLOOKUP(D134,[1]Cmg!$E$4:$E$89,[1]Cmg!$F$4:$F$89,"----",0,1)</f>
        <v>----</v>
      </c>
      <c r="AC134" s="19" t="str">
        <f>_xlfn.XLOOKUP(D134,[1]Cmg!$O$4:$O$89,[1]Cmg!$P$4:$P$89,"----",0,1)</f>
        <v>----</v>
      </c>
      <c r="AD134" s="24" t="str">
        <f>_xlfn.XLOOKUP(D134,[1]Cmg!$S$4:$S$89,[1]Cmg!$U$4:$U$89,"----",0,1)</f>
        <v>----</v>
      </c>
      <c r="AG134" s="25">
        <f>IFERROR(SUMIFS('[1]BD Unidades'!$AH:$AH,'[1]BD Unidades'!$A:$A,'BD Centrales 2023'!$A134),"-")</f>
        <v>0</v>
      </c>
      <c r="AH134" s="25">
        <f>SUMIFS('[1]BD Unidades'!$AJ$3:$AJ$1424,'[1]BD Unidades'!$A$3:$A$1424,$A134)</f>
        <v>0</v>
      </c>
      <c r="AI134" s="25">
        <f>SUMIFS('[1]BD Unidades'!$AL$3:$AL$1424,'[1]BD Unidades'!$A$3:$A$1424,$A134)</f>
        <v>8740.9926954582043</v>
      </c>
      <c r="AJ134" s="26">
        <f t="shared" si="9"/>
        <v>1</v>
      </c>
      <c r="AK134" s="27">
        <f>IFERROR(SUMIFS('[1]BD Unidades'!$AO$3:$AO$1424,'[1]BD Unidades'!$A$3:$A$1424,$A134),"-")</f>
        <v>0</v>
      </c>
      <c r="AL134" s="27">
        <f>IFERROR(SUMIFS('[1]BD Unidades'!$AQ$3:$AQ$1424,'[1]BD Unidades'!$A$3:$A$1424,$A134),"-")</f>
        <v>0</v>
      </c>
      <c r="AM134" s="27">
        <f>IFERROR(SUMIFS('[1]BD Unidades'!$AS$3:$AS$1424,'[1]BD Unidades'!$A$3:$A$1424,$A134),"-")</f>
        <v>0</v>
      </c>
      <c r="AN134" s="27">
        <f>IFERROR(SUMIFS('[1]BD Unidades'!$AU$3:$AU$1424,'[1]BD Unidades'!$A$3:$A$1424,$A134),"-")</f>
        <v>0</v>
      </c>
      <c r="AO134" s="27"/>
      <c r="AP134" s="27"/>
      <c r="AQ134" s="25">
        <f>IFERROR(SUMIFS('[1]BD Unidades'!$AZ$3:$AZ$1424,'[1]BD Unidades'!$A$3:$A$1424,$A134),"-")</f>
        <v>0</v>
      </c>
      <c r="AR134" s="25">
        <f>IFERROR(SUMIFS('[1]BD Unidades'!$BA$3:$BA$1424,'[1]BD Unidades'!$A$3:$A$1424,$A134),"-")</f>
        <v>559.82487819745904</v>
      </c>
      <c r="AS134" s="28">
        <f>SUMIFS('[1]BD Unidades'!$BC$3:$BC$1424,'[1]BD Unidades'!$A$3:$A$1424,$A134)</f>
        <v>0</v>
      </c>
      <c r="AT134" s="28">
        <f>SUMIFS('[1]BD Unidades'!$BE$3:$BE$1424,'[1]BD Unidades'!$A$3:$A$1424,$A134)</f>
        <v>0</v>
      </c>
      <c r="AU134" s="29">
        <f t="shared" si="10"/>
        <v>0</v>
      </c>
      <c r="AV134" s="30">
        <f t="shared" si="11"/>
        <v>6.5000000000000006E-3</v>
      </c>
      <c r="AW134" s="25">
        <f>IFERROR(SUMIFS('[1]BD Unidades'!$BI$3:$BI$1424,'[1]BD Unidades'!$A$3:$A$1424,$A134),"-")</f>
        <v>0</v>
      </c>
      <c r="AX134" s="25">
        <f>IFERROR(SUMIFS('[1]BD Unidades'!$BJ$3:$BJ$1424,'[1]BD Unidades'!$A$3:$A$1424,$A134),"-")</f>
        <v>0</v>
      </c>
    </row>
    <row r="135" spans="1:50" ht="14.4" x14ac:dyDescent="0.3">
      <c r="A135" s="7">
        <v>184</v>
      </c>
      <c r="B135" s="7" t="s">
        <v>390</v>
      </c>
      <c r="D135" s="8" t="s">
        <v>391</v>
      </c>
      <c r="E135" s="19" t="s">
        <v>64</v>
      </c>
      <c r="F135" s="19" t="s">
        <v>392</v>
      </c>
      <c r="G135" s="19" t="s">
        <v>393</v>
      </c>
      <c r="H135" s="19">
        <v>1</v>
      </c>
      <c r="I135" s="19">
        <v>2024</v>
      </c>
      <c r="J135" s="19" t="s">
        <v>66</v>
      </c>
      <c r="K135" s="19" t="s">
        <v>105</v>
      </c>
      <c r="L135" s="19" t="s">
        <v>47</v>
      </c>
      <c r="M135" s="19" t="s">
        <v>189</v>
      </c>
      <c r="N135" s="19" t="s">
        <v>190</v>
      </c>
      <c r="O135" s="19" t="s">
        <v>190</v>
      </c>
      <c r="P135" s="19" t="s">
        <v>51</v>
      </c>
      <c r="Q135" s="9" t="s">
        <v>324</v>
      </c>
      <c r="R135" s="20">
        <v>57.561799999999998</v>
      </c>
      <c r="S135" s="20">
        <v>0.96499999999999997</v>
      </c>
      <c r="T135" s="20">
        <v>57.006599999999999</v>
      </c>
      <c r="U135" s="20">
        <v>1</v>
      </c>
      <c r="V135" s="21">
        <f>_xlfn.XLOOKUP(D135,'[1]Gen. Real'!$A:$A,'[1]Gen. Real'!$C:$C,"-",0)</f>
        <v>119.86780000000005</v>
      </c>
      <c r="W135" s="22"/>
      <c r="X135" s="22" t="str">
        <f>_xlfn.XLOOKUP(D135,[1]Vertimiento!$A:$A,[1]Vertimiento!$E:$E,"-",0)</f>
        <v>-</v>
      </c>
      <c r="Y135" s="23" t="str">
        <f t="shared" si="8"/>
        <v>-</v>
      </c>
      <c r="Z135" s="19" t="str">
        <f>_xlfn.XLOOKUP(D135,[1]Cmg!$I$4:$I$85,[1]Cmg!$M$4:$M$85,"----",0,1)</f>
        <v>----</v>
      </c>
      <c r="AA135" s="19" t="str">
        <f>_xlfn.XLOOKUP(D135,[1]Cmg!$A$4:$A$89,[1]Cmg!$B$4:$B$89,"----",0,1)</f>
        <v>----</v>
      </c>
      <c r="AB135" s="19" t="str">
        <f>_xlfn.XLOOKUP(D135,[1]Cmg!$E$4:$E$89,[1]Cmg!$F$4:$F$89,"----",0,1)</f>
        <v>----</v>
      </c>
      <c r="AC135" s="19" t="str">
        <f>_xlfn.XLOOKUP(D135,[1]Cmg!$O$4:$O$89,[1]Cmg!$P$4:$P$89,"----",0,1)</f>
        <v>----</v>
      </c>
      <c r="AD135" s="24" t="str">
        <f>_xlfn.XLOOKUP(D135,[1]Cmg!$S$4:$S$89,[1]Cmg!$U$4:$U$89,"----",0,1)</f>
        <v>----</v>
      </c>
      <c r="AG135" s="25">
        <f>IFERROR(SUMIFS('[1]BD Unidades'!$AH:$AH,'[1]BD Unidades'!$A:$A,'BD Centrales 2023'!$A135),"-")</f>
        <v>0</v>
      </c>
      <c r="AH135" s="25">
        <f>SUMIFS('[1]BD Unidades'!$AJ$3:$AJ$1424,'[1]BD Unidades'!$A$3:$A$1424,$A135)</f>
        <v>216.97983732266886</v>
      </c>
      <c r="AI135" s="25">
        <f>SUMIFS('[1]BD Unidades'!$AL$3:$AL$1424,'[1]BD Unidades'!$A$3:$A$1424,$A135)</f>
        <v>8346.420426972978</v>
      </c>
      <c r="AJ135" s="26">
        <f t="shared" si="9"/>
        <v>0.97466195312306636</v>
      </c>
      <c r="AK135" s="27">
        <f>IFERROR(SUMIFS('[1]BD Unidades'!$AO$3:$AO$1424,'[1]BD Unidades'!$A$3:$A$1424,$A135),"-")</f>
        <v>0</v>
      </c>
      <c r="AL135" s="27">
        <f>IFERROR(SUMIFS('[1]BD Unidades'!$AQ$3:$AQ$1424,'[1]BD Unidades'!$A$3:$A$1424,$A135),"-")</f>
        <v>0</v>
      </c>
      <c r="AM135" s="27">
        <f>IFERROR(SUMIFS('[1]BD Unidades'!$AS$3:$AS$1424,'[1]BD Unidades'!$A$3:$A$1424,$A135),"-")</f>
        <v>0</v>
      </c>
      <c r="AN135" s="27">
        <f>IFERROR(SUMIFS('[1]BD Unidades'!$AU$3:$AU$1424,'[1]BD Unidades'!$A$3:$A$1424,$A135),"-")</f>
        <v>0</v>
      </c>
      <c r="AO135" s="27"/>
      <c r="AP135" s="27"/>
      <c r="AQ135" s="25">
        <f>IFERROR(SUMIFS('[1]BD Unidades'!$AZ$3:$AZ$1424,'[1]BD Unidades'!$A$3:$A$1424,$A135),"-")</f>
        <v>0</v>
      </c>
      <c r="AR135" s="25">
        <f>IFERROR(SUMIFS('[1]BD Unidades'!$BA$3:$BA$1424,'[1]BD Unidades'!$A$3:$A$1424,$A135),"-")</f>
        <v>59.690924091047798</v>
      </c>
      <c r="AS135" s="28">
        <f>SUMIFS('[1]BD Unidades'!$BC$3:$BC$1424,'[1]BD Unidades'!$A$3:$A$1424,$A135)</f>
        <v>0</v>
      </c>
      <c r="AT135" s="28">
        <f>SUMIFS('[1]BD Unidades'!$BE$3:$BE$1424,'[1]BD Unidades'!$A$3:$A$1424,$A135)</f>
        <v>0</v>
      </c>
      <c r="AU135" s="29">
        <f t="shared" si="10"/>
        <v>0</v>
      </c>
      <c r="AV135" s="30">
        <f t="shared" si="11"/>
        <v>9.6499999999999989E-3</v>
      </c>
      <c r="AW135" s="25">
        <f>IFERROR(SUMIFS('[1]BD Unidades'!$BI$3:$BI$1424,'[1]BD Unidades'!$A$3:$A$1424,$A135),"-")</f>
        <v>0</v>
      </c>
      <c r="AX135" s="25">
        <f>IFERROR(SUMIFS('[1]BD Unidades'!$BJ$3:$BJ$1424,'[1]BD Unidades'!$A$3:$A$1424,$A135),"-")</f>
        <v>0</v>
      </c>
    </row>
    <row r="136" spans="1:50" ht="14.4" x14ac:dyDescent="0.3">
      <c r="A136" s="7">
        <v>191</v>
      </c>
      <c r="B136" s="7" t="s">
        <v>374</v>
      </c>
      <c r="D136" s="8" t="s">
        <v>375</v>
      </c>
      <c r="E136" s="19" t="s">
        <v>368</v>
      </c>
      <c r="F136" s="19" t="s">
        <v>368</v>
      </c>
      <c r="G136" s="19" t="s">
        <v>376</v>
      </c>
      <c r="H136" s="19">
        <v>2</v>
      </c>
      <c r="I136" s="19">
        <v>2024</v>
      </c>
      <c r="J136" s="19" t="s">
        <v>66</v>
      </c>
      <c r="K136" s="19" t="s">
        <v>177</v>
      </c>
      <c r="L136" s="19" t="s">
        <v>157</v>
      </c>
      <c r="M136" s="19" t="s">
        <v>164</v>
      </c>
      <c r="N136" s="19" t="s">
        <v>371</v>
      </c>
      <c r="O136" s="19" t="s">
        <v>372</v>
      </c>
      <c r="P136" s="19" t="s">
        <v>51</v>
      </c>
      <c r="Q136" s="9" t="s">
        <v>377</v>
      </c>
      <c r="R136" s="20">
        <v>6</v>
      </c>
      <c r="S136" s="20">
        <v>0.22</v>
      </c>
      <c r="T136" s="20">
        <v>5.9867999999999997</v>
      </c>
      <c r="U136" s="20">
        <v>1</v>
      </c>
      <c r="V136" s="21">
        <f>_xlfn.XLOOKUP(D136,'[1]Gen. Real'!$A:$A,'[1]Gen. Real'!$C:$C,"-",0)</f>
        <v>0</v>
      </c>
      <c r="W136" s="22"/>
      <c r="X136" s="22" t="str">
        <f>_xlfn.XLOOKUP(D136,[1]Vertimiento!$A:$A,[1]Vertimiento!$E:$E,"-",0)</f>
        <v>-</v>
      </c>
      <c r="Y136" s="23" t="str">
        <f t="shared" si="8"/>
        <v>-</v>
      </c>
      <c r="Z136" s="19" t="str">
        <f>_xlfn.XLOOKUP(D136,[1]Cmg!$I$4:$I$85,[1]Cmg!$M$4:$M$85,"----",0,1)</f>
        <v>----</v>
      </c>
      <c r="AA136" s="19" t="str">
        <f>_xlfn.XLOOKUP(D136,[1]Cmg!$A$4:$A$89,[1]Cmg!$B$4:$B$89,"----",0,1)</f>
        <v>----</v>
      </c>
      <c r="AB136" s="19" t="str">
        <f>_xlfn.XLOOKUP(D136,[1]Cmg!$E$4:$E$89,[1]Cmg!$F$4:$F$89,"----",0,1)</f>
        <v>----</v>
      </c>
      <c r="AC136" s="19" t="str">
        <f>_xlfn.XLOOKUP(D136,[1]Cmg!$O$4:$O$89,[1]Cmg!$P$4:$P$89,"----",0,1)</f>
        <v>----</v>
      </c>
      <c r="AD136" s="24" t="str">
        <f>_xlfn.XLOOKUP(D136,[1]Cmg!$S$4:$S$89,[1]Cmg!$U$4:$U$89,"----",0,1)</f>
        <v>----</v>
      </c>
      <c r="AG136" s="25">
        <f>IFERROR(SUMIFS('[1]BD Unidades'!$AH:$AH,'[1]BD Unidades'!$A:$A,'BD Centrales 2023'!$A136),"-")</f>
        <v>0</v>
      </c>
      <c r="AH136" s="25">
        <f>SUMIFS('[1]BD Unidades'!$AJ$3:$AJ$1424,'[1]BD Unidades'!$A$3:$A$1424,$A136)</f>
        <v>7884</v>
      </c>
      <c r="AI136" s="25">
        <f>SUMIFS('[1]BD Unidades'!$AL$3:$AL$1424,'[1]BD Unidades'!$A$3:$A$1424,$A136)</f>
        <v>0</v>
      </c>
      <c r="AJ136" s="26">
        <f t="shared" si="9"/>
        <v>0</v>
      </c>
      <c r="AK136" s="27">
        <f>IFERROR(SUMIFS('[1]BD Unidades'!$AO$3:$AO$1424,'[1]BD Unidades'!$A$3:$A$1424,$A136),"-")</f>
        <v>0</v>
      </c>
      <c r="AL136" s="27">
        <f>IFERROR(SUMIFS('[1]BD Unidades'!$AQ$3:$AQ$1424,'[1]BD Unidades'!$A$3:$A$1424,$A136),"-")</f>
        <v>0</v>
      </c>
      <c r="AM136" s="27">
        <f>IFERROR(SUMIFS('[1]BD Unidades'!$AS$3:$AS$1424,'[1]BD Unidades'!$A$3:$A$1424,$A136),"-")</f>
        <v>0</v>
      </c>
      <c r="AN136" s="27">
        <f>IFERROR(SUMIFS('[1]BD Unidades'!$AU$3:$AU$1424,'[1]BD Unidades'!$A$3:$A$1424,$A136),"-")</f>
        <v>0</v>
      </c>
      <c r="AO136" s="27"/>
      <c r="AP136" s="27"/>
      <c r="AQ136" s="25">
        <f>IFERROR(SUMIFS('[1]BD Unidades'!$AZ$3:$AZ$1424,'[1]BD Unidades'!$A$3:$A$1424,$A136),"-")</f>
        <v>0</v>
      </c>
      <c r="AR136" s="25">
        <f>IFERROR(SUMIFS('[1]BD Unidades'!$BA$3:$BA$1424,'[1]BD Unidades'!$A$3:$A$1424,$A136),"-")</f>
        <v>5.4</v>
      </c>
      <c r="AS136" s="28">
        <f>SUMIFS('[1]BD Unidades'!$BC$3:$BC$1424,'[1]BD Unidades'!$A$3:$A$1424,$A136)</f>
        <v>0</v>
      </c>
      <c r="AT136" s="28">
        <f>SUMIFS('[1]BD Unidades'!$BE$3:$BE$1424,'[1]BD Unidades'!$A$3:$A$1424,$A136)</f>
        <v>0</v>
      </c>
      <c r="AU136" s="29">
        <f t="shared" si="10"/>
        <v>0</v>
      </c>
      <c r="AV136" s="30">
        <f t="shared" si="11"/>
        <v>2.2000000000000001E-3</v>
      </c>
      <c r="AW136" s="25">
        <f>IFERROR(SUMIFS('[1]BD Unidades'!$BI$3:$BI$1424,'[1]BD Unidades'!$A$3:$A$1424,$A136),"-")</f>
        <v>0</v>
      </c>
      <c r="AX136" s="25">
        <f>IFERROR(SUMIFS('[1]BD Unidades'!$BJ$3:$BJ$1424,'[1]BD Unidades'!$A$3:$A$1424,$A136),"-")</f>
        <v>0</v>
      </c>
    </row>
    <row r="137" spans="1:50" ht="14.4" x14ac:dyDescent="0.3">
      <c r="A137" s="7">
        <v>192</v>
      </c>
      <c r="B137" s="7" t="s">
        <v>378</v>
      </c>
      <c r="D137" s="8" t="s">
        <v>379</v>
      </c>
      <c r="E137" s="19" t="s">
        <v>368</v>
      </c>
      <c r="F137" s="19" t="s">
        <v>368</v>
      </c>
      <c r="G137" s="19" t="s">
        <v>376</v>
      </c>
      <c r="H137" s="19">
        <v>2</v>
      </c>
      <c r="I137" s="19">
        <v>2024</v>
      </c>
      <c r="J137" s="19" t="s">
        <v>66</v>
      </c>
      <c r="K137" s="19" t="s">
        <v>105</v>
      </c>
      <c r="L137" s="19" t="s">
        <v>47</v>
      </c>
      <c r="M137" s="19" t="s">
        <v>164</v>
      </c>
      <c r="N137" s="19" t="s">
        <v>371</v>
      </c>
      <c r="O137" s="19" t="s">
        <v>372</v>
      </c>
      <c r="P137" s="19" t="s">
        <v>51</v>
      </c>
      <c r="Q137" s="9" t="s">
        <v>191</v>
      </c>
      <c r="R137" s="20">
        <v>19.890999999999998</v>
      </c>
      <c r="S137" s="20">
        <v>3.85</v>
      </c>
      <c r="T137" s="20">
        <v>19.125</v>
      </c>
      <c r="U137" s="20">
        <v>2.4900000000000002</v>
      </c>
      <c r="V137" s="21">
        <f>_xlfn.XLOOKUP(D137,'[1]Gen. Real'!$A:$A,'[1]Gen. Real'!$C:$C,"-",0)</f>
        <v>53.684000000000005</v>
      </c>
      <c r="W137" s="22"/>
      <c r="X137" s="22" t="str">
        <f>_xlfn.XLOOKUP(D137,[1]Vertimiento!$A:$A,[1]Vertimiento!$E:$E,"-",0)</f>
        <v>-</v>
      </c>
      <c r="Y137" s="23" t="str">
        <f t="shared" si="8"/>
        <v>-</v>
      </c>
      <c r="Z137" s="19" t="str">
        <f>_xlfn.XLOOKUP(D137,[1]Cmg!$I$4:$I$85,[1]Cmg!$M$4:$M$85,"----",0,1)</f>
        <v>----</v>
      </c>
      <c r="AA137" s="19" t="str">
        <f>_xlfn.XLOOKUP(D137,[1]Cmg!$A$4:$A$89,[1]Cmg!$B$4:$B$89,"----",0,1)</f>
        <v>----</v>
      </c>
      <c r="AB137" s="19" t="str">
        <f>_xlfn.XLOOKUP(D137,[1]Cmg!$E$4:$E$89,[1]Cmg!$F$4:$F$89,"----",0,1)</f>
        <v>----</v>
      </c>
      <c r="AC137" s="19" t="str">
        <f>_xlfn.XLOOKUP(D137,[1]Cmg!$O$4:$O$89,[1]Cmg!$P$4:$P$89,"----",0,1)</f>
        <v>----</v>
      </c>
      <c r="AD137" s="24" t="str">
        <f>_xlfn.XLOOKUP(D137,[1]Cmg!$S$4:$S$89,[1]Cmg!$U$4:$U$89,"----",0,1)</f>
        <v>----</v>
      </c>
      <c r="AG137" s="25">
        <f>IFERROR(SUMIFS('[1]BD Unidades'!$AH:$AH,'[1]BD Unidades'!$A:$A,'BD Centrales 2023'!$A137),"-")</f>
        <v>0</v>
      </c>
      <c r="AH137" s="25">
        <f>SUMIFS('[1]BD Unidades'!$AJ$3:$AJ$1424,'[1]BD Unidades'!$A$3:$A$1424,$A137)</f>
        <v>8235.631393595093</v>
      </c>
      <c r="AI137" s="25">
        <f>SUMIFS('[1]BD Unidades'!$AL$3:$AL$1424,'[1]BD Unidades'!$A$3:$A$1424,$A137)</f>
        <v>17.582918572888879</v>
      </c>
      <c r="AJ137" s="26">
        <f t="shared" si="9"/>
        <v>2.1304328117307957E-3</v>
      </c>
      <c r="AK137" s="27">
        <f>IFERROR(SUMIFS('[1]BD Unidades'!$AO$3:$AO$1424,'[1]BD Unidades'!$A$3:$A$1424,$A137),"-")</f>
        <v>0</v>
      </c>
      <c r="AL137" s="27">
        <f>IFERROR(SUMIFS('[1]BD Unidades'!$AQ$3:$AQ$1424,'[1]BD Unidades'!$A$3:$A$1424,$A137),"-")</f>
        <v>0</v>
      </c>
      <c r="AM137" s="27">
        <f>IFERROR(SUMIFS('[1]BD Unidades'!$AS$3:$AS$1424,'[1]BD Unidades'!$A$3:$A$1424,$A137),"-")</f>
        <v>0</v>
      </c>
      <c r="AN137" s="27">
        <f>IFERROR(SUMIFS('[1]BD Unidades'!$AU$3:$AU$1424,'[1]BD Unidades'!$A$3:$A$1424,$A137),"-")</f>
        <v>0</v>
      </c>
      <c r="AO137" s="27"/>
      <c r="AP137" s="27"/>
      <c r="AQ137" s="25">
        <f>IFERROR(SUMIFS('[1]BD Unidades'!$AZ$3:$AZ$1424,'[1]BD Unidades'!$A$3:$A$1424,$A137),"-")</f>
        <v>0</v>
      </c>
      <c r="AR137" s="25">
        <f>IFERROR(SUMIFS('[1]BD Unidades'!$BA$3:$BA$1424,'[1]BD Unidades'!$A$3:$A$1424,$A137),"-")</f>
        <v>19.874017520371321</v>
      </c>
      <c r="AS137" s="28">
        <f>SUMIFS('[1]BD Unidades'!$BC$3:$BC$1424,'[1]BD Unidades'!$A$3:$A$1424,$A137)</f>
        <v>0</v>
      </c>
      <c r="AT137" s="28">
        <f>SUMIFS('[1]BD Unidades'!$BE$3:$BE$1424,'[1]BD Unidades'!$A$3:$A$1424,$A137)</f>
        <v>0</v>
      </c>
      <c r="AU137" s="29">
        <f t="shared" si="10"/>
        <v>0</v>
      </c>
      <c r="AV137" s="30">
        <f t="shared" si="11"/>
        <v>3.85E-2</v>
      </c>
      <c r="AW137" s="25">
        <f>IFERROR(SUMIFS('[1]BD Unidades'!$BI$3:$BI$1424,'[1]BD Unidades'!$A$3:$A$1424,$A137),"-")</f>
        <v>0</v>
      </c>
      <c r="AX137" s="25">
        <f>IFERROR(SUMIFS('[1]BD Unidades'!$BJ$3:$BJ$1424,'[1]BD Unidades'!$A$3:$A$1424,$A137),"-")</f>
        <v>0</v>
      </c>
    </row>
    <row r="138" spans="1:50" ht="14.4" x14ac:dyDescent="0.3">
      <c r="A138" s="7">
        <v>193</v>
      </c>
      <c r="B138" s="7" t="s">
        <v>380</v>
      </c>
      <c r="D138" s="8" t="s">
        <v>381</v>
      </c>
      <c r="E138" s="19" t="s">
        <v>368</v>
      </c>
      <c r="F138" s="19" t="s">
        <v>368</v>
      </c>
      <c r="G138" s="19" t="s">
        <v>369</v>
      </c>
      <c r="H138" s="19">
        <v>2</v>
      </c>
      <c r="I138" s="19">
        <v>2024</v>
      </c>
      <c r="J138" s="19" t="s">
        <v>66</v>
      </c>
      <c r="K138" s="19" t="s">
        <v>177</v>
      </c>
      <c r="L138" s="19" t="s">
        <v>157</v>
      </c>
      <c r="M138" s="19" t="s">
        <v>164</v>
      </c>
      <c r="N138" s="19" t="s">
        <v>371</v>
      </c>
      <c r="O138" s="19" t="s">
        <v>372</v>
      </c>
      <c r="P138" s="19" t="s">
        <v>51</v>
      </c>
      <c r="Q138" s="9" t="s">
        <v>382</v>
      </c>
      <c r="R138" s="20">
        <v>2.5</v>
      </c>
      <c r="S138" s="20">
        <v>0.22</v>
      </c>
      <c r="T138" s="20">
        <v>2.4944999999999999</v>
      </c>
      <c r="U138" s="20">
        <v>0.47</v>
      </c>
      <c r="V138" s="21">
        <f>_xlfn.XLOOKUP(D138,'[1]Gen. Real'!$A:$A,'[1]Gen. Real'!$C:$C,"-",0)</f>
        <v>18.238399999999881</v>
      </c>
      <c r="W138" s="22"/>
      <c r="X138" s="22" t="str">
        <f>_xlfn.XLOOKUP(D138,[1]Vertimiento!$A:$A,[1]Vertimiento!$E:$E,"-",0)</f>
        <v>-</v>
      </c>
      <c r="Y138" s="23" t="str">
        <f t="shared" si="8"/>
        <v>-</v>
      </c>
      <c r="Z138" s="19" t="str">
        <f>_xlfn.XLOOKUP(D138,[1]Cmg!$I$4:$I$85,[1]Cmg!$M$4:$M$85,"----",0,1)</f>
        <v>----</v>
      </c>
      <c r="AA138" s="19" t="str">
        <f>_xlfn.XLOOKUP(D138,[1]Cmg!$A$4:$A$89,[1]Cmg!$B$4:$B$89,"----",0,1)</f>
        <v>----</v>
      </c>
      <c r="AB138" s="19" t="str">
        <f>_xlfn.XLOOKUP(D138,[1]Cmg!$E$4:$E$89,[1]Cmg!$F$4:$F$89,"----",0,1)</f>
        <v>----</v>
      </c>
      <c r="AC138" s="19" t="str">
        <f>_xlfn.XLOOKUP(D138,[1]Cmg!$O$4:$O$89,[1]Cmg!$P$4:$P$89,"----",0,1)</f>
        <v>----</v>
      </c>
      <c r="AD138" s="24" t="str">
        <f>_xlfn.XLOOKUP(D138,[1]Cmg!$S$4:$S$89,[1]Cmg!$U$4:$U$89,"----",0,1)</f>
        <v>----</v>
      </c>
      <c r="AG138" s="25">
        <f>IFERROR(SUMIFS('[1]BD Unidades'!$AH:$AH,'[1]BD Unidades'!$A:$A,'BD Centrales 2023'!$A138),"-")</f>
        <v>0</v>
      </c>
      <c r="AH138" s="25">
        <f>SUMIFS('[1]BD Unidades'!$AJ$3:$AJ$1424,'[1]BD Unidades'!$A$3:$A$1424,$A138)</f>
        <v>0</v>
      </c>
      <c r="AI138" s="25">
        <f>SUMIFS('[1]BD Unidades'!$AL$3:$AL$1424,'[1]BD Unidades'!$A$3:$A$1424,$A138)</f>
        <v>8813.5519999999997</v>
      </c>
      <c r="AJ138" s="26">
        <f t="shared" si="9"/>
        <v>1</v>
      </c>
      <c r="AK138" s="27">
        <f>IFERROR(SUMIFS('[1]BD Unidades'!$AO$3:$AO$1424,'[1]BD Unidades'!$A$3:$A$1424,$A138),"-")</f>
        <v>0</v>
      </c>
      <c r="AL138" s="27">
        <f>IFERROR(SUMIFS('[1]BD Unidades'!$AQ$3:$AQ$1424,'[1]BD Unidades'!$A$3:$A$1424,$A138),"-")</f>
        <v>0</v>
      </c>
      <c r="AM138" s="27">
        <f>IFERROR(SUMIFS('[1]BD Unidades'!$AS$3:$AS$1424,'[1]BD Unidades'!$A$3:$A$1424,$A138),"-")</f>
        <v>0</v>
      </c>
      <c r="AN138" s="27">
        <f>IFERROR(SUMIFS('[1]BD Unidades'!$AU$3:$AU$1424,'[1]BD Unidades'!$A$3:$A$1424,$A138),"-")</f>
        <v>0</v>
      </c>
      <c r="AO138" s="27"/>
      <c r="AP138" s="27"/>
      <c r="AQ138" s="25">
        <f>IFERROR(SUMIFS('[1]BD Unidades'!$AZ$3:$AZ$1424,'[1]BD Unidades'!$A$3:$A$1424,$A138),"-")</f>
        <v>0</v>
      </c>
      <c r="AR138" s="25">
        <f>IFERROR(SUMIFS('[1]BD Unidades'!$BA$3:$BA$1424,'[1]BD Unidades'!$A$3:$A$1424,$A138),"-")</f>
        <v>2.63959620921305</v>
      </c>
      <c r="AS138" s="28">
        <f>SUMIFS('[1]BD Unidades'!$BC$3:$BC$1424,'[1]BD Unidades'!$A$3:$A$1424,$A138)</f>
        <v>0</v>
      </c>
      <c r="AT138" s="28">
        <f>SUMIFS('[1]BD Unidades'!$BE$3:$BE$1424,'[1]BD Unidades'!$A$3:$A$1424,$A138)</f>
        <v>0</v>
      </c>
      <c r="AU138" s="29">
        <f t="shared" si="10"/>
        <v>0</v>
      </c>
      <c r="AV138" s="30">
        <f t="shared" si="11"/>
        <v>2.2000000000000001E-3</v>
      </c>
      <c r="AW138" s="25">
        <f>IFERROR(SUMIFS('[1]BD Unidades'!$BI$3:$BI$1424,'[1]BD Unidades'!$A$3:$A$1424,$A138),"-")</f>
        <v>0</v>
      </c>
      <c r="AX138" s="25">
        <f>IFERROR(SUMIFS('[1]BD Unidades'!$BJ$3:$BJ$1424,'[1]BD Unidades'!$A$3:$A$1424,$A138),"-")</f>
        <v>0</v>
      </c>
    </row>
    <row r="139" spans="1:50" ht="14.4" x14ac:dyDescent="0.3">
      <c r="A139" s="7">
        <v>205</v>
      </c>
      <c r="B139" s="7" t="s">
        <v>4910</v>
      </c>
      <c r="D139" s="8" t="s">
        <v>4911</v>
      </c>
      <c r="E139" s="19" t="s">
        <v>4906</v>
      </c>
      <c r="F139" s="19" t="s">
        <v>4906</v>
      </c>
      <c r="G139" s="19" t="s">
        <v>2096</v>
      </c>
      <c r="H139" s="19">
        <v>1</v>
      </c>
      <c r="I139" s="19">
        <v>2024</v>
      </c>
      <c r="J139" s="19" t="s">
        <v>66</v>
      </c>
      <c r="K139" s="19" t="s">
        <v>177</v>
      </c>
      <c r="L139" s="19" t="s">
        <v>213</v>
      </c>
      <c r="M139" s="19" t="s">
        <v>90</v>
      </c>
      <c r="N139" s="19" t="s">
        <v>868</v>
      </c>
      <c r="O139" s="19" t="s">
        <v>1687</v>
      </c>
      <c r="P139" s="19" t="s">
        <v>51</v>
      </c>
      <c r="Q139" s="9" t="s">
        <v>4912</v>
      </c>
      <c r="R139" s="20">
        <v>0.43</v>
      </c>
      <c r="S139" s="20">
        <v>2.3809999999999998</v>
      </c>
      <c r="T139" s="20">
        <v>0.41980000000000001</v>
      </c>
      <c r="U139" s="20" t="s">
        <v>397</v>
      </c>
      <c r="V139" s="21">
        <f>_xlfn.XLOOKUP(D139,'[1]Gen. Real'!$A:$A,'[1]Gen. Real'!$C:$C,"-",0)</f>
        <v>2.0030799999999989</v>
      </c>
      <c r="W139" s="22"/>
      <c r="X139" s="22" t="str">
        <f>_xlfn.XLOOKUP(D139,[1]Vertimiento!$A:$A,[1]Vertimiento!$E:$E,"-",0)</f>
        <v>-</v>
      </c>
      <c r="Y139" s="23" t="str">
        <f t="shared" si="8"/>
        <v>-</v>
      </c>
      <c r="Z139" s="19" t="str">
        <f>_xlfn.XLOOKUP(D139,[1]Cmg!$I$4:$I$85,[1]Cmg!$M$4:$M$85,"----",0,1)</f>
        <v>----</v>
      </c>
      <c r="AA139" s="19" t="str">
        <f>_xlfn.XLOOKUP(D139,[1]Cmg!$A$4:$A$89,[1]Cmg!$B$4:$B$89,"----",0,1)</f>
        <v>----</v>
      </c>
      <c r="AB139" s="19" t="str">
        <f>_xlfn.XLOOKUP(D139,[1]Cmg!$E$4:$E$89,[1]Cmg!$F$4:$F$89,"----",0,1)</f>
        <v>----</v>
      </c>
      <c r="AC139" s="19" t="str">
        <f>_xlfn.XLOOKUP(D139,[1]Cmg!$O$4:$O$89,[1]Cmg!$P$4:$P$89,"----",0,1)</f>
        <v>----</v>
      </c>
      <c r="AD139" s="24" t="str">
        <f>_xlfn.XLOOKUP(D139,[1]Cmg!$S$4:$S$89,[1]Cmg!$U$4:$U$89,"----",0,1)</f>
        <v>----</v>
      </c>
      <c r="AG139" s="25">
        <f>IFERROR(SUMIFS('[1]BD Unidades'!$AH:$AH,'[1]BD Unidades'!$A:$A,'BD Centrales 2023'!$A139),"-")</f>
        <v>0.43</v>
      </c>
      <c r="AH139" s="25">
        <f>SUMIFS('[1]BD Unidades'!$AJ$3:$AJ$1424,'[1]BD Unidades'!$A$3:$A$1424,$A139)</f>
        <v>7276</v>
      </c>
      <c r="AI139" s="25">
        <f>SUMIFS('[1]BD Unidades'!$AL$3:$AL$1424,'[1]BD Unidades'!$A$3:$A$1424,$A139)</f>
        <v>4.8833333333333302</v>
      </c>
      <c r="AJ139" s="26">
        <f t="shared" si="9"/>
        <v>6.7070616431614259E-4</v>
      </c>
      <c r="AK139" s="27">
        <f>IFERROR(SUMIFS('[1]BD Unidades'!$AO$3:$AO$1424,'[1]BD Unidades'!$A$3:$A$1424,$A139),"-")</f>
        <v>0</v>
      </c>
      <c r="AL139" s="27">
        <f>IFERROR(SUMIFS('[1]BD Unidades'!$AQ$3:$AQ$1424,'[1]BD Unidades'!$A$3:$A$1424,$A139),"-")</f>
        <v>0</v>
      </c>
      <c r="AM139" s="27">
        <f>IFERROR(SUMIFS('[1]BD Unidades'!$AS$3:$AS$1424,'[1]BD Unidades'!$A$3:$A$1424,$A139),"-")</f>
        <v>0</v>
      </c>
      <c r="AN139" s="27">
        <f>IFERROR(SUMIFS('[1]BD Unidades'!$AU$3:$AU$1424,'[1]BD Unidades'!$A$3:$A$1424,$A139),"-")</f>
        <v>0</v>
      </c>
      <c r="AO139" s="27"/>
      <c r="AP139" s="27"/>
      <c r="AQ139" s="25">
        <f>IFERROR(SUMIFS('[1]BD Unidades'!$AZ$3:$AZ$1424,'[1]BD Unidades'!$A$3:$A$1424,$A139),"-")</f>
        <v>0.28592774235616436</v>
      </c>
      <c r="AR139" s="25">
        <f>IFERROR(SUMIFS('[1]BD Unidades'!$BA$3:$BA$1424,'[1]BD Unidades'!$A$3:$A$1424,$A139),"-")</f>
        <v>0.42993957235042501</v>
      </c>
      <c r="AS139" s="28">
        <f>SUMIFS('[1]BD Unidades'!$BC$3:$BC$1424,'[1]BD Unidades'!$A$3:$A$1424,$A139)</f>
        <v>2.8266110318081999E-2</v>
      </c>
      <c r="AT139" s="28">
        <f>SUMIFS('[1]BD Unidades'!$BE$3:$BE$1424,'[1]BD Unidades'!$A$3:$A$1424,$A139)</f>
        <v>0.999174277016743</v>
      </c>
      <c r="AU139" s="29">
        <f t="shared" si="10"/>
        <v>0.97093150667559791</v>
      </c>
      <c r="AV139" s="30">
        <f t="shared" si="11"/>
        <v>2.3809999999999998E-2</v>
      </c>
      <c r="AW139" s="25">
        <f>IFERROR(SUMIFS('[1]BD Unidades'!$BI$3:$BI$1424,'[1]BD Unidades'!$A$3:$A$1424,$A139),"-")</f>
        <v>0.27761625368622289</v>
      </c>
      <c r="AX139" s="25">
        <f>IFERROR(SUMIFS('[1]BD Unidades'!$BJ$3:$BJ$1424,'[1]BD Unidades'!$A$3:$A$1424,$A139),"-")</f>
        <v>0.17858431191727556</v>
      </c>
    </row>
    <row r="140" spans="1:50" ht="14.4" x14ac:dyDescent="0.3">
      <c r="A140" s="7">
        <v>209</v>
      </c>
      <c r="B140" s="7" t="s">
        <v>4913</v>
      </c>
      <c r="D140" s="8" t="s">
        <v>4914</v>
      </c>
      <c r="E140" s="19" t="s">
        <v>4906</v>
      </c>
      <c r="F140" s="19" t="s">
        <v>4906</v>
      </c>
      <c r="G140" s="19" t="s">
        <v>4557</v>
      </c>
      <c r="H140" s="19">
        <v>1</v>
      </c>
      <c r="I140" s="19">
        <v>2024</v>
      </c>
      <c r="J140" s="19" t="s">
        <v>66</v>
      </c>
      <c r="K140" s="19" t="s">
        <v>177</v>
      </c>
      <c r="L140" s="19" t="s">
        <v>213</v>
      </c>
      <c r="M140" s="19" t="s">
        <v>331</v>
      </c>
      <c r="N140" s="19" t="s">
        <v>724</v>
      </c>
      <c r="O140" s="19" t="s">
        <v>725</v>
      </c>
      <c r="P140" s="19" t="s">
        <v>51</v>
      </c>
      <c r="Q140" s="9" t="s">
        <v>4915</v>
      </c>
      <c r="R140" s="20">
        <v>1.7</v>
      </c>
      <c r="S140" s="20">
        <v>0.25</v>
      </c>
      <c r="T140" s="20">
        <v>1.6958</v>
      </c>
      <c r="U140" s="20" t="s">
        <v>397</v>
      </c>
      <c r="V140" s="21">
        <f>_xlfn.XLOOKUP(D140,'[1]Gen. Real'!$A:$A,'[1]Gen. Real'!$C:$C,"-",0)</f>
        <v>7.9386100000000024</v>
      </c>
      <c r="W140" s="22"/>
      <c r="X140" s="22" t="str">
        <f>_xlfn.XLOOKUP(D140,[1]Vertimiento!$A:$A,[1]Vertimiento!$E:$E,"-",0)</f>
        <v>-</v>
      </c>
      <c r="Y140" s="23" t="str">
        <f t="shared" si="8"/>
        <v>-</v>
      </c>
      <c r="Z140" s="19" t="str">
        <f>_xlfn.XLOOKUP(D140,[1]Cmg!$I$4:$I$85,[1]Cmg!$M$4:$M$85,"----",0,1)</f>
        <v>----</v>
      </c>
      <c r="AA140" s="19" t="str">
        <f>_xlfn.XLOOKUP(D140,[1]Cmg!$A$4:$A$89,[1]Cmg!$B$4:$B$89,"----",0,1)</f>
        <v>----</v>
      </c>
      <c r="AB140" s="19" t="str">
        <f>_xlfn.XLOOKUP(D140,[1]Cmg!$E$4:$E$89,[1]Cmg!$F$4:$F$89,"----",0,1)</f>
        <v>----</v>
      </c>
      <c r="AC140" s="19" t="str">
        <f>_xlfn.XLOOKUP(D140,[1]Cmg!$O$4:$O$89,[1]Cmg!$P$4:$P$89,"----",0,1)</f>
        <v>----</v>
      </c>
      <c r="AD140" s="24" t="str">
        <f>_xlfn.XLOOKUP(D140,[1]Cmg!$S$4:$S$89,[1]Cmg!$U$4:$U$89,"----",0,1)</f>
        <v>----</v>
      </c>
      <c r="AG140" s="25">
        <f>IFERROR(SUMIFS('[1]BD Unidades'!$AH:$AH,'[1]BD Unidades'!$A:$A,'BD Centrales 2023'!$A140),"-")</f>
        <v>1.7</v>
      </c>
      <c r="AH140" s="25">
        <f>SUMIFS('[1]BD Unidades'!$AJ$3:$AJ$1424,'[1]BD Unidades'!$A$3:$A$1424,$A140)</f>
        <v>8022.8666666666713</v>
      </c>
      <c r="AI140" s="25">
        <f>SUMIFS('[1]BD Unidades'!$AL$3:$AL$1424,'[1]BD Unidades'!$A$3:$A$1424,$A140)</f>
        <v>0</v>
      </c>
      <c r="AJ140" s="26">
        <f t="shared" si="9"/>
        <v>0</v>
      </c>
      <c r="AK140" s="27">
        <f>IFERROR(SUMIFS('[1]BD Unidades'!$AO$3:$AO$1424,'[1]BD Unidades'!$A$3:$A$1424,$A140),"-")</f>
        <v>0</v>
      </c>
      <c r="AL140" s="27">
        <f>IFERROR(SUMIFS('[1]BD Unidades'!$AQ$3:$AQ$1424,'[1]BD Unidades'!$A$3:$A$1424,$A140),"-")</f>
        <v>0</v>
      </c>
      <c r="AM140" s="27">
        <f>IFERROR(SUMIFS('[1]BD Unidades'!$AS$3:$AS$1424,'[1]BD Unidades'!$A$3:$A$1424,$A140),"-")</f>
        <v>0</v>
      </c>
      <c r="AN140" s="27">
        <f>IFERROR(SUMIFS('[1]BD Unidades'!$AU$3:$AU$1424,'[1]BD Unidades'!$A$3:$A$1424,$A140),"-")</f>
        <v>0</v>
      </c>
      <c r="AO140" s="27"/>
      <c r="AP140" s="27"/>
      <c r="AQ140" s="25">
        <f>IFERROR(SUMIFS('[1]BD Unidades'!$AZ$3:$AZ$1424,'[1]BD Unidades'!$A$3:$A$1424,$A140),"-")</f>
        <v>0</v>
      </c>
      <c r="AR140" s="25">
        <f>IFERROR(SUMIFS('[1]BD Unidades'!$BA$3:$BA$1424,'[1]BD Unidades'!$A$3:$A$1424,$A140),"-")</f>
        <v>1.7</v>
      </c>
      <c r="AS140" s="28">
        <f>SUMIFS('[1]BD Unidades'!$BC$3:$BC$1424,'[1]BD Unidades'!$A$3:$A$1424,$A140)</f>
        <v>0</v>
      </c>
      <c r="AT140" s="28">
        <f>SUMIFS('[1]BD Unidades'!$BE$3:$BE$1424,'[1]BD Unidades'!$A$3:$A$1424,$A140)</f>
        <v>0</v>
      </c>
      <c r="AU140" s="29">
        <f t="shared" si="10"/>
        <v>0</v>
      </c>
      <c r="AV140" s="30">
        <f t="shared" si="11"/>
        <v>2.5000000000000001E-3</v>
      </c>
      <c r="AW140" s="25">
        <f>IFERROR(SUMIFS('[1]BD Unidades'!$BI$3:$BI$1424,'[1]BD Unidades'!$A$3:$A$1424,$A140),"-")</f>
        <v>1.0565044245315713</v>
      </c>
      <c r="AX140" s="25">
        <f>IFERROR(SUMIFS('[1]BD Unidades'!$BJ$3:$BJ$1424,'[1]BD Unidades'!$A$3:$A$1424,$A140),"-")</f>
        <v>0.63490928157026161</v>
      </c>
    </row>
    <row r="141" spans="1:50" ht="14.4" x14ac:dyDescent="0.3">
      <c r="A141" s="7">
        <v>216</v>
      </c>
      <c r="B141" s="7" t="s">
        <v>238</v>
      </c>
      <c r="D141" s="8" t="s">
        <v>239</v>
      </c>
      <c r="E141" s="19" t="s">
        <v>240</v>
      </c>
      <c r="F141" s="19" t="s">
        <v>240</v>
      </c>
      <c r="G141" s="19" t="s">
        <v>241</v>
      </c>
      <c r="H141" s="19">
        <v>2</v>
      </c>
      <c r="I141" s="19">
        <v>2024</v>
      </c>
      <c r="J141" s="19" t="s">
        <v>66</v>
      </c>
      <c r="K141" s="19" t="s">
        <v>105</v>
      </c>
      <c r="L141" s="19" t="s">
        <v>47</v>
      </c>
      <c r="M141" s="19" t="s">
        <v>106</v>
      </c>
      <c r="N141" s="19" t="s">
        <v>243</v>
      </c>
      <c r="O141" s="19" t="s">
        <v>244</v>
      </c>
      <c r="P141" s="19" t="s">
        <v>51</v>
      </c>
      <c r="Q141" s="9" t="s">
        <v>245</v>
      </c>
      <c r="R141" s="20">
        <v>112</v>
      </c>
      <c r="S141" s="20">
        <v>0.25</v>
      </c>
      <c r="T141" s="20">
        <v>111.72</v>
      </c>
      <c r="U141" s="20">
        <v>15</v>
      </c>
      <c r="V141" s="21">
        <f>_xlfn.XLOOKUP(D141,'[1]Gen. Real'!$A:$A,'[1]Gen. Real'!$C:$C,"-",0)</f>
        <v>505.15789000000001</v>
      </c>
      <c r="W141" s="22"/>
      <c r="X141" s="22" t="str">
        <f>_xlfn.XLOOKUP(D141,[1]Vertimiento!$A:$A,[1]Vertimiento!$E:$E,"-",0)</f>
        <v>-</v>
      </c>
      <c r="Y141" s="23" t="str">
        <f t="shared" si="8"/>
        <v>-</v>
      </c>
      <c r="Z141" s="19" t="str">
        <f>_xlfn.XLOOKUP(D141,[1]Cmg!$I$4:$I$85,[1]Cmg!$M$4:$M$85,"----",0,1)</f>
        <v>----</v>
      </c>
      <c r="AA141" s="19" t="str">
        <f>_xlfn.XLOOKUP(D141,[1]Cmg!$A$4:$A$89,[1]Cmg!$B$4:$B$89,"----",0,1)</f>
        <v>----</v>
      </c>
      <c r="AB141" s="19" t="str">
        <f>_xlfn.XLOOKUP(D141,[1]Cmg!$E$4:$E$89,[1]Cmg!$F$4:$F$89,"----",0,1)</f>
        <v>----</v>
      </c>
      <c r="AC141" s="19" t="str">
        <f>_xlfn.XLOOKUP(D141,[1]Cmg!$O$4:$O$89,[1]Cmg!$P$4:$P$89,"----",0,1)</f>
        <v>----</v>
      </c>
      <c r="AD141" s="24" t="str">
        <f>_xlfn.XLOOKUP(D141,[1]Cmg!$S$4:$S$89,[1]Cmg!$U$4:$U$89,"----",0,1)</f>
        <v>----</v>
      </c>
      <c r="AG141" s="25">
        <f>IFERROR(SUMIFS('[1]BD Unidades'!$AH:$AH,'[1]BD Unidades'!$A:$A,'BD Centrales 2023'!$A141),"-")</f>
        <v>0</v>
      </c>
      <c r="AH141" s="25">
        <f>SUMIFS('[1]BD Unidades'!$AJ$3:$AJ$1424,'[1]BD Unidades'!$A$3:$A$1424,$A141)</f>
        <v>83.266666666666694</v>
      </c>
      <c r="AI141" s="25">
        <f>SUMIFS('[1]BD Unidades'!$AL$3:$AL$1424,'[1]BD Unidades'!$A$3:$A$1424,$A141)</f>
        <v>8374.883333333335</v>
      </c>
      <c r="AJ141" s="26">
        <f t="shared" si="9"/>
        <v>0.99015545164525731</v>
      </c>
      <c r="AK141" s="27">
        <f>IFERROR(SUMIFS('[1]BD Unidades'!$AO$3:$AO$1424,'[1]BD Unidades'!$A$3:$A$1424,$A141),"-")</f>
        <v>0</v>
      </c>
      <c r="AL141" s="27">
        <f>IFERROR(SUMIFS('[1]BD Unidades'!$AQ$3:$AQ$1424,'[1]BD Unidades'!$A$3:$A$1424,$A141),"-")</f>
        <v>0</v>
      </c>
      <c r="AM141" s="27">
        <f>IFERROR(SUMIFS('[1]BD Unidades'!$AS$3:$AS$1424,'[1]BD Unidades'!$A$3:$A$1424,$A141),"-")</f>
        <v>0</v>
      </c>
      <c r="AN141" s="27">
        <f>IFERROR(SUMIFS('[1]BD Unidades'!$AU$3:$AU$1424,'[1]BD Unidades'!$A$3:$A$1424,$A141),"-")</f>
        <v>0</v>
      </c>
      <c r="AO141" s="27"/>
      <c r="AP141" s="27"/>
      <c r="AQ141" s="25">
        <f>IFERROR(SUMIFS('[1]BD Unidades'!$AZ$3:$AZ$1424,'[1]BD Unidades'!$A$3:$A$1424,$A141),"-")</f>
        <v>0</v>
      </c>
      <c r="AR141" s="25">
        <f>IFERROR(SUMIFS('[1]BD Unidades'!$BA$3:$BA$1424,'[1]BD Unidades'!$A$3:$A$1424,$A141),"-")</f>
        <v>111.7489961022044</v>
      </c>
      <c r="AS141" s="28">
        <f>SUMIFS('[1]BD Unidades'!$BC$3:$BC$1424,'[1]BD Unidades'!$A$3:$A$1424,$A141)</f>
        <v>0</v>
      </c>
      <c r="AT141" s="28">
        <f>SUMIFS('[1]BD Unidades'!$BE$3:$BE$1424,'[1]BD Unidades'!$A$3:$A$1424,$A141)</f>
        <v>0</v>
      </c>
      <c r="AU141" s="29">
        <f t="shared" si="10"/>
        <v>0</v>
      </c>
      <c r="AV141" s="30">
        <f t="shared" si="11"/>
        <v>2.5000000000000001E-3</v>
      </c>
      <c r="AW141" s="25">
        <f>IFERROR(SUMIFS('[1]BD Unidades'!$BI$3:$BI$1424,'[1]BD Unidades'!$A$3:$A$1424,$A141),"-")</f>
        <v>0</v>
      </c>
      <c r="AX141" s="25">
        <f>IFERROR(SUMIFS('[1]BD Unidades'!$BJ$3:$BJ$1424,'[1]BD Unidades'!$A$3:$A$1424,$A141),"-")</f>
        <v>0</v>
      </c>
    </row>
    <row r="142" spans="1:50" ht="14.4" x14ac:dyDescent="0.3">
      <c r="A142" s="7">
        <v>217</v>
      </c>
      <c r="B142" s="7" t="s">
        <v>4847</v>
      </c>
      <c r="D142" s="8" t="s">
        <v>4848</v>
      </c>
      <c r="E142" s="19" t="s">
        <v>4849</v>
      </c>
      <c r="F142" s="19" t="s">
        <v>4849</v>
      </c>
      <c r="G142" s="19" t="s">
        <v>4850</v>
      </c>
      <c r="H142" s="19">
        <v>1</v>
      </c>
      <c r="I142" s="19">
        <v>2024</v>
      </c>
      <c r="J142" s="19" t="s">
        <v>66</v>
      </c>
      <c r="K142" s="19" t="s">
        <v>177</v>
      </c>
      <c r="L142" s="19" t="s">
        <v>213</v>
      </c>
      <c r="M142" s="19" t="s">
        <v>68</v>
      </c>
      <c r="N142" s="19" t="s">
        <v>68</v>
      </c>
      <c r="O142" s="19" t="s">
        <v>2324</v>
      </c>
      <c r="P142" s="19" t="s">
        <v>51</v>
      </c>
      <c r="Q142" s="9" t="s">
        <v>4852</v>
      </c>
      <c r="R142" s="20">
        <v>3.3</v>
      </c>
      <c r="S142" s="20">
        <v>0.25</v>
      </c>
      <c r="T142" s="20">
        <v>3.2917999999999998</v>
      </c>
      <c r="U142" s="20" t="s">
        <v>397</v>
      </c>
      <c r="V142" s="21">
        <f>_xlfn.XLOOKUP(D142,'[1]Gen. Real'!$A:$A,'[1]Gen. Real'!$C:$C,"-",0)</f>
        <v>19.689170000000001</v>
      </c>
      <c r="W142" s="22"/>
      <c r="X142" s="22" t="str">
        <f>_xlfn.XLOOKUP(D142,[1]Vertimiento!$A:$A,[1]Vertimiento!$E:$E,"-",0)</f>
        <v>-</v>
      </c>
      <c r="Y142" s="23" t="str">
        <f t="shared" si="8"/>
        <v>-</v>
      </c>
      <c r="Z142" s="19" t="str">
        <f>_xlfn.XLOOKUP(D142,[1]Cmg!$I$4:$I$85,[1]Cmg!$M$4:$M$85,"----",0,1)</f>
        <v>----</v>
      </c>
      <c r="AA142" s="19" t="str">
        <f>_xlfn.XLOOKUP(D142,[1]Cmg!$A$4:$A$89,[1]Cmg!$B$4:$B$89,"----",0,1)</f>
        <v>----</v>
      </c>
      <c r="AB142" s="19" t="str">
        <f>_xlfn.XLOOKUP(D142,[1]Cmg!$E$4:$E$89,[1]Cmg!$F$4:$F$89,"----",0,1)</f>
        <v>----</v>
      </c>
      <c r="AC142" s="19" t="str">
        <f>_xlfn.XLOOKUP(D142,[1]Cmg!$O$4:$O$89,[1]Cmg!$P$4:$P$89,"----",0,1)</f>
        <v>----</v>
      </c>
      <c r="AD142" s="24" t="str">
        <f>_xlfn.XLOOKUP(D142,[1]Cmg!$S$4:$S$89,[1]Cmg!$U$4:$U$89,"----",0,1)</f>
        <v>----</v>
      </c>
      <c r="AG142" s="25">
        <f>IFERROR(SUMIFS('[1]BD Unidades'!$AH:$AH,'[1]BD Unidades'!$A:$A,'BD Centrales 2023'!$A142),"-")</f>
        <v>3.1528047851999998</v>
      </c>
      <c r="AH142" s="25">
        <f>SUMIFS('[1]BD Unidades'!$AJ$3:$AJ$1424,'[1]BD Unidades'!$A$3:$A$1424,$A142)</f>
        <v>8588.6666666666697</v>
      </c>
      <c r="AI142" s="25">
        <f>SUMIFS('[1]BD Unidades'!$AL$3:$AL$1424,'[1]BD Unidades'!$A$3:$A$1424,$A142)</f>
        <v>80.95</v>
      </c>
      <c r="AJ142" s="26">
        <f t="shared" si="9"/>
        <v>9.3372063739842366E-3</v>
      </c>
      <c r="AK142" s="27">
        <f>IFERROR(SUMIFS('[1]BD Unidades'!$AO$3:$AO$1424,'[1]BD Unidades'!$A$3:$A$1424,$A142),"-")</f>
        <v>0</v>
      </c>
      <c r="AL142" s="27">
        <f>IFERROR(SUMIFS('[1]BD Unidades'!$AQ$3:$AQ$1424,'[1]BD Unidades'!$A$3:$A$1424,$A142),"-")</f>
        <v>0</v>
      </c>
      <c r="AM142" s="27">
        <f>IFERROR(SUMIFS('[1]BD Unidades'!$AS$3:$AS$1424,'[1]BD Unidades'!$A$3:$A$1424,$A142),"-")</f>
        <v>0</v>
      </c>
      <c r="AN142" s="27">
        <f>IFERROR(SUMIFS('[1]BD Unidades'!$AU$3:$AU$1424,'[1]BD Unidades'!$A$3:$A$1424,$A142),"-")</f>
        <v>0</v>
      </c>
      <c r="AO142" s="27"/>
      <c r="AP142" s="27"/>
      <c r="AQ142" s="25">
        <f>IFERROR(SUMIFS('[1]BD Unidades'!$AZ$3:$AZ$1424,'[1]BD Unidades'!$A$3:$A$1424,$A142),"-")</f>
        <v>3.1528047852000007</v>
      </c>
      <c r="AR142" s="25">
        <f>IFERROR(SUMIFS('[1]BD Unidades'!$BA$3:$BA$1424,'[1]BD Unidades'!$A$3:$A$1424,$A142),"-")</f>
        <v>3.2691881526864899</v>
      </c>
      <c r="AS142" s="28">
        <f>SUMIFS('[1]BD Unidades'!$BC$3:$BC$1424,'[1]BD Unidades'!$A$3:$A$1424,$A142)</f>
        <v>2.4209295595499199E-3</v>
      </c>
      <c r="AT142" s="28">
        <f>SUMIFS('[1]BD Unidades'!$BE$3:$BE$1424,'[1]BD Unidades'!$A$3:$A$1424,$A142)</f>
        <v>1</v>
      </c>
      <c r="AU142" s="29">
        <f t="shared" si="10"/>
        <v>0.99757907044045013</v>
      </c>
      <c r="AV142" s="30">
        <f t="shared" si="11"/>
        <v>2.5000000000000001E-3</v>
      </c>
      <c r="AW142" s="25">
        <f>IFERROR(SUMIFS('[1]BD Unidades'!$BI$3:$BI$1424,'[1]BD Unidades'!$A$3:$A$1424,$A142),"-")</f>
        <v>3.1373091367327741</v>
      </c>
      <c r="AX142" s="25">
        <f>IFERROR(SUMIFS('[1]BD Unidades'!$BJ$3:$BJ$1424,'[1]BD Unidades'!$A$3:$A$1424,$A142),"-")</f>
        <v>2.0181606300633135</v>
      </c>
    </row>
    <row r="143" spans="1:50" ht="14.4" x14ac:dyDescent="0.3">
      <c r="A143" s="7">
        <v>221</v>
      </c>
      <c r="B143" s="7" t="s">
        <v>5070</v>
      </c>
      <c r="D143" s="8" t="s">
        <v>5071</v>
      </c>
      <c r="E143" s="19" t="s">
        <v>5072</v>
      </c>
      <c r="F143" s="19" t="s">
        <v>5073</v>
      </c>
      <c r="G143" s="19" t="s">
        <v>5074</v>
      </c>
      <c r="H143" s="19">
        <v>2</v>
      </c>
      <c r="I143" s="19">
        <v>2024</v>
      </c>
      <c r="J143" s="19" t="s">
        <v>66</v>
      </c>
      <c r="K143" s="19" t="s">
        <v>177</v>
      </c>
      <c r="L143" s="19" t="s">
        <v>213</v>
      </c>
      <c r="M143" s="19" t="s">
        <v>331</v>
      </c>
      <c r="N143" s="19" t="s">
        <v>332</v>
      </c>
      <c r="O143" s="19" t="s">
        <v>4535</v>
      </c>
      <c r="P143" s="19" t="s">
        <v>51</v>
      </c>
      <c r="Q143" s="9" t="s">
        <v>5076</v>
      </c>
      <c r="R143" s="20">
        <v>1</v>
      </c>
      <c r="S143" s="20">
        <v>0.25</v>
      </c>
      <c r="T143" s="20">
        <v>0.99750000000000005</v>
      </c>
      <c r="U143" s="20" t="s">
        <v>397</v>
      </c>
      <c r="V143" s="21">
        <f>_xlfn.XLOOKUP(D143,'[1]Gen. Real'!$A:$A,'[1]Gen. Real'!$C:$C,"-",0)</f>
        <v>1.9331200000000008</v>
      </c>
      <c r="W143" s="22"/>
      <c r="X143" s="22" t="str">
        <f>_xlfn.XLOOKUP(D143,[1]Vertimiento!$A:$A,[1]Vertimiento!$E:$E,"-",0)</f>
        <v>-</v>
      </c>
      <c r="Y143" s="23" t="str">
        <f t="shared" si="8"/>
        <v>-</v>
      </c>
      <c r="Z143" s="19" t="str">
        <f>_xlfn.XLOOKUP(D143,[1]Cmg!$I$4:$I$85,[1]Cmg!$M$4:$M$85,"----",0,1)</f>
        <v>----</v>
      </c>
      <c r="AA143" s="19" t="str">
        <f>_xlfn.XLOOKUP(D143,[1]Cmg!$A$4:$A$89,[1]Cmg!$B$4:$B$89,"----",0,1)</f>
        <v>----</v>
      </c>
      <c r="AB143" s="19" t="str">
        <f>_xlfn.XLOOKUP(D143,[1]Cmg!$E$4:$E$89,[1]Cmg!$F$4:$F$89,"----",0,1)</f>
        <v>----</v>
      </c>
      <c r="AC143" s="19" t="str">
        <f>_xlfn.XLOOKUP(D143,[1]Cmg!$O$4:$O$89,[1]Cmg!$P$4:$P$89,"----",0,1)</f>
        <v>----</v>
      </c>
      <c r="AD143" s="24" t="str">
        <f>_xlfn.XLOOKUP(D143,[1]Cmg!$S$4:$S$89,[1]Cmg!$U$4:$U$89,"----",0,1)</f>
        <v>----</v>
      </c>
      <c r="AG143" s="25">
        <f>IFERROR(SUMIFS('[1]BD Unidades'!$AH:$AH,'[1]BD Unidades'!$A:$A,'BD Centrales 2023'!$A143),"-")</f>
        <v>1</v>
      </c>
      <c r="AH143" s="25">
        <f>SUMIFS('[1]BD Unidades'!$AJ$3:$AJ$1424,'[1]BD Unidades'!$A$3:$A$1424,$A143)</f>
        <v>7603.35</v>
      </c>
      <c r="AI143" s="25">
        <f>SUMIFS('[1]BD Unidades'!$AL$3:$AL$1424,'[1]BD Unidades'!$A$3:$A$1424,$A143)</f>
        <v>0</v>
      </c>
      <c r="AJ143" s="26">
        <f t="shared" si="9"/>
        <v>0</v>
      </c>
      <c r="AK143" s="27">
        <f>IFERROR(SUMIFS('[1]BD Unidades'!$AO$3:$AO$1424,'[1]BD Unidades'!$A$3:$A$1424,$A143),"-")</f>
        <v>0</v>
      </c>
      <c r="AL143" s="27">
        <f>IFERROR(SUMIFS('[1]BD Unidades'!$AQ$3:$AQ$1424,'[1]BD Unidades'!$A$3:$A$1424,$A143),"-")</f>
        <v>0</v>
      </c>
      <c r="AM143" s="27">
        <f>IFERROR(SUMIFS('[1]BD Unidades'!$AS$3:$AS$1424,'[1]BD Unidades'!$A$3:$A$1424,$A143),"-")</f>
        <v>0</v>
      </c>
      <c r="AN143" s="27">
        <f>IFERROR(SUMIFS('[1]BD Unidades'!$AU$3:$AU$1424,'[1]BD Unidades'!$A$3:$A$1424,$A143),"-")</f>
        <v>0</v>
      </c>
      <c r="AO143" s="27"/>
      <c r="AP143" s="27"/>
      <c r="AQ143" s="25">
        <f>IFERROR(SUMIFS('[1]BD Unidades'!$AZ$3:$AZ$1424,'[1]BD Unidades'!$A$3:$A$1424,$A143),"-")</f>
        <v>0</v>
      </c>
      <c r="AR143" s="25">
        <f>IFERROR(SUMIFS('[1]BD Unidades'!$BA$3:$BA$1424,'[1]BD Unidades'!$A$3:$A$1424,$A143),"-")</f>
        <v>0.999999999999999</v>
      </c>
      <c r="AS143" s="28">
        <f>SUMIFS('[1]BD Unidades'!$BC$3:$BC$1424,'[1]BD Unidades'!$A$3:$A$1424,$A143)</f>
        <v>0</v>
      </c>
      <c r="AT143" s="28">
        <f>SUMIFS('[1]BD Unidades'!$BE$3:$BE$1424,'[1]BD Unidades'!$A$3:$A$1424,$A143)</f>
        <v>0</v>
      </c>
      <c r="AU143" s="29">
        <f t="shared" si="10"/>
        <v>0</v>
      </c>
      <c r="AV143" s="30">
        <f t="shared" si="11"/>
        <v>2.5000000000000001E-3</v>
      </c>
      <c r="AW143" s="25">
        <f>IFERROR(SUMIFS('[1]BD Unidades'!$BI$3:$BI$1424,'[1]BD Unidades'!$A$3:$A$1424,$A143),"-")</f>
        <v>0.13915935998523296</v>
      </c>
      <c r="AX143" s="25">
        <f>IFERROR(SUMIFS('[1]BD Unidades'!$BJ$3:$BJ$1424,'[1]BD Unidades'!$A$3:$A$1424,$A143),"-")</f>
        <v>8.3628205637828273E-2</v>
      </c>
    </row>
    <row r="144" spans="1:50" ht="14.4" x14ac:dyDescent="0.3">
      <c r="A144" s="7">
        <v>222</v>
      </c>
      <c r="B144" s="7" t="s">
        <v>4710</v>
      </c>
      <c r="D144" s="8" t="s">
        <v>4711</v>
      </c>
      <c r="E144" s="19" t="s">
        <v>319</v>
      </c>
      <c r="F144" s="19" t="s">
        <v>319</v>
      </c>
      <c r="G144" s="19" t="s">
        <v>4712</v>
      </c>
      <c r="H144" s="19">
        <v>1</v>
      </c>
      <c r="I144" s="19">
        <v>2024</v>
      </c>
      <c r="J144" s="19" t="s">
        <v>66</v>
      </c>
      <c r="K144" s="19" t="s">
        <v>177</v>
      </c>
      <c r="L144" s="19" t="s">
        <v>213</v>
      </c>
      <c r="M144" s="19" t="s">
        <v>82</v>
      </c>
      <c r="N144" s="19" t="s">
        <v>83</v>
      </c>
      <c r="O144" s="19" t="s">
        <v>4714</v>
      </c>
      <c r="P144" s="19" t="s">
        <v>51</v>
      </c>
      <c r="Q144" s="9" t="s">
        <v>4715</v>
      </c>
      <c r="R144" s="20">
        <v>6.8</v>
      </c>
      <c r="S144" s="20">
        <v>0.25</v>
      </c>
      <c r="T144" s="20">
        <v>6.7830000000000004</v>
      </c>
      <c r="U144" s="20" t="s">
        <v>397</v>
      </c>
      <c r="V144" s="21">
        <f>_xlfn.XLOOKUP(D144,'[1]Gen. Real'!$A:$A,'[1]Gen. Real'!$C:$C,"-",0)</f>
        <v>22.696359999999999</v>
      </c>
      <c r="W144" s="22"/>
      <c r="X144" s="22" t="str">
        <f>_xlfn.XLOOKUP(D144,[1]Vertimiento!$A:$A,[1]Vertimiento!$E:$E,"-",0)</f>
        <v>-</v>
      </c>
      <c r="Y144" s="23" t="str">
        <f t="shared" si="8"/>
        <v>-</v>
      </c>
      <c r="Z144" s="19" t="str">
        <f>_xlfn.XLOOKUP(D144,[1]Cmg!$I$4:$I$85,[1]Cmg!$M$4:$M$85,"----",0,1)</f>
        <v>----</v>
      </c>
      <c r="AA144" s="19" t="str">
        <f>_xlfn.XLOOKUP(D144,[1]Cmg!$A$4:$A$89,[1]Cmg!$B$4:$B$89,"----",0,1)</f>
        <v>----</v>
      </c>
      <c r="AB144" s="19" t="str">
        <f>_xlfn.XLOOKUP(D144,[1]Cmg!$E$4:$E$89,[1]Cmg!$F$4:$F$89,"----",0,1)</f>
        <v>----</v>
      </c>
      <c r="AC144" s="19" t="str">
        <f>_xlfn.XLOOKUP(D144,[1]Cmg!$O$4:$O$89,[1]Cmg!$P$4:$P$89,"----",0,1)</f>
        <v>----</v>
      </c>
      <c r="AD144" s="24" t="str">
        <f>_xlfn.XLOOKUP(D144,[1]Cmg!$S$4:$S$89,[1]Cmg!$U$4:$U$89,"----",0,1)</f>
        <v>----</v>
      </c>
      <c r="AG144" s="25">
        <f>IFERROR(SUMIFS('[1]BD Unidades'!$AH:$AH,'[1]BD Unidades'!$A:$A,'BD Centrales 2023'!$A144),"-")</f>
        <v>6.8</v>
      </c>
      <c r="AH144" s="25">
        <f>SUMIFS('[1]BD Unidades'!$AJ$3:$AJ$1424,'[1]BD Unidades'!$A$3:$A$1424,$A144)</f>
        <v>7930</v>
      </c>
      <c r="AI144" s="25">
        <f>SUMIFS('[1]BD Unidades'!$AL$3:$AL$1424,'[1]BD Unidades'!$A$3:$A$1424,$A144)</f>
        <v>1.81666666666667</v>
      </c>
      <c r="AJ144" s="26">
        <f t="shared" si="9"/>
        <v>2.2903538281478223E-4</v>
      </c>
      <c r="AK144" s="27">
        <f>IFERROR(SUMIFS('[1]BD Unidades'!$AO$3:$AO$1424,'[1]BD Unidades'!$A$3:$A$1424,$A144),"-")</f>
        <v>0</v>
      </c>
      <c r="AL144" s="27">
        <f>IFERROR(SUMIFS('[1]BD Unidades'!$AQ$3:$AQ$1424,'[1]BD Unidades'!$A$3:$A$1424,$A144),"-")</f>
        <v>0</v>
      </c>
      <c r="AM144" s="27">
        <f>IFERROR(SUMIFS('[1]BD Unidades'!$AS$3:$AS$1424,'[1]BD Unidades'!$A$3:$A$1424,$A144),"-")</f>
        <v>0</v>
      </c>
      <c r="AN144" s="27">
        <f>IFERROR(SUMIFS('[1]BD Unidades'!$AU$3:$AU$1424,'[1]BD Unidades'!$A$3:$A$1424,$A144),"-")</f>
        <v>0</v>
      </c>
      <c r="AO144" s="27"/>
      <c r="AP144" s="27"/>
      <c r="AQ144" s="25">
        <f>IFERROR(SUMIFS('[1]BD Unidades'!$AZ$3:$AZ$1424,'[1]BD Unidades'!$A$3:$A$1424,$A144),"-")</f>
        <v>0</v>
      </c>
      <c r="AR144" s="25">
        <f>IFERROR(SUMIFS('[1]BD Unidades'!$BA$3:$BA$1424,'[1]BD Unidades'!$A$3:$A$1424,$A144),"-")</f>
        <v>6.7989774725840402</v>
      </c>
      <c r="AS144" s="28">
        <f>SUMIFS('[1]BD Unidades'!$BC$3:$BC$1424,'[1]BD Unidades'!$A$3:$A$1424,$A144)</f>
        <v>0</v>
      </c>
      <c r="AT144" s="28">
        <f>SUMIFS('[1]BD Unidades'!$BE$3:$BE$1424,'[1]BD Unidades'!$A$3:$A$1424,$A144)</f>
        <v>0</v>
      </c>
      <c r="AU144" s="29">
        <f t="shared" si="10"/>
        <v>0</v>
      </c>
      <c r="AV144" s="30">
        <f t="shared" si="11"/>
        <v>2.5000000000000001E-3</v>
      </c>
      <c r="AW144" s="25">
        <f>IFERROR(SUMIFS('[1]BD Unidades'!$BI$3:$BI$1424,'[1]BD Unidades'!$A$3:$A$1424,$A144),"-")</f>
        <v>2.4980495627054862</v>
      </c>
      <c r="AX144" s="25">
        <f>IFERROR(SUMIFS('[1]BD Unidades'!$BJ$3:$BJ$1424,'[1]BD Unidades'!$A$3:$A$1424,$A144),"-")</f>
        <v>1.5012098542677246</v>
      </c>
    </row>
    <row r="145" spans="1:50" ht="14.4" x14ac:dyDescent="0.3">
      <c r="A145" s="7">
        <v>229</v>
      </c>
      <c r="B145" s="7" t="s">
        <v>192</v>
      </c>
      <c r="D145" s="8" t="s">
        <v>193</v>
      </c>
      <c r="E145" s="19" t="s">
        <v>194</v>
      </c>
      <c r="F145" s="19" t="s">
        <v>194</v>
      </c>
      <c r="G145" s="19" t="s">
        <v>195</v>
      </c>
      <c r="H145" s="19">
        <v>2</v>
      </c>
      <c r="I145" s="19">
        <v>2024</v>
      </c>
      <c r="J145" s="19" t="s">
        <v>66</v>
      </c>
      <c r="K145" s="19" t="s">
        <v>177</v>
      </c>
      <c r="L145" s="19" t="s">
        <v>157</v>
      </c>
      <c r="M145" s="19" t="s">
        <v>82</v>
      </c>
      <c r="N145" s="19" t="s">
        <v>197</v>
      </c>
      <c r="O145" s="19" t="s">
        <v>198</v>
      </c>
      <c r="P145" s="19" t="s">
        <v>158</v>
      </c>
      <c r="Q145" s="9" t="s">
        <v>199</v>
      </c>
      <c r="R145" s="20">
        <v>3.3</v>
      </c>
      <c r="S145" s="20">
        <v>0.25</v>
      </c>
      <c r="T145" s="20">
        <v>3.29175</v>
      </c>
      <c r="U145" s="20">
        <v>0.06</v>
      </c>
      <c r="V145" s="21">
        <f>_xlfn.XLOOKUP(D145,'[1]Gen. Real'!$A:$A,'[1]Gen. Real'!$C:$C,"-",0)</f>
        <v>10.45762</v>
      </c>
      <c r="W145" s="22"/>
      <c r="X145" s="22" t="str">
        <f>_xlfn.XLOOKUP(D145,[1]Vertimiento!$A:$A,[1]Vertimiento!$E:$E,"-",0)</f>
        <v>-</v>
      </c>
      <c r="Y145" s="23" t="str">
        <f t="shared" si="8"/>
        <v>-</v>
      </c>
      <c r="Z145" s="19" t="str">
        <f>_xlfn.XLOOKUP(D145,[1]Cmg!$I$4:$I$85,[1]Cmg!$M$4:$M$85,"----",0,1)</f>
        <v>----</v>
      </c>
      <c r="AA145" s="19" t="str">
        <f>_xlfn.XLOOKUP(D145,[1]Cmg!$A$4:$A$89,[1]Cmg!$B$4:$B$89,"----",0,1)</f>
        <v>----</v>
      </c>
      <c r="AB145" s="19" t="str">
        <f>_xlfn.XLOOKUP(D145,[1]Cmg!$E$4:$E$89,[1]Cmg!$F$4:$F$89,"----",0,1)</f>
        <v>----</v>
      </c>
      <c r="AC145" s="19" t="str">
        <f>_xlfn.XLOOKUP(D145,[1]Cmg!$O$4:$O$89,[1]Cmg!$P$4:$P$89,"----",0,1)</f>
        <v>----</v>
      </c>
      <c r="AD145" s="24" t="str">
        <f>_xlfn.XLOOKUP(D145,[1]Cmg!$S$4:$S$89,[1]Cmg!$U$4:$U$89,"----",0,1)</f>
        <v>----</v>
      </c>
      <c r="AG145" s="25">
        <f>IFERROR(SUMIFS('[1]BD Unidades'!$AH:$AH,'[1]BD Unidades'!$A:$A,'BD Centrales 2023'!$A145),"-")</f>
        <v>0</v>
      </c>
      <c r="AH145" s="25">
        <f>SUMIFS('[1]BD Unidades'!$AJ$3:$AJ$1424,'[1]BD Unidades'!$A$3:$A$1424,$A145)</f>
        <v>8715.1083333333354</v>
      </c>
      <c r="AI145" s="25">
        <f>SUMIFS('[1]BD Unidades'!$AL$3:$AL$1424,'[1]BD Unidades'!$A$3:$A$1424,$A145)</f>
        <v>1.783333333333335</v>
      </c>
      <c r="AJ145" s="26">
        <f t="shared" si="9"/>
        <v>2.0458362929446386E-4</v>
      </c>
      <c r="AK145" s="27">
        <f>IFERROR(SUMIFS('[1]BD Unidades'!$AO$3:$AO$1424,'[1]BD Unidades'!$A$3:$A$1424,$A145),"-")</f>
        <v>0</v>
      </c>
      <c r="AL145" s="27">
        <f>IFERROR(SUMIFS('[1]BD Unidades'!$AQ$3:$AQ$1424,'[1]BD Unidades'!$A$3:$A$1424,$A145),"-")</f>
        <v>0</v>
      </c>
      <c r="AM145" s="27">
        <f>IFERROR(SUMIFS('[1]BD Unidades'!$AS$3:$AS$1424,'[1]BD Unidades'!$A$3:$A$1424,$A145),"-")</f>
        <v>0</v>
      </c>
      <c r="AN145" s="27">
        <f>IFERROR(SUMIFS('[1]BD Unidades'!$AU$3:$AU$1424,'[1]BD Unidades'!$A$3:$A$1424,$A145),"-")</f>
        <v>0</v>
      </c>
      <c r="AO145" s="27"/>
      <c r="AP145" s="27"/>
      <c r="AQ145" s="25">
        <f>IFERROR(SUMIFS('[1]BD Unidades'!$AZ$3:$AZ$1424,'[1]BD Unidades'!$A$3:$A$1424,$A145),"-")</f>
        <v>0</v>
      </c>
      <c r="AR145" s="25">
        <f>IFERROR(SUMIFS('[1]BD Unidades'!$BA$3:$BA$1424,'[1]BD Unidades'!$A$3:$A$1424,$A145),"-")</f>
        <v>3.2993247799897603</v>
      </c>
      <c r="AS145" s="28">
        <f>SUMIFS('[1]BD Unidades'!$BC$3:$BC$1424,'[1]BD Unidades'!$A$3:$A$1424,$A145)</f>
        <v>0</v>
      </c>
      <c r="AT145" s="28">
        <f>SUMIFS('[1]BD Unidades'!$BE$3:$BE$1424,'[1]BD Unidades'!$A$3:$A$1424,$A145)</f>
        <v>0</v>
      </c>
      <c r="AU145" s="29">
        <f t="shared" si="10"/>
        <v>0</v>
      </c>
      <c r="AV145" s="30">
        <f t="shared" si="11"/>
        <v>2.5000000000000001E-3</v>
      </c>
      <c r="AW145" s="25">
        <f>IFERROR(SUMIFS('[1]BD Unidades'!$BI$3:$BI$1424,'[1]BD Unidades'!$A$3:$A$1424,$A145),"-")</f>
        <v>0</v>
      </c>
      <c r="AX145" s="25">
        <f>IFERROR(SUMIFS('[1]BD Unidades'!$BJ$3:$BJ$1424,'[1]BD Unidades'!$A$3:$A$1424,$A145),"-")</f>
        <v>0</v>
      </c>
    </row>
    <row r="146" spans="1:50" ht="14.4" x14ac:dyDescent="0.3">
      <c r="A146" s="7">
        <v>230</v>
      </c>
      <c r="B146" s="7" t="s">
        <v>526</v>
      </c>
      <c r="D146" s="8" t="s">
        <v>527</v>
      </c>
      <c r="E146" s="19" t="s">
        <v>528</v>
      </c>
      <c r="F146" s="19" t="s">
        <v>194</v>
      </c>
      <c r="G146" s="19" t="s">
        <v>512</v>
      </c>
      <c r="H146" s="19">
        <v>2</v>
      </c>
      <c r="I146" s="19">
        <v>2024</v>
      </c>
      <c r="J146" s="19" t="s">
        <v>66</v>
      </c>
      <c r="K146" s="19" t="s">
        <v>177</v>
      </c>
      <c r="L146" s="19" t="s">
        <v>157</v>
      </c>
      <c r="M146" s="19" t="s">
        <v>82</v>
      </c>
      <c r="N146" s="19" t="s">
        <v>197</v>
      </c>
      <c r="O146" s="19" t="s">
        <v>198</v>
      </c>
      <c r="P146" s="19" t="s">
        <v>158</v>
      </c>
      <c r="Q146" s="9" t="s">
        <v>199</v>
      </c>
      <c r="R146" s="20">
        <v>7.0789999999999997</v>
      </c>
      <c r="S146" s="20">
        <v>1.2289000000000001</v>
      </c>
      <c r="T146" s="20">
        <v>6.992</v>
      </c>
      <c r="U146" s="20">
        <v>1.7999999999999999E-2</v>
      </c>
      <c r="V146" s="21">
        <f>_xlfn.XLOOKUP(D146,'[1]Gen. Real'!$A:$A,'[1]Gen. Real'!$C:$C,"-",0)</f>
        <v>29.169279999999951</v>
      </c>
      <c r="W146" s="22"/>
      <c r="X146" s="22" t="str">
        <f>_xlfn.XLOOKUP(D146,[1]Vertimiento!$A:$A,[1]Vertimiento!$E:$E,"-",0)</f>
        <v>-</v>
      </c>
      <c r="Y146" s="23" t="str">
        <f t="shared" si="8"/>
        <v>-</v>
      </c>
      <c r="Z146" s="19" t="str">
        <f>_xlfn.XLOOKUP(D146,[1]Cmg!$I$4:$I$85,[1]Cmg!$M$4:$M$85,"----",0,1)</f>
        <v>----</v>
      </c>
      <c r="AA146" s="19" t="str">
        <f>_xlfn.XLOOKUP(D146,[1]Cmg!$A$4:$A$89,[1]Cmg!$B$4:$B$89,"----",0,1)</f>
        <v>----</v>
      </c>
      <c r="AB146" s="19" t="str">
        <f>_xlfn.XLOOKUP(D146,[1]Cmg!$E$4:$E$89,[1]Cmg!$F$4:$F$89,"----",0,1)</f>
        <v>----</v>
      </c>
      <c r="AC146" s="19" t="str">
        <f>_xlfn.XLOOKUP(D146,[1]Cmg!$O$4:$O$89,[1]Cmg!$P$4:$P$89,"----",0,1)</f>
        <v>----</v>
      </c>
      <c r="AD146" s="24" t="str">
        <f>_xlfn.XLOOKUP(D146,[1]Cmg!$S$4:$S$89,[1]Cmg!$U$4:$U$89,"----",0,1)</f>
        <v>----</v>
      </c>
      <c r="AG146" s="25">
        <f>IFERROR(SUMIFS('[1]BD Unidades'!$AH:$AH,'[1]BD Unidades'!$A:$A,'BD Centrales 2023'!$A146),"-")</f>
        <v>0</v>
      </c>
      <c r="AH146" s="25">
        <f>SUMIFS('[1]BD Unidades'!$AJ$3:$AJ$1424,'[1]BD Unidades'!$A$3:$A$1424,$A146)</f>
        <v>6899.0196355417438</v>
      </c>
      <c r="AI146" s="25">
        <f>SUMIFS('[1]BD Unidades'!$AL$3:$AL$1424,'[1]BD Unidades'!$A$3:$A$1424,$A146)</f>
        <v>7.6602156613457613</v>
      </c>
      <c r="AJ146" s="26">
        <f t="shared" si="9"/>
        <v>1.1091024669416829E-3</v>
      </c>
      <c r="AK146" s="27">
        <f>IFERROR(SUMIFS('[1]BD Unidades'!$AO$3:$AO$1424,'[1]BD Unidades'!$A$3:$A$1424,$A146),"-")</f>
        <v>0</v>
      </c>
      <c r="AL146" s="27">
        <f>IFERROR(SUMIFS('[1]BD Unidades'!$AQ$3:$AQ$1424,'[1]BD Unidades'!$A$3:$A$1424,$A146),"-")</f>
        <v>0</v>
      </c>
      <c r="AM146" s="27">
        <f>IFERROR(SUMIFS('[1]BD Unidades'!$AS$3:$AS$1424,'[1]BD Unidades'!$A$3:$A$1424,$A146),"-")</f>
        <v>0</v>
      </c>
      <c r="AN146" s="27">
        <f>IFERROR(SUMIFS('[1]BD Unidades'!$AU$3:$AU$1424,'[1]BD Unidades'!$A$3:$A$1424,$A146),"-")</f>
        <v>0</v>
      </c>
      <c r="AO146" s="27"/>
      <c r="AP146" s="27"/>
      <c r="AQ146" s="25">
        <f>IFERROR(SUMIFS('[1]BD Unidades'!$AZ$3:$AZ$1424,'[1]BD Unidades'!$A$3:$A$1424,$A146),"-")</f>
        <v>0</v>
      </c>
      <c r="AR146" s="25">
        <f>IFERROR(SUMIFS('[1]BD Unidades'!$BA$3:$BA$1424,'[1]BD Unidades'!$A$3:$A$1424,$A146),"-")</f>
        <v>5.6</v>
      </c>
      <c r="AS146" s="28">
        <f>SUMIFS('[1]BD Unidades'!$BC$3:$BC$1424,'[1]BD Unidades'!$A$3:$A$1424,$A146)</f>
        <v>0</v>
      </c>
      <c r="AT146" s="28">
        <f>SUMIFS('[1]BD Unidades'!$BE$3:$BE$1424,'[1]BD Unidades'!$A$3:$A$1424,$A146)</f>
        <v>0</v>
      </c>
      <c r="AU146" s="29">
        <f t="shared" si="10"/>
        <v>0</v>
      </c>
      <c r="AV146" s="30">
        <f t="shared" si="11"/>
        <v>1.2289000000000001E-2</v>
      </c>
      <c r="AW146" s="25">
        <f>IFERROR(SUMIFS('[1]BD Unidades'!$BI$3:$BI$1424,'[1]BD Unidades'!$A$3:$A$1424,$A146),"-")</f>
        <v>0</v>
      </c>
      <c r="AX146" s="25">
        <f>IFERROR(SUMIFS('[1]BD Unidades'!$BJ$3:$BJ$1424,'[1]BD Unidades'!$A$3:$A$1424,$A146),"-")</f>
        <v>0</v>
      </c>
    </row>
    <row r="147" spans="1:50" ht="14.4" x14ac:dyDescent="0.3">
      <c r="A147" s="7">
        <v>231</v>
      </c>
      <c r="B147" s="7" t="s">
        <v>1857</v>
      </c>
      <c r="D147" s="8" t="s">
        <v>1858</v>
      </c>
      <c r="E147" s="19" t="s">
        <v>1859</v>
      </c>
      <c r="F147" s="19" t="s">
        <v>1859</v>
      </c>
      <c r="G147" s="19" t="s">
        <v>1860</v>
      </c>
      <c r="H147" s="19">
        <v>1</v>
      </c>
      <c r="I147" s="19">
        <v>2024</v>
      </c>
      <c r="J147" s="19" t="s">
        <v>66</v>
      </c>
      <c r="K147" s="19" t="s">
        <v>105</v>
      </c>
      <c r="L147" s="19" t="s">
        <v>47</v>
      </c>
      <c r="M147" s="19" t="s">
        <v>82</v>
      </c>
      <c r="N147" s="19" t="s">
        <v>197</v>
      </c>
      <c r="O147" s="19" t="s">
        <v>204</v>
      </c>
      <c r="P147" s="19" t="s">
        <v>51</v>
      </c>
      <c r="Q147" s="9" t="s">
        <v>1862</v>
      </c>
      <c r="R147" s="20">
        <v>59.5</v>
      </c>
      <c r="S147" s="20">
        <v>0.33610000000000001</v>
      </c>
      <c r="T147" s="20">
        <v>59.3</v>
      </c>
      <c r="U147" s="20">
        <v>14.6</v>
      </c>
      <c r="V147" s="21">
        <f>_xlfn.XLOOKUP(D147,'[1]Gen. Real'!$A:$A,'[1]Gen. Real'!$C:$C,"-",0)</f>
        <v>217.23062000000004</v>
      </c>
      <c r="W147" s="22"/>
      <c r="X147" s="22" t="str">
        <f>_xlfn.XLOOKUP(D147,[1]Vertimiento!$A:$A,[1]Vertimiento!$E:$E,"-",0)</f>
        <v>-</v>
      </c>
      <c r="Y147" s="23" t="str">
        <f t="shared" si="8"/>
        <v>-</v>
      </c>
      <c r="Z147" s="19" t="str">
        <f>_xlfn.XLOOKUP(D147,[1]Cmg!$I$4:$I$85,[1]Cmg!$M$4:$M$85,"----",0,1)</f>
        <v>----</v>
      </c>
      <c r="AA147" s="19" t="str">
        <f>_xlfn.XLOOKUP(D147,[1]Cmg!$A$4:$A$89,[1]Cmg!$B$4:$B$89,"----",0,1)</f>
        <v>----</v>
      </c>
      <c r="AB147" s="19" t="str">
        <f>_xlfn.XLOOKUP(D147,[1]Cmg!$E$4:$E$89,[1]Cmg!$F$4:$F$89,"----",0,1)</f>
        <v>----</v>
      </c>
      <c r="AC147" s="19" t="str">
        <f>_xlfn.XLOOKUP(D147,[1]Cmg!$O$4:$O$89,[1]Cmg!$P$4:$P$89,"----",0,1)</f>
        <v>----</v>
      </c>
      <c r="AD147" s="24" t="str">
        <f>_xlfn.XLOOKUP(D147,[1]Cmg!$S$4:$S$89,[1]Cmg!$U$4:$U$89,"----",0,1)</f>
        <v>----</v>
      </c>
      <c r="AG147" s="25">
        <f>IFERROR(SUMIFS('[1]BD Unidades'!$AH:$AH,'[1]BD Unidades'!$A:$A,'BD Centrales 2023'!$A147),"-")</f>
        <v>0</v>
      </c>
      <c r="AH147" s="25">
        <f>SUMIFS('[1]BD Unidades'!$AJ$3:$AJ$1424,'[1]BD Unidades'!$A$3:$A$1424,$A147)</f>
        <v>6000.6666666666697</v>
      </c>
      <c r="AI147" s="25">
        <f>SUMIFS('[1]BD Unidades'!$AL$3:$AL$1424,'[1]BD Unidades'!$A$3:$A$1424,$A147)</f>
        <v>320.96666666666698</v>
      </c>
      <c r="AJ147" s="26">
        <f t="shared" si="9"/>
        <v>5.0772743331101163E-2</v>
      </c>
      <c r="AK147" s="27">
        <f>IFERROR(SUMIFS('[1]BD Unidades'!$AO$3:$AO$1424,'[1]BD Unidades'!$A$3:$A$1424,$A147),"-")</f>
        <v>0</v>
      </c>
      <c r="AL147" s="27">
        <f>IFERROR(SUMIFS('[1]BD Unidades'!$AQ$3:$AQ$1424,'[1]BD Unidades'!$A$3:$A$1424,$A147),"-")</f>
        <v>0</v>
      </c>
      <c r="AM147" s="27">
        <f>IFERROR(SUMIFS('[1]BD Unidades'!$AS$3:$AS$1424,'[1]BD Unidades'!$A$3:$A$1424,$A147),"-")</f>
        <v>0</v>
      </c>
      <c r="AN147" s="27">
        <f>IFERROR(SUMIFS('[1]BD Unidades'!$AU$3:$AU$1424,'[1]BD Unidades'!$A$3:$A$1424,$A147),"-")</f>
        <v>0</v>
      </c>
      <c r="AO147" s="27"/>
      <c r="AP147" s="27"/>
      <c r="AQ147" s="25">
        <f>IFERROR(SUMIFS('[1]BD Unidades'!$AZ$3:$AZ$1424,'[1]BD Unidades'!$A$3:$A$1424,$A147),"-")</f>
        <v>0</v>
      </c>
      <c r="AR147" s="25">
        <f>IFERROR(SUMIFS('[1]BD Unidades'!$BA$3:$BA$1424,'[1]BD Unidades'!$A$3:$A$1424,$A147),"-")</f>
        <v>58.984350036119402</v>
      </c>
      <c r="AS147" s="28">
        <f>SUMIFS('[1]BD Unidades'!$BC$3:$BC$1424,'[1]BD Unidades'!$A$3:$A$1424,$A147)</f>
        <v>0</v>
      </c>
      <c r="AT147" s="28">
        <f>SUMIFS('[1]BD Unidades'!$BE$3:$BE$1424,'[1]BD Unidades'!$A$3:$A$1424,$A147)</f>
        <v>0</v>
      </c>
      <c r="AU147" s="29">
        <f t="shared" si="10"/>
        <v>0</v>
      </c>
      <c r="AV147" s="30">
        <f t="shared" si="11"/>
        <v>3.3610000000000003E-3</v>
      </c>
      <c r="AW147" s="25">
        <f>IFERROR(SUMIFS('[1]BD Unidades'!$BI$3:$BI$1424,'[1]BD Unidades'!$A$3:$A$1424,$A147),"-")</f>
        <v>0</v>
      </c>
      <c r="AX147" s="25">
        <f>IFERROR(SUMIFS('[1]BD Unidades'!$BJ$3:$BJ$1424,'[1]BD Unidades'!$A$3:$A$1424,$A147),"-")</f>
        <v>0</v>
      </c>
    </row>
    <row r="148" spans="1:50" ht="14.4" x14ac:dyDescent="0.3">
      <c r="A148" s="7">
        <v>234</v>
      </c>
      <c r="B148" s="7" t="s">
        <v>645</v>
      </c>
      <c r="D148" s="8" t="s">
        <v>646</v>
      </c>
      <c r="E148" s="19" t="s">
        <v>450</v>
      </c>
      <c r="F148" s="19" t="s">
        <v>450</v>
      </c>
      <c r="G148" s="19" t="s">
        <v>647</v>
      </c>
      <c r="H148" s="19">
        <v>2</v>
      </c>
      <c r="I148" s="19">
        <v>2024</v>
      </c>
      <c r="J148" s="19" t="s">
        <v>66</v>
      </c>
      <c r="K148" s="19" t="s">
        <v>177</v>
      </c>
      <c r="L148" s="19" t="s">
        <v>47</v>
      </c>
      <c r="M148" s="19" t="s">
        <v>90</v>
      </c>
      <c r="N148" s="19" t="s">
        <v>91</v>
      </c>
      <c r="O148" s="19" t="s">
        <v>92</v>
      </c>
      <c r="P148" s="19" t="s">
        <v>51</v>
      </c>
      <c r="Q148" s="9" t="s">
        <v>648</v>
      </c>
      <c r="R148" s="20">
        <v>14.2</v>
      </c>
      <c r="S148" s="20">
        <v>0.5</v>
      </c>
      <c r="T148" s="20">
        <v>14.129</v>
      </c>
      <c r="U148" s="20">
        <v>2</v>
      </c>
      <c r="V148" s="21">
        <f>_xlfn.XLOOKUP(D148,'[1]Gen. Real'!$A:$A,'[1]Gen. Real'!$C:$C,"-",0)</f>
        <v>22.224599999999999</v>
      </c>
      <c r="W148" s="22"/>
      <c r="X148" s="22" t="str">
        <f>_xlfn.XLOOKUP(D148,[1]Vertimiento!$A:$A,[1]Vertimiento!$E:$E,"-",0)</f>
        <v>-</v>
      </c>
      <c r="Y148" s="23" t="str">
        <f t="shared" si="8"/>
        <v>-</v>
      </c>
      <c r="Z148" s="19" t="str">
        <f>_xlfn.XLOOKUP(D148,[1]Cmg!$I$4:$I$85,[1]Cmg!$M$4:$M$85,"----",0,1)</f>
        <v>----</v>
      </c>
      <c r="AA148" s="19" t="str">
        <f>_xlfn.XLOOKUP(D148,[1]Cmg!$A$4:$A$89,[1]Cmg!$B$4:$B$89,"----",0,1)</f>
        <v>----</v>
      </c>
      <c r="AB148" s="19" t="str">
        <f>_xlfn.XLOOKUP(D148,[1]Cmg!$E$4:$E$89,[1]Cmg!$F$4:$F$89,"----",0,1)</f>
        <v>----</v>
      </c>
      <c r="AC148" s="19" t="str">
        <f>_xlfn.XLOOKUP(D148,[1]Cmg!$O$4:$O$89,[1]Cmg!$P$4:$P$89,"----",0,1)</f>
        <v>----</v>
      </c>
      <c r="AD148" s="24" t="str">
        <f>_xlfn.XLOOKUP(D148,[1]Cmg!$S$4:$S$89,[1]Cmg!$U$4:$U$89,"----",0,1)</f>
        <v>----</v>
      </c>
      <c r="AG148" s="25">
        <f>IFERROR(SUMIFS('[1]BD Unidades'!$AH:$AH,'[1]BD Unidades'!$A:$A,'BD Centrales 2023'!$A148),"-")</f>
        <v>0</v>
      </c>
      <c r="AH148" s="25">
        <f>SUMIFS('[1]BD Unidades'!$AJ$3:$AJ$1424,'[1]BD Unidades'!$A$3:$A$1424,$A148)</f>
        <v>4918.3333333333294</v>
      </c>
      <c r="AI148" s="25">
        <f>SUMIFS('[1]BD Unidades'!$AL$3:$AL$1424,'[1]BD Unidades'!$A$3:$A$1424,$A148)</f>
        <v>483.4916666666665</v>
      </c>
      <c r="AJ148" s="26">
        <f t="shared" si="9"/>
        <v>8.9505244369572662E-2</v>
      </c>
      <c r="AK148" s="27">
        <f>IFERROR(SUMIFS('[1]BD Unidades'!$AO$3:$AO$1424,'[1]BD Unidades'!$A$3:$A$1424,$A148),"-")</f>
        <v>0</v>
      </c>
      <c r="AL148" s="27">
        <f>IFERROR(SUMIFS('[1]BD Unidades'!$AQ$3:$AQ$1424,'[1]BD Unidades'!$A$3:$A$1424,$A148),"-")</f>
        <v>0</v>
      </c>
      <c r="AM148" s="27">
        <f>IFERROR(SUMIFS('[1]BD Unidades'!$AS$3:$AS$1424,'[1]BD Unidades'!$A$3:$A$1424,$A148),"-")</f>
        <v>0</v>
      </c>
      <c r="AN148" s="27">
        <f>IFERROR(SUMIFS('[1]BD Unidades'!$AU$3:$AU$1424,'[1]BD Unidades'!$A$3:$A$1424,$A148),"-")</f>
        <v>0</v>
      </c>
      <c r="AO148" s="27"/>
      <c r="AP148" s="27"/>
      <c r="AQ148" s="25">
        <f>IFERROR(SUMIFS('[1]BD Unidades'!$AZ$3:$AZ$1424,'[1]BD Unidades'!$A$3:$A$1424,$A148),"-")</f>
        <v>0</v>
      </c>
      <c r="AR148" s="25">
        <f>IFERROR(SUMIFS('[1]BD Unidades'!$BA$3:$BA$1424,'[1]BD Unidades'!$A$3:$A$1424,$A148),"-")</f>
        <v>13.857290165097091</v>
      </c>
      <c r="AS148" s="28">
        <f>SUMIFS('[1]BD Unidades'!$BC$3:$BC$1424,'[1]BD Unidades'!$A$3:$A$1424,$A148)</f>
        <v>0</v>
      </c>
      <c r="AT148" s="28">
        <f>SUMIFS('[1]BD Unidades'!$BE$3:$BE$1424,'[1]BD Unidades'!$A$3:$A$1424,$A148)</f>
        <v>0</v>
      </c>
      <c r="AU148" s="29">
        <f t="shared" si="10"/>
        <v>0</v>
      </c>
      <c r="AV148" s="30">
        <f t="shared" si="11"/>
        <v>5.0000000000000001E-3</v>
      </c>
      <c r="AW148" s="25">
        <f>IFERROR(SUMIFS('[1]BD Unidades'!$BI$3:$BI$1424,'[1]BD Unidades'!$A$3:$A$1424,$A148),"-")</f>
        <v>0</v>
      </c>
      <c r="AX148" s="25">
        <f>IFERROR(SUMIFS('[1]BD Unidades'!$BJ$3:$BJ$1424,'[1]BD Unidades'!$A$3:$A$1424,$A148),"-")</f>
        <v>0</v>
      </c>
    </row>
    <row r="149" spans="1:50" ht="14.4" x14ac:dyDescent="0.3">
      <c r="A149" s="7">
        <v>241</v>
      </c>
      <c r="B149" s="7" t="s">
        <v>510</v>
      </c>
      <c r="D149" s="8" t="s">
        <v>511</v>
      </c>
      <c r="E149" s="19" t="s">
        <v>194</v>
      </c>
      <c r="F149" s="19" t="s">
        <v>194</v>
      </c>
      <c r="G149" s="19" t="s">
        <v>512</v>
      </c>
      <c r="H149" s="19">
        <v>2</v>
      </c>
      <c r="I149" s="19">
        <v>2024</v>
      </c>
      <c r="J149" s="19" t="s">
        <v>66</v>
      </c>
      <c r="K149" s="19" t="s">
        <v>177</v>
      </c>
      <c r="L149" s="19" t="s">
        <v>157</v>
      </c>
      <c r="M149" s="19" t="s">
        <v>82</v>
      </c>
      <c r="N149" s="19" t="s">
        <v>197</v>
      </c>
      <c r="O149" s="19" t="s">
        <v>198</v>
      </c>
      <c r="P149" s="19" t="s">
        <v>158</v>
      </c>
      <c r="Q149" s="9" t="s">
        <v>514</v>
      </c>
      <c r="R149" s="20">
        <v>9</v>
      </c>
      <c r="S149" s="20">
        <v>0.504</v>
      </c>
      <c r="T149" s="20">
        <v>8.9545999999999992</v>
      </c>
      <c r="U149" s="20" t="s">
        <v>325</v>
      </c>
      <c r="V149" s="21">
        <f>_xlfn.XLOOKUP(D149,'[1]Gen. Real'!$A:$A,'[1]Gen. Real'!$C:$C,"-",0)</f>
        <v>40.324250000000013</v>
      </c>
      <c r="W149" s="22"/>
      <c r="X149" s="22" t="str">
        <f>_xlfn.XLOOKUP(D149,[1]Vertimiento!$A:$A,[1]Vertimiento!$E:$E,"-",0)</f>
        <v>-</v>
      </c>
      <c r="Y149" s="23" t="str">
        <f t="shared" si="8"/>
        <v>-</v>
      </c>
      <c r="Z149" s="19" t="str">
        <f>_xlfn.XLOOKUP(D149,[1]Cmg!$I$4:$I$85,[1]Cmg!$M$4:$M$85,"----",0,1)</f>
        <v>----</v>
      </c>
      <c r="AA149" s="19" t="str">
        <f>_xlfn.XLOOKUP(D149,[1]Cmg!$A$4:$A$89,[1]Cmg!$B$4:$B$89,"----",0,1)</f>
        <v>----</v>
      </c>
      <c r="AB149" s="19" t="str">
        <f>_xlfn.XLOOKUP(D149,[1]Cmg!$E$4:$E$89,[1]Cmg!$F$4:$F$89,"----",0,1)</f>
        <v>----</v>
      </c>
      <c r="AC149" s="19" t="str">
        <f>_xlfn.XLOOKUP(D149,[1]Cmg!$O$4:$O$89,[1]Cmg!$P$4:$P$89,"----",0,1)</f>
        <v>----</v>
      </c>
      <c r="AD149" s="24" t="str">
        <f>_xlfn.XLOOKUP(D149,[1]Cmg!$S$4:$S$89,[1]Cmg!$U$4:$U$89,"----",0,1)</f>
        <v>----</v>
      </c>
      <c r="AG149" s="25">
        <f>IFERROR(SUMIFS('[1]BD Unidades'!$AH:$AH,'[1]BD Unidades'!$A:$A,'BD Centrales 2023'!$A149),"-")</f>
        <v>0</v>
      </c>
      <c r="AH149" s="25">
        <f>SUMIFS('[1]BD Unidades'!$AJ$3:$AJ$1424,'[1]BD Unidades'!$A$3:$A$1424,$A149)</f>
        <v>8581.7166666666708</v>
      </c>
      <c r="AI149" s="25">
        <f>SUMIFS('[1]BD Unidades'!$AL$3:$AL$1424,'[1]BD Unidades'!$A$3:$A$1424,$A149)</f>
        <v>30.883333333333301</v>
      </c>
      <c r="AJ149" s="26">
        <f t="shared" si="9"/>
        <v>3.5858316110504709E-3</v>
      </c>
      <c r="AK149" s="27">
        <f>IFERROR(SUMIFS('[1]BD Unidades'!$AO$3:$AO$1424,'[1]BD Unidades'!$A$3:$A$1424,$A149),"-")</f>
        <v>0</v>
      </c>
      <c r="AL149" s="27">
        <f>IFERROR(SUMIFS('[1]BD Unidades'!$AQ$3:$AQ$1424,'[1]BD Unidades'!$A$3:$A$1424,$A149),"-")</f>
        <v>0</v>
      </c>
      <c r="AM149" s="27">
        <f>IFERROR(SUMIFS('[1]BD Unidades'!$AS$3:$AS$1424,'[1]BD Unidades'!$A$3:$A$1424,$A149),"-")</f>
        <v>0</v>
      </c>
      <c r="AN149" s="27">
        <f>IFERROR(SUMIFS('[1]BD Unidades'!$AU$3:$AU$1424,'[1]BD Unidades'!$A$3:$A$1424,$A149),"-")</f>
        <v>0</v>
      </c>
      <c r="AO149" s="27"/>
      <c r="AP149" s="27"/>
      <c r="AQ149" s="25">
        <f>IFERROR(SUMIFS('[1]BD Unidades'!$AZ$3:$AZ$1424,'[1]BD Unidades'!$A$3:$A$1424,$A149),"-")</f>
        <v>0</v>
      </c>
      <c r="AR149" s="25">
        <f>IFERROR(SUMIFS('[1]BD Unidades'!$BA$3:$BA$1424,'[1]BD Unidades'!$A$3:$A$1424,$A149),"-")</f>
        <v>8.9967953927965993</v>
      </c>
      <c r="AS149" s="28">
        <f>SUMIFS('[1]BD Unidades'!$BC$3:$BC$1424,'[1]BD Unidades'!$A$3:$A$1424,$A149)</f>
        <v>0</v>
      </c>
      <c r="AT149" s="28">
        <f>SUMIFS('[1]BD Unidades'!$BE$3:$BE$1424,'[1]BD Unidades'!$A$3:$A$1424,$A149)</f>
        <v>0</v>
      </c>
      <c r="AU149" s="29">
        <f t="shared" si="10"/>
        <v>0</v>
      </c>
      <c r="AV149" s="30">
        <f t="shared" si="11"/>
        <v>5.0400000000000002E-3</v>
      </c>
      <c r="AW149" s="25">
        <f>IFERROR(SUMIFS('[1]BD Unidades'!$BI$3:$BI$1424,'[1]BD Unidades'!$A$3:$A$1424,$A149),"-")</f>
        <v>0</v>
      </c>
      <c r="AX149" s="25">
        <f>IFERROR(SUMIFS('[1]BD Unidades'!$BJ$3:$BJ$1424,'[1]BD Unidades'!$A$3:$A$1424,$A149),"-")</f>
        <v>0</v>
      </c>
    </row>
    <row r="150" spans="1:50" ht="14.4" x14ac:dyDescent="0.3">
      <c r="A150" s="7">
        <v>242</v>
      </c>
      <c r="B150" s="7" t="s">
        <v>515</v>
      </c>
      <c r="D150" s="8" t="s">
        <v>516</v>
      </c>
      <c r="E150" s="19" t="s">
        <v>194</v>
      </c>
      <c r="F150" s="19" t="s">
        <v>194</v>
      </c>
      <c r="G150" s="19" t="s">
        <v>512</v>
      </c>
      <c r="H150" s="19">
        <v>1</v>
      </c>
      <c r="I150" s="19">
        <v>2024</v>
      </c>
      <c r="J150" s="19" t="s">
        <v>66</v>
      </c>
      <c r="K150" s="19" t="s">
        <v>177</v>
      </c>
      <c r="L150" s="19" t="s">
        <v>157</v>
      </c>
      <c r="M150" s="19" t="s">
        <v>82</v>
      </c>
      <c r="N150" s="19" t="s">
        <v>197</v>
      </c>
      <c r="O150" s="19" t="s">
        <v>198</v>
      </c>
      <c r="P150" s="19" t="s">
        <v>158</v>
      </c>
      <c r="Q150" s="9" t="s">
        <v>514</v>
      </c>
      <c r="R150" s="20">
        <v>3.2</v>
      </c>
      <c r="S150" s="20">
        <v>1.5625</v>
      </c>
      <c r="T150" s="20">
        <v>3.15</v>
      </c>
      <c r="U150" s="20" t="s">
        <v>325</v>
      </c>
      <c r="V150" s="21">
        <f>_xlfn.XLOOKUP(D150,'[1]Gen. Real'!$A:$A,'[1]Gen. Real'!$C:$C,"-",0)</f>
        <v>11.084519999999996</v>
      </c>
      <c r="W150" s="22"/>
      <c r="X150" s="22" t="str">
        <f>_xlfn.XLOOKUP(D150,[1]Vertimiento!$A:$A,[1]Vertimiento!$E:$E,"-",0)</f>
        <v>-</v>
      </c>
      <c r="Y150" s="23" t="str">
        <f t="shared" si="8"/>
        <v>-</v>
      </c>
      <c r="Z150" s="19" t="str">
        <f>_xlfn.XLOOKUP(D150,[1]Cmg!$I$4:$I$85,[1]Cmg!$M$4:$M$85,"----",0,1)</f>
        <v>----</v>
      </c>
      <c r="AA150" s="19" t="str">
        <f>_xlfn.XLOOKUP(D150,[1]Cmg!$A$4:$A$89,[1]Cmg!$B$4:$B$89,"----",0,1)</f>
        <v>----</v>
      </c>
      <c r="AB150" s="19" t="str">
        <f>_xlfn.XLOOKUP(D150,[1]Cmg!$E$4:$E$89,[1]Cmg!$F$4:$F$89,"----",0,1)</f>
        <v>----</v>
      </c>
      <c r="AC150" s="19" t="str">
        <f>_xlfn.XLOOKUP(D150,[1]Cmg!$O$4:$O$89,[1]Cmg!$P$4:$P$89,"----",0,1)</f>
        <v>----</v>
      </c>
      <c r="AD150" s="24" t="str">
        <f>_xlfn.XLOOKUP(D150,[1]Cmg!$S$4:$S$89,[1]Cmg!$U$4:$U$89,"----",0,1)</f>
        <v>----</v>
      </c>
      <c r="AG150" s="25">
        <f>IFERROR(SUMIFS('[1]BD Unidades'!$AH:$AH,'[1]BD Unidades'!$A:$A,'BD Centrales 2023'!$A150),"-")</f>
        <v>0</v>
      </c>
      <c r="AH150" s="25">
        <f>SUMIFS('[1]BD Unidades'!$AJ$3:$AJ$1424,'[1]BD Unidades'!$A$3:$A$1424,$A150)</f>
        <v>8529.4</v>
      </c>
      <c r="AI150" s="25">
        <f>SUMIFS('[1]BD Unidades'!$AL$3:$AL$1424,'[1]BD Unidades'!$A$3:$A$1424,$A150)</f>
        <v>29.666666666666703</v>
      </c>
      <c r="AJ150" s="26">
        <f t="shared" si="9"/>
        <v>3.4661100119950821E-3</v>
      </c>
      <c r="AK150" s="27">
        <f>IFERROR(SUMIFS('[1]BD Unidades'!$AO$3:$AO$1424,'[1]BD Unidades'!$A$3:$A$1424,$A150),"-")</f>
        <v>0</v>
      </c>
      <c r="AL150" s="27">
        <f>IFERROR(SUMIFS('[1]BD Unidades'!$AQ$3:$AQ$1424,'[1]BD Unidades'!$A$3:$A$1424,$A150),"-")</f>
        <v>0</v>
      </c>
      <c r="AM150" s="27">
        <f>IFERROR(SUMIFS('[1]BD Unidades'!$AS$3:$AS$1424,'[1]BD Unidades'!$A$3:$A$1424,$A150),"-")</f>
        <v>0</v>
      </c>
      <c r="AN150" s="27">
        <f>IFERROR(SUMIFS('[1]BD Unidades'!$AU$3:$AU$1424,'[1]BD Unidades'!$A$3:$A$1424,$A150),"-")</f>
        <v>0</v>
      </c>
      <c r="AO150" s="27"/>
      <c r="AP150" s="27"/>
      <c r="AQ150" s="25">
        <f>IFERROR(SUMIFS('[1]BD Unidades'!$AZ$3:$AZ$1424,'[1]BD Unidades'!$A$3:$A$1424,$A150),"-")</f>
        <v>0</v>
      </c>
      <c r="AR150" s="25">
        <f>IFERROR(SUMIFS('[1]BD Unidades'!$BA$3:$BA$1424,'[1]BD Unidades'!$A$3:$A$1424,$A150),"-")</f>
        <v>3.1994703472341199</v>
      </c>
      <c r="AS150" s="28">
        <f>SUMIFS('[1]BD Unidades'!$BC$3:$BC$1424,'[1]BD Unidades'!$A$3:$A$1424,$A150)</f>
        <v>0</v>
      </c>
      <c r="AT150" s="28">
        <f>SUMIFS('[1]BD Unidades'!$BE$3:$BE$1424,'[1]BD Unidades'!$A$3:$A$1424,$A150)</f>
        <v>0</v>
      </c>
      <c r="AU150" s="29">
        <f t="shared" si="10"/>
        <v>0</v>
      </c>
      <c r="AV150" s="30">
        <f t="shared" si="11"/>
        <v>1.5625E-2</v>
      </c>
      <c r="AW150" s="25">
        <f>IFERROR(SUMIFS('[1]BD Unidades'!$BI$3:$BI$1424,'[1]BD Unidades'!$A$3:$A$1424,$A150),"-")</f>
        <v>0</v>
      </c>
      <c r="AX150" s="25">
        <f>IFERROR(SUMIFS('[1]BD Unidades'!$BJ$3:$BJ$1424,'[1]BD Unidades'!$A$3:$A$1424,$A150),"-")</f>
        <v>0</v>
      </c>
    </row>
    <row r="151" spans="1:50" ht="14.4" x14ac:dyDescent="0.3">
      <c r="A151" s="7">
        <v>243</v>
      </c>
      <c r="B151" s="7" t="s">
        <v>4796</v>
      </c>
      <c r="D151" s="8" t="s">
        <v>4797</v>
      </c>
      <c r="E151" s="19" t="s">
        <v>4798</v>
      </c>
      <c r="F151" s="19" t="s">
        <v>4798</v>
      </c>
      <c r="G151" s="19" t="s">
        <v>4799</v>
      </c>
      <c r="H151" s="19">
        <v>1</v>
      </c>
      <c r="I151" s="19">
        <v>2024</v>
      </c>
      <c r="J151" s="19" t="s">
        <v>66</v>
      </c>
      <c r="K151" s="19" t="s">
        <v>177</v>
      </c>
      <c r="L151" s="19" t="s">
        <v>213</v>
      </c>
      <c r="M151" s="19" t="s">
        <v>90</v>
      </c>
      <c r="N151" s="19" t="s">
        <v>97</v>
      </c>
      <c r="O151" s="19" t="s">
        <v>98</v>
      </c>
      <c r="P151" s="19" t="s">
        <v>51</v>
      </c>
      <c r="Q151" s="9" t="s">
        <v>4801</v>
      </c>
      <c r="R151" s="20">
        <v>4</v>
      </c>
      <c r="S151" s="20">
        <v>0.23</v>
      </c>
      <c r="T151" s="20">
        <v>3.9908000000000001</v>
      </c>
      <c r="U151" s="20" t="s">
        <v>397</v>
      </c>
      <c r="V151" s="21">
        <f>_xlfn.XLOOKUP(D151,'[1]Gen. Real'!$A:$A,'[1]Gen. Real'!$C:$C,"-",0)</f>
        <v>9.2085599999999985</v>
      </c>
      <c r="W151" s="22"/>
      <c r="X151" s="22" t="str">
        <f>_xlfn.XLOOKUP(D151,[1]Vertimiento!$A:$A,[1]Vertimiento!$E:$E,"-",0)</f>
        <v>-</v>
      </c>
      <c r="Y151" s="23" t="str">
        <f t="shared" si="8"/>
        <v>-</v>
      </c>
      <c r="Z151" s="19" t="str">
        <f>_xlfn.XLOOKUP(D151,[1]Cmg!$I$4:$I$85,[1]Cmg!$M$4:$M$85,"----",0,1)</f>
        <v>----</v>
      </c>
      <c r="AA151" s="19" t="str">
        <f>_xlfn.XLOOKUP(D151,[1]Cmg!$A$4:$A$89,[1]Cmg!$B$4:$B$89,"----",0,1)</f>
        <v>----</v>
      </c>
      <c r="AB151" s="19" t="str">
        <f>_xlfn.XLOOKUP(D151,[1]Cmg!$E$4:$E$89,[1]Cmg!$F$4:$F$89,"----",0,1)</f>
        <v>----</v>
      </c>
      <c r="AC151" s="19" t="str">
        <f>_xlfn.XLOOKUP(D151,[1]Cmg!$O$4:$O$89,[1]Cmg!$P$4:$P$89,"----",0,1)</f>
        <v>----</v>
      </c>
      <c r="AD151" s="24" t="str">
        <f>_xlfn.XLOOKUP(D151,[1]Cmg!$S$4:$S$89,[1]Cmg!$U$4:$U$89,"----",0,1)</f>
        <v>----</v>
      </c>
      <c r="AG151" s="25">
        <f>IFERROR(SUMIFS('[1]BD Unidades'!$AH:$AH,'[1]BD Unidades'!$A:$A,'BD Centrales 2023'!$A151),"-")</f>
        <v>4</v>
      </c>
      <c r="AH151" s="25">
        <f>SUMIFS('[1]BD Unidades'!$AJ$3:$AJ$1424,'[1]BD Unidades'!$A$3:$A$1424,$A151)</f>
        <v>5377.2333333333299</v>
      </c>
      <c r="AI151" s="25">
        <f>SUMIFS('[1]BD Unidades'!$AL$3:$AL$1424,'[1]BD Unidades'!$A$3:$A$1424,$A151)</f>
        <v>186.6</v>
      </c>
      <c r="AJ151" s="26">
        <f t="shared" si="9"/>
        <v>3.3538028337776728E-2</v>
      </c>
      <c r="AK151" s="27">
        <f>IFERROR(SUMIFS('[1]BD Unidades'!$AO$3:$AO$1424,'[1]BD Unidades'!$A$3:$A$1424,$A151),"-")</f>
        <v>0</v>
      </c>
      <c r="AL151" s="27">
        <f>IFERROR(SUMIFS('[1]BD Unidades'!$AQ$3:$AQ$1424,'[1]BD Unidades'!$A$3:$A$1424,$A151),"-")</f>
        <v>0</v>
      </c>
      <c r="AM151" s="27">
        <f>IFERROR(SUMIFS('[1]BD Unidades'!$AS$3:$AS$1424,'[1]BD Unidades'!$A$3:$A$1424,$A151),"-")</f>
        <v>0</v>
      </c>
      <c r="AN151" s="27">
        <f>IFERROR(SUMIFS('[1]BD Unidades'!$AU$3:$AU$1424,'[1]BD Unidades'!$A$3:$A$1424,$A151),"-")</f>
        <v>0</v>
      </c>
      <c r="AO151" s="27"/>
      <c r="AP151" s="27"/>
      <c r="AQ151" s="25">
        <f>IFERROR(SUMIFS('[1]BD Unidades'!$AZ$3:$AZ$1424,'[1]BD Unidades'!$A$3:$A$1424,$A151),"-")</f>
        <v>2.9599927595894653</v>
      </c>
      <c r="AR151" s="25">
        <f>IFERROR(SUMIFS('[1]BD Unidades'!$BA$3:$BA$1424,'[1]BD Unidades'!$A$3:$A$1424,$A151),"-")</f>
        <v>3.8882907467872898</v>
      </c>
      <c r="AS151" s="28">
        <f>SUMIFS('[1]BD Unidades'!$BC$3:$BC$1424,'[1]BD Unidades'!$A$3:$A$1424,$A151)</f>
        <v>8.1544014681151702E-2</v>
      </c>
      <c r="AT151" s="28">
        <f>SUMIFS('[1]BD Unidades'!$BE$3:$BE$1424,'[1]BD Unidades'!$A$3:$A$1424,$A151)</f>
        <v>1</v>
      </c>
      <c r="AU151" s="29">
        <f t="shared" si="10"/>
        <v>0.91845598531884831</v>
      </c>
      <c r="AV151" s="30">
        <f t="shared" si="11"/>
        <v>2.3E-3</v>
      </c>
      <c r="AW151" s="25">
        <f>IFERROR(SUMIFS('[1]BD Unidades'!$BI$3:$BI$1424,'[1]BD Unidades'!$A$3:$A$1424,$A151),"-")</f>
        <v>2.3482438185851509</v>
      </c>
      <c r="AX151" s="25">
        <f>IFERROR(SUMIFS('[1]BD Unidades'!$BJ$3:$BJ$1424,'[1]BD Unidades'!$A$3:$A$1424,$A151),"-")</f>
        <v>1.510572601523569</v>
      </c>
    </row>
    <row r="152" spans="1:50" ht="14.4" x14ac:dyDescent="0.3">
      <c r="A152" s="7">
        <v>244</v>
      </c>
      <c r="B152" s="7" t="s">
        <v>1815</v>
      </c>
      <c r="D152" s="8" t="s">
        <v>1816</v>
      </c>
      <c r="E152" s="19" t="s">
        <v>1817</v>
      </c>
      <c r="F152" s="19" t="s">
        <v>1817</v>
      </c>
      <c r="G152" s="19" t="s">
        <v>1818</v>
      </c>
      <c r="H152" s="19">
        <v>2</v>
      </c>
      <c r="I152" s="19">
        <v>2024</v>
      </c>
      <c r="J152" s="19" t="s">
        <v>66</v>
      </c>
      <c r="K152" s="19" t="s">
        <v>177</v>
      </c>
      <c r="L152" s="19" t="s">
        <v>157</v>
      </c>
      <c r="M152" s="19" t="s">
        <v>497</v>
      </c>
      <c r="N152" s="19" t="s">
        <v>579</v>
      </c>
      <c r="O152" s="19" t="s">
        <v>580</v>
      </c>
      <c r="P152" s="19" t="s">
        <v>158</v>
      </c>
      <c r="Q152" s="9" t="s">
        <v>1820</v>
      </c>
      <c r="R152" s="20">
        <v>5.12</v>
      </c>
      <c r="S152" s="20">
        <v>0.3906</v>
      </c>
      <c r="T152" s="20">
        <v>5.0999999999999996</v>
      </c>
      <c r="U152" s="20">
        <v>0.45</v>
      </c>
      <c r="V152" s="21">
        <f>_xlfn.XLOOKUP(D152,'[1]Gen. Real'!$A:$A,'[1]Gen. Real'!$C:$C,"-",0)</f>
        <v>8.1741799999999945</v>
      </c>
      <c r="W152" s="22"/>
      <c r="X152" s="22" t="str">
        <f>_xlfn.XLOOKUP(D152,[1]Vertimiento!$A:$A,[1]Vertimiento!$E:$E,"-",0)</f>
        <v>-</v>
      </c>
      <c r="Y152" s="23" t="str">
        <f t="shared" si="8"/>
        <v>-</v>
      </c>
      <c r="Z152" s="19" t="str">
        <f>_xlfn.XLOOKUP(D152,[1]Cmg!$I$4:$I$85,[1]Cmg!$M$4:$M$85,"----",0,1)</f>
        <v>----</v>
      </c>
      <c r="AA152" s="19" t="str">
        <f>_xlfn.XLOOKUP(D152,[1]Cmg!$A$4:$A$89,[1]Cmg!$B$4:$B$89,"----",0,1)</f>
        <v>----</v>
      </c>
      <c r="AB152" s="19" t="str">
        <f>_xlfn.XLOOKUP(D152,[1]Cmg!$E$4:$E$89,[1]Cmg!$F$4:$F$89,"----",0,1)</f>
        <v>----</v>
      </c>
      <c r="AC152" s="19" t="str">
        <f>_xlfn.XLOOKUP(D152,[1]Cmg!$O$4:$O$89,[1]Cmg!$P$4:$P$89,"----",0,1)</f>
        <v>----</v>
      </c>
      <c r="AD152" s="24" t="str">
        <f>_xlfn.XLOOKUP(D152,[1]Cmg!$S$4:$S$89,[1]Cmg!$U$4:$U$89,"----",0,1)</f>
        <v>----</v>
      </c>
      <c r="AG152" s="25">
        <f>IFERROR(SUMIFS('[1]BD Unidades'!$AH:$AH,'[1]BD Unidades'!$A:$A,'BD Centrales 2023'!$A152),"-")</f>
        <v>0</v>
      </c>
      <c r="AH152" s="25">
        <f>SUMIFS('[1]BD Unidades'!$AJ$3:$AJ$1424,'[1]BD Unidades'!$A$3:$A$1424,$A152)</f>
        <v>8701.5166666666701</v>
      </c>
      <c r="AI152" s="25">
        <f>SUMIFS('[1]BD Unidades'!$AL$3:$AL$1424,'[1]BD Unidades'!$A$3:$A$1424,$A152)</f>
        <v>1.0916666666666668</v>
      </c>
      <c r="AJ152" s="26">
        <f t="shared" si="9"/>
        <v>1.254413188383176E-4</v>
      </c>
      <c r="AK152" s="27">
        <f>IFERROR(SUMIFS('[1]BD Unidades'!$AO$3:$AO$1424,'[1]BD Unidades'!$A$3:$A$1424,$A152),"-")</f>
        <v>0</v>
      </c>
      <c r="AL152" s="27">
        <f>IFERROR(SUMIFS('[1]BD Unidades'!$AQ$3:$AQ$1424,'[1]BD Unidades'!$A$3:$A$1424,$A152),"-")</f>
        <v>0</v>
      </c>
      <c r="AM152" s="27">
        <f>IFERROR(SUMIFS('[1]BD Unidades'!$AS$3:$AS$1424,'[1]BD Unidades'!$A$3:$A$1424,$A152),"-")</f>
        <v>0</v>
      </c>
      <c r="AN152" s="27">
        <f>IFERROR(SUMIFS('[1]BD Unidades'!$AU$3:$AU$1424,'[1]BD Unidades'!$A$3:$A$1424,$A152),"-")</f>
        <v>0</v>
      </c>
      <c r="AO152" s="27"/>
      <c r="AP152" s="27"/>
      <c r="AQ152" s="25">
        <f>IFERROR(SUMIFS('[1]BD Unidades'!$AZ$3:$AZ$1424,'[1]BD Unidades'!$A$3:$A$1424,$A152),"-")</f>
        <v>0</v>
      </c>
      <c r="AR152" s="25">
        <f>IFERROR(SUMIFS('[1]BD Unidades'!$BA$3:$BA$1424,'[1]BD Unidades'!$A$3:$A$1424,$A152),"-")</f>
        <v>5.12</v>
      </c>
      <c r="AS152" s="28">
        <f>SUMIFS('[1]BD Unidades'!$BC$3:$BC$1424,'[1]BD Unidades'!$A$3:$A$1424,$A152)</f>
        <v>0</v>
      </c>
      <c r="AT152" s="28">
        <f>SUMIFS('[1]BD Unidades'!$BE$3:$BE$1424,'[1]BD Unidades'!$A$3:$A$1424,$A152)</f>
        <v>0</v>
      </c>
      <c r="AU152" s="29">
        <f t="shared" si="10"/>
        <v>0</v>
      </c>
      <c r="AV152" s="30">
        <f t="shared" si="11"/>
        <v>3.9060000000000002E-3</v>
      </c>
      <c r="AW152" s="25">
        <f>IFERROR(SUMIFS('[1]BD Unidades'!$BI$3:$BI$1424,'[1]BD Unidades'!$A$3:$A$1424,$A152),"-")</f>
        <v>0</v>
      </c>
      <c r="AX152" s="25">
        <f>IFERROR(SUMIFS('[1]BD Unidades'!$BJ$3:$BJ$1424,'[1]BD Unidades'!$A$3:$A$1424,$A152),"-")</f>
        <v>0</v>
      </c>
    </row>
    <row r="153" spans="1:50" ht="14.4" x14ac:dyDescent="0.3">
      <c r="A153" s="7">
        <v>246</v>
      </c>
      <c r="B153" s="7" t="s">
        <v>2296</v>
      </c>
      <c r="D153" s="8" t="s">
        <v>2297</v>
      </c>
      <c r="E153" s="19" t="s">
        <v>2298</v>
      </c>
      <c r="F153" s="19" t="s">
        <v>2298</v>
      </c>
      <c r="G153" s="19" t="s">
        <v>2299</v>
      </c>
      <c r="H153" s="19">
        <v>2</v>
      </c>
      <c r="I153" s="19">
        <v>2024</v>
      </c>
      <c r="J153" s="19" t="s">
        <v>66</v>
      </c>
      <c r="K153" s="19" t="s">
        <v>105</v>
      </c>
      <c r="L153" s="19" t="s">
        <v>47</v>
      </c>
      <c r="M153" s="19" t="s">
        <v>106</v>
      </c>
      <c r="N153" s="19" t="s">
        <v>107</v>
      </c>
      <c r="O153" s="19" t="s">
        <v>304</v>
      </c>
      <c r="P153" s="19" t="s">
        <v>51</v>
      </c>
      <c r="Q153" s="9" t="s">
        <v>2301</v>
      </c>
      <c r="R153" s="20">
        <v>43.365200000000002</v>
      </c>
      <c r="S153" s="20">
        <v>1.0955999999999999</v>
      </c>
      <c r="T153" s="20">
        <v>42.890099999999997</v>
      </c>
      <c r="U153" s="20">
        <v>5</v>
      </c>
      <c r="V153" s="21">
        <f>_xlfn.XLOOKUP(D153,'[1]Gen. Real'!$A:$A,'[1]Gen. Real'!$C:$C,"-",0)</f>
        <v>126.40900999999995</v>
      </c>
      <c r="W153" s="22"/>
      <c r="X153" s="22" t="str">
        <f>_xlfn.XLOOKUP(D153,[1]Vertimiento!$A:$A,[1]Vertimiento!$E:$E,"-",0)</f>
        <v>-</v>
      </c>
      <c r="Y153" s="23" t="str">
        <f t="shared" si="8"/>
        <v>-</v>
      </c>
      <c r="Z153" s="19" t="str">
        <f>_xlfn.XLOOKUP(D153,[1]Cmg!$I$4:$I$85,[1]Cmg!$M$4:$M$85,"----",0,1)</f>
        <v>----</v>
      </c>
      <c r="AA153" s="19" t="str">
        <f>_xlfn.XLOOKUP(D153,[1]Cmg!$A$4:$A$89,[1]Cmg!$B$4:$B$89,"----",0,1)</f>
        <v>----</v>
      </c>
      <c r="AB153" s="19" t="str">
        <f>_xlfn.XLOOKUP(D153,[1]Cmg!$E$4:$E$89,[1]Cmg!$F$4:$F$89,"----",0,1)</f>
        <v>----</v>
      </c>
      <c r="AC153" s="19" t="str">
        <f>_xlfn.XLOOKUP(D153,[1]Cmg!$O$4:$O$89,[1]Cmg!$P$4:$P$89,"----",0,1)</f>
        <v>----</v>
      </c>
      <c r="AD153" s="24" t="str">
        <f>_xlfn.XLOOKUP(D153,[1]Cmg!$S$4:$S$89,[1]Cmg!$U$4:$U$89,"----",0,1)</f>
        <v>----</v>
      </c>
      <c r="AG153" s="25">
        <f>IFERROR(SUMIFS('[1]BD Unidades'!$AH:$AH,'[1]BD Unidades'!$A:$A,'BD Centrales 2023'!$A153),"-")</f>
        <v>0</v>
      </c>
      <c r="AH153" s="25">
        <f>SUMIFS('[1]BD Unidades'!$AJ$3:$AJ$1424,'[1]BD Unidades'!$A$3:$A$1424,$A153)</f>
        <v>7405.3867502052326</v>
      </c>
      <c r="AI153" s="25">
        <f>SUMIFS('[1]BD Unidades'!$AL$3:$AL$1424,'[1]BD Unidades'!$A$3:$A$1424,$A153)</f>
        <v>0</v>
      </c>
      <c r="AJ153" s="26">
        <f t="shared" si="9"/>
        <v>0</v>
      </c>
      <c r="AK153" s="27">
        <f>IFERROR(SUMIFS('[1]BD Unidades'!$AO$3:$AO$1424,'[1]BD Unidades'!$A$3:$A$1424,$A153),"-")</f>
        <v>0</v>
      </c>
      <c r="AL153" s="27">
        <f>IFERROR(SUMIFS('[1]BD Unidades'!$AQ$3:$AQ$1424,'[1]BD Unidades'!$A$3:$A$1424,$A153),"-")</f>
        <v>0</v>
      </c>
      <c r="AM153" s="27">
        <f>IFERROR(SUMIFS('[1]BD Unidades'!$AS$3:$AS$1424,'[1]BD Unidades'!$A$3:$A$1424,$A153),"-")</f>
        <v>0</v>
      </c>
      <c r="AN153" s="27">
        <f>IFERROR(SUMIFS('[1]BD Unidades'!$AU$3:$AU$1424,'[1]BD Unidades'!$A$3:$A$1424,$A153),"-")</f>
        <v>0</v>
      </c>
      <c r="AO153" s="27"/>
      <c r="AP153" s="27"/>
      <c r="AQ153" s="25">
        <f>IFERROR(SUMIFS('[1]BD Unidades'!$AZ$3:$AZ$1424,'[1]BD Unidades'!$A$3:$A$1424,$A153),"-")</f>
        <v>0</v>
      </c>
      <c r="AR153" s="25">
        <f>IFERROR(SUMIFS('[1]BD Unidades'!$BA$3:$BA$1424,'[1]BD Unidades'!$A$3:$A$1424,$A153),"-")</f>
        <v>41.65</v>
      </c>
      <c r="AS153" s="28">
        <f>SUMIFS('[1]BD Unidades'!$BC$3:$BC$1424,'[1]BD Unidades'!$A$3:$A$1424,$A153)</f>
        <v>0</v>
      </c>
      <c r="AT153" s="28">
        <f>SUMIFS('[1]BD Unidades'!$BE$3:$BE$1424,'[1]BD Unidades'!$A$3:$A$1424,$A153)</f>
        <v>0</v>
      </c>
      <c r="AU153" s="29">
        <f t="shared" si="10"/>
        <v>0</v>
      </c>
      <c r="AV153" s="30">
        <f t="shared" si="11"/>
        <v>1.0955999999999999E-2</v>
      </c>
      <c r="AW153" s="25">
        <f>IFERROR(SUMIFS('[1]BD Unidades'!$BI$3:$BI$1424,'[1]BD Unidades'!$A$3:$A$1424,$A153),"-")</f>
        <v>0</v>
      </c>
      <c r="AX153" s="25">
        <f>IFERROR(SUMIFS('[1]BD Unidades'!$BJ$3:$BJ$1424,'[1]BD Unidades'!$A$3:$A$1424,$A153),"-")</f>
        <v>0</v>
      </c>
    </row>
    <row r="154" spans="1:50" ht="14.4" x14ac:dyDescent="0.3">
      <c r="A154" s="7">
        <v>249</v>
      </c>
      <c r="B154" s="7" t="s">
        <v>4457</v>
      </c>
      <c r="D154" s="8" t="s">
        <v>4458</v>
      </c>
      <c r="E154" s="19" t="s">
        <v>4459</v>
      </c>
      <c r="F154" s="19" t="s">
        <v>4460</v>
      </c>
      <c r="G154" s="19" t="s">
        <v>4461</v>
      </c>
      <c r="H154" s="19">
        <v>1</v>
      </c>
      <c r="I154" s="19">
        <v>2024</v>
      </c>
      <c r="J154" s="19" t="s">
        <v>66</v>
      </c>
      <c r="K154" s="19" t="s">
        <v>177</v>
      </c>
      <c r="L154" s="19" t="s">
        <v>213</v>
      </c>
      <c r="M154" s="19" t="s">
        <v>331</v>
      </c>
      <c r="N154" s="19" t="s">
        <v>332</v>
      </c>
      <c r="O154" s="19" t="s">
        <v>333</v>
      </c>
      <c r="P154" s="19" t="s">
        <v>51</v>
      </c>
      <c r="Q154" s="9" t="s">
        <v>4462</v>
      </c>
      <c r="R154" s="20">
        <v>0.33</v>
      </c>
      <c r="S154" s="20">
        <v>0.60609999999999997</v>
      </c>
      <c r="T154" s="20">
        <v>0.32800000000000001</v>
      </c>
      <c r="U154" s="20" t="s">
        <v>397</v>
      </c>
      <c r="V154" s="21">
        <f>_xlfn.XLOOKUP(D154,'[1]Gen. Real'!$A:$A,'[1]Gen. Real'!$C:$C,"-",0)</f>
        <v>0</v>
      </c>
      <c r="W154" s="22"/>
      <c r="X154" s="22" t="str">
        <f>_xlfn.XLOOKUP(D154,[1]Vertimiento!$A:$A,[1]Vertimiento!$E:$E,"-",0)</f>
        <v>-</v>
      </c>
      <c r="Y154" s="23" t="str">
        <f t="shared" si="8"/>
        <v>-</v>
      </c>
      <c r="Z154" s="19" t="str">
        <f>_xlfn.XLOOKUP(D154,[1]Cmg!$I$4:$I$85,[1]Cmg!$M$4:$M$85,"----",0,1)</f>
        <v>----</v>
      </c>
      <c r="AA154" s="19" t="str">
        <f>_xlfn.XLOOKUP(D154,[1]Cmg!$A$4:$A$89,[1]Cmg!$B$4:$B$89,"----",0,1)</f>
        <v>----</v>
      </c>
      <c r="AB154" s="19" t="str">
        <f>_xlfn.XLOOKUP(D154,[1]Cmg!$E$4:$E$89,[1]Cmg!$F$4:$F$89,"----",0,1)</f>
        <v>----</v>
      </c>
      <c r="AC154" s="19" t="str">
        <f>_xlfn.XLOOKUP(D154,[1]Cmg!$O$4:$O$89,[1]Cmg!$P$4:$P$89,"----",0,1)</f>
        <v>----</v>
      </c>
      <c r="AD154" s="24" t="str">
        <f>_xlfn.XLOOKUP(D154,[1]Cmg!$S$4:$S$89,[1]Cmg!$U$4:$U$89,"----",0,1)</f>
        <v>----</v>
      </c>
      <c r="AG154" s="25">
        <f>IFERROR(SUMIFS('[1]BD Unidades'!$AH:$AH,'[1]BD Unidades'!$A:$A,'BD Centrales 2023'!$A154),"-")</f>
        <v>0.33</v>
      </c>
      <c r="AH154" s="25">
        <f>SUMIFS('[1]BD Unidades'!$AJ$3:$AJ$1424,'[1]BD Unidades'!$A$3:$A$1424,$A154)</f>
        <v>8760</v>
      </c>
      <c r="AI154" s="25">
        <f>SUMIFS('[1]BD Unidades'!$AL$3:$AL$1424,'[1]BD Unidades'!$A$3:$A$1424,$A154)</f>
        <v>0</v>
      </c>
      <c r="AJ154" s="26">
        <f t="shared" si="9"/>
        <v>0</v>
      </c>
      <c r="AK154" s="27">
        <f>IFERROR(SUMIFS('[1]BD Unidades'!$AO$3:$AO$1424,'[1]BD Unidades'!$A$3:$A$1424,$A154),"-")</f>
        <v>0</v>
      </c>
      <c r="AL154" s="27">
        <f>IFERROR(SUMIFS('[1]BD Unidades'!$AQ$3:$AQ$1424,'[1]BD Unidades'!$A$3:$A$1424,$A154),"-")</f>
        <v>0</v>
      </c>
      <c r="AM154" s="27">
        <f>IFERROR(SUMIFS('[1]BD Unidades'!$AS$3:$AS$1424,'[1]BD Unidades'!$A$3:$A$1424,$A154),"-")</f>
        <v>0</v>
      </c>
      <c r="AN154" s="27">
        <f>IFERROR(SUMIFS('[1]BD Unidades'!$AU$3:$AU$1424,'[1]BD Unidades'!$A$3:$A$1424,$A154),"-")</f>
        <v>0</v>
      </c>
      <c r="AO154" s="27"/>
      <c r="AP154" s="27"/>
      <c r="AQ154" s="25">
        <f>IFERROR(SUMIFS('[1]BD Unidades'!$AZ$3:$AZ$1424,'[1]BD Unidades'!$A$3:$A$1424,$A154),"-")</f>
        <v>0</v>
      </c>
      <c r="AR154" s="25">
        <f>IFERROR(SUMIFS('[1]BD Unidades'!$BA$3:$BA$1424,'[1]BD Unidades'!$A$3:$A$1424,$A154),"-")</f>
        <v>0.33</v>
      </c>
      <c r="AS154" s="28">
        <f>SUMIFS('[1]BD Unidades'!$BC$3:$BC$1424,'[1]BD Unidades'!$A$3:$A$1424,$A154)</f>
        <v>0</v>
      </c>
      <c r="AT154" s="28">
        <f>SUMIFS('[1]BD Unidades'!$BE$3:$BE$1424,'[1]BD Unidades'!$A$3:$A$1424,$A154)</f>
        <v>0</v>
      </c>
      <c r="AU154" s="29">
        <f t="shared" si="10"/>
        <v>0</v>
      </c>
      <c r="AV154" s="30">
        <f t="shared" si="11"/>
        <v>6.0609999999999995E-3</v>
      </c>
      <c r="AW154" s="25">
        <f>IFERROR(SUMIFS('[1]BD Unidades'!$BI$3:$BI$1424,'[1]BD Unidades'!$A$3:$A$1424,$A154),"-")</f>
        <v>0.2994461961465204</v>
      </c>
      <c r="AX154" s="25">
        <f>IFERROR(SUMIFS('[1]BD Unidades'!$BJ$3:$BJ$1424,'[1]BD Unidades'!$A$3:$A$1424,$A154),"-")</f>
        <v>0.17995302702932844</v>
      </c>
    </row>
    <row r="155" spans="1:50" ht="14.4" x14ac:dyDescent="0.3">
      <c r="A155" s="7">
        <v>257</v>
      </c>
      <c r="B155" s="7" t="s">
        <v>4960</v>
      </c>
      <c r="D155" s="8" t="s">
        <v>4961</v>
      </c>
      <c r="E155" s="19" t="s">
        <v>202</v>
      </c>
      <c r="F155" s="19" t="s">
        <v>4767</v>
      </c>
      <c r="G155" s="19" t="s">
        <v>4665</v>
      </c>
      <c r="H155" s="19">
        <v>1</v>
      </c>
      <c r="I155" s="19">
        <v>2024</v>
      </c>
      <c r="J155" s="19" t="s">
        <v>66</v>
      </c>
      <c r="K155" s="19" t="s">
        <v>177</v>
      </c>
      <c r="L155" s="19" t="s">
        <v>213</v>
      </c>
      <c r="M155" s="19" t="s">
        <v>331</v>
      </c>
      <c r="N155" s="19" t="s">
        <v>332</v>
      </c>
      <c r="O155" s="19" t="s">
        <v>333</v>
      </c>
      <c r="P155" s="19" t="s">
        <v>51</v>
      </c>
      <c r="Q155" s="9" t="s">
        <v>4962</v>
      </c>
      <c r="R155" s="20">
        <v>1.0349999999999999</v>
      </c>
      <c r="S155" s="20">
        <v>0.96599999999999997</v>
      </c>
      <c r="T155" s="20">
        <v>1.0249999999999999</v>
      </c>
      <c r="U155" s="20" t="s">
        <v>397</v>
      </c>
      <c r="V155" s="21">
        <f>_xlfn.XLOOKUP(D155,'[1]Gen. Real'!$A:$A,'[1]Gen. Real'!$C:$C,"-",0)</f>
        <v>4.2380900000000041</v>
      </c>
      <c r="W155" s="22"/>
      <c r="X155" s="22" t="str">
        <f>_xlfn.XLOOKUP(D155,[1]Vertimiento!$A:$A,[1]Vertimiento!$E:$E,"-",0)</f>
        <v>-</v>
      </c>
      <c r="Y155" s="23" t="str">
        <f t="shared" si="8"/>
        <v>-</v>
      </c>
      <c r="Z155" s="19" t="str">
        <f>_xlfn.XLOOKUP(D155,[1]Cmg!$I$4:$I$85,[1]Cmg!$M$4:$M$85,"----",0,1)</f>
        <v>----</v>
      </c>
      <c r="AA155" s="19" t="str">
        <f>_xlfn.XLOOKUP(D155,[1]Cmg!$A$4:$A$89,[1]Cmg!$B$4:$B$89,"----",0,1)</f>
        <v>----</v>
      </c>
      <c r="AB155" s="19" t="str">
        <f>_xlfn.XLOOKUP(D155,[1]Cmg!$E$4:$E$89,[1]Cmg!$F$4:$F$89,"----",0,1)</f>
        <v>----</v>
      </c>
      <c r="AC155" s="19" t="str">
        <f>_xlfn.XLOOKUP(D155,[1]Cmg!$O$4:$O$89,[1]Cmg!$P$4:$P$89,"----",0,1)</f>
        <v>----</v>
      </c>
      <c r="AD155" s="24" t="str">
        <f>_xlfn.XLOOKUP(D155,[1]Cmg!$S$4:$S$89,[1]Cmg!$U$4:$U$89,"----",0,1)</f>
        <v>----</v>
      </c>
      <c r="AG155" s="25">
        <f>IFERROR(SUMIFS('[1]BD Unidades'!$AH:$AH,'[1]BD Unidades'!$A:$A,'BD Centrales 2023'!$A155),"-")</f>
        <v>1.01658412474</v>
      </c>
      <c r="AH155" s="25">
        <f>SUMIFS('[1]BD Unidades'!$AJ$3:$AJ$1424,'[1]BD Unidades'!$A$3:$A$1424,$A155)</f>
        <v>8350.2666666666701</v>
      </c>
      <c r="AI155" s="25">
        <f>SUMIFS('[1]BD Unidades'!$AL$3:$AL$1424,'[1]BD Unidades'!$A$3:$A$1424,$A155)</f>
        <v>121.51666666666701</v>
      </c>
      <c r="AJ155" s="26">
        <f t="shared" si="9"/>
        <v>1.4343693870043139E-2</v>
      </c>
      <c r="AK155" s="27">
        <f>IFERROR(SUMIFS('[1]BD Unidades'!$AO$3:$AO$1424,'[1]BD Unidades'!$A$3:$A$1424,$A155),"-")</f>
        <v>0</v>
      </c>
      <c r="AL155" s="27">
        <f>IFERROR(SUMIFS('[1]BD Unidades'!$AQ$3:$AQ$1424,'[1]BD Unidades'!$A$3:$A$1424,$A155),"-")</f>
        <v>0</v>
      </c>
      <c r="AM155" s="27">
        <f>IFERROR(SUMIFS('[1]BD Unidades'!$AS$3:$AS$1424,'[1]BD Unidades'!$A$3:$A$1424,$A155),"-")</f>
        <v>0</v>
      </c>
      <c r="AN155" s="27">
        <f>IFERROR(SUMIFS('[1]BD Unidades'!$AU$3:$AU$1424,'[1]BD Unidades'!$A$3:$A$1424,$A155),"-")</f>
        <v>0</v>
      </c>
      <c r="AO155" s="27"/>
      <c r="AP155" s="27"/>
      <c r="AQ155" s="25">
        <f>IFERROR(SUMIFS('[1]BD Unidades'!$AZ$3:$AZ$1424,'[1]BD Unidades'!$A$3:$A$1424,$A155),"-")</f>
        <v>0</v>
      </c>
      <c r="AR155" s="25">
        <f>IFERROR(SUMIFS('[1]BD Unidades'!$BA$3:$BA$1424,'[1]BD Unidades'!$A$3:$A$1424,$A155),"-")</f>
        <v>1.0201557112138899</v>
      </c>
      <c r="AS155" s="28">
        <f>SUMIFS('[1]BD Unidades'!$BC$3:$BC$1424,'[1]BD Unidades'!$A$3:$A$1424,$A155)</f>
        <v>0</v>
      </c>
      <c r="AT155" s="28">
        <f>SUMIFS('[1]BD Unidades'!$BE$3:$BE$1424,'[1]BD Unidades'!$A$3:$A$1424,$A155)</f>
        <v>0</v>
      </c>
      <c r="AU155" s="29">
        <f t="shared" si="10"/>
        <v>0</v>
      </c>
      <c r="AV155" s="30">
        <f t="shared" si="11"/>
        <v>9.6600000000000002E-3</v>
      </c>
      <c r="AW155" s="25">
        <f>IFERROR(SUMIFS('[1]BD Unidades'!$BI$3:$BI$1424,'[1]BD Unidades'!$A$3:$A$1424,$A155),"-")</f>
        <v>0.36015483619394228</v>
      </c>
      <c r="AX155" s="25">
        <f>IFERROR(SUMIFS('[1]BD Unidades'!$BJ$3:$BJ$1424,'[1]BD Unidades'!$A$3:$A$1424,$A155),"-")</f>
        <v>0.21643605364297078</v>
      </c>
    </row>
    <row r="156" spans="1:50" ht="14.4" x14ac:dyDescent="0.3">
      <c r="A156" s="7">
        <v>258</v>
      </c>
      <c r="B156" s="7" t="s">
        <v>1781</v>
      </c>
      <c r="D156" s="8" t="s">
        <v>1782</v>
      </c>
      <c r="E156" s="19" t="s">
        <v>174</v>
      </c>
      <c r="F156" s="19" t="s">
        <v>174</v>
      </c>
      <c r="G156" s="19" t="s">
        <v>1783</v>
      </c>
      <c r="H156" s="19">
        <v>1</v>
      </c>
      <c r="I156" s="19">
        <v>2024</v>
      </c>
      <c r="J156" s="19" t="s">
        <v>66</v>
      </c>
      <c r="K156" s="19" t="s">
        <v>177</v>
      </c>
      <c r="L156" s="19" t="s">
        <v>157</v>
      </c>
      <c r="M156" s="19" t="s">
        <v>68</v>
      </c>
      <c r="N156" s="19" t="s">
        <v>68</v>
      </c>
      <c r="O156" s="19" t="s">
        <v>178</v>
      </c>
      <c r="P156" s="19" t="s">
        <v>158</v>
      </c>
      <c r="Q156" s="9" t="s">
        <v>1784</v>
      </c>
      <c r="R156" s="20">
        <v>6.3</v>
      </c>
      <c r="S156" s="20">
        <v>0</v>
      </c>
      <c r="T156" s="20">
        <v>6.3</v>
      </c>
      <c r="U156" s="20">
        <v>3.2</v>
      </c>
      <c r="V156" s="21">
        <f>_xlfn.XLOOKUP(D156,'[1]Gen. Real'!$A:$A,'[1]Gen. Real'!$C:$C,"-",0)</f>
        <v>36.843099999999993</v>
      </c>
      <c r="W156" s="22"/>
      <c r="X156" s="22" t="str">
        <f>_xlfn.XLOOKUP(D156,[1]Vertimiento!$A:$A,[1]Vertimiento!$E:$E,"-",0)</f>
        <v>-</v>
      </c>
      <c r="Y156" s="23" t="str">
        <f t="shared" si="8"/>
        <v>-</v>
      </c>
      <c r="Z156" s="19" t="str">
        <f>_xlfn.XLOOKUP(D156,[1]Cmg!$I$4:$I$85,[1]Cmg!$M$4:$M$85,"----",0,1)</f>
        <v>----</v>
      </c>
      <c r="AA156" s="19" t="str">
        <f>_xlfn.XLOOKUP(D156,[1]Cmg!$A$4:$A$89,[1]Cmg!$B$4:$B$89,"----",0,1)</f>
        <v>----</v>
      </c>
      <c r="AB156" s="19" t="str">
        <f>_xlfn.XLOOKUP(D156,[1]Cmg!$E$4:$E$89,[1]Cmg!$F$4:$F$89,"----",0,1)</f>
        <v>----</v>
      </c>
      <c r="AC156" s="19" t="str">
        <f>_xlfn.XLOOKUP(D156,[1]Cmg!$O$4:$O$89,[1]Cmg!$P$4:$P$89,"----",0,1)</f>
        <v>----</v>
      </c>
      <c r="AD156" s="24" t="str">
        <f>_xlfn.XLOOKUP(D156,[1]Cmg!$S$4:$S$89,[1]Cmg!$U$4:$U$89,"----",0,1)</f>
        <v>----</v>
      </c>
      <c r="AG156" s="25">
        <f>IFERROR(SUMIFS('[1]BD Unidades'!$AH:$AH,'[1]BD Unidades'!$A:$A,'BD Centrales 2023'!$A156),"-")</f>
        <v>0</v>
      </c>
      <c r="AH156" s="25">
        <f>SUMIFS('[1]BD Unidades'!$AJ$3:$AJ$1424,'[1]BD Unidades'!$A$3:$A$1424,$A156)</f>
        <v>8655.3166666666693</v>
      </c>
      <c r="AI156" s="25">
        <f>SUMIFS('[1]BD Unidades'!$AL$3:$AL$1424,'[1]BD Unidades'!$A$3:$A$1424,$A156)</f>
        <v>4.18333333333333</v>
      </c>
      <c r="AJ156" s="26">
        <f t="shared" si="9"/>
        <v>4.8309178743961303E-4</v>
      </c>
      <c r="AK156" s="27">
        <f>IFERROR(SUMIFS('[1]BD Unidades'!$AO$3:$AO$1424,'[1]BD Unidades'!$A$3:$A$1424,$A156),"-")</f>
        <v>0</v>
      </c>
      <c r="AL156" s="27">
        <f>IFERROR(SUMIFS('[1]BD Unidades'!$AQ$3:$AQ$1424,'[1]BD Unidades'!$A$3:$A$1424,$A156),"-")</f>
        <v>0</v>
      </c>
      <c r="AM156" s="27">
        <f>IFERROR(SUMIFS('[1]BD Unidades'!$AS$3:$AS$1424,'[1]BD Unidades'!$A$3:$A$1424,$A156),"-")</f>
        <v>0</v>
      </c>
      <c r="AN156" s="27">
        <f>IFERROR(SUMIFS('[1]BD Unidades'!$AU$3:$AU$1424,'[1]BD Unidades'!$A$3:$A$1424,$A156),"-")</f>
        <v>0</v>
      </c>
      <c r="AO156" s="27"/>
      <c r="AP156" s="27"/>
      <c r="AQ156" s="25">
        <f>IFERROR(SUMIFS('[1]BD Unidades'!$AZ$3:$AZ$1424,'[1]BD Unidades'!$A$3:$A$1424,$A156),"-")</f>
        <v>0</v>
      </c>
      <c r="AR156" s="25">
        <f>IFERROR(SUMIFS('[1]BD Unidades'!$BA$3:$BA$1424,'[1]BD Unidades'!$A$3:$A$1424,$A156),"-")</f>
        <v>6.3</v>
      </c>
      <c r="AS156" s="28">
        <f>SUMIFS('[1]BD Unidades'!$BC$3:$BC$1424,'[1]BD Unidades'!$A$3:$A$1424,$A156)</f>
        <v>0</v>
      </c>
      <c r="AT156" s="28">
        <f>SUMIFS('[1]BD Unidades'!$BE$3:$BE$1424,'[1]BD Unidades'!$A$3:$A$1424,$A156)</f>
        <v>0</v>
      </c>
      <c r="AU156" s="29">
        <f t="shared" si="10"/>
        <v>0</v>
      </c>
      <c r="AV156" s="30">
        <f t="shared" si="11"/>
        <v>0</v>
      </c>
      <c r="AW156" s="25">
        <f>IFERROR(SUMIFS('[1]BD Unidades'!$BI$3:$BI$1424,'[1]BD Unidades'!$A$3:$A$1424,$A156),"-")</f>
        <v>0</v>
      </c>
      <c r="AX156" s="25">
        <f>IFERROR(SUMIFS('[1]BD Unidades'!$BJ$3:$BJ$1424,'[1]BD Unidades'!$A$3:$A$1424,$A156),"-")</f>
        <v>0</v>
      </c>
    </row>
    <row r="157" spans="1:50" ht="14.4" x14ac:dyDescent="0.3">
      <c r="A157" s="7">
        <v>261</v>
      </c>
      <c r="B157" s="7" t="s">
        <v>5038</v>
      </c>
      <c r="D157" s="8" t="s">
        <v>5039</v>
      </c>
      <c r="E157" s="19" t="s">
        <v>406</v>
      </c>
      <c r="F157" s="19" t="s">
        <v>406</v>
      </c>
      <c r="G157" s="19" t="s">
        <v>5040</v>
      </c>
      <c r="H157" s="19">
        <v>1</v>
      </c>
      <c r="I157" s="19">
        <v>2024</v>
      </c>
      <c r="J157" s="19" t="s">
        <v>66</v>
      </c>
      <c r="K157" s="19" t="s">
        <v>177</v>
      </c>
      <c r="L157" s="19" t="s">
        <v>213</v>
      </c>
      <c r="M157" s="19" t="s">
        <v>164</v>
      </c>
      <c r="N157" s="19" t="s">
        <v>165</v>
      </c>
      <c r="O157" s="19" t="s">
        <v>1347</v>
      </c>
      <c r="P157" s="19" t="s">
        <v>51</v>
      </c>
      <c r="Q157" s="9" t="s">
        <v>5041</v>
      </c>
      <c r="R157" s="20">
        <v>1.9</v>
      </c>
      <c r="S157" s="20">
        <v>1.8646</v>
      </c>
      <c r="T157" s="20">
        <v>1.8646</v>
      </c>
      <c r="U157" s="20" t="s">
        <v>397</v>
      </c>
      <c r="V157" s="21">
        <f>_xlfn.XLOOKUP(D157,'[1]Gen. Real'!$A:$A,'[1]Gen. Real'!$C:$C,"-",0)</f>
        <v>2.9552900000000011</v>
      </c>
      <c r="W157" s="22"/>
      <c r="X157" s="22" t="str">
        <f>_xlfn.XLOOKUP(D157,[1]Vertimiento!$A:$A,[1]Vertimiento!$E:$E,"-",0)</f>
        <v>-</v>
      </c>
      <c r="Y157" s="23" t="str">
        <f t="shared" si="8"/>
        <v>-</v>
      </c>
      <c r="Z157" s="19" t="str">
        <f>_xlfn.XLOOKUP(D157,[1]Cmg!$I$4:$I$85,[1]Cmg!$M$4:$M$85,"----",0,1)</f>
        <v>----</v>
      </c>
      <c r="AA157" s="19" t="str">
        <f>_xlfn.XLOOKUP(D157,[1]Cmg!$A$4:$A$89,[1]Cmg!$B$4:$B$89,"----",0,1)</f>
        <v>----</v>
      </c>
      <c r="AB157" s="19" t="str">
        <f>_xlfn.XLOOKUP(D157,[1]Cmg!$E$4:$E$89,[1]Cmg!$F$4:$F$89,"----",0,1)</f>
        <v>----</v>
      </c>
      <c r="AC157" s="19" t="str">
        <f>_xlfn.XLOOKUP(D157,[1]Cmg!$O$4:$O$89,[1]Cmg!$P$4:$P$89,"----",0,1)</f>
        <v>----</v>
      </c>
      <c r="AD157" s="24" t="str">
        <f>_xlfn.XLOOKUP(D157,[1]Cmg!$S$4:$S$89,[1]Cmg!$U$4:$U$89,"----",0,1)</f>
        <v>----</v>
      </c>
      <c r="AG157" s="25">
        <f>IFERROR(SUMIFS('[1]BD Unidades'!$AH:$AH,'[1]BD Unidades'!$A:$A,'BD Centrales 2023'!$A157),"-")</f>
        <v>1.9</v>
      </c>
      <c r="AH157" s="25">
        <f>SUMIFS('[1]BD Unidades'!$AJ$3:$AJ$1424,'[1]BD Unidades'!$A$3:$A$1424,$A157)</f>
        <v>4896.4833333333299</v>
      </c>
      <c r="AI157" s="25">
        <f>SUMIFS('[1]BD Unidades'!$AL$3:$AL$1424,'[1]BD Unidades'!$A$3:$A$1424,$A157)</f>
        <v>0</v>
      </c>
      <c r="AJ157" s="26">
        <f t="shared" si="9"/>
        <v>0</v>
      </c>
      <c r="AK157" s="27">
        <f>IFERROR(SUMIFS('[1]BD Unidades'!$AO$3:$AO$1424,'[1]BD Unidades'!$A$3:$A$1424,$A157),"-")</f>
        <v>0</v>
      </c>
      <c r="AL157" s="27">
        <f>IFERROR(SUMIFS('[1]BD Unidades'!$AQ$3:$AQ$1424,'[1]BD Unidades'!$A$3:$A$1424,$A157),"-")</f>
        <v>0</v>
      </c>
      <c r="AM157" s="27">
        <f>IFERROR(SUMIFS('[1]BD Unidades'!$AS$3:$AS$1424,'[1]BD Unidades'!$A$3:$A$1424,$A157),"-")</f>
        <v>0</v>
      </c>
      <c r="AN157" s="27">
        <f>IFERROR(SUMIFS('[1]BD Unidades'!$AU$3:$AU$1424,'[1]BD Unidades'!$A$3:$A$1424,$A157),"-")</f>
        <v>0</v>
      </c>
      <c r="AO157" s="27"/>
      <c r="AP157" s="27"/>
      <c r="AQ157" s="25">
        <f>IFERROR(SUMIFS('[1]BD Unidades'!$AZ$3:$AZ$1424,'[1]BD Unidades'!$A$3:$A$1424,$A157),"-")</f>
        <v>1.6517479143627052</v>
      </c>
      <c r="AR157" s="25">
        <f>IFERROR(SUMIFS('[1]BD Unidades'!$BA$3:$BA$1424,'[1]BD Unidades'!$A$3:$A$1424,$A157),"-")</f>
        <v>1.9</v>
      </c>
      <c r="AS157" s="28">
        <f>SUMIFS('[1]BD Unidades'!$BC$3:$BC$1424,'[1]BD Unidades'!$A$3:$A$1424,$A157)</f>
        <v>0.118262094735124</v>
      </c>
      <c r="AT157" s="28">
        <f>SUMIFS('[1]BD Unidades'!$BE$3:$BE$1424,'[1]BD Unidades'!$A$3:$A$1424,$A157)</f>
        <v>1</v>
      </c>
      <c r="AU157" s="29">
        <f t="shared" si="10"/>
        <v>0.88173790526487594</v>
      </c>
      <c r="AV157" s="30">
        <f t="shared" si="11"/>
        <v>1.8645999999999999E-2</v>
      </c>
      <c r="AW157" s="25">
        <f>IFERROR(SUMIFS('[1]BD Unidades'!$BI$3:$BI$1424,'[1]BD Unidades'!$A$3:$A$1424,$A157),"-")</f>
        <v>0.80664704854110836</v>
      </c>
      <c r="AX157" s="25">
        <f>IFERROR(SUMIFS('[1]BD Unidades'!$BJ$3:$BJ$1424,'[1]BD Unidades'!$A$3:$A$1424,$A157),"-")</f>
        <v>0.51889796152437573</v>
      </c>
    </row>
    <row r="158" spans="1:50" ht="14.4" x14ac:dyDescent="0.3">
      <c r="A158" s="7">
        <v>262</v>
      </c>
      <c r="B158" s="7" t="s">
        <v>5042</v>
      </c>
      <c r="D158" s="8" t="s">
        <v>5043</v>
      </c>
      <c r="E158" s="19" t="s">
        <v>406</v>
      </c>
      <c r="F158" s="19" t="s">
        <v>406</v>
      </c>
      <c r="G158" s="19" t="s">
        <v>5044</v>
      </c>
      <c r="H158" s="19">
        <v>1</v>
      </c>
      <c r="I158" s="19">
        <v>2024</v>
      </c>
      <c r="J158" s="19" t="s">
        <v>66</v>
      </c>
      <c r="K158" s="19" t="s">
        <v>177</v>
      </c>
      <c r="L158" s="19" t="s">
        <v>213</v>
      </c>
      <c r="M158" s="19" t="s">
        <v>164</v>
      </c>
      <c r="N158" s="19" t="s">
        <v>165</v>
      </c>
      <c r="O158" s="19" t="s">
        <v>1347</v>
      </c>
      <c r="P158" s="19" t="s">
        <v>51</v>
      </c>
      <c r="Q158" s="9" t="s">
        <v>5041</v>
      </c>
      <c r="R158" s="20">
        <v>1.919</v>
      </c>
      <c r="S158" s="20">
        <v>0.57999999999999996</v>
      </c>
      <c r="T158" s="20">
        <v>1.9078999999999999</v>
      </c>
      <c r="U158" s="20" t="s">
        <v>397</v>
      </c>
      <c r="V158" s="21">
        <f>_xlfn.XLOOKUP(D158,'[1]Gen. Real'!$A:$A,'[1]Gen. Real'!$C:$C,"-",0)</f>
        <v>1.5082000000000007</v>
      </c>
      <c r="W158" s="22"/>
      <c r="X158" s="22" t="str">
        <f>_xlfn.XLOOKUP(D158,[1]Vertimiento!$A:$A,[1]Vertimiento!$E:$E,"-",0)</f>
        <v>-</v>
      </c>
      <c r="Y158" s="23" t="str">
        <f t="shared" si="8"/>
        <v>-</v>
      </c>
      <c r="Z158" s="19" t="str">
        <f>_xlfn.XLOOKUP(D158,[1]Cmg!$I$4:$I$85,[1]Cmg!$M$4:$M$85,"----",0,1)</f>
        <v>----</v>
      </c>
      <c r="AA158" s="19" t="str">
        <f>_xlfn.XLOOKUP(D158,[1]Cmg!$A$4:$A$89,[1]Cmg!$B$4:$B$89,"----",0,1)</f>
        <v>----</v>
      </c>
      <c r="AB158" s="19" t="str">
        <f>_xlfn.XLOOKUP(D158,[1]Cmg!$E$4:$E$89,[1]Cmg!$F$4:$F$89,"----",0,1)</f>
        <v>----</v>
      </c>
      <c r="AC158" s="19" t="str">
        <f>_xlfn.XLOOKUP(D158,[1]Cmg!$O$4:$O$89,[1]Cmg!$P$4:$P$89,"----",0,1)</f>
        <v>----</v>
      </c>
      <c r="AD158" s="24" t="str">
        <f>_xlfn.XLOOKUP(D158,[1]Cmg!$S$4:$S$89,[1]Cmg!$U$4:$U$89,"----",0,1)</f>
        <v>----</v>
      </c>
      <c r="AG158" s="25">
        <f>IFERROR(SUMIFS('[1]BD Unidades'!$AH:$AH,'[1]BD Unidades'!$A:$A,'BD Centrales 2023'!$A158),"-")</f>
        <v>1.919</v>
      </c>
      <c r="AH158" s="25">
        <f>SUMIFS('[1]BD Unidades'!$AJ$3:$AJ$1424,'[1]BD Unidades'!$A$3:$A$1424,$A158)</f>
        <v>8684.15</v>
      </c>
      <c r="AI158" s="25">
        <f>SUMIFS('[1]BD Unidades'!$AL$3:$AL$1424,'[1]BD Unidades'!$A$3:$A$1424,$A158)</f>
        <v>0</v>
      </c>
      <c r="AJ158" s="26">
        <f t="shared" si="9"/>
        <v>0</v>
      </c>
      <c r="AK158" s="27">
        <f>IFERROR(SUMIFS('[1]BD Unidades'!$AO$3:$AO$1424,'[1]BD Unidades'!$A$3:$A$1424,$A158),"-")</f>
        <v>0</v>
      </c>
      <c r="AL158" s="27">
        <f>IFERROR(SUMIFS('[1]BD Unidades'!$AQ$3:$AQ$1424,'[1]BD Unidades'!$A$3:$A$1424,$A158),"-")</f>
        <v>0</v>
      </c>
      <c r="AM158" s="27">
        <f>IFERROR(SUMIFS('[1]BD Unidades'!$AS$3:$AS$1424,'[1]BD Unidades'!$A$3:$A$1424,$A158),"-")</f>
        <v>0</v>
      </c>
      <c r="AN158" s="27">
        <f>IFERROR(SUMIFS('[1]BD Unidades'!$AU$3:$AU$1424,'[1]BD Unidades'!$A$3:$A$1424,$A158),"-")</f>
        <v>0</v>
      </c>
      <c r="AO158" s="27"/>
      <c r="AP158" s="27"/>
      <c r="AQ158" s="25">
        <f>IFERROR(SUMIFS('[1]BD Unidades'!$AZ$3:$AZ$1424,'[1]BD Unidades'!$A$3:$A$1424,$A158),"-")</f>
        <v>0.47949965378732451</v>
      </c>
      <c r="AR158" s="25">
        <f>IFERROR(SUMIFS('[1]BD Unidades'!$BA$3:$BA$1424,'[1]BD Unidades'!$A$3:$A$1424,$A158),"-")</f>
        <v>1.919</v>
      </c>
      <c r="AS158" s="28">
        <f>SUMIFS('[1]BD Unidades'!$BC$3:$BC$1424,'[1]BD Unidades'!$A$3:$A$1424,$A158)</f>
        <v>8.1687334901050915E-2</v>
      </c>
      <c r="AT158" s="28">
        <f>SUMIFS('[1]BD Unidades'!$BE$3:$BE$1424,'[1]BD Unidades'!$A$3:$A$1424,$A158)</f>
        <v>0.99964992389649898</v>
      </c>
      <c r="AU158" s="29">
        <f t="shared" si="10"/>
        <v>0.91799118577935557</v>
      </c>
      <c r="AV158" s="30">
        <f t="shared" si="11"/>
        <v>5.7999999999999996E-3</v>
      </c>
      <c r="AW158" s="25">
        <f>IFERROR(SUMIFS('[1]BD Unidades'!$BI$3:$BI$1424,'[1]BD Unidades'!$A$3:$A$1424,$A158),"-")</f>
        <v>0.4376234323176032</v>
      </c>
      <c r="AX158" s="25">
        <f>IFERROR(SUMIFS('[1]BD Unidades'!$BJ$3:$BJ$1424,'[1]BD Unidades'!$A$3:$A$1424,$A158),"-")</f>
        <v>0.28151334261447108</v>
      </c>
    </row>
    <row r="159" spans="1:50" ht="14.4" x14ac:dyDescent="0.3">
      <c r="A159" s="7">
        <v>263</v>
      </c>
      <c r="B159" s="7" t="s">
        <v>464</v>
      </c>
      <c r="D159" s="8" t="s">
        <v>465</v>
      </c>
      <c r="E159" s="19" t="s">
        <v>268</v>
      </c>
      <c r="F159" s="19" t="s">
        <v>268</v>
      </c>
      <c r="G159" s="19" t="s">
        <v>462</v>
      </c>
      <c r="H159" s="19">
        <v>2</v>
      </c>
      <c r="I159" s="19">
        <v>2024</v>
      </c>
      <c r="J159" s="19" t="s">
        <v>66</v>
      </c>
      <c r="K159" s="19" t="s">
        <v>105</v>
      </c>
      <c r="L159" s="19" t="s">
        <v>47</v>
      </c>
      <c r="M159" s="19" t="s">
        <v>90</v>
      </c>
      <c r="N159" s="19" t="s">
        <v>97</v>
      </c>
      <c r="O159" s="19" t="s">
        <v>98</v>
      </c>
      <c r="P159" s="19" t="s">
        <v>51</v>
      </c>
      <c r="Q159" s="9" t="s">
        <v>466</v>
      </c>
      <c r="R159" s="20">
        <v>25.06</v>
      </c>
      <c r="S159" s="20">
        <v>0.2394</v>
      </c>
      <c r="T159" s="20">
        <v>25</v>
      </c>
      <c r="U159" s="20">
        <v>3.7</v>
      </c>
      <c r="V159" s="21">
        <f>_xlfn.XLOOKUP(D159,'[1]Gen. Real'!$A:$A,'[1]Gen. Real'!$C:$C,"-",0)</f>
        <v>62.375019999999964</v>
      </c>
      <c r="W159" s="22"/>
      <c r="X159" s="22" t="str">
        <f>_xlfn.XLOOKUP(D159,[1]Vertimiento!$A:$A,[1]Vertimiento!$E:$E,"-",0)</f>
        <v>-</v>
      </c>
      <c r="Y159" s="23" t="str">
        <f t="shared" si="8"/>
        <v>-</v>
      </c>
      <c r="Z159" s="19" t="str">
        <f>_xlfn.XLOOKUP(D159,[1]Cmg!$I$4:$I$85,[1]Cmg!$M$4:$M$85,"----",0,1)</f>
        <v>----</v>
      </c>
      <c r="AA159" s="19" t="str">
        <f>_xlfn.XLOOKUP(D159,[1]Cmg!$A$4:$A$89,[1]Cmg!$B$4:$B$89,"----",0,1)</f>
        <v>----</v>
      </c>
      <c r="AB159" s="19" t="str">
        <f>_xlfn.XLOOKUP(D159,[1]Cmg!$E$4:$E$89,[1]Cmg!$F$4:$F$89,"----",0,1)</f>
        <v>----</v>
      </c>
      <c r="AC159" s="19" t="str">
        <f>_xlfn.XLOOKUP(D159,[1]Cmg!$O$4:$O$89,[1]Cmg!$P$4:$P$89,"----",0,1)</f>
        <v>----</v>
      </c>
      <c r="AD159" s="24" t="str">
        <f>_xlfn.XLOOKUP(D159,[1]Cmg!$S$4:$S$89,[1]Cmg!$U$4:$U$89,"----",0,1)</f>
        <v>----</v>
      </c>
      <c r="AG159" s="25">
        <f>IFERROR(SUMIFS('[1]BD Unidades'!$AH:$AH,'[1]BD Unidades'!$A:$A,'BD Centrales 2023'!$A159),"-")</f>
        <v>0</v>
      </c>
      <c r="AH159" s="25">
        <f>SUMIFS('[1]BD Unidades'!$AJ$3:$AJ$1424,'[1]BD Unidades'!$A$3:$A$1424,$A159)</f>
        <v>5922.6666666666642</v>
      </c>
      <c r="AI159" s="25">
        <f>SUMIFS('[1]BD Unidades'!$AL$3:$AL$1424,'[1]BD Unidades'!$A$3:$A$1424,$A159)</f>
        <v>1.6333333333333351</v>
      </c>
      <c r="AJ159" s="26">
        <f t="shared" si="9"/>
        <v>2.7570064536457231E-4</v>
      </c>
      <c r="AK159" s="27">
        <f>IFERROR(SUMIFS('[1]BD Unidades'!$AO$3:$AO$1424,'[1]BD Unidades'!$A$3:$A$1424,$A159),"-")</f>
        <v>0</v>
      </c>
      <c r="AL159" s="27">
        <f>IFERROR(SUMIFS('[1]BD Unidades'!$AQ$3:$AQ$1424,'[1]BD Unidades'!$A$3:$A$1424,$A159),"-")</f>
        <v>0</v>
      </c>
      <c r="AM159" s="27">
        <f>IFERROR(SUMIFS('[1]BD Unidades'!$AS$3:$AS$1424,'[1]BD Unidades'!$A$3:$A$1424,$A159),"-")</f>
        <v>0</v>
      </c>
      <c r="AN159" s="27">
        <f>IFERROR(SUMIFS('[1]BD Unidades'!$AU$3:$AU$1424,'[1]BD Unidades'!$A$3:$A$1424,$A159),"-")</f>
        <v>0</v>
      </c>
      <c r="AO159" s="27"/>
      <c r="AP159" s="27"/>
      <c r="AQ159" s="25">
        <f>IFERROR(SUMIFS('[1]BD Unidades'!$AZ$3:$AZ$1424,'[1]BD Unidades'!$A$3:$A$1424,$A159),"-")</f>
        <v>0</v>
      </c>
      <c r="AR159" s="25">
        <f>IFERROR(SUMIFS('[1]BD Unidades'!$BA$3:$BA$1424,'[1]BD Unidades'!$A$3:$A$1424,$A159),"-")</f>
        <v>25.053087807337899</v>
      </c>
      <c r="AS159" s="28">
        <f>SUMIFS('[1]BD Unidades'!$BC$3:$BC$1424,'[1]BD Unidades'!$A$3:$A$1424,$A159)</f>
        <v>0</v>
      </c>
      <c r="AT159" s="28">
        <f>SUMIFS('[1]BD Unidades'!$BE$3:$BE$1424,'[1]BD Unidades'!$A$3:$A$1424,$A159)</f>
        <v>0</v>
      </c>
      <c r="AU159" s="29">
        <f t="shared" si="10"/>
        <v>0</v>
      </c>
      <c r="AV159" s="30">
        <f t="shared" si="11"/>
        <v>2.3939999999999999E-3</v>
      </c>
      <c r="AW159" s="25">
        <f>IFERROR(SUMIFS('[1]BD Unidades'!$BI$3:$BI$1424,'[1]BD Unidades'!$A$3:$A$1424,$A159),"-")</f>
        <v>0</v>
      </c>
      <c r="AX159" s="25">
        <f>IFERROR(SUMIFS('[1]BD Unidades'!$BJ$3:$BJ$1424,'[1]BD Unidades'!$A$3:$A$1424,$A159),"-")</f>
        <v>0</v>
      </c>
    </row>
    <row r="160" spans="1:50" ht="14.4" x14ac:dyDescent="0.3">
      <c r="A160" s="7">
        <v>264</v>
      </c>
      <c r="B160" s="7" t="s">
        <v>62</v>
      </c>
      <c r="D160" s="8" t="s">
        <v>63</v>
      </c>
      <c r="E160" s="19" t="s">
        <v>64</v>
      </c>
      <c r="F160" s="19" t="s">
        <v>64</v>
      </c>
      <c r="G160" s="19" t="s">
        <v>65</v>
      </c>
      <c r="H160" s="19">
        <v>3</v>
      </c>
      <c r="I160" s="19">
        <v>2024</v>
      </c>
      <c r="J160" s="19" t="s">
        <v>66</v>
      </c>
      <c r="K160" s="19" t="s">
        <v>67</v>
      </c>
      <c r="L160" s="19" t="s">
        <v>47</v>
      </c>
      <c r="M160" s="19" t="s">
        <v>68</v>
      </c>
      <c r="N160" s="19" t="s">
        <v>68</v>
      </c>
      <c r="O160" s="19" t="s">
        <v>69</v>
      </c>
      <c r="P160" s="19" t="s">
        <v>51</v>
      </c>
      <c r="Q160" s="9" t="s">
        <v>70</v>
      </c>
      <c r="R160" s="20">
        <v>323.8</v>
      </c>
      <c r="S160" s="20">
        <v>0.86470000000000002</v>
      </c>
      <c r="T160" s="20">
        <v>321</v>
      </c>
      <c r="U160" s="20">
        <v>24</v>
      </c>
      <c r="V160" s="21">
        <f>_xlfn.XLOOKUP(D160,'[1]Gen. Real'!$A:$A,'[1]Gen. Real'!$C:$C,"-",0)</f>
        <v>1307.0519999999999</v>
      </c>
      <c r="W160" s="22"/>
      <c r="X160" s="22" t="str">
        <f>_xlfn.XLOOKUP(D160,[1]Vertimiento!$A:$A,[1]Vertimiento!$E:$E,"-",0)</f>
        <v>-</v>
      </c>
      <c r="Y160" s="23" t="str">
        <f t="shared" si="8"/>
        <v>-</v>
      </c>
      <c r="Z160" s="19" t="str">
        <f>_xlfn.XLOOKUP(D160,[1]Cmg!$I$4:$I$85,[1]Cmg!$M$4:$M$85,"----",0,1)</f>
        <v>----</v>
      </c>
      <c r="AA160" s="19" t="str">
        <f>_xlfn.XLOOKUP(D160,[1]Cmg!$A$4:$A$89,[1]Cmg!$B$4:$B$89,"----",0,1)</f>
        <v>----</v>
      </c>
      <c r="AB160" s="19" t="str">
        <f>_xlfn.XLOOKUP(D160,[1]Cmg!$E$4:$E$89,[1]Cmg!$F$4:$F$89,"----",0,1)</f>
        <v>----</v>
      </c>
      <c r="AC160" s="19" t="str">
        <f>_xlfn.XLOOKUP(D160,[1]Cmg!$O$4:$O$89,[1]Cmg!$P$4:$P$89,"----",0,1)</f>
        <v>----</v>
      </c>
      <c r="AD160" s="24" t="str">
        <f>_xlfn.XLOOKUP(D160,[1]Cmg!$S$4:$S$89,[1]Cmg!$U$4:$U$89,"----",0,1)</f>
        <v>----</v>
      </c>
      <c r="AG160" s="25">
        <f>IFERROR(SUMIFS('[1]BD Unidades'!$AH:$AH,'[1]BD Unidades'!$A:$A,'BD Centrales 2023'!$A160),"-")</f>
        <v>0</v>
      </c>
      <c r="AH160" s="25">
        <f>SUMIFS('[1]BD Unidades'!$AJ$3:$AJ$1424,'[1]BD Unidades'!$A$3:$A$1424,$A160)</f>
        <v>4872.9060953263333</v>
      </c>
      <c r="AI160" s="25">
        <f>SUMIFS('[1]BD Unidades'!$AL$3:$AL$1424,'[1]BD Unidades'!$A$3:$A$1424,$A160)</f>
        <v>3310.9654364834255</v>
      </c>
      <c r="AJ160" s="26">
        <f t="shared" si="9"/>
        <v>0.40457201993140868</v>
      </c>
      <c r="AK160" s="27">
        <f>IFERROR(SUMIFS('[1]BD Unidades'!$AO$3:$AO$1424,'[1]BD Unidades'!$A$3:$A$1424,$A160),"-")</f>
        <v>0</v>
      </c>
      <c r="AL160" s="27">
        <f>IFERROR(SUMIFS('[1]BD Unidades'!$AQ$3:$AQ$1424,'[1]BD Unidades'!$A$3:$A$1424,$A160),"-")</f>
        <v>0</v>
      </c>
      <c r="AM160" s="27">
        <f>IFERROR(SUMIFS('[1]BD Unidades'!$AS$3:$AS$1424,'[1]BD Unidades'!$A$3:$A$1424,$A160),"-")</f>
        <v>0</v>
      </c>
      <c r="AN160" s="27">
        <f>IFERROR(SUMIFS('[1]BD Unidades'!$AU$3:$AU$1424,'[1]BD Unidades'!$A$3:$A$1424,$A160),"-")</f>
        <v>0</v>
      </c>
      <c r="AO160" s="27"/>
      <c r="AP160" s="27"/>
      <c r="AQ160" s="25">
        <f>IFERROR(SUMIFS('[1]BD Unidades'!$AZ$3:$AZ$1424,'[1]BD Unidades'!$A$3:$A$1424,$A160),"-")</f>
        <v>0</v>
      </c>
      <c r="AR160" s="25">
        <f>IFERROR(SUMIFS('[1]BD Unidades'!$BA$3:$BA$1424,'[1]BD Unidades'!$A$3:$A$1424,$A160),"-")</f>
        <v>323.2265545629495</v>
      </c>
      <c r="AS160" s="28">
        <f>SUMIFS('[1]BD Unidades'!$BC$3:$BC$1424,'[1]BD Unidades'!$A$3:$A$1424,$A160)</f>
        <v>0</v>
      </c>
      <c r="AT160" s="28">
        <f>SUMIFS('[1]BD Unidades'!$BE$3:$BE$1424,'[1]BD Unidades'!$A$3:$A$1424,$A160)</f>
        <v>0</v>
      </c>
      <c r="AU160" s="29">
        <f t="shared" si="10"/>
        <v>0</v>
      </c>
      <c r="AV160" s="30">
        <f t="shared" si="11"/>
        <v>8.6470000000000002E-3</v>
      </c>
      <c r="AW160" s="25">
        <f>IFERROR(SUMIFS('[1]BD Unidades'!$BI$3:$BI$1424,'[1]BD Unidades'!$A$3:$A$1424,$A160),"-")</f>
        <v>0</v>
      </c>
      <c r="AX160" s="25">
        <f>IFERROR(SUMIFS('[1]BD Unidades'!$BJ$3:$BJ$1424,'[1]BD Unidades'!$A$3:$A$1424,$A160),"-")</f>
        <v>0</v>
      </c>
    </row>
    <row r="161" spans="1:50" ht="14.4" x14ac:dyDescent="0.3">
      <c r="A161" s="7">
        <v>267</v>
      </c>
      <c r="B161" s="7" t="s">
        <v>4548</v>
      </c>
      <c r="D161" s="8" t="s">
        <v>4549</v>
      </c>
      <c r="E161" s="19" t="s">
        <v>4550</v>
      </c>
      <c r="F161" s="19" t="s">
        <v>4551</v>
      </c>
      <c r="G161" s="19" t="s">
        <v>4552</v>
      </c>
      <c r="H161" s="19">
        <v>1</v>
      </c>
      <c r="I161" s="19">
        <v>2024</v>
      </c>
      <c r="J161" s="19" t="s">
        <v>66</v>
      </c>
      <c r="K161" s="19" t="s">
        <v>177</v>
      </c>
      <c r="L161" s="19" t="s">
        <v>213</v>
      </c>
      <c r="M161" s="19" t="s">
        <v>68</v>
      </c>
      <c r="N161" s="19" t="s">
        <v>68</v>
      </c>
      <c r="O161" s="19" t="s">
        <v>69</v>
      </c>
      <c r="P161" s="19" t="s">
        <v>51</v>
      </c>
      <c r="Q161" s="9" t="s">
        <v>4553</v>
      </c>
      <c r="R161" s="20">
        <v>0.83</v>
      </c>
      <c r="S161" s="20">
        <v>1.67</v>
      </c>
      <c r="T161" s="20">
        <v>0.81610000000000005</v>
      </c>
      <c r="U161" s="20" t="s">
        <v>397</v>
      </c>
      <c r="V161" s="21">
        <f>_xlfn.XLOOKUP(D161,'[1]Gen. Real'!$A:$A,'[1]Gen. Real'!$C:$C,"-",0)</f>
        <v>0.68418000000000023</v>
      </c>
      <c r="W161" s="22"/>
      <c r="X161" s="22" t="str">
        <f>_xlfn.XLOOKUP(D161,[1]Vertimiento!$A:$A,[1]Vertimiento!$E:$E,"-",0)</f>
        <v>-</v>
      </c>
      <c r="Y161" s="23" t="str">
        <f t="shared" si="8"/>
        <v>-</v>
      </c>
      <c r="Z161" s="19" t="str">
        <f>_xlfn.XLOOKUP(D161,[1]Cmg!$I$4:$I$85,[1]Cmg!$M$4:$M$85,"----",0,1)</f>
        <v>----</v>
      </c>
      <c r="AA161" s="19" t="str">
        <f>_xlfn.XLOOKUP(D161,[1]Cmg!$A$4:$A$89,[1]Cmg!$B$4:$B$89,"----",0,1)</f>
        <v>----</v>
      </c>
      <c r="AB161" s="19" t="str">
        <f>_xlfn.XLOOKUP(D161,[1]Cmg!$E$4:$E$89,[1]Cmg!$F$4:$F$89,"----",0,1)</f>
        <v>----</v>
      </c>
      <c r="AC161" s="19" t="str">
        <f>_xlfn.XLOOKUP(D161,[1]Cmg!$O$4:$O$89,[1]Cmg!$P$4:$P$89,"----",0,1)</f>
        <v>----</v>
      </c>
      <c r="AD161" s="24" t="str">
        <f>_xlfn.XLOOKUP(D161,[1]Cmg!$S$4:$S$89,[1]Cmg!$U$4:$U$89,"----",0,1)</f>
        <v>----</v>
      </c>
      <c r="AG161" s="25">
        <f>IFERROR(SUMIFS('[1]BD Unidades'!$AH:$AH,'[1]BD Unidades'!$A:$A,'BD Centrales 2023'!$A161),"-")</f>
        <v>0.83</v>
      </c>
      <c r="AH161" s="25">
        <f>SUMIFS('[1]BD Unidades'!$AJ$3:$AJ$1424,'[1]BD Unidades'!$A$3:$A$1424,$A161)</f>
        <v>5060.7666666666701</v>
      </c>
      <c r="AI161" s="25">
        <f>SUMIFS('[1]BD Unidades'!$AL$3:$AL$1424,'[1]BD Unidades'!$A$3:$A$1424,$A161)</f>
        <v>6.7833333333333297</v>
      </c>
      <c r="AJ161" s="26">
        <f t="shared" si="9"/>
        <v>1.3385824181968257E-3</v>
      </c>
      <c r="AK161" s="27">
        <f>IFERROR(SUMIFS('[1]BD Unidades'!$AO$3:$AO$1424,'[1]BD Unidades'!$A$3:$A$1424,$A161),"-")</f>
        <v>0</v>
      </c>
      <c r="AL161" s="27">
        <f>IFERROR(SUMIFS('[1]BD Unidades'!$AQ$3:$AQ$1424,'[1]BD Unidades'!$A$3:$A$1424,$A161),"-")</f>
        <v>0</v>
      </c>
      <c r="AM161" s="27">
        <f>IFERROR(SUMIFS('[1]BD Unidades'!$AS$3:$AS$1424,'[1]BD Unidades'!$A$3:$A$1424,$A161),"-")</f>
        <v>0</v>
      </c>
      <c r="AN161" s="27">
        <f>IFERROR(SUMIFS('[1]BD Unidades'!$AU$3:$AU$1424,'[1]BD Unidades'!$A$3:$A$1424,$A161),"-")</f>
        <v>0</v>
      </c>
      <c r="AO161" s="27"/>
      <c r="AP161" s="27"/>
      <c r="AQ161" s="25">
        <f>IFERROR(SUMIFS('[1]BD Unidades'!$AZ$3:$AZ$1424,'[1]BD Unidades'!$A$3:$A$1424,$A161),"-")</f>
        <v>0.46690379714611874</v>
      </c>
      <c r="AR161" s="25">
        <f>IFERROR(SUMIFS('[1]BD Unidades'!$BA$3:$BA$1424,'[1]BD Unidades'!$A$3:$A$1424,$A161),"-")</f>
        <v>0.82946552081380598</v>
      </c>
      <c r="AS161" s="28">
        <f>SUMIFS('[1]BD Unidades'!$BC$3:$BC$1424,'[1]BD Unidades'!$A$3:$A$1424,$A161)</f>
        <v>8.6479232466147984E-2</v>
      </c>
      <c r="AT161" s="28">
        <f>SUMIFS('[1]BD Unidades'!$BE$3:$BE$1424,'[1]BD Unidades'!$A$3:$A$1424,$A161)</f>
        <v>0.694767884322679</v>
      </c>
      <c r="AU161" s="29">
        <f t="shared" si="10"/>
        <v>0.63468489094432423</v>
      </c>
      <c r="AV161" s="30">
        <f t="shared" si="11"/>
        <v>1.67E-2</v>
      </c>
      <c r="AW161" s="25">
        <f>IFERROR(SUMIFS('[1]BD Unidades'!$BI$3:$BI$1424,'[1]BD Unidades'!$A$3:$A$1424,$A161),"-")</f>
        <v>0.29138796125410299</v>
      </c>
      <c r="AX161" s="25">
        <f>IFERROR(SUMIFS('[1]BD Unidades'!$BJ$3:$BJ$1424,'[1]BD Unidades'!$A$3:$A$1424,$A161),"-")</f>
        <v>0.18744334263784557</v>
      </c>
    </row>
    <row r="162" spans="1:50" ht="14.4" x14ac:dyDescent="0.3">
      <c r="A162" s="7">
        <v>270</v>
      </c>
      <c r="B162" s="7" t="s">
        <v>4780</v>
      </c>
      <c r="D162" s="8" t="s">
        <v>4781</v>
      </c>
      <c r="E162" s="19" t="s">
        <v>4782</v>
      </c>
      <c r="F162" s="19" t="s">
        <v>4782</v>
      </c>
      <c r="G162" s="19" t="s">
        <v>4783</v>
      </c>
      <c r="H162" s="19">
        <v>2</v>
      </c>
      <c r="I162" s="19">
        <v>2024</v>
      </c>
      <c r="J162" s="19" t="s">
        <v>66</v>
      </c>
      <c r="K162" s="19" t="s">
        <v>177</v>
      </c>
      <c r="L162" s="19" t="s">
        <v>213</v>
      </c>
      <c r="M162" s="19" t="s">
        <v>229</v>
      </c>
      <c r="N162" s="19" t="s">
        <v>230</v>
      </c>
      <c r="O162" s="19" t="s">
        <v>4613</v>
      </c>
      <c r="P162" s="19" t="s">
        <v>51</v>
      </c>
      <c r="Q162" s="9" t="s">
        <v>4785</v>
      </c>
      <c r="R162" s="20">
        <v>2.6739999999999999</v>
      </c>
      <c r="S162" s="20">
        <v>0.14960000000000001</v>
      </c>
      <c r="T162" s="20">
        <v>2.5960999999999999</v>
      </c>
      <c r="U162" s="20" t="s">
        <v>397</v>
      </c>
      <c r="V162" s="21">
        <f>_xlfn.XLOOKUP(D162,'[1]Gen. Real'!$A:$A,'[1]Gen. Real'!$C:$C,"-",0)</f>
        <v>20.64461</v>
      </c>
      <c r="W162" s="22"/>
      <c r="X162" s="22" t="str">
        <f>_xlfn.XLOOKUP(D162,[1]Vertimiento!$A:$A,[1]Vertimiento!$E:$E,"-",0)</f>
        <v>-</v>
      </c>
      <c r="Y162" s="23" t="str">
        <f t="shared" si="8"/>
        <v>-</v>
      </c>
      <c r="Z162" s="19" t="str">
        <f>_xlfn.XLOOKUP(D162,[1]Cmg!$I$4:$I$85,[1]Cmg!$M$4:$M$85,"----",0,1)</f>
        <v>----</v>
      </c>
      <c r="AA162" s="19" t="str">
        <f>_xlfn.XLOOKUP(D162,[1]Cmg!$A$4:$A$89,[1]Cmg!$B$4:$B$89,"----",0,1)</f>
        <v>----</v>
      </c>
      <c r="AB162" s="19" t="str">
        <f>_xlfn.XLOOKUP(D162,[1]Cmg!$E$4:$E$89,[1]Cmg!$F$4:$F$89,"----",0,1)</f>
        <v>----</v>
      </c>
      <c r="AC162" s="19" t="str">
        <f>_xlfn.XLOOKUP(D162,[1]Cmg!$O$4:$O$89,[1]Cmg!$P$4:$P$89,"----",0,1)</f>
        <v>----</v>
      </c>
      <c r="AD162" s="24" t="str">
        <f>_xlfn.XLOOKUP(D162,[1]Cmg!$S$4:$S$89,[1]Cmg!$U$4:$U$89,"----",0,1)</f>
        <v>----</v>
      </c>
      <c r="AG162" s="25">
        <f>IFERROR(SUMIFS('[1]BD Unidades'!$AH:$AH,'[1]BD Unidades'!$A:$A,'BD Centrales 2023'!$A162),"-")</f>
        <v>2.6739999999999999</v>
      </c>
      <c r="AH162" s="25">
        <f>SUMIFS('[1]BD Unidades'!$AJ$3:$AJ$1424,'[1]BD Unidades'!$A$3:$A$1424,$A162)</f>
        <v>7948.393168785843</v>
      </c>
      <c r="AI162" s="25">
        <f>SUMIFS('[1]BD Unidades'!$AL$3:$AL$1424,'[1]BD Unidades'!$A$3:$A$1424,$A162)</f>
        <v>255.20319122413397</v>
      </c>
      <c r="AJ162" s="26">
        <f t="shared" si="9"/>
        <v>3.1108696725764263E-2</v>
      </c>
      <c r="AK162" s="27">
        <f>IFERROR(SUMIFS('[1]BD Unidades'!$AO$3:$AO$1424,'[1]BD Unidades'!$A$3:$A$1424,$A162),"-")</f>
        <v>0</v>
      </c>
      <c r="AL162" s="27">
        <f>IFERROR(SUMIFS('[1]BD Unidades'!$AQ$3:$AQ$1424,'[1]BD Unidades'!$A$3:$A$1424,$A162),"-")</f>
        <v>0</v>
      </c>
      <c r="AM162" s="27">
        <f>IFERROR(SUMIFS('[1]BD Unidades'!$AS$3:$AS$1424,'[1]BD Unidades'!$A$3:$A$1424,$A162),"-")</f>
        <v>0</v>
      </c>
      <c r="AN162" s="27">
        <f>IFERROR(SUMIFS('[1]BD Unidades'!$AU$3:$AU$1424,'[1]BD Unidades'!$A$3:$A$1424,$A162),"-")</f>
        <v>0</v>
      </c>
      <c r="AO162" s="27"/>
      <c r="AP162" s="27"/>
      <c r="AQ162" s="25">
        <f>IFERROR(SUMIFS('[1]BD Unidades'!$AZ$3:$AZ$1424,'[1]BD Unidades'!$A$3:$A$1424,$A162),"-")</f>
        <v>2.5601595140500701</v>
      </c>
      <c r="AR162" s="25">
        <f>IFERROR(SUMIFS('[1]BD Unidades'!$BA$3:$BA$1424,'[1]BD Unidades'!$A$3:$A$1424,$A162),"-")</f>
        <v>2.5601595140500701</v>
      </c>
      <c r="AS162" s="28">
        <f>SUMIFS('[1]BD Unidades'!$BC$3:$BC$1424,'[1]BD Unidades'!$A$3:$A$1424,$A162)</f>
        <v>1.5716002368161151E-2</v>
      </c>
      <c r="AT162" s="28">
        <f>SUMIFS('[1]BD Unidades'!$BE$3:$BE$1424,'[1]BD Unidades'!$A$3:$A$1424,$A162)</f>
        <v>0.960399568993487</v>
      </c>
      <c r="AU162" s="29">
        <f t="shared" si="10"/>
        <v>0.94530592709280437</v>
      </c>
      <c r="AV162" s="30">
        <f t="shared" si="11"/>
        <v>1.4960000000000002E-3</v>
      </c>
      <c r="AW162" s="25">
        <f>IFERROR(SUMIFS('[1]BD Unidades'!$BI$3:$BI$1424,'[1]BD Unidades'!$A$3:$A$1424,$A162),"-")</f>
        <v>2.4841619908973147</v>
      </c>
      <c r="AX162" s="25">
        <f>IFERROR(SUMIFS('[1]BD Unidades'!$BJ$3:$BJ$1424,'[1]BD Unidades'!$A$3:$A$1424,$A162),"-")</f>
        <v>1.5980057145244237</v>
      </c>
    </row>
    <row r="163" spans="1:50" ht="14.4" x14ac:dyDescent="0.3">
      <c r="A163" s="7">
        <v>280</v>
      </c>
      <c r="B163" s="7" t="s">
        <v>4678</v>
      </c>
      <c r="D163" s="8" t="s">
        <v>4679</v>
      </c>
      <c r="E163" s="19" t="s">
        <v>4680</v>
      </c>
      <c r="F163" s="19" t="s">
        <v>4680</v>
      </c>
      <c r="G163" s="19" t="s">
        <v>4681</v>
      </c>
      <c r="H163" s="19">
        <v>1</v>
      </c>
      <c r="I163" s="19">
        <v>2024</v>
      </c>
      <c r="J163" s="19" t="s">
        <v>66</v>
      </c>
      <c r="K163" s="19" t="s">
        <v>177</v>
      </c>
      <c r="L163" s="19" t="s">
        <v>213</v>
      </c>
      <c r="M163" s="19" t="s">
        <v>331</v>
      </c>
      <c r="N163" s="19" t="s">
        <v>332</v>
      </c>
      <c r="O163" s="19" t="s">
        <v>4535</v>
      </c>
      <c r="P163" s="19" t="s">
        <v>51</v>
      </c>
      <c r="Q163" s="9" t="s">
        <v>4682</v>
      </c>
      <c r="R163" s="20">
        <v>1.2</v>
      </c>
      <c r="S163" s="20">
        <v>4.1666999999999996</v>
      </c>
      <c r="T163" s="20">
        <v>1.1499999999999999</v>
      </c>
      <c r="U163" s="20" t="s">
        <v>397</v>
      </c>
      <c r="V163" s="21">
        <f>_xlfn.XLOOKUP(D163,'[1]Gen. Real'!$A:$A,'[1]Gen. Real'!$C:$C,"-",0)</f>
        <v>5.1561500000000002</v>
      </c>
      <c r="W163" s="22"/>
      <c r="X163" s="22" t="str">
        <f>_xlfn.XLOOKUP(D163,[1]Vertimiento!$A:$A,[1]Vertimiento!$E:$E,"-",0)</f>
        <v>-</v>
      </c>
      <c r="Y163" s="23" t="str">
        <f t="shared" si="8"/>
        <v>-</v>
      </c>
      <c r="Z163" s="19" t="str">
        <f>_xlfn.XLOOKUP(D163,[1]Cmg!$I$4:$I$85,[1]Cmg!$M$4:$M$85,"----",0,1)</f>
        <v>----</v>
      </c>
      <c r="AA163" s="19" t="str">
        <f>_xlfn.XLOOKUP(D163,[1]Cmg!$A$4:$A$89,[1]Cmg!$B$4:$B$89,"----",0,1)</f>
        <v>----</v>
      </c>
      <c r="AB163" s="19" t="str">
        <f>_xlfn.XLOOKUP(D163,[1]Cmg!$E$4:$E$89,[1]Cmg!$F$4:$F$89,"----",0,1)</f>
        <v>----</v>
      </c>
      <c r="AC163" s="19" t="str">
        <f>_xlfn.XLOOKUP(D163,[1]Cmg!$O$4:$O$89,[1]Cmg!$P$4:$P$89,"----",0,1)</f>
        <v>----</v>
      </c>
      <c r="AD163" s="24" t="str">
        <f>_xlfn.XLOOKUP(D163,[1]Cmg!$S$4:$S$89,[1]Cmg!$U$4:$U$89,"----",0,1)</f>
        <v>----</v>
      </c>
      <c r="AG163" s="25">
        <f>IFERROR(SUMIFS('[1]BD Unidades'!$AH:$AH,'[1]BD Unidades'!$A:$A,'BD Centrales 2023'!$A163),"-")</f>
        <v>1.2</v>
      </c>
      <c r="AH163" s="25">
        <f>SUMIFS('[1]BD Unidades'!$AJ$3:$AJ$1424,'[1]BD Unidades'!$A$3:$A$1424,$A163)</f>
        <v>6242.8833333333296</v>
      </c>
      <c r="AI163" s="25">
        <f>SUMIFS('[1]BD Unidades'!$AL$3:$AL$1424,'[1]BD Unidades'!$A$3:$A$1424,$A163)</f>
        <v>0</v>
      </c>
      <c r="AJ163" s="26">
        <f t="shared" si="9"/>
        <v>0</v>
      </c>
      <c r="AK163" s="27">
        <f>IFERROR(SUMIFS('[1]BD Unidades'!$AO$3:$AO$1424,'[1]BD Unidades'!$A$3:$A$1424,$A163),"-")</f>
        <v>0</v>
      </c>
      <c r="AL163" s="27">
        <f>IFERROR(SUMIFS('[1]BD Unidades'!$AQ$3:$AQ$1424,'[1]BD Unidades'!$A$3:$A$1424,$A163),"-")</f>
        <v>0</v>
      </c>
      <c r="AM163" s="27">
        <f>IFERROR(SUMIFS('[1]BD Unidades'!$AS$3:$AS$1424,'[1]BD Unidades'!$A$3:$A$1424,$A163),"-")</f>
        <v>0</v>
      </c>
      <c r="AN163" s="27">
        <f>IFERROR(SUMIFS('[1]BD Unidades'!$AU$3:$AU$1424,'[1]BD Unidades'!$A$3:$A$1424,$A163),"-")</f>
        <v>0</v>
      </c>
      <c r="AO163" s="27"/>
      <c r="AP163" s="27"/>
      <c r="AQ163" s="25">
        <f>IFERROR(SUMIFS('[1]BD Unidades'!$AZ$3:$AZ$1424,'[1]BD Unidades'!$A$3:$A$1424,$A163),"-")</f>
        <v>0</v>
      </c>
      <c r="AR163" s="25">
        <f>IFERROR(SUMIFS('[1]BD Unidades'!$BA$3:$BA$1424,'[1]BD Unidades'!$A$3:$A$1424,$A163),"-")</f>
        <v>1.2</v>
      </c>
      <c r="AS163" s="28">
        <f>SUMIFS('[1]BD Unidades'!$BC$3:$BC$1424,'[1]BD Unidades'!$A$3:$A$1424,$A163)</f>
        <v>0</v>
      </c>
      <c r="AT163" s="28">
        <f>SUMIFS('[1]BD Unidades'!$BE$3:$BE$1424,'[1]BD Unidades'!$A$3:$A$1424,$A163)</f>
        <v>0</v>
      </c>
      <c r="AU163" s="29">
        <f t="shared" si="10"/>
        <v>0</v>
      </c>
      <c r="AV163" s="30">
        <f t="shared" si="11"/>
        <v>4.1666999999999996E-2</v>
      </c>
      <c r="AW163" s="25">
        <f>IFERROR(SUMIFS('[1]BD Unidades'!$BI$3:$BI$1424,'[1]BD Unidades'!$A$3:$A$1424,$A163),"-")</f>
        <v>0.75926894620037166</v>
      </c>
      <c r="AX163" s="25">
        <f>IFERROR(SUMIFS('[1]BD Unidades'!$BJ$3:$BJ$1424,'[1]BD Unidades'!$A$3:$A$1424,$A163),"-")</f>
        <v>0.45628479157995427</v>
      </c>
    </row>
    <row r="164" spans="1:50" ht="14.4" x14ac:dyDescent="0.3">
      <c r="A164" s="7">
        <v>286</v>
      </c>
      <c r="B164" s="7" t="s">
        <v>453</v>
      </c>
      <c r="D164" s="8" t="s">
        <v>454</v>
      </c>
      <c r="E164" s="19" t="s">
        <v>455</v>
      </c>
      <c r="F164" s="19" t="s">
        <v>455</v>
      </c>
      <c r="G164" s="19" t="s">
        <v>456</v>
      </c>
      <c r="H164" s="19">
        <v>1</v>
      </c>
      <c r="I164" s="19">
        <v>2024</v>
      </c>
      <c r="J164" s="19" t="s">
        <v>66</v>
      </c>
      <c r="K164" s="19" t="s">
        <v>177</v>
      </c>
      <c r="L164" s="19" t="s">
        <v>157</v>
      </c>
      <c r="M164" s="19" t="s">
        <v>68</v>
      </c>
      <c r="N164" s="19" t="s">
        <v>68</v>
      </c>
      <c r="O164" s="19" t="s">
        <v>69</v>
      </c>
      <c r="P164" s="19" t="s">
        <v>158</v>
      </c>
      <c r="Q164" s="9" t="s">
        <v>458</v>
      </c>
      <c r="R164" s="20">
        <v>1.8</v>
      </c>
      <c r="S164" s="20">
        <v>2.5</v>
      </c>
      <c r="T164" s="20">
        <v>1.7549999999999999</v>
      </c>
      <c r="U164" s="20">
        <v>0.19600000000000001</v>
      </c>
      <c r="V164" s="21">
        <f>_xlfn.XLOOKUP(D164,'[1]Gen. Real'!$A:$A,'[1]Gen. Real'!$C:$C,"-",0)</f>
        <v>7.8595100000000047</v>
      </c>
      <c r="W164" s="22"/>
      <c r="X164" s="22" t="str">
        <f>_xlfn.XLOOKUP(D164,[1]Vertimiento!$A:$A,[1]Vertimiento!$E:$E,"-",0)</f>
        <v>-</v>
      </c>
      <c r="Y164" s="23" t="str">
        <f t="shared" si="8"/>
        <v>-</v>
      </c>
      <c r="Z164" s="19" t="str">
        <f>_xlfn.XLOOKUP(D164,[1]Cmg!$I$4:$I$85,[1]Cmg!$M$4:$M$85,"----",0,1)</f>
        <v>----</v>
      </c>
      <c r="AA164" s="19" t="str">
        <f>_xlfn.XLOOKUP(D164,[1]Cmg!$A$4:$A$89,[1]Cmg!$B$4:$B$89,"----",0,1)</f>
        <v>----</v>
      </c>
      <c r="AB164" s="19" t="str">
        <f>_xlfn.XLOOKUP(D164,[1]Cmg!$E$4:$E$89,[1]Cmg!$F$4:$F$89,"----",0,1)</f>
        <v>----</v>
      </c>
      <c r="AC164" s="19" t="str">
        <f>_xlfn.XLOOKUP(D164,[1]Cmg!$O$4:$O$89,[1]Cmg!$P$4:$P$89,"----",0,1)</f>
        <v>----</v>
      </c>
      <c r="AD164" s="24" t="str">
        <f>_xlfn.XLOOKUP(D164,[1]Cmg!$S$4:$S$89,[1]Cmg!$U$4:$U$89,"----",0,1)</f>
        <v>----</v>
      </c>
      <c r="AG164" s="25">
        <f>IFERROR(SUMIFS('[1]BD Unidades'!$AH:$AH,'[1]BD Unidades'!$A:$A,'BD Centrales 2023'!$A164),"-")</f>
        <v>0</v>
      </c>
      <c r="AH164" s="25">
        <f>SUMIFS('[1]BD Unidades'!$AJ$3:$AJ$1424,'[1]BD Unidades'!$A$3:$A$1424,$A164)</f>
        <v>8519.7833333333292</v>
      </c>
      <c r="AI164" s="25">
        <f>SUMIFS('[1]BD Unidades'!$AL$3:$AL$1424,'[1]BD Unidades'!$A$3:$A$1424,$A164)</f>
        <v>14.266666666666699</v>
      </c>
      <c r="AJ164" s="26">
        <f t="shared" si="9"/>
        <v>1.6717346004144231E-3</v>
      </c>
      <c r="AK164" s="27">
        <f>IFERROR(SUMIFS('[1]BD Unidades'!$AO$3:$AO$1424,'[1]BD Unidades'!$A$3:$A$1424,$A164),"-")</f>
        <v>0</v>
      </c>
      <c r="AL164" s="27">
        <f>IFERROR(SUMIFS('[1]BD Unidades'!$AQ$3:$AQ$1424,'[1]BD Unidades'!$A$3:$A$1424,$A164),"-")</f>
        <v>0</v>
      </c>
      <c r="AM164" s="27">
        <f>IFERROR(SUMIFS('[1]BD Unidades'!$AS$3:$AS$1424,'[1]BD Unidades'!$A$3:$A$1424,$A164),"-")</f>
        <v>0</v>
      </c>
      <c r="AN164" s="27">
        <f>IFERROR(SUMIFS('[1]BD Unidades'!$AU$3:$AU$1424,'[1]BD Unidades'!$A$3:$A$1424,$A164),"-")</f>
        <v>0</v>
      </c>
      <c r="AO164" s="27"/>
      <c r="AP164" s="27"/>
      <c r="AQ164" s="25">
        <f>IFERROR(SUMIFS('[1]BD Unidades'!$AZ$3:$AZ$1424,'[1]BD Unidades'!$A$3:$A$1424,$A164),"-")</f>
        <v>0</v>
      </c>
      <c r="AR164" s="25">
        <f>IFERROR(SUMIFS('[1]BD Unidades'!$BA$3:$BA$1424,'[1]BD Unidades'!$A$3:$A$1424,$A164),"-")</f>
        <v>1.79743380926992</v>
      </c>
      <c r="AS164" s="28">
        <f>SUMIFS('[1]BD Unidades'!$BC$3:$BC$1424,'[1]BD Unidades'!$A$3:$A$1424,$A164)</f>
        <v>0</v>
      </c>
      <c r="AT164" s="28">
        <f>SUMIFS('[1]BD Unidades'!$BE$3:$BE$1424,'[1]BD Unidades'!$A$3:$A$1424,$A164)</f>
        <v>0</v>
      </c>
      <c r="AU164" s="29">
        <f t="shared" si="10"/>
        <v>0</v>
      </c>
      <c r="AV164" s="30">
        <f t="shared" si="11"/>
        <v>2.5000000000000001E-2</v>
      </c>
      <c r="AW164" s="25">
        <f>IFERROR(SUMIFS('[1]BD Unidades'!$BI$3:$BI$1424,'[1]BD Unidades'!$A$3:$A$1424,$A164),"-")</f>
        <v>0</v>
      </c>
      <c r="AX164" s="25">
        <f>IFERROR(SUMIFS('[1]BD Unidades'!$BJ$3:$BJ$1424,'[1]BD Unidades'!$A$3:$A$1424,$A164),"-")</f>
        <v>0</v>
      </c>
    </row>
    <row r="165" spans="1:50" ht="14.4" x14ac:dyDescent="0.3">
      <c r="A165" s="7">
        <v>287</v>
      </c>
      <c r="B165" s="7" t="s">
        <v>467</v>
      </c>
      <c r="D165" s="8" t="s">
        <v>468</v>
      </c>
      <c r="E165" s="19" t="s">
        <v>469</v>
      </c>
      <c r="F165" s="19" t="s">
        <v>470</v>
      </c>
      <c r="G165" s="19" t="s">
        <v>471</v>
      </c>
      <c r="H165" s="19">
        <v>1</v>
      </c>
      <c r="I165" s="19">
        <v>2024</v>
      </c>
      <c r="J165" s="19" t="s">
        <v>66</v>
      </c>
      <c r="K165" s="19" t="s">
        <v>177</v>
      </c>
      <c r="L165" s="19" t="s">
        <v>157</v>
      </c>
      <c r="M165" s="19" t="s">
        <v>90</v>
      </c>
      <c r="N165" s="19" t="s">
        <v>97</v>
      </c>
      <c r="O165" s="19" t="s">
        <v>98</v>
      </c>
      <c r="P165" s="19" t="s">
        <v>51</v>
      </c>
      <c r="Q165" s="9" t="s">
        <v>472</v>
      </c>
      <c r="R165" s="20">
        <v>6.03</v>
      </c>
      <c r="S165" s="20">
        <v>0.4975</v>
      </c>
      <c r="T165" s="20">
        <v>6</v>
      </c>
      <c r="U165" s="20">
        <v>1.2</v>
      </c>
      <c r="V165" s="21">
        <f>_xlfn.XLOOKUP(D165,'[1]Gen. Real'!$A:$A,'[1]Gen. Real'!$C:$C,"-",0)</f>
        <v>4.3464999999999998</v>
      </c>
      <c r="W165" s="22"/>
      <c r="X165" s="22" t="str">
        <f>_xlfn.XLOOKUP(D165,[1]Vertimiento!$A:$A,[1]Vertimiento!$E:$E,"-",0)</f>
        <v>-</v>
      </c>
      <c r="Y165" s="23" t="str">
        <f t="shared" si="8"/>
        <v>-</v>
      </c>
      <c r="Z165" s="19" t="str">
        <f>_xlfn.XLOOKUP(D165,[1]Cmg!$I$4:$I$85,[1]Cmg!$M$4:$M$85,"----",0,1)</f>
        <v>----</v>
      </c>
      <c r="AA165" s="19" t="str">
        <f>_xlfn.XLOOKUP(D165,[1]Cmg!$A$4:$A$89,[1]Cmg!$B$4:$B$89,"----",0,1)</f>
        <v>----</v>
      </c>
      <c r="AB165" s="19" t="str">
        <f>_xlfn.XLOOKUP(D165,[1]Cmg!$E$4:$E$89,[1]Cmg!$F$4:$F$89,"----",0,1)</f>
        <v>----</v>
      </c>
      <c r="AC165" s="19" t="str">
        <f>_xlfn.XLOOKUP(D165,[1]Cmg!$O$4:$O$89,[1]Cmg!$P$4:$P$89,"----",0,1)</f>
        <v>----</v>
      </c>
      <c r="AD165" s="24" t="str">
        <f>_xlfn.XLOOKUP(D165,[1]Cmg!$S$4:$S$89,[1]Cmg!$U$4:$U$89,"----",0,1)</f>
        <v>----</v>
      </c>
      <c r="AG165" s="25">
        <f>IFERROR(SUMIFS('[1]BD Unidades'!$AH:$AH,'[1]BD Unidades'!$A:$A,'BD Centrales 2023'!$A165),"-")</f>
        <v>0</v>
      </c>
      <c r="AH165" s="25">
        <f>SUMIFS('[1]BD Unidades'!$AJ$3:$AJ$1424,'[1]BD Unidades'!$A$3:$A$1424,$A165)</f>
        <v>3976.1359867330048</v>
      </c>
      <c r="AI165" s="25">
        <f>SUMIFS('[1]BD Unidades'!$AL$3:$AL$1424,'[1]BD Unidades'!$A$3:$A$1424,$A165)</f>
        <v>24.693200663349948</v>
      </c>
      <c r="AJ165" s="26">
        <f t="shared" si="9"/>
        <v>6.1720207253886036E-3</v>
      </c>
      <c r="AK165" s="27">
        <f>IFERROR(SUMIFS('[1]BD Unidades'!$AO$3:$AO$1424,'[1]BD Unidades'!$A$3:$A$1424,$A165),"-")</f>
        <v>0</v>
      </c>
      <c r="AL165" s="27">
        <f>IFERROR(SUMIFS('[1]BD Unidades'!$AQ$3:$AQ$1424,'[1]BD Unidades'!$A$3:$A$1424,$A165),"-")</f>
        <v>0</v>
      </c>
      <c r="AM165" s="27">
        <f>IFERROR(SUMIFS('[1]BD Unidades'!$AS$3:$AS$1424,'[1]BD Unidades'!$A$3:$A$1424,$A165),"-")</f>
        <v>0</v>
      </c>
      <c r="AN165" s="27">
        <f>IFERROR(SUMIFS('[1]BD Unidades'!$AU$3:$AU$1424,'[1]BD Unidades'!$A$3:$A$1424,$A165),"-")</f>
        <v>0</v>
      </c>
      <c r="AO165" s="27"/>
      <c r="AP165" s="27"/>
      <c r="AQ165" s="25">
        <f>IFERROR(SUMIFS('[1]BD Unidades'!$AZ$3:$AZ$1424,'[1]BD Unidades'!$A$3:$A$1424,$A165),"-")</f>
        <v>0</v>
      </c>
      <c r="AR165" s="25">
        <f>IFERROR(SUMIFS('[1]BD Unidades'!$BA$3:$BA$1424,'[1]BD Unidades'!$A$3:$A$1424,$A165),"-")</f>
        <v>5.9987813471502598</v>
      </c>
      <c r="AS165" s="28">
        <f>SUMIFS('[1]BD Unidades'!$BC$3:$BC$1424,'[1]BD Unidades'!$A$3:$A$1424,$A165)</f>
        <v>0</v>
      </c>
      <c r="AT165" s="28">
        <f>SUMIFS('[1]BD Unidades'!$BE$3:$BE$1424,'[1]BD Unidades'!$A$3:$A$1424,$A165)</f>
        <v>0</v>
      </c>
      <c r="AU165" s="29">
        <f t="shared" si="10"/>
        <v>0</v>
      </c>
      <c r="AV165" s="30">
        <f t="shared" si="11"/>
        <v>4.9750000000000003E-3</v>
      </c>
      <c r="AW165" s="25">
        <f>IFERROR(SUMIFS('[1]BD Unidades'!$BI$3:$BI$1424,'[1]BD Unidades'!$A$3:$A$1424,$A165),"-")</f>
        <v>0</v>
      </c>
      <c r="AX165" s="25">
        <f>IFERROR(SUMIFS('[1]BD Unidades'!$BJ$3:$BJ$1424,'[1]BD Unidades'!$A$3:$A$1424,$A165),"-")</f>
        <v>0</v>
      </c>
    </row>
    <row r="166" spans="1:50" ht="14.4" x14ac:dyDescent="0.3">
      <c r="A166" s="7">
        <v>290</v>
      </c>
      <c r="B166" s="7" t="s">
        <v>655</v>
      </c>
      <c r="D166" s="8" t="s">
        <v>656</v>
      </c>
      <c r="E166" s="19" t="s">
        <v>657</v>
      </c>
      <c r="F166" s="19" t="s">
        <v>657</v>
      </c>
      <c r="G166" s="19" t="s">
        <v>658</v>
      </c>
      <c r="H166" s="19">
        <v>2</v>
      </c>
      <c r="I166" s="19">
        <v>2024</v>
      </c>
      <c r="J166" s="19" t="s">
        <v>66</v>
      </c>
      <c r="K166" s="19" t="s">
        <v>177</v>
      </c>
      <c r="L166" s="19" t="s">
        <v>157</v>
      </c>
      <c r="M166" s="19" t="s">
        <v>82</v>
      </c>
      <c r="N166" s="19" t="s">
        <v>197</v>
      </c>
      <c r="O166" s="19" t="s">
        <v>204</v>
      </c>
      <c r="P166" s="19" t="s">
        <v>51</v>
      </c>
      <c r="Q166" s="9" t="s">
        <v>659</v>
      </c>
      <c r="R166" s="20">
        <v>9</v>
      </c>
      <c r="S166" s="20">
        <v>0.5</v>
      </c>
      <c r="T166" s="20">
        <v>8.9550000000000001</v>
      </c>
      <c r="U166" s="20">
        <v>1.27</v>
      </c>
      <c r="V166" s="21">
        <f>_xlfn.XLOOKUP(D166,'[1]Gen. Real'!$A:$A,'[1]Gen. Real'!$C:$C,"-",0)</f>
        <v>52.766069999999999</v>
      </c>
      <c r="W166" s="22"/>
      <c r="X166" s="22" t="str">
        <f>_xlfn.XLOOKUP(D166,[1]Vertimiento!$A:$A,[1]Vertimiento!$E:$E,"-",0)</f>
        <v>-</v>
      </c>
      <c r="Y166" s="23" t="str">
        <f t="shared" si="8"/>
        <v>-</v>
      </c>
      <c r="Z166" s="19" t="str">
        <f>_xlfn.XLOOKUP(D166,[1]Cmg!$I$4:$I$85,[1]Cmg!$M$4:$M$85,"----",0,1)</f>
        <v>----</v>
      </c>
      <c r="AA166" s="19" t="str">
        <f>_xlfn.XLOOKUP(D166,[1]Cmg!$A$4:$A$89,[1]Cmg!$B$4:$B$89,"----",0,1)</f>
        <v>----</v>
      </c>
      <c r="AB166" s="19" t="str">
        <f>_xlfn.XLOOKUP(D166,[1]Cmg!$E$4:$E$89,[1]Cmg!$F$4:$F$89,"----",0,1)</f>
        <v>----</v>
      </c>
      <c r="AC166" s="19" t="str">
        <f>_xlfn.XLOOKUP(D166,[1]Cmg!$O$4:$O$89,[1]Cmg!$P$4:$P$89,"----",0,1)</f>
        <v>----</v>
      </c>
      <c r="AD166" s="24" t="str">
        <f>_xlfn.XLOOKUP(D166,[1]Cmg!$S$4:$S$89,[1]Cmg!$U$4:$U$89,"----",0,1)</f>
        <v>----</v>
      </c>
      <c r="AG166" s="25">
        <f>IFERROR(SUMIFS('[1]BD Unidades'!$AH:$AH,'[1]BD Unidades'!$A:$A,'BD Centrales 2023'!$A166),"-")</f>
        <v>0</v>
      </c>
      <c r="AH166" s="25">
        <f>SUMIFS('[1]BD Unidades'!$AJ$3:$AJ$1424,'[1]BD Unidades'!$A$3:$A$1424,$A166)</f>
        <v>8588.2000000000007</v>
      </c>
      <c r="AI166" s="25">
        <f>SUMIFS('[1]BD Unidades'!$AL$3:$AL$1424,'[1]BD Unidades'!$A$3:$A$1424,$A166)</f>
        <v>0.27499999999999986</v>
      </c>
      <c r="AJ166" s="26">
        <f t="shared" si="9"/>
        <v>3.2019654245951678E-5</v>
      </c>
      <c r="AK166" s="27">
        <f>IFERROR(SUMIFS('[1]BD Unidades'!$AO$3:$AO$1424,'[1]BD Unidades'!$A$3:$A$1424,$A166),"-")</f>
        <v>0</v>
      </c>
      <c r="AL166" s="27">
        <f>IFERROR(SUMIFS('[1]BD Unidades'!$AQ$3:$AQ$1424,'[1]BD Unidades'!$A$3:$A$1424,$A166),"-")</f>
        <v>0</v>
      </c>
      <c r="AM166" s="27">
        <f>IFERROR(SUMIFS('[1]BD Unidades'!$AS$3:$AS$1424,'[1]BD Unidades'!$A$3:$A$1424,$A166),"-")</f>
        <v>0</v>
      </c>
      <c r="AN166" s="27">
        <f>IFERROR(SUMIFS('[1]BD Unidades'!$AU$3:$AU$1424,'[1]BD Unidades'!$A$3:$A$1424,$A166),"-")</f>
        <v>0</v>
      </c>
      <c r="AO166" s="27"/>
      <c r="AP166" s="27"/>
      <c r="AQ166" s="25">
        <f>IFERROR(SUMIFS('[1]BD Unidades'!$AZ$3:$AZ$1424,'[1]BD Unidades'!$A$3:$A$1424,$A166),"-")</f>
        <v>0</v>
      </c>
      <c r="AR166" s="25">
        <f>IFERROR(SUMIFS('[1]BD Unidades'!$BA$3:$BA$1424,'[1]BD Unidades'!$A$3:$A$1424,$A166),"-")</f>
        <v>8.9997118580420299</v>
      </c>
      <c r="AS166" s="28">
        <f>SUMIFS('[1]BD Unidades'!$BC$3:$BC$1424,'[1]BD Unidades'!$A$3:$A$1424,$A166)</f>
        <v>0</v>
      </c>
      <c r="AT166" s="28">
        <f>SUMIFS('[1]BD Unidades'!$BE$3:$BE$1424,'[1]BD Unidades'!$A$3:$A$1424,$A166)</f>
        <v>0</v>
      </c>
      <c r="AU166" s="29">
        <f t="shared" si="10"/>
        <v>0</v>
      </c>
      <c r="AV166" s="30">
        <f t="shared" si="11"/>
        <v>5.0000000000000001E-3</v>
      </c>
      <c r="AW166" s="25">
        <f>IFERROR(SUMIFS('[1]BD Unidades'!$BI$3:$BI$1424,'[1]BD Unidades'!$A$3:$A$1424,$A166),"-")</f>
        <v>0</v>
      </c>
      <c r="AX166" s="25">
        <f>IFERROR(SUMIFS('[1]BD Unidades'!$BJ$3:$BJ$1424,'[1]BD Unidades'!$A$3:$A$1424,$A166),"-")</f>
        <v>0</v>
      </c>
    </row>
    <row r="167" spans="1:50" ht="14.4" x14ac:dyDescent="0.3">
      <c r="A167" s="7">
        <v>291</v>
      </c>
      <c r="B167" s="7" t="s">
        <v>172</v>
      </c>
      <c r="D167" s="8" t="s">
        <v>173</v>
      </c>
      <c r="E167" s="19" t="s">
        <v>174</v>
      </c>
      <c r="F167" s="19" t="s">
        <v>174</v>
      </c>
      <c r="G167" s="19" t="s">
        <v>175</v>
      </c>
      <c r="H167" s="19">
        <v>1</v>
      </c>
      <c r="I167" s="19">
        <v>2024</v>
      </c>
      <c r="J167" s="19" t="s">
        <v>66</v>
      </c>
      <c r="K167" s="19" t="s">
        <v>177</v>
      </c>
      <c r="L167" s="19" t="s">
        <v>157</v>
      </c>
      <c r="M167" s="19" t="s">
        <v>68</v>
      </c>
      <c r="N167" s="19" t="s">
        <v>68</v>
      </c>
      <c r="O167" s="19" t="s">
        <v>178</v>
      </c>
      <c r="P167" s="19" t="s">
        <v>158</v>
      </c>
      <c r="Q167" s="9" t="s">
        <v>179</v>
      </c>
      <c r="R167" s="20">
        <v>1.4019999999999999</v>
      </c>
      <c r="S167" s="20">
        <v>1.7189700000000001</v>
      </c>
      <c r="T167" s="20">
        <v>1.3779999999999999</v>
      </c>
      <c r="U167" s="20">
        <v>0.22</v>
      </c>
      <c r="V167" s="21">
        <f>_xlfn.XLOOKUP(D167,'[1]Gen. Real'!$A:$A,'[1]Gen. Real'!$C:$C,"-",0)</f>
        <v>7.514400000000002</v>
      </c>
      <c r="W167" s="22"/>
      <c r="X167" s="22" t="str">
        <f>_xlfn.XLOOKUP(D167,[1]Vertimiento!$A:$A,[1]Vertimiento!$E:$E,"-",0)</f>
        <v>-</v>
      </c>
      <c r="Y167" s="23" t="str">
        <f t="shared" si="8"/>
        <v>-</v>
      </c>
      <c r="Z167" s="19" t="str">
        <f>_xlfn.XLOOKUP(D167,[1]Cmg!$I$4:$I$85,[1]Cmg!$M$4:$M$85,"----",0,1)</f>
        <v>----</v>
      </c>
      <c r="AA167" s="19" t="str">
        <f>_xlfn.XLOOKUP(D167,[1]Cmg!$A$4:$A$89,[1]Cmg!$B$4:$B$89,"----",0,1)</f>
        <v>----</v>
      </c>
      <c r="AB167" s="19" t="str">
        <f>_xlfn.XLOOKUP(D167,[1]Cmg!$E$4:$E$89,[1]Cmg!$F$4:$F$89,"----",0,1)</f>
        <v>----</v>
      </c>
      <c r="AC167" s="19" t="str">
        <f>_xlfn.XLOOKUP(D167,[1]Cmg!$O$4:$O$89,[1]Cmg!$P$4:$P$89,"----",0,1)</f>
        <v>----</v>
      </c>
      <c r="AD167" s="24" t="str">
        <f>_xlfn.XLOOKUP(D167,[1]Cmg!$S$4:$S$89,[1]Cmg!$U$4:$U$89,"----",0,1)</f>
        <v>----</v>
      </c>
      <c r="AG167" s="25">
        <f>IFERROR(SUMIFS('[1]BD Unidades'!$AH:$AH,'[1]BD Unidades'!$A:$A,'BD Centrales 2023'!$A167),"-")</f>
        <v>0</v>
      </c>
      <c r="AH167" s="25">
        <f>SUMIFS('[1]BD Unidades'!$AJ$3:$AJ$1424,'[1]BD Unidades'!$A$3:$A$1424,$A167)</f>
        <v>8615.8333333333303</v>
      </c>
      <c r="AI167" s="25">
        <f>SUMIFS('[1]BD Unidades'!$AL$3:$AL$1424,'[1]BD Unidades'!$A$3:$A$1424,$A167)</f>
        <v>6.6000000000000005</v>
      </c>
      <c r="AJ167" s="26">
        <f t="shared" si="9"/>
        <v>7.654451759557437E-4</v>
      </c>
      <c r="AK167" s="27">
        <f>IFERROR(SUMIFS('[1]BD Unidades'!$AO$3:$AO$1424,'[1]BD Unidades'!$A$3:$A$1424,$A167),"-")</f>
        <v>0</v>
      </c>
      <c r="AL167" s="27">
        <f>IFERROR(SUMIFS('[1]BD Unidades'!$AQ$3:$AQ$1424,'[1]BD Unidades'!$A$3:$A$1424,$A167),"-")</f>
        <v>0</v>
      </c>
      <c r="AM167" s="27">
        <f>IFERROR(SUMIFS('[1]BD Unidades'!$AS$3:$AS$1424,'[1]BD Unidades'!$A$3:$A$1424,$A167),"-")</f>
        <v>0</v>
      </c>
      <c r="AN167" s="27">
        <f>IFERROR(SUMIFS('[1]BD Unidades'!$AU$3:$AU$1424,'[1]BD Unidades'!$A$3:$A$1424,$A167),"-")</f>
        <v>0</v>
      </c>
      <c r="AO167" s="27"/>
      <c r="AP167" s="27"/>
      <c r="AQ167" s="25">
        <f>IFERROR(SUMIFS('[1]BD Unidades'!$AZ$3:$AZ$1424,'[1]BD Unidades'!$A$3:$A$1424,$A167),"-")</f>
        <v>0</v>
      </c>
      <c r="AR167" s="25">
        <f>IFERROR(SUMIFS('[1]BD Unidades'!$BA$3:$BA$1424,'[1]BD Unidades'!$A$3:$A$1424,$A167),"-")</f>
        <v>1.40130895377562</v>
      </c>
      <c r="AS167" s="28">
        <f>SUMIFS('[1]BD Unidades'!$BC$3:$BC$1424,'[1]BD Unidades'!$A$3:$A$1424,$A167)</f>
        <v>0</v>
      </c>
      <c r="AT167" s="28">
        <f>SUMIFS('[1]BD Unidades'!$BE$3:$BE$1424,'[1]BD Unidades'!$A$3:$A$1424,$A167)</f>
        <v>0</v>
      </c>
      <c r="AU167" s="29">
        <f t="shared" si="10"/>
        <v>0</v>
      </c>
      <c r="AV167" s="30">
        <f t="shared" si="11"/>
        <v>1.7189700000000002E-2</v>
      </c>
      <c r="AW167" s="25">
        <f>IFERROR(SUMIFS('[1]BD Unidades'!$BI$3:$BI$1424,'[1]BD Unidades'!$A$3:$A$1424,$A167),"-")</f>
        <v>0</v>
      </c>
      <c r="AX167" s="25">
        <f>IFERROR(SUMIFS('[1]BD Unidades'!$BJ$3:$BJ$1424,'[1]BD Unidades'!$A$3:$A$1424,$A167),"-")</f>
        <v>0</v>
      </c>
    </row>
    <row r="168" spans="1:50" ht="14.4" x14ac:dyDescent="0.3">
      <c r="A168" s="7">
        <v>292</v>
      </c>
      <c r="B168" s="7" t="s">
        <v>432</v>
      </c>
      <c r="D168" s="8" t="s">
        <v>433</v>
      </c>
      <c r="E168" s="19" t="s">
        <v>434</v>
      </c>
      <c r="F168" s="19" t="s">
        <v>434</v>
      </c>
      <c r="G168" s="19" t="s">
        <v>435</v>
      </c>
      <c r="H168" s="19">
        <v>2</v>
      </c>
      <c r="I168" s="19">
        <v>2024</v>
      </c>
      <c r="J168" s="19" t="s">
        <v>66</v>
      </c>
      <c r="K168" s="19" t="s">
        <v>105</v>
      </c>
      <c r="L168" s="19" t="s">
        <v>47</v>
      </c>
      <c r="M168" s="19" t="s">
        <v>68</v>
      </c>
      <c r="N168" s="19" t="s">
        <v>68</v>
      </c>
      <c r="O168" s="19" t="s">
        <v>436</v>
      </c>
      <c r="P168" s="19" t="s">
        <v>51</v>
      </c>
      <c r="Q168" s="9" t="s">
        <v>437</v>
      </c>
      <c r="R168" s="20">
        <v>34.4</v>
      </c>
      <c r="S168" s="20">
        <v>1</v>
      </c>
      <c r="T168" s="20">
        <v>34.055999999999997</v>
      </c>
      <c r="U168" s="20">
        <v>6.1</v>
      </c>
      <c r="V168" s="21">
        <f>_xlfn.XLOOKUP(D168,'[1]Gen. Real'!$A:$A,'[1]Gen. Real'!$C:$C,"-",0)</f>
        <v>113.56149999999992</v>
      </c>
      <c r="W168" s="22"/>
      <c r="X168" s="22" t="str">
        <f>_xlfn.XLOOKUP(D168,[1]Vertimiento!$A:$A,[1]Vertimiento!$E:$E,"-",0)</f>
        <v>-</v>
      </c>
      <c r="Y168" s="23" t="str">
        <f t="shared" si="8"/>
        <v>-</v>
      </c>
      <c r="Z168" s="19" t="str">
        <f>_xlfn.XLOOKUP(D168,[1]Cmg!$I$4:$I$85,[1]Cmg!$M$4:$M$85,"----",0,1)</f>
        <v>----</v>
      </c>
      <c r="AA168" s="19" t="str">
        <f>_xlfn.XLOOKUP(D168,[1]Cmg!$A$4:$A$89,[1]Cmg!$B$4:$B$89,"----",0,1)</f>
        <v>----</v>
      </c>
      <c r="AB168" s="19" t="str">
        <f>_xlfn.XLOOKUP(D168,[1]Cmg!$E$4:$E$89,[1]Cmg!$F$4:$F$89,"----",0,1)</f>
        <v>----</v>
      </c>
      <c r="AC168" s="19" t="str">
        <f>_xlfn.XLOOKUP(D168,[1]Cmg!$O$4:$O$89,[1]Cmg!$P$4:$P$89,"----",0,1)</f>
        <v>----</v>
      </c>
      <c r="AD168" s="24" t="str">
        <f>_xlfn.XLOOKUP(D168,[1]Cmg!$S$4:$S$89,[1]Cmg!$U$4:$U$89,"----",0,1)</f>
        <v>----</v>
      </c>
      <c r="AG168" s="25">
        <f>IFERROR(SUMIFS('[1]BD Unidades'!$AH:$AH,'[1]BD Unidades'!$A:$A,'BD Centrales 2023'!$A168),"-")</f>
        <v>0</v>
      </c>
      <c r="AH168" s="25">
        <f>SUMIFS('[1]BD Unidades'!$AJ$3:$AJ$1424,'[1]BD Unidades'!$A$3:$A$1424,$A168)</f>
        <v>8529.35</v>
      </c>
      <c r="AI168" s="25">
        <f>SUMIFS('[1]BD Unidades'!$AL$3:$AL$1424,'[1]BD Unidades'!$A$3:$A$1424,$A168)</f>
        <v>68.25</v>
      </c>
      <c r="AJ168" s="26">
        <f t="shared" si="9"/>
        <v>7.9382618405136312E-3</v>
      </c>
      <c r="AK168" s="27">
        <f>IFERROR(SUMIFS('[1]BD Unidades'!$AO$3:$AO$1424,'[1]BD Unidades'!$A$3:$A$1424,$A168),"-")</f>
        <v>0</v>
      </c>
      <c r="AL168" s="27">
        <f>IFERROR(SUMIFS('[1]BD Unidades'!$AQ$3:$AQ$1424,'[1]BD Unidades'!$A$3:$A$1424,$A168),"-")</f>
        <v>0</v>
      </c>
      <c r="AM168" s="27">
        <f>IFERROR(SUMIFS('[1]BD Unidades'!$AS$3:$AS$1424,'[1]BD Unidades'!$A$3:$A$1424,$A168),"-")</f>
        <v>0</v>
      </c>
      <c r="AN168" s="27">
        <f>IFERROR(SUMIFS('[1]BD Unidades'!$AU$3:$AU$1424,'[1]BD Unidades'!$A$3:$A$1424,$A168),"-")</f>
        <v>0</v>
      </c>
      <c r="AO168" s="27"/>
      <c r="AP168" s="27"/>
      <c r="AQ168" s="25">
        <f>IFERROR(SUMIFS('[1]BD Unidades'!$AZ$3:$AZ$1424,'[1]BD Unidades'!$A$3:$A$1424,$A168),"-")</f>
        <v>0</v>
      </c>
      <c r="AR168" s="25">
        <f>IFERROR(SUMIFS('[1]BD Unidades'!$BA$3:$BA$1424,'[1]BD Unidades'!$A$3:$A$1424,$A168),"-")</f>
        <v>34.324559831825596</v>
      </c>
      <c r="AS168" s="28">
        <f>SUMIFS('[1]BD Unidades'!$BC$3:$BC$1424,'[1]BD Unidades'!$A$3:$A$1424,$A168)</f>
        <v>0</v>
      </c>
      <c r="AT168" s="28">
        <f>SUMIFS('[1]BD Unidades'!$BE$3:$BE$1424,'[1]BD Unidades'!$A$3:$A$1424,$A168)</f>
        <v>0</v>
      </c>
      <c r="AU168" s="29">
        <f t="shared" si="10"/>
        <v>0</v>
      </c>
      <c r="AV168" s="30">
        <f t="shared" si="11"/>
        <v>0.01</v>
      </c>
      <c r="AW168" s="25">
        <f>IFERROR(SUMIFS('[1]BD Unidades'!$BI$3:$BI$1424,'[1]BD Unidades'!$A$3:$A$1424,$A168),"-")</f>
        <v>0</v>
      </c>
      <c r="AX168" s="25">
        <f>IFERROR(SUMIFS('[1]BD Unidades'!$BJ$3:$BJ$1424,'[1]BD Unidades'!$A$3:$A$1424,$A168),"-")</f>
        <v>0</v>
      </c>
    </row>
    <row r="169" spans="1:50" ht="14.4" x14ac:dyDescent="0.3">
      <c r="A169" s="7">
        <v>293</v>
      </c>
      <c r="B169" s="7" t="s">
        <v>1837</v>
      </c>
      <c r="D169" s="8" t="s">
        <v>1838</v>
      </c>
      <c r="E169" s="19" t="s">
        <v>194</v>
      </c>
      <c r="F169" s="19" t="s">
        <v>1839</v>
      </c>
      <c r="G169" s="19" t="s">
        <v>1840</v>
      </c>
      <c r="H169" s="19">
        <v>2</v>
      </c>
      <c r="I169" s="19">
        <v>2024</v>
      </c>
      <c r="J169" s="19" t="s">
        <v>66</v>
      </c>
      <c r="K169" s="19" t="s">
        <v>177</v>
      </c>
      <c r="L169" s="19" t="s">
        <v>47</v>
      </c>
      <c r="M169" s="19" t="s">
        <v>229</v>
      </c>
      <c r="N169" s="19" t="s">
        <v>1842</v>
      </c>
      <c r="O169" s="19" t="s">
        <v>1843</v>
      </c>
      <c r="P169" s="19" t="s">
        <v>51</v>
      </c>
      <c r="Q169" s="9" t="s">
        <v>1844</v>
      </c>
      <c r="R169" s="20">
        <v>19.600000000000001</v>
      </c>
      <c r="S169" s="20">
        <v>1.5</v>
      </c>
      <c r="T169" s="20">
        <v>19.306000000000001</v>
      </c>
      <c r="U169" s="20">
        <v>0.38</v>
      </c>
      <c r="V169" s="21">
        <f>_xlfn.XLOOKUP(D169,'[1]Gen. Real'!$A:$A,'[1]Gen. Real'!$C:$C,"-",0)</f>
        <v>70.556889999999996</v>
      </c>
      <c r="W169" s="22"/>
      <c r="X169" s="22" t="str">
        <f>_xlfn.XLOOKUP(D169,[1]Vertimiento!$A:$A,[1]Vertimiento!$E:$E,"-",0)</f>
        <v>-</v>
      </c>
      <c r="Y169" s="23" t="str">
        <f t="shared" si="8"/>
        <v>-</v>
      </c>
      <c r="Z169" s="19" t="str">
        <f>_xlfn.XLOOKUP(D169,[1]Cmg!$I$4:$I$85,[1]Cmg!$M$4:$M$85,"----",0,1)</f>
        <v>----</v>
      </c>
      <c r="AA169" s="19" t="str">
        <f>_xlfn.XLOOKUP(D169,[1]Cmg!$A$4:$A$89,[1]Cmg!$B$4:$B$89,"----",0,1)</f>
        <v>----</v>
      </c>
      <c r="AB169" s="19" t="str">
        <f>_xlfn.XLOOKUP(D169,[1]Cmg!$E$4:$E$89,[1]Cmg!$F$4:$F$89,"----",0,1)</f>
        <v>----</v>
      </c>
      <c r="AC169" s="19" t="str">
        <f>_xlfn.XLOOKUP(D169,[1]Cmg!$O$4:$O$89,[1]Cmg!$P$4:$P$89,"----",0,1)</f>
        <v>----</v>
      </c>
      <c r="AD169" s="24" t="str">
        <f>_xlfn.XLOOKUP(D169,[1]Cmg!$S$4:$S$89,[1]Cmg!$U$4:$U$89,"----",0,1)</f>
        <v>----</v>
      </c>
      <c r="AG169" s="25">
        <f>IFERROR(SUMIFS('[1]BD Unidades'!$AH:$AH,'[1]BD Unidades'!$A:$A,'BD Centrales 2023'!$A169),"-")</f>
        <v>0</v>
      </c>
      <c r="AH169" s="25">
        <f>SUMIFS('[1]BD Unidades'!$AJ$3:$AJ$1424,'[1]BD Unidades'!$A$3:$A$1424,$A169)</f>
        <v>8674.133333333335</v>
      </c>
      <c r="AI169" s="25">
        <f>SUMIFS('[1]BD Unidades'!$AL$3:$AL$1424,'[1]BD Unidades'!$A$3:$A$1424,$A169)</f>
        <v>4.7916666666666696</v>
      </c>
      <c r="AJ169" s="26">
        <f t="shared" si="9"/>
        <v>5.5210370716035325E-4</v>
      </c>
      <c r="AK169" s="27">
        <f>IFERROR(SUMIFS('[1]BD Unidades'!$AO$3:$AO$1424,'[1]BD Unidades'!$A$3:$A$1424,$A169),"-")</f>
        <v>0</v>
      </c>
      <c r="AL169" s="27">
        <f>IFERROR(SUMIFS('[1]BD Unidades'!$AQ$3:$AQ$1424,'[1]BD Unidades'!$A$3:$A$1424,$A169),"-")</f>
        <v>0</v>
      </c>
      <c r="AM169" s="27">
        <f>IFERROR(SUMIFS('[1]BD Unidades'!$AS$3:$AS$1424,'[1]BD Unidades'!$A$3:$A$1424,$A169),"-")</f>
        <v>0</v>
      </c>
      <c r="AN169" s="27">
        <f>IFERROR(SUMIFS('[1]BD Unidades'!$AU$3:$AU$1424,'[1]BD Unidades'!$A$3:$A$1424,$A169),"-")</f>
        <v>0</v>
      </c>
      <c r="AO169" s="27"/>
      <c r="AP169" s="27"/>
      <c r="AQ169" s="25">
        <f>IFERROR(SUMIFS('[1]BD Unidades'!$AZ$3:$AZ$1424,'[1]BD Unidades'!$A$3:$A$1424,$A169),"-")</f>
        <v>0</v>
      </c>
      <c r="AR169" s="25">
        <f>IFERROR(SUMIFS('[1]BD Unidades'!$BA$3:$BA$1424,'[1]BD Unidades'!$A$3:$A$1424,$A169),"-")</f>
        <v>19.59988708278911</v>
      </c>
      <c r="AS169" s="28">
        <f>SUMIFS('[1]BD Unidades'!$BC$3:$BC$1424,'[1]BD Unidades'!$A$3:$A$1424,$A169)</f>
        <v>0</v>
      </c>
      <c r="AT169" s="28">
        <f>SUMIFS('[1]BD Unidades'!$BE$3:$BE$1424,'[1]BD Unidades'!$A$3:$A$1424,$A169)</f>
        <v>0</v>
      </c>
      <c r="AU169" s="29">
        <f t="shared" si="10"/>
        <v>0</v>
      </c>
      <c r="AV169" s="30">
        <f t="shared" si="11"/>
        <v>1.4999999999999999E-2</v>
      </c>
      <c r="AW169" s="25">
        <f>IFERROR(SUMIFS('[1]BD Unidades'!$BI$3:$BI$1424,'[1]BD Unidades'!$A$3:$A$1424,$A169),"-")</f>
        <v>0</v>
      </c>
      <c r="AX169" s="25">
        <f>IFERROR(SUMIFS('[1]BD Unidades'!$BJ$3:$BJ$1424,'[1]BD Unidades'!$A$3:$A$1424,$A169),"-")</f>
        <v>0</v>
      </c>
    </row>
    <row r="170" spans="1:50" ht="14.4" x14ac:dyDescent="0.3">
      <c r="A170" s="7">
        <v>298</v>
      </c>
      <c r="B170" s="7" t="s">
        <v>4581</v>
      </c>
      <c r="D170" s="8" t="s">
        <v>4582</v>
      </c>
      <c r="E170" s="19" t="s">
        <v>4583</v>
      </c>
      <c r="F170" s="19" t="s">
        <v>4584</v>
      </c>
      <c r="G170" s="19" t="s">
        <v>4585</v>
      </c>
      <c r="H170" s="19">
        <v>1</v>
      </c>
      <c r="I170" s="19">
        <v>2024</v>
      </c>
      <c r="J170" s="19" t="s">
        <v>66</v>
      </c>
      <c r="K170" s="19" t="s">
        <v>177</v>
      </c>
      <c r="L170" s="19" t="s">
        <v>213</v>
      </c>
      <c r="M170" s="19" t="s">
        <v>68</v>
      </c>
      <c r="N170" s="19" t="s">
        <v>68</v>
      </c>
      <c r="O170" s="19" t="s">
        <v>128</v>
      </c>
      <c r="P170" s="19" t="s">
        <v>51</v>
      </c>
      <c r="Q170" s="9" t="s">
        <v>4586</v>
      </c>
      <c r="R170" s="20">
        <v>1.1000000000000001</v>
      </c>
      <c r="S170" s="20">
        <v>0.95</v>
      </c>
      <c r="T170" s="20">
        <v>1.0895999999999999</v>
      </c>
      <c r="U170" s="20" t="s">
        <v>397</v>
      </c>
      <c r="V170" s="21">
        <f>_xlfn.XLOOKUP(D170,'[1]Gen. Real'!$A:$A,'[1]Gen. Real'!$C:$C,"-",0)</f>
        <v>0</v>
      </c>
      <c r="W170" s="22"/>
      <c r="X170" s="22" t="str">
        <f>_xlfn.XLOOKUP(D170,[1]Vertimiento!$A:$A,[1]Vertimiento!$E:$E,"-",0)</f>
        <v>-</v>
      </c>
      <c r="Y170" s="23" t="str">
        <f t="shared" si="8"/>
        <v>-</v>
      </c>
      <c r="Z170" s="19" t="str">
        <f>_xlfn.XLOOKUP(D170,[1]Cmg!$I$4:$I$85,[1]Cmg!$M$4:$M$85,"----",0,1)</f>
        <v>----</v>
      </c>
      <c r="AA170" s="19" t="str">
        <f>_xlfn.XLOOKUP(D170,[1]Cmg!$A$4:$A$89,[1]Cmg!$B$4:$B$89,"----",0,1)</f>
        <v>----</v>
      </c>
      <c r="AB170" s="19" t="str">
        <f>_xlfn.XLOOKUP(D170,[1]Cmg!$E$4:$E$89,[1]Cmg!$F$4:$F$89,"----",0,1)</f>
        <v>----</v>
      </c>
      <c r="AC170" s="19" t="str">
        <f>_xlfn.XLOOKUP(D170,[1]Cmg!$O$4:$O$89,[1]Cmg!$P$4:$P$89,"----",0,1)</f>
        <v>----</v>
      </c>
      <c r="AD170" s="24" t="str">
        <f>_xlfn.XLOOKUP(D170,[1]Cmg!$S$4:$S$89,[1]Cmg!$U$4:$U$89,"----",0,1)</f>
        <v>----</v>
      </c>
      <c r="AG170" s="25">
        <f>IFERROR(SUMIFS('[1]BD Unidades'!$AH:$AH,'[1]BD Unidades'!$A:$A,'BD Centrales 2023'!$A170),"-")</f>
        <v>1.1000000000000001</v>
      </c>
      <c r="AH170" s="25">
        <f>SUMIFS('[1]BD Unidades'!$AJ$3:$AJ$1424,'[1]BD Unidades'!$A$3:$A$1424,$A170)</f>
        <v>8608</v>
      </c>
      <c r="AI170" s="25">
        <f>SUMIFS('[1]BD Unidades'!$AL$3:$AL$1424,'[1]BD Unidades'!$A$3:$A$1424,$A170)</f>
        <v>0</v>
      </c>
      <c r="AJ170" s="26">
        <f t="shared" si="9"/>
        <v>0</v>
      </c>
      <c r="AK170" s="27">
        <f>IFERROR(SUMIFS('[1]BD Unidades'!$AO$3:$AO$1424,'[1]BD Unidades'!$A$3:$A$1424,$A170),"-")</f>
        <v>0</v>
      </c>
      <c r="AL170" s="27">
        <f>IFERROR(SUMIFS('[1]BD Unidades'!$AQ$3:$AQ$1424,'[1]BD Unidades'!$A$3:$A$1424,$A170),"-")</f>
        <v>0</v>
      </c>
      <c r="AM170" s="27">
        <f>IFERROR(SUMIFS('[1]BD Unidades'!$AS$3:$AS$1424,'[1]BD Unidades'!$A$3:$A$1424,$A170),"-")</f>
        <v>0</v>
      </c>
      <c r="AN170" s="27">
        <f>IFERROR(SUMIFS('[1]BD Unidades'!$AU$3:$AU$1424,'[1]BD Unidades'!$A$3:$A$1424,$A170),"-")</f>
        <v>0</v>
      </c>
      <c r="AO170" s="27"/>
      <c r="AP170" s="27"/>
      <c r="AQ170" s="25">
        <f>IFERROR(SUMIFS('[1]BD Unidades'!$AZ$3:$AZ$1424,'[1]BD Unidades'!$A$3:$A$1424,$A170),"-")</f>
        <v>0.2638909769977168</v>
      </c>
      <c r="AR170" s="25">
        <f>IFERROR(SUMIFS('[1]BD Unidades'!$BA$3:$BA$1424,'[1]BD Unidades'!$A$3:$A$1424,$A170),"-")</f>
        <v>1.1000000000000001</v>
      </c>
      <c r="AS170" s="28">
        <f>SUMIFS('[1]BD Unidades'!$BC$3:$BC$1424,'[1]BD Unidades'!$A$3:$A$1424,$A170)</f>
        <v>1.4613357623865401E-2</v>
      </c>
      <c r="AT170" s="28">
        <f>SUMIFS('[1]BD Unidades'!$BE$3:$BE$1424,'[1]BD Unidades'!$A$3:$A$1424,$A170)</f>
        <v>0.99914383561643805</v>
      </c>
      <c r="AU170" s="29">
        <f t="shared" si="10"/>
        <v>0.98454298942889451</v>
      </c>
      <c r="AV170" s="30">
        <f t="shared" si="11"/>
        <v>9.4999999999999998E-3</v>
      </c>
      <c r="AW170" s="25">
        <f>IFERROR(SUMIFS('[1]BD Unidades'!$BI$3:$BI$1424,'[1]BD Unidades'!$A$3:$A$1424,$A170),"-")</f>
        <v>0.25734379726856538</v>
      </c>
      <c r="AX170" s="25">
        <f>IFERROR(SUMIFS('[1]BD Unidades'!$BJ$3:$BJ$1424,'[1]BD Unidades'!$A$3:$A$1424,$A170),"-")</f>
        <v>0.16554349520662204</v>
      </c>
    </row>
    <row r="171" spans="1:50" ht="14.4" x14ac:dyDescent="0.3">
      <c r="A171" s="7">
        <v>299</v>
      </c>
      <c r="B171" s="7" t="s">
        <v>4926</v>
      </c>
      <c r="D171" s="8" t="s">
        <v>4927</v>
      </c>
      <c r="E171" s="19" t="s">
        <v>4928</v>
      </c>
      <c r="F171" s="19" t="s">
        <v>4928</v>
      </c>
      <c r="G171" s="19" t="s">
        <v>4929</v>
      </c>
      <c r="H171" s="19">
        <v>2</v>
      </c>
      <c r="I171" s="19">
        <v>2024</v>
      </c>
      <c r="J171" s="19" t="s">
        <v>66</v>
      </c>
      <c r="K171" s="19" t="s">
        <v>177</v>
      </c>
      <c r="L171" s="19" t="s">
        <v>213</v>
      </c>
      <c r="M171" s="19" t="s">
        <v>82</v>
      </c>
      <c r="N171" s="19" t="s">
        <v>4091</v>
      </c>
      <c r="O171" s="19" t="s">
        <v>4930</v>
      </c>
      <c r="P171" s="19" t="s">
        <v>51</v>
      </c>
      <c r="Q171" s="9" t="s">
        <v>4931</v>
      </c>
      <c r="R171" s="20">
        <v>7</v>
      </c>
      <c r="S171" s="20">
        <v>4.2900000000000001E-2</v>
      </c>
      <c r="T171" s="20">
        <v>6.9969999999999999</v>
      </c>
      <c r="U171" s="20" t="s">
        <v>397</v>
      </c>
      <c r="V171" s="21">
        <f>_xlfn.XLOOKUP(D171,'[1]Gen. Real'!$A:$A,'[1]Gen. Real'!$C:$C,"-",0)</f>
        <v>26.314989999999991</v>
      </c>
      <c r="W171" s="22"/>
      <c r="X171" s="22" t="str">
        <f>_xlfn.XLOOKUP(D171,[1]Vertimiento!$A:$A,[1]Vertimiento!$E:$E,"-",0)</f>
        <v>-</v>
      </c>
      <c r="Y171" s="23" t="str">
        <f t="shared" si="8"/>
        <v>-</v>
      </c>
      <c r="Z171" s="19" t="str">
        <f>_xlfn.XLOOKUP(D171,[1]Cmg!$I$4:$I$85,[1]Cmg!$M$4:$M$85,"----",0,1)</f>
        <v>----</v>
      </c>
      <c r="AA171" s="19" t="str">
        <f>_xlfn.XLOOKUP(D171,[1]Cmg!$A$4:$A$89,[1]Cmg!$B$4:$B$89,"----",0,1)</f>
        <v>----</v>
      </c>
      <c r="AB171" s="19" t="str">
        <f>_xlfn.XLOOKUP(D171,[1]Cmg!$E$4:$E$89,[1]Cmg!$F$4:$F$89,"----",0,1)</f>
        <v>----</v>
      </c>
      <c r="AC171" s="19" t="str">
        <f>_xlfn.XLOOKUP(D171,[1]Cmg!$O$4:$O$89,[1]Cmg!$P$4:$P$89,"----",0,1)</f>
        <v>----</v>
      </c>
      <c r="AD171" s="24" t="str">
        <f>_xlfn.XLOOKUP(D171,[1]Cmg!$S$4:$S$89,[1]Cmg!$U$4:$U$89,"----",0,1)</f>
        <v>----</v>
      </c>
      <c r="AG171" s="25">
        <f>IFERROR(SUMIFS('[1]BD Unidades'!$AH:$AH,'[1]BD Unidades'!$A:$A,'BD Centrales 2023'!$A171),"-")</f>
        <v>6.7742924000000002</v>
      </c>
      <c r="AH171" s="25">
        <f>SUMIFS('[1]BD Unidades'!$AJ$3:$AJ$1424,'[1]BD Unidades'!$A$3:$A$1424,$A171)</f>
        <v>8579.5166666666701</v>
      </c>
      <c r="AI171" s="25">
        <f>SUMIFS('[1]BD Unidades'!$AL$3:$AL$1424,'[1]BD Unidades'!$A$3:$A$1424,$A171)</f>
        <v>163.51666666666702</v>
      </c>
      <c r="AJ171" s="26">
        <f t="shared" si="9"/>
        <v>1.8702509807808916E-2</v>
      </c>
      <c r="AK171" s="27">
        <f>IFERROR(SUMIFS('[1]BD Unidades'!$AO$3:$AO$1424,'[1]BD Unidades'!$A$3:$A$1424,$A171),"-")</f>
        <v>0</v>
      </c>
      <c r="AL171" s="27">
        <f>IFERROR(SUMIFS('[1]BD Unidades'!$AQ$3:$AQ$1424,'[1]BD Unidades'!$A$3:$A$1424,$A171),"-")</f>
        <v>0</v>
      </c>
      <c r="AM171" s="27">
        <f>IFERROR(SUMIFS('[1]BD Unidades'!$AS$3:$AS$1424,'[1]BD Unidades'!$A$3:$A$1424,$A171),"-")</f>
        <v>0</v>
      </c>
      <c r="AN171" s="27">
        <f>IFERROR(SUMIFS('[1]BD Unidades'!$AU$3:$AU$1424,'[1]BD Unidades'!$A$3:$A$1424,$A171),"-")</f>
        <v>0</v>
      </c>
      <c r="AO171" s="27"/>
      <c r="AP171" s="27"/>
      <c r="AQ171" s="25">
        <f>IFERROR(SUMIFS('[1]BD Unidades'!$AZ$3:$AZ$1424,'[1]BD Unidades'!$A$3:$A$1424,$A171),"-")</f>
        <v>0</v>
      </c>
      <c r="AR171" s="25">
        <f>IFERROR(SUMIFS('[1]BD Unidades'!$BA$3:$BA$1424,'[1]BD Unidades'!$A$3:$A$1424,$A171),"-")</f>
        <v>6.9047545306548903</v>
      </c>
      <c r="AS171" s="28">
        <f>SUMIFS('[1]BD Unidades'!$BC$3:$BC$1424,'[1]BD Unidades'!$A$3:$A$1424,$A171)</f>
        <v>0</v>
      </c>
      <c r="AT171" s="28">
        <f>SUMIFS('[1]BD Unidades'!$BE$3:$BE$1424,'[1]BD Unidades'!$A$3:$A$1424,$A171)</f>
        <v>0</v>
      </c>
      <c r="AU171" s="29">
        <f t="shared" si="10"/>
        <v>0</v>
      </c>
      <c r="AV171" s="30">
        <f t="shared" si="11"/>
        <v>4.2900000000000002E-4</v>
      </c>
      <c r="AW171" s="25">
        <f>IFERROR(SUMIFS('[1]BD Unidades'!$BI$3:$BI$1424,'[1]BD Unidades'!$A$3:$A$1424,$A171),"-")</f>
        <v>4.0647548509047153</v>
      </c>
      <c r="AX171" s="25">
        <f>IFERROR(SUMIFS('[1]BD Unidades'!$BJ$3:$BJ$1424,'[1]BD Unidades'!$A$3:$A$1424,$A171),"-")</f>
        <v>2.4427257683197978</v>
      </c>
    </row>
    <row r="172" spans="1:50" ht="14.4" x14ac:dyDescent="0.3">
      <c r="A172" s="7">
        <v>300</v>
      </c>
      <c r="B172" s="7" t="s">
        <v>4755</v>
      </c>
      <c r="D172" s="8" t="s">
        <v>4756</v>
      </c>
      <c r="E172" s="19" t="s">
        <v>4757</v>
      </c>
      <c r="F172" s="19" t="s">
        <v>4757</v>
      </c>
      <c r="G172" s="19" t="s">
        <v>4758</v>
      </c>
      <c r="H172" s="19">
        <v>1</v>
      </c>
      <c r="I172" s="19">
        <v>2024</v>
      </c>
      <c r="J172" s="19" t="s">
        <v>66</v>
      </c>
      <c r="K172" s="19" t="s">
        <v>177</v>
      </c>
      <c r="L172" s="19" t="s">
        <v>213</v>
      </c>
      <c r="M172" s="19" t="s">
        <v>331</v>
      </c>
      <c r="N172" s="19" t="s">
        <v>332</v>
      </c>
      <c r="O172" s="19" t="s">
        <v>333</v>
      </c>
      <c r="P172" s="19" t="s">
        <v>51</v>
      </c>
      <c r="Q172" s="9" t="s">
        <v>4759</v>
      </c>
      <c r="R172" s="20">
        <v>2.95</v>
      </c>
      <c r="S172" s="20">
        <v>0.14960000000000001</v>
      </c>
      <c r="T172" s="20">
        <v>2.9456000000000002</v>
      </c>
      <c r="U172" s="20" t="s">
        <v>397</v>
      </c>
      <c r="V172" s="21">
        <f>_xlfn.XLOOKUP(D172,'[1]Gen. Real'!$A:$A,'[1]Gen. Real'!$C:$C,"-",0)</f>
        <v>20.257560000000009</v>
      </c>
      <c r="W172" s="22"/>
      <c r="X172" s="22" t="str">
        <f>_xlfn.XLOOKUP(D172,[1]Vertimiento!$A:$A,[1]Vertimiento!$E:$E,"-",0)</f>
        <v>-</v>
      </c>
      <c r="Y172" s="23" t="str">
        <f t="shared" si="8"/>
        <v>-</v>
      </c>
      <c r="Z172" s="19" t="str">
        <f>_xlfn.XLOOKUP(D172,[1]Cmg!$I$4:$I$85,[1]Cmg!$M$4:$M$85,"----",0,1)</f>
        <v>----</v>
      </c>
      <c r="AA172" s="19" t="str">
        <f>_xlfn.XLOOKUP(D172,[1]Cmg!$A$4:$A$89,[1]Cmg!$B$4:$B$89,"----",0,1)</f>
        <v>----</v>
      </c>
      <c r="AB172" s="19" t="str">
        <f>_xlfn.XLOOKUP(D172,[1]Cmg!$E$4:$E$89,[1]Cmg!$F$4:$F$89,"----",0,1)</f>
        <v>----</v>
      </c>
      <c r="AC172" s="19" t="str">
        <f>_xlfn.XLOOKUP(D172,[1]Cmg!$O$4:$O$89,[1]Cmg!$P$4:$P$89,"----",0,1)</f>
        <v>----</v>
      </c>
      <c r="AD172" s="24" t="str">
        <f>_xlfn.XLOOKUP(D172,[1]Cmg!$S$4:$S$89,[1]Cmg!$U$4:$U$89,"----",0,1)</f>
        <v>----</v>
      </c>
      <c r="AG172" s="25">
        <f>IFERROR(SUMIFS('[1]BD Unidades'!$AH:$AH,'[1]BD Unidades'!$A:$A,'BD Centrales 2023'!$A172),"-")</f>
        <v>2.95</v>
      </c>
      <c r="AH172" s="25">
        <f>SUMIFS('[1]BD Unidades'!$AJ$3:$AJ$1424,'[1]BD Unidades'!$A$3:$A$1424,$A172)</f>
        <v>8291.2000000000007</v>
      </c>
      <c r="AI172" s="25">
        <f>SUMIFS('[1]BD Unidades'!$AL$3:$AL$1424,'[1]BD Unidades'!$A$3:$A$1424,$A172)</f>
        <v>0</v>
      </c>
      <c r="AJ172" s="26">
        <f t="shared" si="9"/>
        <v>0</v>
      </c>
      <c r="AK172" s="27">
        <f>IFERROR(SUMIFS('[1]BD Unidades'!$AO$3:$AO$1424,'[1]BD Unidades'!$A$3:$A$1424,$A172),"-")</f>
        <v>0</v>
      </c>
      <c r="AL172" s="27">
        <f>IFERROR(SUMIFS('[1]BD Unidades'!$AQ$3:$AQ$1424,'[1]BD Unidades'!$A$3:$A$1424,$A172),"-")</f>
        <v>0</v>
      </c>
      <c r="AM172" s="27">
        <f>IFERROR(SUMIFS('[1]BD Unidades'!$AS$3:$AS$1424,'[1]BD Unidades'!$A$3:$A$1424,$A172),"-")</f>
        <v>0</v>
      </c>
      <c r="AN172" s="27">
        <f>IFERROR(SUMIFS('[1]BD Unidades'!$AU$3:$AU$1424,'[1]BD Unidades'!$A$3:$A$1424,$A172),"-")</f>
        <v>0</v>
      </c>
      <c r="AO172" s="27"/>
      <c r="AP172" s="27"/>
      <c r="AQ172" s="25">
        <f>IFERROR(SUMIFS('[1]BD Unidades'!$AZ$3:$AZ$1424,'[1]BD Unidades'!$A$3:$A$1424,$A172),"-")</f>
        <v>0</v>
      </c>
      <c r="AR172" s="25">
        <f>IFERROR(SUMIFS('[1]BD Unidades'!$BA$3:$BA$1424,'[1]BD Unidades'!$A$3:$A$1424,$A172),"-")</f>
        <v>2.95</v>
      </c>
      <c r="AS172" s="28">
        <f>SUMIFS('[1]BD Unidades'!$BC$3:$BC$1424,'[1]BD Unidades'!$A$3:$A$1424,$A172)</f>
        <v>0</v>
      </c>
      <c r="AT172" s="28">
        <f>SUMIFS('[1]BD Unidades'!$BE$3:$BE$1424,'[1]BD Unidades'!$A$3:$A$1424,$A172)</f>
        <v>0</v>
      </c>
      <c r="AU172" s="29">
        <f t="shared" si="10"/>
        <v>0</v>
      </c>
      <c r="AV172" s="30">
        <f t="shared" si="11"/>
        <v>1.4960000000000002E-3</v>
      </c>
      <c r="AW172" s="25">
        <f>IFERROR(SUMIFS('[1]BD Unidades'!$BI$3:$BI$1424,'[1]BD Unidades'!$A$3:$A$1424,$A172),"-")</f>
        <v>1.731865588162554</v>
      </c>
      <c r="AX172" s="25">
        <f>IFERROR(SUMIFS('[1]BD Unidades'!$BJ$3:$BJ$1424,'[1]BD Unidades'!$A$3:$A$1424,$A172),"-")</f>
        <v>1.0407694571123751</v>
      </c>
    </row>
    <row r="173" spans="1:50" ht="14.4" x14ac:dyDescent="0.3">
      <c r="A173" s="7">
        <v>301</v>
      </c>
      <c r="B173" s="7" t="s">
        <v>4821</v>
      </c>
      <c r="D173" s="8" t="s">
        <v>4822</v>
      </c>
      <c r="E173" s="19" t="s">
        <v>4823</v>
      </c>
      <c r="F173" s="19" t="s">
        <v>4823</v>
      </c>
      <c r="G173" s="19" t="s">
        <v>4824</v>
      </c>
      <c r="H173" s="19">
        <v>2</v>
      </c>
      <c r="I173" s="19">
        <v>2024</v>
      </c>
      <c r="J173" s="19" t="s">
        <v>66</v>
      </c>
      <c r="K173" s="19" t="s">
        <v>177</v>
      </c>
      <c r="L173" s="19" t="s">
        <v>213</v>
      </c>
      <c r="M173" s="19" t="s">
        <v>331</v>
      </c>
      <c r="N173" s="19" t="s">
        <v>332</v>
      </c>
      <c r="O173" s="19" t="s">
        <v>4826</v>
      </c>
      <c r="P173" s="19" t="s">
        <v>51</v>
      </c>
      <c r="Q173" s="9" t="s">
        <v>4827</v>
      </c>
      <c r="R173" s="20">
        <v>2.7</v>
      </c>
      <c r="S173" s="20">
        <v>7.41</v>
      </c>
      <c r="T173" s="20">
        <v>2.5</v>
      </c>
      <c r="U173" s="20" t="s">
        <v>397</v>
      </c>
      <c r="V173" s="21">
        <f>_xlfn.XLOOKUP(D173,'[1]Gen. Real'!$A:$A,'[1]Gen. Real'!$C:$C,"-",0)</f>
        <v>7.9372300000000013</v>
      </c>
      <c r="W173" s="22"/>
      <c r="X173" s="22" t="str">
        <f>_xlfn.XLOOKUP(D173,[1]Vertimiento!$A:$A,[1]Vertimiento!$E:$E,"-",0)</f>
        <v>-</v>
      </c>
      <c r="Y173" s="23" t="str">
        <f t="shared" si="8"/>
        <v>-</v>
      </c>
      <c r="Z173" s="19" t="str">
        <f>_xlfn.XLOOKUP(D173,[1]Cmg!$I$4:$I$85,[1]Cmg!$M$4:$M$85,"----",0,1)</f>
        <v>----</v>
      </c>
      <c r="AA173" s="19" t="str">
        <f>_xlfn.XLOOKUP(D173,[1]Cmg!$A$4:$A$89,[1]Cmg!$B$4:$B$89,"----",0,1)</f>
        <v>----</v>
      </c>
      <c r="AB173" s="19" t="str">
        <f>_xlfn.XLOOKUP(D173,[1]Cmg!$E$4:$E$89,[1]Cmg!$F$4:$F$89,"----",0,1)</f>
        <v>----</v>
      </c>
      <c r="AC173" s="19" t="str">
        <f>_xlfn.XLOOKUP(D173,[1]Cmg!$O$4:$O$89,[1]Cmg!$P$4:$P$89,"----",0,1)</f>
        <v>----</v>
      </c>
      <c r="AD173" s="24" t="str">
        <f>_xlfn.XLOOKUP(D173,[1]Cmg!$S$4:$S$89,[1]Cmg!$U$4:$U$89,"----",0,1)</f>
        <v>----</v>
      </c>
      <c r="AG173" s="25">
        <f>IFERROR(SUMIFS('[1]BD Unidades'!$AH:$AH,'[1]BD Unidades'!$A:$A,'BD Centrales 2023'!$A173),"-")</f>
        <v>1.4</v>
      </c>
      <c r="AH173" s="25">
        <f>SUMIFS('[1]BD Unidades'!$AJ$3:$AJ$1424,'[1]BD Unidades'!$A$3:$A$1424,$A173)</f>
        <v>3814.2567901234579</v>
      </c>
      <c r="AI173" s="25">
        <f>SUMIFS('[1]BD Unidades'!$AL$3:$AL$1424,'[1]BD Unidades'!$A$3:$A$1424,$A173)</f>
        <v>61.496296296296286</v>
      </c>
      <c r="AJ173" s="26">
        <f t="shared" si="9"/>
        <v>1.5866928291116654E-2</v>
      </c>
      <c r="AK173" s="27">
        <f>IFERROR(SUMIFS('[1]BD Unidades'!$AO$3:$AO$1424,'[1]BD Unidades'!$A$3:$A$1424,$A173),"-")</f>
        <v>0</v>
      </c>
      <c r="AL173" s="27">
        <f>IFERROR(SUMIFS('[1]BD Unidades'!$AQ$3:$AQ$1424,'[1]BD Unidades'!$A$3:$A$1424,$A173),"-")</f>
        <v>0</v>
      </c>
      <c r="AM173" s="27">
        <f>IFERROR(SUMIFS('[1]BD Unidades'!$AS$3:$AS$1424,'[1]BD Unidades'!$A$3:$A$1424,$A173),"-")</f>
        <v>0</v>
      </c>
      <c r="AN173" s="27">
        <f>IFERROR(SUMIFS('[1]BD Unidades'!$AU$3:$AU$1424,'[1]BD Unidades'!$A$3:$A$1424,$A173),"-")</f>
        <v>0</v>
      </c>
      <c r="AO173" s="27"/>
      <c r="AP173" s="27"/>
      <c r="AQ173" s="25">
        <f>IFERROR(SUMIFS('[1]BD Unidades'!$AZ$3:$AZ$1424,'[1]BD Unidades'!$A$3:$A$1424,$A173),"-")</f>
        <v>0</v>
      </c>
      <c r="AR173" s="25">
        <f>IFERROR(SUMIFS('[1]BD Unidades'!$BA$3:$BA$1424,'[1]BD Unidades'!$A$3:$A$1424,$A173),"-")</f>
        <v>1.3980679183018201</v>
      </c>
      <c r="AS173" s="28">
        <f>SUMIFS('[1]BD Unidades'!$BC$3:$BC$1424,'[1]BD Unidades'!$A$3:$A$1424,$A173)</f>
        <v>0</v>
      </c>
      <c r="AT173" s="28">
        <f>SUMIFS('[1]BD Unidades'!$BE$3:$BE$1424,'[1]BD Unidades'!$A$3:$A$1424,$A173)</f>
        <v>0</v>
      </c>
      <c r="AU173" s="29">
        <f t="shared" si="10"/>
        <v>0</v>
      </c>
      <c r="AV173" s="30">
        <f t="shared" si="11"/>
        <v>7.4099999999999999E-2</v>
      </c>
      <c r="AW173" s="25">
        <f>IFERROR(SUMIFS('[1]BD Unidades'!$BI$3:$BI$1424,'[1]BD Unidades'!$A$3:$A$1424,$A173),"-")</f>
        <v>1.3000392497900288</v>
      </c>
      <c r="AX173" s="25">
        <f>IFERROR(SUMIFS('[1]BD Unidades'!$BJ$3:$BJ$1424,'[1]BD Unidades'!$A$3:$A$1424,$A173),"-")</f>
        <v>0.78126221427164844</v>
      </c>
    </row>
    <row r="174" spans="1:50" ht="14.4" x14ac:dyDescent="0.3">
      <c r="A174" s="7">
        <v>302</v>
      </c>
      <c r="B174" s="7" t="s">
        <v>5077</v>
      </c>
      <c r="D174" s="8" t="s">
        <v>5078</v>
      </c>
      <c r="E174" s="19" t="s">
        <v>5072</v>
      </c>
      <c r="F174" s="19" t="s">
        <v>5079</v>
      </c>
      <c r="G174" s="19" t="s">
        <v>5080</v>
      </c>
      <c r="H174" s="19">
        <v>1</v>
      </c>
      <c r="I174" s="19">
        <v>2024</v>
      </c>
      <c r="J174" s="19" t="s">
        <v>66</v>
      </c>
      <c r="K174" s="19" t="s">
        <v>177</v>
      </c>
      <c r="L174" s="19" t="s">
        <v>213</v>
      </c>
      <c r="M174" s="19" t="s">
        <v>82</v>
      </c>
      <c r="N174" s="19" t="s">
        <v>197</v>
      </c>
      <c r="O174" s="19" t="s">
        <v>198</v>
      </c>
      <c r="P174" s="19" t="s">
        <v>51</v>
      </c>
      <c r="Q174" s="9" t="s">
        <v>5082</v>
      </c>
      <c r="R174" s="20">
        <v>0.64200000000000002</v>
      </c>
      <c r="S174" s="20">
        <v>0.32050000000000001</v>
      </c>
      <c r="T174" s="20">
        <v>0.63990000000000002</v>
      </c>
      <c r="U174" s="20" t="s">
        <v>397</v>
      </c>
      <c r="V174" s="21">
        <f>_xlfn.XLOOKUP(D174,'[1]Gen. Real'!$A:$A,'[1]Gen. Real'!$C:$C,"-",0)</f>
        <v>0</v>
      </c>
      <c r="W174" s="22"/>
      <c r="X174" s="22" t="str">
        <f>_xlfn.XLOOKUP(D174,[1]Vertimiento!$A:$A,[1]Vertimiento!$E:$E,"-",0)</f>
        <v>-</v>
      </c>
      <c r="Y174" s="23" t="str">
        <f t="shared" si="8"/>
        <v>-</v>
      </c>
      <c r="Z174" s="19" t="str">
        <f>_xlfn.XLOOKUP(D174,[1]Cmg!$I$4:$I$85,[1]Cmg!$M$4:$M$85,"----",0,1)</f>
        <v>----</v>
      </c>
      <c r="AA174" s="19" t="str">
        <f>_xlfn.XLOOKUP(D174,[1]Cmg!$A$4:$A$89,[1]Cmg!$B$4:$B$89,"----",0,1)</f>
        <v>----</v>
      </c>
      <c r="AB174" s="19" t="str">
        <f>_xlfn.XLOOKUP(D174,[1]Cmg!$E$4:$E$89,[1]Cmg!$F$4:$F$89,"----",0,1)</f>
        <v>----</v>
      </c>
      <c r="AC174" s="19" t="str">
        <f>_xlfn.XLOOKUP(D174,[1]Cmg!$O$4:$O$89,[1]Cmg!$P$4:$P$89,"----",0,1)</f>
        <v>----</v>
      </c>
      <c r="AD174" s="24" t="str">
        <f>_xlfn.XLOOKUP(D174,[1]Cmg!$S$4:$S$89,[1]Cmg!$U$4:$U$89,"----",0,1)</f>
        <v>----</v>
      </c>
      <c r="AG174" s="25">
        <f>IFERROR(SUMIFS('[1]BD Unidades'!$AH:$AH,'[1]BD Unidades'!$A:$A,'BD Centrales 2023'!$A174),"-")</f>
        <v>0.64200000000000002</v>
      </c>
      <c r="AH174" s="25">
        <f>SUMIFS('[1]BD Unidades'!$AJ$3:$AJ$1424,'[1]BD Unidades'!$A$3:$A$1424,$A174)</f>
        <v>8760</v>
      </c>
      <c r="AI174" s="25">
        <f>SUMIFS('[1]BD Unidades'!$AL$3:$AL$1424,'[1]BD Unidades'!$A$3:$A$1424,$A174)</f>
        <v>0</v>
      </c>
      <c r="AJ174" s="26">
        <f t="shared" si="9"/>
        <v>0</v>
      </c>
      <c r="AK174" s="27">
        <f>IFERROR(SUMIFS('[1]BD Unidades'!$AO$3:$AO$1424,'[1]BD Unidades'!$A$3:$A$1424,$A174),"-")</f>
        <v>0</v>
      </c>
      <c r="AL174" s="27">
        <f>IFERROR(SUMIFS('[1]BD Unidades'!$AQ$3:$AQ$1424,'[1]BD Unidades'!$A$3:$A$1424,$A174),"-")</f>
        <v>0</v>
      </c>
      <c r="AM174" s="27">
        <f>IFERROR(SUMIFS('[1]BD Unidades'!$AS$3:$AS$1424,'[1]BD Unidades'!$A$3:$A$1424,$A174),"-")</f>
        <v>0</v>
      </c>
      <c r="AN174" s="27">
        <f>IFERROR(SUMIFS('[1]BD Unidades'!$AU$3:$AU$1424,'[1]BD Unidades'!$A$3:$A$1424,$A174),"-")</f>
        <v>0</v>
      </c>
      <c r="AO174" s="27"/>
      <c r="AP174" s="27"/>
      <c r="AQ174" s="25">
        <f>IFERROR(SUMIFS('[1]BD Unidades'!$AZ$3:$AZ$1424,'[1]BD Unidades'!$A$3:$A$1424,$A174),"-")</f>
        <v>0</v>
      </c>
      <c r="AR174" s="25">
        <f>IFERROR(SUMIFS('[1]BD Unidades'!$BA$3:$BA$1424,'[1]BD Unidades'!$A$3:$A$1424,$A174),"-")</f>
        <v>0.64200000000000002</v>
      </c>
      <c r="AS174" s="28">
        <f>SUMIFS('[1]BD Unidades'!$BC$3:$BC$1424,'[1]BD Unidades'!$A$3:$A$1424,$A174)</f>
        <v>0</v>
      </c>
      <c r="AT174" s="28">
        <f>SUMIFS('[1]BD Unidades'!$BE$3:$BE$1424,'[1]BD Unidades'!$A$3:$A$1424,$A174)</f>
        <v>0</v>
      </c>
      <c r="AU174" s="29">
        <f t="shared" si="10"/>
        <v>0</v>
      </c>
      <c r="AV174" s="30">
        <f t="shared" si="11"/>
        <v>3.2049999999999999E-3</v>
      </c>
      <c r="AW174" s="25">
        <f>IFERROR(SUMIFS('[1]BD Unidades'!$BI$3:$BI$1424,'[1]BD Unidades'!$A$3:$A$1424,$A174),"-")</f>
        <v>0.18693928697973566</v>
      </c>
      <c r="AX174" s="25">
        <f>IFERROR(SUMIFS('[1]BD Unidades'!$BJ$3:$BJ$1424,'[1]BD Unidades'!$A$3:$A$1424,$A174),"-")</f>
        <v>0.11234168607120128</v>
      </c>
    </row>
    <row r="175" spans="1:50" ht="14.4" x14ac:dyDescent="0.3">
      <c r="A175" s="7">
        <v>303</v>
      </c>
      <c r="B175" s="7" t="s">
        <v>4593</v>
      </c>
      <c r="D175" s="8" t="s">
        <v>4594</v>
      </c>
      <c r="E175" s="19" t="s">
        <v>4595</v>
      </c>
      <c r="F175" s="19" t="s">
        <v>4595</v>
      </c>
      <c r="G175" s="19" t="s">
        <v>4596</v>
      </c>
      <c r="H175" s="19">
        <v>1</v>
      </c>
      <c r="I175" s="19">
        <v>2024</v>
      </c>
      <c r="J175" s="19" t="s">
        <v>66</v>
      </c>
      <c r="K175" s="19" t="s">
        <v>177</v>
      </c>
      <c r="L175" s="19" t="s">
        <v>213</v>
      </c>
      <c r="M175" s="19" t="s">
        <v>68</v>
      </c>
      <c r="N175" s="19" t="s">
        <v>68</v>
      </c>
      <c r="O175" s="19" t="s">
        <v>1734</v>
      </c>
      <c r="P175" s="19" t="s">
        <v>51</v>
      </c>
      <c r="Q175" s="9" t="s">
        <v>4597</v>
      </c>
      <c r="R175" s="20">
        <v>2.2000000000000002</v>
      </c>
      <c r="S175" s="20">
        <v>0.86499999999999999</v>
      </c>
      <c r="T175" s="20">
        <v>2.181</v>
      </c>
      <c r="U175" s="20" t="s">
        <v>397</v>
      </c>
      <c r="V175" s="21">
        <f>_xlfn.XLOOKUP(D175,'[1]Gen. Real'!$A:$A,'[1]Gen. Real'!$C:$C,"-",0)</f>
        <v>6.2435</v>
      </c>
      <c r="W175" s="22"/>
      <c r="X175" s="22" t="str">
        <f>_xlfn.XLOOKUP(D175,[1]Vertimiento!$A:$A,[1]Vertimiento!$E:$E,"-",0)</f>
        <v>-</v>
      </c>
      <c r="Y175" s="23" t="str">
        <f t="shared" si="8"/>
        <v>-</v>
      </c>
      <c r="Z175" s="19" t="str">
        <f>_xlfn.XLOOKUP(D175,[1]Cmg!$I$4:$I$85,[1]Cmg!$M$4:$M$85,"----",0,1)</f>
        <v>----</v>
      </c>
      <c r="AA175" s="19" t="str">
        <f>_xlfn.XLOOKUP(D175,[1]Cmg!$A$4:$A$89,[1]Cmg!$B$4:$B$89,"----",0,1)</f>
        <v>----</v>
      </c>
      <c r="AB175" s="19" t="str">
        <f>_xlfn.XLOOKUP(D175,[1]Cmg!$E$4:$E$89,[1]Cmg!$F$4:$F$89,"----",0,1)</f>
        <v>----</v>
      </c>
      <c r="AC175" s="19" t="str">
        <f>_xlfn.XLOOKUP(D175,[1]Cmg!$O$4:$O$89,[1]Cmg!$P$4:$P$89,"----",0,1)</f>
        <v>----</v>
      </c>
      <c r="AD175" s="24" t="str">
        <f>_xlfn.XLOOKUP(D175,[1]Cmg!$S$4:$S$89,[1]Cmg!$U$4:$U$89,"----",0,1)</f>
        <v>----</v>
      </c>
      <c r="AG175" s="25">
        <f>IFERROR(SUMIFS('[1]BD Unidades'!$AH:$AH,'[1]BD Unidades'!$A:$A,'BD Centrales 2023'!$A175),"-")</f>
        <v>2.2000000000000002</v>
      </c>
      <c r="AH175" s="25">
        <f>SUMIFS('[1]BD Unidades'!$AJ$3:$AJ$1424,'[1]BD Unidades'!$A$3:$A$1424,$A175)</f>
        <v>7217.8</v>
      </c>
      <c r="AI175" s="25">
        <f>SUMIFS('[1]BD Unidades'!$AL$3:$AL$1424,'[1]BD Unidades'!$A$3:$A$1424,$A175)</f>
        <v>0</v>
      </c>
      <c r="AJ175" s="26">
        <f t="shared" si="9"/>
        <v>0</v>
      </c>
      <c r="AK175" s="27">
        <f>IFERROR(SUMIFS('[1]BD Unidades'!$AO$3:$AO$1424,'[1]BD Unidades'!$A$3:$A$1424,$A175),"-")</f>
        <v>0</v>
      </c>
      <c r="AL175" s="27">
        <f>IFERROR(SUMIFS('[1]BD Unidades'!$AQ$3:$AQ$1424,'[1]BD Unidades'!$A$3:$A$1424,$A175),"-")</f>
        <v>0</v>
      </c>
      <c r="AM175" s="27">
        <f>IFERROR(SUMIFS('[1]BD Unidades'!$AS$3:$AS$1424,'[1]BD Unidades'!$A$3:$A$1424,$A175),"-")</f>
        <v>0</v>
      </c>
      <c r="AN175" s="27">
        <f>IFERROR(SUMIFS('[1]BD Unidades'!$AU$3:$AU$1424,'[1]BD Unidades'!$A$3:$A$1424,$A175),"-")</f>
        <v>0</v>
      </c>
      <c r="AO175" s="27"/>
      <c r="AP175" s="27"/>
      <c r="AQ175" s="25">
        <f>IFERROR(SUMIFS('[1]BD Unidades'!$AZ$3:$AZ$1424,'[1]BD Unidades'!$A$3:$A$1424,$A175),"-")</f>
        <v>0.33932246575342456</v>
      </c>
      <c r="AR175" s="25">
        <f>IFERROR(SUMIFS('[1]BD Unidades'!$BA$3:$BA$1424,'[1]BD Unidades'!$A$3:$A$1424,$A175),"-")</f>
        <v>2.2000000000000002</v>
      </c>
      <c r="AS175" s="28">
        <f>SUMIFS('[1]BD Unidades'!$BC$3:$BC$1424,'[1]BD Unidades'!$A$3:$A$1424,$A175)</f>
        <v>4.0878224634067602E-2</v>
      </c>
      <c r="AT175" s="28">
        <f>SUMIFS('[1]BD Unidades'!$BE$3:$BE$1424,'[1]BD Unidades'!$A$3:$A$1424,$A175)</f>
        <v>1</v>
      </c>
      <c r="AU175" s="29">
        <f t="shared" si="10"/>
        <v>0.95912177536593235</v>
      </c>
      <c r="AV175" s="30">
        <f t="shared" si="11"/>
        <v>8.6499999999999997E-3</v>
      </c>
      <c r="AW175" s="25">
        <f>IFERROR(SUMIFS('[1]BD Unidades'!$BI$3:$BI$1424,'[1]BD Unidades'!$A$3:$A$1424,$A175),"-")</f>
        <v>0.32263640973101648</v>
      </c>
      <c r="AX175" s="25">
        <f>IFERROR(SUMIFS('[1]BD Unidades'!$BJ$3:$BJ$1424,'[1]BD Unidades'!$A$3:$A$1424,$A175),"-")</f>
        <v>0.20754476896153412</v>
      </c>
    </row>
    <row r="176" spans="1:50" ht="14.4" x14ac:dyDescent="0.3">
      <c r="A176" s="7">
        <v>304</v>
      </c>
      <c r="B176" s="7" t="s">
        <v>4559</v>
      </c>
      <c r="D176" s="8" t="s">
        <v>4560</v>
      </c>
      <c r="E176" s="19" t="s">
        <v>4561</v>
      </c>
      <c r="F176" s="19" t="s">
        <v>4561</v>
      </c>
      <c r="G176" s="19" t="s">
        <v>4562</v>
      </c>
      <c r="H176" s="19">
        <v>1</v>
      </c>
      <c r="I176" s="19">
        <v>2024</v>
      </c>
      <c r="J176" s="19" t="s">
        <v>66</v>
      </c>
      <c r="K176" s="19" t="s">
        <v>177</v>
      </c>
      <c r="L176" s="19" t="s">
        <v>213</v>
      </c>
      <c r="M176" s="19" t="s">
        <v>82</v>
      </c>
      <c r="N176" s="19" t="s">
        <v>197</v>
      </c>
      <c r="O176" s="19" t="s">
        <v>204</v>
      </c>
      <c r="P176" s="19" t="s">
        <v>51</v>
      </c>
      <c r="Q176" s="9" t="s">
        <v>4564</v>
      </c>
      <c r="R176" s="20">
        <v>0.30499999999999999</v>
      </c>
      <c r="S176" s="20">
        <v>6.56</v>
      </c>
      <c r="T176" s="20">
        <v>0.28499999999999998</v>
      </c>
      <c r="U176" s="20" t="s">
        <v>397</v>
      </c>
      <c r="V176" s="21">
        <f>_xlfn.XLOOKUP(D176,'[1]Gen. Real'!$A:$A,'[1]Gen. Real'!$C:$C,"-",0)</f>
        <v>0.95465999999999962</v>
      </c>
      <c r="W176" s="22"/>
      <c r="X176" s="22" t="str">
        <f>_xlfn.XLOOKUP(D176,[1]Vertimiento!$A:$A,[1]Vertimiento!$E:$E,"-",0)</f>
        <v>-</v>
      </c>
      <c r="Y176" s="23" t="str">
        <f t="shared" si="8"/>
        <v>-</v>
      </c>
      <c r="Z176" s="19" t="str">
        <f>_xlfn.XLOOKUP(D176,[1]Cmg!$I$4:$I$85,[1]Cmg!$M$4:$M$85,"----",0,1)</f>
        <v>----</v>
      </c>
      <c r="AA176" s="19" t="str">
        <f>_xlfn.XLOOKUP(D176,[1]Cmg!$A$4:$A$89,[1]Cmg!$B$4:$B$89,"----",0,1)</f>
        <v>----</v>
      </c>
      <c r="AB176" s="19" t="str">
        <f>_xlfn.XLOOKUP(D176,[1]Cmg!$E$4:$E$89,[1]Cmg!$F$4:$F$89,"----",0,1)</f>
        <v>----</v>
      </c>
      <c r="AC176" s="19" t="str">
        <f>_xlfn.XLOOKUP(D176,[1]Cmg!$O$4:$O$89,[1]Cmg!$P$4:$P$89,"----",0,1)</f>
        <v>----</v>
      </c>
      <c r="AD176" s="24" t="str">
        <f>_xlfn.XLOOKUP(D176,[1]Cmg!$S$4:$S$89,[1]Cmg!$U$4:$U$89,"----",0,1)</f>
        <v>----</v>
      </c>
      <c r="AG176" s="25">
        <f>IFERROR(SUMIFS('[1]BD Unidades'!$AH:$AH,'[1]BD Unidades'!$A:$A,'BD Centrales 2023'!$A176),"-")</f>
        <v>0.27459318527999999</v>
      </c>
      <c r="AH176" s="25">
        <f>SUMIFS('[1]BD Unidades'!$AJ$3:$AJ$1424,'[1]BD Unidades'!$A$3:$A$1424,$A176)</f>
        <v>8169.4</v>
      </c>
      <c r="AI176" s="25">
        <f>SUMIFS('[1]BD Unidades'!$AL$3:$AL$1424,'[1]BD Unidades'!$A$3:$A$1424,$A176)</f>
        <v>0</v>
      </c>
      <c r="AJ176" s="26">
        <f t="shared" si="9"/>
        <v>0</v>
      </c>
      <c r="AK176" s="27">
        <f>IFERROR(SUMIFS('[1]BD Unidades'!$AO$3:$AO$1424,'[1]BD Unidades'!$A$3:$A$1424,$A176),"-")</f>
        <v>0</v>
      </c>
      <c r="AL176" s="27">
        <f>IFERROR(SUMIFS('[1]BD Unidades'!$AQ$3:$AQ$1424,'[1]BD Unidades'!$A$3:$A$1424,$A176),"-")</f>
        <v>0</v>
      </c>
      <c r="AM176" s="27">
        <f>IFERROR(SUMIFS('[1]BD Unidades'!$AS$3:$AS$1424,'[1]BD Unidades'!$A$3:$A$1424,$A176),"-")</f>
        <v>0</v>
      </c>
      <c r="AN176" s="27">
        <f>IFERROR(SUMIFS('[1]BD Unidades'!$AU$3:$AU$1424,'[1]BD Unidades'!$A$3:$A$1424,$A176),"-")</f>
        <v>0</v>
      </c>
      <c r="AO176" s="27"/>
      <c r="AP176" s="27"/>
      <c r="AQ176" s="25">
        <f>IFERROR(SUMIFS('[1]BD Unidades'!$AZ$3:$AZ$1424,'[1]BD Unidades'!$A$3:$A$1424,$A176),"-")</f>
        <v>0</v>
      </c>
      <c r="AR176" s="25">
        <f>IFERROR(SUMIFS('[1]BD Unidades'!$BA$3:$BA$1424,'[1]BD Unidades'!$A$3:$A$1424,$A176),"-")</f>
        <v>0.30499999999999999</v>
      </c>
      <c r="AS176" s="28">
        <f>SUMIFS('[1]BD Unidades'!$BC$3:$BC$1424,'[1]BD Unidades'!$A$3:$A$1424,$A176)</f>
        <v>0</v>
      </c>
      <c r="AT176" s="28">
        <f>SUMIFS('[1]BD Unidades'!$BE$3:$BE$1424,'[1]BD Unidades'!$A$3:$A$1424,$A176)</f>
        <v>0</v>
      </c>
      <c r="AU176" s="29">
        <f t="shared" si="10"/>
        <v>0</v>
      </c>
      <c r="AV176" s="30">
        <f t="shared" si="11"/>
        <v>6.5599999999999992E-2</v>
      </c>
      <c r="AW176" s="25">
        <f>IFERROR(SUMIFS('[1]BD Unidades'!$BI$3:$BI$1424,'[1]BD Unidades'!$A$3:$A$1424,$A176),"-")</f>
        <v>0.19491548665009209</v>
      </c>
      <c r="AX176" s="25">
        <f>IFERROR(SUMIFS('[1]BD Unidades'!$BJ$3:$BJ$1424,'[1]BD Unidades'!$A$3:$A$1424,$A176),"-")</f>
        <v>0.1171350055167041</v>
      </c>
    </row>
    <row r="177" spans="1:50" ht="14.4" x14ac:dyDescent="0.3">
      <c r="A177" s="7">
        <v>310</v>
      </c>
      <c r="B177" s="7" t="s">
        <v>4773</v>
      </c>
      <c r="D177" s="8" t="s">
        <v>4774</v>
      </c>
      <c r="E177" s="19" t="s">
        <v>4775</v>
      </c>
      <c r="F177" s="19" t="s">
        <v>4775</v>
      </c>
      <c r="G177" s="19" t="s">
        <v>4645</v>
      </c>
      <c r="H177" s="19">
        <v>2</v>
      </c>
      <c r="I177" s="19">
        <v>2024</v>
      </c>
      <c r="J177" s="19" t="s">
        <v>66</v>
      </c>
      <c r="K177" s="19" t="s">
        <v>177</v>
      </c>
      <c r="L177" s="19" t="s">
        <v>213</v>
      </c>
      <c r="M177" s="19" t="s">
        <v>229</v>
      </c>
      <c r="N177" s="19" t="s">
        <v>230</v>
      </c>
      <c r="O177" s="19" t="s">
        <v>231</v>
      </c>
      <c r="P177" s="19" t="s">
        <v>51</v>
      </c>
      <c r="Q177" s="9" t="s">
        <v>4776</v>
      </c>
      <c r="R177" s="20">
        <v>6.04</v>
      </c>
      <c r="S177" s="20">
        <v>0</v>
      </c>
      <c r="T177" s="20">
        <v>6.04</v>
      </c>
      <c r="U177" s="20" t="s">
        <v>397</v>
      </c>
      <c r="V177" s="21">
        <f>_xlfn.XLOOKUP(D177,'[1]Gen. Real'!$A:$A,'[1]Gen. Real'!$C:$C,"-",0)</f>
        <v>24.806379999999976</v>
      </c>
      <c r="W177" s="22"/>
      <c r="X177" s="22" t="str">
        <f>_xlfn.XLOOKUP(D177,[1]Vertimiento!$A:$A,[1]Vertimiento!$E:$E,"-",0)</f>
        <v>-</v>
      </c>
      <c r="Y177" s="23" t="str">
        <f t="shared" si="8"/>
        <v>-</v>
      </c>
      <c r="Z177" s="19" t="str">
        <f>_xlfn.XLOOKUP(D177,[1]Cmg!$I$4:$I$85,[1]Cmg!$M$4:$M$85,"----",0,1)</f>
        <v>----</v>
      </c>
      <c r="AA177" s="19" t="str">
        <f>_xlfn.XLOOKUP(D177,[1]Cmg!$A$4:$A$89,[1]Cmg!$B$4:$B$89,"----",0,1)</f>
        <v>----</v>
      </c>
      <c r="AB177" s="19" t="str">
        <f>_xlfn.XLOOKUP(D177,[1]Cmg!$E$4:$E$89,[1]Cmg!$F$4:$F$89,"----",0,1)</f>
        <v>----</v>
      </c>
      <c r="AC177" s="19" t="str">
        <f>_xlfn.XLOOKUP(D177,[1]Cmg!$O$4:$O$89,[1]Cmg!$P$4:$P$89,"----",0,1)</f>
        <v>----</v>
      </c>
      <c r="AD177" s="24" t="str">
        <f>_xlfn.XLOOKUP(D177,[1]Cmg!$S$4:$S$89,[1]Cmg!$U$4:$U$89,"----",0,1)</f>
        <v>----</v>
      </c>
      <c r="AG177" s="25">
        <f>IFERROR(SUMIFS('[1]BD Unidades'!$AH:$AH,'[1]BD Unidades'!$A:$A,'BD Centrales 2023'!$A177),"-")</f>
        <v>6.04</v>
      </c>
      <c r="AH177" s="25">
        <f>SUMIFS('[1]BD Unidades'!$AJ$3:$AJ$1424,'[1]BD Unidades'!$A$3:$A$1424,$A177)</f>
        <v>8233.7833333333292</v>
      </c>
      <c r="AI177" s="25">
        <f>SUMIFS('[1]BD Unidades'!$AL$3:$AL$1424,'[1]BD Unidades'!$A$3:$A$1424,$A177)</f>
        <v>0</v>
      </c>
      <c r="AJ177" s="26">
        <f t="shared" si="9"/>
        <v>0</v>
      </c>
      <c r="AK177" s="27">
        <f>IFERROR(SUMIFS('[1]BD Unidades'!$AO$3:$AO$1424,'[1]BD Unidades'!$A$3:$A$1424,$A177),"-")</f>
        <v>0</v>
      </c>
      <c r="AL177" s="27">
        <f>IFERROR(SUMIFS('[1]BD Unidades'!$AQ$3:$AQ$1424,'[1]BD Unidades'!$A$3:$A$1424,$A177),"-")</f>
        <v>0</v>
      </c>
      <c r="AM177" s="27">
        <f>IFERROR(SUMIFS('[1]BD Unidades'!$AS$3:$AS$1424,'[1]BD Unidades'!$A$3:$A$1424,$A177),"-")</f>
        <v>0</v>
      </c>
      <c r="AN177" s="27">
        <f>IFERROR(SUMIFS('[1]BD Unidades'!$AU$3:$AU$1424,'[1]BD Unidades'!$A$3:$A$1424,$A177),"-")</f>
        <v>0</v>
      </c>
      <c r="AO177" s="27"/>
      <c r="AP177" s="27"/>
      <c r="AQ177" s="25">
        <f>IFERROR(SUMIFS('[1]BD Unidades'!$AZ$3:$AZ$1424,'[1]BD Unidades'!$A$3:$A$1424,$A177),"-")</f>
        <v>2.2566428082191776</v>
      </c>
      <c r="AR177" s="25">
        <f>IFERROR(SUMIFS('[1]BD Unidades'!$BA$3:$BA$1424,'[1]BD Unidades'!$A$3:$A$1424,$A177),"-")</f>
        <v>6.04</v>
      </c>
      <c r="AS177" s="28">
        <f>SUMIFS('[1]BD Unidades'!$BC$3:$BC$1424,'[1]BD Unidades'!$A$3:$A$1424,$A177)</f>
        <v>1.9421211367452299E-3</v>
      </c>
      <c r="AT177" s="28">
        <f>SUMIFS('[1]BD Unidades'!$BE$3:$BE$1424,'[1]BD Unidades'!$A$3:$A$1424,$A177)</f>
        <v>0.99932838660578405</v>
      </c>
      <c r="AU177" s="29">
        <f t="shared" si="10"/>
        <v>0.99738756982360743</v>
      </c>
      <c r="AV177" s="30">
        <f t="shared" si="11"/>
        <v>0</v>
      </c>
      <c r="AW177" s="25">
        <f>IFERROR(SUMIFS('[1]BD Unidades'!$BI$3:$BI$1424,'[1]BD Unidades'!$A$3:$A$1424,$A177),"-")</f>
        <v>2.2507474864496433</v>
      </c>
      <c r="AX177" s="25">
        <f>IFERROR(SUMIFS('[1]BD Unidades'!$BJ$3:$BJ$1424,'[1]BD Unidades'!$A$3:$A$1424,$A177),"-")</f>
        <v>1.4478553969014039</v>
      </c>
    </row>
    <row r="178" spans="1:50" ht="14.4" x14ac:dyDescent="0.3">
      <c r="A178" s="7">
        <v>311</v>
      </c>
      <c r="B178" s="7" t="s">
        <v>4699</v>
      </c>
      <c r="D178" s="8" t="s">
        <v>4700</v>
      </c>
      <c r="E178" s="19" t="s">
        <v>4701</v>
      </c>
      <c r="F178" s="19" t="s">
        <v>4701</v>
      </c>
      <c r="G178" s="19" t="s">
        <v>4702</v>
      </c>
      <c r="H178" s="19">
        <v>3</v>
      </c>
      <c r="I178" s="19">
        <v>2024</v>
      </c>
      <c r="J178" s="19" t="s">
        <v>66</v>
      </c>
      <c r="K178" s="19" t="s">
        <v>177</v>
      </c>
      <c r="L178" s="19" t="s">
        <v>213</v>
      </c>
      <c r="M178" s="19" t="s">
        <v>82</v>
      </c>
      <c r="N178" s="19" t="s">
        <v>83</v>
      </c>
      <c r="O178" s="19" t="s">
        <v>4703</v>
      </c>
      <c r="P178" s="19" t="s">
        <v>51</v>
      </c>
      <c r="Q178" s="9" t="s">
        <v>4704</v>
      </c>
      <c r="R178" s="20">
        <v>1.2</v>
      </c>
      <c r="S178" s="20">
        <v>0</v>
      </c>
      <c r="T178" s="20">
        <v>1.2</v>
      </c>
      <c r="U178" s="20" t="s">
        <v>397</v>
      </c>
      <c r="V178" s="21">
        <f>_xlfn.XLOOKUP(D178,'[1]Gen. Real'!$A:$A,'[1]Gen. Real'!$C:$C,"-",0)</f>
        <v>7.6028499999999992</v>
      </c>
      <c r="W178" s="22"/>
      <c r="X178" s="22" t="str">
        <f>_xlfn.XLOOKUP(D178,[1]Vertimiento!$A:$A,[1]Vertimiento!$E:$E,"-",0)</f>
        <v>-</v>
      </c>
      <c r="Y178" s="23" t="str">
        <f t="shared" si="8"/>
        <v>-</v>
      </c>
      <c r="Z178" s="19" t="str">
        <f>_xlfn.XLOOKUP(D178,[1]Cmg!$I$4:$I$85,[1]Cmg!$M$4:$M$85,"----",0,1)</f>
        <v>----</v>
      </c>
      <c r="AA178" s="19" t="str">
        <f>_xlfn.XLOOKUP(D178,[1]Cmg!$A$4:$A$89,[1]Cmg!$B$4:$B$89,"----",0,1)</f>
        <v>----</v>
      </c>
      <c r="AB178" s="19" t="str">
        <f>_xlfn.XLOOKUP(D178,[1]Cmg!$E$4:$E$89,[1]Cmg!$F$4:$F$89,"----",0,1)</f>
        <v>----</v>
      </c>
      <c r="AC178" s="19" t="str">
        <f>_xlfn.XLOOKUP(D178,[1]Cmg!$O$4:$O$89,[1]Cmg!$P$4:$P$89,"----",0,1)</f>
        <v>----</v>
      </c>
      <c r="AD178" s="24" t="str">
        <f>_xlfn.XLOOKUP(D178,[1]Cmg!$S$4:$S$89,[1]Cmg!$U$4:$U$89,"----",0,1)</f>
        <v>----</v>
      </c>
      <c r="AG178" s="25">
        <f>IFERROR(SUMIFS('[1]BD Unidades'!$AH:$AH,'[1]BD Unidades'!$A:$A,'BD Centrales 2023'!$A178),"-")</f>
        <v>1.2</v>
      </c>
      <c r="AH178" s="25">
        <f>SUMIFS('[1]BD Unidades'!$AJ$3:$AJ$1424,'[1]BD Unidades'!$A$3:$A$1424,$A178)</f>
        <v>7539.966666666669</v>
      </c>
      <c r="AI178" s="25">
        <f>SUMIFS('[1]BD Unidades'!$AL$3:$AL$1424,'[1]BD Unidades'!$A$3:$A$1424,$A178)</f>
        <v>0</v>
      </c>
      <c r="AJ178" s="26">
        <f t="shared" si="9"/>
        <v>0</v>
      </c>
      <c r="AK178" s="27">
        <f>IFERROR(SUMIFS('[1]BD Unidades'!$AO$3:$AO$1424,'[1]BD Unidades'!$A$3:$A$1424,$A178),"-")</f>
        <v>0</v>
      </c>
      <c r="AL178" s="27">
        <f>IFERROR(SUMIFS('[1]BD Unidades'!$AQ$3:$AQ$1424,'[1]BD Unidades'!$A$3:$A$1424,$A178),"-")</f>
        <v>0</v>
      </c>
      <c r="AM178" s="27">
        <f>IFERROR(SUMIFS('[1]BD Unidades'!$AS$3:$AS$1424,'[1]BD Unidades'!$A$3:$A$1424,$A178),"-")</f>
        <v>0</v>
      </c>
      <c r="AN178" s="27">
        <f>IFERROR(SUMIFS('[1]BD Unidades'!$AU$3:$AU$1424,'[1]BD Unidades'!$A$3:$A$1424,$A178),"-")</f>
        <v>0</v>
      </c>
      <c r="AO178" s="27"/>
      <c r="AP178" s="27"/>
      <c r="AQ178" s="25">
        <f>IFERROR(SUMIFS('[1]BD Unidades'!$AZ$3:$AZ$1424,'[1]BD Unidades'!$A$3:$A$1424,$A178),"-")</f>
        <v>0</v>
      </c>
      <c r="AR178" s="25">
        <f>IFERROR(SUMIFS('[1]BD Unidades'!$BA$3:$BA$1424,'[1]BD Unidades'!$A$3:$A$1424,$A178),"-")</f>
        <v>1.2</v>
      </c>
      <c r="AS178" s="28">
        <f>SUMIFS('[1]BD Unidades'!$BC$3:$BC$1424,'[1]BD Unidades'!$A$3:$A$1424,$A178)</f>
        <v>0</v>
      </c>
      <c r="AT178" s="28">
        <f>SUMIFS('[1]BD Unidades'!$BE$3:$BE$1424,'[1]BD Unidades'!$A$3:$A$1424,$A178)</f>
        <v>0</v>
      </c>
      <c r="AU178" s="29">
        <f t="shared" si="10"/>
        <v>0</v>
      </c>
      <c r="AV178" s="30">
        <f t="shared" si="11"/>
        <v>0</v>
      </c>
      <c r="AW178" s="25">
        <f>IFERROR(SUMIFS('[1]BD Unidades'!$BI$3:$BI$1424,'[1]BD Unidades'!$A$3:$A$1424,$A178),"-")</f>
        <v>1.0978147659285842</v>
      </c>
      <c r="AX178" s="25">
        <f>IFERROR(SUMIFS('[1]BD Unidades'!$BJ$3:$BJ$1424,'[1]BD Unidades'!$A$3:$A$1424,$A178),"-")</f>
        <v>0.6597348464886752</v>
      </c>
    </row>
    <row r="179" spans="1:50" ht="14.4" x14ac:dyDescent="0.3">
      <c r="A179" s="7">
        <v>312</v>
      </c>
      <c r="B179" s="7" t="s">
        <v>4587</v>
      </c>
      <c r="D179" s="8" t="s">
        <v>4588</v>
      </c>
      <c r="E179" s="19" t="s">
        <v>4589</v>
      </c>
      <c r="F179" s="19" t="s">
        <v>4589</v>
      </c>
      <c r="G179" s="19" t="s">
        <v>4590</v>
      </c>
      <c r="H179" s="19">
        <v>2</v>
      </c>
      <c r="I179" s="19">
        <v>2024</v>
      </c>
      <c r="J179" s="19" t="s">
        <v>66</v>
      </c>
      <c r="K179" s="19" t="s">
        <v>177</v>
      </c>
      <c r="L179" s="19" t="s">
        <v>213</v>
      </c>
      <c r="M179" s="19" t="s">
        <v>229</v>
      </c>
      <c r="N179" s="19" t="s">
        <v>230</v>
      </c>
      <c r="O179" s="19" t="s">
        <v>4591</v>
      </c>
      <c r="P179" s="19" t="s">
        <v>51</v>
      </c>
      <c r="Q179" s="9" t="s">
        <v>4592</v>
      </c>
      <c r="R179" s="20">
        <v>0.6</v>
      </c>
      <c r="S179" s="20">
        <v>1.67</v>
      </c>
      <c r="T179" s="20">
        <v>0.59</v>
      </c>
      <c r="U179" s="20" t="s">
        <v>397</v>
      </c>
      <c r="V179" s="21">
        <f>_xlfn.XLOOKUP(D179,'[1]Gen. Real'!$A:$A,'[1]Gen. Real'!$C:$C,"-",0)</f>
        <v>2.1770299999999994</v>
      </c>
      <c r="W179" s="22"/>
      <c r="X179" s="22" t="str">
        <f>_xlfn.XLOOKUP(D179,[1]Vertimiento!$A:$A,[1]Vertimiento!$E:$E,"-",0)</f>
        <v>-</v>
      </c>
      <c r="Y179" s="23" t="str">
        <f t="shared" si="8"/>
        <v>-</v>
      </c>
      <c r="Z179" s="19" t="str">
        <f>_xlfn.XLOOKUP(D179,[1]Cmg!$I$4:$I$85,[1]Cmg!$M$4:$M$85,"----",0,1)</f>
        <v>----</v>
      </c>
      <c r="AA179" s="19" t="str">
        <f>_xlfn.XLOOKUP(D179,[1]Cmg!$A$4:$A$89,[1]Cmg!$B$4:$B$89,"----",0,1)</f>
        <v>----</v>
      </c>
      <c r="AB179" s="19" t="str">
        <f>_xlfn.XLOOKUP(D179,[1]Cmg!$E$4:$E$89,[1]Cmg!$F$4:$F$89,"----",0,1)</f>
        <v>----</v>
      </c>
      <c r="AC179" s="19" t="str">
        <f>_xlfn.XLOOKUP(D179,[1]Cmg!$O$4:$O$89,[1]Cmg!$P$4:$P$89,"----",0,1)</f>
        <v>----</v>
      </c>
      <c r="AD179" s="24" t="str">
        <f>_xlfn.XLOOKUP(D179,[1]Cmg!$S$4:$S$89,[1]Cmg!$U$4:$U$89,"----",0,1)</f>
        <v>----</v>
      </c>
      <c r="AG179" s="25">
        <f>IFERROR(SUMIFS('[1]BD Unidades'!$AH:$AH,'[1]BD Unidades'!$A:$A,'BD Centrales 2023'!$A179),"-")</f>
        <v>0.5916185730400001</v>
      </c>
      <c r="AH179" s="25">
        <f>SUMIFS('[1]BD Unidades'!$AJ$3:$AJ$1424,'[1]BD Unidades'!$A$3:$A$1424,$A179)</f>
        <v>8457.0333333333292</v>
      </c>
      <c r="AI179" s="25">
        <f>SUMIFS('[1]BD Unidades'!$AL$3:$AL$1424,'[1]BD Unidades'!$A$3:$A$1424,$A179)</f>
        <v>302.96666666666698</v>
      </c>
      <c r="AJ179" s="26">
        <f t="shared" si="9"/>
        <v>3.4585235920852407E-2</v>
      </c>
      <c r="AK179" s="27">
        <f>IFERROR(SUMIFS('[1]BD Unidades'!$AO$3:$AO$1424,'[1]BD Unidades'!$A$3:$A$1424,$A179),"-")</f>
        <v>0</v>
      </c>
      <c r="AL179" s="27">
        <f>IFERROR(SUMIFS('[1]BD Unidades'!$AQ$3:$AQ$1424,'[1]BD Unidades'!$A$3:$A$1424,$A179),"-")</f>
        <v>0</v>
      </c>
      <c r="AM179" s="27">
        <f>IFERROR(SUMIFS('[1]BD Unidades'!$AS$3:$AS$1424,'[1]BD Unidades'!$A$3:$A$1424,$A179),"-")</f>
        <v>0</v>
      </c>
      <c r="AN179" s="27">
        <f>IFERROR(SUMIFS('[1]BD Unidades'!$AU$3:$AU$1424,'[1]BD Unidades'!$A$3:$A$1424,$A179),"-")</f>
        <v>0</v>
      </c>
      <c r="AO179" s="27"/>
      <c r="AP179" s="27"/>
      <c r="AQ179" s="25">
        <f>IFERROR(SUMIFS('[1]BD Unidades'!$AZ$3:$AZ$1424,'[1]BD Unidades'!$A$3:$A$1424,$A179),"-")</f>
        <v>0.28800085900210048</v>
      </c>
      <c r="AR179" s="25">
        <f>IFERROR(SUMIFS('[1]BD Unidades'!$BA$3:$BA$1424,'[1]BD Unidades'!$A$3:$A$1424,$A179),"-")</f>
        <v>0.58330979452054799</v>
      </c>
      <c r="AS179" s="28">
        <f>SUMIFS('[1]BD Unidades'!$BC$3:$BC$1424,'[1]BD Unidades'!$A$3:$A$1424,$A179)</f>
        <v>1E-4</v>
      </c>
      <c r="AT179" s="28">
        <f>SUMIFS('[1]BD Unidades'!$BE$3:$BE$1424,'[1]BD Unidades'!$A$3:$A$1424,$A179)</f>
        <v>1</v>
      </c>
      <c r="AU179" s="29">
        <f t="shared" si="10"/>
        <v>0.99990000000000001</v>
      </c>
      <c r="AV179" s="30">
        <f t="shared" si="11"/>
        <v>1.67E-2</v>
      </c>
      <c r="AW179" s="25">
        <f>IFERROR(SUMIFS('[1]BD Unidades'!$BI$3:$BI$1424,'[1]BD Unidades'!$A$3:$A$1424,$A179),"-")</f>
        <v>0.28797205891620065</v>
      </c>
      <c r="AX179" s="25">
        <f>IFERROR(SUMIFS('[1]BD Unidades'!$BJ$3:$BJ$1424,'[1]BD Unidades'!$A$3:$A$1424,$A179),"-")</f>
        <v>0.18524596924745182</v>
      </c>
    </row>
    <row r="180" spans="1:50" ht="14.4" x14ac:dyDescent="0.3">
      <c r="A180" s="7">
        <v>315</v>
      </c>
      <c r="B180" s="7" t="s">
        <v>4463</v>
      </c>
      <c r="D180" s="8" t="s">
        <v>4464</v>
      </c>
      <c r="E180" s="19" t="s">
        <v>4465</v>
      </c>
      <c r="F180" s="19" t="s">
        <v>4466</v>
      </c>
      <c r="G180" s="19" t="s">
        <v>4467</v>
      </c>
      <c r="H180" s="19">
        <v>1</v>
      </c>
      <c r="I180" s="19">
        <v>2024</v>
      </c>
      <c r="J180" s="19" t="s">
        <v>66</v>
      </c>
      <c r="K180" s="19" t="s">
        <v>177</v>
      </c>
      <c r="L180" s="19" t="s">
        <v>213</v>
      </c>
      <c r="M180" s="19" t="s">
        <v>331</v>
      </c>
      <c r="N180" s="19" t="s">
        <v>332</v>
      </c>
      <c r="O180" s="19" t="s">
        <v>333</v>
      </c>
      <c r="P180" s="19" t="s">
        <v>51</v>
      </c>
      <c r="Q180" s="9" t="s">
        <v>4469</v>
      </c>
      <c r="R180" s="20">
        <v>0.15</v>
      </c>
      <c r="S180" s="20">
        <v>0.57199999999999995</v>
      </c>
      <c r="T180" s="20">
        <v>0.14910000000000001</v>
      </c>
      <c r="U180" s="20" t="s">
        <v>397</v>
      </c>
      <c r="V180" s="21">
        <f>_xlfn.XLOOKUP(D180,'[1]Gen. Real'!$A:$A,'[1]Gen. Real'!$C:$C,"-",0)</f>
        <v>1.2860900000000006</v>
      </c>
      <c r="W180" s="22"/>
      <c r="X180" s="22" t="str">
        <f>_xlfn.XLOOKUP(D180,[1]Vertimiento!$A:$A,[1]Vertimiento!$E:$E,"-",0)</f>
        <v>-</v>
      </c>
      <c r="Y180" s="23" t="str">
        <f t="shared" si="8"/>
        <v>-</v>
      </c>
      <c r="Z180" s="19" t="str">
        <f>_xlfn.XLOOKUP(D180,[1]Cmg!$I$4:$I$85,[1]Cmg!$M$4:$M$85,"----",0,1)</f>
        <v>----</v>
      </c>
      <c r="AA180" s="19" t="str">
        <f>_xlfn.XLOOKUP(D180,[1]Cmg!$A$4:$A$89,[1]Cmg!$B$4:$B$89,"----",0,1)</f>
        <v>----</v>
      </c>
      <c r="AB180" s="19" t="str">
        <f>_xlfn.XLOOKUP(D180,[1]Cmg!$E$4:$E$89,[1]Cmg!$F$4:$F$89,"----",0,1)</f>
        <v>----</v>
      </c>
      <c r="AC180" s="19" t="str">
        <f>_xlfn.XLOOKUP(D180,[1]Cmg!$O$4:$O$89,[1]Cmg!$P$4:$P$89,"----",0,1)</f>
        <v>----</v>
      </c>
      <c r="AD180" s="24" t="str">
        <f>_xlfn.XLOOKUP(D180,[1]Cmg!$S$4:$S$89,[1]Cmg!$U$4:$U$89,"----",0,1)</f>
        <v>----</v>
      </c>
      <c r="AG180" s="25">
        <f>IFERROR(SUMIFS('[1]BD Unidades'!$AH:$AH,'[1]BD Unidades'!$A:$A,'BD Centrales 2023'!$A180),"-")</f>
        <v>0.15</v>
      </c>
      <c r="AH180" s="25">
        <f>SUMIFS('[1]BD Unidades'!$AJ$3:$AJ$1424,'[1]BD Unidades'!$A$3:$A$1424,$A180)</f>
        <v>8749.4666666666708</v>
      </c>
      <c r="AI180" s="25">
        <f>SUMIFS('[1]BD Unidades'!$AL$3:$AL$1424,'[1]BD Unidades'!$A$3:$A$1424,$A180)</f>
        <v>1.8666666666666698</v>
      </c>
      <c r="AJ180" s="26">
        <f t="shared" si="9"/>
        <v>2.1330083034966127E-4</v>
      </c>
      <c r="AK180" s="27">
        <f>IFERROR(SUMIFS('[1]BD Unidades'!$AO$3:$AO$1424,'[1]BD Unidades'!$A$3:$A$1424,$A180),"-")</f>
        <v>0</v>
      </c>
      <c r="AL180" s="27">
        <f>IFERROR(SUMIFS('[1]BD Unidades'!$AQ$3:$AQ$1424,'[1]BD Unidades'!$A$3:$A$1424,$A180),"-")</f>
        <v>0</v>
      </c>
      <c r="AM180" s="27">
        <f>IFERROR(SUMIFS('[1]BD Unidades'!$AS$3:$AS$1424,'[1]BD Unidades'!$A$3:$A$1424,$A180),"-")</f>
        <v>0</v>
      </c>
      <c r="AN180" s="27">
        <f>IFERROR(SUMIFS('[1]BD Unidades'!$AU$3:$AU$1424,'[1]BD Unidades'!$A$3:$A$1424,$A180),"-")</f>
        <v>0</v>
      </c>
      <c r="AO180" s="27"/>
      <c r="AP180" s="27"/>
      <c r="AQ180" s="25">
        <f>IFERROR(SUMIFS('[1]BD Unidades'!$AZ$3:$AZ$1424,'[1]BD Unidades'!$A$3:$A$1424,$A180),"-")</f>
        <v>0</v>
      </c>
      <c r="AR180" s="25">
        <f>IFERROR(SUMIFS('[1]BD Unidades'!$BA$3:$BA$1424,'[1]BD Unidades'!$A$3:$A$1424,$A180),"-")</f>
        <v>0.15</v>
      </c>
      <c r="AS180" s="28">
        <f>SUMIFS('[1]BD Unidades'!$BC$3:$BC$1424,'[1]BD Unidades'!$A$3:$A$1424,$A180)</f>
        <v>0</v>
      </c>
      <c r="AT180" s="28">
        <f>SUMIFS('[1]BD Unidades'!$BE$3:$BE$1424,'[1]BD Unidades'!$A$3:$A$1424,$A180)</f>
        <v>0</v>
      </c>
      <c r="AU180" s="29">
        <f t="shared" si="10"/>
        <v>0</v>
      </c>
      <c r="AV180" s="30">
        <f t="shared" si="11"/>
        <v>5.7199999999999994E-3</v>
      </c>
      <c r="AW180" s="25">
        <f>IFERROR(SUMIFS('[1]BD Unidades'!$BI$3:$BI$1424,'[1]BD Unidades'!$A$3:$A$1424,$A180),"-")</f>
        <v>0.10506134566804894</v>
      </c>
      <c r="AX180" s="25">
        <f>IFERROR(SUMIFS('[1]BD Unidades'!$BJ$3:$BJ$1424,'[1]BD Unidades'!$A$3:$A$1424,$A180),"-")</f>
        <v>6.3136908800434988E-2</v>
      </c>
    </row>
    <row r="181" spans="1:50" ht="14.4" x14ac:dyDescent="0.3">
      <c r="A181" s="7">
        <v>321</v>
      </c>
      <c r="B181" s="7" t="s">
        <v>4565</v>
      </c>
      <c r="D181" s="8" t="s">
        <v>4566</v>
      </c>
      <c r="E181" s="19" t="s">
        <v>4567</v>
      </c>
      <c r="F181" s="19" t="s">
        <v>4567</v>
      </c>
      <c r="G181" s="19" t="s">
        <v>4568</v>
      </c>
      <c r="H181" s="19">
        <v>2</v>
      </c>
      <c r="I181" s="19">
        <v>2024</v>
      </c>
      <c r="J181" s="19" t="s">
        <v>66</v>
      </c>
      <c r="K181" s="19" t="s">
        <v>177</v>
      </c>
      <c r="L181" s="19" t="s">
        <v>213</v>
      </c>
      <c r="M181" s="19" t="s">
        <v>331</v>
      </c>
      <c r="N181" s="19" t="s">
        <v>332</v>
      </c>
      <c r="O181" s="19" t="s">
        <v>333</v>
      </c>
      <c r="P181" s="19" t="s">
        <v>51</v>
      </c>
      <c r="Q181" s="9" t="s">
        <v>4569</v>
      </c>
      <c r="R181" s="20">
        <v>0.221</v>
      </c>
      <c r="S181" s="20">
        <v>0.57199999999999995</v>
      </c>
      <c r="T181" s="20">
        <v>0.21970000000000001</v>
      </c>
      <c r="U181" s="20" t="s">
        <v>397</v>
      </c>
      <c r="V181" s="21">
        <f>_xlfn.XLOOKUP(D181,'[1]Gen. Real'!$A:$A,'[1]Gen. Real'!$C:$C,"-",0)</f>
        <v>0</v>
      </c>
      <c r="W181" s="22"/>
      <c r="X181" s="22" t="str">
        <f>_xlfn.XLOOKUP(D181,[1]Vertimiento!$A:$A,[1]Vertimiento!$E:$E,"-",0)</f>
        <v>-</v>
      </c>
      <c r="Y181" s="23" t="str">
        <f t="shared" si="8"/>
        <v>-</v>
      </c>
      <c r="Z181" s="19" t="str">
        <f>_xlfn.XLOOKUP(D181,[1]Cmg!$I$4:$I$85,[1]Cmg!$M$4:$M$85,"----",0,1)</f>
        <v>----</v>
      </c>
      <c r="AA181" s="19" t="str">
        <f>_xlfn.XLOOKUP(D181,[1]Cmg!$A$4:$A$89,[1]Cmg!$B$4:$B$89,"----",0,1)</f>
        <v>----</v>
      </c>
      <c r="AB181" s="19" t="str">
        <f>_xlfn.XLOOKUP(D181,[1]Cmg!$E$4:$E$89,[1]Cmg!$F$4:$F$89,"----",0,1)</f>
        <v>----</v>
      </c>
      <c r="AC181" s="19" t="str">
        <f>_xlfn.XLOOKUP(D181,[1]Cmg!$O$4:$O$89,[1]Cmg!$P$4:$P$89,"----",0,1)</f>
        <v>----</v>
      </c>
      <c r="AD181" s="24" t="str">
        <f>_xlfn.XLOOKUP(D181,[1]Cmg!$S$4:$S$89,[1]Cmg!$U$4:$U$89,"----",0,1)</f>
        <v>----</v>
      </c>
      <c r="AG181" s="25">
        <f>IFERROR(SUMIFS('[1]BD Unidades'!$AH:$AH,'[1]BD Unidades'!$A:$A,'BD Centrales 2023'!$A181),"-")</f>
        <v>0.221</v>
      </c>
      <c r="AH181" s="25">
        <f>SUMIFS('[1]BD Unidades'!$AJ$3:$AJ$1424,'[1]BD Unidades'!$A$3:$A$1424,$A181)</f>
        <v>8760</v>
      </c>
      <c r="AI181" s="25">
        <f>SUMIFS('[1]BD Unidades'!$AL$3:$AL$1424,'[1]BD Unidades'!$A$3:$A$1424,$A181)</f>
        <v>0</v>
      </c>
      <c r="AJ181" s="26">
        <f t="shared" si="9"/>
        <v>0</v>
      </c>
      <c r="AK181" s="27">
        <f>IFERROR(SUMIFS('[1]BD Unidades'!$AO$3:$AO$1424,'[1]BD Unidades'!$A$3:$A$1424,$A181),"-")</f>
        <v>0</v>
      </c>
      <c r="AL181" s="27">
        <f>IFERROR(SUMIFS('[1]BD Unidades'!$AQ$3:$AQ$1424,'[1]BD Unidades'!$A$3:$A$1424,$A181),"-")</f>
        <v>0</v>
      </c>
      <c r="AM181" s="27">
        <f>IFERROR(SUMIFS('[1]BD Unidades'!$AS$3:$AS$1424,'[1]BD Unidades'!$A$3:$A$1424,$A181),"-")</f>
        <v>0</v>
      </c>
      <c r="AN181" s="27">
        <f>IFERROR(SUMIFS('[1]BD Unidades'!$AU$3:$AU$1424,'[1]BD Unidades'!$A$3:$A$1424,$A181),"-")</f>
        <v>0</v>
      </c>
      <c r="AO181" s="27"/>
      <c r="AP181" s="27"/>
      <c r="AQ181" s="25">
        <f>IFERROR(SUMIFS('[1]BD Unidades'!$AZ$3:$AZ$1424,'[1]BD Unidades'!$A$3:$A$1424,$A181),"-")</f>
        <v>0</v>
      </c>
      <c r="AR181" s="25">
        <f>IFERROR(SUMIFS('[1]BD Unidades'!$BA$3:$BA$1424,'[1]BD Unidades'!$A$3:$A$1424,$A181),"-")</f>
        <v>0.221</v>
      </c>
      <c r="AS181" s="28">
        <f>SUMIFS('[1]BD Unidades'!$BC$3:$BC$1424,'[1]BD Unidades'!$A$3:$A$1424,$A181)</f>
        <v>0</v>
      </c>
      <c r="AT181" s="28">
        <f>SUMIFS('[1]BD Unidades'!$BE$3:$BE$1424,'[1]BD Unidades'!$A$3:$A$1424,$A181)</f>
        <v>0</v>
      </c>
      <c r="AU181" s="29">
        <f t="shared" si="10"/>
        <v>0</v>
      </c>
      <c r="AV181" s="30">
        <f t="shared" si="11"/>
        <v>5.7199999999999994E-3</v>
      </c>
      <c r="AW181" s="25">
        <f>IFERROR(SUMIFS('[1]BD Unidades'!$BI$3:$BI$1424,'[1]BD Unidades'!$A$3:$A$1424,$A181),"-")</f>
        <v>0.20091688564958587</v>
      </c>
      <c r="AX181" s="25">
        <f>IFERROR(SUMIFS('[1]BD Unidades'!$BJ$3:$BJ$1424,'[1]BD Unidades'!$A$3:$A$1424,$A181),"-")</f>
        <v>0.1207415629893569</v>
      </c>
    </row>
    <row r="182" spans="1:50" ht="14.4" x14ac:dyDescent="0.3">
      <c r="A182" s="7">
        <v>323</v>
      </c>
      <c r="B182" s="7" t="s">
        <v>224</v>
      </c>
      <c r="D182" s="8" t="s">
        <v>225</v>
      </c>
      <c r="E182" s="19" t="s">
        <v>226</v>
      </c>
      <c r="F182" s="19" t="s">
        <v>226</v>
      </c>
      <c r="G182" s="19" t="s">
        <v>227</v>
      </c>
      <c r="H182" s="19">
        <v>2</v>
      </c>
      <c r="I182" s="19">
        <v>2024</v>
      </c>
      <c r="J182" s="19" t="s">
        <v>66</v>
      </c>
      <c r="K182" s="19" t="s">
        <v>177</v>
      </c>
      <c r="L182" s="19" t="s">
        <v>47</v>
      </c>
      <c r="M182" s="19" t="s">
        <v>229</v>
      </c>
      <c r="N182" s="19" t="s">
        <v>230</v>
      </c>
      <c r="O182" s="19" t="s">
        <v>231</v>
      </c>
      <c r="P182" s="19" t="s">
        <v>51</v>
      </c>
      <c r="Q182" s="9" t="s">
        <v>232</v>
      </c>
      <c r="R182" s="20">
        <v>19.8</v>
      </c>
      <c r="S182" s="20">
        <v>2.85</v>
      </c>
      <c r="T182" s="20">
        <v>19.235700000000001</v>
      </c>
      <c r="U182" s="20">
        <v>0.8</v>
      </c>
      <c r="V182" s="21">
        <f>_xlfn.XLOOKUP(D182,'[1]Gen. Real'!$A:$A,'[1]Gen. Real'!$C:$C,"-",0)</f>
        <v>83.832550000000055</v>
      </c>
      <c r="W182" s="22"/>
      <c r="X182" s="22" t="str">
        <f>_xlfn.XLOOKUP(D182,[1]Vertimiento!$A:$A,[1]Vertimiento!$E:$E,"-",0)</f>
        <v>-</v>
      </c>
      <c r="Y182" s="23" t="str">
        <f t="shared" si="8"/>
        <v>-</v>
      </c>
      <c r="Z182" s="19" t="str">
        <f>_xlfn.XLOOKUP(D182,[1]Cmg!$I$4:$I$85,[1]Cmg!$M$4:$M$85,"----",0,1)</f>
        <v>----</v>
      </c>
      <c r="AA182" s="19" t="str">
        <f>_xlfn.XLOOKUP(D182,[1]Cmg!$A$4:$A$89,[1]Cmg!$B$4:$B$89,"----",0,1)</f>
        <v>----</v>
      </c>
      <c r="AB182" s="19" t="str">
        <f>_xlfn.XLOOKUP(D182,[1]Cmg!$E$4:$E$89,[1]Cmg!$F$4:$F$89,"----",0,1)</f>
        <v>----</v>
      </c>
      <c r="AC182" s="19" t="str">
        <f>_xlfn.XLOOKUP(D182,[1]Cmg!$O$4:$O$89,[1]Cmg!$P$4:$P$89,"----",0,1)</f>
        <v>----</v>
      </c>
      <c r="AD182" s="24" t="str">
        <f>_xlfn.XLOOKUP(D182,[1]Cmg!$S$4:$S$89,[1]Cmg!$U$4:$U$89,"----",0,1)</f>
        <v>----</v>
      </c>
      <c r="AG182" s="25">
        <f>IFERROR(SUMIFS('[1]BD Unidades'!$AH:$AH,'[1]BD Unidades'!$A:$A,'BD Centrales 2023'!$A182),"-")</f>
        <v>0</v>
      </c>
      <c r="AH182" s="25">
        <f>SUMIFS('[1]BD Unidades'!$AJ$3:$AJ$1424,'[1]BD Unidades'!$A$3:$A$1424,$A182)</f>
        <v>9056.3388636363634</v>
      </c>
      <c r="AI182" s="25">
        <f>SUMIFS('[1]BD Unidades'!$AL$3:$AL$1424,'[1]BD Unidades'!$A$3:$A$1424,$A182)</f>
        <v>24.30612121212123</v>
      </c>
      <c r="AJ182" s="26">
        <f t="shared" si="9"/>
        <v>2.6766954608045158E-3</v>
      </c>
      <c r="AK182" s="27">
        <f>IFERROR(SUMIFS('[1]BD Unidades'!$AO$3:$AO$1424,'[1]BD Unidades'!$A$3:$A$1424,$A182),"-")</f>
        <v>0</v>
      </c>
      <c r="AL182" s="27">
        <f>IFERROR(SUMIFS('[1]BD Unidades'!$AQ$3:$AQ$1424,'[1]BD Unidades'!$A$3:$A$1424,$A182),"-")</f>
        <v>0</v>
      </c>
      <c r="AM182" s="27">
        <f>IFERROR(SUMIFS('[1]BD Unidades'!$AS$3:$AS$1424,'[1]BD Unidades'!$A$3:$A$1424,$A182),"-")</f>
        <v>0</v>
      </c>
      <c r="AN182" s="27">
        <f>IFERROR(SUMIFS('[1]BD Unidades'!$AU$3:$AU$1424,'[1]BD Unidades'!$A$3:$A$1424,$A182),"-")</f>
        <v>0</v>
      </c>
      <c r="AO182" s="27"/>
      <c r="AP182" s="27"/>
      <c r="AQ182" s="25">
        <f>IFERROR(SUMIFS('[1]BD Unidades'!$AZ$3:$AZ$1424,'[1]BD Unidades'!$A$3:$A$1424,$A182),"-")</f>
        <v>0</v>
      </c>
      <c r="AR182" s="25">
        <f>IFERROR(SUMIFS('[1]BD Unidades'!$BA$3:$BA$1424,'[1]BD Unidades'!$A$3:$A$1424,$A182),"-")</f>
        <v>21.9103453716526</v>
      </c>
      <c r="AS182" s="28">
        <f>SUMIFS('[1]BD Unidades'!$BC$3:$BC$1424,'[1]BD Unidades'!$A$3:$A$1424,$A182)</f>
        <v>0</v>
      </c>
      <c r="AT182" s="28">
        <f>SUMIFS('[1]BD Unidades'!$BE$3:$BE$1424,'[1]BD Unidades'!$A$3:$A$1424,$A182)</f>
        <v>0</v>
      </c>
      <c r="AU182" s="29">
        <f t="shared" si="10"/>
        <v>0</v>
      </c>
      <c r="AV182" s="30">
        <f t="shared" si="11"/>
        <v>2.8500000000000001E-2</v>
      </c>
      <c r="AW182" s="25">
        <f>IFERROR(SUMIFS('[1]BD Unidades'!$BI$3:$BI$1424,'[1]BD Unidades'!$A$3:$A$1424,$A182),"-")</f>
        <v>0</v>
      </c>
      <c r="AX182" s="25">
        <f>IFERROR(SUMIFS('[1]BD Unidades'!$BJ$3:$BJ$1424,'[1]BD Unidades'!$A$3:$A$1424,$A182),"-")</f>
        <v>0</v>
      </c>
    </row>
    <row r="183" spans="1:50" ht="14.4" x14ac:dyDescent="0.3">
      <c r="A183" s="7">
        <v>324</v>
      </c>
      <c r="B183" s="7" t="s">
        <v>488</v>
      </c>
      <c r="D183" s="8" t="s">
        <v>489</v>
      </c>
      <c r="E183" s="19" t="s">
        <v>226</v>
      </c>
      <c r="F183" s="19" t="s">
        <v>226</v>
      </c>
      <c r="G183" s="19" t="s">
        <v>227</v>
      </c>
      <c r="H183" s="19">
        <v>2</v>
      </c>
      <c r="I183" s="19">
        <v>2024</v>
      </c>
      <c r="J183" s="19" t="s">
        <v>66</v>
      </c>
      <c r="K183" s="19" t="s">
        <v>177</v>
      </c>
      <c r="L183" s="19" t="s">
        <v>47</v>
      </c>
      <c r="M183" s="19" t="s">
        <v>229</v>
      </c>
      <c r="N183" s="19" t="s">
        <v>230</v>
      </c>
      <c r="O183" s="19" t="s">
        <v>231</v>
      </c>
      <c r="P183" s="19" t="s">
        <v>51</v>
      </c>
      <c r="Q183" s="9" t="s">
        <v>232</v>
      </c>
      <c r="R183" s="20">
        <v>9.1999999999999993</v>
      </c>
      <c r="S183" s="20">
        <v>0.5</v>
      </c>
      <c r="T183" s="20">
        <v>9.1539999999999999</v>
      </c>
      <c r="U183" s="20">
        <v>0.5</v>
      </c>
      <c r="V183" s="21">
        <f>_xlfn.XLOOKUP(D183,'[1]Gen. Real'!$A:$A,'[1]Gen. Real'!$C:$C,"-",0)</f>
        <v>31.268759999999975</v>
      </c>
      <c r="W183" s="22"/>
      <c r="X183" s="22" t="str">
        <f>_xlfn.XLOOKUP(D183,[1]Vertimiento!$A:$A,[1]Vertimiento!$E:$E,"-",0)</f>
        <v>-</v>
      </c>
      <c r="Y183" s="23" t="str">
        <f t="shared" si="8"/>
        <v>-</v>
      </c>
      <c r="Z183" s="19" t="str">
        <f>_xlfn.XLOOKUP(D183,[1]Cmg!$I$4:$I$85,[1]Cmg!$M$4:$M$85,"----",0,1)</f>
        <v>----</v>
      </c>
      <c r="AA183" s="19" t="str">
        <f>_xlfn.XLOOKUP(D183,[1]Cmg!$A$4:$A$89,[1]Cmg!$B$4:$B$89,"----",0,1)</f>
        <v>----</v>
      </c>
      <c r="AB183" s="19" t="str">
        <f>_xlfn.XLOOKUP(D183,[1]Cmg!$E$4:$E$89,[1]Cmg!$F$4:$F$89,"----",0,1)</f>
        <v>----</v>
      </c>
      <c r="AC183" s="19" t="str">
        <f>_xlfn.XLOOKUP(D183,[1]Cmg!$O$4:$O$89,[1]Cmg!$P$4:$P$89,"----",0,1)</f>
        <v>----</v>
      </c>
      <c r="AD183" s="24" t="str">
        <f>_xlfn.XLOOKUP(D183,[1]Cmg!$S$4:$S$89,[1]Cmg!$U$4:$U$89,"----",0,1)</f>
        <v>----</v>
      </c>
      <c r="AG183" s="25">
        <f>IFERROR(SUMIFS('[1]BD Unidades'!$AH:$AH,'[1]BD Unidades'!$A:$A,'BD Centrales 2023'!$A183),"-")</f>
        <v>0</v>
      </c>
      <c r="AH183" s="25">
        <f>SUMIFS('[1]BD Unidades'!$AJ$3:$AJ$1424,'[1]BD Unidades'!$A$3:$A$1424,$A183)</f>
        <v>9339.3262518115916</v>
      </c>
      <c r="AI183" s="25">
        <f>SUMIFS('[1]BD Unidades'!$AL$3:$AL$1424,'[1]BD Unidades'!$A$3:$A$1424,$A183)</f>
        <v>5.217771739130435</v>
      </c>
      <c r="AJ183" s="26">
        <f t="shared" si="9"/>
        <v>5.5837628095927112E-4</v>
      </c>
      <c r="AK183" s="27">
        <f>IFERROR(SUMIFS('[1]BD Unidades'!$AO$3:$AO$1424,'[1]BD Unidades'!$A$3:$A$1424,$A183),"-")</f>
        <v>0</v>
      </c>
      <c r="AL183" s="27">
        <f>IFERROR(SUMIFS('[1]BD Unidades'!$AQ$3:$AQ$1424,'[1]BD Unidades'!$A$3:$A$1424,$A183),"-")</f>
        <v>0</v>
      </c>
      <c r="AM183" s="27">
        <f>IFERROR(SUMIFS('[1]BD Unidades'!$AS$3:$AS$1424,'[1]BD Unidades'!$A$3:$A$1424,$A183),"-")</f>
        <v>0</v>
      </c>
      <c r="AN183" s="27">
        <f>IFERROR(SUMIFS('[1]BD Unidades'!$AU$3:$AU$1424,'[1]BD Unidades'!$A$3:$A$1424,$A183),"-")</f>
        <v>0</v>
      </c>
      <c r="AO183" s="27"/>
      <c r="AP183" s="27"/>
      <c r="AQ183" s="25">
        <f>IFERROR(SUMIFS('[1]BD Unidades'!$AZ$3:$AZ$1424,'[1]BD Unidades'!$A$3:$A$1424,$A183),"-")</f>
        <v>0</v>
      </c>
      <c r="AR183" s="25">
        <f>IFERROR(SUMIFS('[1]BD Unidades'!$BA$3:$BA$1424,'[1]BD Unidades'!$A$3:$A$1424,$A183),"-")</f>
        <v>10.10310896138399</v>
      </c>
      <c r="AS183" s="28">
        <f>SUMIFS('[1]BD Unidades'!$BC$3:$BC$1424,'[1]BD Unidades'!$A$3:$A$1424,$A183)</f>
        <v>0</v>
      </c>
      <c r="AT183" s="28">
        <f>SUMIFS('[1]BD Unidades'!$BE$3:$BE$1424,'[1]BD Unidades'!$A$3:$A$1424,$A183)</f>
        <v>0</v>
      </c>
      <c r="AU183" s="29">
        <f t="shared" si="10"/>
        <v>0</v>
      </c>
      <c r="AV183" s="30">
        <f t="shared" si="11"/>
        <v>5.0000000000000001E-3</v>
      </c>
      <c r="AW183" s="25">
        <f>IFERROR(SUMIFS('[1]BD Unidades'!$BI$3:$BI$1424,'[1]BD Unidades'!$A$3:$A$1424,$A183),"-")</f>
        <v>0</v>
      </c>
      <c r="AX183" s="25">
        <f>IFERROR(SUMIFS('[1]BD Unidades'!$BJ$3:$BJ$1424,'[1]BD Unidades'!$A$3:$A$1424,$A183),"-")</f>
        <v>0</v>
      </c>
    </row>
    <row r="184" spans="1:50" ht="14.4" x14ac:dyDescent="0.3">
      <c r="A184" s="7">
        <v>325</v>
      </c>
      <c r="B184" s="7" t="s">
        <v>4542</v>
      </c>
      <c r="D184" s="8" t="s">
        <v>4543</v>
      </c>
      <c r="E184" s="19" t="s">
        <v>4544</v>
      </c>
      <c r="F184" s="19" t="s">
        <v>4544</v>
      </c>
      <c r="G184" s="19" t="s">
        <v>4545</v>
      </c>
      <c r="H184" s="19">
        <v>1</v>
      </c>
      <c r="I184" s="19">
        <v>2024</v>
      </c>
      <c r="J184" s="19" t="s">
        <v>66</v>
      </c>
      <c r="K184" s="19" t="s">
        <v>177</v>
      </c>
      <c r="L184" s="19" t="s">
        <v>213</v>
      </c>
      <c r="M184" s="19" t="s">
        <v>90</v>
      </c>
      <c r="N184" s="19" t="s">
        <v>91</v>
      </c>
      <c r="O184" s="19" t="s">
        <v>92</v>
      </c>
      <c r="P184" s="19" t="s">
        <v>51</v>
      </c>
      <c r="Q184" s="9" t="s">
        <v>4547</v>
      </c>
      <c r="R184" s="20">
        <v>0.27</v>
      </c>
      <c r="S184" s="20">
        <v>0.14810000000000001</v>
      </c>
      <c r="T184" s="20">
        <v>0.26960000000000001</v>
      </c>
      <c r="U184" s="20" t="s">
        <v>397</v>
      </c>
      <c r="V184" s="21">
        <f>_xlfn.XLOOKUP(D184,'[1]Gen. Real'!$A:$A,'[1]Gen. Real'!$C:$C,"-",0)</f>
        <v>0</v>
      </c>
      <c r="W184" s="22"/>
      <c r="X184" s="22" t="str">
        <f>_xlfn.XLOOKUP(D184,[1]Vertimiento!$A:$A,[1]Vertimiento!$E:$E,"-",0)</f>
        <v>-</v>
      </c>
      <c r="Y184" s="23" t="str">
        <f t="shared" si="8"/>
        <v>-</v>
      </c>
      <c r="Z184" s="19" t="str">
        <f>_xlfn.XLOOKUP(D184,[1]Cmg!$I$4:$I$85,[1]Cmg!$M$4:$M$85,"----",0,1)</f>
        <v>----</v>
      </c>
      <c r="AA184" s="19" t="str">
        <f>_xlfn.XLOOKUP(D184,[1]Cmg!$A$4:$A$89,[1]Cmg!$B$4:$B$89,"----",0,1)</f>
        <v>----</v>
      </c>
      <c r="AB184" s="19" t="str">
        <f>_xlfn.XLOOKUP(D184,[1]Cmg!$E$4:$E$89,[1]Cmg!$F$4:$F$89,"----",0,1)</f>
        <v>----</v>
      </c>
      <c r="AC184" s="19" t="str">
        <f>_xlfn.XLOOKUP(D184,[1]Cmg!$O$4:$O$89,[1]Cmg!$P$4:$P$89,"----",0,1)</f>
        <v>----</v>
      </c>
      <c r="AD184" s="24" t="str">
        <f>_xlfn.XLOOKUP(D184,[1]Cmg!$S$4:$S$89,[1]Cmg!$U$4:$U$89,"----",0,1)</f>
        <v>----</v>
      </c>
      <c r="AG184" s="25">
        <f>IFERROR(SUMIFS('[1]BD Unidades'!$AH:$AH,'[1]BD Unidades'!$A:$A,'BD Centrales 2023'!$A184),"-")</f>
        <v>0.27</v>
      </c>
      <c r="AH184" s="25">
        <f>SUMIFS('[1]BD Unidades'!$AJ$3:$AJ$1424,'[1]BD Unidades'!$A$3:$A$1424,$A184)</f>
        <v>8760</v>
      </c>
      <c r="AI184" s="25">
        <f>SUMIFS('[1]BD Unidades'!$AL$3:$AL$1424,'[1]BD Unidades'!$A$3:$A$1424,$A184)</f>
        <v>0</v>
      </c>
      <c r="AJ184" s="26">
        <f t="shared" si="9"/>
        <v>0</v>
      </c>
      <c r="AK184" s="27">
        <f>IFERROR(SUMIFS('[1]BD Unidades'!$AO$3:$AO$1424,'[1]BD Unidades'!$A$3:$A$1424,$A184),"-")</f>
        <v>0</v>
      </c>
      <c r="AL184" s="27">
        <f>IFERROR(SUMIFS('[1]BD Unidades'!$AQ$3:$AQ$1424,'[1]BD Unidades'!$A$3:$A$1424,$A184),"-")</f>
        <v>0</v>
      </c>
      <c r="AM184" s="27">
        <f>IFERROR(SUMIFS('[1]BD Unidades'!$AS$3:$AS$1424,'[1]BD Unidades'!$A$3:$A$1424,$A184),"-")</f>
        <v>0</v>
      </c>
      <c r="AN184" s="27">
        <f>IFERROR(SUMIFS('[1]BD Unidades'!$AU$3:$AU$1424,'[1]BD Unidades'!$A$3:$A$1424,$A184),"-")</f>
        <v>0</v>
      </c>
      <c r="AO184" s="27"/>
      <c r="AP184" s="27"/>
      <c r="AQ184" s="25">
        <f>IFERROR(SUMIFS('[1]BD Unidades'!$AZ$3:$AZ$1424,'[1]BD Unidades'!$A$3:$A$1424,$A184),"-")</f>
        <v>8.867780017123289E-2</v>
      </c>
      <c r="AR184" s="25">
        <f>IFERROR(SUMIFS('[1]BD Unidades'!$BA$3:$BA$1424,'[1]BD Unidades'!$A$3:$A$1424,$A184),"-")</f>
        <v>0.26999999999999902</v>
      </c>
      <c r="AS184" s="28">
        <f>SUMIFS('[1]BD Unidades'!$BC$3:$BC$1424,'[1]BD Unidades'!$A$3:$A$1424,$A184)</f>
        <v>2.2906854805586001E-2</v>
      </c>
      <c r="AT184" s="28">
        <f>SUMIFS('[1]BD Unidades'!$BE$3:$BE$1424,'[1]BD Unidades'!$A$3:$A$1424,$A184)</f>
        <v>1</v>
      </c>
      <c r="AU184" s="29">
        <f t="shared" si="10"/>
        <v>0.97709314519441404</v>
      </c>
      <c r="AV184" s="30">
        <f t="shared" si="11"/>
        <v>1.4810000000000001E-3</v>
      </c>
      <c r="AW184" s="25">
        <f>IFERROR(SUMIFS('[1]BD Unidades'!$BI$3:$BI$1424,'[1]BD Unidades'!$A$3:$A$1424,$A184),"-")</f>
        <v>8.6518105536486034E-2</v>
      </c>
      <c r="AX184" s="25">
        <f>IFERROR(SUMIFS('[1]BD Unidades'!$BJ$3:$BJ$1424,'[1]BD Unidades'!$A$3:$A$1424,$A184),"-")</f>
        <v>5.5655157579796832E-2</v>
      </c>
    </row>
    <row r="185" spans="1:50" ht="14.4" x14ac:dyDescent="0.3">
      <c r="A185" s="7">
        <v>327</v>
      </c>
      <c r="B185" s="7" t="s">
        <v>351</v>
      </c>
      <c r="D185" s="8" t="s">
        <v>352</v>
      </c>
      <c r="E185" s="19" t="s">
        <v>353</v>
      </c>
      <c r="F185" s="19" t="s">
        <v>353</v>
      </c>
      <c r="G185" s="19" t="s">
        <v>354</v>
      </c>
      <c r="H185" s="19">
        <v>3</v>
      </c>
      <c r="I185" s="19">
        <v>2024</v>
      </c>
      <c r="J185" s="19" t="s">
        <v>66</v>
      </c>
      <c r="K185" s="19" t="s">
        <v>105</v>
      </c>
      <c r="L185" s="19" t="s">
        <v>47</v>
      </c>
      <c r="M185" s="19" t="s">
        <v>106</v>
      </c>
      <c r="N185" s="19" t="s">
        <v>107</v>
      </c>
      <c r="O185" s="19" t="s">
        <v>304</v>
      </c>
      <c r="P185" s="19" t="s">
        <v>51</v>
      </c>
      <c r="Q185" s="9" t="s">
        <v>356</v>
      </c>
      <c r="R185" s="20">
        <v>60</v>
      </c>
      <c r="S185" s="20">
        <v>0.6</v>
      </c>
      <c r="T185" s="20">
        <v>59.64</v>
      </c>
      <c r="U185" s="20">
        <v>5</v>
      </c>
      <c r="V185" s="21">
        <f>_xlfn.XLOOKUP(D185,'[1]Gen. Real'!$A:$A,'[1]Gen. Real'!$C:$C,"-",0)</f>
        <v>115.77219999999998</v>
      </c>
      <c r="W185" s="22"/>
      <c r="X185" s="22" t="str">
        <f>_xlfn.XLOOKUP(D185,[1]Vertimiento!$A:$A,[1]Vertimiento!$E:$E,"-",0)</f>
        <v>-</v>
      </c>
      <c r="Y185" s="23" t="str">
        <f t="shared" si="8"/>
        <v>-</v>
      </c>
      <c r="Z185" s="19" t="str">
        <f>_xlfn.XLOOKUP(D185,[1]Cmg!$I$4:$I$85,[1]Cmg!$M$4:$M$85,"----",0,1)</f>
        <v>----</v>
      </c>
      <c r="AA185" s="19" t="str">
        <f>_xlfn.XLOOKUP(D185,[1]Cmg!$A$4:$A$89,[1]Cmg!$B$4:$B$89,"----",0,1)</f>
        <v>----</v>
      </c>
      <c r="AB185" s="19" t="str">
        <f>_xlfn.XLOOKUP(D185,[1]Cmg!$E$4:$E$89,[1]Cmg!$F$4:$F$89,"----",0,1)</f>
        <v>----</v>
      </c>
      <c r="AC185" s="19" t="str">
        <f>_xlfn.XLOOKUP(D185,[1]Cmg!$O$4:$O$89,[1]Cmg!$P$4:$P$89,"----",0,1)</f>
        <v>----</v>
      </c>
      <c r="AD185" s="24" t="str">
        <f>_xlfn.XLOOKUP(D185,[1]Cmg!$S$4:$S$89,[1]Cmg!$U$4:$U$89,"----",0,1)</f>
        <v>----</v>
      </c>
      <c r="AG185" s="25">
        <f>IFERROR(SUMIFS('[1]BD Unidades'!$AH:$AH,'[1]BD Unidades'!$A:$A,'BD Centrales 2023'!$A185),"-")</f>
        <v>0</v>
      </c>
      <c r="AH185" s="25">
        <f>SUMIFS('[1]BD Unidades'!$AJ$3:$AJ$1424,'[1]BD Unidades'!$A$3:$A$1424,$A185)</f>
        <v>7692.7781666666706</v>
      </c>
      <c r="AI185" s="25">
        <f>SUMIFS('[1]BD Unidades'!$AL$3:$AL$1424,'[1]BD Unidades'!$A$3:$A$1424,$A185)</f>
        <v>1330.0218333333298</v>
      </c>
      <c r="AJ185" s="26">
        <f t="shared" si="9"/>
        <v>0.14740677321156734</v>
      </c>
      <c r="AK185" s="27">
        <f>IFERROR(SUMIFS('[1]BD Unidades'!$AO$3:$AO$1424,'[1]BD Unidades'!$A$3:$A$1424,$A185),"-")</f>
        <v>0</v>
      </c>
      <c r="AL185" s="27">
        <f>IFERROR(SUMIFS('[1]BD Unidades'!$AQ$3:$AQ$1424,'[1]BD Unidades'!$A$3:$A$1424,$A185),"-")</f>
        <v>0</v>
      </c>
      <c r="AM185" s="27">
        <f>IFERROR(SUMIFS('[1]BD Unidades'!$AS$3:$AS$1424,'[1]BD Unidades'!$A$3:$A$1424,$A185),"-")</f>
        <v>0</v>
      </c>
      <c r="AN185" s="27">
        <f>IFERROR(SUMIFS('[1]BD Unidades'!$AU$3:$AU$1424,'[1]BD Unidades'!$A$3:$A$1424,$A185),"-")</f>
        <v>0</v>
      </c>
      <c r="AO185" s="27"/>
      <c r="AP185" s="27"/>
      <c r="AQ185" s="25">
        <f>IFERROR(SUMIFS('[1]BD Unidades'!$AZ$3:$AZ$1424,'[1]BD Unidades'!$A$3:$A$1424,$A185),"-")</f>
        <v>0</v>
      </c>
      <c r="AR185" s="25">
        <f>IFERROR(SUMIFS('[1]BD Unidades'!$BA$3:$BA$1424,'[1]BD Unidades'!$A$3:$A$1424,$A185),"-")</f>
        <v>61.799999999999898</v>
      </c>
      <c r="AS185" s="28">
        <f>SUMIFS('[1]BD Unidades'!$BC$3:$BC$1424,'[1]BD Unidades'!$A$3:$A$1424,$A185)</f>
        <v>0</v>
      </c>
      <c r="AT185" s="28">
        <f>SUMIFS('[1]BD Unidades'!$BE$3:$BE$1424,'[1]BD Unidades'!$A$3:$A$1424,$A185)</f>
        <v>0</v>
      </c>
      <c r="AU185" s="29">
        <f t="shared" si="10"/>
        <v>0</v>
      </c>
      <c r="AV185" s="30">
        <f t="shared" si="11"/>
        <v>6.0000000000000001E-3</v>
      </c>
      <c r="AW185" s="25">
        <f>IFERROR(SUMIFS('[1]BD Unidades'!$BI$3:$BI$1424,'[1]BD Unidades'!$A$3:$A$1424,$A185),"-")</f>
        <v>0</v>
      </c>
      <c r="AX185" s="25">
        <f>IFERROR(SUMIFS('[1]BD Unidades'!$BJ$3:$BJ$1424,'[1]BD Unidades'!$A$3:$A$1424,$A185),"-")</f>
        <v>0</v>
      </c>
    </row>
    <row r="186" spans="1:50" ht="14.4" x14ac:dyDescent="0.3">
      <c r="A186" s="7">
        <v>328</v>
      </c>
      <c r="B186" s="7" t="s">
        <v>404</v>
      </c>
      <c r="D186" s="8" t="s">
        <v>405</v>
      </c>
      <c r="E186" s="19" t="s">
        <v>406</v>
      </c>
      <c r="F186" s="19" t="s">
        <v>406</v>
      </c>
      <c r="G186" s="19" t="s">
        <v>407</v>
      </c>
      <c r="H186" s="19">
        <v>2</v>
      </c>
      <c r="I186" s="19">
        <v>2024</v>
      </c>
      <c r="J186" s="19" t="s">
        <v>66</v>
      </c>
      <c r="K186" s="19" t="s">
        <v>105</v>
      </c>
      <c r="L186" s="19" t="s">
        <v>47</v>
      </c>
      <c r="M186" s="19" t="s">
        <v>362</v>
      </c>
      <c r="N186" s="19" t="s">
        <v>363</v>
      </c>
      <c r="O186" s="19" t="s">
        <v>364</v>
      </c>
      <c r="P186" s="19" t="s">
        <v>51</v>
      </c>
      <c r="Q186" s="9" t="s">
        <v>408</v>
      </c>
      <c r="R186" s="20">
        <v>20</v>
      </c>
      <c r="S186" s="20">
        <v>2.85</v>
      </c>
      <c r="T186" s="20">
        <v>19.43</v>
      </c>
      <c r="U186" s="20">
        <v>3.74</v>
      </c>
      <c r="V186" s="21">
        <f>_xlfn.XLOOKUP(D186,'[1]Gen. Real'!$A:$A,'[1]Gen. Real'!$C:$C,"-",0)</f>
        <v>48.358499999999964</v>
      </c>
      <c r="W186" s="22"/>
      <c r="X186" s="22" t="str">
        <f>_xlfn.XLOOKUP(D186,[1]Vertimiento!$A:$A,[1]Vertimiento!$E:$E,"-",0)</f>
        <v>-</v>
      </c>
      <c r="Y186" s="23" t="str">
        <f t="shared" si="8"/>
        <v>-</v>
      </c>
      <c r="Z186" s="19" t="str">
        <f>_xlfn.XLOOKUP(D186,[1]Cmg!$I$4:$I$85,[1]Cmg!$M$4:$M$85,"----",0,1)</f>
        <v>----</v>
      </c>
      <c r="AA186" s="19" t="str">
        <f>_xlfn.XLOOKUP(D186,[1]Cmg!$A$4:$A$89,[1]Cmg!$B$4:$B$89,"----",0,1)</f>
        <v>----</v>
      </c>
      <c r="AB186" s="19" t="str">
        <f>_xlfn.XLOOKUP(D186,[1]Cmg!$E$4:$E$89,[1]Cmg!$F$4:$F$89,"----",0,1)</f>
        <v>----</v>
      </c>
      <c r="AC186" s="19" t="str">
        <f>_xlfn.XLOOKUP(D186,[1]Cmg!$O$4:$O$89,[1]Cmg!$P$4:$P$89,"----",0,1)</f>
        <v>----</v>
      </c>
      <c r="AD186" s="24" t="str">
        <f>_xlfn.XLOOKUP(D186,[1]Cmg!$S$4:$S$89,[1]Cmg!$U$4:$U$89,"----",0,1)</f>
        <v>----</v>
      </c>
      <c r="AG186" s="25">
        <f>IFERROR(SUMIFS('[1]BD Unidades'!$AH:$AH,'[1]BD Unidades'!$A:$A,'BD Centrales 2023'!$A186),"-")</f>
        <v>0</v>
      </c>
      <c r="AH186" s="25">
        <f>SUMIFS('[1]BD Unidades'!$AJ$3:$AJ$1424,'[1]BD Unidades'!$A$3:$A$1424,$A186)</f>
        <v>5212.3274999999994</v>
      </c>
      <c r="AI186" s="25">
        <f>SUMIFS('[1]BD Unidades'!$AL$3:$AL$1424,'[1]BD Unidades'!$A$3:$A$1424,$A186)</f>
        <v>2035.9114999999979</v>
      </c>
      <c r="AJ186" s="26">
        <f t="shared" si="9"/>
        <v>0.28088360496942755</v>
      </c>
      <c r="AK186" s="27">
        <f>IFERROR(SUMIFS('[1]BD Unidades'!$AO$3:$AO$1424,'[1]BD Unidades'!$A$3:$A$1424,$A186),"-")</f>
        <v>0</v>
      </c>
      <c r="AL186" s="27">
        <f>IFERROR(SUMIFS('[1]BD Unidades'!$AQ$3:$AQ$1424,'[1]BD Unidades'!$A$3:$A$1424,$A186),"-")</f>
        <v>0</v>
      </c>
      <c r="AM186" s="27">
        <f>IFERROR(SUMIFS('[1]BD Unidades'!$AS$3:$AS$1424,'[1]BD Unidades'!$A$3:$A$1424,$A186),"-")</f>
        <v>0</v>
      </c>
      <c r="AN186" s="27">
        <f>IFERROR(SUMIFS('[1]BD Unidades'!$AU$3:$AU$1424,'[1]BD Unidades'!$A$3:$A$1424,$A186),"-")</f>
        <v>0</v>
      </c>
      <c r="AO186" s="27"/>
      <c r="AP186" s="27"/>
      <c r="AQ186" s="25">
        <f>IFERROR(SUMIFS('[1]BD Unidades'!$AZ$3:$AZ$1424,'[1]BD Unidades'!$A$3:$A$1424,$A186),"-")</f>
        <v>0</v>
      </c>
      <c r="AR186" s="25">
        <f>IFERROR(SUMIFS('[1]BD Unidades'!$BA$3:$BA$1424,'[1]BD Unidades'!$A$3:$A$1424,$A186),"-")</f>
        <v>20.376434093233797</v>
      </c>
      <c r="AS186" s="28">
        <f>SUMIFS('[1]BD Unidades'!$BC$3:$BC$1424,'[1]BD Unidades'!$A$3:$A$1424,$A186)</f>
        <v>0</v>
      </c>
      <c r="AT186" s="28">
        <f>SUMIFS('[1]BD Unidades'!$BE$3:$BE$1424,'[1]BD Unidades'!$A$3:$A$1424,$A186)</f>
        <v>0</v>
      </c>
      <c r="AU186" s="29">
        <f t="shared" si="10"/>
        <v>0</v>
      </c>
      <c r="AV186" s="30">
        <f t="shared" si="11"/>
        <v>2.8500000000000001E-2</v>
      </c>
      <c r="AW186" s="25">
        <f>IFERROR(SUMIFS('[1]BD Unidades'!$BI$3:$BI$1424,'[1]BD Unidades'!$A$3:$A$1424,$A186),"-")</f>
        <v>0</v>
      </c>
      <c r="AX186" s="25">
        <f>IFERROR(SUMIFS('[1]BD Unidades'!$BJ$3:$BJ$1424,'[1]BD Unidades'!$A$3:$A$1424,$A186),"-")</f>
        <v>0</v>
      </c>
    </row>
    <row r="187" spans="1:50" ht="14.4" x14ac:dyDescent="0.3">
      <c r="A187" s="7">
        <v>335</v>
      </c>
      <c r="B187" s="7" t="s">
        <v>4745</v>
      </c>
      <c r="D187" s="8" t="s">
        <v>4746</v>
      </c>
      <c r="E187" s="19" t="s">
        <v>4747</v>
      </c>
      <c r="F187" s="19" t="s">
        <v>4747</v>
      </c>
      <c r="G187" s="19" t="s">
        <v>4748</v>
      </c>
      <c r="H187" s="19">
        <v>1</v>
      </c>
      <c r="I187" s="19">
        <v>2024</v>
      </c>
      <c r="J187" s="19" t="s">
        <v>66</v>
      </c>
      <c r="K187" s="19" t="s">
        <v>177</v>
      </c>
      <c r="L187" s="19" t="s">
        <v>213</v>
      </c>
      <c r="M187" s="19" t="s">
        <v>68</v>
      </c>
      <c r="N187" s="19" t="s">
        <v>68</v>
      </c>
      <c r="O187" s="19" t="s">
        <v>178</v>
      </c>
      <c r="P187" s="19" t="s">
        <v>51</v>
      </c>
      <c r="Q187" s="9" t="s">
        <v>4749</v>
      </c>
      <c r="R187" s="20">
        <v>2.2000000000000002</v>
      </c>
      <c r="S187" s="20">
        <v>2</v>
      </c>
      <c r="T187" s="20">
        <v>2.1560000000000001</v>
      </c>
      <c r="U187" s="20" t="s">
        <v>397</v>
      </c>
      <c r="V187" s="21">
        <f>_xlfn.XLOOKUP(D187,'[1]Gen. Real'!$A:$A,'[1]Gen. Real'!$C:$C,"-",0)</f>
        <v>6.7643300000000002</v>
      </c>
      <c r="W187" s="22"/>
      <c r="X187" s="22" t="str">
        <f>_xlfn.XLOOKUP(D187,[1]Vertimiento!$A:$A,[1]Vertimiento!$E:$E,"-",0)</f>
        <v>-</v>
      </c>
      <c r="Y187" s="23" t="str">
        <f t="shared" si="8"/>
        <v>-</v>
      </c>
      <c r="Z187" s="19" t="str">
        <f>_xlfn.XLOOKUP(D187,[1]Cmg!$I$4:$I$85,[1]Cmg!$M$4:$M$85,"----",0,1)</f>
        <v>----</v>
      </c>
      <c r="AA187" s="19" t="str">
        <f>_xlfn.XLOOKUP(D187,[1]Cmg!$A$4:$A$89,[1]Cmg!$B$4:$B$89,"----",0,1)</f>
        <v>----</v>
      </c>
      <c r="AB187" s="19" t="str">
        <f>_xlfn.XLOOKUP(D187,[1]Cmg!$E$4:$E$89,[1]Cmg!$F$4:$F$89,"----",0,1)</f>
        <v>----</v>
      </c>
      <c r="AC187" s="19" t="str">
        <f>_xlfn.XLOOKUP(D187,[1]Cmg!$O$4:$O$89,[1]Cmg!$P$4:$P$89,"----",0,1)</f>
        <v>----</v>
      </c>
      <c r="AD187" s="24" t="str">
        <f>_xlfn.XLOOKUP(D187,[1]Cmg!$S$4:$S$89,[1]Cmg!$U$4:$U$89,"----",0,1)</f>
        <v>----</v>
      </c>
      <c r="AG187" s="25">
        <f>IFERROR(SUMIFS('[1]BD Unidades'!$AH:$AH,'[1]BD Unidades'!$A:$A,'BD Centrales 2023'!$A187),"-")</f>
        <v>2.2000000000000002</v>
      </c>
      <c r="AH187" s="25">
        <f>SUMIFS('[1]BD Unidades'!$AJ$3:$AJ$1424,'[1]BD Unidades'!$A$3:$A$1424,$A187)</f>
        <v>5583.35</v>
      </c>
      <c r="AI187" s="25">
        <f>SUMIFS('[1]BD Unidades'!$AL$3:$AL$1424,'[1]BD Unidades'!$A$3:$A$1424,$A187)</f>
        <v>282.66666666666703</v>
      </c>
      <c r="AJ187" s="26">
        <f t="shared" si="9"/>
        <v>4.8187157099792363E-2</v>
      </c>
      <c r="AK187" s="27">
        <f>IFERROR(SUMIFS('[1]BD Unidades'!$AO$3:$AO$1424,'[1]BD Unidades'!$A$3:$A$1424,$A187),"-")</f>
        <v>0</v>
      </c>
      <c r="AL187" s="27">
        <f>IFERROR(SUMIFS('[1]BD Unidades'!$AQ$3:$AQ$1424,'[1]BD Unidades'!$A$3:$A$1424,$A187),"-")</f>
        <v>0</v>
      </c>
      <c r="AM187" s="27">
        <f>IFERROR(SUMIFS('[1]BD Unidades'!$AS$3:$AS$1424,'[1]BD Unidades'!$A$3:$A$1424,$A187),"-")</f>
        <v>0</v>
      </c>
      <c r="AN187" s="27">
        <f>IFERROR(SUMIFS('[1]BD Unidades'!$AU$3:$AU$1424,'[1]BD Unidades'!$A$3:$A$1424,$A187),"-")</f>
        <v>0</v>
      </c>
      <c r="AO187" s="27"/>
      <c r="AP187" s="27"/>
      <c r="AQ187" s="25">
        <f>IFERROR(SUMIFS('[1]BD Unidades'!$AZ$3:$AZ$1424,'[1]BD Unidades'!$A$3:$A$1424,$A187),"-")</f>
        <v>1.0011917204132443</v>
      </c>
      <c r="AR187" s="25">
        <f>IFERROR(SUMIFS('[1]BD Unidades'!$BA$3:$BA$1424,'[1]BD Unidades'!$A$3:$A$1424,$A187),"-")</f>
        <v>2.0939930730961702</v>
      </c>
      <c r="AS187" s="28">
        <f>SUMIFS('[1]BD Unidades'!$BC$3:$BC$1424,'[1]BD Unidades'!$A$3:$A$1424,$A187)</f>
        <v>5.4635388902243599E-2</v>
      </c>
      <c r="AT187" s="28">
        <f>SUMIFS('[1]BD Unidades'!$BE$3:$BE$1424,'[1]BD Unidades'!$A$3:$A$1424,$A187)</f>
        <v>1</v>
      </c>
      <c r="AU187" s="29">
        <f t="shared" si="10"/>
        <v>0.94536461109775638</v>
      </c>
      <c r="AV187" s="30">
        <f t="shared" si="11"/>
        <v>0.02</v>
      </c>
      <c r="AW187" s="25">
        <f>IFERROR(SUMIFS('[1]BD Unidades'!$BI$3:$BI$1424,'[1]BD Unidades'!$A$3:$A$1424,$A187),"-")</f>
        <v>0.63023349712253907</v>
      </c>
      <c r="AX187" s="25">
        <f>IFERROR(SUMIFS('[1]BD Unidades'!$BJ$3:$BJ$1424,'[1]BD Unidades'!$A$3:$A$1424,$A187),"-")</f>
        <v>0.40541507903948909</v>
      </c>
    </row>
    <row r="188" spans="1:50" ht="14.4" x14ac:dyDescent="0.3">
      <c r="A188" s="7">
        <v>336</v>
      </c>
      <c r="B188" s="7" t="s">
        <v>4692</v>
      </c>
      <c r="D188" s="8" t="s">
        <v>4693</v>
      </c>
      <c r="E188" s="19" t="s">
        <v>4694</v>
      </c>
      <c r="F188" s="19" t="s">
        <v>4694</v>
      </c>
      <c r="G188" s="19" t="s">
        <v>4695</v>
      </c>
      <c r="H188" s="19">
        <v>1</v>
      </c>
      <c r="I188" s="19">
        <v>2024</v>
      </c>
      <c r="J188" s="19" t="s">
        <v>66</v>
      </c>
      <c r="K188" s="19" t="s">
        <v>177</v>
      </c>
      <c r="L188" s="19" t="s">
        <v>213</v>
      </c>
      <c r="M188" s="19" t="s">
        <v>229</v>
      </c>
      <c r="N188" s="19" t="s">
        <v>230</v>
      </c>
      <c r="O188" s="19" t="s">
        <v>4697</v>
      </c>
      <c r="P188" s="19" t="s">
        <v>51</v>
      </c>
      <c r="Q188" s="9" t="s">
        <v>4698</v>
      </c>
      <c r="R188" s="20">
        <v>2.5</v>
      </c>
      <c r="S188" s="20">
        <v>2</v>
      </c>
      <c r="T188" s="20">
        <v>2.4500000000000002</v>
      </c>
      <c r="U188" s="20" t="s">
        <v>397</v>
      </c>
      <c r="V188" s="21">
        <f>_xlfn.XLOOKUP(D188,'[1]Gen. Real'!$A:$A,'[1]Gen. Real'!$C:$C,"-",0)</f>
        <v>9.2132099999999948</v>
      </c>
      <c r="W188" s="22"/>
      <c r="X188" s="22" t="str">
        <f>_xlfn.XLOOKUP(D188,[1]Vertimiento!$A:$A,[1]Vertimiento!$E:$E,"-",0)</f>
        <v>-</v>
      </c>
      <c r="Y188" s="23" t="str">
        <f t="shared" si="8"/>
        <v>-</v>
      </c>
      <c r="Z188" s="19" t="str">
        <f>_xlfn.XLOOKUP(D188,[1]Cmg!$I$4:$I$85,[1]Cmg!$M$4:$M$85,"----",0,1)</f>
        <v>----</v>
      </c>
      <c r="AA188" s="19" t="str">
        <f>_xlfn.XLOOKUP(D188,[1]Cmg!$A$4:$A$89,[1]Cmg!$B$4:$B$89,"----",0,1)</f>
        <v>----</v>
      </c>
      <c r="AB188" s="19" t="str">
        <f>_xlfn.XLOOKUP(D188,[1]Cmg!$E$4:$E$89,[1]Cmg!$F$4:$F$89,"----",0,1)</f>
        <v>----</v>
      </c>
      <c r="AC188" s="19" t="str">
        <f>_xlfn.XLOOKUP(D188,[1]Cmg!$O$4:$O$89,[1]Cmg!$P$4:$P$89,"----",0,1)</f>
        <v>----</v>
      </c>
      <c r="AD188" s="24" t="str">
        <f>_xlfn.XLOOKUP(D188,[1]Cmg!$S$4:$S$89,[1]Cmg!$U$4:$U$89,"----",0,1)</f>
        <v>----</v>
      </c>
      <c r="AG188" s="25">
        <f>IFERROR(SUMIFS('[1]BD Unidades'!$AH:$AH,'[1]BD Unidades'!$A:$A,'BD Centrales 2023'!$A188),"-")</f>
        <v>2.5</v>
      </c>
      <c r="AH188" s="25">
        <f>SUMIFS('[1]BD Unidades'!$AJ$3:$AJ$1424,'[1]BD Unidades'!$A$3:$A$1424,$A188)</f>
        <v>8521</v>
      </c>
      <c r="AI188" s="25">
        <f>SUMIFS('[1]BD Unidades'!$AL$3:$AL$1424,'[1]BD Unidades'!$A$3:$A$1424,$A188)</f>
        <v>14.85</v>
      </c>
      <c r="AJ188" s="26">
        <f t="shared" si="9"/>
        <v>1.7397212931342513E-3</v>
      </c>
      <c r="AK188" s="27">
        <f>IFERROR(SUMIFS('[1]BD Unidades'!$AO$3:$AO$1424,'[1]BD Unidades'!$A$3:$A$1424,$A188),"-")</f>
        <v>0</v>
      </c>
      <c r="AL188" s="27">
        <f>IFERROR(SUMIFS('[1]BD Unidades'!$AQ$3:$AQ$1424,'[1]BD Unidades'!$A$3:$A$1424,$A188),"-")</f>
        <v>0</v>
      </c>
      <c r="AM188" s="27">
        <f>IFERROR(SUMIFS('[1]BD Unidades'!$AS$3:$AS$1424,'[1]BD Unidades'!$A$3:$A$1424,$A188),"-")</f>
        <v>0</v>
      </c>
      <c r="AN188" s="27">
        <f>IFERROR(SUMIFS('[1]BD Unidades'!$AU$3:$AU$1424,'[1]BD Unidades'!$A$3:$A$1424,$A188),"-")</f>
        <v>0</v>
      </c>
      <c r="AO188" s="27"/>
      <c r="AP188" s="27"/>
      <c r="AQ188" s="25">
        <f>IFERROR(SUMIFS('[1]BD Unidades'!$AZ$3:$AZ$1424,'[1]BD Unidades'!$A$3:$A$1424,$A188),"-")</f>
        <v>1.3349659114581218</v>
      </c>
      <c r="AR188" s="25">
        <f>IFERROR(SUMIFS('[1]BD Unidades'!$BA$3:$BA$1424,'[1]BD Unidades'!$A$3:$A$1424,$A188),"-")</f>
        <v>2.5</v>
      </c>
      <c r="AS188" s="28">
        <f>SUMIFS('[1]BD Unidades'!$BC$3:$BC$1424,'[1]BD Unidades'!$A$3:$A$1424,$A188)</f>
        <v>1.7628216785845099E-3</v>
      </c>
      <c r="AT188" s="28">
        <f>SUMIFS('[1]BD Unidades'!$BE$3:$BE$1424,'[1]BD Unidades'!$A$3:$A$1424,$A188)</f>
        <v>0.99762176560121796</v>
      </c>
      <c r="AU188" s="29">
        <f t="shared" si="10"/>
        <v>0.99586313632578838</v>
      </c>
      <c r="AV188" s="30">
        <f t="shared" si="11"/>
        <v>0.02</v>
      </c>
      <c r="AW188" s="25">
        <f>IFERROR(SUMIFS('[1]BD Unidades'!$BI$3:$BI$1424,'[1]BD Unidades'!$A$3:$A$1424,$A188),"-")</f>
        <v>1.3294433394726979</v>
      </c>
      <c r="AX188" s="25">
        <f>IFERROR(SUMIFS('[1]BD Unidades'!$BJ$3:$BJ$1424,'[1]BD Unidades'!$A$3:$A$1424,$A188),"-")</f>
        <v>0.85520109453346083</v>
      </c>
    </row>
    <row r="189" spans="1:50" ht="14.4" x14ac:dyDescent="0.3">
      <c r="A189" s="7">
        <v>338</v>
      </c>
      <c r="B189" s="7" t="s">
        <v>4750</v>
      </c>
      <c r="D189" s="8" t="s">
        <v>4751</v>
      </c>
      <c r="E189" s="19" t="s">
        <v>4747</v>
      </c>
      <c r="F189" s="19" t="s">
        <v>4747</v>
      </c>
      <c r="G189" s="19" t="s">
        <v>4752</v>
      </c>
      <c r="H189" s="19">
        <v>1</v>
      </c>
      <c r="I189" s="19">
        <v>2024</v>
      </c>
      <c r="J189" s="19" t="s">
        <v>66</v>
      </c>
      <c r="K189" s="19" t="s">
        <v>177</v>
      </c>
      <c r="L189" s="19" t="s">
        <v>213</v>
      </c>
      <c r="M189" s="19" t="s">
        <v>68</v>
      </c>
      <c r="N189" s="19" t="s">
        <v>68</v>
      </c>
      <c r="O189" s="19" t="s">
        <v>178</v>
      </c>
      <c r="P189" s="19" t="s">
        <v>51</v>
      </c>
      <c r="Q189" s="9" t="s">
        <v>1844</v>
      </c>
      <c r="R189" s="20">
        <v>0.55000000000000004</v>
      </c>
      <c r="S189" s="20">
        <v>0.56730000000000003</v>
      </c>
      <c r="T189" s="20">
        <v>0.54690000000000005</v>
      </c>
      <c r="U189" s="20" t="s">
        <v>397</v>
      </c>
      <c r="V189" s="21">
        <f>_xlfn.XLOOKUP(D189,'[1]Gen. Real'!$A:$A,'[1]Gen. Real'!$C:$C,"-",0)</f>
        <v>2.6777100000000007</v>
      </c>
      <c r="W189" s="22"/>
      <c r="X189" s="22" t="str">
        <f>_xlfn.XLOOKUP(D189,[1]Vertimiento!$A:$A,[1]Vertimiento!$E:$E,"-",0)</f>
        <v>-</v>
      </c>
      <c r="Y189" s="23" t="str">
        <f t="shared" si="8"/>
        <v>-</v>
      </c>
      <c r="Z189" s="19" t="str">
        <f>_xlfn.XLOOKUP(D189,[1]Cmg!$I$4:$I$85,[1]Cmg!$M$4:$M$85,"----",0,1)</f>
        <v>----</v>
      </c>
      <c r="AA189" s="19" t="str">
        <f>_xlfn.XLOOKUP(D189,[1]Cmg!$A$4:$A$89,[1]Cmg!$B$4:$B$89,"----",0,1)</f>
        <v>----</v>
      </c>
      <c r="AB189" s="19" t="str">
        <f>_xlfn.XLOOKUP(D189,[1]Cmg!$E$4:$E$89,[1]Cmg!$F$4:$F$89,"----",0,1)</f>
        <v>----</v>
      </c>
      <c r="AC189" s="19" t="str">
        <f>_xlfn.XLOOKUP(D189,[1]Cmg!$O$4:$O$89,[1]Cmg!$P$4:$P$89,"----",0,1)</f>
        <v>----</v>
      </c>
      <c r="AD189" s="24" t="str">
        <f>_xlfn.XLOOKUP(D189,[1]Cmg!$S$4:$S$89,[1]Cmg!$U$4:$U$89,"----",0,1)</f>
        <v>----</v>
      </c>
      <c r="AG189" s="25">
        <f>IFERROR(SUMIFS('[1]BD Unidades'!$AH:$AH,'[1]BD Unidades'!$A:$A,'BD Centrales 2023'!$A189),"-")</f>
        <v>0.55000000000000004</v>
      </c>
      <c r="AH189" s="25">
        <f>SUMIFS('[1]BD Unidades'!$AJ$3:$AJ$1424,'[1]BD Unidades'!$A$3:$A$1424,$A189)</f>
        <v>7712.4499999999989</v>
      </c>
      <c r="AI189" s="25">
        <f>SUMIFS('[1]BD Unidades'!$AL$3:$AL$1424,'[1]BD Unidades'!$A$3:$A$1424,$A189)</f>
        <v>258.46666666666698</v>
      </c>
      <c r="AJ189" s="26">
        <f t="shared" si="9"/>
        <v>3.2426216139925398E-2</v>
      </c>
      <c r="AK189" s="27">
        <f>IFERROR(SUMIFS('[1]BD Unidades'!$AO$3:$AO$1424,'[1]BD Unidades'!$A$3:$A$1424,$A189),"-")</f>
        <v>0</v>
      </c>
      <c r="AL189" s="27">
        <f>IFERROR(SUMIFS('[1]BD Unidades'!$AQ$3:$AQ$1424,'[1]BD Unidades'!$A$3:$A$1424,$A189),"-")</f>
        <v>0</v>
      </c>
      <c r="AM189" s="27">
        <f>IFERROR(SUMIFS('[1]BD Unidades'!$AS$3:$AS$1424,'[1]BD Unidades'!$A$3:$A$1424,$A189),"-")</f>
        <v>0</v>
      </c>
      <c r="AN189" s="27">
        <f>IFERROR(SUMIFS('[1]BD Unidades'!$AU$3:$AU$1424,'[1]BD Unidades'!$A$3:$A$1424,$A189),"-")</f>
        <v>0</v>
      </c>
      <c r="AO189" s="27"/>
      <c r="AP189" s="27"/>
      <c r="AQ189" s="25">
        <f>IFERROR(SUMIFS('[1]BD Unidades'!$AZ$3:$AZ$1424,'[1]BD Unidades'!$A$3:$A$1424,$A189),"-")</f>
        <v>0.51902043574219225</v>
      </c>
      <c r="AR189" s="25">
        <f>IFERROR(SUMIFS('[1]BD Unidades'!$BA$3:$BA$1424,'[1]BD Unidades'!$A$3:$A$1424,$A189),"-")</f>
        <v>0.53216882374465502</v>
      </c>
      <c r="AS189" s="28">
        <f>SUMIFS('[1]BD Unidades'!$BC$3:$BC$1424,'[1]BD Unidades'!$A$3:$A$1424,$A189)</f>
        <v>1.7138179218346102E-2</v>
      </c>
      <c r="AT189" s="28">
        <f>SUMIFS('[1]BD Unidades'!$BE$3:$BE$1424,'[1]BD Unidades'!$A$3:$A$1424,$A189)</f>
        <v>0.99986111111111098</v>
      </c>
      <c r="AU189" s="29">
        <f t="shared" si="10"/>
        <v>0.98272531219543402</v>
      </c>
      <c r="AV189" s="30">
        <f t="shared" si="11"/>
        <v>5.6730000000000001E-3</v>
      </c>
      <c r="AW189" s="25">
        <f>IFERROR(SUMIFS('[1]BD Unidades'!$BI$3:$BI$1424,'[1]BD Unidades'!$A$3:$A$1424,$A189),"-")</f>
        <v>0.50716081217788878</v>
      </c>
      <c r="AX189" s="25">
        <f>IFERROR(SUMIFS('[1]BD Unidades'!$BJ$3:$BJ$1424,'[1]BD Unidades'!$A$3:$A$1424,$A189),"-")</f>
        <v>0.32624518006990749</v>
      </c>
    </row>
    <row r="190" spans="1:50" ht="14.4" x14ac:dyDescent="0.3">
      <c r="A190" s="7">
        <v>341</v>
      </c>
      <c r="B190" s="7" t="s">
        <v>4753</v>
      </c>
      <c r="D190" s="8" t="s">
        <v>4754</v>
      </c>
      <c r="E190" s="19" t="s">
        <v>4747</v>
      </c>
      <c r="F190" s="19" t="s">
        <v>4747</v>
      </c>
      <c r="G190" s="19" t="s">
        <v>4752</v>
      </c>
      <c r="H190" s="19">
        <v>1</v>
      </c>
      <c r="I190" s="19">
        <v>2024</v>
      </c>
      <c r="J190" s="19" t="s">
        <v>66</v>
      </c>
      <c r="K190" s="19" t="s">
        <v>177</v>
      </c>
      <c r="L190" s="19" t="s">
        <v>213</v>
      </c>
      <c r="M190" s="19" t="s">
        <v>68</v>
      </c>
      <c r="N190" s="19" t="s">
        <v>68</v>
      </c>
      <c r="O190" s="19" t="s">
        <v>178</v>
      </c>
      <c r="P190" s="19" t="s">
        <v>51</v>
      </c>
      <c r="Q190" s="9" t="s">
        <v>1844</v>
      </c>
      <c r="R190" s="20">
        <v>0.55000000000000004</v>
      </c>
      <c r="S190" s="20">
        <v>0.56730000000000003</v>
      </c>
      <c r="T190" s="20">
        <v>0.54690000000000005</v>
      </c>
      <c r="U190" s="20" t="s">
        <v>397</v>
      </c>
      <c r="V190" s="21">
        <f>_xlfn.XLOOKUP(D190,'[1]Gen. Real'!$A:$A,'[1]Gen. Real'!$C:$C,"-",0)</f>
        <v>2.8998100000000013</v>
      </c>
      <c r="W190" s="22"/>
      <c r="X190" s="22" t="str">
        <f>_xlfn.XLOOKUP(D190,[1]Vertimiento!$A:$A,[1]Vertimiento!$E:$E,"-",0)</f>
        <v>-</v>
      </c>
      <c r="Y190" s="23" t="str">
        <f t="shared" si="8"/>
        <v>-</v>
      </c>
      <c r="Z190" s="19" t="str">
        <f>_xlfn.XLOOKUP(D190,[1]Cmg!$I$4:$I$85,[1]Cmg!$M$4:$M$85,"----",0,1)</f>
        <v>----</v>
      </c>
      <c r="AA190" s="19" t="str">
        <f>_xlfn.XLOOKUP(D190,[1]Cmg!$A$4:$A$89,[1]Cmg!$B$4:$B$89,"----",0,1)</f>
        <v>----</v>
      </c>
      <c r="AB190" s="19" t="str">
        <f>_xlfn.XLOOKUP(D190,[1]Cmg!$E$4:$E$89,[1]Cmg!$F$4:$F$89,"----",0,1)</f>
        <v>----</v>
      </c>
      <c r="AC190" s="19" t="str">
        <f>_xlfn.XLOOKUP(D190,[1]Cmg!$O$4:$O$89,[1]Cmg!$P$4:$P$89,"----",0,1)</f>
        <v>----</v>
      </c>
      <c r="AD190" s="24" t="str">
        <f>_xlfn.XLOOKUP(D190,[1]Cmg!$S$4:$S$89,[1]Cmg!$U$4:$U$89,"----",0,1)</f>
        <v>----</v>
      </c>
      <c r="AG190" s="25">
        <f>IFERROR(SUMIFS('[1]BD Unidades'!$AH:$AH,'[1]BD Unidades'!$A:$A,'BD Centrales 2023'!$A190),"-")</f>
        <v>0.55000000000000004</v>
      </c>
      <c r="AH190" s="25">
        <f>SUMIFS('[1]BD Unidades'!$AJ$3:$AJ$1424,'[1]BD Unidades'!$A$3:$A$1424,$A190)</f>
        <v>7978.25</v>
      </c>
      <c r="AI190" s="25">
        <f>SUMIFS('[1]BD Unidades'!$AL$3:$AL$1424,'[1]BD Unidades'!$A$3:$A$1424,$A190)</f>
        <v>235.11666666666702</v>
      </c>
      <c r="AJ190" s="26">
        <f t="shared" si="9"/>
        <v>2.862610135510818E-2</v>
      </c>
      <c r="AK190" s="27">
        <f>IFERROR(SUMIFS('[1]BD Unidades'!$AO$3:$AO$1424,'[1]BD Unidades'!$A$3:$A$1424,$A190),"-")</f>
        <v>0</v>
      </c>
      <c r="AL190" s="27">
        <f>IFERROR(SUMIFS('[1]BD Unidades'!$AQ$3:$AQ$1424,'[1]BD Unidades'!$A$3:$A$1424,$A190),"-")</f>
        <v>0</v>
      </c>
      <c r="AM190" s="27">
        <f>IFERROR(SUMIFS('[1]BD Unidades'!$AS$3:$AS$1424,'[1]BD Unidades'!$A$3:$A$1424,$A190),"-")</f>
        <v>0</v>
      </c>
      <c r="AN190" s="27">
        <f>IFERROR(SUMIFS('[1]BD Unidades'!$AU$3:$AU$1424,'[1]BD Unidades'!$A$3:$A$1424,$A190),"-")</f>
        <v>0</v>
      </c>
      <c r="AO190" s="27"/>
      <c r="AP190" s="27"/>
      <c r="AQ190" s="25">
        <f>IFERROR(SUMIFS('[1]BD Unidades'!$AZ$3:$AZ$1424,'[1]BD Unidades'!$A$3:$A$1424,$A190),"-")</f>
        <v>0.51902043574219225</v>
      </c>
      <c r="AR190" s="25">
        <f>IFERROR(SUMIFS('[1]BD Unidades'!$BA$3:$BA$1424,'[1]BD Unidades'!$A$3:$A$1424,$A190),"-")</f>
        <v>0.53425850686482701</v>
      </c>
      <c r="AS190" s="28">
        <f>SUMIFS('[1]BD Unidades'!$BC$3:$BC$1424,'[1]BD Unidades'!$A$3:$A$1424,$A190)</f>
        <v>1.41059895472676E-2</v>
      </c>
      <c r="AT190" s="28">
        <f>SUMIFS('[1]BD Unidades'!$BE$3:$BE$1424,'[1]BD Unidades'!$A$3:$A$1424,$A190)</f>
        <v>0.99964802130898001</v>
      </c>
      <c r="AU190" s="29">
        <f t="shared" si="10"/>
        <v>0.98554699676944879</v>
      </c>
      <c r="AV190" s="30">
        <f t="shared" si="11"/>
        <v>5.6730000000000001E-3</v>
      </c>
      <c r="AW190" s="25">
        <f>IFERROR(SUMIFS('[1]BD Unidades'!$BI$3:$BI$1424,'[1]BD Unidades'!$A$3:$A$1424,$A190),"-")</f>
        <v>0.50861701547550209</v>
      </c>
      <c r="AX190" s="25">
        <f>IFERROR(SUMIFS('[1]BD Unidades'!$BJ$3:$BJ$1424,'[1]BD Unidades'!$A$3:$A$1424,$A190),"-")</f>
        <v>0.32718192300358984</v>
      </c>
    </row>
    <row r="191" spans="1:50" ht="14.4" x14ac:dyDescent="0.3">
      <c r="A191" s="7">
        <v>343</v>
      </c>
      <c r="B191" s="7" t="s">
        <v>4646</v>
      </c>
      <c r="D191" s="8" t="s">
        <v>4647</v>
      </c>
      <c r="E191" s="19" t="s">
        <v>4648</v>
      </c>
      <c r="F191" s="19" t="s">
        <v>4648</v>
      </c>
      <c r="G191" s="19" t="s">
        <v>4649</v>
      </c>
      <c r="H191" s="19">
        <v>1</v>
      </c>
      <c r="I191" s="19">
        <v>2024</v>
      </c>
      <c r="J191" s="19" t="s">
        <v>66</v>
      </c>
      <c r="K191" s="19" t="s">
        <v>177</v>
      </c>
      <c r="L191" s="19" t="s">
        <v>213</v>
      </c>
      <c r="M191" s="19" t="s">
        <v>68</v>
      </c>
      <c r="N191" s="19" t="s">
        <v>68</v>
      </c>
      <c r="O191" s="19" t="s">
        <v>128</v>
      </c>
      <c r="P191" s="19" t="s">
        <v>51</v>
      </c>
      <c r="Q191" s="9" t="s">
        <v>4650</v>
      </c>
      <c r="R191" s="20">
        <v>3</v>
      </c>
      <c r="S191" s="20">
        <v>1.2999999999999999E-2</v>
      </c>
      <c r="T191" s="20">
        <v>2.9996</v>
      </c>
      <c r="U191" s="20" t="s">
        <v>397</v>
      </c>
      <c r="V191" s="21">
        <f>_xlfn.XLOOKUP(D191,'[1]Gen. Real'!$A:$A,'[1]Gen. Real'!$C:$C,"-",0)</f>
        <v>0.55068999999999979</v>
      </c>
      <c r="W191" s="22"/>
      <c r="X191" s="22" t="str">
        <f>_xlfn.XLOOKUP(D191,[1]Vertimiento!$A:$A,[1]Vertimiento!$E:$E,"-",0)</f>
        <v>-</v>
      </c>
      <c r="Y191" s="23" t="str">
        <f t="shared" si="8"/>
        <v>-</v>
      </c>
      <c r="Z191" s="19" t="str">
        <f>_xlfn.XLOOKUP(D191,[1]Cmg!$I$4:$I$85,[1]Cmg!$M$4:$M$85,"----",0,1)</f>
        <v>----</v>
      </c>
      <c r="AA191" s="19" t="str">
        <f>_xlfn.XLOOKUP(D191,[1]Cmg!$A$4:$A$89,[1]Cmg!$B$4:$B$89,"----",0,1)</f>
        <v>----</v>
      </c>
      <c r="AB191" s="19" t="str">
        <f>_xlfn.XLOOKUP(D191,[1]Cmg!$E$4:$E$89,[1]Cmg!$F$4:$F$89,"----",0,1)</f>
        <v>----</v>
      </c>
      <c r="AC191" s="19" t="str">
        <f>_xlfn.XLOOKUP(D191,[1]Cmg!$O$4:$O$89,[1]Cmg!$P$4:$P$89,"----",0,1)</f>
        <v>----</v>
      </c>
      <c r="AD191" s="24" t="str">
        <f>_xlfn.XLOOKUP(D191,[1]Cmg!$S$4:$S$89,[1]Cmg!$U$4:$U$89,"----",0,1)</f>
        <v>----</v>
      </c>
      <c r="AG191" s="25">
        <f>IFERROR(SUMIFS('[1]BD Unidades'!$AH:$AH,'[1]BD Unidades'!$A:$A,'BD Centrales 2023'!$A191),"-")</f>
        <v>3</v>
      </c>
      <c r="AH191" s="25">
        <f>SUMIFS('[1]BD Unidades'!$AJ$3:$AJ$1424,'[1]BD Unidades'!$A$3:$A$1424,$A191)</f>
        <v>3563.5</v>
      </c>
      <c r="AI191" s="25">
        <f>SUMIFS('[1]BD Unidades'!$AL$3:$AL$1424,'[1]BD Unidades'!$A$3:$A$1424,$A191)</f>
        <v>68.5</v>
      </c>
      <c r="AJ191" s="26">
        <f t="shared" si="9"/>
        <v>1.8860132158590309E-2</v>
      </c>
      <c r="AK191" s="27">
        <f>IFERROR(SUMIFS('[1]BD Unidades'!$AO$3:$AO$1424,'[1]BD Unidades'!$A$3:$A$1424,$A191),"-")</f>
        <v>0</v>
      </c>
      <c r="AL191" s="27">
        <f>IFERROR(SUMIFS('[1]BD Unidades'!$AQ$3:$AQ$1424,'[1]BD Unidades'!$A$3:$A$1424,$A191),"-")</f>
        <v>0</v>
      </c>
      <c r="AM191" s="27">
        <f>IFERROR(SUMIFS('[1]BD Unidades'!$AS$3:$AS$1424,'[1]BD Unidades'!$A$3:$A$1424,$A191),"-")</f>
        <v>0</v>
      </c>
      <c r="AN191" s="27">
        <f>IFERROR(SUMIFS('[1]BD Unidades'!$AU$3:$AU$1424,'[1]BD Unidades'!$A$3:$A$1424,$A191),"-")</f>
        <v>0</v>
      </c>
      <c r="AO191" s="27"/>
      <c r="AP191" s="27"/>
      <c r="AQ191" s="25">
        <f>IFERROR(SUMIFS('[1]BD Unidades'!$AZ$3:$AZ$1424,'[1]BD Unidades'!$A$3:$A$1424,$A191),"-")</f>
        <v>0.90983186583561659</v>
      </c>
      <c r="AR191" s="25">
        <f>IFERROR(SUMIFS('[1]BD Unidades'!$BA$3:$BA$1424,'[1]BD Unidades'!$A$3:$A$1424,$A191),"-")</f>
        <v>2.9434201679515399</v>
      </c>
      <c r="AS191" s="28">
        <f>SUMIFS('[1]BD Unidades'!$BC$3:$BC$1424,'[1]BD Unidades'!$A$3:$A$1424,$A191)</f>
        <v>0.106536937284731</v>
      </c>
      <c r="AT191" s="28">
        <f>SUMIFS('[1]BD Unidades'!$BE$3:$BE$1424,'[1]BD Unidades'!$A$3:$A$1424,$A191)</f>
        <v>1</v>
      </c>
      <c r="AU191" s="29">
        <f t="shared" si="10"/>
        <v>0.89346306271526899</v>
      </c>
      <c r="AV191" s="30">
        <f t="shared" si="11"/>
        <v>1.2999999999999999E-4</v>
      </c>
      <c r="AW191" s="25">
        <f>IFERROR(SUMIFS('[1]BD Unidades'!$BI$3:$BI$1424,'[1]BD Unidades'!$A$3:$A$1424,$A191),"-")</f>
        <v>0.7059073144561574</v>
      </c>
      <c r="AX191" s="25">
        <f>IFERROR(SUMIFS('[1]BD Unidades'!$BJ$3:$BJ$1424,'[1]BD Unidades'!$A$3:$A$1424,$A191),"-")</f>
        <v>0.45409434914430169</v>
      </c>
    </row>
    <row r="192" spans="1:50" ht="14.4" x14ac:dyDescent="0.3">
      <c r="A192" s="7">
        <v>352</v>
      </c>
      <c r="B192" s="7" t="s">
        <v>4602</v>
      </c>
      <c r="D192" s="8" t="s">
        <v>4603</v>
      </c>
      <c r="E192" s="19" t="s">
        <v>4604</v>
      </c>
      <c r="F192" s="19" t="s">
        <v>4604</v>
      </c>
      <c r="G192" s="19" t="s">
        <v>4605</v>
      </c>
      <c r="H192" s="19">
        <v>1</v>
      </c>
      <c r="I192" s="19">
        <v>2024</v>
      </c>
      <c r="J192" s="19" t="s">
        <v>66</v>
      </c>
      <c r="K192" s="19" t="s">
        <v>177</v>
      </c>
      <c r="L192" s="19" t="s">
        <v>213</v>
      </c>
      <c r="M192" s="19" t="s">
        <v>68</v>
      </c>
      <c r="N192" s="19" t="s">
        <v>68</v>
      </c>
      <c r="O192" s="19" t="s">
        <v>178</v>
      </c>
      <c r="P192" s="19" t="s">
        <v>51</v>
      </c>
      <c r="Q192" s="9" t="s">
        <v>4607</v>
      </c>
      <c r="R192" s="20">
        <v>3</v>
      </c>
      <c r="S192" s="20">
        <v>0.83</v>
      </c>
      <c r="T192" s="20">
        <v>2.9750999999999999</v>
      </c>
      <c r="U192" s="20" t="s">
        <v>397</v>
      </c>
      <c r="V192" s="21">
        <f>_xlfn.XLOOKUP(D192,'[1]Gen. Real'!$A:$A,'[1]Gen. Real'!$C:$C,"-",0)</f>
        <v>8.0481999999999996</v>
      </c>
      <c r="W192" s="22"/>
      <c r="X192" s="22" t="str">
        <f>_xlfn.XLOOKUP(D192,[1]Vertimiento!$A:$A,[1]Vertimiento!$E:$E,"-",0)</f>
        <v>-</v>
      </c>
      <c r="Y192" s="23" t="str">
        <f t="shared" si="8"/>
        <v>-</v>
      </c>
      <c r="Z192" s="19" t="str">
        <f>_xlfn.XLOOKUP(D192,[1]Cmg!$I$4:$I$85,[1]Cmg!$M$4:$M$85,"----",0,1)</f>
        <v>----</v>
      </c>
      <c r="AA192" s="19" t="str">
        <f>_xlfn.XLOOKUP(D192,[1]Cmg!$A$4:$A$89,[1]Cmg!$B$4:$B$89,"----",0,1)</f>
        <v>----</v>
      </c>
      <c r="AB192" s="19" t="str">
        <f>_xlfn.XLOOKUP(D192,[1]Cmg!$E$4:$E$89,[1]Cmg!$F$4:$F$89,"----",0,1)</f>
        <v>----</v>
      </c>
      <c r="AC192" s="19" t="str">
        <f>_xlfn.XLOOKUP(D192,[1]Cmg!$O$4:$O$89,[1]Cmg!$P$4:$P$89,"----",0,1)</f>
        <v>----</v>
      </c>
      <c r="AD192" s="24" t="str">
        <f>_xlfn.XLOOKUP(D192,[1]Cmg!$S$4:$S$89,[1]Cmg!$U$4:$U$89,"----",0,1)</f>
        <v>----</v>
      </c>
      <c r="AG192" s="25">
        <f>IFERROR(SUMIFS('[1]BD Unidades'!$AH:$AH,'[1]BD Unidades'!$A:$A,'BD Centrales 2023'!$A192),"-")</f>
        <v>3</v>
      </c>
      <c r="AH192" s="25">
        <f>SUMIFS('[1]BD Unidades'!$AJ$3:$AJ$1424,'[1]BD Unidades'!$A$3:$A$1424,$A192)</f>
        <v>5916.0666666666702</v>
      </c>
      <c r="AI192" s="25">
        <f>SUMIFS('[1]BD Unidades'!$AL$3:$AL$1424,'[1]BD Unidades'!$A$3:$A$1424,$A192)</f>
        <v>1.81666666666667</v>
      </c>
      <c r="AJ192" s="26">
        <f t="shared" si="9"/>
        <v>3.0697912823560261E-4</v>
      </c>
      <c r="AK192" s="27">
        <f>IFERROR(SUMIFS('[1]BD Unidades'!$AO$3:$AO$1424,'[1]BD Unidades'!$A$3:$A$1424,$A192),"-")</f>
        <v>0</v>
      </c>
      <c r="AL192" s="27">
        <f>IFERROR(SUMIFS('[1]BD Unidades'!$AQ$3:$AQ$1424,'[1]BD Unidades'!$A$3:$A$1424,$A192),"-")</f>
        <v>0</v>
      </c>
      <c r="AM192" s="27">
        <f>IFERROR(SUMIFS('[1]BD Unidades'!$AS$3:$AS$1424,'[1]BD Unidades'!$A$3:$A$1424,$A192),"-")</f>
        <v>0</v>
      </c>
      <c r="AN192" s="27">
        <f>IFERROR(SUMIFS('[1]BD Unidades'!$AU$3:$AU$1424,'[1]BD Unidades'!$A$3:$A$1424,$A192),"-")</f>
        <v>0</v>
      </c>
      <c r="AO192" s="27"/>
      <c r="AP192" s="27"/>
      <c r="AQ192" s="25">
        <f>IFERROR(SUMIFS('[1]BD Unidades'!$AZ$3:$AZ$1424,'[1]BD Unidades'!$A$3:$A$1424,$A192),"-")</f>
        <v>0.52577769816805564</v>
      </c>
      <c r="AR192" s="25">
        <f>IFERROR(SUMIFS('[1]BD Unidades'!$BA$3:$BA$1424,'[1]BD Unidades'!$A$3:$A$1424,$A192),"-")</f>
        <v>2.9990790933132101</v>
      </c>
      <c r="AS192" s="28">
        <f>SUMIFS('[1]BD Unidades'!$BC$3:$BC$1424,'[1]BD Unidades'!$A$3:$A$1424,$A192)</f>
        <v>0.125833290749369</v>
      </c>
      <c r="AT192" s="28">
        <f>SUMIFS('[1]BD Unidades'!$BE$3:$BE$1424,'[1]BD Unidades'!$A$3:$A$1424,$A192)</f>
        <v>0.84783105022831096</v>
      </c>
      <c r="AU192" s="29">
        <f t="shared" si="10"/>
        <v>0.74114567917858898</v>
      </c>
      <c r="AV192" s="30">
        <f t="shared" si="11"/>
        <v>8.3000000000000001E-3</v>
      </c>
      <c r="AW192" s="25">
        <f>IFERROR(SUMIFS('[1]BD Unidades'!$BI$3:$BI$1424,'[1]BD Unidades'!$A$3:$A$1424,$A192),"-")</f>
        <v>0.38644354289131172</v>
      </c>
      <c r="AX192" s="25">
        <f>IFERROR(SUMIFS('[1]BD Unidades'!$BJ$3:$BJ$1424,'[1]BD Unidades'!$A$3:$A$1424,$A192),"-")</f>
        <v>0.24859046718540143</v>
      </c>
    </row>
    <row r="193" spans="1:50" ht="14.4" x14ac:dyDescent="0.3">
      <c r="A193" s="7">
        <v>361</v>
      </c>
      <c r="B193" s="7" t="s">
        <v>4575</v>
      </c>
      <c r="D193" s="8" t="s">
        <v>4576</v>
      </c>
      <c r="E193" s="19" t="s">
        <v>4572</v>
      </c>
      <c r="F193" s="19" t="s">
        <v>4572</v>
      </c>
      <c r="G193" s="19" t="s">
        <v>4577</v>
      </c>
      <c r="H193" s="19">
        <v>1</v>
      </c>
      <c r="I193" s="19">
        <v>2024</v>
      </c>
      <c r="J193" s="19" t="s">
        <v>66</v>
      </c>
      <c r="K193" s="19" t="s">
        <v>177</v>
      </c>
      <c r="L193" s="19" t="s">
        <v>213</v>
      </c>
      <c r="M193" s="19" t="s">
        <v>229</v>
      </c>
      <c r="N193" s="19" t="s">
        <v>230</v>
      </c>
      <c r="O193" s="19" t="s">
        <v>4579</v>
      </c>
      <c r="P193" s="19" t="s">
        <v>51</v>
      </c>
      <c r="Q193" s="9" t="s">
        <v>4580</v>
      </c>
      <c r="R193" s="20">
        <v>0.6</v>
      </c>
      <c r="S193" s="20">
        <v>0.56730000000000003</v>
      </c>
      <c r="T193" s="20">
        <v>0.59660000000000002</v>
      </c>
      <c r="U193" s="20" t="s">
        <v>397</v>
      </c>
      <c r="V193" s="21">
        <f>_xlfn.XLOOKUP(D193,'[1]Gen. Real'!$A:$A,'[1]Gen. Real'!$C:$C,"-",0)</f>
        <v>1.485719999999999</v>
      </c>
      <c r="W193" s="22"/>
      <c r="X193" s="22" t="str">
        <f>_xlfn.XLOOKUP(D193,[1]Vertimiento!$A:$A,[1]Vertimiento!$E:$E,"-",0)</f>
        <v>-</v>
      </c>
      <c r="Y193" s="23" t="str">
        <f t="shared" si="8"/>
        <v>-</v>
      </c>
      <c r="Z193" s="19" t="str">
        <f>_xlfn.XLOOKUP(D193,[1]Cmg!$I$4:$I$85,[1]Cmg!$M$4:$M$85,"----",0,1)</f>
        <v>----</v>
      </c>
      <c r="AA193" s="19" t="str">
        <f>_xlfn.XLOOKUP(D193,[1]Cmg!$A$4:$A$89,[1]Cmg!$B$4:$B$89,"----",0,1)</f>
        <v>----</v>
      </c>
      <c r="AB193" s="19" t="str">
        <f>_xlfn.XLOOKUP(D193,[1]Cmg!$E$4:$E$89,[1]Cmg!$F$4:$F$89,"----",0,1)</f>
        <v>----</v>
      </c>
      <c r="AC193" s="19" t="str">
        <f>_xlfn.XLOOKUP(D193,[1]Cmg!$O$4:$O$89,[1]Cmg!$P$4:$P$89,"----",0,1)</f>
        <v>----</v>
      </c>
      <c r="AD193" s="24" t="str">
        <f>_xlfn.XLOOKUP(D193,[1]Cmg!$S$4:$S$89,[1]Cmg!$U$4:$U$89,"----",0,1)</f>
        <v>----</v>
      </c>
      <c r="AG193" s="25">
        <f>IFERROR(SUMIFS('[1]BD Unidades'!$AH:$AH,'[1]BD Unidades'!$A:$A,'BD Centrales 2023'!$A193),"-")</f>
        <v>0.6</v>
      </c>
      <c r="AH193" s="25">
        <f>SUMIFS('[1]BD Unidades'!$AJ$3:$AJ$1424,'[1]BD Unidades'!$A$3:$A$1424,$A193)</f>
        <v>8760</v>
      </c>
      <c r="AI193" s="25">
        <f>SUMIFS('[1]BD Unidades'!$AL$3:$AL$1424,'[1]BD Unidades'!$A$3:$A$1424,$A193)</f>
        <v>0</v>
      </c>
      <c r="AJ193" s="26">
        <f t="shared" si="9"/>
        <v>0</v>
      </c>
      <c r="AK193" s="27">
        <f>IFERROR(SUMIFS('[1]BD Unidades'!$AO$3:$AO$1424,'[1]BD Unidades'!$A$3:$A$1424,$A193),"-")</f>
        <v>0</v>
      </c>
      <c r="AL193" s="27">
        <f>IFERROR(SUMIFS('[1]BD Unidades'!$AQ$3:$AQ$1424,'[1]BD Unidades'!$A$3:$A$1424,$A193),"-")</f>
        <v>0</v>
      </c>
      <c r="AM193" s="27">
        <f>IFERROR(SUMIFS('[1]BD Unidades'!$AS$3:$AS$1424,'[1]BD Unidades'!$A$3:$A$1424,$A193),"-")</f>
        <v>0</v>
      </c>
      <c r="AN193" s="27">
        <f>IFERROR(SUMIFS('[1]BD Unidades'!$AU$3:$AU$1424,'[1]BD Unidades'!$A$3:$A$1424,$A193),"-")</f>
        <v>0</v>
      </c>
      <c r="AO193" s="27"/>
      <c r="AP193" s="27"/>
      <c r="AQ193" s="25">
        <f>IFERROR(SUMIFS('[1]BD Unidades'!$AZ$3:$AZ$1424,'[1]BD Unidades'!$A$3:$A$1424,$A193),"-")</f>
        <v>0.2504216319344269</v>
      </c>
      <c r="AR193" s="25">
        <f>IFERROR(SUMIFS('[1]BD Unidades'!$BA$3:$BA$1424,'[1]BD Unidades'!$A$3:$A$1424,$A193),"-")</f>
        <v>0.60000000000000198</v>
      </c>
      <c r="AS193" s="28">
        <f>SUMIFS('[1]BD Unidades'!$BC$3:$BC$1424,'[1]BD Unidades'!$A$3:$A$1424,$A193)</f>
        <v>2.7276798398138E-2</v>
      </c>
      <c r="AT193" s="28">
        <f>SUMIFS('[1]BD Unidades'!$BE$3:$BE$1424,'[1]BD Unidades'!$A$3:$A$1424,$A193)</f>
        <v>1</v>
      </c>
      <c r="AU193" s="29">
        <f t="shared" si="10"/>
        <v>0.97272320160186199</v>
      </c>
      <c r="AV193" s="30">
        <f t="shared" si="11"/>
        <v>5.6730000000000001E-3</v>
      </c>
      <c r="AW193" s="25">
        <f>IFERROR(SUMIFS('[1]BD Unidades'!$BI$3:$BI$1424,'[1]BD Unidades'!$A$3:$A$1424,$A193),"-")</f>
        <v>0.24220895984297028</v>
      </c>
      <c r="AX193" s="25">
        <f>IFERROR(SUMIFS('[1]BD Unidades'!$BJ$3:$BJ$1424,'[1]BD Unidades'!$A$3:$A$1424,$A193),"-")</f>
        <v>0.15580759360957563</v>
      </c>
    </row>
    <row r="194" spans="1:50" ht="14.4" x14ac:dyDescent="0.3">
      <c r="A194" s="7">
        <v>370</v>
      </c>
      <c r="B194" s="7" t="s">
        <v>4470</v>
      </c>
      <c r="D194" s="8" t="s">
        <v>4471</v>
      </c>
      <c r="E194" s="19" t="s">
        <v>4472</v>
      </c>
      <c r="F194" s="19" t="s">
        <v>4473</v>
      </c>
      <c r="G194" s="19" t="s">
        <v>4474</v>
      </c>
      <c r="H194" s="19">
        <v>1</v>
      </c>
      <c r="I194" s="19">
        <v>2024</v>
      </c>
      <c r="J194" s="19" t="s">
        <v>66</v>
      </c>
      <c r="K194" s="19" t="s">
        <v>177</v>
      </c>
      <c r="L194" s="19" t="s">
        <v>213</v>
      </c>
      <c r="M194" s="19" t="s">
        <v>90</v>
      </c>
      <c r="N194" s="19" t="s">
        <v>868</v>
      </c>
      <c r="O194" s="19" t="s">
        <v>1687</v>
      </c>
      <c r="P194" s="19" t="s">
        <v>51</v>
      </c>
      <c r="Q194" s="9" t="s">
        <v>887</v>
      </c>
      <c r="R194" s="20">
        <v>5.76</v>
      </c>
      <c r="S194" s="20">
        <v>0.1736</v>
      </c>
      <c r="T194" s="20">
        <v>5.75</v>
      </c>
      <c r="U194" s="20" t="s">
        <v>397</v>
      </c>
      <c r="V194" s="21">
        <f>_xlfn.XLOOKUP(D194,'[1]Gen. Real'!$A:$A,'[1]Gen. Real'!$C:$C,"-",0)</f>
        <v>16.714399999999998</v>
      </c>
      <c r="W194" s="22"/>
      <c r="X194" s="22" t="str">
        <f>_xlfn.XLOOKUP(D194,[1]Vertimiento!$A:$A,[1]Vertimiento!$E:$E,"-",0)</f>
        <v>-</v>
      </c>
      <c r="Y194" s="23" t="str">
        <f t="shared" si="8"/>
        <v>-</v>
      </c>
      <c r="Z194" s="19" t="str">
        <f>_xlfn.XLOOKUP(D194,[1]Cmg!$I$4:$I$85,[1]Cmg!$M$4:$M$85,"----",0,1)</f>
        <v>----</v>
      </c>
      <c r="AA194" s="19" t="str">
        <f>_xlfn.XLOOKUP(D194,[1]Cmg!$A$4:$A$89,[1]Cmg!$B$4:$B$89,"----",0,1)</f>
        <v>----</v>
      </c>
      <c r="AB194" s="19" t="str">
        <f>_xlfn.XLOOKUP(D194,[1]Cmg!$E$4:$E$89,[1]Cmg!$F$4:$F$89,"----",0,1)</f>
        <v>----</v>
      </c>
      <c r="AC194" s="19" t="str">
        <f>_xlfn.XLOOKUP(D194,[1]Cmg!$O$4:$O$89,[1]Cmg!$P$4:$P$89,"----",0,1)</f>
        <v>----</v>
      </c>
      <c r="AD194" s="24" t="str">
        <f>_xlfn.XLOOKUP(D194,[1]Cmg!$S$4:$S$89,[1]Cmg!$U$4:$U$89,"----",0,1)</f>
        <v>----</v>
      </c>
      <c r="AG194" s="25">
        <f>IFERROR(SUMIFS('[1]BD Unidades'!$AH:$AH,'[1]BD Unidades'!$A:$A,'BD Centrales 2023'!$A194),"-")</f>
        <v>5.76</v>
      </c>
      <c r="AH194" s="25">
        <f>SUMIFS('[1]BD Unidades'!$AJ$3:$AJ$1424,'[1]BD Unidades'!$A$3:$A$1424,$A194)</f>
        <v>7193.75</v>
      </c>
      <c r="AI194" s="25">
        <f>SUMIFS('[1]BD Unidades'!$AL$3:$AL$1424,'[1]BD Unidades'!$A$3:$A$1424,$A194)</f>
        <v>0</v>
      </c>
      <c r="AJ194" s="26">
        <f t="shared" si="9"/>
        <v>0</v>
      </c>
      <c r="AK194" s="27">
        <f>IFERROR(SUMIFS('[1]BD Unidades'!$AO$3:$AO$1424,'[1]BD Unidades'!$A$3:$A$1424,$A194),"-")</f>
        <v>0</v>
      </c>
      <c r="AL194" s="27">
        <f>IFERROR(SUMIFS('[1]BD Unidades'!$AQ$3:$AQ$1424,'[1]BD Unidades'!$A$3:$A$1424,$A194),"-")</f>
        <v>0</v>
      </c>
      <c r="AM194" s="27">
        <f>IFERROR(SUMIFS('[1]BD Unidades'!$AS$3:$AS$1424,'[1]BD Unidades'!$A$3:$A$1424,$A194),"-")</f>
        <v>0</v>
      </c>
      <c r="AN194" s="27">
        <f>IFERROR(SUMIFS('[1]BD Unidades'!$AU$3:$AU$1424,'[1]BD Unidades'!$A$3:$A$1424,$A194),"-")</f>
        <v>0</v>
      </c>
      <c r="AO194" s="27"/>
      <c r="AP194" s="27"/>
      <c r="AQ194" s="25">
        <f>IFERROR(SUMIFS('[1]BD Unidades'!$AZ$3:$AZ$1424,'[1]BD Unidades'!$A$3:$A$1424,$A194),"-")</f>
        <v>1.5401440055912849</v>
      </c>
      <c r="AR194" s="25">
        <f>IFERROR(SUMIFS('[1]BD Unidades'!$BA$3:$BA$1424,'[1]BD Unidades'!$A$3:$A$1424,$A194),"-")</f>
        <v>5.76</v>
      </c>
      <c r="AS194" s="28">
        <f>SUMIFS('[1]BD Unidades'!$BC$3:$BC$1424,'[1]BD Unidades'!$A$3:$A$1424,$A194)</f>
        <v>4.5030649420862892E-2</v>
      </c>
      <c r="AT194" s="28">
        <f>SUMIFS('[1]BD Unidades'!$BE$3:$BE$1424,'[1]BD Unidades'!$A$3:$A$1424,$A194)</f>
        <v>0.98296232876712297</v>
      </c>
      <c r="AU194" s="29">
        <f t="shared" si="10"/>
        <v>0.93869889674649565</v>
      </c>
      <c r="AV194" s="30">
        <f t="shared" si="11"/>
        <v>1.7360000000000001E-3</v>
      </c>
      <c r="AW194" s="25">
        <f>IFERROR(SUMIFS('[1]BD Unidades'!$BI$3:$BI$1424,'[1]BD Unidades'!$A$3:$A$1424,$A194),"-")</f>
        <v>1.4432215283951004</v>
      </c>
      <c r="AX194" s="25">
        <f>IFERROR(SUMIFS('[1]BD Unidades'!$BJ$3:$BJ$1424,'[1]BD Unidades'!$A$3:$A$1424,$A194),"-")</f>
        <v>0.92839205259194213</v>
      </c>
    </row>
    <row r="195" spans="1:50" ht="14.4" x14ac:dyDescent="0.3">
      <c r="A195" s="7">
        <v>373</v>
      </c>
      <c r="B195" s="7" t="s">
        <v>4916</v>
      </c>
      <c r="D195" s="8" t="s">
        <v>4917</v>
      </c>
      <c r="E195" s="19" t="s">
        <v>4906</v>
      </c>
      <c r="F195" s="19" t="s">
        <v>4906</v>
      </c>
      <c r="G195" s="19" t="s">
        <v>4918</v>
      </c>
      <c r="H195" s="19">
        <v>1</v>
      </c>
      <c r="I195" s="19">
        <v>2024</v>
      </c>
      <c r="J195" s="19" t="s">
        <v>66</v>
      </c>
      <c r="K195" s="19" t="s">
        <v>177</v>
      </c>
      <c r="L195" s="19" t="s">
        <v>213</v>
      </c>
      <c r="M195" s="19" t="s">
        <v>90</v>
      </c>
      <c r="N195" s="19" t="s">
        <v>91</v>
      </c>
      <c r="O195" s="19" t="s">
        <v>3066</v>
      </c>
      <c r="P195" s="19" t="s">
        <v>51</v>
      </c>
      <c r="Q195" s="9" t="s">
        <v>4920</v>
      </c>
      <c r="R195" s="20">
        <v>1.3</v>
      </c>
      <c r="S195" s="20">
        <v>1.0909</v>
      </c>
      <c r="T195" s="20">
        <v>1.2858000000000001</v>
      </c>
      <c r="U195" s="20" t="s">
        <v>397</v>
      </c>
      <c r="V195" s="21">
        <f>_xlfn.XLOOKUP(D195,'[1]Gen. Real'!$A:$A,'[1]Gen. Real'!$C:$C,"-",0)</f>
        <v>6.4617599999999999</v>
      </c>
      <c r="W195" s="22"/>
      <c r="X195" s="22" t="str">
        <f>_xlfn.XLOOKUP(D195,[1]Vertimiento!$A:$A,[1]Vertimiento!$E:$E,"-",0)</f>
        <v>-</v>
      </c>
      <c r="Y195" s="23" t="str">
        <f t="shared" ref="Y195:Y258" si="12">IFERROR(X195/(V195+X195),"-")</f>
        <v>-</v>
      </c>
      <c r="Z195" s="19" t="str">
        <f>_xlfn.XLOOKUP(D195,[1]Cmg!$I$4:$I$85,[1]Cmg!$M$4:$M$85,"----",0,1)</f>
        <v>----</v>
      </c>
      <c r="AA195" s="19" t="str">
        <f>_xlfn.XLOOKUP(D195,[1]Cmg!$A$4:$A$89,[1]Cmg!$B$4:$B$89,"----",0,1)</f>
        <v>----</v>
      </c>
      <c r="AB195" s="19" t="str">
        <f>_xlfn.XLOOKUP(D195,[1]Cmg!$E$4:$E$89,[1]Cmg!$F$4:$F$89,"----",0,1)</f>
        <v>----</v>
      </c>
      <c r="AC195" s="19" t="str">
        <f>_xlfn.XLOOKUP(D195,[1]Cmg!$O$4:$O$89,[1]Cmg!$P$4:$P$89,"----",0,1)</f>
        <v>----</v>
      </c>
      <c r="AD195" s="24" t="str">
        <f>_xlfn.XLOOKUP(D195,[1]Cmg!$S$4:$S$89,[1]Cmg!$U$4:$U$89,"----",0,1)</f>
        <v>----</v>
      </c>
      <c r="AG195" s="25">
        <f>IFERROR(SUMIFS('[1]BD Unidades'!$AH:$AH,'[1]BD Unidades'!$A:$A,'BD Centrales 2023'!$A195),"-")</f>
        <v>1.3</v>
      </c>
      <c r="AH195" s="25">
        <f>SUMIFS('[1]BD Unidades'!$AJ$3:$AJ$1424,'[1]BD Unidades'!$A$3:$A$1424,$A195)</f>
        <v>7613.6333333333287</v>
      </c>
      <c r="AI195" s="25">
        <f>SUMIFS('[1]BD Unidades'!$AL$3:$AL$1424,'[1]BD Unidades'!$A$3:$A$1424,$A195)</f>
        <v>0</v>
      </c>
      <c r="AJ195" s="26">
        <f t="shared" ref="AJ195:AJ258" si="13">IFERROR(AI195/(AH195+AI195),"-")</f>
        <v>0</v>
      </c>
      <c r="AK195" s="27">
        <f>IFERROR(SUMIFS('[1]BD Unidades'!$AO$3:$AO$1424,'[1]BD Unidades'!$A$3:$A$1424,$A195),"-")</f>
        <v>0</v>
      </c>
      <c r="AL195" s="27">
        <f>IFERROR(SUMIFS('[1]BD Unidades'!$AQ$3:$AQ$1424,'[1]BD Unidades'!$A$3:$A$1424,$A195),"-")</f>
        <v>0</v>
      </c>
      <c r="AM195" s="27">
        <f>IFERROR(SUMIFS('[1]BD Unidades'!$AS$3:$AS$1424,'[1]BD Unidades'!$A$3:$A$1424,$A195),"-")</f>
        <v>0</v>
      </c>
      <c r="AN195" s="27">
        <f>IFERROR(SUMIFS('[1]BD Unidades'!$AU$3:$AU$1424,'[1]BD Unidades'!$A$3:$A$1424,$A195),"-")</f>
        <v>0</v>
      </c>
      <c r="AO195" s="27"/>
      <c r="AP195" s="27"/>
      <c r="AQ195" s="25">
        <f>IFERROR(SUMIFS('[1]BD Unidades'!$AZ$3:$AZ$1424,'[1]BD Unidades'!$A$3:$A$1424,$A195),"-")</f>
        <v>1.0548463561643837</v>
      </c>
      <c r="AR195" s="25">
        <f>IFERROR(SUMIFS('[1]BD Unidades'!$BA$3:$BA$1424,'[1]BD Unidades'!$A$3:$A$1424,$A195),"-")</f>
        <v>1.3</v>
      </c>
      <c r="AS195" s="28">
        <f>SUMIFS('[1]BD Unidades'!$BC$3:$BC$1424,'[1]BD Unidades'!$A$3:$A$1424,$A195)</f>
        <v>5.0075061765341997E-3</v>
      </c>
      <c r="AT195" s="28">
        <f>SUMIFS('[1]BD Unidades'!$BE$3:$BE$1424,'[1]BD Unidades'!$A$3:$A$1424,$A195)</f>
        <v>0.99718797564688011</v>
      </c>
      <c r="AU195" s="29">
        <f t="shared" ref="AU195:AU258" si="14">IFERROR(AT195*(1-AS195),"-")</f>
        <v>0.99219455069966267</v>
      </c>
      <c r="AV195" s="30">
        <f t="shared" ref="AV195:AV258" si="15">IFERROR(S195/100,"-")</f>
        <v>1.0909E-2</v>
      </c>
      <c r="AW195" s="25">
        <f>IFERROR(SUMIFS('[1]BD Unidades'!$BI$3:$BI$1424,'[1]BD Unidades'!$A$3:$A$1424,$A195),"-")</f>
        <v>1.0466128064116986</v>
      </c>
      <c r="AX195" s="25">
        <f>IFERROR(SUMIFS('[1]BD Unidades'!$BJ$3:$BJ$1424,'[1]BD Unidades'!$A$3:$A$1424,$A195),"-")</f>
        <v>0.67326255359708265</v>
      </c>
    </row>
    <row r="196" spans="1:50" ht="14.4" x14ac:dyDescent="0.3">
      <c r="A196" s="7">
        <v>380</v>
      </c>
      <c r="B196" s="7" t="s">
        <v>246</v>
      </c>
      <c r="D196" s="8" t="s">
        <v>247</v>
      </c>
      <c r="E196" s="19" t="s">
        <v>248</v>
      </c>
      <c r="F196" s="19" t="s">
        <v>248</v>
      </c>
      <c r="G196" s="19" t="s">
        <v>249</v>
      </c>
      <c r="H196" s="19">
        <v>2</v>
      </c>
      <c r="I196" s="19">
        <v>2024</v>
      </c>
      <c r="J196" s="19" t="s">
        <v>66</v>
      </c>
      <c r="K196" s="19" t="s">
        <v>177</v>
      </c>
      <c r="L196" s="19" t="s">
        <v>47</v>
      </c>
      <c r="M196" s="19" t="s">
        <v>250</v>
      </c>
      <c r="N196" s="19" t="s">
        <v>251</v>
      </c>
      <c r="O196" s="19" t="s">
        <v>252</v>
      </c>
      <c r="P196" s="19" t="s">
        <v>51</v>
      </c>
      <c r="Q196" s="9" t="s">
        <v>253</v>
      </c>
      <c r="R196" s="20">
        <v>10.894</v>
      </c>
      <c r="S196" s="20">
        <v>0.56910000000000005</v>
      </c>
      <c r="T196" s="20">
        <v>10.832000000000001</v>
      </c>
      <c r="U196" s="20">
        <v>0.5</v>
      </c>
      <c r="V196" s="21">
        <f>_xlfn.XLOOKUP(D196,'[1]Gen. Real'!$A:$A,'[1]Gen. Real'!$C:$C,"-",0)</f>
        <v>44.686999999999998</v>
      </c>
      <c r="W196" s="22"/>
      <c r="X196" s="22" t="str">
        <f>_xlfn.XLOOKUP(D196,[1]Vertimiento!$A:$A,[1]Vertimiento!$E:$E,"-",0)</f>
        <v>-</v>
      </c>
      <c r="Y196" s="23" t="str">
        <f t="shared" si="12"/>
        <v>-</v>
      </c>
      <c r="Z196" s="19" t="str">
        <f>_xlfn.XLOOKUP(D196,[1]Cmg!$I$4:$I$85,[1]Cmg!$M$4:$M$85,"----",0,1)</f>
        <v>----</v>
      </c>
      <c r="AA196" s="19" t="str">
        <f>_xlfn.XLOOKUP(D196,[1]Cmg!$A$4:$A$89,[1]Cmg!$B$4:$B$89,"----",0,1)</f>
        <v>----</v>
      </c>
      <c r="AB196" s="19" t="str">
        <f>_xlfn.XLOOKUP(D196,[1]Cmg!$E$4:$E$89,[1]Cmg!$F$4:$F$89,"----",0,1)</f>
        <v>----</v>
      </c>
      <c r="AC196" s="19" t="str">
        <f>_xlfn.XLOOKUP(D196,[1]Cmg!$O$4:$O$89,[1]Cmg!$P$4:$P$89,"----",0,1)</f>
        <v>----</v>
      </c>
      <c r="AD196" s="24" t="str">
        <f>_xlfn.XLOOKUP(D196,[1]Cmg!$S$4:$S$89,[1]Cmg!$U$4:$U$89,"----",0,1)</f>
        <v>----</v>
      </c>
      <c r="AG196" s="25">
        <f>IFERROR(SUMIFS('[1]BD Unidades'!$AH:$AH,'[1]BD Unidades'!$A:$A,'BD Centrales 2023'!$A196),"-")</f>
        <v>0</v>
      </c>
      <c r="AH196" s="25">
        <f>SUMIFS('[1]BD Unidades'!$AJ$3:$AJ$1424,'[1]BD Unidades'!$A$3:$A$1424,$A196)</f>
        <v>8477.1833333333343</v>
      </c>
      <c r="AI196" s="25">
        <f>SUMIFS('[1]BD Unidades'!$AL$3:$AL$1424,'[1]BD Unidades'!$A$3:$A$1424,$A196)</f>
        <v>58.225000000000001</v>
      </c>
      <c r="AJ196" s="26">
        <f t="shared" si="13"/>
        <v>6.8215834235620431E-3</v>
      </c>
      <c r="AK196" s="27">
        <f>IFERROR(SUMIFS('[1]BD Unidades'!$AO$3:$AO$1424,'[1]BD Unidades'!$A$3:$A$1424,$A196),"-")</f>
        <v>0</v>
      </c>
      <c r="AL196" s="27">
        <f>IFERROR(SUMIFS('[1]BD Unidades'!$AQ$3:$AQ$1424,'[1]BD Unidades'!$A$3:$A$1424,$A196),"-")</f>
        <v>0</v>
      </c>
      <c r="AM196" s="27">
        <f>IFERROR(SUMIFS('[1]BD Unidades'!$AS$3:$AS$1424,'[1]BD Unidades'!$A$3:$A$1424,$A196),"-")</f>
        <v>0</v>
      </c>
      <c r="AN196" s="27">
        <f>IFERROR(SUMIFS('[1]BD Unidades'!$AU$3:$AU$1424,'[1]BD Unidades'!$A$3:$A$1424,$A196),"-")</f>
        <v>0</v>
      </c>
      <c r="AO196" s="27"/>
      <c r="AP196" s="27"/>
      <c r="AQ196" s="25">
        <f>IFERROR(SUMIFS('[1]BD Unidades'!$AZ$3:$AZ$1424,'[1]BD Unidades'!$A$3:$A$1424,$A196),"-")</f>
        <v>0</v>
      </c>
      <c r="AR196" s="25">
        <f>IFERROR(SUMIFS('[1]BD Unidades'!$BA$3:$BA$1424,'[1]BD Unidades'!$A$3:$A$1424,$A196),"-")</f>
        <v>10.88825517402252</v>
      </c>
      <c r="AS196" s="28">
        <f>SUMIFS('[1]BD Unidades'!$BC$3:$BC$1424,'[1]BD Unidades'!$A$3:$A$1424,$A196)</f>
        <v>0</v>
      </c>
      <c r="AT196" s="28">
        <f>SUMIFS('[1]BD Unidades'!$BE$3:$BE$1424,'[1]BD Unidades'!$A$3:$A$1424,$A196)</f>
        <v>0</v>
      </c>
      <c r="AU196" s="29">
        <f t="shared" si="14"/>
        <v>0</v>
      </c>
      <c r="AV196" s="30">
        <f t="shared" si="15"/>
        <v>5.6910000000000007E-3</v>
      </c>
      <c r="AW196" s="25">
        <f>IFERROR(SUMIFS('[1]BD Unidades'!$BI$3:$BI$1424,'[1]BD Unidades'!$A$3:$A$1424,$A196),"-")</f>
        <v>0</v>
      </c>
      <c r="AX196" s="25">
        <f>IFERROR(SUMIFS('[1]BD Unidades'!$BJ$3:$BJ$1424,'[1]BD Unidades'!$A$3:$A$1424,$A196),"-")</f>
        <v>0</v>
      </c>
    </row>
    <row r="197" spans="1:50" ht="14.4" x14ac:dyDescent="0.3">
      <c r="A197" s="7">
        <v>410</v>
      </c>
      <c r="B197" s="7" t="s">
        <v>4636</v>
      </c>
      <c r="D197" s="8" t="s">
        <v>4637</v>
      </c>
      <c r="E197" s="19" t="s">
        <v>4638</v>
      </c>
      <c r="F197" s="19" t="s">
        <v>4638</v>
      </c>
      <c r="G197" s="19" t="s">
        <v>4639</v>
      </c>
      <c r="H197" s="19">
        <v>1</v>
      </c>
      <c r="I197" s="19">
        <v>2024</v>
      </c>
      <c r="J197" s="19" t="s">
        <v>66</v>
      </c>
      <c r="K197" s="19" t="s">
        <v>177</v>
      </c>
      <c r="L197" s="19" t="s">
        <v>213</v>
      </c>
      <c r="M197" s="19" t="s">
        <v>229</v>
      </c>
      <c r="N197" s="19" t="s">
        <v>1842</v>
      </c>
      <c r="O197" s="19" t="s">
        <v>4640</v>
      </c>
      <c r="P197" s="19" t="s">
        <v>51</v>
      </c>
      <c r="Q197" s="9" t="s">
        <v>4641</v>
      </c>
      <c r="R197" s="20">
        <v>2.5099999999999998</v>
      </c>
      <c r="S197" s="20">
        <v>0.50180000000000002</v>
      </c>
      <c r="T197" s="20">
        <v>2.4973999999999998</v>
      </c>
      <c r="U197" s="20" t="s">
        <v>397</v>
      </c>
      <c r="V197" s="21">
        <f>_xlfn.XLOOKUP(D197,'[1]Gen. Real'!$A:$A,'[1]Gen. Real'!$C:$C,"-",0)</f>
        <v>9.3304100000000023</v>
      </c>
      <c r="W197" s="22"/>
      <c r="X197" s="22" t="str">
        <f>_xlfn.XLOOKUP(D197,[1]Vertimiento!$A:$A,[1]Vertimiento!$E:$E,"-",0)</f>
        <v>-</v>
      </c>
      <c r="Y197" s="23" t="str">
        <f t="shared" si="12"/>
        <v>-</v>
      </c>
      <c r="Z197" s="19" t="str">
        <f>_xlfn.XLOOKUP(D197,[1]Cmg!$I$4:$I$85,[1]Cmg!$M$4:$M$85,"----",0,1)</f>
        <v>----</v>
      </c>
      <c r="AA197" s="19" t="str">
        <f>_xlfn.XLOOKUP(D197,[1]Cmg!$A$4:$A$89,[1]Cmg!$B$4:$B$89,"----",0,1)</f>
        <v>----</v>
      </c>
      <c r="AB197" s="19" t="str">
        <f>_xlfn.XLOOKUP(D197,[1]Cmg!$E$4:$E$89,[1]Cmg!$F$4:$F$89,"----",0,1)</f>
        <v>----</v>
      </c>
      <c r="AC197" s="19" t="str">
        <f>_xlfn.XLOOKUP(D197,[1]Cmg!$O$4:$O$89,[1]Cmg!$P$4:$P$89,"----",0,1)</f>
        <v>----</v>
      </c>
      <c r="AD197" s="24" t="str">
        <f>_xlfn.XLOOKUP(D197,[1]Cmg!$S$4:$S$89,[1]Cmg!$U$4:$U$89,"----",0,1)</f>
        <v>----</v>
      </c>
      <c r="AG197" s="25">
        <f>IFERROR(SUMIFS('[1]BD Unidades'!$AH:$AH,'[1]BD Unidades'!$A:$A,'BD Centrales 2023'!$A197),"-")</f>
        <v>2.5099999999999998</v>
      </c>
      <c r="AH197" s="25">
        <f>SUMIFS('[1]BD Unidades'!$AJ$3:$AJ$1424,'[1]BD Unidades'!$A$3:$A$1424,$A197)</f>
        <v>8088.9666666666708</v>
      </c>
      <c r="AI197" s="25">
        <f>SUMIFS('[1]BD Unidades'!$AL$3:$AL$1424,'[1]BD Unidades'!$A$3:$A$1424,$A197)</f>
        <v>0</v>
      </c>
      <c r="AJ197" s="26">
        <f t="shared" si="13"/>
        <v>0</v>
      </c>
      <c r="AK197" s="27">
        <f>IFERROR(SUMIFS('[1]BD Unidades'!$AO$3:$AO$1424,'[1]BD Unidades'!$A$3:$A$1424,$A197),"-")</f>
        <v>0</v>
      </c>
      <c r="AL197" s="27">
        <f>IFERROR(SUMIFS('[1]BD Unidades'!$AQ$3:$AQ$1424,'[1]BD Unidades'!$A$3:$A$1424,$A197),"-")</f>
        <v>0</v>
      </c>
      <c r="AM197" s="27">
        <f>IFERROR(SUMIFS('[1]BD Unidades'!$AS$3:$AS$1424,'[1]BD Unidades'!$A$3:$A$1424,$A197),"-")</f>
        <v>0</v>
      </c>
      <c r="AN197" s="27">
        <f>IFERROR(SUMIFS('[1]BD Unidades'!$AU$3:$AU$1424,'[1]BD Unidades'!$A$3:$A$1424,$A197),"-")</f>
        <v>0</v>
      </c>
      <c r="AO197" s="27"/>
      <c r="AP197" s="27"/>
      <c r="AQ197" s="25">
        <f>IFERROR(SUMIFS('[1]BD Unidades'!$AZ$3:$AZ$1424,'[1]BD Unidades'!$A$3:$A$1424,$A197),"-")</f>
        <v>0.75289897260273941</v>
      </c>
      <c r="AR197" s="25">
        <f>IFERROR(SUMIFS('[1]BD Unidades'!$BA$3:$BA$1424,'[1]BD Unidades'!$A$3:$A$1424,$A197),"-")</f>
        <v>2.5099999999999998</v>
      </c>
      <c r="AS197" s="28">
        <f>SUMIFS('[1]BD Unidades'!$BC$3:$BC$1424,'[1]BD Unidades'!$A$3:$A$1424,$A197)</f>
        <v>8.7704944727178599E-3</v>
      </c>
      <c r="AT197" s="28">
        <f>SUMIFS('[1]BD Unidades'!$BE$3:$BE$1424,'[1]BD Unidades'!$A$3:$A$1424,$A197)</f>
        <v>0.99992579908675805</v>
      </c>
      <c r="AU197" s="29">
        <f t="shared" si="14"/>
        <v>0.99115595539273971</v>
      </c>
      <c r="AV197" s="30">
        <f t="shared" si="15"/>
        <v>5.0179999999999999E-3</v>
      </c>
      <c r="AW197" s="25">
        <f>IFERROR(SUMIFS('[1]BD Unidades'!$BI$3:$BI$1424,'[1]BD Unidades'!$A$3:$A$1424,$A197),"-")</f>
        <v>0.74249562521855594</v>
      </c>
      <c r="AX197" s="25">
        <f>IFERROR(SUMIFS('[1]BD Unidades'!$BJ$3:$BJ$1424,'[1]BD Unidades'!$A$3:$A$1424,$A197),"-")</f>
        <v>0.47763078915801788</v>
      </c>
    </row>
    <row r="198" spans="1:50" ht="14.4" x14ac:dyDescent="0.3">
      <c r="A198" s="7">
        <v>417</v>
      </c>
      <c r="B198" s="7" t="s">
        <v>4721</v>
      </c>
      <c r="D198" s="8" t="s">
        <v>4722</v>
      </c>
      <c r="E198" s="19" t="s">
        <v>4723</v>
      </c>
      <c r="F198" s="19" t="s">
        <v>4723</v>
      </c>
      <c r="G198" s="19" t="s">
        <v>866</v>
      </c>
      <c r="H198" s="19">
        <v>1</v>
      </c>
      <c r="I198" s="19">
        <v>2024</v>
      </c>
      <c r="J198" s="19" t="s">
        <v>66</v>
      </c>
      <c r="K198" s="19" t="s">
        <v>177</v>
      </c>
      <c r="L198" s="19" t="s">
        <v>213</v>
      </c>
      <c r="M198" s="19" t="s">
        <v>90</v>
      </c>
      <c r="N198" s="19" t="s">
        <v>868</v>
      </c>
      <c r="O198" s="19" t="s">
        <v>1461</v>
      </c>
      <c r="P198" s="19" t="s">
        <v>51</v>
      </c>
      <c r="Q198" s="9" t="s">
        <v>4724</v>
      </c>
      <c r="R198" s="20">
        <v>3</v>
      </c>
      <c r="S198" s="20">
        <v>0.83330000000000004</v>
      </c>
      <c r="T198" s="20">
        <v>2.9750000000000001</v>
      </c>
      <c r="U198" s="20" t="s">
        <v>397</v>
      </c>
      <c r="V198" s="21">
        <f>_xlfn.XLOOKUP(D198,'[1]Gen. Real'!$A:$A,'[1]Gen. Real'!$C:$C,"-",0)</f>
        <v>2.4489699999999988</v>
      </c>
      <c r="W198" s="22"/>
      <c r="X198" s="22" t="str">
        <f>_xlfn.XLOOKUP(D198,[1]Vertimiento!$A:$A,[1]Vertimiento!$E:$E,"-",0)</f>
        <v>-</v>
      </c>
      <c r="Y198" s="23" t="str">
        <f t="shared" si="12"/>
        <v>-</v>
      </c>
      <c r="Z198" s="19" t="str">
        <f>_xlfn.XLOOKUP(D198,[1]Cmg!$I$4:$I$85,[1]Cmg!$M$4:$M$85,"----",0,1)</f>
        <v>----</v>
      </c>
      <c r="AA198" s="19" t="str">
        <f>_xlfn.XLOOKUP(D198,[1]Cmg!$A$4:$A$89,[1]Cmg!$B$4:$B$89,"----",0,1)</f>
        <v>----</v>
      </c>
      <c r="AB198" s="19" t="str">
        <f>_xlfn.XLOOKUP(D198,[1]Cmg!$E$4:$E$89,[1]Cmg!$F$4:$F$89,"----",0,1)</f>
        <v>----</v>
      </c>
      <c r="AC198" s="19" t="str">
        <f>_xlfn.XLOOKUP(D198,[1]Cmg!$O$4:$O$89,[1]Cmg!$P$4:$P$89,"----",0,1)</f>
        <v>----</v>
      </c>
      <c r="AD198" s="24" t="str">
        <f>_xlfn.XLOOKUP(D198,[1]Cmg!$S$4:$S$89,[1]Cmg!$U$4:$U$89,"----",0,1)</f>
        <v>----</v>
      </c>
      <c r="AG198" s="25">
        <f>IFERROR(SUMIFS('[1]BD Unidades'!$AH:$AH,'[1]BD Unidades'!$A:$A,'BD Centrales 2023'!$A198),"-")</f>
        <v>3</v>
      </c>
      <c r="AH198" s="25">
        <f>SUMIFS('[1]BD Unidades'!$AJ$3:$AJ$1424,'[1]BD Unidades'!$A$3:$A$1424,$A198)</f>
        <v>6031</v>
      </c>
      <c r="AI198" s="25">
        <f>SUMIFS('[1]BD Unidades'!$AL$3:$AL$1424,'[1]BD Unidades'!$A$3:$A$1424,$A198)</f>
        <v>0</v>
      </c>
      <c r="AJ198" s="26">
        <f t="shared" si="13"/>
        <v>0</v>
      </c>
      <c r="AK198" s="27">
        <f>IFERROR(SUMIFS('[1]BD Unidades'!$AO$3:$AO$1424,'[1]BD Unidades'!$A$3:$A$1424,$A198),"-")</f>
        <v>0</v>
      </c>
      <c r="AL198" s="27">
        <f>IFERROR(SUMIFS('[1]BD Unidades'!$AQ$3:$AQ$1424,'[1]BD Unidades'!$A$3:$A$1424,$A198),"-")</f>
        <v>0</v>
      </c>
      <c r="AM198" s="27">
        <f>IFERROR(SUMIFS('[1]BD Unidades'!$AS$3:$AS$1424,'[1]BD Unidades'!$A$3:$A$1424,$A198),"-")</f>
        <v>0</v>
      </c>
      <c r="AN198" s="27">
        <f>IFERROR(SUMIFS('[1]BD Unidades'!$AU$3:$AU$1424,'[1]BD Unidades'!$A$3:$A$1424,$A198),"-")</f>
        <v>0</v>
      </c>
      <c r="AO198" s="27"/>
      <c r="AP198" s="27"/>
      <c r="AQ198" s="25">
        <f>IFERROR(SUMIFS('[1]BD Unidades'!$AZ$3:$AZ$1424,'[1]BD Unidades'!$A$3:$A$1424,$A198),"-")</f>
        <v>1.4229116270991782</v>
      </c>
      <c r="AR198" s="25">
        <f>IFERROR(SUMIFS('[1]BD Unidades'!$BA$3:$BA$1424,'[1]BD Unidades'!$A$3:$A$1424,$A198),"-")</f>
        <v>3</v>
      </c>
      <c r="AS198" s="28">
        <f>SUMIFS('[1]BD Unidades'!$BC$3:$BC$1424,'[1]BD Unidades'!$A$3:$A$1424,$A198)</f>
        <v>7.0157875534370806E-2</v>
      </c>
      <c r="AT198" s="28">
        <f>SUMIFS('[1]BD Unidades'!$BE$3:$BE$1424,'[1]BD Unidades'!$A$3:$A$1424,$A198)</f>
        <v>1</v>
      </c>
      <c r="AU198" s="29">
        <f t="shared" si="14"/>
        <v>0.92984212446562919</v>
      </c>
      <c r="AV198" s="30">
        <f t="shared" si="15"/>
        <v>8.3330000000000001E-3</v>
      </c>
      <c r="AW198" s="25">
        <f>IFERROR(SUMIFS('[1]BD Unidades'!$BI$3:$BI$1424,'[1]BD Unidades'!$A$3:$A$1424,$A198),"-")</f>
        <v>1.1179448641204561</v>
      </c>
      <c r="AX198" s="25">
        <f>IFERROR(SUMIFS('[1]BD Unidades'!$BJ$3:$BJ$1424,'[1]BD Unidades'!$A$3:$A$1424,$A198),"-")</f>
        <v>0.71914886707626358</v>
      </c>
    </row>
    <row r="199" spans="1:50" ht="14.4" x14ac:dyDescent="0.3">
      <c r="A199" s="7">
        <v>419</v>
      </c>
      <c r="B199" s="7" t="s">
        <v>1796</v>
      </c>
      <c r="D199" s="8" t="s">
        <v>1797</v>
      </c>
      <c r="E199" s="19" t="s">
        <v>1798</v>
      </c>
      <c r="F199" s="19" t="s">
        <v>1798</v>
      </c>
      <c r="G199" s="19" t="s">
        <v>1799</v>
      </c>
      <c r="H199" s="19">
        <v>2</v>
      </c>
      <c r="I199" s="19">
        <v>2024</v>
      </c>
      <c r="J199" s="19" t="s">
        <v>66</v>
      </c>
      <c r="K199" s="19" t="s">
        <v>177</v>
      </c>
      <c r="L199" s="19" t="s">
        <v>47</v>
      </c>
      <c r="M199" s="19" t="s">
        <v>90</v>
      </c>
      <c r="N199" s="19" t="s">
        <v>91</v>
      </c>
      <c r="O199" s="19" t="s">
        <v>92</v>
      </c>
      <c r="P199" s="19" t="s">
        <v>51</v>
      </c>
      <c r="Q199" s="9" t="s">
        <v>1082</v>
      </c>
      <c r="R199" s="20">
        <v>16.5</v>
      </c>
      <c r="S199" s="20">
        <v>0.20610000000000001</v>
      </c>
      <c r="T199" s="20">
        <v>16.466000000000001</v>
      </c>
      <c r="U199" s="20">
        <v>1.2330000000000001</v>
      </c>
      <c r="V199" s="21">
        <f>_xlfn.XLOOKUP(D199,'[1]Gen. Real'!$A:$A,'[1]Gen. Real'!$C:$C,"-",0)</f>
        <v>61.293280000000038</v>
      </c>
      <c r="W199" s="22"/>
      <c r="X199" s="22" t="str">
        <f>_xlfn.XLOOKUP(D199,[1]Vertimiento!$A:$A,[1]Vertimiento!$E:$E,"-",0)</f>
        <v>-</v>
      </c>
      <c r="Y199" s="23" t="str">
        <f t="shared" si="12"/>
        <v>-</v>
      </c>
      <c r="Z199" s="19" t="str">
        <f>_xlfn.XLOOKUP(D199,[1]Cmg!$I$4:$I$85,[1]Cmg!$M$4:$M$85,"----",0,1)</f>
        <v>----</v>
      </c>
      <c r="AA199" s="19" t="str">
        <f>_xlfn.XLOOKUP(D199,[1]Cmg!$A$4:$A$89,[1]Cmg!$B$4:$B$89,"----",0,1)</f>
        <v>----</v>
      </c>
      <c r="AB199" s="19" t="str">
        <f>_xlfn.XLOOKUP(D199,[1]Cmg!$E$4:$E$89,[1]Cmg!$F$4:$F$89,"----",0,1)</f>
        <v>----</v>
      </c>
      <c r="AC199" s="19" t="str">
        <f>_xlfn.XLOOKUP(D199,[1]Cmg!$O$4:$O$89,[1]Cmg!$P$4:$P$89,"----",0,1)</f>
        <v>----</v>
      </c>
      <c r="AD199" s="24" t="str">
        <f>_xlfn.XLOOKUP(D199,[1]Cmg!$S$4:$S$89,[1]Cmg!$U$4:$U$89,"----",0,1)</f>
        <v>----</v>
      </c>
      <c r="AG199" s="25">
        <f>IFERROR(SUMIFS('[1]BD Unidades'!$AH:$AH,'[1]BD Unidades'!$A:$A,'BD Centrales 2023'!$A199),"-")</f>
        <v>0</v>
      </c>
      <c r="AH199" s="25">
        <f>SUMIFS('[1]BD Unidades'!$AJ$3:$AJ$1424,'[1]BD Unidades'!$A$3:$A$1424,$A199)</f>
        <v>8539.0499999999993</v>
      </c>
      <c r="AI199" s="25">
        <f>SUMIFS('[1]BD Unidades'!$AL$3:$AL$1424,'[1]BD Unidades'!$A$3:$A$1424,$A199)</f>
        <v>0</v>
      </c>
      <c r="AJ199" s="26">
        <f t="shared" si="13"/>
        <v>0</v>
      </c>
      <c r="AK199" s="27">
        <f>IFERROR(SUMIFS('[1]BD Unidades'!$AO$3:$AO$1424,'[1]BD Unidades'!$A$3:$A$1424,$A199),"-")</f>
        <v>0</v>
      </c>
      <c r="AL199" s="27">
        <f>IFERROR(SUMIFS('[1]BD Unidades'!$AQ$3:$AQ$1424,'[1]BD Unidades'!$A$3:$A$1424,$A199),"-")</f>
        <v>0</v>
      </c>
      <c r="AM199" s="27">
        <f>IFERROR(SUMIFS('[1]BD Unidades'!$AS$3:$AS$1424,'[1]BD Unidades'!$A$3:$A$1424,$A199),"-")</f>
        <v>0</v>
      </c>
      <c r="AN199" s="27">
        <f>IFERROR(SUMIFS('[1]BD Unidades'!$AU$3:$AU$1424,'[1]BD Unidades'!$A$3:$A$1424,$A199),"-")</f>
        <v>0</v>
      </c>
      <c r="AO199" s="27"/>
      <c r="AP199" s="27"/>
      <c r="AQ199" s="25">
        <f>IFERROR(SUMIFS('[1]BD Unidades'!$AZ$3:$AZ$1424,'[1]BD Unidades'!$A$3:$A$1424,$A199),"-")</f>
        <v>0</v>
      </c>
      <c r="AR199" s="25">
        <f>IFERROR(SUMIFS('[1]BD Unidades'!$BA$3:$BA$1424,'[1]BD Unidades'!$A$3:$A$1424,$A199),"-")</f>
        <v>16.499999999999989</v>
      </c>
      <c r="AS199" s="28">
        <f>SUMIFS('[1]BD Unidades'!$BC$3:$BC$1424,'[1]BD Unidades'!$A$3:$A$1424,$A199)</f>
        <v>0</v>
      </c>
      <c r="AT199" s="28">
        <f>SUMIFS('[1]BD Unidades'!$BE$3:$BE$1424,'[1]BD Unidades'!$A$3:$A$1424,$A199)</f>
        <v>0</v>
      </c>
      <c r="AU199" s="29">
        <f t="shared" si="14"/>
        <v>0</v>
      </c>
      <c r="AV199" s="30">
        <f t="shared" si="15"/>
        <v>2.0609999999999999E-3</v>
      </c>
      <c r="AW199" s="25">
        <f>IFERROR(SUMIFS('[1]BD Unidades'!$BI$3:$BI$1424,'[1]BD Unidades'!$A$3:$A$1424,$A199),"-")</f>
        <v>0</v>
      </c>
      <c r="AX199" s="25">
        <f>IFERROR(SUMIFS('[1]BD Unidades'!$BJ$3:$BJ$1424,'[1]BD Unidades'!$A$3:$A$1424,$A199),"-")</f>
        <v>0</v>
      </c>
    </row>
    <row r="200" spans="1:50" ht="14.4" x14ac:dyDescent="0.3">
      <c r="A200" s="7">
        <v>420</v>
      </c>
      <c r="B200" s="7" t="s">
        <v>427</v>
      </c>
      <c r="D200" s="8" t="s">
        <v>428</v>
      </c>
      <c r="E200" s="19" t="s">
        <v>64</v>
      </c>
      <c r="F200" s="19" t="s">
        <v>64</v>
      </c>
      <c r="G200" s="19" t="s">
        <v>429</v>
      </c>
      <c r="H200" s="19">
        <v>2</v>
      </c>
      <c r="I200" s="19">
        <v>2024</v>
      </c>
      <c r="J200" s="19" t="s">
        <v>66</v>
      </c>
      <c r="K200" s="19" t="s">
        <v>105</v>
      </c>
      <c r="L200" s="19" t="s">
        <v>47</v>
      </c>
      <c r="M200" s="19" t="s">
        <v>90</v>
      </c>
      <c r="N200" s="19" t="s">
        <v>91</v>
      </c>
      <c r="O200" s="19" t="s">
        <v>92</v>
      </c>
      <c r="P200" s="19" t="s">
        <v>51</v>
      </c>
      <c r="Q200" s="9" t="s">
        <v>431</v>
      </c>
      <c r="R200" s="20">
        <v>37.369999999999997</v>
      </c>
      <c r="S200" s="20">
        <v>1.18</v>
      </c>
      <c r="T200" s="20">
        <v>36.93</v>
      </c>
      <c r="U200" s="20">
        <v>4.2</v>
      </c>
      <c r="V200" s="21">
        <f>_xlfn.XLOOKUP(D200,'[1]Gen. Real'!$A:$A,'[1]Gen. Real'!$C:$C,"-",0)</f>
        <v>59.496000000000016</v>
      </c>
      <c r="W200" s="22"/>
      <c r="X200" s="22" t="str">
        <f>_xlfn.XLOOKUP(D200,[1]Vertimiento!$A:$A,[1]Vertimiento!$E:$E,"-",0)</f>
        <v>-</v>
      </c>
      <c r="Y200" s="23" t="str">
        <f t="shared" si="12"/>
        <v>-</v>
      </c>
      <c r="Z200" s="19" t="str">
        <f>_xlfn.XLOOKUP(D200,[1]Cmg!$I$4:$I$85,[1]Cmg!$M$4:$M$85,"----",0,1)</f>
        <v>----</v>
      </c>
      <c r="AA200" s="19" t="str">
        <f>_xlfn.XLOOKUP(D200,[1]Cmg!$A$4:$A$89,[1]Cmg!$B$4:$B$89,"----",0,1)</f>
        <v>----</v>
      </c>
      <c r="AB200" s="19" t="str">
        <f>_xlfn.XLOOKUP(D200,[1]Cmg!$E$4:$E$89,[1]Cmg!$F$4:$F$89,"----",0,1)</f>
        <v>----</v>
      </c>
      <c r="AC200" s="19" t="str">
        <f>_xlfn.XLOOKUP(D200,[1]Cmg!$O$4:$O$89,[1]Cmg!$P$4:$P$89,"----",0,1)</f>
        <v>----</v>
      </c>
      <c r="AD200" s="24" t="str">
        <f>_xlfn.XLOOKUP(D200,[1]Cmg!$S$4:$S$89,[1]Cmg!$U$4:$U$89,"----",0,1)</f>
        <v>----</v>
      </c>
      <c r="AG200" s="25">
        <f>IFERROR(SUMIFS('[1]BD Unidades'!$AH:$AH,'[1]BD Unidades'!$A:$A,'BD Centrales 2023'!$A200),"-")</f>
        <v>0</v>
      </c>
      <c r="AH200" s="25">
        <f>SUMIFS('[1]BD Unidades'!$AJ$3:$AJ$1424,'[1]BD Unidades'!$A$3:$A$1424,$A200)</f>
        <v>6863.1702970297065</v>
      </c>
      <c r="AI200" s="25">
        <f>SUMIFS('[1]BD Unidades'!$AL$3:$AL$1424,'[1]BD Unidades'!$A$3:$A$1424,$A200)</f>
        <v>125.9429756489166</v>
      </c>
      <c r="AJ200" s="26">
        <f t="shared" si="13"/>
        <v>1.801987902259998E-2</v>
      </c>
      <c r="AK200" s="27">
        <f>IFERROR(SUMIFS('[1]BD Unidades'!$AO$3:$AO$1424,'[1]BD Unidades'!$A$3:$A$1424,$A200),"-")</f>
        <v>0</v>
      </c>
      <c r="AL200" s="27">
        <f>IFERROR(SUMIFS('[1]BD Unidades'!$AQ$3:$AQ$1424,'[1]BD Unidades'!$A$3:$A$1424,$A200),"-")</f>
        <v>0</v>
      </c>
      <c r="AM200" s="27">
        <f>IFERROR(SUMIFS('[1]BD Unidades'!$AS$3:$AS$1424,'[1]BD Unidades'!$A$3:$A$1424,$A200),"-")</f>
        <v>0</v>
      </c>
      <c r="AN200" s="27">
        <f>IFERROR(SUMIFS('[1]BD Unidades'!$AU$3:$AU$1424,'[1]BD Unidades'!$A$3:$A$1424,$A200),"-")</f>
        <v>0</v>
      </c>
      <c r="AO200" s="27"/>
      <c r="AP200" s="27"/>
      <c r="AQ200" s="25">
        <f>IFERROR(SUMIFS('[1]BD Unidades'!$AZ$3:$AZ$1424,'[1]BD Unidades'!$A$3:$A$1424,$A200),"-")</f>
        <v>0</v>
      </c>
      <c r="AR200" s="25">
        <f>IFERROR(SUMIFS('[1]BD Unidades'!$BA$3:$BA$1424,'[1]BD Unidades'!$A$3:$A$1424,$A200),"-")</f>
        <v>39.506602206789601</v>
      </c>
      <c r="AS200" s="28">
        <f>SUMIFS('[1]BD Unidades'!$BC$3:$BC$1424,'[1]BD Unidades'!$A$3:$A$1424,$A200)</f>
        <v>0</v>
      </c>
      <c r="AT200" s="28">
        <f>SUMIFS('[1]BD Unidades'!$BE$3:$BE$1424,'[1]BD Unidades'!$A$3:$A$1424,$A200)</f>
        <v>0</v>
      </c>
      <c r="AU200" s="29">
        <f t="shared" si="14"/>
        <v>0</v>
      </c>
      <c r="AV200" s="30">
        <f t="shared" si="15"/>
        <v>1.18E-2</v>
      </c>
      <c r="AW200" s="25">
        <f>IFERROR(SUMIFS('[1]BD Unidades'!$BI$3:$BI$1424,'[1]BD Unidades'!$A$3:$A$1424,$A200),"-")</f>
        <v>0</v>
      </c>
      <c r="AX200" s="25">
        <f>IFERROR(SUMIFS('[1]BD Unidades'!$BJ$3:$BJ$1424,'[1]BD Unidades'!$A$3:$A$1424,$A200),"-")</f>
        <v>0</v>
      </c>
    </row>
    <row r="201" spans="1:50" ht="14.4" x14ac:dyDescent="0.3">
      <c r="A201" s="7">
        <v>423</v>
      </c>
      <c r="B201" s="7" t="s">
        <v>4921</v>
      </c>
      <c r="D201" s="8" t="s">
        <v>4922</v>
      </c>
      <c r="E201" s="19" t="s">
        <v>4906</v>
      </c>
      <c r="F201" s="19" t="s">
        <v>4923</v>
      </c>
      <c r="G201" s="19" t="s">
        <v>4924</v>
      </c>
      <c r="H201" s="19">
        <v>1</v>
      </c>
      <c r="I201" s="19">
        <v>2024</v>
      </c>
      <c r="J201" s="19" t="s">
        <v>66</v>
      </c>
      <c r="K201" s="19" t="s">
        <v>177</v>
      </c>
      <c r="L201" s="19" t="s">
        <v>213</v>
      </c>
      <c r="M201" s="19" t="s">
        <v>82</v>
      </c>
      <c r="N201" s="19" t="s">
        <v>83</v>
      </c>
      <c r="O201" s="19" t="s">
        <v>4714</v>
      </c>
      <c r="P201" s="19" t="s">
        <v>51</v>
      </c>
      <c r="Q201" s="9" t="s">
        <v>4925</v>
      </c>
      <c r="R201" s="20">
        <v>2</v>
      </c>
      <c r="S201" s="20">
        <v>0.5</v>
      </c>
      <c r="T201" s="20">
        <v>1.99</v>
      </c>
      <c r="U201" s="20" t="s">
        <v>397</v>
      </c>
      <c r="V201" s="21">
        <f>_xlfn.XLOOKUP(D201,'[1]Gen. Real'!$A:$A,'[1]Gen. Real'!$C:$C,"-",0)</f>
        <v>7.2313500000000008</v>
      </c>
      <c r="W201" s="22"/>
      <c r="X201" s="22" t="str">
        <f>_xlfn.XLOOKUP(D201,[1]Vertimiento!$A:$A,[1]Vertimiento!$E:$E,"-",0)</f>
        <v>-</v>
      </c>
      <c r="Y201" s="23" t="str">
        <f t="shared" si="12"/>
        <v>-</v>
      </c>
      <c r="Z201" s="19" t="str">
        <f>_xlfn.XLOOKUP(D201,[1]Cmg!$I$4:$I$85,[1]Cmg!$M$4:$M$85,"----",0,1)</f>
        <v>----</v>
      </c>
      <c r="AA201" s="19" t="str">
        <f>_xlfn.XLOOKUP(D201,[1]Cmg!$A$4:$A$89,[1]Cmg!$B$4:$B$89,"----",0,1)</f>
        <v>----</v>
      </c>
      <c r="AB201" s="19" t="str">
        <f>_xlfn.XLOOKUP(D201,[1]Cmg!$E$4:$E$89,[1]Cmg!$F$4:$F$89,"----",0,1)</f>
        <v>----</v>
      </c>
      <c r="AC201" s="19" t="str">
        <f>_xlfn.XLOOKUP(D201,[1]Cmg!$O$4:$O$89,[1]Cmg!$P$4:$P$89,"----",0,1)</f>
        <v>----</v>
      </c>
      <c r="AD201" s="24" t="str">
        <f>_xlfn.XLOOKUP(D201,[1]Cmg!$S$4:$S$89,[1]Cmg!$U$4:$U$89,"----",0,1)</f>
        <v>----</v>
      </c>
      <c r="AG201" s="25">
        <f>IFERROR(SUMIFS('[1]BD Unidades'!$AH:$AH,'[1]BD Unidades'!$A:$A,'BD Centrales 2023'!$A201),"-")</f>
        <v>2</v>
      </c>
      <c r="AH201" s="25">
        <f>SUMIFS('[1]BD Unidades'!$AJ$3:$AJ$1424,'[1]BD Unidades'!$A$3:$A$1424,$A201)</f>
        <v>8624.3833333333296</v>
      </c>
      <c r="AI201" s="25">
        <f>SUMIFS('[1]BD Unidades'!$AL$3:$AL$1424,'[1]BD Unidades'!$A$3:$A$1424,$A201)</f>
        <v>0</v>
      </c>
      <c r="AJ201" s="26">
        <f t="shared" si="13"/>
        <v>0</v>
      </c>
      <c r="AK201" s="27">
        <f>IFERROR(SUMIFS('[1]BD Unidades'!$AO$3:$AO$1424,'[1]BD Unidades'!$A$3:$A$1424,$A201),"-")</f>
        <v>0</v>
      </c>
      <c r="AL201" s="27">
        <f>IFERROR(SUMIFS('[1]BD Unidades'!$AQ$3:$AQ$1424,'[1]BD Unidades'!$A$3:$A$1424,$A201),"-")</f>
        <v>0</v>
      </c>
      <c r="AM201" s="27">
        <f>IFERROR(SUMIFS('[1]BD Unidades'!$AS$3:$AS$1424,'[1]BD Unidades'!$A$3:$A$1424,$A201),"-")</f>
        <v>0</v>
      </c>
      <c r="AN201" s="27">
        <f>IFERROR(SUMIFS('[1]BD Unidades'!$AU$3:$AU$1424,'[1]BD Unidades'!$A$3:$A$1424,$A201),"-")</f>
        <v>0</v>
      </c>
      <c r="AO201" s="27"/>
      <c r="AP201" s="27"/>
      <c r="AQ201" s="25">
        <f>IFERROR(SUMIFS('[1]BD Unidades'!$AZ$3:$AZ$1424,'[1]BD Unidades'!$A$3:$A$1424,$A201),"-")</f>
        <v>0</v>
      </c>
      <c r="AR201" s="25">
        <f>IFERROR(SUMIFS('[1]BD Unidades'!$BA$3:$BA$1424,'[1]BD Unidades'!$A$3:$A$1424,$A201),"-")</f>
        <v>2</v>
      </c>
      <c r="AS201" s="28">
        <f>SUMIFS('[1]BD Unidades'!$BC$3:$BC$1424,'[1]BD Unidades'!$A$3:$A$1424,$A201)</f>
        <v>0</v>
      </c>
      <c r="AT201" s="28">
        <f>SUMIFS('[1]BD Unidades'!$BE$3:$BE$1424,'[1]BD Unidades'!$A$3:$A$1424,$A201)</f>
        <v>0</v>
      </c>
      <c r="AU201" s="29">
        <f t="shared" si="14"/>
        <v>0</v>
      </c>
      <c r="AV201" s="30">
        <f t="shared" si="15"/>
        <v>5.0000000000000001E-3</v>
      </c>
      <c r="AW201" s="25">
        <f>IFERROR(SUMIFS('[1]BD Unidades'!$BI$3:$BI$1424,'[1]BD Unidades'!$A$3:$A$1424,$A201),"-")</f>
        <v>1.2999688923667296</v>
      </c>
      <c r="AX201" s="25">
        <f>IFERROR(SUMIFS('[1]BD Unidades'!$BJ$3:$BJ$1424,'[1]BD Unidades'!$A$3:$A$1424,$A201),"-")</f>
        <v>0.78121993278181945</v>
      </c>
    </row>
    <row r="202" spans="1:50" ht="14.4" x14ac:dyDescent="0.3">
      <c r="A202" s="7">
        <v>432</v>
      </c>
      <c r="B202" s="7" t="s">
        <v>4739</v>
      </c>
      <c r="D202" s="8" t="s">
        <v>4740</v>
      </c>
      <c r="E202" s="19" t="s">
        <v>4741</v>
      </c>
      <c r="F202" s="19" t="s">
        <v>4741</v>
      </c>
      <c r="G202" s="19" t="s">
        <v>4742</v>
      </c>
      <c r="H202" s="19">
        <v>1</v>
      </c>
      <c r="I202" s="19">
        <v>2024</v>
      </c>
      <c r="J202" s="19" t="s">
        <v>66</v>
      </c>
      <c r="K202" s="19" t="s">
        <v>177</v>
      </c>
      <c r="L202" s="19" t="s">
        <v>213</v>
      </c>
      <c r="M202" s="19" t="s">
        <v>331</v>
      </c>
      <c r="N202" s="19" t="s">
        <v>724</v>
      </c>
      <c r="O202" s="19" t="s">
        <v>725</v>
      </c>
      <c r="P202" s="19" t="s">
        <v>51</v>
      </c>
      <c r="Q202" s="9" t="s">
        <v>4744</v>
      </c>
      <c r="R202" s="20">
        <v>3</v>
      </c>
      <c r="S202" s="20">
        <v>1.0909</v>
      </c>
      <c r="T202" s="20">
        <v>2.9672999999999998</v>
      </c>
      <c r="U202" s="20" t="s">
        <v>397</v>
      </c>
      <c r="V202" s="21">
        <f>_xlfn.XLOOKUP(D202,'[1]Gen. Real'!$A:$A,'[1]Gen. Real'!$C:$C,"-",0)</f>
        <v>13.856229999999995</v>
      </c>
      <c r="W202" s="22"/>
      <c r="X202" s="22" t="str">
        <f>_xlfn.XLOOKUP(D202,[1]Vertimiento!$A:$A,[1]Vertimiento!$E:$E,"-",0)</f>
        <v>-</v>
      </c>
      <c r="Y202" s="23" t="str">
        <f t="shared" si="12"/>
        <v>-</v>
      </c>
      <c r="Z202" s="19" t="str">
        <f>_xlfn.XLOOKUP(D202,[1]Cmg!$I$4:$I$85,[1]Cmg!$M$4:$M$85,"----",0,1)</f>
        <v>----</v>
      </c>
      <c r="AA202" s="19" t="str">
        <f>_xlfn.XLOOKUP(D202,[1]Cmg!$A$4:$A$89,[1]Cmg!$B$4:$B$89,"----",0,1)</f>
        <v>----</v>
      </c>
      <c r="AB202" s="19" t="str">
        <f>_xlfn.XLOOKUP(D202,[1]Cmg!$E$4:$E$89,[1]Cmg!$F$4:$F$89,"----",0,1)</f>
        <v>----</v>
      </c>
      <c r="AC202" s="19" t="str">
        <f>_xlfn.XLOOKUP(D202,[1]Cmg!$O$4:$O$89,[1]Cmg!$P$4:$P$89,"----",0,1)</f>
        <v>----</v>
      </c>
      <c r="AD202" s="24" t="str">
        <f>_xlfn.XLOOKUP(D202,[1]Cmg!$S$4:$S$89,[1]Cmg!$U$4:$U$89,"----",0,1)</f>
        <v>----</v>
      </c>
      <c r="AG202" s="25">
        <f>IFERROR(SUMIFS('[1]BD Unidades'!$AH:$AH,'[1]BD Unidades'!$A:$A,'BD Centrales 2023'!$A202),"-")</f>
        <v>3</v>
      </c>
      <c r="AH202" s="25">
        <f>SUMIFS('[1]BD Unidades'!$AJ$3:$AJ$1424,'[1]BD Unidades'!$A$3:$A$1424,$A202)</f>
        <v>7901.2</v>
      </c>
      <c r="AI202" s="25">
        <f>SUMIFS('[1]BD Unidades'!$AL$3:$AL$1424,'[1]BD Unidades'!$A$3:$A$1424,$A202)</f>
        <v>0.81666666666666698</v>
      </c>
      <c r="AJ202" s="26">
        <f t="shared" si="13"/>
        <v>1.0334914504947054E-4</v>
      </c>
      <c r="AK202" s="27">
        <f>IFERROR(SUMIFS('[1]BD Unidades'!$AO$3:$AO$1424,'[1]BD Unidades'!$A$3:$A$1424,$A202),"-")</f>
        <v>0</v>
      </c>
      <c r="AL202" s="27">
        <f>IFERROR(SUMIFS('[1]BD Unidades'!$AQ$3:$AQ$1424,'[1]BD Unidades'!$A$3:$A$1424,$A202),"-")</f>
        <v>0</v>
      </c>
      <c r="AM202" s="27">
        <f>IFERROR(SUMIFS('[1]BD Unidades'!$AS$3:$AS$1424,'[1]BD Unidades'!$A$3:$A$1424,$A202),"-")</f>
        <v>0</v>
      </c>
      <c r="AN202" s="27">
        <f>IFERROR(SUMIFS('[1]BD Unidades'!$AU$3:$AU$1424,'[1]BD Unidades'!$A$3:$A$1424,$A202),"-")</f>
        <v>0</v>
      </c>
      <c r="AO202" s="27"/>
      <c r="AP202" s="27"/>
      <c r="AQ202" s="25">
        <f>IFERROR(SUMIFS('[1]BD Unidades'!$AZ$3:$AZ$1424,'[1]BD Unidades'!$A$3:$A$1424,$A202),"-")</f>
        <v>0</v>
      </c>
      <c r="AR202" s="25">
        <f>IFERROR(SUMIFS('[1]BD Unidades'!$BA$3:$BA$1424,'[1]BD Unidades'!$A$3:$A$1424,$A202),"-")</f>
        <v>2.99991204987756</v>
      </c>
      <c r="AS202" s="28">
        <f>SUMIFS('[1]BD Unidades'!$BC$3:$BC$1424,'[1]BD Unidades'!$A$3:$A$1424,$A202)</f>
        <v>0</v>
      </c>
      <c r="AT202" s="28">
        <f>SUMIFS('[1]BD Unidades'!$BE$3:$BE$1424,'[1]BD Unidades'!$A$3:$A$1424,$A202)</f>
        <v>0</v>
      </c>
      <c r="AU202" s="29">
        <f t="shared" si="14"/>
        <v>0</v>
      </c>
      <c r="AV202" s="30">
        <f t="shared" si="15"/>
        <v>1.0909E-2</v>
      </c>
      <c r="AW202" s="25">
        <f>IFERROR(SUMIFS('[1]BD Unidades'!$BI$3:$BI$1424,'[1]BD Unidades'!$A$3:$A$1424,$A202),"-")</f>
        <v>1.4559729556380301</v>
      </c>
      <c r="AX202" s="25">
        <f>IFERROR(SUMIFS('[1]BD Unidades'!$BJ$3:$BJ$1424,'[1]BD Unidades'!$A$3:$A$1424,$A202),"-")</f>
        <v>0.87497100985614296</v>
      </c>
    </row>
    <row r="203" spans="1:50" ht="14.4" x14ac:dyDescent="0.3">
      <c r="A203" s="7">
        <v>438</v>
      </c>
      <c r="B203" s="7" t="s">
        <v>4769</v>
      </c>
      <c r="D203" s="8" t="s">
        <v>4770</v>
      </c>
      <c r="E203" s="19" t="s">
        <v>4767</v>
      </c>
      <c r="F203" s="19" t="s">
        <v>4767</v>
      </c>
      <c r="G203" s="19" t="s">
        <v>4771</v>
      </c>
      <c r="H203" s="19">
        <v>1</v>
      </c>
      <c r="I203" s="19">
        <v>2024</v>
      </c>
      <c r="J203" s="19" t="s">
        <v>66</v>
      </c>
      <c r="K203" s="19" t="s">
        <v>177</v>
      </c>
      <c r="L203" s="19" t="s">
        <v>213</v>
      </c>
      <c r="M203" s="19" t="s">
        <v>82</v>
      </c>
      <c r="N203" s="19" t="s">
        <v>197</v>
      </c>
      <c r="O203" s="19" t="s">
        <v>204</v>
      </c>
      <c r="P203" s="19" t="s">
        <v>51</v>
      </c>
      <c r="Q203" s="9" t="s">
        <v>750</v>
      </c>
      <c r="R203" s="20">
        <v>3.4369999999999998</v>
      </c>
      <c r="S203" s="20">
        <v>1.0909</v>
      </c>
      <c r="T203" s="20">
        <v>3.4</v>
      </c>
      <c r="U203" s="20" t="s">
        <v>397</v>
      </c>
      <c r="V203" s="21">
        <f>_xlfn.XLOOKUP(D203,'[1]Gen. Real'!$A:$A,'[1]Gen. Real'!$C:$C,"-",0)</f>
        <v>16.807560000000006</v>
      </c>
      <c r="W203" s="22"/>
      <c r="X203" s="22" t="str">
        <f>_xlfn.XLOOKUP(D203,[1]Vertimiento!$A:$A,[1]Vertimiento!$E:$E,"-",0)</f>
        <v>-</v>
      </c>
      <c r="Y203" s="23" t="str">
        <f t="shared" si="12"/>
        <v>-</v>
      </c>
      <c r="Z203" s="19" t="str">
        <f>_xlfn.XLOOKUP(D203,[1]Cmg!$I$4:$I$85,[1]Cmg!$M$4:$M$85,"----",0,1)</f>
        <v>----</v>
      </c>
      <c r="AA203" s="19" t="str">
        <f>_xlfn.XLOOKUP(D203,[1]Cmg!$A$4:$A$89,[1]Cmg!$B$4:$B$89,"----",0,1)</f>
        <v>----</v>
      </c>
      <c r="AB203" s="19" t="str">
        <f>_xlfn.XLOOKUP(D203,[1]Cmg!$E$4:$E$89,[1]Cmg!$F$4:$F$89,"----",0,1)</f>
        <v>----</v>
      </c>
      <c r="AC203" s="19" t="str">
        <f>_xlfn.XLOOKUP(D203,[1]Cmg!$O$4:$O$89,[1]Cmg!$P$4:$P$89,"----",0,1)</f>
        <v>----</v>
      </c>
      <c r="AD203" s="24" t="str">
        <f>_xlfn.XLOOKUP(D203,[1]Cmg!$S$4:$S$89,[1]Cmg!$U$4:$U$89,"----",0,1)</f>
        <v>----</v>
      </c>
      <c r="AG203" s="25">
        <f>IFERROR(SUMIFS('[1]BD Unidades'!$AH:$AH,'[1]BD Unidades'!$A:$A,'BD Centrales 2023'!$A203),"-")</f>
        <v>3.4</v>
      </c>
      <c r="AH203" s="25">
        <f>SUMIFS('[1]BD Unidades'!$AJ$3:$AJ$1424,'[1]BD Unidades'!$A$3:$A$1424,$A203)</f>
        <v>8069.6993502085188</v>
      </c>
      <c r="AI203" s="25">
        <f>SUMIFS('[1]BD Unidades'!$AL$3:$AL$1424,'[1]BD Unidades'!$A$3:$A$1424,$A203)</f>
        <v>0</v>
      </c>
      <c r="AJ203" s="26">
        <f t="shared" si="13"/>
        <v>0</v>
      </c>
      <c r="AK203" s="27">
        <f>IFERROR(SUMIFS('[1]BD Unidades'!$AO$3:$AO$1424,'[1]BD Unidades'!$A$3:$A$1424,$A203),"-")</f>
        <v>0</v>
      </c>
      <c r="AL203" s="27">
        <f>IFERROR(SUMIFS('[1]BD Unidades'!$AQ$3:$AQ$1424,'[1]BD Unidades'!$A$3:$A$1424,$A203),"-")</f>
        <v>0</v>
      </c>
      <c r="AM203" s="27">
        <f>IFERROR(SUMIFS('[1]BD Unidades'!$AS$3:$AS$1424,'[1]BD Unidades'!$A$3:$A$1424,$A203),"-")</f>
        <v>0</v>
      </c>
      <c r="AN203" s="27">
        <f>IFERROR(SUMIFS('[1]BD Unidades'!$AU$3:$AU$1424,'[1]BD Unidades'!$A$3:$A$1424,$A203),"-")</f>
        <v>0</v>
      </c>
      <c r="AO203" s="27"/>
      <c r="AP203" s="27"/>
      <c r="AQ203" s="25">
        <f>IFERROR(SUMIFS('[1]BD Unidades'!$AZ$3:$AZ$1424,'[1]BD Unidades'!$A$3:$A$1424,$A203),"-")</f>
        <v>0</v>
      </c>
      <c r="AR203" s="25">
        <f>IFERROR(SUMIFS('[1]BD Unidades'!$BA$3:$BA$1424,'[1]BD Unidades'!$A$3:$A$1424,$A203),"-")</f>
        <v>3.4</v>
      </c>
      <c r="AS203" s="28">
        <f>SUMIFS('[1]BD Unidades'!$BC$3:$BC$1424,'[1]BD Unidades'!$A$3:$A$1424,$A203)</f>
        <v>0</v>
      </c>
      <c r="AT203" s="28">
        <f>SUMIFS('[1]BD Unidades'!$BE$3:$BE$1424,'[1]BD Unidades'!$A$3:$A$1424,$A203)</f>
        <v>0</v>
      </c>
      <c r="AU203" s="29">
        <f t="shared" si="14"/>
        <v>0</v>
      </c>
      <c r="AV203" s="30">
        <f t="shared" si="15"/>
        <v>1.0909E-2</v>
      </c>
      <c r="AW203" s="25">
        <f>IFERROR(SUMIFS('[1]BD Unidades'!$BI$3:$BI$1424,'[1]BD Unidades'!$A$3:$A$1424,$A203),"-")</f>
        <v>1.5328460447443351</v>
      </c>
      <c r="AX203" s="25">
        <f>IFERROR(SUMIFS('[1]BD Unidades'!$BJ$3:$BJ$1424,'[1]BD Unidades'!$A$3:$A$1424,$A203),"-")</f>
        <v>0.9211681072305441</v>
      </c>
    </row>
    <row r="204" spans="1:50" ht="14.4" x14ac:dyDescent="0.3">
      <c r="A204" s="7">
        <v>440</v>
      </c>
      <c r="B204" s="7" t="s">
        <v>4554</v>
      </c>
      <c r="D204" s="8" t="s">
        <v>4555</v>
      </c>
      <c r="E204" s="19" t="s">
        <v>4556</v>
      </c>
      <c r="F204" s="19" t="s">
        <v>4556</v>
      </c>
      <c r="G204" s="19" t="s">
        <v>4557</v>
      </c>
      <c r="H204" s="19">
        <v>1</v>
      </c>
      <c r="I204" s="19">
        <v>2024</v>
      </c>
      <c r="J204" s="19" t="s">
        <v>66</v>
      </c>
      <c r="K204" s="19" t="s">
        <v>177</v>
      </c>
      <c r="L204" s="19" t="s">
        <v>213</v>
      </c>
      <c r="M204" s="19" t="s">
        <v>331</v>
      </c>
      <c r="N204" s="19" t="s">
        <v>724</v>
      </c>
      <c r="O204" s="19" t="s">
        <v>725</v>
      </c>
      <c r="P204" s="19" t="s">
        <v>51</v>
      </c>
      <c r="Q204" s="9" t="s">
        <v>4558</v>
      </c>
      <c r="R204" s="20">
        <v>0.56000000000000005</v>
      </c>
      <c r="S204" s="20">
        <v>0.25</v>
      </c>
      <c r="T204" s="20">
        <v>0.55859999999999999</v>
      </c>
      <c r="U204" s="20" t="s">
        <v>397</v>
      </c>
      <c r="V204" s="21">
        <f>_xlfn.XLOOKUP(D204,'[1]Gen. Real'!$A:$A,'[1]Gen. Real'!$C:$C,"-",0)</f>
        <v>1.6952700000000009</v>
      </c>
      <c r="W204" s="22"/>
      <c r="X204" s="22" t="str">
        <f>_xlfn.XLOOKUP(D204,[1]Vertimiento!$A:$A,[1]Vertimiento!$E:$E,"-",0)</f>
        <v>-</v>
      </c>
      <c r="Y204" s="23" t="str">
        <f t="shared" si="12"/>
        <v>-</v>
      </c>
      <c r="Z204" s="19" t="str">
        <f>_xlfn.XLOOKUP(D204,[1]Cmg!$I$4:$I$85,[1]Cmg!$M$4:$M$85,"----",0,1)</f>
        <v>----</v>
      </c>
      <c r="AA204" s="19" t="str">
        <f>_xlfn.XLOOKUP(D204,[1]Cmg!$A$4:$A$89,[1]Cmg!$B$4:$B$89,"----",0,1)</f>
        <v>----</v>
      </c>
      <c r="AB204" s="19" t="str">
        <f>_xlfn.XLOOKUP(D204,[1]Cmg!$E$4:$E$89,[1]Cmg!$F$4:$F$89,"----",0,1)</f>
        <v>----</v>
      </c>
      <c r="AC204" s="19" t="str">
        <f>_xlfn.XLOOKUP(D204,[1]Cmg!$O$4:$O$89,[1]Cmg!$P$4:$P$89,"----",0,1)</f>
        <v>----</v>
      </c>
      <c r="AD204" s="24" t="str">
        <f>_xlfn.XLOOKUP(D204,[1]Cmg!$S$4:$S$89,[1]Cmg!$U$4:$U$89,"----",0,1)</f>
        <v>----</v>
      </c>
      <c r="AG204" s="25">
        <f>IFERROR(SUMIFS('[1]BD Unidades'!$AH:$AH,'[1]BD Unidades'!$A:$A,'BD Centrales 2023'!$A204),"-")</f>
        <v>0.56000000000000005</v>
      </c>
      <c r="AH204" s="25">
        <f>SUMIFS('[1]BD Unidades'!$AJ$3:$AJ$1424,'[1]BD Unidades'!$A$3:$A$1424,$A204)</f>
        <v>8760</v>
      </c>
      <c r="AI204" s="25">
        <f>SUMIFS('[1]BD Unidades'!$AL$3:$AL$1424,'[1]BD Unidades'!$A$3:$A$1424,$A204)</f>
        <v>0</v>
      </c>
      <c r="AJ204" s="26">
        <f t="shared" si="13"/>
        <v>0</v>
      </c>
      <c r="AK204" s="27">
        <f>IFERROR(SUMIFS('[1]BD Unidades'!$AO$3:$AO$1424,'[1]BD Unidades'!$A$3:$A$1424,$A204),"-")</f>
        <v>0</v>
      </c>
      <c r="AL204" s="27">
        <f>IFERROR(SUMIFS('[1]BD Unidades'!$AQ$3:$AQ$1424,'[1]BD Unidades'!$A$3:$A$1424,$A204),"-")</f>
        <v>0</v>
      </c>
      <c r="AM204" s="27">
        <f>IFERROR(SUMIFS('[1]BD Unidades'!$AS$3:$AS$1424,'[1]BD Unidades'!$A$3:$A$1424,$A204),"-")</f>
        <v>0</v>
      </c>
      <c r="AN204" s="27">
        <f>IFERROR(SUMIFS('[1]BD Unidades'!$AU$3:$AU$1424,'[1]BD Unidades'!$A$3:$A$1424,$A204),"-")</f>
        <v>0</v>
      </c>
      <c r="AO204" s="27"/>
      <c r="AP204" s="27"/>
      <c r="AQ204" s="25">
        <f>IFERROR(SUMIFS('[1]BD Unidades'!$AZ$3:$AZ$1424,'[1]BD Unidades'!$A$3:$A$1424,$A204),"-")</f>
        <v>0</v>
      </c>
      <c r="AR204" s="25">
        <f>IFERROR(SUMIFS('[1]BD Unidades'!$BA$3:$BA$1424,'[1]BD Unidades'!$A$3:$A$1424,$A204),"-")</f>
        <v>0.56000000000000005</v>
      </c>
      <c r="AS204" s="28">
        <f>SUMIFS('[1]BD Unidades'!$BC$3:$BC$1424,'[1]BD Unidades'!$A$3:$A$1424,$A204)</f>
        <v>0</v>
      </c>
      <c r="AT204" s="28">
        <f>SUMIFS('[1]BD Unidades'!$BE$3:$BE$1424,'[1]BD Unidades'!$A$3:$A$1424,$A204)</f>
        <v>0</v>
      </c>
      <c r="AU204" s="29">
        <f t="shared" si="14"/>
        <v>0</v>
      </c>
      <c r="AV204" s="30">
        <f t="shared" si="15"/>
        <v>2.5000000000000001E-3</v>
      </c>
      <c r="AW204" s="25">
        <f>IFERROR(SUMIFS('[1]BD Unidades'!$BI$3:$BI$1424,'[1]BD Unidades'!$A$3:$A$1424,$A204),"-")</f>
        <v>0.1516901185263661</v>
      </c>
      <c r="AX204" s="25">
        <f>IFERROR(SUMIFS('[1]BD Unidades'!$BJ$3:$BJ$1424,'[1]BD Unidades'!$A$3:$A$1424,$A204),"-")</f>
        <v>9.1158599943946511E-2</v>
      </c>
    </row>
    <row r="205" spans="1:50" ht="14.4" x14ac:dyDescent="0.3">
      <c r="A205" s="7">
        <v>441</v>
      </c>
      <c r="B205" s="7" t="s">
        <v>345</v>
      </c>
      <c r="D205" s="8" t="s">
        <v>346</v>
      </c>
      <c r="E205" s="19" t="s">
        <v>347</v>
      </c>
      <c r="F205" s="19" t="s">
        <v>347</v>
      </c>
      <c r="G205" s="19" t="s">
        <v>348</v>
      </c>
      <c r="H205" s="19">
        <v>2</v>
      </c>
      <c r="I205" s="19">
        <v>2024</v>
      </c>
      <c r="J205" s="19" t="s">
        <v>66</v>
      </c>
      <c r="K205" s="19" t="s">
        <v>177</v>
      </c>
      <c r="L205" s="19" t="s">
        <v>157</v>
      </c>
      <c r="M205" s="19" t="s">
        <v>106</v>
      </c>
      <c r="N205" s="19" t="s">
        <v>107</v>
      </c>
      <c r="O205" s="19" t="s">
        <v>304</v>
      </c>
      <c r="P205" s="19" t="s">
        <v>158</v>
      </c>
      <c r="Q205" s="9" t="s">
        <v>350</v>
      </c>
      <c r="R205" s="20">
        <v>4.5090000000000003</v>
      </c>
      <c r="S205" s="20">
        <v>1.0429999999999999</v>
      </c>
      <c r="T205" s="20">
        <v>4.4619999999999997</v>
      </c>
      <c r="U205" s="20">
        <v>0.20880000000000001</v>
      </c>
      <c r="V205" s="21">
        <f>_xlfn.XLOOKUP(D205,'[1]Gen. Real'!$A:$A,'[1]Gen. Real'!$C:$C,"-",0)</f>
        <v>0.33565000000000006</v>
      </c>
      <c r="W205" s="22"/>
      <c r="X205" s="22" t="str">
        <f>_xlfn.XLOOKUP(D205,[1]Vertimiento!$A:$A,[1]Vertimiento!$E:$E,"-",0)</f>
        <v>-</v>
      </c>
      <c r="Y205" s="23" t="str">
        <f t="shared" si="12"/>
        <v>-</v>
      </c>
      <c r="Z205" s="19" t="str">
        <f>_xlfn.XLOOKUP(D205,[1]Cmg!$I$4:$I$85,[1]Cmg!$M$4:$M$85,"----",0,1)</f>
        <v>----</v>
      </c>
      <c r="AA205" s="19" t="str">
        <f>_xlfn.XLOOKUP(D205,[1]Cmg!$A$4:$A$89,[1]Cmg!$B$4:$B$89,"----",0,1)</f>
        <v>----</v>
      </c>
      <c r="AB205" s="19" t="str">
        <f>_xlfn.XLOOKUP(D205,[1]Cmg!$E$4:$E$89,[1]Cmg!$F$4:$F$89,"----",0,1)</f>
        <v>----</v>
      </c>
      <c r="AC205" s="19" t="str">
        <f>_xlfn.XLOOKUP(D205,[1]Cmg!$O$4:$O$89,[1]Cmg!$P$4:$P$89,"----",0,1)</f>
        <v>----</v>
      </c>
      <c r="AD205" s="24" t="str">
        <f>_xlfn.XLOOKUP(D205,[1]Cmg!$S$4:$S$89,[1]Cmg!$U$4:$U$89,"----",0,1)</f>
        <v>----</v>
      </c>
      <c r="AG205" s="25">
        <f>IFERROR(SUMIFS('[1]BD Unidades'!$AH:$AH,'[1]BD Unidades'!$A:$A,'BD Centrales 2023'!$A205),"-")</f>
        <v>0</v>
      </c>
      <c r="AH205" s="25">
        <f>SUMIFS('[1]BD Unidades'!$AJ$3:$AJ$1424,'[1]BD Unidades'!$A$3:$A$1424,$A205)</f>
        <v>922.4883566200931</v>
      </c>
      <c r="AI205" s="25">
        <f>SUMIFS('[1]BD Unidades'!$AL$3:$AL$1424,'[1]BD Unidades'!$A$3:$A$1424,$A205)</f>
        <v>0</v>
      </c>
      <c r="AJ205" s="26">
        <f t="shared" si="13"/>
        <v>0</v>
      </c>
      <c r="AK205" s="27">
        <f>IFERROR(SUMIFS('[1]BD Unidades'!$AO$3:$AO$1424,'[1]BD Unidades'!$A$3:$A$1424,$A205),"-")</f>
        <v>0</v>
      </c>
      <c r="AL205" s="27">
        <f>IFERROR(SUMIFS('[1]BD Unidades'!$AQ$3:$AQ$1424,'[1]BD Unidades'!$A$3:$A$1424,$A205),"-")</f>
        <v>0</v>
      </c>
      <c r="AM205" s="27">
        <f>IFERROR(SUMIFS('[1]BD Unidades'!$AS$3:$AS$1424,'[1]BD Unidades'!$A$3:$A$1424,$A205),"-")</f>
        <v>0</v>
      </c>
      <c r="AN205" s="27">
        <f>IFERROR(SUMIFS('[1]BD Unidades'!$AU$3:$AU$1424,'[1]BD Unidades'!$A$3:$A$1424,$A205),"-")</f>
        <v>0</v>
      </c>
      <c r="AO205" s="27"/>
      <c r="AP205" s="27"/>
      <c r="AQ205" s="25">
        <f>IFERROR(SUMIFS('[1]BD Unidades'!$AZ$3:$AZ$1424,'[1]BD Unidades'!$A$3:$A$1424,$A205),"-")</f>
        <v>0</v>
      </c>
      <c r="AR205" s="25">
        <f>IFERROR(SUMIFS('[1]BD Unidades'!$BA$3:$BA$1424,'[1]BD Unidades'!$A$3:$A$1424,$A205),"-")</f>
        <v>2.95</v>
      </c>
      <c r="AS205" s="28">
        <f>SUMIFS('[1]BD Unidades'!$BC$3:$BC$1424,'[1]BD Unidades'!$A$3:$A$1424,$A205)</f>
        <v>0</v>
      </c>
      <c r="AT205" s="28">
        <f>SUMIFS('[1]BD Unidades'!$BE$3:$BE$1424,'[1]BD Unidades'!$A$3:$A$1424,$A205)</f>
        <v>0</v>
      </c>
      <c r="AU205" s="29">
        <f t="shared" si="14"/>
        <v>0</v>
      </c>
      <c r="AV205" s="30">
        <f t="shared" si="15"/>
        <v>1.043E-2</v>
      </c>
      <c r="AW205" s="25">
        <f>IFERROR(SUMIFS('[1]BD Unidades'!$BI$3:$BI$1424,'[1]BD Unidades'!$A$3:$A$1424,$A205),"-")</f>
        <v>0</v>
      </c>
      <c r="AX205" s="25">
        <f>IFERROR(SUMIFS('[1]BD Unidades'!$BJ$3:$BJ$1424,'[1]BD Unidades'!$A$3:$A$1424,$A205),"-")</f>
        <v>0</v>
      </c>
    </row>
    <row r="206" spans="1:50" ht="14.4" x14ac:dyDescent="0.3">
      <c r="A206" s="7">
        <v>458</v>
      </c>
      <c r="B206" s="7" t="s">
        <v>4668</v>
      </c>
      <c r="D206" s="8" t="s">
        <v>4669</v>
      </c>
      <c r="E206" s="19" t="s">
        <v>4670</v>
      </c>
      <c r="F206" s="19" t="s">
        <v>4670</v>
      </c>
      <c r="G206" s="19" t="s">
        <v>4671</v>
      </c>
      <c r="H206" s="19">
        <v>2</v>
      </c>
      <c r="I206" s="19">
        <v>2024</v>
      </c>
      <c r="J206" s="19" t="s">
        <v>66</v>
      </c>
      <c r="K206" s="19" t="s">
        <v>177</v>
      </c>
      <c r="L206" s="19" t="s">
        <v>213</v>
      </c>
      <c r="M206" s="19" t="s">
        <v>331</v>
      </c>
      <c r="N206" s="19" t="s">
        <v>332</v>
      </c>
      <c r="O206" s="19" t="s">
        <v>4535</v>
      </c>
      <c r="P206" s="19" t="s">
        <v>51</v>
      </c>
      <c r="Q206" s="9" t="s">
        <v>4672</v>
      </c>
      <c r="R206" s="20">
        <v>2.2250000000000001</v>
      </c>
      <c r="S206" s="20">
        <v>1.35</v>
      </c>
      <c r="T206" s="20">
        <v>2.1949999999999998</v>
      </c>
      <c r="U206" s="20" t="s">
        <v>397</v>
      </c>
      <c r="V206" s="21">
        <f>_xlfn.XLOOKUP(D206,'[1]Gen. Real'!$A:$A,'[1]Gen. Real'!$C:$C,"-",0)</f>
        <v>12.814169999999997</v>
      </c>
      <c r="W206" s="22"/>
      <c r="X206" s="22" t="str">
        <f>_xlfn.XLOOKUP(D206,[1]Vertimiento!$A:$A,[1]Vertimiento!$E:$E,"-",0)</f>
        <v>-</v>
      </c>
      <c r="Y206" s="23" t="str">
        <f t="shared" si="12"/>
        <v>-</v>
      </c>
      <c r="Z206" s="19" t="str">
        <f>_xlfn.XLOOKUP(D206,[1]Cmg!$I$4:$I$85,[1]Cmg!$M$4:$M$85,"----",0,1)</f>
        <v>----</v>
      </c>
      <c r="AA206" s="19" t="str">
        <f>_xlfn.XLOOKUP(D206,[1]Cmg!$A$4:$A$89,[1]Cmg!$B$4:$B$89,"----",0,1)</f>
        <v>----</v>
      </c>
      <c r="AB206" s="19" t="str">
        <f>_xlfn.XLOOKUP(D206,[1]Cmg!$E$4:$E$89,[1]Cmg!$F$4:$F$89,"----",0,1)</f>
        <v>----</v>
      </c>
      <c r="AC206" s="19" t="str">
        <f>_xlfn.XLOOKUP(D206,[1]Cmg!$O$4:$O$89,[1]Cmg!$P$4:$P$89,"----",0,1)</f>
        <v>----</v>
      </c>
      <c r="AD206" s="24" t="str">
        <f>_xlfn.XLOOKUP(D206,[1]Cmg!$S$4:$S$89,[1]Cmg!$U$4:$U$89,"----",0,1)</f>
        <v>----</v>
      </c>
      <c r="AG206" s="25">
        <f>IFERROR(SUMIFS('[1]BD Unidades'!$AH:$AH,'[1]BD Unidades'!$A:$A,'BD Centrales 2023'!$A206),"-")</f>
        <v>2.1949999999999998</v>
      </c>
      <c r="AH206" s="25">
        <f>SUMIFS('[1]BD Unidades'!$AJ$3:$AJ$1424,'[1]BD Unidades'!$A$3:$A$1424,$A206)</f>
        <v>7765.8935580524303</v>
      </c>
      <c r="AI206" s="25">
        <f>SUMIFS('[1]BD Unidades'!$AL$3:$AL$1424,'[1]BD Unidades'!$A$3:$A$1424,$A206)</f>
        <v>0</v>
      </c>
      <c r="AJ206" s="26">
        <f t="shared" si="13"/>
        <v>0</v>
      </c>
      <c r="AK206" s="27">
        <f>IFERROR(SUMIFS('[1]BD Unidades'!$AO$3:$AO$1424,'[1]BD Unidades'!$A$3:$A$1424,$A206),"-")</f>
        <v>0</v>
      </c>
      <c r="AL206" s="27">
        <f>IFERROR(SUMIFS('[1]BD Unidades'!$AQ$3:$AQ$1424,'[1]BD Unidades'!$A$3:$A$1424,$A206),"-")</f>
        <v>0</v>
      </c>
      <c r="AM206" s="27">
        <f>IFERROR(SUMIFS('[1]BD Unidades'!$AS$3:$AS$1424,'[1]BD Unidades'!$A$3:$A$1424,$A206),"-")</f>
        <v>0</v>
      </c>
      <c r="AN206" s="27">
        <f>IFERROR(SUMIFS('[1]BD Unidades'!$AU$3:$AU$1424,'[1]BD Unidades'!$A$3:$A$1424,$A206),"-")</f>
        <v>0</v>
      </c>
      <c r="AO206" s="27"/>
      <c r="AP206" s="27"/>
      <c r="AQ206" s="25">
        <f>IFERROR(SUMIFS('[1]BD Unidades'!$AZ$3:$AZ$1424,'[1]BD Unidades'!$A$3:$A$1424,$A206),"-")</f>
        <v>0</v>
      </c>
      <c r="AR206" s="25">
        <f>IFERROR(SUMIFS('[1]BD Unidades'!$BA$3:$BA$1424,'[1]BD Unidades'!$A$3:$A$1424,$A206),"-")</f>
        <v>2.1949999999999998</v>
      </c>
      <c r="AS206" s="28">
        <f>SUMIFS('[1]BD Unidades'!$BC$3:$BC$1424,'[1]BD Unidades'!$A$3:$A$1424,$A206)</f>
        <v>0</v>
      </c>
      <c r="AT206" s="28">
        <f>SUMIFS('[1]BD Unidades'!$BE$3:$BE$1424,'[1]BD Unidades'!$A$3:$A$1424,$A206)</f>
        <v>0</v>
      </c>
      <c r="AU206" s="29">
        <f t="shared" si="14"/>
        <v>0</v>
      </c>
      <c r="AV206" s="30">
        <f t="shared" si="15"/>
        <v>1.3500000000000002E-2</v>
      </c>
      <c r="AW206" s="25">
        <f>IFERROR(SUMIFS('[1]BD Unidades'!$BI$3:$BI$1424,'[1]BD Unidades'!$A$3:$A$1424,$A206),"-")</f>
        <v>0.81279452704909072</v>
      </c>
      <c r="AX206" s="25">
        <f>IFERROR(SUMIFS('[1]BD Unidades'!$BJ$3:$BJ$1424,'[1]BD Unidades'!$A$3:$A$1424,$A206),"-")</f>
        <v>0.48845113872739654</v>
      </c>
    </row>
    <row r="207" spans="1:50" ht="14.4" x14ac:dyDescent="0.3">
      <c r="A207" s="7">
        <v>468</v>
      </c>
      <c r="B207" s="7" t="s">
        <v>4886</v>
      </c>
      <c r="D207" s="8" t="s">
        <v>4887</v>
      </c>
      <c r="E207" s="19" t="s">
        <v>4888</v>
      </c>
      <c r="F207" s="19" t="s">
        <v>4888</v>
      </c>
      <c r="G207" s="19" t="s">
        <v>4889</v>
      </c>
      <c r="H207" s="19">
        <v>1</v>
      </c>
      <c r="I207" s="19">
        <v>2024</v>
      </c>
      <c r="J207" s="19" t="s">
        <v>66</v>
      </c>
      <c r="K207" s="19" t="s">
        <v>177</v>
      </c>
      <c r="L207" s="19" t="s">
        <v>213</v>
      </c>
      <c r="M207" s="19" t="s">
        <v>814</v>
      </c>
      <c r="N207" s="19" t="s">
        <v>4891</v>
      </c>
      <c r="O207" s="19" t="s">
        <v>4891</v>
      </c>
      <c r="P207" s="19" t="s">
        <v>51</v>
      </c>
      <c r="Q207" s="9" t="s">
        <v>4892</v>
      </c>
      <c r="R207" s="20">
        <v>2.6019999999999999</v>
      </c>
      <c r="S207" s="20">
        <v>0.38429999999999997</v>
      </c>
      <c r="T207" s="20">
        <v>2.5920000000000001</v>
      </c>
      <c r="U207" s="20" t="s">
        <v>397</v>
      </c>
      <c r="V207" s="21">
        <f>_xlfn.XLOOKUP(D207,'[1]Gen. Real'!$A:$A,'[1]Gen. Real'!$C:$C,"-",0)</f>
        <v>2.6213999999999995</v>
      </c>
      <c r="W207" s="22"/>
      <c r="X207" s="22" t="str">
        <f>_xlfn.XLOOKUP(D207,[1]Vertimiento!$A:$A,[1]Vertimiento!$E:$E,"-",0)</f>
        <v>-</v>
      </c>
      <c r="Y207" s="23" t="str">
        <f t="shared" si="12"/>
        <v>-</v>
      </c>
      <c r="Z207" s="19" t="str">
        <f>_xlfn.XLOOKUP(D207,[1]Cmg!$I$4:$I$85,[1]Cmg!$M$4:$M$85,"----",0,1)</f>
        <v>----</v>
      </c>
      <c r="AA207" s="19" t="str">
        <f>_xlfn.XLOOKUP(D207,[1]Cmg!$A$4:$A$89,[1]Cmg!$B$4:$B$89,"----",0,1)</f>
        <v>----</v>
      </c>
      <c r="AB207" s="19" t="str">
        <f>_xlfn.XLOOKUP(D207,[1]Cmg!$E$4:$E$89,[1]Cmg!$F$4:$F$89,"----",0,1)</f>
        <v>----</v>
      </c>
      <c r="AC207" s="19" t="str">
        <f>_xlfn.XLOOKUP(D207,[1]Cmg!$O$4:$O$89,[1]Cmg!$P$4:$P$89,"----",0,1)</f>
        <v>----</v>
      </c>
      <c r="AD207" s="24" t="str">
        <f>_xlfn.XLOOKUP(D207,[1]Cmg!$S$4:$S$89,[1]Cmg!$U$4:$U$89,"----",0,1)</f>
        <v>----</v>
      </c>
      <c r="AG207" s="25">
        <f>IFERROR(SUMIFS('[1]BD Unidades'!$AH:$AH,'[1]BD Unidades'!$A:$A,'BD Centrales 2023'!$A207),"-")</f>
        <v>2.6019999999999999</v>
      </c>
      <c r="AH207" s="25">
        <f>SUMIFS('[1]BD Unidades'!$AJ$3:$AJ$1424,'[1]BD Unidades'!$A$3:$A$1424,$A207)</f>
        <v>1475.9666666666701</v>
      </c>
      <c r="AI207" s="25">
        <f>SUMIFS('[1]BD Unidades'!$AL$3:$AL$1424,'[1]BD Unidades'!$A$3:$A$1424,$A207)</f>
        <v>0</v>
      </c>
      <c r="AJ207" s="26">
        <f t="shared" si="13"/>
        <v>0</v>
      </c>
      <c r="AK207" s="27">
        <f>IFERROR(SUMIFS('[1]BD Unidades'!$AO$3:$AO$1424,'[1]BD Unidades'!$A$3:$A$1424,$A207),"-")</f>
        <v>0</v>
      </c>
      <c r="AL207" s="27">
        <f>IFERROR(SUMIFS('[1]BD Unidades'!$AQ$3:$AQ$1424,'[1]BD Unidades'!$A$3:$A$1424,$A207),"-")</f>
        <v>0</v>
      </c>
      <c r="AM207" s="27">
        <f>IFERROR(SUMIFS('[1]BD Unidades'!$AS$3:$AS$1424,'[1]BD Unidades'!$A$3:$A$1424,$A207),"-")</f>
        <v>0</v>
      </c>
      <c r="AN207" s="27">
        <f>IFERROR(SUMIFS('[1]BD Unidades'!$AU$3:$AU$1424,'[1]BD Unidades'!$A$3:$A$1424,$A207),"-")</f>
        <v>0</v>
      </c>
      <c r="AO207" s="27"/>
      <c r="AP207" s="27"/>
      <c r="AQ207" s="25">
        <f>IFERROR(SUMIFS('[1]BD Unidades'!$AZ$3:$AZ$1424,'[1]BD Unidades'!$A$3:$A$1424,$A207),"-")</f>
        <v>1.7761456290740236</v>
      </c>
      <c r="AR207" s="25">
        <f>IFERROR(SUMIFS('[1]BD Unidades'!$BA$3:$BA$1424,'[1]BD Unidades'!$A$3:$A$1424,$A207),"-")</f>
        <v>2.6019999999999999</v>
      </c>
      <c r="AS207" s="28">
        <f>SUMIFS('[1]BD Unidades'!$BC$3:$BC$1424,'[1]BD Unidades'!$A$3:$A$1424,$A207)</f>
        <v>4.4632590896304399E-2</v>
      </c>
      <c r="AT207" s="28">
        <f>SUMIFS('[1]BD Unidades'!$BE$3:$BE$1424,'[1]BD Unidades'!$A$3:$A$1424,$A207)</f>
        <v>1</v>
      </c>
      <c r="AU207" s="29">
        <f t="shared" si="14"/>
        <v>0.95536740910369555</v>
      </c>
      <c r="AV207" s="30">
        <f t="shared" si="15"/>
        <v>3.8429999999999996E-3</v>
      </c>
      <c r="AW207" s="25">
        <f>IFERROR(SUMIFS('[1]BD Unidades'!$BI$3:$BI$1424,'[1]BD Unidades'!$A$3:$A$1424,$A207),"-")</f>
        <v>0.56499377714333099</v>
      </c>
      <c r="AX207" s="25">
        <f>IFERROR(SUMIFS('[1]BD Unidades'!$BJ$3:$BJ$1424,'[1]BD Unidades'!$A$3:$A$1424,$A207),"-")</f>
        <v>0.36344782983321255</v>
      </c>
    </row>
    <row r="208" spans="1:50" ht="14.4" x14ac:dyDescent="0.3">
      <c r="A208" s="7">
        <v>471</v>
      </c>
      <c r="B208" s="7" t="s">
        <v>4893</v>
      </c>
      <c r="D208" s="8" t="s">
        <v>4894</v>
      </c>
      <c r="E208" s="19" t="s">
        <v>4888</v>
      </c>
      <c r="F208" s="19" t="s">
        <v>4888</v>
      </c>
      <c r="G208" s="19" t="s">
        <v>4895</v>
      </c>
      <c r="H208" s="19">
        <v>1</v>
      </c>
      <c r="I208" s="19">
        <v>2024</v>
      </c>
      <c r="J208" s="19" t="s">
        <v>66</v>
      </c>
      <c r="K208" s="19" t="s">
        <v>177</v>
      </c>
      <c r="L208" s="19" t="s">
        <v>213</v>
      </c>
      <c r="M208" s="19" t="s">
        <v>814</v>
      </c>
      <c r="N208" s="19" t="s">
        <v>4891</v>
      </c>
      <c r="O208" s="19" t="s">
        <v>4897</v>
      </c>
      <c r="P208" s="19" t="s">
        <v>51</v>
      </c>
      <c r="Q208" s="9" t="s">
        <v>4898</v>
      </c>
      <c r="R208" s="20">
        <v>1.1000000000000001</v>
      </c>
      <c r="S208" s="20">
        <v>0</v>
      </c>
      <c r="T208" s="20">
        <v>1.1000000000000001</v>
      </c>
      <c r="U208" s="20" t="s">
        <v>397</v>
      </c>
      <c r="V208" s="21">
        <f>_xlfn.XLOOKUP(D208,'[1]Gen. Real'!$A:$A,'[1]Gen. Real'!$C:$C,"-",0)</f>
        <v>7.6575300000000102</v>
      </c>
      <c r="W208" s="22"/>
      <c r="X208" s="22" t="str">
        <f>_xlfn.XLOOKUP(D208,[1]Vertimiento!$A:$A,[1]Vertimiento!$E:$E,"-",0)</f>
        <v>-</v>
      </c>
      <c r="Y208" s="23" t="str">
        <f t="shared" si="12"/>
        <v>-</v>
      </c>
      <c r="Z208" s="19" t="str">
        <f>_xlfn.XLOOKUP(D208,[1]Cmg!$I$4:$I$85,[1]Cmg!$M$4:$M$85,"----",0,1)</f>
        <v>----</v>
      </c>
      <c r="AA208" s="19" t="str">
        <f>_xlfn.XLOOKUP(D208,[1]Cmg!$A$4:$A$89,[1]Cmg!$B$4:$B$89,"----",0,1)</f>
        <v>----</v>
      </c>
      <c r="AB208" s="19" t="str">
        <f>_xlfn.XLOOKUP(D208,[1]Cmg!$E$4:$E$89,[1]Cmg!$F$4:$F$89,"----",0,1)</f>
        <v>----</v>
      </c>
      <c r="AC208" s="19" t="str">
        <f>_xlfn.XLOOKUP(D208,[1]Cmg!$O$4:$O$89,[1]Cmg!$P$4:$P$89,"----",0,1)</f>
        <v>----</v>
      </c>
      <c r="AD208" s="24" t="str">
        <f>_xlfn.XLOOKUP(D208,[1]Cmg!$S$4:$S$89,[1]Cmg!$U$4:$U$89,"----",0,1)</f>
        <v>----</v>
      </c>
      <c r="AG208" s="25">
        <f>IFERROR(SUMIFS('[1]BD Unidades'!$AH:$AH,'[1]BD Unidades'!$A:$A,'BD Centrales 2023'!$A208),"-")</f>
        <v>1.1000000000000001</v>
      </c>
      <c r="AH208" s="25">
        <f>SUMIFS('[1]BD Unidades'!$AJ$3:$AJ$1424,'[1]BD Unidades'!$A$3:$A$1424,$A208)</f>
        <v>7720.7666666666701</v>
      </c>
      <c r="AI208" s="25">
        <f>SUMIFS('[1]BD Unidades'!$AL$3:$AL$1424,'[1]BD Unidades'!$A$3:$A$1424,$A208)</f>
        <v>23.516666666666701</v>
      </c>
      <c r="AJ208" s="26">
        <f t="shared" si="13"/>
        <v>3.0366485385994431E-3</v>
      </c>
      <c r="AK208" s="27">
        <f>IFERROR(SUMIFS('[1]BD Unidades'!$AO$3:$AO$1424,'[1]BD Unidades'!$A$3:$A$1424,$A208),"-")</f>
        <v>0</v>
      </c>
      <c r="AL208" s="27">
        <f>IFERROR(SUMIFS('[1]BD Unidades'!$AQ$3:$AQ$1424,'[1]BD Unidades'!$A$3:$A$1424,$A208),"-")</f>
        <v>0</v>
      </c>
      <c r="AM208" s="27">
        <f>IFERROR(SUMIFS('[1]BD Unidades'!$AS$3:$AS$1424,'[1]BD Unidades'!$A$3:$A$1424,$A208),"-")</f>
        <v>0</v>
      </c>
      <c r="AN208" s="27">
        <f>IFERROR(SUMIFS('[1]BD Unidades'!$AU$3:$AU$1424,'[1]BD Unidades'!$A$3:$A$1424,$A208),"-")</f>
        <v>0</v>
      </c>
      <c r="AO208" s="27"/>
      <c r="AP208" s="27"/>
      <c r="AQ208" s="25">
        <f>IFERROR(SUMIFS('[1]BD Unidades'!$AZ$3:$AZ$1424,'[1]BD Unidades'!$A$3:$A$1424,$A208),"-")</f>
        <v>0.97829543908071614</v>
      </c>
      <c r="AR208" s="25">
        <f>IFERROR(SUMIFS('[1]BD Unidades'!$BA$3:$BA$1424,'[1]BD Unidades'!$A$3:$A$1424,$A208),"-")</f>
        <v>1.0966599902723899</v>
      </c>
      <c r="AS208" s="28">
        <f>SUMIFS('[1]BD Unidades'!$BC$3:$BC$1424,'[1]BD Unidades'!$A$3:$A$1424,$A208)</f>
        <v>1.0728817895280501E-2</v>
      </c>
      <c r="AT208" s="28">
        <f>SUMIFS('[1]BD Unidades'!$BE$3:$BE$1424,'[1]BD Unidades'!$A$3:$A$1424,$A208)</f>
        <v>0.99983257229832589</v>
      </c>
      <c r="AU208" s="29">
        <f t="shared" si="14"/>
        <v>0.98910555070436734</v>
      </c>
      <c r="AV208" s="30">
        <f t="shared" si="15"/>
        <v>0</v>
      </c>
      <c r="AW208" s="25">
        <f>IFERROR(SUMIFS('[1]BD Unidades'!$BI$3:$BI$1424,'[1]BD Unidades'!$A$3:$A$1424,$A208),"-")</f>
        <v>0.96763744902350135</v>
      </c>
      <c r="AX208" s="25">
        <f>IFERROR(SUMIFS('[1]BD Unidades'!$BJ$3:$BJ$1424,'[1]BD Unidades'!$A$3:$A$1424,$A208),"-")</f>
        <v>0.62245947679476765</v>
      </c>
    </row>
    <row r="209" spans="1:50" ht="14.4" x14ac:dyDescent="0.3">
      <c r="A209" s="7">
        <v>472</v>
      </c>
      <c r="B209" s="7" t="s">
        <v>4899</v>
      </c>
      <c r="D209" s="8" t="s">
        <v>4900</v>
      </c>
      <c r="E209" s="19" t="s">
        <v>4888</v>
      </c>
      <c r="F209" s="19" t="s">
        <v>4888</v>
      </c>
      <c r="G209" s="19" t="s">
        <v>4895</v>
      </c>
      <c r="H209" s="19">
        <v>1</v>
      </c>
      <c r="I209" s="19">
        <v>2024</v>
      </c>
      <c r="J209" s="19" t="s">
        <v>66</v>
      </c>
      <c r="K209" s="19" t="s">
        <v>177</v>
      </c>
      <c r="L209" s="19" t="s">
        <v>213</v>
      </c>
      <c r="M209" s="19" t="s">
        <v>814</v>
      </c>
      <c r="N209" s="19" t="s">
        <v>4891</v>
      </c>
      <c r="O209" s="19" t="s">
        <v>4897</v>
      </c>
      <c r="P209" s="19" t="s">
        <v>51</v>
      </c>
      <c r="Q209" s="9" t="s">
        <v>4898</v>
      </c>
      <c r="R209" s="20">
        <v>1.1000000000000001</v>
      </c>
      <c r="S209" s="20">
        <v>0</v>
      </c>
      <c r="T209" s="20">
        <v>1.1100000000000001</v>
      </c>
      <c r="U209" s="20" t="s">
        <v>397</v>
      </c>
      <c r="V209" s="21">
        <f>_xlfn.XLOOKUP(D209,'[1]Gen. Real'!$A:$A,'[1]Gen. Real'!$C:$C,"-",0)</f>
        <v>7.8736400000000062</v>
      </c>
      <c r="W209" s="22"/>
      <c r="X209" s="22" t="str">
        <f>_xlfn.XLOOKUP(D209,[1]Vertimiento!$A:$A,[1]Vertimiento!$E:$E,"-",0)</f>
        <v>-</v>
      </c>
      <c r="Y209" s="23" t="str">
        <f t="shared" si="12"/>
        <v>-</v>
      </c>
      <c r="Z209" s="19" t="str">
        <f>_xlfn.XLOOKUP(D209,[1]Cmg!$I$4:$I$85,[1]Cmg!$M$4:$M$85,"----",0,1)</f>
        <v>----</v>
      </c>
      <c r="AA209" s="19" t="str">
        <f>_xlfn.XLOOKUP(D209,[1]Cmg!$A$4:$A$89,[1]Cmg!$B$4:$B$89,"----",0,1)</f>
        <v>----</v>
      </c>
      <c r="AB209" s="19" t="str">
        <f>_xlfn.XLOOKUP(D209,[1]Cmg!$E$4:$E$89,[1]Cmg!$F$4:$F$89,"----",0,1)</f>
        <v>----</v>
      </c>
      <c r="AC209" s="19" t="str">
        <f>_xlfn.XLOOKUP(D209,[1]Cmg!$O$4:$O$89,[1]Cmg!$P$4:$P$89,"----",0,1)</f>
        <v>----</v>
      </c>
      <c r="AD209" s="24" t="str">
        <f>_xlfn.XLOOKUP(D209,[1]Cmg!$S$4:$S$89,[1]Cmg!$U$4:$U$89,"----",0,1)</f>
        <v>----</v>
      </c>
      <c r="AG209" s="25">
        <f>IFERROR(SUMIFS('[1]BD Unidades'!$AH:$AH,'[1]BD Unidades'!$A:$A,'BD Centrales 2023'!$A209),"-")</f>
        <v>1.1000000000000001</v>
      </c>
      <c r="AH209" s="25">
        <f>SUMIFS('[1]BD Unidades'!$AJ$3:$AJ$1424,'[1]BD Unidades'!$A$3:$A$1424,$A209)</f>
        <v>7523.716666666669</v>
      </c>
      <c r="AI209" s="25">
        <f>SUMIFS('[1]BD Unidades'!$AL$3:$AL$1424,'[1]BD Unidades'!$A$3:$A$1424,$A209)</f>
        <v>0</v>
      </c>
      <c r="AJ209" s="26">
        <f t="shared" si="13"/>
        <v>0</v>
      </c>
      <c r="AK209" s="27">
        <f>IFERROR(SUMIFS('[1]BD Unidades'!$AO$3:$AO$1424,'[1]BD Unidades'!$A$3:$A$1424,$A209),"-")</f>
        <v>0</v>
      </c>
      <c r="AL209" s="27">
        <f>IFERROR(SUMIFS('[1]BD Unidades'!$AQ$3:$AQ$1424,'[1]BD Unidades'!$A$3:$A$1424,$A209),"-")</f>
        <v>0</v>
      </c>
      <c r="AM209" s="27">
        <f>IFERROR(SUMIFS('[1]BD Unidades'!$AS$3:$AS$1424,'[1]BD Unidades'!$A$3:$A$1424,$A209),"-")</f>
        <v>0</v>
      </c>
      <c r="AN209" s="27">
        <f>IFERROR(SUMIFS('[1]BD Unidades'!$AU$3:$AU$1424,'[1]BD Unidades'!$A$3:$A$1424,$A209),"-")</f>
        <v>0</v>
      </c>
      <c r="AO209" s="27"/>
      <c r="AP209" s="27"/>
      <c r="AQ209" s="25">
        <f>IFERROR(SUMIFS('[1]BD Unidades'!$AZ$3:$AZ$1424,'[1]BD Unidades'!$A$3:$A$1424,$A209),"-")</f>
        <v>1.0346614447119629</v>
      </c>
      <c r="AR209" s="25">
        <f>IFERROR(SUMIFS('[1]BD Unidades'!$BA$3:$BA$1424,'[1]BD Unidades'!$A$3:$A$1424,$A209),"-")</f>
        <v>1.1000000000000001</v>
      </c>
      <c r="AS209" s="28">
        <f>SUMIFS('[1]BD Unidades'!$BC$3:$BC$1424,'[1]BD Unidades'!$A$3:$A$1424,$A209)</f>
        <v>1.4139154578692701E-2</v>
      </c>
      <c r="AT209" s="28">
        <f>SUMIFS('[1]BD Unidades'!$BE$3:$BE$1424,'[1]BD Unidades'!$A$3:$A$1424,$A209)</f>
        <v>0.99839421613394197</v>
      </c>
      <c r="AU209" s="29">
        <f t="shared" si="14"/>
        <v>0.98427776598155137</v>
      </c>
      <c r="AV209" s="30">
        <f t="shared" si="15"/>
        <v>0</v>
      </c>
      <c r="AW209" s="25">
        <f>IFERROR(SUMIFS('[1]BD Unidades'!$BI$3:$BI$1424,'[1]BD Unidades'!$A$3:$A$1424,$A209),"-")</f>
        <v>1.0183942553483343</v>
      </c>
      <c r="AX209" s="25">
        <f>IFERROR(SUMIFS('[1]BD Unidades'!$BJ$3:$BJ$1424,'[1]BD Unidades'!$A$3:$A$1424,$A209),"-")</f>
        <v>0.65511019235007428</v>
      </c>
    </row>
    <row r="210" spans="1:50" ht="14.4" x14ac:dyDescent="0.3">
      <c r="A210" s="7">
        <v>473</v>
      </c>
      <c r="B210" s="7" t="s">
        <v>4901</v>
      </c>
      <c r="D210" s="8" t="s">
        <v>4902</v>
      </c>
      <c r="E210" s="19" t="s">
        <v>4888</v>
      </c>
      <c r="F210" s="19" t="s">
        <v>4888</v>
      </c>
      <c r="G210" s="19" t="s">
        <v>4903</v>
      </c>
      <c r="H210" s="19">
        <v>1</v>
      </c>
      <c r="I210" s="19">
        <v>2024</v>
      </c>
      <c r="J210" s="19" t="s">
        <v>66</v>
      </c>
      <c r="K210" s="19" t="s">
        <v>177</v>
      </c>
      <c r="L210" s="19" t="s">
        <v>213</v>
      </c>
      <c r="M210" s="19" t="s">
        <v>814</v>
      </c>
      <c r="N210" s="19" t="s">
        <v>4891</v>
      </c>
      <c r="O210" s="19" t="s">
        <v>4897</v>
      </c>
      <c r="P210" s="19" t="s">
        <v>51</v>
      </c>
      <c r="Q210" s="9" t="s">
        <v>4162</v>
      </c>
      <c r="R210" s="20">
        <v>1.25</v>
      </c>
      <c r="S210" s="20">
        <v>0</v>
      </c>
      <c r="T210" s="20">
        <v>1.25</v>
      </c>
      <c r="U210" s="20" t="s">
        <v>397</v>
      </c>
      <c r="V210" s="21">
        <f>_xlfn.XLOOKUP(D210,'[1]Gen. Real'!$A:$A,'[1]Gen. Real'!$C:$C,"-",0)</f>
        <v>3.6030900000000008</v>
      </c>
      <c r="W210" s="22"/>
      <c r="X210" s="22" t="str">
        <f>_xlfn.XLOOKUP(D210,[1]Vertimiento!$A:$A,[1]Vertimiento!$E:$E,"-",0)</f>
        <v>-</v>
      </c>
      <c r="Y210" s="23" t="str">
        <f t="shared" si="12"/>
        <v>-</v>
      </c>
      <c r="Z210" s="19" t="str">
        <f>_xlfn.XLOOKUP(D210,[1]Cmg!$I$4:$I$85,[1]Cmg!$M$4:$M$85,"----",0,1)</f>
        <v>----</v>
      </c>
      <c r="AA210" s="19" t="str">
        <f>_xlfn.XLOOKUP(D210,[1]Cmg!$A$4:$A$89,[1]Cmg!$B$4:$B$89,"----",0,1)</f>
        <v>----</v>
      </c>
      <c r="AB210" s="19" t="str">
        <f>_xlfn.XLOOKUP(D210,[1]Cmg!$E$4:$E$89,[1]Cmg!$F$4:$F$89,"----",0,1)</f>
        <v>----</v>
      </c>
      <c r="AC210" s="19" t="str">
        <f>_xlfn.XLOOKUP(D210,[1]Cmg!$O$4:$O$89,[1]Cmg!$P$4:$P$89,"----",0,1)</f>
        <v>----</v>
      </c>
      <c r="AD210" s="24" t="str">
        <f>_xlfn.XLOOKUP(D210,[1]Cmg!$S$4:$S$89,[1]Cmg!$U$4:$U$89,"----",0,1)</f>
        <v>----</v>
      </c>
      <c r="AG210" s="25">
        <f>IFERROR(SUMIFS('[1]BD Unidades'!$AH:$AH,'[1]BD Unidades'!$A:$A,'BD Centrales 2023'!$A210),"-")</f>
        <v>1.25</v>
      </c>
      <c r="AH210" s="25">
        <f>SUMIFS('[1]BD Unidades'!$AJ$3:$AJ$1424,'[1]BD Unidades'!$A$3:$A$1424,$A210)</f>
        <v>7005.3833333333296</v>
      </c>
      <c r="AI210" s="25">
        <f>SUMIFS('[1]BD Unidades'!$AL$3:$AL$1424,'[1]BD Unidades'!$A$3:$A$1424,$A210)</f>
        <v>0</v>
      </c>
      <c r="AJ210" s="26">
        <f t="shared" si="13"/>
        <v>0</v>
      </c>
      <c r="AK210" s="27">
        <f>IFERROR(SUMIFS('[1]BD Unidades'!$AO$3:$AO$1424,'[1]BD Unidades'!$A$3:$A$1424,$A210),"-")</f>
        <v>0</v>
      </c>
      <c r="AL210" s="27">
        <f>IFERROR(SUMIFS('[1]BD Unidades'!$AQ$3:$AQ$1424,'[1]BD Unidades'!$A$3:$A$1424,$A210),"-")</f>
        <v>0</v>
      </c>
      <c r="AM210" s="27">
        <f>IFERROR(SUMIFS('[1]BD Unidades'!$AS$3:$AS$1424,'[1]BD Unidades'!$A$3:$A$1424,$A210),"-")</f>
        <v>0</v>
      </c>
      <c r="AN210" s="27">
        <f>IFERROR(SUMIFS('[1]BD Unidades'!$AU$3:$AU$1424,'[1]BD Unidades'!$A$3:$A$1424,$A210),"-")</f>
        <v>0</v>
      </c>
      <c r="AO210" s="27"/>
      <c r="AP210" s="27"/>
      <c r="AQ210" s="25">
        <f>IFERROR(SUMIFS('[1]BD Unidades'!$AZ$3:$AZ$1424,'[1]BD Unidades'!$A$3:$A$1424,$A210),"-")</f>
        <v>0.50927959655207722</v>
      </c>
      <c r="AR210" s="25">
        <f>IFERROR(SUMIFS('[1]BD Unidades'!$BA$3:$BA$1424,'[1]BD Unidades'!$A$3:$A$1424,$A210),"-")</f>
        <v>1.25</v>
      </c>
      <c r="AS210" s="28">
        <f>SUMIFS('[1]BD Unidades'!$BC$3:$BC$1424,'[1]BD Unidades'!$A$3:$A$1424,$A210)</f>
        <v>2.86298016163045E-2</v>
      </c>
      <c r="AT210" s="28">
        <f>SUMIFS('[1]BD Unidades'!$BE$3:$BE$1424,'[1]BD Unidades'!$A$3:$A$1424,$A210)</f>
        <v>0.99832762557077603</v>
      </c>
      <c r="AU210" s="29">
        <f t="shared" si="14"/>
        <v>0.96974570370260849</v>
      </c>
      <c r="AV210" s="30">
        <f t="shared" si="15"/>
        <v>0</v>
      </c>
      <c r="AW210" s="25">
        <f>IFERROR(SUMIFS('[1]BD Unidades'!$BI$3:$BI$1424,'[1]BD Unidades'!$A$3:$A$1424,$A210),"-")</f>
        <v>0.49387170073977527</v>
      </c>
      <c r="AX210" s="25">
        <f>IFERROR(SUMIFS('[1]BD Unidades'!$BJ$3:$BJ$1424,'[1]BD Unidades'!$A$3:$A$1424,$A210),"-")</f>
        <v>0.31769659261994554</v>
      </c>
    </row>
    <row r="211" spans="1:50" ht="14.4" x14ac:dyDescent="0.3">
      <c r="A211" s="7">
        <v>477</v>
      </c>
      <c r="B211" s="7" t="s">
        <v>180</v>
      </c>
      <c r="D211" s="8" t="s">
        <v>181</v>
      </c>
      <c r="E211" s="19" t="s">
        <v>182</v>
      </c>
      <c r="F211" s="19" t="s">
        <v>182</v>
      </c>
      <c r="G211" s="19" t="s">
        <v>183</v>
      </c>
      <c r="H211" s="19">
        <v>2</v>
      </c>
      <c r="I211" s="19">
        <v>2024</v>
      </c>
      <c r="J211" s="19" t="s">
        <v>66</v>
      </c>
      <c r="K211" s="19" t="s">
        <v>105</v>
      </c>
      <c r="L211" s="19" t="s">
        <v>47</v>
      </c>
      <c r="M211" s="19" t="s">
        <v>90</v>
      </c>
      <c r="N211" s="19" t="s">
        <v>97</v>
      </c>
      <c r="O211" s="19" t="s">
        <v>98</v>
      </c>
      <c r="P211" s="19" t="s">
        <v>51</v>
      </c>
      <c r="Q211" s="9" t="s">
        <v>185</v>
      </c>
      <c r="R211" s="20">
        <v>25.563400000000001</v>
      </c>
      <c r="S211" s="20">
        <v>0.60399999999999998</v>
      </c>
      <c r="T211" s="20">
        <v>25.408899999999999</v>
      </c>
      <c r="U211" s="20" t="s">
        <v>6281</v>
      </c>
      <c r="V211" s="21">
        <f>_xlfn.XLOOKUP(D211,'[1]Gen. Real'!$A:$A,'[1]Gen. Real'!$C:$C,"-",0)</f>
        <v>115.87512999999997</v>
      </c>
      <c r="W211" s="22"/>
      <c r="X211" s="22" t="str">
        <f>_xlfn.XLOOKUP(D211,[1]Vertimiento!$A:$A,[1]Vertimiento!$E:$E,"-",0)</f>
        <v>-</v>
      </c>
      <c r="Y211" s="23" t="str">
        <f t="shared" si="12"/>
        <v>-</v>
      </c>
      <c r="Z211" s="19" t="str">
        <f>_xlfn.XLOOKUP(D211,[1]Cmg!$I$4:$I$85,[1]Cmg!$M$4:$M$85,"----",0,1)</f>
        <v>----</v>
      </c>
      <c r="AA211" s="19" t="str">
        <f>_xlfn.XLOOKUP(D211,[1]Cmg!$A$4:$A$89,[1]Cmg!$B$4:$B$89,"----",0,1)</f>
        <v>----</v>
      </c>
      <c r="AB211" s="19" t="str">
        <f>_xlfn.XLOOKUP(D211,[1]Cmg!$E$4:$E$89,[1]Cmg!$F$4:$F$89,"----",0,1)</f>
        <v>----</v>
      </c>
      <c r="AC211" s="19" t="str">
        <f>_xlfn.XLOOKUP(D211,[1]Cmg!$O$4:$O$89,[1]Cmg!$P$4:$P$89,"----",0,1)</f>
        <v>----</v>
      </c>
      <c r="AD211" s="24" t="str">
        <f>_xlfn.XLOOKUP(D211,[1]Cmg!$S$4:$S$89,[1]Cmg!$U$4:$U$89,"----",0,1)</f>
        <v>----</v>
      </c>
      <c r="AG211" s="25">
        <f>IFERROR(SUMIFS('[1]BD Unidades'!$AH:$AH,'[1]BD Unidades'!$A:$A,'BD Centrales 2023'!$A211),"-")</f>
        <v>0</v>
      </c>
      <c r="AH211" s="25">
        <f>SUMIFS('[1]BD Unidades'!$AJ$3:$AJ$1424,'[1]BD Unidades'!$A$3:$A$1424,$A211)</f>
        <v>3282.1791584843968</v>
      </c>
      <c r="AI211" s="25">
        <f>SUMIFS('[1]BD Unidades'!$AL$3:$AL$1424,'[1]BD Unidades'!$A$3:$A$1424,$A211)</f>
        <v>5779.7105705813756</v>
      </c>
      <c r="AJ211" s="26">
        <f t="shared" si="13"/>
        <v>0.63780411629189282</v>
      </c>
      <c r="AK211" s="27">
        <f>IFERROR(SUMIFS('[1]BD Unidades'!$AO$3:$AO$1424,'[1]BD Unidades'!$A$3:$A$1424,$A211),"-")</f>
        <v>0</v>
      </c>
      <c r="AL211" s="27">
        <f>IFERROR(SUMIFS('[1]BD Unidades'!$AQ$3:$AQ$1424,'[1]BD Unidades'!$A$3:$A$1424,$A211),"-")</f>
        <v>0</v>
      </c>
      <c r="AM211" s="27">
        <f>IFERROR(SUMIFS('[1]BD Unidades'!$AS$3:$AS$1424,'[1]BD Unidades'!$A$3:$A$1424,$A211),"-")</f>
        <v>0</v>
      </c>
      <c r="AN211" s="27">
        <f>IFERROR(SUMIFS('[1]BD Unidades'!$AU$3:$AU$1424,'[1]BD Unidades'!$A$3:$A$1424,$A211),"-")</f>
        <v>0</v>
      </c>
      <c r="AO211" s="27"/>
      <c r="AP211" s="27"/>
      <c r="AQ211" s="25">
        <f>IFERROR(SUMIFS('[1]BD Unidades'!$AZ$3:$AZ$1424,'[1]BD Unidades'!$A$3:$A$1424,$A211),"-")</f>
        <v>0</v>
      </c>
      <c r="AR211" s="25">
        <f>IFERROR(SUMIFS('[1]BD Unidades'!$BA$3:$BA$1424,'[1]BD Unidades'!$A$3:$A$1424,$A211),"-")</f>
        <v>25.573813088906903</v>
      </c>
      <c r="AS211" s="28">
        <f>SUMIFS('[1]BD Unidades'!$BC$3:$BC$1424,'[1]BD Unidades'!$A$3:$A$1424,$A211)</f>
        <v>0</v>
      </c>
      <c r="AT211" s="28">
        <f>SUMIFS('[1]BD Unidades'!$BE$3:$BE$1424,'[1]BD Unidades'!$A$3:$A$1424,$A211)</f>
        <v>0</v>
      </c>
      <c r="AU211" s="29">
        <f t="shared" si="14"/>
        <v>0</v>
      </c>
      <c r="AV211" s="30">
        <f t="shared" si="15"/>
        <v>6.0400000000000002E-3</v>
      </c>
      <c r="AW211" s="25">
        <f>IFERROR(SUMIFS('[1]BD Unidades'!$BI$3:$BI$1424,'[1]BD Unidades'!$A$3:$A$1424,$A211),"-")</f>
        <v>0</v>
      </c>
      <c r="AX211" s="25">
        <f>IFERROR(SUMIFS('[1]BD Unidades'!$BJ$3:$BJ$1424,'[1]BD Unidades'!$A$3:$A$1424,$A211),"-")</f>
        <v>0</v>
      </c>
    </row>
    <row r="212" spans="1:50" ht="14.4" x14ac:dyDescent="0.3">
      <c r="A212" s="7">
        <v>482</v>
      </c>
      <c r="B212" s="7" t="s">
        <v>4863</v>
      </c>
      <c r="D212" s="8" t="s">
        <v>4864</v>
      </c>
      <c r="E212" s="19" t="s">
        <v>4865</v>
      </c>
      <c r="F212" s="19" t="s">
        <v>4865</v>
      </c>
      <c r="G212" s="19" t="s">
        <v>4866</v>
      </c>
      <c r="H212" s="19">
        <v>1</v>
      </c>
      <c r="I212" s="19">
        <v>2024</v>
      </c>
      <c r="J212" s="19" t="s">
        <v>66</v>
      </c>
      <c r="K212" s="19" t="s">
        <v>177</v>
      </c>
      <c r="L212" s="19" t="s">
        <v>213</v>
      </c>
      <c r="M212" s="19" t="s">
        <v>68</v>
      </c>
      <c r="N212" s="19" t="s">
        <v>68</v>
      </c>
      <c r="O212" s="19" t="s">
        <v>1734</v>
      </c>
      <c r="P212" s="19" t="s">
        <v>51</v>
      </c>
      <c r="Q212" s="9" t="s">
        <v>4868</v>
      </c>
      <c r="R212" s="20">
        <v>1.4</v>
      </c>
      <c r="S212" s="20">
        <v>0</v>
      </c>
      <c r="T212" s="20">
        <v>1.4</v>
      </c>
      <c r="U212" s="20" t="s">
        <v>397</v>
      </c>
      <c r="V212" s="21">
        <f>_xlfn.XLOOKUP(D212,'[1]Gen. Real'!$A:$A,'[1]Gen. Real'!$C:$C,"-",0)</f>
        <v>7.0983800000000068</v>
      </c>
      <c r="W212" s="22"/>
      <c r="X212" s="22" t="str">
        <f>_xlfn.XLOOKUP(D212,[1]Vertimiento!$A:$A,[1]Vertimiento!$E:$E,"-",0)</f>
        <v>-</v>
      </c>
      <c r="Y212" s="23" t="str">
        <f t="shared" si="12"/>
        <v>-</v>
      </c>
      <c r="Z212" s="19" t="str">
        <f>_xlfn.XLOOKUP(D212,[1]Cmg!$I$4:$I$85,[1]Cmg!$M$4:$M$85,"----",0,1)</f>
        <v>----</v>
      </c>
      <c r="AA212" s="19" t="str">
        <f>_xlfn.XLOOKUP(D212,[1]Cmg!$A$4:$A$89,[1]Cmg!$B$4:$B$89,"----",0,1)</f>
        <v>----</v>
      </c>
      <c r="AB212" s="19" t="str">
        <f>_xlfn.XLOOKUP(D212,[1]Cmg!$E$4:$E$89,[1]Cmg!$F$4:$F$89,"----",0,1)</f>
        <v>----</v>
      </c>
      <c r="AC212" s="19" t="str">
        <f>_xlfn.XLOOKUP(D212,[1]Cmg!$O$4:$O$89,[1]Cmg!$P$4:$P$89,"----",0,1)</f>
        <v>----</v>
      </c>
      <c r="AD212" s="24" t="str">
        <f>_xlfn.XLOOKUP(D212,[1]Cmg!$S$4:$S$89,[1]Cmg!$U$4:$U$89,"----",0,1)</f>
        <v>----</v>
      </c>
      <c r="AG212" s="25">
        <f>IFERROR(SUMIFS('[1]BD Unidades'!$AH:$AH,'[1]BD Unidades'!$A:$A,'BD Centrales 2023'!$A212),"-")</f>
        <v>1.4</v>
      </c>
      <c r="AH212" s="25">
        <f>SUMIFS('[1]BD Unidades'!$AJ$3:$AJ$1424,'[1]BD Unidades'!$A$3:$A$1424,$A212)</f>
        <v>8170.0232142857194</v>
      </c>
      <c r="AI212" s="25">
        <f>SUMIFS('[1]BD Unidades'!$AL$3:$AL$1424,'[1]BD Unidades'!$A$3:$A$1424,$A212)</f>
        <v>241.21607142857147</v>
      </c>
      <c r="AJ212" s="26">
        <f t="shared" si="13"/>
        <v>2.8677827753426841E-2</v>
      </c>
      <c r="AK212" s="27">
        <f>IFERROR(SUMIFS('[1]BD Unidades'!$AO$3:$AO$1424,'[1]BD Unidades'!$A$3:$A$1424,$A212),"-")</f>
        <v>0</v>
      </c>
      <c r="AL212" s="27">
        <f>IFERROR(SUMIFS('[1]BD Unidades'!$AQ$3:$AQ$1424,'[1]BD Unidades'!$A$3:$A$1424,$A212),"-")</f>
        <v>0</v>
      </c>
      <c r="AM212" s="27">
        <f>IFERROR(SUMIFS('[1]BD Unidades'!$AS$3:$AS$1424,'[1]BD Unidades'!$A$3:$A$1424,$A212),"-")</f>
        <v>0</v>
      </c>
      <c r="AN212" s="27">
        <f>IFERROR(SUMIFS('[1]BD Unidades'!$AU$3:$AU$1424,'[1]BD Unidades'!$A$3:$A$1424,$A212),"-")</f>
        <v>0</v>
      </c>
      <c r="AO212" s="27"/>
      <c r="AP212" s="27"/>
      <c r="AQ212" s="25">
        <f>IFERROR(SUMIFS('[1]BD Unidades'!$AZ$3:$AZ$1424,'[1]BD Unidades'!$A$3:$A$1424,$A212),"-")</f>
        <v>1.0188705882352949</v>
      </c>
      <c r="AR212" s="25">
        <f>IFERROR(SUMIFS('[1]BD Unidades'!$BA$3:$BA$1424,'[1]BD Unidades'!$A$3:$A$1424,$A212),"-")</f>
        <v>1.3112878003156501</v>
      </c>
      <c r="AS212" s="28">
        <f>SUMIFS('[1]BD Unidades'!$BC$3:$BC$1424,'[1]BD Unidades'!$A$3:$A$1424,$A212)</f>
        <v>1.791127669914148E-3</v>
      </c>
      <c r="AT212" s="28">
        <f>SUMIFS('[1]BD Unidades'!$BE$3:$BE$1424,'[1]BD Unidades'!$A$3:$A$1424,$A212)</f>
        <v>0.96428571428571441</v>
      </c>
      <c r="AU212" s="29">
        <f t="shared" si="14"/>
        <v>0.96255855546115432</v>
      </c>
      <c r="AV212" s="30">
        <f t="shared" si="15"/>
        <v>0</v>
      </c>
      <c r="AW212" s="25">
        <f>IFERROR(SUMIFS('[1]BD Unidades'!$BI$3:$BI$1424,'[1]BD Unidades'!$A$3:$A$1424,$A212),"-")</f>
        <v>1.0169780710325462</v>
      </c>
      <c r="AX212" s="25">
        <f>IFERROR(SUMIFS('[1]BD Unidades'!$BJ$3:$BJ$1424,'[1]BD Unidades'!$A$3:$A$1424,$A212),"-")</f>
        <v>0.65419919273018567</v>
      </c>
    </row>
    <row r="213" spans="1:50" ht="14.4" x14ac:dyDescent="0.3">
      <c r="A213" s="7">
        <v>484</v>
      </c>
      <c r="B213" s="7" t="s">
        <v>4651</v>
      </c>
      <c r="D213" s="8" t="s">
        <v>4652</v>
      </c>
      <c r="E213" s="19" t="s">
        <v>4653</v>
      </c>
      <c r="F213" s="19" t="s">
        <v>4653</v>
      </c>
      <c r="G213" s="19" t="s">
        <v>4654</v>
      </c>
      <c r="H213" s="19">
        <v>1</v>
      </c>
      <c r="I213" s="19">
        <v>2024</v>
      </c>
      <c r="J213" s="19" t="s">
        <v>66</v>
      </c>
      <c r="K213" s="19" t="s">
        <v>177</v>
      </c>
      <c r="L213" s="19" t="s">
        <v>213</v>
      </c>
      <c r="M213" s="19" t="s">
        <v>68</v>
      </c>
      <c r="N213" s="19" t="s">
        <v>68</v>
      </c>
      <c r="O213" s="19" t="s">
        <v>178</v>
      </c>
      <c r="P213" s="19" t="s">
        <v>51</v>
      </c>
      <c r="Q213" s="9" t="s">
        <v>4655</v>
      </c>
      <c r="R213" s="20">
        <v>0.22600000000000001</v>
      </c>
      <c r="S213" s="20">
        <v>0</v>
      </c>
      <c r="T213" s="20">
        <v>0.22600000000000001</v>
      </c>
      <c r="U213" s="20" t="s">
        <v>397</v>
      </c>
      <c r="V213" s="21">
        <f>_xlfn.XLOOKUP(D213,'[1]Gen. Real'!$A:$A,'[1]Gen. Real'!$C:$C,"-",0)</f>
        <v>0.77642999999999951</v>
      </c>
      <c r="W213" s="22"/>
      <c r="X213" s="22" t="str">
        <f>_xlfn.XLOOKUP(D213,[1]Vertimiento!$A:$A,[1]Vertimiento!$E:$E,"-",0)</f>
        <v>-</v>
      </c>
      <c r="Y213" s="23" t="str">
        <f t="shared" si="12"/>
        <v>-</v>
      </c>
      <c r="Z213" s="19" t="str">
        <f>_xlfn.XLOOKUP(D213,[1]Cmg!$I$4:$I$85,[1]Cmg!$M$4:$M$85,"----",0,1)</f>
        <v>----</v>
      </c>
      <c r="AA213" s="19" t="str">
        <f>_xlfn.XLOOKUP(D213,[1]Cmg!$A$4:$A$89,[1]Cmg!$B$4:$B$89,"----",0,1)</f>
        <v>----</v>
      </c>
      <c r="AB213" s="19" t="str">
        <f>_xlfn.XLOOKUP(D213,[1]Cmg!$E$4:$E$89,[1]Cmg!$F$4:$F$89,"----",0,1)</f>
        <v>----</v>
      </c>
      <c r="AC213" s="19" t="str">
        <f>_xlfn.XLOOKUP(D213,[1]Cmg!$O$4:$O$89,[1]Cmg!$P$4:$P$89,"----",0,1)</f>
        <v>----</v>
      </c>
      <c r="AD213" s="24" t="str">
        <f>_xlfn.XLOOKUP(D213,[1]Cmg!$S$4:$S$89,[1]Cmg!$U$4:$U$89,"----",0,1)</f>
        <v>----</v>
      </c>
      <c r="AG213" s="25">
        <f>IFERROR(SUMIFS('[1]BD Unidades'!$AH:$AH,'[1]BD Unidades'!$A:$A,'BD Centrales 2023'!$A213),"-")</f>
        <v>0.22600000000000001</v>
      </c>
      <c r="AH213" s="25">
        <f>SUMIFS('[1]BD Unidades'!$AJ$3:$AJ$1424,'[1]BD Unidades'!$A$3:$A$1424,$A213)</f>
        <v>4096.1166666666704</v>
      </c>
      <c r="AI213" s="25">
        <f>SUMIFS('[1]BD Unidades'!$AL$3:$AL$1424,'[1]BD Unidades'!$A$3:$A$1424,$A213)</f>
        <v>0</v>
      </c>
      <c r="AJ213" s="26">
        <f t="shared" si="13"/>
        <v>0</v>
      </c>
      <c r="AK213" s="27">
        <f>IFERROR(SUMIFS('[1]BD Unidades'!$AO$3:$AO$1424,'[1]BD Unidades'!$A$3:$A$1424,$A213),"-")</f>
        <v>0</v>
      </c>
      <c r="AL213" s="27">
        <f>IFERROR(SUMIFS('[1]BD Unidades'!$AQ$3:$AQ$1424,'[1]BD Unidades'!$A$3:$A$1424,$A213),"-")</f>
        <v>0</v>
      </c>
      <c r="AM213" s="27">
        <f>IFERROR(SUMIFS('[1]BD Unidades'!$AS$3:$AS$1424,'[1]BD Unidades'!$A$3:$A$1424,$A213),"-")</f>
        <v>0</v>
      </c>
      <c r="AN213" s="27">
        <f>IFERROR(SUMIFS('[1]BD Unidades'!$AU$3:$AU$1424,'[1]BD Unidades'!$A$3:$A$1424,$A213),"-")</f>
        <v>0</v>
      </c>
      <c r="AO213" s="27"/>
      <c r="AP213" s="27"/>
      <c r="AQ213" s="25">
        <f>IFERROR(SUMIFS('[1]BD Unidades'!$AZ$3:$AZ$1424,'[1]BD Unidades'!$A$3:$A$1424,$A213),"-")</f>
        <v>0.21237808219178084</v>
      </c>
      <c r="AR213" s="25">
        <f>IFERROR(SUMIFS('[1]BD Unidades'!$BA$3:$BA$1424,'[1]BD Unidades'!$A$3:$A$1424,$A213),"-")</f>
        <v>0.22600000000000001</v>
      </c>
      <c r="AS213" s="28">
        <f>SUMIFS('[1]BD Unidades'!$BC$3:$BC$1424,'[1]BD Unidades'!$A$3:$A$1424,$A213)</f>
        <v>6.9497261795343102E-2</v>
      </c>
      <c r="AT213" s="28">
        <f>SUMIFS('[1]BD Unidades'!$BE$3:$BE$1424,'[1]BD Unidades'!$A$3:$A$1424,$A213)</f>
        <v>1</v>
      </c>
      <c r="AU213" s="29">
        <f t="shared" si="14"/>
        <v>0.9305027382046569</v>
      </c>
      <c r="AV213" s="30">
        <f t="shared" si="15"/>
        <v>0</v>
      </c>
      <c r="AW213" s="25">
        <f>IFERROR(SUMIFS('[1]BD Unidades'!$BI$3:$BI$1424,'[1]BD Unidades'!$A$3:$A$1424,$A213),"-")</f>
        <v>0.15484618818091567</v>
      </c>
      <c r="AX213" s="25">
        <f>IFERROR(SUMIFS('[1]BD Unidades'!$BJ$3:$BJ$1424,'[1]BD Unidades'!$A$3:$A$1424,$A213),"-")</f>
        <v>9.9609081248379791E-2</v>
      </c>
    </row>
    <row r="214" spans="1:50" ht="14.4" x14ac:dyDescent="0.3">
      <c r="A214" s="7">
        <v>485</v>
      </c>
      <c r="B214" s="7" t="s">
        <v>4656</v>
      </c>
      <c r="D214" s="8" t="s">
        <v>4657</v>
      </c>
      <c r="E214" s="19" t="s">
        <v>4653</v>
      </c>
      <c r="F214" s="19" t="s">
        <v>4653</v>
      </c>
      <c r="G214" s="19" t="s">
        <v>4654</v>
      </c>
      <c r="H214" s="19">
        <v>2</v>
      </c>
      <c r="I214" s="19">
        <v>2024</v>
      </c>
      <c r="J214" s="19" t="s">
        <v>66</v>
      </c>
      <c r="K214" s="19" t="s">
        <v>177</v>
      </c>
      <c r="L214" s="19" t="s">
        <v>213</v>
      </c>
      <c r="M214" s="19" t="s">
        <v>68</v>
      </c>
      <c r="N214" s="19" t="s">
        <v>68</v>
      </c>
      <c r="O214" s="19" t="s">
        <v>178</v>
      </c>
      <c r="P214" s="19" t="s">
        <v>51</v>
      </c>
      <c r="Q214" s="9" t="s">
        <v>4658</v>
      </c>
      <c r="R214" s="20">
        <v>0.55200000000000005</v>
      </c>
      <c r="S214" s="20">
        <v>1.8</v>
      </c>
      <c r="T214" s="20">
        <v>0.54210000000000003</v>
      </c>
      <c r="U214" s="20" t="s">
        <v>397</v>
      </c>
      <c r="V214" s="21">
        <f>_xlfn.XLOOKUP(D214,'[1]Gen. Real'!$A:$A,'[1]Gen. Real'!$C:$C,"-",0)</f>
        <v>2.7875599999999987</v>
      </c>
      <c r="W214" s="22"/>
      <c r="X214" s="22" t="str">
        <f>_xlfn.XLOOKUP(D214,[1]Vertimiento!$A:$A,[1]Vertimiento!$E:$E,"-",0)</f>
        <v>-</v>
      </c>
      <c r="Y214" s="23" t="str">
        <f t="shared" si="12"/>
        <v>-</v>
      </c>
      <c r="Z214" s="19" t="str">
        <f>_xlfn.XLOOKUP(D214,[1]Cmg!$I$4:$I$85,[1]Cmg!$M$4:$M$85,"----",0,1)</f>
        <v>----</v>
      </c>
      <c r="AA214" s="19" t="str">
        <f>_xlfn.XLOOKUP(D214,[1]Cmg!$A$4:$A$89,[1]Cmg!$B$4:$B$89,"----",0,1)</f>
        <v>----</v>
      </c>
      <c r="AB214" s="19" t="str">
        <f>_xlfn.XLOOKUP(D214,[1]Cmg!$E$4:$E$89,[1]Cmg!$F$4:$F$89,"----",0,1)</f>
        <v>----</v>
      </c>
      <c r="AC214" s="19" t="str">
        <f>_xlfn.XLOOKUP(D214,[1]Cmg!$O$4:$O$89,[1]Cmg!$P$4:$P$89,"----",0,1)</f>
        <v>----</v>
      </c>
      <c r="AD214" s="24" t="str">
        <f>_xlfn.XLOOKUP(D214,[1]Cmg!$S$4:$S$89,[1]Cmg!$U$4:$U$89,"----",0,1)</f>
        <v>----</v>
      </c>
      <c r="AG214" s="25">
        <f>IFERROR(SUMIFS('[1]BD Unidades'!$AH:$AH,'[1]BD Unidades'!$A:$A,'BD Centrales 2023'!$A214),"-")</f>
        <v>0.52965626219999995</v>
      </c>
      <c r="AH214" s="25">
        <f>SUMIFS('[1]BD Unidades'!$AJ$3:$AJ$1424,'[1]BD Unidades'!$A$3:$A$1424,$A214)</f>
        <v>5791.1833333333298</v>
      </c>
      <c r="AI214" s="25">
        <f>SUMIFS('[1]BD Unidades'!$AL$3:$AL$1424,'[1]BD Unidades'!$A$3:$A$1424,$A214)</f>
        <v>1416.6666666666699</v>
      </c>
      <c r="AJ214" s="26">
        <f t="shared" si="13"/>
        <v>0.19654497064543103</v>
      </c>
      <c r="AK214" s="27">
        <f>IFERROR(SUMIFS('[1]BD Unidades'!$AO$3:$AO$1424,'[1]BD Unidades'!$A$3:$A$1424,$A214),"-")</f>
        <v>0</v>
      </c>
      <c r="AL214" s="27">
        <f>IFERROR(SUMIFS('[1]BD Unidades'!$AQ$3:$AQ$1424,'[1]BD Unidades'!$A$3:$A$1424,$A214),"-")</f>
        <v>0</v>
      </c>
      <c r="AM214" s="27">
        <f>IFERROR(SUMIFS('[1]BD Unidades'!$AS$3:$AS$1424,'[1]BD Unidades'!$A$3:$A$1424,$A214),"-")</f>
        <v>0</v>
      </c>
      <c r="AN214" s="27">
        <f>IFERROR(SUMIFS('[1]BD Unidades'!$AU$3:$AU$1424,'[1]BD Unidades'!$A$3:$A$1424,$A214),"-")</f>
        <v>0</v>
      </c>
      <c r="AO214" s="27"/>
      <c r="AP214" s="27"/>
      <c r="AQ214" s="25">
        <f>IFERROR(SUMIFS('[1]BD Unidades'!$AZ$3:$AZ$1424,'[1]BD Unidades'!$A$3:$A$1424,$A214),"-")</f>
        <v>0.44352683070078702</v>
      </c>
      <c r="AR214" s="25">
        <f>IFERROR(SUMIFS('[1]BD Unidades'!$BA$3:$BA$1424,'[1]BD Unidades'!$A$3:$A$1424,$A214),"-")</f>
        <v>0.44352683070078702</v>
      </c>
      <c r="AS214" s="28">
        <f>SUMIFS('[1]BD Unidades'!$BC$3:$BC$1424,'[1]BD Unidades'!$A$3:$A$1424,$A214)</f>
        <v>4.0366019387058701E-2</v>
      </c>
      <c r="AT214" s="28">
        <f>SUMIFS('[1]BD Unidades'!$BE$3:$BE$1424,'[1]BD Unidades'!$A$3:$A$1424,$A214)</f>
        <v>1</v>
      </c>
      <c r="AU214" s="29">
        <f t="shared" si="14"/>
        <v>0.95963398061294125</v>
      </c>
      <c r="AV214" s="30">
        <f t="shared" si="15"/>
        <v>1.8000000000000002E-2</v>
      </c>
      <c r="AW214" s="25">
        <f>IFERROR(SUMIFS('[1]BD Unidades'!$BI$3:$BI$1424,'[1]BD Unidades'!$A$3:$A$1424,$A214),"-")</f>
        <v>0.41796219652906491</v>
      </c>
      <c r="AX214" s="25">
        <f>IFERROR(SUMIFS('[1]BD Unidades'!$BJ$3:$BJ$1424,'[1]BD Unidades'!$A$3:$A$1424,$A214),"-")</f>
        <v>0.26886571043113372</v>
      </c>
    </row>
    <row r="215" spans="1:50" ht="14.4" x14ac:dyDescent="0.3">
      <c r="A215" s="7">
        <v>486</v>
      </c>
      <c r="B215" s="7" t="s">
        <v>4869</v>
      </c>
      <c r="D215" s="8" t="s">
        <v>4870</v>
      </c>
      <c r="E215" s="19" t="s">
        <v>4865</v>
      </c>
      <c r="F215" s="19" t="s">
        <v>4865</v>
      </c>
      <c r="G215" s="19" t="s">
        <v>4866</v>
      </c>
      <c r="H215" s="19">
        <v>1</v>
      </c>
      <c r="I215" s="19">
        <v>2024</v>
      </c>
      <c r="J215" s="19" t="s">
        <v>66</v>
      </c>
      <c r="K215" s="19" t="s">
        <v>177</v>
      </c>
      <c r="L215" s="19" t="s">
        <v>213</v>
      </c>
      <c r="M215" s="19" t="s">
        <v>68</v>
      </c>
      <c r="N215" s="19" t="s">
        <v>68</v>
      </c>
      <c r="O215" s="19" t="s">
        <v>1734</v>
      </c>
      <c r="P215" s="19" t="s">
        <v>51</v>
      </c>
      <c r="Q215" s="9" t="s">
        <v>4871</v>
      </c>
      <c r="R215" s="20">
        <v>2.97</v>
      </c>
      <c r="S215" s="20">
        <v>0</v>
      </c>
      <c r="T215" s="20">
        <v>2.97</v>
      </c>
      <c r="U215" s="20" t="s">
        <v>397</v>
      </c>
      <c r="V215" s="21">
        <f>_xlfn.XLOOKUP(D215,'[1]Gen. Real'!$A:$A,'[1]Gen. Real'!$C:$C,"-",0)</f>
        <v>13.955749999999997</v>
      </c>
      <c r="W215" s="22"/>
      <c r="X215" s="22" t="str">
        <f>_xlfn.XLOOKUP(D215,[1]Vertimiento!$A:$A,[1]Vertimiento!$E:$E,"-",0)</f>
        <v>-</v>
      </c>
      <c r="Y215" s="23" t="str">
        <f t="shared" si="12"/>
        <v>-</v>
      </c>
      <c r="Z215" s="19" t="str">
        <f>_xlfn.XLOOKUP(D215,[1]Cmg!$I$4:$I$85,[1]Cmg!$M$4:$M$85,"----",0,1)</f>
        <v>----</v>
      </c>
      <c r="AA215" s="19" t="str">
        <f>_xlfn.XLOOKUP(D215,[1]Cmg!$A$4:$A$89,[1]Cmg!$B$4:$B$89,"----",0,1)</f>
        <v>----</v>
      </c>
      <c r="AB215" s="19" t="str">
        <f>_xlfn.XLOOKUP(D215,[1]Cmg!$E$4:$E$89,[1]Cmg!$F$4:$F$89,"----",0,1)</f>
        <v>----</v>
      </c>
      <c r="AC215" s="19" t="str">
        <f>_xlfn.XLOOKUP(D215,[1]Cmg!$O$4:$O$89,[1]Cmg!$P$4:$P$89,"----",0,1)</f>
        <v>----</v>
      </c>
      <c r="AD215" s="24" t="str">
        <f>_xlfn.XLOOKUP(D215,[1]Cmg!$S$4:$S$89,[1]Cmg!$U$4:$U$89,"----",0,1)</f>
        <v>----</v>
      </c>
      <c r="AG215" s="25">
        <f>IFERROR(SUMIFS('[1]BD Unidades'!$AH:$AH,'[1]BD Unidades'!$A:$A,'BD Centrales 2023'!$A215),"-")</f>
        <v>2.97</v>
      </c>
      <c r="AH215" s="25">
        <f>SUMIFS('[1]BD Unidades'!$AJ$3:$AJ$1424,'[1]BD Unidades'!$A$3:$A$1424,$A215)</f>
        <v>8479.5333333333292</v>
      </c>
      <c r="AI215" s="25">
        <f>SUMIFS('[1]BD Unidades'!$AL$3:$AL$1424,'[1]BD Unidades'!$A$3:$A$1424,$A215)</f>
        <v>256.933333333333</v>
      </c>
      <c r="AJ215" s="26">
        <f t="shared" si="13"/>
        <v>2.9409295901470442E-2</v>
      </c>
      <c r="AK215" s="27">
        <f>IFERROR(SUMIFS('[1]BD Unidades'!$AO$3:$AO$1424,'[1]BD Unidades'!$A$3:$A$1424,$A215),"-")</f>
        <v>0</v>
      </c>
      <c r="AL215" s="27">
        <f>IFERROR(SUMIFS('[1]BD Unidades'!$AQ$3:$AQ$1424,'[1]BD Unidades'!$A$3:$A$1424,$A215),"-")</f>
        <v>0</v>
      </c>
      <c r="AM215" s="27">
        <f>IFERROR(SUMIFS('[1]BD Unidades'!$AS$3:$AS$1424,'[1]BD Unidades'!$A$3:$A$1424,$A215),"-")</f>
        <v>0</v>
      </c>
      <c r="AN215" s="27">
        <f>IFERROR(SUMIFS('[1]BD Unidades'!$AU$3:$AU$1424,'[1]BD Unidades'!$A$3:$A$1424,$A215),"-")</f>
        <v>0</v>
      </c>
      <c r="AO215" s="27"/>
      <c r="AP215" s="27"/>
      <c r="AQ215" s="25">
        <f>IFERROR(SUMIFS('[1]BD Unidades'!$AZ$3:$AZ$1424,'[1]BD Unidades'!$A$3:$A$1424,$A215),"-")</f>
        <v>2.2341668009669626</v>
      </c>
      <c r="AR215" s="25">
        <f>IFERROR(SUMIFS('[1]BD Unidades'!$BA$3:$BA$1424,'[1]BD Unidades'!$A$3:$A$1424,$A215),"-")</f>
        <v>2.88265733210222</v>
      </c>
      <c r="AS215" s="28">
        <f>SUMIFS('[1]BD Unidades'!$BC$3:$BC$1424,'[1]BD Unidades'!$A$3:$A$1424,$A215)</f>
        <v>1.1516381358724901E-3</v>
      </c>
      <c r="AT215" s="28">
        <f>SUMIFS('[1]BD Unidades'!$BE$3:$BE$1424,'[1]BD Unidades'!$A$3:$A$1424,$A215)</f>
        <v>1</v>
      </c>
      <c r="AU215" s="29">
        <f t="shared" si="14"/>
        <v>0.99884836186412751</v>
      </c>
      <c r="AV215" s="30">
        <f t="shared" si="15"/>
        <v>0</v>
      </c>
      <c r="AW215" s="25">
        <f>IFERROR(SUMIFS('[1]BD Unidades'!$BI$3:$BI$1424,'[1]BD Unidades'!$A$3:$A$1424,$A215),"-")</f>
        <v>2.2315938492770711</v>
      </c>
      <c r="AX215" s="25">
        <f>IFERROR(SUMIFS('[1]BD Unidades'!$BJ$3:$BJ$1424,'[1]BD Unidades'!$A$3:$A$1424,$A215),"-")</f>
        <v>1.4355342915274978</v>
      </c>
    </row>
    <row r="216" spans="1:50" ht="14.4" x14ac:dyDescent="0.3">
      <c r="A216" s="7">
        <v>487</v>
      </c>
      <c r="B216" s="7" t="s">
        <v>4872</v>
      </c>
      <c r="D216" s="8" t="s">
        <v>4873</v>
      </c>
      <c r="E216" s="19" t="s">
        <v>4865</v>
      </c>
      <c r="F216" s="19" t="s">
        <v>4865</v>
      </c>
      <c r="G216" s="19" t="s">
        <v>4866</v>
      </c>
      <c r="H216" s="19">
        <v>1</v>
      </c>
      <c r="I216" s="19">
        <v>2024</v>
      </c>
      <c r="J216" s="19" t="s">
        <v>66</v>
      </c>
      <c r="K216" s="19" t="s">
        <v>177</v>
      </c>
      <c r="L216" s="19" t="s">
        <v>213</v>
      </c>
      <c r="M216" s="19" t="s">
        <v>68</v>
      </c>
      <c r="N216" s="19" t="s">
        <v>68</v>
      </c>
      <c r="O216" s="19" t="s">
        <v>2324</v>
      </c>
      <c r="P216" s="19" t="s">
        <v>51</v>
      </c>
      <c r="Q216" s="9" t="s">
        <v>4868</v>
      </c>
      <c r="R216" s="20">
        <v>1.45</v>
      </c>
      <c r="S216" s="20">
        <v>0</v>
      </c>
      <c r="T216" s="20">
        <v>1.45</v>
      </c>
      <c r="U216" s="20" t="s">
        <v>397</v>
      </c>
      <c r="V216" s="21">
        <f>_xlfn.XLOOKUP(D216,'[1]Gen. Real'!$A:$A,'[1]Gen. Real'!$C:$C,"-",0)</f>
        <v>3.9031399999999992</v>
      </c>
      <c r="W216" s="22"/>
      <c r="X216" s="22" t="str">
        <f>_xlfn.XLOOKUP(D216,[1]Vertimiento!$A:$A,[1]Vertimiento!$E:$E,"-",0)</f>
        <v>-</v>
      </c>
      <c r="Y216" s="23" t="str">
        <f t="shared" si="12"/>
        <v>-</v>
      </c>
      <c r="Z216" s="19" t="str">
        <f>_xlfn.XLOOKUP(D216,[1]Cmg!$I$4:$I$85,[1]Cmg!$M$4:$M$85,"----",0,1)</f>
        <v>----</v>
      </c>
      <c r="AA216" s="19" t="str">
        <f>_xlfn.XLOOKUP(D216,[1]Cmg!$A$4:$A$89,[1]Cmg!$B$4:$B$89,"----",0,1)</f>
        <v>----</v>
      </c>
      <c r="AB216" s="19" t="str">
        <f>_xlfn.XLOOKUP(D216,[1]Cmg!$E$4:$E$89,[1]Cmg!$F$4:$F$89,"----",0,1)</f>
        <v>----</v>
      </c>
      <c r="AC216" s="19" t="str">
        <f>_xlfn.XLOOKUP(D216,[1]Cmg!$O$4:$O$89,[1]Cmg!$P$4:$P$89,"----",0,1)</f>
        <v>----</v>
      </c>
      <c r="AD216" s="24" t="str">
        <f>_xlfn.XLOOKUP(D216,[1]Cmg!$S$4:$S$89,[1]Cmg!$U$4:$U$89,"----",0,1)</f>
        <v>----</v>
      </c>
      <c r="AG216" s="25">
        <f>IFERROR(SUMIFS('[1]BD Unidades'!$AH:$AH,'[1]BD Unidades'!$A:$A,'BD Centrales 2023'!$A216),"-")</f>
        <v>1.45</v>
      </c>
      <c r="AH216" s="25">
        <f>SUMIFS('[1]BD Unidades'!$AJ$3:$AJ$1424,'[1]BD Unidades'!$A$3:$A$1424,$A216)</f>
        <v>6915.491379310346</v>
      </c>
      <c r="AI216" s="25">
        <f>SUMIFS('[1]BD Unidades'!$AL$3:$AL$1424,'[1]BD Unidades'!$A$3:$A$1424,$A216)</f>
        <v>1083.2896551724107</v>
      </c>
      <c r="AJ216" s="26">
        <f t="shared" si="13"/>
        <v>0.13543184273983092</v>
      </c>
      <c r="AK216" s="27">
        <f>IFERROR(SUMIFS('[1]BD Unidades'!$AO$3:$AO$1424,'[1]BD Unidades'!$A$3:$A$1424,$A216),"-")</f>
        <v>0</v>
      </c>
      <c r="AL216" s="27">
        <f>IFERROR(SUMIFS('[1]BD Unidades'!$AQ$3:$AQ$1424,'[1]BD Unidades'!$A$3:$A$1424,$A216),"-")</f>
        <v>0</v>
      </c>
      <c r="AM216" s="27">
        <f>IFERROR(SUMIFS('[1]BD Unidades'!$AS$3:$AS$1424,'[1]BD Unidades'!$A$3:$A$1424,$A216),"-")</f>
        <v>0</v>
      </c>
      <c r="AN216" s="27">
        <f>IFERROR(SUMIFS('[1]BD Unidades'!$AU$3:$AU$1424,'[1]BD Unidades'!$A$3:$A$1424,$A216),"-")</f>
        <v>0</v>
      </c>
      <c r="AO216" s="27"/>
      <c r="AP216" s="27"/>
      <c r="AQ216" s="25">
        <f>IFERROR(SUMIFS('[1]BD Unidades'!$AZ$3:$AZ$1424,'[1]BD Unidades'!$A$3:$A$1424,$A216),"-")</f>
        <v>0.7095705882352944</v>
      </c>
      <c r="AR216" s="25">
        <f>IFERROR(SUMIFS('[1]BD Unidades'!$BA$3:$BA$1424,'[1]BD Unidades'!$A$3:$A$1424,$A216),"-")</f>
        <v>1.1671805554854999</v>
      </c>
      <c r="AS216" s="28">
        <f>SUMIFS('[1]BD Unidades'!$BC$3:$BC$1424,'[1]BD Unidades'!$A$3:$A$1424,$A216)</f>
        <v>3.3900048623598739E-3</v>
      </c>
      <c r="AT216" s="28">
        <f>SUMIFS('[1]BD Unidades'!$BE$3:$BE$1424,'[1]BD Unidades'!$A$3:$A$1424,$A216)</f>
        <v>0.93103448275862077</v>
      </c>
      <c r="AU216" s="29">
        <f t="shared" si="14"/>
        <v>0.92787827133504441</v>
      </c>
      <c r="AV216" s="30">
        <f t="shared" si="15"/>
        <v>0</v>
      </c>
      <c r="AW216" s="25">
        <f>IFERROR(SUMIFS('[1]BD Unidades'!$BI$3:$BI$1424,'[1]BD Unidades'!$A$3:$A$1424,$A216),"-")</f>
        <v>0.70698695917659538</v>
      </c>
      <c r="AX216" s="25">
        <f>IFERROR(SUMIFS('[1]BD Unidades'!$BJ$3:$BJ$1424,'[1]BD Unidades'!$A$3:$A$1424,$A216),"-")</f>
        <v>0.45478886038762562</v>
      </c>
    </row>
    <row r="217" spans="1:50" ht="14.4" x14ac:dyDescent="0.3">
      <c r="A217" s="7">
        <v>492</v>
      </c>
      <c r="B217" s="7" t="s">
        <v>167</v>
      </c>
      <c r="D217" s="8" t="s">
        <v>168</v>
      </c>
      <c r="E217" s="19" t="s">
        <v>169</v>
      </c>
      <c r="F217" s="19" t="s">
        <v>169</v>
      </c>
      <c r="G217" s="19" t="s">
        <v>170</v>
      </c>
      <c r="H217" s="19">
        <v>2</v>
      </c>
      <c r="I217" s="19">
        <v>2024</v>
      </c>
      <c r="J217" s="19" t="s">
        <v>66</v>
      </c>
      <c r="K217" s="19" t="s">
        <v>105</v>
      </c>
      <c r="L217" s="19" t="s">
        <v>47</v>
      </c>
      <c r="M217" s="19" t="s">
        <v>164</v>
      </c>
      <c r="N217" s="19" t="s">
        <v>165</v>
      </c>
      <c r="O217" s="19" t="s">
        <v>166</v>
      </c>
      <c r="P217" s="19" t="s">
        <v>51</v>
      </c>
      <c r="Q217" s="9" t="s">
        <v>171</v>
      </c>
      <c r="R217" s="20">
        <v>259.58</v>
      </c>
      <c r="S217" s="20">
        <v>7.6999999999999999E-2</v>
      </c>
      <c r="T217" s="20">
        <v>259.38</v>
      </c>
      <c r="U217" s="20">
        <v>13.65</v>
      </c>
      <c r="V217" s="21">
        <f>_xlfn.XLOOKUP(D217,'[1]Gen. Real'!$A:$A,'[1]Gen. Real'!$C:$C,"-",0)</f>
        <v>0</v>
      </c>
      <c r="W217" s="22"/>
      <c r="X217" s="22" t="str">
        <f>_xlfn.XLOOKUP(D217,[1]Vertimiento!$A:$A,[1]Vertimiento!$E:$E,"-",0)</f>
        <v>-</v>
      </c>
      <c r="Y217" s="23" t="str">
        <f t="shared" si="12"/>
        <v>-</v>
      </c>
      <c r="Z217" s="19" t="str">
        <f>_xlfn.XLOOKUP(D217,[1]Cmg!$I$4:$I$85,[1]Cmg!$M$4:$M$85,"----",0,1)</f>
        <v>----</v>
      </c>
      <c r="AA217" s="19" t="str">
        <f>_xlfn.XLOOKUP(D217,[1]Cmg!$A$4:$A$89,[1]Cmg!$B$4:$B$89,"----",0,1)</f>
        <v>----</v>
      </c>
      <c r="AB217" s="19" t="str">
        <f>_xlfn.XLOOKUP(D217,[1]Cmg!$E$4:$E$89,[1]Cmg!$F$4:$F$89,"----",0,1)</f>
        <v>----</v>
      </c>
      <c r="AC217" s="19" t="str">
        <f>_xlfn.XLOOKUP(D217,[1]Cmg!$O$4:$O$89,[1]Cmg!$P$4:$P$89,"----",0,1)</f>
        <v>----</v>
      </c>
      <c r="AD217" s="24" t="str">
        <f>_xlfn.XLOOKUP(D217,[1]Cmg!$S$4:$S$89,[1]Cmg!$U$4:$U$89,"----",0,1)</f>
        <v>----</v>
      </c>
      <c r="AG217" s="25">
        <f>IFERROR(SUMIFS('[1]BD Unidades'!$AH:$AH,'[1]BD Unidades'!$A:$A,'BD Centrales 2023'!$A217),"-")</f>
        <v>0</v>
      </c>
      <c r="AH217" s="25">
        <f>SUMIFS('[1]BD Unidades'!$AJ$3:$AJ$1424,'[1]BD Unidades'!$A$3:$A$1424,$A217)</f>
        <v>0</v>
      </c>
      <c r="AI217" s="25">
        <f>SUMIFS('[1]BD Unidades'!$AL$3:$AL$1424,'[1]BD Unidades'!$A$3:$A$1424,$A217)</f>
        <v>0</v>
      </c>
      <c r="AJ217" s="26" t="str">
        <f t="shared" si="13"/>
        <v>-</v>
      </c>
      <c r="AK217" s="27">
        <f>IFERROR(SUMIFS('[1]BD Unidades'!$AO$3:$AO$1424,'[1]BD Unidades'!$A$3:$A$1424,$A217),"-")</f>
        <v>0</v>
      </c>
      <c r="AL217" s="27">
        <f>IFERROR(SUMIFS('[1]BD Unidades'!$AQ$3:$AQ$1424,'[1]BD Unidades'!$A$3:$A$1424,$A217),"-")</f>
        <v>0</v>
      </c>
      <c r="AM217" s="27">
        <f>IFERROR(SUMIFS('[1]BD Unidades'!$AS$3:$AS$1424,'[1]BD Unidades'!$A$3:$A$1424,$A217),"-")</f>
        <v>0</v>
      </c>
      <c r="AN217" s="27">
        <f>IFERROR(SUMIFS('[1]BD Unidades'!$AU$3:$AU$1424,'[1]BD Unidades'!$A$3:$A$1424,$A217),"-")</f>
        <v>0</v>
      </c>
      <c r="AO217" s="27"/>
      <c r="AP217" s="27"/>
      <c r="AQ217" s="25">
        <f>IFERROR(SUMIFS('[1]BD Unidades'!$AZ$3:$AZ$1424,'[1]BD Unidades'!$A$3:$A$1424,$A217),"-")</f>
        <v>0</v>
      </c>
      <c r="AR217" s="25">
        <f>IFERROR(SUMIFS('[1]BD Unidades'!$BA$3:$BA$1424,'[1]BD Unidades'!$A$3:$A$1424,$A217),"-")</f>
        <v>0</v>
      </c>
      <c r="AS217" s="28">
        <f>SUMIFS('[1]BD Unidades'!$BC$3:$BC$1424,'[1]BD Unidades'!$A$3:$A$1424,$A217)</f>
        <v>0</v>
      </c>
      <c r="AT217" s="28">
        <f>SUMIFS('[1]BD Unidades'!$BE$3:$BE$1424,'[1]BD Unidades'!$A$3:$A$1424,$A217)</f>
        <v>0</v>
      </c>
      <c r="AU217" s="29">
        <f t="shared" si="14"/>
        <v>0</v>
      </c>
      <c r="AV217" s="30">
        <f t="shared" si="15"/>
        <v>7.6999999999999996E-4</v>
      </c>
      <c r="AW217" s="25">
        <f>IFERROR(SUMIFS('[1]BD Unidades'!$BI$3:$BI$1424,'[1]BD Unidades'!$A$3:$A$1424,$A217),"-")</f>
        <v>0</v>
      </c>
      <c r="AX217" s="25">
        <f>IFERROR(SUMIFS('[1]BD Unidades'!$BJ$3:$BJ$1424,'[1]BD Unidades'!$A$3:$A$1424,$A217),"-")</f>
        <v>0</v>
      </c>
    </row>
    <row r="218" spans="1:50" ht="14.4" x14ac:dyDescent="0.3">
      <c r="A218" s="7">
        <v>493</v>
      </c>
      <c r="B218" s="7" t="s">
        <v>438</v>
      </c>
      <c r="D218" s="8" t="s">
        <v>439</v>
      </c>
      <c r="E218" s="19" t="s">
        <v>169</v>
      </c>
      <c r="F218" s="19" t="s">
        <v>169</v>
      </c>
      <c r="G218" s="19" t="s">
        <v>440</v>
      </c>
      <c r="H218" s="19">
        <v>2</v>
      </c>
      <c r="I218" s="19">
        <v>2024</v>
      </c>
      <c r="J218" s="19" t="s">
        <v>66</v>
      </c>
      <c r="K218" s="19" t="s">
        <v>105</v>
      </c>
      <c r="L218" s="19" t="s">
        <v>47</v>
      </c>
      <c r="M218" s="19" t="s">
        <v>164</v>
      </c>
      <c r="N218" s="19" t="s">
        <v>165</v>
      </c>
      <c r="O218" s="19" t="s">
        <v>166</v>
      </c>
      <c r="P218" s="19" t="s">
        <v>51</v>
      </c>
      <c r="Q218" s="9" t="s">
        <v>171</v>
      </c>
      <c r="R218" s="20">
        <v>277.67</v>
      </c>
      <c r="S218" s="20">
        <v>7.0000000000000007E-2</v>
      </c>
      <c r="T218" s="20">
        <v>277.45999999999998</v>
      </c>
      <c r="U218" s="20">
        <v>14.2</v>
      </c>
      <c r="V218" s="21">
        <f>_xlfn.XLOOKUP(D218,'[1]Gen. Real'!$A:$A,'[1]Gen. Real'!$C:$C,"-",0)</f>
        <v>0</v>
      </c>
      <c r="W218" s="22"/>
      <c r="X218" s="22" t="str">
        <f>_xlfn.XLOOKUP(D218,[1]Vertimiento!$A:$A,[1]Vertimiento!$E:$E,"-",0)</f>
        <v>-</v>
      </c>
      <c r="Y218" s="23" t="str">
        <f t="shared" si="12"/>
        <v>-</v>
      </c>
      <c r="Z218" s="19" t="str">
        <f>_xlfn.XLOOKUP(D218,[1]Cmg!$I$4:$I$85,[1]Cmg!$M$4:$M$85,"----",0,1)</f>
        <v>----</v>
      </c>
      <c r="AA218" s="19" t="str">
        <f>_xlfn.XLOOKUP(D218,[1]Cmg!$A$4:$A$89,[1]Cmg!$B$4:$B$89,"----",0,1)</f>
        <v>----</v>
      </c>
      <c r="AB218" s="19" t="str">
        <f>_xlfn.XLOOKUP(D218,[1]Cmg!$E$4:$E$89,[1]Cmg!$F$4:$F$89,"----",0,1)</f>
        <v>----</v>
      </c>
      <c r="AC218" s="19" t="str">
        <f>_xlfn.XLOOKUP(D218,[1]Cmg!$O$4:$O$89,[1]Cmg!$P$4:$P$89,"----",0,1)</f>
        <v>----</v>
      </c>
      <c r="AD218" s="24" t="str">
        <f>_xlfn.XLOOKUP(D218,[1]Cmg!$S$4:$S$89,[1]Cmg!$U$4:$U$89,"----",0,1)</f>
        <v>----</v>
      </c>
      <c r="AG218" s="25">
        <f>IFERROR(SUMIFS('[1]BD Unidades'!$AH:$AH,'[1]BD Unidades'!$A:$A,'BD Centrales 2023'!$A218),"-")</f>
        <v>0</v>
      </c>
      <c r="AH218" s="25">
        <f>SUMIFS('[1]BD Unidades'!$AJ$3:$AJ$1424,'[1]BD Unidades'!$A$3:$A$1424,$A218)</f>
        <v>0</v>
      </c>
      <c r="AI218" s="25">
        <f>SUMIFS('[1]BD Unidades'!$AL$3:$AL$1424,'[1]BD Unidades'!$A$3:$A$1424,$A218)</f>
        <v>0</v>
      </c>
      <c r="AJ218" s="26" t="str">
        <f t="shared" si="13"/>
        <v>-</v>
      </c>
      <c r="AK218" s="27">
        <f>IFERROR(SUMIFS('[1]BD Unidades'!$AO$3:$AO$1424,'[1]BD Unidades'!$A$3:$A$1424,$A218),"-")</f>
        <v>0</v>
      </c>
      <c r="AL218" s="27">
        <f>IFERROR(SUMIFS('[1]BD Unidades'!$AQ$3:$AQ$1424,'[1]BD Unidades'!$A$3:$A$1424,$A218),"-")</f>
        <v>0</v>
      </c>
      <c r="AM218" s="27">
        <f>IFERROR(SUMIFS('[1]BD Unidades'!$AS$3:$AS$1424,'[1]BD Unidades'!$A$3:$A$1424,$A218),"-")</f>
        <v>0</v>
      </c>
      <c r="AN218" s="27">
        <f>IFERROR(SUMIFS('[1]BD Unidades'!$AU$3:$AU$1424,'[1]BD Unidades'!$A$3:$A$1424,$A218),"-")</f>
        <v>0</v>
      </c>
      <c r="AO218" s="27"/>
      <c r="AP218" s="27"/>
      <c r="AQ218" s="25">
        <f>IFERROR(SUMIFS('[1]BD Unidades'!$AZ$3:$AZ$1424,'[1]BD Unidades'!$A$3:$A$1424,$A218),"-")</f>
        <v>0</v>
      </c>
      <c r="AR218" s="25">
        <f>IFERROR(SUMIFS('[1]BD Unidades'!$BA$3:$BA$1424,'[1]BD Unidades'!$A$3:$A$1424,$A218),"-")</f>
        <v>0</v>
      </c>
      <c r="AS218" s="28">
        <f>SUMIFS('[1]BD Unidades'!$BC$3:$BC$1424,'[1]BD Unidades'!$A$3:$A$1424,$A218)</f>
        <v>0</v>
      </c>
      <c r="AT218" s="28">
        <f>SUMIFS('[1]BD Unidades'!$BE$3:$BE$1424,'[1]BD Unidades'!$A$3:$A$1424,$A218)</f>
        <v>0</v>
      </c>
      <c r="AU218" s="29">
        <f t="shared" si="14"/>
        <v>0</v>
      </c>
      <c r="AV218" s="30">
        <f t="shared" si="15"/>
        <v>7.000000000000001E-4</v>
      </c>
      <c r="AW218" s="25">
        <f>IFERROR(SUMIFS('[1]BD Unidades'!$BI$3:$BI$1424,'[1]BD Unidades'!$A$3:$A$1424,$A218),"-")</f>
        <v>0</v>
      </c>
      <c r="AX218" s="25">
        <f>IFERROR(SUMIFS('[1]BD Unidades'!$BJ$3:$BJ$1424,'[1]BD Unidades'!$A$3:$A$1424,$A218),"-")</f>
        <v>0</v>
      </c>
    </row>
    <row r="219" spans="1:50" ht="14.4" x14ac:dyDescent="0.3">
      <c r="A219" s="7">
        <v>499</v>
      </c>
      <c r="B219" s="7" t="s">
        <v>100</v>
      </c>
      <c r="D219" s="8" t="s">
        <v>101</v>
      </c>
      <c r="E219" s="19" t="s">
        <v>102</v>
      </c>
      <c r="F219" s="19" t="s">
        <v>102</v>
      </c>
      <c r="G219" s="19" t="s">
        <v>103</v>
      </c>
      <c r="H219" s="19">
        <v>2</v>
      </c>
      <c r="I219" s="19">
        <v>2024</v>
      </c>
      <c r="J219" s="19" t="s">
        <v>66</v>
      </c>
      <c r="K219" s="19" t="s">
        <v>105</v>
      </c>
      <c r="L219" s="19" t="s">
        <v>47</v>
      </c>
      <c r="M219" s="19" t="s">
        <v>106</v>
      </c>
      <c r="N219" s="19" t="s">
        <v>107</v>
      </c>
      <c r="O219" s="19" t="s">
        <v>108</v>
      </c>
      <c r="P219" s="19" t="s">
        <v>51</v>
      </c>
      <c r="Q219" s="9" t="s">
        <v>109</v>
      </c>
      <c r="R219" s="20">
        <v>17.04</v>
      </c>
      <c r="S219" s="20">
        <v>2.67</v>
      </c>
      <c r="T219" s="20">
        <v>16.579999999999998</v>
      </c>
      <c r="U219" s="20">
        <v>1.45</v>
      </c>
      <c r="V219" s="21">
        <f>_xlfn.XLOOKUP(D219,'[1]Gen. Real'!$A:$A,'[1]Gen. Real'!$C:$C,"-",0)</f>
        <v>54.24918000000001</v>
      </c>
      <c r="W219" s="22"/>
      <c r="X219" s="22" t="str">
        <f>_xlfn.XLOOKUP(D219,[1]Vertimiento!$A:$A,[1]Vertimiento!$E:$E,"-",0)</f>
        <v>-</v>
      </c>
      <c r="Y219" s="23" t="str">
        <f t="shared" si="12"/>
        <v>-</v>
      </c>
      <c r="Z219" s="19" t="str">
        <f>_xlfn.XLOOKUP(D219,[1]Cmg!$I$4:$I$85,[1]Cmg!$M$4:$M$85,"----",0,1)</f>
        <v>----</v>
      </c>
      <c r="AA219" s="19" t="str">
        <f>_xlfn.XLOOKUP(D219,[1]Cmg!$A$4:$A$89,[1]Cmg!$B$4:$B$89,"----",0,1)</f>
        <v>----</v>
      </c>
      <c r="AB219" s="19" t="str">
        <f>_xlfn.XLOOKUP(D219,[1]Cmg!$E$4:$E$89,[1]Cmg!$F$4:$F$89,"----",0,1)</f>
        <v>----</v>
      </c>
      <c r="AC219" s="19" t="str">
        <f>_xlfn.XLOOKUP(D219,[1]Cmg!$O$4:$O$89,[1]Cmg!$P$4:$P$89,"----",0,1)</f>
        <v>----</v>
      </c>
      <c r="AD219" s="24" t="str">
        <f>_xlfn.XLOOKUP(D219,[1]Cmg!$S$4:$S$89,[1]Cmg!$U$4:$U$89,"----",0,1)</f>
        <v>----</v>
      </c>
      <c r="AG219" s="25">
        <f>IFERROR(SUMIFS('[1]BD Unidades'!$AH:$AH,'[1]BD Unidades'!$A:$A,'BD Centrales 2023'!$A219),"-")</f>
        <v>0</v>
      </c>
      <c r="AH219" s="25">
        <f>SUMIFS('[1]BD Unidades'!$AJ$3:$AJ$1424,'[1]BD Unidades'!$A$3:$A$1424,$A219)</f>
        <v>7148.65</v>
      </c>
      <c r="AI219" s="25">
        <f>SUMIFS('[1]BD Unidades'!$AL$3:$AL$1424,'[1]BD Unidades'!$A$3:$A$1424,$A219)</f>
        <v>1.6333333333333351</v>
      </c>
      <c r="AJ219" s="26">
        <f t="shared" si="13"/>
        <v>2.2842917646620091E-4</v>
      </c>
      <c r="AK219" s="27">
        <f>IFERROR(SUMIFS('[1]BD Unidades'!$AO$3:$AO$1424,'[1]BD Unidades'!$A$3:$A$1424,$A219),"-")</f>
        <v>0</v>
      </c>
      <c r="AL219" s="27">
        <f>IFERROR(SUMIFS('[1]BD Unidades'!$AQ$3:$AQ$1424,'[1]BD Unidades'!$A$3:$A$1424,$A219),"-")</f>
        <v>0</v>
      </c>
      <c r="AM219" s="27">
        <f>IFERROR(SUMIFS('[1]BD Unidades'!$AS$3:$AS$1424,'[1]BD Unidades'!$A$3:$A$1424,$A219),"-")</f>
        <v>0</v>
      </c>
      <c r="AN219" s="27">
        <f>IFERROR(SUMIFS('[1]BD Unidades'!$AU$3:$AU$1424,'[1]BD Unidades'!$A$3:$A$1424,$A219),"-")</f>
        <v>0</v>
      </c>
      <c r="AO219" s="27"/>
      <c r="AP219" s="27"/>
      <c r="AQ219" s="25">
        <f>IFERROR(SUMIFS('[1]BD Unidades'!$AZ$3:$AZ$1424,'[1]BD Unidades'!$A$3:$A$1424,$A219),"-")</f>
        <v>0</v>
      </c>
      <c r="AR219" s="25">
        <f>IFERROR(SUMIFS('[1]BD Unidades'!$BA$3:$BA$1424,'[1]BD Unidades'!$A$3:$A$1424,$A219),"-")</f>
        <v>17.036360323445429</v>
      </c>
      <c r="AS219" s="28">
        <f>SUMIFS('[1]BD Unidades'!$BC$3:$BC$1424,'[1]BD Unidades'!$A$3:$A$1424,$A219)</f>
        <v>0</v>
      </c>
      <c r="AT219" s="28">
        <f>SUMIFS('[1]BD Unidades'!$BE$3:$BE$1424,'[1]BD Unidades'!$A$3:$A$1424,$A219)</f>
        <v>0</v>
      </c>
      <c r="AU219" s="29">
        <f t="shared" si="14"/>
        <v>0</v>
      </c>
      <c r="AV219" s="30">
        <f t="shared" si="15"/>
        <v>2.6699999999999998E-2</v>
      </c>
      <c r="AW219" s="25">
        <f>IFERROR(SUMIFS('[1]BD Unidades'!$BI$3:$BI$1424,'[1]BD Unidades'!$A$3:$A$1424,$A219),"-")</f>
        <v>0</v>
      </c>
      <c r="AX219" s="25">
        <f>IFERROR(SUMIFS('[1]BD Unidades'!$BJ$3:$BJ$1424,'[1]BD Unidades'!$A$3:$A$1424,$A219),"-")</f>
        <v>0</v>
      </c>
    </row>
    <row r="220" spans="1:50" ht="14.4" x14ac:dyDescent="0.3">
      <c r="A220" s="7">
        <v>504</v>
      </c>
      <c r="B220" s="7" t="s">
        <v>533</v>
      </c>
      <c r="D220" s="8" t="s">
        <v>534</v>
      </c>
      <c r="E220" s="19" t="s">
        <v>535</v>
      </c>
      <c r="F220" s="19" t="s">
        <v>535</v>
      </c>
      <c r="G220" s="19" t="s">
        <v>536</v>
      </c>
      <c r="H220" s="19">
        <v>1</v>
      </c>
      <c r="I220" s="19">
        <v>2024</v>
      </c>
      <c r="J220" s="19" t="s">
        <v>66</v>
      </c>
      <c r="K220" s="19" t="s">
        <v>177</v>
      </c>
      <c r="L220" s="19" t="s">
        <v>157</v>
      </c>
      <c r="M220" s="19" t="s">
        <v>106</v>
      </c>
      <c r="N220" s="19" t="s">
        <v>107</v>
      </c>
      <c r="O220" s="19" t="s">
        <v>304</v>
      </c>
      <c r="P220" s="19" t="s">
        <v>158</v>
      </c>
      <c r="Q220" s="9" t="s">
        <v>537</v>
      </c>
      <c r="R220" s="20">
        <v>3.044</v>
      </c>
      <c r="S220" s="20">
        <v>0.88</v>
      </c>
      <c r="T220" s="20">
        <v>3.0169999999999999</v>
      </c>
      <c r="U220" s="20">
        <v>8.1000000000000003E-2</v>
      </c>
      <c r="V220" s="21">
        <f>_xlfn.XLOOKUP(D220,'[1]Gen. Real'!$A:$A,'[1]Gen. Real'!$C:$C,"-",0)</f>
        <v>3.1367199999999995</v>
      </c>
      <c r="W220" s="22"/>
      <c r="X220" s="22" t="str">
        <f>_xlfn.XLOOKUP(D220,[1]Vertimiento!$A:$A,[1]Vertimiento!$E:$E,"-",0)</f>
        <v>-</v>
      </c>
      <c r="Y220" s="23" t="str">
        <f t="shared" si="12"/>
        <v>-</v>
      </c>
      <c r="Z220" s="19" t="str">
        <f>_xlfn.XLOOKUP(D220,[1]Cmg!$I$4:$I$85,[1]Cmg!$M$4:$M$85,"----",0,1)</f>
        <v>----</v>
      </c>
      <c r="AA220" s="19" t="str">
        <f>_xlfn.XLOOKUP(D220,[1]Cmg!$A$4:$A$89,[1]Cmg!$B$4:$B$89,"----",0,1)</f>
        <v>----</v>
      </c>
      <c r="AB220" s="19" t="str">
        <f>_xlfn.XLOOKUP(D220,[1]Cmg!$E$4:$E$89,[1]Cmg!$F$4:$F$89,"----",0,1)</f>
        <v>----</v>
      </c>
      <c r="AC220" s="19" t="str">
        <f>_xlfn.XLOOKUP(D220,[1]Cmg!$O$4:$O$89,[1]Cmg!$P$4:$P$89,"----",0,1)</f>
        <v>----</v>
      </c>
      <c r="AD220" s="24" t="str">
        <f>_xlfn.XLOOKUP(D220,[1]Cmg!$S$4:$S$89,[1]Cmg!$U$4:$U$89,"----",0,1)</f>
        <v>----</v>
      </c>
      <c r="AG220" s="25">
        <f>IFERROR(SUMIFS('[1]BD Unidades'!$AH:$AH,'[1]BD Unidades'!$A:$A,'BD Centrales 2023'!$A220),"-")</f>
        <v>0</v>
      </c>
      <c r="AH220" s="25">
        <f>SUMIFS('[1]BD Unidades'!$AJ$3:$AJ$1424,'[1]BD Unidades'!$A$3:$A$1424,$A220)</f>
        <v>5285.9666666666699</v>
      </c>
      <c r="AI220" s="25">
        <f>SUMIFS('[1]BD Unidades'!$AL$3:$AL$1424,'[1]BD Unidades'!$A$3:$A$1424,$A220)</f>
        <v>0</v>
      </c>
      <c r="AJ220" s="26">
        <f t="shared" si="13"/>
        <v>0</v>
      </c>
      <c r="AK220" s="27">
        <f>IFERROR(SUMIFS('[1]BD Unidades'!$AO$3:$AO$1424,'[1]BD Unidades'!$A$3:$A$1424,$A220),"-")</f>
        <v>0</v>
      </c>
      <c r="AL220" s="27">
        <f>IFERROR(SUMIFS('[1]BD Unidades'!$AQ$3:$AQ$1424,'[1]BD Unidades'!$A$3:$A$1424,$A220),"-")</f>
        <v>0</v>
      </c>
      <c r="AM220" s="27">
        <f>IFERROR(SUMIFS('[1]BD Unidades'!$AS$3:$AS$1424,'[1]BD Unidades'!$A$3:$A$1424,$A220),"-")</f>
        <v>0</v>
      </c>
      <c r="AN220" s="27">
        <f>IFERROR(SUMIFS('[1]BD Unidades'!$AU$3:$AU$1424,'[1]BD Unidades'!$A$3:$A$1424,$A220),"-")</f>
        <v>0</v>
      </c>
      <c r="AO220" s="27"/>
      <c r="AP220" s="27"/>
      <c r="AQ220" s="25">
        <f>IFERROR(SUMIFS('[1]BD Unidades'!$AZ$3:$AZ$1424,'[1]BD Unidades'!$A$3:$A$1424,$A220),"-")</f>
        <v>0</v>
      </c>
      <c r="AR220" s="25">
        <f>IFERROR(SUMIFS('[1]BD Unidades'!$BA$3:$BA$1424,'[1]BD Unidades'!$A$3:$A$1424,$A220),"-")</f>
        <v>3.044</v>
      </c>
      <c r="AS220" s="28">
        <f>SUMIFS('[1]BD Unidades'!$BC$3:$BC$1424,'[1]BD Unidades'!$A$3:$A$1424,$A220)</f>
        <v>0</v>
      </c>
      <c r="AT220" s="28">
        <f>SUMIFS('[1]BD Unidades'!$BE$3:$BE$1424,'[1]BD Unidades'!$A$3:$A$1424,$A220)</f>
        <v>0</v>
      </c>
      <c r="AU220" s="29">
        <f t="shared" si="14"/>
        <v>0</v>
      </c>
      <c r="AV220" s="30">
        <f t="shared" si="15"/>
        <v>8.8000000000000005E-3</v>
      </c>
      <c r="AW220" s="25">
        <f>IFERROR(SUMIFS('[1]BD Unidades'!$BI$3:$BI$1424,'[1]BD Unidades'!$A$3:$A$1424,$A220),"-")</f>
        <v>0</v>
      </c>
      <c r="AX220" s="25">
        <f>IFERROR(SUMIFS('[1]BD Unidades'!$BJ$3:$BJ$1424,'[1]BD Unidades'!$A$3:$A$1424,$A220),"-")</f>
        <v>0</v>
      </c>
    </row>
    <row r="221" spans="1:50" ht="14.4" x14ac:dyDescent="0.3">
      <c r="A221" s="7">
        <v>505</v>
      </c>
      <c r="B221" s="7" t="s">
        <v>4501</v>
      </c>
      <c r="D221" s="8" t="s">
        <v>4502</v>
      </c>
      <c r="E221" s="19" t="s">
        <v>595</v>
      </c>
      <c r="F221" s="19" t="s">
        <v>4503</v>
      </c>
      <c r="G221" s="19" t="s">
        <v>4504</v>
      </c>
      <c r="H221" s="19">
        <v>1</v>
      </c>
      <c r="I221" s="19">
        <v>2024</v>
      </c>
      <c r="J221" s="19" t="s">
        <v>66</v>
      </c>
      <c r="K221" s="19" t="s">
        <v>177</v>
      </c>
      <c r="L221" s="19" t="s">
        <v>213</v>
      </c>
      <c r="M221" s="19" t="s">
        <v>164</v>
      </c>
      <c r="N221" s="19" t="s">
        <v>371</v>
      </c>
      <c r="O221" s="19" t="s">
        <v>4506</v>
      </c>
      <c r="P221" s="19" t="s">
        <v>51</v>
      </c>
      <c r="Q221" s="9" t="s">
        <v>4507</v>
      </c>
      <c r="R221" s="20">
        <v>1.2</v>
      </c>
      <c r="S221" s="20">
        <v>0</v>
      </c>
      <c r="T221" s="20">
        <v>1.2</v>
      </c>
      <c r="U221" s="20" t="s">
        <v>397</v>
      </c>
      <c r="V221" s="21">
        <f>_xlfn.XLOOKUP(D221,'[1]Gen. Real'!$A:$A,'[1]Gen. Real'!$C:$C,"-",0)</f>
        <v>1.9620000000000005E-2</v>
      </c>
      <c r="W221" s="22"/>
      <c r="X221" s="22" t="str">
        <f>_xlfn.XLOOKUP(D221,[1]Vertimiento!$A:$A,[1]Vertimiento!$E:$E,"-",0)</f>
        <v>-</v>
      </c>
      <c r="Y221" s="23" t="str">
        <f t="shared" si="12"/>
        <v>-</v>
      </c>
      <c r="Z221" s="19" t="str">
        <f>_xlfn.XLOOKUP(D221,[1]Cmg!$I$4:$I$85,[1]Cmg!$M$4:$M$85,"----",0,1)</f>
        <v>----</v>
      </c>
      <c r="AA221" s="19" t="str">
        <f>_xlfn.XLOOKUP(D221,[1]Cmg!$A$4:$A$89,[1]Cmg!$B$4:$B$89,"----",0,1)</f>
        <v>----</v>
      </c>
      <c r="AB221" s="19" t="str">
        <f>_xlfn.XLOOKUP(D221,[1]Cmg!$E$4:$E$89,[1]Cmg!$F$4:$F$89,"----",0,1)</f>
        <v>----</v>
      </c>
      <c r="AC221" s="19" t="str">
        <f>_xlfn.XLOOKUP(D221,[1]Cmg!$O$4:$O$89,[1]Cmg!$P$4:$P$89,"----",0,1)</f>
        <v>----</v>
      </c>
      <c r="AD221" s="24" t="str">
        <f>_xlfn.XLOOKUP(D221,[1]Cmg!$S$4:$S$89,[1]Cmg!$U$4:$U$89,"----",0,1)</f>
        <v>----</v>
      </c>
      <c r="AG221" s="25">
        <f>IFERROR(SUMIFS('[1]BD Unidades'!$AH:$AH,'[1]BD Unidades'!$A:$A,'BD Centrales 2023'!$A221),"-")</f>
        <v>1.17155294798</v>
      </c>
      <c r="AH221" s="25">
        <f>SUMIFS('[1]BD Unidades'!$AJ$3:$AJ$1424,'[1]BD Unidades'!$A$3:$A$1424,$A221)</f>
        <v>5562.0166666666701</v>
      </c>
      <c r="AI221" s="25">
        <f>SUMIFS('[1]BD Unidades'!$AL$3:$AL$1424,'[1]BD Unidades'!$A$3:$A$1424,$A221)</f>
        <v>11.8166666666667</v>
      </c>
      <c r="AJ221" s="26">
        <f t="shared" si="13"/>
        <v>2.1200251173638775E-3</v>
      </c>
      <c r="AK221" s="27">
        <f>IFERROR(SUMIFS('[1]BD Unidades'!$AO$3:$AO$1424,'[1]BD Unidades'!$A$3:$A$1424,$A221),"-")</f>
        <v>0</v>
      </c>
      <c r="AL221" s="27">
        <f>IFERROR(SUMIFS('[1]BD Unidades'!$AQ$3:$AQ$1424,'[1]BD Unidades'!$A$3:$A$1424,$A221),"-")</f>
        <v>0</v>
      </c>
      <c r="AM221" s="27">
        <f>IFERROR(SUMIFS('[1]BD Unidades'!$AS$3:$AS$1424,'[1]BD Unidades'!$A$3:$A$1424,$A221),"-")</f>
        <v>0</v>
      </c>
      <c r="AN221" s="27">
        <f>IFERROR(SUMIFS('[1]BD Unidades'!$AU$3:$AU$1424,'[1]BD Unidades'!$A$3:$A$1424,$A221),"-")</f>
        <v>0</v>
      </c>
      <c r="AO221" s="27"/>
      <c r="AP221" s="27"/>
      <c r="AQ221" s="25">
        <f>IFERROR(SUMIFS('[1]BD Unidades'!$AZ$3:$AZ$1424,'[1]BD Unidades'!$A$3:$A$1424,$A221),"-")</f>
        <v>0.76222389179317618</v>
      </c>
      <c r="AR221" s="25">
        <f>IFERROR(SUMIFS('[1]BD Unidades'!$BA$3:$BA$1424,'[1]BD Unidades'!$A$3:$A$1424,$A221),"-")</f>
        <v>1.19745596985916</v>
      </c>
      <c r="AS221" s="28">
        <f>SUMIFS('[1]BD Unidades'!$BC$3:$BC$1424,'[1]BD Unidades'!$A$3:$A$1424,$A221)</f>
        <v>0.111926461314764</v>
      </c>
      <c r="AT221" s="28">
        <f>SUMIFS('[1]BD Unidades'!$BE$3:$BE$1424,'[1]BD Unidades'!$A$3:$A$1424,$A221)</f>
        <v>0.95156392694063896</v>
      </c>
      <c r="AU221" s="29">
        <f t="shared" si="14"/>
        <v>0.84505874388339264</v>
      </c>
      <c r="AV221" s="30">
        <f t="shared" si="15"/>
        <v>0</v>
      </c>
      <c r="AW221" s="25">
        <f>IFERROR(SUMIFS('[1]BD Unidades'!$BI$3:$BI$1424,'[1]BD Unidades'!$A$3:$A$1424,$A221),"-")</f>
        <v>0.64412396455665377</v>
      </c>
      <c r="AX221" s="25">
        <f>IFERROR(SUMIFS('[1]BD Unidades'!$BJ$3:$BJ$1424,'[1]BD Unidades'!$A$3:$A$1424,$A221),"-")</f>
        <v>0.41435050531944473</v>
      </c>
    </row>
    <row r="222" spans="1:50" ht="14.4" x14ac:dyDescent="0.3">
      <c r="A222" s="7">
        <v>509</v>
      </c>
      <c r="B222" s="7" t="s">
        <v>4598</v>
      </c>
      <c r="D222" s="8" t="s">
        <v>4599</v>
      </c>
      <c r="E222" s="19" t="s">
        <v>4600</v>
      </c>
      <c r="F222" s="19" t="s">
        <v>4600</v>
      </c>
      <c r="G222" s="19" t="s">
        <v>4601</v>
      </c>
      <c r="H222" s="19">
        <v>1</v>
      </c>
      <c r="I222" s="19">
        <v>2024</v>
      </c>
      <c r="J222" s="19" t="s">
        <v>66</v>
      </c>
      <c r="K222" s="19" t="s">
        <v>177</v>
      </c>
      <c r="L222" s="19" t="s">
        <v>213</v>
      </c>
      <c r="M222" s="19" t="s">
        <v>90</v>
      </c>
      <c r="N222" s="19" t="s">
        <v>868</v>
      </c>
      <c r="O222" s="19" t="s">
        <v>1461</v>
      </c>
      <c r="P222" s="19" t="s">
        <v>51</v>
      </c>
      <c r="Q222" s="9" t="s">
        <v>986</v>
      </c>
      <c r="R222" s="20">
        <v>1.9</v>
      </c>
      <c r="S222" s="20">
        <v>0.83330000000000004</v>
      </c>
      <c r="T222" s="20">
        <v>1.8842000000000001</v>
      </c>
      <c r="U222" s="20" t="s">
        <v>397</v>
      </c>
      <c r="V222" s="21">
        <f>_xlfn.XLOOKUP(D222,'[1]Gen. Real'!$A:$A,'[1]Gen. Real'!$C:$C,"-",0)</f>
        <v>1.7491300000000003</v>
      </c>
      <c r="W222" s="22"/>
      <c r="X222" s="22" t="str">
        <f>_xlfn.XLOOKUP(D222,[1]Vertimiento!$A:$A,[1]Vertimiento!$E:$E,"-",0)</f>
        <v>-</v>
      </c>
      <c r="Y222" s="23" t="str">
        <f t="shared" si="12"/>
        <v>-</v>
      </c>
      <c r="Z222" s="19" t="str">
        <f>_xlfn.XLOOKUP(D222,[1]Cmg!$I$4:$I$85,[1]Cmg!$M$4:$M$85,"----",0,1)</f>
        <v>----</v>
      </c>
      <c r="AA222" s="19" t="str">
        <f>_xlfn.XLOOKUP(D222,[1]Cmg!$A$4:$A$89,[1]Cmg!$B$4:$B$89,"----",0,1)</f>
        <v>----</v>
      </c>
      <c r="AB222" s="19" t="str">
        <f>_xlfn.XLOOKUP(D222,[1]Cmg!$E$4:$E$89,[1]Cmg!$F$4:$F$89,"----",0,1)</f>
        <v>----</v>
      </c>
      <c r="AC222" s="19" t="str">
        <f>_xlfn.XLOOKUP(D222,[1]Cmg!$O$4:$O$89,[1]Cmg!$P$4:$P$89,"----",0,1)</f>
        <v>----</v>
      </c>
      <c r="AD222" s="24" t="str">
        <f>_xlfn.XLOOKUP(D222,[1]Cmg!$S$4:$S$89,[1]Cmg!$U$4:$U$89,"----",0,1)</f>
        <v>----</v>
      </c>
      <c r="AG222" s="25">
        <f>IFERROR(SUMIFS('[1]BD Unidades'!$AH:$AH,'[1]BD Unidades'!$A:$A,'BD Centrales 2023'!$A222),"-")</f>
        <v>1.89915475458</v>
      </c>
      <c r="AH222" s="25">
        <f>SUMIFS('[1]BD Unidades'!$AJ$3:$AJ$1424,'[1]BD Unidades'!$A$3:$A$1424,$A222)</f>
        <v>6013.5</v>
      </c>
      <c r="AI222" s="25">
        <f>SUMIFS('[1]BD Unidades'!$AL$3:$AL$1424,'[1]BD Unidades'!$A$3:$A$1424,$A222)</f>
        <v>0</v>
      </c>
      <c r="AJ222" s="26">
        <f t="shared" si="13"/>
        <v>0</v>
      </c>
      <c r="AK222" s="27">
        <f>IFERROR(SUMIFS('[1]BD Unidades'!$AO$3:$AO$1424,'[1]BD Unidades'!$A$3:$A$1424,$A222),"-")</f>
        <v>0</v>
      </c>
      <c r="AL222" s="27">
        <f>IFERROR(SUMIFS('[1]BD Unidades'!$AQ$3:$AQ$1424,'[1]BD Unidades'!$A$3:$A$1424,$A222),"-")</f>
        <v>0</v>
      </c>
      <c r="AM222" s="27">
        <f>IFERROR(SUMIFS('[1]BD Unidades'!$AS$3:$AS$1424,'[1]BD Unidades'!$A$3:$A$1424,$A222),"-")</f>
        <v>0</v>
      </c>
      <c r="AN222" s="27">
        <f>IFERROR(SUMIFS('[1]BD Unidades'!$AU$3:$AU$1424,'[1]BD Unidades'!$A$3:$A$1424,$A222),"-")</f>
        <v>0</v>
      </c>
      <c r="AO222" s="27"/>
      <c r="AP222" s="27"/>
      <c r="AQ222" s="25">
        <f>IFERROR(SUMIFS('[1]BD Unidades'!$AZ$3:$AZ$1424,'[1]BD Unidades'!$A$3:$A$1424,$A222),"-")</f>
        <v>0.36349826581050232</v>
      </c>
      <c r="AR222" s="25">
        <f>IFERROR(SUMIFS('[1]BD Unidades'!$BA$3:$BA$1424,'[1]BD Unidades'!$A$3:$A$1424,$A222),"-")</f>
        <v>1.9</v>
      </c>
      <c r="AS222" s="28">
        <f>SUMIFS('[1]BD Unidades'!$BC$3:$BC$1424,'[1]BD Unidades'!$A$3:$A$1424,$A222)</f>
        <v>7.6504615727418804E-2</v>
      </c>
      <c r="AT222" s="28">
        <f>SUMIFS('[1]BD Unidades'!$BE$3:$BE$1424,'[1]BD Unidades'!$A$3:$A$1424,$A222)</f>
        <v>1</v>
      </c>
      <c r="AU222" s="29">
        <f t="shared" si="14"/>
        <v>0.92349538427258115</v>
      </c>
      <c r="AV222" s="30">
        <f t="shared" si="15"/>
        <v>8.3330000000000001E-3</v>
      </c>
      <c r="AW222" s="25">
        <f>IFERROR(SUMIFS('[1]BD Unidades'!$BI$3:$BI$1424,'[1]BD Unidades'!$A$3:$A$1424,$A222),"-")</f>
        <v>0.28364185195018743</v>
      </c>
      <c r="AX222" s="25">
        <f>IFERROR(SUMIFS('[1]BD Unidades'!$BJ$3:$BJ$1424,'[1]BD Unidades'!$A$3:$A$1424,$A222),"-")</f>
        <v>0.18246044418824944</v>
      </c>
    </row>
    <row r="223" spans="1:50" ht="14.4" x14ac:dyDescent="0.3">
      <c r="A223" s="7">
        <v>520</v>
      </c>
      <c r="B223" s="7" t="s">
        <v>357</v>
      </c>
      <c r="D223" s="8" t="s">
        <v>358</v>
      </c>
      <c r="E223" s="19" t="s">
        <v>359</v>
      </c>
      <c r="F223" s="19" t="s">
        <v>359</v>
      </c>
      <c r="G223" s="19" t="s">
        <v>360</v>
      </c>
      <c r="H223" s="19">
        <v>2</v>
      </c>
      <c r="I223" s="19">
        <v>2024</v>
      </c>
      <c r="J223" s="19" t="s">
        <v>66</v>
      </c>
      <c r="K223" s="19" t="s">
        <v>105</v>
      </c>
      <c r="L223" s="19" t="s">
        <v>47</v>
      </c>
      <c r="M223" s="19" t="s">
        <v>362</v>
      </c>
      <c r="N223" s="19" t="s">
        <v>363</v>
      </c>
      <c r="O223" s="19" t="s">
        <v>364</v>
      </c>
      <c r="P223" s="19" t="s">
        <v>51</v>
      </c>
      <c r="Q223" s="9" t="s">
        <v>365</v>
      </c>
      <c r="R223" s="20">
        <v>11.61</v>
      </c>
      <c r="S223" s="20">
        <v>2</v>
      </c>
      <c r="T223" s="20">
        <v>11.377800000000001</v>
      </c>
      <c r="U223" s="20">
        <v>0</v>
      </c>
      <c r="V223" s="21">
        <f>_xlfn.XLOOKUP(D223,'[1]Gen. Real'!$A:$A,'[1]Gen. Real'!$C:$C,"-",0)</f>
        <v>3.8948400000000016</v>
      </c>
      <c r="W223" s="22"/>
      <c r="X223" s="22" t="str">
        <f>_xlfn.XLOOKUP(D223,[1]Vertimiento!$A:$A,[1]Vertimiento!$E:$E,"-",0)</f>
        <v>-</v>
      </c>
      <c r="Y223" s="23" t="str">
        <f t="shared" si="12"/>
        <v>-</v>
      </c>
      <c r="Z223" s="19" t="str">
        <f>_xlfn.XLOOKUP(D223,[1]Cmg!$I$4:$I$85,[1]Cmg!$M$4:$M$85,"----",0,1)</f>
        <v>----</v>
      </c>
      <c r="AA223" s="19" t="str">
        <f>_xlfn.XLOOKUP(D223,[1]Cmg!$A$4:$A$89,[1]Cmg!$B$4:$B$89,"----",0,1)</f>
        <v>----</v>
      </c>
      <c r="AB223" s="19" t="str">
        <f>_xlfn.XLOOKUP(D223,[1]Cmg!$E$4:$E$89,[1]Cmg!$F$4:$F$89,"----",0,1)</f>
        <v>----</v>
      </c>
      <c r="AC223" s="19" t="str">
        <f>_xlfn.XLOOKUP(D223,[1]Cmg!$O$4:$O$89,[1]Cmg!$P$4:$P$89,"----",0,1)</f>
        <v>----</v>
      </c>
      <c r="AD223" s="24" t="str">
        <f>_xlfn.XLOOKUP(D223,[1]Cmg!$S$4:$S$89,[1]Cmg!$U$4:$U$89,"----",0,1)</f>
        <v>----</v>
      </c>
      <c r="AG223" s="25">
        <f>IFERROR(SUMIFS('[1]BD Unidades'!$AH:$AH,'[1]BD Unidades'!$A:$A,'BD Centrales 2023'!$A223),"-")</f>
        <v>0</v>
      </c>
      <c r="AH223" s="25">
        <f>SUMIFS('[1]BD Unidades'!$AJ$3:$AJ$1424,'[1]BD Unidades'!$A$3:$A$1424,$A223)</f>
        <v>3577.3808498420913</v>
      </c>
      <c r="AI223" s="25">
        <f>SUMIFS('[1]BD Unidades'!$AL$3:$AL$1424,'[1]BD Unidades'!$A$3:$A$1424,$A223)</f>
        <v>611.23284524834912</v>
      </c>
      <c r="AJ223" s="26">
        <f t="shared" si="13"/>
        <v>0.14592724221973194</v>
      </c>
      <c r="AK223" s="27">
        <f>IFERROR(SUMIFS('[1]BD Unidades'!$AO$3:$AO$1424,'[1]BD Unidades'!$A$3:$A$1424,$A223),"-")</f>
        <v>0</v>
      </c>
      <c r="AL223" s="27">
        <f>IFERROR(SUMIFS('[1]BD Unidades'!$AQ$3:$AQ$1424,'[1]BD Unidades'!$A$3:$A$1424,$A223),"-")</f>
        <v>0</v>
      </c>
      <c r="AM223" s="27">
        <f>IFERROR(SUMIFS('[1]BD Unidades'!$AS$3:$AS$1424,'[1]BD Unidades'!$A$3:$A$1424,$A223),"-")</f>
        <v>0</v>
      </c>
      <c r="AN223" s="27">
        <f>IFERROR(SUMIFS('[1]BD Unidades'!$AU$3:$AU$1424,'[1]BD Unidades'!$A$3:$A$1424,$A223),"-")</f>
        <v>0</v>
      </c>
      <c r="AO223" s="27"/>
      <c r="AP223" s="27"/>
      <c r="AQ223" s="25">
        <f>IFERROR(SUMIFS('[1]BD Unidades'!$AZ$3:$AZ$1424,'[1]BD Unidades'!$A$3:$A$1424,$A223),"-")</f>
        <v>0</v>
      </c>
      <c r="AR223" s="25">
        <f>IFERROR(SUMIFS('[1]BD Unidades'!$BA$3:$BA$1424,'[1]BD Unidades'!$A$3:$A$1424,$A223),"-")</f>
        <v>11.444402193457281</v>
      </c>
      <c r="AS223" s="28">
        <f>SUMIFS('[1]BD Unidades'!$BC$3:$BC$1424,'[1]BD Unidades'!$A$3:$A$1424,$A223)</f>
        <v>0</v>
      </c>
      <c r="AT223" s="28">
        <f>SUMIFS('[1]BD Unidades'!$BE$3:$BE$1424,'[1]BD Unidades'!$A$3:$A$1424,$A223)</f>
        <v>0</v>
      </c>
      <c r="AU223" s="29">
        <f t="shared" si="14"/>
        <v>0</v>
      </c>
      <c r="AV223" s="30">
        <f t="shared" si="15"/>
        <v>0.02</v>
      </c>
      <c r="AW223" s="25">
        <f>IFERROR(SUMIFS('[1]BD Unidades'!$BI$3:$BI$1424,'[1]BD Unidades'!$A$3:$A$1424,$A223),"-")</f>
        <v>0</v>
      </c>
      <c r="AX223" s="25">
        <f>IFERROR(SUMIFS('[1]BD Unidades'!$BJ$3:$BJ$1424,'[1]BD Unidades'!$A$3:$A$1424,$A223),"-")</f>
        <v>0</v>
      </c>
    </row>
    <row r="224" spans="1:50" ht="14.4" x14ac:dyDescent="0.3">
      <c r="A224" s="7">
        <v>532</v>
      </c>
      <c r="B224" s="7" t="s">
        <v>317</v>
      </c>
      <c r="D224" s="8" t="s">
        <v>318</v>
      </c>
      <c r="E224" s="19" t="s">
        <v>319</v>
      </c>
      <c r="F224" s="19" t="s">
        <v>319</v>
      </c>
      <c r="G224" s="19" t="s">
        <v>320</v>
      </c>
      <c r="H224" s="19">
        <v>1</v>
      </c>
      <c r="I224" s="19">
        <v>2024</v>
      </c>
      <c r="J224" s="19" t="s">
        <v>66</v>
      </c>
      <c r="K224" s="19" t="s">
        <v>177</v>
      </c>
      <c r="L224" s="19" t="s">
        <v>47</v>
      </c>
      <c r="M224" s="19" t="s">
        <v>82</v>
      </c>
      <c r="N224" s="19" t="s">
        <v>322</v>
      </c>
      <c r="O224" s="19" t="s">
        <v>323</v>
      </c>
      <c r="P224" s="19" t="s">
        <v>51</v>
      </c>
      <c r="Q224" s="9" t="s">
        <v>324</v>
      </c>
      <c r="R224" s="20">
        <v>0.8</v>
      </c>
      <c r="S224" s="20" t="s">
        <v>325</v>
      </c>
      <c r="T224" s="20" t="s">
        <v>325</v>
      </c>
      <c r="U224" s="20" t="s">
        <v>397</v>
      </c>
      <c r="V224" s="21" t="str">
        <f>_xlfn.XLOOKUP(D224,'[1]Gen. Real'!$A:$A,'[1]Gen. Real'!$C:$C,"-",0)</f>
        <v>-</v>
      </c>
      <c r="W224" s="22"/>
      <c r="X224" s="22" t="str">
        <f>_xlfn.XLOOKUP(D224,[1]Vertimiento!$A:$A,[1]Vertimiento!$E:$E,"-",0)</f>
        <v>-</v>
      </c>
      <c r="Y224" s="23" t="str">
        <f t="shared" si="12"/>
        <v>-</v>
      </c>
      <c r="Z224" s="19" t="str">
        <f>_xlfn.XLOOKUP(D224,[1]Cmg!$I$4:$I$85,[1]Cmg!$M$4:$M$85,"----",0,1)</f>
        <v>----</v>
      </c>
      <c r="AA224" s="19" t="str">
        <f>_xlfn.XLOOKUP(D224,[1]Cmg!$A$4:$A$89,[1]Cmg!$B$4:$B$89,"----",0,1)</f>
        <v>----</v>
      </c>
      <c r="AB224" s="19" t="str">
        <f>_xlfn.XLOOKUP(D224,[1]Cmg!$E$4:$E$89,[1]Cmg!$F$4:$F$89,"----",0,1)</f>
        <v>----</v>
      </c>
      <c r="AC224" s="19" t="str">
        <f>_xlfn.XLOOKUP(D224,[1]Cmg!$O$4:$O$89,[1]Cmg!$P$4:$P$89,"----",0,1)</f>
        <v>----</v>
      </c>
      <c r="AD224" s="24" t="str">
        <f>_xlfn.XLOOKUP(D224,[1]Cmg!$S$4:$S$89,[1]Cmg!$U$4:$U$89,"----",0,1)</f>
        <v>----</v>
      </c>
      <c r="AG224" s="25">
        <f>IFERROR(SUMIFS('[1]BD Unidades'!$AH:$AH,'[1]BD Unidades'!$A:$A,'BD Centrales 2023'!$A224),"-")</f>
        <v>0</v>
      </c>
      <c r="AH224" s="25">
        <f>SUMIFS('[1]BD Unidades'!$AJ$3:$AJ$1424,'[1]BD Unidades'!$A$3:$A$1424,$A224)</f>
        <v>0</v>
      </c>
      <c r="AI224" s="25">
        <f>SUMIFS('[1]BD Unidades'!$AL$3:$AL$1424,'[1]BD Unidades'!$A$3:$A$1424,$A224)</f>
        <v>0</v>
      </c>
      <c r="AJ224" s="26" t="str">
        <f t="shared" si="13"/>
        <v>-</v>
      </c>
      <c r="AK224" s="27">
        <f>IFERROR(SUMIFS('[1]BD Unidades'!$AO$3:$AO$1424,'[1]BD Unidades'!$A$3:$A$1424,$A224),"-")</f>
        <v>0</v>
      </c>
      <c r="AL224" s="27">
        <f>IFERROR(SUMIFS('[1]BD Unidades'!$AQ$3:$AQ$1424,'[1]BD Unidades'!$A$3:$A$1424,$A224),"-")</f>
        <v>0</v>
      </c>
      <c r="AM224" s="27">
        <f>IFERROR(SUMIFS('[1]BD Unidades'!$AS$3:$AS$1424,'[1]BD Unidades'!$A$3:$A$1424,$A224),"-")</f>
        <v>0</v>
      </c>
      <c r="AN224" s="27">
        <f>IFERROR(SUMIFS('[1]BD Unidades'!$AU$3:$AU$1424,'[1]BD Unidades'!$A$3:$A$1424,$A224),"-")</f>
        <v>0</v>
      </c>
      <c r="AO224" s="27"/>
      <c r="AP224" s="27"/>
      <c r="AQ224" s="25">
        <f>IFERROR(SUMIFS('[1]BD Unidades'!$AZ$3:$AZ$1424,'[1]BD Unidades'!$A$3:$A$1424,$A224),"-")</f>
        <v>0</v>
      </c>
      <c r="AR224" s="25">
        <f>IFERROR(SUMIFS('[1]BD Unidades'!$BA$3:$BA$1424,'[1]BD Unidades'!$A$3:$A$1424,$A224),"-")</f>
        <v>0</v>
      </c>
      <c r="AS224" s="28">
        <f>SUMIFS('[1]BD Unidades'!$BC$3:$BC$1424,'[1]BD Unidades'!$A$3:$A$1424,$A224)</f>
        <v>0</v>
      </c>
      <c r="AT224" s="28">
        <f>SUMIFS('[1]BD Unidades'!$BE$3:$BE$1424,'[1]BD Unidades'!$A$3:$A$1424,$A224)</f>
        <v>0</v>
      </c>
      <c r="AU224" s="29">
        <f t="shared" si="14"/>
        <v>0</v>
      </c>
      <c r="AV224" s="30" t="str">
        <f t="shared" si="15"/>
        <v>-</v>
      </c>
      <c r="AW224" s="25">
        <f>IFERROR(SUMIFS('[1]BD Unidades'!$BI$3:$BI$1424,'[1]BD Unidades'!$A$3:$A$1424,$A224),"-")</f>
        <v>0</v>
      </c>
      <c r="AX224" s="25">
        <f>IFERROR(SUMIFS('[1]BD Unidades'!$BJ$3:$BJ$1424,'[1]BD Unidades'!$A$3:$A$1424,$A224),"-")</f>
        <v>0</v>
      </c>
    </row>
    <row r="225" spans="1:50" ht="14.4" x14ac:dyDescent="0.3">
      <c r="A225" s="7">
        <v>538</v>
      </c>
      <c r="B225" s="7" t="s">
        <v>326</v>
      </c>
      <c r="D225" s="8" t="s">
        <v>327</v>
      </c>
      <c r="E225" s="19" t="s">
        <v>328</v>
      </c>
      <c r="F225" s="19" t="s">
        <v>328</v>
      </c>
      <c r="G225" s="19" t="s">
        <v>329</v>
      </c>
      <c r="H225" s="19">
        <v>2</v>
      </c>
      <c r="I225" s="19">
        <v>2024</v>
      </c>
      <c r="J225" s="19" t="s">
        <v>66</v>
      </c>
      <c r="K225" s="19" t="s">
        <v>177</v>
      </c>
      <c r="L225" s="19" t="s">
        <v>47</v>
      </c>
      <c r="M225" s="19" t="s">
        <v>331</v>
      </c>
      <c r="N225" s="19" t="s">
        <v>332</v>
      </c>
      <c r="O225" s="19" t="s">
        <v>333</v>
      </c>
      <c r="P225" s="19" t="s">
        <v>51</v>
      </c>
      <c r="Q225" s="9" t="s">
        <v>334</v>
      </c>
      <c r="R225" s="20">
        <v>17.96</v>
      </c>
      <c r="S225" s="20">
        <v>5.6800000000000003E-2</v>
      </c>
      <c r="T225" s="20">
        <v>17.86</v>
      </c>
      <c r="U225" s="20">
        <v>0.47599999999999998</v>
      </c>
      <c r="V225" s="21">
        <f>_xlfn.XLOOKUP(D225,'[1]Gen. Real'!$A:$A,'[1]Gen. Real'!$C:$C,"-",0)</f>
        <v>78.280370000000048</v>
      </c>
      <c r="W225" s="22"/>
      <c r="X225" s="22" t="str">
        <f>_xlfn.XLOOKUP(D225,[1]Vertimiento!$A:$A,[1]Vertimiento!$E:$E,"-",0)</f>
        <v>-</v>
      </c>
      <c r="Y225" s="23" t="str">
        <f t="shared" si="12"/>
        <v>-</v>
      </c>
      <c r="Z225" s="19" t="str">
        <f>_xlfn.XLOOKUP(D225,[1]Cmg!$I$4:$I$85,[1]Cmg!$M$4:$M$85,"----",0,1)</f>
        <v>----</v>
      </c>
      <c r="AA225" s="19" t="str">
        <f>_xlfn.XLOOKUP(D225,[1]Cmg!$A$4:$A$89,[1]Cmg!$B$4:$B$89,"----",0,1)</f>
        <v>----</v>
      </c>
      <c r="AB225" s="19" t="str">
        <f>_xlfn.XLOOKUP(D225,[1]Cmg!$E$4:$E$89,[1]Cmg!$F$4:$F$89,"----",0,1)</f>
        <v>----</v>
      </c>
      <c r="AC225" s="19" t="str">
        <f>_xlfn.XLOOKUP(D225,[1]Cmg!$O$4:$O$89,[1]Cmg!$P$4:$P$89,"----",0,1)</f>
        <v>----</v>
      </c>
      <c r="AD225" s="24" t="str">
        <f>_xlfn.XLOOKUP(D225,[1]Cmg!$S$4:$S$89,[1]Cmg!$U$4:$U$89,"----",0,1)</f>
        <v>----</v>
      </c>
      <c r="AG225" s="25">
        <f>IFERROR(SUMIFS('[1]BD Unidades'!$AH:$AH,'[1]BD Unidades'!$A:$A,'BD Centrales 2023'!$A225),"-")</f>
        <v>0</v>
      </c>
      <c r="AH225" s="25">
        <f>SUMIFS('[1]BD Unidades'!$AJ$3:$AJ$1424,'[1]BD Unidades'!$A$3:$A$1424,$A225)</f>
        <v>8573.9526057906442</v>
      </c>
      <c r="AI225" s="25">
        <f>SUMIFS('[1]BD Unidades'!$AL$3:$AL$1424,'[1]BD Unidades'!$A$3:$A$1424,$A225)</f>
        <v>26.431971046770599</v>
      </c>
      <c r="AJ225" s="26">
        <f t="shared" si="13"/>
        <v>3.0733475707536702E-3</v>
      </c>
      <c r="AK225" s="27">
        <f>IFERROR(SUMIFS('[1]BD Unidades'!$AO$3:$AO$1424,'[1]BD Unidades'!$A$3:$A$1424,$A225),"-")</f>
        <v>0</v>
      </c>
      <c r="AL225" s="27">
        <f>IFERROR(SUMIFS('[1]BD Unidades'!$AQ$3:$AQ$1424,'[1]BD Unidades'!$A$3:$A$1424,$A225),"-")</f>
        <v>0</v>
      </c>
      <c r="AM225" s="27">
        <f>IFERROR(SUMIFS('[1]BD Unidades'!$AS$3:$AS$1424,'[1]BD Unidades'!$A$3:$A$1424,$A225),"-")</f>
        <v>0</v>
      </c>
      <c r="AN225" s="27">
        <f>IFERROR(SUMIFS('[1]BD Unidades'!$AU$3:$AU$1424,'[1]BD Unidades'!$A$3:$A$1424,$A225),"-")</f>
        <v>0</v>
      </c>
      <c r="AO225" s="27"/>
      <c r="AP225" s="27"/>
      <c r="AQ225" s="25">
        <f>IFERROR(SUMIFS('[1]BD Unidades'!$AZ$3:$AZ$1424,'[1]BD Unidades'!$A$3:$A$1424,$A225),"-")</f>
        <v>0</v>
      </c>
      <c r="AR225" s="25">
        <f>IFERROR(SUMIFS('[1]BD Unidades'!$BA$3:$BA$1424,'[1]BD Unidades'!$A$3:$A$1424,$A225),"-")</f>
        <v>17.959839317139313</v>
      </c>
      <c r="AS225" s="28">
        <f>SUMIFS('[1]BD Unidades'!$BC$3:$BC$1424,'[1]BD Unidades'!$A$3:$A$1424,$A225)</f>
        <v>0</v>
      </c>
      <c r="AT225" s="28">
        <f>SUMIFS('[1]BD Unidades'!$BE$3:$BE$1424,'[1]BD Unidades'!$A$3:$A$1424,$A225)</f>
        <v>0</v>
      </c>
      <c r="AU225" s="29">
        <f t="shared" si="14"/>
        <v>0</v>
      </c>
      <c r="AV225" s="30">
        <f t="shared" si="15"/>
        <v>5.6800000000000004E-4</v>
      </c>
      <c r="AW225" s="25">
        <f>IFERROR(SUMIFS('[1]BD Unidades'!$BI$3:$BI$1424,'[1]BD Unidades'!$A$3:$A$1424,$A225),"-")</f>
        <v>0</v>
      </c>
      <c r="AX225" s="25">
        <f>IFERROR(SUMIFS('[1]BD Unidades'!$BJ$3:$BJ$1424,'[1]BD Unidades'!$A$3:$A$1424,$A225),"-")</f>
        <v>0</v>
      </c>
    </row>
    <row r="226" spans="1:50" ht="14.4" x14ac:dyDescent="0.3">
      <c r="A226" s="7">
        <v>542</v>
      </c>
      <c r="B226" s="7" t="s">
        <v>4608</v>
      </c>
      <c r="D226" s="8" t="s">
        <v>4609</v>
      </c>
      <c r="E226" s="19" t="s">
        <v>4610</v>
      </c>
      <c r="F226" s="19" t="s">
        <v>4610</v>
      </c>
      <c r="G226" s="19" t="s">
        <v>4611</v>
      </c>
      <c r="H226" s="19">
        <v>1</v>
      </c>
      <c r="I226" s="19">
        <v>2024</v>
      </c>
      <c r="J226" s="19" t="s">
        <v>66</v>
      </c>
      <c r="K226" s="19" t="s">
        <v>177</v>
      </c>
      <c r="L226" s="19" t="s">
        <v>213</v>
      </c>
      <c r="M226" s="19" t="s">
        <v>229</v>
      </c>
      <c r="N226" s="19" t="s">
        <v>230</v>
      </c>
      <c r="O226" s="19" t="s">
        <v>4613</v>
      </c>
      <c r="P226" s="19" t="s">
        <v>51</v>
      </c>
      <c r="Q226" s="9" t="s">
        <v>4614</v>
      </c>
      <c r="R226" s="20">
        <v>2.75</v>
      </c>
      <c r="S226" s="20">
        <v>0</v>
      </c>
      <c r="T226" s="20">
        <v>2.75</v>
      </c>
      <c r="U226" s="20" t="s">
        <v>397</v>
      </c>
      <c r="V226" s="21">
        <f>_xlfn.XLOOKUP(D226,'[1]Gen. Real'!$A:$A,'[1]Gen. Real'!$C:$C,"-",0)</f>
        <v>7.8965100000000037</v>
      </c>
      <c r="W226" s="22"/>
      <c r="X226" s="22" t="str">
        <f>_xlfn.XLOOKUP(D226,[1]Vertimiento!$A:$A,[1]Vertimiento!$E:$E,"-",0)</f>
        <v>-</v>
      </c>
      <c r="Y226" s="23" t="str">
        <f t="shared" si="12"/>
        <v>-</v>
      </c>
      <c r="Z226" s="19" t="str">
        <f>_xlfn.XLOOKUP(D226,[1]Cmg!$I$4:$I$85,[1]Cmg!$M$4:$M$85,"----",0,1)</f>
        <v>----</v>
      </c>
      <c r="AA226" s="19" t="str">
        <f>_xlfn.XLOOKUP(D226,[1]Cmg!$A$4:$A$89,[1]Cmg!$B$4:$B$89,"----",0,1)</f>
        <v>----</v>
      </c>
      <c r="AB226" s="19" t="str">
        <f>_xlfn.XLOOKUP(D226,[1]Cmg!$E$4:$E$89,[1]Cmg!$F$4:$F$89,"----",0,1)</f>
        <v>----</v>
      </c>
      <c r="AC226" s="19" t="str">
        <f>_xlfn.XLOOKUP(D226,[1]Cmg!$O$4:$O$89,[1]Cmg!$P$4:$P$89,"----",0,1)</f>
        <v>----</v>
      </c>
      <c r="AD226" s="24" t="str">
        <f>_xlfn.XLOOKUP(D226,[1]Cmg!$S$4:$S$89,[1]Cmg!$U$4:$U$89,"----",0,1)</f>
        <v>----</v>
      </c>
      <c r="AG226" s="25">
        <f>IFERROR(SUMIFS('[1]BD Unidades'!$AH:$AH,'[1]BD Unidades'!$A:$A,'BD Centrales 2023'!$A226),"-")</f>
        <v>2.75</v>
      </c>
      <c r="AH226" s="25">
        <f>SUMIFS('[1]BD Unidades'!$AJ$3:$AJ$1424,'[1]BD Unidades'!$A$3:$A$1424,$A226)</f>
        <v>8602</v>
      </c>
      <c r="AI226" s="25">
        <f>SUMIFS('[1]BD Unidades'!$AL$3:$AL$1424,'[1]BD Unidades'!$A$3:$A$1424,$A226)</f>
        <v>0</v>
      </c>
      <c r="AJ226" s="26">
        <f t="shared" si="13"/>
        <v>0</v>
      </c>
      <c r="AK226" s="27">
        <f>IFERROR(SUMIFS('[1]BD Unidades'!$AO$3:$AO$1424,'[1]BD Unidades'!$A$3:$A$1424,$A226),"-")</f>
        <v>0</v>
      </c>
      <c r="AL226" s="27">
        <f>IFERROR(SUMIFS('[1]BD Unidades'!$AQ$3:$AQ$1424,'[1]BD Unidades'!$A$3:$A$1424,$A226),"-")</f>
        <v>0</v>
      </c>
      <c r="AM226" s="27">
        <f>IFERROR(SUMIFS('[1]BD Unidades'!$AS$3:$AS$1424,'[1]BD Unidades'!$A$3:$A$1424,$A226),"-")</f>
        <v>0</v>
      </c>
      <c r="AN226" s="27">
        <f>IFERROR(SUMIFS('[1]BD Unidades'!$AU$3:$AU$1424,'[1]BD Unidades'!$A$3:$A$1424,$A226),"-")</f>
        <v>0</v>
      </c>
      <c r="AO226" s="27"/>
      <c r="AP226" s="27"/>
      <c r="AQ226" s="25">
        <f>IFERROR(SUMIFS('[1]BD Unidades'!$AZ$3:$AZ$1424,'[1]BD Unidades'!$A$3:$A$1424,$A226),"-")</f>
        <v>0.66774041456243238</v>
      </c>
      <c r="AR226" s="25">
        <f>IFERROR(SUMIFS('[1]BD Unidades'!$BA$3:$BA$1424,'[1]BD Unidades'!$A$3:$A$1424,$A226),"-")</f>
        <v>2.75</v>
      </c>
      <c r="AS226" s="28">
        <f>SUMIFS('[1]BD Unidades'!$BC$3:$BC$1424,'[1]BD Unidades'!$A$3:$A$1424,$A226)</f>
        <v>1E-4</v>
      </c>
      <c r="AT226" s="28">
        <f>SUMIFS('[1]BD Unidades'!$BE$3:$BE$1424,'[1]BD Unidades'!$A$3:$A$1424,$A226)</f>
        <v>0.98196347031963505</v>
      </c>
      <c r="AU226" s="29">
        <f t="shared" si="14"/>
        <v>0.98186527397260315</v>
      </c>
      <c r="AV226" s="30">
        <f t="shared" si="15"/>
        <v>0</v>
      </c>
      <c r="AW226" s="25">
        <f>IFERROR(SUMIFS('[1]BD Unidades'!$BI$3:$BI$1424,'[1]BD Unidades'!$A$3:$A$1424,$A226),"-")</f>
        <v>0.65563112508692112</v>
      </c>
      <c r="AX226" s="25">
        <f>IFERROR(SUMIFS('[1]BD Unidades'!$BJ$3:$BJ$1424,'[1]BD Unidades'!$A$3:$A$1424,$A226),"-")</f>
        <v>0.42175280370123214</v>
      </c>
    </row>
    <row r="227" spans="1:50" ht="14.4" x14ac:dyDescent="0.3">
      <c r="A227" s="7">
        <v>551</v>
      </c>
      <c r="B227" s="7" t="s">
        <v>564</v>
      </c>
      <c r="D227" s="8" t="s">
        <v>565</v>
      </c>
      <c r="E227" s="19" t="s">
        <v>314</v>
      </c>
      <c r="F227" s="19" t="s">
        <v>314</v>
      </c>
      <c r="G227" s="19" t="s">
        <v>566</v>
      </c>
      <c r="H227" s="19">
        <v>5</v>
      </c>
      <c r="I227" s="19">
        <v>2024</v>
      </c>
      <c r="J227" s="19" t="s">
        <v>66</v>
      </c>
      <c r="K227" s="19" t="s">
        <v>105</v>
      </c>
      <c r="L227" s="19" t="s">
        <v>47</v>
      </c>
      <c r="M227" s="19" t="s">
        <v>106</v>
      </c>
      <c r="N227" s="19" t="s">
        <v>243</v>
      </c>
      <c r="O227" s="19" t="s">
        <v>244</v>
      </c>
      <c r="P227" s="19" t="s">
        <v>51</v>
      </c>
      <c r="Q227" s="9" t="s">
        <v>567</v>
      </c>
      <c r="R227" s="20">
        <v>37</v>
      </c>
      <c r="S227" s="20">
        <v>0.25</v>
      </c>
      <c r="T227" s="20">
        <v>36.907499999999999</v>
      </c>
      <c r="U227" s="20">
        <v>20</v>
      </c>
      <c r="V227" s="21" t="str">
        <f>_xlfn.XLOOKUP(D227,'[1]Gen. Real'!$A:$A,'[1]Gen. Real'!$C:$C,"-",0)</f>
        <v>-</v>
      </c>
      <c r="W227" s="22"/>
      <c r="X227" s="22" t="str">
        <f>_xlfn.XLOOKUP(D227,[1]Vertimiento!$A:$A,[1]Vertimiento!$E:$E,"-",0)</f>
        <v>-</v>
      </c>
      <c r="Y227" s="23" t="str">
        <f t="shared" si="12"/>
        <v>-</v>
      </c>
      <c r="Z227" s="19" t="str">
        <f>_xlfn.XLOOKUP(D227,[1]Cmg!$I$4:$I$85,[1]Cmg!$M$4:$M$85,"----",0,1)</f>
        <v>----</v>
      </c>
      <c r="AA227" s="19" t="str">
        <f>_xlfn.XLOOKUP(D227,[1]Cmg!$A$4:$A$89,[1]Cmg!$B$4:$B$89,"----",0,1)</f>
        <v>----</v>
      </c>
      <c r="AB227" s="19" t="str">
        <f>_xlfn.XLOOKUP(D227,[1]Cmg!$E$4:$E$89,[1]Cmg!$F$4:$F$89,"----",0,1)</f>
        <v>----</v>
      </c>
      <c r="AC227" s="19" t="str">
        <f>_xlfn.XLOOKUP(D227,[1]Cmg!$O$4:$O$89,[1]Cmg!$P$4:$P$89,"----",0,1)</f>
        <v>----</v>
      </c>
      <c r="AD227" s="24" t="str">
        <f>_xlfn.XLOOKUP(D227,[1]Cmg!$S$4:$S$89,[1]Cmg!$U$4:$U$89,"----",0,1)</f>
        <v>----</v>
      </c>
      <c r="AG227" s="25">
        <f>IFERROR(SUMIFS('[1]BD Unidades'!$AH:$AH,'[1]BD Unidades'!$A:$A,'BD Centrales 2023'!$A227),"-")</f>
        <v>0</v>
      </c>
      <c r="AH227" s="25">
        <f>SUMIFS('[1]BD Unidades'!$AJ$3:$AJ$1424,'[1]BD Unidades'!$A$3:$A$1424,$A227)</f>
        <v>0</v>
      </c>
      <c r="AI227" s="25">
        <f>SUMIFS('[1]BD Unidades'!$AL$3:$AL$1424,'[1]BD Unidades'!$A$3:$A$1424,$A227)</f>
        <v>0</v>
      </c>
      <c r="AJ227" s="26" t="str">
        <f t="shared" si="13"/>
        <v>-</v>
      </c>
      <c r="AK227" s="27">
        <f>IFERROR(SUMIFS('[1]BD Unidades'!$AO$3:$AO$1424,'[1]BD Unidades'!$A$3:$A$1424,$A227),"-")</f>
        <v>0</v>
      </c>
      <c r="AL227" s="27">
        <f>IFERROR(SUMIFS('[1]BD Unidades'!$AQ$3:$AQ$1424,'[1]BD Unidades'!$A$3:$A$1424,$A227),"-")</f>
        <v>0</v>
      </c>
      <c r="AM227" s="27">
        <f>IFERROR(SUMIFS('[1]BD Unidades'!$AS$3:$AS$1424,'[1]BD Unidades'!$A$3:$A$1424,$A227),"-")</f>
        <v>0</v>
      </c>
      <c r="AN227" s="27">
        <f>IFERROR(SUMIFS('[1]BD Unidades'!$AU$3:$AU$1424,'[1]BD Unidades'!$A$3:$A$1424,$A227),"-")</f>
        <v>0</v>
      </c>
      <c r="AO227" s="27"/>
      <c r="AP227" s="27"/>
      <c r="AQ227" s="25">
        <f>IFERROR(SUMIFS('[1]BD Unidades'!$AZ$3:$AZ$1424,'[1]BD Unidades'!$A$3:$A$1424,$A227),"-")</f>
        <v>0</v>
      </c>
      <c r="AR227" s="25">
        <f>IFERROR(SUMIFS('[1]BD Unidades'!$BA$3:$BA$1424,'[1]BD Unidades'!$A$3:$A$1424,$A227),"-")</f>
        <v>0</v>
      </c>
      <c r="AS227" s="28">
        <f>SUMIFS('[1]BD Unidades'!$BC$3:$BC$1424,'[1]BD Unidades'!$A$3:$A$1424,$A227)</f>
        <v>0</v>
      </c>
      <c r="AT227" s="28">
        <f>SUMIFS('[1]BD Unidades'!$BE$3:$BE$1424,'[1]BD Unidades'!$A$3:$A$1424,$A227)</f>
        <v>0</v>
      </c>
      <c r="AU227" s="29">
        <f t="shared" si="14"/>
        <v>0</v>
      </c>
      <c r="AV227" s="30">
        <f t="shared" si="15"/>
        <v>2.5000000000000001E-3</v>
      </c>
      <c r="AW227" s="25">
        <f>IFERROR(SUMIFS('[1]BD Unidades'!$BI$3:$BI$1424,'[1]BD Unidades'!$A$3:$A$1424,$A227),"-")</f>
        <v>0</v>
      </c>
      <c r="AX227" s="25">
        <f>IFERROR(SUMIFS('[1]BD Unidades'!$BJ$3:$BJ$1424,'[1]BD Unidades'!$A$3:$A$1424,$A227),"-")</f>
        <v>0</v>
      </c>
    </row>
    <row r="228" spans="1:50" ht="14.4" x14ac:dyDescent="0.3">
      <c r="A228" s="7">
        <v>553</v>
      </c>
      <c r="B228" s="7" t="s">
        <v>4760</v>
      </c>
      <c r="D228" s="8" t="s">
        <v>4761</v>
      </c>
      <c r="E228" s="19" t="s">
        <v>4762</v>
      </c>
      <c r="F228" s="19" t="s">
        <v>4762</v>
      </c>
      <c r="G228" s="19" t="s">
        <v>4763</v>
      </c>
      <c r="H228" s="19">
        <v>3</v>
      </c>
      <c r="I228" s="19">
        <v>2024</v>
      </c>
      <c r="J228" s="19" t="s">
        <v>66</v>
      </c>
      <c r="K228" s="19" t="s">
        <v>177</v>
      </c>
      <c r="L228" s="19" t="s">
        <v>213</v>
      </c>
      <c r="M228" s="19" t="s">
        <v>229</v>
      </c>
      <c r="N228" s="19" t="s">
        <v>230</v>
      </c>
      <c r="O228" s="19" t="s">
        <v>4579</v>
      </c>
      <c r="P228" s="19" t="s">
        <v>51</v>
      </c>
      <c r="Q228" s="9" t="s">
        <v>4764</v>
      </c>
      <c r="R228" s="20">
        <v>3</v>
      </c>
      <c r="S228" s="20">
        <v>0</v>
      </c>
      <c r="T228" s="20">
        <v>3</v>
      </c>
      <c r="U228" s="20" t="s">
        <v>397</v>
      </c>
      <c r="V228" s="21">
        <f>_xlfn.XLOOKUP(D228,'[1]Gen. Real'!$A:$A,'[1]Gen. Real'!$C:$C,"-",0)</f>
        <v>12.054830000000008</v>
      </c>
      <c r="W228" s="22"/>
      <c r="X228" s="22" t="str">
        <f>_xlfn.XLOOKUP(D228,[1]Vertimiento!$A:$A,[1]Vertimiento!$E:$E,"-",0)</f>
        <v>-</v>
      </c>
      <c r="Y228" s="23" t="str">
        <f t="shared" si="12"/>
        <v>-</v>
      </c>
      <c r="Z228" s="19" t="str">
        <f>_xlfn.XLOOKUP(D228,[1]Cmg!$I$4:$I$85,[1]Cmg!$M$4:$M$85,"----",0,1)</f>
        <v>----</v>
      </c>
      <c r="AA228" s="19" t="str">
        <f>_xlfn.XLOOKUP(D228,[1]Cmg!$A$4:$A$89,[1]Cmg!$B$4:$B$89,"----",0,1)</f>
        <v>----</v>
      </c>
      <c r="AB228" s="19" t="str">
        <f>_xlfn.XLOOKUP(D228,[1]Cmg!$E$4:$E$89,[1]Cmg!$F$4:$F$89,"----",0,1)</f>
        <v>----</v>
      </c>
      <c r="AC228" s="19" t="str">
        <f>_xlfn.XLOOKUP(D228,[1]Cmg!$O$4:$O$89,[1]Cmg!$P$4:$P$89,"----",0,1)</f>
        <v>----</v>
      </c>
      <c r="AD228" s="24" t="str">
        <f>_xlfn.XLOOKUP(D228,[1]Cmg!$S$4:$S$89,[1]Cmg!$U$4:$U$89,"----",0,1)</f>
        <v>----</v>
      </c>
      <c r="AG228" s="25">
        <f>IFERROR(SUMIFS('[1]BD Unidades'!$AH:$AH,'[1]BD Unidades'!$A:$A,'BD Centrales 2023'!$A228),"-")</f>
        <v>2.96873901368</v>
      </c>
      <c r="AH228" s="25">
        <f>SUMIFS('[1]BD Unidades'!$AJ$3:$AJ$1424,'[1]BD Unidades'!$A$3:$A$1424,$A228)</f>
        <v>8154.3333333333312</v>
      </c>
      <c r="AI228" s="25">
        <f>SUMIFS('[1]BD Unidades'!$AL$3:$AL$1424,'[1]BD Unidades'!$A$3:$A$1424,$A228)</f>
        <v>0</v>
      </c>
      <c r="AJ228" s="26">
        <f t="shared" si="13"/>
        <v>0</v>
      </c>
      <c r="AK228" s="27">
        <f>IFERROR(SUMIFS('[1]BD Unidades'!$AO$3:$AO$1424,'[1]BD Unidades'!$A$3:$A$1424,$A228),"-")</f>
        <v>0</v>
      </c>
      <c r="AL228" s="27">
        <f>IFERROR(SUMIFS('[1]BD Unidades'!$AQ$3:$AQ$1424,'[1]BD Unidades'!$A$3:$A$1424,$A228),"-")</f>
        <v>0</v>
      </c>
      <c r="AM228" s="27">
        <f>IFERROR(SUMIFS('[1]BD Unidades'!$AS$3:$AS$1424,'[1]BD Unidades'!$A$3:$A$1424,$A228),"-")</f>
        <v>0</v>
      </c>
      <c r="AN228" s="27">
        <f>IFERROR(SUMIFS('[1]BD Unidades'!$AU$3:$AU$1424,'[1]BD Unidades'!$A$3:$A$1424,$A228),"-")</f>
        <v>0</v>
      </c>
      <c r="AO228" s="27"/>
      <c r="AP228" s="27"/>
      <c r="AQ228" s="25">
        <f>IFERROR(SUMIFS('[1]BD Unidades'!$AZ$3:$AZ$1424,'[1]BD Unidades'!$A$3:$A$1424,$A228),"-")</f>
        <v>2.0898823677147611</v>
      </c>
      <c r="AR228" s="25">
        <f>IFERROR(SUMIFS('[1]BD Unidades'!$BA$3:$BA$1424,'[1]BD Unidades'!$A$3:$A$1424,$A228),"-")</f>
        <v>3</v>
      </c>
      <c r="AS228" s="28">
        <f>SUMIFS('[1]BD Unidades'!$BC$3:$BC$1424,'[1]BD Unidades'!$A$3:$A$1424,$A228)</f>
        <v>2.1096182205472699E-3</v>
      </c>
      <c r="AT228" s="28">
        <f>SUMIFS('[1]BD Unidades'!$BE$3:$BE$1424,'[1]BD Unidades'!$A$3:$A$1424,$A228)</f>
        <v>0.99607686453576905</v>
      </c>
      <c r="AU228" s="29">
        <f t="shared" si="14"/>
        <v>0.99397552263327882</v>
      </c>
      <c r="AV228" s="30">
        <f t="shared" si="15"/>
        <v>0</v>
      </c>
      <c r="AW228" s="25">
        <f>IFERROR(SUMIFS('[1]BD Unidades'!$BI$3:$BI$1424,'[1]BD Unidades'!$A$3:$A$1424,$A228),"-")</f>
        <v>2.0704368553596719</v>
      </c>
      <c r="AX228" s="25">
        <f>IFERROR(SUMIFS('[1]BD Unidades'!$BJ$3:$BJ$1424,'[1]BD Unidades'!$A$3:$A$1424,$A228),"-")</f>
        <v>1.331865610435345</v>
      </c>
    </row>
    <row r="229" spans="1:50" ht="14.4" x14ac:dyDescent="0.3">
      <c r="A229" s="7">
        <v>563</v>
      </c>
      <c r="B229" s="7" t="s">
        <v>4659</v>
      </c>
      <c r="D229" s="8" t="s">
        <v>4660</v>
      </c>
      <c r="E229" s="19" t="s">
        <v>4653</v>
      </c>
      <c r="F229" s="19" t="s">
        <v>4653</v>
      </c>
      <c r="G229" s="19" t="s">
        <v>4654</v>
      </c>
      <c r="H229" s="19">
        <v>1</v>
      </c>
      <c r="I229" s="19">
        <v>2024</v>
      </c>
      <c r="J229" s="19" t="s">
        <v>66</v>
      </c>
      <c r="K229" s="19" t="s">
        <v>177</v>
      </c>
      <c r="L229" s="19" t="s">
        <v>213</v>
      </c>
      <c r="M229" s="19" t="s">
        <v>68</v>
      </c>
      <c r="N229" s="19" t="s">
        <v>68</v>
      </c>
      <c r="O229" s="19" t="s">
        <v>178</v>
      </c>
      <c r="P229" s="19" t="s">
        <v>51</v>
      </c>
      <c r="Q229" s="9" t="s">
        <v>4661</v>
      </c>
      <c r="R229" s="20">
        <v>0.25</v>
      </c>
      <c r="S229" s="20">
        <v>24</v>
      </c>
      <c r="T229" s="20">
        <v>0.19</v>
      </c>
      <c r="U229" s="20" t="s">
        <v>397</v>
      </c>
      <c r="V229" s="21">
        <f>_xlfn.XLOOKUP(D229,'[1]Gen. Real'!$A:$A,'[1]Gen. Real'!$C:$C,"-",0)</f>
        <v>0.56574999999999931</v>
      </c>
      <c r="W229" s="22"/>
      <c r="X229" s="22" t="str">
        <f>_xlfn.XLOOKUP(D229,[1]Vertimiento!$A:$A,[1]Vertimiento!$E:$E,"-",0)</f>
        <v>-</v>
      </c>
      <c r="Y229" s="23" t="str">
        <f t="shared" si="12"/>
        <v>-</v>
      </c>
      <c r="Z229" s="19" t="str">
        <f>_xlfn.XLOOKUP(D229,[1]Cmg!$I$4:$I$85,[1]Cmg!$M$4:$M$85,"----",0,1)</f>
        <v>----</v>
      </c>
      <c r="AA229" s="19" t="str">
        <f>_xlfn.XLOOKUP(D229,[1]Cmg!$A$4:$A$89,[1]Cmg!$B$4:$B$89,"----",0,1)</f>
        <v>----</v>
      </c>
      <c r="AB229" s="19" t="str">
        <f>_xlfn.XLOOKUP(D229,[1]Cmg!$E$4:$E$89,[1]Cmg!$F$4:$F$89,"----",0,1)</f>
        <v>----</v>
      </c>
      <c r="AC229" s="19" t="str">
        <f>_xlfn.XLOOKUP(D229,[1]Cmg!$O$4:$O$89,[1]Cmg!$P$4:$P$89,"----",0,1)</f>
        <v>----</v>
      </c>
      <c r="AD229" s="24" t="str">
        <f>_xlfn.XLOOKUP(D229,[1]Cmg!$S$4:$S$89,[1]Cmg!$U$4:$U$89,"----",0,1)</f>
        <v>----</v>
      </c>
      <c r="AG229" s="25">
        <f>IFERROR(SUMIFS('[1]BD Unidades'!$AH:$AH,'[1]BD Unidades'!$A:$A,'BD Centrales 2023'!$A229),"-")</f>
        <v>0.19</v>
      </c>
      <c r="AH229" s="25">
        <f>SUMIFS('[1]BD Unidades'!$AJ$3:$AJ$1424,'[1]BD Unidades'!$A$3:$A$1424,$A229)</f>
        <v>6657.6</v>
      </c>
      <c r="AI229" s="25">
        <f>SUMIFS('[1]BD Unidades'!$AL$3:$AL$1424,'[1]BD Unidades'!$A$3:$A$1424,$A229)</f>
        <v>0</v>
      </c>
      <c r="AJ229" s="26">
        <f t="shared" si="13"/>
        <v>0</v>
      </c>
      <c r="AK229" s="27">
        <f>IFERROR(SUMIFS('[1]BD Unidades'!$AO$3:$AO$1424,'[1]BD Unidades'!$A$3:$A$1424,$A229),"-")</f>
        <v>0</v>
      </c>
      <c r="AL229" s="27">
        <f>IFERROR(SUMIFS('[1]BD Unidades'!$AQ$3:$AQ$1424,'[1]BD Unidades'!$A$3:$A$1424,$A229),"-")</f>
        <v>0</v>
      </c>
      <c r="AM229" s="27">
        <f>IFERROR(SUMIFS('[1]BD Unidades'!$AS$3:$AS$1424,'[1]BD Unidades'!$A$3:$A$1424,$A229),"-")</f>
        <v>0</v>
      </c>
      <c r="AN229" s="27">
        <f>IFERROR(SUMIFS('[1]BD Unidades'!$AU$3:$AU$1424,'[1]BD Unidades'!$A$3:$A$1424,$A229),"-")</f>
        <v>0</v>
      </c>
      <c r="AO229" s="27"/>
      <c r="AP229" s="27"/>
      <c r="AQ229" s="25">
        <f>IFERROR(SUMIFS('[1]BD Unidades'!$AZ$3:$AZ$1424,'[1]BD Unidades'!$A$3:$A$1424,$A229),"-")</f>
        <v>0.17854794520547956</v>
      </c>
      <c r="AR229" s="25">
        <f>IFERROR(SUMIFS('[1]BD Unidades'!$BA$3:$BA$1424,'[1]BD Unidades'!$A$3:$A$1424,$A229),"-")</f>
        <v>0.19</v>
      </c>
      <c r="AS229" s="28">
        <f>SUMIFS('[1]BD Unidades'!$BC$3:$BC$1424,'[1]BD Unidades'!$A$3:$A$1424,$A229)</f>
        <v>1.4922966049315055E-2</v>
      </c>
      <c r="AT229" s="28">
        <f>SUMIFS('[1]BD Unidades'!$BE$3:$BE$1424,'[1]BD Unidades'!$A$3:$A$1424,$A229)</f>
        <v>0.76</v>
      </c>
      <c r="AU229" s="29">
        <f t="shared" si="14"/>
        <v>0.74865854580252056</v>
      </c>
      <c r="AV229" s="30">
        <f t="shared" si="15"/>
        <v>0.24</v>
      </c>
      <c r="AW229" s="25">
        <f>IFERROR(SUMIFS('[1]BD Unidades'!$BI$3:$BI$1424,'[1]BD Unidades'!$A$3:$A$1424,$A229),"-")</f>
        <v>0.17504207030485278</v>
      </c>
      <c r="AX229" s="25">
        <f>IFERROR(SUMIFS('[1]BD Unidades'!$BJ$3:$BJ$1424,'[1]BD Unidades'!$A$3:$A$1424,$A229),"-")</f>
        <v>0.11260063943265732</v>
      </c>
    </row>
    <row r="230" spans="1:50" ht="14.4" x14ac:dyDescent="0.3">
      <c r="A230" s="7">
        <v>569</v>
      </c>
      <c r="B230" s="7" t="s">
        <v>538</v>
      </c>
      <c r="D230" s="8" t="s">
        <v>539</v>
      </c>
      <c r="E230" s="19" t="s">
        <v>194</v>
      </c>
      <c r="F230" s="19" t="s">
        <v>308</v>
      </c>
      <c r="G230" s="19" t="s">
        <v>309</v>
      </c>
      <c r="H230" s="19">
        <v>2</v>
      </c>
      <c r="I230" s="19">
        <v>2024</v>
      </c>
      <c r="J230" s="19" t="s">
        <v>66</v>
      </c>
      <c r="K230" s="19" t="s">
        <v>177</v>
      </c>
      <c r="L230" s="19" t="s">
        <v>157</v>
      </c>
      <c r="M230" s="19" t="s">
        <v>82</v>
      </c>
      <c r="N230" s="19" t="s">
        <v>197</v>
      </c>
      <c r="O230" s="19" t="s">
        <v>204</v>
      </c>
      <c r="P230" s="19" t="s">
        <v>158</v>
      </c>
      <c r="Q230" s="9" t="s">
        <v>311</v>
      </c>
      <c r="R230" s="20">
        <v>8.66</v>
      </c>
      <c r="S230" s="20">
        <v>1.1539999999999999</v>
      </c>
      <c r="T230" s="20">
        <v>8.56</v>
      </c>
      <c r="U230" s="20">
        <v>6.3E-2</v>
      </c>
      <c r="V230" s="21">
        <f>_xlfn.XLOOKUP(D230,'[1]Gen. Real'!$A:$A,'[1]Gen. Real'!$C:$C,"-",0)</f>
        <v>26.662569999999992</v>
      </c>
      <c r="W230" s="22"/>
      <c r="X230" s="22" t="str">
        <f>_xlfn.XLOOKUP(D230,[1]Vertimiento!$A:$A,[1]Vertimiento!$E:$E,"-",0)</f>
        <v>-</v>
      </c>
      <c r="Y230" s="23" t="str">
        <f t="shared" si="12"/>
        <v>-</v>
      </c>
      <c r="Z230" s="19" t="str">
        <f>_xlfn.XLOOKUP(D230,[1]Cmg!$I$4:$I$85,[1]Cmg!$M$4:$M$85,"----",0,1)</f>
        <v>----</v>
      </c>
      <c r="AA230" s="19" t="str">
        <f>_xlfn.XLOOKUP(D230,[1]Cmg!$A$4:$A$89,[1]Cmg!$B$4:$B$89,"----",0,1)</f>
        <v>----</v>
      </c>
      <c r="AB230" s="19" t="str">
        <f>_xlfn.XLOOKUP(D230,[1]Cmg!$E$4:$E$89,[1]Cmg!$F$4:$F$89,"----",0,1)</f>
        <v>----</v>
      </c>
      <c r="AC230" s="19" t="str">
        <f>_xlfn.XLOOKUP(D230,[1]Cmg!$O$4:$O$89,[1]Cmg!$P$4:$P$89,"----",0,1)</f>
        <v>----</v>
      </c>
      <c r="AD230" s="24" t="str">
        <f>_xlfn.XLOOKUP(D230,[1]Cmg!$S$4:$S$89,[1]Cmg!$U$4:$U$89,"----",0,1)</f>
        <v>----</v>
      </c>
      <c r="AG230" s="25">
        <f>IFERROR(SUMIFS('[1]BD Unidades'!$AH:$AH,'[1]BD Unidades'!$A:$A,'BD Centrales 2023'!$A230),"-")</f>
        <v>0</v>
      </c>
      <c r="AH230" s="25">
        <f>SUMIFS('[1]BD Unidades'!$AJ$3:$AJ$1424,'[1]BD Unidades'!$A$3:$A$1424,$A230)</f>
        <v>8539.6083333333354</v>
      </c>
      <c r="AI230" s="25">
        <f>SUMIFS('[1]BD Unidades'!$AL$3:$AL$1424,'[1]BD Unidades'!$A$3:$A$1424,$A230)</f>
        <v>2.9249999999999998</v>
      </c>
      <c r="AJ230" s="26">
        <f t="shared" si="13"/>
        <v>3.424042828825172E-4</v>
      </c>
      <c r="AK230" s="27">
        <f>IFERROR(SUMIFS('[1]BD Unidades'!$AO$3:$AO$1424,'[1]BD Unidades'!$A$3:$A$1424,$A230),"-")</f>
        <v>0</v>
      </c>
      <c r="AL230" s="27">
        <f>IFERROR(SUMIFS('[1]BD Unidades'!$AQ$3:$AQ$1424,'[1]BD Unidades'!$A$3:$A$1424,$A230),"-")</f>
        <v>0</v>
      </c>
      <c r="AM230" s="27">
        <f>IFERROR(SUMIFS('[1]BD Unidades'!$AS$3:$AS$1424,'[1]BD Unidades'!$A$3:$A$1424,$A230),"-")</f>
        <v>0</v>
      </c>
      <c r="AN230" s="27">
        <f>IFERROR(SUMIFS('[1]BD Unidades'!$AU$3:$AU$1424,'[1]BD Unidades'!$A$3:$A$1424,$A230),"-")</f>
        <v>0</v>
      </c>
      <c r="AO230" s="27"/>
      <c r="AP230" s="27"/>
      <c r="AQ230" s="25">
        <f>IFERROR(SUMIFS('[1]BD Unidades'!$AZ$3:$AZ$1424,'[1]BD Unidades'!$A$3:$A$1424,$A230),"-")</f>
        <v>0</v>
      </c>
      <c r="AR230" s="25">
        <f>IFERROR(SUMIFS('[1]BD Unidades'!$BA$3:$BA$1424,'[1]BD Unidades'!$A$3:$A$1424,$A230),"-")</f>
        <v>8.6571131060940409</v>
      </c>
      <c r="AS230" s="28">
        <f>SUMIFS('[1]BD Unidades'!$BC$3:$BC$1424,'[1]BD Unidades'!$A$3:$A$1424,$A230)</f>
        <v>0</v>
      </c>
      <c r="AT230" s="28">
        <f>SUMIFS('[1]BD Unidades'!$BE$3:$BE$1424,'[1]BD Unidades'!$A$3:$A$1424,$A230)</f>
        <v>0</v>
      </c>
      <c r="AU230" s="29">
        <f t="shared" si="14"/>
        <v>0</v>
      </c>
      <c r="AV230" s="30">
        <f t="shared" si="15"/>
        <v>1.154E-2</v>
      </c>
      <c r="AW230" s="25">
        <f>IFERROR(SUMIFS('[1]BD Unidades'!$BI$3:$BI$1424,'[1]BD Unidades'!$A$3:$A$1424,$A230),"-")</f>
        <v>0</v>
      </c>
      <c r="AX230" s="25">
        <f>IFERROR(SUMIFS('[1]BD Unidades'!$BJ$3:$BJ$1424,'[1]BD Unidades'!$A$3:$A$1424,$A230),"-")</f>
        <v>0</v>
      </c>
    </row>
    <row r="231" spans="1:50" ht="14.4" x14ac:dyDescent="0.3">
      <c r="A231" s="7">
        <v>570</v>
      </c>
      <c r="B231" s="7" t="s">
        <v>306</v>
      </c>
      <c r="D231" s="8" t="s">
        <v>307</v>
      </c>
      <c r="E231" s="19" t="s">
        <v>194</v>
      </c>
      <c r="F231" s="19" t="s">
        <v>308</v>
      </c>
      <c r="G231" s="19" t="s">
        <v>309</v>
      </c>
      <c r="H231" s="19">
        <v>1</v>
      </c>
      <c r="I231" s="19">
        <v>2024</v>
      </c>
      <c r="J231" s="19" t="s">
        <v>66</v>
      </c>
      <c r="K231" s="19" t="s">
        <v>177</v>
      </c>
      <c r="L231" s="19" t="s">
        <v>157</v>
      </c>
      <c r="M231" s="19" t="s">
        <v>82</v>
      </c>
      <c r="N231" s="19" t="s">
        <v>197</v>
      </c>
      <c r="O231" s="19" t="s">
        <v>204</v>
      </c>
      <c r="P231" s="19" t="s">
        <v>158</v>
      </c>
      <c r="Q231" s="9" t="s">
        <v>311</v>
      </c>
      <c r="R231" s="20">
        <v>8.48</v>
      </c>
      <c r="S231" s="20">
        <v>1.1299999999999999</v>
      </c>
      <c r="T231" s="20">
        <v>8.3800000000000008</v>
      </c>
      <c r="U231" s="20">
        <v>0.153</v>
      </c>
      <c r="V231" s="21">
        <f>_xlfn.XLOOKUP(D231,'[1]Gen. Real'!$A:$A,'[1]Gen. Real'!$C:$C,"-",0)</f>
        <v>26.662079999999982</v>
      </c>
      <c r="W231" s="22"/>
      <c r="X231" s="22" t="str">
        <f>_xlfn.XLOOKUP(D231,[1]Vertimiento!$A:$A,[1]Vertimiento!$E:$E,"-",0)</f>
        <v>-</v>
      </c>
      <c r="Y231" s="23" t="str">
        <f t="shared" si="12"/>
        <v>-</v>
      </c>
      <c r="Z231" s="19" t="str">
        <f>_xlfn.XLOOKUP(D231,[1]Cmg!$I$4:$I$85,[1]Cmg!$M$4:$M$85,"----",0,1)</f>
        <v>----</v>
      </c>
      <c r="AA231" s="19" t="str">
        <f>_xlfn.XLOOKUP(D231,[1]Cmg!$A$4:$A$89,[1]Cmg!$B$4:$B$89,"----",0,1)</f>
        <v>----</v>
      </c>
      <c r="AB231" s="19" t="str">
        <f>_xlfn.XLOOKUP(D231,[1]Cmg!$E$4:$E$89,[1]Cmg!$F$4:$F$89,"----",0,1)</f>
        <v>----</v>
      </c>
      <c r="AC231" s="19" t="str">
        <f>_xlfn.XLOOKUP(D231,[1]Cmg!$O$4:$O$89,[1]Cmg!$P$4:$P$89,"----",0,1)</f>
        <v>----</v>
      </c>
      <c r="AD231" s="24" t="str">
        <f>_xlfn.XLOOKUP(D231,[1]Cmg!$S$4:$S$89,[1]Cmg!$U$4:$U$89,"----",0,1)</f>
        <v>----</v>
      </c>
      <c r="AG231" s="25">
        <f>IFERROR(SUMIFS('[1]BD Unidades'!$AH:$AH,'[1]BD Unidades'!$A:$A,'BD Centrales 2023'!$A231),"-")</f>
        <v>0</v>
      </c>
      <c r="AH231" s="25">
        <f>SUMIFS('[1]BD Unidades'!$AJ$3:$AJ$1424,'[1]BD Unidades'!$A$3:$A$1424,$A231)</f>
        <v>8623.7166666666708</v>
      </c>
      <c r="AI231" s="25">
        <f>SUMIFS('[1]BD Unidades'!$AL$3:$AL$1424,'[1]BD Unidades'!$A$3:$A$1424,$A231)</f>
        <v>0.68333333333333302</v>
      </c>
      <c r="AJ231" s="26">
        <f t="shared" si="13"/>
        <v>7.9232564970703213E-5</v>
      </c>
      <c r="AK231" s="27">
        <f>IFERROR(SUMIFS('[1]BD Unidades'!$AO$3:$AO$1424,'[1]BD Unidades'!$A$3:$A$1424,$A231),"-")</f>
        <v>0</v>
      </c>
      <c r="AL231" s="27">
        <f>IFERROR(SUMIFS('[1]BD Unidades'!$AQ$3:$AQ$1424,'[1]BD Unidades'!$A$3:$A$1424,$A231),"-")</f>
        <v>0</v>
      </c>
      <c r="AM231" s="27">
        <f>IFERROR(SUMIFS('[1]BD Unidades'!$AS$3:$AS$1424,'[1]BD Unidades'!$A$3:$A$1424,$A231),"-")</f>
        <v>0</v>
      </c>
      <c r="AN231" s="27">
        <f>IFERROR(SUMIFS('[1]BD Unidades'!$AU$3:$AU$1424,'[1]BD Unidades'!$A$3:$A$1424,$A231),"-")</f>
        <v>0</v>
      </c>
      <c r="AO231" s="27"/>
      <c r="AP231" s="27"/>
      <c r="AQ231" s="25">
        <f>IFERROR(SUMIFS('[1]BD Unidades'!$AZ$3:$AZ$1424,'[1]BD Unidades'!$A$3:$A$1424,$A231),"-")</f>
        <v>0</v>
      </c>
      <c r="AR231" s="25">
        <f>IFERROR(SUMIFS('[1]BD Unidades'!$BA$3:$BA$1424,'[1]BD Unidades'!$A$3:$A$1424,$A231),"-")</f>
        <v>8.48</v>
      </c>
      <c r="AS231" s="28">
        <f>SUMIFS('[1]BD Unidades'!$BC$3:$BC$1424,'[1]BD Unidades'!$A$3:$A$1424,$A231)</f>
        <v>0</v>
      </c>
      <c r="AT231" s="28">
        <f>SUMIFS('[1]BD Unidades'!$BE$3:$BE$1424,'[1]BD Unidades'!$A$3:$A$1424,$A231)</f>
        <v>0</v>
      </c>
      <c r="AU231" s="29">
        <f t="shared" si="14"/>
        <v>0</v>
      </c>
      <c r="AV231" s="30">
        <f t="shared" si="15"/>
        <v>1.1299999999999999E-2</v>
      </c>
      <c r="AW231" s="25">
        <f>IFERROR(SUMIFS('[1]BD Unidades'!$BI$3:$BI$1424,'[1]BD Unidades'!$A$3:$A$1424,$A231),"-")</f>
        <v>0</v>
      </c>
      <c r="AX231" s="25">
        <f>IFERROR(SUMIFS('[1]BD Unidades'!$BJ$3:$BJ$1424,'[1]BD Unidades'!$A$3:$A$1424,$A231),"-")</f>
        <v>0</v>
      </c>
    </row>
    <row r="232" spans="1:50" ht="14.4" x14ac:dyDescent="0.3">
      <c r="A232" s="7">
        <v>583</v>
      </c>
      <c r="B232" s="7" t="s">
        <v>293</v>
      </c>
      <c r="D232" s="8" t="s">
        <v>294</v>
      </c>
      <c r="E232" s="19" t="s">
        <v>295</v>
      </c>
      <c r="F232" s="19" t="s">
        <v>295</v>
      </c>
      <c r="G232" s="19" t="s">
        <v>296</v>
      </c>
      <c r="H232" s="19">
        <v>2</v>
      </c>
      <c r="I232" s="19">
        <v>2024</v>
      </c>
      <c r="J232" s="19" t="s">
        <v>66</v>
      </c>
      <c r="K232" s="19" t="s">
        <v>177</v>
      </c>
      <c r="L232" s="19" t="s">
        <v>47</v>
      </c>
      <c r="M232" s="19" t="s">
        <v>106</v>
      </c>
      <c r="N232" s="19" t="s">
        <v>243</v>
      </c>
      <c r="O232" s="19" t="s">
        <v>244</v>
      </c>
      <c r="P232" s="19" t="s">
        <v>51</v>
      </c>
      <c r="Q232" s="9" t="s">
        <v>298</v>
      </c>
      <c r="R232" s="20">
        <v>12</v>
      </c>
      <c r="S232" s="20">
        <v>13.7</v>
      </c>
      <c r="T232" s="20">
        <v>10.356</v>
      </c>
      <c r="U232" s="20">
        <v>0.47299999999999998</v>
      </c>
      <c r="V232" s="21">
        <f>_xlfn.XLOOKUP(D232,'[1]Gen. Real'!$A:$A,'[1]Gen. Real'!$C:$C,"-",0)</f>
        <v>15.11400000000001</v>
      </c>
      <c r="W232" s="22"/>
      <c r="X232" s="22" t="str">
        <f>_xlfn.XLOOKUP(D232,[1]Vertimiento!$A:$A,[1]Vertimiento!$E:$E,"-",0)</f>
        <v>-</v>
      </c>
      <c r="Y232" s="23" t="str">
        <f t="shared" si="12"/>
        <v>-</v>
      </c>
      <c r="Z232" s="19" t="str">
        <f>_xlfn.XLOOKUP(D232,[1]Cmg!$I$4:$I$85,[1]Cmg!$M$4:$M$85,"----",0,1)</f>
        <v>----</v>
      </c>
      <c r="AA232" s="19" t="str">
        <f>_xlfn.XLOOKUP(D232,[1]Cmg!$A$4:$A$89,[1]Cmg!$B$4:$B$89,"----",0,1)</f>
        <v>----</v>
      </c>
      <c r="AB232" s="19" t="str">
        <f>_xlfn.XLOOKUP(D232,[1]Cmg!$E$4:$E$89,[1]Cmg!$F$4:$F$89,"----",0,1)</f>
        <v>----</v>
      </c>
      <c r="AC232" s="19" t="str">
        <f>_xlfn.XLOOKUP(D232,[1]Cmg!$O$4:$O$89,[1]Cmg!$P$4:$P$89,"----",0,1)</f>
        <v>----</v>
      </c>
      <c r="AD232" s="24" t="str">
        <f>_xlfn.XLOOKUP(D232,[1]Cmg!$S$4:$S$89,[1]Cmg!$U$4:$U$89,"----",0,1)</f>
        <v>----</v>
      </c>
      <c r="AG232" s="25">
        <f>IFERROR(SUMIFS('[1]BD Unidades'!$AH:$AH,'[1]BD Unidades'!$A:$A,'BD Centrales 2023'!$A232),"-")</f>
        <v>0</v>
      </c>
      <c r="AH232" s="25">
        <f>SUMIFS('[1]BD Unidades'!$AJ$3:$AJ$1424,'[1]BD Unidades'!$A$3:$A$1424,$A232)</f>
        <v>5022</v>
      </c>
      <c r="AI232" s="25">
        <f>SUMIFS('[1]BD Unidades'!$AL$3:$AL$1424,'[1]BD Unidades'!$A$3:$A$1424,$A232)</f>
        <v>0</v>
      </c>
      <c r="AJ232" s="26">
        <f t="shared" si="13"/>
        <v>0</v>
      </c>
      <c r="AK232" s="27">
        <f>IFERROR(SUMIFS('[1]BD Unidades'!$AO$3:$AO$1424,'[1]BD Unidades'!$A$3:$A$1424,$A232),"-")</f>
        <v>0</v>
      </c>
      <c r="AL232" s="27">
        <f>IFERROR(SUMIFS('[1]BD Unidades'!$AQ$3:$AQ$1424,'[1]BD Unidades'!$A$3:$A$1424,$A232),"-")</f>
        <v>0</v>
      </c>
      <c r="AM232" s="27">
        <f>IFERROR(SUMIFS('[1]BD Unidades'!$AS$3:$AS$1424,'[1]BD Unidades'!$A$3:$A$1424,$A232),"-")</f>
        <v>0</v>
      </c>
      <c r="AN232" s="27">
        <f>IFERROR(SUMIFS('[1]BD Unidades'!$AU$3:$AU$1424,'[1]BD Unidades'!$A$3:$A$1424,$A232),"-")</f>
        <v>0</v>
      </c>
      <c r="AO232" s="27"/>
      <c r="AP232" s="27"/>
      <c r="AQ232" s="25">
        <f>IFERROR(SUMIFS('[1]BD Unidades'!$AZ$3:$AZ$1424,'[1]BD Unidades'!$A$3:$A$1424,$A232),"-")</f>
        <v>0</v>
      </c>
      <c r="AR232" s="25">
        <f>IFERROR(SUMIFS('[1]BD Unidades'!$BA$3:$BA$1424,'[1]BD Unidades'!$A$3:$A$1424,$A232),"-")</f>
        <v>9</v>
      </c>
      <c r="AS232" s="28">
        <f>SUMIFS('[1]BD Unidades'!$BC$3:$BC$1424,'[1]BD Unidades'!$A$3:$A$1424,$A232)</f>
        <v>0</v>
      </c>
      <c r="AT232" s="28">
        <f>SUMIFS('[1]BD Unidades'!$BE$3:$BE$1424,'[1]BD Unidades'!$A$3:$A$1424,$A232)</f>
        <v>0</v>
      </c>
      <c r="AU232" s="29">
        <f t="shared" si="14"/>
        <v>0</v>
      </c>
      <c r="AV232" s="30">
        <f t="shared" si="15"/>
        <v>0.13699999999999998</v>
      </c>
      <c r="AW232" s="25">
        <f>IFERROR(SUMIFS('[1]BD Unidades'!$BI$3:$BI$1424,'[1]BD Unidades'!$A$3:$A$1424,$A232),"-")</f>
        <v>0</v>
      </c>
      <c r="AX232" s="25">
        <f>IFERROR(SUMIFS('[1]BD Unidades'!$BJ$3:$BJ$1424,'[1]BD Unidades'!$A$3:$A$1424,$A232),"-")</f>
        <v>0</v>
      </c>
    </row>
    <row r="233" spans="1:50" ht="14.4" x14ac:dyDescent="0.3">
      <c r="A233" s="7">
        <v>613</v>
      </c>
      <c r="B233" s="7" t="s">
        <v>520</v>
      </c>
      <c r="D233" s="8" t="s">
        <v>521</v>
      </c>
      <c r="E233" s="19" t="s">
        <v>522</v>
      </c>
      <c r="F233" s="19" t="s">
        <v>522</v>
      </c>
      <c r="G233" s="19" t="s">
        <v>523</v>
      </c>
      <c r="H233" s="19">
        <v>1</v>
      </c>
      <c r="I233" s="19">
        <v>2024</v>
      </c>
      <c r="J233" s="19" t="s">
        <v>66</v>
      </c>
      <c r="K233" s="19" t="s">
        <v>177</v>
      </c>
      <c r="L233" s="19" t="s">
        <v>47</v>
      </c>
      <c r="M233" s="19" t="s">
        <v>331</v>
      </c>
      <c r="N233" s="19" t="s">
        <v>332</v>
      </c>
      <c r="O233" s="19" t="s">
        <v>333</v>
      </c>
      <c r="P233" s="19" t="s">
        <v>51</v>
      </c>
      <c r="Q233" s="9" t="s">
        <v>525</v>
      </c>
      <c r="R233" s="20">
        <v>14.9</v>
      </c>
      <c r="S233" s="20">
        <v>0.87</v>
      </c>
      <c r="T233" s="20">
        <v>14.77</v>
      </c>
      <c r="U233" s="20">
        <v>0.62</v>
      </c>
      <c r="V233" s="21">
        <f>_xlfn.XLOOKUP(D233,'[1]Gen. Real'!$A:$A,'[1]Gen. Real'!$C:$C,"-",0)</f>
        <v>69.427389999999974</v>
      </c>
      <c r="W233" s="22"/>
      <c r="X233" s="22" t="str">
        <f>_xlfn.XLOOKUP(D233,[1]Vertimiento!$A:$A,[1]Vertimiento!$E:$E,"-",0)</f>
        <v>-</v>
      </c>
      <c r="Y233" s="23" t="str">
        <f t="shared" si="12"/>
        <v>-</v>
      </c>
      <c r="Z233" s="19" t="str">
        <f>_xlfn.XLOOKUP(D233,[1]Cmg!$I$4:$I$85,[1]Cmg!$M$4:$M$85,"----",0,1)</f>
        <v>----</v>
      </c>
      <c r="AA233" s="19" t="str">
        <f>_xlfn.XLOOKUP(D233,[1]Cmg!$A$4:$A$89,[1]Cmg!$B$4:$B$89,"----",0,1)</f>
        <v>----</v>
      </c>
      <c r="AB233" s="19" t="str">
        <f>_xlfn.XLOOKUP(D233,[1]Cmg!$E$4:$E$89,[1]Cmg!$F$4:$F$89,"----",0,1)</f>
        <v>----</v>
      </c>
      <c r="AC233" s="19" t="str">
        <f>_xlfn.XLOOKUP(D233,[1]Cmg!$O$4:$O$89,[1]Cmg!$P$4:$P$89,"----",0,1)</f>
        <v>----</v>
      </c>
      <c r="AD233" s="24" t="str">
        <f>_xlfn.XLOOKUP(D233,[1]Cmg!$S$4:$S$89,[1]Cmg!$U$4:$U$89,"----",0,1)</f>
        <v>----</v>
      </c>
      <c r="AG233" s="25">
        <f>IFERROR(SUMIFS('[1]BD Unidades'!$AH:$AH,'[1]BD Unidades'!$A:$A,'BD Centrales 2023'!$A233),"-")</f>
        <v>0</v>
      </c>
      <c r="AH233" s="25">
        <f>SUMIFS('[1]BD Unidades'!$AJ$3:$AJ$1424,'[1]BD Unidades'!$A$3:$A$1424,$A233)</f>
        <v>8595.2833333333292</v>
      </c>
      <c r="AI233" s="25">
        <f>SUMIFS('[1]BD Unidades'!$AL$3:$AL$1424,'[1]BD Unidades'!$A$3:$A$1424,$A233)</f>
        <v>0.86666666666666703</v>
      </c>
      <c r="AJ233" s="26">
        <f t="shared" si="13"/>
        <v>1.0082032848038569E-4</v>
      </c>
      <c r="AK233" s="27">
        <f>IFERROR(SUMIFS('[1]BD Unidades'!$AO$3:$AO$1424,'[1]BD Unidades'!$A$3:$A$1424,$A233),"-")</f>
        <v>0</v>
      </c>
      <c r="AL233" s="27">
        <f>IFERROR(SUMIFS('[1]BD Unidades'!$AQ$3:$AQ$1424,'[1]BD Unidades'!$A$3:$A$1424,$A233),"-")</f>
        <v>0</v>
      </c>
      <c r="AM233" s="27">
        <f>IFERROR(SUMIFS('[1]BD Unidades'!$AS$3:$AS$1424,'[1]BD Unidades'!$A$3:$A$1424,$A233),"-")</f>
        <v>0</v>
      </c>
      <c r="AN233" s="27">
        <f>IFERROR(SUMIFS('[1]BD Unidades'!$AU$3:$AU$1424,'[1]BD Unidades'!$A$3:$A$1424,$A233),"-")</f>
        <v>0</v>
      </c>
      <c r="AO233" s="27"/>
      <c r="AP233" s="27"/>
      <c r="AQ233" s="25">
        <f>IFERROR(SUMIFS('[1]BD Unidades'!$AZ$3:$AZ$1424,'[1]BD Unidades'!$A$3:$A$1424,$A233),"-")</f>
        <v>0</v>
      </c>
      <c r="AR233" s="25">
        <f>IFERROR(SUMIFS('[1]BD Unidades'!$BA$3:$BA$1424,'[1]BD Unidades'!$A$3:$A$1424,$A233),"-")</f>
        <v>14.9</v>
      </c>
      <c r="AS233" s="28">
        <f>SUMIFS('[1]BD Unidades'!$BC$3:$BC$1424,'[1]BD Unidades'!$A$3:$A$1424,$A233)</f>
        <v>0</v>
      </c>
      <c r="AT233" s="28">
        <f>SUMIFS('[1]BD Unidades'!$BE$3:$BE$1424,'[1]BD Unidades'!$A$3:$A$1424,$A233)</f>
        <v>0</v>
      </c>
      <c r="AU233" s="29">
        <f t="shared" si="14"/>
        <v>0</v>
      </c>
      <c r="AV233" s="30">
        <f t="shared" si="15"/>
        <v>8.6999999999999994E-3</v>
      </c>
      <c r="AW233" s="25">
        <f>IFERROR(SUMIFS('[1]BD Unidades'!$BI$3:$BI$1424,'[1]BD Unidades'!$A$3:$A$1424,$A233),"-")</f>
        <v>0</v>
      </c>
      <c r="AX233" s="25">
        <f>IFERROR(SUMIFS('[1]BD Unidades'!$BJ$3:$BJ$1424,'[1]BD Unidades'!$A$3:$A$1424,$A233),"-")</f>
        <v>0</v>
      </c>
    </row>
    <row r="234" spans="1:50" ht="14.4" x14ac:dyDescent="0.3">
      <c r="A234" s="7">
        <v>1677</v>
      </c>
      <c r="B234" s="7" t="s">
        <v>338</v>
      </c>
      <c r="D234" s="8" t="s">
        <v>339</v>
      </c>
      <c r="E234" s="19" t="s">
        <v>268</v>
      </c>
      <c r="F234" s="19" t="s">
        <v>340</v>
      </c>
      <c r="G234" s="19" t="s">
        <v>341</v>
      </c>
      <c r="H234" s="19">
        <v>2</v>
      </c>
      <c r="I234" s="19">
        <v>2024</v>
      </c>
      <c r="J234" s="19" t="s">
        <v>66</v>
      </c>
      <c r="K234" s="19" t="s">
        <v>105</v>
      </c>
      <c r="L234" s="19" t="s">
        <v>47</v>
      </c>
      <c r="M234" s="19" t="s">
        <v>90</v>
      </c>
      <c r="N234" s="19" t="s">
        <v>97</v>
      </c>
      <c r="O234" s="19" t="s">
        <v>343</v>
      </c>
      <c r="P234" s="19" t="s">
        <v>51</v>
      </c>
      <c r="Q234" s="9" t="s">
        <v>344</v>
      </c>
      <c r="R234" s="20">
        <v>22.5</v>
      </c>
      <c r="S234" s="20">
        <v>0</v>
      </c>
      <c r="T234" s="20">
        <v>22.5</v>
      </c>
      <c r="U234" s="20">
        <v>2.98</v>
      </c>
      <c r="V234" s="21">
        <f>_xlfn.XLOOKUP(D234,'[1]Gen. Real'!$A:$A,'[1]Gen. Real'!$C:$C,"-",0)</f>
        <v>60.101139999999994</v>
      </c>
      <c r="W234" s="22"/>
      <c r="X234" s="22" t="str">
        <f>_xlfn.XLOOKUP(D234,[1]Vertimiento!$A:$A,[1]Vertimiento!$E:$E,"-",0)</f>
        <v>-</v>
      </c>
      <c r="Y234" s="23" t="str">
        <f t="shared" si="12"/>
        <v>-</v>
      </c>
      <c r="Z234" s="19" t="str">
        <f>_xlfn.XLOOKUP(D234,[1]Cmg!$I$4:$I$85,[1]Cmg!$M$4:$M$85,"----",0,1)</f>
        <v>----</v>
      </c>
      <c r="AA234" s="19" t="str">
        <f>_xlfn.XLOOKUP(D234,[1]Cmg!$A$4:$A$89,[1]Cmg!$B$4:$B$89,"----",0,1)</f>
        <v>----</v>
      </c>
      <c r="AB234" s="19" t="str">
        <f>_xlfn.XLOOKUP(D234,[1]Cmg!$E$4:$E$89,[1]Cmg!$F$4:$F$89,"----",0,1)</f>
        <v>----</v>
      </c>
      <c r="AC234" s="19" t="str">
        <f>_xlfn.XLOOKUP(D234,[1]Cmg!$O$4:$O$89,[1]Cmg!$P$4:$P$89,"----",0,1)</f>
        <v>----</v>
      </c>
      <c r="AD234" s="24" t="str">
        <f>_xlfn.XLOOKUP(D234,[1]Cmg!$S$4:$S$89,[1]Cmg!$U$4:$U$89,"----",0,1)</f>
        <v>----</v>
      </c>
      <c r="AG234" s="25">
        <f>IFERROR(SUMIFS('[1]BD Unidades'!$AH:$AH,'[1]BD Unidades'!$A:$A,'BD Centrales 2023'!$A234),"-")</f>
        <v>0</v>
      </c>
      <c r="AH234" s="25">
        <f>SUMIFS('[1]BD Unidades'!$AJ$3:$AJ$1424,'[1]BD Unidades'!$A$3:$A$1424,$A234)</f>
        <v>7729.1286222222216</v>
      </c>
      <c r="AI234" s="25">
        <f>SUMIFS('[1]BD Unidades'!$AL$3:$AL$1424,'[1]BD Unidades'!$A$3:$A$1424,$A234)</f>
        <v>8.5326222222222263</v>
      </c>
      <c r="AJ234" s="26">
        <f t="shared" si="13"/>
        <v>1.1027391808278704E-3</v>
      </c>
      <c r="AK234" s="27">
        <f>IFERROR(SUMIFS('[1]BD Unidades'!$AO$3:$AO$1424,'[1]BD Unidades'!$A$3:$A$1424,$A234),"-")</f>
        <v>0</v>
      </c>
      <c r="AL234" s="27">
        <f>IFERROR(SUMIFS('[1]BD Unidades'!$AQ$3:$AQ$1424,'[1]BD Unidades'!$A$3:$A$1424,$A234),"-")</f>
        <v>0</v>
      </c>
      <c r="AM234" s="27">
        <f>IFERROR(SUMIFS('[1]BD Unidades'!$AS$3:$AS$1424,'[1]BD Unidades'!$A$3:$A$1424,$A234),"-")</f>
        <v>0</v>
      </c>
      <c r="AN234" s="27">
        <f>IFERROR(SUMIFS('[1]BD Unidades'!$AU$3:$AU$1424,'[1]BD Unidades'!$A$3:$A$1424,$A234),"-")</f>
        <v>0</v>
      </c>
      <c r="AO234" s="27"/>
      <c r="AP234" s="27"/>
      <c r="AQ234" s="25">
        <f>IFERROR(SUMIFS('[1]BD Unidades'!$AZ$3:$AZ$1424,'[1]BD Unidades'!$A$3:$A$1424,$A234),"-")</f>
        <v>0</v>
      </c>
      <c r="AR234" s="25">
        <f>IFERROR(SUMIFS('[1]BD Unidades'!$BA$3:$BA$1424,'[1]BD Unidades'!$A$3:$A$1424,$A234),"-")</f>
        <v>20.28</v>
      </c>
      <c r="AS234" s="28">
        <f>SUMIFS('[1]BD Unidades'!$BC$3:$BC$1424,'[1]BD Unidades'!$A$3:$A$1424,$A234)</f>
        <v>0</v>
      </c>
      <c r="AT234" s="28">
        <f>SUMIFS('[1]BD Unidades'!$BE$3:$BE$1424,'[1]BD Unidades'!$A$3:$A$1424,$A234)</f>
        <v>0</v>
      </c>
      <c r="AU234" s="29">
        <f t="shared" si="14"/>
        <v>0</v>
      </c>
      <c r="AV234" s="30">
        <f t="shared" si="15"/>
        <v>0</v>
      </c>
      <c r="AW234" s="25">
        <f>IFERROR(SUMIFS('[1]BD Unidades'!$BI$3:$BI$1424,'[1]BD Unidades'!$A$3:$A$1424,$A234),"-")</f>
        <v>0</v>
      </c>
      <c r="AX234" s="25">
        <f>IFERROR(SUMIFS('[1]BD Unidades'!$BJ$3:$BJ$1424,'[1]BD Unidades'!$A$3:$A$1424,$A234),"-")</f>
        <v>0</v>
      </c>
    </row>
    <row r="235" spans="1:50" ht="14.4" x14ac:dyDescent="0.3">
      <c r="A235" s="7">
        <v>1679</v>
      </c>
      <c r="B235" s="7" t="s">
        <v>4815</v>
      </c>
      <c r="D235" s="8" t="s">
        <v>4816</v>
      </c>
      <c r="E235" s="19" t="s">
        <v>4817</v>
      </c>
      <c r="F235" s="19" t="s">
        <v>4817</v>
      </c>
      <c r="G235" s="19" t="s">
        <v>4818</v>
      </c>
      <c r="H235" s="19">
        <v>1</v>
      </c>
      <c r="I235" s="19">
        <v>2024</v>
      </c>
      <c r="J235" s="19" t="s">
        <v>66</v>
      </c>
      <c r="K235" s="19" t="s">
        <v>177</v>
      </c>
      <c r="L235" s="19" t="s">
        <v>213</v>
      </c>
      <c r="M235" s="19" t="s">
        <v>106</v>
      </c>
      <c r="N235" s="19" t="s">
        <v>243</v>
      </c>
      <c r="O235" s="19" t="s">
        <v>1300</v>
      </c>
      <c r="P235" s="19" t="s">
        <v>51</v>
      </c>
      <c r="Q235" s="9" t="s">
        <v>4820</v>
      </c>
      <c r="R235" s="20">
        <v>2.56</v>
      </c>
      <c r="S235" s="20">
        <v>0.1953</v>
      </c>
      <c r="T235" s="20">
        <v>2.5550000000000002</v>
      </c>
      <c r="U235" s="20" t="s">
        <v>397</v>
      </c>
      <c r="V235" s="21">
        <f>_xlfn.XLOOKUP(D235,'[1]Gen. Real'!$A:$A,'[1]Gen. Real'!$C:$C,"-",0)</f>
        <v>10.431319999999996</v>
      </c>
      <c r="W235" s="22"/>
      <c r="X235" s="22" t="str">
        <f>_xlfn.XLOOKUP(D235,[1]Vertimiento!$A:$A,[1]Vertimiento!$E:$E,"-",0)</f>
        <v>-</v>
      </c>
      <c r="Y235" s="23" t="str">
        <f t="shared" si="12"/>
        <v>-</v>
      </c>
      <c r="Z235" s="19" t="str">
        <f>_xlfn.XLOOKUP(D235,[1]Cmg!$I$4:$I$85,[1]Cmg!$M$4:$M$85,"----",0,1)</f>
        <v>----</v>
      </c>
      <c r="AA235" s="19" t="str">
        <f>_xlfn.XLOOKUP(D235,[1]Cmg!$A$4:$A$89,[1]Cmg!$B$4:$B$89,"----",0,1)</f>
        <v>----</v>
      </c>
      <c r="AB235" s="19" t="str">
        <f>_xlfn.XLOOKUP(D235,[1]Cmg!$E$4:$E$89,[1]Cmg!$F$4:$F$89,"----",0,1)</f>
        <v>----</v>
      </c>
      <c r="AC235" s="19" t="str">
        <f>_xlfn.XLOOKUP(D235,[1]Cmg!$O$4:$O$89,[1]Cmg!$P$4:$P$89,"----",0,1)</f>
        <v>----</v>
      </c>
      <c r="AD235" s="24" t="str">
        <f>_xlfn.XLOOKUP(D235,[1]Cmg!$S$4:$S$89,[1]Cmg!$U$4:$U$89,"----",0,1)</f>
        <v>----</v>
      </c>
      <c r="AG235" s="25">
        <f>IFERROR(SUMIFS('[1]BD Unidades'!$AH:$AH,'[1]BD Unidades'!$A:$A,'BD Centrales 2023'!$A235),"-")</f>
        <v>2.56</v>
      </c>
      <c r="AH235" s="25">
        <f>SUMIFS('[1]BD Unidades'!$AJ$3:$AJ$1424,'[1]BD Unidades'!$A$3:$A$1424,$A235)</f>
        <v>8739.0166666666701</v>
      </c>
      <c r="AI235" s="25">
        <f>SUMIFS('[1]BD Unidades'!$AL$3:$AL$1424,'[1]BD Unidades'!$A$3:$A$1424,$A235)</f>
        <v>4.2666666666666702</v>
      </c>
      <c r="AJ235" s="26">
        <f t="shared" si="13"/>
        <v>4.879936408328681E-4</v>
      </c>
      <c r="AK235" s="27">
        <f>IFERROR(SUMIFS('[1]BD Unidades'!$AO$3:$AO$1424,'[1]BD Unidades'!$A$3:$A$1424,$A235),"-")</f>
        <v>0</v>
      </c>
      <c r="AL235" s="27">
        <f>IFERROR(SUMIFS('[1]BD Unidades'!$AQ$3:$AQ$1424,'[1]BD Unidades'!$A$3:$A$1424,$A235),"-")</f>
        <v>0</v>
      </c>
      <c r="AM235" s="27">
        <f>IFERROR(SUMIFS('[1]BD Unidades'!$AS$3:$AS$1424,'[1]BD Unidades'!$A$3:$A$1424,$A235),"-")</f>
        <v>0</v>
      </c>
      <c r="AN235" s="27">
        <f>IFERROR(SUMIFS('[1]BD Unidades'!$AU$3:$AU$1424,'[1]BD Unidades'!$A$3:$A$1424,$A235),"-")</f>
        <v>0</v>
      </c>
      <c r="AO235" s="27"/>
      <c r="AP235" s="27"/>
      <c r="AQ235" s="25">
        <f>IFERROR(SUMIFS('[1]BD Unidades'!$AZ$3:$AZ$1424,'[1]BD Unidades'!$A$3:$A$1424,$A235),"-")</f>
        <v>2.0355343349548005</v>
      </c>
      <c r="AR235" s="25">
        <f>IFERROR(SUMIFS('[1]BD Unidades'!$BA$3:$BA$1424,'[1]BD Unidades'!$A$3:$A$1424,$A235),"-")</f>
        <v>2.5587507850788298</v>
      </c>
      <c r="AS235" s="28">
        <f>SUMIFS('[1]BD Unidades'!$BC$3:$BC$1424,'[1]BD Unidades'!$A$3:$A$1424,$A235)</f>
        <v>7.9759134246575308E-3</v>
      </c>
      <c r="AT235" s="28">
        <f>SUMIFS('[1]BD Unidades'!$BE$3:$BE$1424,'[1]BD Unidades'!$A$3:$A$1424,$A235)</f>
        <v>1</v>
      </c>
      <c r="AU235" s="29">
        <f t="shared" si="14"/>
        <v>0.99202408657534247</v>
      </c>
      <c r="AV235" s="30">
        <f t="shared" si="15"/>
        <v>1.9530000000000001E-3</v>
      </c>
      <c r="AW235" s="25">
        <f>IFERROR(SUMIFS('[1]BD Unidades'!$BI$3:$BI$1424,'[1]BD Unidades'!$A$3:$A$1424,$A235),"-")</f>
        <v>2.0192990893262834</v>
      </c>
      <c r="AX235" s="25">
        <f>IFERROR(SUMIFS('[1]BD Unidades'!$BJ$3:$BJ$1424,'[1]BD Unidades'!$A$3:$A$1424,$A235),"-")</f>
        <v>1.298969832040535</v>
      </c>
    </row>
    <row r="236" spans="1:50" ht="14.4" x14ac:dyDescent="0.3">
      <c r="A236" s="7">
        <v>1697</v>
      </c>
      <c r="B236" s="7" t="s">
        <v>152</v>
      </c>
      <c r="D236" s="8" t="s">
        <v>153</v>
      </c>
      <c r="E236" s="19" t="s">
        <v>154</v>
      </c>
      <c r="F236" s="19" t="s">
        <v>154</v>
      </c>
      <c r="G236" s="19" t="s">
        <v>155</v>
      </c>
      <c r="H236" s="19">
        <v>1</v>
      </c>
      <c r="I236" s="19">
        <v>2024</v>
      </c>
      <c r="J236" s="19" t="s">
        <v>66</v>
      </c>
      <c r="K236" s="19" t="s">
        <v>105</v>
      </c>
      <c r="L236" s="19" t="s">
        <v>157</v>
      </c>
      <c r="M236" s="19" t="s">
        <v>68</v>
      </c>
      <c r="N236" s="19" t="s">
        <v>68</v>
      </c>
      <c r="O236" s="19" t="s">
        <v>69</v>
      </c>
      <c r="P236" s="19" t="s">
        <v>158</v>
      </c>
      <c r="Q236" s="9" t="s">
        <v>159</v>
      </c>
      <c r="R236" s="20">
        <v>7</v>
      </c>
      <c r="S236" s="20">
        <v>2.1269999999999998</v>
      </c>
      <c r="T236" s="20">
        <v>6.8510999999999997</v>
      </c>
      <c r="U236" s="20">
        <v>0.1</v>
      </c>
      <c r="V236" s="21">
        <f>_xlfn.XLOOKUP(D236,'[1]Gen. Real'!$A:$A,'[1]Gen. Real'!$C:$C,"-",0)</f>
        <v>22.970290000000006</v>
      </c>
      <c r="W236" s="22"/>
      <c r="X236" s="22" t="str">
        <f>_xlfn.XLOOKUP(D236,[1]Vertimiento!$A:$A,[1]Vertimiento!$E:$E,"-",0)</f>
        <v>-</v>
      </c>
      <c r="Y236" s="23" t="str">
        <f t="shared" si="12"/>
        <v>-</v>
      </c>
      <c r="Z236" s="19" t="str">
        <f>_xlfn.XLOOKUP(D236,[1]Cmg!$I$4:$I$85,[1]Cmg!$M$4:$M$85,"----",0,1)</f>
        <v>----</v>
      </c>
      <c r="AA236" s="19" t="str">
        <f>_xlfn.XLOOKUP(D236,[1]Cmg!$A$4:$A$89,[1]Cmg!$B$4:$B$89,"----",0,1)</f>
        <v>----</v>
      </c>
      <c r="AB236" s="19" t="str">
        <f>_xlfn.XLOOKUP(D236,[1]Cmg!$E$4:$E$89,[1]Cmg!$F$4:$F$89,"----",0,1)</f>
        <v>----</v>
      </c>
      <c r="AC236" s="19" t="str">
        <f>_xlfn.XLOOKUP(D236,[1]Cmg!$O$4:$O$89,[1]Cmg!$P$4:$P$89,"----",0,1)</f>
        <v>----</v>
      </c>
      <c r="AD236" s="24" t="str">
        <f>_xlfn.XLOOKUP(D236,[1]Cmg!$S$4:$S$89,[1]Cmg!$U$4:$U$89,"----",0,1)</f>
        <v>----</v>
      </c>
      <c r="AG236" s="25">
        <f>IFERROR(SUMIFS('[1]BD Unidades'!$AH:$AH,'[1]BD Unidades'!$A:$A,'BD Centrales 2023'!$A236),"-")</f>
        <v>0</v>
      </c>
      <c r="AH236" s="25">
        <f>SUMIFS('[1]BD Unidades'!$AJ$3:$AJ$1424,'[1]BD Unidades'!$A$3:$A$1424,$A236)</f>
        <v>4550.8035476190444</v>
      </c>
      <c r="AI236" s="25">
        <f>SUMIFS('[1]BD Unidades'!$AL$3:$AL$1424,'[1]BD Unidades'!$A$3:$A$1424,$A236)</f>
        <v>26.74747619047616</v>
      </c>
      <c r="AJ236" s="26">
        <f t="shared" si="13"/>
        <v>5.8431847184996378E-3</v>
      </c>
      <c r="AK236" s="27">
        <f>IFERROR(SUMIFS('[1]BD Unidades'!$AO$3:$AO$1424,'[1]BD Unidades'!$A$3:$A$1424,$A236),"-")</f>
        <v>0</v>
      </c>
      <c r="AL236" s="27">
        <f>IFERROR(SUMIFS('[1]BD Unidades'!$AQ$3:$AQ$1424,'[1]BD Unidades'!$A$3:$A$1424,$A236),"-")</f>
        <v>0</v>
      </c>
      <c r="AM236" s="27">
        <f>IFERROR(SUMIFS('[1]BD Unidades'!$AS$3:$AS$1424,'[1]BD Unidades'!$A$3:$A$1424,$A236),"-")</f>
        <v>0</v>
      </c>
      <c r="AN236" s="27">
        <f>IFERROR(SUMIFS('[1]BD Unidades'!$AU$3:$AU$1424,'[1]BD Unidades'!$A$3:$A$1424,$A236),"-")</f>
        <v>0</v>
      </c>
      <c r="AO236" s="27"/>
      <c r="AP236" s="27"/>
      <c r="AQ236" s="25">
        <f>IFERROR(SUMIFS('[1]BD Unidades'!$AZ$3:$AZ$1424,'[1]BD Unidades'!$A$3:$A$1424,$A236),"-")</f>
        <v>0</v>
      </c>
      <c r="AR236" s="25">
        <f>IFERROR(SUMIFS('[1]BD Unidades'!$BA$3:$BA$1424,'[1]BD Unidades'!$A$3:$A$1424,$A236),"-")</f>
        <v>7.0104380194602198</v>
      </c>
      <c r="AS236" s="28">
        <f>SUMIFS('[1]BD Unidades'!$BC$3:$BC$1424,'[1]BD Unidades'!$A$3:$A$1424,$A236)</f>
        <v>0</v>
      </c>
      <c r="AT236" s="28">
        <f>SUMIFS('[1]BD Unidades'!$BE$3:$BE$1424,'[1]BD Unidades'!$A$3:$A$1424,$A236)</f>
        <v>0</v>
      </c>
      <c r="AU236" s="29">
        <f t="shared" si="14"/>
        <v>0</v>
      </c>
      <c r="AV236" s="30">
        <f t="shared" si="15"/>
        <v>2.1269999999999997E-2</v>
      </c>
      <c r="AW236" s="25">
        <f>IFERROR(SUMIFS('[1]BD Unidades'!$BI$3:$BI$1424,'[1]BD Unidades'!$A$3:$A$1424,$A236),"-")</f>
        <v>0</v>
      </c>
      <c r="AX236" s="25">
        <f>IFERROR(SUMIFS('[1]BD Unidades'!$BJ$3:$BJ$1424,'[1]BD Unidades'!$A$3:$A$1424,$A236),"-")</f>
        <v>0</v>
      </c>
    </row>
    <row r="237" spans="1:50" ht="14.4" x14ac:dyDescent="0.3">
      <c r="A237" s="7">
        <v>1722</v>
      </c>
      <c r="B237" s="7" t="s">
        <v>4422</v>
      </c>
      <c r="D237" s="8" t="s">
        <v>4423</v>
      </c>
      <c r="E237" s="19" t="s">
        <v>248</v>
      </c>
      <c r="F237" s="19" t="s">
        <v>248</v>
      </c>
      <c r="G237" s="19" t="s">
        <v>4424</v>
      </c>
      <c r="H237" s="19">
        <v>1</v>
      </c>
      <c r="I237" s="19">
        <v>2024</v>
      </c>
      <c r="J237" s="19" t="s">
        <v>66</v>
      </c>
      <c r="K237" s="19" t="s">
        <v>105</v>
      </c>
      <c r="L237" s="19" t="s">
        <v>213</v>
      </c>
      <c r="M237" s="19" t="s">
        <v>250</v>
      </c>
      <c r="N237" s="19" t="s">
        <v>251</v>
      </c>
      <c r="O237" s="19" t="s">
        <v>252</v>
      </c>
      <c r="P237" s="19" t="s">
        <v>51</v>
      </c>
      <c r="Q237" s="9" t="s">
        <v>4426</v>
      </c>
      <c r="R237" s="20">
        <v>0.5</v>
      </c>
      <c r="S237" s="20">
        <v>0</v>
      </c>
      <c r="T237" s="20">
        <v>0.5</v>
      </c>
      <c r="U237" s="20" t="s">
        <v>397</v>
      </c>
      <c r="V237" s="21">
        <f>_xlfn.XLOOKUP(D237,'[1]Gen. Real'!$A:$A,'[1]Gen. Real'!$C:$C,"-",0)</f>
        <v>3.6157000000000021</v>
      </c>
      <c r="W237" s="22"/>
      <c r="X237" s="22" t="str">
        <f>_xlfn.XLOOKUP(D237,[1]Vertimiento!$A:$A,[1]Vertimiento!$E:$E,"-",0)</f>
        <v>-</v>
      </c>
      <c r="Y237" s="23" t="str">
        <f t="shared" si="12"/>
        <v>-</v>
      </c>
      <c r="Z237" s="19" t="str">
        <f>_xlfn.XLOOKUP(D237,[1]Cmg!$I$4:$I$85,[1]Cmg!$M$4:$M$85,"----",0,1)</f>
        <v>----</v>
      </c>
      <c r="AA237" s="19" t="str">
        <f>_xlfn.XLOOKUP(D237,[1]Cmg!$A$4:$A$89,[1]Cmg!$B$4:$B$89,"----",0,1)</f>
        <v>----</v>
      </c>
      <c r="AB237" s="19" t="str">
        <f>_xlfn.XLOOKUP(D237,[1]Cmg!$E$4:$E$89,[1]Cmg!$F$4:$F$89,"----",0,1)</f>
        <v>----</v>
      </c>
      <c r="AC237" s="19" t="str">
        <f>_xlfn.XLOOKUP(D237,[1]Cmg!$O$4:$O$89,[1]Cmg!$P$4:$P$89,"----",0,1)</f>
        <v>----</v>
      </c>
      <c r="AD237" s="24" t="str">
        <f>_xlfn.XLOOKUP(D237,[1]Cmg!$S$4:$S$89,[1]Cmg!$U$4:$U$89,"----",0,1)</f>
        <v>----</v>
      </c>
      <c r="AG237" s="25">
        <f>IFERROR(SUMIFS('[1]BD Unidades'!$AH:$AH,'[1]BD Unidades'!$A:$A,'BD Centrales 2023'!$A237),"-")</f>
        <v>0.5</v>
      </c>
      <c r="AH237" s="25">
        <f>SUMIFS('[1]BD Unidades'!$AJ$3:$AJ$1424,'[1]BD Unidades'!$A$3:$A$1424,$A237)</f>
        <v>8420.9333333333307</v>
      </c>
      <c r="AI237" s="25">
        <f>SUMIFS('[1]BD Unidades'!$AL$3:$AL$1424,'[1]BD Unidades'!$A$3:$A$1424,$A237)</f>
        <v>0.2</v>
      </c>
      <c r="AJ237" s="26">
        <f t="shared" si="13"/>
        <v>2.3749772398014525E-5</v>
      </c>
      <c r="AK237" s="27">
        <f>IFERROR(SUMIFS('[1]BD Unidades'!$AO$3:$AO$1424,'[1]BD Unidades'!$A$3:$A$1424,$A237),"-")</f>
        <v>0</v>
      </c>
      <c r="AL237" s="27">
        <f>IFERROR(SUMIFS('[1]BD Unidades'!$AQ$3:$AQ$1424,'[1]BD Unidades'!$A$3:$A$1424,$A237),"-")</f>
        <v>0</v>
      </c>
      <c r="AM237" s="27">
        <f>IFERROR(SUMIFS('[1]BD Unidades'!$AS$3:$AS$1424,'[1]BD Unidades'!$A$3:$A$1424,$A237),"-")</f>
        <v>0</v>
      </c>
      <c r="AN237" s="27">
        <f>IFERROR(SUMIFS('[1]BD Unidades'!$AU$3:$AU$1424,'[1]BD Unidades'!$A$3:$A$1424,$A237),"-")</f>
        <v>0</v>
      </c>
      <c r="AO237" s="27"/>
      <c r="AP237" s="27"/>
      <c r="AQ237" s="25">
        <f>IFERROR(SUMIFS('[1]BD Unidades'!$AZ$3:$AZ$1424,'[1]BD Unidades'!$A$3:$A$1424,$A237),"-")</f>
        <v>0.32027931735159809</v>
      </c>
      <c r="AR237" s="25">
        <f>IFERROR(SUMIFS('[1]BD Unidades'!$BA$3:$BA$1424,'[1]BD Unidades'!$A$3:$A$1424,$A237),"-")</f>
        <v>0.49998812511380097</v>
      </c>
      <c r="AS237" s="28">
        <f>SUMIFS('[1]BD Unidades'!$BC$3:$BC$1424,'[1]BD Unidades'!$A$3:$A$1424,$A237)</f>
        <v>1.17678441178127E-2</v>
      </c>
      <c r="AT237" s="28">
        <f>SUMIFS('[1]BD Unidades'!$BE$3:$BE$1424,'[1]BD Unidades'!$A$3:$A$1424,$A237)</f>
        <v>0.99173515981735205</v>
      </c>
      <c r="AU237" s="29">
        <f t="shared" si="14"/>
        <v>0.9800645750504674</v>
      </c>
      <c r="AV237" s="30">
        <f t="shared" si="15"/>
        <v>0</v>
      </c>
      <c r="AW237" s="25">
        <f>IFERROR(SUMIFS('[1]BD Unidades'!$BI$3:$BI$1424,'[1]BD Unidades'!$A$3:$A$1424,$A237),"-")</f>
        <v>0.31389441305764737</v>
      </c>
      <c r="AX237" s="25">
        <f>IFERROR(SUMIFS('[1]BD Unidades'!$BJ$3:$BJ$1424,'[1]BD Unidades'!$A$3:$A$1424,$A237),"-")</f>
        <v>0.20192123849468588</v>
      </c>
    </row>
    <row r="238" spans="1:50" ht="14.4" x14ac:dyDescent="0.3">
      <c r="A238" s="7">
        <v>1779</v>
      </c>
      <c r="B238" s="7" t="s">
        <v>4537</v>
      </c>
      <c r="D238" s="8" t="s">
        <v>4538</v>
      </c>
      <c r="E238" s="19" t="s">
        <v>4532</v>
      </c>
      <c r="F238" s="19" t="s">
        <v>4533</v>
      </c>
      <c r="G238" s="19" t="s">
        <v>4539</v>
      </c>
      <c r="H238" s="19">
        <v>1</v>
      </c>
      <c r="I238" s="19">
        <v>2024</v>
      </c>
      <c r="J238" s="19" t="s">
        <v>66</v>
      </c>
      <c r="K238" s="19" t="s">
        <v>105</v>
      </c>
      <c r="L238" s="19" t="s">
        <v>213</v>
      </c>
      <c r="M238" s="19" t="s">
        <v>331</v>
      </c>
      <c r="N238" s="19" t="s">
        <v>332</v>
      </c>
      <c r="O238" s="19" t="s">
        <v>4535</v>
      </c>
      <c r="P238" s="19" t="s">
        <v>51</v>
      </c>
      <c r="Q238" s="9" t="s">
        <v>4541</v>
      </c>
      <c r="R238" s="20">
        <v>0.20100000000000001</v>
      </c>
      <c r="S238" s="20">
        <v>0.5</v>
      </c>
      <c r="T238" s="20">
        <v>0.2</v>
      </c>
      <c r="U238" s="20" t="s">
        <v>397</v>
      </c>
      <c r="V238" s="21">
        <f>_xlfn.XLOOKUP(D238,'[1]Gen. Real'!$A:$A,'[1]Gen. Real'!$C:$C,"-",0)</f>
        <v>0</v>
      </c>
      <c r="W238" s="22"/>
      <c r="X238" s="22" t="str">
        <f>_xlfn.XLOOKUP(D238,[1]Vertimiento!$A:$A,[1]Vertimiento!$E:$E,"-",0)</f>
        <v>-</v>
      </c>
      <c r="Y238" s="23" t="str">
        <f t="shared" si="12"/>
        <v>-</v>
      </c>
      <c r="Z238" s="19" t="str">
        <f>_xlfn.XLOOKUP(D238,[1]Cmg!$I$4:$I$85,[1]Cmg!$M$4:$M$85,"----",0,1)</f>
        <v>----</v>
      </c>
      <c r="AA238" s="19" t="str">
        <f>_xlfn.XLOOKUP(D238,[1]Cmg!$A$4:$A$89,[1]Cmg!$B$4:$B$89,"----",0,1)</f>
        <v>----</v>
      </c>
      <c r="AB238" s="19" t="str">
        <f>_xlfn.XLOOKUP(D238,[1]Cmg!$E$4:$E$89,[1]Cmg!$F$4:$F$89,"----",0,1)</f>
        <v>----</v>
      </c>
      <c r="AC238" s="19" t="str">
        <f>_xlfn.XLOOKUP(D238,[1]Cmg!$O$4:$O$89,[1]Cmg!$P$4:$P$89,"----",0,1)</f>
        <v>----</v>
      </c>
      <c r="AD238" s="24" t="str">
        <f>_xlfn.XLOOKUP(D238,[1]Cmg!$S$4:$S$89,[1]Cmg!$U$4:$U$89,"----",0,1)</f>
        <v>----</v>
      </c>
      <c r="AG238" s="25">
        <f>IFERROR(SUMIFS('[1]BD Unidades'!$AH:$AH,'[1]BD Unidades'!$A:$A,'BD Centrales 2023'!$A238),"-")</f>
        <v>0.2</v>
      </c>
      <c r="AH238" s="25">
        <f>SUMIFS('[1]BD Unidades'!$AJ$3:$AJ$1424,'[1]BD Unidades'!$A$3:$A$1424,$A238)</f>
        <v>8716.4179104477607</v>
      </c>
      <c r="AI238" s="25">
        <f>SUMIFS('[1]BD Unidades'!$AL$3:$AL$1424,'[1]BD Unidades'!$A$3:$A$1424,$A238)</f>
        <v>0</v>
      </c>
      <c r="AJ238" s="26">
        <f t="shared" si="13"/>
        <v>0</v>
      </c>
      <c r="AK238" s="27">
        <f>IFERROR(SUMIFS('[1]BD Unidades'!$AO$3:$AO$1424,'[1]BD Unidades'!$A$3:$A$1424,$A238),"-")</f>
        <v>0</v>
      </c>
      <c r="AL238" s="27">
        <f>IFERROR(SUMIFS('[1]BD Unidades'!$AQ$3:$AQ$1424,'[1]BD Unidades'!$A$3:$A$1424,$A238),"-")</f>
        <v>0</v>
      </c>
      <c r="AM238" s="27">
        <f>IFERROR(SUMIFS('[1]BD Unidades'!$AS$3:$AS$1424,'[1]BD Unidades'!$A$3:$A$1424,$A238),"-")</f>
        <v>0</v>
      </c>
      <c r="AN238" s="27">
        <f>IFERROR(SUMIFS('[1]BD Unidades'!$AU$3:$AU$1424,'[1]BD Unidades'!$A$3:$A$1424,$A238),"-")</f>
        <v>0</v>
      </c>
      <c r="AO238" s="27"/>
      <c r="AP238" s="27"/>
      <c r="AQ238" s="25">
        <f>IFERROR(SUMIFS('[1]BD Unidades'!$AZ$3:$AZ$1424,'[1]BD Unidades'!$A$3:$A$1424,$A238),"-")</f>
        <v>0</v>
      </c>
      <c r="AR238" s="25">
        <f>IFERROR(SUMIFS('[1]BD Unidades'!$BA$3:$BA$1424,'[1]BD Unidades'!$A$3:$A$1424,$A238),"-")</f>
        <v>0.2</v>
      </c>
      <c r="AS238" s="28">
        <f>SUMIFS('[1]BD Unidades'!$BC$3:$BC$1424,'[1]BD Unidades'!$A$3:$A$1424,$A238)</f>
        <v>0</v>
      </c>
      <c r="AT238" s="28">
        <f>SUMIFS('[1]BD Unidades'!$BE$3:$BE$1424,'[1]BD Unidades'!$A$3:$A$1424,$A238)</f>
        <v>0</v>
      </c>
      <c r="AU238" s="29">
        <f t="shared" si="14"/>
        <v>0</v>
      </c>
      <c r="AV238" s="30">
        <f t="shared" si="15"/>
        <v>5.0000000000000001E-3</v>
      </c>
      <c r="AW238" s="25">
        <f>IFERROR(SUMIFS('[1]BD Unidades'!$BI$3:$BI$1424,'[1]BD Unidades'!$A$3:$A$1424,$A238),"-")</f>
        <v>0.16935678678406829</v>
      </c>
      <c r="AX238" s="25">
        <f>IFERROR(SUMIFS('[1]BD Unidades'!$BJ$3:$BJ$1424,'[1]BD Unidades'!$A$3:$A$1424,$A238),"-")</f>
        <v>0.10177543352342827</v>
      </c>
    </row>
    <row r="239" spans="1:50" ht="14.4" x14ac:dyDescent="0.3">
      <c r="A239" s="7">
        <v>1789</v>
      </c>
      <c r="B239" s="7" t="s">
        <v>5233</v>
      </c>
      <c r="D239" s="8" t="s">
        <v>5234</v>
      </c>
      <c r="E239" s="19" t="s">
        <v>5235</v>
      </c>
      <c r="F239" s="19" t="s">
        <v>5236</v>
      </c>
      <c r="G239" s="19" t="s">
        <v>5237</v>
      </c>
      <c r="H239" s="19">
        <v>1</v>
      </c>
      <c r="I239" s="19">
        <v>2024</v>
      </c>
      <c r="J239" s="19" t="s">
        <v>66</v>
      </c>
      <c r="K239" s="19" t="s">
        <v>177</v>
      </c>
      <c r="L239" s="19" t="s">
        <v>213</v>
      </c>
      <c r="M239" s="19" t="s">
        <v>68</v>
      </c>
      <c r="N239" s="19" t="s">
        <v>68</v>
      </c>
      <c r="O239" s="19" t="s">
        <v>178</v>
      </c>
      <c r="P239" s="19" t="s">
        <v>51</v>
      </c>
      <c r="Q239" s="9" t="s">
        <v>5239</v>
      </c>
      <c r="R239" s="20">
        <v>1.3</v>
      </c>
      <c r="S239" s="20">
        <v>0.02</v>
      </c>
      <c r="T239" s="20">
        <v>1.2</v>
      </c>
      <c r="U239" s="20" t="s">
        <v>397</v>
      </c>
      <c r="V239" s="21">
        <f>_xlfn.XLOOKUP(D239,'[1]Gen. Real'!$A:$A,'[1]Gen. Real'!$C:$C,"-",0)</f>
        <v>5.5477399999999992</v>
      </c>
      <c r="W239" s="22"/>
      <c r="X239" s="22" t="str">
        <f>_xlfn.XLOOKUP(D239,[1]Vertimiento!$A:$A,[1]Vertimiento!$E:$E,"-",0)</f>
        <v>-</v>
      </c>
      <c r="Y239" s="23" t="str">
        <f t="shared" si="12"/>
        <v>-</v>
      </c>
      <c r="Z239" s="19" t="str">
        <f>_xlfn.XLOOKUP(D239,[1]Cmg!$I$4:$I$85,[1]Cmg!$M$4:$M$85,"----",0,1)</f>
        <v>----</v>
      </c>
      <c r="AA239" s="19" t="str">
        <f>_xlfn.XLOOKUP(D239,[1]Cmg!$A$4:$A$89,[1]Cmg!$B$4:$B$89,"----",0,1)</f>
        <v>----</v>
      </c>
      <c r="AB239" s="19" t="str">
        <f>_xlfn.XLOOKUP(D239,[1]Cmg!$E$4:$E$89,[1]Cmg!$F$4:$F$89,"----",0,1)</f>
        <v>----</v>
      </c>
      <c r="AC239" s="19" t="str">
        <f>_xlfn.XLOOKUP(D239,[1]Cmg!$O$4:$O$89,[1]Cmg!$P$4:$P$89,"----",0,1)</f>
        <v>----</v>
      </c>
      <c r="AD239" s="24" t="str">
        <f>_xlfn.XLOOKUP(D239,[1]Cmg!$S$4:$S$89,[1]Cmg!$U$4:$U$89,"----",0,1)</f>
        <v>----</v>
      </c>
      <c r="AG239" s="25">
        <f>IFERROR(SUMIFS('[1]BD Unidades'!$AH:$AH,'[1]BD Unidades'!$A:$A,'BD Centrales 2023'!$A239),"-")</f>
        <v>1.0413927001800001</v>
      </c>
      <c r="AH239" s="25">
        <f>SUMIFS('[1]BD Unidades'!$AJ$3:$AJ$1424,'[1]BD Unidades'!$A$3:$A$1424,$A239)</f>
        <v>6746.7692307692296</v>
      </c>
      <c r="AI239" s="25">
        <f>SUMIFS('[1]BD Unidades'!$AL$3:$AL$1424,'[1]BD Unidades'!$A$3:$A$1424,$A239)</f>
        <v>0</v>
      </c>
      <c r="AJ239" s="26">
        <f t="shared" si="13"/>
        <v>0</v>
      </c>
      <c r="AK239" s="27">
        <f>IFERROR(SUMIFS('[1]BD Unidades'!$AO$3:$AO$1424,'[1]BD Unidades'!$A$3:$A$1424,$A239),"-")</f>
        <v>0</v>
      </c>
      <c r="AL239" s="27">
        <f>IFERROR(SUMIFS('[1]BD Unidades'!$AQ$3:$AQ$1424,'[1]BD Unidades'!$A$3:$A$1424,$A239),"-")</f>
        <v>0</v>
      </c>
      <c r="AM239" s="27">
        <f>IFERROR(SUMIFS('[1]BD Unidades'!$AS$3:$AS$1424,'[1]BD Unidades'!$A$3:$A$1424,$A239),"-")</f>
        <v>0</v>
      </c>
      <c r="AN239" s="27">
        <f>IFERROR(SUMIFS('[1]BD Unidades'!$AU$3:$AU$1424,'[1]BD Unidades'!$A$3:$A$1424,$A239),"-")</f>
        <v>0</v>
      </c>
      <c r="AO239" s="27"/>
      <c r="AP239" s="27"/>
      <c r="AQ239" s="25">
        <f>IFERROR(SUMIFS('[1]BD Unidades'!$AZ$3:$AZ$1424,'[1]BD Unidades'!$A$3:$A$1424,$A239),"-")</f>
        <v>0.97862382510065826</v>
      </c>
      <c r="AR239" s="25">
        <f>IFERROR(SUMIFS('[1]BD Unidades'!$BA$3:$BA$1424,'[1]BD Unidades'!$A$3:$A$1424,$A239),"-")</f>
        <v>1.2</v>
      </c>
      <c r="AS239" s="28">
        <f>SUMIFS('[1]BD Unidades'!$BC$3:$BC$1424,'[1]BD Unidades'!$A$3:$A$1424,$A239)</f>
        <v>4.6486051818791625E-2</v>
      </c>
      <c r="AT239" s="28">
        <f>SUMIFS('[1]BD Unidades'!$BE$3:$BE$1424,'[1]BD Unidades'!$A$3:$A$1424,$A239)</f>
        <v>0.92307692307692302</v>
      </c>
      <c r="AU239" s="29">
        <f t="shared" si="14"/>
        <v>0.88016672139803842</v>
      </c>
      <c r="AV239" s="30">
        <f t="shared" si="15"/>
        <v>2.0000000000000001E-4</v>
      </c>
      <c r="AW239" s="25">
        <f>IFERROR(SUMIFS('[1]BD Unidades'!$BI$3:$BI$1424,'[1]BD Unidades'!$A$3:$A$1424,$A239),"-")</f>
        <v>0.92934043743553052</v>
      </c>
      <c r="AX239" s="25">
        <f>IFERROR(SUMIFS('[1]BD Unidades'!$BJ$3:$BJ$1424,'[1]BD Unidades'!$A$3:$A$1424,$A239),"-")</f>
        <v>0.59782386784855734</v>
      </c>
    </row>
    <row r="240" spans="1:50" ht="14.4" x14ac:dyDescent="0.3">
      <c r="A240" s="7">
        <v>1792</v>
      </c>
      <c r="B240" s="7" t="s">
        <v>299</v>
      </c>
      <c r="D240" s="8" t="s">
        <v>300</v>
      </c>
      <c r="E240" s="19" t="s">
        <v>301</v>
      </c>
      <c r="F240" s="19" t="s">
        <v>301</v>
      </c>
      <c r="G240" s="19" t="s">
        <v>302</v>
      </c>
      <c r="H240" s="19">
        <v>1</v>
      </c>
      <c r="I240" s="19">
        <v>2024</v>
      </c>
      <c r="J240" s="19" t="s">
        <v>66</v>
      </c>
      <c r="K240" s="19" t="s">
        <v>177</v>
      </c>
      <c r="L240" s="19" t="s">
        <v>157</v>
      </c>
      <c r="M240" s="19" t="s">
        <v>106</v>
      </c>
      <c r="N240" s="19" t="s">
        <v>107</v>
      </c>
      <c r="O240" s="19" t="s">
        <v>304</v>
      </c>
      <c r="P240" s="19" t="s">
        <v>158</v>
      </c>
      <c r="Q240" s="9" t="s">
        <v>305</v>
      </c>
      <c r="R240" s="20">
        <v>2.9990000000000001</v>
      </c>
      <c r="S240" s="20">
        <v>0.05</v>
      </c>
      <c r="T240" s="20">
        <v>2.968</v>
      </c>
      <c r="U240" s="20" t="s">
        <v>6282</v>
      </c>
      <c r="V240" s="21">
        <f>_xlfn.XLOOKUP(D240,'[1]Gen. Real'!$A:$A,'[1]Gen. Real'!$C:$C,"-",0)</f>
        <v>13.881530000000007</v>
      </c>
      <c r="W240" s="22"/>
      <c r="X240" s="22" t="str">
        <f>_xlfn.XLOOKUP(D240,[1]Vertimiento!$A:$A,[1]Vertimiento!$E:$E,"-",0)</f>
        <v>-</v>
      </c>
      <c r="Y240" s="23" t="str">
        <f t="shared" si="12"/>
        <v>-</v>
      </c>
      <c r="Z240" s="19" t="str">
        <f>_xlfn.XLOOKUP(D240,[1]Cmg!$I$4:$I$85,[1]Cmg!$M$4:$M$85,"----",0,1)</f>
        <v>----</v>
      </c>
      <c r="AA240" s="19" t="str">
        <f>_xlfn.XLOOKUP(D240,[1]Cmg!$A$4:$A$89,[1]Cmg!$B$4:$B$89,"----",0,1)</f>
        <v>----</v>
      </c>
      <c r="AB240" s="19" t="str">
        <f>_xlfn.XLOOKUP(D240,[1]Cmg!$E$4:$E$89,[1]Cmg!$F$4:$F$89,"----",0,1)</f>
        <v>----</v>
      </c>
      <c r="AC240" s="19" t="str">
        <f>_xlfn.XLOOKUP(D240,[1]Cmg!$O$4:$O$89,[1]Cmg!$P$4:$P$89,"----",0,1)</f>
        <v>----</v>
      </c>
      <c r="AD240" s="24" t="str">
        <f>_xlfn.XLOOKUP(D240,[1]Cmg!$S$4:$S$89,[1]Cmg!$U$4:$U$89,"----",0,1)</f>
        <v>----</v>
      </c>
      <c r="AG240" s="25">
        <f>IFERROR(SUMIFS('[1]BD Unidades'!$AH:$AH,'[1]BD Unidades'!$A:$A,'BD Centrales 2023'!$A240),"-")</f>
        <v>0</v>
      </c>
      <c r="AH240" s="25">
        <f>SUMIFS('[1]BD Unidades'!$AJ$3:$AJ$1424,'[1]BD Unidades'!$A$3:$A$1424,$A240)</f>
        <v>5092.1666666666697</v>
      </c>
      <c r="AI240" s="25">
        <f>SUMIFS('[1]BD Unidades'!$AL$3:$AL$1424,'[1]BD Unidades'!$A$3:$A$1424,$A240)</f>
        <v>0</v>
      </c>
      <c r="AJ240" s="26">
        <f t="shared" si="13"/>
        <v>0</v>
      </c>
      <c r="AK240" s="27">
        <f>IFERROR(SUMIFS('[1]BD Unidades'!$AO$3:$AO$1424,'[1]BD Unidades'!$A$3:$A$1424,$A240),"-")</f>
        <v>0</v>
      </c>
      <c r="AL240" s="27">
        <f>IFERROR(SUMIFS('[1]BD Unidades'!$AQ$3:$AQ$1424,'[1]BD Unidades'!$A$3:$A$1424,$A240),"-")</f>
        <v>0</v>
      </c>
      <c r="AM240" s="27">
        <f>IFERROR(SUMIFS('[1]BD Unidades'!$AS$3:$AS$1424,'[1]BD Unidades'!$A$3:$A$1424,$A240),"-")</f>
        <v>0</v>
      </c>
      <c r="AN240" s="27">
        <f>IFERROR(SUMIFS('[1]BD Unidades'!$AU$3:$AU$1424,'[1]BD Unidades'!$A$3:$A$1424,$A240),"-")</f>
        <v>0</v>
      </c>
      <c r="AO240" s="27"/>
      <c r="AP240" s="27"/>
      <c r="AQ240" s="25">
        <f>IFERROR(SUMIFS('[1]BD Unidades'!$AZ$3:$AZ$1424,'[1]BD Unidades'!$A$3:$A$1424,$A240),"-")</f>
        <v>0</v>
      </c>
      <c r="AR240" s="25">
        <f>IFERROR(SUMIFS('[1]BD Unidades'!$BA$3:$BA$1424,'[1]BD Unidades'!$A$3:$A$1424,$A240),"-")</f>
        <v>2.9990000000000001</v>
      </c>
      <c r="AS240" s="28">
        <f>SUMIFS('[1]BD Unidades'!$BC$3:$BC$1424,'[1]BD Unidades'!$A$3:$A$1424,$A240)</f>
        <v>0</v>
      </c>
      <c r="AT240" s="28">
        <f>SUMIFS('[1]BD Unidades'!$BE$3:$BE$1424,'[1]BD Unidades'!$A$3:$A$1424,$A240)</f>
        <v>0</v>
      </c>
      <c r="AU240" s="29">
        <f t="shared" si="14"/>
        <v>0</v>
      </c>
      <c r="AV240" s="30">
        <f t="shared" si="15"/>
        <v>5.0000000000000001E-4</v>
      </c>
      <c r="AW240" s="25">
        <f>IFERROR(SUMIFS('[1]BD Unidades'!$BI$3:$BI$1424,'[1]BD Unidades'!$A$3:$A$1424,$A240),"-")</f>
        <v>0</v>
      </c>
      <c r="AX240" s="25">
        <f>IFERROR(SUMIFS('[1]BD Unidades'!$BJ$3:$BJ$1424,'[1]BD Unidades'!$A$3:$A$1424,$A240),"-")</f>
        <v>0</v>
      </c>
    </row>
    <row r="241" spans="1:50" ht="14.4" x14ac:dyDescent="0.3">
      <c r="A241" s="7">
        <v>1804</v>
      </c>
      <c r="B241" s="7" t="s">
        <v>517</v>
      </c>
      <c r="D241" s="8" t="s">
        <v>518</v>
      </c>
      <c r="E241" s="19" t="s">
        <v>194</v>
      </c>
      <c r="F241" s="19" t="s">
        <v>194</v>
      </c>
      <c r="G241" s="19" t="s">
        <v>512</v>
      </c>
      <c r="H241" s="19">
        <v>1</v>
      </c>
      <c r="I241" s="19">
        <v>2024</v>
      </c>
      <c r="J241" s="19" t="s">
        <v>66</v>
      </c>
      <c r="K241" s="19" t="s">
        <v>177</v>
      </c>
      <c r="L241" s="19" t="s">
        <v>157</v>
      </c>
      <c r="M241" s="19" t="s">
        <v>82</v>
      </c>
      <c r="N241" s="19" t="s">
        <v>197</v>
      </c>
      <c r="O241" s="19" t="s">
        <v>198</v>
      </c>
      <c r="P241" s="19" t="s">
        <v>158</v>
      </c>
      <c r="Q241" s="9" t="s">
        <v>519</v>
      </c>
      <c r="R241" s="20">
        <v>2.2999999999999998</v>
      </c>
      <c r="S241" s="20">
        <v>1.26</v>
      </c>
      <c r="T241" s="20">
        <v>2.2709000000000001</v>
      </c>
      <c r="U241" s="20">
        <v>0.08</v>
      </c>
      <c r="V241" s="21">
        <f>_xlfn.XLOOKUP(D241,'[1]Gen. Real'!$A:$A,'[1]Gen. Real'!$C:$C,"-",0)</f>
        <v>11.461940000000004</v>
      </c>
      <c r="W241" s="22"/>
      <c r="X241" s="22" t="str">
        <f>_xlfn.XLOOKUP(D241,[1]Vertimiento!$A:$A,[1]Vertimiento!$E:$E,"-",0)</f>
        <v>-</v>
      </c>
      <c r="Y241" s="23" t="str">
        <f t="shared" si="12"/>
        <v>-</v>
      </c>
      <c r="Z241" s="19" t="str">
        <f>_xlfn.XLOOKUP(D241,[1]Cmg!$I$4:$I$85,[1]Cmg!$M$4:$M$85,"----",0,1)</f>
        <v>----</v>
      </c>
      <c r="AA241" s="19" t="str">
        <f>_xlfn.XLOOKUP(D241,[1]Cmg!$A$4:$A$89,[1]Cmg!$B$4:$B$89,"----",0,1)</f>
        <v>----</v>
      </c>
      <c r="AB241" s="19" t="str">
        <f>_xlfn.XLOOKUP(D241,[1]Cmg!$E$4:$E$89,[1]Cmg!$F$4:$F$89,"----",0,1)</f>
        <v>----</v>
      </c>
      <c r="AC241" s="19" t="str">
        <f>_xlfn.XLOOKUP(D241,[1]Cmg!$O$4:$O$89,[1]Cmg!$P$4:$P$89,"----",0,1)</f>
        <v>----</v>
      </c>
      <c r="AD241" s="24" t="str">
        <f>_xlfn.XLOOKUP(D241,[1]Cmg!$S$4:$S$89,[1]Cmg!$U$4:$U$89,"----",0,1)</f>
        <v>----</v>
      </c>
      <c r="AG241" s="25">
        <f>IFERROR(SUMIFS('[1]BD Unidades'!$AH:$AH,'[1]BD Unidades'!$A:$A,'BD Centrales 2023'!$A241),"-")</f>
        <v>0</v>
      </c>
      <c r="AH241" s="25">
        <f>SUMIFS('[1]BD Unidades'!$AJ$3:$AJ$1424,'[1]BD Unidades'!$A$3:$A$1424,$A241)</f>
        <v>7558.0166666666701</v>
      </c>
      <c r="AI241" s="25">
        <f>SUMIFS('[1]BD Unidades'!$AL$3:$AL$1424,'[1]BD Unidades'!$A$3:$A$1424,$A241)</f>
        <v>401.58333333333297</v>
      </c>
      <c r="AJ241" s="26">
        <f t="shared" si="13"/>
        <v>5.0452702815886832E-2</v>
      </c>
      <c r="AK241" s="27">
        <f>IFERROR(SUMIFS('[1]BD Unidades'!$AO$3:$AO$1424,'[1]BD Unidades'!$A$3:$A$1424,$A241),"-")</f>
        <v>0</v>
      </c>
      <c r="AL241" s="27">
        <f>IFERROR(SUMIFS('[1]BD Unidades'!$AQ$3:$AQ$1424,'[1]BD Unidades'!$A$3:$A$1424,$A241),"-")</f>
        <v>0</v>
      </c>
      <c r="AM241" s="27">
        <f>IFERROR(SUMIFS('[1]BD Unidades'!$AS$3:$AS$1424,'[1]BD Unidades'!$A$3:$A$1424,$A241),"-")</f>
        <v>0</v>
      </c>
      <c r="AN241" s="27">
        <f>IFERROR(SUMIFS('[1]BD Unidades'!$AU$3:$AU$1424,'[1]BD Unidades'!$A$3:$A$1424,$A241),"-")</f>
        <v>0</v>
      </c>
      <c r="AO241" s="27"/>
      <c r="AP241" s="27"/>
      <c r="AQ241" s="25">
        <f>IFERROR(SUMIFS('[1]BD Unidades'!$AZ$3:$AZ$1424,'[1]BD Unidades'!$A$3:$A$1424,$A241),"-")</f>
        <v>0</v>
      </c>
      <c r="AR241" s="25">
        <f>IFERROR(SUMIFS('[1]BD Unidades'!$BA$3:$BA$1424,'[1]BD Unidades'!$A$3:$A$1424,$A241),"-")</f>
        <v>2.29894048277133</v>
      </c>
      <c r="AS241" s="28">
        <f>SUMIFS('[1]BD Unidades'!$BC$3:$BC$1424,'[1]BD Unidades'!$A$3:$A$1424,$A241)</f>
        <v>0</v>
      </c>
      <c r="AT241" s="28">
        <f>SUMIFS('[1]BD Unidades'!$BE$3:$BE$1424,'[1]BD Unidades'!$A$3:$A$1424,$A241)</f>
        <v>0</v>
      </c>
      <c r="AU241" s="29">
        <f t="shared" si="14"/>
        <v>0</v>
      </c>
      <c r="AV241" s="30">
        <f t="shared" si="15"/>
        <v>1.26E-2</v>
      </c>
      <c r="AW241" s="25">
        <f>IFERROR(SUMIFS('[1]BD Unidades'!$BI$3:$BI$1424,'[1]BD Unidades'!$A$3:$A$1424,$A241),"-")</f>
        <v>0</v>
      </c>
      <c r="AX241" s="25">
        <f>IFERROR(SUMIFS('[1]BD Unidades'!$BJ$3:$BJ$1424,'[1]BD Unidades'!$A$3:$A$1424,$A241),"-")</f>
        <v>0</v>
      </c>
    </row>
    <row r="242" spans="1:50" ht="14.4" x14ac:dyDescent="0.3">
      <c r="A242" s="7">
        <v>1854</v>
      </c>
      <c r="B242" s="7" t="s">
        <v>1257</v>
      </c>
      <c r="D242" s="8" t="s">
        <v>1258</v>
      </c>
      <c r="E242" s="19" t="s">
        <v>1259</v>
      </c>
      <c r="F242" s="19" t="s">
        <v>1259</v>
      </c>
      <c r="G242" s="19" t="s">
        <v>1260</v>
      </c>
      <c r="H242" s="19">
        <v>1</v>
      </c>
      <c r="I242" s="19">
        <v>2024</v>
      </c>
      <c r="J242" s="19" t="s">
        <v>66</v>
      </c>
      <c r="K242" s="19" t="s">
        <v>177</v>
      </c>
      <c r="L242" s="19" t="s">
        <v>47</v>
      </c>
      <c r="M242" s="19" t="s">
        <v>106</v>
      </c>
      <c r="N242" s="19" t="s">
        <v>107</v>
      </c>
      <c r="O242" s="19" t="s">
        <v>304</v>
      </c>
      <c r="P242" s="19" t="s">
        <v>158</v>
      </c>
      <c r="Q242" s="9" t="s">
        <v>1261</v>
      </c>
      <c r="R242" s="20">
        <v>2.9990000000000001</v>
      </c>
      <c r="S242" s="20">
        <v>1.167</v>
      </c>
      <c r="T242" s="20">
        <v>2.964</v>
      </c>
      <c r="U242" s="20">
        <v>0.16</v>
      </c>
      <c r="V242" s="21">
        <f>_xlfn.XLOOKUP(D242,'[1]Gen. Real'!$A:$A,'[1]Gen. Real'!$C:$C,"-",0)</f>
        <v>14.42299</v>
      </c>
      <c r="W242" s="22"/>
      <c r="X242" s="22" t="str">
        <f>_xlfn.XLOOKUP(D242,[1]Vertimiento!$A:$A,[1]Vertimiento!$E:$E,"-",0)</f>
        <v>-</v>
      </c>
      <c r="Y242" s="23" t="str">
        <f t="shared" si="12"/>
        <v>-</v>
      </c>
      <c r="Z242" s="19" t="str">
        <f>_xlfn.XLOOKUP(D242,[1]Cmg!$I$4:$I$85,[1]Cmg!$M$4:$M$85,"----",0,1)</f>
        <v>----</v>
      </c>
      <c r="AA242" s="19" t="str">
        <f>_xlfn.XLOOKUP(D242,[1]Cmg!$A$4:$A$89,[1]Cmg!$B$4:$B$89,"----",0,1)</f>
        <v>----</v>
      </c>
      <c r="AB242" s="19" t="str">
        <f>_xlfn.XLOOKUP(D242,[1]Cmg!$E$4:$E$89,[1]Cmg!$F$4:$F$89,"----",0,1)</f>
        <v>----</v>
      </c>
      <c r="AC242" s="19" t="str">
        <f>_xlfn.XLOOKUP(D242,[1]Cmg!$O$4:$O$89,[1]Cmg!$P$4:$P$89,"----",0,1)</f>
        <v>----</v>
      </c>
      <c r="AD242" s="24" t="str">
        <f>_xlfn.XLOOKUP(D242,[1]Cmg!$S$4:$S$89,[1]Cmg!$U$4:$U$89,"----",0,1)</f>
        <v>----</v>
      </c>
      <c r="AG242" s="25">
        <f>IFERROR(SUMIFS('[1]BD Unidades'!$AH:$AH,'[1]BD Unidades'!$A:$A,'BD Centrales 2023'!$A242),"-")</f>
        <v>0</v>
      </c>
      <c r="AH242" s="25">
        <f>SUMIFS('[1]BD Unidades'!$AJ$3:$AJ$1424,'[1]BD Unidades'!$A$3:$A$1424,$A242)</f>
        <v>6563.2610314549329</v>
      </c>
      <c r="AI242" s="25">
        <f>SUMIFS('[1]BD Unidades'!$AL$3:$AL$1424,'[1]BD Unidades'!$A$3:$A$1424,$A242)</f>
        <v>0</v>
      </c>
      <c r="AJ242" s="26">
        <f t="shared" si="13"/>
        <v>0</v>
      </c>
      <c r="AK242" s="27">
        <f>IFERROR(SUMIFS('[1]BD Unidades'!$AO$3:$AO$1424,'[1]BD Unidades'!$A$3:$A$1424,$A242),"-")</f>
        <v>0</v>
      </c>
      <c r="AL242" s="27">
        <f>IFERROR(SUMIFS('[1]BD Unidades'!$AQ$3:$AQ$1424,'[1]BD Unidades'!$A$3:$A$1424,$A242),"-")</f>
        <v>0</v>
      </c>
      <c r="AM242" s="27">
        <f>IFERROR(SUMIFS('[1]BD Unidades'!$AS$3:$AS$1424,'[1]BD Unidades'!$A$3:$A$1424,$A242),"-")</f>
        <v>0</v>
      </c>
      <c r="AN242" s="27">
        <f>IFERROR(SUMIFS('[1]BD Unidades'!$AU$3:$AU$1424,'[1]BD Unidades'!$A$3:$A$1424,$A242),"-")</f>
        <v>0</v>
      </c>
      <c r="AO242" s="27"/>
      <c r="AP242" s="27"/>
      <c r="AQ242" s="25">
        <f>IFERROR(SUMIFS('[1]BD Unidades'!$AZ$3:$AZ$1424,'[1]BD Unidades'!$A$3:$A$1424,$A242),"-")</f>
        <v>0</v>
      </c>
      <c r="AR242" s="25">
        <f>IFERROR(SUMIFS('[1]BD Unidades'!$BA$3:$BA$1424,'[1]BD Unidades'!$A$3:$A$1424,$A242),"-")</f>
        <v>2.99</v>
      </c>
      <c r="AS242" s="28">
        <f>SUMIFS('[1]BD Unidades'!$BC$3:$BC$1424,'[1]BD Unidades'!$A$3:$A$1424,$A242)</f>
        <v>0</v>
      </c>
      <c r="AT242" s="28">
        <f>SUMIFS('[1]BD Unidades'!$BE$3:$BE$1424,'[1]BD Unidades'!$A$3:$A$1424,$A242)</f>
        <v>0</v>
      </c>
      <c r="AU242" s="29">
        <f t="shared" si="14"/>
        <v>0</v>
      </c>
      <c r="AV242" s="30">
        <f t="shared" si="15"/>
        <v>1.167E-2</v>
      </c>
      <c r="AW242" s="25">
        <f>IFERROR(SUMIFS('[1]BD Unidades'!$BI$3:$BI$1424,'[1]BD Unidades'!$A$3:$A$1424,$A242),"-")</f>
        <v>0</v>
      </c>
      <c r="AX242" s="25">
        <f>IFERROR(SUMIFS('[1]BD Unidades'!$BJ$3:$BJ$1424,'[1]BD Unidades'!$A$3:$A$1424,$A242),"-")</f>
        <v>0</v>
      </c>
    </row>
    <row r="243" spans="1:50" ht="14.4" x14ac:dyDescent="0.3">
      <c r="A243" s="7">
        <v>1890</v>
      </c>
      <c r="B243" s="7" t="s">
        <v>2732</v>
      </c>
      <c r="D243" s="8" t="s">
        <v>2733</v>
      </c>
      <c r="E243" s="19" t="s">
        <v>2734</v>
      </c>
      <c r="F243" s="19" t="s">
        <v>2734</v>
      </c>
      <c r="G243" s="19" t="s">
        <v>2735</v>
      </c>
      <c r="H243" s="19">
        <v>1</v>
      </c>
      <c r="I243" s="19">
        <v>2024</v>
      </c>
      <c r="J243" s="19" t="s">
        <v>66</v>
      </c>
      <c r="K243" s="19" t="s">
        <v>177</v>
      </c>
      <c r="L243" s="19" t="s">
        <v>157</v>
      </c>
      <c r="M243" s="19" t="s">
        <v>2737</v>
      </c>
      <c r="N243" s="19" t="s">
        <v>2738</v>
      </c>
      <c r="O243" s="19" t="s">
        <v>2738</v>
      </c>
      <c r="P243" s="19" t="s">
        <v>51</v>
      </c>
      <c r="Q243" s="9" t="s">
        <v>2739</v>
      </c>
      <c r="R243" s="20">
        <v>3.1</v>
      </c>
      <c r="S243" s="20">
        <v>3.55</v>
      </c>
      <c r="T243" s="20">
        <v>2.99</v>
      </c>
      <c r="U243" s="20" t="s">
        <v>397</v>
      </c>
      <c r="V243" s="21" t="str">
        <f>_xlfn.XLOOKUP(D243,'[1]Gen. Real'!$A:$A,'[1]Gen. Real'!$C:$C,"-",0)</f>
        <v>-</v>
      </c>
      <c r="W243" s="22"/>
      <c r="X243" s="22" t="str">
        <f>_xlfn.XLOOKUP(D243,[1]Vertimiento!$A:$A,[1]Vertimiento!$E:$E,"-",0)</f>
        <v>-</v>
      </c>
      <c r="Y243" s="23" t="str">
        <f t="shared" si="12"/>
        <v>-</v>
      </c>
      <c r="Z243" s="19" t="str">
        <f>_xlfn.XLOOKUP(D243,[1]Cmg!$I$4:$I$85,[1]Cmg!$M$4:$M$85,"----",0,1)</f>
        <v>----</v>
      </c>
      <c r="AA243" s="19" t="str">
        <f>_xlfn.XLOOKUP(D243,[1]Cmg!$A$4:$A$89,[1]Cmg!$B$4:$B$89,"----",0,1)</f>
        <v>----</v>
      </c>
      <c r="AB243" s="19" t="str">
        <f>_xlfn.XLOOKUP(D243,[1]Cmg!$E$4:$E$89,[1]Cmg!$F$4:$F$89,"----",0,1)</f>
        <v>----</v>
      </c>
      <c r="AC243" s="19" t="str">
        <f>_xlfn.XLOOKUP(D243,[1]Cmg!$O$4:$O$89,[1]Cmg!$P$4:$P$89,"----",0,1)</f>
        <v>----</v>
      </c>
      <c r="AD243" s="24" t="str">
        <f>_xlfn.XLOOKUP(D243,[1]Cmg!$S$4:$S$89,[1]Cmg!$U$4:$U$89,"----",0,1)</f>
        <v>----</v>
      </c>
      <c r="AG243" s="25">
        <f>IFERROR(SUMIFS('[1]BD Unidades'!$AH:$AH,'[1]BD Unidades'!$A:$A,'BD Centrales 2023'!$A243),"-")</f>
        <v>0</v>
      </c>
      <c r="AH243" s="25">
        <f>SUMIFS('[1]BD Unidades'!$AJ$3:$AJ$1424,'[1]BD Unidades'!$A$3:$A$1424,$A243)</f>
        <v>0</v>
      </c>
      <c r="AI243" s="25">
        <f>SUMIFS('[1]BD Unidades'!$AL$3:$AL$1424,'[1]BD Unidades'!$A$3:$A$1424,$A243)</f>
        <v>0</v>
      </c>
      <c r="AJ243" s="26" t="str">
        <f t="shared" si="13"/>
        <v>-</v>
      </c>
      <c r="AK243" s="27">
        <f>IFERROR(SUMIFS('[1]BD Unidades'!$AO$3:$AO$1424,'[1]BD Unidades'!$A$3:$A$1424,$A243),"-")</f>
        <v>0</v>
      </c>
      <c r="AL243" s="27">
        <f>IFERROR(SUMIFS('[1]BD Unidades'!$AQ$3:$AQ$1424,'[1]BD Unidades'!$A$3:$A$1424,$A243),"-")</f>
        <v>0</v>
      </c>
      <c r="AM243" s="27">
        <f>IFERROR(SUMIFS('[1]BD Unidades'!$AS$3:$AS$1424,'[1]BD Unidades'!$A$3:$A$1424,$A243),"-")</f>
        <v>0</v>
      </c>
      <c r="AN243" s="27">
        <f>IFERROR(SUMIFS('[1]BD Unidades'!$AU$3:$AU$1424,'[1]BD Unidades'!$A$3:$A$1424,$A243),"-")</f>
        <v>0</v>
      </c>
      <c r="AO243" s="27"/>
      <c r="AP243" s="27"/>
      <c r="AQ243" s="25">
        <f>IFERROR(SUMIFS('[1]BD Unidades'!$AZ$3:$AZ$1424,'[1]BD Unidades'!$A$3:$A$1424,$A243),"-")</f>
        <v>0</v>
      </c>
      <c r="AR243" s="25">
        <f>IFERROR(SUMIFS('[1]BD Unidades'!$BA$3:$BA$1424,'[1]BD Unidades'!$A$3:$A$1424,$A243),"-")</f>
        <v>0</v>
      </c>
      <c r="AS243" s="28">
        <f>SUMIFS('[1]BD Unidades'!$BC$3:$BC$1424,'[1]BD Unidades'!$A$3:$A$1424,$A243)</f>
        <v>0</v>
      </c>
      <c r="AT243" s="28">
        <f>SUMIFS('[1]BD Unidades'!$BE$3:$BE$1424,'[1]BD Unidades'!$A$3:$A$1424,$A243)</f>
        <v>0</v>
      </c>
      <c r="AU243" s="29">
        <f t="shared" si="14"/>
        <v>0</v>
      </c>
      <c r="AV243" s="30">
        <f t="shared" si="15"/>
        <v>3.5499999999999997E-2</v>
      </c>
      <c r="AW243" s="25">
        <f>IFERROR(SUMIFS('[1]BD Unidades'!$BI$3:$BI$1424,'[1]BD Unidades'!$A$3:$A$1424,$A243),"-")</f>
        <v>0</v>
      </c>
      <c r="AX243" s="25">
        <f>IFERROR(SUMIFS('[1]BD Unidades'!$BJ$3:$BJ$1424,'[1]BD Unidades'!$A$3:$A$1424,$A243),"-")</f>
        <v>0</v>
      </c>
    </row>
    <row r="244" spans="1:50" ht="14.4" x14ac:dyDescent="0.3">
      <c r="A244" s="7">
        <v>1984</v>
      </c>
      <c r="B244" s="7" t="s">
        <v>600</v>
      </c>
      <c r="D244" s="8" t="s">
        <v>601</v>
      </c>
      <c r="E244" s="19" t="s">
        <v>602</v>
      </c>
      <c r="F244" s="19" t="s">
        <v>602</v>
      </c>
      <c r="G244" s="19" t="s">
        <v>603</v>
      </c>
      <c r="H244" s="19">
        <v>1</v>
      </c>
      <c r="I244" s="19">
        <v>2024</v>
      </c>
      <c r="J244" s="19" t="s">
        <v>66</v>
      </c>
      <c r="K244" s="19" t="s">
        <v>105</v>
      </c>
      <c r="L244" s="19" t="s">
        <v>157</v>
      </c>
      <c r="M244" s="19" t="s">
        <v>106</v>
      </c>
      <c r="N244" s="19" t="s">
        <v>107</v>
      </c>
      <c r="O244" s="19" t="s">
        <v>304</v>
      </c>
      <c r="P244" s="19" t="s">
        <v>158</v>
      </c>
      <c r="Q244" s="9" t="s">
        <v>604</v>
      </c>
      <c r="R244" s="20">
        <v>2.9990000000000001</v>
      </c>
      <c r="S244" s="20">
        <v>1.17</v>
      </c>
      <c r="T244" s="20">
        <v>2.964</v>
      </c>
      <c r="U244" s="20">
        <v>0.14799999999999999</v>
      </c>
      <c r="V244" s="21">
        <f>_xlfn.XLOOKUP(D244,'[1]Gen. Real'!$A:$A,'[1]Gen. Real'!$C:$C,"-",0)</f>
        <v>12.904210000000012</v>
      </c>
      <c r="W244" s="22"/>
      <c r="X244" s="22" t="str">
        <f>_xlfn.XLOOKUP(D244,[1]Vertimiento!$A:$A,[1]Vertimiento!$E:$E,"-",0)</f>
        <v>-</v>
      </c>
      <c r="Y244" s="23" t="str">
        <f t="shared" si="12"/>
        <v>-</v>
      </c>
      <c r="Z244" s="19" t="str">
        <f>_xlfn.XLOOKUP(D244,[1]Cmg!$I$4:$I$85,[1]Cmg!$M$4:$M$85,"----",0,1)</f>
        <v>----</v>
      </c>
      <c r="AA244" s="19" t="str">
        <f>_xlfn.XLOOKUP(D244,[1]Cmg!$A$4:$A$89,[1]Cmg!$B$4:$B$89,"----",0,1)</f>
        <v>----</v>
      </c>
      <c r="AB244" s="19" t="str">
        <f>_xlfn.XLOOKUP(D244,[1]Cmg!$E$4:$E$89,[1]Cmg!$F$4:$F$89,"----",0,1)</f>
        <v>----</v>
      </c>
      <c r="AC244" s="19" t="str">
        <f>_xlfn.XLOOKUP(D244,[1]Cmg!$O$4:$O$89,[1]Cmg!$P$4:$P$89,"----",0,1)</f>
        <v>----</v>
      </c>
      <c r="AD244" s="24" t="str">
        <f>_xlfn.XLOOKUP(D244,[1]Cmg!$S$4:$S$89,[1]Cmg!$U$4:$U$89,"----",0,1)</f>
        <v>----</v>
      </c>
      <c r="AG244" s="25">
        <f>IFERROR(SUMIFS('[1]BD Unidades'!$AH:$AH,'[1]BD Unidades'!$A:$A,'BD Centrales 2023'!$A244),"-")</f>
        <v>0</v>
      </c>
      <c r="AH244" s="25">
        <f>SUMIFS('[1]BD Unidades'!$AJ$3:$AJ$1424,'[1]BD Unidades'!$A$3:$A$1424,$A244)</f>
        <v>0</v>
      </c>
      <c r="AI244" s="25">
        <f>SUMIFS('[1]BD Unidades'!$AL$3:$AL$1424,'[1]BD Unidades'!$A$3:$A$1424,$A244)</f>
        <v>0</v>
      </c>
      <c r="AJ244" s="26" t="str">
        <f t="shared" si="13"/>
        <v>-</v>
      </c>
      <c r="AK244" s="27">
        <f>IFERROR(SUMIFS('[1]BD Unidades'!$AO$3:$AO$1424,'[1]BD Unidades'!$A$3:$A$1424,$A244),"-")</f>
        <v>0</v>
      </c>
      <c r="AL244" s="27">
        <f>IFERROR(SUMIFS('[1]BD Unidades'!$AQ$3:$AQ$1424,'[1]BD Unidades'!$A$3:$A$1424,$A244),"-")</f>
        <v>0</v>
      </c>
      <c r="AM244" s="27">
        <f>IFERROR(SUMIFS('[1]BD Unidades'!$AS$3:$AS$1424,'[1]BD Unidades'!$A$3:$A$1424,$A244),"-")</f>
        <v>0</v>
      </c>
      <c r="AN244" s="27">
        <f>IFERROR(SUMIFS('[1]BD Unidades'!$AU$3:$AU$1424,'[1]BD Unidades'!$A$3:$A$1424,$A244),"-")</f>
        <v>0</v>
      </c>
      <c r="AO244" s="27"/>
      <c r="AP244" s="27"/>
      <c r="AQ244" s="25">
        <f>IFERROR(SUMIFS('[1]BD Unidades'!$AZ$3:$AZ$1424,'[1]BD Unidades'!$A$3:$A$1424,$A244),"-")</f>
        <v>0</v>
      </c>
      <c r="AR244" s="25">
        <f>IFERROR(SUMIFS('[1]BD Unidades'!$BA$3:$BA$1424,'[1]BD Unidades'!$A$3:$A$1424,$A244),"-")</f>
        <v>0</v>
      </c>
      <c r="AS244" s="28">
        <f>SUMIFS('[1]BD Unidades'!$BC$3:$BC$1424,'[1]BD Unidades'!$A$3:$A$1424,$A244)</f>
        <v>0</v>
      </c>
      <c r="AT244" s="28">
        <f>SUMIFS('[1]BD Unidades'!$BE$3:$BE$1424,'[1]BD Unidades'!$A$3:$A$1424,$A244)</f>
        <v>0</v>
      </c>
      <c r="AU244" s="29">
        <f t="shared" si="14"/>
        <v>0</v>
      </c>
      <c r="AV244" s="30">
        <f t="shared" si="15"/>
        <v>1.1699999999999999E-2</v>
      </c>
      <c r="AW244" s="25">
        <f>IFERROR(SUMIFS('[1]BD Unidades'!$BI$3:$BI$1424,'[1]BD Unidades'!$A$3:$A$1424,$A244),"-")</f>
        <v>0</v>
      </c>
      <c r="AX244" s="25">
        <f>IFERROR(SUMIFS('[1]BD Unidades'!$BJ$3:$BJ$1424,'[1]BD Unidades'!$A$3:$A$1424,$A244),"-")</f>
        <v>0</v>
      </c>
    </row>
    <row r="245" spans="1:50" ht="14.4" x14ac:dyDescent="0.3">
      <c r="A245" s="7">
        <v>2049</v>
      </c>
      <c r="B245" s="7" t="s">
        <v>4673</v>
      </c>
      <c r="D245" s="8" t="s">
        <v>4674</v>
      </c>
      <c r="E245" s="19" t="s">
        <v>4670</v>
      </c>
      <c r="F245" s="19" t="s">
        <v>4670</v>
      </c>
      <c r="G245" s="19" t="s">
        <v>4675</v>
      </c>
      <c r="H245" s="19">
        <v>1</v>
      </c>
      <c r="I245" s="19">
        <v>2024</v>
      </c>
      <c r="J245" s="19" t="s">
        <v>66</v>
      </c>
      <c r="K245" s="19" t="s">
        <v>177</v>
      </c>
      <c r="L245" s="19" t="s">
        <v>213</v>
      </c>
      <c r="M245" s="19" t="s">
        <v>331</v>
      </c>
      <c r="N245" s="19" t="s">
        <v>332</v>
      </c>
      <c r="O245" s="19" t="s">
        <v>4535</v>
      </c>
      <c r="P245" s="19" t="s">
        <v>51</v>
      </c>
      <c r="Q245" s="9" t="s">
        <v>4677</v>
      </c>
      <c r="R245" s="20">
        <v>0.22</v>
      </c>
      <c r="S245" s="20">
        <v>9.09</v>
      </c>
      <c r="T245" s="20">
        <v>0.2</v>
      </c>
      <c r="U245" s="20" t="s">
        <v>397</v>
      </c>
      <c r="V245" s="21" t="str">
        <f>_xlfn.XLOOKUP(D245,'[1]Gen. Real'!$A:$A,'[1]Gen. Real'!$C:$C,"-",0)</f>
        <v>-</v>
      </c>
      <c r="W245" s="22"/>
      <c r="X245" s="22" t="str">
        <f>_xlfn.XLOOKUP(D245,[1]Vertimiento!$A:$A,[1]Vertimiento!$E:$E,"-",0)</f>
        <v>-</v>
      </c>
      <c r="Y245" s="23" t="str">
        <f t="shared" si="12"/>
        <v>-</v>
      </c>
      <c r="Z245" s="19" t="str">
        <f>_xlfn.XLOOKUP(D245,[1]Cmg!$I$4:$I$85,[1]Cmg!$M$4:$M$85,"----",0,1)</f>
        <v>----</v>
      </c>
      <c r="AA245" s="19" t="str">
        <f>_xlfn.XLOOKUP(D245,[1]Cmg!$A$4:$A$89,[1]Cmg!$B$4:$B$89,"----",0,1)</f>
        <v>----</v>
      </c>
      <c r="AB245" s="19" t="str">
        <f>_xlfn.XLOOKUP(D245,[1]Cmg!$E$4:$E$89,[1]Cmg!$F$4:$F$89,"----",0,1)</f>
        <v>----</v>
      </c>
      <c r="AC245" s="19" t="str">
        <f>_xlfn.XLOOKUP(D245,[1]Cmg!$O$4:$O$89,[1]Cmg!$P$4:$P$89,"----",0,1)</f>
        <v>----</v>
      </c>
      <c r="AD245" s="24" t="str">
        <f>_xlfn.XLOOKUP(D245,[1]Cmg!$S$4:$S$89,[1]Cmg!$U$4:$U$89,"----",0,1)</f>
        <v>----</v>
      </c>
      <c r="AG245" s="25">
        <f>IFERROR(SUMIFS('[1]BD Unidades'!$AH:$AH,'[1]BD Unidades'!$A:$A,'BD Centrales 2023'!$A245),"-")</f>
        <v>0</v>
      </c>
      <c r="AH245" s="25">
        <f>SUMIFS('[1]BD Unidades'!$AJ$3:$AJ$1424,'[1]BD Unidades'!$A$3:$A$1424,$A245)</f>
        <v>0</v>
      </c>
      <c r="AI245" s="25">
        <f>SUMIFS('[1]BD Unidades'!$AL$3:$AL$1424,'[1]BD Unidades'!$A$3:$A$1424,$A245)</f>
        <v>0</v>
      </c>
      <c r="AJ245" s="26" t="str">
        <f t="shared" si="13"/>
        <v>-</v>
      </c>
      <c r="AK245" s="27">
        <f>IFERROR(SUMIFS('[1]BD Unidades'!$AO$3:$AO$1424,'[1]BD Unidades'!$A$3:$A$1424,$A245),"-")</f>
        <v>0</v>
      </c>
      <c r="AL245" s="27">
        <f>IFERROR(SUMIFS('[1]BD Unidades'!$AQ$3:$AQ$1424,'[1]BD Unidades'!$A$3:$A$1424,$A245),"-")</f>
        <v>0</v>
      </c>
      <c r="AM245" s="27">
        <f>IFERROR(SUMIFS('[1]BD Unidades'!$AS$3:$AS$1424,'[1]BD Unidades'!$A$3:$A$1424,$A245),"-")</f>
        <v>0</v>
      </c>
      <c r="AN245" s="27">
        <f>IFERROR(SUMIFS('[1]BD Unidades'!$AU$3:$AU$1424,'[1]BD Unidades'!$A$3:$A$1424,$A245),"-")</f>
        <v>0</v>
      </c>
      <c r="AO245" s="27"/>
      <c r="AP245" s="27"/>
      <c r="AQ245" s="25">
        <f>IFERROR(SUMIFS('[1]BD Unidades'!$AZ$3:$AZ$1424,'[1]BD Unidades'!$A$3:$A$1424,$A245),"-")</f>
        <v>0</v>
      </c>
      <c r="AR245" s="25">
        <f>IFERROR(SUMIFS('[1]BD Unidades'!$BA$3:$BA$1424,'[1]BD Unidades'!$A$3:$A$1424,$A245),"-")</f>
        <v>0</v>
      </c>
      <c r="AS245" s="28">
        <f>SUMIFS('[1]BD Unidades'!$BC$3:$BC$1424,'[1]BD Unidades'!$A$3:$A$1424,$A245)</f>
        <v>0</v>
      </c>
      <c r="AT245" s="28">
        <f>SUMIFS('[1]BD Unidades'!$BE$3:$BE$1424,'[1]BD Unidades'!$A$3:$A$1424,$A245)</f>
        <v>0</v>
      </c>
      <c r="AU245" s="29">
        <f t="shared" si="14"/>
        <v>0</v>
      </c>
      <c r="AV245" s="30">
        <f t="shared" si="15"/>
        <v>9.0899999999999995E-2</v>
      </c>
      <c r="AW245" s="25">
        <f>IFERROR(SUMIFS('[1]BD Unidades'!$BI$3:$BI$1424,'[1]BD Unidades'!$A$3:$A$1424,$A245),"-")</f>
        <v>0</v>
      </c>
      <c r="AX245" s="25">
        <f>IFERROR(SUMIFS('[1]BD Unidades'!$BJ$3:$BJ$1424,'[1]BD Unidades'!$A$3:$A$1424,$A245),"-")</f>
        <v>0</v>
      </c>
    </row>
    <row r="246" spans="1:50" ht="27.6" x14ac:dyDescent="0.3">
      <c r="A246" s="7">
        <v>2090</v>
      </c>
      <c r="B246" s="7" t="s">
        <v>116</v>
      </c>
      <c r="D246" s="8" t="s">
        <v>117</v>
      </c>
      <c r="E246" s="19" t="s">
        <v>73</v>
      </c>
      <c r="F246" s="19" t="s">
        <v>73</v>
      </c>
      <c r="G246" s="19" t="s">
        <v>118</v>
      </c>
      <c r="H246" s="19">
        <v>2</v>
      </c>
      <c r="I246" s="19">
        <v>2024</v>
      </c>
      <c r="J246" s="19" t="s">
        <v>66</v>
      </c>
      <c r="K246" s="19" t="s">
        <v>67</v>
      </c>
      <c r="L246" s="19" t="s">
        <v>47</v>
      </c>
      <c r="M246" s="19" t="s">
        <v>90</v>
      </c>
      <c r="N246" s="19" t="s">
        <v>91</v>
      </c>
      <c r="O246" s="19" t="s">
        <v>92</v>
      </c>
      <c r="P246" s="19" t="s">
        <v>51</v>
      </c>
      <c r="Q246" s="9" t="s">
        <v>120</v>
      </c>
      <c r="R246" s="20">
        <v>170.72229999999999</v>
      </c>
      <c r="S246" s="20">
        <v>0.57999999999999996</v>
      </c>
      <c r="T246" s="20">
        <v>169.73990000000001</v>
      </c>
      <c r="U246" s="20">
        <v>6</v>
      </c>
      <c r="V246" s="21" t="str">
        <f>_xlfn.XLOOKUP(D246,'[1]Gen. Real'!$A:$A,'[1]Gen. Real'!$C:$C,"-",0)</f>
        <v>-</v>
      </c>
      <c r="W246" s="22"/>
      <c r="X246" s="22" t="str">
        <f>_xlfn.XLOOKUP(D246,[1]Vertimiento!$A:$A,[1]Vertimiento!$E:$E,"-",0)</f>
        <v>-</v>
      </c>
      <c r="Y246" s="23" t="str">
        <f t="shared" si="12"/>
        <v>-</v>
      </c>
      <c r="Z246" s="19" t="str">
        <f>_xlfn.XLOOKUP(D246,[1]Cmg!$I$4:$I$85,[1]Cmg!$M$4:$M$85,"----",0,1)</f>
        <v>----</v>
      </c>
      <c r="AA246" s="19" t="str">
        <f>_xlfn.XLOOKUP(D246,[1]Cmg!$A$4:$A$89,[1]Cmg!$B$4:$B$89,"----",0,1)</f>
        <v>----</v>
      </c>
      <c r="AB246" s="19" t="str">
        <f>_xlfn.XLOOKUP(D246,[1]Cmg!$E$4:$E$89,[1]Cmg!$F$4:$F$89,"----",0,1)</f>
        <v>----</v>
      </c>
      <c r="AC246" s="19" t="str">
        <f>_xlfn.XLOOKUP(D246,[1]Cmg!$O$4:$O$89,[1]Cmg!$P$4:$P$89,"----",0,1)</f>
        <v>----</v>
      </c>
      <c r="AD246" s="24" t="str">
        <f>_xlfn.XLOOKUP(D246,[1]Cmg!$S$4:$S$89,[1]Cmg!$U$4:$U$89,"----",0,1)</f>
        <v>----</v>
      </c>
      <c r="AG246" s="25">
        <f>IFERROR(SUMIFS('[1]BD Unidades'!$AH:$AH,'[1]BD Unidades'!$A:$A,'BD Centrales 2023'!$A246),"-")</f>
        <v>0</v>
      </c>
      <c r="AH246" s="25">
        <f>SUMIFS('[1]BD Unidades'!$AJ$3:$AJ$1424,'[1]BD Unidades'!$A$3:$A$1424,$A246)</f>
        <v>0</v>
      </c>
      <c r="AI246" s="25">
        <f>SUMIFS('[1]BD Unidades'!$AL$3:$AL$1424,'[1]BD Unidades'!$A$3:$A$1424,$A246)</f>
        <v>0</v>
      </c>
      <c r="AJ246" s="26" t="str">
        <f t="shared" si="13"/>
        <v>-</v>
      </c>
      <c r="AK246" s="27">
        <f>IFERROR(SUMIFS('[1]BD Unidades'!$AO$3:$AO$1424,'[1]BD Unidades'!$A$3:$A$1424,$A246),"-")</f>
        <v>0</v>
      </c>
      <c r="AL246" s="27">
        <f>IFERROR(SUMIFS('[1]BD Unidades'!$AQ$3:$AQ$1424,'[1]BD Unidades'!$A$3:$A$1424,$A246),"-")</f>
        <v>0</v>
      </c>
      <c r="AM246" s="27">
        <f>IFERROR(SUMIFS('[1]BD Unidades'!$AS$3:$AS$1424,'[1]BD Unidades'!$A$3:$A$1424,$A246),"-")</f>
        <v>0</v>
      </c>
      <c r="AN246" s="27">
        <f>IFERROR(SUMIFS('[1]BD Unidades'!$AU$3:$AU$1424,'[1]BD Unidades'!$A$3:$A$1424,$A246),"-")</f>
        <v>0</v>
      </c>
      <c r="AO246" s="27"/>
      <c r="AP246" s="27"/>
      <c r="AQ246" s="25">
        <f>IFERROR(SUMIFS('[1]BD Unidades'!$AZ$3:$AZ$1424,'[1]BD Unidades'!$A$3:$A$1424,$A246),"-")</f>
        <v>0</v>
      </c>
      <c r="AR246" s="25">
        <f>IFERROR(SUMIFS('[1]BD Unidades'!$BA$3:$BA$1424,'[1]BD Unidades'!$A$3:$A$1424,$A246),"-")</f>
        <v>0</v>
      </c>
      <c r="AS246" s="28">
        <f>SUMIFS('[1]BD Unidades'!$BC$3:$BC$1424,'[1]BD Unidades'!$A$3:$A$1424,$A246)</f>
        <v>0</v>
      </c>
      <c r="AT246" s="28">
        <f>SUMIFS('[1]BD Unidades'!$BE$3:$BE$1424,'[1]BD Unidades'!$A$3:$A$1424,$A246)</f>
        <v>0</v>
      </c>
      <c r="AU246" s="29">
        <f t="shared" si="14"/>
        <v>0</v>
      </c>
      <c r="AV246" s="30">
        <f t="shared" si="15"/>
        <v>5.7999999999999996E-3</v>
      </c>
      <c r="AW246" s="25">
        <f>IFERROR(SUMIFS('[1]BD Unidades'!$BI$3:$BI$1424,'[1]BD Unidades'!$A$3:$A$1424,$A246),"-")</f>
        <v>0</v>
      </c>
      <c r="AX246" s="25">
        <f>IFERROR(SUMIFS('[1]BD Unidades'!$BJ$3:$BJ$1424,'[1]BD Unidades'!$A$3:$A$1424,$A246),"-")</f>
        <v>0</v>
      </c>
    </row>
    <row r="247" spans="1:50" ht="14.4" x14ac:dyDescent="0.3">
      <c r="A247" s="7">
        <v>2225</v>
      </c>
      <c r="B247" s="7" t="s">
        <v>394</v>
      </c>
      <c r="D247" s="8" t="s">
        <v>395</v>
      </c>
      <c r="E247" s="19" t="s">
        <v>396</v>
      </c>
      <c r="F247" s="19" t="s">
        <v>396</v>
      </c>
      <c r="G247" s="19" t="s">
        <v>397</v>
      </c>
      <c r="H247" s="19">
        <v>1</v>
      </c>
      <c r="I247" s="19">
        <v>2024</v>
      </c>
      <c r="J247" s="19" t="s">
        <v>66</v>
      </c>
      <c r="K247" s="19" t="s">
        <v>105</v>
      </c>
      <c r="L247" s="19" t="s">
        <v>47</v>
      </c>
      <c r="M247" s="19" t="s">
        <v>82</v>
      </c>
      <c r="N247" s="19" t="s">
        <v>322</v>
      </c>
      <c r="O247" s="19" t="s">
        <v>323</v>
      </c>
      <c r="P247" s="19" t="s">
        <v>51</v>
      </c>
      <c r="Q247" s="9" t="s">
        <v>399</v>
      </c>
      <c r="R247" s="20">
        <v>0.28000000000000003</v>
      </c>
      <c r="S247" s="20">
        <v>0</v>
      </c>
      <c r="T247" s="20">
        <v>0.26</v>
      </c>
      <c r="U247" s="20">
        <v>1.2999999999999999E-2</v>
      </c>
      <c r="V247" s="21" t="str">
        <f>_xlfn.XLOOKUP(D247,'[1]Gen. Real'!$A:$A,'[1]Gen. Real'!$C:$C,"-",0)</f>
        <v>-</v>
      </c>
      <c r="W247" s="22"/>
      <c r="X247" s="22" t="str">
        <f>_xlfn.XLOOKUP(D247,[1]Vertimiento!$A:$A,[1]Vertimiento!$E:$E,"-",0)</f>
        <v>-</v>
      </c>
      <c r="Y247" s="23" t="str">
        <f t="shared" si="12"/>
        <v>-</v>
      </c>
      <c r="Z247" s="19" t="str">
        <f>_xlfn.XLOOKUP(D247,[1]Cmg!$I$4:$I$85,[1]Cmg!$M$4:$M$85,"----",0,1)</f>
        <v>----</v>
      </c>
      <c r="AA247" s="19" t="str">
        <f>_xlfn.XLOOKUP(D247,[1]Cmg!$A$4:$A$89,[1]Cmg!$B$4:$B$89,"----",0,1)</f>
        <v>----</v>
      </c>
      <c r="AB247" s="19" t="str">
        <f>_xlfn.XLOOKUP(D247,[1]Cmg!$E$4:$E$89,[1]Cmg!$F$4:$F$89,"----",0,1)</f>
        <v>----</v>
      </c>
      <c r="AC247" s="19" t="str">
        <f>_xlfn.XLOOKUP(D247,[1]Cmg!$O$4:$O$89,[1]Cmg!$P$4:$P$89,"----",0,1)</f>
        <v>----</v>
      </c>
      <c r="AD247" s="24" t="str">
        <f>_xlfn.XLOOKUP(D247,[1]Cmg!$S$4:$S$89,[1]Cmg!$U$4:$U$89,"----",0,1)</f>
        <v>----</v>
      </c>
      <c r="AG247" s="25">
        <f>IFERROR(SUMIFS('[1]BD Unidades'!$AH:$AH,'[1]BD Unidades'!$A:$A,'BD Centrales 2023'!$A247),"-")</f>
        <v>0</v>
      </c>
      <c r="AH247" s="25">
        <f>SUMIFS('[1]BD Unidades'!$AJ$3:$AJ$1424,'[1]BD Unidades'!$A$3:$A$1424,$A247)</f>
        <v>0</v>
      </c>
      <c r="AI247" s="25">
        <f>SUMIFS('[1]BD Unidades'!$AL$3:$AL$1424,'[1]BD Unidades'!$A$3:$A$1424,$A247)</f>
        <v>0</v>
      </c>
      <c r="AJ247" s="26" t="str">
        <f t="shared" si="13"/>
        <v>-</v>
      </c>
      <c r="AK247" s="27">
        <f>IFERROR(SUMIFS('[1]BD Unidades'!$AO$3:$AO$1424,'[1]BD Unidades'!$A$3:$A$1424,$A247),"-")</f>
        <v>0</v>
      </c>
      <c r="AL247" s="27">
        <f>IFERROR(SUMIFS('[1]BD Unidades'!$AQ$3:$AQ$1424,'[1]BD Unidades'!$A$3:$A$1424,$A247),"-")</f>
        <v>0</v>
      </c>
      <c r="AM247" s="27">
        <f>IFERROR(SUMIFS('[1]BD Unidades'!$AS$3:$AS$1424,'[1]BD Unidades'!$A$3:$A$1424,$A247),"-")</f>
        <v>0</v>
      </c>
      <c r="AN247" s="27">
        <f>IFERROR(SUMIFS('[1]BD Unidades'!$AU$3:$AU$1424,'[1]BD Unidades'!$A$3:$A$1424,$A247),"-")</f>
        <v>0</v>
      </c>
      <c r="AO247" s="27"/>
      <c r="AP247" s="27"/>
      <c r="AQ247" s="25">
        <f>IFERROR(SUMIFS('[1]BD Unidades'!$AZ$3:$AZ$1424,'[1]BD Unidades'!$A$3:$A$1424,$A247),"-")</f>
        <v>0</v>
      </c>
      <c r="AR247" s="25">
        <f>IFERROR(SUMIFS('[1]BD Unidades'!$BA$3:$BA$1424,'[1]BD Unidades'!$A$3:$A$1424,$A247),"-")</f>
        <v>0</v>
      </c>
      <c r="AS247" s="28">
        <f>SUMIFS('[1]BD Unidades'!$BC$3:$BC$1424,'[1]BD Unidades'!$A$3:$A$1424,$A247)</f>
        <v>0</v>
      </c>
      <c r="AT247" s="28">
        <f>SUMIFS('[1]BD Unidades'!$BE$3:$BE$1424,'[1]BD Unidades'!$A$3:$A$1424,$A247)</f>
        <v>0</v>
      </c>
      <c r="AU247" s="29">
        <f t="shared" si="14"/>
        <v>0</v>
      </c>
      <c r="AV247" s="30">
        <f t="shared" si="15"/>
        <v>0</v>
      </c>
      <c r="AW247" s="25">
        <f>IFERROR(SUMIFS('[1]BD Unidades'!$BI$3:$BI$1424,'[1]BD Unidades'!$A$3:$A$1424,$A247),"-")</f>
        <v>0</v>
      </c>
      <c r="AX247" s="25">
        <f>IFERROR(SUMIFS('[1]BD Unidades'!$BJ$3:$BJ$1424,'[1]BD Unidades'!$A$3:$A$1424,$A247),"-")</f>
        <v>0</v>
      </c>
    </row>
    <row r="248" spans="1:50" ht="14.4" x14ac:dyDescent="0.3">
      <c r="A248" s="7">
        <v>2259</v>
      </c>
      <c r="B248" s="7" t="s">
        <v>4620</v>
      </c>
      <c r="D248" s="8" t="s">
        <v>4621</v>
      </c>
      <c r="E248" s="19" t="s">
        <v>4622</v>
      </c>
      <c r="F248" s="19" t="s">
        <v>4622</v>
      </c>
      <c r="G248" s="19" t="s">
        <v>4623</v>
      </c>
      <c r="H248" s="19">
        <v>1</v>
      </c>
      <c r="I248" s="19">
        <v>2024</v>
      </c>
      <c r="J248" s="19" t="s">
        <v>66</v>
      </c>
      <c r="K248" s="19" t="s">
        <v>105</v>
      </c>
      <c r="L248" s="19" t="s">
        <v>213</v>
      </c>
      <c r="M248" s="19" t="s">
        <v>331</v>
      </c>
      <c r="N248" s="19" t="s">
        <v>724</v>
      </c>
      <c r="O248" s="19" t="s">
        <v>725</v>
      </c>
      <c r="P248" s="19" t="s">
        <v>51</v>
      </c>
      <c r="Q248" s="9" t="s">
        <v>3479</v>
      </c>
      <c r="R248" s="20">
        <v>2</v>
      </c>
      <c r="S248" s="20">
        <v>5</v>
      </c>
      <c r="T248" s="20">
        <v>1.9</v>
      </c>
      <c r="U248" s="20" t="s">
        <v>397</v>
      </c>
      <c r="V248" s="21">
        <f>_xlfn.XLOOKUP(D248,'[1]Gen. Real'!$A:$A,'[1]Gen. Real'!$C:$C,"-",0)</f>
        <v>4.9800000000000004E-2</v>
      </c>
      <c r="W248" s="22"/>
      <c r="X248" s="22" t="str">
        <f>_xlfn.XLOOKUP(D248,[1]Vertimiento!$A:$A,[1]Vertimiento!$E:$E,"-",0)</f>
        <v>-</v>
      </c>
      <c r="Y248" s="23" t="str">
        <f t="shared" si="12"/>
        <v>-</v>
      </c>
      <c r="Z248" s="19" t="str">
        <f>_xlfn.XLOOKUP(D248,[1]Cmg!$I$4:$I$85,[1]Cmg!$M$4:$M$85,"----",0,1)</f>
        <v>----</v>
      </c>
      <c r="AA248" s="19" t="str">
        <f>_xlfn.XLOOKUP(D248,[1]Cmg!$A$4:$A$89,[1]Cmg!$B$4:$B$89,"----",0,1)</f>
        <v>----</v>
      </c>
      <c r="AB248" s="19" t="str">
        <f>_xlfn.XLOOKUP(D248,[1]Cmg!$E$4:$E$89,[1]Cmg!$F$4:$F$89,"----",0,1)</f>
        <v>----</v>
      </c>
      <c r="AC248" s="19" t="str">
        <f>_xlfn.XLOOKUP(D248,[1]Cmg!$O$4:$O$89,[1]Cmg!$P$4:$P$89,"----",0,1)</f>
        <v>----</v>
      </c>
      <c r="AD248" s="24" t="str">
        <f>_xlfn.XLOOKUP(D248,[1]Cmg!$S$4:$S$89,[1]Cmg!$U$4:$U$89,"----",0,1)</f>
        <v>----</v>
      </c>
      <c r="AG248" s="25">
        <f>IFERROR(SUMIFS('[1]BD Unidades'!$AH:$AH,'[1]BD Unidades'!$A:$A,'BD Centrales 2023'!$A248),"-")</f>
        <v>1.9</v>
      </c>
      <c r="AH248" s="25">
        <f>SUMIFS('[1]BD Unidades'!$AJ$3:$AJ$1424,'[1]BD Unidades'!$A$3:$A$1424,$A248)</f>
        <v>91.199999999999989</v>
      </c>
      <c r="AI248" s="25">
        <f>SUMIFS('[1]BD Unidades'!$AL$3:$AL$1424,'[1]BD Unidades'!$A$3:$A$1424,$A248)</f>
        <v>0</v>
      </c>
      <c r="AJ248" s="26">
        <f t="shared" si="13"/>
        <v>0</v>
      </c>
      <c r="AK248" s="27">
        <f>IFERROR(SUMIFS('[1]BD Unidades'!$AO$3:$AO$1424,'[1]BD Unidades'!$A$3:$A$1424,$A248),"-")</f>
        <v>0</v>
      </c>
      <c r="AL248" s="27">
        <f>IFERROR(SUMIFS('[1]BD Unidades'!$AQ$3:$AQ$1424,'[1]BD Unidades'!$A$3:$A$1424,$A248),"-")</f>
        <v>0</v>
      </c>
      <c r="AM248" s="27">
        <f>IFERROR(SUMIFS('[1]BD Unidades'!$AS$3:$AS$1424,'[1]BD Unidades'!$A$3:$A$1424,$A248),"-")</f>
        <v>0</v>
      </c>
      <c r="AN248" s="27">
        <f>IFERROR(SUMIFS('[1]BD Unidades'!$AU$3:$AU$1424,'[1]BD Unidades'!$A$3:$A$1424,$A248),"-")</f>
        <v>0</v>
      </c>
      <c r="AO248" s="27"/>
      <c r="AP248" s="27"/>
      <c r="AQ248" s="25">
        <f>IFERROR(SUMIFS('[1]BD Unidades'!$AZ$3:$AZ$1424,'[1]BD Unidades'!$A$3:$A$1424,$A248),"-")</f>
        <v>0</v>
      </c>
      <c r="AR248" s="25">
        <f>IFERROR(SUMIFS('[1]BD Unidades'!$BA$3:$BA$1424,'[1]BD Unidades'!$A$3:$A$1424,$A248),"-")</f>
        <v>1.9</v>
      </c>
      <c r="AS248" s="28">
        <f>SUMIFS('[1]BD Unidades'!$BC$3:$BC$1424,'[1]BD Unidades'!$A$3:$A$1424,$A248)</f>
        <v>0</v>
      </c>
      <c r="AT248" s="28">
        <f>SUMIFS('[1]BD Unidades'!$BE$3:$BE$1424,'[1]BD Unidades'!$A$3:$A$1424,$A248)</f>
        <v>0</v>
      </c>
      <c r="AU248" s="29">
        <f t="shared" si="14"/>
        <v>0</v>
      </c>
      <c r="AV248" s="30">
        <f t="shared" si="15"/>
        <v>0.05</v>
      </c>
      <c r="AW248" s="25">
        <f>IFERROR(SUMIFS('[1]BD Unidades'!$BI$3:$BI$1424,'[1]BD Unidades'!$A$3:$A$1424,$A248),"-")</f>
        <v>5.6068968812025798E-3</v>
      </c>
      <c r="AX248" s="25">
        <f>IFERROR(SUMIFS('[1]BD Unidades'!$BJ$3:$BJ$1424,'[1]BD Unidades'!$A$3:$A$1424,$A248),"-")</f>
        <v>3.3694803240045417E-3</v>
      </c>
    </row>
    <row r="249" spans="1:50" ht="14.4" x14ac:dyDescent="0.3">
      <c r="A249" s="7">
        <v>2283</v>
      </c>
      <c r="B249" s="7" t="s">
        <v>4828</v>
      </c>
      <c r="D249" s="8" t="s">
        <v>4829</v>
      </c>
      <c r="E249" s="19" t="s">
        <v>4830</v>
      </c>
      <c r="F249" s="19" t="s">
        <v>4831</v>
      </c>
      <c r="G249" s="19" t="s">
        <v>4832</v>
      </c>
      <c r="H249" s="19">
        <v>1</v>
      </c>
      <c r="I249" s="19">
        <v>2024</v>
      </c>
      <c r="J249" s="19" t="s">
        <v>66</v>
      </c>
      <c r="K249" s="19" t="s">
        <v>177</v>
      </c>
      <c r="L249" s="19" t="s">
        <v>213</v>
      </c>
      <c r="M249" s="19" t="s">
        <v>68</v>
      </c>
      <c r="N249" s="19" t="s">
        <v>68</v>
      </c>
      <c r="O249" s="19" t="s">
        <v>178</v>
      </c>
      <c r="P249" s="19" t="s">
        <v>51</v>
      </c>
      <c r="Q249" s="9" t="s">
        <v>4071</v>
      </c>
      <c r="R249" s="20">
        <v>1.1000000000000001</v>
      </c>
      <c r="S249" s="20">
        <v>0</v>
      </c>
      <c r="T249" s="20">
        <v>1.1000000000000001</v>
      </c>
      <c r="U249" s="20" t="s">
        <v>397</v>
      </c>
      <c r="V249" s="21" t="str">
        <f>_xlfn.XLOOKUP(D249,'[1]Gen. Real'!$A:$A,'[1]Gen. Real'!$C:$C,"-",0)</f>
        <v>-</v>
      </c>
      <c r="W249" s="22"/>
      <c r="X249" s="22" t="str">
        <f>_xlfn.XLOOKUP(D249,[1]Vertimiento!$A:$A,[1]Vertimiento!$E:$E,"-",0)</f>
        <v>-</v>
      </c>
      <c r="Y249" s="23" t="str">
        <f t="shared" si="12"/>
        <v>-</v>
      </c>
      <c r="Z249" s="19" t="str">
        <f>_xlfn.XLOOKUP(D249,[1]Cmg!$I$4:$I$85,[1]Cmg!$M$4:$M$85,"----",0,1)</f>
        <v>----</v>
      </c>
      <c r="AA249" s="19" t="str">
        <f>_xlfn.XLOOKUP(D249,[1]Cmg!$A$4:$A$89,[1]Cmg!$B$4:$B$89,"----",0,1)</f>
        <v>----</v>
      </c>
      <c r="AB249" s="19" t="str">
        <f>_xlfn.XLOOKUP(D249,[1]Cmg!$E$4:$E$89,[1]Cmg!$F$4:$F$89,"----",0,1)</f>
        <v>----</v>
      </c>
      <c r="AC249" s="19" t="str">
        <f>_xlfn.XLOOKUP(D249,[1]Cmg!$O$4:$O$89,[1]Cmg!$P$4:$P$89,"----",0,1)</f>
        <v>----</v>
      </c>
      <c r="AD249" s="24" t="str">
        <f>_xlfn.XLOOKUP(D249,[1]Cmg!$S$4:$S$89,[1]Cmg!$U$4:$U$89,"----",0,1)</f>
        <v>----</v>
      </c>
      <c r="AG249" s="25">
        <f>IFERROR(SUMIFS('[1]BD Unidades'!$AH:$AH,'[1]BD Unidades'!$A:$A,'BD Centrales 2023'!$A249),"-")</f>
        <v>0</v>
      </c>
      <c r="AH249" s="25">
        <f>SUMIFS('[1]BD Unidades'!$AJ$3:$AJ$1424,'[1]BD Unidades'!$A$3:$A$1424,$A249)</f>
        <v>0</v>
      </c>
      <c r="AI249" s="25">
        <f>SUMIFS('[1]BD Unidades'!$AL$3:$AL$1424,'[1]BD Unidades'!$A$3:$A$1424,$A249)</f>
        <v>0</v>
      </c>
      <c r="AJ249" s="26" t="str">
        <f t="shared" si="13"/>
        <v>-</v>
      </c>
      <c r="AK249" s="27">
        <f>IFERROR(SUMIFS('[1]BD Unidades'!$AO$3:$AO$1424,'[1]BD Unidades'!$A$3:$A$1424,$A249),"-")</f>
        <v>0</v>
      </c>
      <c r="AL249" s="27">
        <f>IFERROR(SUMIFS('[1]BD Unidades'!$AQ$3:$AQ$1424,'[1]BD Unidades'!$A$3:$A$1424,$A249),"-")</f>
        <v>0</v>
      </c>
      <c r="AM249" s="27">
        <f>IFERROR(SUMIFS('[1]BD Unidades'!$AS$3:$AS$1424,'[1]BD Unidades'!$A$3:$A$1424,$A249),"-")</f>
        <v>0</v>
      </c>
      <c r="AN249" s="27">
        <f>IFERROR(SUMIFS('[1]BD Unidades'!$AU$3:$AU$1424,'[1]BD Unidades'!$A$3:$A$1424,$A249),"-")</f>
        <v>0</v>
      </c>
      <c r="AO249" s="27"/>
      <c r="AP249" s="27"/>
      <c r="AQ249" s="25">
        <f>IFERROR(SUMIFS('[1]BD Unidades'!$AZ$3:$AZ$1424,'[1]BD Unidades'!$A$3:$A$1424,$A249),"-")</f>
        <v>0</v>
      </c>
      <c r="AR249" s="25">
        <f>IFERROR(SUMIFS('[1]BD Unidades'!$BA$3:$BA$1424,'[1]BD Unidades'!$A$3:$A$1424,$A249),"-")</f>
        <v>0</v>
      </c>
      <c r="AS249" s="28">
        <f>SUMIFS('[1]BD Unidades'!$BC$3:$BC$1424,'[1]BD Unidades'!$A$3:$A$1424,$A249)</f>
        <v>0</v>
      </c>
      <c r="AT249" s="28">
        <f>SUMIFS('[1]BD Unidades'!$BE$3:$BE$1424,'[1]BD Unidades'!$A$3:$A$1424,$A249)</f>
        <v>0</v>
      </c>
      <c r="AU249" s="29">
        <f t="shared" si="14"/>
        <v>0</v>
      </c>
      <c r="AV249" s="30">
        <f t="shared" si="15"/>
        <v>0</v>
      </c>
      <c r="AW249" s="25">
        <f>IFERROR(SUMIFS('[1]BD Unidades'!$BI$3:$BI$1424,'[1]BD Unidades'!$A$3:$A$1424,$A249),"-")</f>
        <v>0</v>
      </c>
      <c r="AX249" s="25">
        <f>IFERROR(SUMIFS('[1]BD Unidades'!$BJ$3:$BJ$1424,'[1]BD Unidades'!$A$3:$A$1424,$A249),"-")</f>
        <v>0</v>
      </c>
    </row>
    <row r="250" spans="1:50" ht="14.4" x14ac:dyDescent="0.3">
      <c r="A250" s="7">
        <v>2392</v>
      </c>
      <c r="B250" s="7" t="s">
        <v>4705</v>
      </c>
      <c r="D250" s="8" t="s">
        <v>4706</v>
      </c>
      <c r="E250" s="19" t="s">
        <v>4707</v>
      </c>
      <c r="F250" s="19" t="s">
        <v>4707</v>
      </c>
      <c r="G250" s="19" t="s">
        <v>4708</v>
      </c>
      <c r="H250" s="19">
        <v>1</v>
      </c>
      <c r="I250" s="19">
        <v>2024</v>
      </c>
      <c r="J250" s="19" t="s">
        <v>66</v>
      </c>
      <c r="K250" s="19" t="s">
        <v>105</v>
      </c>
      <c r="L250" s="19" t="s">
        <v>157</v>
      </c>
      <c r="M250" s="19" t="s">
        <v>82</v>
      </c>
      <c r="N250" s="19" t="s">
        <v>4091</v>
      </c>
      <c r="O250" s="19" t="s">
        <v>4092</v>
      </c>
      <c r="P250" s="19" t="s">
        <v>51</v>
      </c>
      <c r="Q250" s="9" t="s">
        <v>4709</v>
      </c>
      <c r="R250" s="20">
        <v>3.0821299999999998</v>
      </c>
      <c r="S250" s="20">
        <v>2.66</v>
      </c>
      <c r="T250" s="20">
        <v>3</v>
      </c>
      <c r="U250" s="20" t="s">
        <v>397</v>
      </c>
      <c r="V250" s="21" t="str">
        <f>_xlfn.XLOOKUP(D250,'[1]Gen. Real'!$A:$A,'[1]Gen. Real'!$C:$C,"-",0)</f>
        <v>-</v>
      </c>
      <c r="W250" s="22"/>
      <c r="X250" s="22" t="str">
        <f>_xlfn.XLOOKUP(D250,[1]Vertimiento!$A:$A,[1]Vertimiento!$E:$E,"-",0)</f>
        <v>-</v>
      </c>
      <c r="Y250" s="23" t="str">
        <f t="shared" si="12"/>
        <v>-</v>
      </c>
      <c r="Z250" s="19" t="str">
        <f>_xlfn.XLOOKUP(D250,[1]Cmg!$I$4:$I$85,[1]Cmg!$M$4:$M$85,"----",0,1)</f>
        <v>----</v>
      </c>
      <c r="AA250" s="19" t="str">
        <f>_xlfn.XLOOKUP(D250,[1]Cmg!$A$4:$A$89,[1]Cmg!$B$4:$B$89,"----",0,1)</f>
        <v>----</v>
      </c>
      <c r="AB250" s="19" t="str">
        <f>_xlfn.XLOOKUP(D250,[1]Cmg!$E$4:$E$89,[1]Cmg!$F$4:$F$89,"----",0,1)</f>
        <v>----</v>
      </c>
      <c r="AC250" s="19" t="str">
        <f>_xlfn.XLOOKUP(D250,[1]Cmg!$O$4:$O$89,[1]Cmg!$P$4:$P$89,"----",0,1)</f>
        <v>----</v>
      </c>
      <c r="AD250" s="24" t="str">
        <f>_xlfn.XLOOKUP(D250,[1]Cmg!$S$4:$S$89,[1]Cmg!$U$4:$U$89,"----",0,1)</f>
        <v>----</v>
      </c>
      <c r="AG250" s="25">
        <f>IFERROR(SUMIFS('[1]BD Unidades'!$AH:$AH,'[1]BD Unidades'!$A:$A,'BD Centrales 2023'!$A250),"-")</f>
        <v>0</v>
      </c>
      <c r="AH250" s="25">
        <f>SUMIFS('[1]BD Unidades'!$AJ$3:$AJ$1424,'[1]BD Unidades'!$A$3:$A$1424,$A250)</f>
        <v>0</v>
      </c>
      <c r="AI250" s="25">
        <f>SUMIFS('[1]BD Unidades'!$AL$3:$AL$1424,'[1]BD Unidades'!$A$3:$A$1424,$A250)</f>
        <v>0</v>
      </c>
      <c r="AJ250" s="26" t="str">
        <f t="shared" si="13"/>
        <v>-</v>
      </c>
      <c r="AK250" s="27">
        <f>IFERROR(SUMIFS('[1]BD Unidades'!$AO$3:$AO$1424,'[1]BD Unidades'!$A$3:$A$1424,$A250),"-")</f>
        <v>0</v>
      </c>
      <c r="AL250" s="27">
        <f>IFERROR(SUMIFS('[1]BD Unidades'!$AQ$3:$AQ$1424,'[1]BD Unidades'!$A$3:$A$1424,$A250),"-")</f>
        <v>0</v>
      </c>
      <c r="AM250" s="27">
        <f>IFERROR(SUMIFS('[1]BD Unidades'!$AS$3:$AS$1424,'[1]BD Unidades'!$A$3:$A$1424,$A250),"-")</f>
        <v>0</v>
      </c>
      <c r="AN250" s="27">
        <f>IFERROR(SUMIFS('[1]BD Unidades'!$AU$3:$AU$1424,'[1]BD Unidades'!$A$3:$A$1424,$A250),"-")</f>
        <v>0</v>
      </c>
      <c r="AO250" s="27"/>
      <c r="AP250" s="27"/>
      <c r="AQ250" s="25">
        <f>IFERROR(SUMIFS('[1]BD Unidades'!$AZ$3:$AZ$1424,'[1]BD Unidades'!$A$3:$A$1424,$A250),"-")</f>
        <v>0</v>
      </c>
      <c r="AR250" s="25">
        <f>IFERROR(SUMIFS('[1]BD Unidades'!$BA$3:$BA$1424,'[1]BD Unidades'!$A$3:$A$1424,$A250),"-")</f>
        <v>0</v>
      </c>
      <c r="AS250" s="28">
        <f>SUMIFS('[1]BD Unidades'!$BC$3:$BC$1424,'[1]BD Unidades'!$A$3:$A$1424,$A250)</f>
        <v>0</v>
      </c>
      <c r="AT250" s="28">
        <f>SUMIFS('[1]BD Unidades'!$BE$3:$BE$1424,'[1]BD Unidades'!$A$3:$A$1424,$A250)</f>
        <v>0</v>
      </c>
      <c r="AU250" s="29">
        <f t="shared" si="14"/>
        <v>0</v>
      </c>
      <c r="AV250" s="30">
        <f t="shared" si="15"/>
        <v>2.6600000000000002E-2</v>
      </c>
      <c r="AW250" s="25">
        <f>IFERROR(SUMIFS('[1]BD Unidades'!$BI$3:$BI$1424,'[1]BD Unidades'!$A$3:$A$1424,$A250),"-")</f>
        <v>0</v>
      </c>
      <c r="AX250" s="25">
        <f>IFERROR(SUMIFS('[1]BD Unidades'!$BJ$3:$BJ$1424,'[1]BD Unidades'!$A$3:$A$1424,$A250),"-")</f>
        <v>0</v>
      </c>
    </row>
    <row r="251" spans="1:50" ht="14.4" x14ac:dyDescent="0.3">
      <c r="A251" s="7">
        <v>239</v>
      </c>
      <c r="B251" s="7" t="s">
        <v>544</v>
      </c>
      <c r="D251" s="8" t="s">
        <v>545</v>
      </c>
      <c r="E251" s="19" t="s">
        <v>546</v>
      </c>
      <c r="F251" s="19" t="s">
        <v>546</v>
      </c>
      <c r="G251" s="19" t="s">
        <v>547</v>
      </c>
      <c r="H251" s="19" t="s">
        <v>397</v>
      </c>
      <c r="I251" s="19">
        <v>2024</v>
      </c>
      <c r="J251" s="19" t="s">
        <v>495</v>
      </c>
      <c r="K251" s="19" t="s">
        <v>496</v>
      </c>
      <c r="L251" s="19" t="s">
        <v>157</v>
      </c>
      <c r="M251" s="19" t="s">
        <v>477</v>
      </c>
      <c r="N251" s="19" t="s">
        <v>549</v>
      </c>
      <c r="O251" s="19" t="s">
        <v>550</v>
      </c>
      <c r="P251" s="19" t="s">
        <v>158</v>
      </c>
      <c r="Q251" s="9" t="s">
        <v>551</v>
      </c>
      <c r="R251" s="20">
        <v>1.28</v>
      </c>
      <c r="S251" s="20">
        <v>2.3437999999999999</v>
      </c>
      <c r="T251" s="20">
        <v>1.25</v>
      </c>
      <c r="U251" s="20">
        <v>5.3999999999999999E-2</v>
      </c>
      <c r="V251" s="21">
        <f>_xlfn.XLOOKUP(D251,'[1]Gen. Real'!$A:$A,'[1]Gen. Real'!$C:$C,"-",0)</f>
        <v>1.8489800000000003</v>
      </c>
      <c r="W251" s="22"/>
      <c r="X251" s="22" t="str">
        <f>_xlfn.XLOOKUP(D251,[1]Vertimiento!$A:$A,[1]Vertimiento!$E:$E,"-",0)</f>
        <v>-</v>
      </c>
      <c r="Y251" s="23" t="str">
        <f t="shared" si="12"/>
        <v>-</v>
      </c>
      <c r="Z251" s="19">
        <f>_xlfn.XLOOKUP(D251,[1]Cmg!$I$4:$I$85,[1]Cmg!$M$4:$M$85,"----",0,1)</f>
        <v>14.57775416716251</v>
      </c>
      <c r="AA251" s="19">
        <f>_xlfn.XLOOKUP(D251,[1]Cmg!$A$4:$A$89,[1]Cmg!$B$4:$B$89,"----",0,1)</f>
        <v>63.991330442720276</v>
      </c>
      <c r="AB251" s="19">
        <f>_xlfn.XLOOKUP(D251,[1]Cmg!$E$4:$E$89,[1]Cmg!$F$4:$F$89,"----",0,1)</f>
        <v>18.223901369863018</v>
      </c>
      <c r="AC251" s="19">
        <f>_xlfn.XLOOKUP(D251,[1]Cmg!$O$4:$O$89,[1]Cmg!$P$4:$P$89,"----",0,1)</f>
        <v>96.656781384434893</v>
      </c>
      <c r="AD251" s="24">
        <f>_xlfn.XLOOKUP(D251,[1]Cmg!$S$4:$S$89,[1]Cmg!$U$4:$U$89,"----",0,1)</f>
        <v>0.58922866271109087</v>
      </c>
      <c r="AG251" s="25">
        <f>IFERROR(SUMIFS('[1]BD Unidades'!$AH:$AH,'[1]BD Unidades'!$A:$A,'BD Centrales 2023'!$A251),"-")</f>
        <v>1.28</v>
      </c>
      <c r="AH251" s="25">
        <f>SUMIFS('[1]BD Unidades'!$AJ$3:$AJ$1424,'[1]BD Unidades'!$A$3:$A$1424,$A251)</f>
        <v>8435.4666666666708</v>
      </c>
      <c r="AI251" s="25">
        <f>SUMIFS('[1]BD Unidades'!$AL$3:$AL$1424,'[1]BD Unidades'!$A$3:$A$1424,$A251)</f>
        <v>0.38333333333333303</v>
      </c>
      <c r="AJ251" s="26">
        <f t="shared" si="13"/>
        <v>4.5440985002499194E-5</v>
      </c>
      <c r="AK251" s="27">
        <f>IFERROR(SUMIFS('[1]BD Unidades'!$AO$3:$AO$1424,'[1]BD Unidades'!$A$3:$A$1424,$A251),"-")</f>
        <v>0.17466395260674691</v>
      </c>
      <c r="AL251" s="27">
        <f>IFERROR(SUMIFS('[1]BD Unidades'!$AQ$3:$AQ$1424,'[1]BD Unidades'!$A$3:$A$1424,$A251),"-")</f>
        <v>0.20386735118791302</v>
      </c>
      <c r="AM251" s="27">
        <f>IFERROR(SUMIFS('[1]BD Unidades'!$AS$3:$AS$1424,'[1]BD Unidades'!$A$3:$A$1424,$A251),"-")</f>
        <v>0.19825917781463057</v>
      </c>
      <c r="AN251" s="27">
        <f>IFERROR(SUMIFS('[1]BD Unidades'!$AU$3:$AU$1424,'[1]BD Unidades'!$A$3:$A$1424,$A251),"-")</f>
        <v>0.171405</v>
      </c>
      <c r="AO251" s="27"/>
      <c r="AP251" s="27"/>
      <c r="AQ251" s="25">
        <f>IFERROR(SUMIFS('[1]BD Unidades'!$AZ$3:$AZ$1424,'[1]BD Unidades'!$A$3:$A$1424,$A251),"-")</f>
        <v>0.18411963470214104</v>
      </c>
      <c r="AR251" s="25">
        <f>IFERROR(SUMIFS('[1]BD Unidades'!$BA$3:$BA$1424,'[1]BD Unidades'!$A$3:$A$1424,$A251),"-")</f>
        <v>1.2799418355392</v>
      </c>
      <c r="AS251" s="28">
        <f>SUMIFS('[1]BD Unidades'!$BC$3:$BC$1424,'[1]BD Unidades'!$A$3:$A$1424,$A251)</f>
        <v>1.7213520522573401E-2</v>
      </c>
      <c r="AT251" s="28">
        <f>SUMIFS('[1]BD Unidades'!$BE$3:$BE$1424,'[1]BD Unidades'!$A$3:$A$1424,$A251)</f>
        <v>1</v>
      </c>
      <c r="AU251" s="29">
        <f t="shared" si="14"/>
        <v>0.98278647947742659</v>
      </c>
      <c r="AV251" s="30">
        <f t="shared" si="15"/>
        <v>2.3438000000000001E-2</v>
      </c>
      <c r="AW251" s="25">
        <f>IFERROR(SUMIFS('[1]BD Unidades'!$BI$3:$BI$1424,'[1]BD Unidades'!$A$3:$A$1424,$A251),"-")</f>
        <v>0.17670926522615893</v>
      </c>
      <c r="AX251" s="25">
        <f>IFERROR(SUMIFS('[1]BD Unidades'!$BJ$3:$BJ$1424,'[1]BD Unidades'!$A$3:$A$1424,$A251),"-")</f>
        <v>0.11367310854748787</v>
      </c>
    </row>
    <row r="252" spans="1:50" ht="14.4" x14ac:dyDescent="0.3">
      <c r="A252" s="7">
        <v>247</v>
      </c>
      <c r="B252" s="7" t="s">
        <v>552</v>
      </c>
      <c r="D252" s="8" t="s">
        <v>553</v>
      </c>
      <c r="E252" s="19" t="s">
        <v>554</v>
      </c>
      <c r="F252" s="19" t="s">
        <v>554</v>
      </c>
      <c r="G252" s="19" t="s">
        <v>555</v>
      </c>
      <c r="H252" s="19">
        <v>310308</v>
      </c>
      <c r="I252" s="19">
        <v>2024</v>
      </c>
      <c r="J252" s="19" t="s">
        <v>495</v>
      </c>
      <c r="K252" s="19" t="s">
        <v>496</v>
      </c>
      <c r="L252" s="19" t="s">
        <v>47</v>
      </c>
      <c r="M252" s="19" t="s">
        <v>497</v>
      </c>
      <c r="N252" s="19" t="s">
        <v>557</v>
      </c>
      <c r="O252" s="19" t="s">
        <v>557</v>
      </c>
      <c r="P252" s="19" t="s">
        <v>51</v>
      </c>
      <c r="Q252" s="9" t="s">
        <v>558</v>
      </c>
      <c r="R252" s="20">
        <v>101.02</v>
      </c>
      <c r="S252" s="20">
        <v>0</v>
      </c>
      <c r="T252" s="20">
        <v>101.02</v>
      </c>
      <c r="U252" s="20">
        <v>1.55</v>
      </c>
      <c r="V252" s="21">
        <f>_xlfn.XLOOKUP(D252,'[1]Gen. Real'!$A:$A,'[1]Gen. Real'!$C:$C,"-",0)</f>
        <v>204.49950999999996</v>
      </c>
      <c r="W252" s="22"/>
      <c r="X252" s="22">
        <f>_xlfn.XLOOKUP(D252,[1]Vertimiento!$A:$A,[1]Vertimiento!$E:$E,"-",0)</f>
        <v>45.652923333333334</v>
      </c>
      <c r="Y252" s="23">
        <f t="shared" si="12"/>
        <v>0.18250041674589615</v>
      </c>
      <c r="Z252" s="19">
        <f>_xlfn.XLOOKUP(D252,[1]Cmg!$I$4:$I$85,[1]Cmg!$M$4:$M$85,"----",0,1)</f>
        <v>14.755814424689893</v>
      </c>
      <c r="AA252" s="19">
        <f>_xlfn.XLOOKUP(D252,[1]Cmg!$A$4:$A$89,[1]Cmg!$B$4:$B$89,"----",0,1)</f>
        <v>61.402155408489207</v>
      </c>
      <c r="AB252" s="19">
        <f>_xlfn.XLOOKUP(D252,[1]Cmg!$E$4:$E$89,[1]Cmg!$F$4:$F$89,"----",0,1)</f>
        <v>14.475106849315056</v>
      </c>
      <c r="AC252" s="19">
        <f>_xlfn.XLOOKUP(D252,[1]Cmg!$O$4:$O$89,[1]Cmg!$P$4:$P$89,"----",0,1)</f>
        <v>94.895258114978333</v>
      </c>
      <c r="AD252" s="24">
        <f>_xlfn.XLOOKUP(D252,[1]Cmg!$S$4:$S$89,[1]Cmg!$U$4:$U$89,"----",0,1)</f>
        <v>0.47261524418073941</v>
      </c>
      <c r="AG252" s="25">
        <f>IFERROR(SUMIFS('[1]BD Unidades'!$AH:$AH,'[1]BD Unidades'!$A:$A,'BD Centrales 2023'!$A252),"-")</f>
        <v>101.02</v>
      </c>
      <c r="AH252" s="25">
        <f>SUMIFS('[1]BD Unidades'!$AJ$3:$AJ$1424,'[1]BD Unidades'!$A$3:$A$1424,$A252)</f>
        <v>8732.9333333333307</v>
      </c>
      <c r="AI252" s="25">
        <f>SUMIFS('[1]BD Unidades'!$AL$3:$AL$1424,'[1]BD Unidades'!$A$3:$A$1424,$A252)</f>
        <v>0</v>
      </c>
      <c r="AJ252" s="26">
        <f t="shared" si="13"/>
        <v>0</v>
      </c>
      <c r="AK252" s="27">
        <f>IFERROR(SUMIFS('[1]BD Unidades'!$AO$3:$AO$1424,'[1]BD Unidades'!$A$3:$A$1424,$A252),"-")</f>
        <v>0.30035764051761848</v>
      </c>
      <c r="AL252" s="27">
        <f>IFERROR(SUMIFS('[1]BD Unidades'!$AQ$3:$AQ$1424,'[1]BD Unidades'!$A$3:$A$1424,$A252),"-")</f>
        <v>0.29560675032215583</v>
      </c>
      <c r="AM252" s="27">
        <f>IFERROR(SUMIFS('[1]BD Unidades'!$AS$3:$AS$1424,'[1]BD Unidades'!$A$3:$A$1424,$A252),"-")</f>
        <v>0.28495518772581202</v>
      </c>
      <c r="AN252" s="27">
        <f>IFERROR(SUMIFS('[1]BD Unidades'!$AU$3:$AU$1424,'[1]BD Unidades'!$A$3:$A$1424,$A252),"-")</f>
        <v>0.24318799999999999</v>
      </c>
      <c r="AO252" s="27"/>
      <c r="AP252" s="27"/>
      <c r="AQ252" s="25">
        <f>IFERROR(SUMIFS('[1]BD Unidades'!$AZ$3:$AZ$1424,'[1]BD Unidades'!$A$3:$A$1424,$A252),"-")</f>
        <v>28.786173064061529</v>
      </c>
      <c r="AR252" s="25">
        <f>IFERROR(SUMIFS('[1]BD Unidades'!$BA$3:$BA$1424,'[1]BD Unidades'!$A$3:$A$1424,$A252),"-")</f>
        <v>101.02</v>
      </c>
      <c r="AS252" s="28">
        <f>SUMIFS('[1]BD Unidades'!$BC$3:$BC$1424,'[1]BD Unidades'!$A$3:$A$1424,$A252)</f>
        <v>1.2379941275763198E-3</v>
      </c>
      <c r="AT252" s="28">
        <f>SUMIFS('[1]BD Unidades'!$BE$3:$BE$1424,'[1]BD Unidades'!$A$3:$A$1424,$A252)</f>
        <v>0.99857305936073115</v>
      </c>
      <c r="AU252" s="29">
        <f t="shared" si="14"/>
        <v>0.99733683177728671</v>
      </c>
      <c r="AV252" s="30">
        <f t="shared" si="15"/>
        <v>0</v>
      </c>
      <c r="AW252" s="25">
        <f>IFERROR(SUMIFS('[1]BD Unidades'!$BI$3:$BI$1424,'[1]BD Unidades'!$A$3:$A$1424,$A252),"-")</f>
        <v>28.709510642703819</v>
      </c>
      <c r="AX252" s="25">
        <f>IFERROR(SUMIFS('[1]BD Unidades'!$BJ$3:$BJ$1424,'[1]BD Unidades'!$A$3:$A$1424,$A252),"-")</f>
        <v>18.468184537220417</v>
      </c>
    </row>
    <row r="253" spans="1:50" ht="14.4" x14ac:dyDescent="0.3">
      <c r="A253" s="7">
        <v>248</v>
      </c>
      <c r="B253" s="7" t="s">
        <v>559</v>
      </c>
      <c r="D253" s="8" t="s">
        <v>560</v>
      </c>
      <c r="E253" s="19" t="s">
        <v>444</v>
      </c>
      <c r="F253" s="19" t="s">
        <v>561</v>
      </c>
      <c r="G253" s="19" t="s">
        <v>562</v>
      </c>
      <c r="H253" s="19" t="s">
        <v>397</v>
      </c>
      <c r="I253" s="19">
        <v>2024</v>
      </c>
      <c r="J253" s="19" t="s">
        <v>495</v>
      </c>
      <c r="K253" s="19" t="s">
        <v>496</v>
      </c>
      <c r="L253" s="19" t="s">
        <v>47</v>
      </c>
      <c r="M253" s="19" t="s">
        <v>497</v>
      </c>
      <c r="N253" s="19" t="s">
        <v>557</v>
      </c>
      <c r="O253" s="19" t="s">
        <v>557</v>
      </c>
      <c r="P253" s="19" t="s">
        <v>51</v>
      </c>
      <c r="Q253" s="9" t="s">
        <v>558</v>
      </c>
      <c r="R253" s="20">
        <v>50.6</v>
      </c>
      <c r="S253" s="20">
        <v>0</v>
      </c>
      <c r="T253" s="20">
        <v>50.6</v>
      </c>
      <c r="U253" s="20">
        <v>1.2</v>
      </c>
      <c r="V253" s="21">
        <f>_xlfn.XLOOKUP(D253,'[1]Gen. Real'!$A:$A,'[1]Gen. Real'!$C:$C,"-",0)</f>
        <v>72.349500000000006</v>
      </c>
      <c r="W253" s="22"/>
      <c r="X253" s="22">
        <f>_xlfn.XLOOKUP(D253,[1]Vertimiento!$A:$A,[1]Vertimiento!$E:$E,"-",0)</f>
        <v>6.8379096666666674</v>
      </c>
      <c r="Y253" s="23">
        <f t="shared" si="12"/>
        <v>8.6350970380901768E-2</v>
      </c>
      <c r="Z253" s="19">
        <f>_xlfn.XLOOKUP(D253,[1]Cmg!$I$4:$I$85,[1]Cmg!$M$4:$M$85,"----",0,1)</f>
        <v>31.862990521012378</v>
      </c>
      <c r="AA253" s="19">
        <f>_xlfn.XLOOKUP(D253,[1]Cmg!$A$4:$A$89,[1]Cmg!$B$4:$B$89,"----",0,1)</f>
        <v>65.03887608397963</v>
      </c>
      <c r="AB253" s="19">
        <f>_xlfn.XLOOKUP(D253,[1]Cmg!$E$4:$E$89,[1]Cmg!$F$4:$F$89,"----",0,1)</f>
        <v>31.275421917808217</v>
      </c>
      <c r="AC253" s="19">
        <f>_xlfn.XLOOKUP(D253,[1]Cmg!$O$4:$O$89,[1]Cmg!$P$4:$P$89,"----",0,1)</f>
        <v>89.136765741102892</v>
      </c>
      <c r="AD253" s="24">
        <f>_xlfn.XLOOKUP(D253,[1]Cmg!$S$4:$S$89,[1]Cmg!$U$4:$U$89,"----",0,1)</f>
        <v>0.48242811501597443</v>
      </c>
      <c r="AG253" s="25">
        <f>IFERROR(SUMIFS('[1]BD Unidades'!$AH:$AH,'[1]BD Unidades'!$A:$A,'BD Centrales 2023'!$A253),"-")</f>
        <v>50.6</v>
      </c>
      <c r="AH253" s="25">
        <f>SUMIFS('[1]BD Unidades'!$AJ$3:$AJ$1424,'[1]BD Unidades'!$A$3:$A$1424,$A253)</f>
        <v>7713.0833333333303</v>
      </c>
      <c r="AI253" s="25">
        <f>SUMIFS('[1]BD Unidades'!$AL$3:$AL$1424,'[1]BD Unidades'!$A$3:$A$1424,$A253)</f>
        <v>1046.9166666666699</v>
      </c>
      <c r="AJ253" s="26">
        <f t="shared" si="13"/>
        <v>0.11951103500761072</v>
      </c>
      <c r="AK253" s="27">
        <f>IFERROR(SUMIFS('[1]BD Unidades'!$AO$3:$AO$1424,'[1]BD Unidades'!$A$3:$A$1424,$A253),"-")</f>
        <v>0.27218767059834159</v>
      </c>
      <c r="AL253" s="27">
        <f>IFERROR(SUMIFS('[1]BD Unidades'!$AQ$3:$AQ$1424,'[1]BD Unidades'!$A$3:$A$1424,$A253),"-")</f>
        <v>0.26524518929539803</v>
      </c>
      <c r="AM253" s="27">
        <f>IFERROR(SUMIFS('[1]BD Unidades'!$AS$3:$AS$1424,'[1]BD Unidades'!$A$3:$A$1424,$A253),"-")</f>
        <v>0.26279935850795449</v>
      </c>
      <c r="AN253" s="27">
        <f>IFERROR(SUMIFS('[1]BD Unidades'!$AU$3:$AU$1424,'[1]BD Unidades'!$A$3:$A$1424,$A253),"-")</f>
        <v>0.26678600000000002</v>
      </c>
      <c r="AO253" s="27"/>
      <c r="AP253" s="27"/>
      <c r="AQ253" s="25">
        <f>IFERROR(SUMIFS('[1]BD Unidades'!$AZ$3:$AZ$1424,'[1]BD Unidades'!$A$3:$A$1424,$A253),"-")</f>
        <v>13.297647540502497</v>
      </c>
      <c r="AR253" s="25">
        <f>IFERROR(SUMIFS('[1]BD Unidades'!$BA$3:$BA$1424,'[1]BD Unidades'!$A$3:$A$1424,$A253),"-")</f>
        <v>49.441591514459702</v>
      </c>
      <c r="AS253" s="28">
        <f>SUMIFS('[1]BD Unidades'!$BC$3:$BC$1424,'[1]BD Unidades'!$A$3:$A$1424,$A253)</f>
        <v>1.83914413528953E-4</v>
      </c>
      <c r="AT253" s="28">
        <f>SUMIFS('[1]BD Unidades'!$BE$3:$BE$1424,'[1]BD Unidades'!$A$3:$A$1424,$A253)</f>
        <v>1</v>
      </c>
      <c r="AU253" s="29">
        <f t="shared" si="14"/>
        <v>0.99981608558647106</v>
      </c>
      <c r="AV253" s="30">
        <f t="shared" si="15"/>
        <v>0</v>
      </c>
      <c r="AW253" s="25">
        <f>IFERROR(SUMIFS('[1]BD Unidades'!$BI$3:$BI$1424,'[1]BD Unidades'!$A$3:$A$1424,$A253),"-")</f>
        <v>13.29520191145375</v>
      </c>
      <c r="AX253" s="25">
        <f>IFERROR(SUMIFS('[1]BD Unidades'!$BJ$3:$BJ$1424,'[1]BD Unidades'!$A$3:$A$1424,$A253),"-")</f>
        <v>8.5525053149150096</v>
      </c>
    </row>
    <row r="254" spans="1:50" ht="14.4" x14ac:dyDescent="0.3">
      <c r="A254" s="7">
        <v>269</v>
      </c>
      <c r="B254" s="7" t="s">
        <v>568</v>
      </c>
      <c r="D254" s="8" t="s">
        <v>569</v>
      </c>
      <c r="E254" s="19" t="s">
        <v>570</v>
      </c>
      <c r="F254" s="19" t="s">
        <v>570</v>
      </c>
      <c r="G254" s="19" t="s">
        <v>571</v>
      </c>
      <c r="H254" s="19">
        <v>1</v>
      </c>
      <c r="I254" s="19">
        <v>2024</v>
      </c>
      <c r="J254" s="19" t="s">
        <v>495</v>
      </c>
      <c r="K254" s="19" t="s">
        <v>496</v>
      </c>
      <c r="L254" s="19" t="s">
        <v>47</v>
      </c>
      <c r="M254" s="19" t="s">
        <v>497</v>
      </c>
      <c r="N254" s="19" t="s">
        <v>498</v>
      </c>
      <c r="O254" s="19" t="s">
        <v>499</v>
      </c>
      <c r="P254" s="19" t="s">
        <v>51</v>
      </c>
      <c r="Q254" s="9" t="s">
        <v>573</v>
      </c>
      <c r="R254" s="20">
        <v>32.01</v>
      </c>
      <c r="S254" s="20">
        <v>0.3</v>
      </c>
      <c r="T254" s="20">
        <v>31.914000000000001</v>
      </c>
      <c r="U254" s="20">
        <v>0.4</v>
      </c>
      <c r="V254" s="21">
        <f>_xlfn.XLOOKUP(D254,'[1]Gen. Real'!$A:$A,'[1]Gen. Real'!$C:$C,"-",0)</f>
        <v>47.956540000000004</v>
      </c>
      <c r="W254" s="22"/>
      <c r="X254" s="22">
        <f>_xlfn.XLOOKUP(D254,[1]Vertimiento!$A:$A,[1]Vertimiento!$E:$E,"-",0)</f>
        <v>14.931967993033334</v>
      </c>
      <c r="Y254" s="23">
        <f t="shared" si="12"/>
        <v>0.23743555809413491</v>
      </c>
      <c r="Z254" s="19">
        <f>_xlfn.XLOOKUP(D254,[1]Cmg!$I$4:$I$85,[1]Cmg!$M$4:$M$85,"----",0,1)</f>
        <v>7.6116881785049477</v>
      </c>
      <c r="AA254" s="19">
        <f>_xlfn.XLOOKUP(D254,[1]Cmg!$A$4:$A$89,[1]Cmg!$B$4:$B$89,"----",0,1)</f>
        <v>59.013178913737882</v>
      </c>
      <c r="AB254" s="19">
        <f>_xlfn.XLOOKUP(D254,[1]Cmg!$E$4:$E$89,[1]Cmg!$F$4:$F$89,"----",0,1)</f>
        <v>8.7662191780821939</v>
      </c>
      <c r="AC254" s="19">
        <f>_xlfn.XLOOKUP(D254,[1]Cmg!$O$4:$O$89,[1]Cmg!$P$4:$P$89,"----",0,1)</f>
        <v>94.875791943683765</v>
      </c>
      <c r="AD254" s="24">
        <f>_xlfn.XLOOKUP(D254,[1]Cmg!$S$4:$S$89,[1]Cmg!$U$4:$U$89,"----",0,1)</f>
        <v>0.5004564125969877</v>
      </c>
      <c r="AG254" s="25">
        <f>IFERROR(SUMIFS('[1]BD Unidades'!$AH:$AH,'[1]BD Unidades'!$A:$A,'BD Centrales 2023'!$A254),"-")</f>
        <v>32.01</v>
      </c>
      <c r="AH254" s="25">
        <f>SUMIFS('[1]BD Unidades'!$AJ$3:$AJ$1424,'[1]BD Unidades'!$A$3:$A$1424,$A254)</f>
        <v>8718.82536707279</v>
      </c>
      <c r="AI254" s="25">
        <f>SUMIFS('[1]BD Unidades'!$AL$3:$AL$1424,'[1]BD Unidades'!$A$3:$A$1424,$A254)</f>
        <v>15.261897323753027</v>
      </c>
      <c r="AJ254" s="26">
        <f t="shared" si="13"/>
        <v>1.7473946460285915E-3</v>
      </c>
      <c r="AK254" s="27">
        <f>IFERROR(SUMIFS('[1]BD Unidades'!$AO$3:$AO$1424,'[1]BD Unidades'!$A$3:$A$1424,$A254),"-")</f>
        <v>0.27265117324822796</v>
      </c>
      <c r="AL254" s="27">
        <f>IFERROR(SUMIFS('[1]BD Unidades'!$AQ$3:$AQ$1424,'[1]BD Unidades'!$A$3:$A$1424,$A254),"-")</f>
        <v>0.27256958984169805</v>
      </c>
      <c r="AM254" s="27">
        <f>IFERROR(SUMIFS('[1]BD Unidades'!$AS$3:$AS$1424,'[1]BD Unidades'!$A$3:$A$1424,$A254),"-")</f>
        <v>0.24451880523341754</v>
      </c>
      <c r="AN254" s="27">
        <f>IFERROR(SUMIFS('[1]BD Unidades'!$AU$3:$AU$1424,'[1]BD Unidades'!$A$3:$A$1424,$A254),"-")</f>
        <v>0.21113801936894722</v>
      </c>
      <c r="AO254" s="27"/>
      <c r="AP254" s="27"/>
      <c r="AQ254" s="25">
        <f>IFERROR(SUMIFS('[1]BD Unidades'!$AZ$3:$AZ$1424,'[1]BD Unidades'!$A$3:$A$1424,$A254),"-")</f>
        <v>7.829492907695295</v>
      </c>
      <c r="AR254" s="25">
        <f>IFERROR(SUMIFS('[1]BD Unidades'!$BA$3:$BA$1424,'[1]BD Unidades'!$A$3:$A$1424,$A254),"-")</f>
        <v>32</v>
      </c>
      <c r="AS254" s="28">
        <f>SUMIFS('[1]BD Unidades'!$BC$3:$BC$1424,'[1]BD Unidades'!$A$3:$A$1424,$A254)</f>
        <v>2.1665429706039363E-4</v>
      </c>
      <c r="AT254" s="28">
        <f>SUMIFS('[1]BD Unidades'!$BE$3:$BE$1424,'[1]BD Unidades'!$A$3:$A$1424,$A254)</f>
        <v>0.99860916751186457</v>
      </c>
      <c r="AU254" s="29">
        <f t="shared" si="14"/>
        <v>0.99839281454463924</v>
      </c>
      <c r="AV254" s="30">
        <f t="shared" si="15"/>
        <v>3.0000000000000001E-3</v>
      </c>
      <c r="AW254" s="25">
        <f>IFERROR(SUMIFS('[1]BD Unidades'!$BI$3:$BI$1424,'[1]BD Unidades'!$A$3:$A$1424,$A254),"-")</f>
        <v>7.7958936601120365</v>
      </c>
      <c r="AX254" s="25">
        <f>IFERROR(SUMIFS('[1]BD Unidades'!$BJ$3:$BJ$1424,'[1]BD Unidades'!$A$3:$A$1424,$A254),"-")</f>
        <v>5.0149236097859289</v>
      </c>
    </row>
    <row r="255" spans="1:50" ht="14.4" x14ac:dyDescent="0.3">
      <c r="A255" s="7">
        <v>278</v>
      </c>
      <c r="B255" s="7" t="s">
        <v>574</v>
      </c>
      <c r="D255" s="8" t="s">
        <v>575</v>
      </c>
      <c r="E255" s="19" t="s">
        <v>576</v>
      </c>
      <c r="F255" s="19" t="s">
        <v>576</v>
      </c>
      <c r="G255" s="19" t="s">
        <v>577</v>
      </c>
      <c r="H255" s="19" t="s">
        <v>397</v>
      </c>
      <c r="I255" s="19">
        <v>2024</v>
      </c>
      <c r="J255" s="19" t="s">
        <v>495</v>
      </c>
      <c r="K255" s="19" t="s">
        <v>496</v>
      </c>
      <c r="L255" s="19" t="s">
        <v>213</v>
      </c>
      <c r="M255" s="19" t="s">
        <v>497</v>
      </c>
      <c r="N255" s="19" t="s">
        <v>579</v>
      </c>
      <c r="O255" s="19" t="s">
        <v>580</v>
      </c>
      <c r="P255" s="19" t="s">
        <v>51</v>
      </c>
      <c r="Q255" s="9" t="s">
        <v>581</v>
      </c>
      <c r="R255" s="20">
        <v>2.96</v>
      </c>
      <c r="S255" s="20">
        <v>0.5</v>
      </c>
      <c r="T255" s="20">
        <v>2.9451999999999998</v>
      </c>
      <c r="U255" s="20" t="s">
        <v>397</v>
      </c>
      <c r="V255" s="21">
        <f>_xlfn.XLOOKUP(D255,'[1]Gen. Real'!$A:$A,'[1]Gen. Real'!$C:$C,"-",0)</f>
        <v>4.65564</v>
      </c>
      <c r="W255" s="22"/>
      <c r="X255" s="22" t="str">
        <f>_xlfn.XLOOKUP(D255,[1]Vertimiento!$A:$A,[1]Vertimiento!$E:$E,"-",0)</f>
        <v>-</v>
      </c>
      <c r="Y255" s="23" t="str">
        <f t="shared" si="12"/>
        <v>-</v>
      </c>
      <c r="Z255" s="19" t="str">
        <f>_xlfn.XLOOKUP(D255,[1]Cmg!$I$4:$I$85,[1]Cmg!$M$4:$M$85,"----",0,1)</f>
        <v>----</v>
      </c>
      <c r="AA255" s="19" t="str">
        <f>_xlfn.XLOOKUP(D255,[1]Cmg!$A$4:$A$89,[1]Cmg!$B$4:$B$89,"----",0,1)</f>
        <v>----</v>
      </c>
      <c r="AB255" s="19" t="str">
        <f>_xlfn.XLOOKUP(D255,[1]Cmg!$E$4:$E$89,[1]Cmg!$F$4:$F$89,"----",0,1)</f>
        <v>----</v>
      </c>
      <c r="AC255" s="19" t="str">
        <f>_xlfn.XLOOKUP(D255,[1]Cmg!$O$4:$O$89,[1]Cmg!$P$4:$P$89,"----",0,1)</f>
        <v>----</v>
      </c>
      <c r="AD255" s="24" t="str">
        <f>_xlfn.XLOOKUP(D255,[1]Cmg!$S$4:$S$89,[1]Cmg!$U$4:$U$89,"----",0,1)</f>
        <v>----</v>
      </c>
      <c r="AG255" s="25">
        <f>IFERROR(SUMIFS('[1]BD Unidades'!$AH:$AH,'[1]BD Unidades'!$A:$A,'BD Centrales 2023'!$A255),"-")</f>
        <v>2.96</v>
      </c>
      <c r="AH255" s="25">
        <f>SUMIFS('[1]BD Unidades'!$AJ$3:$AJ$1424,'[1]BD Unidades'!$A$3:$A$1424,$A255)</f>
        <v>8760</v>
      </c>
      <c r="AI255" s="25">
        <f>SUMIFS('[1]BD Unidades'!$AL$3:$AL$1424,'[1]BD Unidades'!$A$3:$A$1424,$A255)</f>
        <v>0</v>
      </c>
      <c r="AJ255" s="26">
        <f t="shared" si="13"/>
        <v>0</v>
      </c>
      <c r="AK255" s="27">
        <f>IFERROR(SUMIFS('[1]BD Unidades'!$AO$3:$AO$1424,'[1]BD Unidades'!$A$3:$A$1424,$A255),"-")</f>
        <v>0.21532994147311643</v>
      </c>
      <c r="AL255" s="27">
        <f>IFERROR(SUMIFS('[1]BD Unidades'!$AQ$3:$AQ$1424,'[1]BD Unidades'!$A$3:$A$1424,$A255),"-")</f>
        <v>0.18592102168950214</v>
      </c>
      <c r="AM255" s="27">
        <f>IFERROR(SUMIFS('[1]BD Unidades'!$AS$3:$AS$1424,'[1]BD Unidades'!$A$3:$A$1424,$A255),"-")</f>
        <v>0.18316949563433238</v>
      </c>
      <c r="AN255" s="27">
        <f>IFERROR(SUMIFS('[1]BD Unidades'!$AU$3:$AU$1424,'[1]BD Unidades'!$A$3:$A$1424,$A255),"-")</f>
        <v>0.17949800000000002</v>
      </c>
      <c r="AO255" s="27"/>
      <c r="AP255" s="27"/>
      <c r="AQ255" s="25">
        <f>IFERROR(SUMIFS('[1]BD Unidades'!$AZ$3:$AZ$1424,'[1]BD Unidades'!$A$3:$A$1424,$A255),"-")</f>
        <v>0.54218170707762381</v>
      </c>
      <c r="AR255" s="25">
        <f>IFERROR(SUMIFS('[1]BD Unidades'!$BA$3:$BA$1424,'[1]BD Unidades'!$A$3:$A$1424,$A255),"-")</f>
        <v>2.96</v>
      </c>
      <c r="AS255" s="28">
        <f>SUMIFS('[1]BD Unidades'!$BC$3:$BC$1424,'[1]BD Unidades'!$A$3:$A$1424,$A255)</f>
        <v>9.9999999999999991E-5</v>
      </c>
      <c r="AT255" s="28">
        <f>SUMIFS('[1]BD Unidades'!$BE$3:$BE$1424,'[1]BD Unidades'!$A$3:$A$1424,$A255)</f>
        <v>1</v>
      </c>
      <c r="AU255" s="29">
        <f t="shared" si="14"/>
        <v>0.99990000000000001</v>
      </c>
      <c r="AV255" s="30">
        <f t="shared" si="15"/>
        <v>5.0000000000000001E-3</v>
      </c>
      <c r="AW255" s="25">
        <f>IFERROR(SUMIFS('[1]BD Unidades'!$BI$3:$BI$1424,'[1]BD Unidades'!$A$3:$A$1424,$A255),"-")</f>
        <v>0.53941685146238094</v>
      </c>
      <c r="AX255" s="25">
        <f>IFERROR(SUMIFS('[1]BD Unidades'!$BJ$3:$BJ$1424,'[1]BD Unidades'!$A$3:$A$1424,$A255),"-")</f>
        <v>0.34699476697020615</v>
      </c>
    </row>
    <row r="256" spans="1:50" ht="14.4" x14ac:dyDescent="0.3">
      <c r="A256" s="7">
        <v>284</v>
      </c>
      <c r="B256" s="7" t="s">
        <v>582</v>
      </c>
      <c r="D256" s="8" t="s">
        <v>583</v>
      </c>
      <c r="E256" s="19" t="s">
        <v>584</v>
      </c>
      <c r="F256" s="19" t="s">
        <v>584</v>
      </c>
      <c r="G256" s="19" t="s">
        <v>585</v>
      </c>
      <c r="H256" s="19" t="s">
        <v>397</v>
      </c>
      <c r="I256" s="19">
        <v>2024</v>
      </c>
      <c r="J256" s="19" t="s">
        <v>495</v>
      </c>
      <c r="K256" s="19" t="s">
        <v>496</v>
      </c>
      <c r="L256" s="19" t="s">
        <v>47</v>
      </c>
      <c r="M256" s="19" t="s">
        <v>48</v>
      </c>
      <c r="N256" s="19" t="s">
        <v>48</v>
      </c>
      <c r="O256" s="19" t="s">
        <v>587</v>
      </c>
      <c r="P256" s="19" t="s">
        <v>51</v>
      </c>
      <c r="Q256" s="9" t="s">
        <v>588</v>
      </c>
      <c r="R256" s="20">
        <v>55</v>
      </c>
      <c r="S256" s="20">
        <v>0.3</v>
      </c>
      <c r="T256" s="20">
        <v>54.835000000000001</v>
      </c>
      <c r="U256" s="20">
        <v>2.5</v>
      </c>
      <c r="V256" s="21">
        <f>_xlfn.XLOOKUP(D256,'[1]Gen. Real'!$A:$A,'[1]Gen. Real'!$C:$C,"-",0)</f>
        <v>120.49364999999997</v>
      </c>
      <c r="W256" s="22"/>
      <c r="X256" s="22">
        <f>_xlfn.XLOOKUP(D256,[1]Vertimiento!$A:$A,[1]Vertimiento!$E:$E,"-",0)</f>
        <v>33.950760951666666</v>
      </c>
      <c r="Y256" s="23">
        <f t="shared" si="12"/>
        <v>0.21982511858128392</v>
      </c>
      <c r="Z256" s="19">
        <f>_xlfn.XLOOKUP(D256,[1]Cmg!$I$4:$I$85,[1]Cmg!$M$4:$M$85,"----",0,1)</f>
        <v>0.17892396819251474</v>
      </c>
      <c r="AA256" s="19">
        <f>_xlfn.XLOOKUP(D256,[1]Cmg!$A$4:$A$89,[1]Cmg!$B$4:$B$89,"----",0,1)</f>
        <v>3.3563509812870822</v>
      </c>
      <c r="AB256" s="19">
        <f>_xlfn.XLOOKUP(D256,[1]Cmg!$E$4:$E$89,[1]Cmg!$F$4:$F$89,"----",0,1)</f>
        <v>2.1863013698630137E-2</v>
      </c>
      <c r="AC256" s="19">
        <f>_xlfn.XLOOKUP(D256,[1]Cmg!$O$4:$O$89,[1]Cmg!$P$4:$P$89,"----",0,1)</f>
        <v>5.7362651544779011</v>
      </c>
      <c r="AD256" s="24">
        <f>_xlfn.XLOOKUP(D256,[1]Cmg!$S$4:$S$89,[1]Cmg!$U$4:$U$89,"----",0,1)</f>
        <v>0.47740757644910997</v>
      </c>
      <c r="AG256" s="25">
        <f>IFERROR(SUMIFS('[1]BD Unidades'!$AH:$AH,'[1]BD Unidades'!$A:$A,'BD Centrales 2023'!$A256),"-")</f>
        <v>55</v>
      </c>
      <c r="AH256" s="25">
        <f>SUMIFS('[1]BD Unidades'!$AJ$3:$AJ$1424,'[1]BD Unidades'!$A$3:$A$1424,$A256)</f>
        <v>4721.8666666666704</v>
      </c>
      <c r="AI256" s="25">
        <f>SUMIFS('[1]BD Unidades'!$AL$3:$AL$1424,'[1]BD Unidades'!$A$3:$A$1424,$A256)</f>
        <v>3857.2</v>
      </c>
      <c r="AJ256" s="26">
        <f t="shared" si="13"/>
        <v>0.44960601774862829</v>
      </c>
      <c r="AK256" s="27">
        <f>IFERROR(SUMIFS('[1]BD Unidades'!$AO$3:$AO$1424,'[1]BD Unidades'!$A$3:$A$1424,$A256),"-")</f>
        <v>0.35807384404057258</v>
      </c>
      <c r="AL256" s="27">
        <f>IFERROR(SUMIFS('[1]BD Unidades'!$AQ$3:$AQ$1424,'[1]BD Unidades'!$A$3:$A$1424,$A256),"-")</f>
        <v>0.37446970084095421</v>
      </c>
      <c r="AM256" s="27">
        <f>IFERROR(SUMIFS('[1]BD Unidades'!$AS$3:$AS$1424,'[1]BD Unidades'!$A$3:$A$1424,$A256),"-")</f>
        <v>0.34014026032100442</v>
      </c>
      <c r="AN256" s="27">
        <f>IFERROR(SUMIFS('[1]BD Unidades'!$AU$3:$AU$1424,'[1]BD Unidades'!$A$3:$A$1424,$A256),"-")</f>
        <v>0.31347199999999997</v>
      </c>
      <c r="AO256" s="27"/>
      <c r="AP256" s="27"/>
      <c r="AQ256" s="25">
        <f>IFERROR(SUMIFS('[1]BD Unidades'!$AZ$3:$AZ$1424,'[1]BD Unidades'!$A$3:$A$1424,$A256),"-")</f>
        <v>18.149981113800663</v>
      </c>
      <c r="AR256" s="25">
        <f>IFERROR(SUMIFS('[1]BD Unidades'!$BA$3:$BA$1424,'[1]BD Unidades'!$A$3:$A$1424,$A256),"-")</f>
        <v>54.939241642447499</v>
      </c>
      <c r="AS256" s="28">
        <f>SUMIFS('[1]BD Unidades'!$BC$3:$BC$1424,'[1]BD Unidades'!$A$3:$A$1424,$A256)</f>
        <v>1.7134890023975801E-3</v>
      </c>
      <c r="AT256" s="28">
        <f>SUMIFS('[1]BD Unidades'!$BE$3:$BE$1424,'[1]BD Unidades'!$A$3:$A$1424,$A256)</f>
        <v>0.99828767123287698</v>
      </c>
      <c r="AU256" s="29">
        <f t="shared" si="14"/>
        <v>0.99657711628699042</v>
      </c>
      <c r="AV256" s="30">
        <f t="shared" si="15"/>
        <v>3.0000000000000001E-3</v>
      </c>
      <c r="AW256" s="25">
        <f>IFERROR(SUMIFS('[1]BD Unidades'!$BI$3:$BI$1424,'[1]BD Unidades'!$A$3:$A$1424,$A256),"-")</f>
        <v>18.033592271537636</v>
      </c>
      <c r="AX256" s="25">
        <f>IFERROR(SUMIFS('[1]BD Unidades'!$BJ$3:$BJ$1424,'[1]BD Unidades'!$A$3:$A$1424,$A256),"-")</f>
        <v>11.60060560016508</v>
      </c>
    </row>
    <row r="257" spans="1:50" ht="14.4" x14ac:dyDescent="0.3">
      <c r="A257" s="7">
        <v>285</v>
      </c>
      <c r="B257" s="7" t="s">
        <v>589</v>
      </c>
      <c r="D257" s="8" t="s">
        <v>590</v>
      </c>
      <c r="E257" s="19" t="s">
        <v>584</v>
      </c>
      <c r="F257" s="19" t="s">
        <v>584</v>
      </c>
      <c r="G257" s="19" t="s">
        <v>591</v>
      </c>
      <c r="H257" s="19">
        <v>1</v>
      </c>
      <c r="I257" s="19">
        <v>2024</v>
      </c>
      <c r="J257" s="19" t="s">
        <v>495</v>
      </c>
      <c r="K257" s="19" t="s">
        <v>496</v>
      </c>
      <c r="L257" s="19" t="s">
        <v>47</v>
      </c>
      <c r="M257" s="19" t="s">
        <v>497</v>
      </c>
      <c r="N257" s="19" t="s">
        <v>498</v>
      </c>
      <c r="O257" s="19" t="s">
        <v>499</v>
      </c>
      <c r="P257" s="19" t="s">
        <v>51</v>
      </c>
      <c r="Q257" s="9" t="s">
        <v>437</v>
      </c>
      <c r="R257" s="20">
        <v>36</v>
      </c>
      <c r="S257" s="20">
        <v>0.3</v>
      </c>
      <c r="T257" s="20">
        <v>35.892000000000003</v>
      </c>
      <c r="U257" s="20">
        <v>1.4</v>
      </c>
      <c r="V257" s="21">
        <f>_xlfn.XLOOKUP(D257,'[1]Gen. Real'!$A:$A,'[1]Gen. Real'!$C:$C,"-",0)</f>
        <v>66.664059999999978</v>
      </c>
      <c r="W257" s="22"/>
      <c r="X257" s="22">
        <f>_xlfn.XLOOKUP(D257,[1]Vertimiento!$A:$A,[1]Vertimiento!$E:$E,"-",0)</f>
        <v>37.456206033333331</v>
      </c>
      <c r="Y257" s="23">
        <f t="shared" si="12"/>
        <v>0.35973982261380327</v>
      </c>
      <c r="Z257" s="19">
        <f>_xlfn.XLOOKUP(D257,[1]Cmg!$I$4:$I$85,[1]Cmg!$M$4:$M$85,"----",0,1)</f>
        <v>3.4853899282462</v>
      </c>
      <c r="AA257" s="19">
        <f>_xlfn.XLOOKUP(D257,[1]Cmg!$A$4:$A$89,[1]Cmg!$B$4:$B$89,"----",0,1)</f>
        <v>26.018900045641193</v>
      </c>
      <c r="AB257" s="19">
        <f>_xlfn.XLOOKUP(D257,[1]Cmg!$E$4:$E$89,[1]Cmg!$F$4:$F$89,"----",0,1)</f>
        <v>4.2183369863013711</v>
      </c>
      <c r="AC257" s="19">
        <f>_xlfn.XLOOKUP(D257,[1]Cmg!$O$4:$O$89,[1]Cmg!$P$4:$P$89,"----",0,1)</f>
        <v>41.578551036370655</v>
      </c>
      <c r="AD257" s="24">
        <f>_xlfn.XLOOKUP(D257,[1]Cmg!$S$4:$S$89,[1]Cmg!$U$4:$U$89,"----",0,1)</f>
        <v>0.47581013235965314</v>
      </c>
      <c r="AG257" s="25">
        <f>IFERROR(SUMIFS('[1]BD Unidades'!$AH:$AH,'[1]BD Unidades'!$A:$A,'BD Centrales 2023'!$A257),"-")</f>
        <v>36</v>
      </c>
      <c r="AH257" s="25">
        <f>SUMIFS('[1]BD Unidades'!$AJ$3:$AJ$1424,'[1]BD Unidades'!$A$3:$A$1424,$A257)</f>
        <v>8728.0166666666701</v>
      </c>
      <c r="AI257" s="25">
        <f>SUMIFS('[1]BD Unidades'!$AL$3:$AL$1424,'[1]BD Unidades'!$A$3:$A$1424,$A257)</f>
        <v>31.399999999999995</v>
      </c>
      <c r="AJ257" s="26">
        <f t="shared" si="13"/>
        <v>3.5847135939417562E-3</v>
      </c>
      <c r="AK257" s="27">
        <f>IFERROR(SUMIFS('[1]BD Unidades'!$AO$3:$AO$1424,'[1]BD Unidades'!$A$3:$A$1424,$A257),"-")</f>
        <v>0.30343607039806725</v>
      </c>
      <c r="AL257" s="27">
        <f>IFERROR(SUMIFS('[1]BD Unidades'!$AQ$3:$AQ$1424,'[1]BD Unidades'!$A$3:$A$1424,$A257),"-")</f>
        <v>0.31901144316332947</v>
      </c>
      <c r="AM257" s="27">
        <f>IFERROR(SUMIFS('[1]BD Unidades'!$AS$3:$AS$1424,'[1]BD Unidades'!$A$3:$A$1424,$A257),"-")</f>
        <v>0.2787413086012957</v>
      </c>
      <c r="AN257" s="27">
        <f>IFERROR(SUMIFS('[1]BD Unidades'!$AU$3:$AU$1424,'[1]BD Unidades'!$A$3:$A$1424,$A257),"-")</f>
        <v>0.24393899999999999</v>
      </c>
      <c r="AO257" s="27"/>
      <c r="AP257" s="27"/>
      <c r="AQ257" s="25">
        <f>IFERROR(SUMIFS('[1]BD Unidades'!$AZ$3:$AZ$1424,'[1]BD Unidades'!$A$3:$A$1424,$A257),"-")</f>
        <v>10.034687109646645</v>
      </c>
      <c r="AR257" s="25">
        <f>IFERROR(SUMIFS('[1]BD Unidades'!$BA$3:$BA$1424,'[1]BD Unidades'!$A$3:$A$1424,$A257),"-")</f>
        <v>36</v>
      </c>
      <c r="AS257" s="28">
        <f>SUMIFS('[1]BD Unidades'!$BC$3:$BC$1424,'[1]BD Unidades'!$A$3:$A$1424,$A257)</f>
        <v>3.9206772694137901E-4</v>
      </c>
      <c r="AT257" s="28">
        <f>SUMIFS('[1]BD Unidades'!$BE$3:$BE$1424,'[1]BD Unidades'!$A$3:$A$1424,$A257)</f>
        <v>1</v>
      </c>
      <c r="AU257" s="29">
        <f t="shared" si="14"/>
        <v>0.99960793227305866</v>
      </c>
      <c r="AV257" s="30">
        <f t="shared" si="15"/>
        <v>3.0000000000000001E-3</v>
      </c>
      <c r="AW257" s="25">
        <f>IFERROR(SUMIFS('[1]BD Unidades'!$BI$3:$BI$1424,'[1]BD Unidades'!$A$3:$A$1424,$A257),"-")</f>
        <v>10.000660574182955</v>
      </c>
      <c r="AX257" s="25">
        <f>IFERROR(SUMIFS('[1]BD Unidades'!$BJ$3:$BJ$1424,'[1]BD Unidades'!$A$3:$A$1424,$A257),"-")</f>
        <v>6.4332007353477225</v>
      </c>
    </row>
    <row r="258" spans="1:50" ht="14.4" x14ac:dyDescent="0.3">
      <c r="A258" s="7">
        <v>288</v>
      </c>
      <c r="B258" s="7" t="s">
        <v>593</v>
      </c>
      <c r="D258" s="8" t="s">
        <v>594</v>
      </c>
      <c r="E258" s="19" t="s">
        <v>444</v>
      </c>
      <c r="F258" s="19" t="s">
        <v>595</v>
      </c>
      <c r="G258" s="19" t="s">
        <v>596</v>
      </c>
      <c r="H258" s="19">
        <v>1</v>
      </c>
      <c r="I258" s="19">
        <v>2024</v>
      </c>
      <c r="J258" s="19" t="s">
        <v>495</v>
      </c>
      <c r="K258" s="19" t="s">
        <v>496</v>
      </c>
      <c r="L258" s="19" t="s">
        <v>47</v>
      </c>
      <c r="M258" s="19" t="s">
        <v>497</v>
      </c>
      <c r="N258" s="19" t="s">
        <v>498</v>
      </c>
      <c r="O258" s="19" t="s">
        <v>499</v>
      </c>
      <c r="P258" s="19" t="s">
        <v>51</v>
      </c>
      <c r="Q258" s="9" t="s">
        <v>597</v>
      </c>
      <c r="R258" s="20">
        <v>68</v>
      </c>
      <c r="S258" s="20">
        <v>0.3</v>
      </c>
      <c r="T258" s="20">
        <v>67.796000000000006</v>
      </c>
      <c r="U258" s="20" t="s">
        <v>6283</v>
      </c>
      <c r="V258" s="21">
        <f>_xlfn.XLOOKUP(D258,'[1]Gen. Real'!$A:$A,'[1]Gen. Real'!$C:$C,"-",0)</f>
        <v>106.30892999999998</v>
      </c>
      <c r="W258" s="22"/>
      <c r="X258" s="22">
        <f>_xlfn.XLOOKUP(D258,[1]Vertimiento!$A:$A,[1]Vertimiento!$E:$E,"-",0)</f>
        <v>30.394052166666675</v>
      </c>
      <c r="Y258" s="23">
        <f t="shared" si="12"/>
        <v>0.22233642371905687</v>
      </c>
      <c r="Z258" s="19">
        <f>_xlfn.XLOOKUP(D258,[1]Cmg!$I$4:$I$85,[1]Cmg!$M$4:$M$85,"----",0,1)</f>
        <v>10.995062995178371</v>
      </c>
      <c r="AA258" s="19">
        <f>_xlfn.XLOOKUP(D258,[1]Cmg!$A$4:$A$89,[1]Cmg!$B$4:$B$89,"----",0,1)</f>
        <v>58.753500684618956</v>
      </c>
      <c r="AB258" s="19">
        <f>_xlfn.XLOOKUP(D258,[1]Cmg!$E$4:$E$89,[1]Cmg!$F$4:$F$89,"----",0,1)</f>
        <v>8.5729452054794475</v>
      </c>
      <c r="AC258" s="19">
        <f>_xlfn.XLOOKUP(D258,[1]Cmg!$O$4:$O$89,[1]Cmg!$P$4:$P$89,"----",0,1)</f>
        <v>94.568719202190195</v>
      </c>
      <c r="AD258" s="24">
        <f>_xlfn.XLOOKUP(D258,[1]Cmg!$S$4:$S$89,[1]Cmg!$U$4:$U$89,"----",0,1)</f>
        <v>0.47021907804655411</v>
      </c>
      <c r="AG258" s="25">
        <f>IFERROR(SUMIFS('[1]BD Unidades'!$AH:$AH,'[1]BD Unidades'!$A:$A,'BD Centrales 2023'!$A258),"-")</f>
        <v>57</v>
      </c>
      <c r="AH258" s="25">
        <f>SUMIFS('[1]BD Unidades'!$AJ$3:$AJ$1424,'[1]BD Unidades'!$A$3:$A$1424,$A258)</f>
        <v>0</v>
      </c>
      <c r="AI258" s="25">
        <f>SUMIFS('[1]BD Unidades'!$AL$3:$AL$1424,'[1]BD Unidades'!$A$3:$A$1424,$A258)</f>
        <v>8744</v>
      </c>
      <c r="AJ258" s="26">
        <f t="shared" si="13"/>
        <v>1</v>
      </c>
      <c r="AK258" s="27">
        <f>IFERROR(SUMIFS('[1]BD Unidades'!$AO$3:$AO$1424,'[1]BD Unidades'!$A$3:$A$1424,$A258),"-")</f>
        <v>0.31882200890536677</v>
      </c>
      <c r="AL258" s="27">
        <f>IFERROR(SUMIFS('[1]BD Unidades'!$AQ$3:$AQ$1424,'[1]BD Unidades'!$A$3:$A$1424,$A258),"-")</f>
        <v>0.29702139532644645</v>
      </c>
      <c r="AM258" s="27">
        <f>IFERROR(SUMIFS('[1]BD Unidades'!$AS$3:$AS$1424,'[1]BD Unidades'!$A$3:$A$1424,$A258),"-")</f>
        <v>0.28126709480998224</v>
      </c>
      <c r="AN258" s="27">
        <f>IFERROR(SUMIFS('[1]BD Unidades'!$AU$3:$AU$1424,'[1]BD Unidades'!$A$3:$A$1424,$A258),"-")</f>
        <v>0.29860100000000001</v>
      </c>
      <c r="AO258" s="27"/>
      <c r="AP258" s="27"/>
      <c r="AQ258" s="25">
        <f>IFERROR(SUMIFS('[1]BD Unidades'!$AZ$3:$AZ$1424,'[1]BD Unidades'!$A$3:$A$1424,$A258),"-")</f>
        <v>16.032224404168989</v>
      </c>
      <c r="AR258" s="25">
        <f>IFERROR(SUMIFS('[1]BD Unidades'!$BA$3:$BA$1424,'[1]BD Unidades'!$A$3:$A$1424,$A258),"-")</f>
        <v>56.259225373589601</v>
      </c>
      <c r="AS258" s="28">
        <f>SUMIFS('[1]BD Unidades'!$BC$3:$BC$1424,'[1]BD Unidades'!$A$3:$A$1424,$A258)</f>
        <v>6.8803979755381103E-3</v>
      </c>
      <c r="AT258" s="28">
        <f>SUMIFS('[1]BD Unidades'!$BE$3:$BE$1424,'[1]BD Unidades'!$A$3:$A$1424,$A258)</f>
        <v>0.998734779299848</v>
      </c>
      <c r="AU258" s="29">
        <f t="shared" si="14"/>
        <v>0.99186308654625388</v>
      </c>
      <c r="AV258" s="30">
        <f t="shared" si="15"/>
        <v>3.0000000000000001E-3</v>
      </c>
      <c r="AW258" s="25">
        <f>IFERROR(SUMIFS('[1]BD Unidades'!$BI$3:$BI$1424,'[1]BD Unidades'!$A$3:$A$1424,$A258),"-")</f>
        <v>15.854066266976075</v>
      </c>
      <c r="AX258" s="25">
        <f>IFERROR(SUMIFS('[1]BD Unidades'!$BJ$3:$BJ$1424,'[1]BD Unidades'!$A$3:$A$1424,$A258),"-")</f>
        <v>10.198565385796497</v>
      </c>
    </row>
    <row r="259" spans="1:50" ht="14.4" x14ac:dyDescent="0.3">
      <c r="A259" s="7">
        <v>305</v>
      </c>
      <c r="B259" s="7" t="s">
        <v>605</v>
      </c>
      <c r="D259" s="8" t="s">
        <v>606</v>
      </c>
      <c r="E259" s="19" t="s">
        <v>607</v>
      </c>
      <c r="F259" s="19" t="s">
        <v>607</v>
      </c>
      <c r="G259" s="19" t="s">
        <v>608</v>
      </c>
      <c r="H259" s="19" t="s">
        <v>397</v>
      </c>
      <c r="I259" s="19">
        <v>2024</v>
      </c>
      <c r="J259" s="19" t="s">
        <v>495</v>
      </c>
      <c r="K259" s="19" t="s">
        <v>496</v>
      </c>
      <c r="L259" s="19" t="s">
        <v>213</v>
      </c>
      <c r="M259" s="19" t="s">
        <v>497</v>
      </c>
      <c r="N259" s="19" t="s">
        <v>557</v>
      </c>
      <c r="O259" s="19" t="s">
        <v>610</v>
      </c>
      <c r="P259" s="19" t="s">
        <v>51</v>
      </c>
      <c r="Q259" s="9" t="s">
        <v>611</v>
      </c>
      <c r="R259" s="20">
        <v>3</v>
      </c>
      <c r="S259" s="20">
        <v>0.33329999999999999</v>
      </c>
      <c r="T259" s="20">
        <v>2.99</v>
      </c>
      <c r="U259" s="20" t="s">
        <v>397</v>
      </c>
      <c r="V259" s="21">
        <f>_xlfn.XLOOKUP(D259,'[1]Gen. Real'!$A:$A,'[1]Gen. Real'!$C:$C,"-",0)</f>
        <v>2.5857600000000023</v>
      </c>
      <c r="W259" s="22"/>
      <c r="X259" s="22" t="str">
        <f>_xlfn.XLOOKUP(D259,[1]Vertimiento!$A:$A,[1]Vertimiento!$E:$E,"-",0)</f>
        <v>-</v>
      </c>
      <c r="Y259" s="23" t="str">
        <f t="shared" ref="Y259:Y322" si="16">IFERROR(X259/(V259+X259),"-")</f>
        <v>-</v>
      </c>
      <c r="Z259" s="19" t="str">
        <f>_xlfn.XLOOKUP(D259,[1]Cmg!$I$4:$I$85,[1]Cmg!$M$4:$M$85,"----",0,1)</f>
        <v>----</v>
      </c>
      <c r="AA259" s="19" t="str">
        <f>_xlfn.XLOOKUP(D259,[1]Cmg!$A$4:$A$89,[1]Cmg!$B$4:$B$89,"----",0,1)</f>
        <v>----</v>
      </c>
      <c r="AB259" s="19" t="str">
        <f>_xlfn.XLOOKUP(D259,[1]Cmg!$E$4:$E$89,[1]Cmg!$F$4:$F$89,"----",0,1)</f>
        <v>----</v>
      </c>
      <c r="AC259" s="19" t="str">
        <f>_xlfn.XLOOKUP(D259,[1]Cmg!$O$4:$O$89,[1]Cmg!$P$4:$P$89,"----",0,1)</f>
        <v>----</v>
      </c>
      <c r="AD259" s="24" t="str">
        <f>_xlfn.XLOOKUP(D259,[1]Cmg!$S$4:$S$89,[1]Cmg!$U$4:$U$89,"----",0,1)</f>
        <v>----</v>
      </c>
      <c r="AG259" s="25">
        <f>IFERROR(SUMIFS('[1]BD Unidades'!$AH:$AH,'[1]BD Unidades'!$A:$A,'BD Centrales 2023'!$A259),"-")</f>
        <v>3</v>
      </c>
      <c r="AH259" s="25">
        <f>SUMIFS('[1]BD Unidades'!$AJ$3:$AJ$1424,'[1]BD Unidades'!$A$3:$A$1424,$A259)</f>
        <v>8760</v>
      </c>
      <c r="AI259" s="25">
        <f>SUMIFS('[1]BD Unidades'!$AL$3:$AL$1424,'[1]BD Unidades'!$A$3:$A$1424,$A259)</f>
        <v>0</v>
      </c>
      <c r="AJ259" s="26">
        <f t="shared" ref="AJ259:AJ322" si="17">IFERROR(AI259/(AH259+AI259),"-")</f>
        <v>0</v>
      </c>
      <c r="AK259" s="27">
        <f>IFERROR(SUMIFS('[1]BD Unidades'!$AO$3:$AO$1424,'[1]BD Unidades'!$A$3:$A$1424,$A259),"-")</f>
        <v>4.8772423439752403E-2</v>
      </c>
      <c r="AL259" s="27">
        <f>IFERROR(SUMIFS('[1]BD Unidades'!$AQ$3:$AQ$1424,'[1]BD Unidades'!$A$3:$A$1424,$A259),"-")</f>
        <v>6.9293740308734642E-2</v>
      </c>
      <c r="AM259" s="27">
        <f>IFERROR(SUMIFS('[1]BD Unidades'!$AS$3:$AS$1424,'[1]BD Unidades'!$A$3:$A$1424,$A259),"-")</f>
        <v>6.9922561596276328E-2</v>
      </c>
      <c r="AN259" s="27">
        <f>IFERROR(SUMIFS('[1]BD Unidades'!$AU$3:$AU$1424,'[1]BD Unidades'!$A$3:$A$1424,$A259),"-")</f>
        <v>0.101284</v>
      </c>
      <c r="AO259" s="27"/>
      <c r="AP259" s="27"/>
      <c r="AQ259" s="25">
        <f>IFERROR(SUMIFS('[1]BD Unidades'!$AZ$3:$AZ$1424,'[1]BD Unidades'!$A$3:$A$1424,$A259),"-")</f>
        <v>0.14575847875528447</v>
      </c>
      <c r="AR259" s="25">
        <f>IFERROR(SUMIFS('[1]BD Unidades'!$BA$3:$BA$1424,'[1]BD Unidades'!$A$3:$A$1424,$A259),"-")</f>
        <v>3</v>
      </c>
      <c r="AS259" s="28">
        <f>SUMIFS('[1]BD Unidades'!$BC$3:$BC$1424,'[1]BD Unidades'!$A$3:$A$1424,$A259)</f>
        <v>6.3257125472920698E-4</v>
      </c>
      <c r="AT259" s="28">
        <f>SUMIFS('[1]BD Unidades'!$BE$3:$BE$1424,'[1]BD Unidades'!$A$3:$A$1424,$A259)</f>
        <v>1</v>
      </c>
      <c r="AU259" s="29">
        <f t="shared" ref="AU259:AU322" si="18">IFERROR(AT259*(1-AS259),"-")</f>
        <v>0.99936742874527085</v>
      </c>
      <c r="AV259" s="30">
        <f t="shared" ref="AV259:AV322" si="19">IFERROR(S259/100,"-")</f>
        <v>3.333E-3</v>
      </c>
      <c r="AW259" s="25">
        <f>IFERROR(SUMIFS('[1]BD Unidades'!$BI$3:$BI$1424,'[1]BD Unidades'!$A$3:$A$1424,$A259),"-")</f>
        <v>0.14518072187771927</v>
      </c>
      <c r="AX259" s="25">
        <f>IFERROR(SUMIFS('[1]BD Unidades'!$BJ$3:$BJ$1424,'[1]BD Unidades'!$A$3:$A$1424,$A259),"-")</f>
        <v>9.3391503472595533E-2</v>
      </c>
    </row>
    <row r="260" spans="1:50" ht="14.4" x14ac:dyDescent="0.3">
      <c r="A260" s="7">
        <v>306</v>
      </c>
      <c r="B260" s="7" t="s">
        <v>612</v>
      </c>
      <c r="D260" s="8" t="s">
        <v>613</v>
      </c>
      <c r="E260" s="19" t="s">
        <v>614</v>
      </c>
      <c r="F260" s="19" t="s">
        <v>614</v>
      </c>
      <c r="G260" s="19" t="s">
        <v>615</v>
      </c>
      <c r="H260" s="19" t="s">
        <v>397</v>
      </c>
      <c r="I260" s="19">
        <v>2024</v>
      </c>
      <c r="J260" s="19" t="s">
        <v>495</v>
      </c>
      <c r="K260" s="19" t="s">
        <v>496</v>
      </c>
      <c r="L260" s="19" t="s">
        <v>213</v>
      </c>
      <c r="M260" s="19" t="s">
        <v>477</v>
      </c>
      <c r="N260" s="19" t="s">
        <v>478</v>
      </c>
      <c r="O260" s="19" t="s">
        <v>617</v>
      </c>
      <c r="P260" s="19" t="s">
        <v>51</v>
      </c>
      <c r="Q260" s="9" t="s">
        <v>618</v>
      </c>
      <c r="R260" s="20">
        <v>2</v>
      </c>
      <c r="S260" s="20">
        <v>0.5</v>
      </c>
      <c r="T260" s="20">
        <v>1.99</v>
      </c>
      <c r="U260" s="20" t="s">
        <v>397</v>
      </c>
      <c r="V260" s="21">
        <f>_xlfn.XLOOKUP(D260,'[1]Gen. Real'!$A:$A,'[1]Gen. Real'!$C:$C,"-",0)</f>
        <v>3.7040299999999977</v>
      </c>
      <c r="W260" s="22"/>
      <c r="X260" s="22" t="str">
        <f>_xlfn.XLOOKUP(D260,[1]Vertimiento!$A:$A,[1]Vertimiento!$E:$E,"-",0)</f>
        <v>-</v>
      </c>
      <c r="Y260" s="23" t="str">
        <f t="shared" si="16"/>
        <v>-</v>
      </c>
      <c r="Z260" s="19" t="str">
        <f>_xlfn.XLOOKUP(D260,[1]Cmg!$I$4:$I$85,[1]Cmg!$M$4:$M$85,"----",0,1)</f>
        <v>----</v>
      </c>
      <c r="AA260" s="19" t="str">
        <f>_xlfn.XLOOKUP(D260,[1]Cmg!$A$4:$A$89,[1]Cmg!$B$4:$B$89,"----",0,1)</f>
        <v>----</v>
      </c>
      <c r="AB260" s="19" t="str">
        <f>_xlfn.XLOOKUP(D260,[1]Cmg!$E$4:$E$89,[1]Cmg!$F$4:$F$89,"----",0,1)</f>
        <v>----</v>
      </c>
      <c r="AC260" s="19" t="str">
        <f>_xlfn.XLOOKUP(D260,[1]Cmg!$O$4:$O$89,[1]Cmg!$P$4:$P$89,"----",0,1)</f>
        <v>----</v>
      </c>
      <c r="AD260" s="24" t="str">
        <f>_xlfn.XLOOKUP(D260,[1]Cmg!$S$4:$S$89,[1]Cmg!$U$4:$U$89,"----",0,1)</f>
        <v>----</v>
      </c>
      <c r="AG260" s="25">
        <f>IFERROR(SUMIFS('[1]BD Unidades'!$AH:$AH,'[1]BD Unidades'!$A:$A,'BD Centrales 2023'!$A260),"-")</f>
        <v>2</v>
      </c>
      <c r="AH260" s="25">
        <f>SUMIFS('[1]BD Unidades'!$AJ$3:$AJ$1424,'[1]BD Unidades'!$A$3:$A$1424,$A260)</f>
        <v>8760</v>
      </c>
      <c r="AI260" s="25">
        <f>SUMIFS('[1]BD Unidades'!$AL$3:$AL$1424,'[1]BD Unidades'!$A$3:$A$1424,$A260)</f>
        <v>0</v>
      </c>
      <c r="AJ260" s="26">
        <f t="shared" si="17"/>
        <v>0</v>
      </c>
      <c r="AK260" s="27">
        <f>IFERROR(SUMIFS('[1]BD Unidades'!$AO$3:$AO$1424,'[1]BD Unidades'!$A$3:$A$1424,$A260),"-")</f>
        <v>0.23543744836656444</v>
      </c>
      <c r="AL260" s="27">
        <f>IFERROR(SUMIFS('[1]BD Unidades'!$AQ$3:$AQ$1424,'[1]BD Unidades'!$A$3:$A$1424,$A260),"-")</f>
        <v>0.25617057049086672</v>
      </c>
      <c r="AM260" s="27">
        <f>IFERROR(SUMIFS('[1]BD Unidades'!$AS$3:$AS$1424,'[1]BD Unidades'!$A$3:$A$1424,$A260),"-")</f>
        <v>0.24105338641552512</v>
      </c>
      <c r="AN260" s="27">
        <f>IFERROR(SUMIFS('[1]BD Unidades'!$AU$3:$AU$1424,'[1]BD Unidades'!$A$3:$A$1424,$A260),"-")</f>
        <v>0.207674</v>
      </c>
      <c r="AO260" s="27"/>
      <c r="AP260" s="27"/>
      <c r="AQ260" s="25">
        <f>IFERROR(SUMIFS('[1]BD Unidades'!$AZ$3:$AZ$1424,'[1]BD Unidades'!$A$3:$A$1424,$A260),"-")</f>
        <v>0.47087489673312888</v>
      </c>
      <c r="AR260" s="25">
        <f>IFERROR(SUMIFS('[1]BD Unidades'!$BA$3:$BA$1424,'[1]BD Unidades'!$A$3:$A$1424,$A260),"-")</f>
        <v>2</v>
      </c>
      <c r="AS260" s="28">
        <f>SUMIFS('[1]BD Unidades'!$BC$3:$BC$1424,'[1]BD Unidades'!$A$3:$A$1424,$A260)</f>
        <v>1E-4</v>
      </c>
      <c r="AT260" s="28">
        <f>SUMIFS('[1]BD Unidades'!$BE$3:$BE$1424,'[1]BD Unidades'!$A$3:$A$1424,$A260)</f>
        <v>1</v>
      </c>
      <c r="AU260" s="29">
        <f t="shared" si="18"/>
        <v>0.99990000000000001</v>
      </c>
      <c r="AV260" s="30">
        <f t="shared" si="19"/>
        <v>5.0000000000000001E-3</v>
      </c>
      <c r="AW260" s="25">
        <f>IFERROR(SUMIFS('[1]BD Unidades'!$BI$3:$BI$1424,'[1]BD Unidades'!$A$3:$A$1424,$A260),"-")</f>
        <v>0.46847367019723857</v>
      </c>
      <c r="AX260" s="25">
        <f>IFERROR(SUMIFS('[1]BD Unidades'!$BJ$3:$BJ$1424,'[1]BD Unidades'!$A$3:$A$1424,$A260),"-")</f>
        <v>0.3013586089887012</v>
      </c>
    </row>
    <row r="261" spans="1:50" ht="14.4" x14ac:dyDescent="0.3">
      <c r="A261" s="7">
        <v>307</v>
      </c>
      <c r="B261" s="7" t="s">
        <v>623</v>
      </c>
      <c r="D261" s="8" t="s">
        <v>624</v>
      </c>
      <c r="E261" s="19" t="s">
        <v>625</v>
      </c>
      <c r="F261" s="19" t="s">
        <v>625</v>
      </c>
      <c r="G261" s="19" t="s">
        <v>615</v>
      </c>
      <c r="H261" s="19" t="s">
        <v>397</v>
      </c>
      <c r="I261" s="19">
        <v>2024</v>
      </c>
      <c r="J261" s="19" t="s">
        <v>495</v>
      </c>
      <c r="K261" s="19" t="s">
        <v>496</v>
      </c>
      <c r="L261" s="19" t="s">
        <v>213</v>
      </c>
      <c r="M261" s="19" t="s">
        <v>477</v>
      </c>
      <c r="N261" s="19" t="s">
        <v>478</v>
      </c>
      <c r="O261" s="19" t="s">
        <v>617</v>
      </c>
      <c r="P261" s="19" t="s">
        <v>51</v>
      </c>
      <c r="Q261" s="9" t="s">
        <v>618</v>
      </c>
      <c r="R261" s="20">
        <v>2</v>
      </c>
      <c r="S261" s="20">
        <v>0.5</v>
      </c>
      <c r="T261" s="20">
        <v>1.99</v>
      </c>
      <c r="U261" s="20" t="s">
        <v>397</v>
      </c>
      <c r="V261" s="21">
        <f>_xlfn.XLOOKUP(D261,'[1]Gen. Real'!$A:$A,'[1]Gen. Real'!$C:$C,"-",0)</f>
        <v>3.5507000000000013</v>
      </c>
      <c r="W261" s="22"/>
      <c r="X261" s="22" t="str">
        <f>_xlfn.XLOOKUP(D261,[1]Vertimiento!$A:$A,[1]Vertimiento!$E:$E,"-",0)</f>
        <v>-</v>
      </c>
      <c r="Y261" s="23" t="str">
        <f t="shared" si="16"/>
        <v>-</v>
      </c>
      <c r="Z261" s="19" t="str">
        <f>_xlfn.XLOOKUP(D261,[1]Cmg!$I$4:$I$85,[1]Cmg!$M$4:$M$85,"----",0,1)</f>
        <v>----</v>
      </c>
      <c r="AA261" s="19" t="str">
        <f>_xlfn.XLOOKUP(D261,[1]Cmg!$A$4:$A$89,[1]Cmg!$B$4:$B$89,"----",0,1)</f>
        <v>----</v>
      </c>
      <c r="AB261" s="19" t="str">
        <f>_xlfn.XLOOKUP(D261,[1]Cmg!$E$4:$E$89,[1]Cmg!$F$4:$F$89,"----",0,1)</f>
        <v>----</v>
      </c>
      <c r="AC261" s="19" t="str">
        <f>_xlfn.XLOOKUP(D261,[1]Cmg!$O$4:$O$89,[1]Cmg!$P$4:$P$89,"----",0,1)</f>
        <v>----</v>
      </c>
      <c r="AD261" s="24" t="str">
        <f>_xlfn.XLOOKUP(D261,[1]Cmg!$S$4:$S$89,[1]Cmg!$U$4:$U$89,"----",0,1)</f>
        <v>----</v>
      </c>
      <c r="AG261" s="25">
        <f>IFERROR(SUMIFS('[1]BD Unidades'!$AH:$AH,'[1]BD Unidades'!$A:$A,'BD Centrales 2023'!$A261),"-")</f>
        <v>2</v>
      </c>
      <c r="AH261" s="25">
        <f>SUMIFS('[1]BD Unidades'!$AJ$3:$AJ$1424,'[1]BD Unidades'!$A$3:$A$1424,$A261)</f>
        <v>8760</v>
      </c>
      <c r="AI261" s="25">
        <f>SUMIFS('[1]BD Unidades'!$AL$3:$AL$1424,'[1]BD Unidades'!$A$3:$A$1424,$A261)</f>
        <v>0</v>
      </c>
      <c r="AJ261" s="26">
        <f t="shared" si="17"/>
        <v>0</v>
      </c>
      <c r="AK261" s="27">
        <f>IFERROR(SUMIFS('[1]BD Unidades'!$AO$3:$AO$1424,'[1]BD Unidades'!$A$3:$A$1424,$A261),"-")</f>
        <v>0.27099600377695876</v>
      </c>
      <c r="AL261" s="27">
        <f>IFERROR(SUMIFS('[1]BD Unidades'!$AQ$3:$AQ$1424,'[1]BD Unidades'!$A$3:$A$1424,$A261),"-")</f>
        <v>0.25559935318638632</v>
      </c>
      <c r="AM261" s="27">
        <f>IFERROR(SUMIFS('[1]BD Unidades'!$AS$3:$AS$1424,'[1]BD Unidades'!$A$3:$A$1424,$A261),"-")</f>
        <v>0.23830486060052486</v>
      </c>
      <c r="AN261" s="27">
        <f>IFERROR(SUMIFS('[1]BD Unidades'!$AU$3:$AU$1424,'[1]BD Unidades'!$A$3:$A$1424,$A261),"-")</f>
        <v>0.19251199999999999</v>
      </c>
      <c r="AO261" s="27"/>
      <c r="AP261" s="27"/>
      <c r="AQ261" s="25">
        <f>IFERROR(SUMIFS('[1]BD Unidades'!$AZ$3:$AZ$1424,'[1]BD Unidades'!$A$3:$A$1424,$A261),"-")</f>
        <v>0.47660972120104972</v>
      </c>
      <c r="AR261" s="25">
        <f>IFERROR(SUMIFS('[1]BD Unidades'!$BA$3:$BA$1424,'[1]BD Unidades'!$A$3:$A$1424,$A261),"-")</f>
        <v>2</v>
      </c>
      <c r="AS261" s="28">
        <f>SUMIFS('[1]BD Unidades'!$BC$3:$BC$1424,'[1]BD Unidades'!$A$3:$A$1424,$A261)</f>
        <v>1E-4</v>
      </c>
      <c r="AT261" s="28">
        <f>SUMIFS('[1]BD Unidades'!$BE$3:$BE$1424,'[1]BD Unidades'!$A$3:$A$1424,$A261)</f>
        <v>1</v>
      </c>
      <c r="AU261" s="29">
        <f t="shared" si="18"/>
        <v>0.99990000000000001</v>
      </c>
      <c r="AV261" s="30">
        <f t="shared" si="19"/>
        <v>5.0000000000000001E-3</v>
      </c>
      <c r="AW261" s="25">
        <f>IFERROR(SUMIFS('[1]BD Unidades'!$BI$3:$BI$1424,'[1]BD Unidades'!$A$3:$A$1424,$A261),"-")</f>
        <v>0.47417924992778621</v>
      </c>
      <c r="AX261" s="25">
        <f>IFERROR(SUMIFS('[1]BD Unidades'!$BJ$3:$BJ$1424,'[1]BD Unidades'!$A$3:$A$1424,$A261),"-")</f>
        <v>0.30502888051185434</v>
      </c>
    </row>
    <row r="262" spans="1:50" ht="14.4" x14ac:dyDescent="0.3">
      <c r="A262" s="7">
        <v>308</v>
      </c>
      <c r="B262" s="7" t="s">
        <v>626</v>
      </c>
      <c r="D262" s="8" t="s">
        <v>627</v>
      </c>
      <c r="E262" s="19" t="s">
        <v>628</v>
      </c>
      <c r="F262" s="19" t="s">
        <v>628</v>
      </c>
      <c r="G262" s="19" t="s">
        <v>629</v>
      </c>
      <c r="H262" s="19" t="s">
        <v>397</v>
      </c>
      <c r="I262" s="19">
        <v>2024</v>
      </c>
      <c r="J262" s="19" t="s">
        <v>495</v>
      </c>
      <c r="K262" s="19" t="s">
        <v>496</v>
      </c>
      <c r="L262" s="19" t="s">
        <v>213</v>
      </c>
      <c r="M262" s="19" t="s">
        <v>164</v>
      </c>
      <c r="N262" s="19" t="s">
        <v>371</v>
      </c>
      <c r="O262" s="19" t="s">
        <v>631</v>
      </c>
      <c r="P262" s="19" t="s">
        <v>51</v>
      </c>
      <c r="Q262" s="9" t="s">
        <v>632</v>
      </c>
      <c r="R262" s="20">
        <v>0.15</v>
      </c>
      <c r="S262" s="20">
        <v>0</v>
      </c>
      <c r="T262" s="20">
        <v>0.15</v>
      </c>
      <c r="U262" s="20" t="s">
        <v>397</v>
      </c>
      <c r="V262" s="21">
        <f>_xlfn.XLOOKUP(D262,'[1]Gen. Real'!$A:$A,'[1]Gen. Real'!$C:$C,"-",0)</f>
        <v>0</v>
      </c>
      <c r="W262" s="22"/>
      <c r="X262" s="22" t="str">
        <f>_xlfn.XLOOKUP(D262,[1]Vertimiento!$A:$A,[1]Vertimiento!$E:$E,"-",0)</f>
        <v>-</v>
      </c>
      <c r="Y262" s="23" t="str">
        <f t="shared" si="16"/>
        <v>-</v>
      </c>
      <c r="Z262" s="19" t="str">
        <f>_xlfn.XLOOKUP(D262,[1]Cmg!$I$4:$I$85,[1]Cmg!$M$4:$M$85,"----",0,1)</f>
        <v>----</v>
      </c>
      <c r="AA262" s="19" t="str">
        <f>_xlfn.XLOOKUP(D262,[1]Cmg!$A$4:$A$89,[1]Cmg!$B$4:$B$89,"----",0,1)</f>
        <v>----</v>
      </c>
      <c r="AB262" s="19" t="str">
        <f>_xlfn.XLOOKUP(D262,[1]Cmg!$E$4:$E$89,[1]Cmg!$F$4:$F$89,"----",0,1)</f>
        <v>----</v>
      </c>
      <c r="AC262" s="19" t="str">
        <f>_xlfn.XLOOKUP(D262,[1]Cmg!$O$4:$O$89,[1]Cmg!$P$4:$P$89,"----",0,1)</f>
        <v>----</v>
      </c>
      <c r="AD262" s="24" t="str">
        <f>_xlfn.XLOOKUP(D262,[1]Cmg!$S$4:$S$89,[1]Cmg!$U$4:$U$89,"----",0,1)</f>
        <v>----</v>
      </c>
      <c r="AG262" s="25">
        <f>IFERROR(SUMIFS('[1]BD Unidades'!$AH:$AH,'[1]BD Unidades'!$A:$A,'BD Centrales 2023'!$A262),"-")</f>
        <v>0.15</v>
      </c>
      <c r="AH262" s="25">
        <f>SUMIFS('[1]BD Unidades'!$AJ$3:$AJ$1424,'[1]BD Unidades'!$A$3:$A$1424,$A262)</f>
        <v>1416</v>
      </c>
      <c r="AI262" s="25">
        <f>SUMIFS('[1]BD Unidades'!$AL$3:$AL$1424,'[1]BD Unidades'!$A$3:$A$1424,$A262)</f>
        <v>0</v>
      </c>
      <c r="AJ262" s="26">
        <f t="shared" si="17"/>
        <v>0</v>
      </c>
      <c r="AK262" s="27">
        <f>IFERROR(SUMIFS('[1]BD Unidades'!$AO$3:$AO$1424,'[1]BD Unidades'!$A$3:$A$1424,$A262),"-")</f>
        <v>6.475614670057904E-2</v>
      </c>
      <c r="AL262" s="27">
        <f>IFERROR(SUMIFS('[1]BD Unidades'!$AQ$3:$AQ$1424,'[1]BD Unidades'!$A$3:$A$1424,$A262),"-")</f>
        <v>8.7917351598177498E-2</v>
      </c>
      <c r="AM262" s="27">
        <f>IFERROR(SUMIFS('[1]BD Unidades'!$AS$3:$AS$1424,'[1]BD Unidades'!$A$3:$A$1424,$A262),"-")</f>
        <v>7.7500913242011735E-2</v>
      </c>
      <c r="AN262" s="27">
        <f>IFERROR(SUMIFS('[1]BD Unidades'!$AU$3:$AU$1424,'[1]BD Unidades'!$A$3:$A$1424,$A262),"-")</f>
        <v>0.11972299999999998</v>
      </c>
      <c r="AO262" s="27"/>
      <c r="AP262" s="27"/>
      <c r="AQ262" s="25">
        <f>IFERROR(SUMIFS('[1]BD Unidades'!$AZ$3:$AZ$1424,'[1]BD Unidades'!$A$3:$A$1424,$A262),"-")</f>
        <v>9.7134220050868556E-3</v>
      </c>
      <c r="AR262" s="25">
        <f>IFERROR(SUMIFS('[1]BD Unidades'!$BA$3:$BA$1424,'[1]BD Unidades'!$A$3:$A$1424,$A262),"-")</f>
        <v>0.15</v>
      </c>
      <c r="AS262" s="28">
        <f>SUMIFS('[1]BD Unidades'!$BC$3:$BC$1424,'[1]BD Unidades'!$A$3:$A$1424,$A262)</f>
        <v>7.5373993095512098E-2</v>
      </c>
      <c r="AT262" s="28">
        <f>SUMIFS('[1]BD Unidades'!$BE$3:$BE$1424,'[1]BD Unidades'!$A$3:$A$1424,$A262)</f>
        <v>1</v>
      </c>
      <c r="AU262" s="29">
        <f t="shared" si="18"/>
        <v>0.92462600690448793</v>
      </c>
      <c r="AV262" s="30">
        <f t="shared" si="19"/>
        <v>0</v>
      </c>
      <c r="AW262" s="25">
        <f>IFERROR(SUMIFS('[1]BD Unidades'!$BI$3:$BI$1424,'[1]BD Unidades'!$A$3:$A$1424,$A262),"-")</f>
        <v>2.9281441907700154E-3</v>
      </c>
      <c r="AX262" s="25">
        <f>IFERROR(SUMIFS('[1]BD Unidades'!$BJ$3:$BJ$1424,'[1]BD Unidades'!$A$3:$A$1424,$A262),"-")</f>
        <v>1.8836095097452918E-3</v>
      </c>
    </row>
    <row r="263" spans="1:50" ht="14.4" x14ac:dyDescent="0.3">
      <c r="A263" s="7">
        <v>309</v>
      </c>
      <c r="B263" s="7" t="s">
        <v>633</v>
      </c>
      <c r="D263" s="8" t="s">
        <v>634</v>
      </c>
      <c r="E263" s="19" t="s">
        <v>635</v>
      </c>
      <c r="F263" s="19" t="s">
        <v>635</v>
      </c>
      <c r="G263" s="19" t="s">
        <v>636</v>
      </c>
      <c r="H263" s="19" t="s">
        <v>397</v>
      </c>
      <c r="I263" s="19">
        <v>2024</v>
      </c>
      <c r="J263" s="19" t="s">
        <v>495</v>
      </c>
      <c r="K263" s="19" t="s">
        <v>496</v>
      </c>
      <c r="L263" s="19" t="s">
        <v>213</v>
      </c>
      <c r="M263" s="19" t="s">
        <v>477</v>
      </c>
      <c r="N263" s="19" t="s">
        <v>549</v>
      </c>
      <c r="O263" s="19" t="s">
        <v>637</v>
      </c>
      <c r="P263" s="19" t="s">
        <v>51</v>
      </c>
      <c r="Q263" s="9" t="s">
        <v>638</v>
      </c>
      <c r="R263" s="20">
        <v>2.94</v>
      </c>
      <c r="S263" s="20">
        <v>0.46300000000000002</v>
      </c>
      <c r="T263" s="20">
        <v>2.9264000000000001</v>
      </c>
      <c r="U263" s="20" t="s">
        <v>397</v>
      </c>
      <c r="V263" s="21">
        <f>_xlfn.XLOOKUP(D263,'[1]Gen. Real'!$A:$A,'[1]Gen. Real'!$C:$C,"-",0)</f>
        <v>5.4958300000000069</v>
      </c>
      <c r="W263" s="22"/>
      <c r="X263" s="22" t="str">
        <f>_xlfn.XLOOKUP(D263,[1]Vertimiento!$A:$A,[1]Vertimiento!$E:$E,"-",0)</f>
        <v>-</v>
      </c>
      <c r="Y263" s="23" t="str">
        <f t="shared" si="16"/>
        <v>-</v>
      </c>
      <c r="Z263" s="19" t="str">
        <f>_xlfn.XLOOKUP(D263,[1]Cmg!$I$4:$I$85,[1]Cmg!$M$4:$M$85,"----",0,1)</f>
        <v>----</v>
      </c>
      <c r="AA263" s="19" t="str">
        <f>_xlfn.XLOOKUP(D263,[1]Cmg!$A$4:$A$89,[1]Cmg!$B$4:$B$89,"----",0,1)</f>
        <v>----</v>
      </c>
      <c r="AB263" s="19" t="str">
        <f>_xlfn.XLOOKUP(D263,[1]Cmg!$E$4:$E$89,[1]Cmg!$F$4:$F$89,"----",0,1)</f>
        <v>----</v>
      </c>
      <c r="AC263" s="19" t="str">
        <f>_xlfn.XLOOKUP(D263,[1]Cmg!$O$4:$O$89,[1]Cmg!$P$4:$P$89,"----",0,1)</f>
        <v>----</v>
      </c>
      <c r="AD263" s="24" t="str">
        <f>_xlfn.XLOOKUP(D263,[1]Cmg!$S$4:$S$89,[1]Cmg!$U$4:$U$89,"----",0,1)</f>
        <v>----</v>
      </c>
      <c r="AG263" s="25">
        <f>IFERROR(SUMIFS('[1]BD Unidades'!$AH:$AH,'[1]BD Unidades'!$A:$A,'BD Centrales 2023'!$A263),"-")</f>
        <v>2.94</v>
      </c>
      <c r="AH263" s="25">
        <f>SUMIFS('[1]BD Unidades'!$AJ$3:$AJ$1424,'[1]BD Unidades'!$A$3:$A$1424,$A263)</f>
        <v>8760</v>
      </c>
      <c r="AI263" s="25">
        <f>SUMIFS('[1]BD Unidades'!$AL$3:$AL$1424,'[1]BD Unidades'!$A$3:$A$1424,$A263)</f>
        <v>0</v>
      </c>
      <c r="AJ263" s="26">
        <f t="shared" si="17"/>
        <v>0</v>
      </c>
      <c r="AK263" s="27">
        <f>IFERROR(SUMIFS('[1]BD Unidades'!$AO$3:$AO$1424,'[1]BD Unidades'!$A$3:$A$1424,$A263),"-")</f>
        <v>0.23978511077396336</v>
      </c>
      <c r="AL263" s="27">
        <f>IFERROR(SUMIFS('[1]BD Unidades'!$AQ$3:$AQ$1424,'[1]BD Unidades'!$A$3:$A$1424,$A263),"-")</f>
        <v>0.22791269985286491</v>
      </c>
      <c r="AM263" s="27">
        <f>IFERROR(SUMIFS('[1]BD Unidades'!$AS$3:$AS$1424,'[1]BD Unidades'!$A$3:$A$1424,$A263),"-")</f>
        <v>0.2131051195215497</v>
      </c>
      <c r="AN263" s="27">
        <f>IFERROR(SUMIFS('[1]BD Unidades'!$AU$3:$AU$1424,'[1]BD Unidades'!$A$3:$A$1424,$A263),"-")</f>
        <v>0.21498900000000001</v>
      </c>
      <c r="AO263" s="27"/>
      <c r="AP263" s="27"/>
      <c r="AQ263" s="25">
        <f>IFERROR(SUMIFS('[1]BD Unidades'!$AZ$3:$AZ$1424,'[1]BD Unidades'!$A$3:$A$1424,$A263),"-")</f>
        <v>0.62652905139335613</v>
      </c>
      <c r="AR263" s="25">
        <f>IFERROR(SUMIFS('[1]BD Unidades'!$BA$3:$BA$1424,'[1]BD Unidades'!$A$3:$A$1424,$A263),"-")</f>
        <v>2.9399999999999902</v>
      </c>
      <c r="AS263" s="28">
        <f>SUMIFS('[1]BD Unidades'!$BC$3:$BC$1424,'[1]BD Unidades'!$A$3:$A$1424,$A263)</f>
        <v>1.08258929376927E-4</v>
      </c>
      <c r="AT263" s="28">
        <f>SUMIFS('[1]BD Unidades'!$BE$3:$BE$1424,'[1]BD Unidades'!$A$3:$A$1424,$A263)</f>
        <v>1</v>
      </c>
      <c r="AU263" s="29">
        <f t="shared" si="18"/>
        <v>0.99989174107062306</v>
      </c>
      <c r="AV263" s="30">
        <f t="shared" si="19"/>
        <v>4.6300000000000004E-3</v>
      </c>
      <c r="AW263" s="25">
        <f>IFERROR(SUMIFS('[1]BD Unidades'!$BI$3:$BI$1424,'[1]BD Unidades'!$A$3:$A$1424,$A263),"-")</f>
        <v>0.62356094058444944</v>
      </c>
      <c r="AX263" s="25">
        <f>IFERROR(SUMIFS('[1]BD Unidades'!$BJ$3:$BJ$1424,'[1]BD Unidades'!$A$3:$A$1424,$A263),"-")</f>
        <v>0.40112277301539484</v>
      </c>
    </row>
    <row r="264" spans="1:50" ht="14.4" x14ac:dyDescent="0.3">
      <c r="A264" s="7">
        <v>314</v>
      </c>
      <c r="B264" s="7" t="s">
        <v>639</v>
      </c>
      <c r="D264" s="8" t="s">
        <v>640</v>
      </c>
      <c r="E264" s="19" t="s">
        <v>641</v>
      </c>
      <c r="F264" s="19" t="s">
        <v>641</v>
      </c>
      <c r="G264" s="19" t="s">
        <v>642</v>
      </c>
      <c r="H264" s="19" t="s">
        <v>397</v>
      </c>
      <c r="I264" s="19">
        <v>2024</v>
      </c>
      <c r="J264" s="19" t="s">
        <v>495</v>
      </c>
      <c r="K264" s="19" t="s">
        <v>496</v>
      </c>
      <c r="L264" s="19" t="s">
        <v>47</v>
      </c>
      <c r="M264" s="19" t="s">
        <v>497</v>
      </c>
      <c r="N264" s="19" t="s">
        <v>498</v>
      </c>
      <c r="O264" s="19" t="s">
        <v>498</v>
      </c>
      <c r="P264" s="19" t="s">
        <v>51</v>
      </c>
      <c r="Q264" s="9" t="s">
        <v>644</v>
      </c>
      <c r="R264" s="20">
        <v>69.018000000000001</v>
      </c>
      <c r="S264" s="20">
        <v>8.2848000000000006</v>
      </c>
      <c r="T264" s="20">
        <v>63.3</v>
      </c>
      <c r="U264" s="20">
        <v>3.45</v>
      </c>
      <c r="V264" s="21">
        <f>_xlfn.XLOOKUP(D264,'[1]Gen. Real'!$A:$A,'[1]Gen. Real'!$C:$C,"-",0)</f>
        <v>118.86564000000001</v>
      </c>
      <c r="W264" s="22"/>
      <c r="X264" s="22">
        <f>_xlfn.XLOOKUP(D264,[1]Vertimiento!$A:$A,[1]Vertimiento!$E:$E,"-",0)</f>
        <v>59.754275758333343</v>
      </c>
      <c r="Y264" s="23">
        <f t="shared" si="16"/>
        <v>0.33453310905811218</v>
      </c>
      <c r="Z264" s="19">
        <f>_xlfn.XLOOKUP(D264,[1]Cmg!$I$4:$I$85,[1]Cmg!$M$4:$M$85,"----",0,1)</f>
        <v>9.0463027768159119</v>
      </c>
      <c r="AA264" s="19">
        <f>_xlfn.XLOOKUP(D264,[1]Cmg!$A$4:$A$89,[1]Cmg!$B$4:$B$89,"----",0,1)</f>
        <v>59.748591967138339</v>
      </c>
      <c r="AB264" s="19">
        <f>_xlfn.XLOOKUP(D264,[1]Cmg!$E$4:$E$89,[1]Cmg!$F$4:$F$89,"----",0,1)</f>
        <v>8.5225315068493153</v>
      </c>
      <c r="AC264" s="19">
        <f>_xlfn.XLOOKUP(D264,[1]Cmg!$O$4:$O$89,[1]Cmg!$P$4:$P$89,"----",0,1)</f>
        <v>96.310015643332022</v>
      </c>
      <c r="AD264" s="24">
        <f>_xlfn.XLOOKUP(D264,[1]Cmg!$S$4:$S$89,[1]Cmg!$U$4:$U$89,"----",0,1)</f>
        <v>0.48505248744865359</v>
      </c>
      <c r="AG264" s="25">
        <f>IFERROR(SUMIFS('[1]BD Unidades'!$AH:$AH,'[1]BD Unidades'!$A:$A,'BD Centrales 2023'!$A264),"-")</f>
        <v>69.018000000000001</v>
      </c>
      <c r="AH264" s="25">
        <f>SUMIFS('[1]BD Unidades'!$AJ$3:$AJ$1424,'[1]BD Unidades'!$A$3:$A$1424,$A264)</f>
        <v>8664</v>
      </c>
      <c r="AI264" s="25">
        <f>SUMIFS('[1]BD Unidades'!$AL$3:$AL$1424,'[1]BD Unidades'!$A$3:$A$1424,$A264)</f>
        <v>96</v>
      </c>
      <c r="AJ264" s="26">
        <f t="shared" si="17"/>
        <v>1.0958904109589041E-2</v>
      </c>
      <c r="AK264" s="27">
        <f>IFERROR(SUMIFS('[1]BD Unidades'!$AO$3:$AO$1424,'[1]BD Unidades'!$A$3:$A$1424,$A264),"-")</f>
        <v>0.30791452227176525</v>
      </c>
      <c r="AL264" s="27">
        <f>IFERROR(SUMIFS('[1]BD Unidades'!$AQ$3:$AQ$1424,'[1]BD Unidades'!$A$3:$A$1424,$A264),"-")</f>
        <v>0.31457318305098031</v>
      </c>
      <c r="AM264" s="27">
        <f>IFERROR(SUMIFS('[1]BD Unidades'!$AS$3:$AS$1424,'[1]BD Unidades'!$A$3:$A$1424,$A264),"-")</f>
        <v>0.30115099453389388</v>
      </c>
      <c r="AN264" s="27">
        <f>IFERROR(SUMIFS('[1]BD Unidades'!$AU$3:$AU$1424,'[1]BD Unidades'!$A$3:$A$1424,$A264),"-")</f>
        <v>0.276364</v>
      </c>
      <c r="AO264" s="27"/>
      <c r="AP264" s="27"/>
      <c r="AQ264" s="25">
        <f>IFERROR(SUMIFS('[1]BD Unidades'!$AZ$3:$AZ$1424,'[1]BD Unidades'!$A$3:$A$1424,$A264),"-")</f>
        <v>19.514632416125266</v>
      </c>
      <c r="AR264" s="25">
        <f>IFERROR(SUMIFS('[1]BD Unidades'!$BA$3:$BA$1424,'[1]BD Unidades'!$A$3:$A$1424,$A264),"-")</f>
        <v>68.952049315068393</v>
      </c>
      <c r="AS264" s="28">
        <f>SUMIFS('[1]BD Unidades'!$BC$3:$BC$1424,'[1]BD Unidades'!$A$3:$A$1424,$A264)</f>
        <v>1.9716837010401699E-4</v>
      </c>
      <c r="AT264" s="28">
        <f>SUMIFS('[1]BD Unidades'!$BE$3:$BE$1424,'[1]BD Unidades'!$A$3:$A$1424,$A264)</f>
        <v>1</v>
      </c>
      <c r="AU264" s="29">
        <f t="shared" si="18"/>
        <v>0.99980283162989603</v>
      </c>
      <c r="AV264" s="30">
        <f t="shared" si="19"/>
        <v>8.2848000000000005E-2</v>
      </c>
      <c r="AW264" s="25">
        <f>IFERROR(SUMIFS('[1]BD Unidades'!$BI$3:$BI$1424,'[1]BD Unidades'!$A$3:$A$1424,$A264),"-")</f>
        <v>17.894356175772231</v>
      </c>
      <c r="AX264" s="25">
        <f>IFERROR(SUMIFS('[1]BD Unidades'!$BJ$3:$BJ$1424,'[1]BD Unidades'!$A$3:$A$1424,$A264),"-")</f>
        <v>11.511038141393676</v>
      </c>
    </row>
    <row r="265" spans="1:50" ht="14.4" x14ac:dyDescent="0.3">
      <c r="A265" s="7">
        <v>319</v>
      </c>
      <c r="B265" s="7" t="s">
        <v>649</v>
      </c>
      <c r="D265" s="8" t="s">
        <v>650</v>
      </c>
      <c r="E265" s="19" t="s">
        <v>651</v>
      </c>
      <c r="F265" s="19" t="s">
        <v>651</v>
      </c>
      <c r="G265" s="19" t="s">
        <v>652</v>
      </c>
      <c r="H265" s="19">
        <v>172</v>
      </c>
      <c r="I265" s="19">
        <v>2024</v>
      </c>
      <c r="J265" s="19" t="s">
        <v>495</v>
      </c>
      <c r="K265" s="19" t="s">
        <v>496</v>
      </c>
      <c r="L265" s="19" t="s">
        <v>47</v>
      </c>
      <c r="M265" s="19" t="s">
        <v>497</v>
      </c>
      <c r="N265" s="19" t="s">
        <v>557</v>
      </c>
      <c r="O265" s="19" t="s">
        <v>557</v>
      </c>
      <c r="P265" s="19" t="s">
        <v>51</v>
      </c>
      <c r="Q265" s="9" t="s">
        <v>654</v>
      </c>
      <c r="R265" s="20">
        <v>141.04</v>
      </c>
      <c r="S265" s="20">
        <v>0</v>
      </c>
      <c r="T265" s="20">
        <v>141.04</v>
      </c>
      <c r="U265" s="20">
        <v>0</v>
      </c>
      <c r="V265" s="21">
        <f>_xlfn.XLOOKUP(D265,'[1]Gen. Real'!$A:$A,'[1]Gen. Real'!$C:$C,"-",0)</f>
        <v>300.85066999999992</v>
      </c>
      <c r="W265" s="22"/>
      <c r="X265" s="22">
        <f>_xlfn.XLOOKUP(D265,[1]Vertimiento!$A:$A,[1]Vertimiento!$E:$E,"-",0)</f>
        <v>154.58607115000001</v>
      </c>
      <c r="Y265" s="23">
        <f t="shared" si="16"/>
        <v>0.33942380397256194</v>
      </c>
      <c r="Z265" s="19">
        <f>_xlfn.XLOOKUP(D265,[1]Cmg!$I$4:$I$85,[1]Cmg!$M$4:$M$85,"----",0,1)</f>
        <v>14.983244436184908</v>
      </c>
      <c r="AA265" s="19">
        <f>_xlfn.XLOOKUP(D265,[1]Cmg!$A$4:$A$89,[1]Cmg!$B$4:$B$89,"----",0,1)</f>
        <v>60.767339114559242</v>
      </c>
      <c r="AB265" s="19">
        <f>_xlfn.XLOOKUP(D265,[1]Cmg!$E$4:$E$89,[1]Cmg!$F$4:$F$89,"----",0,1)</f>
        <v>13.467610958904082</v>
      </c>
      <c r="AC265" s="19">
        <f>_xlfn.XLOOKUP(D265,[1]Cmg!$O$4:$O$89,[1]Cmg!$P$4:$P$89,"----",0,1)</f>
        <v>94.526433320297471</v>
      </c>
      <c r="AD265" s="24">
        <f>_xlfn.XLOOKUP(D265,[1]Cmg!$S$4:$S$89,[1]Cmg!$U$4:$U$89,"----",0,1)</f>
        <v>0.46131903240529437</v>
      </c>
      <c r="AG265" s="25">
        <f>IFERROR(SUMIFS('[1]BD Unidades'!$AH:$AH,'[1]BD Unidades'!$A:$A,'BD Centrales 2023'!$A265),"-")</f>
        <v>141.04</v>
      </c>
      <c r="AH265" s="25">
        <f>SUMIFS('[1]BD Unidades'!$AJ$3:$AJ$1424,'[1]BD Unidades'!$A$3:$A$1424,$A265)</f>
        <v>4.9985819625638125E-2</v>
      </c>
      <c r="AI265" s="25">
        <f>SUMIFS('[1]BD Unidades'!$AL$3:$AL$1424,'[1]BD Unidades'!$A$3:$A$1424,$A265)</f>
        <v>8672.3397617697101</v>
      </c>
      <c r="AJ265" s="26">
        <f t="shared" si="17"/>
        <v>0.99999423621157713</v>
      </c>
      <c r="AK265" s="27">
        <f>IFERROR(SUMIFS('[1]BD Unidades'!$AO$3:$AO$1424,'[1]BD Unidades'!$A$3:$A$1424,$A265),"-")</f>
        <v>0.3171582566311324</v>
      </c>
      <c r="AL265" s="27">
        <f>IFERROR(SUMIFS('[1]BD Unidades'!$AQ$3:$AQ$1424,'[1]BD Unidades'!$A$3:$A$1424,$A265),"-")</f>
        <v>0.31628560356516805</v>
      </c>
      <c r="AM265" s="27">
        <f>IFERROR(SUMIFS('[1]BD Unidades'!$AS$3:$AS$1424,'[1]BD Unidades'!$A$3:$A$1424,$A265),"-")</f>
        <v>0.29966174972054088</v>
      </c>
      <c r="AN265" s="27">
        <f>IFERROR(SUMIFS('[1]BD Unidades'!$AU$3:$AU$1424,'[1]BD Unidades'!$A$3:$A$1424,$A265),"-")</f>
        <v>0.27309852524106637</v>
      </c>
      <c r="AO265" s="27"/>
      <c r="AP265" s="27"/>
      <c r="AQ265" s="25">
        <f>IFERROR(SUMIFS('[1]BD Unidades'!$AZ$3:$AZ$1424,'[1]BD Unidades'!$A$3:$A$1424,$A265),"-")</f>
        <v>42.276283050990919</v>
      </c>
      <c r="AR265" s="25">
        <f>IFERROR(SUMIFS('[1]BD Unidades'!$BA$3:$BA$1424,'[1]BD Unidades'!$A$3:$A$1424,$A265),"-")</f>
        <v>139.73138179142299</v>
      </c>
      <c r="AS265" s="28">
        <f>SUMIFS('[1]BD Unidades'!$BC$3:$BC$1424,'[1]BD Unidades'!$A$3:$A$1424,$A265)</f>
        <v>3.433678915682377E-3</v>
      </c>
      <c r="AT265" s="28">
        <f>SUMIFS('[1]BD Unidades'!$BE$3:$BE$1424,'[1]BD Unidades'!$A$3:$A$1424,$A265)</f>
        <v>0.99735214693457896</v>
      </c>
      <c r="AU265" s="29">
        <f t="shared" si="18"/>
        <v>0.99392755989613912</v>
      </c>
      <c r="AV265" s="30">
        <f t="shared" si="19"/>
        <v>0</v>
      </c>
      <c r="AW265" s="25">
        <f>IFERROR(SUMIFS('[1]BD Unidades'!$BI$3:$BI$1424,'[1]BD Unidades'!$A$3:$A$1424,$A265),"-")</f>
        <v>42.031442214058153</v>
      </c>
      <c r="AX265" s="25">
        <f>IFERROR(SUMIFS('[1]BD Unidades'!$BJ$3:$BJ$1424,'[1]BD Unidades'!$A$3:$A$1424,$A265),"-")</f>
        <v>27.037884443077939</v>
      </c>
    </row>
    <row r="266" spans="1:50" ht="14.4" x14ac:dyDescent="0.3">
      <c r="A266" s="7">
        <v>320</v>
      </c>
      <c r="B266" s="7" t="s">
        <v>660</v>
      </c>
      <c r="D266" s="8" t="s">
        <v>661</v>
      </c>
      <c r="E266" s="19" t="s">
        <v>662</v>
      </c>
      <c r="F266" s="19" t="s">
        <v>662</v>
      </c>
      <c r="G266" s="19" t="s">
        <v>663</v>
      </c>
      <c r="H266" s="19" t="s">
        <v>397</v>
      </c>
      <c r="I266" s="19">
        <v>2024</v>
      </c>
      <c r="J266" s="19" t="s">
        <v>495</v>
      </c>
      <c r="K266" s="19" t="s">
        <v>496</v>
      </c>
      <c r="L266" s="19" t="s">
        <v>213</v>
      </c>
      <c r="M266" s="19" t="s">
        <v>497</v>
      </c>
      <c r="N266" s="19" t="s">
        <v>557</v>
      </c>
      <c r="O266" s="19" t="s">
        <v>610</v>
      </c>
      <c r="P266" s="19" t="s">
        <v>51</v>
      </c>
      <c r="Q266" s="9" t="s">
        <v>664</v>
      </c>
      <c r="R266" s="20">
        <v>0.32300000000000001</v>
      </c>
      <c r="S266" s="20">
        <v>0.5</v>
      </c>
      <c r="T266" s="20">
        <v>0.32140000000000002</v>
      </c>
      <c r="U266" s="20" t="s">
        <v>397</v>
      </c>
      <c r="V266" s="21">
        <f>_xlfn.XLOOKUP(D266,'[1]Gen. Real'!$A:$A,'[1]Gen. Real'!$C:$C,"-",0)</f>
        <v>0.14460000000000006</v>
      </c>
      <c r="W266" s="22"/>
      <c r="X266" s="22" t="str">
        <f>_xlfn.XLOOKUP(D266,[1]Vertimiento!$A:$A,[1]Vertimiento!$E:$E,"-",0)</f>
        <v>-</v>
      </c>
      <c r="Y266" s="23" t="str">
        <f t="shared" si="16"/>
        <v>-</v>
      </c>
      <c r="Z266" s="19" t="str">
        <f>_xlfn.XLOOKUP(D266,[1]Cmg!$I$4:$I$85,[1]Cmg!$M$4:$M$85,"----",0,1)</f>
        <v>----</v>
      </c>
      <c r="AA266" s="19" t="str">
        <f>_xlfn.XLOOKUP(D266,[1]Cmg!$A$4:$A$89,[1]Cmg!$B$4:$B$89,"----",0,1)</f>
        <v>----</v>
      </c>
      <c r="AB266" s="19" t="str">
        <f>_xlfn.XLOOKUP(D266,[1]Cmg!$E$4:$E$89,[1]Cmg!$F$4:$F$89,"----",0,1)</f>
        <v>----</v>
      </c>
      <c r="AC266" s="19" t="str">
        <f>_xlfn.XLOOKUP(D266,[1]Cmg!$O$4:$O$89,[1]Cmg!$P$4:$P$89,"----",0,1)</f>
        <v>----</v>
      </c>
      <c r="AD266" s="24" t="str">
        <f>_xlfn.XLOOKUP(D266,[1]Cmg!$S$4:$S$89,[1]Cmg!$U$4:$U$89,"----",0,1)</f>
        <v>----</v>
      </c>
      <c r="AG266" s="25">
        <f>IFERROR(SUMIFS('[1]BD Unidades'!$AH:$AH,'[1]BD Unidades'!$A:$A,'BD Centrales 2023'!$A266),"-")</f>
        <v>0.32300000000000001</v>
      </c>
      <c r="AH266" s="25">
        <f>SUMIFS('[1]BD Unidades'!$AJ$3:$AJ$1424,'[1]BD Unidades'!$A$3:$A$1424,$A266)</f>
        <v>6424.0000000000009</v>
      </c>
      <c r="AI266" s="25">
        <f>SUMIFS('[1]BD Unidades'!$AL$3:$AL$1424,'[1]BD Unidades'!$A$3:$A$1424,$A266)</f>
        <v>0</v>
      </c>
      <c r="AJ266" s="26">
        <f t="shared" si="17"/>
        <v>0</v>
      </c>
      <c r="AK266" s="27">
        <f>IFERROR(SUMIFS('[1]BD Unidades'!$AO$3:$AO$1424,'[1]BD Unidades'!$A$3:$A$1424,$A266),"-")</f>
        <v>9.411715613545607E-2</v>
      </c>
      <c r="AL266" s="27">
        <f>IFERROR(SUMIFS('[1]BD Unidades'!$AQ$3:$AQ$1424,'[1]BD Unidades'!$A$3:$A$1424,$A266),"-")</f>
        <v>8.7004454022295716E-2</v>
      </c>
      <c r="AM266" s="27">
        <f>IFERROR(SUMIFS('[1]BD Unidades'!$AS$3:$AS$1424,'[1]BD Unidades'!$A$3:$A$1424,$A266),"-")</f>
        <v>7.9102371739601399E-2</v>
      </c>
      <c r="AN266" s="27">
        <f>IFERROR(SUMIFS('[1]BD Unidades'!$AU$3:$AU$1424,'[1]BD Unidades'!$A$3:$A$1424,$A266),"-")</f>
        <v>6.171299999999999E-2</v>
      </c>
      <c r="AO266" s="27"/>
      <c r="AP266" s="27"/>
      <c r="AQ266" s="25">
        <f>IFERROR(SUMIFS('[1]BD Unidades'!$AZ$3:$AZ$1424,'[1]BD Unidades'!$A$3:$A$1424,$A266),"-")</f>
        <v>8.1641552506189624E-3</v>
      </c>
      <c r="AR266" s="25">
        <f>IFERROR(SUMIFS('[1]BD Unidades'!$BA$3:$BA$1424,'[1]BD Unidades'!$A$3:$A$1424,$A266),"-")</f>
        <v>0.32300000000000101</v>
      </c>
      <c r="AS266" s="28">
        <f>SUMIFS('[1]BD Unidades'!$BC$3:$BC$1424,'[1]BD Unidades'!$A$3:$A$1424,$A266)</f>
        <v>0.135679807433773</v>
      </c>
      <c r="AT266" s="28">
        <f>SUMIFS('[1]BD Unidades'!$BE$3:$BE$1424,'[1]BD Unidades'!$A$3:$A$1424,$A266)</f>
        <v>1</v>
      </c>
      <c r="AU266" s="29">
        <f t="shared" si="18"/>
        <v>0.86432019256622694</v>
      </c>
      <c r="AV266" s="30">
        <f t="shared" si="19"/>
        <v>5.0000000000000001E-3</v>
      </c>
      <c r="AW266" s="25">
        <f>IFERROR(SUMIFS('[1]BD Unidades'!$BI$3:$BI$1424,'[1]BD Unidades'!$A$3:$A$1424,$A266),"-")</f>
        <v>6.4248441472128911E-3</v>
      </c>
      <c r="AX266" s="25">
        <f>IFERROR(SUMIFS('[1]BD Unidades'!$BJ$3:$BJ$1424,'[1]BD Unidades'!$A$3:$A$1424,$A266),"-")</f>
        <v>4.1329581966860519E-3</v>
      </c>
    </row>
    <row r="267" spans="1:50" ht="14.4" x14ac:dyDescent="0.3">
      <c r="A267" s="7">
        <v>331</v>
      </c>
      <c r="B267" s="7" t="s">
        <v>665</v>
      </c>
      <c r="D267" s="8" t="s">
        <v>666</v>
      </c>
      <c r="E267" s="19" t="s">
        <v>667</v>
      </c>
      <c r="F267" s="19" t="s">
        <v>667</v>
      </c>
      <c r="G267" s="19" t="s">
        <v>668</v>
      </c>
      <c r="H267" s="19" t="s">
        <v>397</v>
      </c>
      <c r="I267" s="19">
        <v>2024</v>
      </c>
      <c r="J267" s="19" t="s">
        <v>495</v>
      </c>
      <c r="K267" s="19" t="s">
        <v>496</v>
      </c>
      <c r="L267" s="19" t="s">
        <v>157</v>
      </c>
      <c r="M267" s="19" t="s">
        <v>497</v>
      </c>
      <c r="N267" s="19" t="s">
        <v>498</v>
      </c>
      <c r="O267" s="19" t="s">
        <v>499</v>
      </c>
      <c r="P267" s="19" t="s">
        <v>158</v>
      </c>
      <c r="Q267" s="9" t="s">
        <v>670</v>
      </c>
      <c r="R267" s="20">
        <v>3</v>
      </c>
      <c r="S267" s="20">
        <v>1.6E-2</v>
      </c>
      <c r="T267" s="20">
        <v>3</v>
      </c>
      <c r="U267" s="20" t="s">
        <v>397</v>
      </c>
      <c r="V267" s="21">
        <f>_xlfn.XLOOKUP(D267,'[1]Gen. Real'!$A:$A,'[1]Gen. Real'!$C:$C,"-",0)</f>
        <v>4.3920100000000017</v>
      </c>
      <c r="W267" s="22"/>
      <c r="X267" s="22" t="str">
        <f>_xlfn.XLOOKUP(D267,[1]Vertimiento!$A:$A,[1]Vertimiento!$E:$E,"-",0)</f>
        <v>-</v>
      </c>
      <c r="Y267" s="23" t="str">
        <f t="shared" si="16"/>
        <v>-</v>
      </c>
      <c r="Z267" s="19">
        <f>_xlfn.XLOOKUP(D267,[1]Cmg!$I$4:$I$85,[1]Cmg!$M$4:$M$85,"----",0,1)</f>
        <v>8.0788760271492706</v>
      </c>
      <c r="AA267" s="19">
        <f>_xlfn.XLOOKUP(D267,[1]Cmg!$A$4:$A$89,[1]Cmg!$B$4:$B$89,"----",0,1)</f>
        <v>58.818332952989621</v>
      </c>
      <c r="AB267" s="19">
        <f>_xlfn.XLOOKUP(D267,[1]Cmg!$E$4:$E$89,[1]Cmg!$F$4:$F$89,"----",0,1)</f>
        <v>8.6248082191780959</v>
      </c>
      <c r="AC267" s="19">
        <f>_xlfn.XLOOKUP(D267,[1]Cmg!$O$4:$O$89,[1]Cmg!$P$4:$P$89,"----",0,1)</f>
        <v>94.642807978099228</v>
      </c>
      <c r="AD267" s="24">
        <f>_xlfn.XLOOKUP(D267,[1]Cmg!$S$4:$S$89,[1]Cmg!$U$4:$U$89,"----",0,1)</f>
        <v>0.52088087631218627</v>
      </c>
      <c r="AG267" s="25">
        <f>IFERROR(SUMIFS('[1]BD Unidades'!$AH:$AH,'[1]BD Unidades'!$A:$A,'BD Centrales 2023'!$A267),"-")</f>
        <v>2.5920000000000001</v>
      </c>
      <c r="AH267" s="25">
        <f>SUMIFS('[1]BD Unidades'!$AJ$3:$AJ$1424,'[1]BD Unidades'!$A$3:$A$1424,$A267)</f>
        <v>7568.64</v>
      </c>
      <c r="AI267" s="25">
        <f>SUMIFS('[1]BD Unidades'!$AL$3:$AL$1424,'[1]BD Unidades'!$A$3:$A$1424,$A267)</f>
        <v>0</v>
      </c>
      <c r="AJ267" s="26">
        <f t="shared" si="17"/>
        <v>0</v>
      </c>
      <c r="AK267" s="27">
        <f>IFERROR(SUMIFS('[1]BD Unidades'!$AO$3:$AO$1424,'[1]BD Unidades'!$A$3:$A$1424,$A267),"-")</f>
        <v>0</v>
      </c>
      <c r="AL267" s="27">
        <f>IFERROR(SUMIFS('[1]BD Unidades'!$AQ$3:$AQ$1424,'[1]BD Unidades'!$A$3:$A$1424,$A267),"-")</f>
        <v>0</v>
      </c>
      <c r="AM267" s="27">
        <f>IFERROR(SUMIFS('[1]BD Unidades'!$AS$3:$AS$1424,'[1]BD Unidades'!$A$3:$A$1424,$A267),"-")</f>
        <v>0.19167323843227432</v>
      </c>
      <c r="AN267" s="27">
        <f>IFERROR(SUMIFS('[1]BD Unidades'!$AU$3:$AU$1424,'[1]BD Unidades'!$A$3:$A$1424,$A267),"-")</f>
        <v>0.16769721599999998</v>
      </c>
      <c r="AO267" s="27"/>
      <c r="AP267" s="27"/>
      <c r="AQ267" s="25">
        <f>IFERROR(SUMIFS('[1]BD Unidades'!$AZ$3:$AZ$1424,'[1]BD Unidades'!$A$3:$A$1424,$A267),"-")</f>
        <v>0.57501971529682294</v>
      </c>
      <c r="AR267" s="25">
        <f>IFERROR(SUMIFS('[1]BD Unidades'!$BA$3:$BA$1424,'[1]BD Unidades'!$A$3:$A$1424,$A267),"-")</f>
        <v>2.5919999999999899</v>
      </c>
      <c r="AS267" s="28">
        <f>SUMIFS('[1]BD Unidades'!$BC$3:$BC$1424,'[1]BD Unidades'!$A$3:$A$1424,$A267)</f>
        <v>1.7991306345205469E-3</v>
      </c>
      <c r="AT267" s="28">
        <f>SUMIFS('[1]BD Unidades'!$BE$3:$BE$1424,'[1]BD Unidades'!$A$3:$A$1424,$A267)</f>
        <v>0.86399999999999999</v>
      </c>
      <c r="AU267" s="29">
        <f t="shared" si="18"/>
        <v>0.86244555113177424</v>
      </c>
      <c r="AV267" s="30">
        <f t="shared" si="19"/>
        <v>1.6000000000000001E-4</v>
      </c>
      <c r="AW267" s="25">
        <f>IFERROR(SUMIFS('[1]BD Unidades'!$BI$3:$BI$1424,'[1]BD Unidades'!$A$3:$A$1424,$A267),"-")</f>
        <v>0.5659609701420184</v>
      </c>
      <c r="AX267" s="25">
        <f>IFERROR(SUMIFS('[1]BD Unidades'!$BJ$3:$BJ$1424,'[1]BD Unidades'!$A$3:$A$1424,$A267),"-")</f>
        <v>0.36407000340507056</v>
      </c>
    </row>
    <row r="268" spans="1:50" ht="14.4" x14ac:dyDescent="0.3">
      <c r="A268" s="7">
        <v>332</v>
      </c>
      <c r="B268" s="7" t="s">
        <v>671</v>
      </c>
      <c r="D268" s="8" t="s">
        <v>672</v>
      </c>
      <c r="E268" s="19" t="s">
        <v>570</v>
      </c>
      <c r="F268" s="19" t="s">
        <v>570</v>
      </c>
      <c r="G268" s="19" t="s">
        <v>673</v>
      </c>
      <c r="H268" s="19">
        <v>1</v>
      </c>
      <c r="I268" s="19">
        <v>2024</v>
      </c>
      <c r="J268" s="19" t="s">
        <v>495</v>
      </c>
      <c r="K268" s="19" t="s">
        <v>496</v>
      </c>
      <c r="L268" s="19" t="s">
        <v>47</v>
      </c>
      <c r="M268" s="19" t="s">
        <v>48</v>
      </c>
      <c r="N268" s="19" t="s">
        <v>48</v>
      </c>
      <c r="O268" s="19" t="s">
        <v>587</v>
      </c>
      <c r="P268" s="19" t="s">
        <v>51</v>
      </c>
      <c r="Q268" s="9" t="s">
        <v>674</v>
      </c>
      <c r="R268" s="20">
        <v>69.39</v>
      </c>
      <c r="S268" s="20">
        <v>5.0796999999999999</v>
      </c>
      <c r="T268" s="20">
        <v>65.865200000000002</v>
      </c>
      <c r="U268" s="20">
        <v>3</v>
      </c>
      <c r="V268" s="21">
        <f>_xlfn.XLOOKUP(D268,'[1]Gen. Real'!$A:$A,'[1]Gen. Real'!$C:$C,"-",0)</f>
        <v>141.93363999999994</v>
      </c>
      <c r="W268" s="22"/>
      <c r="X268" s="22">
        <f>_xlfn.XLOOKUP(D268,[1]Vertimiento!$A:$A,[1]Vertimiento!$E:$E,"-",0)</f>
        <v>26.589705328333331</v>
      </c>
      <c r="Y268" s="23">
        <f t="shared" si="16"/>
        <v>0.15778054533945268</v>
      </c>
      <c r="Z268" s="19">
        <f>_xlfn.XLOOKUP(D268,[1]Cmg!$I$4:$I$85,[1]Cmg!$M$4:$M$85,"----",0,1)</f>
        <v>12.406097548121753</v>
      </c>
      <c r="AA268" s="19">
        <f>_xlfn.XLOOKUP(D268,[1]Cmg!$A$4:$A$89,[1]Cmg!$B$4:$B$89,"----",0,1)</f>
        <v>59.580264719306015</v>
      </c>
      <c r="AB268" s="19">
        <f>_xlfn.XLOOKUP(D268,[1]Cmg!$E$4:$E$89,[1]Cmg!$F$4:$F$89,"----",0,1)</f>
        <v>11.66220273972602</v>
      </c>
      <c r="AC268" s="19">
        <f>_xlfn.XLOOKUP(D268,[1]Cmg!$O$4:$O$89,[1]Cmg!$P$4:$P$89,"----",0,1)</f>
        <v>93.780680484943218</v>
      </c>
      <c r="AD268" s="24">
        <f>_xlfn.XLOOKUP(D268,[1]Cmg!$S$4:$S$89,[1]Cmg!$U$4:$U$89,"----",0,1)</f>
        <v>0.48299863076220906</v>
      </c>
      <c r="AG268" s="25">
        <f>IFERROR(SUMIFS('[1]BD Unidades'!$AH:$AH,'[1]BD Unidades'!$A:$A,'BD Centrales 2023'!$A268),"-")</f>
        <v>69.39</v>
      </c>
      <c r="AH268" s="25">
        <f>SUMIFS('[1]BD Unidades'!$AJ$3:$AJ$1424,'[1]BD Unidades'!$A$3:$A$1424,$A268)</f>
        <v>6978.15</v>
      </c>
      <c r="AI268" s="25">
        <f>SUMIFS('[1]BD Unidades'!$AL$3:$AL$1424,'[1]BD Unidades'!$A$3:$A$1424,$A268)</f>
        <v>1781.11666666667</v>
      </c>
      <c r="AJ268" s="26">
        <f t="shared" si="17"/>
        <v>0.20334084284072518</v>
      </c>
      <c r="AK268" s="27">
        <f>IFERROR(SUMIFS('[1]BD Unidades'!$AO$3:$AO$1424,'[1]BD Unidades'!$A$3:$A$1424,$A268),"-")</f>
        <v>0.36764360242209582</v>
      </c>
      <c r="AL268" s="27">
        <f>IFERROR(SUMIFS('[1]BD Unidades'!$AQ$3:$AQ$1424,'[1]BD Unidades'!$A$3:$A$1424,$A268),"-")</f>
        <v>0.37762885857968109</v>
      </c>
      <c r="AM268" s="27">
        <f>IFERROR(SUMIFS('[1]BD Unidades'!$AS$3:$AS$1424,'[1]BD Unidades'!$A$3:$A$1424,$A268),"-")</f>
        <v>0.30194950907432166</v>
      </c>
      <c r="AN268" s="27">
        <f>IFERROR(SUMIFS('[1]BD Unidades'!$AU$3:$AU$1424,'[1]BD Unidades'!$A$3:$A$1424,$A268),"-")</f>
        <v>0.27690399999999998</v>
      </c>
      <c r="AO268" s="27"/>
      <c r="AP268" s="27"/>
      <c r="AQ268" s="25">
        <f>IFERROR(SUMIFS('[1]BD Unidades'!$AZ$3:$AZ$1424,'[1]BD Unidades'!$A$3:$A$1424,$A268),"-")</f>
        <v>20.95227643466718</v>
      </c>
      <c r="AR268" s="25">
        <f>IFERROR(SUMIFS('[1]BD Unidades'!$BA$3:$BA$1424,'[1]BD Unidades'!$A$3:$A$1424,$A268),"-")</f>
        <v>69.3900000000001</v>
      </c>
      <c r="AS268" s="28">
        <f>SUMIFS('[1]BD Unidades'!$BC$3:$BC$1424,'[1]BD Unidades'!$A$3:$A$1424,$A268)</f>
        <v>2.1550105652209102E-3</v>
      </c>
      <c r="AT268" s="28">
        <f>SUMIFS('[1]BD Unidades'!$BE$3:$BE$1424,'[1]BD Unidades'!$A$3:$A$1424,$A268)</f>
        <v>0.99991628614916295</v>
      </c>
      <c r="AU268" s="29">
        <f t="shared" si="18"/>
        <v>0.99776145598817501</v>
      </c>
      <c r="AV268" s="30">
        <f t="shared" si="19"/>
        <v>5.0797000000000002E-2</v>
      </c>
      <c r="AW268" s="25">
        <f>IFERROR(SUMIFS('[1]BD Unidades'!$BI$3:$BI$1424,'[1]BD Unidades'!$A$3:$A$1424,$A268),"-")</f>
        <v>19.843450765993165</v>
      </c>
      <c r="AX268" s="25">
        <f>IFERROR(SUMIFS('[1]BD Unidades'!$BJ$3:$BJ$1424,'[1]BD Unidades'!$A$3:$A$1424,$A268),"-")</f>
        <v>12.764846993125051</v>
      </c>
    </row>
    <row r="269" spans="1:50" ht="14.4" x14ac:dyDescent="0.3">
      <c r="A269" s="7">
        <v>333</v>
      </c>
      <c r="B269" s="7" t="s">
        <v>675</v>
      </c>
      <c r="D269" s="8" t="s">
        <v>676</v>
      </c>
      <c r="E269" s="19" t="s">
        <v>677</v>
      </c>
      <c r="F269" s="19" t="s">
        <v>678</v>
      </c>
      <c r="G269" s="19" t="s">
        <v>679</v>
      </c>
      <c r="H269" s="19" t="s">
        <v>397</v>
      </c>
      <c r="I269" s="19">
        <v>2024</v>
      </c>
      <c r="J269" s="19" t="s">
        <v>495</v>
      </c>
      <c r="K269" s="19" t="s">
        <v>496</v>
      </c>
      <c r="L269" s="19" t="s">
        <v>213</v>
      </c>
      <c r="M269" s="19" t="s">
        <v>477</v>
      </c>
      <c r="N269" s="19" t="s">
        <v>549</v>
      </c>
      <c r="O269" s="19" t="s">
        <v>637</v>
      </c>
      <c r="P269" s="19" t="s">
        <v>51</v>
      </c>
      <c r="Q269" s="9" t="s">
        <v>681</v>
      </c>
      <c r="R269" s="20">
        <v>2.96</v>
      </c>
      <c r="S269" s="20">
        <v>0.69999999999999496</v>
      </c>
      <c r="T269" s="20">
        <v>2.9392800000000001</v>
      </c>
      <c r="U269" s="20" t="s">
        <v>397</v>
      </c>
      <c r="V269" s="21">
        <f>_xlfn.XLOOKUP(D269,'[1]Gen. Real'!$A:$A,'[1]Gen. Real'!$C:$C,"-",0)</f>
        <v>6.2273599999999982</v>
      </c>
      <c r="W269" s="22"/>
      <c r="X269" s="22" t="str">
        <f>_xlfn.XLOOKUP(D269,[1]Vertimiento!$A:$A,[1]Vertimiento!$E:$E,"-",0)</f>
        <v>-</v>
      </c>
      <c r="Y269" s="23" t="str">
        <f t="shared" si="16"/>
        <v>-</v>
      </c>
      <c r="Z269" s="19" t="str">
        <f>_xlfn.XLOOKUP(D269,[1]Cmg!$I$4:$I$85,[1]Cmg!$M$4:$M$85,"----",0,1)</f>
        <v>----</v>
      </c>
      <c r="AA269" s="19" t="str">
        <f>_xlfn.XLOOKUP(D269,[1]Cmg!$A$4:$A$89,[1]Cmg!$B$4:$B$89,"----",0,1)</f>
        <v>----</v>
      </c>
      <c r="AB269" s="19" t="str">
        <f>_xlfn.XLOOKUP(D269,[1]Cmg!$E$4:$E$89,[1]Cmg!$F$4:$F$89,"----",0,1)</f>
        <v>----</v>
      </c>
      <c r="AC269" s="19" t="str">
        <f>_xlfn.XLOOKUP(D269,[1]Cmg!$O$4:$O$89,[1]Cmg!$P$4:$P$89,"----",0,1)</f>
        <v>----</v>
      </c>
      <c r="AD269" s="24" t="str">
        <f>_xlfn.XLOOKUP(D269,[1]Cmg!$S$4:$S$89,[1]Cmg!$U$4:$U$89,"----",0,1)</f>
        <v>----</v>
      </c>
      <c r="AG269" s="25">
        <f>IFERROR(SUMIFS('[1]BD Unidades'!$AH:$AH,'[1]BD Unidades'!$A:$A,'BD Centrales 2023'!$A269),"-")</f>
        <v>2.96</v>
      </c>
      <c r="AH269" s="25">
        <f>SUMIFS('[1]BD Unidades'!$AJ$3:$AJ$1424,'[1]BD Unidades'!$A$3:$A$1424,$A269)</f>
        <v>8560.3333333333303</v>
      </c>
      <c r="AI269" s="25">
        <f>SUMIFS('[1]BD Unidades'!$AL$3:$AL$1424,'[1]BD Unidades'!$A$3:$A$1424,$A269)</f>
        <v>0</v>
      </c>
      <c r="AJ269" s="26">
        <f t="shared" si="17"/>
        <v>0</v>
      </c>
      <c r="AK269" s="27">
        <f>IFERROR(SUMIFS('[1]BD Unidades'!$AO$3:$AO$1424,'[1]BD Unidades'!$A$3:$A$1424,$A269),"-")</f>
        <v>0.25928017175178414</v>
      </c>
      <c r="AL269" s="27">
        <f>IFERROR(SUMIFS('[1]BD Unidades'!$AQ$3:$AQ$1424,'[1]BD Unidades'!$A$3:$A$1424,$A269),"-")</f>
        <v>0.25871493478638552</v>
      </c>
      <c r="AM269" s="27">
        <f>IFERROR(SUMIFS('[1]BD Unidades'!$AS$3:$AS$1424,'[1]BD Unidades'!$A$3:$A$1424,$A269),"-")</f>
        <v>0.25361750072577677</v>
      </c>
      <c r="AN269" s="27">
        <f>IFERROR(SUMIFS('[1]BD Unidades'!$AU$3:$AU$1424,'[1]BD Unidades'!$A$3:$A$1424,$A269),"-")</f>
        <v>0.24718599999999999</v>
      </c>
      <c r="AO269" s="27"/>
      <c r="AP269" s="27"/>
      <c r="AQ269" s="25">
        <f>IFERROR(SUMIFS('[1]BD Unidades'!$AZ$3:$AZ$1424,'[1]BD Unidades'!$A$3:$A$1424,$A269),"-")</f>
        <v>0.72874611220556951</v>
      </c>
      <c r="AR269" s="25">
        <f>IFERROR(SUMIFS('[1]BD Unidades'!$BA$3:$BA$1424,'[1]BD Unidades'!$A$3:$A$1424,$A269),"-")</f>
        <v>2.9599999999999902</v>
      </c>
      <c r="AS269" s="28">
        <f>SUMIFS('[1]BD Unidades'!$BC$3:$BC$1424,'[1]BD Unidades'!$A$3:$A$1424,$A269)</f>
        <v>9.9999999999999991E-5</v>
      </c>
      <c r="AT269" s="28">
        <f>SUMIFS('[1]BD Unidades'!$BE$3:$BE$1424,'[1]BD Unidades'!$A$3:$A$1424,$A269)</f>
        <v>1</v>
      </c>
      <c r="AU269" s="29">
        <f t="shared" si="18"/>
        <v>0.99990000000000001</v>
      </c>
      <c r="AV269" s="30">
        <f t="shared" si="19"/>
        <v>6.9999999999999498E-3</v>
      </c>
      <c r="AW269" s="25">
        <f>IFERROR(SUMIFS('[1]BD Unidades'!$BI$3:$BI$1424,'[1]BD Unidades'!$A$3:$A$1424,$A269),"-")</f>
        <v>0.72867323759434888</v>
      </c>
      <c r="AX269" s="25">
        <f>IFERROR(SUMIFS('[1]BD Unidades'!$BJ$3:$BJ$1424,'[1]BD Unidades'!$A$3:$A$1424,$A269),"-")</f>
        <v>0.46873915709344549</v>
      </c>
    </row>
    <row r="270" spans="1:50" ht="14.4" x14ac:dyDescent="0.3">
      <c r="A270" s="7">
        <v>337</v>
      </c>
      <c r="B270" s="7" t="s">
        <v>682</v>
      </c>
      <c r="D270" s="8" t="s">
        <v>683</v>
      </c>
      <c r="E270" s="19" t="s">
        <v>570</v>
      </c>
      <c r="F270" s="19" t="s">
        <v>570</v>
      </c>
      <c r="G270" s="19" t="s">
        <v>653</v>
      </c>
      <c r="H270" s="19">
        <v>1</v>
      </c>
      <c r="I270" s="19">
        <v>2024</v>
      </c>
      <c r="J270" s="19" t="s">
        <v>495</v>
      </c>
      <c r="K270" s="19" t="s">
        <v>496</v>
      </c>
      <c r="L270" s="19" t="s">
        <v>47</v>
      </c>
      <c r="M270" s="19" t="s">
        <v>497</v>
      </c>
      <c r="N270" s="19" t="s">
        <v>557</v>
      </c>
      <c r="O270" s="19" t="s">
        <v>557</v>
      </c>
      <c r="P270" s="19" t="s">
        <v>51</v>
      </c>
      <c r="Q270" s="9" t="s">
        <v>684</v>
      </c>
      <c r="R270" s="20">
        <v>93</v>
      </c>
      <c r="S270" s="20">
        <v>2.5</v>
      </c>
      <c r="T270" s="20">
        <v>90.674999999999997</v>
      </c>
      <c r="U270" s="20">
        <v>0.53</v>
      </c>
      <c r="V270" s="21">
        <f>_xlfn.XLOOKUP(D270,'[1]Gen. Real'!$A:$A,'[1]Gen. Real'!$C:$C,"-",0)</f>
        <v>178.21667999999983</v>
      </c>
      <c r="W270" s="22"/>
      <c r="X270" s="22">
        <f>_xlfn.XLOOKUP(D270,[1]Vertimiento!$A:$A,[1]Vertimiento!$E:$E,"-",0)</f>
        <v>40.627468213333344</v>
      </c>
      <c r="Y270" s="23">
        <f t="shared" si="16"/>
        <v>0.18564566859575776</v>
      </c>
      <c r="Z270" s="19">
        <f>_xlfn.XLOOKUP(D270,[1]Cmg!$I$4:$I$85,[1]Cmg!$M$4:$M$85,"----",0,1)</f>
        <v>13.542508641166554</v>
      </c>
      <c r="AA270" s="19">
        <f>_xlfn.XLOOKUP(D270,[1]Cmg!$A$4:$A$89,[1]Cmg!$B$4:$B$89,"----",0,1)</f>
        <v>60.767339114559242</v>
      </c>
      <c r="AB270" s="19">
        <f>_xlfn.XLOOKUP(D270,[1]Cmg!$E$4:$E$89,[1]Cmg!$F$4:$F$89,"----",0,1)</f>
        <v>13.467610958904102</v>
      </c>
      <c r="AC270" s="19">
        <f>_xlfn.XLOOKUP(D270,[1]Cmg!$O$4:$O$89,[1]Cmg!$P$4:$P$89,"----",0,1)</f>
        <v>94.526433320296903</v>
      </c>
      <c r="AD270" s="24">
        <f>_xlfn.XLOOKUP(D270,[1]Cmg!$S$4:$S$89,[1]Cmg!$U$4:$U$89,"----",0,1)</f>
        <v>0.47284345047923321</v>
      </c>
      <c r="AG270" s="25">
        <f>IFERROR(SUMIFS('[1]BD Unidades'!$AH:$AH,'[1]BD Unidades'!$A:$A,'BD Centrales 2023'!$A270),"-")</f>
        <v>93</v>
      </c>
      <c r="AH270" s="25">
        <f>SUMIFS('[1]BD Unidades'!$AJ$3:$AJ$1424,'[1]BD Unidades'!$A$3:$A$1424,$A270)</f>
        <v>8747.35</v>
      </c>
      <c r="AI270" s="25">
        <f>SUMIFS('[1]BD Unidades'!$AL$3:$AL$1424,'[1]BD Unidades'!$A$3:$A$1424,$A270)</f>
        <v>0</v>
      </c>
      <c r="AJ270" s="26">
        <f t="shared" si="17"/>
        <v>0</v>
      </c>
      <c r="AK270" s="27">
        <f>IFERROR(SUMIFS('[1]BD Unidades'!$AO$3:$AO$1424,'[1]BD Unidades'!$A$3:$A$1424,$A270),"-")</f>
        <v>0.30590676623847662</v>
      </c>
      <c r="AL270" s="27">
        <f>IFERROR(SUMIFS('[1]BD Unidades'!$AQ$3:$AQ$1424,'[1]BD Unidades'!$A$3:$A$1424,$A270),"-")</f>
        <v>0.31071052534218868</v>
      </c>
      <c r="AM270" s="27">
        <f>IFERROR(SUMIFS('[1]BD Unidades'!$AS$3:$AS$1424,'[1]BD Unidades'!$A$3:$A$1424,$A270),"-")</f>
        <v>0.29323102247678173</v>
      </c>
      <c r="AN270" s="27">
        <f>IFERROR(SUMIFS('[1]BD Unidades'!$AU$3:$AU$1424,'[1]BD Unidades'!$A$3:$A$1424,$A270),"-")</f>
        <v>0.28571200000000002</v>
      </c>
      <c r="AO270" s="27"/>
      <c r="AP270" s="27"/>
      <c r="AQ270" s="25">
        <f>IFERROR(SUMIFS('[1]BD Unidades'!$AZ$3:$AZ$1424,'[1]BD Unidades'!$A$3:$A$1424,$A270),"-")</f>
        <v>27.270485090340703</v>
      </c>
      <c r="AR270" s="25">
        <f>IFERROR(SUMIFS('[1]BD Unidades'!$BA$3:$BA$1424,'[1]BD Unidades'!$A$3:$A$1424,$A270),"-")</f>
        <v>93</v>
      </c>
      <c r="AS270" s="28">
        <f>SUMIFS('[1]BD Unidades'!$BC$3:$BC$1424,'[1]BD Unidades'!$A$3:$A$1424,$A270)</f>
        <v>1.1555018985272101E-3</v>
      </c>
      <c r="AT270" s="28">
        <f>SUMIFS('[1]BD Unidades'!$BE$3:$BE$1424,'[1]BD Unidades'!$A$3:$A$1424,$A270)</f>
        <v>0.99855593607305915</v>
      </c>
      <c r="AU270" s="29">
        <f t="shared" si="18"/>
        <v>0.99740210279314112</v>
      </c>
      <c r="AV270" s="30">
        <f t="shared" si="19"/>
        <v>2.5000000000000001E-2</v>
      </c>
      <c r="AW270" s="25">
        <f>IFERROR(SUMIFS('[1]BD Unidades'!$BI$3:$BI$1424,'[1]BD Unidades'!$A$3:$A$1424,$A270),"-")</f>
        <v>26.519648193962492</v>
      </c>
      <c r="AX270" s="25">
        <f>IFERROR(SUMIFS('[1]BD Unidades'!$BJ$3:$BJ$1424,'[1]BD Unidades'!$A$3:$A$1424,$A270),"-")</f>
        <v>17.059495120051185</v>
      </c>
    </row>
    <row r="271" spans="1:50" ht="14.4" x14ac:dyDescent="0.3">
      <c r="A271" s="7">
        <v>339</v>
      </c>
      <c r="B271" s="7" t="s">
        <v>685</v>
      </c>
      <c r="D271" s="8" t="s">
        <v>686</v>
      </c>
      <c r="E271" s="19" t="s">
        <v>677</v>
      </c>
      <c r="F271" s="19" t="s">
        <v>687</v>
      </c>
      <c r="G271" s="19" t="s">
        <v>679</v>
      </c>
      <c r="H271" s="19" t="s">
        <v>397</v>
      </c>
      <c r="I271" s="19">
        <v>2024</v>
      </c>
      <c r="J271" s="19" t="s">
        <v>495</v>
      </c>
      <c r="K271" s="19" t="s">
        <v>496</v>
      </c>
      <c r="L271" s="19" t="s">
        <v>213</v>
      </c>
      <c r="M271" s="19" t="s">
        <v>477</v>
      </c>
      <c r="N271" s="19" t="s">
        <v>549</v>
      </c>
      <c r="O271" s="19" t="s">
        <v>637</v>
      </c>
      <c r="P271" s="19" t="s">
        <v>51</v>
      </c>
      <c r="Q271" s="9" t="s">
        <v>688</v>
      </c>
      <c r="R271" s="20">
        <v>2.96</v>
      </c>
      <c r="S271" s="20">
        <v>0.7</v>
      </c>
      <c r="T271" s="20">
        <v>2.9392999999999998</v>
      </c>
      <c r="U271" s="20" t="s">
        <v>397</v>
      </c>
      <c r="V271" s="21">
        <f>_xlfn.XLOOKUP(D271,'[1]Gen. Real'!$A:$A,'[1]Gen. Real'!$C:$C,"-",0)</f>
        <v>6.2539100000000065</v>
      </c>
      <c r="W271" s="22"/>
      <c r="X271" s="22" t="str">
        <f>_xlfn.XLOOKUP(D271,[1]Vertimiento!$A:$A,[1]Vertimiento!$E:$E,"-",0)</f>
        <v>-</v>
      </c>
      <c r="Y271" s="23" t="str">
        <f t="shared" si="16"/>
        <v>-</v>
      </c>
      <c r="Z271" s="19" t="str">
        <f>_xlfn.XLOOKUP(D271,[1]Cmg!$I$4:$I$85,[1]Cmg!$M$4:$M$85,"----",0,1)</f>
        <v>----</v>
      </c>
      <c r="AA271" s="19" t="str">
        <f>_xlfn.XLOOKUP(D271,[1]Cmg!$A$4:$A$89,[1]Cmg!$B$4:$B$89,"----",0,1)</f>
        <v>----</v>
      </c>
      <c r="AB271" s="19" t="str">
        <f>_xlfn.XLOOKUP(D271,[1]Cmg!$E$4:$E$89,[1]Cmg!$F$4:$F$89,"----",0,1)</f>
        <v>----</v>
      </c>
      <c r="AC271" s="19" t="str">
        <f>_xlfn.XLOOKUP(D271,[1]Cmg!$O$4:$O$89,[1]Cmg!$P$4:$P$89,"----",0,1)</f>
        <v>----</v>
      </c>
      <c r="AD271" s="24" t="str">
        <f>_xlfn.XLOOKUP(D271,[1]Cmg!$S$4:$S$89,[1]Cmg!$U$4:$U$89,"----",0,1)</f>
        <v>----</v>
      </c>
      <c r="AG271" s="25">
        <f>IFERROR(SUMIFS('[1]BD Unidades'!$AH:$AH,'[1]BD Unidades'!$A:$A,'BD Centrales 2023'!$A271),"-")</f>
        <v>2.96</v>
      </c>
      <c r="AH271" s="25">
        <f>SUMIFS('[1]BD Unidades'!$AJ$3:$AJ$1424,'[1]BD Unidades'!$A$3:$A$1424,$A271)</f>
        <v>8567.0833333333303</v>
      </c>
      <c r="AI271" s="25">
        <f>SUMIFS('[1]BD Unidades'!$AL$3:$AL$1424,'[1]BD Unidades'!$A$3:$A$1424,$A271)</f>
        <v>0</v>
      </c>
      <c r="AJ271" s="26">
        <f t="shared" si="17"/>
        <v>0</v>
      </c>
      <c r="AK271" s="27">
        <f>IFERROR(SUMIFS('[1]BD Unidades'!$AO$3:$AO$1424,'[1]BD Unidades'!$A$3:$A$1424,$A271),"-")</f>
        <v>0.26282076783043856</v>
      </c>
      <c r="AL271" s="27">
        <f>IFERROR(SUMIFS('[1]BD Unidades'!$AQ$3:$AQ$1424,'[1]BD Unidades'!$A$3:$A$1424,$A271),"-")</f>
        <v>0.26182637035884931</v>
      </c>
      <c r="AM271" s="27">
        <f>IFERROR(SUMIFS('[1]BD Unidades'!$AS$3:$AS$1424,'[1]BD Unidades'!$A$3:$A$1424,$A271),"-")</f>
        <v>0.25455428862029689</v>
      </c>
      <c r="AN271" s="27">
        <f>IFERROR(SUMIFS('[1]BD Unidades'!$AU$3:$AU$1424,'[1]BD Unidades'!$A$3:$A$1424,$A271),"-")</f>
        <v>0.24804500000000002</v>
      </c>
      <c r="AO271" s="27"/>
      <c r="AP271" s="27"/>
      <c r="AQ271" s="25">
        <f>IFERROR(SUMIFS('[1]BD Unidades'!$AZ$3:$AZ$1424,'[1]BD Unidades'!$A$3:$A$1424,$A271),"-")</f>
        <v>0.73550744565304826</v>
      </c>
      <c r="AR271" s="25">
        <f>IFERROR(SUMIFS('[1]BD Unidades'!$BA$3:$BA$1424,'[1]BD Unidades'!$A$3:$A$1424,$A271),"-")</f>
        <v>2.9599999999999902</v>
      </c>
      <c r="AS271" s="28">
        <f>SUMIFS('[1]BD Unidades'!$BC$3:$BC$1424,'[1]BD Unidades'!$A$3:$A$1424,$A271)</f>
        <v>9.9999999999999991E-5</v>
      </c>
      <c r="AT271" s="28">
        <f>SUMIFS('[1]BD Unidades'!$BE$3:$BE$1424,'[1]BD Unidades'!$A$3:$A$1424,$A271)</f>
        <v>1</v>
      </c>
      <c r="AU271" s="29">
        <f t="shared" si="18"/>
        <v>0.99990000000000001</v>
      </c>
      <c r="AV271" s="30">
        <f t="shared" si="19"/>
        <v>6.9999999999999993E-3</v>
      </c>
      <c r="AW271" s="25">
        <f>IFERROR(SUMIFS('[1]BD Unidades'!$BI$3:$BI$1424,'[1]BD Unidades'!$A$3:$A$1424,$A271),"-")</f>
        <v>0.7354338949084821</v>
      </c>
      <c r="AX271" s="25">
        <f>IFERROR(SUMIFS('[1]BD Unidades'!$BJ$3:$BJ$1424,'[1]BD Unidades'!$A$3:$A$1424,$A271),"-")</f>
        <v>0.47308813637157371</v>
      </c>
    </row>
    <row r="272" spans="1:50" ht="14.4" x14ac:dyDescent="0.3">
      <c r="A272" s="7">
        <v>344</v>
      </c>
      <c r="B272" s="7" t="s">
        <v>689</v>
      </c>
      <c r="D272" s="8" t="s">
        <v>690</v>
      </c>
      <c r="E272" s="19" t="s">
        <v>584</v>
      </c>
      <c r="F272" s="19" t="s">
        <v>584</v>
      </c>
      <c r="G272" s="19" t="s">
        <v>585</v>
      </c>
      <c r="H272" s="19" t="s">
        <v>397</v>
      </c>
      <c r="I272" s="19">
        <v>2024</v>
      </c>
      <c r="J272" s="19" t="s">
        <v>495</v>
      </c>
      <c r="K272" s="19" t="s">
        <v>496</v>
      </c>
      <c r="L272" s="19" t="s">
        <v>47</v>
      </c>
      <c r="M272" s="19" t="s">
        <v>48</v>
      </c>
      <c r="N272" s="19" t="s">
        <v>48</v>
      </c>
      <c r="O272" s="19" t="s">
        <v>587</v>
      </c>
      <c r="P272" s="19" t="s">
        <v>51</v>
      </c>
      <c r="Q272" s="9" t="s">
        <v>691</v>
      </c>
      <c r="R272" s="20">
        <v>16.5</v>
      </c>
      <c r="S272" s="20">
        <v>0.3</v>
      </c>
      <c r="T272" s="20">
        <v>16.450500000000002</v>
      </c>
      <c r="U272" s="20">
        <v>2.5</v>
      </c>
      <c r="V272" s="21">
        <f>_xlfn.XLOOKUP(D272,'[1]Gen. Real'!$A:$A,'[1]Gen. Real'!$C:$C,"-",0)</f>
        <v>36.679040000000001</v>
      </c>
      <c r="W272" s="22"/>
      <c r="X272" s="22">
        <f>_xlfn.XLOOKUP(D272,[1]Vertimiento!$A:$A,[1]Vertimiento!$E:$E,"-",0)</f>
        <v>12.3412475051637</v>
      </c>
      <c r="Y272" s="23">
        <f t="shared" si="16"/>
        <v>0.25175795845472543</v>
      </c>
      <c r="Z272" s="19">
        <f>_xlfn.XLOOKUP(D272,[1]Cmg!$I$4:$I$85,[1]Cmg!$M$4:$M$85,"----",0,1)</f>
        <v>0.17346226891434446</v>
      </c>
      <c r="AA272" s="19">
        <f>_xlfn.XLOOKUP(D272,[1]Cmg!$A$4:$A$89,[1]Cmg!$B$4:$B$89,"----",0,1)</f>
        <v>3.3563509812870822</v>
      </c>
      <c r="AB272" s="19">
        <f>_xlfn.XLOOKUP(D272,[1]Cmg!$E$4:$E$89,[1]Cmg!$F$4:$F$89,"----",0,1)</f>
        <v>2.1863013698630137E-2</v>
      </c>
      <c r="AC272" s="19">
        <f>_xlfn.XLOOKUP(D272,[1]Cmg!$O$4:$O$89,[1]Cmg!$P$4:$P$89,"----",0,1)</f>
        <v>5.7362651544779011</v>
      </c>
      <c r="AD272" s="24">
        <f>_xlfn.XLOOKUP(D272,[1]Cmg!$S$4:$S$89,[1]Cmg!$U$4:$U$89,"----",0,1)</f>
        <v>0.48094477407576447</v>
      </c>
      <c r="AG272" s="25">
        <f>IFERROR(SUMIFS('[1]BD Unidades'!$AH:$AH,'[1]BD Unidades'!$A:$A,'BD Centrales 2023'!$A272),"-")</f>
        <v>16.5</v>
      </c>
      <c r="AH272" s="25">
        <f>SUMIFS('[1]BD Unidades'!$AJ$3:$AJ$1424,'[1]BD Unidades'!$A$3:$A$1424,$A272)</f>
        <v>8740.5333333333292</v>
      </c>
      <c r="AI272" s="25">
        <f>SUMIFS('[1]BD Unidades'!$AL$3:$AL$1424,'[1]BD Unidades'!$A$3:$A$1424,$A272)</f>
        <v>0</v>
      </c>
      <c r="AJ272" s="26">
        <f t="shared" si="17"/>
        <v>0</v>
      </c>
      <c r="AK272" s="27">
        <f>IFERROR(SUMIFS('[1]BD Unidades'!$AO$3:$AO$1424,'[1]BD Unidades'!$A$3:$A$1424,$A272),"-")</f>
        <v>0.26898994860486303</v>
      </c>
      <c r="AL272" s="27">
        <f>IFERROR(SUMIFS('[1]BD Unidades'!$AQ$3:$AQ$1424,'[1]BD Unidades'!$A$3:$A$1424,$A272),"-")</f>
        <v>0.28809848802879606</v>
      </c>
      <c r="AM272" s="27">
        <f>IFERROR(SUMIFS('[1]BD Unidades'!$AS$3:$AS$1424,'[1]BD Unidades'!$A$3:$A$1424,$A272),"-")</f>
        <v>0.2556742977514877</v>
      </c>
      <c r="AN272" s="27">
        <f>IFERROR(SUMIFS('[1]BD Unidades'!$AU$3:$AU$1424,'[1]BD Unidades'!$A$3:$A$1424,$A272),"-")</f>
        <v>0.25431500000000001</v>
      </c>
      <c r="AO272" s="27"/>
      <c r="AP272" s="27"/>
      <c r="AQ272" s="25">
        <f>IFERROR(SUMIFS('[1]BD Unidades'!$AZ$3:$AZ$1424,'[1]BD Unidades'!$A$3:$A$1424,$A272),"-")</f>
        <v>4.2186259128995474</v>
      </c>
      <c r="AR272" s="25">
        <f>IFERROR(SUMIFS('[1]BD Unidades'!$BA$3:$BA$1424,'[1]BD Unidades'!$A$3:$A$1424,$A272),"-")</f>
        <v>16.5</v>
      </c>
      <c r="AS272" s="28">
        <f>SUMIFS('[1]BD Unidades'!$BC$3:$BC$1424,'[1]BD Unidades'!$A$3:$A$1424,$A272)</f>
        <v>1E-4</v>
      </c>
      <c r="AT272" s="28">
        <f>SUMIFS('[1]BD Unidades'!$BE$3:$BE$1424,'[1]BD Unidades'!$A$3:$A$1424,$A272)</f>
        <v>1</v>
      </c>
      <c r="AU272" s="29">
        <f t="shared" si="18"/>
        <v>0.99990000000000001</v>
      </c>
      <c r="AV272" s="30">
        <f t="shared" si="19"/>
        <v>3.0000000000000001E-3</v>
      </c>
      <c r="AW272" s="25">
        <f>IFERROR(SUMIFS('[1]BD Unidades'!$BI$3:$BI$1424,'[1]BD Unidades'!$A$3:$A$1424,$A272),"-")</f>
        <v>4.2055494381573251</v>
      </c>
      <c r="AX272" s="25">
        <f>IFERROR(SUMIFS('[1]BD Unidades'!$BJ$3:$BJ$1424,'[1]BD Unidades'!$A$3:$A$1424,$A272),"-")</f>
        <v>2.7053356663197508</v>
      </c>
    </row>
    <row r="273" spans="1:50" ht="14.4" x14ac:dyDescent="0.3">
      <c r="A273" s="7">
        <v>346</v>
      </c>
      <c r="B273" s="7" t="s">
        <v>692</v>
      </c>
      <c r="D273" s="8" t="s">
        <v>693</v>
      </c>
      <c r="E273" s="19" t="s">
        <v>667</v>
      </c>
      <c r="F273" s="19" t="s">
        <v>667</v>
      </c>
      <c r="G273" s="19" t="s">
        <v>694</v>
      </c>
      <c r="H273" s="19">
        <v>1</v>
      </c>
      <c r="I273" s="19">
        <v>2024</v>
      </c>
      <c r="J273" s="19" t="s">
        <v>495</v>
      </c>
      <c r="K273" s="19" t="s">
        <v>496</v>
      </c>
      <c r="L273" s="19" t="s">
        <v>157</v>
      </c>
      <c r="M273" s="19" t="s">
        <v>497</v>
      </c>
      <c r="N273" s="19" t="s">
        <v>498</v>
      </c>
      <c r="O273" s="19" t="s">
        <v>499</v>
      </c>
      <c r="P273" s="19" t="s">
        <v>51</v>
      </c>
      <c r="Q273" s="9" t="s">
        <v>696</v>
      </c>
      <c r="R273" s="20">
        <v>2.88</v>
      </c>
      <c r="S273" s="20" t="s">
        <v>325</v>
      </c>
      <c r="T273" s="20">
        <v>2.8656000000000001</v>
      </c>
      <c r="U273" s="20">
        <v>0</v>
      </c>
      <c r="V273" s="21">
        <f>_xlfn.XLOOKUP(D273,'[1]Gen. Real'!$A:$A,'[1]Gen. Real'!$C:$C,"-",0)</f>
        <v>0</v>
      </c>
      <c r="W273" s="22"/>
      <c r="X273" s="22" t="str">
        <f>_xlfn.XLOOKUP(D273,[1]Vertimiento!$A:$A,[1]Vertimiento!$E:$E,"-",0)</f>
        <v>-</v>
      </c>
      <c r="Y273" s="23" t="str">
        <f t="shared" si="16"/>
        <v>-</v>
      </c>
      <c r="Z273" s="19" t="str">
        <f>_xlfn.XLOOKUP(D273,[1]Cmg!$I$4:$I$85,[1]Cmg!$M$4:$M$85,"----",0,1)</f>
        <v>----</v>
      </c>
      <c r="AA273" s="19">
        <f>_xlfn.XLOOKUP(D273,[1]Cmg!$A$4:$A$89,[1]Cmg!$B$4:$B$89,"----",0,1)</f>
        <v>58.816621405750908</v>
      </c>
      <c r="AB273" s="19">
        <f>_xlfn.XLOOKUP(D273,[1]Cmg!$E$4:$E$89,[1]Cmg!$F$4:$F$89,"----",0,1)</f>
        <v>8.6211671232876856</v>
      </c>
      <c r="AC273" s="19">
        <f>_xlfn.XLOOKUP(D273,[1]Cmg!$O$4:$O$89,[1]Cmg!$P$4:$P$89,"----",0,1)</f>
        <v>94.642473601877413</v>
      </c>
      <c r="AD273" s="24">
        <f>_xlfn.XLOOKUP(D273,[1]Cmg!$S$4:$S$89,[1]Cmg!$U$4:$U$89,"----",0,1)</f>
        <v>1</v>
      </c>
      <c r="AG273" s="25">
        <f>IFERROR(SUMIFS('[1]BD Unidades'!$AH:$AH,'[1]BD Unidades'!$A:$A,'BD Centrales 2023'!$A273),"-")</f>
        <v>2.88</v>
      </c>
      <c r="AH273" s="25">
        <f>SUMIFS('[1]BD Unidades'!$AJ$3:$AJ$1424,'[1]BD Unidades'!$A$3:$A$1424,$A273)</f>
        <v>8760</v>
      </c>
      <c r="AI273" s="25">
        <f>SUMIFS('[1]BD Unidades'!$AL$3:$AL$1424,'[1]BD Unidades'!$A$3:$A$1424,$A273)</f>
        <v>0</v>
      </c>
      <c r="AJ273" s="26">
        <f t="shared" si="17"/>
        <v>0</v>
      </c>
      <c r="AK273" s="27">
        <f>IFERROR(SUMIFS('[1]BD Unidades'!$AO$3:$AO$1424,'[1]BD Unidades'!$A$3:$A$1424,$A273),"-")</f>
        <v>0.18104083632092716</v>
      </c>
      <c r="AL273" s="27">
        <f>IFERROR(SUMIFS('[1]BD Unidades'!$AQ$3:$AQ$1424,'[1]BD Unidades'!$A$3:$A$1424,$A273),"-")</f>
        <v>0.17989781242072508</v>
      </c>
      <c r="AM273" s="27">
        <f>IFERROR(SUMIFS('[1]BD Unidades'!$AS$3:$AS$1424,'[1]BD Unidades'!$A$3:$A$1424,$A273),"-")</f>
        <v>0.20260474588564861</v>
      </c>
      <c r="AN273" s="27">
        <f>IFERROR(SUMIFS('[1]BD Unidades'!$AU$3:$AU$1424,'[1]BD Unidades'!$A$3:$A$1424,$A273),"-")</f>
        <v>0.161688</v>
      </c>
      <c r="AO273" s="27"/>
      <c r="AP273" s="27"/>
      <c r="AQ273" s="25">
        <f>IFERROR(SUMIFS('[1]BD Unidades'!$AZ$3:$AZ$1424,'[1]BD Unidades'!$A$3:$A$1424,$A273),"-")</f>
        <v>0.49788576000000001</v>
      </c>
      <c r="AR273" s="25">
        <f>IFERROR(SUMIFS('[1]BD Unidades'!$BA$3:$BA$1424,'[1]BD Unidades'!$A$3:$A$1424,$A273),"-")</f>
        <v>2.88</v>
      </c>
      <c r="AS273" s="28">
        <f>SUMIFS('[1]BD Unidades'!$BC$3:$BC$1424,'[1]BD Unidades'!$A$3:$A$1424,$A273)</f>
        <v>1E-4</v>
      </c>
      <c r="AT273" s="28">
        <f>SUMIFS('[1]BD Unidades'!$BE$3:$BE$1424,'[1]BD Unidades'!$A$3:$A$1424,$A273)</f>
        <v>1</v>
      </c>
      <c r="AU273" s="29">
        <f t="shared" si="18"/>
        <v>0.99990000000000001</v>
      </c>
      <c r="AV273" s="30" t="str">
        <f t="shared" si="19"/>
        <v>-</v>
      </c>
      <c r="AW273" s="25">
        <f>IFERROR(SUMIFS('[1]BD Unidades'!$BI$3:$BI$1424,'[1]BD Unidades'!$A$3:$A$1424,$A273),"-")</f>
        <v>0.49534679156688011</v>
      </c>
      <c r="AX273" s="25">
        <f>IFERROR(SUMIFS('[1]BD Unidades'!$BJ$3:$BJ$1424,'[1]BD Unidades'!$A$3:$A$1424,$A273),"-")</f>
        <v>0.31864548547789662</v>
      </c>
    </row>
    <row r="274" spans="1:50" ht="14.4" x14ac:dyDescent="0.3">
      <c r="A274" s="7">
        <v>348</v>
      </c>
      <c r="B274" s="7" t="s">
        <v>697</v>
      </c>
      <c r="D274" s="8" t="s">
        <v>698</v>
      </c>
      <c r="E274" s="19" t="s">
        <v>584</v>
      </c>
      <c r="F274" s="19" t="s">
        <v>584</v>
      </c>
      <c r="G274" s="19" t="s">
        <v>699</v>
      </c>
      <c r="H274" s="19">
        <v>3</v>
      </c>
      <c r="I274" s="19">
        <v>2024</v>
      </c>
      <c r="J274" s="19" t="s">
        <v>495</v>
      </c>
      <c r="K274" s="19" t="s">
        <v>496</v>
      </c>
      <c r="L274" s="19" t="s">
        <v>157</v>
      </c>
      <c r="M274" s="19" t="s">
        <v>477</v>
      </c>
      <c r="N274" s="19" t="s">
        <v>549</v>
      </c>
      <c r="O274" s="19" t="s">
        <v>700</v>
      </c>
      <c r="P274" s="19" t="s">
        <v>158</v>
      </c>
      <c r="Q274" s="9" t="s">
        <v>701</v>
      </c>
      <c r="R274" s="20">
        <v>1.53</v>
      </c>
      <c r="S274" s="20">
        <v>0</v>
      </c>
      <c r="T274" s="20">
        <v>1.53</v>
      </c>
      <c r="U274" s="20">
        <v>3.4000000000000002E-2</v>
      </c>
      <c r="V274" s="21">
        <f>_xlfn.XLOOKUP(D274,'[1]Gen. Real'!$A:$A,'[1]Gen. Real'!$C:$C,"-",0)</f>
        <v>4.2031300000000007</v>
      </c>
      <c r="W274" s="22"/>
      <c r="X274" s="22" t="str">
        <f>_xlfn.XLOOKUP(D274,[1]Vertimiento!$A:$A,[1]Vertimiento!$E:$E,"-",0)</f>
        <v>-</v>
      </c>
      <c r="Y274" s="23" t="str">
        <f t="shared" si="16"/>
        <v>-</v>
      </c>
      <c r="Z274" s="19">
        <f>_xlfn.XLOOKUP(D274,[1]Cmg!$I$4:$I$85,[1]Cmg!$M$4:$M$85,"----",0,1)</f>
        <v>13.135608534592038</v>
      </c>
      <c r="AA274" s="19">
        <f>_xlfn.XLOOKUP(D274,[1]Cmg!$A$4:$A$89,[1]Cmg!$B$4:$B$89,"----",0,1)</f>
        <v>61.442929027841046</v>
      </c>
      <c r="AB274" s="19">
        <f>_xlfn.XLOOKUP(D274,[1]Cmg!$E$4:$E$89,[1]Cmg!$F$4:$F$89,"----",0,1)</f>
        <v>15.520216438356163</v>
      </c>
      <c r="AC274" s="19">
        <f>_xlfn.XLOOKUP(D274,[1]Cmg!$O$4:$O$89,[1]Cmg!$P$4:$P$89,"----",0,1)</f>
        <v>94.219210011732159</v>
      </c>
      <c r="AD274" s="24">
        <f>_xlfn.XLOOKUP(D274,[1]Cmg!$S$4:$S$89,[1]Cmg!$U$4:$U$89,"----",0,1)</f>
        <v>0.50034230944774072</v>
      </c>
      <c r="AG274" s="25">
        <f>IFERROR(SUMIFS('[1]BD Unidades'!$AH:$AH,'[1]BD Unidades'!$A:$A,'BD Centrales 2023'!$A274),"-")</f>
        <v>1.53</v>
      </c>
      <c r="AH274" s="25">
        <f>SUMIFS('[1]BD Unidades'!$AJ$3:$AJ$1424,'[1]BD Unidades'!$A$3:$A$1424,$A274)</f>
        <v>8463.0666666666693</v>
      </c>
      <c r="AI274" s="25">
        <f>SUMIFS('[1]BD Unidades'!$AL$3:$AL$1424,'[1]BD Unidades'!$A$3:$A$1424,$A274)</f>
        <v>226.05</v>
      </c>
      <c r="AJ274" s="26">
        <f t="shared" si="17"/>
        <v>2.6015302667896808E-2</v>
      </c>
      <c r="AK274" s="27">
        <f>IFERROR(SUMIFS('[1]BD Unidades'!$AO$3:$AO$1424,'[1]BD Unidades'!$A$3:$A$1424,$A274),"-")</f>
        <v>0.33812546228926599</v>
      </c>
      <c r="AL274" s="27">
        <f>IFERROR(SUMIFS('[1]BD Unidades'!$AQ$3:$AQ$1424,'[1]BD Unidades'!$A$3:$A$1424,$A274),"-")</f>
        <v>0.33481942560013456</v>
      </c>
      <c r="AM274" s="27">
        <f>IFERROR(SUMIFS('[1]BD Unidades'!$AS$3:$AS$1424,'[1]BD Unidades'!$A$3:$A$1424,$A274),"-")</f>
        <v>0.33655395375746383</v>
      </c>
      <c r="AN274" s="27">
        <f>IFERROR(SUMIFS('[1]BD Unidades'!$AU$3:$AU$1424,'[1]BD Unidades'!$A$3:$A$1424,$A274),"-")</f>
        <v>0.31462600000000002</v>
      </c>
      <c r="AO274" s="27"/>
      <c r="AP274" s="27"/>
      <c r="AQ274" s="25">
        <f>IFERROR(SUMIFS('[1]BD Unidades'!$AZ$3:$AZ$1424,'[1]BD Unidades'!$A$3:$A$1424,$A274),"-")</f>
        <v>0.51227372116820591</v>
      </c>
      <c r="AR274" s="25">
        <f>IFERROR(SUMIFS('[1]BD Unidades'!$BA$3:$BA$1424,'[1]BD Unidades'!$A$3:$A$1424,$A274),"-")</f>
        <v>1.5264783531889501</v>
      </c>
      <c r="AS274" s="28">
        <f>SUMIFS('[1]BD Unidades'!$BC$3:$BC$1424,'[1]BD Unidades'!$A$3:$A$1424,$A274)</f>
        <v>3.45622030716974E-3</v>
      </c>
      <c r="AT274" s="28">
        <f>SUMIFS('[1]BD Unidades'!$BE$3:$BE$1424,'[1]BD Unidades'!$A$3:$A$1424,$A274)</f>
        <v>0.99885083713850797</v>
      </c>
      <c r="AU274" s="29">
        <f t="shared" si="18"/>
        <v>0.99539858859135633</v>
      </c>
      <c r="AV274" s="30">
        <f t="shared" si="19"/>
        <v>0</v>
      </c>
      <c r="AW274" s="25">
        <f>IFERROR(SUMIFS('[1]BD Unidades'!$BI$3:$BI$1424,'[1]BD Unidades'!$A$3:$A$1424,$A274),"-")</f>
        <v>0.50991653902327361</v>
      </c>
      <c r="AX274" s="25">
        <f>IFERROR(SUMIFS('[1]BD Unidades'!$BJ$3:$BJ$1424,'[1]BD Unidades'!$A$3:$A$1424,$A274),"-")</f>
        <v>0.32801787736691529</v>
      </c>
    </row>
    <row r="275" spans="1:50" ht="14.4" x14ac:dyDescent="0.3">
      <c r="A275" s="7">
        <v>349</v>
      </c>
      <c r="B275" s="7" t="s">
        <v>702</v>
      </c>
      <c r="D275" s="8" t="s">
        <v>703</v>
      </c>
      <c r="E275" s="19" t="s">
        <v>704</v>
      </c>
      <c r="F275" s="19" t="s">
        <v>704</v>
      </c>
      <c r="G275" s="19" t="s">
        <v>705</v>
      </c>
      <c r="H275" s="19">
        <v>1</v>
      </c>
      <c r="I275" s="19">
        <v>2024</v>
      </c>
      <c r="J275" s="19" t="s">
        <v>495</v>
      </c>
      <c r="K275" s="19" t="s">
        <v>496</v>
      </c>
      <c r="L275" s="19" t="s">
        <v>47</v>
      </c>
      <c r="M275" s="19" t="s">
        <v>164</v>
      </c>
      <c r="N275" s="19" t="s">
        <v>707</v>
      </c>
      <c r="O275" s="19" t="s">
        <v>708</v>
      </c>
      <c r="P275" s="19" t="s">
        <v>51</v>
      </c>
      <c r="Q275" s="9" t="s">
        <v>709</v>
      </c>
      <c r="R275" s="20">
        <v>113.905</v>
      </c>
      <c r="S275" s="20">
        <v>1.3344453709999999</v>
      </c>
      <c r="T275" s="20">
        <v>112.38500000000001</v>
      </c>
      <c r="U275" s="20">
        <v>1.39</v>
      </c>
      <c r="V275" s="21">
        <f>_xlfn.XLOOKUP(D275,'[1]Gen. Real'!$A:$A,'[1]Gen. Real'!$C:$C,"-",0)</f>
        <v>170.82407000000023</v>
      </c>
      <c r="W275" s="22"/>
      <c r="X275" s="22">
        <f>_xlfn.XLOOKUP(D275,[1]Vertimiento!$A:$A,[1]Vertimiento!$E:$E,"-",0)</f>
        <v>63.551031699999989</v>
      </c>
      <c r="Y275" s="23">
        <f t="shared" si="16"/>
        <v>0.27115095092884572</v>
      </c>
      <c r="Z275" s="19">
        <f>_xlfn.XLOOKUP(D275,[1]Cmg!$I$4:$I$85,[1]Cmg!$M$4:$M$85,"----",0,1)</f>
        <v>33.955323200061919</v>
      </c>
      <c r="AA275" s="19">
        <f>_xlfn.XLOOKUP(D275,[1]Cmg!$A$4:$A$89,[1]Cmg!$B$4:$B$89,"----",0,1)</f>
        <v>67.143885212231851</v>
      </c>
      <c r="AB275" s="19">
        <f>_xlfn.XLOOKUP(D275,[1]Cmg!$E$4:$E$89,[1]Cmg!$F$4:$F$89,"----",0,1)</f>
        <v>30.807641095890364</v>
      </c>
      <c r="AC275" s="19">
        <f>_xlfn.XLOOKUP(D275,[1]Cmg!$O$4:$O$89,[1]Cmg!$P$4:$P$89,"----",0,1)</f>
        <v>93.078044583496251</v>
      </c>
      <c r="AD275" s="24">
        <f>_xlfn.XLOOKUP(D275,[1]Cmg!$S$4:$S$89,[1]Cmg!$U$4:$U$89,"----",0,1)</f>
        <v>0.48938840712003651</v>
      </c>
      <c r="AG275" s="25">
        <f>IFERROR(SUMIFS('[1]BD Unidades'!$AH:$AH,'[1]BD Unidades'!$A:$A,'BD Centrales 2023'!$A275),"-")</f>
        <v>113.905</v>
      </c>
      <c r="AH275" s="25">
        <f>SUMIFS('[1]BD Unidades'!$AJ$3:$AJ$1424,'[1]BD Unidades'!$A$3:$A$1424,$A275)</f>
        <v>8750.2666666666701</v>
      </c>
      <c r="AI275" s="25">
        <f>SUMIFS('[1]BD Unidades'!$AL$3:$AL$1424,'[1]BD Unidades'!$A$3:$A$1424,$A275)</f>
        <v>9.7333333333333307</v>
      </c>
      <c r="AJ275" s="26">
        <f t="shared" si="17"/>
        <v>1.1111111111111105E-3</v>
      </c>
      <c r="AK275" s="27">
        <f>IFERROR(SUMIFS('[1]BD Unidades'!$AO$3:$AO$1424,'[1]BD Unidades'!$A$3:$A$1424,$A275),"-")</f>
        <v>0.28319037288700272</v>
      </c>
      <c r="AL275" s="27">
        <f>IFERROR(SUMIFS('[1]BD Unidades'!$AQ$3:$AQ$1424,'[1]BD Unidades'!$A$3:$A$1424,$A275),"-")</f>
        <v>0.27551439133359645</v>
      </c>
      <c r="AM275" s="27">
        <f>IFERROR(SUMIFS('[1]BD Unidades'!$AS$3:$AS$1424,'[1]BD Unidades'!$A$3:$A$1424,$A275),"-")</f>
        <v>0.24710452024251248</v>
      </c>
      <c r="AN275" s="27">
        <f>IFERROR(SUMIFS('[1]BD Unidades'!$AU$3:$AU$1424,'[1]BD Unidades'!$A$3:$A$1424,$A275),"-")</f>
        <v>0.20321600000000001</v>
      </c>
      <c r="AO275" s="27"/>
      <c r="AP275" s="27"/>
      <c r="AQ275" s="25">
        <f>IFERROR(SUMIFS('[1]BD Unidades'!$AZ$3:$AZ$1424,'[1]BD Unidades'!$A$3:$A$1424,$A275),"-")</f>
        <v>26.242607466754727</v>
      </c>
      <c r="AR275" s="25">
        <f>IFERROR(SUMIFS('[1]BD Unidades'!$BA$3:$BA$1424,'[1]BD Unidades'!$A$3:$A$1424,$A275),"-")</f>
        <v>113.905</v>
      </c>
      <c r="AS275" s="28">
        <f>SUMIFS('[1]BD Unidades'!$BC$3:$BC$1424,'[1]BD Unidades'!$A$3:$A$1424,$A275)</f>
        <v>1E-4</v>
      </c>
      <c r="AT275" s="28">
        <f>SUMIFS('[1]BD Unidades'!$BE$3:$BE$1424,'[1]BD Unidades'!$A$3:$A$1424,$A275)</f>
        <v>1</v>
      </c>
      <c r="AU275" s="29">
        <f t="shared" si="18"/>
        <v>0.99990000000000001</v>
      </c>
      <c r="AV275" s="30">
        <f t="shared" si="19"/>
        <v>1.3344453709999999E-2</v>
      </c>
      <c r="AW275" s="25">
        <f>IFERROR(SUMIFS('[1]BD Unidades'!$BI$3:$BI$1424,'[1]BD Unidades'!$A$3:$A$1424,$A275),"-")</f>
        <v>25.987731057693303</v>
      </c>
      <c r="AX275" s="25">
        <f>IFERROR(SUMIFS('[1]BD Unidades'!$BJ$3:$BJ$1424,'[1]BD Unidades'!$A$3:$A$1424,$A275),"-")</f>
        <v>16.717324751723236</v>
      </c>
    </row>
    <row r="276" spans="1:50" ht="14.4" x14ac:dyDescent="0.3">
      <c r="A276" s="7">
        <v>353</v>
      </c>
      <c r="B276" s="7" t="s">
        <v>710</v>
      </c>
      <c r="D276" s="8" t="s">
        <v>711</v>
      </c>
      <c r="E276" s="19" t="s">
        <v>712</v>
      </c>
      <c r="F276" s="19" t="s">
        <v>712</v>
      </c>
      <c r="G276" s="19" t="s">
        <v>713</v>
      </c>
      <c r="H276" s="19" t="s">
        <v>397</v>
      </c>
      <c r="I276" s="19">
        <v>2024</v>
      </c>
      <c r="J276" s="19" t="s">
        <v>495</v>
      </c>
      <c r="K276" s="19" t="s">
        <v>496</v>
      </c>
      <c r="L276" s="19" t="s">
        <v>213</v>
      </c>
      <c r="M276" s="19" t="s">
        <v>477</v>
      </c>
      <c r="N276" s="19" t="s">
        <v>478</v>
      </c>
      <c r="O276" s="19" t="s">
        <v>714</v>
      </c>
      <c r="P276" s="19" t="s">
        <v>51</v>
      </c>
      <c r="Q276" s="9" t="s">
        <v>715</v>
      </c>
      <c r="R276" s="20">
        <v>2.9279999999999999</v>
      </c>
      <c r="S276" s="20">
        <v>0.78549999999999998</v>
      </c>
      <c r="T276" s="20">
        <v>2.9049999999999998</v>
      </c>
      <c r="U276" s="20" t="s">
        <v>397</v>
      </c>
      <c r="V276" s="21">
        <f>_xlfn.XLOOKUP(D276,'[1]Gen. Real'!$A:$A,'[1]Gen. Real'!$C:$C,"-",0)</f>
        <v>4.0213699999999966</v>
      </c>
      <c r="W276" s="22"/>
      <c r="X276" s="22" t="str">
        <f>_xlfn.XLOOKUP(D276,[1]Vertimiento!$A:$A,[1]Vertimiento!$E:$E,"-",0)</f>
        <v>-</v>
      </c>
      <c r="Y276" s="23" t="str">
        <f t="shared" si="16"/>
        <v>-</v>
      </c>
      <c r="Z276" s="19" t="str">
        <f>_xlfn.XLOOKUP(D276,[1]Cmg!$I$4:$I$85,[1]Cmg!$M$4:$M$85,"----",0,1)</f>
        <v>----</v>
      </c>
      <c r="AA276" s="19" t="str">
        <f>_xlfn.XLOOKUP(D276,[1]Cmg!$A$4:$A$89,[1]Cmg!$B$4:$B$89,"----",0,1)</f>
        <v>----</v>
      </c>
      <c r="AB276" s="19" t="str">
        <f>_xlfn.XLOOKUP(D276,[1]Cmg!$E$4:$E$89,[1]Cmg!$F$4:$F$89,"----",0,1)</f>
        <v>----</v>
      </c>
      <c r="AC276" s="19" t="str">
        <f>_xlfn.XLOOKUP(D276,[1]Cmg!$O$4:$O$89,[1]Cmg!$P$4:$P$89,"----",0,1)</f>
        <v>----</v>
      </c>
      <c r="AD276" s="24" t="str">
        <f>_xlfn.XLOOKUP(D276,[1]Cmg!$S$4:$S$89,[1]Cmg!$U$4:$U$89,"----",0,1)</f>
        <v>----</v>
      </c>
      <c r="AG276" s="25">
        <f>IFERROR(SUMIFS('[1]BD Unidades'!$AH:$AH,'[1]BD Unidades'!$A:$A,'BD Centrales 2023'!$A276),"-")</f>
        <v>2.9279999999999999</v>
      </c>
      <c r="AH276" s="25">
        <f>SUMIFS('[1]BD Unidades'!$AJ$3:$AJ$1424,'[1]BD Unidades'!$A$3:$A$1424,$A276)</f>
        <v>8301.9166666666697</v>
      </c>
      <c r="AI276" s="25">
        <f>SUMIFS('[1]BD Unidades'!$AL$3:$AL$1424,'[1]BD Unidades'!$A$3:$A$1424,$A276)</f>
        <v>0</v>
      </c>
      <c r="AJ276" s="26">
        <f t="shared" si="17"/>
        <v>0</v>
      </c>
      <c r="AK276" s="27">
        <f>IFERROR(SUMIFS('[1]BD Unidades'!$AO$3:$AO$1424,'[1]BD Unidades'!$A$3:$A$1424,$A276),"-")</f>
        <v>0.26000048925844493</v>
      </c>
      <c r="AL276" s="27">
        <f>IFERROR(SUMIFS('[1]BD Unidades'!$AQ$3:$AQ$1424,'[1]BD Unidades'!$A$3:$A$1424,$A276),"-")</f>
        <v>0.22576159259987452</v>
      </c>
      <c r="AM276" s="27">
        <f>IFERROR(SUMIFS('[1]BD Unidades'!$AS$3:$AS$1424,'[1]BD Unidades'!$A$3:$A$1424,$A276),"-")</f>
        <v>0.19339455126333349</v>
      </c>
      <c r="AN276" s="27">
        <f>IFERROR(SUMIFS('[1]BD Unidades'!$AU$3:$AU$1424,'[1]BD Unidades'!$A$3:$A$1424,$A276),"-")</f>
        <v>0.16219500000000001</v>
      </c>
      <c r="AO276" s="27"/>
      <c r="AP276" s="27"/>
      <c r="AQ276" s="25">
        <f>IFERROR(SUMIFS('[1]BD Unidades'!$AZ$3:$AZ$1424,'[1]BD Unidades'!$A$3:$A$1424,$A276),"-")</f>
        <v>0.56625924609904044</v>
      </c>
      <c r="AR276" s="25">
        <f>IFERROR(SUMIFS('[1]BD Unidades'!$BA$3:$BA$1424,'[1]BD Unidades'!$A$3:$A$1424,$A276),"-")</f>
        <v>2.92799999999998</v>
      </c>
      <c r="AS276" s="28">
        <f>SUMIFS('[1]BD Unidades'!$BC$3:$BC$1424,'[1]BD Unidades'!$A$3:$A$1424,$A276)</f>
        <v>1.1853875677511601E-3</v>
      </c>
      <c r="AT276" s="28">
        <f>SUMIFS('[1]BD Unidades'!$BE$3:$BE$1424,'[1]BD Unidades'!$A$3:$A$1424,$A276)</f>
        <v>0.95817161339421586</v>
      </c>
      <c r="AU276" s="29">
        <f t="shared" si="18"/>
        <v>0.9570358086759263</v>
      </c>
      <c r="AV276" s="30">
        <f t="shared" si="19"/>
        <v>7.8549999999999991E-3</v>
      </c>
      <c r="AW276" s="25">
        <f>IFERROR(SUMIFS('[1]BD Unidades'!$BI$3:$BI$1424,'[1]BD Unidades'!$A$3:$A$1424,$A276),"-")</f>
        <v>0.53767340876309389</v>
      </c>
      <c r="AX276" s="25">
        <f>IFERROR(SUMIFS('[1]BD Unidades'!$BJ$3:$BJ$1424,'[1]BD Unidades'!$A$3:$A$1424,$A276),"-")</f>
        <v>0.3458732493692544</v>
      </c>
    </row>
    <row r="277" spans="1:50" ht="14.4" x14ac:dyDescent="0.3">
      <c r="A277" s="7">
        <v>354</v>
      </c>
      <c r="B277" s="7" t="s">
        <v>716</v>
      </c>
      <c r="D277" s="8" t="s">
        <v>717</v>
      </c>
      <c r="E277" s="19" t="s">
        <v>718</v>
      </c>
      <c r="F277" s="19" t="s">
        <v>718</v>
      </c>
      <c r="G277" s="19" t="s">
        <v>719</v>
      </c>
      <c r="H277" s="19" t="s">
        <v>397</v>
      </c>
      <c r="I277" s="19">
        <v>2024</v>
      </c>
      <c r="J277" s="19" t="s">
        <v>495</v>
      </c>
      <c r="K277" s="19" t="s">
        <v>496</v>
      </c>
      <c r="L277" s="19" t="s">
        <v>213</v>
      </c>
      <c r="M277" s="19" t="s">
        <v>477</v>
      </c>
      <c r="N277" s="19" t="s">
        <v>478</v>
      </c>
      <c r="O277" s="19" t="s">
        <v>714</v>
      </c>
      <c r="P277" s="19" t="s">
        <v>51</v>
      </c>
      <c r="Q277" s="9" t="s">
        <v>720</v>
      </c>
      <c r="R277" s="20">
        <v>2.9279999999999999</v>
      </c>
      <c r="S277" s="20">
        <v>0.78549999999999998</v>
      </c>
      <c r="T277" s="20">
        <v>2.9049999999999998</v>
      </c>
      <c r="U277" s="20" t="s">
        <v>397</v>
      </c>
      <c r="V277" s="21">
        <f>_xlfn.XLOOKUP(D277,'[1]Gen. Real'!$A:$A,'[1]Gen. Real'!$C:$C,"-",0)</f>
        <v>2.9278400000000038</v>
      </c>
      <c r="W277" s="22"/>
      <c r="X277" s="22" t="str">
        <f>_xlfn.XLOOKUP(D277,[1]Vertimiento!$A:$A,[1]Vertimiento!$E:$E,"-",0)</f>
        <v>-</v>
      </c>
      <c r="Y277" s="23" t="str">
        <f t="shared" si="16"/>
        <v>-</v>
      </c>
      <c r="Z277" s="19" t="str">
        <f>_xlfn.XLOOKUP(D277,[1]Cmg!$I$4:$I$85,[1]Cmg!$M$4:$M$85,"----",0,1)</f>
        <v>----</v>
      </c>
      <c r="AA277" s="19" t="str">
        <f>_xlfn.XLOOKUP(D277,[1]Cmg!$A$4:$A$89,[1]Cmg!$B$4:$B$89,"----",0,1)</f>
        <v>----</v>
      </c>
      <c r="AB277" s="19" t="str">
        <f>_xlfn.XLOOKUP(D277,[1]Cmg!$E$4:$E$89,[1]Cmg!$F$4:$F$89,"----",0,1)</f>
        <v>----</v>
      </c>
      <c r="AC277" s="19" t="str">
        <f>_xlfn.XLOOKUP(D277,[1]Cmg!$O$4:$O$89,[1]Cmg!$P$4:$P$89,"----",0,1)</f>
        <v>----</v>
      </c>
      <c r="AD277" s="24" t="str">
        <f>_xlfn.XLOOKUP(D277,[1]Cmg!$S$4:$S$89,[1]Cmg!$U$4:$U$89,"----",0,1)</f>
        <v>----</v>
      </c>
      <c r="AG277" s="25">
        <f>IFERROR(SUMIFS('[1]BD Unidades'!$AH:$AH,'[1]BD Unidades'!$A:$A,'BD Centrales 2023'!$A277),"-")</f>
        <v>2.9279999999999999</v>
      </c>
      <c r="AH277" s="25">
        <f>SUMIFS('[1]BD Unidades'!$AJ$3:$AJ$1424,'[1]BD Unidades'!$A$3:$A$1424,$A277)</f>
        <v>7750.8833333333296</v>
      </c>
      <c r="AI277" s="25">
        <f>SUMIFS('[1]BD Unidades'!$AL$3:$AL$1424,'[1]BD Unidades'!$A$3:$A$1424,$A277)</f>
        <v>22.5</v>
      </c>
      <c r="AJ277" s="26">
        <f t="shared" si="17"/>
        <v>2.8944925311372369E-3</v>
      </c>
      <c r="AK277" s="27">
        <f>IFERROR(SUMIFS('[1]BD Unidades'!$AO$3:$AO$1424,'[1]BD Unidades'!$A$3:$A$1424,$A277),"-")</f>
        <v>0.21101501558961983</v>
      </c>
      <c r="AL277" s="27">
        <f>IFERROR(SUMIFS('[1]BD Unidades'!$AQ$3:$AQ$1424,'[1]BD Unidades'!$A$3:$A$1424,$A277),"-")</f>
        <v>0.19004150502870423</v>
      </c>
      <c r="AM277" s="27">
        <f>IFERROR(SUMIFS('[1]BD Unidades'!$AS$3:$AS$1424,'[1]BD Unidades'!$A$3:$A$1424,$A277),"-")</f>
        <v>0.16006144958871929</v>
      </c>
      <c r="AN277" s="27">
        <f>IFERROR(SUMIFS('[1]BD Unidades'!$AU$3:$AU$1424,'[1]BD Unidades'!$A$3:$A$1424,$A277),"-")</f>
        <v>0.12475799999999999</v>
      </c>
      <c r="AO277" s="27"/>
      <c r="AP277" s="27"/>
      <c r="AQ277" s="25">
        <f>IFERROR(SUMIFS('[1]BD Unidades'!$AZ$3:$AZ$1424,'[1]BD Unidades'!$A$3:$A$1424,$A277),"-")</f>
        <v>0.46865992439577009</v>
      </c>
      <c r="AR277" s="25">
        <f>IFERROR(SUMIFS('[1]BD Unidades'!$BA$3:$BA$1424,'[1]BD Unidades'!$A$3:$A$1424,$A277),"-")</f>
        <v>2.9224194183999499</v>
      </c>
      <c r="AS277" s="28">
        <f>SUMIFS('[1]BD Unidades'!$BC$3:$BC$1424,'[1]BD Unidades'!$A$3:$A$1424,$A277)</f>
        <v>7.9129560197757996E-3</v>
      </c>
      <c r="AT277" s="28">
        <f>SUMIFS('[1]BD Unidades'!$BE$3:$BE$1424,'[1]BD Unidades'!$A$3:$A$1424,$A277)</f>
        <v>0.96928843226788397</v>
      </c>
      <c r="AU277" s="29">
        <f t="shared" si="18"/>
        <v>0.96161849553287071</v>
      </c>
      <c r="AV277" s="30">
        <f t="shared" si="19"/>
        <v>7.8549999999999991E-3</v>
      </c>
      <c r="AW277" s="25">
        <f>IFERROR(SUMIFS('[1]BD Unidades'!$BI$3:$BI$1424,'[1]BD Unidades'!$A$3:$A$1424,$A277),"-")</f>
        <v>0.4471319362560448</v>
      </c>
      <c r="AX277" s="25">
        <f>IFERROR(SUMIFS('[1]BD Unidades'!$BJ$3:$BJ$1424,'[1]BD Unidades'!$A$3:$A$1424,$A277),"-")</f>
        <v>0.28762995002006103</v>
      </c>
    </row>
    <row r="278" spans="1:50" ht="14.4" x14ac:dyDescent="0.3">
      <c r="A278" s="7">
        <v>355</v>
      </c>
      <c r="B278" s="7" t="s">
        <v>727</v>
      </c>
      <c r="D278" s="8" t="s">
        <v>728</v>
      </c>
      <c r="E278" s="19" t="s">
        <v>729</v>
      </c>
      <c r="F278" s="19" t="s">
        <v>729</v>
      </c>
      <c r="G278" s="19" t="s">
        <v>730</v>
      </c>
      <c r="H278" s="19" t="s">
        <v>397</v>
      </c>
      <c r="I278" s="19">
        <v>2024</v>
      </c>
      <c r="J278" s="19" t="s">
        <v>495</v>
      </c>
      <c r="K278" s="19" t="s">
        <v>496</v>
      </c>
      <c r="L278" s="19" t="s">
        <v>47</v>
      </c>
      <c r="M278" s="19" t="s">
        <v>497</v>
      </c>
      <c r="N278" s="19" t="s">
        <v>557</v>
      </c>
      <c r="O278" s="19" t="s">
        <v>610</v>
      </c>
      <c r="P278" s="19" t="s">
        <v>51</v>
      </c>
      <c r="Q278" s="9" t="s">
        <v>732</v>
      </c>
      <c r="R278" s="20">
        <v>46</v>
      </c>
      <c r="S278" s="20">
        <v>0.33329999999999999</v>
      </c>
      <c r="T278" s="20">
        <v>45.846699999999998</v>
      </c>
      <c r="U278" s="20">
        <v>0.94</v>
      </c>
      <c r="V278" s="21">
        <f>_xlfn.XLOOKUP(D278,'[1]Gen. Real'!$A:$A,'[1]Gen. Real'!$C:$C,"-",0)</f>
        <v>89.4909999999999</v>
      </c>
      <c r="W278" s="22"/>
      <c r="X278" s="22">
        <f>_xlfn.XLOOKUP(D278,[1]Vertimiento!$A:$A,[1]Vertimiento!$E:$E,"-",0)</f>
        <v>20.462735040000002</v>
      </c>
      <c r="Y278" s="23">
        <f t="shared" si="16"/>
        <v>0.18610313721999436</v>
      </c>
      <c r="Z278" s="19">
        <f>_xlfn.XLOOKUP(D278,[1]Cmg!$I$4:$I$85,[1]Cmg!$M$4:$M$85,"----",0,1)</f>
        <v>13.125652668983408</v>
      </c>
      <c r="AA278" s="19">
        <f>_xlfn.XLOOKUP(D278,[1]Cmg!$A$4:$A$89,[1]Cmg!$B$4:$B$89,"----",0,1)</f>
        <v>62.445402784116965</v>
      </c>
      <c r="AB278" s="19">
        <f>_xlfn.XLOOKUP(D278,[1]Cmg!$E$4:$E$89,[1]Cmg!$F$4:$F$89,"----",0,1)</f>
        <v>13.56764657534247</v>
      </c>
      <c r="AC278" s="19">
        <f>_xlfn.XLOOKUP(D278,[1]Cmg!$O$4:$O$89,[1]Cmg!$P$4:$P$89,"----",0,1)</f>
        <v>97.330778255768706</v>
      </c>
      <c r="AD278" s="24">
        <f>_xlfn.XLOOKUP(D278,[1]Cmg!$S$4:$S$89,[1]Cmg!$U$4:$U$89,"----",0,1)</f>
        <v>0.48277042446371521</v>
      </c>
      <c r="AG278" s="25">
        <f>IFERROR(SUMIFS('[1]BD Unidades'!$AH:$AH,'[1]BD Unidades'!$A:$A,'BD Centrales 2023'!$A278),"-")</f>
        <v>46</v>
      </c>
      <c r="AH278" s="25">
        <f>SUMIFS('[1]BD Unidades'!$AJ$3:$AJ$1424,'[1]BD Unidades'!$A$3:$A$1424,$A278)</f>
        <v>8132.7666666666701</v>
      </c>
      <c r="AI278" s="25">
        <f>SUMIFS('[1]BD Unidades'!$AL$3:$AL$1424,'[1]BD Unidades'!$A$3:$A$1424,$A278)</f>
        <v>611.23333333333301</v>
      </c>
      <c r="AJ278" s="26">
        <f t="shared" si="17"/>
        <v>6.9903171698688552E-2</v>
      </c>
      <c r="AK278" s="27">
        <f>IFERROR(SUMIFS('[1]BD Unidades'!$AO$3:$AO$1424,'[1]BD Unidades'!$A$3:$A$1424,$A278),"-")</f>
        <v>0.27273049497978152</v>
      </c>
      <c r="AL278" s="27">
        <f>IFERROR(SUMIFS('[1]BD Unidades'!$AQ$3:$AQ$1424,'[1]BD Unidades'!$A$3:$A$1424,$A278),"-")</f>
        <v>0.26612810624345717</v>
      </c>
      <c r="AM278" s="27">
        <f>IFERROR(SUMIFS('[1]BD Unidades'!$AS$3:$AS$1424,'[1]BD Unidades'!$A$3:$A$1424,$A278),"-")</f>
        <v>0.27069493236507219</v>
      </c>
      <c r="AN278" s="27">
        <f>IFERROR(SUMIFS('[1]BD Unidades'!$AU$3:$AU$1424,'[1]BD Unidades'!$A$3:$A$1424,$A278),"-")</f>
        <v>0.24974499999999999</v>
      </c>
      <c r="AO278" s="27"/>
      <c r="AP278" s="27"/>
      <c r="AQ278" s="25">
        <f>IFERROR(SUMIFS('[1]BD Unidades'!$AZ$3:$AZ$1424,'[1]BD Unidades'!$A$3:$A$1424,$A278),"-")</f>
        <v>11.96825921363309</v>
      </c>
      <c r="AR278" s="25">
        <f>IFERROR(SUMIFS('[1]BD Unidades'!$BA$3:$BA$1424,'[1]BD Unidades'!$A$3:$A$1424,$A278),"-")</f>
        <v>45.860193656602597</v>
      </c>
      <c r="AS278" s="28">
        <f>SUMIFS('[1]BD Unidades'!$BC$3:$BC$1424,'[1]BD Unidades'!$A$3:$A$1424,$A278)</f>
        <v>5.1659628325367102E-3</v>
      </c>
      <c r="AT278" s="28">
        <f>SUMIFS('[1]BD Unidades'!$BE$3:$BE$1424,'[1]BD Unidades'!$A$3:$A$1424,$A278)</f>
        <v>1</v>
      </c>
      <c r="AU278" s="29">
        <f t="shared" si="18"/>
        <v>0.99483403716746333</v>
      </c>
      <c r="AV278" s="30">
        <f t="shared" si="19"/>
        <v>3.333E-3</v>
      </c>
      <c r="AW278" s="25">
        <f>IFERROR(SUMIFS('[1]BD Unidades'!$BI$3:$BI$1424,'[1]BD Unidades'!$A$3:$A$1424,$A278),"-")</f>
        <v>11.866743525927415</v>
      </c>
      <c r="AX278" s="25">
        <f>IFERROR(SUMIFS('[1]BD Unidades'!$BJ$3:$BJ$1424,'[1]BD Unidades'!$A$3:$A$1424,$A278),"-")</f>
        <v>7.6336100611449931</v>
      </c>
    </row>
    <row r="279" spans="1:50" ht="14.4" x14ac:dyDescent="0.3">
      <c r="A279" s="7">
        <v>356</v>
      </c>
      <c r="B279" s="7" t="s">
        <v>733</v>
      </c>
      <c r="D279" s="8" t="s">
        <v>734</v>
      </c>
      <c r="E279" s="19" t="s">
        <v>735</v>
      </c>
      <c r="F279" s="19" t="s">
        <v>735</v>
      </c>
      <c r="G279" s="19" t="s">
        <v>736</v>
      </c>
      <c r="H279" s="19">
        <v>1</v>
      </c>
      <c r="I279" s="19">
        <v>2024</v>
      </c>
      <c r="J279" s="19" t="s">
        <v>495</v>
      </c>
      <c r="K279" s="19" t="s">
        <v>496</v>
      </c>
      <c r="L279" s="19" t="s">
        <v>47</v>
      </c>
      <c r="M279" s="19" t="s">
        <v>48</v>
      </c>
      <c r="N279" s="19" t="s">
        <v>48</v>
      </c>
      <c r="O279" s="19" t="s">
        <v>587</v>
      </c>
      <c r="P279" s="19" t="s">
        <v>51</v>
      </c>
      <c r="Q279" s="9" t="s">
        <v>738</v>
      </c>
      <c r="R279" s="20">
        <v>104</v>
      </c>
      <c r="S279" s="20">
        <v>1.36</v>
      </c>
      <c r="T279" s="20">
        <v>102.5864</v>
      </c>
      <c r="U279" s="20">
        <v>10.33</v>
      </c>
      <c r="V279" s="21">
        <f>_xlfn.XLOOKUP(D279,'[1]Gen. Real'!$A:$A,'[1]Gen. Real'!$C:$C,"-",0)</f>
        <v>244.17909999999983</v>
      </c>
      <c r="W279" s="22"/>
      <c r="X279" s="22">
        <f>_xlfn.XLOOKUP(D279,[1]Vertimiento!$A:$A,[1]Vertimiento!$E:$E,"-",0)</f>
        <v>45.71939669999999</v>
      </c>
      <c r="Y279" s="23">
        <f t="shared" si="16"/>
        <v>0.15770829176569515</v>
      </c>
      <c r="Z279" s="19">
        <f>_xlfn.XLOOKUP(D279,[1]Cmg!$I$4:$I$85,[1]Cmg!$M$4:$M$85,"----",0,1)</f>
        <v>12.196911848720871</v>
      </c>
      <c r="AA279" s="19">
        <f>_xlfn.XLOOKUP(D279,[1]Cmg!$A$4:$A$89,[1]Cmg!$B$4:$B$89,"----",0,1)</f>
        <v>59.619839114559738</v>
      </c>
      <c r="AB279" s="19">
        <f>_xlfn.XLOOKUP(D279,[1]Cmg!$E$4:$E$89,[1]Cmg!$F$4:$F$89,"----",0,1)</f>
        <v>11.601852054794533</v>
      </c>
      <c r="AC279" s="19">
        <f>_xlfn.XLOOKUP(D279,[1]Cmg!$O$4:$O$89,[1]Cmg!$P$4:$P$89,"----",0,1)</f>
        <v>93.891574110285646</v>
      </c>
      <c r="AD279" s="24">
        <f>_xlfn.XLOOKUP(D279,[1]Cmg!$S$4:$S$89,[1]Cmg!$U$4:$U$89,"----",0,1)</f>
        <v>0.46462802373345502</v>
      </c>
      <c r="AG279" s="25">
        <f>IFERROR(SUMIFS('[1]BD Unidades'!$AH:$AH,'[1]BD Unidades'!$A:$A,'BD Centrales 2023'!$A279),"-")</f>
        <v>104</v>
      </c>
      <c r="AH279" s="25">
        <f>SUMIFS('[1]BD Unidades'!$AJ$3:$AJ$1424,'[1]BD Unidades'!$A$3:$A$1424,$A279)</f>
        <v>8177.8000000000011</v>
      </c>
      <c r="AI279" s="25">
        <f>SUMIFS('[1]BD Unidades'!$AL$3:$AL$1424,'[1]BD Unidades'!$A$3:$A$1424,$A279)</f>
        <v>494.683333333333</v>
      </c>
      <c r="AJ279" s="26">
        <f t="shared" si="17"/>
        <v>5.7040563160494169E-2</v>
      </c>
      <c r="AK279" s="27">
        <f>IFERROR(SUMIFS('[1]BD Unidades'!$AO$3:$AO$1424,'[1]BD Unidades'!$A$3:$A$1424,$A279),"-")</f>
        <v>0.35145409920705456</v>
      </c>
      <c r="AL279" s="27">
        <f>IFERROR(SUMIFS('[1]BD Unidades'!$AQ$3:$AQ$1424,'[1]BD Unidades'!$A$3:$A$1424,$A279),"-")</f>
        <v>0.4419564145022799</v>
      </c>
      <c r="AM279" s="27">
        <f>IFERROR(SUMIFS('[1]BD Unidades'!$AS$3:$AS$1424,'[1]BD Unidades'!$A$3:$A$1424,$A279),"-")</f>
        <v>0.32490870798981913</v>
      </c>
      <c r="AN279" s="27">
        <f>IFERROR(SUMIFS('[1]BD Unidades'!$AU$3:$AU$1424,'[1]BD Unidades'!$A$3:$A$1424,$A279),"-")</f>
        <v>0.28873500000000002</v>
      </c>
      <c r="AO279" s="27"/>
      <c r="AP279" s="27"/>
      <c r="AQ279" s="25">
        <f>IFERROR(SUMIFS('[1]BD Unidades'!$AZ$3:$AZ$1424,'[1]BD Unidades'!$A$3:$A$1424,$A279),"-")</f>
        <v>33.79050563094119</v>
      </c>
      <c r="AR279" s="25">
        <f>IFERROR(SUMIFS('[1]BD Unidades'!$BA$3:$BA$1424,'[1]BD Unidades'!$A$3:$A$1424,$A279),"-")</f>
        <v>103.888255766803</v>
      </c>
      <c r="AS279" s="28">
        <f>SUMIFS('[1]BD Unidades'!$BC$3:$BC$1424,'[1]BD Unidades'!$A$3:$A$1424,$A279)</f>
        <v>1.0000000000000002E-4</v>
      </c>
      <c r="AT279" s="28">
        <f>SUMIFS('[1]BD Unidades'!$BE$3:$BE$1424,'[1]BD Unidades'!$A$3:$A$1424,$A279)</f>
        <v>0.99000951293759498</v>
      </c>
      <c r="AU279" s="29">
        <f t="shared" si="18"/>
        <v>0.9899105119863012</v>
      </c>
      <c r="AV279" s="30">
        <f t="shared" si="19"/>
        <v>1.3600000000000001E-2</v>
      </c>
      <c r="AW279" s="25">
        <f>IFERROR(SUMIFS('[1]BD Unidades'!$BI$3:$BI$1424,'[1]BD Unidades'!$A$3:$A$1424,$A279),"-")</f>
        <v>33.449576729401002</v>
      </c>
      <c r="AX279" s="25">
        <f>IFERROR(SUMIFS('[1]BD Unidades'!$BJ$3:$BJ$1424,'[1]BD Unidades'!$A$3:$A$1424,$A279),"-")</f>
        <v>21.517362779831497</v>
      </c>
    </row>
    <row r="280" spans="1:50" ht="14.4" x14ac:dyDescent="0.3">
      <c r="A280" s="7">
        <v>357</v>
      </c>
      <c r="B280" s="7" t="s">
        <v>739</v>
      </c>
      <c r="D280" s="8" t="s">
        <v>740</v>
      </c>
      <c r="E280" s="19" t="s">
        <v>274</v>
      </c>
      <c r="F280" s="19" t="s">
        <v>741</v>
      </c>
      <c r="G280" s="19" t="s">
        <v>742</v>
      </c>
      <c r="H280" s="19" t="s">
        <v>397</v>
      </c>
      <c r="I280" s="19">
        <v>2024</v>
      </c>
      <c r="J280" s="19" t="s">
        <v>495</v>
      </c>
      <c r="K280" s="19" t="s">
        <v>496</v>
      </c>
      <c r="L280" s="19" t="s">
        <v>213</v>
      </c>
      <c r="M280" s="19" t="s">
        <v>477</v>
      </c>
      <c r="N280" s="19" t="s">
        <v>478</v>
      </c>
      <c r="O280" s="19" t="s">
        <v>714</v>
      </c>
      <c r="P280" s="19" t="s">
        <v>51</v>
      </c>
      <c r="Q280" s="9" t="s">
        <v>744</v>
      </c>
      <c r="R280" s="20">
        <v>3</v>
      </c>
      <c r="S280" s="20">
        <v>0</v>
      </c>
      <c r="T280" s="20">
        <v>3</v>
      </c>
      <c r="U280" s="20" t="s">
        <v>397</v>
      </c>
      <c r="V280" s="21">
        <f>_xlfn.XLOOKUP(D280,'[1]Gen. Real'!$A:$A,'[1]Gen. Real'!$C:$C,"-",0)</f>
        <v>4.2029900000000007</v>
      </c>
      <c r="W280" s="22"/>
      <c r="X280" s="22" t="str">
        <f>_xlfn.XLOOKUP(D280,[1]Vertimiento!$A:$A,[1]Vertimiento!$E:$E,"-",0)</f>
        <v>-</v>
      </c>
      <c r="Y280" s="23" t="str">
        <f t="shared" si="16"/>
        <v>-</v>
      </c>
      <c r="Z280" s="19" t="str">
        <f>_xlfn.XLOOKUP(D280,[1]Cmg!$I$4:$I$85,[1]Cmg!$M$4:$M$85,"----",0,1)</f>
        <v>----</v>
      </c>
      <c r="AA280" s="19" t="str">
        <f>_xlfn.XLOOKUP(D280,[1]Cmg!$A$4:$A$89,[1]Cmg!$B$4:$B$89,"----",0,1)</f>
        <v>----</v>
      </c>
      <c r="AB280" s="19" t="str">
        <f>_xlfn.XLOOKUP(D280,[1]Cmg!$E$4:$E$89,[1]Cmg!$F$4:$F$89,"----",0,1)</f>
        <v>----</v>
      </c>
      <c r="AC280" s="19" t="str">
        <f>_xlfn.XLOOKUP(D280,[1]Cmg!$O$4:$O$89,[1]Cmg!$P$4:$P$89,"----",0,1)</f>
        <v>----</v>
      </c>
      <c r="AD280" s="24" t="str">
        <f>_xlfn.XLOOKUP(D280,[1]Cmg!$S$4:$S$89,[1]Cmg!$U$4:$U$89,"----",0,1)</f>
        <v>----</v>
      </c>
      <c r="AG280" s="25">
        <f>IFERROR(SUMIFS('[1]BD Unidades'!$AH:$AH,'[1]BD Unidades'!$A:$A,'BD Centrales 2023'!$A280),"-")</f>
        <v>3</v>
      </c>
      <c r="AH280" s="25">
        <f>SUMIFS('[1]BD Unidades'!$AJ$3:$AJ$1424,'[1]BD Unidades'!$A$3:$A$1424,$A280)</f>
        <v>7770.2166666666699</v>
      </c>
      <c r="AI280" s="25">
        <f>SUMIFS('[1]BD Unidades'!$AL$3:$AL$1424,'[1]BD Unidades'!$A$3:$A$1424,$A280)</f>
        <v>0</v>
      </c>
      <c r="AJ280" s="26">
        <f t="shared" si="17"/>
        <v>0</v>
      </c>
      <c r="AK280" s="27">
        <f>IFERROR(SUMIFS('[1]BD Unidades'!$AO$3:$AO$1424,'[1]BD Unidades'!$A$3:$A$1424,$A280),"-")</f>
        <v>0.28581062573698107</v>
      </c>
      <c r="AL280" s="27">
        <f>IFERROR(SUMIFS('[1]BD Unidades'!$AQ$3:$AQ$1424,'[1]BD Unidades'!$A$3:$A$1424,$A280),"-")</f>
        <v>0.2779150920268969</v>
      </c>
      <c r="AM280" s="27">
        <f>IFERROR(SUMIFS('[1]BD Unidades'!$AS$3:$AS$1424,'[1]BD Unidades'!$A$3:$A$1424,$A280),"-")</f>
        <v>0.23232469962555577</v>
      </c>
      <c r="AN280" s="27">
        <f>IFERROR(SUMIFS('[1]BD Unidades'!$AU$3:$AU$1424,'[1]BD Unidades'!$A$3:$A$1424,$A280),"-")</f>
        <v>0.169045</v>
      </c>
      <c r="AO280" s="27"/>
      <c r="AP280" s="27"/>
      <c r="AQ280" s="25">
        <f>IFERROR(SUMIFS('[1]BD Unidades'!$AZ$3:$AZ$1424,'[1]BD Unidades'!$A$3:$A$1424,$A280),"-")</f>
        <v>0.69697409887666728</v>
      </c>
      <c r="AR280" s="25">
        <f>IFERROR(SUMIFS('[1]BD Unidades'!$BA$3:$BA$1424,'[1]BD Unidades'!$A$3:$A$1424,$A280),"-")</f>
        <v>3</v>
      </c>
      <c r="AS280" s="28">
        <f>SUMIFS('[1]BD Unidades'!$BC$3:$BC$1424,'[1]BD Unidades'!$A$3:$A$1424,$A280)</f>
        <v>8.5218083188018899E-3</v>
      </c>
      <c r="AT280" s="28">
        <f>SUMIFS('[1]BD Unidades'!$BE$3:$BE$1424,'[1]BD Unidades'!$A$3:$A$1424,$A280)</f>
        <v>1</v>
      </c>
      <c r="AU280" s="29">
        <f t="shared" si="18"/>
        <v>0.99147819168119811</v>
      </c>
      <c r="AV280" s="30">
        <f t="shared" si="19"/>
        <v>0</v>
      </c>
      <c r="AW280" s="25">
        <f>IFERROR(SUMIFS('[1]BD Unidades'!$BI$3:$BI$1424,'[1]BD Unidades'!$A$3:$A$1424,$A280),"-")</f>
        <v>0.69103461920286902</v>
      </c>
      <c r="AX280" s="25">
        <f>IFERROR(SUMIFS('[1]BD Unidades'!$BJ$3:$BJ$1424,'[1]BD Unidades'!$A$3:$A$1424,$A280),"-")</f>
        <v>0.44452707772954575</v>
      </c>
    </row>
    <row r="281" spans="1:50" ht="14.4" x14ac:dyDescent="0.3">
      <c r="A281" s="7">
        <v>359</v>
      </c>
      <c r="B281" s="7" t="s">
        <v>745</v>
      </c>
      <c r="D281" s="8" t="s">
        <v>746</v>
      </c>
      <c r="E281" s="19" t="s">
        <v>747</v>
      </c>
      <c r="F281" s="19" t="s">
        <v>747</v>
      </c>
      <c r="G281" s="19" t="s">
        <v>748</v>
      </c>
      <c r="H281" s="19" t="s">
        <v>397</v>
      </c>
      <c r="I281" s="19">
        <v>2024</v>
      </c>
      <c r="J281" s="19" t="s">
        <v>495</v>
      </c>
      <c r="K281" s="19" t="s">
        <v>496</v>
      </c>
      <c r="L281" s="19" t="s">
        <v>213</v>
      </c>
      <c r="M281" s="19" t="s">
        <v>164</v>
      </c>
      <c r="N281" s="19" t="s">
        <v>707</v>
      </c>
      <c r="O281" s="19" t="s">
        <v>749</v>
      </c>
      <c r="P281" s="19" t="s">
        <v>51</v>
      </c>
      <c r="Q281" s="9" t="s">
        <v>750</v>
      </c>
      <c r="R281" s="20">
        <v>2.5</v>
      </c>
      <c r="S281" s="20">
        <v>0.8</v>
      </c>
      <c r="T281" s="20">
        <v>2.48</v>
      </c>
      <c r="U281" s="20" t="s">
        <v>397</v>
      </c>
      <c r="V281" s="21">
        <f>_xlfn.XLOOKUP(D281,'[1]Gen. Real'!$A:$A,'[1]Gen. Real'!$C:$C,"-",0)</f>
        <v>3.4102400000000008</v>
      </c>
      <c r="W281" s="22"/>
      <c r="X281" s="22" t="str">
        <f>_xlfn.XLOOKUP(D281,[1]Vertimiento!$A:$A,[1]Vertimiento!$E:$E,"-",0)</f>
        <v>-</v>
      </c>
      <c r="Y281" s="23" t="str">
        <f t="shared" si="16"/>
        <v>-</v>
      </c>
      <c r="Z281" s="19" t="str">
        <f>_xlfn.XLOOKUP(D281,[1]Cmg!$I$4:$I$85,[1]Cmg!$M$4:$M$85,"----",0,1)</f>
        <v>----</v>
      </c>
      <c r="AA281" s="19" t="str">
        <f>_xlfn.XLOOKUP(D281,[1]Cmg!$A$4:$A$89,[1]Cmg!$B$4:$B$89,"----",0,1)</f>
        <v>----</v>
      </c>
      <c r="AB281" s="19" t="str">
        <f>_xlfn.XLOOKUP(D281,[1]Cmg!$E$4:$E$89,[1]Cmg!$F$4:$F$89,"----",0,1)</f>
        <v>----</v>
      </c>
      <c r="AC281" s="19" t="str">
        <f>_xlfn.XLOOKUP(D281,[1]Cmg!$O$4:$O$89,[1]Cmg!$P$4:$P$89,"----",0,1)</f>
        <v>----</v>
      </c>
      <c r="AD281" s="24" t="str">
        <f>_xlfn.XLOOKUP(D281,[1]Cmg!$S$4:$S$89,[1]Cmg!$U$4:$U$89,"----",0,1)</f>
        <v>----</v>
      </c>
      <c r="AG281" s="25">
        <f>IFERROR(SUMIFS('[1]BD Unidades'!$AH:$AH,'[1]BD Unidades'!$A:$A,'BD Centrales 2023'!$A281),"-")</f>
        <v>3</v>
      </c>
      <c r="AH281" s="25">
        <f>SUMIFS('[1]BD Unidades'!$AJ$3:$AJ$1424,'[1]BD Unidades'!$A$3:$A$1424,$A281)</f>
        <v>4104.5</v>
      </c>
      <c r="AI281" s="25">
        <f>SUMIFS('[1]BD Unidades'!$AL$3:$AL$1424,'[1]BD Unidades'!$A$3:$A$1424,$A281)</f>
        <v>46.9166666666667</v>
      </c>
      <c r="AJ281" s="26">
        <f t="shared" si="17"/>
        <v>1.1301362988538056E-2</v>
      </c>
      <c r="AK281" s="27">
        <f>IFERROR(SUMIFS('[1]BD Unidades'!$AO$3:$AO$1424,'[1]BD Unidades'!$A$3:$A$1424,$A281),"-")</f>
        <v>0.18330051563093336</v>
      </c>
      <c r="AL281" s="27">
        <f>IFERROR(SUMIFS('[1]BD Unidades'!$AQ$3:$AQ$1424,'[1]BD Unidades'!$A$3:$A$1424,$A281),"-")</f>
        <v>0.14603530662753694</v>
      </c>
      <c r="AM281" s="27">
        <f>IFERROR(SUMIFS('[1]BD Unidades'!$AS$3:$AS$1424,'[1]BD Unidades'!$A$3:$A$1424,$A281),"-")</f>
        <v>0.14681311641081854</v>
      </c>
      <c r="AN281" s="27">
        <f>IFERROR(SUMIFS('[1]BD Unidades'!$AU$3:$AU$1424,'[1]BD Unidades'!$A$3:$A$1424,$A281),"-")</f>
        <v>0.131274</v>
      </c>
      <c r="AO281" s="27"/>
      <c r="AP281" s="27"/>
      <c r="AQ281" s="25">
        <f>IFERROR(SUMIFS('[1]BD Unidades'!$AZ$3:$AZ$1424,'[1]BD Unidades'!$A$3:$A$1424,$A281),"-")</f>
        <v>0.43810591988261083</v>
      </c>
      <c r="AR281" s="25">
        <f>IFERROR(SUMIFS('[1]BD Unidades'!$BA$3:$BA$1424,'[1]BD Unidades'!$A$3:$A$1424,$A281),"-")</f>
        <v>2.4717477226649498</v>
      </c>
      <c r="AS281" s="28">
        <f>SUMIFS('[1]BD Unidades'!$BC$3:$BC$1424,'[1]BD Unidades'!$A$3:$A$1424,$A281)</f>
        <v>0.39307264880924397</v>
      </c>
      <c r="AT281" s="28">
        <f>SUMIFS('[1]BD Unidades'!$BE$3:$BE$1424,'[1]BD Unidades'!$A$3:$A$1424,$A281)</f>
        <v>0.98005136986301411</v>
      </c>
      <c r="AU281" s="29">
        <f t="shared" si="18"/>
        <v>0.59481998194183106</v>
      </c>
      <c r="AV281" s="30">
        <f t="shared" si="19"/>
        <v>8.0000000000000002E-3</v>
      </c>
      <c r="AW281" s="25">
        <f>IFERROR(SUMIFS('[1]BD Unidades'!$BI$3:$BI$1424,'[1]BD Unidades'!$A$3:$A$1424,$A281),"-")</f>
        <v>0.25876999626571212</v>
      </c>
      <c r="AX281" s="25">
        <f>IFERROR(SUMIFS('[1]BD Unidades'!$BJ$3:$BJ$1424,'[1]BD Unidades'!$A$3:$A$1424,$A281),"-")</f>
        <v>0.16646093704650231</v>
      </c>
    </row>
    <row r="282" spans="1:50" ht="14.4" x14ac:dyDescent="0.3">
      <c r="A282" s="7">
        <v>362</v>
      </c>
      <c r="B282" s="7" t="s">
        <v>751</v>
      </c>
      <c r="D282" s="8" t="s">
        <v>752</v>
      </c>
      <c r="E282" s="19" t="s">
        <v>753</v>
      </c>
      <c r="F282" s="19" t="s">
        <v>753</v>
      </c>
      <c r="G282" s="19" t="s">
        <v>754</v>
      </c>
      <c r="H282" s="19">
        <v>1</v>
      </c>
      <c r="I282" s="19">
        <v>2024</v>
      </c>
      <c r="J282" s="19" t="s">
        <v>495</v>
      </c>
      <c r="K282" s="19" t="s">
        <v>496</v>
      </c>
      <c r="L282" s="19" t="s">
        <v>157</v>
      </c>
      <c r="M282" s="19" t="s">
        <v>497</v>
      </c>
      <c r="N282" s="19" t="s">
        <v>557</v>
      </c>
      <c r="O282" s="19" t="s">
        <v>557</v>
      </c>
      <c r="P282" s="19" t="s">
        <v>158</v>
      </c>
      <c r="Q282" s="9" t="s">
        <v>756</v>
      </c>
      <c r="R282" s="20">
        <v>0.4</v>
      </c>
      <c r="S282" s="20">
        <v>2.9706999999999999</v>
      </c>
      <c r="T282" s="20">
        <v>0.3881</v>
      </c>
      <c r="U282" s="20">
        <v>7.0999999999999994E-2</v>
      </c>
      <c r="V282" s="21">
        <f>_xlfn.XLOOKUP(D282,'[1]Gen. Real'!$A:$A,'[1]Gen. Real'!$C:$C,"-",0)</f>
        <v>0.37667000000000012</v>
      </c>
      <c r="W282" s="22"/>
      <c r="X282" s="22" t="str">
        <f>_xlfn.XLOOKUP(D282,[1]Vertimiento!$A:$A,[1]Vertimiento!$E:$E,"-",0)</f>
        <v>-</v>
      </c>
      <c r="Y282" s="23" t="str">
        <f t="shared" si="16"/>
        <v>-</v>
      </c>
      <c r="Z282" s="19">
        <f>_xlfn.XLOOKUP(D282,[1]Cmg!$I$4:$I$85,[1]Cmg!$M$4:$M$85,"----",0,1)</f>
        <v>8.0345320837868819</v>
      </c>
      <c r="AA282" s="19">
        <f>_xlfn.XLOOKUP(D282,[1]Cmg!$A$4:$A$89,[1]Cmg!$B$4:$B$89,"----",0,1)</f>
        <v>61.191704701049787</v>
      </c>
      <c r="AB282" s="19">
        <f>_xlfn.XLOOKUP(D282,[1]Cmg!$E$4:$E$89,[1]Cmg!$F$4:$F$89,"----",0,1)</f>
        <v>14.531150684931513</v>
      </c>
      <c r="AC282" s="19">
        <f>_xlfn.XLOOKUP(D282,[1]Cmg!$O$4:$O$89,[1]Cmg!$P$4:$P$89,"----",0,1)</f>
        <v>94.494603050449555</v>
      </c>
      <c r="AD282" s="24">
        <f>_xlfn.XLOOKUP(D282,[1]Cmg!$S$4:$S$89,[1]Cmg!$U$4:$U$89,"----",0,1)</f>
        <v>0.66054313099041528</v>
      </c>
      <c r="AG282" s="25">
        <f>IFERROR(SUMIFS('[1]BD Unidades'!$AH:$AH,'[1]BD Unidades'!$A:$A,'BD Centrales 2023'!$A282),"-")</f>
        <v>0.4</v>
      </c>
      <c r="AH282" s="25">
        <f>SUMIFS('[1]BD Unidades'!$AJ$3:$AJ$1424,'[1]BD Unidades'!$A$3:$A$1424,$A282)</f>
        <v>9583.4399999999987</v>
      </c>
      <c r="AI282" s="25">
        <f>SUMIFS('[1]BD Unidades'!$AL$3:$AL$1424,'[1]BD Unidades'!$A$3:$A$1424,$A282)</f>
        <v>0</v>
      </c>
      <c r="AJ282" s="26">
        <f t="shared" si="17"/>
        <v>0</v>
      </c>
      <c r="AK282" s="27">
        <f>IFERROR(SUMIFS('[1]BD Unidades'!$AO$3:$AO$1424,'[1]BD Unidades'!$A$3:$A$1424,$A282),"-")</f>
        <v>0.17208038842955384</v>
      </c>
      <c r="AL282" s="27">
        <f>IFERROR(SUMIFS('[1]BD Unidades'!$AQ$3:$AQ$1424,'[1]BD Unidades'!$A$3:$A$1424,$A282),"-")</f>
        <v>0.3032673672300909</v>
      </c>
      <c r="AM282" s="27">
        <f>IFERROR(SUMIFS('[1]BD Unidades'!$AS$3:$AS$1424,'[1]BD Unidades'!$A$3:$A$1424,$A282),"-")</f>
        <v>0.29607271461815482</v>
      </c>
      <c r="AN282" s="27">
        <f>IFERROR(SUMIFS('[1]BD Unidades'!$AU$3:$AU$1424,'[1]BD Unidades'!$A$3:$A$1424,$A282),"-")</f>
        <v>0.27316523599999998</v>
      </c>
      <c r="AO282" s="27"/>
      <c r="AP282" s="27"/>
      <c r="AQ282" s="25">
        <f>IFERROR(SUMIFS('[1]BD Unidades'!$AZ$3:$AZ$1424,'[1]BD Unidades'!$A$3:$A$1424,$A282),"-")</f>
        <v>4.7141232874324181E-2</v>
      </c>
      <c r="AR282" s="25">
        <f>IFERROR(SUMIFS('[1]BD Unidades'!$BA$3:$BA$1424,'[1]BD Unidades'!$A$3:$A$1424,$A282),"-")</f>
        <v>0.43759999999999899</v>
      </c>
      <c r="AS282" s="28">
        <f>SUMIFS('[1]BD Unidades'!$BC$3:$BC$1424,'[1]BD Unidades'!$A$3:$A$1424,$A282)</f>
        <v>1.094E-4</v>
      </c>
      <c r="AT282" s="28">
        <f>SUMIFS('[1]BD Unidades'!$BE$3:$BE$1424,'[1]BD Unidades'!$A$3:$A$1424,$A282)</f>
        <v>1.0939999999999999</v>
      </c>
      <c r="AU282" s="29">
        <f t="shared" si="18"/>
        <v>1.0938803163999997</v>
      </c>
      <c r="AV282" s="30">
        <f t="shared" si="19"/>
        <v>2.9706999999999997E-2</v>
      </c>
      <c r="AW282" s="25">
        <f>IFERROR(SUMIFS('[1]BD Unidades'!$BI$3:$BI$1424,'[1]BD Unidades'!$A$3:$A$1424,$A282),"-")</f>
        <v>4.5736210835672364E-2</v>
      </c>
      <c r="AX282" s="25">
        <f>IFERROR(SUMIFS('[1]BD Unidades'!$BJ$3:$BJ$1424,'[1]BD Unidades'!$A$3:$A$1424,$A282),"-")</f>
        <v>2.9421079037481906E-2</v>
      </c>
    </row>
    <row r="283" spans="1:50" ht="14.4" x14ac:dyDescent="0.3">
      <c r="A283" s="7">
        <v>364</v>
      </c>
      <c r="B283" s="7" t="s">
        <v>757</v>
      </c>
      <c r="D283" s="8" t="s">
        <v>758</v>
      </c>
      <c r="E283" s="19" t="s">
        <v>759</v>
      </c>
      <c r="F283" s="19" t="s">
        <v>759</v>
      </c>
      <c r="G283" s="19" t="s">
        <v>760</v>
      </c>
      <c r="H283" s="19">
        <v>47</v>
      </c>
      <c r="I283" s="19">
        <v>2024</v>
      </c>
      <c r="J283" s="19" t="s">
        <v>495</v>
      </c>
      <c r="K283" s="19" t="s">
        <v>496</v>
      </c>
      <c r="L283" s="19" t="s">
        <v>47</v>
      </c>
      <c r="M283" s="19" t="s">
        <v>164</v>
      </c>
      <c r="N283" s="19" t="s">
        <v>707</v>
      </c>
      <c r="O283" s="19" t="s">
        <v>749</v>
      </c>
      <c r="P283" s="19" t="s">
        <v>51</v>
      </c>
      <c r="Q283" s="9" t="s">
        <v>761</v>
      </c>
      <c r="R283" s="20">
        <v>92.73</v>
      </c>
      <c r="S283" s="20">
        <v>2.0489999999999999</v>
      </c>
      <c r="T283" s="20">
        <v>90.83</v>
      </c>
      <c r="U283" s="20">
        <v>0.91</v>
      </c>
      <c r="V283" s="21">
        <f>_xlfn.XLOOKUP(D283,'[1]Gen. Real'!$A:$A,'[1]Gen. Real'!$C:$C,"-",0)</f>
        <v>155.59718000000015</v>
      </c>
      <c r="W283" s="22"/>
      <c r="X283" s="22">
        <f>_xlfn.XLOOKUP(D283,[1]Vertimiento!$A:$A,[1]Vertimiento!$E:$E,"-",0)</f>
        <v>40.620622516666664</v>
      </c>
      <c r="Y283" s="23">
        <f t="shared" si="16"/>
        <v>0.2070180279040498</v>
      </c>
      <c r="Z283" s="19">
        <f>_xlfn.XLOOKUP(D283,[1]Cmg!$I$4:$I$85,[1]Cmg!$M$4:$M$85,"----",0,1)</f>
        <v>32.313448906336269</v>
      </c>
      <c r="AA283" s="19">
        <f>_xlfn.XLOOKUP(D283,[1]Cmg!$A$4:$A$89,[1]Cmg!$B$4:$B$89,"----",0,1)</f>
        <v>68.276609995436047</v>
      </c>
      <c r="AB283" s="19">
        <f>_xlfn.XLOOKUP(D283,[1]Cmg!$E$4:$E$89,[1]Cmg!$F$4:$F$89,"----",0,1)</f>
        <v>32.209917808219195</v>
      </c>
      <c r="AC283" s="19">
        <f>_xlfn.XLOOKUP(D283,[1]Cmg!$O$4:$O$89,[1]Cmg!$P$4:$P$89,"----",0,1)</f>
        <v>94.018382870551264</v>
      </c>
      <c r="AD283" s="24">
        <f>_xlfn.XLOOKUP(D283,[1]Cmg!$S$4:$S$89,[1]Cmg!$U$4:$U$89,"----",0,1)</f>
        <v>0.47387037882245547</v>
      </c>
      <c r="AG283" s="25">
        <f>IFERROR(SUMIFS('[1]BD Unidades'!$AH:$AH,'[1]BD Unidades'!$A:$A,'BD Centrales 2023'!$A283),"-")</f>
        <v>92.73</v>
      </c>
      <c r="AH283" s="25">
        <f>SUMIFS('[1]BD Unidades'!$AJ$3:$AJ$1424,'[1]BD Unidades'!$A$3:$A$1424,$A283)</f>
        <v>8742.9</v>
      </c>
      <c r="AI283" s="25">
        <f>SUMIFS('[1]BD Unidades'!$AL$3:$AL$1424,'[1]BD Unidades'!$A$3:$A$1424,$A283)</f>
        <v>17.100000000000001</v>
      </c>
      <c r="AJ283" s="26">
        <f t="shared" si="17"/>
        <v>1.952054794520548E-3</v>
      </c>
      <c r="AK283" s="27">
        <f>IFERROR(SUMIFS('[1]BD Unidades'!$AO$3:$AO$1424,'[1]BD Unidades'!$A$3:$A$1424,$A283),"-")</f>
        <v>0.24500518818100819</v>
      </c>
      <c r="AL283" s="27">
        <f>IFERROR(SUMIFS('[1]BD Unidades'!$AQ$3:$AQ$1424,'[1]BD Unidades'!$A$3:$A$1424,$A283),"-")</f>
        <v>0.24210671658552216</v>
      </c>
      <c r="AM283" s="27">
        <f>IFERROR(SUMIFS('[1]BD Unidades'!$AS$3:$AS$1424,'[1]BD Unidades'!$A$3:$A$1424,$A283),"-")</f>
        <v>0.23264148536103166</v>
      </c>
      <c r="AN283" s="27">
        <f>IFERROR(SUMIFS('[1]BD Unidades'!$AU$3:$AU$1424,'[1]BD Unidades'!$A$3:$A$1424,$A283),"-")</f>
        <v>0.21605099999999999</v>
      </c>
      <c r="AO283" s="27"/>
      <c r="AP283" s="27"/>
      <c r="AQ283" s="25">
        <f>IFERROR(SUMIFS('[1]BD Unidades'!$AZ$3:$AZ$1424,'[1]BD Unidades'!$A$3:$A$1424,$A283),"-")</f>
        <v>21.021554328326452</v>
      </c>
      <c r="AR283" s="25">
        <f>IFERROR(SUMIFS('[1]BD Unidades'!$BA$3:$BA$1424,'[1]BD Unidades'!$A$3:$A$1424,$A283),"-")</f>
        <v>92.730000000000302</v>
      </c>
      <c r="AS283" s="28">
        <f>SUMIFS('[1]BD Unidades'!$BC$3:$BC$1424,'[1]BD Unidades'!$A$3:$A$1424,$A283)</f>
        <v>2.5513744174482199E-4</v>
      </c>
      <c r="AT283" s="28">
        <f>SUMIFS('[1]BD Unidades'!$BE$3:$BE$1424,'[1]BD Unidades'!$A$3:$A$1424,$A283)</f>
        <v>1</v>
      </c>
      <c r="AU283" s="29">
        <f t="shared" si="18"/>
        <v>0.99974486255825523</v>
      </c>
      <c r="AV283" s="30">
        <f t="shared" si="19"/>
        <v>2.0489999999999998E-2</v>
      </c>
      <c r="AW283" s="25">
        <f>IFERROR(SUMIFS('[1]BD Unidades'!$BI$3:$BI$1424,'[1]BD Unidades'!$A$3:$A$1424,$A283),"-")</f>
        <v>20.96515421202734</v>
      </c>
      <c r="AX283" s="25">
        <f>IFERROR(SUMIFS('[1]BD Unidades'!$BJ$3:$BJ$1424,'[1]BD Unidades'!$A$3:$A$1424,$A283),"-")</f>
        <v>13.486413671680051</v>
      </c>
    </row>
    <row r="284" spans="1:50" ht="14.4" x14ac:dyDescent="0.3">
      <c r="A284" s="7">
        <v>367</v>
      </c>
      <c r="B284" s="7" t="s">
        <v>762</v>
      </c>
      <c r="D284" s="8" t="s">
        <v>763</v>
      </c>
      <c r="E284" s="19" t="s">
        <v>764</v>
      </c>
      <c r="F284" s="19" t="s">
        <v>764</v>
      </c>
      <c r="G284" s="19" t="s">
        <v>765</v>
      </c>
      <c r="H284" s="19" t="s">
        <v>397</v>
      </c>
      <c r="I284" s="19">
        <v>2024</v>
      </c>
      <c r="J284" s="19" t="s">
        <v>495</v>
      </c>
      <c r="K284" s="19" t="s">
        <v>496</v>
      </c>
      <c r="L284" s="19" t="s">
        <v>213</v>
      </c>
      <c r="M284" s="19" t="s">
        <v>477</v>
      </c>
      <c r="N284" s="19" t="s">
        <v>766</v>
      </c>
      <c r="O284" s="19" t="s">
        <v>767</v>
      </c>
      <c r="P284" s="19" t="s">
        <v>51</v>
      </c>
      <c r="Q284" s="9" t="s">
        <v>768</v>
      </c>
      <c r="R284" s="20">
        <v>3</v>
      </c>
      <c r="S284" s="20">
        <v>1</v>
      </c>
      <c r="T284" s="20">
        <v>2.97</v>
      </c>
      <c r="U284" s="20" t="s">
        <v>397</v>
      </c>
      <c r="V284" s="21">
        <f>_xlfn.XLOOKUP(D284,'[1]Gen. Real'!$A:$A,'[1]Gen. Real'!$C:$C,"-",0)</f>
        <v>3.7673099999999993</v>
      </c>
      <c r="W284" s="22"/>
      <c r="X284" s="22" t="str">
        <f>_xlfn.XLOOKUP(D284,[1]Vertimiento!$A:$A,[1]Vertimiento!$E:$E,"-",0)</f>
        <v>-</v>
      </c>
      <c r="Y284" s="23" t="str">
        <f t="shared" si="16"/>
        <v>-</v>
      </c>
      <c r="Z284" s="19" t="str">
        <f>_xlfn.XLOOKUP(D284,[1]Cmg!$I$4:$I$85,[1]Cmg!$M$4:$M$85,"----",0,1)</f>
        <v>----</v>
      </c>
      <c r="AA284" s="19" t="str">
        <f>_xlfn.XLOOKUP(D284,[1]Cmg!$A$4:$A$89,[1]Cmg!$B$4:$B$89,"----",0,1)</f>
        <v>----</v>
      </c>
      <c r="AB284" s="19" t="str">
        <f>_xlfn.XLOOKUP(D284,[1]Cmg!$E$4:$E$89,[1]Cmg!$F$4:$F$89,"----",0,1)</f>
        <v>----</v>
      </c>
      <c r="AC284" s="19" t="str">
        <f>_xlfn.XLOOKUP(D284,[1]Cmg!$O$4:$O$89,[1]Cmg!$P$4:$P$89,"----",0,1)</f>
        <v>----</v>
      </c>
      <c r="AD284" s="24" t="str">
        <f>_xlfn.XLOOKUP(D284,[1]Cmg!$S$4:$S$89,[1]Cmg!$U$4:$U$89,"----",0,1)</f>
        <v>----</v>
      </c>
      <c r="AG284" s="25">
        <f>IFERROR(SUMIFS('[1]BD Unidades'!$AH:$AH,'[1]BD Unidades'!$A:$A,'BD Centrales 2023'!$A284),"-")</f>
        <v>3</v>
      </c>
      <c r="AH284" s="25">
        <f>SUMIFS('[1]BD Unidades'!$AJ$3:$AJ$1424,'[1]BD Unidades'!$A$3:$A$1424,$A284)</f>
        <v>6624.8333333333312</v>
      </c>
      <c r="AI284" s="25">
        <f>SUMIFS('[1]BD Unidades'!$AL$3:$AL$1424,'[1]BD Unidades'!$A$3:$A$1424,$A284)</f>
        <v>3</v>
      </c>
      <c r="AJ284" s="26">
        <f t="shared" si="17"/>
        <v>4.5263660824301571E-4</v>
      </c>
      <c r="AK284" s="27">
        <f>IFERROR(SUMIFS('[1]BD Unidades'!$AO$3:$AO$1424,'[1]BD Unidades'!$A$3:$A$1424,$A284),"-")</f>
        <v>0.1746900237872806</v>
      </c>
      <c r="AL284" s="27">
        <f>IFERROR(SUMIFS('[1]BD Unidades'!$AQ$3:$AQ$1424,'[1]BD Unidades'!$A$3:$A$1424,$A284),"-")</f>
        <v>0.1684210844087326</v>
      </c>
      <c r="AM284" s="27">
        <f>IFERROR(SUMIFS('[1]BD Unidades'!$AS$3:$AS$1424,'[1]BD Unidades'!$A$3:$A$1424,$A284),"-")</f>
        <v>9.9838732319741899E-2</v>
      </c>
      <c r="AN284" s="27">
        <f>IFERROR(SUMIFS('[1]BD Unidades'!$AU$3:$AU$1424,'[1]BD Unidades'!$A$3:$A$1424,$A284),"-")</f>
        <v>0.18684700000000001</v>
      </c>
      <c r="AO284" s="27"/>
      <c r="AP284" s="27"/>
      <c r="AQ284" s="25">
        <f>IFERROR(SUMIFS('[1]BD Unidades'!$AZ$3:$AZ$1424,'[1]BD Unidades'!$A$3:$A$1424,$A284),"-")</f>
        <v>0.29951619695922571</v>
      </c>
      <c r="AR284" s="25">
        <f>IFERROR(SUMIFS('[1]BD Unidades'!$BA$3:$BA$1424,'[1]BD Unidades'!$A$3:$A$1424,$A284),"-")</f>
        <v>2.9986420901752702</v>
      </c>
      <c r="AS284" s="28">
        <f>SUMIFS('[1]BD Unidades'!$BC$3:$BC$1424,'[1]BD Unidades'!$A$3:$A$1424,$A284)</f>
        <v>0.12160873789373</v>
      </c>
      <c r="AT284" s="28">
        <f>SUMIFS('[1]BD Unidades'!$BE$3:$BE$1424,'[1]BD Unidades'!$A$3:$A$1424,$A284)</f>
        <v>0.99920091324200888</v>
      </c>
      <c r="AU284" s="29">
        <f t="shared" si="18"/>
        <v>0.87768935128038572</v>
      </c>
      <c r="AV284" s="30">
        <f t="shared" si="19"/>
        <v>0.01</v>
      </c>
      <c r="AW284" s="25">
        <f>IFERROR(SUMIFS('[1]BD Unidades'!$BI$3:$BI$1424,'[1]BD Unidades'!$A$3:$A$1424,$A284),"-")</f>
        <v>0.24171475970167849</v>
      </c>
      <c r="AX284" s="25">
        <f>IFERROR(SUMIFS('[1]BD Unidades'!$BJ$3:$BJ$1424,'[1]BD Unidades'!$A$3:$A$1424,$A284),"-")</f>
        <v>0.15548968573851216</v>
      </c>
    </row>
    <row r="285" spans="1:50" ht="14.4" x14ac:dyDescent="0.3">
      <c r="A285" s="7">
        <v>372</v>
      </c>
      <c r="B285" s="7" t="s">
        <v>769</v>
      </c>
      <c r="D285" s="8" t="s">
        <v>770</v>
      </c>
      <c r="E285" s="19" t="s">
        <v>771</v>
      </c>
      <c r="F285" s="19" t="s">
        <v>771</v>
      </c>
      <c r="G285" s="19" t="s">
        <v>772</v>
      </c>
      <c r="H285" s="19" t="s">
        <v>397</v>
      </c>
      <c r="I285" s="19">
        <v>2024</v>
      </c>
      <c r="J285" s="19" t="s">
        <v>495</v>
      </c>
      <c r="K285" s="19" t="s">
        <v>496</v>
      </c>
      <c r="L285" s="19" t="s">
        <v>213</v>
      </c>
      <c r="M285" s="19" t="s">
        <v>189</v>
      </c>
      <c r="N285" s="19" t="s">
        <v>773</v>
      </c>
      <c r="O285" s="19" t="s">
        <v>773</v>
      </c>
      <c r="P285" s="19" t="s">
        <v>51</v>
      </c>
      <c r="Q285" s="9" t="s">
        <v>774</v>
      </c>
      <c r="R285" s="20">
        <v>3</v>
      </c>
      <c r="S285" s="20">
        <v>0</v>
      </c>
      <c r="T285" s="20">
        <v>3</v>
      </c>
      <c r="U285" s="20" t="s">
        <v>397</v>
      </c>
      <c r="V285" s="21">
        <f>_xlfn.XLOOKUP(D285,'[1]Gen. Real'!$A:$A,'[1]Gen. Real'!$C:$C,"-",0)</f>
        <v>5.7277200000000033</v>
      </c>
      <c r="W285" s="22"/>
      <c r="X285" s="22" t="str">
        <f>_xlfn.XLOOKUP(D285,[1]Vertimiento!$A:$A,[1]Vertimiento!$E:$E,"-",0)</f>
        <v>-</v>
      </c>
      <c r="Y285" s="23" t="str">
        <f t="shared" si="16"/>
        <v>-</v>
      </c>
      <c r="Z285" s="19" t="str">
        <f>_xlfn.XLOOKUP(D285,[1]Cmg!$I$4:$I$85,[1]Cmg!$M$4:$M$85,"----",0,1)</f>
        <v>----</v>
      </c>
      <c r="AA285" s="19" t="str">
        <f>_xlfn.XLOOKUP(D285,[1]Cmg!$A$4:$A$89,[1]Cmg!$B$4:$B$89,"----",0,1)</f>
        <v>----</v>
      </c>
      <c r="AB285" s="19" t="str">
        <f>_xlfn.XLOOKUP(D285,[1]Cmg!$E$4:$E$89,[1]Cmg!$F$4:$F$89,"----",0,1)</f>
        <v>----</v>
      </c>
      <c r="AC285" s="19" t="str">
        <f>_xlfn.XLOOKUP(D285,[1]Cmg!$O$4:$O$89,[1]Cmg!$P$4:$P$89,"----",0,1)</f>
        <v>----</v>
      </c>
      <c r="AD285" s="24" t="str">
        <f>_xlfn.XLOOKUP(D285,[1]Cmg!$S$4:$S$89,[1]Cmg!$U$4:$U$89,"----",0,1)</f>
        <v>----</v>
      </c>
      <c r="AG285" s="25">
        <f>IFERROR(SUMIFS('[1]BD Unidades'!$AH:$AH,'[1]BD Unidades'!$A:$A,'BD Centrales 2023'!$A285),"-")</f>
        <v>3</v>
      </c>
      <c r="AH285" s="25">
        <f>SUMIFS('[1]BD Unidades'!$AJ$3:$AJ$1424,'[1]BD Unidades'!$A$3:$A$1424,$A285)</f>
        <v>7465.5666666666702</v>
      </c>
      <c r="AI285" s="25">
        <f>SUMIFS('[1]BD Unidades'!$AL$3:$AL$1424,'[1]BD Unidades'!$A$3:$A$1424,$A285)</f>
        <v>190.06666666666698</v>
      </c>
      <c r="AJ285" s="26">
        <f t="shared" si="17"/>
        <v>2.4827033687611331E-2</v>
      </c>
      <c r="AK285" s="27">
        <f>IFERROR(SUMIFS('[1]BD Unidades'!$AO$3:$AO$1424,'[1]BD Unidades'!$A$3:$A$1424,$A285),"-")</f>
        <v>0.30677635166299899</v>
      </c>
      <c r="AL285" s="27">
        <f>IFERROR(SUMIFS('[1]BD Unidades'!$AQ$3:$AQ$1424,'[1]BD Unidades'!$A$3:$A$1424,$A285),"-")</f>
        <v>0.31238292767727621</v>
      </c>
      <c r="AM285" s="27">
        <f>IFERROR(SUMIFS('[1]BD Unidades'!$AS$3:$AS$1424,'[1]BD Unidades'!$A$3:$A$1424,$A285),"-")</f>
        <v>0.30658018668651466</v>
      </c>
      <c r="AN285" s="27">
        <f>IFERROR(SUMIFS('[1]BD Unidades'!$AU$3:$AU$1424,'[1]BD Unidades'!$A$3:$A$1424,$A285),"-")</f>
        <v>0.227274</v>
      </c>
      <c r="AO285" s="27"/>
      <c r="AP285" s="27"/>
      <c r="AQ285" s="25">
        <f>IFERROR(SUMIFS('[1]BD Unidades'!$AZ$3:$AZ$1424,'[1]BD Unidades'!$A$3:$A$1424,$A285),"-")</f>
        <v>0.8574842541577411</v>
      </c>
      <c r="AR285" s="25">
        <f>IFERROR(SUMIFS('[1]BD Unidades'!$BA$3:$BA$1424,'[1]BD Unidades'!$A$3:$A$1424,$A285),"-")</f>
        <v>2.9751729663124098</v>
      </c>
      <c r="AS285" s="28">
        <f>SUMIFS('[1]BD Unidades'!$BC$3:$BC$1424,'[1]BD Unidades'!$A$3:$A$1424,$A285)</f>
        <v>1.45390413642694E-2</v>
      </c>
      <c r="AT285" s="28">
        <f>SUMIFS('[1]BD Unidades'!$BE$3:$BE$1424,'[1]BD Unidades'!$A$3:$A$1424,$A285)</f>
        <v>0.99938736681887397</v>
      </c>
      <c r="AU285" s="29">
        <f t="shared" si="18"/>
        <v>0.98485723255376612</v>
      </c>
      <c r="AV285" s="30">
        <f t="shared" si="19"/>
        <v>0</v>
      </c>
      <c r="AW285" s="25">
        <f>IFERROR(SUMIFS('[1]BD Unidades'!$BI$3:$BI$1424,'[1]BD Unidades'!$A$3:$A$1424,$A285),"-")</f>
        <v>0.8444995695082218</v>
      </c>
      <c r="AX285" s="25">
        <f>IFERROR(SUMIFS('[1]BD Unidades'!$BJ$3:$BJ$1424,'[1]BD Unidades'!$A$3:$A$1424,$A285),"-")</f>
        <v>0.54324763961954436</v>
      </c>
    </row>
    <row r="286" spans="1:50" ht="14.4" x14ac:dyDescent="0.3">
      <c r="A286" s="7">
        <v>374</v>
      </c>
      <c r="B286" s="7" t="s">
        <v>775</v>
      </c>
      <c r="D286" s="8" t="s">
        <v>776</v>
      </c>
      <c r="E286" s="19" t="s">
        <v>777</v>
      </c>
      <c r="F286" s="19" t="s">
        <v>777</v>
      </c>
      <c r="G286" s="19" t="s">
        <v>778</v>
      </c>
      <c r="H286" s="19">
        <v>1</v>
      </c>
      <c r="I286" s="19">
        <v>2024</v>
      </c>
      <c r="J286" s="19" t="s">
        <v>495</v>
      </c>
      <c r="K286" s="19" t="s">
        <v>496</v>
      </c>
      <c r="L286" s="19" t="s">
        <v>47</v>
      </c>
      <c r="M286" s="19" t="s">
        <v>48</v>
      </c>
      <c r="N286" s="19" t="s">
        <v>48</v>
      </c>
      <c r="O286" s="19" t="s">
        <v>48</v>
      </c>
      <c r="P286" s="19" t="s">
        <v>51</v>
      </c>
      <c r="Q286" s="9" t="s">
        <v>780</v>
      </c>
      <c r="R286" s="20">
        <v>21.795000000000002</v>
      </c>
      <c r="S286" s="20">
        <v>1.6976</v>
      </c>
      <c r="T286" s="20">
        <v>21.425000000000001</v>
      </c>
      <c r="U286" s="20">
        <v>0.3</v>
      </c>
      <c r="V286" s="21">
        <f>_xlfn.XLOOKUP(D286,'[1]Gen. Real'!$A:$A,'[1]Gen. Real'!$C:$C,"-",0)</f>
        <v>49.990949999999991</v>
      </c>
      <c r="W286" s="22"/>
      <c r="X286" s="22">
        <f>_xlfn.XLOOKUP(D286,[1]Vertimiento!$A:$A,[1]Vertimiento!$E:$E,"-",0)</f>
        <v>11.201698321805669</v>
      </c>
      <c r="Y286" s="23">
        <f t="shared" si="16"/>
        <v>0.18305627602350405</v>
      </c>
      <c r="Z286" s="19">
        <f>_xlfn.XLOOKUP(D286,[1]Cmg!$I$4:$I$85,[1]Cmg!$M$4:$M$85,"----",0,1)</f>
        <v>15.37412211810337</v>
      </c>
      <c r="AA286" s="19">
        <f>_xlfn.XLOOKUP(D286,[1]Cmg!$A$4:$A$89,[1]Cmg!$B$4:$B$89,"----",0,1)</f>
        <v>64.524810588772041</v>
      </c>
      <c r="AB286" s="19">
        <f>_xlfn.XLOOKUP(D286,[1]Cmg!$E$4:$E$89,[1]Cmg!$F$4:$F$89,"----",0,1)</f>
        <v>13.817405479452061</v>
      </c>
      <c r="AC286" s="19">
        <f>_xlfn.XLOOKUP(D286,[1]Cmg!$O$4:$O$89,[1]Cmg!$P$4:$P$89,"----",0,1)</f>
        <v>100.71605592491204</v>
      </c>
      <c r="AD286" s="24">
        <f>_xlfn.XLOOKUP(D286,[1]Cmg!$S$4:$S$89,[1]Cmg!$U$4:$U$89,"----",0,1)</f>
        <v>0.48562300319488816</v>
      </c>
      <c r="AG286" s="25">
        <f>IFERROR(SUMIFS('[1]BD Unidades'!$AH:$AH,'[1]BD Unidades'!$A:$A,'BD Centrales 2023'!$A286),"-")</f>
        <v>21.795000000000002</v>
      </c>
      <c r="AH286" s="25">
        <f>SUMIFS('[1]BD Unidades'!$AJ$3:$AJ$1424,'[1]BD Unidades'!$A$3:$A$1424,$A286)</f>
        <v>7741.7</v>
      </c>
      <c r="AI286" s="25">
        <f>SUMIFS('[1]BD Unidades'!$AL$3:$AL$1424,'[1]BD Unidades'!$A$3:$A$1424,$A286)</f>
        <v>971.21666666666704</v>
      </c>
      <c r="AJ286" s="26">
        <f t="shared" si="17"/>
        <v>0.11146860504040941</v>
      </c>
      <c r="AK286" s="27">
        <f>IFERROR(SUMIFS('[1]BD Unidades'!$AO$3:$AO$1424,'[1]BD Unidades'!$A$3:$A$1424,$A286),"-")</f>
        <v>0.33474633236788542</v>
      </c>
      <c r="AL286" s="27">
        <f>IFERROR(SUMIFS('[1]BD Unidades'!$AQ$3:$AQ$1424,'[1]BD Unidades'!$A$3:$A$1424,$A286),"-")</f>
        <v>0.33986579170164827</v>
      </c>
      <c r="AM286" s="27">
        <f>IFERROR(SUMIFS('[1]BD Unidades'!$AS$3:$AS$1424,'[1]BD Unidades'!$A$3:$A$1424,$A286),"-")</f>
        <v>0.32007792859232009</v>
      </c>
      <c r="AN286" s="27">
        <f>IFERROR(SUMIFS('[1]BD Unidades'!$AU$3:$AU$1424,'[1]BD Unidades'!$A$3:$A$1424,$A286),"-")</f>
        <v>0.29345500000000002</v>
      </c>
      <c r="AO286" s="27"/>
      <c r="AP286" s="27"/>
      <c r="AQ286" s="25">
        <f>IFERROR(SUMIFS('[1]BD Unidades'!$AZ$3:$AZ$1424,'[1]BD Unidades'!$A$3:$A$1424,$A286),"-")</f>
        <v>6.9760984536696169</v>
      </c>
      <c r="AR286" s="25">
        <f>IFERROR(SUMIFS('[1]BD Unidades'!$BA$3:$BA$1424,'[1]BD Unidades'!$A$3:$A$1424,$A286),"-")</f>
        <v>21.585365577925501</v>
      </c>
      <c r="AS286" s="28">
        <f>SUMIFS('[1]BD Unidades'!$BC$3:$BC$1424,'[1]BD Unidades'!$A$3:$A$1424,$A286)</f>
        <v>1.0000000000000002E-4</v>
      </c>
      <c r="AT286" s="28">
        <f>SUMIFS('[1]BD Unidades'!$BE$3:$BE$1424,'[1]BD Unidades'!$A$3:$A$1424,$A286)</f>
        <v>0.99462519025875196</v>
      </c>
      <c r="AU286" s="29">
        <f t="shared" si="18"/>
        <v>0.99452572773972614</v>
      </c>
      <c r="AV286" s="30">
        <f t="shared" si="19"/>
        <v>1.6976000000000002E-2</v>
      </c>
      <c r="AW286" s="25">
        <f>IFERROR(SUMIFS('[1]BD Unidades'!$BI$3:$BI$1424,'[1]BD Unidades'!$A$3:$A$1424,$A286),"-")</f>
        <v>6.8201288695190909</v>
      </c>
      <c r="AX286" s="25">
        <f>IFERROR(SUMIFS('[1]BD Unidades'!$BJ$3:$BJ$1424,'[1]BD Unidades'!$A$3:$A$1424,$A286),"-")</f>
        <v>4.3872359963722714</v>
      </c>
    </row>
    <row r="287" spans="1:50" ht="14.4" x14ac:dyDescent="0.3">
      <c r="A287" s="7">
        <v>384</v>
      </c>
      <c r="B287" s="7" t="s">
        <v>781</v>
      </c>
      <c r="D287" s="8" t="s">
        <v>782</v>
      </c>
      <c r="E287" s="19" t="s">
        <v>248</v>
      </c>
      <c r="F287" s="19" t="s">
        <v>248</v>
      </c>
      <c r="G287" s="19" t="s">
        <v>783</v>
      </c>
      <c r="H287" s="19">
        <v>1</v>
      </c>
      <c r="I287" s="19">
        <v>2024</v>
      </c>
      <c r="J287" s="19" t="s">
        <v>495</v>
      </c>
      <c r="K287" s="19" t="s">
        <v>496</v>
      </c>
      <c r="L287" s="19" t="s">
        <v>157</v>
      </c>
      <c r="M287" s="19" t="s">
        <v>250</v>
      </c>
      <c r="N287" s="19" t="s">
        <v>785</v>
      </c>
      <c r="O287" s="19" t="s">
        <v>786</v>
      </c>
      <c r="P287" s="19" t="s">
        <v>158</v>
      </c>
      <c r="Q287" s="9" t="s">
        <v>408</v>
      </c>
      <c r="R287" s="20">
        <v>6.24</v>
      </c>
      <c r="S287" s="20">
        <v>1.3942000000000001</v>
      </c>
      <c r="T287" s="20">
        <v>6.1529999999999996</v>
      </c>
      <c r="U287" s="20">
        <v>0.30299999999999999</v>
      </c>
      <c r="V287" s="21">
        <f>_xlfn.XLOOKUP(D287,'[1]Gen. Real'!$A:$A,'[1]Gen. Real'!$C:$C,"-",0)</f>
        <v>17.117759999999997</v>
      </c>
      <c r="W287" s="22"/>
      <c r="X287" s="22" t="str">
        <f>_xlfn.XLOOKUP(D287,[1]Vertimiento!$A:$A,[1]Vertimiento!$E:$E,"-",0)</f>
        <v>-</v>
      </c>
      <c r="Y287" s="23" t="str">
        <f t="shared" si="16"/>
        <v>-</v>
      </c>
      <c r="Z287" s="19">
        <f>_xlfn.XLOOKUP(D287,[1]Cmg!$I$4:$I$85,[1]Cmg!$M$4:$M$85,"----",0,1)</f>
        <v>11.049628794889003</v>
      </c>
      <c r="AA287" s="19">
        <f>_xlfn.XLOOKUP(D287,[1]Cmg!$A$4:$A$89,[1]Cmg!$B$4:$B$89,"----",0,1)</f>
        <v>62.716385212231771</v>
      </c>
      <c r="AB287" s="19">
        <f>_xlfn.XLOOKUP(D287,[1]Cmg!$E$4:$E$89,[1]Cmg!$F$4:$F$89,"----",0,1)</f>
        <v>12.225243835616425</v>
      </c>
      <c r="AC287" s="19">
        <f>_xlfn.XLOOKUP(D287,[1]Cmg!$O$4:$O$89,[1]Cmg!$P$4:$P$89,"----",0,1)</f>
        <v>98.753277278060381</v>
      </c>
      <c r="AD287" s="24">
        <f>_xlfn.XLOOKUP(D287,[1]Cmg!$S$4:$S$89,[1]Cmg!$U$4:$U$89,"----",0,1)</f>
        <v>0.49817434961204932</v>
      </c>
      <c r="AG287" s="25">
        <f>IFERROR(SUMIFS('[1]BD Unidades'!$AH:$AH,'[1]BD Unidades'!$A:$A,'BD Centrales 2023'!$A287),"-")</f>
        <v>6.24</v>
      </c>
      <c r="AH287" s="25">
        <f>SUMIFS('[1]BD Unidades'!$AJ$3:$AJ$1424,'[1]BD Unidades'!$A$3:$A$1424,$A287)</f>
        <v>8543.7833333333292</v>
      </c>
      <c r="AI287" s="25">
        <f>SUMIFS('[1]BD Unidades'!$AL$3:$AL$1424,'[1]BD Unidades'!$A$3:$A$1424,$A287)</f>
        <v>97.216666666666697</v>
      </c>
      <c r="AJ287" s="26">
        <f t="shared" si="17"/>
        <v>1.1250626856459523E-2</v>
      </c>
      <c r="AK287" s="27">
        <f>IFERROR(SUMIFS('[1]BD Unidades'!$AO$3:$AO$1424,'[1]BD Unidades'!$A$3:$A$1424,$A287),"-")</f>
        <v>0.3027560047131872</v>
      </c>
      <c r="AL287" s="27">
        <f>IFERROR(SUMIFS('[1]BD Unidades'!$AQ$3:$AQ$1424,'[1]BD Unidades'!$A$3:$A$1424,$A287),"-")</f>
        <v>0.32053070674096162</v>
      </c>
      <c r="AM287" s="27">
        <f>IFERROR(SUMIFS('[1]BD Unidades'!$AS$3:$AS$1424,'[1]BD Unidades'!$A$3:$A$1424,$A287),"-")</f>
        <v>0.3053394026957531</v>
      </c>
      <c r="AN287" s="27">
        <f>IFERROR(SUMIFS('[1]BD Unidades'!$AU$3:$AU$1424,'[1]BD Unidades'!$A$3:$A$1424,$A287),"-")</f>
        <v>0.31517899999999999</v>
      </c>
      <c r="AO287" s="27"/>
      <c r="AP287" s="27"/>
      <c r="AQ287" s="25">
        <f>IFERROR(SUMIFS('[1]BD Unidades'!$AZ$3:$AZ$1424,'[1]BD Unidades'!$A$3:$A$1424,$A287),"-")</f>
        <v>1.546144886207121</v>
      </c>
      <c r="AR287" s="25">
        <f>IFERROR(SUMIFS('[1]BD Unidades'!$BA$3:$BA$1424,'[1]BD Unidades'!$A$3:$A$1424,$A287),"-")</f>
        <v>6.2285068857771</v>
      </c>
      <c r="AS287" s="28">
        <f>SUMIFS('[1]BD Unidades'!$BC$3:$BC$1424,'[1]BD Unidades'!$A$3:$A$1424,$A287)</f>
        <v>2.0543807546683501E-3</v>
      </c>
      <c r="AT287" s="28">
        <f>SUMIFS('[1]BD Unidades'!$BE$3:$BE$1424,'[1]BD Unidades'!$A$3:$A$1424,$A287)</f>
        <v>0.99311073059360699</v>
      </c>
      <c r="AU287" s="29">
        <f t="shared" si="18"/>
        <v>0.99107050302142086</v>
      </c>
      <c r="AV287" s="30">
        <f t="shared" si="19"/>
        <v>1.3942000000000001E-2</v>
      </c>
      <c r="AW287" s="25">
        <f>IFERROR(SUMIFS('[1]BD Unidades'!$BI$3:$BI$1424,'[1]BD Unidades'!$A$3:$A$1424,$A287),"-")</f>
        <v>1.5109742540050775</v>
      </c>
      <c r="AX287" s="25">
        <f>IFERROR(SUMIFS('[1]BD Unidades'!$BJ$3:$BJ$1424,'[1]BD Unidades'!$A$3:$A$1424,$A287),"-")</f>
        <v>0.97197586197960617</v>
      </c>
    </row>
    <row r="288" spans="1:50" ht="14.4" x14ac:dyDescent="0.3">
      <c r="A288" s="7">
        <v>385</v>
      </c>
      <c r="B288" s="7" t="s">
        <v>787</v>
      </c>
      <c r="D288" s="8" t="s">
        <v>788</v>
      </c>
      <c r="E288" s="19" t="s">
        <v>248</v>
      </c>
      <c r="F288" s="19" t="s">
        <v>248</v>
      </c>
      <c r="G288" s="19" t="s">
        <v>789</v>
      </c>
      <c r="H288" s="19">
        <v>1</v>
      </c>
      <c r="I288" s="19">
        <v>2024</v>
      </c>
      <c r="J288" s="19" t="s">
        <v>495</v>
      </c>
      <c r="K288" s="19" t="s">
        <v>496</v>
      </c>
      <c r="L288" s="19" t="s">
        <v>157</v>
      </c>
      <c r="M288" s="19" t="s">
        <v>250</v>
      </c>
      <c r="N288" s="19" t="s">
        <v>785</v>
      </c>
      <c r="O288" s="19" t="s">
        <v>785</v>
      </c>
      <c r="P288" s="19" t="s">
        <v>158</v>
      </c>
      <c r="Q288" s="9" t="s">
        <v>790</v>
      </c>
      <c r="R288" s="20">
        <v>2.024</v>
      </c>
      <c r="S288" s="20">
        <v>0.49</v>
      </c>
      <c r="T288" s="20">
        <v>2.0139999999999998</v>
      </c>
      <c r="U288" s="20">
        <v>0.50349999999999995</v>
      </c>
      <c r="V288" s="21">
        <f>_xlfn.XLOOKUP(D288,'[1]Gen. Real'!$A:$A,'[1]Gen. Real'!$C:$C,"-",0)</f>
        <v>4.9189999999999987</v>
      </c>
      <c r="W288" s="22"/>
      <c r="X288" s="22" t="str">
        <f>_xlfn.XLOOKUP(D288,[1]Vertimiento!$A:$A,[1]Vertimiento!$E:$E,"-",0)</f>
        <v>-</v>
      </c>
      <c r="Y288" s="23" t="str">
        <f t="shared" si="16"/>
        <v>-</v>
      </c>
      <c r="Z288" s="19">
        <f>_xlfn.XLOOKUP(D288,[1]Cmg!$I$4:$I$85,[1]Cmg!$M$4:$M$85,"----",0,1)</f>
        <v>4.1421219760113415</v>
      </c>
      <c r="AA288" s="19">
        <f>_xlfn.XLOOKUP(D288,[1]Cmg!$A$4:$A$89,[1]Cmg!$B$4:$B$89,"----",0,1)</f>
        <v>26.884329073482434</v>
      </c>
      <c r="AB288" s="19">
        <f>_xlfn.XLOOKUP(D288,[1]Cmg!$E$4:$E$89,[1]Cmg!$F$4:$F$89,"----",0,1)</f>
        <v>4.7115863013698656</v>
      </c>
      <c r="AC288" s="19">
        <f>_xlfn.XLOOKUP(D288,[1]Cmg!$O$4:$O$89,[1]Cmg!$P$4:$P$89,"----",0,1)</f>
        <v>42.709614782948897</v>
      </c>
      <c r="AD288" s="24">
        <f>_xlfn.XLOOKUP(D288,[1]Cmg!$S$4:$S$89,[1]Cmg!$U$4:$U$89,"----",0,1)</f>
        <v>0.52407576449109994</v>
      </c>
      <c r="AG288" s="25">
        <f>IFERROR(SUMIFS('[1]BD Unidades'!$AH:$AH,'[1]BD Unidades'!$A:$A,'BD Centrales 2023'!$A288),"-")</f>
        <v>2.02</v>
      </c>
      <c r="AH288" s="25">
        <f>SUMIFS('[1]BD Unidades'!$AJ$3:$AJ$1424,'[1]BD Unidades'!$A$3:$A$1424,$A288)</f>
        <v>8113.6999999999989</v>
      </c>
      <c r="AI288" s="25">
        <f>SUMIFS('[1]BD Unidades'!$AL$3:$AL$1424,'[1]BD Unidades'!$A$3:$A$1424,$A288)</f>
        <v>598.43333333333305</v>
      </c>
      <c r="AJ288" s="26">
        <f t="shared" si="17"/>
        <v>6.8689643562235031E-2</v>
      </c>
      <c r="AK288" s="27">
        <f>IFERROR(SUMIFS('[1]BD Unidades'!$AO$3:$AO$1424,'[1]BD Unidades'!$A$3:$A$1424,$A288),"-")</f>
        <v>0.2688654305004316</v>
      </c>
      <c r="AL288" s="27">
        <f>IFERROR(SUMIFS('[1]BD Unidades'!$AQ$3:$AQ$1424,'[1]BD Unidades'!$A$3:$A$1424,$A288),"-")</f>
        <v>0.29057104853964905</v>
      </c>
      <c r="AM288" s="27">
        <f>IFERROR(SUMIFS('[1]BD Unidades'!$AS$3:$AS$1424,'[1]BD Unidades'!$A$3:$A$1424,$A288),"-")</f>
        <v>0.28095994901387722</v>
      </c>
      <c r="AN288" s="27">
        <f>IFERROR(SUMIFS('[1]BD Unidades'!$AU$3:$AU$1424,'[1]BD Unidades'!$A$3:$A$1424,$A288),"-")</f>
        <v>0.27915499999999999</v>
      </c>
      <c r="AO288" s="27"/>
      <c r="AP288" s="27"/>
      <c r="AQ288" s="25">
        <f>IFERROR(SUMIFS('[1]BD Unidades'!$AZ$3:$AZ$1424,'[1]BD Unidades'!$A$3:$A$1424,$A288),"-")</f>
        <v>0.44087047359160997</v>
      </c>
      <c r="AR288" s="25">
        <f>IFERROR(SUMIFS('[1]BD Unidades'!$BA$3:$BA$1424,'[1]BD Unidades'!$A$3:$A$1424,$A288),"-")</f>
        <v>2.017885995776</v>
      </c>
      <c r="AS288" s="28">
        <f>SUMIFS('[1]BD Unidades'!$BC$3:$BC$1424,'[1]BD Unidades'!$A$3:$A$1424,$A288)</f>
        <v>1E-4</v>
      </c>
      <c r="AT288" s="28">
        <f>SUMIFS('[1]BD Unidades'!$BE$3:$BE$1424,'[1]BD Unidades'!$A$3:$A$1424,$A288)</f>
        <v>0.99492389649923896</v>
      </c>
      <c r="AU288" s="29">
        <f t="shared" si="18"/>
        <v>0.99482440410958906</v>
      </c>
      <c r="AV288" s="30">
        <f t="shared" si="19"/>
        <v>4.8999999999999998E-3</v>
      </c>
      <c r="AW288" s="25">
        <f>IFERROR(SUMIFS('[1]BD Unidades'!$BI$3:$BI$1424,'[1]BD Unidades'!$A$3:$A$1424,$A288),"-")</f>
        <v>0.43424667798910194</v>
      </c>
      <c r="AX288" s="25">
        <f>IFERROR(SUMIFS('[1]BD Unidades'!$BJ$3:$BJ$1424,'[1]BD Unidades'!$A$3:$A$1424,$A288),"-")</f>
        <v>0.27934115226083756</v>
      </c>
    </row>
    <row r="289" spans="1:50" ht="14.4" x14ac:dyDescent="0.3">
      <c r="A289" s="7">
        <v>394</v>
      </c>
      <c r="B289" s="7" t="s">
        <v>791</v>
      </c>
      <c r="D289" s="8" t="s">
        <v>792</v>
      </c>
      <c r="E289" s="19" t="s">
        <v>793</v>
      </c>
      <c r="F289" s="19" t="s">
        <v>793</v>
      </c>
      <c r="G289" s="19" t="s">
        <v>794</v>
      </c>
      <c r="H289" s="19">
        <v>1</v>
      </c>
      <c r="I289" s="19">
        <v>2024</v>
      </c>
      <c r="J289" s="19" t="s">
        <v>495</v>
      </c>
      <c r="K289" s="19" t="s">
        <v>496</v>
      </c>
      <c r="L289" s="19" t="s">
        <v>47</v>
      </c>
      <c r="M289" s="19" t="s">
        <v>48</v>
      </c>
      <c r="N289" s="19" t="s">
        <v>49</v>
      </c>
      <c r="O289" s="19" t="s">
        <v>50</v>
      </c>
      <c r="P289" s="19" t="s">
        <v>51</v>
      </c>
      <c r="Q289" s="9" t="s">
        <v>796</v>
      </c>
      <c r="R289" s="20">
        <v>68</v>
      </c>
      <c r="S289" s="20">
        <v>0.29409999999999997</v>
      </c>
      <c r="T289" s="20">
        <v>67.8</v>
      </c>
      <c r="U289" s="20">
        <v>0.49</v>
      </c>
      <c r="V289" s="21">
        <f>_xlfn.XLOOKUP(D289,'[1]Gen. Real'!$A:$A,'[1]Gen. Real'!$C:$C,"-",0)</f>
        <v>140.76057999999998</v>
      </c>
      <c r="W289" s="22"/>
      <c r="X289" s="22">
        <f>_xlfn.XLOOKUP(D289,[1]Vertimiento!$A:$A,[1]Vertimiento!$E:$E,"-",0)</f>
        <v>25.572724633333333</v>
      </c>
      <c r="Y289" s="23">
        <f t="shared" si="16"/>
        <v>0.15374386199869045</v>
      </c>
      <c r="Z289" s="19">
        <f>_xlfn.XLOOKUP(D289,[1]Cmg!$I$4:$I$85,[1]Cmg!$M$4:$M$85,"----",0,1)</f>
        <v>14.213625289836155</v>
      </c>
      <c r="AA289" s="19">
        <f>_xlfn.XLOOKUP(D289,[1]Cmg!$A$4:$A$89,[1]Cmg!$B$4:$B$89,"----",0,1)</f>
        <v>63.310964171611019</v>
      </c>
      <c r="AB289" s="19">
        <f>_xlfn.XLOOKUP(D289,[1]Cmg!$E$4:$E$89,[1]Cmg!$F$4:$F$89,"----",0,1)</f>
        <v>12.025547945205485</v>
      </c>
      <c r="AC289" s="19">
        <f>_xlfn.XLOOKUP(D289,[1]Cmg!$O$4:$O$89,[1]Cmg!$P$4:$P$89,"----",0,1)</f>
        <v>99.914751662103711</v>
      </c>
      <c r="AD289" s="24">
        <f>_xlfn.XLOOKUP(D289,[1]Cmg!$S$4:$S$89,[1]Cmg!$U$4:$U$89,"----",0,1)</f>
        <v>0.47695116385212233</v>
      </c>
      <c r="AG289" s="25">
        <f>IFERROR(SUMIFS('[1]BD Unidades'!$AH:$AH,'[1]BD Unidades'!$A:$A,'BD Centrales 2023'!$A289),"-")</f>
        <v>68</v>
      </c>
      <c r="AH289" s="25">
        <f>SUMIFS('[1]BD Unidades'!$AJ$3:$AJ$1424,'[1]BD Unidades'!$A$3:$A$1424,$A289)</f>
        <v>8698.9166666666697</v>
      </c>
      <c r="AI289" s="25">
        <f>SUMIFS('[1]BD Unidades'!$AL$3:$AL$1424,'[1]BD Unidades'!$A$3:$A$1424,$A289)</f>
        <v>8.56666666666667</v>
      </c>
      <c r="AJ289" s="26">
        <f t="shared" si="17"/>
        <v>9.838280865692153E-4</v>
      </c>
      <c r="AK289" s="27">
        <f>IFERROR(SUMIFS('[1]BD Unidades'!$AO$3:$AO$1424,'[1]BD Unidades'!$A$3:$A$1424,$A289),"-")</f>
        <v>0.30841091287681666</v>
      </c>
      <c r="AL289" s="27">
        <f>IFERROR(SUMIFS('[1]BD Unidades'!$AQ$3:$AQ$1424,'[1]BD Unidades'!$A$3:$A$1424,$A289),"-")</f>
        <v>0.30701944350769433</v>
      </c>
      <c r="AM289" s="27">
        <f>IFERROR(SUMIFS('[1]BD Unidades'!$AS$3:$AS$1424,'[1]BD Unidades'!$A$3:$A$1424,$A289),"-")</f>
        <v>0.28963287291440792</v>
      </c>
      <c r="AN289" s="27">
        <f>IFERROR(SUMIFS('[1]BD Unidades'!$AU$3:$AU$1424,'[1]BD Unidades'!$A$3:$A$1424,$A289),"-")</f>
        <v>0.28106999999999999</v>
      </c>
      <c r="AO289" s="27"/>
      <c r="AP289" s="27"/>
      <c r="AQ289" s="25">
        <f>IFERROR(SUMIFS('[1]BD Unidades'!$AZ$3:$AZ$1424,'[1]BD Unidades'!$A$3:$A$1424,$A289),"-")</f>
        <v>19.695035358179737</v>
      </c>
      <c r="AR289" s="25">
        <f>IFERROR(SUMIFS('[1]BD Unidades'!$BA$3:$BA$1424,'[1]BD Unidades'!$A$3:$A$1424,$A289),"-")</f>
        <v>67.982587391305202</v>
      </c>
      <c r="AS289" s="28">
        <f>SUMIFS('[1]BD Unidades'!$BC$3:$BC$1424,'[1]BD Unidades'!$A$3:$A$1424,$A289)</f>
        <v>3.1975428949291797E-4</v>
      </c>
      <c r="AT289" s="28">
        <f>SUMIFS('[1]BD Unidades'!$BE$3:$BE$1424,'[1]BD Unidades'!$A$3:$A$1424,$A289)</f>
        <v>0.99544140030441397</v>
      </c>
      <c r="AU289" s="29">
        <f t="shared" si="18"/>
        <v>0.99512310364672774</v>
      </c>
      <c r="AV289" s="30">
        <f t="shared" si="19"/>
        <v>2.9409999999999996E-3</v>
      </c>
      <c r="AW289" s="25">
        <f>IFERROR(SUMIFS('[1]BD Unidades'!$BI$3:$BI$1424,'[1]BD Unidades'!$A$3:$A$1424,$A289),"-")</f>
        <v>19.541340639381328</v>
      </c>
      <c r="AX289" s="25">
        <f>IFERROR(SUMIFS('[1]BD Unidades'!$BJ$3:$BJ$1424,'[1]BD Unidades'!$A$3:$A$1424,$A289),"-")</f>
        <v>12.570506321900536</v>
      </c>
    </row>
    <row r="290" spans="1:50" ht="14.4" x14ac:dyDescent="0.3">
      <c r="A290" s="7">
        <v>399</v>
      </c>
      <c r="B290" s="7" t="s">
        <v>797</v>
      </c>
      <c r="D290" s="8" t="s">
        <v>798</v>
      </c>
      <c r="E290" s="19" t="s">
        <v>584</v>
      </c>
      <c r="F290" s="19" t="s">
        <v>584</v>
      </c>
      <c r="G290" s="19" t="s">
        <v>799</v>
      </c>
      <c r="H290" s="19" t="s">
        <v>397</v>
      </c>
      <c r="I290" s="19">
        <v>2024</v>
      </c>
      <c r="J290" s="19" t="s">
        <v>495</v>
      </c>
      <c r="K290" s="19" t="s">
        <v>496</v>
      </c>
      <c r="L290" s="19" t="s">
        <v>47</v>
      </c>
      <c r="M290" s="19" t="s">
        <v>48</v>
      </c>
      <c r="N290" s="19" t="s">
        <v>49</v>
      </c>
      <c r="O290" s="19" t="s">
        <v>50</v>
      </c>
      <c r="P290" s="19" t="s">
        <v>51</v>
      </c>
      <c r="Q290" s="9" t="s">
        <v>801</v>
      </c>
      <c r="R290" s="20">
        <v>248.21</v>
      </c>
      <c r="S290" s="20">
        <v>2.75</v>
      </c>
      <c r="T290" s="20">
        <v>241.39400000000001</v>
      </c>
      <c r="U290" s="20">
        <v>1.25</v>
      </c>
      <c r="V290" s="21">
        <f>_xlfn.XLOOKUP(D290,'[1]Gen. Real'!$A:$A,'[1]Gen. Real'!$C:$C,"-",0)</f>
        <v>546.13157000000001</v>
      </c>
      <c r="W290" s="22"/>
      <c r="X290" s="22">
        <f>_xlfn.XLOOKUP(D290,[1]Vertimiento!$A:$A,[1]Vertimiento!$E:$E,"-",0)</f>
        <v>208.55877236666663</v>
      </c>
      <c r="Y290" s="23">
        <f t="shared" si="16"/>
        <v>0.27635012754057248</v>
      </c>
      <c r="Z290" s="19">
        <f>_xlfn.XLOOKUP(D290,[1]Cmg!$I$4:$I$85,[1]Cmg!$M$4:$M$85,"----",0,1)</f>
        <v>15.449268973408678</v>
      </c>
      <c r="AA290" s="19">
        <f>_xlfn.XLOOKUP(D290,[1]Cmg!$A$4:$A$89,[1]Cmg!$B$4:$B$89,"----",0,1)</f>
        <v>63.652352806937373</v>
      </c>
      <c r="AB290" s="19">
        <f>_xlfn.XLOOKUP(D290,[1]Cmg!$E$4:$E$89,[1]Cmg!$F$4:$F$89,"----",0,1)</f>
        <v>13.0271589041096</v>
      </c>
      <c r="AC290" s="19">
        <f>_xlfn.XLOOKUP(D290,[1]Cmg!$O$4:$O$89,[1]Cmg!$P$4:$P$89,"----",0,1)</f>
        <v>99.784921783339897</v>
      </c>
      <c r="AD290" s="24">
        <f>_xlfn.XLOOKUP(D290,[1]Cmg!$S$4:$S$89,[1]Cmg!$U$4:$U$89,"----",0,1)</f>
        <v>0.45241898676403469</v>
      </c>
      <c r="AG290" s="25">
        <f>IFERROR(SUMIFS('[1]BD Unidades'!$AH:$AH,'[1]BD Unidades'!$A:$A,'BD Centrales 2023'!$A290),"-")</f>
        <v>138</v>
      </c>
      <c r="AH290" s="25">
        <f>SUMIFS('[1]BD Unidades'!$AJ$3:$AJ$1424,'[1]BD Unidades'!$A$3:$A$1424,$A290)</f>
        <v>7043.95</v>
      </c>
      <c r="AI290" s="25">
        <f>SUMIFS('[1]BD Unidades'!$AL$3:$AL$1424,'[1]BD Unidades'!$A$3:$A$1424,$A290)</f>
        <v>1678.5333333333299</v>
      </c>
      <c r="AJ290" s="26">
        <f t="shared" si="17"/>
        <v>0.19243755123254241</v>
      </c>
      <c r="AK290" s="27">
        <f>IFERROR(SUMIFS('[1]BD Unidades'!$AO$3:$AO$1424,'[1]BD Unidades'!$A$3:$A$1424,$A290),"-")</f>
        <v>0.30377878629651273</v>
      </c>
      <c r="AL290" s="27">
        <f>IFERROR(SUMIFS('[1]BD Unidades'!$AQ$3:$AQ$1424,'[1]BD Unidades'!$A$3:$A$1424,$A290),"-")</f>
        <v>0.35603541325571525</v>
      </c>
      <c r="AM290" s="27">
        <f>IFERROR(SUMIFS('[1]BD Unidades'!$AS$3:$AS$1424,'[1]BD Unidades'!$A$3:$A$1424,$A290),"-")</f>
        <v>0.348983400404835</v>
      </c>
      <c r="AN290" s="27">
        <f>IFERROR(SUMIFS('[1]BD Unidades'!$AU$3:$AU$1424,'[1]BD Unidades'!$A$3:$A$1424,$A290),"-")</f>
        <v>0.321934</v>
      </c>
      <c r="AO290" s="27"/>
      <c r="AP290" s="27"/>
      <c r="AQ290" s="25">
        <f>IFERROR(SUMIFS('[1]BD Unidades'!$AZ$3:$AZ$1424,'[1]BD Unidades'!$A$3:$A$1424,$A290),"-")</f>
        <v>41.921472508918754</v>
      </c>
      <c r="AR290" s="25">
        <f>IFERROR(SUMIFS('[1]BD Unidades'!$BA$3:$BA$1424,'[1]BD Unidades'!$A$3:$A$1424,$A290),"-")</f>
        <v>204.97440893170699</v>
      </c>
      <c r="AS290" s="28">
        <f>SUMIFS('[1]BD Unidades'!$BC$3:$BC$1424,'[1]BD Unidades'!$A$3:$A$1424,$A290)</f>
        <v>6.5610866221273304E-3</v>
      </c>
      <c r="AT290" s="28">
        <f>SUMIFS('[1]BD Unidades'!$BE$3:$BE$1424,'[1]BD Unidades'!$A$3:$A$1424,$A290)</f>
        <v>0.99666095890410999</v>
      </c>
      <c r="AU290" s="29">
        <f t="shared" si="18"/>
        <v>0.99012178001984763</v>
      </c>
      <c r="AV290" s="30">
        <f t="shared" si="19"/>
        <v>2.75E-2</v>
      </c>
      <c r="AW290" s="25">
        <f>IFERROR(SUMIFS('[1]BD Unidades'!$BI$3:$BI$1424,'[1]BD Unidades'!$A$3:$A$1424,$A290),"-")</f>
        <v>60.149806611160564</v>
      </c>
      <c r="AX290" s="25">
        <f>IFERROR(SUMIFS('[1]BD Unidades'!$BJ$3:$BJ$1424,'[1]BD Unidades'!$A$3:$A$1424,$A290),"-")</f>
        <v>38.6930220510514</v>
      </c>
    </row>
    <row r="291" spans="1:50" ht="14.4" x14ac:dyDescent="0.3">
      <c r="A291" s="7">
        <v>400</v>
      </c>
      <c r="B291" s="7" t="s">
        <v>802</v>
      </c>
      <c r="D291" s="8" t="s">
        <v>803</v>
      </c>
      <c r="E291" s="19" t="s">
        <v>804</v>
      </c>
      <c r="F291" s="19" t="s">
        <v>804</v>
      </c>
      <c r="G291" s="19" t="s">
        <v>805</v>
      </c>
      <c r="H291" s="19">
        <v>2</v>
      </c>
      <c r="I291" s="19">
        <v>2024</v>
      </c>
      <c r="J291" s="19" t="s">
        <v>495</v>
      </c>
      <c r="K291" s="19" t="s">
        <v>496</v>
      </c>
      <c r="L291" s="19" t="s">
        <v>47</v>
      </c>
      <c r="M291" s="19" t="s">
        <v>48</v>
      </c>
      <c r="N291" s="19" t="s">
        <v>59</v>
      </c>
      <c r="O291" s="19" t="s">
        <v>807</v>
      </c>
      <c r="P291" s="19" t="s">
        <v>51</v>
      </c>
      <c r="Q291" s="9" t="s">
        <v>808</v>
      </c>
      <c r="R291" s="20">
        <v>52.65</v>
      </c>
      <c r="S291" s="20">
        <v>3.1339000000000001</v>
      </c>
      <c r="T291" s="20">
        <v>51</v>
      </c>
      <c r="U291" s="20">
        <v>3.26</v>
      </c>
      <c r="V291" s="21">
        <f>_xlfn.XLOOKUP(D291,'[1]Gen. Real'!$A:$A,'[1]Gen. Real'!$C:$C,"-",0)</f>
        <v>129.59778000000003</v>
      </c>
      <c r="W291" s="22"/>
      <c r="X291" s="22">
        <f>_xlfn.XLOOKUP(D291,[1]Vertimiento!$A:$A,[1]Vertimiento!$E:$E,"-",0)</f>
        <v>28.208096903999998</v>
      </c>
      <c r="Y291" s="23">
        <f t="shared" si="16"/>
        <v>0.17875187830400113</v>
      </c>
      <c r="Z291" s="19">
        <f>_xlfn.XLOOKUP(D291,[1]Cmg!$I$4:$I$85,[1]Cmg!$M$4:$M$85,"----",0,1)</f>
        <v>16.33189463044814</v>
      </c>
      <c r="AA291" s="19">
        <f>_xlfn.XLOOKUP(D291,[1]Cmg!$A$4:$A$89,[1]Cmg!$B$4:$B$89,"----",0,1)</f>
        <v>64.210948197170481</v>
      </c>
      <c r="AB291" s="19">
        <f>_xlfn.XLOOKUP(D291,[1]Cmg!$E$4:$E$89,[1]Cmg!$F$4:$F$89,"----",0,1)</f>
        <v>12.898846575342459</v>
      </c>
      <c r="AC291" s="19">
        <f>_xlfn.XLOOKUP(D291,[1]Cmg!$O$4:$O$89,[1]Cmg!$P$4:$P$89,"----",0,1)</f>
        <v>100.83378177551837</v>
      </c>
      <c r="AD291" s="24">
        <f>_xlfn.XLOOKUP(D291,[1]Cmg!$S$4:$S$89,[1]Cmg!$U$4:$U$89,"----",0,1)</f>
        <v>0.45903696942035599</v>
      </c>
      <c r="AG291" s="25">
        <f>IFERROR(SUMIFS('[1]BD Unidades'!$AH:$AH,'[1]BD Unidades'!$A:$A,'BD Centrales 2023'!$A291),"-")</f>
        <v>0</v>
      </c>
      <c r="AH291" s="25">
        <f>SUMIFS('[1]BD Unidades'!$AJ$3:$AJ$1424,'[1]BD Unidades'!$A$3:$A$1424,$A291)</f>
        <v>8634.1480341880342</v>
      </c>
      <c r="AI291" s="25">
        <f>SUMIFS('[1]BD Unidades'!$AL$3:$AL$1424,'[1]BD Unidades'!$A$3:$A$1424,$A291)</f>
        <v>1.4188034188034174E-2</v>
      </c>
      <c r="AJ291" s="26">
        <f t="shared" si="17"/>
        <v>1.6432438750707789E-6</v>
      </c>
      <c r="AK291" s="27">
        <f>IFERROR(SUMIFS('[1]BD Unidades'!$AO$3:$AO$1424,'[1]BD Unidades'!$A$3:$A$1424,$A291),"-")</f>
        <v>0.35404114567050055</v>
      </c>
      <c r="AL291" s="27">
        <f>IFERROR(SUMIFS('[1]BD Unidades'!$AQ$3:$AQ$1424,'[1]BD Unidades'!$A$3:$A$1424,$A291),"-")</f>
        <v>0.33020486722268538</v>
      </c>
      <c r="AM291" s="27">
        <f>IFERROR(SUMIFS('[1]BD Unidades'!$AS$3:$AS$1424,'[1]BD Unidades'!$A$3:$A$1424,$A291),"-")</f>
        <v>0.34000995121248201</v>
      </c>
      <c r="AN291" s="27">
        <f>IFERROR(SUMIFS('[1]BD Unidades'!$AU$3:$AU$1424,'[1]BD Unidades'!$A$3:$A$1424,$A291),"-")</f>
        <v>0.35066709230769233</v>
      </c>
      <c r="AO291" s="27"/>
      <c r="AP291" s="27"/>
      <c r="AQ291" s="25">
        <f>IFERROR(SUMIFS('[1]BD Unidades'!$AZ$3:$AZ$1424,'[1]BD Unidades'!$A$3:$A$1424,$A291),"-")</f>
        <v>0</v>
      </c>
      <c r="AR291" s="25">
        <f>IFERROR(SUMIFS('[1]BD Unidades'!$BA$3:$BA$1424,'[1]BD Unidades'!$A$3:$A$1424,$A291),"-")</f>
        <v>52.649912661202706</v>
      </c>
      <c r="AS291" s="28">
        <f>SUMIFS('[1]BD Unidades'!$BC$3:$BC$1424,'[1]BD Unidades'!$A$3:$A$1424,$A291)</f>
        <v>0</v>
      </c>
      <c r="AT291" s="28">
        <f>SUMIFS('[1]BD Unidades'!$BE$3:$BE$1424,'[1]BD Unidades'!$A$3:$A$1424,$A291)</f>
        <v>0</v>
      </c>
      <c r="AU291" s="29">
        <f t="shared" si="18"/>
        <v>0</v>
      </c>
      <c r="AV291" s="30">
        <f t="shared" si="19"/>
        <v>3.1338999999999999E-2</v>
      </c>
      <c r="AW291" s="25">
        <f>IFERROR(SUMIFS('[1]BD Unidades'!$BI$3:$BI$1424,'[1]BD Unidades'!$A$3:$A$1424,$A291),"-")</f>
        <v>0</v>
      </c>
      <c r="AX291" s="25">
        <f>IFERROR(SUMIFS('[1]BD Unidades'!$BJ$3:$BJ$1424,'[1]BD Unidades'!$A$3:$A$1424,$A291),"-")</f>
        <v>0</v>
      </c>
    </row>
    <row r="292" spans="1:50" ht="14.4" x14ac:dyDescent="0.3">
      <c r="A292" s="7">
        <v>401</v>
      </c>
      <c r="B292" s="7" t="s">
        <v>809</v>
      </c>
      <c r="D292" s="8" t="s">
        <v>810</v>
      </c>
      <c r="E292" s="19" t="s">
        <v>811</v>
      </c>
      <c r="F292" s="19" t="s">
        <v>811</v>
      </c>
      <c r="G292" s="19" t="s">
        <v>812</v>
      </c>
      <c r="H292" s="19">
        <v>4</v>
      </c>
      <c r="I292" s="19">
        <v>2024</v>
      </c>
      <c r="J292" s="19" t="s">
        <v>495</v>
      </c>
      <c r="K292" s="19" t="s">
        <v>496</v>
      </c>
      <c r="L292" s="19" t="s">
        <v>157</v>
      </c>
      <c r="M292" s="19" t="s">
        <v>814</v>
      </c>
      <c r="N292" s="19" t="s">
        <v>815</v>
      </c>
      <c r="O292" s="19" t="s">
        <v>816</v>
      </c>
      <c r="P292" s="19" t="s">
        <v>51</v>
      </c>
      <c r="Q292" s="9" t="s">
        <v>817</v>
      </c>
      <c r="R292" s="20">
        <v>7.516</v>
      </c>
      <c r="S292" s="20">
        <v>0.2661</v>
      </c>
      <c r="T292" s="20">
        <v>7.4960000000000004</v>
      </c>
      <c r="U292" s="20">
        <v>0.08</v>
      </c>
      <c r="V292" s="21">
        <f>_xlfn.XLOOKUP(D292,'[1]Gen. Real'!$A:$A,'[1]Gen. Real'!$C:$C,"-",0)</f>
        <v>19.622940000000003</v>
      </c>
      <c r="W292" s="22"/>
      <c r="X292" s="22">
        <f>_xlfn.XLOOKUP(D292,[1]Vertimiento!$A:$A,[1]Vertimiento!$E:$E,"-",0)</f>
        <v>1.1483883333333336</v>
      </c>
      <c r="Y292" s="23">
        <f t="shared" si="16"/>
        <v>5.5287187940235245E-2</v>
      </c>
      <c r="Z292" s="19">
        <f>_xlfn.XLOOKUP(D292,[1]Cmg!$I$4:$I$85,[1]Cmg!$M$4:$M$85,"----",0,1)</f>
        <v>13.972517935640639</v>
      </c>
      <c r="AA292" s="19">
        <f>_xlfn.XLOOKUP(D292,[1]Cmg!$A$4:$A$89,[1]Cmg!$B$4:$B$89,"----",0,1)</f>
        <v>66.599634869922426</v>
      </c>
      <c r="AB292" s="19">
        <f>_xlfn.XLOOKUP(D292,[1]Cmg!$E$4:$E$89,[1]Cmg!$F$4:$F$89,"----",0,1)</f>
        <v>13.245830136986289</v>
      </c>
      <c r="AC292" s="19">
        <f>_xlfn.XLOOKUP(D292,[1]Cmg!$O$4:$O$89,[1]Cmg!$P$4:$P$89,"----",0,1)</f>
        <v>104.67968713335952</v>
      </c>
      <c r="AD292" s="24">
        <f>_xlfn.XLOOKUP(D292,[1]Cmg!$S$4:$S$89,[1]Cmg!$U$4:$U$89,"----",0,1)</f>
        <v>0.47786398904609767</v>
      </c>
      <c r="AG292" s="25">
        <f>IFERROR(SUMIFS('[1]BD Unidades'!$AH:$AH,'[1]BD Unidades'!$A:$A,'BD Centrales 2023'!$A292),"-")</f>
        <v>7.516</v>
      </c>
      <c r="AH292" s="25">
        <f>SUMIFS('[1]BD Unidades'!$AJ$3:$AJ$1424,'[1]BD Unidades'!$A$3:$A$1424,$A292)</f>
        <v>8748.0166666666701</v>
      </c>
      <c r="AI292" s="25">
        <f>SUMIFS('[1]BD Unidades'!$AL$3:$AL$1424,'[1]BD Unidades'!$A$3:$A$1424,$A292)</f>
        <v>3.0333333333333301</v>
      </c>
      <c r="AJ292" s="26">
        <f t="shared" si="17"/>
        <v>3.4662507165806721E-4</v>
      </c>
      <c r="AK292" s="27">
        <f>IFERROR(SUMIFS('[1]BD Unidades'!$AO$3:$AO$1424,'[1]BD Unidades'!$A$3:$A$1424,$A292),"-")</f>
        <v>0.32219780772173112</v>
      </c>
      <c r="AL292" s="27">
        <f>IFERROR(SUMIFS('[1]BD Unidades'!$AQ$3:$AQ$1424,'[1]BD Unidades'!$A$3:$A$1424,$A292),"-")</f>
        <v>0.32680798201954192</v>
      </c>
      <c r="AM292" s="27">
        <f>IFERROR(SUMIFS('[1]BD Unidades'!$AS$3:$AS$1424,'[1]BD Unidades'!$A$3:$A$1424,$A292),"-")</f>
        <v>0.33679386026515701</v>
      </c>
      <c r="AN292" s="27">
        <f>IFERROR(SUMIFS('[1]BD Unidades'!$AU$3:$AU$1424,'[1]BD Unidades'!$A$3:$A$1424,$A292),"-")</f>
        <v>0.333976</v>
      </c>
      <c r="AO292" s="27"/>
      <c r="AP292" s="27"/>
      <c r="AQ292" s="25">
        <f>IFERROR(SUMIFS('[1]BD Unidades'!$AZ$3:$AZ$1424,'[1]BD Unidades'!$A$3:$A$1424,$A292),"-")</f>
        <v>2.4216387228365313</v>
      </c>
      <c r="AR292" s="25">
        <f>IFERROR(SUMIFS('[1]BD Unidades'!$BA$3:$BA$1424,'[1]BD Unidades'!$A$3:$A$1424,$A292),"-")</f>
        <v>7.5160000000000098</v>
      </c>
      <c r="AS292" s="28">
        <f>SUMIFS('[1]BD Unidades'!$BC$3:$BC$1424,'[1]BD Unidades'!$A$3:$A$1424,$A292)</f>
        <v>1.66129611834869E-4</v>
      </c>
      <c r="AT292" s="28">
        <f>SUMIFS('[1]BD Unidades'!$BE$3:$BE$1424,'[1]BD Unidades'!$A$3:$A$1424,$A292)</f>
        <v>0.99910958904109604</v>
      </c>
      <c r="AU292" s="29">
        <f t="shared" si="18"/>
        <v>0.99894360735288823</v>
      </c>
      <c r="AV292" s="30">
        <f t="shared" si="19"/>
        <v>2.6610000000000002E-3</v>
      </c>
      <c r="AW292" s="25">
        <f>IFERROR(SUMIFS('[1]BD Unidades'!$BI$3:$BI$1424,'[1]BD Unidades'!$A$3:$A$1424,$A292),"-")</f>
        <v>2.4126433726892289</v>
      </c>
      <c r="AX292" s="25">
        <f>IFERROR(SUMIFS('[1]BD Unidades'!$BJ$3:$BJ$1424,'[1]BD Unidades'!$A$3:$A$1424,$A292),"-")</f>
        <v>1.5519993908586593</v>
      </c>
    </row>
    <row r="293" spans="1:50" ht="14.4" x14ac:dyDescent="0.3">
      <c r="A293" s="7">
        <v>402</v>
      </c>
      <c r="B293" s="7" t="s">
        <v>818</v>
      </c>
      <c r="D293" s="8" t="s">
        <v>819</v>
      </c>
      <c r="E293" s="19" t="s">
        <v>820</v>
      </c>
      <c r="F293" s="19" t="s">
        <v>820</v>
      </c>
      <c r="G293" s="19" t="s">
        <v>813</v>
      </c>
      <c r="H293" s="19">
        <v>10</v>
      </c>
      <c r="I293" s="19">
        <v>2024</v>
      </c>
      <c r="J293" s="19" t="s">
        <v>495</v>
      </c>
      <c r="K293" s="19" t="s">
        <v>496</v>
      </c>
      <c r="L293" s="19" t="s">
        <v>47</v>
      </c>
      <c r="M293" s="19" t="s">
        <v>814</v>
      </c>
      <c r="N293" s="19" t="s">
        <v>815</v>
      </c>
      <c r="O293" s="19" t="s">
        <v>816</v>
      </c>
      <c r="P293" s="19" t="s">
        <v>51</v>
      </c>
      <c r="Q293" s="9" t="s">
        <v>821</v>
      </c>
      <c r="R293" s="20">
        <v>16.038</v>
      </c>
      <c r="S293" s="20">
        <v>0.24940000000000001</v>
      </c>
      <c r="T293" s="20">
        <v>15.997999999999999</v>
      </c>
      <c r="U293" s="20">
        <v>0.13</v>
      </c>
      <c r="V293" s="21">
        <f>_xlfn.XLOOKUP(D293,'[1]Gen. Real'!$A:$A,'[1]Gen. Real'!$C:$C,"-",0)</f>
        <v>39.063649999999974</v>
      </c>
      <c r="W293" s="22"/>
      <c r="X293" s="22">
        <f>_xlfn.XLOOKUP(D293,[1]Vertimiento!$A:$A,[1]Vertimiento!$E:$E,"-",0)</f>
        <v>8.1510476000000001</v>
      </c>
      <c r="Y293" s="23">
        <f t="shared" si="16"/>
        <v>0.17263792874530673</v>
      </c>
      <c r="Z293" s="19">
        <f>_xlfn.XLOOKUP(D293,[1]Cmg!$I$4:$I$85,[1]Cmg!$M$4:$M$85,"----",0,1)</f>
        <v>14.876672310447164</v>
      </c>
      <c r="AA293" s="19">
        <f>_xlfn.XLOOKUP(D293,[1]Cmg!$A$4:$A$89,[1]Cmg!$B$4:$B$89,"----",0,1)</f>
        <v>66.599634869922426</v>
      </c>
      <c r="AB293" s="19">
        <f>_xlfn.XLOOKUP(D293,[1]Cmg!$E$4:$E$89,[1]Cmg!$F$4:$F$89,"----",0,1)</f>
        <v>13.245830136986289</v>
      </c>
      <c r="AC293" s="19">
        <f>_xlfn.XLOOKUP(D293,[1]Cmg!$O$4:$O$89,[1]Cmg!$P$4:$P$89,"----",0,1)</f>
        <v>104.67968713335952</v>
      </c>
      <c r="AD293" s="24">
        <f>_xlfn.XLOOKUP(D293,[1]Cmg!$S$4:$S$89,[1]Cmg!$U$4:$U$89,"----",0,1)</f>
        <v>0.49486535828388861</v>
      </c>
      <c r="AG293" s="25">
        <f>IFERROR(SUMIFS('[1]BD Unidades'!$AH:$AH,'[1]BD Unidades'!$A:$A,'BD Centrales 2023'!$A293),"-")</f>
        <v>16.038</v>
      </c>
      <c r="AH293" s="25">
        <f>SUMIFS('[1]BD Unidades'!$AJ$3:$AJ$1424,'[1]BD Unidades'!$A$3:$A$1424,$A293)</f>
        <v>8403</v>
      </c>
      <c r="AI293" s="25">
        <f>SUMIFS('[1]BD Unidades'!$AL$3:$AL$1424,'[1]BD Unidades'!$A$3:$A$1424,$A293)</f>
        <v>16.25</v>
      </c>
      <c r="AJ293" s="26">
        <f t="shared" si="17"/>
        <v>1.9301006621729965E-3</v>
      </c>
      <c r="AK293" s="27">
        <f>IFERROR(SUMIFS('[1]BD Unidades'!$AO$3:$AO$1424,'[1]BD Unidades'!$A$3:$A$1424,$A293),"-")</f>
        <v>0.32496966325132653</v>
      </c>
      <c r="AL293" s="27">
        <f>IFERROR(SUMIFS('[1]BD Unidades'!$AQ$3:$AQ$1424,'[1]BD Unidades'!$A$3:$A$1424,$A293),"-")</f>
        <v>0.3269986707154095</v>
      </c>
      <c r="AM293" s="27">
        <f>IFERROR(SUMIFS('[1]BD Unidades'!$AS$3:$AS$1424,'[1]BD Unidades'!$A$3:$A$1424,$A293),"-")</f>
        <v>0.33423903124056864</v>
      </c>
      <c r="AN293" s="27">
        <f>IFERROR(SUMIFS('[1]BD Unidades'!$AU$3:$AU$1424,'[1]BD Unidades'!$A$3:$A$1424,$A293),"-")</f>
        <v>0.31484000000000001</v>
      </c>
      <c r="AO293" s="27"/>
      <c r="AP293" s="27"/>
      <c r="AQ293" s="25">
        <f>IFERROR(SUMIFS('[1]BD Unidades'!$AZ$3:$AZ$1424,'[1]BD Unidades'!$A$3:$A$1424,$A293),"-")</f>
        <v>5.0873766716900661</v>
      </c>
      <c r="AR293" s="25">
        <f>IFERROR(SUMIFS('[1]BD Unidades'!$BA$3:$BA$1424,'[1]BD Unidades'!$A$3:$A$1424,$A293),"-")</f>
        <v>16.0184356088727</v>
      </c>
      <c r="AS293" s="28">
        <f>SUMIFS('[1]BD Unidades'!$BC$3:$BC$1424,'[1]BD Unidades'!$A$3:$A$1424,$A293)</f>
        <v>1.5372902500333701E-2</v>
      </c>
      <c r="AT293" s="28">
        <f>SUMIFS('[1]BD Unidades'!$BE$3:$BE$1424,'[1]BD Unidades'!$A$3:$A$1424,$A293)</f>
        <v>0.99956811263318091</v>
      </c>
      <c r="AU293" s="29">
        <f t="shared" si="18"/>
        <v>0.98420184949522838</v>
      </c>
      <c r="AV293" s="30">
        <f t="shared" si="19"/>
        <v>2.4940000000000001E-3</v>
      </c>
      <c r="AW293" s="25">
        <f>IFERROR(SUMIFS('[1]BD Unidades'!$BI$3:$BI$1424,'[1]BD Unidades'!$A$3:$A$1424,$A293),"-")</f>
        <v>4.9945176741888648</v>
      </c>
      <c r="AX293" s="25">
        <f>IFERROR(SUMIFS('[1]BD Unidades'!$BJ$3:$BJ$1424,'[1]BD Unidades'!$A$3:$A$1424,$A293),"-")</f>
        <v>3.2128612441107727</v>
      </c>
    </row>
    <row r="294" spans="1:50" ht="14.4" x14ac:dyDescent="0.3">
      <c r="A294" s="7">
        <v>403</v>
      </c>
      <c r="B294" s="7" t="s">
        <v>822</v>
      </c>
      <c r="D294" s="8" t="s">
        <v>823</v>
      </c>
      <c r="E294" s="19" t="s">
        <v>824</v>
      </c>
      <c r="F294" s="19" t="s">
        <v>824</v>
      </c>
      <c r="G294" s="19" t="s">
        <v>825</v>
      </c>
      <c r="H294" s="19">
        <v>3</v>
      </c>
      <c r="I294" s="19">
        <v>2024</v>
      </c>
      <c r="J294" s="19" t="s">
        <v>495</v>
      </c>
      <c r="K294" s="19" t="s">
        <v>496</v>
      </c>
      <c r="L294" s="19" t="s">
        <v>47</v>
      </c>
      <c r="M294" s="19" t="s">
        <v>814</v>
      </c>
      <c r="N294" s="19" t="s">
        <v>815</v>
      </c>
      <c r="O294" s="19" t="s">
        <v>816</v>
      </c>
      <c r="P294" s="19" t="s">
        <v>51</v>
      </c>
      <c r="Q294" s="9" t="s">
        <v>826</v>
      </c>
      <c r="R294" s="20">
        <v>26.731999999999999</v>
      </c>
      <c r="S294" s="20">
        <v>6.29</v>
      </c>
      <c r="T294" s="20">
        <v>25.05</v>
      </c>
      <c r="U294" s="20">
        <v>0.42799999999999999</v>
      </c>
      <c r="V294" s="21">
        <f>_xlfn.XLOOKUP(D294,'[1]Gen. Real'!$A:$A,'[1]Gen. Real'!$C:$C,"-",0)</f>
        <v>41.148949999999971</v>
      </c>
      <c r="W294" s="22"/>
      <c r="X294" s="22">
        <f>_xlfn.XLOOKUP(D294,[1]Vertimiento!$A:$A,[1]Vertimiento!$E:$E,"-",0)</f>
        <v>23.296697166666664</v>
      </c>
      <c r="Y294" s="23">
        <f t="shared" si="16"/>
        <v>0.3614937267433706</v>
      </c>
      <c r="Z294" s="19">
        <f>_xlfn.XLOOKUP(D294,[1]Cmg!$I$4:$I$85,[1]Cmg!$M$4:$M$85,"----",0,1)</f>
        <v>13.632628808268594</v>
      </c>
      <c r="AA294" s="19">
        <f>_xlfn.XLOOKUP(D294,[1]Cmg!$A$4:$A$89,[1]Cmg!$B$4:$B$89,"----",0,1)</f>
        <v>67.600947056139219</v>
      </c>
      <c r="AB294" s="19">
        <f>_xlfn.XLOOKUP(D294,[1]Cmg!$E$4:$E$89,[1]Cmg!$F$4:$F$89,"----",0,1)</f>
        <v>12.80723561643835</v>
      </c>
      <c r="AC294" s="19">
        <f>_xlfn.XLOOKUP(D294,[1]Cmg!$O$4:$O$89,[1]Cmg!$P$4:$P$89,"----",0,1)</f>
        <v>106.7086996480254</v>
      </c>
      <c r="AD294" s="24">
        <f>_xlfn.XLOOKUP(D294,[1]Cmg!$S$4:$S$89,[1]Cmg!$U$4:$U$89,"----",0,1)</f>
        <v>0.4874486535828389</v>
      </c>
      <c r="AG294" s="25">
        <f>IFERROR(SUMIFS('[1]BD Unidades'!$AH:$AH,'[1]BD Unidades'!$A:$A,'BD Centrales 2023'!$A294),"-")</f>
        <v>26.731999999999999</v>
      </c>
      <c r="AH294" s="25">
        <f>SUMIFS('[1]BD Unidades'!$AJ$3:$AJ$1424,'[1]BD Unidades'!$A$3:$A$1424,$A294)</f>
        <v>7230.9</v>
      </c>
      <c r="AI294" s="25">
        <f>SUMIFS('[1]BD Unidades'!$AL$3:$AL$1424,'[1]BD Unidades'!$A$3:$A$1424,$A294)</f>
        <v>1381.9833333333299</v>
      </c>
      <c r="AJ294" s="26">
        <f t="shared" si="17"/>
        <v>0.16045536434759525</v>
      </c>
      <c r="AK294" s="27">
        <f>IFERROR(SUMIFS('[1]BD Unidades'!$AO$3:$AO$1424,'[1]BD Unidades'!$A$3:$A$1424,$A294),"-")</f>
        <v>0.25611949089658559</v>
      </c>
      <c r="AL294" s="27">
        <f>IFERROR(SUMIFS('[1]BD Unidades'!$AQ$3:$AQ$1424,'[1]BD Unidades'!$A$3:$A$1424,$A294),"-")</f>
        <v>0.24461864257623447</v>
      </c>
      <c r="AM294" s="27">
        <f>IFERROR(SUMIFS('[1]BD Unidades'!$AS$3:$AS$1424,'[1]BD Unidades'!$A$3:$A$1424,$A294),"-")</f>
        <v>0.23311822067422913</v>
      </c>
      <c r="AN294" s="27">
        <f>IFERROR(SUMIFS('[1]BD Unidades'!$AU$3:$AU$1424,'[1]BD Unidades'!$A$3:$A$1424,$A294),"-")</f>
        <v>0.241592</v>
      </c>
      <c r="AO294" s="27"/>
      <c r="AP294" s="27"/>
      <c r="AQ294" s="25">
        <f>IFERROR(SUMIFS('[1]BD Unidades'!$AZ$3:$AZ$1424,'[1]BD Unidades'!$A$3:$A$1424,$A294),"-")</f>
        <v>6.2317162750634933</v>
      </c>
      <c r="AR294" s="25">
        <f>IFERROR(SUMIFS('[1]BD Unidades'!$BA$3:$BA$1424,'[1]BD Unidades'!$A$3:$A$1424,$A294),"-")</f>
        <v>26.209271115964</v>
      </c>
      <c r="AS294" s="28">
        <f>SUMIFS('[1]BD Unidades'!$BC$3:$BC$1424,'[1]BD Unidades'!$A$3:$A$1424,$A294)</f>
        <v>8.9527586805464195E-3</v>
      </c>
      <c r="AT294" s="28">
        <f>SUMIFS('[1]BD Unidades'!$BE$3:$BE$1424,'[1]BD Unidades'!$A$3:$A$1424,$A294)</f>
        <v>0.99886035007610396</v>
      </c>
      <c r="AU294" s="29">
        <f t="shared" si="18"/>
        <v>0.98991779440630645</v>
      </c>
      <c r="AV294" s="30">
        <f t="shared" si="19"/>
        <v>6.2899999999999998E-2</v>
      </c>
      <c r="AW294" s="25">
        <f>IFERROR(SUMIFS('[1]BD Unidades'!$BI$3:$BI$1424,'[1]BD Unidades'!$A$3:$A$1424,$A294),"-")</f>
        <v>5.91077296236175</v>
      </c>
      <c r="AX294" s="25">
        <f>IFERROR(SUMIFS('[1]BD Unidades'!$BJ$3:$BJ$1424,'[1]BD Unidades'!$A$3:$A$1424,$A294),"-")</f>
        <v>3.8022677288040718</v>
      </c>
    </row>
    <row r="295" spans="1:50" ht="14.4" x14ac:dyDescent="0.3">
      <c r="A295" s="7">
        <v>411</v>
      </c>
      <c r="B295" s="7" t="s">
        <v>827</v>
      </c>
      <c r="D295" s="8" t="s">
        <v>828</v>
      </c>
      <c r="E295" s="19" t="s">
        <v>829</v>
      </c>
      <c r="F295" s="19" t="s">
        <v>829</v>
      </c>
      <c r="G295" s="19" t="s">
        <v>830</v>
      </c>
      <c r="H295" s="19" t="s">
        <v>397</v>
      </c>
      <c r="I295" s="19">
        <v>2024</v>
      </c>
      <c r="J295" s="19" t="s">
        <v>495</v>
      </c>
      <c r="K295" s="19" t="s">
        <v>496</v>
      </c>
      <c r="L295" s="19" t="s">
        <v>213</v>
      </c>
      <c r="M295" s="19" t="s">
        <v>164</v>
      </c>
      <c r="N295" s="19" t="s">
        <v>831</v>
      </c>
      <c r="O295" s="19" t="s">
        <v>832</v>
      </c>
      <c r="P295" s="19" t="s">
        <v>51</v>
      </c>
      <c r="Q295" s="9" t="s">
        <v>833</v>
      </c>
      <c r="R295" s="20">
        <v>2.1</v>
      </c>
      <c r="S295" s="20">
        <v>2.3809999999999998</v>
      </c>
      <c r="T295" s="20">
        <v>2.0499999999999998</v>
      </c>
      <c r="U295" s="20" t="s">
        <v>397</v>
      </c>
      <c r="V295" s="21" t="str">
        <f>_xlfn.XLOOKUP(D295,'[1]Gen. Real'!$A:$A,'[1]Gen. Real'!$C:$C,"-",0)</f>
        <v>-</v>
      </c>
      <c r="W295" s="22"/>
      <c r="X295" s="22" t="str">
        <f>_xlfn.XLOOKUP(D295,[1]Vertimiento!$A:$A,[1]Vertimiento!$E:$E,"-",0)</f>
        <v>-</v>
      </c>
      <c r="Y295" s="23" t="str">
        <f t="shared" si="16"/>
        <v>-</v>
      </c>
      <c r="Z295" s="19" t="str">
        <f>_xlfn.XLOOKUP(D295,[1]Cmg!$I$4:$I$85,[1]Cmg!$M$4:$M$85,"----",0,1)</f>
        <v>----</v>
      </c>
      <c r="AA295" s="19" t="str">
        <f>_xlfn.XLOOKUP(D295,[1]Cmg!$A$4:$A$89,[1]Cmg!$B$4:$B$89,"----",0,1)</f>
        <v>----</v>
      </c>
      <c r="AB295" s="19" t="str">
        <f>_xlfn.XLOOKUP(D295,[1]Cmg!$E$4:$E$89,[1]Cmg!$F$4:$F$89,"----",0,1)</f>
        <v>----</v>
      </c>
      <c r="AC295" s="19" t="str">
        <f>_xlfn.XLOOKUP(D295,[1]Cmg!$O$4:$O$89,[1]Cmg!$P$4:$P$89,"----",0,1)</f>
        <v>----</v>
      </c>
      <c r="AD295" s="24" t="str">
        <f>_xlfn.XLOOKUP(D295,[1]Cmg!$S$4:$S$89,[1]Cmg!$U$4:$U$89,"----",0,1)</f>
        <v>----</v>
      </c>
      <c r="AG295" s="25">
        <f>IFERROR(SUMIFS('[1]BD Unidades'!$AH:$AH,'[1]BD Unidades'!$A:$A,'BD Centrales 2023'!$A295),"-")</f>
        <v>0</v>
      </c>
      <c r="AH295" s="25">
        <f>SUMIFS('[1]BD Unidades'!$AJ$3:$AJ$1424,'[1]BD Unidades'!$A$3:$A$1424,$A295)</f>
        <v>0</v>
      </c>
      <c r="AI295" s="25">
        <f>SUMIFS('[1]BD Unidades'!$AL$3:$AL$1424,'[1]BD Unidades'!$A$3:$A$1424,$A295)</f>
        <v>0</v>
      </c>
      <c r="AJ295" s="26" t="str">
        <f t="shared" si="17"/>
        <v>-</v>
      </c>
      <c r="AK295" s="27">
        <f>IFERROR(SUMIFS('[1]BD Unidades'!$AO$3:$AO$1424,'[1]BD Unidades'!$A$3:$A$1424,$A295),"-")</f>
        <v>0</v>
      </c>
      <c r="AL295" s="27">
        <f>IFERROR(SUMIFS('[1]BD Unidades'!$AQ$3:$AQ$1424,'[1]BD Unidades'!$A$3:$A$1424,$A295),"-")</f>
        <v>0</v>
      </c>
      <c r="AM295" s="27">
        <f>IFERROR(SUMIFS('[1]BD Unidades'!$AS$3:$AS$1424,'[1]BD Unidades'!$A$3:$A$1424,$A295),"-")</f>
        <v>0</v>
      </c>
      <c r="AN295" s="27">
        <f>IFERROR(SUMIFS('[1]BD Unidades'!$AU$3:$AU$1424,'[1]BD Unidades'!$A$3:$A$1424,$A295),"-")</f>
        <v>0</v>
      </c>
      <c r="AO295" s="27"/>
      <c r="AP295" s="27"/>
      <c r="AQ295" s="25">
        <f>IFERROR(SUMIFS('[1]BD Unidades'!$AZ$3:$AZ$1424,'[1]BD Unidades'!$A$3:$A$1424,$A295),"-")</f>
        <v>0</v>
      </c>
      <c r="AR295" s="25">
        <f>IFERROR(SUMIFS('[1]BD Unidades'!$BA$3:$BA$1424,'[1]BD Unidades'!$A$3:$A$1424,$A295),"-")</f>
        <v>0</v>
      </c>
      <c r="AS295" s="28">
        <f>SUMIFS('[1]BD Unidades'!$BC$3:$BC$1424,'[1]BD Unidades'!$A$3:$A$1424,$A295)</f>
        <v>0</v>
      </c>
      <c r="AT295" s="28">
        <f>SUMIFS('[1]BD Unidades'!$BE$3:$BE$1424,'[1]BD Unidades'!$A$3:$A$1424,$A295)</f>
        <v>0</v>
      </c>
      <c r="AU295" s="29">
        <f t="shared" si="18"/>
        <v>0</v>
      </c>
      <c r="AV295" s="30">
        <f t="shared" si="19"/>
        <v>2.3809999999999998E-2</v>
      </c>
      <c r="AW295" s="25">
        <f>IFERROR(SUMIFS('[1]BD Unidades'!$BI$3:$BI$1424,'[1]BD Unidades'!$A$3:$A$1424,$A295),"-")</f>
        <v>0</v>
      </c>
      <c r="AX295" s="25">
        <f>IFERROR(SUMIFS('[1]BD Unidades'!$BJ$3:$BJ$1424,'[1]BD Unidades'!$A$3:$A$1424,$A295),"-")</f>
        <v>0</v>
      </c>
    </row>
    <row r="296" spans="1:50" ht="14.4" x14ac:dyDescent="0.3">
      <c r="A296" s="7">
        <v>412</v>
      </c>
      <c r="B296" s="7" t="s">
        <v>834</v>
      </c>
      <c r="D296" s="8" t="s">
        <v>835</v>
      </c>
      <c r="E296" s="19" t="s">
        <v>771</v>
      </c>
      <c r="F296" s="19" t="s">
        <v>771</v>
      </c>
      <c r="G296" s="19" t="s">
        <v>836</v>
      </c>
      <c r="H296" s="19" t="s">
        <v>397</v>
      </c>
      <c r="I296" s="19">
        <v>2024</v>
      </c>
      <c r="J296" s="19" t="s">
        <v>495</v>
      </c>
      <c r="K296" s="19" t="s">
        <v>496</v>
      </c>
      <c r="L296" s="19" t="s">
        <v>213</v>
      </c>
      <c r="M296" s="19" t="s">
        <v>477</v>
      </c>
      <c r="N296" s="19" t="s">
        <v>766</v>
      </c>
      <c r="O296" s="19" t="s">
        <v>837</v>
      </c>
      <c r="P296" s="19" t="s">
        <v>51</v>
      </c>
      <c r="Q296" s="9" t="s">
        <v>838</v>
      </c>
      <c r="R296" s="20">
        <v>2.88</v>
      </c>
      <c r="S296" s="20">
        <v>0</v>
      </c>
      <c r="T296" s="20">
        <v>2.88</v>
      </c>
      <c r="U296" s="20" t="s">
        <v>397</v>
      </c>
      <c r="V296" s="21">
        <f>_xlfn.XLOOKUP(D296,'[1]Gen. Real'!$A:$A,'[1]Gen. Real'!$C:$C,"-",0)</f>
        <v>5.4452599999999993</v>
      </c>
      <c r="W296" s="22"/>
      <c r="X296" s="22" t="str">
        <f>_xlfn.XLOOKUP(D296,[1]Vertimiento!$A:$A,[1]Vertimiento!$E:$E,"-",0)</f>
        <v>-</v>
      </c>
      <c r="Y296" s="23" t="str">
        <f t="shared" si="16"/>
        <v>-</v>
      </c>
      <c r="Z296" s="19" t="str">
        <f>_xlfn.XLOOKUP(D296,[1]Cmg!$I$4:$I$85,[1]Cmg!$M$4:$M$85,"----",0,1)</f>
        <v>----</v>
      </c>
      <c r="AA296" s="19" t="str">
        <f>_xlfn.XLOOKUP(D296,[1]Cmg!$A$4:$A$89,[1]Cmg!$B$4:$B$89,"----",0,1)</f>
        <v>----</v>
      </c>
      <c r="AB296" s="19" t="str">
        <f>_xlfn.XLOOKUP(D296,[1]Cmg!$E$4:$E$89,[1]Cmg!$F$4:$F$89,"----",0,1)</f>
        <v>----</v>
      </c>
      <c r="AC296" s="19" t="str">
        <f>_xlfn.XLOOKUP(D296,[1]Cmg!$O$4:$O$89,[1]Cmg!$P$4:$P$89,"----",0,1)</f>
        <v>----</v>
      </c>
      <c r="AD296" s="24" t="str">
        <f>_xlfn.XLOOKUP(D296,[1]Cmg!$S$4:$S$89,[1]Cmg!$U$4:$U$89,"----",0,1)</f>
        <v>----</v>
      </c>
      <c r="AG296" s="25">
        <f>IFERROR(SUMIFS('[1]BD Unidades'!$AH:$AH,'[1]BD Unidades'!$A:$A,'BD Centrales 2023'!$A296),"-")</f>
        <v>2.88</v>
      </c>
      <c r="AH296" s="25">
        <f>SUMIFS('[1]BD Unidades'!$AJ$3:$AJ$1424,'[1]BD Unidades'!$A$3:$A$1424,$A296)</f>
        <v>8660.0166666666701</v>
      </c>
      <c r="AI296" s="25">
        <f>SUMIFS('[1]BD Unidades'!$AL$3:$AL$1424,'[1]BD Unidades'!$A$3:$A$1424,$A296)</f>
        <v>0</v>
      </c>
      <c r="AJ296" s="26">
        <f t="shared" si="17"/>
        <v>0</v>
      </c>
      <c r="AK296" s="27">
        <f>IFERROR(SUMIFS('[1]BD Unidades'!$AO$3:$AO$1424,'[1]BD Unidades'!$A$3:$A$1424,$A296),"-")</f>
        <v>0.23728322492906362</v>
      </c>
      <c r="AL296" s="27">
        <f>IFERROR(SUMIFS('[1]BD Unidades'!$AQ$3:$AQ$1424,'[1]BD Unidades'!$A$3:$A$1424,$A296),"-")</f>
        <v>0.24656640268674956</v>
      </c>
      <c r="AM296" s="27">
        <f>IFERROR(SUMIFS('[1]BD Unidades'!$AS$3:$AS$1424,'[1]BD Unidades'!$A$3:$A$1424,$A296),"-")</f>
        <v>0.22958846496550755</v>
      </c>
      <c r="AN296" s="27">
        <f>IFERROR(SUMIFS('[1]BD Unidades'!$AU$3:$AU$1424,'[1]BD Unidades'!$A$3:$A$1424,$A296),"-")</f>
        <v>0.22156500000000001</v>
      </c>
      <c r="AO296" s="27"/>
      <c r="AP296" s="27"/>
      <c r="AQ296" s="25">
        <f>IFERROR(SUMIFS('[1]BD Unidades'!$AZ$3:$AZ$1424,'[1]BD Unidades'!$A$3:$A$1424,$A296),"-")</f>
        <v>0.66121477910066173</v>
      </c>
      <c r="AR296" s="25">
        <f>IFERROR(SUMIFS('[1]BD Unidades'!$BA$3:$BA$1424,'[1]BD Unidades'!$A$3:$A$1424,$A296),"-")</f>
        <v>2.8799999999999901</v>
      </c>
      <c r="AS296" s="28">
        <f>SUMIFS('[1]BD Unidades'!$BC$3:$BC$1424,'[1]BD Unidades'!$A$3:$A$1424,$A296)</f>
        <v>1.76046733477926E-3</v>
      </c>
      <c r="AT296" s="28">
        <f>SUMIFS('[1]BD Unidades'!$BE$3:$BE$1424,'[1]BD Unidades'!$A$3:$A$1424,$A296)</f>
        <v>0.99880898021308995</v>
      </c>
      <c r="AU296" s="29">
        <f t="shared" si="18"/>
        <v>0.99705060962974057</v>
      </c>
      <c r="AV296" s="30">
        <f t="shared" si="19"/>
        <v>0</v>
      </c>
      <c r="AW296" s="25">
        <f>IFERROR(SUMIFS('[1]BD Unidades'!$BI$3:$BI$1424,'[1]BD Unidades'!$A$3:$A$1424,$A296),"-")</f>
        <v>0.65926459859850894</v>
      </c>
      <c r="AX296" s="25">
        <f>IFERROR(SUMIFS('[1]BD Unidades'!$BJ$3:$BJ$1424,'[1]BD Unidades'!$A$3:$A$1424,$A296),"-")</f>
        <v>0.42409013574977267</v>
      </c>
    </row>
    <row r="297" spans="1:50" ht="14.4" x14ac:dyDescent="0.3">
      <c r="A297" s="7">
        <v>415</v>
      </c>
      <c r="B297" s="7" t="s">
        <v>839</v>
      </c>
      <c r="D297" s="8" t="s">
        <v>840</v>
      </c>
      <c r="E297" s="19" t="s">
        <v>841</v>
      </c>
      <c r="F297" s="19" t="s">
        <v>841</v>
      </c>
      <c r="G297" s="19" t="s">
        <v>842</v>
      </c>
      <c r="H297" s="19" t="s">
        <v>397</v>
      </c>
      <c r="I297" s="19">
        <v>2024</v>
      </c>
      <c r="J297" s="19" t="s">
        <v>495</v>
      </c>
      <c r="K297" s="19" t="s">
        <v>496</v>
      </c>
      <c r="L297" s="19" t="s">
        <v>213</v>
      </c>
      <c r="M297" s="19" t="s">
        <v>477</v>
      </c>
      <c r="N297" s="19" t="s">
        <v>478</v>
      </c>
      <c r="O297" s="19" t="s">
        <v>844</v>
      </c>
      <c r="P297" s="19" t="s">
        <v>51</v>
      </c>
      <c r="Q297" s="9" t="s">
        <v>845</v>
      </c>
      <c r="R297" s="20">
        <v>3</v>
      </c>
      <c r="S297" s="20">
        <v>0.16669999999999999</v>
      </c>
      <c r="T297" s="20">
        <v>2.9950000000000001</v>
      </c>
      <c r="U297" s="20" t="s">
        <v>397</v>
      </c>
      <c r="V297" s="21">
        <f>_xlfn.XLOOKUP(D297,'[1]Gen. Real'!$A:$A,'[1]Gen. Real'!$C:$C,"-",0)</f>
        <v>7.1150099999999989</v>
      </c>
      <c r="W297" s="22"/>
      <c r="X297" s="22" t="str">
        <f>_xlfn.XLOOKUP(D297,[1]Vertimiento!$A:$A,[1]Vertimiento!$E:$E,"-",0)</f>
        <v>-</v>
      </c>
      <c r="Y297" s="23" t="str">
        <f t="shared" si="16"/>
        <v>-</v>
      </c>
      <c r="Z297" s="19" t="str">
        <f>_xlfn.XLOOKUP(D297,[1]Cmg!$I$4:$I$85,[1]Cmg!$M$4:$M$85,"----",0,1)</f>
        <v>----</v>
      </c>
      <c r="AA297" s="19" t="str">
        <f>_xlfn.XLOOKUP(D297,[1]Cmg!$A$4:$A$89,[1]Cmg!$B$4:$B$89,"----",0,1)</f>
        <v>----</v>
      </c>
      <c r="AB297" s="19" t="str">
        <f>_xlfn.XLOOKUP(D297,[1]Cmg!$E$4:$E$89,[1]Cmg!$F$4:$F$89,"----",0,1)</f>
        <v>----</v>
      </c>
      <c r="AC297" s="19" t="str">
        <f>_xlfn.XLOOKUP(D297,[1]Cmg!$O$4:$O$89,[1]Cmg!$P$4:$P$89,"----",0,1)</f>
        <v>----</v>
      </c>
      <c r="AD297" s="24" t="str">
        <f>_xlfn.XLOOKUP(D297,[1]Cmg!$S$4:$S$89,[1]Cmg!$U$4:$U$89,"----",0,1)</f>
        <v>----</v>
      </c>
      <c r="AG297" s="25">
        <f>IFERROR(SUMIFS('[1]BD Unidades'!$AH:$AH,'[1]BD Unidades'!$A:$A,'BD Centrales 2023'!$A297),"-")</f>
        <v>3</v>
      </c>
      <c r="AH297" s="25">
        <f>SUMIFS('[1]BD Unidades'!$AJ$3:$AJ$1424,'[1]BD Unidades'!$A$3:$A$1424,$A297)</f>
        <v>8661.6</v>
      </c>
      <c r="AI297" s="25">
        <f>SUMIFS('[1]BD Unidades'!$AL$3:$AL$1424,'[1]BD Unidades'!$A$3:$A$1424,$A297)</f>
        <v>0</v>
      </c>
      <c r="AJ297" s="26">
        <f t="shared" si="17"/>
        <v>0</v>
      </c>
      <c r="AK297" s="27">
        <f>IFERROR(SUMIFS('[1]BD Unidades'!$AO$3:$AO$1424,'[1]BD Unidades'!$A$3:$A$1424,$A297),"-")</f>
        <v>0.38053284582040031</v>
      </c>
      <c r="AL297" s="27">
        <f>IFERROR(SUMIFS('[1]BD Unidades'!$AQ$3:$AQ$1424,'[1]BD Unidades'!$A$3:$A$1424,$A297),"-")</f>
        <v>0.34649534172771651</v>
      </c>
      <c r="AM297" s="27">
        <f>IFERROR(SUMIFS('[1]BD Unidades'!$AS$3:$AS$1424,'[1]BD Unidades'!$A$3:$A$1424,$A297),"-")</f>
        <v>0.33329512191749255</v>
      </c>
      <c r="AN297" s="27">
        <f>IFERROR(SUMIFS('[1]BD Unidades'!$AU$3:$AU$1424,'[1]BD Unidades'!$A$3:$A$1424,$A297),"-")</f>
        <v>0.278505</v>
      </c>
      <c r="AO297" s="27"/>
      <c r="AP297" s="27"/>
      <c r="AQ297" s="25">
        <f>IFERROR(SUMIFS('[1]BD Unidades'!$AZ$3:$AZ$1424,'[1]BD Unidades'!$A$3:$A$1424,$A297),"-")</f>
        <v>0.99988536575247766</v>
      </c>
      <c r="AR297" s="25">
        <f>IFERROR(SUMIFS('[1]BD Unidades'!$BA$3:$BA$1424,'[1]BD Unidades'!$A$3:$A$1424,$A297),"-")</f>
        <v>3</v>
      </c>
      <c r="AS297" s="28">
        <f>SUMIFS('[1]BD Unidades'!$BC$3:$BC$1424,'[1]BD Unidades'!$A$3:$A$1424,$A297)</f>
        <v>1E-4</v>
      </c>
      <c r="AT297" s="28">
        <f>SUMIFS('[1]BD Unidades'!$BE$3:$BE$1424,'[1]BD Unidades'!$A$3:$A$1424,$A297)</f>
        <v>1</v>
      </c>
      <c r="AU297" s="29">
        <f t="shared" si="18"/>
        <v>0.99990000000000001</v>
      </c>
      <c r="AV297" s="30">
        <f t="shared" si="19"/>
        <v>1.6669999999999999E-3</v>
      </c>
      <c r="AW297" s="25">
        <f>IFERROR(SUMIFS('[1]BD Unidades'!$BI$3:$BI$1424,'[1]BD Unidades'!$A$3:$A$1424,$A297),"-")</f>
        <v>0.99811873499208437</v>
      </c>
      <c r="AX297" s="25">
        <f>IFERROR(SUMIFS('[1]BD Unidades'!$BJ$3:$BJ$1424,'[1]BD Unidades'!$A$3:$A$1424,$A297),"-")</f>
        <v>0.64206740467641699</v>
      </c>
    </row>
    <row r="298" spans="1:50" ht="14.4" x14ac:dyDescent="0.3">
      <c r="A298" s="7">
        <v>418</v>
      </c>
      <c r="B298" s="7" t="s">
        <v>846</v>
      </c>
      <c r="D298" s="8" t="s">
        <v>847</v>
      </c>
      <c r="E298" s="19" t="s">
        <v>492</v>
      </c>
      <c r="F298" s="19" t="s">
        <v>492</v>
      </c>
      <c r="G298" s="19" t="s">
        <v>848</v>
      </c>
      <c r="H298" s="19" t="s">
        <v>397</v>
      </c>
      <c r="I298" s="19">
        <v>2024</v>
      </c>
      <c r="J298" s="19" t="s">
        <v>495</v>
      </c>
      <c r="K298" s="19" t="s">
        <v>496</v>
      </c>
      <c r="L298" s="19" t="s">
        <v>47</v>
      </c>
      <c r="M298" s="19" t="s">
        <v>497</v>
      </c>
      <c r="N298" s="19" t="s">
        <v>579</v>
      </c>
      <c r="O298" s="19" t="s">
        <v>580</v>
      </c>
      <c r="P298" s="19" t="s">
        <v>51</v>
      </c>
      <c r="Q298" s="9" t="s">
        <v>850</v>
      </c>
      <c r="R298" s="20">
        <v>196</v>
      </c>
      <c r="S298" s="20">
        <v>0</v>
      </c>
      <c r="T298" s="20">
        <v>196</v>
      </c>
      <c r="U298" s="20">
        <v>4.5</v>
      </c>
      <c r="V298" s="21">
        <f>_xlfn.XLOOKUP(D298,'[1]Gen. Real'!$A:$A,'[1]Gen. Real'!$C:$C,"-",0)</f>
        <v>412.46931999999998</v>
      </c>
      <c r="W298" s="22"/>
      <c r="X298" s="22">
        <f>_xlfn.XLOOKUP(D298,[1]Vertimiento!$A:$A,[1]Vertimiento!$E:$E,"-",0)</f>
        <v>128.53193794999999</v>
      </c>
      <c r="Y298" s="23">
        <f t="shared" si="16"/>
        <v>0.23758158795608397</v>
      </c>
      <c r="Z298" s="19">
        <f>_xlfn.XLOOKUP(D298,[1]Cmg!$I$4:$I$85,[1]Cmg!$M$4:$M$85,"----",0,1)</f>
        <v>13.438462082222204</v>
      </c>
      <c r="AA298" s="19">
        <f>_xlfn.XLOOKUP(D298,[1]Cmg!$A$4:$A$89,[1]Cmg!$B$4:$B$89,"----",0,1)</f>
        <v>60.30823938840723</v>
      </c>
      <c r="AB298" s="19">
        <f>_xlfn.XLOOKUP(D298,[1]Cmg!$E$4:$E$89,[1]Cmg!$F$4:$F$89,"----",0,1)</f>
        <v>15.082172602739723</v>
      </c>
      <c r="AC298" s="19">
        <f>_xlfn.XLOOKUP(D298,[1]Cmg!$O$4:$O$89,[1]Cmg!$P$4:$P$89,"----",0,1)</f>
        <v>92.587305436057633</v>
      </c>
      <c r="AD298" s="24">
        <f>_xlfn.XLOOKUP(D298,[1]Cmg!$S$4:$S$89,[1]Cmg!$U$4:$U$89,"----",0,1)</f>
        <v>0.4633728890917389</v>
      </c>
      <c r="AG298" s="25">
        <f>IFERROR(SUMIFS('[1]BD Unidades'!$AH:$AH,'[1]BD Unidades'!$A:$A,'BD Centrales 2023'!$A298),"-")</f>
        <v>196</v>
      </c>
      <c r="AH298" s="25">
        <f>SUMIFS('[1]BD Unidades'!$AJ$3:$AJ$1424,'[1]BD Unidades'!$A$3:$A$1424,$A298)</f>
        <v>8759.6770867346913</v>
      </c>
      <c r="AI298" s="25">
        <f>SUMIFS('[1]BD Unidades'!$AL$3:$AL$1424,'[1]BD Unidades'!$A$3:$A$1424,$A298)</f>
        <v>1.216790816326534</v>
      </c>
      <c r="AJ298" s="26">
        <f t="shared" si="17"/>
        <v>1.3888888888888932E-4</v>
      </c>
      <c r="AK298" s="27">
        <f>IFERROR(SUMIFS('[1]BD Unidades'!$AO$3:$AO$1424,'[1]BD Unidades'!$A$3:$A$1424,$A298),"-")</f>
        <v>0.26438273452258293</v>
      </c>
      <c r="AL298" s="27">
        <f>IFERROR(SUMIFS('[1]BD Unidades'!$AQ$3:$AQ$1424,'[1]BD Unidades'!$A$3:$A$1424,$A298),"-")</f>
        <v>0.307153665030445</v>
      </c>
      <c r="AM298" s="27">
        <f>IFERROR(SUMIFS('[1]BD Unidades'!$AS$3:$AS$1424,'[1]BD Unidades'!$A$3:$A$1424,$A298),"-")</f>
        <v>0.28402013307085433</v>
      </c>
      <c r="AN298" s="27">
        <f>IFERROR(SUMIFS('[1]BD Unidades'!$AU$3:$AU$1424,'[1]BD Unidades'!$A$3:$A$1424,$A298),"-")</f>
        <v>0.25978250571428568</v>
      </c>
      <c r="AO298" s="27"/>
      <c r="AP298" s="27"/>
      <c r="AQ298" s="25">
        <f>IFERROR(SUMIFS('[1]BD Unidades'!$AZ$3:$AZ$1424,'[1]BD Unidades'!$A$3:$A$1424,$A298),"-")</f>
        <v>49.283132497620016</v>
      </c>
      <c r="AR298" s="25">
        <f>IFERROR(SUMIFS('[1]BD Unidades'!$BA$3:$BA$1424,'[1]BD Unidades'!$A$3:$A$1424,$A298),"-")</f>
        <v>196.02</v>
      </c>
      <c r="AS298" s="28">
        <f>SUMIFS('[1]BD Unidades'!$BC$3:$BC$1424,'[1]BD Unidades'!$A$3:$A$1424,$A298)</f>
        <v>4.1301740296309942E-3</v>
      </c>
      <c r="AT298" s="28">
        <f>SUMIFS('[1]BD Unidades'!$BE$3:$BE$1424,'[1]BD Unidades'!$A$3:$A$1424,$A298)</f>
        <v>1.0001020408163266</v>
      </c>
      <c r="AU298" s="29">
        <f t="shared" si="18"/>
        <v>0.99597144534036608</v>
      </c>
      <c r="AV298" s="30">
        <f t="shared" si="19"/>
        <v>0</v>
      </c>
      <c r="AW298" s="25">
        <f>IFERROR(SUMIFS('[1]BD Unidades'!$BI$3:$BI$1424,'[1]BD Unidades'!$A$3:$A$1424,$A298),"-")</f>
        <v>49.079605351755589</v>
      </c>
      <c r="AX298" s="25">
        <f>IFERROR(SUMIFS('[1]BD Unidades'!$BJ$3:$BJ$1424,'[1]BD Unidades'!$A$3:$A$1424,$A298),"-")</f>
        <v>31.571809771704569</v>
      </c>
    </row>
    <row r="299" spans="1:50" ht="14.4" x14ac:dyDescent="0.3">
      <c r="A299" s="7">
        <v>425</v>
      </c>
      <c r="B299" s="7" t="s">
        <v>851</v>
      </c>
      <c r="D299" s="8" t="s">
        <v>852</v>
      </c>
      <c r="E299" s="19" t="s">
        <v>853</v>
      </c>
      <c r="F299" s="19" t="s">
        <v>853</v>
      </c>
      <c r="G299" s="19" t="s">
        <v>854</v>
      </c>
      <c r="H299" s="19">
        <v>1</v>
      </c>
      <c r="I299" s="19">
        <v>2024</v>
      </c>
      <c r="J299" s="19" t="s">
        <v>495</v>
      </c>
      <c r="K299" s="19" t="s">
        <v>496</v>
      </c>
      <c r="L299" s="19" t="s">
        <v>47</v>
      </c>
      <c r="M299" s="19" t="s">
        <v>189</v>
      </c>
      <c r="N299" s="19" t="s">
        <v>773</v>
      </c>
      <c r="O299" s="19" t="s">
        <v>855</v>
      </c>
      <c r="P299" s="19" t="s">
        <v>51</v>
      </c>
      <c r="Q299" s="9" t="s">
        <v>856</v>
      </c>
      <c r="R299" s="20">
        <v>34.616999999999997</v>
      </c>
      <c r="S299" s="20">
        <v>0.2167</v>
      </c>
      <c r="T299" s="20">
        <v>34.542000000000002</v>
      </c>
      <c r="U299" s="20">
        <v>0</v>
      </c>
      <c r="V299" s="21">
        <f>_xlfn.XLOOKUP(D299,'[1]Gen. Real'!$A:$A,'[1]Gen. Real'!$C:$C,"-",0)</f>
        <v>46.863709999999941</v>
      </c>
      <c r="W299" s="22"/>
      <c r="X299" s="22">
        <f>_xlfn.XLOOKUP(D299,[1]Vertimiento!$A:$A,[1]Vertimiento!$E:$E,"-",0)</f>
        <v>8.7749547666666672</v>
      </c>
      <c r="Y299" s="23">
        <f t="shared" si="16"/>
        <v>0.15771325216854926</v>
      </c>
      <c r="Z299" s="19">
        <f>_xlfn.XLOOKUP(D299,[1]Cmg!$I$4:$I$85,[1]Cmg!$M$4:$M$85,"----",0,1)</f>
        <v>15.635979701564402</v>
      </c>
      <c r="AA299" s="19">
        <f>_xlfn.XLOOKUP(D299,[1]Cmg!$A$4:$A$89,[1]Cmg!$B$4:$B$89,"----",0,1)</f>
        <v>61.239850524874448</v>
      </c>
      <c r="AB299" s="19">
        <f>_xlfn.XLOOKUP(D299,[1]Cmg!$E$4:$E$89,[1]Cmg!$F$4:$F$89,"----",0,1)</f>
        <v>18.817652054794582</v>
      </c>
      <c r="AC299" s="19">
        <f>_xlfn.XLOOKUP(D299,[1]Cmg!$O$4:$O$89,[1]Cmg!$P$4:$P$89,"----",0,1)</f>
        <v>91.517719984356177</v>
      </c>
      <c r="AD299" s="24">
        <f>_xlfn.XLOOKUP(D299,[1]Cmg!$S$4:$S$89,[1]Cmg!$U$4:$U$89,"----",0,1)</f>
        <v>0.47877681424007301</v>
      </c>
      <c r="AG299" s="25">
        <f>IFERROR(SUMIFS('[1]BD Unidades'!$AH:$AH,'[1]BD Unidades'!$A:$A,'BD Centrales 2023'!$A299),"-")</f>
        <v>34.616999999999997</v>
      </c>
      <c r="AH299" s="25">
        <f>SUMIFS('[1]BD Unidades'!$AJ$3:$AJ$1424,'[1]BD Unidades'!$A$3:$A$1424,$A299)</f>
        <v>8688.7833333333292</v>
      </c>
      <c r="AI299" s="25">
        <f>SUMIFS('[1]BD Unidades'!$AL$3:$AL$1424,'[1]BD Unidades'!$A$3:$A$1424,$A299)</f>
        <v>35.049999999999997</v>
      </c>
      <c r="AJ299" s="26">
        <f t="shared" si="17"/>
        <v>4.0177292092543433E-3</v>
      </c>
      <c r="AK299" s="27">
        <f>IFERROR(SUMIFS('[1]BD Unidades'!$AO$3:$AO$1424,'[1]BD Unidades'!$A$3:$A$1424,$A299),"-")</f>
        <v>0.20814108086868277</v>
      </c>
      <c r="AL299" s="27">
        <f>IFERROR(SUMIFS('[1]BD Unidades'!$AQ$3:$AQ$1424,'[1]BD Unidades'!$A$3:$A$1424,$A299),"-")</f>
        <v>0.20984547693538774</v>
      </c>
      <c r="AM299" s="27">
        <f>IFERROR(SUMIFS('[1]BD Unidades'!$AS$3:$AS$1424,'[1]BD Unidades'!$A$3:$A$1424,$A299),"-")</f>
        <v>0.19311898700132465</v>
      </c>
      <c r="AN299" s="27">
        <f>IFERROR(SUMIFS('[1]BD Unidades'!$AU$3:$AU$1424,'[1]BD Unidades'!$A$3:$A$1424,$A299),"-")</f>
        <v>0.15496499999999999</v>
      </c>
      <c r="AO299" s="27"/>
      <c r="AP299" s="27"/>
      <c r="AQ299" s="25">
        <f>IFERROR(SUMIFS('[1]BD Unidades'!$AZ$3:$AZ$1424,'[1]BD Unidades'!$A$3:$A$1424,$A299),"-")</f>
        <v>6.6851999730248552</v>
      </c>
      <c r="AR299" s="25">
        <f>IFERROR(SUMIFS('[1]BD Unidades'!$BA$3:$BA$1424,'[1]BD Unidades'!$A$3:$A$1424,$A299),"-")</f>
        <v>34.567791660776102</v>
      </c>
      <c r="AS299" s="28">
        <f>SUMIFS('[1]BD Unidades'!$BC$3:$BC$1424,'[1]BD Unidades'!$A$3:$A$1424,$A299)</f>
        <v>3.9951824156634497E-3</v>
      </c>
      <c r="AT299" s="28">
        <f>SUMIFS('[1]BD Unidades'!$BE$3:$BE$1424,'[1]BD Unidades'!$A$3:$A$1424,$A299)</f>
        <v>0.99619292237442902</v>
      </c>
      <c r="AU299" s="29">
        <f t="shared" si="18"/>
        <v>0.9922129499283503</v>
      </c>
      <c r="AV299" s="30">
        <f t="shared" si="19"/>
        <v>2.1670000000000001E-3</v>
      </c>
      <c r="AW299" s="25">
        <f>IFERROR(SUMIFS('[1]BD Unidades'!$BI$3:$BI$1424,'[1]BD Unidades'!$A$3:$A$1424,$A299),"-")</f>
        <v>6.6188143994059621</v>
      </c>
      <c r="AX299" s="25">
        <f>IFERROR(SUMIFS('[1]BD Unidades'!$BJ$3:$BJ$1424,'[1]BD Unidades'!$A$3:$A$1424,$A299),"-")</f>
        <v>4.2577349111628351</v>
      </c>
    </row>
    <row r="300" spans="1:50" ht="14.4" x14ac:dyDescent="0.3">
      <c r="A300" s="7">
        <v>426</v>
      </c>
      <c r="B300" s="7" t="s">
        <v>857</v>
      </c>
      <c r="D300" s="8" t="s">
        <v>858</v>
      </c>
      <c r="E300" s="19" t="s">
        <v>859</v>
      </c>
      <c r="F300" s="19" t="s">
        <v>859</v>
      </c>
      <c r="G300" s="19" t="s">
        <v>860</v>
      </c>
      <c r="H300" s="19">
        <v>1</v>
      </c>
      <c r="I300" s="19">
        <v>2024</v>
      </c>
      <c r="J300" s="19" t="s">
        <v>495</v>
      </c>
      <c r="K300" s="19" t="s">
        <v>496</v>
      </c>
      <c r="L300" s="19" t="s">
        <v>47</v>
      </c>
      <c r="M300" s="19" t="s">
        <v>477</v>
      </c>
      <c r="N300" s="19" t="s">
        <v>549</v>
      </c>
      <c r="O300" s="19" t="s">
        <v>700</v>
      </c>
      <c r="P300" s="19" t="s">
        <v>51</v>
      </c>
      <c r="Q300" s="9" t="s">
        <v>861</v>
      </c>
      <c r="R300" s="20">
        <v>108.10299999999999</v>
      </c>
      <c r="S300" s="20">
        <v>2.8410000000000002</v>
      </c>
      <c r="T300" s="20">
        <v>105.032</v>
      </c>
      <c r="U300" s="20">
        <v>5</v>
      </c>
      <c r="V300" s="21">
        <f>_xlfn.XLOOKUP(D300,'[1]Gen. Real'!$A:$A,'[1]Gen. Real'!$C:$C,"-",0)</f>
        <v>225.62037999999998</v>
      </c>
      <c r="W300" s="22"/>
      <c r="X300" s="22">
        <f>_xlfn.XLOOKUP(D300,[1]Vertimiento!$A:$A,[1]Vertimiento!$E:$E,"-",0)</f>
        <v>99.427107773333333</v>
      </c>
      <c r="Y300" s="23">
        <f t="shared" si="16"/>
        <v>0.30588486763714734</v>
      </c>
      <c r="Z300" s="19">
        <f>_xlfn.XLOOKUP(D300,[1]Cmg!$I$4:$I$85,[1]Cmg!$M$4:$M$85,"----",0,1)</f>
        <v>15.296439883223314</v>
      </c>
      <c r="AA300" s="19">
        <f>_xlfn.XLOOKUP(D300,[1]Cmg!$A$4:$A$89,[1]Cmg!$B$4:$B$89,"----",0,1)</f>
        <v>60.30823938840723</v>
      </c>
      <c r="AB300" s="19">
        <f>_xlfn.XLOOKUP(D300,[1]Cmg!$E$4:$E$89,[1]Cmg!$F$4:$F$89,"----",0,1)</f>
        <v>15.082172602739723</v>
      </c>
      <c r="AC300" s="19">
        <f>_xlfn.XLOOKUP(D300,[1]Cmg!$O$4:$O$89,[1]Cmg!$P$4:$P$89,"----",0,1)</f>
        <v>92.587305436057633</v>
      </c>
      <c r="AD300" s="24">
        <f>_xlfn.XLOOKUP(D300,[1]Cmg!$S$4:$S$89,[1]Cmg!$U$4:$U$89,"----",0,1)</f>
        <v>0.47946143313555456</v>
      </c>
      <c r="AG300" s="25">
        <f>IFERROR(SUMIFS('[1]BD Unidades'!$AH:$AH,'[1]BD Unidades'!$A:$A,'BD Centrales 2023'!$A300),"-")</f>
        <v>108.10299999999999</v>
      </c>
      <c r="AH300" s="25">
        <f>SUMIFS('[1]BD Unidades'!$AJ$3:$AJ$1424,'[1]BD Unidades'!$A$3:$A$1424,$A300)</f>
        <v>7560.1666666666697</v>
      </c>
      <c r="AI300" s="25">
        <f>SUMIFS('[1]BD Unidades'!$AL$3:$AL$1424,'[1]BD Unidades'!$A$3:$A$1424,$A300)</f>
        <v>1098.11666666667</v>
      </c>
      <c r="AJ300" s="26">
        <f t="shared" si="17"/>
        <v>0.12682845136738066</v>
      </c>
      <c r="AK300" s="27">
        <f>IFERROR(SUMIFS('[1]BD Unidades'!$AO$3:$AO$1424,'[1]BD Unidades'!$A$3:$A$1424,$A300),"-")</f>
        <v>0.31285164709543006</v>
      </c>
      <c r="AL300" s="27">
        <f>IFERROR(SUMIFS('[1]BD Unidades'!$AQ$3:$AQ$1424,'[1]BD Unidades'!$A$3:$A$1424,$A300),"-")</f>
        <v>0.31406580925337091</v>
      </c>
      <c r="AM300" s="27">
        <f>IFERROR(SUMIFS('[1]BD Unidades'!$AS$3:$AS$1424,'[1]BD Unidades'!$A$3:$A$1424,$A300),"-")</f>
        <v>0.29477407460827193</v>
      </c>
      <c r="AN300" s="27">
        <f>IFERROR(SUMIFS('[1]BD Unidades'!$AU$3:$AU$1424,'[1]BD Unidades'!$A$3:$A$1424,$A300),"-")</f>
        <v>0.268488</v>
      </c>
      <c r="AO300" s="27"/>
      <c r="AP300" s="27"/>
      <c r="AQ300" s="25">
        <f>IFERROR(SUMIFS('[1]BD Unidades'!$AZ$3:$AZ$1424,'[1]BD Unidades'!$A$3:$A$1424,$A300),"-")</f>
        <v>31.865961787378019</v>
      </c>
      <c r="AR300" s="25">
        <f>IFERROR(SUMIFS('[1]BD Unidades'!$BA$3:$BA$1424,'[1]BD Unidades'!$A$3:$A$1424,$A300),"-")</f>
        <v>108.103000000001</v>
      </c>
      <c r="AS300" s="28">
        <f>SUMIFS('[1]BD Unidades'!$BC$3:$BC$1424,'[1]BD Unidades'!$A$3:$A$1424,$A300)</f>
        <v>5.40146791015948E-3</v>
      </c>
      <c r="AT300" s="28">
        <f>SUMIFS('[1]BD Unidades'!$BE$3:$BE$1424,'[1]BD Unidades'!$A$3:$A$1424,$A300)</f>
        <v>0.99261225266362296</v>
      </c>
      <c r="AU300" s="29">
        <f t="shared" si="18"/>
        <v>0.98725068943362926</v>
      </c>
      <c r="AV300" s="30">
        <f t="shared" si="19"/>
        <v>2.8410000000000001E-2</v>
      </c>
      <c r="AW300" s="25">
        <f>IFERROR(SUMIFS('[1]BD Unidades'!$BI$3:$BI$1424,'[1]BD Unidades'!$A$3:$A$1424,$A300),"-")</f>
        <v>31.046450154149142</v>
      </c>
      <c r="AX300" s="25">
        <f>IFERROR(SUMIFS('[1]BD Unidades'!$BJ$3:$BJ$1424,'[1]BD Unidades'!$A$3:$A$1424,$A300),"-")</f>
        <v>19.971485331400348</v>
      </c>
    </row>
    <row r="301" spans="1:50" ht="14.4" x14ac:dyDescent="0.3">
      <c r="A301" s="7">
        <v>427</v>
      </c>
      <c r="B301" s="7" t="s">
        <v>862</v>
      </c>
      <c r="D301" s="8" t="s">
        <v>863</v>
      </c>
      <c r="E301" s="19" t="s">
        <v>864</v>
      </c>
      <c r="F301" s="19" t="s">
        <v>865</v>
      </c>
      <c r="G301" s="19" t="s">
        <v>866</v>
      </c>
      <c r="H301" s="19" t="s">
        <v>397</v>
      </c>
      <c r="I301" s="19">
        <v>2024</v>
      </c>
      <c r="J301" s="19" t="s">
        <v>495</v>
      </c>
      <c r="K301" s="19" t="s">
        <v>496</v>
      </c>
      <c r="L301" s="19" t="s">
        <v>213</v>
      </c>
      <c r="M301" s="19" t="s">
        <v>90</v>
      </c>
      <c r="N301" s="19" t="s">
        <v>868</v>
      </c>
      <c r="O301" s="19" t="s">
        <v>868</v>
      </c>
      <c r="P301" s="19" t="s">
        <v>51</v>
      </c>
      <c r="Q301" s="9" t="s">
        <v>869</v>
      </c>
      <c r="R301" s="20">
        <v>1.33</v>
      </c>
      <c r="S301" s="20">
        <v>0.78549999999999998</v>
      </c>
      <c r="T301" s="20">
        <v>1.3196000000000001</v>
      </c>
      <c r="U301" s="20" t="s">
        <v>397</v>
      </c>
      <c r="V301" s="21">
        <f>_xlfn.XLOOKUP(D301,'[1]Gen. Real'!$A:$A,'[1]Gen. Real'!$C:$C,"-",0)</f>
        <v>0.30981999999999993</v>
      </c>
      <c r="W301" s="22"/>
      <c r="X301" s="22" t="str">
        <f>_xlfn.XLOOKUP(D301,[1]Vertimiento!$A:$A,[1]Vertimiento!$E:$E,"-",0)</f>
        <v>-</v>
      </c>
      <c r="Y301" s="23" t="str">
        <f t="shared" si="16"/>
        <v>-</v>
      </c>
      <c r="Z301" s="19" t="str">
        <f>_xlfn.XLOOKUP(D301,[1]Cmg!$I$4:$I$85,[1]Cmg!$M$4:$M$85,"----",0,1)</f>
        <v>----</v>
      </c>
      <c r="AA301" s="19" t="str">
        <f>_xlfn.XLOOKUP(D301,[1]Cmg!$A$4:$A$89,[1]Cmg!$B$4:$B$89,"----",0,1)</f>
        <v>----</v>
      </c>
      <c r="AB301" s="19" t="str">
        <f>_xlfn.XLOOKUP(D301,[1]Cmg!$E$4:$E$89,[1]Cmg!$F$4:$F$89,"----",0,1)</f>
        <v>----</v>
      </c>
      <c r="AC301" s="19" t="str">
        <f>_xlfn.XLOOKUP(D301,[1]Cmg!$O$4:$O$89,[1]Cmg!$P$4:$P$89,"----",0,1)</f>
        <v>----</v>
      </c>
      <c r="AD301" s="24" t="str">
        <f>_xlfn.XLOOKUP(D301,[1]Cmg!$S$4:$S$89,[1]Cmg!$U$4:$U$89,"----",0,1)</f>
        <v>----</v>
      </c>
      <c r="AG301" s="25">
        <f>IFERROR(SUMIFS('[1]BD Unidades'!$AH:$AH,'[1]BD Unidades'!$A:$A,'BD Centrales 2023'!$A301),"-")</f>
        <v>1.33</v>
      </c>
      <c r="AH301" s="25">
        <f>SUMIFS('[1]BD Unidades'!$AJ$3:$AJ$1424,'[1]BD Unidades'!$A$3:$A$1424,$A301)</f>
        <v>8760</v>
      </c>
      <c r="AI301" s="25">
        <f>SUMIFS('[1]BD Unidades'!$AL$3:$AL$1424,'[1]BD Unidades'!$A$3:$A$1424,$A301)</f>
        <v>0</v>
      </c>
      <c r="AJ301" s="26">
        <f t="shared" si="17"/>
        <v>0</v>
      </c>
      <c r="AK301" s="27">
        <f>IFERROR(SUMIFS('[1]BD Unidades'!$AO$3:$AO$1424,'[1]BD Unidades'!$A$3:$A$1424,$A301),"-")</f>
        <v>8.2763196547255558E-2</v>
      </c>
      <c r="AL301" s="27">
        <f>IFERROR(SUMIFS('[1]BD Unidades'!$AQ$3:$AQ$1424,'[1]BD Unidades'!$A$3:$A$1424,$A301),"-")</f>
        <v>2.7736986644694855E-2</v>
      </c>
      <c r="AM301" s="27">
        <f>IFERROR(SUMIFS('[1]BD Unidades'!$AS$3:$AS$1424,'[1]BD Unidades'!$A$3:$A$1424,$A301),"-")</f>
        <v>3.18668057129134E-2</v>
      </c>
      <c r="AN301" s="27">
        <f>IFERROR(SUMIFS('[1]BD Unidades'!$AU$3:$AU$1424,'[1]BD Unidades'!$A$3:$A$1424,$A301),"-")</f>
        <v>0.16126099999999999</v>
      </c>
      <c r="AO301" s="27"/>
      <c r="AP301" s="27"/>
      <c r="AQ301" s="25">
        <f>IFERROR(SUMIFS('[1]BD Unidades'!$AZ$3:$AZ$1424,'[1]BD Unidades'!$A$3:$A$1424,$A301),"-")</f>
        <v>3.6890192237444157E-2</v>
      </c>
      <c r="AR301" s="25">
        <f>IFERROR(SUMIFS('[1]BD Unidades'!$BA$3:$BA$1424,'[1]BD Unidades'!$A$3:$A$1424,$A301),"-")</f>
        <v>1.33</v>
      </c>
      <c r="AS301" s="28">
        <f>SUMIFS('[1]BD Unidades'!$BC$3:$BC$1424,'[1]BD Unidades'!$A$3:$A$1424,$A301)</f>
        <v>6.7372750091274202E-3</v>
      </c>
      <c r="AT301" s="28">
        <f>SUMIFS('[1]BD Unidades'!$BE$3:$BE$1424,'[1]BD Unidades'!$A$3:$A$1424,$A301)</f>
        <v>1</v>
      </c>
      <c r="AU301" s="29">
        <f t="shared" si="18"/>
        <v>0.99326272499087254</v>
      </c>
      <c r="AV301" s="30">
        <f t="shared" si="19"/>
        <v>7.8549999999999991E-3</v>
      </c>
      <c r="AW301" s="25">
        <f>IFERROR(SUMIFS('[1]BD Unidades'!$BI$3:$BI$1424,'[1]BD Unidades'!$A$3:$A$1424,$A301),"-")</f>
        <v>3.6353825675962639E-2</v>
      </c>
      <c r="AX301" s="25">
        <f>IFERROR(SUMIFS('[1]BD Unidades'!$BJ$3:$BJ$1424,'[1]BD Unidades'!$A$3:$A$1424,$A301),"-")</f>
        <v>2.3385601014702259E-2</v>
      </c>
    </row>
    <row r="302" spans="1:50" ht="14.4" x14ac:dyDescent="0.3">
      <c r="A302" s="7">
        <v>428</v>
      </c>
      <c r="B302" s="7" t="s">
        <v>870</v>
      </c>
      <c r="D302" s="8" t="s">
        <v>871</v>
      </c>
      <c r="E302" s="19" t="s">
        <v>274</v>
      </c>
      <c r="F302" s="19" t="s">
        <v>872</v>
      </c>
      <c r="G302" s="19" t="s">
        <v>742</v>
      </c>
      <c r="H302" s="19" t="s">
        <v>397</v>
      </c>
      <c r="I302" s="19">
        <v>2024</v>
      </c>
      <c r="J302" s="19" t="s">
        <v>495</v>
      </c>
      <c r="K302" s="19" t="s">
        <v>496</v>
      </c>
      <c r="L302" s="19" t="s">
        <v>213</v>
      </c>
      <c r="M302" s="19" t="s">
        <v>477</v>
      </c>
      <c r="N302" s="19" t="s">
        <v>478</v>
      </c>
      <c r="O302" s="19" t="s">
        <v>714</v>
      </c>
      <c r="P302" s="19" t="s">
        <v>51</v>
      </c>
      <c r="Q302" s="9" t="s">
        <v>873</v>
      </c>
      <c r="R302" s="20">
        <v>6</v>
      </c>
      <c r="S302" s="20">
        <v>0</v>
      </c>
      <c r="T302" s="20">
        <v>6</v>
      </c>
      <c r="U302" s="20" t="s">
        <v>397</v>
      </c>
      <c r="V302" s="21">
        <f>_xlfn.XLOOKUP(D302,'[1]Gen. Real'!$A:$A,'[1]Gen. Real'!$C:$C,"-",0)</f>
        <v>9.1073999999999966</v>
      </c>
      <c r="W302" s="22"/>
      <c r="X302" s="22" t="str">
        <f>_xlfn.XLOOKUP(D302,[1]Vertimiento!$A:$A,[1]Vertimiento!$E:$E,"-",0)</f>
        <v>-</v>
      </c>
      <c r="Y302" s="23" t="str">
        <f t="shared" si="16"/>
        <v>-</v>
      </c>
      <c r="Z302" s="19" t="str">
        <f>_xlfn.XLOOKUP(D302,[1]Cmg!$I$4:$I$85,[1]Cmg!$M$4:$M$85,"----",0,1)</f>
        <v>----</v>
      </c>
      <c r="AA302" s="19" t="str">
        <f>_xlfn.XLOOKUP(D302,[1]Cmg!$A$4:$A$89,[1]Cmg!$B$4:$B$89,"----",0,1)</f>
        <v>----</v>
      </c>
      <c r="AB302" s="19" t="str">
        <f>_xlfn.XLOOKUP(D302,[1]Cmg!$E$4:$E$89,[1]Cmg!$F$4:$F$89,"----",0,1)</f>
        <v>----</v>
      </c>
      <c r="AC302" s="19" t="str">
        <f>_xlfn.XLOOKUP(D302,[1]Cmg!$O$4:$O$89,[1]Cmg!$P$4:$P$89,"----",0,1)</f>
        <v>----</v>
      </c>
      <c r="AD302" s="24" t="str">
        <f>_xlfn.XLOOKUP(D302,[1]Cmg!$S$4:$S$89,[1]Cmg!$U$4:$U$89,"----",0,1)</f>
        <v>----</v>
      </c>
      <c r="AG302" s="25">
        <f>IFERROR(SUMIFS('[1]BD Unidades'!$AH:$AH,'[1]BD Unidades'!$A:$A,'BD Centrales 2023'!$A302),"-")</f>
        <v>6</v>
      </c>
      <c r="AH302" s="25">
        <f>SUMIFS('[1]BD Unidades'!$AJ$3:$AJ$1424,'[1]BD Unidades'!$A$3:$A$1424,$A302)</f>
        <v>8050.8500000000013</v>
      </c>
      <c r="AI302" s="25">
        <f>SUMIFS('[1]BD Unidades'!$AL$3:$AL$1424,'[1]BD Unidades'!$A$3:$A$1424,$A302)</f>
        <v>0</v>
      </c>
      <c r="AJ302" s="26">
        <f t="shared" si="17"/>
        <v>0</v>
      </c>
      <c r="AK302" s="27">
        <f>IFERROR(SUMIFS('[1]BD Unidades'!$AO$3:$AO$1424,'[1]BD Unidades'!$A$3:$A$1424,$A302),"-")</f>
        <v>0.24944846438354942</v>
      </c>
      <c r="AL302" s="27">
        <f>IFERROR(SUMIFS('[1]BD Unidades'!$AQ$3:$AQ$1424,'[1]BD Unidades'!$A$3:$A$1424,$A302),"-")</f>
        <v>0.23663326298900988</v>
      </c>
      <c r="AM302" s="27">
        <f>IFERROR(SUMIFS('[1]BD Unidades'!$AS$3:$AS$1424,'[1]BD Unidades'!$A$3:$A$1424,$A302),"-")</f>
        <v>0.21783864375120357</v>
      </c>
      <c r="AN302" s="27">
        <f>IFERROR(SUMIFS('[1]BD Unidades'!$AU$3:$AU$1424,'[1]BD Unidades'!$A$3:$A$1424,$A302),"-")</f>
        <v>0.17108599999999999</v>
      </c>
      <c r="AO302" s="27"/>
      <c r="AP302" s="27"/>
      <c r="AQ302" s="25">
        <f>IFERROR(SUMIFS('[1]BD Unidades'!$AZ$3:$AZ$1424,'[1]BD Unidades'!$A$3:$A$1424,$A302),"-")</f>
        <v>1.3070318625072215</v>
      </c>
      <c r="AR302" s="25">
        <f>IFERROR(SUMIFS('[1]BD Unidades'!$BA$3:$BA$1424,'[1]BD Unidades'!$A$3:$A$1424,$A302),"-")</f>
        <v>6</v>
      </c>
      <c r="AS302" s="28">
        <f>SUMIFS('[1]BD Unidades'!$BC$3:$BC$1424,'[1]BD Unidades'!$A$3:$A$1424,$A302)</f>
        <v>1.1145901314776401E-4</v>
      </c>
      <c r="AT302" s="28">
        <f>SUMIFS('[1]BD Unidades'!$BE$3:$BE$1424,'[1]BD Unidades'!$A$3:$A$1424,$A302)</f>
        <v>0.92726598173515995</v>
      </c>
      <c r="AU302" s="29">
        <f t="shared" si="18"/>
        <v>0.92716262958391027</v>
      </c>
      <c r="AV302" s="30">
        <f t="shared" si="19"/>
        <v>0</v>
      </c>
      <c r="AW302" s="25">
        <f>IFERROR(SUMIFS('[1]BD Unidades'!$BI$3:$BI$1424,'[1]BD Unidades'!$A$3:$A$1424,$A302),"-")</f>
        <v>1.2118310985921521</v>
      </c>
      <c r="AX302" s="25">
        <f>IFERROR(SUMIFS('[1]BD Unidades'!$BJ$3:$BJ$1424,'[1]BD Unidades'!$A$3:$A$1424,$A302),"-")</f>
        <v>0.77954377680868281</v>
      </c>
    </row>
    <row r="303" spans="1:50" ht="14.4" x14ac:dyDescent="0.3">
      <c r="A303" s="7">
        <v>429</v>
      </c>
      <c r="B303" s="7" t="s">
        <v>874</v>
      </c>
      <c r="D303" s="8" t="s">
        <v>875</v>
      </c>
      <c r="E303" s="19" t="s">
        <v>876</v>
      </c>
      <c r="F303" s="19" t="s">
        <v>876</v>
      </c>
      <c r="G303" s="19" t="s">
        <v>877</v>
      </c>
      <c r="H303" s="19" t="s">
        <v>397</v>
      </c>
      <c r="I303" s="19">
        <v>2024</v>
      </c>
      <c r="J303" s="19" t="s">
        <v>495</v>
      </c>
      <c r="K303" s="19" t="s">
        <v>496</v>
      </c>
      <c r="L303" s="19" t="s">
        <v>213</v>
      </c>
      <c r="M303" s="19" t="s">
        <v>189</v>
      </c>
      <c r="N303" s="19" t="s">
        <v>879</v>
      </c>
      <c r="O303" s="19" t="s">
        <v>880</v>
      </c>
      <c r="P303" s="19" t="s">
        <v>51</v>
      </c>
      <c r="Q303" s="9" t="s">
        <v>881</v>
      </c>
      <c r="R303" s="20">
        <v>2.5409999999999999</v>
      </c>
      <c r="S303" s="20">
        <v>0</v>
      </c>
      <c r="T303" s="20">
        <v>2.5409999999999999</v>
      </c>
      <c r="U303" s="20" t="s">
        <v>397</v>
      </c>
      <c r="V303" s="21">
        <f>_xlfn.XLOOKUP(D303,'[1]Gen. Real'!$A:$A,'[1]Gen. Real'!$C:$C,"-",0)</f>
        <v>3.4594100000000019</v>
      </c>
      <c r="W303" s="22"/>
      <c r="X303" s="22" t="str">
        <f>_xlfn.XLOOKUP(D303,[1]Vertimiento!$A:$A,[1]Vertimiento!$E:$E,"-",0)</f>
        <v>-</v>
      </c>
      <c r="Y303" s="23" t="str">
        <f t="shared" si="16"/>
        <v>-</v>
      </c>
      <c r="Z303" s="19" t="str">
        <f>_xlfn.XLOOKUP(D303,[1]Cmg!$I$4:$I$85,[1]Cmg!$M$4:$M$85,"----",0,1)</f>
        <v>----</v>
      </c>
      <c r="AA303" s="19" t="str">
        <f>_xlfn.XLOOKUP(D303,[1]Cmg!$A$4:$A$89,[1]Cmg!$B$4:$B$89,"----",0,1)</f>
        <v>----</v>
      </c>
      <c r="AB303" s="19" t="str">
        <f>_xlfn.XLOOKUP(D303,[1]Cmg!$E$4:$E$89,[1]Cmg!$F$4:$F$89,"----",0,1)</f>
        <v>----</v>
      </c>
      <c r="AC303" s="19" t="str">
        <f>_xlfn.XLOOKUP(D303,[1]Cmg!$O$4:$O$89,[1]Cmg!$P$4:$P$89,"----",0,1)</f>
        <v>----</v>
      </c>
      <c r="AD303" s="24" t="str">
        <f>_xlfn.XLOOKUP(D303,[1]Cmg!$S$4:$S$89,[1]Cmg!$U$4:$U$89,"----",0,1)</f>
        <v>----</v>
      </c>
      <c r="AG303" s="25">
        <f>IFERROR(SUMIFS('[1]BD Unidades'!$AH:$AH,'[1]BD Unidades'!$A:$A,'BD Centrales 2023'!$A303),"-")</f>
        <v>2.5409999999999999</v>
      </c>
      <c r="AH303" s="25">
        <f>SUMIFS('[1]BD Unidades'!$AJ$3:$AJ$1424,'[1]BD Unidades'!$A$3:$A$1424,$A303)</f>
        <v>8757.8666666666704</v>
      </c>
      <c r="AI303" s="25">
        <f>SUMIFS('[1]BD Unidades'!$AL$3:$AL$1424,'[1]BD Unidades'!$A$3:$A$1424,$A303)</f>
        <v>0</v>
      </c>
      <c r="AJ303" s="26">
        <f t="shared" si="17"/>
        <v>0</v>
      </c>
      <c r="AK303" s="27">
        <f>IFERROR(SUMIFS('[1]BD Unidades'!$AO$3:$AO$1424,'[1]BD Unidades'!$A$3:$A$1424,$A303),"-")</f>
        <v>0.20470794890771413</v>
      </c>
      <c r="AL303" s="27">
        <f>IFERROR(SUMIFS('[1]BD Unidades'!$AQ$3:$AQ$1424,'[1]BD Unidades'!$A$3:$A$1424,$A303),"-")</f>
        <v>0.22408911311117968</v>
      </c>
      <c r="AM303" s="27">
        <f>IFERROR(SUMIFS('[1]BD Unidades'!$AS$3:$AS$1424,'[1]BD Unidades'!$A$3:$A$1424,$A303),"-")</f>
        <v>0.18763344964499246</v>
      </c>
      <c r="AN303" s="27">
        <f>IFERROR(SUMIFS('[1]BD Unidades'!$AU$3:$AU$1424,'[1]BD Unidades'!$A$3:$A$1424,$A303),"-")</f>
        <v>0.155724</v>
      </c>
      <c r="AO303" s="27"/>
      <c r="AP303" s="27"/>
      <c r="AQ303" s="25">
        <f>IFERROR(SUMIFS('[1]BD Unidades'!$AZ$3:$AZ$1424,'[1]BD Unidades'!$A$3:$A$1424,$A303),"-")</f>
        <v>0.47677659554792584</v>
      </c>
      <c r="AR303" s="25">
        <f>IFERROR(SUMIFS('[1]BD Unidades'!$BA$3:$BA$1424,'[1]BD Unidades'!$A$3:$A$1424,$A303),"-")</f>
        <v>2.5409999999999999</v>
      </c>
      <c r="AS303" s="28">
        <f>SUMIFS('[1]BD Unidades'!$BC$3:$BC$1424,'[1]BD Unidades'!$A$3:$A$1424,$A303)</f>
        <v>1.8257681086129201E-3</v>
      </c>
      <c r="AT303" s="28">
        <f>SUMIFS('[1]BD Unidades'!$BE$3:$BE$1424,'[1]BD Unidades'!$A$3:$A$1424,$A303)</f>
        <v>0.9999923896499241</v>
      </c>
      <c r="AU303" s="29">
        <f t="shared" si="18"/>
        <v>0.99816663543604567</v>
      </c>
      <c r="AV303" s="30">
        <f t="shared" si="19"/>
        <v>0</v>
      </c>
      <c r="AW303" s="25">
        <f>IFERROR(SUMIFS('[1]BD Unidades'!$BI$3:$BI$1424,'[1]BD Unidades'!$A$3:$A$1424,$A303),"-")</f>
        <v>0.47590249023272568</v>
      </c>
      <c r="AX303" s="25">
        <f>IFERROR(SUMIFS('[1]BD Unidades'!$BJ$3:$BJ$1424,'[1]BD Unidades'!$A$3:$A$1424,$A303),"-")</f>
        <v>0.30613740236545439</v>
      </c>
    </row>
    <row r="304" spans="1:50" ht="14.4" x14ac:dyDescent="0.3">
      <c r="A304" s="7">
        <v>430</v>
      </c>
      <c r="B304" s="7" t="s">
        <v>882</v>
      </c>
      <c r="D304" s="8" t="s">
        <v>883</v>
      </c>
      <c r="E304" s="19" t="s">
        <v>274</v>
      </c>
      <c r="F304" s="19" t="s">
        <v>884</v>
      </c>
      <c r="G304" s="19" t="s">
        <v>885</v>
      </c>
      <c r="H304" s="19" t="s">
        <v>397</v>
      </c>
      <c r="I304" s="19">
        <v>2024</v>
      </c>
      <c r="J304" s="19" t="s">
        <v>495</v>
      </c>
      <c r="K304" s="19" t="s">
        <v>496</v>
      </c>
      <c r="L304" s="19" t="s">
        <v>213</v>
      </c>
      <c r="M304" s="19" t="s">
        <v>164</v>
      </c>
      <c r="N304" s="19" t="s">
        <v>221</v>
      </c>
      <c r="O304" s="19" t="s">
        <v>886</v>
      </c>
      <c r="P304" s="19" t="s">
        <v>51</v>
      </c>
      <c r="Q304" s="9" t="s">
        <v>887</v>
      </c>
      <c r="R304" s="20">
        <v>3</v>
      </c>
      <c r="S304" s="20">
        <v>0</v>
      </c>
      <c r="T304" s="20">
        <v>3</v>
      </c>
      <c r="U304" s="20" t="s">
        <v>397</v>
      </c>
      <c r="V304" s="21">
        <f>_xlfn.XLOOKUP(D304,'[1]Gen. Real'!$A:$A,'[1]Gen. Real'!$C:$C,"-",0)</f>
        <v>5.2747699999999984</v>
      </c>
      <c r="W304" s="22"/>
      <c r="X304" s="22" t="str">
        <f>_xlfn.XLOOKUP(D304,[1]Vertimiento!$A:$A,[1]Vertimiento!$E:$E,"-",0)</f>
        <v>-</v>
      </c>
      <c r="Y304" s="23" t="str">
        <f t="shared" si="16"/>
        <v>-</v>
      </c>
      <c r="Z304" s="19" t="str">
        <f>_xlfn.XLOOKUP(D304,[1]Cmg!$I$4:$I$85,[1]Cmg!$M$4:$M$85,"----",0,1)</f>
        <v>----</v>
      </c>
      <c r="AA304" s="19" t="str">
        <f>_xlfn.XLOOKUP(D304,[1]Cmg!$A$4:$A$89,[1]Cmg!$B$4:$B$89,"----",0,1)</f>
        <v>----</v>
      </c>
      <c r="AB304" s="19" t="str">
        <f>_xlfn.XLOOKUP(D304,[1]Cmg!$E$4:$E$89,[1]Cmg!$F$4:$F$89,"----",0,1)</f>
        <v>----</v>
      </c>
      <c r="AC304" s="19" t="str">
        <f>_xlfn.XLOOKUP(D304,[1]Cmg!$O$4:$O$89,[1]Cmg!$P$4:$P$89,"----",0,1)</f>
        <v>----</v>
      </c>
      <c r="AD304" s="24" t="str">
        <f>_xlfn.XLOOKUP(D304,[1]Cmg!$S$4:$S$89,[1]Cmg!$U$4:$U$89,"----",0,1)</f>
        <v>----</v>
      </c>
      <c r="AG304" s="25">
        <f>IFERROR(SUMIFS('[1]BD Unidades'!$AH:$AH,'[1]BD Unidades'!$A:$A,'BD Centrales 2023'!$A304),"-")</f>
        <v>3</v>
      </c>
      <c r="AH304" s="25">
        <f>SUMIFS('[1]BD Unidades'!$AJ$3:$AJ$1424,'[1]BD Unidades'!$A$3:$A$1424,$A304)</f>
        <v>8729.1</v>
      </c>
      <c r="AI304" s="25">
        <f>SUMIFS('[1]BD Unidades'!$AL$3:$AL$1424,'[1]BD Unidades'!$A$3:$A$1424,$A304)</f>
        <v>0</v>
      </c>
      <c r="AJ304" s="26">
        <f t="shared" si="17"/>
        <v>0</v>
      </c>
      <c r="AK304" s="27">
        <f>IFERROR(SUMIFS('[1]BD Unidades'!$AO$3:$AO$1424,'[1]BD Unidades'!$A$3:$A$1424,$A304),"-")</f>
        <v>0.22012503555892934</v>
      </c>
      <c r="AL304" s="27">
        <f>IFERROR(SUMIFS('[1]BD Unidades'!$AQ$3:$AQ$1424,'[1]BD Unidades'!$A$3:$A$1424,$A304),"-")</f>
        <v>0.21181591197425875</v>
      </c>
      <c r="AM304" s="27">
        <f>IFERROR(SUMIFS('[1]BD Unidades'!$AS$3:$AS$1424,'[1]BD Unidades'!$A$3:$A$1424,$A304),"-")</f>
        <v>0.20804664853492449</v>
      </c>
      <c r="AN304" s="27">
        <f>IFERROR(SUMIFS('[1]BD Unidades'!$AU$3:$AU$1424,'[1]BD Unidades'!$A$3:$A$1424,$A304),"-")</f>
        <v>0.20152600000000001</v>
      </c>
      <c r="AO304" s="27"/>
      <c r="AP304" s="27"/>
      <c r="AQ304" s="25">
        <f>IFERROR(SUMIFS('[1]BD Unidades'!$AZ$3:$AZ$1424,'[1]BD Unidades'!$A$3:$A$1424,$A304),"-")</f>
        <v>0.62413994560477348</v>
      </c>
      <c r="AR304" s="25">
        <f>IFERROR(SUMIFS('[1]BD Unidades'!$BA$3:$BA$1424,'[1]BD Unidades'!$A$3:$A$1424,$A304),"-")</f>
        <v>3</v>
      </c>
      <c r="AS304" s="28">
        <f>SUMIFS('[1]BD Unidades'!$BC$3:$BC$1424,'[1]BD Unidades'!$A$3:$A$1424,$A304)</f>
        <v>1E-4</v>
      </c>
      <c r="AT304" s="28">
        <f>SUMIFS('[1]BD Unidades'!$BE$3:$BE$1424,'[1]BD Unidades'!$A$3:$A$1424,$A304)</f>
        <v>1</v>
      </c>
      <c r="AU304" s="29">
        <f t="shared" si="18"/>
        <v>0.99990000000000001</v>
      </c>
      <c r="AV304" s="30">
        <f t="shared" si="19"/>
        <v>0</v>
      </c>
      <c r="AW304" s="25">
        <f>IFERROR(SUMIFS('[1]BD Unidades'!$BI$3:$BI$1424,'[1]BD Unidades'!$A$3:$A$1424,$A304),"-")</f>
        <v>0.62407753161021329</v>
      </c>
      <c r="AX304" s="25">
        <f>IFERROR(SUMIFS('[1]BD Unidades'!$BJ$3:$BJ$1424,'[1]BD Unidades'!$A$3:$A$1424,$A304),"-")</f>
        <v>0.40145508444044181</v>
      </c>
    </row>
    <row r="305" spans="1:50" ht="14.4" x14ac:dyDescent="0.3">
      <c r="A305" s="7">
        <v>435</v>
      </c>
      <c r="B305" s="7" t="s">
        <v>888</v>
      </c>
      <c r="D305" s="8" t="s">
        <v>889</v>
      </c>
      <c r="E305" s="19" t="s">
        <v>890</v>
      </c>
      <c r="F305" s="19" t="s">
        <v>890</v>
      </c>
      <c r="G305" s="19" t="s">
        <v>891</v>
      </c>
      <c r="H305" s="19" t="s">
        <v>397</v>
      </c>
      <c r="I305" s="19">
        <v>2024</v>
      </c>
      <c r="J305" s="19" t="s">
        <v>495</v>
      </c>
      <c r="K305" s="19" t="s">
        <v>496</v>
      </c>
      <c r="L305" s="19" t="s">
        <v>213</v>
      </c>
      <c r="M305" s="19" t="s">
        <v>189</v>
      </c>
      <c r="N305" s="19" t="s">
        <v>879</v>
      </c>
      <c r="O305" s="19" t="s">
        <v>893</v>
      </c>
      <c r="P305" s="19" t="s">
        <v>51</v>
      </c>
      <c r="Q305" s="9" t="s">
        <v>894</v>
      </c>
      <c r="R305" s="20">
        <v>1.1000000000000001</v>
      </c>
      <c r="S305" s="20">
        <v>0</v>
      </c>
      <c r="T305" s="20">
        <v>1.1000000000000001</v>
      </c>
      <c r="U305" s="20" t="s">
        <v>397</v>
      </c>
      <c r="V305" s="21">
        <f>_xlfn.XLOOKUP(D305,'[1]Gen. Real'!$A:$A,'[1]Gen. Real'!$C:$C,"-",0)</f>
        <v>1.65787</v>
      </c>
      <c r="W305" s="22"/>
      <c r="X305" s="22" t="str">
        <f>_xlfn.XLOOKUP(D305,[1]Vertimiento!$A:$A,[1]Vertimiento!$E:$E,"-",0)</f>
        <v>-</v>
      </c>
      <c r="Y305" s="23" t="str">
        <f t="shared" si="16"/>
        <v>-</v>
      </c>
      <c r="Z305" s="19" t="str">
        <f>_xlfn.XLOOKUP(D305,[1]Cmg!$I$4:$I$85,[1]Cmg!$M$4:$M$85,"----",0,1)</f>
        <v>----</v>
      </c>
      <c r="AA305" s="19" t="str">
        <f>_xlfn.XLOOKUP(D305,[1]Cmg!$A$4:$A$89,[1]Cmg!$B$4:$B$89,"----",0,1)</f>
        <v>----</v>
      </c>
      <c r="AB305" s="19" t="str">
        <f>_xlfn.XLOOKUP(D305,[1]Cmg!$E$4:$E$89,[1]Cmg!$F$4:$F$89,"----",0,1)</f>
        <v>----</v>
      </c>
      <c r="AC305" s="19" t="str">
        <f>_xlfn.XLOOKUP(D305,[1]Cmg!$O$4:$O$89,[1]Cmg!$P$4:$P$89,"----",0,1)</f>
        <v>----</v>
      </c>
      <c r="AD305" s="24" t="str">
        <f>_xlfn.XLOOKUP(D305,[1]Cmg!$S$4:$S$89,[1]Cmg!$U$4:$U$89,"----",0,1)</f>
        <v>----</v>
      </c>
      <c r="AG305" s="25">
        <f>IFERROR(SUMIFS('[1]BD Unidades'!$AH:$AH,'[1]BD Unidades'!$A:$A,'BD Centrales 2023'!$A305),"-")</f>
        <v>1.1000000000000001</v>
      </c>
      <c r="AH305" s="25">
        <f>SUMIFS('[1]BD Unidades'!$AJ$3:$AJ$1424,'[1]BD Unidades'!$A$3:$A$1424,$A305)</f>
        <v>8401.5</v>
      </c>
      <c r="AI305" s="25">
        <f>SUMIFS('[1]BD Unidades'!$AL$3:$AL$1424,'[1]BD Unidades'!$A$3:$A$1424,$A305)</f>
        <v>0</v>
      </c>
      <c r="AJ305" s="26">
        <f t="shared" si="17"/>
        <v>0</v>
      </c>
      <c r="AK305" s="27">
        <f>IFERROR(SUMIFS('[1]BD Unidades'!$AO$3:$AO$1424,'[1]BD Unidades'!$A$3:$A$1424,$A305),"-")</f>
        <v>0.19620151763474014</v>
      </c>
      <c r="AL305" s="27">
        <f>IFERROR(SUMIFS('[1]BD Unidades'!$AQ$3:$AQ$1424,'[1]BD Unidades'!$A$3:$A$1424,$A305),"-")</f>
        <v>0.19351897947952024</v>
      </c>
      <c r="AM305" s="27">
        <f>IFERROR(SUMIFS('[1]BD Unidades'!$AS$3:$AS$1424,'[1]BD Unidades'!$A$3:$A$1424,$A305),"-")</f>
        <v>0.18609978710698841</v>
      </c>
      <c r="AN305" s="27">
        <f>IFERROR(SUMIFS('[1]BD Unidades'!$AU$3:$AU$1424,'[1]BD Unidades'!$A$3:$A$1424,$A305),"-")</f>
        <v>0.17708599999999999</v>
      </c>
      <c r="AO305" s="27"/>
      <c r="AP305" s="27"/>
      <c r="AQ305" s="25">
        <f>IFERROR(SUMIFS('[1]BD Unidades'!$AZ$3:$AZ$1424,'[1]BD Unidades'!$A$3:$A$1424,$A305),"-")</f>
        <v>0.20470976581768727</v>
      </c>
      <c r="AR305" s="25">
        <f>IFERROR(SUMIFS('[1]BD Unidades'!$BA$3:$BA$1424,'[1]BD Unidades'!$A$3:$A$1424,$A305),"-")</f>
        <v>1.1000000000000101</v>
      </c>
      <c r="AS305" s="28">
        <f>SUMIFS('[1]BD Unidades'!$BC$3:$BC$1424,'[1]BD Unidades'!$A$3:$A$1424,$A305)</f>
        <v>1.5201333213224E-2</v>
      </c>
      <c r="AT305" s="28">
        <f>SUMIFS('[1]BD Unidades'!$BE$3:$BE$1424,'[1]BD Unidades'!$A$3:$A$1424,$A305)</f>
        <v>1</v>
      </c>
      <c r="AU305" s="29">
        <f t="shared" si="18"/>
        <v>0.98479866678677597</v>
      </c>
      <c r="AV305" s="30">
        <f t="shared" si="19"/>
        <v>0</v>
      </c>
      <c r="AW305" s="25">
        <f>IFERROR(SUMIFS('[1]BD Unidades'!$BI$3:$BI$1424,'[1]BD Unidades'!$A$3:$A$1424,$A305),"-")</f>
        <v>0.20159790445549167</v>
      </c>
      <c r="AX305" s="25">
        <f>IFERROR(SUMIFS('[1]BD Unidades'!$BJ$3:$BJ$1424,'[1]BD Unidades'!$A$3:$A$1424,$A305),"-")</f>
        <v>0.12968341216735937</v>
      </c>
    </row>
    <row r="306" spans="1:50" ht="14.4" x14ac:dyDescent="0.3">
      <c r="A306" s="7">
        <v>437</v>
      </c>
      <c r="B306" s="7" t="s">
        <v>895</v>
      </c>
      <c r="D306" s="8" t="s">
        <v>896</v>
      </c>
      <c r="E306" s="19" t="s">
        <v>897</v>
      </c>
      <c r="F306" s="19" t="s">
        <v>897</v>
      </c>
      <c r="G306" s="19" t="s">
        <v>898</v>
      </c>
      <c r="H306" s="19" t="s">
        <v>397</v>
      </c>
      <c r="I306" s="19">
        <v>2024</v>
      </c>
      <c r="J306" s="19" t="s">
        <v>495</v>
      </c>
      <c r="K306" s="19" t="s">
        <v>496</v>
      </c>
      <c r="L306" s="19" t="s">
        <v>213</v>
      </c>
      <c r="M306" s="19" t="s">
        <v>189</v>
      </c>
      <c r="N306" s="19" t="s">
        <v>899</v>
      </c>
      <c r="O306" s="19" t="s">
        <v>899</v>
      </c>
      <c r="P306" s="19" t="s">
        <v>51</v>
      </c>
      <c r="Q306" s="9" t="s">
        <v>900</v>
      </c>
      <c r="R306" s="20">
        <v>7.72</v>
      </c>
      <c r="S306" s="20">
        <v>0.64800000000000002</v>
      </c>
      <c r="T306" s="20">
        <v>7.67</v>
      </c>
      <c r="U306" s="20" t="s">
        <v>397</v>
      </c>
      <c r="V306" s="21">
        <f>_xlfn.XLOOKUP(D306,'[1]Gen. Real'!$A:$A,'[1]Gen. Real'!$C:$C,"-",0)</f>
        <v>14.062510000000009</v>
      </c>
      <c r="W306" s="22"/>
      <c r="X306" s="22" t="str">
        <f>_xlfn.XLOOKUP(D306,[1]Vertimiento!$A:$A,[1]Vertimiento!$E:$E,"-",0)</f>
        <v>-</v>
      </c>
      <c r="Y306" s="23" t="str">
        <f t="shared" si="16"/>
        <v>-</v>
      </c>
      <c r="Z306" s="19" t="str">
        <f>_xlfn.XLOOKUP(D306,[1]Cmg!$I$4:$I$85,[1]Cmg!$M$4:$M$85,"----",0,1)</f>
        <v>----</v>
      </c>
      <c r="AA306" s="19" t="str">
        <f>_xlfn.XLOOKUP(D306,[1]Cmg!$A$4:$A$89,[1]Cmg!$B$4:$B$89,"----",0,1)</f>
        <v>----</v>
      </c>
      <c r="AB306" s="19" t="str">
        <f>_xlfn.XLOOKUP(D306,[1]Cmg!$E$4:$E$89,[1]Cmg!$F$4:$F$89,"----",0,1)</f>
        <v>----</v>
      </c>
      <c r="AC306" s="19" t="str">
        <f>_xlfn.XLOOKUP(D306,[1]Cmg!$O$4:$O$89,[1]Cmg!$P$4:$P$89,"----",0,1)</f>
        <v>----</v>
      </c>
      <c r="AD306" s="24" t="str">
        <f>_xlfn.XLOOKUP(D306,[1]Cmg!$S$4:$S$89,[1]Cmg!$U$4:$U$89,"----",0,1)</f>
        <v>----</v>
      </c>
      <c r="AG306" s="25">
        <f>IFERROR(SUMIFS('[1]BD Unidades'!$AH:$AH,'[1]BD Unidades'!$A:$A,'BD Centrales 2023'!$A306),"-")</f>
        <v>7.67</v>
      </c>
      <c r="AH306" s="25">
        <f>SUMIFS('[1]BD Unidades'!$AJ$3:$AJ$1424,'[1]BD Unidades'!$A$3:$A$1424,$A306)</f>
        <v>8690.0172711571704</v>
      </c>
      <c r="AI306" s="25">
        <f>SUMIFS('[1]BD Unidades'!$AL$3:$AL$1424,'[1]BD Unidades'!$A$3:$A$1424,$A306)</f>
        <v>0</v>
      </c>
      <c r="AJ306" s="26">
        <f t="shared" si="17"/>
        <v>0</v>
      </c>
      <c r="AK306" s="27">
        <f>IFERROR(SUMIFS('[1]BD Unidades'!$AO$3:$AO$1424,'[1]BD Unidades'!$A$3:$A$1424,$A306),"-")</f>
        <v>0.23154703836532997</v>
      </c>
      <c r="AL306" s="27">
        <f>IFERROR(SUMIFS('[1]BD Unidades'!$AQ$3:$AQ$1424,'[1]BD Unidades'!$A$3:$A$1424,$A306),"-")</f>
        <v>0.19954820487112376</v>
      </c>
      <c r="AM306" s="27">
        <f>IFERROR(SUMIFS('[1]BD Unidades'!$AS$3:$AS$1424,'[1]BD Unidades'!$A$3:$A$1424,$A306),"-")</f>
        <v>0.21783808914165484</v>
      </c>
      <c r="AN306" s="27">
        <f>IFERROR(SUMIFS('[1]BD Unidades'!$AU$3:$AU$1424,'[1]BD Unidades'!$A$3:$A$1424,$A306),"-")</f>
        <v>0.20796529404145078</v>
      </c>
      <c r="AO306" s="27"/>
      <c r="AP306" s="27"/>
      <c r="AQ306" s="25">
        <f>IFERROR(SUMIFS('[1]BD Unidades'!$AZ$3:$AZ$1424,'[1]BD Unidades'!$A$3:$A$1424,$A306),"-")</f>
        <v>1.5405121416050753</v>
      </c>
      <c r="AR306" s="25">
        <f>IFERROR(SUMIFS('[1]BD Unidades'!$BA$3:$BA$1424,'[1]BD Unidades'!$A$3:$A$1424,$A306),"-")</f>
        <v>7.67</v>
      </c>
      <c r="AS306" s="28">
        <f>SUMIFS('[1]BD Unidades'!$BC$3:$BC$1424,'[1]BD Unidades'!$A$3:$A$1424,$A306)</f>
        <v>9.9352331606217617E-5</v>
      </c>
      <c r="AT306" s="28">
        <f>SUMIFS('[1]BD Unidades'!$BE$3:$BE$1424,'[1]BD Unidades'!$A$3:$A$1424,$A306)</f>
        <v>0.99304129847162059</v>
      </c>
      <c r="AU306" s="29">
        <f t="shared" si="18"/>
        <v>0.99294263750323619</v>
      </c>
      <c r="AV306" s="30">
        <f t="shared" si="19"/>
        <v>6.4800000000000005E-3</v>
      </c>
      <c r="AW306" s="25">
        <f>IFERROR(SUMIFS('[1]BD Unidades'!$BI$3:$BI$1424,'[1]BD Unidades'!$A$3:$A$1424,$A306),"-")</f>
        <v>1.5396107705411264</v>
      </c>
      <c r="AX306" s="25">
        <f>IFERROR(SUMIFS('[1]BD Unidades'!$BJ$3:$BJ$1424,'[1]BD Unidades'!$A$3:$A$1424,$A306),"-")</f>
        <v>0.990397091044523</v>
      </c>
    </row>
    <row r="307" spans="1:50" ht="14.4" x14ac:dyDescent="0.3">
      <c r="A307" s="7">
        <v>439</v>
      </c>
      <c r="B307" s="7" t="s">
        <v>901</v>
      </c>
      <c r="D307" s="8" t="s">
        <v>902</v>
      </c>
      <c r="E307" s="19" t="s">
        <v>903</v>
      </c>
      <c r="F307" s="19" t="s">
        <v>903</v>
      </c>
      <c r="G307" s="19" t="s">
        <v>904</v>
      </c>
      <c r="H307" s="19" t="s">
        <v>397</v>
      </c>
      <c r="I307" s="19">
        <v>2024</v>
      </c>
      <c r="J307" s="19" t="s">
        <v>495</v>
      </c>
      <c r="K307" s="19" t="s">
        <v>496</v>
      </c>
      <c r="L307" s="19" t="s">
        <v>213</v>
      </c>
      <c r="M307" s="19" t="s">
        <v>106</v>
      </c>
      <c r="N307" s="19" t="s">
        <v>243</v>
      </c>
      <c r="O307" s="19" t="s">
        <v>905</v>
      </c>
      <c r="P307" s="19" t="s">
        <v>51</v>
      </c>
      <c r="Q307" s="9" t="s">
        <v>906</v>
      </c>
      <c r="R307" s="20">
        <v>2.98</v>
      </c>
      <c r="S307" s="20">
        <v>1.3420000000000001</v>
      </c>
      <c r="T307" s="20">
        <v>2.94</v>
      </c>
      <c r="U307" s="20" t="s">
        <v>397</v>
      </c>
      <c r="V307" s="21">
        <f>_xlfn.XLOOKUP(D307,'[1]Gen. Real'!$A:$A,'[1]Gen. Real'!$C:$C,"-",0)</f>
        <v>5.9338200000000025</v>
      </c>
      <c r="W307" s="22"/>
      <c r="X307" s="22" t="str">
        <f>_xlfn.XLOOKUP(D307,[1]Vertimiento!$A:$A,[1]Vertimiento!$E:$E,"-",0)</f>
        <v>-</v>
      </c>
      <c r="Y307" s="23" t="str">
        <f t="shared" si="16"/>
        <v>-</v>
      </c>
      <c r="Z307" s="19" t="str">
        <f>_xlfn.XLOOKUP(D307,[1]Cmg!$I$4:$I$85,[1]Cmg!$M$4:$M$85,"----",0,1)</f>
        <v>----</v>
      </c>
      <c r="AA307" s="19" t="str">
        <f>_xlfn.XLOOKUP(D307,[1]Cmg!$A$4:$A$89,[1]Cmg!$B$4:$B$89,"----",0,1)</f>
        <v>----</v>
      </c>
      <c r="AB307" s="19" t="str">
        <f>_xlfn.XLOOKUP(D307,[1]Cmg!$E$4:$E$89,[1]Cmg!$F$4:$F$89,"----",0,1)</f>
        <v>----</v>
      </c>
      <c r="AC307" s="19" t="str">
        <f>_xlfn.XLOOKUP(D307,[1]Cmg!$O$4:$O$89,[1]Cmg!$P$4:$P$89,"----",0,1)</f>
        <v>----</v>
      </c>
      <c r="AD307" s="24" t="str">
        <f>_xlfn.XLOOKUP(D307,[1]Cmg!$S$4:$S$89,[1]Cmg!$U$4:$U$89,"----",0,1)</f>
        <v>----</v>
      </c>
      <c r="AG307" s="25">
        <f>IFERROR(SUMIFS('[1]BD Unidades'!$AH:$AH,'[1]BD Unidades'!$A:$A,'BD Centrales 2023'!$A307),"-")</f>
        <v>2.98</v>
      </c>
      <c r="AH307" s="25">
        <f>SUMIFS('[1]BD Unidades'!$AJ$3:$AJ$1424,'[1]BD Unidades'!$A$3:$A$1424,$A307)</f>
        <v>8572.1166666666704</v>
      </c>
      <c r="AI307" s="25">
        <f>SUMIFS('[1]BD Unidades'!$AL$3:$AL$1424,'[1]BD Unidades'!$A$3:$A$1424,$A307)</f>
        <v>0</v>
      </c>
      <c r="AJ307" s="26">
        <f t="shared" si="17"/>
        <v>0</v>
      </c>
      <c r="AK307" s="27">
        <f>IFERROR(SUMIFS('[1]BD Unidades'!$AO$3:$AO$1424,'[1]BD Unidades'!$A$3:$A$1424,$A307),"-")</f>
        <v>0.25400400273940243</v>
      </c>
      <c r="AL307" s="27">
        <f>IFERROR(SUMIFS('[1]BD Unidades'!$AQ$3:$AQ$1424,'[1]BD Unidades'!$A$3:$A$1424,$A307),"-")</f>
        <v>0.2216771319823026</v>
      </c>
      <c r="AM307" s="27">
        <f>IFERROR(SUMIFS('[1]BD Unidades'!$AS$3:$AS$1424,'[1]BD Unidades'!$A$3:$A$1424,$A307),"-")</f>
        <v>0.23807696443458498</v>
      </c>
      <c r="AN307" s="27">
        <f>IFERROR(SUMIFS('[1]BD Unidades'!$AU$3:$AU$1424,'[1]BD Unidades'!$A$3:$A$1424,$A307),"-")</f>
        <v>0.231632</v>
      </c>
      <c r="AO307" s="27"/>
      <c r="AP307" s="27"/>
      <c r="AQ307" s="25">
        <f>IFERROR(SUMIFS('[1]BD Unidades'!$AZ$3:$AZ$1424,'[1]BD Unidades'!$A$3:$A$1424,$A307),"-")</f>
        <v>0.66059785330726173</v>
      </c>
      <c r="AR307" s="25">
        <f>IFERROR(SUMIFS('[1]BD Unidades'!$BA$3:$BA$1424,'[1]BD Unidades'!$A$3:$A$1424,$A307),"-")</f>
        <v>2.98</v>
      </c>
      <c r="AS307" s="28">
        <f>SUMIFS('[1]BD Unidades'!$BC$3:$BC$1424,'[1]BD Unidades'!$A$3:$A$1424,$A307)</f>
        <v>1.5306793611570399E-2</v>
      </c>
      <c r="AT307" s="28">
        <f>SUMIFS('[1]BD Unidades'!$BE$3:$BE$1424,'[1]BD Unidades'!$A$3:$A$1424,$A307)</f>
        <v>0.99796613394216116</v>
      </c>
      <c r="AU307" s="29">
        <f t="shared" si="18"/>
        <v>0.98269047229857165</v>
      </c>
      <c r="AV307" s="30">
        <f t="shared" si="19"/>
        <v>1.3420000000000001E-2</v>
      </c>
      <c r="AW307" s="25">
        <f>IFERROR(SUMIFS('[1]BD Unidades'!$BI$3:$BI$1424,'[1]BD Unidades'!$A$3:$A$1424,$A307),"-")</f>
        <v>0.64916321646593489</v>
      </c>
      <c r="AX307" s="25">
        <f>IFERROR(SUMIFS('[1]BD Unidades'!$BJ$3:$BJ$1424,'[1]BD Unidades'!$A$3:$A$1424,$A307),"-")</f>
        <v>0.41759214309406123</v>
      </c>
    </row>
    <row r="308" spans="1:50" ht="14.4" x14ac:dyDescent="0.3">
      <c r="A308" s="7">
        <v>442</v>
      </c>
      <c r="B308" s="7" t="s">
        <v>907</v>
      </c>
      <c r="D308" s="8" t="s">
        <v>908</v>
      </c>
      <c r="E308" s="19" t="s">
        <v>909</v>
      </c>
      <c r="F308" s="19" t="s">
        <v>909</v>
      </c>
      <c r="G308" s="19" t="s">
        <v>904</v>
      </c>
      <c r="H308" s="19" t="s">
        <v>397</v>
      </c>
      <c r="I308" s="19">
        <v>2024</v>
      </c>
      <c r="J308" s="19" t="s">
        <v>495</v>
      </c>
      <c r="K308" s="19" t="s">
        <v>496</v>
      </c>
      <c r="L308" s="19" t="s">
        <v>213</v>
      </c>
      <c r="M308" s="19" t="s">
        <v>164</v>
      </c>
      <c r="N308" s="19" t="s">
        <v>221</v>
      </c>
      <c r="O308" s="19" t="s">
        <v>886</v>
      </c>
      <c r="P308" s="19" t="s">
        <v>51</v>
      </c>
      <c r="Q308" s="9" t="s">
        <v>910</v>
      </c>
      <c r="R308" s="20">
        <v>9</v>
      </c>
      <c r="S308" s="20">
        <v>1.3332999999999999</v>
      </c>
      <c r="T308" s="20">
        <v>8.8800000000000008</v>
      </c>
      <c r="U308" s="20" t="s">
        <v>397</v>
      </c>
      <c r="V308" s="21">
        <f>_xlfn.XLOOKUP(D308,'[1]Gen. Real'!$A:$A,'[1]Gen. Real'!$C:$C,"-",0)</f>
        <v>17.724780000000013</v>
      </c>
      <c r="W308" s="22"/>
      <c r="X308" s="22" t="str">
        <f>_xlfn.XLOOKUP(D308,[1]Vertimiento!$A:$A,[1]Vertimiento!$E:$E,"-",0)</f>
        <v>-</v>
      </c>
      <c r="Y308" s="23" t="str">
        <f t="shared" si="16"/>
        <v>-</v>
      </c>
      <c r="Z308" s="19" t="str">
        <f>_xlfn.XLOOKUP(D308,[1]Cmg!$I$4:$I$85,[1]Cmg!$M$4:$M$85,"----",0,1)</f>
        <v>----</v>
      </c>
      <c r="AA308" s="19" t="str">
        <f>_xlfn.XLOOKUP(D308,[1]Cmg!$A$4:$A$89,[1]Cmg!$B$4:$B$89,"----",0,1)</f>
        <v>----</v>
      </c>
      <c r="AB308" s="19" t="str">
        <f>_xlfn.XLOOKUP(D308,[1]Cmg!$E$4:$E$89,[1]Cmg!$F$4:$F$89,"----",0,1)</f>
        <v>----</v>
      </c>
      <c r="AC308" s="19" t="str">
        <f>_xlfn.XLOOKUP(D308,[1]Cmg!$O$4:$O$89,[1]Cmg!$P$4:$P$89,"----",0,1)</f>
        <v>----</v>
      </c>
      <c r="AD308" s="24" t="str">
        <f>_xlfn.XLOOKUP(D308,[1]Cmg!$S$4:$S$89,[1]Cmg!$U$4:$U$89,"----",0,1)</f>
        <v>----</v>
      </c>
      <c r="AG308" s="25">
        <f>IFERROR(SUMIFS('[1]BD Unidades'!$AH:$AH,'[1]BD Unidades'!$A:$A,'BD Centrales 2023'!$A308),"-")</f>
        <v>9</v>
      </c>
      <c r="AH308" s="25">
        <f>SUMIFS('[1]BD Unidades'!$AJ$3:$AJ$1424,'[1]BD Unidades'!$A$3:$A$1424,$A308)</f>
        <v>7951.3333333333303</v>
      </c>
      <c r="AI308" s="25">
        <f>SUMIFS('[1]BD Unidades'!$AL$3:$AL$1424,'[1]BD Unidades'!$A$3:$A$1424,$A308)</f>
        <v>4.06666666666667</v>
      </c>
      <c r="AJ308" s="26">
        <f t="shared" si="17"/>
        <v>5.1118317955937747E-4</v>
      </c>
      <c r="AK308" s="27">
        <f>IFERROR(SUMIFS('[1]BD Unidades'!$AO$3:$AO$1424,'[1]BD Unidades'!$A$3:$A$1424,$A308),"-")</f>
        <v>0.25022570692843205</v>
      </c>
      <c r="AL308" s="27">
        <f>IFERROR(SUMIFS('[1]BD Unidades'!$AQ$3:$AQ$1424,'[1]BD Unidades'!$A$3:$A$1424,$A308),"-")</f>
        <v>0.2297609903766126</v>
      </c>
      <c r="AM308" s="27">
        <f>IFERROR(SUMIFS('[1]BD Unidades'!$AS$3:$AS$1424,'[1]BD Unidades'!$A$3:$A$1424,$A308),"-")</f>
        <v>0.23056399012000167</v>
      </c>
      <c r="AN308" s="27">
        <f>IFERROR(SUMIFS('[1]BD Unidades'!$AU$3:$AU$1424,'[1]BD Unidades'!$A$3:$A$1424,$A308),"-")</f>
        <v>0.22473500000000002</v>
      </c>
      <c r="AO308" s="27"/>
      <c r="AP308" s="27"/>
      <c r="AQ308" s="25">
        <f>IFERROR(SUMIFS('[1]BD Unidades'!$AZ$3:$AZ$1424,'[1]BD Unidades'!$A$3:$A$1424,$A308),"-")</f>
        <v>2.0148923680690816</v>
      </c>
      <c r="AR308" s="25">
        <f>IFERROR(SUMIFS('[1]BD Unidades'!$BA$3:$BA$1424,'[1]BD Unidades'!$A$3:$A$1424,$A308),"-")</f>
        <v>8.9983218945621903</v>
      </c>
      <c r="AS308" s="28">
        <f>SUMIFS('[1]BD Unidades'!$BC$3:$BC$1424,'[1]BD Unidades'!$A$3:$A$1424,$A308)</f>
        <v>6.7646101564772104E-2</v>
      </c>
      <c r="AT308" s="28">
        <f>SUMIFS('[1]BD Unidades'!$BE$3:$BE$1424,'[1]BD Unidades'!$A$3:$A$1424,$A308)</f>
        <v>0.99799277016742804</v>
      </c>
      <c r="AU308" s="29">
        <f t="shared" si="18"/>
        <v>0.93048244987577389</v>
      </c>
      <c r="AV308" s="30">
        <f t="shared" si="19"/>
        <v>1.3332999999999999E-2</v>
      </c>
      <c r="AW308" s="25">
        <f>IFERROR(SUMIFS('[1]BD Unidades'!$BI$3:$BI$1424,'[1]BD Unidades'!$A$3:$A$1424,$A308),"-")</f>
        <v>1.8498243603852287</v>
      </c>
      <c r="AX308" s="25">
        <f>IFERROR(SUMIFS('[1]BD Unidades'!$BJ$3:$BJ$1424,'[1]BD Unidades'!$A$3:$A$1424,$A308),"-")</f>
        <v>1.1899505384889664</v>
      </c>
    </row>
    <row r="309" spans="1:50" ht="14.4" x14ac:dyDescent="0.3">
      <c r="A309" s="7">
        <v>443</v>
      </c>
      <c r="B309" s="7" t="s">
        <v>911</v>
      </c>
      <c r="D309" s="8" t="s">
        <v>912</v>
      </c>
      <c r="E309" s="19" t="s">
        <v>913</v>
      </c>
      <c r="F309" s="19" t="s">
        <v>913</v>
      </c>
      <c r="G309" s="19" t="s">
        <v>914</v>
      </c>
      <c r="H309" s="19">
        <v>1</v>
      </c>
      <c r="I309" s="19">
        <v>2024</v>
      </c>
      <c r="J309" s="19" t="s">
        <v>495</v>
      </c>
      <c r="K309" s="19" t="s">
        <v>496</v>
      </c>
      <c r="L309" s="19" t="s">
        <v>213</v>
      </c>
      <c r="M309" s="19" t="s">
        <v>164</v>
      </c>
      <c r="N309" s="19" t="s">
        <v>831</v>
      </c>
      <c r="O309" s="19" t="s">
        <v>832</v>
      </c>
      <c r="P309" s="19" t="s">
        <v>51</v>
      </c>
      <c r="Q309" s="9" t="s">
        <v>916</v>
      </c>
      <c r="R309" s="20">
        <v>7.5</v>
      </c>
      <c r="S309" s="20">
        <v>2.5333000000000001</v>
      </c>
      <c r="T309" s="20">
        <v>7.31</v>
      </c>
      <c r="U309" s="20" t="s">
        <v>397</v>
      </c>
      <c r="V309" s="21">
        <f>_xlfn.XLOOKUP(D309,'[1]Gen. Real'!$A:$A,'[1]Gen. Real'!$C:$C,"-",0)</f>
        <v>13.435109999999998</v>
      </c>
      <c r="W309" s="22"/>
      <c r="X309" s="22" t="str">
        <f>_xlfn.XLOOKUP(D309,[1]Vertimiento!$A:$A,[1]Vertimiento!$E:$E,"-",0)</f>
        <v>-</v>
      </c>
      <c r="Y309" s="23" t="str">
        <f t="shared" si="16"/>
        <v>-</v>
      </c>
      <c r="Z309" s="19" t="str">
        <f>_xlfn.XLOOKUP(D309,[1]Cmg!$I$4:$I$85,[1]Cmg!$M$4:$M$85,"----",0,1)</f>
        <v>----</v>
      </c>
      <c r="AA309" s="19" t="str">
        <f>_xlfn.XLOOKUP(D309,[1]Cmg!$A$4:$A$89,[1]Cmg!$B$4:$B$89,"----",0,1)</f>
        <v>----</v>
      </c>
      <c r="AB309" s="19" t="str">
        <f>_xlfn.XLOOKUP(D309,[1]Cmg!$E$4:$E$89,[1]Cmg!$F$4:$F$89,"----",0,1)</f>
        <v>----</v>
      </c>
      <c r="AC309" s="19" t="str">
        <f>_xlfn.XLOOKUP(D309,[1]Cmg!$O$4:$O$89,[1]Cmg!$P$4:$P$89,"----",0,1)</f>
        <v>----</v>
      </c>
      <c r="AD309" s="24" t="str">
        <f>_xlfn.XLOOKUP(D309,[1]Cmg!$S$4:$S$89,[1]Cmg!$U$4:$U$89,"----",0,1)</f>
        <v>----</v>
      </c>
      <c r="AG309" s="25">
        <f>IFERROR(SUMIFS('[1]BD Unidades'!$AH:$AH,'[1]BD Unidades'!$A:$A,'BD Centrales 2023'!$A309),"-")</f>
        <v>7.5</v>
      </c>
      <c r="AH309" s="25">
        <f>SUMIFS('[1]BD Unidades'!$AJ$3:$AJ$1424,'[1]BD Unidades'!$A$3:$A$1424,$A309)</f>
        <v>8209.9833333333299</v>
      </c>
      <c r="AI309" s="25">
        <f>SUMIFS('[1]BD Unidades'!$AL$3:$AL$1424,'[1]BD Unidades'!$A$3:$A$1424,$A309)</f>
        <v>142.26666666666699</v>
      </c>
      <c r="AJ309" s="26">
        <f t="shared" si="17"/>
        <v>1.703333433106852E-2</v>
      </c>
      <c r="AK309" s="27">
        <f>IFERROR(SUMIFS('[1]BD Unidades'!$AO$3:$AO$1424,'[1]BD Unidades'!$A$3:$A$1424,$A309),"-")</f>
        <v>0.25308167613001031</v>
      </c>
      <c r="AL309" s="27">
        <f>IFERROR(SUMIFS('[1]BD Unidades'!$AQ$3:$AQ$1424,'[1]BD Unidades'!$A$3:$A$1424,$A309),"-")</f>
        <v>0.23348216635773883</v>
      </c>
      <c r="AM309" s="27">
        <f>IFERROR(SUMIFS('[1]BD Unidades'!$AS$3:$AS$1424,'[1]BD Unidades'!$A$3:$A$1424,$A309),"-")</f>
        <v>0.22756339191080571</v>
      </c>
      <c r="AN309" s="27">
        <f>IFERROR(SUMIFS('[1]BD Unidades'!$AU$3:$AU$1424,'[1]BD Unidades'!$A$3:$A$1424,$A309),"-")</f>
        <v>0.20235600000000001</v>
      </c>
      <c r="AO309" s="27"/>
      <c r="AP309" s="27"/>
      <c r="AQ309" s="25">
        <f>IFERROR(SUMIFS('[1]BD Unidades'!$AZ$3:$AZ$1424,'[1]BD Unidades'!$A$3:$A$1424,$A309),"-")</f>
        <v>1.7067254393310429</v>
      </c>
      <c r="AR309" s="25">
        <f>IFERROR(SUMIFS('[1]BD Unidades'!$BA$3:$BA$1424,'[1]BD Unidades'!$A$3:$A$1424,$A309),"-")</f>
        <v>7.4636545042752998</v>
      </c>
      <c r="AS309" s="28">
        <f>SUMIFS('[1]BD Unidades'!$BC$3:$BC$1424,'[1]BD Unidades'!$A$3:$A$1424,$A309)</f>
        <v>1.86978866493825E-2</v>
      </c>
      <c r="AT309" s="28">
        <f>SUMIFS('[1]BD Unidades'!$BE$3:$BE$1424,'[1]BD Unidades'!$A$3:$A$1424,$A309)</f>
        <v>0.99599885844748903</v>
      </c>
      <c r="AU309" s="29">
        <f t="shared" si="18"/>
        <v>0.97737578468932351</v>
      </c>
      <c r="AV309" s="30">
        <f t="shared" si="19"/>
        <v>2.5333000000000001E-2</v>
      </c>
      <c r="AW309" s="25">
        <f>IFERROR(SUMIFS('[1]BD Unidades'!$BI$3:$BI$1424,'[1]BD Unidades'!$A$3:$A$1424,$A309),"-")</f>
        <v>1.6258538312930542</v>
      </c>
      <c r="AX309" s="25">
        <f>IFERROR(SUMIFS('[1]BD Unidades'!$BJ$3:$BJ$1424,'[1]BD Unidades'!$A$3:$A$1424,$A309),"-")</f>
        <v>1.0458753184808409</v>
      </c>
    </row>
    <row r="310" spans="1:50" ht="14.4" x14ac:dyDescent="0.3">
      <c r="A310" s="7">
        <v>445</v>
      </c>
      <c r="B310" s="7" t="s">
        <v>917</v>
      </c>
      <c r="D310" s="8" t="s">
        <v>918</v>
      </c>
      <c r="E310" s="19" t="s">
        <v>919</v>
      </c>
      <c r="F310" s="19" t="s">
        <v>919</v>
      </c>
      <c r="G310" s="19" t="s">
        <v>920</v>
      </c>
      <c r="H310" s="19" t="s">
        <v>397</v>
      </c>
      <c r="I310" s="19">
        <v>2024</v>
      </c>
      <c r="J310" s="19" t="s">
        <v>495</v>
      </c>
      <c r="K310" s="19" t="s">
        <v>496</v>
      </c>
      <c r="L310" s="19" t="s">
        <v>213</v>
      </c>
      <c r="M310" s="19" t="s">
        <v>164</v>
      </c>
      <c r="N310" s="19" t="s">
        <v>221</v>
      </c>
      <c r="O310" s="19" t="s">
        <v>221</v>
      </c>
      <c r="P310" s="19" t="s">
        <v>51</v>
      </c>
      <c r="Q310" s="9" t="s">
        <v>922</v>
      </c>
      <c r="R310" s="20">
        <v>2.7839999999999998</v>
      </c>
      <c r="S310" s="20">
        <v>0.18</v>
      </c>
      <c r="T310" s="20">
        <v>2.7789999999999999</v>
      </c>
      <c r="U310" s="20" t="s">
        <v>397</v>
      </c>
      <c r="V310" s="21">
        <f>_xlfn.XLOOKUP(D310,'[1]Gen. Real'!$A:$A,'[1]Gen. Real'!$C:$C,"-",0)</f>
        <v>5.6392500000000005</v>
      </c>
      <c r="W310" s="22"/>
      <c r="X310" s="22" t="str">
        <f>_xlfn.XLOOKUP(D310,[1]Vertimiento!$A:$A,[1]Vertimiento!$E:$E,"-",0)</f>
        <v>-</v>
      </c>
      <c r="Y310" s="23" t="str">
        <f t="shared" si="16"/>
        <v>-</v>
      </c>
      <c r="Z310" s="19" t="str">
        <f>_xlfn.XLOOKUP(D310,[1]Cmg!$I$4:$I$85,[1]Cmg!$M$4:$M$85,"----",0,1)</f>
        <v>----</v>
      </c>
      <c r="AA310" s="19" t="str">
        <f>_xlfn.XLOOKUP(D310,[1]Cmg!$A$4:$A$89,[1]Cmg!$B$4:$B$89,"----",0,1)</f>
        <v>----</v>
      </c>
      <c r="AB310" s="19" t="str">
        <f>_xlfn.XLOOKUP(D310,[1]Cmg!$E$4:$E$89,[1]Cmg!$F$4:$F$89,"----",0,1)</f>
        <v>----</v>
      </c>
      <c r="AC310" s="19" t="str">
        <f>_xlfn.XLOOKUP(D310,[1]Cmg!$O$4:$O$89,[1]Cmg!$P$4:$P$89,"----",0,1)</f>
        <v>----</v>
      </c>
      <c r="AD310" s="24" t="str">
        <f>_xlfn.XLOOKUP(D310,[1]Cmg!$S$4:$S$89,[1]Cmg!$U$4:$U$89,"----",0,1)</f>
        <v>----</v>
      </c>
      <c r="AG310" s="25">
        <f>IFERROR(SUMIFS('[1]BD Unidades'!$AH:$AH,'[1]BD Unidades'!$A:$A,'BD Centrales 2023'!$A310),"-")</f>
        <v>2.7789999999999999</v>
      </c>
      <c r="AH310" s="25">
        <f>SUMIFS('[1]BD Unidades'!$AJ$3:$AJ$1424,'[1]BD Unidades'!$A$3:$A$1424,$A310)</f>
        <v>7921.813673371651</v>
      </c>
      <c r="AI310" s="25">
        <f>SUMIFS('[1]BD Unidades'!$AL$3:$AL$1424,'[1]BD Unidades'!$A$3:$A$1424,$A310)</f>
        <v>0</v>
      </c>
      <c r="AJ310" s="26">
        <f t="shared" si="17"/>
        <v>0</v>
      </c>
      <c r="AK310" s="27">
        <f>IFERROR(SUMIFS('[1]BD Unidades'!$AO$3:$AO$1424,'[1]BD Unidades'!$A$3:$A$1424,$A310),"-")</f>
        <v>0</v>
      </c>
      <c r="AL310" s="27">
        <f>IFERROR(SUMIFS('[1]BD Unidades'!$AQ$3:$AQ$1424,'[1]BD Unidades'!$A$3:$A$1424,$A310),"-")</f>
        <v>0.15085652670146896</v>
      </c>
      <c r="AM310" s="27">
        <f>IFERROR(SUMIFS('[1]BD Unidades'!$AS$3:$AS$1424,'[1]BD Unidades'!$A$3:$A$1424,$A310),"-")</f>
        <v>0.25118026423670886</v>
      </c>
      <c r="AN310" s="27">
        <f>IFERROR(SUMIFS('[1]BD Unidades'!$AU$3:$AU$1424,'[1]BD Unidades'!$A$3:$A$1424,$A310),"-")</f>
        <v>0.24387122485632187</v>
      </c>
      <c r="AO310" s="27"/>
      <c r="AP310" s="27"/>
      <c r="AQ310" s="25">
        <f>IFERROR(SUMIFS('[1]BD Unidades'!$AZ$3:$AZ$1424,'[1]BD Unidades'!$A$3:$A$1424,$A310),"-")</f>
        <v>0.41998457033688957</v>
      </c>
      <c r="AR310" s="25">
        <f>IFERROR(SUMIFS('[1]BD Unidades'!$BA$3:$BA$1424,'[1]BD Unidades'!$A$3:$A$1424,$A310),"-")</f>
        <v>2.7790000000000101</v>
      </c>
      <c r="AS310" s="28">
        <f>SUMIFS('[1]BD Unidades'!$BC$3:$BC$1424,'[1]BD Unidades'!$A$3:$A$1424,$A310)</f>
        <v>3.2051581841442303E-3</v>
      </c>
      <c r="AT310" s="28">
        <f>SUMIFS('[1]BD Unidades'!$BE$3:$BE$1424,'[1]BD Unidades'!$A$3:$A$1424,$A310)</f>
        <v>0.99820402298850575</v>
      </c>
      <c r="AU310" s="29">
        <f t="shared" si="18"/>
        <v>0.99500462119477839</v>
      </c>
      <c r="AV310" s="30">
        <f t="shared" si="19"/>
        <v>1.8E-3</v>
      </c>
      <c r="AW310" s="25">
        <f>IFERROR(SUMIFS('[1]BD Unidades'!$BI$3:$BI$1424,'[1]BD Unidades'!$A$3:$A$1424,$A310),"-")</f>
        <v>0.41788281796652438</v>
      </c>
      <c r="AX310" s="25">
        <f>IFERROR(SUMIFS('[1]BD Unidades'!$BJ$3:$BJ$1424,'[1]BD Unidades'!$A$3:$A$1424,$A310),"-")</f>
        <v>0.26881464798149668</v>
      </c>
    </row>
    <row r="311" spans="1:50" ht="14.4" x14ac:dyDescent="0.3">
      <c r="A311" s="7">
        <v>455</v>
      </c>
      <c r="B311" s="7" t="s">
        <v>923</v>
      </c>
      <c r="D311" s="8" t="s">
        <v>924</v>
      </c>
      <c r="E311" s="19" t="s">
        <v>925</v>
      </c>
      <c r="F311" s="19" t="s">
        <v>925</v>
      </c>
      <c r="G311" s="19" t="s">
        <v>926</v>
      </c>
      <c r="H311" s="19">
        <v>24</v>
      </c>
      <c r="I311" s="19">
        <v>2024</v>
      </c>
      <c r="J311" s="19" t="s">
        <v>495</v>
      </c>
      <c r="K311" s="19" t="s">
        <v>496</v>
      </c>
      <c r="L311" s="19" t="s">
        <v>47</v>
      </c>
      <c r="M311" s="19" t="s">
        <v>48</v>
      </c>
      <c r="N311" s="19" t="s">
        <v>48</v>
      </c>
      <c r="O311" s="19" t="s">
        <v>48</v>
      </c>
      <c r="P311" s="19" t="s">
        <v>51</v>
      </c>
      <c r="Q311" s="9" t="s">
        <v>928</v>
      </c>
      <c r="R311" s="20">
        <v>52.8</v>
      </c>
      <c r="S311" s="20">
        <v>9.4700000000000006E-2</v>
      </c>
      <c r="T311" s="20">
        <v>52.75</v>
      </c>
      <c r="U311" s="20">
        <v>0.106</v>
      </c>
      <c r="V311" s="21">
        <f>_xlfn.XLOOKUP(D311,'[1]Gen. Real'!$A:$A,'[1]Gen. Real'!$C:$C,"-",0)</f>
        <v>109.22383000000005</v>
      </c>
      <c r="W311" s="22"/>
      <c r="X311" s="22">
        <f>_xlfn.XLOOKUP(D311,[1]Vertimiento!$A:$A,[1]Vertimiento!$E:$E,"-",0)</f>
        <v>45.583310833333329</v>
      </c>
      <c r="Y311" s="23">
        <f t="shared" si="16"/>
        <v>0.29445224934687403</v>
      </c>
      <c r="Z311" s="19">
        <f>_xlfn.XLOOKUP(D311,[1]Cmg!$I$4:$I$85,[1]Cmg!$M$4:$M$85,"----",0,1)</f>
        <v>14.820049967118013</v>
      </c>
      <c r="AA311" s="19">
        <f>_xlfn.XLOOKUP(D311,[1]Cmg!$A$4:$A$89,[1]Cmg!$B$4:$B$89,"----",0,1)</f>
        <v>62.170510041077371</v>
      </c>
      <c r="AB311" s="19">
        <f>_xlfn.XLOOKUP(D311,[1]Cmg!$E$4:$E$89,[1]Cmg!$F$4:$F$89,"----",0,1)</f>
        <v>13.95187671232876</v>
      </c>
      <c r="AC311" s="19">
        <f>_xlfn.XLOOKUP(D311,[1]Cmg!$O$4:$O$89,[1]Cmg!$P$4:$P$89,"----",0,1)</f>
        <v>96.585451701212776</v>
      </c>
      <c r="AD311" s="24">
        <f>_xlfn.XLOOKUP(D311,[1]Cmg!$S$4:$S$89,[1]Cmg!$U$4:$U$89,"----",0,1)</f>
        <v>0.4739844819717024</v>
      </c>
      <c r="AG311" s="25">
        <f>IFERROR(SUMIFS('[1]BD Unidades'!$AH:$AH,'[1]BD Unidades'!$A:$A,'BD Centrales 2023'!$A311),"-")</f>
        <v>52.8</v>
      </c>
      <c r="AH311" s="25">
        <f>SUMIFS('[1]BD Unidades'!$AJ$3:$AJ$1424,'[1]BD Unidades'!$A$3:$A$1424,$A311)</f>
        <v>4213.1000000000004</v>
      </c>
      <c r="AI311" s="25">
        <f>SUMIFS('[1]BD Unidades'!$AL$3:$AL$1424,'[1]BD Unidades'!$A$3:$A$1424,$A311)</f>
        <v>4482.8999999999996</v>
      </c>
      <c r="AJ311" s="26">
        <f t="shared" si="17"/>
        <v>0.51551287948482061</v>
      </c>
      <c r="AK311" s="27">
        <f>IFERROR(SUMIFS('[1]BD Unidades'!$AO$3:$AO$1424,'[1]BD Unidades'!$A$3:$A$1424,$A311),"-")</f>
        <v>0.3406909976488538</v>
      </c>
      <c r="AL311" s="27">
        <f>IFERROR(SUMIFS('[1]BD Unidades'!$AQ$3:$AQ$1424,'[1]BD Unidades'!$A$3:$A$1424,$A311),"-")</f>
        <v>0.33607250425346119</v>
      </c>
      <c r="AM311" s="27">
        <f>IFERROR(SUMIFS('[1]BD Unidades'!$AS$3:$AS$1424,'[1]BD Unidades'!$A$3:$A$1424,$A311),"-")</f>
        <v>0.3103829982610099</v>
      </c>
      <c r="AN311" s="27">
        <f>IFERROR(SUMIFS('[1]BD Unidades'!$AU$3:$AU$1424,'[1]BD Unidades'!$A$3:$A$1424,$A311),"-")</f>
        <v>0.33197500000000002</v>
      </c>
      <c r="AO311" s="27"/>
      <c r="AP311" s="27"/>
      <c r="AQ311" s="25">
        <f>IFERROR(SUMIFS('[1]BD Unidades'!$AZ$3:$AZ$1424,'[1]BD Unidades'!$A$3:$A$1424,$A311),"-")</f>
        <v>16.388222308181323</v>
      </c>
      <c r="AR311" s="25">
        <f>IFERROR(SUMIFS('[1]BD Unidades'!$BA$3:$BA$1424,'[1]BD Unidades'!$A$3:$A$1424,$A311),"-")</f>
        <v>45.054798758049699</v>
      </c>
      <c r="AS311" s="28">
        <f>SUMIFS('[1]BD Unidades'!$BC$3:$BC$1424,'[1]BD Unidades'!$A$3:$A$1424,$A311)</f>
        <v>1.41337366428777E-2</v>
      </c>
      <c r="AT311" s="28">
        <f>SUMIFS('[1]BD Unidades'!$BE$3:$BE$1424,'[1]BD Unidades'!$A$3:$A$1424,$A311)</f>
        <v>0.99422374429223703</v>
      </c>
      <c r="AU311" s="29">
        <f t="shared" si="18"/>
        <v>0.98017164772631482</v>
      </c>
      <c r="AV311" s="30">
        <f t="shared" si="19"/>
        <v>9.4700000000000003E-4</v>
      </c>
      <c r="AW311" s="25">
        <f>IFERROR(SUMIFS('[1]BD Unidades'!$BI$3:$BI$1424,'[1]BD Unidades'!$A$3:$A$1424,$A311),"-")</f>
        <v>16.04805943237367</v>
      </c>
      <c r="AX311" s="25">
        <f>IFERROR(SUMIFS('[1]BD Unidades'!$BJ$3:$BJ$1424,'[1]BD Unidades'!$A$3:$A$1424,$A311),"-")</f>
        <v>10.323356839824044</v>
      </c>
    </row>
    <row r="312" spans="1:50" ht="14.4" x14ac:dyDescent="0.3">
      <c r="A312" s="7">
        <v>456</v>
      </c>
      <c r="B312" s="7" t="s">
        <v>929</v>
      </c>
      <c r="D312" s="8" t="s">
        <v>930</v>
      </c>
      <c r="E312" s="19" t="s">
        <v>931</v>
      </c>
      <c r="F312" s="19" t="s">
        <v>931</v>
      </c>
      <c r="G312" s="19" t="s">
        <v>932</v>
      </c>
      <c r="H312" s="19">
        <v>1</v>
      </c>
      <c r="I312" s="19">
        <v>2024</v>
      </c>
      <c r="J312" s="19" t="s">
        <v>495</v>
      </c>
      <c r="K312" s="19" t="s">
        <v>496</v>
      </c>
      <c r="L312" s="19" t="s">
        <v>47</v>
      </c>
      <c r="M312" s="19" t="s">
        <v>48</v>
      </c>
      <c r="N312" s="19" t="s">
        <v>48</v>
      </c>
      <c r="O312" s="19" t="s">
        <v>933</v>
      </c>
      <c r="P312" s="19" t="s">
        <v>51</v>
      </c>
      <c r="Q312" s="9" t="s">
        <v>934</v>
      </c>
      <c r="R312" s="20">
        <v>138.19999999999999</v>
      </c>
      <c r="S312" s="20">
        <v>1.8089999999999999</v>
      </c>
      <c r="T312" s="20">
        <v>135.69999999999999</v>
      </c>
      <c r="U312" s="20">
        <v>2.79</v>
      </c>
      <c r="V312" s="21">
        <f>_xlfn.XLOOKUP(D312,'[1]Gen. Real'!$A:$A,'[1]Gen. Real'!$C:$C,"-",0)</f>
        <v>281.89603000000017</v>
      </c>
      <c r="W312" s="22"/>
      <c r="X312" s="22">
        <f>_xlfn.XLOOKUP(D312,[1]Vertimiento!$A:$A,[1]Vertimiento!$E:$E,"-",0)</f>
        <v>68.768294451656686</v>
      </c>
      <c r="Y312" s="23">
        <f t="shared" si="16"/>
        <v>0.1961086134416197</v>
      </c>
      <c r="Z312" s="19">
        <f>_xlfn.XLOOKUP(D312,[1]Cmg!$I$4:$I$85,[1]Cmg!$M$4:$M$85,"----",0,1)</f>
        <v>14.799691412468622</v>
      </c>
      <c r="AA312" s="19">
        <f>_xlfn.XLOOKUP(D312,[1]Cmg!$A$4:$A$89,[1]Cmg!$B$4:$B$89,"----",0,1)</f>
        <v>63.232627795526973</v>
      </c>
      <c r="AB312" s="19">
        <f>_xlfn.XLOOKUP(D312,[1]Cmg!$E$4:$E$89,[1]Cmg!$F$4:$F$89,"----",0,1)</f>
        <v>13.685035616438366</v>
      </c>
      <c r="AC312" s="19">
        <f>_xlfn.XLOOKUP(D312,[1]Cmg!$O$4:$O$89,[1]Cmg!$P$4:$P$89,"----",0,1)</f>
        <v>98.596083300742791</v>
      </c>
      <c r="AD312" s="24">
        <f>_xlfn.XLOOKUP(D312,[1]Cmg!$S$4:$S$89,[1]Cmg!$U$4:$U$89,"----",0,1)</f>
        <v>0.47101780009128252</v>
      </c>
      <c r="AG312" s="25">
        <f>IFERROR(SUMIFS('[1]BD Unidades'!$AH:$AH,'[1]BD Unidades'!$A:$A,'BD Centrales 2023'!$A312),"-")</f>
        <v>138.19999999999999</v>
      </c>
      <c r="AH312" s="25">
        <f>SUMIFS('[1]BD Unidades'!$AJ$3:$AJ$1424,'[1]BD Unidades'!$A$3:$A$1424,$A312)</f>
        <v>8715</v>
      </c>
      <c r="AI312" s="25">
        <f>SUMIFS('[1]BD Unidades'!$AL$3:$AL$1424,'[1]BD Unidades'!$A$3:$A$1424,$A312)</f>
        <v>7</v>
      </c>
      <c r="AJ312" s="26">
        <f t="shared" si="17"/>
        <v>8.0256821829855537E-4</v>
      </c>
      <c r="AK312" s="27">
        <f>IFERROR(SUMIFS('[1]BD Unidades'!$AO$3:$AO$1424,'[1]BD Unidades'!$A$3:$A$1424,$A312),"-")</f>
        <v>0.30959158202310183</v>
      </c>
      <c r="AL312" s="27">
        <f>IFERROR(SUMIFS('[1]BD Unidades'!$AQ$3:$AQ$1424,'[1]BD Unidades'!$A$3:$A$1424,$A312),"-")</f>
        <v>0.30691077971633984</v>
      </c>
      <c r="AM312" s="27">
        <f>IFERROR(SUMIFS('[1]BD Unidades'!$AS$3:$AS$1424,'[1]BD Unidades'!$A$3:$A$1424,$A312),"-")</f>
        <v>0.29786431638958211</v>
      </c>
      <c r="AN312" s="27">
        <f>IFERROR(SUMIFS('[1]BD Unidades'!$AU$3:$AU$1424,'[1]BD Unidades'!$A$3:$A$1424,$A312),"-")</f>
        <v>0.26414300000000002</v>
      </c>
      <c r="AO312" s="27"/>
      <c r="AP312" s="27"/>
      <c r="AQ312" s="25">
        <f>IFERROR(SUMIFS('[1]BD Unidades'!$AZ$3:$AZ$1424,'[1]BD Unidades'!$A$3:$A$1424,$A312),"-")</f>
        <v>41.164848525040242</v>
      </c>
      <c r="AR312" s="25">
        <f>IFERROR(SUMIFS('[1]BD Unidades'!$BA$3:$BA$1424,'[1]BD Unidades'!$A$3:$A$1424,$A312),"-")</f>
        <v>138.19999999999899</v>
      </c>
      <c r="AS312" s="28">
        <f>SUMIFS('[1]BD Unidades'!$BC$3:$BC$1424,'[1]BD Unidades'!$A$3:$A$1424,$A312)</f>
        <v>1.54703976831995E-4</v>
      </c>
      <c r="AT312" s="28">
        <f>SUMIFS('[1]BD Unidades'!$BE$3:$BE$1424,'[1]BD Unidades'!$A$3:$A$1424,$A312)</f>
        <v>0.99695015220700189</v>
      </c>
      <c r="AU312" s="29">
        <f t="shared" si="18"/>
        <v>0.99679592005375217</v>
      </c>
      <c r="AV312" s="30">
        <f t="shared" si="19"/>
        <v>1.8089999999999998E-2</v>
      </c>
      <c r="AW312" s="25">
        <f>IFERROR(SUMIFS('[1]BD Unidades'!$BI$3:$BI$1424,'[1]BD Unidades'!$A$3:$A$1424,$A312),"-")</f>
        <v>40.378741707935959</v>
      </c>
      <c r="AX312" s="25">
        <f>IFERROR(SUMIFS('[1]BD Unidades'!$BJ$3:$BJ$1424,'[1]BD Unidades'!$A$3:$A$1424,$A312),"-")</f>
        <v>25.974739260574481</v>
      </c>
    </row>
    <row r="313" spans="1:50" ht="14.4" x14ac:dyDescent="0.3">
      <c r="A313" s="7">
        <v>457</v>
      </c>
      <c r="B313" s="7" t="s">
        <v>935</v>
      </c>
      <c r="D313" s="8" t="s">
        <v>936</v>
      </c>
      <c r="E313" s="19" t="s">
        <v>937</v>
      </c>
      <c r="F313" s="19" t="s">
        <v>937</v>
      </c>
      <c r="G313" s="19" t="s">
        <v>938</v>
      </c>
      <c r="H313" s="19" t="s">
        <v>397</v>
      </c>
      <c r="I313" s="19">
        <v>2024</v>
      </c>
      <c r="J313" s="19" t="s">
        <v>495</v>
      </c>
      <c r="K313" s="19" t="s">
        <v>496</v>
      </c>
      <c r="L313" s="19" t="s">
        <v>213</v>
      </c>
      <c r="M313" s="19" t="s">
        <v>106</v>
      </c>
      <c r="N313" s="19" t="s">
        <v>144</v>
      </c>
      <c r="O313" s="19" t="s">
        <v>939</v>
      </c>
      <c r="P313" s="19" t="s">
        <v>51</v>
      </c>
      <c r="Q313" s="9" t="s">
        <v>940</v>
      </c>
      <c r="R313" s="20">
        <v>9</v>
      </c>
      <c r="S313" s="20">
        <v>0.1111</v>
      </c>
      <c r="T313" s="20">
        <v>8.99</v>
      </c>
      <c r="U313" s="20" t="s">
        <v>397</v>
      </c>
      <c r="V313" s="21">
        <f>_xlfn.XLOOKUP(D313,'[1]Gen. Real'!$A:$A,'[1]Gen. Real'!$C:$C,"-",0)</f>
        <v>17.592370000000006</v>
      </c>
      <c r="W313" s="22"/>
      <c r="X313" s="22" t="str">
        <f>_xlfn.XLOOKUP(D313,[1]Vertimiento!$A:$A,[1]Vertimiento!$E:$E,"-",0)</f>
        <v>-</v>
      </c>
      <c r="Y313" s="23" t="str">
        <f t="shared" si="16"/>
        <v>-</v>
      </c>
      <c r="Z313" s="19" t="str">
        <f>_xlfn.XLOOKUP(D313,[1]Cmg!$I$4:$I$85,[1]Cmg!$M$4:$M$85,"----",0,1)</f>
        <v>----</v>
      </c>
      <c r="AA313" s="19" t="str">
        <f>_xlfn.XLOOKUP(D313,[1]Cmg!$A$4:$A$89,[1]Cmg!$B$4:$B$89,"----",0,1)</f>
        <v>----</v>
      </c>
      <c r="AB313" s="19" t="str">
        <f>_xlfn.XLOOKUP(D313,[1]Cmg!$E$4:$E$89,[1]Cmg!$F$4:$F$89,"----",0,1)</f>
        <v>----</v>
      </c>
      <c r="AC313" s="19" t="str">
        <f>_xlfn.XLOOKUP(D313,[1]Cmg!$O$4:$O$89,[1]Cmg!$P$4:$P$89,"----",0,1)</f>
        <v>----</v>
      </c>
      <c r="AD313" s="24" t="str">
        <f>_xlfn.XLOOKUP(D313,[1]Cmg!$S$4:$S$89,[1]Cmg!$U$4:$U$89,"----",0,1)</f>
        <v>----</v>
      </c>
      <c r="AG313" s="25">
        <f>IFERROR(SUMIFS('[1]BD Unidades'!$AH:$AH,'[1]BD Unidades'!$A:$A,'BD Centrales 2023'!$A313),"-")</f>
        <v>9</v>
      </c>
      <c r="AH313" s="25">
        <f>SUMIFS('[1]BD Unidades'!$AJ$3:$AJ$1424,'[1]BD Unidades'!$A$3:$A$1424,$A313)</f>
        <v>8032.9500000000007</v>
      </c>
      <c r="AI313" s="25">
        <f>SUMIFS('[1]BD Unidades'!$AL$3:$AL$1424,'[1]BD Unidades'!$A$3:$A$1424,$A313)</f>
        <v>0</v>
      </c>
      <c r="AJ313" s="26">
        <f t="shared" si="17"/>
        <v>0</v>
      </c>
      <c r="AK313" s="27">
        <f>IFERROR(SUMIFS('[1]BD Unidades'!$AO$3:$AO$1424,'[1]BD Unidades'!$A$3:$A$1424,$A313),"-")</f>
        <v>0.28548405106682484</v>
      </c>
      <c r="AL313" s="27">
        <f>IFERROR(SUMIFS('[1]BD Unidades'!$AQ$3:$AQ$1424,'[1]BD Unidades'!$A$3:$A$1424,$A313),"-")</f>
        <v>0.26312176328000836</v>
      </c>
      <c r="AM313" s="27">
        <f>IFERROR(SUMIFS('[1]BD Unidades'!$AS$3:$AS$1424,'[1]BD Unidades'!$A$3:$A$1424,$A313),"-")</f>
        <v>0.26126777168052995</v>
      </c>
      <c r="AN313" s="27">
        <f>IFERROR(SUMIFS('[1]BD Unidades'!$AU$3:$AU$1424,'[1]BD Unidades'!$A$3:$A$1424,$A313),"-")</f>
        <v>0.24829500000000002</v>
      </c>
      <c r="AO313" s="27"/>
      <c r="AP313" s="27"/>
      <c r="AQ313" s="25">
        <f>IFERROR(SUMIFS('[1]BD Unidades'!$AZ$3:$AZ$1424,'[1]BD Unidades'!$A$3:$A$1424,$A313),"-")</f>
        <v>2.3514099451247694</v>
      </c>
      <c r="AR313" s="25">
        <f>IFERROR(SUMIFS('[1]BD Unidades'!$BA$3:$BA$1424,'[1]BD Unidades'!$A$3:$A$1424,$A313),"-")</f>
        <v>9</v>
      </c>
      <c r="AS313" s="28">
        <f>SUMIFS('[1]BD Unidades'!$BC$3:$BC$1424,'[1]BD Unidades'!$A$3:$A$1424,$A313)</f>
        <v>1.4127323426948399E-4</v>
      </c>
      <c r="AT313" s="28">
        <f>SUMIFS('[1]BD Unidades'!$BE$3:$BE$1424,'[1]BD Unidades'!$A$3:$A$1424,$A313)</f>
        <v>0.92834665144596706</v>
      </c>
      <c r="AU313" s="29">
        <f t="shared" si="18"/>
        <v>0.92821550091199401</v>
      </c>
      <c r="AV313" s="30">
        <f t="shared" si="19"/>
        <v>1.111E-3</v>
      </c>
      <c r="AW313" s="25">
        <f>IFERROR(SUMIFS('[1]BD Unidades'!$BI$3:$BI$1424,'[1]BD Unidades'!$A$3:$A$1424,$A313),"-")</f>
        <v>2.1801900321078111</v>
      </c>
      <c r="AX313" s="25">
        <f>IFERROR(SUMIFS('[1]BD Unidades'!$BJ$3:$BJ$1424,'[1]BD Unidades'!$A$3:$A$1424,$A313),"-")</f>
        <v>1.4024673684017743</v>
      </c>
    </row>
    <row r="314" spans="1:50" ht="14.4" x14ac:dyDescent="0.3">
      <c r="A314" s="7">
        <v>459</v>
      </c>
      <c r="B314" s="7" t="s">
        <v>941</v>
      </c>
      <c r="D314" s="8" t="s">
        <v>942</v>
      </c>
      <c r="E314" s="19" t="s">
        <v>677</v>
      </c>
      <c r="F314" s="19" t="s">
        <v>943</v>
      </c>
      <c r="G314" s="19" t="s">
        <v>944</v>
      </c>
      <c r="H314" s="19" t="s">
        <v>397</v>
      </c>
      <c r="I314" s="19">
        <v>2024</v>
      </c>
      <c r="J314" s="19" t="s">
        <v>495</v>
      </c>
      <c r="K314" s="19" t="s">
        <v>496</v>
      </c>
      <c r="L314" s="19" t="s">
        <v>213</v>
      </c>
      <c r="M314" s="19" t="s">
        <v>477</v>
      </c>
      <c r="N314" s="19" t="s">
        <v>766</v>
      </c>
      <c r="O314" s="19" t="s">
        <v>767</v>
      </c>
      <c r="P314" s="19" t="s">
        <v>51</v>
      </c>
      <c r="Q314" s="9" t="s">
        <v>945</v>
      </c>
      <c r="R314" s="20">
        <v>3</v>
      </c>
      <c r="S314" s="20">
        <v>1</v>
      </c>
      <c r="T314" s="20">
        <v>2.97</v>
      </c>
      <c r="U314" s="20" t="s">
        <v>397</v>
      </c>
      <c r="V314" s="21">
        <f>_xlfn.XLOOKUP(D314,'[1]Gen. Real'!$A:$A,'[1]Gen. Real'!$C:$C,"-",0)</f>
        <v>5.3840599999999981</v>
      </c>
      <c r="W314" s="22"/>
      <c r="X314" s="22" t="str">
        <f>_xlfn.XLOOKUP(D314,[1]Vertimiento!$A:$A,[1]Vertimiento!$E:$E,"-",0)</f>
        <v>-</v>
      </c>
      <c r="Y314" s="23" t="str">
        <f t="shared" si="16"/>
        <v>-</v>
      </c>
      <c r="Z314" s="19" t="str">
        <f>_xlfn.XLOOKUP(D314,[1]Cmg!$I$4:$I$85,[1]Cmg!$M$4:$M$85,"----",0,1)</f>
        <v>----</v>
      </c>
      <c r="AA314" s="19" t="str">
        <f>_xlfn.XLOOKUP(D314,[1]Cmg!$A$4:$A$89,[1]Cmg!$B$4:$B$89,"----",0,1)</f>
        <v>----</v>
      </c>
      <c r="AB314" s="19" t="str">
        <f>_xlfn.XLOOKUP(D314,[1]Cmg!$E$4:$E$89,[1]Cmg!$F$4:$F$89,"----",0,1)</f>
        <v>----</v>
      </c>
      <c r="AC314" s="19" t="str">
        <f>_xlfn.XLOOKUP(D314,[1]Cmg!$O$4:$O$89,[1]Cmg!$P$4:$P$89,"----",0,1)</f>
        <v>----</v>
      </c>
      <c r="AD314" s="24" t="str">
        <f>_xlfn.XLOOKUP(D314,[1]Cmg!$S$4:$S$89,[1]Cmg!$U$4:$U$89,"----",0,1)</f>
        <v>----</v>
      </c>
      <c r="AG314" s="25">
        <f>IFERROR(SUMIFS('[1]BD Unidades'!$AH:$AH,'[1]BD Unidades'!$A:$A,'BD Centrales 2023'!$A314),"-")</f>
        <v>3</v>
      </c>
      <c r="AH314" s="25">
        <f>SUMIFS('[1]BD Unidades'!$AJ$3:$AJ$1424,'[1]BD Unidades'!$A$3:$A$1424,$A314)</f>
        <v>8395.5166666666701</v>
      </c>
      <c r="AI314" s="25">
        <f>SUMIFS('[1]BD Unidades'!$AL$3:$AL$1424,'[1]BD Unidades'!$A$3:$A$1424,$A314)</f>
        <v>276</v>
      </c>
      <c r="AJ314" s="26">
        <f t="shared" si="17"/>
        <v>3.1828342216182852E-2</v>
      </c>
      <c r="AK314" s="27">
        <f>IFERROR(SUMIFS('[1]BD Unidades'!$AO$3:$AO$1424,'[1]BD Unidades'!$A$3:$A$1424,$A314),"-")</f>
        <v>0.22119112151367024</v>
      </c>
      <c r="AL314" s="27">
        <f>IFERROR(SUMIFS('[1]BD Unidades'!$AQ$3:$AQ$1424,'[1]BD Unidades'!$A$3:$A$1424,$A314),"-")</f>
        <v>0.21525611440547573</v>
      </c>
      <c r="AM314" s="27">
        <f>IFERROR(SUMIFS('[1]BD Unidades'!$AS$3:$AS$1424,'[1]BD Unidades'!$A$3:$A$1424,$A314),"-")</f>
        <v>0.20409158807115449</v>
      </c>
      <c r="AN314" s="27">
        <f>IFERROR(SUMIFS('[1]BD Unidades'!$AU$3:$AU$1424,'[1]BD Unidades'!$A$3:$A$1424,$A314),"-")</f>
        <v>0.20862</v>
      </c>
      <c r="AO314" s="27"/>
      <c r="AP314" s="27"/>
      <c r="AQ314" s="25">
        <f>IFERROR(SUMIFS('[1]BD Unidades'!$AZ$3:$AZ$1424,'[1]BD Unidades'!$A$3:$A$1424,$A314),"-")</f>
        <v>0.6104322661184064</v>
      </c>
      <c r="AR314" s="25">
        <f>IFERROR(SUMIFS('[1]BD Unidades'!$BA$3:$BA$1424,'[1]BD Unidades'!$A$3:$A$1424,$A314),"-")</f>
        <v>2.9880643716689299</v>
      </c>
      <c r="AS314" s="28">
        <f>SUMIFS('[1]BD Unidades'!$BC$3:$BC$1424,'[1]BD Unidades'!$A$3:$A$1424,$A314)</f>
        <v>1.0102015045879999E-3</v>
      </c>
      <c r="AT314" s="28">
        <f>SUMIFS('[1]BD Unidades'!$BE$3:$BE$1424,'[1]BD Unidades'!$A$3:$A$1424,$A314)</f>
        <v>0.99728881278538795</v>
      </c>
      <c r="AU314" s="29">
        <f t="shared" si="18"/>
        <v>0.99628135012620345</v>
      </c>
      <c r="AV314" s="30">
        <f t="shared" si="19"/>
        <v>0.01</v>
      </c>
      <c r="AW314" s="25">
        <f>IFERROR(SUMIFS('[1]BD Unidades'!$BI$3:$BI$1424,'[1]BD Unidades'!$A$3:$A$1424,$A314),"-")</f>
        <v>0.60816228224904256</v>
      </c>
      <c r="AX314" s="25">
        <f>IFERROR(SUMIFS('[1]BD Unidades'!$BJ$3:$BJ$1424,'[1]BD Unidades'!$A$3:$A$1424,$A314),"-")</f>
        <v>0.39121716134185786</v>
      </c>
    </row>
    <row r="315" spans="1:50" ht="14.4" x14ac:dyDescent="0.3">
      <c r="A315" s="7">
        <v>462</v>
      </c>
      <c r="B315" s="7" t="s">
        <v>946</v>
      </c>
      <c r="D315" s="8" t="s">
        <v>947</v>
      </c>
      <c r="E315" s="19" t="s">
        <v>948</v>
      </c>
      <c r="F315" s="19" t="s">
        <v>948</v>
      </c>
      <c r="G315" s="19" t="s">
        <v>949</v>
      </c>
      <c r="H315" s="19" t="s">
        <v>397</v>
      </c>
      <c r="I315" s="19">
        <v>2024</v>
      </c>
      <c r="J315" s="19" t="s">
        <v>495</v>
      </c>
      <c r="K315" s="19" t="s">
        <v>496</v>
      </c>
      <c r="L315" s="19" t="s">
        <v>213</v>
      </c>
      <c r="M315" s="19" t="s">
        <v>106</v>
      </c>
      <c r="N315" s="19" t="s">
        <v>144</v>
      </c>
      <c r="O315" s="19" t="s">
        <v>939</v>
      </c>
      <c r="P315" s="19" t="s">
        <v>51</v>
      </c>
      <c r="Q315" s="9" t="s">
        <v>951</v>
      </c>
      <c r="R315" s="20">
        <v>9</v>
      </c>
      <c r="S315" s="20">
        <v>0.78549999999999998</v>
      </c>
      <c r="T315" s="20">
        <v>8.9292999999999996</v>
      </c>
      <c r="U315" s="20" t="s">
        <v>397</v>
      </c>
      <c r="V315" s="21">
        <f>_xlfn.XLOOKUP(D315,'[1]Gen. Real'!$A:$A,'[1]Gen. Real'!$C:$C,"-",0)</f>
        <v>17.609499999999993</v>
      </c>
      <c r="W315" s="22"/>
      <c r="X315" s="22" t="str">
        <f>_xlfn.XLOOKUP(D315,[1]Vertimiento!$A:$A,[1]Vertimiento!$E:$E,"-",0)</f>
        <v>-</v>
      </c>
      <c r="Y315" s="23" t="str">
        <f t="shared" si="16"/>
        <v>-</v>
      </c>
      <c r="Z315" s="19" t="str">
        <f>_xlfn.XLOOKUP(D315,[1]Cmg!$I$4:$I$85,[1]Cmg!$M$4:$M$85,"----",0,1)</f>
        <v>----</v>
      </c>
      <c r="AA315" s="19" t="str">
        <f>_xlfn.XLOOKUP(D315,[1]Cmg!$A$4:$A$89,[1]Cmg!$B$4:$B$89,"----",0,1)</f>
        <v>----</v>
      </c>
      <c r="AB315" s="19" t="str">
        <f>_xlfn.XLOOKUP(D315,[1]Cmg!$E$4:$E$89,[1]Cmg!$F$4:$F$89,"----",0,1)</f>
        <v>----</v>
      </c>
      <c r="AC315" s="19" t="str">
        <f>_xlfn.XLOOKUP(D315,[1]Cmg!$O$4:$O$89,[1]Cmg!$P$4:$P$89,"----",0,1)</f>
        <v>----</v>
      </c>
      <c r="AD315" s="24" t="str">
        <f>_xlfn.XLOOKUP(D315,[1]Cmg!$S$4:$S$89,[1]Cmg!$U$4:$U$89,"----",0,1)</f>
        <v>----</v>
      </c>
      <c r="AG315" s="25">
        <f>IFERROR(SUMIFS('[1]BD Unidades'!$AH:$AH,'[1]BD Unidades'!$A:$A,'BD Centrales 2023'!$A315),"-")</f>
        <v>9</v>
      </c>
      <c r="AH315" s="25">
        <f>SUMIFS('[1]BD Unidades'!$AJ$3:$AJ$1424,'[1]BD Unidades'!$A$3:$A$1424,$A315)</f>
        <v>7941.7333333333308</v>
      </c>
      <c r="AI315" s="25">
        <f>SUMIFS('[1]BD Unidades'!$AL$3:$AL$1424,'[1]BD Unidades'!$A$3:$A$1424,$A315)</f>
        <v>0</v>
      </c>
      <c r="AJ315" s="26">
        <f t="shared" si="17"/>
        <v>0</v>
      </c>
      <c r="AK315" s="27">
        <f>IFERROR(SUMIFS('[1]BD Unidades'!$AO$3:$AO$1424,'[1]BD Unidades'!$A$3:$A$1424,$A315),"-")</f>
        <v>0.30171949765626804</v>
      </c>
      <c r="AL315" s="27">
        <f>IFERROR(SUMIFS('[1]BD Unidades'!$AQ$3:$AQ$1424,'[1]BD Unidades'!$A$3:$A$1424,$A315),"-")</f>
        <v>0.26201498359898379</v>
      </c>
      <c r="AM315" s="27">
        <f>IFERROR(SUMIFS('[1]BD Unidades'!$AS$3:$AS$1424,'[1]BD Unidades'!$A$3:$A$1424,$A315),"-")</f>
        <v>0.25839792197485051</v>
      </c>
      <c r="AN315" s="27">
        <f>IFERROR(SUMIFS('[1]BD Unidades'!$AU$3:$AU$1424,'[1]BD Unidades'!$A$3:$A$1424,$A315),"-")</f>
        <v>0.24601700000000001</v>
      </c>
      <c r="AO315" s="27"/>
      <c r="AP315" s="27"/>
      <c r="AQ315" s="25">
        <f>IFERROR(SUMIFS('[1]BD Unidades'!$AZ$3:$AZ$1424,'[1]BD Unidades'!$A$3:$A$1424,$A315),"-")</f>
        <v>2.3255812977736547</v>
      </c>
      <c r="AR315" s="25">
        <f>IFERROR(SUMIFS('[1]BD Unidades'!$BA$3:$BA$1424,'[1]BD Unidades'!$A$3:$A$1424,$A315),"-")</f>
        <v>9</v>
      </c>
      <c r="AS315" s="28">
        <f>SUMIFS('[1]BD Unidades'!$BC$3:$BC$1424,'[1]BD Unidades'!$A$3:$A$1424,$A315)</f>
        <v>1.2490696268147299E-4</v>
      </c>
      <c r="AT315" s="28">
        <f>SUMIFS('[1]BD Unidades'!$BE$3:$BE$1424,'[1]BD Unidades'!$A$3:$A$1424,$A315)</f>
        <v>0.93121194824961995</v>
      </c>
      <c r="AU315" s="29">
        <f t="shared" si="18"/>
        <v>0.93109563339355139</v>
      </c>
      <c r="AV315" s="30">
        <f t="shared" si="19"/>
        <v>7.8549999999999991E-3</v>
      </c>
      <c r="AW315" s="25">
        <f>IFERROR(SUMIFS('[1]BD Unidades'!$BI$3:$BI$1424,'[1]BD Unidades'!$A$3:$A$1424,$A315),"-")</f>
        <v>2.1483294426870518</v>
      </c>
      <c r="AX315" s="25">
        <f>IFERROR(SUMIFS('[1]BD Unidades'!$BJ$3:$BJ$1424,'[1]BD Unidades'!$A$3:$A$1424,$A315),"-")</f>
        <v>1.3819721655329391</v>
      </c>
    </row>
    <row r="316" spans="1:50" ht="14.4" x14ac:dyDescent="0.3">
      <c r="A316" s="7">
        <v>470</v>
      </c>
      <c r="B316" s="7" t="s">
        <v>952</v>
      </c>
      <c r="D316" s="8" t="s">
        <v>953</v>
      </c>
      <c r="E316" s="19" t="s">
        <v>954</v>
      </c>
      <c r="F316" s="19" t="s">
        <v>954</v>
      </c>
      <c r="G316" s="19" t="s">
        <v>955</v>
      </c>
      <c r="H316" s="19" t="s">
        <v>397</v>
      </c>
      <c r="I316" s="19">
        <v>2024</v>
      </c>
      <c r="J316" s="19" t="s">
        <v>495</v>
      </c>
      <c r="K316" s="19" t="s">
        <v>496</v>
      </c>
      <c r="L316" s="19" t="s">
        <v>213</v>
      </c>
      <c r="M316" s="19" t="s">
        <v>814</v>
      </c>
      <c r="N316" s="19" t="s">
        <v>815</v>
      </c>
      <c r="O316" s="19" t="s">
        <v>816</v>
      </c>
      <c r="P316" s="19" t="s">
        <v>51</v>
      </c>
      <c r="Q316" s="9" t="s">
        <v>957</v>
      </c>
      <c r="R316" s="20">
        <v>3</v>
      </c>
      <c r="S316" s="20">
        <v>0</v>
      </c>
      <c r="T316" s="20">
        <v>3</v>
      </c>
      <c r="U316" s="20" t="s">
        <v>397</v>
      </c>
      <c r="V316" s="21">
        <f>_xlfn.XLOOKUP(D316,'[1]Gen. Real'!$A:$A,'[1]Gen. Real'!$C:$C,"-",0)</f>
        <v>0</v>
      </c>
      <c r="W316" s="22"/>
      <c r="X316" s="22" t="str">
        <f>_xlfn.XLOOKUP(D316,[1]Vertimiento!$A:$A,[1]Vertimiento!$E:$E,"-",0)</f>
        <v>-</v>
      </c>
      <c r="Y316" s="23" t="str">
        <f t="shared" si="16"/>
        <v>-</v>
      </c>
      <c r="Z316" s="19" t="str">
        <f>_xlfn.XLOOKUP(D316,[1]Cmg!$I$4:$I$85,[1]Cmg!$M$4:$M$85,"----",0,1)</f>
        <v>----</v>
      </c>
      <c r="AA316" s="19" t="str">
        <f>_xlfn.XLOOKUP(D316,[1]Cmg!$A$4:$A$89,[1]Cmg!$B$4:$B$89,"----",0,1)</f>
        <v>----</v>
      </c>
      <c r="AB316" s="19" t="str">
        <f>_xlfn.XLOOKUP(D316,[1]Cmg!$E$4:$E$89,[1]Cmg!$F$4:$F$89,"----",0,1)</f>
        <v>----</v>
      </c>
      <c r="AC316" s="19" t="str">
        <f>_xlfn.XLOOKUP(D316,[1]Cmg!$O$4:$O$89,[1]Cmg!$P$4:$P$89,"----",0,1)</f>
        <v>----</v>
      </c>
      <c r="AD316" s="24" t="str">
        <f>_xlfn.XLOOKUP(D316,[1]Cmg!$S$4:$S$89,[1]Cmg!$U$4:$U$89,"----",0,1)</f>
        <v>----</v>
      </c>
      <c r="AG316" s="25">
        <f>IFERROR(SUMIFS('[1]BD Unidades'!$AH:$AH,'[1]BD Unidades'!$A:$A,'BD Centrales 2023'!$A316),"-")</f>
        <v>3</v>
      </c>
      <c r="AH316" s="25">
        <f>SUMIFS('[1]BD Unidades'!$AJ$3:$AJ$1424,'[1]BD Unidades'!$A$3:$A$1424,$A316)</f>
        <v>0</v>
      </c>
      <c r="AI316" s="25">
        <f>SUMIFS('[1]BD Unidades'!$AL$3:$AL$1424,'[1]BD Unidades'!$A$3:$A$1424,$A316)</f>
        <v>0</v>
      </c>
      <c r="AJ316" s="26" t="str">
        <f t="shared" si="17"/>
        <v>-</v>
      </c>
      <c r="AK316" s="27">
        <f>IFERROR(SUMIFS('[1]BD Unidades'!$AO$3:$AO$1424,'[1]BD Unidades'!$A$3:$A$1424,$A316),"-")</f>
        <v>1.5256328779468134E-2</v>
      </c>
      <c r="AL316" s="27">
        <f>IFERROR(SUMIFS('[1]BD Unidades'!$AQ$3:$AQ$1424,'[1]BD Unidades'!$A$3:$A$1424,$A316),"-")</f>
        <v>9.339222900834955E-2</v>
      </c>
      <c r="AM316" s="27">
        <f>IFERROR(SUMIFS('[1]BD Unidades'!$AS$3:$AS$1424,'[1]BD Unidades'!$A$3:$A$1424,$A316),"-")</f>
        <v>0</v>
      </c>
      <c r="AN316" s="27">
        <f>IFERROR(SUMIFS('[1]BD Unidades'!$AU$3:$AU$1424,'[1]BD Unidades'!$A$3:$A$1424,$A316),"-")</f>
        <v>0</v>
      </c>
      <c r="AO316" s="27"/>
      <c r="AP316" s="27"/>
      <c r="AQ316" s="25">
        <f>IFERROR(SUMIFS('[1]BD Unidades'!$AZ$3:$AZ$1424,'[1]BD Unidades'!$A$3:$A$1424,$A316),"-")</f>
        <v>0</v>
      </c>
      <c r="AR316" s="25">
        <f>IFERROR(SUMIFS('[1]BD Unidades'!$BA$3:$BA$1424,'[1]BD Unidades'!$A$3:$A$1424,$A316),"-")</f>
        <v>0</v>
      </c>
      <c r="AS316" s="28">
        <f>SUMIFS('[1]BD Unidades'!$BC$3:$BC$1424,'[1]BD Unidades'!$A$3:$A$1424,$A316)</f>
        <v>0.24161995195057803</v>
      </c>
      <c r="AT316" s="28">
        <f>SUMIFS('[1]BD Unidades'!$BE$3:$BE$1424,'[1]BD Unidades'!$A$3:$A$1424,$A316)</f>
        <v>1</v>
      </c>
      <c r="AU316" s="29">
        <f t="shared" si="18"/>
        <v>0.75838004804942194</v>
      </c>
      <c r="AV316" s="30">
        <f t="shared" si="19"/>
        <v>0</v>
      </c>
      <c r="AW316" s="25">
        <f>IFERROR(SUMIFS('[1]BD Unidades'!$BI$3:$BI$1424,'[1]BD Unidades'!$A$3:$A$1424,$A316),"-")</f>
        <v>0</v>
      </c>
      <c r="AX316" s="25">
        <f>IFERROR(SUMIFS('[1]BD Unidades'!$BJ$3:$BJ$1424,'[1]BD Unidades'!$A$3:$A$1424,$A316),"-")</f>
        <v>0</v>
      </c>
    </row>
    <row r="317" spans="1:50" ht="14.4" x14ac:dyDescent="0.3">
      <c r="A317" s="7">
        <v>474</v>
      </c>
      <c r="B317" s="7" t="s">
        <v>958</v>
      </c>
      <c r="D317" s="8" t="s">
        <v>959</v>
      </c>
      <c r="E317" s="19" t="s">
        <v>960</v>
      </c>
      <c r="F317" s="19" t="s">
        <v>960</v>
      </c>
      <c r="G317" s="19" t="s">
        <v>961</v>
      </c>
      <c r="H317" s="19" t="s">
        <v>397</v>
      </c>
      <c r="I317" s="19">
        <v>2024</v>
      </c>
      <c r="J317" s="19" t="s">
        <v>495</v>
      </c>
      <c r="K317" s="19" t="s">
        <v>496</v>
      </c>
      <c r="L317" s="19" t="s">
        <v>213</v>
      </c>
      <c r="M317" s="19" t="s">
        <v>814</v>
      </c>
      <c r="N317" s="19" t="s">
        <v>815</v>
      </c>
      <c r="O317" s="19" t="s">
        <v>816</v>
      </c>
      <c r="P317" s="19" t="s">
        <v>51</v>
      </c>
      <c r="Q317" s="9" t="s">
        <v>963</v>
      </c>
      <c r="R317" s="20">
        <v>9</v>
      </c>
      <c r="S317" s="20">
        <v>0.33329999999999999</v>
      </c>
      <c r="T317" s="20">
        <v>8.9700000000000006</v>
      </c>
      <c r="U317" s="20" t="s">
        <v>397</v>
      </c>
      <c r="V317" s="21">
        <f>_xlfn.XLOOKUP(D317,'[1]Gen. Real'!$A:$A,'[1]Gen. Real'!$C:$C,"-",0)</f>
        <v>28.175769999999986</v>
      </c>
      <c r="W317" s="22"/>
      <c r="X317" s="22" t="str">
        <f>_xlfn.XLOOKUP(D317,[1]Vertimiento!$A:$A,[1]Vertimiento!$E:$E,"-",0)</f>
        <v>-</v>
      </c>
      <c r="Y317" s="23" t="str">
        <f t="shared" si="16"/>
        <v>-</v>
      </c>
      <c r="Z317" s="19" t="str">
        <f>_xlfn.XLOOKUP(D317,[1]Cmg!$I$4:$I$85,[1]Cmg!$M$4:$M$85,"----",0,1)</f>
        <v>----</v>
      </c>
      <c r="AA317" s="19" t="str">
        <f>_xlfn.XLOOKUP(D317,[1]Cmg!$A$4:$A$89,[1]Cmg!$B$4:$B$89,"----",0,1)</f>
        <v>----</v>
      </c>
      <c r="AB317" s="19" t="str">
        <f>_xlfn.XLOOKUP(D317,[1]Cmg!$E$4:$E$89,[1]Cmg!$F$4:$F$89,"----",0,1)</f>
        <v>----</v>
      </c>
      <c r="AC317" s="19" t="str">
        <f>_xlfn.XLOOKUP(D317,[1]Cmg!$O$4:$O$89,[1]Cmg!$P$4:$P$89,"----",0,1)</f>
        <v>----</v>
      </c>
      <c r="AD317" s="24" t="str">
        <f>_xlfn.XLOOKUP(D317,[1]Cmg!$S$4:$S$89,[1]Cmg!$U$4:$U$89,"----",0,1)</f>
        <v>----</v>
      </c>
      <c r="AG317" s="25">
        <f>IFERROR(SUMIFS('[1]BD Unidades'!$AH:$AH,'[1]BD Unidades'!$A:$A,'BD Centrales 2023'!$A317),"-")</f>
        <v>9</v>
      </c>
      <c r="AH317" s="25">
        <f>SUMIFS('[1]BD Unidades'!$AJ$3:$AJ$1424,'[1]BD Unidades'!$A$3:$A$1424,$A317)</f>
        <v>6605</v>
      </c>
      <c r="AI317" s="25">
        <f>SUMIFS('[1]BD Unidades'!$AL$3:$AL$1424,'[1]BD Unidades'!$A$3:$A$1424,$A317)</f>
        <v>2104.75</v>
      </c>
      <c r="AJ317" s="26">
        <f t="shared" si="17"/>
        <v>0.2416544676942507</v>
      </c>
      <c r="AK317" s="27">
        <f>IFERROR(SUMIFS('[1]BD Unidades'!$AO$3:$AO$1424,'[1]BD Unidades'!$A$3:$A$1424,$A317),"-")</f>
        <v>0.38186553682306562</v>
      </c>
      <c r="AL317" s="27">
        <f>IFERROR(SUMIFS('[1]BD Unidades'!$AQ$3:$AQ$1424,'[1]BD Unidades'!$A$3:$A$1424,$A317),"-")</f>
        <v>0.3627053609201773</v>
      </c>
      <c r="AM317" s="27">
        <f>IFERROR(SUMIFS('[1]BD Unidades'!$AS$3:$AS$1424,'[1]BD Unidades'!$A$3:$A$1424,$A317),"-")</f>
        <v>0.27410733870335191</v>
      </c>
      <c r="AN317" s="27">
        <f>IFERROR(SUMIFS('[1]BD Unidades'!$AU$3:$AU$1424,'[1]BD Unidades'!$A$3:$A$1424,$A317),"-")</f>
        <v>0.35733300000000001</v>
      </c>
      <c r="AO317" s="27"/>
      <c r="AP317" s="27"/>
      <c r="AQ317" s="25">
        <f>IFERROR(SUMIFS('[1]BD Unidades'!$AZ$3:$AZ$1424,'[1]BD Unidades'!$A$3:$A$1424,$A317),"-")</f>
        <v>2.4669660483301672</v>
      </c>
      <c r="AR317" s="25">
        <f>IFERROR(SUMIFS('[1]BD Unidades'!$BA$3:$BA$1424,'[1]BD Unidades'!$A$3:$A$1424,$A317),"-")</f>
        <v>8.9116621889262007</v>
      </c>
      <c r="AS317" s="28">
        <f>SUMIFS('[1]BD Unidades'!$BC$3:$BC$1424,'[1]BD Unidades'!$A$3:$A$1424,$A317)</f>
        <v>1.05915647637754E-2</v>
      </c>
      <c r="AT317" s="28">
        <f>SUMIFS('[1]BD Unidades'!$BE$3:$BE$1424,'[1]BD Unidades'!$A$3:$A$1424,$A317)</f>
        <v>1</v>
      </c>
      <c r="AU317" s="29">
        <f t="shared" si="18"/>
        <v>0.98940843523622457</v>
      </c>
      <c r="AV317" s="30">
        <f t="shared" si="19"/>
        <v>3.333E-3</v>
      </c>
      <c r="AW317" s="25">
        <f>IFERROR(SUMIFS('[1]BD Unidades'!$BI$3:$BI$1424,'[1]BD Unidades'!$A$3:$A$1424,$A317),"-")</f>
        <v>2.4327008942670485</v>
      </c>
      <c r="AX317" s="25">
        <f>IFERROR(SUMIFS('[1]BD Unidades'!$BJ$3:$BJ$1424,'[1]BD Unidades'!$A$3:$A$1424,$A317),"-")</f>
        <v>1.5649019448056245</v>
      </c>
    </row>
    <row r="318" spans="1:50" ht="14.4" x14ac:dyDescent="0.3">
      <c r="A318" s="7">
        <v>475</v>
      </c>
      <c r="B318" s="7" t="s">
        <v>964</v>
      </c>
      <c r="D318" s="8" t="s">
        <v>965</v>
      </c>
      <c r="E318" s="19" t="s">
        <v>966</v>
      </c>
      <c r="F318" s="19" t="s">
        <v>966</v>
      </c>
      <c r="G318" s="19" t="s">
        <v>967</v>
      </c>
      <c r="H318" s="19" t="s">
        <v>397</v>
      </c>
      <c r="I318" s="19">
        <v>2024</v>
      </c>
      <c r="J318" s="19" t="s">
        <v>495</v>
      </c>
      <c r="K318" s="19" t="s">
        <v>496</v>
      </c>
      <c r="L318" s="19" t="s">
        <v>213</v>
      </c>
      <c r="M318" s="19" t="s">
        <v>814</v>
      </c>
      <c r="N318" s="19" t="s">
        <v>815</v>
      </c>
      <c r="O318" s="19" t="s">
        <v>968</v>
      </c>
      <c r="P318" s="19" t="s">
        <v>51</v>
      </c>
      <c r="Q318" s="9" t="s">
        <v>969</v>
      </c>
      <c r="R318" s="20">
        <v>0.63</v>
      </c>
      <c r="S318" s="20">
        <v>4.7618999999999998</v>
      </c>
      <c r="T318" s="20">
        <v>0.6</v>
      </c>
      <c r="U318" s="20" t="s">
        <v>397</v>
      </c>
      <c r="V318" s="21">
        <f>_xlfn.XLOOKUP(D318,'[1]Gen. Real'!$A:$A,'[1]Gen. Real'!$C:$C,"-",0)</f>
        <v>0.77797000000000016</v>
      </c>
      <c r="W318" s="22"/>
      <c r="X318" s="22" t="str">
        <f>_xlfn.XLOOKUP(D318,[1]Vertimiento!$A:$A,[1]Vertimiento!$E:$E,"-",0)</f>
        <v>-</v>
      </c>
      <c r="Y318" s="23" t="str">
        <f t="shared" si="16"/>
        <v>-</v>
      </c>
      <c r="Z318" s="19" t="str">
        <f>_xlfn.XLOOKUP(D318,[1]Cmg!$I$4:$I$85,[1]Cmg!$M$4:$M$85,"----",0,1)</f>
        <v>----</v>
      </c>
      <c r="AA318" s="19" t="str">
        <f>_xlfn.XLOOKUP(D318,[1]Cmg!$A$4:$A$89,[1]Cmg!$B$4:$B$89,"----",0,1)</f>
        <v>----</v>
      </c>
      <c r="AB318" s="19" t="str">
        <f>_xlfn.XLOOKUP(D318,[1]Cmg!$E$4:$E$89,[1]Cmg!$F$4:$F$89,"----",0,1)</f>
        <v>----</v>
      </c>
      <c r="AC318" s="19" t="str">
        <f>_xlfn.XLOOKUP(D318,[1]Cmg!$O$4:$O$89,[1]Cmg!$P$4:$P$89,"----",0,1)</f>
        <v>----</v>
      </c>
      <c r="AD318" s="24" t="str">
        <f>_xlfn.XLOOKUP(D318,[1]Cmg!$S$4:$S$89,[1]Cmg!$U$4:$U$89,"----",0,1)</f>
        <v>----</v>
      </c>
      <c r="AG318" s="25">
        <f>IFERROR(SUMIFS('[1]BD Unidades'!$AH:$AH,'[1]BD Unidades'!$A:$A,'BD Centrales 2023'!$A318),"-")</f>
        <v>0.63</v>
      </c>
      <c r="AH318" s="25">
        <f>SUMIFS('[1]BD Unidades'!$AJ$3:$AJ$1424,'[1]BD Unidades'!$A$3:$A$1424,$A318)</f>
        <v>8606</v>
      </c>
      <c r="AI318" s="25">
        <f>SUMIFS('[1]BD Unidades'!$AL$3:$AL$1424,'[1]BD Unidades'!$A$3:$A$1424,$A318)</f>
        <v>0</v>
      </c>
      <c r="AJ318" s="26">
        <f t="shared" si="17"/>
        <v>0</v>
      </c>
      <c r="AK318" s="27">
        <f>IFERROR(SUMIFS('[1]BD Unidades'!$AO$3:$AO$1424,'[1]BD Unidades'!$A$3:$A$1424,$A318),"-")</f>
        <v>0.17976268454006891</v>
      </c>
      <c r="AL318" s="27">
        <f>IFERROR(SUMIFS('[1]BD Unidades'!$AQ$3:$AQ$1424,'[1]BD Unidades'!$A$3:$A$1424,$A318),"-")</f>
        <v>0.17374639486843729</v>
      </c>
      <c r="AM318" s="27">
        <f>IFERROR(SUMIFS('[1]BD Unidades'!$AS$3:$AS$1424,'[1]BD Unidades'!$A$3:$A$1424,$A318),"-")</f>
        <v>0.16308714213233813</v>
      </c>
      <c r="AN318" s="27">
        <f>IFERROR(SUMIFS('[1]BD Unidades'!$AU$3:$AU$1424,'[1]BD Unidades'!$A$3:$A$1424,$A318),"-")</f>
        <v>0.14279800000000001</v>
      </c>
      <c r="AO318" s="27"/>
      <c r="AP318" s="27"/>
      <c r="AQ318" s="25">
        <f>IFERROR(SUMIFS('[1]BD Unidades'!$AZ$3:$AZ$1424,'[1]BD Unidades'!$A$3:$A$1424,$A318),"-")</f>
        <v>0.10274489954337303</v>
      </c>
      <c r="AR318" s="25">
        <f>IFERROR(SUMIFS('[1]BD Unidades'!$BA$3:$BA$1424,'[1]BD Unidades'!$A$3:$A$1424,$A318),"-")</f>
        <v>0.63</v>
      </c>
      <c r="AS318" s="28">
        <f>SUMIFS('[1]BD Unidades'!$BC$3:$BC$1424,'[1]BD Unidades'!$A$3:$A$1424,$A318)</f>
        <v>4.6408971605822E-3</v>
      </c>
      <c r="AT318" s="28">
        <f>SUMIFS('[1]BD Unidades'!$BE$3:$BE$1424,'[1]BD Unidades'!$A$3:$A$1424,$A318)</f>
        <v>0.99800228310502292</v>
      </c>
      <c r="AU318" s="29">
        <f t="shared" si="18"/>
        <v>0.99337065714310624</v>
      </c>
      <c r="AV318" s="30">
        <f t="shared" si="19"/>
        <v>4.7618999999999995E-2</v>
      </c>
      <c r="AW318" s="25">
        <f>IFERROR(SUMIFS('[1]BD Unidades'!$BI$3:$BI$1424,'[1]BD Unidades'!$A$3:$A$1424,$A318),"-")</f>
        <v>0.10206376837750311</v>
      </c>
      <c r="AX318" s="25">
        <f>IFERROR(SUMIFS('[1]BD Unidades'!$BJ$3:$BJ$1424,'[1]BD Unidades'!$A$3:$A$1424,$A318),"-")</f>
        <v>6.5655333955992795E-2</v>
      </c>
    </row>
    <row r="319" spans="1:50" ht="14.4" x14ac:dyDescent="0.3">
      <c r="A319" s="7">
        <v>480</v>
      </c>
      <c r="B319" s="7" t="s">
        <v>970</v>
      </c>
      <c r="D319" s="8" t="s">
        <v>971</v>
      </c>
      <c r="E319" s="19" t="s">
        <v>972</v>
      </c>
      <c r="F319" s="19" t="s">
        <v>972</v>
      </c>
      <c r="G319" s="19" t="s">
        <v>973</v>
      </c>
      <c r="H319" s="19" t="s">
        <v>397</v>
      </c>
      <c r="I319" s="19">
        <v>2024</v>
      </c>
      <c r="J319" s="19" t="s">
        <v>495</v>
      </c>
      <c r="K319" s="19" t="s">
        <v>496</v>
      </c>
      <c r="L319" s="19" t="s">
        <v>213</v>
      </c>
      <c r="M319" s="19" t="s">
        <v>48</v>
      </c>
      <c r="N319" s="19" t="s">
        <v>59</v>
      </c>
      <c r="O319" s="19" t="s">
        <v>807</v>
      </c>
      <c r="P319" s="19" t="s">
        <v>51</v>
      </c>
      <c r="Q319" s="9" t="s">
        <v>975</v>
      </c>
      <c r="R319" s="20">
        <v>9</v>
      </c>
      <c r="S319" s="20">
        <v>0</v>
      </c>
      <c r="T319" s="20">
        <v>9</v>
      </c>
      <c r="U319" s="20" t="s">
        <v>397</v>
      </c>
      <c r="V319" s="21">
        <f>_xlfn.XLOOKUP(D319,'[1]Gen. Real'!$A:$A,'[1]Gen. Real'!$C:$C,"-",0)</f>
        <v>29.781999999999996</v>
      </c>
      <c r="W319" s="22"/>
      <c r="X319" s="22" t="str">
        <f>_xlfn.XLOOKUP(D319,[1]Vertimiento!$A:$A,[1]Vertimiento!$E:$E,"-",0)</f>
        <v>-</v>
      </c>
      <c r="Y319" s="23" t="str">
        <f t="shared" si="16"/>
        <v>-</v>
      </c>
      <c r="Z319" s="19" t="str">
        <f>_xlfn.XLOOKUP(D319,[1]Cmg!$I$4:$I$85,[1]Cmg!$M$4:$M$85,"----",0,1)</f>
        <v>----</v>
      </c>
      <c r="AA319" s="19" t="str">
        <f>_xlfn.XLOOKUP(D319,[1]Cmg!$A$4:$A$89,[1]Cmg!$B$4:$B$89,"----",0,1)</f>
        <v>----</v>
      </c>
      <c r="AB319" s="19" t="str">
        <f>_xlfn.XLOOKUP(D319,[1]Cmg!$E$4:$E$89,[1]Cmg!$F$4:$F$89,"----",0,1)</f>
        <v>----</v>
      </c>
      <c r="AC319" s="19" t="str">
        <f>_xlfn.XLOOKUP(D319,[1]Cmg!$O$4:$O$89,[1]Cmg!$P$4:$P$89,"----",0,1)</f>
        <v>----</v>
      </c>
      <c r="AD319" s="24" t="str">
        <f>_xlfn.XLOOKUP(D319,[1]Cmg!$S$4:$S$89,[1]Cmg!$U$4:$U$89,"----",0,1)</f>
        <v>----</v>
      </c>
      <c r="AG319" s="25">
        <f>IFERROR(SUMIFS('[1]BD Unidades'!$AH:$AH,'[1]BD Unidades'!$A:$A,'BD Centrales 2023'!$A319),"-")</f>
        <v>9</v>
      </c>
      <c r="AH319" s="25">
        <f>SUMIFS('[1]BD Unidades'!$AJ$3:$AJ$1424,'[1]BD Unidades'!$A$3:$A$1424,$A319)</f>
        <v>8491.25</v>
      </c>
      <c r="AI319" s="25">
        <f>SUMIFS('[1]BD Unidades'!$AL$3:$AL$1424,'[1]BD Unidades'!$A$3:$A$1424,$A319)</f>
        <v>130.25</v>
      </c>
      <c r="AJ319" s="26">
        <f t="shared" si="17"/>
        <v>1.5107579887490575E-2</v>
      </c>
      <c r="AK319" s="27">
        <f>IFERROR(SUMIFS('[1]BD Unidades'!$AO$3:$AO$1424,'[1]BD Unidades'!$A$3:$A$1424,$A319),"-")</f>
        <v>0.39250355728603259</v>
      </c>
      <c r="AL319" s="27">
        <f>IFERROR(SUMIFS('[1]BD Unidades'!$AQ$3:$AQ$1424,'[1]BD Unidades'!$A$3:$A$1424,$A319),"-")</f>
        <v>0.368578575137891</v>
      </c>
      <c r="AM319" s="27">
        <f>IFERROR(SUMIFS('[1]BD Unidades'!$AS$3:$AS$1424,'[1]BD Unidades'!$A$3:$A$1424,$A319),"-")</f>
        <v>0.38694891579265706</v>
      </c>
      <c r="AN319" s="27">
        <f>IFERROR(SUMIFS('[1]BD Unidades'!$AU$3:$AU$1424,'[1]BD Unidades'!$A$3:$A$1424,$A319),"-")</f>
        <v>0.38115300000000002</v>
      </c>
      <c r="AO319" s="27"/>
      <c r="AP319" s="27"/>
      <c r="AQ319" s="25">
        <f>IFERROR(SUMIFS('[1]BD Unidades'!$AZ$3:$AZ$1424,'[1]BD Unidades'!$A$3:$A$1424,$A319),"-")</f>
        <v>3.2562547709901897</v>
      </c>
      <c r="AR319" s="25">
        <f>IFERROR(SUMIFS('[1]BD Unidades'!$BA$3:$BA$1424,'[1]BD Unidades'!$A$3:$A$1424,$A319),"-")</f>
        <v>8.98308815171373</v>
      </c>
      <c r="AS319" s="28">
        <f>SUMIFS('[1]BD Unidades'!$BC$3:$BC$1424,'[1]BD Unidades'!$A$3:$A$1424,$A319)</f>
        <v>2.5505866349260298E-3</v>
      </c>
      <c r="AT319" s="28">
        <f>SUMIFS('[1]BD Unidades'!$BE$3:$BE$1424,'[1]BD Unidades'!$A$3:$A$1424,$A319)</f>
        <v>1</v>
      </c>
      <c r="AU319" s="29">
        <f t="shared" si="18"/>
        <v>0.99744941336507398</v>
      </c>
      <c r="AV319" s="30">
        <f t="shared" si="19"/>
        <v>0</v>
      </c>
      <c r="AW319" s="25">
        <f>IFERROR(SUMIFS('[1]BD Unidades'!$BI$3:$BI$1424,'[1]BD Unidades'!$A$3:$A$1424,$A319),"-")</f>
        <v>3.247949411091386</v>
      </c>
      <c r="AX319" s="25">
        <f>IFERROR(SUMIFS('[1]BD Unidades'!$BJ$3:$BJ$1424,'[1]BD Unidades'!$A$3:$A$1424,$A319),"-")</f>
        <v>2.0893330380340784</v>
      </c>
    </row>
    <row r="320" spans="1:50" ht="14.4" x14ac:dyDescent="0.3">
      <c r="A320" s="7">
        <v>483</v>
      </c>
      <c r="B320" s="7" t="s">
        <v>976</v>
      </c>
      <c r="D320" s="8" t="s">
        <v>977</v>
      </c>
      <c r="E320" s="19" t="s">
        <v>677</v>
      </c>
      <c r="F320" s="19" t="s">
        <v>978</v>
      </c>
      <c r="G320" s="19" t="s">
        <v>979</v>
      </c>
      <c r="H320" s="19" t="s">
        <v>397</v>
      </c>
      <c r="I320" s="19">
        <v>2024</v>
      </c>
      <c r="J320" s="19" t="s">
        <v>495</v>
      </c>
      <c r="K320" s="19" t="s">
        <v>496</v>
      </c>
      <c r="L320" s="19" t="s">
        <v>213</v>
      </c>
      <c r="M320" s="19" t="s">
        <v>164</v>
      </c>
      <c r="N320" s="19" t="s">
        <v>221</v>
      </c>
      <c r="O320" s="19" t="s">
        <v>221</v>
      </c>
      <c r="P320" s="19" t="s">
        <v>51</v>
      </c>
      <c r="Q320" s="9" t="s">
        <v>981</v>
      </c>
      <c r="R320" s="20">
        <v>3</v>
      </c>
      <c r="S320" s="20">
        <v>0.33</v>
      </c>
      <c r="T320" s="20">
        <v>2.9901</v>
      </c>
      <c r="U320" s="20" t="s">
        <v>397</v>
      </c>
      <c r="V320" s="21">
        <f>_xlfn.XLOOKUP(D320,'[1]Gen. Real'!$A:$A,'[1]Gen. Real'!$C:$C,"-",0)</f>
        <v>3.9916300000000033</v>
      </c>
      <c r="W320" s="22"/>
      <c r="X320" s="22" t="str">
        <f>_xlfn.XLOOKUP(D320,[1]Vertimiento!$A:$A,[1]Vertimiento!$E:$E,"-",0)</f>
        <v>-</v>
      </c>
      <c r="Y320" s="23" t="str">
        <f t="shared" si="16"/>
        <v>-</v>
      </c>
      <c r="Z320" s="19" t="str">
        <f>_xlfn.XLOOKUP(D320,[1]Cmg!$I$4:$I$85,[1]Cmg!$M$4:$M$85,"----",0,1)</f>
        <v>----</v>
      </c>
      <c r="AA320" s="19" t="str">
        <f>_xlfn.XLOOKUP(D320,[1]Cmg!$A$4:$A$89,[1]Cmg!$B$4:$B$89,"----",0,1)</f>
        <v>----</v>
      </c>
      <c r="AB320" s="19" t="str">
        <f>_xlfn.XLOOKUP(D320,[1]Cmg!$E$4:$E$89,[1]Cmg!$F$4:$F$89,"----",0,1)</f>
        <v>----</v>
      </c>
      <c r="AC320" s="19" t="str">
        <f>_xlfn.XLOOKUP(D320,[1]Cmg!$O$4:$O$89,[1]Cmg!$P$4:$P$89,"----",0,1)</f>
        <v>----</v>
      </c>
      <c r="AD320" s="24" t="str">
        <f>_xlfn.XLOOKUP(D320,[1]Cmg!$S$4:$S$89,[1]Cmg!$U$4:$U$89,"----",0,1)</f>
        <v>----</v>
      </c>
      <c r="AG320" s="25">
        <f>IFERROR(SUMIFS('[1]BD Unidades'!$AH:$AH,'[1]BD Unidades'!$A:$A,'BD Centrales 2023'!$A320),"-")</f>
        <v>3</v>
      </c>
      <c r="AH320" s="25">
        <f>SUMIFS('[1]BD Unidades'!$AJ$3:$AJ$1424,'[1]BD Unidades'!$A$3:$A$1424,$A320)</f>
        <v>0</v>
      </c>
      <c r="AI320" s="25">
        <f>SUMIFS('[1]BD Unidades'!$AL$3:$AL$1424,'[1]BD Unidades'!$A$3:$A$1424,$A320)</f>
        <v>8733.1666666666697</v>
      </c>
      <c r="AJ320" s="26">
        <f t="shared" si="17"/>
        <v>1</v>
      </c>
      <c r="AK320" s="27">
        <f>IFERROR(SUMIFS('[1]BD Unidades'!$AO$3:$AO$1424,'[1]BD Unidades'!$A$3:$A$1424,$A320),"-")</f>
        <v>0.27626538424890323</v>
      </c>
      <c r="AL320" s="27">
        <f>IFERROR(SUMIFS('[1]BD Unidades'!$AQ$3:$AQ$1424,'[1]BD Unidades'!$A$3:$A$1424,$A320),"-")</f>
        <v>0.25540763143042355</v>
      </c>
      <c r="AM320" s="27">
        <f>IFERROR(SUMIFS('[1]BD Unidades'!$AS$3:$AS$1424,'[1]BD Unidades'!$A$3:$A$1424,$A320),"-")</f>
        <v>0.23593428114595871</v>
      </c>
      <c r="AN320" s="27">
        <f>IFERROR(SUMIFS('[1]BD Unidades'!$AU$3:$AU$1424,'[1]BD Unidades'!$A$3:$A$1424,$A320),"-")</f>
        <v>0.33860600000000002</v>
      </c>
      <c r="AO320" s="27"/>
      <c r="AP320" s="27"/>
      <c r="AQ320" s="25">
        <f>IFERROR(SUMIFS('[1]BD Unidades'!$AZ$3:$AZ$1424,'[1]BD Unidades'!$A$3:$A$1424,$A320),"-")</f>
        <v>0.70780284343787614</v>
      </c>
      <c r="AR320" s="25">
        <f>IFERROR(SUMIFS('[1]BD Unidades'!$BA$3:$BA$1424,'[1]BD Unidades'!$A$3:$A$1424,$A320),"-")</f>
        <v>1.3525319090059</v>
      </c>
      <c r="AS320" s="28">
        <f>SUMIFS('[1]BD Unidades'!$BC$3:$BC$1424,'[1]BD Unidades'!$A$3:$A$1424,$A320)</f>
        <v>2.1153204918067398E-3</v>
      </c>
      <c r="AT320" s="28">
        <f>SUMIFS('[1]BD Unidades'!$BE$3:$BE$1424,'[1]BD Unidades'!$A$3:$A$1424,$A320)</f>
        <v>1</v>
      </c>
      <c r="AU320" s="29">
        <f t="shared" si="18"/>
        <v>0.99788467950819326</v>
      </c>
      <c r="AV320" s="30">
        <f t="shared" si="19"/>
        <v>3.3E-3</v>
      </c>
      <c r="AW320" s="25">
        <f>IFERROR(SUMIFS('[1]BD Unidades'!$BI$3:$BI$1424,'[1]BD Unidades'!$A$3:$A$1424,$A320),"-")</f>
        <v>0.70397480505418319</v>
      </c>
      <c r="AX320" s="25">
        <f>IFERROR(SUMIFS('[1]BD Unidades'!$BJ$3:$BJ$1424,'[1]BD Unidades'!$A$3:$A$1424,$A320),"-")</f>
        <v>0.45285120917233418</v>
      </c>
    </row>
    <row r="321" spans="1:50" ht="14.4" x14ac:dyDescent="0.3">
      <c r="A321" s="7">
        <v>489</v>
      </c>
      <c r="B321" s="7" t="s">
        <v>982</v>
      </c>
      <c r="D321" s="8" t="s">
        <v>983</v>
      </c>
      <c r="E321" s="19" t="s">
        <v>984</v>
      </c>
      <c r="F321" s="19" t="s">
        <v>984</v>
      </c>
      <c r="G321" s="19" t="s">
        <v>985</v>
      </c>
      <c r="H321" s="19">
        <v>1</v>
      </c>
      <c r="I321" s="19">
        <v>2024</v>
      </c>
      <c r="J321" s="19" t="s">
        <v>495</v>
      </c>
      <c r="K321" s="19" t="s">
        <v>496</v>
      </c>
      <c r="L321" s="19" t="s">
        <v>157</v>
      </c>
      <c r="M321" s="19" t="s">
        <v>497</v>
      </c>
      <c r="N321" s="19" t="s">
        <v>557</v>
      </c>
      <c r="O321" s="19" t="s">
        <v>557</v>
      </c>
      <c r="P321" s="19" t="s">
        <v>158</v>
      </c>
      <c r="Q321" s="9" t="s">
        <v>986</v>
      </c>
      <c r="R321" s="20">
        <v>9</v>
      </c>
      <c r="S321" s="20">
        <v>0</v>
      </c>
      <c r="T321" s="20">
        <v>9</v>
      </c>
      <c r="U321" s="20">
        <v>0.65</v>
      </c>
      <c r="V321" s="21">
        <f>_xlfn.XLOOKUP(D321,'[1]Gen. Real'!$A:$A,'[1]Gen. Real'!$C:$C,"-",0)</f>
        <v>22.111149999999988</v>
      </c>
      <c r="W321" s="22"/>
      <c r="X321" s="22" t="str">
        <f>_xlfn.XLOOKUP(D321,[1]Vertimiento!$A:$A,[1]Vertimiento!$E:$E,"-",0)</f>
        <v>-</v>
      </c>
      <c r="Y321" s="23" t="str">
        <f t="shared" si="16"/>
        <v>-</v>
      </c>
      <c r="Z321" s="19">
        <f>_xlfn.XLOOKUP(D321,[1]Cmg!$I$4:$I$85,[1]Cmg!$M$4:$M$85,"----",0,1)</f>
        <v>0</v>
      </c>
      <c r="AA321" s="19">
        <f>_xlfn.XLOOKUP(D321,[1]Cmg!$A$4:$A$89,[1]Cmg!$B$4:$B$89,"----",0,1)</f>
        <v>0</v>
      </c>
      <c r="AB321" s="19">
        <f>_xlfn.XLOOKUP(D321,[1]Cmg!$E$4:$E$89,[1]Cmg!$F$4:$F$89,"----",0,1)</f>
        <v>0</v>
      </c>
      <c r="AC321" s="19">
        <f>_xlfn.XLOOKUP(D321,[1]Cmg!$O$4:$O$89,[1]Cmg!$P$4:$P$89,"----",0,1)</f>
        <v>0</v>
      </c>
      <c r="AD321" s="24">
        <f>_xlfn.XLOOKUP(D321,[1]Cmg!$S$4:$S$89,[1]Cmg!$U$4:$U$89,"----",0,1)</f>
        <v>0.47056138749429482</v>
      </c>
      <c r="AG321" s="25">
        <f>IFERROR(SUMIFS('[1]BD Unidades'!$AH:$AH,'[1]BD Unidades'!$A:$A,'BD Centrales 2023'!$A321),"-")</f>
        <v>9</v>
      </c>
      <c r="AH321" s="25">
        <f>SUMIFS('[1]BD Unidades'!$AJ$3:$AJ$1424,'[1]BD Unidades'!$A$3:$A$1424,$A321)</f>
        <v>8760</v>
      </c>
      <c r="AI321" s="25">
        <f>SUMIFS('[1]BD Unidades'!$AL$3:$AL$1424,'[1]BD Unidades'!$A$3:$A$1424,$A321)</f>
        <v>0</v>
      </c>
      <c r="AJ321" s="26">
        <f t="shared" si="17"/>
        <v>0</v>
      </c>
      <c r="AK321" s="27">
        <f>IFERROR(SUMIFS('[1]BD Unidades'!$AO$3:$AO$1424,'[1]BD Unidades'!$A$3:$A$1424,$A321),"-")</f>
        <v>0.31101367110638622</v>
      </c>
      <c r="AL321" s="27">
        <f>IFERROR(SUMIFS('[1]BD Unidades'!$AQ$3:$AQ$1424,'[1]BD Unidades'!$A$3:$A$1424,$A321),"-")</f>
        <v>0.30616525073566808</v>
      </c>
      <c r="AM321" s="27">
        <f>IFERROR(SUMIFS('[1]BD Unidades'!$AS$3:$AS$1424,'[1]BD Unidades'!$A$3:$A$1424,$A321),"-")</f>
        <v>0.29219867639745306</v>
      </c>
      <c r="AN321" s="27">
        <f>IFERROR(SUMIFS('[1]BD Unidades'!$AU$3:$AU$1424,'[1]BD Unidades'!$A$3:$A$1424,$A321),"-")</f>
        <v>0.278808</v>
      </c>
      <c r="AO321" s="27"/>
      <c r="AP321" s="27"/>
      <c r="AQ321" s="25">
        <f>IFERROR(SUMIFS('[1]BD Unidades'!$AZ$3:$AZ$1424,'[1]BD Unidades'!$A$3:$A$1424,$A321),"-")</f>
        <v>2.6297880875770776</v>
      </c>
      <c r="AR321" s="25">
        <f>IFERROR(SUMIFS('[1]BD Unidades'!$BA$3:$BA$1424,'[1]BD Unidades'!$A$3:$A$1424,$A321),"-")</f>
        <v>9</v>
      </c>
      <c r="AS321" s="28">
        <f>SUMIFS('[1]BD Unidades'!$BC$3:$BC$1424,'[1]BD Unidades'!$A$3:$A$1424,$A321)</f>
        <v>1E-4</v>
      </c>
      <c r="AT321" s="28">
        <f>SUMIFS('[1]BD Unidades'!$BE$3:$BE$1424,'[1]BD Unidades'!$A$3:$A$1424,$A321)</f>
        <v>1</v>
      </c>
      <c r="AU321" s="29">
        <f t="shared" si="18"/>
        <v>0.99990000000000001</v>
      </c>
      <c r="AV321" s="30">
        <f t="shared" si="19"/>
        <v>0</v>
      </c>
      <c r="AW321" s="25">
        <f>IFERROR(SUMIFS('[1]BD Unidades'!$BI$3:$BI$1424,'[1]BD Unidades'!$A$3:$A$1424,$A321),"-")</f>
        <v>2.6295251087683233</v>
      </c>
      <c r="AX321" s="25">
        <f>IFERROR(SUMIFS('[1]BD Unidades'!$BJ$3:$BJ$1424,'[1]BD Unidades'!$A$3:$A$1424,$A321),"-")</f>
        <v>1.6915145492502348</v>
      </c>
    </row>
    <row r="322" spans="1:50" ht="14.4" x14ac:dyDescent="0.3">
      <c r="A322" s="7">
        <v>490</v>
      </c>
      <c r="B322" s="7" t="s">
        <v>987</v>
      </c>
      <c r="D322" s="8" t="s">
        <v>988</v>
      </c>
      <c r="E322" s="19" t="s">
        <v>41</v>
      </c>
      <c r="F322" s="19" t="s">
        <v>42</v>
      </c>
      <c r="G322" s="19" t="s">
        <v>989</v>
      </c>
      <c r="H322" s="19">
        <v>1</v>
      </c>
      <c r="I322" s="19">
        <v>2024</v>
      </c>
      <c r="J322" s="19" t="s">
        <v>495</v>
      </c>
      <c r="K322" s="19" t="s">
        <v>496</v>
      </c>
      <c r="L322" s="19" t="s">
        <v>47</v>
      </c>
      <c r="M322" s="19" t="s">
        <v>48</v>
      </c>
      <c r="N322" s="19" t="s">
        <v>49</v>
      </c>
      <c r="O322" s="19" t="s">
        <v>50</v>
      </c>
      <c r="P322" s="19" t="s">
        <v>51</v>
      </c>
      <c r="Q322" s="9" t="s">
        <v>990</v>
      </c>
      <c r="R322" s="20">
        <v>100.22</v>
      </c>
      <c r="S322" s="20">
        <v>0.31929999999999997</v>
      </c>
      <c r="T322" s="20">
        <v>99.9</v>
      </c>
      <c r="U322" s="20">
        <v>3.49</v>
      </c>
      <c r="V322" s="21">
        <f>_xlfn.XLOOKUP(D322,'[1]Gen. Real'!$A:$A,'[1]Gen. Real'!$C:$C,"-",0)</f>
        <v>231.48474000000016</v>
      </c>
      <c r="W322" s="22"/>
      <c r="X322" s="22">
        <f>_xlfn.XLOOKUP(D322,[1]Vertimiento!$A:$A,[1]Vertimiento!$E:$E,"-",0)</f>
        <v>48.660759033333342</v>
      </c>
      <c r="Y322" s="23">
        <f t="shared" si="16"/>
        <v>0.17369816470813038</v>
      </c>
      <c r="Z322" s="19">
        <f>_xlfn.XLOOKUP(D322,[1]Cmg!$I$4:$I$85,[1]Cmg!$M$4:$M$85,"----",0,1)</f>
        <v>14.754814462499786</v>
      </c>
      <c r="AA322" s="19">
        <f>_xlfn.XLOOKUP(D322,[1]Cmg!$A$4:$A$89,[1]Cmg!$B$4:$B$89,"----",0,1)</f>
        <v>64.204944089457229</v>
      </c>
      <c r="AB322" s="19">
        <f>_xlfn.XLOOKUP(D322,[1]Cmg!$E$4:$E$89,[1]Cmg!$F$4:$F$89,"----",0,1)</f>
        <v>13.076180821917816</v>
      </c>
      <c r="AC322" s="19">
        <f>_xlfn.XLOOKUP(D322,[1]Cmg!$O$4:$O$89,[1]Cmg!$P$4:$P$89,"----",0,1)</f>
        <v>100.69692412983996</v>
      </c>
      <c r="AD322" s="24">
        <f>_xlfn.XLOOKUP(D322,[1]Cmg!$S$4:$S$89,[1]Cmg!$U$4:$U$89,"----",0,1)</f>
        <v>0.46919214970333178</v>
      </c>
      <c r="AG322" s="25">
        <f>IFERROR(SUMIFS('[1]BD Unidades'!$AH:$AH,'[1]BD Unidades'!$A:$A,'BD Centrales 2023'!$A322),"-")</f>
        <v>100.22</v>
      </c>
      <c r="AH322" s="25">
        <f>SUMIFS('[1]BD Unidades'!$AJ$3:$AJ$1424,'[1]BD Unidades'!$A$3:$A$1424,$A322)</f>
        <v>8566.6833333333307</v>
      </c>
      <c r="AI322" s="25">
        <f>SUMIFS('[1]BD Unidades'!$AL$3:$AL$1424,'[1]BD Unidades'!$A$3:$A$1424,$A322)</f>
        <v>124.45</v>
      </c>
      <c r="AJ322" s="26">
        <f t="shared" si="17"/>
        <v>1.4319191206363577E-2</v>
      </c>
      <c r="AK322" s="27">
        <f>IFERROR(SUMIFS('[1]BD Unidades'!$AO$3:$AO$1424,'[1]BD Unidades'!$A$3:$A$1424,$A322),"-")</f>
        <v>0.34716216693456181</v>
      </c>
      <c r="AL322" s="27">
        <f>IFERROR(SUMIFS('[1]BD Unidades'!$AQ$3:$AQ$1424,'[1]BD Unidades'!$A$3:$A$1424,$A322),"-")</f>
        <v>0.34724239330323736</v>
      </c>
      <c r="AM322" s="27">
        <f>IFERROR(SUMIFS('[1]BD Unidades'!$AS$3:$AS$1424,'[1]BD Unidades'!$A$3:$A$1424,$A322),"-")</f>
        <v>0.35002141025405742</v>
      </c>
      <c r="AN322" s="27">
        <f>IFERROR(SUMIFS('[1]BD Unidades'!$AU$3:$AU$1424,'[1]BD Unidades'!$A$3:$A$1424,$A322),"-")</f>
        <v>0.33163499999999996</v>
      </c>
      <c r="AO322" s="27"/>
      <c r="AP322" s="27"/>
      <c r="AQ322" s="25">
        <f>IFERROR(SUMIFS('[1]BD Unidades'!$AZ$3:$AZ$1424,'[1]BD Unidades'!$A$3:$A$1424,$A322),"-")</f>
        <v>33.717793645753559</v>
      </c>
      <c r="AR322" s="25">
        <f>IFERROR(SUMIFS('[1]BD Unidades'!$BA$3:$BA$1424,'[1]BD Unidades'!$A$3:$A$1424,$A322),"-")</f>
        <v>100.188709489364</v>
      </c>
      <c r="AS322" s="28">
        <f>SUMIFS('[1]BD Unidades'!$BC$3:$BC$1424,'[1]BD Unidades'!$A$3:$A$1424,$A322)</f>
        <v>1.56708344827686E-4</v>
      </c>
      <c r="AT322" s="28">
        <f>SUMIFS('[1]BD Unidades'!$BE$3:$BE$1424,'[1]BD Unidades'!$A$3:$A$1424,$A322)</f>
        <v>0.99222031963470303</v>
      </c>
      <c r="AU322" s="29">
        <f t="shared" si="18"/>
        <v>0.99206483043070859</v>
      </c>
      <c r="AV322" s="30">
        <f t="shared" si="19"/>
        <v>3.1929999999999997E-3</v>
      </c>
      <c r="AW322" s="25">
        <f>IFERROR(SUMIFS('[1]BD Unidades'!$BI$3:$BI$1424,'[1]BD Unidades'!$A$3:$A$1424,$A322),"-")</f>
        <v>33.370463326255866</v>
      </c>
      <c r="AX322" s="25">
        <f>IFERROR(SUMIFS('[1]BD Unidades'!$BJ$3:$BJ$1424,'[1]BD Unidades'!$A$3:$A$1424,$A322),"-")</f>
        <v>21.466470901288691</v>
      </c>
    </row>
    <row r="323" spans="1:50" ht="14.4" x14ac:dyDescent="0.3">
      <c r="A323" s="7">
        <v>491</v>
      </c>
      <c r="B323" s="7" t="s">
        <v>991</v>
      </c>
      <c r="D323" s="8" t="s">
        <v>992</v>
      </c>
      <c r="E323" s="19" t="s">
        <v>993</v>
      </c>
      <c r="F323" s="19" t="s">
        <v>993</v>
      </c>
      <c r="G323" s="19" t="s">
        <v>994</v>
      </c>
      <c r="H323" s="19">
        <v>1</v>
      </c>
      <c r="I323" s="19">
        <v>2024</v>
      </c>
      <c r="J323" s="19" t="s">
        <v>495</v>
      </c>
      <c r="K323" s="19" t="s">
        <v>496</v>
      </c>
      <c r="L323" s="19" t="s">
        <v>157</v>
      </c>
      <c r="M323" s="19" t="s">
        <v>48</v>
      </c>
      <c r="N323" s="19" t="s">
        <v>59</v>
      </c>
      <c r="O323" s="19" t="s">
        <v>807</v>
      </c>
      <c r="P323" s="19" t="s">
        <v>158</v>
      </c>
      <c r="Q323" s="9" t="s">
        <v>995</v>
      </c>
      <c r="R323" s="20">
        <v>8.9990000000000006</v>
      </c>
      <c r="S323" s="20">
        <v>0.44450000000000001</v>
      </c>
      <c r="T323" s="20">
        <v>8.9589999999999996</v>
      </c>
      <c r="U323" s="20">
        <v>0.09</v>
      </c>
      <c r="V323" s="21">
        <f>_xlfn.XLOOKUP(D323,'[1]Gen. Real'!$A:$A,'[1]Gen. Real'!$C:$C,"-",0)</f>
        <v>26.651389999999989</v>
      </c>
      <c r="W323" s="22"/>
      <c r="X323" s="22">
        <f>_xlfn.XLOOKUP(D323,[1]Vertimiento!$A:$A,[1]Vertimiento!$E:$E,"-",0)</f>
        <v>0.37256661666666663</v>
      </c>
      <c r="Y323" s="23">
        <f t="shared" ref="Y323:Y386" si="20">IFERROR(X323/(V323+X323),"-")</f>
        <v>1.3786531038052779E-2</v>
      </c>
      <c r="Z323" s="19">
        <f>_xlfn.XLOOKUP(D323,[1]Cmg!$I$4:$I$85,[1]Cmg!$M$4:$M$85,"----",0,1)</f>
        <v>13.789690019920153</v>
      </c>
      <c r="AA323" s="19">
        <f>_xlfn.XLOOKUP(D323,[1]Cmg!$A$4:$A$89,[1]Cmg!$B$4:$B$89,"----",0,1)</f>
        <v>64.32240301232352</v>
      </c>
      <c r="AB323" s="19">
        <f>_xlfn.XLOOKUP(D323,[1]Cmg!$E$4:$E$89,[1]Cmg!$F$4:$F$89,"----",0,1)</f>
        <v>12.305827397260266</v>
      </c>
      <c r="AC323" s="19">
        <f>_xlfn.XLOOKUP(D323,[1]Cmg!$O$4:$O$89,[1]Cmg!$P$4:$P$89,"----",0,1)</f>
        <v>101.4480387172467</v>
      </c>
      <c r="AD323" s="24">
        <f>_xlfn.XLOOKUP(D323,[1]Cmg!$S$4:$S$89,[1]Cmg!$U$4:$U$89,"----",0,1)</f>
        <v>0.4678229119123688</v>
      </c>
      <c r="AG323" s="25">
        <f>IFERROR(SUMIFS('[1]BD Unidades'!$AH:$AH,'[1]BD Unidades'!$A:$A,'BD Centrales 2023'!$A323),"-")</f>
        <v>8.9990000000000006</v>
      </c>
      <c r="AH323" s="25">
        <f>SUMIFS('[1]BD Unidades'!$AJ$3:$AJ$1424,'[1]BD Unidades'!$A$3:$A$1424,$A323)</f>
        <v>8751.7000000000007</v>
      </c>
      <c r="AI323" s="25">
        <f>SUMIFS('[1]BD Unidades'!$AL$3:$AL$1424,'[1]BD Unidades'!$A$3:$A$1424,$A323)</f>
        <v>4.0166666666666702</v>
      </c>
      <c r="AJ323" s="26">
        <f t="shared" ref="AJ323:AJ386" si="21">IFERROR(AI323/(AH323+AI323),"-")</f>
        <v>4.587479037505024E-4</v>
      </c>
      <c r="AK323" s="27">
        <f>IFERROR(SUMIFS('[1]BD Unidades'!$AO$3:$AO$1424,'[1]BD Unidades'!$A$3:$A$1424,$A323),"-")</f>
        <v>0.38410979885674945</v>
      </c>
      <c r="AL323" s="27">
        <f>IFERROR(SUMIFS('[1]BD Unidades'!$AQ$3:$AQ$1424,'[1]BD Unidades'!$A$3:$A$1424,$A323),"-")</f>
        <v>0.35783628340928353</v>
      </c>
      <c r="AM323" s="27">
        <f>IFERROR(SUMIFS('[1]BD Unidades'!$AS$3:$AS$1424,'[1]BD Unidades'!$A$3:$A$1424,$A323),"-")</f>
        <v>0.37648995836466276</v>
      </c>
      <c r="AN323" s="27">
        <f>IFERROR(SUMIFS('[1]BD Unidades'!$AU$3:$AU$1424,'[1]BD Unidades'!$A$3:$A$1424,$A323),"-")</f>
        <v>0.38194800000000001</v>
      </c>
      <c r="AO323" s="27"/>
      <c r="AP323" s="27"/>
      <c r="AQ323" s="25">
        <f>IFERROR(SUMIFS('[1]BD Unidades'!$AZ$3:$AZ$1424,'[1]BD Unidades'!$A$3:$A$1424,$A323),"-")</f>
        <v>3.2201687144001427</v>
      </c>
      <c r="AR323" s="25">
        <f>IFERROR(SUMIFS('[1]BD Unidades'!$BA$3:$BA$1424,'[1]BD Unidades'!$A$3:$A$1424,$A323),"-")</f>
        <v>8.9967076291108405</v>
      </c>
      <c r="AS323" s="28">
        <f>SUMIFS('[1]BD Unidades'!$BC$3:$BC$1424,'[1]BD Unidades'!$A$3:$A$1424,$A323)</f>
        <v>2.8156020253454301E-3</v>
      </c>
      <c r="AT323" s="28">
        <f>SUMIFS('[1]BD Unidades'!$BE$3:$BE$1424,'[1]BD Unidades'!$A$3:$A$1424,$A323)</f>
        <v>0.99992770167427691</v>
      </c>
      <c r="AU323" s="29">
        <f t="shared" ref="AU323:AU386" si="22">IFERROR(AT323*(1-AS323),"-")</f>
        <v>0.99711230321224376</v>
      </c>
      <c r="AV323" s="30">
        <f t="shared" ref="AV323:AV386" si="23">IFERROR(S323/100,"-")</f>
        <v>4.4450000000000002E-3</v>
      </c>
      <c r="AW323" s="25">
        <f>IFERROR(SUMIFS('[1]BD Unidades'!$BI$3:$BI$1424,'[1]BD Unidades'!$A$3:$A$1424,$A323),"-")</f>
        <v>3.1965977251186057</v>
      </c>
      <c r="AX323" s="25">
        <f>IFERROR(SUMIFS('[1]BD Unidades'!$BJ$3:$BJ$1424,'[1]BD Unidades'!$A$3:$A$1424,$A323),"-")</f>
        <v>2.0562996497382833</v>
      </c>
    </row>
    <row r="324" spans="1:50" ht="14.4" x14ac:dyDescent="0.3">
      <c r="A324" s="7">
        <v>495</v>
      </c>
      <c r="B324" s="7" t="s">
        <v>996</v>
      </c>
      <c r="D324" s="8" t="s">
        <v>997</v>
      </c>
      <c r="E324" s="19" t="s">
        <v>998</v>
      </c>
      <c r="F324" s="19" t="s">
        <v>998</v>
      </c>
      <c r="G324" s="19" t="s">
        <v>999</v>
      </c>
      <c r="H324" s="19" t="s">
        <v>397</v>
      </c>
      <c r="I324" s="19">
        <v>2024</v>
      </c>
      <c r="J324" s="19" t="s">
        <v>495</v>
      </c>
      <c r="K324" s="19" t="s">
        <v>496</v>
      </c>
      <c r="L324" s="19" t="s">
        <v>213</v>
      </c>
      <c r="M324" s="19" t="s">
        <v>164</v>
      </c>
      <c r="N324" s="19" t="s">
        <v>707</v>
      </c>
      <c r="O324" s="19" t="s">
        <v>708</v>
      </c>
      <c r="P324" s="19" t="s">
        <v>51</v>
      </c>
      <c r="Q324" s="9" t="s">
        <v>1001</v>
      </c>
      <c r="R324" s="20">
        <v>3</v>
      </c>
      <c r="S324" s="20">
        <v>0</v>
      </c>
      <c r="T324" s="20">
        <v>3</v>
      </c>
      <c r="U324" s="20" t="s">
        <v>397</v>
      </c>
      <c r="V324" s="21">
        <f>_xlfn.XLOOKUP(D324,'[1]Gen. Real'!$A:$A,'[1]Gen. Real'!$C:$C,"-",0)</f>
        <v>6.7376000000000031</v>
      </c>
      <c r="W324" s="22"/>
      <c r="X324" s="22" t="str">
        <f>_xlfn.XLOOKUP(D324,[1]Vertimiento!$A:$A,[1]Vertimiento!$E:$E,"-",0)</f>
        <v>-</v>
      </c>
      <c r="Y324" s="23" t="str">
        <f t="shared" si="20"/>
        <v>-</v>
      </c>
      <c r="Z324" s="19" t="str">
        <f>_xlfn.XLOOKUP(D324,[1]Cmg!$I$4:$I$85,[1]Cmg!$M$4:$M$85,"----",0,1)</f>
        <v>----</v>
      </c>
      <c r="AA324" s="19" t="str">
        <f>_xlfn.XLOOKUP(D324,[1]Cmg!$A$4:$A$89,[1]Cmg!$B$4:$B$89,"----",0,1)</f>
        <v>----</v>
      </c>
      <c r="AB324" s="19" t="str">
        <f>_xlfn.XLOOKUP(D324,[1]Cmg!$E$4:$E$89,[1]Cmg!$F$4:$F$89,"----",0,1)</f>
        <v>----</v>
      </c>
      <c r="AC324" s="19" t="str">
        <f>_xlfn.XLOOKUP(D324,[1]Cmg!$O$4:$O$89,[1]Cmg!$P$4:$P$89,"----",0,1)</f>
        <v>----</v>
      </c>
      <c r="AD324" s="24" t="str">
        <f>_xlfn.XLOOKUP(D324,[1]Cmg!$S$4:$S$89,[1]Cmg!$U$4:$U$89,"----",0,1)</f>
        <v>----</v>
      </c>
      <c r="AG324" s="25">
        <f>IFERROR(SUMIFS('[1]BD Unidades'!$AH:$AH,'[1]BD Unidades'!$A:$A,'BD Centrales 2023'!$A324),"-")</f>
        <v>3</v>
      </c>
      <c r="AH324" s="25">
        <f>SUMIFS('[1]BD Unidades'!$AJ$3:$AJ$1424,'[1]BD Unidades'!$A$3:$A$1424,$A324)</f>
        <v>8696.9</v>
      </c>
      <c r="AI324" s="25">
        <f>SUMIFS('[1]BD Unidades'!$AL$3:$AL$1424,'[1]BD Unidades'!$A$3:$A$1424,$A324)</f>
        <v>0</v>
      </c>
      <c r="AJ324" s="26">
        <f t="shared" si="21"/>
        <v>0</v>
      </c>
      <c r="AK324" s="27">
        <f>IFERROR(SUMIFS('[1]BD Unidades'!$AO$3:$AO$1424,'[1]BD Unidades'!$A$3:$A$1424,$A324),"-")</f>
        <v>0.29016007124749521</v>
      </c>
      <c r="AL324" s="27">
        <f>IFERROR(SUMIFS('[1]BD Unidades'!$AQ$3:$AQ$1424,'[1]BD Unidades'!$A$3:$A$1424,$A324),"-")</f>
        <v>0.26789380419016884</v>
      </c>
      <c r="AM324" s="27">
        <f>IFERROR(SUMIFS('[1]BD Unidades'!$AS$3:$AS$1424,'[1]BD Unidades'!$A$3:$A$1424,$A324),"-")</f>
        <v>0.24643496888070268</v>
      </c>
      <c r="AN324" s="27">
        <f>IFERROR(SUMIFS('[1]BD Unidades'!$AU$3:$AU$1424,'[1]BD Unidades'!$A$3:$A$1424,$A324),"-")</f>
        <v>0.25625599999999998</v>
      </c>
      <c r="AO324" s="27"/>
      <c r="AP324" s="27"/>
      <c r="AQ324" s="25">
        <f>IFERROR(SUMIFS('[1]BD Unidades'!$AZ$3:$AZ$1424,'[1]BD Unidades'!$A$3:$A$1424,$A324),"-")</f>
        <v>0.73930490664210802</v>
      </c>
      <c r="AR324" s="25">
        <f>IFERROR(SUMIFS('[1]BD Unidades'!$BA$3:$BA$1424,'[1]BD Unidades'!$A$3:$A$1424,$A324),"-")</f>
        <v>3</v>
      </c>
      <c r="AS324" s="28">
        <f>SUMIFS('[1]BD Unidades'!$BC$3:$BC$1424,'[1]BD Unidades'!$A$3:$A$1424,$A324)</f>
        <v>2.03221875796986E-2</v>
      </c>
      <c r="AT324" s="28">
        <f>SUMIFS('[1]BD Unidades'!$BE$3:$BE$1424,'[1]BD Unidades'!$A$3:$A$1424,$A324)</f>
        <v>0.99981164383561605</v>
      </c>
      <c r="AU324" s="29">
        <f t="shared" si="22"/>
        <v>0.97949328406522185</v>
      </c>
      <c r="AV324" s="30">
        <f t="shared" si="23"/>
        <v>0</v>
      </c>
      <c r="AW324" s="25">
        <f>IFERROR(SUMIFS('[1]BD Unidades'!$BI$3:$BI$1424,'[1]BD Unidades'!$A$3:$A$1424,$A324),"-")</f>
        <v>0.72414419093241156</v>
      </c>
      <c r="AX324" s="25">
        <f>IFERROR(SUMIFS('[1]BD Unidades'!$BJ$3:$BJ$1424,'[1]BD Unidades'!$A$3:$A$1424,$A324),"-")</f>
        <v>0.46582572291578572</v>
      </c>
    </row>
    <row r="325" spans="1:50" ht="14.4" x14ac:dyDescent="0.3">
      <c r="A325" s="7">
        <v>496</v>
      </c>
      <c r="B325" s="7" t="s">
        <v>1002</v>
      </c>
      <c r="D325" s="8" t="s">
        <v>1003</v>
      </c>
      <c r="E325" s="19" t="s">
        <v>1004</v>
      </c>
      <c r="F325" s="19" t="s">
        <v>1004</v>
      </c>
      <c r="G325" s="19" t="s">
        <v>1005</v>
      </c>
      <c r="H325" s="19">
        <v>1</v>
      </c>
      <c r="I325" s="19">
        <v>2024</v>
      </c>
      <c r="J325" s="19" t="s">
        <v>495</v>
      </c>
      <c r="K325" s="19" t="s">
        <v>496</v>
      </c>
      <c r="L325" s="19" t="s">
        <v>213</v>
      </c>
      <c r="M325" s="19" t="s">
        <v>164</v>
      </c>
      <c r="N325" s="19" t="s">
        <v>707</v>
      </c>
      <c r="O325" s="19" t="s">
        <v>708</v>
      </c>
      <c r="P325" s="19" t="s">
        <v>51</v>
      </c>
      <c r="Q325" s="9" t="s">
        <v>1001</v>
      </c>
      <c r="R325" s="20">
        <v>3</v>
      </c>
      <c r="S325" s="20">
        <v>0.34699999999999998</v>
      </c>
      <c r="T325" s="20">
        <v>2.9895999999999998</v>
      </c>
      <c r="U325" s="20" t="s">
        <v>397</v>
      </c>
      <c r="V325" s="21">
        <f>_xlfn.XLOOKUP(D325,'[1]Gen. Real'!$A:$A,'[1]Gen. Real'!$C:$C,"-",0)</f>
        <v>6.7854900000000038</v>
      </c>
      <c r="W325" s="22"/>
      <c r="X325" s="22" t="str">
        <f>_xlfn.XLOOKUP(D325,[1]Vertimiento!$A:$A,[1]Vertimiento!$E:$E,"-",0)</f>
        <v>-</v>
      </c>
      <c r="Y325" s="23" t="str">
        <f t="shared" si="20"/>
        <v>-</v>
      </c>
      <c r="Z325" s="19" t="str">
        <f>_xlfn.XLOOKUP(D325,[1]Cmg!$I$4:$I$85,[1]Cmg!$M$4:$M$85,"----",0,1)</f>
        <v>----</v>
      </c>
      <c r="AA325" s="19" t="str">
        <f>_xlfn.XLOOKUP(D325,[1]Cmg!$A$4:$A$89,[1]Cmg!$B$4:$B$89,"----",0,1)</f>
        <v>----</v>
      </c>
      <c r="AB325" s="19" t="str">
        <f>_xlfn.XLOOKUP(D325,[1]Cmg!$E$4:$E$89,[1]Cmg!$F$4:$F$89,"----",0,1)</f>
        <v>----</v>
      </c>
      <c r="AC325" s="19" t="str">
        <f>_xlfn.XLOOKUP(D325,[1]Cmg!$O$4:$O$89,[1]Cmg!$P$4:$P$89,"----",0,1)</f>
        <v>----</v>
      </c>
      <c r="AD325" s="24" t="str">
        <f>_xlfn.XLOOKUP(D325,[1]Cmg!$S$4:$S$89,[1]Cmg!$U$4:$U$89,"----",0,1)</f>
        <v>----</v>
      </c>
      <c r="AG325" s="25">
        <f>IFERROR(SUMIFS('[1]BD Unidades'!$AH:$AH,'[1]BD Unidades'!$A:$A,'BD Centrales 2023'!$A325),"-")</f>
        <v>3</v>
      </c>
      <c r="AH325" s="25">
        <f>SUMIFS('[1]BD Unidades'!$AJ$3:$AJ$1424,'[1]BD Unidades'!$A$3:$A$1424,$A325)</f>
        <v>8720.9666666666708</v>
      </c>
      <c r="AI325" s="25">
        <f>SUMIFS('[1]BD Unidades'!$AL$3:$AL$1424,'[1]BD Unidades'!$A$3:$A$1424,$A325)</f>
        <v>0</v>
      </c>
      <c r="AJ325" s="26">
        <f t="shared" si="21"/>
        <v>0</v>
      </c>
      <c r="AK325" s="27">
        <f>IFERROR(SUMIFS('[1]BD Unidades'!$AO$3:$AO$1424,'[1]BD Unidades'!$A$3:$A$1424,$A325),"-")</f>
        <v>0.29841180034570813</v>
      </c>
      <c r="AL325" s="27">
        <f>IFERROR(SUMIFS('[1]BD Unidades'!$AQ$3:$AQ$1424,'[1]BD Unidades'!$A$3:$A$1424,$A325),"-")</f>
        <v>0.26648841172257359</v>
      </c>
      <c r="AM325" s="27">
        <f>IFERROR(SUMIFS('[1]BD Unidades'!$AS$3:$AS$1424,'[1]BD Unidades'!$A$3:$A$1424,$A325),"-")</f>
        <v>0.25973662029585348</v>
      </c>
      <c r="AN325" s="27">
        <f>IFERROR(SUMIFS('[1]BD Unidades'!$AU$3:$AU$1424,'[1]BD Unidades'!$A$3:$A$1424,$A325),"-")</f>
        <v>0.26750400000000002</v>
      </c>
      <c r="AO325" s="27"/>
      <c r="AP325" s="27"/>
      <c r="AQ325" s="25">
        <f>IFERROR(SUMIFS('[1]BD Unidades'!$AZ$3:$AZ$1424,'[1]BD Unidades'!$A$3:$A$1424,$A325),"-")</f>
        <v>0.77920986088756039</v>
      </c>
      <c r="AR325" s="25">
        <f>IFERROR(SUMIFS('[1]BD Unidades'!$BA$3:$BA$1424,'[1]BD Unidades'!$A$3:$A$1424,$A325),"-")</f>
        <v>3</v>
      </c>
      <c r="AS325" s="28">
        <f>SUMIFS('[1]BD Unidades'!$BC$3:$BC$1424,'[1]BD Unidades'!$A$3:$A$1424,$A325)</f>
        <v>1.3943743759032699E-2</v>
      </c>
      <c r="AT325" s="28">
        <f>SUMIFS('[1]BD Unidades'!$BE$3:$BE$1424,'[1]BD Unidades'!$A$3:$A$1424,$A325)</f>
        <v>0.99967846270928495</v>
      </c>
      <c r="AU325" s="29">
        <f t="shared" si="22"/>
        <v>0.98573920238384294</v>
      </c>
      <c r="AV325" s="30">
        <f t="shared" si="23"/>
        <v>3.4699999999999996E-3</v>
      </c>
      <c r="AW325" s="25">
        <f>IFERROR(SUMIFS('[1]BD Unidades'!$BI$3:$BI$1424,'[1]BD Unidades'!$A$3:$A$1424,$A325),"-")</f>
        <v>0.76543240771846732</v>
      </c>
      <c r="AX325" s="25">
        <f>IFERROR(SUMIFS('[1]BD Unidades'!$BJ$3:$BJ$1424,'[1]BD Unidades'!$A$3:$A$1424,$A325),"-")</f>
        <v>0.49238550710393675</v>
      </c>
    </row>
    <row r="326" spans="1:50" ht="14.4" x14ac:dyDescent="0.3">
      <c r="A326" s="7">
        <v>498</v>
      </c>
      <c r="B326" s="7" t="s">
        <v>1006</v>
      </c>
      <c r="D326" s="8" t="s">
        <v>1007</v>
      </c>
      <c r="E326" s="19" t="s">
        <v>1008</v>
      </c>
      <c r="F326" s="19" t="s">
        <v>1008</v>
      </c>
      <c r="G326" s="19" t="s">
        <v>1009</v>
      </c>
      <c r="H326" s="19" t="s">
        <v>397</v>
      </c>
      <c r="I326" s="19">
        <v>2024</v>
      </c>
      <c r="J326" s="19" t="s">
        <v>495</v>
      </c>
      <c r="K326" s="19" t="s">
        <v>496</v>
      </c>
      <c r="L326" s="19" t="s">
        <v>213</v>
      </c>
      <c r="M326" s="19" t="s">
        <v>164</v>
      </c>
      <c r="N326" s="19" t="s">
        <v>707</v>
      </c>
      <c r="O326" s="19" t="s">
        <v>1011</v>
      </c>
      <c r="P326" s="19" t="s">
        <v>51</v>
      </c>
      <c r="Q326" s="9" t="s">
        <v>1012</v>
      </c>
      <c r="R326" s="20">
        <v>3</v>
      </c>
      <c r="S326" s="20">
        <v>0.34</v>
      </c>
      <c r="T326" s="20">
        <v>2.9897999999999998</v>
      </c>
      <c r="U326" s="20" t="s">
        <v>397</v>
      </c>
      <c r="V326" s="21">
        <f>_xlfn.XLOOKUP(D326,'[1]Gen. Real'!$A:$A,'[1]Gen. Real'!$C:$C,"-",0)</f>
        <v>5.5689500000000027</v>
      </c>
      <c r="W326" s="22"/>
      <c r="X326" s="22" t="str">
        <f>_xlfn.XLOOKUP(D326,[1]Vertimiento!$A:$A,[1]Vertimiento!$E:$E,"-",0)</f>
        <v>-</v>
      </c>
      <c r="Y326" s="23" t="str">
        <f t="shared" si="20"/>
        <v>-</v>
      </c>
      <c r="Z326" s="19" t="str">
        <f>_xlfn.XLOOKUP(D326,[1]Cmg!$I$4:$I$85,[1]Cmg!$M$4:$M$85,"----",0,1)</f>
        <v>----</v>
      </c>
      <c r="AA326" s="19" t="str">
        <f>_xlfn.XLOOKUP(D326,[1]Cmg!$A$4:$A$89,[1]Cmg!$B$4:$B$89,"----",0,1)</f>
        <v>----</v>
      </c>
      <c r="AB326" s="19" t="str">
        <f>_xlfn.XLOOKUP(D326,[1]Cmg!$E$4:$E$89,[1]Cmg!$F$4:$F$89,"----",0,1)</f>
        <v>----</v>
      </c>
      <c r="AC326" s="19" t="str">
        <f>_xlfn.XLOOKUP(D326,[1]Cmg!$O$4:$O$89,[1]Cmg!$P$4:$P$89,"----",0,1)</f>
        <v>----</v>
      </c>
      <c r="AD326" s="24" t="str">
        <f>_xlfn.XLOOKUP(D326,[1]Cmg!$S$4:$S$89,[1]Cmg!$U$4:$U$89,"----",0,1)</f>
        <v>----</v>
      </c>
      <c r="AG326" s="25">
        <f>IFERROR(SUMIFS('[1]BD Unidades'!$AH:$AH,'[1]BD Unidades'!$A:$A,'BD Centrales 2023'!$A326),"-")</f>
        <v>3</v>
      </c>
      <c r="AH326" s="25">
        <f>SUMIFS('[1]BD Unidades'!$AJ$3:$AJ$1424,'[1]BD Unidades'!$A$3:$A$1424,$A326)</f>
        <v>8477.7000000000007</v>
      </c>
      <c r="AI326" s="25">
        <f>SUMIFS('[1]BD Unidades'!$AL$3:$AL$1424,'[1]BD Unidades'!$A$3:$A$1424,$A326)</f>
        <v>0</v>
      </c>
      <c r="AJ326" s="26">
        <f t="shared" si="21"/>
        <v>0</v>
      </c>
      <c r="AK326" s="27">
        <f>IFERROR(SUMIFS('[1]BD Unidades'!$AO$3:$AO$1424,'[1]BD Unidades'!$A$3:$A$1424,$A326),"-")</f>
        <v>0.25756031797128615</v>
      </c>
      <c r="AL326" s="27">
        <f>IFERROR(SUMIFS('[1]BD Unidades'!$AQ$3:$AQ$1424,'[1]BD Unidades'!$A$3:$A$1424,$A326),"-")</f>
        <v>0.24535973665659608</v>
      </c>
      <c r="AM326" s="27">
        <f>IFERROR(SUMIFS('[1]BD Unidades'!$AS$3:$AS$1424,'[1]BD Unidades'!$A$3:$A$1424,$A326),"-")</f>
        <v>0.24739208825581402</v>
      </c>
      <c r="AN326" s="27">
        <f>IFERROR(SUMIFS('[1]BD Unidades'!$AU$3:$AU$1424,'[1]BD Unidades'!$A$3:$A$1424,$A326),"-")</f>
        <v>0.22245300000000001</v>
      </c>
      <c r="AO326" s="27"/>
      <c r="AP326" s="27"/>
      <c r="AQ326" s="25">
        <f>IFERROR(SUMIFS('[1]BD Unidades'!$AZ$3:$AZ$1424,'[1]BD Unidades'!$A$3:$A$1424,$A326),"-")</f>
        <v>0.70940531429858944</v>
      </c>
      <c r="AR326" s="25">
        <f>IFERROR(SUMIFS('[1]BD Unidades'!$BA$3:$BA$1424,'[1]BD Unidades'!$A$3:$A$1424,$A326),"-")</f>
        <v>3</v>
      </c>
      <c r="AS326" s="28">
        <f>SUMIFS('[1]BD Unidades'!$BC$3:$BC$1424,'[1]BD Unidades'!$A$3:$A$1424,$A326)</f>
        <v>2.7062290898698999E-4</v>
      </c>
      <c r="AT326" s="28">
        <f>SUMIFS('[1]BD Unidades'!$BE$3:$BE$1424,'[1]BD Unidades'!$A$3:$A$1424,$A326)</f>
        <v>1</v>
      </c>
      <c r="AU326" s="29">
        <f t="shared" si="22"/>
        <v>0.99972937709101306</v>
      </c>
      <c r="AV326" s="30">
        <f t="shared" si="23"/>
        <v>3.4000000000000002E-3</v>
      </c>
      <c r="AW326" s="25">
        <f>IFERROR(SUMIFS('[1]BD Unidades'!$BI$3:$BI$1424,'[1]BD Unidades'!$A$3:$A$1424,$A326),"-")</f>
        <v>0.70680200763668888</v>
      </c>
      <c r="AX326" s="25">
        <f>IFERROR(SUMIFS('[1]BD Unidades'!$BJ$3:$BJ$1424,'[1]BD Unidades'!$A$3:$A$1424,$A326),"-")</f>
        <v>0.45466988520856572</v>
      </c>
    </row>
    <row r="327" spans="1:50" ht="14.4" x14ac:dyDescent="0.3">
      <c r="A327" s="7">
        <v>500</v>
      </c>
      <c r="B327" s="7" t="s">
        <v>1013</v>
      </c>
      <c r="D327" s="8" t="s">
        <v>1014</v>
      </c>
      <c r="E327" s="19" t="s">
        <v>274</v>
      </c>
      <c r="F327" s="19" t="s">
        <v>1015</v>
      </c>
      <c r="G327" s="19" t="s">
        <v>1016</v>
      </c>
      <c r="H327" s="19" t="s">
        <v>397</v>
      </c>
      <c r="I327" s="19">
        <v>2024</v>
      </c>
      <c r="J327" s="19" t="s">
        <v>495</v>
      </c>
      <c r="K327" s="19" t="s">
        <v>496</v>
      </c>
      <c r="L327" s="19" t="s">
        <v>213</v>
      </c>
      <c r="M327" s="19" t="s">
        <v>106</v>
      </c>
      <c r="N327" s="19" t="s">
        <v>243</v>
      </c>
      <c r="O327" s="19" t="s">
        <v>1018</v>
      </c>
      <c r="P327" s="19" t="s">
        <v>51</v>
      </c>
      <c r="Q327" s="9" t="s">
        <v>1019</v>
      </c>
      <c r="R327" s="20">
        <v>3</v>
      </c>
      <c r="S327" s="20">
        <v>0</v>
      </c>
      <c r="T327" s="20">
        <v>3</v>
      </c>
      <c r="U327" s="20" t="s">
        <v>397</v>
      </c>
      <c r="V327" s="21">
        <f>_xlfn.XLOOKUP(D327,'[1]Gen. Real'!$A:$A,'[1]Gen. Real'!$C:$C,"-",0)</f>
        <v>6.24831</v>
      </c>
      <c r="W327" s="22"/>
      <c r="X327" s="22" t="str">
        <f>_xlfn.XLOOKUP(D327,[1]Vertimiento!$A:$A,[1]Vertimiento!$E:$E,"-",0)</f>
        <v>-</v>
      </c>
      <c r="Y327" s="23" t="str">
        <f t="shared" si="20"/>
        <v>-</v>
      </c>
      <c r="Z327" s="19" t="str">
        <f>_xlfn.XLOOKUP(D327,[1]Cmg!$I$4:$I$85,[1]Cmg!$M$4:$M$85,"----",0,1)</f>
        <v>----</v>
      </c>
      <c r="AA327" s="19" t="str">
        <f>_xlfn.XLOOKUP(D327,[1]Cmg!$A$4:$A$89,[1]Cmg!$B$4:$B$89,"----",0,1)</f>
        <v>----</v>
      </c>
      <c r="AB327" s="19" t="str">
        <f>_xlfn.XLOOKUP(D327,[1]Cmg!$E$4:$E$89,[1]Cmg!$F$4:$F$89,"----",0,1)</f>
        <v>----</v>
      </c>
      <c r="AC327" s="19" t="str">
        <f>_xlfn.XLOOKUP(D327,[1]Cmg!$O$4:$O$89,[1]Cmg!$P$4:$P$89,"----",0,1)</f>
        <v>----</v>
      </c>
      <c r="AD327" s="24" t="str">
        <f>_xlfn.XLOOKUP(D327,[1]Cmg!$S$4:$S$89,[1]Cmg!$U$4:$U$89,"----",0,1)</f>
        <v>----</v>
      </c>
      <c r="AG327" s="25">
        <f>IFERROR(SUMIFS('[1]BD Unidades'!$AH:$AH,'[1]BD Unidades'!$A:$A,'BD Centrales 2023'!$A327),"-")</f>
        <v>3</v>
      </c>
      <c r="AH327" s="25">
        <f>SUMIFS('[1]BD Unidades'!$AJ$3:$AJ$1424,'[1]BD Unidades'!$A$3:$A$1424,$A327)</f>
        <v>8089.2833333333301</v>
      </c>
      <c r="AI327" s="25">
        <f>SUMIFS('[1]BD Unidades'!$AL$3:$AL$1424,'[1]BD Unidades'!$A$3:$A$1424,$A327)</f>
        <v>0</v>
      </c>
      <c r="AJ327" s="26">
        <f t="shared" si="21"/>
        <v>0</v>
      </c>
      <c r="AK327" s="27">
        <f>IFERROR(SUMIFS('[1]BD Unidades'!$AO$3:$AO$1424,'[1]BD Unidades'!$A$3:$A$1424,$A327),"-")</f>
        <v>0.28713332657452684</v>
      </c>
      <c r="AL327" s="27">
        <f>IFERROR(SUMIFS('[1]BD Unidades'!$AQ$3:$AQ$1424,'[1]BD Unidades'!$A$3:$A$1424,$A327),"-")</f>
        <v>0.27345084568118655</v>
      </c>
      <c r="AM327" s="27">
        <f>IFERROR(SUMIFS('[1]BD Unidades'!$AS$3:$AS$1424,'[1]BD Unidades'!$A$3:$A$1424,$A327),"-")</f>
        <v>0.27022158987803896</v>
      </c>
      <c r="AN327" s="27">
        <f>IFERROR(SUMIFS('[1]BD Unidades'!$AU$3:$AU$1424,'[1]BD Unidades'!$A$3:$A$1424,$A327),"-")</f>
        <v>0.24817700000000001</v>
      </c>
      <c r="AO327" s="27"/>
      <c r="AP327" s="27"/>
      <c r="AQ327" s="25">
        <f>IFERROR(SUMIFS('[1]BD Unidades'!$AZ$3:$AZ$1424,'[1]BD Unidades'!$A$3:$A$1424,$A327),"-")</f>
        <v>0.79324564834725975</v>
      </c>
      <c r="AR327" s="25">
        <f>IFERROR(SUMIFS('[1]BD Unidades'!$BA$3:$BA$1424,'[1]BD Unidades'!$A$3:$A$1424,$A327),"-")</f>
        <v>3</v>
      </c>
      <c r="AS327" s="28">
        <f>SUMIFS('[1]BD Unidades'!$BC$3:$BC$1424,'[1]BD Unidades'!$A$3:$A$1424,$A327)</f>
        <v>1E-4</v>
      </c>
      <c r="AT327" s="28">
        <f>SUMIFS('[1]BD Unidades'!$BE$3:$BE$1424,'[1]BD Unidades'!$A$3:$A$1424,$A327)</f>
        <v>1</v>
      </c>
      <c r="AU327" s="29">
        <f t="shared" si="22"/>
        <v>0.99990000000000001</v>
      </c>
      <c r="AV327" s="30">
        <f t="shared" si="23"/>
        <v>0</v>
      </c>
      <c r="AW327" s="25">
        <f>IFERROR(SUMIFS('[1]BD Unidades'!$BI$3:$BI$1424,'[1]BD Unidades'!$A$3:$A$1424,$A327),"-")</f>
        <v>0.79316632378242635</v>
      </c>
      <c r="AX327" s="25">
        <f>IFERROR(SUMIFS('[1]BD Unidades'!$BJ$3:$BJ$1424,'[1]BD Unidades'!$A$3:$A$1424,$A327),"-")</f>
        <v>0.51022611352120928</v>
      </c>
    </row>
    <row r="328" spans="1:50" ht="14.4" x14ac:dyDescent="0.3">
      <c r="A328" s="7">
        <v>501</v>
      </c>
      <c r="B328" s="7" t="s">
        <v>1020</v>
      </c>
      <c r="D328" s="8" t="s">
        <v>1021</v>
      </c>
      <c r="E328" s="19" t="s">
        <v>274</v>
      </c>
      <c r="F328" s="19" t="s">
        <v>1022</v>
      </c>
      <c r="G328" s="19" t="s">
        <v>1023</v>
      </c>
      <c r="H328" s="19" t="s">
        <v>397</v>
      </c>
      <c r="I328" s="19">
        <v>2024</v>
      </c>
      <c r="J328" s="19" t="s">
        <v>495</v>
      </c>
      <c r="K328" s="19" t="s">
        <v>496</v>
      </c>
      <c r="L328" s="19" t="s">
        <v>213</v>
      </c>
      <c r="M328" s="19" t="s">
        <v>189</v>
      </c>
      <c r="N328" s="19" t="s">
        <v>879</v>
      </c>
      <c r="O328" s="19" t="s">
        <v>1025</v>
      </c>
      <c r="P328" s="19" t="s">
        <v>51</v>
      </c>
      <c r="Q328" s="9" t="s">
        <v>1026</v>
      </c>
      <c r="R328" s="20">
        <v>6</v>
      </c>
      <c r="S328" s="20">
        <v>0</v>
      </c>
      <c r="T328" s="20">
        <v>6</v>
      </c>
      <c r="U328" s="20" t="s">
        <v>397</v>
      </c>
      <c r="V328" s="21">
        <f>_xlfn.XLOOKUP(D328,'[1]Gen. Real'!$A:$A,'[1]Gen. Real'!$C:$C,"-",0)</f>
        <v>10.180919999999993</v>
      </c>
      <c r="W328" s="22"/>
      <c r="X328" s="22" t="str">
        <f>_xlfn.XLOOKUP(D328,[1]Vertimiento!$A:$A,[1]Vertimiento!$E:$E,"-",0)</f>
        <v>-</v>
      </c>
      <c r="Y328" s="23" t="str">
        <f t="shared" si="20"/>
        <v>-</v>
      </c>
      <c r="Z328" s="19" t="str">
        <f>_xlfn.XLOOKUP(D328,[1]Cmg!$I$4:$I$85,[1]Cmg!$M$4:$M$85,"----",0,1)</f>
        <v>----</v>
      </c>
      <c r="AA328" s="19" t="str">
        <f>_xlfn.XLOOKUP(D328,[1]Cmg!$A$4:$A$89,[1]Cmg!$B$4:$B$89,"----",0,1)</f>
        <v>----</v>
      </c>
      <c r="AB328" s="19" t="str">
        <f>_xlfn.XLOOKUP(D328,[1]Cmg!$E$4:$E$89,[1]Cmg!$F$4:$F$89,"----",0,1)</f>
        <v>----</v>
      </c>
      <c r="AC328" s="19" t="str">
        <f>_xlfn.XLOOKUP(D328,[1]Cmg!$O$4:$O$89,[1]Cmg!$P$4:$P$89,"----",0,1)</f>
        <v>----</v>
      </c>
      <c r="AD328" s="24" t="str">
        <f>_xlfn.XLOOKUP(D328,[1]Cmg!$S$4:$S$89,[1]Cmg!$U$4:$U$89,"----",0,1)</f>
        <v>----</v>
      </c>
      <c r="AG328" s="25">
        <f>IFERROR(SUMIFS('[1]BD Unidades'!$AH:$AH,'[1]BD Unidades'!$A:$A,'BD Centrales 2023'!$A328),"-")</f>
        <v>6</v>
      </c>
      <c r="AH328" s="25">
        <f>SUMIFS('[1]BD Unidades'!$AJ$3:$AJ$1424,'[1]BD Unidades'!$A$3:$A$1424,$A328)</f>
        <v>8122.1333333333287</v>
      </c>
      <c r="AI328" s="25">
        <f>SUMIFS('[1]BD Unidades'!$AL$3:$AL$1424,'[1]BD Unidades'!$A$3:$A$1424,$A328)</f>
        <v>0</v>
      </c>
      <c r="AJ328" s="26">
        <f t="shared" si="21"/>
        <v>0</v>
      </c>
      <c r="AK328" s="27">
        <f>IFERROR(SUMIFS('[1]BD Unidades'!$AO$3:$AO$1424,'[1]BD Unidades'!$A$3:$A$1424,$A328),"-")</f>
        <v>0.25277305673450906</v>
      </c>
      <c r="AL328" s="27">
        <f>IFERROR(SUMIFS('[1]BD Unidades'!$AQ$3:$AQ$1424,'[1]BD Unidades'!$A$3:$A$1424,$A328),"-")</f>
        <v>0.24548402137150016</v>
      </c>
      <c r="AM328" s="27">
        <f>IFERROR(SUMIFS('[1]BD Unidades'!$AS$3:$AS$1424,'[1]BD Unidades'!$A$3:$A$1424,$A328),"-")</f>
        <v>0.22371070028901771</v>
      </c>
      <c r="AN328" s="27">
        <f>IFERROR(SUMIFS('[1]BD Unidades'!$AU$3:$AU$1424,'[1]BD Unidades'!$A$3:$A$1424,$A328),"-")</f>
        <v>0.196766</v>
      </c>
      <c r="AO328" s="27"/>
      <c r="AP328" s="27"/>
      <c r="AQ328" s="25">
        <f>IFERROR(SUMIFS('[1]BD Unidades'!$AZ$3:$AZ$1424,'[1]BD Unidades'!$A$3:$A$1424,$A328),"-")</f>
        <v>1.3422642017341062</v>
      </c>
      <c r="AR328" s="25">
        <f>IFERROR(SUMIFS('[1]BD Unidades'!$BA$3:$BA$1424,'[1]BD Unidades'!$A$3:$A$1424,$A328),"-")</f>
        <v>6</v>
      </c>
      <c r="AS328" s="28">
        <f>SUMIFS('[1]BD Unidades'!$BC$3:$BC$1424,'[1]BD Unidades'!$A$3:$A$1424,$A328)</f>
        <v>1E-4</v>
      </c>
      <c r="AT328" s="28">
        <f>SUMIFS('[1]BD Unidades'!$BE$3:$BE$1424,'[1]BD Unidades'!$A$3:$A$1424,$A328)</f>
        <v>0.98528348554033496</v>
      </c>
      <c r="AU328" s="29">
        <f t="shared" si="22"/>
        <v>0.9851849571917809</v>
      </c>
      <c r="AV328" s="30">
        <f t="shared" si="23"/>
        <v>0</v>
      </c>
      <c r="AW328" s="25">
        <f>IFERROR(SUMIFS('[1]BD Unidades'!$BI$3:$BI$1424,'[1]BD Unidades'!$A$3:$A$1424,$A328),"-")</f>
        <v>1.322378500125474</v>
      </c>
      <c r="AX328" s="25">
        <f>IFERROR(SUMIFS('[1]BD Unidades'!$BJ$3:$BJ$1424,'[1]BD Unidades'!$A$3:$A$1424,$A328),"-")</f>
        <v>0.85065644177312183</v>
      </c>
    </row>
    <row r="329" spans="1:50" ht="14.4" x14ac:dyDescent="0.3">
      <c r="A329" s="7">
        <v>503</v>
      </c>
      <c r="B329" s="7" t="s">
        <v>1027</v>
      </c>
      <c r="D329" s="8" t="s">
        <v>1028</v>
      </c>
      <c r="E329" s="19" t="s">
        <v>677</v>
      </c>
      <c r="F329" s="19" t="s">
        <v>1029</v>
      </c>
      <c r="G329" s="19" t="s">
        <v>1030</v>
      </c>
      <c r="H329" s="19" t="s">
        <v>397</v>
      </c>
      <c r="I329" s="19">
        <v>2024</v>
      </c>
      <c r="J329" s="19" t="s">
        <v>495</v>
      </c>
      <c r="K329" s="19" t="s">
        <v>496</v>
      </c>
      <c r="L329" s="19" t="s">
        <v>213</v>
      </c>
      <c r="M329" s="19" t="s">
        <v>164</v>
      </c>
      <c r="N329" s="19" t="s">
        <v>221</v>
      </c>
      <c r="O329" s="19" t="s">
        <v>221</v>
      </c>
      <c r="P329" s="19" t="s">
        <v>51</v>
      </c>
      <c r="Q329" s="9" t="s">
        <v>1032</v>
      </c>
      <c r="R329" s="20">
        <v>3</v>
      </c>
      <c r="S329" s="20">
        <v>0.33329999999999999</v>
      </c>
      <c r="T329" s="20">
        <v>2.9952000000000001</v>
      </c>
      <c r="U329" s="20" t="s">
        <v>397</v>
      </c>
      <c r="V329" s="21">
        <f>_xlfn.XLOOKUP(D329,'[1]Gen. Real'!$A:$A,'[1]Gen. Real'!$C:$C,"-",0)</f>
        <v>6.2588200000000009</v>
      </c>
      <c r="W329" s="22"/>
      <c r="X329" s="22" t="str">
        <f>_xlfn.XLOOKUP(D329,[1]Vertimiento!$A:$A,[1]Vertimiento!$E:$E,"-",0)</f>
        <v>-</v>
      </c>
      <c r="Y329" s="23" t="str">
        <f t="shared" si="20"/>
        <v>-</v>
      </c>
      <c r="Z329" s="19" t="str">
        <f>_xlfn.XLOOKUP(D329,[1]Cmg!$I$4:$I$85,[1]Cmg!$M$4:$M$85,"----",0,1)</f>
        <v>----</v>
      </c>
      <c r="AA329" s="19" t="str">
        <f>_xlfn.XLOOKUP(D329,[1]Cmg!$A$4:$A$89,[1]Cmg!$B$4:$B$89,"----",0,1)</f>
        <v>----</v>
      </c>
      <c r="AB329" s="19" t="str">
        <f>_xlfn.XLOOKUP(D329,[1]Cmg!$E$4:$E$89,[1]Cmg!$F$4:$F$89,"----",0,1)</f>
        <v>----</v>
      </c>
      <c r="AC329" s="19" t="str">
        <f>_xlfn.XLOOKUP(D329,[1]Cmg!$O$4:$O$89,[1]Cmg!$P$4:$P$89,"----",0,1)</f>
        <v>----</v>
      </c>
      <c r="AD329" s="24" t="str">
        <f>_xlfn.XLOOKUP(D329,[1]Cmg!$S$4:$S$89,[1]Cmg!$U$4:$U$89,"----",0,1)</f>
        <v>----</v>
      </c>
      <c r="AG329" s="25">
        <f>IFERROR(SUMIFS('[1]BD Unidades'!$AH:$AH,'[1]BD Unidades'!$A:$A,'BD Centrales 2023'!$A329),"-")</f>
        <v>3</v>
      </c>
      <c r="AH329" s="25">
        <f>SUMIFS('[1]BD Unidades'!$AJ$3:$AJ$1424,'[1]BD Unidades'!$A$3:$A$1424,$A329)</f>
        <v>8236.1666666666697</v>
      </c>
      <c r="AI329" s="25">
        <f>SUMIFS('[1]BD Unidades'!$AL$3:$AL$1424,'[1]BD Unidades'!$A$3:$A$1424,$A329)</f>
        <v>488.26666666666705</v>
      </c>
      <c r="AJ329" s="26">
        <f t="shared" si="21"/>
        <v>5.5965430419549718E-2</v>
      </c>
      <c r="AK329" s="27">
        <f>IFERROR(SUMIFS('[1]BD Unidades'!$AO$3:$AO$1424,'[1]BD Unidades'!$A$3:$A$1424,$A329),"-")</f>
        <v>0.28596631164284586</v>
      </c>
      <c r="AL329" s="27">
        <f>IFERROR(SUMIFS('[1]BD Unidades'!$AQ$3:$AQ$1424,'[1]BD Unidades'!$A$3:$A$1424,$A329),"-")</f>
        <v>0.26582319918233205</v>
      </c>
      <c r="AM329" s="27">
        <f>IFERROR(SUMIFS('[1]BD Unidades'!$AS$3:$AS$1424,'[1]BD Unidades'!$A$3:$A$1424,$A329),"-")</f>
        <v>0.2766609736622217</v>
      </c>
      <c r="AN329" s="27">
        <f>IFERROR(SUMIFS('[1]BD Unidades'!$AU$3:$AU$1424,'[1]BD Unidades'!$A$3:$A$1424,$A329),"-")</f>
        <v>0.24510799999999999</v>
      </c>
      <c r="AO329" s="27"/>
      <c r="AP329" s="27"/>
      <c r="AQ329" s="25">
        <f>IFERROR(SUMIFS('[1]BD Unidades'!$AZ$3:$AZ$1424,'[1]BD Unidades'!$A$3:$A$1424,$A329),"-")</f>
        <v>0.7920876371109562</v>
      </c>
      <c r="AR329" s="25">
        <f>IFERROR(SUMIFS('[1]BD Unidades'!$BA$3:$BA$1424,'[1]BD Unidades'!$A$3:$A$1424,$A329),"-")</f>
        <v>2.9160518543706799</v>
      </c>
      <c r="AS329" s="28">
        <f>SUMIFS('[1]BD Unidades'!$BC$3:$BC$1424,'[1]BD Unidades'!$A$3:$A$1424,$A329)</f>
        <v>1E-4</v>
      </c>
      <c r="AT329" s="28">
        <f>SUMIFS('[1]BD Unidades'!$BE$3:$BE$1424,'[1]BD Unidades'!$A$3:$A$1424,$A329)</f>
        <v>0.99961757990867595</v>
      </c>
      <c r="AU329" s="29">
        <f t="shared" si="22"/>
        <v>0.99951761815068507</v>
      </c>
      <c r="AV329" s="30">
        <f t="shared" si="23"/>
        <v>3.333E-3</v>
      </c>
      <c r="AW329" s="25">
        <f>IFERROR(SUMIFS('[1]BD Unidades'!$BI$3:$BI$1424,'[1]BD Unidades'!$A$3:$A$1424,$A329),"-")</f>
        <v>0.78906679381889167</v>
      </c>
      <c r="AX329" s="25">
        <f>IFERROR(SUMIFS('[1]BD Unidades'!$BJ$3:$BJ$1424,'[1]BD Unidades'!$A$3:$A$1424,$A329),"-")</f>
        <v>0.50758897780598722</v>
      </c>
    </row>
    <row r="330" spans="1:50" ht="14.4" x14ac:dyDescent="0.3">
      <c r="A330" s="7">
        <v>506</v>
      </c>
      <c r="B330" s="7" t="s">
        <v>1033</v>
      </c>
      <c r="D330" s="8" t="s">
        <v>1034</v>
      </c>
      <c r="E330" s="19" t="s">
        <v>677</v>
      </c>
      <c r="F330" s="19" t="s">
        <v>1035</v>
      </c>
      <c r="G330" s="19" t="s">
        <v>1036</v>
      </c>
      <c r="H330" s="19" t="s">
        <v>397</v>
      </c>
      <c r="I330" s="19">
        <v>2024</v>
      </c>
      <c r="J330" s="19" t="s">
        <v>495</v>
      </c>
      <c r="K330" s="19" t="s">
        <v>496</v>
      </c>
      <c r="L330" s="19" t="s">
        <v>213</v>
      </c>
      <c r="M330" s="19" t="s">
        <v>189</v>
      </c>
      <c r="N330" s="19" t="s">
        <v>190</v>
      </c>
      <c r="O330" s="19" t="s">
        <v>1037</v>
      </c>
      <c r="P330" s="19" t="s">
        <v>51</v>
      </c>
      <c r="Q330" s="9" t="s">
        <v>1038</v>
      </c>
      <c r="R330" s="20">
        <v>3</v>
      </c>
      <c r="S330" s="20">
        <v>0.43</v>
      </c>
      <c r="T330" s="20">
        <v>2.9870999999999999</v>
      </c>
      <c r="U330" s="20" t="s">
        <v>397</v>
      </c>
      <c r="V330" s="21">
        <f>_xlfn.XLOOKUP(D330,'[1]Gen. Real'!$A:$A,'[1]Gen. Real'!$C:$C,"-",0)</f>
        <v>6.7967500000000012</v>
      </c>
      <c r="W330" s="22"/>
      <c r="X330" s="22" t="str">
        <f>_xlfn.XLOOKUP(D330,[1]Vertimiento!$A:$A,[1]Vertimiento!$E:$E,"-",0)</f>
        <v>-</v>
      </c>
      <c r="Y330" s="23" t="str">
        <f t="shared" si="20"/>
        <v>-</v>
      </c>
      <c r="Z330" s="19" t="str">
        <f>_xlfn.XLOOKUP(D330,[1]Cmg!$I$4:$I$85,[1]Cmg!$M$4:$M$85,"----",0,1)</f>
        <v>----</v>
      </c>
      <c r="AA330" s="19" t="str">
        <f>_xlfn.XLOOKUP(D330,[1]Cmg!$A$4:$A$89,[1]Cmg!$B$4:$B$89,"----",0,1)</f>
        <v>----</v>
      </c>
      <c r="AB330" s="19" t="str">
        <f>_xlfn.XLOOKUP(D330,[1]Cmg!$E$4:$E$89,[1]Cmg!$F$4:$F$89,"----",0,1)</f>
        <v>----</v>
      </c>
      <c r="AC330" s="19" t="str">
        <f>_xlfn.XLOOKUP(D330,[1]Cmg!$O$4:$O$89,[1]Cmg!$P$4:$P$89,"----",0,1)</f>
        <v>----</v>
      </c>
      <c r="AD330" s="24" t="str">
        <f>_xlfn.XLOOKUP(D330,[1]Cmg!$S$4:$S$89,[1]Cmg!$U$4:$U$89,"----",0,1)</f>
        <v>----</v>
      </c>
      <c r="AG330" s="25">
        <f>IFERROR(SUMIFS('[1]BD Unidades'!$AH:$AH,'[1]BD Unidades'!$A:$A,'BD Centrales 2023'!$A330),"-")</f>
        <v>3</v>
      </c>
      <c r="AH330" s="25">
        <f>SUMIFS('[1]BD Unidades'!$AJ$3:$AJ$1424,'[1]BD Unidades'!$A$3:$A$1424,$A330)</f>
        <v>8525.4</v>
      </c>
      <c r="AI330" s="25">
        <f>SUMIFS('[1]BD Unidades'!$AL$3:$AL$1424,'[1]BD Unidades'!$A$3:$A$1424,$A330)</f>
        <v>120.933333333333</v>
      </c>
      <c r="AJ330" s="26">
        <f t="shared" si="21"/>
        <v>1.398666101237515E-2</v>
      </c>
      <c r="AK330" s="27">
        <f>IFERROR(SUMIFS('[1]BD Unidades'!$AO$3:$AO$1424,'[1]BD Unidades'!$A$3:$A$1424,$A330),"-")</f>
        <v>0.31404784326764434</v>
      </c>
      <c r="AL330" s="27">
        <f>IFERROR(SUMIFS('[1]BD Unidades'!$AQ$3:$AQ$1424,'[1]BD Unidades'!$A$3:$A$1424,$A330),"-")</f>
        <v>0.2928501036067348</v>
      </c>
      <c r="AM330" s="27">
        <f>IFERROR(SUMIFS('[1]BD Unidades'!$AS$3:$AS$1424,'[1]BD Unidades'!$A$3:$A$1424,$A330),"-")</f>
        <v>0.28137280707605072</v>
      </c>
      <c r="AN330" s="27">
        <f>IFERROR(SUMIFS('[1]BD Unidades'!$AU$3:$AU$1424,'[1]BD Unidades'!$A$3:$A$1424,$A330),"-")</f>
        <v>0.25700800000000001</v>
      </c>
      <c r="AO330" s="27"/>
      <c r="AP330" s="27"/>
      <c r="AQ330" s="25">
        <f>IFERROR(SUMIFS('[1]BD Unidades'!$AZ$3:$AZ$1424,'[1]BD Unidades'!$A$3:$A$1424,$A330),"-")</f>
        <v>0.84411842122815217</v>
      </c>
      <c r="AR330" s="25">
        <f>IFERROR(SUMIFS('[1]BD Unidades'!$BA$3:$BA$1424,'[1]BD Unidades'!$A$3:$A$1424,$A330),"-")</f>
        <v>2.9832954238790999</v>
      </c>
      <c r="AS330" s="28">
        <f>SUMIFS('[1]BD Unidades'!$BC$3:$BC$1424,'[1]BD Unidades'!$A$3:$A$1424,$A330)</f>
        <v>1E-4</v>
      </c>
      <c r="AT330" s="28">
        <f>SUMIFS('[1]BD Unidades'!$BE$3:$BE$1424,'[1]BD Unidades'!$A$3:$A$1424,$A330)</f>
        <v>1</v>
      </c>
      <c r="AU330" s="29">
        <f t="shared" si="22"/>
        <v>0.99990000000000001</v>
      </c>
      <c r="AV330" s="30">
        <f t="shared" si="23"/>
        <v>4.3E-3</v>
      </c>
      <c r="AW330" s="25">
        <f>IFERROR(SUMIFS('[1]BD Unidades'!$BI$3:$BI$1424,'[1]BD Unidades'!$A$3:$A$1424,$A330),"-")</f>
        <v>0.84403400938602846</v>
      </c>
      <c r="AX330" s="25">
        <f>IFERROR(SUMIFS('[1]BD Unidades'!$BJ$3:$BJ$1424,'[1]BD Unidades'!$A$3:$A$1424,$A330),"-")</f>
        <v>0.54294815523066564</v>
      </c>
    </row>
    <row r="331" spans="1:50" ht="14.4" x14ac:dyDescent="0.3">
      <c r="A331" s="7">
        <v>508</v>
      </c>
      <c r="B331" s="7" t="s">
        <v>1039</v>
      </c>
      <c r="D331" s="8" t="s">
        <v>1040</v>
      </c>
      <c r="E331" s="19" t="s">
        <v>274</v>
      </c>
      <c r="F331" s="19" t="s">
        <v>1041</v>
      </c>
      <c r="G331" s="19" t="s">
        <v>1042</v>
      </c>
      <c r="H331" s="19" t="s">
        <v>397</v>
      </c>
      <c r="I331" s="19">
        <v>2024</v>
      </c>
      <c r="J331" s="19" t="s">
        <v>495</v>
      </c>
      <c r="K331" s="19" t="s">
        <v>496</v>
      </c>
      <c r="L331" s="19" t="s">
        <v>213</v>
      </c>
      <c r="M331" s="19" t="s">
        <v>106</v>
      </c>
      <c r="N331" s="19" t="s">
        <v>243</v>
      </c>
      <c r="O331" s="19" t="s">
        <v>905</v>
      </c>
      <c r="P331" s="19" t="s">
        <v>51</v>
      </c>
      <c r="Q331" s="9" t="s">
        <v>1044</v>
      </c>
      <c r="R331" s="20">
        <v>3</v>
      </c>
      <c r="S331" s="20">
        <v>1.67</v>
      </c>
      <c r="T331" s="20">
        <v>2.9499</v>
      </c>
      <c r="U331" s="20" t="s">
        <v>397</v>
      </c>
      <c r="V331" s="21">
        <f>_xlfn.XLOOKUP(D331,'[1]Gen. Real'!$A:$A,'[1]Gen. Real'!$C:$C,"-",0)</f>
        <v>4.1022300000000032</v>
      </c>
      <c r="W331" s="22"/>
      <c r="X331" s="22" t="str">
        <f>_xlfn.XLOOKUP(D331,[1]Vertimiento!$A:$A,[1]Vertimiento!$E:$E,"-",0)</f>
        <v>-</v>
      </c>
      <c r="Y331" s="23" t="str">
        <f t="shared" si="20"/>
        <v>-</v>
      </c>
      <c r="Z331" s="19" t="str">
        <f>_xlfn.XLOOKUP(D331,[1]Cmg!$I$4:$I$85,[1]Cmg!$M$4:$M$85,"----",0,1)</f>
        <v>----</v>
      </c>
      <c r="AA331" s="19" t="str">
        <f>_xlfn.XLOOKUP(D331,[1]Cmg!$A$4:$A$89,[1]Cmg!$B$4:$B$89,"----",0,1)</f>
        <v>----</v>
      </c>
      <c r="AB331" s="19" t="str">
        <f>_xlfn.XLOOKUP(D331,[1]Cmg!$E$4:$E$89,[1]Cmg!$F$4:$F$89,"----",0,1)</f>
        <v>----</v>
      </c>
      <c r="AC331" s="19" t="str">
        <f>_xlfn.XLOOKUP(D331,[1]Cmg!$O$4:$O$89,[1]Cmg!$P$4:$P$89,"----",0,1)</f>
        <v>----</v>
      </c>
      <c r="AD331" s="24" t="str">
        <f>_xlfn.XLOOKUP(D331,[1]Cmg!$S$4:$S$89,[1]Cmg!$U$4:$U$89,"----",0,1)</f>
        <v>----</v>
      </c>
      <c r="AG331" s="25">
        <f>IFERROR(SUMIFS('[1]BD Unidades'!$AH:$AH,'[1]BD Unidades'!$A:$A,'BD Centrales 2023'!$A331),"-")</f>
        <v>3</v>
      </c>
      <c r="AH331" s="25">
        <f>SUMIFS('[1]BD Unidades'!$AJ$3:$AJ$1424,'[1]BD Unidades'!$A$3:$A$1424,$A331)</f>
        <v>8171.0666666666702</v>
      </c>
      <c r="AI331" s="25">
        <f>SUMIFS('[1]BD Unidades'!$AL$3:$AL$1424,'[1]BD Unidades'!$A$3:$A$1424,$A331)</f>
        <v>0</v>
      </c>
      <c r="AJ331" s="26">
        <f t="shared" si="21"/>
        <v>0</v>
      </c>
      <c r="AK331" s="27">
        <f>IFERROR(SUMIFS('[1]BD Unidades'!$AO$3:$AO$1424,'[1]BD Unidades'!$A$3:$A$1424,$A331),"-")</f>
        <v>0.26771173560894035</v>
      </c>
      <c r="AL331" s="27">
        <f>IFERROR(SUMIFS('[1]BD Unidades'!$AQ$3:$AQ$1424,'[1]BD Unidades'!$A$3:$A$1424,$A331),"-")</f>
        <v>0.21594689086264837</v>
      </c>
      <c r="AM331" s="27">
        <f>IFERROR(SUMIFS('[1]BD Unidades'!$AS$3:$AS$1424,'[1]BD Unidades'!$A$3:$A$1424,$A331),"-")</f>
        <v>0.18059610725747124</v>
      </c>
      <c r="AN331" s="27">
        <f>IFERROR(SUMIFS('[1]BD Unidades'!$AU$3:$AU$1424,'[1]BD Unidades'!$A$3:$A$1424,$A331),"-")</f>
        <v>0.155056</v>
      </c>
      <c r="AO331" s="27"/>
      <c r="AP331" s="27"/>
      <c r="AQ331" s="25">
        <f>IFERROR(SUMIFS('[1]BD Unidades'!$AZ$3:$AZ$1424,'[1]BD Unidades'!$A$3:$A$1424,$A331),"-")</f>
        <v>0.54178832177241376</v>
      </c>
      <c r="AR331" s="25">
        <f>IFERROR(SUMIFS('[1]BD Unidades'!$BA$3:$BA$1424,'[1]BD Unidades'!$A$3:$A$1424,$A331),"-")</f>
        <v>3</v>
      </c>
      <c r="AS331" s="28">
        <f>SUMIFS('[1]BD Unidades'!$BC$3:$BC$1424,'[1]BD Unidades'!$A$3:$A$1424,$A331)</f>
        <v>1.4918210725973E-4</v>
      </c>
      <c r="AT331" s="28">
        <f>SUMIFS('[1]BD Unidades'!$BE$3:$BE$1424,'[1]BD Unidades'!$A$3:$A$1424,$A331)</f>
        <v>1</v>
      </c>
      <c r="AU331" s="29">
        <f t="shared" si="22"/>
        <v>0.99985081789274022</v>
      </c>
      <c r="AV331" s="30">
        <f t="shared" si="23"/>
        <v>1.67E-2</v>
      </c>
      <c r="AW331" s="25">
        <f>IFERROR(SUMIFS('[1]BD Unidades'!$BI$3:$BI$1424,'[1]BD Unidades'!$A$3:$A$1424,$A331),"-")</f>
        <v>0.53266098145484753</v>
      </c>
      <c r="AX331" s="25">
        <f>IFERROR(SUMIFS('[1]BD Unidades'!$BJ$3:$BJ$1424,'[1]BD Unidades'!$A$3:$A$1424,$A331),"-")</f>
        <v>0.3426488672590835</v>
      </c>
    </row>
    <row r="332" spans="1:50" ht="14.4" x14ac:dyDescent="0.3">
      <c r="A332" s="7">
        <v>511</v>
      </c>
      <c r="B332" s="7" t="s">
        <v>1045</v>
      </c>
      <c r="D332" s="8" t="s">
        <v>1046</v>
      </c>
      <c r="E332" s="19" t="s">
        <v>677</v>
      </c>
      <c r="F332" s="19" t="s">
        <v>1047</v>
      </c>
      <c r="G332" s="19" t="s">
        <v>1030</v>
      </c>
      <c r="H332" s="19" t="s">
        <v>397</v>
      </c>
      <c r="I332" s="19">
        <v>2024</v>
      </c>
      <c r="J332" s="19" t="s">
        <v>495</v>
      </c>
      <c r="K332" s="19" t="s">
        <v>496</v>
      </c>
      <c r="L332" s="19" t="s">
        <v>213</v>
      </c>
      <c r="M332" s="19" t="s">
        <v>164</v>
      </c>
      <c r="N332" s="19" t="s">
        <v>221</v>
      </c>
      <c r="O332" s="19" t="s">
        <v>1048</v>
      </c>
      <c r="P332" s="19" t="s">
        <v>51</v>
      </c>
      <c r="Q332" s="9" t="s">
        <v>1049</v>
      </c>
      <c r="R332" s="20">
        <v>3</v>
      </c>
      <c r="S332" s="20">
        <v>0.33</v>
      </c>
      <c r="T332" s="20">
        <v>2.9901</v>
      </c>
      <c r="U332" s="20" t="s">
        <v>397</v>
      </c>
      <c r="V332" s="21">
        <f>_xlfn.XLOOKUP(D332,'[1]Gen. Real'!$A:$A,'[1]Gen. Real'!$C:$C,"-",0)</f>
        <v>6.6751400000000016</v>
      </c>
      <c r="W332" s="22"/>
      <c r="X332" s="22" t="str">
        <f>_xlfn.XLOOKUP(D332,[1]Vertimiento!$A:$A,[1]Vertimiento!$E:$E,"-",0)</f>
        <v>-</v>
      </c>
      <c r="Y332" s="23" t="str">
        <f t="shared" si="20"/>
        <v>-</v>
      </c>
      <c r="Z332" s="19" t="str">
        <f>_xlfn.XLOOKUP(D332,[1]Cmg!$I$4:$I$85,[1]Cmg!$M$4:$M$85,"----",0,1)</f>
        <v>----</v>
      </c>
      <c r="AA332" s="19" t="str">
        <f>_xlfn.XLOOKUP(D332,[1]Cmg!$A$4:$A$89,[1]Cmg!$B$4:$B$89,"----",0,1)</f>
        <v>----</v>
      </c>
      <c r="AB332" s="19" t="str">
        <f>_xlfn.XLOOKUP(D332,[1]Cmg!$E$4:$E$89,[1]Cmg!$F$4:$F$89,"----",0,1)</f>
        <v>----</v>
      </c>
      <c r="AC332" s="19" t="str">
        <f>_xlfn.XLOOKUP(D332,[1]Cmg!$O$4:$O$89,[1]Cmg!$P$4:$P$89,"----",0,1)</f>
        <v>----</v>
      </c>
      <c r="AD332" s="24" t="str">
        <f>_xlfn.XLOOKUP(D332,[1]Cmg!$S$4:$S$89,[1]Cmg!$U$4:$U$89,"----",0,1)</f>
        <v>----</v>
      </c>
      <c r="AG332" s="25">
        <f>IFERROR(SUMIFS('[1]BD Unidades'!$AH:$AH,'[1]BD Unidades'!$A:$A,'BD Centrales 2023'!$A332),"-")</f>
        <v>3</v>
      </c>
      <c r="AH332" s="25">
        <f>SUMIFS('[1]BD Unidades'!$AJ$3:$AJ$1424,'[1]BD Unidades'!$A$3:$A$1424,$A332)</f>
        <v>8066.1333333333287</v>
      </c>
      <c r="AI332" s="25">
        <f>SUMIFS('[1]BD Unidades'!$AL$3:$AL$1424,'[1]BD Unidades'!$A$3:$A$1424,$A332)</f>
        <v>0</v>
      </c>
      <c r="AJ332" s="26">
        <f t="shared" si="21"/>
        <v>0</v>
      </c>
      <c r="AK332" s="27">
        <f>IFERROR(SUMIFS('[1]BD Unidades'!$AO$3:$AO$1424,'[1]BD Unidades'!$A$3:$A$1424,$A332),"-")</f>
        <v>0.28983287292155613</v>
      </c>
      <c r="AL332" s="27">
        <f>IFERROR(SUMIFS('[1]BD Unidades'!$AQ$3:$AQ$1424,'[1]BD Unidades'!$A$3:$A$1424,$A332),"-")</f>
        <v>0.26660521603240078</v>
      </c>
      <c r="AM332" s="27">
        <f>IFERROR(SUMIFS('[1]BD Unidades'!$AS$3:$AS$1424,'[1]BD Unidades'!$A$3:$A$1424,$A332),"-")</f>
        <v>0.28064778055708389</v>
      </c>
      <c r="AN332" s="27">
        <f>IFERROR(SUMIFS('[1]BD Unidades'!$AU$3:$AU$1424,'[1]BD Unidades'!$A$3:$A$1424,$A332),"-")</f>
        <v>0.25783899999999998</v>
      </c>
      <c r="AO332" s="27"/>
      <c r="AP332" s="27"/>
      <c r="AQ332" s="25">
        <f>IFERROR(SUMIFS('[1]BD Unidades'!$AZ$3:$AZ$1424,'[1]BD Unidades'!$A$3:$A$1424,$A332),"-")</f>
        <v>0.79510597348081213</v>
      </c>
      <c r="AR332" s="25">
        <f>IFERROR(SUMIFS('[1]BD Unidades'!$BA$3:$BA$1424,'[1]BD Unidades'!$A$3:$A$1424,$A332),"-")</f>
        <v>3</v>
      </c>
      <c r="AS332" s="28">
        <f>SUMIFS('[1]BD Unidades'!$BC$3:$BC$1424,'[1]BD Unidades'!$A$3:$A$1424,$A332)</f>
        <v>7.2421235650693596E-4</v>
      </c>
      <c r="AT332" s="28">
        <f>SUMIFS('[1]BD Unidades'!$BE$3:$BE$1424,'[1]BD Unidades'!$A$3:$A$1424,$A332)</f>
        <v>0.92985540334855399</v>
      </c>
      <c r="AU332" s="29">
        <f t="shared" si="22"/>
        <v>0.92918199057568429</v>
      </c>
      <c r="AV332" s="30">
        <f t="shared" si="23"/>
        <v>3.3E-3</v>
      </c>
      <c r="AW332" s="25">
        <f>IFERROR(SUMIFS('[1]BD Unidades'!$BI$3:$BI$1424,'[1]BD Unidades'!$A$3:$A$1424,$A332),"-")</f>
        <v>0.7363601172586991</v>
      </c>
      <c r="AX332" s="25">
        <f>IFERROR(SUMIFS('[1]BD Unidades'!$BJ$3:$BJ$1424,'[1]BD Unidades'!$A$3:$A$1424,$A332),"-")</f>
        <v>0.47368395444382122</v>
      </c>
    </row>
    <row r="333" spans="1:50" ht="14.4" x14ac:dyDescent="0.3">
      <c r="A333" s="7">
        <v>513</v>
      </c>
      <c r="B333" s="7" t="s">
        <v>1050</v>
      </c>
      <c r="D333" s="8" t="s">
        <v>1051</v>
      </c>
      <c r="E333" s="19" t="s">
        <v>1052</v>
      </c>
      <c r="F333" s="19" t="s">
        <v>1052</v>
      </c>
      <c r="G333" s="19" t="s">
        <v>1053</v>
      </c>
      <c r="H333" s="19" t="s">
        <v>397</v>
      </c>
      <c r="I333" s="19">
        <v>2024</v>
      </c>
      <c r="J333" s="19" t="s">
        <v>495</v>
      </c>
      <c r="K333" s="19" t="s">
        <v>496</v>
      </c>
      <c r="L333" s="19" t="s">
        <v>213</v>
      </c>
      <c r="M333" s="19" t="s">
        <v>164</v>
      </c>
      <c r="N333" s="19" t="s">
        <v>221</v>
      </c>
      <c r="O333" s="19" t="s">
        <v>886</v>
      </c>
      <c r="P333" s="19" t="s">
        <v>51</v>
      </c>
      <c r="Q333" s="9" t="s">
        <v>1055</v>
      </c>
      <c r="R333" s="20">
        <v>2.96</v>
      </c>
      <c r="S333" s="20">
        <v>0</v>
      </c>
      <c r="T333" s="20">
        <v>2.96</v>
      </c>
      <c r="U333" s="20" t="s">
        <v>397</v>
      </c>
      <c r="V333" s="21">
        <f>_xlfn.XLOOKUP(D333,'[1]Gen. Real'!$A:$A,'[1]Gen. Real'!$C:$C,"-",0)</f>
        <v>4.1821200000000038</v>
      </c>
      <c r="W333" s="22"/>
      <c r="X333" s="22" t="str">
        <f>_xlfn.XLOOKUP(D333,[1]Vertimiento!$A:$A,[1]Vertimiento!$E:$E,"-",0)</f>
        <v>-</v>
      </c>
      <c r="Y333" s="23" t="str">
        <f t="shared" si="20"/>
        <v>-</v>
      </c>
      <c r="Z333" s="19" t="str">
        <f>_xlfn.XLOOKUP(D333,[1]Cmg!$I$4:$I$85,[1]Cmg!$M$4:$M$85,"----",0,1)</f>
        <v>----</v>
      </c>
      <c r="AA333" s="19" t="str">
        <f>_xlfn.XLOOKUP(D333,[1]Cmg!$A$4:$A$89,[1]Cmg!$B$4:$B$89,"----",0,1)</f>
        <v>----</v>
      </c>
      <c r="AB333" s="19" t="str">
        <f>_xlfn.XLOOKUP(D333,[1]Cmg!$E$4:$E$89,[1]Cmg!$F$4:$F$89,"----",0,1)</f>
        <v>----</v>
      </c>
      <c r="AC333" s="19" t="str">
        <f>_xlfn.XLOOKUP(D333,[1]Cmg!$O$4:$O$89,[1]Cmg!$P$4:$P$89,"----",0,1)</f>
        <v>----</v>
      </c>
      <c r="AD333" s="24" t="str">
        <f>_xlfn.XLOOKUP(D333,[1]Cmg!$S$4:$S$89,[1]Cmg!$U$4:$U$89,"----",0,1)</f>
        <v>----</v>
      </c>
      <c r="AG333" s="25">
        <f>IFERROR(SUMIFS('[1]BD Unidades'!$AH:$AH,'[1]BD Unidades'!$A:$A,'BD Centrales 2023'!$A333),"-")</f>
        <v>2.96</v>
      </c>
      <c r="AH333" s="25">
        <f>SUMIFS('[1]BD Unidades'!$AJ$3:$AJ$1424,'[1]BD Unidades'!$A$3:$A$1424,$A333)</f>
        <v>7667.2500000000009</v>
      </c>
      <c r="AI333" s="25">
        <f>SUMIFS('[1]BD Unidades'!$AL$3:$AL$1424,'[1]BD Unidades'!$A$3:$A$1424,$A333)</f>
        <v>0</v>
      </c>
      <c r="AJ333" s="26">
        <f t="shared" si="21"/>
        <v>0</v>
      </c>
      <c r="AK333" s="27">
        <f>IFERROR(SUMIFS('[1]BD Unidades'!$AO$3:$AO$1424,'[1]BD Unidades'!$A$3:$A$1424,$A333),"-")</f>
        <v>0.1840462162788418</v>
      </c>
      <c r="AL333" s="27">
        <f>IFERROR(SUMIFS('[1]BD Unidades'!$AQ$3:$AQ$1424,'[1]BD Unidades'!$A$3:$A$1424,$A333),"-")</f>
        <v>0.15930982552001621</v>
      </c>
      <c r="AM333" s="27">
        <f>IFERROR(SUMIFS('[1]BD Unidades'!$AS$3:$AS$1424,'[1]BD Unidades'!$A$3:$A$1424,$A333),"-")</f>
        <v>0.1524104092171171</v>
      </c>
      <c r="AN333" s="27">
        <f>IFERROR(SUMIFS('[1]BD Unidades'!$AU$3:$AU$1424,'[1]BD Unidades'!$A$3:$A$1424,$A333),"-")</f>
        <v>0.16611999999999999</v>
      </c>
      <c r="AO333" s="27"/>
      <c r="AP333" s="27"/>
      <c r="AQ333" s="25">
        <f>IFERROR(SUMIFS('[1]BD Unidades'!$AZ$3:$AZ$1424,'[1]BD Unidades'!$A$3:$A$1424,$A333),"-")</f>
        <v>0.45113481128266658</v>
      </c>
      <c r="AR333" s="25">
        <f>IFERROR(SUMIFS('[1]BD Unidades'!$BA$3:$BA$1424,'[1]BD Unidades'!$A$3:$A$1424,$A333),"-")</f>
        <v>2.9600000000000102</v>
      </c>
      <c r="AS333" s="28">
        <f>SUMIFS('[1]BD Unidades'!$BC$3:$BC$1424,'[1]BD Unidades'!$A$3:$A$1424,$A333)</f>
        <v>1.88725526632673E-3</v>
      </c>
      <c r="AT333" s="28">
        <f>SUMIFS('[1]BD Unidades'!$BE$3:$BE$1424,'[1]BD Unidades'!$A$3:$A$1424,$A333)</f>
        <v>0.99979071537290698</v>
      </c>
      <c r="AU333" s="29">
        <f t="shared" si="22"/>
        <v>0.99790385508009494</v>
      </c>
      <c r="AV333" s="30">
        <f t="shared" si="23"/>
        <v>0</v>
      </c>
      <c r="AW333" s="25">
        <f>IFERROR(SUMIFS('[1]BD Unidades'!$BI$3:$BI$1424,'[1]BD Unidades'!$A$3:$A$1424,$A333),"-")</f>
        <v>0.4501891673398043</v>
      </c>
      <c r="AX333" s="25">
        <f>IFERROR(SUMIFS('[1]BD Unidades'!$BJ$3:$BJ$1424,'[1]BD Unidades'!$A$3:$A$1424,$A333),"-")</f>
        <v>0.28959659823397427</v>
      </c>
    </row>
    <row r="334" spans="1:50" ht="14.4" x14ac:dyDescent="0.3">
      <c r="A334" s="7">
        <v>514</v>
      </c>
      <c r="B334" s="7" t="s">
        <v>1056</v>
      </c>
      <c r="D334" s="8" t="s">
        <v>1057</v>
      </c>
      <c r="E334" s="19" t="s">
        <v>677</v>
      </c>
      <c r="F334" s="19" t="s">
        <v>1058</v>
      </c>
      <c r="G334" s="19" t="s">
        <v>1059</v>
      </c>
      <c r="H334" s="19" t="s">
        <v>397</v>
      </c>
      <c r="I334" s="19">
        <v>2024</v>
      </c>
      <c r="J334" s="19" t="s">
        <v>495</v>
      </c>
      <c r="K334" s="19" t="s">
        <v>496</v>
      </c>
      <c r="L334" s="19" t="s">
        <v>213</v>
      </c>
      <c r="M334" s="19" t="s">
        <v>106</v>
      </c>
      <c r="N334" s="19" t="s">
        <v>107</v>
      </c>
      <c r="O334" s="19" t="s">
        <v>1061</v>
      </c>
      <c r="P334" s="19" t="s">
        <v>51</v>
      </c>
      <c r="Q334" s="9" t="s">
        <v>1062</v>
      </c>
      <c r="R334" s="20">
        <v>4.8</v>
      </c>
      <c r="S334" s="20">
        <v>0</v>
      </c>
      <c r="T334" s="20">
        <v>4.8</v>
      </c>
      <c r="U334" s="20" t="s">
        <v>397</v>
      </c>
      <c r="V334" s="21">
        <f>_xlfn.XLOOKUP(D334,'[1]Gen. Real'!$A:$A,'[1]Gen. Real'!$C:$C,"-",0)</f>
        <v>8.7355799999999952</v>
      </c>
      <c r="W334" s="22"/>
      <c r="X334" s="22" t="str">
        <f>_xlfn.XLOOKUP(D334,[1]Vertimiento!$A:$A,[1]Vertimiento!$E:$E,"-",0)</f>
        <v>-</v>
      </c>
      <c r="Y334" s="23" t="str">
        <f t="shared" si="20"/>
        <v>-</v>
      </c>
      <c r="Z334" s="19" t="str">
        <f>_xlfn.XLOOKUP(D334,[1]Cmg!$I$4:$I$85,[1]Cmg!$M$4:$M$85,"----",0,1)</f>
        <v>----</v>
      </c>
      <c r="AA334" s="19" t="str">
        <f>_xlfn.XLOOKUP(D334,[1]Cmg!$A$4:$A$89,[1]Cmg!$B$4:$B$89,"----",0,1)</f>
        <v>----</v>
      </c>
      <c r="AB334" s="19" t="str">
        <f>_xlfn.XLOOKUP(D334,[1]Cmg!$E$4:$E$89,[1]Cmg!$F$4:$F$89,"----",0,1)</f>
        <v>----</v>
      </c>
      <c r="AC334" s="19" t="str">
        <f>_xlfn.XLOOKUP(D334,[1]Cmg!$O$4:$O$89,[1]Cmg!$P$4:$P$89,"----",0,1)</f>
        <v>----</v>
      </c>
      <c r="AD334" s="24" t="str">
        <f>_xlfn.XLOOKUP(D334,[1]Cmg!$S$4:$S$89,[1]Cmg!$U$4:$U$89,"----",0,1)</f>
        <v>----</v>
      </c>
      <c r="AG334" s="25">
        <f>IFERROR(SUMIFS('[1]BD Unidades'!$AH:$AH,'[1]BD Unidades'!$A:$A,'BD Centrales 2023'!$A334),"-")</f>
        <v>4.8</v>
      </c>
      <c r="AH334" s="25">
        <f>SUMIFS('[1]BD Unidades'!$AJ$3:$AJ$1424,'[1]BD Unidades'!$A$3:$A$1424,$A334)</f>
        <v>8172.7333333333299</v>
      </c>
      <c r="AI334" s="25">
        <f>SUMIFS('[1]BD Unidades'!$AL$3:$AL$1424,'[1]BD Unidades'!$A$3:$A$1424,$A334)</f>
        <v>405.83333333333297</v>
      </c>
      <c r="AJ334" s="26">
        <f t="shared" si="21"/>
        <v>4.7307825316583563E-2</v>
      </c>
      <c r="AK334" s="27">
        <f>IFERROR(SUMIFS('[1]BD Unidades'!$AO$3:$AO$1424,'[1]BD Unidades'!$A$3:$A$1424,$A334),"-")</f>
        <v>0.24373695082758995</v>
      </c>
      <c r="AL334" s="27">
        <f>IFERROR(SUMIFS('[1]BD Unidades'!$AQ$3:$AQ$1424,'[1]BD Unidades'!$A$3:$A$1424,$A334),"-")</f>
        <v>0.22552840156185067</v>
      </c>
      <c r="AM334" s="27">
        <f>IFERROR(SUMIFS('[1]BD Unidades'!$AS$3:$AS$1424,'[1]BD Unidades'!$A$3:$A$1424,$A334),"-")</f>
        <v>0.22666542103966875</v>
      </c>
      <c r="AN334" s="27">
        <f>IFERROR(SUMIFS('[1]BD Unidades'!$AU$3:$AU$1424,'[1]BD Unidades'!$A$3:$A$1424,$A334),"-")</f>
        <v>0.21466099999999999</v>
      </c>
      <c r="AO334" s="27"/>
      <c r="AP334" s="27"/>
      <c r="AQ334" s="25">
        <f>IFERROR(SUMIFS('[1]BD Unidades'!$AZ$3:$AZ$1424,'[1]BD Unidades'!$A$3:$A$1424,$A334),"-")</f>
        <v>1.0475690722245177</v>
      </c>
      <c r="AR334" s="25">
        <f>IFERROR(SUMIFS('[1]BD Unidades'!$BA$3:$BA$1424,'[1]BD Unidades'!$A$3:$A$1424,$A334),"-")</f>
        <v>4.7621461704946997</v>
      </c>
      <c r="AS334" s="28">
        <f>SUMIFS('[1]BD Unidades'!$BC$3:$BC$1424,'[1]BD Unidades'!$A$3:$A$1424,$A334)</f>
        <v>1E-4</v>
      </c>
      <c r="AT334" s="28">
        <f>SUMIFS('[1]BD Unidades'!$BE$3:$BE$1424,'[1]BD Unidades'!$A$3:$A$1424,$A334)</f>
        <v>0.9991552511415519</v>
      </c>
      <c r="AU334" s="29">
        <f t="shared" si="22"/>
        <v>0.99905533561643778</v>
      </c>
      <c r="AV334" s="30">
        <f t="shared" si="23"/>
        <v>0</v>
      </c>
      <c r="AW334" s="25">
        <f>IFERROR(SUMIFS('[1]BD Unidades'!$BI$3:$BI$1424,'[1]BD Unidades'!$A$3:$A$1424,$A334),"-")</f>
        <v>1.0465794710326672</v>
      </c>
      <c r="AX334" s="25">
        <f>IFERROR(SUMIFS('[1]BD Unidades'!$BJ$3:$BJ$1424,'[1]BD Unidades'!$A$3:$A$1424,$A334),"-")</f>
        <v>0.67324110969512163</v>
      </c>
    </row>
    <row r="335" spans="1:50" ht="14.4" x14ac:dyDescent="0.3">
      <c r="A335" s="7">
        <v>515</v>
      </c>
      <c r="B335" s="7" t="s">
        <v>1063</v>
      </c>
      <c r="D335" s="8" t="s">
        <v>1064</v>
      </c>
      <c r="E335" s="19" t="s">
        <v>274</v>
      </c>
      <c r="F335" s="19" t="s">
        <v>1065</v>
      </c>
      <c r="G335" s="19" t="s">
        <v>1066</v>
      </c>
      <c r="H335" s="19" t="s">
        <v>397</v>
      </c>
      <c r="I335" s="19">
        <v>2024</v>
      </c>
      <c r="J335" s="19" t="s">
        <v>495</v>
      </c>
      <c r="K335" s="19" t="s">
        <v>496</v>
      </c>
      <c r="L335" s="19" t="s">
        <v>213</v>
      </c>
      <c r="M335" s="19" t="s">
        <v>106</v>
      </c>
      <c r="N335" s="19" t="s">
        <v>107</v>
      </c>
      <c r="O335" s="19" t="s">
        <v>108</v>
      </c>
      <c r="P335" s="19" t="s">
        <v>51</v>
      </c>
      <c r="Q335" s="9" t="s">
        <v>1068</v>
      </c>
      <c r="R335" s="20">
        <v>3</v>
      </c>
      <c r="S335" s="20">
        <v>0</v>
      </c>
      <c r="T335" s="20">
        <v>3</v>
      </c>
      <c r="U335" s="20" t="s">
        <v>397</v>
      </c>
      <c r="V335" s="21">
        <f>_xlfn.XLOOKUP(D335,'[1]Gen. Real'!$A:$A,'[1]Gen. Real'!$C:$C,"-",0)</f>
        <v>4.0071900000000005</v>
      </c>
      <c r="W335" s="22"/>
      <c r="X335" s="22" t="str">
        <f>_xlfn.XLOOKUP(D335,[1]Vertimiento!$A:$A,[1]Vertimiento!$E:$E,"-",0)</f>
        <v>-</v>
      </c>
      <c r="Y335" s="23" t="str">
        <f t="shared" si="20"/>
        <v>-</v>
      </c>
      <c r="Z335" s="19" t="str">
        <f>_xlfn.XLOOKUP(D335,[1]Cmg!$I$4:$I$85,[1]Cmg!$M$4:$M$85,"----",0,1)</f>
        <v>----</v>
      </c>
      <c r="AA335" s="19" t="str">
        <f>_xlfn.XLOOKUP(D335,[1]Cmg!$A$4:$A$89,[1]Cmg!$B$4:$B$89,"----",0,1)</f>
        <v>----</v>
      </c>
      <c r="AB335" s="19" t="str">
        <f>_xlfn.XLOOKUP(D335,[1]Cmg!$E$4:$E$89,[1]Cmg!$F$4:$F$89,"----",0,1)</f>
        <v>----</v>
      </c>
      <c r="AC335" s="19" t="str">
        <f>_xlfn.XLOOKUP(D335,[1]Cmg!$O$4:$O$89,[1]Cmg!$P$4:$P$89,"----",0,1)</f>
        <v>----</v>
      </c>
      <c r="AD335" s="24" t="str">
        <f>_xlfn.XLOOKUP(D335,[1]Cmg!$S$4:$S$89,[1]Cmg!$U$4:$U$89,"----",0,1)</f>
        <v>----</v>
      </c>
      <c r="AG335" s="25">
        <f>IFERROR(SUMIFS('[1]BD Unidades'!$AH:$AH,'[1]BD Unidades'!$A:$A,'BD Centrales 2023'!$A335),"-")</f>
        <v>3</v>
      </c>
      <c r="AH335" s="25">
        <f>SUMIFS('[1]BD Unidades'!$AJ$3:$AJ$1424,'[1]BD Unidades'!$A$3:$A$1424,$A335)</f>
        <v>7883.3333333333312</v>
      </c>
      <c r="AI335" s="25">
        <f>SUMIFS('[1]BD Unidades'!$AL$3:$AL$1424,'[1]BD Unidades'!$A$3:$A$1424,$A335)</f>
        <v>0</v>
      </c>
      <c r="AJ335" s="26">
        <f t="shared" si="21"/>
        <v>0</v>
      </c>
      <c r="AK335" s="27">
        <f>IFERROR(SUMIFS('[1]BD Unidades'!$AO$3:$AO$1424,'[1]BD Unidades'!$A$3:$A$1424,$A335),"-")</f>
        <v>0.22561352384684583</v>
      </c>
      <c r="AL335" s="27">
        <f>IFERROR(SUMIFS('[1]BD Unidades'!$AQ$3:$AQ$1424,'[1]BD Unidades'!$A$3:$A$1424,$A335),"-")</f>
        <v>0.19908814014270168</v>
      </c>
      <c r="AM335" s="27">
        <f>IFERROR(SUMIFS('[1]BD Unidades'!$AS$3:$AS$1424,'[1]BD Unidades'!$A$3:$A$1424,$A335),"-")</f>
        <v>0.18574707720517272</v>
      </c>
      <c r="AN335" s="27">
        <f>IFERROR(SUMIFS('[1]BD Unidades'!$AU$3:$AU$1424,'[1]BD Unidades'!$A$3:$A$1424,$A335),"-")</f>
        <v>0.153033</v>
      </c>
      <c r="AO335" s="27"/>
      <c r="AP335" s="27"/>
      <c r="AQ335" s="25">
        <f>IFERROR(SUMIFS('[1]BD Unidades'!$AZ$3:$AZ$1424,'[1]BD Unidades'!$A$3:$A$1424,$A335),"-")</f>
        <v>0.4610314008447165</v>
      </c>
      <c r="AR335" s="25">
        <f>IFERROR(SUMIFS('[1]BD Unidades'!$BA$3:$BA$1424,'[1]BD Unidades'!$A$3:$A$1424,$A335),"-")</f>
        <v>3</v>
      </c>
      <c r="AS335" s="28">
        <f>SUMIFS('[1]BD Unidades'!$BC$3:$BC$1424,'[1]BD Unidades'!$A$3:$A$1424,$A335)</f>
        <v>1E-4</v>
      </c>
      <c r="AT335" s="28">
        <f>SUMIFS('[1]BD Unidades'!$BE$3:$BE$1424,'[1]BD Unidades'!$A$3:$A$1424,$A335)</f>
        <v>1</v>
      </c>
      <c r="AU335" s="29">
        <f t="shared" si="22"/>
        <v>0.99990000000000001</v>
      </c>
      <c r="AV335" s="30">
        <f t="shared" si="23"/>
        <v>0</v>
      </c>
      <c r="AW335" s="25">
        <f>IFERROR(SUMIFS('[1]BD Unidades'!$BI$3:$BI$1424,'[1]BD Unidades'!$A$3:$A$1424,$A335),"-")</f>
        <v>0.46098529770463226</v>
      </c>
      <c r="AX335" s="25">
        <f>IFERROR(SUMIFS('[1]BD Unidades'!$BJ$3:$BJ$1424,'[1]BD Unidades'!$A$3:$A$1424,$A335),"-")</f>
        <v>0.29654150685143282</v>
      </c>
    </row>
    <row r="336" spans="1:50" ht="14.4" x14ac:dyDescent="0.3">
      <c r="A336" s="7">
        <v>517</v>
      </c>
      <c r="B336" s="7" t="s">
        <v>1069</v>
      </c>
      <c r="D336" s="8" t="s">
        <v>1070</v>
      </c>
      <c r="E336" s="19" t="s">
        <v>1071</v>
      </c>
      <c r="F336" s="19" t="s">
        <v>1071</v>
      </c>
      <c r="G336" s="19" t="s">
        <v>1072</v>
      </c>
      <c r="H336" s="19" t="s">
        <v>397</v>
      </c>
      <c r="I336" s="19">
        <v>2024</v>
      </c>
      <c r="J336" s="19" t="s">
        <v>495</v>
      </c>
      <c r="K336" s="19" t="s">
        <v>496</v>
      </c>
      <c r="L336" s="19" t="s">
        <v>47</v>
      </c>
      <c r="M336" s="19" t="s">
        <v>814</v>
      </c>
      <c r="N336" s="19" t="s">
        <v>815</v>
      </c>
      <c r="O336" s="19" t="s">
        <v>816</v>
      </c>
      <c r="P336" s="19" t="s">
        <v>51</v>
      </c>
      <c r="Q336" s="9" t="s">
        <v>1074</v>
      </c>
      <c r="R336" s="20">
        <v>89.465000000000003</v>
      </c>
      <c r="S336" s="20">
        <v>1.5249999999999999</v>
      </c>
      <c r="T336" s="20">
        <v>88.1</v>
      </c>
      <c r="U336" s="20">
        <v>0.64200000000000002</v>
      </c>
      <c r="V336" s="21">
        <f>_xlfn.XLOOKUP(D336,'[1]Gen. Real'!$A:$A,'[1]Gen. Real'!$C:$C,"-",0)</f>
        <v>169.45477000000008</v>
      </c>
      <c r="W336" s="22"/>
      <c r="X336" s="22">
        <f>_xlfn.XLOOKUP(D336,[1]Vertimiento!$A:$A,[1]Vertimiento!$E:$E,"-",0)</f>
        <v>25.187494170000001</v>
      </c>
      <c r="Y336" s="23">
        <f t="shared" si="20"/>
        <v>0.12940403399747397</v>
      </c>
      <c r="Z336" s="19">
        <f>_xlfn.XLOOKUP(D336,[1]Cmg!$I$4:$I$85,[1]Cmg!$M$4:$M$85,"----",0,1)</f>
        <v>12.659592344907129</v>
      </c>
      <c r="AA336" s="19">
        <f>_xlfn.XLOOKUP(D336,[1]Cmg!$A$4:$A$89,[1]Cmg!$B$4:$B$89,"----",0,1)</f>
        <v>63.850890004564278</v>
      </c>
      <c r="AB336" s="19">
        <f>_xlfn.XLOOKUP(D336,[1]Cmg!$E$4:$E$89,[1]Cmg!$F$4:$F$89,"----",0,1)</f>
        <v>11.95621095890411</v>
      </c>
      <c r="AC336" s="19">
        <f>_xlfn.XLOOKUP(D336,[1]Cmg!$O$4:$O$89,[1]Cmg!$P$4:$P$89,"----",0,1)</f>
        <v>100.88952483379015</v>
      </c>
      <c r="AD336" s="24">
        <f>_xlfn.XLOOKUP(D336,[1]Cmg!$S$4:$S$89,[1]Cmg!$U$4:$U$89,"----",0,1)</f>
        <v>0.48277042446371521</v>
      </c>
      <c r="AG336" s="25">
        <f>IFERROR(SUMIFS('[1]BD Unidades'!$AH:$AH,'[1]BD Unidades'!$A:$A,'BD Centrales 2023'!$A336),"-")</f>
        <v>89.465000000000003</v>
      </c>
      <c r="AH336" s="25">
        <f>SUMIFS('[1]BD Unidades'!$AJ$3:$AJ$1424,'[1]BD Unidades'!$A$3:$A$1424,$A336)</f>
        <v>7737.4000000000005</v>
      </c>
      <c r="AI336" s="25">
        <f>SUMIFS('[1]BD Unidades'!$AL$3:$AL$1424,'[1]BD Unidades'!$A$3:$A$1424,$A336)</f>
        <v>1022.5999999999999</v>
      </c>
      <c r="AJ336" s="26">
        <f t="shared" si="21"/>
        <v>0.11673515981735159</v>
      </c>
      <c r="AK336" s="27">
        <f>IFERROR(SUMIFS('[1]BD Unidades'!$AO$3:$AO$1424,'[1]BD Unidades'!$A$3:$A$1424,$A336),"-")</f>
        <v>0.2965221952867399</v>
      </c>
      <c r="AL336" s="27">
        <f>IFERROR(SUMIFS('[1]BD Unidades'!$AQ$3:$AQ$1424,'[1]BD Unidades'!$A$3:$A$1424,$A336),"-")</f>
        <v>0.30968039723910046</v>
      </c>
      <c r="AM336" s="27">
        <f>IFERROR(SUMIFS('[1]BD Unidades'!$AS$3:$AS$1424,'[1]BD Unidades'!$A$3:$A$1424,$A336),"-")</f>
        <v>0.28910848637477154</v>
      </c>
      <c r="AN336" s="27">
        <f>IFERROR(SUMIFS('[1]BD Unidades'!$AU$3:$AU$1424,'[1]BD Unidades'!$A$3:$A$1424,$A336),"-")</f>
        <v>0.261519</v>
      </c>
      <c r="AO336" s="27"/>
      <c r="AP336" s="27"/>
      <c r="AQ336" s="25">
        <f>IFERROR(SUMIFS('[1]BD Unidades'!$AZ$3:$AZ$1424,'[1]BD Unidades'!$A$3:$A$1424,$A336),"-")</f>
        <v>25.865090733518937</v>
      </c>
      <c r="AR336" s="25">
        <f>IFERROR(SUMIFS('[1]BD Unidades'!$BA$3:$BA$1424,'[1]BD Unidades'!$A$3:$A$1424,$A336),"-")</f>
        <v>89.464999999999705</v>
      </c>
      <c r="AS336" s="28">
        <f>SUMIFS('[1]BD Unidades'!$BC$3:$BC$1424,'[1]BD Unidades'!$A$3:$A$1424,$A336)</f>
        <v>1.81162269987668E-3</v>
      </c>
      <c r="AT336" s="28">
        <f>SUMIFS('[1]BD Unidades'!$BE$3:$BE$1424,'[1]BD Unidades'!$A$3:$A$1424,$A336)</f>
        <v>1</v>
      </c>
      <c r="AU336" s="29">
        <f t="shared" si="22"/>
        <v>0.99818837730012333</v>
      </c>
      <c r="AV336" s="30">
        <f t="shared" si="23"/>
        <v>1.525E-2</v>
      </c>
      <c r="AW336" s="25">
        <f>IFERROR(SUMIFS('[1]BD Unidades'!$BI$3:$BI$1424,'[1]BD Unidades'!$A$3:$A$1424,$A336),"-")</f>
        <v>25.481454567076891</v>
      </c>
      <c r="AX336" s="25">
        <f>IFERROR(SUMIFS('[1]BD Unidades'!$BJ$3:$BJ$1424,'[1]BD Unidades'!$A$3:$A$1424,$A336),"-")</f>
        <v>16.391648435887582</v>
      </c>
    </row>
    <row r="337" spans="1:50" ht="14.4" x14ac:dyDescent="0.3">
      <c r="A337" s="7">
        <v>518</v>
      </c>
      <c r="B337" s="7" t="s">
        <v>1075</v>
      </c>
      <c r="D337" s="8" t="s">
        <v>1076</v>
      </c>
      <c r="E337" s="19" t="s">
        <v>677</v>
      </c>
      <c r="F337" s="19" t="s">
        <v>1077</v>
      </c>
      <c r="G337" s="19" t="s">
        <v>1078</v>
      </c>
      <c r="H337" s="19" t="s">
        <v>397</v>
      </c>
      <c r="I337" s="19">
        <v>2024</v>
      </c>
      <c r="J337" s="19" t="s">
        <v>495</v>
      </c>
      <c r="K337" s="19" t="s">
        <v>496</v>
      </c>
      <c r="L337" s="19" t="s">
        <v>213</v>
      </c>
      <c r="M337" s="19" t="s">
        <v>362</v>
      </c>
      <c r="N337" s="19" t="s">
        <v>1080</v>
      </c>
      <c r="O337" s="19" t="s">
        <v>1081</v>
      </c>
      <c r="P337" s="19" t="s">
        <v>51</v>
      </c>
      <c r="Q337" s="9" t="s">
        <v>1082</v>
      </c>
      <c r="R337" s="20">
        <v>1.5</v>
      </c>
      <c r="S337" s="20">
        <v>0</v>
      </c>
      <c r="T337" s="20">
        <v>1.5</v>
      </c>
      <c r="U337" s="20" t="s">
        <v>397</v>
      </c>
      <c r="V337" s="21">
        <f>_xlfn.XLOOKUP(D337,'[1]Gen. Real'!$A:$A,'[1]Gen. Real'!$C:$C,"-",0)</f>
        <v>3.2258399999999972</v>
      </c>
      <c r="W337" s="22"/>
      <c r="X337" s="22" t="str">
        <f>_xlfn.XLOOKUP(D337,[1]Vertimiento!$A:$A,[1]Vertimiento!$E:$E,"-",0)</f>
        <v>-</v>
      </c>
      <c r="Y337" s="23" t="str">
        <f t="shared" si="20"/>
        <v>-</v>
      </c>
      <c r="Z337" s="19" t="str">
        <f>_xlfn.XLOOKUP(D337,[1]Cmg!$I$4:$I$85,[1]Cmg!$M$4:$M$85,"----",0,1)</f>
        <v>----</v>
      </c>
      <c r="AA337" s="19" t="str">
        <f>_xlfn.XLOOKUP(D337,[1]Cmg!$A$4:$A$89,[1]Cmg!$B$4:$B$89,"----",0,1)</f>
        <v>----</v>
      </c>
      <c r="AB337" s="19" t="str">
        <f>_xlfn.XLOOKUP(D337,[1]Cmg!$E$4:$E$89,[1]Cmg!$F$4:$F$89,"----",0,1)</f>
        <v>----</v>
      </c>
      <c r="AC337" s="19" t="str">
        <f>_xlfn.XLOOKUP(D337,[1]Cmg!$O$4:$O$89,[1]Cmg!$P$4:$P$89,"----",0,1)</f>
        <v>----</v>
      </c>
      <c r="AD337" s="24" t="str">
        <f>_xlfn.XLOOKUP(D337,[1]Cmg!$S$4:$S$89,[1]Cmg!$U$4:$U$89,"----",0,1)</f>
        <v>----</v>
      </c>
      <c r="AG337" s="25">
        <f>IFERROR(SUMIFS('[1]BD Unidades'!$AH:$AH,'[1]BD Unidades'!$A:$A,'BD Centrales 2023'!$A337),"-")</f>
        <v>1.5</v>
      </c>
      <c r="AH337" s="25">
        <f>SUMIFS('[1]BD Unidades'!$AJ$3:$AJ$1424,'[1]BD Unidades'!$A$3:$A$1424,$A337)</f>
        <v>8739.9333333333307</v>
      </c>
      <c r="AI337" s="25">
        <f>SUMIFS('[1]BD Unidades'!$AL$3:$AL$1424,'[1]BD Unidades'!$A$3:$A$1424,$A337)</f>
        <v>0</v>
      </c>
      <c r="AJ337" s="26">
        <f t="shared" si="21"/>
        <v>0</v>
      </c>
      <c r="AK337" s="27">
        <f>IFERROR(SUMIFS('[1]BD Unidades'!$AO$3:$AO$1424,'[1]BD Unidades'!$A$3:$A$1424,$A337),"-")</f>
        <v>0.27574206327945222</v>
      </c>
      <c r="AL337" s="27">
        <f>IFERROR(SUMIFS('[1]BD Unidades'!$AQ$3:$AQ$1424,'[1]BD Unidades'!$A$3:$A$1424,$A337),"-")</f>
        <v>0.25195533638199813</v>
      </c>
      <c r="AM337" s="27">
        <f>IFERROR(SUMIFS('[1]BD Unidades'!$AS$3:$AS$1424,'[1]BD Unidades'!$A$3:$A$1424,$A337),"-")</f>
        <v>0.24744705853583929</v>
      </c>
      <c r="AN337" s="27">
        <f>IFERROR(SUMIFS('[1]BD Unidades'!$AU$3:$AU$1424,'[1]BD Unidades'!$A$3:$A$1424,$A337),"-")</f>
        <v>0.244231</v>
      </c>
      <c r="AO337" s="27"/>
      <c r="AP337" s="27"/>
      <c r="AQ337" s="25">
        <f>IFERROR(SUMIFS('[1]BD Unidades'!$AZ$3:$AZ$1424,'[1]BD Unidades'!$A$3:$A$1424,$A337),"-")</f>
        <v>0.36951123257914587</v>
      </c>
      <c r="AR337" s="25">
        <f>IFERROR(SUMIFS('[1]BD Unidades'!$BA$3:$BA$1424,'[1]BD Unidades'!$A$3:$A$1424,$A337),"-")</f>
        <v>1.5</v>
      </c>
      <c r="AS337" s="28">
        <f>SUMIFS('[1]BD Unidades'!$BC$3:$BC$1424,'[1]BD Unidades'!$A$3:$A$1424,$A337)</f>
        <v>1E-4</v>
      </c>
      <c r="AT337" s="28">
        <f>SUMIFS('[1]BD Unidades'!$BE$3:$BE$1424,'[1]BD Unidades'!$A$3:$A$1424,$A337)</f>
        <v>1</v>
      </c>
      <c r="AU337" s="29">
        <f t="shared" si="22"/>
        <v>0.99990000000000001</v>
      </c>
      <c r="AV337" s="30">
        <f t="shared" si="23"/>
        <v>0</v>
      </c>
      <c r="AW337" s="25">
        <f>IFERROR(SUMIFS('[1]BD Unidades'!$BI$3:$BI$1424,'[1]BD Unidades'!$A$3:$A$1424,$A337),"-")</f>
        <v>0.36947428145588801</v>
      </c>
      <c r="AX337" s="25">
        <f>IFERROR(SUMIFS('[1]BD Unidades'!$BJ$3:$BJ$1424,'[1]BD Unidades'!$A$3:$A$1424,$A337),"-")</f>
        <v>0.23767452175010759</v>
      </c>
    </row>
    <row r="338" spans="1:50" ht="14.4" x14ac:dyDescent="0.3">
      <c r="A338" s="7">
        <v>519</v>
      </c>
      <c r="B338" s="7" t="s">
        <v>1083</v>
      </c>
      <c r="D338" s="8" t="s">
        <v>1084</v>
      </c>
      <c r="E338" s="19" t="s">
        <v>677</v>
      </c>
      <c r="F338" s="19" t="s">
        <v>1085</v>
      </c>
      <c r="G338" s="19" t="s">
        <v>1086</v>
      </c>
      <c r="H338" s="19" t="s">
        <v>397</v>
      </c>
      <c r="I338" s="19">
        <v>2024</v>
      </c>
      <c r="J338" s="19" t="s">
        <v>495</v>
      </c>
      <c r="K338" s="19" t="s">
        <v>496</v>
      </c>
      <c r="L338" s="19" t="s">
        <v>213</v>
      </c>
      <c r="M338" s="19" t="s">
        <v>106</v>
      </c>
      <c r="N338" s="19" t="s">
        <v>144</v>
      </c>
      <c r="O338" s="19" t="s">
        <v>1088</v>
      </c>
      <c r="P338" s="19" t="s">
        <v>51</v>
      </c>
      <c r="Q338" s="9" t="s">
        <v>1089</v>
      </c>
      <c r="R338" s="20">
        <v>3</v>
      </c>
      <c r="S338" s="20">
        <v>0</v>
      </c>
      <c r="T338" s="20">
        <v>3</v>
      </c>
      <c r="U338" s="20" t="s">
        <v>397</v>
      </c>
      <c r="V338" s="21">
        <f>_xlfn.XLOOKUP(D338,'[1]Gen. Real'!$A:$A,'[1]Gen. Real'!$C:$C,"-",0)</f>
        <v>5.3843099999999993</v>
      </c>
      <c r="W338" s="22"/>
      <c r="X338" s="22" t="str">
        <f>_xlfn.XLOOKUP(D338,[1]Vertimiento!$A:$A,[1]Vertimiento!$E:$E,"-",0)</f>
        <v>-</v>
      </c>
      <c r="Y338" s="23" t="str">
        <f t="shared" si="20"/>
        <v>-</v>
      </c>
      <c r="Z338" s="19" t="str">
        <f>_xlfn.XLOOKUP(D338,[1]Cmg!$I$4:$I$85,[1]Cmg!$M$4:$M$85,"----",0,1)</f>
        <v>----</v>
      </c>
      <c r="AA338" s="19" t="str">
        <f>_xlfn.XLOOKUP(D338,[1]Cmg!$A$4:$A$89,[1]Cmg!$B$4:$B$89,"----",0,1)</f>
        <v>----</v>
      </c>
      <c r="AB338" s="19" t="str">
        <f>_xlfn.XLOOKUP(D338,[1]Cmg!$E$4:$E$89,[1]Cmg!$F$4:$F$89,"----",0,1)</f>
        <v>----</v>
      </c>
      <c r="AC338" s="19" t="str">
        <f>_xlfn.XLOOKUP(D338,[1]Cmg!$O$4:$O$89,[1]Cmg!$P$4:$P$89,"----",0,1)</f>
        <v>----</v>
      </c>
      <c r="AD338" s="24" t="str">
        <f>_xlfn.XLOOKUP(D338,[1]Cmg!$S$4:$S$89,[1]Cmg!$U$4:$U$89,"----",0,1)</f>
        <v>----</v>
      </c>
      <c r="AG338" s="25">
        <f>IFERROR(SUMIFS('[1]BD Unidades'!$AH:$AH,'[1]BD Unidades'!$A:$A,'BD Centrales 2023'!$A338),"-")</f>
        <v>3</v>
      </c>
      <c r="AH338" s="25">
        <f>SUMIFS('[1]BD Unidades'!$AJ$3:$AJ$1424,'[1]BD Unidades'!$A$3:$A$1424,$A338)</f>
        <v>8623.6833333333307</v>
      </c>
      <c r="AI338" s="25">
        <f>SUMIFS('[1]BD Unidades'!$AL$3:$AL$1424,'[1]BD Unidades'!$A$3:$A$1424,$A338)</f>
        <v>0</v>
      </c>
      <c r="AJ338" s="26">
        <f t="shared" si="21"/>
        <v>0</v>
      </c>
      <c r="AK338" s="27">
        <f>IFERROR(SUMIFS('[1]BD Unidades'!$AO$3:$AO$1424,'[1]BD Unidades'!$A$3:$A$1424,$A338),"-")</f>
        <v>0.24789580271289516</v>
      </c>
      <c r="AL338" s="27">
        <f>IFERROR(SUMIFS('[1]BD Unidades'!$AQ$3:$AQ$1424,'[1]BD Unidades'!$A$3:$A$1424,$A338),"-")</f>
        <v>0.22897174059155223</v>
      </c>
      <c r="AM338" s="27">
        <f>IFERROR(SUMIFS('[1]BD Unidades'!$AS$3:$AS$1424,'[1]BD Unidades'!$A$3:$A$1424,$A338),"-")</f>
        <v>0.22526023977552265</v>
      </c>
      <c r="AN338" s="27">
        <f>IFERROR(SUMIFS('[1]BD Unidades'!$AU$3:$AU$1424,'[1]BD Unidades'!$A$3:$A$1424,$A338),"-")</f>
        <v>0.21127599999999999</v>
      </c>
      <c r="AO338" s="27"/>
      <c r="AP338" s="27"/>
      <c r="AQ338" s="25">
        <f>IFERROR(SUMIFS('[1]BD Unidades'!$AZ$3:$AZ$1424,'[1]BD Unidades'!$A$3:$A$1424,$A338),"-")</f>
        <v>0.67578071932656791</v>
      </c>
      <c r="AR338" s="25">
        <f>IFERROR(SUMIFS('[1]BD Unidades'!$BA$3:$BA$1424,'[1]BD Unidades'!$A$3:$A$1424,$A338),"-")</f>
        <v>3</v>
      </c>
      <c r="AS338" s="28">
        <f>SUMIFS('[1]BD Unidades'!$BC$3:$BC$1424,'[1]BD Unidades'!$A$3:$A$1424,$A338)</f>
        <v>1E-4</v>
      </c>
      <c r="AT338" s="28">
        <f>SUMIFS('[1]BD Unidades'!$BE$3:$BE$1424,'[1]BD Unidades'!$A$3:$A$1424,$A338)</f>
        <v>1</v>
      </c>
      <c r="AU338" s="29">
        <f t="shared" si="22"/>
        <v>0.99990000000000001</v>
      </c>
      <c r="AV338" s="30">
        <f t="shared" si="23"/>
        <v>0</v>
      </c>
      <c r="AW338" s="25">
        <f>IFERROR(SUMIFS('[1]BD Unidades'!$BI$3:$BI$1424,'[1]BD Unidades'!$A$3:$A$1424,$A338),"-")</f>
        <v>0.67571314125463489</v>
      </c>
      <c r="AX338" s="25">
        <f>IFERROR(SUMIFS('[1]BD Unidades'!$BJ$3:$BJ$1424,'[1]BD Unidades'!$A$3:$A$1424,$A338),"-")</f>
        <v>0.4346711144687142</v>
      </c>
    </row>
    <row r="339" spans="1:50" ht="14.4" x14ac:dyDescent="0.3">
      <c r="A339" s="7">
        <v>522</v>
      </c>
      <c r="B339" s="7" t="s">
        <v>1090</v>
      </c>
      <c r="D339" s="8" t="s">
        <v>1091</v>
      </c>
      <c r="E339" s="19" t="s">
        <v>677</v>
      </c>
      <c r="F339" s="19" t="s">
        <v>1092</v>
      </c>
      <c r="G339" s="19" t="s">
        <v>1093</v>
      </c>
      <c r="H339" s="19" t="s">
        <v>397</v>
      </c>
      <c r="I339" s="19">
        <v>2024</v>
      </c>
      <c r="J339" s="19" t="s">
        <v>495</v>
      </c>
      <c r="K339" s="19" t="s">
        <v>496</v>
      </c>
      <c r="L339" s="19" t="s">
        <v>213</v>
      </c>
      <c r="M339" s="19" t="s">
        <v>90</v>
      </c>
      <c r="N339" s="19" t="s">
        <v>97</v>
      </c>
      <c r="O339" s="19" t="s">
        <v>1095</v>
      </c>
      <c r="P339" s="19" t="s">
        <v>51</v>
      </c>
      <c r="Q339" s="9" t="s">
        <v>1096</v>
      </c>
      <c r="R339" s="20">
        <v>3</v>
      </c>
      <c r="S339" s="20">
        <v>0</v>
      </c>
      <c r="T339" s="20">
        <v>3</v>
      </c>
      <c r="U339" s="20" t="s">
        <v>397</v>
      </c>
      <c r="V339" s="21">
        <f>_xlfn.XLOOKUP(D339,'[1]Gen. Real'!$A:$A,'[1]Gen. Real'!$C:$C,"-",0)</f>
        <v>6.0191000000000034</v>
      </c>
      <c r="W339" s="22"/>
      <c r="X339" s="22" t="str">
        <f>_xlfn.XLOOKUP(D339,[1]Vertimiento!$A:$A,[1]Vertimiento!$E:$E,"-",0)</f>
        <v>-</v>
      </c>
      <c r="Y339" s="23" t="str">
        <f t="shared" si="20"/>
        <v>-</v>
      </c>
      <c r="Z339" s="19" t="str">
        <f>_xlfn.XLOOKUP(D339,[1]Cmg!$I$4:$I$85,[1]Cmg!$M$4:$M$85,"----",0,1)</f>
        <v>----</v>
      </c>
      <c r="AA339" s="19" t="str">
        <f>_xlfn.XLOOKUP(D339,[1]Cmg!$A$4:$A$89,[1]Cmg!$B$4:$B$89,"----",0,1)</f>
        <v>----</v>
      </c>
      <c r="AB339" s="19" t="str">
        <f>_xlfn.XLOOKUP(D339,[1]Cmg!$E$4:$E$89,[1]Cmg!$F$4:$F$89,"----",0,1)</f>
        <v>----</v>
      </c>
      <c r="AC339" s="19" t="str">
        <f>_xlfn.XLOOKUP(D339,[1]Cmg!$O$4:$O$89,[1]Cmg!$P$4:$P$89,"----",0,1)</f>
        <v>----</v>
      </c>
      <c r="AD339" s="24" t="str">
        <f>_xlfn.XLOOKUP(D339,[1]Cmg!$S$4:$S$89,[1]Cmg!$U$4:$U$89,"----",0,1)</f>
        <v>----</v>
      </c>
      <c r="AG339" s="25">
        <f>IFERROR(SUMIFS('[1]BD Unidades'!$AH:$AH,'[1]BD Unidades'!$A:$A,'BD Centrales 2023'!$A339),"-")</f>
        <v>3</v>
      </c>
      <c r="AH339" s="25">
        <f>SUMIFS('[1]BD Unidades'!$AJ$3:$AJ$1424,'[1]BD Unidades'!$A$3:$A$1424,$A339)</f>
        <v>8658.9666666666708</v>
      </c>
      <c r="AI339" s="25">
        <f>SUMIFS('[1]BD Unidades'!$AL$3:$AL$1424,'[1]BD Unidades'!$A$3:$A$1424,$A339)</f>
        <v>0</v>
      </c>
      <c r="AJ339" s="26">
        <f t="shared" si="21"/>
        <v>0</v>
      </c>
      <c r="AK339" s="27">
        <f>IFERROR(SUMIFS('[1]BD Unidades'!$AO$3:$AO$1424,'[1]BD Unidades'!$A$3:$A$1424,$A339),"-")</f>
        <v>0.27963809969065229</v>
      </c>
      <c r="AL339" s="27">
        <f>IFERROR(SUMIFS('[1]BD Unidades'!$AQ$3:$AQ$1424,'[1]BD Unidades'!$A$3:$A$1424,$A339),"-")</f>
        <v>0.22341376549501288</v>
      </c>
      <c r="AM339" s="27">
        <f>IFERROR(SUMIFS('[1]BD Unidades'!$AS$3:$AS$1424,'[1]BD Unidades'!$A$3:$A$1424,$A339),"-")</f>
        <v>0.21638663762747487</v>
      </c>
      <c r="AN339" s="27">
        <f>IFERROR(SUMIFS('[1]BD Unidades'!$AU$3:$AU$1424,'[1]BD Unidades'!$A$3:$A$1424,$A339),"-")</f>
        <v>0.229349</v>
      </c>
      <c r="AO339" s="27"/>
      <c r="AP339" s="27"/>
      <c r="AQ339" s="25">
        <f>IFERROR(SUMIFS('[1]BD Unidades'!$AZ$3:$AZ$1424,'[1]BD Unidades'!$A$3:$A$1424,$A339),"-")</f>
        <v>0.64915991288242458</v>
      </c>
      <c r="AR339" s="25">
        <f>IFERROR(SUMIFS('[1]BD Unidades'!$BA$3:$BA$1424,'[1]BD Unidades'!$A$3:$A$1424,$A339),"-")</f>
        <v>3</v>
      </c>
      <c r="AS339" s="28">
        <f>SUMIFS('[1]BD Unidades'!$BC$3:$BC$1424,'[1]BD Unidades'!$A$3:$A$1424,$A339)</f>
        <v>1E-4</v>
      </c>
      <c r="AT339" s="28">
        <f>SUMIFS('[1]BD Unidades'!$BE$3:$BE$1424,'[1]BD Unidades'!$A$3:$A$1424,$A339)</f>
        <v>1</v>
      </c>
      <c r="AU339" s="29">
        <f t="shared" si="22"/>
        <v>0.99990000000000001</v>
      </c>
      <c r="AV339" s="30">
        <f t="shared" si="23"/>
        <v>0</v>
      </c>
      <c r="AW339" s="25">
        <f>IFERROR(SUMIFS('[1]BD Unidades'!$BI$3:$BI$1424,'[1]BD Unidades'!$A$3:$A$1424,$A339),"-")</f>
        <v>0.64909499689113681</v>
      </c>
      <c r="AX339" s="25">
        <f>IFERROR(SUMIFS('[1]BD Unidades'!$BJ$3:$BJ$1424,'[1]BD Unidades'!$A$3:$A$1424,$A339),"-")</f>
        <v>0.41754825897105752</v>
      </c>
    </row>
    <row r="340" spans="1:50" ht="14.4" x14ac:dyDescent="0.3">
      <c r="A340" s="7">
        <v>524</v>
      </c>
      <c r="B340" s="7" t="s">
        <v>1097</v>
      </c>
      <c r="D340" s="8" t="s">
        <v>1098</v>
      </c>
      <c r="E340" s="19" t="s">
        <v>677</v>
      </c>
      <c r="F340" s="19" t="s">
        <v>1077</v>
      </c>
      <c r="G340" s="19" t="s">
        <v>1078</v>
      </c>
      <c r="H340" s="19" t="s">
        <v>397</v>
      </c>
      <c r="I340" s="19">
        <v>2024</v>
      </c>
      <c r="J340" s="19" t="s">
        <v>495</v>
      </c>
      <c r="K340" s="19" t="s">
        <v>496</v>
      </c>
      <c r="L340" s="19" t="s">
        <v>213</v>
      </c>
      <c r="M340" s="19" t="s">
        <v>362</v>
      </c>
      <c r="N340" s="19" t="s">
        <v>1080</v>
      </c>
      <c r="O340" s="19" t="s">
        <v>1081</v>
      </c>
      <c r="P340" s="19" t="s">
        <v>51</v>
      </c>
      <c r="Q340" s="9" t="s">
        <v>1082</v>
      </c>
      <c r="R340" s="20">
        <v>1.5</v>
      </c>
      <c r="S340" s="20">
        <v>0</v>
      </c>
      <c r="T340" s="20">
        <v>1.5</v>
      </c>
      <c r="U340" s="20" t="s">
        <v>397</v>
      </c>
      <c r="V340" s="21">
        <f>_xlfn.XLOOKUP(D340,'[1]Gen. Real'!$A:$A,'[1]Gen. Real'!$C:$C,"-",0)</f>
        <v>3.4531500000000004</v>
      </c>
      <c r="W340" s="22"/>
      <c r="X340" s="22" t="str">
        <f>_xlfn.XLOOKUP(D340,[1]Vertimiento!$A:$A,[1]Vertimiento!$E:$E,"-",0)</f>
        <v>-</v>
      </c>
      <c r="Y340" s="23" t="str">
        <f t="shared" si="20"/>
        <v>-</v>
      </c>
      <c r="Z340" s="19" t="str">
        <f>_xlfn.XLOOKUP(D340,[1]Cmg!$I$4:$I$85,[1]Cmg!$M$4:$M$85,"----",0,1)</f>
        <v>----</v>
      </c>
      <c r="AA340" s="19" t="str">
        <f>_xlfn.XLOOKUP(D340,[1]Cmg!$A$4:$A$89,[1]Cmg!$B$4:$B$89,"----",0,1)</f>
        <v>----</v>
      </c>
      <c r="AB340" s="19" t="str">
        <f>_xlfn.XLOOKUP(D340,[1]Cmg!$E$4:$E$89,[1]Cmg!$F$4:$F$89,"----",0,1)</f>
        <v>----</v>
      </c>
      <c r="AC340" s="19" t="str">
        <f>_xlfn.XLOOKUP(D340,[1]Cmg!$O$4:$O$89,[1]Cmg!$P$4:$P$89,"----",0,1)</f>
        <v>----</v>
      </c>
      <c r="AD340" s="24" t="str">
        <f>_xlfn.XLOOKUP(D340,[1]Cmg!$S$4:$S$89,[1]Cmg!$U$4:$U$89,"----",0,1)</f>
        <v>----</v>
      </c>
      <c r="AG340" s="25">
        <f>IFERROR(SUMIFS('[1]BD Unidades'!$AH:$AH,'[1]BD Unidades'!$A:$A,'BD Centrales 2023'!$A340),"-")</f>
        <v>1.5</v>
      </c>
      <c r="AH340" s="25">
        <f>SUMIFS('[1]BD Unidades'!$AJ$3:$AJ$1424,'[1]BD Unidades'!$A$3:$A$1424,$A340)</f>
        <v>8621.9166666666697</v>
      </c>
      <c r="AI340" s="25">
        <f>SUMIFS('[1]BD Unidades'!$AL$3:$AL$1424,'[1]BD Unidades'!$A$3:$A$1424,$A340)</f>
        <v>0</v>
      </c>
      <c r="AJ340" s="26">
        <f t="shared" si="21"/>
        <v>0</v>
      </c>
      <c r="AK340" s="27">
        <f>IFERROR(SUMIFS('[1]BD Unidades'!$AO$3:$AO$1424,'[1]BD Unidades'!$A$3:$A$1424,$A340),"-")</f>
        <v>0.30019036175008879</v>
      </c>
      <c r="AL340" s="27">
        <f>IFERROR(SUMIFS('[1]BD Unidades'!$AQ$3:$AQ$1424,'[1]BD Unidades'!$A$3:$A$1424,$A340),"-")</f>
        <v>0.27271296245473631</v>
      </c>
      <c r="AM340" s="27">
        <f>IFERROR(SUMIFS('[1]BD Unidades'!$AS$3:$AS$1424,'[1]BD Unidades'!$A$3:$A$1424,$A340),"-")</f>
        <v>0.26597647414880271</v>
      </c>
      <c r="AN340" s="27">
        <f>IFERROR(SUMIFS('[1]BD Unidades'!$AU$3:$AU$1424,'[1]BD Unidades'!$A$3:$A$1424,$A340),"-")</f>
        <v>0.26468999999999998</v>
      </c>
      <c r="AO340" s="27"/>
      <c r="AP340" s="27"/>
      <c r="AQ340" s="25">
        <f>IFERROR(SUMIFS('[1]BD Unidades'!$AZ$3:$AZ$1424,'[1]BD Unidades'!$A$3:$A$1424,$A340),"-")</f>
        <v>0.38910811110501575</v>
      </c>
      <c r="AR340" s="25">
        <f>IFERROR(SUMIFS('[1]BD Unidades'!$BA$3:$BA$1424,'[1]BD Unidades'!$A$3:$A$1424,$A340),"-")</f>
        <v>1.5</v>
      </c>
      <c r="AS340" s="28">
        <f>SUMIFS('[1]BD Unidades'!$BC$3:$BC$1424,'[1]BD Unidades'!$A$3:$A$1424,$A340)</f>
        <v>1E-4</v>
      </c>
      <c r="AT340" s="28">
        <f>SUMIFS('[1]BD Unidades'!$BE$3:$BE$1424,'[1]BD Unidades'!$A$3:$A$1424,$A340)</f>
        <v>1</v>
      </c>
      <c r="AU340" s="29">
        <f t="shared" si="22"/>
        <v>0.99990000000000001</v>
      </c>
      <c r="AV340" s="30">
        <f t="shared" si="23"/>
        <v>0</v>
      </c>
      <c r="AW340" s="25">
        <f>IFERROR(SUMIFS('[1]BD Unidades'!$BI$3:$BI$1424,'[1]BD Unidades'!$A$3:$A$1424,$A340),"-")</f>
        <v>0.38880982082704202</v>
      </c>
      <c r="AX340" s="25">
        <f>IFERROR(SUMIFS('[1]BD Unidades'!$BJ$3:$BJ$1424,'[1]BD Unidades'!$A$3:$A$1424,$A340),"-")</f>
        <v>0.25011264073016454</v>
      </c>
    </row>
    <row r="341" spans="1:50" ht="14.4" x14ac:dyDescent="0.3">
      <c r="A341" s="7">
        <v>526</v>
      </c>
      <c r="B341" s="7" t="s">
        <v>1099</v>
      </c>
      <c r="D341" s="8" t="s">
        <v>1100</v>
      </c>
      <c r="E341" s="19" t="s">
        <v>274</v>
      </c>
      <c r="F341" s="19" t="s">
        <v>1101</v>
      </c>
      <c r="G341" s="19" t="s">
        <v>1102</v>
      </c>
      <c r="H341" s="19" t="s">
        <v>397</v>
      </c>
      <c r="I341" s="19">
        <v>2024</v>
      </c>
      <c r="J341" s="19" t="s">
        <v>495</v>
      </c>
      <c r="K341" s="19" t="s">
        <v>496</v>
      </c>
      <c r="L341" s="19" t="s">
        <v>213</v>
      </c>
      <c r="M341" s="19" t="s">
        <v>106</v>
      </c>
      <c r="N341" s="19" t="s">
        <v>243</v>
      </c>
      <c r="O341" s="19" t="s">
        <v>1018</v>
      </c>
      <c r="P341" s="19" t="s">
        <v>51</v>
      </c>
      <c r="Q341" s="9" t="s">
        <v>1104</v>
      </c>
      <c r="R341" s="20">
        <v>3</v>
      </c>
      <c r="S341" s="20">
        <v>0.33</v>
      </c>
      <c r="T341" s="20">
        <v>2.9901</v>
      </c>
      <c r="U341" s="20" t="s">
        <v>397</v>
      </c>
      <c r="V341" s="21">
        <f>_xlfn.XLOOKUP(D341,'[1]Gen. Real'!$A:$A,'[1]Gen. Real'!$C:$C,"-",0)</f>
        <v>6.0668899999999981</v>
      </c>
      <c r="W341" s="22"/>
      <c r="X341" s="22" t="str">
        <f>_xlfn.XLOOKUP(D341,[1]Vertimiento!$A:$A,[1]Vertimiento!$E:$E,"-",0)</f>
        <v>-</v>
      </c>
      <c r="Y341" s="23" t="str">
        <f t="shared" si="20"/>
        <v>-</v>
      </c>
      <c r="Z341" s="19" t="str">
        <f>_xlfn.XLOOKUP(D341,[1]Cmg!$I$4:$I$85,[1]Cmg!$M$4:$M$85,"----",0,1)</f>
        <v>----</v>
      </c>
      <c r="AA341" s="19" t="str">
        <f>_xlfn.XLOOKUP(D341,[1]Cmg!$A$4:$A$89,[1]Cmg!$B$4:$B$89,"----",0,1)</f>
        <v>----</v>
      </c>
      <c r="AB341" s="19" t="str">
        <f>_xlfn.XLOOKUP(D341,[1]Cmg!$E$4:$E$89,[1]Cmg!$F$4:$F$89,"----",0,1)</f>
        <v>----</v>
      </c>
      <c r="AC341" s="19" t="str">
        <f>_xlfn.XLOOKUP(D341,[1]Cmg!$O$4:$O$89,[1]Cmg!$P$4:$P$89,"----",0,1)</f>
        <v>----</v>
      </c>
      <c r="AD341" s="24" t="str">
        <f>_xlfn.XLOOKUP(D341,[1]Cmg!$S$4:$S$89,[1]Cmg!$U$4:$U$89,"----",0,1)</f>
        <v>----</v>
      </c>
      <c r="AG341" s="25">
        <f>IFERROR(SUMIFS('[1]BD Unidades'!$AH:$AH,'[1]BD Unidades'!$A:$A,'BD Centrales 2023'!$A341),"-")</f>
        <v>3</v>
      </c>
      <c r="AH341" s="25">
        <f>SUMIFS('[1]BD Unidades'!$AJ$3:$AJ$1424,'[1]BD Unidades'!$A$3:$A$1424,$A341)</f>
        <v>8623.1333333333296</v>
      </c>
      <c r="AI341" s="25">
        <f>SUMIFS('[1]BD Unidades'!$AL$3:$AL$1424,'[1]BD Unidades'!$A$3:$A$1424,$A341)</f>
        <v>0</v>
      </c>
      <c r="AJ341" s="26">
        <f t="shared" si="21"/>
        <v>0</v>
      </c>
      <c r="AK341" s="27">
        <f>IFERROR(SUMIFS('[1]BD Unidades'!$AO$3:$AO$1424,'[1]BD Unidades'!$A$3:$A$1424,$A341),"-")</f>
        <v>0.28381494412064667</v>
      </c>
      <c r="AL341" s="27">
        <f>IFERROR(SUMIFS('[1]BD Unidades'!$AQ$3:$AQ$1424,'[1]BD Unidades'!$A$3:$A$1424,$A341),"-")</f>
        <v>0.25640423868791445</v>
      </c>
      <c r="AM341" s="27">
        <f>IFERROR(SUMIFS('[1]BD Unidades'!$AS$3:$AS$1424,'[1]BD Unidades'!$A$3:$A$1424,$A341),"-")</f>
        <v>0.24455460868234855</v>
      </c>
      <c r="AN341" s="27">
        <f>IFERROR(SUMIFS('[1]BD Unidades'!$AU$3:$AU$1424,'[1]BD Unidades'!$A$3:$A$1424,$A341),"-")</f>
        <v>0.220666</v>
      </c>
      <c r="AO341" s="27"/>
      <c r="AP341" s="27"/>
      <c r="AQ341" s="25">
        <f>IFERROR(SUMIFS('[1]BD Unidades'!$AZ$3:$AZ$1424,'[1]BD Unidades'!$A$3:$A$1424,$A341),"-")</f>
        <v>0.73366382604704561</v>
      </c>
      <c r="AR341" s="25">
        <f>IFERROR(SUMIFS('[1]BD Unidades'!$BA$3:$BA$1424,'[1]BD Unidades'!$A$3:$A$1424,$A341),"-")</f>
        <v>3</v>
      </c>
      <c r="AS341" s="28">
        <f>SUMIFS('[1]BD Unidades'!$BC$3:$BC$1424,'[1]BD Unidades'!$A$3:$A$1424,$A341)</f>
        <v>1E-4</v>
      </c>
      <c r="AT341" s="28">
        <f>SUMIFS('[1]BD Unidades'!$BE$3:$BE$1424,'[1]BD Unidades'!$A$3:$A$1424,$A341)</f>
        <v>1</v>
      </c>
      <c r="AU341" s="29">
        <f t="shared" si="22"/>
        <v>0.99990000000000001</v>
      </c>
      <c r="AV341" s="30">
        <f t="shared" si="23"/>
        <v>3.3E-3</v>
      </c>
      <c r="AW341" s="25">
        <f>IFERROR(SUMIFS('[1]BD Unidades'!$BI$3:$BI$1424,'[1]BD Unidades'!$A$3:$A$1424,$A341),"-")</f>
        <v>0.73116961114754919</v>
      </c>
      <c r="AX341" s="25">
        <f>IFERROR(SUMIFS('[1]BD Unidades'!$BJ$3:$BJ$1424,'[1]BD Unidades'!$A$3:$A$1424,$A341),"-")</f>
        <v>0.47034501823221958</v>
      </c>
    </row>
    <row r="342" spans="1:50" ht="14.4" x14ac:dyDescent="0.3">
      <c r="A342" s="7">
        <v>527</v>
      </c>
      <c r="B342" s="7" t="s">
        <v>1105</v>
      </c>
      <c r="D342" s="8" t="s">
        <v>1106</v>
      </c>
      <c r="E342" s="19" t="s">
        <v>274</v>
      </c>
      <c r="F342" s="19" t="s">
        <v>1107</v>
      </c>
      <c r="G342" s="19" t="s">
        <v>1108</v>
      </c>
      <c r="H342" s="19" t="s">
        <v>397</v>
      </c>
      <c r="I342" s="19">
        <v>2024</v>
      </c>
      <c r="J342" s="19" t="s">
        <v>495</v>
      </c>
      <c r="K342" s="19" t="s">
        <v>496</v>
      </c>
      <c r="L342" s="19" t="s">
        <v>213</v>
      </c>
      <c r="M342" s="19" t="s">
        <v>189</v>
      </c>
      <c r="N342" s="19" t="s">
        <v>773</v>
      </c>
      <c r="O342" s="19" t="s">
        <v>1110</v>
      </c>
      <c r="P342" s="19" t="s">
        <v>51</v>
      </c>
      <c r="Q342" s="9" t="s">
        <v>1111</v>
      </c>
      <c r="R342" s="20">
        <v>3</v>
      </c>
      <c r="S342" s="20">
        <v>0</v>
      </c>
      <c r="T342" s="20">
        <v>3</v>
      </c>
      <c r="U342" s="20" t="s">
        <v>397</v>
      </c>
      <c r="V342" s="21">
        <f>_xlfn.XLOOKUP(D342,'[1]Gen. Real'!$A:$A,'[1]Gen. Real'!$C:$C,"-",0)</f>
        <v>5.2001300000000032</v>
      </c>
      <c r="W342" s="22"/>
      <c r="X342" s="22" t="str">
        <f>_xlfn.XLOOKUP(D342,[1]Vertimiento!$A:$A,[1]Vertimiento!$E:$E,"-",0)</f>
        <v>-</v>
      </c>
      <c r="Y342" s="23" t="str">
        <f t="shared" si="20"/>
        <v>-</v>
      </c>
      <c r="Z342" s="19" t="str">
        <f>_xlfn.XLOOKUP(D342,[1]Cmg!$I$4:$I$85,[1]Cmg!$M$4:$M$85,"----",0,1)</f>
        <v>----</v>
      </c>
      <c r="AA342" s="19" t="str">
        <f>_xlfn.XLOOKUP(D342,[1]Cmg!$A$4:$A$89,[1]Cmg!$B$4:$B$89,"----",0,1)</f>
        <v>----</v>
      </c>
      <c r="AB342" s="19" t="str">
        <f>_xlfn.XLOOKUP(D342,[1]Cmg!$E$4:$E$89,[1]Cmg!$F$4:$F$89,"----",0,1)</f>
        <v>----</v>
      </c>
      <c r="AC342" s="19" t="str">
        <f>_xlfn.XLOOKUP(D342,[1]Cmg!$O$4:$O$89,[1]Cmg!$P$4:$P$89,"----",0,1)</f>
        <v>----</v>
      </c>
      <c r="AD342" s="24" t="str">
        <f>_xlfn.XLOOKUP(D342,[1]Cmg!$S$4:$S$89,[1]Cmg!$U$4:$U$89,"----",0,1)</f>
        <v>----</v>
      </c>
      <c r="AG342" s="25">
        <f>IFERROR(SUMIFS('[1]BD Unidades'!$AH:$AH,'[1]BD Unidades'!$A:$A,'BD Centrales 2023'!$A342),"-")</f>
        <v>3</v>
      </c>
      <c r="AH342" s="25">
        <f>SUMIFS('[1]BD Unidades'!$AJ$3:$AJ$1424,'[1]BD Unidades'!$A$3:$A$1424,$A342)</f>
        <v>8650.65</v>
      </c>
      <c r="AI342" s="25">
        <f>SUMIFS('[1]BD Unidades'!$AL$3:$AL$1424,'[1]BD Unidades'!$A$3:$A$1424,$A342)</f>
        <v>0</v>
      </c>
      <c r="AJ342" s="26">
        <f t="shared" si="21"/>
        <v>0</v>
      </c>
      <c r="AK342" s="27">
        <f>IFERROR(SUMIFS('[1]BD Unidades'!$AO$3:$AO$1424,'[1]BD Unidades'!$A$3:$A$1424,$A342),"-")</f>
        <v>0.22465206188664988</v>
      </c>
      <c r="AL342" s="27">
        <f>IFERROR(SUMIFS('[1]BD Unidades'!$AQ$3:$AQ$1424,'[1]BD Unidades'!$A$3:$A$1424,$A342),"-")</f>
        <v>0.21375971750373526</v>
      </c>
      <c r="AM342" s="27">
        <f>IFERROR(SUMIFS('[1]BD Unidades'!$AS$3:$AS$1424,'[1]BD Unidades'!$A$3:$A$1424,$A342),"-")</f>
        <v>0.20583041622676149</v>
      </c>
      <c r="AN342" s="27">
        <f>IFERROR(SUMIFS('[1]BD Unidades'!$AU$3:$AU$1424,'[1]BD Unidades'!$A$3:$A$1424,$A342),"-")</f>
        <v>0.19665299999999999</v>
      </c>
      <c r="AO342" s="27"/>
      <c r="AP342" s="27"/>
      <c r="AQ342" s="25">
        <f>IFERROR(SUMIFS('[1]BD Unidades'!$AZ$3:$AZ$1424,'[1]BD Unidades'!$A$3:$A$1424,$A342),"-")</f>
        <v>0.60368664339665745</v>
      </c>
      <c r="AR342" s="25">
        <f>IFERROR(SUMIFS('[1]BD Unidades'!$BA$3:$BA$1424,'[1]BD Unidades'!$A$3:$A$1424,$A342),"-")</f>
        <v>3</v>
      </c>
      <c r="AS342" s="28">
        <f>SUMIFS('[1]BD Unidades'!$BC$3:$BC$1424,'[1]BD Unidades'!$A$3:$A$1424,$A342)</f>
        <v>1E-4</v>
      </c>
      <c r="AT342" s="28">
        <f>SUMIFS('[1]BD Unidades'!$BE$3:$BE$1424,'[1]BD Unidades'!$A$3:$A$1424,$A342)</f>
        <v>0.99907914764079198</v>
      </c>
      <c r="AU342" s="29">
        <f t="shared" si="22"/>
        <v>0.99897923972602787</v>
      </c>
      <c r="AV342" s="30">
        <f t="shared" si="23"/>
        <v>0</v>
      </c>
      <c r="AW342" s="25">
        <f>IFERROR(SUMIFS('[1]BD Unidades'!$BI$3:$BI$1424,'[1]BD Unidades'!$A$3:$A$1424,$A342),"-")</f>
        <v>0.60307042405314948</v>
      </c>
      <c r="AX342" s="25">
        <f>IFERROR(SUMIFS('[1]BD Unidades'!$BJ$3:$BJ$1424,'[1]BD Unidades'!$A$3:$A$1424,$A342),"-")</f>
        <v>0.38794168312248212</v>
      </c>
    </row>
    <row r="343" spans="1:50" ht="14.4" x14ac:dyDescent="0.3">
      <c r="A343" s="7">
        <v>528</v>
      </c>
      <c r="B343" s="7" t="s">
        <v>1112</v>
      </c>
      <c r="D343" s="8" t="s">
        <v>1113</v>
      </c>
      <c r="E343" s="19" t="s">
        <v>1114</v>
      </c>
      <c r="F343" s="19" t="s">
        <v>1114</v>
      </c>
      <c r="G343" s="19" t="s">
        <v>1115</v>
      </c>
      <c r="H343" s="19">
        <v>1</v>
      </c>
      <c r="I343" s="19">
        <v>2024</v>
      </c>
      <c r="J343" s="19" t="s">
        <v>495</v>
      </c>
      <c r="K343" s="19" t="s">
        <v>496</v>
      </c>
      <c r="L343" s="19" t="s">
        <v>213</v>
      </c>
      <c r="M343" s="19" t="s">
        <v>497</v>
      </c>
      <c r="N343" s="19" t="s">
        <v>498</v>
      </c>
      <c r="O343" s="19" t="s">
        <v>499</v>
      </c>
      <c r="P343" s="19" t="s">
        <v>51</v>
      </c>
      <c r="Q343" s="9" t="s">
        <v>1116</v>
      </c>
      <c r="R343" s="20">
        <v>8</v>
      </c>
      <c r="S343" s="20">
        <v>1.125</v>
      </c>
      <c r="T343" s="20">
        <v>7.91</v>
      </c>
      <c r="U343" s="20" t="s">
        <v>397</v>
      </c>
      <c r="V343" s="21">
        <f>_xlfn.XLOOKUP(D343,'[1]Gen. Real'!$A:$A,'[1]Gen. Real'!$C:$C,"-",0)</f>
        <v>24.876409999999982</v>
      </c>
      <c r="W343" s="22"/>
      <c r="X343" s="22" t="str">
        <f>_xlfn.XLOOKUP(D343,[1]Vertimiento!$A:$A,[1]Vertimiento!$E:$E,"-",0)</f>
        <v>-</v>
      </c>
      <c r="Y343" s="23" t="str">
        <f t="shared" si="20"/>
        <v>-</v>
      </c>
      <c r="Z343" s="19" t="str">
        <f>_xlfn.XLOOKUP(D343,[1]Cmg!$I$4:$I$85,[1]Cmg!$M$4:$M$85,"----",0,1)</f>
        <v>----</v>
      </c>
      <c r="AA343" s="19" t="str">
        <f>_xlfn.XLOOKUP(D343,[1]Cmg!$A$4:$A$89,[1]Cmg!$B$4:$B$89,"----",0,1)</f>
        <v>----</v>
      </c>
      <c r="AB343" s="19" t="str">
        <f>_xlfn.XLOOKUP(D343,[1]Cmg!$E$4:$E$89,[1]Cmg!$F$4:$F$89,"----",0,1)</f>
        <v>----</v>
      </c>
      <c r="AC343" s="19" t="str">
        <f>_xlfn.XLOOKUP(D343,[1]Cmg!$O$4:$O$89,[1]Cmg!$P$4:$P$89,"----",0,1)</f>
        <v>----</v>
      </c>
      <c r="AD343" s="24" t="str">
        <f>_xlfn.XLOOKUP(D343,[1]Cmg!$S$4:$S$89,[1]Cmg!$U$4:$U$89,"----",0,1)</f>
        <v>----</v>
      </c>
      <c r="AG343" s="25">
        <f>IFERROR(SUMIFS('[1]BD Unidades'!$AH:$AH,'[1]BD Unidades'!$A:$A,'BD Centrales 2023'!$A343),"-")</f>
        <v>8</v>
      </c>
      <c r="AH343" s="25">
        <f>SUMIFS('[1]BD Unidades'!$AJ$3:$AJ$1424,'[1]BD Unidades'!$A$3:$A$1424,$A343)</f>
        <v>8103.2333333333299</v>
      </c>
      <c r="AI343" s="25">
        <f>SUMIFS('[1]BD Unidades'!$AL$3:$AL$1424,'[1]BD Unidades'!$A$3:$A$1424,$A343)</f>
        <v>4.75</v>
      </c>
      <c r="AJ343" s="26">
        <f t="shared" si="21"/>
        <v>5.8584234879614566E-4</v>
      </c>
      <c r="AK343" s="27">
        <f>IFERROR(SUMIFS('[1]BD Unidades'!$AO$3:$AO$1424,'[1]BD Unidades'!$A$3:$A$1424,$A343),"-")</f>
        <v>0.37854363299007532</v>
      </c>
      <c r="AL343" s="27">
        <f>IFERROR(SUMIFS('[1]BD Unidades'!$AQ$3:$AQ$1424,'[1]BD Unidades'!$A$3:$A$1424,$A343),"-")</f>
        <v>0.34817095451672242</v>
      </c>
      <c r="AM343" s="27">
        <f>IFERROR(SUMIFS('[1]BD Unidades'!$AS$3:$AS$1424,'[1]BD Unidades'!$A$3:$A$1424,$A343),"-")</f>
        <v>0.34417306564019479</v>
      </c>
      <c r="AN343" s="27">
        <f>IFERROR(SUMIFS('[1]BD Unidades'!$AU$3:$AU$1424,'[1]BD Unidades'!$A$3:$A$1424,$A343),"-")</f>
        <v>0.34507300000000002</v>
      </c>
      <c r="AO343" s="27"/>
      <c r="AP343" s="27"/>
      <c r="AQ343" s="25">
        <f>IFERROR(SUMIFS('[1]BD Unidades'!$AZ$3:$AZ$1424,'[1]BD Unidades'!$A$3:$A$1424,$A343),"-")</f>
        <v>2.4686701651619325</v>
      </c>
      <c r="AR343" s="25">
        <f>IFERROR(SUMIFS('[1]BD Unidades'!$BA$3:$BA$1424,'[1]BD Unidades'!$A$3:$A$1424,$A343),"-")</f>
        <v>7.9988283153024096</v>
      </c>
      <c r="AS343" s="28">
        <f>SUMIFS('[1]BD Unidades'!$BC$3:$BC$1424,'[1]BD Unidades'!$A$3:$A$1424,$A343)</f>
        <v>3.3182222418013302E-2</v>
      </c>
      <c r="AT343" s="28">
        <f>SUMIFS('[1]BD Unidades'!$BE$3:$BE$1424,'[1]BD Unidades'!$A$3:$A$1424,$A343)</f>
        <v>0.99927701674277003</v>
      </c>
      <c r="AU343" s="29">
        <f t="shared" si="22"/>
        <v>0.96611878451600264</v>
      </c>
      <c r="AV343" s="30">
        <f t="shared" si="23"/>
        <v>1.125E-2</v>
      </c>
      <c r="AW343" s="25">
        <f>IFERROR(SUMIFS('[1]BD Unidades'!$BI$3:$BI$1424,'[1]BD Unidades'!$A$3:$A$1424,$A343),"-")</f>
        <v>2.3580777959386552</v>
      </c>
      <c r="AX343" s="25">
        <f>IFERROR(SUMIFS('[1]BD Unidades'!$BJ$3:$BJ$1424,'[1]BD Unidades'!$A$3:$A$1424,$A343),"-")</f>
        <v>1.5168985786800457</v>
      </c>
    </row>
    <row r="344" spans="1:50" ht="14.4" x14ac:dyDescent="0.3">
      <c r="A344" s="7">
        <v>529</v>
      </c>
      <c r="B344" s="7" t="s">
        <v>1117</v>
      </c>
      <c r="D344" s="8" t="s">
        <v>1118</v>
      </c>
      <c r="E344" s="19" t="s">
        <v>677</v>
      </c>
      <c r="F344" s="19" t="s">
        <v>1119</v>
      </c>
      <c r="G344" s="19" t="s">
        <v>1120</v>
      </c>
      <c r="H344" s="19" t="s">
        <v>397</v>
      </c>
      <c r="I344" s="19">
        <v>2024</v>
      </c>
      <c r="J344" s="19" t="s">
        <v>495</v>
      </c>
      <c r="K344" s="19" t="s">
        <v>496</v>
      </c>
      <c r="L344" s="19" t="s">
        <v>213</v>
      </c>
      <c r="M344" s="19" t="s">
        <v>90</v>
      </c>
      <c r="N344" s="19" t="s">
        <v>97</v>
      </c>
      <c r="O344" s="19" t="s">
        <v>1122</v>
      </c>
      <c r="P344" s="19" t="s">
        <v>51</v>
      </c>
      <c r="Q344" s="9" t="s">
        <v>1123</v>
      </c>
      <c r="R344" s="20">
        <v>3</v>
      </c>
      <c r="S344" s="20">
        <v>0.33300000000000002</v>
      </c>
      <c r="T344" s="20">
        <v>2.9901</v>
      </c>
      <c r="U344" s="20" t="s">
        <v>397</v>
      </c>
      <c r="V344" s="21">
        <f>_xlfn.XLOOKUP(D344,'[1]Gen. Real'!$A:$A,'[1]Gen. Real'!$C:$C,"-",0)</f>
        <v>5.6673299999999971</v>
      </c>
      <c r="W344" s="22"/>
      <c r="X344" s="22" t="str">
        <f>_xlfn.XLOOKUP(D344,[1]Vertimiento!$A:$A,[1]Vertimiento!$E:$E,"-",0)</f>
        <v>-</v>
      </c>
      <c r="Y344" s="23" t="str">
        <f t="shared" si="20"/>
        <v>-</v>
      </c>
      <c r="Z344" s="19" t="str">
        <f>_xlfn.XLOOKUP(D344,[1]Cmg!$I$4:$I$85,[1]Cmg!$M$4:$M$85,"----",0,1)</f>
        <v>----</v>
      </c>
      <c r="AA344" s="19" t="str">
        <f>_xlfn.XLOOKUP(D344,[1]Cmg!$A$4:$A$89,[1]Cmg!$B$4:$B$89,"----",0,1)</f>
        <v>----</v>
      </c>
      <c r="AB344" s="19" t="str">
        <f>_xlfn.XLOOKUP(D344,[1]Cmg!$E$4:$E$89,[1]Cmg!$F$4:$F$89,"----",0,1)</f>
        <v>----</v>
      </c>
      <c r="AC344" s="19" t="str">
        <f>_xlfn.XLOOKUP(D344,[1]Cmg!$O$4:$O$89,[1]Cmg!$P$4:$P$89,"----",0,1)</f>
        <v>----</v>
      </c>
      <c r="AD344" s="24" t="str">
        <f>_xlfn.XLOOKUP(D344,[1]Cmg!$S$4:$S$89,[1]Cmg!$U$4:$U$89,"----",0,1)</f>
        <v>----</v>
      </c>
      <c r="AG344" s="25">
        <f>IFERROR(SUMIFS('[1]BD Unidades'!$AH:$AH,'[1]BD Unidades'!$A:$A,'BD Centrales 2023'!$A344),"-")</f>
        <v>3</v>
      </c>
      <c r="AH344" s="25">
        <f>SUMIFS('[1]BD Unidades'!$AJ$3:$AJ$1424,'[1]BD Unidades'!$A$3:$A$1424,$A344)</f>
        <v>6340.3166666666702</v>
      </c>
      <c r="AI344" s="25">
        <f>SUMIFS('[1]BD Unidades'!$AL$3:$AL$1424,'[1]BD Unidades'!$A$3:$A$1424,$A344)</f>
        <v>2054.4166666666702</v>
      </c>
      <c r="AJ344" s="26">
        <f t="shared" si="21"/>
        <v>0.2447268525504088</v>
      </c>
      <c r="AK344" s="27">
        <f>IFERROR(SUMIFS('[1]BD Unidades'!$AO$3:$AO$1424,'[1]BD Unidades'!$A$3:$A$1424,$A344),"-")</f>
        <v>0.27473235788168104</v>
      </c>
      <c r="AL344" s="27">
        <f>IFERROR(SUMIFS('[1]BD Unidades'!$AQ$3:$AQ$1424,'[1]BD Unidades'!$A$3:$A$1424,$A344),"-")</f>
        <v>0.24869606171838807</v>
      </c>
      <c r="AM344" s="27">
        <f>IFERROR(SUMIFS('[1]BD Unidades'!$AS$3:$AS$1424,'[1]BD Unidades'!$A$3:$A$1424,$A344),"-")</f>
        <v>0.23854424926304485</v>
      </c>
      <c r="AN344" s="27">
        <f>IFERROR(SUMIFS('[1]BD Unidades'!$AU$3:$AU$1424,'[1]BD Unidades'!$A$3:$A$1424,$A344),"-")</f>
        <v>0.231737</v>
      </c>
      <c r="AO344" s="27"/>
      <c r="AP344" s="27"/>
      <c r="AQ344" s="25">
        <f>IFERROR(SUMIFS('[1]BD Unidades'!$AZ$3:$AZ$1424,'[1]BD Unidades'!$A$3:$A$1424,$A344),"-")</f>
        <v>0.71563274778913455</v>
      </c>
      <c r="AR344" s="25">
        <f>IFERROR(SUMIFS('[1]BD Unidades'!$BA$3:$BA$1424,'[1]BD Unidades'!$A$3:$A$1424,$A344),"-")</f>
        <v>2.8863000611494498</v>
      </c>
      <c r="AS344" s="28">
        <f>SUMIFS('[1]BD Unidades'!$BC$3:$BC$1424,'[1]BD Unidades'!$A$3:$A$1424,$A344)</f>
        <v>8.3783122614655605E-4</v>
      </c>
      <c r="AT344" s="28">
        <f>SUMIFS('[1]BD Unidades'!$BE$3:$BE$1424,'[1]BD Unidades'!$A$3:$A$1424,$A344)</f>
        <v>0.97139649923896487</v>
      </c>
      <c r="AU344" s="29">
        <f t="shared" si="22"/>
        <v>0.97058263291893299</v>
      </c>
      <c r="AV344" s="30">
        <f t="shared" si="23"/>
        <v>3.3300000000000001E-3</v>
      </c>
      <c r="AW344" s="25">
        <f>IFERROR(SUMIFS('[1]BD Unidades'!$BI$3:$BI$1424,'[1]BD Unidades'!$A$3:$A$1424,$A344),"-")</f>
        <v>0.69228860018756577</v>
      </c>
      <c r="AX344" s="25">
        <f>IFERROR(SUMIFS('[1]BD Unidades'!$BJ$3:$BJ$1424,'[1]BD Unidades'!$A$3:$A$1424,$A344),"-")</f>
        <v>0.44533373558309686</v>
      </c>
    </row>
    <row r="345" spans="1:50" ht="14.4" x14ac:dyDescent="0.3">
      <c r="A345" s="7">
        <v>530</v>
      </c>
      <c r="B345" s="7" t="s">
        <v>1124</v>
      </c>
      <c r="D345" s="8" t="s">
        <v>1125</v>
      </c>
      <c r="E345" s="19" t="s">
        <v>1126</v>
      </c>
      <c r="F345" s="19" t="s">
        <v>1127</v>
      </c>
      <c r="G345" s="19" t="s">
        <v>1128</v>
      </c>
      <c r="H345" s="19" t="s">
        <v>397</v>
      </c>
      <c r="I345" s="19">
        <v>2024</v>
      </c>
      <c r="J345" s="19" t="s">
        <v>495</v>
      </c>
      <c r="K345" s="19" t="s">
        <v>496</v>
      </c>
      <c r="L345" s="19" t="s">
        <v>213</v>
      </c>
      <c r="M345" s="19" t="s">
        <v>90</v>
      </c>
      <c r="N345" s="19" t="s">
        <v>868</v>
      </c>
      <c r="O345" s="19" t="s">
        <v>1130</v>
      </c>
      <c r="P345" s="19" t="s">
        <v>51</v>
      </c>
      <c r="Q345" s="9" t="s">
        <v>1131</v>
      </c>
      <c r="R345" s="20">
        <v>2.96</v>
      </c>
      <c r="S345" s="20">
        <v>0.14000000000000001</v>
      </c>
      <c r="T345" s="20">
        <v>2.9559000000000002</v>
      </c>
      <c r="U345" s="20" t="s">
        <v>397</v>
      </c>
      <c r="V345" s="21">
        <f>_xlfn.XLOOKUP(D345,'[1]Gen. Real'!$A:$A,'[1]Gen. Real'!$C:$C,"-",0)</f>
        <v>3.2000799999999989</v>
      </c>
      <c r="W345" s="22"/>
      <c r="X345" s="22" t="str">
        <f>_xlfn.XLOOKUP(D345,[1]Vertimiento!$A:$A,[1]Vertimiento!$E:$E,"-",0)</f>
        <v>-</v>
      </c>
      <c r="Y345" s="23" t="str">
        <f t="shared" si="20"/>
        <v>-</v>
      </c>
      <c r="Z345" s="19" t="str">
        <f>_xlfn.XLOOKUP(D345,[1]Cmg!$I$4:$I$85,[1]Cmg!$M$4:$M$85,"----",0,1)</f>
        <v>----</v>
      </c>
      <c r="AA345" s="19" t="str">
        <f>_xlfn.XLOOKUP(D345,[1]Cmg!$A$4:$A$89,[1]Cmg!$B$4:$B$89,"----",0,1)</f>
        <v>----</v>
      </c>
      <c r="AB345" s="19" t="str">
        <f>_xlfn.XLOOKUP(D345,[1]Cmg!$E$4:$E$89,[1]Cmg!$F$4:$F$89,"----",0,1)</f>
        <v>----</v>
      </c>
      <c r="AC345" s="19" t="str">
        <f>_xlfn.XLOOKUP(D345,[1]Cmg!$O$4:$O$89,[1]Cmg!$P$4:$P$89,"----",0,1)</f>
        <v>----</v>
      </c>
      <c r="AD345" s="24" t="str">
        <f>_xlfn.XLOOKUP(D345,[1]Cmg!$S$4:$S$89,[1]Cmg!$U$4:$U$89,"----",0,1)</f>
        <v>----</v>
      </c>
      <c r="AG345" s="25">
        <f>IFERROR(SUMIFS('[1]BD Unidades'!$AH:$AH,'[1]BD Unidades'!$A:$A,'BD Centrales 2023'!$A345),"-")</f>
        <v>2.96</v>
      </c>
      <c r="AH345" s="25">
        <f>SUMIFS('[1]BD Unidades'!$AJ$3:$AJ$1424,'[1]BD Unidades'!$A$3:$A$1424,$A345)</f>
        <v>8604.0666666666693</v>
      </c>
      <c r="AI345" s="25">
        <f>SUMIFS('[1]BD Unidades'!$AL$3:$AL$1424,'[1]BD Unidades'!$A$3:$A$1424,$A345)</f>
        <v>0</v>
      </c>
      <c r="AJ345" s="26">
        <f t="shared" si="21"/>
        <v>0</v>
      </c>
      <c r="AK345" s="27">
        <f>IFERROR(SUMIFS('[1]BD Unidades'!$AO$3:$AO$1424,'[1]BD Unidades'!$A$3:$A$1424,$A345),"-")</f>
        <v>0.28833673073713306</v>
      </c>
      <c r="AL345" s="27">
        <f>IFERROR(SUMIFS('[1]BD Unidades'!$AQ$3:$AQ$1424,'[1]BD Unidades'!$A$3:$A$1424,$A345),"-")</f>
        <v>0.24736419546697988</v>
      </c>
      <c r="AM345" s="27">
        <f>IFERROR(SUMIFS('[1]BD Unidades'!$AS$3:$AS$1424,'[1]BD Unidades'!$A$3:$A$1424,$A345),"-")</f>
        <v>0.19883340527192242</v>
      </c>
      <c r="AN345" s="27">
        <f>IFERROR(SUMIFS('[1]BD Unidades'!$AU$3:$AU$1424,'[1]BD Unidades'!$A$3:$A$1424,$A345),"-")</f>
        <v>0.12304199999999998</v>
      </c>
      <c r="AO345" s="27"/>
      <c r="AP345" s="27"/>
      <c r="AQ345" s="25">
        <f>IFERROR(SUMIFS('[1]BD Unidades'!$AZ$3:$AZ$1424,'[1]BD Unidades'!$A$3:$A$1424,$A345),"-")</f>
        <v>0.58854687960489038</v>
      </c>
      <c r="AR345" s="25">
        <f>IFERROR(SUMIFS('[1]BD Unidades'!$BA$3:$BA$1424,'[1]BD Unidades'!$A$3:$A$1424,$A345),"-")</f>
        <v>2.9600000000000102</v>
      </c>
      <c r="AS345" s="28">
        <f>SUMIFS('[1]BD Unidades'!$BC$3:$BC$1424,'[1]BD Unidades'!$A$3:$A$1424,$A345)</f>
        <v>3.02934675303458E-3</v>
      </c>
      <c r="AT345" s="28">
        <f>SUMIFS('[1]BD Unidades'!$BE$3:$BE$1424,'[1]BD Unidades'!$A$3:$A$1424,$A345)</f>
        <v>1</v>
      </c>
      <c r="AU345" s="29">
        <f t="shared" si="22"/>
        <v>0.99697065324696543</v>
      </c>
      <c r="AV345" s="30">
        <f t="shared" si="23"/>
        <v>1.4000000000000002E-3</v>
      </c>
      <c r="AW345" s="25">
        <f>IFERROR(SUMIFS('[1]BD Unidades'!$BI$3:$BI$1424,'[1]BD Unidades'!$A$3:$A$1424,$A345),"-")</f>
        <v>0.5859424974723132</v>
      </c>
      <c r="AX345" s="25">
        <f>IFERROR(SUMIFS('[1]BD Unidades'!$BJ$3:$BJ$1424,'[1]BD Unidades'!$A$3:$A$1424,$A345),"-")</f>
        <v>0.37692367195637272</v>
      </c>
    </row>
    <row r="346" spans="1:50" ht="14.4" x14ac:dyDescent="0.3">
      <c r="A346" s="7">
        <v>534</v>
      </c>
      <c r="B346" s="7" t="s">
        <v>1132</v>
      </c>
      <c r="D346" s="8" t="s">
        <v>1133</v>
      </c>
      <c r="E346" s="19" t="s">
        <v>1134</v>
      </c>
      <c r="F346" s="19" t="s">
        <v>1135</v>
      </c>
      <c r="G346" s="19" t="s">
        <v>1136</v>
      </c>
      <c r="H346" s="19" t="s">
        <v>397</v>
      </c>
      <c r="I346" s="19">
        <v>2024</v>
      </c>
      <c r="J346" s="19" t="s">
        <v>495</v>
      </c>
      <c r="K346" s="19" t="s">
        <v>496</v>
      </c>
      <c r="L346" s="19" t="s">
        <v>213</v>
      </c>
      <c r="M346" s="19" t="s">
        <v>477</v>
      </c>
      <c r="N346" s="19" t="s">
        <v>478</v>
      </c>
      <c r="O346" s="19" t="s">
        <v>714</v>
      </c>
      <c r="P346" s="19" t="s">
        <v>51</v>
      </c>
      <c r="Q346" s="9" t="s">
        <v>1137</v>
      </c>
      <c r="R346" s="20">
        <v>3</v>
      </c>
      <c r="S346" s="20">
        <v>1.5</v>
      </c>
      <c r="T346" s="20">
        <v>2.9550000000000001</v>
      </c>
      <c r="U346" s="20" t="s">
        <v>397</v>
      </c>
      <c r="V346" s="21">
        <f>_xlfn.XLOOKUP(D346,'[1]Gen. Real'!$A:$A,'[1]Gen. Real'!$C:$C,"-",0)</f>
        <v>6.5425799999999956</v>
      </c>
      <c r="W346" s="22"/>
      <c r="X346" s="22" t="str">
        <f>_xlfn.XLOOKUP(D346,[1]Vertimiento!$A:$A,[1]Vertimiento!$E:$E,"-",0)</f>
        <v>-</v>
      </c>
      <c r="Y346" s="23" t="str">
        <f t="shared" si="20"/>
        <v>-</v>
      </c>
      <c r="Z346" s="19" t="str">
        <f>_xlfn.XLOOKUP(D346,[1]Cmg!$I$4:$I$85,[1]Cmg!$M$4:$M$85,"----",0,1)</f>
        <v>----</v>
      </c>
      <c r="AA346" s="19" t="str">
        <f>_xlfn.XLOOKUP(D346,[1]Cmg!$A$4:$A$89,[1]Cmg!$B$4:$B$89,"----",0,1)</f>
        <v>----</v>
      </c>
      <c r="AB346" s="19" t="str">
        <f>_xlfn.XLOOKUP(D346,[1]Cmg!$E$4:$E$89,[1]Cmg!$F$4:$F$89,"----",0,1)</f>
        <v>----</v>
      </c>
      <c r="AC346" s="19" t="str">
        <f>_xlfn.XLOOKUP(D346,[1]Cmg!$O$4:$O$89,[1]Cmg!$P$4:$P$89,"----",0,1)</f>
        <v>----</v>
      </c>
      <c r="AD346" s="24" t="str">
        <f>_xlfn.XLOOKUP(D346,[1]Cmg!$S$4:$S$89,[1]Cmg!$U$4:$U$89,"----",0,1)</f>
        <v>----</v>
      </c>
      <c r="AG346" s="25">
        <f>IFERROR(SUMIFS('[1]BD Unidades'!$AH:$AH,'[1]BD Unidades'!$A:$A,'BD Centrales 2023'!$A346),"-")</f>
        <v>3</v>
      </c>
      <c r="AH346" s="25">
        <f>SUMIFS('[1]BD Unidades'!$AJ$3:$AJ$1424,'[1]BD Unidades'!$A$3:$A$1424,$A346)</f>
        <v>8637.4833333333299</v>
      </c>
      <c r="AI346" s="25">
        <f>SUMIFS('[1]BD Unidades'!$AL$3:$AL$1424,'[1]BD Unidades'!$A$3:$A$1424,$A346)</f>
        <v>0</v>
      </c>
      <c r="AJ346" s="26">
        <f t="shared" si="21"/>
        <v>0</v>
      </c>
      <c r="AK346" s="27">
        <f>IFERROR(SUMIFS('[1]BD Unidades'!$AO$3:$AO$1424,'[1]BD Unidades'!$A$3:$A$1424,$A346),"-")</f>
        <v>0.24561311280064593</v>
      </c>
      <c r="AL346" s="27">
        <f>IFERROR(SUMIFS('[1]BD Unidades'!$AQ$3:$AQ$1424,'[1]BD Unidades'!$A$3:$A$1424,$A346),"-")</f>
        <v>0.26723057330273448</v>
      </c>
      <c r="AM346" s="27">
        <f>IFERROR(SUMIFS('[1]BD Unidades'!$AS$3:$AS$1424,'[1]BD Unidades'!$A$3:$A$1424,$A346),"-")</f>
        <v>0.27092937391768734</v>
      </c>
      <c r="AN346" s="27">
        <f>IFERROR(SUMIFS('[1]BD Unidades'!$AU$3:$AU$1424,'[1]BD Unidades'!$A$3:$A$1424,$A346),"-")</f>
        <v>0.26105899999999999</v>
      </c>
      <c r="AO346" s="27"/>
      <c r="AP346" s="27"/>
      <c r="AQ346" s="25">
        <f>IFERROR(SUMIFS('[1]BD Unidades'!$AZ$3:$AZ$1424,'[1]BD Unidades'!$A$3:$A$1424,$A346),"-")</f>
        <v>0.73480439819379095</v>
      </c>
      <c r="AR346" s="25">
        <f>IFERROR(SUMIFS('[1]BD Unidades'!$BA$3:$BA$1424,'[1]BD Unidades'!$A$3:$A$1424,$A346),"-")</f>
        <v>3</v>
      </c>
      <c r="AS346" s="28">
        <f>SUMIFS('[1]BD Unidades'!$BC$3:$BC$1424,'[1]BD Unidades'!$A$3:$A$1424,$A346)</f>
        <v>1E-4</v>
      </c>
      <c r="AT346" s="28">
        <f>SUMIFS('[1]BD Unidades'!$BE$3:$BE$1424,'[1]BD Unidades'!$A$3:$A$1424,$A346)</f>
        <v>0.99944444444444402</v>
      </c>
      <c r="AU346" s="29">
        <f t="shared" si="22"/>
        <v>0.99934449999999964</v>
      </c>
      <c r="AV346" s="30">
        <f t="shared" si="23"/>
        <v>1.4999999999999999E-2</v>
      </c>
      <c r="AW346" s="25">
        <f>IFERROR(SUMIFS('[1]BD Unidades'!$BI$3:$BI$1424,'[1]BD Unidades'!$A$3:$A$1424,$A346),"-")</f>
        <v>0.72330789290211173</v>
      </c>
      <c r="AX346" s="25">
        <f>IFERROR(SUMIFS('[1]BD Unidades'!$BJ$3:$BJ$1424,'[1]BD Unidades'!$A$3:$A$1424,$A346),"-")</f>
        <v>0.46528775114246268</v>
      </c>
    </row>
    <row r="347" spans="1:50" ht="14.4" x14ac:dyDescent="0.3">
      <c r="A347" s="7">
        <v>537</v>
      </c>
      <c r="B347" s="7" t="s">
        <v>1138</v>
      </c>
      <c r="D347" s="8" t="s">
        <v>1139</v>
      </c>
      <c r="E347" s="19" t="s">
        <v>274</v>
      </c>
      <c r="F347" s="19" t="s">
        <v>1140</v>
      </c>
      <c r="G347" s="19" t="s">
        <v>1141</v>
      </c>
      <c r="H347" s="19" t="s">
        <v>397</v>
      </c>
      <c r="I347" s="19">
        <v>2024</v>
      </c>
      <c r="J347" s="19" t="s">
        <v>495</v>
      </c>
      <c r="K347" s="19" t="s">
        <v>496</v>
      </c>
      <c r="L347" s="19" t="s">
        <v>213</v>
      </c>
      <c r="M347" s="19" t="s">
        <v>106</v>
      </c>
      <c r="N347" s="19" t="s">
        <v>243</v>
      </c>
      <c r="O347" s="19" t="s">
        <v>1018</v>
      </c>
      <c r="P347" s="19" t="s">
        <v>51</v>
      </c>
      <c r="Q347" s="9" t="s">
        <v>1142</v>
      </c>
      <c r="R347" s="20">
        <v>9</v>
      </c>
      <c r="S347" s="20">
        <v>0</v>
      </c>
      <c r="T347" s="20">
        <v>9</v>
      </c>
      <c r="U347" s="20" t="s">
        <v>397</v>
      </c>
      <c r="V347" s="21">
        <f>_xlfn.XLOOKUP(D347,'[1]Gen. Real'!$A:$A,'[1]Gen. Real'!$C:$C,"-",0)</f>
        <v>17.820609999999999</v>
      </c>
      <c r="W347" s="22"/>
      <c r="X347" s="22" t="str">
        <f>_xlfn.XLOOKUP(D347,[1]Vertimiento!$A:$A,[1]Vertimiento!$E:$E,"-",0)</f>
        <v>-</v>
      </c>
      <c r="Y347" s="23" t="str">
        <f t="shared" si="20"/>
        <v>-</v>
      </c>
      <c r="Z347" s="19" t="str">
        <f>_xlfn.XLOOKUP(D347,[1]Cmg!$I$4:$I$85,[1]Cmg!$M$4:$M$85,"----",0,1)</f>
        <v>----</v>
      </c>
      <c r="AA347" s="19" t="str">
        <f>_xlfn.XLOOKUP(D347,[1]Cmg!$A$4:$A$89,[1]Cmg!$B$4:$B$89,"----",0,1)</f>
        <v>----</v>
      </c>
      <c r="AB347" s="19" t="str">
        <f>_xlfn.XLOOKUP(D347,[1]Cmg!$E$4:$E$89,[1]Cmg!$F$4:$F$89,"----",0,1)</f>
        <v>----</v>
      </c>
      <c r="AC347" s="19" t="str">
        <f>_xlfn.XLOOKUP(D347,[1]Cmg!$O$4:$O$89,[1]Cmg!$P$4:$P$89,"----",0,1)</f>
        <v>----</v>
      </c>
      <c r="AD347" s="24" t="str">
        <f>_xlfn.XLOOKUP(D347,[1]Cmg!$S$4:$S$89,[1]Cmg!$U$4:$U$89,"----",0,1)</f>
        <v>----</v>
      </c>
      <c r="AG347" s="25">
        <f>IFERROR(SUMIFS('[1]BD Unidades'!$AH:$AH,'[1]BD Unidades'!$A:$A,'BD Centrales 2023'!$A347),"-")</f>
        <v>9</v>
      </c>
      <c r="AH347" s="25">
        <f>SUMIFS('[1]BD Unidades'!$AJ$3:$AJ$1424,'[1]BD Unidades'!$A$3:$A$1424,$A347)</f>
        <v>8201.1833333333307</v>
      </c>
      <c r="AI347" s="25">
        <f>SUMIFS('[1]BD Unidades'!$AL$3:$AL$1424,'[1]BD Unidades'!$A$3:$A$1424,$A347)</f>
        <v>0</v>
      </c>
      <c r="AJ347" s="26">
        <f t="shared" si="21"/>
        <v>0</v>
      </c>
      <c r="AK347" s="27">
        <f>IFERROR(SUMIFS('[1]BD Unidades'!$AO$3:$AO$1424,'[1]BD Unidades'!$A$3:$A$1424,$A347),"-")</f>
        <v>0.29512471036112931</v>
      </c>
      <c r="AL347" s="27">
        <f>IFERROR(SUMIFS('[1]BD Unidades'!$AQ$3:$AQ$1424,'[1]BD Unidades'!$A$3:$A$1424,$A347),"-")</f>
        <v>0.26592313572908577</v>
      </c>
      <c r="AM347" s="27">
        <f>IFERROR(SUMIFS('[1]BD Unidades'!$AS$3:$AS$1424,'[1]BD Unidades'!$A$3:$A$1424,$A347),"-")</f>
        <v>0.25272236763412492</v>
      </c>
      <c r="AN347" s="27">
        <f>IFERROR(SUMIFS('[1]BD Unidades'!$AU$3:$AU$1424,'[1]BD Unidades'!$A$3:$A$1424,$A347),"-")</f>
        <v>0.223473</v>
      </c>
      <c r="AO347" s="27"/>
      <c r="AP347" s="27"/>
      <c r="AQ347" s="25">
        <f>IFERROR(SUMIFS('[1]BD Unidades'!$AZ$3:$AZ$1424,'[1]BD Unidades'!$A$3:$A$1424,$A347),"-")</f>
        <v>2.2745013087071242</v>
      </c>
      <c r="AR347" s="25">
        <f>IFERROR(SUMIFS('[1]BD Unidades'!$BA$3:$BA$1424,'[1]BD Unidades'!$A$3:$A$1424,$A347),"-")</f>
        <v>9</v>
      </c>
      <c r="AS347" s="28">
        <f>SUMIFS('[1]BD Unidades'!$BC$3:$BC$1424,'[1]BD Unidades'!$A$3:$A$1424,$A347)</f>
        <v>1.5779930281936399E-2</v>
      </c>
      <c r="AT347" s="28">
        <f>SUMIFS('[1]BD Unidades'!$BE$3:$BE$1424,'[1]BD Unidades'!$A$3:$A$1424,$A347)</f>
        <v>0.99799467275494691</v>
      </c>
      <c r="AU347" s="29">
        <f t="shared" si="22"/>
        <v>0.98224638639712991</v>
      </c>
      <c r="AV347" s="30">
        <f t="shared" si="23"/>
        <v>0</v>
      </c>
      <c r="AW347" s="25">
        <f>IFERROR(SUMIFS('[1]BD Unidades'!$BI$3:$BI$1424,'[1]BD Unidades'!$A$3:$A$1424,$A347),"-")</f>
        <v>2.2341206913331111</v>
      </c>
      <c r="AX347" s="25">
        <f>IFERROR(SUMIFS('[1]BD Unidades'!$BJ$3:$BJ$1424,'[1]BD Unidades'!$A$3:$A$1424,$A347),"-")</f>
        <v>1.4371597523710533</v>
      </c>
    </row>
    <row r="348" spans="1:50" ht="14.4" x14ac:dyDescent="0.3">
      <c r="A348" s="7">
        <v>539</v>
      </c>
      <c r="B348" s="7" t="s">
        <v>1143</v>
      </c>
      <c r="D348" s="8" t="s">
        <v>1144</v>
      </c>
      <c r="E348" s="19" t="s">
        <v>677</v>
      </c>
      <c r="F348" s="19" t="s">
        <v>1145</v>
      </c>
      <c r="G348" s="19" t="s">
        <v>1146</v>
      </c>
      <c r="H348" s="19" t="s">
        <v>397</v>
      </c>
      <c r="I348" s="19">
        <v>2024</v>
      </c>
      <c r="J348" s="19" t="s">
        <v>495</v>
      </c>
      <c r="K348" s="19" t="s">
        <v>496</v>
      </c>
      <c r="L348" s="19" t="s">
        <v>213</v>
      </c>
      <c r="M348" s="19" t="s">
        <v>106</v>
      </c>
      <c r="N348" s="19" t="s">
        <v>243</v>
      </c>
      <c r="O348" s="19" t="s">
        <v>1147</v>
      </c>
      <c r="P348" s="19" t="s">
        <v>51</v>
      </c>
      <c r="Q348" s="9" t="s">
        <v>1148</v>
      </c>
      <c r="R348" s="20">
        <v>3</v>
      </c>
      <c r="S348" s="20">
        <v>0</v>
      </c>
      <c r="T348" s="20">
        <v>3</v>
      </c>
      <c r="U348" s="20" t="s">
        <v>397</v>
      </c>
      <c r="V348" s="21">
        <f>_xlfn.XLOOKUP(D348,'[1]Gen. Real'!$A:$A,'[1]Gen. Real'!$C:$C,"-",0)</f>
        <v>4.7252500000000017</v>
      </c>
      <c r="W348" s="22"/>
      <c r="X348" s="22" t="str">
        <f>_xlfn.XLOOKUP(D348,[1]Vertimiento!$A:$A,[1]Vertimiento!$E:$E,"-",0)</f>
        <v>-</v>
      </c>
      <c r="Y348" s="23" t="str">
        <f t="shared" si="20"/>
        <v>-</v>
      </c>
      <c r="Z348" s="19" t="str">
        <f>_xlfn.XLOOKUP(D348,[1]Cmg!$I$4:$I$85,[1]Cmg!$M$4:$M$85,"----",0,1)</f>
        <v>----</v>
      </c>
      <c r="AA348" s="19" t="str">
        <f>_xlfn.XLOOKUP(D348,[1]Cmg!$A$4:$A$89,[1]Cmg!$B$4:$B$89,"----",0,1)</f>
        <v>----</v>
      </c>
      <c r="AB348" s="19" t="str">
        <f>_xlfn.XLOOKUP(D348,[1]Cmg!$E$4:$E$89,[1]Cmg!$F$4:$F$89,"----",0,1)</f>
        <v>----</v>
      </c>
      <c r="AC348" s="19" t="str">
        <f>_xlfn.XLOOKUP(D348,[1]Cmg!$O$4:$O$89,[1]Cmg!$P$4:$P$89,"----",0,1)</f>
        <v>----</v>
      </c>
      <c r="AD348" s="24" t="str">
        <f>_xlfn.XLOOKUP(D348,[1]Cmg!$S$4:$S$89,[1]Cmg!$U$4:$U$89,"----",0,1)</f>
        <v>----</v>
      </c>
      <c r="AG348" s="25">
        <f>IFERROR(SUMIFS('[1]BD Unidades'!$AH:$AH,'[1]BD Unidades'!$A:$A,'BD Centrales 2023'!$A348),"-")</f>
        <v>3</v>
      </c>
      <c r="AH348" s="25">
        <f>SUMIFS('[1]BD Unidades'!$AJ$3:$AJ$1424,'[1]BD Unidades'!$A$3:$A$1424,$A348)</f>
        <v>5505.5</v>
      </c>
      <c r="AI348" s="25">
        <f>SUMIFS('[1]BD Unidades'!$AL$3:$AL$1424,'[1]BD Unidades'!$A$3:$A$1424,$A348)</f>
        <v>2910.3333333333298</v>
      </c>
      <c r="AJ348" s="26">
        <f t="shared" si="21"/>
        <v>0.34581641746707564</v>
      </c>
      <c r="AK348" s="27">
        <f>IFERROR(SUMIFS('[1]BD Unidades'!$AO$3:$AO$1424,'[1]BD Unidades'!$A$3:$A$1424,$A348),"-")</f>
        <v>0.23831741214284122</v>
      </c>
      <c r="AL348" s="27">
        <f>IFERROR(SUMIFS('[1]BD Unidades'!$AQ$3:$AQ$1424,'[1]BD Unidades'!$A$3:$A$1424,$A348),"-")</f>
        <v>0.218890894451543</v>
      </c>
      <c r="AM348" s="27">
        <f>IFERROR(SUMIFS('[1]BD Unidades'!$AS$3:$AS$1424,'[1]BD Unidades'!$A$3:$A$1424,$A348),"-")</f>
        <v>0.21543369662790698</v>
      </c>
      <c r="AN348" s="27">
        <f>IFERROR(SUMIFS('[1]BD Unidades'!$AU$3:$AU$1424,'[1]BD Unidades'!$A$3:$A$1424,$A348),"-")</f>
        <v>0.19734499999999999</v>
      </c>
      <c r="AO348" s="27"/>
      <c r="AP348" s="27"/>
      <c r="AQ348" s="25">
        <f>IFERROR(SUMIFS('[1]BD Unidades'!$AZ$3:$AZ$1424,'[1]BD Unidades'!$A$3:$A$1424,$A348),"-")</f>
        <v>0.62275094058110858</v>
      </c>
      <c r="AR348" s="25">
        <f>IFERROR(SUMIFS('[1]BD Unidades'!$BA$3:$BA$1424,'[1]BD Unidades'!$A$3:$A$1424,$A348),"-")</f>
        <v>2.8028662243786502</v>
      </c>
      <c r="AS348" s="28">
        <f>SUMIFS('[1]BD Unidades'!$BC$3:$BC$1424,'[1]BD Unidades'!$A$3:$A$1424,$A348)</f>
        <v>4.4865977459216403E-4</v>
      </c>
      <c r="AT348" s="28">
        <f>SUMIFS('[1]BD Unidades'!$BE$3:$BE$1424,'[1]BD Unidades'!$A$3:$A$1424,$A348)</f>
        <v>1</v>
      </c>
      <c r="AU348" s="29">
        <f t="shared" si="22"/>
        <v>0.99955134022540781</v>
      </c>
      <c r="AV348" s="30">
        <f t="shared" si="23"/>
        <v>0</v>
      </c>
      <c r="AW348" s="25">
        <f>IFERROR(SUMIFS('[1]BD Unidades'!$BI$3:$BI$1424,'[1]BD Unidades'!$A$3:$A$1424,$A348),"-")</f>
        <v>0.62247153728447957</v>
      </c>
      <c r="AX348" s="25">
        <f>IFERROR(SUMIFS('[1]BD Unidades'!$BJ$3:$BJ$1424,'[1]BD Unidades'!$A$3:$A$1424,$A348),"-")</f>
        <v>0.40042198429664272</v>
      </c>
    </row>
    <row r="349" spans="1:50" ht="14.4" x14ac:dyDescent="0.3">
      <c r="A349" s="7">
        <v>541</v>
      </c>
      <c r="B349" s="7" t="s">
        <v>1149</v>
      </c>
      <c r="D349" s="8" t="s">
        <v>1150</v>
      </c>
      <c r="E349" s="19" t="s">
        <v>1151</v>
      </c>
      <c r="F349" s="19" t="s">
        <v>1151</v>
      </c>
      <c r="G349" s="19" t="s">
        <v>1152</v>
      </c>
      <c r="H349" s="19" t="s">
        <v>397</v>
      </c>
      <c r="I349" s="19">
        <v>2024</v>
      </c>
      <c r="J349" s="19" t="s">
        <v>495</v>
      </c>
      <c r="K349" s="19" t="s">
        <v>496</v>
      </c>
      <c r="L349" s="19" t="s">
        <v>213</v>
      </c>
      <c r="M349" s="19" t="s">
        <v>106</v>
      </c>
      <c r="N349" s="19" t="s">
        <v>243</v>
      </c>
      <c r="O349" s="19" t="s">
        <v>1153</v>
      </c>
      <c r="P349" s="19" t="s">
        <v>51</v>
      </c>
      <c r="Q349" s="9" t="s">
        <v>1154</v>
      </c>
      <c r="R349" s="20">
        <v>8.57</v>
      </c>
      <c r="S349" s="20">
        <v>1.5169999999999999</v>
      </c>
      <c r="T349" s="20">
        <v>8.4397000000000002</v>
      </c>
      <c r="U349" s="20" t="s">
        <v>397</v>
      </c>
      <c r="V349" s="21">
        <f>_xlfn.XLOOKUP(D349,'[1]Gen. Real'!$A:$A,'[1]Gen. Real'!$C:$C,"-",0)</f>
        <v>11.917210000000003</v>
      </c>
      <c r="W349" s="22"/>
      <c r="X349" s="22" t="str">
        <f>_xlfn.XLOOKUP(D349,[1]Vertimiento!$A:$A,[1]Vertimiento!$E:$E,"-",0)</f>
        <v>-</v>
      </c>
      <c r="Y349" s="23" t="str">
        <f t="shared" si="20"/>
        <v>-</v>
      </c>
      <c r="Z349" s="19" t="str">
        <f>_xlfn.XLOOKUP(D349,[1]Cmg!$I$4:$I$85,[1]Cmg!$M$4:$M$85,"----",0,1)</f>
        <v>----</v>
      </c>
      <c r="AA349" s="19" t="str">
        <f>_xlfn.XLOOKUP(D349,[1]Cmg!$A$4:$A$89,[1]Cmg!$B$4:$B$89,"----",0,1)</f>
        <v>----</v>
      </c>
      <c r="AB349" s="19" t="str">
        <f>_xlfn.XLOOKUP(D349,[1]Cmg!$E$4:$E$89,[1]Cmg!$F$4:$F$89,"----",0,1)</f>
        <v>----</v>
      </c>
      <c r="AC349" s="19" t="str">
        <f>_xlfn.XLOOKUP(D349,[1]Cmg!$O$4:$O$89,[1]Cmg!$P$4:$P$89,"----",0,1)</f>
        <v>----</v>
      </c>
      <c r="AD349" s="24" t="str">
        <f>_xlfn.XLOOKUP(D349,[1]Cmg!$S$4:$S$89,[1]Cmg!$U$4:$U$89,"----",0,1)</f>
        <v>----</v>
      </c>
      <c r="AG349" s="25">
        <f>IFERROR(SUMIFS('[1]BD Unidades'!$AH:$AH,'[1]BD Unidades'!$A:$A,'BD Centrales 2023'!$A349),"-")</f>
        <v>8.57</v>
      </c>
      <c r="AH349" s="25">
        <f>SUMIFS('[1]BD Unidades'!$AJ$3:$AJ$1424,'[1]BD Unidades'!$A$3:$A$1424,$A349)</f>
        <v>5944.5666666666702</v>
      </c>
      <c r="AI349" s="25">
        <f>SUMIFS('[1]BD Unidades'!$AL$3:$AL$1424,'[1]BD Unidades'!$A$3:$A$1424,$A349)</f>
        <v>2253.0333333333301</v>
      </c>
      <c r="AJ349" s="26">
        <f t="shared" si="21"/>
        <v>0.27484060375394381</v>
      </c>
      <c r="AK349" s="27">
        <f>IFERROR(SUMIFS('[1]BD Unidades'!$AO$3:$AO$1424,'[1]BD Unidades'!$A$3:$A$1424,$A349),"-")</f>
        <v>0.23953495686819118</v>
      </c>
      <c r="AL349" s="27">
        <f>IFERROR(SUMIFS('[1]BD Unidades'!$AQ$3:$AQ$1424,'[1]BD Unidades'!$A$3:$A$1424,$A349),"-")</f>
        <v>0.22113658075812426</v>
      </c>
      <c r="AM349" s="27">
        <f>IFERROR(SUMIFS('[1]BD Unidades'!$AS$3:$AS$1424,'[1]BD Unidades'!$A$3:$A$1424,$A349),"-")</f>
        <v>0.21749186923173469</v>
      </c>
      <c r="AN349" s="27">
        <f>IFERROR(SUMIFS('[1]BD Unidades'!$AU$3:$AU$1424,'[1]BD Unidades'!$A$3:$A$1424,$A349),"-")</f>
        <v>0.189835</v>
      </c>
      <c r="AO349" s="27"/>
      <c r="AP349" s="27"/>
      <c r="AQ349" s="25">
        <f>IFERROR(SUMIFS('[1]BD Unidades'!$AZ$3:$AZ$1424,'[1]BD Unidades'!$A$3:$A$1424,$A349),"-")</f>
        <v>1.6048477208410554</v>
      </c>
      <c r="AR349" s="25">
        <f>IFERROR(SUMIFS('[1]BD Unidades'!$BA$3:$BA$1424,'[1]BD Unidades'!$A$3:$A$1424,$A349),"-")</f>
        <v>7.7825142724699896</v>
      </c>
      <c r="AS349" s="28">
        <f>SUMIFS('[1]BD Unidades'!$BC$3:$BC$1424,'[1]BD Unidades'!$A$3:$A$1424,$A349)</f>
        <v>2.5094491364383301E-2</v>
      </c>
      <c r="AT349" s="28">
        <f>SUMIFS('[1]BD Unidades'!$BE$3:$BE$1424,'[1]BD Unidades'!$A$3:$A$1424,$A349)</f>
        <v>0.99908675799086799</v>
      </c>
      <c r="AU349" s="29">
        <f t="shared" si="22"/>
        <v>0.97401518397019637</v>
      </c>
      <c r="AV349" s="30">
        <f t="shared" si="23"/>
        <v>1.5169999999999999E-2</v>
      </c>
      <c r="AW349" s="25">
        <f>IFERROR(SUMIFS('[1]BD Unidades'!$BI$3:$BI$1424,'[1]BD Unidades'!$A$3:$A$1424,$A349),"-")</f>
        <v>1.5393862281286499</v>
      </c>
      <c r="AX349" s="25">
        <f>IFERROR(SUMIFS('[1]BD Unidades'!$BJ$3:$BJ$1424,'[1]BD Unidades'!$A$3:$A$1424,$A349),"-")</f>
        <v>0.9902526479447552</v>
      </c>
    </row>
    <row r="350" spans="1:50" ht="14.4" x14ac:dyDescent="0.3">
      <c r="A350" s="7">
        <v>543</v>
      </c>
      <c r="B350" s="7" t="s">
        <v>1155</v>
      </c>
      <c r="D350" s="8" t="s">
        <v>1156</v>
      </c>
      <c r="E350" s="19" t="s">
        <v>274</v>
      </c>
      <c r="F350" s="19" t="s">
        <v>1157</v>
      </c>
      <c r="G350" s="19" t="s">
        <v>1158</v>
      </c>
      <c r="H350" s="19" t="s">
        <v>397</v>
      </c>
      <c r="I350" s="19">
        <v>2024</v>
      </c>
      <c r="J350" s="19" t="s">
        <v>495</v>
      </c>
      <c r="K350" s="19" t="s">
        <v>496</v>
      </c>
      <c r="L350" s="19" t="s">
        <v>213</v>
      </c>
      <c r="M350" s="19" t="s">
        <v>106</v>
      </c>
      <c r="N350" s="19" t="s">
        <v>243</v>
      </c>
      <c r="O350" s="19" t="s">
        <v>1018</v>
      </c>
      <c r="P350" s="19" t="s">
        <v>51</v>
      </c>
      <c r="Q350" s="9" t="s">
        <v>1159</v>
      </c>
      <c r="R350" s="20">
        <v>3</v>
      </c>
      <c r="S350" s="20">
        <v>1.47</v>
      </c>
      <c r="T350" s="20">
        <v>2.9559000000000002</v>
      </c>
      <c r="U350" s="20" t="s">
        <v>397</v>
      </c>
      <c r="V350" s="21">
        <f>_xlfn.XLOOKUP(D350,'[1]Gen. Real'!$A:$A,'[1]Gen. Real'!$C:$C,"-",0)</f>
        <v>6.3448999999999938</v>
      </c>
      <c r="W350" s="22"/>
      <c r="X350" s="22" t="str">
        <f>_xlfn.XLOOKUP(D350,[1]Vertimiento!$A:$A,[1]Vertimiento!$E:$E,"-",0)</f>
        <v>-</v>
      </c>
      <c r="Y350" s="23" t="str">
        <f t="shared" si="20"/>
        <v>-</v>
      </c>
      <c r="Z350" s="19" t="str">
        <f>_xlfn.XLOOKUP(D350,[1]Cmg!$I$4:$I$85,[1]Cmg!$M$4:$M$85,"----",0,1)</f>
        <v>----</v>
      </c>
      <c r="AA350" s="19" t="str">
        <f>_xlfn.XLOOKUP(D350,[1]Cmg!$A$4:$A$89,[1]Cmg!$B$4:$B$89,"----",0,1)</f>
        <v>----</v>
      </c>
      <c r="AB350" s="19" t="str">
        <f>_xlfn.XLOOKUP(D350,[1]Cmg!$E$4:$E$89,[1]Cmg!$F$4:$F$89,"----",0,1)</f>
        <v>----</v>
      </c>
      <c r="AC350" s="19" t="str">
        <f>_xlfn.XLOOKUP(D350,[1]Cmg!$O$4:$O$89,[1]Cmg!$P$4:$P$89,"----",0,1)</f>
        <v>----</v>
      </c>
      <c r="AD350" s="24" t="str">
        <f>_xlfn.XLOOKUP(D350,[1]Cmg!$S$4:$S$89,[1]Cmg!$U$4:$U$89,"----",0,1)</f>
        <v>----</v>
      </c>
      <c r="AG350" s="25">
        <f>IFERROR(SUMIFS('[1]BD Unidades'!$AH:$AH,'[1]BD Unidades'!$A:$A,'BD Centrales 2023'!$A350),"-")</f>
        <v>3</v>
      </c>
      <c r="AH350" s="25">
        <f>SUMIFS('[1]BD Unidades'!$AJ$3:$AJ$1424,'[1]BD Unidades'!$A$3:$A$1424,$A350)</f>
        <v>8685.4500000000007</v>
      </c>
      <c r="AI350" s="25">
        <f>SUMIFS('[1]BD Unidades'!$AL$3:$AL$1424,'[1]BD Unidades'!$A$3:$A$1424,$A350)</f>
        <v>0</v>
      </c>
      <c r="AJ350" s="26">
        <f t="shared" si="21"/>
        <v>0</v>
      </c>
      <c r="AK350" s="27">
        <f>IFERROR(SUMIFS('[1]BD Unidades'!$AO$3:$AO$1424,'[1]BD Unidades'!$A$3:$A$1424,$A350),"-")</f>
        <v>0.2960588733526599</v>
      </c>
      <c r="AL350" s="27">
        <f>IFERROR(SUMIFS('[1]BD Unidades'!$AQ$3:$AQ$1424,'[1]BD Unidades'!$A$3:$A$1424,$A350),"-")</f>
        <v>0.28428558159600226</v>
      </c>
      <c r="AM350" s="27">
        <f>IFERROR(SUMIFS('[1]BD Unidades'!$AS$3:$AS$1424,'[1]BD Unidades'!$A$3:$A$1424,$A350),"-")</f>
        <v>0.26039196320396585</v>
      </c>
      <c r="AN350" s="27">
        <f>IFERROR(SUMIFS('[1]BD Unidades'!$AU$3:$AU$1424,'[1]BD Unidades'!$A$3:$A$1424,$A350),"-")</f>
        <v>0.247251</v>
      </c>
      <c r="AO350" s="27"/>
      <c r="AP350" s="27"/>
      <c r="AQ350" s="25">
        <f>IFERROR(SUMIFS('[1]BD Unidades'!$AZ$3:$AZ$1424,'[1]BD Unidades'!$A$3:$A$1424,$A350),"-")</f>
        <v>0.76910943961598444</v>
      </c>
      <c r="AR350" s="25">
        <f>IFERROR(SUMIFS('[1]BD Unidades'!$BA$3:$BA$1424,'[1]BD Unidades'!$A$3:$A$1424,$A350),"-")</f>
        <v>3</v>
      </c>
      <c r="AS350" s="28">
        <f>SUMIFS('[1]BD Unidades'!$BC$3:$BC$1424,'[1]BD Unidades'!$A$3:$A$1424,$A350)</f>
        <v>1E-4</v>
      </c>
      <c r="AT350" s="28">
        <f>SUMIFS('[1]BD Unidades'!$BE$3:$BE$1424,'[1]BD Unidades'!$A$3:$A$1424,$A350)</f>
        <v>0.99937975646879795</v>
      </c>
      <c r="AU350" s="29">
        <f t="shared" si="22"/>
        <v>0.99927981849315106</v>
      </c>
      <c r="AV350" s="30">
        <f t="shared" si="23"/>
        <v>1.47E-2</v>
      </c>
      <c r="AW350" s="25">
        <f>IFERROR(SUMIFS('[1]BD Unidades'!$BI$3:$BI$1424,'[1]BD Unidades'!$A$3:$A$1424,$A350),"-")</f>
        <v>0.75725777476488421</v>
      </c>
      <c r="AX350" s="25">
        <f>IFERROR(SUMIFS('[1]BD Unidades'!$BJ$3:$BJ$1424,'[1]BD Unidades'!$A$3:$A$1424,$A350),"-")</f>
        <v>0.48712694899789033</v>
      </c>
    </row>
    <row r="351" spans="1:50" ht="14.4" x14ac:dyDescent="0.3">
      <c r="A351" s="7">
        <v>545</v>
      </c>
      <c r="B351" s="7" t="s">
        <v>1160</v>
      </c>
      <c r="D351" s="8" t="s">
        <v>1161</v>
      </c>
      <c r="E351" s="19" t="s">
        <v>64</v>
      </c>
      <c r="F351" s="19" t="s">
        <v>64</v>
      </c>
      <c r="G351" s="19" t="s">
        <v>1162</v>
      </c>
      <c r="H351" s="19" t="s">
        <v>397</v>
      </c>
      <c r="I351" s="19">
        <v>2024</v>
      </c>
      <c r="J351" s="19" t="s">
        <v>495</v>
      </c>
      <c r="K351" s="19" t="s">
        <v>496</v>
      </c>
      <c r="L351" s="19" t="s">
        <v>213</v>
      </c>
      <c r="M351" s="19" t="s">
        <v>164</v>
      </c>
      <c r="N351" s="19" t="s">
        <v>707</v>
      </c>
      <c r="O351" s="19" t="s">
        <v>749</v>
      </c>
      <c r="P351" s="19" t="s">
        <v>51</v>
      </c>
      <c r="Q351" s="9" t="s">
        <v>1163</v>
      </c>
      <c r="R351" s="20">
        <v>9</v>
      </c>
      <c r="S351" s="20">
        <v>0</v>
      </c>
      <c r="T351" s="20">
        <v>9</v>
      </c>
      <c r="U351" s="20" t="s">
        <v>397</v>
      </c>
      <c r="V351" s="21">
        <f>_xlfn.XLOOKUP(D351,'[1]Gen. Real'!$A:$A,'[1]Gen. Real'!$C:$C,"-",0)</f>
        <v>17.705109999999994</v>
      </c>
      <c r="W351" s="22"/>
      <c r="X351" s="22" t="str">
        <f>_xlfn.XLOOKUP(D351,[1]Vertimiento!$A:$A,[1]Vertimiento!$E:$E,"-",0)</f>
        <v>-</v>
      </c>
      <c r="Y351" s="23" t="str">
        <f t="shared" si="20"/>
        <v>-</v>
      </c>
      <c r="Z351" s="19" t="str">
        <f>_xlfn.XLOOKUP(D351,[1]Cmg!$I$4:$I$85,[1]Cmg!$M$4:$M$85,"----",0,1)</f>
        <v>----</v>
      </c>
      <c r="AA351" s="19" t="str">
        <f>_xlfn.XLOOKUP(D351,[1]Cmg!$A$4:$A$89,[1]Cmg!$B$4:$B$89,"----",0,1)</f>
        <v>----</v>
      </c>
      <c r="AB351" s="19" t="str">
        <f>_xlfn.XLOOKUP(D351,[1]Cmg!$E$4:$E$89,[1]Cmg!$F$4:$F$89,"----",0,1)</f>
        <v>----</v>
      </c>
      <c r="AC351" s="19" t="str">
        <f>_xlfn.XLOOKUP(D351,[1]Cmg!$O$4:$O$89,[1]Cmg!$P$4:$P$89,"----",0,1)</f>
        <v>----</v>
      </c>
      <c r="AD351" s="24" t="str">
        <f>_xlfn.XLOOKUP(D351,[1]Cmg!$S$4:$S$89,[1]Cmg!$U$4:$U$89,"----",0,1)</f>
        <v>----</v>
      </c>
      <c r="AG351" s="25">
        <f>IFERROR(SUMIFS('[1]BD Unidades'!$AH:$AH,'[1]BD Unidades'!$A:$A,'BD Centrales 2023'!$A351),"-")</f>
        <v>9</v>
      </c>
      <c r="AH351" s="25">
        <f>SUMIFS('[1]BD Unidades'!$AJ$3:$AJ$1424,'[1]BD Unidades'!$A$3:$A$1424,$A351)</f>
        <v>8534.3833333333296</v>
      </c>
      <c r="AI351" s="25">
        <f>SUMIFS('[1]BD Unidades'!$AL$3:$AL$1424,'[1]BD Unidades'!$A$3:$A$1424,$A351)</f>
        <v>1.6666666666666701E-2</v>
      </c>
      <c r="AJ351" s="26">
        <f t="shared" si="21"/>
        <v>1.9528808898887688E-6</v>
      </c>
      <c r="AK351" s="27">
        <f>IFERROR(SUMIFS('[1]BD Unidades'!$AO$3:$AO$1424,'[1]BD Unidades'!$A$3:$A$1424,$A351),"-")</f>
        <v>0.28139293582527503</v>
      </c>
      <c r="AL351" s="27">
        <f>IFERROR(SUMIFS('[1]BD Unidades'!$AQ$3:$AQ$1424,'[1]BD Unidades'!$A$3:$A$1424,$A351),"-")</f>
        <v>0.25818507376909916</v>
      </c>
      <c r="AM351" s="27">
        <f>IFERROR(SUMIFS('[1]BD Unidades'!$AS$3:$AS$1424,'[1]BD Unidades'!$A$3:$A$1424,$A351),"-")</f>
        <v>0.24362091380471382</v>
      </c>
      <c r="AN351" s="27">
        <f>IFERROR(SUMIFS('[1]BD Unidades'!$AU$3:$AU$1424,'[1]BD Unidades'!$A$3:$A$1424,$A351),"-")</f>
        <v>0.22742999999999997</v>
      </c>
      <c r="AO351" s="27"/>
      <c r="AP351" s="27"/>
      <c r="AQ351" s="25">
        <f>IFERROR(SUMIFS('[1]BD Unidades'!$AZ$3:$AZ$1424,'[1]BD Unidades'!$A$3:$A$1424,$A351),"-")</f>
        <v>2.1925882242424244</v>
      </c>
      <c r="AR351" s="25">
        <f>IFERROR(SUMIFS('[1]BD Unidades'!$BA$3:$BA$1424,'[1]BD Unidades'!$A$3:$A$1424,$A351),"-")</f>
        <v>8.9999824240719892</v>
      </c>
      <c r="AS351" s="28">
        <f>SUMIFS('[1]BD Unidades'!$BC$3:$BC$1424,'[1]BD Unidades'!$A$3:$A$1424,$A351)</f>
        <v>3.0947764635003202E-3</v>
      </c>
      <c r="AT351" s="28">
        <f>SUMIFS('[1]BD Unidades'!$BE$3:$BE$1424,'[1]BD Unidades'!$A$3:$A$1424,$A351)</f>
        <v>0.99227359208523602</v>
      </c>
      <c r="AU351" s="29">
        <f t="shared" si="22"/>
        <v>0.98920272712709767</v>
      </c>
      <c r="AV351" s="30">
        <f t="shared" si="23"/>
        <v>0</v>
      </c>
      <c r="AW351" s="25">
        <f>IFERROR(SUMIFS('[1]BD Unidades'!$BI$3:$BI$1424,'[1]BD Unidades'!$A$3:$A$1424,$A351),"-")</f>
        <v>2.1689142508873642</v>
      </c>
      <c r="AX351" s="25">
        <f>IFERROR(SUMIFS('[1]BD Unidades'!$BJ$3:$BJ$1424,'[1]BD Unidades'!$A$3:$A$1424,$A351),"-")</f>
        <v>1.3952139111425346</v>
      </c>
    </row>
    <row r="352" spans="1:50" ht="14.4" x14ac:dyDescent="0.3">
      <c r="A352" s="7">
        <v>546</v>
      </c>
      <c r="B352" s="7" t="s">
        <v>1164</v>
      </c>
      <c r="D352" s="8" t="s">
        <v>1165</v>
      </c>
      <c r="E352" s="19" t="s">
        <v>677</v>
      </c>
      <c r="F352" s="19" t="s">
        <v>1166</v>
      </c>
      <c r="G352" s="19" t="s">
        <v>1167</v>
      </c>
      <c r="H352" s="19" t="s">
        <v>397</v>
      </c>
      <c r="I352" s="19">
        <v>2024</v>
      </c>
      <c r="J352" s="19" t="s">
        <v>495</v>
      </c>
      <c r="K352" s="19" t="s">
        <v>496</v>
      </c>
      <c r="L352" s="19" t="s">
        <v>213</v>
      </c>
      <c r="M352" s="19" t="s">
        <v>90</v>
      </c>
      <c r="N352" s="19" t="s">
        <v>91</v>
      </c>
      <c r="O352" s="19" t="s">
        <v>1168</v>
      </c>
      <c r="P352" s="19" t="s">
        <v>51</v>
      </c>
      <c r="Q352" s="9" t="s">
        <v>1169</v>
      </c>
      <c r="R352" s="20">
        <v>3</v>
      </c>
      <c r="S352" s="20">
        <v>0.33</v>
      </c>
      <c r="T352" s="20">
        <v>2.9901</v>
      </c>
      <c r="U352" s="20" t="s">
        <v>397</v>
      </c>
      <c r="V352" s="21">
        <f>_xlfn.XLOOKUP(D352,'[1]Gen. Real'!$A:$A,'[1]Gen. Real'!$C:$C,"-",0)</f>
        <v>6.2963500000000003</v>
      </c>
      <c r="W352" s="22"/>
      <c r="X352" s="22" t="str">
        <f>_xlfn.XLOOKUP(D352,[1]Vertimiento!$A:$A,[1]Vertimiento!$E:$E,"-",0)</f>
        <v>-</v>
      </c>
      <c r="Y352" s="23" t="str">
        <f t="shared" si="20"/>
        <v>-</v>
      </c>
      <c r="Z352" s="19" t="str">
        <f>_xlfn.XLOOKUP(D352,[1]Cmg!$I$4:$I$85,[1]Cmg!$M$4:$M$85,"----",0,1)</f>
        <v>----</v>
      </c>
      <c r="AA352" s="19" t="str">
        <f>_xlfn.XLOOKUP(D352,[1]Cmg!$A$4:$A$89,[1]Cmg!$B$4:$B$89,"----",0,1)</f>
        <v>----</v>
      </c>
      <c r="AB352" s="19" t="str">
        <f>_xlfn.XLOOKUP(D352,[1]Cmg!$E$4:$E$89,[1]Cmg!$F$4:$F$89,"----",0,1)</f>
        <v>----</v>
      </c>
      <c r="AC352" s="19" t="str">
        <f>_xlfn.XLOOKUP(D352,[1]Cmg!$O$4:$O$89,[1]Cmg!$P$4:$P$89,"----",0,1)</f>
        <v>----</v>
      </c>
      <c r="AD352" s="24" t="str">
        <f>_xlfn.XLOOKUP(D352,[1]Cmg!$S$4:$S$89,[1]Cmg!$U$4:$U$89,"----",0,1)</f>
        <v>----</v>
      </c>
      <c r="AG352" s="25">
        <f>IFERROR(SUMIFS('[1]BD Unidades'!$AH:$AH,'[1]BD Unidades'!$A:$A,'BD Centrales 2023'!$A352),"-")</f>
        <v>3</v>
      </c>
      <c r="AH352" s="25">
        <f>SUMIFS('[1]BD Unidades'!$AJ$3:$AJ$1424,'[1]BD Unidades'!$A$3:$A$1424,$A352)</f>
        <v>7928.6666666666688</v>
      </c>
      <c r="AI352" s="25">
        <f>SUMIFS('[1]BD Unidades'!$AL$3:$AL$1424,'[1]BD Unidades'!$A$3:$A$1424,$A352)</f>
        <v>0</v>
      </c>
      <c r="AJ352" s="26">
        <f t="shared" si="21"/>
        <v>0</v>
      </c>
      <c r="AK352" s="27">
        <f>IFERROR(SUMIFS('[1]BD Unidades'!$AO$3:$AO$1424,'[1]BD Unidades'!$A$3:$A$1424,$A352),"-")</f>
        <v>0.28366538585286266</v>
      </c>
      <c r="AL352" s="27">
        <f>IFERROR(SUMIFS('[1]BD Unidades'!$AQ$3:$AQ$1424,'[1]BD Unidades'!$A$3:$A$1424,$A352),"-")</f>
        <v>0.26628513813192278</v>
      </c>
      <c r="AM352" s="27">
        <f>IFERROR(SUMIFS('[1]BD Unidades'!$AS$3:$AS$1424,'[1]BD Unidades'!$A$3:$A$1424,$A352),"-")</f>
        <v>0.26815336426876163</v>
      </c>
      <c r="AN352" s="27">
        <f>IFERROR(SUMIFS('[1]BD Unidades'!$AU$3:$AU$1424,'[1]BD Unidades'!$A$3:$A$1424,$A352),"-")</f>
        <v>0.25594099999999997</v>
      </c>
      <c r="AO352" s="27"/>
      <c r="AP352" s="27"/>
      <c r="AQ352" s="25">
        <f>IFERROR(SUMIFS('[1]BD Unidades'!$AZ$3:$AZ$1424,'[1]BD Unidades'!$A$3:$A$1424,$A352),"-")</f>
        <v>0.76910943961598444</v>
      </c>
      <c r="AR352" s="25">
        <f>IFERROR(SUMIFS('[1]BD Unidades'!$BA$3:$BA$1424,'[1]BD Unidades'!$A$3:$A$1424,$A352),"-")</f>
        <v>3</v>
      </c>
      <c r="AS352" s="28">
        <f>SUMIFS('[1]BD Unidades'!$BC$3:$BC$1424,'[1]BD Unidades'!$A$3:$A$1424,$A352)</f>
        <v>1E-4</v>
      </c>
      <c r="AT352" s="28">
        <f>SUMIFS('[1]BD Unidades'!$BE$3:$BE$1424,'[1]BD Unidades'!$A$3:$A$1424,$A352)</f>
        <v>0.99830289193302901</v>
      </c>
      <c r="AU352" s="29">
        <f t="shared" si="22"/>
        <v>0.99820306164383577</v>
      </c>
      <c r="AV352" s="30">
        <f t="shared" si="23"/>
        <v>3.3E-3</v>
      </c>
      <c r="AW352" s="25">
        <f>IFERROR(SUMIFS('[1]BD Unidades'!$BI$3:$BI$1424,'[1]BD Unidades'!$A$3:$A$1424,$A352),"-")</f>
        <v>0.76519389695254947</v>
      </c>
      <c r="AX352" s="25">
        <f>IFERROR(SUMIFS('[1]BD Unidades'!$BJ$3:$BJ$1424,'[1]BD Unidades'!$A$3:$A$1424,$A352),"-")</f>
        <v>0.49223207847556677</v>
      </c>
    </row>
    <row r="353" spans="1:50" ht="14.4" x14ac:dyDescent="0.3">
      <c r="A353" s="7">
        <v>550</v>
      </c>
      <c r="B353" s="7" t="s">
        <v>1170</v>
      </c>
      <c r="D353" s="8" t="s">
        <v>1171</v>
      </c>
      <c r="E353" s="19" t="s">
        <v>1172</v>
      </c>
      <c r="F353" s="19" t="s">
        <v>1172</v>
      </c>
      <c r="G353" s="19" t="s">
        <v>1173</v>
      </c>
      <c r="H353" s="19" t="s">
        <v>397</v>
      </c>
      <c r="I353" s="19">
        <v>2024</v>
      </c>
      <c r="J353" s="19" t="s">
        <v>495</v>
      </c>
      <c r="K353" s="19" t="s">
        <v>496</v>
      </c>
      <c r="L353" s="19" t="s">
        <v>213</v>
      </c>
      <c r="M353" s="19" t="s">
        <v>189</v>
      </c>
      <c r="N353" s="19" t="s">
        <v>899</v>
      </c>
      <c r="O353" s="19" t="s">
        <v>1175</v>
      </c>
      <c r="P353" s="19" t="s">
        <v>51</v>
      </c>
      <c r="Q353" s="9" t="s">
        <v>1176</v>
      </c>
      <c r="R353" s="20">
        <v>3</v>
      </c>
      <c r="S353" s="20">
        <v>0</v>
      </c>
      <c r="T353" s="20">
        <v>3</v>
      </c>
      <c r="U353" s="20" t="s">
        <v>397</v>
      </c>
      <c r="V353" s="21">
        <f>_xlfn.XLOOKUP(D353,'[1]Gen. Real'!$A:$A,'[1]Gen. Real'!$C:$C,"-",0)</f>
        <v>6.5337500000000004</v>
      </c>
      <c r="W353" s="22"/>
      <c r="X353" s="22" t="str">
        <f>_xlfn.XLOOKUP(D353,[1]Vertimiento!$A:$A,[1]Vertimiento!$E:$E,"-",0)</f>
        <v>-</v>
      </c>
      <c r="Y353" s="23" t="str">
        <f t="shared" si="20"/>
        <v>-</v>
      </c>
      <c r="Z353" s="19" t="str">
        <f>_xlfn.XLOOKUP(D353,[1]Cmg!$I$4:$I$85,[1]Cmg!$M$4:$M$85,"----",0,1)</f>
        <v>----</v>
      </c>
      <c r="AA353" s="19" t="str">
        <f>_xlfn.XLOOKUP(D353,[1]Cmg!$A$4:$A$89,[1]Cmg!$B$4:$B$89,"----",0,1)</f>
        <v>----</v>
      </c>
      <c r="AB353" s="19" t="str">
        <f>_xlfn.XLOOKUP(D353,[1]Cmg!$E$4:$E$89,[1]Cmg!$F$4:$F$89,"----",0,1)</f>
        <v>----</v>
      </c>
      <c r="AC353" s="19" t="str">
        <f>_xlfn.XLOOKUP(D353,[1]Cmg!$O$4:$O$89,[1]Cmg!$P$4:$P$89,"----",0,1)</f>
        <v>----</v>
      </c>
      <c r="AD353" s="24" t="str">
        <f>_xlfn.XLOOKUP(D353,[1]Cmg!$S$4:$S$89,[1]Cmg!$U$4:$U$89,"----",0,1)</f>
        <v>----</v>
      </c>
      <c r="AG353" s="25">
        <f>IFERROR(SUMIFS('[1]BD Unidades'!$AH:$AH,'[1]BD Unidades'!$A:$A,'BD Centrales 2023'!$A353),"-")</f>
        <v>3</v>
      </c>
      <c r="AH353" s="25">
        <f>SUMIFS('[1]BD Unidades'!$AJ$3:$AJ$1424,'[1]BD Unidades'!$A$3:$A$1424,$A353)</f>
        <v>7682.25</v>
      </c>
      <c r="AI353" s="25">
        <f>SUMIFS('[1]BD Unidades'!$AL$3:$AL$1424,'[1]BD Unidades'!$A$3:$A$1424,$A353)</f>
        <v>0</v>
      </c>
      <c r="AJ353" s="26">
        <f t="shared" si="21"/>
        <v>0</v>
      </c>
      <c r="AK353" s="27">
        <f>IFERROR(SUMIFS('[1]BD Unidades'!$AO$3:$AO$1424,'[1]BD Unidades'!$A$3:$A$1424,$A353),"-")</f>
        <v>0.30479121087859024</v>
      </c>
      <c r="AL353" s="27">
        <f>IFERROR(SUMIFS('[1]BD Unidades'!$AQ$3:$AQ$1424,'[1]BD Unidades'!$A$3:$A$1424,$A353),"-")</f>
        <v>0.27041147018765721</v>
      </c>
      <c r="AM353" s="27">
        <f>IFERROR(SUMIFS('[1]BD Unidades'!$AS$3:$AS$1424,'[1]BD Unidades'!$A$3:$A$1424,$A353),"-")</f>
        <v>0.27952116768609298</v>
      </c>
      <c r="AN353" s="27">
        <f>IFERROR(SUMIFS('[1]BD Unidades'!$AU$3:$AU$1424,'[1]BD Unidades'!$A$3:$A$1424,$A353),"-")</f>
        <v>0.26292900000000002</v>
      </c>
      <c r="AO353" s="27"/>
      <c r="AP353" s="27"/>
      <c r="AQ353" s="25">
        <f>IFERROR(SUMIFS('[1]BD Unidades'!$AZ$3:$AZ$1424,'[1]BD Unidades'!$A$3:$A$1424,$A353),"-")</f>
        <v>0.76910943961598444</v>
      </c>
      <c r="AR353" s="25">
        <f>IFERROR(SUMIFS('[1]BD Unidades'!$BA$3:$BA$1424,'[1]BD Unidades'!$A$3:$A$1424,$A353),"-")</f>
        <v>3</v>
      </c>
      <c r="AS353" s="28">
        <f>SUMIFS('[1]BD Unidades'!$BC$3:$BC$1424,'[1]BD Unidades'!$A$3:$A$1424,$A353)</f>
        <v>1.4730862986186701E-2</v>
      </c>
      <c r="AT353" s="28">
        <f>SUMIFS('[1]BD Unidades'!$BE$3:$BE$1424,'[1]BD Unidades'!$A$3:$A$1424,$A353)</f>
        <v>1</v>
      </c>
      <c r="AU353" s="29">
        <f t="shared" si="22"/>
        <v>0.98526913701381325</v>
      </c>
      <c r="AV353" s="30">
        <f t="shared" si="23"/>
        <v>0</v>
      </c>
      <c r="AW353" s="25">
        <f>IFERROR(SUMIFS('[1]BD Unidades'!$BI$3:$BI$1424,'[1]BD Unidades'!$A$3:$A$1424,$A353),"-")</f>
        <v>0.75777979383961869</v>
      </c>
      <c r="AX353" s="25">
        <f>IFERROR(SUMIFS('[1]BD Unidades'!$BJ$3:$BJ$1424,'[1]BD Unidades'!$A$3:$A$1424,$A353),"-")</f>
        <v>0.48746275216514479</v>
      </c>
    </row>
    <row r="354" spans="1:50" ht="14.4" x14ac:dyDescent="0.3">
      <c r="A354" s="7">
        <v>554</v>
      </c>
      <c r="B354" s="7" t="s">
        <v>1177</v>
      </c>
      <c r="D354" s="8" t="s">
        <v>1178</v>
      </c>
      <c r="E354" s="19" t="s">
        <v>1179</v>
      </c>
      <c r="F354" s="19" t="s">
        <v>1179</v>
      </c>
      <c r="G354" s="19" t="s">
        <v>1136</v>
      </c>
      <c r="H354" s="19" t="s">
        <v>397</v>
      </c>
      <c r="I354" s="19">
        <v>2024</v>
      </c>
      <c r="J354" s="19" t="s">
        <v>495</v>
      </c>
      <c r="K354" s="19" t="s">
        <v>496</v>
      </c>
      <c r="L354" s="19" t="s">
        <v>213</v>
      </c>
      <c r="M354" s="19" t="s">
        <v>477</v>
      </c>
      <c r="N354" s="19" t="s">
        <v>478</v>
      </c>
      <c r="O354" s="19" t="s">
        <v>714</v>
      </c>
      <c r="P354" s="19" t="s">
        <v>51</v>
      </c>
      <c r="Q354" s="9" t="s">
        <v>1180</v>
      </c>
      <c r="R354" s="20">
        <v>3</v>
      </c>
      <c r="S354" s="20">
        <v>0</v>
      </c>
      <c r="T354" s="20">
        <v>3</v>
      </c>
      <c r="U354" s="20" t="s">
        <v>397</v>
      </c>
      <c r="V354" s="21">
        <f>_xlfn.XLOOKUP(D354,'[1]Gen. Real'!$A:$A,'[1]Gen. Real'!$C:$C,"-",0)</f>
        <v>6.7428400000000011</v>
      </c>
      <c r="W354" s="22"/>
      <c r="X354" s="22" t="str">
        <f>_xlfn.XLOOKUP(D354,[1]Vertimiento!$A:$A,[1]Vertimiento!$E:$E,"-",0)</f>
        <v>-</v>
      </c>
      <c r="Y354" s="23" t="str">
        <f t="shared" si="20"/>
        <v>-</v>
      </c>
      <c r="Z354" s="19" t="str">
        <f>_xlfn.XLOOKUP(D354,[1]Cmg!$I$4:$I$85,[1]Cmg!$M$4:$M$85,"----",0,1)</f>
        <v>----</v>
      </c>
      <c r="AA354" s="19" t="str">
        <f>_xlfn.XLOOKUP(D354,[1]Cmg!$A$4:$A$89,[1]Cmg!$B$4:$B$89,"----",0,1)</f>
        <v>----</v>
      </c>
      <c r="AB354" s="19" t="str">
        <f>_xlfn.XLOOKUP(D354,[1]Cmg!$E$4:$E$89,[1]Cmg!$F$4:$F$89,"----",0,1)</f>
        <v>----</v>
      </c>
      <c r="AC354" s="19" t="str">
        <f>_xlfn.XLOOKUP(D354,[1]Cmg!$O$4:$O$89,[1]Cmg!$P$4:$P$89,"----",0,1)</f>
        <v>----</v>
      </c>
      <c r="AD354" s="24" t="str">
        <f>_xlfn.XLOOKUP(D354,[1]Cmg!$S$4:$S$89,[1]Cmg!$U$4:$U$89,"----",0,1)</f>
        <v>----</v>
      </c>
      <c r="AG354" s="25">
        <f>IFERROR(SUMIFS('[1]BD Unidades'!$AH:$AH,'[1]BD Unidades'!$A:$A,'BD Centrales 2023'!$A354),"-")</f>
        <v>3</v>
      </c>
      <c r="AH354" s="25">
        <f>SUMIFS('[1]BD Unidades'!$AJ$3:$AJ$1424,'[1]BD Unidades'!$A$3:$A$1424,$A354)</f>
        <v>8650.1</v>
      </c>
      <c r="AI354" s="25">
        <f>SUMIFS('[1]BD Unidades'!$AL$3:$AL$1424,'[1]BD Unidades'!$A$3:$A$1424,$A354)</f>
        <v>0</v>
      </c>
      <c r="AJ354" s="26">
        <f t="shared" si="21"/>
        <v>0</v>
      </c>
      <c r="AK354" s="27">
        <f>IFERROR(SUMIFS('[1]BD Unidades'!$AO$3:$AO$1424,'[1]BD Unidades'!$A$3:$A$1424,$A354),"-")</f>
        <v>0.32694006504995377</v>
      </c>
      <c r="AL354" s="27">
        <f>IFERROR(SUMIFS('[1]BD Unidades'!$AQ$3:$AQ$1424,'[1]BD Unidades'!$A$3:$A$1424,$A354),"-")</f>
        <v>0.2903642900541944</v>
      </c>
      <c r="AM354" s="27">
        <f>IFERROR(SUMIFS('[1]BD Unidades'!$AS$3:$AS$1424,'[1]BD Unidades'!$A$3:$A$1424,$A354),"-")</f>
        <v>0.25340581586206901</v>
      </c>
      <c r="AN354" s="27">
        <f>IFERROR(SUMIFS('[1]BD Unidades'!$AU$3:$AU$1424,'[1]BD Unidades'!$A$3:$A$1424,$A354),"-")</f>
        <v>0.257913</v>
      </c>
      <c r="AO354" s="27"/>
      <c r="AP354" s="27"/>
      <c r="AQ354" s="25">
        <f>IFERROR(SUMIFS('[1]BD Unidades'!$AZ$3:$AZ$1424,'[1]BD Unidades'!$A$3:$A$1424,$A354),"-")</f>
        <v>0.76021744758620702</v>
      </c>
      <c r="AR354" s="25">
        <f>IFERROR(SUMIFS('[1]BD Unidades'!$BA$3:$BA$1424,'[1]BD Unidades'!$A$3:$A$1424,$A354),"-")</f>
        <v>3</v>
      </c>
      <c r="AS354" s="28">
        <f>SUMIFS('[1]BD Unidades'!$BC$3:$BC$1424,'[1]BD Unidades'!$A$3:$A$1424,$A354)</f>
        <v>4.0845536901050099E-3</v>
      </c>
      <c r="AT354" s="28">
        <f>SUMIFS('[1]BD Unidades'!$BE$3:$BE$1424,'[1]BD Unidades'!$A$3:$A$1424,$A354)</f>
        <v>1</v>
      </c>
      <c r="AU354" s="29">
        <f t="shared" si="22"/>
        <v>0.99591544630989504</v>
      </c>
      <c r="AV354" s="30">
        <f t="shared" si="23"/>
        <v>0</v>
      </c>
      <c r="AW354" s="25">
        <f>IFERROR(SUMIFS('[1]BD Unidades'!$BI$3:$BI$1424,'[1]BD Unidades'!$A$3:$A$1424,$A354),"-")</f>
        <v>0.75711229860538609</v>
      </c>
      <c r="AX354" s="25">
        <f>IFERROR(SUMIFS('[1]BD Unidades'!$BJ$3:$BJ$1424,'[1]BD Unidades'!$A$3:$A$1424,$A354),"-")</f>
        <v>0.48703336744602016</v>
      </c>
    </row>
    <row r="355" spans="1:50" ht="14.4" x14ac:dyDescent="0.3">
      <c r="A355" s="7">
        <v>555</v>
      </c>
      <c r="B355" s="7" t="s">
        <v>1181</v>
      </c>
      <c r="D355" s="8" t="s">
        <v>1182</v>
      </c>
      <c r="E355" s="19" t="s">
        <v>677</v>
      </c>
      <c r="F355" s="19" t="s">
        <v>1183</v>
      </c>
      <c r="G355" s="19" t="s">
        <v>1146</v>
      </c>
      <c r="H355" s="19" t="s">
        <v>397</v>
      </c>
      <c r="I355" s="19">
        <v>2024</v>
      </c>
      <c r="J355" s="19" t="s">
        <v>495</v>
      </c>
      <c r="K355" s="19" t="s">
        <v>496</v>
      </c>
      <c r="L355" s="19" t="s">
        <v>213</v>
      </c>
      <c r="M355" s="19" t="s">
        <v>106</v>
      </c>
      <c r="N355" s="19" t="s">
        <v>243</v>
      </c>
      <c r="O355" s="19" t="s">
        <v>1184</v>
      </c>
      <c r="P355" s="19" t="s">
        <v>51</v>
      </c>
      <c r="Q355" s="9" t="s">
        <v>1185</v>
      </c>
      <c r="R355" s="20">
        <v>8</v>
      </c>
      <c r="S355" s="20">
        <v>0.25</v>
      </c>
      <c r="T355" s="20">
        <v>7.98</v>
      </c>
      <c r="U355" s="20" t="s">
        <v>397</v>
      </c>
      <c r="V355" s="21">
        <f>_xlfn.XLOOKUP(D355,'[1]Gen. Real'!$A:$A,'[1]Gen. Real'!$C:$C,"-",0)</f>
        <v>12.934049999999999</v>
      </c>
      <c r="W355" s="22"/>
      <c r="X355" s="22" t="str">
        <f>_xlfn.XLOOKUP(D355,[1]Vertimiento!$A:$A,[1]Vertimiento!$E:$E,"-",0)</f>
        <v>-</v>
      </c>
      <c r="Y355" s="23" t="str">
        <f t="shared" si="20"/>
        <v>-</v>
      </c>
      <c r="Z355" s="19" t="str">
        <f>_xlfn.XLOOKUP(D355,[1]Cmg!$I$4:$I$85,[1]Cmg!$M$4:$M$85,"----",0,1)</f>
        <v>----</v>
      </c>
      <c r="AA355" s="19" t="str">
        <f>_xlfn.XLOOKUP(D355,[1]Cmg!$A$4:$A$89,[1]Cmg!$B$4:$B$89,"----",0,1)</f>
        <v>----</v>
      </c>
      <c r="AB355" s="19" t="str">
        <f>_xlfn.XLOOKUP(D355,[1]Cmg!$E$4:$E$89,[1]Cmg!$F$4:$F$89,"----",0,1)</f>
        <v>----</v>
      </c>
      <c r="AC355" s="19" t="str">
        <f>_xlfn.XLOOKUP(D355,[1]Cmg!$O$4:$O$89,[1]Cmg!$P$4:$P$89,"----",0,1)</f>
        <v>----</v>
      </c>
      <c r="AD355" s="24" t="str">
        <f>_xlfn.XLOOKUP(D355,[1]Cmg!$S$4:$S$89,[1]Cmg!$U$4:$U$89,"----",0,1)</f>
        <v>----</v>
      </c>
      <c r="AG355" s="25">
        <f>IFERROR(SUMIFS('[1]BD Unidades'!$AH:$AH,'[1]BD Unidades'!$A:$A,'BD Centrales 2023'!$A355),"-")</f>
        <v>8</v>
      </c>
      <c r="AH355" s="25">
        <f>SUMIFS('[1]BD Unidades'!$AJ$3:$AJ$1424,'[1]BD Unidades'!$A$3:$A$1424,$A355)</f>
        <v>6734.8333333333303</v>
      </c>
      <c r="AI355" s="25">
        <f>SUMIFS('[1]BD Unidades'!$AL$3:$AL$1424,'[1]BD Unidades'!$A$3:$A$1424,$A355)</f>
        <v>1894.43333333333</v>
      </c>
      <c r="AJ355" s="26">
        <f t="shared" si="21"/>
        <v>0.21953584313846652</v>
      </c>
      <c r="AK355" s="27">
        <f>IFERROR(SUMIFS('[1]BD Unidades'!$AO$3:$AO$1424,'[1]BD Unidades'!$A$3:$A$1424,$A355),"-")</f>
        <v>0.23824828092512895</v>
      </c>
      <c r="AL355" s="27">
        <f>IFERROR(SUMIFS('[1]BD Unidades'!$AQ$3:$AQ$1424,'[1]BD Unidades'!$A$3:$A$1424,$A355),"-")</f>
        <v>0.16584969043565079</v>
      </c>
      <c r="AM355" s="27">
        <f>IFERROR(SUMIFS('[1]BD Unidades'!$AS$3:$AS$1424,'[1]BD Unidades'!$A$3:$A$1424,$A355),"-")</f>
        <v>0.18891461527794129</v>
      </c>
      <c r="AN355" s="27">
        <f>IFERROR(SUMIFS('[1]BD Unidades'!$AU$3:$AU$1424,'[1]BD Unidades'!$A$3:$A$1424,$A355),"-")</f>
        <v>0.189466</v>
      </c>
      <c r="AO355" s="27"/>
      <c r="AP355" s="27"/>
      <c r="AQ355" s="25">
        <f>IFERROR(SUMIFS('[1]BD Unidades'!$AZ$3:$AZ$1424,'[1]BD Unidades'!$A$3:$A$1424,$A355),"-")</f>
        <v>1.2928096965137359</v>
      </c>
      <c r="AR355" s="25">
        <f>IFERROR(SUMIFS('[1]BD Unidades'!$BA$3:$BA$1424,'[1]BD Unidades'!$A$3:$A$1424,$A355),"-")</f>
        <v>7.6606705668307002</v>
      </c>
      <c r="AS355" s="28">
        <f>SUMIFS('[1]BD Unidades'!$BC$3:$BC$1424,'[1]BD Unidades'!$A$3:$A$1424,$A355)</f>
        <v>5.4371861080054699E-2</v>
      </c>
      <c r="AT355" s="28">
        <f>SUMIFS('[1]BD Unidades'!$BE$3:$BE$1424,'[1]BD Unidades'!$A$3:$A$1424,$A355)</f>
        <v>0.99883371385083697</v>
      </c>
      <c r="AU355" s="29">
        <f t="shared" si="22"/>
        <v>0.94452526591926422</v>
      </c>
      <c r="AV355" s="30">
        <f t="shared" si="23"/>
        <v>2.5000000000000001E-3</v>
      </c>
      <c r="AW355" s="25">
        <f>IFERROR(SUMIFS('[1]BD Unidades'!$BI$3:$BI$1424,'[1]BD Unidades'!$A$3:$A$1424,$A355),"-")</f>
        <v>1.2180386938266838</v>
      </c>
      <c r="AX355" s="25">
        <f>IFERROR(SUMIFS('[1]BD Unidades'!$BJ$3:$BJ$1424,'[1]BD Unidades'!$A$3:$A$1424,$A355),"-")</f>
        <v>0.78353698365050117</v>
      </c>
    </row>
    <row r="356" spans="1:50" ht="14.4" x14ac:dyDescent="0.3">
      <c r="A356" s="7">
        <v>556</v>
      </c>
      <c r="B356" s="7" t="s">
        <v>1186</v>
      </c>
      <c r="D356" s="8" t="s">
        <v>1187</v>
      </c>
      <c r="E356" s="19" t="s">
        <v>1188</v>
      </c>
      <c r="F356" s="19" t="s">
        <v>1188</v>
      </c>
      <c r="G356" s="19" t="s">
        <v>1189</v>
      </c>
      <c r="H356" s="19" t="s">
        <v>397</v>
      </c>
      <c r="I356" s="19">
        <v>2024</v>
      </c>
      <c r="J356" s="19" t="s">
        <v>495</v>
      </c>
      <c r="K356" s="19" t="s">
        <v>496</v>
      </c>
      <c r="L356" s="19" t="s">
        <v>213</v>
      </c>
      <c r="M356" s="19" t="s">
        <v>189</v>
      </c>
      <c r="N356" s="19" t="s">
        <v>773</v>
      </c>
      <c r="O356" s="19" t="s">
        <v>1110</v>
      </c>
      <c r="P356" s="19" t="s">
        <v>51</v>
      </c>
      <c r="Q356" s="9" t="s">
        <v>1190</v>
      </c>
      <c r="R356" s="20">
        <v>3</v>
      </c>
      <c r="S356" s="20">
        <v>1</v>
      </c>
      <c r="T356" s="20">
        <v>2.97</v>
      </c>
      <c r="U356" s="20" t="s">
        <v>397</v>
      </c>
      <c r="V356" s="21">
        <f>_xlfn.XLOOKUP(D356,'[1]Gen. Real'!$A:$A,'[1]Gen. Real'!$C:$C,"-",0)</f>
        <v>5.089909999999997</v>
      </c>
      <c r="W356" s="22"/>
      <c r="X356" s="22" t="str">
        <f>_xlfn.XLOOKUP(D356,[1]Vertimiento!$A:$A,[1]Vertimiento!$E:$E,"-",0)</f>
        <v>-</v>
      </c>
      <c r="Y356" s="23" t="str">
        <f t="shared" si="20"/>
        <v>-</v>
      </c>
      <c r="Z356" s="19" t="str">
        <f>_xlfn.XLOOKUP(D356,[1]Cmg!$I$4:$I$85,[1]Cmg!$M$4:$M$85,"----",0,1)</f>
        <v>----</v>
      </c>
      <c r="AA356" s="19" t="str">
        <f>_xlfn.XLOOKUP(D356,[1]Cmg!$A$4:$A$89,[1]Cmg!$B$4:$B$89,"----",0,1)</f>
        <v>----</v>
      </c>
      <c r="AB356" s="19" t="str">
        <f>_xlfn.XLOOKUP(D356,[1]Cmg!$E$4:$E$89,[1]Cmg!$F$4:$F$89,"----",0,1)</f>
        <v>----</v>
      </c>
      <c r="AC356" s="19" t="str">
        <f>_xlfn.XLOOKUP(D356,[1]Cmg!$O$4:$O$89,[1]Cmg!$P$4:$P$89,"----",0,1)</f>
        <v>----</v>
      </c>
      <c r="AD356" s="24" t="str">
        <f>_xlfn.XLOOKUP(D356,[1]Cmg!$S$4:$S$89,[1]Cmg!$U$4:$U$89,"----",0,1)</f>
        <v>----</v>
      </c>
      <c r="AG356" s="25">
        <f>IFERROR(SUMIFS('[1]BD Unidades'!$AH:$AH,'[1]BD Unidades'!$A:$A,'BD Centrales 2023'!$A356),"-")</f>
        <v>3</v>
      </c>
      <c r="AH356" s="25">
        <f>SUMIFS('[1]BD Unidades'!$AJ$3:$AJ$1424,'[1]BD Unidades'!$A$3:$A$1424,$A356)</f>
        <v>8432.4500000000007</v>
      </c>
      <c r="AI356" s="25">
        <f>SUMIFS('[1]BD Unidades'!$AL$3:$AL$1424,'[1]BD Unidades'!$A$3:$A$1424,$A356)</f>
        <v>0.133333333333333</v>
      </c>
      <c r="AJ356" s="26">
        <f t="shared" si="21"/>
        <v>1.5811682857171051E-5</v>
      </c>
      <c r="AK356" s="27">
        <f>IFERROR(SUMIFS('[1]BD Unidades'!$AO$3:$AO$1424,'[1]BD Unidades'!$A$3:$A$1424,$A356),"-")</f>
        <v>0.23050569226802675</v>
      </c>
      <c r="AL356" s="27">
        <f>IFERROR(SUMIFS('[1]BD Unidades'!$AQ$3:$AQ$1424,'[1]BD Unidades'!$A$3:$A$1424,$A356),"-")</f>
        <v>0.21741649843880892</v>
      </c>
      <c r="AM356" s="27">
        <f>IFERROR(SUMIFS('[1]BD Unidades'!$AS$3:$AS$1424,'[1]BD Unidades'!$A$3:$A$1424,$A356),"-")</f>
        <v>0.20835412251984123</v>
      </c>
      <c r="AN356" s="27">
        <f>IFERROR(SUMIFS('[1]BD Unidades'!$AU$3:$AU$1424,'[1]BD Unidades'!$A$3:$A$1424,$A356),"-")</f>
        <v>0.19465499999999999</v>
      </c>
      <c r="AO356" s="27"/>
      <c r="AP356" s="27"/>
      <c r="AQ356" s="25">
        <f>IFERROR(SUMIFS('[1]BD Unidades'!$AZ$3:$AZ$1424,'[1]BD Unidades'!$A$3:$A$1424,$A356),"-")</f>
        <v>0.62506236755952371</v>
      </c>
      <c r="AR356" s="25">
        <f>IFERROR(SUMIFS('[1]BD Unidades'!$BA$3:$BA$1424,'[1]BD Unidades'!$A$3:$A$1424,$A356),"-")</f>
        <v>2.99995256495143</v>
      </c>
      <c r="AS356" s="28">
        <f>SUMIFS('[1]BD Unidades'!$BC$3:$BC$1424,'[1]BD Unidades'!$A$3:$A$1424,$A356)</f>
        <v>1E-4</v>
      </c>
      <c r="AT356" s="28">
        <f>SUMIFS('[1]BD Unidades'!$BE$3:$BE$1424,'[1]BD Unidades'!$A$3:$A$1424,$A356)</f>
        <v>1</v>
      </c>
      <c r="AU356" s="29">
        <f t="shared" si="22"/>
        <v>0.99990000000000001</v>
      </c>
      <c r="AV356" s="30">
        <f t="shared" si="23"/>
        <v>0.01</v>
      </c>
      <c r="AW356" s="25">
        <f>IFERROR(SUMIFS('[1]BD Unidades'!$BI$3:$BI$1424,'[1]BD Unidades'!$A$3:$A$1424,$A356),"-")</f>
        <v>0.61874986270954091</v>
      </c>
      <c r="AX356" s="25">
        <f>IFERROR(SUMIFS('[1]BD Unidades'!$BJ$3:$BJ$1424,'[1]BD Unidades'!$A$3:$A$1424,$A356),"-")</f>
        <v>0.39802791448149194</v>
      </c>
    </row>
    <row r="357" spans="1:50" ht="14.4" x14ac:dyDescent="0.3">
      <c r="A357" s="7">
        <v>558</v>
      </c>
      <c r="B357" s="7" t="s">
        <v>1191</v>
      </c>
      <c r="D357" s="8" t="s">
        <v>1192</v>
      </c>
      <c r="E357" s="19" t="s">
        <v>1193</v>
      </c>
      <c r="F357" s="19" t="s">
        <v>1193</v>
      </c>
      <c r="G357" s="19" t="s">
        <v>1167</v>
      </c>
      <c r="H357" s="19" t="s">
        <v>397</v>
      </c>
      <c r="I357" s="19">
        <v>2024</v>
      </c>
      <c r="J357" s="19" t="s">
        <v>495</v>
      </c>
      <c r="K357" s="19" t="s">
        <v>496</v>
      </c>
      <c r="L357" s="19" t="s">
        <v>213</v>
      </c>
      <c r="M357" s="19" t="s">
        <v>189</v>
      </c>
      <c r="N357" s="19" t="s">
        <v>190</v>
      </c>
      <c r="O357" s="19" t="s">
        <v>236</v>
      </c>
      <c r="P357" s="19" t="s">
        <v>51</v>
      </c>
      <c r="Q357" s="9" t="s">
        <v>1194</v>
      </c>
      <c r="R357" s="20">
        <v>3</v>
      </c>
      <c r="S357" s="20">
        <v>0.16</v>
      </c>
      <c r="T357" s="20">
        <v>2.9950000000000001</v>
      </c>
      <c r="U357" s="20" t="s">
        <v>397</v>
      </c>
      <c r="V357" s="21">
        <f>_xlfn.XLOOKUP(D357,'[1]Gen. Real'!$A:$A,'[1]Gen. Real'!$C:$C,"-",0)</f>
        <v>6.5166799999999991</v>
      </c>
      <c r="W357" s="22"/>
      <c r="X357" s="22" t="str">
        <f>_xlfn.XLOOKUP(D357,[1]Vertimiento!$A:$A,[1]Vertimiento!$E:$E,"-",0)</f>
        <v>-</v>
      </c>
      <c r="Y357" s="23" t="str">
        <f t="shared" si="20"/>
        <v>-</v>
      </c>
      <c r="Z357" s="19" t="str">
        <f>_xlfn.XLOOKUP(D357,[1]Cmg!$I$4:$I$85,[1]Cmg!$M$4:$M$85,"----",0,1)</f>
        <v>----</v>
      </c>
      <c r="AA357" s="19" t="str">
        <f>_xlfn.XLOOKUP(D357,[1]Cmg!$A$4:$A$89,[1]Cmg!$B$4:$B$89,"----",0,1)</f>
        <v>----</v>
      </c>
      <c r="AB357" s="19" t="str">
        <f>_xlfn.XLOOKUP(D357,[1]Cmg!$E$4:$E$89,[1]Cmg!$F$4:$F$89,"----",0,1)</f>
        <v>----</v>
      </c>
      <c r="AC357" s="19" t="str">
        <f>_xlfn.XLOOKUP(D357,[1]Cmg!$O$4:$O$89,[1]Cmg!$P$4:$P$89,"----",0,1)</f>
        <v>----</v>
      </c>
      <c r="AD357" s="24" t="str">
        <f>_xlfn.XLOOKUP(D357,[1]Cmg!$S$4:$S$89,[1]Cmg!$U$4:$U$89,"----",0,1)</f>
        <v>----</v>
      </c>
      <c r="AG357" s="25">
        <f>IFERROR(SUMIFS('[1]BD Unidades'!$AH:$AH,'[1]BD Unidades'!$A:$A,'BD Centrales 2023'!$A357),"-")</f>
        <v>3</v>
      </c>
      <c r="AH357" s="25">
        <f>SUMIFS('[1]BD Unidades'!$AJ$3:$AJ$1424,'[1]BD Unidades'!$A$3:$A$1424,$A357)</f>
        <v>8723.6666666666697</v>
      </c>
      <c r="AI357" s="25">
        <f>SUMIFS('[1]BD Unidades'!$AL$3:$AL$1424,'[1]BD Unidades'!$A$3:$A$1424,$A357)</f>
        <v>0</v>
      </c>
      <c r="AJ357" s="26">
        <f t="shared" si="21"/>
        <v>0</v>
      </c>
      <c r="AK357" s="27">
        <f>IFERROR(SUMIFS('[1]BD Unidades'!$AO$3:$AO$1424,'[1]BD Unidades'!$A$3:$A$1424,$A357),"-")</f>
        <v>0.26420406918937506</v>
      </c>
      <c r="AL357" s="27">
        <f>IFERROR(SUMIFS('[1]BD Unidades'!$AQ$3:$AQ$1424,'[1]BD Unidades'!$A$3:$A$1424,$A357),"-")</f>
        <v>0.26425368001579752</v>
      </c>
      <c r="AM357" s="27">
        <f>IFERROR(SUMIFS('[1]BD Unidades'!$AS$3:$AS$1424,'[1]BD Unidades'!$A$3:$A$1424,$A357),"-")</f>
        <v>0.26453355863416883</v>
      </c>
      <c r="AN357" s="27">
        <f>IFERROR(SUMIFS('[1]BD Unidades'!$AU$3:$AU$1424,'[1]BD Unidades'!$A$3:$A$1424,$A357),"-")</f>
        <v>0.24714700000000001</v>
      </c>
      <c r="AO357" s="27"/>
      <c r="AP357" s="27"/>
      <c r="AQ357" s="25">
        <f>IFERROR(SUMIFS('[1]BD Unidades'!$AZ$3:$AZ$1424,'[1]BD Unidades'!$A$3:$A$1424,$A357),"-")</f>
        <v>0.76910943961598444</v>
      </c>
      <c r="AR357" s="25">
        <f>IFERROR(SUMIFS('[1]BD Unidades'!$BA$3:$BA$1424,'[1]BD Unidades'!$A$3:$A$1424,$A357),"-")</f>
        <v>3</v>
      </c>
      <c r="AS357" s="28">
        <f>SUMIFS('[1]BD Unidades'!$BC$3:$BC$1424,'[1]BD Unidades'!$A$3:$A$1424,$A357)</f>
        <v>1.5515936453553E-2</v>
      </c>
      <c r="AT357" s="28">
        <f>SUMIFS('[1]BD Unidades'!$BE$3:$BE$1424,'[1]BD Unidades'!$A$3:$A$1424,$A357)</f>
        <v>0.99897260273972599</v>
      </c>
      <c r="AU357" s="29">
        <f t="shared" si="22"/>
        <v>0.98347260731677599</v>
      </c>
      <c r="AV357" s="30">
        <f t="shared" si="23"/>
        <v>1.6000000000000001E-3</v>
      </c>
      <c r="AW357" s="25">
        <f>IFERROR(SUMIFS('[1]BD Unidades'!$BI$3:$BI$1424,'[1]BD Unidades'!$A$3:$A$1424,$A357),"-")</f>
        <v>0.75518782898565173</v>
      </c>
      <c r="AX357" s="25">
        <f>IFERROR(SUMIFS('[1]BD Unidades'!$BJ$3:$BJ$1424,'[1]BD Unidades'!$A$3:$A$1424,$A357),"-")</f>
        <v>0.48579539928571785</v>
      </c>
    </row>
    <row r="358" spans="1:50" ht="14.4" x14ac:dyDescent="0.3">
      <c r="A358" s="7">
        <v>559</v>
      </c>
      <c r="B358" s="7" t="s">
        <v>1195</v>
      </c>
      <c r="D358" s="8" t="s">
        <v>1196</v>
      </c>
      <c r="E358" s="19" t="s">
        <v>1126</v>
      </c>
      <c r="F358" s="19" t="s">
        <v>1197</v>
      </c>
      <c r="G358" s="19" t="s">
        <v>1198</v>
      </c>
      <c r="H358" s="19" t="s">
        <v>397</v>
      </c>
      <c r="I358" s="19">
        <v>2024</v>
      </c>
      <c r="J358" s="19" t="s">
        <v>495</v>
      </c>
      <c r="K358" s="19" t="s">
        <v>496</v>
      </c>
      <c r="L358" s="19" t="s">
        <v>213</v>
      </c>
      <c r="M358" s="19" t="s">
        <v>90</v>
      </c>
      <c r="N358" s="19" t="s">
        <v>868</v>
      </c>
      <c r="O358" s="19" t="s">
        <v>1199</v>
      </c>
      <c r="P358" s="19" t="s">
        <v>51</v>
      </c>
      <c r="Q358" s="9" t="s">
        <v>1200</v>
      </c>
      <c r="R358" s="20">
        <v>2.96</v>
      </c>
      <c r="S358" s="20">
        <v>0</v>
      </c>
      <c r="T358" s="20">
        <v>2.96</v>
      </c>
      <c r="U358" s="20" t="s">
        <v>397</v>
      </c>
      <c r="V358" s="21">
        <f>_xlfn.XLOOKUP(D358,'[1]Gen. Real'!$A:$A,'[1]Gen. Real'!$C:$C,"-",0)</f>
        <v>3.8824200000000011</v>
      </c>
      <c r="W358" s="22"/>
      <c r="X358" s="22" t="str">
        <f>_xlfn.XLOOKUP(D358,[1]Vertimiento!$A:$A,[1]Vertimiento!$E:$E,"-",0)</f>
        <v>-</v>
      </c>
      <c r="Y358" s="23" t="str">
        <f t="shared" si="20"/>
        <v>-</v>
      </c>
      <c r="Z358" s="19" t="str">
        <f>_xlfn.XLOOKUP(D358,[1]Cmg!$I$4:$I$85,[1]Cmg!$M$4:$M$85,"----",0,1)</f>
        <v>----</v>
      </c>
      <c r="AA358" s="19" t="str">
        <f>_xlfn.XLOOKUP(D358,[1]Cmg!$A$4:$A$89,[1]Cmg!$B$4:$B$89,"----",0,1)</f>
        <v>----</v>
      </c>
      <c r="AB358" s="19" t="str">
        <f>_xlfn.XLOOKUP(D358,[1]Cmg!$E$4:$E$89,[1]Cmg!$F$4:$F$89,"----",0,1)</f>
        <v>----</v>
      </c>
      <c r="AC358" s="19" t="str">
        <f>_xlfn.XLOOKUP(D358,[1]Cmg!$O$4:$O$89,[1]Cmg!$P$4:$P$89,"----",0,1)</f>
        <v>----</v>
      </c>
      <c r="AD358" s="24" t="str">
        <f>_xlfn.XLOOKUP(D358,[1]Cmg!$S$4:$S$89,[1]Cmg!$U$4:$U$89,"----",0,1)</f>
        <v>----</v>
      </c>
      <c r="AG358" s="25">
        <f>IFERROR(SUMIFS('[1]BD Unidades'!$AH:$AH,'[1]BD Unidades'!$A:$A,'BD Centrales 2023'!$A358),"-")</f>
        <v>2.96</v>
      </c>
      <c r="AH358" s="25">
        <f>SUMIFS('[1]BD Unidades'!$AJ$3:$AJ$1424,'[1]BD Unidades'!$A$3:$A$1424,$A358)</f>
        <v>8411.15</v>
      </c>
      <c r="AI358" s="25">
        <f>SUMIFS('[1]BD Unidades'!$AL$3:$AL$1424,'[1]BD Unidades'!$A$3:$A$1424,$A358)</f>
        <v>0</v>
      </c>
      <c r="AJ358" s="26">
        <f t="shared" si="21"/>
        <v>0</v>
      </c>
      <c r="AK358" s="27">
        <f>IFERROR(SUMIFS('[1]BD Unidades'!$AO$3:$AO$1424,'[1]BD Unidades'!$A$3:$A$1424,$A358),"-")</f>
        <v>0.27337691493881272</v>
      </c>
      <c r="AL358" s="27">
        <f>IFERROR(SUMIFS('[1]BD Unidades'!$AQ$3:$AQ$1424,'[1]BD Unidades'!$A$3:$A$1424,$A358),"-")</f>
        <v>0.22163607373713895</v>
      </c>
      <c r="AM358" s="27">
        <f>IFERROR(SUMIFS('[1]BD Unidades'!$AS$3:$AS$1424,'[1]BD Unidades'!$A$3:$A$1424,$A358),"-")</f>
        <v>0.20125762602264446</v>
      </c>
      <c r="AN358" s="27">
        <f>IFERROR(SUMIFS('[1]BD Unidades'!$AU$3:$AU$1424,'[1]BD Unidades'!$A$3:$A$1424,$A358),"-")</f>
        <v>0.155997</v>
      </c>
      <c r="AO358" s="27"/>
      <c r="AP358" s="27"/>
      <c r="AQ358" s="25">
        <f>IFERROR(SUMIFS('[1]BD Unidades'!$AZ$3:$AZ$1424,'[1]BD Unidades'!$A$3:$A$1424,$A358),"-")</f>
        <v>0.59572257302702758</v>
      </c>
      <c r="AR358" s="25">
        <f>IFERROR(SUMIFS('[1]BD Unidades'!$BA$3:$BA$1424,'[1]BD Unidades'!$A$3:$A$1424,$A358),"-")</f>
        <v>2.9600000000000102</v>
      </c>
      <c r="AS358" s="28">
        <f>SUMIFS('[1]BD Unidades'!$BC$3:$BC$1424,'[1]BD Unidades'!$A$3:$A$1424,$A358)</f>
        <v>9.6846912359289106E-3</v>
      </c>
      <c r="AT358" s="28">
        <f>SUMIFS('[1]BD Unidades'!$BE$3:$BE$1424,'[1]BD Unidades'!$A$3:$A$1424,$A358)</f>
        <v>0.99928652968036502</v>
      </c>
      <c r="AU358" s="29">
        <f t="shared" si="22"/>
        <v>0.98960874818418776</v>
      </c>
      <c r="AV358" s="30">
        <f t="shared" si="23"/>
        <v>0</v>
      </c>
      <c r="AW358" s="25">
        <f>IFERROR(SUMIFS('[1]BD Unidades'!$BI$3:$BI$1424,'[1]BD Unidades'!$A$3:$A$1424,$A358),"-")</f>
        <v>0.58953226975833928</v>
      </c>
      <c r="AX358" s="25">
        <f>IFERROR(SUMIFS('[1]BD Unidades'!$BJ$3:$BJ$1424,'[1]BD Unidades'!$A$3:$A$1424,$A358),"-")</f>
        <v>0.37923289198627863</v>
      </c>
    </row>
    <row r="359" spans="1:50" ht="14.4" x14ac:dyDescent="0.3">
      <c r="A359" s="7">
        <v>560</v>
      </c>
      <c r="B359" s="7" t="s">
        <v>1201</v>
      </c>
      <c r="D359" s="8" t="s">
        <v>1202</v>
      </c>
      <c r="E359" s="19" t="s">
        <v>677</v>
      </c>
      <c r="F359" s="19" t="s">
        <v>1203</v>
      </c>
      <c r="G359" s="19" t="s">
        <v>1204</v>
      </c>
      <c r="H359" s="19" t="s">
        <v>397</v>
      </c>
      <c r="I359" s="19">
        <v>2024</v>
      </c>
      <c r="J359" s="19" t="s">
        <v>495</v>
      </c>
      <c r="K359" s="19" t="s">
        <v>496</v>
      </c>
      <c r="L359" s="19" t="s">
        <v>213</v>
      </c>
      <c r="M359" s="19" t="s">
        <v>362</v>
      </c>
      <c r="N359" s="19" t="s">
        <v>363</v>
      </c>
      <c r="O359" s="19" t="s">
        <v>1205</v>
      </c>
      <c r="P359" s="19" t="s">
        <v>51</v>
      </c>
      <c r="Q359" s="9" t="s">
        <v>1206</v>
      </c>
      <c r="R359" s="20">
        <v>3</v>
      </c>
      <c r="S359" s="20">
        <v>0.33</v>
      </c>
      <c r="T359" s="20">
        <v>2.99</v>
      </c>
      <c r="U359" s="20" t="s">
        <v>397</v>
      </c>
      <c r="V359" s="21">
        <f>_xlfn.XLOOKUP(D359,'[1]Gen. Real'!$A:$A,'[1]Gen. Real'!$C:$C,"-",0)</f>
        <v>6.4273900000000017</v>
      </c>
      <c r="W359" s="22"/>
      <c r="X359" s="22" t="str">
        <f>_xlfn.XLOOKUP(D359,[1]Vertimiento!$A:$A,[1]Vertimiento!$E:$E,"-",0)</f>
        <v>-</v>
      </c>
      <c r="Y359" s="23" t="str">
        <f t="shared" si="20"/>
        <v>-</v>
      </c>
      <c r="Z359" s="19" t="str">
        <f>_xlfn.XLOOKUP(D359,[1]Cmg!$I$4:$I$85,[1]Cmg!$M$4:$M$85,"----",0,1)</f>
        <v>----</v>
      </c>
      <c r="AA359" s="19" t="str">
        <f>_xlfn.XLOOKUP(D359,[1]Cmg!$A$4:$A$89,[1]Cmg!$B$4:$B$89,"----",0,1)</f>
        <v>----</v>
      </c>
      <c r="AB359" s="19" t="str">
        <f>_xlfn.XLOOKUP(D359,[1]Cmg!$E$4:$E$89,[1]Cmg!$F$4:$F$89,"----",0,1)</f>
        <v>----</v>
      </c>
      <c r="AC359" s="19" t="str">
        <f>_xlfn.XLOOKUP(D359,[1]Cmg!$O$4:$O$89,[1]Cmg!$P$4:$P$89,"----",0,1)</f>
        <v>----</v>
      </c>
      <c r="AD359" s="24" t="str">
        <f>_xlfn.XLOOKUP(D359,[1]Cmg!$S$4:$S$89,[1]Cmg!$U$4:$U$89,"----",0,1)</f>
        <v>----</v>
      </c>
      <c r="AG359" s="25">
        <f>IFERROR(SUMIFS('[1]BD Unidades'!$AH:$AH,'[1]BD Unidades'!$A:$A,'BD Centrales 2023'!$A359),"-")</f>
        <v>3</v>
      </c>
      <c r="AH359" s="25">
        <f>SUMIFS('[1]BD Unidades'!$AJ$3:$AJ$1424,'[1]BD Unidades'!$A$3:$A$1424,$A359)</f>
        <v>8728.2999999999993</v>
      </c>
      <c r="AI359" s="25">
        <f>SUMIFS('[1]BD Unidades'!$AL$3:$AL$1424,'[1]BD Unidades'!$A$3:$A$1424,$A359)</f>
        <v>0</v>
      </c>
      <c r="AJ359" s="26">
        <f t="shared" si="21"/>
        <v>0</v>
      </c>
      <c r="AK359" s="27">
        <f>IFERROR(SUMIFS('[1]BD Unidades'!$AO$3:$AO$1424,'[1]BD Unidades'!$A$3:$A$1424,$A359),"-")</f>
        <v>0.2815357744917919</v>
      </c>
      <c r="AL359" s="27">
        <f>IFERROR(SUMIFS('[1]BD Unidades'!$AQ$3:$AQ$1424,'[1]BD Unidades'!$A$3:$A$1424,$A359),"-")</f>
        <v>0.2538039246463028</v>
      </c>
      <c r="AM359" s="27">
        <f>IFERROR(SUMIFS('[1]BD Unidades'!$AS$3:$AS$1424,'[1]BD Unidades'!$A$3:$A$1424,$A359),"-")</f>
        <v>0.24683054846335675</v>
      </c>
      <c r="AN359" s="27">
        <f>IFERROR(SUMIFS('[1]BD Unidades'!$AU$3:$AU$1424,'[1]BD Unidades'!$A$3:$A$1424,$A359),"-")</f>
        <v>0.24560400000000002</v>
      </c>
      <c r="AO359" s="27"/>
      <c r="AP359" s="27"/>
      <c r="AQ359" s="25">
        <f>IFERROR(SUMIFS('[1]BD Unidades'!$AZ$3:$AZ$1424,'[1]BD Unidades'!$A$3:$A$1424,$A359),"-")</f>
        <v>0.74049164539007029</v>
      </c>
      <c r="AR359" s="25">
        <f>IFERROR(SUMIFS('[1]BD Unidades'!$BA$3:$BA$1424,'[1]BD Unidades'!$A$3:$A$1424,$A359),"-")</f>
        <v>3</v>
      </c>
      <c r="AS359" s="28">
        <f>SUMIFS('[1]BD Unidades'!$BC$3:$BC$1424,'[1]BD Unidades'!$A$3:$A$1424,$A359)</f>
        <v>1E-4</v>
      </c>
      <c r="AT359" s="28">
        <f>SUMIFS('[1]BD Unidades'!$BE$3:$BE$1424,'[1]BD Unidades'!$A$3:$A$1424,$A359)</f>
        <v>1</v>
      </c>
      <c r="AU359" s="29">
        <f t="shared" si="22"/>
        <v>0.99990000000000001</v>
      </c>
      <c r="AV359" s="30">
        <f t="shared" si="23"/>
        <v>3.3E-3</v>
      </c>
      <c r="AW359" s="25">
        <f>IFERROR(SUMIFS('[1]BD Unidades'!$BI$3:$BI$1424,'[1]BD Unidades'!$A$3:$A$1424,$A359),"-")</f>
        <v>0.73797421815798758</v>
      </c>
      <c r="AX359" s="25">
        <f>IFERROR(SUMIFS('[1]BD Unidades'!$BJ$3:$BJ$1424,'[1]BD Unidades'!$A$3:$A$1424,$A359),"-")</f>
        <v>0.47472226936464101</v>
      </c>
    </row>
    <row r="360" spans="1:50" ht="14.4" x14ac:dyDescent="0.3">
      <c r="A360" s="7">
        <v>562</v>
      </c>
      <c r="B360" s="7" t="s">
        <v>1207</v>
      </c>
      <c r="D360" s="8" t="s">
        <v>1208</v>
      </c>
      <c r="E360" s="19" t="s">
        <v>677</v>
      </c>
      <c r="F360" s="19" t="s">
        <v>1209</v>
      </c>
      <c r="G360" s="19" t="s">
        <v>1210</v>
      </c>
      <c r="H360" s="19" t="s">
        <v>397</v>
      </c>
      <c r="I360" s="19">
        <v>2024</v>
      </c>
      <c r="J360" s="19" t="s">
        <v>495</v>
      </c>
      <c r="K360" s="19" t="s">
        <v>496</v>
      </c>
      <c r="L360" s="19" t="s">
        <v>213</v>
      </c>
      <c r="M360" s="19" t="s">
        <v>106</v>
      </c>
      <c r="N360" s="19" t="s">
        <v>107</v>
      </c>
      <c r="O360" s="19" t="s">
        <v>108</v>
      </c>
      <c r="P360" s="19" t="s">
        <v>51</v>
      </c>
      <c r="Q360" s="9" t="s">
        <v>1211</v>
      </c>
      <c r="R360" s="20">
        <v>3</v>
      </c>
      <c r="S360" s="20">
        <v>0</v>
      </c>
      <c r="T360" s="20">
        <v>3</v>
      </c>
      <c r="U360" s="20" t="s">
        <v>397</v>
      </c>
      <c r="V360" s="21">
        <f>_xlfn.XLOOKUP(D360,'[1]Gen. Real'!$A:$A,'[1]Gen. Real'!$C:$C,"-",0)</f>
        <v>5.9906900000000007</v>
      </c>
      <c r="W360" s="22"/>
      <c r="X360" s="22" t="str">
        <f>_xlfn.XLOOKUP(D360,[1]Vertimiento!$A:$A,[1]Vertimiento!$E:$E,"-",0)</f>
        <v>-</v>
      </c>
      <c r="Y360" s="23" t="str">
        <f t="shared" si="20"/>
        <v>-</v>
      </c>
      <c r="Z360" s="19" t="str">
        <f>_xlfn.XLOOKUP(D360,[1]Cmg!$I$4:$I$85,[1]Cmg!$M$4:$M$85,"----",0,1)</f>
        <v>----</v>
      </c>
      <c r="AA360" s="19" t="str">
        <f>_xlfn.XLOOKUP(D360,[1]Cmg!$A$4:$A$89,[1]Cmg!$B$4:$B$89,"----",0,1)</f>
        <v>----</v>
      </c>
      <c r="AB360" s="19" t="str">
        <f>_xlfn.XLOOKUP(D360,[1]Cmg!$E$4:$E$89,[1]Cmg!$F$4:$F$89,"----",0,1)</f>
        <v>----</v>
      </c>
      <c r="AC360" s="19" t="str">
        <f>_xlfn.XLOOKUP(D360,[1]Cmg!$O$4:$O$89,[1]Cmg!$P$4:$P$89,"----",0,1)</f>
        <v>----</v>
      </c>
      <c r="AD360" s="24" t="str">
        <f>_xlfn.XLOOKUP(D360,[1]Cmg!$S$4:$S$89,[1]Cmg!$U$4:$U$89,"----",0,1)</f>
        <v>----</v>
      </c>
      <c r="AG360" s="25">
        <f>IFERROR(SUMIFS('[1]BD Unidades'!$AH:$AH,'[1]BD Unidades'!$A:$A,'BD Centrales 2023'!$A360),"-")</f>
        <v>3</v>
      </c>
      <c r="AH360" s="25">
        <f>SUMIFS('[1]BD Unidades'!$AJ$3:$AJ$1424,'[1]BD Unidades'!$A$3:$A$1424,$A360)</f>
        <v>8522.7166666666708</v>
      </c>
      <c r="AI360" s="25">
        <f>SUMIFS('[1]BD Unidades'!$AL$3:$AL$1424,'[1]BD Unidades'!$A$3:$A$1424,$A360)</f>
        <v>0</v>
      </c>
      <c r="AJ360" s="26">
        <f t="shared" si="21"/>
        <v>0</v>
      </c>
      <c r="AK360" s="27">
        <f>IFERROR(SUMIFS('[1]BD Unidades'!$AO$3:$AO$1424,'[1]BD Unidades'!$A$3:$A$1424,$A360),"-")</f>
        <v>0.26951328768286265</v>
      </c>
      <c r="AL360" s="27">
        <f>IFERROR(SUMIFS('[1]BD Unidades'!$AQ$3:$AQ$1424,'[1]BD Unidades'!$A$3:$A$1424,$A360),"-")</f>
        <v>0.25149057653922896</v>
      </c>
      <c r="AM360" s="27">
        <f>IFERROR(SUMIFS('[1]BD Unidades'!$AS$3:$AS$1424,'[1]BD Unidades'!$A$3:$A$1424,$A360),"-")</f>
        <v>0.24693208183701651</v>
      </c>
      <c r="AN360" s="27">
        <f>IFERROR(SUMIFS('[1]BD Unidades'!$AU$3:$AU$1424,'[1]BD Unidades'!$A$3:$A$1424,$A360),"-")</f>
        <v>0.229073</v>
      </c>
      <c r="AO360" s="27"/>
      <c r="AP360" s="27"/>
      <c r="AQ360" s="25">
        <f>IFERROR(SUMIFS('[1]BD Unidades'!$AZ$3:$AZ$1424,'[1]BD Unidades'!$A$3:$A$1424,$A360),"-")</f>
        <v>0.73242230444172784</v>
      </c>
      <c r="AR360" s="25">
        <f>IFERROR(SUMIFS('[1]BD Unidades'!$BA$3:$BA$1424,'[1]BD Unidades'!$A$3:$A$1424,$A360),"-")</f>
        <v>3</v>
      </c>
      <c r="AS360" s="28">
        <f>SUMIFS('[1]BD Unidades'!$BC$3:$BC$1424,'[1]BD Unidades'!$A$3:$A$1424,$A360)</f>
        <v>1E-4</v>
      </c>
      <c r="AT360" s="28">
        <f>SUMIFS('[1]BD Unidades'!$BE$3:$BE$1424,'[1]BD Unidades'!$A$3:$A$1424,$A360)</f>
        <v>1</v>
      </c>
      <c r="AU360" s="29">
        <f t="shared" si="22"/>
        <v>0.99990000000000001</v>
      </c>
      <c r="AV360" s="30">
        <f t="shared" si="23"/>
        <v>0</v>
      </c>
      <c r="AW360" s="25">
        <f>IFERROR(SUMIFS('[1]BD Unidades'!$BI$3:$BI$1424,'[1]BD Unidades'!$A$3:$A$1424,$A360),"-")</f>
        <v>0.73234906221128449</v>
      </c>
      <c r="AX360" s="25">
        <f>IFERROR(SUMIFS('[1]BD Unidades'!$BJ$3:$BJ$1424,'[1]BD Unidades'!$A$3:$A$1424,$A360),"-")</f>
        <v>0.47110373265855621</v>
      </c>
    </row>
    <row r="361" spans="1:50" ht="14.4" x14ac:dyDescent="0.3">
      <c r="A361" s="7">
        <v>564</v>
      </c>
      <c r="B361" s="7" t="s">
        <v>1212</v>
      </c>
      <c r="D361" s="8" t="s">
        <v>1213</v>
      </c>
      <c r="E361" s="19" t="s">
        <v>677</v>
      </c>
      <c r="F361" s="19" t="s">
        <v>1214</v>
      </c>
      <c r="G361" s="19" t="s">
        <v>1215</v>
      </c>
      <c r="H361" s="19">
        <v>1</v>
      </c>
      <c r="I361" s="19">
        <v>2024</v>
      </c>
      <c r="J361" s="19" t="s">
        <v>495</v>
      </c>
      <c r="K361" s="19" t="s">
        <v>496</v>
      </c>
      <c r="L361" s="19" t="s">
        <v>213</v>
      </c>
      <c r="M361" s="19" t="s">
        <v>362</v>
      </c>
      <c r="N361" s="19" t="s">
        <v>1216</v>
      </c>
      <c r="O361" s="19" t="s">
        <v>1217</v>
      </c>
      <c r="P361" s="19" t="s">
        <v>51</v>
      </c>
      <c r="Q361" s="9" t="s">
        <v>1218</v>
      </c>
      <c r="R361" s="20">
        <v>3</v>
      </c>
      <c r="S361" s="20">
        <v>0.33300000000000002</v>
      </c>
      <c r="T361" s="20">
        <v>2.99</v>
      </c>
      <c r="U361" s="20" t="s">
        <v>397</v>
      </c>
      <c r="V361" s="21">
        <f>_xlfn.XLOOKUP(D361,'[1]Gen. Real'!$A:$A,'[1]Gen. Real'!$C:$C,"-",0)</f>
        <v>6.3319800000000024</v>
      </c>
      <c r="W361" s="22"/>
      <c r="X361" s="22" t="str">
        <f>_xlfn.XLOOKUP(D361,[1]Vertimiento!$A:$A,[1]Vertimiento!$E:$E,"-",0)</f>
        <v>-</v>
      </c>
      <c r="Y361" s="23" t="str">
        <f t="shared" si="20"/>
        <v>-</v>
      </c>
      <c r="Z361" s="19" t="str">
        <f>_xlfn.XLOOKUP(D361,[1]Cmg!$I$4:$I$85,[1]Cmg!$M$4:$M$85,"----",0,1)</f>
        <v>----</v>
      </c>
      <c r="AA361" s="19" t="str">
        <f>_xlfn.XLOOKUP(D361,[1]Cmg!$A$4:$A$89,[1]Cmg!$B$4:$B$89,"----",0,1)</f>
        <v>----</v>
      </c>
      <c r="AB361" s="19" t="str">
        <f>_xlfn.XLOOKUP(D361,[1]Cmg!$E$4:$E$89,[1]Cmg!$F$4:$F$89,"----",0,1)</f>
        <v>----</v>
      </c>
      <c r="AC361" s="19" t="str">
        <f>_xlfn.XLOOKUP(D361,[1]Cmg!$O$4:$O$89,[1]Cmg!$P$4:$P$89,"----",0,1)</f>
        <v>----</v>
      </c>
      <c r="AD361" s="24" t="str">
        <f>_xlfn.XLOOKUP(D361,[1]Cmg!$S$4:$S$89,[1]Cmg!$U$4:$U$89,"----",0,1)</f>
        <v>----</v>
      </c>
      <c r="AG361" s="25">
        <f>IFERROR(SUMIFS('[1]BD Unidades'!$AH:$AH,'[1]BD Unidades'!$A:$A,'BD Centrales 2023'!$A361),"-")</f>
        <v>3</v>
      </c>
      <c r="AH361" s="25">
        <f>SUMIFS('[1]BD Unidades'!$AJ$3:$AJ$1424,'[1]BD Unidades'!$A$3:$A$1424,$A361)</f>
        <v>8524.25</v>
      </c>
      <c r="AI361" s="25">
        <f>SUMIFS('[1]BD Unidades'!$AL$3:$AL$1424,'[1]BD Unidades'!$A$3:$A$1424,$A361)</f>
        <v>0</v>
      </c>
      <c r="AJ361" s="26">
        <f t="shared" si="21"/>
        <v>0</v>
      </c>
      <c r="AK361" s="27">
        <f>IFERROR(SUMIFS('[1]BD Unidades'!$AO$3:$AO$1424,'[1]BD Unidades'!$A$3:$A$1424,$A361),"-")</f>
        <v>0.28685207095651932</v>
      </c>
      <c r="AL361" s="27">
        <f>IFERROR(SUMIFS('[1]BD Unidades'!$AQ$3:$AQ$1424,'[1]BD Unidades'!$A$3:$A$1424,$A361),"-")</f>
        <v>0.25000353751382637</v>
      </c>
      <c r="AM361" s="27">
        <f>IFERROR(SUMIFS('[1]BD Unidades'!$AS$3:$AS$1424,'[1]BD Unidades'!$A$3:$A$1424,$A361),"-")</f>
        <v>0.25065840931916372</v>
      </c>
      <c r="AN361" s="27">
        <f>IFERROR(SUMIFS('[1]BD Unidades'!$AU$3:$AU$1424,'[1]BD Unidades'!$A$3:$A$1424,$A361),"-")</f>
        <v>0.243923</v>
      </c>
      <c r="AO361" s="27"/>
      <c r="AP361" s="27"/>
      <c r="AQ361" s="25">
        <f>IFERROR(SUMIFS('[1]BD Unidades'!$AZ$3:$AZ$1424,'[1]BD Unidades'!$A$3:$A$1424,$A361),"-")</f>
        <v>0.75001061254147916</v>
      </c>
      <c r="AR361" s="25">
        <f>IFERROR(SUMIFS('[1]BD Unidades'!$BA$3:$BA$1424,'[1]BD Unidades'!$A$3:$A$1424,$A361),"-")</f>
        <v>3</v>
      </c>
      <c r="AS361" s="28">
        <f>SUMIFS('[1]BD Unidades'!$BC$3:$BC$1424,'[1]BD Unidades'!$A$3:$A$1424,$A361)</f>
        <v>1E-4</v>
      </c>
      <c r="AT361" s="28">
        <f>SUMIFS('[1]BD Unidades'!$BE$3:$BE$1424,'[1]BD Unidades'!$A$3:$A$1424,$A361)</f>
        <v>0.99655441400304401</v>
      </c>
      <c r="AU361" s="29">
        <f t="shared" si="22"/>
        <v>0.99645475856164367</v>
      </c>
      <c r="AV361" s="30">
        <f t="shared" si="23"/>
        <v>3.3300000000000001E-3</v>
      </c>
      <c r="AW361" s="25">
        <f>IFERROR(SUMIFS('[1]BD Unidades'!$BI$3:$BI$1424,'[1]BD Unidades'!$A$3:$A$1424,$A361),"-")</f>
        <v>0.74735164383869102</v>
      </c>
      <c r="AX361" s="25">
        <f>IFERROR(SUMIFS('[1]BD Unidades'!$BJ$3:$BJ$1424,'[1]BD Unidades'!$A$3:$A$1424,$A361),"-")</f>
        <v>0.48075455706576609</v>
      </c>
    </row>
    <row r="362" spans="1:50" ht="14.4" x14ac:dyDescent="0.3">
      <c r="A362" s="7">
        <v>571</v>
      </c>
      <c r="B362" s="7" t="s">
        <v>1219</v>
      </c>
      <c r="D362" s="8" t="s">
        <v>1220</v>
      </c>
      <c r="E362" s="19" t="s">
        <v>1126</v>
      </c>
      <c r="F362" s="19" t="s">
        <v>1221</v>
      </c>
      <c r="G362" s="19" t="s">
        <v>1222</v>
      </c>
      <c r="H362" s="19">
        <v>1</v>
      </c>
      <c r="I362" s="19">
        <v>2024</v>
      </c>
      <c r="J362" s="19" t="s">
        <v>495</v>
      </c>
      <c r="K362" s="19" t="s">
        <v>496</v>
      </c>
      <c r="L362" s="19" t="s">
        <v>213</v>
      </c>
      <c r="M362" s="19" t="s">
        <v>164</v>
      </c>
      <c r="N362" s="19" t="s">
        <v>221</v>
      </c>
      <c r="O362" s="19" t="s">
        <v>886</v>
      </c>
      <c r="P362" s="19" t="s">
        <v>51</v>
      </c>
      <c r="Q362" s="9" t="s">
        <v>1224</v>
      </c>
      <c r="R362" s="20">
        <v>2.96</v>
      </c>
      <c r="S362" s="20">
        <v>0.13500000000000001</v>
      </c>
      <c r="T362" s="20">
        <v>2.956</v>
      </c>
      <c r="U362" s="20" t="s">
        <v>397</v>
      </c>
      <c r="V362" s="21">
        <f>_xlfn.XLOOKUP(D362,'[1]Gen. Real'!$A:$A,'[1]Gen. Real'!$C:$C,"-",0)</f>
        <v>1.9972799999999973</v>
      </c>
      <c r="W362" s="22"/>
      <c r="X362" s="22" t="str">
        <f>_xlfn.XLOOKUP(D362,[1]Vertimiento!$A:$A,[1]Vertimiento!$E:$E,"-",0)</f>
        <v>-</v>
      </c>
      <c r="Y362" s="23" t="str">
        <f t="shared" si="20"/>
        <v>-</v>
      </c>
      <c r="Z362" s="19" t="str">
        <f>_xlfn.XLOOKUP(D362,[1]Cmg!$I$4:$I$85,[1]Cmg!$M$4:$M$85,"----",0,1)</f>
        <v>----</v>
      </c>
      <c r="AA362" s="19" t="str">
        <f>_xlfn.XLOOKUP(D362,[1]Cmg!$A$4:$A$89,[1]Cmg!$B$4:$B$89,"----",0,1)</f>
        <v>----</v>
      </c>
      <c r="AB362" s="19" t="str">
        <f>_xlfn.XLOOKUP(D362,[1]Cmg!$E$4:$E$89,[1]Cmg!$F$4:$F$89,"----",0,1)</f>
        <v>----</v>
      </c>
      <c r="AC362" s="19" t="str">
        <f>_xlfn.XLOOKUP(D362,[1]Cmg!$O$4:$O$89,[1]Cmg!$P$4:$P$89,"----",0,1)</f>
        <v>----</v>
      </c>
      <c r="AD362" s="24" t="str">
        <f>_xlfn.XLOOKUP(D362,[1]Cmg!$S$4:$S$89,[1]Cmg!$U$4:$U$89,"----",0,1)</f>
        <v>----</v>
      </c>
      <c r="AG362" s="25">
        <f>IFERROR(SUMIFS('[1]BD Unidades'!$AH:$AH,'[1]BD Unidades'!$A:$A,'BD Centrales 2023'!$A362),"-")</f>
        <v>2.96</v>
      </c>
      <c r="AH362" s="25">
        <f>SUMIFS('[1]BD Unidades'!$AJ$3:$AJ$1424,'[1]BD Unidades'!$A$3:$A$1424,$A362)</f>
        <v>8126.15</v>
      </c>
      <c r="AI362" s="25">
        <f>SUMIFS('[1]BD Unidades'!$AL$3:$AL$1424,'[1]BD Unidades'!$A$3:$A$1424,$A362)</f>
        <v>0</v>
      </c>
      <c r="AJ362" s="26">
        <f t="shared" si="21"/>
        <v>0</v>
      </c>
      <c r="AK362" s="27">
        <f>IFERROR(SUMIFS('[1]BD Unidades'!$AO$3:$AO$1424,'[1]BD Unidades'!$A$3:$A$1424,$A362),"-")</f>
        <v>0.23542391864544673</v>
      </c>
      <c r="AL362" s="27">
        <f>IFERROR(SUMIFS('[1]BD Unidades'!$AQ$3:$AQ$1424,'[1]BD Unidades'!$A$3:$A$1424,$A362),"-")</f>
        <v>0.21570458012136304</v>
      </c>
      <c r="AM362" s="27">
        <f>IFERROR(SUMIFS('[1]BD Unidades'!$AS$3:$AS$1424,'[1]BD Unidades'!$A$3:$A$1424,$A362),"-")</f>
        <v>0.17531573992790594</v>
      </c>
      <c r="AN362" s="27">
        <f>IFERROR(SUMIFS('[1]BD Unidades'!$AU$3:$AU$1424,'[1]BD Unidades'!$A$3:$A$1424,$A362),"-")</f>
        <v>8.4147E-2</v>
      </c>
      <c r="AO362" s="27"/>
      <c r="AP362" s="27"/>
      <c r="AQ362" s="25">
        <f>IFERROR(SUMIFS('[1]BD Unidades'!$AZ$3:$AZ$1424,'[1]BD Unidades'!$A$3:$A$1424,$A362),"-")</f>
        <v>0.5189345901866016</v>
      </c>
      <c r="AR362" s="25">
        <f>IFERROR(SUMIFS('[1]BD Unidades'!$BA$3:$BA$1424,'[1]BD Unidades'!$A$3:$A$1424,$A362),"-")</f>
        <v>2.96</v>
      </c>
      <c r="AS362" s="28">
        <f>SUMIFS('[1]BD Unidades'!$BC$3:$BC$1424,'[1]BD Unidades'!$A$3:$A$1424,$A362)</f>
        <v>2.3496767199713702E-2</v>
      </c>
      <c r="AT362" s="28">
        <f>SUMIFS('[1]BD Unidades'!$BE$3:$BE$1424,'[1]BD Unidades'!$A$3:$A$1424,$A362)</f>
        <v>0.99852739726027384</v>
      </c>
      <c r="AU362" s="29">
        <f t="shared" si="22"/>
        <v>0.97506523146431312</v>
      </c>
      <c r="AV362" s="30">
        <f t="shared" si="23"/>
        <v>1.3500000000000001E-3</v>
      </c>
      <c r="AW362" s="25">
        <f>IFERROR(SUMIFS('[1]BD Unidades'!$BI$3:$BI$1424,'[1]BD Unidades'!$A$3:$A$1424,$A362),"-")</f>
        <v>0.50531198294213808</v>
      </c>
      <c r="AX362" s="25">
        <f>IFERROR(SUMIFS('[1]BD Unidades'!$BJ$3:$BJ$1424,'[1]BD Unidades'!$A$3:$A$1424,$A362),"-")</f>
        <v>0.32505586967278544</v>
      </c>
    </row>
    <row r="363" spans="1:50" ht="14.4" x14ac:dyDescent="0.3">
      <c r="A363" s="7">
        <v>572</v>
      </c>
      <c r="B363" s="7" t="s">
        <v>1225</v>
      </c>
      <c r="D363" s="8" t="s">
        <v>1226</v>
      </c>
      <c r="E363" s="19" t="s">
        <v>1227</v>
      </c>
      <c r="F363" s="19" t="s">
        <v>1227</v>
      </c>
      <c r="G363" s="19" t="s">
        <v>772</v>
      </c>
      <c r="H363" s="19">
        <v>1</v>
      </c>
      <c r="I363" s="19">
        <v>2024</v>
      </c>
      <c r="J363" s="19" t="s">
        <v>495</v>
      </c>
      <c r="K363" s="19" t="s">
        <v>496</v>
      </c>
      <c r="L363" s="19" t="s">
        <v>213</v>
      </c>
      <c r="M363" s="19" t="s">
        <v>189</v>
      </c>
      <c r="N363" s="19" t="s">
        <v>773</v>
      </c>
      <c r="O363" s="19" t="s">
        <v>1110</v>
      </c>
      <c r="P363" s="19" t="s">
        <v>51</v>
      </c>
      <c r="Q363" s="9" t="s">
        <v>1228</v>
      </c>
      <c r="R363" s="20">
        <v>3</v>
      </c>
      <c r="S363" s="20">
        <v>7.0000000000000007E-2</v>
      </c>
      <c r="T363" s="20">
        <v>2.9980000000000002</v>
      </c>
      <c r="U363" s="20" t="s">
        <v>397</v>
      </c>
      <c r="V363" s="21">
        <f>_xlfn.XLOOKUP(D363,'[1]Gen. Real'!$A:$A,'[1]Gen. Real'!$C:$C,"-",0)</f>
        <v>5.395920000000002</v>
      </c>
      <c r="W363" s="22"/>
      <c r="X363" s="22" t="str">
        <f>_xlfn.XLOOKUP(D363,[1]Vertimiento!$A:$A,[1]Vertimiento!$E:$E,"-",0)</f>
        <v>-</v>
      </c>
      <c r="Y363" s="23" t="str">
        <f t="shared" si="20"/>
        <v>-</v>
      </c>
      <c r="Z363" s="19" t="str">
        <f>_xlfn.XLOOKUP(D363,[1]Cmg!$I$4:$I$85,[1]Cmg!$M$4:$M$85,"----",0,1)</f>
        <v>----</v>
      </c>
      <c r="AA363" s="19" t="str">
        <f>_xlfn.XLOOKUP(D363,[1]Cmg!$A$4:$A$89,[1]Cmg!$B$4:$B$89,"----",0,1)</f>
        <v>----</v>
      </c>
      <c r="AB363" s="19" t="str">
        <f>_xlfn.XLOOKUP(D363,[1]Cmg!$E$4:$E$89,[1]Cmg!$F$4:$F$89,"----",0,1)</f>
        <v>----</v>
      </c>
      <c r="AC363" s="19" t="str">
        <f>_xlfn.XLOOKUP(D363,[1]Cmg!$O$4:$O$89,[1]Cmg!$P$4:$P$89,"----",0,1)</f>
        <v>----</v>
      </c>
      <c r="AD363" s="24" t="str">
        <f>_xlfn.XLOOKUP(D363,[1]Cmg!$S$4:$S$89,[1]Cmg!$U$4:$U$89,"----",0,1)</f>
        <v>----</v>
      </c>
      <c r="AG363" s="25">
        <f>IFERROR(SUMIFS('[1]BD Unidades'!$AH:$AH,'[1]BD Unidades'!$A:$A,'BD Centrales 2023'!$A363),"-")</f>
        <v>3</v>
      </c>
      <c r="AH363" s="25">
        <f>SUMIFS('[1]BD Unidades'!$AJ$3:$AJ$1424,'[1]BD Unidades'!$A$3:$A$1424,$A363)</f>
        <v>7844.5833333333312</v>
      </c>
      <c r="AI363" s="25">
        <f>SUMIFS('[1]BD Unidades'!$AL$3:$AL$1424,'[1]BD Unidades'!$A$3:$A$1424,$A363)</f>
        <v>0</v>
      </c>
      <c r="AJ363" s="26">
        <f t="shared" si="21"/>
        <v>0</v>
      </c>
      <c r="AK363" s="27">
        <f>IFERROR(SUMIFS('[1]BD Unidades'!$AO$3:$AO$1424,'[1]BD Unidades'!$A$3:$A$1424,$A363),"-")</f>
        <v>0.22282263937263366</v>
      </c>
      <c r="AL363" s="27">
        <f>IFERROR(SUMIFS('[1]BD Unidades'!$AQ$3:$AQ$1424,'[1]BD Unidades'!$A$3:$A$1424,$A363),"-")</f>
        <v>0.24446331837705157</v>
      </c>
      <c r="AM363" s="27">
        <f>IFERROR(SUMIFS('[1]BD Unidades'!$AS$3:$AS$1424,'[1]BD Unidades'!$A$3:$A$1424,$A363),"-")</f>
        <v>0.22700256450007647</v>
      </c>
      <c r="AN363" s="27">
        <f>IFERROR(SUMIFS('[1]BD Unidades'!$AU$3:$AU$1424,'[1]BD Unidades'!$A$3:$A$1424,$A363),"-")</f>
        <v>0.22017</v>
      </c>
      <c r="AO363" s="27"/>
      <c r="AP363" s="27"/>
      <c r="AQ363" s="25">
        <f>IFERROR(SUMIFS('[1]BD Unidades'!$AZ$3:$AZ$1424,'[1]BD Unidades'!$A$3:$A$1424,$A363),"-")</f>
        <v>0.66846791811790096</v>
      </c>
      <c r="AR363" s="25">
        <f>IFERROR(SUMIFS('[1]BD Unidades'!$BA$3:$BA$1424,'[1]BD Unidades'!$A$3:$A$1424,$A363),"-")</f>
        <v>3</v>
      </c>
      <c r="AS363" s="28">
        <f>SUMIFS('[1]BD Unidades'!$BC$3:$BC$1424,'[1]BD Unidades'!$A$3:$A$1424,$A363)</f>
        <v>4.7360651283485898E-2</v>
      </c>
      <c r="AT363" s="28">
        <f>SUMIFS('[1]BD Unidades'!$BE$3:$BE$1424,'[1]BD Unidades'!$A$3:$A$1424,$A363)</f>
        <v>1</v>
      </c>
      <c r="AU363" s="29">
        <f t="shared" si="22"/>
        <v>0.95263934871651412</v>
      </c>
      <c r="AV363" s="30">
        <f t="shared" si="23"/>
        <v>7.000000000000001E-4</v>
      </c>
      <c r="AW363" s="25">
        <f>IFERROR(SUMIFS('[1]BD Unidades'!$BI$3:$BI$1424,'[1]BD Unidades'!$A$3:$A$1424,$A363),"-")</f>
        <v>0.63636307596421282</v>
      </c>
      <c r="AX363" s="25">
        <f>IFERROR(SUMIFS('[1]BD Unidades'!$BJ$3:$BJ$1424,'[1]BD Unidades'!$A$3:$A$1424,$A363),"-")</f>
        <v>0.40935809968488773</v>
      </c>
    </row>
    <row r="364" spans="1:50" ht="14.4" x14ac:dyDescent="0.3">
      <c r="A364" s="7">
        <v>573</v>
      </c>
      <c r="B364" s="7" t="s">
        <v>1229</v>
      </c>
      <c r="D364" s="8" t="s">
        <v>1230</v>
      </c>
      <c r="E364" s="19" t="s">
        <v>1231</v>
      </c>
      <c r="F364" s="19" t="s">
        <v>1232</v>
      </c>
      <c r="G364" s="19" t="s">
        <v>1233</v>
      </c>
      <c r="H364" s="19">
        <v>1</v>
      </c>
      <c r="I364" s="19">
        <v>2024</v>
      </c>
      <c r="J364" s="19" t="s">
        <v>495</v>
      </c>
      <c r="K364" s="19" t="s">
        <v>496</v>
      </c>
      <c r="L364" s="19" t="s">
        <v>213</v>
      </c>
      <c r="M364" s="19" t="s">
        <v>189</v>
      </c>
      <c r="N364" s="19" t="s">
        <v>879</v>
      </c>
      <c r="O364" s="19" t="s">
        <v>880</v>
      </c>
      <c r="P364" s="19" t="s">
        <v>51</v>
      </c>
      <c r="Q364" s="9" t="s">
        <v>1234</v>
      </c>
      <c r="R364" s="20">
        <v>8.64</v>
      </c>
      <c r="S364" s="20">
        <v>1.6890000000000001</v>
      </c>
      <c r="T364" s="20">
        <v>8.4939999999999998</v>
      </c>
      <c r="U364" s="20" t="s">
        <v>397</v>
      </c>
      <c r="V364" s="21">
        <f>_xlfn.XLOOKUP(D364,'[1]Gen. Real'!$A:$A,'[1]Gen. Real'!$C:$C,"-",0)</f>
        <v>17.538710000000005</v>
      </c>
      <c r="W364" s="22"/>
      <c r="X364" s="22" t="str">
        <f>_xlfn.XLOOKUP(D364,[1]Vertimiento!$A:$A,[1]Vertimiento!$E:$E,"-",0)</f>
        <v>-</v>
      </c>
      <c r="Y364" s="23" t="str">
        <f t="shared" si="20"/>
        <v>-</v>
      </c>
      <c r="Z364" s="19" t="str">
        <f>_xlfn.XLOOKUP(D364,[1]Cmg!$I$4:$I$85,[1]Cmg!$M$4:$M$85,"----",0,1)</f>
        <v>----</v>
      </c>
      <c r="AA364" s="19" t="str">
        <f>_xlfn.XLOOKUP(D364,[1]Cmg!$A$4:$A$89,[1]Cmg!$B$4:$B$89,"----",0,1)</f>
        <v>----</v>
      </c>
      <c r="AB364" s="19" t="str">
        <f>_xlfn.XLOOKUP(D364,[1]Cmg!$E$4:$E$89,[1]Cmg!$F$4:$F$89,"----",0,1)</f>
        <v>----</v>
      </c>
      <c r="AC364" s="19" t="str">
        <f>_xlfn.XLOOKUP(D364,[1]Cmg!$O$4:$O$89,[1]Cmg!$P$4:$P$89,"----",0,1)</f>
        <v>----</v>
      </c>
      <c r="AD364" s="24" t="str">
        <f>_xlfn.XLOOKUP(D364,[1]Cmg!$S$4:$S$89,[1]Cmg!$U$4:$U$89,"----",0,1)</f>
        <v>----</v>
      </c>
      <c r="AG364" s="25">
        <f>IFERROR(SUMIFS('[1]BD Unidades'!$AH:$AH,'[1]BD Unidades'!$A:$A,'BD Centrales 2023'!$A364),"-")</f>
        <v>8.64</v>
      </c>
      <c r="AH364" s="25">
        <f>SUMIFS('[1]BD Unidades'!$AJ$3:$AJ$1424,'[1]BD Unidades'!$A$3:$A$1424,$A364)</f>
        <v>7739.266666666671</v>
      </c>
      <c r="AI364" s="25">
        <f>SUMIFS('[1]BD Unidades'!$AL$3:$AL$1424,'[1]BD Unidades'!$A$3:$A$1424,$A364)</f>
        <v>0</v>
      </c>
      <c r="AJ364" s="26">
        <f t="shared" si="21"/>
        <v>0</v>
      </c>
      <c r="AK364" s="27">
        <f>IFERROR(SUMIFS('[1]BD Unidades'!$AO$3:$AO$1424,'[1]BD Unidades'!$A$3:$A$1424,$A364),"-")</f>
        <v>0.27102284065695792</v>
      </c>
      <c r="AL364" s="27">
        <f>IFERROR(SUMIFS('[1]BD Unidades'!$AQ$3:$AQ$1424,'[1]BD Unidades'!$A$3:$A$1424,$A364),"-")</f>
        <v>0.2649252580001345</v>
      </c>
      <c r="AM364" s="27">
        <f>IFERROR(SUMIFS('[1]BD Unidades'!$AS$3:$AS$1424,'[1]BD Unidades'!$A$3:$A$1424,$A364),"-")</f>
        <v>0.24755153836608948</v>
      </c>
      <c r="AN364" s="27">
        <f>IFERROR(SUMIFS('[1]BD Unidades'!$AU$3:$AU$1424,'[1]BD Unidades'!$A$3:$A$1424,$A364),"-")</f>
        <v>0.22539000000000001</v>
      </c>
      <c r="AO364" s="27"/>
      <c r="AP364" s="27"/>
      <c r="AQ364" s="25">
        <f>IFERROR(SUMIFS('[1]BD Unidades'!$AZ$3:$AZ$1424,'[1]BD Unidades'!$A$3:$A$1424,$A364),"-")</f>
        <v>2.1388452914830132</v>
      </c>
      <c r="AR364" s="25">
        <f>IFERROR(SUMIFS('[1]BD Unidades'!$BA$3:$BA$1424,'[1]BD Unidades'!$A$3:$A$1424,$A364),"-")</f>
        <v>8.6400000000000201</v>
      </c>
      <c r="AS364" s="28">
        <f>SUMIFS('[1]BD Unidades'!$BC$3:$BC$1424,'[1]BD Unidades'!$A$3:$A$1424,$A364)</f>
        <v>8.8481547865262196E-3</v>
      </c>
      <c r="AT364" s="28">
        <f>SUMIFS('[1]BD Unidades'!$BE$3:$BE$1424,'[1]BD Unidades'!$A$3:$A$1424,$A364)</f>
        <v>0.99903729071537284</v>
      </c>
      <c r="AU364" s="29">
        <f t="shared" si="22"/>
        <v>0.99019765412961147</v>
      </c>
      <c r="AV364" s="30">
        <f t="shared" si="23"/>
        <v>1.6890000000000002E-2</v>
      </c>
      <c r="AW364" s="25">
        <f>IFERROR(SUMIFS('[1]BD Unidades'!$BI$3:$BI$1424,'[1]BD Unidades'!$A$3:$A$1424,$A364),"-")</f>
        <v>2.0821086038946262</v>
      </c>
      <c r="AX364" s="25">
        <f>IFERROR(SUMIFS('[1]BD Unidades'!$BJ$3:$BJ$1424,'[1]BD Unidades'!$A$3:$A$1424,$A364),"-")</f>
        <v>1.33937378459053</v>
      </c>
    </row>
    <row r="365" spans="1:50" ht="14.4" x14ac:dyDescent="0.3">
      <c r="A365" s="7">
        <v>574</v>
      </c>
      <c r="B365" s="7" t="s">
        <v>1235</v>
      </c>
      <c r="D365" s="8" t="s">
        <v>1236</v>
      </c>
      <c r="E365" s="19" t="s">
        <v>1237</v>
      </c>
      <c r="F365" s="19" t="s">
        <v>1237</v>
      </c>
      <c r="G365" s="19" t="s">
        <v>1238</v>
      </c>
      <c r="H365" s="19" t="s">
        <v>397</v>
      </c>
      <c r="I365" s="19">
        <v>2024</v>
      </c>
      <c r="J365" s="19" t="s">
        <v>495</v>
      </c>
      <c r="K365" s="19" t="s">
        <v>496</v>
      </c>
      <c r="L365" s="19" t="s">
        <v>213</v>
      </c>
      <c r="M365" s="19" t="s">
        <v>164</v>
      </c>
      <c r="N365" s="19" t="s">
        <v>371</v>
      </c>
      <c r="O365" s="19" t="s">
        <v>1239</v>
      </c>
      <c r="P365" s="19" t="s">
        <v>51</v>
      </c>
      <c r="Q365" s="9" t="s">
        <v>833</v>
      </c>
      <c r="R365" s="20">
        <v>2.77</v>
      </c>
      <c r="S365" s="20">
        <v>0</v>
      </c>
      <c r="T365" s="20">
        <v>2.77</v>
      </c>
      <c r="U365" s="20" t="s">
        <v>397</v>
      </c>
      <c r="V365" s="21" t="str">
        <f>_xlfn.XLOOKUP(D365,'[1]Gen. Real'!$A:$A,'[1]Gen. Real'!$C:$C,"-",0)</f>
        <v>-</v>
      </c>
      <c r="W365" s="22"/>
      <c r="X365" s="22" t="str">
        <f>_xlfn.XLOOKUP(D365,[1]Vertimiento!$A:$A,[1]Vertimiento!$E:$E,"-",0)</f>
        <v>-</v>
      </c>
      <c r="Y365" s="23" t="str">
        <f t="shared" si="20"/>
        <v>-</v>
      </c>
      <c r="Z365" s="19" t="str">
        <f>_xlfn.XLOOKUP(D365,[1]Cmg!$I$4:$I$85,[1]Cmg!$M$4:$M$85,"----",0,1)</f>
        <v>----</v>
      </c>
      <c r="AA365" s="19" t="str">
        <f>_xlfn.XLOOKUP(D365,[1]Cmg!$A$4:$A$89,[1]Cmg!$B$4:$B$89,"----",0,1)</f>
        <v>----</v>
      </c>
      <c r="AB365" s="19" t="str">
        <f>_xlfn.XLOOKUP(D365,[1]Cmg!$E$4:$E$89,[1]Cmg!$F$4:$F$89,"----",0,1)</f>
        <v>----</v>
      </c>
      <c r="AC365" s="19" t="str">
        <f>_xlfn.XLOOKUP(D365,[1]Cmg!$O$4:$O$89,[1]Cmg!$P$4:$P$89,"----",0,1)</f>
        <v>----</v>
      </c>
      <c r="AD365" s="24" t="str">
        <f>_xlfn.XLOOKUP(D365,[1]Cmg!$S$4:$S$89,[1]Cmg!$U$4:$U$89,"----",0,1)</f>
        <v>----</v>
      </c>
      <c r="AG365" s="25">
        <f>IFERROR(SUMIFS('[1]BD Unidades'!$AH:$AH,'[1]BD Unidades'!$A:$A,'BD Centrales 2023'!$A365),"-")</f>
        <v>0</v>
      </c>
      <c r="AH365" s="25">
        <f>SUMIFS('[1]BD Unidades'!$AJ$3:$AJ$1424,'[1]BD Unidades'!$A$3:$A$1424,$A365)</f>
        <v>0</v>
      </c>
      <c r="AI365" s="25">
        <f>SUMIFS('[1]BD Unidades'!$AL$3:$AL$1424,'[1]BD Unidades'!$A$3:$A$1424,$A365)</f>
        <v>0</v>
      </c>
      <c r="AJ365" s="26" t="str">
        <f t="shared" si="21"/>
        <v>-</v>
      </c>
      <c r="AK365" s="27">
        <f>IFERROR(SUMIFS('[1]BD Unidades'!$AO$3:$AO$1424,'[1]BD Unidades'!$A$3:$A$1424,$A365),"-")</f>
        <v>0</v>
      </c>
      <c r="AL365" s="27">
        <f>IFERROR(SUMIFS('[1]BD Unidades'!$AQ$3:$AQ$1424,'[1]BD Unidades'!$A$3:$A$1424,$A365),"-")</f>
        <v>0</v>
      </c>
      <c r="AM365" s="27">
        <f>IFERROR(SUMIFS('[1]BD Unidades'!$AS$3:$AS$1424,'[1]BD Unidades'!$A$3:$A$1424,$A365),"-")</f>
        <v>0</v>
      </c>
      <c r="AN365" s="27">
        <f>IFERROR(SUMIFS('[1]BD Unidades'!$AU$3:$AU$1424,'[1]BD Unidades'!$A$3:$A$1424,$A365),"-")</f>
        <v>0</v>
      </c>
      <c r="AO365" s="27"/>
      <c r="AP365" s="27"/>
      <c r="AQ365" s="25">
        <f>IFERROR(SUMIFS('[1]BD Unidades'!$AZ$3:$AZ$1424,'[1]BD Unidades'!$A$3:$A$1424,$A365),"-")</f>
        <v>0</v>
      </c>
      <c r="AR365" s="25">
        <f>IFERROR(SUMIFS('[1]BD Unidades'!$BA$3:$BA$1424,'[1]BD Unidades'!$A$3:$A$1424,$A365),"-")</f>
        <v>0</v>
      </c>
      <c r="AS365" s="28">
        <f>SUMIFS('[1]BD Unidades'!$BC$3:$BC$1424,'[1]BD Unidades'!$A$3:$A$1424,$A365)</f>
        <v>0</v>
      </c>
      <c r="AT365" s="28">
        <f>SUMIFS('[1]BD Unidades'!$BE$3:$BE$1424,'[1]BD Unidades'!$A$3:$A$1424,$A365)</f>
        <v>0</v>
      </c>
      <c r="AU365" s="29">
        <f t="shared" si="22"/>
        <v>0</v>
      </c>
      <c r="AV365" s="30">
        <f t="shared" si="23"/>
        <v>0</v>
      </c>
      <c r="AW365" s="25">
        <f>IFERROR(SUMIFS('[1]BD Unidades'!$BI$3:$BI$1424,'[1]BD Unidades'!$A$3:$A$1424,$A365),"-")</f>
        <v>0</v>
      </c>
      <c r="AX365" s="25">
        <f>IFERROR(SUMIFS('[1]BD Unidades'!$BJ$3:$BJ$1424,'[1]BD Unidades'!$A$3:$A$1424,$A365),"-")</f>
        <v>0</v>
      </c>
    </row>
    <row r="366" spans="1:50" ht="14.4" x14ac:dyDescent="0.3">
      <c r="A366" s="7">
        <v>576</v>
      </c>
      <c r="B366" s="7" t="s">
        <v>1240</v>
      </c>
      <c r="D366" s="8" t="s">
        <v>1241</v>
      </c>
      <c r="E366" s="19" t="s">
        <v>677</v>
      </c>
      <c r="F366" s="19" t="s">
        <v>1242</v>
      </c>
      <c r="G366" s="19" t="s">
        <v>1243</v>
      </c>
      <c r="H366" s="19">
        <v>1</v>
      </c>
      <c r="I366" s="19">
        <v>2024</v>
      </c>
      <c r="J366" s="19" t="s">
        <v>495</v>
      </c>
      <c r="K366" s="19" t="s">
        <v>496</v>
      </c>
      <c r="L366" s="19" t="s">
        <v>213</v>
      </c>
      <c r="M366" s="19" t="s">
        <v>189</v>
      </c>
      <c r="N366" s="19" t="s">
        <v>189</v>
      </c>
      <c r="O366" s="19" t="s">
        <v>1244</v>
      </c>
      <c r="P366" s="19" t="s">
        <v>51</v>
      </c>
      <c r="Q366" s="9" t="s">
        <v>1245</v>
      </c>
      <c r="R366" s="20">
        <v>9</v>
      </c>
      <c r="S366" s="20">
        <v>1.667</v>
      </c>
      <c r="T366" s="20">
        <v>8.85</v>
      </c>
      <c r="U366" s="20" t="s">
        <v>397</v>
      </c>
      <c r="V366" s="21">
        <f>_xlfn.XLOOKUP(D366,'[1]Gen. Real'!$A:$A,'[1]Gen. Real'!$C:$C,"-",0)</f>
        <v>17.66435000000002</v>
      </c>
      <c r="W366" s="22"/>
      <c r="X366" s="22" t="str">
        <f>_xlfn.XLOOKUP(D366,[1]Vertimiento!$A:$A,[1]Vertimiento!$E:$E,"-",0)</f>
        <v>-</v>
      </c>
      <c r="Y366" s="23" t="str">
        <f t="shared" si="20"/>
        <v>-</v>
      </c>
      <c r="Z366" s="19" t="str">
        <f>_xlfn.XLOOKUP(D366,[1]Cmg!$I$4:$I$85,[1]Cmg!$M$4:$M$85,"----",0,1)</f>
        <v>----</v>
      </c>
      <c r="AA366" s="19" t="str">
        <f>_xlfn.XLOOKUP(D366,[1]Cmg!$A$4:$A$89,[1]Cmg!$B$4:$B$89,"----",0,1)</f>
        <v>----</v>
      </c>
      <c r="AB366" s="19" t="str">
        <f>_xlfn.XLOOKUP(D366,[1]Cmg!$E$4:$E$89,[1]Cmg!$F$4:$F$89,"----",0,1)</f>
        <v>----</v>
      </c>
      <c r="AC366" s="19" t="str">
        <f>_xlfn.XLOOKUP(D366,[1]Cmg!$O$4:$O$89,[1]Cmg!$P$4:$P$89,"----",0,1)</f>
        <v>----</v>
      </c>
      <c r="AD366" s="24" t="str">
        <f>_xlfn.XLOOKUP(D366,[1]Cmg!$S$4:$S$89,[1]Cmg!$U$4:$U$89,"----",0,1)</f>
        <v>----</v>
      </c>
      <c r="AG366" s="25">
        <f>IFERROR(SUMIFS('[1]BD Unidades'!$AH:$AH,'[1]BD Unidades'!$A:$A,'BD Centrales 2023'!$A366),"-")</f>
        <v>9</v>
      </c>
      <c r="AH366" s="25">
        <f>SUMIFS('[1]BD Unidades'!$AJ$3:$AJ$1424,'[1]BD Unidades'!$A$3:$A$1424,$A366)</f>
        <v>8605.35</v>
      </c>
      <c r="AI366" s="25">
        <f>SUMIFS('[1]BD Unidades'!$AL$3:$AL$1424,'[1]BD Unidades'!$A$3:$A$1424,$A366)</f>
        <v>49.383333333333297</v>
      </c>
      <c r="AJ366" s="26">
        <f t="shared" si="21"/>
        <v>5.7059335546637254E-3</v>
      </c>
      <c r="AK366" s="27">
        <f>IFERROR(SUMIFS('[1]BD Unidades'!$AO$3:$AO$1424,'[1]BD Unidades'!$A$3:$A$1424,$A366),"-")</f>
        <v>0.2610944835569573</v>
      </c>
      <c r="AL366" s="27">
        <f>IFERROR(SUMIFS('[1]BD Unidades'!$AQ$3:$AQ$1424,'[1]BD Unidades'!$A$3:$A$1424,$A366),"-")</f>
        <v>0.24220165473132738</v>
      </c>
      <c r="AM366" s="27">
        <f>IFERROR(SUMIFS('[1]BD Unidades'!$AS$3:$AS$1424,'[1]BD Unidades'!$A$3:$A$1424,$A366),"-")</f>
        <v>0.22598915587272397</v>
      </c>
      <c r="AN366" s="27">
        <f>IFERROR(SUMIFS('[1]BD Unidades'!$AU$3:$AU$1424,'[1]BD Unidades'!$A$3:$A$1424,$A366),"-")</f>
        <v>0.218278</v>
      </c>
      <c r="AO366" s="27"/>
      <c r="AP366" s="27"/>
      <c r="AQ366" s="25">
        <f>IFERROR(SUMIFS('[1]BD Unidades'!$AZ$3:$AZ$1424,'[1]BD Unidades'!$A$3:$A$1424,$A366),"-")</f>
        <v>2.0339024028545158</v>
      </c>
      <c r="AR366" s="25">
        <f>IFERROR(SUMIFS('[1]BD Unidades'!$BA$3:$BA$1424,'[1]BD Unidades'!$A$3:$A$1424,$A366),"-")</f>
        <v>8.9745168347185693</v>
      </c>
      <c r="AS366" s="28">
        <f>SUMIFS('[1]BD Unidades'!$BC$3:$BC$1424,'[1]BD Unidades'!$A$3:$A$1424,$A366)</f>
        <v>3.8514001444275004E-3</v>
      </c>
      <c r="AT366" s="28">
        <f>SUMIFS('[1]BD Unidades'!$BE$3:$BE$1424,'[1]BD Unidades'!$A$3:$A$1424,$A366)</f>
        <v>1</v>
      </c>
      <c r="AU366" s="29">
        <f t="shared" si="22"/>
        <v>0.99614859985557247</v>
      </c>
      <c r="AV366" s="30">
        <f t="shared" si="23"/>
        <v>1.6670000000000001E-2</v>
      </c>
      <c r="AW366" s="25">
        <f>IFERROR(SUMIFS('[1]BD Unidades'!$BI$3:$BI$1424,'[1]BD Unidades'!$A$3:$A$1424,$A366),"-")</f>
        <v>1.9922336780312773</v>
      </c>
      <c r="AX366" s="25">
        <f>IFERROR(SUMIFS('[1]BD Unidades'!$BJ$3:$BJ$1424,'[1]BD Unidades'!$A$3:$A$1424,$A366),"-")</f>
        <v>1.2815592597534391</v>
      </c>
    </row>
    <row r="367" spans="1:50" ht="14.4" x14ac:dyDescent="0.3">
      <c r="A367" s="7">
        <v>577</v>
      </c>
      <c r="B367" s="7" t="s">
        <v>1246</v>
      </c>
      <c r="D367" s="8" t="s">
        <v>1247</v>
      </c>
      <c r="E367" s="19" t="s">
        <v>1248</v>
      </c>
      <c r="F367" s="19" t="s">
        <v>1248</v>
      </c>
      <c r="G367" s="19" t="s">
        <v>1249</v>
      </c>
      <c r="H367" s="19">
        <v>1</v>
      </c>
      <c r="I367" s="19">
        <v>2024</v>
      </c>
      <c r="J367" s="19" t="s">
        <v>495</v>
      </c>
      <c r="K367" s="19" t="s">
        <v>496</v>
      </c>
      <c r="L367" s="19" t="s">
        <v>213</v>
      </c>
      <c r="M367" s="19" t="s">
        <v>189</v>
      </c>
      <c r="N367" s="19" t="s">
        <v>189</v>
      </c>
      <c r="O367" s="19" t="s">
        <v>1244</v>
      </c>
      <c r="P367" s="19" t="s">
        <v>51</v>
      </c>
      <c r="Q367" s="9" t="s">
        <v>1251</v>
      </c>
      <c r="R367" s="20">
        <v>9.25</v>
      </c>
      <c r="S367" s="20">
        <v>2.7</v>
      </c>
      <c r="T367" s="20">
        <v>9</v>
      </c>
      <c r="U367" s="20" t="s">
        <v>397</v>
      </c>
      <c r="V367" s="21">
        <f>_xlfn.XLOOKUP(D367,'[1]Gen. Real'!$A:$A,'[1]Gen. Real'!$C:$C,"-",0)</f>
        <v>21.142339999999994</v>
      </c>
      <c r="W367" s="22"/>
      <c r="X367" s="22" t="str">
        <f>_xlfn.XLOOKUP(D367,[1]Vertimiento!$A:$A,[1]Vertimiento!$E:$E,"-",0)</f>
        <v>-</v>
      </c>
      <c r="Y367" s="23" t="str">
        <f t="shared" si="20"/>
        <v>-</v>
      </c>
      <c r="Z367" s="19" t="str">
        <f>_xlfn.XLOOKUP(D367,[1]Cmg!$I$4:$I$85,[1]Cmg!$M$4:$M$85,"----",0,1)</f>
        <v>----</v>
      </c>
      <c r="AA367" s="19" t="str">
        <f>_xlfn.XLOOKUP(D367,[1]Cmg!$A$4:$A$89,[1]Cmg!$B$4:$B$89,"----",0,1)</f>
        <v>----</v>
      </c>
      <c r="AB367" s="19" t="str">
        <f>_xlfn.XLOOKUP(D367,[1]Cmg!$E$4:$E$89,[1]Cmg!$F$4:$F$89,"----",0,1)</f>
        <v>----</v>
      </c>
      <c r="AC367" s="19" t="str">
        <f>_xlfn.XLOOKUP(D367,[1]Cmg!$O$4:$O$89,[1]Cmg!$P$4:$P$89,"----",0,1)</f>
        <v>----</v>
      </c>
      <c r="AD367" s="24" t="str">
        <f>_xlfn.XLOOKUP(D367,[1]Cmg!$S$4:$S$89,[1]Cmg!$U$4:$U$89,"----",0,1)</f>
        <v>----</v>
      </c>
      <c r="AG367" s="25">
        <f>IFERROR(SUMIFS('[1]BD Unidades'!$AH:$AH,'[1]BD Unidades'!$A:$A,'BD Centrales 2023'!$A367),"-")</f>
        <v>9</v>
      </c>
      <c r="AH367" s="25">
        <f>SUMIFS('[1]BD Unidades'!$AJ$3:$AJ$1424,'[1]BD Unidades'!$A$3:$A$1424,$A367)</f>
        <v>8424.5675675675648</v>
      </c>
      <c r="AI367" s="25">
        <f>SUMIFS('[1]BD Unidades'!$AL$3:$AL$1424,'[1]BD Unidades'!$A$3:$A$1424,$A367)</f>
        <v>0</v>
      </c>
      <c r="AJ367" s="26">
        <f t="shared" si="21"/>
        <v>0</v>
      </c>
      <c r="AK367" s="27">
        <f>IFERROR(SUMIFS('[1]BD Unidades'!$AO$3:$AO$1424,'[1]BD Unidades'!$A$3:$A$1424,$A367),"-")</f>
        <v>0.26394529496541974</v>
      </c>
      <c r="AL367" s="27">
        <f>IFERROR(SUMIFS('[1]BD Unidades'!$AQ$3:$AQ$1424,'[1]BD Unidades'!$A$3:$A$1424,$A367),"-")</f>
        <v>0.24577104761021751</v>
      </c>
      <c r="AM367" s="27">
        <f>IFERROR(SUMIFS('[1]BD Unidades'!$AS$3:$AS$1424,'[1]BD Unidades'!$A$3:$A$1424,$A367),"-")</f>
        <v>0.25263438720224085</v>
      </c>
      <c r="AN367" s="27">
        <f>IFERROR(SUMIFS('[1]BD Unidades'!$AU$3:$AU$1424,'[1]BD Unidades'!$A$3:$A$1424,$A367),"-")</f>
        <v>0.25678216216216215</v>
      </c>
      <c r="AO367" s="27"/>
      <c r="AP367" s="27"/>
      <c r="AQ367" s="25">
        <f>IFERROR(SUMIFS('[1]BD Unidades'!$AZ$3:$AZ$1424,'[1]BD Unidades'!$A$3:$A$1424,$A367),"-")</f>
        <v>2.2733821903945119</v>
      </c>
      <c r="AR367" s="25">
        <f>IFERROR(SUMIFS('[1]BD Unidades'!$BA$3:$BA$1424,'[1]BD Unidades'!$A$3:$A$1424,$A367),"-")</f>
        <v>9</v>
      </c>
      <c r="AS367" s="28">
        <f>SUMIFS('[1]BD Unidades'!$BC$3:$BC$1424,'[1]BD Unidades'!$A$3:$A$1424,$A367)</f>
        <v>6.3312967864583413E-3</v>
      </c>
      <c r="AT367" s="28">
        <f>SUMIFS('[1]BD Unidades'!$BE$3:$BE$1424,'[1]BD Unidades'!$A$3:$A$1424,$A367)</f>
        <v>0.97162347278785621</v>
      </c>
      <c r="AU367" s="29">
        <f t="shared" si="22"/>
        <v>0.96547183621694688</v>
      </c>
      <c r="AV367" s="30">
        <f t="shared" si="23"/>
        <v>2.7000000000000003E-2</v>
      </c>
      <c r="AW367" s="25">
        <f>IFERROR(SUMIFS('[1]BD Unidades'!$BI$3:$BI$1424,'[1]BD Unidades'!$A$3:$A$1424,$A367),"-")</f>
        <v>2.2554562828929536</v>
      </c>
      <c r="AX367" s="25">
        <f>IFERROR(SUMIFS('[1]BD Unidades'!$BJ$3:$BJ$1424,'[1]BD Unidades'!$A$3:$A$1424,$A367),"-")</f>
        <v>1.4508844600834807</v>
      </c>
    </row>
    <row r="368" spans="1:50" ht="14.4" x14ac:dyDescent="0.3">
      <c r="A368" s="7">
        <v>578</v>
      </c>
      <c r="B368" s="7" t="s">
        <v>1252</v>
      </c>
      <c r="D368" s="8" t="s">
        <v>1253</v>
      </c>
      <c r="E368" s="19" t="s">
        <v>1231</v>
      </c>
      <c r="F368" s="19" t="s">
        <v>1254</v>
      </c>
      <c r="G368" s="19" t="s">
        <v>1255</v>
      </c>
      <c r="H368" s="19">
        <v>1</v>
      </c>
      <c r="I368" s="19">
        <v>2024</v>
      </c>
      <c r="J368" s="19" t="s">
        <v>495</v>
      </c>
      <c r="K368" s="19" t="s">
        <v>496</v>
      </c>
      <c r="L368" s="19" t="s">
        <v>213</v>
      </c>
      <c r="M368" s="19" t="s">
        <v>497</v>
      </c>
      <c r="N368" s="19" t="s">
        <v>557</v>
      </c>
      <c r="O368" s="19" t="s">
        <v>557</v>
      </c>
      <c r="P368" s="19" t="s">
        <v>51</v>
      </c>
      <c r="Q368" s="9" t="s">
        <v>1256</v>
      </c>
      <c r="R368" s="20">
        <v>9</v>
      </c>
      <c r="S368" s="20">
        <v>8.8900000000000007E-2</v>
      </c>
      <c r="T368" s="20">
        <v>8.9920000000000009</v>
      </c>
      <c r="U368" s="20" t="s">
        <v>397</v>
      </c>
      <c r="V368" s="21">
        <f>_xlfn.XLOOKUP(D368,'[1]Gen. Real'!$A:$A,'[1]Gen. Real'!$C:$C,"-",0)</f>
        <v>21.608639999999991</v>
      </c>
      <c r="W368" s="22"/>
      <c r="X368" s="22" t="str">
        <f>_xlfn.XLOOKUP(D368,[1]Vertimiento!$A:$A,[1]Vertimiento!$E:$E,"-",0)</f>
        <v>-</v>
      </c>
      <c r="Y368" s="23" t="str">
        <f t="shared" si="20"/>
        <v>-</v>
      </c>
      <c r="Z368" s="19" t="str">
        <f>_xlfn.XLOOKUP(D368,[1]Cmg!$I$4:$I$85,[1]Cmg!$M$4:$M$85,"----",0,1)</f>
        <v>----</v>
      </c>
      <c r="AA368" s="19" t="str">
        <f>_xlfn.XLOOKUP(D368,[1]Cmg!$A$4:$A$89,[1]Cmg!$B$4:$B$89,"----",0,1)</f>
        <v>----</v>
      </c>
      <c r="AB368" s="19" t="str">
        <f>_xlfn.XLOOKUP(D368,[1]Cmg!$E$4:$E$89,[1]Cmg!$F$4:$F$89,"----",0,1)</f>
        <v>----</v>
      </c>
      <c r="AC368" s="19" t="str">
        <f>_xlfn.XLOOKUP(D368,[1]Cmg!$O$4:$O$89,[1]Cmg!$P$4:$P$89,"----",0,1)</f>
        <v>----</v>
      </c>
      <c r="AD368" s="24" t="str">
        <f>_xlfn.XLOOKUP(D368,[1]Cmg!$S$4:$S$89,[1]Cmg!$U$4:$U$89,"----",0,1)</f>
        <v>----</v>
      </c>
      <c r="AG368" s="25">
        <f>IFERROR(SUMIFS('[1]BD Unidades'!$AH:$AH,'[1]BD Unidades'!$A:$A,'BD Centrales 2023'!$A368),"-")</f>
        <v>9</v>
      </c>
      <c r="AH368" s="25">
        <f>SUMIFS('[1]BD Unidades'!$AJ$3:$AJ$1424,'[1]BD Unidades'!$A$3:$A$1424,$A368)</f>
        <v>8357.2999999999993</v>
      </c>
      <c r="AI368" s="25">
        <f>SUMIFS('[1]BD Unidades'!$AL$3:$AL$1424,'[1]BD Unidades'!$A$3:$A$1424,$A368)</f>
        <v>11.75</v>
      </c>
      <c r="AJ368" s="26">
        <f t="shared" si="21"/>
        <v>1.4039825308726798E-3</v>
      </c>
      <c r="AK368" s="27">
        <f>IFERROR(SUMIFS('[1]BD Unidades'!$AO$3:$AO$1424,'[1]BD Unidades'!$A$3:$A$1424,$A368),"-")</f>
        <v>0.31963791053965046</v>
      </c>
      <c r="AL368" s="27">
        <f>IFERROR(SUMIFS('[1]BD Unidades'!$AQ$3:$AQ$1424,'[1]BD Unidades'!$A$3:$A$1424,$A368),"-")</f>
        <v>0.30724925949079523</v>
      </c>
      <c r="AM368" s="27">
        <f>IFERROR(SUMIFS('[1]BD Unidades'!$AS$3:$AS$1424,'[1]BD Unidades'!$A$3:$A$1424,$A368),"-")</f>
        <v>0.27646849076855934</v>
      </c>
      <c r="AN368" s="27">
        <f>IFERROR(SUMIFS('[1]BD Unidades'!$AU$3:$AU$1424,'[1]BD Unidades'!$A$3:$A$1424,$A368),"-")</f>
        <v>0.27682899999999999</v>
      </c>
      <c r="AO368" s="27"/>
      <c r="AP368" s="27"/>
      <c r="AQ368" s="25">
        <f>IFERROR(SUMIFS('[1]BD Unidades'!$AZ$3:$AZ$1424,'[1]BD Unidades'!$A$3:$A$1424,$A368),"-")</f>
        <v>2.4882164169170342</v>
      </c>
      <c r="AR368" s="25">
        <f>IFERROR(SUMIFS('[1]BD Unidades'!$BA$3:$BA$1424,'[1]BD Unidades'!$A$3:$A$1424,$A368),"-")</f>
        <v>8.9954536855039304</v>
      </c>
      <c r="AS368" s="28">
        <f>SUMIFS('[1]BD Unidades'!$BC$3:$BC$1424,'[1]BD Unidades'!$A$3:$A$1424,$A368)</f>
        <v>4.0061718104764298E-2</v>
      </c>
      <c r="AT368" s="28">
        <f>SUMIFS('[1]BD Unidades'!$BE$3:$BE$1424,'[1]BD Unidades'!$A$3:$A$1424,$A368)</f>
        <v>0.98643645357686394</v>
      </c>
      <c r="AU368" s="29">
        <f t="shared" si="22"/>
        <v>0.94691811444540419</v>
      </c>
      <c r="AV368" s="30">
        <f t="shared" si="23"/>
        <v>8.8900000000000003E-4</v>
      </c>
      <c r="AW368" s="25">
        <f>IFERROR(SUMIFS('[1]BD Unidades'!$BI$3:$BI$1424,'[1]BD Unidades'!$A$3:$A$1424,$A368),"-")</f>
        <v>2.3540425918703018</v>
      </c>
      <c r="AX368" s="25">
        <f>IFERROR(SUMIFS('[1]BD Unidades'!$BJ$3:$BJ$1424,'[1]BD Unidades'!$A$3:$A$1424,$A368),"-")</f>
        <v>1.5143028223710249</v>
      </c>
    </row>
    <row r="369" spans="1:50" ht="14.4" x14ac:dyDescent="0.3">
      <c r="A369" s="7">
        <v>579</v>
      </c>
      <c r="B369" s="7" t="s">
        <v>1262</v>
      </c>
      <c r="D369" s="8" t="s">
        <v>1263</v>
      </c>
      <c r="E369" s="19" t="s">
        <v>1231</v>
      </c>
      <c r="F369" s="19" t="s">
        <v>1264</v>
      </c>
      <c r="G369" s="19" t="s">
        <v>1255</v>
      </c>
      <c r="H369" s="19">
        <v>1</v>
      </c>
      <c r="I369" s="19">
        <v>2024</v>
      </c>
      <c r="J369" s="19" t="s">
        <v>495</v>
      </c>
      <c r="K369" s="19" t="s">
        <v>496</v>
      </c>
      <c r="L369" s="19" t="s">
        <v>213</v>
      </c>
      <c r="M369" s="19" t="s">
        <v>497</v>
      </c>
      <c r="N369" s="19" t="s">
        <v>557</v>
      </c>
      <c r="O369" s="19" t="s">
        <v>557</v>
      </c>
      <c r="P369" s="19" t="s">
        <v>51</v>
      </c>
      <c r="Q369" s="9" t="s">
        <v>1256</v>
      </c>
      <c r="R369" s="20">
        <v>9</v>
      </c>
      <c r="S369" s="20">
        <v>8.8900000000000007E-2</v>
      </c>
      <c r="T369" s="20">
        <v>8.9920000000000009</v>
      </c>
      <c r="U369" s="20" t="s">
        <v>397</v>
      </c>
      <c r="V369" s="21">
        <f>_xlfn.XLOOKUP(D369,'[1]Gen. Real'!$A:$A,'[1]Gen. Real'!$C:$C,"-",0)</f>
        <v>20.827500000000015</v>
      </c>
      <c r="W369" s="22"/>
      <c r="X369" s="22" t="str">
        <f>_xlfn.XLOOKUP(D369,[1]Vertimiento!$A:$A,[1]Vertimiento!$E:$E,"-",0)</f>
        <v>-</v>
      </c>
      <c r="Y369" s="23" t="str">
        <f t="shared" si="20"/>
        <v>-</v>
      </c>
      <c r="Z369" s="19" t="str">
        <f>_xlfn.XLOOKUP(D369,[1]Cmg!$I$4:$I$85,[1]Cmg!$M$4:$M$85,"----",0,1)</f>
        <v>----</v>
      </c>
      <c r="AA369" s="19" t="str">
        <f>_xlfn.XLOOKUP(D369,[1]Cmg!$A$4:$A$89,[1]Cmg!$B$4:$B$89,"----",0,1)</f>
        <v>----</v>
      </c>
      <c r="AB369" s="19" t="str">
        <f>_xlfn.XLOOKUP(D369,[1]Cmg!$E$4:$E$89,[1]Cmg!$F$4:$F$89,"----",0,1)</f>
        <v>----</v>
      </c>
      <c r="AC369" s="19" t="str">
        <f>_xlfn.XLOOKUP(D369,[1]Cmg!$O$4:$O$89,[1]Cmg!$P$4:$P$89,"----",0,1)</f>
        <v>----</v>
      </c>
      <c r="AD369" s="24" t="str">
        <f>_xlfn.XLOOKUP(D369,[1]Cmg!$S$4:$S$89,[1]Cmg!$U$4:$U$89,"----",0,1)</f>
        <v>----</v>
      </c>
      <c r="AG369" s="25">
        <f>IFERROR(SUMIFS('[1]BD Unidades'!$AH:$AH,'[1]BD Unidades'!$A:$A,'BD Centrales 2023'!$A369),"-")</f>
        <v>9</v>
      </c>
      <c r="AH369" s="25">
        <f>SUMIFS('[1]BD Unidades'!$AJ$3:$AJ$1424,'[1]BD Unidades'!$A$3:$A$1424,$A369)</f>
        <v>8405.8333333333303</v>
      </c>
      <c r="AI369" s="25">
        <f>SUMIFS('[1]BD Unidades'!$AL$3:$AL$1424,'[1]BD Unidades'!$A$3:$A$1424,$A369)</f>
        <v>58.900000000000006</v>
      </c>
      <c r="AJ369" s="26">
        <f t="shared" si="21"/>
        <v>6.9582818123823586E-3</v>
      </c>
      <c r="AK369" s="27">
        <f>IFERROR(SUMIFS('[1]BD Unidades'!$AO$3:$AO$1424,'[1]BD Unidades'!$A$3:$A$1424,$A369),"-")</f>
        <v>0.32249942147128374</v>
      </c>
      <c r="AL369" s="27">
        <f>IFERROR(SUMIFS('[1]BD Unidades'!$AQ$3:$AQ$1424,'[1]BD Unidades'!$A$3:$A$1424,$A369),"-")</f>
        <v>0.31210030659577953</v>
      </c>
      <c r="AM369" s="27">
        <f>IFERROR(SUMIFS('[1]BD Unidades'!$AS$3:$AS$1424,'[1]BD Unidades'!$A$3:$A$1424,$A369),"-")</f>
        <v>0.27529699316061679</v>
      </c>
      <c r="AN369" s="27">
        <f>IFERROR(SUMIFS('[1]BD Unidades'!$AU$3:$AU$1424,'[1]BD Unidades'!$A$3:$A$1424,$A369),"-")</f>
        <v>0.266233</v>
      </c>
      <c r="AO369" s="27"/>
      <c r="AP369" s="27"/>
      <c r="AQ369" s="25">
        <f>IFERROR(SUMIFS('[1]BD Unidades'!$AZ$3:$AZ$1424,'[1]BD Unidades'!$A$3:$A$1424,$A369),"-")</f>
        <v>2.4776729384455511</v>
      </c>
      <c r="AR369" s="25">
        <f>IFERROR(SUMIFS('[1]BD Unidades'!$BA$3:$BA$1424,'[1]BD Unidades'!$A$3:$A$1424,$A369),"-")</f>
        <v>8.9974609162722192</v>
      </c>
      <c r="AS369" s="28">
        <f>SUMIFS('[1]BD Unidades'!$BC$3:$BC$1424,'[1]BD Unidades'!$A$3:$A$1424,$A369)</f>
        <v>3.1468541848432299E-2</v>
      </c>
      <c r="AT369" s="28">
        <f>SUMIFS('[1]BD Unidades'!$BE$3:$BE$1424,'[1]BD Unidades'!$A$3:$A$1424,$A369)</f>
        <v>0.99675038051750398</v>
      </c>
      <c r="AU369" s="29">
        <f t="shared" si="22"/>
        <v>0.9653840994557481</v>
      </c>
      <c r="AV369" s="30">
        <f t="shared" si="23"/>
        <v>8.8900000000000003E-4</v>
      </c>
      <c r="AW369" s="25">
        <f>IFERROR(SUMIFS('[1]BD Unidades'!$BI$3:$BI$1424,'[1]BD Unidades'!$A$3:$A$1424,$A369),"-")</f>
        <v>2.3897796539411944</v>
      </c>
      <c r="AX369" s="25">
        <f>IFERROR(SUMIFS('[1]BD Unidades'!$BJ$3:$BJ$1424,'[1]BD Unidades'!$A$3:$A$1424,$A369),"-")</f>
        <v>1.5372916731862538</v>
      </c>
    </row>
    <row r="370" spans="1:50" ht="14.4" x14ac:dyDescent="0.3">
      <c r="A370" s="7">
        <v>580</v>
      </c>
      <c r="B370" s="7" t="s">
        <v>1265</v>
      </c>
      <c r="D370" s="8" t="s">
        <v>1266</v>
      </c>
      <c r="E370" s="19" t="s">
        <v>1267</v>
      </c>
      <c r="F370" s="19" t="s">
        <v>1267</v>
      </c>
      <c r="G370" s="19" t="s">
        <v>772</v>
      </c>
      <c r="H370" s="19">
        <v>1</v>
      </c>
      <c r="I370" s="19">
        <v>2024</v>
      </c>
      <c r="J370" s="19" t="s">
        <v>495</v>
      </c>
      <c r="K370" s="19" t="s">
        <v>496</v>
      </c>
      <c r="L370" s="19" t="s">
        <v>213</v>
      </c>
      <c r="M370" s="19" t="s">
        <v>189</v>
      </c>
      <c r="N370" s="19" t="s">
        <v>773</v>
      </c>
      <c r="O370" s="19" t="s">
        <v>1110</v>
      </c>
      <c r="P370" s="19" t="s">
        <v>51</v>
      </c>
      <c r="Q370" s="9" t="s">
        <v>1268</v>
      </c>
      <c r="R370" s="20">
        <v>3</v>
      </c>
      <c r="S370" s="20">
        <v>0.66700000000000004</v>
      </c>
      <c r="T370" s="20">
        <v>2.98</v>
      </c>
      <c r="U370" s="20" t="s">
        <v>397</v>
      </c>
      <c r="V370" s="21">
        <f>_xlfn.XLOOKUP(D370,'[1]Gen. Real'!$A:$A,'[1]Gen. Real'!$C:$C,"-",0)</f>
        <v>6.2566599999999983</v>
      </c>
      <c r="W370" s="22"/>
      <c r="X370" s="22" t="str">
        <f>_xlfn.XLOOKUP(D370,[1]Vertimiento!$A:$A,[1]Vertimiento!$E:$E,"-",0)</f>
        <v>-</v>
      </c>
      <c r="Y370" s="23" t="str">
        <f t="shared" si="20"/>
        <v>-</v>
      </c>
      <c r="Z370" s="19" t="str">
        <f>_xlfn.XLOOKUP(D370,[1]Cmg!$I$4:$I$85,[1]Cmg!$M$4:$M$85,"----",0,1)</f>
        <v>----</v>
      </c>
      <c r="AA370" s="19" t="str">
        <f>_xlfn.XLOOKUP(D370,[1]Cmg!$A$4:$A$89,[1]Cmg!$B$4:$B$89,"----",0,1)</f>
        <v>----</v>
      </c>
      <c r="AB370" s="19" t="str">
        <f>_xlfn.XLOOKUP(D370,[1]Cmg!$E$4:$E$89,[1]Cmg!$F$4:$F$89,"----",0,1)</f>
        <v>----</v>
      </c>
      <c r="AC370" s="19" t="str">
        <f>_xlfn.XLOOKUP(D370,[1]Cmg!$O$4:$O$89,[1]Cmg!$P$4:$P$89,"----",0,1)</f>
        <v>----</v>
      </c>
      <c r="AD370" s="24" t="str">
        <f>_xlfn.XLOOKUP(D370,[1]Cmg!$S$4:$S$89,[1]Cmg!$U$4:$U$89,"----",0,1)</f>
        <v>----</v>
      </c>
      <c r="AG370" s="25">
        <f>IFERROR(SUMIFS('[1]BD Unidades'!$AH:$AH,'[1]BD Unidades'!$A:$A,'BD Centrales 2023'!$A370),"-")</f>
        <v>3</v>
      </c>
      <c r="AH370" s="25">
        <f>SUMIFS('[1]BD Unidades'!$AJ$3:$AJ$1424,'[1]BD Unidades'!$A$3:$A$1424,$A370)</f>
        <v>8608.5</v>
      </c>
      <c r="AI370" s="25">
        <f>SUMIFS('[1]BD Unidades'!$AL$3:$AL$1424,'[1]BD Unidades'!$A$3:$A$1424,$A370)</f>
        <v>0</v>
      </c>
      <c r="AJ370" s="26">
        <f t="shared" si="21"/>
        <v>0</v>
      </c>
      <c r="AK370" s="27">
        <f>IFERROR(SUMIFS('[1]BD Unidades'!$AO$3:$AO$1424,'[1]BD Unidades'!$A$3:$A$1424,$A370),"-")</f>
        <v>0.31447529230714544</v>
      </c>
      <c r="AL370" s="27">
        <f>IFERROR(SUMIFS('[1]BD Unidades'!$AQ$3:$AQ$1424,'[1]BD Unidades'!$A$3:$A$1424,$A370),"-")</f>
        <v>0.29181136689549914</v>
      </c>
      <c r="AM370" s="27">
        <f>IFERROR(SUMIFS('[1]BD Unidades'!$AS$3:$AS$1424,'[1]BD Unidades'!$A$3:$A$1424,$A370),"-")</f>
        <v>0.27166539932783357</v>
      </c>
      <c r="AN370" s="27">
        <f>IFERROR(SUMIFS('[1]BD Unidades'!$AU$3:$AU$1424,'[1]BD Unidades'!$A$3:$A$1424,$A370),"-")</f>
        <v>0.24518799999999999</v>
      </c>
      <c r="AO370" s="27"/>
      <c r="AP370" s="27"/>
      <c r="AQ370" s="25">
        <f>IFERROR(SUMIFS('[1]BD Unidades'!$AZ$3:$AZ$1424,'[1]BD Unidades'!$A$3:$A$1424,$A370),"-")</f>
        <v>0.76910943961598444</v>
      </c>
      <c r="AR370" s="25">
        <f>IFERROR(SUMIFS('[1]BD Unidades'!$BA$3:$BA$1424,'[1]BD Unidades'!$A$3:$A$1424,$A370),"-")</f>
        <v>3</v>
      </c>
      <c r="AS370" s="28">
        <f>SUMIFS('[1]BD Unidades'!$BC$3:$BC$1424,'[1]BD Unidades'!$A$3:$A$1424,$A370)</f>
        <v>1.8299498661700101E-3</v>
      </c>
      <c r="AT370" s="28">
        <f>SUMIFS('[1]BD Unidades'!$BE$3:$BE$1424,'[1]BD Unidades'!$A$3:$A$1424,$A370)</f>
        <v>0.99997716894977196</v>
      </c>
      <c r="AU370" s="29">
        <f t="shared" si="22"/>
        <v>0.99814726086327921</v>
      </c>
      <c r="AV370" s="30">
        <f t="shared" si="23"/>
        <v>6.6700000000000006E-3</v>
      </c>
      <c r="AW370" s="25">
        <f>IFERROR(SUMIFS('[1]BD Unidades'!$BI$3:$BI$1424,'[1]BD Unidades'!$A$3:$A$1424,$A370),"-")</f>
        <v>0.76256402497213882</v>
      </c>
      <c r="AX370" s="25">
        <f>IFERROR(SUMIFS('[1]BD Unidades'!$BJ$3:$BJ$1424,'[1]BD Unidades'!$A$3:$A$1424,$A370),"-")</f>
        <v>0.49054034079156572</v>
      </c>
    </row>
    <row r="371" spans="1:50" ht="14.4" x14ac:dyDescent="0.3">
      <c r="A371" s="7">
        <v>582</v>
      </c>
      <c r="B371" s="7" t="s">
        <v>1269</v>
      </c>
      <c r="D371" s="8" t="s">
        <v>1270</v>
      </c>
      <c r="E371" s="19" t="s">
        <v>677</v>
      </c>
      <c r="F371" s="19" t="s">
        <v>1271</v>
      </c>
      <c r="G371" s="19" t="s">
        <v>892</v>
      </c>
      <c r="H371" s="19">
        <v>1</v>
      </c>
      <c r="I371" s="19">
        <v>2024</v>
      </c>
      <c r="J371" s="19" t="s">
        <v>495</v>
      </c>
      <c r="K371" s="19" t="s">
        <v>496</v>
      </c>
      <c r="L371" s="19" t="s">
        <v>213</v>
      </c>
      <c r="M371" s="19" t="s">
        <v>189</v>
      </c>
      <c r="N371" s="19" t="s">
        <v>879</v>
      </c>
      <c r="O371" s="19" t="s">
        <v>893</v>
      </c>
      <c r="P371" s="19" t="s">
        <v>51</v>
      </c>
      <c r="Q371" s="9" t="s">
        <v>1272</v>
      </c>
      <c r="R371" s="20">
        <v>3</v>
      </c>
      <c r="S371" s="20">
        <v>1.33</v>
      </c>
      <c r="T371" s="20">
        <v>2.96</v>
      </c>
      <c r="U371" s="20" t="s">
        <v>397</v>
      </c>
      <c r="V371" s="21">
        <f>_xlfn.XLOOKUP(D371,'[1]Gen. Real'!$A:$A,'[1]Gen. Real'!$C:$C,"-",0)</f>
        <v>5.402339999999997</v>
      </c>
      <c r="W371" s="22"/>
      <c r="X371" s="22" t="str">
        <f>_xlfn.XLOOKUP(D371,[1]Vertimiento!$A:$A,[1]Vertimiento!$E:$E,"-",0)</f>
        <v>-</v>
      </c>
      <c r="Y371" s="23" t="str">
        <f t="shared" si="20"/>
        <v>-</v>
      </c>
      <c r="Z371" s="19" t="str">
        <f>_xlfn.XLOOKUP(D371,[1]Cmg!$I$4:$I$85,[1]Cmg!$M$4:$M$85,"----",0,1)</f>
        <v>----</v>
      </c>
      <c r="AA371" s="19" t="str">
        <f>_xlfn.XLOOKUP(D371,[1]Cmg!$A$4:$A$89,[1]Cmg!$B$4:$B$89,"----",0,1)</f>
        <v>----</v>
      </c>
      <c r="AB371" s="19" t="str">
        <f>_xlfn.XLOOKUP(D371,[1]Cmg!$E$4:$E$89,[1]Cmg!$F$4:$F$89,"----",0,1)</f>
        <v>----</v>
      </c>
      <c r="AC371" s="19" t="str">
        <f>_xlfn.XLOOKUP(D371,[1]Cmg!$O$4:$O$89,[1]Cmg!$P$4:$P$89,"----",0,1)</f>
        <v>----</v>
      </c>
      <c r="AD371" s="24" t="str">
        <f>_xlfn.XLOOKUP(D371,[1]Cmg!$S$4:$S$89,[1]Cmg!$U$4:$U$89,"----",0,1)</f>
        <v>----</v>
      </c>
      <c r="AG371" s="25">
        <f>IFERROR(SUMIFS('[1]BD Unidades'!$AH:$AH,'[1]BD Unidades'!$A:$A,'BD Centrales 2023'!$A371),"-")</f>
        <v>3</v>
      </c>
      <c r="AH371" s="25">
        <f>SUMIFS('[1]BD Unidades'!$AJ$3:$AJ$1424,'[1]BD Unidades'!$A$3:$A$1424,$A371)</f>
        <v>8616.1166666666704</v>
      </c>
      <c r="AI371" s="25">
        <f>SUMIFS('[1]BD Unidades'!$AL$3:$AL$1424,'[1]BD Unidades'!$A$3:$A$1424,$A371)</f>
        <v>0</v>
      </c>
      <c r="AJ371" s="26">
        <f t="shared" si="21"/>
        <v>0</v>
      </c>
      <c r="AK371" s="27">
        <f>IFERROR(SUMIFS('[1]BD Unidades'!$AO$3:$AO$1424,'[1]BD Unidades'!$A$3:$A$1424,$A371),"-")</f>
        <v>0.24331107559674611</v>
      </c>
      <c r="AL371" s="27">
        <f>IFERROR(SUMIFS('[1]BD Unidades'!$AQ$3:$AQ$1424,'[1]BD Unidades'!$A$3:$A$1424,$A371),"-")</f>
        <v>0.19473810498808716</v>
      </c>
      <c r="AM371" s="27">
        <f>IFERROR(SUMIFS('[1]BD Unidades'!$AS$3:$AS$1424,'[1]BD Unidades'!$A$3:$A$1424,$A371),"-")</f>
        <v>0.22594467612101554</v>
      </c>
      <c r="AN371" s="27">
        <f>IFERROR(SUMIFS('[1]BD Unidades'!$AU$3:$AU$1424,'[1]BD Unidades'!$A$3:$A$1424,$A371),"-")</f>
        <v>0.20647499999999999</v>
      </c>
      <c r="AO371" s="27"/>
      <c r="AP371" s="27"/>
      <c r="AQ371" s="25">
        <f>IFERROR(SUMIFS('[1]BD Unidades'!$AZ$3:$AZ$1424,'[1]BD Unidades'!$A$3:$A$1424,$A371),"-")</f>
        <v>0.58421431496426146</v>
      </c>
      <c r="AR371" s="25">
        <f>IFERROR(SUMIFS('[1]BD Unidades'!$BA$3:$BA$1424,'[1]BD Unidades'!$A$3:$A$1424,$A371),"-")</f>
        <v>3</v>
      </c>
      <c r="AS371" s="28">
        <f>SUMIFS('[1]BD Unidades'!$BC$3:$BC$1424,'[1]BD Unidades'!$A$3:$A$1424,$A371)</f>
        <v>1.5294136541962901E-3</v>
      </c>
      <c r="AT371" s="28">
        <f>SUMIFS('[1]BD Unidades'!$BE$3:$BE$1424,'[1]BD Unidades'!$A$3:$A$1424,$A371)</f>
        <v>1</v>
      </c>
      <c r="AU371" s="29">
        <f t="shared" si="22"/>
        <v>0.99847058634580366</v>
      </c>
      <c r="AV371" s="30">
        <f t="shared" si="23"/>
        <v>1.3300000000000001E-2</v>
      </c>
      <c r="AW371" s="25">
        <f>IFERROR(SUMIFS('[1]BD Unidades'!$BI$3:$BI$1424,'[1]BD Unidades'!$A$3:$A$1424,$A371),"-")</f>
        <v>0.57554319881912419</v>
      </c>
      <c r="AX371" s="25">
        <f>IFERROR(SUMIFS('[1]BD Unidades'!$BJ$3:$BJ$1424,'[1]BD Unidades'!$A$3:$A$1424,$A371),"-")</f>
        <v>0.37023403628215512</v>
      </c>
    </row>
    <row r="372" spans="1:50" ht="14.4" x14ac:dyDescent="0.3">
      <c r="A372" s="7">
        <v>584</v>
      </c>
      <c r="B372" s="7" t="s">
        <v>1273</v>
      </c>
      <c r="D372" s="8" t="s">
        <v>1274</v>
      </c>
      <c r="E372" s="19" t="s">
        <v>1126</v>
      </c>
      <c r="F372" s="19" t="s">
        <v>1275</v>
      </c>
      <c r="G372" s="19" t="s">
        <v>1276</v>
      </c>
      <c r="H372" s="19">
        <v>1</v>
      </c>
      <c r="I372" s="19">
        <v>2024</v>
      </c>
      <c r="J372" s="19" t="s">
        <v>495</v>
      </c>
      <c r="K372" s="19" t="s">
        <v>496</v>
      </c>
      <c r="L372" s="19" t="s">
        <v>213</v>
      </c>
      <c r="M372" s="19" t="s">
        <v>106</v>
      </c>
      <c r="N372" s="19" t="s">
        <v>243</v>
      </c>
      <c r="O372" s="19" t="s">
        <v>905</v>
      </c>
      <c r="P372" s="19" t="s">
        <v>51</v>
      </c>
      <c r="Q372" s="9" t="s">
        <v>1228</v>
      </c>
      <c r="R372" s="20">
        <v>7</v>
      </c>
      <c r="S372" s="20">
        <v>1.857</v>
      </c>
      <c r="T372" s="20">
        <v>6.87</v>
      </c>
      <c r="U372" s="20" t="s">
        <v>397</v>
      </c>
      <c r="V372" s="21">
        <f>_xlfn.XLOOKUP(D372,'[1]Gen. Real'!$A:$A,'[1]Gen. Real'!$C:$C,"-",0)</f>
        <v>7.12927</v>
      </c>
      <c r="W372" s="22"/>
      <c r="X372" s="22" t="str">
        <f>_xlfn.XLOOKUP(D372,[1]Vertimiento!$A:$A,[1]Vertimiento!$E:$E,"-",0)</f>
        <v>-</v>
      </c>
      <c r="Y372" s="23" t="str">
        <f t="shared" si="20"/>
        <v>-</v>
      </c>
      <c r="Z372" s="19" t="str">
        <f>_xlfn.XLOOKUP(D372,[1]Cmg!$I$4:$I$85,[1]Cmg!$M$4:$M$85,"----",0,1)</f>
        <v>----</v>
      </c>
      <c r="AA372" s="19" t="str">
        <f>_xlfn.XLOOKUP(D372,[1]Cmg!$A$4:$A$89,[1]Cmg!$B$4:$B$89,"----",0,1)</f>
        <v>----</v>
      </c>
      <c r="AB372" s="19" t="str">
        <f>_xlfn.XLOOKUP(D372,[1]Cmg!$E$4:$E$89,[1]Cmg!$F$4:$F$89,"----",0,1)</f>
        <v>----</v>
      </c>
      <c r="AC372" s="19" t="str">
        <f>_xlfn.XLOOKUP(D372,[1]Cmg!$O$4:$O$89,[1]Cmg!$P$4:$P$89,"----",0,1)</f>
        <v>----</v>
      </c>
      <c r="AD372" s="24" t="str">
        <f>_xlfn.XLOOKUP(D372,[1]Cmg!$S$4:$S$89,[1]Cmg!$U$4:$U$89,"----",0,1)</f>
        <v>----</v>
      </c>
      <c r="AG372" s="25">
        <f>IFERROR(SUMIFS('[1]BD Unidades'!$AH:$AH,'[1]BD Unidades'!$A:$A,'BD Centrales 2023'!$A372),"-")</f>
        <v>7</v>
      </c>
      <c r="AH372" s="25">
        <f>SUMIFS('[1]BD Unidades'!$AJ$3:$AJ$1424,'[1]BD Unidades'!$A$3:$A$1424,$A372)</f>
        <v>8552.75</v>
      </c>
      <c r="AI372" s="25">
        <f>SUMIFS('[1]BD Unidades'!$AL$3:$AL$1424,'[1]BD Unidades'!$A$3:$A$1424,$A372)</f>
        <v>0</v>
      </c>
      <c r="AJ372" s="26">
        <f t="shared" si="21"/>
        <v>0</v>
      </c>
      <c r="AK372" s="27">
        <f>IFERROR(SUMIFS('[1]BD Unidades'!$AO$3:$AO$1424,'[1]BD Unidades'!$A$3:$A$1424,$A372),"-")</f>
        <v>0.23804525285627415</v>
      </c>
      <c r="AL372" s="27">
        <f>IFERROR(SUMIFS('[1]BD Unidades'!$AQ$3:$AQ$1424,'[1]BD Unidades'!$A$3:$A$1424,$A372),"-")</f>
        <v>0.1947894378788875</v>
      </c>
      <c r="AM372" s="27">
        <f>IFERROR(SUMIFS('[1]BD Unidades'!$AS$3:$AS$1424,'[1]BD Unidades'!$A$3:$A$1424,$A372),"-")</f>
        <v>0.18098621867109663</v>
      </c>
      <c r="AN372" s="27">
        <f>IFERROR(SUMIFS('[1]BD Unidades'!$AU$3:$AU$1424,'[1]BD Unidades'!$A$3:$A$1424,$A372),"-")</f>
        <v>0.117287</v>
      </c>
      <c r="AO372" s="27"/>
      <c r="AP372" s="27"/>
      <c r="AQ372" s="25">
        <f>IFERROR(SUMIFS('[1]BD Unidades'!$AZ$3:$AZ$1424,'[1]BD Unidades'!$A$3:$A$1424,$A372),"-")</f>
        <v>1.2669035306976764</v>
      </c>
      <c r="AR372" s="25">
        <f>IFERROR(SUMIFS('[1]BD Unidades'!$BA$3:$BA$1424,'[1]BD Unidades'!$A$3:$A$1424,$A372),"-")</f>
        <v>7</v>
      </c>
      <c r="AS372" s="28">
        <f>SUMIFS('[1]BD Unidades'!$BC$3:$BC$1424,'[1]BD Unidades'!$A$3:$A$1424,$A372)</f>
        <v>3.2219243687679498E-2</v>
      </c>
      <c r="AT372" s="28">
        <f>SUMIFS('[1]BD Unidades'!$BE$3:$BE$1424,'[1]BD Unidades'!$A$3:$A$1424,$A372)</f>
        <v>0.999235159817352</v>
      </c>
      <c r="AU372" s="29">
        <f t="shared" si="22"/>
        <v>0.96704055870189942</v>
      </c>
      <c r="AV372" s="30">
        <f t="shared" si="23"/>
        <v>1.857E-2</v>
      </c>
      <c r="AW372" s="25">
        <f>IFERROR(SUMIFS('[1]BD Unidades'!$BI$3:$BI$1424,'[1]BD Unidades'!$A$3:$A$1424,$A372),"-")</f>
        <v>1.2023961165346968</v>
      </c>
      <c r="AX372" s="25">
        <f>IFERROR(SUMIFS('[1]BD Unidades'!$BJ$3:$BJ$1424,'[1]BD Unidades'!$A$3:$A$1424,$A372),"-")</f>
        <v>0.77347446438079126</v>
      </c>
    </row>
    <row r="373" spans="1:50" ht="14.4" x14ac:dyDescent="0.3">
      <c r="A373" s="7">
        <v>585</v>
      </c>
      <c r="B373" s="7" t="s">
        <v>1277</v>
      </c>
      <c r="D373" s="8" t="s">
        <v>1278</v>
      </c>
      <c r="E373" s="19" t="s">
        <v>1279</v>
      </c>
      <c r="F373" s="19" t="s">
        <v>1279</v>
      </c>
      <c r="G373" s="19" t="s">
        <v>1280</v>
      </c>
      <c r="H373" s="19" t="s">
        <v>397</v>
      </c>
      <c r="I373" s="19">
        <v>2024</v>
      </c>
      <c r="J373" s="19" t="s">
        <v>495</v>
      </c>
      <c r="K373" s="19" t="s">
        <v>496</v>
      </c>
      <c r="L373" s="19" t="s">
        <v>213</v>
      </c>
      <c r="M373" s="19" t="s">
        <v>106</v>
      </c>
      <c r="N373" s="19" t="s">
        <v>243</v>
      </c>
      <c r="O373" s="19" t="s">
        <v>905</v>
      </c>
      <c r="P373" s="19" t="s">
        <v>51</v>
      </c>
      <c r="Q373" s="9" t="s">
        <v>1281</v>
      </c>
      <c r="R373" s="20">
        <v>2.96</v>
      </c>
      <c r="S373" s="20">
        <v>0.7</v>
      </c>
      <c r="T373" s="20">
        <v>2.9392999999999998</v>
      </c>
      <c r="U373" s="20" t="s">
        <v>397</v>
      </c>
      <c r="V373" s="21">
        <f>_xlfn.XLOOKUP(D373,'[1]Gen. Real'!$A:$A,'[1]Gen. Real'!$C:$C,"-",0)</f>
        <v>4.4228099999999957</v>
      </c>
      <c r="W373" s="22"/>
      <c r="X373" s="22" t="str">
        <f>_xlfn.XLOOKUP(D373,[1]Vertimiento!$A:$A,[1]Vertimiento!$E:$E,"-",0)</f>
        <v>-</v>
      </c>
      <c r="Y373" s="23" t="str">
        <f t="shared" si="20"/>
        <v>-</v>
      </c>
      <c r="Z373" s="19" t="str">
        <f>_xlfn.XLOOKUP(D373,[1]Cmg!$I$4:$I$85,[1]Cmg!$M$4:$M$85,"----",0,1)</f>
        <v>----</v>
      </c>
      <c r="AA373" s="19" t="str">
        <f>_xlfn.XLOOKUP(D373,[1]Cmg!$A$4:$A$89,[1]Cmg!$B$4:$B$89,"----",0,1)</f>
        <v>----</v>
      </c>
      <c r="AB373" s="19" t="str">
        <f>_xlfn.XLOOKUP(D373,[1]Cmg!$E$4:$E$89,[1]Cmg!$F$4:$F$89,"----",0,1)</f>
        <v>----</v>
      </c>
      <c r="AC373" s="19" t="str">
        <f>_xlfn.XLOOKUP(D373,[1]Cmg!$O$4:$O$89,[1]Cmg!$P$4:$P$89,"----",0,1)</f>
        <v>----</v>
      </c>
      <c r="AD373" s="24" t="str">
        <f>_xlfn.XLOOKUP(D373,[1]Cmg!$S$4:$S$89,[1]Cmg!$U$4:$U$89,"----",0,1)</f>
        <v>----</v>
      </c>
      <c r="AG373" s="25">
        <f>IFERROR(SUMIFS('[1]BD Unidades'!$AH:$AH,'[1]BD Unidades'!$A:$A,'BD Centrales 2023'!$A373),"-")</f>
        <v>2.7</v>
      </c>
      <c r="AH373" s="25">
        <f>SUMIFS('[1]BD Unidades'!$AJ$3:$AJ$1424,'[1]BD Unidades'!$A$3:$A$1424,$A373)</f>
        <v>7771.7128378378393</v>
      </c>
      <c r="AI373" s="25">
        <f>SUMIFS('[1]BD Unidades'!$AL$3:$AL$1424,'[1]BD Unidades'!$A$3:$A$1424,$A373)</f>
        <v>60.278716216216189</v>
      </c>
      <c r="AJ373" s="26">
        <f t="shared" si="21"/>
        <v>7.6964735980868445E-3</v>
      </c>
      <c r="AK373" s="27">
        <f>IFERROR(SUMIFS('[1]BD Unidades'!$AO$3:$AO$1424,'[1]BD Unidades'!$A$3:$A$1424,$A373),"-")</f>
        <v>0.18240672315574086</v>
      </c>
      <c r="AL373" s="27">
        <f>IFERROR(SUMIFS('[1]BD Unidades'!$AQ$3:$AQ$1424,'[1]BD Unidades'!$A$3:$A$1424,$A373),"-")</f>
        <v>0.24453116755835178</v>
      </c>
      <c r="AM373" s="27">
        <f>IFERROR(SUMIFS('[1]BD Unidades'!$AS$3:$AS$1424,'[1]BD Unidades'!$A$3:$A$1424,$A373),"-")</f>
        <v>0.17735516156872641</v>
      </c>
      <c r="AN373" s="27">
        <f>IFERROR(SUMIFS('[1]BD Unidades'!$AU$3:$AU$1424,'[1]BD Unidades'!$A$3:$A$1424,$A373),"-")</f>
        <v>0.17307912162162165</v>
      </c>
      <c r="AO373" s="27"/>
      <c r="AP373" s="27"/>
      <c r="AQ373" s="25">
        <f>IFERROR(SUMIFS('[1]BD Unidades'!$AZ$3:$AZ$1424,'[1]BD Unidades'!$A$3:$A$1424,$A373),"-")</f>
        <v>0.52497127824343015</v>
      </c>
      <c r="AR373" s="25">
        <f>IFERROR(SUMIFS('[1]BD Unidades'!$BA$3:$BA$1424,'[1]BD Unidades'!$A$3:$A$1424,$A373),"-")</f>
        <v>2.6998846984787601</v>
      </c>
      <c r="AS373" s="28">
        <f>SUMIFS('[1]BD Unidades'!$BC$3:$BC$1424,'[1]BD Unidades'!$A$3:$A$1424,$A373)</f>
        <v>3.7620601397891938E-2</v>
      </c>
      <c r="AT373" s="28">
        <f>SUMIFS('[1]BD Unidades'!$BE$3:$BE$1424,'[1]BD Unidades'!$A$3:$A$1424,$A373)</f>
        <v>0.90261708626434689</v>
      </c>
      <c r="AU373" s="29">
        <f t="shared" si="22"/>
        <v>0.86866008864706923</v>
      </c>
      <c r="AV373" s="30">
        <f t="shared" si="23"/>
        <v>6.9999999999999993E-3</v>
      </c>
      <c r="AW373" s="25">
        <f>IFERROR(SUMIFS('[1]BD Unidades'!$BI$3:$BI$1424,'[1]BD Unidades'!$A$3:$A$1424,$A373),"-")</f>
        <v>0.49456649268646319</v>
      </c>
      <c r="AX373" s="25">
        <f>IFERROR(SUMIFS('[1]BD Unidades'!$BJ$3:$BJ$1424,'[1]BD Unidades'!$A$3:$A$1424,$A373),"-")</f>
        <v>0.31814353670220796</v>
      </c>
    </row>
    <row r="374" spans="1:50" ht="14.4" x14ac:dyDescent="0.3">
      <c r="A374" s="7">
        <v>586</v>
      </c>
      <c r="B374" s="7" t="s">
        <v>1282</v>
      </c>
      <c r="D374" s="8" t="s">
        <v>1283</v>
      </c>
      <c r="E374" s="19" t="s">
        <v>1231</v>
      </c>
      <c r="F374" s="19" t="s">
        <v>1284</v>
      </c>
      <c r="G374" s="19" t="s">
        <v>1285</v>
      </c>
      <c r="H374" s="19">
        <v>1</v>
      </c>
      <c r="I374" s="19">
        <v>2024</v>
      </c>
      <c r="J374" s="19" t="s">
        <v>495</v>
      </c>
      <c r="K374" s="19" t="s">
        <v>496</v>
      </c>
      <c r="L374" s="19" t="s">
        <v>213</v>
      </c>
      <c r="M374" s="19" t="s">
        <v>497</v>
      </c>
      <c r="N374" s="19" t="s">
        <v>557</v>
      </c>
      <c r="O374" s="19" t="s">
        <v>610</v>
      </c>
      <c r="P374" s="19" t="s">
        <v>51</v>
      </c>
      <c r="Q374" s="9" t="s">
        <v>1287</v>
      </c>
      <c r="R374" s="20">
        <v>9</v>
      </c>
      <c r="S374" s="20">
        <v>0.16669999999999999</v>
      </c>
      <c r="T374" s="20">
        <v>8.9849999999999994</v>
      </c>
      <c r="U374" s="20" t="s">
        <v>397</v>
      </c>
      <c r="V374" s="21">
        <f>_xlfn.XLOOKUP(D374,'[1]Gen. Real'!$A:$A,'[1]Gen. Real'!$C:$C,"-",0)</f>
        <v>25.260619999999992</v>
      </c>
      <c r="W374" s="22"/>
      <c r="X374" s="22" t="str">
        <f>_xlfn.XLOOKUP(D374,[1]Vertimiento!$A:$A,[1]Vertimiento!$E:$E,"-",0)</f>
        <v>-</v>
      </c>
      <c r="Y374" s="23" t="str">
        <f t="shared" si="20"/>
        <v>-</v>
      </c>
      <c r="Z374" s="19" t="str">
        <f>_xlfn.XLOOKUP(D374,[1]Cmg!$I$4:$I$85,[1]Cmg!$M$4:$M$85,"----",0,1)</f>
        <v>----</v>
      </c>
      <c r="AA374" s="19" t="str">
        <f>_xlfn.XLOOKUP(D374,[1]Cmg!$A$4:$A$89,[1]Cmg!$B$4:$B$89,"----",0,1)</f>
        <v>----</v>
      </c>
      <c r="AB374" s="19" t="str">
        <f>_xlfn.XLOOKUP(D374,[1]Cmg!$E$4:$E$89,[1]Cmg!$F$4:$F$89,"----",0,1)</f>
        <v>----</v>
      </c>
      <c r="AC374" s="19" t="str">
        <f>_xlfn.XLOOKUP(D374,[1]Cmg!$O$4:$O$89,[1]Cmg!$P$4:$P$89,"----",0,1)</f>
        <v>----</v>
      </c>
      <c r="AD374" s="24" t="str">
        <f>_xlfn.XLOOKUP(D374,[1]Cmg!$S$4:$S$89,[1]Cmg!$U$4:$U$89,"----",0,1)</f>
        <v>----</v>
      </c>
      <c r="AG374" s="25">
        <f>IFERROR(SUMIFS('[1]BD Unidades'!$AH:$AH,'[1]BD Unidades'!$A:$A,'BD Centrales 2023'!$A374),"-")</f>
        <v>9</v>
      </c>
      <c r="AH374" s="25">
        <f>SUMIFS('[1]BD Unidades'!$AJ$3:$AJ$1424,'[1]BD Unidades'!$A$3:$A$1424,$A374)</f>
        <v>8222.7166666666708</v>
      </c>
      <c r="AI374" s="25">
        <f>SUMIFS('[1]BD Unidades'!$AL$3:$AL$1424,'[1]BD Unidades'!$A$3:$A$1424,$A374)</f>
        <v>5.5</v>
      </c>
      <c r="AJ374" s="26">
        <f t="shared" si="21"/>
        <v>6.6843159615388476E-4</v>
      </c>
      <c r="AK374" s="27">
        <f>IFERROR(SUMIFS('[1]BD Unidades'!$AO$3:$AO$1424,'[1]BD Unidades'!$A$3:$A$1424,$A374),"-")</f>
        <v>0.37125769259864599</v>
      </c>
      <c r="AL374" s="27">
        <f>IFERROR(SUMIFS('[1]BD Unidades'!$AQ$3:$AQ$1424,'[1]BD Unidades'!$A$3:$A$1424,$A374),"-")</f>
        <v>0.35683025060444779</v>
      </c>
      <c r="AM374" s="27">
        <f>IFERROR(SUMIFS('[1]BD Unidades'!$AS$3:$AS$1424,'[1]BD Unidades'!$A$3:$A$1424,$A374),"-")</f>
        <v>0.33366608336871934</v>
      </c>
      <c r="AN374" s="27">
        <f>IFERROR(SUMIFS('[1]BD Unidades'!$AU$3:$AU$1424,'[1]BD Unidades'!$A$3:$A$1424,$A374),"-")</f>
        <v>0.31415700000000002</v>
      </c>
      <c r="AO374" s="27"/>
      <c r="AP374" s="27"/>
      <c r="AQ374" s="25">
        <f>IFERROR(SUMIFS('[1]BD Unidades'!$AZ$3:$AZ$1424,'[1]BD Unidades'!$A$3:$A$1424,$A374),"-")</f>
        <v>2.7772539358071739</v>
      </c>
      <c r="AR374" s="25">
        <f>IFERROR(SUMIFS('[1]BD Unidades'!$BA$3:$BA$1424,'[1]BD Unidades'!$A$3:$A$1424,$A374),"-")</f>
        <v>9</v>
      </c>
      <c r="AS374" s="28">
        <f>SUMIFS('[1]BD Unidades'!$BC$3:$BC$1424,'[1]BD Unidades'!$A$3:$A$1424,$A374)</f>
        <v>2.7601127063598799E-2</v>
      </c>
      <c r="AT374" s="28">
        <f>SUMIFS('[1]BD Unidades'!$BE$3:$BE$1424,'[1]BD Unidades'!$A$3:$A$1424,$A374)</f>
        <v>0.99319444444444416</v>
      </c>
      <c r="AU374" s="29">
        <f t="shared" si="22"/>
        <v>0.96578115838447254</v>
      </c>
      <c r="AV374" s="30">
        <f t="shared" si="23"/>
        <v>1.6669999999999999E-3</v>
      </c>
      <c r="AW374" s="25">
        <f>IFERROR(SUMIFS('[1]BD Unidades'!$BI$3:$BI$1424,'[1]BD Unidades'!$A$3:$A$1424,$A374),"-")</f>
        <v>2.6777482633064258</v>
      </c>
      <c r="AX374" s="25">
        <f>IFERROR(SUMIFS('[1]BD Unidades'!$BJ$3:$BJ$1424,'[1]BD Unidades'!$A$3:$A$1424,$A374),"-")</f>
        <v>1.7225354234149053</v>
      </c>
    </row>
    <row r="375" spans="1:50" ht="14.4" x14ac:dyDescent="0.3">
      <c r="A375" s="7">
        <v>589</v>
      </c>
      <c r="B375" s="7" t="s">
        <v>1288</v>
      </c>
      <c r="D375" s="8" t="s">
        <v>1289</v>
      </c>
      <c r="E375" s="19" t="s">
        <v>1134</v>
      </c>
      <c r="F375" s="19" t="s">
        <v>1290</v>
      </c>
      <c r="G375" s="19" t="s">
        <v>1291</v>
      </c>
      <c r="H375" s="19">
        <v>1</v>
      </c>
      <c r="I375" s="19">
        <v>2024</v>
      </c>
      <c r="J375" s="19" t="s">
        <v>495</v>
      </c>
      <c r="K375" s="19" t="s">
        <v>496</v>
      </c>
      <c r="L375" s="19" t="s">
        <v>213</v>
      </c>
      <c r="M375" s="19" t="s">
        <v>477</v>
      </c>
      <c r="N375" s="19" t="s">
        <v>549</v>
      </c>
      <c r="O375" s="19" t="s">
        <v>700</v>
      </c>
      <c r="P375" s="19" t="s">
        <v>51</v>
      </c>
      <c r="Q375" s="9" t="s">
        <v>1292</v>
      </c>
      <c r="R375" s="20">
        <v>2</v>
      </c>
      <c r="S375" s="20">
        <v>0.75</v>
      </c>
      <c r="T375" s="20">
        <v>1.9850000000000001</v>
      </c>
      <c r="U375" s="20" t="s">
        <v>397</v>
      </c>
      <c r="V375" s="21">
        <f>_xlfn.XLOOKUP(D375,'[1]Gen. Real'!$A:$A,'[1]Gen. Real'!$C:$C,"-",0)</f>
        <v>5.0425500000000012</v>
      </c>
      <c r="W375" s="22"/>
      <c r="X375" s="22" t="str">
        <f>_xlfn.XLOOKUP(D375,[1]Vertimiento!$A:$A,[1]Vertimiento!$E:$E,"-",0)</f>
        <v>-</v>
      </c>
      <c r="Y375" s="23" t="str">
        <f t="shared" si="20"/>
        <v>-</v>
      </c>
      <c r="Z375" s="19" t="str">
        <f>_xlfn.XLOOKUP(D375,[1]Cmg!$I$4:$I$85,[1]Cmg!$M$4:$M$85,"----",0,1)</f>
        <v>----</v>
      </c>
      <c r="AA375" s="19" t="str">
        <f>_xlfn.XLOOKUP(D375,[1]Cmg!$A$4:$A$89,[1]Cmg!$B$4:$B$89,"----",0,1)</f>
        <v>----</v>
      </c>
      <c r="AB375" s="19" t="str">
        <f>_xlfn.XLOOKUP(D375,[1]Cmg!$E$4:$E$89,[1]Cmg!$F$4:$F$89,"----",0,1)</f>
        <v>----</v>
      </c>
      <c r="AC375" s="19" t="str">
        <f>_xlfn.XLOOKUP(D375,[1]Cmg!$O$4:$O$89,[1]Cmg!$P$4:$P$89,"----",0,1)</f>
        <v>----</v>
      </c>
      <c r="AD375" s="24" t="str">
        <f>_xlfn.XLOOKUP(D375,[1]Cmg!$S$4:$S$89,[1]Cmg!$U$4:$U$89,"----",0,1)</f>
        <v>----</v>
      </c>
      <c r="AG375" s="25">
        <f>IFERROR(SUMIFS('[1]BD Unidades'!$AH:$AH,'[1]BD Unidades'!$A:$A,'BD Centrales 2023'!$A375),"-")</f>
        <v>2</v>
      </c>
      <c r="AH375" s="25">
        <f>SUMIFS('[1]BD Unidades'!$AJ$3:$AJ$1424,'[1]BD Unidades'!$A$3:$A$1424,$A375)</f>
        <v>7981.9333333333298</v>
      </c>
      <c r="AI375" s="25">
        <f>SUMIFS('[1]BD Unidades'!$AL$3:$AL$1424,'[1]BD Unidades'!$A$3:$A$1424,$A375)</f>
        <v>0</v>
      </c>
      <c r="AJ375" s="26">
        <f t="shared" si="21"/>
        <v>0</v>
      </c>
      <c r="AK375" s="27">
        <f>IFERROR(SUMIFS('[1]BD Unidades'!$AO$3:$AO$1424,'[1]BD Unidades'!$A$3:$A$1424,$A375),"-")</f>
        <v>0.31851805006633988</v>
      </c>
      <c r="AL375" s="27">
        <f>IFERROR(SUMIFS('[1]BD Unidades'!$AQ$3:$AQ$1424,'[1]BD Unidades'!$A$3:$A$1424,$A375),"-")</f>
        <v>0.34481656723073395</v>
      </c>
      <c r="AM375" s="27">
        <f>IFERROR(SUMIFS('[1]BD Unidades'!$AS$3:$AS$1424,'[1]BD Unidades'!$A$3:$A$1424,$A375),"-")</f>
        <v>0.32791653126450132</v>
      </c>
      <c r="AN375" s="27">
        <f>IFERROR(SUMIFS('[1]BD Unidades'!$AU$3:$AU$1424,'[1]BD Unidades'!$A$3:$A$1424,$A375),"-")</f>
        <v>0.31018200000000001</v>
      </c>
      <c r="AO375" s="27"/>
      <c r="AP375" s="27"/>
      <c r="AQ375" s="25">
        <f>IFERROR(SUMIFS('[1]BD Unidades'!$AZ$3:$AZ$1424,'[1]BD Unidades'!$A$3:$A$1424,$A375),"-")</f>
        <v>0.61716754129048312</v>
      </c>
      <c r="AR375" s="25">
        <f>IFERROR(SUMIFS('[1]BD Unidades'!$BA$3:$BA$1424,'[1]BD Unidades'!$A$3:$A$1424,$A375),"-")</f>
        <v>2</v>
      </c>
      <c r="AS375" s="28">
        <f>SUMIFS('[1]BD Unidades'!$BC$3:$BC$1424,'[1]BD Unidades'!$A$3:$A$1424,$A375)</f>
        <v>3.2676554905202097E-2</v>
      </c>
      <c r="AT375" s="28">
        <f>SUMIFS('[1]BD Unidades'!$BE$3:$BE$1424,'[1]BD Unidades'!$A$3:$A$1424,$A375)</f>
        <v>0.99964611872146103</v>
      </c>
      <c r="AU375" s="29">
        <f t="shared" si="22"/>
        <v>0.96698112743728704</v>
      </c>
      <c r="AV375" s="30">
        <f t="shared" si="23"/>
        <v>7.4999999999999997E-3</v>
      </c>
      <c r="AW375" s="25">
        <f>IFERROR(SUMIFS('[1]BD Unidades'!$BI$3:$BI$1424,'[1]BD Unidades'!$A$3:$A$1424,$A375),"-")</f>
        <v>0.59231344465805891</v>
      </c>
      <c r="AX375" s="25">
        <f>IFERROR(SUMIFS('[1]BD Unidades'!$BJ$3:$BJ$1424,'[1]BD Unidades'!$A$3:$A$1424,$A375),"-")</f>
        <v>0.38102195944610179</v>
      </c>
    </row>
    <row r="376" spans="1:50" ht="14.4" x14ac:dyDescent="0.3">
      <c r="A376" s="7">
        <v>590</v>
      </c>
      <c r="B376" s="7" t="s">
        <v>1293</v>
      </c>
      <c r="D376" s="8" t="s">
        <v>1294</v>
      </c>
      <c r="E376" s="19" t="s">
        <v>1231</v>
      </c>
      <c r="F376" s="19" t="s">
        <v>1295</v>
      </c>
      <c r="G376" s="19" t="s">
        <v>1285</v>
      </c>
      <c r="H376" s="19">
        <v>1</v>
      </c>
      <c r="I376" s="19">
        <v>2024</v>
      </c>
      <c r="J376" s="19" t="s">
        <v>495</v>
      </c>
      <c r="K376" s="19" t="s">
        <v>496</v>
      </c>
      <c r="L376" s="19" t="s">
        <v>213</v>
      </c>
      <c r="M376" s="19" t="s">
        <v>497</v>
      </c>
      <c r="N376" s="19" t="s">
        <v>557</v>
      </c>
      <c r="O376" s="19" t="s">
        <v>610</v>
      </c>
      <c r="P376" s="19" t="s">
        <v>51</v>
      </c>
      <c r="Q376" s="9" t="s">
        <v>1287</v>
      </c>
      <c r="R376" s="20">
        <v>9</v>
      </c>
      <c r="S376" s="20">
        <v>8.8900000000000007E-2</v>
      </c>
      <c r="T376" s="20">
        <v>8.9920000000000009</v>
      </c>
      <c r="U376" s="20" t="s">
        <v>397</v>
      </c>
      <c r="V376" s="21">
        <f>_xlfn.XLOOKUP(D376,'[1]Gen. Real'!$A:$A,'[1]Gen. Real'!$C:$C,"-",0)</f>
        <v>26.333130000000004</v>
      </c>
      <c r="W376" s="22"/>
      <c r="X376" s="22" t="str">
        <f>_xlfn.XLOOKUP(D376,[1]Vertimiento!$A:$A,[1]Vertimiento!$E:$E,"-",0)</f>
        <v>-</v>
      </c>
      <c r="Y376" s="23" t="str">
        <f t="shared" si="20"/>
        <v>-</v>
      </c>
      <c r="Z376" s="19" t="str">
        <f>_xlfn.XLOOKUP(D376,[1]Cmg!$I$4:$I$85,[1]Cmg!$M$4:$M$85,"----",0,1)</f>
        <v>----</v>
      </c>
      <c r="AA376" s="19" t="str">
        <f>_xlfn.XLOOKUP(D376,[1]Cmg!$A$4:$A$89,[1]Cmg!$B$4:$B$89,"----",0,1)</f>
        <v>----</v>
      </c>
      <c r="AB376" s="19" t="str">
        <f>_xlfn.XLOOKUP(D376,[1]Cmg!$E$4:$E$89,[1]Cmg!$F$4:$F$89,"----",0,1)</f>
        <v>----</v>
      </c>
      <c r="AC376" s="19" t="str">
        <f>_xlfn.XLOOKUP(D376,[1]Cmg!$O$4:$O$89,[1]Cmg!$P$4:$P$89,"----",0,1)</f>
        <v>----</v>
      </c>
      <c r="AD376" s="24" t="str">
        <f>_xlfn.XLOOKUP(D376,[1]Cmg!$S$4:$S$89,[1]Cmg!$U$4:$U$89,"----",0,1)</f>
        <v>----</v>
      </c>
      <c r="AG376" s="25">
        <f>IFERROR(SUMIFS('[1]BD Unidades'!$AH:$AH,'[1]BD Unidades'!$A:$A,'BD Centrales 2023'!$A376),"-")</f>
        <v>9</v>
      </c>
      <c r="AH376" s="25">
        <f>SUMIFS('[1]BD Unidades'!$AJ$3:$AJ$1424,'[1]BD Unidades'!$A$3:$A$1424,$A376)</f>
        <v>8416.6833333333307</v>
      </c>
      <c r="AI376" s="25">
        <f>SUMIFS('[1]BD Unidades'!$AL$3:$AL$1424,'[1]BD Unidades'!$A$3:$A$1424,$A376)</f>
        <v>7.25</v>
      </c>
      <c r="AJ376" s="26">
        <f t="shared" si="21"/>
        <v>8.6064308834352945E-4</v>
      </c>
      <c r="AK376" s="27">
        <f>IFERROR(SUMIFS('[1]BD Unidades'!$AO$3:$AO$1424,'[1]BD Unidades'!$A$3:$A$1424,$A376),"-")</f>
        <v>0.37694511073449677</v>
      </c>
      <c r="AL376" s="27">
        <f>IFERROR(SUMIFS('[1]BD Unidades'!$AQ$3:$AQ$1424,'[1]BD Unidades'!$A$3:$A$1424,$A376),"-")</f>
        <v>0.34086746526331863</v>
      </c>
      <c r="AM376" s="27">
        <f>IFERROR(SUMIFS('[1]BD Unidades'!$AS$3:$AS$1424,'[1]BD Unidades'!$A$3:$A$1424,$A376),"-")</f>
        <v>0.30642255732105161</v>
      </c>
      <c r="AN376" s="27">
        <f>IFERROR(SUMIFS('[1]BD Unidades'!$AU$3:$AU$1424,'[1]BD Unidades'!$A$3:$A$1424,$A376),"-")</f>
        <v>0.33429900000000001</v>
      </c>
      <c r="AO376" s="27"/>
      <c r="AP376" s="27"/>
      <c r="AQ376" s="25">
        <f>IFERROR(SUMIFS('[1]BD Unidades'!$AZ$3:$AZ$1424,'[1]BD Unidades'!$A$3:$A$1424,$A376),"-")</f>
        <v>2.7578030158894644</v>
      </c>
      <c r="AR376" s="25">
        <f>IFERROR(SUMIFS('[1]BD Unidades'!$BA$3:$BA$1424,'[1]BD Unidades'!$A$3:$A$1424,$A376),"-")</f>
        <v>8.9998231230066708</v>
      </c>
      <c r="AS376" s="28">
        <f>SUMIFS('[1]BD Unidades'!$BC$3:$BC$1424,'[1]BD Unidades'!$A$3:$A$1424,$A376)</f>
        <v>1.79972072899134E-2</v>
      </c>
      <c r="AT376" s="28">
        <f>SUMIFS('[1]BD Unidades'!$BE$3:$BE$1424,'[1]BD Unidades'!$A$3:$A$1424,$A376)</f>
        <v>0.98745243531202398</v>
      </c>
      <c r="AU376" s="29">
        <f t="shared" si="22"/>
        <v>0.9696810491447837</v>
      </c>
      <c r="AV376" s="30">
        <f t="shared" si="23"/>
        <v>8.8900000000000003E-4</v>
      </c>
      <c r="AW376" s="25">
        <f>IFERROR(SUMIFS('[1]BD Unidades'!$BI$3:$BI$1424,'[1]BD Unidades'!$A$3:$A$1424,$A376),"-")</f>
        <v>2.6718119674752758</v>
      </c>
      <c r="AX376" s="25">
        <f>IFERROR(SUMIFS('[1]BD Unidades'!$BJ$3:$BJ$1424,'[1]BD Unidades'!$A$3:$A$1424,$A376),"-")</f>
        <v>1.7187167373968253</v>
      </c>
    </row>
    <row r="377" spans="1:50" ht="14.4" x14ac:dyDescent="0.3">
      <c r="A377" s="7">
        <v>592</v>
      </c>
      <c r="B377" s="7" t="s">
        <v>1296</v>
      </c>
      <c r="D377" s="8" t="s">
        <v>1297</v>
      </c>
      <c r="E377" s="19" t="s">
        <v>1298</v>
      </c>
      <c r="F377" s="19" t="s">
        <v>1298</v>
      </c>
      <c r="G377" s="19" t="s">
        <v>1299</v>
      </c>
      <c r="H377" s="19">
        <v>1</v>
      </c>
      <c r="I377" s="19">
        <v>2024</v>
      </c>
      <c r="J377" s="19" t="s">
        <v>495</v>
      </c>
      <c r="K377" s="19" t="s">
        <v>496</v>
      </c>
      <c r="L377" s="19" t="s">
        <v>213</v>
      </c>
      <c r="M377" s="19" t="s">
        <v>106</v>
      </c>
      <c r="N377" s="19" t="s">
        <v>243</v>
      </c>
      <c r="O377" s="19" t="s">
        <v>1300</v>
      </c>
      <c r="P377" s="19" t="s">
        <v>51</v>
      </c>
      <c r="Q377" s="9" t="s">
        <v>1287</v>
      </c>
      <c r="R377" s="20">
        <v>9</v>
      </c>
      <c r="S377" s="20">
        <v>0.33300000000000002</v>
      </c>
      <c r="T377" s="20">
        <v>8.9700000000000006</v>
      </c>
      <c r="U377" s="20" t="s">
        <v>397</v>
      </c>
      <c r="V377" s="21">
        <f>_xlfn.XLOOKUP(D377,'[1]Gen. Real'!$A:$A,'[1]Gen. Real'!$C:$C,"-",0)</f>
        <v>18.018439999999998</v>
      </c>
      <c r="W377" s="22"/>
      <c r="X377" s="22" t="str">
        <f>_xlfn.XLOOKUP(D377,[1]Vertimiento!$A:$A,[1]Vertimiento!$E:$E,"-",0)</f>
        <v>-</v>
      </c>
      <c r="Y377" s="23" t="str">
        <f t="shared" si="20"/>
        <v>-</v>
      </c>
      <c r="Z377" s="19" t="str">
        <f>_xlfn.XLOOKUP(D377,[1]Cmg!$I$4:$I$85,[1]Cmg!$M$4:$M$85,"----",0,1)</f>
        <v>----</v>
      </c>
      <c r="AA377" s="19" t="str">
        <f>_xlfn.XLOOKUP(D377,[1]Cmg!$A$4:$A$89,[1]Cmg!$B$4:$B$89,"----",0,1)</f>
        <v>----</v>
      </c>
      <c r="AB377" s="19" t="str">
        <f>_xlfn.XLOOKUP(D377,[1]Cmg!$E$4:$E$89,[1]Cmg!$F$4:$F$89,"----",0,1)</f>
        <v>----</v>
      </c>
      <c r="AC377" s="19" t="str">
        <f>_xlfn.XLOOKUP(D377,[1]Cmg!$O$4:$O$89,[1]Cmg!$P$4:$P$89,"----",0,1)</f>
        <v>----</v>
      </c>
      <c r="AD377" s="24" t="str">
        <f>_xlfn.XLOOKUP(D377,[1]Cmg!$S$4:$S$89,[1]Cmg!$U$4:$U$89,"----",0,1)</f>
        <v>----</v>
      </c>
      <c r="AG377" s="25">
        <f>IFERROR(SUMIFS('[1]BD Unidades'!$AH:$AH,'[1]BD Unidades'!$A:$A,'BD Centrales 2023'!$A377),"-")</f>
        <v>9</v>
      </c>
      <c r="AH377" s="25">
        <f>SUMIFS('[1]BD Unidades'!$AJ$3:$AJ$1424,'[1]BD Unidades'!$A$3:$A$1424,$A377)</f>
        <v>8717.65</v>
      </c>
      <c r="AI377" s="25">
        <f>SUMIFS('[1]BD Unidades'!$AL$3:$AL$1424,'[1]BD Unidades'!$A$3:$A$1424,$A377)</f>
        <v>0</v>
      </c>
      <c r="AJ377" s="26">
        <f t="shared" si="21"/>
        <v>0</v>
      </c>
      <c r="AK377" s="27">
        <f>IFERROR(SUMIFS('[1]BD Unidades'!$AO$3:$AO$1424,'[1]BD Unidades'!$A$3:$A$1424,$A377),"-")</f>
        <v>0.24316706873300889</v>
      </c>
      <c r="AL377" s="27">
        <f>IFERROR(SUMIFS('[1]BD Unidades'!$AQ$3:$AQ$1424,'[1]BD Unidades'!$A$3:$A$1424,$A377),"-")</f>
        <v>0.23486523168152404</v>
      </c>
      <c r="AM377" s="27">
        <f>IFERROR(SUMIFS('[1]BD Unidades'!$AS$3:$AS$1424,'[1]BD Unidades'!$A$3:$A$1424,$A377),"-")</f>
        <v>0.24888218062018627</v>
      </c>
      <c r="AN377" s="27">
        <f>IFERROR(SUMIFS('[1]BD Unidades'!$AU$3:$AU$1424,'[1]BD Unidades'!$A$3:$A$1424,$A377),"-")</f>
        <v>0.22273999999999999</v>
      </c>
      <c r="AO377" s="27"/>
      <c r="AP377" s="27"/>
      <c r="AQ377" s="25">
        <f>IFERROR(SUMIFS('[1]BD Unidades'!$AZ$3:$AZ$1424,'[1]BD Unidades'!$A$3:$A$1424,$A377),"-")</f>
        <v>2.1137870851337164</v>
      </c>
      <c r="AR377" s="25">
        <f>IFERROR(SUMIFS('[1]BD Unidades'!$BA$3:$BA$1424,'[1]BD Unidades'!$A$3:$A$1424,$A377),"-")</f>
        <v>9</v>
      </c>
      <c r="AS377" s="28">
        <f>SUMIFS('[1]BD Unidades'!$BC$3:$BC$1424,'[1]BD Unidades'!$A$3:$A$1424,$A377)</f>
        <v>3.6179194283610296E-3</v>
      </c>
      <c r="AT377" s="28">
        <f>SUMIFS('[1]BD Unidades'!$BE$3:$BE$1424,'[1]BD Unidades'!$A$3:$A$1424,$A377)</f>
        <v>0.99872146118721494</v>
      </c>
      <c r="AU377" s="29">
        <f t="shared" si="22"/>
        <v>0.99510816740926467</v>
      </c>
      <c r="AV377" s="30">
        <f t="shared" si="23"/>
        <v>3.3300000000000001E-3</v>
      </c>
      <c r="AW377" s="25">
        <f>IFERROR(SUMIFS('[1]BD Unidades'!$BI$3:$BI$1424,'[1]BD Unidades'!$A$3:$A$1424,$A377),"-")</f>
        <v>2.1034467925807858</v>
      </c>
      <c r="AX377" s="25">
        <f>IFERROR(SUMIFS('[1]BD Unidades'!$BJ$3:$BJ$1424,'[1]BD Unidades'!$A$3:$A$1424,$A377),"-")</f>
        <v>1.3531001629760904</v>
      </c>
    </row>
    <row r="378" spans="1:50" ht="14.4" x14ac:dyDescent="0.3">
      <c r="A378" s="7">
        <v>593</v>
      </c>
      <c r="B378" s="7" t="s">
        <v>1301</v>
      </c>
      <c r="D378" s="8" t="s">
        <v>1302</v>
      </c>
      <c r="E378" s="19" t="s">
        <v>1303</v>
      </c>
      <c r="F378" s="19" t="s">
        <v>1303</v>
      </c>
      <c r="G378" s="19" t="s">
        <v>1167</v>
      </c>
      <c r="H378" s="19">
        <v>1</v>
      </c>
      <c r="I378" s="19">
        <v>2024</v>
      </c>
      <c r="J378" s="19" t="s">
        <v>495</v>
      </c>
      <c r="K378" s="19" t="s">
        <v>496</v>
      </c>
      <c r="L378" s="19" t="s">
        <v>213</v>
      </c>
      <c r="M378" s="19" t="s">
        <v>189</v>
      </c>
      <c r="N378" s="19" t="s">
        <v>190</v>
      </c>
      <c r="O378" s="19" t="s">
        <v>1304</v>
      </c>
      <c r="P378" s="19" t="s">
        <v>51</v>
      </c>
      <c r="Q378" s="9" t="s">
        <v>1305</v>
      </c>
      <c r="R378" s="20">
        <v>3</v>
      </c>
      <c r="S378" s="20">
        <v>1</v>
      </c>
      <c r="T378" s="20">
        <v>2.97</v>
      </c>
      <c r="U378" s="20" t="s">
        <v>397</v>
      </c>
      <c r="V378" s="21">
        <f>_xlfn.XLOOKUP(D378,'[1]Gen. Real'!$A:$A,'[1]Gen. Real'!$C:$C,"-",0)</f>
        <v>6.6644800000000028</v>
      </c>
      <c r="W378" s="22"/>
      <c r="X378" s="22" t="str">
        <f>_xlfn.XLOOKUP(D378,[1]Vertimiento!$A:$A,[1]Vertimiento!$E:$E,"-",0)</f>
        <v>-</v>
      </c>
      <c r="Y378" s="23" t="str">
        <f t="shared" si="20"/>
        <v>-</v>
      </c>
      <c r="Z378" s="19" t="str">
        <f>_xlfn.XLOOKUP(D378,[1]Cmg!$I$4:$I$85,[1]Cmg!$M$4:$M$85,"----",0,1)</f>
        <v>----</v>
      </c>
      <c r="AA378" s="19" t="str">
        <f>_xlfn.XLOOKUP(D378,[1]Cmg!$A$4:$A$89,[1]Cmg!$B$4:$B$89,"----",0,1)</f>
        <v>----</v>
      </c>
      <c r="AB378" s="19" t="str">
        <f>_xlfn.XLOOKUP(D378,[1]Cmg!$E$4:$E$89,[1]Cmg!$F$4:$F$89,"----",0,1)</f>
        <v>----</v>
      </c>
      <c r="AC378" s="19" t="str">
        <f>_xlfn.XLOOKUP(D378,[1]Cmg!$O$4:$O$89,[1]Cmg!$P$4:$P$89,"----",0,1)</f>
        <v>----</v>
      </c>
      <c r="AD378" s="24" t="str">
        <f>_xlfn.XLOOKUP(D378,[1]Cmg!$S$4:$S$89,[1]Cmg!$U$4:$U$89,"----",0,1)</f>
        <v>----</v>
      </c>
      <c r="AG378" s="25">
        <f>IFERROR(SUMIFS('[1]BD Unidades'!$AH:$AH,'[1]BD Unidades'!$A:$A,'BD Centrales 2023'!$A378),"-")</f>
        <v>3</v>
      </c>
      <c r="AH378" s="25">
        <f>SUMIFS('[1]BD Unidades'!$AJ$3:$AJ$1424,'[1]BD Unidades'!$A$3:$A$1424,$A378)</f>
        <v>8660.4333333333307</v>
      </c>
      <c r="AI378" s="25">
        <f>SUMIFS('[1]BD Unidades'!$AL$3:$AL$1424,'[1]BD Unidades'!$A$3:$A$1424,$A378)</f>
        <v>0</v>
      </c>
      <c r="AJ378" s="26">
        <f t="shared" si="21"/>
        <v>0</v>
      </c>
      <c r="AK378" s="27">
        <f>IFERROR(SUMIFS('[1]BD Unidades'!$AO$3:$AO$1424,'[1]BD Unidades'!$A$3:$A$1424,$A378),"-")</f>
        <v>0.30709427089975594</v>
      </c>
      <c r="AL378" s="27">
        <f>IFERROR(SUMIFS('[1]BD Unidades'!$AQ$3:$AQ$1424,'[1]BD Unidades'!$A$3:$A$1424,$A378),"-")</f>
        <v>0.30732760248592889</v>
      </c>
      <c r="AM378" s="27">
        <f>IFERROR(SUMIFS('[1]BD Unidades'!$AS$3:$AS$1424,'[1]BD Unidades'!$A$3:$A$1424,$A378),"-")</f>
        <v>0.27964672272779717</v>
      </c>
      <c r="AN378" s="27">
        <f>IFERROR(SUMIFS('[1]BD Unidades'!$AU$3:$AU$1424,'[1]BD Unidades'!$A$3:$A$1424,$A378),"-")</f>
        <v>0.25081399999999998</v>
      </c>
      <c r="AO378" s="27"/>
      <c r="AP378" s="27"/>
      <c r="AQ378" s="25">
        <f>IFERROR(SUMIFS('[1]BD Unidades'!$AZ$3:$AZ$1424,'[1]BD Unidades'!$A$3:$A$1424,$A378),"-")</f>
        <v>0.76910943961598444</v>
      </c>
      <c r="AR378" s="25">
        <f>IFERROR(SUMIFS('[1]BD Unidades'!$BA$3:$BA$1424,'[1]BD Unidades'!$A$3:$A$1424,$A378),"-")</f>
        <v>3</v>
      </c>
      <c r="AS378" s="28">
        <f>SUMIFS('[1]BD Unidades'!$BC$3:$BC$1424,'[1]BD Unidades'!$A$3:$A$1424,$A378)</f>
        <v>1.62440724763533E-3</v>
      </c>
      <c r="AT378" s="28">
        <f>SUMIFS('[1]BD Unidades'!$BE$3:$BE$1424,'[1]BD Unidades'!$A$3:$A$1424,$A378)</f>
        <v>0.99926179604261789</v>
      </c>
      <c r="AU378" s="29">
        <f t="shared" si="22"/>
        <v>0.99763858793884119</v>
      </c>
      <c r="AV378" s="30">
        <f t="shared" si="23"/>
        <v>0.01</v>
      </c>
      <c r="AW378" s="25">
        <f>IFERROR(SUMIFS('[1]BD Unidades'!$BI$3:$BI$1424,'[1]BD Unidades'!$A$3:$A$1424,$A378),"-")</f>
        <v>0.75962032275583602</v>
      </c>
      <c r="AX378" s="25">
        <f>IFERROR(SUMIFS('[1]BD Unidades'!$BJ$3:$BJ$1424,'[1]BD Unidades'!$A$3:$A$1424,$A378),"-")</f>
        <v>0.48864672315280178</v>
      </c>
    </row>
    <row r="379" spans="1:50" ht="14.4" x14ac:dyDescent="0.3">
      <c r="A379" s="7">
        <v>595</v>
      </c>
      <c r="B379" s="7" t="s">
        <v>1306</v>
      </c>
      <c r="D379" s="8" t="s">
        <v>1307</v>
      </c>
      <c r="E379" s="19" t="s">
        <v>1308</v>
      </c>
      <c r="F379" s="19" t="s">
        <v>1309</v>
      </c>
      <c r="G379" s="19" t="s">
        <v>1310</v>
      </c>
      <c r="H379" s="19">
        <v>1</v>
      </c>
      <c r="I379" s="19">
        <v>2024</v>
      </c>
      <c r="J379" s="19" t="s">
        <v>495</v>
      </c>
      <c r="K379" s="19" t="s">
        <v>496</v>
      </c>
      <c r="L379" s="19" t="s">
        <v>213</v>
      </c>
      <c r="M379" s="19" t="s">
        <v>189</v>
      </c>
      <c r="N379" s="19" t="s">
        <v>879</v>
      </c>
      <c r="O379" s="19" t="s">
        <v>880</v>
      </c>
      <c r="P379" s="19" t="s">
        <v>51</v>
      </c>
      <c r="Q379" s="9" t="s">
        <v>1311</v>
      </c>
      <c r="R379" s="20">
        <v>6</v>
      </c>
      <c r="S379" s="20">
        <v>1.4730000000000001</v>
      </c>
      <c r="T379" s="20">
        <v>5.9558</v>
      </c>
      <c r="U379" s="20" t="s">
        <v>397</v>
      </c>
      <c r="V379" s="21">
        <f>_xlfn.XLOOKUP(D379,'[1]Gen. Real'!$A:$A,'[1]Gen. Real'!$C:$C,"-",0)</f>
        <v>7.0198099999999988</v>
      </c>
      <c r="W379" s="22"/>
      <c r="X379" s="22" t="str">
        <f>_xlfn.XLOOKUP(D379,[1]Vertimiento!$A:$A,[1]Vertimiento!$E:$E,"-",0)</f>
        <v>-</v>
      </c>
      <c r="Y379" s="23" t="str">
        <f t="shared" si="20"/>
        <v>-</v>
      </c>
      <c r="Z379" s="19" t="str">
        <f>_xlfn.XLOOKUP(D379,[1]Cmg!$I$4:$I$85,[1]Cmg!$M$4:$M$85,"----",0,1)</f>
        <v>----</v>
      </c>
      <c r="AA379" s="19" t="str">
        <f>_xlfn.XLOOKUP(D379,[1]Cmg!$A$4:$A$89,[1]Cmg!$B$4:$B$89,"----",0,1)</f>
        <v>----</v>
      </c>
      <c r="AB379" s="19" t="str">
        <f>_xlfn.XLOOKUP(D379,[1]Cmg!$E$4:$E$89,[1]Cmg!$F$4:$F$89,"----",0,1)</f>
        <v>----</v>
      </c>
      <c r="AC379" s="19" t="str">
        <f>_xlfn.XLOOKUP(D379,[1]Cmg!$O$4:$O$89,[1]Cmg!$P$4:$P$89,"----",0,1)</f>
        <v>----</v>
      </c>
      <c r="AD379" s="24" t="str">
        <f>_xlfn.XLOOKUP(D379,[1]Cmg!$S$4:$S$89,[1]Cmg!$U$4:$U$89,"----",0,1)</f>
        <v>----</v>
      </c>
      <c r="AG379" s="25">
        <f>IFERROR(SUMIFS('[1]BD Unidades'!$AH:$AH,'[1]BD Unidades'!$A:$A,'BD Centrales 2023'!$A379),"-")</f>
        <v>3</v>
      </c>
      <c r="AH379" s="25">
        <f>SUMIFS('[1]BD Unidades'!$AJ$3:$AJ$1424,'[1]BD Unidades'!$A$3:$A$1424,$A379)</f>
        <v>4304.9250000000002</v>
      </c>
      <c r="AI379" s="25">
        <f>SUMIFS('[1]BD Unidades'!$AL$3:$AL$1424,'[1]BD Unidades'!$A$3:$A$1424,$A379)</f>
        <v>0</v>
      </c>
      <c r="AJ379" s="26">
        <f t="shared" si="21"/>
        <v>0</v>
      </c>
      <c r="AK379" s="27">
        <f>IFERROR(SUMIFS('[1]BD Unidades'!$AO$3:$AO$1424,'[1]BD Unidades'!$A$3:$A$1424,$A379),"-")</f>
        <v>0.15472667412850497</v>
      </c>
      <c r="AL379" s="27">
        <f>IFERROR(SUMIFS('[1]BD Unidades'!$AQ$3:$AQ$1424,'[1]BD Unidades'!$A$3:$A$1424,$A379),"-")</f>
        <v>0.14954854402190557</v>
      </c>
      <c r="AM379" s="27">
        <f>IFERROR(SUMIFS('[1]BD Unidades'!$AS$3:$AS$1424,'[1]BD Unidades'!$A$3:$A$1424,$A379),"-")</f>
        <v>0.1431567435229161</v>
      </c>
      <c r="AN379" s="27">
        <f>IFERROR(SUMIFS('[1]BD Unidades'!$AU$3:$AU$1424,'[1]BD Unidades'!$A$3:$A$1424,$A379),"-")</f>
        <v>0.134853</v>
      </c>
      <c r="AO379" s="27"/>
      <c r="AP379" s="27"/>
      <c r="AQ379" s="25">
        <f>IFERROR(SUMIFS('[1]BD Unidades'!$AZ$3:$AZ$1424,'[1]BD Unidades'!$A$3:$A$1424,$A379),"-")</f>
        <v>0.76910943961598444</v>
      </c>
      <c r="AR379" s="25">
        <f>IFERROR(SUMIFS('[1]BD Unidades'!$BA$3:$BA$1424,'[1]BD Unidades'!$A$3:$A$1424,$A379),"-")</f>
        <v>3</v>
      </c>
      <c r="AS379" s="28">
        <f>SUMIFS('[1]BD Unidades'!$BC$3:$BC$1424,'[1]BD Unidades'!$A$3:$A$1424,$A379)</f>
        <v>1.4431123287671099E-4</v>
      </c>
      <c r="AT379" s="28">
        <f>SUMIFS('[1]BD Unidades'!$BE$3:$BE$1424,'[1]BD Unidades'!$A$3:$A$1424,$A379)</f>
        <v>0.5</v>
      </c>
      <c r="AU379" s="29">
        <f t="shared" si="22"/>
        <v>0.49992784438356164</v>
      </c>
      <c r="AV379" s="30">
        <f t="shared" si="23"/>
        <v>1.473E-2</v>
      </c>
      <c r="AW379" s="25">
        <f>IFERROR(SUMIFS('[1]BD Unidades'!$BI$3:$BI$1424,'[1]BD Unidades'!$A$3:$A$1424,$A379),"-")</f>
        <v>0.75755918214808693</v>
      </c>
      <c r="AX379" s="25">
        <f>IFERROR(SUMIFS('[1]BD Unidades'!$BJ$3:$BJ$1424,'[1]BD Unidades'!$A$3:$A$1424,$A379),"-")</f>
        <v>0.48732083761003508</v>
      </c>
    </row>
    <row r="380" spans="1:50" ht="14.4" x14ac:dyDescent="0.3">
      <c r="A380" s="7">
        <v>597</v>
      </c>
      <c r="B380" s="7" t="s">
        <v>1312</v>
      </c>
      <c r="D380" s="8" t="s">
        <v>1313</v>
      </c>
      <c r="E380" s="19" t="s">
        <v>1231</v>
      </c>
      <c r="F380" s="19" t="s">
        <v>1314</v>
      </c>
      <c r="G380" s="19" t="s">
        <v>1315</v>
      </c>
      <c r="H380" s="19" t="s">
        <v>397</v>
      </c>
      <c r="I380" s="19">
        <v>2024</v>
      </c>
      <c r="J380" s="19" t="s">
        <v>495</v>
      </c>
      <c r="K380" s="19" t="s">
        <v>496</v>
      </c>
      <c r="L380" s="19" t="s">
        <v>213</v>
      </c>
      <c r="M380" s="19" t="s">
        <v>106</v>
      </c>
      <c r="N380" s="19" t="s">
        <v>144</v>
      </c>
      <c r="O380" s="19" t="s">
        <v>939</v>
      </c>
      <c r="P380" s="19" t="s">
        <v>51</v>
      </c>
      <c r="Q380" s="9" t="s">
        <v>1317</v>
      </c>
      <c r="R380" s="20">
        <v>2.95</v>
      </c>
      <c r="S380" s="20">
        <v>0</v>
      </c>
      <c r="T380" s="20">
        <v>2.95</v>
      </c>
      <c r="U380" s="20" t="s">
        <v>397</v>
      </c>
      <c r="V380" s="21">
        <f>_xlfn.XLOOKUP(D380,'[1]Gen. Real'!$A:$A,'[1]Gen. Real'!$C:$C,"-",0)</f>
        <v>5.4724699999999995</v>
      </c>
      <c r="W380" s="22"/>
      <c r="X380" s="22" t="str">
        <f>_xlfn.XLOOKUP(D380,[1]Vertimiento!$A:$A,[1]Vertimiento!$E:$E,"-",0)</f>
        <v>-</v>
      </c>
      <c r="Y380" s="23" t="str">
        <f t="shared" si="20"/>
        <v>-</v>
      </c>
      <c r="Z380" s="19" t="str">
        <f>_xlfn.XLOOKUP(D380,[1]Cmg!$I$4:$I$85,[1]Cmg!$M$4:$M$85,"----",0,1)</f>
        <v>----</v>
      </c>
      <c r="AA380" s="19" t="str">
        <f>_xlfn.XLOOKUP(D380,[1]Cmg!$A$4:$A$89,[1]Cmg!$B$4:$B$89,"----",0,1)</f>
        <v>----</v>
      </c>
      <c r="AB380" s="19" t="str">
        <f>_xlfn.XLOOKUP(D380,[1]Cmg!$E$4:$E$89,[1]Cmg!$F$4:$F$89,"----",0,1)</f>
        <v>----</v>
      </c>
      <c r="AC380" s="19" t="str">
        <f>_xlfn.XLOOKUP(D380,[1]Cmg!$O$4:$O$89,[1]Cmg!$P$4:$P$89,"----",0,1)</f>
        <v>----</v>
      </c>
      <c r="AD380" s="24" t="str">
        <f>_xlfn.XLOOKUP(D380,[1]Cmg!$S$4:$S$89,[1]Cmg!$U$4:$U$89,"----",0,1)</f>
        <v>----</v>
      </c>
      <c r="AG380" s="25">
        <f>IFERROR(SUMIFS('[1]BD Unidades'!$AH:$AH,'[1]BD Unidades'!$A:$A,'BD Centrales 2023'!$A380),"-")</f>
        <v>2.95</v>
      </c>
      <c r="AH380" s="25">
        <f>SUMIFS('[1]BD Unidades'!$AJ$3:$AJ$1424,'[1]BD Unidades'!$A$3:$A$1424,$A380)</f>
        <v>8435.7666666666701</v>
      </c>
      <c r="AI380" s="25">
        <f>SUMIFS('[1]BD Unidades'!$AL$3:$AL$1424,'[1]BD Unidades'!$A$3:$A$1424,$A380)</f>
        <v>0</v>
      </c>
      <c r="AJ380" s="26">
        <f t="shared" si="21"/>
        <v>0</v>
      </c>
      <c r="AK380" s="27">
        <f>IFERROR(SUMIFS('[1]BD Unidades'!$AO$3:$AO$1424,'[1]BD Unidades'!$A$3:$A$1424,$A380),"-")</f>
        <v>0.26343309595491726</v>
      </c>
      <c r="AL380" s="27">
        <f>IFERROR(SUMIFS('[1]BD Unidades'!$AQ$3:$AQ$1424,'[1]BD Unidades'!$A$3:$A$1424,$A380),"-")</f>
        <v>0.23778639184076808</v>
      </c>
      <c r="AM380" s="27">
        <f>IFERROR(SUMIFS('[1]BD Unidades'!$AS$3:$AS$1424,'[1]BD Unidades'!$A$3:$A$1424,$A380),"-")</f>
        <v>0.22455962253149012</v>
      </c>
      <c r="AN380" s="27">
        <f>IFERROR(SUMIFS('[1]BD Unidades'!$AU$3:$AU$1424,'[1]BD Unidades'!$A$3:$A$1424,$A380),"-")</f>
        <v>0.22128500000000001</v>
      </c>
      <c r="AO380" s="27"/>
      <c r="AP380" s="27"/>
      <c r="AQ380" s="25">
        <f>IFERROR(SUMIFS('[1]BD Unidades'!$AZ$3:$AZ$1424,'[1]BD Unidades'!$A$3:$A$1424,$A380),"-")</f>
        <v>0.66245088646789585</v>
      </c>
      <c r="AR380" s="25">
        <f>IFERROR(SUMIFS('[1]BD Unidades'!$BA$3:$BA$1424,'[1]BD Unidades'!$A$3:$A$1424,$A380),"-")</f>
        <v>2.95</v>
      </c>
      <c r="AS380" s="28">
        <f>SUMIFS('[1]BD Unidades'!$BC$3:$BC$1424,'[1]BD Unidades'!$A$3:$A$1424,$A380)</f>
        <v>1.27974723664031E-2</v>
      </c>
      <c r="AT380" s="28">
        <f>SUMIFS('[1]BD Unidades'!$BE$3:$BE$1424,'[1]BD Unidades'!$A$3:$A$1424,$A380)</f>
        <v>0.99853691019786894</v>
      </c>
      <c r="AU380" s="29">
        <f t="shared" si="22"/>
        <v>0.98575816168277819</v>
      </c>
      <c r="AV380" s="30">
        <f t="shared" si="23"/>
        <v>0</v>
      </c>
      <c r="AW380" s="25">
        <f>IFERROR(SUMIFS('[1]BD Unidades'!$BI$3:$BI$1424,'[1]BD Unidades'!$A$3:$A$1424,$A380),"-")</f>
        <v>0.65301636804972041</v>
      </c>
      <c r="AX380" s="25">
        <f>IFERROR(SUMIFS('[1]BD Unidades'!$BJ$3:$BJ$1424,'[1]BD Unidades'!$A$3:$A$1424,$A380),"-")</f>
        <v>0.42007078912132534</v>
      </c>
    </row>
    <row r="381" spans="1:50" ht="14.4" x14ac:dyDescent="0.3">
      <c r="A381" s="7">
        <v>598</v>
      </c>
      <c r="B381" s="7" t="s">
        <v>1318</v>
      </c>
      <c r="D381" s="8" t="s">
        <v>1319</v>
      </c>
      <c r="E381" s="19" t="s">
        <v>1320</v>
      </c>
      <c r="F381" s="19" t="s">
        <v>1320</v>
      </c>
      <c r="G381" s="19" t="s">
        <v>1321</v>
      </c>
      <c r="H381" s="19" t="s">
        <v>397</v>
      </c>
      <c r="I381" s="19">
        <v>2024</v>
      </c>
      <c r="J381" s="19" t="s">
        <v>495</v>
      </c>
      <c r="K381" s="19" t="s">
        <v>496</v>
      </c>
      <c r="L381" s="19" t="s">
        <v>213</v>
      </c>
      <c r="M381" s="19" t="s">
        <v>189</v>
      </c>
      <c r="N381" s="19" t="s">
        <v>773</v>
      </c>
      <c r="O381" s="19" t="s">
        <v>855</v>
      </c>
      <c r="P381" s="19" t="s">
        <v>51</v>
      </c>
      <c r="Q381" s="9" t="s">
        <v>1322</v>
      </c>
      <c r="R381" s="20">
        <v>3</v>
      </c>
      <c r="S381" s="20">
        <v>0.1333</v>
      </c>
      <c r="T381" s="20">
        <v>2.996</v>
      </c>
      <c r="U381" s="20" t="s">
        <v>397</v>
      </c>
      <c r="V381" s="21">
        <f>_xlfn.XLOOKUP(D381,'[1]Gen. Real'!$A:$A,'[1]Gen. Real'!$C:$C,"-",0)</f>
        <v>4.8201099999999988</v>
      </c>
      <c r="W381" s="22"/>
      <c r="X381" s="22" t="str">
        <f>_xlfn.XLOOKUP(D381,[1]Vertimiento!$A:$A,[1]Vertimiento!$E:$E,"-",0)</f>
        <v>-</v>
      </c>
      <c r="Y381" s="23" t="str">
        <f t="shared" si="20"/>
        <v>-</v>
      </c>
      <c r="Z381" s="19" t="str">
        <f>_xlfn.XLOOKUP(D381,[1]Cmg!$I$4:$I$85,[1]Cmg!$M$4:$M$85,"----",0,1)</f>
        <v>----</v>
      </c>
      <c r="AA381" s="19" t="str">
        <f>_xlfn.XLOOKUP(D381,[1]Cmg!$A$4:$A$89,[1]Cmg!$B$4:$B$89,"----",0,1)</f>
        <v>----</v>
      </c>
      <c r="AB381" s="19" t="str">
        <f>_xlfn.XLOOKUP(D381,[1]Cmg!$E$4:$E$89,[1]Cmg!$F$4:$F$89,"----",0,1)</f>
        <v>----</v>
      </c>
      <c r="AC381" s="19" t="str">
        <f>_xlfn.XLOOKUP(D381,[1]Cmg!$O$4:$O$89,[1]Cmg!$P$4:$P$89,"----",0,1)</f>
        <v>----</v>
      </c>
      <c r="AD381" s="24" t="str">
        <f>_xlfn.XLOOKUP(D381,[1]Cmg!$S$4:$S$89,[1]Cmg!$U$4:$U$89,"----",0,1)</f>
        <v>----</v>
      </c>
      <c r="AG381" s="25">
        <f>IFERROR(SUMIFS('[1]BD Unidades'!$AH:$AH,'[1]BD Unidades'!$A:$A,'BD Centrales 2023'!$A381),"-")</f>
        <v>2.7</v>
      </c>
      <c r="AH381" s="25">
        <f>SUMIFS('[1]BD Unidades'!$AJ$3:$AJ$1424,'[1]BD Unidades'!$A$3:$A$1424,$A381)</f>
        <v>7084.185000000004</v>
      </c>
      <c r="AI381" s="25">
        <f>SUMIFS('[1]BD Unidades'!$AL$3:$AL$1424,'[1]BD Unidades'!$A$3:$A$1424,$A381)</f>
        <v>1.1999999999999971</v>
      </c>
      <c r="AJ381" s="26">
        <f t="shared" si="21"/>
        <v>1.6936270929526008E-4</v>
      </c>
      <c r="AK381" s="27">
        <f>IFERROR(SUMIFS('[1]BD Unidades'!$AO$3:$AO$1424,'[1]BD Unidades'!$A$3:$A$1424,$A381),"-")</f>
        <v>0.1874108306660254</v>
      </c>
      <c r="AL381" s="27">
        <f>IFERROR(SUMIFS('[1]BD Unidades'!$AQ$3:$AQ$1424,'[1]BD Unidades'!$A$3:$A$1424,$A381),"-")</f>
        <v>0.21252375033699641</v>
      </c>
      <c r="AM381" s="27">
        <f>IFERROR(SUMIFS('[1]BD Unidades'!$AS$3:$AS$1424,'[1]BD Unidades'!$A$3:$A$1424,$A381),"-")</f>
        <v>0.18331843410663931</v>
      </c>
      <c r="AN381" s="27">
        <f>IFERROR(SUMIFS('[1]BD Unidades'!$AU$3:$AU$1424,'[1]BD Unidades'!$A$3:$A$1424,$A381),"-")</f>
        <v>0.19458540000000002</v>
      </c>
      <c r="AO381" s="27"/>
      <c r="AP381" s="27"/>
      <c r="AQ381" s="25">
        <f>IFERROR(SUMIFS('[1]BD Unidades'!$AZ$3:$AZ$1424,'[1]BD Unidades'!$A$3:$A$1424,$A381),"-")</f>
        <v>0.54995530231991796</v>
      </c>
      <c r="AR381" s="25">
        <f>IFERROR(SUMIFS('[1]BD Unidades'!$BA$3:$BA$1424,'[1]BD Unidades'!$A$3:$A$1424,$A381),"-")</f>
        <v>2.7000000000000099</v>
      </c>
      <c r="AS381" s="28">
        <f>SUMIFS('[1]BD Unidades'!$BC$3:$BC$1424,'[1]BD Unidades'!$A$3:$A$1424,$A381)</f>
        <v>0.11729514633387932</v>
      </c>
      <c r="AT381" s="28">
        <f>SUMIFS('[1]BD Unidades'!$BE$3:$BE$1424,'[1]BD Unidades'!$A$3:$A$1424,$A381)</f>
        <v>0.89994178082191778</v>
      </c>
      <c r="AU381" s="29">
        <f t="shared" si="22"/>
        <v>0.79438297794843904</v>
      </c>
      <c r="AV381" s="30">
        <f t="shared" si="23"/>
        <v>1.333E-3</v>
      </c>
      <c r="AW381" s="25">
        <f>IFERROR(SUMIFS('[1]BD Unidades'!$BI$3:$BI$1424,'[1]BD Unidades'!$A$3:$A$1424,$A381),"-")</f>
        <v>0.47824982145827999</v>
      </c>
      <c r="AX381" s="25">
        <f>IFERROR(SUMIFS('[1]BD Unidades'!$BJ$3:$BJ$1424,'[1]BD Unidades'!$A$3:$A$1424,$A381),"-")</f>
        <v>0.30764738791634128</v>
      </c>
    </row>
    <row r="382" spans="1:50" ht="14.4" x14ac:dyDescent="0.3">
      <c r="A382" s="7">
        <v>599</v>
      </c>
      <c r="B382" s="7" t="s">
        <v>1323</v>
      </c>
      <c r="D382" s="8" t="s">
        <v>1324</v>
      </c>
      <c r="E382" s="19" t="s">
        <v>492</v>
      </c>
      <c r="F382" s="19" t="s">
        <v>1325</v>
      </c>
      <c r="G382" s="19" t="s">
        <v>1326</v>
      </c>
      <c r="H382" s="19">
        <v>17</v>
      </c>
      <c r="I382" s="19">
        <v>2024</v>
      </c>
      <c r="J382" s="19" t="s">
        <v>495</v>
      </c>
      <c r="K382" s="19" t="s">
        <v>496</v>
      </c>
      <c r="L382" s="19" t="s">
        <v>47</v>
      </c>
      <c r="M382" s="19" t="s">
        <v>497</v>
      </c>
      <c r="N382" s="19" t="s">
        <v>498</v>
      </c>
      <c r="O382" s="19" t="s">
        <v>498</v>
      </c>
      <c r="P382" s="19" t="s">
        <v>51</v>
      </c>
      <c r="Q382" s="9" t="s">
        <v>1328</v>
      </c>
      <c r="R382" s="20">
        <v>56.8</v>
      </c>
      <c r="S382" s="20">
        <v>1.41</v>
      </c>
      <c r="T382" s="20">
        <v>56</v>
      </c>
      <c r="U382" s="20">
        <v>0.75900000000000001</v>
      </c>
      <c r="V382" s="21">
        <f>_xlfn.XLOOKUP(D382,'[1]Gen. Real'!$A:$A,'[1]Gen. Real'!$C:$C,"-",0)</f>
        <v>141.86882999999989</v>
      </c>
      <c r="W382" s="22"/>
      <c r="X382" s="22">
        <f>_xlfn.XLOOKUP(D382,[1]Vertimiento!$A:$A,[1]Vertimiento!$E:$E,"-",0)</f>
        <v>39.273297666666664</v>
      </c>
      <c r="Y382" s="23">
        <f t="shared" si="20"/>
        <v>0.2168092987123153</v>
      </c>
      <c r="Z382" s="19">
        <f>_xlfn.XLOOKUP(D382,[1]Cmg!$I$4:$I$85,[1]Cmg!$M$4:$M$85,"----",0,1)</f>
        <v>13.605632452879178</v>
      </c>
      <c r="AA382" s="19">
        <f>_xlfn.XLOOKUP(D382,[1]Cmg!$A$4:$A$89,[1]Cmg!$B$4:$B$89,"----",0,1)</f>
        <v>60.958355773619274</v>
      </c>
      <c r="AB382" s="19">
        <f>_xlfn.XLOOKUP(D382,[1]Cmg!$E$4:$E$89,[1]Cmg!$F$4:$F$89,"----",0,1)</f>
        <v>13.936832876712325</v>
      </c>
      <c r="AC382" s="19">
        <f>_xlfn.XLOOKUP(D382,[1]Cmg!$O$4:$O$89,[1]Cmg!$P$4:$P$89,"----",0,1)</f>
        <v>94.518887368009359</v>
      </c>
      <c r="AD382" s="24">
        <f>_xlfn.XLOOKUP(D382,[1]Cmg!$S$4:$S$89,[1]Cmg!$U$4:$U$89,"----",0,1)</f>
        <v>0.47364217252396168</v>
      </c>
      <c r="AG382" s="25">
        <f>IFERROR(SUMIFS('[1]BD Unidades'!$AH:$AH,'[1]BD Unidades'!$A:$A,'BD Centrales 2023'!$A382),"-")</f>
        <v>56.8</v>
      </c>
      <c r="AH382" s="25">
        <f>SUMIFS('[1]BD Unidades'!$AJ$3:$AJ$1424,'[1]BD Unidades'!$A$3:$A$1424,$A382)</f>
        <v>11.999999999999998</v>
      </c>
      <c r="AI382" s="25">
        <f>SUMIFS('[1]BD Unidades'!$AL$3:$AL$1424,'[1]BD Unidades'!$A$3:$A$1424,$A382)</f>
        <v>8748</v>
      </c>
      <c r="AJ382" s="26">
        <f t="shared" si="21"/>
        <v>0.99863013698630132</v>
      </c>
      <c r="AK382" s="27">
        <f>IFERROR(SUMIFS('[1]BD Unidades'!$AO$3:$AO$1424,'[1]BD Unidades'!$A$3:$A$1424,$A382),"-")</f>
        <v>0</v>
      </c>
      <c r="AL382" s="27">
        <f>IFERROR(SUMIFS('[1]BD Unidades'!$AQ$3:$AQ$1424,'[1]BD Unidades'!$A$3:$A$1424,$A382),"-")</f>
        <v>0.34222950833976112</v>
      </c>
      <c r="AM382" s="27">
        <f>IFERROR(SUMIFS('[1]BD Unidades'!$AS$3:$AS$1424,'[1]BD Unidades'!$A$3:$A$1424,$A382),"-")</f>
        <v>0.36759126984121326</v>
      </c>
      <c r="AN382" s="27">
        <f>IFERROR(SUMIFS('[1]BD Unidades'!$AU$3:$AU$1424,'[1]BD Unidades'!$A$3:$A$1424,$A382),"-")</f>
        <v>0.31170700000000001</v>
      </c>
      <c r="AO382" s="27"/>
      <c r="AP382" s="27"/>
      <c r="AQ382" s="25">
        <f>IFERROR(SUMIFS('[1]BD Unidades'!$AZ$3:$AZ$1424,'[1]BD Unidades'!$A$3:$A$1424,$A382),"-")</f>
        <v>17.527558172649719</v>
      </c>
      <c r="AR382" s="25">
        <f>IFERROR(SUMIFS('[1]BD Unidades'!$BA$3:$BA$1424,'[1]BD Unidades'!$A$3:$A$1424,$A382),"-")</f>
        <v>55.837794520547803</v>
      </c>
      <c r="AS382" s="28">
        <f>SUMIFS('[1]BD Unidades'!$BC$3:$BC$1424,'[1]BD Unidades'!$A$3:$A$1424,$A382)</f>
        <v>2.28622098568503E-3</v>
      </c>
      <c r="AT382" s="28">
        <f>SUMIFS('[1]BD Unidades'!$BE$3:$BE$1424,'[1]BD Unidades'!$A$3:$A$1424,$A382)</f>
        <v>1</v>
      </c>
      <c r="AU382" s="29">
        <f t="shared" si="22"/>
        <v>0.99771377901431502</v>
      </c>
      <c r="AV382" s="30">
        <f t="shared" si="23"/>
        <v>1.41E-2</v>
      </c>
      <c r="AW382" s="25">
        <f>IFERROR(SUMIFS('[1]BD Unidades'!$BI$3:$BI$1424,'[1]BD Unidades'!$A$3:$A$1424,$A382),"-")</f>
        <v>17.303190362947738</v>
      </c>
      <c r="AX382" s="25">
        <f>IFERROR(SUMIFS('[1]BD Unidades'!$BJ$3:$BJ$1424,'[1]BD Unidades'!$A$3:$A$1424,$A382),"-")</f>
        <v>11.130754427776521</v>
      </c>
    </row>
    <row r="383" spans="1:50" ht="14.4" x14ac:dyDescent="0.3">
      <c r="A383" s="7">
        <v>600</v>
      </c>
      <c r="B383" s="7" t="s">
        <v>1329</v>
      </c>
      <c r="D383" s="8" t="s">
        <v>1330</v>
      </c>
      <c r="E383" s="19" t="s">
        <v>1331</v>
      </c>
      <c r="F383" s="19" t="s">
        <v>1331</v>
      </c>
      <c r="G383" s="19" t="s">
        <v>1332</v>
      </c>
      <c r="H383" s="19">
        <v>1</v>
      </c>
      <c r="I383" s="19">
        <v>2024</v>
      </c>
      <c r="J383" s="19" t="s">
        <v>495</v>
      </c>
      <c r="K383" s="19" t="s">
        <v>496</v>
      </c>
      <c r="L383" s="19" t="s">
        <v>213</v>
      </c>
      <c r="M383" s="19" t="s">
        <v>164</v>
      </c>
      <c r="N383" s="19" t="s">
        <v>221</v>
      </c>
      <c r="O383" s="19" t="s">
        <v>886</v>
      </c>
      <c r="P383" s="19" t="s">
        <v>51</v>
      </c>
      <c r="Q383" s="9" t="s">
        <v>1334</v>
      </c>
      <c r="R383" s="20">
        <v>2.97</v>
      </c>
      <c r="S383" s="20">
        <v>0.16800000000000001</v>
      </c>
      <c r="T383" s="20">
        <v>2.9649999999999999</v>
      </c>
      <c r="U383" s="20" t="s">
        <v>397</v>
      </c>
      <c r="V383" s="21">
        <f>_xlfn.XLOOKUP(D383,'[1]Gen. Real'!$A:$A,'[1]Gen. Real'!$C:$C,"-",0)</f>
        <v>4.8773799999999952</v>
      </c>
      <c r="W383" s="22"/>
      <c r="X383" s="22" t="str">
        <f>_xlfn.XLOOKUP(D383,[1]Vertimiento!$A:$A,[1]Vertimiento!$E:$E,"-",0)</f>
        <v>-</v>
      </c>
      <c r="Y383" s="23" t="str">
        <f t="shared" si="20"/>
        <v>-</v>
      </c>
      <c r="Z383" s="19" t="str">
        <f>_xlfn.XLOOKUP(D383,[1]Cmg!$I$4:$I$85,[1]Cmg!$M$4:$M$85,"----",0,1)</f>
        <v>----</v>
      </c>
      <c r="AA383" s="19" t="str">
        <f>_xlfn.XLOOKUP(D383,[1]Cmg!$A$4:$A$89,[1]Cmg!$B$4:$B$89,"----",0,1)</f>
        <v>----</v>
      </c>
      <c r="AB383" s="19" t="str">
        <f>_xlfn.XLOOKUP(D383,[1]Cmg!$E$4:$E$89,[1]Cmg!$F$4:$F$89,"----",0,1)</f>
        <v>----</v>
      </c>
      <c r="AC383" s="19" t="str">
        <f>_xlfn.XLOOKUP(D383,[1]Cmg!$O$4:$O$89,[1]Cmg!$P$4:$P$89,"----",0,1)</f>
        <v>----</v>
      </c>
      <c r="AD383" s="24" t="str">
        <f>_xlfn.XLOOKUP(D383,[1]Cmg!$S$4:$S$89,[1]Cmg!$U$4:$U$89,"----",0,1)</f>
        <v>----</v>
      </c>
      <c r="AG383" s="25">
        <f>IFERROR(SUMIFS('[1]BD Unidades'!$AH:$AH,'[1]BD Unidades'!$A:$A,'BD Centrales 2023'!$A383),"-")</f>
        <v>2.97</v>
      </c>
      <c r="AH383" s="25">
        <f>SUMIFS('[1]BD Unidades'!$AJ$3:$AJ$1424,'[1]BD Unidades'!$A$3:$A$1424,$A383)</f>
        <v>7869.8333333333303</v>
      </c>
      <c r="AI383" s="25">
        <f>SUMIFS('[1]BD Unidades'!$AL$3:$AL$1424,'[1]BD Unidades'!$A$3:$A$1424,$A383)</f>
        <v>0</v>
      </c>
      <c r="AJ383" s="26">
        <f t="shared" si="21"/>
        <v>0</v>
      </c>
      <c r="AK383" s="27">
        <f>IFERROR(SUMIFS('[1]BD Unidades'!$AO$3:$AO$1424,'[1]BD Unidades'!$A$3:$A$1424,$A383),"-")</f>
        <v>0.21056853835399006</v>
      </c>
      <c r="AL383" s="27">
        <f>IFERROR(SUMIFS('[1]BD Unidades'!$AQ$3:$AQ$1424,'[1]BD Unidades'!$A$3:$A$1424,$A383),"-")</f>
        <v>0.19408050867519536</v>
      </c>
      <c r="AM383" s="27">
        <f>IFERROR(SUMIFS('[1]BD Unidades'!$AS$3:$AS$1424,'[1]BD Unidades'!$A$3:$A$1424,$A383),"-")</f>
        <v>0.19374461600406184</v>
      </c>
      <c r="AN383" s="27">
        <f>IFERROR(SUMIFS('[1]BD Unidades'!$AU$3:$AU$1424,'[1]BD Unidades'!$A$3:$A$1424,$A383),"-")</f>
        <v>0.19222700000000001</v>
      </c>
      <c r="AO383" s="27"/>
      <c r="AP383" s="27"/>
      <c r="AQ383" s="25">
        <f>IFERROR(SUMIFS('[1]BD Unidades'!$AZ$3:$AZ$1424,'[1]BD Unidades'!$A$3:$A$1424,$A383),"-")</f>
        <v>0.57542150953206372</v>
      </c>
      <c r="AR383" s="25">
        <f>IFERROR(SUMIFS('[1]BD Unidades'!$BA$3:$BA$1424,'[1]BD Unidades'!$A$3:$A$1424,$A383),"-")</f>
        <v>2.97</v>
      </c>
      <c r="AS383" s="28">
        <f>SUMIFS('[1]BD Unidades'!$BC$3:$BC$1424,'[1]BD Unidades'!$A$3:$A$1424,$A383)</f>
        <v>2.08186381252541E-3</v>
      </c>
      <c r="AT383" s="28">
        <f>SUMIFS('[1]BD Unidades'!$BE$3:$BE$1424,'[1]BD Unidades'!$A$3:$A$1424,$A383)</f>
        <v>1</v>
      </c>
      <c r="AU383" s="29">
        <f t="shared" si="22"/>
        <v>0.9979181361874746</v>
      </c>
      <c r="AV383" s="30">
        <f t="shared" si="23"/>
        <v>1.6800000000000001E-3</v>
      </c>
      <c r="AW383" s="25">
        <f>IFERROR(SUMIFS('[1]BD Unidades'!$BI$3:$BI$1424,'[1]BD Unidades'!$A$3:$A$1424,$A383),"-")</f>
        <v>0.57325685398392401</v>
      </c>
      <c r="AX383" s="25">
        <f>IFERROR(SUMIFS('[1]BD Unidades'!$BJ$3:$BJ$1424,'[1]BD Unidades'!$A$3:$A$1424,$A383),"-")</f>
        <v>0.36876328190888513</v>
      </c>
    </row>
    <row r="384" spans="1:50" ht="14.4" x14ac:dyDescent="0.3">
      <c r="A384" s="7">
        <v>601</v>
      </c>
      <c r="B384" s="7" t="s">
        <v>1335</v>
      </c>
      <c r="D384" s="8" t="s">
        <v>1336</v>
      </c>
      <c r="E384" s="19" t="s">
        <v>1231</v>
      </c>
      <c r="F384" s="19" t="s">
        <v>1337</v>
      </c>
      <c r="G384" s="19" t="s">
        <v>1338</v>
      </c>
      <c r="H384" s="19" t="s">
        <v>397</v>
      </c>
      <c r="I384" s="19">
        <v>2024</v>
      </c>
      <c r="J384" s="19" t="s">
        <v>495</v>
      </c>
      <c r="K384" s="19" t="s">
        <v>496</v>
      </c>
      <c r="L384" s="19" t="s">
        <v>213</v>
      </c>
      <c r="M384" s="19" t="s">
        <v>106</v>
      </c>
      <c r="N384" s="19" t="s">
        <v>107</v>
      </c>
      <c r="O384" s="19" t="s">
        <v>1340</v>
      </c>
      <c r="P384" s="19" t="s">
        <v>51</v>
      </c>
      <c r="Q384" s="9" t="s">
        <v>1341</v>
      </c>
      <c r="R384" s="20">
        <v>2.95</v>
      </c>
      <c r="S384" s="20">
        <v>1.0169999999999999</v>
      </c>
      <c r="T384" s="20">
        <v>2.92</v>
      </c>
      <c r="U384" s="20" t="s">
        <v>397</v>
      </c>
      <c r="V384" s="21">
        <f>_xlfn.XLOOKUP(D384,'[1]Gen. Real'!$A:$A,'[1]Gen. Real'!$C:$C,"-",0)</f>
        <v>4.8084899999999964</v>
      </c>
      <c r="W384" s="22"/>
      <c r="X384" s="22" t="str">
        <f>_xlfn.XLOOKUP(D384,[1]Vertimiento!$A:$A,[1]Vertimiento!$E:$E,"-",0)</f>
        <v>-</v>
      </c>
      <c r="Y384" s="23" t="str">
        <f t="shared" si="20"/>
        <v>-</v>
      </c>
      <c r="Z384" s="19" t="str">
        <f>_xlfn.XLOOKUP(D384,[1]Cmg!$I$4:$I$85,[1]Cmg!$M$4:$M$85,"----",0,1)</f>
        <v>----</v>
      </c>
      <c r="AA384" s="19" t="str">
        <f>_xlfn.XLOOKUP(D384,[1]Cmg!$A$4:$A$89,[1]Cmg!$B$4:$B$89,"----",0,1)</f>
        <v>----</v>
      </c>
      <c r="AB384" s="19" t="str">
        <f>_xlfn.XLOOKUP(D384,[1]Cmg!$E$4:$E$89,[1]Cmg!$F$4:$F$89,"----",0,1)</f>
        <v>----</v>
      </c>
      <c r="AC384" s="19" t="str">
        <f>_xlfn.XLOOKUP(D384,[1]Cmg!$O$4:$O$89,[1]Cmg!$P$4:$P$89,"----",0,1)</f>
        <v>----</v>
      </c>
      <c r="AD384" s="24" t="str">
        <f>_xlfn.XLOOKUP(D384,[1]Cmg!$S$4:$S$89,[1]Cmg!$U$4:$U$89,"----",0,1)</f>
        <v>----</v>
      </c>
      <c r="AG384" s="25">
        <f>IFERROR(SUMIFS('[1]BD Unidades'!$AH:$AH,'[1]BD Unidades'!$A:$A,'BD Centrales 2023'!$A384),"-")</f>
        <v>2.95</v>
      </c>
      <c r="AH384" s="25">
        <f>SUMIFS('[1]BD Unidades'!$AJ$3:$AJ$1424,'[1]BD Unidades'!$A$3:$A$1424,$A384)</f>
        <v>7320.4</v>
      </c>
      <c r="AI384" s="25">
        <f>SUMIFS('[1]BD Unidades'!$AL$3:$AL$1424,'[1]BD Unidades'!$A$3:$A$1424,$A384)</f>
        <v>0</v>
      </c>
      <c r="AJ384" s="26">
        <f t="shared" si="21"/>
        <v>0</v>
      </c>
      <c r="AK384" s="27">
        <f>IFERROR(SUMIFS('[1]BD Unidades'!$AO$3:$AO$1424,'[1]BD Unidades'!$A$3:$A$1424,$A384),"-")</f>
        <v>0.24095130943649459</v>
      </c>
      <c r="AL384" s="27">
        <f>IFERROR(SUMIFS('[1]BD Unidades'!$AQ$3:$AQ$1424,'[1]BD Unidades'!$A$3:$A$1424,$A384),"-")</f>
        <v>0.20410393088068507</v>
      </c>
      <c r="AM384" s="27">
        <f>IFERROR(SUMIFS('[1]BD Unidades'!$AS$3:$AS$1424,'[1]BD Unidades'!$A$3:$A$1424,$A384),"-")</f>
        <v>0.20511342810662078</v>
      </c>
      <c r="AN384" s="27">
        <f>IFERROR(SUMIFS('[1]BD Unidades'!$AU$3:$AU$1424,'[1]BD Unidades'!$A$3:$A$1424,$A384),"-")</f>
        <v>0.19553500000000001</v>
      </c>
      <c r="AO384" s="27"/>
      <c r="AP384" s="27"/>
      <c r="AQ384" s="25">
        <f>IFERROR(SUMIFS('[1]BD Unidades'!$AZ$3:$AZ$1424,'[1]BD Unidades'!$A$3:$A$1424,$A384),"-")</f>
        <v>0.60210659609802097</v>
      </c>
      <c r="AR384" s="25">
        <f>IFERROR(SUMIFS('[1]BD Unidades'!$BA$3:$BA$1424,'[1]BD Unidades'!$A$3:$A$1424,$A384),"-")</f>
        <v>2.95</v>
      </c>
      <c r="AS384" s="28">
        <f>SUMIFS('[1]BD Unidades'!$BC$3:$BC$1424,'[1]BD Unidades'!$A$3:$A$1424,$A384)</f>
        <v>5.9064105713201601E-2</v>
      </c>
      <c r="AT384" s="28">
        <f>SUMIFS('[1]BD Unidades'!$BE$3:$BE$1424,'[1]BD Unidades'!$A$3:$A$1424,$A384)</f>
        <v>0.99968607305936097</v>
      </c>
      <c r="AU384" s="29">
        <f t="shared" si="22"/>
        <v>0.9406405091601675</v>
      </c>
      <c r="AV384" s="30">
        <f t="shared" si="23"/>
        <v>1.0169999999999998E-2</v>
      </c>
      <c r="AW384" s="25">
        <f>IFERROR(SUMIFS('[1]BD Unidades'!$BI$3:$BI$1424,'[1]BD Unidades'!$A$3:$A$1424,$A384),"-")</f>
        <v>0.56636585512233717</v>
      </c>
      <c r="AX384" s="25">
        <f>IFERROR(SUMIFS('[1]BD Unidades'!$BJ$3:$BJ$1424,'[1]BD Unidades'!$A$3:$A$1424,$A384),"-")</f>
        <v>0.36433045683550114</v>
      </c>
    </row>
    <row r="385" spans="1:50" ht="14.4" x14ac:dyDescent="0.3">
      <c r="A385" s="7">
        <v>602</v>
      </c>
      <c r="B385" s="7" t="s">
        <v>1342</v>
      </c>
      <c r="D385" s="8" t="s">
        <v>1343</v>
      </c>
      <c r="E385" s="19" t="s">
        <v>1344</v>
      </c>
      <c r="F385" s="19" t="s">
        <v>1344</v>
      </c>
      <c r="G385" s="19" t="s">
        <v>1345</v>
      </c>
      <c r="H385" s="19">
        <v>1</v>
      </c>
      <c r="I385" s="19">
        <v>2024</v>
      </c>
      <c r="J385" s="19" t="s">
        <v>495</v>
      </c>
      <c r="K385" s="19" t="s">
        <v>496</v>
      </c>
      <c r="L385" s="19" t="s">
        <v>213</v>
      </c>
      <c r="M385" s="19" t="s">
        <v>164</v>
      </c>
      <c r="N385" s="19" t="s">
        <v>165</v>
      </c>
      <c r="O385" s="19" t="s">
        <v>1347</v>
      </c>
      <c r="P385" s="19" t="s">
        <v>51</v>
      </c>
      <c r="Q385" s="9" t="s">
        <v>1348</v>
      </c>
      <c r="R385" s="20">
        <v>2.8</v>
      </c>
      <c r="S385" s="20">
        <v>2.1429999999999998</v>
      </c>
      <c r="T385" s="20">
        <v>2.74</v>
      </c>
      <c r="U385" s="20" t="s">
        <v>397</v>
      </c>
      <c r="V385" s="21">
        <f>_xlfn.XLOOKUP(D385,'[1]Gen. Real'!$A:$A,'[1]Gen. Real'!$C:$C,"-",0)</f>
        <v>5.3981600000000043</v>
      </c>
      <c r="W385" s="22"/>
      <c r="X385" s="22" t="str">
        <f>_xlfn.XLOOKUP(D385,[1]Vertimiento!$A:$A,[1]Vertimiento!$E:$E,"-",0)</f>
        <v>-</v>
      </c>
      <c r="Y385" s="23" t="str">
        <f t="shared" si="20"/>
        <v>-</v>
      </c>
      <c r="Z385" s="19" t="str">
        <f>_xlfn.XLOOKUP(D385,[1]Cmg!$I$4:$I$85,[1]Cmg!$M$4:$M$85,"----",0,1)</f>
        <v>----</v>
      </c>
      <c r="AA385" s="19" t="str">
        <f>_xlfn.XLOOKUP(D385,[1]Cmg!$A$4:$A$89,[1]Cmg!$B$4:$B$89,"----",0,1)</f>
        <v>----</v>
      </c>
      <c r="AB385" s="19" t="str">
        <f>_xlfn.XLOOKUP(D385,[1]Cmg!$E$4:$E$89,[1]Cmg!$F$4:$F$89,"----",0,1)</f>
        <v>----</v>
      </c>
      <c r="AC385" s="19" t="str">
        <f>_xlfn.XLOOKUP(D385,[1]Cmg!$O$4:$O$89,[1]Cmg!$P$4:$P$89,"----",0,1)</f>
        <v>----</v>
      </c>
      <c r="AD385" s="24" t="str">
        <f>_xlfn.XLOOKUP(D385,[1]Cmg!$S$4:$S$89,[1]Cmg!$U$4:$U$89,"----",0,1)</f>
        <v>----</v>
      </c>
      <c r="AG385" s="25">
        <f>IFERROR(SUMIFS('[1]BD Unidades'!$AH:$AH,'[1]BD Unidades'!$A:$A,'BD Centrales 2023'!$A385),"-")</f>
        <v>2.8</v>
      </c>
      <c r="AH385" s="25">
        <f>SUMIFS('[1]BD Unidades'!$AJ$3:$AJ$1424,'[1]BD Unidades'!$A$3:$A$1424,$A385)</f>
        <v>8655.6166666666704</v>
      </c>
      <c r="AI385" s="25">
        <f>SUMIFS('[1]BD Unidades'!$AL$3:$AL$1424,'[1]BD Unidades'!$A$3:$A$1424,$A385)</f>
        <v>0</v>
      </c>
      <c r="AJ385" s="26">
        <f t="shared" si="21"/>
        <v>0</v>
      </c>
      <c r="AK385" s="27">
        <f>IFERROR(SUMIFS('[1]BD Unidades'!$AO$3:$AO$1424,'[1]BD Unidades'!$A$3:$A$1424,$A385),"-")</f>
        <v>0.27500631777957385</v>
      </c>
      <c r="AL385" s="27">
        <f>IFERROR(SUMIFS('[1]BD Unidades'!$AQ$3:$AQ$1424,'[1]BD Unidades'!$A$3:$A$1424,$A385),"-")</f>
        <v>0.24746119972380654</v>
      </c>
      <c r="AM385" s="27">
        <f>IFERROR(SUMIFS('[1]BD Unidades'!$AS$3:$AS$1424,'[1]BD Unidades'!$A$3:$A$1424,$A385),"-")</f>
        <v>0.24175881912112704</v>
      </c>
      <c r="AN385" s="27">
        <f>IFERROR(SUMIFS('[1]BD Unidades'!$AU$3:$AU$1424,'[1]BD Unidades'!$A$3:$A$1424,$A385),"-")</f>
        <v>0.216699</v>
      </c>
      <c r="AO385" s="27"/>
      <c r="AP385" s="27"/>
      <c r="AQ385" s="25">
        <f>IFERROR(SUMIFS('[1]BD Unidades'!$AZ$3:$AZ$1424,'[1]BD Unidades'!$A$3:$A$1424,$A385),"-")</f>
        <v>0.67692469353915563</v>
      </c>
      <c r="AR385" s="25">
        <f>IFERROR(SUMIFS('[1]BD Unidades'!$BA$3:$BA$1424,'[1]BD Unidades'!$A$3:$A$1424,$A385),"-")</f>
        <v>2.7999999999999901</v>
      </c>
      <c r="AS385" s="28">
        <f>SUMIFS('[1]BD Unidades'!$BC$3:$BC$1424,'[1]BD Unidades'!$A$3:$A$1424,$A385)</f>
        <v>2.9693395299860499E-3</v>
      </c>
      <c r="AT385" s="28">
        <f>SUMIFS('[1]BD Unidades'!$BE$3:$BE$1424,'[1]BD Unidades'!$A$3:$A$1424,$A385)</f>
        <v>0.99976027397260314</v>
      </c>
      <c r="AU385" s="29">
        <f t="shared" si="22"/>
        <v>0.9967916462705867</v>
      </c>
      <c r="AV385" s="30">
        <f t="shared" si="23"/>
        <v>2.1429999999999998E-2</v>
      </c>
      <c r="AW385" s="25">
        <f>IFERROR(SUMIFS('[1]BD Unidades'!$BI$3:$BI$1424,'[1]BD Unidades'!$A$3:$A$1424,$A385),"-")</f>
        <v>0.66029292546269236</v>
      </c>
      <c r="AX385" s="25">
        <f>IFERROR(SUMIFS('[1]BD Unidades'!$BJ$3:$BJ$1424,'[1]BD Unidades'!$A$3:$A$1424,$A385),"-")</f>
        <v>0.42475163536670002</v>
      </c>
    </row>
    <row r="386" spans="1:50" ht="14.4" x14ac:dyDescent="0.3">
      <c r="A386" s="7">
        <v>603</v>
      </c>
      <c r="B386" s="7" t="s">
        <v>1349</v>
      </c>
      <c r="D386" s="8" t="s">
        <v>1350</v>
      </c>
      <c r="E386" s="19" t="s">
        <v>1231</v>
      </c>
      <c r="F386" s="19" t="s">
        <v>1351</v>
      </c>
      <c r="G386" s="19" t="s">
        <v>1352</v>
      </c>
      <c r="H386" s="19">
        <v>1</v>
      </c>
      <c r="I386" s="19">
        <v>2024</v>
      </c>
      <c r="J386" s="19" t="s">
        <v>495</v>
      </c>
      <c r="K386" s="19" t="s">
        <v>496</v>
      </c>
      <c r="L386" s="19" t="s">
        <v>213</v>
      </c>
      <c r="M386" s="19" t="s">
        <v>106</v>
      </c>
      <c r="N386" s="19" t="s">
        <v>107</v>
      </c>
      <c r="O386" s="19" t="s">
        <v>1340</v>
      </c>
      <c r="P386" s="19" t="s">
        <v>51</v>
      </c>
      <c r="Q386" s="9" t="s">
        <v>1354</v>
      </c>
      <c r="R386" s="20">
        <v>2.95</v>
      </c>
      <c r="S386" s="20">
        <v>0</v>
      </c>
      <c r="T386" s="20">
        <v>2.95</v>
      </c>
      <c r="U386" s="20" t="s">
        <v>397</v>
      </c>
      <c r="V386" s="21">
        <f>_xlfn.XLOOKUP(D386,'[1]Gen. Real'!$A:$A,'[1]Gen. Real'!$C:$C,"-",0)</f>
        <v>5.2614199999999958</v>
      </c>
      <c r="W386" s="22"/>
      <c r="X386" s="22" t="str">
        <f>_xlfn.XLOOKUP(D386,[1]Vertimiento!$A:$A,[1]Vertimiento!$E:$E,"-",0)</f>
        <v>-</v>
      </c>
      <c r="Y386" s="23" t="str">
        <f t="shared" si="20"/>
        <v>-</v>
      </c>
      <c r="Z386" s="19" t="str">
        <f>_xlfn.XLOOKUP(D386,[1]Cmg!$I$4:$I$85,[1]Cmg!$M$4:$M$85,"----",0,1)</f>
        <v>----</v>
      </c>
      <c r="AA386" s="19" t="str">
        <f>_xlfn.XLOOKUP(D386,[1]Cmg!$A$4:$A$89,[1]Cmg!$B$4:$B$89,"----",0,1)</f>
        <v>----</v>
      </c>
      <c r="AB386" s="19" t="str">
        <f>_xlfn.XLOOKUP(D386,[1]Cmg!$E$4:$E$89,[1]Cmg!$F$4:$F$89,"----",0,1)</f>
        <v>----</v>
      </c>
      <c r="AC386" s="19" t="str">
        <f>_xlfn.XLOOKUP(D386,[1]Cmg!$O$4:$O$89,[1]Cmg!$P$4:$P$89,"----",0,1)</f>
        <v>----</v>
      </c>
      <c r="AD386" s="24" t="str">
        <f>_xlfn.XLOOKUP(D386,[1]Cmg!$S$4:$S$89,[1]Cmg!$U$4:$U$89,"----",0,1)</f>
        <v>----</v>
      </c>
      <c r="AG386" s="25">
        <f>IFERROR(SUMIFS('[1]BD Unidades'!$AH:$AH,'[1]BD Unidades'!$A:$A,'BD Centrales 2023'!$A386),"-")</f>
        <v>2.95</v>
      </c>
      <c r="AH386" s="25">
        <f>SUMIFS('[1]BD Unidades'!$AJ$3:$AJ$1424,'[1]BD Unidades'!$A$3:$A$1424,$A386)</f>
        <v>8465.9500000000007</v>
      </c>
      <c r="AI386" s="25">
        <f>SUMIFS('[1]BD Unidades'!$AL$3:$AL$1424,'[1]BD Unidades'!$A$3:$A$1424,$A386)</f>
        <v>7.93333333333333</v>
      </c>
      <c r="AJ386" s="26">
        <f t="shared" si="21"/>
        <v>9.3620988409485583E-4</v>
      </c>
      <c r="AK386" s="27">
        <f>IFERROR(SUMIFS('[1]BD Unidades'!$AO$3:$AO$1424,'[1]BD Unidades'!$A$3:$A$1424,$A386),"-")</f>
        <v>0.23653009430679359</v>
      </c>
      <c r="AL386" s="27">
        <f>IFERROR(SUMIFS('[1]BD Unidades'!$AQ$3:$AQ$1424,'[1]BD Unidades'!$A$3:$A$1424,$A386),"-")</f>
        <v>0.24939635011593761</v>
      </c>
      <c r="AM386" s="27">
        <f>IFERROR(SUMIFS('[1]BD Unidades'!$AS$3:$AS$1424,'[1]BD Unidades'!$A$3:$A$1424,$A386),"-")</f>
        <v>0.22511281182595458</v>
      </c>
      <c r="AN386" s="27">
        <f>IFERROR(SUMIFS('[1]BD Unidades'!$AU$3:$AU$1424,'[1]BD Unidades'!$A$3:$A$1424,$A386),"-")</f>
        <v>0.22173499999999999</v>
      </c>
      <c r="AO386" s="27"/>
      <c r="AP386" s="27"/>
      <c r="AQ386" s="25">
        <f>IFERROR(SUMIFS('[1]BD Unidades'!$AZ$3:$AZ$1424,'[1]BD Unidades'!$A$3:$A$1424,$A386),"-")</f>
        <v>0.66408279488656607</v>
      </c>
      <c r="AR386" s="25">
        <f>IFERROR(SUMIFS('[1]BD Unidades'!$BA$3:$BA$1424,'[1]BD Unidades'!$A$3:$A$1424,$A386),"-")</f>
        <v>2.95</v>
      </c>
      <c r="AS386" s="28">
        <f>SUMIFS('[1]BD Unidades'!$BC$3:$BC$1424,'[1]BD Unidades'!$A$3:$A$1424,$A386)</f>
        <v>1.3363619977158001E-2</v>
      </c>
      <c r="AT386" s="28">
        <f>SUMIFS('[1]BD Unidades'!$BE$3:$BE$1424,'[1]BD Unidades'!$A$3:$A$1424,$A386)</f>
        <v>0.99945776255707797</v>
      </c>
      <c r="AU386" s="29">
        <f t="shared" si="22"/>
        <v>0.98610138883504461</v>
      </c>
      <c r="AV386" s="30">
        <f t="shared" si="23"/>
        <v>0</v>
      </c>
      <c r="AW386" s="25">
        <f>IFERROR(SUMIFS('[1]BD Unidades'!$BI$3:$BI$1424,'[1]BD Unidades'!$A$3:$A$1424,$A386),"-")</f>
        <v>0.6548529663391004</v>
      </c>
      <c r="AX386" s="25">
        <f>IFERROR(SUMIFS('[1]BD Unidades'!$BJ$3:$BJ$1424,'[1]BD Unidades'!$A$3:$A$1424,$A386),"-")</f>
        <v>0.42125223162486147</v>
      </c>
    </row>
    <row r="387" spans="1:50" ht="14.4" x14ac:dyDescent="0.3">
      <c r="A387" s="7">
        <v>604</v>
      </c>
      <c r="B387" s="7" t="s">
        <v>1355</v>
      </c>
      <c r="D387" s="8" t="s">
        <v>1356</v>
      </c>
      <c r="E387" s="19" t="s">
        <v>1357</v>
      </c>
      <c r="F387" s="19" t="s">
        <v>1357</v>
      </c>
      <c r="G387" s="19" t="s">
        <v>1358</v>
      </c>
      <c r="H387" s="19" t="s">
        <v>397</v>
      </c>
      <c r="I387" s="19">
        <v>2024</v>
      </c>
      <c r="J387" s="19" t="s">
        <v>495</v>
      </c>
      <c r="K387" s="19" t="s">
        <v>496</v>
      </c>
      <c r="L387" s="19" t="s">
        <v>213</v>
      </c>
      <c r="M387" s="19" t="s">
        <v>106</v>
      </c>
      <c r="N387" s="19" t="s">
        <v>107</v>
      </c>
      <c r="O387" s="19" t="s">
        <v>1360</v>
      </c>
      <c r="P387" s="19" t="s">
        <v>51</v>
      </c>
      <c r="Q387" s="9" t="s">
        <v>1361</v>
      </c>
      <c r="R387" s="20">
        <v>6.9</v>
      </c>
      <c r="S387" s="20">
        <v>0.28989999999999999</v>
      </c>
      <c r="T387" s="20">
        <v>6.88</v>
      </c>
      <c r="U387" s="20" t="s">
        <v>397</v>
      </c>
      <c r="V387" s="21">
        <f>_xlfn.XLOOKUP(D387,'[1]Gen. Real'!$A:$A,'[1]Gen. Real'!$C:$C,"-",0)</f>
        <v>14.561450000000002</v>
      </c>
      <c r="W387" s="22"/>
      <c r="X387" s="22" t="str">
        <f>_xlfn.XLOOKUP(D387,[1]Vertimiento!$A:$A,[1]Vertimiento!$E:$E,"-",0)</f>
        <v>-</v>
      </c>
      <c r="Y387" s="23" t="str">
        <f t="shared" ref="Y387:Y450" si="24">IFERROR(X387/(V387+X387),"-")</f>
        <v>-</v>
      </c>
      <c r="Z387" s="19" t="str">
        <f>_xlfn.XLOOKUP(D387,[1]Cmg!$I$4:$I$85,[1]Cmg!$M$4:$M$85,"----",0,1)</f>
        <v>----</v>
      </c>
      <c r="AA387" s="19" t="str">
        <f>_xlfn.XLOOKUP(D387,[1]Cmg!$A$4:$A$89,[1]Cmg!$B$4:$B$89,"----",0,1)</f>
        <v>----</v>
      </c>
      <c r="AB387" s="19" t="str">
        <f>_xlfn.XLOOKUP(D387,[1]Cmg!$E$4:$E$89,[1]Cmg!$F$4:$F$89,"----",0,1)</f>
        <v>----</v>
      </c>
      <c r="AC387" s="19" t="str">
        <f>_xlfn.XLOOKUP(D387,[1]Cmg!$O$4:$O$89,[1]Cmg!$P$4:$P$89,"----",0,1)</f>
        <v>----</v>
      </c>
      <c r="AD387" s="24" t="str">
        <f>_xlfn.XLOOKUP(D387,[1]Cmg!$S$4:$S$89,[1]Cmg!$U$4:$U$89,"----",0,1)</f>
        <v>----</v>
      </c>
      <c r="AG387" s="25">
        <f>IFERROR(SUMIFS('[1]BD Unidades'!$AH:$AH,'[1]BD Unidades'!$A:$A,'BD Centrales 2023'!$A387),"-")</f>
        <v>6.9</v>
      </c>
      <c r="AH387" s="25">
        <f>SUMIFS('[1]BD Unidades'!$AJ$3:$AJ$1424,'[1]BD Unidades'!$A$3:$A$1424,$A387)</f>
        <v>8662.4833333333299</v>
      </c>
      <c r="AI387" s="25">
        <f>SUMIFS('[1]BD Unidades'!$AL$3:$AL$1424,'[1]BD Unidades'!$A$3:$A$1424,$A387)</f>
        <v>0</v>
      </c>
      <c r="AJ387" s="26">
        <f t="shared" ref="AJ387:AJ450" si="25">IFERROR(AI387/(AH387+AI387),"-")</f>
        <v>0</v>
      </c>
      <c r="AK387" s="27">
        <f>IFERROR(SUMIFS('[1]BD Unidades'!$AO$3:$AO$1424,'[1]BD Unidades'!$A$3:$A$1424,$A387),"-")</f>
        <v>0.31883059400537217</v>
      </c>
      <c r="AL387" s="27">
        <f>IFERROR(SUMIFS('[1]BD Unidades'!$AQ$3:$AQ$1424,'[1]BD Unidades'!$A$3:$A$1424,$A387),"-")</f>
        <v>0.24292643418842411</v>
      </c>
      <c r="AM387" s="27">
        <f>IFERROR(SUMIFS('[1]BD Unidades'!$AS$3:$AS$1424,'[1]BD Unidades'!$A$3:$A$1424,$A387),"-")</f>
        <v>0.27617735029875379</v>
      </c>
      <c r="AN387" s="27">
        <f>IFERROR(SUMIFS('[1]BD Unidades'!$AU$3:$AU$1424,'[1]BD Unidades'!$A$3:$A$1424,$A387),"-")</f>
        <v>0.23735400000000001</v>
      </c>
      <c r="AO387" s="27"/>
      <c r="AP387" s="27"/>
      <c r="AQ387" s="25">
        <f>IFERROR(SUMIFS('[1]BD Unidades'!$AZ$3:$AZ$1424,'[1]BD Unidades'!$A$3:$A$1424,$A387),"-")</f>
        <v>1.6761923959001264</v>
      </c>
      <c r="AR387" s="25">
        <f>IFERROR(SUMIFS('[1]BD Unidades'!$BA$3:$BA$1424,'[1]BD Unidades'!$A$3:$A$1424,$A387),"-")</f>
        <v>6.9</v>
      </c>
      <c r="AS387" s="28">
        <f>SUMIFS('[1]BD Unidades'!$BC$3:$BC$1424,'[1]BD Unidades'!$A$3:$A$1424,$A387)</f>
        <v>1.9572070546937702E-3</v>
      </c>
      <c r="AT387" s="28">
        <f>SUMIFS('[1]BD Unidades'!$BE$3:$BE$1424,'[1]BD Unidades'!$A$3:$A$1424,$A387)</f>
        <v>0.99998668188736695</v>
      </c>
      <c r="AU387" s="29">
        <f t="shared" ref="AU387:AU450" si="26">IFERROR(AT387*(1-AS387),"-")</f>
        <v>0.99802950089897713</v>
      </c>
      <c r="AV387" s="30">
        <f t="shared" ref="AV387:AV450" si="27">IFERROR(S387/100,"-")</f>
        <v>2.8990000000000001E-3</v>
      </c>
      <c r="AW387" s="25">
        <f>IFERROR(SUMIFS('[1]BD Unidades'!$BI$3:$BI$1424,'[1]BD Unidades'!$A$3:$A$1424,$A387),"-")</f>
        <v>1.6680397537454823</v>
      </c>
      <c r="AX387" s="25">
        <f>IFERROR(SUMIFS('[1]BD Unidades'!$BJ$3:$BJ$1424,'[1]BD Unidades'!$A$3:$A$1424,$A387),"-")</f>
        <v>1.0730125765978584</v>
      </c>
    </row>
    <row r="388" spans="1:50" ht="14.4" x14ac:dyDescent="0.3">
      <c r="A388" s="7">
        <v>605</v>
      </c>
      <c r="B388" s="7" t="s">
        <v>1362</v>
      </c>
      <c r="D388" s="8" t="s">
        <v>1363</v>
      </c>
      <c r="E388" s="19" t="s">
        <v>1364</v>
      </c>
      <c r="F388" s="19" t="s">
        <v>1364</v>
      </c>
      <c r="G388" s="19" t="s">
        <v>1365</v>
      </c>
      <c r="H388" s="19">
        <v>1</v>
      </c>
      <c r="I388" s="19">
        <v>2024</v>
      </c>
      <c r="J388" s="19" t="s">
        <v>495</v>
      </c>
      <c r="K388" s="19" t="s">
        <v>496</v>
      </c>
      <c r="L388" s="19" t="s">
        <v>213</v>
      </c>
      <c r="M388" s="19" t="s">
        <v>164</v>
      </c>
      <c r="N388" s="19" t="s">
        <v>221</v>
      </c>
      <c r="O388" s="19" t="s">
        <v>886</v>
      </c>
      <c r="P388" s="19" t="s">
        <v>51</v>
      </c>
      <c r="Q388" s="9" t="s">
        <v>1367</v>
      </c>
      <c r="R388" s="20">
        <v>9</v>
      </c>
      <c r="S388" s="20">
        <v>1.244</v>
      </c>
      <c r="T388" s="20">
        <v>8.8879999999999999</v>
      </c>
      <c r="U388" s="20" t="s">
        <v>397</v>
      </c>
      <c r="V388" s="21">
        <f>_xlfn.XLOOKUP(D388,'[1]Gen. Real'!$A:$A,'[1]Gen. Real'!$C:$C,"-",0)</f>
        <v>17.922499999999989</v>
      </c>
      <c r="W388" s="22"/>
      <c r="X388" s="22" t="str">
        <f>_xlfn.XLOOKUP(D388,[1]Vertimiento!$A:$A,[1]Vertimiento!$E:$E,"-",0)</f>
        <v>-</v>
      </c>
      <c r="Y388" s="23" t="str">
        <f t="shared" si="24"/>
        <v>-</v>
      </c>
      <c r="Z388" s="19" t="str">
        <f>_xlfn.XLOOKUP(D388,[1]Cmg!$I$4:$I$85,[1]Cmg!$M$4:$M$85,"----",0,1)</f>
        <v>----</v>
      </c>
      <c r="AA388" s="19" t="str">
        <f>_xlfn.XLOOKUP(D388,[1]Cmg!$A$4:$A$89,[1]Cmg!$B$4:$B$89,"----",0,1)</f>
        <v>----</v>
      </c>
      <c r="AB388" s="19" t="str">
        <f>_xlfn.XLOOKUP(D388,[1]Cmg!$E$4:$E$89,[1]Cmg!$F$4:$F$89,"----",0,1)</f>
        <v>----</v>
      </c>
      <c r="AC388" s="19" t="str">
        <f>_xlfn.XLOOKUP(D388,[1]Cmg!$O$4:$O$89,[1]Cmg!$P$4:$P$89,"----",0,1)</f>
        <v>----</v>
      </c>
      <c r="AD388" s="24" t="str">
        <f>_xlfn.XLOOKUP(D388,[1]Cmg!$S$4:$S$89,[1]Cmg!$U$4:$U$89,"----",0,1)</f>
        <v>----</v>
      </c>
      <c r="AG388" s="25">
        <f>IFERROR(SUMIFS('[1]BD Unidades'!$AH:$AH,'[1]BD Unidades'!$A:$A,'BD Centrales 2023'!$A388),"-")</f>
        <v>9</v>
      </c>
      <c r="AH388" s="25">
        <f>SUMIFS('[1]BD Unidades'!$AJ$3:$AJ$1424,'[1]BD Unidades'!$A$3:$A$1424,$A388)</f>
        <v>8022.1166666666704</v>
      </c>
      <c r="AI388" s="25">
        <f>SUMIFS('[1]BD Unidades'!$AL$3:$AL$1424,'[1]BD Unidades'!$A$3:$A$1424,$A388)</f>
        <v>0</v>
      </c>
      <c r="AJ388" s="26">
        <f t="shared" si="25"/>
        <v>0</v>
      </c>
      <c r="AK388" s="27">
        <f>IFERROR(SUMIFS('[1]BD Unidades'!$AO$3:$AO$1424,'[1]BD Unidades'!$A$3:$A$1424,$A388),"-")</f>
        <v>0.28877699251598515</v>
      </c>
      <c r="AL388" s="27">
        <f>IFERROR(SUMIFS('[1]BD Unidades'!$AQ$3:$AQ$1424,'[1]BD Unidades'!$A$3:$A$1424,$A388),"-")</f>
        <v>0.25780674519092761</v>
      </c>
      <c r="AM388" s="27">
        <f>IFERROR(SUMIFS('[1]BD Unidades'!$AS$3:$AS$1424,'[1]BD Unidades'!$A$3:$A$1424,$A388),"-")</f>
        <v>0.25890001149063019</v>
      </c>
      <c r="AN388" s="27">
        <f>IFERROR(SUMIFS('[1]BD Unidades'!$AU$3:$AU$1424,'[1]BD Unidades'!$A$3:$A$1424,$A388),"-")</f>
        <v>0.23181899999999997</v>
      </c>
      <c r="AO388" s="27"/>
      <c r="AP388" s="27"/>
      <c r="AQ388" s="25">
        <f>IFERROR(SUMIFS('[1]BD Unidades'!$AZ$3:$AZ$1424,'[1]BD Unidades'!$A$3:$A$1424,$A388),"-")</f>
        <v>2.0402673240045086</v>
      </c>
      <c r="AR388" s="25">
        <f>IFERROR(SUMIFS('[1]BD Unidades'!$BA$3:$BA$1424,'[1]BD Unidades'!$A$3:$A$1424,$A388),"-")</f>
        <v>9</v>
      </c>
      <c r="AS388" s="28">
        <f>SUMIFS('[1]BD Unidades'!$BC$3:$BC$1424,'[1]BD Unidades'!$A$3:$A$1424,$A388)</f>
        <v>2.5684880814173399E-2</v>
      </c>
      <c r="AT388" s="28">
        <f>SUMIFS('[1]BD Unidades'!$BE$3:$BE$1424,'[1]BD Unidades'!$A$3:$A$1424,$A388)</f>
        <v>1</v>
      </c>
      <c r="AU388" s="29">
        <f t="shared" si="26"/>
        <v>0.97431511918582658</v>
      </c>
      <c r="AV388" s="30">
        <f t="shared" si="27"/>
        <v>1.244E-2</v>
      </c>
      <c r="AW388" s="25">
        <f>IFERROR(SUMIFS('[1]BD Unidades'!$BI$3:$BI$1424,'[1]BD Unidades'!$A$3:$A$1424,$A388),"-")</f>
        <v>1.9631342814944814</v>
      </c>
      <c r="AX388" s="25">
        <f>IFERROR(SUMIFS('[1]BD Unidades'!$BJ$3:$BJ$1424,'[1]BD Unidades'!$A$3:$A$1424,$A388),"-")</f>
        <v>1.2628402703616826</v>
      </c>
    </row>
    <row r="389" spans="1:50" ht="14.4" x14ac:dyDescent="0.3">
      <c r="A389" s="7">
        <v>606</v>
      </c>
      <c r="B389" s="7" t="s">
        <v>1368</v>
      </c>
      <c r="D389" s="8" t="s">
        <v>1369</v>
      </c>
      <c r="E389" s="19" t="s">
        <v>1231</v>
      </c>
      <c r="F389" s="19" t="s">
        <v>1370</v>
      </c>
      <c r="G389" s="19" t="s">
        <v>1371</v>
      </c>
      <c r="H389" s="19">
        <v>1</v>
      </c>
      <c r="I389" s="19">
        <v>2024</v>
      </c>
      <c r="J389" s="19" t="s">
        <v>495</v>
      </c>
      <c r="K389" s="19" t="s">
        <v>496</v>
      </c>
      <c r="L389" s="19" t="s">
        <v>213</v>
      </c>
      <c r="M389" s="19" t="s">
        <v>189</v>
      </c>
      <c r="N389" s="19" t="s">
        <v>879</v>
      </c>
      <c r="O389" s="19" t="s">
        <v>1025</v>
      </c>
      <c r="P389" s="19" t="s">
        <v>51</v>
      </c>
      <c r="Q389" s="9" t="s">
        <v>1373</v>
      </c>
      <c r="R389" s="20">
        <v>3</v>
      </c>
      <c r="S389" s="20">
        <v>0.43330000000000002</v>
      </c>
      <c r="T389" s="20">
        <v>2.9870000000000001</v>
      </c>
      <c r="U389" s="20" t="s">
        <v>397</v>
      </c>
      <c r="V389" s="21">
        <f>_xlfn.XLOOKUP(D389,'[1]Gen. Real'!$A:$A,'[1]Gen. Real'!$C:$C,"-",0)</f>
        <v>6.3270899999999966</v>
      </c>
      <c r="W389" s="22"/>
      <c r="X389" s="22" t="str">
        <f>_xlfn.XLOOKUP(D389,[1]Vertimiento!$A:$A,[1]Vertimiento!$E:$E,"-",0)</f>
        <v>-</v>
      </c>
      <c r="Y389" s="23" t="str">
        <f t="shared" si="24"/>
        <v>-</v>
      </c>
      <c r="Z389" s="19" t="str">
        <f>_xlfn.XLOOKUP(D389,[1]Cmg!$I$4:$I$85,[1]Cmg!$M$4:$M$85,"----",0,1)</f>
        <v>----</v>
      </c>
      <c r="AA389" s="19" t="str">
        <f>_xlfn.XLOOKUP(D389,[1]Cmg!$A$4:$A$89,[1]Cmg!$B$4:$B$89,"----",0,1)</f>
        <v>----</v>
      </c>
      <c r="AB389" s="19" t="str">
        <f>_xlfn.XLOOKUP(D389,[1]Cmg!$E$4:$E$89,[1]Cmg!$F$4:$F$89,"----",0,1)</f>
        <v>----</v>
      </c>
      <c r="AC389" s="19" t="str">
        <f>_xlfn.XLOOKUP(D389,[1]Cmg!$O$4:$O$89,[1]Cmg!$P$4:$P$89,"----",0,1)</f>
        <v>----</v>
      </c>
      <c r="AD389" s="24" t="str">
        <f>_xlfn.XLOOKUP(D389,[1]Cmg!$S$4:$S$89,[1]Cmg!$U$4:$U$89,"----",0,1)</f>
        <v>----</v>
      </c>
      <c r="AG389" s="25">
        <f>IFERROR(SUMIFS('[1]BD Unidades'!$AH:$AH,'[1]BD Unidades'!$A:$A,'BD Centrales 2023'!$A389),"-")</f>
        <v>3</v>
      </c>
      <c r="AH389" s="25">
        <f>SUMIFS('[1]BD Unidades'!$AJ$3:$AJ$1424,'[1]BD Unidades'!$A$3:$A$1424,$A389)</f>
        <v>7253.2666666666701</v>
      </c>
      <c r="AI389" s="25">
        <f>SUMIFS('[1]BD Unidades'!$AL$3:$AL$1424,'[1]BD Unidades'!$A$3:$A$1424,$A389)</f>
        <v>2.1</v>
      </c>
      <c r="AJ389" s="26">
        <f t="shared" si="25"/>
        <v>2.894409195951501E-4</v>
      </c>
      <c r="AK389" s="27">
        <f>IFERROR(SUMIFS('[1]BD Unidades'!$AO$3:$AO$1424,'[1]BD Unidades'!$A$3:$A$1424,$A389),"-")</f>
        <v>0.29228701844810512</v>
      </c>
      <c r="AL389" s="27">
        <f>IFERROR(SUMIFS('[1]BD Unidades'!$AQ$3:$AQ$1424,'[1]BD Unidades'!$A$3:$A$1424,$A389),"-")</f>
        <v>0.27980719773946355</v>
      </c>
      <c r="AM389" s="27">
        <f>IFERROR(SUMIFS('[1]BD Unidades'!$AS$3:$AS$1424,'[1]BD Unidades'!$A$3:$A$1424,$A389),"-")</f>
        <v>0.25099457052848134</v>
      </c>
      <c r="AN389" s="27">
        <f>IFERROR(SUMIFS('[1]BD Unidades'!$AU$3:$AU$1424,'[1]BD Unidades'!$A$3:$A$1424,$A389),"-")</f>
        <v>0.25636300000000001</v>
      </c>
      <c r="AO389" s="27"/>
      <c r="AP389" s="27"/>
      <c r="AQ389" s="25">
        <f>IFERROR(SUMIFS('[1]BD Unidades'!$AZ$3:$AZ$1424,'[1]BD Unidades'!$A$3:$A$1424,$A389),"-")</f>
        <v>0.75298371158544408</v>
      </c>
      <c r="AR389" s="25">
        <f>IFERROR(SUMIFS('[1]BD Unidades'!$BA$3:$BA$1424,'[1]BD Unidades'!$A$3:$A$1424,$A389),"-")</f>
        <v>3</v>
      </c>
      <c r="AS389" s="28">
        <f>SUMIFS('[1]BD Unidades'!$BC$3:$BC$1424,'[1]BD Unidades'!$A$3:$A$1424,$A389)</f>
        <v>9.0910209325848299E-2</v>
      </c>
      <c r="AT389" s="28">
        <f>SUMIFS('[1]BD Unidades'!$BE$3:$BE$1424,'[1]BD Unidades'!$A$3:$A$1424,$A389)</f>
        <v>0.99734018264840196</v>
      </c>
      <c r="AU389" s="29">
        <f t="shared" si="26"/>
        <v>0.90667177787475606</v>
      </c>
      <c r="AV389" s="30">
        <f t="shared" si="27"/>
        <v>4.333E-3</v>
      </c>
      <c r="AW389" s="25">
        <f>IFERROR(SUMIFS('[1]BD Unidades'!$BI$3:$BI$1424,'[1]BD Unidades'!$A$3:$A$1424,$A389),"-")</f>
        <v>0.67975090204812572</v>
      </c>
      <c r="AX389" s="25">
        <f>IFERROR(SUMIFS('[1]BD Unidades'!$BJ$3:$BJ$1424,'[1]BD Unidades'!$A$3:$A$1424,$A389),"-")</f>
        <v>0.43726851546169471</v>
      </c>
    </row>
    <row r="390" spans="1:50" ht="14.4" x14ac:dyDescent="0.3">
      <c r="A390" s="7">
        <v>608</v>
      </c>
      <c r="B390" s="7" t="s">
        <v>1374</v>
      </c>
      <c r="D390" s="8" t="s">
        <v>1375</v>
      </c>
      <c r="E390" s="19" t="s">
        <v>1376</v>
      </c>
      <c r="F390" s="19" t="s">
        <v>1376</v>
      </c>
      <c r="G390" s="19" t="s">
        <v>1377</v>
      </c>
      <c r="H390" s="19" t="s">
        <v>397</v>
      </c>
      <c r="I390" s="19">
        <v>2024</v>
      </c>
      <c r="J390" s="19" t="s">
        <v>495</v>
      </c>
      <c r="K390" s="19" t="s">
        <v>496</v>
      </c>
      <c r="L390" s="19" t="s">
        <v>213</v>
      </c>
      <c r="M390" s="19" t="s">
        <v>477</v>
      </c>
      <c r="N390" s="19" t="s">
        <v>478</v>
      </c>
      <c r="O390" s="19" t="s">
        <v>714</v>
      </c>
      <c r="P390" s="19" t="s">
        <v>51</v>
      </c>
      <c r="Q390" s="9" t="s">
        <v>1378</v>
      </c>
      <c r="R390" s="20">
        <v>2.75</v>
      </c>
      <c r="S390" s="20">
        <v>0.72719999999999996</v>
      </c>
      <c r="T390" s="20">
        <v>2.73</v>
      </c>
      <c r="U390" s="20" t="s">
        <v>397</v>
      </c>
      <c r="V390" s="21">
        <f>_xlfn.XLOOKUP(D390,'[1]Gen. Real'!$A:$A,'[1]Gen. Real'!$C:$C,"-",0)</f>
        <v>5.2500499999999972</v>
      </c>
      <c r="W390" s="22"/>
      <c r="X390" s="22" t="str">
        <f>_xlfn.XLOOKUP(D390,[1]Vertimiento!$A:$A,[1]Vertimiento!$E:$E,"-",0)</f>
        <v>-</v>
      </c>
      <c r="Y390" s="23" t="str">
        <f t="shared" si="24"/>
        <v>-</v>
      </c>
      <c r="Z390" s="19" t="str">
        <f>_xlfn.XLOOKUP(D390,[1]Cmg!$I$4:$I$85,[1]Cmg!$M$4:$M$85,"----",0,1)</f>
        <v>----</v>
      </c>
      <c r="AA390" s="19" t="str">
        <f>_xlfn.XLOOKUP(D390,[1]Cmg!$A$4:$A$89,[1]Cmg!$B$4:$B$89,"----",0,1)</f>
        <v>----</v>
      </c>
      <c r="AB390" s="19" t="str">
        <f>_xlfn.XLOOKUP(D390,[1]Cmg!$E$4:$E$89,[1]Cmg!$F$4:$F$89,"----",0,1)</f>
        <v>----</v>
      </c>
      <c r="AC390" s="19" t="str">
        <f>_xlfn.XLOOKUP(D390,[1]Cmg!$O$4:$O$89,[1]Cmg!$P$4:$P$89,"----",0,1)</f>
        <v>----</v>
      </c>
      <c r="AD390" s="24" t="str">
        <f>_xlfn.XLOOKUP(D390,[1]Cmg!$S$4:$S$89,[1]Cmg!$U$4:$U$89,"----",0,1)</f>
        <v>----</v>
      </c>
      <c r="AG390" s="25">
        <f>IFERROR(SUMIFS('[1]BD Unidades'!$AH:$AH,'[1]BD Unidades'!$A:$A,'BD Centrales 2023'!$A390),"-")</f>
        <v>2.75</v>
      </c>
      <c r="AH390" s="25">
        <f>SUMIFS('[1]BD Unidades'!$AJ$3:$AJ$1424,'[1]BD Unidades'!$A$3:$A$1424,$A390)</f>
        <v>8028.75</v>
      </c>
      <c r="AI390" s="25">
        <f>SUMIFS('[1]BD Unidades'!$AL$3:$AL$1424,'[1]BD Unidades'!$A$3:$A$1424,$A390)</f>
        <v>6.6666666666666693E-2</v>
      </c>
      <c r="AJ390" s="26">
        <f t="shared" si="25"/>
        <v>8.3034237091808918E-6</v>
      </c>
      <c r="AK390" s="27">
        <f>IFERROR(SUMIFS('[1]BD Unidades'!$AO$3:$AO$1424,'[1]BD Unidades'!$A$3:$A$1424,$A390),"-")</f>
        <v>0.3000471004772351</v>
      </c>
      <c r="AL390" s="27">
        <f>IFERROR(SUMIFS('[1]BD Unidades'!$AQ$3:$AQ$1424,'[1]BD Unidades'!$A$3:$A$1424,$A390),"-")</f>
        <v>0.2951032738528131</v>
      </c>
      <c r="AM390" s="27">
        <f>IFERROR(SUMIFS('[1]BD Unidades'!$AS$3:$AS$1424,'[1]BD Unidades'!$A$3:$A$1424,$A390),"-")</f>
        <v>0.27009274859060095</v>
      </c>
      <c r="AN390" s="27">
        <f>IFERROR(SUMIFS('[1]BD Unidades'!$AU$3:$AU$1424,'[1]BD Unidades'!$A$3:$A$1424,$A390),"-")</f>
        <v>0.24273400000000001</v>
      </c>
      <c r="AO390" s="27"/>
      <c r="AP390" s="27"/>
      <c r="AQ390" s="25">
        <f>IFERROR(SUMIFS('[1]BD Unidades'!$AZ$3:$AZ$1424,'[1]BD Unidades'!$A$3:$A$1424,$A390),"-")</f>
        <v>0.74275505862415259</v>
      </c>
      <c r="AR390" s="25">
        <f>IFERROR(SUMIFS('[1]BD Unidades'!$BA$3:$BA$1424,'[1]BD Unidades'!$A$3:$A$1424,$A390),"-")</f>
        <v>2.75</v>
      </c>
      <c r="AS390" s="28">
        <f>SUMIFS('[1]BD Unidades'!$BC$3:$BC$1424,'[1]BD Unidades'!$A$3:$A$1424,$A390)</f>
        <v>3.2490984730199401E-2</v>
      </c>
      <c r="AT390" s="28">
        <f>SUMIFS('[1]BD Unidades'!$BE$3:$BE$1424,'[1]BD Unidades'!$A$3:$A$1424,$A390)</f>
        <v>0.95102168949771704</v>
      </c>
      <c r="AU390" s="29">
        <f t="shared" si="26"/>
        <v>0.92012205830615823</v>
      </c>
      <c r="AV390" s="30">
        <f t="shared" si="27"/>
        <v>7.2719999999999998E-3</v>
      </c>
      <c r="AW390" s="25">
        <f>IFERROR(SUMIFS('[1]BD Unidades'!$BI$3:$BI$1424,'[1]BD Unidades'!$A$3:$A$1424,$A390),"-")</f>
        <v>0.67845544447982298</v>
      </c>
      <c r="AX390" s="25">
        <f>IFERROR(SUMIFS('[1]BD Unidades'!$BJ$3:$BJ$1424,'[1]BD Unidades'!$A$3:$A$1424,$A390),"-")</f>
        <v>0.43643517665180331</v>
      </c>
    </row>
    <row r="391" spans="1:50" ht="14.4" x14ac:dyDescent="0.3">
      <c r="A391" s="7">
        <v>609</v>
      </c>
      <c r="B391" s="7" t="s">
        <v>1379</v>
      </c>
      <c r="D391" s="8" t="s">
        <v>1380</v>
      </c>
      <c r="E391" s="19" t="s">
        <v>174</v>
      </c>
      <c r="F391" s="19" t="s">
        <v>174</v>
      </c>
      <c r="G391" s="19" t="s">
        <v>1381</v>
      </c>
      <c r="H391" s="19" t="s">
        <v>397</v>
      </c>
      <c r="I391" s="19">
        <v>2024</v>
      </c>
      <c r="J391" s="19" t="s">
        <v>495</v>
      </c>
      <c r="K391" s="19" t="s">
        <v>496</v>
      </c>
      <c r="L391" s="19" t="s">
        <v>213</v>
      </c>
      <c r="M391" s="19" t="s">
        <v>164</v>
      </c>
      <c r="N391" s="19" t="s">
        <v>707</v>
      </c>
      <c r="O391" s="19" t="s">
        <v>1011</v>
      </c>
      <c r="P391" s="19" t="s">
        <v>51</v>
      </c>
      <c r="Q391" s="9" t="s">
        <v>1383</v>
      </c>
      <c r="R391" s="20">
        <v>3</v>
      </c>
      <c r="S391" s="20">
        <v>0.33300000000000002</v>
      </c>
      <c r="T391" s="20">
        <v>2.99</v>
      </c>
      <c r="U391" s="20" t="s">
        <v>397</v>
      </c>
      <c r="V391" s="21">
        <f>_xlfn.XLOOKUP(D391,'[1]Gen. Real'!$A:$A,'[1]Gen. Real'!$C:$C,"-",0)</f>
        <v>5.4356900000000081</v>
      </c>
      <c r="W391" s="22"/>
      <c r="X391" s="22" t="str">
        <f>_xlfn.XLOOKUP(D391,[1]Vertimiento!$A:$A,[1]Vertimiento!$E:$E,"-",0)</f>
        <v>-</v>
      </c>
      <c r="Y391" s="23" t="str">
        <f t="shared" si="24"/>
        <v>-</v>
      </c>
      <c r="Z391" s="19" t="str">
        <f>_xlfn.XLOOKUP(D391,[1]Cmg!$I$4:$I$85,[1]Cmg!$M$4:$M$85,"----",0,1)</f>
        <v>----</v>
      </c>
      <c r="AA391" s="19" t="str">
        <f>_xlfn.XLOOKUP(D391,[1]Cmg!$A$4:$A$89,[1]Cmg!$B$4:$B$89,"----",0,1)</f>
        <v>----</v>
      </c>
      <c r="AB391" s="19" t="str">
        <f>_xlfn.XLOOKUP(D391,[1]Cmg!$E$4:$E$89,[1]Cmg!$F$4:$F$89,"----",0,1)</f>
        <v>----</v>
      </c>
      <c r="AC391" s="19" t="str">
        <f>_xlfn.XLOOKUP(D391,[1]Cmg!$O$4:$O$89,[1]Cmg!$P$4:$P$89,"----",0,1)</f>
        <v>----</v>
      </c>
      <c r="AD391" s="24" t="str">
        <f>_xlfn.XLOOKUP(D391,[1]Cmg!$S$4:$S$89,[1]Cmg!$U$4:$U$89,"----",0,1)</f>
        <v>----</v>
      </c>
      <c r="AG391" s="25">
        <f>IFERROR(SUMIFS('[1]BD Unidades'!$AH:$AH,'[1]BD Unidades'!$A:$A,'BD Centrales 2023'!$A391),"-")</f>
        <v>3</v>
      </c>
      <c r="AH391" s="25">
        <f>SUMIFS('[1]BD Unidades'!$AJ$3:$AJ$1424,'[1]BD Unidades'!$A$3:$A$1424,$A391)</f>
        <v>8669.1833333333307</v>
      </c>
      <c r="AI391" s="25">
        <f>SUMIFS('[1]BD Unidades'!$AL$3:$AL$1424,'[1]BD Unidades'!$A$3:$A$1424,$A391)</f>
        <v>0</v>
      </c>
      <c r="AJ391" s="26">
        <f t="shared" si="25"/>
        <v>0</v>
      </c>
      <c r="AK391" s="27">
        <f>IFERROR(SUMIFS('[1]BD Unidades'!$AO$3:$AO$1424,'[1]BD Unidades'!$A$3:$A$1424,$A391),"-")</f>
        <v>0.22288434403773164</v>
      </c>
      <c r="AL391" s="27">
        <f>IFERROR(SUMIFS('[1]BD Unidades'!$AQ$3:$AQ$1424,'[1]BD Unidades'!$A$3:$A$1424,$A391),"-")</f>
        <v>0.18951204126984103</v>
      </c>
      <c r="AM391" s="27">
        <f>IFERROR(SUMIFS('[1]BD Unidades'!$AS$3:$AS$1424,'[1]BD Unidades'!$A$3:$A$1424,$A391),"-")</f>
        <v>0.21207058530510584</v>
      </c>
      <c r="AN391" s="27">
        <f>IFERROR(SUMIFS('[1]BD Unidades'!$AU$3:$AU$1424,'[1]BD Unidades'!$A$3:$A$1424,$A391),"-")</f>
        <v>0.22475999999999999</v>
      </c>
      <c r="AO391" s="27"/>
      <c r="AP391" s="27"/>
      <c r="AQ391" s="25">
        <f>IFERROR(SUMIFS('[1]BD Unidades'!$AZ$3:$AZ$1424,'[1]BD Unidades'!$A$3:$A$1424,$A391),"-")</f>
        <v>0.56853612380952312</v>
      </c>
      <c r="AR391" s="25">
        <f>IFERROR(SUMIFS('[1]BD Unidades'!$BA$3:$BA$1424,'[1]BD Unidades'!$A$3:$A$1424,$A391),"-")</f>
        <v>3</v>
      </c>
      <c r="AS391" s="28">
        <f>SUMIFS('[1]BD Unidades'!$BC$3:$BC$1424,'[1]BD Unidades'!$A$3:$A$1424,$A391)</f>
        <v>9.0194520547945097E-4</v>
      </c>
      <c r="AT391" s="28">
        <f>SUMIFS('[1]BD Unidades'!$BE$3:$BE$1424,'[1]BD Unidades'!$A$3:$A$1424,$A391)</f>
        <v>1</v>
      </c>
      <c r="AU391" s="29">
        <f t="shared" si="26"/>
        <v>0.99909805479452052</v>
      </c>
      <c r="AV391" s="30">
        <f t="shared" si="27"/>
        <v>3.3300000000000001E-3</v>
      </c>
      <c r="AW391" s="25">
        <f>IFERROR(SUMIFS('[1]BD Unidades'!$BI$3:$BI$1424,'[1]BD Unidades'!$A$3:$A$1424,$A391),"-")</f>
        <v>0.56613181767170029</v>
      </c>
      <c r="AX391" s="25">
        <f>IFERROR(SUMIFS('[1]BD Unidades'!$BJ$3:$BJ$1424,'[1]BD Unidades'!$A$3:$A$1424,$A391),"-")</f>
        <v>0.36417990579056086</v>
      </c>
    </row>
    <row r="392" spans="1:50" ht="14.4" x14ac:dyDescent="0.3">
      <c r="A392" s="7">
        <v>612</v>
      </c>
      <c r="B392" s="7" t="s">
        <v>1384</v>
      </c>
      <c r="D392" s="8" t="s">
        <v>1385</v>
      </c>
      <c r="E392" s="19" t="s">
        <v>1386</v>
      </c>
      <c r="F392" s="19" t="s">
        <v>1387</v>
      </c>
      <c r="G392" s="19" t="s">
        <v>1388</v>
      </c>
      <c r="H392" s="19">
        <v>1</v>
      </c>
      <c r="I392" s="19">
        <v>2024</v>
      </c>
      <c r="J392" s="19" t="s">
        <v>495</v>
      </c>
      <c r="K392" s="19" t="s">
        <v>496</v>
      </c>
      <c r="L392" s="19" t="s">
        <v>213</v>
      </c>
      <c r="M392" s="19" t="s">
        <v>164</v>
      </c>
      <c r="N392" s="19" t="s">
        <v>707</v>
      </c>
      <c r="O392" s="19" t="s">
        <v>749</v>
      </c>
      <c r="P392" s="19" t="s">
        <v>51</v>
      </c>
      <c r="Q392" s="9" t="s">
        <v>1281</v>
      </c>
      <c r="R392" s="20">
        <v>3</v>
      </c>
      <c r="S392" s="20">
        <v>43.333300000000001</v>
      </c>
      <c r="T392" s="20">
        <v>1.7</v>
      </c>
      <c r="U392" s="20" t="s">
        <v>397</v>
      </c>
      <c r="V392" s="21">
        <f>_xlfn.XLOOKUP(D392,'[1]Gen. Real'!$A:$A,'[1]Gen. Real'!$C:$C,"-",0)</f>
        <v>3.5546299999999991</v>
      </c>
      <c r="W392" s="22"/>
      <c r="X392" s="22" t="str">
        <f>_xlfn.XLOOKUP(D392,[1]Vertimiento!$A:$A,[1]Vertimiento!$E:$E,"-",0)</f>
        <v>-</v>
      </c>
      <c r="Y392" s="23" t="str">
        <f t="shared" si="24"/>
        <v>-</v>
      </c>
      <c r="Z392" s="19" t="str">
        <f>_xlfn.XLOOKUP(D392,[1]Cmg!$I$4:$I$85,[1]Cmg!$M$4:$M$85,"----",0,1)</f>
        <v>----</v>
      </c>
      <c r="AA392" s="19" t="str">
        <f>_xlfn.XLOOKUP(D392,[1]Cmg!$A$4:$A$89,[1]Cmg!$B$4:$B$89,"----",0,1)</f>
        <v>----</v>
      </c>
      <c r="AB392" s="19" t="str">
        <f>_xlfn.XLOOKUP(D392,[1]Cmg!$E$4:$E$89,[1]Cmg!$F$4:$F$89,"----",0,1)</f>
        <v>----</v>
      </c>
      <c r="AC392" s="19" t="str">
        <f>_xlfn.XLOOKUP(D392,[1]Cmg!$O$4:$O$89,[1]Cmg!$P$4:$P$89,"----",0,1)</f>
        <v>----</v>
      </c>
      <c r="AD392" s="24" t="str">
        <f>_xlfn.XLOOKUP(D392,[1]Cmg!$S$4:$S$89,[1]Cmg!$U$4:$U$89,"----",0,1)</f>
        <v>----</v>
      </c>
      <c r="AG392" s="25">
        <f>IFERROR(SUMIFS('[1]BD Unidades'!$AH:$AH,'[1]BD Unidades'!$A:$A,'BD Centrales 2023'!$A392),"-")</f>
        <v>3</v>
      </c>
      <c r="AH392" s="25">
        <f>SUMIFS('[1]BD Unidades'!$AJ$3:$AJ$1424,'[1]BD Unidades'!$A$3:$A$1424,$A392)</f>
        <v>8302.6</v>
      </c>
      <c r="AI392" s="25">
        <f>SUMIFS('[1]BD Unidades'!$AL$3:$AL$1424,'[1]BD Unidades'!$A$3:$A$1424,$A392)</f>
        <v>0</v>
      </c>
      <c r="AJ392" s="26">
        <f t="shared" si="25"/>
        <v>0</v>
      </c>
      <c r="AK392" s="27">
        <f>IFERROR(SUMIFS('[1]BD Unidades'!$AO$3:$AO$1424,'[1]BD Unidades'!$A$3:$A$1424,$A392),"-")</f>
        <v>0.16807178410790855</v>
      </c>
      <c r="AL392" s="27">
        <f>IFERROR(SUMIFS('[1]BD Unidades'!$AQ$3:$AQ$1424,'[1]BD Unidades'!$A$3:$A$1424,$A392),"-")</f>
        <v>0.15442110701673548</v>
      </c>
      <c r="AM392" s="27">
        <f>IFERROR(SUMIFS('[1]BD Unidades'!$AS$3:$AS$1424,'[1]BD Unidades'!$A$3:$A$1424,$A392),"-")</f>
        <v>0.1442406474521557</v>
      </c>
      <c r="AN392" s="27">
        <f>IFERROR(SUMIFS('[1]BD Unidades'!$AU$3:$AU$1424,'[1]BD Unidades'!$A$3:$A$1424,$A392),"-")</f>
        <v>0.13623299999999999</v>
      </c>
      <c r="AO392" s="27"/>
      <c r="AP392" s="27"/>
      <c r="AQ392" s="25">
        <f>IFERROR(SUMIFS('[1]BD Unidades'!$AZ$3:$AZ$1424,'[1]BD Unidades'!$A$3:$A$1424,$A392),"-")</f>
        <v>0.4327219423564671</v>
      </c>
      <c r="AR392" s="25">
        <f>IFERROR(SUMIFS('[1]BD Unidades'!$BA$3:$BA$1424,'[1]BD Unidades'!$A$3:$A$1424,$A392),"-")</f>
        <v>3</v>
      </c>
      <c r="AS392" s="28">
        <f>SUMIFS('[1]BD Unidades'!$BC$3:$BC$1424,'[1]BD Unidades'!$A$3:$A$1424,$A392)</f>
        <v>5.5509442746354103E-3</v>
      </c>
      <c r="AT392" s="28">
        <f>SUMIFS('[1]BD Unidades'!$BE$3:$BE$1424,'[1]BD Unidades'!$A$3:$A$1424,$A392)</f>
        <v>0.99987252663622483</v>
      </c>
      <c r="AU392" s="29">
        <f t="shared" si="26"/>
        <v>0.99432228995912819</v>
      </c>
      <c r="AV392" s="30">
        <f t="shared" si="27"/>
        <v>0.43333300000000002</v>
      </c>
      <c r="AW392" s="25">
        <f>IFERROR(SUMIFS('[1]BD Unidades'!$BI$3:$BI$1424,'[1]BD Unidades'!$A$3:$A$1424,$A392),"-")</f>
        <v>0.24381701791737598</v>
      </c>
      <c r="AX392" s="25">
        <f>IFERROR(SUMIFS('[1]BD Unidades'!$BJ$3:$BJ$1424,'[1]BD Unidades'!$A$3:$A$1424,$A392),"-")</f>
        <v>0.15684202131662675</v>
      </c>
    </row>
    <row r="393" spans="1:50" ht="14.4" x14ac:dyDescent="0.3">
      <c r="A393" s="7">
        <v>614</v>
      </c>
      <c r="B393" s="7" t="s">
        <v>1390</v>
      </c>
      <c r="D393" s="8" t="s">
        <v>1391</v>
      </c>
      <c r="E393" s="19" t="s">
        <v>1392</v>
      </c>
      <c r="F393" s="19" t="s">
        <v>1392</v>
      </c>
      <c r="G393" s="19" t="s">
        <v>1393</v>
      </c>
      <c r="H393" s="19" t="s">
        <v>397</v>
      </c>
      <c r="I393" s="19">
        <v>2024</v>
      </c>
      <c r="J393" s="19" t="s">
        <v>495</v>
      </c>
      <c r="K393" s="19" t="s">
        <v>496</v>
      </c>
      <c r="L393" s="19" t="s">
        <v>213</v>
      </c>
      <c r="M393" s="19" t="s">
        <v>189</v>
      </c>
      <c r="N393" s="19" t="s">
        <v>1395</v>
      </c>
      <c r="O393" s="19" t="s">
        <v>1396</v>
      </c>
      <c r="P393" s="19" t="s">
        <v>51</v>
      </c>
      <c r="Q393" s="9" t="s">
        <v>1397</v>
      </c>
      <c r="R393" s="20">
        <v>3</v>
      </c>
      <c r="S393" s="20">
        <v>0</v>
      </c>
      <c r="T393" s="20">
        <v>3</v>
      </c>
      <c r="U393" s="20" t="s">
        <v>397</v>
      </c>
      <c r="V393" s="21">
        <f>_xlfn.XLOOKUP(D393,'[1]Gen. Real'!$A:$A,'[1]Gen. Real'!$C:$C,"-",0)</f>
        <v>5.1318900000000003</v>
      </c>
      <c r="W393" s="22"/>
      <c r="X393" s="22" t="str">
        <f>_xlfn.XLOOKUP(D393,[1]Vertimiento!$A:$A,[1]Vertimiento!$E:$E,"-",0)</f>
        <v>-</v>
      </c>
      <c r="Y393" s="23" t="str">
        <f t="shared" si="24"/>
        <v>-</v>
      </c>
      <c r="Z393" s="19" t="str">
        <f>_xlfn.XLOOKUP(D393,[1]Cmg!$I$4:$I$85,[1]Cmg!$M$4:$M$85,"----",0,1)</f>
        <v>----</v>
      </c>
      <c r="AA393" s="19" t="str">
        <f>_xlfn.XLOOKUP(D393,[1]Cmg!$A$4:$A$89,[1]Cmg!$B$4:$B$89,"----",0,1)</f>
        <v>----</v>
      </c>
      <c r="AB393" s="19" t="str">
        <f>_xlfn.XLOOKUP(D393,[1]Cmg!$E$4:$E$89,[1]Cmg!$F$4:$F$89,"----",0,1)</f>
        <v>----</v>
      </c>
      <c r="AC393" s="19" t="str">
        <f>_xlfn.XLOOKUP(D393,[1]Cmg!$O$4:$O$89,[1]Cmg!$P$4:$P$89,"----",0,1)</f>
        <v>----</v>
      </c>
      <c r="AD393" s="24" t="str">
        <f>_xlfn.XLOOKUP(D393,[1]Cmg!$S$4:$S$89,[1]Cmg!$U$4:$U$89,"----",0,1)</f>
        <v>----</v>
      </c>
      <c r="AG393" s="25">
        <f>IFERROR(SUMIFS('[1]BD Unidades'!$AH:$AH,'[1]BD Unidades'!$A:$A,'BD Centrales 2023'!$A393),"-")</f>
        <v>3</v>
      </c>
      <c r="AH393" s="25">
        <f>SUMIFS('[1]BD Unidades'!$AJ$3:$AJ$1424,'[1]BD Unidades'!$A$3:$A$1424,$A393)</f>
        <v>8692.9666666666708</v>
      </c>
      <c r="AI393" s="25">
        <f>SUMIFS('[1]BD Unidades'!$AL$3:$AL$1424,'[1]BD Unidades'!$A$3:$A$1424,$A393)</f>
        <v>1.06666666666667</v>
      </c>
      <c r="AJ393" s="26">
        <f t="shared" si="25"/>
        <v>1.2268950736328777E-4</v>
      </c>
      <c r="AK393" s="27">
        <f>IFERROR(SUMIFS('[1]BD Unidades'!$AO$3:$AO$1424,'[1]BD Unidades'!$A$3:$A$1424,$A393),"-")</f>
        <v>0</v>
      </c>
      <c r="AL393" s="27">
        <f>IFERROR(SUMIFS('[1]BD Unidades'!$AQ$3:$AQ$1424,'[1]BD Unidades'!$A$3:$A$1424,$A393),"-")</f>
        <v>0.21772677473505042</v>
      </c>
      <c r="AM393" s="27">
        <f>IFERROR(SUMIFS('[1]BD Unidades'!$AS$3:$AS$1424,'[1]BD Unidades'!$A$3:$A$1424,$A393),"-")</f>
        <v>0.21735358621351794</v>
      </c>
      <c r="AN393" s="27">
        <f>IFERROR(SUMIFS('[1]BD Unidades'!$AU$3:$AU$1424,'[1]BD Unidades'!$A$3:$A$1424,$A393),"-")</f>
        <v>0.19703899999999999</v>
      </c>
      <c r="AO393" s="27"/>
      <c r="AP393" s="27"/>
      <c r="AQ393" s="25">
        <f>IFERROR(SUMIFS('[1]BD Unidades'!$AZ$3:$AZ$1424,'[1]BD Unidades'!$A$3:$A$1424,$A393),"-")</f>
        <v>0.65206075864055379</v>
      </c>
      <c r="AR393" s="25">
        <f>IFERROR(SUMIFS('[1]BD Unidades'!$BA$3:$BA$1424,'[1]BD Unidades'!$A$3:$A$1424,$A393),"-")</f>
        <v>3</v>
      </c>
      <c r="AS393" s="28">
        <f>SUMIFS('[1]BD Unidades'!$BC$3:$BC$1424,'[1]BD Unidades'!$A$3:$A$1424,$A393)</f>
        <v>8.2460759583234105E-3</v>
      </c>
      <c r="AT393" s="28">
        <f>SUMIFS('[1]BD Unidades'!$BE$3:$BE$1424,'[1]BD Unidades'!$A$3:$A$1424,$A393)</f>
        <v>0.99943302891932995</v>
      </c>
      <c r="AU393" s="29">
        <f t="shared" si="26"/>
        <v>0.99119162824760398</v>
      </c>
      <c r="AV393" s="30">
        <f t="shared" si="27"/>
        <v>0</v>
      </c>
      <c r="AW393" s="25">
        <f>IFERROR(SUMIFS('[1]BD Unidades'!$BI$3:$BI$1424,'[1]BD Unidades'!$A$3:$A$1424,$A393),"-")</f>
        <v>0.64554158447520948</v>
      </c>
      <c r="AX393" s="25">
        <f>IFERROR(SUMIFS('[1]BD Unidades'!$BJ$3:$BJ$1424,'[1]BD Unidades'!$A$3:$A$1424,$A393),"-")</f>
        <v>0.41526242843040789</v>
      </c>
    </row>
    <row r="394" spans="1:50" ht="14.4" x14ac:dyDescent="0.3">
      <c r="A394" s="7">
        <v>615</v>
      </c>
      <c r="B394" s="7" t="s">
        <v>1398</v>
      </c>
      <c r="D394" s="8" t="s">
        <v>1399</v>
      </c>
      <c r="E394" s="19" t="s">
        <v>1400</v>
      </c>
      <c r="F394" s="19" t="s">
        <v>1400</v>
      </c>
      <c r="G394" s="19" t="s">
        <v>1401</v>
      </c>
      <c r="H394" s="19" t="s">
        <v>397</v>
      </c>
      <c r="I394" s="19">
        <v>2024</v>
      </c>
      <c r="J394" s="19" t="s">
        <v>495</v>
      </c>
      <c r="K394" s="19" t="s">
        <v>496</v>
      </c>
      <c r="L394" s="19" t="s">
        <v>213</v>
      </c>
      <c r="M394" s="19" t="s">
        <v>164</v>
      </c>
      <c r="N394" s="19" t="s">
        <v>831</v>
      </c>
      <c r="O394" s="19" t="s">
        <v>831</v>
      </c>
      <c r="P394" s="19" t="s">
        <v>51</v>
      </c>
      <c r="Q394" s="9" t="s">
        <v>1403</v>
      </c>
      <c r="R394" s="20">
        <v>3</v>
      </c>
      <c r="S394" s="20">
        <v>0.1333</v>
      </c>
      <c r="T394" s="20">
        <v>2.996</v>
      </c>
      <c r="U394" s="20" t="s">
        <v>397</v>
      </c>
      <c r="V394" s="21">
        <f>_xlfn.XLOOKUP(D394,'[1]Gen. Real'!$A:$A,'[1]Gen. Real'!$C:$C,"-",0)</f>
        <v>4.026589999999997</v>
      </c>
      <c r="W394" s="22"/>
      <c r="X394" s="22" t="str">
        <f>_xlfn.XLOOKUP(D394,[1]Vertimiento!$A:$A,[1]Vertimiento!$E:$E,"-",0)</f>
        <v>-</v>
      </c>
      <c r="Y394" s="23" t="str">
        <f t="shared" si="24"/>
        <v>-</v>
      </c>
      <c r="Z394" s="19" t="str">
        <f>_xlfn.XLOOKUP(D394,[1]Cmg!$I$4:$I$85,[1]Cmg!$M$4:$M$85,"----",0,1)</f>
        <v>----</v>
      </c>
      <c r="AA394" s="19" t="str">
        <f>_xlfn.XLOOKUP(D394,[1]Cmg!$A$4:$A$89,[1]Cmg!$B$4:$B$89,"----",0,1)</f>
        <v>----</v>
      </c>
      <c r="AB394" s="19" t="str">
        <f>_xlfn.XLOOKUP(D394,[1]Cmg!$E$4:$E$89,[1]Cmg!$F$4:$F$89,"----",0,1)</f>
        <v>----</v>
      </c>
      <c r="AC394" s="19" t="str">
        <f>_xlfn.XLOOKUP(D394,[1]Cmg!$O$4:$O$89,[1]Cmg!$P$4:$P$89,"----",0,1)</f>
        <v>----</v>
      </c>
      <c r="AD394" s="24" t="str">
        <f>_xlfn.XLOOKUP(D394,[1]Cmg!$S$4:$S$89,[1]Cmg!$U$4:$U$89,"----",0,1)</f>
        <v>----</v>
      </c>
      <c r="AG394" s="25">
        <f>IFERROR(SUMIFS('[1]BD Unidades'!$AH:$AH,'[1]BD Unidades'!$A:$A,'BD Centrales 2023'!$A394),"-")</f>
        <v>3</v>
      </c>
      <c r="AH394" s="25">
        <f>SUMIFS('[1]BD Unidades'!$AJ$3:$AJ$1424,'[1]BD Unidades'!$A$3:$A$1424,$A394)</f>
        <v>7556.8333333333312</v>
      </c>
      <c r="AI394" s="25">
        <f>SUMIFS('[1]BD Unidades'!$AL$3:$AL$1424,'[1]BD Unidades'!$A$3:$A$1424,$A394)</f>
        <v>0</v>
      </c>
      <c r="AJ394" s="26">
        <f t="shared" si="25"/>
        <v>0</v>
      </c>
      <c r="AK394" s="27">
        <f>IFERROR(SUMIFS('[1]BD Unidades'!$AO$3:$AO$1424,'[1]BD Unidades'!$A$3:$A$1424,$A394),"-")</f>
        <v>0.22417275206207296</v>
      </c>
      <c r="AL394" s="27">
        <f>IFERROR(SUMIFS('[1]BD Unidades'!$AQ$3:$AQ$1424,'[1]BD Unidades'!$A$3:$A$1424,$A394),"-")</f>
        <v>0.21745125456873493</v>
      </c>
      <c r="AM394" s="27">
        <f>IFERROR(SUMIFS('[1]BD Unidades'!$AS$3:$AS$1424,'[1]BD Unidades'!$A$3:$A$1424,$A394),"-")</f>
        <v>0.20838969846905644</v>
      </c>
      <c r="AN394" s="27">
        <f>IFERROR(SUMIFS('[1]BD Unidades'!$AU$3:$AU$1424,'[1]BD Unidades'!$A$3:$A$1424,$A394),"-")</f>
        <v>0.17723700000000001</v>
      </c>
      <c r="AO394" s="27"/>
      <c r="AP394" s="27"/>
      <c r="AQ394" s="25">
        <f>IFERROR(SUMIFS('[1]BD Unidades'!$AZ$3:$AZ$1424,'[1]BD Unidades'!$A$3:$A$1424,$A394),"-")</f>
        <v>0.62516909540716936</v>
      </c>
      <c r="AR394" s="25">
        <f>IFERROR(SUMIFS('[1]BD Unidades'!$BA$3:$BA$1424,'[1]BD Unidades'!$A$3:$A$1424,$A394),"-")</f>
        <v>3</v>
      </c>
      <c r="AS394" s="28">
        <f>SUMIFS('[1]BD Unidades'!$BC$3:$BC$1424,'[1]BD Unidades'!$A$3:$A$1424,$A394)</f>
        <v>9.2476236219903016E-2</v>
      </c>
      <c r="AT394" s="28">
        <f>SUMIFS('[1]BD Unidades'!$BE$3:$BE$1424,'[1]BD Unidades'!$A$3:$A$1424,$A394)</f>
        <v>0.99983828006088304</v>
      </c>
      <c r="AU394" s="29">
        <f t="shared" si="26"/>
        <v>0.90737699909227132</v>
      </c>
      <c r="AV394" s="30">
        <f t="shared" si="27"/>
        <v>1.333E-3</v>
      </c>
      <c r="AW394" s="25">
        <f>IFERROR(SUMIFS('[1]BD Unidades'!$BI$3:$BI$1424,'[1]BD Unidades'!$A$3:$A$1424,$A394),"-")</f>
        <v>0.56650789472685237</v>
      </c>
      <c r="AX394" s="25">
        <f>IFERROR(SUMIFS('[1]BD Unidades'!$BJ$3:$BJ$1424,'[1]BD Unidades'!$A$3:$A$1424,$A394),"-")</f>
        <v>0.36442182772859738</v>
      </c>
    </row>
    <row r="395" spans="1:50" ht="14.4" x14ac:dyDescent="0.3">
      <c r="A395" s="7">
        <v>616</v>
      </c>
      <c r="B395" s="7" t="s">
        <v>1404</v>
      </c>
      <c r="D395" s="8" t="s">
        <v>1405</v>
      </c>
      <c r="E395" s="19" t="s">
        <v>1406</v>
      </c>
      <c r="F395" s="19" t="s">
        <v>1406</v>
      </c>
      <c r="G395" s="19" t="s">
        <v>1407</v>
      </c>
      <c r="H395" s="19" t="s">
        <v>397</v>
      </c>
      <c r="I395" s="19">
        <v>2024</v>
      </c>
      <c r="J395" s="19" t="s">
        <v>495</v>
      </c>
      <c r="K395" s="19" t="s">
        <v>496</v>
      </c>
      <c r="L395" s="19" t="s">
        <v>213</v>
      </c>
      <c r="M395" s="19" t="s">
        <v>106</v>
      </c>
      <c r="N395" s="19" t="s">
        <v>243</v>
      </c>
      <c r="O395" s="19" t="s">
        <v>1409</v>
      </c>
      <c r="P395" s="19" t="s">
        <v>51</v>
      </c>
      <c r="Q395" s="9" t="s">
        <v>1410</v>
      </c>
      <c r="R395" s="20">
        <v>9</v>
      </c>
      <c r="S395" s="20">
        <v>0.20944399999999999</v>
      </c>
      <c r="T395" s="20">
        <v>8.9811499999999995</v>
      </c>
      <c r="U395" s="20" t="s">
        <v>397</v>
      </c>
      <c r="V395" s="21">
        <f>_xlfn.XLOOKUP(D395,'[1]Gen. Real'!$A:$A,'[1]Gen. Real'!$C:$C,"-",0)</f>
        <v>13.513869999999994</v>
      </c>
      <c r="W395" s="22"/>
      <c r="X395" s="22" t="str">
        <f>_xlfn.XLOOKUP(D395,[1]Vertimiento!$A:$A,[1]Vertimiento!$E:$E,"-",0)</f>
        <v>-</v>
      </c>
      <c r="Y395" s="23" t="str">
        <f t="shared" si="24"/>
        <v>-</v>
      </c>
      <c r="Z395" s="19" t="str">
        <f>_xlfn.XLOOKUP(D395,[1]Cmg!$I$4:$I$85,[1]Cmg!$M$4:$M$85,"----",0,1)</f>
        <v>----</v>
      </c>
      <c r="AA395" s="19" t="str">
        <f>_xlfn.XLOOKUP(D395,[1]Cmg!$A$4:$A$89,[1]Cmg!$B$4:$B$89,"----",0,1)</f>
        <v>----</v>
      </c>
      <c r="AB395" s="19" t="str">
        <f>_xlfn.XLOOKUP(D395,[1]Cmg!$E$4:$E$89,[1]Cmg!$F$4:$F$89,"----",0,1)</f>
        <v>----</v>
      </c>
      <c r="AC395" s="19" t="str">
        <f>_xlfn.XLOOKUP(D395,[1]Cmg!$O$4:$O$89,[1]Cmg!$P$4:$P$89,"----",0,1)</f>
        <v>----</v>
      </c>
      <c r="AD395" s="24" t="str">
        <f>_xlfn.XLOOKUP(D395,[1]Cmg!$S$4:$S$89,[1]Cmg!$U$4:$U$89,"----",0,1)</f>
        <v>----</v>
      </c>
      <c r="AG395" s="25">
        <f>IFERROR(SUMIFS('[1]BD Unidades'!$AH:$AH,'[1]BD Unidades'!$A:$A,'BD Centrales 2023'!$A395),"-")</f>
        <v>9</v>
      </c>
      <c r="AH395" s="25">
        <f>SUMIFS('[1]BD Unidades'!$AJ$3:$AJ$1424,'[1]BD Unidades'!$A$3:$A$1424,$A395)</f>
        <v>8538.3333333333303</v>
      </c>
      <c r="AI395" s="25">
        <f>SUMIFS('[1]BD Unidades'!$AL$3:$AL$1424,'[1]BD Unidades'!$A$3:$A$1424,$A395)</f>
        <v>0</v>
      </c>
      <c r="AJ395" s="26">
        <f t="shared" si="25"/>
        <v>0</v>
      </c>
      <c r="AK395" s="27">
        <f>IFERROR(SUMIFS('[1]BD Unidades'!$AO$3:$AO$1424,'[1]BD Unidades'!$A$3:$A$1424,$A395),"-")</f>
        <v>0.28855201099330013</v>
      </c>
      <c r="AL395" s="27">
        <f>IFERROR(SUMIFS('[1]BD Unidades'!$AQ$3:$AQ$1424,'[1]BD Unidades'!$A$3:$A$1424,$A395),"-")</f>
        <v>0.26134951048387123</v>
      </c>
      <c r="AM395" s="27">
        <f>IFERROR(SUMIFS('[1]BD Unidades'!$AS$3:$AS$1424,'[1]BD Unidades'!$A$3:$A$1424,$A395),"-")</f>
        <v>0.24491370879768415</v>
      </c>
      <c r="AN395" s="27">
        <f>IFERROR(SUMIFS('[1]BD Unidades'!$AU$3:$AU$1424,'[1]BD Unidades'!$A$3:$A$1424,$A395),"-")</f>
        <v>0.18651899999999999</v>
      </c>
      <c r="AO395" s="27"/>
      <c r="AP395" s="27"/>
      <c r="AQ395" s="25">
        <f>IFERROR(SUMIFS('[1]BD Unidades'!$AZ$3:$AZ$1424,'[1]BD Unidades'!$A$3:$A$1424,$A395),"-")</f>
        <v>2.2042233791791572</v>
      </c>
      <c r="AR395" s="25">
        <f>IFERROR(SUMIFS('[1]BD Unidades'!$BA$3:$BA$1424,'[1]BD Unidades'!$A$3:$A$1424,$A395),"-")</f>
        <v>9</v>
      </c>
      <c r="AS395" s="28">
        <f>SUMIFS('[1]BD Unidades'!$BC$3:$BC$1424,'[1]BD Unidades'!$A$3:$A$1424,$A395)</f>
        <v>9.6169215970121295E-3</v>
      </c>
      <c r="AT395" s="28">
        <f>SUMIFS('[1]BD Unidades'!$BE$3:$BE$1424,'[1]BD Unidades'!$A$3:$A$1424,$A395)</f>
        <v>1</v>
      </c>
      <c r="AU395" s="29">
        <f t="shared" si="26"/>
        <v>0.99038307840298789</v>
      </c>
      <c r="AV395" s="30">
        <f t="shared" si="27"/>
        <v>2.0944399999999999E-3</v>
      </c>
      <c r="AW395" s="25">
        <f>IFERROR(SUMIFS('[1]BD Unidades'!$BI$3:$BI$1424,'[1]BD Unidades'!$A$3:$A$1424,$A395),"-")</f>
        <v>2.1784169262949122</v>
      </c>
      <c r="AX395" s="25">
        <f>IFERROR(SUMIFS('[1]BD Unidades'!$BJ$3:$BJ$1424,'[1]BD Unidades'!$A$3:$A$1424,$A395),"-")</f>
        <v>1.4013267691848748</v>
      </c>
    </row>
    <row r="396" spans="1:50" ht="14.4" x14ac:dyDescent="0.3">
      <c r="A396" s="7">
        <v>617</v>
      </c>
      <c r="B396" s="7" t="s">
        <v>1411</v>
      </c>
      <c r="D396" s="8" t="s">
        <v>1412</v>
      </c>
      <c r="E396" s="19" t="s">
        <v>1413</v>
      </c>
      <c r="F396" s="19" t="s">
        <v>1413</v>
      </c>
      <c r="G396" s="19" t="s">
        <v>1414</v>
      </c>
      <c r="H396" s="19" t="s">
        <v>397</v>
      </c>
      <c r="I396" s="19">
        <v>2024</v>
      </c>
      <c r="J396" s="19" t="s">
        <v>495</v>
      </c>
      <c r="K396" s="19" t="s">
        <v>496</v>
      </c>
      <c r="L396" s="19" t="s">
        <v>213</v>
      </c>
      <c r="M396" s="19" t="s">
        <v>189</v>
      </c>
      <c r="N396" s="19" t="s">
        <v>190</v>
      </c>
      <c r="O396" s="19" t="s">
        <v>1037</v>
      </c>
      <c r="P396" s="19" t="s">
        <v>51</v>
      </c>
      <c r="Q396" s="9" t="s">
        <v>1416</v>
      </c>
      <c r="R396" s="20">
        <v>2.8</v>
      </c>
      <c r="S396" s="20">
        <v>2.1419999999999999</v>
      </c>
      <c r="T396" s="20">
        <v>2.74</v>
      </c>
      <c r="U396" s="20" t="s">
        <v>397</v>
      </c>
      <c r="V396" s="21">
        <f>_xlfn.XLOOKUP(D396,'[1]Gen. Real'!$A:$A,'[1]Gen. Real'!$C:$C,"-",0)</f>
        <v>5.1748799999999999</v>
      </c>
      <c r="W396" s="22"/>
      <c r="X396" s="22" t="str">
        <f>_xlfn.XLOOKUP(D396,[1]Vertimiento!$A:$A,[1]Vertimiento!$E:$E,"-",0)</f>
        <v>-</v>
      </c>
      <c r="Y396" s="23" t="str">
        <f t="shared" si="24"/>
        <v>-</v>
      </c>
      <c r="Z396" s="19" t="str">
        <f>_xlfn.XLOOKUP(D396,[1]Cmg!$I$4:$I$85,[1]Cmg!$M$4:$M$85,"----",0,1)</f>
        <v>----</v>
      </c>
      <c r="AA396" s="19" t="str">
        <f>_xlfn.XLOOKUP(D396,[1]Cmg!$A$4:$A$89,[1]Cmg!$B$4:$B$89,"----",0,1)</f>
        <v>----</v>
      </c>
      <c r="AB396" s="19" t="str">
        <f>_xlfn.XLOOKUP(D396,[1]Cmg!$E$4:$E$89,[1]Cmg!$F$4:$F$89,"----",0,1)</f>
        <v>----</v>
      </c>
      <c r="AC396" s="19" t="str">
        <f>_xlfn.XLOOKUP(D396,[1]Cmg!$O$4:$O$89,[1]Cmg!$P$4:$P$89,"----",0,1)</f>
        <v>----</v>
      </c>
      <c r="AD396" s="24" t="str">
        <f>_xlfn.XLOOKUP(D396,[1]Cmg!$S$4:$S$89,[1]Cmg!$U$4:$U$89,"----",0,1)</f>
        <v>----</v>
      </c>
      <c r="AG396" s="25">
        <f>IFERROR(SUMIFS('[1]BD Unidades'!$AH:$AH,'[1]BD Unidades'!$A:$A,'BD Centrales 2023'!$A396),"-")</f>
        <v>2.8</v>
      </c>
      <c r="AH396" s="25">
        <f>SUMIFS('[1]BD Unidades'!$AJ$3:$AJ$1424,'[1]BD Unidades'!$A$3:$A$1424,$A396)</f>
        <v>8665.4</v>
      </c>
      <c r="AI396" s="25">
        <f>SUMIFS('[1]BD Unidades'!$AL$3:$AL$1424,'[1]BD Unidades'!$A$3:$A$1424,$A396)</f>
        <v>0</v>
      </c>
      <c r="AJ396" s="26">
        <f t="shared" si="25"/>
        <v>0</v>
      </c>
      <c r="AK396" s="27">
        <f>IFERROR(SUMIFS('[1]BD Unidades'!$AO$3:$AO$1424,'[1]BD Unidades'!$A$3:$A$1424,$A396),"-")</f>
        <v>0.26546601658356889</v>
      </c>
      <c r="AL396" s="27">
        <f>IFERROR(SUMIFS('[1]BD Unidades'!$AQ$3:$AQ$1424,'[1]BD Unidades'!$A$3:$A$1424,$A396),"-")</f>
        <v>0.24692346887162231</v>
      </c>
      <c r="AM396" s="27">
        <f>IFERROR(SUMIFS('[1]BD Unidades'!$AS$3:$AS$1424,'[1]BD Unidades'!$A$3:$A$1424,$A396),"-")</f>
        <v>0.20713476312686227</v>
      </c>
      <c r="AN396" s="27">
        <f>IFERROR(SUMIFS('[1]BD Unidades'!$AU$3:$AU$1424,'[1]BD Unidades'!$A$3:$A$1424,$A396),"-")</f>
        <v>0.21237300000000001</v>
      </c>
      <c r="AO396" s="27"/>
      <c r="AP396" s="27"/>
      <c r="AQ396" s="25">
        <f>IFERROR(SUMIFS('[1]BD Unidades'!$AZ$3:$AZ$1424,'[1]BD Unidades'!$A$3:$A$1424,$A396),"-")</f>
        <v>0.57997733675521435</v>
      </c>
      <c r="AR396" s="25">
        <f>IFERROR(SUMIFS('[1]BD Unidades'!$BA$3:$BA$1424,'[1]BD Unidades'!$A$3:$A$1424,$A396),"-")</f>
        <v>2.7999999999999901</v>
      </c>
      <c r="AS396" s="28">
        <f>SUMIFS('[1]BD Unidades'!$BC$3:$BC$1424,'[1]BD Unidades'!$A$3:$A$1424,$A396)</f>
        <v>2.4170642746649401E-3</v>
      </c>
      <c r="AT396" s="28">
        <f>SUMIFS('[1]BD Unidades'!$BE$3:$BE$1424,'[1]BD Unidades'!$A$3:$A$1424,$A396)</f>
        <v>0.99945776255707797</v>
      </c>
      <c r="AU396" s="29">
        <f t="shared" si="26"/>
        <v>0.9970420089051647</v>
      </c>
      <c r="AV396" s="30">
        <f t="shared" si="27"/>
        <v>2.1419999999999998E-2</v>
      </c>
      <c r="AW396" s="25">
        <f>IFERROR(SUMIFS('[1]BD Unidades'!$BI$3:$BI$1424,'[1]BD Unidades'!$A$3:$A$1424,$A396),"-")</f>
        <v>0.56587044533735997</v>
      </c>
      <c r="AX396" s="25">
        <f>IFERROR(SUMIFS('[1]BD Unidades'!$BJ$3:$BJ$1424,'[1]BD Unidades'!$A$3:$A$1424,$A396),"-")</f>
        <v>0.36401177082777464</v>
      </c>
    </row>
    <row r="397" spans="1:50" ht="14.4" x14ac:dyDescent="0.3">
      <c r="A397" s="7">
        <v>619</v>
      </c>
      <c r="B397" s="7" t="s">
        <v>1417</v>
      </c>
      <c r="D397" s="8" t="s">
        <v>1418</v>
      </c>
      <c r="E397" s="19" t="s">
        <v>677</v>
      </c>
      <c r="F397" s="19" t="s">
        <v>1419</v>
      </c>
      <c r="G397" s="19" t="s">
        <v>1420</v>
      </c>
      <c r="H397" s="19" t="s">
        <v>397</v>
      </c>
      <c r="I397" s="19">
        <v>2024</v>
      </c>
      <c r="J397" s="19" t="s">
        <v>495</v>
      </c>
      <c r="K397" s="19" t="s">
        <v>496</v>
      </c>
      <c r="L397" s="19" t="s">
        <v>213</v>
      </c>
      <c r="M397" s="19" t="s">
        <v>106</v>
      </c>
      <c r="N397" s="19" t="s">
        <v>107</v>
      </c>
      <c r="O397" s="19" t="s">
        <v>1422</v>
      </c>
      <c r="P397" s="19" t="s">
        <v>51</v>
      </c>
      <c r="Q397" s="9" t="s">
        <v>1281</v>
      </c>
      <c r="R397" s="20">
        <v>7</v>
      </c>
      <c r="S397" s="20">
        <v>0.214</v>
      </c>
      <c r="T397" s="20">
        <v>6.9850000000000003</v>
      </c>
      <c r="U397" s="20" t="s">
        <v>397</v>
      </c>
      <c r="V397" s="21">
        <f>_xlfn.XLOOKUP(D397,'[1]Gen. Real'!$A:$A,'[1]Gen. Real'!$C:$C,"-",0)</f>
        <v>12.188439999999996</v>
      </c>
      <c r="W397" s="22"/>
      <c r="X397" s="22" t="str">
        <f>_xlfn.XLOOKUP(D397,[1]Vertimiento!$A:$A,[1]Vertimiento!$E:$E,"-",0)</f>
        <v>-</v>
      </c>
      <c r="Y397" s="23" t="str">
        <f t="shared" si="24"/>
        <v>-</v>
      </c>
      <c r="Z397" s="19" t="str">
        <f>_xlfn.XLOOKUP(D397,[1]Cmg!$I$4:$I$85,[1]Cmg!$M$4:$M$85,"----",0,1)</f>
        <v>----</v>
      </c>
      <c r="AA397" s="19" t="str">
        <f>_xlfn.XLOOKUP(D397,[1]Cmg!$A$4:$A$89,[1]Cmg!$B$4:$B$89,"----",0,1)</f>
        <v>----</v>
      </c>
      <c r="AB397" s="19" t="str">
        <f>_xlfn.XLOOKUP(D397,[1]Cmg!$E$4:$E$89,[1]Cmg!$F$4:$F$89,"----",0,1)</f>
        <v>----</v>
      </c>
      <c r="AC397" s="19" t="str">
        <f>_xlfn.XLOOKUP(D397,[1]Cmg!$O$4:$O$89,[1]Cmg!$P$4:$P$89,"----",0,1)</f>
        <v>----</v>
      </c>
      <c r="AD397" s="24" t="str">
        <f>_xlfn.XLOOKUP(D397,[1]Cmg!$S$4:$S$89,[1]Cmg!$U$4:$U$89,"----",0,1)</f>
        <v>----</v>
      </c>
      <c r="AG397" s="25">
        <f>IFERROR(SUMIFS('[1]BD Unidades'!$AH:$AH,'[1]BD Unidades'!$A:$A,'BD Centrales 2023'!$A397),"-")</f>
        <v>7</v>
      </c>
      <c r="AH397" s="25">
        <f>SUMIFS('[1]BD Unidades'!$AJ$3:$AJ$1424,'[1]BD Unidades'!$A$3:$A$1424,$A397)</f>
        <v>5402.45</v>
      </c>
      <c r="AI397" s="25">
        <f>SUMIFS('[1]BD Unidades'!$AL$3:$AL$1424,'[1]BD Unidades'!$A$3:$A$1424,$A397)</f>
        <v>3265.2</v>
      </c>
      <c r="AJ397" s="26">
        <f t="shared" si="25"/>
        <v>0.37671110393243845</v>
      </c>
      <c r="AK397" s="27">
        <f>IFERROR(SUMIFS('[1]BD Unidades'!$AO$3:$AO$1424,'[1]BD Unidades'!$A$3:$A$1424,$A397),"-")</f>
        <v>0.28766816099724818</v>
      </c>
      <c r="AL397" s="27">
        <f>IFERROR(SUMIFS('[1]BD Unidades'!$AQ$3:$AQ$1424,'[1]BD Unidades'!$A$3:$A$1424,$A397),"-")</f>
        <v>0.24742982980083636</v>
      </c>
      <c r="AM397" s="27">
        <f>IFERROR(SUMIFS('[1]BD Unidades'!$AS$3:$AS$1424,'[1]BD Unidades'!$A$3:$A$1424,$A397),"-")</f>
        <v>0.25343877245636792</v>
      </c>
      <c r="AN397" s="27">
        <f>IFERROR(SUMIFS('[1]BD Unidades'!$AU$3:$AU$1424,'[1]BD Unidades'!$A$3:$A$1424,$A397),"-")</f>
        <v>0.23470099999999999</v>
      </c>
      <c r="AO397" s="27"/>
      <c r="AP397" s="27"/>
      <c r="AQ397" s="25">
        <f>IFERROR(SUMIFS('[1]BD Unidades'!$AZ$3:$AZ$1424,'[1]BD Unidades'!$A$3:$A$1424,$A397),"-")</f>
        <v>1.7320088086058545</v>
      </c>
      <c r="AR397" s="25">
        <f>IFERROR(SUMIFS('[1]BD Unidades'!$BA$3:$BA$1424,'[1]BD Unidades'!$A$3:$A$1424,$A397),"-")</f>
        <v>5.85507990439545</v>
      </c>
      <c r="AS397" s="28">
        <f>SUMIFS('[1]BD Unidades'!$BC$3:$BC$1424,'[1]BD Unidades'!$A$3:$A$1424,$A397)</f>
        <v>1.3891777454511001E-3</v>
      </c>
      <c r="AT397" s="28">
        <f>SUMIFS('[1]BD Unidades'!$BE$3:$BE$1424,'[1]BD Unidades'!$A$3:$A$1424,$A397)</f>
        <v>1</v>
      </c>
      <c r="AU397" s="29">
        <f t="shared" si="26"/>
        <v>0.99861082225454889</v>
      </c>
      <c r="AV397" s="30">
        <f t="shared" si="27"/>
        <v>2.14E-3</v>
      </c>
      <c r="AW397" s="25">
        <f>IFERROR(SUMIFS('[1]BD Unidades'!$BI$3:$BI$1424,'[1]BD Unidades'!$A$3:$A$1424,$A397),"-")</f>
        <v>1.7259013906493141</v>
      </c>
      <c r="AX397" s="25">
        <f>IFERROR(SUMIFS('[1]BD Unidades'!$BJ$3:$BJ$1424,'[1]BD Unidades'!$A$3:$A$1424,$A397),"-")</f>
        <v>1.1102336703763127</v>
      </c>
    </row>
    <row r="398" spans="1:50" ht="14.4" x14ac:dyDescent="0.3">
      <c r="A398" s="7">
        <v>625</v>
      </c>
      <c r="B398" s="7" t="s">
        <v>1423</v>
      </c>
      <c r="D398" s="8" t="s">
        <v>1424</v>
      </c>
      <c r="E398" s="19" t="s">
        <v>677</v>
      </c>
      <c r="F398" s="19" t="s">
        <v>1425</v>
      </c>
      <c r="G398" s="19" t="s">
        <v>1426</v>
      </c>
      <c r="H398" s="19" t="s">
        <v>397</v>
      </c>
      <c r="I398" s="19">
        <v>2024</v>
      </c>
      <c r="J398" s="19" t="s">
        <v>495</v>
      </c>
      <c r="K398" s="19" t="s">
        <v>496</v>
      </c>
      <c r="L398" s="19" t="s">
        <v>213</v>
      </c>
      <c r="M398" s="19" t="s">
        <v>477</v>
      </c>
      <c r="N398" s="19" t="s">
        <v>766</v>
      </c>
      <c r="O398" s="19" t="s">
        <v>1428</v>
      </c>
      <c r="P398" s="19" t="s">
        <v>51</v>
      </c>
      <c r="Q398" s="9" t="s">
        <v>1416</v>
      </c>
      <c r="R398" s="20">
        <v>1.95</v>
      </c>
      <c r="S398" s="20">
        <v>7.5999999999999998E-2</v>
      </c>
      <c r="T398" s="20">
        <v>1.9484999999999999</v>
      </c>
      <c r="U398" s="20" t="s">
        <v>397</v>
      </c>
      <c r="V398" s="21">
        <f>_xlfn.XLOOKUP(D398,'[1]Gen. Real'!$A:$A,'[1]Gen. Real'!$C:$C,"-",0)</f>
        <v>3.7289599999999989</v>
      </c>
      <c r="W398" s="22"/>
      <c r="X398" s="22" t="str">
        <f>_xlfn.XLOOKUP(D398,[1]Vertimiento!$A:$A,[1]Vertimiento!$E:$E,"-",0)</f>
        <v>-</v>
      </c>
      <c r="Y398" s="23" t="str">
        <f t="shared" si="24"/>
        <v>-</v>
      </c>
      <c r="Z398" s="19" t="str">
        <f>_xlfn.XLOOKUP(D398,[1]Cmg!$I$4:$I$85,[1]Cmg!$M$4:$M$85,"----",0,1)</f>
        <v>----</v>
      </c>
      <c r="AA398" s="19" t="str">
        <f>_xlfn.XLOOKUP(D398,[1]Cmg!$A$4:$A$89,[1]Cmg!$B$4:$B$89,"----",0,1)</f>
        <v>----</v>
      </c>
      <c r="AB398" s="19" t="str">
        <f>_xlfn.XLOOKUP(D398,[1]Cmg!$E$4:$E$89,[1]Cmg!$F$4:$F$89,"----",0,1)</f>
        <v>----</v>
      </c>
      <c r="AC398" s="19" t="str">
        <f>_xlfn.XLOOKUP(D398,[1]Cmg!$O$4:$O$89,[1]Cmg!$P$4:$P$89,"----",0,1)</f>
        <v>----</v>
      </c>
      <c r="AD398" s="24" t="str">
        <f>_xlfn.XLOOKUP(D398,[1]Cmg!$S$4:$S$89,[1]Cmg!$U$4:$U$89,"----",0,1)</f>
        <v>----</v>
      </c>
      <c r="AG398" s="25">
        <f>IFERROR(SUMIFS('[1]BD Unidades'!$AH:$AH,'[1]BD Unidades'!$A:$A,'BD Centrales 2023'!$A398),"-")</f>
        <v>1.95</v>
      </c>
      <c r="AH398" s="25">
        <f>SUMIFS('[1]BD Unidades'!$AJ$3:$AJ$1424,'[1]BD Unidades'!$A$3:$A$1424,$A398)</f>
        <v>7008.25</v>
      </c>
      <c r="AI398" s="25">
        <f>SUMIFS('[1]BD Unidades'!$AL$3:$AL$1424,'[1]BD Unidades'!$A$3:$A$1424,$A398)</f>
        <v>1216</v>
      </c>
      <c r="AJ398" s="26">
        <f t="shared" si="25"/>
        <v>0.14785542754658479</v>
      </c>
      <c r="AK398" s="27">
        <f>IFERROR(SUMIFS('[1]BD Unidades'!$AO$3:$AO$1424,'[1]BD Unidades'!$A$3:$A$1424,$A398),"-")</f>
        <v>0.31363167250944468</v>
      </c>
      <c r="AL398" s="27">
        <f>IFERROR(SUMIFS('[1]BD Unidades'!$AQ$3:$AQ$1424,'[1]BD Unidades'!$A$3:$A$1424,$A398),"-")</f>
        <v>0.36361872470907669</v>
      </c>
      <c r="AM398" s="27">
        <f>IFERROR(SUMIFS('[1]BD Unidades'!$AS$3:$AS$1424,'[1]BD Unidades'!$A$3:$A$1424,$A398),"-")</f>
        <v>0.30118919018696538</v>
      </c>
      <c r="AN398" s="27">
        <f>IFERROR(SUMIFS('[1]BD Unidades'!$AU$3:$AU$1424,'[1]BD Unidades'!$A$3:$A$1424,$A398),"-")</f>
        <v>0.25278200000000001</v>
      </c>
      <c r="AO398" s="27"/>
      <c r="AP398" s="27"/>
      <c r="AQ398" s="25">
        <f>IFERROR(SUMIFS('[1]BD Unidades'!$AZ$3:$AZ$1424,'[1]BD Unidades'!$A$3:$A$1424,$A398),"-")</f>
        <v>0.58731892086458248</v>
      </c>
      <c r="AR398" s="25">
        <f>IFERROR(SUMIFS('[1]BD Unidades'!$BA$3:$BA$1424,'[1]BD Unidades'!$A$3:$A$1424,$A398),"-")</f>
        <v>1.7791599396094799</v>
      </c>
      <c r="AS398" s="28">
        <f>SUMIFS('[1]BD Unidades'!$BC$3:$BC$1424,'[1]BD Unidades'!$A$3:$A$1424,$A398)</f>
        <v>2.0009145483833599E-3</v>
      </c>
      <c r="AT398" s="28">
        <f>SUMIFS('[1]BD Unidades'!$BE$3:$BE$1424,'[1]BD Unidades'!$A$3:$A$1424,$A398)</f>
        <v>1</v>
      </c>
      <c r="AU398" s="29">
        <f t="shared" si="26"/>
        <v>0.99799908545161664</v>
      </c>
      <c r="AV398" s="30">
        <f t="shared" si="27"/>
        <v>7.5999999999999993E-4</v>
      </c>
      <c r="AW398" s="25">
        <f>IFERROR(SUMIFS('[1]BD Unidades'!$BI$3:$BI$1424,'[1]BD Unidades'!$A$3:$A$1424,$A398),"-")</f>
        <v>0.58554257281857447</v>
      </c>
      <c r="AX398" s="25">
        <f>IFERROR(SUMIFS('[1]BD Unidades'!$BJ$3:$BJ$1424,'[1]BD Unidades'!$A$3:$A$1424,$A398),"-")</f>
        <v>0.37666640939282192</v>
      </c>
    </row>
    <row r="399" spans="1:50" ht="14.4" x14ac:dyDescent="0.3">
      <c r="A399" s="7">
        <v>629</v>
      </c>
      <c r="B399" s="7" t="s">
        <v>1429</v>
      </c>
      <c r="D399" s="8" t="s">
        <v>1430</v>
      </c>
      <c r="E399" s="19" t="s">
        <v>1231</v>
      </c>
      <c r="F399" s="19" t="s">
        <v>1431</v>
      </c>
      <c r="G399" s="19" t="s">
        <v>1432</v>
      </c>
      <c r="H399" s="19" t="s">
        <v>397</v>
      </c>
      <c r="I399" s="19">
        <v>2024</v>
      </c>
      <c r="J399" s="19" t="s">
        <v>495</v>
      </c>
      <c r="K399" s="19" t="s">
        <v>496</v>
      </c>
      <c r="L399" s="19" t="s">
        <v>213</v>
      </c>
      <c r="M399" s="19" t="s">
        <v>106</v>
      </c>
      <c r="N399" s="19" t="s">
        <v>107</v>
      </c>
      <c r="O399" s="19" t="s">
        <v>1061</v>
      </c>
      <c r="P399" s="19" t="s">
        <v>51</v>
      </c>
      <c r="Q399" s="9" t="s">
        <v>1434</v>
      </c>
      <c r="R399" s="20">
        <v>2.95</v>
      </c>
      <c r="S399" s="20">
        <v>1.0169999999999999</v>
      </c>
      <c r="T399" s="20">
        <v>2.92</v>
      </c>
      <c r="U399" s="20" t="s">
        <v>397</v>
      </c>
      <c r="V399" s="21">
        <f>_xlfn.XLOOKUP(D399,'[1]Gen. Real'!$A:$A,'[1]Gen. Real'!$C:$C,"-",0)</f>
        <v>4.78329</v>
      </c>
      <c r="W399" s="22"/>
      <c r="X399" s="22" t="str">
        <f>_xlfn.XLOOKUP(D399,[1]Vertimiento!$A:$A,[1]Vertimiento!$E:$E,"-",0)</f>
        <v>-</v>
      </c>
      <c r="Y399" s="23" t="str">
        <f t="shared" si="24"/>
        <v>-</v>
      </c>
      <c r="Z399" s="19" t="str">
        <f>_xlfn.XLOOKUP(D399,[1]Cmg!$I$4:$I$85,[1]Cmg!$M$4:$M$85,"----",0,1)</f>
        <v>----</v>
      </c>
      <c r="AA399" s="19" t="str">
        <f>_xlfn.XLOOKUP(D399,[1]Cmg!$A$4:$A$89,[1]Cmg!$B$4:$B$89,"----",0,1)</f>
        <v>----</v>
      </c>
      <c r="AB399" s="19" t="str">
        <f>_xlfn.XLOOKUP(D399,[1]Cmg!$E$4:$E$89,[1]Cmg!$F$4:$F$89,"----",0,1)</f>
        <v>----</v>
      </c>
      <c r="AC399" s="19" t="str">
        <f>_xlfn.XLOOKUP(D399,[1]Cmg!$O$4:$O$89,[1]Cmg!$P$4:$P$89,"----",0,1)</f>
        <v>----</v>
      </c>
      <c r="AD399" s="24" t="str">
        <f>_xlfn.XLOOKUP(D399,[1]Cmg!$S$4:$S$89,[1]Cmg!$U$4:$U$89,"----",0,1)</f>
        <v>----</v>
      </c>
      <c r="AG399" s="25">
        <f>IFERROR(SUMIFS('[1]BD Unidades'!$AH:$AH,'[1]BD Unidades'!$A:$A,'BD Centrales 2023'!$A399),"-")</f>
        <v>2.95</v>
      </c>
      <c r="AH399" s="25">
        <f>SUMIFS('[1]BD Unidades'!$AJ$3:$AJ$1424,'[1]BD Unidades'!$A$3:$A$1424,$A399)</f>
        <v>7555.4666666666699</v>
      </c>
      <c r="AI399" s="25">
        <f>SUMIFS('[1]BD Unidades'!$AL$3:$AL$1424,'[1]BD Unidades'!$A$3:$A$1424,$A399)</f>
        <v>11.4166666666667</v>
      </c>
      <c r="AJ399" s="26">
        <f t="shared" si="25"/>
        <v>1.5087673700973356E-3</v>
      </c>
      <c r="AK399" s="27">
        <f>IFERROR(SUMIFS('[1]BD Unidades'!$AO$3:$AO$1424,'[1]BD Unidades'!$A$3:$A$1424,$A399),"-")</f>
        <v>0.2543708073705791</v>
      </c>
      <c r="AL399" s="27">
        <f>IFERROR(SUMIFS('[1]BD Unidades'!$AQ$3:$AQ$1424,'[1]BD Unidades'!$A$3:$A$1424,$A399),"-")</f>
        <v>0.22780253877084622</v>
      </c>
      <c r="AM399" s="27">
        <f>IFERROR(SUMIFS('[1]BD Unidades'!$AS$3:$AS$1424,'[1]BD Unidades'!$A$3:$A$1424,$A399),"-")</f>
        <v>0.20930023595248132</v>
      </c>
      <c r="AN399" s="27">
        <f>IFERROR(SUMIFS('[1]BD Unidades'!$AU$3:$AU$1424,'[1]BD Unidades'!$A$3:$A$1424,$A399),"-")</f>
        <v>0.19894400000000001</v>
      </c>
      <c r="AO399" s="27"/>
      <c r="AP399" s="27"/>
      <c r="AQ399" s="25">
        <f>IFERROR(SUMIFS('[1]BD Unidades'!$AZ$3:$AZ$1424,'[1]BD Unidades'!$A$3:$A$1424,$A399),"-")</f>
        <v>0.61743569605981996</v>
      </c>
      <c r="AR399" s="25">
        <f>IFERROR(SUMIFS('[1]BD Unidades'!$BA$3:$BA$1424,'[1]BD Unidades'!$A$3:$A$1424,$A399),"-")</f>
        <v>2.95</v>
      </c>
      <c r="AS399" s="28">
        <f>SUMIFS('[1]BD Unidades'!$BC$3:$BC$1424,'[1]BD Unidades'!$A$3:$A$1424,$A399)</f>
        <v>2.5732044729032698E-2</v>
      </c>
      <c r="AT399" s="28">
        <f>SUMIFS('[1]BD Unidades'!$BE$3:$BE$1424,'[1]BD Unidades'!$A$3:$A$1424,$A399)</f>
        <v>0.99735159817351604</v>
      </c>
      <c r="AU399" s="29">
        <f t="shared" si="26"/>
        <v>0.9716877022387429</v>
      </c>
      <c r="AV399" s="30">
        <f t="shared" si="27"/>
        <v>1.0169999999999998E-2</v>
      </c>
      <c r="AW399" s="25">
        <f>IFERROR(SUMIFS('[1]BD Unidades'!$BI$3:$BI$1424,'[1]BD Unidades'!$A$3:$A$1424,$A399),"-")</f>
        <v>0.5999546727845454</v>
      </c>
      <c r="AX399" s="25">
        <f>IFERROR(SUMIFS('[1]BD Unidades'!$BJ$3:$BJ$1424,'[1]BD Unidades'!$A$3:$A$1424,$A399),"-")</f>
        <v>0.38593739018566459</v>
      </c>
    </row>
    <row r="400" spans="1:50" ht="14.4" x14ac:dyDescent="0.3">
      <c r="A400" s="7">
        <v>630</v>
      </c>
      <c r="B400" s="7" t="s">
        <v>1435</v>
      </c>
      <c r="D400" s="8" t="s">
        <v>1436</v>
      </c>
      <c r="E400" s="19" t="s">
        <v>1134</v>
      </c>
      <c r="F400" s="19" t="s">
        <v>1437</v>
      </c>
      <c r="G400" s="19" t="s">
        <v>1438</v>
      </c>
      <c r="H400" s="19" t="s">
        <v>397</v>
      </c>
      <c r="I400" s="19">
        <v>2024</v>
      </c>
      <c r="J400" s="19" t="s">
        <v>495</v>
      </c>
      <c r="K400" s="19" t="s">
        <v>496</v>
      </c>
      <c r="L400" s="19" t="s">
        <v>213</v>
      </c>
      <c r="M400" s="19" t="s">
        <v>477</v>
      </c>
      <c r="N400" s="19" t="s">
        <v>766</v>
      </c>
      <c r="O400" s="19" t="s">
        <v>837</v>
      </c>
      <c r="P400" s="19" t="s">
        <v>51</v>
      </c>
      <c r="Q400" s="9" t="s">
        <v>1434</v>
      </c>
      <c r="R400" s="20">
        <v>3</v>
      </c>
      <c r="S400" s="20">
        <v>0.1333</v>
      </c>
      <c r="T400" s="20">
        <v>2.996</v>
      </c>
      <c r="U400" s="20" t="s">
        <v>397</v>
      </c>
      <c r="V400" s="21">
        <f>_xlfn.XLOOKUP(D400,'[1]Gen. Real'!$A:$A,'[1]Gen. Real'!$C:$C,"-",0)</f>
        <v>6.5691799999999994</v>
      </c>
      <c r="W400" s="22"/>
      <c r="X400" s="22" t="str">
        <f>_xlfn.XLOOKUP(D400,[1]Vertimiento!$A:$A,[1]Vertimiento!$E:$E,"-",0)</f>
        <v>-</v>
      </c>
      <c r="Y400" s="23" t="str">
        <f t="shared" si="24"/>
        <v>-</v>
      </c>
      <c r="Z400" s="19" t="str">
        <f>_xlfn.XLOOKUP(D400,[1]Cmg!$I$4:$I$85,[1]Cmg!$M$4:$M$85,"----",0,1)</f>
        <v>----</v>
      </c>
      <c r="AA400" s="19" t="str">
        <f>_xlfn.XLOOKUP(D400,[1]Cmg!$A$4:$A$89,[1]Cmg!$B$4:$B$89,"----",0,1)</f>
        <v>----</v>
      </c>
      <c r="AB400" s="19" t="str">
        <f>_xlfn.XLOOKUP(D400,[1]Cmg!$E$4:$E$89,[1]Cmg!$F$4:$F$89,"----",0,1)</f>
        <v>----</v>
      </c>
      <c r="AC400" s="19" t="str">
        <f>_xlfn.XLOOKUP(D400,[1]Cmg!$O$4:$O$89,[1]Cmg!$P$4:$P$89,"----",0,1)</f>
        <v>----</v>
      </c>
      <c r="AD400" s="24" t="str">
        <f>_xlfn.XLOOKUP(D400,[1]Cmg!$S$4:$S$89,[1]Cmg!$U$4:$U$89,"----",0,1)</f>
        <v>----</v>
      </c>
      <c r="AG400" s="25">
        <f>IFERROR(SUMIFS('[1]BD Unidades'!$AH:$AH,'[1]BD Unidades'!$A:$A,'BD Centrales 2023'!$A400),"-")</f>
        <v>3</v>
      </c>
      <c r="AH400" s="25">
        <f>SUMIFS('[1]BD Unidades'!$AJ$3:$AJ$1424,'[1]BD Unidades'!$A$3:$A$1424,$A400)</f>
        <v>8070.1333333333287</v>
      </c>
      <c r="AI400" s="25">
        <f>SUMIFS('[1]BD Unidades'!$AL$3:$AL$1424,'[1]BD Unidades'!$A$3:$A$1424,$A400)</f>
        <v>0</v>
      </c>
      <c r="AJ400" s="26">
        <f t="shared" si="25"/>
        <v>0</v>
      </c>
      <c r="AK400" s="27">
        <f>IFERROR(SUMIFS('[1]BD Unidades'!$AO$3:$AO$1424,'[1]BD Unidades'!$A$3:$A$1424,$A400),"-")</f>
        <v>0.26167042134704849</v>
      </c>
      <c r="AL400" s="27">
        <f>IFERROR(SUMIFS('[1]BD Unidades'!$AQ$3:$AQ$1424,'[1]BD Unidades'!$A$3:$A$1424,$A400),"-")</f>
        <v>0.26899612851635457</v>
      </c>
      <c r="AM400" s="27">
        <f>IFERROR(SUMIFS('[1]BD Unidades'!$AS$3:$AS$1424,'[1]BD Unidades'!$A$3:$A$1424,$A400),"-")</f>
        <v>0.23054125811559759</v>
      </c>
      <c r="AN400" s="27">
        <f>IFERROR(SUMIFS('[1]BD Unidades'!$AU$3:$AU$1424,'[1]BD Unidades'!$A$3:$A$1424,$A400),"-")</f>
        <v>0.25324600000000003</v>
      </c>
      <c r="AO400" s="27"/>
      <c r="AP400" s="27"/>
      <c r="AQ400" s="25">
        <f>IFERROR(SUMIFS('[1]BD Unidades'!$AZ$3:$AZ$1424,'[1]BD Unidades'!$A$3:$A$1424,$A400),"-")</f>
        <v>0.69162377434679279</v>
      </c>
      <c r="AR400" s="25">
        <f>IFERROR(SUMIFS('[1]BD Unidades'!$BA$3:$BA$1424,'[1]BD Unidades'!$A$3:$A$1424,$A400),"-")</f>
        <v>3</v>
      </c>
      <c r="AS400" s="28">
        <f>SUMIFS('[1]BD Unidades'!$BC$3:$BC$1424,'[1]BD Unidades'!$A$3:$A$1424,$A400)</f>
        <v>1.0388970676954001E-3</v>
      </c>
      <c r="AT400" s="28">
        <f>SUMIFS('[1]BD Unidades'!$BE$3:$BE$1424,'[1]BD Unidades'!$A$3:$A$1424,$A400)</f>
        <v>0.99967275494672803</v>
      </c>
      <c r="AU400" s="29">
        <f t="shared" si="26"/>
        <v>0.99863419785295882</v>
      </c>
      <c r="AV400" s="30">
        <f t="shared" si="27"/>
        <v>1.333E-3</v>
      </c>
      <c r="AW400" s="25">
        <f>IFERROR(SUMIFS('[1]BD Unidades'!$BI$3:$BI$1424,'[1]BD Unidades'!$A$3:$A$1424,$A400),"-")</f>
        <v>0.68285145604225461</v>
      </c>
      <c r="AX400" s="25">
        <f>IFERROR(SUMIFS('[1]BD Unidades'!$BJ$3:$BJ$1424,'[1]BD Unidades'!$A$3:$A$1424,$A400),"-")</f>
        <v>0.43926303233256098</v>
      </c>
    </row>
    <row r="401" spans="1:50" ht="14.4" x14ac:dyDescent="0.3">
      <c r="A401" s="7">
        <v>631</v>
      </c>
      <c r="B401" s="7" t="s">
        <v>1440</v>
      </c>
      <c r="D401" s="8" t="s">
        <v>1441</v>
      </c>
      <c r="E401" s="19" t="s">
        <v>677</v>
      </c>
      <c r="F401" s="19" t="s">
        <v>1442</v>
      </c>
      <c r="G401" s="19" t="s">
        <v>1443</v>
      </c>
      <c r="H401" s="19" t="s">
        <v>397</v>
      </c>
      <c r="I401" s="19">
        <v>2024</v>
      </c>
      <c r="J401" s="19" t="s">
        <v>495</v>
      </c>
      <c r="K401" s="19" t="s">
        <v>496</v>
      </c>
      <c r="L401" s="19" t="s">
        <v>213</v>
      </c>
      <c r="M401" s="19" t="s">
        <v>189</v>
      </c>
      <c r="N401" s="19" t="s">
        <v>879</v>
      </c>
      <c r="O401" s="19" t="s">
        <v>1025</v>
      </c>
      <c r="P401" s="19" t="s">
        <v>51</v>
      </c>
      <c r="Q401" s="9" t="s">
        <v>1434</v>
      </c>
      <c r="R401" s="20">
        <v>3</v>
      </c>
      <c r="S401" s="20">
        <v>1.4670000000000001</v>
      </c>
      <c r="T401" s="20">
        <v>2.956</v>
      </c>
      <c r="U401" s="20" t="s">
        <v>397</v>
      </c>
      <c r="V401" s="21">
        <f>_xlfn.XLOOKUP(D401,'[1]Gen. Real'!$A:$A,'[1]Gen. Real'!$C:$C,"-",0)</f>
        <v>7.1838000000000024</v>
      </c>
      <c r="W401" s="22"/>
      <c r="X401" s="22" t="str">
        <f>_xlfn.XLOOKUP(D401,[1]Vertimiento!$A:$A,[1]Vertimiento!$E:$E,"-",0)</f>
        <v>-</v>
      </c>
      <c r="Y401" s="23" t="str">
        <f t="shared" si="24"/>
        <v>-</v>
      </c>
      <c r="Z401" s="19" t="str">
        <f>_xlfn.XLOOKUP(D401,[1]Cmg!$I$4:$I$85,[1]Cmg!$M$4:$M$85,"----",0,1)</f>
        <v>----</v>
      </c>
      <c r="AA401" s="19" t="str">
        <f>_xlfn.XLOOKUP(D401,[1]Cmg!$A$4:$A$89,[1]Cmg!$B$4:$B$89,"----",0,1)</f>
        <v>----</v>
      </c>
      <c r="AB401" s="19" t="str">
        <f>_xlfn.XLOOKUP(D401,[1]Cmg!$E$4:$E$89,[1]Cmg!$F$4:$F$89,"----",0,1)</f>
        <v>----</v>
      </c>
      <c r="AC401" s="19" t="str">
        <f>_xlfn.XLOOKUP(D401,[1]Cmg!$O$4:$O$89,[1]Cmg!$P$4:$P$89,"----",0,1)</f>
        <v>----</v>
      </c>
      <c r="AD401" s="24" t="str">
        <f>_xlfn.XLOOKUP(D401,[1]Cmg!$S$4:$S$89,[1]Cmg!$U$4:$U$89,"----",0,1)</f>
        <v>----</v>
      </c>
      <c r="AG401" s="25">
        <f>IFERROR(SUMIFS('[1]BD Unidades'!$AH:$AH,'[1]BD Unidades'!$A:$A,'BD Centrales 2023'!$A401),"-")</f>
        <v>3</v>
      </c>
      <c r="AH401" s="25">
        <f>SUMIFS('[1]BD Unidades'!$AJ$3:$AJ$1424,'[1]BD Unidades'!$A$3:$A$1424,$A401)</f>
        <v>8552.2999999999993</v>
      </c>
      <c r="AI401" s="25">
        <f>SUMIFS('[1]BD Unidades'!$AL$3:$AL$1424,'[1]BD Unidades'!$A$3:$A$1424,$A401)</f>
        <v>0</v>
      </c>
      <c r="AJ401" s="26">
        <f t="shared" si="25"/>
        <v>0</v>
      </c>
      <c r="AK401" s="27">
        <f>IFERROR(SUMIFS('[1]BD Unidades'!$AO$3:$AO$1424,'[1]BD Unidades'!$A$3:$A$1424,$A401),"-")</f>
        <v>0.31998496246723973</v>
      </c>
      <c r="AL401" s="27">
        <f>IFERROR(SUMIFS('[1]BD Unidades'!$AQ$3:$AQ$1424,'[1]BD Unidades'!$A$3:$A$1424,$A401),"-")</f>
        <v>0.2955511740727983</v>
      </c>
      <c r="AM401" s="27">
        <f>IFERROR(SUMIFS('[1]BD Unidades'!$AS$3:$AS$1424,'[1]BD Unidades'!$A$3:$A$1424,$A401),"-")</f>
        <v>0.29985278632380591</v>
      </c>
      <c r="AN401" s="27">
        <f>IFERROR(SUMIFS('[1]BD Unidades'!$AU$3:$AU$1424,'[1]BD Unidades'!$A$3:$A$1424,$A401),"-")</f>
        <v>0.27718399999999999</v>
      </c>
      <c r="AO401" s="27"/>
      <c r="AP401" s="27"/>
      <c r="AQ401" s="25">
        <f>IFERROR(SUMIFS('[1]BD Unidades'!$AZ$3:$AZ$1424,'[1]BD Unidades'!$A$3:$A$1424,$A401),"-")</f>
        <v>0.76910943961598444</v>
      </c>
      <c r="AR401" s="25">
        <f>IFERROR(SUMIFS('[1]BD Unidades'!$BA$3:$BA$1424,'[1]BD Unidades'!$A$3:$A$1424,$A401),"-")</f>
        <v>3</v>
      </c>
      <c r="AS401" s="28">
        <f>SUMIFS('[1]BD Unidades'!$BC$3:$BC$1424,'[1]BD Unidades'!$A$3:$A$1424,$A401)</f>
        <v>5.5164496300362702E-3</v>
      </c>
      <c r="AT401" s="28">
        <f>SUMIFS('[1]BD Unidades'!$BE$3:$BE$1424,'[1]BD Unidades'!$A$3:$A$1424,$A401)</f>
        <v>1</v>
      </c>
      <c r="AU401" s="29">
        <f t="shared" si="26"/>
        <v>0.99448355036996372</v>
      </c>
      <c r="AV401" s="30">
        <f t="shared" si="27"/>
        <v>1.4670000000000001E-2</v>
      </c>
      <c r="AW401" s="25">
        <f>IFERROR(SUMIFS('[1]BD Unidades'!$BI$3:$BI$1424,'[1]BD Unidades'!$A$3:$A$1424,$A401),"-")</f>
        <v>0.75364864140241605</v>
      </c>
      <c r="AX401" s="25">
        <f>IFERROR(SUMIFS('[1]BD Unidades'!$BJ$3:$BJ$1424,'[1]BD Unidades'!$A$3:$A$1424,$A401),"-")</f>
        <v>0.48480527442157917</v>
      </c>
    </row>
    <row r="402" spans="1:50" ht="14.4" x14ac:dyDescent="0.3">
      <c r="A402" s="7">
        <v>632</v>
      </c>
      <c r="B402" s="7" t="s">
        <v>1445</v>
      </c>
      <c r="D402" s="8" t="s">
        <v>1446</v>
      </c>
      <c r="E402" s="19" t="s">
        <v>1134</v>
      </c>
      <c r="F402" s="19" t="s">
        <v>1447</v>
      </c>
      <c r="G402" s="19" t="s">
        <v>1448</v>
      </c>
      <c r="H402" s="19" t="s">
        <v>397</v>
      </c>
      <c r="I402" s="19">
        <v>2024</v>
      </c>
      <c r="J402" s="19" t="s">
        <v>495</v>
      </c>
      <c r="K402" s="19" t="s">
        <v>496</v>
      </c>
      <c r="L402" s="19" t="s">
        <v>213</v>
      </c>
      <c r="M402" s="19" t="s">
        <v>477</v>
      </c>
      <c r="N402" s="19" t="s">
        <v>766</v>
      </c>
      <c r="O402" s="19" t="s">
        <v>767</v>
      </c>
      <c r="P402" s="19" t="s">
        <v>51</v>
      </c>
      <c r="Q402" s="9" t="s">
        <v>1449</v>
      </c>
      <c r="R402" s="20">
        <v>3</v>
      </c>
      <c r="S402" s="20">
        <v>1.133</v>
      </c>
      <c r="T402" s="20">
        <v>2.9866000000000001</v>
      </c>
      <c r="U402" s="20" t="s">
        <v>397</v>
      </c>
      <c r="V402" s="21">
        <f>_xlfn.XLOOKUP(D402,'[1]Gen. Real'!$A:$A,'[1]Gen. Real'!$C:$C,"-",0)</f>
        <v>6.8223399999999961</v>
      </c>
      <c r="W402" s="22"/>
      <c r="X402" s="22" t="str">
        <f>_xlfn.XLOOKUP(D402,[1]Vertimiento!$A:$A,[1]Vertimiento!$E:$E,"-",0)</f>
        <v>-</v>
      </c>
      <c r="Y402" s="23" t="str">
        <f t="shared" si="24"/>
        <v>-</v>
      </c>
      <c r="Z402" s="19" t="str">
        <f>_xlfn.XLOOKUP(D402,[1]Cmg!$I$4:$I$85,[1]Cmg!$M$4:$M$85,"----",0,1)</f>
        <v>----</v>
      </c>
      <c r="AA402" s="19" t="str">
        <f>_xlfn.XLOOKUP(D402,[1]Cmg!$A$4:$A$89,[1]Cmg!$B$4:$B$89,"----",0,1)</f>
        <v>----</v>
      </c>
      <c r="AB402" s="19" t="str">
        <f>_xlfn.XLOOKUP(D402,[1]Cmg!$E$4:$E$89,[1]Cmg!$F$4:$F$89,"----",0,1)</f>
        <v>----</v>
      </c>
      <c r="AC402" s="19" t="str">
        <f>_xlfn.XLOOKUP(D402,[1]Cmg!$O$4:$O$89,[1]Cmg!$P$4:$P$89,"----",0,1)</f>
        <v>----</v>
      </c>
      <c r="AD402" s="24" t="str">
        <f>_xlfn.XLOOKUP(D402,[1]Cmg!$S$4:$S$89,[1]Cmg!$U$4:$U$89,"----",0,1)</f>
        <v>----</v>
      </c>
      <c r="AG402" s="25">
        <f>IFERROR(SUMIFS('[1]BD Unidades'!$AH:$AH,'[1]BD Unidades'!$A:$A,'BD Centrales 2023'!$A402),"-")</f>
        <v>3</v>
      </c>
      <c r="AH402" s="25">
        <f>SUMIFS('[1]BD Unidades'!$AJ$3:$AJ$1424,'[1]BD Unidades'!$A$3:$A$1424,$A402)</f>
        <v>8144.25</v>
      </c>
      <c r="AI402" s="25">
        <f>SUMIFS('[1]BD Unidades'!$AL$3:$AL$1424,'[1]BD Unidades'!$A$3:$A$1424,$A402)</f>
        <v>0</v>
      </c>
      <c r="AJ402" s="26">
        <f t="shared" si="25"/>
        <v>0</v>
      </c>
      <c r="AK402" s="27">
        <f>IFERROR(SUMIFS('[1]BD Unidades'!$AO$3:$AO$1424,'[1]BD Unidades'!$A$3:$A$1424,$A402),"-")</f>
        <v>0.27331525051151101</v>
      </c>
      <c r="AL402" s="27">
        <f>IFERROR(SUMIFS('[1]BD Unidades'!$AQ$3:$AQ$1424,'[1]BD Unidades'!$A$3:$A$1424,$A402),"-")</f>
        <v>0.29054053254776313</v>
      </c>
      <c r="AM402" s="27">
        <f>IFERROR(SUMIFS('[1]BD Unidades'!$AS$3:$AS$1424,'[1]BD Unidades'!$A$3:$A$1424,$A402),"-")</f>
        <v>0.25307556886266802</v>
      </c>
      <c r="AN402" s="27">
        <f>IFERROR(SUMIFS('[1]BD Unidades'!$AU$3:$AU$1424,'[1]BD Unidades'!$A$3:$A$1424,$A402),"-")</f>
        <v>0.26092799999999999</v>
      </c>
      <c r="AO402" s="27"/>
      <c r="AP402" s="27"/>
      <c r="AQ402" s="25">
        <f>IFERROR(SUMIFS('[1]BD Unidades'!$AZ$3:$AZ$1424,'[1]BD Unidades'!$A$3:$A$1424,$A402),"-")</f>
        <v>0.75922670658800406</v>
      </c>
      <c r="AR402" s="25">
        <f>IFERROR(SUMIFS('[1]BD Unidades'!$BA$3:$BA$1424,'[1]BD Unidades'!$A$3:$A$1424,$A402),"-")</f>
        <v>3</v>
      </c>
      <c r="AS402" s="28">
        <f>SUMIFS('[1]BD Unidades'!$BC$3:$BC$1424,'[1]BD Unidades'!$A$3:$A$1424,$A402)</f>
        <v>1.3027859018135402E-3</v>
      </c>
      <c r="AT402" s="28">
        <f>SUMIFS('[1]BD Unidades'!$BE$3:$BE$1424,'[1]BD Unidades'!$A$3:$A$1424,$A402)</f>
        <v>0.99969748858447505</v>
      </c>
      <c r="AU402" s="29">
        <f t="shared" si="26"/>
        <v>0.99839509679026883</v>
      </c>
      <c r="AV402" s="30">
        <f t="shared" si="27"/>
        <v>1.133E-2</v>
      </c>
      <c r="AW402" s="25">
        <f>IFERROR(SUMIFS('[1]BD Unidades'!$BI$3:$BI$1424,'[1]BD Unidades'!$A$3:$A$1424,$A402),"-")</f>
        <v>0.74941746136931164</v>
      </c>
      <c r="AX402" s="25">
        <f>IFERROR(SUMIFS('[1]BD Unidades'!$BJ$3:$BJ$1424,'[1]BD Unidades'!$A$3:$A$1424,$A402),"-")</f>
        <v>0.48208345116816076</v>
      </c>
    </row>
    <row r="403" spans="1:50" ht="14.4" x14ac:dyDescent="0.3">
      <c r="A403" s="7">
        <v>633</v>
      </c>
      <c r="B403" s="7" t="s">
        <v>1450</v>
      </c>
      <c r="D403" s="8" t="s">
        <v>1451</v>
      </c>
      <c r="E403" s="19" t="s">
        <v>1134</v>
      </c>
      <c r="F403" s="19" t="s">
        <v>1452</v>
      </c>
      <c r="G403" s="19" t="s">
        <v>1453</v>
      </c>
      <c r="H403" s="19" t="s">
        <v>397</v>
      </c>
      <c r="I403" s="19">
        <v>2024</v>
      </c>
      <c r="J403" s="19" t="s">
        <v>495</v>
      </c>
      <c r="K403" s="19" t="s">
        <v>496</v>
      </c>
      <c r="L403" s="19" t="s">
        <v>213</v>
      </c>
      <c r="M403" s="19" t="s">
        <v>362</v>
      </c>
      <c r="N403" s="19" t="s">
        <v>1216</v>
      </c>
      <c r="O403" s="19" t="s">
        <v>1455</v>
      </c>
      <c r="P403" s="19" t="s">
        <v>51</v>
      </c>
      <c r="Q403" s="9" t="s">
        <v>1434</v>
      </c>
      <c r="R403" s="20">
        <v>3</v>
      </c>
      <c r="S403" s="20">
        <v>0.66700000000000004</v>
      </c>
      <c r="T403" s="20">
        <v>2.98</v>
      </c>
      <c r="U403" s="20" t="s">
        <v>397</v>
      </c>
      <c r="V403" s="21">
        <f>_xlfn.XLOOKUP(D403,'[1]Gen. Real'!$A:$A,'[1]Gen. Real'!$C:$C,"-",0)</f>
        <v>6.7585399999999929</v>
      </c>
      <c r="W403" s="22"/>
      <c r="X403" s="22" t="str">
        <f>_xlfn.XLOOKUP(D403,[1]Vertimiento!$A:$A,[1]Vertimiento!$E:$E,"-",0)</f>
        <v>-</v>
      </c>
      <c r="Y403" s="23" t="str">
        <f t="shared" si="24"/>
        <v>-</v>
      </c>
      <c r="Z403" s="19" t="str">
        <f>_xlfn.XLOOKUP(D403,[1]Cmg!$I$4:$I$85,[1]Cmg!$M$4:$M$85,"----",0,1)</f>
        <v>----</v>
      </c>
      <c r="AA403" s="19" t="str">
        <f>_xlfn.XLOOKUP(D403,[1]Cmg!$A$4:$A$89,[1]Cmg!$B$4:$B$89,"----",0,1)</f>
        <v>----</v>
      </c>
      <c r="AB403" s="19" t="str">
        <f>_xlfn.XLOOKUP(D403,[1]Cmg!$E$4:$E$89,[1]Cmg!$F$4:$F$89,"----",0,1)</f>
        <v>----</v>
      </c>
      <c r="AC403" s="19" t="str">
        <f>_xlfn.XLOOKUP(D403,[1]Cmg!$O$4:$O$89,[1]Cmg!$P$4:$P$89,"----",0,1)</f>
        <v>----</v>
      </c>
      <c r="AD403" s="24" t="str">
        <f>_xlfn.XLOOKUP(D403,[1]Cmg!$S$4:$S$89,[1]Cmg!$U$4:$U$89,"----",0,1)</f>
        <v>----</v>
      </c>
      <c r="AG403" s="25">
        <f>IFERROR(SUMIFS('[1]BD Unidades'!$AH:$AH,'[1]BD Unidades'!$A:$A,'BD Centrales 2023'!$A403),"-")</f>
        <v>3</v>
      </c>
      <c r="AH403" s="25">
        <f>SUMIFS('[1]BD Unidades'!$AJ$3:$AJ$1424,'[1]BD Unidades'!$A$3:$A$1424,$A403)</f>
        <v>8247.9500000000007</v>
      </c>
      <c r="AI403" s="25">
        <f>SUMIFS('[1]BD Unidades'!$AL$3:$AL$1424,'[1]BD Unidades'!$A$3:$A$1424,$A403)</f>
        <v>0</v>
      </c>
      <c r="AJ403" s="26">
        <f t="shared" si="25"/>
        <v>0</v>
      </c>
      <c r="AK403" s="27">
        <f>IFERROR(SUMIFS('[1]BD Unidades'!$AO$3:$AO$1424,'[1]BD Unidades'!$A$3:$A$1424,$A403),"-")</f>
        <v>0.29192290046486252</v>
      </c>
      <c r="AL403" s="27">
        <f>IFERROR(SUMIFS('[1]BD Unidades'!$AQ$3:$AQ$1424,'[1]BD Unidades'!$A$3:$A$1424,$A403),"-")</f>
        <v>0.26244053092626418</v>
      </c>
      <c r="AM403" s="27">
        <f>IFERROR(SUMIFS('[1]BD Unidades'!$AS$3:$AS$1424,'[1]BD Unidades'!$A$3:$A$1424,$A403),"-")</f>
        <v>0.26435852670940158</v>
      </c>
      <c r="AN403" s="27">
        <f>IFERROR(SUMIFS('[1]BD Unidades'!$AU$3:$AU$1424,'[1]BD Unidades'!$A$3:$A$1424,$A403),"-")</f>
        <v>0.25259700000000002</v>
      </c>
      <c r="AO403" s="27"/>
      <c r="AP403" s="27"/>
      <c r="AQ403" s="25">
        <f>IFERROR(SUMIFS('[1]BD Unidades'!$AZ$3:$AZ$1424,'[1]BD Unidades'!$A$3:$A$1424,$A403),"-")</f>
        <v>0.76910943961598444</v>
      </c>
      <c r="AR403" s="25">
        <f>IFERROR(SUMIFS('[1]BD Unidades'!$BA$3:$BA$1424,'[1]BD Unidades'!$A$3:$A$1424,$A403),"-")</f>
        <v>3</v>
      </c>
      <c r="AS403" s="28">
        <f>SUMIFS('[1]BD Unidades'!$BC$3:$BC$1424,'[1]BD Unidades'!$A$3:$A$1424,$A403)</f>
        <v>1.02048657534246E-3</v>
      </c>
      <c r="AT403" s="28">
        <f>SUMIFS('[1]BD Unidades'!$BE$3:$BE$1424,'[1]BD Unidades'!$A$3:$A$1424,$A403)</f>
        <v>0.94837899543379001</v>
      </c>
      <c r="AU403" s="29">
        <f t="shared" si="26"/>
        <v>0.94741118740061303</v>
      </c>
      <c r="AV403" s="30">
        <f t="shared" si="27"/>
        <v>6.6700000000000006E-3</v>
      </c>
      <c r="AW403" s="25">
        <f>IFERROR(SUMIFS('[1]BD Unidades'!$BI$3:$BI$1424,'[1]BD Unidades'!$A$3:$A$1424,$A403),"-")</f>
        <v>0.72380513484474829</v>
      </c>
      <c r="AX403" s="25">
        <f>IFERROR(SUMIFS('[1]BD Unidades'!$BJ$3:$BJ$1424,'[1]BD Unidades'!$A$3:$A$1424,$A403),"-")</f>
        <v>0.46560761573613496</v>
      </c>
    </row>
    <row r="404" spans="1:50" ht="14.4" x14ac:dyDescent="0.3">
      <c r="A404" s="7">
        <v>635</v>
      </c>
      <c r="B404" s="7" t="s">
        <v>1456</v>
      </c>
      <c r="D404" s="8" t="s">
        <v>1457</v>
      </c>
      <c r="E404" s="19" t="s">
        <v>1458</v>
      </c>
      <c r="F404" s="19" t="s">
        <v>1458</v>
      </c>
      <c r="G404" s="19" t="s">
        <v>1459</v>
      </c>
      <c r="H404" s="19" t="s">
        <v>397</v>
      </c>
      <c r="I404" s="19">
        <v>2024</v>
      </c>
      <c r="J404" s="19" t="s">
        <v>495</v>
      </c>
      <c r="K404" s="19" t="s">
        <v>496</v>
      </c>
      <c r="L404" s="19" t="s">
        <v>213</v>
      </c>
      <c r="M404" s="19" t="s">
        <v>90</v>
      </c>
      <c r="N404" s="19" t="s">
        <v>868</v>
      </c>
      <c r="O404" s="19" t="s">
        <v>1461</v>
      </c>
      <c r="P404" s="19" t="s">
        <v>51</v>
      </c>
      <c r="Q404" s="9" t="s">
        <v>1462</v>
      </c>
      <c r="R404" s="20">
        <v>1.3360000000000001</v>
      </c>
      <c r="S404" s="20">
        <v>0.4</v>
      </c>
      <c r="T404" s="20">
        <v>1.33</v>
      </c>
      <c r="U404" s="20" t="s">
        <v>397</v>
      </c>
      <c r="V404" s="21">
        <f>_xlfn.XLOOKUP(D404,'[1]Gen. Real'!$A:$A,'[1]Gen. Real'!$C:$C,"-",0)</f>
        <v>2.2269499999999991</v>
      </c>
      <c r="W404" s="22"/>
      <c r="X404" s="22" t="str">
        <f>_xlfn.XLOOKUP(D404,[1]Vertimiento!$A:$A,[1]Vertimiento!$E:$E,"-",0)</f>
        <v>-</v>
      </c>
      <c r="Y404" s="23" t="str">
        <f t="shared" si="24"/>
        <v>-</v>
      </c>
      <c r="Z404" s="19" t="str">
        <f>_xlfn.XLOOKUP(D404,[1]Cmg!$I$4:$I$85,[1]Cmg!$M$4:$M$85,"----",0,1)</f>
        <v>----</v>
      </c>
      <c r="AA404" s="19" t="str">
        <f>_xlfn.XLOOKUP(D404,[1]Cmg!$A$4:$A$89,[1]Cmg!$B$4:$B$89,"----",0,1)</f>
        <v>----</v>
      </c>
      <c r="AB404" s="19" t="str">
        <f>_xlfn.XLOOKUP(D404,[1]Cmg!$E$4:$E$89,[1]Cmg!$F$4:$F$89,"----",0,1)</f>
        <v>----</v>
      </c>
      <c r="AC404" s="19" t="str">
        <f>_xlfn.XLOOKUP(D404,[1]Cmg!$O$4:$O$89,[1]Cmg!$P$4:$P$89,"----",0,1)</f>
        <v>----</v>
      </c>
      <c r="AD404" s="24" t="str">
        <f>_xlfn.XLOOKUP(D404,[1]Cmg!$S$4:$S$89,[1]Cmg!$U$4:$U$89,"----",0,1)</f>
        <v>----</v>
      </c>
      <c r="AG404" s="25">
        <f>IFERROR(SUMIFS('[1]BD Unidades'!$AH:$AH,'[1]BD Unidades'!$A:$A,'BD Centrales 2023'!$A404),"-")</f>
        <v>1.33</v>
      </c>
      <c r="AH404" s="25">
        <f>SUMIFS('[1]BD Unidades'!$AJ$3:$AJ$1424,'[1]BD Unidades'!$A$3:$A$1424,$A404)</f>
        <v>8435.1798902195569</v>
      </c>
      <c r="AI404" s="25">
        <f>SUMIFS('[1]BD Unidades'!$AL$3:$AL$1424,'[1]BD Unidades'!$A$3:$A$1424,$A404)</f>
        <v>0</v>
      </c>
      <c r="AJ404" s="26">
        <f t="shared" si="25"/>
        <v>0</v>
      </c>
      <c r="AK404" s="27">
        <f>IFERROR(SUMIFS('[1]BD Unidades'!$AO$3:$AO$1424,'[1]BD Unidades'!$A$3:$A$1424,$A404),"-")</f>
        <v>0</v>
      </c>
      <c r="AL404" s="27">
        <f>IFERROR(SUMIFS('[1]BD Unidades'!$AQ$3:$AQ$1424,'[1]BD Unidades'!$A$3:$A$1424,$A404),"-")</f>
        <v>0.20837173115450153</v>
      </c>
      <c r="AM404" s="27">
        <f>IFERROR(SUMIFS('[1]BD Unidades'!$AS$3:$AS$1424,'[1]BD Unidades'!$A$3:$A$1424,$A404),"-")</f>
        <v>0.19695679572883651</v>
      </c>
      <c r="AN404" s="27">
        <f>IFERROR(SUMIFS('[1]BD Unidades'!$AU$3:$AU$1424,'[1]BD Unidades'!$A$3:$A$1424,$A404),"-")</f>
        <v>0.19271361526946107</v>
      </c>
      <c r="AO404" s="27"/>
      <c r="AP404" s="27"/>
      <c r="AQ404" s="25">
        <f>IFERROR(SUMIFS('[1]BD Unidades'!$AZ$3:$AZ$1424,'[1]BD Unidades'!$A$3:$A$1424,$A404),"-")</f>
        <v>0.26313427909372561</v>
      </c>
      <c r="AR404" s="25">
        <f>IFERROR(SUMIFS('[1]BD Unidades'!$BA$3:$BA$1424,'[1]BD Unidades'!$A$3:$A$1424,$A404),"-")</f>
        <v>1.33</v>
      </c>
      <c r="AS404" s="28">
        <f>SUMIFS('[1]BD Unidades'!$BC$3:$BC$1424,'[1]BD Unidades'!$A$3:$A$1424,$A404)</f>
        <v>3.0169256992863599E-3</v>
      </c>
      <c r="AT404" s="28">
        <f>SUMIFS('[1]BD Unidades'!$BE$3:$BE$1424,'[1]BD Unidades'!$A$3:$A$1424,$A404)</f>
        <v>0.99537261094249829</v>
      </c>
      <c r="AU404" s="29">
        <f t="shared" si="26"/>
        <v>0.99236964573218012</v>
      </c>
      <c r="AV404" s="30">
        <f t="shared" si="27"/>
        <v>4.0000000000000001E-3</v>
      </c>
      <c r="AW404" s="25">
        <f>IFERROR(SUMIFS('[1]BD Unidades'!$BI$3:$BI$1424,'[1]BD Unidades'!$A$3:$A$1424,$A404),"-")</f>
        <v>0.26230090466334283</v>
      </c>
      <c r="AX404" s="25">
        <f>IFERROR(SUMIFS('[1]BD Unidades'!$BJ$3:$BJ$1424,'[1]BD Unidades'!$A$3:$A$1424,$A404),"-")</f>
        <v>0.16873229125671549</v>
      </c>
    </row>
    <row r="405" spans="1:50" ht="14.4" x14ac:dyDescent="0.3">
      <c r="A405" s="7">
        <v>637</v>
      </c>
      <c r="B405" s="7" t="s">
        <v>1463</v>
      </c>
      <c r="D405" s="8" t="s">
        <v>1464</v>
      </c>
      <c r="E405" s="19" t="s">
        <v>1465</v>
      </c>
      <c r="F405" s="19" t="s">
        <v>1465</v>
      </c>
      <c r="G405" s="19" t="s">
        <v>1466</v>
      </c>
      <c r="H405" s="19" t="s">
        <v>397</v>
      </c>
      <c r="I405" s="19">
        <v>2024</v>
      </c>
      <c r="J405" s="19" t="s">
        <v>495</v>
      </c>
      <c r="K405" s="19" t="s">
        <v>496</v>
      </c>
      <c r="L405" s="19" t="s">
        <v>213</v>
      </c>
      <c r="M405" s="19" t="s">
        <v>90</v>
      </c>
      <c r="N405" s="19" t="s">
        <v>91</v>
      </c>
      <c r="O405" s="19" t="s">
        <v>91</v>
      </c>
      <c r="P405" s="19" t="s">
        <v>51</v>
      </c>
      <c r="Q405" s="9" t="s">
        <v>1468</v>
      </c>
      <c r="R405" s="20">
        <v>9</v>
      </c>
      <c r="S405" s="20">
        <v>0</v>
      </c>
      <c r="T405" s="20">
        <v>9</v>
      </c>
      <c r="U405" s="20" t="s">
        <v>397</v>
      </c>
      <c r="V405" s="21">
        <f>_xlfn.XLOOKUP(D405,'[1]Gen. Real'!$A:$A,'[1]Gen. Real'!$C:$C,"-",0)</f>
        <v>16.448890000000002</v>
      </c>
      <c r="W405" s="22"/>
      <c r="X405" s="22" t="str">
        <f>_xlfn.XLOOKUP(D405,[1]Vertimiento!$A:$A,[1]Vertimiento!$E:$E,"-",0)</f>
        <v>-</v>
      </c>
      <c r="Y405" s="23" t="str">
        <f t="shared" si="24"/>
        <v>-</v>
      </c>
      <c r="Z405" s="19" t="str">
        <f>_xlfn.XLOOKUP(D405,[1]Cmg!$I$4:$I$85,[1]Cmg!$M$4:$M$85,"----",0,1)</f>
        <v>----</v>
      </c>
      <c r="AA405" s="19" t="str">
        <f>_xlfn.XLOOKUP(D405,[1]Cmg!$A$4:$A$89,[1]Cmg!$B$4:$B$89,"----",0,1)</f>
        <v>----</v>
      </c>
      <c r="AB405" s="19" t="str">
        <f>_xlfn.XLOOKUP(D405,[1]Cmg!$E$4:$E$89,[1]Cmg!$F$4:$F$89,"----",0,1)</f>
        <v>----</v>
      </c>
      <c r="AC405" s="19" t="str">
        <f>_xlfn.XLOOKUP(D405,[1]Cmg!$O$4:$O$89,[1]Cmg!$P$4:$P$89,"----",0,1)</f>
        <v>----</v>
      </c>
      <c r="AD405" s="24" t="str">
        <f>_xlfn.XLOOKUP(D405,[1]Cmg!$S$4:$S$89,[1]Cmg!$U$4:$U$89,"----",0,1)</f>
        <v>----</v>
      </c>
      <c r="AG405" s="25">
        <f>IFERROR(SUMIFS('[1]BD Unidades'!$AH:$AH,'[1]BD Unidades'!$A:$A,'BD Centrales 2023'!$A405),"-")</f>
        <v>9</v>
      </c>
      <c r="AH405" s="25">
        <f>SUMIFS('[1]BD Unidades'!$AJ$3:$AJ$1424,'[1]BD Unidades'!$A$3:$A$1424,$A405)</f>
        <v>8278.8333333333303</v>
      </c>
      <c r="AI405" s="25">
        <f>SUMIFS('[1]BD Unidades'!$AL$3:$AL$1424,'[1]BD Unidades'!$A$3:$A$1424,$A405)</f>
        <v>106.433333333333</v>
      </c>
      <c r="AJ405" s="26">
        <f t="shared" si="25"/>
        <v>1.2692897860533124E-2</v>
      </c>
      <c r="AK405" s="27">
        <f>IFERROR(SUMIFS('[1]BD Unidades'!$AO$3:$AO$1424,'[1]BD Unidades'!$A$3:$A$1424,$A405),"-")</f>
        <v>0.23036350515912116</v>
      </c>
      <c r="AL405" s="27">
        <f>IFERROR(SUMIFS('[1]BD Unidades'!$AQ$3:$AQ$1424,'[1]BD Unidades'!$A$3:$A$1424,$A405),"-")</f>
        <v>0.21472332787792539</v>
      </c>
      <c r="AM405" s="27">
        <f>IFERROR(SUMIFS('[1]BD Unidades'!$AS$3:$AS$1424,'[1]BD Unidades'!$A$3:$A$1424,$A405),"-")</f>
        <v>0.1933615198123888</v>
      </c>
      <c r="AN405" s="27">
        <f>IFERROR(SUMIFS('[1]BD Unidades'!$AU$3:$AU$1424,'[1]BD Unidades'!$A$3:$A$1424,$A405),"-")</f>
        <v>0.207958</v>
      </c>
      <c r="AO405" s="27"/>
      <c r="AP405" s="27"/>
      <c r="AQ405" s="25">
        <f>IFERROR(SUMIFS('[1]BD Unidades'!$AZ$3:$AZ$1424,'[1]BD Unidades'!$A$3:$A$1424,$A405),"-")</f>
        <v>1.7402536783114992</v>
      </c>
      <c r="AR405" s="25">
        <f>IFERROR(SUMIFS('[1]BD Unidades'!$BA$3:$BA$1424,'[1]BD Unidades'!$A$3:$A$1424,$A405),"-")</f>
        <v>8.9789153992319903</v>
      </c>
      <c r="AS405" s="28">
        <f>SUMIFS('[1]BD Unidades'!$BC$3:$BC$1424,'[1]BD Unidades'!$A$3:$A$1424,$A405)</f>
        <v>4.6257785265044003E-2</v>
      </c>
      <c r="AT405" s="28">
        <f>SUMIFS('[1]BD Unidades'!$BE$3:$BE$1424,'[1]BD Unidades'!$A$3:$A$1424,$A405)</f>
        <v>0.99391933028919288</v>
      </c>
      <c r="AU405" s="29">
        <f t="shared" si="26"/>
        <v>0.94794282333789903</v>
      </c>
      <c r="AV405" s="30">
        <f t="shared" si="27"/>
        <v>0</v>
      </c>
      <c r="AW405" s="25">
        <f>IFERROR(SUMIFS('[1]BD Unidades'!$BI$3:$BI$1424,'[1]BD Unidades'!$A$3:$A$1424,$A405),"-")</f>
        <v>1.6496609851427673</v>
      </c>
      <c r="AX405" s="25">
        <f>IFERROR(SUMIFS('[1]BD Unidades'!$BJ$3:$BJ$1424,'[1]BD Unidades'!$A$3:$A$1424,$A405),"-")</f>
        <v>1.0611899268026042</v>
      </c>
    </row>
    <row r="406" spans="1:50" ht="14.4" x14ac:dyDescent="0.3">
      <c r="A406" s="7">
        <v>638</v>
      </c>
      <c r="B406" s="7" t="s">
        <v>1469</v>
      </c>
      <c r="D406" s="8" t="s">
        <v>1470</v>
      </c>
      <c r="E406" s="19" t="s">
        <v>1231</v>
      </c>
      <c r="F406" s="19" t="s">
        <v>1471</v>
      </c>
      <c r="G406" s="19" t="s">
        <v>1472</v>
      </c>
      <c r="H406" s="19" t="s">
        <v>397</v>
      </c>
      <c r="I406" s="19">
        <v>2024</v>
      </c>
      <c r="J406" s="19" t="s">
        <v>495</v>
      </c>
      <c r="K406" s="19" t="s">
        <v>496</v>
      </c>
      <c r="L406" s="19" t="s">
        <v>213</v>
      </c>
      <c r="M406" s="19" t="s">
        <v>189</v>
      </c>
      <c r="N406" s="19" t="s">
        <v>773</v>
      </c>
      <c r="O406" s="19" t="s">
        <v>773</v>
      </c>
      <c r="P406" s="19" t="s">
        <v>51</v>
      </c>
      <c r="Q406" s="9" t="s">
        <v>1434</v>
      </c>
      <c r="R406" s="20">
        <v>3</v>
      </c>
      <c r="S406" s="20">
        <v>0</v>
      </c>
      <c r="T406" s="20">
        <v>3</v>
      </c>
      <c r="U406" s="20" t="s">
        <v>397</v>
      </c>
      <c r="V406" s="21">
        <f>_xlfn.XLOOKUP(D406,'[1]Gen. Real'!$A:$A,'[1]Gen. Real'!$C:$C,"-",0)</f>
        <v>6.275750000000003</v>
      </c>
      <c r="W406" s="22"/>
      <c r="X406" s="22" t="str">
        <f>_xlfn.XLOOKUP(D406,[1]Vertimiento!$A:$A,[1]Vertimiento!$E:$E,"-",0)</f>
        <v>-</v>
      </c>
      <c r="Y406" s="23" t="str">
        <f t="shared" si="24"/>
        <v>-</v>
      </c>
      <c r="Z406" s="19" t="str">
        <f>_xlfn.XLOOKUP(D406,[1]Cmg!$I$4:$I$85,[1]Cmg!$M$4:$M$85,"----",0,1)</f>
        <v>----</v>
      </c>
      <c r="AA406" s="19" t="str">
        <f>_xlfn.XLOOKUP(D406,[1]Cmg!$A$4:$A$89,[1]Cmg!$B$4:$B$89,"----",0,1)</f>
        <v>----</v>
      </c>
      <c r="AB406" s="19" t="str">
        <f>_xlfn.XLOOKUP(D406,[1]Cmg!$E$4:$E$89,[1]Cmg!$F$4:$F$89,"----",0,1)</f>
        <v>----</v>
      </c>
      <c r="AC406" s="19" t="str">
        <f>_xlfn.XLOOKUP(D406,[1]Cmg!$O$4:$O$89,[1]Cmg!$P$4:$P$89,"----",0,1)</f>
        <v>----</v>
      </c>
      <c r="AD406" s="24" t="str">
        <f>_xlfn.XLOOKUP(D406,[1]Cmg!$S$4:$S$89,[1]Cmg!$U$4:$U$89,"----",0,1)</f>
        <v>----</v>
      </c>
      <c r="AG406" s="25">
        <f>IFERROR(SUMIFS('[1]BD Unidades'!$AH:$AH,'[1]BD Unidades'!$A:$A,'BD Centrales 2023'!$A406),"-")</f>
        <v>3</v>
      </c>
      <c r="AH406" s="25">
        <f>SUMIFS('[1]BD Unidades'!$AJ$3:$AJ$1424,'[1]BD Unidades'!$A$3:$A$1424,$A406)</f>
        <v>8053.3166666666702</v>
      </c>
      <c r="AI406" s="25">
        <f>SUMIFS('[1]BD Unidades'!$AL$3:$AL$1424,'[1]BD Unidades'!$A$3:$A$1424,$A406)</f>
        <v>0</v>
      </c>
      <c r="AJ406" s="26">
        <f t="shared" si="25"/>
        <v>0</v>
      </c>
      <c r="AK406" s="27">
        <f>IFERROR(SUMIFS('[1]BD Unidades'!$AO$3:$AO$1424,'[1]BD Unidades'!$A$3:$A$1424,$A406),"-")</f>
        <v>0.28183985064490619</v>
      </c>
      <c r="AL406" s="27">
        <f>IFERROR(SUMIFS('[1]BD Unidades'!$AQ$3:$AQ$1424,'[1]BD Unidades'!$A$3:$A$1424,$A406),"-")</f>
        <v>0.29359659104477609</v>
      </c>
      <c r="AM406" s="27">
        <f>IFERROR(SUMIFS('[1]BD Unidades'!$AS$3:$AS$1424,'[1]BD Unidades'!$A$3:$A$1424,$A406),"-")</f>
        <v>0.19216819247761183</v>
      </c>
      <c r="AN406" s="27">
        <f>IFERROR(SUMIFS('[1]BD Unidades'!$AU$3:$AU$1424,'[1]BD Unidades'!$A$3:$A$1424,$A406),"-")</f>
        <v>0.26354</v>
      </c>
      <c r="AO406" s="27"/>
      <c r="AP406" s="27"/>
      <c r="AQ406" s="25">
        <f>IFERROR(SUMIFS('[1]BD Unidades'!$AZ$3:$AZ$1424,'[1]BD Unidades'!$A$3:$A$1424,$A406),"-")</f>
        <v>0.57650457743283545</v>
      </c>
      <c r="AR406" s="25">
        <f>IFERROR(SUMIFS('[1]BD Unidades'!$BA$3:$BA$1424,'[1]BD Unidades'!$A$3:$A$1424,$A406),"-")</f>
        <v>3</v>
      </c>
      <c r="AS406" s="28">
        <f>SUMIFS('[1]BD Unidades'!$BC$3:$BC$1424,'[1]BD Unidades'!$A$3:$A$1424,$A406)</f>
        <v>2.35949159463071E-2</v>
      </c>
      <c r="AT406" s="28">
        <f>SUMIFS('[1]BD Unidades'!$BE$3:$BE$1424,'[1]BD Unidades'!$A$3:$A$1424,$A406)</f>
        <v>0.99247146118721508</v>
      </c>
      <c r="AU406" s="29">
        <f t="shared" si="26"/>
        <v>0.96905418048139413</v>
      </c>
      <c r="AV406" s="30">
        <f t="shared" si="27"/>
        <v>0</v>
      </c>
      <c r="AW406" s="25">
        <f>IFERROR(SUMIFS('[1]BD Unidades'!$BI$3:$BI$1424,'[1]BD Unidades'!$A$3:$A$1424,$A406),"-")</f>
        <v>0.55866417082794928</v>
      </c>
      <c r="AX406" s="25">
        <f>IFERROR(SUMIFS('[1]BD Unidades'!$BJ$3:$BJ$1424,'[1]BD Unidades'!$A$3:$A$1424,$A406),"-")</f>
        <v>0.35937613599853785</v>
      </c>
    </row>
    <row r="407" spans="1:50" ht="14.4" x14ac:dyDescent="0.3">
      <c r="A407" s="7">
        <v>639</v>
      </c>
      <c r="B407" s="7" t="s">
        <v>1474</v>
      </c>
      <c r="D407" s="8" t="s">
        <v>1475</v>
      </c>
      <c r="E407" s="19" t="s">
        <v>1476</v>
      </c>
      <c r="F407" s="19" t="s">
        <v>1476</v>
      </c>
      <c r="G407" s="19" t="s">
        <v>1477</v>
      </c>
      <c r="H407" s="19" t="s">
        <v>397</v>
      </c>
      <c r="I407" s="19">
        <v>2024</v>
      </c>
      <c r="J407" s="19" t="s">
        <v>495</v>
      </c>
      <c r="K407" s="19" t="s">
        <v>496</v>
      </c>
      <c r="L407" s="19" t="s">
        <v>47</v>
      </c>
      <c r="M407" s="19" t="s">
        <v>814</v>
      </c>
      <c r="N407" s="19" t="s">
        <v>815</v>
      </c>
      <c r="O407" s="19" t="s">
        <v>816</v>
      </c>
      <c r="P407" s="19" t="s">
        <v>51</v>
      </c>
      <c r="Q407" s="9" t="s">
        <v>1479</v>
      </c>
      <c r="R407" s="20">
        <v>110.81</v>
      </c>
      <c r="S407" s="20">
        <v>1.101</v>
      </c>
      <c r="T407" s="20">
        <v>109.59</v>
      </c>
      <c r="U407" s="20">
        <v>1</v>
      </c>
      <c r="V407" s="21">
        <f>_xlfn.XLOOKUP(D407,'[1]Gen. Real'!$A:$A,'[1]Gen. Real'!$C:$C,"-",0)</f>
        <v>261.97458000000023</v>
      </c>
      <c r="W407" s="22"/>
      <c r="X407" s="22">
        <f>_xlfn.XLOOKUP(D407,[1]Vertimiento!$A:$A,[1]Vertimiento!$E:$E,"-",0)</f>
        <v>69.673715999999985</v>
      </c>
      <c r="Y407" s="23">
        <f t="shared" si="24"/>
        <v>0.21008314181116716</v>
      </c>
      <c r="Z407" s="19">
        <f>_xlfn.XLOOKUP(D407,[1]Cmg!$I$4:$I$85,[1]Cmg!$M$4:$M$85,"----",0,1)</f>
        <v>15.341565230107511</v>
      </c>
      <c r="AA407" s="19">
        <f>_xlfn.XLOOKUP(D407,[1]Cmg!$A$4:$A$89,[1]Cmg!$B$4:$B$89,"----",0,1)</f>
        <v>65.431614559561936</v>
      </c>
      <c r="AB407" s="19">
        <f>_xlfn.XLOOKUP(D407,[1]Cmg!$E$4:$E$89,[1]Cmg!$F$4:$F$89,"----",0,1)</f>
        <v>13.049854794520567</v>
      </c>
      <c r="AC407" s="19">
        <f>_xlfn.XLOOKUP(D407,[1]Cmg!$O$4:$O$89,[1]Cmg!$P$4:$P$89,"----",0,1)</f>
        <v>102.81789206100922</v>
      </c>
      <c r="AD407" s="24">
        <f>_xlfn.XLOOKUP(D407,[1]Cmg!$S$4:$S$89,[1]Cmg!$U$4:$U$89,"----",0,1)</f>
        <v>0.46611136467366499</v>
      </c>
      <c r="AG407" s="25">
        <f>IFERROR(SUMIFS('[1]BD Unidades'!$AH:$AH,'[1]BD Unidades'!$A:$A,'BD Centrales 2023'!$A407),"-")</f>
        <v>105</v>
      </c>
      <c r="AH407" s="25">
        <f>SUMIFS('[1]BD Unidades'!$AJ$3:$AJ$1424,'[1]BD Unidades'!$A$3:$A$1424,$A407)</f>
        <v>8121.0991787744824</v>
      </c>
      <c r="AI407" s="25">
        <f>SUMIFS('[1]BD Unidades'!$AL$3:$AL$1424,'[1]BD Unidades'!$A$3:$A$1424,$A407)</f>
        <v>179.56411876184458</v>
      </c>
      <c r="AJ407" s="26">
        <f t="shared" si="25"/>
        <v>2.1632502406782359E-2</v>
      </c>
      <c r="AK407" s="27">
        <f>IFERROR(SUMIFS('[1]BD Unidades'!$AO$3:$AO$1424,'[1]BD Unidades'!$A$3:$A$1424,$A407),"-")</f>
        <v>0</v>
      </c>
      <c r="AL407" s="27">
        <f>IFERROR(SUMIFS('[1]BD Unidades'!$AQ$3:$AQ$1424,'[1]BD Unidades'!$A$3:$A$1424,$A407),"-")</f>
        <v>0.36472533125838635</v>
      </c>
      <c r="AM407" s="27">
        <f>IFERROR(SUMIFS('[1]BD Unidades'!$AS$3:$AS$1424,'[1]BD Unidades'!$A$3:$A$1424,$A407),"-")</f>
        <v>0.33566921345299078</v>
      </c>
      <c r="AN407" s="27">
        <f>IFERROR(SUMIFS('[1]BD Unidades'!$AU$3:$AU$1424,'[1]BD Unidades'!$A$3:$A$1424,$A407),"-")</f>
        <v>0.2919883133291219</v>
      </c>
      <c r="AO407" s="27"/>
      <c r="AP407" s="27"/>
      <c r="AQ407" s="25">
        <f>IFERROR(SUMIFS('[1]BD Unidades'!$AZ$3:$AZ$1424,'[1]BD Unidades'!$A$3:$A$1424,$A407),"-")</f>
        <v>34.871578192182135</v>
      </c>
      <c r="AR407" s="25">
        <f>IFERROR(SUMIFS('[1]BD Unidades'!$BA$3:$BA$1424,'[1]BD Unidades'!$A$3:$A$1424,$A407),"-")</f>
        <v>105</v>
      </c>
      <c r="AS407" s="28">
        <f>SUMIFS('[1]BD Unidades'!$BC$3:$BC$1424,'[1]BD Unidades'!$A$3:$A$1424,$A407)</f>
        <v>1.2528679695463361E-2</v>
      </c>
      <c r="AT407" s="28">
        <f>SUMIFS('[1]BD Unidades'!$BE$3:$BE$1424,'[1]BD Unidades'!$A$3:$A$1424,$A407)</f>
        <v>0.94756790903348076</v>
      </c>
      <c r="AU407" s="29">
        <f t="shared" si="26"/>
        <v>0.93569613421150033</v>
      </c>
      <c r="AV407" s="30">
        <f t="shared" si="27"/>
        <v>1.1009999999999999E-2</v>
      </c>
      <c r="AW407" s="25">
        <f>IFERROR(SUMIFS('[1]BD Unidades'!$BI$3:$BI$1424,'[1]BD Unidades'!$A$3:$A$1424,$A407),"-")</f>
        <v>33.481424781276303</v>
      </c>
      <c r="AX407" s="25">
        <f>IFERROR(SUMIFS('[1]BD Unidades'!$BJ$3:$BJ$1424,'[1]BD Unidades'!$A$3:$A$1424,$A407),"-")</f>
        <v>21.537849917578427</v>
      </c>
    </row>
    <row r="408" spans="1:50" ht="14.4" x14ac:dyDescent="0.3">
      <c r="A408" s="7">
        <v>640</v>
      </c>
      <c r="B408" s="7" t="s">
        <v>1480</v>
      </c>
      <c r="D408" s="8" t="s">
        <v>1481</v>
      </c>
      <c r="E408" s="19" t="s">
        <v>1482</v>
      </c>
      <c r="F408" s="19" t="s">
        <v>1482</v>
      </c>
      <c r="G408" s="19" t="s">
        <v>1483</v>
      </c>
      <c r="H408" s="19" t="s">
        <v>397</v>
      </c>
      <c r="I408" s="19">
        <v>2024</v>
      </c>
      <c r="J408" s="19" t="s">
        <v>495</v>
      </c>
      <c r="K408" s="19" t="s">
        <v>496</v>
      </c>
      <c r="L408" s="19" t="s">
        <v>213</v>
      </c>
      <c r="M408" s="19" t="s">
        <v>164</v>
      </c>
      <c r="N408" s="19" t="s">
        <v>221</v>
      </c>
      <c r="O408" s="19" t="s">
        <v>886</v>
      </c>
      <c r="P408" s="19" t="s">
        <v>51</v>
      </c>
      <c r="Q408" s="9" t="s">
        <v>350</v>
      </c>
      <c r="R408" s="20">
        <v>2.7</v>
      </c>
      <c r="S408" s="20">
        <v>0</v>
      </c>
      <c r="T408" s="20">
        <v>2.7</v>
      </c>
      <c r="U408" s="20" t="s">
        <v>397</v>
      </c>
      <c r="V408" s="21">
        <f>_xlfn.XLOOKUP(D408,'[1]Gen. Real'!$A:$A,'[1]Gen. Real'!$C:$C,"-",0)</f>
        <v>4.7446499999999983</v>
      </c>
      <c r="W408" s="22"/>
      <c r="X408" s="22" t="str">
        <f>_xlfn.XLOOKUP(D408,[1]Vertimiento!$A:$A,[1]Vertimiento!$E:$E,"-",0)</f>
        <v>-</v>
      </c>
      <c r="Y408" s="23" t="str">
        <f t="shared" si="24"/>
        <v>-</v>
      </c>
      <c r="Z408" s="19" t="str">
        <f>_xlfn.XLOOKUP(D408,[1]Cmg!$I$4:$I$85,[1]Cmg!$M$4:$M$85,"----",0,1)</f>
        <v>----</v>
      </c>
      <c r="AA408" s="19" t="str">
        <f>_xlfn.XLOOKUP(D408,[1]Cmg!$A$4:$A$89,[1]Cmg!$B$4:$B$89,"----",0,1)</f>
        <v>----</v>
      </c>
      <c r="AB408" s="19" t="str">
        <f>_xlfn.XLOOKUP(D408,[1]Cmg!$E$4:$E$89,[1]Cmg!$F$4:$F$89,"----",0,1)</f>
        <v>----</v>
      </c>
      <c r="AC408" s="19" t="str">
        <f>_xlfn.XLOOKUP(D408,[1]Cmg!$O$4:$O$89,[1]Cmg!$P$4:$P$89,"----",0,1)</f>
        <v>----</v>
      </c>
      <c r="AD408" s="24" t="str">
        <f>_xlfn.XLOOKUP(D408,[1]Cmg!$S$4:$S$89,[1]Cmg!$U$4:$U$89,"----",0,1)</f>
        <v>----</v>
      </c>
      <c r="AG408" s="25">
        <f>IFERROR(SUMIFS('[1]BD Unidades'!$AH:$AH,'[1]BD Unidades'!$A:$A,'BD Centrales 2023'!$A408),"-")</f>
        <v>2.7</v>
      </c>
      <c r="AH408" s="25">
        <f>SUMIFS('[1]BD Unidades'!$AJ$3:$AJ$1424,'[1]BD Unidades'!$A$3:$A$1424,$A408)</f>
        <v>8507.1166666666704</v>
      </c>
      <c r="AI408" s="25">
        <f>SUMIFS('[1]BD Unidades'!$AL$3:$AL$1424,'[1]BD Unidades'!$A$3:$A$1424,$A408)</f>
        <v>0</v>
      </c>
      <c r="AJ408" s="26">
        <f t="shared" si="25"/>
        <v>0</v>
      </c>
      <c r="AK408" s="27">
        <f>IFERROR(SUMIFS('[1]BD Unidades'!$AO$3:$AO$1424,'[1]BD Unidades'!$A$3:$A$1424,$A408),"-")</f>
        <v>0.25423788163851718</v>
      </c>
      <c r="AL408" s="27">
        <f>IFERROR(SUMIFS('[1]BD Unidades'!$AQ$3:$AQ$1424,'[1]BD Unidades'!$A$3:$A$1424,$A408),"-")</f>
        <v>0.2326758843973756</v>
      </c>
      <c r="AM408" s="27">
        <f>IFERROR(SUMIFS('[1]BD Unidades'!$AS$3:$AS$1424,'[1]BD Unidades'!$A$3:$A$1424,$A408),"-")</f>
        <v>0.23009085074291144</v>
      </c>
      <c r="AN408" s="27">
        <f>IFERROR(SUMIFS('[1]BD Unidades'!$AU$3:$AU$1424,'[1]BD Unidades'!$A$3:$A$1424,$A408),"-")</f>
        <v>0.21396499999999999</v>
      </c>
      <c r="AO408" s="27"/>
      <c r="AP408" s="27"/>
      <c r="AQ408" s="25">
        <f>IFERROR(SUMIFS('[1]BD Unidades'!$AZ$3:$AZ$1424,'[1]BD Unidades'!$A$3:$A$1424,$A408),"-")</f>
        <v>0.62124529700586095</v>
      </c>
      <c r="AR408" s="25">
        <f>IFERROR(SUMIFS('[1]BD Unidades'!$BA$3:$BA$1424,'[1]BD Unidades'!$A$3:$A$1424,$A408),"-")</f>
        <v>2.7</v>
      </c>
      <c r="AS408" s="28">
        <f>SUMIFS('[1]BD Unidades'!$BC$3:$BC$1424,'[1]BD Unidades'!$A$3:$A$1424,$A408)</f>
        <v>1.1746256372416299E-2</v>
      </c>
      <c r="AT408" s="28">
        <f>SUMIFS('[1]BD Unidades'!$BE$3:$BE$1424,'[1]BD Unidades'!$A$3:$A$1424,$A408)</f>
        <v>0.99994292237442906</v>
      </c>
      <c r="AU408" s="29">
        <f t="shared" si="26"/>
        <v>0.98819733645043584</v>
      </c>
      <c r="AV408" s="30">
        <f t="shared" si="27"/>
        <v>0</v>
      </c>
      <c r="AW408" s="25">
        <f>IFERROR(SUMIFS('[1]BD Unidades'!$BI$3:$BI$1424,'[1]BD Unidades'!$A$3:$A$1424,$A408),"-")</f>
        <v>0.61300344712016885</v>
      </c>
      <c r="AX408" s="25">
        <f>IFERROR(SUMIFS('[1]BD Unidades'!$BJ$3:$BJ$1424,'[1]BD Unidades'!$A$3:$A$1424,$A408),"-")</f>
        <v>0.3943313741658856</v>
      </c>
    </row>
    <row r="409" spans="1:50" ht="14.4" x14ac:dyDescent="0.3">
      <c r="A409" s="7">
        <v>641</v>
      </c>
      <c r="B409" s="7" t="s">
        <v>1485</v>
      </c>
      <c r="D409" s="8" t="s">
        <v>1486</v>
      </c>
      <c r="E409" s="19" t="s">
        <v>1134</v>
      </c>
      <c r="F409" s="19" t="s">
        <v>1487</v>
      </c>
      <c r="G409" s="19" t="s">
        <v>1448</v>
      </c>
      <c r="H409" s="19" t="s">
        <v>397</v>
      </c>
      <c r="I409" s="19">
        <v>2024</v>
      </c>
      <c r="J409" s="19" t="s">
        <v>495</v>
      </c>
      <c r="K409" s="19" t="s">
        <v>496</v>
      </c>
      <c r="L409" s="19" t="s">
        <v>213</v>
      </c>
      <c r="M409" s="19" t="s">
        <v>477</v>
      </c>
      <c r="N409" s="19" t="s">
        <v>766</v>
      </c>
      <c r="O409" s="19" t="s">
        <v>767</v>
      </c>
      <c r="P409" s="19" t="s">
        <v>51</v>
      </c>
      <c r="Q409" s="9" t="s">
        <v>1489</v>
      </c>
      <c r="R409" s="20">
        <v>3</v>
      </c>
      <c r="S409" s="20">
        <v>1.133</v>
      </c>
      <c r="T409" s="20">
        <v>2.9660000000000002</v>
      </c>
      <c r="U409" s="20" t="s">
        <v>397</v>
      </c>
      <c r="V409" s="21">
        <f>_xlfn.XLOOKUP(D409,'[1]Gen. Real'!$A:$A,'[1]Gen. Real'!$C:$C,"-",0)</f>
        <v>7.1452399999999976</v>
      </c>
      <c r="W409" s="22"/>
      <c r="X409" s="22" t="str">
        <f>_xlfn.XLOOKUP(D409,[1]Vertimiento!$A:$A,[1]Vertimiento!$E:$E,"-",0)</f>
        <v>-</v>
      </c>
      <c r="Y409" s="23" t="str">
        <f t="shared" si="24"/>
        <v>-</v>
      </c>
      <c r="Z409" s="19" t="str">
        <f>_xlfn.XLOOKUP(D409,[1]Cmg!$I$4:$I$85,[1]Cmg!$M$4:$M$85,"----",0,1)</f>
        <v>----</v>
      </c>
      <c r="AA409" s="19" t="str">
        <f>_xlfn.XLOOKUP(D409,[1]Cmg!$A$4:$A$89,[1]Cmg!$B$4:$B$89,"----",0,1)</f>
        <v>----</v>
      </c>
      <c r="AB409" s="19" t="str">
        <f>_xlfn.XLOOKUP(D409,[1]Cmg!$E$4:$E$89,[1]Cmg!$F$4:$F$89,"----",0,1)</f>
        <v>----</v>
      </c>
      <c r="AC409" s="19" t="str">
        <f>_xlfn.XLOOKUP(D409,[1]Cmg!$O$4:$O$89,[1]Cmg!$P$4:$P$89,"----",0,1)</f>
        <v>----</v>
      </c>
      <c r="AD409" s="24" t="str">
        <f>_xlfn.XLOOKUP(D409,[1]Cmg!$S$4:$S$89,[1]Cmg!$U$4:$U$89,"----",0,1)</f>
        <v>----</v>
      </c>
      <c r="AG409" s="25">
        <f>IFERROR(SUMIFS('[1]BD Unidades'!$AH:$AH,'[1]BD Unidades'!$A:$A,'BD Centrales 2023'!$A409),"-")</f>
        <v>3</v>
      </c>
      <c r="AH409" s="25">
        <f>SUMIFS('[1]BD Unidades'!$AJ$3:$AJ$1424,'[1]BD Unidades'!$A$3:$A$1424,$A409)</f>
        <v>8624.6666666666697</v>
      </c>
      <c r="AI409" s="25">
        <f>SUMIFS('[1]BD Unidades'!$AL$3:$AL$1424,'[1]BD Unidades'!$A$3:$A$1424,$A409)</f>
        <v>0</v>
      </c>
      <c r="AJ409" s="26">
        <f t="shared" si="25"/>
        <v>0</v>
      </c>
      <c r="AK409" s="27">
        <f>IFERROR(SUMIFS('[1]BD Unidades'!$AO$3:$AO$1424,'[1]BD Unidades'!$A$3:$A$1424,$A409),"-")</f>
        <v>0.29065397143916322</v>
      </c>
      <c r="AL409" s="27">
        <f>IFERROR(SUMIFS('[1]BD Unidades'!$AQ$3:$AQ$1424,'[1]BD Unidades'!$A$3:$A$1424,$A409),"-")</f>
        <v>0.28416060027502005</v>
      </c>
      <c r="AM409" s="27">
        <f>IFERROR(SUMIFS('[1]BD Unidades'!$AS$3:$AS$1424,'[1]BD Unidades'!$A$3:$A$1424,$A409),"-")</f>
        <v>0.28645880442450733</v>
      </c>
      <c r="AN409" s="27">
        <f>IFERROR(SUMIFS('[1]BD Unidades'!$AU$3:$AU$1424,'[1]BD Unidades'!$A$3:$A$1424,$A409),"-")</f>
        <v>0.27436300000000002</v>
      </c>
      <c r="AO409" s="27"/>
      <c r="AP409" s="27"/>
      <c r="AQ409" s="25">
        <f>IFERROR(SUMIFS('[1]BD Unidades'!$AZ$3:$AZ$1424,'[1]BD Unidades'!$A$3:$A$1424,$A409),"-")</f>
        <v>0.85248180082506009</v>
      </c>
      <c r="AR409" s="25">
        <f>IFERROR(SUMIFS('[1]BD Unidades'!$BA$3:$BA$1424,'[1]BD Unidades'!$A$3:$A$1424,$A409),"-")</f>
        <v>3</v>
      </c>
      <c r="AS409" s="28">
        <f>SUMIFS('[1]BD Unidades'!$BC$3:$BC$1424,'[1]BD Unidades'!$A$3:$A$1424,$A409)</f>
        <v>1.1493358904109601E-3</v>
      </c>
      <c r="AT409" s="28">
        <f>SUMIFS('[1]BD Unidades'!$BE$3:$BE$1424,'[1]BD Unidades'!$A$3:$A$1424,$A409)</f>
        <v>0.99953576864535798</v>
      </c>
      <c r="AU409" s="29">
        <f t="shared" si="26"/>
        <v>0.99838696631270429</v>
      </c>
      <c r="AV409" s="30">
        <f t="shared" si="27"/>
        <v>1.133E-2</v>
      </c>
      <c r="AW409" s="25">
        <f>IFERROR(SUMIFS('[1]BD Unidades'!$BI$3:$BI$1424,'[1]BD Unidades'!$A$3:$A$1424,$A409),"-")</f>
        <v>0.84146084281428146</v>
      </c>
      <c r="AX409" s="25">
        <f>IFERROR(SUMIFS('[1]BD Unidades'!$BJ$3:$BJ$1424,'[1]BD Unidades'!$A$3:$A$1424,$A409),"-")</f>
        <v>0.54129289486473842</v>
      </c>
    </row>
    <row r="410" spans="1:50" ht="14.4" x14ac:dyDescent="0.3">
      <c r="A410" s="7">
        <v>642</v>
      </c>
      <c r="B410" s="7" t="s">
        <v>1490</v>
      </c>
      <c r="D410" s="8" t="s">
        <v>1491</v>
      </c>
      <c r="E410" s="19" t="s">
        <v>1134</v>
      </c>
      <c r="F410" s="19" t="s">
        <v>1492</v>
      </c>
      <c r="G410" s="19" t="s">
        <v>1493</v>
      </c>
      <c r="H410" s="19" t="s">
        <v>397</v>
      </c>
      <c r="I410" s="19">
        <v>2024</v>
      </c>
      <c r="J410" s="19" t="s">
        <v>495</v>
      </c>
      <c r="K410" s="19" t="s">
        <v>496</v>
      </c>
      <c r="L410" s="19" t="s">
        <v>213</v>
      </c>
      <c r="M410" s="19" t="s">
        <v>90</v>
      </c>
      <c r="N410" s="19" t="s">
        <v>91</v>
      </c>
      <c r="O410" s="19" t="s">
        <v>91</v>
      </c>
      <c r="P410" s="19" t="s">
        <v>51</v>
      </c>
      <c r="Q410" s="9" t="s">
        <v>1495</v>
      </c>
      <c r="R410" s="20">
        <v>3</v>
      </c>
      <c r="S410" s="20">
        <v>1.133</v>
      </c>
      <c r="T410" s="20">
        <v>2.9660000000000002</v>
      </c>
      <c r="U410" s="20" t="s">
        <v>397</v>
      </c>
      <c r="V410" s="21">
        <f>_xlfn.XLOOKUP(D410,'[1]Gen. Real'!$A:$A,'[1]Gen. Real'!$C:$C,"-",0)</f>
        <v>5.4505399999999993</v>
      </c>
      <c r="W410" s="22"/>
      <c r="X410" s="22" t="str">
        <f>_xlfn.XLOOKUP(D410,[1]Vertimiento!$A:$A,[1]Vertimiento!$E:$E,"-",0)</f>
        <v>-</v>
      </c>
      <c r="Y410" s="23" t="str">
        <f t="shared" si="24"/>
        <v>-</v>
      </c>
      <c r="Z410" s="19" t="str">
        <f>_xlfn.XLOOKUP(D410,[1]Cmg!$I$4:$I$85,[1]Cmg!$M$4:$M$85,"----",0,1)</f>
        <v>----</v>
      </c>
      <c r="AA410" s="19" t="str">
        <f>_xlfn.XLOOKUP(D410,[1]Cmg!$A$4:$A$89,[1]Cmg!$B$4:$B$89,"----",0,1)</f>
        <v>----</v>
      </c>
      <c r="AB410" s="19" t="str">
        <f>_xlfn.XLOOKUP(D410,[1]Cmg!$E$4:$E$89,[1]Cmg!$F$4:$F$89,"----",0,1)</f>
        <v>----</v>
      </c>
      <c r="AC410" s="19" t="str">
        <f>_xlfn.XLOOKUP(D410,[1]Cmg!$O$4:$O$89,[1]Cmg!$P$4:$P$89,"----",0,1)</f>
        <v>----</v>
      </c>
      <c r="AD410" s="24" t="str">
        <f>_xlfn.XLOOKUP(D410,[1]Cmg!$S$4:$S$89,[1]Cmg!$U$4:$U$89,"----",0,1)</f>
        <v>----</v>
      </c>
      <c r="AG410" s="25">
        <f>IFERROR(SUMIFS('[1]BD Unidades'!$AH:$AH,'[1]BD Unidades'!$A:$A,'BD Centrales 2023'!$A410),"-")</f>
        <v>3</v>
      </c>
      <c r="AH410" s="25">
        <f>SUMIFS('[1]BD Unidades'!$AJ$3:$AJ$1424,'[1]BD Unidades'!$A$3:$A$1424,$A410)</f>
        <v>8283.1666666666697</v>
      </c>
      <c r="AI410" s="25">
        <f>SUMIFS('[1]BD Unidades'!$AL$3:$AL$1424,'[1]BD Unidades'!$A$3:$A$1424,$A410)</f>
        <v>0</v>
      </c>
      <c r="AJ410" s="26">
        <f t="shared" si="25"/>
        <v>0</v>
      </c>
      <c r="AK410" s="27">
        <f>IFERROR(SUMIFS('[1]BD Unidades'!$AO$3:$AO$1424,'[1]BD Unidades'!$A$3:$A$1424,$A410),"-")</f>
        <v>0.23816099026909879</v>
      </c>
      <c r="AL410" s="27">
        <f>IFERROR(SUMIFS('[1]BD Unidades'!$AQ$3:$AQ$1424,'[1]BD Unidades'!$A$3:$A$1424,$A410),"-")</f>
        <v>0.21180483312219245</v>
      </c>
      <c r="AM410" s="27">
        <f>IFERROR(SUMIFS('[1]BD Unidades'!$AS$3:$AS$1424,'[1]BD Unidades'!$A$3:$A$1424,$A410),"-")</f>
        <v>0.21538876608792309</v>
      </c>
      <c r="AN410" s="27">
        <f>IFERROR(SUMIFS('[1]BD Unidades'!$AU$3:$AU$1424,'[1]BD Unidades'!$A$3:$A$1424,$A410),"-")</f>
        <v>0.20800099999999999</v>
      </c>
      <c r="AO410" s="27"/>
      <c r="AP410" s="27"/>
      <c r="AQ410" s="25">
        <f>IFERROR(SUMIFS('[1]BD Unidades'!$AZ$3:$AZ$1424,'[1]BD Unidades'!$A$3:$A$1424,$A410),"-")</f>
        <v>0.63541449936657735</v>
      </c>
      <c r="AR410" s="25">
        <f>IFERROR(SUMIFS('[1]BD Unidades'!$BA$3:$BA$1424,'[1]BD Unidades'!$A$3:$A$1424,$A410),"-")</f>
        <v>3</v>
      </c>
      <c r="AS410" s="28">
        <f>SUMIFS('[1]BD Unidades'!$BC$3:$BC$1424,'[1]BD Unidades'!$A$3:$A$1424,$A410)</f>
        <v>2.09830732354793E-3</v>
      </c>
      <c r="AT410" s="28">
        <f>SUMIFS('[1]BD Unidades'!$BE$3:$BE$1424,'[1]BD Unidades'!$A$3:$A$1424,$A410)</f>
        <v>0.95164573820395704</v>
      </c>
      <c r="AU410" s="29">
        <f t="shared" si="26"/>
        <v>0.94964889298206057</v>
      </c>
      <c r="AV410" s="30">
        <f t="shared" si="27"/>
        <v>1.133E-2</v>
      </c>
      <c r="AW410" s="25">
        <f>IFERROR(SUMIFS('[1]BD Unidades'!$BI$3:$BI$1424,'[1]BD Unidades'!$A$3:$A$1424,$A410),"-")</f>
        <v>0.5965819082479259</v>
      </c>
      <c r="AX410" s="25">
        <f>IFERROR(SUMIFS('[1]BD Unidades'!$BJ$3:$BJ$1424,'[1]BD Unidades'!$A$3:$A$1424,$A410),"-")</f>
        <v>0.38376776637569865</v>
      </c>
    </row>
    <row r="411" spans="1:50" ht="14.4" x14ac:dyDescent="0.3">
      <c r="A411" s="7">
        <v>643</v>
      </c>
      <c r="B411" s="7" t="s">
        <v>1496</v>
      </c>
      <c r="D411" s="8" t="s">
        <v>1497</v>
      </c>
      <c r="E411" s="19" t="s">
        <v>1498</v>
      </c>
      <c r="F411" s="19" t="s">
        <v>1498</v>
      </c>
      <c r="G411" s="19" t="s">
        <v>1499</v>
      </c>
      <c r="H411" s="19">
        <v>1</v>
      </c>
      <c r="I411" s="19">
        <v>2024</v>
      </c>
      <c r="J411" s="19" t="s">
        <v>495</v>
      </c>
      <c r="K411" s="19" t="s">
        <v>496</v>
      </c>
      <c r="L411" s="19" t="s">
        <v>47</v>
      </c>
      <c r="M411" s="19" t="s">
        <v>48</v>
      </c>
      <c r="N411" s="19" t="s">
        <v>48</v>
      </c>
      <c r="O411" s="19" t="s">
        <v>48</v>
      </c>
      <c r="P411" s="19" t="s">
        <v>51</v>
      </c>
      <c r="Q411" s="9" t="s">
        <v>1501</v>
      </c>
      <c r="R411" s="20">
        <v>86.75</v>
      </c>
      <c r="S411" s="20">
        <v>0.49</v>
      </c>
      <c r="T411" s="20">
        <v>86.32</v>
      </c>
      <c r="U411" s="20">
        <v>0.5</v>
      </c>
      <c r="V411" s="21">
        <f>_xlfn.XLOOKUP(D411,'[1]Gen. Real'!$A:$A,'[1]Gen. Real'!$C:$C,"-",0)</f>
        <v>127.37893999999994</v>
      </c>
      <c r="W411" s="22"/>
      <c r="X411" s="22">
        <f>_xlfn.XLOOKUP(D411,[1]Vertimiento!$A:$A,[1]Vertimiento!$E:$E,"-",0)</f>
        <v>14.263204162039667</v>
      </c>
      <c r="Y411" s="23">
        <f t="shared" si="24"/>
        <v>0.1006988721218627</v>
      </c>
      <c r="Z411" s="19">
        <f>_xlfn.XLOOKUP(D411,[1]Cmg!$I$4:$I$85,[1]Cmg!$M$4:$M$85,"----",0,1)</f>
        <v>18.698300346195587</v>
      </c>
      <c r="AA411" s="19">
        <f>_xlfn.XLOOKUP(D411,[1]Cmg!$A$4:$A$89,[1]Cmg!$B$4:$B$89,"----",0,1)</f>
        <v>64.524785486079224</v>
      </c>
      <c r="AB411" s="19">
        <f>_xlfn.XLOOKUP(D411,[1]Cmg!$E$4:$E$89,[1]Cmg!$F$4:$F$89,"----",0,1)</f>
        <v>13.81736438356165</v>
      </c>
      <c r="AC411" s="19">
        <f>_xlfn.XLOOKUP(D411,[1]Cmg!$O$4:$O$89,[1]Cmg!$P$4:$P$89,"----",0,1)</f>
        <v>100.71604223699653</v>
      </c>
      <c r="AD411" s="24">
        <f>_xlfn.XLOOKUP(D411,[1]Cmg!$S$4:$S$89,[1]Cmg!$U$4:$U$89,"----",0,1)</f>
        <v>0.55031948881789139</v>
      </c>
      <c r="AG411" s="25">
        <f>IFERROR(SUMIFS('[1]BD Unidades'!$AH:$AH,'[1]BD Unidades'!$A:$A,'BD Centrales 2023'!$A411),"-")</f>
        <v>86.75</v>
      </c>
      <c r="AH411" s="25">
        <f>SUMIFS('[1]BD Unidades'!$AJ$3:$AJ$1424,'[1]BD Unidades'!$A$3:$A$1424,$A411)</f>
        <v>6223.85</v>
      </c>
      <c r="AI411" s="25">
        <f>SUMIFS('[1]BD Unidades'!$AL$3:$AL$1424,'[1]BD Unidades'!$A$3:$A$1424,$A411)</f>
        <v>2536.15</v>
      </c>
      <c r="AJ411" s="26">
        <f t="shared" si="25"/>
        <v>0.28951484018264839</v>
      </c>
      <c r="AK411" s="27">
        <f>IFERROR(SUMIFS('[1]BD Unidades'!$AO$3:$AO$1424,'[1]BD Unidades'!$A$3:$A$1424,$A411),"-")</f>
        <v>0</v>
      </c>
      <c r="AL411" s="27">
        <f>IFERROR(SUMIFS('[1]BD Unidades'!$AQ$3:$AQ$1424,'[1]BD Unidades'!$A$3:$A$1424,$A411),"-")</f>
        <v>0.32044664711098103</v>
      </c>
      <c r="AM411" s="27">
        <f>IFERROR(SUMIFS('[1]BD Unidades'!$AS$3:$AS$1424,'[1]BD Unidades'!$A$3:$A$1424,$A411),"-")</f>
        <v>0.28914495038953253</v>
      </c>
      <c r="AN411" s="27">
        <f>IFERROR(SUMIFS('[1]BD Unidades'!$AU$3:$AU$1424,'[1]BD Unidades'!$A$3:$A$1424,$A411),"-")</f>
        <v>0.26774100000000001</v>
      </c>
      <c r="AO411" s="27"/>
      <c r="AP411" s="27"/>
      <c r="AQ411" s="25">
        <f>IFERROR(SUMIFS('[1]BD Unidades'!$AZ$3:$AZ$1424,'[1]BD Unidades'!$A$3:$A$1424,$A411),"-")</f>
        <v>25.083324446291947</v>
      </c>
      <c r="AR411" s="25">
        <f>IFERROR(SUMIFS('[1]BD Unidades'!$BA$3:$BA$1424,'[1]BD Unidades'!$A$3:$A$1424,$A411),"-")</f>
        <v>85.832551940639306</v>
      </c>
      <c r="AS411" s="28">
        <f>SUMIFS('[1]BD Unidades'!$BC$3:$BC$1424,'[1]BD Unidades'!$A$3:$A$1424,$A411)</f>
        <v>9.0693408346342805E-3</v>
      </c>
      <c r="AT411" s="28">
        <f>SUMIFS('[1]BD Unidades'!$BE$3:$BE$1424,'[1]BD Unidades'!$A$3:$A$1424,$A411)</f>
        <v>1</v>
      </c>
      <c r="AU411" s="29">
        <f t="shared" si="26"/>
        <v>0.99093065916536571</v>
      </c>
      <c r="AV411" s="30">
        <f t="shared" si="27"/>
        <v>4.8999999999999998E-3</v>
      </c>
      <c r="AW411" s="25">
        <f>IFERROR(SUMIFS('[1]BD Unidades'!$BI$3:$BI$1424,'[1]BD Unidades'!$A$3:$A$1424,$A411),"-")</f>
        <v>24.734041635007486</v>
      </c>
      <c r="AX411" s="25">
        <f>IFERROR(SUMIFS('[1]BD Unidades'!$BJ$3:$BJ$1424,'[1]BD Unidades'!$A$3:$A$1424,$A411),"-")</f>
        <v>15.910854453477063</v>
      </c>
    </row>
    <row r="412" spans="1:50" ht="14.4" x14ac:dyDescent="0.3">
      <c r="A412" s="7">
        <v>644</v>
      </c>
      <c r="B412" s="7" t="s">
        <v>1502</v>
      </c>
      <c r="D412" s="8" t="s">
        <v>1503</v>
      </c>
      <c r="E412" s="19" t="s">
        <v>1231</v>
      </c>
      <c r="F412" s="19" t="s">
        <v>1504</v>
      </c>
      <c r="G412" s="19" t="s">
        <v>1505</v>
      </c>
      <c r="H412" s="19" t="s">
        <v>397</v>
      </c>
      <c r="I412" s="19">
        <v>2024</v>
      </c>
      <c r="J412" s="19" t="s">
        <v>495</v>
      </c>
      <c r="K412" s="19" t="s">
        <v>496</v>
      </c>
      <c r="L412" s="19" t="s">
        <v>213</v>
      </c>
      <c r="M412" s="19" t="s">
        <v>106</v>
      </c>
      <c r="N412" s="19" t="s">
        <v>144</v>
      </c>
      <c r="O412" s="19" t="s">
        <v>939</v>
      </c>
      <c r="P412" s="19" t="s">
        <v>51</v>
      </c>
      <c r="Q412" s="9" t="s">
        <v>1317</v>
      </c>
      <c r="R412" s="20">
        <v>2.95</v>
      </c>
      <c r="S412" s="20">
        <v>0</v>
      </c>
      <c r="T412" s="20">
        <v>2.95</v>
      </c>
      <c r="U412" s="20" t="s">
        <v>397</v>
      </c>
      <c r="V412" s="21">
        <f>_xlfn.XLOOKUP(D412,'[1]Gen. Real'!$A:$A,'[1]Gen. Real'!$C:$C,"-",0)</f>
        <v>5.2802000000000016</v>
      </c>
      <c r="W412" s="22"/>
      <c r="X412" s="22" t="str">
        <f>_xlfn.XLOOKUP(D412,[1]Vertimiento!$A:$A,[1]Vertimiento!$E:$E,"-",0)</f>
        <v>-</v>
      </c>
      <c r="Y412" s="23" t="str">
        <f t="shared" si="24"/>
        <v>-</v>
      </c>
      <c r="Z412" s="19" t="str">
        <f>_xlfn.XLOOKUP(D412,[1]Cmg!$I$4:$I$85,[1]Cmg!$M$4:$M$85,"----",0,1)</f>
        <v>----</v>
      </c>
      <c r="AA412" s="19" t="str">
        <f>_xlfn.XLOOKUP(D412,[1]Cmg!$A$4:$A$89,[1]Cmg!$B$4:$B$89,"----",0,1)</f>
        <v>----</v>
      </c>
      <c r="AB412" s="19" t="str">
        <f>_xlfn.XLOOKUP(D412,[1]Cmg!$E$4:$E$89,[1]Cmg!$F$4:$F$89,"----",0,1)</f>
        <v>----</v>
      </c>
      <c r="AC412" s="19" t="str">
        <f>_xlfn.XLOOKUP(D412,[1]Cmg!$O$4:$O$89,[1]Cmg!$P$4:$P$89,"----",0,1)</f>
        <v>----</v>
      </c>
      <c r="AD412" s="24" t="str">
        <f>_xlfn.XLOOKUP(D412,[1]Cmg!$S$4:$S$89,[1]Cmg!$U$4:$U$89,"----",0,1)</f>
        <v>----</v>
      </c>
      <c r="AG412" s="25">
        <f>IFERROR(SUMIFS('[1]BD Unidades'!$AH:$AH,'[1]BD Unidades'!$A:$A,'BD Centrales 2023'!$A412),"-")</f>
        <v>2.95</v>
      </c>
      <c r="AH412" s="25">
        <f>SUMIFS('[1]BD Unidades'!$AJ$3:$AJ$1424,'[1]BD Unidades'!$A$3:$A$1424,$A412)</f>
        <v>8400.25</v>
      </c>
      <c r="AI412" s="25">
        <f>SUMIFS('[1]BD Unidades'!$AL$3:$AL$1424,'[1]BD Unidades'!$A$3:$A$1424,$A412)</f>
        <v>0</v>
      </c>
      <c r="AJ412" s="26">
        <f t="shared" si="25"/>
        <v>0</v>
      </c>
      <c r="AK412" s="27">
        <f>IFERROR(SUMIFS('[1]BD Unidades'!$AO$3:$AO$1424,'[1]BD Unidades'!$A$3:$A$1424,$A412),"-")</f>
        <v>0.24444254314070768</v>
      </c>
      <c r="AL412" s="27">
        <f>IFERROR(SUMIFS('[1]BD Unidades'!$AQ$3:$AQ$1424,'[1]BD Unidades'!$A$3:$A$1424,$A412),"-")</f>
        <v>0.25674970787522883</v>
      </c>
      <c r="AM412" s="27">
        <f>IFERROR(SUMIFS('[1]BD Unidades'!$AS$3:$AS$1424,'[1]BD Unidades'!$A$3:$A$1424,$A412),"-")</f>
        <v>0.24346225790026552</v>
      </c>
      <c r="AN412" s="27">
        <f>IFERROR(SUMIFS('[1]BD Unidades'!$AU$3:$AU$1424,'[1]BD Unidades'!$A$3:$A$1424,$A412),"-")</f>
        <v>0.22833800000000001</v>
      </c>
      <c r="AO412" s="27"/>
      <c r="AP412" s="27"/>
      <c r="AQ412" s="25">
        <f>IFERROR(SUMIFS('[1]BD Unidades'!$AZ$3:$AZ$1424,'[1]BD Unidades'!$A$3:$A$1424,$A412),"-")</f>
        <v>0.7182136608057833</v>
      </c>
      <c r="AR412" s="25">
        <f>IFERROR(SUMIFS('[1]BD Unidades'!$BA$3:$BA$1424,'[1]BD Unidades'!$A$3:$A$1424,$A412),"-")</f>
        <v>2.95</v>
      </c>
      <c r="AS412" s="28">
        <f>SUMIFS('[1]BD Unidades'!$BC$3:$BC$1424,'[1]BD Unidades'!$A$3:$A$1424,$A412)</f>
        <v>1.93260713862328E-3</v>
      </c>
      <c r="AT412" s="28">
        <f>SUMIFS('[1]BD Unidades'!$BE$3:$BE$1424,'[1]BD Unidades'!$A$3:$A$1424,$A412)</f>
        <v>0.99518645357686497</v>
      </c>
      <c r="AU412" s="29">
        <f t="shared" si="26"/>
        <v>0.99326314913242109</v>
      </c>
      <c r="AV412" s="30">
        <f t="shared" si="27"/>
        <v>0</v>
      </c>
      <c r="AW412" s="25">
        <f>IFERROR(SUMIFS('[1]BD Unidades'!$BI$3:$BI$1424,'[1]BD Unidades'!$A$3:$A$1424,$A412),"-")</f>
        <v>0.71337516248187594</v>
      </c>
      <c r="AX412" s="25">
        <f>IFERROR(SUMIFS('[1]BD Unidades'!$BJ$3:$BJ$1424,'[1]BD Unidades'!$A$3:$A$1424,$A412),"-")</f>
        <v>0.45889824835217402</v>
      </c>
    </row>
    <row r="413" spans="1:50" ht="14.4" x14ac:dyDescent="0.3">
      <c r="A413" s="7">
        <v>645</v>
      </c>
      <c r="B413" s="7" t="s">
        <v>1507</v>
      </c>
      <c r="D413" s="8" t="s">
        <v>1508</v>
      </c>
      <c r="E413" s="19" t="s">
        <v>677</v>
      </c>
      <c r="F413" s="19" t="s">
        <v>1509</v>
      </c>
      <c r="G413" s="19" t="s">
        <v>1510</v>
      </c>
      <c r="H413" s="19" t="s">
        <v>397</v>
      </c>
      <c r="I413" s="19">
        <v>2024</v>
      </c>
      <c r="J413" s="19" t="s">
        <v>495</v>
      </c>
      <c r="K413" s="19" t="s">
        <v>496</v>
      </c>
      <c r="L413" s="19" t="s">
        <v>213</v>
      </c>
      <c r="M413" s="19" t="s">
        <v>106</v>
      </c>
      <c r="N413" s="19" t="s">
        <v>243</v>
      </c>
      <c r="O413" s="19" t="s">
        <v>1512</v>
      </c>
      <c r="P413" s="19" t="s">
        <v>51</v>
      </c>
      <c r="Q413" s="9" t="s">
        <v>1513</v>
      </c>
      <c r="R413" s="20">
        <v>7.5</v>
      </c>
      <c r="S413" s="20">
        <v>0</v>
      </c>
      <c r="T413" s="20">
        <v>7.5</v>
      </c>
      <c r="U413" s="20" t="s">
        <v>397</v>
      </c>
      <c r="V413" s="21">
        <f>_xlfn.XLOOKUP(D413,'[1]Gen. Real'!$A:$A,'[1]Gen. Real'!$C:$C,"-",0)</f>
        <v>16.024269999999994</v>
      </c>
      <c r="W413" s="22"/>
      <c r="X413" s="22" t="str">
        <f>_xlfn.XLOOKUP(D413,[1]Vertimiento!$A:$A,[1]Vertimiento!$E:$E,"-",0)</f>
        <v>-</v>
      </c>
      <c r="Y413" s="23" t="str">
        <f t="shared" si="24"/>
        <v>-</v>
      </c>
      <c r="Z413" s="19" t="str">
        <f>_xlfn.XLOOKUP(D413,[1]Cmg!$I$4:$I$85,[1]Cmg!$M$4:$M$85,"----",0,1)</f>
        <v>----</v>
      </c>
      <c r="AA413" s="19" t="str">
        <f>_xlfn.XLOOKUP(D413,[1]Cmg!$A$4:$A$89,[1]Cmg!$B$4:$B$89,"----",0,1)</f>
        <v>----</v>
      </c>
      <c r="AB413" s="19" t="str">
        <f>_xlfn.XLOOKUP(D413,[1]Cmg!$E$4:$E$89,[1]Cmg!$F$4:$F$89,"----",0,1)</f>
        <v>----</v>
      </c>
      <c r="AC413" s="19" t="str">
        <f>_xlfn.XLOOKUP(D413,[1]Cmg!$O$4:$O$89,[1]Cmg!$P$4:$P$89,"----",0,1)</f>
        <v>----</v>
      </c>
      <c r="AD413" s="24" t="str">
        <f>_xlfn.XLOOKUP(D413,[1]Cmg!$S$4:$S$89,[1]Cmg!$U$4:$U$89,"----",0,1)</f>
        <v>----</v>
      </c>
      <c r="AG413" s="25">
        <f>IFERROR(SUMIFS('[1]BD Unidades'!$AH:$AH,'[1]BD Unidades'!$A:$A,'BD Centrales 2023'!$A413),"-")</f>
        <v>7.5</v>
      </c>
      <c r="AH413" s="25">
        <f>SUMIFS('[1]BD Unidades'!$AJ$3:$AJ$1424,'[1]BD Unidades'!$A$3:$A$1424,$A413)</f>
        <v>8416.3333333333303</v>
      </c>
      <c r="AI413" s="25">
        <f>SUMIFS('[1]BD Unidades'!$AL$3:$AL$1424,'[1]BD Unidades'!$A$3:$A$1424,$A413)</f>
        <v>24.9166666666667</v>
      </c>
      <c r="AJ413" s="26">
        <f t="shared" si="25"/>
        <v>2.95177451996644E-3</v>
      </c>
      <c r="AK413" s="27">
        <f>IFERROR(SUMIFS('[1]BD Unidades'!$AO$3:$AO$1424,'[1]BD Unidades'!$A$3:$A$1424,$A413),"-")</f>
        <v>0.29762318575282365</v>
      </c>
      <c r="AL413" s="27">
        <f>IFERROR(SUMIFS('[1]BD Unidades'!$AQ$3:$AQ$1424,'[1]BD Unidades'!$A$3:$A$1424,$A413),"-")</f>
        <v>0.27645649688794199</v>
      </c>
      <c r="AM413" s="27">
        <f>IFERROR(SUMIFS('[1]BD Unidades'!$AS$3:$AS$1424,'[1]BD Unidades'!$A$3:$A$1424,$A413),"-")</f>
        <v>0.27083767590575453</v>
      </c>
      <c r="AN413" s="27">
        <f>IFERROR(SUMIFS('[1]BD Unidades'!$AU$3:$AU$1424,'[1]BD Unidades'!$A$3:$A$1424,$A413),"-")</f>
        <v>0.25042300000000001</v>
      </c>
      <c r="AO413" s="27"/>
      <c r="AP413" s="27"/>
      <c r="AQ413" s="25">
        <f>IFERROR(SUMIFS('[1]BD Unidades'!$AZ$3:$AZ$1424,'[1]BD Unidades'!$A$3:$A$1424,$A413),"-")</f>
        <v>1.922773599039961</v>
      </c>
      <c r="AR413" s="25">
        <f>IFERROR(SUMIFS('[1]BD Unidades'!$BA$3:$BA$1424,'[1]BD Unidades'!$A$3:$A$1424,$A413),"-")</f>
        <v>7.4955723382200503</v>
      </c>
      <c r="AS413" s="28">
        <f>SUMIFS('[1]BD Unidades'!$BC$3:$BC$1424,'[1]BD Unidades'!$A$3:$A$1424,$A413)</f>
        <v>1.63663768460061E-3</v>
      </c>
      <c r="AT413" s="28">
        <f>SUMIFS('[1]BD Unidades'!$BE$3:$BE$1424,'[1]BD Unidades'!$A$3:$A$1424,$A413)</f>
        <v>0.99946727549467296</v>
      </c>
      <c r="AU413" s="29">
        <f t="shared" si="26"/>
        <v>0.99783150968707324</v>
      </c>
      <c r="AV413" s="30">
        <f t="shared" si="27"/>
        <v>0</v>
      </c>
      <c r="AW413" s="25">
        <f>IFERROR(SUMIFS('[1]BD Unidades'!$BI$3:$BI$1424,'[1]BD Unidades'!$A$3:$A$1424,$A413),"-")</f>
        <v>1.9186040831164941</v>
      </c>
      <c r="AX413" s="25">
        <f>IFERROR(SUMIFS('[1]BD Unidades'!$BJ$3:$BJ$1424,'[1]BD Unidades'!$A$3:$A$1424,$A413),"-")</f>
        <v>1.2341949920997659</v>
      </c>
    </row>
    <row r="414" spans="1:50" ht="14.4" x14ac:dyDescent="0.3">
      <c r="A414" s="7">
        <v>646</v>
      </c>
      <c r="B414" s="7" t="s">
        <v>1514</v>
      </c>
      <c r="D414" s="8" t="s">
        <v>1515</v>
      </c>
      <c r="E414" s="19" t="s">
        <v>1516</v>
      </c>
      <c r="F414" s="19" t="s">
        <v>1517</v>
      </c>
      <c r="G414" s="19" t="s">
        <v>1518</v>
      </c>
      <c r="H414" s="19" t="s">
        <v>397</v>
      </c>
      <c r="I414" s="19">
        <v>2024</v>
      </c>
      <c r="J414" s="19" t="s">
        <v>495</v>
      </c>
      <c r="K414" s="19" t="s">
        <v>496</v>
      </c>
      <c r="L414" s="19" t="s">
        <v>213</v>
      </c>
      <c r="M414" s="19" t="s">
        <v>189</v>
      </c>
      <c r="N414" s="19" t="s">
        <v>773</v>
      </c>
      <c r="O414" s="19" t="s">
        <v>855</v>
      </c>
      <c r="P414" s="19" t="s">
        <v>51</v>
      </c>
      <c r="Q414" s="9" t="s">
        <v>1519</v>
      </c>
      <c r="R414" s="20">
        <v>2.73</v>
      </c>
      <c r="S414" s="20">
        <v>0.27100000000000002</v>
      </c>
      <c r="T414" s="20">
        <v>2.7225999999999999</v>
      </c>
      <c r="U414" s="20" t="s">
        <v>397</v>
      </c>
      <c r="V414" s="21">
        <f>_xlfn.XLOOKUP(D414,'[1]Gen. Real'!$A:$A,'[1]Gen. Real'!$C:$C,"-",0)</f>
        <v>4.9531699999999983</v>
      </c>
      <c r="W414" s="22"/>
      <c r="X414" s="22" t="str">
        <f>_xlfn.XLOOKUP(D414,[1]Vertimiento!$A:$A,[1]Vertimiento!$E:$E,"-",0)</f>
        <v>-</v>
      </c>
      <c r="Y414" s="23" t="str">
        <f t="shared" si="24"/>
        <v>-</v>
      </c>
      <c r="Z414" s="19" t="str">
        <f>_xlfn.XLOOKUP(D414,[1]Cmg!$I$4:$I$85,[1]Cmg!$M$4:$M$85,"----",0,1)</f>
        <v>----</v>
      </c>
      <c r="AA414" s="19" t="str">
        <f>_xlfn.XLOOKUP(D414,[1]Cmg!$A$4:$A$89,[1]Cmg!$B$4:$B$89,"----",0,1)</f>
        <v>----</v>
      </c>
      <c r="AB414" s="19" t="str">
        <f>_xlfn.XLOOKUP(D414,[1]Cmg!$E$4:$E$89,[1]Cmg!$F$4:$F$89,"----",0,1)</f>
        <v>----</v>
      </c>
      <c r="AC414" s="19" t="str">
        <f>_xlfn.XLOOKUP(D414,[1]Cmg!$O$4:$O$89,[1]Cmg!$P$4:$P$89,"----",0,1)</f>
        <v>----</v>
      </c>
      <c r="AD414" s="24" t="str">
        <f>_xlfn.XLOOKUP(D414,[1]Cmg!$S$4:$S$89,[1]Cmg!$U$4:$U$89,"----",0,1)</f>
        <v>----</v>
      </c>
      <c r="AG414" s="25">
        <f>IFERROR(SUMIFS('[1]BD Unidades'!$AH:$AH,'[1]BD Unidades'!$A:$A,'BD Centrales 2023'!$A414),"-")</f>
        <v>2.73</v>
      </c>
      <c r="AH414" s="25">
        <f>SUMIFS('[1]BD Unidades'!$AJ$3:$AJ$1424,'[1]BD Unidades'!$A$3:$A$1424,$A414)</f>
        <v>8724.4666666666708</v>
      </c>
      <c r="AI414" s="25">
        <f>SUMIFS('[1]BD Unidades'!$AL$3:$AL$1424,'[1]BD Unidades'!$A$3:$A$1424,$A414)</f>
        <v>0</v>
      </c>
      <c r="AJ414" s="26">
        <f t="shared" si="25"/>
        <v>0</v>
      </c>
      <c r="AK414" s="27">
        <f>IFERROR(SUMIFS('[1]BD Unidades'!$AO$3:$AO$1424,'[1]BD Unidades'!$A$3:$A$1424,$A414),"-")</f>
        <v>0.2449667726770422</v>
      </c>
      <c r="AL414" s="27">
        <f>IFERROR(SUMIFS('[1]BD Unidades'!$AQ$3:$AQ$1424,'[1]BD Unidades'!$A$3:$A$1424,$A414),"-")</f>
        <v>0.23660768463362589</v>
      </c>
      <c r="AM414" s="27">
        <f>IFERROR(SUMIFS('[1]BD Unidades'!$AS$3:$AS$1424,'[1]BD Unidades'!$A$3:$A$1424,$A414),"-")</f>
        <v>0.19772802023293506</v>
      </c>
      <c r="AN414" s="27">
        <f>IFERROR(SUMIFS('[1]BD Unidades'!$AU$3:$AU$1424,'[1]BD Unidades'!$A$3:$A$1424,$A414),"-")</f>
        <v>0.20677300000000001</v>
      </c>
      <c r="AO414" s="27"/>
      <c r="AP414" s="27"/>
      <c r="AQ414" s="25">
        <f>IFERROR(SUMIFS('[1]BD Unidades'!$AZ$3:$AZ$1424,'[1]BD Unidades'!$A$3:$A$1424,$A414),"-")</f>
        <v>0.53979749523591269</v>
      </c>
      <c r="AR414" s="25">
        <f>IFERROR(SUMIFS('[1]BD Unidades'!$BA$3:$BA$1424,'[1]BD Unidades'!$A$3:$A$1424,$A414),"-")</f>
        <v>2.73</v>
      </c>
      <c r="AS414" s="28">
        <f>SUMIFS('[1]BD Unidades'!$BC$3:$BC$1424,'[1]BD Unidades'!$A$3:$A$1424,$A414)</f>
        <v>5.8860974645536704E-2</v>
      </c>
      <c r="AT414" s="28">
        <f>SUMIFS('[1]BD Unidades'!$BE$3:$BE$1424,'[1]BD Unidades'!$A$3:$A$1424,$A414)</f>
        <v>0.99938165905631715</v>
      </c>
      <c r="AU414" s="29">
        <f t="shared" si="26"/>
        <v>0.94055708056138887</v>
      </c>
      <c r="AV414" s="30">
        <f t="shared" si="27"/>
        <v>2.7100000000000002E-3</v>
      </c>
      <c r="AW414" s="25">
        <f>IFERROR(SUMIFS('[1]BD Unidades'!$BI$3:$BI$1424,'[1]BD Unidades'!$A$3:$A$1424,$A414),"-")</f>
        <v>0.50633414499146912</v>
      </c>
      <c r="AX414" s="25">
        <f>IFERROR(SUMIFS('[1]BD Unidades'!$BJ$3:$BJ$1424,'[1]BD Unidades'!$A$3:$A$1424,$A414),"-")</f>
        <v>0.3257134036025317</v>
      </c>
    </row>
    <row r="415" spans="1:50" ht="14.4" x14ac:dyDescent="0.3">
      <c r="A415" s="7">
        <v>647</v>
      </c>
      <c r="B415" s="7" t="s">
        <v>1520</v>
      </c>
      <c r="D415" s="8" t="s">
        <v>1521</v>
      </c>
      <c r="E415" s="19" t="s">
        <v>1522</v>
      </c>
      <c r="F415" s="19" t="s">
        <v>1522</v>
      </c>
      <c r="G415" s="19" t="s">
        <v>1371</v>
      </c>
      <c r="H415" s="19" t="s">
        <v>397</v>
      </c>
      <c r="I415" s="19">
        <v>2024</v>
      </c>
      <c r="J415" s="19" t="s">
        <v>495</v>
      </c>
      <c r="K415" s="19" t="s">
        <v>496</v>
      </c>
      <c r="L415" s="19" t="s">
        <v>213</v>
      </c>
      <c r="M415" s="19" t="s">
        <v>189</v>
      </c>
      <c r="N415" s="19" t="s">
        <v>879</v>
      </c>
      <c r="O415" s="19" t="s">
        <v>893</v>
      </c>
      <c r="P415" s="19" t="s">
        <v>51</v>
      </c>
      <c r="Q415" s="9" t="s">
        <v>259</v>
      </c>
      <c r="R415" s="20">
        <v>3</v>
      </c>
      <c r="S415" s="20">
        <v>0.83</v>
      </c>
      <c r="T415" s="20">
        <v>2.9750000000000001</v>
      </c>
      <c r="U415" s="20" t="s">
        <v>397</v>
      </c>
      <c r="V415" s="21">
        <f>_xlfn.XLOOKUP(D415,'[1]Gen. Real'!$A:$A,'[1]Gen. Real'!$C:$C,"-",0)</f>
        <v>6.1860200000000063</v>
      </c>
      <c r="W415" s="22"/>
      <c r="X415" s="22" t="str">
        <f>_xlfn.XLOOKUP(D415,[1]Vertimiento!$A:$A,[1]Vertimiento!$E:$E,"-",0)</f>
        <v>-</v>
      </c>
      <c r="Y415" s="23" t="str">
        <f t="shared" si="24"/>
        <v>-</v>
      </c>
      <c r="Z415" s="19" t="str">
        <f>_xlfn.XLOOKUP(D415,[1]Cmg!$I$4:$I$85,[1]Cmg!$M$4:$M$85,"----",0,1)</f>
        <v>----</v>
      </c>
      <c r="AA415" s="19" t="str">
        <f>_xlfn.XLOOKUP(D415,[1]Cmg!$A$4:$A$89,[1]Cmg!$B$4:$B$89,"----",0,1)</f>
        <v>----</v>
      </c>
      <c r="AB415" s="19" t="str">
        <f>_xlfn.XLOOKUP(D415,[1]Cmg!$E$4:$E$89,[1]Cmg!$F$4:$F$89,"----",0,1)</f>
        <v>----</v>
      </c>
      <c r="AC415" s="19" t="str">
        <f>_xlfn.XLOOKUP(D415,[1]Cmg!$O$4:$O$89,[1]Cmg!$P$4:$P$89,"----",0,1)</f>
        <v>----</v>
      </c>
      <c r="AD415" s="24" t="str">
        <f>_xlfn.XLOOKUP(D415,[1]Cmg!$S$4:$S$89,[1]Cmg!$U$4:$U$89,"----",0,1)</f>
        <v>----</v>
      </c>
      <c r="AG415" s="25">
        <f>IFERROR(SUMIFS('[1]BD Unidades'!$AH:$AH,'[1]BD Unidades'!$A:$A,'BD Centrales 2023'!$A415),"-")</f>
        <v>3</v>
      </c>
      <c r="AH415" s="25">
        <f>SUMIFS('[1]BD Unidades'!$AJ$3:$AJ$1424,'[1]BD Unidades'!$A$3:$A$1424,$A415)</f>
        <v>8730.7666666666701</v>
      </c>
      <c r="AI415" s="25">
        <f>SUMIFS('[1]BD Unidades'!$AL$3:$AL$1424,'[1]BD Unidades'!$A$3:$A$1424,$A415)</f>
        <v>0</v>
      </c>
      <c r="AJ415" s="26">
        <f t="shared" si="25"/>
        <v>0</v>
      </c>
      <c r="AK415" s="27">
        <f>IFERROR(SUMIFS('[1]BD Unidades'!$AO$3:$AO$1424,'[1]BD Unidades'!$A$3:$A$1424,$A415),"-")</f>
        <v>0.2858948009932849</v>
      </c>
      <c r="AL415" s="27">
        <f>IFERROR(SUMIFS('[1]BD Unidades'!$AQ$3:$AQ$1424,'[1]BD Unidades'!$A$3:$A$1424,$A415),"-")</f>
        <v>0.27812288181818084</v>
      </c>
      <c r="AM415" s="27">
        <f>IFERROR(SUMIFS('[1]BD Unidades'!$AS$3:$AS$1424,'[1]BD Unidades'!$A$3:$A$1424,$A415),"-")</f>
        <v>0.27521675700320758</v>
      </c>
      <c r="AN415" s="27">
        <f>IFERROR(SUMIFS('[1]BD Unidades'!$AU$3:$AU$1424,'[1]BD Unidades'!$A$3:$A$1424,$A415),"-")</f>
        <v>0.23489400000000002</v>
      </c>
      <c r="AO415" s="27"/>
      <c r="AP415" s="27"/>
      <c r="AQ415" s="25">
        <f>IFERROR(SUMIFS('[1]BD Unidades'!$AZ$3:$AZ$1424,'[1]BD Unidades'!$A$3:$A$1424,$A415),"-")</f>
        <v>0.76910943961598444</v>
      </c>
      <c r="AR415" s="25">
        <f>IFERROR(SUMIFS('[1]BD Unidades'!$BA$3:$BA$1424,'[1]BD Unidades'!$A$3:$A$1424,$A415),"-")</f>
        <v>3</v>
      </c>
      <c r="AS415" s="28">
        <f>SUMIFS('[1]BD Unidades'!$BC$3:$BC$1424,'[1]BD Unidades'!$A$3:$A$1424,$A415)</f>
        <v>1.20589488069119E-3</v>
      </c>
      <c r="AT415" s="28">
        <f>SUMIFS('[1]BD Unidades'!$BE$3:$BE$1424,'[1]BD Unidades'!$A$3:$A$1424,$A415)</f>
        <v>0.99998097412481002</v>
      </c>
      <c r="AU415" s="29">
        <f t="shared" si="26"/>
        <v>0.99877510218732424</v>
      </c>
      <c r="AV415" s="30">
        <f t="shared" si="27"/>
        <v>8.3000000000000001E-3</v>
      </c>
      <c r="AW415" s="25">
        <f>IFERROR(SUMIFS('[1]BD Unidades'!$BI$3:$BI$1424,'[1]BD Unidades'!$A$3:$A$1424,$A415),"-")</f>
        <v>0.76176596448614287</v>
      </c>
      <c r="AX415" s="25">
        <f>IFERROR(SUMIFS('[1]BD Unidades'!$BJ$3:$BJ$1424,'[1]BD Unidades'!$A$3:$A$1424,$A415),"-")</f>
        <v>0.49002696637321835</v>
      </c>
    </row>
    <row r="416" spans="1:50" ht="14.4" x14ac:dyDescent="0.3">
      <c r="A416" s="7">
        <v>648</v>
      </c>
      <c r="B416" s="7" t="s">
        <v>1523</v>
      </c>
      <c r="D416" s="8" t="s">
        <v>1524</v>
      </c>
      <c r="E416" s="19" t="s">
        <v>1525</v>
      </c>
      <c r="F416" s="19" t="s">
        <v>1525</v>
      </c>
      <c r="G416" s="19" t="s">
        <v>1526</v>
      </c>
      <c r="H416" s="19" t="s">
        <v>397</v>
      </c>
      <c r="I416" s="19">
        <v>2024</v>
      </c>
      <c r="J416" s="19" t="s">
        <v>495</v>
      </c>
      <c r="K416" s="19" t="s">
        <v>496</v>
      </c>
      <c r="L416" s="19" t="s">
        <v>213</v>
      </c>
      <c r="M416" s="19" t="s">
        <v>90</v>
      </c>
      <c r="N416" s="19" t="s">
        <v>868</v>
      </c>
      <c r="O416" s="19" t="s">
        <v>1461</v>
      </c>
      <c r="P416" s="19" t="s">
        <v>51</v>
      </c>
      <c r="Q416" s="9" t="s">
        <v>259</v>
      </c>
      <c r="R416" s="20">
        <v>1.33</v>
      </c>
      <c r="S416" s="20">
        <v>0</v>
      </c>
      <c r="T416" s="20">
        <v>1.33</v>
      </c>
      <c r="U416" s="20" t="s">
        <v>397</v>
      </c>
      <c r="V416" s="21">
        <f>_xlfn.XLOOKUP(D416,'[1]Gen. Real'!$A:$A,'[1]Gen. Real'!$C:$C,"-",0)</f>
        <v>2.9326500000000002</v>
      </c>
      <c r="W416" s="22"/>
      <c r="X416" s="22" t="str">
        <f>_xlfn.XLOOKUP(D416,[1]Vertimiento!$A:$A,[1]Vertimiento!$E:$E,"-",0)</f>
        <v>-</v>
      </c>
      <c r="Y416" s="23" t="str">
        <f t="shared" si="24"/>
        <v>-</v>
      </c>
      <c r="Z416" s="19" t="str">
        <f>_xlfn.XLOOKUP(D416,[1]Cmg!$I$4:$I$85,[1]Cmg!$M$4:$M$85,"----",0,1)</f>
        <v>----</v>
      </c>
      <c r="AA416" s="19" t="str">
        <f>_xlfn.XLOOKUP(D416,[1]Cmg!$A$4:$A$89,[1]Cmg!$B$4:$B$89,"----",0,1)</f>
        <v>----</v>
      </c>
      <c r="AB416" s="19" t="str">
        <f>_xlfn.XLOOKUP(D416,[1]Cmg!$E$4:$E$89,[1]Cmg!$F$4:$F$89,"----",0,1)</f>
        <v>----</v>
      </c>
      <c r="AC416" s="19" t="str">
        <f>_xlfn.XLOOKUP(D416,[1]Cmg!$O$4:$O$89,[1]Cmg!$P$4:$P$89,"----",0,1)</f>
        <v>----</v>
      </c>
      <c r="AD416" s="24" t="str">
        <f>_xlfn.XLOOKUP(D416,[1]Cmg!$S$4:$S$89,[1]Cmg!$U$4:$U$89,"----",0,1)</f>
        <v>----</v>
      </c>
      <c r="AG416" s="25">
        <f>IFERROR(SUMIFS('[1]BD Unidades'!$AH:$AH,'[1]BD Unidades'!$A:$A,'BD Centrales 2023'!$A416),"-")</f>
        <v>1.33</v>
      </c>
      <c r="AH416" s="25">
        <f>SUMIFS('[1]BD Unidades'!$AJ$3:$AJ$1424,'[1]BD Unidades'!$A$3:$A$1424,$A416)</f>
        <v>8669.4166666666697</v>
      </c>
      <c r="AI416" s="25">
        <f>SUMIFS('[1]BD Unidades'!$AL$3:$AL$1424,'[1]BD Unidades'!$A$3:$A$1424,$A416)</f>
        <v>0</v>
      </c>
      <c r="AJ416" s="26">
        <f t="shared" si="25"/>
        <v>0</v>
      </c>
      <c r="AK416" s="27">
        <f>IFERROR(SUMIFS('[1]BD Unidades'!$AO$3:$AO$1424,'[1]BD Unidades'!$A$3:$A$1424,$A416),"-")</f>
        <v>0.29764423581188865</v>
      </c>
      <c r="AL416" s="27">
        <f>IFERROR(SUMIFS('[1]BD Unidades'!$AQ$3:$AQ$1424,'[1]BD Unidades'!$A$3:$A$1424,$A416),"-")</f>
        <v>0.2648665319366218</v>
      </c>
      <c r="AM416" s="27">
        <f>IFERROR(SUMIFS('[1]BD Unidades'!$AS$3:$AS$1424,'[1]BD Unidades'!$A$3:$A$1424,$A416),"-")</f>
        <v>0.25738354295489907</v>
      </c>
      <c r="AN416" s="27">
        <f>IFERROR(SUMIFS('[1]BD Unidades'!$AU$3:$AU$1424,'[1]BD Unidades'!$A$3:$A$1424,$A416),"-")</f>
        <v>0.24515200000000001</v>
      </c>
      <c r="AO416" s="27"/>
      <c r="AP416" s="27"/>
      <c r="AQ416" s="25">
        <f>IFERROR(SUMIFS('[1]BD Unidades'!$AZ$3:$AZ$1424,'[1]BD Unidades'!$A$3:$A$1424,$A416),"-")</f>
        <v>0.34097185156308646</v>
      </c>
      <c r="AR416" s="25">
        <f>IFERROR(SUMIFS('[1]BD Unidades'!$BA$3:$BA$1424,'[1]BD Unidades'!$A$3:$A$1424,$A416),"-")</f>
        <v>1.33</v>
      </c>
      <c r="AS416" s="28">
        <f>SUMIFS('[1]BD Unidades'!$BC$3:$BC$1424,'[1]BD Unidades'!$A$3:$A$1424,$A416)</f>
        <v>7.36044611531544E-3</v>
      </c>
      <c r="AT416" s="28">
        <f>SUMIFS('[1]BD Unidades'!$BE$3:$BE$1424,'[1]BD Unidades'!$A$3:$A$1424,$A416)</f>
        <v>1</v>
      </c>
      <c r="AU416" s="29">
        <f t="shared" si="26"/>
        <v>0.99263955388468461</v>
      </c>
      <c r="AV416" s="30">
        <f t="shared" si="27"/>
        <v>0</v>
      </c>
      <c r="AW416" s="25">
        <f>IFERROR(SUMIFS('[1]BD Unidades'!$BI$3:$BI$1424,'[1]BD Unidades'!$A$3:$A$1424,$A416),"-")</f>
        <v>0.33846214662281693</v>
      </c>
      <c r="AX416" s="25">
        <f>IFERROR(SUMIFS('[1]BD Unidades'!$BJ$3:$BJ$1424,'[1]BD Unidades'!$A$3:$A$1424,$A416),"-")</f>
        <v>0.21772511069541681</v>
      </c>
    </row>
    <row r="417" spans="1:50" ht="14.4" x14ac:dyDescent="0.3">
      <c r="A417" s="7">
        <v>651</v>
      </c>
      <c r="B417" s="7" t="s">
        <v>1527</v>
      </c>
      <c r="D417" s="8" t="s">
        <v>1528</v>
      </c>
      <c r="E417" s="19" t="s">
        <v>1529</v>
      </c>
      <c r="F417" s="19" t="s">
        <v>1529</v>
      </c>
      <c r="G417" s="19" t="s">
        <v>1530</v>
      </c>
      <c r="H417" s="19" t="s">
        <v>397</v>
      </c>
      <c r="I417" s="19">
        <v>2024</v>
      </c>
      <c r="J417" s="19" t="s">
        <v>495</v>
      </c>
      <c r="K417" s="19" t="s">
        <v>496</v>
      </c>
      <c r="L417" s="19" t="s">
        <v>213</v>
      </c>
      <c r="M417" s="19" t="s">
        <v>362</v>
      </c>
      <c r="N417" s="19" t="s">
        <v>1216</v>
      </c>
      <c r="O417" s="19" t="s">
        <v>1455</v>
      </c>
      <c r="P417" s="19" t="s">
        <v>51</v>
      </c>
      <c r="Q417" s="9" t="s">
        <v>1532</v>
      </c>
      <c r="R417" s="20">
        <v>3</v>
      </c>
      <c r="S417" s="20">
        <v>0</v>
      </c>
      <c r="T417" s="20">
        <v>3</v>
      </c>
      <c r="U417" s="20" t="s">
        <v>397</v>
      </c>
      <c r="V417" s="21">
        <f>_xlfn.XLOOKUP(D417,'[1]Gen. Real'!$A:$A,'[1]Gen. Real'!$C:$C,"-",0)</f>
        <v>6.4320399999999998</v>
      </c>
      <c r="W417" s="22"/>
      <c r="X417" s="22" t="str">
        <f>_xlfn.XLOOKUP(D417,[1]Vertimiento!$A:$A,[1]Vertimiento!$E:$E,"-",0)</f>
        <v>-</v>
      </c>
      <c r="Y417" s="23" t="str">
        <f t="shared" si="24"/>
        <v>-</v>
      </c>
      <c r="Z417" s="19" t="str">
        <f>_xlfn.XLOOKUP(D417,[1]Cmg!$I$4:$I$85,[1]Cmg!$M$4:$M$85,"----",0,1)</f>
        <v>----</v>
      </c>
      <c r="AA417" s="19" t="str">
        <f>_xlfn.XLOOKUP(D417,[1]Cmg!$A$4:$A$89,[1]Cmg!$B$4:$B$89,"----",0,1)</f>
        <v>----</v>
      </c>
      <c r="AB417" s="19" t="str">
        <f>_xlfn.XLOOKUP(D417,[1]Cmg!$E$4:$E$89,[1]Cmg!$F$4:$F$89,"----",0,1)</f>
        <v>----</v>
      </c>
      <c r="AC417" s="19" t="str">
        <f>_xlfn.XLOOKUP(D417,[1]Cmg!$O$4:$O$89,[1]Cmg!$P$4:$P$89,"----",0,1)</f>
        <v>----</v>
      </c>
      <c r="AD417" s="24" t="str">
        <f>_xlfn.XLOOKUP(D417,[1]Cmg!$S$4:$S$89,[1]Cmg!$U$4:$U$89,"----",0,1)</f>
        <v>----</v>
      </c>
      <c r="AG417" s="25">
        <f>IFERROR(SUMIFS('[1]BD Unidades'!$AH:$AH,'[1]BD Unidades'!$A:$A,'BD Centrales 2023'!$A417),"-")</f>
        <v>3</v>
      </c>
      <c r="AH417" s="25">
        <f>SUMIFS('[1]BD Unidades'!$AJ$3:$AJ$1424,'[1]BD Unidades'!$A$3:$A$1424,$A417)</f>
        <v>8729.7833333333292</v>
      </c>
      <c r="AI417" s="25">
        <f>SUMIFS('[1]BD Unidades'!$AL$3:$AL$1424,'[1]BD Unidades'!$A$3:$A$1424,$A417)</f>
        <v>0</v>
      </c>
      <c r="AJ417" s="26">
        <f t="shared" si="25"/>
        <v>0</v>
      </c>
      <c r="AK417" s="27">
        <f>IFERROR(SUMIFS('[1]BD Unidades'!$AO$3:$AO$1424,'[1]BD Unidades'!$A$3:$A$1424,$A417),"-")</f>
        <v>0.28483135079853095</v>
      </c>
      <c r="AL417" s="27">
        <f>IFERROR(SUMIFS('[1]BD Unidades'!$AQ$3:$AQ$1424,'[1]BD Unidades'!$A$3:$A$1424,$A417),"-")</f>
        <v>0.2555655354496143</v>
      </c>
      <c r="AM417" s="27">
        <f>IFERROR(SUMIFS('[1]BD Unidades'!$AS$3:$AS$1424,'[1]BD Unidades'!$A$3:$A$1424,$A417),"-")</f>
        <v>0.25522090804597702</v>
      </c>
      <c r="AN417" s="27">
        <f>IFERROR(SUMIFS('[1]BD Unidades'!$AU$3:$AU$1424,'[1]BD Unidades'!$A$3:$A$1424,$A417),"-")</f>
        <v>0.245389</v>
      </c>
      <c r="AO417" s="27"/>
      <c r="AP417" s="27"/>
      <c r="AQ417" s="25">
        <f>IFERROR(SUMIFS('[1]BD Unidades'!$AZ$3:$AZ$1424,'[1]BD Unidades'!$A$3:$A$1424,$A417),"-")</f>
        <v>0.76566272413793102</v>
      </c>
      <c r="AR417" s="25">
        <f>IFERROR(SUMIFS('[1]BD Unidades'!$BA$3:$BA$1424,'[1]BD Unidades'!$A$3:$A$1424,$A417),"-")</f>
        <v>3</v>
      </c>
      <c r="AS417" s="28">
        <f>SUMIFS('[1]BD Unidades'!$BC$3:$BC$1424,'[1]BD Unidades'!$A$3:$A$1424,$A417)</f>
        <v>1.2730312328767201E-3</v>
      </c>
      <c r="AT417" s="28">
        <f>SUMIFS('[1]BD Unidades'!$BE$3:$BE$1424,'[1]BD Unidades'!$A$3:$A$1424,$A417)</f>
        <v>0.99990487062404887</v>
      </c>
      <c r="AU417" s="29">
        <f t="shared" si="26"/>
        <v>0.99863196049383895</v>
      </c>
      <c r="AV417" s="30">
        <f t="shared" si="27"/>
        <v>0</v>
      </c>
      <c r="AW417" s="25">
        <f>IFERROR(SUMIFS('[1]BD Unidades'!$BI$3:$BI$1424,'[1]BD Unidades'!$A$3:$A$1424,$A417),"-")</f>
        <v>0.76461526728291629</v>
      </c>
      <c r="AX417" s="25">
        <f>IFERROR(SUMIFS('[1]BD Unidades'!$BJ$3:$BJ$1424,'[1]BD Unidades'!$A$3:$A$1424,$A417),"-")</f>
        <v>0.49185985898180773</v>
      </c>
    </row>
    <row r="418" spans="1:50" ht="14.4" x14ac:dyDescent="0.3">
      <c r="A418" s="7">
        <v>653</v>
      </c>
      <c r="B418" s="7" t="s">
        <v>1533</v>
      </c>
      <c r="D418" s="8" t="s">
        <v>1534</v>
      </c>
      <c r="E418" s="19" t="s">
        <v>1231</v>
      </c>
      <c r="F418" s="19" t="s">
        <v>1535</v>
      </c>
      <c r="G418" s="19" t="s">
        <v>1536</v>
      </c>
      <c r="H418" s="19" t="s">
        <v>397</v>
      </c>
      <c r="I418" s="19">
        <v>2024</v>
      </c>
      <c r="J418" s="19" t="s">
        <v>495</v>
      </c>
      <c r="K418" s="19" t="s">
        <v>496</v>
      </c>
      <c r="L418" s="19" t="s">
        <v>213</v>
      </c>
      <c r="M418" s="19" t="s">
        <v>106</v>
      </c>
      <c r="N418" s="19" t="s">
        <v>107</v>
      </c>
      <c r="O418" s="19" t="s">
        <v>1538</v>
      </c>
      <c r="P418" s="19" t="s">
        <v>51</v>
      </c>
      <c r="Q418" s="9" t="s">
        <v>1532</v>
      </c>
      <c r="R418" s="20">
        <v>9</v>
      </c>
      <c r="S418" s="20">
        <v>0</v>
      </c>
      <c r="T418" s="20">
        <v>9</v>
      </c>
      <c r="U418" s="20" t="s">
        <v>397</v>
      </c>
      <c r="V418" s="21">
        <f>_xlfn.XLOOKUP(D418,'[1]Gen. Real'!$A:$A,'[1]Gen. Real'!$C:$C,"-",0)</f>
        <v>15.198700000000008</v>
      </c>
      <c r="W418" s="22"/>
      <c r="X418" s="22" t="str">
        <f>_xlfn.XLOOKUP(D418,[1]Vertimiento!$A:$A,[1]Vertimiento!$E:$E,"-",0)</f>
        <v>-</v>
      </c>
      <c r="Y418" s="23" t="str">
        <f t="shared" si="24"/>
        <v>-</v>
      </c>
      <c r="Z418" s="19" t="str">
        <f>_xlfn.XLOOKUP(D418,[1]Cmg!$I$4:$I$85,[1]Cmg!$M$4:$M$85,"----",0,1)</f>
        <v>----</v>
      </c>
      <c r="AA418" s="19" t="str">
        <f>_xlfn.XLOOKUP(D418,[1]Cmg!$A$4:$A$89,[1]Cmg!$B$4:$B$89,"----",0,1)</f>
        <v>----</v>
      </c>
      <c r="AB418" s="19" t="str">
        <f>_xlfn.XLOOKUP(D418,[1]Cmg!$E$4:$E$89,[1]Cmg!$F$4:$F$89,"----",0,1)</f>
        <v>----</v>
      </c>
      <c r="AC418" s="19" t="str">
        <f>_xlfn.XLOOKUP(D418,[1]Cmg!$O$4:$O$89,[1]Cmg!$P$4:$P$89,"----",0,1)</f>
        <v>----</v>
      </c>
      <c r="AD418" s="24" t="str">
        <f>_xlfn.XLOOKUP(D418,[1]Cmg!$S$4:$S$89,[1]Cmg!$U$4:$U$89,"----",0,1)</f>
        <v>----</v>
      </c>
      <c r="AG418" s="25">
        <f>IFERROR(SUMIFS('[1]BD Unidades'!$AH:$AH,'[1]BD Unidades'!$A:$A,'BD Centrales 2023'!$A418),"-")</f>
        <v>9</v>
      </c>
      <c r="AH418" s="25">
        <f>SUMIFS('[1]BD Unidades'!$AJ$3:$AJ$1424,'[1]BD Unidades'!$A$3:$A$1424,$A418)</f>
        <v>6779.6166666666704</v>
      </c>
      <c r="AI418" s="25">
        <f>SUMIFS('[1]BD Unidades'!$AL$3:$AL$1424,'[1]BD Unidades'!$A$3:$A$1424,$A418)</f>
        <v>94.4</v>
      </c>
      <c r="AJ418" s="26">
        <f t="shared" si="25"/>
        <v>1.3732873307939797E-2</v>
      </c>
      <c r="AK418" s="27">
        <f>IFERROR(SUMIFS('[1]BD Unidades'!$AO$3:$AO$1424,'[1]BD Unidades'!$A$3:$A$1424,$A418),"-")</f>
        <v>0.35783083905428537</v>
      </c>
      <c r="AL418" s="27">
        <f>IFERROR(SUMIFS('[1]BD Unidades'!$AQ$3:$AQ$1424,'[1]BD Unidades'!$A$3:$A$1424,$A418),"-")</f>
        <v>0.25854653135014483</v>
      </c>
      <c r="AM418" s="27">
        <f>IFERROR(SUMIFS('[1]BD Unidades'!$AS$3:$AS$1424,'[1]BD Unidades'!$A$3:$A$1424,$A418),"-")</f>
        <v>0.22490766839453416</v>
      </c>
      <c r="AN418" s="27">
        <f>IFERROR(SUMIFS('[1]BD Unidades'!$AU$3:$AU$1424,'[1]BD Unidades'!$A$3:$A$1424,$A418),"-")</f>
        <v>0.19813800000000001</v>
      </c>
      <c r="AO418" s="27"/>
      <c r="AP418" s="27"/>
      <c r="AQ418" s="25">
        <f>IFERROR(SUMIFS('[1]BD Unidades'!$AZ$3:$AZ$1424,'[1]BD Unidades'!$A$3:$A$1424,$A418),"-")</f>
        <v>2.0241690155508074</v>
      </c>
      <c r="AR418" s="25">
        <f>IFERROR(SUMIFS('[1]BD Unidades'!$BA$3:$BA$1424,'[1]BD Unidades'!$A$3:$A$1424,$A418),"-")</f>
        <v>9</v>
      </c>
      <c r="AS418" s="28">
        <f>SUMIFS('[1]BD Unidades'!$BC$3:$BC$1424,'[1]BD Unidades'!$A$3:$A$1424,$A418)</f>
        <v>5.0408126082022699E-2</v>
      </c>
      <c r="AT418" s="28">
        <f>SUMIFS('[1]BD Unidades'!$BE$3:$BE$1424,'[1]BD Unidades'!$A$3:$A$1424,$A418)</f>
        <v>0.96904490106544905</v>
      </c>
      <c r="AU418" s="29">
        <f t="shared" si="26"/>
        <v>0.92019716351340064</v>
      </c>
      <c r="AV418" s="30">
        <f t="shared" si="27"/>
        <v>0</v>
      </c>
      <c r="AW418" s="25">
        <f>IFERROR(SUMIFS('[1]BD Unidades'!$BI$3:$BI$1424,'[1]BD Unidades'!$A$3:$A$1424,$A418),"-")</f>
        <v>1.7656755259101988</v>
      </c>
      <c r="AX418" s="25">
        <f>IFERROR(SUMIFS('[1]BD Unidades'!$BJ$3:$BJ$1424,'[1]BD Unidades'!$A$3:$A$1424,$A418),"-")</f>
        <v>1.1358194798646073</v>
      </c>
    </row>
    <row r="419" spans="1:50" ht="14.4" x14ac:dyDescent="0.3">
      <c r="A419" s="7">
        <v>1651</v>
      </c>
      <c r="B419" s="7" t="s">
        <v>1539</v>
      </c>
      <c r="D419" s="8" t="s">
        <v>1540</v>
      </c>
      <c r="E419" s="19" t="s">
        <v>1541</v>
      </c>
      <c r="F419" s="19" t="s">
        <v>1541</v>
      </c>
      <c r="G419" s="19" t="s">
        <v>1542</v>
      </c>
      <c r="H419" s="19" t="s">
        <v>397</v>
      </c>
      <c r="I419" s="19">
        <v>2024</v>
      </c>
      <c r="J419" s="19" t="s">
        <v>495</v>
      </c>
      <c r="K419" s="19" t="s">
        <v>496</v>
      </c>
      <c r="L419" s="19" t="s">
        <v>47</v>
      </c>
      <c r="M419" s="19" t="s">
        <v>48</v>
      </c>
      <c r="N419" s="19" t="s">
        <v>49</v>
      </c>
      <c r="O419" s="19" t="s">
        <v>50</v>
      </c>
      <c r="P419" s="19" t="s">
        <v>51</v>
      </c>
      <c r="Q419" s="9" t="s">
        <v>1544</v>
      </c>
      <c r="R419" s="20">
        <v>170.19</v>
      </c>
      <c r="S419" s="20">
        <v>2.58</v>
      </c>
      <c r="T419" s="20">
        <v>165.79</v>
      </c>
      <c r="U419" s="20">
        <v>1.23</v>
      </c>
      <c r="V419" s="21">
        <f>_xlfn.XLOOKUP(D419,'[1]Gen. Real'!$A:$A,'[1]Gen. Real'!$C:$C,"-",0)</f>
        <v>84.956720000000004</v>
      </c>
      <c r="W419" s="22"/>
      <c r="X419" s="22">
        <f>_xlfn.XLOOKUP(D419,[1]Vertimiento!$A:$A,[1]Vertimiento!$E:$E,"-",0)</f>
        <v>142.50722830000001</v>
      </c>
      <c r="Y419" s="23">
        <f t="shared" si="24"/>
        <v>0.62650468069800924</v>
      </c>
      <c r="Z419" s="19">
        <f>_xlfn.XLOOKUP(D419,[1]Cmg!$I$4:$I$85,[1]Cmg!$M$4:$M$85,"----",0,1)</f>
        <v>2.6857898327524867</v>
      </c>
      <c r="AA419" s="19">
        <f>_xlfn.XLOOKUP(D419,[1]Cmg!$A$4:$A$89,[1]Cmg!$B$4:$B$89,"----",0,1)</f>
        <v>63.908860109538786</v>
      </c>
      <c r="AB419" s="19">
        <f>_xlfn.XLOOKUP(D419,[1]Cmg!$E$4:$E$89,[1]Cmg!$F$4:$F$89,"----",0,1)</f>
        <v>13.063060273972606</v>
      </c>
      <c r="AC419" s="19">
        <f>_xlfn.XLOOKUP(D419,[1]Cmg!$O$4:$O$89,[1]Cmg!$P$4:$P$89,"----",0,1)</f>
        <v>100.19888150176013</v>
      </c>
      <c r="AD419" s="24">
        <f>_xlfn.XLOOKUP(D419,[1]Cmg!$S$4:$S$89,[1]Cmg!$U$4:$U$89,"----",0,1)</f>
        <v>0.78731172980374253</v>
      </c>
      <c r="AG419" s="25">
        <f>IFERROR(SUMIFS('[1]BD Unidades'!$AH:$AH,'[1]BD Unidades'!$A:$A,'BD Centrales 2023'!$A419),"-")</f>
        <v>170.19</v>
      </c>
      <c r="AH419" s="25">
        <f>SUMIFS('[1]BD Unidades'!$AJ$3:$AJ$1424,'[1]BD Unidades'!$A$3:$A$1424,$A419)</f>
        <v>143.083333333333</v>
      </c>
      <c r="AI419" s="25">
        <f>SUMIFS('[1]BD Unidades'!$AL$3:$AL$1424,'[1]BD Unidades'!$A$3:$A$1424,$A419)</f>
        <v>3418.45</v>
      </c>
      <c r="AJ419" s="26">
        <f t="shared" si="25"/>
        <v>0.95982535612002329</v>
      </c>
      <c r="AK419" s="27">
        <f>IFERROR(SUMIFS('[1]BD Unidades'!$AO$3:$AO$1424,'[1]BD Unidades'!$A$3:$A$1424,$A419),"-")</f>
        <v>0</v>
      </c>
      <c r="AL419" s="27">
        <f>IFERROR(SUMIFS('[1]BD Unidades'!$AQ$3:$AQ$1424,'[1]BD Unidades'!$A$3:$A$1424,$A419),"-")</f>
        <v>0</v>
      </c>
      <c r="AM419" s="27">
        <f>IFERROR(SUMIFS('[1]BD Unidades'!$AS$3:$AS$1424,'[1]BD Unidades'!$A$3:$A$1424,$A419),"-")</f>
        <v>0.28122869405050682</v>
      </c>
      <c r="AN419" s="27">
        <f>IFERROR(SUMIFS('[1]BD Unidades'!$AU$3:$AU$1424,'[1]BD Unidades'!$A$3:$A$1424,$A419),"-")</f>
        <v>0.34457700000000002</v>
      </c>
      <c r="AO419" s="27"/>
      <c r="AP419" s="27"/>
      <c r="AQ419" s="25">
        <f>IFERROR(SUMIFS('[1]BD Unidades'!$AZ$3:$AZ$1424,'[1]BD Unidades'!$A$3:$A$1424,$A419),"-")</f>
        <v>47.862311440455755</v>
      </c>
      <c r="AR419" s="25">
        <f>IFERROR(SUMIFS('[1]BD Unidades'!$BA$3:$BA$1424,'[1]BD Unidades'!$A$3:$A$1424,$A419),"-")</f>
        <v>116.230022836606</v>
      </c>
      <c r="AS419" s="28">
        <f>SUMIFS('[1]BD Unidades'!$BC$3:$BC$1424,'[1]BD Unidades'!$A$3:$A$1424,$A419)</f>
        <v>0.103489798109808</v>
      </c>
      <c r="AT419" s="28">
        <f>SUMIFS('[1]BD Unidades'!$BE$3:$BE$1424,'[1]BD Unidades'!$A$3:$A$1424,$A419)</f>
        <v>0.99681506849315105</v>
      </c>
      <c r="AU419" s="29">
        <f t="shared" si="26"/>
        <v>0.89365487830198043</v>
      </c>
      <c r="AV419" s="30">
        <f t="shared" si="27"/>
        <v>2.58E-2</v>
      </c>
      <c r="AW419" s="25">
        <f>IFERROR(SUMIFS('[1]BD Unidades'!$BI$3:$BI$1424,'[1]BD Unidades'!$A$3:$A$1424,$A419),"-")</f>
        <v>17.307360530726154</v>
      </c>
      <c r="AX419" s="25">
        <f>IFERROR(SUMIFS('[1]BD Unidades'!$BJ$3:$BJ$1424,'[1]BD Unidades'!$A$3:$A$1424,$A419),"-")</f>
        <v>11.133437003214377</v>
      </c>
    </row>
    <row r="420" spans="1:50" ht="14.4" x14ac:dyDescent="0.3">
      <c r="A420" s="7">
        <v>1653</v>
      </c>
      <c r="B420" s="7" t="s">
        <v>1545</v>
      </c>
      <c r="D420" s="8" t="s">
        <v>1546</v>
      </c>
      <c r="E420" s="19" t="s">
        <v>1231</v>
      </c>
      <c r="F420" s="19" t="s">
        <v>1547</v>
      </c>
      <c r="G420" s="19" t="s">
        <v>1548</v>
      </c>
      <c r="H420" s="19" t="s">
        <v>397</v>
      </c>
      <c r="I420" s="19">
        <v>2024</v>
      </c>
      <c r="J420" s="19" t="s">
        <v>495</v>
      </c>
      <c r="K420" s="19" t="s">
        <v>496</v>
      </c>
      <c r="L420" s="19" t="s">
        <v>213</v>
      </c>
      <c r="M420" s="19" t="s">
        <v>90</v>
      </c>
      <c r="N420" s="19" t="s">
        <v>97</v>
      </c>
      <c r="O420" s="19" t="s">
        <v>1095</v>
      </c>
      <c r="P420" s="19" t="s">
        <v>51</v>
      </c>
      <c r="Q420" s="9" t="s">
        <v>1550</v>
      </c>
      <c r="R420" s="20">
        <v>3</v>
      </c>
      <c r="S420" s="20">
        <v>0</v>
      </c>
      <c r="T420" s="20">
        <v>3</v>
      </c>
      <c r="U420" s="20" t="s">
        <v>397</v>
      </c>
      <c r="V420" s="21">
        <f>_xlfn.XLOOKUP(D420,'[1]Gen. Real'!$A:$A,'[1]Gen. Real'!$C:$C,"-",0)</f>
        <v>4.3197400000000004</v>
      </c>
      <c r="W420" s="22"/>
      <c r="X420" s="22" t="str">
        <f>_xlfn.XLOOKUP(D420,[1]Vertimiento!$A:$A,[1]Vertimiento!$E:$E,"-",0)</f>
        <v>-</v>
      </c>
      <c r="Y420" s="23" t="str">
        <f t="shared" si="24"/>
        <v>-</v>
      </c>
      <c r="Z420" s="19" t="str">
        <f>_xlfn.XLOOKUP(D420,[1]Cmg!$I$4:$I$85,[1]Cmg!$M$4:$M$85,"----",0,1)</f>
        <v>----</v>
      </c>
      <c r="AA420" s="19" t="str">
        <f>_xlfn.XLOOKUP(D420,[1]Cmg!$A$4:$A$89,[1]Cmg!$B$4:$B$89,"----",0,1)</f>
        <v>----</v>
      </c>
      <c r="AB420" s="19" t="str">
        <f>_xlfn.XLOOKUP(D420,[1]Cmg!$E$4:$E$89,[1]Cmg!$F$4:$F$89,"----",0,1)</f>
        <v>----</v>
      </c>
      <c r="AC420" s="19" t="str">
        <f>_xlfn.XLOOKUP(D420,[1]Cmg!$O$4:$O$89,[1]Cmg!$P$4:$P$89,"----",0,1)</f>
        <v>----</v>
      </c>
      <c r="AD420" s="24" t="str">
        <f>_xlfn.XLOOKUP(D420,[1]Cmg!$S$4:$S$89,[1]Cmg!$U$4:$U$89,"----",0,1)</f>
        <v>----</v>
      </c>
      <c r="AG420" s="25">
        <f>IFERROR(SUMIFS('[1]BD Unidades'!$AH:$AH,'[1]BD Unidades'!$A:$A,'BD Centrales 2023'!$A420),"-")</f>
        <v>2.52</v>
      </c>
      <c r="AH420" s="25">
        <f>SUMIFS('[1]BD Unidades'!$AJ$3:$AJ$1424,'[1]BD Unidades'!$A$3:$A$1424,$A420)</f>
        <v>5509.377999999997</v>
      </c>
      <c r="AI420" s="25">
        <f>SUMIFS('[1]BD Unidades'!$AL$3:$AL$1424,'[1]BD Unidades'!$A$3:$A$1424,$A420)</f>
        <v>10.71</v>
      </c>
      <c r="AJ420" s="26">
        <f t="shared" si="25"/>
        <v>1.9401864607955538E-3</v>
      </c>
      <c r="AK420" s="27">
        <f>IFERROR(SUMIFS('[1]BD Unidades'!$AO$3:$AO$1424,'[1]BD Unidades'!$A$3:$A$1424,$A420),"-")</f>
        <v>0.23835473061779522</v>
      </c>
      <c r="AL420" s="27">
        <f>IFERROR(SUMIFS('[1]BD Unidades'!$AQ$3:$AQ$1424,'[1]BD Unidades'!$A$3:$A$1424,$A420),"-")</f>
        <v>0.22288888135384624</v>
      </c>
      <c r="AM420" s="27">
        <f>IFERROR(SUMIFS('[1]BD Unidades'!$AS$3:$AS$1424,'[1]BD Unidades'!$A$3:$A$1424,$A420),"-")</f>
        <v>0.21578123644250499</v>
      </c>
      <c r="AN420" s="27">
        <f>IFERROR(SUMIFS('[1]BD Unidades'!$AU$3:$AU$1424,'[1]BD Unidades'!$A$3:$A$1424,$A420),"-")</f>
        <v>0.18493607999999997</v>
      </c>
      <c r="AO420" s="27"/>
      <c r="AP420" s="27"/>
      <c r="AQ420" s="25">
        <f>IFERROR(SUMIFS('[1]BD Unidades'!$AZ$3:$AZ$1424,'[1]BD Unidades'!$A$3:$A$1424,$A420),"-")</f>
        <v>0.64605192927742694</v>
      </c>
      <c r="AR420" s="25">
        <f>IFERROR(SUMIFS('[1]BD Unidades'!$BA$3:$BA$1424,'[1]BD Unidades'!$A$3:$A$1424,$A420),"-")</f>
        <v>2.5199999999999898</v>
      </c>
      <c r="AS420" s="28">
        <f>SUMIFS('[1]BD Unidades'!$BC$3:$BC$1424,'[1]BD Unidades'!$A$3:$A$1424,$A420)</f>
        <v>1.116968942465754E-3</v>
      </c>
      <c r="AT420" s="28">
        <f>SUMIFS('[1]BD Unidades'!$BE$3:$BE$1424,'[1]BD Unidades'!$A$3:$A$1424,$A420)</f>
        <v>0.82177922374429224</v>
      </c>
      <c r="AU420" s="29">
        <f t="shared" si="26"/>
        <v>0.82086132187380634</v>
      </c>
      <c r="AV420" s="30">
        <f t="shared" si="27"/>
        <v>0</v>
      </c>
      <c r="AW420" s="25">
        <f>IFERROR(SUMIFS('[1]BD Unidades'!$BI$3:$BI$1424,'[1]BD Unidades'!$A$3:$A$1424,$A420),"-")</f>
        <v>0.6002233298566042</v>
      </c>
      <c r="AX420" s="25">
        <f>IFERROR(SUMIFS('[1]BD Unidades'!$BJ$3:$BJ$1424,'[1]BD Unidades'!$A$3:$A$1424,$A420),"-")</f>
        <v>0.38611021125690331</v>
      </c>
    </row>
    <row r="421" spans="1:50" ht="14.4" x14ac:dyDescent="0.3">
      <c r="A421" s="7">
        <v>1654</v>
      </c>
      <c r="B421" s="7" t="s">
        <v>1551</v>
      </c>
      <c r="D421" s="8" t="s">
        <v>1552</v>
      </c>
      <c r="E421" s="19" t="s">
        <v>1553</v>
      </c>
      <c r="F421" s="19" t="s">
        <v>1553</v>
      </c>
      <c r="G421" s="19" t="s">
        <v>1053</v>
      </c>
      <c r="H421" s="19">
        <v>1</v>
      </c>
      <c r="I421" s="19">
        <v>2024</v>
      </c>
      <c r="J421" s="19" t="s">
        <v>495</v>
      </c>
      <c r="K421" s="19" t="s">
        <v>496</v>
      </c>
      <c r="L421" s="19" t="s">
        <v>213</v>
      </c>
      <c r="M421" s="19" t="s">
        <v>164</v>
      </c>
      <c r="N421" s="19" t="s">
        <v>221</v>
      </c>
      <c r="O421" s="19" t="s">
        <v>886</v>
      </c>
      <c r="P421" s="19" t="s">
        <v>51</v>
      </c>
      <c r="Q421" s="9" t="s">
        <v>1554</v>
      </c>
      <c r="R421" s="20">
        <v>2.7</v>
      </c>
      <c r="S421" s="20">
        <v>0.14810000000000001</v>
      </c>
      <c r="T421" s="20">
        <v>2.6960000000000002</v>
      </c>
      <c r="U421" s="20" t="s">
        <v>397</v>
      </c>
      <c r="V421" s="21">
        <f>_xlfn.XLOOKUP(D421,'[1]Gen. Real'!$A:$A,'[1]Gen. Real'!$C:$C,"-",0)</f>
        <v>5.0731400000000013</v>
      </c>
      <c r="W421" s="22"/>
      <c r="X421" s="22" t="str">
        <f>_xlfn.XLOOKUP(D421,[1]Vertimiento!$A:$A,[1]Vertimiento!$E:$E,"-",0)</f>
        <v>-</v>
      </c>
      <c r="Y421" s="23" t="str">
        <f t="shared" si="24"/>
        <v>-</v>
      </c>
      <c r="Z421" s="19" t="str">
        <f>_xlfn.XLOOKUP(D421,[1]Cmg!$I$4:$I$85,[1]Cmg!$M$4:$M$85,"----",0,1)</f>
        <v>----</v>
      </c>
      <c r="AA421" s="19" t="str">
        <f>_xlfn.XLOOKUP(D421,[1]Cmg!$A$4:$A$89,[1]Cmg!$B$4:$B$89,"----",0,1)</f>
        <v>----</v>
      </c>
      <c r="AB421" s="19" t="str">
        <f>_xlfn.XLOOKUP(D421,[1]Cmg!$E$4:$E$89,[1]Cmg!$F$4:$F$89,"----",0,1)</f>
        <v>----</v>
      </c>
      <c r="AC421" s="19" t="str">
        <f>_xlfn.XLOOKUP(D421,[1]Cmg!$O$4:$O$89,[1]Cmg!$P$4:$P$89,"----",0,1)</f>
        <v>----</v>
      </c>
      <c r="AD421" s="24" t="str">
        <f>_xlfn.XLOOKUP(D421,[1]Cmg!$S$4:$S$89,[1]Cmg!$U$4:$U$89,"----",0,1)</f>
        <v>----</v>
      </c>
      <c r="AG421" s="25">
        <f>IFERROR(SUMIFS('[1]BD Unidades'!$AH:$AH,'[1]BD Unidades'!$A:$A,'BD Centrales 2023'!$A421),"-")</f>
        <v>2.9</v>
      </c>
      <c r="AH421" s="25">
        <f>SUMIFS('[1]BD Unidades'!$AJ$3:$AJ$1424,'[1]BD Unidades'!$A$3:$A$1424,$A421)</f>
        <v>8442.633950617279</v>
      </c>
      <c r="AI421" s="25">
        <f>SUMIFS('[1]BD Unidades'!$AL$3:$AL$1424,'[1]BD Unidades'!$A$3:$A$1424,$A421)</f>
        <v>311.21296296296293</v>
      </c>
      <c r="AJ421" s="26">
        <f t="shared" si="25"/>
        <v>3.5551565618558399E-2</v>
      </c>
      <c r="AK421" s="27">
        <f>IFERROR(SUMIFS('[1]BD Unidades'!$AO$3:$AO$1424,'[1]BD Unidades'!$A$3:$A$1424,$A421),"-")</f>
        <v>0.25507833590937107</v>
      </c>
      <c r="AL421" s="27">
        <f>IFERROR(SUMIFS('[1]BD Unidades'!$AQ$3:$AQ$1424,'[1]BD Unidades'!$A$3:$A$1424,$A421),"-")</f>
        <v>0.22319752884939895</v>
      </c>
      <c r="AM421" s="27">
        <f>IFERROR(SUMIFS('[1]BD Unidades'!$AS$3:$AS$1424,'[1]BD Unidades'!$A$3:$A$1424,$A421),"-")</f>
        <v>0.23158538368856585</v>
      </c>
      <c r="AN421" s="27">
        <f>IFERROR(SUMIFS('[1]BD Unidades'!$AU$3:$AU$1424,'[1]BD Unidades'!$A$3:$A$1424,$A421),"-")</f>
        <v>0.21968681481481478</v>
      </c>
      <c r="AO421" s="27"/>
      <c r="AP421" s="27"/>
      <c r="AQ421" s="25">
        <f>IFERROR(SUMIFS('[1]BD Unidades'!$AZ$3:$AZ$1424,'[1]BD Unidades'!$A$3:$A$1424,$A421),"-")</f>
        <v>0.6026333278933772</v>
      </c>
      <c r="AR421" s="25">
        <f>IFERROR(SUMIFS('[1]BD Unidades'!$BA$3:$BA$1424,'[1]BD Unidades'!$A$3:$A$1424,$A421),"-")</f>
        <v>2.9</v>
      </c>
      <c r="AS421" s="28">
        <f>SUMIFS('[1]BD Unidades'!$BC$3:$BC$1424,'[1]BD Unidades'!$A$3:$A$1424,$A421)</f>
        <v>1.8824519438119081E-2</v>
      </c>
      <c r="AT421" s="28">
        <f>SUMIFS('[1]BD Unidades'!$BE$3:$BE$1424,'[1]BD Unidades'!$A$3:$A$1424,$A421)</f>
        <v>1.0420418992051406</v>
      </c>
      <c r="AU421" s="29">
        <f t="shared" si="26"/>
        <v>1.0224259612182187</v>
      </c>
      <c r="AV421" s="30">
        <f t="shared" si="27"/>
        <v>1.4810000000000001E-3</v>
      </c>
      <c r="AW421" s="25">
        <f>IFERROR(SUMIFS('[1]BD Unidades'!$BI$3:$BI$1424,'[1]BD Unidades'!$A$3:$A$1424,$A421),"-")</f>
        <v>0.57362173342796574</v>
      </c>
      <c r="AX421" s="25">
        <f>IFERROR(SUMIFS('[1]BD Unidades'!$BJ$3:$BJ$1424,'[1]BD Unidades'!$A$3:$A$1424,$A421),"-")</f>
        <v>0.3689980006747417</v>
      </c>
    </row>
    <row r="422" spans="1:50" ht="14.4" x14ac:dyDescent="0.3">
      <c r="A422" s="7">
        <v>1655</v>
      </c>
      <c r="B422" s="7" t="s">
        <v>1555</v>
      </c>
      <c r="D422" s="8" t="s">
        <v>1556</v>
      </c>
      <c r="E422" s="19" t="s">
        <v>1557</v>
      </c>
      <c r="F422" s="19" t="s">
        <v>1557</v>
      </c>
      <c r="G422" s="19" t="s">
        <v>1518</v>
      </c>
      <c r="H422" s="19">
        <v>1</v>
      </c>
      <c r="I422" s="19">
        <v>2024</v>
      </c>
      <c r="J422" s="19" t="s">
        <v>495</v>
      </c>
      <c r="K422" s="19" t="s">
        <v>496</v>
      </c>
      <c r="L422" s="19" t="s">
        <v>213</v>
      </c>
      <c r="M422" s="19" t="s">
        <v>189</v>
      </c>
      <c r="N422" s="19" t="s">
        <v>773</v>
      </c>
      <c r="O422" s="19" t="s">
        <v>855</v>
      </c>
      <c r="P422" s="19" t="s">
        <v>51</v>
      </c>
      <c r="Q422" s="9" t="s">
        <v>1558</v>
      </c>
      <c r="R422" s="20">
        <v>3</v>
      </c>
      <c r="S422" s="20">
        <v>0.33329999999999999</v>
      </c>
      <c r="T422" s="20">
        <v>2.99</v>
      </c>
      <c r="U422" s="20" t="s">
        <v>397</v>
      </c>
      <c r="V422" s="21">
        <f>_xlfn.XLOOKUP(D422,'[1]Gen. Real'!$A:$A,'[1]Gen. Real'!$C:$C,"-",0)</f>
        <v>5.4808400000000015</v>
      </c>
      <c r="W422" s="22"/>
      <c r="X422" s="22" t="str">
        <f>_xlfn.XLOOKUP(D422,[1]Vertimiento!$A:$A,[1]Vertimiento!$E:$E,"-",0)</f>
        <v>-</v>
      </c>
      <c r="Y422" s="23" t="str">
        <f t="shared" si="24"/>
        <v>-</v>
      </c>
      <c r="Z422" s="19" t="str">
        <f>_xlfn.XLOOKUP(D422,[1]Cmg!$I$4:$I$85,[1]Cmg!$M$4:$M$85,"----",0,1)</f>
        <v>----</v>
      </c>
      <c r="AA422" s="19" t="str">
        <f>_xlfn.XLOOKUP(D422,[1]Cmg!$A$4:$A$89,[1]Cmg!$B$4:$B$89,"----",0,1)</f>
        <v>----</v>
      </c>
      <c r="AB422" s="19" t="str">
        <f>_xlfn.XLOOKUP(D422,[1]Cmg!$E$4:$E$89,[1]Cmg!$F$4:$F$89,"----",0,1)</f>
        <v>----</v>
      </c>
      <c r="AC422" s="19" t="str">
        <f>_xlfn.XLOOKUP(D422,[1]Cmg!$O$4:$O$89,[1]Cmg!$P$4:$P$89,"----",0,1)</f>
        <v>----</v>
      </c>
      <c r="AD422" s="24" t="str">
        <f>_xlfn.XLOOKUP(D422,[1]Cmg!$S$4:$S$89,[1]Cmg!$U$4:$U$89,"----",0,1)</f>
        <v>----</v>
      </c>
      <c r="AG422" s="25">
        <f>IFERROR(SUMIFS('[1]BD Unidades'!$AH:$AH,'[1]BD Unidades'!$A:$A,'BD Centrales 2023'!$A422),"-")</f>
        <v>3</v>
      </c>
      <c r="AH422" s="25">
        <f>SUMIFS('[1]BD Unidades'!$AJ$3:$AJ$1424,'[1]BD Unidades'!$A$3:$A$1424,$A422)</f>
        <v>8672.6833333333307</v>
      </c>
      <c r="AI422" s="25">
        <f>SUMIFS('[1]BD Unidades'!$AL$3:$AL$1424,'[1]BD Unidades'!$A$3:$A$1424,$A422)</f>
        <v>0</v>
      </c>
      <c r="AJ422" s="26">
        <f t="shared" si="25"/>
        <v>0</v>
      </c>
      <c r="AK422" s="27">
        <f>IFERROR(SUMIFS('[1]BD Unidades'!$AO$3:$AO$1424,'[1]BD Unidades'!$A$3:$A$1424,$A422),"-")</f>
        <v>0.22277796208073922</v>
      </c>
      <c r="AL422" s="27">
        <f>IFERROR(SUMIFS('[1]BD Unidades'!$AQ$3:$AQ$1424,'[1]BD Unidades'!$A$3:$A$1424,$A422),"-")</f>
        <v>0.21332407748036278</v>
      </c>
      <c r="AM422" s="27">
        <f>IFERROR(SUMIFS('[1]BD Unidades'!$AS$3:$AS$1424,'[1]BD Unidades'!$A$3:$A$1424,$A422),"-")</f>
        <v>0.20930017579569279</v>
      </c>
      <c r="AN422" s="27">
        <f>IFERROR(SUMIFS('[1]BD Unidades'!$AU$3:$AU$1424,'[1]BD Unidades'!$A$3:$A$1424,$A422),"-")</f>
        <v>0.20925800000000003</v>
      </c>
      <c r="AO422" s="27"/>
      <c r="AP422" s="27"/>
      <c r="AQ422" s="25">
        <f>IFERROR(SUMIFS('[1]BD Unidades'!$AZ$3:$AZ$1424,'[1]BD Unidades'!$A$3:$A$1424,$A422),"-")</f>
        <v>0.62790052738707836</v>
      </c>
      <c r="AR422" s="25">
        <f>IFERROR(SUMIFS('[1]BD Unidades'!$BA$3:$BA$1424,'[1]BD Unidades'!$A$3:$A$1424,$A422),"-")</f>
        <v>3</v>
      </c>
      <c r="AS422" s="28">
        <f>SUMIFS('[1]BD Unidades'!$BC$3:$BC$1424,'[1]BD Unidades'!$A$3:$A$1424,$A422)</f>
        <v>2.5071556790523101E-3</v>
      </c>
      <c r="AT422" s="28">
        <f>SUMIFS('[1]BD Unidades'!$BE$3:$BE$1424,'[1]BD Unidades'!$A$3:$A$1424,$A422)</f>
        <v>0.99878614916286101</v>
      </c>
      <c r="AU422" s="29">
        <f t="shared" si="26"/>
        <v>0.99628203679682847</v>
      </c>
      <c r="AV422" s="30">
        <f t="shared" si="27"/>
        <v>3.333E-3</v>
      </c>
      <c r="AW422" s="25">
        <f>IFERROR(SUMIFS('[1]BD Unidades'!$BI$3:$BI$1424,'[1]BD Unidades'!$A$3:$A$1424,$A422),"-")</f>
        <v>0.62348079627656539</v>
      </c>
      <c r="AX422" s="25">
        <f>IFERROR(SUMIFS('[1]BD Unidades'!$BJ$3:$BJ$1424,'[1]BD Unidades'!$A$3:$A$1424,$A422),"-")</f>
        <v>0.40107121797894607</v>
      </c>
    </row>
    <row r="423" spans="1:50" ht="14.4" x14ac:dyDescent="0.3">
      <c r="A423" s="7">
        <v>1656</v>
      </c>
      <c r="B423" s="7" t="s">
        <v>1559</v>
      </c>
      <c r="D423" s="8" t="s">
        <v>1560</v>
      </c>
      <c r="E423" s="19" t="s">
        <v>492</v>
      </c>
      <c r="F423" s="19" t="s">
        <v>492</v>
      </c>
      <c r="G423" s="19" t="s">
        <v>1561</v>
      </c>
      <c r="H423" s="19" t="s">
        <v>397</v>
      </c>
      <c r="I423" s="19">
        <v>2024</v>
      </c>
      <c r="J423" s="19" t="s">
        <v>495</v>
      </c>
      <c r="K423" s="19" t="s">
        <v>496</v>
      </c>
      <c r="L423" s="19" t="s">
        <v>47</v>
      </c>
      <c r="M423" s="19" t="s">
        <v>48</v>
      </c>
      <c r="N423" s="19" t="s">
        <v>59</v>
      </c>
      <c r="O423" s="19" t="s">
        <v>807</v>
      </c>
      <c r="P423" s="19" t="s">
        <v>51</v>
      </c>
      <c r="Q423" s="9" t="s">
        <v>1563</v>
      </c>
      <c r="R423" s="20">
        <v>55.924999999999997</v>
      </c>
      <c r="S423" s="20">
        <v>1.65</v>
      </c>
      <c r="T423" s="20">
        <v>55</v>
      </c>
      <c r="U423" s="20">
        <v>0.71</v>
      </c>
      <c r="V423" s="21">
        <f>_xlfn.XLOOKUP(D423,'[1]Gen. Real'!$A:$A,'[1]Gen. Real'!$C:$C,"-",0)</f>
        <v>125.11301000000007</v>
      </c>
      <c r="W423" s="22"/>
      <c r="X423" s="22">
        <f>_xlfn.XLOOKUP(D423,[1]Vertimiento!$A:$A,[1]Vertimiento!$E:$E,"-",0)</f>
        <v>22.437158288666669</v>
      </c>
      <c r="Y423" s="23">
        <f t="shared" si="24"/>
        <v>0.1520646065599239</v>
      </c>
      <c r="Z423" s="19">
        <f>_xlfn.XLOOKUP(D423,[1]Cmg!$I$4:$I$85,[1]Cmg!$M$4:$M$85,"----",0,1)</f>
        <v>10.712076126215846</v>
      </c>
      <c r="AA423" s="19">
        <f>_xlfn.XLOOKUP(D423,[1]Cmg!$A$4:$A$89,[1]Cmg!$B$4:$B$89,"----",0,1)</f>
        <v>63.99931309904165</v>
      </c>
      <c r="AB423" s="19">
        <f>_xlfn.XLOOKUP(D423,[1]Cmg!$E$4:$E$89,[1]Cmg!$F$4:$F$89,"----",0,1)</f>
        <v>12.180400000000009</v>
      </c>
      <c r="AC423" s="19">
        <f>_xlfn.XLOOKUP(D423,[1]Cmg!$O$4:$O$89,[1]Cmg!$P$4:$P$89,"----",0,1)</f>
        <v>100.98387172467751</v>
      </c>
      <c r="AD423" s="24">
        <f>_xlfn.XLOOKUP(D423,[1]Cmg!$S$4:$S$89,[1]Cmg!$U$4:$U$89,"----",0,1)</f>
        <v>0.46622546782291191</v>
      </c>
      <c r="AG423" s="25">
        <f>IFERROR(SUMIFS('[1]BD Unidades'!$AH:$AH,'[1]BD Unidades'!$A:$A,'BD Centrales 2023'!$A423),"-")</f>
        <v>55.924999999999997</v>
      </c>
      <c r="AH423" s="25">
        <f>SUMIFS('[1]BD Unidades'!$AJ$3:$AJ$1424,'[1]BD Unidades'!$A$3:$A$1424,$A423)</f>
        <v>8658.1</v>
      </c>
      <c r="AI423" s="25">
        <f>SUMIFS('[1]BD Unidades'!$AL$3:$AL$1424,'[1]BD Unidades'!$A$3:$A$1424,$A423)</f>
        <v>12.133333333333301</v>
      </c>
      <c r="AJ423" s="26">
        <f t="shared" si="25"/>
        <v>1.3994240831657703E-3</v>
      </c>
      <c r="AK423" s="27">
        <f>IFERROR(SUMIFS('[1]BD Unidades'!$AO$3:$AO$1424,'[1]BD Unidades'!$A$3:$A$1424,$A423),"-")</f>
        <v>0</v>
      </c>
      <c r="AL423" s="27">
        <f>IFERROR(SUMIFS('[1]BD Unidades'!$AQ$3:$AQ$1424,'[1]BD Unidades'!$A$3:$A$1424,$A423),"-")</f>
        <v>0.26256400337240332</v>
      </c>
      <c r="AM423" s="27">
        <f>IFERROR(SUMIFS('[1]BD Unidades'!$AS$3:$AS$1424,'[1]BD Unidades'!$A$3:$A$1424,$A423),"-")</f>
        <v>0.28729923295183518</v>
      </c>
      <c r="AN423" s="27">
        <f>IFERROR(SUMIFS('[1]BD Unidades'!$AU$3:$AU$1424,'[1]BD Unidades'!$A$3:$A$1424,$A423),"-")</f>
        <v>0.27811000000000002</v>
      </c>
      <c r="AO423" s="27"/>
      <c r="AP423" s="27"/>
      <c r="AQ423" s="25">
        <f>IFERROR(SUMIFS('[1]BD Unidades'!$AZ$3:$AZ$1424,'[1]BD Unidades'!$A$3:$A$1424,$A423),"-")</f>
        <v>13.323040957455069</v>
      </c>
      <c r="AR423" s="25">
        <f>IFERROR(SUMIFS('[1]BD Unidades'!$BA$3:$BA$1424,'[1]BD Unidades'!$A$3:$A$1424,$A423),"-")</f>
        <v>55.925000000000097</v>
      </c>
      <c r="AS423" s="28">
        <f>SUMIFS('[1]BD Unidades'!$BC$3:$BC$1424,'[1]BD Unidades'!$A$3:$A$1424,$A423)</f>
        <v>1.35553150684932E-3</v>
      </c>
      <c r="AT423" s="28">
        <f>SUMIFS('[1]BD Unidades'!$BE$3:$BE$1424,'[1]BD Unidades'!$A$3:$A$1424,$A423)</f>
        <v>1</v>
      </c>
      <c r="AU423" s="29">
        <f t="shared" si="26"/>
        <v>0.99864446849315069</v>
      </c>
      <c r="AV423" s="30">
        <f t="shared" si="27"/>
        <v>1.6500000000000001E-2</v>
      </c>
      <c r="AW423" s="25">
        <f>IFERROR(SUMIFS('[1]BD Unidades'!$BI$3:$BI$1424,'[1]BD Unidades'!$A$3:$A$1424,$A423),"-")</f>
        <v>13.121372415721941</v>
      </c>
      <c r="AX423" s="25">
        <f>IFERROR(SUMIFS('[1]BD Unidades'!$BJ$3:$BJ$1424,'[1]BD Unidades'!$A$3:$A$1424,$A423),"-")</f>
        <v>8.4406846975196075</v>
      </c>
    </row>
    <row r="424" spans="1:50" ht="14.4" x14ac:dyDescent="0.3">
      <c r="A424" s="7">
        <v>1659</v>
      </c>
      <c r="B424" s="7" t="s">
        <v>1564</v>
      </c>
      <c r="D424" s="8" t="s">
        <v>1565</v>
      </c>
      <c r="E424" s="19" t="s">
        <v>1516</v>
      </c>
      <c r="F424" s="19" t="s">
        <v>1566</v>
      </c>
      <c r="G424" s="19" t="s">
        <v>1567</v>
      </c>
      <c r="H424" s="19" t="s">
        <v>397</v>
      </c>
      <c r="I424" s="19">
        <v>2024</v>
      </c>
      <c r="J424" s="19" t="s">
        <v>495</v>
      </c>
      <c r="K424" s="19" t="s">
        <v>496</v>
      </c>
      <c r="L424" s="19" t="s">
        <v>213</v>
      </c>
      <c r="M424" s="19" t="s">
        <v>106</v>
      </c>
      <c r="N424" s="19" t="s">
        <v>243</v>
      </c>
      <c r="O424" s="19" t="s">
        <v>1569</v>
      </c>
      <c r="P424" s="19" t="s">
        <v>51</v>
      </c>
      <c r="Q424" s="9" t="s">
        <v>1570</v>
      </c>
      <c r="R424" s="20">
        <v>2.73</v>
      </c>
      <c r="S424" s="20">
        <v>0.27100000000000002</v>
      </c>
      <c r="T424" s="20">
        <v>2.7225999999999999</v>
      </c>
      <c r="U424" s="20" t="s">
        <v>397</v>
      </c>
      <c r="V424" s="21">
        <f>_xlfn.XLOOKUP(D424,'[1]Gen. Real'!$A:$A,'[1]Gen. Real'!$C:$C,"-",0)</f>
        <v>5.0351500000000042</v>
      </c>
      <c r="W424" s="22"/>
      <c r="X424" s="22" t="str">
        <f>_xlfn.XLOOKUP(D424,[1]Vertimiento!$A:$A,[1]Vertimiento!$E:$E,"-",0)</f>
        <v>-</v>
      </c>
      <c r="Y424" s="23" t="str">
        <f t="shared" si="24"/>
        <v>-</v>
      </c>
      <c r="Z424" s="19" t="str">
        <f>_xlfn.XLOOKUP(D424,[1]Cmg!$I$4:$I$85,[1]Cmg!$M$4:$M$85,"----",0,1)</f>
        <v>----</v>
      </c>
      <c r="AA424" s="19" t="str">
        <f>_xlfn.XLOOKUP(D424,[1]Cmg!$A$4:$A$89,[1]Cmg!$B$4:$B$89,"----",0,1)</f>
        <v>----</v>
      </c>
      <c r="AB424" s="19" t="str">
        <f>_xlfn.XLOOKUP(D424,[1]Cmg!$E$4:$E$89,[1]Cmg!$F$4:$F$89,"----",0,1)</f>
        <v>----</v>
      </c>
      <c r="AC424" s="19" t="str">
        <f>_xlfn.XLOOKUP(D424,[1]Cmg!$O$4:$O$89,[1]Cmg!$P$4:$P$89,"----",0,1)</f>
        <v>----</v>
      </c>
      <c r="AD424" s="24" t="str">
        <f>_xlfn.XLOOKUP(D424,[1]Cmg!$S$4:$S$89,[1]Cmg!$U$4:$U$89,"----",0,1)</f>
        <v>----</v>
      </c>
      <c r="AG424" s="25">
        <f>IFERROR(SUMIFS('[1]BD Unidades'!$AH:$AH,'[1]BD Unidades'!$A:$A,'BD Centrales 2023'!$A424),"-")</f>
        <v>2.73</v>
      </c>
      <c r="AH424" s="25">
        <f>SUMIFS('[1]BD Unidades'!$AJ$3:$AJ$1424,'[1]BD Unidades'!$A$3:$A$1424,$A424)</f>
        <v>8738.5166666666701</v>
      </c>
      <c r="AI424" s="25">
        <f>SUMIFS('[1]BD Unidades'!$AL$3:$AL$1424,'[1]BD Unidades'!$A$3:$A$1424,$A424)</f>
        <v>0</v>
      </c>
      <c r="AJ424" s="26">
        <f t="shared" si="25"/>
        <v>0</v>
      </c>
      <c r="AK424" s="27">
        <f>IFERROR(SUMIFS('[1]BD Unidades'!$AO$3:$AO$1424,'[1]BD Unidades'!$A$3:$A$1424,$A424),"-")</f>
        <v>0.25696415622527569</v>
      </c>
      <c r="AL424" s="27">
        <f>IFERROR(SUMIFS('[1]BD Unidades'!$AQ$3:$AQ$1424,'[1]BD Unidades'!$A$3:$A$1424,$A424),"-")</f>
        <v>0.24804278956868453</v>
      </c>
      <c r="AM424" s="27">
        <f>IFERROR(SUMIFS('[1]BD Unidades'!$AS$3:$AS$1424,'[1]BD Unidades'!$A$3:$A$1424,$A424),"-")</f>
        <v>0.22215534072484466</v>
      </c>
      <c r="AN424" s="27">
        <f>IFERROR(SUMIFS('[1]BD Unidades'!$AU$3:$AU$1424,'[1]BD Unidades'!$A$3:$A$1424,$A424),"-")</f>
        <v>0.20989600000000003</v>
      </c>
      <c r="AO424" s="27"/>
      <c r="AP424" s="27"/>
      <c r="AQ424" s="25">
        <f>IFERROR(SUMIFS('[1]BD Unidades'!$AZ$3:$AZ$1424,'[1]BD Unidades'!$A$3:$A$1424,$A424),"-")</f>
        <v>0.60648408017882594</v>
      </c>
      <c r="AR424" s="25">
        <f>IFERROR(SUMIFS('[1]BD Unidades'!$BA$3:$BA$1424,'[1]BD Unidades'!$A$3:$A$1424,$A424),"-")</f>
        <v>2.73</v>
      </c>
      <c r="AS424" s="28">
        <f>SUMIFS('[1]BD Unidades'!$BC$3:$BC$1424,'[1]BD Unidades'!$A$3:$A$1424,$A424)</f>
        <v>5.4009664180603198E-2</v>
      </c>
      <c r="AT424" s="28">
        <f>SUMIFS('[1]BD Unidades'!$BE$3:$BE$1424,'[1]BD Unidades'!$A$3:$A$1424,$A424)</f>
        <v>0.99959855403348596</v>
      </c>
      <c r="AU424" s="29">
        <f t="shared" si="26"/>
        <v>0.94561057181472086</v>
      </c>
      <c r="AV424" s="30">
        <f t="shared" si="27"/>
        <v>2.7100000000000002E-3</v>
      </c>
      <c r="AW424" s="25">
        <f>IFERROR(SUMIFS('[1]BD Unidades'!$BI$3:$BI$1424,'[1]BD Unidades'!$A$3:$A$1424,$A424),"-")</f>
        <v>0.5719432218074928</v>
      </c>
      <c r="AX424" s="25">
        <f>IFERROR(SUMIFS('[1]BD Unidades'!$BJ$3:$BJ$1424,'[1]BD Unidades'!$A$3:$A$1424,$A424),"-")</f>
        <v>0.36791825178105436</v>
      </c>
    </row>
    <row r="425" spans="1:50" ht="14.4" x14ac:dyDescent="0.3">
      <c r="A425" s="7">
        <v>1660</v>
      </c>
      <c r="B425" s="7" t="s">
        <v>1571</v>
      </c>
      <c r="D425" s="8" t="s">
        <v>1572</v>
      </c>
      <c r="E425" s="19" t="s">
        <v>1134</v>
      </c>
      <c r="F425" s="19" t="s">
        <v>1573</v>
      </c>
      <c r="G425" s="19" t="s">
        <v>1567</v>
      </c>
      <c r="H425" s="19" t="s">
        <v>397</v>
      </c>
      <c r="I425" s="19">
        <v>2024</v>
      </c>
      <c r="J425" s="19" t="s">
        <v>495</v>
      </c>
      <c r="K425" s="19" t="s">
        <v>496</v>
      </c>
      <c r="L425" s="19" t="s">
        <v>213</v>
      </c>
      <c r="M425" s="19" t="s">
        <v>106</v>
      </c>
      <c r="N425" s="19" t="s">
        <v>243</v>
      </c>
      <c r="O425" s="19" t="s">
        <v>1569</v>
      </c>
      <c r="P425" s="19" t="s">
        <v>51</v>
      </c>
      <c r="Q425" s="9" t="s">
        <v>1574</v>
      </c>
      <c r="R425" s="20">
        <v>3</v>
      </c>
      <c r="S425" s="20">
        <v>1.1333</v>
      </c>
      <c r="T425" s="20">
        <v>2.9660000000000002</v>
      </c>
      <c r="U425" s="20" t="s">
        <v>397</v>
      </c>
      <c r="V425" s="21">
        <f>_xlfn.XLOOKUP(D425,'[1]Gen. Real'!$A:$A,'[1]Gen. Real'!$C:$C,"-",0)</f>
        <v>4.4685400000000053</v>
      </c>
      <c r="W425" s="22"/>
      <c r="X425" s="22" t="str">
        <f>_xlfn.XLOOKUP(D425,[1]Vertimiento!$A:$A,[1]Vertimiento!$E:$E,"-",0)</f>
        <v>-</v>
      </c>
      <c r="Y425" s="23" t="str">
        <f t="shared" si="24"/>
        <v>-</v>
      </c>
      <c r="Z425" s="19" t="str">
        <f>_xlfn.XLOOKUP(D425,[1]Cmg!$I$4:$I$85,[1]Cmg!$M$4:$M$85,"----",0,1)</f>
        <v>----</v>
      </c>
      <c r="AA425" s="19" t="str">
        <f>_xlfn.XLOOKUP(D425,[1]Cmg!$A$4:$A$89,[1]Cmg!$B$4:$B$89,"----",0,1)</f>
        <v>----</v>
      </c>
      <c r="AB425" s="19" t="str">
        <f>_xlfn.XLOOKUP(D425,[1]Cmg!$E$4:$E$89,[1]Cmg!$F$4:$F$89,"----",0,1)</f>
        <v>----</v>
      </c>
      <c r="AC425" s="19" t="str">
        <f>_xlfn.XLOOKUP(D425,[1]Cmg!$O$4:$O$89,[1]Cmg!$P$4:$P$89,"----",0,1)</f>
        <v>----</v>
      </c>
      <c r="AD425" s="24" t="str">
        <f>_xlfn.XLOOKUP(D425,[1]Cmg!$S$4:$S$89,[1]Cmg!$U$4:$U$89,"----",0,1)</f>
        <v>----</v>
      </c>
      <c r="AG425" s="25">
        <f>IFERROR(SUMIFS('[1]BD Unidades'!$AH:$AH,'[1]BD Unidades'!$A:$A,'BD Centrales 2023'!$A425),"-")</f>
        <v>3</v>
      </c>
      <c r="AH425" s="25">
        <f>SUMIFS('[1]BD Unidades'!$AJ$3:$AJ$1424,'[1]BD Unidades'!$A$3:$A$1424,$A425)</f>
        <v>7436.7333333333299</v>
      </c>
      <c r="AI425" s="25">
        <f>SUMIFS('[1]BD Unidades'!$AL$3:$AL$1424,'[1]BD Unidades'!$A$3:$A$1424,$A425)</f>
        <v>694.56666666666695</v>
      </c>
      <c r="AJ425" s="26">
        <f t="shared" si="25"/>
        <v>8.5418895707533513E-2</v>
      </c>
      <c r="AK425" s="27">
        <f>IFERROR(SUMIFS('[1]BD Unidades'!$AO$3:$AO$1424,'[1]BD Unidades'!$A$3:$A$1424,$A425),"-")</f>
        <v>0.24657671889947472</v>
      </c>
      <c r="AL425" s="27">
        <f>IFERROR(SUMIFS('[1]BD Unidades'!$AQ$3:$AQ$1424,'[1]BD Unidades'!$A$3:$A$1424,$A425),"-")</f>
        <v>0.22906288491292226</v>
      </c>
      <c r="AM425" s="27">
        <f>IFERROR(SUMIFS('[1]BD Unidades'!$AS$3:$AS$1424,'[1]BD Unidades'!$A$3:$A$1424,$A425),"-")</f>
        <v>0.215154835972764</v>
      </c>
      <c r="AN425" s="27">
        <f>IFERROR(SUMIFS('[1]BD Unidades'!$AU$3:$AU$1424,'[1]BD Unidades'!$A$3:$A$1424,$A425),"-")</f>
        <v>0.17843500000000001</v>
      </c>
      <c r="AO425" s="27"/>
      <c r="AP425" s="27"/>
      <c r="AQ425" s="25">
        <f>IFERROR(SUMIFS('[1]BD Unidades'!$AZ$3:$AZ$1424,'[1]BD Unidades'!$A$3:$A$1424,$A425),"-")</f>
        <v>0.64546450791829202</v>
      </c>
      <c r="AR425" s="25">
        <f>IFERROR(SUMIFS('[1]BD Unidades'!$BA$3:$BA$1424,'[1]BD Unidades'!$A$3:$A$1424,$A425),"-")</f>
        <v>2.90146302969185</v>
      </c>
      <c r="AS425" s="28">
        <f>SUMIFS('[1]BD Unidades'!$BC$3:$BC$1424,'[1]BD Unidades'!$A$3:$A$1424,$A425)</f>
        <v>1.942586848059E-3</v>
      </c>
      <c r="AT425" s="28">
        <f>SUMIFS('[1]BD Unidades'!$BE$3:$BE$1424,'[1]BD Unidades'!$A$3:$A$1424,$A425)</f>
        <v>0.93027016742770197</v>
      </c>
      <c r="AU425" s="29">
        <f t="shared" si="26"/>
        <v>0.92846303683531528</v>
      </c>
      <c r="AV425" s="30">
        <f t="shared" si="27"/>
        <v>1.1332999999999999E-2</v>
      </c>
      <c r="AW425" s="25">
        <f>IFERROR(SUMIFS('[1]BD Unidades'!$BI$3:$BI$1424,'[1]BD Unidades'!$A$3:$A$1424,$A425),"-")</f>
        <v>0.59249798456973046</v>
      </c>
      <c r="AX425" s="25">
        <f>IFERROR(SUMIFS('[1]BD Unidades'!$BJ$3:$BJ$1424,'[1]BD Unidades'!$A$3:$A$1424,$A425),"-")</f>
        <v>0.38114066983394668</v>
      </c>
    </row>
    <row r="426" spans="1:50" ht="14.4" x14ac:dyDescent="0.3">
      <c r="A426" s="7">
        <v>1662</v>
      </c>
      <c r="B426" s="7" t="s">
        <v>1575</v>
      </c>
      <c r="D426" s="8" t="s">
        <v>1576</v>
      </c>
      <c r="E426" s="19" t="s">
        <v>1577</v>
      </c>
      <c r="F426" s="19" t="s">
        <v>1577</v>
      </c>
      <c r="G426" s="19" t="s">
        <v>1578</v>
      </c>
      <c r="H426" s="19" t="s">
        <v>397</v>
      </c>
      <c r="I426" s="19">
        <v>2024</v>
      </c>
      <c r="J426" s="19" t="s">
        <v>495</v>
      </c>
      <c r="K426" s="19" t="s">
        <v>496</v>
      </c>
      <c r="L426" s="19" t="s">
        <v>213</v>
      </c>
      <c r="M426" s="19" t="s">
        <v>814</v>
      </c>
      <c r="N426" s="19" t="s">
        <v>815</v>
      </c>
      <c r="O426" s="19" t="s">
        <v>816</v>
      </c>
      <c r="P426" s="19" t="s">
        <v>51</v>
      </c>
      <c r="Q426" s="9" t="s">
        <v>1580</v>
      </c>
      <c r="R426" s="20">
        <v>9</v>
      </c>
      <c r="S426" s="20">
        <v>9.8000000000000004E-2</v>
      </c>
      <c r="T426" s="20">
        <v>8.9910999999999994</v>
      </c>
      <c r="U426" s="20" t="s">
        <v>397</v>
      </c>
      <c r="V426" s="21">
        <f>_xlfn.XLOOKUP(D426,'[1]Gen. Real'!$A:$A,'[1]Gen. Real'!$C:$C,"-",0)</f>
        <v>22.66951999999997</v>
      </c>
      <c r="W426" s="22"/>
      <c r="X426" s="22" t="str">
        <f>_xlfn.XLOOKUP(D426,[1]Vertimiento!$A:$A,[1]Vertimiento!$E:$E,"-",0)</f>
        <v>-</v>
      </c>
      <c r="Y426" s="23" t="str">
        <f t="shared" si="24"/>
        <v>-</v>
      </c>
      <c r="Z426" s="19" t="str">
        <f>_xlfn.XLOOKUP(D426,[1]Cmg!$I$4:$I$85,[1]Cmg!$M$4:$M$85,"----",0,1)</f>
        <v>----</v>
      </c>
      <c r="AA426" s="19" t="str">
        <f>_xlfn.XLOOKUP(D426,[1]Cmg!$A$4:$A$89,[1]Cmg!$B$4:$B$89,"----",0,1)</f>
        <v>----</v>
      </c>
      <c r="AB426" s="19" t="str">
        <f>_xlfn.XLOOKUP(D426,[1]Cmg!$E$4:$E$89,[1]Cmg!$F$4:$F$89,"----",0,1)</f>
        <v>----</v>
      </c>
      <c r="AC426" s="19" t="str">
        <f>_xlfn.XLOOKUP(D426,[1]Cmg!$O$4:$O$89,[1]Cmg!$P$4:$P$89,"----",0,1)</f>
        <v>----</v>
      </c>
      <c r="AD426" s="24" t="str">
        <f>_xlfn.XLOOKUP(D426,[1]Cmg!$S$4:$S$89,[1]Cmg!$U$4:$U$89,"----",0,1)</f>
        <v>----</v>
      </c>
      <c r="AG426" s="25">
        <f>IFERROR(SUMIFS('[1]BD Unidades'!$AH:$AH,'[1]BD Unidades'!$A:$A,'BD Centrales 2023'!$A426),"-")</f>
        <v>9</v>
      </c>
      <c r="AH426" s="25">
        <f>SUMIFS('[1]BD Unidades'!$AJ$3:$AJ$1424,'[1]BD Unidades'!$A$3:$A$1424,$A426)</f>
        <v>8624.6666666666697</v>
      </c>
      <c r="AI426" s="25">
        <f>SUMIFS('[1]BD Unidades'!$AL$3:$AL$1424,'[1]BD Unidades'!$A$3:$A$1424,$A426)</f>
        <v>0</v>
      </c>
      <c r="AJ426" s="26">
        <f t="shared" si="25"/>
        <v>0</v>
      </c>
      <c r="AK426" s="27">
        <f>IFERROR(SUMIFS('[1]BD Unidades'!$AO$3:$AO$1424,'[1]BD Unidades'!$A$3:$A$1424,$A426),"-")</f>
        <v>0.25371085214745664</v>
      </c>
      <c r="AL426" s="27">
        <f>IFERROR(SUMIFS('[1]BD Unidades'!$AQ$3:$AQ$1424,'[1]BD Unidades'!$A$3:$A$1424,$A426),"-")</f>
        <v>0.37699779108610076</v>
      </c>
      <c r="AM426" s="27">
        <f>IFERROR(SUMIFS('[1]BD Unidades'!$AS$3:$AS$1424,'[1]BD Unidades'!$A$3:$A$1424,$A426),"-")</f>
        <v>0.34634260296266728</v>
      </c>
      <c r="AN426" s="27">
        <f>IFERROR(SUMIFS('[1]BD Unidades'!$AU$3:$AU$1424,'[1]BD Unidades'!$A$3:$A$1424,$A426),"-")</f>
        <v>0.29066399999999998</v>
      </c>
      <c r="AO426" s="27"/>
      <c r="AP426" s="27"/>
      <c r="AQ426" s="25">
        <f>IFERROR(SUMIFS('[1]BD Unidades'!$AZ$3:$AZ$1424,'[1]BD Unidades'!$A$3:$A$1424,$A426),"-")</f>
        <v>2.2833976693271096</v>
      </c>
      <c r="AR426" s="25">
        <f>IFERROR(SUMIFS('[1]BD Unidades'!$BA$3:$BA$1424,'[1]BD Unidades'!$A$3:$A$1424,$A426),"-")</f>
        <v>9</v>
      </c>
      <c r="AS426" s="28">
        <f>SUMIFS('[1]BD Unidades'!$BC$3:$BC$1424,'[1]BD Unidades'!$A$3:$A$1424,$A426)</f>
        <v>2.4150971798794301E-3</v>
      </c>
      <c r="AT426" s="28">
        <f>SUMIFS('[1]BD Unidades'!$BE$3:$BE$1424,'[1]BD Unidades'!$A$3:$A$1424,$A426)</f>
        <v>0.99974315068493114</v>
      </c>
      <c r="AU426" s="29">
        <f t="shared" si="26"/>
        <v>0.99732867382110824</v>
      </c>
      <c r="AV426" s="30">
        <f t="shared" si="27"/>
        <v>9.7999999999999997E-4</v>
      </c>
      <c r="AW426" s="25">
        <f>IFERROR(SUMIFS('[1]BD Unidades'!$BI$3:$BI$1424,'[1]BD Unidades'!$A$3:$A$1424,$A426),"-")</f>
        <v>2.2750459746976301</v>
      </c>
      <c r="AX426" s="25">
        <f>IFERROR(SUMIFS('[1]BD Unidades'!$BJ$3:$BJ$1424,'[1]BD Unidades'!$A$3:$A$1424,$A426),"-")</f>
        <v>1.4634860696259961</v>
      </c>
    </row>
    <row r="427" spans="1:50" ht="14.4" x14ac:dyDescent="0.3">
      <c r="A427" s="7">
        <v>1665</v>
      </c>
      <c r="B427" s="7" t="s">
        <v>1581</v>
      </c>
      <c r="D427" s="8" t="s">
        <v>1582</v>
      </c>
      <c r="E427" s="19" t="s">
        <v>1583</v>
      </c>
      <c r="F427" s="19" t="s">
        <v>1583</v>
      </c>
      <c r="G427" s="19" t="s">
        <v>1584</v>
      </c>
      <c r="H427" s="19" t="s">
        <v>397</v>
      </c>
      <c r="I427" s="19">
        <v>2024</v>
      </c>
      <c r="J427" s="19" t="s">
        <v>495</v>
      </c>
      <c r="K427" s="19" t="s">
        <v>496</v>
      </c>
      <c r="L427" s="19" t="s">
        <v>47</v>
      </c>
      <c r="M427" s="19" t="s">
        <v>48</v>
      </c>
      <c r="N427" s="19" t="s">
        <v>49</v>
      </c>
      <c r="O427" s="19" t="s">
        <v>50</v>
      </c>
      <c r="P427" s="19" t="s">
        <v>51</v>
      </c>
      <c r="Q427" s="9" t="s">
        <v>1586</v>
      </c>
      <c r="R427" s="20">
        <v>96.52</v>
      </c>
      <c r="S427" s="20">
        <v>1.5209999999999999</v>
      </c>
      <c r="T427" s="20">
        <v>95.052000000000007</v>
      </c>
      <c r="U427" s="20">
        <v>1.9</v>
      </c>
      <c r="V427" s="21">
        <f>_xlfn.XLOOKUP(D427,'[1]Gen. Real'!$A:$A,'[1]Gen. Real'!$C:$C,"-",0)</f>
        <v>226.53300999999982</v>
      </c>
      <c r="W427" s="22"/>
      <c r="X427" s="22">
        <f>_xlfn.XLOOKUP(D427,[1]Vertimiento!$A:$A,[1]Vertimiento!$E:$E,"-",0)</f>
        <v>51.944575033333336</v>
      </c>
      <c r="Y427" s="23">
        <f t="shared" si="24"/>
        <v>0.18653054258250509</v>
      </c>
      <c r="Z427" s="19">
        <f>_xlfn.XLOOKUP(D427,[1]Cmg!$I$4:$I$85,[1]Cmg!$M$4:$M$85,"----",0,1)</f>
        <v>14.521450586384832</v>
      </c>
      <c r="AA427" s="19">
        <f>_xlfn.XLOOKUP(D427,[1]Cmg!$A$4:$A$89,[1]Cmg!$B$4:$B$89,"----",0,1)</f>
        <v>64.033522364217404</v>
      </c>
      <c r="AB427" s="19">
        <f>_xlfn.XLOOKUP(D427,[1]Cmg!$E$4:$E$89,[1]Cmg!$F$4:$F$89,"----",0,1)</f>
        <v>12.951684931506856</v>
      </c>
      <c r="AC427" s="19">
        <f>_xlfn.XLOOKUP(D427,[1]Cmg!$O$4:$O$89,[1]Cmg!$P$4:$P$89,"----",0,1)</f>
        <v>100.49201016816583</v>
      </c>
      <c r="AD427" s="24">
        <f>_xlfn.XLOOKUP(D427,[1]Cmg!$S$4:$S$89,[1]Cmg!$U$4:$U$89,"----",0,1)</f>
        <v>0.45846645367412142</v>
      </c>
      <c r="AG427" s="25">
        <f>IFERROR(SUMIFS('[1]BD Unidades'!$AH:$AH,'[1]BD Unidades'!$A:$A,'BD Centrales 2023'!$A427),"-")</f>
        <v>96.52</v>
      </c>
      <c r="AH427" s="25">
        <f>SUMIFS('[1]BD Unidades'!$AJ$3:$AJ$1424,'[1]BD Unidades'!$A$3:$A$1424,$A427)</f>
        <v>8667.4500000000007</v>
      </c>
      <c r="AI427" s="25">
        <f>SUMIFS('[1]BD Unidades'!$AL$3:$AL$1424,'[1]BD Unidades'!$A$3:$A$1424,$A427)</f>
        <v>11.950000000000001</v>
      </c>
      <c r="AJ427" s="26">
        <f t="shared" si="25"/>
        <v>1.376823282715395E-3</v>
      </c>
      <c r="AK427" s="27">
        <f>IFERROR(SUMIFS('[1]BD Unidades'!$AO$3:$AO$1424,'[1]BD Unidades'!$A$3:$A$1424,$A427),"-")</f>
        <v>0</v>
      </c>
      <c r="AL427" s="27">
        <f>IFERROR(SUMIFS('[1]BD Unidades'!$AQ$3:$AQ$1424,'[1]BD Unidades'!$A$3:$A$1424,$A427),"-")</f>
        <v>0</v>
      </c>
      <c r="AM427" s="27">
        <f>IFERROR(SUMIFS('[1]BD Unidades'!$AS$3:$AS$1424,'[1]BD Unidades'!$A$3:$A$1424,$A427),"-")</f>
        <v>0.34407674927596205</v>
      </c>
      <c r="AN427" s="27">
        <f>IFERROR(SUMIFS('[1]BD Unidades'!$AU$3:$AU$1424,'[1]BD Unidades'!$A$3:$A$1424,$A427),"-")</f>
        <v>0.31775999999999999</v>
      </c>
      <c r="AO427" s="27"/>
      <c r="AP427" s="27"/>
      <c r="AQ427" s="25">
        <f>IFERROR(SUMIFS('[1]BD Unidades'!$AZ$3:$AZ$1424,'[1]BD Unidades'!$A$3:$A$1424,$A427),"-")</f>
        <v>32.055283115327804</v>
      </c>
      <c r="AR427" s="25">
        <f>IFERROR(SUMIFS('[1]BD Unidades'!$BA$3:$BA$1424,'[1]BD Unidades'!$A$3:$A$1424,$A427),"-")</f>
        <v>96.491747586238304</v>
      </c>
      <c r="AS427" s="28">
        <f>SUMIFS('[1]BD Unidades'!$BC$3:$BC$1424,'[1]BD Unidades'!$A$3:$A$1424,$A427)</f>
        <v>3.5278209952370001E-3</v>
      </c>
      <c r="AT427" s="28">
        <f>SUMIFS('[1]BD Unidades'!$BE$3:$BE$1424,'[1]BD Unidades'!$A$3:$A$1424,$A427)</f>
        <v>0.99555175038051702</v>
      </c>
      <c r="AU427" s="29">
        <f t="shared" si="26"/>
        <v>0.99203962201367968</v>
      </c>
      <c r="AV427" s="30">
        <f t="shared" si="27"/>
        <v>1.521E-2</v>
      </c>
      <c r="AW427" s="25">
        <f>IFERROR(SUMIFS('[1]BD Unidades'!$BI$3:$BI$1424,'[1]BD Unidades'!$A$3:$A$1424,$A427),"-")</f>
        <v>31.517758116012047</v>
      </c>
      <c r="AX427" s="25">
        <f>IFERROR(SUMIFS('[1]BD Unidades'!$BJ$3:$BJ$1424,'[1]BD Unidades'!$A$3:$A$1424,$A427),"-")</f>
        <v>20.274667176673542</v>
      </c>
    </row>
    <row r="428" spans="1:50" ht="14.4" x14ac:dyDescent="0.3">
      <c r="A428" s="7">
        <v>1668</v>
      </c>
      <c r="B428" s="7" t="s">
        <v>1587</v>
      </c>
      <c r="D428" s="8" t="s">
        <v>1588</v>
      </c>
      <c r="E428" s="19" t="s">
        <v>1589</v>
      </c>
      <c r="F428" s="19" t="s">
        <v>1589</v>
      </c>
      <c r="G428" s="19" t="s">
        <v>1590</v>
      </c>
      <c r="H428" s="19" t="s">
        <v>397</v>
      </c>
      <c r="I428" s="19">
        <v>2024</v>
      </c>
      <c r="J428" s="19" t="s">
        <v>495</v>
      </c>
      <c r="K428" s="19" t="s">
        <v>496</v>
      </c>
      <c r="L428" s="19" t="s">
        <v>213</v>
      </c>
      <c r="M428" s="19" t="s">
        <v>164</v>
      </c>
      <c r="N428" s="19" t="s">
        <v>831</v>
      </c>
      <c r="O428" s="19" t="s">
        <v>1592</v>
      </c>
      <c r="P428" s="19" t="s">
        <v>51</v>
      </c>
      <c r="Q428" s="9" t="s">
        <v>1593</v>
      </c>
      <c r="R428" s="20">
        <v>2.8</v>
      </c>
      <c r="S428" s="20">
        <v>0</v>
      </c>
      <c r="T428" s="20">
        <v>2.8</v>
      </c>
      <c r="U428" s="20" t="s">
        <v>397</v>
      </c>
      <c r="V428" s="21">
        <f>_xlfn.XLOOKUP(D428,'[1]Gen. Real'!$A:$A,'[1]Gen. Real'!$C:$C,"-",0)</f>
        <v>4.5196800000000001</v>
      </c>
      <c r="W428" s="22"/>
      <c r="X428" s="22" t="str">
        <f>_xlfn.XLOOKUP(D428,[1]Vertimiento!$A:$A,[1]Vertimiento!$E:$E,"-",0)</f>
        <v>-</v>
      </c>
      <c r="Y428" s="23" t="str">
        <f t="shared" si="24"/>
        <v>-</v>
      </c>
      <c r="Z428" s="19" t="str">
        <f>_xlfn.XLOOKUP(D428,[1]Cmg!$I$4:$I$85,[1]Cmg!$M$4:$M$85,"----",0,1)</f>
        <v>----</v>
      </c>
      <c r="AA428" s="19" t="str">
        <f>_xlfn.XLOOKUP(D428,[1]Cmg!$A$4:$A$89,[1]Cmg!$B$4:$B$89,"----",0,1)</f>
        <v>----</v>
      </c>
      <c r="AB428" s="19" t="str">
        <f>_xlfn.XLOOKUP(D428,[1]Cmg!$E$4:$E$89,[1]Cmg!$F$4:$F$89,"----",0,1)</f>
        <v>----</v>
      </c>
      <c r="AC428" s="19" t="str">
        <f>_xlfn.XLOOKUP(D428,[1]Cmg!$O$4:$O$89,[1]Cmg!$P$4:$P$89,"----",0,1)</f>
        <v>----</v>
      </c>
      <c r="AD428" s="24" t="str">
        <f>_xlfn.XLOOKUP(D428,[1]Cmg!$S$4:$S$89,[1]Cmg!$U$4:$U$89,"----",0,1)</f>
        <v>----</v>
      </c>
      <c r="AG428" s="25">
        <f>IFERROR(SUMIFS('[1]BD Unidades'!$AH:$AH,'[1]BD Unidades'!$A:$A,'BD Centrales 2023'!$A428),"-")</f>
        <v>2.8</v>
      </c>
      <c r="AH428" s="25">
        <f>SUMIFS('[1]BD Unidades'!$AJ$3:$AJ$1424,'[1]BD Unidades'!$A$3:$A$1424,$A428)</f>
        <v>8332.8666666666704</v>
      </c>
      <c r="AI428" s="25">
        <f>SUMIFS('[1]BD Unidades'!$AL$3:$AL$1424,'[1]BD Unidades'!$A$3:$A$1424,$A428)</f>
        <v>0</v>
      </c>
      <c r="AJ428" s="26">
        <f t="shared" si="25"/>
        <v>0</v>
      </c>
      <c r="AK428" s="27">
        <f>IFERROR(SUMIFS('[1]BD Unidades'!$AO$3:$AO$1424,'[1]BD Unidades'!$A$3:$A$1424,$A428),"-")</f>
        <v>0.2660932822426339</v>
      </c>
      <c r="AL428" s="27">
        <f>IFERROR(SUMIFS('[1]BD Unidades'!$AQ$3:$AQ$1424,'[1]BD Unidades'!$A$3:$A$1424,$A428),"-")</f>
        <v>0.24180086803311193</v>
      </c>
      <c r="AM428" s="27">
        <f>IFERROR(SUMIFS('[1]BD Unidades'!$AS$3:$AS$1424,'[1]BD Unidades'!$A$3:$A$1424,$A428),"-")</f>
        <v>0.2107405087515607</v>
      </c>
      <c r="AN428" s="27">
        <f>IFERROR(SUMIFS('[1]BD Unidades'!$AU$3:$AU$1424,'[1]BD Unidades'!$A$3:$A$1424,$A428),"-")</f>
        <v>0.191659</v>
      </c>
      <c r="AO428" s="27"/>
      <c r="AP428" s="27"/>
      <c r="AQ428" s="25">
        <f>IFERROR(SUMIFS('[1]BD Unidades'!$AZ$3:$AZ$1424,'[1]BD Unidades'!$A$3:$A$1424,$A428),"-")</f>
        <v>0.59007342450436995</v>
      </c>
      <c r="AR428" s="25">
        <f>IFERROR(SUMIFS('[1]BD Unidades'!$BA$3:$BA$1424,'[1]BD Unidades'!$A$3:$A$1424,$A428),"-")</f>
        <v>2.80000000000001</v>
      </c>
      <c r="AS428" s="28">
        <f>SUMIFS('[1]BD Unidades'!$BC$3:$BC$1424,'[1]BD Unidades'!$A$3:$A$1424,$A428)</f>
        <v>2.93181652437072E-2</v>
      </c>
      <c r="AT428" s="28">
        <f>SUMIFS('[1]BD Unidades'!$BE$3:$BE$1424,'[1]BD Unidades'!$A$3:$A$1424,$A428)</f>
        <v>1</v>
      </c>
      <c r="AU428" s="29">
        <f t="shared" si="26"/>
        <v>0.97068183475629277</v>
      </c>
      <c r="AV428" s="30">
        <f t="shared" si="27"/>
        <v>0</v>
      </c>
      <c r="AW428" s="25">
        <f>IFERROR(SUMIFS('[1]BD Unidades'!$BI$3:$BI$1424,'[1]BD Unidades'!$A$3:$A$1424,$A428),"-")</f>
        <v>0.57277355433883093</v>
      </c>
      <c r="AX428" s="25">
        <f>IFERROR(SUMIFS('[1]BD Unidades'!$BJ$3:$BJ$1424,'[1]BD Unidades'!$A$3:$A$1424,$A428),"-")</f>
        <v>0.36845238608264014</v>
      </c>
    </row>
    <row r="429" spans="1:50" ht="14.4" x14ac:dyDescent="0.3">
      <c r="A429" s="7">
        <v>1669</v>
      </c>
      <c r="B429" s="7" t="s">
        <v>1594</v>
      </c>
      <c r="D429" s="8" t="s">
        <v>1595</v>
      </c>
      <c r="E429" s="19" t="s">
        <v>1596</v>
      </c>
      <c r="F429" s="19" t="s">
        <v>1596</v>
      </c>
      <c r="G429" s="19" t="s">
        <v>1597</v>
      </c>
      <c r="H429" s="19" t="s">
        <v>397</v>
      </c>
      <c r="I429" s="19">
        <v>2024</v>
      </c>
      <c r="J429" s="19" t="s">
        <v>495</v>
      </c>
      <c r="K429" s="19" t="s">
        <v>496</v>
      </c>
      <c r="L429" s="19" t="s">
        <v>213</v>
      </c>
      <c r="M429" s="19" t="s">
        <v>164</v>
      </c>
      <c r="N429" s="19" t="s">
        <v>221</v>
      </c>
      <c r="O429" s="19" t="s">
        <v>886</v>
      </c>
      <c r="P429" s="19" t="s">
        <v>51</v>
      </c>
      <c r="Q429" s="9" t="s">
        <v>1599</v>
      </c>
      <c r="R429" s="20">
        <v>9</v>
      </c>
      <c r="S429" s="20">
        <v>0.11</v>
      </c>
      <c r="T429" s="20">
        <v>8.99</v>
      </c>
      <c r="U429" s="20" t="s">
        <v>397</v>
      </c>
      <c r="V429" s="21">
        <f>_xlfn.XLOOKUP(D429,'[1]Gen. Real'!$A:$A,'[1]Gen. Real'!$C:$C,"-",0)</f>
        <v>14.107619999999997</v>
      </c>
      <c r="W429" s="22"/>
      <c r="X429" s="22" t="str">
        <f>_xlfn.XLOOKUP(D429,[1]Vertimiento!$A:$A,[1]Vertimiento!$E:$E,"-",0)</f>
        <v>-</v>
      </c>
      <c r="Y429" s="23" t="str">
        <f t="shared" si="24"/>
        <v>-</v>
      </c>
      <c r="Z429" s="19" t="str">
        <f>_xlfn.XLOOKUP(D429,[1]Cmg!$I$4:$I$85,[1]Cmg!$M$4:$M$85,"----",0,1)</f>
        <v>----</v>
      </c>
      <c r="AA429" s="19" t="str">
        <f>_xlfn.XLOOKUP(D429,[1]Cmg!$A$4:$A$89,[1]Cmg!$B$4:$B$89,"----",0,1)</f>
        <v>----</v>
      </c>
      <c r="AB429" s="19" t="str">
        <f>_xlfn.XLOOKUP(D429,[1]Cmg!$E$4:$E$89,[1]Cmg!$F$4:$F$89,"----",0,1)</f>
        <v>----</v>
      </c>
      <c r="AC429" s="19" t="str">
        <f>_xlfn.XLOOKUP(D429,[1]Cmg!$O$4:$O$89,[1]Cmg!$P$4:$P$89,"----",0,1)</f>
        <v>----</v>
      </c>
      <c r="AD429" s="24" t="str">
        <f>_xlfn.XLOOKUP(D429,[1]Cmg!$S$4:$S$89,[1]Cmg!$U$4:$U$89,"----",0,1)</f>
        <v>----</v>
      </c>
      <c r="AG429" s="25">
        <f>IFERROR(SUMIFS('[1]BD Unidades'!$AH:$AH,'[1]BD Unidades'!$A:$A,'BD Centrales 2023'!$A429),"-")</f>
        <v>9</v>
      </c>
      <c r="AH429" s="25">
        <f>SUMIFS('[1]BD Unidades'!$AJ$3:$AJ$1424,'[1]BD Unidades'!$A$3:$A$1424,$A429)</f>
        <v>7812.3999999999987</v>
      </c>
      <c r="AI429" s="25">
        <f>SUMIFS('[1]BD Unidades'!$AL$3:$AL$1424,'[1]BD Unidades'!$A$3:$A$1424,$A429)</f>
        <v>95.5</v>
      </c>
      <c r="AJ429" s="26">
        <f t="shared" si="25"/>
        <v>1.2076531063872837E-2</v>
      </c>
      <c r="AK429" s="27">
        <f>IFERROR(SUMIFS('[1]BD Unidades'!$AO$3:$AO$1424,'[1]BD Unidades'!$A$3:$A$1424,$A429),"-")</f>
        <v>0</v>
      </c>
      <c r="AL429" s="27">
        <f>IFERROR(SUMIFS('[1]BD Unidades'!$AQ$3:$AQ$1424,'[1]BD Unidades'!$A$3:$A$1424,$A429),"-")</f>
        <v>0.2066649421039097</v>
      </c>
      <c r="AM429" s="27">
        <f>IFERROR(SUMIFS('[1]BD Unidades'!$AS$3:$AS$1424,'[1]BD Unidades'!$A$3:$A$1424,$A429),"-")</f>
        <v>0.19323494020639706</v>
      </c>
      <c r="AN429" s="27">
        <f>IFERROR(SUMIFS('[1]BD Unidades'!$AU$3:$AU$1424,'[1]BD Unidades'!$A$3:$A$1424,$A429),"-")</f>
        <v>0.17866599999999999</v>
      </c>
      <c r="AO429" s="27"/>
      <c r="AP429" s="27"/>
      <c r="AQ429" s="25">
        <f>IFERROR(SUMIFS('[1]BD Unidades'!$AZ$3:$AZ$1424,'[1]BD Unidades'!$A$3:$A$1424,$A429),"-")</f>
        <v>1.7391144618575736</v>
      </c>
      <c r="AR429" s="25">
        <f>IFERROR(SUMIFS('[1]BD Unidades'!$BA$3:$BA$1424,'[1]BD Unidades'!$A$3:$A$1424,$A429),"-")</f>
        <v>9</v>
      </c>
      <c r="AS429" s="28">
        <f>SUMIFS('[1]BD Unidades'!$BC$3:$BC$1424,'[1]BD Unidades'!$A$3:$A$1424,$A429)</f>
        <v>4.1823059761758298E-2</v>
      </c>
      <c r="AT429" s="28">
        <f>SUMIFS('[1]BD Unidades'!$BE$3:$BE$1424,'[1]BD Unidades'!$A$3:$A$1424,$A429)</f>
        <v>0.99991438356164386</v>
      </c>
      <c r="AU429" s="29">
        <f t="shared" si="26"/>
        <v>0.95809490454130353</v>
      </c>
      <c r="AV429" s="30">
        <f t="shared" si="27"/>
        <v>1.1000000000000001E-3</v>
      </c>
      <c r="AW429" s="25">
        <f>IFERROR(SUMIFS('[1]BD Unidades'!$BI$3:$BI$1424,'[1]BD Unidades'!$A$3:$A$1424,$A429),"-")</f>
        <v>1.66438533020392</v>
      </c>
      <c r="AX429" s="25">
        <f>IFERROR(SUMIFS('[1]BD Unidades'!$BJ$3:$BJ$1424,'[1]BD Unidades'!$A$3:$A$1424,$A429),"-")</f>
        <v>1.0706617678647292</v>
      </c>
    </row>
    <row r="430" spans="1:50" ht="14.4" x14ac:dyDescent="0.3">
      <c r="A430" s="7">
        <v>1670</v>
      </c>
      <c r="B430" s="7" t="s">
        <v>1600</v>
      </c>
      <c r="D430" s="8" t="s">
        <v>1601</v>
      </c>
      <c r="E430" s="19" t="s">
        <v>1602</v>
      </c>
      <c r="F430" s="19" t="s">
        <v>1602</v>
      </c>
      <c r="G430" s="19" t="s">
        <v>1603</v>
      </c>
      <c r="H430" s="19" t="s">
        <v>397</v>
      </c>
      <c r="I430" s="19">
        <v>2024</v>
      </c>
      <c r="J430" s="19" t="s">
        <v>495</v>
      </c>
      <c r="K430" s="19" t="s">
        <v>496</v>
      </c>
      <c r="L430" s="19" t="s">
        <v>213</v>
      </c>
      <c r="M430" s="19" t="s">
        <v>106</v>
      </c>
      <c r="N430" s="19" t="s">
        <v>144</v>
      </c>
      <c r="O430" s="19" t="s">
        <v>145</v>
      </c>
      <c r="P430" s="19" t="s">
        <v>51</v>
      </c>
      <c r="Q430" s="9" t="s">
        <v>1593</v>
      </c>
      <c r="R430" s="20">
        <v>2.75</v>
      </c>
      <c r="S430" s="20">
        <v>0</v>
      </c>
      <c r="T430" s="20">
        <v>2.75</v>
      </c>
      <c r="U430" s="20" t="s">
        <v>397</v>
      </c>
      <c r="V430" s="21">
        <f>_xlfn.XLOOKUP(D430,'[1]Gen. Real'!$A:$A,'[1]Gen. Real'!$C:$C,"-",0)</f>
        <v>5.9379800000000014</v>
      </c>
      <c r="W430" s="22"/>
      <c r="X430" s="22" t="str">
        <f>_xlfn.XLOOKUP(D430,[1]Vertimiento!$A:$A,[1]Vertimiento!$E:$E,"-",0)</f>
        <v>-</v>
      </c>
      <c r="Y430" s="23" t="str">
        <f t="shared" si="24"/>
        <v>-</v>
      </c>
      <c r="Z430" s="19" t="str">
        <f>_xlfn.XLOOKUP(D430,[1]Cmg!$I$4:$I$85,[1]Cmg!$M$4:$M$85,"----",0,1)</f>
        <v>----</v>
      </c>
      <c r="AA430" s="19" t="str">
        <f>_xlfn.XLOOKUP(D430,[1]Cmg!$A$4:$A$89,[1]Cmg!$B$4:$B$89,"----",0,1)</f>
        <v>----</v>
      </c>
      <c r="AB430" s="19" t="str">
        <f>_xlfn.XLOOKUP(D430,[1]Cmg!$E$4:$E$89,[1]Cmg!$F$4:$F$89,"----",0,1)</f>
        <v>----</v>
      </c>
      <c r="AC430" s="19" t="str">
        <f>_xlfn.XLOOKUP(D430,[1]Cmg!$O$4:$O$89,[1]Cmg!$P$4:$P$89,"----",0,1)</f>
        <v>----</v>
      </c>
      <c r="AD430" s="24" t="str">
        <f>_xlfn.XLOOKUP(D430,[1]Cmg!$S$4:$S$89,[1]Cmg!$U$4:$U$89,"----",0,1)</f>
        <v>----</v>
      </c>
      <c r="AG430" s="25">
        <f>IFERROR(SUMIFS('[1]BD Unidades'!$AH:$AH,'[1]BD Unidades'!$A:$A,'BD Centrales 2023'!$A430),"-")</f>
        <v>2.75</v>
      </c>
      <c r="AH430" s="25">
        <f>SUMIFS('[1]BD Unidades'!$AJ$3:$AJ$1424,'[1]BD Unidades'!$A$3:$A$1424,$A430)</f>
        <v>8673.4500000000007</v>
      </c>
      <c r="AI430" s="25">
        <f>SUMIFS('[1]BD Unidades'!$AL$3:$AL$1424,'[1]BD Unidades'!$A$3:$A$1424,$A430)</f>
        <v>0</v>
      </c>
      <c r="AJ430" s="26">
        <f t="shared" si="25"/>
        <v>0</v>
      </c>
      <c r="AK430" s="27">
        <f>IFERROR(SUMIFS('[1]BD Unidades'!$AO$3:$AO$1424,'[1]BD Unidades'!$A$3:$A$1424,$A430),"-")</f>
        <v>0.27766219726642122</v>
      </c>
      <c r="AL430" s="27">
        <f>IFERROR(SUMIFS('[1]BD Unidades'!$AQ$3:$AQ$1424,'[1]BD Unidades'!$A$3:$A$1424,$A430),"-")</f>
        <v>0.26090253603650515</v>
      </c>
      <c r="AM430" s="27">
        <f>IFERROR(SUMIFS('[1]BD Unidades'!$AS$3:$AS$1424,'[1]BD Unidades'!$A$3:$A$1424,$A430),"-")</f>
        <v>0.26059405875356562</v>
      </c>
      <c r="AN430" s="27">
        <f>IFERROR(SUMIFS('[1]BD Unidades'!$AU$3:$AU$1424,'[1]BD Unidades'!$A$3:$A$1424,$A430),"-")</f>
        <v>0.24768200000000001</v>
      </c>
      <c r="AO430" s="27"/>
      <c r="AP430" s="27"/>
      <c r="AQ430" s="25">
        <f>IFERROR(SUMIFS('[1]BD Unidades'!$AZ$3:$AZ$1424,'[1]BD Unidades'!$A$3:$A$1424,$A430),"-")</f>
        <v>0.70501698631465237</v>
      </c>
      <c r="AR430" s="25">
        <f>IFERROR(SUMIFS('[1]BD Unidades'!$BA$3:$BA$1424,'[1]BD Unidades'!$A$3:$A$1424,$A430),"-")</f>
        <v>2.75</v>
      </c>
      <c r="AS430" s="28">
        <f>SUMIFS('[1]BD Unidades'!$BC$3:$BC$1424,'[1]BD Unidades'!$A$3:$A$1424,$A430)</f>
        <v>2.5996801426651302E-3</v>
      </c>
      <c r="AT430" s="28">
        <f>SUMIFS('[1]BD Unidades'!$BE$3:$BE$1424,'[1]BD Unidades'!$A$3:$A$1424,$A430)</f>
        <v>1</v>
      </c>
      <c r="AU430" s="29">
        <f t="shared" si="26"/>
        <v>0.9974003198573349</v>
      </c>
      <c r="AV430" s="30">
        <f t="shared" si="27"/>
        <v>0</v>
      </c>
      <c r="AW430" s="25">
        <f>IFERROR(SUMIFS('[1]BD Unidades'!$BI$3:$BI$1424,'[1]BD Unidades'!$A$3:$A$1424,$A430),"-")</f>
        <v>0.70318416765508729</v>
      </c>
      <c r="AX430" s="25">
        <f>IFERROR(SUMIFS('[1]BD Unidades'!$BJ$3:$BJ$1424,'[1]BD Unidades'!$A$3:$A$1424,$A430),"-")</f>
        <v>0.45234260985936597</v>
      </c>
    </row>
    <row r="431" spans="1:50" ht="14.4" x14ac:dyDescent="0.3">
      <c r="A431" s="7">
        <v>1671</v>
      </c>
      <c r="B431" s="7" t="s">
        <v>1605</v>
      </c>
      <c r="D431" s="8" t="s">
        <v>1606</v>
      </c>
      <c r="E431" s="19" t="s">
        <v>966</v>
      </c>
      <c r="F431" s="19" t="s">
        <v>966</v>
      </c>
      <c r="G431" s="19" t="s">
        <v>1607</v>
      </c>
      <c r="H431" s="19" t="s">
        <v>397</v>
      </c>
      <c r="I431" s="19">
        <v>2024</v>
      </c>
      <c r="J431" s="19" t="s">
        <v>495</v>
      </c>
      <c r="K431" s="19" t="s">
        <v>496</v>
      </c>
      <c r="L431" s="19" t="s">
        <v>47</v>
      </c>
      <c r="M431" s="19" t="s">
        <v>814</v>
      </c>
      <c r="N431" s="19" t="s">
        <v>815</v>
      </c>
      <c r="O431" s="19" t="s">
        <v>968</v>
      </c>
      <c r="P431" s="19" t="s">
        <v>51</v>
      </c>
      <c r="Q431" s="9" t="s">
        <v>1609</v>
      </c>
      <c r="R431" s="20">
        <v>153.68</v>
      </c>
      <c r="S431" s="20">
        <v>2.41</v>
      </c>
      <c r="T431" s="20">
        <v>149.97999999999999</v>
      </c>
      <c r="U431" s="20">
        <v>3.3003</v>
      </c>
      <c r="V431" s="21">
        <f>_xlfn.XLOOKUP(D431,'[1]Gen. Real'!$A:$A,'[1]Gen. Real'!$C:$C,"-",0)</f>
        <v>353.63080000000042</v>
      </c>
      <c r="W431" s="22"/>
      <c r="X431" s="22">
        <f>_xlfn.XLOOKUP(D431,[1]Vertimiento!$A:$A,[1]Vertimiento!$E:$E,"-",0)</f>
        <v>76.672794999999994</v>
      </c>
      <c r="Y431" s="23">
        <f t="shared" si="24"/>
        <v>0.17818302215206896</v>
      </c>
      <c r="Z431" s="19">
        <f>_xlfn.XLOOKUP(D431,[1]Cmg!$I$4:$I$85,[1]Cmg!$M$4:$M$85,"----",0,1)</f>
        <v>14.163335995620294</v>
      </c>
      <c r="AA431" s="19">
        <f>_xlfn.XLOOKUP(D431,[1]Cmg!$A$4:$A$89,[1]Cmg!$B$4:$B$89,"----",0,1)</f>
        <v>65.433989046097821</v>
      </c>
      <c r="AB431" s="19">
        <f>_xlfn.XLOOKUP(D431,[1]Cmg!$E$4:$E$89,[1]Cmg!$F$4:$F$89,"----",0,1)</f>
        <v>13.049871232876727</v>
      </c>
      <c r="AC431" s="19">
        <f>_xlfn.XLOOKUP(D431,[1]Cmg!$O$4:$O$89,[1]Cmg!$P$4:$P$89,"----",0,1)</f>
        <v>102.8219495502544</v>
      </c>
      <c r="AD431" s="24">
        <f>_xlfn.XLOOKUP(D431,[1]Cmg!$S$4:$S$89,[1]Cmg!$U$4:$U$89,"----",0,1)</f>
        <v>0.50330899132816065</v>
      </c>
      <c r="AG431" s="25">
        <f>IFERROR(SUMIFS('[1]BD Unidades'!$AH:$AH,'[1]BD Unidades'!$A:$A,'BD Centrales 2023'!$A431),"-")</f>
        <v>170.65</v>
      </c>
      <c r="AH431" s="25">
        <f>SUMIFS('[1]BD Unidades'!$AJ$3:$AJ$1424,'[1]BD Unidades'!$A$3:$A$1424,$A431)</f>
        <v>9172.1413868644759</v>
      </c>
      <c r="AI431" s="25">
        <f>SUMIFS('[1]BD Unidades'!$AL$3:$AL$1424,'[1]BD Unidades'!$A$3:$A$1424,$A431)</f>
        <v>522.51013469547104</v>
      </c>
      <c r="AJ431" s="26">
        <f t="shared" si="25"/>
        <v>5.3896742294806593E-2</v>
      </c>
      <c r="AK431" s="27">
        <f>IFERROR(SUMIFS('[1]BD Unidades'!$AO$3:$AO$1424,'[1]BD Unidades'!$A$3:$A$1424,$A431),"-")</f>
        <v>0</v>
      </c>
      <c r="AL431" s="27">
        <f>IFERROR(SUMIFS('[1]BD Unidades'!$AQ$3:$AQ$1424,'[1]BD Unidades'!$A$3:$A$1424,$A431),"-")</f>
        <v>0</v>
      </c>
      <c r="AM431" s="27">
        <f>IFERROR(SUMIFS('[1]BD Unidades'!$AS$3:$AS$1424,'[1]BD Unidades'!$A$3:$A$1424,$A431),"-")</f>
        <v>0.32150026405757792</v>
      </c>
      <c r="AN431" s="27">
        <f>IFERROR(SUMIFS('[1]BD Unidades'!$AU$3:$AU$1424,'[1]BD Unidades'!$A$3:$A$1424,$A431),"-")</f>
        <v>0.30900997299583549</v>
      </c>
      <c r="AO431" s="27"/>
      <c r="AP431" s="27"/>
      <c r="AQ431" s="25">
        <f>IFERROR(SUMIFS('[1]BD Unidades'!$AZ$3:$AZ$1424,'[1]BD Unidades'!$A$3:$A$1424,$A431),"-")</f>
        <v>49.40816058036858</v>
      </c>
      <c r="AR431" s="25">
        <f>IFERROR(SUMIFS('[1]BD Unidades'!$BA$3:$BA$1424,'[1]BD Unidades'!$A$3:$A$1424,$A431),"-")</f>
        <v>168.21202344249599</v>
      </c>
      <c r="AS431" s="28">
        <f>SUMIFS('[1]BD Unidades'!$BC$3:$BC$1424,'[1]BD Unidades'!$A$3:$A$1424,$A431)</f>
        <v>2.6853242789097332E-3</v>
      </c>
      <c r="AT431" s="28">
        <f>SUMIFS('[1]BD Unidades'!$BE$3:$BE$1424,'[1]BD Unidades'!$A$3:$A$1424,$A431)</f>
        <v>1.1096235527310894</v>
      </c>
      <c r="AU431" s="29">
        <f t="shared" si="26"/>
        <v>1.1066438536644905</v>
      </c>
      <c r="AV431" s="30">
        <f t="shared" si="27"/>
        <v>2.41E-2</v>
      </c>
      <c r="AW431" s="25">
        <f>IFERROR(SUMIFS('[1]BD Unidades'!$BI$3:$BI$1424,'[1]BD Unidades'!$A$3:$A$1424,$A431),"-")</f>
        <v>49.174331349165953</v>
      </c>
      <c r="AX431" s="25">
        <f>IFERROR(SUMIFS('[1]BD Unidades'!$BJ$3:$BJ$1424,'[1]BD Unidades'!$A$3:$A$1424,$A431),"-")</f>
        <v>31.632744882108184</v>
      </c>
    </row>
    <row r="432" spans="1:50" ht="14.4" x14ac:dyDescent="0.3">
      <c r="A432" s="7">
        <v>1672</v>
      </c>
      <c r="B432" s="7" t="s">
        <v>1610</v>
      </c>
      <c r="D432" s="8" t="s">
        <v>1611</v>
      </c>
      <c r="E432" s="19" t="s">
        <v>1612</v>
      </c>
      <c r="F432" s="19" t="s">
        <v>1613</v>
      </c>
      <c r="G432" s="19" t="s">
        <v>1614</v>
      </c>
      <c r="H432" s="19">
        <v>70</v>
      </c>
      <c r="I432" s="19">
        <v>2024</v>
      </c>
      <c r="J432" s="19" t="s">
        <v>495</v>
      </c>
      <c r="K432" s="19" t="s">
        <v>496</v>
      </c>
      <c r="L432" s="19" t="s">
        <v>47</v>
      </c>
      <c r="M432" s="19" t="s">
        <v>48</v>
      </c>
      <c r="N432" s="19" t="s">
        <v>59</v>
      </c>
      <c r="O432" s="19" t="s">
        <v>807</v>
      </c>
      <c r="P432" s="19" t="s">
        <v>51</v>
      </c>
      <c r="Q432" s="9" t="s">
        <v>1616</v>
      </c>
      <c r="R432" s="20">
        <v>104.49</v>
      </c>
      <c r="S432" s="20">
        <v>2.19</v>
      </c>
      <c r="T432" s="20">
        <v>102.2</v>
      </c>
      <c r="U432" s="20">
        <v>1.38</v>
      </c>
      <c r="V432" s="21">
        <f>_xlfn.XLOOKUP(D432,'[1]Gen. Real'!$A:$A,'[1]Gen. Real'!$C:$C,"-",0)</f>
        <v>233.12072000000006</v>
      </c>
      <c r="W432" s="22"/>
      <c r="X432" s="22">
        <f>_xlfn.XLOOKUP(D432,[1]Vertimiento!$A:$A,[1]Vertimiento!$E:$E,"-",0)</f>
        <v>79.661574026666671</v>
      </c>
      <c r="Y432" s="23">
        <f t="shared" si="24"/>
        <v>0.25468696773441724</v>
      </c>
      <c r="Z432" s="19">
        <f>_xlfn.XLOOKUP(D432,[1]Cmg!$I$4:$I$85,[1]Cmg!$M$4:$M$85,"----",0,1)</f>
        <v>14.388540817821781</v>
      </c>
      <c r="AA432" s="19">
        <f>_xlfn.XLOOKUP(D432,[1]Cmg!$A$4:$A$89,[1]Cmg!$B$4:$B$89,"----",0,1)</f>
        <v>64.212130305796549</v>
      </c>
      <c r="AB432" s="19">
        <f>_xlfn.XLOOKUP(D432,[1]Cmg!$E$4:$E$89,[1]Cmg!$F$4:$F$89,"----",0,1)</f>
        <v>12.900054794520543</v>
      </c>
      <c r="AC432" s="19">
        <f>_xlfn.XLOOKUP(D432,[1]Cmg!$O$4:$O$89,[1]Cmg!$P$4:$P$89,"----",0,1)</f>
        <v>100.83494524833785</v>
      </c>
      <c r="AD432" s="24">
        <f>_xlfn.XLOOKUP(D432,[1]Cmg!$S$4:$S$89,[1]Cmg!$U$4:$U$89,"----",0,1)</f>
        <v>0.45994979461433133</v>
      </c>
      <c r="AG432" s="25">
        <f>IFERROR(SUMIFS('[1]BD Unidades'!$AH:$AH,'[1]BD Unidades'!$A:$A,'BD Centrales 2023'!$A432),"-")</f>
        <v>104.49</v>
      </c>
      <c r="AH432" s="25">
        <f>SUMIFS('[1]BD Unidades'!$AJ$3:$AJ$1424,'[1]BD Unidades'!$A$3:$A$1424,$A432)</f>
        <v>8064.2666666666701</v>
      </c>
      <c r="AI432" s="25">
        <f>SUMIFS('[1]BD Unidades'!$AL$3:$AL$1424,'[1]BD Unidades'!$A$3:$A$1424,$A432)</f>
        <v>540.51666666666699</v>
      </c>
      <c r="AJ432" s="26">
        <f t="shared" si="25"/>
        <v>6.2815836927910262E-2</v>
      </c>
      <c r="AK432" s="27">
        <f>IFERROR(SUMIFS('[1]BD Unidades'!$AO$3:$AO$1424,'[1]BD Unidades'!$A$3:$A$1424,$A432),"-")</f>
        <v>0</v>
      </c>
      <c r="AL432" s="27">
        <f>IFERROR(SUMIFS('[1]BD Unidades'!$AQ$3:$AQ$1424,'[1]BD Unidades'!$A$3:$A$1424,$A432),"-")</f>
        <v>0</v>
      </c>
      <c r="AM432" s="27">
        <f>IFERROR(SUMIFS('[1]BD Unidades'!$AS$3:$AS$1424,'[1]BD Unidades'!$A$3:$A$1424,$A432),"-")</f>
        <v>0.3053139974784424</v>
      </c>
      <c r="AN432" s="27">
        <f>IFERROR(SUMIFS('[1]BD Unidades'!$AU$3:$AU$1424,'[1]BD Unidades'!$A$3:$A$1424,$A432),"-")</f>
        <v>0.300423</v>
      </c>
      <c r="AO432" s="27"/>
      <c r="AP432" s="27"/>
      <c r="AQ432" s="25">
        <f>IFERROR(SUMIFS('[1]BD Unidades'!$AZ$3:$AZ$1424,'[1]BD Unidades'!$A$3:$A$1424,$A432),"-")</f>
        <v>31.902259596522445</v>
      </c>
      <c r="AR432" s="25">
        <f>IFERROR(SUMIFS('[1]BD Unidades'!$BA$3:$BA$1424,'[1]BD Unidades'!$A$3:$A$1424,$A432),"-")</f>
        <v>103.596149893374</v>
      </c>
      <c r="AS432" s="28">
        <f>SUMIFS('[1]BD Unidades'!$BC$3:$BC$1424,'[1]BD Unidades'!$A$3:$A$1424,$A432)</f>
        <v>2.75153401091508E-3</v>
      </c>
      <c r="AT432" s="28">
        <f>SUMIFS('[1]BD Unidades'!$BE$3:$BE$1424,'[1]BD Unidades'!$A$3:$A$1424,$A432)</f>
        <v>0.98446537290715397</v>
      </c>
      <c r="AU432" s="29">
        <f t="shared" si="26"/>
        <v>0.98175658295103174</v>
      </c>
      <c r="AV432" s="30">
        <f t="shared" si="27"/>
        <v>2.1899999999999999E-2</v>
      </c>
      <c r="AW432" s="25">
        <f>IFERROR(SUMIFS('[1]BD Unidades'!$BI$3:$BI$1424,'[1]BD Unidades'!$A$3:$A$1424,$A432),"-")</f>
        <v>30.727959172760883</v>
      </c>
      <c r="AX432" s="25">
        <f>IFERROR(SUMIFS('[1]BD Unidades'!$BJ$3:$BJ$1424,'[1]BD Unidades'!$A$3:$A$1424,$A432),"-")</f>
        <v>19.766607223552363</v>
      </c>
    </row>
    <row r="433" spans="1:50" ht="14.4" x14ac:dyDescent="0.3">
      <c r="A433" s="7">
        <v>1675</v>
      </c>
      <c r="B433" s="7" t="s">
        <v>1617</v>
      </c>
      <c r="D433" s="8" t="s">
        <v>1618</v>
      </c>
      <c r="E433" s="19" t="s">
        <v>1619</v>
      </c>
      <c r="F433" s="19" t="s">
        <v>1619</v>
      </c>
      <c r="G433" s="19" t="s">
        <v>1620</v>
      </c>
      <c r="H433" s="19" t="s">
        <v>397</v>
      </c>
      <c r="I433" s="19">
        <v>2024</v>
      </c>
      <c r="J433" s="19" t="s">
        <v>495</v>
      </c>
      <c r="K433" s="19" t="s">
        <v>496</v>
      </c>
      <c r="L433" s="19" t="s">
        <v>213</v>
      </c>
      <c r="M433" s="19" t="s">
        <v>106</v>
      </c>
      <c r="N433" s="19" t="s">
        <v>243</v>
      </c>
      <c r="O433" s="19" t="s">
        <v>1622</v>
      </c>
      <c r="P433" s="19" t="s">
        <v>51</v>
      </c>
      <c r="Q433" s="9" t="s">
        <v>1623</v>
      </c>
      <c r="R433" s="20">
        <v>3</v>
      </c>
      <c r="S433" s="20">
        <v>1</v>
      </c>
      <c r="T433" s="20">
        <v>2.97</v>
      </c>
      <c r="U433" s="20" t="s">
        <v>397</v>
      </c>
      <c r="V433" s="21">
        <f>_xlfn.XLOOKUP(D433,'[1]Gen. Real'!$A:$A,'[1]Gen. Real'!$C:$C,"-",0)</f>
        <v>4.7619400000000027</v>
      </c>
      <c r="W433" s="22"/>
      <c r="X433" s="22" t="str">
        <f>_xlfn.XLOOKUP(D433,[1]Vertimiento!$A:$A,[1]Vertimiento!$E:$E,"-",0)</f>
        <v>-</v>
      </c>
      <c r="Y433" s="23" t="str">
        <f t="shared" si="24"/>
        <v>-</v>
      </c>
      <c r="Z433" s="19" t="str">
        <f>_xlfn.XLOOKUP(D433,[1]Cmg!$I$4:$I$85,[1]Cmg!$M$4:$M$85,"----",0,1)</f>
        <v>----</v>
      </c>
      <c r="AA433" s="19" t="str">
        <f>_xlfn.XLOOKUP(D433,[1]Cmg!$A$4:$A$89,[1]Cmg!$B$4:$B$89,"----",0,1)</f>
        <v>----</v>
      </c>
      <c r="AB433" s="19" t="str">
        <f>_xlfn.XLOOKUP(D433,[1]Cmg!$E$4:$E$89,[1]Cmg!$F$4:$F$89,"----",0,1)</f>
        <v>----</v>
      </c>
      <c r="AC433" s="19" t="str">
        <f>_xlfn.XLOOKUP(D433,[1]Cmg!$O$4:$O$89,[1]Cmg!$P$4:$P$89,"----",0,1)</f>
        <v>----</v>
      </c>
      <c r="AD433" s="24" t="str">
        <f>_xlfn.XLOOKUP(D433,[1]Cmg!$S$4:$S$89,[1]Cmg!$U$4:$U$89,"----",0,1)</f>
        <v>----</v>
      </c>
      <c r="AG433" s="25">
        <f>IFERROR(SUMIFS('[1]BD Unidades'!$AH:$AH,'[1]BD Unidades'!$A:$A,'BD Centrales 2023'!$A433),"-")</f>
        <v>3</v>
      </c>
      <c r="AH433" s="25">
        <f>SUMIFS('[1]BD Unidades'!$AJ$3:$AJ$1424,'[1]BD Unidades'!$A$3:$A$1424,$A433)</f>
        <v>7575.3333333333312</v>
      </c>
      <c r="AI433" s="25">
        <f>SUMIFS('[1]BD Unidades'!$AL$3:$AL$1424,'[1]BD Unidades'!$A$3:$A$1424,$A433)</f>
        <v>0</v>
      </c>
      <c r="AJ433" s="26">
        <f t="shared" si="25"/>
        <v>0</v>
      </c>
      <c r="AK433" s="27">
        <f>IFERROR(SUMIFS('[1]BD Unidades'!$AO$3:$AO$1424,'[1]BD Unidades'!$A$3:$A$1424,$A433),"-")</f>
        <v>0.20106152783839659</v>
      </c>
      <c r="AL433" s="27">
        <f>IFERROR(SUMIFS('[1]BD Unidades'!$AQ$3:$AQ$1424,'[1]BD Unidades'!$A$3:$A$1424,$A433),"-")</f>
        <v>0.21169069615309477</v>
      </c>
      <c r="AM433" s="27">
        <f>IFERROR(SUMIFS('[1]BD Unidades'!$AS$3:$AS$1424,'[1]BD Unidades'!$A$3:$A$1424,$A433),"-")</f>
        <v>0.21029379999999989</v>
      </c>
      <c r="AN433" s="27">
        <f>IFERROR(SUMIFS('[1]BD Unidades'!$AU$3:$AU$1424,'[1]BD Unidades'!$A$3:$A$1424,$A433),"-")</f>
        <v>0.195661</v>
      </c>
      <c r="AO433" s="27"/>
      <c r="AP433" s="27"/>
      <c r="AQ433" s="25">
        <f>IFERROR(SUMIFS('[1]BD Unidades'!$AZ$3:$AZ$1424,'[1]BD Unidades'!$A$3:$A$1424,$A433),"-")</f>
        <v>0.60318458351518978</v>
      </c>
      <c r="AR433" s="25">
        <f>IFERROR(SUMIFS('[1]BD Unidades'!$BA$3:$BA$1424,'[1]BD Unidades'!$A$3:$A$1424,$A433),"-")</f>
        <v>3</v>
      </c>
      <c r="AS433" s="28">
        <f>SUMIFS('[1]BD Unidades'!$BC$3:$BC$1424,'[1]BD Unidades'!$A$3:$A$1424,$A433)</f>
        <v>6.2390867297504411E-3</v>
      </c>
      <c r="AT433" s="28">
        <f>SUMIFS('[1]BD Unidades'!$BE$3:$BE$1424,'[1]BD Unidades'!$A$3:$A$1424,$A433)</f>
        <v>0.95241628614916296</v>
      </c>
      <c r="AU433" s="29">
        <f t="shared" si="26"/>
        <v>0.94647407833705144</v>
      </c>
      <c r="AV433" s="30">
        <f t="shared" si="27"/>
        <v>0.01</v>
      </c>
      <c r="AW433" s="25">
        <f>IFERROR(SUMIFS('[1]BD Unidades'!$BI$3:$BI$1424,'[1]BD Unidades'!$A$3:$A$1424,$A433),"-")</f>
        <v>0.56518958702215982</v>
      </c>
      <c r="AX433" s="25">
        <f>IFERROR(SUMIFS('[1]BD Unidades'!$BJ$3:$BJ$1424,'[1]BD Unidades'!$A$3:$A$1424,$A433),"-")</f>
        <v>0.36357378993826017</v>
      </c>
    </row>
    <row r="434" spans="1:50" ht="14.4" x14ac:dyDescent="0.3">
      <c r="A434" s="7">
        <v>1676</v>
      </c>
      <c r="B434" s="7" t="s">
        <v>1624</v>
      </c>
      <c r="D434" s="8" t="s">
        <v>1625</v>
      </c>
      <c r="E434" s="19" t="s">
        <v>1626</v>
      </c>
      <c r="F434" s="19" t="s">
        <v>1626</v>
      </c>
      <c r="G434" s="19" t="s">
        <v>1042</v>
      </c>
      <c r="H434" s="19">
        <v>1</v>
      </c>
      <c r="I434" s="19">
        <v>2024</v>
      </c>
      <c r="J434" s="19" t="s">
        <v>495</v>
      </c>
      <c r="K434" s="19" t="s">
        <v>496</v>
      </c>
      <c r="L434" s="19" t="s">
        <v>213</v>
      </c>
      <c r="M434" s="19" t="s">
        <v>106</v>
      </c>
      <c r="N434" s="19" t="s">
        <v>243</v>
      </c>
      <c r="O434" s="19" t="s">
        <v>905</v>
      </c>
      <c r="P434" s="19" t="s">
        <v>51</v>
      </c>
      <c r="Q434" s="9" t="s">
        <v>1628</v>
      </c>
      <c r="R434" s="20">
        <v>2.7</v>
      </c>
      <c r="S434" s="20">
        <v>0.74</v>
      </c>
      <c r="T434" s="20">
        <v>2.68</v>
      </c>
      <c r="U434" s="20" t="s">
        <v>397</v>
      </c>
      <c r="V434" s="21">
        <f>_xlfn.XLOOKUP(D434,'[1]Gen. Real'!$A:$A,'[1]Gen. Real'!$C:$C,"-",0)</f>
        <v>3.9244399999999993</v>
      </c>
      <c r="W434" s="22"/>
      <c r="X434" s="22" t="str">
        <f>_xlfn.XLOOKUP(D434,[1]Vertimiento!$A:$A,[1]Vertimiento!$E:$E,"-",0)</f>
        <v>-</v>
      </c>
      <c r="Y434" s="23" t="str">
        <f t="shared" si="24"/>
        <v>-</v>
      </c>
      <c r="Z434" s="19" t="str">
        <f>_xlfn.XLOOKUP(D434,[1]Cmg!$I$4:$I$85,[1]Cmg!$M$4:$M$85,"----",0,1)</f>
        <v>----</v>
      </c>
      <c r="AA434" s="19" t="str">
        <f>_xlfn.XLOOKUP(D434,[1]Cmg!$A$4:$A$89,[1]Cmg!$B$4:$B$89,"----",0,1)</f>
        <v>----</v>
      </c>
      <c r="AB434" s="19" t="str">
        <f>_xlfn.XLOOKUP(D434,[1]Cmg!$E$4:$E$89,[1]Cmg!$F$4:$F$89,"----",0,1)</f>
        <v>----</v>
      </c>
      <c r="AC434" s="19" t="str">
        <f>_xlfn.XLOOKUP(D434,[1]Cmg!$O$4:$O$89,[1]Cmg!$P$4:$P$89,"----",0,1)</f>
        <v>----</v>
      </c>
      <c r="AD434" s="24" t="str">
        <f>_xlfn.XLOOKUP(D434,[1]Cmg!$S$4:$S$89,[1]Cmg!$U$4:$U$89,"----",0,1)</f>
        <v>----</v>
      </c>
      <c r="AG434" s="25">
        <f>IFERROR(SUMIFS('[1]BD Unidades'!$AH:$AH,'[1]BD Unidades'!$A:$A,'BD Centrales 2023'!$A434),"-")</f>
        <v>2.7</v>
      </c>
      <c r="AH434" s="25">
        <f>SUMIFS('[1]BD Unidades'!$AJ$3:$AJ$1424,'[1]BD Unidades'!$A$3:$A$1424,$A434)</f>
        <v>8144.8</v>
      </c>
      <c r="AI434" s="25">
        <f>SUMIFS('[1]BD Unidades'!$AL$3:$AL$1424,'[1]BD Unidades'!$A$3:$A$1424,$A434)</f>
        <v>0</v>
      </c>
      <c r="AJ434" s="26">
        <f t="shared" si="25"/>
        <v>0</v>
      </c>
      <c r="AK434" s="27">
        <f>IFERROR(SUMIFS('[1]BD Unidades'!$AO$3:$AO$1424,'[1]BD Unidades'!$A$3:$A$1424,$A434),"-")</f>
        <v>0.12558431480855808</v>
      </c>
      <c r="AL434" s="27">
        <f>IFERROR(SUMIFS('[1]BD Unidades'!$AQ$3:$AQ$1424,'[1]BD Unidades'!$A$3:$A$1424,$A434),"-")</f>
        <v>0.20208546672793196</v>
      </c>
      <c r="AM434" s="27">
        <f>IFERROR(SUMIFS('[1]BD Unidades'!$AS$3:$AS$1424,'[1]BD Unidades'!$A$3:$A$1424,$A434),"-")</f>
        <v>0.15407610062202276</v>
      </c>
      <c r="AN434" s="27">
        <f>IFERROR(SUMIFS('[1]BD Unidades'!$AU$3:$AU$1424,'[1]BD Unidades'!$A$3:$A$1424,$A434),"-")</f>
        <v>0.16782</v>
      </c>
      <c r="AO434" s="27"/>
      <c r="AP434" s="27"/>
      <c r="AQ434" s="25">
        <f>IFERROR(SUMIFS('[1]BD Unidades'!$AZ$3:$AZ$1424,'[1]BD Unidades'!$A$3:$A$1424,$A434),"-")</f>
        <v>0.33907764998310685</v>
      </c>
      <c r="AR434" s="25">
        <f>IFERROR(SUMIFS('[1]BD Unidades'!$BA$3:$BA$1424,'[1]BD Unidades'!$A$3:$A$1424,$A434),"-")</f>
        <v>2.69999999999999</v>
      </c>
      <c r="AS434" s="28">
        <f>SUMIFS('[1]BD Unidades'!$BC$3:$BC$1424,'[1]BD Unidades'!$A$3:$A$1424,$A434)</f>
        <v>3.6895287889088899E-2</v>
      </c>
      <c r="AT434" s="28">
        <f>SUMIFS('[1]BD Unidades'!$BE$3:$BE$1424,'[1]BD Unidades'!$A$3:$A$1424,$A434)</f>
        <v>0.95099315068493206</v>
      </c>
      <c r="AU434" s="29">
        <f t="shared" si="26"/>
        <v>0.91590598460985984</v>
      </c>
      <c r="AV434" s="30">
        <f t="shared" si="27"/>
        <v>7.4000000000000003E-3</v>
      </c>
      <c r="AW434" s="25">
        <f>IFERROR(SUMIFS('[1]BD Unidades'!$BI$3:$BI$1424,'[1]BD Unidades'!$A$3:$A$1424,$A434),"-")</f>
        <v>0.30841231081000758</v>
      </c>
      <c r="AX434" s="25">
        <f>IFERROR(SUMIFS('[1]BD Unidades'!$BJ$3:$BJ$1424,'[1]BD Unidades'!$A$3:$A$1424,$A434),"-")</f>
        <v>0.19839472502598446</v>
      </c>
    </row>
    <row r="435" spans="1:50" ht="14.4" x14ac:dyDescent="0.3">
      <c r="A435" s="7">
        <v>1680</v>
      </c>
      <c r="B435" s="7" t="s">
        <v>1629</v>
      </c>
      <c r="D435" s="8" t="s">
        <v>1630</v>
      </c>
      <c r="E435" s="19" t="s">
        <v>1631</v>
      </c>
      <c r="F435" s="19" t="s">
        <v>1631</v>
      </c>
      <c r="G435" s="19" t="s">
        <v>1632</v>
      </c>
      <c r="H435" s="19" t="s">
        <v>397</v>
      </c>
      <c r="I435" s="19">
        <v>2024</v>
      </c>
      <c r="J435" s="19" t="s">
        <v>495</v>
      </c>
      <c r="K435" s="19" t="s">
        <v>496</v>
      </c>
      <c r="L435" s="19" t="s">
        <v>213</v>
      </c>
      <c r="M435" s="19" t="s">
        <v>106</v>
      </c>
      <c r="N435" s="19" t="s">
        <v>243</v>
      </c>
      <c r="O435" s="19" t="s">
        <v>1409</v>
      </c>
      <c r="P435" s="19" t="s">
        <v>51</v>
      </c>
      <c r="Q435" s="9" t="s">
        <v>1634</v>
      </c>
      <c r="R435" s="20">
        <v>8</v>
      </c>
      <c r="S435" s="20">
        <v>0.375</v>
      </c>
      <c r="T435" s="20">
        <v>7.97</v>
      </c>
      <c r="U435" s="20" t="s">
        <v>397</v>
      </c>
      <c r="V435" s="21">
        <f>_xlfn.XLOOKUP(D435,'[1]Gen. Real'!$A:$A,'[1]Gen. Real'!$C:$C,"-",0)</f>
        <v>16.731560000000012</v>
      </c>
      <c r="W435" s="22"/>
      <c r="X435" s="22" t="str">
        <f>_xlfn.XLOOKUP(D435,[1]Vertimiento!$A:$A,[1]Vertimiento!$E:$E,"-",0)</f>
        <v>-</v>
      </c>
      <c r="Y435" s="23" t="str">
        <f t="shared" si="24"/>
        <v>-</v>
      </c>
      <c r="Z435" s="19" t="str">
        <f>_xlfn.XLOOKUP(D435,[1]Cmg!$I$4:$I$85,[1]Cmg!$M$4:$M$85,"----",0,1)</f>
        <v>----</v>
      </c>
      <c r="AA435" s="19" t="str">
        <f>_xlfn.XLOOKUP(D435,[1]Cmg!$A$4:$A$89,[1]Cmg!$B$4:$B$89,"----",0,1)</f>
        <v>----</v>
      </c>
      <c r="AB435" s="19" t="str">
        <f>_xlfn.XLOOKUP(D435,[1]Cmg!$E$4:$E$89,[1]Cmg!$F$4:$F$89,"----",0,1)</f>
        <v>----</v>
      </c>
      <c r="AC435" s="19" t="str">
        <f>_xlfn.XLOOKUP(D435,[1]Cmg!$O$4:$O$89,[1]Cmg!$P$4:$P$89,"----",0,1)</f>
        <v>----</v>
      </c>
      <c r="AD435" s="24" t="str">
        <f>_xlfn.XLOOKUP(D435,[1]Cmg!$S$4:$S$89,[1]Cmg!$U$4:$U$89,"----",0,1)</f>
        <v>----</v>
      </c>
      <c r="AG435" s="25">
        <f>IFERROR(SUMIFS('[1]BD Unidades'!$AH:$AH,'[1]BD Unidades'!$A:$A,'BD Centrales 2023'!$A435),"-")</f>
        <v>8</v>
      </c>
      <c r="AH435" s="25">
        <f>SUMIFS('[1]BD Unidades'!$AJ$3:$AJ$1424,'[1]BD Unidades'!$A$3:$A$1424,$A435)</f>
        <v>7966.9833333333299</v>
      </c>
      <c r="AI435" s="25">
        <f>SUMIFS('[1]BD Unidades'!$AL$3:$AL$1424,'[1]BD Unidades'!$A$3:$A$1424,$A435)</f>
        <v>0</v>
      </c>
      <c r="AJ435" s="26">
        <f t="shared" si="25"/>
        <v>0</v>
      </c>
      <c r="AK435" s="27">
        <f>IFERROR(SUMIFS('[1]BD Unidades'!$AO$3:$AO$1424,'[1]BD Unidades'!$A$3:$A$1424,$A435),"-")</f>
        <v>0.27665285005061918</v>
      </c>
      <c r="AL435" s="27">
        <f>IFERROR(SUMIFS('[1]BD Unidades'!$AQ$3:$AQ$1424,'[1]BD Unidades'!$A$3:$A$1424,$A435),"-")</f>
        <v>0.27853630363951487</v>
      </c>
      <c r="AM435" s="27">
        <f>IFERROR(SUMIFS('[1]BD Unidades'!$AS$3:$AS$1424,'[1]BD Unidades'!$A$3:$A$1424,$A435),"-")</f>
        <v>0.27464388206149071</v>
      </c>
      <c r="AN435" s="27">
        <f>IFERROR(SUMIFS('[1]BD Unidades'!$AU$3:$AU$1424,'[1]BD Unidades'!$A$3:$A$1424,$A435),"-")</f>
        <v>0.25221100000000002</v>
      </c>
      <c r="AO435" s="27"/>
      <c r="AP435" s="27"/>
      <c r="AQ435" s="25">
        <f>IFERROR(SUMIFS('[1]BD Unidades'!$AZ$3:$AZ$1424,'[1]BD Unidades'!$A$3:$A$1424,$A435),"-")</f>
        <v>2.0509585056426252</v>
      </c>
      <c r="AR435" s="25">
        <f>IFERROR(SUMIFS('[1]BD Unidades'!$BA$3:$BA$1424,'[1]BD Unidades'!$A$3:$A$1424,$A435),"-")</f>
        <v>8</v>
      </c>
      <c r="AS435" s="28">
        <f>SUMIFS('[1]BD Unidades'!$BC$3:$BC$1424,'[1]BD Unidades'!$A$3:$A$1424,$A435)</f>
        <v>1.07325706135238E-2</v>
      </c>
      <c r="AT435" s="28">
        <f>SUMIFS('[1]BD Unidades'!$BE$3:$BE$1424,'[1]BD Unidades'!$A$3:$A$1424,$A435)</f>
        <v>0.998409436834094</v>
      </c>
      <c r="AU435" s="29">
        <f t="shared" si="26"/>
        <v>0.98769393705206354</v>
      </c>
      <c r="AV435" s="30">
        <f t="shared" si="27"/>
        <v>3.7499999999999999E-3</v>
      </c>
      <c r="AW435" s="25">
        <f>IFERROR(SUMIFS('[1]BD Unidades'!$BI$3:$BI$1424,'[1]BD Unidades'!$A$3:$A$1424,$A435),"-")</f>
        <v>2.0181228338642017</v>
      </c>
      <c r="AX435" s="25">
        <f>IFERROR(SUMIFS('[1]BD Unidades'!$BJ$3:$BJ$1424,'[1]BD Unidades'!$A$3:$A$1424,$A435),"-")</f>
        <v>1.2982131732730975</v>
      </c>
    </row>
    <row r="436" spans="1:50" ht="14.4" x14ac:dyDescent="0.3">
      <c r="A436" s="7">
        <v>1681</v>
      </c>
      <c r="B436" s="7" t="s">
        <v>1635</v>
      </c>
      <c r="D436" s="8" t="s">
        <v>1636</v>
      </c>
      <c r="E436" s="19" t="s">
        <v>771</v>
      </c>
      <c r="F436" s="19" t="s">
        <v>1637</v>
      </c>
      <c r="G436" s="19" t="s">
        <v>1638</v>
      </c>
      <c r="H436" s="19" t="s">
        <v>397</v>
      </c>
      <c r="I436" s="19">
        <v>2024</v>
      </c>
      <c r="J436" s="19" t="s">
        <v>495</v>
      </c>
      <c r="K436" s="19" t="s">
        <v>496</v>
      </c>
      <c r="L436" s="19" t="s">
        <v>213</v>
      </c>
      <c r="M436" s="19" t="s">
        <v>106</v>
      </c>
      <c r="N436" s="19" t="s">
        <v>243</v>
      </c>
      <c r="O436" s="19" t="s">
        <v>1639</v>
      </c>
      <c r="P436" s="19" t="s">
        <v>51</v>
      </c>
      <c r="Q436" s="9" t="s">
        <v>1640</v>
      </c>
      <c r="R436" s="20">
        <v>6</v>
      </c>
      <c r="S436" s="20">
        <v>0.75</v>
      </c>
      <c r="T436" s="20">
        <v>5.9550000000000001</v>
      </c>
      <c r="U436" s="20" t="s">
        <v>397</v>
      </c>
      <c r="V436" s="21">
        <f>_xlfn.XLOOKUP(D436,'[1]Gen. Real'!$A:$A,'[1]Gen. Real'!$C:$C,"-",0)</f>
        <v>11.523589999999992</v>
      </c>
      <c r="W436" s="22"/>
      <c r="X436" s="22" t="str">
        <f>_xlfn.XLOOKUP(D436,[1]Vertimiento!$A:$A,[1]Vertimiento!$E:$E,"-",0)</f>
        <v>-</v>
      </c>
      <c r="Y436" s="23" t="str">
        <f t="shared" si="24"/>
        <v>-</v>
      </c>
      <c r="Z436" s="19" t="str">
        <f>_xlfn.XLOOKUP(D436,[1]Cmg!$I$4:$I$85,[1]Cmg!$M$4:$M$85,"----",0,1)</f>
        <v>----</v>
      </c>
      <c r="AA436" s="19" t="str">
        <f>_xlfn.XLOOKUP(D436,[1]Cmg!$A$4:$A$89,[1]Cmg!$B$4:$B$89,"----",0,1)</f>
        <v>----</v>
      </c>
      <c r="AB436" s="19" t="str">
        <f>_xlfn.XLOOKUP(D436,[1]Cmg!$E$4:$E$89,[1]Cmg!$F$4:$F$89,"----",0,1)</f>
        <v>----</v>
      </c>
      <c r="AC436" s="19" t="str">
        <f>_xlfn.XLOOKUP(D436,[1]Cmg!$O$4:$O$89,[1]Cmg!$P$4:$P$89,"----",0,1)</f>
        <v>----</v>
      </c>
      <c r="AD436" s="24" t="str">
        <f>_xlfn.XLOOKUP(D436,[1]Cmg!$S$4:$S$89,[1]Cmg!$U$4:$U$89,"----",0,1)</f>
        <v>----</v>
      </c>
      <c r="AG436" s="25">
        <f>IFERROR(SUMIFS('[1]BD Unidades'!$AH:$AH,'[1]BD Unidades'!$A:$A,'BD Centrales 2023'!$A436),"-")</f>
        <v>6</v>
      </c>
      <c r="AH436" s="25">
        <f>SUMIFS('[1]BD Unidades'!$AJ$3:$AJ$1424,'[1]BD Unidades'!$A$3:$A$1424,$A436)</f>
        <v>7971.3500000000013</v>
      </c>
      <c r="AI436" s="25">
        <f>SUMIFS('[1]BD Unidades'!$AL$3:$AL$1424,'[1]BD Unidades'!$A$3:$A$1424,$A436)</f>
        <v>0</v>
      </c>
      <c r="AJ436" s="26">
        <f t="shared" si="25"/>
        <v>0</v>
      </c>
      <c r="AK436" s="27">
        <f>IFERROR(SUMIFS('[1]BD Unidades'!$AO$3:$AO$1424,'[1]BD Unidades'!$A$3:$A$1424,$A436),"-")</f>
        <v>0.28085467353189053</v>
      </c>
      <c r="AL436" s="27">
        <f>IFERROR(SUMIFS('[1]BD Unidades'!$AQ$3:$AQ$1424,'[1]BD Unidades'!$A$3:$A$1424,$A436),"-")</f>
        <v>0.26703297581475072</v>
      </c>
      <c r="AM436" s="27">
        <f>IFERROR(SUMIFS('[1]BD Unidades'!$AS$3:$AS$1424,'[1]BD Unidades'!$A$3:$A$1424,$A436),"-")</f>
        <v>0.26495037774725244</v>
      </c>
      <c r="AN436" s="27">
        <f>IFERROR(SUMIFS('[1]BD Unidades'!$AU$3:$AU$1424,'[1]BD Unidades'!$A$3:$A$1424,$A436),"-")</f>
        <v>0.22437099999999999</v>
      </c>
      <c r="AO436" s="27"/>
      <c r="AP436" s="27"/>
      <c r="AQ436" s="25">
        <f>IFERROR(SUMIFS('[1]BD Unidades'!$AZ$3:$AZ$1424,'[1]BD Unidades'!$A$3:$A$1424,$A436),"-")</f>
        <v>1.5382188792319689</v>
      </c>
      <c r="AR436" s="25">
        <f>IFERROR(SUMIFS('[1]BD Unidades'!$BA$3:$BA$1424,'[1]BD Unidades'!$A$3:$A$1424,$A436),"-")</f>
        <v>6</v>
      </c>
      <c r="AS436" s="28">
        <f>SUMIFS('[1]BD Unidades'!$BC$3:$BC$1424,'[1]BD Unidades'!$A$3:$A$1424,$A436)</f>
        <v>3.2503319473061502E-2</v>
      </c>
      <c r="AT436" s="28">
        <f>SUMIFS('[1]BD Unidades'!$BE$3:$BE$1424,'[1]BD Unidades'!$A$3:$A$1424,$A436)</f>
        <v>0.99976978691019802</v>
      </c>
      <c r="AU436" s="29">
        <f t="shared" si="26"/>
        <v>0.96727395012674122</v>
      </c>
      <c r="AV436" s="30">
        <f t="shared" si="27"/>
        <v>7.4999999999999997E-3</v>
      </c>
      <c r="AW436" s="25">
        <f>IFERROR(SUMIFS('[1]BD Unidades'!$BI$3:$BI$1424,'[1]BD Unidades'!$A$3:$A$1424,$A436),"-")</f>
        <v>1.4878790514742377</v>
      </c>
      <c r="AX436" s="25">
        <f>IFERROR(SUMIFS('[1]BD Unidades'!$BJ$3:$BJ$1424,'[1]BD Unidades'!$A$3:$A$1424,$A436),"-")</f>
        <v>0.95711923597952397</v>
      </c>
    </row>
    <row r="437" spans="1:50" ht="14.4" x14ac:dyDescent="0.3">
      <c r="A437" s="7">
        <v>1683</v>
      </c>
      <c r="B437" s="7" t="s">
        <v>1641</v>
      </c>
      <c r="D437" s="8" t="s">
        <v>1642</v>
      </c>
      <c r="E437" s="19" t="s">
        <v>1643</v>
      </c>
      <c r="F437" s="19" t="s">
        <v>1643</v>
      </c>
      <c r="G437" s="19" t="s">
        <v>1644</v>
      </c>
      <c r="H437" s="19" t="s">
        <v>397</v>
      </c>
      <c r="I437" s="19">
        <v>2024</v>
      </c>
      <c r="J437" s="19" t="s">
        <v>495</v>
      </c>
      <c r="K437" s="19" t="s">
        <v>496</v>
      </c>
      <c r="L437" s="19" t="s">
        <v>213</v>
      </c>
      <c r="M437" s="19" t="s">
        <v>189</v>
      </c>
      <c r="N437" s="19" t="s">
        <v>879</v>
      </c>
      <c r="O437" s="19" t="s">
        <v>880</v>
      </c>
      <c r="P437" s="19" t="s">
        <v>51</v>
      </c>
      <c r="Q437" s="9" t="s">
        <v>1645</v>
      </c>
      <c r="R437" s="20">
        <v>3</v>
      </c>
      <c r="S437" s="20">
        <v>0.16700000000000001</v>
      </c>
      <c r="T437" s="20">
        <v>2.9950000000000001</v>
      </c>
      <c r="U437" s="20" t="s">
        <v>397</v>
      </c>
      <c r="V437" s="21">
        <f>_xlfn.XLOOKUP(D437,'[1]Gen. Real'!$A:$A,'[1]Gen. Real'!$C:$C,"-",0)</f>
        <v>5.0569800000000011</v>
      </c>
      <c r="W437" s="22"/>
      <c r="X437" s="22" t="str">
        <f>_xlfn.XLOOKUP(D437,[1]Vertimiento!$A:$A,[1]Vertimiento!$E:$E,"-",0)</f>
        <v>-</v>
      </c>
      <c r="Y437" s="23" t="str">
        <f t="shared" si="24"/>
        <v>-</v>
      </c>
      <c r="Z437" s="19" t="str">
        <f>_xlfn.XLOOKUP(D437,[1]Cmg!$I$4:$I$85,[1]Cmg!$M$4:$M$85,"----",0,1)</f>
        <v>----</v>
      </c>
      <c r="AA437" s="19" t="str">
        <f>_xlfn.XLOOKUP(D437,[1]Cmg!$A$4:$A$89,[1]Cmg!$B$4:$B$89,"----",0,1)</f>
        <v>----</v>
      </c>
      <c r="AB437" s="19" t="str">
        <f>_xlfn.XLOOKUP(D437,[1]Cmg!$E$4:$E$89,[1]Cmg!$F$4:$F$89,"----",0,1)</f>
        <v>----</v>
      </c>
      <c r="AC437" s="19" t="str">
        <f>_xlfn.XLOOKUP(D437,[1]Cmg!$O$4:$O$89,[1]Cmg!$P$4:$P$89,"----",0,1)</f>
        <v>----</v>
      </c>
      <c r="AD437" s="24" t="str">
        <f>_xlfn.XLOOKUP(D437,[1]Cmg!$S$4:$S$89,[1]Cmg!$U$4:$U$89,"----",0,1)</f>
        <v>----</v>
      </c>
      <c r="AG437" s="25">
        <f>IFERROR(SUMIFS('[1]BD Unidades'!$AH:$AH,'[1]BD Unidades'!$A:$A,'BD Centrales 2023'!$A437),"-")</f>
        <v>3</v>
      </c>
      <c r="AH437" s="25">
        <f>SUMIFS('[1]BD Unidades'!$AJ$3:$AJ$1424,'[1]BD Unidades'!$A$3:$A$1424,$A437)</f>
        <v>8297.0666666666693</v>
      </c>
      <c r="AI437" s="25">
        <f>SUMIFS('[1]BD Unidades'!$AL$3:$AL$1424,'[1]BD Unidades'!$A$3:$A$1424,$A437)</f>
        <v>0</v>
      </c>
      <c r="AJ437" s="26">
        <f t="shared" si="25"/>
        <v>0</v>
      </c>
      <c r="AK437" s="27">
        <f>IFERROR(SUMIFS('[1]BD Unidades'!$AO$3:$AO$1424,'[1]BD Unidades'!$A$3:$A$1424,$A437),"-")</f>
        <v>0</v>
      </c>
      <c r="AL437" s="27">
        <f>IFERROR(SUMIFS('[1]BD Unidades'!$AQ$3:$AQ$1424,'[1]BD Unidades'!$A$3:$A$1424,$A437),"-")</f>
        <v>0.24609128296946578</v>
      </c>
      <c r="AM437" s="27">
        <f>IFERROR(SUMIFS('[1]BD Unidades'!$AS$3:$AS$1424,'[1]BD Unidades'!$A$3:$A$1424,$A437),"-")</f>
        <v>0.2276193303182964</v>
      </c>
      <c r="AN437" s="27">
        <f>IFERROR(SUMIFS('[1]BD Unidades'!$AU$3:$AU$1424,'[1]BD Unidades'!$A$3:$A$1424,$A437),"-")</f>
        <v>0.19710799999999998</v>
      </c>
      <c r="AO437" s="27"/>
      <c r="AP437" s="27"/>
      <c r="AQ437" s="25">
        <f>IFERROR(SUMIFS('[1]BD Unidades'!$AZ$3:$AZ$1424,'[1]BD Unidades'!$A$3:$A$1424,$A437),"-")</f>
        <v>0.68285799095488919</v>
      </c>
      <c r="AR437" s="25">
        <f>IFERROR(SUMIFS('[1]BD Unidades'!$BA$3:$BA$1424,'[1]BD Unidades'!$A$3:$A$1424,$A437),"-")</f>
        <v>3</v>
      </c>
      <c r="AS437" s="28">
        <f>SUMIFS('[1]BD Unidades'!$BC$3:$BC$1424,'[1]BD Unidades'!$A$3:$A$1424,$A437)</f>
        <v>3.3869490091912299E-2</v>
      </c>
      <c r="AT437" s="28">
        <f>SUMIFS('[1]BD Unidades'!$BE$3:$BE$1424,'[1]BD Unidades'!$A$3:$A$1424,$A437)</f>
        <v>0.99948059360730601</v>
      </c>
      <c r="AU437" s="29">
        <f t="shared" si="26"/>
        <v>0.9656286955450647</v>
      </c>
      <c r="AV437" s="30">
        <f t="shared" si="27"/>
        <v>1.67E-3</v>
      </c>
      <c r="AW437" s="25">
        <f>IFERROR(SUMIFS('[1]BD Unidades'!$BI$3:$BI$1424,'[1]BD Unidades'!$A$3:$A$1424,$A437),"-")</f>
        <v>0.65828829226321317</v>
      </c>
      <c r="AX437" s="25">
        <f>IFERROR(SUMIFS('[1]BD Unidades'!$BJ$3:$BJ$1424,'[1]BD Unidades'!$A$3:$A$1424,$A437),"-")</f>
        <v>0.42346209977279292</v>
      </c>
    </row>
    <row r="438" spans="1:50" ht="14.4" x14ac:dyDescent="0.3">
      <c r="A438" s="7">
        <v>1684</v>
      </c>
      <c r="B438" s="7" t="s">
        <v>1646</v>
      </c>
      <c r="D438" s="8" t="s">
        <v>1647</v>
      </c>
      <c r="E438" s="19" t="s">
        <v>1231</v>
      </c>
      <c r="F438" s="19" t="s">
        <v>1648</v>
      </c>
      <c r="G438" s="19" t="s">
        <v>1108</v>
      </c>
      <c r="H438" s="19" t="s">
        <v>397</v>
      </c>
      <c r="I438" s="19">
        <v>2024</v>
      </c>
      <c r="J438" s="19" t="s">
        <v>495</v>
      </c>
      <c r="K438" s="19" t="s">
        <v>496</v>
      </c>
      <c r="L438" s="19" t="s">
        <v>213</v>
      </c>
      <c r="M438" s="19" t="s">
        <v>189</v>
      </c>
      <c r="N438" s="19" t="s">
        <v>773</v>
      </c>
      <c r="O438" s="19" t="s">
        <v>1110</v>
      </c>
      <c r="P438" s="19" t="s">
        <v>51</v>
      </c>
      <c r="Q438" s="9" t="s">
        <v>1650</v>
      </c>
      <c r="R438" s="20">
        <v>2.7</v>
      </c>
      <c r="S438" s="20">
        <v>0.185</v>
      </c>
      <c r="T438" s="20">
        <v>2.6949999999999998</v>
      </c>
      <c r="U438" s="20" t="s">
        <v>397</v>
      </c>
      <c r="V438" s="21">
        <f>_xlfn.XLOOKUP(D438,'[1]Gen. Real'!$A:$A,'[1]Gen. Real'!$C:$C,"-",0)</f>
        <v>5.6640000000000015</v>
      </c>
      <c r="W438" s="22"/>
      <c r="X438" s="22" t="str">
        <f>_xlfn.XLOOKUP(D438,[1]Vertimiento!$A:$A,[1]Vertimiento!$E:$E,"-",0)</f>
        <v>-</v>
      </c>
      <c r="Y438" s="23" t="str">
        <f t="shared" si="24"/>
        <v>-</v>
      </c>
      <c r="Z438" s="19" t="str">
        <f>_xlfn.XLOOKUP(D438,[1]Cmg!$I$4:$I$85,[1]Cmg!$M$4:$M$85,"----",0,1)</f>
        <v>----</v>
      </c>
      <c r="AA438" s="19" t="str">
        <f>_xlfn.XLOOKUP(D438,[1]Cmg!$A$4:$A$89,[1]Cmg!$B$4:$B$89,"----",0,1)</f>
        <v>----</v>
      </c>
      <c r="AB438" s="19" t="str">
        <f>_xlfn.XLOOKUP(D438,[1]Cmg!$E$4:$E$89,[1]Cmg!$F$4:$F$89,"----",0,1)</f>
        <v>----</v>
      </c>
      <c r="AC438" s="19" t="str">
        <f>_xlfn.XLOOKUP(D438,[1]Cmg!$O$4:$O$89,[1]Cmg!$P$4:$P$89,"----",0,1)</f>
        <v>----</v>
      </c>
      <c r="AD438" s="24" t="str">
        <f>_xlfn.XLOOKUP(D438,[1]Cmg!$S$4:$S$89,[1]Cmg!$U$4:$U$89,"----",0,1)</f>
        <v>----</v>
      </c>
      <c r="AG438" s="25">
        <f>IFERROR(SUMIFS('[1]BD Unidades'!$AH:$AH,'[1]BD Unidades'!$A:$A,'BD Centrales 2023'!$A438),"-")</f>
        <v>2.71</v>
      </c>
      <c r="AH438" s="25">
        <f>SUMIFS('[1]BD Unidades'!$AJ$3:$AJ$1424,'[1]BD Unidades'!$A$3:$A$1424,$A438)</f>
        <v>8616.6791975308606</v>
      </c>
      <c r="AI438" s="25">
        <f>SUMIFS('[1]BD Unidades'!$AL$3:$AL$1424,'[1]BD Unidades'!$A$3:$A$1424,$A438)</f>
        <v>0</v>
      </c>
      <c r="AJ438" s="26">
        <f t="shared" si="25"/>
        <v>0</v>
      </c>
      <c r="AK438" s="27">
        <f>IFERROR(SUMIFS('[1]BD Unidades'!$AO$3:$AO$1424,'[1]BD Unidades'!$A$3:$A$1424,$A438),"-")</f>
        <v>0</v>
      </c>
      <c r="AL438" s="27">
        <f>IFERROR(SUMIFS('[1]BD Unidades'!$AQ$3:$AQ$1424,'[1]BD Unidades'!$A$3:$A$1424,$A438),"-")</f>
        <v>0.25961487691515578</v>
      </c>
      <c r="AM438" s="27">
        <f>IFERROR(SUMIFS('[1]BD Unidades'!$AS$3:$AS$1424,'[1]BD Unidades'!$A$3:$A$1424,$A438),"-")</f>
        <v>0.24193491730508498</v>
      </c>
      <c r="AN438" s="27">
        <f>IFERROR(SUMIFS('[1]BD Unidades'!$AU$3:$AU$1424,'[1]BD Unidades'!$A$3:$A$1424,$A438),"-")</f>
        <v>0.24061989629629629</v>
      </c>
      <c r="AO438" s="27"/>
      <c r="AP438" s="27"/>
      <c r="AQ438" s="25">
        <f>IFERROR(SUMIFS('[1]BD Unidades'!$AZ$3:$AZ$1424,'[1]BD Unidades'!$A$3:$A$1424,$A438),"-")</f>
        <v>0.65322427672372951</v>
      </c>
      <c r="AR438" s="25">
        <f>IFERROR(SUMIFS('[1]BD Unidades'!$BA$3:$BA$1424,'[1]BD Unidades'!$A$3:$A$1424,$A438),"-")</f>
        <v>2.71</v>
      </c>
      <c r="AS438" s="28">
        <f>SUMIFS('[1]BD Unidades'!$BC$3:$BC$1424,'[1]BD Unidades'!$A$3:$A$1424,$A438)</f>
        <v>2.296469244291026E-3</v>
      </c>
      <c r="AT438" s="28">
        <f>SUMIFS('[1]BD Unidades'!$BE$3:$BE$1424,'[1]BD Unidades'!$A$3:$A$1424,$A438)</f>
        <v>0.9939741177631205</v>
      </c>
      <c r="AU438" s="29">
        <f t="shared" si="26"/>
        <v>0.99169148677205621</v>
      </c>
      <c r="AV438" s="30">
        <f t="shared" si="27"/>
        <v>1.8500000000000001E-3</v>
      </c>
      <c r="AW438" s="25">
        <f>IFERROR(SUMIFS('[1]BD Unidades'!$BI$3:$BI$1424,'[1]BD Unidades'!$A$3:$A$1424,$A438),"-")</f>
        <v>0.64429269201841766</v>
      </c>
      <c r="AX438" s="25">
        <f>IFERROR(SUMIFS('[1]BD Unidades'!$BJ$3:$BJ$1424,'[1]BD Unidades'!$A$3:$A$1424,$A438),"-")</f>
        <v>0.41445904391277472</v>
      </c>
    </row>
    <row r="439" spans="1:50" ht="14.4" x14ac:dyDescent="0.3">
      <c r="A439" s="7">
        <v>1687</v>
      </c>
      <c r="B439" s="7" t="s">
        <v>1651</v>
      </c>
      <c r="D439" s="8" t="s">
        <v>1652</v>
      </c>
      <c r="E439" s="19" t="s">
        <v>1653</v>
      </c>
      <c r="F439" s="19" t="s">
        <v>1654</v>
      </c>
      <c r="G439" s="19" t="s">
        <v>1655</v>
      </c>
      <c r="H439" s="19" t="s">
        <v>397</v>
      </c>
      <c r="I439" s="19">
        <v>2024</v>
      </c>
      <c r="J439" s="19" t="s">
        <v>495</v>
      </c>
      <c r="K439" s="19" t="s">
        <v>496</v>
      </c>
      <c r="L439" s="19" t="s">
        <v>213</v>
      </c>
      <c r="M439" s="19" t="s">
        <v>477</v>
      </c>
      <c r="N439" s="19" t="s">
        <v>549</v>
      </c>
      <c r="O439" s="19" t="s">
        <v>1657</v>
      </c>
      <c r="P439" s="19" t="s">
        <v>51</v>
      </c>
      <c r="Q439" s="9" t="s">
        <v>1658</v>
      </c>
      <c r="R439" s="20">
        <v>3</v>
      </c>
      <c r="S439" s="20">
        <v>0.16700000000000001</v>
      </c>
      <c r="T439" s="20">
        <v>2.9950000000000001</v>
      </c>
      <c r="U439" s="20" t="s">
        <v>397</v>
      </c>
      <c r="V439" s="21">
        <f>_xlfn.XLOOKUP(D439,'[1]Gen. Real'!$A:$A,'[1]Gen. Real'!$C:$C,"-",0)</f>
        <v>4.6126899999999971</v>
      </c>
      <c r="W439" s="22"/>
      <c r="X439" s="22" t="str">
        <f>_xlfn.XLOOKUP(D439,[1]Vertimiento!$A:$A,[1]Vertimiento!$E:$E,"-",0)</f>
        <v>-</v>
      </c>
      <c r="Y439" s="23" t="str">
        <f t="shared" si="24"/>
        <v>-</v>
      </c>
      <c r="Z439" s="19" t="str">
        <f>_xlfn.XLOOKUP(D439,[1]Cmg!$I$4:$I$85,[1]Cmg!$M$4:$M$85,"----",0,1)</f>
        <v>----</v>
      </c>
      <c r="AA439" s="19" t="str">
        <f>_xlfn.XLOOKUP(D439,[1]Cmg!$A$4:$A$89,[1]Cmg!$B$4:$B$89,"----",0,1)</f>
        <v>----</v>
      </c>
      <c r="AB439" s="19" t="str">
        <f>_xlfn.XLOOKUP(D439,[1]Cmg!$E$4:$E$89,[1]Cmg!$F$4:$F$89,"----",0,1)</f>
        <v>----</v>
      </c>
      <c r="AC439" s="19" t="str">
        <f>_xlfn.XLOOKUP(D439,[1]Cmg!$O$4:$O$89,[1]Cmg!$P$4:$P$89,"----",0,1)</f>
        <v>----</v>
      </c>
      <c r="AD439" s="24" t="str">
        <f>_xlfn.XLOOKUP(D439,[1]Cmg!$S$4:$S$89,[1]Cmg!$U$4:$U$89,"----",0,1)</f>
        <v>----</v>
      </c>
      <c r="AG439" s="25">
        <f>IFERROR(SUMIFS('[1]BD Unidades'!$AH:$AH,'[1]BD Unidades'!$A:$A,'BD Centrales 2023'!$A439),"-")</f>
        <v>3</v>
      </c>
      <c r="AH439" s="25">
        <f>SUMIFS('[1]BD Unidades'!$AJ$3:$AJ$1424,'[1]BD Unidades'!$A$3:$A$1424,$A439)</f>
        <v>8511.75</v>
      </c>
      <c r="AI439" s="25">
        <f>SUMIFS('[1]BD Unidades'!$AL$3:$AL$1424,'[1]BD Unidades'!$A$3:$A$1424,$A439)</f>
        <v>0</v>
      </c>
      <c r="AJ439" s="26">
        <f t="shared" si="25"/>
        <v>0</v>
      </c>
      <c r="AK439" s="27">
        <f>IFERROR(SUMIFS('[1]BD Unidades'!$AO$3:$AO$1424,'[1]BD Unidades'!$A$3:$A$1424,$A439),"-")</f>
        <v>0.17474863834717744</v>
      </c>
      <c r="AL439" s="27">
        <f>IFERROR(SUMIFS('[1]BD Unidades'!$AQ$3:$AQ$1424,'[1]BD Unidades'!$A$3:$A$1424,$A439),"-")</f>
        <v>0.20637631082667909</v>
      </c>
      <c r="AM439" s="27">
        <f>IFERROR(SUMIFS('[1]BD Unidades'!$AS$3:$AS$1424,'[1]BD Unidades'!$A$3:$A$1424,$A439),"-")</f>
        <v>0.18421112864192504</v>
      </c>
      <c r="AN439" s="27">
        <f>IFERROR(SUMIFS('[1]BD Unidades'!$AU$3:$AU$1424,'[1]BD Unidades'!$A$3:$A$1424,$A439),"-")</f>
        <v>0.17824699999999996</v>
      </c>
      <c r="AO439" s="27"/>
      <c r="AP439" s="27"/>
      <c r="AQ439" s="25">
        <f>IFERROR(SUMIFS('[1]BD Unidades'!$AZ$3:$AZ$1424,'[1]BD Unidades'!$A$3:$A$1424,$A439),"-")</f>
        <v>0.52424591504153228</v>
      </c>
      <c r="AR439" s="25">
        <f>IFERROR(SUMIFS('[1]BD Unidades'!$BA$3:$BA$1424,'[1]BD Unidades'!$A$3:$A$1424,$A439),"-")</f>
        <v>3</v>
      </c>
      <c r="AS439" s="28">
        <f>SUMIFS('[1]BD Unidades'!$BC$3:$BC$1424,'[1]BD Unidades'!$A$3:$A$1424,$A439)</f>
        <v>1.8708920547945197E-3</v>
      </c>
      <c r="AT439" s="28">
        <f>SUMIFS('[1]BD Unidades'!$BE$3:$BE$1424,'[1]BD Unidades'!$A$3:$A$1424,$A439)</f>
        <v>0.99990867579908704</v>
      </c>
      <c r="AU439" s="29">
        <f t="shared" si="26"/>
        <v>0.99803795460201439</v>
      </c>
      <c r="AV439" s="30">
        <f t="shared" si="27"/>
        <v>1.67E-3</v>
      </c>
      <c r="AW439" s="25">
        <f>IFERROR(SUMIFS('[1]BD Unidades'!$BI$3:$BI$1424,'[1]BD Unidades'!$A$3:$A$1424,$A439),"-")</f>
        <v>0.52321732075651139</v>
      </c>
      <c r="AX439" s="25">
        <f>IFERROR(SUMIFS('[1]BD Unidades'!$BJ$3:$BJ$1424,'[1]BD Unidades'!$A$3:$A$1424,$A439),"-")</f>
        <v>0.33657397205608597</v>
      </c>
    </row>
    <row r="440" spans="1:50" ht="14.4" x14ac:dyDescent="0.3">
      <c r="A440" s="7">
        <v>1688</v>
      </c>
      <c r="B440" s="7" t="s">
        <v>1659</v>
      </c>
      <c r="D440" s="8" t="s">
        <v>1660</v>
      </c>
      <c r="E440" s="19" t="s">
        <v>1661</v>
      </c>
      <c r="F440" s="19" t="s">
        <v>1661</v>
      </c>
      <c r="G440" s="19" t="s">
        <v>1662</v>
      </c>
      <c r="H440" s="19" t="s">
        <v>397</v>
      </c>
      <c r="I440" s="19">
        <v>2024</v>
      </c>
      <c r="J440" s="19" t="s">
        <v>495</v>
      </c>
      <c r="K440" s="19" t="s">
        <v>496</v>
      </c>
      <c r="L440" s="19" t="s">
        <v>47</v>
      </c>
      <c r="M440" s="19" t="s">
        <v>477</v>
      </c>
      <c r="N440" s="19" t="s">
        <v>549</v>
      </c>
      <c r="O440" s="19" t="s">
        <v>700</v>
      </c>
      <c r="P440" s="19" t="s">
        <v>51</v>
      </c>
      <c r="Q440" s="9" t="s">
        <v>1663</v>
      </c>
      <c r="R440" s="20">
        <v>85.204999999999998</v>
      </c>
      <c r="S440" s="20">
        <v>1.4139999999999999</v>
      </c>
      <c r="T440" s="20">
        <v>84</v>
      </c>
      <c r="U440" s="20">
        <v>0.42</v>
      </c>
      <c r="V440" s="21">
        <f>_xlfn.XLOOKUP(D440,'[1]Gen. Real'!$A:$A,'[1]Gen. Real'!$C:$C,"-",0)</f>
        <v>176.67654999999999</v>
      </c>
      <c r="W440" s="22"/>
      <c r="X440" s="22">
        <f>_xlfn.XLOOKUP(D440,[1]Vertimiento!$A:$A,[1]Vertimiento!$E:$E,"-",0)</f>
        <v>51.622520655000002</v>
      </c>
      <c r="Y440" s="23">
        <f t="shared" si="24"/>
        <v>0.22611796231536441</v>
      </c>
      <c r="Z440" s="19">
        <f>_xlfn.XLOOKUP(D440,[1]Cmg!$I$4:$I$85,[1]Cmg!$M$4:$M$85,"----",0,1)</f>
        <v>14.94189923224101</v>
      </c>
      <c r="AA440" s="19">
        <f>_xlfn.XLOOKUP(D440,[1]Cmg!$A$4:$A$89,[1]Cmg!$B$4:$B$89,"----",0,1)</f>
        <v>60.30823938840723</v>
      </c>
      <c r="AB440" s="19">
        <f>_xlfn.XLOOKUP(D440,[1]Cmg!$E$4:$E$89,[1]Cmg!$F$4:$F$89,"----",0,1)</f>
        <v>15.082172602739712</v>
      </c>
      <c r="AC440" s="19">
        <f>_xlfn.XLOOKUP(D440,[1]Cmg!$O$4:$O$89,[1]Cmg!$P$4:$P$89,"----",0,1)</f>
        <v>92.587305436057633</v>
      </c>
      <c r="AD440" s="24">
        <f>_xlfn.XLOOKUP(D440,[1]Cmg!$S$4:$S$89,[1]Cmg!$U$4:$U$89,"----",0,1)</f>
        <v>0.47432679141944317</v>
      </c>
      <c r="AG440" s="25">
        <f>IFERROR(SUMIFS('[1]BD Unidades'!$AH:$AH,'[1]BD Unidades'!$A:$A,'BD Centrales 2023'!$A440),"-")</f>
        <v>85.204999999999998</v>
      </c>
      <c r="AH440" s="25">
        <f>SUMIFS('[1]BD Unidades'!$AJ$3:$AJ$1424,'[1]BD Unidades'!$A$3:$A$1424,$A440)</f>
        <v>8682.4</v>
      </c>
      <c r="AI440" s="25">
        <f>SUMIFS('[1]BD Unidades'!$AL$3:$AL$1424,'[1]BD Unidades'!$A$3:$A$1424,$A440)</f>
        <v>10</v>
      </c>
      <c r="AJ440" s="26">
        <f t="shared" si="25"/>
        <v>1.1504302609175831E-3</v>
      </c>
      <c r="AK440" s="27">
        <f>IFERROR(SUMIFS('[1]BD Unidades'!$AO$3:$AO$1424,'[1]BD Unidades'!$A$3:$A$1424,$A440),"-")</f>
        <v>0</v>
      </c>
      <c r="AL440" s="27">
        <f>IFERROR(SUMIFS('[1]BD Unidades'!$AQ$3:$AQ$1424,'[1]BD Unidades'!$A$3:$A$1424,$A440),"-")</f>
        <v>0</v>
      </c>
      <c r="AM440" s="27">
        <f>IFERROR(SUMIFS('[1]BD Unidades'!$AS$3:$AS$1424,'[1]BD Unidades'!$A$3:$A$1424,$A440),"-")</f>
        <v>0.29479288961665268</v>
      </c>
      <c r="AN440" s="27">
        <f>IFERROR(SUMIFS('[1]BD Unidades'!$AU$3:$AU$1424,'[1]BD Unidades'!$A$3:$A$1424,$A440),"-")</f>
        <v>0.26358599999999999</v>
      </c>
      <c r="AO440" s="27"/>
      <c r="AP440" s="27"/>
      <c r="AQ440" s="25">
        <f>IFERROR(SUMIFS('[1]BD Unidades'!$AZ$3:$AZ$1424,'[1]BD Unidades'!$A$3:$A$1424,$A440),"-")</f>
        <v>25.117828159786892</v>
      </c>
      <c r="AR440" s="25">
        <f>IFERROR(SUMIFS('[1]BD Unidades'!$BA$3:$BA$1424,'[1]BD Unidades'!$A$3:$A$1424,$A440),"-")</f>
        <v>85.179454696056595</v>
      </c>
      <c r="AS440" s="28">
        <f>SUMIFS('[1]BD Unidades'!$BC$3:$BC$1424,'[1]BD Unidades'!$A$3:$A$1424,$A440)</f>
        <v>3.7778713836551601E-3</v>
      </c>
      <c r="AT440" s="28">
        <f>SUMIFS('[1]BD Unidades'!$BE$3:$BE$1424,'[1]BD Unidades'!$A$3:$A$1424,$A440)</f>
        <v>0.99340182648401798</v>
      </c>
      <c r="AU440" s="29">
        <f t="shared" si="26"/>
        <v>0.98964888215127322</v>
      </c>
      <c r="AV440" s="30">
        <f t="shared" si="27"/>
        <v>1.414E-2</v>
      </c>
      <c r="AW440" s="25">
        <f>IFERROR(SUMIFS('[1]BD Unidades'!$BI$3:$BI$1424,'[1]BD Unidades'!$A$3:$A$1424,$A440),"-")</f>
        <v>24.580092696502025</v>
      </c>
      <c r="AX440" s="25">
        <f>IFERROR(SUMIFS('[1]BD Unidades'!$BJ$3:$BJ$1424,'[1]BD Unidades'!$A$3:$A$1424,$A440),"-")</f>
        <v>15.811822552828815</v>
      </c>
    </row>
    <row r="441" spans="1:50" ht="14.4" x14ac:dyDescent="0.3">
      <c r="A441" s="7">
        <v>1689</v>
      </c>
      <c r="B441" s="7" t="s">
        <v>1668</v>
      </c>
      <c r="D441" s="8" t="s">
        <v>1669</v>
      </c>
      <c r="E441" s="19" t="s">
        <v>1670</v>
      </c>
      <c r="F441" s="19" t="s">
        <v>1670</v>
      </c>
      <c r="G441" s="19" t="s">
        <v>1315</v>
      </c>
      <c r="H441" s="19" t="s">
        <v>397</v>
      </c>
      <c r="I441" s="19">
        <v>2024</v>
      </c>
      <c r="J441" s="19" t="s">
        <v>495</v>
      </c>
      <c r="K441" s="19" t="s">
        <v>496</v>
      </c>
      <c r="L441" s="19" t="s">
        <v>213</v>
      </c>
      <c r="M441" s="19" t="s">
        <v>106</v>
      </c>
      <c r="N441" s="19" t="s">
        <v>144</v>
      </c>
      <c r="O441" s="19" t="s">
        <v>1088</v>
      </c>
      <c r="P441" s="19" t="s">
        <v>51</v>
      </c>
      <c r="Q441" s="9" t="s">
        <v>1671</v>
      </c>
      <c r="R441" s="20">
        <v>3</v>
      </c>
      <c r="S441" s="20">
        <v>0.33</v>
      </c>
      <c r="T441" s="20">
        <v>2.99</v>
      </c>
      <c r="U441" s="20" t="s">
        <v>397</v>
      </c>
      <c r="V441" s="21">
        <f>_xlfn.XLOOKUP(D441,'[1]Gen. Real'!$A:$A,'[1]Gen. Real'!$C:$C,"-",0)</f>
        <v>6.9256100000000025</v>
      </c>
      <c r="W441" s="22"/>
      <c r="X441" s="22" t="str">
        <f>_xlfn.XLOOKUP(D441,[1]Vertimiento!$A:$A,[1]Vertimiento!$E:$E,"-",0)</f>
        <v>-</v>
      </c>
      <c r="Y441" s="23" t="str">
        <f t="shared" si="24"/>
        <v>-</v>
      </c>
      <c r="Z441" s="19" t="str">
        <f>_xlfn.XLOOKUP(D441,[1]Cmg!$I$4:$I$85,[1]Cmg!$M$4:$M$85,"----",0,1)</f>
        <v>----</v>
      </c>
      <c r="AA441" s="19" t="str">
        <f>_xlfn.XLOOKUP(D441,[1]Cmg!$A$4:$A$89,[1]Cmg!$B$4:$B$89,"----",0,1)</f>
        <v>----</v>
      </c>
      <c r="AB441" s="19" t="str">
        <f>_xlfn.XLOOKUP(D441,[1]Cmg!$E$4:$E$89,[1]Cmg!$F$4:$F$89,"----",0,1)</f>
        <v>----</v>
      </c>
      <c r="AC441" s="19" t="str">
        <f>_xlfn.XLOOKUP(D441,[1]Cmg!$O$4:$O$89,[1]Cmg!$P$4:$P$89,"----",0,1)</f>
        <v>----</v>
      </c>
      <c r="AD441" s="24" t="str">
        <f>_xlfn.XLOOKUP(D441,[1]Cmg!$S$4:$S$89,[1]Cmg!$U$4:$U$89,"----",0,1)</f>
        <v>----</v>
      </c>
      <c r="AG441" s="25">
        <f>IFERROR(SUMIFS('[1]BD Unidades'!$AH:$AH,'[1]BD Unidades'!$A:$A,'BD Centrales 2023'!$A441),"-")</f>
        <v>3</v>
      </c>
      <c r="AH441" s="25">
        <f>SUMIFS('[1]BD Unidades'!$AJ$3:$AJ$1424,'[1]BD Unidades'!$A$3:$A$1424,$A441)</f>
        <v>8729.5166666666701</v>
      </c>
      <c r="AI441" s="25">
        <f>SUMIFS('[1]BD Unidades'!$AL$3:$AL$1424,'[1]BD Unidades'!$A$3:$A$1424,$A441)</f>
        <v>0</v>
      </c>
      <c r="AJ441" s="26">
        <f t="shared" si="25"/>
        <v>0</v>
      </c>
      <c r="AK441" s="27">
        <f>IFERROR(SUMIFS('[1]BD Unidades'!$AO$3:$AO$1424,'[1]BD Unidades'!$A$3:$A$1424,$A441),"-")</f>
        <v>0</v>
      </c>
      <c r="AL441" s="27">
        <f>IFERROR(SUMIFS('[1]BD Unidades'!$AQ$3:$AQ$1424,'[1]BD Unidades'!$A$3:$A$1424,$A441),"-")</f>
        <v>0.23135928223984051</v>
      </c>
      <c r="AM441" s="27">
        <f>IFERROR(SUMIFS('[1]BD Unidades'!$AS$3:$AS$1424,'[1]BD Unidades'!$A$3:$A$1424,$A441),"-")</f>
        <v>0.23822861238189949</v>
      </c>
      <c r="AN441" s="27">
        <f>IFERROR(SUMIFS('[1]BD Unidades'!$AU$3:$AU$1424,'[1]BD Unidades'!$A$3:$A$1424,$A441),"-")</f>
        <v>0.26832699999999998</v>
      </c>
      <c r="AO441" s="27"/>
      <c r="AP441" s="27"/>
      <c r="AQ441" s="25">
        <f>IFERROR(SUMIFS('[1]BD Unidades'!$AZ$3:$AZ$1424,'[1]BD Unidades'!$A$3:$A$1424,$A441),"-")</f>
        <v>0.69407784671952155</v>
      </c>
      <c r="AR441" s="25">
        <f>IFERROR(SUMIFS('[1]BD Unidades'!$BA$3:$BA$1424,'[1]BD Unidades'!$A$3:$A$1424,$A441),"-")</f>
        <v>3</v>
      </c>
      <c r="AS441" s="28">
        <f>SUMIFS('[1]BD Unidades'!$BC$3:$BC$1424,'[1]BD Unidades'!$A$3:$A$1424,$A441)</f>
        <v>2.1756369483516801E-3</v>
      </c>
      <c r="AT441" s="28">
        <f>SUMIFS('[1]BD Unidades'!$BE$3:$BE$1424,'[1]BD Unidades'!$A$3:$A$1424,$A441)</f>
        <v>0.99922754946727599</v>
      </c>
      <c r="AU441" s="29">
        <f t="shared" si="26"/>
        <v>0.99705359309084407</v>
      </c>
      <c r="AV441" s="30">
        <f t="shared" si="27"/>
        <v>3.3E-3</v>
      </c>
      <c r="AW441" s="25">
        <f>IFERROR(SUMIFS('[1]BD Unidades'!$BI$3:$BI$1424,'[1]BD Unidades'!$A$3:$A$1424,$A441),"-")</f>
        <v>0.68972603491993434</v>
      </c>
      <c r="AX441" s="25">
        <f>IFERROR(SUMIFS('[1]BD Unidades'!$BJ$3:$BJ$1424,'[1]BD Unidades'!$A$3:$A$1424,$A441),"-")</f>
        <v>0.443685294798429</v>
      </c>
    </row>
    <row r="442" spans="1:50" ht="14.4" x14ac:dyDescent="0.3">
      <c r="A442" s="7">
        <v>1694</v>
      </c>
      <c r="B442" s="7" t="s">
        <v>1672</v>
      </c>
      <c r="D442" s="8" t="s">
        <v>1673</v>
      </c>
      <c r="E442" s="19" t="s">
        <v>1674</v>
      </c>
      <c r="F442" s="19" t="s">
        <v>1675</v>
      </c>
      <c r="G442" s="19" t="s">
        <v>1676</v>
      </c>
      <c r="H442" s="19" t="s">
        <v>397</v>
      </c>
      <c r="I442" s="19">
        <v>2024</v>
      </c>
      <c r="J442" s="19" t="s">
        <v>495</v>
      </c>
      <c r="K442" s="19" t="s">
        <v>496</v>
      </c>
      <c r="L442" s="19" t="s">
        <v>47</v>
      </c>
      <c r="M442" s="19" t="s">
        <v>497</v>
      </c>
      <c r="N442" s="19" t="s">
        <v>557</v>
      </c>
      <c r="O442" s="19" t="s">
        <v>610</v>
      </c>
      <c r="P442" s="19" t="s">
        <v>51</v>
      </c>
      <c r="Q442" s="9" t="s">
        <v>1677</v>
      </c>
      <c r="R442" s="20">
        <v>160.65</v>
      </c>
      <c r="S442" s="20">
        <v>1.67</v>
      </c>
      <c r="T442" s="20">
        <v>157.96</v>
      </c>
      <c r="U442" s="20">
        <v>0.21199999999999999</v>
      </c>
      <c r="V442" s="21">
        <f>_xlfn.XLOOKUP(D442,'[1]Gen. Real'!$A:$A,'[1]Gen. Real'!$C:$C,"-",0)</f>
        <v>323.54818999999975</v>
      </c>
      <c r="W442" s="22"/>
      <c r="X442" s="22">
        <f>_xlfn.XLOOKUP(D442,[1]Vertimiento!$A:$A,[1]Vertimiento!$E:$E,"-",0)</f>
        <v>93.089007166666676</v>
      </c>
      <c r="Y442" s="23">
        <f t="shared" si="24"/>
        <v>0.22342941964787771</v>
      </c>
      <c r="Z442" s="19">
        <f>_xlfn.XLOOKUP(D442,[1]Cmg!$I$4:$I$85,[1]Cmg!$M$4:$M$85,"----",0,1)</f>
        <v>14.997609496749195</v>
      </c>
      <c r="AA442" s="19">
        <f>_xlfn.XLOOKUP(D442,[1]Cmg!$A$4:$A$89,[1]Cmg!$B$4:$B$89,"----",0,1)</f>
        <v>61.191704701049787</v>
      </c>
      <c r="AB442" s="19">
        <f>_xlfn.XLOOKUP(D442,[1]Cmg!$E$4:$E$89,[1]Cmg!$F$4:$F$89,"----",0,1)</f>
        <v>14.531150684931513</v>
      </c>
      <c r="AC442" s="19">
        <f>_xlfn.XLOOKUP(D442,[1]Cmg!$O$4:$O$89,[1]Cmg!$P$4:$P$89,"----",0,1)</f>
        <v>94.494603050449555</v>
      </c>
      <c r="AD442" s="24">
        <f>_xlfn.XLOOKUP(D442,[1]Cmg!$S$4:$S$89,[1]Cmg!$U$4:$U$89,"----",0,1)</f>
        <v>0.47900502053856686</v>
      </c>
      <c r="AG442" s="25">
        <f>IFERROR(SUMIFS('[1]BD Unidades'!$AH:$AH,'[1]BD Unidades'!$A:$A,'BD Centrales 2023'!$A442),"-")</f>
        <v>160.65</v>
      </c>
      <c r="AH442" s="25">
        <f>SUMIFS('[1]BD Unidades'!$AJ$3:$AJ$1424,'[1]BD Unidades'!$A$3:$A$1424,$A442)</f>
        <v>7832.45</v>
      </c>
      <c r="AI442" s="25">
        <f>SUMIFS('[1]BD Unidades'!$AL$3:$AL$1424,'[1]BD Unidades'!$A$3:$A$1424,$A442)</f>
        <v>640.28333333333296</v>
      </c>
      <c r="AJ442" s="26">
        <f t="shared" si="25"/>
        <v>7.5569867260466869E-2</v>
      </c>
      <c r="AK442" s="27">
        <f>IFERROR(SUMIFS('[1]BD Unidades'!$AO$3:$AO$1424,'[1]BD Unidades'!$A$3:$A$1424,$A442),"-")</f>
        <v>0</v>
      </c>
      <c r="AL442" s="27">
        <f>IFERROR(SUMIFS('[1]BD Unidades'!$AQ$3:$AQ$1424,'[1]BD Unidades'!$A$3:$A$1424,$A442),"-")</f>
        <v>0</v>
      </c>
      <c r="AM442" s="27">
        <f>IFERROR(SUMIFS('[1]BD Unidades'!$AS$3:$AS$1424,'[1]BD Unidades'!$A$3:$A$1424,$A442),"-")</f>
        <v>0.30878037067988934</v>
      </c>
      <c r="AN442" s="27">
        <f>IFERROR(SUMIFS('[1]BD Unidades'!$AU$3:$AU$1424,'[1]BD Unidades'!$A$3:$A$1424,$A442),"-")</f>
        <v>0.27459499999999998</v>
      </c>
      <c r="AO442" s="27"/>
      <c r="AP442" s="27"/>
      <c r="AQ442" s="25">
        <f>IFERROR(SUMIFS('[1]BD Unidades'!$AZ$3:$AZ$1424,'[1]BD Unidades'!$A$3:$A$1424,$A442),"-")</f>
        <v>49.57398275415806</v>
      </c>
      <c r="AR442" s="25">
        <f>IFERROR(SUMIFS('[1]BD Unidades'!$BA$3:$BA$1424,'[1]BD Unidades'!$A$3:$A$1424,$A442),"-")</f>
        <v>159.767408589122</v>
      </c>
      <c r="AS442" s="28">
        <f>SUMIFS('[1]BD Unidades'!$BC$3:$BC$1424,'[1]BD Unidades'!$A$3:$A$1424,$A442)</f>
        <v>1.6298369036231601E-2</v>
      </c>
      <c r="AT442" s="28">
        <f>SUMIFS('[1]BD Unidades'!$BE$3:$BE$1424,'[1]BD Unidades'!$A$3:$A$1424,$A442)</f>
        <v>1</v>
      </c>
      <c r="AU442" s="29">
        <f t="shared" si="26"/>
        <v>0.98370163096376839</v>
      </c>
      <c r="AV442" s="30">
        <f t="shared" si="27"/>
        <v>1.67E-2</v>
      </c>
      <c r="AW442" s="25">
        <f>IFERROR(SUMIFS('[1]BD Unidades'!$BI$3:$BI$1424,'[1]BD Unidades'!$A$3:$A$1424,$A442),"-")</f>
        <v>48.106107833207595</v>
      </c>
      <c r="AX442" s="25">
        <f>IFERROR(SUMIFS('[1]BD Unidades'!$BJ$3:$BJ$1424,'[1]BD Unidades'!$A$3:$A$1424,$A442),"-")</f>
        <v>30.945580643565822</v>
      </c>
    </row>
    <row r="443" spans="1:50" ht="14.4" x14ac:dyDescent="0.3">
      <c r="A443" s="7">
        <v>1696</v>
      </c>
      <c r="B443" s="7" t="s">
        <v>1678</v>
      </c>
      <c r="D443" s="8" t="s">
        <v>1679</v>
      </c>
      <c r="E443" s="19" t="s">
        <v>584</v>
      </c>
      <c r="F443" s="19" t="s">
        <v>584</v>
      </c>
      <c r="G443" s="19" t="s">
        <v>1680</v>
      </c>
      <c r="H443" s="19" t="s">
        <v>397</v>
      </c>
      <c r="I443" s="19">
        <v>2024</v>
      </c>
      <c r="J443" s="19" t="s">
        <v>495</v>
      </c>
      <c r="K443" s="19" t="s">
        <v>496</v>
      </c>
      <c r="L443" s="19" t="s">
        <v>47</v>
      </c>
      <c r="M443" s="19" t="s">
        <v>48</v>
      </c>
      <c r="N443" s="19" t="s">
        <v>59</v>
      </c>
      <c r="O443" s="19" t="s">
        <v>807</v>
      </c>
      <c r="P443" s="19" t="s">
        <v>51</v>
      </c>
      <c r="Q443" s="9" t="s">
        <v>1681</v>
      </c>
      <c r="R443" s="20">
        <v>58.99</v>
      </c>
      <c r="S443" s="20">
        <v>1.5590999999999999</v>
      </c>
      <c r="T443" s="20">
        <v>58.070300000000003</v>
      </c>
      <c r="U443" s="20">
        <v>1.2</v>
      </c>
      <c r="V443" s="21">
        <f>_xlfn.XLOOKUP(D443,'[1]Gen. Real'!$A:$A,'[1]Gen. Real'!$C:$C,"-",0)</f>
        <v>137.95938999999996</v>
      </c>
      <c r="W443" s="22"/>
      <c r="X443" s="22">
        <f>_xlfn.XLOOKUP(D443,[1]Vertimiento!$A:$A,[1]Vertimiento!$E:$E,"-",0)</f>
        <v>19.795608833333333</v>
      </c>
      <c r="Y443" s="23">
        <f t="shared" si="24"/>
        <v>0.12548324287490384</v>
      </c>
      <c r="Z443" s="19">
        <f>_xlfn.XLOOKUP(D443,[1]Cmg!$I$4:$I$85,[1]Cmg!$M$4:$M$85,"----",0,1)</f>
        <v>14.466673426143753</v>
      </c>
      <c r="AA443" s="19">
        <f>_xlfn.XLOOKUP(D443,[1]Cmg!$A$4:$A$89,[1]Cmg!$B$4:$B$89,"----",0,1)</f>
        <v>63.99931309904165</v>
      </c>
      <c r="AB443" s="19">
        <f>_xlfn.XLOOKUP(D443,[1]Cmg!$E$4:$E$89,[1]Cmg!$F$4:$F$89,"----",0,1)</f>
        <v>12.180399999999995</v>
      </c>
      <c r="AC443" s="19">
        <f>_xlfn.XLOOKUP(D443,[1]Cmg!$O$4:$O$89,[1]Cmg!$P$4:$P$89,"----",0,1)</f>
        <v>100.98387172467741</v>
      </c>
      <c r="AD443" s="24">
        <f>_xlfn.XLOOKUP(D443,[1]Cmg!$S$4:$S$89,[1]Cmg!$U$4:$U$89,"----",0,1)</f>
        <v>0.45401643085349158</v>
      </c>
      <c r="AG443" s="25">
        <f>IFERROR(SUMIFS('[1]BD Unidades'!$AH:$AH,'[1]BD Unidades'!$A:$A,'BD Centrales 2023'!$A443),"-")</f>
        <v>58.99</v>
      </c>
      <c r="AH443" s="25">
        <f>SUMIFS('[1]BD Unidades'!$AJ$3:$AJ$1424,'[1]BD Unidades'!$A$3:$A$1424,$A443)</f>
        <v>1477.13333333333</v>
      </c>
      <c r="AI443" s="25">
        <f>SUMIFS('[1]BD Unidades'!$AL$3:$AL$1424,'[1]BD Unidades'!$A$3:$A$1424,$A443)</f>
        <v>7231.6166666666704</v>
      </c>
      <c r="AJ443" s="26">
        <f t="shared" si="25"/>
        <v>0.83038514903593175</v>
      </c>
      <c r="AK443" s="27">
        <f>IFERROR(SUMIFS('[1]BD Unidades'!$AO$3:$AO$1424,'[1]BD Unidades'!$A$3:$A$1424,$A443),"-")</f>
        <v>0</v>
      </c>
      <c r="AL443" s="27">
        <f>IFERROR(SUMIFS('[1]BD Unidades'!$AQ$3:$AQ$1424,'[1]BD Unidades'!$A$3:$A$1424,$A443),"-")</f>
        <v>0</v>
      </c>
      <c r="AM443" s="27">
        <f>IFERROR(SUMIFS('[1]BD Unidades'!$AS$3:$AS$1424,'[1]BD Unidades'!$A$3:$A$1424,$A443),"-")</f>
        <v>0</v>
      </c>
      <c r="AN443" s="27">
        <f>IFERROR(SUMIFS('[1]BD Unidades'!$AU$3:$AU$1424,'[1]BD Unidades'!$A$3:$A$1424,$A443),"-")</f>
        <v>0.33440199999999998</v>
      </c>
      <c r="AO443" s="27"/>
      <c r="AP443" s="27"/>
      <c r="AQ443" s="25">
        <f>IFERROR(SUMIFS('[1]BD Unidades'!$AZ$3:$AZ$1424,'[1]BD Unidades'!$A$3:$A$1424,$A443),"-")</f>
        <v>19.242582126309561</v>
      </c>
      <c r="AR443" s="25">
        <f>IFERROR(SUMIFS('[1]BD Unidades'!$BA$3:$BA$1424,'[1]BD Unidades'!$A$3:$A$1424,$A443),"-")</f>
        <v>52.192443844792102</v>
      </c>
      <c r="AS443" s="28">
        <f>SUMIFS('[1]BD Unidades'!$BC$3:$BC$1424,'[1]BD Unidades'!$A$3:$A$1424,$A443)</f>
        <v>2.9648771704527299E-3</v>
      </c>
      <c r="AT443" s="28">
        <f>SUMIFS('[1]BD Unidades'!$BE$3:$BE$1424,'[1]BD Unidades'!$A$3:$A$1424,$A443)</f>
        <v>0.99557838660578402</v>
      </c>
      <c r="AU443" s="29">
        <f t="shared" si="26"/>
        <v>0.9926266189759404</v>
      </c>
      <c r="AV443" s="30">
        <f t="shared" si="27"/>
        <v>1.5590999999999999E-2</v>
      </c>
      <c r="AW443" s="25">
        <f>IFERROR(SUMIFS('[1]BD Unidades'!$BI$3:$BI$1424,'[1]BD Unidades'!$A$3:$A$1424,$A443),"-")</f>
        <v>18.867479698729046</v>
      </c>
      <c r="AX443" s="25">
        <f>IFERROR(SUMIFS('[1]BD Unidades'!$BJ$3:$BJ$1424,'[1]BD Unidades'!$A$3:$A$1424,$A443),"-")</f>
        <v>12.137026686553495</v>
      </c>
    </row>
    <row r="444" spans="1:50" ht="14.4" x14ac:dyDescent="0.3">
      <c r="A444" s="7">
        <v>1698</v>
      </c>
      <c r="B444" s="7" t="s">
        <v>1682</v>
      </c>
      <c r="D444" s="8" t="s">
        <v>1683</v>
      </c>
      <c r="E444" s="19" t="s">
        <v>771</v>
      </c>
      <c r="F444" s="19" t="s">
        <v>1684</v>
      </c>
      <c r="G444" s="19" t="s">
        <v>1685</v>
      </c>
      <c r="H444" s="19" t="s">
        <v>397</v>
      </c>
      <c r="I444" s="19">
        <v>2024</v>
      </c>
      <c r="J444" s="19" t="s">
        <v>495</v>
      </c>
      <c r="K444" s="19" t="s">
        <v>496</v>
      </c>
      <c r="L444" s="19" t="s">
        <v>213</v>
      </c>
      <c r="M444" s="19" t="s">
        <v>90</v>
      </c>
      <c r="N444" s="19" t="s">
        <v>868</v>
      </c>
      <c r="O444" s="19" t="s">
        <v>1687</v>
      </c>
      <c r="P444" s="19" t="s">
        <v>51</v>
      </c>
      <c r="Q444" s="9" t="s">
        <v>1688</v>
      </c>
      <c r="R444" s="20">
        <v>9</v>
      </c>
      <c r="S444" s="20">
        <v>1.26</v>
      </c>
      <c r="T444" s="20">
        <v>8.8870000000000005</v>
      </c>
      <c r="U444" s="20" t="s">
        <v>397</v>
      </c>
      <c r="V444" s="21">
        <f>_xlfn.XLOOKUP(D444,'[1]Gen. Real'!$A:$A,'[1]Gen. Real'!$C:$C,"-",0)</f>
        <v>17.373470000000012</v>
      </c>
      <c r="W444" s="22"/>
      <c r="X444" s="22" t="str">
        <f>_xlfn.XLOOKUP(D444,[1]Vertimiento!$A:$A,[1]Vertimiento!$E:$E,"-",0)</f>
        <v>-</v>
      </c>
      <c r="Y444" s="23" t="str">
        <f t="shared" si="24"/>
        <v>-</v>
      </c>
      <c r="Z444" s="19" t="str">
        <f>_xlfn.XLOOKUP(D444,[1]Cmg!$I$4:$I$85,[1]Cmg!$M$4:$M$85,"----",0,1)</f>
        <v>----</v>
      </c>
      <c r="AA444" s="19" t="str">
        <f>_xlfn.XLOOKUP(D444,[1]Cmg!$A$4:$A$89,[1]Cmg!$B$4:$B$89,"----",0,1)</f>
        <v>----</v>
      </c>
      <c r="AB444" s="19" t="str">
        <f>_xlfn.XLOOKUP(D444,[1]Cmg!$E$4:$E$89,[1]Cmg!$F$4:$F$89,"----",0,1)</f>
        <v>----</v>
      </c>
      <c r="AC444" s="19" t="str">
        <f>_xlfn.XLOOKUP(D444,[1]Cmg!$O$4:$O$89,[1]Cmg!$P$4:$P$89,"----",0,1)</f>
        <v>----</v>
      </c>
      <c r="AD444" s="24" t="str">
        <f>_xlfn.XLOOKUP(D444,[1]Cmg!$S$4:$S$89,[1]Cmg!$U$4:$U$89,"----",0,1)</f>
        <v>----</v>
      </c>
      <c r="AG444" s="25">
        <f>IFERROR(SUMIFS('[1]BD Unidades'!$AH:$AH,'[1]BD Unidades'!$A:$A,'BD Centrales 2023'!$A444),"-")</f>
        <v>9</v>
      </c>
      <c r="AH444" s="25">
        <f>SUMIFS('[1]BD Unidades'!$AJ$3:$AJ$1424,'[1]BD Unidades'!$A$3:$A$1424,$A444)</f>
        <v>8704.65</v>
      </c>
      <c r="AI444" s="25">
        <f>SUMIFS('[1]BD Unidades'!$AL$3:$AL$1424,'[1]BD Unidades'!$A$3:$A$1424,$A444)</f>
        <v>0</v>
      </c>
      <c r="AJ444" s="26">
        <f t="shared" si="25"/>
        <v>0</v>
      </c>
      <c r="AK444" s="27">
        <f>IFERROR(SUMIFS('[1]BD Unidades'!$AO$3:$AO$1424,'[1]BD Unidades'!$A$3:$A$1424,$A444),"-")</f>
        <v>0</v>
      </c>
      <c r="AL444" s="27">
        <f>IFERROR(SUMIFS('[1]BD Unidades'!$AQ$3:$AQ$1424,'[1]BD Unidades'!$A$3:$A$1424,$A444),"-")</f>
        <v>0.26032645254176567</v>
      </c>
      <c r="AM444" s="27">
        <f>IFERROR(SUMIFS('[1]BD Unidades'!$AS$3:$AS$1424,'[1]BD Unidades'!$A$3:$A$1424,$A444),"-")</f>
        <v>0.22521119907834125</v>
      </c>
      <c r="AN444" s="27">
        <f>IFERROR(SUMIFS('[1]BD Unidades'!$AU$3:$AU$1424,'[1]BD Unidades'!$A$3:$A$1424,$A444),"-")</f>
        <v>0.22503600000000004</v>
      </c>
      <c r="AO444" s="27"/>
      <c r="AP444" s="27"/>
      <c r="AQ444" s="25">
        <f>IFERROR(SUMIFS('[1]BD Unidades'!$AZ$3:$AZ$1424,'[1]BD Unidades'!$A$3:$A$1424,$A444),"-")</f>
        <v>2.0269007917050712</v>
      </c>
      <c r="AR444" s="25">
        <f>IFERROR(SUMIFS('[1]BD Unidades'!$BA$3:$BA$1424,'[1]BD Unidades'!$A$3:$A$1424,$A444),"-")</f>
        <v>9</v>
      </c>
      <c r="AS444" s="28">
        <f>SUMIFS('[1]BD Unidades'!$BC$3:$BC$1424,'[1]BD Unidades'!$A$3:$A$1424,$A444)</f>
        <v>2.5472940271938E-3</v>
      </c>
      <c r="AT444" s="28">
        <f>SUMIFS('[1]BD Unidades'!$BE$3:$BE$1424,'[1]BD Unidades'!$A$3:$A$1424,$A444)</f>
        <v>0.99990106544901103</v>
      </c>
      <c r="AU444" s="29">
        <f t="shared" si="26"/>
        <v>0.99735402343720803</v>
      </c>
      <c r="AV444" s="30">
        <f t="shared" si="27"/>
        <v>1.26E-2</v>
      </c>
      <c r="AW444" s="25">
        <f>IFERROR(SUMIFS('[1]BD Unidades'!$BI$3:$BI$1424,'[1]BD Unidades'!$A$3:$A$1424,$A444),"-")</f>
        <v>2.0215376597151145</v>
      </c>
      <c r="AX444" s="25">
        <f>IFERROR(SUMIFS('[1]BD Unidades'!$BJ$3:$BJ$1424,'[1]BD Unidades'!$A$3:$A$1424,$A444),"-")</f>
        <v>1.3004098541835454</v>
      </c>
    </row>
    <row r="445" spans="1:50" ht="14.4" x14ac:dyDescent="0.3">
      <c r="A445" s="7">
        <v>1704</v>
      </c>
      <c r="B445" s="7" t="s">
        <v>1689</v>
      </c>
      <c r="D445" s="8" t="s">
        <v>1690</v>
      </c>
      <c r="E445" s="19" t="s">
        <v>584</v>
      </c>
      <c r="F445" s="19" t="s">
        <v>584</v>
      </c>
      <c r="G445" s="19" t="s">
        <v>1691</v>
      </c>
      <c r="H445" s="19" t="s">
        <v>397</v>
      </c>
      <c r="I445" s="19">
        <v>2024</v>
      </c>
      <c r="J445" s="19" t="s">
        <v>495</v>
      </c>
      <c r="K445" s="19" t="s">
        <v>496</v>
      </c>
      <c r="L445" s="19" t="s">
        <v>47</v>
      </c>
      <c r="M445" s="19" t="s">
        <v>497</v>
      </c>
      <c r="N445" s="19" t="s">
        <v>557</v>
      </c>
      <c r="O445" s="19" t="s">
        <v>557</v>
      </c>
      <c r="P445" s="19" t="s">
        <v>51</v>
      </c>
      <c r="Q445" s="9" t="s">
        <v>1692</v>
      </c>
      <c r="R445" s="20">
        <v>371.35</v>
      </c>
      <c r="S445" s="20">
        <v>2.0339999999999998</v>
      </c>
      <c r="T445" s="20">
        <v>363.7962</v>
      </c>
      <c r="U445" s="20">
        <v>2.29</v>
      </c>
      <c r="V445" s="21">
        <f>_xlfn.XLOOKUP(D445,'[1]Gen. Real'!$A:$A,'[1]Gen. Real'!$C:$C,"-",0)</f>
        <v>793.48586999999964</v>
      </c>
      <c r="W445" s="22"/>
      <c r="X445" s="22">
        <f>_xlfn.XLOOKUP(D445,[1]Vertimiento!$A:$A,[1]Vertimiento!$E:$E,"-",0)</f>
        <v>280.21704574916663</v>
      </c>
      <c r="Y445" s="23">
        <f t="shared" si="24"/>
        <v>0.26098191747355715</v>
      </c>
      <c r="Z445" s="19">
        <f>_xlfn.XLOOKUP(D445,[1]Cmg!$I$4:$I$85,[1]Cmg!$M$4:$M$85,"----",0,1)</f>
        <v>16.058707655751938</v>
      </c>
      <c r="AA445" s="19">
        <f>_xlfn.XLOOKUP(D445,[1]Cmg!$A$4:$A$89,[1]Cmg!$B$4:$B$89,"----",0,1)</f>
        <v>60.767339114559242</v>
      </c>
      <c r="AB445" s="19">
        <f>_xlfn.XLOOKUP(D445,[1]Cmg!$E$4:$E$89,[1]Cmg!$F$4:$F$89,"----",0,1)</f>
        <v>13.467610958904102</v>
      </c>
      <c r="AC445" s="19">
        <f>_xlfn.XLOOKUP(D445,[1]Cmg!$O$4:$O$89,[1]Cmg!$P$4:$P$89,"----",0,1)</f>
        <v>94.526433320296903</v>
      </c>
      <c r="AD445" s="24">
        <f>_xlfn.XLOOKUP(D445,[1]Cmg!$S$4:$S$89,[1]Cmg!$U$4:$U$89,"----",0,1)</f>
        <v>0.45732542218165223</v>
      </c>
      <c r="AG445" s="25">
        <f>IFERROR(SUMIFS('[1]BD Unidades'!$AH:$AH,'[1]BD Unidades'!$A:$A,'BD Centrales 2023'!$A445),"-")</f>
        <v>362.3</v>
      </c>
      <c r="AH445" s="25">
        <f>SUMIFS('[1]BD Unidades'!$AJ$3:$AJ$1424,'[1]BD Unidades'!$A$3:$A$1424,$A445)</f>
        <v>6579.3523899286392</v>
      </c>
      <c r="AI445" s="25">
        <f>SUMIFS('[1]BD Unidades'!$AL$3:$AL$1424,'[1]BD Unidades'!$A$3:$A$1424,$A445)</f>
        <v>1441.0534940083478</v>
      </c>
      <c r="AJ445" s="26">
        <f t="shared" si="25"/>
        <v>0.17967338746464737</v>
      </c>
      <c r="AK445" s="27">
        <f>IFERROR(SUMIFS('[1]BD Unidades'!$AO$3:$AO$1424,'[1]BD Unidades'!$A$3:$A$1424,$A445),"-")</f>
        <v>0</v>
      </c>
      <c r="AL445" s="27">
        <f>IFERROR(SUMIFS('[1]BD Unidades'!$AQ$3:$AQ$1424,'[1]BD Unidades'!$A$3:$A$1424,$A445),"-")</f>
        <v>0</v>
      </c>
      <c r="AM445" s="27">
        <f>IFERROR(SUMIFS('[1]BD Unidades'!$AS$3:$AS$1424,'[1]BD Unidades'!$A$3:$A$1424,$A445),"-")</f>
        <v>0</v>
      </c>
      <c r="AN445" s="27">
        <f>IFERROR(SUMIFS('[1]BD Unidades'!$AU$3:$AU$1424,'[1]BD Unidades'!$A$3:$A$1424,$A445),"-")</f>
        <v>0</v>
      </c>
      <c r="AO445" s="27"/>
      <c r="AP445" s="27"/>
      <c r="AQ445" s="25">
        <f>IFERROR(SUMIFS('[1]BD Unidades'!$AZ$3:$AZ$1424,'[1]BD Unidades'!$A$3:$A$1424,$A445),"-")</f>
        <v>106.7446159906148</v>
      </c>
      <c r="AR445" s="25">
        <f>IFERROR(SUMIFS('[1]BD Unidades'!$BA$3:$BA$1424,'[1]BD Unidades'!$A$3:$A$1424,$A445),"-")</f>
        <v>349.78968494358799</v>
      </c>
      <c r="AS445" s="28">
        <f>SUMIFS('[1]BD Unidades'!$BC$3:$BC$1424,'[1]BD Unidades'!$A$3:$A$1424,$A445)</f>
        <v>3.42348377541403E-3</v>
      </c>
      <c r="AT445" s="28">
        <f>SUMIFS('[1]BD Unidades'!$BE$3:$BE$1424,'[1]BD Unidades'!$A$3:$A$1424,$A445)</f>
        <v>0.96747693993223505</v>
      </c>
      <c r="AU445" s="29">
        <f t="shared" si="26"/>
        <v>0.9641647983252899</v>
      </c>
      <c r="AV445" s="30">
        <f t="shared" si="27"/>
        <v>2.0339999999999997E-2</v>
      </c>
      <c r="AW445" s="25">
        <f>IFERROR(SUMIFS('[1]BD Unidades'!$BI$3:$BI$1424,'[1]BD Unidades'!$A$3:$A$1424,$A445),"-")</f>
        <v>99.572753374191606</v>
      </c>
      <c r="AX445" s="25">
        <f>IFERROR(SUMIFS('[1]BD Unidades'!$BJ$3:$BJ$1424,'[1]BD Unidades'!$A$3:$A$1424,$A445),"-")</f>
        <v>64.05291985222496</v>
      </c>
    </row>
    <row r="446" spans="1:50" ht="14.4" x14ac:dyDescent="0.3">
      <c r="A446" s="7">
        <v>1705</v>
      </c>
      <c r="B446" s="7" t="s">
        <v>1693</v>
      </c>
      <c r="D446" s="8" t="s">
        <v>1694</v>
      </c>
      <c r="E446" s="19" t="s">
        <v>248</v>
      </c>
      <c r="F446" s="19" t="s">
        <v>248</v>
      </c>
      <c r="G446" s="19" t="s">
        <v>1695</v>
      </c>
      <c r="H446" s="19">
        <v>1</v>
      </c>
      <c r="I446" s="19">
        <v>2024</v>
      </c>
      <c r="J446" s="19" t="s">
        <v>495</v>
      </c>
      <c r="K446" s="19" t="s">
        <v>496</v>
      </c>
      <c r="L446" s="19" t="s">
        <v>47</v>
      </c>
      <c r="M446" s="19" t="s">
        <v>48</v>
      </c>
      <c r="N446" s="19" t="s">
        <v>48</v>
      </c>
      <c r="O446" s="19" t="s">
        <v>48</v>
      </c>
      <c r="P446" s="19" t="s">
        <v>51</v>
      </c>
      <c r="Q446" s="9" t="s">
        <v>365</v>
      </c>
      <c r="R446" s="20">
        <v>90.37</v>
      </c>
      <c r="S446" s="20">
        <v>1.93</v>
      </c>
      <c r="T446" s="20">
        <v>88.6173</v>
      </c>
      <c r="U446" s="20">
        <v>0.12909999999999999</v>
      </c>
      <c r="V446" s="21">
        <f>_xlfn.XLOOKUP(D446,'[1]Gen. Real'!$A:$A,'[1]Gen. Real'!$C:$C,"-",0)</f>
        <v>172.49809999999982</v>
      </c>
      <c r="W446" s="22"/>
      <c r="X446" s="22">
        <f>_xlfn.XLOOKUP(D446,[1]Vertimiento!$A:$A,[1]Vertimiento!$E:$E,"-",0)</f>
        <v>58.761042760000002</v>
      </c>
      <c r="Y446" s="23">
        <f t="shared" si="24"/>
        <v>0.25409176069195272</v>
      </c>
      <c r="Z446" s="19">
        <f>_xlfn.XLOOKUP(D446,[1]Cmg!$I$4:$I$85,[1]Cmg!$M$4:$M$85,"----",0,1)</f>
        <v>14.217238311610364</v>
      </c>
      <c r="AA446" s="19">
        <f>_xlfn.XLOOKUP(D446,[1]Cmg!$A$4:$A$89,[1]Cmg!$B$4:$B$89,"----",0,1)</f>
        <v>64.430981287083398</v>
      </c>
      <c r="AB446" s="19">
        <f>_xlfn.XLOOKUP(D446,[1]Cmg!$E$4:$E$89,[1]Cmg!$F$4:$F$89,"----",0,1)</f>
        <v>13.987106849315076</v>
      </c>
      <c r="AC446" s="19">
        <f>_xlfn.XLOOKUP(D446,[1]Cmg!$O$4:$O$89,[1]Cmg!$P$4:$P$89,"----",0,1)</f>
        <v>100.43413766132208</v>
      </c>
      <c r="AD446" s="24">
        <f>_xlfn.XLOOKUP(D446,[1]Cmg!$S$4:$S$89,[1]Cmg!$U$4:$U$89,"----",0,1)</f>
        <v>0.48208580556823366</v>
      </c>
      <c r="AG446" s="25">
        <f>IFERROR(SUMIFS('[1]BD Unidades'!$AH:$AH,'[1]BD Unidades'!$A:$A,'BD Centrales 2023'!$A446),"-")</f>
        <v>90.37</v>
      </c>
      <c r="AH446" s="25">
        <f>SUMIFS('[1]BD Unidades'!$AJ$3:$AJ$1424,'[1]BD Unidades'!$A$3:$A$1424,$A446)</f>
        <v>8461.5166666666701</v>
      </c>
      <c r="AI446" s="25">
        <f>SUMIFS('[1]BD Unidades'!$AL$3:$AL$1424,'[1]BD Unidades'!$A$3:$A$1424,$A446)</f>
        <v>84.1</v>
      </c>
      <c r="AJ446" s="26">
        <f t="shared" si="25"/>
        <v>9.8413026561375468E-3</v>
      </c>
      <c r="AK446" s="27">
        <f>IFERROR(SUMIFS('[1]BD Unidades'!$AO$3:$AO$1424,'[1]BD Unidades'!$A$3:$A$1424,$A446),"-")</f>
        <v>0</v>
      </c>
      <c r="AL446" s="27">
        <f>IFERROR(SUMIFS('[1]BD Unidades'!$AQ$3:$AQ$1424,'[1]BD Unidades'!$A$3:$A$1424,$A446),"-")</f>
        <v>0</v>
      </c>
      <c r="AM446" s="27">
        <f>IFERROR(SUMIFS('[1]BD Unidades'!$AS$3:$AS$1424,'[1]BD Unidades'!$A$3:$A$1424,$A446),"-")</f>
        <v>0</v>
      </c>
      <c r="AN446" s="27">
        <f>IFERROR(SUMIFS('[1]BD Unidades'!$AU$3:$AU$1424,'[1]BD Unidades'!$A$3:$A$1424,$A446),"-")</f>
        <v>0.23275000000000001</v>
      </c>
      <c r="AO446" s="27"/>
      <c r="AP446" s="27"/>
      <c r="AQ446" s="25">
        <f>IFERROR(SUMIFS('[1]BD Unidades'!$AZ$3:$AZ$1424,'[1]BD Unidades'!$A$3:$A$1424,$A446),"-")</f>
        <v>29.478761599501524</v>
      </c>
      <c r="AR446" s="25">
        <f>IFERROR(SUMIFS('[1]BD Unidades'!$BA$3:$BA$1424,'[1]BD Unidades'!$A$3:$A$1424,$A446),"-")</f>
        <v>90.324351197591994</v>
      </c>
      <c r="AS446" s="28">
        <f>SUMIFS('[1]BD Unidades'!$BC$3:$BC$1424,'[1]BD Unidades'!$A$3:$A$1424,$A446)</f>
        <v>1.2088246860377501E-2</v>
      </c>
      <c r="AT446" s="28">
        <f>SUMIFS('[1]BD Unidades'!$BE$3:$BE$1424,'[1]BD Unidades'!$A$3:$A$1424,$A446)</f>
        <v>0.99913051750380499</v>
      </c>
      <c r="AU446" s="29">
        <f t="shared" si="26"/>
        <v>0.9870527811624823</v>
      </c>
      <c r="AV446" s="30">
        <f t="shared" si="27"/>
        <v>1.9299999999999998E-2</v>
      </c>
      <c r="AW446" s="25">
        <f>IFERROR(SUMIFS('[1]BD Unidades'!$BI$3:$BI$1424,'[1]BD Unidades'!$A$3:$A$1424,$A446),"-")</f>
        <v>28.614081867888313</v>
      </c>
      <c r="AX446" s="25">
        <f>IFERROR(SUMIFS('[1]BD Unidades'!$BJ$3:$BJ$1424,'[1]BD Unidades'!$A$3:$A$1424,$A446),"-")</f>
        <v>18.406797345868146</v>
      </c>
    </row>
    <row r="447" spans="1:50" ht="14.4" x14ac:dyDescent="0.3">
      <c r="A447" s="7">
        <v>1708</v>
      </c>
      <c r="B447" s="7" t="s">
        <v>1697</v>
      </c>
      <c r="D447" s="8" t="s">
        <v>1698</v>
      </c>
      <c r="E447" s="19" t="s">
        <v>1231</v>
      </c>
      <c r="F447" s="19" t="s">
        <v>1699</v>
      </c>
      <c r="G447" s="19" t="s">
        <v>1700</v>
      </c>
      <c r="H447" s="19" t="s">
        <v>397</v>
      </c>
      <c r="I447" s="19">
        <v>2024</v>
      </c>
      <c r="J447" s="19" t="s">
        <v>495</v>
      </c>
      <c r="K447" s="19" t="s">
        <v>496</v>
      </c>
      <c r="L447" s="19" t="s">
        <v>213</v>
      </c>
      <c r="M447" s="19" t="s">
        <v>90</v>
      </c>
      <c r="N447" s="19" t="s">
        <v>868</v>
      </c>
      <c r="O447" s="19" t="s">
        <v>1702</v>
      </c>
      <c r="P447" s="19" t="s">
        <v>51</v>
      </c>
      <c r="Q447" s="9" t="s">
        <v>1703</v>
      </c>
      <c r="R447" s="20">
        <v>9.0299999999999994</v>
      </c>
      <c r="S447" s="20">
        <v>0.33</v>
      </c>
      <c r="T447" s="20">
        <v>9</v>
      </c>
      <c r="U447" s="20" t="s">
        <v>397</v>
      </c>
      <c r="V447" s="21">
        <f>_xlfn.XLOOKUP(D447,'[1]Gen. Real'!$A:$A,'[1]Gen. Real'!$C:$C,"-",0)</f>
        <v>15.881980000000008</v>
      </c>
      <c r="W447" s="22"/>
      <c r="X447" s="22" t="str">
        <f>_xlfn.XLOOKUP(D447,[1]Vertimiento!$A:$A,[1]Vertimiento!$E:$E,"-",0)</f>
        <v>-</v>
      </c>
      <c r="Y447" s="23" t="str">
        <f t="shared" si="24"/>
        <v>-</v>
      </c>
      <c r="Z447" s="19" t="str">
        <f>_xlfn.XLOOKUP(D447,[1]Cmg!$I$4:$I$85,[1]Cmg!$M$4:$M$85,"----",0,1)</f>
        <v>----</v>
      </c>
      <c r="AA447" s="19" t="str">
        <f>_xlfn.XLOOKUP(D447,[1]Cmg!$A$4:$A$89,[1]Cmg!$B$4:$B$89,"----",0,1)</f>
        <v>----</v>
      </c>
      <c r="AB447" s="19" t="str">
        <f>_xlfn.XLOOKUP(D447,[1]Cmg!$E$4:$E$89,[1]Cmg!$F$4:$F$89,"----",0,1)</f>
        <v>----</v>
      </c>
      <c r="AC447" s="19" t="str">
        <f>_xlfn.XLOOKUP(D447,[1]Cmg!$O$4:$O$89,[1]Cmg!$P$4:$P$89,"----",0,1)</f>
        <v>----</v>
      </c>
      <c r="AD447" s="24" t="str">
        <f>_xlfn.XLOOKUP(D447,[1]Cmg!$S$4:$S$89,[1]Cmg!$U$4:$U$89,"----",0,1)</f>
        <v>----</v>
      </c>
      <c r="AG447" s="25">
        <f>IFERROR(SUMIFS('[1]BD Unidades'!$AH:$AH,'[1]BD Unidades'!$A:$A,'BD Centrales 2023'!$A447),"-")</f>
        <v>9</v>
      </c>
      <c r="AH447" s="25">
        <f>SUMIFS('[1]BD Unidades'!$AJ$3:$AJ$1424,'[1]BD Unidades'!$A$3:$A$1424,$A447)</f>
        <v>7734.7009966777387</v>
      </c>
      <c r="AI447" s="25">
        <f>SUMIFS('[1]BD Unidades'!$AL$3:$AL$1424,'[1]BD Unidades'!$A$3:$A$1424,$A447)</f>
        <v>1.8438538205980071</v>
      </c>
      <c r="AJ447" s="26">
        <f t="shared" si="25"/>
        <v>2.3833039893502824E-4</v>
      </c>
      <c r="AK447" s="27">
        <f>IFERROR(SUMIFS('[1]BD Unidades'!$AO$3:$AO$1424,'[1]BD Unidades'!$A$3:$A$1424,$A447),"-")</f>
        <v>0</v>
      </c>
      <c r="AL447" s="27">
        <f>IFERROR(SUMIFS('[1]BD Unidades'!$AQ$3:$AQ$1424,'[1]BD Unidades'!$A$3:$A$1424,$A447),"-")</f>
        <v>0.25399745860709599</v>
      </c>
      <c r="AM447" s="27">
        <f>IFERROR(SUMIFS('[1]BD Unidades'!$AS$3:$AS$1424,'[1]BD Unidades'!$A$3:$A$1424,$A447),"-")</f>
        <v>0.23747899830334693</v>
      </c>
      <c r="AN447" s="27">
        <f>IFERROR(SUMIFS('[1]BD Unidades'!$AU$3:$AU$1424,'[1]BD Unidades'!$A$3:$A$1424,$A447),"-")</f>
        <v>0.21280963455149501</v>
      </c>
      <c r="AO447" s="27"/>
      <c r="AP447" s="27"/>
      <c r="AQ447" s="25">
        <f>IFERROR(SUMIFS('[1]BD Unidades'!$AZ$3:$AZ$1424,'[1]BD Unidades'!$A$3:$A$1424,$A447),"-")</f>
        <v>2.1444353546792225</v>
      </c>
      <c r="AR447" s="25">
        <f>IFERROR(SUMIFS('[1]BD Unidades'!$BA$3:$BA$1424,'[1]BD Unidades'!$A$3:$A$1424,$A447),"-")</f>
        <v>9</v>
      </c>
      <c r="AS447" s="28">
        <f>SUMIFS('[1]BD Unidades'!$BC$3:$BC$1424,'[1]BD Unidades'!$A$3:$A$1424,$A447)</f>
        <v>2.9693174369794989E-2</v>
      </c>
      <c r="AT447" s="28">
        <f>SUMIFS('[1]BD Unidades'!$BE$3:$BE$1424,'[1]BD Unidades'!$A$3:$A$1424,$A447)</f>
        <v>0.98674509625449369</v>
      </c>
      <c r="AU447" s="29">
        <f t="shared" si="26"/>
        <v>0.95744550205286882</v>
      </c>
      <c r="AV447" s="30">
        <f t="shared" si="27"/>
        <v>3.3E-3</v>
      </c>
      <c r="AW447" s="25">
        <f>IFERROR(SUMIFS('[1]BD Unidades'!$BI$3:$BI$1424,'[1]BD Unidades'!$A$3:$A$1424,$A447),"-")</f>
        <v>2.0529477370446276</v>
      </c>
      <c r="AX447" s="25">
        <f>IFERROR(SUMIFS('[1]BD Unidades'!$BJ$3:$BJ$1424,'[1]BD Unidades'!$A$3:$A$1424,$A447),"-")</f>
        <v>1.3206152527244375</v>
      </c>
    </row>
    <row r="448" spans="1:50" ht="14.4" x14ac:dyDescent="0.3">
      <c r="A448" s="7">
        <v>1709</v>
      </c>
      <c r="B448" s="7" t="s">
        <v>1704</v>
      </c>
      <c r="D448" s="8" t="s">
        <v>1705</v>
      </c>
      <c r="E448" s="19" t="s">
        <v>1231</v>
      </c>
      <c r="F448" s="19" t="s">
        <v>1706</v>
      </c>
      <c r="G448" s="19" t="s">
        <v>1707</v>
      </c>
      <c r="H448" s="19" t="s">
        <v>397</v>
      </c>
      <c r="I448" s="19">
        <v>2024</v>
      </c>
      <c r="J448" s="19" t="s">
        <v>495</v>
      </c>
      <c r="K448" s="19" t="s">
        <v>496</v>
      </c>
      <c r="L448" s="19" t="s">
        <v>213</v>
      </c>
      <c r="M448" s="19" t="s">
        <v>164</v>
      </c>
      <c r="N448" s="19" t="s">
        <v>221</v>
      </c>
      <c r="O448" s="19" t="s">
        <v>1709</v>
      </c>
      <c r="P448" s="19" t="s">
        <v>51</v>
      </c>
      <c r="Q448" s="9" t="s">
        <v>1671</v>
      </c>
      <c r="R448" s="20">
        <v>3.0089999999999999</v>
      </c>
      <c r="S448" s="20">
        <v>0.33</v>
      </c>
      <c r="T448" s="20">
        <v>3</v>
      </c>
      <c r="U448" s="20" t="s">
        <v>397</v>
      </c>
      <c r="V448" s="21">
        <f>_xlfn.XLOOKUP(D448,'[1]Gen. Real'!$A:$A,'[1]Gen. Real'!$C:$C,"-",0)</f>
        <v>4.2129000000000012</v>
      </c>
      <c r="W448" s="22"/>
      <c r="X448" s="22" t="str">
        <f>_xlfn.XLOOKUP(D448,[1]Vertimiento!$A:$A,[1]Vertimiento!$E:$E,"-",0)</f>
        <v>-</v>
      </c>
      <c r="Y448" s="23" t="str">
        <f t="shared" si="24"/>
        <v>-</v>
      </c>
      <c r="Z448" s="19" t="str">
        <f>_xlfn.XLOOKUP(D448,[1]Cmg!$I$4:$I$85,[1]Cmg!$M$4:$M$85,"----",0,1)</f>
        <v>----</v>
      </c>
      <c r="AA448" s="19" t="str">
        <f>_xlfn.XLOOKUP(D448,[1]Cmg!$A$4:$A$89,[1]Cmg!$B$4:$B$89,"----",0,1)</f>
        <v>----</v>
      </c>
      <c r="AB448" s="19" t="str">
        <f>_xlfn.XLOOKUP(D448,[1]Cmg!$E$4:$E$89,[1]Cmg!$F$4:$F$89,"----",0,1)</f>
        <v>----</v>
      </c>
      <c r="AC448" s="19" t="str">
        <f>_xlfn.XLOOKUP(D448,[1]Cmg!$O$4:$O$89,[1]Cmg!$P$4:$P$89,"----",0,1)</f>
        <v>----</v>
      </c>
      <c r="AD448" s="24" t="str">
        <f>_xlfn.XLOOKUP(D448,[1]Cmg!$S$4:$S$89,[1]Cmg!$U$4:$U$89,"----",0,1)</f>
        <v>----</v>
      </c>
      <c r="AG448" s="25">
        <f>IFERROR(SUMIFS('[1]BD Unidades'!$AH:$AH,'[1]BD Unidades'!$A:$A,'BD Centrales 2023'!$A448),"-")</f>
        <v>3</v>
      </c>
      <c r="AH448" s="25">
        <f>SUMIFS('[1]BD Unidades'!$AJ$3:$AJ$1424,'[1]BD Unidades'!$A$3:$A$1424,$A448)</f>
        <v>6764.8886673313355</v>
      </c>
      <c r="AI448" s="25">
        <f>SUMIFS('[1]BD Unidades'!$AL$3:$AL$1424,'[1]BD Unidades'!$A$3:$A$1424,$A448)</f>
        <v>0</v>
      </c>
      <c r="AJ448" s="26">
        <f t="shared" si="25"/>
        <v>0</v>
      </c>
      <c r="AK448" s="27">
        <f>IFERROR(SUMIFS('[1]BD Unidades'!$AO$3:$AO$1424,'[1]BD Unidades'!$A$3:$A$1424,$A448),"-")</f>
        <v>0</v>
      </c>
      <c r="AL448" s="27">
        <f>IFERROR(SUMIFS('[1]BD Unidades'!$AQ$3:$AQ$1424,'[1]BD Unidades'!$A$3:$A$1424,$A448),"-")</f>
        <v>0.24427597108539556</v>
      </c>
      <c r="AM448" s="27">
        <f>IFERROR(SUMIFS('[1]BD Unidades'!$AS$3:$AS$1424,'[1]BD Unidades'!$A$3:$A$1424,$A448),"-")</f>
        <v>0.23599507782536561</v>
      </c>
      <c r="AN448" s="27">
        <f>IFERROR(SUMIFS('[1]BD Unidades'!$AU$3:$AU$1424,'[1]BD Unidades'!$A$3:$A$1424,$A448),"-")</f>
        <v>0.1924775672981057</v>
      </c>
      <c r="AO448" s="27"/>
      <c r="AP448" s="27"/>
      <c r="AQ448" s="25">
        <f>IFERROR(SUMIFS('[1]BD Unidades'!$AZ$3:$AZ$1424,'[1]BD Unidades'!$A$3:$A$1424,$A448),"-")</f>
        <v>0.7101091891765251</v>
      </c>
      <c r="AR448" s="25">
        <f>IFERROR(SUMIFS('[1]BD Unidades'!$BA$3:$BA$1424,'[1]BD Unidades'!$A$3:$A$1424,$A448),"-")</f>
        <v>3</v>
      </c>
      <c r="AS448" s="28">
        <f>SUMIFS('[1]BD Unidades'!$BC$3:$BC$1424,'[1]BD Unidades'!$A$3:$A$1424,$A448)</f>
        <v>6.7176486844090735E-2</v>
      </c>
      <c r="AT448" s="28">
        <f>SUMIFS('[1]BD Unidades'!$BE$3:$BE$1424,'[1]BD Unidades'!$A$3:$A$1424,$A448)</f>
        <v>0.99386012434538096</v>
      </c>
      <c r="AU448" s="29">
        <f t="shared" si="26"/>
        <v>0.92709609277742711</v>
      </c>
      <c r="AV448" s="30">
        <f t="shared" si="27"/>
        <v>3.3E-3</v>
      </c>
      <c r="AW448" s="25">
        <f>IFERROR(SUMIFS('[1]BD Unidades'!$BI$3:$BI$1424,'[1]BD Unidades'!$A$3:$A$1424,$A448),"-")</f>
        <v>0.65357009897885165</v>
      </c>
      <c r="AX448" s="25">
        <f>IFERROR(SUMIFS('[1]BD Unidades'!$BJ$3:$BJ$1424,'[1]BD Unidades'!$A$3:$A$1424,$A448),"-")</f>
        <v>0.42042699181354226</v>
      </c>
    </row>
    <row r="449" spans="1:50" ht="14.4" x14ac:dyDescent="0.3">
      <c r="A449" s="7">
        <v>1710</v>
      </c>
      <c r="B449" s="7" t="s">
        <v>1710</v>
      </c>
      <c r="D449" s="8" t="s">
        <v>1711</v>
      </c>
      <c r="E449" s="19" t="s">
        <v>1712</v>
      </c>
      <c r="F449" s="19" t="s">
        <v>1712</v>
      </c>
      <c r="G449" s="19" t="s">
        <v>1713</v>
      </c>
      <c r="H449" s="19" t="s">
        <v>397</v>
      </c>
      <c r="I449" s="19">
        <v>2024</v>
      </c>
      <c r="J449" s="19" t="s">
        <v>495</v>
      </c>
      <c r="K449" s="19" t="s">
        <v>496</v>
      </c>
      <c r="L449" s="19" t="s">
        <v>213</v>
      </c>
      <c r="M449" s="19" t="s">
        <v>189</v>
      </c>
      <c r="N449" s="19" t="s">
        <v>773</v>
      </c>
      <c r="O449" s="19" t="s">
        <v>855</v>
      </c>
      <c r="P449" s="19" t="s">
        <v>51</v>
      </c>
      <c r="Q449" s="9" t="s">
        <v>1715</v>
      </c>
      <c r="R449" s="20">
        <v>3</v>
      </c>
      <c r="S449" s="20">
        <v>1</v>
      </c>
      <c r="T449" s="20">
        <v>2.97</v>
      </c>
      <c r="U449" s="20" t="s">
        <v>397</v>
      </c>
      <c r="V449" s="21">
        <f>_xlfn.XLOOKUP(D449,'[1]Gen. Real'!$A:$A,'[1]Gen. Real'!$C:$C,"-",0)</f>
        <v>5.2084300000000008</v>
      </c>
      <c r="W449" s="22"/>
      <c r="X449" s="22" t="str">
        <f>_xlfn.XLOOKUP(D449,[1]Vertimiento!$A:$A,[1]Vertimiento!$E:$E,"-",0)</f>
        <v>-</v>
      </c>
      <c r="Y449" s="23" t="str">
        <f t="shared" si="24"/>
        <v>-</v>
      </c>
      <c r="Z449" s="19" t="str">
        <f>_xlfn.XLOOKUP(D449,[1]Cmg!$I$4:$I$85,[1]Cmg!$M$4:$M$85,"----",0,1)</f>
        <v>----</v>
      </c>
      <c r="AA449" s="19" t="str">
        <f>_xlfn.XLOOKUP(D449,[1]Cmg!$A$4:$A$89,[1]Cmg!$B$4:$B$89,"----",0,1)</f>
        <v>----</v>
      </c>
      <c r="AB449" s="19" t="str">
        <f>_xlfn.XLOOKUP(D449,[1]Cmg!$E$4:$E$89,[1]Cmg!$F$4:$F$89,"----",0,1)</f>
        <v>----</v>
      </c>
      <c r="AC449" s="19" t="str">
        <f>_xlfn.XLOOKUP(D449,[1]Cmg!$O$4:$O$89,[1]Cmg!$P$4:$P$89,"----",0,1)</f>
        <v>----</v>
      </c>
      <c r="AD449" s="24" t="str">
        <f>_xlfn.XLOOKUP(D449,[1]Cmg!$S$4:$S$89,[1]Cmg!$U$4:$U$89,"----",0,1)</f>
        <v>----</v>
      </c>
      <c r="AG449" s="25">
        <f>IFERROR(SUMIFS('[1]BD Unidades'!$AH:$AH,'[1]BD Unidades'!$A:$A,'BD Centrales 2023'!$A449),"-")</f>
        <v>3</v>
      </c>
      <c r="AH449" s="25">
        <f>SUMIFS('[1]BD Unidades'!$AJ$3:$AJ$1424,'[1]BD Unidades'!$A$3:$A$1424,$A449)</f>
        <v>7486.4333333333298</v>
      </c>
      <c r="AI449" s="25">
        <f>SUMIFS('[1]BD Unidades'!$AL$3:$AL$1424,'[1]BD Unidades'!$A$3:$A$1424,$A449)</f>
        <v>8.8666666666666707</v>
      </c>
      <c r="AJ449" s="26">
        <f t="shared" si="25"/>
        <v>1.1829635460444111E-3</v>
      </c>
      <c r="AK449" s="27">
        <f>IFERROR(SUMIFS('[1]BD Unidades'!$AO$3:$AO$1424,'[1]BD Unidades'!$A$3:$A$1424,$A449),"-")</f>
        <v>0</v>
      </c>
      <c r="AL449" s="27">
        <f>IFERROR(SUMIFS('[1]BD Unidades'!$AQ$3:$AQ$1424,'[1]BD Unidades'!$A$3:$A$1424,$A449),"-")</f>
        <v>0.22511461328268603</v>
      </c>
      <c r="AM449" s="27">
        <f>IFERROR(SUMIFS('[1]BD Unidades'!$AS$3:$AS$1424,'[1]BD Unidades'!$A$3:$A$1424,$A449),"-")</f>
        <v>0.22367875085221148</v>
      </c>
      <c r="AN449" s="27">
        <f>IFERROR(SUMIFS('[1]BD Unidades'!$AU$3:$AU$1424,'[1]BD Unidades'!$A$3:$A$1424,$A449),"-")</f>
        <v>0.21536999999999998</v>
      </c>
      <c r="AO449" s="27"/>
      <c r="AP449" s="27"/>
      <c r="AQ449" s="25">
        <f>IFERROR(SUMIFS('[1]BD Unidades'!$AZ$3:$AZ$1424,'[1]BD Unidades'!$A$3:$A$1424,$A449),"-")</f>
        <v>0.67103625255663446</v>
      </c>
      <c r="AR449" s="25">
        <f>IFERROR(SUMIFS('[1]BD Unidades'!$BA$3:$BA$1424,'[1]BD Unidades'!$A$3:$A$1424,$A449),"-")</f>
        <v>3</v>
      </c>
      <c r="AS449" s="28">
        <f>SUMIFS('[1]BD Unidades'!$BC$3:$BC$1424,'[1]BD Unidades'!$A$3:$A$1424,$A449)</f>
        <v>1.4666306132684099E-2</v>
      </c>
      <c r="AT449" s="28">
        <f>SUMIFS('[1]BD Unidades'!$BE$3:$BE$1424,'[1]BD Unidades'!$A$3:$A$1424,$A449)</f>
        <v>0.99968607305936097</v>
      </c>
      <c r="AU449" s="29">
        <f t="shared" si="26"/>
        <v>0.98502437107529162</v>
      </c>
      <c r="AV449" s="30">
        <f t="shared" si="27"/>
        <v>0.01</v>
      </c>
      <c r="AW449" s="25">
        <f>IFERROR(SUMIFS('[1]BD Unidades'!$BI$3:$BI$1424,'[1]BD Unidades'!$A$3:$A$1424,$A449),"-")</f>
        <v>0.65437719201688538</v>
      </c>
      <c r="AX449" s="25">
        <f>IFERROR(SUMIFS('[1]BD Unidades'!$BJ$3:$BJ$1424,'[1]BD Unidades'!$A$3:$A$1424,$A449),"-")</f>
        <v>0.42094617667010831</v>
      </c>
    </row>
    <row r="450" spans="1:50" ht="14.4" x14ac:dyDescent="0.3">
      <c r="A450" s="7">
        <v>1711</v>
      </c>
      <c r="B450" s="7" t="s">
        <v>1716</v>
      </c>
      <c r="D450" s="8" t="s">
        <v>1717</v>
      </c>
      <c r="E450" s="19" t="s">
        <v>1298</v>
      </c>
      <c r="F450" s="19" t="s">
        <v>1298</v>
      </c>
      <c r="G450" s="19" t="s">
        <v>1718</v>
      </c>
      <c r="H450" s="19" t="s">
        <v>397</v>
      </c>
      <c r="I450" s="19">
        <v>2024</v>
      </c>
      <c r="J450" s="19" t="s">
        <v>495</v>
      </c>
      <c r="K450" s="19" t="s">
        <v>496</v>
      </c>
      <c r="L450" s="19" t="s">
        <v>213</v>
      </c>
      <c r="M450" s="19" t="s">
        <v>189</v>
      </c>
      <c r="N450" s="19" t="s">
        <v>190</v>
      </c>
      <c r="O450" s="19" t="s">
        <v>1037</v>
      </c>
      <c r="P450" s="19" t="s">
        <v>51</v>
      </c>
      <c r="Q450" s="9" t="s">
        <v>1719</v>
      </c>
      <c r="R450" s="20">
        <v>9</v>
      </c>
      <c r="S450" s="20">
        <v>1.11E-2</v>
      </c>
      <c r="T450" s="20">
        <v>8.9990000000000006</v>
      </c>
      <c r="U450" s="20" t="s">
        <v>397</v>
      </c>
      <c r="V450" s="21">
        <f>_xlfn.XLOOKUP(D450,'[1]Gen. Real'!$A:$A,'[1]Gen. Real'!$C:$C,"-",0)</f>
        <v>22.974330000000005</v>
      </c>
      <c r="W450" s="22"/>
      <c r="X450" s="22" t="str">
        <f>_xlfn.XLOOKUP(D450,[1]Vertimiento!$A:$A,[1]Vertimiento!$E:$E,"-",0)</f>
        <v>-</v>
      </c>
      <c r="Y450" s="23" t="str">
        <f t="shared" si="24"/>
        <v>-</v>
      </c>
      <c r="Z450" s="19" t="str">
        <f>_xlfn.XLOOKUP(D450,[1]Cmg!$I$4:$I$85,[1]Cmg!$M$4:$M$85,"----",0,1)</f>
        <v>----</v>
      </c>
      <c r="AA450" s="19" t="str">
        <f>_xlfn.XLOOKUP(D450,[1]Cmg!$A$4:$A$89,[1]Cmg!$B$4:$B$89,"----",0,1)</f>
        <v>----</v>
      </c>
      <c r="AB450" s="19" t="str">
        <f>_xlfn.XLOOKUP(D450,[1]Cmg!$E$4:$E$89,[1]Cmg!$F$4:$F$89,"----",0,1)</f>
        <v>----</v>
      </c>
      <c r="AC450" s="19" t="str">
        <f>_xlfn.XLOOKUP(D450,[1]Cmg!$O$4:$O$89,[1]Cmg!$P$4:$P$89,"----",0,1)</f>
        <v>----</v>
      </c>
      <c r="AD450" s="24" t="str">
        <f>_xlfn.XLOOKUP(D450,[1]Cmg!$S$4:$S$89,[1]Cmg!$U$4:$U$89,"----",0,1)</f>
        <v>----</v>
      </c>
      <c r="AG450" s="25">
        <f>IFERROR(SUMIFS('[1]BD Unidades'!$AH:$AH,'[1]BD Unidades'!$A:$A,'BD Centrales 2023'!$A450),"-")</f>
        <v>9</v>
      </c>
      <c r="AH450" s="25">
        <f>SUMIFS('[1]BD Unidades'!$AJ$3:$AJ$1424,'[1]BD Unidades'!$A$3:$A$1424,$A450)</f>
        <v>8614.5166666666701</v>
      </c>
      <c r="AI450" s="25">
        <f>SUMIFS('[1]BD Unidades'!$AL$3:$AL$1424,'[1]BD Unidades'!$A$3:$A$1424,$A450)</f>
        <v>1.3</v>
      </c>
      <c r="AJ450" s="26">
        <f t="shared" si="25"/>
        <v>1.5088529042516763E-4</v>
      </c>
      <c r="AK450" s="27">
        <f>IFERROR(SUMIFS('[1]BD Unidades'!$AO$3:$AO$1424,'[1]BD Unidades'!$A$3:$A$1424,$A450),"-")</f>
        <v>0</v>
      </c>
      <c r="AL450" s="27">
        <f>IFERROR(SUMIFS('[1]BD Unidades'!$AQ$3:$AQ$1424,'[1]BD Unidades'!$A$3:$A$1424,$A450),"-")</f>
        <v>0.30790936325766294</v>
      </c>
      <c r="AM450" s="27">
        <f>IFERROR(SUMIFS('[1]BD Unidades'!$AS$3:$AS$1424,'[1]BD Unidades'!$A$3:$A$1424,$A450),"-")</f>
        <v>0.30693775570688403</v>
      </c>
      <c r="AN450" s="27">
        <f>IFERROR(SUMIFS('[1]BD Unidades'!$AU$3:$AU$1424,'[1]BD Unidades'!$A$3:$A$1424,$A450),"-")</f>
        <v>0.28859200000000002</v>
      </c>
      <c r="AO450" s="27"/>
      <c r="AP450" s="27"/>
      <c r="AQ450" s="25">
        <f>IFERROR(SUMIFS('[1]BD Unidades'!$AZ$3:$AZ$1424,'[1]BD Unidades'!$A$3:$A$1424,$A450),"-")</f>
        <v>2.3073283188479534</v>
      </c>
      <c r="AR450" s="25">
        <f>IFERROR(SUMIFS('[1]BD Unidades'!$BA$3:$BA$1424,'[1]BD Unidades'!$A$3:$A$1424,$A450),"-")</f>
        <v>8.9995473441287306</v>
      </c>
      <c r="AS450" s="28">
        <f>SUMIFS('[1]BD Unidades'!$BC$3:$BC$1424,'[1]BD Unidades'!$A$3:$A$1424,$A450)</f>
        <v>5.2451945447709496E-3</v>
      </c>
      <c r="AT450" s="28">
        <f>SUMIFS('[1]BD Unidades'!$BE$3:$BE$1424,'[1]BD Unidades'!$A$3:$A$1424,$A450)</f>
        <v>0.99982686453576897</v>
      </c>
      <c r="AU450" s="29">
        <f t="shared" si="26"/>
        <v>0.99458257812019057</v>
      </c>
      <c r="AV450" s="30">
        <f t="shared" si="27"/>
        <v>1.11E-4</v>
      </c>
      <c r="AW450" s="25">
        <f>IFERROR(SUMIFS('[1]BD Unidades'!$BI$3:$BI$1424,'[1]BD Unidades'!$A$3:$A$1424,$A450),"-")</f>
        <v>2.29457356697975</v>
      </c>
      <c r="AX450" s="25">
        <f>IFERROR(SUMIFS('[1]BD Unidades'!$BJ$3:$BJ$1424,'[1]BD Unidades'!$A$3:$A$1424,$A450),"-")</f>
        <v>1.4760477319379048</v>
      </c>
    </row>
    <row r="451" spans="1:50" ht="14.4" x14ac:dyDescent="0.3">
      <c r="A451" s="7">
        <v>1713</v>
      </c>
      <c r="B451" s="7" t="s">
        <v>1720</v>
      </c>
      <c r="D451" s="8" t="s">
        <v>1721</v>
      </c>
      <c r="E451" s="19" t="s">
        <v>1231</v>
      </c>
      <c r="F451" s="19" t="s">
        <v>1722</v>
      </c>
      <c r="G451" s="19" t="s">
        <v>1723</v>
      </c>
      <c r="H451" s="19" t="s">
        <v>397</v>
      </c>
      <c r="I451" s="19">
        <v>2024</v>
      </c>
      <c r="J451" s="19" t="s">
        <v>495</v>
      </c>
      <c r="K451" s="19" t="s">
        <v>496</v>
      </c>
      <c r="L451" s="19" t="s">
        <v>213</v>
      </c>
      <c r="M451" s="19" t="s">
        <v>90</v>
      </c>
      <c r="N451" s="19" t="s">
        <v>97</v>
      </c>
      <c r="O451" s="19" t="s">
        <v>1725</v>
      </c>
      <c r="P451" s="19" t="s">
        <v>51</v>
      </c>
      <c r="Q451" s="9" t="s">
        <v>1726</v>
      </c>
      <c r="R451" s="20">
        <v>2.95</v>
      </c>
      <c r="S451" s="20">
        <v>0.59319999999999995</v>
      </c>
      <c r="T451" s="20">
        <v>2.9325000000000001</v>
      </c>
      <c r="U451" s="20" t="s">
        <v>397</v>
      </c>
      <c r="V451" s="21">
        <f>_xlfn.XLOOKUP(D451,'[1]Gen. Real'!$A:$A,'[1]Gen. Real'!$C:$C,"-",0)</f>
        <v>5.2354399999999996</v>
      </c>
      <c r="W451" s="22"/>
      <c r="X451" s="22" t="str">
        <f>_xlfn.XLOOKUP(D451,[1]Vertimiento!$A:$A,[1]Vertimiento!$E:$E,"-",0)</f>
        <v>-</v>
      </c>
      <c r="Y451" s="23" t="str">
        <f t="shared" ref="Y451:Y514" si="28">IFERROR(X451/(V451+X451),"-")</f>
        <v>-</v>
      </c>
      <c r="Z451" s="19" t="str">
        <f>_xlfn.XLOOKUP(D451,[1]Cmg!$I$4:$I$85,[1]Cmg!$M$4:$M$85,"----",0,1)</f>
        <v>----</v>
      </c>
      <c r="AA451" s="19" t="str">
        <f>_xlfn.XLOOKUP(D451,[1]Cmg!$A$4:$A$89,[1]Cmg!$B$4:$B$89,"----",0,1)</f>
        <v>----</v>
      </c>
      <c r="AB451" s="19" t="str">
        <f>_xlfn.XLOOKUP(D451,[1]Cmg!$E$4:$E$89,[1]Cmg!$F$4:$F$89,"----",0,1)</f>
        <v>----</v>
      </c>
      <c r="AC451" s="19" t="str">
        <f>_xlfn.XLOOKUP(D451,[1]Cmg!$O$4:$O$89,[1]Cmg!$P$4:$P$89,"----",0,1)</f>
        <v>----</v>
      </c>
      <c r="AD451" s="24" t="str">
        <f>_xlfn.XLOOKUP(D451,[1]Cmg!$S$4:$S$89,[1]Cmg!$U$4:$U$89,"----",0,1)</f>
        <v>----</v>
      </c>
      <c r="AG451" s="25">
        <f>IFERROR(SUMIFS('[1]BD Unidades'!$AH:$AH,'[1]BD Unidades'!$A:$A,'BD Centrales 2023'!$A451),"-")</f>
        <v>2.95</v>
      </c>
      <c r="AH451" s="25">
        <f>SUMIFS('[1]BD Unidades'!$AJ$3:$AJ$1424,'[1]BD Unidades'!$A$3:$A$1424,$A451)</f>
        <v>7602.4000000000005</v>
      </c>
      <c r="AI451" s="25">
        <f>SUMIFS('[1]BD Unidades'!$AL$3:$AL$1424,'[1]BD Unidades'!$A$3:$A$1424,$A451)</f>
        <v>0</v>
      </c>
      <c r="AJ451" s="26">
        <f t="shared" ref="AJ451:AJ514" si="29">IFERROR(AI451/(AH451+AI451),"-")</f>
        <v>0</v>
      </c>
      <c r="AK451" s="27">
        <f>IFERROR(SUMIFS('[1]BD Unidades'!$AO$3:$AO$1424,'[1]BD Unidades'!$A$3:$A$1424,$A451),"-")</f>
        <v>0</v>
      </c>
      <c r="AL451" s="27">
        <f>IFERROR(SUMIFS('[1]BD Unidades'!$AQ$3:$AQ$1424,'[1]BD Unidades'!$A$3:$A$1424,$A451),"-")</f>
        <v>0.2201389191709654</v>
      </c>
      <c r="AM451" s="27">
        <f>IFERROR(SUMIFS('[1]BD Unidades'!$AS$3:$AS$1424,'[1]BD Unidades'!$A$3:$A$1424,$A451),"-")</f>
        <v>0.22980955831345679</v>
      </c>
      <c r="AN451" s="27">
        <f>IFERROR(SUMIFS('[1]BD Unidades'!$AU$3:$AU$1424,'[1]BD Unidades'!$A$3:$A$1424,$A451),"-")</f>
        <v>0.208978</v>
      </c>
      <c r="AO451" s="27"/>
      <c r="AP451" s="27"/>
      <c r="AQ451" s="25">
        <f>IFERROR(SUMIFS('[1]BD Unidades'!$AZ$3:$AZ$1424,'[1]BD Unidades'!$A$3:$A$1424,$A451),"-")</f>
        <v>0.64940981155434796</v>
      </c>
      <c r="AR451" s="25">
        <f>IFERROR(SUMIFS('[1]BD Unidades'!$BA$3:$BA$1424,'[1]BD Unidades'!$A$3:$A$1424,$A451),"-")</f>
        <v>2.95</v>
      </c>
      <c r="AS451" s="28">
        <f>SUMIFS('[1]BD Unidades'!$BC$3:$BC$1424,'[1]BD Unidades'!$A$3:$A$1424,$A451)</f>
        <v>8.1916406830938107E-3</v>
      </c>
      <c r="AT451" s="28">
        <f>SUMIFS('[1]BD Unidades'!$BE$3:$BE$1424,'[1]BD Unidades'!$A$3:$A$1424,$A451)</f>
        <v>0.99234398782344002</v>
      </c>
      <c r="AU451" s="29">
        <f t="shared" ref="AU451:AU514" si="30">IFERROR(AT451*(1-AS451),"-")</f>
        <v>0.98421506244116197</v>
      </c>
      <c r="AV451" s="30">
        <f t="shared" ref="AV451:AV514" si="31">IFERROR(S451/100,"-")</f>
        <v>5.9319999999999998E-3</v>
      </c>
      <c r="AW451" s="25">
        <f>IFERROR(SUMIFS('[1]BD Unidades'!$BI$3:$BI$1424,'[1]BD Unidades'!$A$3:$A$1424,$A451),"-")</f>
        <v>0.63536729752750765</v>
      </c>
      <c r="AX451" s="25">
        <f>IFERROR(SUMIFS('[1]BD Unidades'!$BJ$3:$BJ$1424,'[1]BD Unidades'!$A$3:$A$1424,$A451),"-")</f>
        <v>0.40871753774163039</v>
      </c>
    </row>
    <row r="452" spans="1:50" ht="14.4" x14ac:dyDescent="0.3">
      <c r="A452" s="7">
        <v>1714</v>
      </c>
      <c r="B452" s="7" t="s">
        <v>490</v>
      </c>
      <c r="D452" s="8" t="s">
        <v>491</v>
      </c>
      <c r="E452" s="19" t="s">
        <v>492</v>
      </c>
      <c r="F452" s="19" t="s">
        <v>492</v>
      </c>
      <c r="G452" s="19" t="s">
        <v>493</v>
      </c>
      <c r="H452" s="19">
        <v>1</v>
      </c>
      <c r="I452" s="19">
        <v>2024</v>
      </c>
      <c r="J452" s="19" t="s">
        <v>495</v>
      </c>
      <c r="K452" s="19" t="s">
        <v>496</v>
      </c>
      <c r="L452" s="19" t="s">
        <v>47</v>
      </c>
      <c r="M452" s="19" t="s">
        <v>497</v>
      </c>
      <c r="N452" s="19" t="s">
        <v>498</v>
      </c>
      <c r="O452" s="19" t="s">
        <v>499</v>
      </c>
      <c r="P452" s="19" t="s">
        <v>51</v>
      </c>
      <c r="Q452" s="9" t="s">
        <v>500</v>
      </c>
      <c r="R452" s="20">
        <v>204.32</v>
      </c>
      <c r="S452" s="20">
        <v>1.78</v>
      </c>
      <c r="T452" s="20">
        <v>200.68</v>
      </c>
      <c r="U452" s="20">
        <v>1.53</v>
      </c>
      <c r="V452" s="21">
        <f>_xlfn.XLOOKUP(D452,'[1]Gen. Real'!$A:$A,'[1]Gen. Real'!$C:$C,"-",0)</f>
        <v>521.39743999999973</v>
      </c>
      <c r="W452" s="22"/>
      <c r="X452" s="22">
        <f>_xlfn.XLOOKUP(D452,[1]Vertimiento!$A:$A,[1]Vertimiento!$E:$E,"-",0)</f>
        <v>126.33246549999998</v>
      </c>
      <c r="Y452" s="23">
        <f t="shared" si="28"/>
        <v>0.19503880309877097</v>
      </c>
      <c r="Z452" s="19">
        <f>_xlfn.XLOOKUP(D452,[1]Cmg!$I$4:$I$85,[1]Cmg!$M$4:$M$85,"----",0,1)</f>
        <v>14.341649632955574</v>
      </c>
      <c r="AA452" s="19">
        <f>_xlfn.XLOOKUP(D452,[1]Cmg!$A$4:$A$89,[1]Cmg!$B$4:$B$89,"----",0,1)</f>
        <v>61.464278868096564</v>
      </c>
      <c r="AB452" s="19">
        <f>_xlfn.XLOOKUP(D452,[1]Cmg!$E$4:$E$89,[1]Cmg!$F$4:$F$89,"----",0,1)</f>
        <v>13.665690410958883</v>
      </c>
      <c r="AC452" s="19">
        <f>_xlfn.XLOOKUP(D452,[1]Cmg!$O$4:$O$89,[1]Cmg!$P$4:$P$89,"----",0,1)</f>
        <v>95.579423152131582</v>
      </c>
      <c r="AD452" s="24">
        <f>_xlfn.XLOOKUP(D452,[1]Cmg!$S$4:$S$89,[1]Cmg!$U$4:$U$89,"----",0,1)</f>
        <v>0.46405750798722045</v>
      </c>
      <c r="AG452" s="25">
        <f>IFERROR(SUMIFS('[1]BD Unidades'!$AH:$AH,'[1]BD Unidades'!$A:$A,'BD Centrales 2023'!$A452),"-")</f>
        <v>204.32</v>
      </c>
      <c r="AH452" s="25">
        <f>SUMIFS('[1]BD Unidades'!$AJ$3:$AJ$1424,'[1]BD Unidades'!$A$3:$A$1424,$A452)</f>
        <v>6300.5166666666701</v>
      </c>
      <c r="AI452" s="25">
        <f>SUMIFS('[1]BD Unidades'!$AL$3:$AL$1424,'[1]BD Unidades'!$A$3:$A$1424,$A452)</f>
        <v>2368.13333333333</v>
      </c>
      <c r="AJ452" s="26">
        <f t="shared" si="29"/>
        <v>0.27318363682157315</v>
      </c>
      <c r="AK452" s="27">
        <f>IFERROR(SUMIFS('[1]BD Unidades'!$AO$3:$AO$1424,'[1]BD Unidades'!$A$3:$A$1424,$A452),"-")</f>
        <v>0</v>
      </c>
      <c r="AL452" s="27">
        <f>IFERROR(SUMIFS('[1]BD Unidades'!$AQ$3:$AQ$1424,'[1]BD Unidades'!$A$3:$A$1424,$A452),"-")</f>
        <v>0</v>
      </c>
      <c r="AM452" s="27">
        <f>IFERROR(SUMIFS('[1]BD Unidades'!$AS$3:$AS$1424,'[1]BD Unidades'!$A$3:$A$1424,$A452),"-")</f>
        <v>0.36031545321159497</v>
      </c>
      <c r="AN452" s="27">
        <f>IFERROR(SUMIFS('[1]BD Unidades'!$AU$3:$AU$1424,'[1]BD Unidades'!$A$3:$A$1424,$A452),"-")</f>
        <v>0.32127600000000001</v>
      </c>
      <c r="AO452" s="27"/>
      <c r="AP452" s="27"/>
      <c r="AQ452" s="25">
        <f>IFERROR(SUMIFS('[1]BD Unidades'!$AZ$3:$AZ$1424,'[1]BD Unidades'!$A$3:$A$1424,$A452),"-")</f>
        <v>63.049836018235752</v>
      </c>
      <c r="AR452" s="25">
        <f>IFERROR(SUMIFS('[1]BD Unidades'!$BA$3:$BA$1424,'[1]BD Unidades'!$A$3:$A$1424,$A452),"-")</f>
        <v>204.20780613667301</v>
      </c>
      <c r="AS452" s="28">
        <f>SUMIFS('[1]BD Unidades'!$BC$3:$BC$1424,'[1]BD Unidades'!$A$3:$A$1424,$A452)</f>
        <v>2.24072700730124E-3</v>
      </c>
      <c r="AT452" s="28">
        <f>SUMIFS('[1]BD Unidades'!$BE$3:$BE$1424,'[1]BD Unidades'!$A$3:$A$1424,$A452)</f>
        <v>1</v>
      </c>
      <c r="AU452" s="29">
        <f t="shared" si="30"/>
        <v>0.99775927299269873</v>
      </c>
      <c r="AV452" s="30">
        <f t="shared" si="31"/>
        <v>1.78E-2</v>
      </c>
      <c r="AW452" s="25">
        <f>IFERROR(SUMIFS('[1]BD Unidades'!$BI$3:$BI$1424,'[1]BD Unidades'!$A$3:$A$1424,$A452),"-")</f>
        <v>61.957479175534424</v>
      </c>
      <c r="AX452" s="25">
        <f>IFERROR(SUMIFS('[1]BD Unidades'!$BJ$3:$BJ$1424,'[1]BD Unidades'!$A$3:$A$1424,$A452),"-")</f>
        <v>39.855857284197775</v>
      </c>
    </row>
    <row r="453" spans="1:50" ht="14.4" x14ac:dyDescent="0.3">
      <c r="A453" s="7">
        <v>1718</v>
      </c>
      <c r="B453" s="7" t="s">
        <v>1736</v>
      </c>
      <c r="D453" s="8" t="s">
        <v>1737</v>
      </c>
      <c r="E453" s="19" t="s">
        <v>1738</v>
      </c>
      <c r="F453" s="19" t="s">
        <v>1738</v>
      </c>
      <c r="G453" s="19" t="s">
        <v>1739</v>
      </c>
      <c r="H453" s="19" t="s">
        <v>397</v>
      </c>
      <c r="I453" s="19">
        <v>2024</v>
      </c>
      <c r="J453" s="19" t="s">
        <v>495</v>
      </c>
      <c r="K453" s="19" t="s">
        <v>496</v>
      </c>
      <c r="L453" s="19" t="s">
        <v>213</v>
      </c>
      <c r="M453" s="19" t="s">
        <v>189</v>
      </c>
      <c r="N453" s="19" t="s">
        <v>773</v>
      </c>
      <c r="O453" s="19" t="s">
        <v>855</v>
      </c>
      <c r="P453" s="19" t="s">
        <v>51</v>
      </c>
      <c r="Q453" s="9" t="s">
        <v>1741</v>
      </c>
      <c r="R453" s="20">
        <v>3</v>
      </c>
      <c r="S453" s="20">
        <v>0.371</v>
      </c>
      <c r="T453" s="20">
        <v>2.9889999999999999</v>
      </c>
      <c r="U453" s="20" t="s">
        <v>397</v>
      </c>
      <c r="V453" s="21">
        <f>_xlfn.XLOOKUP(D453,'[1]Gen. Real'!$A:$A,'[1]Gen. Real'!$C:$C,"-",0)</f>
        <v>5.15944</v>
      </c>
      <c r="W453" s="22"/>
      <c r="X453" s="22" t="str">
        <f>_xlfn.XLOOKUP(D453,[1]Vertimiento!$A:$A,[1]Vertimiento!$E:$E,"-",0)</f>
        <v>-</v>
      </c>
      <c r="Y453" s="23" t="str">
        <f t="shared" si="28"/>
        <v>-</v>
      </c>
      <c r="Z453" s="19" t="str">
        <f>_xlfn.XLOOKUP(D453,[1]Cmg!$I$4:$I$85,[1]Cmg!$M$4:$M$85,"----",0,1)</f>
        <v>----</v>
      </c>
      <c r="AA453" s="19" t="str">
        <f>_xlfn.XLOOKUP(D453,[1]Cmg!$A$4:$A$89,[1]Cmg!$B$4:$B$89,"----",0,1)</f>
        <v>----</v>
      </c>
      <c r="AB453" s="19" t="str">
        <f>_xlfn.XLOOKUP(D453,[1]Cmg!$E$4:$E$89,[1]Cmg!$F$4:$F$89,"----",0,1)</f>
        <v>----</v>
      </c>
      <c r="AC453" s="19" t="str">
        <f>_xlfn.XLOOKUP(D453,[1]Cmg!$O$4:$O$89,[1]Cmg!$P$4:$P$89,"----",0,1)</f>
        <v>----</v>
      </c>
      <c r="AD453" s="24" t="str">
        <f>_xlfn.XLOOKUP(D453,[1]Cmg!$S$4:$S$89,[1]Cmg!$U$4:$U$89,"----",0,1)</f>
        <v>----</v>
      </c>
      <c r="AG453" s="25">
        <f>IFERROR(SUMIFS('[1]BD Unidades'!$AH:$AH,'[1]BD Unidades'!$A:$A,'BD Centrales 2023'!$A453),"-")</f>
        <v>3</v>
      </c>
      <c r="AH453" s="25">
        <f>SUMIFS('[1]BD Unidades'!$AJ$3:$AJ$1424,'[1]BD Unidades'!$A$3:$A$1424,$A453)</f>
        <v>8048.7833333333301</v>
      </c>
      <c r="AI453" s="25">
        <f>SUMIFS('[1]BD Unidades'!$AL$3:$AL$1424,'[1]BD Unidades'!$A$3:$A$1424,$A453)</f>
        <v>1.1499999999999999</v>
      </c>
      <c r="AJ453" s="26">
        <f t="shared" si="29"/>
        <v>1.4285832594886921E-4</v>
      </c>
      <c r="AK453" s="27">
        <f>IFERROR(SUMIFS('[1]BD Unidades'!$AO$3:$AO$1424,'[1]BD Unidades'!$A$3:$A$1424,$A453),"-")</f>
        <v>0</v>
      </c>
      <c r="AL453" s="27">
        <f>IFERROR(SUMIFS('[1]BD Unidades'!$AQ$3:$AQ$1424,'[1]BD Unidades'!$A$3:$A$1424,$A453),"-")</f>
        <v>0.20485381009483486</v>
      </c>
      <c r="AM453" s="27">
        <f>IFERROR(SUMIFS('[1]BD Unidades'!$AS$3:$AS$1424,'[1]BD Unidades'!$A$3:$A$1424,$A453),"-")</f>
        <v>0.19859613372254606</v>
      </c>
      <c r="AN453" s="27">
        <f>IFERROR(SUMIFS('[1]BD Unidades'!$AU$3:$AU$1424,'[1]BD Unidades'!$A$3:$A$1424,$A453),"-")</f>
        <v>0.203766</v>
      </c>
      <c r="AO453" s="27"/>
      <c r="AP453" s="27"/>
      <c r="AQ453" s="25">
        <f>IFERROR(SUMIFS('[1]BD Unidades'!$AZ$3:$AZ$1424,'[1]BD Unidades'!$A$3:$A$1424,$A453),"-")</f>
        <v>0.5957884011676382</v>
      </c>
      <c r="AR453" s="25">
        <f>IFERROR(SUMIFS('[1]BD Unidades'!$BA$3:$BA$1424,'[1]BD Unidades'!$A$3:$A$1424,$A453),"-")</f>
        <v>3</v>
      </c>
      <c r="AS453" s="28">
        <f>SUMIFS('[1]BD Unidades'!$BC$3:$BC$1424,'[1]BD Unidades'!$A$3:$A$1424,$A453)</f>
        <v>4.4981698977056596E-2</v>
      </c>
      <c r="AT453" s="28">
        <f>SUMIFS('[1]BD Unidades'!$BE$3:$BE$1424,'[1]BD Unidades'!$A$3:$A$1424,$A453)</f>
        <v>0.92032914764079099</v>
      </c>
      <c r="AU453" s="29">
        <f t="shared" si="30"/>
        <v>0.87893117896180184</v>
      </c>
      <c r="AV453" s="30">
        <f t="shared" si="31"/>
        <v>3.7099999999999998E-3</v>
      </c>
      <c r="AW453" s="25">
        <f>IFERROR(SUMIFS('[1]BD Unidades'!$BI$3:$BI$1424,'[1]BD Unidades'!$A$3:$A$1424,$A453),"-")</f>
        <v>0.52171423437317477</v>
      </c>
      <c r="AX453" s="25">
        <f>IFERROR(SUMIFS('[1]BD Unidades'!$BJ$3:$BJ$1424,'[1]BD Unidades'!$A$3:$A$1424,$A453),"-")</f>
        <v>0.33560707028446346</v>
      </c>
    </row>
    <row r="454" spans="1:50" ht="14.4" x14ac:dyDescent="0.3">
      <c r="A454" s="7">
        <v>1719</v>
      </c>
      <c r="B454" s="7" t="s">
        <v>1742</v>
      </c>
      <c r="D454" s="8" t="s">
        <v>1743</v>
      </c>
      <c r="E454" s="19" t="s">
        <v>1744</v>
      </c>
      <c r="F454" s="19" t="s">
        <v>1744</v>
      </c>
      <c r="G454" s="19" t="s">
        <v>1030</v>
      </c>
      <c r="H454" s="19" t="s">
        <v>397</v>
      </c>
      <c r="I454" s="19">
        <v>2024</v>
      </c>
      <c r="J454" s="19" t="s">
        <v>495</v>
      </c>
      <c r="K454" s="19" t="s">
        <v>496</v>
      </c>
      <c r="L454" s="19" t="s">
        <v>213</v>
      </c>
      <c r="M454" s="19" t="s">
        <v>164</v>
      </c>
      <c r="N454" s="19" t="s">
        <v>221</v>
      </c>
      <c r="O454" s="19" t="s">
        <v>1048</v>
      </c>
      <c r="P454" s="19" t="s">
        <v>51</v>
      </c>
      <c r="Q454" s="9" t="s">
        <v>1745</v>
      </c>
      <c r="R454" s="20">
        <v>3</v>
      </c>
      <c r="S454" s="20">
        <v>0.33329999999999999</v>
      </c>
      <c r="T454" s="20">
        <v>2.99</v>
      </c>
      <c r="U454" s="20" t="s">
        <v>397</v>
      </c>
      <c r="V454" s="21">
        <f>_xlfn.XLOOKUP(D454,'[1]Gen. Real'!$A:$A,'[1]Gen. Real'!$C:$C,"-",0)</f>
        <v>5.5340500000000006</v>
      </c>
      <c r="W454" s="22"/>
      <c r="X454" s="22" t="str">
        <f>_xlfn.XLOOKUP(D454,[1]Vertimiento!$A:$A,[1]Vertimiento!$E:$E,"-",0)</f>
        <v>-</v>
      </c>
      <c r="Y454" s="23" t="str">
        <f t="shared" si="28"/>
        <v>-</v>
      </c>
      <c r="Z454" s="19" t="str">
        <f>_xlfn.XLOOKUP(D454,[1]Cmg!$I$4:$I$85,[1]Cmg!$M$4:$M$85,"----",0,1)</f>
        <v>----</v>
      </c>
      <c r="AA454" s="19" t="str">
        <f>_xlfn.XLOOKUP(D454,[1]Cmg!$A$4:$A$89,[1]Cmg!$B$4:$B$89,"----",0,1)</f>
        <v>----</v>
      </c>
      <c r="AB454" s="19" t="str">
        <f>_xlfn.XLOOKUP(D454,[1]Cmg!$E$4:$E$89,[1]Cmg!$F$4:$F$89,"----",0,1)</f>
        <v>----</v>
      </c>
      <c r="AC454" s="19" t="str">
        <f>_xlfn.XLOOKUP(D454,[1]Cmg!$O$4:$O$89,[1]Cmg!$P$4:$P$89,"----",0,1)</f>
        <v>----</v>
      </c>
      <c r="AD454" s="24" t="str">
        <f>_xlfn.XLOOKUP(D454,[1]Cmg!$S$4:$S$89,[1]Cmg!$U$4:$U$89,"----",0,1)</f>
        <v>----</v>
      </c>
      <c r="AG454" s="25">
        <f>IFERROR(SUMIFS('[1]BD Unidades'!$AH:$AH,'[1]BD Unidades'!$A:$A,'BD Centrales 2023'!$A454),"-")</f>
        <v>3</v>
      </c>
      <c r="AH454" s="25">
        <f>SUMIFS('[1]BD Unidades'!$AJ$3:$AJ$1424,'[1]BD Unidades'!$A$3:$A$1424,$A454)</f>
        <v>8159.4333333333298</v>
      </c>
      <c r="AI454" s="25">
        <f>SUMIFS('[1]BD Unidades'!$AL$3:$AL$1424,'[1]BD Unidades'!$A$3:$A$1424,$A454)</f>
        <v>0</v>
      </c>
      <c r="AJ454" s="26">
        <f t="shared" si="29"/>
        <v>0</v>
      </c>
      <c r="AK454" s="27">
        <f>IFERROR(SUMIFS('[1]BD Unidades'!$AO$3:$AO$1424,'[1]BD Unidades'!$A$3:$A$1424,$A454),"-")</f>
        <v>0</v>
      </c>
      <c r="AL454" s="27">
        <f>IFERROR(SUMIFS('[1]BD Unidades'!$AQ$3:$AQ$1424,'[1]BD Unidades'!$A$3:$A$1424,$A454),"-")</f>
        <v>0.20103265784873528</v>
      </c>
      <c r="AM454" s="27">
        <f>IFERROR(SUMIFS('[1]BD Unidades'!$AS$3:$AS$1424,'[1]BD Unidades'!$A$3:$A$1424,$A454),"-")</f>
        <v>0.2214254035087718</v>
      </c>
      <c r="AN454" s="27">
        <f>IFERROR(SUMIFS('[1]BD Unidades'!$AU$3:$AU$1424,'[1]BD Unidades'!$A$3:$A$1424,$A454),"-")</f>
        <v>0.21071200000000001</v>
      </c>
      <c r="AO454" s="27"/>
      <c r="AP454" s="27"/>
      <c r="AQ454" s="25">
        <f>IFERROR(SUMIFS('[1]BD Unidades'!$AZ$3:$AZ$1424,'[1]BD Unidades'!$A$3:$A$1424,$A454),"-")</f>
        <v>0.60309797354620587</v>
      </c>
      <c r="AR454" s="25">
        <f>IFERROR(SUMIFS('[1]BD Unidades'!$BA$3:$BA$1424,'[1]BD Unidades'!$A$3:$A$1424,$A454),"-")</f>
        <v>3</v>
      </c>
      <c r="AS454" s="28">
        <f>SUMIFS('[1]BD Unidades'!$BC$3:$BC$1424,'[1]BD Unidades'!$A$3:$A$1424,$A454)</f>
        <v>3.1129994520547898E-3</v>
      </c>
      <c r="AT454" s="28">
        <f>SUMIFS('[1]BD Unidades'!$BE$3:$BE$1424,'[1]BD Unidades'!$A$3:$A$1424,$A454)</f>
        <v>1</v>
      </c>
      <c r="AU454" s="29">
        <f t="shared" si="30"/>
        <v>0.99688700054794521</v>
      </c>
      <c r="AV454" s="30">
        <f t="shared" si="31"/>
        <v>3.333E-3</v>
      </c>
      <c r="AW454" s="25">
        <f>IFERROR(SUMIFS('[1]BD Unidades'!$BI$3:$BI$1424,'[1]BD Unidades'!$A$3:$A$1424,$A454),"-")</f>
        <v>0.5992164614520703</v>
      </c>
      <c r="AX454" s="25">
        <f>IFERROR(SUMIFS('[1]BD Unidades'!$BJ$3:$BJ$1424,'[1]BD Unidades'!$A$3:$A$1424,$A454),"-")</f>
        <v>0.38546251538597581</v>
      </c>
    </row>
    <row r="455" spans="1:50" ht="14.4" x14ac:dyDescent="0.3">
      <c r="A455" s="7">
        <v>1720</v>
      </c>
      <c r="B455" s="7" t="s">
        <v>1746</v>
      </c>
      <c r="D455" s="8" t="s">
        <v>1747</v>
      </c>
      <c r="E455" s="19" t="s">
        <v>1748</v>
      </c>
      <c r="F455" s="19" t="s">
        <v>1748</v>
      </c>
      <c r="G455" s="19" t="s">
        <v>1749</v>
      </c>
      <c r="H455" s="19" t="s">
        <v>397</v>
      </c>
      <c r="I455" s="19">
        <v>2024</v>
      </c>
      <c r="J455" s="19" t="s">
        <v>495</v>
      </c>
      <c r="K455" s="19" t="s">
        <v>496</v>
      </c>
      <c r="L455" s="19" t="s">
        <v>213</v>
      </c>
      <c r="M455" s="19" t="s">
        <v>90</v>
      </c>
      <c r="N455" s="19" t="s">
        <v>97</v>
      </c>
      <c r="O455" s="19" t="s">
        <v>1751</v>
      </c>
      <c r="P455" s="19" t="s">
        <v>51</v>
      </c>
      <c r="Q455" s="9" t="s">
        <v>1752</v>
      </c>
      <c r="R455" s="20">
        <v>2.8</v>
      </c>
      <c r="S455" s="20">
        <v>0</v>
      </c>
      <c r="T455" s="20">
        <v>2.8</v>
      </c>
      <c r="U455" s="20" t="s">
        <v>397</v>
      </c>
      <c r="V455" s="21">
        <f>_xlfn.XLOOKUP(D455,'[1]Gen. Real'!$A:$A,'[1]Gen. Real'!$C:$C,"-",0)</f>
        <v>4.6831699999999987</v>
      </c>
      <c r="W455" s="22"/>
      <c r="X455" s="22" t="str">
        <f>_xlfn.XLOOKUP(D455,[1]Vertimiento!$A:$A,[1]Vertimiento!$E:$E,"-",0)</f>
        <v>-</v>
      </c>
      <c r="Y455" s="23" t="str">
        <f t="shared" si="28"/>
        <v>-</v>
      </c>
      <c r="Z455" s="19" t="str">
        <f>_xlfn.XLOOKUP(D455,[1]Cmg!$I$4:$I$85,[1]Cmg!$M$4:$M$85,"----",0,1)</f>
        <v>----</v>
      </c>
      <c r="AA455" s="19" t="str">
        <f>_xlfn.XLOOKUP(D455,[1]Cmg!$A$4:$A$89,[1]Cmg!$B$4:$B$89,"----",0,1)</f>
        <v>----</v>
      </c>
      <c r="AB455" s="19" t="str">
        <f>_xlfn.XLOOKUP(D455,[1]Cmg!$E$4:$E$89,[1]Cmg!$F$4:$F$89,"----",0,1)</f>
        <v>----</v>
      </c>
      <c r="AC455" s="19" t="str">
        <f>_xlfn.XLOOKUP(D455,[1]Cmg!$O$4:$O$89,[1]Cmg!$P$4:$P$89,"----",0,1)</f>
        <v>----</v>
      </c>
      <c r="AD455" s="24" t="str">
        <f>_xlfn.XLOOKUP(D455,[1]Cmg!$S$4:$S$89,[1]Cmg!$U$4:$U$89,"----",0,1)</f>
        <v>----</v>
      </c>
      <c r="AG455" s="25">
        <f>IFERROR(SUMIFS('[1]BD Unidades'!$AH:$AH,'[1]BD Unidades'!$A:$A,'BD Centrales 2023'!$A455),"-")</f>
        <v>2.8</v>
      </c>
      <c r="AH455" s="25">
        <f>SUMIFS('[1]BD Unidades'!$AJ$3:$AJ$1424,'[1]BD Unidades'!$A$3:$A$1424,$A455)</f>
        <v>8732.4166666666697</v>
      </c>
      <c r="AI455" s="25">
        <f>SUMIFS('[1]BD Unidades'!$AL$3:$AL$1424,'[1]BD Unidades'!$A$3:$A$1424,$A455)</f>
        <v>0</v>
      </c>
      <c r="AJ455" s="26">
        <f t="shared" si="29"/>
        <v>0</v>
      </c>
      <c r="AK455" s="27">
        <f>IFERROR(SUMIFS('[1]BD Unidades'!$AO$3:$AO$1424,'[1]BD Unidades'!$A$3:$A$1424,$A455),"-")</f>
        <v>0</v>
      </c>
      <c r="AL455" s="27">
        <f>IFERROR(SUMIFS('[1]BD Unidades'!$AQ$3:$AQ$1424,'[1]BD Unidades'!$A$3:$A$1424,$A455),"-")</f>
        <v>0.18597150545205635</v>
      </c>
      <c r="AM455" s="27">
        <f>IFERROR(SUMIFS('[1]BD Unidades'!$AS$3:$AS$1424,'[1]BD Unidades'!$A$3:$A$1424,$A455),"-")</f>
        <v>0.19921793653994208</v>
      </c>
      <c r="AN455" s="27">
        <f>IFERROR(SUMIFS('[1]BD Unidades'!$AU$3:$AU$1424,'[1]BD Unidades'!$A$3:$A$1424,$A455),"-")</f>
        <v>0.19032299999999999</v>
      </c>
      <c r="AO455" s="27"/>
      <c r="AP455" s="27"/>
      <c r="AQ455" s="25">
        <f>IFERROR(SUMIFS('[1]BD Unidades'!$AZ$3:$AZ$1424,'[1]BD Unidades'!$A$3:$A$1424,$A455),"-")</f>
        <v>0.52072021526575774</v>
      </c>
      <c r="AR455" s="25">
        <f>IFERROR(SUMIFS('[1]BD Unidades'!$BA$3:$BA$1424,'[1]BD Unidades'!$A$3:$A$1424,$A455),"-")</f>
        <v>2.80000000000001</v>
      </c>
      <c r="AS455" s="28">
        <f>SUMIFS('[1]BD Unidades'!$BC$3:$BC$1424,'[1]BD Unidades'!$A$3:$A$1424,$A455)</f>
        <v>1.2946352889484999E-2</v>
      </c>
      <c r="AT455" s="28">
        <f>SUMIFS('[1]BD Unidades'!$BE$3:$BE$1424,'[1]BD Unidades'!$A$3:$A$1424,$A455)</f>
        <v>0.99976217656012201</v>
      </c>
      <c r="AU455" s="29">
        <f t="shared" si="30"/>
        <v>0.98681890261681504</v>
      </c>
      <c r="AV455" s="30">
        <f t="shared" si="31"/>
        <v>0</v>
      </c>
      <c r="AW455" s="25">
        <f>IFERROR(SUMIFS('[1]BD Unidades'!$BI$3:$BI$1424,'[1]BD Unidades'!$A$3:$A$1424,$A455),"-")</f>
        <v>0.51385655139894681</v>
      </c>
      <c r="AX455" s="25">
        <f>IFERROR(SUMIFS('[1]BD Unidades'!$BJ$3:$BJ$1424,'[1]BD Unidades'!$A$3:$A$1424,$A455),"-")</f>
        <v>0.33055239899420602</v>
      </c>
    </row>
    <row r="456" spans="1:50" ht="14.4" x14ac:dyDescent="0.3">
      <c r="A456" s="7">
        <v>1721</v>
      </c>
      <c r="B456" s="7" t="s">
        <v>1753</v>
      </c>
      <c r="D456" s="8" t="s">
        <v>1754</v>
      </c>
      <c r="E456" s="19" t="s">
        <v>1653</v>
      </c>
      <c r="F456" s="19" t="s">
        <v>1755</v>
      </c>
      <c r="G456" s="19" t="s">
        <v>1756</v>
      </c>
      <c r="H456" s="19" t="s">
        <v>397</v>
      </c>
      <c r="I456" s="19">
        <v>2024</v>
      </c>
      <c r="J456" s="19" t="s">
        <v>495</v>
      </c>
      <c r="K456" s="19" t="s">
        <v>496</v>
      </c>
      <c r="L456" s="19" t="s">
        <v>213</v>
      </c>
      <c r="M456" s="19" t="s">
        <v>477</v>
      </c>
      <c r="N456" s="19" t="s">
        <v>549</v>
      </c>
      <c r="O456" s="19" t="s">
        <v>1657</v>
      </c>
      <c r="P456" s="19" t="s">
        <v>51</v>
      </c>
      <c r="Q456" s="9" t="s">
        <v>1757</v>
      </c>
      <c r="R456" s="20">
        <v>9.0050000000000008</v>
      </c>
      <c r="S456" s="20">
        <v>5.5E-2</v>
      </c>
      <c r="T456" s="20">
        <v>9</v>
      </c>
      <c r="U456" s="20" t="s">
        <v>397</v>
      </c>
      <c r="V456" s="21">
        <f>_xlfn.XLOOKUP(D456,'[1]Gen. Real'!$A:$A,'[1]Gen. Real'!$C:$C,"-",0)</f>
        <v>9.3284699999999994</v>
      </c>
      <c r="W456" s="22"/>
      <c r="X456" s="22" t="str">
        <f>_xlfn.XLOOKUP(D456,[1]Vertimiento!$A:$A,[1]Vertimiento!$E:$E,"-",0)</f>
        <v>-</v>
      </c>
      <c r="Y456" s="23" t="str">
        <f t="shared" si="28"/>
        <v>-</v>
      </c>
      <c r="Z456" s="19" t="str">
        <f>_xlfn.XLOOKUP(D456,[1]Cmg!$I$4:$I$85,[1]Cmg!$M$4:$M$85,"----",0,1)</f>
        <v>----</v>
      </c>
      <c r="AA456" s="19" t="str">
        <f>_xlfn.XLOOKUP(D456,[1]Cmg!$A$4:$A$89,[1]Cmg!$B$4:$B$89,"----",0,1)</f>
        <v>----</v>
      </c>
      <c r="AB456" s="19" t="str">
        <f>_xlfn.XLOOKUP(D456,[1]Cmg!$E$4:$E$89,[1]Cmg!$F$4:$F$89,"----",0,1)</f>
        <v>----</v>
      </c>
      <c r="AC456" s="19" t="str">
        <f>_xlfn.XLOOKUP(D456,[1]Cmg!$O$4:$O$89,[1]Cmg!$P$4:$P$89,"----",0,1)</f>
        <v>----</v>
      </c>
      <c r="AD456" s="24" t="str">
        <f>_xlfn.XLOOKUP(D456,[1]Cmg!$S$4:$S$89,[1]Cmg!$U$4:$U$89,"----",0,1)</f>
        <v>----</v>
      </c>
      <c r="AG456" s="25">
        <f>IFERROR(SUMIFS('[1]BD Unidades'!$AH:$AH,'[1]BD Unidades'!$A:$A,'BD Centrales 2023'!$A456),"-")</f>
        <v>9</v>
      </c>
      <c r="AH456" s="25">
        <f>SUMIFS('[1]BD Unidades'!$AJ$3:$AJ$1424,'[1]BD Unidades'!$A$3:$A$1424,$A456)</f>
        <v>8546.1021654636315</v>
      </c>
      <c r="AI456" s="25">
        <f>SUMIFS('[1]BD Unidades'!$AL$3:$AL$1424,'[1]BD Unidades'!$A$3:$A$1424,$A456)</f>
        <v>0</v>
      </c>
      <c r="AJ456" s="26">
        <f t="shared" si="29"/>
        <v>0</v>
      </c>
      <c r="AK456" s="27">
        <f>IFERROR(SUMIFS('[1]BD Unidades'!$AO$3:$AO$1424,'[1]BD Unidades'!$A$3:$A$1424,$A456),"-")</f>
        <v>0</v>
      </c>
      <c r="AL456" s="27">
        <f>IFERROR(SUMIFS('[1]BD Unidades'!$AQ$3:$AQ$1424,'[1]BD Unidades'!$A$3:$A$1424,$A456),"-")</f>
        <v>0.25098323526889127</v>
      </c>
      <c r="AM456" s="27">
        <f>IFERROR(SUMIFS('[1]BD Unidades'!$AS$3:$AS$1424,'[1]BD Unidades'!$A$3:$A$1424,$A456),"-")</f>
        <v>0.15301877000035655</v>
      </c>
      <c r="AN456" s="27">
        <f>IFERROR(SUMIFS('[1]BD Unidades'!$AU$3:$AU$1424,'[1]BD Unidades'!$A$3:$A$1424,$A456),"-")</f>
        <v>0.12040410882842864</v>
      </c>
      <c r="AO456" s="27"/>
      <c r="AP456" s="27"/>
      <c r="AQ456" s="25">
        <f>IFERROR(SUMIFS('[1]BD Unidades'!$AZ$3:$AZ$1424,'[1]BD Unidades'!$A$3:$A$1424,$A456),"-")</f>
        <v>1.3779340238532107</v>
      </c>
      <c r="AR456" s="25">
        <f>IFERROR(SUMIFS('[1]BD Unidades'!$BA$3:$BA$1424,'[1]BD Unidades'!$A$3:$A$1424,$A456),"-")</f>
        <v>9</v>
      </c>
      <c r="AS456" s="28">
        <f>SUMIFS('[1]BD Unidades'!$BC$3:$BC$1424,'[1]BD Unidades'!$A$3:$A$1424,$A456)</f>
        <v>1.8054627992381441E-2</v>
      </c>
      <c r="AT456" s="28">
        <f>SUMIFS('[1]BD Unidades'!$BE$3:$BE$1424,'[1]BD Unidades'!$A$3:$A$1424,$A456)</f>
        <v>0.99829242506065852</v>
      </c>
      <c r="AU456" s="29">
        <f t="shared" si="30"/>
        <v>0.98026862669857595</v>
      </c>
      <c r="AV456" s="30">
        <f t="shared" si="31"/>
        <v>5.5000000000000003E-4</v>
      </c>
      <c r="AW456" s="25">
        <f>IFERROR(SUMIFS('[1]BD Unidades'!$BI$3:$BI$1424,'[1]BD Unidades'!$A$3:$A$1424,$A456),"-")</f>
        <v>1.3514821021830963</v>
      </c>
      <c r="AX456" s="25">
        <f>IFERROR(SUMIFS('[1]BD Unidades'!$BJ$3:$BJ$1424,'[1]BD Unidades'!$A$3:$A$1424,$A456),"-")</f>
        <v>0.86937813648213957</v>
      </c>
    </row>
    <row r="457" spans="1:50" ht="14.4" x14ac:dyDescent="0.3">
      <c r="A457" s="7">
        <v>1723</v>
      </c>
      <c r="B457" s="7" t="s">
        <v>1758</v>
      </c>
      <c r="D457" s="8" t="s">
        <v>1759</v>
      </c>
      <c r="E457" s="19" t="s">
        <v>1760</v>
      </c>
      <c r="F457" s="19" t="s">
        <v>1760</v>
      </c>
      <c r="G457" s="19" t="s">
        <v>1371</v>
      </c>
      <c r="H457" s="19" t="s">
        <v>397</v>
      </c>
      <c r="I457" s="19">
        <v>2024</v>
      </c>
      <c r="J457" s="19" t="s">
        <v>495</v>
      </c>
      <c r="K457" s="19" t="s">
        <v>496</v>
      </c>
      <c r="L457" s="19" t="s">
        <v>213</v>
      </c>
      <c r="M457" s="19" t="s">
        <v>189</v>
      </c>
      <c r="N457" s="19" t="s">
        <v>879</v>
      </c>
      <c r="O457" s="19" t="s">
        <v>893</v>
      </c>
      <c r="P457" s="19" t="s">
        <v>51</v>
      </c>
      <c r="Q457" s="9" t="s">
        <v>1761</v>
      </c>
      <c r="R457" s="20">
        <v>2</v>
      </c>
      <c r="S457" s="20">
        <v>0.5</v>
      </c>
      <c r="T457" s="20">
        <v>1.99</v>
      </c>
      <c r="U457" s="20" t="s">
        <v>397</v>
      </c>
      <c r="V457" s="21">
        <f>_xlfn.XLOOKUP(D457,'[1]Gen. Real'!$A:$A,'[1]Gen. Real'!$C:$C,"-",0)</f>
        <v>4.4194799999999974</v>
      </c>
      <c r="W457" s="22"/>
      <c r="X457" s="22" t="str">
        <f>_xlfn.XLOOKUP(D457,[1]Vertimiento!$A:$A,[1]Vertimiento!$E:$E,"-",0)</f>
        <v>-</v>
      </c>
      <c r="Y457" s="23" t="str">
        <f t="shared" si="28"/>
        <v>-</v>
      </c>
      <c r="Z457" s="19" t="str">
        <f>_xlfn.XLOOKUP(D457,[1]Cmg!$I$4:$I$85,[1]Cmg!$M$4:$M$85,"----",0,1)</f>
        <v>----</v>
      </c>
      <c r="AA457" s="19" t="str">
        <f>_xlfn.XLOOKUP(D457,[1]Cmg!$A$4:$A$89,[1]Cmg!$B$4:$B$89,"----",0,1)</f>
        <v>----</v>
      </c>
      <c r="AB457" s="19" t="str">
        <f>_xlfn.XLOOKUP(D457,[1]Cmg!$E$4:$E$89,[1]Cmg!$F$4:$F$89,"----",0,1)</f>
        <v>----</v>
      </c>
      <c r="AC457" s="19" t="str">
        <f>_xlfn.XLOOKUP(D457,[1]Cmg!$O$4:$O$89,[1]Cmg!$P$4:$P$89,"----",0,1)</f>
        <v>----</v>
      </c>
      <c r="AD457" s="24" t="str">
        <f>_xlfn.XLOOKUP(D457,[1]Cmg!$S$4:$S$89,[1]Cmg!$U$4:$U$89,"----",0,1)</f>
        <v>----</v>
      </c>
      <c r="AG457" s="25">
        <f>IFERROR(SUMIFS('[1]BD Unidades'!$AH:$AH,'[1]BD Unidades'!$A:$A,'BD Centrales 2023'!$A457),"-")</f>
        <v>2</v>
      </c>
      <c r="AH457" s="25">
        <f>SUMIFS('[1]BD Unidades'!$AJ$3:$AJ$1424,'[1]BD Unidades'!$A$3:$A$1424,$A457)</f>
        <v>8710.75</v>
      </c>
      <c r="AI457" s="25">
        <f>SUMIFS('[1]BD Unidades'!$AL$3:$AL$1424,'[1]BD Unidades'!$A$3:$A$1424,$A457)</f>
        <v>0</v>
      </c>
      <c r="AJ457" s="26">
        <f t="shared" si="29"/>
        <v>0</v>
      </c>
      <c r="AK457" s="27">
        <f>IFERROR(SUMIFS('[1]BD Unidades'!$AO$3:$AO$1424,'[1]BD Unidades'!$A$3:$A$1424,$A457),"-")</f>
        <v>0</v>
      </c>
      <c r="AL457" s="27">
        <f>IFERROR(SUMIFS('[1]BD Unidades'!$AQ$3:$AQ$1424,'[1]BD Unidades'!$A$3:$A$1424,$A457),"-")</f>
        <v>0.27277477481980822</v>
      </c>
      <c r="AM457" s="27">
        <f>IFERROR(SUMIFS('[1]BD Unidades'!$AS$3:$AS$1424,'[1]BD Unidades'!$A$3:$A$1424,$A457),"-")</f>
        <v>0.26333506035973675</v>
      </c>
      <c r="AN457" s="27">
        <f>IFERROR(SUMIFS('[1]BD Unidades'!$AU$3:$AU$1424,'[1]BD Unidades'!$A$3:$A$1424,$A457),"-")</f>
        <v>0.25142799999999998</v>
      </c>
      <c r="AO457" s="27"/>
      <c r="AP457" s="27"/>
      <c r="AQ457" s="25">
        <f>IFERROR(SUMIFS('[1]BD Unidades'!$AZ$3:$AZ$1424,'[1]BD Unidades'!$A$3:$A$1424,$A457),"-")</f>
        <v>0.51273962641065629</v>
      </c>
      <c r="AR457" s="25">
        <f>IFERROR(SUMIFS('[1]BD Unidades'!$BA$3:$BA$1424,'[1]BD Unidades'!$A$3:$A$1424,$A457),"-")</f>
        <v>2</v>
      </c>
      <c r="AS457" s="28">
        <f>SUMIFS('[1]BD Unidades'!$BC$3:$BC$1424,'[1]BD Unidades'!$A$3:$A$1424,$A457)</f>
        <v>5.2243309675400499E-3</v>
      </c>
      <c r="AT457" s="28">
        <f>SUMIFS('[1]BD Unidades'!$BE$3:$BE$1424,'[1]BD Unidades'!$A$3:$A$1424,$A457)</f>
        <v>0.99853500761034997</v>
      </c>
      <c r="AU457" s="29">
        <f t="shared" si="30"/>
        <v>0.99331833024791838</v>
      </c>
      <c r="AV457" s="30">
        <f t="shared" si="31"/>
        <v>5.0000000000000001E-3</v>
      </c>
      <c r="AW457" s="25">
        <f>IFERROR(SUMIFS('[1]BD Unidades'!$BI$3:$BI$1424,'[1]BD Unidades'!$A$3:$A$1424,$A457),"-")</f>
        <v>0.50676710121038415</v>
      </c>
      <c r="AX457" s="25">
        <f>IFERROR(SUMIFS('[1]BD Unidades'!$BJ$3:$BJ$1424,'[1]BD Unidades'!$A$3:$A$1424,$A457),"-")</f>
        <v>0.32599191463140192</v>
      </c>
    </row>
    <row r="458" spans="1:50" ht="14.4" x14ac:dyDescent="0.3">
      <c r="A458" s="7">
        <v>1724</v>
      </c>
      <c r="B458" s="7" t="s">
        <v>1762</v>
      </c>
      <c r="D458" s="8" t="s">
        <v>1763</v>
      </c>
      <c r="E458" s="19" t="s">
        <v>1764</v>
      </c>
      <c r="F458" s="19" t="s">
        <v>1764</v>
      </c>
      <c r="G458" s="19" t="s">
        <v>1765</v>
      </c>
      <c r="H458" s="19" t="s">
        <v>397</v>
      </c>
      <c r="I458" s="19">
        <v>2024</v>
      </c>
      <c r="J458" s="19" t="s">
        <v>495</v>
      </c>
      <c r="K458" s="19" t="s">
        <v>496</v>
      </c>
      <c r="L458" s="19" t="s">
        <v>213</v>
      </c>
      <c r="M458" s="19" t="s">
        <v>90</v>
      </c>
      <c r="N458" s="19" t="s">
        <v>97</v>
      </c>
      <c r="O458" s="19" t="s">
        <v>1095</v>
      </c>
      <c r="P458" s="19" t="s">
        <v>51</v>
      </c>
      <c r="Q458" s="9" t="s">
        <v>1767</v>
      </c>
      <c r="R458" s="20">
        <v>3.01</v>
      </c>
      <c r="S458" s="20">
        <v>0.3322</v>
      </c>
      <c r="T458" s="20">
        <v>3</v>
      </c>
      <c r="U458" s="20" t="s">
        <v>397</v>
      </c>
      <c r="V458" s="21">
        <f>_xlfn.XLOOKUP(D458,'[1]Gen. Real'!$A:$A,'[1]Gen. Real'!$C:$C,"-",0)</f>
        <v>5.3277400000000048</v>
      </c>
      <c r="W458" s="22"/>
      <c r="X458" s="22" t="str">
        <f>_xlfn.XLOOKUP(D458,[1]Vertimiento!$A:$A,[1]Vertimiento!$E:$E,"-",0)</f>
        <v>-</v>
      </c>
      <c r="Y458" s="23" t="str">
        <f t="shared" si="28"/>
        <v>-</v>
      </c>
      <c r="Z458" s="19" t="str">
        <f>_xlfn.XLOOKUP(D458,[1]Cmg!$I$4:$I$85,[1]Cmg!$M$4:$M$85,"----",0,1)</f>
        <v>----</v>
      </c>
      <c r="AA458" s="19" t="str">
        <f>_xlfn.XLOOKUP(D458,[1]Cmg!$A$4:$A$89,[1]Cmg!$B$4:$B$89,"----",0,1)</f>
        <v>----</v>
      </c>
      <c r="AB458" s="19" t="str">
        <f>_xlfn.XLOOKUP(D458,[1]Cmg!$E$4:$E$89,[1]Cmg!$F$4:$F$89,"----",0,1)</f>
        <v>----</v>
      </c>
      <c r="AC458" s="19" t="str">
        <f>_xlfn.XLOOKUP(D458,[1]Cmg!$O$4:$O$89,[1]Cmg!$P$4:$P$89,"----",0,1)</f>
        <v>----</v>
      </c>
      <c r="AD458" s="24" t="str">
        <f>_xlfn.XLOOKUP(D458,[1]Cmg!$S$4:$S$89,[1]Cmg!$U$4:$U$89,"----",0,1)</f>
        <v>----</v>
      </c>
      <c r="AG458" s="25">
        <f>IFERROR(SUMIFS('[1]BD Unidades'!$AH:$AH,'[1]BD Unidades'!$A:$A,'BD Centrales 2023'!$A458),"-")</f>
        <v>3</v>
      </c>
      <c r="AH458" s="25">
        <f>SUMIFS('[1]BD Unidades'!$AJ$3:$AJ$1424,'[1]BD Unidades'!$A$3:$A$1424,$A458)</f>
        <v>8042.6578073089731</v>
      </c>
      <c r="AI458" s="25">
        <f>SUMIFS('[1]BD Unidades'!$AL$3:$AL$1424,'[1]BD Unidades'!$A$3:$A$1424,$A458)</f>
        <v>0</v>
      </c>
      <c r="AJ458" s="26">
        <f t="shared" si="29"/>
        <v>0</v>
      </c>
      <c r="AK458" s="27">
        <f>IFERROR(SUMIFS('[1]BD Unidades'!$AO$3:$AO$1424,'[1]BD Unidades'!$A$3:$A$1424,$A458),"-")</f>
        <v>0</v>
      </c>
      <c r="AL458" s="27">
        <f>IFERROR(SUMIFS('[1]BD Unidades'!$AQ$3:$AQ$1424,'[1]BD Unidades'!$A$3:$A$1424,$A458),"-")</f>
        <v>0.21588209013102505</v>
      </c>
      <c r="AM458" s="27">
        <f>IFERROR(SUMIFS('[1]BD Unidades'!$AS$3:$AS$1424,'[1]BD Unidades'!$A$3:$A$1424,$A458),"-")</f>
        <v>0.21519718680160496</v>
      </c>
      <c r="AN458" s="27">
        <f>IFERROR(SUMIFS('[1]BD Unidades'!$AU$3:$AU$1424,'[1]BD Unidades'!$A$3:$A$1424,$A458),"-")</f>
        <v>0.20328837209302328</v>
      </c>
      <c r="AO458" s="27"/>
      <c r="AP458" s="27"/>
      <c r="AQ458" s="25">
        <f>IFERROR(SUMIFS('[1]BD Unidades'!$AZ$3:$AZ$1424,'[1]BD Unidades'!$A$3:$A$1424,$A458),"-")</f>
        <v>0.64774353227283088</v>
      </c>
      <c r="AR458" s="25">
        <f>IFERROR(SUMIFS('[1]BD Unidades'!$BA$3:$BA$1424,'[1]BD Unidades'!$A$3:$A$1424,$A458),"-")</f>
        <v>3</v>
      </c>
      <c r="AS458" s="28">
        <f>SUMIFS('[1]BD Unidades'!$BC$3:$BC$1424,'[1]BD Unidades'!$A$3:$A$1424,$A458)</f>
        <v>3.1797100077367675E-3</v>
      </c>
      <c r="AT458" s="28">
        <f>SUMIFS('[1]BD Unidades'!$BE$3:$BE$1424,'[1]BD Unidades'!$A$3:$A$1424,$A458)</f>
        <v>0.99667774086378746</v>
      </c>
      <c r="AU458" s="29">
        <f t="shared" si="30"/>
        <v>0.99350859467667441</v>
      </c>
      <c r="AV458" s="30">
        <f t="shared" si="31"/>
        <v>3.3219999999999999E-3</v>
      </c>
      <c r="AW458" s="25">
        <f>IFERROR(SUMIFS('[1]BD Unidades'!$BI$3:$BI$1424,'[1]BD Unidades'!$A$3:$A$1424,$A458),"-")</f>
        <v>0.64352477345809034</v>
      </c>
      <c r="AX458" s="25">
        <f>IFERROR(SUMIFS('[1]BD Unidades'!$BJ$3:$BJ$1424,'[1]BD Unidades'!$A$3:$A$1424,$A458),"-")</f>
        <v>0.41396505911943632</v>
      </c>
    </row>
    <row r="459" spans="1:50" ht="14.4" x14ac:dyDescent="0.3">
      <c r="A459" s="7">
        <v>1725</v>
      </c>
      <c r="B459" s="7" t="s">
        <v>1768</v>
      </c>
      <c r="D459" s="8" t="s">
        <v>1769</v>
      </c>
      <c r="E459" s="19" t="s">
        <v>1770</v>
      </c>
      <c r="F459" s="19" t="s">
        <v>1770</v>
      </c>
      <c r="G459" s="19" t="s">
        <v>1771</v>
      </c>
      <c r="H459" s="19" t="s">
        <v>397</v>
      </c>
      <c r="I459" s="19">
        <v>2024</v>
      </c>
      <c r="J459" s="19" t="s">
        <v>495</v>
      </c>
      <c r="K459" s="19" t="s">
        <v>496</v>
      </c>
      <c r="L459" s="19" t="s">
        <v>213</v>
      </c>
      <c r="M459" s="19" t="s">
        <v>189</v>
      </c>
      <c r="N459" s="19" t="s">
        <v>879</v>
      </c>
      <c r="O459" s="19" t="s">
        <v>1772</v>
      </c>
      <c r="P459" s="19" t="s">
        <v>51</v>
      </c>
      <c r="Q459" s="9" t="s">
        <v>1773</v>
      </c>
      <c r="R459" s="20">
        <v>6</v>
      </c>
      <c r="S459" s="20">
        <v>6.6666999999999996</v>
      </c>
      <c r="T459" s="20">
        <v>5.6</v>
      </c>
      <c r="U459" s="20" t="s">
        <v>397</v>
      </c>
      <c r="V459" s="21">
        <f>_xlfn.XLOOKUP(D459,'[1]Gen. Real'!$A:$A,'[1]Gen. Real'!$C:$C,"-",0)</f>
        <v>12.788119999999989</v>
      </c>
      <c r="W459" s="22"/>
      <c r="X459" s="22" t="str">
        <f>_xlfn.XLOOKUP(D459,[1]Vertimiento!$A:$A,[1]Vertimiento!$E:$E,"-",0)</f>
        <v>-</v>
      </c>
      <c r="Y459" s="23" t="str">
        <f t="shared" si="28"/>
        <v>-</v>
      </c>
      <c r="Z459" s="19" t="str">
        <f>_xlfn.XLOOKUP(D459,[1]Cmg!$I$4:$I$85,[1]Cmg!$M$4:$M$85,"----",0,1)</f>
        <v>----</v>
      </c>
      <c r="AA459" s="19" t="str">
        <f>_xlfn.XLOOKUP(D459,[1]Cmg!$A$4:$A$89,[1]Cmg!$B$4:$B$89,"----",0,1)</f>
        <v>----</v>
      </c>
      <c r="AB459" s="19" t="str">
        <f>_xlfn.XLOOKUP(D459,[1]Cmg!$E$4:$E$89,[1]Cmg!$F$4:$F$89,"----",0,1)</f>
        <v>----</v>
      </c>
      <c r="AC459" s="19" t="str">
        <f>_xlfn.XLOOKUP(D459,[1]Cmg!$O$4:$O$89,[1]Cmg!$P$4:$P$89,"----",0,1)</f>
        <v>----</v>
      </c>
      <c r="AD459" s="24" t="str">
        <f>_xlfn.XLOOKUP(D459,[1]Cmg!$S$4:$S$89,[1]Cmg!$U$4:$U$89,"----",0,1)</f>
        <v>----</v>
      </c>
      <c r="AG459" s="25">
        <f>IFERROR(SUMIFS('[1]BD Unidades'!$AH:$AH,'[1]BD Unidades'!$A:$A,'BD Centrales 2023'!$A459),"-")</f>
        <v>6</v>
      </c>
      <c r="AH459" s="25">
        <f>SUMIFS('[1]BD Unidades'!$AJ$3:$AJ$1424,'[1]BD Unidades'!$A$3:$A$1424,$A459)</f>
        <v>8570.9333333333307</v>
      </c>
      <c r="AI459" s="25">
        <f>SUMIFS('[1]BD Unidades'!$AL$3:$AL$1424,'[1]BD Unidades'!$A$3:$A$1424,$A459)</f>
        <v>8.0166666666666693</v>
      </c>
      <c r="AJ459" s="26">
        <f t="shared" si="29"/>
        <v>9.3445779106611786E-4</v>
      </c>
      <c r="AK459" s="27">
        <f>IFERROR(SUMIFS('[1]BD Unidades'!$AO$3:$AO$1424,'[1]BD Unidades'!$A$3:$A$1424,$A459),"-")</f>
        <v>0</v>
      </c>
      <c r="AL459" s="27">
        <f>IFERROR(SUMIFS('[1]BD Unidades'!$AQ$3:$AQ$1424,'[1]BD Unidades'!$A$3:$A$1424,$A459),"-")</f>
        <v>0.27094098274275275</v>
      </c>
      <c r="AM459" s="27">
        <f>IFERROR(SUMIFS('[1]BD Unidades'!$AS$3:$AS$1424,'[1]BD Unidades'!$A$3:$A$1424,$A459),"-")</f>
        <v>0.25505120984376223</v>
      </c>
      <c r="AN459" s="27">
        <f>IFERROR(SUMIFS('[1]BD Unidades'!$AU$3:$AU$1424,'[1]BD Unidades'!$A$3:$A$1424,$A459),"-")</f>
        <v>0.236125</v>
      </c>
      <c r="AO459" s="27"/>
      <c r="AP459" s="27"/>
      <c r="AQ459" s="25">
        <f>IFERROR(SUMIFS('[1]BD Unidades'!$AZ$3:$AZ$1424,'[1]BD Unidades'!$A$3:$A$1424,$A459),"-")</f>
        <v>1.5303072590625733</v>
      </c>
      <c r="AR459" s="25">
        <f>IFERROR(SUMIFS('[1]BD Unidades'!$BA$3:$BA$1424,'[1]BD Unidades'!$A$3:$A$1424,$A459),"-")</f>
        <v>5.9978668718199799</v>
      </c>
      <c r="AS459" s="28">
        <f>SUMIFS('[1]BD Unidades'!$BC$3:$BC$1424,'[1]BD Unidades'!$A$3:$A$1424,$A459)</f>
        <v>1.0122377935806301E-2</v>
      </c>
      <c r="AT459" s="28">
        <f>SUMIFS('[1]BD Unidades'!$BE$3:$BE$1424,'[1]BD Unidades'!$A$3:$A$1424,$A459)</f>
        <v>0.99888127853881292</v>
      </c>
      <c r="AU459" s="29">
        <f t="shared" si="30"/>
        <v>0.98877022472444165</v>
      </c>
      <c r="AV459" s="30">
        <f t="shared" si="31"/>
        <v>6.666699999999999E-2</v>
      </c>
      <c r="AW459" s="25">
        <f>IFERROR(SUMIFS('[1]BD Unidades'!$BI$3:$BI$1424,'[1]BD Unidades'!$A$3:$A$1424,$A459),"-")</f>
        <v>1.4122474356113617</v>
      </c>
      <c r="AX459" s="25">
        <f>IFERROR(SUMIFS('[1]BD Unidades'!$BJ$3:$BJ$1424,'[1]BD Unidades'!$A$3:$A$1424,$A459),"-")</f>
        <v>0.90846711313469464</v>
      </c>
    </row>
    <row r="460" spans="1:50" ht="14.4" x14ac:dyDescent="0.3">
      <c r="A460" s="7">
        <v>1726</v>
      </c>
      <c r="B460" s="7" t="s">
        <v>1774</v>
      </c>
      <c r="D460" s="8" t="s">
        <v>1775</v>
      </c>
      <c r="E460" s="19" t="s">
        <v>677</v>
      </c>
      <c r="F460" s="19" t="s">
        <v>1776</v>
      </c>
      <c r="G460" s="19" t="s">
        <v>1777</v>
      </c>
      <c r="H460" s="19" t="s">
        <v>397</v>
      </c>
      <c r="I460" s="19">
        <v>2024</v>
      </c>
      <c r="J460" s="19" t="s">
        <v>495</v>
      </c>
      <c r="K460" s="19" t="s">
        <v>496</v>
      </c>
      <c r="L460" s="19" t="s">
        <v>213</v>
      </c>
      <c r="M460" s="19" t="s">
        <v>164</v>
      </c>
      <c r="N460" s="19" t="s">
        <v>831</v>
      </c>
      <c r="O460" s="19" t="s">
        <v>1779</v>
      </c>
      <c r="P460" s="19" t="s">
        <v>51</v>
      </c>
      <c r="Q460" s="9" t="s">
        <v>1780</v>
      </c>
      <c r="R460" s="20">
        <v>9</v>
      </c>
      <c r="S460" s="20">
        <v>0.55600000000000005</v>
      </c>
      <c r="T460" s="20">
        <v>8.9499999999999993</v>
      </c>
      <c r="U460" s="20" t="s">
        <v>397</v>
      </c>
      <c r="V460" s="21">
        <f>_xlfn.XLOOKUP(D460,'[1]Gen. Real'!$A:$A,'[1]Gen. Real'!$C:$C,"-",0)</f>
        <v>18.873020000000015</v>
      </c>
      <c r="W460" s="22"/>
      <c r="X460" s="22" t="str">
        <f>_xlfn.XLOOKUP(D460,[1]Vertimiento!$A:$A,[1]Vertimiento!$E:$E,"-",0)</f>
        <v>-</v>
      </c>
      <c r="Y460" s="23" t="str">
        <f t="shared" si="28"/>
        <v>-</v>
      </c>
      <c r="Z460" s="19" t="str">
        <f>_xlfn.XLOOKUP(D460,[1]Cmg!$I$4:$I$85,[1]Cmg!$M$4:$M$85,"----",0,1)</f>
        <v>----</v>
      </c>
      <c r="AA460" s="19" t="str">
        <f>_xlfn.XLOOKUP(D460,[1]Cmg!$A$4:$A$89,[1]Cmg!$B$4:$B$89,"----",0,1)</f>
        <v>----</v>
      </c>
      <c r="AB460" s="19" t="str">
        <f>_xlfn.XLOOKUP(D460,[1]Cmg!$E$4:$E$89,[1]Cmg!$F$4:$F$89,"----",0,1)</f>
        <v>----</v>
      </c>
      <c r="AC460" s="19" t="str">
        <f>_xlfn.XLOOKUP(D460,[1]Cmg!$O$4:$O$89,[1]Cmg!$P$4:$P$89,"----",0,1)</f>
        <v>----</v>
      </c>
      <c r="AD460" s="24" t="str">
        <f>_xlfn.XLOOKUP(D460,[1]Cmg!$S$4:$S$89,[1]Cmg!$U$4:$U$89,"----",0,1)</f>
        <v>----</v>
      </c>
      <c r="AG460" s="25">
        <f>IFERROR(SUMIFS('[1]BD Unidades'!$AH:$AH,'[1]BD Unidades'!$A:$A,'BD Centrales 2023'!$A460),"-")</f>
        <v>9</v>
      </c>
      <c r="AH460" s="25">
        <f>SUMIFS('[1]BD Unidades'!$AJ$3:$AJ$1424,'[1]BD Unidades'!$A$3:$A$1424,$A460)</f>
        <v>8518.7000000000007</v>
      </c>
      <c r="AI460" s="25">
        <f>SUMIFS('[1]BD Unidades'!$AL$3:$AL$1424,'[1]BD Unidades'!$A$3:$A$1424,$A460)</f>
        <v>116.23333333333299</v>
      </c>
      <c r="AJ460" s="26">
        <f t="shared" si="29"/>
        <v>1.3460825792903204E-2</v>
      </c>
      <c r="AK460" s="27">
        <f>IFERROR(SUMIFS('[1]BD Unidades'!$AO$3:$AO$1424,'[1]BD Unidades'!$A$3:$A$1424,$A460),"-")</f>
        <v>0</v>
      </c>
      <c r="AL460" s="27">
        <f>IFERROR(SUMIFS('[1]BD Unidades'!$AQ$3:$AQ$1424,'[1]BD Unidades'!$A$3:$A$1424,$A460),"-")</f>
        <v>0.23579062799301553</v>
      </c>
      <c r="AM460" s="27">
        <f>IFERROR(SUMIFS('[1]BD Unidades'!$AS$3:$AS$1424,'[1]BD Unidades'!$A$3:$A$1424,$A460),"-")</f>
        <v>0.25713803588969647</v>
      </c>
      <c r="AN460" s="27">
        <f>IFERROR(SUMIFS('[1]BD Unidades'!$AU$3:$AU$1424,'[1]BD Unidades'!$A$3:$A$1424,$A460),"-")</f>
        <v>0.24306499999999998</v>
      </c>
      <c r="AO460" s="27"/>
      <c r="AP460" s="27"/>
      <c r="AQ460" s="25">
        <f>IFERROR(SUMIFS('[1]BD Unidades'!$AZ$3:$AZ$1424,'[1]BD Unidades'!$A$3:$A$1424,$A460),"-")</f>
        <v>2.1221156519371398</v>
      </c>
      <c r="AR460" s="25">
        <f>IFERROR(SUMIFS('[1]BD Unidades'!$BA$3:$BA$1424,'[1]BD Unidades'!$A$3:$A$1424,$A460),"-")</f>
        <v>8.95961752262129</v>
      </c>
      <c r="AS460" s="28">
        <f>SUMIFS('[1]BD Unidades'!$BC$3:$BC$1424,'[1]BD Unidades'!$A$3:$A$1424,$A460)</f>
        <v>7.1049993175759003E-3</v>
      </c>
      <c r="AT460" s="28">
        <f>SUMIFS('[1]BD Unidades'!$BE$3:$BE$1424,'[1]BD Unidades'!$A$3:$A$1424,$A460)</f>
        <v>1</v>
      </c>
      <c r="AU460" s="29">
        <f t="shared" si="30"/>
        <v>0.99289500068242409</v>
      </c>
      <c r="AV460" s="30">
        <f t="shared" si="31"/>
        <v>5.5600000000000007E-3</v>
      </c>
      <c r="AW460" s="25">
        <f>IFERROR(SUMIFS('[1]BD Unidades'!$BI$3:$BI$1424,'[1]BD Unidades'!$A$3:$A$1424,$A460),"-")</f>
        <v>2.0719207213170052</v>
      </c>
      <c r="AX460" s="25">
        <f>IFERROR(SUMIFS('[1]BD Unidades'!$BJ$3:$BJ$1424,'[1]BD Unidades'!$A$3:$A$1424,$A460),"-")</f>
        <v>1.3328201481378359</v>
      </c>
    </row>
    <row r="461" spans="1:50" ht="14.4" x14ac:dyDescent="0.3">
      <c r="A461" s="7">
        <v>1727</v>
      </c>
      <c r="B461" s="7" t="s">
        <v>1785</v>
      </c>
      <c r="D461" s="8" t="s">
        <v>1786</v>
      </c>
      <c r="E461" s="19" t="s">
        <v>1787</v>
      </c>
      <c r="F461" s="19" t="s">
        <v>1787</v>
      </c>
      <c r="G461" s="19" t="s">
        <v>1788</v>
      </c>
      <c r="H461" s="19" t="s">
        <v>397</v>
      </c>
      <c r="I461" s="19">
        <v>2024</v>
      </c>
      <c r="J461" s="19" t="s">
        <v>495</v>
      </c>
      <c r="K461" s="19" t="s">
        <v>496</v>
      </c>
      <c r="L461" s="19" t="s">
        <v>213</v>
      </c>
      <c r="M461" s="19" t="s">
        <v>189</v>
      </c>
      <c r="N461" s="19" t="s">
        <v>189</v>
      </c>
      <c r="O461" s="19" t="s">
        <v>189</v>
      </c>
      <c r="P461" s="19" t="s">
        <v>51</v>
      </c>
      <c r="Q461" s="9" t="s">
        <v>1790</v>
      </c>
      <c r="R461" s="20">
        <v>0.215</v>
      </c>
      <c r="S461" s="20">
        <v>0.23255999999999999</v>
      </c>
      <c r="T461" s="20">
        <v>0.2145</v>
      </c>
      <c r="U461" s="20" t="s">
        <v>397</v>
      </c>
      <c r="V461" s="21">
        <f>_xlfn.XLOOKUP(D461,'[1]Gen. Real'!$A:$A,'[1]Gen. Real'!$C:$C,"-",0)</f>
        <v>5.8480000000000025E-2</v>
      </c>
      <c r="W461" s="22"/>
      <c r="X461" s="22" t="str">
        <f>_xlfn.XLOOKUP(D461,[1]Vertimiento!$A:$A,[1]Vertimiento!$E:$E,"-",0)</f>
        <v>-</v>
      </c>
      <c r="Y461" s="23" t="str">
        <f t="shared" si="28"/>
        <v>-</v>
      </c>
      <c r="Z461" s="19" t="str">
        <f>_xlfn.XLOOKUP(D461,[1]Cmg!$I$4:$I$85,[1]Cmg!$M$4:$M$85,"----",0,1)</f>
        <v>----</v>
      </c>
      <c r="AA461" s="19" t="str">
        <f>_xlfn.XLOOKUP(D461,[1]Cmg!$A$4:$A$89,[1]Cmg!$B$4:$B$89,"----",0,1)</f>
        <v>----</v>
      </c>
      <c r="AB461" s="19" t="str">
        <f>_xlfn.XLOOKUP(D461,[1]Cmg!$E$4:$E$89,[1]Cmg!$F$4:$F$89,"----",0,1)</f>
        <v>----</v>
      </c>
      <c r="AC461" s="19" t="str">
        <f>_xlfn.XLOOKUP(D461,[1]Cmg!$O$4:$O$89,[1]Cmg!$P$4:$P$89,"----",0,1)</f>
        <v>----</v>
      </c>
      <c r="AD461" s="24" t="str">
        <f>_xlfn.XLOOKUP(D461,[1]Cmg!$S$4:$S$89,[1]Cmg!$U$4:$U$89,"----",0,1)</f>
        <v>----</v>
      </c>
      <c r="AG461" s="25">
        <f>IFERROR(SUMIFS('[1]BD Unidades'!$AH:$AH,'[1]BD Unidades'!$A:$A,'BD Centrales 2023'!$A461),"-")</f>
        <v>0.215</v>
      </c>
      <c r="AH461" s="25">
        <f>SUMIFS('[1]BD Unidades'!$AJ$3:$AJ$1424,'[1]BD Unidades'!$A$3:$A$1424,$A461)</f>
        <v>8511.8333333333303</v>
      </c>
      <c r="AI461" s="25">
        <f>SUMIFS('[1]BD Unidades'!$AL$3:$AL$1424,'[1]BD Unidades'!$A$3:$A$1424,$A461)</f>
        <v>0</v>
      </c>
      <c r="AJ461" s="26">
        <f t="shared" si="29"/>
        <v>0</v>
      </c>
      <c r="AK461" s="27">
        <f>IFERROR(SUMIFS('[1]BD Unidades'!$AO$3:$AO$1424,'[1]BD Unidades'!$A$3:$A$1424,$A461),"-")</f>
        <v>0</v>
      </c>
      <c r="AL461" s="27">
        <f>IFERROR(SUMIFS('[1]BD Unidades'!$AQ$3:$AQ$1424,'[1]BD Unidades'!$A$3:$A$1424,$A461),"-")</f>
        <v>5.8586260465720706E-2</v>
      </c>
      <c r="AM461" s="27">
        <f>IFERROR(SUMIFS('[1]BD Unidades'!$AS$3:$AS$1424,'[1]BD Unidades'!$A$3:$A$1424,$A461),"-")</f>
        <v>4.2424826904056509E-2</v>
      </c>
      <c r="AN461" s="27">
        <f>IFERROR(SUMIFS('[1]BD Unidades'!$AU$3:$AU$1424,'[1]BD Unidades'!$A$3:$A$1424,$A461),"-")</f>
        <v>2.9466000000000003E-2</v>
      </c>
      <c r="AO461" s="27"/>
      <c r="AP461" s="27"/>
      <c r="AQ461" s="25">
        <f>IFERROR(SUMIFS('[1]BD Unidades'!$AZ$3:$AZ$1424,'[1]BD Unidades'!$A$3:$A$1424,$A461),"-")</f>
        <v>9.121337784372149E-3</v>
      </c>
      <c r="AR461" s="25">
        <f>IFERROR(SUMIFS('[1]BD Unidades'!$BA$3:$BA$1424,'[1]BD Unidades'!$A$3:$A$1424,$A461),"-")</f>
        <v>0.215</v>
      </c>
      <c r="AS461" s="28">
        <f>SUMIFS('[1]BD Unidades'!$BC$3:$BC$1424,'[1]BD Unidades'!$A$3:$A$1424,$A461)</f>
        <v>2.3399035616438299E-3</v>
      </c>
      <c r="AT461" s="28">
        <f>SUMIFS('[1]BD Unidades'!$BE$3:$BE$1424,'[1]BD Unidades'!$A$3:$A$1424,$A461)</f>
        <v>1</v>
      </c>
      <c r="AU461" s="29">
        <f t="shared" si="30"/>
        <v>0.99766009643835618</v>
      </c>
      <c r="AV461" s="30">
        <f t="shared" si="31"/>
        <v>2.3255999999999997E-3</v>
      </c>
      <c r="AW461" s="25">
        <f>IFERROR(SUMIFS('[1]BD Unidades'!$BI$3:$BI$1424,'[1]BD Unidades'!$A$3:$A$1424,$A461),"-")</f>
        <v>9.0999947336035374E-3</v>
      </c>
      <c r="AX461" s="25">
        <f>IFERROR(SUMIFS('[1]BD Unidades'!$BJ$3:$BJ$1424,'[1]BD Unidades'!$A$3:$A$1424,$A461),"-")</f>
        <v>5.8538225927802293E-3</v>
      </c>
    </row>
    <row r="462" spans="1:50" ht="14.4" x14ac:dyDescent="0.3">
      <c r="A462" s="7">
        <v>1728</v>
      </c>
      <c r="B462" s="7" t="s">
        <v>1791</v>
      </c>
      <c r="D462" s="8" t="s">
        <v>1792</v>
      </c>
      <c r="E462" s="19" t="s">
        <v>1787</v>
      </c>
      <c r="F462" s="19" t="s">
        <v>1787</v>
      </c>
      <c r="G462" s="19" t="s">
        <v>1793</v>
      </c>
      <c r="H462" s="19" t="s">
        <v>397</v>
      </c>
      <c r="I462" s="19">
        <v>2024</v>
      </c>
      <c r="J462" s="19" t="s">
        <v>495</v>
      </c>
      <c r="K462" s="19" t="s">
        <v>496</v>
      </c>
      <c r="L462" s="19" t="s">
        <v>213</v>
      </c>
      <c r="M462" s="19" t="s">
        <v>189</v>
      </c>
      <c r="N462" s="19" t="s">
        <v>189</v>
      </c>
      <c r="O462" s="19" t="s">
        <v>1795</v>
      </c>
      <c r="P462" s="19" t="s">
        <v>51</v>
      </c>
      <c r="Q462" s="9" t="s">
        <v>1790</v>
      </c>
      <c r="R462" s="20">
        <v>0.499</v>
      </c>
      <c r="S462" s="20">
        <v>0.1002</v>
      </c>
      <c r="T462" s="20">
        <v>0.4985</v>
      </c>
      <c r="U462" s="20" t="s">
        <v>397</v>
      </c>
      <c r="V462" s="21">
        <f>_xlfn.XLOOKUP(D462,'[1]Gen. Real'!$A:$A,'[1]Gen. Real'!$C:$C,"-",0)</f>
        <v>0.28199000000000002</v>
      </c>
      <c r="W462" s="22"/>
      <c r="X462" s="22" t="str">
        <f>_xlfn.XLOOKUP(D462,[1]Vertimiento!$A:$A,[1]Vertimiento!$E:$E,"-",0)</f>
        <v>-</v>
      </c>
      <c r="Y462" s="23" t="str">
        <f t="shared" si="28"/>
        <v>-</v>
      </c>
      <c r="Z462" s="19" t="str">
        <f>_xlfn.XLOOKUP(D462,[1]Cmg!$I$4:$I$85,[1]Cmg!$M$4:$M$85,"----",0,1)</f>
        <v>----</v>
      </c>
      <c r="AA462" s="19" t="str">
        <f>_xlfn.XLOOKUP(D462,[1]Cmg!$A$4:$A$89,[1]Cmg!$B$4:$B$89,"----",0,1)</f>
        <v>----</v>
      </c>
      <c r="AB462" s="19" t="str">
        <f>_xlfn.XLOOKUP(D462,[1]Cmg!$E$4:$E$89,[1]Cmg!$F$4:$F$89,"----",0,1)</f>
        <v>----</v>
      </c>
      <c r="AC462" s="19" t="str">
        <f>_xlfn.XLOOKUP(D462,[1]Cmg!$O$4:$O$89,[1]Cmg!$P$4:$P$89,"----",0,1)</f>
        <v>----</v>
      </c>
      <c r="AD462" s="24" t="str">
        <f>_xlfn.XLOOKUP(D462,[1]Cmg!$S$4:$S$89,[1]Cmg!$U$4:$U$89,"----",0,1)</f>
        <v>----</v>
      </c>
      <c r="AG462" s="25">
        <f>IFERROR(SUMIFS('[1]BD Unidades'!$AH:$AH,'[1]BD Unidades'!$A:$A,'BD Centrales 2023'!$A462),"-")</f>
        <v>0.499</v>
      </c>
      <c r="AH462" s="25">
        <f>SUMIFS('[1]BD Unidades'!$AJ$3:$AJ$1424,'[1]BD Unidades'!$A$3:$A$1424,$A462)</f>
        <v>8471.0166666666701</v>
      </c>
      <c r="AI462" s="25">
        <f>SUMIFS('[1]BD Unidades'!$AL$3:$AL$1424,'[1]BD Unidades'!$A$3:$A$1424,$A462)</f>
        <v>0</v>
      </c>
      <c r="AJ462" s="26">
        <f t="shared" si="29"/>
        <v>0</v>
      </c>
      <c r="AK462" s="27">
        <f>IFERROR(SUMIFS('[1]BD Unidades'!$AO$3:$AO$1424,'[1]BD Unidades'!$A$3:$A$1424,$A462),"-")</f>
        <v>0</v>
      </c>
      <c r="AL462" s="27">
        <f>IFERROR(SUMIFS('[1]BD Unidades'!$AQ$3:$AQ$1424,'[1]BD Unidades'!$A$3:$A$1424,$A462),"-")</f>
        <v>0.13197015153755959</v>
      </c>
      <c r="AM462" s="27">
        <f>IFERROR(SUMIFS('[1]BD Unidades'!$AS$3:$AS$1424,'[1]BD Unidades'!$A$3:$A$1424,$A462),"-")</f>
        <v>0.10620749244107316</v>
      </c>
      <c r="AN462" s="27">
        <f>IFERROR(SUMIFS('[1]BD Unidades'!$AU$3:$AU$1424,'[1]BD Unidades'!$A$3:$A$1424,$A462),"-")</f>
        <v>6.5884999999999999E-2</v>
      </c>
      <c r="AO462" s="27"/>
      <c r="AP462" s="27"/>
      <c r="AQ462" s="25">
        <f>IFERROR(SUMIFS('[1]BD Unidades'!$AZ$3:$AZ$1424,'[1]BD Unidades'!$A$3:$A$1424,$A462),"-")</f>
        <v>5.2997538728095511E-2</v>
      </c>
      <c r="AR462" s="25">
        <f>IFERROR(SUMIFS('[1]BD Unidades'!$BA$3:$BA$1424,'[1]BD Unidades'!$A$3:$A$1424,$A462),"-")</f>
        <v>0.498999999999999</v>
      </c>
      <c r="AS462" s="28">
        <f>SUMIFS('[1]BD Unidades'!$BC$3:$BC$1424,'[1]BD Unidades'!$A$3:$A$1424,$A462)</f>
        <v>2.4508322891336001E-2</v>
      </c>
      <c r="AT462" s="28">
        <f>SUMIFS('[1]BD Unidades'!$BE$3:$BE$1424,'[1]BD Unidades'!$A$3:$A$1424,$A462)</f>
        <v>1</v>
      </c>
      <c r="AU462" s="29">
        <f t="shared" si="30"/>
        <v>0.97549167710866402</v>
      </c>
      <c r="AV462" s="30">
        <f t="shared" si="31"/>
        <v>1.0020000000000001E-3</v>
      </c>
      <c r="AW462" s="25">
        <f>IFERROR(SUMIFS('[1]BD Unidades'!$BI$3:$BI$1424,'[1]BD Unidades'!$A$3:$A$1424,$A462),"-")</f>
        <v>5.1698657936501288E-2</v>
      </c>
      <c r="AX462" s="25">
        <f>IFERROR(SUMIFS('[1]BD Unidades'!$BJ$3:$BJ$1424,'[1]BD Unidades'!$A$3:$A$1424,$A462),"-")</f>
        <v>3.3256587581042121E-2</v>
      </c>
    </row>
    <row r="463" spans="1:50" ht="14.4" x14ac:dyDescent="0.3">
      <c r="A463" s="7">
        <v>1729</v>
      </c>
      <c r="B463" s="7" t="s">
        <v>1801</v>
      </c>
      <c r="D463" s="8" t="s">
        <v>1802</v>
      </c>
      <c r="E463" s="19" t="s">
        <v>1298</v>
      </c>
      <c r="F463" s="19" t="s">
        <v>1298</v>
      </c>
      <c r="G463" s="19" t="s">
        <v>1803</v>
      </c>
      <c r="H463" s="19" t="s">
        <v>397</v>
      </c>
      <c r="I463" s="19">
        <v>2024</v>
      </c>
      <c r="J463" s="19" t="s">
        <v>495</v>
      </c>
      <c r="K463" s="19" t="s">
        <v>496</v>
      </c>
      <c r="L463" s="19" t="s">
        <v>213</v>
      </c>
      <c r="M463" s="19" t="s">
        <v>497</v>
      </c>
      <c r="N463" s="19" t="s">
        <v>498</v>
      </c>
      <c r="O463" s="19" t="s">
        <v>498</v>
      </c>
      <c r="P463" s="19" t="s">
        <v>51</v>
      </c>
      <c r="Q463" s="9" t="s">
        <v>1805</v>
      </c>
      <c r="R463" s="20">
        <v>9</v>
      </c>
      <c r="S463" s="20">
        <v>1.111E-2</v>
      </c>
      <c r="T463" s="20">
        <v>8.9990000000000006</v>
      </c>
      <c r="U463" s="20" t="s">
        <v>397</v>
      </c>
      <c r="V463" s="21">
        <f>_xlfn.XLOOKUP(D463,'[1]Gen. Real'!$A:$A,'[1]Gen. Real'!$C:$C,"-",0)</f>
        <v>25.915929999999978</v>
      </c>
      <c r="W463" s="22"/>
      <c r="X463" s="22" t="str">
        <f>_xlfn.XLOOKUP(D463,[1]Vertimiento!$A:$A,[1]Vertimiento!$E:$E,"-",0)</f>
        <v>-</v>
      </c>
      <c r="Y463" s="23" t="str">
        <f t="shared" si="28"/>
        <v>-</v>
      </c>
      <c r="Z463" s="19" t="str">
        <f>_xlfn.XLOOKUP(D463,[1]Cmg!$I$4:$I$85,[1]Cmg!$M$4:$M$85,"----",0,1)</f>
        <v>----</v>
      </c>
      <c r="AA463" s="19" t="str">
        <f>_xlfn.XLOOKUP(D463,[1]Cmg!$A$4:$A$89,[1]Cmg!$B$4:$B$89,"----",0,1)</f>
        <v>----</v>
      </c>
      <c r="AB463" s="19" t="str">
        <f>_xlfn.XLOOKUP(D463,[1]Cmg!$E$4:$E$89,[1]Cmg!$F$4:$F$89,"----",0,1)</f>
        <v>----</v>
      </c>
      <c r="AC463" s="19" t="str">
        <f>_xlfn.XLOOKUP(D463,[1]Cmg!$O$4:$O$89,[1]Cmg!$P$4:$P$89,"----",0,1)</f>
        <v>----</v>
      </c>
      <c r="AD463" s="24" t="str">
        <f>_xlfn.XLOOKUP(D463,[1]Cmg!$S$4:$S$89,[1]Cmg!$U$4:$U$89,"----",0,1)</f>
        <v>----</v>
      </c>
      <c r="AG463" s="25">
        <f>IFERROR(SUMIFS('[1]BD Unidades'!$AH:$AH,'[1]BD Unidades'!$A:$A,'BD Centrales 2023'!$A463),"-")</f>
        <v>9</v>
      </c>
      <c r="AH463" s="25">
        <f>SUMIFS('[1]BD Unidades'!$AJ$3:$AJ$1424,'[1]BD Unidades'!$A$3:$A$1424,$A463)</f>
        <v>8711</v>
      </c>
      <c r="AI463" s="25">
        <f>SUMIFS('[1]BD Unidades'!$AL$3:$AL$1424,'[1]BD Unidades'!$A$3:$A$1424,$A463)</f>
        <v>0</v>
      </c>
      <c r="AJ463" s="26">
        <f t="shared" si="29"/>
        <v>0</v>
      </c>
      <c r="AK463" s="27">
        <f>IFERROR(SUMIFS('[1]BD Unidades'!$AO$3:$AO$1424,'[1]BD Unidades'!$A$3:$A$1424,$A463),"-")</f>
        <v>0</v>
      </c>
      <c r="AL463" s="27">
        <f>IFERROR(SUMIFS('[1]BD Unidades'!$AQ$3:$AQ$1424,'[1]BD Unidades'!$A$3:$A$1424,$A463),"-")</f>
        <v>0.34317519774248012</v>
      </c>
      <c r="AM463" s="27">
        <f>IFERROR(SUMIFS('[1]BD Unidades'!$AS$3:$AS$1424,'[1]BD Unidades'!$A$3:$A$1424,$A463),"-")</f>
        <v>0.33931242751456575</v>
      </c>
      <c r="AN463" s="27">
        <f>IFERROR(SUMIFS('[1]BD Unidades'!$AU$3:$AU$1424,'[1]BD Unidades'!$A$3:$A$1424,$A463),"-")</f>
        <v>0.33003300000000002</v>
      </c>
      <c r="AO463" s="27"/>
      <c r="AP463" s="27"/>
      <c r="AQ463" s="25">
        <f>IFERROR(SUMIFS('[1]BD Unidades'!$AZ$3:$AZ$1424,'[1]BD Unidades'!$A$3:$A$1424,$A463),"-")</f>
        <v>2.7772539358071739</v>
      </c>
      <c r="AR463" s="25">
        <f>IFERROR(SUMIFS('[1]BD Unidades'!$BA$3:$BA$1424,'[1]BD Unidades'!$A$3:$A$1424,$A463),"-")</f>
        <v>9</v>
      </c>
      <c r="AS463" s="28">
        <f>SUMIFS('[1]BD Unidades'!$BC$3:$BC$1424,'[1]BD Unidades'!$A$3:$A$1424,$A463)</f>
        <v>3.1827026886512102E-3</v>
      </c>
      <c r="AT463" s="28">
        <f>SUMIFS('[1]BD Unidades'!$BE$3:$BE$1424,'[1]BD Unidades'!$A$3:$A$1424,$A463)</f>
        <v>0.999033485540335</v>
      </c>
      <c r="AU463" s="29">
        <f t="shared" si="30"/>
        <v>0.99585385897985323</v>
      </c>
      <c r="AV463" s="30">
        <f t="shared" si="31"/>
        <v>1.111E-4</v>
      </c>
      <c r="AW463" s="25">
        <f>IFERROR(SUMIFS('[1]BD Unidades'!$BI$3:$BI$1424,'[1]BD Unidades'!$A$3:$A$1424,$A463),"-")</f>
        <v>2.7654317450017416</v>
      </c>
      <c r="AX463" s="25">
        <f>IFERROR(SUMIFS('[1]BD Unidades'!$BJ$3:$BJ$1424,'[1]BD Unidades'!$A$3:$A$1424,$A463),"-")</f>
        <v>1.7789402413502684</v>
      </c>
    </row>
    <row r="464" spans="1:50" ht="14.4" x14ac:dyDescent="0.3">
      <c r="A464" s="7">
        <v>1730</v>
      </c>
      <c r="B464" s="7" t="s">
        <v>1806</v>
      </c>
      <c r="D464" s="8" t="s">
        <v>1807</v>
      </c>
      <c r="E464" s="19" t="s">
        <v>677</v>
      </c>
      <c r="F464" s="19" t="s">
        <v>1808</v>
      </c>
      <c r="G464" s="19" t="s">
        <v>1809</v>
      </c>
      <c r="H464" s="19" t="s">
        <v>397</v>
      </c>
      <c r="I464" s="19">
        <v>2024</v>
      </c>
      <c r="J464" s="19" t="s">
        <v>495</v>
      </c>
      <c r="K464" s="19" t="s">
        <v>496</v>
      </c>
      <c r="L464" s="19" t="s">
        <v>213</v>
      </c>
      <c r="M464" s="19" t="s">
        <v>164</v>
      </c>
      <c r="N464" s="19" t="s">
        <v>221</v>
      </c>
      <c r="O464" s="19" t="s">
        <v>222</v>
      </c>
      <c r="P464" s="19" t="s">
        <v>51</v>
      </c>
      <c r="Q464" s="9" t="s">
        <v>1810</v>
      </c>
      <c r="R464" s="20">
        <v>2.63</v>
      </c>
      <c r="S464" s="20">
        <v>0.1197</v>
      </c>
      <c r="T464" s="20">
        <v>2.6268500000000001</v>
      </c>
      <c r="U464" s="20" t="s">
        <v>397</v>
      </c>
      <c r="V464" s="21">
        <f>_xlfn.XLOOKUP(D464,'[1]Gen. Real'!$A:$A,'[1]Gen. Real'!$C:$C,"-",0)</f>
        <v>5.0824099999999977</v>
      </c>
      <c r="W464" s="22"/>
      <c r="X464" s="22" t="str">
        <f>_xlfn.XLOOKUP(D464,[1]Vertimiento!$A:$A,[1]Vertimiento!$E:$E,"-",0)</f>
        <v>-</v>
      </c>
      <c r="Y464" s="23" t="str">
        <f t="shared" si="28"/>
        <v>-</v>
      </c>
      <c r="Z464" s="19" t="str">
        <f>_xlfn.XLOOKUP(D464,[1]Cmg!$I$4:$I$85,[1]Cmg!$M$4:$M$85,"----",0,1)</f>
        <v>----</v>
      </c>
      <c r="AA464" s="19" t="str">
        <f>_xlfn.XLOOKUP(D464,[1]Cmg!$A$4:$A$89,[1]Cmg!$B$4:$B$89,"----",0,1)</f>
        <v>----</v>
      </c>
      <c r="AB464" s="19" t="str">
        <f>_xlfn.XLOOKUP(D464,[1]Cmg!$E$4:$E$89,[1]Cmg!$F$4:$F$89,"----",0,1)</f>
        <v>----</v>
      </c>
      <c r="AC464" s="19" t="str">
        <f>_xlfn.XLOOKUP(D464,[1]Cmg!$O$4:$O$89,[1]Cmg!$P$4:$P$89,"----",0,1)</f>
        <v>----</v>
      </c>
      <c r="AD464" s="24" t="str">
        <f>_xlfn.XLOOKUP(D464,[1]Cmg!$S$4:$S$89,[1]Cmg!$U$4:$U$89,"----",0,1)</f>
        <v>----</v>
      </c>
      <c r="AG464" s="25">
        <f>IFERROR(SUMIFS('[1]BD Unidades'!$AH:$AH,'[1]BD Unidades'!$A:$A,'BD Centrales 2023'!$A464),"-")</f>
        <v>2.63</v>
      </c>
      <c r="AH464" s="25">
        <f>SUMIFS('[1]BD Unidades'!$AJ$3:$AJ$1424,'[1]BD Unidades'!$A$3:$A$1424,$A464)</f>
        <v>8488.4500000000007</v>
      </c>
      <c r="AI464" s="25">
        <f>SUMIFS('[1]BD Unidades'!$AL$3:$AL$1424,'[1]BD Unidades'!$A$3:$A$1424,$A464)</f>
        <v>0</v>
      </c>
      <c r="AJ464" s="26">
        <f t="shared" si="29"/>
        <v>0</v>
      </c>
      <c r="AK464" s="27">
        <f>IFERROR(SUMIFS('[1]BD Unidades'!$AO$3:$AO$1424,'[1]BD Unidades'!$A$3:$A$1424,$A464),"-")</f>
        <v>0</v>
      </c>
      <c r="AL464" s="27">
        <f>IFERROR(SUMIFS('[1]BD Unidades'!$AQ$3:$AQ$1424,'[1]BD Unidades'!$A$3:$A$1424,$A464),"-")</f>
        <v>0.31731053119202007</v>
      </c>
      <c r="AM464" s="27">
        <f>IFERROR(SUMIFS('[1]BD Unidades'!$AS$3:$AS$1424,'[1]BD Unidades'!$A$3:$A$1424,$A464),"-")</f>
        <v>0.25278506300626336</v>
      </c>
      <c r="AN464" s="27">
        <f>IFERROR(SUMIFS('[1]BD Unidades'!$AU$3:$AU$1424,'[1]BD Unidades'!$A$3:$A$1424,$A464),"-")</f>
        <v>0.226606</v>
      </c>
      <c r="AO464" s="27"/>
      <c r="AP464" s="27"/>
      <c r="AQ464" s="25">
        <f>IFERROR(SUMIFS('[1]BD Unidades'!$AZ$3:$AZ$1424,'[1]BD Unidades'!$A$3:$A$1424,$A464),"-")</f>
        <v>0.66482471570647261</v>
      </c>
      <c r="AR464" s="25">
        <f>IFERROR(SUMIFS('[1]BD Unidades'!$BA$3:$BA$1424,'[1]BD Unidades'!$A$3:$A$1424,$A464),"-")</f>
        <v>2.63</v>
      </c>
      <c r="AS464" s="28">
        <f>SUMIFS('[1]BD Unidades'!$BC$3:$BC$1424,'[1]BD Unidades'!$A$3:$A$1424,$A464)</f>
        <v>6.0378591414907302E-3</v>
      </c>
      <c r="AT464" s="28">
        <f>SUMIFS('[1]BD Unidades'!$BE$3:$BE$1424,'[1]BD Unidades'!$A$3:$A$1424,$A464)</f>
        <v>1</v>
      </c>
      <c r="AU464" s="29">
        <f t="shared" si="30"/>
        <v>0.99396214085850931</v>
      </c>
      <c r="AV464" s="30">
        <f t="shared" si="31"/>
        <v>1.1969999999999999E-3</v>
      </c>
      <c r="AW464" s="25">
        <f>IFERROR(SUMIFS('[1]BD Unidades'!$BI$3:$BI$1424,'[1]BD Unidades'!$A$3:$A$1424,$A464),"-")</f>
        <v>0.66000656961556525</v>
      </c>
      <c r="AX464" s="25">
        <f>IFERROR(SUMIFS('[1]BD Unidades'!$BJ$3:$BJ$1424,'[1]BD Unidades'!$A$3:$A$1424,$A464),"-")</f>
        <v>0.42456742907026146</v>
      </c>
    </row>
    <row r="465" spans="1:50" ht="14.4" x14ac:dyDescent="0.3">
      <c r="A465" s="7">
        <v>1731</v>
      </c>
      <c r="B465" s="7" t="s">
        <v>1811</v>
      </c>
      <c r="D465" s="8" t="s">
        <v>1812</v>
      </c>
      <c r="E465" s="19" t="s">
        <v>1231</v>
      </c>
      <c r="F465" s="19" t="s">
        <v>1813</v>
      </c>
      <c r="G465" s="19" t="s">
        <v>1814</v>
      </c>
      <c r="H465" s="19" t="s">
        <v>397</v>
      </c>
      <c r="I465" s="19">
        <v>2024</v>
      </c>
      <c r="J465" s="19" t="s">
        <v>495</v>
      </c>
      <c r="K465" s="19" t="s">
        <v>496</v>
      </c>
      <c r="L465" s="19" t="s">
        <v>213</v>
      </c>
      <c r="M465" s="19" t="s">
        <v>106</v>
      </c>
      <c r="N465" s="19" t="s">
        <v>243</v>
      </c>
      <c r="O465" s="19" t="s">
        <v>1409</v>
      </c>
      <c r="P465" s="19" t="s">
        <v>51</v>
      </c>
      <c r="Q465" s="9" t="s">
        <v>1773</v>
      </c>
      <c r="R465" s="20">
        <v>3</v>
      </c>
      <c r="S465" s="20">
        <v>0.58299999999999996</v>
      </c>
      <c r="T465" s="20">
        <v>2.9824999999999999</v>
      </c>
      <c r="U465" s="20" t="s">
        <v>397</v>
      </c>
      <c r="V465" s="21">
        <f>_xlfn.XLOOKUP(D465,'[1]Gen. Real'!$A:$A,'[1]Gen. Real'!$C:$C,"-",0)</f>
        <v>4.9662499999999978</v>
      </c>
      <c r="W465" s="22"/>
      <c r="X465" s="22" t="str">
        <f>_xlfn.XLOOKUP(D465,[1]Vertimiento!$A:$A,[1]Vertimiento!$E:$E,"-",0)</f>
        <v>-</v>
      </c>
      <c r="Y465" s="23" t="str">
        <f t="shared" si="28"/>
        <v>-</v>
      </c>
      <c r="Z465" s="19" t="str">
        <f>_xlfn.XLOOKUP(D465,[1]Cmg!$I$4:$I$85,[1]Cmg!$M$4:$M$85,"----",0,1)</f>
        <v>----</v>
      </c>
      <c r="AA465" s="19" t="str">
        <f>_xlfn.XLOOKUP(D465,[1]Cmg!$A$4:$A$89,[1]Cmg!$B$4:$B$89,"----",0,1)</f>
        <v>----</v>
      </c>
      <c r="AB465" s="19" t="str">
        <f>_xlfn.XLOOKUP(D465,[1]Cmg!$E$4:$E$89,[1]Cmg!$F$4:$F$89,"----",0,1)</f>
        <v>----</v>
      </c>
      <c r="AC465" s="19" t="str">
        <f>_xlfn.XLOOKUP(D465,[1]Cmg!$O$4:$O$89,[1]Cmg!$P$4:$P$89,"----",0,1)</f>
        <v>----</v>
      </c>
      <c r="AD465" s="24" t="str">
        <f>_xlfn.XLOOKUP(D465,[1]Cmg!$S$4:$S$89,[1]Cmg!$U$4:$U$89,"----",0,1)</f>
        <v>----</v>
      </c>
      <c r="AG465" s="25">
        <f>IFERROR(SUMIFS('[1]BD Unidades'!$AH:$AH,'[1]BD Unidades'!$A:$A,'BD Centrales 2023'!$A465),"-")</f>
        <v>3</v>
      </c>
      <c r="AH465" s="25">
        <f>SUMIFS('[1]BD Unidades'!$AJ$3:$AJ$1424,'[1]BD Unidades'!$A$3:$A$1424,$A465)</f>
        <v>7409.2833333333301</v>
      </c>
      <c r="AI465" s="25">
        <f>SUMIFS('[1]BD Unidades'!$AL$3:$AL$1424,'[1]BD Unidades'!$A$3:$A$1424,$A465)</f>
        <v>0</v>
      </c>
      <c r="AJ465" s="26">
        <f t="shared" si="29"/>
        <v>0</v>
      </c>
      <c r="AK465" s="27">
        <f>IFERROR(SUMIFS('[1]BD Unidades'!$AO$3:$AO$1424,'[1]BD Unidades'!$A$3:$A$1424,$A465),"-")</f>
        <v>0</v>
      </c>
      <c r="AL465" s="27">
        <f>IFERROR(SUMIFS('[1]BD Unidades'!$AQ$3:$AQ$1424,'[1]BD Unidades'!$A$3:$A$1424,$A465),"-")</f>
        <v>0.22541068384326335</v>
      </c>
      <c r="AM465" s="27">
        <f>IFERROR(SUMIFS('[1]BD Unidades'!$AS$3:$AS$1424,'[1]BD Unidades'!$A$3:$A$1424,$A465),"-")</f>
        <v>0.23218516710743139</v>
      </c>
      <c r="AN465" s="27">
        <f>IFERROR(SUMIFS('[1]BD Unidades'!$AU$3:$AU$1424,'[1]BD Unidades'!$A$3:$A$1424,$A465),"-")</f>
        <v>0.20374700000000001</v>
      </c>
      <c r="AO465" s="27"/>
      <c r="AP465" s="27"/>
      <c r="AQ465" s="25">
        <f>IFERROR(SUMIFS('[1]BD Unidades'!$AZ$3:$AZ$1424,'[1]BD Unidades'!$A$3:$A$1424,$A465),"-")</f>
        <v>0.67623205152979005</v>
      </c>
      <c r="AR465" s="25">
        <f>IFERROR(SUMIFS('[1]BD Unidades'!$BA$3:$BA$1424,'[1]BD Unidades'!$A$3:$A$1424,$A465),"-")</f>
        <v>3</v>
      </c>
      <c r="AS465" s="28">
        <f>SUMIFS('[1]BD Unidades'!$BC$3:$BC$1424,'[1]BD Unidades'!$A$3:$A$1424,$A465)</f>
        <v>1.48052750504032E-2</v>
      </c>
      <c r="AT465" s="28">
        <f>SUMIFS('[1]BD Unidades'!$BE$3:$BE$1424,'[1]BD Unidades'!$A$3:$A$1424,$A465)</f>
        <v>0.993611111111111</v>
      </c>
      <c r="AU465" s="29">
        <f t="shared" si="30"/>
        <v>0.97890042531797428</v>
      </c>
      <c r="AV465" s="30">
        <f t="shared" si="31"/>
        <v>5.8299999999999992E-3</v>
      </c>
      <c r="AW465" s="25">
        <f>IFERROR(SUMIFS('[1]BD Unidades'!$BI$3:$BI$1424,'[1]BD Unidades'!$A$3:$A$1424,$A465),"-")</f>
        <v>0.65810238710616353</v>
      </c>
      <c r="AX465" s="25">
        <f>IFERROR(SUMIFS('[1]BD Unidades'!$BJ$3:$BJ$1424,'[1]BD Unidades'!$A$3:$A$1424,$A465),"-")</f>
        <v>0.42334251115320476</v>
      </c>
    </row>
    <row r="466" spans="1:50" ht="14.4" x14ac:dyDescent="0.3">
      <c r="A466" s="7">
        <v>1732</v>
      </c>
      <c r="B466" s="7" t="s">
        <v>1821</v>
      </c>
      <c r="D466" s="8" t="s">
        <v>1822</v>
      </c>
      <c r="E466" s="19" t="s">
        <v>1231</v>
      </c>
      <c r="F466" s="19" t="s">
        <v>1823</v>
      </c>
      <c r="G466" s="19" t="s">
        <v>1824</v>
      </c>
      <c r="H466" s="19" t="s">
        <v>397</v>
      </c>
      <c r="I466" s="19">
        <v>2024</v>
      </c>
      <c r="J466" s="19" t="s">
        <v>495</v>
      </c>
      <c r="K466" s="19" t="s">
        <v>496</v>
      </c>
      <c r="L466" s="19" t="s">
        <v>213</v>
      </c>
      <c r="M466" s="19" t="s">
        <v>90</v>
      </c>
      <c r="N466" s="19" t="s">
        <v>97</v>
      </c>
      <c r="O466" s="19" t="s">
        <v>1725</v>
      </c>
      <c r="P466" s="19" t="s">
        <v>51</v>
      </c>
      <c r="Q466" s="9" t="s">
        <v>1825</v>
      </c>
      <c r="R466" s="20">
        <v>9</v>
      </c>
      <c r="S466" s="20">
        <v>1.11E-2</v>
      </c>
      <c r="T466" s="20">
        <v>8.9990000000000006</v>
      </c>
      <c r="U466" s="20" t="s">
        <v>397</v>
      </c>
      <c r="V466" s="21">
        <f>_xlfn.XLOOKUP(D466,'[1]Gen. Real'!$A:$A,'[1]Gen. Real'!$C:$C,"-",0)</f>
        <v>15.952670000000008</v>
      </c>
      <c r="W466" s="22"/>
      <c r="X466" s="22" t="str">
        <f>_xlfn.XLOOKUP(D466,[1]Vertimiento!$A:$A,[1]Vertimiento!$E:$E,"-",0)</f>
        <v>-</v>
      </c>
      <c r="Y466" s="23" t="str">
        <f t="shared" si="28"/>
        <v>-</v>
      </c>
      <c r="Z466" s="19" t="str">
        <f>_xlfn.XLOOKUP(D466,[1]Cmg!$I$4:$I$85,[1]Cmg!$M$4:$M$85,"----",0,1)</f>
        <v>----</v>
      </c>
      <c r="AA466" s="19" t="str">
        <f>_xlfn.XLOOKUP(D466,[1]Cmg!$A$4:$A$89,[1]Cmg!$B$4:$B$89,"----",0,1)</f>
        <v>----</v>
      </c>
      <c r="AB466" s="19" t="str">
        <f>_xlfn.XLOOKUP(D466,[1]Cmg!$E$4:$E$89,[1]Cmg!$F$4:$F$89,"----",0,1)</f>
        <v>----</v>
      </c>
      <c r="AC466" s="19" t="str">
        <f>_xlfn.XLOOKUP(D466,[1]Cmg!$O$4:$O$89,[1]Cmg!$P$4:$P$89,"----",0,1)</f>
        <v>----</v>
      </c>
      <c r="AD466" s="24" t="str">
        <f>_xlfn.XLOOKUP(D466,[1]Cmg!$S$4:$S$89,[1]Cmg!$U$4:$U$89,"----",0,1)</f>
        <v>----</v>
      </c>
      <c r="AG466" s="25">
        <f>IFERROR(SUMIFS('[1]BD Unidades'!$AH:$AH,'[1]BD Unidades'!$A:$A,'BD Centrales 2023'!$A466),"-")</f>
        <v>9</v>
      </c>
      <c r="AH466" s="25">
        <f>SUMIFS('[1]BD Unidades'!$AJ$3:$AJ$1424,'[1]BD Unidades'!$A$3:$A$1424,$A466)</f>
        <v>7715.5666666666702</v>
      </c>
      <c r="AI466" s="25">
        <f>SUMIFS('[1]BD Unidades'!$AL$3:$AL$1424,'[1]BD Unidades'!$A$3:$A$1424,$A466)</f>
        <v>0.2</v>
      </c>
      <c r="AJ466" s="26">
        <f t="shared" si="29"/>
        <v>2.5920949743598595E-5</v>
      </c>
      <c r="AK466" s="27">
        <f>IFERROR(SUMIFS('[1]BD Unidades'!$AO$3:$AO$1424,'[1]BD Unidades'!$A$3:$A$1424,$A466),"-")</f>
        <v>0</v>
      </c>
      <c r="AL466" s="27">
        <f>IFERROR(SUMIFS('[1]BD Unidades'!$AQ$3:$AQ$1424,'[1]BD Unidades'!$A$3:$A$1424,$A466),"-")</f>
        <v>0.22757150781854799</v>
      </c>
      <c r="AM466" s="27">
        <f>IFERROR(SUMIFS('[1]BD Unidades'!$AS$3:$AS$1424,'[1]BD Unidades'!$A$3:$A$1424,$A466),"-")</f>
        <v>0.20204707837278507</v>
      </c>
      <c r="AN466" s="27">
        <f>IFERROR(SUMIFS('[1]BD Unidades'!$AU$3:$AU$1424,'[1]BD Unidades'!$A$3:$A$1424,$A466),"-")</f>
        <v>0.19728299999999999</v>
      </c>
      <c r="AO466" s="27"/>
      <c r="AP466" s="27"/>
      <c r="AQ466" s="25">
        <f>IFERROR(SUMIFS('[1]BD Unidades'!$AZ$3:$AZ$1424,'[1]BD Unidades'!$A$3:$A$1424,$A466),"-")</f>
        <v>1.8184237053550656</v>
      </c>
      <c r="AR466" s="25">
        <f>IFERROR(SUMIFS('[1]BD Unidades'!$BA$3:$BA$1424,'[1]BD Unidades'!$A$3:$A$1424,$A466),"-")</f>
        <v>8.9998475410090997</v>
      </c>
      <c r="AS466" s="28">
        <f>SUMIFS('[1]BD Unidades'!$BC$3:$BC$1424,'[1]BD Unidades'!$A$3:$A$1424,$A466)</f>
        <v>2.52936077438746E-2</v>
      </c>
      <c r="AT466" s="28">
        <f>SUMIFS('[1]BD Unidades'!$BE$3:$BE$1424,'[1]BD Unidades'!$A$3:$A$1424,$A466)</f>
        <v>0.98190639269406388</v>
      </c>
      <c r="AU466" s="29">
        <f t="shared" si="30"/>
        <v>0.95707043755605736</v>
      </c>
      <c r="AV466" s="30">
        <f t="shared" si="31"/>
        <v>1.11E-4</v>
      </c>
      <c r="AW466" s="25">
        <f>IFERROR(SUMIFS('[1]BD Unidades'!$BI$3:$BI$1424,'[1]BD Unidades'!$A$3:$A$1424,$A466),"-")</f>
        <v>1.7401661980607726</v>
      </c>
      <c r="AX466" s="25">
        <f>IFERROR(SUMIFS('[1]BD Unidades'!$BJ$3:$BJ$1424,'[1]BD Unidades'!$A$3:$A$1424,$A466),"-")</f>
        <v>1.1194099011710954</v>
      </c>
    </row>
    <row r="467" spans="1:50" ht="14.4" x14ac:dyDescent="0.3">
      <c r="A467" s="7">
        <v>1733</v>
      </c>
      <c r="B467" s="7" t="s">
        <v>1826</v>
      </c>
      <c r="D467" s="8" t="s">
        <v>1827</v>
      </c>
      <c r="E467" s="19" t="s">
        <v>1828</v>
      </c>
      <c r="F467" s="19" t="s">
        <v>1828</v>
      </c>
      <c r="G467" s="19" t="s">
        <v>1829</v>
      </c>
      <c r="H467" s="19" t="s">
        <v>397</v>
      </c>
      <c r="I467" s="19">
        <v>2024</v>
      </c>
      <c r="J467" s="19" t="s">
        <v>495</v>
      </c>
      <c r="K467" s="19" t="s">
        <v>496</v>
      </c>
      <c r="L467" s="19" t="s">
        <v>213</v>
      </c>
      <c r="M467" s="19" t="s">
        <v>362</v>
      </c>
      <c r="N467" s="19" t="s">
        <v>1216</v>
      </c>
      <c r="O467" s="19" t="s">
        <v>1217</v>
      </c>
      <c r="P467" s="19" t="s">
        <v>51</v>
      </c>
      <c r="Q467" s="9" t="s">
        <v>1830</v>
      </c>
      <c r="R467" s="20">
        <v>3</v>
      </c>
      <c r="S467" s="20">
        <v>6.0000000000000001E-3</v>
      </c>
      <c r="T467" s="20">
        <v>2.9940000000000002</v>
      </c>
      <c r="U467" s="20" t="s">
        <v>397</v>
      </c>
      <c r="V467" s="21">
        <f>_xlfn.XLOOKUP(D467,'[1]Gen. Real'!$A:$A,'[1]Gen. Real'!$C:$C,"-",0)</f>
        <v>5.5035399999999974</v>
      </c>
      <c r="W467" s="22"/>
      <c r="X467" s="22" t="str">
        <f>_xlfn.XLOOKUP(D467,[1]Vertimiento!$A:$A,[1]Vertimiento!$E:$E,"-",0)</f>
        <v>-</v>
      </c>
      <c r="Y467" s="23" t="str">
        <f t="shared" si="28"/>
        <v>-</v>
      </c>
      <c r="Z467" s="19" t="str">
        <f>_xlfn.XLOOKUP(D467,[1]Cmg!$I$4:$I$85,[1]Cmg!$M$4:$M$85,"----",0,1)</f>
        <v>----</v>
      </c>
      <c r="AA467" s="19" t="str">
        <f>_xlfn.XLOOKUP(D467,[1]Cmg!$A$4:$A$89,[1]Cmg!$B$4:$B$89,"----",0,1)</f>
        <v>----</v>
      </c>
      <c r="AB467" s="19" t="str">
        <f>_xlfn.XLOOKUP(D467,[1]Cmg!$E$4:$E$89,[1]Cmg!$F$4:$F$89,"----",0,1)</f>
        <v>----</v>
      </c>
      <c r="AC467" s="19" t="str">
        <f>_xlfn.XLOOKUP(D467,[1]Cmg!$O$4:$O$89,[1]Cmg!$P$4:$P$89,"----",0,1)</f>
        <v>----</v>
      </c>
      <c r="AD467" s="24" t="str">
        <f>_xlfn.XLOOKUP(D467,[1]Cmg!$S$4:$S$89,[1]Cmg!$U$4:$U$89,"----",0,1)</f>
        <v>----</v>
      </c>
      <c r="AG467" s="25">
        <f>IFERROR(SUMIFS('[1]BD Unidades'!$AH:$AH,'[1]BD Unidades'!$A:$A,'BD Centrales 2023'!$A467),"-")</f>
        <v>3</v>
      </c>
      <c r="AH467" s="25">
        <f>SUMIFS('[1]BD Unidades'!$AJ$3:$AJ$1424,'[1]BD Unidades'!$A$3:$A$1424,$A467)</f>
        <v>8186</v>
      </c>
      <c r="AI467" s="25">
        <f>SUMIFS('[1]BD Unidades'!$AL$3:$AL$1424,'[1]BD Unidades'!$A$3:$A$1424,$A467)</f>
        <v>0</v>
      </c>
      <c r="AJ467" s="26">
        <f t="shared" si="29"/>
        <v>0</v>
      </c>
      <c r="AK467" s="27">
        <f>IFERROR(SUMIFS('[1]BD Unidades'!$AO$3:$AO$1424,'[1]BD Unidades'!$A$3:$A$1424,$A467),"-")</f>
        <v>0</v>
      </c>
      <c r="AL467" s="27">
        <f>IFERROR(SUMIFS('[1]BD Unidades'!$AQ$3:$AQ$1424,'[1]BD Unidades'!$A$3:$A$1424,$A467),"-")</f>
        <v>0.20467379680785713</v>
      </c>
      <c r="AM467" s="27">
        <f>IFERROR(SUMIFS('[1]BD Unidades'!$AS$3:$AS$1424,'[1]BD Unidades'!$A$3:$A$1424,$A467),"-")</f>
        <v>0.18279820397870541</v>
      </c>
      <c r="AN467" s="27">
        <f>IFERROR(SUMIFS('[1]BD Unidades'!$AU$3:$AU$1424,'[1]BD Unidades'!$A$3:$A$1424,$A467),"-")</f>
        <v>0.210226</v>
      </c>
      <c r="AO467" s="27"/>
      <c r="AP467" s="27"/>
      <c r="AQ467" s="25">
        <f>IFERROR(SUMIFS('[1]BD Unidades'!$AZ$3:$AZ$1424,'[1]BD Unidades'!$A$3:$A$1424,$A467),"-")</f>
        <v>0.54839461193611627</v>
      </c>
      <c r="AR467" s="25">
        <f>IFERROR(SUMIFS('[1]BD Unidades'!$BA$3:$BA$1424,'[1]BD Unidades'!$A$3:$A$1424,$A467),"-")</f>
        <v>3</v>
      </c>
      <c r="AS467" s="28">
        <f>SUMIFS('[1]BD Unidades'!$BC$3:$BC$1424,'[1]BD Unidades'!$A$3:$A$1424,$A467)</f>
        <v>8.9006794277676406E-3</v>
      </c>
      <c r="AT467" s="28">
        <f>SUMIFS('[1]BD Unidades'!$BE$3:$BE$1424,'[1]BD Unidades'!$A$3:$A$1424,$A467)</f>
        <v>0.99310312024353087</v>
      </c>
      <c r="AU467" s="29">
        <f t="shared" si="30"/>
        <v>0.98426382773152743</v>
      </c>
      <c r="AV467" s="30">
        <f t="shared" si="31"/>
        <v>6.0000000000000002E-5</v>
      </c>
      <c r="AW467" s="25">
        <f>IFERROR(SUMIFS('[1]BD Unidades'!$BI$3:$BI$1424,'[1]BD Unidades'!$A$3:$A$1424,$A467),"-")</f>
        <v>0.53868544989188394</v>
      </c>
      <c r="AX467" s="25">
        <f>IFERROR(SUMIFS('[1]BD Unidades'!$BJ$3:$BJ$1424,'[1]BD Unidades'!$A$3:$A$1424,$A467),"-")</f>
        <v>0.34652427273772485</v>
      </c>
    </row>
    <row r="468" spans="1:50" ht="14.4" x14ac:dyDescent="0.3">
      <c r="A468" s="7">
        <v>1734</v>
      </c>
      <c r="B468" s="7" t="s">
        <v>1831</v>
      </c>
      <c r="D468" s="8" t="s">
        <v>1832</v>
      </c>
      <c r="E468" s="19" t="s">
        <v>1833</v>
      </c>
      <c r="F468" s="19" t="s">
        <v>1833</v>
      </c>
      <c r="G468" s="19" t="s">
        <v>1834</v>
      </c>
      <c r="H468" s="19" t="s">
        <v>397</v>
      </c>
      <c r="I468" s="19">
        <v>2024</v>
      </c>
      <c r="J468" s="19" t="s">
        <v>495</v>
      </c>
      <c r="K468" s="19" t="s">
        <v>496</v>
      </c>
      <c r="L468" s="19" t="s">
        <v>213</v>
      </c>
      <c r="M468" s="19" t="s">
        <v>106</v>
      </c>
      <c r="N468" s="19" t="s">
        <v>243</v>
      </c>
      <c r="O468" s="19" t="s">
        <v>1835</v>
      </c>
      <c r="P468" s="19" t="s">
        <v>51</v>
      </c>
      <c r="Q468" s="9" t="s">
        <v>1836</v>
      </c>
      <c r="R468" s="20">
        <v>3</v>
      </c>
      <c r="S468" s="20">
        <v>0.504</v>
      </c>
      <c r="T468" s="20">
        <v>2.98488</v>
      </c>
      <c r="U468" s="20" t="s">
        <v>397</v>
      </c>
      <c r="V468" s="21">
        <f>_xlfn.XLOOKUP(D468,'[1]Gen. Real'!$A:$A,'[1]Gen. Real'!$C:$C,"-",0)</f>
        <v>5.2999199999999984</v>
      </c>
      <c r="W468" s="22"/>
      <c r="X468" s="22" t="str">
        <f>_xlfn.XLOOKUP(D468,[1]Vertimiento!$A:$A,[1]Vertimiento!$E:$E,"-",0)</f>
        <v>-</v>
      </c>
      <c r="Y468" s="23" t="str">
        <f t="shared" si="28"/>
        <v>-</v>
      </c>
      <c r="Z468" s="19" t="str">
        <f>_xlfn.XLOOKUP(D468,[1]Cmg!$I$4:$I$85,[1]Cmg!$M$4:$M$85,"----",0,1)</f>
        <v>----</v>
      </c>
      <c r="AA468" s="19" t="str">
        <f>_xlfn.XLOOKUP(D468,[1]Cmg!$A$4:$A$89,[1]Cmg!$B$4:$B$89,"----",0,1)</f>
        <v>----</v>
      </c>
      <c r="AB468" s="19" t="str">
        <f>_xlfn.XLOOKUP(D468,[1]Cmg!$E$4:$E$89,[1]Cmg!$F$4:$F$89,"----",0,1)</f>
        <v>----</v>
      </c>
      <c r="AC468" s="19" t="str">
        <f>_xlfn.XLOOKUP(D468,[1]Cmg!$O$4:$O$89,[1]Cmg!$P$4:$P$89,"----",0,1)</f>
        <v>----</v>
      </c>
      <c r="AD468" s="24" t="str">
        <f>_xlfn.XLOOKUP(D468,[1]Cmg!$S$4:$S$89,[1]Cmg!$U$4:$U$89,"----",0,1)</f>
        <v>----</v>
      </c>
      <c r="AG468" s="25">
        <f>IFERROR(SUMIFS('[1]BD Unidades'!$AH:$AH,'[1]BD Unidades'!$A:$A,'BD Centrales 2023'!$A468),"-")</f>
        <v>3</v>
      </c>
      <c r="AH468" s="25">
        <f>SUMIFS('[1]BD Unidades'!$AJ$3:$AJ$1424,'[1]BD Unidades'!$A$3:$A$1424,$A468)</f>
        <v>8524.4500000000007</v>
      </c>
      <c r="AI468" s="25">
        <f>SUMIFS('[1]BD Unidades'!$AL$3:$AL$1424,'[1]BD Unidades'!$A$3:$A$1424,$A468)</f>
        <v>1.6000000000000003</v>
      </c>
      <c r="AJ468" s="26">
        <f t="shared" si="29"/>
        <v>1.8766017088804314E-4</v>
      </c>
      <c r="AK468" s="27">
        <f>IFERROR(SUMIFS('[1]BD Unidades'!$AO$3:$AO$1424,'[1]BD Unidades'!$A$3:$A$1424,$A468),"-")</f>
        <v>0</v>
      </c>
      <c r="AL468" s="27">
        <f>IFERROR(SUMIFS('[1]BD Unidades'!$AQ$3:$AQ$1424,'[1]BD Unidades'!$A$3:$A$1424,$A468),"-")</f>
        <v>0.22713857821089412</v>
      </c>
      <c r="AM468" s="27">
        <f>IFERROR(SUMIFS('[1]BD Unidades'!$AS$3:$AS$1424,'[1]BD Unidades'!$A$3:$A$1424,$A468),"-")</f>
        <v>0.22215636429722174</v>
      </c>
      <c r="AN468" s="27">
        <f>IFERROR(SUMIFS('[1]BD Unidades'!$AU$3:$AU$1424,'[1]BD Unidades'!$A$3:$A$1424,$A468),"-")</f>
        <v>0.20533000000000001</v>
      </c>
      <c r="AO468" s="27"/>
      <c r="AP468" s="27"/>
      <c r="AQ468" s="25">
        <f>IFERROR(SUMIFS('[1]BD Unidades'!$AZ$3:$AZ$1424,'[1]BD Unidades'!$A$3:$A$1424,$A468),"-")</f>
        <v>0.66646909289166523</v>
      </c>
      <c r="AR468" s="25">
        <f>IFERROR(SUMIFS('[1]BD Unidades'!$BA$3:$BA$1424,'[1]BD Unidades'!$A$3:$A$1424,$A468),"-")</f>
        <v>3</v>
      </c>
      <c r="AS468" s="28">
        <f>SUMIFS('[1]BD Unidades'!$BC$3:$BC$1424,'[1]BD Unidades'!$A$3:$A$1424,$A468)</f>
        <v>2.4672259648260198E-3</v>
      </c>
      <c r="AT468" s="28">
        <f>SUMIFS('[1]BD Unidades'!$BE$3:$BE$1424,'[1]BD Unidades'!$A$3:$A$1424,$A468)</f>
        <v>0.99350646879756488</v>
      </c>
      <c r="AU468" s="29">
        <f t="shared" si="30"/>
        <v>0.99105526384152487</v>
      </c>
      <c r="AV468" s="30">
        <f t="shared" si="31"/>
        <v>5.0400000000000002E-3</v>
      </c>
      <c r="AW468" s="25">
        <f>IFERROR(SUMIFS('[1]BD Unidades'!$BI$3:$BI$1424,'[1]BD Unidades'!$A$3:$A$1424,$A468),"-")</f>
        <v>0.65718314726105753</v>
      </c>
      <c r="AX468" s="25">
        <f>IFERROR(SUMIFS('[1]BD Unidades'!$BJ$3:$BJ$1424,'[1]BD Unidades'!$A$3:$A$1424,$A468),"-")</f>
        <v>0.42275118476994933</v>
      </c>
    </row>
    <row r="469" spans="1:50" ht="14.4" x14ac:dyDescent="0.3">
      <c r="A469" s="7">
        <v>1735</v>
      </c>
      <c r="B469" s="7" t="s">
        <v>1845</v>
      </c>
      <c r="D469" s="8" t="s">
        <v>1846</v>
      </c>
      <c r="E469" s="19" t="s">
        <v>1231</v>
      </c>
      <c r="F469" s="19" t="s">
        <v>1847</v>
      </c>
      <c r="G469" s="19" t="s">
        <v>1848</v>
      </c>
      <c r="H469" s="19" t="s">
        <v>397</v>
      </c>
      <c r="I469" s="19">
        <v>2024</v>
      </c>
      <c r="J469" s="19" t="s">
        <v>495</v>
      </c>
      <c r="K469" s="19" t="s">
        <v>496</v>
      </c>
      <c r="L469" s="19" t="s">
        <v>213</v>
      </c>
      <c r="M469" s="19" t="s">
        <v>90</v>
      </c>
      <c r="N469" s="19" t="s">
        <v>97</v>
      </c>
      <c r="O469" s="19" t="s">
        <v>1849</v>
      </c>
      <c r="P469" s="19" t="s">
        <v>51</v>
      </c>
      <c r="Q469" s="9" t="s">
        <v>1790</v>
      </c>
      <c r="R469" s="20">
        <v>9</v>
      </c>
      <c r="S469" s="20">
        <v>0.01</v>
      </c>
      <c r="T469" s="20">
        <v>8.9990000000000006</v>
      </c>
      <c r="U469" s="20" t="s">
        <v>397</v>
      </c>
      <c r="V469" s="21">
        <f>_xlfn.XLOOKUP(D469,'[1]Gen. Real'!$A:$A,'[1]Gen. Real'!$C:$C,"-",0)</f>
        <v>12.067410000000004</v>
      </c>
      <c r="W469" s="22"/>
      <c r="X469" s="22" t="str">
        <f>_xlfn.XLOOKUP(D469,[1]Vertimiento!$A:$A,[1]Vertimiento!$E:$E,"-",0)</f>
        <v>-</v>
      </c>
      <c r="Y469" s="23" t="str">
        <f t="shared" si="28"/>
        <v>-</v>
      </c>
      <c r="Z469" s="19" t="str">
        <f>_xlfn.XLOOKUP(D469,[1]Cmg!$I$4:$I$85,[1]Cmg!$M$4:$M$85,"----",0,1)</f>
        <v>----</v>
      </c>
      <c r="AA469" s="19" t="str">
        <f>_xlfn.XLOOKUP(D469,[1]Cmg!$A$4:$A$89,[1]Cmg!$B$4:$B$89,"----",0,1)</f>
        <v>----</v>
      </c>
      <c r="AB469" s="19" t="str">
        <f>_xlfn.XLOOKUP(D469,[1]Cmg!$E$4:$E$89,[1]Cmg!$F$4:$F$89,"----",0,1)</f>
        <v>----</v>
      </c>
      <c r="AC469" s="19" t="str">
        <f>_xlfn.XLOOKUP(D469,[1]Cmg!$O$4:$O$89,[1]Cmg!$P$4:$P$89,"----",0,1)</f>
        <v>----</v>
      </c>
      <c r="AD469" s="24" t="str">
        <f>_xlfn.XLOOKUP(D469,[1]Cmg!$S$4:$S$89,[1]Cmg!$U$4:$U$89,"----",0,1)</f>
        <v>----</v>
      </c>
      <c r="AG469" s="25">
        <f>IFERROR(SUMIFS('[1]BD Unidades'!$AH:$AH,'[1]BD Unidades'!$A:$A,'BD Centrales 2023'!$A469),"-")</f>
        <v>9</v>
      </c>
      <c r="AH469" s="25">
        <f>SUMIFS('[1]BD Unidades'!$AJ$3:$AJ$1424,'[1]BD Unidades'!$A$3:$A$1424,$A469)</f>
        <v>8186.9833333333308</v>
      </c>
      <c r="AI469" s="25">
        <f>SUMIFS('[1]BD Unidades'!$AL$3:$AL$1424,'[1]BD Unidades'!$A$3:$A$1424,$A469)</f>
        <v>0</v>
      </c>
      <c r="AJ469" s="26">
        <f t="shared" si="29"/>
        <v>0</v>
      </c>
      <c r="AK469" s="27">
        <f>IFERROR(SUMIFS('[1]BD Unidades'!$AO$3:$AO$1424,'[1]BD Unidades'!$A$3:$A$1424,$A469),"-")</f>
        <v>0</v>
      </c>
      <c r="AL469" s="27">
        <f>IFERROR(SUMIFS('[1]BD Unidades'!$AQ$3:$AQ$1424,'[1]BD Unidades'!$A$3:$A$1424,$A469),"-")</f>
        <v>0.23092176474694609</v>
      </c>
      <c r="AM469" s="27">
        <f>IFERROR(SUMIFS('[1]BD Unidades'!$AS$3:$AS$1424,'[1]BD Unidades'!$A$3:$A$1424,$A469),"-")</f>
        <v>0.20675000770243068</v>
      </c>
      <c r="AN469" s="27">
        <f>IFERROR(SUMIFS('[1]BD Unidades'!$AU$3:$AU$1424,'[1]BD Unidades'!$A$3:$A$1424,$A469),"-")</f>
        <v>0.15642300000000001</v>
      </c>
      <c r="AO469" s="27"/>
      <c r="AP469" s="27"/>
      <c r="AQ469" s="25">
        <f>IFERROR(SUMIFS('[1]BD Unidades'!$AZ$3:$AZ$1424,'[1]BD Unidades'!$A$3:$A$1424,$A469),"-")</f>
        <v>1.8607500693218761</v>
      </c>
      <c r="AR469" s="25">
        <f>IFERROR(SUMIFS('[1]BD Unidades'!$BA$3:$BA$1424,'[1]BD Unidades'!$A$3:$A$1424,$A469),"-")</f>
        <v>9</v>
      </c>
      <c r="AS469" s="28">
        <f>SUMIFS('[1]BD Unidades'!$BC$3:$BC$1424,'[1]BD Unidades'!$A$3:$A$1424,$A469)</f>
        <v>1.6301498889824202E-2</v>
      </c>
      <c r="AT469" s="28">
        <f>SUMIFS('[1]BD Unidades'!$BE$3:$BE$1424,'[1]BD Unidades'!$A$3:$A$1424,$A469)</f>
        <v>0.9766514459665141</v>
      </c>
      <c r="AU469" s="29">
        <f t="shared" si="30"/>
        <v>0.96073056350434571</v>
      </c>
      <c r="AV469" s="30">
        <f t="shared" si="31"/>
        <v>1E-4</v>
      </c>
      <c r="AW469" s="25">
        <f>IFERROR(SUMIFS('[1]BD Unidades'!$BI$3:$BI$1424,'[1]BD Unidades'!$A$3:$A$1424,$A469),"-")</f>
        <v>1.7874808315889523</v>
      </c>
      <c r="AX469" s="25">
        <f>IFERROR(SUMIFS('[1]BD Unidades'!$BJ$3:$BJ$1424,'[1]BD Unidades'!$A$3:$A$1424,$A469),"-")</f>
        <v>1.1498463441388704</v>
      </c>
    </row>
    <row r="470" spans="1:50" ht="14.4" x14ac:dyDescent="0.3">
      <c r="A470" s="7">
        <v>1736</v>
      </c>
      <c r="B470" s="7" t="s">
        <v>1850</v>
      </c>
      <c r="D470" s="8" t="s">
        <v>1851</v>
      </c>
      <c r="E470" s="19" t="s">
        <v>1231</v>
      </c>
      <c r="F470" s="19" t="s">
        <v>1852</v>
      </c>
      <c r="G470" s="19" t="s">
        <v>1633</v>
      </c>
      <c r="H470" s="19" t="s">
        <v>397</v>
      </c>
      <c r="I470" s="19">
        <v>2024</v>
      </c>
      <c r="J470" s="19" t="s">
        <v>495</v>
      </c>
      <c r="K470" s="19" t="s">
        <v>496</v>
      </c>
      <c r="L470" s="19" t="s">
        <v>213</v>
      </c>
      <c r="M470" s="19" t="s">
        <v>106</v>
      </c>
      <c r="N470" s="19" t="s">
        <v>243</v>
      </c>
      <c r="O470" s="19" t="s">
        <v>1409</v>
      </c>
      <c r="P470" s="19" t="s">
        <v>51</v>
      </c>
      <c r="Q470" s="9" t="s">
        <v>1853</v>
      </c>
      <c r="R470" s="20">
        <v>3</v>
      </c>
      <c r="S470" s="20">
        <v>0.43</v>
      </c>
      <c r="T470" s="20">
        <v>2.9870000000000001</v>
      </c>
      <c r="U470" s="20" t="s">
        <v>397</v>
      </c>
      <c r="V470" s="21">
        <f>_xlfn.XLOOKUP(D470,'[1]Gen. Real'!$A:$A,'[1]Gen. Real'!$C:$C,"-",0)</f>
        <v>5.2897400000000019</v>
      </c>
      <c r="W470" s="22"/>
      <c r="X470" s="22" t="str">
        <f>_xlfn.XLOOKUP(D470,[1]Vertimiento!$A:$A,[1]Vertimiento!$E:$E,"-",0)</f>
        <v>-</v>
      </c>
      <c r="Y470" s="23" t="str">
        <f t="shared" si="28"/>
        <v>-</v>
      </c>
      <c r="Z470" s="19" t="str">
        <f>_xlfn.XLOOKUP(D470,[1]Cmg!$I$4:$I$85,[1]Cmg!$M$4:$M$85,"----",0,1)</f>
        <v>----</v>
      </c>
      <c r="AA470" s="19" t="str">
        <f>_xlfn.XLOOKUP(D470,[1]Cmg!$A$4:$A$89,[1]Cmg!$B$4:$B$89,"----",0,1)</f>
        <v>----</v>
      </c>
      <c r="AB470" s="19" t="str">
        <f>_xlfn.XLOOKUP(D470,[1]Cmg!$E$4:$E$89,[1]Cmg!$F$4:$F$89,"----",0,1)</f>
        <v>----</v>
      </c>
      <c r="AC470" s="19" t="str">
        <f>_xlfn.XLOOKUP(D470,[1]Cmg!$O$4:$O$89,[1]Cmg!$P$4:$P$89,"----",0,1)</f>
        <v>----</v>
      </c>
      <c r="AD470" s="24" t="str">
        <f>_xlfn.XLOOKUP(D470,[1]Cmg!$S$4:$S$89,[1]Cmg!$U$4:$U$89,"----",0,1)</f>
        <v>----</v>
      </c>
      <c r="AG470" s="25">
        <f>IFERROR(SUMIFS('[1]BD Unidades'!$AH:$AH,'[1]BD Unidades'!$A:$A,'BD Centrales 2023'!$A470),"-")</f>
        <v>3</v>
      </c>
      <c r="AH470" s="25">
        <f>SUMIFS('[1]BD Unidades'!$AJ$3:$AJ$1424,'[1]BD Unidades'!$A$3:$A$1424,$A470)</f>
        <v>7861.3833333333287</v>
      </c>
      <c r="AI470" s="25">
        <f>SUMIFS('[1]BD Unidades'!$AL$3:$AL$1424,'[1]BD Unidades'!$A$3:$A$1424,$A470)</f>
        <v>0</v>
      </c>
      <c r="AJ470" s="26">
        <f t="shared" si="29"/>
        <v>0</v>
      </c>
      <c r="AK470" s="27">
        <f>IFERROR(SUMIFS('[1]BD Unidades'!$AO$3:$AO$1424,'[1]BD Unidades'!$A$3:$A$1424,$A470),"-")</f>
        <v>0</v>
      </c>
      <c r="AL470" s="27">
        <f>IFERROR(SUMIFS('[1]BD Unidades'!$AQ$3:$AQ$1424,'[1]BD Unidades'!$A$3:$A$1424,$A470),"-")</f>
        <v>0.23887383325670486</v>
      </c>
      <c r="AM470" s="27">
        <f>IFERROR(SUMIFS('[1]BD Unidades'!$AS$3:$AS$1424,'[1]BD Unidades'!$A$3:$A$1424,$A470),"-")</f>
        <v>0.23649110726817024</v>
      </c>
      <c r="AN470" s="27">
        <f>IFERROR(SUMIFS('[1]BD Unidades'!$AU$3:$AU$1424,'[1]BD Unidades'!$A$3:$A$1424,$A470),"-")</f>
        <v>0.20955799999999999</v>
      </c>
      <c r="AO470" s="27"/>
      <c r="AP470" s="27"/>
      <c r="AQ470" s="25">
        <f>IFERROR(SUMIFS('[1]BD Unidades'!$AZ$3:$AZ$1424,'[1]BD Unidades'!$A$3:$A$1424,$A470),"-")</f>
        <v>0.70947332180451073</v>
      </c>
      <c r="AR470" s="25">
        <f>IFERROR(SUMIFS('[1]BD Unidades'!$BA$3:$BA$1424,'[1]BD Unidades'!$A$3:$A$1424,$A470),"-")</f>
        <v>3</v>
      </c>
      <c r="AS470" s="28">
        <f>SUMIFS('[1]BD Unidades'!$BC$3:$BC$1424,'[1]BD Unidades'!$A$3:$A$1424,$A470)</f>
        <v>2.8532442529107301E-2</v>
      </c>
      <c r="AT470" s="28">
        <f>SUMIFS('[1]BD Unidades'!$BE$3:$BE$1424,'[1]BD Unidades'!$A$3:$A$1424,$A470)</f>
        <v>0.99290144596651386</v>
      </c>
      <c r="AU470" s="29">
        <f t="shared" si="30"/>
        <v>0.96457154252240684</v>
      </c>
      <c r="AV470" s="30">
        <f t="shared" si="31"/>
        <v>4.3E-3</v>
      </c>
      <c r="AW470" s="25">
        <f>IFERROR(SUMIFS('[1]BD Unidades'!$BI$3:$BI$1424,'[1]BD Unidades'!$A$3:$A$1424,$A470),"-")</f>
        <v>0.68132669017535108</v>
      </c>
      <c r="AX470" s="25">
        <f>IFERROR(SUMIFS('[1]BD Unidades'!$BJ$3:$BJ$1424,'[1]BD Unidades'!$A$3:$A$1424,$A470),"-")</f>
        <v>0.43828218463520791</v>
      </c>
    </row>
    <row r="471" spans="1:50" ht="14.4" x14ac:dyDescent="0.3">
      <c r="A471" s="7">
        <v>1737</v>
      </c>
      <c r="B471" s="7" t="s">
        <v>1854</v>
      </c>
      <c r="D471" s="8" t="s">
        <v>1855</v>
      </c>
      <c r="E471" s="19" t="s">
        <v>1231</v>
      </c>
      <c r="F471" s="19" t="s">
        <v>1856</v>
      </c>
      <c r="G471" s="19" t="s">
        <v>1633</v>
      </c>
      <c r="H471" s="19" t="s">
        <v>397</v>
      </c>
      <c r="I471" s="19">
        <v>2024</v>
      </c>
      <c r="J471" s="19" t="s">
        <v>495</v>
      </c>
      <c r="K471" s="19" t="s">
        <v>496</v>
      </c>
      <c r="L471" s="19" t="s">
        <v>213</v>
      </c>
      <c r="M471" s="19" t="s">
        <v>106</v>
      </c>
      <c r="N471" s="19" t="s">
        <v>243</v>
      </c>
      <c r="O471" s="19" t="s">
        <v>1409</v>
      </c>
      <c r="P471" s="19" t="s">
        <v>51</v>
      </c>
      <c r="Q471" s="9" t="s">
        <v>1853</v>
      </c>
      <c r="R471" s="20">
        <v>3</v>
      </c>
      <c r="S471" s="20">
        <v>0.5</v>
      </c>
      <c r="T471" s="20">
        <v>2.9849999999999999</v>
      </c>
      <c r="U471" s="20" t="s">
        <v>397</v>
      </c>
      <c r="V471" s="21">
        <f>_xlfn.XLOOKUP(D471,'[1]Gen. Real'!$A:$A,'[1]Gen. Real'!$C:$C,"-",0)</f>
        <v>4.7435599999999996</v>
      </c>
      <c r="W471" s="22"/>
      <c r="X471" s="22" t="str">
        <f>_xlfn.XLOOKUP(D471,[1]Vertimiento!$A:$A,[1]Vertimiento!$E:$E,"-",0)</f>
        <v>-</v>
      </c>
      <c r="Y471" s="23" t="str">
        <f t="shared" si="28"/>
        <v>-</v>
      </c>
      <c r="Z471" s="19" t="str">
        <f>_xlfn.XLOOKUP(D471,[1]Cmg!$I$4:$I$85,[1]Cmg!$M$4:$M$85,"----",0,1)</f>
        <v>----</v>
      </c>
      <c r="AA471" s="19" t="str">
        <f>_xlfn.XLOOKUP(D471,[1]Cmg!$A$4:$A$89,[1]Cmg!$B$4:$B$89,"----",0,1)</f>
        <v>----</v>
      </c>
      <c r="AB471" s="19" t="str">
        <f>_xlfn.XLOOKUP(D471,[1]Cmg!$E$4:$E$89,[1]Cmg!$F$4:$F$89,"----",0,1)</f>
        <v>----</v>
      </c>
      <c r="AC471" s="19" t="str">
        <f>_xlfn.XLOOKUP(D471,[1]Cmg!$O$4:$O$89,[1]Cmg!$P$4:$P$89,"----",0,1)</f>
        <v>----</v>
      </c>
      <c r="AD471" s="24" t="str">
        <f>_xlfn.XLOOKUP(D471,[1]Cmg!$S$4:$S$89,[1]Cmg!$U$4:$U$89,"----",0,1)</f>
        <v>----</v>
      </c>
      <c r="AG471" s="25">
        <f>IFERROR(SUMIFS('[1]BD Unidades'!$AH:$AH,'[1]BD Unidades'!$A:$A,'BD Centrales 2023'!$A471),"-")</f>
        <v>3</v>
      </c>
      <c r="AH471" s="25">
        <f>SUMIFS('[1]BD Unidades'!$AJ$3:$AJ$1424,'[1]BD Unidades'!$A$3:$A$1424,$A471)</f>
        <v>8066.75</v>
      </c>
      <c r="AI471" s="25">
        <f>SUMIFS('[1]BD Unidades'!$AL$3:$AL$1424,'[1]BD Unidades'!$A$3:$A$1424,$A471)</f>
        <v>0</v>
      </c>
      <c r="AJ471" s="26">
        <f t="shared" si="29"/>
        <v>0</v>
      </c>
      <c r="AK471" s="27">
        <f>IFERROR(SUMIFS('[1]BD Unidades'!$AO$3:$AO$1424,'[1]BD Unidades'!$A$3:$A$1424,$A471),"-")</f>
        <v>0</v>
      </c>
      <c r="AL471" s="27">
        <f>IFERROR(SUMIFS('[1]BD Unidades'!$AQ$3:$AQ$1424,'[1]BD Unidades'!$A$3:$A$1424,$A471),"-")</f>
        <v>0.22981460421273078</v>
      </c>
      <c r="AM471" s="27">
        <f>IFERROR(SUMIFS('[1]BD Unidades'!$AS$3:$AS$1424,'[1]BD Unidades'!$A$3:$A$1424,$A471),"-")</f>
        <v>0.21565342925859646</v>
      </c>
      <c r="AN471" s="27">
        <f>IFERROR(SUMIFS('[1]BD Unidades'!$AU$3:$AU$1424,'[1]BD Unidades'!$A$3:$A$1424,$A471),"-")</f>
        <v>0.19076799999999997</v>
      </c>
      <c r="AO471" s="27"/>
      <c r="AP471" s="27"/>
      <c r="AQ471" s="25">
        <f>IFERROR(SUMIFS('[1]BD Unidades'!$AZ$3:$AZ$1424,'[1]BD Unidades'!$A$3:$A$1424,$A471),"-")</f>
        <v>0.6469602877757894</v>
      </c>
      <c r="AR471" s="25">
        <f>IFERROR(SUMIFS('[1]BD Unidades'!$BA$3:$BA$1424,'[1]BD Unidades'!$A$3:$A$1424,$A471),"-")</f>
        <v>3</v>
      </c>
      <c r="AS471" s="28">
        <f>SUMIFS('[1]BD Unidades'!$BC$3:$BC$1424,'[1]BD Unidades'!$A$3:$A$1424,$A471)</f>
        <v>6.4500300064063197E-3</v>
      </c>
      <c r="AT471" s="28">
        <f>SUMIFS('[1]BD Unidades'!$BE$3:$BE$1424,'[1]BD Unidades'!$A$3:$A$1424,$A471)</f>
        <v>0.99236111111111092</v>
      </c>
      <c r="AU471" s="29">
        <f t="shared" si="30"/>
        <v>0.98596035216725353</v>
      </c>
      <c r="AV471" s="30">
        <f t="shared" si="31"/>
        <v>5.0000000000000001E-3</v>
      </c>
      <c r="AW471" s="25">
        <f>IFERROR(SUMIFS('[1]BD Unidades'!$BI$3:$BI$1424,'[1]BD Unidades'!$A$3:$A$1424,$A471),"-")</f>
        <v>0.63470906978088226</v>
      </c>
      <c r="AX471" s="25">
        <f>IFERROR(SUMIFS('[1]BD Unidades'!$BJ$3:$BJ$1424,'[1]BD Unidades'!$A$3:$A$1424,$A471),"-")</f>
        <v>0.40829411458950904</v>
      </c>
    </row>
    <row r="472" spans="1:50" ht="14.4" x14ac:dyDescent="0.3">
      <c r="A472" s="7">
        <v>1738</v>
      </c>
      <c r="B472" s="7" t="s">
        <v>1863</v>
      </c>
      <c r="D472" s="8" t="s">
        <v>1864</v>
      </c>
      <c r="E472" s="19" t="s">
        <v>1231</v>
      </c>
      <c r="F472" s="19" t="s">
        <v>1865</v>
      </c>
      <c r="G472" s="19" t="s">
        <v>1866</v>
      </c>
      <c r="H472" s="19" t="s">
        <v>397</v>
      </c>
      <c r="I472" s="19">
        <v>2024</v>
      </c>
      <c r="J472" s="19" t="s">
        <v>495</v>
      </c>
      <c r="K472" s="19" t="s">
        <v>496</v>
      </c>
      <c r="L472" s="19" t="s">
        <v>213</v>
      </c>
      <c r="M472" s="19" t="s">
        <v>90</v>
      </c>
      <c r="N472" s="19" t="s">
        <v>97</v>
      </c>
      <c r="O472" s="19" t="s">
        <v>1725</v>
      </c>
      <c r="P472" s="19" t="s">
        <v>51</v>
      </c>
      <c r="Q472" s="9" t="s">
        <v>1867</v>
      </c>
      <c r="R472" s="20">
        <v>5</v>
      </c>
      <c r="S472" s="20">
        <v>0.6</v>
      </c>
      <c r="T472" s="20">
        <v>4.97</v>
      </c>
      <c r="U472" s="20" t="s">
        <v>397</v>
      </c>
      <c r="V472" s="21">
        <f>_xlfn.XLOOKUP(D472,'[1]Gen. Real'!$A:$A,'[1]Gen. Real'!$C:$C,"-",0)</f>
        <v>9.9423600000000043</v>
      </c>
      <c r="W472" s="22"/>
      <c r="X472" s="22" t="str">
        <f>_xlfn.XLOOKUP(D472,[1]Vertimiento!$A:$A,[1]Vertimiento!$E:$E,"-",0)</f>
        <v>-</v>
      </c>
      <c r="Y472" s="23" t="str">
        <f t="shared" si="28"/>
        <v>-</v>
      </c>
      <c r="Z472" s="19" t="str">
        <f>_xlfn.XLOOKUP(D472,[1]Cmg!$I$4:$I$85,[1]Cmg!$M$4:$M$85,"----",0,1)</f>
        <v>----</v>
      </c>
      <c r="AA472" s="19" t="str">
        <f>_xlfn.XLOOKUP(D472,[1]Cmg!$A$4:$A$89,[1]Cmg!$B$4:$B$89,"----",0,1)</f>
        <v>----</v>
      </c>
      <c r="AB472" s="19" t="str">
        <f>_xlfn.XLOOKUP(D472,[1]Cmg!$E$4:$E$89,[1]Cmg!$F$4:$F$89,"----",0,1)</f>
        <v>----</v>
      </c>
      <c r="AC472" s="19" t="str">
        <f>_xlfn.XLOOKUP(D472,[1]Cmg!$O$4:$O$89,[1]Cmg!$P$4:$P$89,"----",0,1)</f>
        <v>----</v>
      </c>
      <c r="AD472" s="24" t="str">
        <f>_xlfn.XLOOKUP(D472,[1]Cmg!$S$4:$S$89,[1]Cmg!$U$4:$U$89,"----",0,1)</f>
        <v>----</v>
      </c>
      <c r="AG472" s="25">
        <f>IFERROR(SUMIFS('[1]BD Unidades'!$AH:$AH,'[1]BD Unidades'!$A:$A,'BD Centrales 2023'!$A472),"-")</f>
        <v>5</v>
      </c>
      <c r="AH472" s="25">
        <f>SUMIFS('[1]BD Unidades'!$AJ$3:$AJ$1424,'[1]BD Unidades'!$A$3:$A$1424,$A472)</f>
        <v>8034.35</v>
      </c>
      <c r="AI472" s="25">
        <f>SUMIFS('[1]BD Unidades'!$AL$3:$AL$1424,'[1]BD Unidades'!$A$3:$A$1424,$A472)</f>
        <v>0</v>
      </c>
      <c r="AJ472" s="26">
        <f t="shared" si="29"/>
        <v>0</v>
      </c>
      <c r="AK472" s="27">
        <f>IFERROR(SUMIFS('[1]BD Unidades'!$AO$3:$AO$1424,'[1]BD Unidades'!$A$3:$A$1424,$A472),"-")</f>
        <v>0</v>
      </c>
      <c r="AL472" s="27">
        <f>IFERROR(SUMIFS('[1]BD Unidades'!$AQ$3:$AQ$1424,'[1]BD Unidades'!$A$3:$A$1424,$A472),"-")</f>
        <v>0.26731137972814561</v>
      </c>
      <c r="AM472" s="27">
        <f>IFERROR(SUMIFS('[1]BD Unidades'!$AS$3:$AS$1424,'[1]BD Unidades'!$A$3:$A$1424,$A472),"-")</f>
        <v>0.2574591418219942</v>
      </c>
      <c r="AN472" s="27">
        <f>IFERROR(SUMIFS('[1]BD Unidades'!$AU$3:$AU$1424,'[1]BD Unidades'!$A$3:$A$1424,$A472),"-")</f>
        <v>0.23187199999999999</v>
      </c>
      <c r="AO472" s="27"/>
      <c r="AP472" s="27"/>
      <c r="AQ472" s="25">
        <f>IFERROR(SUMIFS('[1]BD Unidades'!$AZ$3:$AZ$1424,'[1]BD Unidades'!$A$3:$A$1424,$A472),"-")</f>
        <v>1.2818490660266408</v>
      </c>
      <c r="AR472" s="25">
        <f>IFERROR(SUMIFS('[1]BD Unidades'!$BA$3:$BA$1424,'[1]BD Unidades'!$A$3:$A$1424,$A472),"-")</f>
        <v>5</v>
      </c>
      <c r="AS472" s="28">
        <f>SUMIFS('[1]BD Unidades'!$BC$3:$BC$1424,'[1]BD Unidades'!$A$3:$A$1424,$A472)</f>
        <v>1.54949569135658E-2</v>
      </c>
      <c r="AT472" s="28">
        <f>SUMIFS('[1]BD Unidades'!$BE$3:$BE$1424,'[1]BD Unidades'!$A$3:$A$1424,$A472)</f>
        <v>0.98625761035007609</v>
      </c>
      <c r="AU472" s="29">
        <f t="shared" si="30"/>
        <v>0.97097559117202525</v>
      </c>
      <c r="AV472" s="30">
        <f t="shared" si="31"/>
        <v>6.0000000000000001E-3</v>
      </c>
      <c r="AW472" s="25">
        <f>IFERROR(SUMIFS('[1]BD Unidades'!$BI$3:$BI$1424,'[1]BD Unidades'!$A$3:$A$1424,$A472),"-")</f>
        <v>1.2371762897504526</v>
      </c>
      <c r="AX472" s="25">
        <f>IFERROR(SUMIFS('[1]BD Unidades'!$BJ$3:$BJ$1424,'[1]BD Unidades'!$A$3:$A$1424,$A472),"-")</f>
        <v>0.79584777004869223</v>
      </c>
    </row>
    <row r="473" spans="1:50" ht="14.4" x14ac:dyDescent="0.3">
      <c r="A473" s="7">
        <v>1739</v>
      </c>
      <c r="B473" s="7" t="s">
        <v>1868</v>
      </c>
      <c r="D473" s="8" t="s">
        <v>1869</v>
      </c>
      <c r="E473" s="19" t="s">
        <v>1870</v>
      </c>
      <c r="F473" s="19" t="s">
        <v>1870</v>
      </c>
      <c r="G473" s="19" t="s">
        <v>743</v>
      </c>
      <c r="H473" s="19">
        <v>1</v>
      </c>
      <c r="I473" s="19">
        <v>2024</v>
      </c>
      <c r="J473" s="19" t="s">
        <v>495</v>
      </c>
      <c r="K473" s="19" t="s">
        <v>496</v>
      </c>
      <c r="L473" s="19" t="s">
        <v>213</v>
      </c>
      <c r="M473" s="19" t="s">
        <v>477</v>
      </c>
      <c r="N473" s="19" t="s">
        <v>478</v>
      </c>
      <c r="O473" s="19" t="s">
        <v>714</v>
      </c>
      <c r="P473" s="19" t="s">
        <v>51</v>
      </c>
      <c r="Q473" s="9" t="s">
        <v>1871</v>
      </c>
      <c r="R473" s="20">
        <v>2.78</v>
      </c>
      <c r="S473" s="20">
        <v>0.72</v>
      </c>
      <c r="T473" s="20">
        <v>2.76</v>
      </c>
      <c r="U473" s="20" t="s">
        <v>397</v>
      </c>
      <c r="V473" s="21">
        <f>_xlfn.XLOOKUP(D473,'[1]Gen. Real'!$A:$A,'[1]Gen. Real'!$C:$C,"-",0)</f>
        <v>5.5277200000000004</v>
      </c>
      <c r="W473" s="22"/>
      <c r="X473" s="22" t="str">
        <f>_xlfn.XLOOKUP(D473,[1]Vertimiento!$A:$A,[1]Vertimiento!$E:$E,"-",0)</f>
        <v>-</v>
      </c>
      <c r="Y473" s="23" t="str">
        <f t="shared" si="28"/>
        <v>-</v>
      </c>
      <c r="Z473" s="19" t="str">
        <f>_xlfn.XLOOKUP(D473,[1]Cmg!$I$4:$I$85,[1]Cmg!$M$4:$M$85,"----",0,1)</f>
        <v>----</v>
      </c>
      <c r="AA473" s="19" t="str">
        <f>_xlfn.XLOOKUP(D473,[1]Cmg!$A$4:$A$89,[1]Cmg!$B$4:$B$89,"----",0,1)</f>
        <v>----</v>
      </c>
      <c r="AB473" s="19" t="str">
        <f>_xlfn.XLOOKUP(D473,[1]Cmg!$E$4:$E$89,[1]Cmg!$F$4:$F$89,"----",0,1)</f>
        <v>----</v>
      </c>
      <c r="AC473" s="19" t="str">
        <f>_xlfn.XLOOKUP(D473,[1]Cmg!$O$4:$O$89,[1]Cmg!$P$4:$P$89,"----",0,1)</f>
        <v>----</v>
      </c>
      <c r="AD473" s="24" t="str">
        <f>_xlfn.XLOOKUP(D473,[1]Cmg!$S$4:$S$89,[1]Cmg!$U$4:$U$89,"----",0,1)</f>
        <v>----</v>
      </c>
      <c r="AG473" s="25">
        <f>IFERROR(SUMIFS('[1]BD Unidades'!$AH:$AH,'[1]BD Unidades'!$A:$A,'BD Centrales 2023'!$A473),"-")</f>
        <v>2.78</v>
      </c>
      <c r="AH473" s="25">
        <f>SUMIFS('[1]BD Unidades'!$AJ$3:$AJ$1424,'[1]BD Unidades'!$A$3:$A$1424,$A473)</f>
        <v>8604.7833333333292</v>
      </c>
      <c r="AI473" s="25">
        <f>SUMIFS('[1]BD Unidades'!$AL$3:$AL$1424,'[1]BD Unidades'!$A$3:$A$1424,$A473)</f>
        <v>0</v>
      </c>
      <c r="AJ473" s="26">
        <f t="shared" si="29"/>
        <v>0</v>
      </c>
      <c r="AK473" s="27">
        <f>IFERROR(SUMIFS('[1]BD Unidades'!$AO$3:$AO$1424,'[1]BD Unidades'!$A$3:$A$1424,$A473),"-")</f>
        <v>0</v>
      </c>
      <c r="AL473" s="27">
        <f>IFERROR(SUMIFS('[1]BD Unidades'!$AQ$3:$AQ$1424,'[1]BD Unidades'!$A$3:$A$1424,$A473),"-")</f>
        <v>0.2534984748316591</v>
      </c>
      <c r="AM473" s="27">
        <f>IFERROR(SUMIFS('[1]BD Unidades'!$AS$3:$AS$1424,'[1]BD Unidades'!$A$3:$A$1424,$A473),"-")</f>
        <v>0.24688176799280648</v>
      </c>
      <c r="AN473" s="27">
        <f>IFERROR(SUMIFS('[1]BD Unidades'!$AU$3:$AU$1424,'[1]BD Unidades'!$A$3:$A$1424,$A473),"-")</f>
        <v>0.228522</v>
      </c>
      <c r="AO473" s="27"/>
      <c r="AP473" s="27"/>
      <c r="AQ473" s="25">
        <f>IFERROR(SUMIFS('[1]BD Unidades'!$AZ$3:$AZ$1424,'[1]BD Unidades'!$A$3:$A$1424,$A473),"-")</f>
        <v>0.686331315020002</v>
      </c>
      <c r="AR473" s="25">
        <f>IFERROR(SUMIFS('[1]BD Unidades'!$BA$3:$BA$1424,'[1]BD Unidades'!$A$3:$A$1424,$A473),"-")</f>
        <v>2.78000000000001</v>
      </c>
      <c r="AS473" s="28">
        <f>SUMIFS('[1]BD Unidades'!$BC$3:$BC$1424,'[1]BD Unidades'!$A$3:$A$1424,$A473)</f>
        <v>2.5853700394037199E-3</v>
      </c>
      <c r="AT473" s="28">
        <f>SUMIFS('[1]BD Unidades'!$BE$3:$BE$1424,'[1]BD Unidades'!$A$3:$A$1424,$A473)</f>
        <v>1</v>
      </c>
      <c r="AU473" s="29">
        <f t="shared" si="30"/>
        <v>0.99741462996059627</v>
      </c>
      <c r="AV473" s="30">
        <f t="shared" si="31"/>
        <v>7.1999999999999998E-3</v>
      </c>
      <c r="AW473" s="25">
        <f>IFERROR(SUMIFS('[1]BD Unidades'!$BI$3:$BI$1424,'[1]BD Unidades'!$A$3:$A$1424,$A473),"-")</f>
        <v>0.6796320248557125</v>
      </c>
      <c r="AX473" s="25">
        <f>IFERROR(SUMIFS('[1]BD Unidades'!$BJ$3:$BJ$1424,'[1]BD Unidades'!$A$3:$A$1424,$A473),"-")</f>
        <v>0.43719204442900877</v>
      </c>
    </row>
    <row r="474" spans="1:50" ht="14.4" x14ac:dyDescent="0.3">
      <c r="A474" s="7">
        <v>1740</v>
      </c>
      <c r="B474" s="7" t="s">
        <v>1872</v>
      </c>
      <c r="D474" s="8" t="s">
        <v>1873</v>
      </c>
      <c r="E474" s="19" t="s">
        <v>1874</v>
      </c>
      <c r="F474" s="19" t="s">
        <v>1874</v>
      </c>
      <c r="G474" s="19" t="s">
        <v>1875</v>
      </c>
      <c r="H474" s="19" t="s">
        <v>397</v>
      </c>
      <c r="I474" s="19">
        <v>2024</v>
      </c>
      <c r="J474" s="19" t="s">
        <v>495</v>
      </c>
      <c r="K474" s="19" t="s">
        <v>496</v>
      </c>
      <c r="L474" s="19" t="s">
        <v>47</v>
      </c>
      <c r="M474" s="19" t="s">
        <v>48</v>
      </c>
      <c r="N474" s="19" t="s">
        <v>59</v>
      </c>
      <c r="O474" s="19" t="s">
        <v>50</v>
      </c>
      <c r="P474" s="19" t="s">
        <v>51</v>
      </c>
      <c r="Q474" s="9" t="s">
        <v>1877</v>
      </c>
      <c r="R474" s="20">
        <v>230.48</v>
      </c>
      <c r="S474" s="20">
        <v>2.15</v>
      </c>
      <c r="T474" s="20">
        <v>225.51</v>
      </c>
      <c r="U474" s="20">
        <v>0.32500000000000001</v>
      </c>
      <c r="V474" s="21">
        <f>_xlfn.XLOOKUP(D474,'[1]Gen. Real'!$A:$A,'[1]Gen. Real'!$C:$C,"-",0)</f>
        <v>563.75433000000044</v>
      </c>
      <c r="W474" s="22"/>
      <c r="X474" s="22">
        <f>_xlfn.XLOOKUP(D474,[1]Vertimiento!$A:$A,[1]Vertimiento!$E:$E,"-",0)</f>
        <v>191.69157211133336</v>
      </c>
      <c r="Y474" s="23">
        <f t="shared" si="28"/>
        <v>0.25374625975942194</v>
      </c>
      <c r="Z474" s="19">
        <f>_xlfn.XLOOKUP(D474,[1]Cmg!$I$4:$I$85,[1]Cmg!$M$4:$M$85,"----",0,1)</f>
        <v>0</v>
      </c>
      <c r="AA474" s="19">
        <f>_xlfn.XLOOKUP(D474,[1]Cmg!$A$4:$A$89,[1]Cmg!$B$4:$B$89,"----",0,1)</f>
        <v>0</v>
      </c>
      <c r="AB474" s="19">
        <f>_xlfn.XLOOKUP(D474,[1]Cmg!$E$4:$E$89,[1]Cmg!$F$4:$F$89,"----",0,1)</f>
        <v>0</v>
      </c>
      <c r="AC474" s="19">
        <f>_xlfn.XLOOKUP(D474,[1]Cmg!$O$4:$O$89,[1]Cmg!$P$4:$P$89,"----",0,1)</f>
        <v>0</v>
      </c>
      <c r="AD474" s="24">
        <f>_xlfn.XLOOKUP(D474,[1]Cmg!$S$4:$S$89,[1]Cmg!$U$4:$U$89,"----",0,1)</f>
        <v>0.45116385212231858</v>
      </c>
      <c r="AG474" s="25">
        <f>IFERROR(SUMIFS('[1]BD Unidades'!$AH:$AH,'[1]BD Unidades'!$A:$A,'BD Centrales 2023'!$A474),"-")</f>
        <v>230.48</v>
      </c>
      <c r="AH474" s="25">
        <f>SUMIFS('[1]BD Unidades'!$AJ$3:$AJ$1424,'[1]BD Unidades'!$A$3:$A$1424,$A474)</f>
        <v>7548.8666666666704</v>
      </c>
      <c r="AI474" s="25">
        <f>SUMIFS('[1]BD Unidades'!$AL$3:$AL$1424,'[1]BD Unidades'!$A$3:$A$1424,$A474)</f>
        <v>1193.2333333333299</v>
      </c>
      <c r="AJ474" s="26">
        <f t="shared" si="29"/>
        <v>0.13649275727037324</v>
      </c>
      <c r="AK474" s="27">
        <f>IFERROR(SUMIFS('[1]BD Unidades'!$AO$3:$AO$1424,'[1]BD Unidades'!$A$3:$A$1424,$A474),"-")</f>
        <v>0</v>
      </c>
      <c r="AL474" s="27">
        <f>IFERROR(SUMIFS('[1]BD Unidades'!$AQ$3:$AQ$1424,'[1]BD Unidades'!$A$3:$A$1424,$A474),"-")</f>
        <v>0</v>
      </c>
      <c r="AM474" s="27">
        <f>IFERROR(SUMIFS('[1]BD Unidades'!$AS$3:$AS$1424,'[1]BD Unidades'!$A$3:$A$1424,$A474),"-")</f>
        <v>0</v>
      </c>
      <c r="AN474" s="27">
        <f>IFERROR(SUMIFS('[1]BD Unidades'!$AU$3:$AU$1424,'[1]BD Unidades'!$A$3:$A$1424,$A474),"-")</f>
        <v>0.32729799999999998</v>
      </c>
      <c r="AO474" s="27"/>
      <c r="AP474" s="27"/>
      <c r="AQ474" s="25">
        <f>IFERROR(SUMIFS('[1]BD Unidades'!$AZ$3:$AZ$1424,'[1]BD Unidades'!$A$3:$A$1424,$A474),"-")</f>
        <v>75.18274840603199</v>
      </c>
      <c r="AR474" s="25">
        <f>IFERROR(SUMIFS('[1]BD Unidades'!$BA$3:$BA$1424,'[1]BD Unidades'!$A$3:$A$1424,$A474),"-")</f>
        <v>229.98024434710601</v>
      </c>
      <c r="AS474" s="28">
        <f>SUMIFS('[1]BD Unidades'!$BC$3:$BC$1424,'[1]BD Unidades'!$A$3:$A$1424,$A474)</f>
        <v>2.73614881774709E-3</v>
      </c>
      <c r="AT474" s="28">
        <f>SUMIFS('[1]BD Unidades'!$BE$3:$BE$1424,'[1]BD Unidades'!$A$3:$A$1424,$A474)</f>
        <v>1</v>
      </c>
      <c r="AU474" s="29">
        <f t="shared" si="30"/>
        <v>0.99726385118225291</v>
      </c>
      <c r="AV474" s="30">
        <f t="shared" si="31"/>
        <v>2.1499999999999998E-2</v>
      </c>
      <c r="AW474" s="25">
        <f>IFERROR(SUMIFS('[1]BD Unidades'!$BI$3:$BI$1424,'[1]BD Unidades'!$A$3:$A$1424,$A474),"-")</f>
        <v>73.552473510726429</v>
      </c>
      <c r="AX474" s="25">
        <f>IFERROR(SUMIFS('[1]BD Unidades'!$BJ$3:$BJ$1424,'[1]BD Unidades'!$A$3:$A$1424,$A474),"-")</f>
        <v>47.314657183483831</v>
      </c>
    </row>
    <row r="475" spans="1:50" ht="14.4" x14ac:dyDescent="0.3">
      <c r="A475" s="7">
        <v>1741</v>
      </c>
      <c r="B475" s="7" t="s">
        <v>1878</v>
      </c>
      <c r="D475" s="8" t="s">
        <v>1879</v>
      </c>
      <c r="E475" s="19" t="s">
        <v>925</v>
      </c>
      <c r="F475" s="19" t="s">
        <v>1880</v>
      </c>
      <c r="G475" s="19" t="s">
        <v>1881</v>
      </c>
      <c r="H475" s="19" t="s">
        <v>397</v>
      </c>
      <c r="I475" s="19">
        <v>2024</v>
      </c>
      <c r="J475" s="19" t="s">
        <v>495</v>
      </c>
      <c r="K475" s="19" t="s">
        <v>496</v>
      </c>
      <c r="L475" s="19" t="s">
        <v>47</v>
      </c>
      <c r="M475" s="19" t="s">
        <v>48</v>
      </c>
      <c r="N475" s="19" t="s">
        <v>48</v>
      </c>
      <c r="O475" s="19" t="s">
        <v>50</v>
      </c>
      <c r="P475" s="19" t="s">
        <v>51</v>
      </c>
      <c r="Q475" s="9" t="s">
        <v>1883</v>
      </c>
      <c r="R475" s="20">
        <v>52.813699999999997</v>
      </c>
      <c r="S475" s="20">
        <v>1.5</v>
      </c>
      <c r="T475" s="20">
        <v>52.020099999999999</v>
      </c>
      <c r="U475" s="20">
        <v>0.28970000000000001</v>
      </c>
      <c r="V475" s="21">
        <f>_xlfn.XLOOKUP(D475,'[1]Gen. Real'!$A:$A,'[1]Gen. Real'!$C:$C,"-",0)</f>
        <v>126.49114000000003</v>
      </c>
      <c r="W475" s="22"/>
      <c r="X475" s="22">
        <f>_xlfn.XLOOKUP(D475,[1]Vertimiento!$A:$A,[1]Vertimiento!$E:$E,"-",0)</f>
        <v>42.219743333333341</v>
      </c>
      <c r="Y475" s="23">
        <f t="shared" si="28"/>
        <v>0.25024907995957185</v>
      </c>
      <c r="Z475" s="19">
        <f>_xlfn.XLOOKUP(D475,[1]Cmg!$I$4:$I$85,[1]Cmg!$M$4:$M$85,"----",0,1)</f>
        <v>14.970293056098678</v>
      </c>
      <c r="AA475" s="19">
        <f>_xlfn.XLOOKUP(D475,[1]Cmg!$A$4:$A$89,[1]Cmg!$B$4:$B$89,"----",0,1)</f>
        <v>63.631870150616045</v>
      </c>
      <c r="AB475" s="19">
        <f>_xlfn.XLOOKUP(D475,[1]Cmg!$E$4:$E$89,[1]Cmg!$F$4:$F$89,"----",0,1)</f>
        <v>13.052942465753432</v>
      </c>
      <c r="AC475" s="19">
        <f>_xlfn.XLOOKUP(D475,[1]Cmg!$O$4:$O$89,[1]Cmg!$P$4:$P$89,"----",0,1)</f>
        <v>99.731417676965208</v>
      </c>
      <c r="AD475" s="24">
        <f>_xlfn.XLOOKUP(D475,[1]Cmg!$S$4:$S$89,[1]Cmg!$U$4:$U$89,"----",0,1)</f>
        <v>0.47603833865814699</v>
      </c>
      <c r="AG475" s="25">
        <f>IFERROR(SUMIFS('[1]BD Unidades'!$AH:$AH,'[1]BD Unidades'!$A:$A,'BD Centrales 2023'!$A475),"-")</f>
        <v>52.812311232876709</v>
      </c>
      <c r="AH475" s="25">
        <f>SUMIFS('[1]BD Unidades'!$AJ$3:$AJ$1424,'[1]BD Unidades'!$A$3:$A$1424,$A475)</f>
        <v>8494.5</v>
      </c>
      <c r="AI475" s="25">
        <f>SUMIFS('[1]BD Unidades'!$AL$3:$AL$1424,'[1]BD Unidades'!$A$3:$A$1424,$A475)</f>
        <v>159.80000000000001</v>
      </c>
      <c r="AJ475" s="26">
        <f t="shared" si="29"/>
        <v>1.8464809401106966E-2</v>
      </c>
      <c r="AK475" s="27">
        <f>IFERROR(SUMIFS('[1]BD Unidades'!$AO$3:$AO$1424,'[1]BD Unidades'!$A$3:$A$1424,$A475),"-")</f>
        <v>0</v>
      </c>
      <c r="AL475" s="27">
        <f>IFERROR(SUMIFS('[1]BD Unidades'!$AQ$3:$AQ$1424,'[1]BD Unidades'!$A$3:$A$1424,$A475),"-")</f>
        <v>0</v>
      </c>
      <c r="AM475" s="27">
        <f>IFERROR(SUMIFS('[1]BD Unidades'!$AS$3:$AS$1424,'[1]BD Unidades'!$A$3:$A$1424,$A475),"-")</f>
        <v>0</v>
      </c>
      <c r="AN475" s="27">
        <f>IFERROR(SUMIFS('[1]BD Unidades'!$AU$3:$AU$1424,'[1]BD Unidades'!$A$3:$A$1424,$A475),"-")</f>
        <v>0.32625500000000002</v>
      </c>
      <c r="AO475" s="27"/>
      <c r="AP475" s="27"/>
      <c r="AQ475" s="25">
        <f>IFERROR(SUMIFS('[1]BD Unidades'!$AZ$3:$AZ$1424,'[1]BD Unidades'!$A$3:$A$1424,$A475),"-")</f>
        <v>17.227415429375334</v>
      </c>
      <c r="AR475" s="25">
        <f>IFERROR(SUMIFS('[1]BD Unidades'!$BA$3:$BA$1424,'[1]BD Unidades'!$A$3:$A$1424,$A475),"-")</f>
        <v>52.573941014870798</v>
      </c>
      <c r="AS475" s="28">
        <f>SUMIFS('[1]BD Unidades'!$BC$3:$BC$1424,'[1]BD Unidades'!$A$3:$A$1424,$A475)</f>
        <v>2.2899830136986301E-3</v>
      </c>
      <c r="AT475" s="28">
        <f>SUMIFS('[1]BD Unidades'!$BE$3:$BE$1424,'[1]BD Unidades'!$A$3:$A$1424,$A475)</f>
        <v>1</v>
      </c>
      <c r="AU475" s="29">
        <f t="shared" si="30"/>
        <v>0.99771001698630135</v>
      </c>
      <c r="AV475" s="30">
        <f t="shared" si="31"/>
        <v>1.4999999999999999E-2</v>
      </c>
      <c r="AW475" s="25">
        <f>IFERROR(SUMIFS('[1]BD Unidades'!$BI$3:$BI$1424,'[1]BD Unidades'!$A$3:$A$1424,$A475),"-")</f>
        <v>17.005772512301007</v>
      </c>
      <c r="AX475" s="25">
        <f>IFERROR(SUMIFS('[1]BD Unidades'!$BJ$3:$BJ$1424,'[1]BD Unidades'!$A$3:$A$1424,$A475),"-")</f>
        <v>10.939432192480838</v>
      </c>
    </row>
    <row r="476" spans="1:50" ht="14.4" x14ac:dyDescent="0.3">
      <c r="A476" s="7">
        <v>1742</v>
      </c>
      <c r="B476" s="7" t="s">
        <v>1884</v>
      </c>
      <c r="D476" s="8" t="s">
        <v>1885</v>
      </c>
      <c r="E476" s="19" t="s">
        <v>584</v>
      </c>
      <c r="F476" s="19" t="s">
        <v>584</v>
      </c>
      <c r="G476" s="19" t="s">
        <v>1886</v>
      </c>
      <c r="H476" s="19" t="s">
        <v>397</v>
      </c>
      <c r="I476" s="19">
        <v>2024</v>
      </c>
      <c r="J476" s="19" t="s">
        <v>495</v>
      </c>
      <c r="K476" s="19" t="s">
        <v>496</v>
      </c>
      <c r="L476" s="19" t="s">
        <v>47</v>
      </c>
      <c r="M476" s="19" t="s">
        <v>48</v>
      </c>
      <c r="N476" s="19" t="s">
        <v>59</v>
      </c>
      <c r="O476" s="19" t="s">
        <v>1887</v>
      </c>
      <c r="P476" s="19" t="s">
        <v>51</v>
      </c>
      <c r="Q476" s="9" t="s">
        <v>1888</v>
      </c>
      <c r="R476" s="20">
        <v>152.28</v>
      </c>
      <c r="S476" s="20">
        <v>2.0030000000000001</v>
      </c>
      <c r="T476" s="20">
        <v>149.22999999999999</v>
      </c>
      <c r="U476" s="20">
        <v>0.27900000000000003</v>
      </c>
      <c r="V476" s="21">
        <f>_xlfn.XLOOKUP(D476,'[1]Gen. Real'!$A:$A,'[1]Gen. Real'!$C:$C,"-",0)</f>
        <v>367.66178999999931</v>
      </c>
      <c r="W476" s="22"/>
      <c r="X476" s="22">
        <f>_xlfn.XLOOKUP(D476,[1]Vertimiento!$A:$A,[1]Vertimiento!$E:$E,"-",0)</f>
        <v>134.92483590000001</v>
      </c>
      <c r="Y476" s="23">
        <f t="shared" si="28"/>
        <v>0.26846085619247312</v>
      </c>
      <c r="Z476" s="19">
        <f>_xlfn.XLOOKUP(D476,[1]Cmg!$I$4:$I$85,[1]Cmg!$M$4:$M$85,"----",0,1)</f>
        <v>15.110702800799613</v>
      </c>
      <c r="AA476" s="19">
        <f>_xlfn.XLOOKUP(D476,[1]Cmg!$A$4:$A$89,[1]Cmg!$B$4:$B$89,"----",0,1)</f>
        <v>64.524785486079224</v>
      </c>
      <c r="AB476" s="19">
        <f>_xlfn.XLOOKUP(D476,[1]Cmg!$E$4:$E$89,[1]Cmg!$F$4:$F$89,"----",0,1)</f>
        <v>13.817364383561637</v>
      </c>
      <c r="AC476" s="19">
        <f>_xlfn.XLOOKUP(D476,[1]Cmg!$O$4:$O$89,[1]Cmg!$P$4:$P$89,"----",0,1)</f>
        <v>100.7160422369961</v>
      </c>
      <c r="AD476" s="24">
        <f>_xlfn.XLOOKUP(D476,[1]Cmg!$S$4:$S$89,[1]Cmg!$U$4:$U$89,"----",0,1)</f>
        <v>0.45584208124144227</v>
      </c>
      <c r="AG476" s="25">
        <f>IFERROR(SUMIFS('[1]BD Unidades'!$AH:$AH,'[1]BD Unidades'!$A:$A,'BD Centrales 2023'!$A476),"-")</f>
        <v>152.28</v>
      </c>
      <c r="AH476" s="25">
        <f>SUMIFS('[1]BD Unidades'!$AJ$3:$AJ$1424,'[1]BD Unidades'!$A$3:$A$1424,$A476)</f>
        <v>8700.1</v>
      </c>
      <c r="AI476" s="25">
        <f>SUMIFS('[1]BD Unidades'!$AL$3:$AL$1424,'[1]BD Unidades'!$A$3:$A$1424,$A476)</f>
        <v>19.516666666666701</v>
      </c>
      <c r="AJ476" s="26">
        <f t="shared" si="29"/>
        <v>2.2382482410350647E-3</v>
      </c>
      <c r="AK476" s="27">
        <f>IFERROR(SUMIFS('[1]BD Unidades'!$AO$3:$AO$1424,'[1]BD Unidades'!$A$3:$A$1424,$A476),"-")</f>
        <v>0</v>
      </c>
      <c r="AL476" s="27">
        <f>IFERROR(SUMIFS('[1]BD Unidades'!$AQ$3:$AQ$1424,'[1]BD Unidades'!$A$3:$A$1424,$A476),"-")</f>
        <v>0</v>
      </c>
      <c r="AM476" s="27">
        <f>IFERROR(SUMIFS('[1]BD Unidades'!$AS$3:$AS$1424,'[1]BD Unidades'!$A$3:$A$1424,$A476),"-")</f>
        <v>0</v>
      </c>
      <c r="AN476" s="27">
        <f>IFERROR(SUMIFS('[1]BD Unidades'!$AU$3:$AU$1424,'[1]BD Unidades'!$A$3:$A$1424,$A476),"-")</f>
        <v>0.32209599999999999</v>
      </c>
      <c r="AO476" s="27"/>
      <c r="AP476" s="27"/>
      <c r="AQ476" s="25">
        <f>IFERROR(SUMIFS('[1]BD Unidades'!$AZ$3:$AZ$1424,'[1]BD Unidades'!$A$3:$A$1424,$A476),"-")</f>
        <v>49.673849910059666</v>
      </c>
      <c r="AR476" s="25">
        <f>IFERROR(SUMIFS('[1]BD Unidades'!$BA$3:$BA$1424,'[1]BD Unidades'!$A$3:$A$1424,$A476),"-")</f>
        <v>152.23377742140801</v>
      </c>
      <c r="AS476" s="28">
        <f>SUMIFS('[1]BD Unidades'!$BC$3:$BC$1424,'[1]BD Unidades'!$A$3:$A$1424,$A476)</f>
        <v>3.81247002467791E-3</v>
      </c>
      <c r="AT476" s="28">
        <f>SUMIFS('[1]BD Unidades'!$BE$3:$BE$1424,'[1]BD Unidades'!$A$3:$A$1424,$A476)</f>
        <v>0.99804984779299799</v>
      </c>
      <c r="AU476" s="29">
        <f t="shared" si="30"/>
        <v>0.99424481266515286</v>
      </c>
      <c r="AV476" s="30">
        <f t="shared" si="31"/>
        <v>2.0030000000000003E-2</v>
      </c>
      <c r="AW476" s="25">
        <f>IFERROR(SUMIFS('[1]BD Unidades'!$BI$3:$BI$1424,'[1]BD Unidades'!$A$3:$A$1424,$A476),"-")</f>
        <v>48.528616961975871</v>
      </c>
      <c r="AX476" s="25">
        <f>IFERROR(SUMIFS('[1]BD Unidades'!$BJ$3:$BJ$1424,'[1]BD Unidades'!$A$3:$A$1424,$A476),"-")</f>
        <v>31.217371293565488</v>
      </c>
    </row>
    <row r="477" spans="1:50" ht="14.4" x14ac:dyDescent="0.3">
      <c r="A477" s="7">
        <v>1744</v>
      </c>
      <c r="B477" s="7" t="s">
        <v>1889</v>
      </c>
      <c r="D477" s="8" t="s">
        <v>1890</v>
      </c>
      <c r="E477" s="19" t="s">
        <v>1891</v>
      </c>
      <c r="F477" s="19" t="s">
        <v>1891</v>
      </c>
      <c r="G477" s="19" t="s">
        <v>1892</v>
      </c>
      <c r="H477" s="19" t="s">
        <v>397</v>
      </c>
      <c r="I477" s="19">
        <v>2024</v>
      </c>
      <c r="J477" s="19" t="s">
        <v>495</v>
      </c>
      <c r="K477" s="19" t="s">
        <v>496</v>
      </c>
      <c r="L477" s="19" t="s">
        <v>213</v>
      </c>
      <c r="M477" s="19" t="s">
        <v>68</v>
      </c>
      <c r="N477" s="19" t="s">
        <v>68</v>
      </c>
      <c r="O477" s="19" t="s">
        <v>1893</v>
      </c>
      <c r="P477" s="19" t="s">
        <v>51</v>
      </c>
      <c r="Q477" s="9" t="s">
        <v>1894</v>
      </c>
      <c r="R477" s="20">
        <v>2.63</v>
      </c>
      <c r="S477" s="20">
        <v>0.11</v>
      </c>
      <c r="T477" s="20">
        <v>2.6269999999999998</v>
      </c>
      <c r="U477" s="20" t="s">
        <v>397</v>
      </c>
      <c r="V477" s="21">
        <f>_xlfn.XLOOKUP(D477,'[1]Gen. Real'!$A:$A,'[1]Gen. Real'!$C:$C,"-",0)</f>
        <v>5.6334700000000044</v>
      </c>
      <c r="W477" s="22"/>
      <c r="X477" s="22" t="str">
        <f>_xlfn.XLOOKUP(D477,[1]Vertimiento!$A:$A,[1]Vertimiento!$E:$E,"-",0)</f>
        <v>-</v>
      </c>
      <c r="Y477" s="23" t="str">
        <f t="shared" si="28"/>
        <v>-</v>
      </c>
      <c r="Z477" s="19" t="str">
        <f>_xlfn.XLOOKUP(D477,[1]Cmg!$I$4:$I$85,[1]Cmg!$M$4:$M$85,"----",0,1)</f>
        <v>----</v>
      </c>
      <c r="AA477" s="19" t="str">
        <f>_xlfn.XLOOKUP(D477,[1]Cmg!$A$4:$A$89,[1]Cmg!$B$4:$B$89,"----",0,1)</f>
        <v>----</v>
      </c>
      <c r="AB477" s="19" t="str">
        <f>_xlfn.XLOOKUP(D477,[1]Cmg!$E$4:$E$89,[1]Cmg!$F$4:$F$89,"----",0,1)</f>
        <v>----</v>
      </c>
      <c r="AC477" s="19" t="str">
        <f>_xlfn.XLOOKUP(D477,[1]Cmg!$O$4:$O$89,[1]Cmg!$P$4:$P$89,"----",0,1)</f>
        <v>----</v>
      </c>
      <c r="AD477" s="24" t="str">
        <f>_xlfn.XLOOKUP(D477,[1]Cmg!$S$4:$S$89,[1]Cmg!$U$4:$U$89,"----",0,1)</f>
        <v>----</v>
      </c>
      <c r="AG477" s="25">
        <f>IFERROR(SUMIFS('[1]BD Unidades'!$AH:$AH,'[1]BD Unidades'!$A:$A,'BD Centrales 2023'!$A477),"-")</f>
        <v>2.63</v>
      </c>
      <c r="AH477" s="25">
        <f>SUMIFS('[1]BD Unidades'!$AJ$3:$AJ$1424,'[1]BD Unidades'!$A$3:$A$1424,$A477)</f>
        <v>8760</v>
      </c>
      <c r="AI477" s="25">
        <f>SUMIFS('[1]BD Unidades'!$AL$3:$AL$1424,'[1]BD Unidades'!$A$3:$A$1424,$A477)</f>
        <v>0</v>
      </c>
      <c r="AJ477" s="26">
        <f t="shared" si="29"/>
        <v>0</v>
      </c>
      <c r="AK477" s="27">
        <f>IFERROR(SUMIFS('[1]BD Unidades'!$AO$3:$AO$1424,'[1]BD Unidades'!$A$3:$A$1424,$A477),"-")</f>
        <v>0</v>
      </c>
      <c r="AL477" s="27">
        <f>IFERROR(SUMIFS('[1]BD Unidades'!$AQ$3:$AQ$1424,'[1]BD Unidades'!$A$3:$A$1424,$A477),"-")</f>
        <v>0.26030569885722515</v>
      </c>
      <c r="AM477" s="27">
        <f>IFERROR(SUMIFS('[1]BD Unidades'!$AS$3:$AS$1424,'[1]BD Unidades'!$A$3:$A$1424,$A477),"-")</f>
        <v>0.25038527494336948</v>
      </c>
      <c r="AN477" s="27">
        <f>IFERROR(SUMIFS('[1]BD Unidades'!$AU$3:$AU$1424,'[1]BD Unidades'!$A$3:$A$1424,$A477),"-")</f>
        <v>0.24501999999999999</v>
      </c>
      <c r="AO477" s="27"/>
      <c r="AP477" s="27"/>
      <c r="AQ477" s="25">
        <f>IFERROR(SUMIFS('[1]BD Unidades'!$AZ$3:$AZ$1424,'[1]BD Unidades'!$A$3:$A$1424,$A477),"-")</f>
        <v>0.65851327310106167</v>
      </c>
      <c r="AR477" s="25">
        <f>IFERROR(SUMIFS('[1]BD Unidades'!$BA$3:$BA$1424,'[1]BD Unidades'!$A$3:$A$1424,$A477),"-")</f>
        <v>2.6300000000000101</v>
      </c>
      <c r="AS477" s="28">
        <f>SUMIFS('[1]BD Unidades'!$BC$3:$BC$1424,'[1]BD Unidades'!$A$3:$A$1424,$A477)</f>
        <v>5.8230519585678901E-3</v>
      </c>
      <c r="AT477" s="28">
        <f>SUMIFS('[1]BD Unidades'!$BE$3:$BE$1424,'[1]BD Unidades'!$A$3:$A$1424,$A477)</f>
        <v>1</v>
      </c>
      <c r="AU477" s="29">
        <f t="shared" si="30"/>
        <v>0.99417694804143208</v>
      </c>
      <c r="AV477" s="30">
        <f t="shared" si="31"/>
        <v>1.1000000000000001E-3</v>
      </c>
      <c r="AW477" s="25">
        <f>IFERROR(SUMIFS('[1]BD Unidades'!$BI$3:$BI$1424,'[1]BD Unidades'!$A$3:$A$1424,$A477),"-")</f>
        <v>0.65393193429095398</v>
      </c>
      <c r="AX477" s="25">
        <f>IFERROR(SUMIFS('[1]BD Unidades'!$BJ$3:$BJ$1424,'[1]BD Unidades'!$A$3:$A$1424,$A477),"-")</f>
        <v>0.4206597523575708</v>
      </c>
    </row>
    <row r="478" spans="1:50" ht="14.4" x14ac:dyDescent="0.3">
      <c r="A478" s="7">
        <v>1745</v>
      </c>
      <c r="B478" s="7" t="s">
        <v>1895</v>
      </c>
      <c r="D478" s="8" t="s">
        <v>1896</v>
      </c>
      <c r="E478" s="19" t="s">
        <v>1897</v>
      </c>
      <c r="F478" s="19" t="s">
        <v>1897</v>
      </c>
      <c r="G478" s="19" t="s">
        <v>1898</v>
      </c>
      <c r="H478" s="19" t="s">
        <v>397</v>
      </c>
      <c r="I478" s="19">
        <v>2024</v>
      </c>
      <c r="J478" s="19" t="s">
        <v>495</v>
      </c>
      <c r="K478" s="19" t="s">
        <v>496</v>
      </c>
      <c r="L478" s="19" t="s">
        <v>213</v>
      </c>
      <c r="M478" s="19" t="s">
        <v>106</v>
      </c>
      <c r="N478" s="19" t="s">
        <v>243</v>
      </c>
      <c r="O478" s="19" t="s">
        <v>1899</v>
      </c>
      <c r="P478" s="19" t="s">
        <v>51</v>
      </c>
      <c r="Q478" s="9" t="s">
        <v>1900</v>
      </c>
      <c r="R478" s="20">
        <v>3</v>
      </c>
      <c r="S478" s="20">
        <v>0</v>
      </c>
      <c r="T478" s="20">
        <v>3</v>
      </c>
      <c r="U478" s="20" t="s">
        <v>397</v>
      </c>
      <c r="V478" s="21">
        <f>_xlfn.XLOOKUP(D478,'[1]Gen. Real'!$A:$A,'[1]Gen. Real'!$C:$C,"-",0)</f>
        <v>6.3978500000000009</v>
      </c>
      <c r="W478" s="22"/>
      <c r="X478" s="22" t="str">
        <f>_xlfn.XLOOKUP(D478,[1]Vertimiento!$A:$A,[1]Vertimiento!$E:$E,"-",0)</f>
        <v>-</v>
      </c>
      <c r="Y478" s="23" t="str">
        <f t="shared" si="28"/>
        <v>-</v>
      </c>
      <c r="Z478" s="19" t="str">
        <f>_xlfn.XLOOKUP(D478,[1]Cmg!$I$4:$I$85,[1]Cmg!$M$4:$M$85,"----",0,1)</f>
        <v>----</v>
      </c>
      <c r="AA478" s="19" t="str">
        <f>_xlfn.XLOOKUP(D478,[1]Cmg!$A$4:$A$89,[1]Cmg!$B$4:$B$89,"----",0,1)</f>
        <v>----</v>
      </c>
      <c r="AB478" s="19" t="str">
        <f>_xlfn.XLOOKUP(D478,[1]Cmg!$E$4:$E$89,[1]Cmg!$F$4:$F$89,"----",0,1)</f>
        <v>----</v>
      </c>
      <c r="AC478" s="19" t="str">
        <f>_xlfn.XLOOKUP(D478,[1]Cmg!$O$4:$O$89,[1]Cmg!$P$4:$P$89,"----",0,1)</f>
        <v>----</v>
      </c>
      <c r="AD478" s="24" t="str">
        <f>_xlfn.XLOOKUP(D478,[1]Cmg!$S$4:$S$89,[1]Cmg!$U$4:$U$89,"----",0,1)</f>
        <v>----</v>
      </c>
      <c r="AG478" s="25">
        <f>IFERROR(SUMIFS('[1]BD Unidades'!$AH:$AH,'[1]BD Unidades'!$A:$A,'BD Centrales 2023'!$A478),"-")</f>
        <v>3</v>
      </c>
      <c r="AH478" s="25">
        <f>SUMIFS('[1]BD Unidades'!$AJ$3:$AJ$1424,'[1]BD Unidades'!$A$3:$A$1424,$A478)</f>
        <v>8640.6333333333296</v>
      </c>
      <c r="AI478" s="25">
        <f>SUMIFS('[1]BD Unidades'!$AL$3:$AL$1424,'[1]BD Unidades'!$A$3:$A$1424,$A478)</f>
        <v>0</v>
      </c>
      <c r="AJ478" s="26">
        <f t="shared" si="29"/>
        <v>0</v>
      </c>
      <c r="AK478" s="27">
        <f>IFERROR(SUMIFS('[1]BD Unidades'!$AO$3:$AO$1424,'[1]BD Unidades'!$A$3:$A$1424,$A478),"-")</f>
        <v>0</v>
      </c>
      <c r="AL478" s="27">
        <f>IFERROR(SUMIFS('[1]BD Unidades'!$AQ$3:$AQ$1424,'[1]BD Unidades'!$A$3:$A$1424,$A478),"-")</f>
        <v>0.22771500744922754</v>
      </c>
      <c r="AM478" s="27">
        <f>IFERROR(SUMIFS('[1]BD Unidades'!$AS$3:$AS$1424,'[1]BD Unidades'!$A$3:$A$1424,$A478),"-")</f>
        <v>0.25812451161546734</v>
      </c>
      <c r="AN478" s="27">
        <f>IFERROR(SUMIFS('[1]BD Unidades'!$AU$3:$AU$1424,'[1]BD Unidades'!$A$3:$A$1424,$A478),"-")</f>
        <v>0.24382800000000002</v>
      </c>
      <c r="AO478" s="27"/>
      <c r="AP478" s="27"/>
      <c r="AQ478" s="25">
        <f>IFERROR(SUMIFS('[1]BD Unidades'!$AZ$3:$AZ$1424,'[1]BD Unidades'!$A$3:$A$1424,$A478),"-")</f>
        <v>0.6831450223476826</v>
      </c>
      <c r="AR478" s="25">
        <f>IFERROR(SUMIFS('[1]BD Unidades'!$BA$3:$BA$1424,'[1]BD Unidades'!$A$3:$A$1424,$A478),"-")</f>
        <v>3</v>
      </c>
      <c r="AS478" s="28">
        <f>SUMIFS('[1]BD Unidades'!$BC$3:$BC$1424,'[1]BD Unidades'!$A$3:$A$1424,$A478)</f>
        <v>1.24501456781056E-2</v>
      </c>
      <c r="AT478" s="28">
        <f>SUMIFS('[1]BD Unidades'!$BE$3:$BE$1424,'[1]BD Unidades'!$A$3:$A$1424,$A478)</f>
        <v>0.99928272450532696</v>
      </c>
      <c r="AU478" s="29">
        <f t="shared" si="30"/>
        <v>0.98684150901162138</v>
      </c>
      <c r="AV478" s="30">
        <f t="shared" si="31"/>
        <v>0</v>
      </c>
      <c r="AW478" s="25">
        <f>IFERROR(SUMIFS('[1]BD Unidades'!$BI$3:$BI$1424,'[1]BD Unidades'!$A$3:$A$1424,$A478),"-")</f>
        <v>0.674155864727364</v>
      </c>
      <c r="AX478" s="25">
        <f>IFERROR(SUMIFS('[1]BD Unidades'!$BJ$3:$BJ$1424,'[1]BD Unidades'!$A$3:$A$1424,$A478),"-")</f>
        <v>0.43366935339242679</v>
      </c>
    </row>
    <row r="479" spans="1:50" ht="14.4" x14ac:dyDescent="0.3">
      <c r="A479" s="7">
        <v>1747</v>
      </c>
      <c r="B479" s="7" t="s">
        <v>1901</v>
      </c>
      <c r="D479" s="8" t="s">
        <v>1902</v>
      </c>
      <c r="E479" s="19" t="s">
        <v>677</v>
      </c>
      <c r="F479" s="19" t="s">
        <v>1903</v>
      </c>
      <c r="G479" s="19" t="s">
        <v>1904</v>
      </c>
      <c r="H479" s="19" t="s">
        <v>397</v>
      </c>
      <c r="I479" s="19">
        <v>2024</v>
      </c>
      <c r="J479" s="19" t="s">
        <v>495</v>
      </c>
      <c r="K479" s="19" t="s">
        <v>496</v>
      </c>
      <c r="L479" s="19" t="s">
        <v>213</v>
      </c>
      <c r="M479" s="19" t="s">
        <v>164</v>
      </c>
      <c r="N479" s="19" t="s">
        <v>707</v>
      </c>
      <c r="O479" s="19" t="s">
        <v>749</v>
      </c>
      <c r="P479" s="19" t="s">
        <v>51</v>
      </c>
      <c r="Q479" s="9" t="s">
        <v>1905</v>
      </c>
      <c r="R479" s="20">
        <v>9</v>
      </c>
      <c r="S479" s="20">
        <v>0</v>
      </c>
      <c r="T479" s="20">
        <v>9</v>
      </c>
      <c r="U479" s="20" t="s">
        <v>397</v>
      </c>
      <c r="V479" s="21">
        <f>_xlfn.XLOOKUP(D479,'[1]Gen. Real'!$A:$A,'[1]Gen. Real'!$C:$C,"-",0)</f>
        <v>19.013840000000005</v>
      </c>
      <c r="W479" s="22"/>
      <c r="X479" s="22" t="str">
        <f>_xlfn.XLOOKUP(D479,[1]Vertimiento!$A:$A,[1]Vertimiento!$E:$E,"-",0)</f>
        <v>-</v>
      </c>
      <c r="Y479" s="23" t="str">
        <f t="shared" si="28"/>
        <v>-</v>
      </c>
      <c r="Z479" s="19" t="str">
        <f>_xlfn.XLOOKUP(D479,[1]Cmg!$I$4:$I$85,[1]Cmg!$M$4:$M$85,"----",0,1)</f>
        <v>----</v>
      </c>
      <c r="AA479" s="19" t="str">
        <f>_xlfn.XLOOKUP(D479,[1]Cmg!$A$4:$A$89,[1]Cmg!$B$4:$B$89,"----",0,1)</f>
        <v>----</v>
      </c>
      <c r="AB479" s="19" t="str">
        <f>_xlfn.XLOOKUP(D479,[1]Cmg!$E$4:$E$89,[1]Cmg!$F$4:$F$89,"----",0,1)</f>
        <v>----</v>
      </c>
      <c r="AC479" s="19" t="str">
        <f>_xlfn.XLOOKUP(D479,[1]Cmg!$O$4:$O$89,[1]Cmg!$P$4:$P$89,"----",0,1)</f>
        <v>----</v>
      </c>
      <c r="AD479" s="24" t="str">
        <f>_xlfn.XLOOKUP(D479,[1]Cmg!$S$4:$S$89,[1]Cmg!$U$4:$U$89,"----",0,1)</f>
        <v>----</v>
      </c>
      <c r="AG479" s="25">
        <f>IFERROR(SUMIFS('[1]BD Unidades'!$AH:$AH,'[1]BD Unidades'!$A:$A,'BD Centrales 2023'!$A479),"-")</f>
        <v>9</v>
      </c>
      <c r="AH479" s="25">
        <f>SUMIFS('[1]BD Unidades'!$AJ$3:$AJ$1424,'[1]BD Unidades'!$A$3:$A$1424,$A479)</f>
        <v>7273.95</v>
      </c>
      <c r="AI479" s="25">
        <f>SUMIFS('[1]BD Unidades'!$AL$3:$AL$1424,'[1]BD Unidades'!$A$3:$A$1424,$A479)</f>
        <v>1433.88333333333</v>
      </c>
      <c r="AJ479" s="26">
        <f t="shared" si="29"/>
        <v>0.16466591383237283</v>
      </c>
      <c r="AK479" s="27">
        <f>IFERROR(SUMIFS('[1]BD Unidades'!$AO$3:$AO$1424,'[1]BD Unidades'!$A$3:$A$1424,$A479),"-")</f>
        <v>0</v>
      </c>
      <c r="AL479" s="27">
        <f>IFERROR(SUMIFS('[1]BD Unidades'!$AQ$3:$AQ$1424,'[1]BD Unidades'!$A$3:$A$1424,$A479),"-")</f>
        <v>0.28608574921111396</v>
      </c>
      <c r="AM479" s="27">
        <f>IFERROR(SUMIFS('[1]BD Unidades'!$AS$3:$AS$1424,'[1]BD Unidades'!$A$3:$A$1424,$A479),"-")</f>
        <v>0.26047541008872599</v>
      </c>
      <c r="AN479" s="27">
        <f>IFERROR(SUMIFS('[1]BD Unidades'!$AU$3:$AU$1424,'[1]BD Unidades'!$A$3:$A$1424,$A479),"-")</f>
        <v>0.248582</v>
      </c>
      <c r="AO479" s="27"/>
      <c r="AP479" s="27"/>
      <c r="AQ479" s="25">
        <f>IFERROR(SUMIFS('[1]BD Unidades'!$AZ$3:$AZ$1424,'[1]BD Unidades'!$A$3:$A$1424,$A479),"-")</f>
        <v>2.3073283188479534</v>
      </c>
      <c r="AR479" s="25">
        <f>IFERROR(SUMIFS('[1]BD Unidades'!$BA$3:$BA$1424,'[1]BD Unidades'!$A$3:$A$1424,$A479),"-")</f>
        <v>8.6944848508048302</v>
      </c>
      <c r="AS479" s="28">
        <f>SUMIFS('[1]BD Unidades'!$BC$3:$BC$1424,'[1]BD Unidades'!$A$3:$A$1424,$A479)</f>
        <v>3.67089801228942E-3</v>
      </c>
      <c r="AT479" s="28">
        <f>SUMIFS('[1]BD Unidades'!$BE$3:$BE$1424,'[1]BD Unidades'!$A$3:$A$1424,$A479)</f>
        <v>1</v>
      </c>
      <c r="AU479" s="29">
        <f t="shared" si="30"/>
        <v>0.99632910198771063</v>
      </c>
      <c r="AV479" s="30">
        <f t="shared" si="31"/>
        <v>0</v>
      </c>
      <c r="AW479" s="25">
        <f>IFERROR(SUMIFS('[1]BD Unidades'!$BI$3:$BI$1424,'[1]BD Unidades'!$A$3:$A$1424,$A479),"-")</f>
        <v>2.2970703509682235</v>
      </c>
      <c r="AX479" s="25">
        <f>IFERROR(SUMIFS('[1]BD Unidades'!$BJ$3:$BJ$1424,'[1]BD Unidades'!$A$3:$A$1424,$A479),"-")</f>
        <v>1.477653857100488</v>
      </c>
    </row>
    <row r="480" spans="1:50" ht="14.4" x14ac:dyDescent="0.3">
      <c r="A480" s="7">
        <v>1748</v>
      </c>
      <c r="B480" s="7" t="s">
        <v>1906</v>
      </c>
      <c r="D480" s="8" t="s">
        <v>1907</v>
      </c>
      <c r="E480" s="19" t="s">
        <v>1908</v>
      </c>
      <c r="F480" s="19" t="s">
        <v>1909</v>
      </c>
      <c r="G480" s="19" t="s">
        <v>1910</v>
      </c>
      <c r="H480" s="19" t="s">
        <v>397</v>
      </c>
      <c r="I480" s="19">
        <v>2024</v>
      </c>
      <c r="J480" s="19" t="s">
        <v>495</v>
      </c>
      <c r="K480" s="19" t="s">
        <v>496</v>
      </c>
      <c r="L480" s="19" t="s">
        <v>213</v>
      </c>
      <c r="M480" s="19" t="s">
        <v>164</v>
      </c>
      <c r="N480" s="19" t="s">
        <v>707</v>
      </c>
      <c r="O480" s="19" t="s">
        <v>1011</v>
      </c>
      <c r="P480" s="19" t="s">
        <v>51</v>
      </c>
      <c r="Q480" s="9" t="s">
        <v>1911</v>
      </c>
      <c r="R480" s="20">
        <v>9</v>
      </c>
      <c r="S480" s="20">
        <v>0.33</v>
      </c>
      <c r="T480" s="20">
        <v>8.9700000000000006</v>
      </c>
      <c r="U480" s="20" t="s">
        <v>397</v>
      </c>
      <c r="V480" s="21">
        <f>_xlfn.XLOOKUP(D480,'[1]Gen. Real'!$A:$A,'[1]Gen. Real'!$C:$C,"-",0)</f>
        <v>17.309319999999982</v>
      </c>
      <c r="W480" s="22"/>
      <c r="X480" s="22" t="str">
        <f>_xlfn.XLOOKUP(D480,[1]Vertimiento!$A:$A,[1]Vertimiento!$E:$E,"-",0)</f>
        <v>-</v>
      </c>
      <c r="Y480" s="23" t="str">
        <f t="shared" si="28"/>
        <v>-</v>
      </c>
      <c r="Z480" s="19" t="str">
        <f>_xlfn.XLOOKUP(D480,[1]Cmg!$I$4:$I$85,[1]Cmg!$M$4:$M$85,"----",0,1)</f>
        <v>----</v>
      </c>
      <c r="AA480" s="19" t="str">
        <f>_xlfn.XLOOKUP(D480,[1]Cmg!$A$4:$A$89,[1]Cmg!$B$4:$B$89,"----",0,1)</f>
        <v>----</v>
      </c>
      <c r="AB480" s="19" t="str">
        <f>_xlfn.XLOOKUP(D480,[1]Cmg!$E$4:$E$89,[1]Cmg!$F$4:$F$89,"----",0,1)</f>
        <v>----</v>
      </c>
      <c r="AC480" s="19" t="str">
        <f>_xlfn.XLOOKUP(D480,[1]Cmg!$O$4:$O$89,[1]Cmg!$P$4:$P$89,"----",0,1)</f>
        <v>----</v>
      </c>
      <c r="AD480" s="24" t="str">
        <f>_xlfn.XLOOKUP(D480,[1]Cmg!$S$4:$S$89,[1]Cmg!$U$4:$U$89,"----",0,1)</f>
        <v>----</v>
      </c>
      <c r="AG480" s="25">
        <f>IFERROR(SUMIFS('[1]BD Unidades'!$AH:$AH,'[1]BD Unidades'!$A:$A,'BD Centrales 2023'!$A480),"-")</f>
        <v>9</v>
      </c>
      <c r="AH480" s="25">
        <f>SUMIFS('[1]BD Unidades'!$AJ$3:$AJ$1424,'[1]BD Unidades'!$A$3:$A$1424,$A480)</f>
        <v>8669.15</v>
      </c>
      <c r="AI480" s="25">
        <f>SUMIFS('[1]BD Unidades'!$AL$3:$AL$1424,'[1]BD Unidades'!$A$3:$A$1424,$A480)</f>
        <v>0</v>
      </c>
      <c r="AJ480" s="26">
        <f t="shared" si="29"/>
        <v>0</v>
      </c>
      <c r="AK480" s="27">
        <f>IFERROR(SUMIFS('[1]BD Unidades'!$AO$3:$AO$1424,'[1]BD Unidades'!$A$3:$A$1424,$A480),"-")</f>
        <v>0</v>
      </c>
      <c r="AL480" s="27">
        <f>IFERROR(SUMIFS('[1]BD Unidades'!$AQ$3:$AQ$1424,'[1]BD Unidades'!$A$3:$A$1424,$A480),"-")</f>
        <v>0.25081502740791795</v>
      </c>
      <c r="AM480" s="27">
        <f>IFERROR(SUMIFS('[1]BD Unidades'!$AS$3:$AS$1424,'[1]BD Unidades'!$A$3:$A$1424,$A480),"-")</f>
        <v>0.23709638419830675</v>
      </c>
      <c r="AN480" s="27">
        <f>IFERROR(SUMIFS('[1]BD Unidades'!$AU$3:$AU$1424,'[1]BD Unidades'!$A$3:$A$1424,$A480),"-")</f>
        <v>0.235983</v>
      </c>
      <c r="AO480" s="27"/>
      <c r="AP480" s="27"/>
      <c r="AQ480" s="25">
        <f>IFERROR(SUMIFS('[1]BD Unidades'!$AZ$3:$AZ$1424,'[1]BD Unidades'!$A$3:$A$1424,$A480),"-")</f>
        <v>2.0402673240045086</v>
      </c>
      <c r="AR480" s="25">
        <f>IFERROR(SUMIFS('[1]BD Unidades'!$BA$3:$BA$1424,'[1]BD Unidades'!$A$3:$A$1424,$A480),"-")</f>
        <v>9</v>
      </c>
      <c r="AS480" s="28">
        <f>SUMIFS('[1]BD Unidades'!$BC$3:$BC$1424,'[1]BD Unidades'!$A$3:$A$1424,$A480)</f>
        <v>2.1438902920793701E-2</v>
      </c>
      <c r="AT480" s="28">
        <f>SUMIFS('[1]BD Unidades'!$BE$3:$BE$1424,'[1]BD Unidades'!$A$3:$A$1424,$A480)</f>
        <v>1</v>
      </c>
      <c r="AU480" s="29">
        <f t="shared" si="30"/>
        <v>0.97856109707920624</v>
      </c>
      <c r="AV480" s="30">
        <f t="shared" si="31"/>
        <v>3.3E-3</v>
      </c>
      <c r="AW480" s="25">
        <f>IFERROR(SUMIFS('[1]BD Unidades'!$BI$3:$BI$1424,'[1]BD Unidades'!$A$3:$A$1424,$A480),"-")</f>
        <v>1.9898711434763354</v>
      </c>
      <c r="AX480" s="25">
        <f>IFERROR(SUMIFS('[1]BD Unidades'!$BJ$3:$BJ$1424,'[1]BD Unidades'!$A$3:$A$1424,$A480),"-")</f>
        <v>1.2800394942416116</v>
      </c>
    </row>
    <row r="481" spans="1:50" ht="14.4" x14ac:dyDescent="0.3">
      <c r="A481" s="7">
        <v>1749</v>
      </c>
      <c r="B481" s="7" t="s">
        <v>1912</v>
      </c>
      <c r="D481" s="8" t="s">
        <v>1913</v>
      </c>
      <c r="E481" s="19" t="s">
        <v>1914</v>
      </c>
      <c r="F481" s="19" t="s">
        <v>1915</v>
      </c>
      <c r="G481" s="19" t="s">
        <v>1916</v>
      </c>
      <c r="H481" s="19" t="s">
        <v>397</v>
      </c>
      <c r="I481" s="19">
        <v>2024</v>
      </c>
      <c r="J481" s="19" t="s">
        <v>495</v>
      </c>
      <c r="K481" s="19" t="s">
        <v>496</v>
      </c>
      <c r="L481" s="19" t="s">
        <v>213</v>
      </c>
      <c r="M481" s="19" t="s">
        <v>164</v>
      </c>
      <c r="N481" s="19" t="s">
        <v>371</v>
      </c>
      <c r="O481" s="19" t="s">
        <v>1239</v>
      </c>
      <c r="P481" s="19" t="s">
        <v>51</v>
      </c>
      <c r="Q481" s="9" t="s">
        <v>1917</v>
      </c>
      <c r="R481" s="20">
        <v>3</v>
      </c>
      <c r="S481" s="20">
        <v>3.3000000000000002E-2</v>
      </c>
      <c r="T481" s="20">
        <v>2.9990000000000001</v>
      </c>
      <c r="U481" s="20" t="s">
        <v>397</v>
      </c>
      <c r="V481" s="21">
        <f>_xlfn.XLOOKUP(D481,'[1]Gen. Real'!$A:$A,'[1]Gen. Real'!$C:$C,"-",0)</f>
        <v>4.9436</v>
      </c>
      <c r="W481" s="22"/>
      <c r="X481" s="22" t="str">
        <f>_xlfn.XLOOKUP(D481,[1]Vertimiento!$A:$A,[1]Vertimiento!$E:$E,"-",0)</f>
        <v>-</v>
      </c>
      <c r="Y481" s="23" t="str">
        <f t="shared" si="28"/>
        <v>-</v>
      </c>
      <c r="Z481" s="19" t="str">
        <f>_xlfn.XLOOKUP(D481,[1]Cmg!$I$4:$I$85,[1]Cmg!$M$4:$M$85,"----",0,1)</f>
        <v>----</v>
      </c>
      <c r="AA481" s="19" t="str">
        <f>_xlfn.XLOOKUP(D481,[1]Cmg!$A$4:$A$89,[1]Cmg!$B$4:$B$89,"----",0,1)</f>
        <v>----</v>
      </c>
      <c r="AB481" s="19" t="str">
        <f>_xlfn.XLOOKUP(D481,[1]Cmg!$E$4:$E$89,[1]Cmg!$F$4:$F$89,"----",0,1)</f>
        <v>----</v>
      </c>
      <c r="AC481" s="19" t="str">
        <f>_xlfn.XLOOKUP(D481,[1]Cmg!$O$4:$O$89,[1]Cmg!$P$4:$P$89,"----",0,1)</f>
        <v>----</v>
      </c>
      <c r="AD481" s="24" t="str">
        <f>_xlfn.XLOOKUP(D481,[1]Cmg!$S$4:$S$89,[1]Cmg!$U$4:$U$89,"----",0,1)</f>
        <v>----</v>
      </c>
      <c r="AG481" s="25">
        <f>IFERROR(SUMIFS('[1]BD Unidades'!$AH:$AH,'[1]BD Unidades'!$A:$A,'BD Centrales 2023'!$A481),"-")</f>
        <v>3</v>
      </c>
      <c r="AH481" s="25">
        <f>SUMIFS('[1]BD Unidades'!$AJ$3:$AJ$1424,'[1]BD Unidades'!$A$3:$A$1424,$A481)</f>
        <v>8632.4333333333307</v>
      </c>
      <c r="AI481" s="25">
        <f>SUMIFS('[1]BD Unidades'!$AL$3:$AL$1424,'[1]BD Unidades'!$A$3:$A$1424,$A481)</f>
        <v>0</v>
      </c>
      <c r="AJ481" s="26">
        <f t="shared" si="29"/>
        <v>0</v>
      </c>
      <c r="AK481" s="27">
        <f>IFERROR(SUMIFS('[1]BD Unidades'!$AO$3:$AO$1424,'[1]BD Unidades'!$A$3:$A$1424,$A481),"-")</f>
        <v>0</v>
      </c>
      <c r="AL481" s="27">
        <f>IFERROR(SUMIFS('[1]BD Unidades'!$AQ$3:$AQ$1424,'[1]BD Unidades'!$A$3:$A$1424,$A481),"-")</f>
        <v>0.21181527816645609</v>
      </c>
      <c r="AM481" s="27">
        <f>IFERROR(SUMIFS('[1]BD Unidades'!$AS$3:$AS$1424,'[1]BD Unidades'!$A$3:$A$1424,$A481),"-")</f>
        <v>0.20459881009357264</v>
      </c>
      <c r="AN481" s="27">
        <f>IFERROR(SUMIFS('[1]BD Unidades'!$AU$3:$AU$1424,'[1]BD Unidades'!$A$3:$A$1424,$A481),"-")</f>
        <v>0.189272</v>
      </c>
      <c r="AO481" s="27"/>
      <c r="AP481" s="27"/>
      <c r="AQ481" s="25">
        <f>IFERROR(SUMIFS('[1]BD Unidades'!$AZ$3:$AZ$1424,'[1]BD Unidades'!$A$3:$A$1424,$A481),"-")</f>
        <v>0.61379643028071795</v>
      </c>
      <c r="AR481" s="25">
        <f>IFERROR(SUMIFS('[1]BD Unidades'!$BA$3:$BA$1424,'[1]BD Unidades'!$A$3:$A$1424,$A481),"-")</f>
        <v>3</v>
      </c>
      <c r="AS481" s="28">
        <f>SUMIFS('[1]BD Unidades'!$BC$3:$BC$1424,'[1]BD Unidades'!$A$3:$A$1424,$A481)</f>
        <v>3.8157831106931301E-3</v>
      </c>
      <c r="AT481" s="28">
        <f>SUMIFS('[1]BD Unidades'!$BE$3:$BE$1424,'[1]BD Unidades'!$A$3:$A$1424,$A481)</f>
        <v>0.99287671232876695</v>
      </c>
      <c r="AU481" s="29">
        <f t="shared" si="30"/>
        <v>0.98908811013886233</v>
      </c>
      <c r="AV481" s="30">
        <f t="shared" si="31"/>
        <v>3.3E-4</v>
      </c>
      <c r="AW481" s="25">
        <f>IFERROR(SUMIFS('[1]BD Unidades'!$BI$3:$BI$1424,'[1]BD Unidades'!$A$3:$A$1424,$A481),"-")</f>
        <v>0.58686212619512368</v>
      </c>
      <c r="AX481" s="25">
        <f>IFERROR(SUMIFS('[1]BD Unidades'!$BJ$3:$BJ$1424,'[1]BD Unidades'!$A$3:$A$1424,$A481),"-")</f>
        <v>0.37751524849593693</v>
      </c>
    </row>
    <row r="482" spans="1:50" ht="14.4" x14ac:dyDescent="0.3">
      <c r="A482" s="7">
        <v>1750</v>
      </c>
      <c r="B482" s="7" t="s">
        <v>1918</v>
      </c>
      <c r="D482" s="8" t="s">
        <v>1919</v>
      </c>
      <c r="E482" s="19" t="s">
        <v>1920</v>
      </c>
      <c r="F482" s="19" t="s">
        <v>1920</v>
      </c>
      <c r="G482" s="19" t="s">
        <v>1921</v>
      </c>
      <c r="H482" s="19" t="s">
        <v>397</v>
      </c>
      <c r="I482" s="19">
        <v>2024</v>
      </c>
      <c r="J482" s="19" t="s">
        <v>495</v>
      </c>
      <c r="K482" s="19" t="s">
        <v>496</v>
      </c>
      <c r="L482" s="19" t="s">
        <v>213</v>
      </c>
      <c r="M482" s="19" t="s">
        <v>90</v>
      </c>
      <c r="N482" s="19" t="s">
        <v>97</v>
      </c>
      <c r="O482" s="19" t="s">
        <v>97</v>
      </c>
      <c r="P482" s="19" t="s">
        <v>51</v>
      </c>
      <c r="Q482" s="9" t="s">
        <v>1922</v>
      </c>
      <c r="R482" s="20">
        <v>9.0129999999999999</v>
      </c>
      <c r="S482" s="20">
        <v>0.14399999999999999</v>
      </c>
      <c r="T482" s="20">
        <v>9</v>
      </c>
      <c r="U482" s="20" t="s">
        <v>397</v>
      </c>
      <c r="V482" s="21">
        <f>_xlfn.XLOOKUP(D482,'[1]Gen. Real'!$A:$A,'[1]Gen. Real'!$C:$C,"-",0)</f>
        <v>15.06672</v>
      </c>
      <c r="W482" s="22"/>
      <c r="X482" s="22" t="str">
        <f>_xlfn.XLOOKUP(D482,[1]Vertimiento!$A:$A,[1]Vertimiento!$E:$E,"-",0)</f>
        <v>-</v>
      </c>
      <c r="Y482" s="23" t="str">
        <f t="shared" si="28"/>
        <v>-</v>
      </c>
      <c r="Z482" s="19" t="str">
        <f>_xlfn.XLOOKUP(D482,[1]Cmg!$I$4:$I$85,[1]Cmg!$M$4:$M$85,"----",0,1)</f>
        <v>----</v>
      </c>
      <c r="AA482" s="19" t="str">
        <f>_xlfn.XLOOKUP(D482,[1]Cmg!$A$4:$A$89,[1]Cmg!$B$4:$B$89,"----",0,1)</f>
        <v>----</v>
      </c>
      <c r="AB482" s="19" t="str">
        <f>_xlfn.XLOOKUP(D482,[1]Cmg!$E$4:$E$89,[1]Cmg!$F$4:$F$89,"----",0,1)</f>
        <v>----</v>
      </c>
      <c r="AC482" s="19" t="str">
        <f>_xlfn.XLOOKUP(D482,[1]Cmg!$O$4:$O$89,[1]Cmg!$P$4:$P$89,"----",0,1)</f>
        <v>----</v>
      </c>
      <c r="AD482" s="24" t="str">
        <f>_xlfn.XLOOKUP(D482,[1]Cmg!$S$4:$S$89,[1]Cmg!$U$4:$U$89,"----",0,1)</f>
        <v>----</v>
      </c>
      <c r="AG482" s="25">
        <f>IFERROR(SUMIFS('[1]BD Unidades'!$AH:$AH,'[1]BD Unidades'!$A:$A,'BD Centrales 2023'!$A482),"-")</f>
        <v>9</v>
      </c>
      <c r="AH482" s="25">
        <f>SUMIFS('[1]BD Unidades'!$AJ$3:$AJ$1424,'[1]BD Unidades'!$A$3:$A$1424,$A482)</f>
        <v>8580.8554310440468</v>
      </c>
      <c r="AI482" s="25">
        <f>SUMIFS('[1]BD Unidades'!$AL$3:$AL$1424,'[1]BD Unidades'!$A$3:$A$1424,$A482)</f>
        <v>0</v>
      </c>
      <c r="AJ482" s="26">
        <f t="shared" si="29"/>
        <v>0</v>
      </c>
      <c r="AK482" s="27">
        <f>IFERROR(SUMIFS('[1]BD Unidades'!$AO$3:$AO$1424,'[1]BD Unidades'!$A$3:$A$1424,$A482),"-")</f>
        <v>0</v>
      </c>
      <c r="AL482" s="27">
        <f>IFERROR(SUMIFS('[1]BD Unidades'!$AQ$3:$AQ$1424,'[1]BD Unidades'!$A$3:$A$1424,$A482),"-")</f>
        <v>0.23880241730515897</v>
      </c>
      <c r="AM482" s="27">
        <f>IFERROR(SUMIFS('[1]BD Unidades'!$AS$3:$AS$1424,'[1]BD Unidades'!$A$3:$A$1424,$A482),"-")</f>
        <v>0.24082566875401967</v>
      </c>
      <c r="AN482" s="27">
        <f>IFERROR(SUMIFS('[1]BD Unidades'!$AU$3:$AU$1424,'[1]BD Unidades'!$A$3:$A$1424,$A482),"-")</f>
        <v>0.19191379119050261</v>
      </c>
      <c r="AO482" s="27"/>
      <c r="AP482" s="27"/>
      <c r="AQ482" s="25">
        <f>IFERROR(SUMIFS('[1]BD Unidades'!$AZ$3:$AZ$1424,'[1]BD Unidades'!$A$3:$A$1424,$A482),"-")</f>
        <v>2.1523261871713979</v>
      </c>
      <c r="AR482" s="25">
        <f>IFERROR(SUMIFS('[1]BD Unidades'!$BA$3:$BA$1424,'[1]BD Unidades'!$A$3:$A$1424,$A482),"-")</f>
        <v>9</v>
      </c>
      <c r="AS482" s="28">
        <f>SUMIFS('[1]BD Unidades'!$BC$3:$BC$1424,'[1]BD Unidades'!$A$3:$A$1424,$A482)</f>
        <v>1.2595189608861156E-2</v>
      </c>
      <c r="AT482" s="28">
        <f>SUMIFS('[1]BD Unidades'!$BE$3:$BE$1424,'[1]BD Unidades'!$A$3:$A$1424,$A482)</f>
        <v>0.9862181567264332</v>
      </c>
      <c r="AU482" s="29">
        <f t="shared" si="30"/>
        <v>0.97379655204676219</v>
      </c>
      <c r="AV482" s="30">
        <f t="shared" si="31"/>
        <v>1.4399999999999999E-3</v>
      </c>
      <c r="AW482" s="25">
        <f>IFERROR(SUMIFS('[1]BD Unidades'!$BI$3:$BI$1424,'[1]BD Unidades'!$A$3:$A$1424,$A482),"-")</f>
        <v>2.0958848293222196</v>
      </c>
      <c r="AX482" s="25">
        <f>IFERROR(SUMIFS('[1]BD Unidades'!$BJ$3:$BJ$1424,'[1]BD Unidades'!$A$3:$A$1424,$A482),"-")</f>
        <v>1.3482357215489646</v>
      </c>
    </row>
    <row r="483" spans="1:50" ht="14.4" x14ac:dyDescent="0.3">
      <c r="A483" s="7">
        <v>1751</v>
      </c>
      <c r="B483" s="7" t="s">
        <v>1923</v>
      </c>
      <c r="D483" s="8" t="s">
        <v>1924</v>
      </c>
      <c r="E483" s="19" t="s">
        <v>1925</v>
      </c>
      <c r="F483" s="19" t="s">
        <v>1925</v>
      </c>
      <c r="G483" s="19" t="s">
        <v>1926</v>
      </c>
      <c r="H483" s="19" t="s">
        <v>397</v>
      </c>
      <c r="I483" s="19">
        <v>2024</v>
      </c>
      <c r="J483" s="19" t="s">
        <v>495</v>
      </c>
      <c r="K483" s="19" t="s">
        <v>496</v>
      </c>
      <c r="L483" s="19" t="s">
        <v>213</v>
      </c>
      <c r="M483" s="19" t="s">
        <v>106</v>
      </c>
      <c r="N483" s="19" t="s">
        <v>243</v>
      </c>
      <c r="O483" s="19" t="s">
        <v>1409</v>
      </c>
      <c r="P483" s="19" t="s">
        <v>51</v>
      </c>
      <c r="Q483" s="9" t="s">
        <v>1927</v>
      </c>
      <c r="R483" s="20">
        <v>8</v>
      </c>
      <c r="S483" s="20">
        <v>0.375</v>
      </c>
      <c r="T483" s="20">
        <v>7.97</v>
      </c>
      <c r="U483" s="20" t="s">
        <v>397</v>
      </c>
      <c r="V483" s="21">
        <f>_xlfn.XLOOKUP(D483,'[1]Gen. Real'!$A:$A,'[1]Gen. Real'!$C:$C,"-",0)</f>
        <v>13.08878</v>
      </c>
      <c r="W483" s="22"/>
      <c r="X483" s="22" t="str">
        <f>_xlfn.XLOOKUP(D483,[1]Vertimiento!$A:$A,[1]Vertimiento!$E:$E,"-",0)</f>
        <v>-</v>
      </c>
      <c r="Y483" s="23" t="str">
        <f t="shared" si="28"/>
        <v>-</v>
      </c>
      <c r="Z483" s="19" t="str">
        <f>_xlfn.XLOOKUP(D483,[1]Cmg!$I$4:$I$85,[1]Cmg!$M$4:$M$85,"----",0,1)</f>
        <v>----</v>
      </c>
      <c r="AA483" s="19" t="str">
        <f>_xlfn.XLOOKUP(D483,[1]Cmg!$A$4:$A$89,[1]Cmg!$B$4:$B$89,"----",0,1)</f>
        <v>----</v>
      </c>
      <c r="AB483" s="19" t="str">
        <f>_xlfn.XLOOKUP(D483,[1]Cmg!$E$4:$E$89,[1]Cmg!$F$4:$F$89,"----",0,1)</f>
        <v>----</v>
      </c>
      <c r="AC483" s="19" t="str">
        <f>_xlfn.XLOOKUP(D483,[1]Cmg!$O$4:$O$89,[1]Cmg!$P$4:$P$89,"----",0,1)</f>
        <v>----</v>
      </c>
      <c r="AD483" s="24" t="str">
        <f>_xlfn.XLOOKUP(D483,[1]Cmg!$S$4:$S$89,[1]Cmg!$U$4:$U$89,"----",0,1)</f>
        <v>----</v>
      </c>
      <c r="AG483" s="25">
        <f>IFERROR(SUMIFS('[1]BD Unidades'!$AH:$AH,'[1]BD Unidades'!$A:$A,'BD Centrales 2023'!$A483),"-")</f>
        <v>8</v>
      </c>
      <c r="AH483" s="25">
        <f>SUMIFS('[1]BD Unidades'!$AJ$3:$AJ$1424,'[1]BD Unidades'!$A$3:$A$1424,$A483)</f>
        <v>8718.7333333333299</v>
      </c>
      <c r="AI483" s="25">
        <f>SUMIFS('[1]BD Unidades'!$AL$3:$AL$1424,'[1]BD Unidades'!$A$3:$A$1424,$A483)</f>
        <v>0</v>
      </c>
      <c r="AJ483" s="26">
        <f t="shared" si="29"/>
        <v>0</v>
      </c>
      <c r="AK483" s="27">
        <f>IFERROR(SUMIFS('[1]BD Unidades'!$AO$3:$AO$1424,'[1]BD Unidades'!$A$3:$A$1424,$A483),"-")</f>
        <v>0</v>
      </c>
      <c r="AL483" s="27">
        <f>IFERROR(SUMIFS('[1]BD Unidades'!$AQ$3:$AQ$1424,'[1]BD Unidades'!$A$3:$A$1424,$A483),"-")</f>
        <v>0.20727083023599682</v>
      </c>
      <c r="AM483" s="27">
        <f>IFERROR(SUMIFS('[1]BD Unidades'!$AS$3:$AS$1424,'[1]BD Unidades'!$A$3:$A$1424,$A483),"-")</f>
        <v>0.19824193988006925</v>
      </c>
      <c r="AN483" s="27">
        <f>IFERROR(SUMIFS('[1]BD Unidades'!$AU$3:$AU$1424,'[1]BD Unidades'!$A$3:$A$1424,$A483),"-")</f>
        <v>0.19611799999999999</v>
      </c>
      <c r="AO483" s="27"/>
      <c r="AP483" s="27"/>
      <c r="AQ483" s="25">
        <f>IFERROR(SUMIFS('[1]BD Unidades'!$AZ$3:$AZ$1424,'[1]BD Unidades'!$A$3:$A$1424,$A483),"-")</f>
        <v>1.585935519040554</v>
      </c>
      <c r="AR483" s="25">
        <f>IFERROR(SUMIFS('[1]BD Unidades'!$BA$3:$BA$1424,'[1]BD Unidades'!$A$3:$A$1424,$A483),"-")</f>
        <v>8</v>
      </c>
      <c r="AS483" s="28">
        <f>SUMIFS('[1]BD Unidades'!$BC$3:$BC$1424,'[1]BD Unidades'!$A$3:$A$1424,$A483)</f>
        <v>2.5472957386013E-2</v>
      </c>
      <c r="AT483" s="28">
        <f>SUMIFS('[1]BD Unidades'!$BE$3:$BE$1424,'[1]BD Unidades'!$A$3:$A$1424,$A483)</f>
        <v>1</v>
      </c>
      <c r="AU483" s="29">
        <f t="shared" si="30"/>
        <v>0.97452704261398704</v>
      </c>
      <c r="AV483" s="30">
        <f t="shared" si="31"/>
        <v>3.7499999999999999E-3</v>
      </c>
      <c r="AW483" s="25">
        <f>IFERROR(SUMIFS('[1]BD Unidades'!$BI$3:$BI$1424,'[1]BD Unidades'!$A$3:$A$1424,$A483),"-")</f>
        <v>1.5397412872052709</v>
      </c>
      <c r="AX483" s="25">
        <f>IFERROR(SUMIFS('[1]BD Unidades'!$BJ$3:$BJ$1424,'[1]BD Unidades'!$A$3:$A$1424,$A483),"-")</f>
        <v>0.99048104948841997</v>
      </c>
    </row>
    <row r="484" spans="1:50" ht="14.4" x14ac:dyDescent="0.3">
      <c r="A484" s="7">
        <v>1754</v>
      </c>
      <c r="B484" s="7" t="s">
        <v>1928</v>
      </c>
      <c r="D484" s="8" t="s">
        <v>1929</v>
      </c>
      <c r="E484" s="19" t="s">
        <v>1930</v>
      </c>
      <c r="F484" s="19" t="s">
        <v>1930</v>
      </c>
      <c r="G484" s="19" t="s">
        <v>1931</v>
      </c>
      <c r="H484" s="19" t="s">
        <v>397</v>
      </c>
      <c r="I484" s="19">
        <v>2024</v>
      </c>
      <c r="J484" s="19" t="s">
        <v>495</v>
      </c>
      <c r="K484" s="19" t="s">
        <v>496</v>
      </c>
      <c r="L484" s="19" t="s">
        <v>213</v>
      </c>
      <c r="M484" s="19" t="s">
        <v>362</v>
      </c>
      <c r="N484" s="19" t="s">
        <v>1216</v>
      </c>
      <c r="O484" s="19" t="s">
        <v>1932</v>
      </c>
      <c r="P484" s="19" t="s">
        <v>51</v>
      </c>
      <c r="Q484" s="9" t="s">
        <v>1933</v>
      </c>
      <c r="R484" s="20">
        <v>2.8</v>
      </c>
      <c r="S484" s="20">
        <v>0</v>
      </c>
      <c r="T484" s="20">
        <v>2.8</v>
      </c>
      <c r="U484" s="20" t="s">
        <v>397</v>
      </c>
      <c r="V484" s="21">
        <f>_xlfn.XLOOKUP(D484,'[1]Gen. Real'!$A:$A,'[1]Gen. Real'!$C:$C,"-",0)</f>
        <v>5.41812</v>
      </c>
      <c r="W484" s="22"/>
      <c r="X484" s="22" t="str">
        <f>_xlfn.XLOOKUP(D484,[1]Vertimiento!$A:$A,[1]Vertimiento!$E:$E,"-",0)</f>
        <v>-</v>
      </c>
      <c r="Y484" s="23" t="str">
        <f t="shared" si="28"/>
        <v>-</v>
      </c>
      <c r="Z484" s="19" t="str">
        <f>_xlfn.XLOOKUP(D484,[1]Cmg!$I$4:$I$85,[1]Cmg!$M$4:$M$85,"----",0,1)</f>
        <v>----</v>
      </c>
      <c r="AA484" s="19" t="str">
        <f>_xlfn.XLOOKUP(D484,[1]Cmg!$A$4:$A$89,[1]Cmg!$B$4:$B$89,"----",0,1)</f>
        <v>----</v>
      </c>
      <c r="AB484" s="19" t="str">
        <f>_xlfn.XLOOKUP(D484,[1]Cmg!$E$4:$E$89,[1]Cmg!$F$4:$F$89,"----",0,1)</f>
        <v>----</v>
      </c>
      <c r="AC484" s="19" t="str">
        <f>_xlfn.XLOOKUP(D484,[1]Cmg!$O$4:$O$89,[1]Cmg!$P$4:$P$89,"----",0,1)</f>
        <v>----</v>
      </c>
      <c r="AD484" s="24" t="str">
        <f>_xlfn.XLOOKUP(D484,[1]Cmg!$S$4:$S$89,[1]Cmg!$U$4:$U$89,"----",0,1)</f>
        <v>----</v>
      </c>
      <c r="AG484" s="25">
        <f>IFERROR(SUMIFS('[1]BD Unidades'!$AH:$AH,'[1]BD Unidades'!$A:$A,'BD Centrales 2023'!$A484),"-")</f>
        <v>2.8</v>
      </c>
      <c r="AH484" s="25">
        <f>SUMIFS('[1]BD Unidades'!$AJ$3:$AJ$1424,'[1]BD Unidades'!$A$3:$A$1424,$A484)</f>
        <v>8680.1833333333307</v>
      </c>
      <c r="AI484" s="25">
        <f>SUMIFS('[1]BD Unidades'!$AL$3:$AL$1424,'[1]BD Unidades'!$A$3:$A$1424,$A484)</f>
        <v>0</v>
      </c>
      <c r="AJ484" s="26">
        <f t="shared" si="29"/>
        <v>0</v>
      </c>
      <c r="AK484" s="27">
        <f>IFERROR(SUMIFS('[1]BD Unidades'!$AO$3:$AO$1424,'[1]BD Unidades'!$A$3:$A$1424,$A484),"-")</f>
        <v>0</v>
      </c>
      <c r="AL484" s="27">
        <f>IFERROR(SUMIFS('[1]BD Unidades'!$AQ$3:$AQ$1424,'[1]BD Unidades'!$A$3:$A$1424,$A484),"-")</f>
        <v>0.22238460593835166</v>
      </c>
      <c r="AM484" s="27">
        <f>IFERROR(SUMIFS('[1]BD Unidades'!$AS$3:$AS$1424,'[1]BD Unidades'!$A$3:$A$1424,$A484),"-")</f>
        <v>0.23220472561883956</v>
      </c>
      <c r="AN484" s="27">
        <f>IFERROR(SUMIFS('[1]BD Unidades'!$AU$3:$AU$1424,'[1]BD Unidades'!$A$3:$A$1424,$A484),"-")</f>
        <v>0.22164300000000001</v>
      </c>
      <c r="AO484" s="27"/>
      <c r="AP484" s="27"/>
      <c r="AQ484" s="25">
        <f>IFERROR(SUMIFS('[1]BD Unidades'!$AZ$3:$AZ$1424,'[1]BD Unidades'!$A$3:$A$1424,$A484),"-")</f>
        <v>0.62267689662738457</v>
      </c>
      <c r="AR484" s="25">
        <f>IFERROR(SUMIFS('[1]BD Unidades'!$BA$3:$BA$1424,'[1]BD Unidades'!$A$3:$A$1424,$A484),"-")</f>
        <v>2.8</v>
      </c>
      <c r="AS484" s="28">
        <f>SUMIFS('[1]BD Unidades'!$BC$3:$BC$1424,'[1]BD Unidades'!$A$3:$A$1424,$A484)</f>
        <v>4.0639191470167903E-3</v>
      </c>
      <c r="AT484" s="28">
        <f>SUMIFS('[1]BD Unidades'!$BE$3:$BE$1424,'[1]BD Unidades'!$A$3:$A$1424,$A484)</f>
        <v>1</v>
      </c>
      <c r="AU484" s="29">
        <f t="shared" si="30"/>
        <v>0.99593608085298324</v>
      </c>
      <c r="AV484" s="30">
        <f t="shared" si="31"/>
        <v>0</v>
      </c>
      <c r="AW484" s="25">
        <f>IFERROR(SUMIFS('[1]BD Unidades'!$BI$3:$BI$1424,'[1]BD Unidades'!$A$3:$A$1424,$A484),"-")</f>
        <v>0.62014638806477462</v>
      </c>
      <c r="AX484" s="25">
        <f>IFERROR(SUMIFS('[1]BD Unidades'!$BJ$3:$BJ$1424,'[1]BD Unidades'!$A$3:$A$1424,$A484),"-")</f>
        <v>0.39892626793280428</v>
      </c>
    </row>
    <row r="485" spans="1:50" ht="14.4" x14ac:dyDescent="0.3">
      <c r="A485" s="7">
        <v>1755</v>
      </c>
      <c r="B485" s="7" t="s">
        <v>1934</v>
      </c>
      <c r="D485" s="8" t="s">
        <v>1935</v>
      </c>
      <c r="E485" s="19" t="s">
        <v>1134</v>
      </c>
      <c r="F485" s="19" t="s">
        <v>1936</v>
      </c>
      <c r="G485" s="19" t="s">
        <v>1937</v>
      </c>
      <c r="H485" s="19" t="s">
        <v>397</v>
      </c>
      <c r="I485" s="19">
        <v>2024</v>
      </c>
      <c r="J485" s="19" t="s">
        <v>495</v>
      </c>
      <c r="K485" s="19" t="s">
        <v>496</v>
      </c>
      <c r="L485" s="19" t="s">
        <v>213</v>
      </c>
      <c r="M485" s="19" t="s">
        <v>48</v>
      </c>
      <c r="N485" s="19" t="s">
        <v>59</v>
      </c>
      <c r="O485" s="19" t="s">
        <v>807</v>
      </c>
      <c r="P485" s="19" t="s">
        <v>51</v>
      </c>
      <c r="Q485" s="9" t="s">
        <v>1900</v>
      </c>
      <c r="R485" s="20">
        <v>9</v>
      </c>
      <c r="S485" s="20">
        <v>0</v>
      </c>
      <c r="T485" s="20">
        <v>9</v>
      </c>
      <c r="U485" s="20" t="s">
        <v>397</v>
      </c>
      <c r="V485" s="21">
        <f>_xlfn.XLOOKUP(D485,'[1]Gen. Real'!$A:$A,'[1]Gen. Real'!$C:$C,"-",0)</f>
        <v>27.311060000000005</v>
      </c>
      <c r="W485" s="22"/>
      <c r="X485" s="22" t="str">
        <f>_xlfn.XLOOKUP(D485,[1]Vertimiento!$A:$A,[1]Vertimiento!$E:$E,"-",0)</f>
        <v>-</v>
      </c>
      <c r="Y485" s="23" t="str">
        <f t="shared" si="28"/>
        <v>-</v>
      </c>
      <c r="Z485" s="19" t="str">
        <f>_xlfn.XLOOKUP(D485,[1]Cmg!$I$4:$I$85,[1]Cmg!$M$4:$M$85,"----",0,1)</f>
        <v>----</v>
      </c>
      <c r="AA485" s="19" t="str">
        <f>_xlfn.XLOOKUP(D485,[1]Cmg!$A$4:$A$89,[1]Cmg!$B$4:$B$89,"----",0,1)</f>
        <v>----</v>
      </c>
      <c r="AB485" s="19" t="str">
        <f>_xlfn.XLOOKUP(D485,[1]Cmg!$E$4:$E$89,[1]Cmg!$F$4:$F$89,"----",0,1)</f>
        <v>----</v>
      </c>
      <c r="AC485" s="19" t="str">
        <f>_xlfn.XLOOKUP(D485,[1]Cmg!$O$4:$O$89,[1]Cmg!$P$4:$P$89,"----",0,1)</f>
        <v>----</v>
      </c>
      <c r="AD485" s="24" t="str">
        <f>_xlfn.XLOOKUP(D485,[1]Cmg!$S$4:$S$89,[1]Cmg!$U$4:$U$89,"----",0,1)</f>
        <v>----</v>
      </c>
      <c r="AG485" s="25">
        <f>IFERROR(SUMIFS('[1]BD Unidades'!$AH:$AH,'[1]BD Unidades'!$A:$A,'BD Centrales 2023'!$A485),"-")</f>
        <v>9</v>
      </c>
      <c r="AH485" s="25">
        <f>SUMIFS('[1]BD Unidades'!$AJ$3:$AJ$1424,'[1]BD Unidades'!$A$3:$A$1424,$A485)</f>
        <v>8662.9666666666708</v>
      </c>
      <c r="AI485" s="25">
        <f>SUMIFS('[1]BD Unidades'!$AL$3:$AL$1424,'[1]BD Unidades'!$A$3:$A$1424,$A485)</f>
        <v>0</v>
      </c>
      <c r="AJ485" s="26">
        <f t="shared" si="29"/>
        <v>0</v>
      </c>
      <c r="AK485" s="27">
        <f>IFERROR(SUMIFS('[1]BD Unidades'!$AO$3:$AO$1424,'[1]BD Unidades'!$A$3:$A$1424,$A485),"-")</f>
        <v>0</v>
      </c>
      <c r="AL485" s="27">
        <f>IFERROR(SUMIFS('[1]BD Unidades'!$AQ$3:$AQ$1424,'[1]BD Unidades'!$A$3:$A$1424,$A485),"-")</f>
        <v>0.34426488541947836</v>
      </c>
      <c r="AM485" s="27">
        <f>IFERROR(SUMIFS('[1]BD Unidades'!$AS$3:$AS$1424,'[1]BD Unidades'!$A$3:$A$1424,$A485),"-")</f>
        <v>0.36984210719721711</v>
      </c>
      <c r="AN485" s="27">
        <f>IFERROR(SUMIFS('[1]BD Unidades'!$AU$3:$AU$1424,'[1]BD Unidades'!$A$3:$A$1424,$A485),"-")</f>
        <v>0.34567500000000001</v>
      </c>
      <c r="AO485" s="27"/>
      <c r="AP485" s="27"/>
      <c r="AQ485" s="25">
        <f>IFERROR(SUMIFS('[1]BD Unidades'!$AZ$3:$AZ$1424,'[1]BD Unidades'!$A$3:$A$1424,$A485),"-")</f>
        <v>2.9889924164727546</v>
      </c>
      <c r="AR485" s="25">
        <f>IFERROR(SUMIFS('[1]BD Unidades'!$BA$3:$BA$1424,'[1]BD Unidades'!$A$3:$A$1424,$A485),"-")</f>
        <v>9</v>
      </c>
      <c r="AS485" s="28">
        <f>SUMIFS('[1]BD Unidades'!$BC$3:$BC$1424,'[1]BD Unidades'!$A$3:$A$1424,$A485)</f>
        <v>4.50467161722939E-3</v>
      </c>
      <c r="AT485" s="28">
        <f>SUMIFS('[1]BD Unidades'!$BE$3:$BE$1424,'[1]BD Unidades'!$A$3:$A$1424,$A485)</f>
        <v>0.99631278538812795</v>
      </c>
      <c r="AU485" s="29">
        <f t="shared" si="30"/>
        <v>0.99182472346190731</v>
      </c>
      <c r="AV485" s="30">
        <f t="shared" si="31"/>
        <v>0</v>
      </c>
      <c r="AW485" s="25">
        <f>IFERROR(SUMIFS('[1]BD Unidades'!$BI$3:$BI$1424,'[1]BD Unidades'!$A$3:$A$1424,$A485),"-")</f>
        <v>2.9645565768978304</v>
      </c>
      <c r="AX485" s="25">
        <f>IFERROR(SUMIFS('[1]BD Unidades'!$BJ$3:$BJ$1424,'[1]BD Unidades'!$A$3:$A$1424,$A485),"-")</f>
        <v>1.9070327813857617</v>
      </c>
    </row>
    <row r="486" spans="1:50" ht="14.4" x14ac:dyDescent="0.3">
      <c r="A486" s="7">
        <v>1756</v>
      </c>
      <c r="B486" s="7" t="s">
        <v>1938</v>
      </c>
      <c r="D486" s="8" t="s">
        <v>1939</v>
      </c>
      <c r="E486" s="19" t="s">
        <v>1940</v>
      </c>
      <c r="F486" s="19" t="s">
        <v>1941</v>
      </c>
      <c r="G486" s="19" t="s">
        <v>1942</v>
      </c>
      <c r="H486" s="19" t="s">
        <v>397</v>
      </c>
      <c r="I486" s="19">
        <v>2024</v>
      </c>
      <c r="J486" s="19" t="s">
        <v>495</v>
      </c>
      <c r="K486" s="19" t="s">
        <v>496</v>
      </c>
      <c r="L486" s="19" t="s">
        <v>47</v>
      </c>
      <c r="M486" s="19" t="s">
        <v>497</v>
      </c>
      <c r="N486" s="19" t="s">
        <v>498</v>
      </c>
      <c r="O486" s="19" t="s">
        <v>499</v>
      </c>
      <c r="P486" s="19" t="s">
        <v>51</v>
      </c>
      <c r="Q486" s="9" t="s">
        <v>1944</v>
      </c>
      <c r="R486" s="20">
        <v>90.345600000000005</v>
      </c>
      <c r="S486" s="20">
        <v>0.69</v>
      </c>
      <c r="T486" s="20">
        <v>89.715500000000006</v>
      </c>
      <c r="U486" s="20">
        <v>0.59970000000000001</v>
      </c>
      <c r="V486" s="21">
        <f>_xlfn.XLOOKUP(D486,'[1]Gen. Real'!$A:$A,'[1]Gen. Real'!$C:$C,"-",0)</f>
        <v>200.97224000000003</v>
      </c>
      <c r="W486" s="22"/>
      <c r="X486" s="22">
        <f>_xlfn.XLOOKUP(D486,[1]Vertimiento!$A:$A,[1]Vertimiento!$E:$E,"-",0)</f>
        <v>46.572725833333337</v>
      </c>
      <c r="Y486" s="23">
        <f t="shared" si="28"/>
        <v>0.18813844861094747</v>
      </c>
      <c r="Z486" s="19">
        <f>_xlfn.XLOOKUP(D486,[1]Cmg!$I$4:$I$85,[1]Cmg!$M$4:$M$85,"----",0,1)</f>
        <v>9.0416728628788707</v>
      </c>
      <c r="AA486" s="19">
        <f>_xlfn.XLOOKUP(D486,[1]Cmg!$A$4:$A$89,[1]Cmg!$B$4:$B$89,"----",0,1)</f>
        <v>57.348483569146751</v>
      </c>
      <c r="AB486" s="19">
        <f>_xlfn.XLOOKUP(D486,[1]Cmg!$E$4:$E$89,[1]Cmg!$F$4:$F$89,"----",0,1)</f>
        <v>8.6012493150684932</v>
      </c>
      <c r="AC486" s="19">
        <f>_xlfn.XLOOKUP(D486,[1]Cmg!$O$4:$O$89,[1]Cmg!$P$4:$P$89,"----",0,1)</f>
        <v>92.140701994524932</v>
      </c>
      <c r="AD486" s="24">
        <f>_xlfn.XLOOKUP(D486,[1]Cmg!$S$4:$S$89,[1]Cmg!$U$4:$U$89,"----",0,1)</f>
        <v>0.46211775445002284</v>
      </c>
      <c r="AG486" s="25">
        <f>IFERROR(SUMIFS('[1]BD Unidades'!$AH:$AH,'[1]BD Unidades'!$A:$A,'BD Centrales 2023'!$A486),"-")</f>
        <v>82.36</v>
      </c>
      <c r="AH486" s="25">
        <f>SUMIFS('[1]BD Unidades'!$AJ$3:$AJ$1424,'[1]BD Unidades'!$A$3:$A$1424,$A486)</f>
        <v>7926.3319814873885</v>
      </c>
      <c r="AI486" s="25">
        <f>SUMIFS('[1]BD Unidades'!$AL$3:$AL$1424,'[1]BD Unidades'!$A$3:$A$1424,$A486)</f>
        <v>0</v>
      </c>
      <c r="AJ486" s="26">
        <f t="shared" si="29"/>
        <v>0</v>
      </c>
      <c r="AK486" s="27">
        <f>IFERROR(SUMIFS('[1]BD Unidades'!$AO$3:$AO$1424,'[1]BD Unidades'!$A$3:$A$1424,$A486),"-")</f>
        <v>0</v>
      </c>
      <c r="AL486" s="27">
        <f>IFERROR(SUMIFS('[1]BD Unidades'!$AQ$3:$AQ$1424,'[1]BD Unidades'!$A$3:$A$1424,$A486),"-")</f>
        <v>0</v>
      </c>
      <c r="AM486" s="27">
        <f>IFERROR(SUMIFS('[1]BD Unidades'!$AS$3:$AS$1424,'[1]BD Unidades'!$A$3:$A$1424,$A486),"-")</f>
        <v>0</v>
      </c>
      <c r="AN486" s="27">
        <f>IFERROR(SUMIFS('[1]BD Unidades'!$AU$3:$AU$1424,'[1]BD Unidades'!$A$3:$A$1424,$A486),"-")</f>
        <v>0.28284995616831371</v>
      </c>
      <c r="AO486" s="27"/>
      <c r="AP486" s="27"/>
      <c r="AQ486" s="25">
        <f>IFERROR(SUMIFS('[1]BD Unidades'!$AZ$3:$AZ$1424,'[1]BD Unidades'!$A$3:$A$1424,$A486),"-")</f>
        <v>24.265764761211802</v>
      </c>
      <c r="AR486" s="25">
        <f>IFERROR(SUMIFS('[1]BD Unidades'!$BA$3:$BA$1424,'[1]BD Unidades'!$A$3:$A$1424,$A486),"-")</f>
        <v>82.3599999999998</v>
      </c>
      <c r="AS486" s="28">
        <f>SUMIFS('[1]BD Unidades'!$BC$3:$BC$1424,'[1]BD Unidades'!$A$3:$A$1424,$A486)</f>
        <v>1.9718884961201027E-3</v>
      </c>
      <c r="AT486" s="28">
        <f>SUMIFS('[1]BD Unidades'!$BE$3:$BE$1424,'[1]BD Unidades'!$A$3:$A$1424,$A486)</f>
        <v>0.90483241797801206</v>
      </c>
      <c r="AU486" s="29">
        <f t="shared" si="30"/>
        <v>0.90304818934208475</v>
      </c>
      <c r="AV486" s="30">
        <f t="shared" si="31"/>
        <v>6.8999999999999999E-3</v>
      </c>
      <c r="AW486" s="25">
        <f>IFERROR(SUMIFS('[1]BD Unidades'!$BI$3:$BI$1424,'[1]BD Unidades'!$A$3:$A$1424,$A486),"-")</f>
        <v>23.802072976162211</v>
      </c>
      <c r="AX486" s="25">
        <f>IFERROR(SUMIFS('[1]BD Unidades'!$BJ$3:$BJ$1424,'[1]BD Unidades'!$A$3:$A$1424,$A486),"-")</f>
        <v>15.311339909719608</v>
      </c>
    </row>
    <row r="487" spans="1:50" ht="14.4" x14ac:dyDescent="0.3">
      <c r="A487" s="7">
        <v>1759</v>
      </c>
      <c r="B487" s="7" t="s">
        <v>1945</v>
      </c>
      <c r="D487" s="8" t="s">
        <v>1946</v>
      </c>
      <c r="E487" s="19" t="s">
        <v>1947</v>
      </c>
      <c r="F487" s="19" t="s">
        <v>1947</v>
      </c>
      <c r="G487" s="19" t="s">
        <v>1948</v>
      </c>
      <c r="H487" s="19" t="s">
        <v>397</v>
      </c>
      <c r="I487" s="19">
        <v>2024</v>
      </c>
      <c r="J487" s="19" t="s">
        <v>495</v>
      </c>
      <c r="K487" s="19" t="s">
        <v>496</v>
      </c>
      <c r="L487" s="19" t="s">
        <v>213</v>
      </c>
      <c r="M487" s="19" t="s">
        <v>90</v>
      </c>
      <c r="N487" s="19" t="s">
        <v>1950</v>
      </c>
      <c r="O487" s="19" t="s">
        <v>1951</v>
      </c>
      <c r="P487" s="19" t="s">
        <v>51</v>
      </c>
      <c r="Q487" s="9" t="s">
        <v>1952</v>
      </c>
      <c r="R487" s="20">
        <v>3.0449999999999999</v>
      </c>
      <c r="S487" s="20">
        <v>1.48</v>
      </c>
      <c r="T487" s="20">
        <v>3</v>
      </c>
      <c r="U487" s="20" t="s">
        <v>397</v>
      </c>
      <c r="V487" s="21">
        <f>_xlfn.XLOOKUP(D487,'[1]Gen. Real'!$A:$A,'[1]Gen. Real'!$C:$C,"-",0)</f>
        <v>6.2433099999999975</v>
      </c>
      <c r="W487" s="22"/>
      <c r="X487" s="22" t="str">
        <f>_xlfn.XLOOKUP(D487,[1]Vertimiento!$A:$A,[1]Vertimiento!$E:$E,"-",0)</f>
        <v>-</v>
      </c>
      <c r="Y487" s="23" t="str">
        <f t="shared" si="28"/>
        <v>-</v>
      </c>
      <c r="Z487" s="19" t="str">
        <f>_xlfn.XLOOKUP(D487,[1]Cmg!$I$4:$I$85,[1]Cmg!$M$4:$M$85,"----",0,1)</f>
        <v>----</v>
      </c>
      <c r="AA487" s="19" t="str">
        <f>_xlfn.XLOOKUP(D487,[1]Cmg!$A$4:$A$89,[1]Cmg!$B$4:$B$89,"----",0,1)</f>
        <v>----</v>
      </c>
      <c r="AB487" s="19" t="str">
        <f>_xlfn.XLOOKUP(D487,[1]Cmg!$E$4:$E$89,[1]Cmg!$F$4:$F$89,"----",0,1)</f>
        <v>----</v>
      </c>
      <c r="AC487" s="19" t="str">
        <f>_xlfn.XLOOKUP(D487,[1]Cmg!$O$4:$O$89,[1]Cmg!$P$4:$P$89,"----",0,1)</f>
        <v>----</v>
      </c>
      <c r="AD487" s="24" t="str">
        <f>_xlfn.XLOOKUP(D487,[1]Cmg!$S$4:$S$89,[1]Cmg!$U$4:$U$89,"----",0,1)</f>
        <v>----</v>
      </c>
      <c r="AG487" s="25">
        <f>IFERROR(SUMIFS('[1]BD Unidades'!$AH:$AH,'[1]BD Unidades'!$A:$A,'BD Centrales 2023'!$A487),"-")</f>
        <v>3</v>
      </c>
      <c r="AH487" s="25">
        <f>SUMIFS('[1]BD Unidades'!$AJ$3:$AJ$1424,'[1]BD Unidades'!$A$3:$A$1424,$A487)</f>
        <v>7906.3711001642068</v>
      </c>
      <c r="AI487" s="25">
        <f>SUMIFS('[1]BD Unidades'!$AL$3:$AL$1424,'[1]BD Unidades'!$A$3:$A$1424,$A487)</f>
        <v>0</v>
      </c>
      <c r="AJ487" s="26">
        <f t="shared" si="29"/>
        <v>0</v>
      </c>
      <c r="AK487" s="27">
        <f>IFERROR(SUMIFS('[1]BD Unidades'!$AO$3:$AO$1424,'[1]BD Unidades'!$A$3:$A$1424,$A487),"-")</f>
        <v>0</v>
      </c>
      <c r="AL487" s="27">
        <f>IFERROR(SUMIFS('[1]BD Unidades'!$AQ$3:$AQ$1424,'[1]BD Unidades'!$A$3:$A$1424,$A487),"-")</f>
        <v>0.24950285298608901</v>
      </c>
      <c r="AM487" s="27">
        <f>IFERROR(SUMIFS('[1]BD Unidades'!$AS$3:$AS$1424,'[1]BD Unidades'!$A$3:$A$1424,$A487),"-")</f>
        <v>0.2284884439484226</v>
      </c>
      <c r="AN487" s="27">
        <f>IFERROR(SUMIFS('[1]BD Unidades'!$AU$3:$AU$1424,'[1]BD Unidades'!$A$3:$A$1424,$A487),"-")</f>
        <v>0.23658620689655172</v>
      </c>
      <c r="AO487" s="27"/>
      <c r="AP487" s="27"/>
      <c r="AQ487" s="25">
        <f>IFERROR(SUMIFS('[1]BD Unidades'!$AZ$3:$AZ$1424,'[1]BD Unidades'!$A$3:$A$1424,$A487),"-")</f>
        <v>0.6957473118229468</v>
      </c>
      <c r="AR487" s="25">
        <f>IFERROR(SUMIFS('[1]BD Unidades'!$BA$3:$BA$1424,'[1]BD Unidades'!$A$3:$A$1424,$A487),"-")</f>
        <v>3</v>
      </c>
      <c r="AS487" s="28">
        <f>SUMIFS('[1]BD Unidades'!$BC$3:$BC$1424,'[1]BD Unidades'!$A$3:$A$1424,$A487)</f>
        <v>3.2518178112197734E-3</v>
      </c>
      <c r="AT487" s="28">
        <f>SUMIFS('[1]BD Unidades'!$BE$3:$BE$1424,'[1]BD Unidades'!$A$3:$A$1424,$A487)</f>
        <v>0.98522167487684731</v>
      </c>
      <c r="AU487" s="29">
        <f t="shared" si="30"/>
        <v>0.98201791348648304</v>
      </c>
      <c r="AV487" s="30">
        <f t="shared" si="31"/>
        <v>1.4800000000000001E-2</v>
      </c>
      <c r="AW487" s="25">
        <f>IFERROR(SUMIFS('[1]BD Unidades'!$BI$3:$BI$1424,'[1]BD Unidades'!$A$3:$A$1424,$A487),"-")</f>
        <v>0.68651642235304533</v>
      </c>
      <c r="AX487" s="25">
        <f>IFERROR(SUMIFS('[1]BD Unidades'!$BJ$3:$BJ$1424,'[1]BD Unidades'!$A$3:$A$1424,$A487),"-")</f>
        <v>0.44162062299276889</v>
      </c>
    </row>
    <row r="488" spans="1:50" ht="14.4" x14ac:dyDescent="0.3">
      <c r="A488" s="7">
        <v>1761</v>
      </c>
      <c r="B488" s="7" t="s">
        <v>1953</v>
      </c>
      <c r="D488" s="8" t="s">
        <v>1954</v>
      </c>
      <c r="E488" s="19" t="s">
        <v>1955</v>
      </c>
      <c r="F488" s="19" t="s">
        <v>1955</v>
      </c>
      <c r="G488" s="19" t="s">
        <v>1956</v>
      </c>
      <c r="H488" s="19" t="s">
        <v>397</v>
      </c>
      <c r="I488" s="19">
        <v>2024</v>
      </c>
      <c r="J488" s="19" t="s">
        <v>495</v>
      </c>
      <c r="K488" s="19" t="s">
        <v>496</v>
      </c>
      <c r="L488" s="19" t="s">
        <v>213</v>
      </c>
      <c r="M488" s="19" t="s">
        <v>164</v>
      </c>
      <c r="N488" s="19" t="s">
        <v>221</v>
      </c>
      <c r="O488" s="19" t="s">
        <v>221</v>
      </c>
      <c r="P488" s="19" t="s">
        <v>51</v>
      </c>
      <c r="Q488" s="9" t="s">
        <v>1958</v>
      </c>
      <c r="R488" s="20">
        <v>9.0039999999999996</v>
      </c>
      <c r="S488" s="20">
        <v>0.04</v>
      </c>
      <c r="T488" s="20">
        <v>9</v>
      </c>
      <c r="U488" s="20" t="s">
        <v>397</v>
      </c>
      <c r="V488" s="21">
        <f>_xlfn.XLOOKUP(D488,'[1]Gen. Real'!$A:$A,'[1]Gen. Real'!$C:$C,"-",0)</f>
        <v>17.16889999999999</v>
      </c>
      <c r="W488" s="22"/>
      <c r="X488" s="22" t="str">
        <f>_xlfn.XLOOKUP(D488,[1]Vertimiento!$A:$A,[1]Vertimiento!$E:$E,"-",0)</f>
        <v>-</v>
      </c>
      <c r="Y488" s="23" t="str">
        <f t="shared" si="28"/>
        <v>-</v>
      </c>
      <c r="Z488" s="19" t="str">
        <f>_xlfn.XLOOKUP(D488,[1]Cmg!$I$4:$I$85,[1]Cmg!$M$4:$M$85,"----",0,1)</f>
        <v>----</v>
      </c>
      <c r="AA488" s="19" t="str">
        <f>_xlfn.XLOOKUP(D488,[1]Cmg!$A$4:$A$89,[1]Cmg!$B$4:$B$89,"----",0,1)</f>
        <v>----</v>
      </c>
      <c r="AB488" s="19" t="str">
        <f>_xlfn.XLOOKUP(D488,[1]Cmg!$E$4:$E$89,[1]Cmg!$F$4:$F$89,"----",0,1)</f>
        <v>----</v>
      </c>
      <c r="AC488" s="19" t="str">
        <f>_xlfn.XLOOKUP(D488,[1]Cmg!$O$4:$O$89,[1]Cmg!$P$4:$P$89,"----",0,1)</f>
        <v>----</v>
      </c>
      <c r="AD488" s="24" t="str">
        <f>_xlfn.XLOOKUP(D488,[1]Cmg!$S$4:$S$89,[1]Cmg!$U$4:$U$89,"----",0,1)</f>
        <v>----</v>
      </c>
      <c r="AG488" s="25">
        <f>IFERROR(SUMIFS('[1]BD Unidades'!$AH:$AH,'[1]BD Unidades'!$A:$A,'BD Centrales 2023'!$A488),"-")</f>
        <v>9</v>
      </c>
      <c r="AH488" s="25">
        <f>SUMIFS('[1]BD Unidades'!$AJ$3:$AJ$1424,'[1]BD Unidades'!$A$3:$A$1424,$A488)</f>
        <v>7766.1983562860942</v>
      </c>
      <c r="AI488" s="25">
        <f>SUMIFS('[1]BD Unidades'!$AL$3:$AL$1424,'[1]BD Unidades'!$A$3:$A$1424,$A488)</f>
        <v>0</v>
      </c>
      <c r="AJ488" s="26">
        <f t="shared" si="29"/>
        <v>0</v>
      </c>
      <c r="AK488" s="27">
        <f>IFERROR(SUMIFS('[1]BD Unidades'!$AO$3:$AO$1424,'[1]BD Unidades'!$A$3:$A$1424,$A488),"-")</f>
        <v>0</v>
      </c>
      <c r="AL488" s="27">
        <f>IFERROR(SUMIFS('[1]BD Unidades'!$AQ$3:$AQ$1424,'[1]BD Unidades'!$A$3:$A$1424,$A488),"-")</f>
        <v>0</v>
      </c>
      <c r="AM488" s="27">
        <f>IFERROR(SUMIFS('[1]BD Unidades'!$AS$3:$AS$1424,'[1]BD Unidades'!$A$3:$A$1424,$A488),"-")</f>
        <v>0.24165123226082838</v>
      </c>
      <c r="AN488" s="27">
        <f>IFERROR(SUMIFS('[1]BD Unidades'!$AU$3:$AU$1424,'[1]BD Unidades'!$A$3:$A$1424,$A488),"-")</f>
        <v>0.23104631274988893</v>
      </c>
      <c r="AO488" s="27"/>
      <c r="AP488" s="27"/>
      <c r="AQ488" s="25">
        <f>IFERROR(SUMIFS('[1]BD Unidades'!$AZ$3:$AZ$1424,'[1]BD Unidades'!$A$3:$A$1424,$A488),"-")</f>
        <v>2.1758276952764986</v>
      </c>
      <c r="AR488" s="25">
        <f>IFERROR(SUMIFS('[1]BD Unidades'!$BA$3:$BA$1424,'[1]BD Unidades'!$A$3:$A$1424,$A488),"-")</f>
        <v>9</v>
      </c>
      <c r="AS488" s="28">
        <f>SUMIFS('[1]BD Unidades'!$BC$3:$BC$1424,'[1]BD Unidades'!$A$3:$A$1424,$A488)</f>
        <v>3.8946723221947089E-3</v>
      </c>
      <c r="AT488" s="28">
        <f>SUMIFS('[1]BD Unidades'!$BE$3:$BE$1424,'[1]BD Unidades'!$A$3:$A$1424,$A488)</f>
        <v>0.99955575299866728</v>
      </c>
      <c r="AU488" s="29">
        <f t="shared" si="30"/>
        <v>0.99566281087297281</v>
      </c>
      <c r="AV488" s="30">
        <f t="shared" si="31"/>
        <v>4.0000000000000002E-4</v>
      </c>
      <c r="AW488" s="25">
        <f>IFERROR(SUMIFS('[1]BD Unidades'!$BI$3:$BI$1424,'[1]BD Unidades'!$A$3:$A$1424,$A488),"-")</f>
        <v>2.1673497930912182</v>
      </c>
      <c r="AX488" s="25">
        <f>IFERROR(SUMIFS('[1]BD Unidades'!$BJ$3:$BJ$1424,'[1]BD Unidades'!$A$3:$A$1424,$A488),"-")</f>
        <v>1.3942075305169819</v>
      </c>
    </row>
    <row r="489" spans="1:50" ht="14.4" x14ac:dyDescent="0.3">
      <c r="A489" s="7">
        <v>1762</v>
      </c>
      <c r="B489" s="7" t="s">
        <v>1959</v>
      </c>
      <c r="D489" s="8" t="s">
        <v>1960</v>
      </c>
      <c r="E489" s="19" t="s">
        <v>677</v>
      </c>
      <c r="F489" s="19" t="s">
        <v>1961</v>
      </c>
      <c r="G489" s="19" t="s">
        <v>1962</v>
      </c>
      <c r="H489" s="19" t="s">
        <v>397</v>
      </c>
      <c r="I489" s="19">
        <v>2024</v>
      </c>
      <c r="J489" s="19" t="s">
        <v>495</v>
      </c>
      <c r="K489" s="19" t="s">
        <v>496</v>
      </c>
      <c r="L489" s="19" t="s">
        <v>213</v>
      </c>
      <c r="M489" s="19" t="s">
        <v>189</v>
      </c>
      <c r="N489" s="19" t="s">
        <v>879</v>
      </c>
      <c r="O489" s="19" t="s">
        <v>1772</v>
      </c>
      <c r="P489" s="19" t="s">
        <v>51</v>
      </c>
      <c r="Q489" s="9" t="s">
        <v>1963</v>
      </c>
      <c r="R489" s="20">
        <v>3</v>
      </c>
      <c r="S489" s="20">
        <v>0.22</v>
      </c>
      <c r="T489" s="20">
        <v>3</v>
      </c>
      <c r="U489" s="20" t="s">
        <v>397</v>
      </c>
      <c r="V489" s="21">
        <f>_xlfn.XLOOKUP(D489,'[1]Gen. Real'!$A:$A,'[1]Gen. Real'!$C:$C,"-",0)</f>
        <v>5.7504399999999958</v>
      </c>
      <c r="W489" s="22"/>
      <c r="X489" s="22" t="str">
        <f>_xlfn.XLOOKUP(D489,[1]Vertimiento!$A:$A,[1]Vertimiento!$E:$E,"-",0)</f>
        <v>-</v>
      </c>
      <c r="Y489" s="23" t="str">
        <f t="shared" si="28"/>
        <v>-</v>
      </c>
      <c r="Z489" s="19" t="str">
        <f>_xlfn.XLOOKUP(D489,[1]Cmg!$I$4:$I$85,[1]Cmg!$M$4:$M$85,"----",0,1)</f>
        <v>----</v>
      </c>
      <c r="AA489" s="19" t="str">
        <f>_xlfn.XLOOKUP(D489,[1]Cmg!$A$4:$A$89,[1]Cmg!$B$4:$B$89,"----",0,1)</f>
        <v>----</v>
      </c>
      <c r="AB489" s="19" t="str">
        <f>_xlfn.XLOOKUP(D489,[1]Cmg!$E$4:$E$89,[1]Cmg!$F$4:$F$89,"----",0,1)</f>
        <v>----</v>
      </c>
      <c r="AC489" s="19" t="str">
        <f>_xlfn.XLOOKUP(D489,[1]Cmg!$O$4:$O$89,[1]Cmg!$P$4:$P$89,"----",0,1)</f>
        <v>----</v>
      </c>
      <c r="AD489" s="24" t="str">
        <f>_xlfn.XLOOKUP(D489,[1]Cmg!$S$4:$S$89,[1]Cmg!$U$4:$U$89,"----",0,1)</f>
        <v>----</v>
      </c>
      <c r="AG489" s="25">
        <f>IFERROR(SUMIFS('[1]BD Unidades'!$AH:$AH,'[1]BD Unidades'!$A:$A,'BD Centrales 2023'!$A489),"-")</f>
        <v>3</v>
      </c>
      <c r="AH489" s="25">
        <f>SUMIFS('[1]BD Unidades'!$AJ$3:$AJ$1424,'[1]BD Unidades'!$A$3:$A$1424,$A489)</f>
        <v>8692.25</v>
      </c>
      <c r="AI489" s="25">
        <f>SUMIFS('[1]BD Unidades'!$AL$3:$AL$1424,'[1]BD Unidades'!$A$3:$A$1424,$A489)</f>
        <v>0</v>
      </c>
      <c r="AJ489" s="26">
        <f t="shared" si="29"/>
        <v>0</v>
      </c>
      <c r="AK489" s="27">
        <f>IFERROR(SUMIFS('[1]BD Unidades'!$AO$3:$AO$1424,'[1]BD Unidades'!$A$3:$A$1424,$A489),"-")</f>
        <v>0</v>
      </c>
      <c r="AL489" s="27">
        <f>IFERROR(SUMIFS('[1]BD Unidades'!$AQ$3:$AQ$1424,'[1]BD Unidades'!$A$3:$A$1424,$A489),"-")</f>
        <v>0.23029965121160054</v>
      </c>
      <c r="AM489" s="27">
        <f>IFERROR(SUMIFS('[1]BD Unidades'!$AS$3:$AS$1424,'[1]BD Unidades'!$A$3:$A$1424,$A489),"-")</f>
        <v>0.2253962055295321</v>
      </c>
      <c r="AN489" s="27">
        <f>IFERROR(SUMIFS('[1]BD Unidades'!$AU$3:$AU$1424,'[1]BD Unidades'!$A$3:$A$1424,$A489),"-")</f>
        <v>0.208035</v>
      </c>
      <c r="AO489" s="27"/>
      <c r="AP489" s="27"/>
      <c r="AQ489" s="25">
        <f>IFERROR(SUMIFS('[1]BD Unidades'!$AZ$3:$AZ$1424,'[1]BD Unidades'!$A$3:$A$1424,$A489),"-")</f>
        <v>0.6761886165885963</v>
      </c>
      <c r="AR489" s="25">
        <f>IFERROR(SUMIFS('[1]BD Unidades'!$BA$3:$BA$1424,'[1]BD Unidades'!$A$3:$A$1424,$A489),"-")</f>
        <v>3</v>
      </c>
      <c r="AS489" s="28">
        <f>SUMIFS('[1]BD Unidades'!$BC$3:$BC$1424,'[1]BD Unidades'!$A$3:$A$1424,$A489)</f>
        <v>3.0139805454039298E-3</v>
      </c>
      <c r="AT489" s="28">
        <f>SUMIFS('[1]BD Unidades'!$BE$3:$BE$1424,'[1]BD Unidades'!$A$3:$A$1424,$A489)</f>
        <v>0.99948249619482488</v>
      </c>
      <c r="AU489" s="29">
        <f t="shared" si="30"/>
        <v>0.99647007539582189</v>
      </c>
      <c r="AV489" s="30">
        <f t="shared" si="31"/>
        <v>2.2000000000000001E-3</v>
      </c>
      <c r="AW489" s="25">
        <f>IFERROR(SUMIFS('[1]BD Unidades'!$BI$3:$BI$1424,'[1]BD Unidades'!$A$3:$A$1424,$A489),"-")</f>
        <v>0.67222951773641004</v>
      </c>
      <c r="AX489" s="25">
        <f>IFERROR(SUMIFS('[1]BD Unidades'!$BJ$3:$BJ$1424,'[1]BD Unidades'!$A$3:$A$1424,$A489),"-")</f>
        <v>0.43243017756130903</v>
      </c>
    </row>
    <row r="490" spans="1:50" ht="14.4" x14ac:dyDescent="0.3">
      <c r="A490" s="7">
        <v>1763</v>
      </c>
      <c r="B490" s="7" t="s">
        <v>1964</v>
      </c>
      <c r="D490" s="8" t="s">
        <v>1965</v>
      </c>
      <c r="E490" s="19" t="s">
        <v>1966</v>
      </c>
      <c r="F490" s="19" t="s">
        <v>1966</v>
      </c>
      <c r="G490" s="19" t="s">
        <v>1967</v>
      </c>
      <c r="H490" s="19" t="s">
        <v>397</v>
      </c>
      <c r="I490" s="19">
        <v>2024</v>
      </c>
      <c r="J490" s="19" t="s">
        <v>495</v>
      </c>
      <c r="K490" s="19" t="s">
        <v>496</v>
      </c>
      <c r="L490" s="19" t="s">
        <v>213</v>
      </c>
      <c r="M490" s="19" t="s">
        <v>164</v>
      </c>
      <c r="N490" s="19" t="s">
        <v>831</v>
      </c>
      <c r="O490" s="19" t="s">
        <v>1592</v>
      </c>
      <c r="P490" s="19" t="s">
        <v>51</v>
      </c>
      <c r="Q490" s="9" t="s">
        <v>1969</v>
      </c>
      <c r="R490" s="20">
        <v>3.03</v>
      </c>
      <c r="S490" s="20">
        <v>0.99</v>
      </c>
      <c r="T490" s="20">
        <v>3</v>
      </c>
      <c r="U490" s="20" t="s">
        <v>397</v>
      </c>
      <c r="V490" s="21">
        <f>_xlfn.XLOOKUP(D490,'[1]Gen. Real'!$A:$A,'[1]Gen. Real'!$C:$C,"-",0)</f>
        <v>5.4951300000000032</v>
      </c>
      <c r="W490" s="22"/>
      <c r="X490" s="22" t="str">
        <f>_xlfn.XLOOKUP(D490,[1]Vertimiento!$A:$A,[1]Vertimiento!$E:$E,"-",0)</f>
        <v>-</v>
      </c>
      <c r="Y490" s="23" t="str">
        <f t="shared" si="28"/>
        <v>-</v>
      </c>
      <c r="Z490" s="19" t="str">
        <f>_xlfn.XLOOKUP(D490,[1]Cmg!$I$4:$I$85,[1]Cmg!$M$4:$M$85,"----",0,1)</f>
        <v>----</v>
      </c>
      <c r="AA490" s="19" t="str">
        <f>_xlfn.XLOOKUP(D490,[1]Cmg!$A$4:$A$89,[1]Cmg!$B$4:$B$89,"----",0,1)</f>
        <v>----</v>
      </c>
      <c r="AB490" s="19" t="str">
        <f>_xlfn.XLOOKUP(D490,[1]Cmg!$E$4:$E$89,[1]Cmg!$F$4:$F$89,"----",0,1)</f>
        <v>----</v>
      </c>
      <c r="AC490" s="19" t="str">
        <f>_xlfn.XLOOKUP(D490,[1]Cmg!$O$4:$O$89,[1]Cmg!$P$4:$P$89,"----",0,1)</f>
        <v>----</v>
      </c>
      <c r="AD490" s="24" t="str">
        <f>_xlfn.XLOOKUP(D490,[1]Cmg!$S$4:$S$89,[1]Cmg!$U$4:$U$89,"----",0,1)</f>
        <v>----</v>
      </c>
      <c r="AG490" s="25">
        <f>IFERROR(SUMIFS('[1]BD Unidades'!$AH:$AH,'[1]BD Unidades'!$A:$A,'BD Centrales 2023'!$A490),"-")</f>
        <v>3</v>
      </c>
      <c r="AH490" s="25">
        <f>SUMIFS('[1]BD Unidades'!$AJ$3:$AJ$1424,'[1]BD Unidades'!$A$3:$A$1424,$A490)</f>
        <v>8381.6501650165064</v>
      </c>
      <c r="AI490" s="25">
        <f>SUMIFS('[1]BD Unidades'!$AL$3:$AL$1424,'[1]BD Unidades'!$A$3:$A$1424,$A490)</f>
        <v>0</v>
      </c>
      <c r="AJ490" s="26">
        <f t="shared" si="29"/>
        <v>0</v>
      </c>
      <c r="AK490" s="27">
        <f>IFERROR(SUMIFS('[1]BD Unidades'!$AO$3:$AO$1424,'[1]BD Unidades'!$A$3:$A$1424,$A490),"-")</f>
        <v>0</v>
      </c>
      <c r="AL490" s="27">
        <f>IFERROR(SUMIFS('[1]BD Unidades'!$AQ$3:$AQ$1424,'[1]BD Unidades'!$A$3:$A$1424,$A490),"-")</f>
        <v>0.24126315554111616</v>
      </c>
      <c r="AM490" s="27">
        <f>IFERROR(SUMIFS('[1]BD Unidades'!$AS$3:$AS$1424,'[1]BD Unidades'!$A$3:$A$1424,$A490),"-")</f>
        <v>0.21743098837176872</v>
      </c>
      <c r="AN490" s="27">
        <f>IFERROR(SUMIFS('[1]BD Unidades'!$AU$3:$AU$1424,'[1]BD Unidades'!$A$3:$A$1424,$A490),"-")</f>
        <v>0.2092990099009901</v>
      </c>
      <c r="AO490" s="27"/>
      <c r="AP490" s="27"/>
      <c r="AQ490" s="25">
        <f>IFERROR(SUMIFS('[1]BD Unidades'!$AZ$3:$AZ$1424,'[1]BD Unidades'!$A$3:$A$1424,$A490),"-")</f>
        <v>0.65881589476645919</v>
      </c>
      <c r="AR490" s="25">
        <f>IFERROR(SUMIFS('[1]BD Unidades'!$BA$3:$BA$1424,'[1]BD Unidades'!$A$3:$A$1424,$A490),"-")</f>
        <v>3</v>
      </c>
      <c r="AS490" s="28">
        <f>SUMIFS('[1]BD Unidades'!$BC$3:$BC$1424,'[1]BD Unidades'!$A$3:$A$1424,$A490)</f>
        <v>6.206672697455367E-2</v>
      </c>
      <c r="AT490" s="28">
        <f>SUMIFS('[1]BD Unidades'!$BE$3:$BE$1424,'[1]BD Unidades'!$A$3:$A$1424,$A490)</f>
        <v>0.97675829226758315</v>
      </c>
      <c r="AU490" s="29">
        <f t="shared" si="30"/>
        <v>0.91613410202127987</v>
      </c>
      <c r="AV490" s="30">
        <f t="shared" si="31"/>
        <v>9.8999999999999991E-3</v>
      </c>
      <c r="AW490" s="25">
        <f>IFERROR(SUMIFS('[1]BD Unidades'!$BI$3:$BI$1424,'[1]BD Unidades'!$A$3:$A$1424,$A490),"-")</f>
        <v>0.60310398991716463</v>
      </c>
      <c r="AX490" s="25">
        <f>IFERROR(SUMIFS('[1]BD Unidades'!$BJ$3:$BJ$1424,'[1]BD Unidades'!$A$3:$A$1424,$A490),"-")</f>
        <v>0.38796327529026575</v>
      </c>
    </row>
    <row r="491" spans="1:50" ht="14.4" x14ac:dyDescent="0.3">
      <c r="A491" s="7">
        <v>1764</v>
      </c>
      <c r="B491" s="7" t="s">
        <v>1970</v>
      </c>
      <c r="D491" s="8" t="s">
        <v>1971</v>
      </c>
      <c r="E491" s="19" t="s">
        <v>677</v>
      </c>
      <c r="F491" s="19" t="s">
        <v>1972</v>
      </c>
      <c r="G491" s="19" t="s">
        <v>1973</v>
      </c>
      <c r="H491" s="19" t="s">
        <v>397</v>
      </c>
      <c r="I491" s="19">
        <v>2024</v>
      </c>
      <c r="J491" s="19" t="s">
        <v>495</v>
      </c>
      <c r="K491" s="19" t="s">
        <v>496</v>
      </c>
      <c r="L491" s="19" t="s">
        <v>213</v>
      </c>
      <c r="M491" s="19" t="s">
        <v>164</v>
      </c>
      <c r="N491" s="19" t="s">
        <v>831</v>
      </c>
      <c r="O491" s="19" t="s">
        <v>1779</v>
      </c>
      <c r="P491" s="19" t="s">
        <v>51</v>
      </c>
      <c r="Q491" s="9" t="s">
        <v>1462</v>
      </c>
      <c r="R491" s="20">
        <v>9.56</v>
      </c>
      <c r="S491" s="20">
        <v>0.05</v>
      </c>
      <c r="T491" s="20">
        <v>9</v>
      </c>
      <c r="U491" s="20">
        <v>0</v>
      </c>
      <c r="V491" s="21">
        <f>_xlfn.XLOOKUP(D491,'[1]Gen. Real'!$A:$A,'[1]Gen. Real'!$C:$C,"-",0)</f>
        <v>19.564619999999998</v>
      </c>
      <c r="W491" s="22"/>
      <c r="X491" s="22" t="str">
        <f>_xlfn.XLOOKUP(D491,[1]Vertimiento!$A:$A,[1]Vertimiento!$E:$E,"-",0)</f>
        <v>-</v>
      </c>
      <c r="Y491" s="23" t="str">
        <f t="shared" si="28"/>
        <v>-</v>
      </c>
      <c r="Z491" s="19" t="str">
        <f>_xlfn.XLOOKUP(D491,[1]Cmg!$I$4:$I$85,[1]Cmg!$M$4:$M$85,"----",0,1)</f>
        <v>----</v>
      </c>
      <c r="AA491" s="19" t="str">
        <f>_xlfn.XLOOKUP(D491,[1]Cmg!$A$4:$A$89,[1]Cmg!$B$4:$B$89,"----",0,1)</f>
        <v>----</v>
      </c>
      <c r="AB491" s="19" t="str">
        <f>_xlfn.XLOOKUP(D491,[1]Cmg!$E$4:$E$89,[1]Cmg!$F$4:$F$89,"----",0,1)</f>
        <v>----</v>
      </c>
      <c r="AC491" s="19" t="str">
        <f>_xlfn.XLOOKUP(D491,[1]Cmg!$O$4:$O$89,[1]Cmg!$P$4:$P$89,"----",0,1)</f>
        <v>----</v>
      </c>
      <c r="AD491" s="24" t="str">
        <f>_xlfn.XLOOKUP(D491,[1]Cmg!$S$4:$S$89,[1]Cmg!$U$4:$U$89,"----",0,1)</f>
        <v>----</v>
      </c>
      <c r="AG491" s="25">
        <f>IFERROR(SUMIFS('[1]BD Unidades'!$AH:$AH,'[1]BD Unidades'!$A:$A,'BD Centrales 2023'!$A491),"-")</f>
        <v>9</v>
      </c>
      <c r="AH491" s="25">
        <f>SUMIFS('[1]BD Unidades'!$AJ$3:$AJ$1424,'[1]BD Unidades'!$A$3:$A$1424,$A491)</f>
        <v>8056.2866108786629</v>
      </c>
      <c r="AI491" s="25">
        <f>SUMIFS('[1]BD Unidades'!$AL$3:$AL$1424,'[1]BD Unidades'!$A$3:$A$1424,$A491)</f>
        <v>68.912133891213387</v>
      </c>
      <c r="AJ491" s="26">
        <f t="shared" si="29"/>
        <v>8.4812859421526839E-3</v>
      </c>
      <c r="AK491" s="27">
        <f>IFERROR(SUMIFS('[1]BD Unidades'!$AO$3:$AO$1424,'[1]BD Unidades'!$A$3:$A$1424,$A491),"-")</f>
        <v>0</v>
      </c>
      <c r="AL491" s="27">
        <f>IFERROR(SUMIFS('[1]BD Unidades'!$AQ$3:$AQ$1424,'[1]BD Unidades'!$A$3:$A$1424,$A491),"-")</f>
        <v>0.2470728925853892</v>
      </c>
      <c r="AM491" s="27">
        <f>IFERROR(SUMIFS('[1]BD Unidades'!$AS$3:$AS$1424,'[1]BD Unidades'!$A$3:$A$1424,$A491),"-")</f>
        <v>0.24272123211178762</v>
      </c>
      <c r="AN491" s="27">
        <f>IFERROR(SUMIFS('[1]BD Unidades'!$AU$3:$AU$1424,'[1]BD Unidades'!$A$3:$A$1424,$A491),"-")</f>
        <v>0.23602499999999998</v>
      </c>
      <c r="AO491" s="27"/>
      <c r="AP491" s="27"/>
      <c r="AQ491" s="25">
        <f>IFERROR(SUMIFS('[1]BD Unidades'!$AZ$3:$AZ$1424,'[1]BD Unidades'!$A$3:$A$1424,$A491),"-")</f>
        <v>2.3073283188479534</v>
      </c>
      <c r="AR491" s="25">
        <f>IFERROR(SUMIFS('[1]BD Unidades'!$BA$3:$BA$1424,'[1]BD Unidades'!$A$3:$A$1424,$A491),"-")</f>
        <v>8.9745561421735403</v>
      </c>
      <c r="AS491" s="28">
        <f>SUMIFS('[1]BD Unidades'!$BC$3:$BC$1424,'[1]BD Unidades'!$A$3:$A$1424,$A491)</f>
        <v>3.2267970642435723E-3</v>
      </c>
      <c r="AT491" s="28">
        <f>SUMIFS('[1]BD Unidades'!$BE$3:$BE$1424,'[1]BD Unidades'!$A$3:$A$1424,$A491)</f>
        <v>0.94142259414225937</v>
      </c>
      <c r="AU491" s="29">
        <f t="shared" si="30"/>
        <v>0.93838481447926858</v>
      </c>
      <c r="AV491" s="30">
        <f t="shared" si="31"/>
        <v>5.0000000000000001E-4</v>
      </c>
      <c r="AW491" s="25">
        <f>IFERROR(SUMIFS('[1]BD Unidades'!$BI$3:$BI$1424,'[1]BD Unidades'!$A$3:$A$1424,$A491),"-")</f>
        <v>2.2866452224053959</v>
      </c>
      <c r="AX491" s="25">
        <f>IFERROR(SUMIFS('[1]BD Unidades'!$BJ$3:$BJ$1424,'[1]BD Unidades'!$A$3:$A$1424,$A491),"-")</f>
        <v>1.4709476056244992</v>
      </c>
    </row>
    <row r="492" spans="1:50" ht="14.4" x14ac:dyDescent="0.3">
      <c r="A492" s="7">
        <v>1765</v>
      </c>
      <c r="B492" s="7" t="s">
        <v>1975</v>
      </c>
      <c r="D492" s="8" t="s">
        <v>1976</v>
      </c>
      <c r="E492" s="19" t="s">
        <v>1977</v>
      </c>
      <c r="F492" s="19" t="s">
        <v>1977</v>
      </c>
      <c r="G492" s="19" t="s">
        <v>1978</v>
      </c>
      <c r="H492" s="19" t="s">
        <v>397</v>
      </c>
      <c r="I492" s="19">
        <v>2024</v>
      </c>
      <c r="J492" s="19" t="s">
        <v>495</v>
      </c>
      <c r="K492" s="19" t="s">
        <v>496</v>
      </c>
      <c r="L492" s="19" t="s">
        <v>213</v>
      </c>
      <c r="M492" s="19" t="s">
        <v>164</v>
      </c>
      <c r="N492" s="19" t="s">
        <v>371</v>
      </c>
      <c r="O492" s="19" t="s">
        <v>1592</v>
      </c>
      <c r="P492" s="19" t="s">
        <v>51</v>
      </c>
      <c r="Q492" s="9" t="s">
        <v>1980</v>
      </c>
      <c r="R492" s="20">
        <v>9.0079999999999991</v>
      </c>
      <c r="S492" s="20">
        <v>8.7999999999999995E-2</v>
      </c>
      <c r="T492" s="20">
        <v>9</v>
      </c>
      <c r="U492" s="20" t="s">
        <v>397</v>
      </c>
      <c r="V492" s="21">
        <f>_xlfn.XLOOKUP(D492,'[1]Gen. Real'!$A:$A,'[1]Gen. Real'!$C:$C,"-",0)</f>
        <v>19.632179999999977</v>
      </c>
      <c r="W492" s="22"/>
      <c r="X492" s="22" t="str">
        <f>_xlfn.XLOOKUP(D492,[1]Vertimiento!$A:$A,[1]Vertimiento!$E:$E,"-",0)</f>
        <v>-</v>
      </c>
      <c r="Y492" s="23" t="str">
        <f t="shared" si="28"/>
        <v>-</v>
      </c>
      <c r="Z492" s="19" t="str">
        <f>_xlfn.XLOOKUP(D492,[1]Cmg!$I$4:$I$85,[1]Cmg!$M$4:$M$85,"----",0,1)</f>
        <v>----</v>
      </c>
      <c r="AA492" s="19" t="str">
        <f>_xlfn.XLOOKUP(D492,[1]Cmg!$A$4:$A$89,[1]Cmg!$B$4:$B$89,"----",0,1)</f>
        <v>----</v>
      </c>
      <c r="AB492" s="19" t="str">
        <f>_xlfn.XLOOKUP(D492,[1]Cmg!$E$4:$E$89,[1]Cmg!$F$4:$F$89,"----",0,1)</f>
        <v>----</v>
      </c>
      <c r="AC492" s="19" t="str">
        <f>_xlfn.XLOOKUP(D492,[1]Cmg!$O$4:$O$89,[1]Cmg!$P$4:$P$89,"----",0,1)</f>
        <v>----</v>
      </c>
      <c r="AD492" s="24" t="str">
        <f>_xlfn.XLOOKUP(D492,[1]Cmg!$S$4:$S$89,[1]Cmg!$U$4:$U$89,"----",0,1)</f>
        <v>----</v>
      </c>
      <c r="AG492" s="25">
        <f>IFERROR(SUMIFS('[1]BD Unidades'!$AH:$AH,'[1]BD Unidades'!$A:$A,'BD Centrales 2023'!$A492),"-")</f>
        <v>9</v>
      </c>
      <c r="AH492" s="25">
        <f>SUMIFS('[1]BD Unidades'!$AJ$3:$AJ$1424,'[1]BD Unidades'!$A$3:$A$1424,$A492)</f>
        <v>8120.5317495559511</v>
      </c>
      <c r="AI492" s="25">
        <f>SUMIFS('[1]BD Unidades'!$AL$3:$AL$1424,'[1]BD Unidades'!$A$3:$A$1424,$A492)</f>
        <v>0</v>
      </c>
      <c r="AJ492" s="26">
        <f t="shared" si="29"/>
        <v>0</v>
      </c>
      <c r="AK492" s="27">
        <f>IFERROR(SUMIFS('[1]BD Unidades'!$AO$3:$AO$1424,'[1]BD Unidades'!$A$3:$A$1424,$A492),"-")</f>
        <v>0</v>
      </c>
      <c r="AL492" s="27">
        <f>IFERROR(SUMIFS('[1]BD Unidades'!$AQ$3:$AQ$1424,'[1]BD Unidades'!$A$3:$A$1424,$A492),"-")</f>
        <v>0.25437882048053723</v>
      </c>
      <c r="AM492" s="27">
        <f>IFERROR(SUMIFS('[1]BD Unidades'!$AS$3:$AS$1424,'[1]BD Unidades'!$A$3:$A$1424,$A492),"-")</f>
        <v>0.26397989184259202</v>
      </c>
      <c r="AN492" s="27">
        <f>IFERROR(SUMIFS('[1]BD Unidades'!$AU$3:$AU$1424,'[1]BD Unidades'!$A$3:$A$1424,$A492),"-")</f>
        <v>0.25327786412078152</v>
      </c>
      <c r="AO492" s="27"/>
      <c r="AP492" s="27"/>
      <c r="AQ492" s="25">
        <f>IFERROR(SUMIFS('[1]BD Unidades'!$AZ$3:$AZ$1424,'[1]BD Unidades'!$A$3:$A$1424,$A492),"-")</f>
        <v>2.2914444148886792</v>
      </c>
      <c r="AR492" s="25">
        <f>IFERROR(SUMIFS('[1]BD Unidades'!$BA$3:$BA$1424,'[1]BD Unidades'!$A$3:$A$1424,$A492),"-")</f>
        <v>9.0000000000000107</v>
      </c>
      <c r="AS492" s="28">
        <f>SUMIFS('[1]BD Unidades'!$BC$3:$BC$1424,'[1]BD Unidades'!$A$3:$A$1424,$A492)</f>
        <v>3.3830498919295575E-3</v>
      </c>
      <c r="AT492" s="28">
        <f>SUMIFS('[1]BD Unidades'!$BE$3:$BE$1424,'[1]BD Unidades'!$A$3:$A$1424,$A492)</f>
        <v>0.99911190053285981</v>
      </c>
      <c r="AU492" s="29">
        <f t="shared" si="30"/>
        <v>0.99573185512573648</v>
      </c>
      <c r="AV492" s="30">
        <f t="shared" si="31"/>
        <v>8.7999999999999992E-4</v>
      </c>
      <c r="AW492" s="25">
        <f>IFERROR(SUMIFS('[1]BD Unidades'!$BI$3:$BI$1424,'[1]BD Unidades'!$A$3:$A$1424,$A492),"-")</f>
        <v>2.2783568539877228</v>
      </c>
      <c r="AX492" s="25">
        <f>IFERROR(SUMIFS('[1]BD Unidades'!$BJ$3:$BJ$1424,'[1]BD Unidades'!$A$3:$A$1424,$A492),"-")</f>
        <v>1.4656158840443214</v>
      </c>
    </row>
    <row r="493" spans="1:50" ht="14.4" x14ac:dyDescent="0.3">
      <c r="A493" s="7">
        <v>1766</v>
      </c>
      <c r="B493" s="7" t="s">
        <v>1981</v>
      </c>
      <c r="D493" s="8" t="s">
        <v>1982</v>
      </c>
      <c r="E493" s="19" t="s">
        <v>1983</v>
      </c>
      <c r="F493" s="19" t="s">
        <v>1983</v>
      </c>
      <c r="G493" s="19" t="s">
        <v>1984</v>
      </c>
      <c r="H493" s="19" t="s">
        <v>397</v>
      </c>
      <c r="I493" s="19">
        <v>2024</v>
      </c>
      <c r="J493" s="19" t="s">
        <v>495</v>
      </c>
      <c r="K493" s="19" t="s">
        <v>496</v>
      </c>
      <c r="L493" s="19" t="s">
        <v>213</v>
      </c>
      <c r="M493" s="19" t="s">
        <v>90</v>
      </c>
      <c r="N493" s="19" t="s">
        <v>97</v>
      </c>
      <c r="O493" s="19" t="s">
        <v>97</v>
      </c>
      <c r="P493" s="19" t="s">
        <v>51</v>
      </c>
      <c r="Q493" s="9" t="s">
        <v>1986</v>
      </c>
      <c r="R493" s="20">
        <v>9.0449999999999999</v>
      </c>
      <c r="S493" s="20">
        <v>0.49</v>
      </c>
      <c r="T493" s="20">
        <v>9</v>
      </c>
      <c r="U493" s="20" t="s">
        <v>397</v>
      </c>
      <c r="V493" s="21">
        <f>_xlfn.XLOOKUP(D493,'[1]Gen. Real'!$A:$A,'[1]Gen. Real'!$C:$C,"-",0)</f>
        <v>12.559710000000001</v>
      </c>
      <c r="W493" s="22"/>
      <c r="X493" s="22" t="str">
        <f>_xlfn.XLOOKUP(D493,[1]Vertimiento!$A:$A,[1]Vertimiento!$E:$E,"-",0)</f>
        <v>-</v>
      </c>
      <c r="Y493" s="23" t="str">
        <f t="shared" si="28"/>
        <v>-</v>
      </c>
      <c r="Z493" s="19" t="str">
        <f>_xlfn.XLOOKUP(D493,[1]Cmg!$I$4:$I$85,[1]Cmg!$M$4:$M$85,"----",0,1)</f>
        <v>----</v>
      </c>
      <c r="AA493" s="19" t="str">
        <f>_xlfn.XLOOKUP(D493,[1]Cmg!$A$4:$A$89,[1]Cmg!$B$4:$B$89,"----",0,1)</f>
        <v>----</v>
      </c>
      <c r="AB493" s="19" t="str">
        <f>_xlfn.XLOOKUP(D493,[1]Cmg!$E$4:$E$89,[1]Cmg!$F$4:$F$89,"----",0,1)</f>
        <v>----</v>
      </c>
      <c r="AC493" s="19" t="str">
        <f>_xlfn.XLOOKUP(D493,[1]Cmg!$O$4:$O$89,[1]Cmg!$P$4:$P$89,"----",0,1)</f>
        <v>----</v>
      </c>
      <c r="AD493" s="24" t="str">
        <f>_xlfn.XLOOKUP(D493,[1]Cmg!$S$4:$S$89,[1]Cmg!$U$4:$U$89,"----",0,1)</f>
        <v>----</v>
      </c>
      <c r="AG493" s="25">
        <f>IFERROR(SUMIFS('[1]BD Unidades'!$AH:$AH,'[1]BD Unidades'!$A:$A,'BD Centrales 2023'!$A493),"-")</f>
        <v>9</v>
      </c>
      <c r="AH493" s="25">
        <f>SUMIFS('[1]BD Unidades'!$AJ$3:$AJ$1424,'[1]BD Unidades'!$A$3:$A$1424,$A493)</f>
        <v>8656.7993366500796</v>
      </c>
      <c r="AI493" s="25">
        <f>SUMIFS('[1]BD Unidades'!$AL$3:$AL$1424,'[1]BD Unidades'!$A$3:$A$1424,$A493)</f>
        <v>0</v>
      </c>
      <c r="AJ493" s="26">
        <f t="shared" si="29"/>
        <v>0</v>
      </c>
      <c r="AK493" s="27">
        <f>IFERROR(SUMIFS('[1]BD Unidades'!$AO$3:$AO$1424,'[1]BD Unidades'!$A$3:$A$1424,$A493),"-")</f>
        <v>0</v>
      </c>
      <c r="AL493" s="27">
        <f>IFERROR(SUMIFS('[1]BD Unidades'!$AQ$3:$AQ$1424,'[1]BD Unidades'!$A$3:$A$1424,$A493),"-")</f>
        <v>0</v>
      </c>
      <c r="AM493" s="27">
        <f>IFERROR(SUMIFS('[1]BD Unidades'!$AS$3:$AS$1424,'[1]BD Unidades'!$A$3:$A$1424,$A493),"-")</f>
        <v>0.18501525787987946</v>
      </c>
      <c r="AN493" s="27">
        <f>IFERROR(SUMIFS('[1]BD Unidades'!$AU$3:$AU$1424,'[1]BD Unidades'!$A$3:$A$1424,$A493),"-")</f>
        <v>0.15893830845771148</v>
      </c>
      <c r="AO493" s="27"/>
      <c r="AP493" s="27"/>
      <c r="AQ493" s="25">
        <f>IFERROR(SUMIFS('[1]BD Unidades'!$AZ$3:$AZ$1424,'[1]BD Unidades'!$A$3:$A$1424,$A493),"-")</f>
        <v>1.6734630075235097</v>
      </c>
      <c r="AR493" s="25">
        <f>IFERROR(SUMIFS('[1]BD Unidades'!$BA$3:$BA$1424,'[1]BD Unidades'!$A$3:$A$1424,$A493),"-")</f>
        <v>9</v>
      </c>
      <c r="AS493" s="28">
        <f>SUMIFS('[1]BD Unidades'!$BC$3:$BC$1424,'[1]BD Unidades'!$A$3:$A$1424,$A493)</f>
        <v>6.5243994123065474E-2</v>
      </c>
      <c r="AT493" s="28">
        <f>SUMIFS('[1]BD Unidades'!$BE$3:$BE$1424,'[1]BD Unidades'!$A$3:$A$1424,$A493)</f>
        <v>0.99434335173447863</v>
      </c>
      <c r="AU493" s="29">
        <f t="shared" si="30"/>
        <v>0.92946841993760509</v>
      </c>
      <c r="AV493" s="30">
        <f t="shared" si="31"/>
        <v>4.8999999999999998E-3</v>
      </c>
      <c r="AW493" s="25">
        <f>IFERROR(SUMIFS('[1]BD Unidades'!$BI$3:$BI$1424,'[1]BD Unidades'!$A$3:$A$1424,$A493),"-")</f>
        <v>1.5626626293766959</v>
      </c>
      <c r="AX493" s="25">
        <f>IFERROR(SUMIFS('[1]BD Unidades'!$BJ$3:$BJ$1424,'[1]BD Unidades'!$A$3:$A$1424,$A493),"-")</f>
        <v>1.0052258350171914</v>
      </c>
    </row>
    <row r="494" spans="1:50" ht="14.4" x14ac:dyDescent="0.3">
      <c r="A494" s="7">
        <v>1768</v>
      </c>
      <c r="B494" s="7" t="s">
        <v>1987</v>
      </c>
      <c r="D494" s="8" t="s">
        <v>1988</v>
      </c>
      <c r="E494" s="19" t="s">
        <v>1989</v>
      </c>
      <c r="F494" s="19" t="s">
        <v>1989</v>
      </c>
      <c r="G494" s="19" t="s">
        <v>1990</v>
      </c>
      <c r="H494" s="19">
        <v>1</v>
      </c>
      <c r="I494" s="19">
        <v>2024</v>
      </c>
      <c r="J494" s="19" t="s">
        <v>495</v>
      </c>
      <c r="K494" s="19" t="s">
        <v>496</v>
      </c>
      <c r="L494" s="19" t="s">
        <v>157</v>
      </c>
      <c r="M494" s="19" t="s">
        <v>48</v>
      </c>
      <c r="N494" s="19" t="s">
        <v>48</v>
      </c>
      <c r="O494" s="19" t="s">
        <v>48</v>
      </c>
      <c r="P494" s="19" t="s">
        <v>51</v>
      </c>
      <c r="Q494" s="9" t="s">
        <v>1991</v>
      </c>
      <c r="R494" s="20">
        <v>9.66</v>
      </c>
      <c r="S494" s="20">
        <v>0.8</v>
      </c>
      <c r="T494" s="20">
        <v>8.9280000000000008</v>
      </c>
      <c r="U494" s="20">
        <v>0</v>
      </c>
      <c r="V494" s="21">
        <f>_xlfn.XLOOKUP(D494,'[1]Gen. Real'!$A:$A,'[1]Gen. Real'!$C:$C,"-",0)</f>
        <v>24.747800000000005</v>
      </c>
      <c r="W494" s="22"/>
      <c r="X494" s="22" t="str">
        <f>_xlfn.XLOOKUP(D494,[1]Vertimiento!$A:$A,[1]Vertimiento!$E:$E,"-",0)</f>
        <v>-</v>
      </c>
      <c r="Y494" s="23" t="str">
        <f t="shared" si="28"/>
        <v>-</v>
      </c>
      <c r="Z494" s="19">
        <f>_xlfn.XLOOKUP(D494,[1]Cmg!$I$4:$I$85,[1]Cmg!$M$4:$M$85,"----",0,1)</f>
        <v>12.919133720977221</v>
      </c>
      <c r="AA494" s="19">
        <f>_xlfn.XLOOKUP(D494,[1]Cmg!$A$4:$A$89,[1]Cmg!$B$4:$B$89,"----",0,1)</f>
        <v>64.524810588772041</v>
      </c>
      <c r="AB494" s="19">
        <f>_xlfn.XLOOKUP(D494,[1]Cmg!$E$4:$E$89,[1]Cmg!$F$4:$F$89,"----",0,1)</f>
        <v>13.817405479452061</v>
      </c>
      <c r="AC494" s="19">
        <f>_xlfn.XLOOKUP(D494,[1]Cmg!$O$4:$O$89,[1]Cmg!$P$4:$P$89,"----",0,1)</f>
        <v>100.71605592491204</v>
      </c>
      <c r="AD494" s="24">
        <f>_xlfn.XLOOKUP(D494,[1]Cmg!$S$4:$S$89,[1]Cmg!$U$4:$U$89,"----",0,1)</f>
        <v>0.48881789137380194</v>
      </c>
      <c r="AG494" s="25">
        <f>IFERROR(SUMIFS('[1]BD Unidades'!$AH:$AH,'[1]BD Unidades'!$A:$A,'BD Centrales 2023'!$A494),"-")</f>
        <v>8.2799999999999994</v>
      </c>
      <c r="AH494" s="25">
        <f>SUMIFS('[1]BD Unidades'!$AJ$3:$AJ$1424,'[1]BD Unidades'!$A$3:$A$1424,$A494)</f>
        <v>6015.7142857142826</v>
      </c>
      <c r="AI494" s="25">
        <f>SUMIFS('[1]BD Unidades'!$AL$3:$AL$1424,'[1]BD Unidades'!$A$3:$A$1424,$A494)</f>
        <v>1466.3999999999999</v>
      </c>
      <c r="AJ494" s="26">
        <f t="shared" si="29"/>
        <v>0.19598738324537762</v>
      </c>
      <c r="AK494" s="27">
        <f>IFERROR(SUMIFS('[1]BD Unidades'!$AO$3:$AO$1424,'[1]BD Unidades'!$A$3:$A$1424,$A494),"-")</f>
        <v>0</v>
      </c>
      <c r="AL494" s="27">
        <f>IFERROR(SUMIFS('[1]BD Unidades'!$AQ$3:$AQ$1424,'[1]BD Unidades'!$A$3:$A$1424,$A494),"-")</f>
        <v>0</v>
      </c>
      <c r="AM494" s="27">
        <f>IFERROR(SUMIFS('[1]BD Unidades'!$AS$3:$AS$1424,'[1]BD Unidades'!$A$3:$A$1424,$A494),"-")</f>
        <v>0</v>
      </c>
      <c r="AN494" s="27">
        <f>IFERROR(SUMIFS('[1]BD Unidades'!$AU$3:$AU$1424,'[1]BD Unidades'!$A$3:$A$1424,$A494),"-")</f>
        <v>0.35416799999999998</v>
      </c>
      <c r="AO494" s="27"/>
      <c r="AP494" s="27"/>
      <c r="AQ494" s="25">
        <f>IFERROR(SUMIFS('[1]BD Unidades'!$AZ$3:$AZ$1424,'[1]BD Unidades'!$A$3:$A$1424,$A494),"-")</f>
        <v>2.7009421936911875</v>
      </c>
      <c r="AR494" s="25">
        <f>IFERROR(SUMIFS('[1]BD Unidades'!$BA$3:$BA$1424,'[1]BD Unidades'!$A$3:$A$1424,$A494),"-")</f>
        <v>8.2800000000000207</v>
      </c>
      <c r="AS494" s="28">
        <f>SUMIFS('[1]BD Unidades'!$BC$3:$BC$1424,'[1]BD Unidades'!$A$3:$A$1424,$A494)</f>
        <v>2.8229103025591711E-2</v>
      </c>
      <c r="AT494" s="28">
        <f>SUMIFS('[1]BD Unidades'!$BE$3:$BE$1424,'[1]BD Unidades'!$A$3:$A$1424,$A494)</f>
        <v>0.8571428571428571</v>
      </c>
      <c r="AU494" s="29">
        <f t="shared" si="30"/>
        <v>0.83294648312092134</v>
      </c>
      <c r="AV494" s="30">
        <f t="shared" si="31"/>
        <v>8.0000000000000002E-3</v>
      </c>
      <c r="AW494" s="25">
        <f>IFERROR(SUMIFS('[1]BD Unidades'!$BI$3:$BI$1424,'[1]BD Unidades'!$A$3:$A$1424,$A494),"-")</f>
        <v>2.1608727843526063</v>
      </c>
      <c r="AX494" s="25">
        <f>IFERROR(SUMIFS('[1]BD Unidades'!$BJ$3:$BJ$1424,'[1]BD Unidades'!$A$3:$A$1424,$A494),"-")</f>
        <v>1.3900410160081644</v>
      </c>
    </row>
    <row r="495" spans="1:50" ht="14.4" x14ac:dyDescent="0.3">
      <c r="A495" s="7">
        <v>1769</v>
      </c>
      <c r="B495" s="7" t="s">
        <v>1992</v>
      </c>
      <c r="D495" s="8" t="s">
        <v>1993</v>
      </c>
      <c r="E495" s="19" t="s">
        <v>1994</v>
      </c>
      <c r="F495" s="19" t="s">
        <v>1994</v>
      </c>
      <c r="G495" s="19" t="s">
        <v>1995</v>
      </c>
      <c r="H495" s="19" t="s">
        <v>397</v>
      </c>
      <c r="I495" s="19">
        <v>2024</v>
      </c>
      <c r="J495" s="19" t="s">
        <v>495</v>
      </c>
      <c r="K495" s="19" t="s">
        <v>496</v>
      </c>
      <c r="L495" s="19" t="s">
        <v>213</v>
      </c>
      <c r="M495" s="19" t="s">
        <v>106</v>
      </c>
      <c r="N495" s="19" t="s">
        <v>144</v>
      </c>
      <c r="O495" s="19" t="s">
        <v>939</v>
      </c>
      <c r="P495" s="19" t="s">
        <v>51</v>
      </c>
      <c r="Q495" s="9" t="s">
        <v>1996</v>
      </c>
      <c r="R495" s="20">
        <v>3.01</v>
      </c>
      <c r="S495" s="20">
        <v>0.3322</v>
      </c>
      <c r="T495" s="20">
        <v>3</v>
      </c>
      <c r="U495" s="20" t="s">
        <v>397</v>
      </c>
      <c r="V495" s="21">
        <f>_xlfn.XLOOKUP(D495,'[1]Gen. Real'!$A:$A,'[1]Gen. Real'!$C:$C,"-",0)</f>
        <v>6.0705999999999998</v>
      </c>
      <c r="W495" s="22"/>
      <c r="X495" s="22" t="str">
        <f>_xlfn.XLOOKUP(D495,[1]Vertimiento!$A:$A,[1]Vertimiento!$E:$E,"-",0)</f>
        <v>-</v>
      </c>
      <c r="Y495" s="23" t="str">
        <f t="shared" si="28"/>
        <v>-</v>
      </c>
      <c r="Z495" s="19" t="str">
        <f>_xlfn.XLOOKUP(D495,[1]Cmg!$I$4:$I$85,[1]Cmg!$M$4:$M$85,"----",0,1)</f>
        <v>----</v>
      </c>
      <c r="AA495" s="19" t="str">
        <f>_xlfn.XLOOKUP(D495,[1]Cmg!$A$4:$A$89,[1]Cmg!$B$4:$B$89,"----",0,1)</f>
        <v>----</v>
      </c>
      <c r="AB495" s="19" t="str">
        <f>_xlfn.XLOOKUP(D495,[1]Cmg!$E$4:$E$89,[1]Cmg!$F$4:$F$89,"----",0,1)</f>
        <v>----</v>
      </c>
      <c r="AC495" s="19" t="str">
        <f>_xlfn.XLOOKUP(D495,[1]Cmg!$O$4:$O$89,[1]Cmg!$P$4:$P$89,"----",0,1)</f>
        <v>----</v>
      </c>
      <c r="AD495" s="24" t="str">
        <f>_xlfn.XLOOKUP(D495,[1]Cmg!$S$4:$S$89,[1]Cmg!$U$4:$U$89,"----",0,1)</f>
        <v>----</v>
      </c>
      <c r="AG495" s="25">
        <f>IFERROR(SUMIFS('[1]BD Unidades'!$AH:$AH,'[1]BD Unidades'!$A:$A,'BD Centrales 2023'!$A495),"-")</f>
        <v>3</v>
      </c>
      <c r="AH495" s="25">
        <f>SUMIFS('[1]BD Unidades'!$AJ$3:$AJ$1424,'[1]BD Unidades'!$A$3:$A$1424,$A495)</f>
        <v>8618.5215946843855</v>
      </c>
      <c r="AI495" s="25">
        <f>SUMIFS('[1]BD Unidades'!$AL$3:$AL$1424,'[1]BD Unidades'!$A$3:$A$1424,$A495)</f>
        <v>0</v>
      </c>
      <c r="AJ495" s="26">
        <f t="shared" si="29"/>
        <v>0</v>
      </c>
      <c r="AK495" s="27">
        <f>IFERROR(SUMIFS('[1]BD Unidades'!$AO$3:$AO$1424,'[1]BD Unidades'!$A$3:$A$1424,$A495),"-")</f>
        <v>0</v>
      </c>
      <c r="AL495" s="27">
        <f>IFERROR(SUMIFS('[1]BD Unidades'!$AQ$3:$AQ$1424,'[1]BD Unidades'!$A$3:$A$1424,$A495),"-")</f>
        <v>0</v>
      </c>
      <c r="AM495" s="27">
        <f>IFERROR(SUMIFS('[1]BD Unidades'!$AS$3:$AS$1424,'[1]BD Unidades'!$A$3:$A$1424,$A495),"-")</f>
        <v>0.23193965398716737</v>
      </c>
      <c r="AN495" s="27">
        <f>IFERROR(SUMIFS('[1]BD Unidades'!$AU$3:$AU$1424,'[1]BD Unidades'!$A$3:$A$1424,$A495),"-")</f>
        <v>0.23076578073089699</v>
      </c>
      <c r="AO495" s="27"/>
      <c r="AP495" s="27"/>
      <c r="AQ495" s="25">
        <f>IFERROR(SUMIFS('[1]BD Unidades'!$AZ$3:$AZ$1424,'[1]BD Unidades'!$A$3:$A$1424,$A495),"-")</f>
        <v>0.69813835850137373</v>
      </c>
      <c r="AR495" s="25">
        <f>IFERROR(SUMIFS('[1]BD Unidades'!$BA$3:$BA$1424,'[1]BD Unidades'!$A$3:$A$1424,$A495),"-")</f>
        <v>3</v>
      </c>
      <c r="AS495" s="28">
        <f>SUMIFS('[1]BD Unidades'!$BC$3:$BC$1424,'[1]BD Unidades'!$A$3:$A$1424,$A495)</f>
        <v>4.3303643562554051E-3</v>
      </c>
      <c r="AT495" s="28">
        <f>SUMIFS('[1]BD Unidades'!$BE$3:$BE$1424,'[1]BD Unidades'!$A$3:$A$1424,$A495)</f>
        <v>0.99667774086378746</v>
      </c>
      <c r="AU495" s="29">
        <f t="shared" si="30"/>
        <v>0.99236176310007773</v>
      </c>
      <c r="AV495" s="30">
        <f t="shared" si="31"/>
        <v>3.3219999999999999E-3</v>
      </c>
      <c r="AW495" s="25">
        <f>IFERROR(SUMIFS('[1]BD Unidades'!$BI$3:$BI$1424,'[1]BD Unidades'!$A$3:$A$1424,$A495),"-")</f>
        <v>0.69510508772644097</v>
      </c>
      <c r="AX495" s="25">
        <f>IFERROR(SUMIFS('[1]BD Unidades'!$BJ$3:$BJ$1424,'[1]BD Unidades'!$A$3:$A$1424,$A495),"-")</f>
        <v>0.44714551887198928</v>
      </c>
    </row>
    <row r="496" spans="1:50" ht="14.4" x14ac:dyDescent="0.3">
      <c r="A496" s="7">
        <v>1770</v>
      </c>
      <c r="B496" s="7" t="s">
        <v>1997</v>
      </c>
      <c r="D496" s="8" t="s">
        <v>1998</v>
      </c>
      <c r="E496" s="19" t="s">
        <v>1999</v>
      </c>
      <c r="F496" s="19" t="s">
        <v>1999</v>
      </c>
      <c r="G496" s="19" t="s">
        <v>2000</v>
      </c>
      <c r="H496" s="19">
        <v>1</v>
      </c>
      <c r="I496" s="19">
        <v>2024</v>
      </c>
      <c r="J496" s="19" t="s">
        <v>495</v>
      </c>
      <c r="K496" s="19" t="s">
        <v>496</v>
      </c>
      <c r="L496" s="19" t="s">
        <v>157</v>
      </c>
      <c r="M496" s="19" t="s">
        <v>48</v>
      </c>
      <c r="N496" s="19" t="s">
        <v>48</v>
      </c>
      <c r="O496" s="19" t="s">
        <v>48</v>
      </c>
      <c r="P496" s="19" t="s">
        <v>51</v>
      </c>
      <c r="Q496" s="9" t="s">
        <v>1991</v>
      </c>
      <c r="R496" s="20">
        <v>7.88</v>
      </c>
      <c r="S496" s="20">
        <v>5.58</v>
      </c>
      <c r="T496" s="20">
        <v>7.42</v>
      </c>
      <c r="U496" s="20">
        <v>6.6000000000000003E-2</v>
      </c>
      <c r="V496" s="21">
        <f>_xlfn.XLOOKUP(D496,'[1]Gen. Real'!$A:$A,'[1]Gen. Real'!$C:$C,"-",0)</f>
        <v>22.181969999999989</v>
      </c>
      <c r="W496" s="22"/>
      <c r="X496" s="22" t="str">
        <f>_xlfn.XLOOKUP(D496,[1]Vertimiento!$A:$A,[1]Vertimiento!$E:$E,"-",0)</f>
        <v>-</v>
      </c>
      <c r="Y496" s="23" t="str">
        <f t="shared" si="28"/>
        <v>-</v>
      </c>
      <c r="Z496" s="19">
        <f>_xlfn.XLOOKUP(D496,[1]Cmg!$I$4:$I$85,[1]Cmg!$M$4:$M$85,"----",0,1)</f>
        <v>12.887823308750281</v>
      </c>
      <c r="AA496" s="19">
        <f>_xlfn.XLOOKUP(D496,[1]Cmg!$A$4:$A$89,[1]Cmg!$B$4:$B$89,"----",0,1)</f>
        <v>64.524810588772041</v>
      </c>
      <c r="AB496" s="19">
        <f>_xlfn.XLOOKUP(D496,[1]Cmg!$E$4:$E$89,[1]Cmg!$F$4:$F$89,"----",0,1)</f>
        <v>13.81740547945205</v>
      </c>
      <c r="AC496" s="19">
        <f>_xlfn.XLOOKUP(D496,[1]Cmg!$O$4:$O$89,[1]Cmg!$P$4:$P$89,"----",0,1)</f>
        <v>100.71605592491164</v>
      </c>
      <c r="AD496" s="24">
        <f>_xlfn.XLOOKUP(D496,[1]Cmg!$S$4:$S$89,[1]Cmg!$U$4:$U$89,"----",0,1)</f>
        <v>0.48425376540392517</v>
      </c>
      <c r="AG496" s="25">
        <f>IFERROR(SUMIFS('[1]BD Unidades'!$AH:$AH,'[1]BD Unidades'!$A:$A,'BD Centrales 2023'!$A496),"-")</f>
        <v>7.88</v>
      </c>
      <c r="AH496" s="25">
        <f>SUMIFS('[1]BD Unidades'!$AJ$3:$AJ$1424,'[1]BD Unidades'!$A$3:$A$1424,$A496)</f>
        <v>8542.4500000000007</v>
      </c>
      <c r="AI496" s="25">
        <f>SUMIFS('[1]BD Unidades'!$AL$3:$AL$1424,'[1]BD Unidades'!$A$3:$A$1424,$A496)</f>
        <v>198.96666666666701</v>
      </c>
      <c r="AJ496" s="26">
        <f t="shared" si="29"/>
        <v>2.2761375444483672E-2</v>
      </c>
      <c r="AK496" s="27">
        <f>IFERROR(SUMIFS('[1]BD Unidades'!$AO$3:$AO$1424,'[1]BD Unidades'!$A$3:$A$1424,$A496),"-")</f>
        <v>0</v>
      </c>
      <c r="AL496" s="27">
        <f>IFERROR(SUMIFS('[1]BD Unidades'!$AQ$3:$AQ$1424,'[1]BD Unidades'!$A$3:$A$1424,$A496),"-")</f>
        <v>0</v>
      </c>
      <c r="AM496" s="27">
        <f>IFERROR(SUMIFS('[1]BD Unidades'!$AS$3:$AS$1424,'[1]BD Unidades'!$A$3:$A$1424,$A496),"-")</f>
        <v>0</v>
      </c>
      <c r="AN496" s="27">
        <f>IFERROR(SUMIFS('[1]BD Unidades'!$AU$3:$AU$1424,'[1]BD Unidades'!$A$3:$A$1424,$A496),"-")</f>
        <v>0.19830600000000001</v>
      </c>
      <c r="AO496" s="27"/>
      <c r="AP496" s="27"/>
      <c r="AQ496" s="25">
        <f>IFERROR(SUMIFS('[1]BD Unidades'!$AZ$3:$AZ$1424,'[1]BD Unidades'!$A$3:$A$1424,$A496),"-")</f>
        <v>2.5704618944790529</v>
      </c>
      <c r="AR496" s="25">
        <f>IFERROR(SUMIFS('[1]BD Unidades'!$BA$3:$BA$1424,'[1]BD Unidades'!$A$3:$A$1424,$A496),"-")</f>
        <v>7.8800000000000203</v>
      </c>
      <c r="AS496" s="28">
        <f>SUMIFS('[1]BD Unidades'!$BC$3:$BC$1424,'[1]BD Unidades'!$A$3:$A$1424,$A496)</f>
        <v>1.5036649657828201E-2</v>
      </c>
      <c r="AT496" s="28">
        <f>SUMIFS('[1]BD Unidades'!$BE$3:$BE$1424,'[1]BD Unidades'!$A$3:$A$1424,$A496)</f>
        <v>0.99974124809741205</v>
      </c>
      <c r="AU496" s="29">
        <f t="shared" si="30"/>
        <v>0.98470848920129128</v>
      </c>
      <c r="AV496" s="30">
        <f t="shared" si="31"/>
        <v>5.5800000000000002E-2</v>
      </c>
      <c r="AW496" s="25">
        <f>IFERROR(SUMIFS('[1]BD Unidades'!$BI$3:$BI$1424,'[1]BD Unidades'!$A$3:$A$1424,$A496),"-")</f>
        <v>2.2998839570437162</v>
      </c>
      <c r="AX496" s="25">
        <f>IFERROR(SUMIFS('[1]BD Unidades'!$BJ$3:$BJ$1424,'[1]BD Unidades'!$A$3:$A$1424,$A496),"-")</f>
        <v>1.4794637868085883</v>
      </c>
    </row>
    <row r="497" spans="1:50" ht="14.4" x14ac:dyDescent="0.3">
      <c r="A497" s="7">
        <v>1771</v>
      </c>
      <c r="B497" s="7" t="s">
        <v>2001</v>
      </c>
      <c r="D497" s="8" t="s">
        <v>2002</v>
      </c>
      <c r="E497" s="19" t="s">
        <v>2003</v>
      </c>
      <c r="F497" s="19" t="s">
        <v>2003</v>
      </c>
      <c r="G497" s="19" t="s">
        <v>1990</v>
      </c>
      <c r="H497" s="19">
        <v>1</v>
      </c>
      <c r="I497" s="19">
        <v>2024</v>
      </c>
      <c r="J497" s="19" t="s">
        <v>495</v>
      </c>
      <c r="K497" s="19" t="s">
        <v>496</v>
      </c>
      <c r="L497" s="19" t="s">
        <v>157</v>
      </c>
      <c r="M497" s="19" t="s">
        <v>48</v>
      </c>
      <c r="N497" s="19" t="s">
        <v>48</v>
      </c>
      <c r="O497" s="19" t="s">
        <v>48</v>
      </c>
      <c r="P497" s="19" t="s">
        <v>51</v>
      </c>
      <c r="Q497" s="9" t="s">
        <v>1991</v>
      </c>
      <c r="R497" s="20">
        <v>8.4499999999999993</v>
      </c>
      <c r="S497" s="20">
        <v>1.1830000000000001</v>
      </c>
      <c r="T497" s="20">
        <v>8.35</v>
      </c>
      <c r="U497" s="20" t="s">
        <v>397</v>
      </c>
      <c r="V497" s="21">
        <f>_xlfn.XLOOKUP(D497,'[1]Gen. Real'!$A:$A,'[1]Gen. Real'!$C:$C,"-",0)</f>
        <v>20.318200000000004</v>
      </c>
      <c r="W497" s="22"/>
      <c r="X497" s="22" t="str">
        <f>_xlfn.XLOOKUP(D497,[1]Vertimiento!$A:$A,[1]Vertimiento!$E:$E,"-",0)</f>
        <v>-</v>
      </c>
      <c r="Y497" s="23" t="str">
        <f t="shared" si="28"/>
        <v>-</v>
      </c>
      <c r="Z497" s="19">
        <f>_xlfn.XLOOKUP(D497,[1]Cmg!$I$4:$I$85,[1]Cmg!$M$4:$M$85,"----",0,1)</f>
        <v>15.151838829226991</v>
      </c>
      <c r="AA497" s="19">
        <f>_xlfn.XLOOKUP(D497,[1]Cmg!$A$4:$A$89,[1]Cmg!$B$4:$B$89,"----",0,1)</f>
        <v>64.524810588772041</v>
      </c>
      <c r="AB497" s="19">
        <f>_xlfn.XLOOKUP(D497,[1]Cmg!$E$4:$E$89,[1]Cmg!$F$4:$F$89,"----",0,1)</f>
        <v>13.817405479452061</v>
      </c>
      <c r="AC497" s="19">
        <f>_xlfn.XLOOKUP(D497,[1]Cmg!$O$4:$O$89,[1]Cmg!$P$4:$P$89,"----",0,1)</f>
        <v>100.71605592491204</v>
      </c>
      <c r="AD497" s="24">
        <f>_xlfn.XLOOKUP(D497,[1]Cmg!$S$4:$S$89,[1]Cmg!$U$4:$U$89,"----",0,1)</f>
        <v>0.50114103149246925</v>
      </c>
      <c r="AG497" s="25">
        <f>IFERROR(SUMIFS('[1]BD Unidades'!$AH:$AH,'[1]BD Unidades'!$A:$A,'BD Centrales 2023'!$A497),"-")</f>
        <v>8.4499999999999993</v>
      </c>
      <c r="AH497" s="25">
        <f>SUMIFS('[1]BD Unidades'!$AJ$3:$AJ$1424,'[1]BD Unidades'!$A$3:$A$1424,$A497)</f>
        <v>8535.0333333333292</v>
      </c>
      <c r="AI497" s="25">
        <f>SUMIFS('[1]BD Unidades'!$AL$3:$AL$1424,'[1]BD Unidades'!$A$3:$A$1424,$A497)</f>
        <v>4.2166666666666703</v>
      </c>
      <c r="AJ497" s="26">
        <f t="shared" si="29"/>
        <v>4.9379824535722362E-4</v>
      </c>
      <c r="AK497" s="27">
        <f>IFERROR(SUMIFS('[1]BD Unidades'!$AO$3:$AO$1424,'[1]BD Unidades'!$A$3:$A$1424,$A497),"-")</f>
        <v>0</v>
      </c>
      <c r="AL497" s="27">
        <f>IFERROR(SUMIFS('[1]BD Unidades'!$AQ$3:$AQ$1424,'[1]BD Unidades'!$A$3:$A$1424,$A497),"-")</f>
        <v>0</v>
      </c>
      <c r="AM497" s="27">
        <f>IFERROR(SUMIFS('[1]BD Unidades'!$AS$3:$AS$1424,'[1]BD Unidades'!$A$3:$A$1424,$A497),"-")</f>
        <v>0</v>
      </c>
      <c r="AN497" s="27">
        <f>IFERROR(SUMIFS('[1]BD Unidades'!$AU$3:$AU$1424,'[1]BD Unidades'!$A$3:$A$1424,$A497),"-")</f>
        <v>0.28409699999999999</v>
      </c>
      <c r="AO497" s="27"/>
      <c r="AP497" s="27"/>
      <c r="AQ497" s="25">
        <f>IFERROR(SUMIFS('[1]BD Unidades'!$AZ$3:$AZ$1424,'[1]BD Unidades'!$A$3:$A$1424,$A497),"-")</f>
        <v>2.7563963208563447</v>
      </c>
      <c r="AR497" s="25">
        <f>IFERROR(SUMIFS('[1]BD Unidades'!$BA$3:$BA$1424,'[1]BD Unidades'!$A$3:$A$1424,$A497),"-")</f>
        <v>8.4492578388031596</v>
      </c>
      <c r="AS497" s="28">
        <f>SUMIFS('[1]BD Unidades'!$BC$3:$BC$1424,'[1]BD Unidades'!$A$3:$A$1424,$A497)</f>
        <v>2.9620893054214802E-2</v>
      </c>
      <c r="AT497" s="28">
        <f>SUMIFS('[1]BD Unidades'!$BE$3:$BE$1424,'[1]BD Unidades'!$A$3:$A$1424,$A497)</f>
        <v>1</v>
      </c>
      <c r="AU497" s="29">
        <f t="shared" si="30"/>
        <v>0.97037910694578522</v>
      </c>
      <c r="AV497" s="30">
        <f t="shared" si="31"/>
        <v>1.183E-2</v>
      </c>
      <c r="AW497" s="25">
        <f>IFERROR(SUMIFS('[1]BD Unidades'!$BI$3:$BI$1424,'[1]BD Unidades'!$A$3:$A$1424,$A497),"-")</f>
        <v>2.2759175171542436</v>
      </c>
      <c r="AX497" s="25">
        <f>IFERROR(SUMIFS('[1]BD Unidades'!$BJ$3:$BJ$1424,'[1]BD Unidades'!$A$3:$A$1424,$A497),"-")</f>
        <v>1.4640467133485964</v>
      </c>
    </row>
    <row r="498" spans="1:50" ht="14.4" x14ac:dyDescent="0.3">
      <c r="A498" s="7">
        <v>1774</v>
      </c>
      <c r="B498" s="7" t="s">
        <v>2004</v>
      </c>
      <c r="D498" s="8" t="s">
        <v>2005</v>
      </c>
      <c r="E498" s="19" t="s">
        <v>2006</v>
      </c>
      <c r="F498" s="19" t="s">
        <v>2006</v>
      </c>
      <c r="G498" s="19" t="s">
        <v>2007</v>
      </c>
      <c r="H498" s="19" t="s">
        <v>397</v>
      </c>
      <c r="I498" s="19">
        <v>2024</v>
      </c>
      <c r="J498" s="19" t="s">
        <v>495</v>
      </c>
      <c r="K498" s="19" t="s">
        <v>496</v>
      </c>
      <c r="L498" s="19" t="s">
        <v>213</v>
      </c>
      <c r="M498" s="19" t="s">
        <v>189</v>
      </c>
      <c r="N498" s="19" t="s">
        <v>899</v>
      </c>
      <c r="O498" s="19" t="s">
        <v>1175</v>
      </c>
      <c r="P498" s="19" t="s">
        <v>51</v>
      </c>
      <c r="Q498" s="9" t="s">
        <v>2008</v>
      </c>
      <c r="R498" s="20">
        <v>3.6</v>
      </c>
      <c r="S498" s="20">
        <v>2.78</v>
      </c>
      <c r="T498" s="20">
        <v>3.5</v>
      </c>
      <c r="U498" s="20" t="s">
        <v>397</v>
      </c>
      <c r="V498" s="21">
        <f>_xlfn.XLOOKUP(D498,'[1]Gen. Real'!$A:$A,'[1]Gen. Real'!$C:$C,"-",0)</f>
        <v>8.3503599999999967</v>
      </c>
      <c r="W498" s="22"/>
      <c r="X498" s="22" t="str">
        <f>_xlfn.XLOOKUP(D498,[1]Vertimiento!$A:$A,[1]Vertimiento!$E:$E,"-",0)</f>
        <v>-</v>
      </c>
      <c r="Y498" s="23" t="str">
        <f t="shared" si="28"/>
        <v>-</v>
      </c>
      <c r="Z498" s="19" t="str">
        <f>_xlfn.XLOOKUP(D498,[1]Cmg!$I$4:$I$85,[1]Cmg!$M$4:$M$85,"----",0,1)</f>
        <v>----</v>
      </c>
      <c r="AA498" s="19" t="str">
        <f>_xlfn.XLOOKUP(D498,[1]Cmg!$A$4:$A$89,[1]Cmg!$B$4:$B$89,"----",0,1)</f>
        <v>----</v>
      </c>
      <c r="AB498" s="19" t="str">
        <f>_xlfn.XLOOKUP(D498,[1]Cmg!$E$4:$E$89,[1]Cmg!$F$4:$F$89,"----",0,1)</f>
        <v>----</v>
      </c>
      <c r="AC498" s="19" t="str">
        <f>_xlfn.XLOOKUP(D498,[1]Cmg!$O$4:$O$89,[1]Cmg!$P$4:$P$89,"----",0,1)</f>
        <v>----</v>
      </c>
      <c r="AD498" s="24" t="str">
        <f>_xlfn.XLOOKUP(D498,[1]Cmg!$S$4:$S$89,[1]Cmg!$U$4:$U$89,"----",0,1)</f>
        <v>----</v>
      </c>
      <c r="AG498" s="25">
        <f>IFERROR(SUMIFS('[1]BD Unidades'!$AH:$AH,'[1]BD Unidades'!$A:$A,'BD Centrales 2023'!$A498),"-")</f>
        <v>3.5</v>
      </c>
      <c r="AH498" s="25">
        <f>SUMIFS('[1]BD Unidades'!$AJ$3:$AJ$1424,'[1]BD Unidades'!$A$3:$A$1424,$A498)</f>
        <v>8026.6018518518486</v>
      </c>
      <c r="AI498" s="25">
        <f>SUMIFS('[1]BD Unidades'!$AL$3:$AL$1424,'[1]BD Unidades'!$A$3:$A$1424,$A498)</f>
        <v>0</v>
      </c>
      <c r="AJ498" s="26">
        <f t="shared" si="29"/>
        <v>0</v>
      </c>
      <c r="AK498" s="27">
        <f>IFERROR(SUMIFS('[1]BD Unidades'!$AO$3:$AO$1424,'[1]BD Unidades'!$A$3:$A$1424,$A498),"-")</f>
        <v>0</v>
      </c>
      <c r="AL498" s="27">
        <f>IFERROR(SUMIFS('[1]BD Unidades'!$AQ$3:$AQ$1424,'[1]BD Unidades'!$A$3:$A$1424,$A498),"-")</f>
        <v>0.27390457281869074</v>
      </c>
      <c r="AM498" s="27">
        <f>IFERROR(SUMIFS('[1]BD Unidades'!$AS$3:$AS$1424,'[1]BD Unidades'!$A$3:$A$1424,$A498),"-")</f>
        <v>0.27595152859075422</v>
      </c>
      <c r="AN498" s="27">
        <f>IFERROR(SUMIFS('[1]BD Unidades'!$AU$3:$AU$1424,'[1]BD Unidades'!$A$3:$A$1424,$A498),"-")</f>
        <v>0.26029694444444446</v>
      </c>
      <c r="AO498" s="27"/>
      <c r="AP498" s="27"/>
      <c r="AQ498" s="25">
        <f>IFERROR(SUMIFS('[1]BD Unidades'!$AZ$3:$AZ$1424,'[1]BD Unidades'!$A$3:$A$1424,$A498),"-")</f>
        <v>0.89729434621864845</v>
      </c>
      <c r="AR498" s="25">
        <f>IFERROR(SUMIFS('[1]BD Unidades'!$BA$3:$BA$1424,'[1]BD Unidades'!$A$3:$A$1424,$A498),"-")</f>
        <v>3.5</v>
      </c>
      <c r="AS498" s="28">
        <f>SUMIFS('[1]BD Unidades'!$BC$3:$BC$1424,'[1]BD Unidades'!$A$3:$A$1424,$A498)</f>
        <v>6.6082440981288766E-3</v>
      </c>
      <c r="AT498" s="28">
        <f>SUMIFS('[1]BD Unidades'!$BE$3:$BE$1424,'[1]BD Unidades'!$A$3:$A$1424,$A498)</f>
        <v>0.97222222222222221</v>
      </c>
      <c r="AU498" s="29">
        <f t="shared" si="30"/>
        <v>0.96579754046015243</v>
      </c>
      <c r="AV498" s="30">
        <f t="shared" si="31"/>
        <v>2.7799999999999998E-2</v>
      </c>
      <c r="AW498" s="25">
        <f>IFERROR(SUMIFS('[1]BD Unidades'!$BI$3:$BI$1424,'[1]BD Unidades'!$A$3:$A$1424,$A498),"-")</f>
        <v>0.89119539072045995</v>
      </c>
      <c r="AX498" s="25">
        <f>IFERROR(SUMIFS('[1]BD Unidades'!$BJ$3:$BJ$1424,'[1]BD Unidades'!$A$3:$A$1424,$A498),"-")</f>
        <v>0.5732860144980737</v>
      </c>
    </row>
    <row r="499" spans="1:50" ht="14.4" x14ac:dyDescent="0.3">
      <c r="A499" s="7">
        <v>1775</v>
      </c>
      <c r="B499" s="7" t="s">
        <v>2009</v>
      </c>
      <c r="D499" s="8" t="s">
        <v>2010</v>
      </c>
      <c r="E499" s="19" t="s">
        <v>2011</v>
      </c>
      <c r="F499" s="19" t="s">
        <v>2011</v>
      </c>
      <c r="G499" s="19" t="s">
        <v>2012</v>
      </c>
      <c r="H499" s="19" t="s">
        <v>397</v>
      </c>
      <c r="I499" s="19">
        <v>2024</v>
      </c>
      <c r="J499" s="19" t="s">
        <v>495</v>
      </c>
      <c r="K499" s="19" t="s">
        <v>496</v>
      </c>
      <c r="L499" s="19" t="s">
        <v>213</v>
      </c>
      <c r="M499" s="19" t="s">
        <v>362</v>
      </c>
      <c r="N499" s="19" t="s">
        <v>363</v>
      </c>
      <c r="O499" s="19" t="s">
        <v>1205</v>
      </c>
      <c r="P499" s="19" t="s">
        <v>51</v>
      </c>
      <c r="Q499" s="9" t="s">
        <v>2014</v>
      </c>
      <c r="R499" s="20">
        <v>3.01</v>
      </c>
      <c r="S499" s="20">
        <v>0.3322</v>
      </c>
      <c r="T499" s="20">
        <v>3</v>
      </c>
      <c r="U499" s="20" t="s">
        <v>397</v>
      </c>
      <c r="V499" s="21">
        <f>_xlfn.XLOOKUP(D499,'[1]Gen. Real'!$A:$A,'[1]Gen. Real'!$C:$C,"-",0)</f>
        <v>5.7204100000000011</v>
      </c>
      <c r="W499" s="22"/>
      <c r="X499" s="22" t="str">
        <f>_xlfn.XLOOKUP(D499,[1]Vertimiento!$A:$A,[1]Vertimiento!$E:$E,"-",0)</f>
        <v>-</v>
      </c>
      <c r="Y499" s="23" t="str">
        <f t="shared" si="28"/>
        <v>-</v>
      </c>
      <c r="Z499" s="19" t="str">
        <f>_xlfn.XLOOKUP(D499,[1]Cmg!$I$4:$I$85,[1]Cmg!$M$4:$M$85,"----",0,1)</f>
        <v>----</v>
      </c>
      <c r="AA499" s="19" t="str">
        <f>_xlfn.XLOOKUP(D499,[1]Cmg!$A$4:$A$89,[1]Cmg!$B$4:$B$89,"----",0,1)</f>
        <v>----</v>
      </c>
      <c r="AB499" s="19" t="str">
        <f>_xlfn.XLOOKUP(D499,[1]Cmg!$E$4:$E$89,[1]Cmg!$F$4:$F$89,"----",0,1)</f>
        <v>----</v>
      </c>
      <c r="AC499" s="19" t="str">
        <f>_xlfn.XLOOKUP(D499,[1]Cmg!$O$4:$O$89,[1]Cmg!$P$4:$P$89,"----",0,1)</f>
        <v>----</v>
      </c>
      <c r="AD499" s="24" t="str">
        <f>_xlfn.XLOOKUP(D499,[1]Cmg!$S$4:$S$89,[1]Cmg!$U$4:$U$89,"----",0,1)</f>
        <v>----</v>
      </c>
      <c r="AG499" s="25">
        <f>IFERROR(SUMIFS('[1]BD Unidades'!$AH:$AH,'[1]BD Unidades'!$A:$A,'BD Centrales 2023'!$A499),"-")</f>
        <v>3</v>
      </c>
      <c r="AH499" s="25">
        <f>SUMIFS('[1]BD Unidades'!$AJ$3:$AJ$1424,'[1]BD Unidades'!$A$3:$A$1424,$A499)</f>
        <v>7188.0232558139505</v>
      </c>
      <c r="AI499" s="25">
        <f>SUMIFS('[1]BD Unidades'!$AL$3:$AL$1424,'[1]BD Unidades'!$A$3:$A$1424,$A499)</f>
        <v>1474.6677740863756</v>
      </c>
      <c r="AJ499" s="26">
        <f t="shared" si="29"/>
        <v>0.17023206403141719</v>
      </c>
      <c r="AK499" s="27">
        <f>IFERROR(SUMIFS('[1]BD Unidades'!$AO$3:$AO$1424,'[1]BD Unidades'!$A$3:$A$1424,$A499),"-")</f>
        <v>0</v>
      </c>
      <c r="AL499" s="27">
        <f>IFERROR(SUMIFS('[1]BD Unidades'!$AQ$3:$AQ$1424,'[1]BD Unidades'!$A$3:$A$1424,$A499),"-")</f>
        <v>0</v>
      </c>
      <c r="AM499" s="27">
        <f>IFERROR(SUMIFS('[1]BD Unidades'!$AS$3:$AS$1424,'[1]BD Unidades'!$A$3:$A$1424,$A499),"-")</f>
        <v>0.24426240250388576</v>
      </c>
      <c r="AN499" s="27">
        <f>IFERROR(SUMIFS('[1]BD Unidades'!$AU$3:$AU$1424,'[1]BD Unidades'!$A$3:$A$1424,$A499),"-")</f>
        <v>0.23335016611295684</v>
      </c>
      <c r="AO499" s="27"/>
      <c r="AP499" s="27"/>
      <c r="AQ499" s="25">
        <f>IFERROR(SUMIFS('[1]BD Unidades'!$AZ$3:$AZ$1424,'[1]BD Unidades'!$A$3:$A$1424,$A499),"-")</f>
        <v>0.6929289371195162</v>
      </c>
      <c r="AR499" s="25">
        <f>IFERROR(SUMIFS('[1]BD Unidades'!$BA$3:$BA$1424,'[1]BD Unidades'!$A$3:$A$1424,$A499),"-")</f>
        <v>2.8297679359685799</v>
      </c>
      <c r="AS499" s="28">
        <f>SUMIFS('[1]BD Unidades'!$BC$3:$BC$1424,'[1]BD Unidades'!$A$3:$A$1424,$A499)</f>
        <v>3.8937321257907511E-3</v>
      </c>
      <c r="AT499" s="28">
        <f>SUMIFS('[1]BD Unidades'!$BE$3:$BE$1424,'[1]BD Unidades'!$A$3:$A$1424,$A499)</f>
        <v>0.9959761222105914</v>
      </c>
      <c r="AU499" s="29">
        <f t="shared" si="30"/>
        <v>0.99209805798701944</v>
      </c>
      <c r="AV499" s="30">
        <f t="shared" si="31"/>
        <v>3.3219999999999999E-3</v>
      </c>
      <c r="AW499" s="25">
        <f>IFERROR(SUMIFS('[1]BD Unidades'!$BI$3:$BI$1424,'[1]BD Unidades'!$A$3:$A$1424,$A499),"-")</f>
        <v>0.68973597708097811</v>
      </c>
      <c r="AX499" s="25">
        <f>IFERROR(SUMIFS('[1]BD Unidades'!$BJ$3:$BJ$1424,'[1]BD Unidades'!$A$3:$A$1424,$A499),"-")</f>
        <v>0.44369169036772799</v>
      </c>
    </row>
    <row r="500" spans="1:50" ht="14.4" x14ac:dyDescent="0.3">
      <c r="A500" s="7">
        <v>1781</v>
      </c>
      <c r="B500" s="7" t="s">
        <v>2015</v>
      </c>
      <c r="D500" s="8" t="s">
        <v>2016</v>
      </c>
      <c r="E500" s="19" t="s">
        <v>2017</v>
      </c>
      <c r="F500" s="19" t="s">
        <v>2017</v>
      </c>
      <c r="G500" s="19" t="s">
        <v>2018</v>
      </c>
      <c r="H500" s="19" t="s">
        <v>397</v>
      </c>
      <c r="I500" s="19">
        <v>2024</v>
      </c>
      <c r="J500" s="19" t="s">
        <v>495</v>
      </c>
      <c r="K500" s="19" t="s">
        <v>496</v>
      </c>
      <c r="L500" s="19" t="s">
        <v>213</v>
      </c>
      <c r="M500" s="19" t="s">
        <v>106</v>
      </c>
      <c r="N500" s="19" t="s">
        <v>243</v>
      </c>
      <c r="O500" s="19" t="s">
        <v>1153</v>
      </c>
      <c r="P500" s="19" t="s">
        <v>51</v>
      </c>
      <c r="Q500" s="9" t="s">
        <v>2019</v>
      </c>
      <c r="R500" s="20">
        <v>9.0150000000000006</v>
      </c>
      <c r="S500" s="20">
        <v>0.17</v>
      </c>
      <c r="T500" s="20">
        <v>9</v>
      </c>
      <c r="U500" s="20" t="s">
        <v>397</v>
      </c>
      <c r="V500" s="21">
        <f>_xlfn.XLOOKUP(D500,'[1]Gen. Real'!$A:$A,'[1]Gen. Real'!$C:$C,"-",0)</f>
        <v>16.143000000000015</v>
      </c>
      <c r="W500" s="22"/>
      <c r="X500" s="22" t="str">
        <f>_xlfn.XLOOKUP(D500,[1]Vertimiento!$A:$A,[1]Vertimiento!$E:$E,"-",0)</f>
        <v>-</v>
      </c>
      <c r="Y500" s="23" t="str">
        <f t="shared" si="28"/>
        <v>-</v>
      </c>
      <c r="Z500" s="19" t="str">
        <f>_xlfn.XLOOKUP(D500,[1]Cmg!$I$4:$I$85,[1]Cmg!$M$4:$M$85,"----",0,1)</f>
        <v>----</v>
      </c>
      <c r="AA500" s="19" t="str">
        <f>_xlfn.XLOOKUP(D500,[1]Cmg!$A$4:$A$89,[1]Cmg!$B$4:$B$89,"----",0,1)</f>
        <v>----</v>
      </c>
      <c r="AB500" s="19" t="str">
        <f>_xlfn.XLOOKUP(D500,[1]Cmg!$E$4:$E$89,[1]Cmg!$F$4:$F$89,"----",0,1)</f>
        <v>----</v>
      </c>
      <c r="AC500" s="19" t="str">
        <f>_xlfn.XLOOKUP(D500,[1]Cmg!$O$4:$O$89,[1]Cmg!$P$4:$P$89,"----",0,1)</f>
        <v>----</v>
      </c>
      <c r="AD500" s="24" t="str">
        <f>_xlfn.XLOOKUP(D500,[1]Cmg!$S$4:$S$89,[1]Cmg!$U$4:$U$89,"----",0,1)</f>
        <v>----</v>
      </c>
      <c r="AG500" s="25">
        <f>IFERROR(SUMIFS('[1]BD Unidades'!$AH:$AH,'[1]BD Unidades'!$A:$A,'BD Centrales 2023'!$A500),"-")</f>
        <v>9</v>
      </c>
      <c r="AH500" s="25">
        <f>SUMIFS('[1]BD Unidades'!$AJ$3:$AJ$1424,'[1]BD Unidades'!$A$3:$A$1424,$A500)</f>
        <v>5996.8885191347717</v>
      </c>
      <c r="AI500" s="25">
        <f>SUMIFS('[1]BD Unidades'!$AL$3:$AL$1424,'[1]BD Unidades'!$A$3:$A$1424,$A500)</f>
        <v>2663.0282861896872</v>
      </c>
      <c r="AJ500" s="26">
        <f t="shared" si="29"/>
        <v>0.30751199417439579</v>
      </c>
      <c r="AK500" s="27">
        <f>IFERROR(SUMIFS('[1]BD Unidades'!$AO$3:$AO$1424,'[1]BD Unidades'!$A$3:$A$1424,$A500),"-")</f>
        <v>0</v>
      </c>
      <c r="AL500" s="27">
        <f>IFERROR(SUMIFS('[1]BD Unidades'!$AQ$3:$AQ$1424,'[1]BD Unidades'!$A$3:$A$1424,$A500),"-")</f>
        <v>0</v>
      </c>
      <c r="AM500" s="27">
        <f>IFERROR(SUMIFS('[1]BD Unidades'!$AS$3:$AS$1424,'[1]BD Unidades'!$A$3:$A$1424,$A500),"-")</f>
        <v>0.22447785684680926</v>
      </c>
      <c r="AN500" s="27">
        <f>IFERROR(SUMIFS('[1]BD Unidades'!$AU$3:$AU$1424,'[1]BD Unidades'!$A$3:$A$1424,$A500),"-")</f>
        <v>0.21319168053244589</v>
      </c>
      <c r="AO500" s="27"/>
      <c r="AP500" s="27"/>
      <c r="AQ500" s="25">
        <f>IFERROR(SUMIFS('[1]BD Unidades'!$AZ$3:$AZ$1424,'[1]BD Unidades'!$A$3:$A$1424,$A500),"-")</f>
        <v>1.9445223385684554</v>
      </c>
      <c r="AR500" s="25">
        <f>IFERROR(SUMIFS('[1]BD Unidades'!$BA$3:$BA$1424,'[1]BD Unidades'!$A$3:$A$1424,$A500),"-")</f>
        <v>8.6924880058256004</v>
      </c>
      <c r="AS500" s="28">
        <f>SUMIFS('[1]BD Unidades'!$BC$3:$BC$1424,'[1]BD Unidades'!$A$3:$A$1424,$A500)</f>
        <v>5.6627527422427378E-3</v>
      </c>
      <c r="AT500" s="28">
        <f>SUMIFS('[1]BD Unidades'!$BE$3:$BE$1424,'[1]BD Unidades'!$A$3:$A$1424,$A500)</f>
        <v>0.99632841762967383</v>
      </c>
      <c r="AU500" s="29">
        <f t="shared" si="30"/>
        <v>0.99068645615056705</v>
      </c>
      <c r="AV500" s="30">
        <f t="shared" si="31"/>
        <v>1.7000000000000001E-3</v>
      </c>
      <c r="AW500" s="25">
        <f>IFERROR(SUMIFS('[1]BD Unidades'!$BI$3:$BI$1424,'[1]BD Unidades'!$A$3:$A$1424,$A500),"-")</f>
        <v>1.9296043157345011</v>
      </c>
      <c r="AX500" s="25">
        <f>IFERROR(SUMIFS('[1]BD Unidades'!$BJ$3:$BJ$1424,'[1]BD Unidades'!$A$3:$A$1424,$A500),"-")</f>
        <v>1.2412711951207789</v>
      </c>
    </row>
    <row r="501" spans="1:50" ht="14.4" x14ac:dyDescent="0.3">
      <c r="A501" s="7">
        <v>1782</v>
      </c>
      <c r="B501" s="7" t="s">
        <v>2025</v>
      </c>
      <c r="D501" s="8" t="s">
        <v>2026</v>
      </c>
      <c r="E501" s="19" t="s">
        <v>2027</v>
      </c>
      <c r="F501" s="19" t="s">
        <v>2027</v>
      </c>
      <c r="G501" s="19" t="s">
        <v>2028</v>
      </c>
      <c r="H501" s="19" t="s">
        <v>397</v>
      </c>
      <c r="I501" s="19">
        <v>2024</v>
      </c>
      <c r="J501" s="19" t="s">
        <v>495</v>
      </c>
      <c r="K501" s="19" t="s">
        <v>496</v>
      </c>
      <c r="L501" s="19" t="s">
        <v>213</v>
      </c>
      <c r="M501" s="19" t="s">
        <v>90</v>
      </c>
      <c r="N501" s="19" t="s">
        <v>97</v>
      </c>
      <c r="O501" s="19" t="s">
        <v>343</v>
      </c>
      <c r="P501" s="19" t="s">
        <v>51</v>
      </c>
      <c r="Q501" s="9" t="s">
        <v>2030</v>
      </c>
      <c r="R501" s="20">
        <v>2.9940000000000002</v>
      </c>
      <c r="S501" s="20">
        <v>0.4</v>
      </c>
      <c r="T501" s="20">
        <v>2.8</v>
      </c>
      <c r="U501" s="20" t="s">
        <v>397</v>
      </c>
      <c r="V501" s="21">
        <f>_xlfn.XLOOKUP(D501,'[1]Gen. Real'!$A:$A,'[1]Gen. Real'!$C:$C,"-",0)</f>
        <v>5.6484299999999976</v>
      </c>
      <c r="W501" s="22"/>
      <c r="X501" s="22" t="str">
        <f>_xlfn.XLOOKUP(D501,[1]Vertimiento!$A:$A,[1]Vertimiento!$E:$E,"-",0)</f>
        <v>-</v>
      </c>
      <c r="Y501" s="23" t="str">
        <f t="shared" si="28"/>
        <v>-</v>
      </c>
      <c r="Z501" s="19" t="str">
        <f>_xlfn.XLOOKUP(D501,[1]Cmg!$I$4:$I$85,[1]Cmg!$M$4:$M$85,"----",0,1)</f>
        <v>----</v>
      </c>
      <c r="AA501" s="19" t="str">
        <f>_xlfn.XLOOKUP(D501,[1]Cmg!$A$4:$A$89,[1]Cmg!$B$4:$B$89,"----",0,1)</f>
        <v>----</v>
      </c>
      <c r="AB501" s="19" t="str">
        <f>_xlfn.XLOOKUP(D501,[1]Cmg!$E$4:$E$89,[1]Cmg!$F$4:$F$89,"----",0,1)</f>
        <v>----</v>
      </c>
      <c r="AC501" s="19" t="str">
        <f>_xlfn.XLOOKUP(D501,[1]Cmg!$O$4:$O$89,[1]Cmg!$P$4:$P$89,"----",0,1)</f>
        <v>----</v>
      </c>
      <c r="AD501" s="24" t="str">
        <f>_xlfn.XLOOKUP(D501,[1]Cmg!$S$4:$S$89,[1]Cmg!$U$4:$U$89,"----",0,1)</f>
        <v>----</v>
      </c>
      <c r="AG501" s="25">
        <f>IFERROR(SUMIFS('[1]BD Unidades'!$AH:$AH,'[1]BD Unidades'!$A:$A,'BD Centrales 2023'!$A501),"-")</f>
        <v>2.8</v>
      </c>
      <c r="AH501" s="25">
        <f>SUMIFS('[1]BD Unidades'!$AJ$3:$AJ$1424,'[1]BD Unidades'!$A$3:$A$1424,$A501)</f>
        <v>8088.2654197283473</v>
      </c>
      <c r="AI501" s="25">
        <f>SUMIFS('[1]BD Unidades'!$AL$3:$AL$1424,'[1]BD Unidades'!$A$3:$A$1424,$A501)</f>
        <v>0</v>
      </c>
      <c r="AJ501" s="26">
        <f t="shared" si="29"/>
        <v>0</v>
      </c>
      <c r="AK501" s="27">
        <f>IFERROR(SUMIFS('[1]BD Unidades'!$AO$3:$AO$1424,'[1]BD Unidades'!$A$3:$A$1424,$A501),"-")</f>
        <v>0</v>
      </c>
      <c r="AL501" s="27">
        <f>IFERROR(SUMIFS('[1]BD Unidades'!$AQ$3:$AQ$1424,'[1]BD Unidades'!$A$3:$A$1424,$A501),"-")</f>
        <v>0.21729735156495034</v>
      </c>
      <c r="AM501" s="27">
        <f>IFERROR(SUMIFS('[1]BD Unidades'!$AS$3:$AS$1424,'[1]BD Unidades'!$A$3:$A$1424,$A501),"-")</f>
        <v>0.22123640628530022</v>
      </c>
      <c r="AN501" s="27">
        <f>IFERROR(SUMIFS('[1]BD Unidades'!$AU$3:$AU$1424,'[1]BD Unidades'!$A$3:$A$1424,$A501),"-")</f>
        <v>0.21681202404809619</v>
      </c>
      <c r="AO501" s="27"/>
      <c r="AP501" s="27"/>
      <c r="AQ501" s="25">
        <f>IFERROR(SUMIFS('[1]BD Unidades'!$AZ$3:$AZ$1424,'[1]BD Unidades'!$A$3:$A$1424,$A501),"-")</f>
        <v>0.65058827058546131</v>
      </c>
      <c r="AR501" s="25">
        <f>IFERROR(SUMIFS('[1]BD Unidades'!$BA$3:$BA$1424,'[1]BD Unidades'!$A$3:$A$1424,$A501),"-")</f>
        <v>2.8</v>
      </c>
      <c r="AS501" s="28">
        <f>SUMIFS('[1]BD Unidades'!$BC$3:$BC$1424,'[1]BD Unidades'!$A$3:$A$1424,$A501)</f>
        <v>9.8826209296557482E-3</v>
      </c>
      <c r="AT501" s="28">
        <f>SUMIFS('[1]BD Unidades'!$BE$3:$BE$1424,'[1]BD Unidades'!$A$3:$A$1424,$A501)</f>
        <v>0.93520374081496316</v>
      </c>
      <c r="AU501" s="29">
        <f t="shared" si="30"/>
        <v>0.92596147675249285</v>
      </c>
      <c r="AV501" s="30">
        <f t="shared" si="31"/>
        <v>4.0000000000000001E-3</v>
      </c>
      <c r="AW501" s="25">
        <f>IFERROR(SUMIFS('[1]BD Unidades'!$BI$3:$BI$1424,'[1]BD Unidades'!$A$3:$A$1424,$A501),"-")</f>
        <v>0.64348338203028288</v>
      </c>
      <c r="AX501" s="25">
        <f>IFERROR(SUMIFS('[1]BD Unidades'!$BJ$3:$BJ$1424,'[1]BD Unidades'!$A$3:$A$1424,$A501),"-")</f>
        <v>0.41393843294191213</v>
      </c>
    </row>
    <row r="502" spans="1:50" ht="14.4" x14ac:dyDescent="0.3">
      <c r="A502" s="7">
        <v>1783</v>
      </c>
      <c r="B502" s="7" t="s">
        <v>2031</v>
      </c>
      <c r="D502" s="8" t="s">
        <v>2032</v>
      </c>
      <c r="E502" s="19" t="s">
        <v>2033</v>
      </c>
      <c r="F502" s="19" t="s">
        <v>2033</v>
      </c>
      <c r="G502" s="19" t="s">
        <v>2034</v>
      </c>
      <c r="H502" s="19" t="s">
        <v>397</v>
      </c>
      <c r="I502" s="19">
        <v>2024</v>
      </c>
      <c r="J502" s="19" t="s">
        <v>495</v>
      </c>
      <c r="K502" s="19" t="s">
        <v>496</v>
      </c>
      <c r="L502" s="19" t="s">
        <v>213</v>
      </c>
      <c r="M502" s="19" t="s">
        <v>477</v>
      </c>
      <c r="N502" s="19" t="s">
        <v>766</v>
      </c>
      <c r="O502" s="19" t="s">
        <v>767</v>
      </c>
      <c r="P502" s="19" t="s">
        <v>51</v>
      </c>
      <c r="Q502" s="9" t="s">
        <v>2035</v>
      </c>
      <c r="R502" s="20">
        <v>2.7839999999999998</v>
      </c>
      <c r="S502" s="20">
        <v>0.2</v>
      </c>
      <c r="T502" s="20">
        <v>2.7789999999999999</v>
      </c>
      <c r="U502" s="20" t="s">
        <v>397</v>
      </c>
      <c r="V502" s="21">
        <f>_xlfn.XLOOKUP(D502,'[1]Gen. Real'!$A:$A,'[1]Gen. Real'!$C:$C,"-",0)</f>
        <v>6.0583199999999975</v>
      </c>
      <c r="W502" s="22"/>
      <c r="X502" s="22" t="str">
        <f>_xlfn.XLOOKUP(D502,[1]Vertimiento!$A:$A,[1]Vertimiento!$E:$E,"-",0)</f>
        <v>-</v>
      </c>
      <c r="Y502" s="23" t="str">
        <f t="shared" si="28"/>
        <v>-</v>
      </c>
      <c r="Z502" s="19" t="str">
        <f>_xlfn.XLOOKUP(D502,[1]Cmg!$I$4:$I$85,[1]Cmg!$M$4:$M$85,"----",0,1)</f>
        <v>----</v>
      </c>
      <c r="AA502" s="19" t="str">
        <f>_xlfn.XLOOKUP(D502,[1]Cmg!$A$4:$A$89,[1]Cmg!$B$4:$B$89,"----",0,1)</f>
        <v>----</v>
      </c>
      <c r="AB502" s="19" t="str">
        <f>_xlfn.XLOOKUP(D502,[1]Cmg!$E$4:$E$89,[1]Cmg!$F$4:$F$89,"----",0,1)</f>
        <v>----</v>
      </c>
      <c r="AC502" s="19" t="str">
        <f>_xlfn.XLOOKUP(D502,[1]Cmg!$O$4:$O$89,[1]Cmg!$P$4:$P$89,"----",0,1)</f>
        <v>----</v>
      </c>
      <c r="AD502" s="24" t="str">
        <f>_xlfn.XLOOKUP(D502,[1]Cmg!$S$4:$S$89,[1]Cmg!$U$4:$U$89,"----",0,1)</f>
        <v>----</v>
      </c>
      <c r="AG502" s="25">
        <f>IFERROR(SUMIFS('[1]BD Unidades'!$AH:$AH,'[1]BD Unidades'!$A:$A,'BD Centrales 2023'!$A502),"-")</f>
        <v>2.7789999999999999</v>
      </c>
      <c r="AH502" s="25">
        <f>SUMIFS('[1]BD Unidades'!$AJ$3:$AJ$1424,'[1]BD Unidades'!$A$3:$A$1424,$A502)</f>
        <v>8199.7802203065094</v>
      </c>
      <c r="AI502" s="25">
        <f>SUMIFS('[1]BD Unidades'!$AL$3:$AL$1424,'[1]BD Unidades'!$A$3:$A$1424,$A502)</f>
        <v>0</v>
      </c>
      <c r="AJ502" s="26">
        <f t="shared" si="29"/>
        <v>0</v>
      </c>
      <c r="AK502" s="27">
        <f>IFERROR(SUMIFS('[1]BD Unidades'!$AO$3:$AO$1424,'[1]BD Unidades'!$A$3:$A$1424,$A502),"-")</f>
        <v>0</v>
      </c>
      <c r="AL502" s="27">
        <f>IFERROR(SUMIFS('[1]BD Unidades'!$AQ$3:$AQ$1424,'[1]BD Unidades'!$A$3:$A$1424,$A502),"-")</f>
        <v>0.29084276091178646</v>
      </c>
      <c r="AM502" s="27">
        <f>IFERROR(SUMIFS('[1]BD Unidades'!$AS$3:$AS$1424,'[1]BD Unidades'!$A$3:$A$1424,$A502),"-")</f>
        <v>0.28202081137852802</v>
      </c>
      <c r="AN502" s="27">
        <f>IFERROR(SUMIFS('[1]BD Unidades'!$AU$3:$AU$1424,'[1]BD Unidades'!$A$3:$A$1424,$A502),"-")</f>
        <v>0.26266441199712648</v>
      </c>
      <c r="AO502" s="27"/>
      <c r="AP502" s="27"/>
      <c r="AQ502" s="25">
        <f>IFERROR(SUMIFS('[1]BD Unidades'!$AZ$3:$AZ$1424,'[1]BD Unidades'!$A$3:$A$1424,$A502),"-")</f>
        <v>0.78514593887782202</v>
      </c>
      <c r="AR502" s="25">
        <f>IFERROR(SUMIFS('[1]BD Unidades'!$BA$3:$BA$1424,'[1]BD Unidades'!$A$3:$A$1424,$A502),"-")</f>
        <v>2.7790000000000101</v>
      </c>
      <c r="AS502" s="28">
        <f>SUMIFS('[1]BD Unidades'!$BC$3:$BC$1424,'[1]BD Unidades'!$A$3:$A$1424,$A502)</f>
        <v>4.3972706526190161E-3</v>
      </c>
      <c r="AT502" s="28">
        <f>SUMIFS('[1]BD Unidades'!$BE$3:$BE$1424,'[1]BD Unidades'!$A$3:$A$1424,$A502)</f>
        <v>0.99820402298850575</v>
      </c>
      <c r="AU502" s="29">
        <f t="shared" si="30"/>
        <v>0.99381464973289224</v>
      </c>
      <c r="AV502" s="30">
        <f t="shared" si="31"/>
        <v>2E-3</v>
      </c>
      <c r="AW502" s="25">
        <f>IFERROR(SUMIFS('[1]BD Unidades'!$BI$3:$BI$1424,'[1]BD Unidades'!$A$3:$A$1424,$A502),"-")</f>
        <v>0.78028080973114855</v>
      </c>
      <c r="AX502" s="25">
        <f>IFERROR(SUMIFS('[1]BD Unidades'!$BJ$3:$BJ$1424,'[1]BD Unidades'!$A$3:$A$1424,$A502),"-")</f>
        <v>0.50193715122165772</v>
      </c>
    </row>
    <row r="503" spans="1:50" ht="14.4" x14ac:dyDescent="0.3">
      <c r="A503" s="7">
        <v>1784</v>
      </c>
      <c r="B503" s="7" t="s">
        <v>2036</v>
      </c>
      <c r="D503" s="8" t="s">
        <v>2037</v>
      </c>
      <c r="E503" s="19" t="s">
        <v>2038</v>
      </c>
      <c r="F503" s="19" t="s">
        <v>2038</v>
      </c>
      <c r="G503" s="19" t="s">
        <v>2034</v>
      </c>
      <c r="H503" s="19" t="s">
        <v>397</v>
      </c>
      <c r="I503" s="19">
        <v>2024</v>
      </c>
      <c r="J503" s="19" t="s">
        <v>495</v>
      </c>
      <c r="K503" s="19" t="s">
        <v>496</v>
      </c>
      <c r="L503" s="19" t="s">
        <v>213</v>
      </c>
      <c r="M503" s="19" t="s">
        <v>477</v>
      </c>
      <c r="N503" s="19" t="s">
        <v>766</v>
      </c>
      <c r="O503" s="19" t="s">
        <v>767</v>
      </c>
      <c r="P503" s="19" t="s">
        <v>51</v>
      </c>
      <c r="Q503" s="9" t="s">
        <v>2039</v>
      </c>
      <c r="R503" s="20">
        <v>2.7839999999999998</v>
      </c>
      <c r="S503" s="20">
        <v>0.2</v>
      </c>
      <c r="T503" s="20">
        <v>2.7789999999999999</v>
      </c>
      <c r="U503" s="20" t="s">
        <v>397</v>
      </c>
      <c r="V503" s="21">
        <f>_xlfn.XLOOKUP(D503,'[1]Gen. Real'!$A:$A,'[1]Gen. Real'!$C:$C,"-",0)</f>
        <v>6.1264999999999983</v>
      </c>
      <c r="W503" s="22"/>
      <c r="X503" s="22" t="str">
        <f>_xlfn.XLOOKUP(D503,[1]Vertimiento!$A:$A,[1]Vertimiento!$E:$E,"-",0)</f>
        <v>-</v>
      </c>
      <c r="Y503" s="23" t="str">
        <f t="shared" si="28"/>
        <v>-</v>
      </c>
      <c r="Z503" s="19" t="str">
        <f>_xlfn.XLOOKUP(D503,[1]Cmg!$I$4:$I$85,[1]Cmg!$M$4:$M$85,"----",0,1)</f>
        <v>----</v>
      </c>
      <c r="AA503" s="19" t="str">
        <f>_xlfn.XLOOKUP(D503,[1]Cmg!$A$4:$A$89,[1]Cmg!$B$4:$B$89,"----",0,1)</f>
        <v>----</v>
      </c>
      <c r="AB503" s="19" t="str">
        <f>_xlfn.XLOOKUP(D503,[1]Cmg!$E$4:$E$89,[1]Cmg!$F$4:$F$89,"----",0,1)</f>
        <v>----</v>
      </c>
      <c r="AC503" s="19" t="str">
        <f>_xlfn.XLOOKUP(D503,[1]Cmg!$O$4:$O$89,[1]Cmg!$P$4:$P$89,"----",0,1)</f>
        <v>----</v>
      </c>
      <c r="AD503" s="24" t="str">
        <f>_xlfn.XLOOKUP(D503,[1]Cmg!$S$4:$S$89,[1]Cmg!$U$4:$U$89,"----",0,1)</f>
        <v>----</v>
      </c>
      <c r="AG503" s="25">
        <f>IFERROR(SUMIFS('[1]BD Unidades'!$AH:$AH,'[1]BD Unidades'!$A:$A,'BD Centrales 2023'!$A503),"-")</f>
        <v>2.7789999999999999</v>
      </c>
      <c r="AH503" s="25">
        <f>SUMIFS('[1]BD Unidades'!$AJ$3:$AJ$1424,'[1]BD Unidades'!$A$3:$A$1424,$A503)</f>
        <v>8278.754795258621</v>
      </c>
      <c r="AI503" s="25">
        <f>SUMIFS('[1]BD Unidades'!$AL$3:$AL$1424,'[1]BD Unidades'!$A$3:$A$1424,$A503)</f>
        <v>0</v>
      </c>
      <c r="AJ503" s="26">
        <f t="shared" si="29"/>
        <v>0</v>
      </c>
      <c r="AK503" s="27">
        <f>IFERROR(SUMIFS('[1]BD Unidades'!$AO$3:$AO$1424,'[1]BD Unidades'!$A$3:$A$1424,$A503),"-")</f>
        <v>0</v>
      </c>
      <c r="AL503" s="27">
        <f>IFERROR(SUMIFS('[1]BD Unidades'!$AQ$3:$AQ$1424,'[1]BD Unidades'!$A$3:$A$1424,$A503),"-")</f>
        <v>0.28182007309538798</v>
      </c>
      <c r="AM503" s="27">
        <f>IFERROR(SUMIFS('[1]BD Unidades'!$AS$3:$AS$1424,'[1]BD Unidades'!$A$3:$A$1424,$A503),"-")</f>
        <v>0.27367170978877037</v>
      </c>
      <c r="AN503" s="27">
        <f>IFERROR(SUMIFS('[1]BD Unidades'!$AU$3:$AU$1424,'[1]BD Unidades'!$A$3:$A$1424,$A503),"-")</f>
        <v>0.26139968749999998</v>
      </c>
      <c r="AO503" s="27"/>
      <c r="AP503" s="27"/>
      <c r="AQ503" s="25">
        <f>IFERROR(SUMIFS('[1]BD Unidades'!$AZ$3:$AZ$1424,'[1]BD Unidades'!$A$3:$A$1424,$A503),"-")</f>
        <v>0.76190204005193662</v>
      </c>
      <c r="AR503" s="25">
        <f>IFERROR(SUMIFS('[1]BD Unidades'!$BA$3:$BA$1424,'[1]BD Unidades'!$A$3:$A$1424,$A503),"-")</f>
        <v>2.7790000000000101</v>
      </c>
      <c r="AS503" s="28">
        <f>SUMIFS('[1]BD Unidades'!$BC$3:$BC$1424,'[1]BD Unidades'!$A$3:$A$1424,$A503)</f>
        <v>1.0290496876005462E-2</v>
      </c>
      <c r="AT503" s="28">
        <f>SUMIFS('[1]BD Unidades'!$BE$3:$BE$1424,'[1]BD Unidades'!$A$3:$A$1424,$A503)</f>
        <v>0.99820402298850575</v>
      </c>
      <c r="AU503" s="29">
        <f t="shared" si="30"/>
        <v>0.98793200760832645</v>
      </c>
      <c r="AV503" s="30">
        <f t="shared" si="31"/>
        <v>2E-3</v>
      </c>
      <c r="AW503" s="25">
        <f>IFERROR(SUMIFS('[1]BD Unidades'!$BI$3:$BI$1424,'[1]BD Unidades'!$A$3:$A$1424,$A503),"-")</f>
        <v>0.75269089435828795</v>
      </c>
      <c r="AX503" s="25">
        <f>IFERROR(SUMIFS('[1]BD Unidades'!$BJ$3:$BJ$1424,'[1]BD Unidades'!$A$3:$A$1424,$A503),"-")</f>
        <v>0.48418917722051347</v>
      </c>
    </row>
    <row r="504" spans="1:50" ht="14.4" x14ac:dyDescent="0.3">
      <c r="A504" s="7">
        <v>1786</v>
      </c>
      <c r="B504" s="7" t="s">
        <v>2040</v>
      </c>
      <c r="D504" s="8" t="s">
        <v>2041</v>
      </c>
      <c r="E504" s="19" t="s">
        <v>2042</v>
      </c>
      <c r="F504" s="19" t="s">
        <v>2043</v>
      </c>
      <c r="G504" s="19" t="s">
        <v>2044</v>
      </c>
      <c r="H504" s="19" t="s">
        <v>397</v>
      </c>
      <c r="I504" s="19">
        <v>2024</v>
      </c>
      <c r="J504" s="19" t="s">
        <v>495</v>
      </c>
      <c r="K504" s="19" t="s">
        <v>496</v>
      </c>
      <c r="L504" s="19" t="s">
        <v>213</v>
      </c>
      <c r="M504" s="19" t="s">
        <v>189</v>
      </c>
      <c r="N504" s="19" t="s">
        <v>189</v>
      </c>
      <c r="O504" s="19" t="s">
        <v>1244</v>
      </c>
      <c r="P504" s="19" t="s">
        <v>51</v>
      </c>
      <c r="Q504" s="9" t="s">
        <v>2045</v>
      </c>
      <c r="R504" s="20">
        <v>0.2</v>
      </c>
      <c r="S504" s="20">
        <v>3</v>
      </c>
      <c r="T504" s="20">
        <v>0.19400000000000001</v>
      </c>
      <c r="U504" s="20" t="s">
        <v>397</v>
      </c>
      <c r="V504" s="21">
        <f>_xlfn.XLOOKUP(D504,'[1]Gen. Real'!$A:$A,'[1]Gen. Real'!$C:$C,"-",0)</f>
        <v>0.13169999999999998</v>
      </c>
      <c r="W504" s="22"/>
      <c r="X504" s="22" t="str">
        <f>_xlfn.XLOOKUP(D504,[1]Vertimiento!$A:$A,[1]Vertimiento!$E:$E,"-",0)</f>
        <v>-</v>
      </c>
      <c r="Y504" s="23" t="str">
        <f t="shared" si="28"/>
        <v>-</v>
      </c>
      <c r="Z504" s="19" t="str">
        <f>_xlfn.XLOOKUP(D504,[1]Cmg!$I$4:$I$85,[1]Cmg!$M$4:$M$85,"----",0,1)</f>
        <v>----</v>
      </c>
      <c r="AA504" s="19" t="str">
        <f>_xlfn.XLOOKUP(D504,[1]Cmg!$A$4:$A$89,[1]Cmg!$B$4:$B$89,"----",0,1)</f>
        <v>----</v>
      </c>
      <c r="AB504" s="19" t="str">
        <f>_xlfn.XLOOKUP(D504,[1]Cmg!$E$4:$E$89,[1]Cmg!$F$4:$F$89,"----",0,1)</f>
        <v>----</v>
      </c>
      <c r="AC504" s="19" t="str">
        <f>_xlfn.XLOOKUP(D504,[1]Cmg!$O$4:$O$89,[1]Cmg!$P$4:$P$89,"----",0,1)</f>
        <v>----</v>
      </c>
      <c r="AD504" s="24" t="str">
        <f>_xlfn.XLOOKUP(D504,[1]Cmg!$S$4:$S$89,[1]Cmg!$U$4:$U$89,"----",0,1)</f>
        <v>----</v>
      </c>
      <c r="AG504" s="25">
        <f>IFERROR(SUMIFS('[1]BD Unidades'!$AH:$AH,'[1]BD Unidades'!$A:$A,'BD Centrales 2023'!$A504),"-")</f>
        <v>0</v>
      </c>
      <c r="AH504" s="25">
        <f>SUMIFS('[1]BD Unidades'!$AJ$3:$AJ$1424,'[1]BD Unidades'!$A$3:$A$1424,$A504)</f>
        <v>4.38</v>
      </c>
      <c r="AI504" s="25">
        <f>SUMIFS('[1]BD Unidades'!$AL$3:$AL$1424,'[1]BD Unidades'!$A$3:$A$1424,$A504)</f>
        <v>0</v>
      </c>
      <c r="AJ504" s="26">
        <f t="shared" si="29"/>
        <v>0</v>
      </c>
      <c r="AK504" s="27">
        <f>IFERROR(SUMIFS('[1]BD Unidades'!$AO$3:$AO$1424,'[1]BD Unidades'!$A$3:$A$1424,$A504),"-")</f>
        <v>0</v>
      </c>
      <c r="AL504" s="27">
        <f>IFERROR(SUMIFS('[1]BD Unidades'!$AQ$3:$AQ$1424,'[1]BD Unidades'!$A$3:$A$1424,$A504),"-")</f>
        <v>0</v>
      </c>
      <c r="AM504" s="27">
        <f>IFERROR(SUMIFS('[1]BD Unidades'!$AS$3:$AS$1424,'[1]BD Unidades'!$A$3:$A$1424,$A504),"-")</f>
        <v>0</v>
      </c>
      <c r="AN504" s="27">
        <f>IFERROR(SUMIFS('[1]BD Unidades'!$AU$3:$AU$1424,'[1]BD Unidades'!$A$3:$A$1424,$A504),"-")</f>
        <v>0</v>
      </c>
      <c r="AO504" s="27"/>
      <c r="AP504" s="27"/>
      <c r="AQ504" s="25">
        <f>IFERROR(SUMIFS('[1]BD Unidades'!$AZ$3:$AZ$1424,'[1]BD Unidades'!$A$3:$A$1424,$A504),"-")</f>
        <v>0</v>
      </c>
      <c r="AR504" s="25">
        <f>IFERROR(SUMIFS('[1]BD Unidades'!$BA$3:$BA$1424,'[1]BD Unidades'!$A$3:$A$1424,$A504),"-")</f>
        <v>9.9999999999999503E-5</v>
      </c>
      <c r="AS504" s="28">
        <f>SUMIFS('[1]BD Unidades'!$BC$3:$BC$1424,'[1]BD Unidades'!$A$3:$A$1424,$A504)</f>
        <v>4.7457266815911145E-6</v>
      </c>
      <c r="AT504" s="28">
        <f>SUMIFS('[1]BD Unidades'!$BE$3:$BE$1424,'[1]BD Unidades'!$A$3:$A$1424,$A504)</f>
        <v>5.0000000000000001E-4</v>
      </c>
      <c r="AU504" s="29">
        <f t="shared" si="30"/>
        <v>4.9999762713665919E-4</v>
      </c>
      <c r="AV504" s="30">
        <f t="shared" si="31"/>
        <v>0.03</v>
      </c>
      <c r="AW504" s="25">
        <f>IFERROR(SUMIFS('[1]BD Unidades'!$BI$3:$BI$1424,'[1]BD Unidades'!$A$3:$A$1424,$A504),"-")</f>
        <v>0</v>
      </c>
      <c r="AX504" s="25">
        <f>IFERROR(SUMIFS('[1]BD Unidades'!$BJ$3:$BJ$1424,'[1]BD Unidades'!$A$3:$A$1424,$A504),"-")</f>
        <v>0</v>
      </c>
    </row>
    <row r="505" spans="1:50" ht="14.4" x14ac:dyDescent="0.3">
      <c r="A505" s="7">
        <v>1787</v>
      </c>
      <c r="B505" s="7" t="s">
        <v>2046</v>
      </c>
      <c r="D505" s="8" t="s">
        <v>2047</v>
      </c>
      <c r="E505" s="19" t="s">
        <v>2048</v>
      </c>
      <c r="F505" s="19" t="s">
        <v>2048</v>
      </c>
      <c r="G505" s="19" t="s">
        <v>2049</v>
      </c>
      <c r="H505" s="19" t="s">
        <v>397</v>
      </c>
      <c r="I505" s="19">
        <v>2024</v>
      </c>
      <c r="J505" s="19" t="s">
        <v>495</v>
      </c>
      <c r="K505" s="19" t="s">
        <v>496</v>
      </c>
      <c r="L505" s="19" t="s">
        <v>213</v>
      </c>
      <c r="M505" s="19" t="s">
        <v>164</v>
      </c>
      <c r="N505" s="19" t="s">
        <v>221</v>
      </c>
      <c r="O505" s="19" t="s">
        <v>221</v>
      </c>
      <c r="P505" s="19" t="s">
        <v>51</v>
      </c>
      <c r="Q505" s="9" t="s">
        <v>922</v>
      </c>
      <c r="R505" s="20">
        <v>2.9990000000000001</v>
      </c>
      <c r="S505" s="20">
        <v>0.16700000000000001</v>
      </c>
      <c r="T505" s="20">
        <v>2.9969999999999999</v>
      </c>
      <c r="U505" s="20" t="s">
        <v>397</v>
      </c>
      <c r="V505" s="21">
        <f>_xlfn.XLOOKUP(D505,'[1]Gen. Real'!$A:$A,'[1]Gen. Real'!$C:$C,"-",0)</f>
        <v>5.3605599999999995</v>
      </c>
      <c r="W505" s="22"/>
      <c r="X505" s="22" t="str">
        <f>_xlfn.XLOOKUP(D505,[1]Vertimiento!$A:$A,[1]Vertimiento!$E:$E,"-",0)</f>
        <v>-</v>
      </c>
      <c r="Y505" s="23" t="str">
        <f t="shared" si="28"/>
        <v>-</v>
      </c>
      <c r="Z505" s="19" t="str">
        <f>_xlfn.XLOOKUP(D505,[1]Cmg!$I$4:$I$85,[1]Cmg!$M$4:$M$85,"----",0,1)</f>
        <v>----</v>
      </c>
      <c r="AA505" s="19" t="str">
        <f>_xlfn.XLOOKUP(D505,[1]Cmg!$A$4:$A$89,[1]Cmg!$B$4:$B$89,"----",0,1)</f>
        <v>----</v>
      </c>
      <c r="AB505" s="19" t="str">
        <f>_xlfn.XLOOKUP(D505,[1]Cmg!$E$4:$E$89,[1]Cmg!$F$4:$F$89,"----",0,1)</f>
        <v>----</v>
      </c>
      <c r="AC505" s="19" t="str">
        <f>_xlfn.XLOOKUP(D505,[1]Cmg!$O$4:$O$89,[1]Cmg!$P$4:$P$89,"----",0,1)</f>
        <v>----</v>
      </c>
      <c r="AD505" s="24" t="str">
        <f>_xlfn.XLOOKUP(D505,[1]Cmg!$S$4:$S$89,[1]Cmg!$U$4:$U$89,"----",0,1)</f>
        <v>----</v>
      </c>
      <c r="AG505" s="25">
        <f>IFERROR(SUMIFS('[1]BD Unidades'!$AH:$AH,'[1]BD Unidades'!$A:$A,'BD Centrales 2023'!$A505),"-")</f>
        <v>2.9990000000000001</v>
      </c>
      <c r="AH505" s="25">
        <f>SUMIFS('[1]BD Unidades'!$AJ$3:$AJ$1424,'[1]BD Unidades'!$A$3:$A$1424,$A505)</f>
        <v>8616.8333333333303</v>
      </c>
      <c r="AI505" s="25">
        <f>SUMIFS('[1]BD Unidades'!$AL$3:$AL$1424,'[1]BD Unidades'!$A$3:$A$1424,$A505)</f>
        <v>0</v>
      </c>
      <c r="AJ505" s="26">
        <f t="shared" si="29"/>
        <v>0</v>
      </c>
      <c r="AK505" s="27">
        <f>IFERROR(SUMIFS('[1]BD Unidades'!$AO$3:$AO$1424,'[1]BD Unidades'!$A$3:$A$1424,$A505),"-")</f>
        <v>0</v>
      </c>
      <c r="AL505" s="27">
        <f>IFERROR(SUMIFS('[1]BD Unidades'!$AQ$3:$AQ$1424,'[1]BD Unidades'!$A$3:$A$1424,$A505),"-")</f>
        <v>0.22285693151794439</v>
      </c>
      <c r="AM505" s="27">
        <f>IFERROR(SUMIFS('[1]BD Unidades'!$AS$3:$AS$1424,'[1]BD Unidades'!$A$3:$A$1424,$A505),"-")</f>
        <v>0.21735543401900451</v>
      </c>
      <c r="AN505" s="27">
        <f>IFERROR(SUMIFS('[1]BD Unidades'!$AU$3:$AU$1424,'[1]BD Unidades'!$A$3:$A$1424,$A505),"-")</f>
        <v>0.20572199999999999</v>
      </c>
      <c r="AO505" s="27"/>
      <c r="AP505" s="27"/>
      <c r="AQ505" s="25">
        <f>IFERROR(SUMIFS('[1]BD Unidades'!$AZ$3:$AZ$1424,'[1]BD Unidades'!$A$3:$A$1424,$A505),"-")</f>
        <v>0.65184894662299453</v>
      </c>
      <c r="AR505" s="25">
        <f>IFERROR(SUMIFS('[1]BD Unidades'!$BA$3:$BA$1424,'[1]BD Unidades'!$A$3:$A$1424,$A505),"-")</f>
        <v>2.9990000000000099</v>
      </c>
      <c r="AS505" s="28">
        <f>SUMIFS('[1]BD Unidades'!$BC$3:$BC$1424,'[1]BD Unidades'!$A$3:$A$1424,$A505)</f>
        <v>3.3442571435952501E-3</v>
      </c>
      <c r="AT505" s="28">
        <f>SUMIFS('[1]BD Unidades'!$BE$3:$BE$1424,'[1]BD Unidades'!$A$3:$A$1424,$A505)</f>
        <v>1</v>
      </c>
      <c r="AU505" s="29">
        <f t="shared" si="30"/>
        <v>0.99665574285640479</v>
      </c>
      <c r="AV505" s="30">
        <f t="shared" si="31"/>
        <v>1.67E-3</v>
      </c>
      <c r="AW505" s="25">
        <f>IFERROR(SUMIFS('[1]BD Unidades'!$BI$3:$BI$1424,'[1]BD Unidades'!$A$3:$A$1424,$A505),"-")</f>
        <v>0.64858585341892538</v>
      </c>
      <c r="AX505" s="25">
        <f>IFERROR(SUMIFS('[1]BD Unidades'!$BJ$3:$BJ$1424,'[1]BD Unidades'!$A$3:$A$1424,$A505),"-")</f>
        <v>0.41722073839023865</v>
      </c>
    </row>
    <row r="506" spans="1:50" ht="14.4" x14ac:dyDescent="0.3">
      <c r="A506" s="7">
        <v>1788</v>
      </c>
      <c r="B506" s="7" t="s">
        <v>2051</v>
      </c>
      <c r="D506" s="8" t="s">
        <v>2052</v>
      </c>
      <c r="E506" s="19" t="s">
        <v>1231</v>
      </c>
      <c r="F506" s="19" t="s">
        <v>2053</v>
      </c>
      <c r="G506" s="19" t="s">
        <v>2054</v>
      </c>
      <c r="H506" s="19" t="s">
        <v>397</v>
      </c>
      <c r="I506" s="19">
        <v>2024</v>
      </c>
      <c r="J506" s="19" t="s">
        <v>495</v>
      </c>
      <c r="K506" s="19" t="s">
        <v>496</v>
      </c>
      <c r="L506" s="19" t="s">
        <v>213</v>
      </c>
      <c r="M506" s="19" t="s">
        <v>106</v>
      </c>
      <c r="N506" s="19" t="s">
        <v>107</v>
      </c>
      <c r="O506" s="19" t="s">
        <v>108</v>
      </c>
      <c r="P506" s="19" t="s">
        <v>51</v>
      </c>
      <c r="Q506" s="9" t="s">
        <v>2045</v>
      </c>
      <c r="R506" s="20">
        <v>3.0369999999999999</v>
      </c>
      <c r="S506" s="20">
        <v>1.23</v>
      </c>
      <c r="T506" s="20">
        <v>3</v>
      </c>
      <c r="U506" s="20" t="s">
        <v>397</v>
      </c>
      <c r="V506" s="21">
        <f>_xlfn.XLOOKUP(D506,'[1]Gen. Real'!$A:$A,'[1]Gen. Real'!$C:$C,"-",0)</f>
        <v>5.2276200000000008</v>
      </c>
      <c r="W506" s="22"/>
      <c r="X506" s="22" t="str">
        <f>_xlfn.XLOOKUP(D506,[1]Vertimiento!$A:$A,[1]Vertimiento!$E:$E,"-",0)</f>
        <v>-</v>
      </c>
      <c r="Y506" s="23" t="str">
        <f t="shared" si="28"/>
        <v>-</v>
      </c>
      <c r="Z506" s="19" t="str">
        <f>_xlfn.XLOOKUP(D506,[1]Cmg!$I$4:$I$85,[1]Cmg!$M$4:$M$85,"----",0,1)</f>
        <v>----</v>
      </c>
      <c r="AA506" s="19" t="str">
        <f>_xlfn.XLOOKUP(D506,[1]Cmg!$A$4:$A$89,[1]Cmg!$B$4:$B$89,"----",0,1)</f>
        <v>----</v>
      </c>
      <c r="AB506" s="19" t="str">
        <f>_xlfn.XLOOKUP(D506,[1]Cmg!$E$4:$E$89,[1]Cmg!$F$4:$F$89,"----",0,1)</f>
        <v>----</v>
      </c>
      <c r="AC506" s="19" t="str">
        <f>_xlfn.XLOOKUP(D506,[1]Cmg!$O$4:$O$89,[1]Cmg!$P$4:$P$89,"----",0,1)</f>
        <v>----</v>
      </c>
      <c r="AD506" s="24" t="str">
        <f>_xlfn.XLOOKUP(D506,[1]Cmg!$S$4:$S$89,[1]Cmg!$U$4:$U$89,"----",0,1)</f>
        <v>----</v>
      </c>
      <c r="AG506" s="25">
        <f>IFERROR(SUMIFS('[1]BD Unidades'!$AH:$AH,'[1]BD Unidades'!$A:$A,'BD Centrales 2023'!$A506),"-")</f>
        <v>3</v>
      </c>
      <c r="AH506" s="25">
        <f>SUMIFS('[1]BD Unidades'!$AJ$3:$AJ$1424,'[1]BD Unidades'!$A$3:$A$1424,$A506)</f>
        <v>8358.4293710898946</v>
      </c>
      <c r="AI506" s="25">
        <f>SUMIFS('[1]BD Unidades'!$AL$3:$AL$1424,'[1]BD Unidades'!$A$3:$A$1424,$A506)</f>
        <v>0</v>
      </c>
      <c r="AJ506" s="26">
        <f t="shared" si="29"/>
        <v>0</v>
      </c>
      <c r="AK506" s="27">
        <f>IFERROR(SUMIFS('[1]BD Unidades'!$AO$3:$AO$1424,'[1]BD Unidades'!$A$3:$A$1424,$A506),"-")</f>
        <v>0</v>
      </c>
      <c r="AL506" s="27">
        <f>IFERROR(SUMIFS('[1]BD Unidades'!$AQ$3:$AQ$1424,'[1]BD Unidades'!$A$3:$A$1424,$A506),"-")</f>
        <v>0.19945565720525157</v>
      </c>
      <c r="AM506" s="27">
        <f>IFERROR(SUMIFS('[1]BD Unidades'!$AS$3:$AS$1424,'[1]BD Unidades'!$A$3:$A$1424,$A506),"-")</f>
        <v>0.2336083311692379</v>
      </c>
      <c r="AN506" s="27">
        <f>IFERROR(SUMIFS('[1]BD Unidades'!$AU$3:$AU$1424,'[1]BD Unidades'!$A$3:$A$1424,$A506),"-")</f>
        <v>0.19912216002634178</v>
      </c>
      <c r="AO506" s="27"/>
      <c r="AP506" s="27"/>
      <c r="AQ506" s="25">
        <f>IFERROR(SUMIFS('[1]BD Unidades'!$AZ$3:$AZ$1424,'[1]BD Unidades'!$A$3:$A$1424,$A506),"-")</f>
        <v>0.60574683093234905</v>
      </c>
      <c r="AR506" s="25">
        <f>IFERROR(SUMIFS('[1]BD Unidades'!$BA$3:$BA$1424,'[1]BD Unidades'!$A$3:$A$1424,$A506),"-")</f>
        <v>3</v>
      </c>
      <c r="AS506" s="28">
        <f>SUMIFS('[1]BD Unidades'!$BC$3:$BC$1424,'[1]BD Unidades'!$A$3:$A$1424,$A506)</f>
        <v>4.264801077883444E-3</v>
      </c>
      <c r="AT506" s="28">
        <f>SUMIFS('[1]BD Unidades'!$BE$3:$BE$1424,'[1]BD Unidades'!$A$3:$A$1424,$A506)</f>
        <v>0.98020156276546622</v>
      </c>
      <c r="AU506" s="29">
        <f t="shared" si="30"/>
        <v>0.97602119808404109</v>
      </c>
      <c r="AV506" s="30">
        <f t="shared" si="31"/>
        <v>1.23E-2</v>
      </c>
      <c r="AW506" s="25">
        <f>IFERROR(SUMIFS('[1]BD Unidades'!$BI$3:$BI$1424,'[1]BD Unidades'!$A$3:$A$1424,$A506),"-")</f>
        <v>0.59848186637501088</v>
      </c>
      <c r="AX506" s="25">
        <f>IFERROR(SUMIFS('[1]BD Unidades'!$BJ$3:$BJ$1424,'[1]BD Unidades'!$A$3:$A$1424,$A506),"-")</f>
        <v>0.38498996684232045</v>
      </c>
    </row>
    <row r="507" spans="1:50" ht="14.4" x14ac:dyDescent="0.3">
      <c r="A507" s="7">
        <v>1791</v>
      </c>
      <c r="B507" s="7" t="s">
        <v>2056</v>
      </c>
      <c r="D507" s="8" t="s">
        <v>2057</v>
      </c>
      <c r="E507" s="19" t="s">
        <v>2058</v>
      </c>
      <c r="F507" s="19" t="s">
        <v>2058</v>
      </c>
      <c r="G507" s="19" t="s">
        <v>2059</v>
      </c>
      <c r="H507" s="19" t="s">
        <v>397</v>
      </c>
      <c r="I507" s="19">
        <v>2024</v>
      </c>
      <c r="J507" s="19" t="s">
        <v>495</v>
      </c>
      <c r="K507" s="19" t="s">
        <v>496</v>
      </c>
      <c r="L507" s="19" t="s">
        <v>213</v>
      </c>
      <c r="M507" s="19" t="s">
        <v>106</v>
      </c>
      <c r="N507" s="19" t="s">
        <v>243</v>
      </c>
      <c r="O507" s="19" t="s">
        <v>1018</v>
      </c>
      <c r="P507" s="19" t="s">
        <v>51</v>
      </c>
      <c r="Q507" s="9" t="s">
        <v>1952</v>
      </c>
      <c r="R507" s="20">
        <v>2.7549999999999999</v>
      </c>
      <c r="S507" s="20">
        <v>0.18</v>
      </c>
      <c r="T507" s="20">
        <v>2.75</v>
      </c>
      <c r="U507" s="20" t="s">
        <v>397</v>
      </c>
      <c r="V507" s="21">
        <f>_xlfn.XLOOKUP(D507,'[1]Gen. Real'!$A:$A,'[1]Gen. Real'!$C:$C,"-",0)</f>
        <v>5.7314000000000025</v>
      </c>
      <c r="W507" s="22"/>
      <c r="X507" s="22" t="str">
        <f>_xlfn.XLOOKUP(D507,[1]Vertimiento!$A:$A,[1]Vertimiento!$E:$E,"-",0)</f>
        <v>-</v>
      </c>
      <c r="Y507" s="23" t="str">
        <f t="shared" si="28"/>
        <v>-</v>
      </c>
      <c r="Z507" s="19" t="str">
        <f>_xlfn.XLOOKUP(D507,[1]Cmg!$I$4:$I$85,[1]Cmg!$M$4:$M$85,"----",0,1)</f>
        <v>----</v>
      </c>
      <c r="AA507" s="19" t="str">
        <f>_xlfn.XLOOKUP(D507,[1]Cmg!$A$4:$A$89,[1]Cmg!$B$4:$B$89,"----",0,1)</f>
        <v>----</v>
      </c>
      <c r="AB507" s="19" t="str">
        <f>_xlfn.XLOOKUP(D507,[1]Cmg!$E$4:$E$89,[1]Cmg!$F$4:$F$89,"----",0,1)</f>
        <v>----</v>
      </c>
      <c r="AC507" s="19" t="str">
        <f>_xlfn.XLOOKUP(D507,[1]Cmg!$O$4:$O$89,[1]Cmg!$P$4:$P$89,"----",0,1)</f>
        <v>----</v>
      </c>
      <c r="AD507" s="24" t="str">
        <f>_xlfn.XLOOKUP(D507,[1]Cmg!$S$4:$S$89,[1]Cmg!$U$4:$U$89,"----",0,1)</f>
        <v>----</v>
      </c>
      <c r="AG507" s="25">
        <f>IFERROR(SUMIFS('[1]BD Unidades'!$AH:$AH,'[1]BD Unidades'!$A:$A,'BD Centrales 2023'!$A507),"-")</f>
        <v>2.75</v>
      </c>
      <c r="AH507" s="25">
        <f>SUMIFS('[1]BD Unidades'!$AJ$3:$AJ$1424,'[1]BD Unidades'!$A$3:$A$1424,$A507)</f>
        <v>8185.8166969147023</v>
      </c>
      <c r="AI507" s="25">
        <f>SUMIFS('[1]BD Unidades'!$AL$3:$AL$1424,'[1]BD Unidades'!$A$3:$A$1424,$A507)</f>
        <v>0</v>
      </c>
      <c r="AJ507" s="26">
        <f t="shared" si="29"/>
        <v>0</v>
      </c>
      <c r="AK507" s="27">
        <f>IFERROR(SUMIFS('[1]BD Unidades'!$AO$3:$AO$1424,'[1]BD Unidades'!$A$3:$A$1424,$A507),"-")</f>
        <v>0</v>
      </c>
      <c r="AL507" s="27">
        <f>IFERROR(SUMIFS('[1]BD Unidades'!$AQ$3:$AQ$1424,'[1]BD Unidades'!$A$3:$A$1424,$A507),"-")</f>
        <v>0.24645825062913637</v>
      </c>
      <c r="AM507" s="27">
        <f>IFERROR(SUMIFS('[1]BD Unidades'!$AS$3:$AS$1424,'[1]BD Unidades'!$A$3:$A$1424,$A507),"-")</f>
        <v>0.26801214320271993</v>
      </c>
      <c r="AN507" s="27">
        <f>IFERROR(SUMIFS('[1]BD Unidades'!$AU$3:$AU$1424,'[1]BD Unidades'!$A$3:$A$1424,$A507),"-")</f>
        <v>0.2670993647912886</v>
      </c>
      <c r="AO507" s="27"/>
      <c r="AP507" s="27"/>
      <c r="AQ507" s="25">
        <f>IFERROR(SUMIFS('[1]BD Unidades'!$AZ$3:$AZ$1424,'[1]BD Unidades'!$A$3:$A$1424,$A507),"-")</f>
        <v>0.67899248048327066</v>
      </c>
      <c r="AR507" s="25">
        <f>IFERROR(SUMIFS('[1]BD Unidades'!$BA$3:$BA$1424,'[1]BD Unidades'!$A$3:$A$1424,$A507),"-")</f>
        <v>2.75</v>
      </c>
      <c r="AS507" s="28">
        <f>SUMIFS('[1]BD Unidades'!$BC$3:$BC$1424,'[1]BD Unidades'!$A$3:$A$1424,$A507)</f>
        <v>5.7051364380505303E-3</v>
      </c>
      <c r="AT507" s="28">
        <f>SUMIFS('[1]BD Unidades'!$BE$3:$BE$1424,'[1]BD Unidades'!$A$3:$A$1424,$A507)</f>
        <v>0.99757739491225339</v>
      </c>
      <c r="AU507" s="29">
        <f t="shared" si="30"/>
        <v>0.99188607976676402</v>
      </c>
      <c r="AV507" s="30">
        <f t="shared" si="31"/>
        <v>1.8E-3</v>
      </c>
      <c r="AW507" s="25">
        <f>IFERROR(SUMIFS('[1]BD Unidades'!$BI$3:$BI$1424,'[1]BD Unidades'!$A$3:$A$1424,$A507),"-")</f>
        <v>0.67470066566377318</v>
      </c>
      <c r="AX507" s="25">
        <f>IFERROR(SUMIFS('[1]BD Unidades'!$BJ$3:$BJ$1424,'[1]BD Unidades'!$A$3:$A$1424,$A507),"-")</f>
        <v>0.4340198116205336</v>
      </c>
    </row>
    <row r="508" spans="1:50" ht="14.4" x14ac:dyDescent="0.3">
      <c r="A508" s="7">
        <v>1794</v>
      </c>
      <c r="B508" s="7" t="s">
        <v>2060</v>
      </c>
      <c r="D508" s="8" t="s">
        <v>2061</v>
      </c>
      <c r="E508" s="19" t="s">
        <v>570</v>
      </c>
      <c r="F508" s="19" t="s">
        <v>570</v>
      </c>
      <c r="G508" s="19" t="s">
        <v>2062</v>
      </c>
      <c r="H508" s="19">
        <v>100</v>
      </c>
      <c r="I508" s="19">
        <v>2024</v>
      </c>
      <c r="J508" s="19" t="s">
        <v>495</v>
      </c>
      <c r="K508" s="19" t="s">
        <v>496</v>
      </c>
      <c r="L508" s="19" t="s">
        <v>47</v>
      </c>
      <c r="M508" s="19" t="s">
        <v>48</v>
      </c>
      <c r="N508" s="19" t="s">
        <v>48</v>
      </c>
      <c r="O508" s="19" t="s">
        <v>48</v>
      </c>
      <c r="P508" s="19" t="s">
        <v>51</v>
      </c>
      <c r="Q508" s="9" t="s">
        <v>2064</v>
      </c>
      <c r="R508" s="20">
        <v>207.29</v>
      </c>
      <c r="S508" s="20">
        <v>2.74</v>
      </c>
      <c r="T508" s="20">
        <v>201.61</v>
      </c>
      <c r="U508" s="20">
        <v>6.8178999999999998</v>
      </c>
      <c r="V508" s="21">
        <f>_xlfn.XLOOKUP(D508,'[1]Gen. Real'!$A:$A,'[1]Gen. Real'!$C:$C,"-",0)</f>
        <v>362.56564000000026</v>
      </c>
      <c r="W508" s="22"/>
      <c r="X508" s="22">
        <f>_xlfn.XLOOKUP(D508,[1]Vertimiento!$A:$A,[1]Vertimiento!$E:$E,"-",0)</f>
        <v>106.91095152483334</v>
      </c>
      <c r="Y508" s="23">
        <f t="shared" si="28"/>
        <v>0.22772371073410194</v>
      </c>
      <c r="Z508" s="19">
        <f>_xlfn.XLOOKUP(D508,[1]Cmg!$I$4:$I$85,[1]Cmg!$M$4:$M$85,"----",0,1)</f>
        <v>15.714568402014146</v>
      </c>
      <c r="AA508" s="19">
        <f>_xlfn.XLOOKUP(D508,[1]Cmg!$A$4:$A$89,[1]Cmg!$B$4:$B$89,"----",0,1)</f>
        <v>64.497800091282485</v>
      </c>
      <c r="AB508" s="19">
        <f>_xlfn.XLOOKUP(D508,[1]Cmg!$E$4:$E$89,[1]Cmg!$F$4:$F$89,"----",0,1)</f>
        <v>13.939304109589045</v>
      </c>
      <c r="AC508" s="19">
        <f>_xlfn.XLOOKUP(D508,[1]Cmg!$O$4:$O$89,[1]Cmg!$P$4:$P$89,"----",0,1)</f>
        <v>100.58276495893591</v>
      </c>
      <c r="AD508" s="24">
        <f>_xlfn.XLOOKUP(D508,[1]Cmg!$S$4:$S$89,[1]Cmg!$U$4:$U$89,"----",0,1)</f>
        <v>0.48071656777727068</v>
      </c>
      <c r="AG508" s="25">
        <f>IFERROR(SUMIFS('[1]BD Unidades'!$AH:$AH,'[1]BD Unidades'!$A:$A,'BD Centrales 2023'!$A508),"-")</f>
        <v>197.80405479452054</v>
      </c>
      <c r="AH508" s="25">
        <f>SUMIFS('[1]BD Unidades'!$AJ$3:$AJ$1424,'[1]BD Unidades'!$A$3:$A$1424,$A508)</f>
        <v>8141.5382137745855</v>
      </c>
      <c r="AI508" s="25">
        <f>SUMIFS('[1]BD Unidades'!$AL$3:$AL$1424,'[1]BD Unidades'!$A$3:$A$1424,$A508)</f>
        <v>583.71550967243957</v>
      </c>
      <c r="AJ508" s="26">
        <f t="shared" si="29"/>
        <v>6.689954563772102E-2</v>
      </c>
      <c r="AK508" s="27">
        <f>IFERROR(SUMIFS('[1]BD Unidades'!$AO$3:$AO$1424,'[1]BD Unidades'!$A$3:$A$1424,$A508),"-")</f>
        <v>0</v>
      </c>
      <c r="AL508" s="27">
        <f>IFERROR(SUMIFS('[1]BD Unidades'!$AQ$3:$AQ$1424,'[1]BD Unidades'!$A$3:$A$1424,$A508),"-")</f>
        <v>0</v>
      </c>
      <c r="AM508" s="27">
        <f>IFERROR(SUMIFS('[1]BD Unidades'!$AS$3:$AS$1424,'[1]BD Unidades'!$A$3:$A$1424,$A508),"-")</f>
        <v>0</v>
      </c>
      <c r="AN508" s="27">
        <f>IFERROR(SUMIFS('[1]BD Unidades'!$AU$3:$AU$1424,'[1]BD Unidades'!$A$3:$A$1424,$A508),"-")</f>
        <v>0.27246856133918662</v>
      </c>
      <c r="AO508" s="27"/>
      <c r="AP508" s="27"/>
      <c r="AQ508" s="25">
        <f>IFERROR(SUMIFS('[1]BD Unidades'!$AZ$3:$AZ$1424,'[1]BD Unidades'!$A$3:$A$1424,$A508),"-")</f>
        <v>64.523830637406306</v>
      </c>
      <c r="AR508" s="25">
        <f>IFERROR(SUMIFS('[1]BD Unidades'!$BA$3:$BA$1424,'[1]BD Unidades'!$A$3:$A$1424,$A508),"-")</f>
        <v>197.77416714572999</v>
      </c>
      <c r="AS508" s="28">
        <f>SUMIFS('[1]BD Unidades'!$BC$3:$BC$1424,'[1]BD Unidades'!$A$3:$A$1424,$A508)</f>
        <v>3.0716796554739793E-3</v>
      </c>
      <c r="AT508" s="28">
        <f>SUMIFS('[1]BD Unidades'!$BE$3:$BE$1424,'[1]BD Unidades'!$A$3:$A$1424,$A508)</f>
        <v>0.9976714208500459</v>
      </c>
      <c r="AU508" s="29">
        <f t="shared" si="30"/>
        <v>0.99460689384377299</v>
      </c>
      <c r="AV508" s="30">
        <f t="shared" si="31"/>
        <v>2.7400000000000001E-2</v>
      </c>
      <c r="AW508" s="25">
        <f>IFERROR(SUMIFS('[1]BD Unidades'!$BI$3:$BI$1424,'[1]BD Unidades'!$A$3:$A$1424,$A508),"-")</f>
        <v>62.330157721868801</v>
      </c>
      <c r="AX508" s="25">
        <f>IFERROR(SUMIFS('[1]BD Unidades'!$BJ$3:$BJ$1424,'[1]BD Unidades'!$A$3:$A$1424,$A508),"-")</f>
        <v>40.095593037705491</v>
      </c>
    </row>
    <row r="509" spans="1:50" ht="14.4" x14ac:dyDescent="0.3">
      <c r="A509" s="7">
        <v>1796</v>
      </c>
      <c r="B509" s="7" t="s">
        <v>2065</v>
      </c>
      <c r="D509" s="8" t="s">
        <v>2066</v>
      </c>
      <c r="E509" s="19" t="s">
        <v>1897</v>
      </c>
      <c r="F509" s="19" t="s">
        <v>1897</v>
      </c>
      <c r="G509" s="19" t="s">
        <v>2067</v>
      </c>
      <c r="H509" s="19" t="s">
        <v>397</v>
      </c>
      <c r="I509" s="19">
        <v>2024</v>
      </c>
      <c r="J509" s="19" t="s">
        <v>495</v>
      </c>
      <c r="K509" s="19" t="s">
        <v>496</v>
      </c>
      <c r="L509" s="19" t="s">
        <v>213</v>
      </c>
      <c r="M509" s="19" t="s">
        <v>106</v>
      </c>
      <c r="N509" s="19" t="s">
        <v>107</v>
      </c>
      <c r="O509" s="19" t="s">
        <v>1340</v>
      </c>
      <c r="P509" s="19" t="s">
        <v>51</v>
      </c>
      <c r="Q509" s="9" t="s">
        <v>2039</v>
      </c>
      <c r="R509" s="20">
        <v>3.01</v>
      </c>
      <c r="S509" s="20">
        <v>0.33</v>
      </c>
      <c r="T509" s="20">
        <v>3</v>
      </c>
      <c r="U509" s="20" t="s">
        <v>397</v>
      </c>
      <c r="V509" s="21">
        <f>_xlfn.XLOOKUP(D509,'[1]Gen. Real'!$A:$A,'[1]Gen. Real'!$C:$C,"-",0)</f>
        <v>7.0959300000000018</v>
      </c>
      <c r="W509" s="22"/>
      <c r="X509" s="22" t="str">
        <f>_xlfn.XLOOKUP(D509,[1]Vertimiento!$A:$A,[1]Vertimiento!$E:$E,"-",0)</f>
        <v>-</v>
      </c>
      <c r="Y509" s="23" t="str">
        <f t="shared" si="28"/>
        <v>-</v>
      </c>
      <c r="Z509" s="19" t="str">
        <f>_xlfn.XLOOKUP(D509,[1]Cmg!$I$4:$I$85,[1]Cmg!$M$4:$M$85,"----",0,1)</f>
        <v>----</v>
      </c>
      <c r="AA509" s="19" t="str">
        <f>_xlfn.XLOOKUP(D509,[1]Cmg!$A$4:$A$89,[1]Cmg!$B$4:$B$89,"----",0,1)</f>
        <v>----</v>
      </c>
      <c r="AB509" s="19" t="str">
        <f>_xlfn.XLOOKUP(D509,[1]Cmg!$E$4:$E$89,[1]Cmg!$F$4:$F$89,"----",0,1)</f>
        <v>----</v>
      </c>
      <c r="AC509" s="19" t="str">
        <f>_xlfn.XLOOKUP(D509,[1]Cmg!$O$4:$O$89,[1]Cmg!$P$4:$P$89,"----",0,1)</f>
        <v>----</v>
      </c>
      <c r="AD509" s="24" t="str">
        <f>_xlfn.XLOOKUP(D509,[1]Cmg!$S$4:$S$89,[1]Cmg!$U$4:$U$89,"----",0,1)</f>
        <v>----</v>
      </c>
      <c r="AG509" s="25">
        <f>IFERROR(SUMIFS('[1]BD Unidades'!$AH:$AH,'[1]BD Unidades'!$A:$A,'BD Centrales 2023'!$A509),"-")</f>
        <v>3</v>
      </c>
      <c r="AH509" s="25">
        <f>SUMIFS('[1]BD Unidades'!$AJ$3:$AJ$1424,'[1]BD Unidades'!$A$3:$A$1424,$A509)</f>
        <v>8685.6146179402022</v>
      </c>
      <c r="AI509" s="25">
        <f>SUMIFS('[1]BD Unidades'!$AL$3:$AL$1424,'[1]BD Unidades'!$A$3:$A$1424,$A509)</f>
        <v>0</v>
      </c>
      <c r="AJ509" s="26">
        <f t="shared" si="29"/>
        <v>0</v>
      </c>
      <c r="AK509" s="27">
        <f>IFERROR(SUMIFS('[1]BD Unidades'!$AO$3:$AO$1424,'[1]BD Unidades'!$A$3:$A$1424,$A509),"-")</f>
        <v>0</v>
      </c>
      <c r="AL509" s="27">
        <f>IFERROR(SUMIFS('[1]BD Unidades'!$AQ$3:$AQ$1424,'[1]BD Unidades'!$A$3:$A$1424,$A509),"-")</f>
        <v>0.1822853438401425</v>
      </c>
      <c r="AM509" s="27">
        <f>IFERROR(SUMIFS('[1]BD Unidades'!$AS$3:$AS$1424,'[1]BD Unidades'!$A$3:$A$1424,$A509),"-")</f>
        <v>0.26024249823519152</v>
      </c>
      <c r="AN509" s="27">
        <f>IFERROR(SUMIFS('[1]BD Unidades'!$AU$3:$AU$1424,'[1]BD Unidades'!$A$3:$A$1424,$A509),"-")</f>
        <v>0.26941694352159473</v>
      </c>
      <c r="AO509" s="27"/>
      <c r="AP509" s="27"/>
      <c r="AQ509" s="25">
        <f>IFERROR(SUMIFS('[1]BD Unidades'!$AZ$3:$AZ$1424,'[1]BD Unidades'!$A$3:$A$1424,$A509),"-")</f>
        <v>0.54867888495882888</v>
      </c>
      <c r="AR509" s="25">
        <f>IFERROR(SUMIFS('[1]BD Unidades'!$BA$3:$BA$1424,'[1]BD Unidades'!$A$3:$A$1424,$A509),"-")</f>
        <v>3</v>
      </c>
      <c r="AS509" s="28">
        <f>SUMIFS('[1]BD Unidades'!$BC$3:$BC$1424,'[1]BD Unidades'!$A$3:$A$1424,$A509)</f>
        <v>3.9811511362414492E-3</v>
      </c>
      <c r="AT509" s="28">
        <f>SUMIFS('[1]BD Unidades'!$BE$3:$BE$1424,'[1]BD Unidades'!$A$3:$A$1424,$A509)</f>
        <v>0.99589458274549048</v>
      </c>
      <c r="AU509" s="29">
        <f t="shared" si="30"/>
        <v>0.99192977589581655</v>
      </c>
      <c r="AV509" s="30">
        <f t="shared" si="31"/>
        <v>3.3E-3</v>
      </c>
      <c r="AW509" s="25">
        <f>IFERROR(SUMIFS('[1]BD Unidades'!$BI$3:$BI$1424,'[1]BD Unidades'!$A$3:$A$1424,$A509),"-")</f>
        <v>0.54423762489139338</v>
      </c>
      <c r="AX509" s="25">
        <f>IFERROR(SUMIFS('[1]BD Unidades'!$BJ$3:$BJ$1424,'[1]BD Unidades'!$A$3:$A$1424,$A509),"-")</f>
        <v>0.3500958624366925</v>
      </c>
    </row>
    <row r="510" spans="1:50" ht="14.4" x14ac:dyDescent="0.3">
      <c r="A510" s="7">
        <v>1797</v>
      </c>
      <c r="B510" s="7" t="s">
        <v>2069</v>
      </c>
      <c r="D510" s="8" t="s">
        <v>2070</v>
      </c>
      <c r="E510" s="19" t="s">
        <v>2071</v>
      </c>
      <c r="F510" s="19" t="s">
        <v>2071</v>
      </c>
      <c r="G510" s="19" t="s">
        <v>2072</v>
      </c>
      <c r="H510" s="19" t="s">
        <v>397</v>
      </c>
      <c r="I510" s="19">
        <v>2024</v>
      </c>
      <c r="J510" s="19" t="s">
        <v>495</v>
      </c>
      <c r="K510" s="19" t="s">
        <v>496</v>
      </c>
      <c r="L510" s="19" t="s">
        <v>213</v>
      </c>
      <c r="M510" s="19" t="s">
        <v>189</v>
      </c>
      <c r="N510" s="19" t="s">
        <v>2074</v>
      </c>
      <c r="O510" s="19" t="s">
        <v>2075</v>
      </c>
      <c r="P510" s="19" t="s">
        <v>51</v>
      </c>
      <c r="Q510" s="9" t="s">
        <v>2076</v>
      </c>
      <c r="R510" s="20">
        <v>3.0049999999999999</v>
      </c>
      <c r="S510" s="20">
        <v>0.16700000000000001</v>
      </c>
      <c r="T510" s="20">
        <v>3</v>
      </c>
      <c r="U510" s="20" t="s">
        <v>397</v>
      </c>
      <c r="V510" s="21">
        <f>_xlfn.XLOOKUP(D510,'[1]Gen. Real'!$A:$A,'[1]Gen. Real'!$C:$C,"-",0)</f>
        <v>5.9031900000000004</v>
      </c>
      <c r="W510" s="22"/>
      <c r="X510" s="22" t="str">
        <f>_xlfn.XLOOKUP(D510,[1]Vertimiento!$A:$A,[1]Vertimiento!$E:$E,"-",0)</f>
        <v>-</v>
      </c>
      <c r="Y510" s="23" t="str">
        <f t="shared" si="28"/>
        <v>-</v>
      </c>
      <c r="Z510" s="19" t="str">
        <f>_xlfn.XLOOKUP(D510,[1]Cmg!$I$4:$I$85,[1]Cmg!$M$4:$M$85,"----",0,1)</f>
        <v>----</v>
      </c>
      <c r="AA510" s="19" t="str">
        <f>_xlfn.XLOOKUP(D510,[1]Cmg!$A$4:$A$89,[1]Cmg!$B$4:$B$89,"----",0,1)</f>
        <v>----</v>
      </c>
      <c r="AB510" s="19" t="str">
        <f>_xlfn.XLOOKUP(D510,[1]Cmg!$E$4:$E$89,[1]Cmg!$F$4:$F$89,"----",0,1)</f>
        <v>----</v>
      </c>
      <c r="AC510" s="19" t="str">
        <f>_xlfn.XLOOKUP(D510,[1]Cmg!$O$4:$O$89,[1]Cmg!$P$4:$P$89,"----",0,1)</f>
        <v>----</v>
      </c>
      <c r="AD510" s="24" t="str">
        <f>_xlfn.XLOOKUP(D510,[1]Cmg!$S$4:$S$89,[1]Cmg!$U$4:$U$89,"----",0,1)</f>
        <v>----</v>
      </c>
      <c r="AG510" s="25">
        <f>IFERROR(SUMIFS('[1]BD Unidades'!$AH:$AH,'[1]BD Unidades'!$A:$A,'BD Centrales 2023'!$A510),"-")</f>
        <v>3</v>
      </c>
      <c r="AH510" s="25">
        <f>SUMIFS('[1]BD Unidades'!$AJ$3:$AJ$1424,'[1]BD Unidades'!$A$3:$A$1424,$A510)</f>
        <v>8323.1780366056573</v>
      </c>
      <c r="AI510" s="25">
        <f>SUMIFS('[1]BD Unidades'!$AL$3:$AL$1424,'[1]BD Unidades'!$A$3:$A$1424,$A510)</f>
        <v>0</v>
      </c>
      <c r="AJ510" s="26">
        <f t="shared" si="29"/>
        <v>0</v>
      </c>
      <c r="AK510" s="27">
        <f>IFERROR(SUMIFS('[1]BD Unidades'!$AO$3:$AO$1424,'[1]BD Unidades'!$A$3:$A$1424,$A510),"-")</f>
        <v>0</v>
      </c>
      <c r="AL510" s="27">
        <f>IFERROR(SUMIFS('[1]BD Unidades'!$AQ$3:$AQ$1424,'[1]BD Unidades'!$A$3:$A$1424,$A510),"-")</f>
        <v>0.2191102723079876</v>
      </c>
      <c r="AM510" s="27">
        <f>IFERROR(SUMIFS('[1]BD Unidades'!$AS$3:$AS$1424,'[1]BD Unidades'!$A$3:$A$1424,$A510),"-")</f>
        <v>0.22253449456739602</v>
      </c>
      <c r="AN510" s="27">
        <f>IFERROR(SUMIFS('[1]BD Unidades'!$AU$3:$AU$1424,'[1]BD Unidades'!$A$3:$A$1424,$A510),"-")</f>
        <v>0.22338968386023295</v>
      </c>
      <c r="AO510" s="27"/>
      <c r="AP510" s="27"/>
      <c r="AQ510" s="25">
        <f>IFERROR(SUMIFS('[1]BD Unidades'!$AZ$3:$AZ$1424,'[1]BD Unidades'!$A$3:$A$1424,$A510),"-")</f>
        <v>0.65842636828550272</v>
      </c>
      <c r="AR510" s="25">
        <f>IFERROR(SUMIFS('[1]BD Unidades'!$BA$3:$BA$1424,'[1]BD Unidades'!$A$3:$A$1424,$A510),"-")</f>
        <v>3</v>
      </c>
      <c r="AS510" s="28">
        <f>SUMIFS('[1]BD Unidades'!$BC$3:$BC$1424,'[1]BD Unidades'!$A$3:$A$1424,$A510)</f>
        <v>3.5752846726814975E-3</v>
      </c>
      <c r="AT510" s="28">
        <f>SUMIFS('[1]BD Unidades'!$BE$3:$BE$1424,'[1]BD Unidades'!$A$3:$A$1424,$A510)</f>
        <v>0.9975136568428572</v>
      </c>
      <c r="AU510" s="29">
        <f t="shared" si="30"/>
        <v>0.99394726155475643</v>
      </c>
      <c r="AV510" s="30">
        <f t="shared" si="31"/>
        <v>1.67E-3</v>
      </c>
      <c r="AW510" s="25">
        <f>IFERROR(SUMIFS('[1]BD Unidades'!$BI$3:$BI$1424,'[1]BD Unidades'!$A$3:$A$1424,$A510),"-")</f>
        <v>0.65552790063167443</v>
      </c>
      <c r="AX510" s="25">
        <f>IFERROR(SUMIFS('[1]BD Unidades'!$BJ$3:$BJ$1424,'[1]BD Unidades'!$A$3:$A$1424,$A510),"-")</f>
        <v>0.42168640172343547</v>
      </c>
    </row>
    <row r="511" spans="1:50" ht="14.4" x14ac:dyDescent="0.3">
      <c r="A511" s="7">
        <v>1798</v>
      </c>
      <c r="B511" s="7" t="s">
        <v>2077</v>
      </c>
      <c r="D511" s="8" t="s">
        <v>2078</v>
      </c>
      <c r="E511" s="19" t="s">
        <v>1231</v>
      </c>
      <c r="F511" s="19" t="s">
        <v>2079</v>
      </c>
      <c r="G511" s="19" t="s">
        <v>2080</v>
      </c>
      <c r="H511" s="19" t="s">
        <v>397</v>
      </c>
      <c r="I511" s="19">
        <v>2024</v>
      </c>
      <c r="J511" s="19" t="s">
        <v>495</v>
      </c>
      <c r="K511" s="19" t="s">
        <v>496</v>
      </c>
      <c r="L511" s="19" t="s">
        <v>213</v>
      </c>
      <c r="M511" s="19" t="s">
        <v>90</v>
      </c>
      <c r="N511" s="19" t="s">
        <v>97</v>
      </c>
      <c r="O511" s="19" t="s">
        <v>1725</v>
      </c>
      <c r="P511" s="19" t="s">
        <v>51</v>
      </c>
      <c r="Q511" s="9" t="s">
        <v>2081</v>
      </c>
      <c r="R511" s="20">
        <v>6.01</v>
      </c>
      <c r="S511" s="20">
        <v>0.16</v>
      </c>
      <c r="T511" s="20">
        <v>6</v>
      </c>
      <c r="U511" s="20" t="s">
        <v>397</v>
      </c>
      <c r="V511" s="21">
        <f>_xlfn.XLOOKUP(D511,'[1]Gen. Real'!$A:$A,'[1]Gen. Real'!$C:$C,"-",0)</f>
        <v>11.465289999999996</v>
      </c>
      <c r="W511" s="22"/>
      <c r="X511" s="22" t="str">
        <f>_xlfn.XLOOKUP(D511,[1]Vertimiento!$A:$A,[1]Vertimiento!$E:$E,"-",0)</f>
        <v>-</v>
      </c>
      <c r="Y511" s="23" t="str">
        <f t="shared" si="28"/>
        <v>-</v>
      </c>
      <c r="Z511" s="19" t="str">
        <f>_xlfn.XLOOKUP(D511,[1]Cmg!$I$4:$I$85,[1]Cmg!$M$4:$M$85,"----",0,1)</f>
        <v>----</v>
      </c>
      <c r="AA511" s="19" t="str">
        <f>_xlfn.XLOOKUP(D511,[1]Cmg!$A$4:$A$89,[1]Cmg!$B$4:$B$89,"----",0,1)</f>
        <v>----</v>
      </c>
      <c r="AB511" s="19" t="str">
        <f>_xlfn.XLOOKUP(D511,[1]Cmg!$E$4:$E$89,[1]Cmg!$F$4:$F$89,"----",0,1)</f>
        <v>----</v>
      </c>
      <c r="AC511" s="19" t="str">
        <f>_xlfn.XLOOKUP(D511,[1]Cmg!$O$4:$O$89,[1]Cmg!$P$4:$P$89,"----",0,1)</f>
        <v>----</v>
      </c>
      <c r="AD511" s="24" t="str">
        <f>_xlfn.XLOOKUP(D511,[1]Cmg!$S$4:$S$89,[1]Cmg!$U$4:$U$89,"----",0,1)</f>
        <v>----</v>
      </c>
      <c r="AG511" s="25">
        <f>IFERROR(SUMIFS('[1]BD Unidades'!$AH:$AH,'[1]BD Unidades'!$A:$A,'BD Centrales 2023'!$A511),"-")</f>
        <v>6</v>
      </c>
      <c r="AH511" s="25">
        <f>SUMIFS('[1]BD Unidades'!$AJ$3:$AJ$1424,'[1]BD Unidades'!$A$3:$A$1424,$A511)</f>
        <v>8249.0848585690492</v>
      </c>
      <c r="AI511" s="25">
        <f>SUMIFS('[1]BD Unidades'!$AL$3:$AL$1424,'[1]BD Unidades'!$A$3:$A$1424,$A511)</f>
        <v>83.377703826955099</v>
      </c>
      <c r="AJ511" s="26">
        <f t="shared" si="29"/>
        <v>1.0006370049981934E-2</v>
      </c>
      <c r="AK511" s="27">
        <f>IFERROR(SUMIFS('[1]BD Unidades'!$AO$3:$AO$1424,'[1]BD Unidades'!$A$3:$A$1424,$A511),"-")</f>
        <v>0</v>
      </c>
      <c r="AL511" s="27">
        <f>IFERROR(SUMIFS('[1]BD Unidades'!$AQ$3:$AQ$1424,'[1]BD Unidades'!$A$3:$A$1424,$A511),"-")</f>
        <v>0</v>
      </c>
      <c r="AM511" s="27">
        <f>IFERROR(SUMIFS('[1]BD Unidades'!$AS$3:$AS$1424,'[1]BD Unidades'!$A$3:$A$1424,$A511),"-")</f>
        <v>0.21120485602969841</v>
      </c>
      <c r="AN511" s="27">
        <f>IFERROR(SUMIFS('[1]BD Unidades'!$AU$3:$AU$1424,'[1]BD Unidades'!$A$3:$A$1424,$A511),"-")</f>
        <v>0.21586921797004993</v>
      </c>
      <c r="AO511" s="27"/>
      <c r="AP511" s="27"/>
      <c r="AQ511" s="25">
        <f>IFERROR(SUMIFS('[1]BD Unidades'!$AZ$3:$AZ$1424,'[1]BD Unidades'!$A$3:$A$1424,$A511),"-")</f>
        <v>1.2693411847384874</v>
      </c>
      <c r="AR511" s="25">
        <f>IFERROR(SUMIFS('[1]BD Unidades'!$BA$3:$BA$1424,'[1]BD Unidades'!$A$3:$A$1424,$A511),"-")</f>
        <v>6</v>
      </c>
      <c r="AS511" s="28">
        <f>SUMIFS('[1]BD Unidades'!$BC$3:$BC$1424,'[1]BD Unidades'!$A$3:$A$1424,$A511)</f>
        <v>1.8589044601183425E-2</v>
      </c>
      <c r="AT511" s="28">
        <f>SUMIFS('[1]BD Unidades'!$BE$3:$BE$1424,'[1]BD Unidades'!$A$3:$A$1424,$A511)</f>
        <v>0.99742058517387266</v>
      </c>
      <c r="AU511" s="29">
        <f t="shared" si="30"/>
        <v>0.97887948942993708</v>
      </c>
      <c r="AV511" s="30">
        <f t="shared" si="31"/>
        <v>1.6000000000000001E-3</v>
      </c>
      <c r="AW511" s="25">
        <f>IFERROR(SUMIFS('[1]BD Unidades'!$BI$3:$BI$1424,'[1]BD Unidades'!$A$3:$A$1424,$A511),"-")</f>
        <v>1.24456364724492</v>
      </c>
      <c r="AX511" s="25">
        <f>IFERROR(SUMIFS('[1]BD Unidades'!$BJ$3:$BJ$1424,'[1]BD Unidades'!$A$3:$A$1424,$A511),"-")</f>
        <v>0.80059989150238597</v>
      </c>
    </row>
    <row r="512" spans="1:50" ht="14.4" x14ac:dyDescent="0.3">
      <c r="A512" s="7">
        <v>1799</v>
      </c>
      <c r="B512" s="7" t="s">
        <v>2082</v>
      </c>
      <c r="D512" s="8" t="s">
        <v>2083</v>
      </c>
      <c r="E512" s="19" t="s">
        <v>1231</v>
      </c>
      <c r="F512" s="19" t="s">
        <v>2084</v>
      </c>
      <c r="G512" s="19" t="s">
        <v>2085</v>
      </c>
      <c r="H512" s="19" t="s">
        <v>397</v>
      </c>
      <c r="I512" s="19">
        <v>2024</v>
      </c>
      <c r="J512" s="19" t="s">
        <v>495</v>
      </c>
      <c r="K512" s="19" t="s">
        <v>496</v>
      </c>
      <c r="L512" s="19" t="s">
        <v>213</v>
      </c>
      <c r="M512" s="19" t="s">
        <v>106</v>
      </c>
      <c r="N512" s="19" t="s">
        <v>107</v>
      </c>
      <c r="O512" s="19" t="s">
        <v>108</v>
      </c>
      <c r="P512" s="19" t="s">
        <v>51</v>
      </c>
      <c r="Q512" s="9" t="s">
        <v>2087</v>
      </c>
      <c r="R512" s="20">
        <v>8.0980000000000008</v>
      </c>
      <c r="S512" s="20">
        <v>1.2</v>
      </c>
      <c r="T512" s="20">
        <v>8</v>
      </c>
      <c r="U512" s="20" t="s">
        <v>397</v>
      </c>
      <c r="V512" s="21">
        <f>_xlfn.XLOOKUP(D512,'[1]Gen. Real'!$A:$A,'[1]Gen. Real'!$C:$C,"-",0)</f>
        <v>14.897640000000001</v>
      </c>
      <c r="W512" s="22"/>
      <c r="X512" s="22" t="str">
        <f>_xlfn.XLOOKUP(D512,[1]Vertimiento!$A:$A,[1]Vertimiento!$E:$E,"-",0)</f>
        <v>-</v>
      </c>
      <c r="Y512" s="23" t="str">
        <f t="shared" si="28"/>
        <v>-</v>
      </c>
      <c r="Z512" s="19" t="str">
        <f>_xlfn.XLOOKUP(D512,[1]Cmg!$I$4:$I$85,[1]Cmg!$M$4:$M$85,"----",0,1)</f>
        <v>----</v>
      </c>
      <c r="AA512" s="19" t="str">
        <f>_xlfn.XLOOKUP(D512,[1]Cmg!$A$4:$A$89,[1]Cmg!$B$4:$B$89,"----",0,1)</f>
        <v>----</v>
      </c>
      <c r="AB512" s="19" t="str">
        <f>_xlfn.XLOOKUP(D512,[1]Cmg!$E$4:$E$89,[1]Cmg!$F$4:$F$89,"----",0,1)</f>
        <v>----</v>
      </c>
      <c r="AC512" s="19" t="str">
        <f>_xlfn.XLOOKUP(D512,[1]Cmg!$O$4:$O$89,[1]Cmg!$P$4:$P$89,"----",0,1)</f>
        <v>----</v>
      </c>
      <c r="AD512" s="24" t="str">
        <f>_xlfn.XLOOKUP(D512,[1]Cmg!$S$4:$S$89,[1]Cmg!$U$4:$U$89,"----",0,1)</f>
        <v>----</v>
      </c>
      <c r="AG512" s="25">
        <f>IFERROR(SUMIFS('[1]BD Unidades'!$AH:$AH,'[1]BD Unidades'!$A:$A,'BD Centrales 2023'!$A512),"-")</f>
        <v>8</v>
      </c>
      <c r="AH512" s="25">
        <f>SUMIFS('[1]BD Unidades'!$AJ$3:$AJ$1424,'[1]BD Unidades'!$A$3:$A$1424,$A512)</f>
        <v>7489.9975302543835</v>
      </c>
      <c r="AI512" s="25">
        <f>SUMIFS('[1]BD Unidades'!$AL$3:$AL$1424,'[1]BD Unidades'!$A$3:$A$1424,$A512)</f>
        <v>492.41788095826126</v>
      </c>
      <c r="AJ512" s="26">
        <f t="shared" si="29"/>
        <v>6.1687829509170566E-2</v>
      </c>
      <c r="AK512" s="27">
        <f>IFERROR(SUMIFS('[1]BD Unidades'!$AO$3:$AO$1424,'[1]BD Unidades'!$A$3:$A$1424,$A512),"-")</f>
        <v>0</v>
      </c>
      <c r="AL512" s="27">
        <f>IFERROR(SUMIFS('[1]BD Unidades'!$AQ$3:$AQ$1424,'[1]BD Unidades'!$A$3:$A$1424,$A512),"-")</f>
        <v>0.24915545199532943</v>
      </c>
      <c r="AM512" s="27">
        <f>IFERROR(SUMIFS('[1]BD Unidades'!$AS$3:$AS$1424,'[1]BD Unidades'!$A$3:$A$1424,$A512),"-")</f>
        <v>0.22046091774143675</v>
      </c>
      <c r="AN512" s="27">
        <f>IFERROR(SUMIFS('[1]BD Unidades'!$AU$3:$AU$1424,'[1]BD Unidades'!$A$3:$A$1424,$A512),"-")</f>
        <v>0.22673746604099776</v>
      </c>
      <c r="AO512" s="27"/>
      <c r="AP512" s="27"/>
      <c r="AQ512" s="25">
        <f>IFERROR(SUMIFS('[1]BD Unidades'!$AZ$3:$AZ$1424,'[1]BD Unidades'!$A$3:$A$1424,$A512),"-")</f>
        <v>1.785292511870155</v>
      </c>
      <c r="AR512" s="25">
        <f>IFERROR(SUMIFS('[1]BD Unidades'!$BA$3:$BA$1424,'[1]BD Unidades'!$A$3:$A$1424,$A512),"-")</f>
        <v>7.93653003638524</v>
      </c>
      <c r="AS512" s="28">
        <f>SUMIFS('[1]BD Unidades'!$BC$3:$BC$1424,'[1]BD Unidades'!$A$3:$A$1424,$A512)</f>
        <v>2.5191713597109901E-2</v>
      </c>
      <c r="AT512" s="28">
        <f>SUMIFS('[1]BD Unidades'!$BE$3:$BE$1424,'[1]BD Unidades'!$A$3:$A$1424,$A512)</f>
        <v>0.96753882143137759</v>
      </c>
      <c r="AU512" s="29">
        <f t="shared" si="30"/>
        <v>0.94316486054779303</v>
      </c>
      <c r="AV512" s="30">
        <f t="shared" si="31"/>
        <v>1.2E-2</v>
      </c>
      <c r="AW512" s="25">
        <f>IFERROR(SUMIFS('[1]BD Unidades'!$BI$3:$BI$1424,'[1]BD Unidades'!$A$3:$A$1424,$A512),"-")</f>
        <v>1.7039124368639167</v>
      </c>
      <c r="AX512" s="25">
        <f>IFERROR(SUMIFS('[1]BD Unidades'!$BJ$3:$BJ$1424,'[1]BD Unidades'!$A$3:$A$1424,$A512),"-")</f>
        <v>1.096088669392385</v>
      </c>
    </row>
    <row r="513" spans="1:50" ht="14.4" x14ac:dyDescent="0.3">
      <c r="A513" s="7">
        <v>1801</v>
      </c>
      <c r="B513" s="7" t="s">
        <v>2088</v>
      </c>
      <c r="D513" s="8" t="s">
        <v>2089</v>
      </c>
      <c r="E513" s="19" t="s">
        <v>1947</v>
      </c>
      <c r="F513" s="19" t="s">
        <v>1947</v>
      </c>
      <c r="G513" s="19" t="s">
        <v>2090</v>
      </c>
      <c r="H513" s="19" t="s">
        <v>397</v>
      </c>
      <c r="I513" s="19">
        <v>2024</v>
      </c>
      <c r="J513" s="19" t="s">
        <v>495</v>
      </c>
      <c r="K513" s="19" t="s">
        <v>496</v>
      </c>
      <c r="L513" s="19" t="s">
        <v>213</v>
      </c>
      <c r="M513" s="19" t="s">
        <v>90</v>
      </c>
      <c r="N513" s="19" t="s">
        <v>1950</v>
      </c>
      <c r="O513" s="19" t="s">
        <v>1951</v>
      </c>
      <c r="P513" s="19" t="s">
        <v>51</v>
      </c>
      <c r="Q513" s="9" t="s">
        <v>2039</v>
      </c>
      <c r="R513" s="20">
        <v>3.0049999999999999</v>
      </c>
      <c r="S513" s="20">
        <v>0.16700000000000001</v>
      </c>
      <c r="T513" s="20">
        <v>3</v>
      </c>
      <c r="U513" s="20" t="s">
        <v>397</v>
      </c>
      <c r="V513" s="21">
        <f>_xlfn.XLOOKUP(D513,'[1]Gen. Real'!$A:$A,'[1]Gen. Real'!$C:$C,"-",0)</f>
        <v>6.326360000000002</v>
      </c>
      <c r="W513" s="22"/>
      <c r="X513" s="22" t="str">
        <f>_xlfn.XLOOKUP(D513,[1]Vertimiento!$A:$A,[1]Vertimiento!$E:$E,"-",0)</f>
        <v>-</v>
      </c>
      <c r="Y513" s="23" t="str">
        <f t="shared" si="28"/>
        <v>-</v>
      </c>
      <c r="Z513" s="19" t="str">
        <f>_xlfn.XLOOKUP(D513,[1]Cmg!$I$4:$I$85,[1]Cmg!$M$4:$M$85,"----",0,1)</f>
        <v>----</v>
      </c>
      <c r="AA513" s="19" t="str">
        <f>_xlfn.XLOOKUP(D513,[1]Cmg!$A$4:$A$89,[1]Cmg!$B$4:$B$89,"----",0,1)</f>
        <v>----</v>
      </c>
      <c r="AB513" s="19" t="str">
        <f>_xlfn.XLOOKUP(D513,[1]Cmg!$E$4:$E$89,[1]Cmg!$F$4:$F$89,"----",0,1)</f>
        <v>----</v>
      </c>
      <c r="AC513" s="19" t="str">
        <f>_xlfn.XLOOKUP(D513,[1]Cmg!$O$4:$O$89,[1]Cmg!$P$4:$P$89,"----",0,1)</f>
        <v>----</v>
      </c>
      <c r="AD513" s="24" t="str">
        <f>_xlfn.XLOOKUP(D513,[1]Cmg!$S$4:$S$89,[1]Cmg!$U$4:$U$89,"----",0,1)</f>
        <v>----</v>
      </c>
      <c r="AG513" s="25">
        <f>IFERROR(SUMIFS('[1]BD Unidades'!$AH:$AH,'[1]BD Unidades'!$A:$A,'BD Centrales 2023'!$A513),"-")</f>
        <v>3</v>
      </c>
      <c r="AH513" s="25">
        <f>SUMIFS('[1]BD Unidades'!$AJ$3:$AJ$1424,'[1]BD Unidades'!$A$3:$A$1424,$A513)</f>
        <v>8216.6056572379366</v>
      </c>
      <c r="AI513" s="25">
        <f>SUMIFS('[1]BD Unidades'!$AL$3:$AL$1424,'[1]BD Unidades'!$A$3:$A$1424,$A513)</f>
        <v>0</v>
      </c>
      <c r="AJ513" s="26">
        <f t="shared" si="29"/>
        <v>0</v>
      </c>
      <c r="AK513" s="27">
        <f>IFERROR(SUMIFS('[1]BD Unidades'!$AO$3:$AO$1424,'[1]BD Unidades'!$A$3:$A$1424,$A513),"-")</f>
        <v>0</v>
      </c>
      <c r="AL513" s="27">
        <f>IFERROR(SUMIFS('[1]BD Unidades'!$AQ$3:$AQ$1424,'[1]BD Unidades'!$A$3:$A$1424,$A513),"-")</f>
        <v>0.25510701123390472</v>
      </c>
      <c r="AM513" s="27">
        <f>IFERROR(SUMIFS('[1]BD Unidades'!$AS$3:$AS$1424,'[1]BD Unidades'!$A$3:$A$1424,$A513),"-")</f>
        <v>0.23949691386910962</v>
      </c>
      <c r="AN513" s="27">
        <f>IFERROR(SUMIFS('[1]BD Unidades'!$AU$3:$AU$1424,'[1]BD Unidades'!$A$3:$A$1424,$A513),"-")</f>
        <v>0.24014276206322799</v>
      </c>
      <c r="AO513" s="27"/>
      <c r="AP513" s="27"/>
      <c r="AQ513" s="25">
        <f>IFERROR(SUMIFS('[1]BD Unidades'!$AZ$3:$AZ$1424,'[1]BD Unidades'!$A$3:$A$1424,$A513),"-")</f>
        <v>0.71968822617667438</v>
      </c>
      <c r="AR513" s="25">
        <f>IFERROR(SUMIFS('[1]BD Unidades'!$BA$3:$BA$1424,'[1]BD Unidades'!$A$3:$A$1424,$A513),"-")</f>
        <v>3</v>
      </c>
      <c r="AS513" s="28">
        <f>SUMIFS('[1]BD Unidades'!$BC$3:$BC$1424,'[1]BD Unidades'!$A$3:$A$1424,$A513)</f>
        <v>3.498869919996349E-3</v>
      </c>
      <c r="AT513" s="28">
        <f>SUMIFS('[1]BD Unidades'!$BE$3:$BE$1424,'[1]BD Unidades'!$A$3:$A$1424,$A513)</f>
        <v>0.99807018743494458</v>
      </c>
      <c r="AU513" s="29">
        <f t="shared" si="30"/>
        <v>0.99457806967808327</v>
      </c>
      <c r="AV513" s="30">
        <f t="shared" si="31"/>
        <v>1.67E-3</v>
      </c>
      <c r="AW513" s="25">
        <f>IFERROR(SUMIFS('[1]BD Unidades'!$BI$3:$BI$1424,'[1]BD Unidades'!$A$3:$A$1424,$A513),"-")</f>
        <v>0.70980515885153272</v>
      </c>
      <c r="AX513" s="25">
        <f>IFERROR(SUMIFS('[1]BD Unidades'!$BJ$3:$BJ$1424,'[1]BD Unidades'!$A$3:$A$1424,$A513),"-")</f>
        <v>0.45660174505526113</v>
      </c>
    </row>
    <row r="514" spans="1:50" ht="14.4" x14ac:dyDescent="0.3">
      <c r="A514" s="7">
        <v>1802</v>
      </c>
      <c r="B514" s="7" t="s">
        <v>2092</v>
      </c>
      <c r="D514" s="8" t="s">
        <v>2093</v>
      </c>
      <c r="E514" s="19" t="s">
        <v>1231</v>
      </c>
      <c r="F514" s="19" t="s">
        <v>2094</v>
      </c>
      <c r="G514" s="19" t="s">
        <v>2095</v>
      </c>
      <c r="H514" s="19" t="s">
        <v>397</v>
      </c>
      <c r="I514" s="19">
        <v>2024</v>
      </c>
      <c r="J514" s="19" t="s">
        <v>495</v>
      </c>
      <c r="K514" s="19" t="s">
        <v>496</v>
      </c>
      <c r="L514" s="19" t="s">
        <v>213</v>
      </c>
      <c r="M514" s="19" t="s">
        <v>90</v>
      </c>
      <c r="N514" s="19" t="s">
        <v>868</v>
      </c>
      <c r="O514" s="19" t="s">
        <v>1687</v>
      </c>
      <c r="P514" s="19" t="s">
        <v>51</v>
      </c>
      <c r="Q514" s="9" t="s">
        <v>2045</v>
      </c>
      <c r="R514" s="20">
        <v>9.14</v>
      </c>
      <c r="S514" s="20">
        <v>1.55</v>
      </c>
      <c r="T514" s="20">
        <v>9</v>
      </c>
      <c r="U514" s="20" t="s">
        <v>397</v>
      </c>
      <c r="V514" s="21">
        <f>_xlfn.XLOOKUP(D514,'[1]Gen. Real'!$A:$A,'[1]Gen. Real'!$C:$C,"-",0)</f>
        <v>16.734830000000017</v>
      </c>
      <c r="W514" s="22"/>
      <c r="X514" s="22" t="str">
        <f>_xlfn.XLOOKUP(D514,[1]Vertimiento!$A:$A,[1]Vertimiento!$E:$E,"-",0)</f>
        <v>-</v>
      </c>
      <c r="Y514" s="23" t="str">
        <f t="shared" si="28"/>
        <v>-</v>
      </c>
      <c r="Z514" s="19" t="str">
        <f>_xlfn.XLOOKUP(D514,[1]Cmg!$I$4:$I$85,[1]Cmg!$M$4:$M$85,"----",0,1)</f>
        <v>----</v>
      </c>
      <c r="AA514" s="19" t="str">
        <f>_xlfn.XLOOKUP(D514,[1]Cmg!$A$4:$A$89,[1]Cmg!$B$4:$B$89,"----",0,1)</f>
        <v>----</v>
      </c>
      <c r="AB514" s="19" t="str">
        <f>_xlfn.XLOOKUP(D514,[1]Cmg!$E$4:$E$89,[1]Cmg!$F$4:$F$89,"----",0,1)</f>
        <v>----</v>
      </c>
      <c r="AC514" s="19" t="str">
        <f>_xlfn.XLOOKUP(D514,[1]Cmg!$O$4:$O$89,[1]Cmg!$P$4:$P$89,"----",0,1)</f>
        <v>----</v>
      </c>
      <c r="AD514" s="24" t="str">
        <f>_xlfn.XLOOKUP(D514,[1]Cmg!$S$4:$S$89,[1]Cmg!$U$4:$U$89,"----",0,1)</f>
        <v>----</v>
      </c>
      <c r="AG514" s="25">
        <f>IFERROR(SUMIFS('[1]BD Unidades'!$AH:$AH,'[1]BD Unidades'!$A:$A,'BD Centrales 2023'!$A514),"-")</f>
        <v>9</v>
      </c>
      <c r="AH514" s="25">
        <f>SUMIFS('[1]BD Unidades'!$AJ$3:$AJ$1424,'[1]BD Unidades'!$A$3:$A$1424,$A514)</f>
        <v>7251.3840262582016</v>
      </c>
      <c r="AI514" s="25">
        <f>SUMIFS('[1]BD Unidades'!$AL$3:$AL$1424,'[1]BD Unidades'!$A$3:$A$1424,$A514)</f>
        <v>22.188183807439792</v>
      </c>
      <c r="AJ514" s="26">
        <f t="shared" si="29"/>
        <v>3.0505208674128982E-3</v>
      </c>
      <c r="AK514" s="27">
        <f>IFERROR(SUMIFS('[1]BD Unidades'!$AO$3:$AO$1424,'[1]BD Unidades'!$A$3:$A$1424,$A514),"-")</f>
        <v>0</v>
      </c>
      <c r="AL514" s="27">
        <f>IFERROR(SUMIFS('[1]BD Unidades'!$AQ$3:$AQ$1424,'[1]BD Unidades'!$A$3:$A$1424,$A514),"-")</f>
        <v>0.23415835816054156</v>
      </c>
      <c r="AM514" s="27">
        <f>IFERROR(SUMIFS('[1]BD Unidades'!$AS$3:$AS$1424,'[1]BD Unidades'!$A$3:$A$1424,$A514),"-")</f>
        <v>0.25615924118491928</v>
      </c>
      <c r="AN514" s="27">
        <f>IFERROR(SUMIFS('[1]BD Unidades'!$AU$3:$AU$1424,'[1]BD Unidades'!$A$3:$A$1424,$A514),"-")</f>
        <v>0.22339004376367613</v>
      </c>
      <c r="AO514" s="27"/>
      <c r="AP514" s="27"/>
      <c r="AQ514" s="25">
        <f>IFERROR(SUMIFS('[1]BD Unidades'!$AZ$3:$AZ$1424,'[1]BD Unidades'!$A$3:$A$1424,$A514),"-")</f>
        <v>2.14020739358735</v>
      </c>
      <c r="AR514" s="25">
        <f>IFERROR(SUMIFS('[1]BD Unidades'!$BA$3:$BA$1424,'[1]BD Unidades'!$A$3:$A$1424,$A514),"-")</f>
        <v>9</v>
      </c>
      <c r="AS514" s="28">
        <f>SUMIFS('[1]BD Unidades'!$BC$3:$BC$1424,'[1]BD Unidades'!$A$3:$A$1424,$A514)</f>
        <v>5.256865980892398E-2</v>
      </c>
      <c r="AT514" s="28">
        <f>SUMIFS('[1]BD Unidades'!$BE$3:$BE$1424,'[1]BD Unidades'!$A$3:$A$1424,$A514)</f>
        <v>0.97684421929798282</v>
      </c>
      <c r="AU514" s="29">
        <f t="shared" si="30"/>
        <v>0.92549282784739317</v>
      </c>
      <c r="AV514" s="30">
        <f t="shared" si="31"/>
        <v>1.55E-2</v>
      </c>
      <c r="AW514" s="25">
        <f>IFERROR(SUMIFS('[1]BD Unidades'!$BI$3:$BI$1424,'[1]BD Unidades'!$A$3:$A$1424,$A514),"-")</f>
        <v>2.0098220163855238</v>
      </c>
      <c r="AX514" s="25">
        <f>IFERROR(SUMIFS('[1]BD Unidades'!$BJ$3:$BJ$1424,'[1]BD Unidades'!$A$3:$A$1424,$A514),"-")</f>
        <v>1.2928734434910796</v>
      </c>
    </row>
    <row r="515" spans="1:50" ht="14.4" x14ac:dyDescent="0.3">
      <c r="A515" s="7">
        <v>1803</v>
      </c>
      <c r="B515" s="7" t="s">
        <v>2097</v>
      </c>
      <c r="D515" s="8" t="s">
        <v>2098</v>
      </c>
      <c r="E515" s="19" t="s">
        <v>2099</v>
      </c>
      <c r="F515" s="19" t="s">
        <v>2099</v>
      </c>
      <c r="G515" s="19" t="s">
        <v>2100</v>
      </c>
      <c r="H515" s="19" t="s">
        <v>397</v>
      </c>
      <c r="I515" s="19">
        <v>2024</v>
      </c>
      <c r="J515" s="19" t="s">
        <v>495</v>
      </c>
      <c r="K515" s="19" t="s">
        <v>496</v>
      </c>
      <c r="L515" s="19" t="s">
        <v>213</v>
      </c>
      <c r="M515" s="19" t="s">
        <v>164</v>
      </c>
      <c r="N515" s="19" t="s">
        <v>707</v>
      </c>
      <c r="O515" s="19" t="s">
        <v>749</v>
      </c>
      <c r="P515" s="19" t="s">
        <v>51</v>
      </c>
      <c r="Q515" s="9" t="s">
        <v>2102</v>
      </c>
      <c r="R515" s="20">
        <v>2.9973999999999998</v>
      </c>
      <c r="S515" s="20">
        <v>1.58</v>
      </c>
      <c r="T515" s="20">
        <v>2.95</v>
      </c>
      <c r="U515" s="20" t="s">
        <v>397</v>
      </c>
      <c r="V515" s="21">
        <f>_xlfn.XLOOKUP(D515,'[1]Gen. Real'!$A:$A,'[1]Gen. Real'!$C:$C,"-",0)</f>
        <v>5.8203199999999988</v>
      </c>
      <c r="W515" s="22"/>
      <c r="X515" s="22" t="str">
        <f>_xlfn.XLOOKUP(D515,[1]Vertimiento!$A:$A,[1]Vertimiento!$E:$E,"-",0)</f>
        <v>-</v>
      </c>
      <c r="Y515" s="23" t="str">
        <f t="shared" ref="Y515:Y578" si="32">IFERROR(X515/(V515+X515),"-")</f>
        <v>-</v>
      </c>
      <c r="Z515" s="19" t="str">
        <f>_xlfn.XLOOKUP(D515,[1]Cmg!$I$4:$I$85,[1]Cmg!$M$4:$M$85,"----",0,1)</f>
        <v>----</v>
      </c>
      <c r="AA515" s="19" t="str">
        <f>_xlfn.XLOOKUP(D515,[1]Cmg!$A$4:$A$89,[1]Cmg!$B$4:$B$89,"----",0,1)</f>
        <v>----</v>
      </c>
      <c r="AB515" s="19" t="str">
        <f>_xlfn.XLOOKUP(D515,[1]Cmg!$E$4:$E$89,[1]Cmg!$F$4:$F$89,"----",0,1)</f>
        <v>----</v>
      </c>
      <c r="AC515" s="19" t="str">
        <f>_xlfn.XLOOKUP(D515,[1]Cmg!$O$4:$O$89,[1]Cmg!$P$4:$P$89,"----",0,1)</f>
        <v>----</v>
      </c>
      <c r="AD515" s="24" t="str">
        <f>_xlfn.XLOOKUP(D515,[1]Cmg!$S$4:$S$89,[1]Cmg!$U$4:$U$89,"----",0,1)</f>
        <v>----</v>
      </c>
      <c r="AG515" s="25">
        <f>IFERROR(SUMIFS('[1]BD Unidades'!$AH:$AH,'[1]BD Unidades'!$A:$A,'BD Centrales 2023'!$A515),"-")</f>
        <v>2.95</v>
      </c>
      <c r="AH515" s="25">
        <f>SUMIFS('[1]BD Unidades'!$AJ$3:$AJ$1424,'[1]BD Unidades'!$A$3:$A$1424,$A515)</f>
        <v>8583.9088320989285</v>
      </c>
      <c r="AI515" s="25">
        <f>SUMIFS('[1]BD Unidades'!$AL$3:$AL$1424,'[1]BD Unidades'!$A$3:$A$1424,$A515)</f>
        <v>0</v>
      </c>
      <c r="AJ515" s="26">
        <f t="shared" ref="AJ515:AJ578" si="33">IFERROR(AI515/(AH515+AI515),"-")</f>
        <v>0</v>
      </c>
      <c r="AK515" s="27">
        <f>IFERROR(SUMIFS('[1]BD Unidades'!$AO$3:$AO$1424,'[1]BD Unidades'!$A$3:$A$1424,$A515),"-")</f>
        <v>0</v>
      </c>
      <c r="AL515" s="27">
        <f>IFERROR(SUMIFS('[1]BD Unidades'!$AQ$3:$AQ$1424,'[1]BD Unidades'!$A$3:$A$1424,$A515),"-")</f>
        <v>0.25726099622381643</v>
      </c>
      <c r="AM515" s="27">
        <f>IFERROR(SUMIFS('[1]BD Unidades'!$AS$3:$AS$1424,'[1]BD Unidades'!$A$3:$A$1424,$A515),"-")</f>
        <v>0.24490988304851649</v>
      </c>
      <c r="AN515" s="27">
        <f>IFERROR(SUMIFS('[1]BD Unidades'!$AU$3:$AU$1424,'[1]BD Unidades'!$A$3:$A$1424,$A515),"-")</f>
        <v>0.22379904250350308</v>
      </c>
      <c r="AO515" s="27"/>
      <c r="AP515" s="27"/>
      <c r="AQ515" s="25">
        <f>IFERROR(SUMIFS('[1]BD Unidades'!$AZ$3:$AZ$1424,'[1]BD Unidades'!$A$3:$A$1424,$A515),"-")</f>
        <v>0.73409288344962331</v>
      </c>
      <c r="AR515" s="25">
        <f>IFERROR(SUMIFS('[1]BD Unidades'!$BA$3:$BA$1424,'[1]BD Unidades'!$A$3:$A$1424,$A515),"-")</f>
        <v>2.9500000000000099</v>
      </c>
      <c r="AS515" s="28">
        <f>SUMIFS('[1]BD Unidades'!$BC$3:$BC$1424,'[1]BD Unidades'!$A$3:$A$1424,$A515)</f>
        <v>3.490559185477676E-3</v>
      </c>
      <c r="AT515" s="28">
        <f>SUMIFS('[1]BD Unidades'!$BE$3:$BE$1424,'[1]BD Unidades'!$A$3:$A$1424,$A515)</f>
        <v>0.98418629478881714</v>
      </c>
      <c r="AU515" s="29">
        <f t="shared" ref="AU515:AU578" si="34">IFERROR(AT515*(1-AS515),"-")</f>
        <v>0.98075093427732074</v>
      </c>
      <c r="AV515" s="30">
        <f t="shared" ref="AV515:AV578" si="35">IFERROR(S515/100,"-")</f>
        <v>1.5800000000000002E-2</v>
      </c>
      <c r="AW515" s="25">
        <f>IFERROR(SUMIFS('[1]BD Unidades'!$BI$3:$BI$1424,'[1]BD Unidades'!$A$3:$A$1424,$A515),"-")</f>
        <v>0.73148931675611462</v>
      </c>
      <c r="AX515" s="25">
        <f>IFERROR(SUMIFS('[1]BD Unidades'!$BJ$3:$BJ$1424,'[1]BD Unidades'!$A$3:$A$1424,$A515),"-")</f>
        <v>0.47055067768249903</v>
      </c>
    </row>
    <row r="516" spans="1:50" ht="14.4" x14ac:dyDescent="0.3">
      <c r="A516" s="7">
        <v>1805</v>
      </c>
      <c r="B516" s="7" t="s">
        <v>2103</v>
      </c>
      <c r="D516" s="8" t="s">
        <v>2104</v>
      </c>
      <c r="E516" s="19" t="s">
        <v>2105</v>
      </c>
      <c r="F516" s="19" t="s">
        <v>2105</v>
      </c>
      <c r="G516" s="19" t="s">
        <v>2106</v>
      </c>
      <c r="H516" s="19" t="s">
        <v>397</v>
      </c>
      <c r="I516" s="19">
        <v>2024</v>
      </c>
      <c r="J516" s="19" t="s">
        <v>495</v>
      </c>
      <c r="K516" s="19" t="s">
        <v>496</v>
      </c>
      <c r="L516" s="19" t="s">
        <v>213</v>
      </c>
      <c r="M516" s="19" t="s">
        <v>362</v>
      </c>
      <c r="N516" s="19" t="s">
        <v>363</v>
      </c>
      <c r="O516" s="19" t="s">
        <v>1205</v>
      </c>
      <c r="P516" s="19" t="s">
        <v>51</v>
      </c>
      <c r="Q516" s="9" t="s">
        <v>2107</v>
      </c>
      <c r="R516" s="20">
        <v>6.01</v>
      </c>
      <c r="S516" s="20">
        <v>0.16600000000000001</v>
      </c>
      <c r="T516" s="20">
        <v>6</v>
      </c>
      <c r="U516" s="20" t="s">
        <v>397</v>
      </c>
      <c r="V516" s="21">
        <f>_xlfn.XLOOKUP(D516,'[1]Gen. Real'!$A:$A,'[1]Gen. Real'!$C:$C,"-",0)</f>
        <v>13.621210000000001</v>
      </c>
      <c r="W516" s="22"/>
      <c r="X516" s="22" t="str">
        <f>_xlfn.XLOOKUP(D516,[1]Vertimiento!$A:$A,[1]Vertimiento!$E:$E,"-",0)</f>
        <v>-</v>
      </c>
      <c r="Y516" s="23" t="str">
        <f t="shared" si="32"/>
        <v>-</v>
      </c>
      <c r="Z516" s="19" t="str">
        <f>_xlfn.XLOOKUP(D516,[1]Cmg!$I$4:$I$85,[1]Cmg!$M$4:$M$85,"----",0,1)</f>
        <v>----</v>
      </c>
      <c r="AA516" s="19" t="str">
        <f>_xlfn.XLOOKUP(D516,[1]Cmg!$A$4:$A$89,[1]Cmg!$B$4:$B$89,"----",0,1)</f>
        <v>----</v>
      </c>
      <c r="AB516" s="19" t="str">
        <f>_xlfn.XLOOKUP(D516,[1]Cmg!$E$4:$E$89,[1]Cmg!$F$4:$F$89,"----",0,1)</f>
        <v>----</v>
      </c>
      <c r="AC516" s="19" t="str">
        <f>_xlfn.XLOOKUP(D516,[1]Cmg!$O$4:$O$89,[1]Cmg!$P$4:$P$89,"----",0,1)</f>
        <v>----</v>
      </c>
      <c r="AD516" s="24" t="str">
        <f>_xlfn.XLOOKUP(D516,[1]Cmg!$S$4:$S$89,[1]Cmg!$U$4:$U$89,"----",0,1)</f>
        <v>----</v>
      </c>
      <c r="AG516" s="25">
        <f>IFERROR(SUMIFS('[1]BD Unidades'!$AH:$AH,'[1]BD Unidades'!$A:$A,'BD Centrales 2023'!$A516),"-")</f>
        <v>6</v>
      </c>
      <c r="AH516" s="25">
        <f>SUMIFS('[1]BD Unidades'!$AJ$3:$AJ$1424,'[1]BD Unidades'!$A$3:$A$1424,$A516)</f>
        <v>8259.6672212978337</v>
      </c>
      <c r="AI516" s="25">
        <f>SUMIFS('[1]BD Unidades'!$AL$3:$AL$1424,'[1]BD Unidades'!$A$3:$A$1424,$A516)</f>
        <v>0</v>
      </c>
      <c r="AJ516" s="26">
        <f t="shared" si="33"/>
        <v>0</v>
      </c>
      <c r="AK516" s="27">
        <f>IFERROR(SUMIFS('[1]BD Unidades'!$AO$3:$AO$1424,'[1]BD Unidades'!$A$3:$A$1424,$A516),"-")</f>
        <v>0</v>
      </c>
      <c r="AL516" s="27">
        <f>IFERROR(SUMIFS('[1]BD Unidades'!$AQ$3:$AQ$1424,'[1]BD Unidades'!$A$3:$A$1424,$A516),"-")</f>
        <v>0</v>
      </c>
      <c r="AM516" s="27">
        <f>IFERROR(SUMIFS('[1]BD Unidades'!$AS$3:$AS$1424,'[1]BD Unidades'!$A$3:$A$1424,$A516),"-")</f>
        <v>0.26211726255511525</v>
      </c>
      <c r="AN516" s="27">
        <f>IFERROR(SUMIFS('[1]BD Unidades'!$AU$3:$AU$1424,'[1]BD Unidades'!$A$3:$A$1424,$A516),"-")</f>
        <v>0.2588046589018303</v>
      </c>
      <c r="AO516" s="27"/>
      <c r="AP516" s="27"/>
      <c r="AQ516" s="25">
        <f>IFERROR(SUMIFS('[1]BD Unidades'!$AZ$3:$AZ$1424,'[1]BD Unidades'!$A$3:$A$1424,$A516),"-")</f>
        <v>1.4849751912096048</v>
      </c>
      <c r="AR516" s="25">
        <f>IFERROR(SUMIFS('[1]BD Unidades'!$BA$3:$BA$1424,'[1]BD Unidades'!$A$3:$A$1424,$A516),"-")</f>
        <v>6</v>
      </c>
      <c r="AS516" s="28">
        <f>SUMIFS('[1]BD Unidades'!$BC$3:$BC$1424,'[1]BD Unidades'!$A$3:$A$1424,$A516)</f>
        <v>1.3061519244616274E-2</v>
      </c>
      <c r="AT516" s="28">
        <f>SUMIFS('[1]BD Unidades'!$BE$3:$BE$1424,'[1]BD Unidades'!$A$3:$A$1424,$A516)</f>
        <v>0.94627105509083065</v>
      </c>
      <c r="AU516" s="29">
        <f t="shared" si="34"/>
        <v>0.93391131749413836</v>
      </c>
      <c r="AV516" s="30">
        <f t="shared" si="35"/>
        <v>1.66E-3</v>
      </c>
      <c r="AW516" s="25">
        <f>IFERROR(SUMIFS('[1]BD Unidades'!$BI$3:$BI$1424,'[1]BD Unidades'!$A$3:$A$1424,$A516),"-")</f>
        <v>1.3891158883415513</v>
      </c>
      <c r="AX516" s="25">
        <f>IFERROR(SUMIFS('[1]BD Unidades'!$BJ$3:$BJ$1424,'[1]BD Unidades'!$A$3:$A$1424,$A516),"-")</f>
        <v>0.89358710737887159</v>
      </c>
    </row>
    <row r="517" spans="1:50" ht="14.4" x14ac:dyDescent="0.3">
      <c r="A517" s="7">
        <v>1806</v>
      </c>
      <c r="B517" s="7" t="s">
        <v>2108</v>
      </c>
      <c r="D517" s="8" t="s">
        <v>2109</v>
      </c>
      <c r="E517" s="19" t="s">
        <v>2110</v>
      </c>
      <c r="F517" s="19" t="s">
        <v>2110</v>
      </c>
      <c r="G517" s="19" t="s">
        <v>2111</v>
      </c>
      <c r="H517" s="19" t="s">
        <v>397</v>
      </c>
      <c r="I517" s="19">
        <v>2024</v>
      </c>
      <c r="J517" s="19" t="s">
        <v>495</v>
      </c>
      <c r="K517" s="19" t="s">
        <v>496</v>
      </c>
      <c r="L517" s="19" t="s">
        <v>213</v>
      </c>
      <c r="M517" s="19" t="s">
        <v>90</v>
      </c>
      <c r="N517" s="19" t="s">
        <v>91</v>
      </c>
      <c r="O517" s="19" t="s">
        <v>91</v>
      </c>
      <c r="P517" s="19" t="s">
        <v>51</v>
      </c>
      <c r="Q517" s="9" t="s">
        <v>2113</v>
      </c>
      <c r="R517" s="20">
        <v>9.0658999999999992</v>
      </c>
      <c r="S517" s="20">
        <v>0.72699999999999998</v>
      </c>
      <c r="T517" s="20">
        <v>9</v>
      </c>
      <c r="U517" s="20" t="s">
        <v>397</v>
      </c>
      <c r="V517" s="21">
        <f>_xlfn.XLOOKUP(D517,'[1]Gen. Real'!$A:$A,'[1]Gen. Real'!$C:$C,"-",0)</f>
        <v>18.863900000000001</v>
      </c>
      <c r="W517" s="22"/>
      <c r="X517" s="22" t="str">
        <f>_xlfn.XLOOKUP(D517,[1]Vertimiento!$A:$A,[1]Vertimiento!$E:$E,"-",0)</f>
        <v>-</v>
      </c>
      <c r="Y517" s="23" t="str">
        <f t="shared" si="32"/>
        <v>-</v>
      </c>
      <c r="Z517" s="19" t="str">
        <f>_xlfn.XLOOKUP(D517,[1]Cmg!$I$4:$I$85,[1]Cmg!$M$4:$M$85,"----",0,1)</f>
        <v>----</v>
      </c>
      <c r="AA517" s="19" t="str">
        <f>_xlfn.XLOOKUP(D517,[1]Cmg!$A$4:$A$89,[1]Cmg!$B$4:$B$89,"----",0,1)</f>
        <v>----</v>
      </c>
      <c r="AB517" s="19" t="str">
        <f>_xlfn.XLOOKUP(D517,[1]Cmg!$E$4:$E$89,[1]Cmg!$F$4:$F$89,"----",0,1)</f>
        <v>----</v>
      </c>
      <c r="AC517" s="19" t="str">
        <f>_xlfn.XLOOKUP(D517,[1]Cmg!$O$4:$O$89,[1]Cmg!$P$4:$P$89,"----",0,1)</f>
        <v>----</v>
      </c>
      <c r="AD517" s="24" t="str">
        <f>_xlfn.XLOOKUP(D517,[1]Cmg!$S$4:$S$89,[1]Cmg!$U$4:$U$89,"----",0,1)</f>
        <v>----</v>
      </c>
      <c r="AG517" s="25">
        <f>IFERROR(SUMIFS('[1]BD Unidades'!$AH:$AH,'[1]BD Unidades'!$A:$A,'BD Centrales 2023'!$A517),"-")</f>
        <v>9</v>
      </c>
      <c r="AH517" s="25">
        <f>SUMIFS('[1]BD Unidades'!$AJ$3:$AJ$1424,'[1]BD Unidades'!$A$3:$A$1424,$A517)</f>
        <v>8587.5368137746973</v>
      </c>
      <c r="AI517" s="25">
        <f>SUMIFS('[1]BD Unidades'!$AL$3:$AL$1424,'[1]BD Unidades'!$A$3:$A$1424,$A517)</f>
        <v>0</v>
      </c>
      <c r="AJ517" s="26">
        <f t="shared" si="33"/>
        <v>0</v>
      </c>
      <c r="AK517" s="27">
        <f>IFERROR(SUMIFS('[1]BD Unidades'!$AO$3:$AO$1424,'[1]BD Unidades'!$A$3:$A$1424,$A517),"-")</f>
        <v>0</v>
      </c>
      <c r="AL517" s="27">
        <f>IFERROR(SUMIFS('[1]BD Unidades'!$AQ$3:$AQ$1424,'[1]BD Unidades'!$A$3:$A$1424,$A517),"-")</f>
        <v>0</v>
      </c>
      <c r="AM517" s="27">
        <f>IFERROR(SUMIFS('[1]BD Unidades'!$AS$3:$AS$1424,'[1]BD Unidades'!$A$3:$A$1424,$A517),"-")</f>
        <v>0.26336208705753916</v>
      </c>
      <c r="AN517" s="27">
        <f>IFERROR(SUMIFS('[1]BD Unidades'!$AU$3:$AU$1424,'[1]BD Unidades'!$A$3:$A$1424,$A517),"-")</f>
        <v>0.23990933056839367</v>
      </c>
      <c r="AO517" s="27"/>
      <c r="AP517" s="27"/>
      <c r="AQ517" s="25">
        <f>IFERROR(SUMIFS('[1]BD Unidades'!$AZ$3:$AZ$1424,'[1]BD Unidades'!$A$3:$A$1424,$A517),"-")</f>
        <v>2.227462786814407</v>
      </c>
      <c r="AR517" s="25">
        <f>IFERROR(SUMIFS('[1]BD Unidades'!$BA$3:$BA$1424,'[1]BD Unidades'!$A$3:$A$1424,$A517),"-")</f>
        <v>9</v>
      </c>
      <c r="AS517" s="28">
        <f>SUMIFS('[1]BD Unidades'!$BC$3:$BC$1424,'[1]BD Unidades'!$A$3:$A$1424,$A517)</f>
        <v>5.715954028610617E-3</v>
      </c>
      <c r="AT517" s="28">
        <f>SUMIFS('[1]BD Unidades'!$BE$3:$BE$1424,'[1]BD Unidades'!$A$3:$A$1424,$A517)</f>
        <v>0.99273100298922345</v>
      </c>
      <c r="AU517" s="29">
        <f t="shared" si="34"/>
        <v>0.98705659821336056</v>
      </c>
      <c r="AV517" s="30">
        <f t="shared" si="35"/>
        <v>7.2699999999999996E-3</v>
      </c>
      <c r="AW517" s="25">
        <f>IFERROR(SUMIFS('[1]BD Unidades'!$BI$3:$BI$1424,'[1]BD Unidades'!$A$3:$A$1424,$A517),"-")</f>
        <v>2.2146374848428447</v>
      </c>
      <c r="AX517" s="25">
        <f>IFERROR(SUMIFS('[1]BD Unidades'!$BJ$3:$BJ$1424,'[1]BD Unidades'!$A$3:$A$1424,$A517),"-")</f>
        <v>1.4246266424439271</v>
      </c>
    </row>
    <row r="518" spans="1:50" ht="14.4" x14ac:dyDescent="0.3">
      <c r="A518" s="7">
        <v>1807</v>
      </c>
      <c r="B518" s="7" t="s">
        <v>2114</v>
      </c>
      <c r="D518" s="8" t="s">
        <v>2115</v>
      </c>
      <c r="E518" s="19" t="s">
        <v>2116</v>
      </c>
      <c r="F518" s="19" t="s">
        <v>2116</v>
      </c>
      <c r="G518" s="19" t="s">
        <v>2117</v>
      </c>
      <c r="H518" s="19" t="s">
        <v>397</v>
      </c>
      <c r="I518" s="19">
        <v>2024</v>
      </c>
      <c r="J518" s="19" t="s">
        <v>495</v>
      </c>
      <c r="K518" s="19" t="s">
        <v>496</v>
      </c>
      <c r="L518" s="19" t="s">
        <v>213</v>
      </c>
      <c r="M518" s="19" t="s">
        <v>90</v>
      </c>
      <c r="N518" s="19" t="s">
        <v>97</v>
      </c>
      <c r="O518" s="19" t="s">
        <v>98</v>
      </c>
      <c r="P518" s="19" t="s">
        <v>51</v>
      </c>
      <c r="Q518" s="9" t="s">
        <v>2119</v>
      </c>
      <c r="R518" s="20">
        <v>3.0204</v>
      </c>
      <c r="S518" s="20">
        <v>0.67500000000000004</v>
      </c>
      <c r="T518" s="20">
        <v>3</v>
      </c>
      <c r="U518" s="20" t="s">
        <v>397</v>
      </c>
      <c r="V518" s="21">
        <f>_xlfn.XLOOKUP(D518,'[1]Gen. Real'!$A:$A,'[1]Gen. Real'!$C:$C,"-",0)</f>
        <v>5.3138900000000024</v>
      </c>
      <c r="W518" s="22"/>
      <c r="X518" s="22" t="str">
        <f>_xlfn.XLOOKUP(D518,[1]Vertimiento!$A:$A,[1]Vertimiento!$E:$E,"-",0)</f>
        <v>-</v>
      </c>
      <c r="Y518" s="23" t="str">
        <f t="shared" si="32"/>
        <v>-</v>
      </c>
      <c r="Z518" s="19" t="str">
        <f>_xlfn.XLOOKUP(D518,[1]Cmg!$I$4:$I$85,[1]Cmg!$M$4:$M$85,"----",0,1)</f>
        <v>----</v>
      </c>
      <c r="AA518" s="19" t="str">
        <f>_xlfn.XLOOKUP(D518,[1]Cmg!$A$4:$A$89,[1]Cmg!$B$4:$B$89,"----",0,1)</f>
        <v>----</v>
      </c>
      <c r="AB518" s="19" t="str">
        <f>_xlfn.XLOOKUP(D518,[1]Cmg!$E$4:$E$89,[1]Cmg!$F$4:$F$89,"----",0,1)</f>
        <v>----</v>
      </c>
      <c r="AC518" s="19" t="str">
        <f>_xlfn.XLOOKUP(D518,[1]Cmg!$O$4:$O$89,[1]Cmg!$P$4:$P$89,"----",0,1)</f>
        <v>----</v>
      </c>
      <c r="AD518" s="24" t="str">
        <f>_xlfn.XLOOKUP(D518,[1]Cmg!$S$4:$S$89,[1]Cmg!$U$4:$U$89,"----",0,1)</f>
        <v>----</v>
      </c>
      <c r="AG518" s="25">
        <f>IFERROR(SUMIFS('[1]BD Unidades'!$AH:$AH,'[1]BD Unidades'!$A:$A,'BD Centrales 2023'!$A518),"-")</f>
        <v>3</v>
      </c>
      <c r="AH518" s="25">
        <f>SUMIFS('[1]BD Unidades'!$AJ$3:$AJ$1424,'[1]BD Unidades'!$A$3:$A$1424,$A518)</f>
        <v>8385.1476625612522</v>
      </c>
      <c r="AI518" s="25">
        <f>SUMIFS('[1]BD Unidades'!$AL$3:$AL$1424,'[1]BD Unidades'!$A$3:$A$1424,$A518)</f>
        <v>0</v>
      </c>
      <c r="AJ518" s="26">
        <f t="shared" si="33"/>
        <v>0</v>
      </c>
      <c r="AK518" s="27">
        <f>IFERROR(SUMIFS('[1]BD Unidades'!$AO$3:$AO$1424,'[1]BD Unidades'!$A$3:$A$1424,$A518),"-")</f>
        <v>0</v>
      </c>
      <c r="AL518" s="27">
        <f>IFERROR(SUMIFS('[1]BD Unidades'!$AQ$3:$AQ$1424,'[1]BD Unidades'!$A$3:$A$1424,$A518),"-")</f>
        <v>0</v>
      </c>
      <c r="AM518" s="27">
        <f>IFERROR(SUMIFS('[1]BD Unidades'!$AS$3:$AS$1424,'[1]BD Unidades'!$A$3:$A$1424,$A518),"-")</f>
        <v>0.23946229281073653</v>
      </c>
      <c r="AN518" s="27">
        <f>IFERROR(SUMIFS('[1]BD Unidades'!$AU$3:$AU$1424,'[1]BD Unidades'!$A$3:$A$1424,$A518),"-")</f>
        <v>0.19742749304727852</v>
      </c>
      <c r="AO518" s="27"/>
      <c r="AP518" s="27"/>
      <c r="AQ518" s="25">
        <f>IFERROR(SUMIFS('[1]BD Unidades'!$AZ$3:$AZ$1424,'[1]BD Unidades'!$A$3:$A$1424,$A518),"-")</f>
        <v>0.72327190920554862</v>
      </c>
      <c r="AR518" s="25">
        <f>IFERROR(SUMIFS('[1]BD Unidades'!$BA$3:$BA$1424,'[1]BD Unidades'!$A$3:$A$1424,$A518),"-")</f>
        <v>3</v>
      </c>
      <c r="AS518" s="28">
        <f>SUMIFS('[1]BD Unidades'!$BC$3:$BC$1424,'[1]BD Unidades'!$A$3:$A$1424,$A518)</f>
        <v>1.9652493368215236E-2</v>
      </c>
      <c r="AT518" s="28">
        <f>SUMIFS('[1]BD Unidades'!$BE$3:$BE$1424,'[1]BD Unidades'!$A$3:$A$1424,$A518)</f>
        <v>0.99324592769169651</v>
      </c>
      <c r="AU518" s="29">
        <f t="shared" si="34"/>
        <v>0.97372616868472861</v>
      </c>
      <c r="AV518" s="30">
        <f t="shared" si="35"/>
        <v>6.7500000000000008E-3</v>
      </c>
      <c r="AW518" s="25">
        <f>IFERROR(SUMIFS('[1]BD Unidades'!$BI$3:$BI$1424,'[1]BD Unidades'!$A$3:$A$1424,$A518),"-")</f>
        <v>0.70896115695095641</v>
      </c>
      <c r="AX518" s="25">
        <f>IFERROR(SUMIFS('[1]BD Unidades'!$BJ$3:$BJ$1424,'[1]BD Unidades'!$A$3:$A$1424,$A518),"-")</f>
        <v>0.4560588175549079</v>
      </c>
    </row>
    <row r="519" spans="1:50" ht="14.4" x14ac:dyDescent="0.3">
      <c r="A519" s="7">
        <v>1808</v>
      </c>
      <c r="B519" s="7" t="s">
        <v>2120</v>
      </c>
      <c r="D519" s="8" t="s">
        <v>2121</v>
      </c>
      <c r="E519" s="19" t="s">
        <v>2116</v>
      </c>
      <c r="F519" s="19" t="s">
        <v>2116</v>
      </c>
      <c r="G519" s="19" t="s">
        <v>2122</v>
      </c>
      <c r="H519" s="19" t="s">
        <v>397</v>
      </c>
      <c r="I519" s="19">
        <v>2024</v>
      </c>
      <c r="J519" s="19" t="s">
        <v>495</v>
      </c>
      <c r="K519" s="19" t="s">
        <v>496</v>
      </c>
      <c r="L519" s="19" t="s">
        <v>213</v>
      </c>
      <c r="M519" s="19" t="s">
        <v>90</v>
      </c>
      <c r="N519" s="19" t="s">
        <v>97</v>
      </c>
      <c r="O519" s="19" t="s">
        <v>98</v>
      </c>
      <c r="P519" s="19" t="s">
        <v>51</v>
      </c>
      <c r="Q519" s="9" t="s">
        <v>2123</v>
      </c>
      <c r="R519" s="20">
        <v>4.5305999999999997</v>
      </c>
      <c r="S519" s="20">
        <v>0.68</v>
      </c>
      <c r="T519" s="20">
        <v>4.5</v>
      </c>
      <c r="U519" s="20" t="s">
        <v>397</v>
      </c>
      <c r="V519" s="21">
        <f>_xlfn.XLOOKUP(D519,'[1]Gen. Real'!$A:$A,'[1]Gen. Real'!$C:$C,"-",0)</f>
        <v>7.4196500000000043</v>
      </c>
      <c r="W519" s="22"/>
      <c r="X519" s="22" t="str">
        <f>_xlfn.XLOOKUP(D519,[1]Vertimiento!$A:$A,[1]Vertimiento!$E:$E,"-",0)</f>
        <v>-</v>
      </c>
      <c r="Y519" s="23" t="str">
        <f t="shared" si="32"/>
        <v>-</v>
      </c>
      <c r="Z519" s="19" t="str">
        <f>_xlfn.XLOOKUP(D519,[1]Cmg!$I$4:$I$85,[1]Cmg!$M$4:$M$85,"----",0,1)</f>
        <v>----</v>
      </c>
      <c r="AA519" s="19" t="str">
        <f>_xlfn.XLOOKUP(D519,[1]Cmg!$A$4:$A$89,[1]Cmg!$B$4:$B$89,"----",0,1)</f>
        <v>----</v>
      </c>
      <c r="AB519" s="19" t="str">
        <f>_xlfn.XLOOKUP(D519,[1]Cmg!$E$4:$E$89,[1]Cmg!$F$4:$F$89,"----",0,1)</f>
        <v>----</v>
      </c>
      <c r="AC519" s="19" t="str">
        <f>_xlfn.XLOOKUP(D519,[1]Cmg!$O$4:$O$89,[1]Cmg!$P$4:$P$89,"----",0,1)</f>
        <v>----</v>
      </c>
      <c r="AD519" s="24" t="str">
        <f>_xlfn.XLOOKUP(D519,[1]Cmg!$S$4:$S$89,[1]Cmg!$U$4:$U$89,"----",0,1)</f>
        <v>----</v>
      </c>
      <c r="AG519" s="25">
        <f>IFERROR(SUMIFS('[1]BD Unidades'!$AH:$AH,'[1]BD Unidades'!$A:$A,'BD Centrales 2023'!$A519),"-")</f>
        <v>4.5</v>
      </c>
      <c r="AH519" s="25">
        <f>SUMIFS('[1]BD Unidades'!$AJ$3:$AJ$1424,'[1]BD Unidades'!$A$3:$A$1424,$A519)</f>
        <v>8010.2800953516098</v>
      </c>
      <c r="AI519" s="25">
        <f>SUMIFS('[1]BD Unidades'!$AL$3:$AL$1424,'[1]BD Unidades'!$A$3:$A$1424,$A519)</f>
        <v>0</v>
      </c>
      <c r="AJ519" s="26">
        <f t="shared" si="33"/>
        <v>0</v>
      </c>
      <c r="AK519" s="27">
        <f>IFERROR(SUMIFS('[1]BD Unidades'!$AO$3:$AO$1424,'[1]BD Unidades'!$A$3:$A$1424,$A519),"-")</f>
        <v>0</v>
      </c>
      <c r="AL519" s="27">
        <f>IFERROR(SUMIFS('[1]BD Unidades'!$AQ$3:$AQ$1424,'[1]BD Unidades'!$A$3:$A$1424,$A519),"-")</f>
        <v>0</v>
      </c>
      <c r="AM519" s="27">
        <f>IFERROR(SUMIFS('[1]BD Unidades'!$AS$3:$AS$1424,'[1]BD Unidades'!$A$3:$A$1424,$A519),"-")</f>
        <v>0.23655824901025629</v>
      </c>
      <c r="AN519" s="27">
        <f>IFERROR(SUMIFS('[1]BD Unidades'!$AU$3:$AU$1424,'[1]BD Unidades'!$A$3:$A$1424,$A519),"-")</f>
        <v>0.18637763210170841</v>
      </c>
      <c r="AO519" s="27"/>
      <c r="AP519" s="27"/>
      <c r="AQ519" s="25">
        <f>IFERROR(SUMIFS('[1]BD Unidades'!$AZ$3:$AZ$1424,'[1]BD Unidades'!$A$3:$A$1424,$A519),"-")</f>
        <v>1.0717508029658671</v>
      </c>
      <c r="AR519" s="25">
        <f>IFERROR(SUMIFS('[1]BD Unidades'!$BA$3:$BA$1424,'[1]BD Unidades'!$A$3:$A$1424,$A519),"-")</f>
        <v>4.5</v>
      </c>
      <c r="AS519" s="28">
        <f>SUMIFS('[1]BD Unidades'!$BC$3:$BC$1424,'[1]BD Unidades'!$A$3:$A$1424,$A519)</f>
        <v>4.5253394724095357E-3</v>
      </c>
      <c r="AT519" s="28">
        <f>SUMIFS('[1]BD Unidades'!$BE$3:$BE$1424,'[1]BD Unidades'!$A$3:$A$1424,$A519)</f>
        <v>0.99324592769169651</v>
      </c>
      <c r="AU519" s="29">
        <f t="shared" si="34"/>
        <v>0.98875115268930325</v>
      </c>
      <c r="AV519" s="30">
        <f t="shared" si="35"/>
        <v>6.8000000000000005E-3</v>
      </c>
      <c r="AW519" s="25">
        <f>IFERROR(SUMIFS('[1]BD Unidades'!$BI$3:$BI$1424,'[1]BD Unidades'!$A$3:$A$1424,$A519),"-")</f>
        <v>1.066867786506368</v>
      </c>
      <c r="AX519" s="25">
        <f>IFERROR(SUMIFS('[1]BD Unidades'!$BJ$3:$BJ$1424,'[1]BD Unidades'!$A$3:$A$1424,$A519),"-")</f>
        <v>0.68629212818097218</v>
      </c>
    </row>
    <row r="520" spans="1:50" ht="14.4" x14ac:dyDescent="0.3">
      <c r="A520" s="7">
        <v>1809</v>
      </c>
      <c r="B520" s="7" t="s">
        <v>2124</v>
      </c>
      <c r="D520" s="8" t="s">
        <v>2125</v>
      </c>
      <c r="E520" s="19" t="s">
        <v>2126</v>
      </c>
      <c r="F520" s="19" t="s">
        <v>2127</v>
      </c>
      <c r="G520" s="19" t="s">
        <v>1676</v>
      </c>
      <c r="H520" s="19" t="s">
        <v>397</v>
      </c>
      <c r="I520" s="19">
        <v>2024</v>
      </c>
      <c r="J520" s="19" t="s">
        <v>495</v>
      </c>
      <c r="K520" s="19" t="s">
        <v>496</v>
      </c>
      <c r="L520" s="19" t="s">
        <v>47</v>
      </c>
      <c r="M520" s="19" t="s">
        <v>497</v>
      </c>
      <c r="N520" s="19" t="s">
        <v>557</v>
      </c>
      <c r="O520" s="19" t="s">
        <v>610</v>
      </c>
      <c r="P520" s="19" t="s">
        <v>51</v>
      </c>
      <c r="Q520" s="9" t="s">
        <v>2128</v>
      </c>
      <c r="R520" s="20">
        <v>107.66</v>
      </c>
      <c r="S520" s="20">
        <v>1.32</v>
      </c>
      <c r="T520" s="20">
        <v>106.23</v>
      </c>
      <c r="U520" s="20">
        <v>0.94</v>
      </c>
      <c r="V520" s="21">
        <f>_xlfn.XLOOKUP(D520,'[1]Gen. Real'!$A:$A,'[1]Gen. Real'!$C:$C,"-",0)</f>
        <v>237.12421999999972</v>
      </c>
      <c r="W520" s="22"/>
      <c r="X520" s="22">
        <f>_xlfn.XLOOKUP(D520,[1]Vertimiento!$A:$A,[1]Vertimiento!$E:$E,"-",0)</f>
        <v>112.26441580000002</v>
      </c>
      <c r="Y520" s="23">
        <f t="shared" si="32"/>
        <v>0.32131673528232169</v>
      </c>
      <c r="Z520" s="19">
        <f>_xlfn.XLOOKUP(D520,[1]Cmg!$I$4:$I$85,[1]Cmg!$M$4:$M$85,"----",0,1)</f>
        <v>15.465821444135774</v>
      </c>
      <c r="AA520" s="19">
        <f>_xlfn.XLOOKUP(D520,[1]Cmg!$A$4:$A$89,[1]Cmg!$B$4:$B$89,"----",0,1)</f>
        <v>61.191704701049787</v>
      </c>
      <c r="AB520" s="19">
        <f>_xlfn.XLOOKUP(D520,[1]Cmg!$E$4:$E$89,[1]Cmg!$F$4:$F$89,"----",0,1)</f>
        <v>14.531150684931513</v>
      </c>
      <c r="AC520" s="19">
        <f>_xlfn.XLOOKUP(D520,[1]Cmg!$O$4:$O$89,[1]Cmg!$P$4:$P$89,"----",0,1)</f>
        <v>94.494603050449555</v>
      </c>
      <c r="AD520" s="24">
        <f>_xlfn.XLOOKUP(D520,[1]Cmg!$S$4:$S$89,[1]Cmg!$U$4:$U$89,"----",0,1)</f>
        <v>0.46576905522592421</v>
      </c>
      <c r="AG520" s="25">
        <f>IFERROR(SUMIFS('[1]BD Unidades'!$AH:$AH,'[1]BD Unidades'!$A:$A,'BD Centrales 2023'!$A520),"-")</f>
        <v>107.66</v>
      </c>
      <c r="AH520" s="25">
        <f>SUMIFS('[1]BD Unidades'!$AJ$3:$AJ$1424,'[1]BD Unidades'!$A$3:$A$1424,$A520)</f>
        <v>8501.7999999999993</v>
      </c>
      <c r="AI520" s="25">
        <f>SUMIFS('[1]BD Unidades'!$AL$3:$AL$1424,'[1]BD Unidades'!$A$3:$A$1424,$A520)</f>
        <v>62.316666666666698</v>
      </c>
      <c r="AJ520" s="26">
        <f t="shared" si="33"/>
        <v>7.2764850237522103E-3</v>
      </c>
      <c r="AK520" s="27">
        <f>IFERROR(SUMIFS('[1]BD Unidades'!$AO$3:$AO$1424,'[1]BD Unidades'!$A$3:$A$1424,$A520),"-")</f>
        <v>0</v>
      </c>
      <c r="AL520" s="27">
        <f>IFERROR(SUMIFS('[1]BD Unidades'!$AQ$3:$AQ$1424,'[1]BD Unidades'!$A$3:$A$1424,$A520),"-")</f>
        <v>0</v>
      </c>
      <c r="AM520" s="27">
        <f>IFERROR(SUMIFS('[1]BD Unidades'!$AS$3:$AS$1424,'[1]BD Unidades'!$A$3:$A$1424,$A520),"-")</f>
        <v>0</v>
      </c>
      <c r="AN520" s="27">
        <f>IFERROR(SUMIFS('[1]BD Unidades'!$AU$3:$AU$1424,'[1]BD Unidades'!$A$3:$A$1424,$A520),"-")</f>
        <v>0.31453400000000004</v>
      </c>
      <c r="AO520" s="27"/>
      <c r="AP520" s="27"/>
      <c r="AQ520" s="25">
        <f>IFERROR(SUMIFS('[1]BD Unidades'!$AZ$3:$AZ$1424,'[1]BD Unidades'!$A$3:$A$1424,$A520),"-")</f>
        <v>31.719915422438834</v>
      </c>
      <c r="AR520" s="25">
        <f>IFERROR(SUMIFS('[1]BD Unidades'!$BA$3:$BA$1424,'[1]BD Unidades'!$A$3:$A$1424,$A520),"-")</f>
        <v>107.60958005009201</v>
      </c>
      <c r="AS520" s="28">
        <f>SUMIFS('[1]BD Unidades'!$BC$3:$BC$1424,'[1]BD Unidades'!$A$3:$A$1424,$A520)</f>
        <v>2.64154678826962E-3</v>
      </c>
      <c r="AT520" s="28">
        <f>SUMIFS('[1]BD Unidades'!$BE$3:$BE$1424,'[1]BD Unidades'!$A$3:$A$1424,$A520)</f>
        <v>0.97771689497716885</v>
      </c>
      <c r="AU520" s="29">
        <f t="shared" si="34"/>
        <v>0.97513421005340495</v>
      </c>
      <c r="AV520" s="30">
        <f t="shared" si="35"/>
        <v>1.32E-2</v>
      </c>
      <c r="AW520" s="25">
        <f>IFERROR(SUMIFS('[1]BD Unidades'!$BI$3:$BI$1424,'[1]BD Unidades'!$A$3:$A$1424,$A520),"-")</f>
        <v>30.624956039203379</v>
      </c>
      <c r="AX520" s="25">
        <f>IFERROR(SUMIFS('[1]BD Unidades'!$BJ$3:$BJ$1424,'[1]BD Unidades'!$A$3:$A$1424,$A520),"-")</f>
        <v>19.700347617036382</v>
      </c>
    </row>
    <row r="521" spans="1:50" ht="14.4" x14ac:dyDescent="0.3">
      <c r="A521" s="7">
        <v>1810</v>
      </c>
      <c r="B521" s="7" t="s">
        <v>2129</v>
      </c>
      <c r="D521" s="8" t="s">
        <v>2130</v>
      </c>
      <c r="E521" s="19" t="s">
        <v>2126</v>
      </c>
      <c r="F521" s="19" t="s">
        <v>2131</v>
      </c>
      <c r="G521" s="19" t="s">
        <v>2132</v>
      </c>
      <c r="H521" s="19" t="s">
        <v>397</v>
      </c>
      <c r="I521" s="19">
        <v>2024</v>
      </c>
      <c r="J521" s="19" t="s">
        <v>495</v>
      </c>
      <c r="K521" s="19" t="s">
        <v>496</v>
      </c>
      <c r="L521" s="19" t="s">
        <v>47</v>
      </c>
      <c r="M521" s="19" t="s">
        <v>48</v>
      </c>
      <c r="N521" s="19" t="s">
        <v>48</v>
      </c>
      <c r="O521" s="19" t="s">
        <v>48</v>
      </c>
      <c r="P521" s="19" t="s">
        <v>51</v>
      </c>
      <c r="Q521" s="9" t="s">
        <v>1888</v>
      </c>
      <c r="R521" s="20">
        <v>103.65</v>
      </c>
      <c r="S521" s="20">
        <v>1.69</v>
      </c>
      <c r="T521" s="20">
        <v>101.892</v>
      </c>
      <c r="U521" s="20">
        <v>1.9279999999999999</v>
      </c>
      <c r="V521" s="21">
        <f>_xlfn.XLOOKUP(D521,'[1]Gen. Real'!$A:$A,'[1]Gen. Real'!$C:$C,"-",0)</f>
        <v>224.93913999999987</v>
      </c>
      <c r="W521" s="22"/>
      <c r="X521" s="22">
        <f>_xlfn.XLOOKUP(D521,[1]Vertimiento!$A:$A,[1]Vertimiento!$E:$E,"-",0)</f>
        <v>97.027201099999999</v>
      </c>
      <c r="Y521" s="23">
        <f t="shared" si="32"/>
        <v>0.3013582126892706</v>
      </c>
      <c r="Z521" s="19">
        <f>_xlfn.XLOOKUP(D521,[1]Cmg!$I$4:$I$85,[1]Cmg!$M$4:$M$85,"----",0,1)</f>
        <v>15.711477708592659</v>
      </c>
      <c r="AA521" s="19">
        <f>_xlfn.XLOOKUP(D521,[1]Cmg!$A$4:$A$89,[1]Cmg!$B$4:$B$89,"----",0,1)</f>
        <v>63.025049064353858</v>
      </c>
      <c r="AB521" s="19">
        <f>_xlfn.XLOOKUP(D521,[1]Cmg!$E$4:$E$89,[1]Cmg!$F$4:$F$89,"----",0,1)</f>
        <v>13.748835616438356</v>
      </c>
      <c r="AC521" s="19">
        <f>_xlfn.XLOOKUP(D521,[1]Cmg!$O$4:$O$89,[1]Cmg!$P$4:$P$89,"----",0,1)</f>
        <v>98.194814235432077</v>
      </c>
      <c r="AD521" s="24">
        <f>_xlfn.XLOOKUP(D521,[1]Cmg!$S$4:$S$89,[1]Cmg!$U$4:$U$89,"----",0,1)</f>
        <v>0.47809219534459152</v>
      </c>
      <c r="AG521" s="25">
        <f>IFERROR(SUMIFS('[1]BD Unidades'!$AH:$AH,'[1]BD Unidades'!$A:$A,'BD Centrales 2023'!$A521),"-")</f>
        <v>103.65</v>
      </c>
      <c r="AH521" s="25">
        <f>SUMIFS('[1]BD Unidades'!$AJ$3:$AJ$1424,'[1]BD Unidades'!$A$3:$A$1424,$A521)</f>
        <v>6307.4</v>
      </c>
      <c r="AI521" s="25">
        <f>SUMIFS('[1]BD Unidades'!$AL$3:$AL$1424,'[1]BD Unidades'!$A$3:$A$1424,$A521)</f>
        <v>2357.7333333333299</v>
      </c>
      <c r="AJ521" s="26">
        <f t="shared" si="33"/>
        <v>0.27209429360579152</v>
      </c>
      <c r="AK521" s="27">
        <f>IFERROR(SUMIFS('[1]BD Unidades'!$AO$3:$AO$1424,'[1]BD Unidades'!$A$3:$A$1424,$A521),"-")</f>
        <v>0</v>
      </c>
      <c r="AL521" s="27">
        <f>IFERROR(SUMIFS('[1]BD Unidades'!$AQ$3:$AQ$1424,'[1]BD Unidades'!$A$3:$A$1424,$A521),"-")</f>
        <v>0</v>
      </c>
      <c r="AM521" s="27">
        <f>IFERROR(SUMIFS('[1]BD Unidades'!$AS$3:$AS$1424,'[1]BD Unidades'!$A$3:$A$1424,$A521),"-")</f>
        <v>0</v>
      </c>
      <c r="AN521" s="27">
        <f>IFERROR(SUMIFS('[1]BD Unidades'!$AU$3:$AU$1424,'[1]BD Unidades'!$A$3:$A$1424,$A521),"-")</f>
        <v>0.32213600000000003</v>
      </c>
      <c r="AO521" s="27"/>
      <c r="AP521" s="27"/>
      <c r="AQ521" s="25">
        <f>IFERROR(SUMIFS('[1]BD Unidades'!$AZ$3:$AZ$1424,'[1]BD Unidades'!$A$3:$A$1424,$A521),"-")</f>
        <v>33.810707533344399</v>
      </c>
      <c r="AR521" s="25">
        <f>IFERROR(SUMIFS('[1]BD Unidades'!$BA$3:$BA$1424,'[1]BD Unidades'!$A$3:$A$1424,$A521),"-")</f>
        <v>95.449524658209199</v>
      </c>
      <c r="AS521" s="28">
        <f>SUMIFS('[1]BD Unidades'!$BC$3:$BC$1424,'[1]BD Unidades'!$A$3:$A$1424,$A521)</f>
        <v>2.9030011104833101E-3</v>
      </c>
      <c r="AT521" s="28">
        <f>SUMIFS('[1]BD Unidades'!$BE$3:$BE$1424,'[1]BD Unidades'!$A$3:$A$1424,$A521)</f>
        <v>0.99145738203957401</v>
      </c>
      <c r="AU521" s="29">
        <f t="shared" si="34"/>
        <v>0.9885791801585162</v>
      </c>
      <c r="AV521" s="30">
        <f t="shared" si="35"/>
        <v>1.6899999999999998E-2</v>
      </c>
      <c r="AW521" s="25">
        <f>IFERROR(SUMIFS('[1]BD Unidades'!$BI$3:$BI$1424,'[1]BD Unidades'!$A$3:$A$1424,$A521),"-")</f>
        <v>32.959960128571822</v>
      </c>
      <c r="AX521" s="25">
        <f>IFERROR(SUMIFS('[1]BD Unidades'!$BJ$3:$BJ$1424,'[1]BD Unidades'!$A$3:$A$1424,$A521),"-")</f>
        <v>21.202403397585879</v>
      </c>
    </row>
    <row r="522" spans="1:50" ht="14.4" x14ac:dyDescent="0.3">
      <c r="A522" s="7">
        <v>1811</v>
      </c>
      <c r="B522" s="7" t="s">
        <v>2134</v>
      </c>
      <c r="D522" s="8" t="s">
        <v>2135</v>
      </c>
      <c r="E522" s="19" t="s">
        <v>771</v>
      </c>
      <c r="F522" s="19" t="s">
        <v>2136</v>
      </c>
      <c r="G522" s="19" t="s">
        <v>2137</v>
      </c>
      <c r="H522" s="19" t="s">
        <v>397</v>
      </c>
      <c r="I522" s="19">
        <v>2024</v>
      </c>
      <c r="J522" s="19" t="s">
        <v>495</v>
      </c>
      <c r="K522" s="19" t="s">
        <v>496</v>
      </c>
      <c r="L522" s="19" t="s">
        <v>213</v>
      </c>
      <c r="M522" s="19" t="s">
        <v>164</v>
      </c>
      <c r="N522" s="19" t="s">
        <v>221</v>
      </c>
      <c r="O522" s="19" t="s">
        <v>221</v>
      </c>
      <c r="P522" s="19" t="s">
        <v>51</v>
      </c>
      <c r="Q522" s="9" t="s">
        <v>2139</v>
      </c>
      <c r="R522" s="20">
        <v>3.0049999999999999</v>
      </c>
      <c r="S522" s="20">
        <v>0.16600000000000001</v>
      </c>
      <c r="T522" s="20">
        <v>3</v>
      </c>
      <c r="U522" s="20" t="s">
        <v>397</v>
      </c>
      <c r="V522" s="21">
        <f>_xlfn.XLOOKUP(D522,'[1]Gen. Real'!$A:$A,'[1]Gen. Real'!$C:$C,"-",0)</f>
        <v>3.7926400000000036</v>
      </c>
      <c r="W522" s="22"/>
      <c r="X522" s="22" t="str">
        <f>_xlfn.XLOOKUP(D522,[1]Vertimiento!$A:$A,[1]Vertimiento!$E:$E,"-",0)</f>
        <v>-</v>
      </c>
      <c r="Y522" s="23" t="str">
        <f t="shared" si="32"/>
        <v>-</v>
      </c>
      <c r="Z522" s="19" t="str">
        <f>_xlfn.XLOOKUP(D522,[1]Cmg!$I$4:$I$85,[1]Cmg!$M$4:$M$85,"----",0,1)</f>
        <v>----</v>
      </c>
      <c r="AA522" s="19" t="str">
        <f>_xlfn.XLOOKUP(D522,[1]Cmg!$A$4:$A$89,[1]Cmg!$B$4:$B$89,"----",0,1)</f>
        <v>----</v>
      </c>
      <c r="AB522" s="19" t="str">
        <f>_xlfn.XLOOKUP(D522,[1]Cmg!$E$4:$E$89,[1]Cmg!$F$4:$F$89,"----",0,1)</f>
        <v>----</v>
      </c>
      <c r="AC522" s="19" t="str">
        <f>_xlfn.XLOOKUP(D522,[1]Cmg!$O$4:$O$89,[1]Cmg!$P$4:$P$89,"----",0,1)</f>
        <v>----</v>
      </c>
      <c r="AD522" s="24" t="str">
        <f>_xlfn.XLOOKUP(D522,[1]Cmg!$S$4:$S$89,[1]Cmg!$U$4:$U$89,"----",0,1)</f>
        <v>----</v>
      </c>
      <c r="AG522" s="25">
        <f>IFERROR(SUMIFS('[1]BD Unidades'!$AH:$AH,'[1]BD Unidades'!$A:$A,'BD Centrales 2023'!$A522),"-")</f>
        <v>3</v>
      </c>
      <c r="AH522" s="25">
        <f>SUMIFS('[1]BD Unidades'!$AJ$3:$AJ$1424,'[1]BD Unidades'!$A$3:$A$1424,$A522)</f>
        <v>8724.7420965058191</v>
      </c>
      <c r="AI522" s="25">
        <f>SUMIFS('[1]BD Unidades'!$AL$3:$AL$1424,'[1]BD Unidades'!$A$3:$A$1424,$A522)</f>
        <v>0</v>
      </c>
      <c r="AJ522" s="26">
        <f t="shared" si="33"/>
        <v>0</v>
      </c>
      <c r="AK522" s="27">
        <f>IFERROR(SUMIFS('[1]BD Unidades'!$AO$3:$AO$1424,'[1]BD Unidades'!$A$3:$A$1424,$A522),"-")</f>
        <v>0</v>
      </c>
      <c r="AL522" s="27">
        <f>IFERROR(SUMIFS('[1]BD Unidades'!$AQ$3:$AQ$1424,'[1]BD Unidades'!$A$3:$A$1424,$A522),"-")</f>
        <v>0</v>
      </c>
      <c r="AM522" s="27">
        <f>IFERROR(SUMIFS('[1]BD Unidades'!$AS$3:$AS$1424,'[1]BD Unidades'!$A$3:$A$1424,$A522),"-")</f>
        <v>0.19429550844576346</v>
      </c>
      <c r="AN522" s="27">
        <f>IFERROR(SUMIFS('[1]BD Unidades'!$AU$3:$AU$1424,'[1]BD Unidades'!$A$3:$A$1424,$A522),"-")</f>
        <v>0.14345790349417639</v>
      </c>
      <c r="AO522" s="27"/>
      <c r="AP522" s="27"/>
      <c r="AQ522" s="25">
        <f>IFERROR(SUMIFS('[1]BD Unidades'!$AZ$3:$AZ$1424,'[1]BD Unidades'!$A$3:$A$1424,$A522),"-")</f>
        <v>0.58385800287951917</v>
      </c>
      <c r="AR522" s="25">
        <f>IFERROR(SUMIFS('[1]BD Unidades'!$BA$3:$BA$1424,'[1]BD Unidades'!$A$3:$A$1424,$A522),"-")</f>
        <v>3</v>
      </c>
      <c r="AS522" s="28">
        <f>SUMIFS('[1]BD Unidades'!$BC$3:$BC$1424,'[1]BD Unidades'!$A$3:$A$1424,$A522)</f>
        <v>4.4044597816424724E-3</v>
      </c>
      <c r="AT522" s="28">
        <f>SUMIFS('[1]BD Unidades'!$BE$3:$BE$1424,'[1]BD Unidades'!$A$3:$A$1424,$A522)</f>
        <v>0.99824873308564888</v>
      </c>
      <c r="AU522" s="29">
        <f t="shared" si="34"/>
        <v>0.99385198668869756</v>
      </c>
      <c r="AV522" s="30">
        <f t="shared" si="35"/>
        <v>1.66E-3</v>
      </c>
      <c r="AW522" s="25">
        <f>IFERROR(SUMIFS('[1]BD Unidades'!$BI$3:$BI$1424,'[1]BD Unidades'!$A$3:$A$1424,$A522),"-")</f>
        <v>0.58123126457603314</v>
      </c>
      <c r="AX522" s="25">
        <f>IFERROR(SUMIFS('[1]BD Unidades'!$BJ$3:$BJ$1424,'[1]BD Unidades'!$A$3:$A$1424,$A522),"-")</f>
        <v>0.37389304145872487</v>
      </c>
    </row>
    <row r="523" spans="1:50" ht="14.4" x14ac:dyDescent="0.3">
      <c r="A523" s="7">
        <v>1814</v>
      </c>
      <c r="B523" s="7" t="s">
        <v>2140</v>
      </c>
      <c r="D523" s="8" t="s">
        <v>2141</v>
      </c>
      <c r="E523" s="19" t="s">
        <v>2142</v>
      </c>
      <c r="F523" s="19" t="s">
        <v>2142</v>
      </c>
      <c r="G523" s="19" t="s">
        <v>2143</v>
      </c>
      <c r="H523" s="19" t="s">
        <v>397</v>
      </c>
      <c r="I523" s="19">
        <v>2024</v>
      </c>
      <c r="J523" s="19" t="s">
        <v>495</v>
      </c>
      <c r="K523" s="19" t="s">
        <v>496</v>
      </c>
      <c r="L523" s="19" t="s">
        <v>213</v>
      </c>
      <c r="M523" s="19" t="s">
        <v>164</v>
      </c>
      <c r="N523" s="19" t="s">
        <v>221</v>
      </c>
      <c r="O523" s="19" t="s">
        <v>886</v>
      </c>
      <c r="P523" s="19" t="s">
        <v>51</v>
      </c>
      <c r="Q523" s="9" t="s">
        <v>2145</v>
      </c>
      <c r="R523" s="20">
        <v>2.75</v>
      </c>
      <c r="S523" s="20">
        <v>1.71</v>
      </c>
      <c r="T523" s="20">
        <v>2.7029999999999998</v>
      </c>
      <c r="U523" s="20" t="s">
        <v>397</v>
      </c>
      <c r="V523" s="21">
        <f>_xlfn.XLOOKUP(D523,'[1]Gen. Real'!$A:$A,'[1]Gen. Real'!$C:$C,"-",0)</f>
        <v>5.2942999999999998</v>
      </c>
      <c r="W523" s="22"/>
      <c r="X523" s="22" t="str">
        <f>_xlfn.XLOOKUP(D523,[1]Vertimiento!$A:$A,[1]Vertimiento!$E:$E,"-",0)</f>
        <v>-</v>
      </c>
      <c r="Y523" s="23" t="str">
        <f t="shared" si="32"/>
        <v>-</v>
      </c>
      <c r="Z523" s="19" t="str">
        <f>_xlfn.XLOOKUP(D523,[1]Cmg!$I$4:$I$85,[1]Cmg!$M$4:$M$85,"----",0,1)</f>
        <v>----</v>
      </c>
      <c r="AA523" s="19" t="str">
        <f>_xlfn.XLOOKUP(D523,[1]Cmg!$A$4:$A$89,[1]Cmg!$B$4:$B$89,"----",0,1)</f>
        <v>----</v>
      </c>
      <c r="AB523" s="19" t="str">
        <f>_xlfn.XLOOKUP(D523,[1]Cmg!$E$4:$E$89,[1]Cmg!$F$4:$F$89,"----",0,1)</f>
        <v>----</v>
      </c>
      <c r="AC523" s="19" t="str">
        <f>_xlfn.XLOOKUP(D523,[1]Cmg!$O$4:$O$89,[1]Cmg!$P$4:$P$89,"----",0,1)</f>
        <v>----</v>
      </c>
      <c r="AD523" s="24" t="str">
        <f>_xlfn.XLOOKUP(D523,[1]Cmg!$S$4:$S$89,[1]Cmg!$U$4:$U$89,"----",0,1)</f>
        <v>----</v>
      </c>
      <c r="AG523" s="25">
        <f>IFERROR(SUMIFS('[1]BD Unidades'!$AH:$AH,'[1]BD Unidades'!$A:$A,'BD Centrales 2023'!$A523),"-")</f>
        <v>2.7</v>
      </c>
      <c r="AH523" s="25">
        <f>SUMIFS('[1]BD Unidades'!$AJ$3:$AJ$1424,'[1]BD Unidades'!$A$3:$A$1424,$A523)</f>
        <v>7917.3654909090874</v>
      </c>
      <c r="AI523" s="25">
        <f>SUMIFS('[1]BD Unidades'!$AL$3:$AL$1424,'[1]BD Unidades'!$A$3:$A$1424,$A523)</f>
        <v>0</v>
      </c>
      <c r="AJ523" s="26">
        <f t="shared" si="33"/>
        <v>0</v>
      </c>
      <c r="AK523" s="27">
        <f>IFERROR(SUMIFS('[1]BD Unidades'!$AO$3:$AO$1424,'[1]BD Unidades'!$A$3:$A$1424,$A523),"-")</f>
        <v>0</v>
      </c>
      <c r="AL523" s="27">
        <f>IFERROR(SUMIFS('[1]BD Unidades'!$AQ$3:$AQ$1424,'[1]BD Unidades'!$A$3:$A$1424,$A523),"-")</f>
        <v>0</v>
      </c>
      <c r="AM523" s="27">
        <f>IFERROR(SUMIFS('[1]BD Unidades'!$AS$3:$AS$1424,'[1]BD Unidades'!$A$3:$A$1424,$A523),"-")</f>
        <v>0.23943930187176921</v>
      </c>
      <c r="AN523" s="27">
        <f>IFERROR(SUMIFS('[1]BD Unidades'!$AU$3:$AU$1424,'[1]BD Unidades'!$A$3:$A$1424,$A523),"-")</f>
        <v>0.22453575272727272</v>
      </c>
      <c r="AO523" s="27"/>
      <c r="AP523" s="27"/>
      <c r="AQ523" s="25">
        <f>IFERROR(SUMIFS('[1]BD Unidades'!$AZ$3:$AZ$1424,'[1]BD Unidades'!$A$3:$A$1424,$A523),"-")</f>
        <v>0.65772727206729065</v>
      </c>
      <c r="AR523" s="25">
        <f>IFERROR(SUMIFS('[1]BD Unidades'!$BA$3:$BA$1424,'[1]BD Unidades'!$A$3:$A$1424,$A523),"-")</f>
        <v>2.7029999999999998</v>
      </c>
      <c r="AS523" s="28">
        <f>SUMIFS('[1]BD Unidades'!$BC$3:$BC$1424,'[1]BD Unidades'!$A$3:$A$1424,$A523)</f>
        <v>4.1050637733008218E-3</v>
      </c>
      <c r="AT523" s="28">
        <f>SUMIFS('[1]BD Unidades'!$BE$3:$BE$1424,'[1]BD Unidades'!$A$3:$A$1424,$A523)</f>
        <v>0.97998991075134956</v>
      </c>
      <c r="AU523" s="29">
        <f t="shared" si="34"/>
        <v>0.97596698967052398</v>
      </c>
      <c r="AV523" s="30">
        <f t="shared" si="35"/>
        <v>1.7100000000000001E-2</v>
      </c>
      <c r="AW523" s="25">
        <f>IFERROR(SUMIFS('[1]BD Unidades'!$BI$3:$BI$1424,'[1]BD Unidades'!$A$3:$A$1424,$A523),"-")</f>
        <v>0.65303505997024036</v>
      </c>
      <c r="AX523" s="25">
        <f>IFERROR(SUMIFS('[1]BD Unidades'!$BJ$3:$BJ$1424,'[1]BD Unidades'!$A$3:$A$1424,$A523),"-")</f>
        <v>0.42008281321472818</v>
      </c>
    </row>
    <row r="524" spans="1:50" ht="14.4" x14ac:dyDescent="0.3">
      <c r="A524" s="7">
        <v>1816</v>
      </c>
      <c r="B524" s="7" t="s">
        <v>2146</v>
      </c>
      <c r="D524" s="8" t="s">
        <v>2147</v>
      </c>
      <c r="E524" s="19" t="s">
        <v>2148</v>
      </c>
      <c r="F524" s="19" t="s">
        <v>2148</v>
      </c>
      <c r="G524" s="19" t="s">
        <v>2149</v>
      </c>
      <c r="H524" s="19" t="s">
        <v>397</v>
      </c>
      <c r="I524" s="19">
        <v>2024</v>
      </c>
      <c r="J524" s="19" t="s">
        <v>495</v>
      </c>
      <c r="K524" s="19" t="s">
        <v>496</v>
      </c>
      <c r="L524" s="19" t="s">
        <v>213</v>
      </c>
      <c r="M524" s="19" t="s">
        <v>477</v>
      </c>
      <c r="N524" s="19" t="s">
        <v>478</v>
      </c>
      <c r="O524" s="19" t="s">
        <v>617</v>
      </c>
      <c r="P524" s="19" t="s">
        <v>51</v>
      </c>
      <c r="Q524" s="9" t="s">
        <v>2151</v>
      </c>
      <c r="R524" s="20">
        <v>3</v>
      </c>
      <c r="S524" s="20">
        <v>1</v>
      </c>
      <c r="T524" s="20">
        <v>2.97</v>
      </c>
      <c r="U524" s="20" t="s">
        <v>397</v>
      </c>
      <c r="V524" s="21">
        <f>_xlfn.XLOOKUP(D524,'[1]Gen. Real'!$A:$A,'[1]Gen. Real'!$C:$C,"-",0)</f>
        <v>8.1772399999999994</v>
      </c>
      <c r="W524" s="22"/>
      <c r="X524" s="22" t="str">
        <f>_xlfn.XLOOKUP(D524,[1]Vertimiento!$A:$A,[1]Vertimiento!$E:$E,"-",0)</f>
        <v>-</v>
      </c>
      <c r="Y524" s="23" t="str">
        <f t="shared" si="32"/>
        <v>-</v>
      </c>
      <c r="Z524" s="19" t="str">
        <f>_xlfn.XLOOKUP(D524,[1]Cmg!$I$4:$I$85,[1]Cmg!$M$4:$M$85,"----",0,1)</f>
        <v>----</v>
      </c>
      <c r="AA524" s="19" t="str">
        <f>_xlfn.XLOOKUP(D524,[1]Cmg!$A$4:$A$89,[1]Cmg!$B$4:$B$89,"----",0,1)</f>
        <v>----</v>
      </c>
      <c r="AB524" s="19" t="str">
        <f>_xlfn.XLOOKUP(D524,[1]Cmg!$E$4:$E$89,[1]Cmg!$F$4:$F$89,"----",0,1)</f>
        <v>----</v>
      </c>
      <c r="AC524" s="19" t="str">
        <f>_xlfn.XLOOKUP(D524,[1]Cmg!$O$4:$O$89,[1]Cmg!$P$4:$P$89,"----",0,1)</f>
        <v>----</v>
      </c>
      <c r="AD524" s="24" t="str">
        <f>_xlfn.XLOOKUP(D524,[1]Cmg!$S$4:$S$89,[1]Cmg!$U$4:$U$89,"----",0,1)</f>
        <v>----</v>
      </c>
      <c r="AG524" s="25">
        <f>IFERROR(SUMIFS('[1]BD Unidades'!$AH:$AH,'[1]BD Unidades'!$A:$A,'BD Centrales 2023'!$A524),"-")</f>
        <v>2.97</v>
      </c>
      <c r="AH524" s="25">
        <f>SUMIFS('[1]BD Unidades'!$AJ$3:$AJ$1424,'[1]BD Unidades'!$A$3:$A$1424,$A524)</f>
        <v>8624.0880000000016</v>
      </c>
      <c r="AI524" s="25">
        <f>SUMIFS('[1]BD Unidades'!$AL$3:$AL$1424,'[1]BD Unidades'!$A$3:$A$1424,$A524)</f>
        <v>0</v>
      </c>
      <c r="AJ524" s="26">
        <f t="shared" si="33"/>
        <v>0</v>
      </c>
      <c r="AK524" s="27">
        <f>IFERROR(SUMIFS('[1]BD Unidades'!$AO$3:$AO$1424,'[1]BD Unidades'!$A$3:$A$1424,$A524),"-")</f>
        <v>0</v>
      </c>
      <c r="AL524" s="27">
        <f>IFERROR(SUMIFS('[1]BD Unidades'!$AQ$3:$AQ$1424,'[1]BD Unidades'!$A$3:$A$1424,$A524),"-")</f>
        <v>0.35158161164676799</v>
      </c>
      <c r="AM524" s="27">
        <f>IFERROR(SUMIFS('[1]BD Unidades'!$AS$3:$AS$1424,'[1]BD Unidades'!$A$3:$A$1424,$A524),"-")</f>
        <v>0.34069656940923704</v>
      </c>
      <c r="AN524" s="27">
        <f>IFERROR(SUMIFS('[1]BD Unidades'!$AU$3:$AU$1424,'[1]BD Unidades'!$A$3:$A$1424,$A524),"-")</f>
        <v>0.31184703000000008</v>
      </c>
      <c r="AO524" s="27"/>
      <c r="AP524" s="27"/>
      <c r="AQ524" s="25">
        <f>IFERROR(SUMIFS('[1]BD Unidades'!$AZ$3:$AZ$1424,'[1]BD Unidades'!$A$3:$A$1424,$A524),"-")</f>
        <v>0.9164937988163675</v>
      </c>
      <c r="AR524" s="25">
        <f>IFERROR(SUMIFS('[1]BD Unidades'!$BA$3:$BA$1424,'[1]BD Unidades'!$A$3:$A$1424,$A524),"-")</f>
        <v>2.96999999999999</v>
      </c>
      <c r="AS524" s="28">
        <f>SUMIFS('[1]BD Unidades'!$BC$3:$BC$1424,'[1]BD Unidades'!$A$3:$A$1424,$A524)</f>
        <v>3.6023176109588983E-3</v>
      </c>
      <c r="AT524" s="28">
        <f>SUMIFS('[1]BD Unidades'!$BE$3:$BE$1424,'[1]BD Unidades'!$A$3:$A$1424,$A524)</f>
        <v>0.9900000000000001</v>
      </c>
      <c r="AU524" s="29">
        <f t="shared" si="34"/>
        <v>0.98643370556515086</v>
      </c>
      <c r="AV524" s="30">
        <f t="shared" si="35"/>
        <v>0.01</v>
      </c>
      <c r="AW524" s="25">
        <f>IFERROR(SUMIFS('[1]BD Unidades'!$BI$3:$BI$1424,'[1]BD Unidades'!$A$3:$A$1424,$A524),"-")</f>
        <v>0.9131589485620133</v>
      </c>
      <c r="AX524" s="25">
        <f>IFERROR(SUMIFS('[1]BD Unidades'!$BJ$3:$BJ$1424,'[1]BD Unidades'!$A$3:$A$1424,$A524),"-")</f>
        <v>0.58741467884069654</v>
      </c>
    </row>
    <row r="525" spans="1:50" ht="14.4" x14ac:dyDescent="0.3">
      <c r="A525" s="7">
        <v>1817</v>
      </c>
      <c r="B525" s="7" t="s">
        <v>2152</v>
      </c>
      <c r="D525" s="8" t="s">
        <v>2153</v>
      </c>
      <c r="E525" s="19" t="s">
        <v>1134</v>
      </c>
      <c r="F525" s="19" t="s">
        <v>2154</v>
      </c>
      <c r="G525" s="19" t="s">
        <v>2155</v>
      </c>
      <c r="H525" s="19" t="s">
        <v>397</v>
      </c>
      <c r="I525" s="19">
        <v>2024</v>
      </c>
      <c r="J525" s="19" t="s">
        <v>495</v>
      </c>
      <c r="K525" s="19" t="s">
        <v>496</v>
      </c>
      <c r="L525" s="19" t="s">
        <v>213</v>
      </c>
      <c r="M525" s="19" t="s">
        <v>48</v>
      </c>
      <c r="N525" s="19" t="s">
        <v>59</v>
      </c>
      <c r="O525" s="19" t="s">
        <v>807</v>
      </c>
      <c r="P525" s="19" t="s">
        <v>51</v>
      </c>
      <c r="Q525" s="9" t="s">
        <v>2156</v>
      </c>
      <c r="R525" s="20">
        <v>9.1</v>
      </c>
      <c r="S525" s="20">
        <v>1.1100000000000001</v>
      </c>
      <c r="T525" s="20">
        <v>9</v>
      </c>
      <c r="U525" s="20" t="s">
        <v>397</v>
      </c>
      <c r="V525" s="21">
        <f>_xlfn.XLOOKUP(D525,'[1]Gen. Real'!$A:$A,'[1]Gen. Real'!$C:$C,"-",0)</f>
        <v>28.832499999999985</v>
      </c>
      <c r="W525" s="22"/>
      <c r="X525" s="22" t="str">
        <f>_xlfn.XLOOKUP(D525,[1]Vertimiento!$A:$A,[1]Vertimiento!$E:$E,"-",0)</f>
        <v>-</v>
      </c>
      <c r="Y525" s="23" t="str">
        <f t="shared" si="32"/>
        <v>-</v>
      </c>
      <c r="Z525" s="19" t="str">
        <f>_xlfn.XLOOKUP(D525,[1]Cmg!$I$4:$I$85,[1]Cmg!$M$4:$M$85,"----",0,1)</f>
        <v>----</v>
      </c>
      <c r="AA525" s="19" t="str">
        <f>_xlfn.XLOOKUP(D525,[1]Cmg!$A$4:$A$89,[1]Cmg!$B$4:$B$89,"----",0,1)</f>
        <v>----</v>
      </c>
      <c r="AB525" s="19" t="str">
        <f>_xlfn.XLOOKUP(D525,[1]Cmg!$E$4:$E$89,[1]Cmg!$F$4:$F$89,"----",0,1)</f>
        <v>----</v>
      </c>
      <c r="AC525" s="19" t="str">
        <f>_xlfn.XLOOKUP(D525,[1]Cmg!$O$4:$O$89,[1]Cmg!$P$4:$P$89,"----",0,1)</f>
        <v>----</v>
      </c>
      <c r="AD525" s="24" t="str">
        <f>_xlfn.XLOOKUP(D525,[1]Cmg!$S$4:$S$89,[1]Cmg!$U$4:$U$89,"----",0,1)</f>
        <v>----</v>
      </c>
      <c r="AG525" s="25">
        <f>IFERROR(SUMIFS('[1]BD Unidades'!$AH:$AH,'[1]BD Unidades'!$A:$A,'BD Centrales 2023'!$A525),"-")</f>
        <v>9</v>
      </c>
      <c r="AH525" s="25">
        <f>SUMIFS('[1]BD Unidades'!$AJ$3:$AJ$1424,'[1]BD Unidades'!$A$3:$A$1424,$A525)</f>
        <v>7947.1153846153884</v>
      </c>
      <c r="AI525" s="25">
        <f>SUMIFS('[1]BD Unidades'!$AL$3:$AL$1424,'[1]BD Unidades'!$A$3:$A$1424,$A525)</f>
        <v>0</v>
      </c>
      <c r="AJ525" s="26">
        <f t="shared" si="33"/>
        <v>0</v>
      </c>
      <c r="AK525" s="27">
        <f>IFERROR(SUMIFS('[1]BD Unidades'!$AO$3:$AO$1424,'[1]BD Unidades'!$A$3:$A$1424,$A525),"-")</f>
        <v>0</v>
      </c>
      <c r="AL525" s="27">
        <f>IFERROR(SUMIFS('[1]BD Unidades'!$AQ$3:$AQ$1424,'[1]BD Unidades'!$A$3:$A$1424,$A525),"-")</f>
        <v>0</v>
      </c>
      <c r="AM525" s="27">
        <f>IFERROR(SUMIFS('[1]BD Unidades'!$AS$3:$AS$1424,'[1]BD Unidades'!$A$3:$A$1424,$A525),"-")</f>
        <v>0.36850045537814924</v>
      </c>
      <c r="AN525" s="27">
        <f>IFERROR(SUMIFS('[1]BD Unidades'!$AU$3:$AU$1424,'[1]BD Unidades'!$A$3:$A$1424,$A525),"-")</f>
        <v>0.36846989010989012</v>
      </c>
      <c r="AO525" s="27"/>
      <c r="AP525" s="27"/>
      <c r="AQ525" s="25">
        <f>IFERROR(SUMIFS('[1]BD Unidades'!$AZ$3:$AZ$1424,'[1]BD Unidades'!$A$3:$A$1424,$A525),"-")</f>
        <v>2.9889924164727546</v>
      </c>
      <c r="AR525" s="25">
        <f>IFERROR(SUMIFS('[1]BD Unidades'!$BA$3:$BA$1424,'[1]BD Unidades'!$A$3:$A$1424,$A525),"-")</f>
        <v>9</v>
      </c>
      <c r="AS525" s="28">
        <f>SUMIFS('[1]BD Unidades'!$BC$3:$BC$1424,'[1]BD Unidades'!$A$3:$A$1424,$A525)</f>
        <v>1.4089337792186339E-2</v>
      </c>
      <c r="AT525" s="28">
        <f>SUMIFS('[1]BD Unidades'!$BE$3:$BE$1424,'[1]BD Unidades'!$A$3:$A$1424,$A525)</f>
        <v>0.98901098901098905</v>
      </c>
      <c r="AU525" s="29">
        <f t="shared" si="34"/>
        <v>0.97507647910662887</v>
      </c>
      <c r="AV525" s="30">
        <f t="shared" si="35"/>
        <v>1.11E-2</v>
      </c>
      <c r="AW525" s="25">
        <f>IFERROR(SUMIFS('[1]BD Unidades'!$BI$3:$BI$1424,'[1]BD Unidades'!$A$3:$A$1424,$A525),"-")</f>
        <v>2.9464115712830723</v>
      </c>
      <c r="AX525" s="25">
        <f>IFERROR(SUMIFS('[1]BD Unidades'!$BJ$3:$BJ$1424,'[1]BD Unidades'!$A$3:$A$1424,$A525),"-")</f>
        <v>1.8953605060797591</v>
      </c>
    </row>
    <row r="526" spans="1:50" ht="14.4" x14ac:dyDescent="0.3">
      <c r="A526" s="7">
        <v>1818</v>
      </c>
      <c r="B526" s="7" t="s">
        <v>2157</v>
      </c>
      <c r="D526" s="8" t="s">
        <v>2158</v>
      </c>
      <c r="E526" s="19" t="s">
        <v>2159</v>
      </c>
      <c r="F526" s="19" t="s">
        <v>2159</v>
      </c>
      <c r="G526" s="19" t="s">
        <v>2160</v>
      </c>
      <c r="H526" s="19" t="s">
        <v>397</v>
      </c>
      <c r="I526" s="19">
        <v>2024</v>
      </c>
      <c r="J526" s="19" t="s">
        <v>495</v>
      </c>
      <c r="K526" s="19" t="s">
        <v>496</v>
      </c>
      <c r="L526" s="19" t="s">
        <v>213</v>
      </c>
      <c r="M526" s="19" t="s">
        <v>477</v>
      </c>
      <c r="N526" s="19" t="s">
        <v>478</v>
      </c>
      <c r="O526" s="19" t="s">
        <v>714</v>
      </c>
      <c r="P526" s="19" t="s">
        <v>51</v>
      </c>
      <c r="Q526" s="9" t="s">
        <v>1996</v>
      </c>
      <c r="R526" s="20">
        <v>9.01</v>
      </c>
      <c r="S526" s="20">
        <v>0.11</v>
      </c>
      <c r="T526" s="20">
        <v>9</v>
      </c>
      <c r="U526" s="20" t="s">
        <v>397</v>
      </c>
      <c r="V526" s="21">
        <f>_xlfn.XLOOKUP(D526,'[1]Gen. Real'!$A:$A,'[1]Gen. Real'!$C:$C,"-",0)</f>
        <v>18.003019999999992</v>
      </c>
      <c r="W526" s="22"/>
      <c r="X526" s="22" t="str">
        <f>_xlfn.XLOOKUP(D526,[1]Vertimiento!$A:$A,[1]Vertimiento!$E:$E,"-",0)</f>
        <v>-</v>
      </c>
      <c r="Y526" s="23" t="str">
        <f t="shared" si="32"/>
        <v>-</v>
      </c>
      <c r="Z526" s="19" t="str">
        <f>_xlfn.XLOOKUP(D526,[1]Cmg!$I$4:$I$85,[1]Cmg!$M$4:$M$85,"----",0,1)</f>
        <v>----</v>
      </c>
      <c r="AA526" s="19" t="str">
        <f>_xlfn.XLOOKUP(D526,[1]Cmg!$A$4:$A$89,[1]Cmg!$B$4:$B$89,"----",0,1)</f>
        <v>----</v>
      </c>
      <c r="AB526" s="19" t="str">
        <f>_xlfn.XLOOKUP(D526,[1]Cmg!$E$4:$E$89,[1]Cmg!$F$4:$F$89,"----",0,1)</f>
        <v>----</v>
      </c>
      <c r="AC526" s="19" t="str">
        <f>_xlfn.XLOOKUP(D526,[1]Cmg!$O$4:$O$89,[1]Cmg!$P$4:$P$89,"----",0,1)</f>
        <v>----</v>
      </c>
      <c r="AD526" s="24" t="str">
        <f>_xlfn.XLOOKUP(D526,[1]Cmg!$S$4:$S$89,[1]Cmg!$U$4:$U$89,"----",0,1)</f>
        <v>----</v>
      </c>
      <c r="AG526" s="25">
        <f>IFERROR(SUMIFS('[1]BD Unidades'!$AH:$AH,'[1]BD Unidades'!$A:$A,'BD Centrales 2023'!$A526),"-")</f>
        <v>9</v>
      </c>
      <c r="AH526" s="25">
        <f>SUMIFS('[1]BD Unidades'!$AJ$3:$AJ$1424,'[1]BD Unidades'!$A$3:$A$1424,$A526)</f>
        <v>6659.667036625975</v>
      </c>
      <c r="AI526" s="25">
        <f>SUMIFS('[1]BD Unidades'!$AL$3:$AL$1424,'[1]BD Unidades'!$A$3:$A$1424,$A526)</f>
        <v>0</v>
      </c>
      <c r="AJ526" s="26">
        <f t="shared" si="33"/>
        <v>0</v>
      </c>
      <c r="AK526" s="27">
        <f>IFERROR(SUMIFS('[1]BD Unidades'!$AO$3:$AO$1424,'[1]BD Unidades'!$A$3:$A$1424,$A526),"-")</f>
        <v>0</v>
      </c>
      <c r="AL526" s="27">
        <f>IFERROR(SUMIFS('[1]BD Unidades'!$AQ$3:$AQ$1424,'[1]BD Unidades'!$A$3:$A$1424,$A526),"-")</f>
        <v>0</v>
      </c>
      <c r="AM526" s="27">
        <f>IFERROR(SUMIFS('[1]BD Unidades'!$AS$3:$AS$1424,'[1]BD Unidades'!$A$3:$A$1424,$A526),"-")</f>
        <v>0.29002494623488673</v>
      </c>
      <c r="AN526" s="27">
        <f>IFERROR(SUMIFS('[1]BD Unidades'!$AU$3:$AU$1424,'[1]BD Unidades'!$A$3:$A$1424,$A526),"-")</f>
        <v>0.25128179800221978</v>
      </c>
      <c r="AO526" s="27"/>
      <c r="AP526" s="27"/>
      <c r="AQ526" s="25">
        <f>IFERROR(SUMIFS('[1]BD Unidades'!$AZ$3:$AZ$1424,'[1]BD Unidades'!$A$3:$A$1424,$A526),"-")</f>
        <v>2.6131247655763294</v>
      </c>
      <c r="AR526" s="25">
        <f>IFERROR(SUMIFS('[1]BD Unidades'!$BA$3:$BA$1424,'[1]BD Unidades'!$A$3:$A$1424,$A526),"-")</f>
        <v>9</v>
      </c>
      <c r="AS526" s="28">
        <f>SUMIFS('[1]BD Unidades'!$BC$3:$BC$1424,'[1]BD Unidades'!$A$3:$A$1424,$A526)</f>
        <v>9.4777614695232312E-2</v>
      </c>
      <c r="AT526" s="28">
        <f>SUMIFS('[1]BD Unidades'!$BE$3:$BE$1424,'[1]BD Unidades'!$A$3:$A$1424,$A526)</f>
        <v>0.90839896310036039</v>
      </c>
      <c r="AU526" s="29">
        <f t="shared" si="34"/>
        <v>0.82230307618608589</v>
      </c>
      <c r="AV526" s="30">
        <f t="shared" si="35"/>
        <v>1.1000000000000001E-3</v>
      </c>
      <c r="AW526" s="25">
        <f>IFERROR(SUMIFS('[1]BD Unidades'!$BI$3:$BI$1424,'[1]BD Unidades'!$A$3:$A$1424,$A526),"-")</f>
        <v>2.1509178123713375</v>
      </c>
      <c r="AX526" s="25">
        <f>IFERROR(SUMIFS('[1]BD Unidades'!$BJ$3:$BJ$1424,'[1]BD Unidades'!$A$3:$A$1424,$A526),"-")</f>
        <v>1.3836372057203128</v>
      </c>
    </row>
    <row r="527" spans="1:50" ht="14.4" x14ac:dyDescent="0.3">
      <c r="A527" s="7">
        <v>1820</v>
      </c>
      <c r="B527" s="7" t="s">
        <v>2161</v>
      </c>
      <c r="D527" s="8" t="s">
        <v>2162</v>
      </c>
      <c r="E527" s="19" t="s">
        <v>771</v>
      </c>
      <c r="F527" s="19" t="s">
        <v>771</v>
      </c>
      <c r="G527" s="19" t="s">
        <v>2163</v>
      </c>
      <c r="H527" s="19" t="s">
        <v>397</v>
      </c>
      <c r="I527" s="19">
        <v>2024</v>
      </c>
      <c r="J527" s="19" t="s">
        <v>495</v>
      </c>
      <c r="K527" s="19" t="s">
        <v>496</v>
      </c>
      <c r="L527" s="19" t="s">
        <v>213</v>
      </c>
      <c r="M527" s="19" t="s">
        <v>106</v>
      </c>
      <c r="N527" s="19" t="s">
        <v>144</v>
      </c>
      <c r="O527" s="19" t="s">
        <v>939</v>
      </c>
      <c r="P527" s="19" t="s">
        <v>51</v>
      </c>
      <c r="Q527" s="9" t="s">
        <v>2165</v>
      </c>
      <c r="R527" s="20">
        <v>2.9950000000000001</v>
      </c>
      <c r="S527" s="20">
        <v>0.16700000000000001</v>
      </c>
      <c r="T527" s="20">
        <v>2.99</v>
      </c>
      <c r="U527" s="20" t="s">
        <v>397</v>
      </c>
      <c r="V527" s="21">
        <f>_xlfn.XLOOKUP(D527,'[1]Gen. Real'!$A:$A,'[1]Gen. Real'!$C:$C,"-",0)</f>
        <v>5.9864100000000038</v>
      </c>
      <c r="W527" s="22"/>
      <c r="X527" s="22" t="str">
        <f>_xlfn.XLOOKUP(D527,[1]Vertimiento!$A:$A,[1]Vertimiento!$E:$E,"-",0)</f>
        <v>-</v>
      </c>
      <c r="Y527" s="23" t="str">
        <f t="shared" si="32"/>
        <v>-</v>
      </c>
      <c r="Z527" s="19" t="str">
        <f>_xlfn.XLOOKUP(D527,[1]Cmg!$I$4:$I$85,[1]Cmg!$M$4:$M$85,"----",0,1)</f>
        <v>----</v>
      </c>
      <c r="AA527" s="19" t="str">
        <f>_xlfn.XLOOKUP(D527,[1]Cmg!$A$4:$A$89,[1]Cmg!$B$4:$B$89,"----",0,1)</f>
        <v>----</v>
      </c>
      <c r="AB527" s="19" t="str">
        <f>_xlfn.XLOOKUP(D527,[1]Cmg!$E$4:$E$89,[1]Cmg!$F$4:$F$89,"----",0,1)</f>
        <v>----</v>
      </c>
      <c r="AC527" s="19" t="str">
        <f>_xlfn.XLOOKUP(D527,[1]Cmg!$O$4:$O$89,[1]Cmg!$P$4:$P$89,"----",0,1)</f>
        <v>----</v>
      </c>
      <c r="AD527" s="24" t="str">
        <f>_xlfn.XLOOKUP(D527,[1]Cmg!$S$4:$S$89,[1]Cmg!$U$4:$U$89,"----",0,1)</f>
        <v>----</v>
      </c>
      <c r="AG527" s="25">
        <f>IFERROR(SUMIFS('[1]BD Unidades'!$AH:$AH,'[1]BD Unidades'!$A:$A,'BD Centrales 2023'!$A527),"-")</f>
        <v>2.99</v>
      </c>
      <c r="AH527" s="25">
        <f>SUMIFS('[1]BD Unidades'!$AJ$3:$AJ$1424,'[1]BD Unidades'!$A$3:$A$1424,$A527)</f>
        <v>8261.102114635507</v>
      </c>
      <c r="AI527" s="25">
        <f>SUMIFS('[1]BD Unidades'!$AL$3:$AL$1424,'[1]BD Unidades'!$A$3:$A$1424,$A527)</f>
        <v>0</v>
      </c>
      <c r="AJ527" s="26">
        <f t="shared" si="33"/>
        <v>0</v>
      </c>
      <c r="AK527" s="27">
        <f>IFERROR(SUMIFS('[1]BD Unidades'!$AO$3:$AO$1424,'[1]BD Unidades'!$A$3:$A$1424,$A527),"-")</f>
        <v>0</v>
      </c>
      <c r="AL527" s="27">
        <f>IFERROR(SUMIFS('[1]BD Unidades'!$AQ$3:$AQ$1424,'[1]BD Unidades'!$A$3:$A$1424,$A527),"-")</f>
        <v>0</v>
      </c>
      <c r="AM527" s="27">
        <f>IFERROR(SUMIFS('[1]BD Unidades'!$AS$3:$AS$1424,'[1]BD Unidades'!$A$3:$A$1424,$A527),"-")</f>
        <v>0.20684323353334777</v>
      </c>
      <c r="AN527" s="27">
        <f>IFERROR(SUMIFS('[1]BD Unidades'!$AU$3:$AU$1424,'[1]BD Unidades'!$A$3:$A$1424,$A527),"-")</f>
        <v>0.24007553589315525</v>
      </c>
      <c r="AO527" s="27"/>
      <c r="AP527" s="27"/>
      <c r="AQ527" s="25">
        <f>IFERROR(SUMIFS('[1]BD Unidades'!$AZ$3:$AZ$1424,'[1]BD Unidades'!$A$3:$A$1424,$A527),"-")</f>
        <v>0.61949548443237656</v>
      </c>
      <c r="AR527" s="25">
        <f>IFERROR(SUMIFS('[1]BD Unidades'!$BA$3:$BA$1424,'[1]BD Unidades'!$A$3:$A$1424,$A527),"-")</f>
        <v>2.98999999999999</v>
      </c>
      <c r="AS527" s="28">
        <f>SUMIFS('[1]BD Unidades'!$BC$3:$BC$1424,'[1]BD Unidades'!$A$3:$A$1424,$A527)</f>
        <v>2.2719048289150428E-2</v>
      </c>
      <c r="AT527" s="28">
        <f>SUMIFS('[1]BD Unidades'!$BE$3:$BE$1424,'[1]BD Unidades'!$A$3:$A$1424,$A527)</f>
        <v>0.99343006990341565</v>
      </c>
      <c r="AU527" s="29">
        <f t="shared" si="34"/>
        <v>0.97086028417338588</v>
      </c>
      <c r="AV527" s="30">
        <f t="shared" si="35"/>
        <v>1.67E-3</v>
      </c>
      <c r="AW527" s="25">
        <f>IFERROR(SUMIFS('[1]BD Unidades'!$BI$3:$BI$1424,'[1]BD Unidades'!$A$3:$A$1424,$A527),"-")</f>
        <v>0.60242590035553911</v>
      </c>
      <c r="AX527" s="25">
        <f>IFERROR(SUMIFS('[1]BD Unidades'!$BJ$3:$BJ$1424,'[1]BD Unidades'!$A$3:$A$1424,$A527),"-")</f>
        <v>0.38752707547785115</v>
      </c>
    </row>
    <row r="528" spans="1:50" ht="14.4" x14ac:dyDescent="0.3">
      <c r="A528" s="7">
        <v>1824</v>
      </c>
      <c r="B528" s="7" t="s">
        <v>2166</v>
      </c>
      <c r="D528" s="8" t="s">
        <v>2167</v>
      </c>
      <c r="E528" s="19" t="s">
        <v>2168</v>
      </c>
      <c r="F528" s="19" t="s">
        <v>2168</v>
      </c>
      <c r="G528" s="19" t="s">
        <v>2169</v>
      </c>
      <c r="H528" s="19" t="s">
        <v>397</v>
      </c>
      <c r="I528" s="19">
        <v>2024</v>
      </c>
      <c r="J528" s="19" t="s">
        <v>495</v>
      </c>
      <c r="K528" s="19" t="s">
        <v>496</v>
      </c>
      <c r="L528" s="19" t="s">
        <v>213</v>
      </c>
      <c r="M528" s="19" t="s">
        <v>106</v>
      </c>
      <c r="N528" s="19" t="s">
        <v>243</v>
      </c>
      <c r="O528" s="19" t="s">
        <v>1153</v>
      </c>
      <c r="P528" s="19" t="s">
        <v>51</v>
      </c>
      <c r="Q528" s="9" t="s">
        <v>2170</v>
      </c>
      <c r="R528" s="20">
        <v>3</v>
      </c>
      <c r="S528" s="20">
        <v>0.33</v>
      </c>
      <c r="T528" s="20">
        <v>2.99</v>
      </c>
      <c r="U528" s="20" t="s">
        <v>397</v>
      </c>
      <c r="V528" s="21">
        <f>_xlfn.XLOOKUP(D528,'[1]Gen. Real'!$A:$A,'[1]Gen. Real'!$C:$C,"-",0)</f>
        <v>5.167799999999998</v>
      </c>
      <c r="W528" s="22"/>
      <c r="X528" s="22" t="str">
        <f>_xlfn.XLOOKUP(D528,[1]Vertimiento!$A:$A,[1]Vertimiento!$E:$E,"-",0)</f>
        <v>-</v>
      </c>
      <c r="Y528" s="23" t="str">
        <f t="shared" si="32"/>
        <v>-</v>
      </c>
      <c r="Z528" s="19" t="str">
        <f>_xlfn.XLOOKUP(D528,[1]Cmg!$I$4:$I$85,[1]Cmg!$M$4:$M$85,"----",0,1)</f>
        <v>----</v>
      </c>
      <c r="AA528" s="19" t="str">
        <f>_xlfn.XLOOKUP(D528,[1]Cmg!$A$4:$A$89,[1]Cmg!$B$4:$B$89,"----",0,1)</f>
        <v>----</v>
      </c>
      <c r="AB528" s="19" t="str">
        <f>_xlfn.XLOOKUP(D528,[1]Cmg!$E$4:$E$89,[1]Cmg!$F$4:$F$89,"----",0,1)</f>
        <v>----</v>
      </c>
      <c r="AC528" s="19" t="str">
        <f>_xlfn.XLOOKUP(D528,[1]Cmg!$O$4:$O$89,[1]Cmg!$P$4:$P$89,"----",0,1)</f>
        <v>----</v>
      </c>
      <c r="AD528" s="24" t="str">
        <f>_xlfn.XLOOKUP(D528,[1]Cmg!$S$4:$S$89,[1]Cmg!$U$4:$U$89,"----",0,1)</f>
        <v>----</v>
      </c>
      <c r="AG528" s="25">
        <f>IFERROR(SUMIFS('[1]BD Unidades'!$AH:$AH,'[1]BD Unidades'!$A:$A,'BD Centrales 2023'!$A528),"-")</f>
        <v>2.99</v>
      </c>
      <c r="AH528" s="25">
        <f>SUMIFS('[1]BD Unidades'!$AJ$3:$AJ$1424,'[1]BD Unidades'!$A$3:$A$1424,$A528)</f>
        <v>5756.82972222222</v>
      </c>
      <c r="AI528" s="25">
        <f>SUMIFS('[1]BD Unidades'!$AL$3:$AL$1424,'[1]BD Unidades'!$A$3:$A$1424,$A528)</f>
        <v>2917.2433333333338</v>
      </c>
      <c r="AJ528" s="26">
        <f t="shared" si="33"/>
        <v>0.33631758859408079</v>
      </c>
      <c r="AK528" s="27">
        <f>IFERROR(SUMIFS('[1]BD Unidades'!$AO$3:$AO$1424,'[1]BD Unidades'!$A$3:$A$1424,$A528),"-")</f>
        <v>0</v>
      </c>
      <c r="AL528" s="27">
        <f>IFERROR(SUMIFS('[1]BD Unidades'!$AQ$3:$AQ$1424,'[1]BD Unidades'!$A$3:$A$1424,$A528),"-")</f>
        <v>0</v>
      </c>
      <c r="AM528" s="27">
        <f>IFERROR(SUMIFS('[1]BD Unidades'!$AS$3:$AS$1424,'[1]BD Unidades'!$A$3:$A$1424,$A528),"-")</f>
        <v>0.2022701777578432</v>
      </c>
      <c r="AN528" s="27">
        <f>IFERROR(SUMIFS('[1]BD Unidades'!$AU$3:$AU$1424,'[1]BD Unidades'!$A$3:$A$1424,$A528),"-")</f>
        <v>0.21436306666666669</v>
      </c>
      <c r="AO528" s="27"/>
      <c r="AP528" s="27"/>
      <c r="AQ528" s="25">
        <f>IFERROR(SUMIFS('[1]BD Unidades'!$AZ$3:$AZ$1424,'[1]BD Unidades'!$A$3:$A$1424,$A528),"-")</f>
        <v>0.57965460122141144</v>
      </c>
      <c r="AR528" s="25">
        <f>IFERROR(SUMIFS('[1]BD Unidades'!$BA$3:$BA$1424,'[1]BD Unidades'!$A$3:$A$1424,$A528),"-")</f>
        <v>2.74112498444038</v>
      </c>
      <c r="AS528" s="28">
        <f>SUMIFS('[1]BD Unidades'!$BC$3:$BC$1424,'[1]BD Unidades'!$A$3:$A$1424,$A528)</f>
        <v>4.2074588670665047E-2</v>
      </c>
      <c r="AT528" s="28">
        <f>SUMIFS('[1]BD Unidades'!$BE$3:$BE$1424,'[1]BD Unidades'!$A$3:$A$1424,$A528)</f>
        <v>0.99622863394216132</v>
      </c>
      <c r="AU528" s="29">
        <f t="shared" si="34"/>
        <v>0.95431272394710631</v>
      </c>
      <c r="AV528" s="30">
        <f t="shared" si="35"/>
        <v>3.3E-3</v>
      </c>
      <c r="AW528" s="25">
        <f>IFERROR(SUMIFS('[1]BD Unidades'!$BI$3:$BI$1424,'[1]BD Unidades'!$A$3:$A$1424,$A528),"-")</f>
        <v>0.55494030241437098</v>
      </c>
      <c r="AX528" s="25">
        <f>IFERROR(SUMIFS('[1]BD Unidades'!$BJ$3:$BJ$1424,'[1]BD Unidades'!$A$3:$A$1424,$A528),"-")</f>
        <v>0.35698065493617537</v>
      </c>
    </row>
    <row r="529" spans="1:50" ht="14.4" x14ac:dyDescent="0.3">
      <c r="A529" s="7">
        <v>1825</v>
      </c>
      <c r="B529" s="7" t="s">
        <v>2171</v>
      </c>
      <c r="D529" s="8" t="s">
        <v>2172</v>
      </c>
      <c r="E529" s="19" t="s">
        <v>1897</v>
      </c>
      <c r="F529" s="19" t="s">
        <v>1897</v>
      </c>
      <c r="G529" s="19" t="s">
        <v>2173</v>
      </c>
      <c r="H529" s="19" t="s">
        <v>397</v>
      </c>
      <c r="I529" s="19">
        <v>2024</v>
      </c>
      <c r="J529" s="19" t="s">
        <v>495</v>
      </c>
      <c r="K529" s="19" t="s">
        <v>496</v>
      </c>
      <c r="L529" s="19" t="s">
        <v>213</v>
      </c>
      <c r="M529" s="19" t="s">
        <v>164</v>
      </c>
      <c r="N529" s="19" t="s">
        <v>221</v>
      </c>
      <c r="O529" s="19" t="s">
        <v>221</v>
      </c>
      <c r="P529" s="19" t="s">
        <v>51</v>
      </c>
      <c r="Q529" s="9" t="s">
        <v>2175</v>
      </c>
      <c r="R529" s="20">
        <v>3.01</v>
      </c>
      <c r="S529" s="20">
        <v>0.33</v>
      </c>
      <c r="T529" s="20">
        <v>3</v>
      </c>
      <c r="U529" s="20" t="s">
        <v>397</v>
      </c>
      <c r="V529" s="21">
        <f>_xlfn.XLOOKUP(D529,'[1]Gen. Real'!$A:$A,'[1]Gen. Real'!$C:$C,"-",0)</f>
        <v>6.9524399999999966</v>
      </c>
      <c r="W529" s="22"/>
      <c r="X529" s="22" t="str">
        <f>_xlfn.XLOOKUP(D529,[1]Vertimiento!$A:$A,[1]Vertimiento!$E:$E,"-",0)</f>
        <v>-</v>
      </c>
      <c r="Y529" s="23" t="str">
        <f t="shared" si="32"/>
        <v>-</v>
      </c>
      <c r="Z529" s="19" t="str">
        <f>_xlfn.XLOOKUP(D529,[1]Cmg!$I$4:$I$85,[1]Cmg!$M$4:$M$85,"----",0,1)</f>
        <v>----</v>
      </c>
      <c r="AA529" s="19" t="str">
        <f>_xlfn.XLOOKUP(D529,[1]Cmg!$A$4:$A$89,[1]Cmg!$B$4:$B$89,"----",0,1)</f>
        <v>----</v>
      </c>
      <c r="AB529" s="19" t="str">
        <f>_xlfn.XLOOKUP(D529,[1]Cmg!$E$4:$E$89,[1]Cmg!$F$4:$F$89,"----",0,1)</f>
        <v>----</v>
      </c>
      <c r="AC529" s="19" t="str">
        <f>_xlfn.XLOOKUP(D529,[1]Cmg!$O$4:$O$89,[1]Cmg!$P$4:$P$89,"----",0,1)</f>
        <v>----</v>
      </c>
      <c r="AD529" s="24" t="str">
        <f>_xlfn.XLOOKUP(D529,[1]Cmg!$S$4:$S$89,[1]Cmg!$U$4:$U$89,"----",0,1)</f>
        <v>----</v>
      </c>
      <c r="AG529" s="25">
        <f>IFERROR(SUMIFS('[1]BD Unidades'!$AH:$AH,'[1]BD Unidades'!$A:$A,'BD Centrales 2023'!$A529),"-")</f>
        <v>3</v>
      </c>
      <c r="AH529" s="25">
        <f>SUMIFS('[1]BD Unidades'!$AJ$3:$AJ$1424,'[1]BD Unidades'!$A$3:$A$1424,$A529)</f>
        <v>8656.976744186044</v>
      </c>
      <c r="AI529" s="25">
        <f>SUMIFS('[1]BD Unidades'!$AL$3:$AL$1424,'[1]BD Unidades'!$A$3:$A$1424,$A529)</f>
        <v>0</v>
      </c>
      <c r="AJ529" s="26">
        <f t="shared" si="33"/>
        <v>0</v>
      </c>
      <c r="AK529" s="27">
        <f>IFERROR(SUMIFS('[1]BD Unidades'!$AO$3:$AO$1424,'[1]BD Unidades'!$A$3:$A$1424,$A529),"-")</f>
        <v>0</v>
      </c>
      <c r="AL529" s="27">
        <f>IFERROR(SUMIFS('[1]BD Unidades'!$AQ$3:$AQ$1424,'[1]BD Unidades'!$A$3:$A$1424,$A529),"-")</f>
        <v>0</v>
      </c>
      <c r="AM529" s="27">
        <f>IFERROR(SUMIFS('[1]BD Unidades'!$AS$3:$AS$1424,'[1]BD Unidades'!$A$3:$A$1424,$A529),"-")</f>
        <v>0.28244575697813329</v>
      </c>
      <c r="AN529" s="27">
        <f>IFERROR(SUMIFS('[1]BD Unidades'!$AU$3:$AU$1424,'[1]BD Unidades'!$A$3:$A$1424,$A529),"-")</f>
        <v>0.26451827242524917</v>
      </c>
      <c r="AO529" s="27"/>
      <c r="AP529" s="27"/>
      <c r="AQ529" s="25">
        <f>IFERROR(SUMIFS('[1]BD Unidades'!$AZ$3:$AZ$1424,'[1]BD Unidades'!$A$3:$A$1424,$A529),"-")</f>
        <v>0.74248759560480238</v>
      </c>
      <c r="AR529" s="25">
        <f>IFERROR(SUMIFS('[1]BD Unidades'!$BA$3:$BA$1424,'[1]BD Unidades'!$A$3:$A$1424,$A529),"-")</f>
        <v>3</v>
      </c>
      <c r="AS529" s="28">
        <f>SUMIFS('[1]BD Unidades'!$BC$3:$BC$1424,'[1]BD Unidades'!$A$3:$A$1424,$A529)</f>
        <v>5.1395528265958008E-3</v>
      </c>
      <c r="AT529" s="28">
        <f>SUMIFS('[1]BD Unidades'!$BE$3:$BE$1424,'[1]BD Unidades'!$A$3:$A$1424,$A529)</f>
        <v>0.99637244193631591</v>
      </c>
      <c r="AU529" s="29">
        <f t="shared" si="34"/>
        <v>0.99125153313601988</v>
      </c>
      <c r="AV529" s="30">
        <f t="shared" si="35"/>
        <v>3.3E-3</v>
      </c>
      <c r="AW529" s="25">
        <f>IFERROR(SUMIFS('[1]BD Unidades'!$BI$3:$BI$1424,'[1]BD Unidades'!$A$3:$A$1424,$A529),"-")</f>
        <v>0.7384325577516625</v>
      </c>
      <c r="AX529" s="25">
        <f>IFERROR(SUMIFS('[1]BD Unidades'!$BJ$3:$BJ$1424,'[1]BD Unidades'!$A$3:$A$1424,$A529),"-")</f>
        <v>0.47501710894940607</v>
      </c>
    </row>
    <row r="530" spans="1:50" ht="14.4" x14ac:dyDescent="0.3">
      <c r="A530" s="7">
        <v>1826</v>
      </c>
      <c r="B530" s="7" t="s">
        <v>2176</v>
      </c>
      <c r="D530" s="8" t="s">
        <v>2177</v>
      </c>
      <c r="E530" s="19" t="s">
        <v>248</v>
      </c>
      <c r="F530" s="19" t="s">
        <v>248</v>
      </c>
      <c r="G530" s="19" t="s">
        <v>2178</v>
      </c>
      <c r="H530" s="19">
        <v>1</v>
      </c>
      <c r="I530" s="19">
        <v>2024</v>
      </c>
      <c r="J530" s="19" t="s">
        <v>495</v>
      </c>
      <c r="K530" s="19" t="s">
        <v>496</v>
      </c>
      <c r="L530" s="19" t="s">
        <v>47</v>
      </c>
      <c r="M530" s="19" t="s">
        <v>48</v>
      </c>
      <c r="N530" s="19" t="s">
        <v>49</v>
      </c>
      <c r="O530" s="19" t="s">
        <v>49</v>
      </c>
      <c r="P530" s="19" t="s">
        <v>51</v>
      </c>
      <c r="Q530" s="9" t="s">
        <v>2180</v>
      </c>
      <c r="R530" s="20">
        <v>115.03</v>
      </c>
      <c r="S530" s="20">
        <v>1.86</v>
      </c>
      <c r="T530" s="20">
        <v>112.89</v>
      </c>
      <c r="U530" s="20">
        <v>0.76649999999999996</v>
      </c>
      <c r="V530" s="21">
        <f>_xlfn.XLOOKUP(D530,'[1]Gen. Real'!$A:$A,'[1]Gen. Real'!$C:$C,"-",0)</f>
        <v>266.18739999999997</v>
      </c>
      <c r="W530" s="22"/>
      <c r="X530" s="22">
        <f>_xlfn.XLOOKUP(D530,[1]Vertimiento!$A:$A,[1]Vertimiento!$E:$E,"-",0)</f>
        <v>78.288755225555548</v>
      </c>
      <c r="Y530" s="23">
        <f t="shared" si="32"/>
        <v>0.2272690113319854</v>
      </c>
      <c r="Z530" s="19">
        <f>_xlfn.XLOOKUP(D530,[1]Cmg!$I$4:$I$85,[1]Cmg!$M$4:$M$85,"----",0,1)</f>
        <v>14.225770321961225</v>
      </c>
      <c r="AA530" s="19">
        <f>_xlfn.XLOOKUP(D530,[1]Cmg!$A$4:$A$89,[1]Cmg!$B$4:$B$89,"----",0,1)</f>
        <v>62.722584436330351</v>
      </c>
      <c r="AB530" s="19">
        <f>_xlfn.XLOOKUP(D530,[1]Cmg!$E$4:$E$89,[1]Cmg!$F$4:$F$89,"----",0,1)</f>
        <v>12.797172602739705</v>
      </c>
      <c r="AC530" s="19">
        <f>_xlfn.XLOOKUP(D530,[1]Cmg!$O$4:$O$89,[1]Cmg!$P$4:$P$89,"----",0,1)</f>
        <v>98.355700039108541</v>
      </c>
      <c r="AD530" s="24">
        <f>_xlfn.XLOOKUP(D530,[1]Cmg!$S$4:$S$89,[1]Cmg!$U$4:$U$89,"----",0,1)</f>
        <v>0.4669100867183934</v>
      </c>
      <c r="AG530" s="25">
        <f>IFERROR(SUMIFS('[1]BD Unidades'!$AH:$AH,'[1]BD Unidades'!$A:$A,'BD Centrales 2023'!$A530),"-")</f>
        <v>115.03</v>
      </c>
      <c r="AH530" s="25">
        <f>SUMIFS('[1]BD Unidades'!$AJ$3:$AJ$1424,'[1]BD Unidades'!$A$3:$A$1424,$A530)</f>
        <v>8429.5499999999993</v>
      </c>
      <c r="AI530" s="25">
        <f>SUMIFS('[1]BD Unidades'!$AL$3:$AL$1424,'[1]BD Unidades'!$A$3:$A$1424,$A530)</f>
        <v>194.75</v>
      </c>
      <c r="AJ530" s="26">
        <f t="shared" si="33"/>
        <v>2.2581542849854482E-2</v>
      </c>
      <c r="AK530" s="27">
        <f>IFERROR(SUMIFS('[1]BD Unidades'!$AO$3:$AO$1424,'[1]BD Unidades'!$A$3:$A$1424,$A530),"-")</f>
        <v>0</v>
      </c>
      <c r="AL530" s="27">
        <f>IFERROR(SUMIFS('[1]BD Unidades'!$AQ$3:$AQ$1424,'[1]BD Unidades'!$A$3:$A$1424,$A530),"-")</f>
        <v>0</v>
      </c>
      <c r="AM530" s="27">
        <f>IFERROR(SUMIFS('[1]BD Unidades'!$AS$3:$AS$1424,'[1]BD Unidades'!$A$3:$A$1424,$A530),"-")</f>
        <v>0</v>
      </c>
      <c r="AN530" s="27">
        <f>IFERROR(SUMIFS('[1]BD Unidades'!$AU$3:$AU$1424,'[1]BD Unidades'!$A$3:$A$1424,$A530),"-")</f>
        <v>0.29125800000000002</v>
      </c>
      <c r="AO530" s="27"/>
      <c r="AP530" s="27"/>
      <c r="AQ530" s="25">
        <f>IFERROR(SUMIFS('[1]BD Unidades'!$AZ$3:$AZ$1424,'[1]BD Unidades'!$A$3:$A$1424,$A530),"-")</f>
        <v>37.522872045929624</v>
      </c>
      <c r="AR530" s="25">
        <f>IFERROR(SUMIFS('[1]BD Unidades'!$BA$3:$BA$1424,'[1]BD Unidades'!$A$3:$A$1424,$A530),"-")</f>
        <v>114.861739310243</v>
      </c>
      <c r="AS530" s="28">
        <f>SUMIFS('[1]BD Unidades'!$BC$3:$BC$1424,'[1]BD Unidades'!$A$3:$A$1424,$A530)</f>
        <v>4.3801799877335196E-3</v>
      </c>
      <c r="AT530" s="28">
        <f>SUMIFS('[1]BD Unidades'!$BE$3:$BE$1424,'[1]BD Unidades'!$A$3:$A$1424,$A530)</f>
        <v>0.988611111111111</v>
      </c>
      <c r="AU530" s="29">
        <f t="shared" si="34"/>
        <v>0.98428081650657107</v>
      </c>
      <c r="AV530" s="30">
        <f t="shared" si="35"/>
        <v>1.8600000000000002E-2</v>
      </c>
      <c r="AW530" s="25">
        <f>IFERROR(SUMIFS('[1]BD Unidades'!$BI$3:$BI$1424,'[1]BD Unidades'!$A$3:$A$1424,$A530),"-")</f>
        <v>36.231315315473417</v>
      </c>
      <c r="AX530" s="25">
        <f>IFERROR(SUMIFS('[1]BD Unidades'!$BJ$3:$BJ$1424,'[1]BD Unidades'!$A$3:$A$1424,$A530),"-")</f>
        <v>23.306792846447696</v>
      </c>
    </row>
    <row r="531" spans="1:50" ht="14.4" x14ac:dyDescent="0.3">
      <c r="A531" s="7">
        <v>1827</v>
      </c>
      <c r="B531" s="7" t="s">
        <v>2181</v>
      </c>
      <c r="D531" s="8" t="s">
        <v>2182</v>
      </c>
      <c r="E531" s="19" t="s">
        <v>2183</v>
      </c>
      <c r="F531" s="19" t="s">
        <v>2183</v>
      </c>
      <c r="G531" s="19" t="s">
        <v>2184</v>
      </c>
      <c r="H531" s="19" t="s">
        <v>397</v>
      </c>
      <c r="I531" s="19">
        <v>2024</v>
      </c>
      <c r="J531" s="19" t="s">
        <v>495</v>
      </c>
      <c r="K531" s="19" t="s">
        <v>496</v>
      </c>
      <c r="L531" s="19" t="s">
        <v>213</v>
      </c>
      <c r="M531" s="19" t="s">
        <v>189</v>
      </c>
      <c r="N531" s="19" t="s">
        <v>189</v>
      </c>
      <c r="O531" s="19" t="s">
        <v>1244</v>
      </c>
      <c r="P531" s="19" t="s">
        <v>51</v>
      </c>
      <c r="Q531" s="9" t="s">
        <v>2014</v>
      </c>
      <c r="R531" s="20">
        <v>3.0075940000000001</v>
      </c>
      <c r="S531" s="20">
        <v>0.25</v>
      </c>
      <c r="T531" s="20">
        <v>3</v>
      </c>
      <c r="U531" s="20" t="s">
        <v>397</v>
      </c>
      <c r="V531" s="21">
        <f>_xlfn.XLOOKUP(D531,'[1]Gen. Real'!$A:$A,'[1]Gen. Real'!$C:$C,"-",0)</f>
        <v>6.0775099999999984</v>
      </c>
      <c r="W531" s="22"/>
      <c r="X531" s="22" t="str">
        <f>_xlfn.XLOOKUP(D531,[1]Vertimiento!$A:$A,[1]Vertimiento!$E:$E,"-",0)</f>
        <v>-</v>
      </c>
      <c r="Y531" s="23" t="str">
        <f t="shared" si="32"/>
        <v>-</v>
      </c>
      <c r="Z531" s="19" t="str">
        <f>_xlfn.XLOOKUP(D531,[1]Cmg!$I$4:$I$85,[1]Cmg!$M$4:$M$85,"----",0,1)</f>
        <v>----</v>
      </c>
      <c r="AA531" s="19" t="str">
        <f>_xlfn.XLOOKUP(D531,[1]Cmg!$A$4:$A$89,[1]Cmg!$B$4:$B$89,"----",0,1)</f>
        <v>----</v>
      </c>
      <c r="AB531" s="19" t="str">
        <f>_xlfn.XLOOKUP(D531,[1]Cmg!$E$4:$E$89,[1]Cmg!$F$4:$F$89,"----",0,1)</f>
        <v>----</v>
      </c>
      <c r="AC531" s="19" t="str">
        <f>_xlfn.XLOOKUP(D531,[1]Cmg!$O$4:$O$89,[1]Cmg!$P$4:$P$89,"----",0,1)</f>
        <v>----</v>
      </c>
      <c r="AD531" s="24" t="str">
        <f>_xlfn.XLOOKUP(D531,[1]Cmg!$S$4:$S$89,[1]Cmg!$U$4:$U$89,"----",0,1)</f>
        <v>----</v>
      </c>
      <c r="AG531" s="25">
        <f>IFERROR(SUMIFS('[1]BD Unidades'!$AH:$AH,'[1]BD Unidades'!$A:$A,'BD Centrales 2023'!$A531),"-")</f>
        <v>3</v>
      </c>
      <c r="AH531" s="25">
        <f>SUMIFS('[1]BD Unidades'!$AJ$3:$AJ$1424,'[1]BD Unidades'!$A$3:$A$1424,$A531)</f>
        <v>8001.2794280078997</v>
      </c>
      <c r="AI531" s="25">
        <f>SUMIFS('[1]BD Unidades'!$AL$3:$AL$1424,'[1]BD Unidades'!$A$3:$A$1424,$A531)</f>
        <v>98.866402845596895</v>
      </c>
      <c r="AJ531" s="26">
        <f t="shared" si="33"/>
        <v>1.2205509000716291E-2</v>
      </c>
      <c r="AK531" s="27">
        <f>IFERROR(SUMIFS('[1]BD Unidades'!$AO$3:$AO$1424,'[1]BD Unidades'!$A$3:$A$1424,$A531),"-")</f>
        <v>0</v>
      </c>
      <c r="AL531" s="27">
        <f>IFERROR(SUMIFS('[1]BD Unidades'!$AQ$3:$AQ$1424,'[1]BD Unidades'!$A$3:$A$1424,$A531),"-")</f>
        <v>0</v>
      </c>
      <c r="AM531" s="27">
        <f>IFERROR(SUMIFS('[1]BD Unidades'!$AS$3:$AS$1424,'[1]BD Unidades'!$A$3:$A$1424,$A531),"-")</f>
        <v>0.23404140642561894</v>
      </c>
      <c r="AN531" s="27">
        <f>IFERROR(SUMIFS('[1]BD Unidades'!$AU$3:$AU$1424,'[1]BD Unidades'!$A$3:$A$1424,$A531),"-")</f>
        <v>0.22756196481306987</v>
      </c>
      <c r="AO531" s="27"/>
      <c r="AP531" s="27"/>
      <c r="AQ531" s="25">
        <f>IFERROR(SUMIFS('[1]BD Unidades'!$AZ$3:$AZ$1424,'[1]BD Unidades'!$A$3:$A$1424,$A531),"-")</f>
        <v>0.70390152971725295</v>
      </c>
      <c r="AR531" s="25">
        <f>IFERROR(SUMIFS('[1]BD Unidades'!$BA$3:$BA$1424,'[1]BD Unidades'!$A$3:$A$1424,$A531),"-")</f>
        <v>2.99796678837285</v>
      </c>
      <c r="AS531" s="28">
        <f>SUMIFS('[1]BD Unidades'!$BC$3:$BC$1424,'[1]BD Unidades'!$A$3:$A$1424,$A531)</f>
        <v>4.2516727972011885E-3</v>
      </c>
      <c r="AT531" s="28">
        <f>SUMIFS('[1]BD Unidades'!$BE$3:$BE$1424,'[1]BD Unidades'!$A$3:$A$1424,$A531)</f>
        <v>0.9949415170353112</v>
      </c>
      <c r="AU531" s="29">
        <f t="shared" si="34"/>
        <v>0.99071135125252607</v>
      </c>
      <c r="AV531" s="30">
        <f t="shared" si="35"/>
        <v>2.5000000000000001E-3</v>
      </c>
      <c r="AW531" s="25">
        <f>IFERROR(SUMIFS('[1]BD Unidades'!$BI$3:$BI$1424,'[1]BD Unidades'!$A$3:$A$1424,$A531),"-")</f>
        <v>0.69912093803003228</v>
      </c>
      <c r="AX531" s="25">
        <f>IFERROR(SUMIFS('[1]BD Unidades'!$BJ$3:$BJ$1424,'[1]BD Unidades'!$A$3:$A$1424,$A531),"-")</f>
        <v>0.44972882533804437</v>
      </c>
    </row>
    <row r="532" spans="1:50" ht="14.4" x14ac:dyDescent="0.3">
      <c r="A532" s="7">
        <v>1828</v>
      </c>
      <c r="B532" s="7" t="s">
        <v>2185</v>
      </c>
      <c r="D532" s="8" t="s">
        <v>2186</v>
      </c>
      <c r="E532" s="19" t="s">
        <v>2187</v>
      </c>
      <c r="F532" s="19" t="s">
        <v>2187</v>
      </c>
      <c r="G532" s="19" t="s">
        <v>2188</v>
      </c>
      <c r="H532" s="19" t="s">
        <v>397</v>
      </c>
      <c r="I532" s="19">
        <v>2024</v>
      </c>
      <c r="J532" s="19" t="s">
        <v>495</v>
      </c>
      <c r="K532" s="19" t="s">
        <v>496</v>
      </c>
      <c r="L532" s="19" t="s">
        <v>213</v>
      </c>
      <c r="M532" s="19" t="s">
        <v>362</v>
      </c>
      <c r="N532" s="19" t="s">
        <v>363</v>
      </c>
      <c r="O532" s="19" t="s">
        <v>1205</v>
      </c>
      <c r="P532" s="19" t="s">
        <v>51</v>
      </c>
      <c r="Q532" s="9" t="s">
        <v>2189</v>
      </c>
      <c r="R532" s="20">
        <v>3.01</v>
      </c>
      <c r="S532" s="20">
        <v>0.33</v>
      </c>
      <c r="T532" s="20">
        <v>3</v>
      </c>
      <c r="U532" s="20" t="s">
        <v>397</v>
      </c>
      <c r="V532" s="21">
        <f>_xlfn.XLOOKUP(D532,'[1]Gen. Real'!$A:$A,'[1]Gen. Real'!$C:$C,"-",0)</f>
        <v>6.1527999999999947</v>
      </c>
      <c r="W532" s="22"/>
      <c r="X532" s="22" t="str">
        <f>_xlfn.XLOOKUP(D532,[1]Vertimiento!$A:$A,[1]Vertimiento!$E:$E,"-",0)</f>
        <v>-</v>
      </c>
      <c r="Y532" s="23" t="str">
        <f t="shared" si="32"/>
        <v>-</v>
      </c>
      <c r="Z532" s="19" t="str">
        <f>_xlfn.XLOOKUP(D532,[1]Cmg!$I$4:$I$85,[1]Cmg!$M$4:$M$85,"----",0,1)</f>
        <v>----</v>
      </c>
      <c r="AA532" s="19" t="str">
        <f>_xlfn.XLOOKUP(D532,[1]Cmg!$A$4:$A$89,[1]Cmg!$B$4:$B$89,"----",0,1)</f>
        <v>----</v>
      </c>
      <c r="AB532" s="19" t="str">
        <f>_xlfn.XLOOKUP(D532,[1]Cmg!$E$4:$E$89,[1]Cmg!$F$4:$F$89,"----",0,1)</f>
        <v>----</v>
      </c>
      <c r="AC532" s="19" t="str">
        <f>_xlfn.XLOOKUP(D532,[1]Cmg!$O$4:$O$89,[1]Cmg!$P$4:$P$89,"----",0,1)</f>
        <v>----</v>
      </c>
      <c r="AD532" s="24" t="str">
        <f>_xlfn.XLOOKUP(D532,[1]Cmg!$S$4:$S$89,[1]Cmg!$U$4:$U$89,"----",0,1)</f>
        <v>----</v>
      </c>
      <c r="AG532" s="25">
        <f>IFERROR(SUMIFS('[1]BD Unidades'!$AH:$AH,'[1]BD Unidades'!$A:$A,'BD Centrales 2023'!$A532),"-")</f>
        <v>3</v>
      </c>
      <c r="AH532" s="25">
        <f>SUMIFS('[1]BD Unidades'!$AJ$3:$AJ$1424,'[1]BD Unidades'!$A$3:$A$1424,$A532)</f>
        <v>8646.9102990033189</v>
      </c>
      <c r="AI532" s="25">
        <f>SUMIFS('[1]BD Unidades'!$AL$3:$AL$1424,'[1]BD Unidades'!$A$3:$A$1424,$A532)</f>
        <v>0</v>
      </c>
      <c r="AJ532" s="26">
        <f t="shared" si="33"/>
        <v>0</v>
      </c>
      <c r="AK532" s="27">
        <f>IFERROR(SUMIFS('[1]BD Unidades'!$AO$3:$AO$1424,'[1]BD Unidades'!$A$3:$A$1424,$A532),"-")</f>
        <v>0</v>
      </c>
      <c r="AL532" s="27">
        <f>IFERROR(SUMIFS('[1]BD Unidades'!$AQ$3:$AQ$1424,'[1]BD Unidades'!$A$3:$A$1424,$A532),"-")</f>
        <v>0</v>
      </c>
      <c r="AM532" s="27">
        <f>IFERROR(SUMIFS('[1]BD Unidades'!$AS$3:$AS$1424,'[1]BD Unidades'!$A$3:$A$1424,$A532),"-")</f>
        <v>0.20851643036239564</v>
      </c>
      <c r="AN532" s="27">
        <f>IFERROR(SUMIFS('[1]BD Unidades'!$AU$3:$AU$1424,'[1]BD Unidades'!$A$3:$A$1424,$A532),"-")</f>
        <v>0.23513720930232557</v>
      </c>
      <c r="AO532" s="27"/>
      <c r="AP532" s="27"/>
      <c r="AQ532" s="25">
        <f>IFERROR(SUMIFS('[1]BD Unidades'!$AZ$3:$AZ$1424,'[1]BD Unidades'!$A$3:$A$1424,$A532),"-")</f>
        <v>0.62763445539081086</v>
      </c>
      <c r="AR532" s="25">
        <f>IFERROR(SUMIFS('[1]BD Unidades'!$BA$3:$BA$1424,'[1]BD Unidades'!$A$3:$A$1424,$A532),"-")</f>
        <v>3</v>
      </c>
      <c r="AS532" s="28">
        <f>SUMIFS('[1]BD Unidades'!$BC$3:$BC$1424,'[1]BD Unidades'!$A$3:$A$1424,$A532)</f>
        <v>6.3318897076003848E-3</v>
      </c>
      <c r="AT532" s="28">
        <f>SUMIFS('[1]BD Unidades'!$BE$3:$BE$1424,'[1]BD Unidades'!$A$3:$A$1424,$A532)</f>
        <v>0.99667774086378746</v>
      </c>
      <c r="AU532" s="29">
        <f t="shared" si="34"/>
        <v>0.99036688733461764</v>
      </c>
      <c r="AV532" s="30">
        <f t="shared" si="35"/>
        <v>3.3E-3</v>
      </c>
      <c r="AW532" s="25">
        <f>IFERROR(SUMIFS('[1]BD Unidades'!$BI$3:$BI$1424,'[1]BD Unidades'!$A$3:$A$1424,$A532),"-")</f>
        <v>0.62364709620209169</v>
      </c>
      <c r="AX532" s="25">
        <f>IFERROR(SUMIFS('[1]BD Unidades'!$BJ$3:$BJ$1424,'[1]BD Unidades'!$A$3:$A$1424,$A532),"-")</f>
        <v>0.40117819499263913</v>
      </c>
    </row>
    <row r="533" spans="1:50" ht="14.4" x14ac:dyDescent="0.3">
      <c r="A533" s="7">
        <v>1829</v>
      </c>
      <c r="B533" s="7" t="s">
        <v>2190</v>
      </c>
      <c r="D533" s="8" t="s">
        <v>2191</v>
      </c>
      <c r="E533" s="19" t="s">
        <v>2192</v>
      </c>
      <c r="F533" s="19" t="s">
        <v>2192</v>
      </c>
      <c r="G533" s="19" t="s">
        <v>2193</v>
      </c>
      <c r="H533" s="19" t="s">
        <v>397</v>
      </c>
      <c r="I533" s="19">
        <v>2024</v>
      </c>
      <c r="J533" s="19" t="s">
        <v>495</v>
      </c>
      <c r="K533" s="19" t="s">
        <v>496</v>
      </c>
      <c r="L533" s="19" t="s">
        <v>213</v>
      </c>
      <c r="M533" s="19" t="s">
        <v>90</v>
      </c>
      <c r="N533" s="19" t="s">
        <v>868</v>
      </c>
      <c r="O533" s="19" t="s">
        <v>1130</v>
      </c>
      <c r="P533" s="19" t="s">
        <v>51</v>
      </c>
      <c r="Q533" s="9" t="s">
        <v>2195</v>
      </c>
      <c r="R533" s="20">
        <v>2.75</v>
      </c>
      <c r="S533" s="20">
        <v>0.4</v>
      </c>
      <c r="T533" s="20">
        <v>2.7389999999999999</v>
      </c>
      <c r="U533" s="20" t="s">
        <v>397</v>
      </c>
      <c r="V533" s="21">
        <f>_xlfn.XLOOKUP(D533,'[1]Gen. Real'!$A:$A,'[1]Gen. Real'!$C:$C,"-",0)</f>
        <v>5.3468299999999989</v>
      </c>
      <c r="W533" s="22"/>
      <c r="X533" s="22" t="str">
        <f>_xlfn.XLOOKUP(D533,[1]Vertimiento!$A:$A,[1]Vertimiento!$E:$E,"-",0)</f>
        <v>-</v>
      </c>
      <c r="Y533" s="23" t="str">
        <f t="shared" si="32"/>
        <v>-</v>
      </c>
      <c r="Z533" s="19" t="str">
        <f>_xlfn.XLOOKUP(D533,[1]Cmg!$I$4:$I$85,[1]Cmg!$M$4:$M$85,"----",0,1)</f>
        <v>----</v>
      </c>
      <c r="AA533" s="19" t="str">
        <f>_xlfn.XLOOKUP(D533,[1]Cmg!$A$4:$A$89,[1]Cmg!$B$4:$B$89,"----",0,1)</f>
        <v>----</v>
      </c>
      <c r="AB533" s="19" t="str">
        <f>_xlfn.XLOOKUP(D533,[1]Cmg!$E$4:$E$89,[1]Cmg!$F$4:$F$89,"----",0,1)</f>
        <v>----</v>
      </c>
      <c r="AC533" s="19" t="str">
        <f>_xlfn.XLOOKUP(D533,[1]Cmg!$O$4:$O$89,[1]Cmg!$P$4:$P$89,"----",0,1)</f>
        <v>----</v>
      </c>
      <c r="AD533" s="24" t="str">
        <f>_xlfn.XLOOKUP(D533,[1]Cmg!$S$4:$S$89,[1]Cmg!$U$4:$U$89,"----",0,1)</f>
        <v>----</v>
      </c>
      <c r="AG533" s="25">
        <f>IFERROR(SUMIFS('[1]BD Unidades'!$AH:$AH,'[1]BD Unidades'!$A:$A,'BD Centrales 2023'!$A533),"-")</f>
        <v>2.7389999999999999</v>
      </c>
      <c r="AH533" s="25">
        <f>SUMIFS('[1]BD Unidades'!$AJ$3:$AJ$1424,'[1]BD Unidades'!$A$3:$A$1424,$A533)</f>
        <v>8360.8721999999998</v>
      </c>
      <c r="AI533" s="25">
        <f>SUMIFS('[1]BD Unidades'!$AL$3:$AL$1424,'[1]BD Unidades'!$A$3:$A$1424,$A533)</f>
        <v>0</v>
      </c>
      <c r="AJ533" s="26">
        <f t="shared" si="33"/>
        <v>0</v>
      </c>
      <c r="AK533" s="27">
        <f>IFERROR(SUMIFS('[1]BD Unidades'!$AO$3:$AO$1424,'[1]BD Unidades'!$A$3:$A$1424,$A533),"-")</f>
        <v>0</v>
      </c>
      <c r="AL533" s="27">
        <f>IFERROR(SUMIFS('[1]BD Unidades'!$AQ$3:$AQ$1424,'[1]BD Unidades'!$A$3:$A$1424,$A533),"-")</f>
        <v>0</v>
      </c>
      <c r="AM533" s="27">
        <f>IFERROR(SUMIFS('[1]BD Unidades'!$AS$3:$AS$1424,'[1]BD Unidades'!$A$3:$A$1424,$A533),"-")</f>
        <v>0.20918715690362485</v>
      </c>
      <c r="AN533" s="27">
        <f>IFERROR(SUMIFS('[1]BD Unidades'!$AU$3:$AU$1424,'[1]BD Unidades'!$A$3:$A$1424,$A533),"-")</f>
        <v>0.22401135599999999</v>
      </c>
      <c r="AO533" s="27"/>
      <c r="AP533" s="27"/>
      <c r="AQ533" s="25">
        <f>IFERROR(SUMIFS('[1]BD Unidades'!$AZ$3:$AZ$1424,'[1]BD Unidades'!$A$3:$A$1424,$A533),"-")</f>
        <v>0.57526468148496834</v>
      </c>
      <c r="AR533" s="25">
        <f>IFERROR(SUMIFS('[1]BD Unidades'!$BA$3:$BA$1424,'[1]BD Unidades'!$A$3:$A$1424,$A533),"-")</f>
        <v>2.7389999999999999</v>
      </c>
      <c r="AS533" s="28">
        <f>SUMIFS('[1]BD Unidades'!$BC$3:$BC$1424,'[1]BD Unidades'!$A$3:$A$1424,$A533)</f>
        <v>8.758550170739168E-3</v>
      </c>
      <c r="AT533" s="28">
        <f>SUMIFS('[1]BD Unidades'!$BE$3:$BE$1424,'[1]BD Unidades'!$A$3:$A$1424,$A533)</f>
        <v>0.996</v>
      </c>
      <c r="AU533" s="29">
        <f t="shared" si="34"/>
        <v>0.98727648402994383</v>
      </c>
      <c r="AV533" s="30">
        <f t="shared" si="35"/>
        <v>4.0000000000000001E-3</v>
      </c>
      <c r="AW533" s="25">
        <f>IFERROR(SUMIFS('[1]BD Unidades'!$BI$3:$BI$1424,'[1]BD Unidades'!$A$3:$A$1424,$A533),"-")</f>
        <v>0.57020596203292018</v>
      </c>
      <c r="AX533" s="25">
        <f>IFERROR(SUMIFS('[1]BD Unidades'!$BJ$3:$BJ$1424,'[1]BD Unidades'!$A$3:$A$1424,$A533),"-")</f>
        <v>0.36680071151695198</v>
      </c>
    </row>
    <row r="534" spans="1:50" ht="14.4" x14ac:dyDescent="0.3">
      <c r="A534" s="7">
        <v>1831</v>
      </c>
      <c r="B534" s="7" t="s">
        <v>2196</v>
      </c>
      <c r="D534" s="8" t="s">
        <v>2197</v>
      </c>
      <c r="E534" s="19" t="s">
        <v>1134</v>
      </c>
      <c r="F534" s="19" t="s">
        <v>2198</v>
      </c>
      <c r="G534" s="19" t="s">
        <v>2199</v>
      </c>
      <c r="H534" s="19" t="s">
        <v>397</v>
      </c>
      <c r="I534" s="19">
        <v>2024</v>
      </c>
      <c r="J534" s="19" t="s">
        <v>495</v>
      </c>
      <c r="K534" s="19" t="s">
        <v>496</v>
      </c>
      <c r="L534" s="19" t="s">
        <v>213</v>
      </c>
      <c r="M534" s="19" t="s">
        <v>477</v>
      </c>
      <c r="N534" s="19" t="s">
        <v>478</v>
      </c>
      <c r="O534" s="19" t="s">
        <v>479</v>
      </c>
      <c r="P534" s="19" t="s">
        <v>51</v>
      </c>
      <c r="Q534" s="9" t="s">
        <v>2201</v>
      </c>
      <c r="R534" s="20">
        <v>9.0449999999999999</v>
      </c>
      <c r="S534" s="20">
        <v>0.498</v>
      </c>
      <c r="T534" s="20">
        <v>9</v>
      </c>
      <c r="U534" s="20" t="s">
        <v>397</v>
      </c>
      <c r="V534" s="21">
        <f>_xlfn.XLOOKUP(D534,'[1]Gen. Real'!$A:$A,'[1]Gen. Real'!$C:$C,"-",0)</f>
        <v>22.814870000000006</v>
      </c>
      <c r="W534" s="22"/>
      <c r="X534" s="22" t="str">
        <f>_xlfn.XLOOKUP(D534,[1]Vertimiento!$A:$A,[1]Vertimiento!$E:$E,"-",0)</f>
        <v>-</v>
      </c>
      <c r="Y534" s="23" t="str">
        <f t="shared" si="32"/>
        <v>-</v>
      </c>
      <c r="Z534" s="19" t="str">
        <f>_xlfn.XLOOKUP(D534,[1]Cmg!$I$4:$I$85,[1]Cmg!$M$4:$M$85,"----",0,1)</f>
        <v>----</v>
      </c>
      <c r="AA534" s="19" t="str">
        <f>_xlfn.XLOOKUP(D534,[1]Cmg!$A$4:$A$89,[1]Cmg!$B$4:$B$89,"----",0,1)</f>
        <v>----</v>
      </c>
      <c r="AB534" s="19" t="str">
        <f>_xlfn.XLOOKUP(D534,[1]Cmg!$E$4:$E$89,[1]Cmg!$F$4:$F$89,"----",0,1)</f>
        <v>----</v>
      </c>
      <c r="AC534" s="19" t="str">
        <f>_xlfn.XLOOKUP(D534,[1]Cmg!$O$4:$O$89,[1]Cmg!$P$4:$P$89,"----",0,1)</f>
        <v>----</v>
      </c>
      <c r="AD534" s="24" t="str">
        <f>_xlfn.XLOOKUP(D534,[1]Cmg!$S$4:$S$89,[1]Cmg!$U$4:$U$89,"----",0,1)</f>
        <v>----</v>
      </c>
      <c r="AG534" s="25">
        <f>IFERROR(SUMIFS('[1]BD Unidades'!$AH:$AH,'[1]BD Unidades'!$A:$A,'BD Centrales 2023'!$A534),"-")</f>
        <v>9</v>
      </c>
      <c r="AH534" s="25">
        <f>SUMIFS('[1]BD Unidades'!$AJ$3:$AJ$1424,'[1]BD Unidades'!$A$3:$A$1424,$A534)</f>
        <v>8059.4029850746274</v>
      </c>
      <c r="AI534" s="25">
        <f>SUMIFS('[1]BD Unidades'!$AL$3:$AL$1424,'[1]BD Unidades'!$A$3:$A$1424,$A534)</f>
        <v>0</v>
      </c>
      <c r="AJ534" s="26">
        <f t="shared" si="33"/>
        <v>0</v>
      </c>
      <c r="AK534" s="27">
        <f>IFERROR(SUMIFS('[1]BD Unidades'!$AO$3:$AO$1424,'[1]BD Unidades'!$A$3:$A$1424,$A534),"-")</f>
        <v>0</v>
      </c>
      <c r="AL534" s="27">
        <f>IFERROR(SUMIFS('[1]BD Unidades'!$AQ$3:$AQ$1424,'[1]BD Unidades'!$A$3:$A$1424,$A534),"-")</f>
        <v>0</v>
      </c>
      <c r="AM534" s="27">
        <f>IFERROR(SUMIFS('[1]BD Unidades'!$AS$3:$AS$1424,'[1]BD Unidades'!$A$3:$A$1424,$A534),"-")</f>
        <v>0.29492334298714401</v>
      </c>
      <c r="AN534" s="27">
        <f>IFERROR(SUMIFS('[1]BD Unidades'!$AU$3:$AU$1424,'[1]BD Unidades'!$A$3:$A$1424,$A534),"-")</f>
        <v>0.28972238805970146</v>
      </c>
      <c r="AO534" s="27"/>
      <c r="AP534" s="27"/>
      <c r="AQ534" s="25">
        <f>IFERROR(SUMIFS('[1]BD Unidades'!$AZ$3:$AZ$1424,'[1]BD Unidades'!$A$3:$A$1424,$A534),"-")</f>
        <v>2.6675816373187176</v>
      </c>
      <c r="AR534" s="25">
        <f>IFERROR(SUMIFS('[1]BD Unidades'!$BA$3:$BA$1424,'[1]BD Unidades'!$A$3:$A$1424,$A534),"-")</f>
        <v>9</v>
      </c>
      <c r="AS534" s="28">
        <f>SUMIFS('[1]BD Unidades'!$BC$3:$BC$1424,'[1]BD Unidades'!$A$3:$A$1424,$A534)</f>
        <v>5.0272003704882086E-3</v>
      </c>
      <c r="AT534" s="28">
        <f>SUMIFS('[1]BD Unidades'!$BE$3:$BE$1424,'[1]BD Unidades'!$A$3:$A$1424,$A534)</f>
        <v>0.99502487562189057</v>
      </c>
      <c r="AU534" s="29">
        <f t="shared" si="34"/>
        <v>0.99002268619851919</v>
      </c>
      <c r="AV534" s="30">
        <f t="shared" si="35"/>
        <v>4.9800000000000001E-3</v>
      </c>
      <c r="AW534" s="25">
        <f>IFERROR(SUMIFS('[1]BD Unidades'!$BI$3:$BI$1424,'[1]BD Unidades'!$A$3:$A$1424,$A534),"-")</f>
        <v>2.6541041175863076</v>
      </c>
      <c r="AX534" s="25">
        <f>IFERROR(SUMIFS('[1]BD Unidades'!$BJ$3:$BJ$1424,'[1]BD Unidades'!$A$3:$A$1424,$A534),"-")</f>
        <v>1.7073256745683136</v>
      </c>
    </row>
    <row r="535" spans="1:50" ht="14.4" x14ac:dyDescent="0.3">
      <c r="A535" s="7">
        <v>1832</v>
      </c>
      <c r="B535" s="7" t="s">
        <v>2202</v>
      </c>
      <c r="D535" s="8" t="s">
        <v>2203</v>
      </c>
      <c r="E535" s="19" t="s">
        <v>1231</v>
      </c>
      <c r="F535" s="19" t="s">
        <v>2204</v>
      </c>
      <c r="G535" s="19" t="s">
        <v>2205</v>
      </c>
      <c r="H535" s="19" t="s">
        <v>397</v>
      </c>
      <c r="I535" s="19">
        <v>2024</v>
      </c>
      <c r="J535" s="19" t="s">
        <v>495</v>
      </c>
      <c r="K535" s="19" t="s">
        <v>496</v>
      </c>
      <c r="L535" s="19" t="s">
        <v>213</v>
      </c>
      <c r="M535" s="19" t="s">
        <v>362</v>
      </c>
      <c r="N535" s="19" t="s">
        <v>363</v>
      </c>
      <c r="O535" s="19" t="s">
        <v>2207</v>
      </c>
      <c r="P535" s="19" t="s">
        <v>51</v>
      </c>
      <c r="Q535" s="9" t="s">
        <v>2208</v>
      </c>
      <c r="R535" s="20">
        <v>9.0020000000000007</v>
      </c>
      <c r="S535" s="20">
        <v>0.24399999999999999</v>
      </c>
      <c r="T535" s="20">
        <v>8.98</v>
      </c>
      <c r="U535" s="20" t="s">
        <v>397</v>
      </c>
      <c r="V535" s="21">
        <f>_xlfn.XLOOKUP(D535,'[1]Gen. Real'!$A:$A,'[1]Gen. Real'!$C:$C,"-",0)</f>
        <v>17.458100000000002</v>
      </c>
      <c r="W535" s="22"/>
      <c r="X535" s="22" t="str">
        <f>_xlfn.XLOOKUP(D535,[1]Vertimiento!$A:$A,[1]Vertimiento!$E:$E,"-",0)</f>
        <v>-</v>
      </c>
      <c r="Y535" s="23" t="str">
        <f t="shared" si="32"/>
        <v>-</v>
      </c>
      <c r="Z535" s="19" t="str">
        <f>_xlfn.XLOOKUP(D535,[1]Cmg!$I$4:$I$85,[1]Cmg!$M$4:$M$85,"----",0,1)</f>
        <v>----</v>
      </c>
      <c r="AA535" s="19" t="str">
        <f>_xlfn.XLOOKUP(D535,[1]Cmg!$A$4:$A$89,[1]Cmg!$B$4:$B$89,"----",0,1)</f>
        <v>----</v>
      </c>
      <c r="AB535" s="19" t="str">
        <f>_xlfn.XLOOKUP(D535,[1]Cmg!$E$4:$E$89,[1]Cmg!$F$4:$F$89,"----",0,1)</f>
        <v>----</v>
      </c>
      <c r="AC535" s="19" t="str">
        <f>_xlfn.XLOOKUP(D535,[1]Cmg!$O$4:$O$89,[1]Cmg!$P$4:$P$89,"----",0,1)</f>
        <v>----</v>
      </c>
      <c r="AD535" s="24" t="str">
        <f>_xlfn.XLOOKUP(D535,[1]Cmg!$S$4:$S$89,[1]Cmg!$U$4:$U$89,"----",0,1)</f>
        <v>----</v>
      </c>
      <c r="AG535" s="25">
        <f>IFERROR(SUMIFS('[1]BD Unidades'!$AH:$AH,'[1]BD Unidades'!$A:$A,'BD Centrales 2023'!$A535),"-")</f>
        <v>8.98</v>
      </c>
      <c r="AH535" s="25">
        <f>SUMIFS('[1]BD Unidades'!$AJ$3:$AJ$1424,'[1]BD Unidades'!$A$3:$A$1424,$A535)</f>
        <v>7539.4292379471217</v>
      </c>
      <c r="AI535" s="25">
        <f>SUMIFS('[1]BD Unidades'!$AL$3:$AL$1424,'[1]BD Unidades'!$A$3:$A$1424,$A535)</f>
        <v>0</v>
      </c>
      <c r="AJ535" s="26">
        <f t="shared" si="33"/>
        <v>0</v>
      </c>
      <c r="AK535" s="27">
        <f>IFERROR(SUMIFS('[1]BD Unidades'!$AO$3:$AO$1424,'[1]BD Unidades'!$A$3:$A$1424,$A535),"-")</f>
        <v>0</v>
      </c>
      <c r="AL535" s="27">
        <f>IFERROR(SUMIFS('[1]BD Unidades'!$AQ$3:$AQ$1424,'[1]BD Unidades'!$A$3:$A$1424,$A535),"-")</f>
        <v>0</v>
      </c>
      <c r="AM535" s="27">
        <f>IFERROR(SUMIFS('[1]BD Unidades'!$AS$3:$AS$1424,'[1]BD Unidades'!$A$3:$A$1424,$A535),"-")</f>
        <v>0.22022250246562897</v>
      </c>
      <c r="AN535" s="27">
        <f>IFERROR(SUMIFS('[1]BD Unidades'!$AU$3:$AU$1424,'[1]BD Unidades'!$A$3:$A$1424,$A535),"-")</f>
        <v>0.24137066874027993</v>
      </c>
      <c r="AO535" s="27"/>
      <c r="AP535" s="27"/>
      <c r="AQ535" s="25">
        <f>IFERROR(SUMIFS('[1]BD Unidades'!$AZ$3:$AZ$1424,'[1]BD Unidades'!$A$3:$A$1424,$A535),"-")</f>
        <v>1.9824429671955921</v>
      </c>
      <c r="AR535" s="25">
        <f>IFERROR(SUMIFS('[1]BD Unidades'!$BA$3:$BA$1424,'[1]BD Unidades'!$A$3:$A$1424,$A535),"-")</f>
        <v>8.98</v>
      </c>
      <c r="AS535" s="28">
        <f>SUMIFS('[1]BD Unidades'!$BC$3:$BC$1424,'[1]BD Unidades'!$A$3:$A$1424,$A535)</f>
        <v>3.805544069181957E-2</v>
      </c>
      <c r="AT535" s="28">
        <f>SUMIFS('[1]BD Unidades'!$BE$3:$BE$1424,'[1]BD Unidades'!$A$3:$A$1424,$A535)</f>
        <v>0.97903981763565529</v>
      </c>
      <c r="AU535" s="29">
        <f t="shared" si="34"/>
        <v>0.94178202592069182</v>
      </c>
      <c r="AV535" s="30">
        <f t="shared" si="35"/>
        <v>2.4399999999999999E-3</v>
      </c>
      <c r="AW535" s="25">
        <f>IFERROR(SUMIFS('[1]BD Unidades'!$BI$3:$BI$1424,'[1]BD Unidades'!$A$3:$A$1424,$A535),"-")</f>
        <v>1.8714217718016148</v>
      </c>
      <c r="AX535" s="25">
        <f>IFERROR(SUMIFS('[1]BD Unidades'!$BJ$3:$BJ$1424,'[1]BD Unidades'!$A$3:$A$1424,$A535),"-")</f>
        <v>1.2038436690451801</v>
      </c>
    </row>
    <row r="536" spans="1:50" ht="14.4" x14ac:dyDescent="0.3">
      <c r="A536" s="7">
        <v>1833</v>
      </c>
      <c r="B536" s="7" t="s">
        <v>2209</v>
      </c>
      <c r="D536" s="8" t="s">
        <v>2210</v>
      </c>
      <c r="E536" s="19" t="s">
        <v>2211</v>
      </c>
      <c r="F536" s="19" t="s">
        <v>2211</v>
      </c>
      <c r="G536" s="19" t="s">
        <v>2212</v>
      </c>
      <c r="H536" s="19" t="s">
        <v>397</v>
      </c>
      <c r="I536" s="19">
        <v>2024</v>
      </c>
      <c r="J536" s="19" t="s">
        <v>495</v>
      </c>
      <c r="K536" s="19" t="s">
        <v>496</v>
      </c>
      <c r="L536" s="19" t="s">
        <v>213</v>
      </c>
      <c r="M536" s="19" t="s">
        <v>90</v>
      </c>
      <c r="N536" s="19" t="s">
        <v>868</v>
      </c>
      <c r="O536" s="19" t="s">
        <v>1199</v>
      </c>
      <c r="P536" s="19" t="s">
        <v>51</v>
      </c>
      <c r="Q536" s="9" t="s">
        <v>2214</v>
      </c>
      <c r="R536" s="20">
        <v>2.75</v>
      </c>
      <c r="S536" s="20">
        <v>0.4</v>
      </c>
      <c r="T536" s="20">
        <v>2.7389999999999999</v>
      </c>
      <c r="U536" s="20" t="s">
        <v>397</v>
      </c>
      <c r="V536" s="21">
        <f>_xlfn.XLOOKUP(D536,'[1]Gen. Real'!$A:$A,'[1]Gen. Real'!$C:$C,"-",0)</f>
        <v>5.2133800000000017</v>
      </c>
      <c r="W536" s="22"/>
      <c r="X536" s="22" t="str">
        <f>_xlfn.XLOOKUP(D536,[1]Vertimiento!$A:$A,[1]Vertimiento!$E:$E,"-",0)</f>
        <v>-</v>
      </c>
      <c r="Y536" s="23" t="str">
        <f t="shared" si="32"/>
        <v>-</v>
      </c>
      <c r="Z536" s="19" t="str">
        <f>_xlfn.XLOOKUP(D536,[1]Cmg!$I$4:$I$85,[1]Cmg!$M$4:$M$85,"----",0,1)</f>
        <v>----</v>
      </c>
      <c r="AA536" s="19" t="str">
        <f>_xlfn.XLOOKUP(D536,[1]Cmg!$A$4:$A$89,[1]Cmg!$B$4:$B$89,"----",0,1)</f>
        <v>----</v>
      </c>
      <c r="AB536" s="19" t="str">
        <f>_xlfn.XLOOKUP(D536,[1]Cmg!$E$4:$E$89,[1]Cmg!$F$4:$F$89,"----",0,1)</f>
        <v>----</v>
      </c>
      <c r="AC536" s="19" t="str">
        <f>_xlfn.XLOOKUP(D536,[1]Cmg!$O$4:$O$89,[1]Cmg!$P$4:$P$89,"----",0,1)</f>
        <v>----</v>
      </c>
      <c r="AD536" s="24" t="str">
        <f>_xlfn.XLOOKUP(D536,[1]Cmg!$S$4:$S$89,[1]Cmg!$U$4:$U$89,"----",0,1)</f>
        <v>----</v>
      </c>
      <c r="AG536" s="25">
        <f>IFERROR(SUMIFS('[1]BD Unidades'!$AH:$AH,'[1]BD Unidades'!$A:$A,'BD Centrales 2023'!$A536),"-")</f>
        <v>2.7389999999999999</v>
      </c>
      <c r="AH536" s="25">
        <f>SUMIFS('[1]BD Unidades'!$AJ$3:$AJ$1424,'[1]BD Unidades'!$A$3:$A$1424,$A536)</f>
        <v>8629.2775999999976</v>
      </c>
      <c r="AI536" s="25">
        <f>SUMIFS('[1]BD Unidades'!$AL$3:$AL$1424,'[1]BD Unidades'!$A$3:$A$1424,$A536)</f>
        <v>0</v>
      </c>
      <c r="AJ536" s="26">
        <f t="shared" si="33"/>
        <v>0</v>
      </c>
      <c r="AK536" s="27">
        <f>IFERROR(SUMIFS('[1]BD Unidades'!$AO$3:$AO$1424,'[1]BD Unidades'!$A$3:$A$1424,$A536),"-")</f>
        <v>0</v>
      </c>
      <c r="AL536" s="27">
        <f>IFERROR(SUMIFS('[1]BD Unidades'!$AQ$3:$AQ$1424,'[1]BD Unidades'!$A$3:$A$1424,$A536),"-")</f>
        <v>0</v>
      </c>
      <c r="AM536" s="27">
        <f>IFERROR(SUMIFS('[1]BD Unidades'!$AS$3:$AS$1424,'[1]BD Unidades'!$A$3:$A$1424,$A536),"-")</f>
        <v>0.22444219945183067</v>
      </c>
      <c r="AN536" s="27">
        <f>IFERROR(SUMIFS('[1]BD Unidades'!$AU$3:$AU$1424,'[1]BD Unidades'!$A$3:$A$1424,$A536),"-")</f>
        <v>0.21690888</v>
      </c>
      <c r="AO536" s="27"/>
      <c r="AP536" s="27"/>
      <c r="AQ536" s="25">
        <f>IFERROR(SUMIFS('[1]BD Unidades'!$AZ$3:$AZ$1424,'[1]BD Unidades'!$A$3:$A$1424,$A536),"-")</f>
        <v>0.61721604849253431</v>
      </c>
      <c r="AR536" s="25">
        <f>IFERROR(SUMIFS('[1]BD Unidades'!$BA$3:$BA$1424,'[1]BD Unidades'!$A$3:$A$1424,$A536),"-")</f>
        <v>2.7389999999999901</v>
      </c>
      <c r="AS536" s="28">
        <f>SUMIFS('[1]BD Unidades'!$BC$3:$BC$1424,'[1]BD Unidades'!$A$3:$A$1424,$A536)</f>
        <v>3.8756843178082158E-3</v>
      </c>
      <c r="AT536" s="28">
        <f>SUMIFS('[1]BD Unidades'!$BE$3:$BE$1424,'[1]BD Unidades'!$A$3:$A$1424,$A536)</f>
        <v>0.99588630136986256</v>
      </c>
      <c r="AU536" s="29">
        <f t="shared" si="34"/>
        <v>0.99202656044932325</v>
      </c>
      <c r="AV536" s="30">
        <f t="shared" si="35"/>
        <v>4.0000000000000001E-3</v>
      </c>
      <c r="AW536" s="25">
        <f>IFERROR(SUMIFS('[1]BD Unidades'!$BI$3:$BI$1424,'[1]BD Unidades'!$A$3:$A$1424,$A536),"-")</f>
        <v>0.61474412268497003</v>
      </c>
      <c r="AX536" s="25">
        <f>IFERROR(SUMIFS('[1]BD Unidades'!$BJ$3:$BJ$1424,'[1]BD Unidades'!$A$3:$A$1424,$A536),"-")</f>
        <v>0.39545111173126091</v>
      </c>
    </row>
    <row r="537" spans="1:50" ht="14.4" x14ac:dyDescent="0.3">
      <c r="A537" s="7">
        <v>1834</v>
      </c>
      <c r="B537" s="7" t="s">
        <v>2215</v>
      </c>
      <c r="D537" s="8" t="s">
        <v>2216</v>
      </c>
      <c r="E537" s="19" t="s">
        <v>2217</v>
      </c>
      <c r="F537" s="19" t="s">
        <v>2217</v>
      </c>
      <c r="G537" s="19" t="s">
        <v>2218</v>
      </c>
      <c r="H537" s="19" t="s">
        <v>397</v>
      </c>
      <c r="I537" s="19">
        <v>2024</v>
      </c>
      <c r="J537" s="19" t="s">
        <v>495</v>
      </c>
      <c r="K537" s="19" t="s">
        <v>496</v>
      </c>
      <c r="L537" s="19" t="s">
        <v>213</v>
      </c>
      <c r="M537" s="19" t="s">
        <v>90</v>
      </c>
      <c r="N537" s="19" t="s">
        <v>868</v>
      </c>
      <c r="O537" s="19" t="s">
        <v>1702</v>
      </c>
      <c r="P537" s="19" t="s">
        <v>51</v>
      </c>
      <c r="Q537" s="9" t="s">
        <v>2220</v>
      </c>
      <c r="R537" s="20">
        <v>9.01</v>
      </c>
      <c r="S537" s="20">
        <v>0.11</v>
      </c>
      <c r="T537" s="20">
        <v>9</v>
      </c>
      <c r="U537" s="20" t="s">
        <v>397</v>
      </c>
      <c r="V537" s="21">
        <f>_xlfn.XLOOKUP(D537,'[1]Gen. Real'!$A:$A,'[1]Gen. Real'!$C:$C,"-",0)</f>
        <v>17.230689999999989</v>
      </c>
      <c r="W537" s="22"/>
      <c r="X537" s="22" t="str">
        <f>_xlfn.XLOOKUP(D537,[1]Vertimiento!$A:$A,[1]Vertimiento!$E:$E,"-",0)</f>
        <v>-</v>
      </c>
      <c r="Y537" s="23" t="str">
        <f t="shared" si="32"/>
        <v>-</v>
      </c>
      <c r="Z537" s="19" t="str">
        <f>_xlfn.XLOOKUP(D537,[1]Cmg!$I$4:$I$85,[1]Cmg!$M$4:$M$85,"----",0,1)</f>
        <v>----</v>
      </c>
      <c r="AA537" s="19" t="str">
        <f>_xlfn.XLOOKUP(D537,[1]Cmg!$A$4:$A$89,[1]Cmg!$B$4:$B$89,"----",0,1)</f>
        <v>----</v>
      </c>
      <c r="AB537" s="19" t="str">
        <f>_xlfn.XLOOKUP(D537,[1]Cmg!$E$4:$E$89,[1]Cmg!$F$4:$F$89,"----",0,1)</f>
        <v>----</v>
      </c>
      <c r="AC537" s="19" t="str">
        <f>_xlfn.XLOOKUP(D537,[1]Cmg!$O$4:$O$89,[1]Cmg!$P$4:$P$89,"----",0,1)</f>
        <v>----</v>
      </c>
      <c r="AD537" s="24" t="str">
        <f>_xlfn.XLOOKUP(D537,[1]Cmg!$S$4:$S$89,[1]Cmg!$U$4:$U$89,"----",0,1)</f>
        <v>----</v>
      </c>
      <c r="AG537" s="25">
        <f>IFERROR(SUMIFS('[1]BD Unidades'!$AH:$AH,'[1]BD Unidades'!$A:$A,'BD Centrales 2023'!$A537),"-")</f>
        <v>9</v>
      </c>
      <c r="AH537" s="25">
        <f>SUMIFS('[1]BD Unidades'!$AJ$3:$AJ$1424,'[1]BD Unidades'!$A$3:$A$1424,$A537)</f>
        <v>8453.4905660377317</v>
      </c>
      <c r="AI537" s="25">
        <f>SUMIFS('[1]BD Unidades'!$AL$3:$AL$1424,'[1]BD Unidades'!$A$3:$A$1424,$A537)</f>
        <v>0</v>
      </c>
      <c r="AJ537" s="26">
        <f t="shared" si="33"/>
        <v>0</v>
      </c>
      <c r="AK537" s="27">
        <f>IFERROR(SUMIFS('[1]BD Unidades'!$AO$3:$AO$1424,'[1]BD Unidades'!$A$3:$A$1424,$A537),"-")</f>
        <v>0</v>
      </c>
      <c r="AL537" s="27">
        <f>IFERROR(SUMIFS('[1]BD Unidades'!$AQ$3:$AQ$1424,'[1]BD Unidades'!$A$3:$A$1424,$A537),"-")</f>
        <v>0</v>
      </c>
      <c r="AM537" s="27">
        <f>IFERROR(SUMIFS('[1]BD Unidades'!$AS$3:$AS$1424,'[1]BD Unidades'!$A$3:$A$1424,$A537),"-")</f>
        <v>0</v>
      </c>
      <c r="AN537" s="27">
        <f>IFERROR(SUMIFS('[1]BD Unidades'!$AU$3:$AU$1424,'[1]BD Unidades'!$A$3:$A$1424,$A537),"-")</f>
        <v>0.22374439511653721</v>
      </c>
      <c r="AO537" s="27"/>
      <c r="AP537" s="27"/>
      <c r="AQ537" s="25">
        <f>IFERROR(SUMIFS('[1]BD Unidades'!$AZ$3:$AZ$1424,'[1]BD Unidades'!$A$3:$A$1424,$A537),"-")</f>
        <v>2.154044813788194</v>
      </c>
      <c r="AR537" s="25">
        <f>IFERROR(SUMIFS('[1]BD Unidades'!$BA$3:$BA$1424,'[1]BD Unidades'!$A$3:$A$1424,$A537),"-")</f>
        <v>9</v>
      </c>
      <c r="AS537" s="28">
        <f>SUMIFS('[1]BD Unidades'!$BC$3:$BC$1424,'[1]BD Unidades'!$A$3:$A$1424,$A537)</f>
        <v>1.2119377981911043E-2</v>
      </c>
      <c r="AT537" s="28">
        <f>SUMIFS('[1]BD Unidades'!$BE$3:$BE$1424,'[1]BD Unidades'!$A$3:$A$1424,$A537)</f>
        <v>0.99371322579173871</v>
      </c>
      <c r="AU537" s="29">
        <f t="shared" si="34"/>
        <v>0.98167003960274446</v>
      </c>
      <c r="AV537" s="30">
        <f t="shared" si="35"/>
        <v>1.1000000000000001E-3</v>
      </c>
      <c r="AW537" s="25">
        <f>IFERROR(SUMIFS('[1]BD Unidades'!$BI$3:$BI$1424,'[1]BD Unidades'!$A$3:$A$1424,$A537),"-")</f>
        <v>2.116881914180814</v>
      </c>
      <c r="AX537" s="25">
        <f>IFERROR(SUMIFS('[1]BD Unidades'!$BJ$3:$BJ$1424,'[1]BD Unidades'!$A$3:$A$1424,$A537),"-")</f>
        <v>1.3617426754897051</v>
      </c>
    </row>
    <row r="538" spans="1:50" ht="14.4" x14ac:dyDescent="0.3">
      <c r="A538" s="7">
        <v>1835</v>
      </c>
      <c r="B538" s="7" t="s">
        <v>2221</v>
      </c>
      <c r="D538" s="8" t="s">
        <v>2222</v>
      </c>
      <c r="E538" s="19" t="s">
        <v>2223</v>
      </c>
      <c r="F538" s="19" t="s">
        <v>2223</v>
      </c>
      <c r="G538" s="19" t="s">
        <v>2224</v>
      </c>
      <c r="H538" s="19" t="s">
        <v>397</v>
      </c>
      <c r="I538" s="19">
        <v>2024</v>
      </c>
      <c r="J538" s="19" t="s">
        <v>495</v>
      </c>
      <c r="K538" s="19" t="s">
        <v>496</v>
      </c>
      <c r="L538" s="19" t="s">
        <v>213</v>
      </c>
      <c r="M538" s="19" t="s">
        <v>106</v>
      </c>
      <c r="N538" s="19" t="s">
        <v>107</v>
      </c>
      <c r="O538" s="19" t="s">
        <v>108</v>
      </c>
      <c r="P538" s="19" t="s">
        <v>51</v>
      </c>
      <c r="Q538" s="9" t="s">
        <v>2225</v>
      </c>
      <c r="R538" s="20">
        <v>3</v>
      </c>
      <c r="S538" s="20">
        <v>0.33</v>
      </c>
      <c r="T538" s="20">
        <v>2.99</v>
      </c>
      <c r="U538" s="20" t="s">
        <v>397</v>
      </c>
      <c r="V538" s="21">
        <f>_xlfn.XLOOKUP(D538,'[1]Gen. Real'!$A:$A,'[1]Gen. Real'!$C:$C,"-",0)</f>
        <v>3.9384000000000019</v>
      </c>
      <c r="W538" s="22"/>
      <c r="X538" s="22" t="str">
        <f>_xlfn.XLOOKUP(D538,[1]Vertimiento!$A:$A,[1]Vertimiento!$E:$E,"-",0)</f>
        <v>-</v>
      </c>
      <c r="Y538" s="23" t="str">
        <f t="shared" si="32"/>
        <v>-</v>
      </c>
      <c r="Z538" s="19" t="str">
        <f>_xlfn.XLOOKUP(D538,[1]Cmg!$I$4:$I$85,[1]Cmg!$M$4:$M$85,"----",0,1)</f>
        <v>----</v>
      </c>
      <c r="AA538" s="19" t="str">
        <f>_xlfn.XLOOKUP(D538,[1]Cmg!$A$4:$A$89,[1]Cmg!$B$4:$B$89,"----",0,1)</f>
        <v>----</v>
      </c>
      <c r="AB538" s="19" t="str">
        <f>_xlfn.XLOOKUP(D538,[1]Cmg!$E$4:$E$89,[1]Cmg!$F$4:$F$89,"----",0,1)</f>
        <v>----</v>
      </c>
      <c r="AC538" s="19" t="str">
        <f>_xlfn.XLOOKUP(D538,[1]Cmg!$O$4:$O$89,[1]Cmg!$P$4:$P$89,"----",0,1)</f>
        <v>----</v>
      </c>
      <c r="AD538" s="24" t="str">
        <f>_xlfn.XLOOKUP(D538,[1]Cmg!$S$4:$S$89,[1]Cmg!$U$4:$U$89,"----",0,1)</f>
        <v>----</v>
      </c>
      <c r="AG538" s="25">
        <f>IFERROR(SUMIFS('[1]BD Unidades'!$AH:$AH,'[1]BD Unidades'!$A:$A,'BD Centrales 2023'!$A538),"-")</f>
        <v>2.99</v>
      </c>
      <c r="AH538" s="25">
        <f>SUMIFS('[1]BD Unidades'!$AJ$3:$AJ$1424,'[1]BD Unidades'!$A$3:$A$1424,$A538)</f>
        <v>7607.8888888888869</v>
      </c>
      <c r="AI538" s="25">
        <f>SUMIFS('[1]BD Unidades'!$AL$3:$AL$1424,'[1]BD Unidades'!$A$3:$A$1424,$A538)</f>
        <v>740.63961111111155</v>
      </c>
      <c r="AJ538" s="26">
        <f t="shared" si="33"/>
        <v>8.8714988648731535E-2</v>
      </c>
      <c r="AK538" s="27">
        <f>IFERROR(SUMIFS('[1]BD Unidades'!$AO$3:$AO$1424,'[1]BD Unidades'!$A$3:$A$1424,$A538),"-")</f>
        <v>0</v>
      </c>
      <c r="AL538" s="27">
        <f>IFERROR(SUMIFS('[1]BD Unidades'!$AQ$3:$AQ$1424,'[1]BD Unidades'!$A$3:$A$1424,$A538),"-")</f>
        <v>0</v>
      </c>
      <c r="AM538" s="27">
        <f>IFERROR(SUMIFS('[1]BD Unidades'!$AS$3:$AS$1424,'[1]BD Unidades'!$A$3:$A$1424,$A538),"-")</f>
        <v>0.19117362143879765</v>
      </c>
      <c r="AN538" s="27">
        <f>IFERROR(SUMIFS('[1]BD Unidades'!$AU$3:$AU$1424,'[1]BD Unidades'!$A$3:$A$1424,$A538),"-")</f>
        <v>0.15521987000000001</v>
      </c>
      <c r="AO538" s="27"/>
      <c r="AP538" s="27"/>
      <c r="AQ538" s="25">
        <f>IFERROR(SUMIFS('[1]BD Unidades'!$AZ$3:$AZ$1424,'[1]BD Unidades'!$A$3:$A$1424,$A538),"-")</f>
        <v>0.57352086431639293</v>
      </c>
      <c r="AR538" s="25">
        <f>IFERROR(SUMIFS('[1]BD Unidades'!$BA$3:$BA$1424,'[1]BD Unidades'!$A$3:$A$1424,$A538),"-")</f>
        <v>2.7868426759944001</v>
      </c>
      <c r="AS538" s="28">
        <f>SUMIFS('[1]BD Unidades'!$BC$3:$BC$1424,'[1]BD Unidades'!$A$3:$A$1424,$A538)</f>
        <v>2.0731212773102043E-2</v>
      </c>
      <c r="AT538" s="28">
        <f>SUMIFS('[1]BD Unidades'!$BE$3:$BE$1424,'[1]BD Unidades'!$A$3:$A$1424,$A538)</f>
        <v>0.99602952815829504</v>
      </c>
      <c r="AU538" s="29">
        <f t="shared" si="34"/>
        <v>0.97538062808175297</v>
      </c>
      <c r="AV538" s="30">
        <f t="shared" si="35"/>
        <v>3.3E-3</v>
      </c>
      <c r="AW538" s="25">
        <f>IFERROR(SUMIFS('[1]BD Unidades'!$BI$3:$BI$1424,'[1]BD Unidades'!$A$3:$A$1424,$A538),"-")</f>
        <v>0.56123230794040324</v>
      </c>
      <c r="AX538" s="25">
        <f>IFERROR(SUMIFS('[1]BD Unidades'!$BJ$3:$BJ$1424,'[1]BD Unidades'!$A$3:$A$1424,$A538),"-")</f>
        <v>0.36102816102606078</v>
      </c>
    </row>
    <row r="539" spans="1:50" ht="14.4" x14ac:dyDescent="0.3">
      <c r="A539" s="7">
        <v>1836</v>
      </c>
      <c r="B539" s="7" t="s">
        <v>2226</v>
      </c>
      <c r="D539" s="8" t="s">
        <v>2227</v>
      </c>
      <c r="E539" s="19" t="s">
        <v>1231</v>
      </c>
      <c r="F539" s="19" t="s">
        <v>2228</v>
      </c>
      <c r="G539" s="19" t="s">
        <v>2229</v>
      </c>
      <c r="H539" s="19" t="s">
        <v>397</v>
      </c>
      <c r="I539" s="19">
        <v>2024</v>
      </c>
      <c r="J539" s="19" t="s">
        <v>495</v>
      </c>
      <c r="K539" s="19" t="s">
        <v>496</v>
      </c>
      <c r="L539" s="19" t="s">
        <v>213</v>
      </c>
      <c r="M539" s="19" t="s">
        <v>362</v>
      </c>
      <c r="N539" s="19" t="s">
        <v>363</v>
      </c>
      <c r="O539" s="19" t="s">
        <v>2207</v>
      </c>
      <c r="P539" s="19" t="s">
        <v>51</v>
      </c>
      <c r="Q539" s="9" t="s">
        <v>2231</v>
      </c>
      <c r="R539" s="20">
        <v>9.0020000000000007</v>
      </c>
      <c r="S539" s="20">
        <v>0.24399999999999999</v>
      </c>
      <c r="T539" s="20">
        <v>8.98</v>
      </c>
      <c r="U539" s="20" t="s">
        <v>397</v>
      </c>
      <c r="V539" s="21">
        <f>_xlfn.XLOOKUP(D539,'[1]Gen. Real'!$A:$A,'[1]Gen. Real'!$C:$C,"-",0)</f>
        <v>18.699470000000009</v>
      </c>
      <c r="W539" s="22"/>
      <c r="X539" s="22" t="str">
        <f>_xlfn.XLOOKUP(D539,[1]Vertimiento!$A:$A,[1]Vertimiento!$E:$E,"-",0)</f>
        <v>-</v>
      </c>
      <c r="Y539" s="23" t="str">
        <f t="shared" si="32"/>
        <v>-</v>
      </c>
      <c r="Z539" s="19" t="str">
        <f>_xlfn.XLOOKUP(D539,[1]Cmg!$I$4:$I$85,[1]Cmg!$M$4:$M$85,"----",0,1)</f>
        <v>----</v>
      </c>
      <c r="AA539" s="19" t="str">
        <f>_xlfn.XLOOKUP(D539,[1]Cmg!$A$4:$A$89,[1]Cmg!$B$4:$B$89,"----",0,1)</f>
        <v>----</v>
      </c>
      <c r="AB539" s="19" t="str">
        <f>_xlfn.XLOOKUP(D539,[1]Cmg!$E$4:$E$89,[1]Cmg!$F$4:$F$89,"----",0,1)</f>
        <v>----</v>
      </c>
      <c r="AC539" s="19" t="str">
        <f>_xlfn.XLOOKUP(D539,[1]Cmg!$O$4:$O$89,[1]Cmg!$P$4:$P$89,"----",0,1)</f>
        <v>----</v>
      </c>
      <c r="AD539" s="24" t="str">
        <f>_xlfn.XLOOKUP(D539,[1]Cmg!$S$4:$S$89,[1]Cmg!$U$4:$U$89,"----",0,1)</f>
        <v>----</v>
      </c>
      <c r="AG539" s="25">
        <f>IFERROR(SUMIFS('[1]BD Unidades'!$AH:$AH,'[1]BD Unidades'!$A:$A,'BD Centrales 2023'!$A539),"-")</f>
        <v>8.98</v>
      </c>
      <c r="AH539" s="25">
        <f>SUMIFS('[1]BD Unidades'!$AJ$3:$AJ$1424,'[1]BD Unidades'!$A$3:$A$1424,$A539)</f>
        <v>8153.4582685329142</v>
      </c>
      <c r="AI539" s="25">
        <f>SUMIFS('[1]BD Unidades'!$AL$3:$AL$1424,'[1]BD Unidades'!$A$3:$A$1424,$A539)</f>
        <v>10.474339035769828</v>
      </c>
      <c r="AJ539" s="26">
        <f t="shared" si="33"/>
        <v>1.2830016536465765E-3</v>
      </c>
      <c r="AK539" s="27">
        <f>IFERROR(SUMIFS('[1]BD Unidades'!$AO$3:$AO$1424,'[1]BD Unidades'!$A$3:$A$1424,$A539),"-")</f>
        <v>0</v>
      </c>
      <c r="AL539" s="27">
        <f>IFERROR(SUMIFS('[1]BD Unidades'!$AQ$3:$AQ$1424,'[1]BD Unidades'!$A$3:$A$1424,$A539),"-")</f>
        <v>0</v>
      </c>
      <c r="AM539" s="27">
        <f>IFERROR(SUMIFS('[1]BD Unidades'!$AS$3:$AS$1424,'[1]BD Unidades'!$A$3:$A$1424,$A539),"-")</f>
        <v>0.25834086016766855</v>
      </c>
      <c r="AN539" s="27">
        <f>IFERROR(SUMIFS('[1]BD Unidades'!$AU$3:$AU$1424,'[1]BD Unidades'!$A$3:$A$1424,$A539),"-")</f>
        <v>0.24320517440568762</v>
      </c>
      <c r="AO539" s="27"/>
      <c r="AP539" s="27"/>
      <c r="AQ539" s="25">
        <f>IFERROR(SUMIFS('[1]BD Unidades'!$AZ$3:$AZ$1424,'[1]BD Unidades'!$A$3:$A$1424,$A539),"-")</f>
        <v>2.2225128695103753</v>
      </c>
      <c r="AR539" s="25">
        <f>IFERROR(SUMIFS('[1]BD Unidades'!$BA$3:$BA$1424,'[1]BD Unidades'!$A$3:$A$1424,$A539),"-")</f>
        <v>8.9688860287229595</v>
      </c>
      <c r="AS539" s="28">
        <f>SUMIFS('[1]BD Unidades'!$BC$3:$BC$1424,'[1]BD Unidades'!$A$3:$A$1424,$A539)</f>
        <v>2.4493183360051261E-2</v>
      </c>
      <c r="AT539" s="28">
        <f>SUMIFS('[1]BD Unidades'!$BE$3:$BE$1424,'[1]BD Unidades'!$A$3:$A$1424,$A539)</f>
        <v>0.98514738142073643</v>
      </c>
      <c r="AU539" s="29">
        <f t="shared" si="34"/>
        <v>0.96101798597092403</v>
      </c>
      <c r="AV539" s="30">
        <f t="shared" si="35"/>
        <v>2.4399999999999999E-3</v>
      </c>
      <c r="AW539" s="25">
        <f>IFERROR(SUMIFS('[1]BD Unidades'!$BI$3:$BI$1424,'[1]BD Unidades'!$A$3:$A$1424,$A539),"-")</f>
        <v>2.1409757929299529</v>
      </c>
      <c r="AX539" s="25">
        <f>IFERROR(SUMIFS('[1]BD Unidades'!$BJ$3:$BJ$1424,'[1]BD Unidades'!$A$3:$A$1424,$A539),"-")</f>
        <v>1.3772417275109765</v>
      </c>
    </row>
    <row r="540" spans="1:50" ht="14.4" x14ac:dyDescent="0.3">
      <c r="A540" s="7">
        <v>1837</v>
      </c>
      <c r="B540" s="7" t="s">
        <v>2232</v>
      </c>
      <c r="D540" s="8" t="s">
        <v>2233</v>
      </c>
      <c r="E540" s="19" t="s">
        <v>2234</v>
      </c>
      <c r="F540" s="19" t="s">
        <v>2235</v>
      </c>
      <c r="G540" s="19" t="s">
        <v>2236</v>
      </c>
      <c r="H540" s="19" t="s">
        <v>397</v>
      </c>
      <c r="I540" s="19">
        <v>2024</v>
      </c>
      <c r="J540" s="19" t="s">
        <v>495</v>
      </c>
      <c r="K540" s="19" t="s">
        <v>496</v>
      </c>
      <c r="L540" s="19" t="s">
        <v>213</v>
      </c>
      <c r="M540" s="19" t="s">
        <v>814</v>
      </c>
      <c r="N540" s="19" t="s">
        <v>815</v>
      </c>
      <c r="O540" s="19" t="s">
        <v>816</v>
      </c>
      <c r="P540" s="19" t="s">
        <v>51</v>
      </c>
      <c r="Q540" s="9" t="s">
        <v>2238</v>
      </c>
      <c r="R540" s="20">
        <v>2.9952999999999999</v>
      </c>
      <c r="S540" s="20">
        <v>1.51</v>
      </c>
      <c r="T540" s="20">
        <v>2.95</v>
      </c>
      <c r="U540" s="20" t="s">
        <v>397</v>
      </c>
      <c r="V540" s="21">
        <f>_xlfn.XLOOKUP(D540,'[1]Gen. Real'!$A:$A,'[1]Gen. Real'!$C:$C,"-",0)</f>
        <v>7.3867499999999993</v>
      </c>
      <c r="W540" s="22"/>
      <c r="X540" s="22" t="str">
        <f>_xlfn.XLOOKUP(D540,[1]Vertimiento!$A:$A,[1]Vertimiento!$E:$E,"-",0)</f>
        <v>-</v>
      </c>
      <c r="Y540" s="23" t="str">
        <f t="shared" si="32"/>
        <v>-</v>
      </c>
      <c r="Z540" s="19" t="str">
        <f>_xlfn.XLOOKUP(D540,[1]Cmg!$I$4:$I$85,[1]Cmg!$M$4:$M$85,"----",0,1)</f>
        <v>----</v>
      </c>
      <c r="AA540" s="19" t="str">
        <f>_xlfn.XLOOKUP(D540,[1]Cmg!$A$4:$A$89,[1]Cmg!$B$4:$B$89,"----",0,1)</f>
        <v>----</v>
      </c>
      <c r="AB540" s="19" t="str">
        <f>_xlfn.XLOOKUP(D540,[1]Cmg!$E$4:$E$89,[1]Cmg!$F$4:$F$89,"----",0,1)</f>
        <v>----</v>
      </c>
      <c r="AC540" s="19" t="str">
        <f>_xlfn.XLOOKUP(D540,[1]Cmg!$O$4:$O$89,[1]Cmg!$P$4:$P$89,"----",0,1)</f>
        <v>----</v>
      </c>
      <c r="AD540" s="24" t="str">
        <f>_xlfn.XLOOKUP(D540,[1]Cmg!$S$4:$S$89,[1]Cmg!$U$4:$U$89,"----",0,1)</f>
        <v>----</v>
      </c>
      <c r="AG540" s="25">
        <f>IFERROR(SUMIFS('[1]BD Unidades'!$AH:$AH,'[1]BD Unidades'!$A:$A,'BD Centrales 2023'!$A540),"-")</f>
        <v>2.95</v>
      </c>
      <c r="AH540" s="25">
        <f>SUMIFS('[1]BD Unidades'!$AJ$3:$AJ$1424,'[1]BD Unidades'!$A$3:$A$1424,$A540)</f>
        <v>8341.8366552042626</v>
      </c>
      <c r="AI540" s="25">
        <f>SUMIFS('[1]BD Unidades'!$AL$3:$AL$1424,'[1]BD Unidades'!$A$3:$A$1424,$A540)</f>
        <v>0</v>
      </c>
      <c r="AJ540" s="26">
        <f t="shared" si="33"/>
        <v>0</v>
      </c>
      <c r="AK540" s="27">
        <f>IFERROR(SUMIFS('[1]BD Unidades'!$AO$3:$AO$1424,'[1]BD Unidades'!$A$3:$A$1424,$A540),"-")</f>
        <v>0</v>
      </c>
      <c r="AL540" s="27">
        <f>IFERROR(SUMIFS('[1]BD Unidades'!$AQ$3:$AQ$1424,'[1]BD Unidades'!$A$3:$A$1424,$A540),"-")</f>
        <v>0</v>
      </c>
      <c r="AM540" s="27">
        <f>IFERROR(SUMIFS('[1]BD Unidades'!$AS$3:$AS$1424,'[1]BD Unidades'!$A$3:$A$1424,$A540),"-")</f>
        <v>0.26760502865056907</v>
      </c>
      <c r="AN540" s="27">
        <f>IFERROR(SUMIFS('[1]BD Unidades'!$AU$3:$AU$1424,'[1]BD Unidades'!$A$3:$A$1424,$A540),"-")</f>
        <v>0.28376748572764005</v>
      </c>
      <c r="AO540" s="27"/>
      <c r="AP540" s="27"/>
      <c r="AQ540" s="25">
        <f>IFERROR(SUMIFS('[1]BD Unidades'!$AZ$3:$AZ$1424,'[1]BD Unidades'!$A$3:$A$1424,$A540),"-")</f>
        <v>0.80155734231704956</v>
      </c>
      <c r="AR540" s="25">
        <f>IFERROR(SUMIFS('[1]BD Unidades'!$BA$3:$BA$1424,'[1]BD Unidades'!$A$3:$A$1424,$A540),"-")</f>
        <v>2.9500000000000099</v>
      </c>
      <c r="AS540" s="28">
        <f>SUMIFS('[1]BD Unidades'!$BC$3:$BC$1424,'[1]BD Unidades'!$A$3:$A$1424,$A540)</f>
        <v>1.0450131163987379E-2</v>
      </c>
      <c r="AT540" s="28">
        <f>SUMIFS('[1]BD Unidades'!$BE$3:$BE$1424,'[1]BD Unidades'!$A$3:$A$1424,$A540)</f>
        <v>0.98487630621306721</v>
      </c>
      <c r="AU540" s="29">
        <f t="shared" si="34"/>
        <v>0.97458421963283726</v>
      </c>
      <c r="AV540" s="30">
        <f t="shared" si="35"/>
        <v>1.5100000000000001E-2</v>
      </c>
      <c r="AW540" s="25">
        <f>IFERROR(SUMIFS('[1]BD Unidades'!$BI$3:$BI$1424,'[1]BD Unidades'!$A$3:$A$1424,$A540),"-")</f>
        <v>0.79305233584077506</v>
      </c>
      <c r="AX540" s="25">
        <f>IFERROR(SUMIFS('[1]BD Unidades'!$BJ$3:$BJ$1424,'[1]BD Unidades'!$A$3:$A$1424,$A540),"-")</f>
        <v>0.51015278763392291</v>
      </c>
    </row>
    <row r="541" spans="1:50" ht="14.4" x14ac:dyDescent="0.3">
      <c r="A541" s="7">
        <v>1838</v>
      </c>
      <c r="B541" s="7" t="s">
        <v>2239</v>
      </c>
      <c r="D541" s="8" t="s">
        <v>2240</v>
      </c>
      <c r="E541" s="19" t="s">
        <v>1231</v>
      </c>
      <c r="F541" s="19" t="s">
        <v>2241</v>
      </c>
      <c r="G541" s="19" t="s">
        <v>2242</v>
      </c>
      <c r="H541" s="19" t="s">
        <v>397</v>
      </c>
      <c r="I541" s="19">
        <v>2024</v>
      </c>
      <c r="J541" s="19" t="s">
        <v>495</v>
      </c>
      <c r="K541" s="19" t="s">
        <v>496</v>
      </c>
      <c r="L541" s="19" t="s">
        <v>213</v>
      </c>
      <c r="M541" s="19" t="s">
        <v>164</v>
      </c>
      <c r="N541" s="19" t="s">
        <v>221</v>
      </c>
      <c r="O541" s="19" t="s">
        <v>222</v>
      </c>
      <c r="P541" s="19" t="s">
        <v>51</v>
      </c>
      <c r="Q541" s="9" t="s">
        <v>2244</v>
      </c>
      <c r="R541" s="20">
        <v>6.8916000000000004</v>
      </c>
      <c r="S541" s="20">
        <v>0.313</v>
      </c>
      <c r="T541" s="20">
        <v>6.87</v>
      </c>
      <c r="U541" s="20" t="s">
        <v>397</v>
      </c>
      <c r="V541" s="21">
        <f>_xlfn.XLOOKUP(D541,'[1]Gen. Real'!$A:$A,'[1]Gen. Real'!$C:$C,"-",0)</f>
        <v>13.628829999999986</v>
      </c>
      <c r="W541" s="22"/>
      <c r="X541" s="22" t="str">
        <f>_xlfn.XLOOKUP(D541,[1]Vertimiento!$A:$A,[1]Vertimiento!$E:$E,"-",0)</f>
        <v>-</v>
      </c>
      <c r="Y541" s="23" t="str">
        <f t="shared" si="32"/>
        <v>-</v>
      </c>
      <c r="Z541" s="19" t="str">
        <f>_xlfn.XLOOKUP(D541,[1]Cmg!$I$4:$I$85,[1]Cmg!$M$4:$M$85,"----",0,1)</f>
        <v>----</v>
      </c>
      <c r="AA541" s="19" t="str">
        <f>_xlfn.XLOOKUP(D541,[1]Cmg!$A$4:$A$89,[1]Cmg!$B$4:$B$89,"----",0,1)</f>
        <v>----</v>
      </c>
      <c r="AB541" s="19" t="str">
        <f>_xlfn.XLOOKUP(D541,[1]Cmg!$E$4:$E$89,[1]Cmg!$F$4:$F$89,"----",0,1)</f>
        <v>----</v>
      </c>
      <c r="AC541" s="19" t="str">
        <f>_xlfn.XLOOKUP(D541,[1]Cmg!$O$4:$O$89,[1]Cmg!$P$4:$P$89,"----",0,1)</f>
        <v>----</v>
      </c>
      <c r="AD541" s="24" t="str">
        <f>_xlfn.XLOOKUP(D541,[1]Cmg!$S$4:$S$89,[1]Cmg!$U$4:$U$89,"----",0,1)</f>
        <v>----</v>
      </c>
      <c r="AG541" s="25">
        <f>IFERROR(SUMIFS('[1]BD Unidades'!$AH:$AH,'[1]BD Unidades'!$A:$A,'BD Centrales 2023'!$A541),"-")</f>
        <v>6.87</v>
      </c>
      <c r="AH541" s="25">
        <f>SUMIFS('[1]BD Unidades'!$AJ$3:$AJ$1424,'[1]BD Unidades'!$A$3:$A$1424,$A541)</f>
        <v>8327.0688229148527</v>
      </c>
      <c r="AI541" s="25">
        <f>SUMIFS('[1]BD Unidades'!$AL$3:$AL$1424,'[1]BD Unidades'!$A$3:$A$1424,$A541)</f>
        <v>0</v>
      </c>
      <c r="AJ541" s="26">
        <f t="shared" si="33"/>
        <v>0</v>
      </c>
      <c r="AK541" s="27">
        <f>IFERROR(SUMIFS('[1]BD Unidades'!$AO$3:$AO$1424,'[1]BD Unidades'!$A$3:$A$1424,$A541),"-")</f>
        <v>0</v>
      </c>
      <c r="AL541" s="27">
        <f>IFERROR(SUMIFS('[1]BD Unidades'!$AQ$3:$AQ$1424,'[1]BD Unidades'!$A$3:$A$1424,$A541),"-")</f>
        <v>0</v>
      </c>
      <c r="AM541" s="27">
        <f>IFERROR(SUMIFS('[1]BD Unidades'!$AS$3:$AS$1424,'[1]BD Unidades'!$A$3:$A$1424,$A541),"-")</f>
        <v>0.2099179032541364</v>
      </c>
      <c r="AN541" s="27">
        <f>IFERROR(SUMIFS('[1]BD Unidades'!$AU$3:$AU$1424,'[1]BD Unidades'!$A$3:$A$1424,$A541),"-")</f>
        <v>0.22697636252829531</v>
      </c>
      <c r="AO541" s="27"/>
      <c r="AP541" s="27"/>
      <c r="AQ541" s="25">
        <f>IFERROR(SUMIFS('[1]BD Unidades'!$AZ$3:$AZ$1424,'[1]BD Unidades'!$A$3:$A$1424,$A541),"-")</f>
        <v>1.4466702220662064</v>
      </c>
      <c r="AR541" s="25">
        <f>IFERROR(SUMIFS('[1]BD Unidades'!$BA$3:$BA$1424,'[1]BD Unidades'!$A$3:$A$1424,$A541),"-")</f>
        <v>6.87</v>
      </c>
      <c r="AS541" s="28">
        <f>SUMIFS('[1]BD Unidades'!$BC$3:$BC$1424,'[1]BD Unidades'!$A$3:$A$1424,$A541)</f>
        <v>1.3499916653145682E-2</v>
      </c>
      <c r="AT541" s="28">
        <f>SUMIFS('[1]BD Unidades'!$BE$3:$BE$1424,'[1]BD Unidades'!$A$3:$A$1424,$A541)</f>
        <v>0.98448837920878318</v>
      </c>
      <c r="AU541" s="29">
        <f t="shared" si="34"/>
        <v>0.9711978681434742</v>
      </c>
      <c r="AV541" s="30">
        <f t="shared" si="35"/>
        <v>3.13E-3</v>
      </c>
      <c r="AW541" s="25">
        <f>IFERROR(SUMIFS('[1]BD Unidades'!$BI$3:$BI$1424,'[1]BD Unidades'!$A$3:$A$1424,$A541),"-")</f>
        <v>1.4093598706431605</v>
      </c>
      <c r="AX541" s="25">
        <f>IFERROR(SUMIFS('[1]BD Unidades'!$BJ$3:$BJ$1424,'[1]BD Unidades'!$A$3:$A$1424,$A541),"-")</f>
        <v>0.90660960732905305</v>
      </c>
    </row>
    <row r="542" spans="1:50" ht="14.4" x14ac:dyDescent="0.3">
      <c r="A542" s="7">
        <v>1839</v>
      </c>
      <c r="B542" s="7" t="s">
        <v>2245</v>
      </c>
      <c r="D542" s="8" t="s">
        <v>2246</v>
      </c>
      <c r="E542" s="19" t="s">
        <v>584</v>
      </c>
      <c r="F542" s="19" t="s">
        <v>584</v>
      </c>
      <c r="G542" s="19" t="s">
        <v>2247</v>
      </c>
      <c r="H542" s="19" t="s">
        <v>397</v>
      </c>
      <c r="I542" s="19">
        <v>2024</v>
      </c>
      <c r="J542" s="19" t="s">
        <v>495</v>
      </c>
      <c r="K542" s="19" t="s">
        <v>496</v>
      </c>
      <c r="L542" s="19" t="s">
        <v>47</v>
      </c>
      <c r="M542" s="19" t="s">
        <v>48</v>
      </c>
      <c r="N542" s="19" t="s">
        <v>49</v>
      </c>
      <c r="O542" s="19" t="s">
        <v>50</v>
      </c>
      <c r="P542" s="19" t="s">
        <v>51</v>
      </c>
      <c r="Q542" s="9" t="s">
        <v>2249</v>
      </c>
      <c r="R542" s="20">
        <v>153.23560000000001</v>
      </c>
      <c r="S542" s="20">
        <v>3.65E-3</v>
      </c>
      <c r="T542" s="20">
        <v>149.55000000000001</v>
      </c>
      <c r="U542" s="20">
        <v>0</v>
      </c>
      <c r="V542" s="21">
        <f>_xlfn.XLOOKUP(D542,'[1]Gen. Real'!$A:$A,'[1]Gen. Real'!$C:$C,"-",0)</f>
        <v>287.58751999999981</v>
      </c>
      <c r="W542" s="22"/>
      <c r="X542" s="22">
        <f>_xlfn.XLOOKUP(D542,[1]Vertimiento!$A:$A,[1]Vertimiento!$E:$E,"-",0)</f>
        <v>144.561981</v>
      </c>
      <c r="Y542" s="23">
        <f t="shared" si="32"/>
        <v>0.33451844943817272</v>
      </c>
      <c r="Z542" s="19">
        <f>_xlfn.XLOOKUP(D542,[1]Cmg!$I$4:$I$85,[1]Cmg!$M$4:$M$85,"----",0,1)</f>
        <v>16.768074085412255</v>
      </c>
      <c r="AA542" s="19">
        <f>_xlfn.XLOOKUP(D542,[1]Cmg!$A$4:$A$89,[1]Cmg!$B$4:$B$89,"----",0,1)</f>
        <v>63.786258557736517</v>
      </c>
      <c r="AB542" s="19">
        <f>_xlfn.XLOOKUP(D542,[1]Cmg!$E$4:$E$89,[1]Cmg!$F$4:$F$89,"----",0,1)</f>
        <v>13.020402739726027</v>
      </c>
      <c r="AC542" s="19">
        <f>_xlfn.XLOOKUP(D542,[1]Cmg!$O$4:$O$89,[1]Cmg!$P$4:$P$89,"----",0,1)</f>
        <v>100.01922174423167</v>
      </c>
      <c r="AD542" s="24">
        <f>_xlfn.XLOOKUP(D542,[1]Cmg!$S$4:$S$89,[1]Cmg!$U$4:$U$89,"----",0,1)</f>
        <v>0.4669100867183934</v>
      </c>
      <c r="AG542" s="25">
        <f>IFERROR(SUMIFS('[1]BD Unidades'!$AH:$AH,'[1]BD Unidades'!$A:$A,'BD Centrales 2023'!$A542),"-")</f>
        <v>153.24</v>
      </c>
      <c r="AH542" s="25">
        <f>SUMIFS('[1]BD Unidades'!$AJ$3:$AJ$1424,'[1]BD Unidades'!$A$3:$A$1424,$A542)</f>
        <v>424.02884186181313</v>
      </c>
      <c r="AI542" s="25">
        <f>SUMIFS('[1]BD Unidades'!$AL$3:$AL$1424,'[1]BD Unidades'!$A$3:$A$1424,$A542)</f>
        <v>5740.5814967279175</v>
      </c>
      <c r="AJ542" s="26">
        <f t="shared" si="33"/>
        <v>0.93121562944417713</v>
      </c>
      <c r="AK542" s="27">
        <f>IFERROR(SUMIFS('[1]BD Unidades'!$AO$3:$AO$1424,'[1]BD Unidades'!$A$3:$A$1424,$A542),"-")</f>
        <v>0</v>
      </c>
      <c r="AL542" s="27">
        <f>IFERROR(SUMIFS('[1]BD Unidades'!$AQ$3:$AQ$1424,'[1]BD Unidades'!$A$3:$A$1424,$A542),"-")</f>
        <v>0</v>
      </c>
      <c r="AM542" s="27">
        <f>IFERROR(SUMIFS('[1]BD Unidades'!$AS$3:$AS$1424,'[1]BD Unidades'!$A$3:$A$1424,$A542),"-")</f>
        <v>0</v>
      </c>
      <c r="AN542" s="27">
        <f>IFERROR(SUMIFS('[1]BD Unidades'!$AU$3:$AU$1424,'[1]BD Unidades'!$A$3:$A$1424,$A542),"-")</f>
        <v>0</v>
      </c>
      <c r="AO542" s="27"/>
      <c r="AP542" s="27"/>
      <c r="AQ542" s="25">
        <f>IFERROR(SUMIFS('[1]BD Unidades'!$AZ$3:$AZ$1424,'[1]BD Unidades'!$A$3:$A$1424,$A542),"-")</f>
        <v>43.320733867984508</v>
      </c>
      <c r="AR542" s="25">
        <f>IFERROR(SUMIFS('[1]BD Unidades'!$BA$3:$BA$1424,'[1]BD Unidades'!$A$3:$A$1424,$A542),"-")</f>
        <v>144.34948062271201</v>
      </c>
      <c r="AS542" s="28">
        <f>SUMIFS('[1]BD Unidades'!$BC$3:$BC$1424,'[1]BD Unidades'!$A$3:$A$1424,$A542)</f>
        <v>3.5091007572652828E-3</v>
      </c>
      <c r="AT542" s="28">
        <f>SUMIFS('[1]BD Unidades'!$BE$3:$BE$1424,'[1]BD Unidades'!$A$3:$A$1424,$A542)</f>
        <v>0.99613590811563268</v>
      </c>
      <c r="AU542" s="29">
        <f t="shared" si="34"/>
        <v>0.992640366846125</v>
      </c>
      <c r="AV542" s="30">
        <f t="shared" si="35"/>
        <v>3.65E-5</v>
      </c>
      <c r="AW542" s="25">
        <f>IFERROR(SUMIFS('[1]BD Unidades'!$BI$3:$BI$1424,'[1]BD Unidades'!$A$3:$A$1424,$A542),"-")</f>
        <v>30.210733603889125</v>
      </c>
      <c r="AX542" s="25">
        <f>IFERROR(SUMIFS('[1]BD Unidades'!$BJ$3:$BJ$1424,'[1]BD Unidades'!$A$3:$A$1424,$A542),"-")</f>
        <v>19.433887611150329</v>
      </c>
    </row>
    <row r="543" spans="1:50" ht="14.4" x14ac:dyDescent="0.3">
      <c r="A543" s="7">
        <v>1841</v>
      </c>
      <c r="B543" s="7" t="s">
        <v>2250</v>
      </c>
      <c r="D543" s="8" t="s">
        <v>2251</v>
      </c>
      <c r="E543" s="19" t="s">
        <v>2252</v>
      </c>
      <c r="F543" s="19" t="s">
        <v>2252</v>
      </c>
      <c r="G543" s="19" t="s">
        <v>2253</v>
      </c>
      <c r="H543" s="19" t="s">
        <v>397</v>
      </c>
      <c r="I543" s="19">
        <v>2024</v>
      </c>
      <c r="J543" s="19" t="s">
        <v>495</v>
      </c>
      <c r="K543" s="19" t="s">
        <v>496</v>
      </c>
      <c r="L543" s="19" t="s">
        <v>47</v>
      </c>
      <c r="M543" s="19" t="s">
        <v>250</v>
      </c>
      <c r="N543" s="19" t="s">
        <v>785</v>
      </c>
      <c r="O543" s="19" t="s">
        <v>785</v>
      </c>
      <c r="P543" s="19" t="s">
        <v>51</v>
      </c>
      <c r="Q543" s="9" t="s">
        <v>2255</v>
      </c>
      <c r="R543" s="20">
        <v>98.970200000000006</v>
      </c>
      <c r="S543" s="20">
        <v>0.98</v>
      </c>
      <c r="T543" s="20">
        <v>97.999799999999993</v>
      </c>
      <c r="U543" s="20">
        <v>0.153</v>
      </c>
      <c r="V543" s="21">
        <f>_xlfn.XLOOKUP(D543,'[1]Gen. Real'!$A:$A,'[1]Gen. Real'!$C:$C,"-",0)</f>
        <v>73.081289999999981</v>
      </c>
      <c r="W543" s="22"/>
      <c r="X543" s="22" t="str">
        <f>_xlfn.XLOOKUP(D543,[1]Vertimiento!$A:$A,[1]Vertimiento!$E:$E,"-",0)</f>
        <v>-</v>
      </c>
      <c r="Y543" s="23" t="str">
        <f t="shared" si="32"/>
        <v>-</v>
      </c>
      <c r="Z543" s="19">
        <f>_xlfn.XLOOKUP(D543,[1]Cmg!$I$4:$I$85,[1]Cmg!$M$4:$M$85,"----",0,1)</f>
        <v>5.7772658706489732</v>
      </c>
      <c r="AA543" s="19">
        <f>_xlfn.XLOOKUP(D543,[1]Cmg!$A$4:$A$89,[1]Cmg!$B$4:$B$89,"----",0,1)</f>
        <v>69.001190095846454</v>
      </c>
      <c r="AB543" s="19">
        <f>_xlfn.XLOOKUP(D543,[1]Cmg!$E$4:$E$89,[1]Cmg!$F$4:$F$89,"----",0,1)</f>
        <v>13.742567123287657</v>
      </c>
      <c r="AC543" s="19">
        <f>_xlfn.XLOOKUP(D543,[1]Cmg!$O$4:$O$89,[1]Cmg!$P$4:$P$89,"----",0,1)</f>
        <v>108.44076261243632</v>
      </c>
      <c r="AD543" s="24">
        <f>_xlfn.XLOOKUP(D543,[1]Cmg!$S$4:$S$89,[1]Cmg!$U$4:$U$89,"----",0,1)</f>
        <v>0.83603377453217709</v>
      </c>
      <c r="AG543" s="25">
        <f>IFERROR(SUMIFS('[1]BD Unidades'!$AH:$AH,'[1]BD Unidades'!$A:$A,'BD Centrales 2023'!$A543),"-")</f>
        <v>0</v>
      </c>
      <c r="AH543" s="25">
        <f>SUMIFS('[1]BD Unidades'!$AJ$3:$AJ$1424,'[1]BD Unidades'!$A$3:$A$1424,$A543)</f>
        <v>0</v>
      </c>
      <c r="AI543" s="25">
        <f>SUMIFS('[1]BD Unidades'!$AL$3:$AL$1424,'[1]BD Unidades'!$A$3:$A$1424,$A543)</f>
        <v>0</v>
      </c>
      <c r="AJ543" s="26" t="str">
        <f t="shared" si="33"/>
        <v>-</v>
      </c>
      <c r="AK543" s="27">
        <f>IFERROR(SUMIFS('[1]BD Unidades'!$AO$3:$AO$1424,'[1]BD Unidades'!$A$3:$A$1424,$A543),"-")</f>
        <v>0</v>
      </c>
      <c r="AL543" s="27">
        <f>IFERROR(SUMIFS('[1]BD Unidades'!$AQ$3:$AQ$1424,'[1]BD Unidades'!$A$3:$A$1424,$A543),"-")</f>
        <v>0</v>
      </c>
      <c r="AM543" s="27">
        <f>IFERROR(SUMIFS('[1]BD Unidades'!$AS$3:$AS$1424,'[1]BD Unidades'!$A$3:$A$1424,$A543),"-")</f>
        <v>0</v>
      </c>
      <c r="AN543" s="27">
        <f>IFERROR(SUMIFS('[1]BD Unidades'!$AU$3:$AU$1424,'[1]BD Unidades'!$A$3:$A$1424,$A543),"-")</f>
        <v>0</v>
      </c>
      <c r="AO543" s="27"/>
      <c r="AP543" s="27"/>
      <c r="AQ543" s="25">
        <f>IFERROR(SUMIFS('[1]BD Unidades'!$AZ$3:$AZ$1424,'[1]BD Unidades'!$A$3:$A$1424,$A543),"-")</f>
        <v>0</v>
      </c>
      <c r="AR543" s="25">
        <f>IFERROR(SUMIFS('[1]BD Unidades'!$BA$3:$BA$1424,'[1]BD Unidades'!$A$3:$A$1424,$A543),"-")</f>
        <v>0</v>
      </c>
      <c r="AS543" s="28">
        <f>SUMIFS('[1]BD Unidades'!$BC$3:$BC$1424,'[1]BD Unidades'!$A$3:$A$1424,$A543)</f>
        <v>0</v>
      </c>
      <c r="AT543" s="28">
        <f>SUMIFS('[1]BD Unidades'!$BE$3:$BE$1424,'[1]BD Unidades'!$A$3:$A$1424,$A543)</f>
        <v>0</v>
      </c>
      <c r="AU543" s="29">
        <f t="shared" si="34"/>
        <v>0</v>
      </c>
      <c r="AV543" s="30">
        <f t="shared" si="35"/>
        <v>9.7999999999999997E-3</v>
      </c>
      <c r="AW543" s="25">
        <f>IFERROR(SUMIFS('[1]BD Unidades'!$BI$3:$BI$1424,'[1]BD Unidades'!$A$3:$A$1424,$A543),"-")</f>
        <v>0</v>
      </c>
      <c r="AX543" s="25">
        <f>IFERROR(SUMIFS('[1]BD Unidades'!$BJ$3:$BJ$1424,'[1]BD Unidades'!$A$3:$A$1424,$A543),"-")</f>
        <v>0</v>
      </c>
    </row>
    <row r="544" spans="1:50" ht="14.4" x14ac:dyDescent="0.3">
      <c r="A544" s="7">
        <v>1842</v>
      </c>
      <c r="B544" s="7" t="s">
        <v>2256</v>
      </c>
      <c r="D544" s="8" t="s">
        <v>2257</v>
      </c>
      <c r="E544" s="19" t="s">
        <v>584</v>
      </c>
      <c r="F544" s="19" t="s">
        <v>584</v>
      </c>
      <c r="G544" s="19" t="s">
        <v>2258</v>
      </c>
      <c r="H544" s="19" t="s">
        <v>397</v>
      </c>
      <c r="I544" s="19">
        <v>2024</v>
      </c>
      <c r="J544" s="19" t="s">
        <v>495</v>
      </c>
      <c r="K544" s="19" t="s">
        <v>496</v>
      </c>
      <c r="L544" s="19" t="s">
        <v>213</v>
      </c>
      <c r="M544" s="19" t="s">
        <v>90</v>
      </c>
      <c r="N544" s="19" t="s">
        <v>868</v>
      </c>
      <c r="O544" s="19" t="s">
        <v>1687</v>
      </c>
      <c r="P544" s="19" t="s">
        <v>51</v>
      </c>
      <c r="Q544" s="9" t="s">
        <v>2119</v>
      </c>
      <c r="R544" s="20">
        <v>3.0059999999999998</v>
      </c>
      <c r="S544" s="20">
        <v>0.19900000000000001</v>
      </c>
      <c r="T544" s="20">
        <v>3</v>
      </c>
      <c r="U544" s="20" t="s">
        <v>397</v>
      </c>
      <c r="V544" s="21">
        <f>_xlfn.XLOOKUP(D544,'[1]Gen. Real'!$A:$A,'[1]Gen. Real'!$C:$C,"-",0)</f>
        <v>5.8228500000000007</v>
      </c>
      <c r="W544" s="22"/>
      <c r="X544" s="22" t="str">
        <f>_xlfn.XLOOKUP(D544,[1]Vertimiento!$A:$A,[1]Vertimiento!$E:$E,"-",0)</f>
        <v>-</v>
      </c>
      <c r="Y544" s="23" t="str">
        <f t="shared" si="32"/>
        <v>-</v>
      </c>
      <c r="Z544" s="19" t="str">
        <f>_xlfn.XLOOKUP(D544,[1]Cmg!$I$4:$I$85,[1]Cmg!$M$4:$M$85,"----",0,1)</f>
        <v>----</v>
      </c>
      <c r="AA544" s="19" t="str">
        <f>_xlfn.XLOOKUP(D544,[1]Cmg!$A$4:$A$89,[1]Cmg!$B$4:$B$89,"----",0,1)</f>
        <v>----</v>
      </c>
      <c r="AB544" s="19" t="str">
        <f>_xlfn.XLOOKUP(D544,[1]Cmg!$E$4:$E$89,[1]Cmg!$F$4:$F$89,"----",0,1)</f>
        <v>----</v>
      </c>
      <c r="AC544" s="19" t="str">
        <f>_xlfn.XLOOKUP(D544,[1]Cmg!$O$4:$O$89,[1]Cmg!$P$4:$P$89,"----",0,1)</f>
        <v>----</v>
      </c>
      <c r="AD544" s="24" t="str">
        <f>_xlfn.XLOOKUP(D544,[1]Cmg!$S$4:$S$89,[1]Cmg!$U$4:$U$89,"----",0,1)</f>
        <v>----</v>
      </c>
      <c r="AG544" s="25">
        <f>IFERROR(SUMIFS('[1]BD Unidades'!$AH:$AH,'[1]BD Unidades'!$A:$A,'BD Centrales 2023'!$A544),"-")</f>
        <v>3</v>
      </c>
      <c r="AH544" s="25">
        <f>SUMIFS('[1]BD Unidades'!$AJ$3:$AJ$1424,'[1]BD Unidades'!$A$3:$A$1424,$A544)</f>
        <v>8044.4111776447107</v>
      </c>
      <c r="AI544" s="25">
        <f>SUMIFS('[1]BD Unidades'!$AL$3:$AL$1424,'[1]BD Unidades'!$A$3:$A$1424,$A544)</f>
        <v>0</v>
      </c>
      <c r="AJ544" s="26">
        <f t="shared" si="33"/>
        <v>0</v>
      </c>
      <c r="AK544" s="27">
        <f>IFERROR(SUMIFS('[1]BD Unidades'!$AO$3:$AO$1424,'[1]BD Unidades'!$A$3:$A$1424,$A544),"-")</f>
        <v>0</v>
      </c>
      <c r="AL544" s="27">
        <f>IFERROR(SUMIFS('[1]BD Unidades'!$AQ$3:$AQ$1424,'[1]BD Unidades'!$A$3:$A$1424,$A544),"-")</f>
        <v>0</v>
      </c>
      <c r="AM544" s="27">
        <f>IFERROR(SUMIFS('[1]BD Unidades'!$AS$3:$AS$1424,'[1]BD Unidades'!$A$3:$A$1424,$A544),"-")</f>
        <v>0.22717902355444916</v>
      </c>
      <c r="AN544" s="27">
        <f>IFERROR(SUMIFS('[1]BD Unidades'!$AU$3:$AU$1424,'[1]BD Unidades'!$A$3:$A$1424,$A544),"-")</f>
        <v>0.22563772455089823</v>
      </c>
      <c r="AO544" s="27"/>
      <c r="AP544" s="27"/>
      <c r="AQ544" s="25">
        <f>IFERROR(SUMIFS('[1]BD Unidades'!$AZ$3:$AZ$1424,'[1]BD Unidades'!$A$3:$A$1424,$A544),"-")</f>
        <v>0.68290014480467409</v>
      </c>
      <c r="AR544" s="25">
        <f>IFERROR(SUMIFS('[1]BD Unidades'!$BA$3:$BA$1424,'[1]BD Unidades'!$A$3:$A$1424,$A544),"-")</f>
        <v>3</v>
      </c>
      <c r="AS544" s="28">
        <f>SUMIFS('[1]BD Unidades'!$BC$3:$BC$1424,'[1]BD Unidades'!$A$3:$A$1424,$A544)</f>
        <v>4.4113396744385929E-3</v>
      </c>
      <c r="AT544" s="28">
        <f>SUMIFS('[1]BD Unidades'!$BE$3:$BE$1424,'[1]BD Unidades'!$A$3:$A$1424,$A544)</f>
        <v>0.99778563117296604</v>
      </c>
      <c r="AU544" s="29">
        <f t="shared" si="34"/>
        <v>0.99338405983158795</v>
      </c>
      <c r="AV544" s="30">
        <f t="shared" si="35"/>
        <v>1.99E-3</v>
      </c>
      <c r="AW544" s="25">
        <f>IFERROR(SUMIFS('[1]BD Unidades'!$BI$3:$BI$1424,'[1]BD Unidades'!$A$3:$A$1424,$A544),"-")</f>
        <v>0.67973285885151102</v>
      </c>
      <c r="AX544" s="25">
        <f>IFERROR(SUMIFS('[1]BD Unidades'!$BJ$3:$BJ$1424,'[1]BD Unidades'!$A$3:$A$1424,$A544),"-")</f>
        <v>0.4372569086778359</v>
      </c>
    </row>
    <row r="545" spans="1:50" ht="14.4" x14ac:dyDescent="0.3">
      <c r="A545" s="7">
        <v>1843</v>
      </c>
      <c r="B545" s="7" t="s">
        <v>2260</v>
      </c>
      <c r="D545" s="8" t="s">
        <v>2261</v>
      </c>
      <c r="E545" s="19" t="s">
        <v>584</v>
      </c>
      <c r="F545" s="19" t="s">
        <v>584</v>
      </c>
      <c r="G545" s="19" t="s">
        <v>2262</v>
      </c>
      <c r="H545" s="19" t="s">
        <v>397</v>
      </c>
      <c r="I545" s="19">
        <v>2024</v>
      </c>
      <c r="J545" s="19" t="s">
        <v>495</v>
      </c>
      <c r="K545" s="19" t="s">
        <v>496</v>
      </c>
      <c r="L545" s="19" t="s">
        <v>213</v>
      </c>
      <c r="M545" s="19" t="s">
        <v>362</v>
      </c>
      <c r="N545" s="19" t="s">
        <v>1216</v>
      </c>
      <c r="O545" s="19" t="s">
        <v>1932</v>
      </c>
      <c r="P545" s="19" t="s">
        <v>51</v>
      </c>
      <c r="Q545" s="9" t="s">
        <v>2225</v>
      </c>
      <c r="R545" s="20">
        <v>3.0059999999999998</v>
      </c>
      <c r="S545" s="20">
        <v>0.19900000000000001</v>
      </c>
      <c r="T545" s="20">
        <v>3</v>
      </c>
      <c r="U545" s="20" t="s">
        <v>397</v>
      </c>
      <c r="V545" s="21">
        <f>_xlfn.XLOOKUP(D545,'[1]Gen. Real'!$A:$A,'[1]Gen. Real'!$C:$C,"-",0)</f>
        <v>6.0459599999999982</v>
      </c>
      <c r="W545" s="22"/>
      <c r="X545" s="22" t="str">
        <f>_xlfn.XLOOKUP(D545,[1]Vertimiento!$A:$A,[1]Vertimiento!$E:$E,"-",0)</f>
        <v>-</v>
      </c>
      <c r="Y545" s="23" t="str">
        <f t="shared" si="32"/>
        <v>-</v>
      </c>
      <c r="Z545" s="19" t="str">
        <f>_xlfn.XLOOKUP(D545,[1]Cmg!$I$4:$I$85,[1]Cmg!$M$4:$M$85,"----",0,1)</f>
        <v>----</v>
      </c>
      <c r="AA545" s="19" t="str">
        <f>_xlfn.XLOOKUP(D545,[1]Cmg!$A$4:$A$89,[1]Cmg!$B$4:$B$89,"----",0,1)</f>
        <v>----</v>
      </c>
      <c r="AB545" s="19" t="str">
        <f>_xlfn.XLOOKUP(D545,[1]Cmg!$E$4:$E$89,[1]Cmg!$F$4:$F$89,"----",0,1)</f>
        <v>----</v>
      </c>
      <c r="AC545" s="19" t="str">
        <f>_xlfn.XLOOKUP(D545,[1]Cmg!$O$4:$O$89,[1]Cmg!$P$4:$P$89,"----",0,1)</f>
        <v>----</v>
      </c>
      <c r="AD545" s="24" t="str">
        <f>_xlfn.XLOOKUP(D545,[1]Cmg!$S$4:$S$89,[1]Cmg!$U$4:$U$89,"----",0,1)</f>
        <v>----</v>
      </c>
      <c r="AG545" s="25">
        <f>IFERROR(SUMIFS('[1]BD Unidades'!$AH:$AH,'[1]BD Unidades'!$A:$A,'BD Centrales 2023'!$A545),"-")</f>
        <v>3</v>
      </c>
      <c r="AH545" s="25">
        <f>SUMIFS('[1]BD Unidades'!$AJ$3:$AJ$1424,'[1]BD Unidades'!$A$3:$A$1424,$A545)</f>
        <v>8534.1982701264187</v>
      </c>
      <c r="AI545" s="25">
        <f>SUMIFS('[1]BD Unidades'!$AL$3:$AL$1424,'[1]BD Unidades'!$A$3:$A$1424,$A545)</f>
        <v>0</v>
      </c>
      <c r="AJ545" s="26">
        <f t="shared" si="33"/>
        <v>0</v>
      </c>
      <c r="AK545" s="27">
        <f>IFERROR(SUMIFS('[1]BD Unidades'!$AO$3:$AO$1424,'[1]BD Unidades'!$A$3:$A$1424,$A545),"-")</f>
        <v>0</v>
      </c>
      <c r="AL545" s="27">
        <f>IFERROR(SUMIFS('[1]BD Unidades'!$AQ$3:$AQ$1424,'[1]BD Unidades'!$A$3:$A$1424,$A545),"-")</f>
        <v>0</v>
      </c>
      <c r="AM545" s="27">
        <f>IFERROR(SUMIFS('[1]BD Unidades'!$AS$3:$AS$1424,'[1]BD Unidades'!$A$3:$A$1424,$A545),"-")</f>
        <v>0.2283175533127067</v>
      </c>
      <c r="AN545" s="27">
        <f>IFERROR(SUMIFS('[1]BD Unidades'!$AU$3:$AU$1424,'[1]BD Unidades'!$A$3:$A$1424,$A545),"-")</f>
        <v>0.22983333333333336</v>
      </c>
      <c r="AO545" s="27"/>
      <c r="AP545" s="27"/>
      <c r="AQ545" s="25">
        <f>IFERROR(SUMIFS('[1]BD Unidades'!$AZ$3:$AZ$1424,'[1]BD Unidades'!$A$3:$A$1424,$A545),"-")</f>
        <v>0.68632256525799629</v>
      </c>
      <c r="AR545" s="25">
        <f>IFERROR(SUMIFS('[1]BD Unidades'!$BA$3:$BA$1424,'[1]BD Unidades'!$A$3:$A$1424,$A545),"-")</f>
        <v>3</v>
      </c>
      <c r="AS545" s="28">
        <f>SUMIFS('[1]BD Unidades'!$BC$3:$BC$1424,'[1]BD Unidades'!$A$3:$A$1424,$A545)</f>
        <v>7.5481088177188436E-3</v>
      </c>
      <c r="AT545" s="28">
        <f>SUMIFS('[1]BD Unidades'!$BE$3:$BE$1424,'[1]BD Unidades'!$A$3:$A$1424,$A545)</f>
        <v>0.99695965754943727</v>
      </c>
      <c r="AU545" s="29">
        <f t="shared" si="34"/>
        <v>0.98943449756737845</v>
      </c>
      <c r="AV545" s="30">
        <f t="shared" si="35"/>
        <v>1.99E-3</v>
      </c>
      <c r="AW545" s="25">
        <f>IFERROR(SUMIFS('[1]BD Unidades'!$BI$3:$BI$1424,'[1]BD Unidades'!$A$3:$A$1424,$A545),"-")</f>
        <v>0.68041901493729517</v>
      </c>
      <c r="AX545" s="25">
        <f>IFERROR(SUMIFS('[1]BD Unidades'!$BJ$3:$BJ$1424,'[1]BD Unidades'!$A$3:$A$1424,$A545),"-")</f>
        <v>0.43769829750439254</v>
      </c>
    </row>
    <row r="546" spans="1:50" ht="14.4" x14ac:dyDescent="0.3">
      <c r="A546" s="7">
        <v>1846</v>
      </c>
      <c r="B546" s="7" t="s">
        <v>2263</v>
      </c>
      <c r="D546" s="8" t="s">
        <v>2264</v>
      </c>
      <c r="E546" s="19" t="s">
        <v>162</v>
      </c>
      <c r="F546" s="19" t="s">
        <v>162</v>
      </c>
      <c r="G546" s="19" t="s">
        <v>2265</v>
      </c>
      <c r="H546" s="19" t="s">
        <v>397</v>
      </c>
      <c r="I546" s="19">
        <v>2024</v>
      </c>
      <c r="J546" s="19" t="s">
        <v>495</v>
      </c>
      <c r="K546" s="19" t="s">
        <v>496</v>
      </c>
      <c r="L546" s="19" t="s">
        <v>213</v>
      </c>
      <c r="M546" s="19" t="s">
        <v>164</v>
      </c>
      <c r="N546" s="19" t="s">
        <v>707</v>
      </c>
      <c r="O546" s="19" t="s">
        <v>1011</v>
      </c>
      <c r="P546" s="19" t="s">
        <v>51</v>
      </c>
      <c r="Q546" s="9" t="s">
        <v>2189</v>
      </c>
      <c r="R546" s="20">
        <v>0.84</v>
      </c>
      <c r="S546" s="20">
        <v>3.09</v>
      </c>
      <c r="T546" s="20">
        <v>0.81399999999999995</v>
      </c>
      <c r="U546" s="20" t="s">
        <v>397</v>
      </c>
      <c r="V546" s="21">
        <f>_xlfn.XLOOKUP(D546,'[1]Gen. Real'!$A:$A,'[1]Gen. Real'!$C:$C,"-",0)</f>
        <v>1.4479999999999998E-2</v>
      </c>
      <c r="W546" s="22"/>
      <c r="X546" s="22" t="str">
        <f>_xlfn.XLOOKUP(D546,[1]Vertimiento!$A:$A,[1]Vertimiento!$E:$E,"-",0)</f>
        <v>-</v>
      </c>
      <c r="Y546" s="23" t="str">
        <f t="shared" si="32"/>
        <v>-</v>
      </c>
      <c r="Z546" s="19" t="str">
        <f>_xlfn.XLOOKUP(D546,[1]Cmg!$I$4:$I$85,[1]Cmg!$M$4:$M$85,"----",0,1)</f>
        <v>----</v>
      </c>
      <c r="AA546" s="19" t="str">
        <f>_xlfn.XLOOKUP(D546,[1]Cmg!$A$4:$A$89,[1]Cmg!$B$4:$B$89,"----",0,1)</f>
        <v>----</v>
      </c>
      <c r="AB546" s="19" t="str">
        <f>_xlfn.XLOOKUP(D546,[1]Cmg!$E$4:$E$89,[1]Cmg!$F$4:$F$89,"----",0,1)</f>
        <v>----</v>
      </c>
      <c r="AC546" s="19" t="str">
        <f>_xlfn.XLOOKUP(D546,[1]Cmg!$O$4:$O$89,[1]Cmg!$P$4:$P$89,"----",0,1)</f>
        <v>----</v>
      </c>
      <c r="AD546" s="24" t="str">
        <f>_xlfn.XLOOKUP(D546,[1]Cmg!$S$4:$S$89,[1]Cmg!$U$4:$U$89,"----",0,1)</f>
        <v>----</v>
      </c>
      <c r="AG546" s="25">
        <f>IFERROR(SUMIFS('[1]BD Unidades'!$AH:$AH,'[1]BD Unidades'!$A:$A,'BD Centrales 2023'!$A546),"-")</f>
        <v>0.81399999999999995</v>
      </c>
      <c r="AH546" s="25">
        <f>SUMIFS('[1]BD Unidades'!$AJ$3:$AJ$1424,'[1]BD Unidades'!$A$3:$A$1424,$A546)</f>
        <v>23.257142857142856</v>
      </c>
      <c r="AI546" s="25">
        <f>SUMIFS('[1]BD Unidades'!$AL$3:$AL$1424,'[1]BD Unidades'!$A$3:$A$1424,$A546)</f>
        <v>6640.608769841273</v>
      </c>
      <c r="AJ546" s="26">
        <f t="shared" si="33"/>
        <v>0.99650996236091349</v>
      </c>
      <c r="AK546" s="27">
        <f>IFERROR(SUMIFS('[1]BD Unidades'!$AO$3:$AO$1424,'[1]BD Unidades'!$A$3:$A$1424,$A546),"-")</f>
        <v>0</v>
      </c>
      <c r="AL546" s="27">
        <f>IFERROR(SUMIFS('[1]BD Unidades'!$AQ$3:$AQ$1424,'[1]BD Unidades'!$A$3:$A$1424,$A546),"-")</f>
        <v>0</v>
      </c>
      <c r="AM546" s="27">
        <f>IFERROR(SUMIFS('[1]BD Unidades'!$AS$3:$AS$1424,'[1]BD Unidades'!$A$3:$A$1424,$A546),"-")</f>
        <v>9.4943057481892256E-3</v>
      </c>
      <c r="AN546" s="27">
        <f>IFERROR(SUMIFS('[1]BD Unidades'!$AU$3:$AU$1424,'[1]BD Unidades'!$A$3:$A$1424,$A546),"-")</f>
        <v>2.9643166666666666E-3</v>
      </c>
      <c r="AO546" s="27"/>
      <c r="AP546" s="27"/>
      <c r="AQ546" s="25">
        <f>IFERROR(SUMIFS('[1]BD Unidades'!$AZ$3:$AZ$1424,'[1]BD Unidades'!$A$3:$A$1424,$A546),"-")</f>
        <v>4.7301539999999994E-3</v>
      </c>
      <c r="AR546" s="25">
        <f>IFERROR(SUMIFS('[1]BD Unidades'!$BA$3:$BA$1424,'[1]BD Unidades'!$A$3:$A$1424,$A546),"-")</f>
        <v>0.65492319285123901</v>
      </c>
      <c r="AS546" s="28">
        <f>SUMIFS('[1]BD Unidades'!$BC$3:$BC$1424,'[1]BD Unidades'!$A$3:$A$1424,$A546)</f>
        <v>0.41047158332191475</v>
      </c>
      <c r="AT546" s="28">
        <f>SUMIFS('[1]BD Unidades'!$BE$3:$BE$1424,'[1]BD Unidades'!$A$3:$A$1424,$A546)</f>
        <v>0.96904761904761905</v>
      </c>
      <c r="AU546" s="29">
        <f t="shared" si="34"/>
        <v>0.57128110854281111</v>
      </c>
      <c r="AV546" s="30">
        <f t="shared" si="35"/>
        <v>3.0899999999999997E-2</v>
      </c>
      <c r="AW546" s="25">
        <f>IFERROR(SUMIFS('[1]BD Unidades'!$BI$3:$BI$1424,'[1]BD Unidades'!$A$3:$A$1424,$A546),"-")</f>
        <v>2.7265436886257373E-3</v>
      </c>
      <c r="AX546" s="25">
        <f>IFERROR(SUMIFS('[1]BD Unidades'!$BJ$3:$BJ$1424,'[1]BD Unidades'!$A$3:$A$1424,$A546),"-")</f>
        <v>1.7539244265429757E-3</v>
      </c>
    </row>
    <row r="547" spans="1:50" ht="14.4" x14ac:dyDescent="0.3">
      <c r="A547" s="7">
        <v>1847</v>
      </c>
      <c r="B547" s="7" t="s">
        <v>2267</v>
      </c>
      <c r="D547" s="8" t="s">
        <v>2268</v>
      </c>
      <c r="E547" s="19" t="s">
        <v>2269</v>
      </c>
      <c r="F547" s="19" t="s">
        <v>2270</v>
      </c>
      <c r="G547" s="19" t="s">
        <v>2271</v>
      </c>
      <c r="H547" s="19" t="s">
        <v>397</v>
      </c>
      <c r="I547" s="19">
        <v>2024</v>
      </c>
      <c r="J547" s="19" t="s">
        <v>495</v>
      </c>
      <c r="K547" s="19" t="s">
        <v>496</v>
      </c>
      <c r="L547" s="19" t="s">
        <v>213</v>
      </c>
      <c r="M547" s="19" t="s">
        <v>164</v>
      </c>
      <c r="N547" s="19" t="s">
        <v>221</v>
      </c>
      <c r="O547" s="19" t="s">
        <v>222</v>
      </c>
      <c r="P547" s="19" t="s">
        <v>51</v>
      </c>
      <c r="Q547" s="9" t="s">
        <v>2272</v>
      </c>
      <c r="R547" s="20">
        <v>2.7033420000000001</v>
      </c>
      <c r="S547" s="20">
        <v>0.12</v>
      </c>
      <c r="T547" s="20">
        <v>2.7</v>
      </c>
      <c r="U547" s="20" t="s">
        <v>397</v>
      </c>
      <c r="V547" s="21">
        <f>_xlfn.XLOOKUP(D547,'[1]Gen. Real'!$A:$A,'[1]Gen. Real'!$C:$C,"-",0)</f>
        <v>6.179190000000002</v>
      </c>
      <c r="W547" s="22"/>
      <c r="X547" s="22" t="str">
        <f>_xlfn.XLOOKUP(D547,[1]Vertimiento!$A:$A,[1]Vertimiento!$E:$E,"-",0)</f>
        <v>-</v>
      </c>
      <c r="Y547" s="23" t="str">
        <f t="shared" si="32"/>
        <v>-</v>
      </c>
      <c r="Z547" s="19" t="str">
        <f>_xlfn.XLOOKUP(D547,[1]Cmg!$I$4:$I$85,[1]Cmg!$M$4:$M$85,"----",0,1)</f>
        <v>----</v>
      </c>
      <c r="AA547" s="19" t="str">
        <f>_xlfn.XLOOKUP(D547,[1]Cmg!$A$4:$A$89,[1]Cmg!$B$4:$B$89,"----",0,1)</f>
        <v>----</v>
      </c>
      <c r="AB547" s="19" t="str">
        <f>_xlfn.XLOOKUP(D547,[1]Cmg!$E$4:$E$89,[1]Cmg!$F$4:$F$89,"----",0,1)</f>
        <v>----</v>
      </c>
      <c r="AC547" s="19" t="str">
        <f>_xlfn.XLOOKUP(D547,[1]Cmg!$O$4:$O$89,[1]Cmg!$P$4:$P$89,"----",0,1)</f>
        <v>----</v>
      </c>
      <c r="AD547" s="24" t="str">
        <f>_xlfn.XLOOKUP(D547,[1]Cmg!$S$4:$S$89,[1]Cmg!$U$4:$U$89,"----",0,1)</f>
        <v>----</v>
      </c>
      <c r="AG547" s="25">
        <f>IFERROR(SUMIFS('[1]BD Unidades'!$AH:$AH,'[1]BD Unidades'!$A:$A,'BD Centrales 2023'!$A547),"-")</f>
        <v>2.7</v>
      </c>
      <c r="AH547" s="25">
        <f>SUMIFS('[1]BD Unidades'!$AJ$3:$AJ$1424,'[1]BD Unidades'!$A$3:$A$1424,$A547)</f>
        <v>8547.7198223532196</v>
      </c>
      <c r="AI547" s="25">
        <f>SUMIFS('[1]BD Unidades'!$AL$3:$AL$1424,'[1]BD Unidades'!$A$3:$A$1424,$A547)</f>
        <v>0</v>
      </c>
      <c r="AJ547" s="26">
        <f t="shared" si="33"/>
        <v>0</v>
      </c>
      <c r="AK547" s="27">
        <f>IFERROR(SUMIFS('[1]BD Unidades'!$AO$3:$AO$1424,'[1]BD Unidades'!$A$3:$A$1424,$A547),"-")</f>
        <v>0</v>
      </c>
      <c r="AL547" s="27">
        <f>IFERROR(SUMIFS('[1]BD Unidades'!$AQ$3:$AQ$1424,'[1]BD Unidades'!$A$3:$A$1424,$A547),"-")</f>
        <v>0</v>
      </c>
      <c r="AM547" s="27">
        <f>IFERROR(SUMIFS('[1]BD Unidades'!$AS$3:$AS$1424,'[1]BD Unidades'!$A$3:$A$1424,$A547),"-")</f>
        <v>0.253492354954857</v>
      </c>
      <c r="AN547" s="27">
        <f>IFERROR(SUMIFS('[1]BD Unidades'!$AU$3:$AU$1424,'[1]BD Unidades'!$A$3:$A$1424,$A547),"-")</f>
        <v>0.26486615455980039</v>
      </c>
      <c r="AO547" s="27"/>
      <c r="AP547" s="27"/>
      <c r="AQ547" s="25">
        <f>IFERROR(SUMIFS('[1]BD Unidades'!$AZ$3:$AZ$1424,'[1]BD Unidades'!$A$3:$A$1424,$A547),"-")</f>
        <v>0.66823883604432222</v>
      </c>
      <c r="AR547" s="25">
        <f>IFERROR(SUMIFS('[1]BD Unidades'!$BA$3:$BA$1424,'[1]BD Unidades'!$A$3:$A$1424,$A547),"-")</f>
        <v>2.7</v>
      </c>
      <c r="AS547" s="28">
        <f>SUMIFS('[1]BD Unidades'!$BC$3:$BC$1424,'[1]BD Unidades'!$A$3:$A$1424,$A547)</f>
        <v>4.6534313189996474E-3</v>
      </c>
      <c r="AT547" s="28">
        <f>SUMIFS('[1]BD Unidades'!$BE$3:$BE$1424,'[1]BD Unidades'!$A$3:$A$1424,$A547)</f>
        <v>0.9987637524220021</v>
      </c>
      <c r="AU547" s="29">
        <f t="shared" si="34"/>
        <v>0.99411607389619994</v>
      </c>
      <c r="AV547" s="30">
        <f t="shared" si="35"/>
        <v>1.1999999999999999E-3</v>
      </c>
      <c r="AW547" s="25">
        <f>IFERROR(SUMIFS('[1]BD Unidades'!$BI$3:$BI$1424,'[1]BD Unidades'!$A$3:$A$1424,$A547),"-")</f>
        <v>0.6651253835179578</v>
      </c>
      <c r="AX547" s="25">
        <f>IFERROR(SUMIFS('[1]BD Unidades'!$BJ$3:$BJ$1424,'[1]BD Unidades'!$A$3:$A$1424,$A547),"-")</f>
        <v>0.42786024729128885</v>
      </c>
    </row>
    <row r="548" spans="1:50" ht="14.4" x14ac:dyDescent="0.3">
      <c r="A548" s="7">
        <v>1848</v>
      </c>
      <c r="B548" s="7" t="s">
        <v>2273</v>
      </c>
      <c r="D548" s="8" t="s">
        <v>2274</v>
      </c>
      <c r="E548" s="19" t="s">
        <v>2275</v>
      </c>
      <c r="F548" s="19" t="s">
        <v>2275</v>
      </c>
      <c r="G548" s="19" t="s">
        <v>2276</v>
      </c>
      <c r="H548" s="19" t="s">
        <v>397</v>
      </c>
      <c r="I548" s="19">
        <v>2024</v>
      </c>
      <c r="J548" s="19" t="s">
        <v>495</v>
      </c>
      <c r="K548" s="19" t="s">
        <v>496</v>
      </c>
      <c r="L548" s="19" t="s">
        <v>213</v>
      </c>
      <c r="M548" s="19" t="s">
        <v>90</v>
      </c>
      <c r="N548" s="19" t="s">
        <v>97</v>
      </c>
      <c r="O548" s="19" t="s">
        <v>1751</v>
      </c>
      <c r="P548" s="19" t="s">
        <v>51</v>
      </c>
      <c r="Q548" s="9" t="s">
        <v>2278</v>
      </c>
      <c r="R548" s="20">
        <v>9.01</v>
      </c>
      <c r="S548" s="20">
        <v>0.1</v>
      </c>
      <c r="T548" s="20">
        <v>9</v>
      </c>
      <c r="U548" s="20" t="s">
        <v>397</v>
      </c>
      <c r="V548" s="21">
        <f>_xlfn.XLOOKUP(D548,'[1]Gen. Real'!$A:$A,'[1]Gen. Real'!$C:$C,"-",0)</f>
        <v>16.980890000000002</v>
      </c>
      <c r="W548" s="22"/>
      <c r="X548" s="22" t="str">
        <f>_xlfn.XLOOKUP(D548,[1]Vertimiento!$A:$A,[1]Vertimiento!$E:$E,"-",0)</f>
        <v>-</v>
      </c>
      <c r="Y548" s="23" t="str">
        <f t="shared" si="32"/>
        <v>-</v>
      </c>
      <c r="Z548" s="19" t="str">
        <f>_xlfn.XLOOKUP(D548,[1]Cmg!$I$4:$I$85,[1]Cmg!$M$4:$M$85,"----",0,1)</f>
        <v>----</v>
      </c>
      <c r="AA548" s="19" t="str">
        <f>_xlfn.XLOOKUP(D548,[1]Cmg!$A$4:$A$89,[1]Cmg!$B$4:$B$89,"----",0,1)</f>
        <v>----</v>
      </c>
      <c r="AB548" s="19" t="str">
        <f>_xlfn.XLOOKUP(D548,[1]Cmg!$E$4:$E$89,[1]Cmg!$F$4:$F$89,"----",0,1)</f>
        <v>----</v>
      </c>
      <c r="AC548" s="19" t="str">
        <f>_xlfn.XLOOKUP(D548,[1]Cmg!$O$4:$O$89,[1]Cmg!$P$4:$P$89,"----",0,1)</f>
        <v>----</v>
      </c>
      <c r="AD548" s="24" t="str">
        <f>_xlfn.XLOOKUP(D548,[1]Cmg!$S$4:$S$89,[1]Cmg!$U$4:$U$89,"----",0,1)</f>
        <v>----</v>
      </c>
      <c r="AG548" s="25">
        <f>IFERROR(SUMIFS('[1]BD Unidades'!$AH:$AH,'[1]BD Unidades'!$A:$A,'BD Centrales 2023'!$A548),"-")</f>
        <v>9</v>
      </c>
      <c r="AH548" s="25">
        <f>SUMIFS('[1]BD Unidades'!$AJ$3:$AJ$1424,'[1]BD Unidades'!$A$3:$A$1424,$A548)</f>
        <v>8700.7325194228633</v>
      </c>
      <c r="AI548" s="25">
        <f>SUMIFS('[1]BD Unidades'!$AL$3:$AL$1424,'[1]BD Unidades'!$A$3:$A$1424,$A548)</f>
        <v>0</v>
      </c>
      <c r="AJ548" s="26">
        <f t="shared" si="33"/>
        <v>0</v>
      </c>
      <c r="AK548" s="27">
        <f>IFERROR(SUMIFS('[1]BD Unidades'!$AO$3:$AO$1424,'[1]BD Unidades'!$A$3:$A$1424,$A548),"-")</f>
        <v>0</v>
      </c>
      <c r="AL548" s="27">
        <f>IFERROR(SUMIFS('[1]BD Unidades'!$AQ$3:$AQ$1424,'[1]BD Unidades'!$A$3:$A$1424,$A548),"-")</f>
        <v>0</v>
      </c>
      <c r="AM548" s="27">
        <f>IFERROR(SUMIFS('[1]BD Unidades'!$AS$3:$AS$1424,'[1]BD Unidades'!$A$3:$A$1424,$A548),"-")</f>
        <v>0</v>
      </c>
      <c r="AN548" s="27">
        <f>IFERROR(SUMIFS('[1]BD Unidades'!$AU$3:$AU$1424,'[1]BD Unidades'!$A$3:$A$1424,$A548),"-")</f>
        <v>0.21371154273029966</v>
      </c>
      <c r="AO548" s="27"/>
      <c r="AP548" s="27"/>
      <c r="AQ548" s="25">
        <f>IFERROR(SUMIFS('[1]BD Unidades'!$AZ$3:$AZ$1424,'[1]BD Unidades'!$A$3:$A$1424,$A548),"-")</f>
        <v>2.154044813788194</v>
      </c>
      <c r="AR548" s="25">
        <f>IFERROR(SUMIFS('[1]BD Unidades'!$BA$3:$BA$1424,'[1]BD Unidades'!$A$3:$A$1424,$A548),"-")</f>
        <v>9</v>
      </c>
      <c r="AS548" s="28">
        <f>SUMIFS('[1]BD Unidades'!$BC$3:$BC$1424,'[1]BD Unidades'!$A$3:$A$1424,$A548)</f>
        <v>7.0413472748289962E-3</v>
      </c>
      <c r="AT548" s="28">
        <f>SUMIFS('[1]BD Unidades'!$BE$3:$BE$1424,'[1]BD Unidades'!$A$3:$A$1424,$A548)</f>
        <v>0.99887871923129568</v>
      </c>
      <c r="AU548" s="29">
        <f t="shared" si="34"/>
        <v>0.99184526728375177</v>
      </c>
      <c r="AV548" s="30">
        <f t="shared" si="35"/>
        <v>1E-3</v>
      </c>
      <c r="AW548" s="25">
        <f>IFERROR(SUMIFS('[1]BD Unidades'!$BI$3:$BI$1424,'[1]BD Unidades'!$A$3:$A$1424,$A548),"-")</f>
        <v>2.1388361673503051</v>
      </c>
      <c r="AX548" s="25">
        <f>IFERROR(SUMIFS('[1]BD Unidades'!$BJ$3:$BJ$1424,'[1]BD Unidades'!$A$3:$A$1424,$A548),"-")</f>
        <v>1.3758653543453983</v>
      </c>
    </row>
    <row r="549" spans="1:50" ht="14.4" x14ac:dyDescent="0.3">
      <c r="A549" s="7">
        <v>1849</v>
      </c>
      <c r="B549" s="7" t="s">
        <v>2279</v>
      </c>
      <c r="D549" s="8" t="s">
        <v>2280</v>
      </c>
      <c r="E549" s="19" t="s">
        <v>2281</v>
      </c>
      <c r="F549" s="19" t="s">
        <v>2281</v>
      </c>
      <c r="G549" s="19" t="s">
        <v>2282</v>
      </c>
      <c r="H549" s="19" t="s">
        <v>397</v>
      </c>
      <c r="I549" s="19">
        <v>2024</v>
      </c>
      <c r="J549" s="19" t="s">
        <v>495</v>
      </c>
      <c r="K549" s="19" t="s">
        <v>496</v>
      </c>
      <c r="L549" s="19" t="s">
        <v>213</v>
      </c>
      <c r="M549" s="19" t="s">
        <v>362</v>
      </c>
      <c r="N549" s="19" t="s">
        <v>1080</v>
      </c>
      <c r="O549" s="19" t="s">
        <v>2284</v>
      </c>
      <c r="P549" s="19" t="s">
        <v>51</v>
      </c>
      <c r="Q549" s="9" t="s">
        <v>2285</v>
      </c>
      <c r="R549" s="20">
        <v>6.01</v>
      </c>
      <c r="S549" s="20">
        <v>0.16</v>
      </c>
      <c r="T549" s="20">
        <v>6</v>
      </c>
      <c r="U549" s="20" t="s">
        <v>397</v>
      </c>
      <c r="V549" s="21">
        <f>_xlfn.XLOOKUP(D549,'[1]Gen. Real'!$A:$A,'[1]Gen. Real'!$C:$C,"-",0)</f>
        <v>13.070460000000008</v>
      </c>
      <c r="W549" s="22"/>
      <c r="X549" s="22" t="str">
        <f>_xlfn.XLOOKUP(D549,[1]Vertimiento!$A:$A,[1]Vertimiento!$E:$E,"-",0)</f>
        <v>-</v>
      </c>
      <c r="Y549" s="23" t="str">
        <f t="shared" si="32"/>
        <v>-</v>
      </c>
      <c r="Z549" s="19" t="str">
        <f>_xlfn.XLOOKUP(D549,[1]Cmg!$I$4:$I$85,[1]Cmg!$M$4:$M$85,"----",0,1)</f>
        <v>----</v>
      </c>
      <c r="AA549" s="19" t="str">
        <f>_xlfn.XLOOKUP(D549,[1]Cmg!$A$4:$A$89,[1]Cmg!$B$4:$B$89,"----",0,1)</f>
        <v>----</v>
      </c>
      <c r="AB549" s="19" t="str">
        <f>_xlfn.XLOOKUP(D549,[1]Cmg!$E$4:$E$89,[1]Cmg!$F$4:$F$89,"----",0,1)</f>
        <v>----</v>
      </c>
      <c r="AC549" s="19" t="str">
        <f>_xlfn.XLOOKUP(D549,[1]Cmg!$O$4:$O$89,[1]Cmg!$P$4:$P$89,"----",0,1)</f>
        <v>----</v>
      </c>
      <c r="AD549" s="24" t="str">
        <f>_xlfn.XLOOKUP(D549,[1]Cmg!$S$4:$S$89,[1]Cmg!$U$4:$U$89,"----",0,1)</f>
        <v>----</v>
      </c>
      <c r="AG549" s="25">
        <f>IFERROR(SUMIFS('[1]BD Unidades'!$AH:$AH,'[1]BD Unidades'!$A:$A,'BD Centrales 2023'!$A549),"-")</f>
        <v>6</v>
      </c>
      <c r="AH549" s="25">
        <f>SUMIFS('[1]BD Unidades'!$AJ$3:$AJ$1424,'[1]BD Unidades'!$A$3:$A$1424,$A549)</f>
        <v>8331.0482529118108</v>
      </c>
      <c r="AI549" s="25">
        <f>SUMIFS('[1]BD Unidades'!$AL$3:$AL$1424,'[1]BD Unidades'!$A$3:$A$1424,$A549)</f>
        <v>0</v>
      </c>
      <c r="AJ549" s="26">
        <f t="shared" si="33"/>
        <v>0</v>
      </c>
      <c r="AK549" s="27">
        <f>IFERROR(SUMIFS('[1]BD Unidades'!$AO$3:$AO$1424,'[1]BD Unidades'!$A$3:$A$1424,$A549),"-")</f>
        <v>0</v>
      </c>
      <c r="AL549" s="27">
        <f>IFERROR(SUMIFS('[1]BD Unidades'!$AQ$3:$AQ$1424,'[1]BD Unidades'!$A$3:$A$1424,$A549),"-")</f>
        <v>0</v>
      </c>
      <c r="AM549" s="27">
        <f>IFERROR(SUMIFS('[1]BD Unidades'!$AS$3:$AS$1424,'[1]BD Unidades'!$A$3:$A$1424,$A549),"-")</f>
        <v>0</v>
      </c>
      <c r="AN549" s="27">
        <f>IFERROR(SUMIFS('[1]BD Unidades'!$AU$3:$AU$1424,'[1]BD Unidades'!$A$3:$A$1424,$A549),"-")</f>
        <v>0</v>
      </c>
      <c r="AO549" s="27"/>
      <c r="AP549" s="27"/>
      <c r="AQ549" s="25">
        <f>IFERROR(SUMIFS('[1]BD Unidades'!$AZ$3:$AZ$1424,'[1]BD Unidades'!$A$3:$A$1424,$A549),"-")</f>
        <v>1.4360298758587962</v>
      </c>
      <c r="AR549" s="25">
        <f>IFERROR(SUMIFS('[1]BD Unidades'!$BA$3:$BA$1424,'[1]BD Unidades'!$A$3:$A$1424,$A549),"-")</f>
        <v>6</v>
      </c>
      <c r="AS549" s="28">
        <f>SUMIFS('[1]BD Unidades'!$BC$3:$BC$1424,'[1]BD Unidades'!$A$3:$A$1424,$A549)</f>
        <v>9.3903494176372712E-3</v>
      </c>
      <c r="AT549" s="28">
        <f>SUMIFS('[1]BD Unidades'!$BE$3:$BE$1424,'[1]BD Unidades'!$A$3:$A$1424,$A549)</f>
        <v>0.99785555276973636</v>
      </c>
      <c r="AU549" s="29">
        <f t="shared" si="34"/>
        <v>0.98848534046089898</v>
      </c>
      <c r="AV549" s="30">
        <f t="shared" si="35"/>
        <v>1.6000000000000001E-3</v>
      </c>
      <c r="AW549" s="25">
        <f>IFERROR(SUMIFS('[1]BD Unidades'!$BI$3:$BI$1424,'[1]BD Unidades'!$A$3:$A$1424,$A549),"-")</f>
        <v>1.3945697180212777</v>
      </c>
      <c r="AX549" s="25">
        <f>IFERROR(SUMIFS('[1]BD Unidades'!$BJ$3:$BJ$1424,'[1]BD Unidades'!$A$3:$A$1424,$A549),"-")</f>
        <v>0.89709543373849754</v>
      </c>
    </row>
    <row r="550" spans="1:50" ht="14.4" x14ac:dyDescent="0.3">
      <c r="A550" s="7">
        <v>1850</v>
      </c>
      <c r="B550" s="7" t="s">
        <v>2286</v>
      </c>
      <c r="D550" s="8" t="s">
        <v>2287</v>
      </c>
      <c r="E550" s="19" t="s">
        <v>1498</v>
      </c>
      <c r="F550" s="19" t="s">
        <v>1498</v>
      </c>
      <c r="G550" s="19" t="s">
        <v>2288</v>
      </c>
      <c r="H550" s="19">
        <v>1</v>
      </c>
      <c r="I550" s="19">
        <v>2024</v>
      </c>
      <c r="J550" s="19" t="s">
        <v>495</v>
      </c>
      <c r="K550" s="19" t="s">
        <v>496</v>
      </c>
      <c r="L550" s="19" t="s">
        <v>47</v>
      </c>
      <c r="M550" s="19" t="s">
        <v>48</v>
      </c>
      <c r="N550" s="19" t="s">
        <v>48</v>
      </c>
      <c r="O550" s="19" t="s">
        <v>48</v>
      </c>
      <c r="P550" s="19" t="s">
        <v>51</v>
      </c>
      <c r="Q550" s="9" t="s">
        <v>2290</v>
      </c>
      <c r="R550" s="20">
        <v>135.83449999999999</v>
      </c>
      <c r="S550" s="20">
        <v>4.4950000000000001</v>
      </c>
      <c r="T550" s="20">
        <v>129.7287</v>
      </c>
      <c r="U550" s="20">
        <v>7.0849000000000002</v>
      </c>
      <c r="V550" s="21">
        <f>_xlfn.XLOOKUP(D550,'[1]Gen. Real'!$A:$A,'[1]Gen. Real'!$C:$C,"-",0)</f>
        <v>173.41969000000003</v>
      </c>
      <c r="W550" s="22"/>
      <c r="X550" s="22">
        <f>_xlfn.XLOOKUP(D550,[1]Vertimiento!$A:$A,[1]Vertimiento!$E:$E,"-",0)</f>
        <v>68.206676431119661</v>
      </c>
      <c r="Y550" s="23">
        <f t="shared" si="32"/>
        <v>0.2822815963280369</v>
      </c>
      <c r="Z550" s="19">
        <f>_xlfn.XLOOKUP(D550,[1]Cmg!$I$4:$I$85,[1]Cmg!$M$4:$M$85,"----",0,1)</f>
        <v>0</v>
      </c>
      <c r="AA550" s="19">
        <f>_xlfn.XLOOKUP(D550,[1]Cmg!$A$4:$A$89,[1]Cmg!$B$4:$B$89,"----",0,1)</f>
        <v>0</v>
      </c>
      <c r="AB550" s="19">
        <f>_xlfn.XLOOKUP(D550,[1]Cmg!$E$4:$E$89,[1]Cmg!$F$4:$F$89,"----",0,1)</f>
        <v>0</v>
      </c>
      <c r="AC550" s="19">
        <f>_xlfn.XLOOKUP(D550,[1]Cmg!$O$4:$O$89,[1]Cmg!$P$4:$P$89,"----",0,1)</f>
        <v>0</v>
      </c>
      <c r="AD550" s="24">
        <f>_xlfn.XLOOKUP(D550,[1]Cmg!$S$4:$S$89,[1]Cmg!$U$4:$U$89,"----",0,1)</f>
        <v>0.36421725239616615</v>
      </c>
      <c r="AG550" s="25">
        <f>IFERROR(SUMIFS('[1]BD Unidades'!$AH:$AH,'[1]BD Unidades'!$A:$A,'BD Centrales 2023'!$A550),"-")</f>
        <v>112.5</v>
      </c>
      <c r="AH550" s="25">
        <f>SUMIFS('[1]BD Unidades'!$AJ$3:$AJ$1424,'[1]BD Unidades'!$A$3:$A$1424,$A550)</f>
        <v>242.13288965616249</v>
      </c>
      <c r="AI550" s="25">
        <f>SUMIFS('[1]BD Unidades'!$AL$3:$AL$1424,'[1]BD Unidades'!$A$3:$A$1424,$A550)</f>
        <v>3163.5909384827401</v>
      </c>
      <c r="AJ550" s="26">
        <f t="shared" si="33"/>
        <v>0.92890413260887361</v>
      </c>
      <c r="AK550" s="27">
        <f>IFERROR(SUMIFS('[1]BD Unidades'!$AO$3:$AO$1424,'[1]BD Unidades'!$A$3:$A$1424,$A550),"-")</f>
        <v>0</v>
      </c>
      <c r="AL550" s="27">
        <f>IFERROR(SUMIFS('[1]BD Unidades'!$AQ$3:$AQ$1424,'[1]BD Unidades'!$A$3:$A$1424,$A550),"-")</f>
        <v>0</v>
      </c>
      <c r="AM550" s="27">
        <f>IFERROR(SUMIFS('[1]BD Unidades'!$AS$3:$AS$1424,'[1]BD Unidades'!$A$3:$A$1424,$A550),"-")</f>
        <v>0</v>
      </c>
      <c r="AN550" s="27">
        <f>IFERROR(SUMIFS('[1]BD Unidades'!$AU$3:$AU$1424,'[1]BD Unidades'!$A$3:$A$1424,$A550),"-")</f>
        <v>0</v>
      </c>
      <c r="AO550" s="27"/>
      <c r="AP550" s="27"/>
      <c r="AQ550" s="25">
        <f>IFERROR(SUMIFS('[1]BD Unidades'!$AZ$3:$AZ$1424,'[1]BD Unidades'!$A$3:$A$1424,$A550),"-")</f>
        <v>102.4672835378792</v>
      </c>
      <c r="AR550" s="25">
        <f>IFERROR(SUMIFS('[1]BD Unidades'!$BA$3:$BA$1424,'[1]BD Unidades'!$A$3:$A$1424,$A550),"-")</f>
        <v>112.48196233211701</v>
      </c>
      <c r="AS550" s="28">
        <f>SUMIFS('[1]BD Unidades'!$BC$3:$BC$1424,'[1]BD Unidades'!$A$3:$A$1424,$A550)</f>
        <v>1.4752056362706085E-2</v>
      </c>
      <c r="AT550" s="28">
        <f>SUMIFS('[1]BD Unidades'!$BE$3:$BE$1424,'[1]BD Unidades'!$A$3:$A$1424,$A550)</f>
        <v>0.8692594191406029</v>
      </c>
      <c r="AU550" s="29">
        <f t="shared" si="34"/>
        <v>0.8564360551956276</v>
      </c>
      <c r="AV550" s="30">
        <f t="shared" si="35"/>
        <v>4.4950000000000004E-2</v>
      </c>
      <c r="AW550" s="25">
        <f>IFERROR(SUMIFS('[1]BD Unidades'!$BI$3:$BI$1424,'[1]BD Unidades'!$A$3:$A$1424,$A550),"-")</f>
        <v>45.781700703273344</v>
      </c>
      <c r="AX550" s="25">
        <f>IFERROR(SUMIFS('[1]BD Unidades'!$BJ$3:$BJ$1424,'[1]BD Unidades'!$A$3:$A$1424,$A550),"-")</f>
        <v>29.450341649439459</v>
      </c>
    </row>
    <row r="551" spans="1:50" ht="14.4" x14ac:dyDescent="0.3">
      <c r="A551" s="7">
        <v>1851</v>
      </c>
      <c r="B551" s="7" t="s">
        <v>2291</v>
      </c>
      <c r="D551" s="8" t="s">
        <v>2292</v>
      </c>
      <c r="E551" s="19" t="s">
        <v>2293</v>
      </c>
      <c r="F551" s="19" t="s">
        <v>2293</v>
      </c>
      <c r="G551" s="19" t="s">
        <v>2294</v>
      </c>
      <c r="H551" s="19">
        <v>1</v>
      </c>
      <c r="I551" s="19">
        <v>2024</v>
      </c>
      <c r="J551" s="19" t="s">
        <v>495</v>
      </c>
      <c r="K551" s="19" t="s">
        <v>496</v>
      </c>
      <c r="L551" s="19" t="s">
        <v>157</v>
      </c>
      <c r="M551" s="19" t="s">
        <v>90</v>
      </c>
      <c r="N551" s="19" t="s">
        <v>868</v>
      </c>
      <c r="O551" s="19" t="s">
        <v>1461</v>
      </c>
      <c r="P551" s="19" t="s">
        <v>158</v>
      </c>
      <c r="Q551" s="9" t="s">
        <v>1692</v>
      </c>
      <c r="R551" s="20">
        <v>7.12</v>
      </c>
      <c r="S551" s="20" t="s">
        <v>6284</v>
      </c>
      <c r="T551" s="20">
        <v>6.95</v>
      </c>
      <c r="U551" s="20" t="s">
        <v>6285</v>
      </c>
      <c r="V551" s="21">
        <f>_xlfn.XLOOKUP(D551,'[1]Gen. Real'!$A:$A,'[1]Gen. Real'!$C:$C,"-",0)</f>
        <v>16.491580000000006</v>
      </c>
      <c r="W551" s="22"/>
      <c r="X551" s="22" t="str">
        <f>_xlfn.XLOOKUP(D551,[1]Vertimiento!$A:$A,[1]Vertimiento!$E:$E,"-",0)</f>
        <v>-</v>
      </c>
      <c r="Y551" s="23" t="str">
        <f t="shared" si="32"/>
        <v>-</v>
      </c>
      <c r="Z551" s="19">
        <f>_xlfn.XLOOKUP(D551,[1]Cmg!$I$4:$I$85,[1]Cmg!$M$4:$M$85,"----",0,1)</f>
        <v>25.399218116153822</v>
      </c>
      <c r="AA551" s="19">
        <f>_xlfn.XLOOKUP(D551,[1]Cmg!$A$4:$A$89,[1]Cmg!$B$4:$B$89,"----",0,1)</f>
        <v>68.565858055682526</v>
      </c>
      <c r="AB551" s="19">
        <f>_xlfn.XLOOKUP(D551,[1]Cmg!$E$4:$E$89,[1]Cmg!$F$4:$F$89,"----",0,1)</f>
        <v>33.044389041095869</v>
      </c>
      <c r="AC551" s="19">
        <f>_xlfn.XLOOKUP(D551,[1]Cmg!$O$4:$O$89,[1]Cmg!$P$4:$P$89,"----",0,1)</f>
        <v>93.9184904184592</v>
      </c>
      <c r="AD551" s="24">
        <f>_xlfn.XLOOKUP(D551,[1]Cmg!$S$4:$S$89,[1]Cmg!$U$4:$U$89,"----",0,1)</f>
        <v>0.47569602921040621</v>
      </c>
      <c r="AG551" s="25">
        <f>IFERROR(SUMIFS('[1]BD Unidades'!$AH:$AH,'[1]BD Unidades'!$A:$A,'BD Centrales 2023'!$A551),"-")</f>
        <v>7.8440000000000003</v>
      </c>
      <c r="AH551" s="25">
        <f>SUMIFS('[1]BD Unidades'!$AJ$3:$AJ$1424,'[1]BD Unidades'!$A$3:$A$1424,$A551)</f>
        <v>9139.526938202247</v>
      </c>
      <c r="AI551" s="25">
        <f>SUMIFS('[1]BD Unidades'!$AL$3:$AL$1424,'[1]BD Unidades'!$A$3:$A$1424,$A551)</f>
        <v>0.84462546816479445</v>
      </c>
      <c r="AJ551" s="26">
        <f t="shared" si="33"/>
        <v>9.2406032105069738E-5</v>
      </c>
      <c r="AK551" s="27">
        <f>IFERROR(SUMIFS('[1]BD Unidades'!$AO$3:$AO$1424,'[1]BD Unidades'!$A$3:$A$1424,$A551),"-")</f>
        <v>0</v>
      </c>
      <c r="AL551" s="27">
        <f>IFERROR(SUMIFS('[1]BD Unidades'!$AQ$3:$AQ$1424,'[1]BD Unidades'!$A$3:$A$1424,$A551),"-")</f>
        <v>0</v>
      </c>
      <c r="AM551" s="27">
        <f>IFERROR(SUMIFS('[1]BD Unidades'!$AS$3:$AS$1424,'[1]BD Unidades'!$A$3:$A$1424,$A551),"-")</f>
        <v>0</v>
      </c>
      <c r="AN551" s="27">
        <f>IFERROR(SUMIFS('[1]BD Unidades'!$AU$3:$AU$1424,'[1]BD Unidades'!$A$3:$A$1424,$A551),"-")</f>
        <v>0</v>
      </c>
      <c r="AO551" s="27"/>
      <c r="AP551" s="27"/>
      <c r="AQ551" s="25">
        <f>IFERROR(SUMIFS('[1]BD Unidades'!$AZ$3:$AZ$1424,'[1]BD Unidades'!$A$3:$A$1424,$A551),"-")</f>
        <v>1.8773697243727328</v>
      </c>
      <c r="AR551" s="25">
        <f>IFERROR(SUMIFS('[1]BD Unidades'!$BA$3:$BA$1424,'[1]BD Unidades'!$A$3:$A$1424,$A551),"-")</f>
        <v>7.8432751670841601</v>
      </c>
      <c r="AS551" s="28">
        <f>SUMIFS('[1]BD Unidades'!$BC$3:$BC$1424,'[1]BD Unidades'!$A$3:$A$1424,$A551)</f>
        <v>3.8658140449438203E-3</v>
      </c>
      <c r="AT551" s="28">
        <f>SUMIFS('[1]BD Unidades'!$BE$3:$BE$1424,'[1]BD Unidades'!$A$3:$A$1424,$A551)</f>
        <v>1.0996962390761544</v>
      </c>
      <c r="AU551" s="29">
        <f t="shared" si="34"/>
        <v>1.095445017909962</v>
      </c>
      <c r="AV551" s="30">
        <f t="shared" si="35"/>
        <v>2.3000000000000001E-4</v>
      </c>
      <c r="AW551" s="25">
        <f>IFERROR(SUMIFS('[1]BD Unidades'!$BI$3:$BI$1424,'[1]BD Unidades'!$A$3:$A$1424,$A551),"-")</f>
        <v>1.7604884339317504</v>
      </c>
      <c r="AX551" s="25">
        <f>IFERROR(SUMIFS('[1]BD Unidades'!$BJ$3:$BJ$1424,'[1]BD Unidades'!$A$3:$A$1424,$A551),"-")</f>
        <v>1.1324827398880286</v>
      </c>
    </row>
    <row r="552" spans="1:50" ht="14.4" x14ac:dyDescent="0.3">
      <c r="A552" s="7">
        <v>1852</v>
      </c>
      <c r="B552" s="7" t="s">
        <v>2302</v>
      </c>
      <c r="D552" s="8" t="s">
        <v>2303</v>
      </c>
      <c r="E552" s="19" t="s">
        <v>64</v>
      </c>
      <c r="F552" s="19" t="s">
        <v>64</v>
      </c>
      <c r="G552" s="19" t="s">
        <v>2304</v>
      </c>
      <c r="H552" s="19">
        <v>1</v>
      </c>
      <c r="I552" s="19">
        <v>2024</v>
      </c>
      <c r="J552" s="19" t="s">
        <v>495</v>
      </c>
      <c r="K552" s="19" t="s">
        <v>496</v>
      </c>
      <c r="L552" s="19" t="s">
        <v>157</v>
      </c>
      <c r="M552" s="19" t="s">
        <v>90</v>
      </c>
      <c r="N552" s="19" t="s">
        <v>97</v>
      </c>
      <c r="O552" s="19" t="s">
        <v>98</v>
      </c>
      <c r="P552" s="19" t="s">
        <v>158</v>
      </c>
      <c r="Q552" s="9" t="s">
        <v>2306</v>
      </c>
      <c r="R552" s="20">
        <v>9.2249999999999996</v>
      </c>
      <c r="S552" s="20">
        <v>2.44</v>
      </c>
      <c r="T552" s="20">
        <v>9</v>
      </c>
      <c r="U552" s="20">
        <v>9.3899999999999997E-2</v>
      </c>
      <c r="V552" s="21">
        <f>_xlfn.XLOOKUP(D552,'[1]Gen. Real'!$A:$A,'[1]Gen. Real'!$C:$C,"-",0)</f>
        <v>17.543600000000012</v>
      </c>
      <c r="W552" s="22"/>
      <c r="X552" s="22" t="str">
        <f>_xlfn.XLOOKUP(D552,[1]Vertimiento!$A:$A,[1]Vertimiento!$E:$E,"-",0)</f>
        <v>-</v>
      </c>
      <c r="Y552" s="23" t="str">
        <f t="shared" si="32"/>
        <v>-</v>
      </c>
      <c r="Z552" s="19">
        <f>_xlfn.XLOOKUP(D552,[1]Cmg!$I$4:$I$85,[1]Cmg!$M$4:$M$85,"----",0,1)</f>
        <v>23.711713559360611</v>
      </c>
      <c r="AA552" s="19">
        <f>_xlfn.XLOOKUP(D552,[1]Cmg!$A$4:$A$89,[1]Cmg!$B$4:$B$89,"----",0,1)</f>
        <v>64.314860794157539</v>
      </c>
      <c r="AB552" s="19">
        <f>_xlfn.XLOOKUP(D552,[1]Cmg!$E$4:$E$89,[1]Cmg!$F$4:$F$89,"----",0,1)</f>
        <v>30.939139726027378</v>
      </c>
      <c r="AC552" s="19">
        <f>_xlfn.XLOOKUP(D552,[1]Cmg!$O$4:$O$89,[1]Cmg!$P$4:$P$89,"----",0,1)</f>
        <v>88.136014861165563</v>
      </c>
      <c r="AD552" s="24">
        <f>_xlfn.XLOOKUP(D552,[1]Cmg!$S$4:$S$89,[1]Cmg!$U$4:$U$89,"----",0,1)</f>
        <v>0.50479233226837061</v>
      </c>
      <c r="AG552" s="25">
        <f>IFERROR(SUMIFS('[1]BD Unidades'!$AH:$AH,'[1]BD Unidades'!$A:$A,'BD Centrales 2023'!$A552),"-")</f>
        <v>9.2249999999999996</v>
      </c>
      <c r="AH552" s="25">
        <f>SUMIFS('[1]BD Unidades'!$AJ$3:$AJ$1424,'[1]BD Unidades'!$A$3:$A$1424,$A552)</f>
        <v>8332.9666666666708</v>
      </c>
      <c r="AI552" s="25">
        <f>SUMIFS('[1]BD Unidades'!$AL$3:$AL$1424,'[1]BD Unidades'!$A$3:$A$1424,$A552)</f>
        <v>425.98333333333301</v>
      </c>
      <c r="AJ552" s="26">
        <f t="shared" si="33"/>
        <v>4.8634063824240667E-2</v>
      </c>
      <c r="AK552" s="27">
        <f>IFERROR(SUMIFS('[1]BD Unidades'!$AO$3:$AO$1424,'[1]BD Unidades'!$A$3:$A$1424,$A552),"-")</f>
        <v>0</v>
      </c>
      <c r="AL552" s="27">
        <f>IFERROR(SUMIFS('[1]BD Unidades'!$AQ$3:$AQ$1424,'[1]BD Unidades'!$A$3:$A$1424,$A552),"-")</f>
        <v>0</v>
      </c>
      <c r="AM552" s="27">
        <f>IFERROR(SUMIFS('[1]BD Unidades'!$AS$3:$AS$1424,'[1]BD Unidades'!$A$3:$A$1424,$A552),"-")</f>
        <v>0</v>
      </c>
      <c r="AN552" s="27">
        <f>IFERROR(SUMIFS('[1]BD Unidades'!$AU$3:$AU$1424,'[1]BD Unidades'!$A$3:$A$1424,$A552),"-")</f>
        <v>0.21786399999999997</v>
      </c>
      <c r="AO552" s="27"/>
      <c r="AP552" s="27"/>
      <c r="AQ552" s="25">
        <f>IFERROR(SUMIFS('[1]BD Unidades'!$AZ$3:$AZ$1424,'[1]BD Unidades'!$A$3:$A$1424,$A552),"-")</f>
        <v>2.0338578933614113</v>
      </c>
      <c r="AR552" s="25">
        <f>IFERROR(SUMIFS('[1]BD Unidades'!$BA$3:$BA$1424,'[1]BD Unidades'!$A$3:$A$1424,$A552),"-")</f>
        <v>9.1768194722731202</v>
      </c>
      <c r="AS552" s="28">
        <f>SUMIFS('[1]BD Unidades'!$BC$3:$BC$1424,'[1]BD Unidades'!$A$3:$A$1424,$A552)</f>
        <v>2.78412712328767E-3</v>
      </c>
      <c r="AT552" s="28">
        <f>SUMIFS('[1]BD Unidades'!$BE$3:$BE$1424,'[1]BD Unidades'!$A$3:$A$1424,$A552)</f>
        <v>1</v>
      </c>
      <c r="AU552" s="29">
        <f t="shared" si="34"/>
        <v>0.99721587287671232</v>
      </c>
      <c r="AV552" s="30">
        <f t="shared" si="35"/>
        <v>2.4399999999999998E-2</v>
      </c>
      <c r="AW552" s="25">
        <f>IFERROR(SUMIFS('[1]BD Unidades'!$BI$3:$BI$1424,'[1]BD Unidades'!$A$3:$A$1424,$A552),"-")</f>
        <v>2.0194741343255149</v>
      </c>
      <c r="AX552" s="25">
        <f>IFERROR(SUMIFS('[1]BD Unidades'!$BJ$3:$BJ$1424,'[1]BD Unidades'!$A$3:$A$1424,$A552),"-")</f>
        <v>1.2990824345640803</v>
      </c>
    </row>
    <row r="553" spans="1:50" ht="14.4" x14ac:dyDescent="0.3">
      <c r="A553" s="7">
        <v>1853</v>
      </c>
      <c r="B553" s="7" t="s">
        <v>2307</v>
      </c>
      <c r="D553" s="8" t="s">
        <v>2308</v>
      </c>
      <c r="E553" s="19" t="s">
        <v>2309</v>
      </c>
      <c r="F553" s="19" t="s">
        <v>2310</v>
      </c>
      <c r="G553" s="19" t="s">
        <v>2311</v>
      </c>
      <c r="H553" s="19">
        <v>3</v>
      </c>
      <c r="I553" s="19">
        <v>2024</v>
      </c>
      <c r="J553" s="19" t="s">
        <v>495</v>
      </c>
      <c r="K553" s="19" t="s">
        <v>496</v>
      </c>
      <c r="L553" s="19" t="s">
        <v>157</v>
      </c>
      <c r="M553" s="19" t="s">
        <v>477</v>
      </c>
      <c r="N553" s="19" t="s">
        <v>766</v>
      </c>
      <c r="O553" s="19" t="s">
        <v>1428</v>
      </c>
      <c r="P553" s="19" t="s">
        <v>158</v>
      </c>
      <c r="Q553" s="9" t="s">
        <v>2313</v>
      </c>
      <c r="R553" s="20">
        <v>9.375</v>
      </c>
      <c r="S553" s="20">
        <v>3.26</v>
      </c>
      <c r="T553" s="20">
        <v>9.0686</v>
      </c>
      <c r="U553" s="20">
        <v>0.17230000000000001</v>
      </c>
      <c r="V553" s="21">
        <f>_xlfn.XLOOKUP(D553,'[1]Gen. Real'!$A:$A,'[1]Gen. Real'!$C:$C,"-",0)</f>
        <v>8.0544300000000053</v>
      </c>
      <c r="W553" s="22"/>
      <c r="X553" s="22" t="str">
        <f>_xlfn.XLOOKUP(D553,[1]Vertimiento!$A:$A,[1]Vertimiento!$E:$E,"-",0)</f>
        <v>-</v>
      </c>
      <c r="Y553" s="23" t="str">
        <f t="shared" si="32"/>
        <v>-</v>
      </c>
      <c r="Z553" s="19">
        <f>_xlfn.XLOOKUP(D553,[1]Cmg!$I$4:$I$85,[1]Cmg!$M$4:$M$85,"----",0,1)</f>
        <v>3.7395138575914024</v>
      </c>
      <c r="AA553" s="19">
        <f>_xlfn.XLOOKUP(D553,[1]Cmg!$A$4:$A$89,[1]Cmg!$B$4:$B$89,"----",0,1)</f>
        <v>48.25103833865824</v>
      </c>
      <c r="AB553" s="19">
        <f>_xlfn.XLOOKUP(D553,[1]Cmg!$E$4:$E$89,[1]Cmg!$F$4:$F$89,"----",0,1)</f>
        <v>15.467786301369829</v>
      </c>
      <c r="AC553" s="19">
        <f>_xlfn.XLOOKUP(D553,[1]Cmg!$O$4:$O$89,[1]Cmg!$P$4:$P$89,"----",0,1)</f>
        <v>71.649331247555921</v>
      </c>
      <c r="AD553" s="24">
        <f>_xlfn.XLOOKUP(D553,[1]Cmg!$S$4:$S$89,[1]Cmg!$U$4:$U$89,"----",0,1)</f>
        <v>0.7821770880876312</v>
      </c>
      <c r="AG553" s="25">
        <f>IFERROR(SUMIFS('[1]BD Unidades'!$AH:$AH,'[1]BD Unidades'!$A:$A,'BD Centrales 2023'!$A553),"-")</f>
        <v>9</v>
      </c>
      <c r="AH553" s="25">
        <f>SUMIFS('[1]BD Unidades'!$AJ$3:$AJ$1424,'[1]BD Unidades'!$A$3:$A$1424,$A553)</f>
        <v>3339.84</v>
      </c>
      <c r="AI553" s="25">
        <f>SUMIFS('[1]BD Unidades'!$AL$3:$AL$1424,'[1]BD Unidades'!$A$3:$A$1424,$A553)</f>
        <v>0</v>
      </c>
      <c r="AJ553" s="26">
        <f t="shared" si="33"/>
        <v>0</v>
      </c>
      <c r="AK553" s="27">
        <f>IFERROR(SUMIFS('[1]BD Unidades'!$AO$3:$AO$1424,'[1]BD Unidades'!$A$3:$A$1424,$A553),"-")</f>
        <v>0</v>
      </c>
      <c r="AL553" s="27">
        <f>IFERROR(SUMIFS('[1]BD Unidades'!$AQ$3:$AQ$1424,'[1]BD Unidades'!$A$3:$A$1424,$A553),"-")</f>
        <v>0</v>
      </c>
      <c r="AM553" s="27">
        <f>IFERROR(SUMIFS('[1]BD Unidades'!$AS$3:$AS$1424,'[1]BD Unidades'!$A$3:$A$1424,$A553),"-")</f>
        <v>0</v>
      </c>
      <c r="AN553" s="27">
        <f>IFERROR(SUMIFS('[1]BD Unidades'!$AU$3:$AU$1424,'[1]BD Unidades'!$A$3:$A$1424,$A553),"-")</f>
        <v>0</v>
      </c>
      <c r="AO553" s="27"/>
      <c r="AP553" s="27"/>
      <c r="AQ553" s="25">
        <f>IFERROR(SUMIFS('[1]BD Unidades'!$AZ$3:$AZ$1424,'[1]BD Unidades'!$A$3:$A$1424,$A553),"-")</f>
        <v>2.6516741482625816</v>
      </c>
      <c r="AR553" s="25">
        <f>IFERROR(SUMIFS('[1]BD Unidades'!$BA$3:$BA$1424,'[1]BD Unidades'!$A$3:$A$1424,$A553),"-")</f>
        <v>9</v>
      </c>
      <c r="AS553" s="28">
        <f>SUMIFS('[1]BD Unidades'!$BC$3:$BC$1424,'[1]BD Unidades'!$A$3:$A$1424,$A553)</f>
        <v>3.3686399999999996E-3</v>
      </c>
      <c r="AT553" s="28">
        <f>SUMIFS('[1]BD Unidades'!$BE$3:$BE$1424,'[1]BD Unidades'!$A$3:$A$1424,$A553)</f>
        <v>0.96</v>
      </c>
      <c r="AU553" s="29">
        <f t="shared" si="34"/>
        <v>0.95676610559999997</v>
      </c>
      <c r="AV553" s="30">
        <f t="shared" si="35"/>
        <v>3.2599999999999997E-2</v>
      </c>
      <c r="AW553" s="25">
        <f>IFERROR(SUMIFS('[1]BD Unidades'!$BI$3:$BI$1424,'[1]BD Unidades'!$A$3:$A$1424,$A553),"-")</f>
        <v>1.0497084011864868</v>
      </c>
      <c r="AX553" s="25">
        <f>IFERROR(SUMIFS('[1]BD Unidades'!$BJ$3:$BJ$1424,'[1]BD Unidades'!$A$3:$A$1424,$A553),"-")</f>
        <v>0.67525388031333133</v>
      </c>
    </row>
    <row r="554" spans="1:50" ht="14.4" x14ac:dyDescent="0.3">
      <c r="A554" s="7">
        <v>1855</v>
      </c>
      <c r="B554" s="7" t="s">
        <v>2314</v>
      </c>
      <c r="D554" s="8" t="s">
        <v>2315</v>
      </c>
      <c r="E554" s="19" t="s">
        <v>2269</v>
      </c>
      <c r="F554" s="19" t="s">
        <v>2316</v>
      </c>
      <c r="G554" s="19" t="s">
        <v>2317</v>
      </c>
      <c r="H554" s="19" t="s">
        <v>397</v>
      </c>
      <c r="I554" s="19">
        <v>2024</v>
      </c>
      <c r="J554" s="19" t="s">
        <v>495</v>
      </c>
      <c r="K554" s="19" t="s">
        <v>496</v>
      </c>
      <c r="L554" s="19" t="s">
        <v>213</v>
      </c>
      <c r="M554" s="19" t="s">
        <v>362</v>
      </c>
      <c r="N554" s="19" t="s">
        <v>363</v>
      </c>
      <c r="O554" s="19" t="s">
        <v>2318</v>
      </c>
      <c r="P554" s="19" t="s">
        <v>51</v>
      </c>
      <c r="Q554" s="9" t="s">
        <v>2119</v>
      </c>
      <c r="R554" s="20">
        <v>2.70357</v>
      </c>
      <c r="S554" s="20">
        <v>0.13</v>
      </c>
      <c r="T554" s="20">
        <v>2.7</v>
      </c>
      <c r="U554" s="20" t="s">
        <v>397</v>
      </c>
      <c r="V554" s="21">
        <f>_xlfn.XLOOKUP(D554,'[1]Gen. Real'!$A:$A,'[1]Gen. Real'!$C:$C,"-",0)</f>
        <v>5.5669099999999965</v>
      </c>
      <c r="W554" s="22"/>
      <c r="X554" s="22" t="str">
        <f>_xlfn.XLOOKUP(D554,[1]Vertimiento!$A:$A,[1]Vertimiento!$E:$E,"-",0)</f>
        <v>-</v>
      </c>
      <c r="Y554" s="23" t="str">
        <f t="shared" si="32"/>
        <v>-</v>
      </c>
      <c r="Z554" s="19" t="str">
        <f>_xlfn.XLOOKUP(D554,[1]Cmg!$I$4:$I$85,[1]Cmg!$M$4:$M$85,"----",0,1)</f>
        <v>----</v>
      </c>
      <c r="AA554" s="19" t="str">
        <f>_xlfn.XLOOKUP(D554,[1]Cmg!$A$4:$A$89,[1]Cmg!$B$4:$B$89,"----",0,1)</f>
        <v>----</v>
      </c>
      <c r="AB554" s="19" t="str">
        <f>_xlfn.XLOOKUP(D554,[1]Cmg!$E$4:$E$89,[1]Cmg!$F$4:$F$89,"----",0,1)</f>
        <v>----</v>
      </c>
      <c r="AC554" s="19" t="str">
        <f>_xlfn.XLOOKUP(D554,[1]Cmg!$O$4:$O$89,[1]Cmg!$P$4:$P$89,"----",0,1)</f>
        <v>----</v>
      </c>
      <c r="AD554" s="24" t="str">
        <f>_xlfn.XLOOKUP(D554,[1]Cmg!$S$4:$S$89,[1]Cmg!$U$4:$U$89,"----",0,1)</f>
        <v>----</v>
      </c>
      <c r="AG554" s="25">
        <f>IFERROR(SUMIFS('[1]BD Unidades'!$AH:$AH,'[1]BD Unidades'!$A:$A,'BD Centrales 2023'!$A554),"-")</f>
        <v>2.7</v>
      </c>
      <c r="AH554" s="25">
        <f>SUMIFS('[1]BD Unidades'!$AJ$3:$AJ$1424,'[1]BD Unidades'!$A$3:$A$1424,$A554)</f>
        <v>8388.2755023912869</v>
      </c>
      <c r="AI554" s="25">
        <f>SUMIFS('[1]BD Unidades'!$AL$3:$AL$1424,'[1]BD Unidades'!$A$3:$A$1424,$A554)</f>
        <v>0</v>
      </c>
      <c r="AJ554" s="26">
        <f t="shared" si="33"/>
        <v>0</v>
      </c>
      <c r="AK554" s="27">
        <f>IFERROR(SUMIFS('[1]BD Unidades'!$AO$3:$AO$1424,'[1]BD Unidades'!$A$3:$A$1424,$A554),"-")</f>
        <v>0</v>
      </c>
      <c r="AL554" s="27">
        <f>IFERROR(SUMIFS('[1]BD Unidades'!$AQ$3:$AQ$1424,'[1]BD Unidades'!$A$3:$A$1424,$A554),"-")</f>
        <v>0</v>
      </c>
      <c r="AM554" s="27">
        <f>IFERROR(SUMIFS('[1]BD Unidades'!$AS$3:$AS$1424,'[1]BD Unidades'!$A$3:$A$1424,$A554),"-")</f>
        <v>0.23497472089853766</v>
      </c>
      <c r="AN554" s="27">
        <f>IFERROR(SUMIFS('[1]BD Unidades'!$AU$3:$AU$1424,'[1]BD Unidades'!$A$3:$A$1424,$A554),"-")</f>
        <v>0.24293578490662349</v>
      </c>
      <c r="AO554" s="27"/>
      <c r="AP554" s="27"/>
      <c r="AQ554" s="25">
        <f>IFERROR(SUMIFS('[1]BD Unidades'!$AZ$3:$AZ$1424,'[1]BD Unidades'!$A$3:$A$1424,$A554),"-")</f>
        <v>0.63527060617965947</v>
      </c>
      <c r="AR554" s="25">
        <f>IFERROR(SUMIFS('[1]BD Unidades'!$BA$3:$BA$1424,'[1]BD Unidades'!$A$3:$A$1424,$A554),"-")</f>
        <v>2.69999999999999</v>
      </c>
      <c r="AS554" s="28">
        <f>SUMIFS('[1]BD Unidades'!$BC$3:$BC$1424,'[1]BD Unidades'!$A$3:$A$1424,$A554)</f>
        <v>1.1161333215056525E-2</v>
      </c>
      <c r="AT554" s="28">
        <f>SUMIFS('[1]BD Unidades'!$BE$3:$BE$1424,'[1]BD Unidades'!$A$3:$A$1424,$A554)</f>
        <v>0.99867952374083158</v>
      </c>
      <c r="AU554" s="29">
        <f t="shared" si="34"/>
        <v>0.98753292880130616</v>
      </c>
      <c r="AV554" s="30">
        <f t="shared" si="35"/>
        <v>1.2999999999999999E-3</v>
      </c>
      <c r="AW554" s="25">
        <f>IFERROR(SUMIFS('[1]BD Unidades'!$BI$3:$BI$1424,'[1]BD Unidades'!$A$3:$A$1424,$A554),"-")</f>
        <v>0.62817076408943351</v>
      </c>
      <c r="AX554" s="25">
        <f>IFERROR(SUMIFS('[1]BD Unidades'!$BJ$3:$BJ$1424,'[1]BD Unidades'!$A$3:$A$1424,$A554),"-")</f>
        <v>0.4040881691251923</v>
      </c>
    </row>
    <row r="555" spans="1:50" ht="14.4" x14ac:dyDescent="0.3">
      <c r="A555" s="7">
        <v>1856</v>
      </c>
      <c r="B555" s="7" t="s">
        <v>2319</v>
      </c>
      <c r="D555" s="8" t="s">
        <v>2320</v>
      </c>
      <c r="E555" s="19" t="s">
        <v>2269</v>
      </c>
      <c r="F555" s="19" t="s">
        <v>2321</v>
      </c>
      <c r="G555" s="19" t="s">
        <v>2322</v>
      </c>
      <c r="H555" s="19" t="s">
        <v>397</v>
      </c>
      <c r="I555" s="19">
        <v>2024</v>
      </c>
      <c r="J555" s="19" t="s">
        <v>495</v>
      </c>
      <c r="K555" s="19" t="s">
        <v>496</v>
      </c>
      <c r="L555" s="19" t="s">
        <v>213</v>
      </c>
      <c r="M555" s="19" t="s">
        <v>68</v>
      </c>
      <c r="N555" s="19" t="s">
        <v>68</v>
      </c>
      <c r="O555" s="19" t="s">
        <v>2324</v>
      </c>
      <c r="P555" s="19" t="s">
        <v>51</v>
      </c>
      <c r="Q555" s="9" t="s">
        <v>2325</v>
      </c>
      <c r="R555" s="20">
        <v>2.60805</v>
      </c>
      <c r="S555" s="20">
        <v>0.31</v>
      </c>
      <c r="T555" s="20">
        <v>2.6</v>
      </c>
      <c r="U555" s="20" t="s">
        <v>397</v>
      </c>
      <c r="V555" s="21">
        <f>_xlfn.XLOOKUP(D555,'[1]Gen. Real'!$A:$A,'[1]Gen. Real'!$C:$C,"-",0)</f>
        <v>5.5037199999999995</v>
      </c>
      <c r="W555" s="22"/>
      <c r="X555" s="22" t="str">
        <f>_xlfn.XLOOKUP(D555,[1]Vertimiento!$A:$A,[1]Vertimiento!$E:$E,"-",0)</f>
        <v>-</v>
      </c>
      <c r="Y555" s="23" t="str">
        <f t="shared" si="32"/>
        <v>-</v>
      </c>
      <c r="Z555" s="19" t="str">
        <f>_xlfn.XLOOKUP(D555,[1]Cmg!$I$4:$I$85,[1]Cmg!$M$4:$M$85,"----",0,1)</f>
        <v>----</v>
      </c>
      <c r="AA555" s="19" t="str">
        <f>_xlfn.XLOOKUP(D555,[1]Cmg!$A$4:$A$89,[1]Cmg!$B$4:$B$89,"----",0,1)</f>
        <v>----</v>
      </c>
      <c r="AB555" s="19" t="str">
        <f>_xlfn.XLOOKUP(D555,[1]Cmg!$E$4:$E$89,[1]Cmg!$F$4:$F$89,"----",0,1)</f>
        <v>----</v>
      </c>
      <c r="AC555" s="19" t="str">
        <f>_xlfn.XLOOKUP(D555,[1]Cmg!$O$4:$O$89,[1]Cmg!$P$4:$P$89,"----",0,1)</f>
        <v>----</v>
      </c>
      <c r="AD555" s="24" t="str">
        <f>_xlfn.XLOOKUP(D555,[1]Cmg!$S$4:$S$89,[1]Cmg!$U$4:$U$89,"----",0,1)</f>
        <v>----</v>
      </c>
      <c r="AG555" s="25">
        <f>IFERROR(SUMIFS('[1]BD Unidades'!$AH:$AH,'[1]BD Unidades'!$A:$A,'BD Centrales 2023'!$A555),"-")</f>
        <v>2.6</v>
      </c>
      <c r="AH555" s="25">
        <f>SUMIFS('[1]BD Unidades'!$AJ$3:$AJ$1424,'[1]BD Unidades'!$A$3:$A$1424,$A555)</f>
        <v>8719.1873877673588</v>
      </c>
      <c r="AI555" s="25">
        <f>SUMIFS('[1]BD Unidades'!$AL$3:$AL$1424,'[1]BD Unidades'!$A$3:$A$1424,$A555)</f>
        <v>0</v>
      </c>
      <c r="AJ555" s="26">
        <f t="shared" si="33"/>
        <v>0</v>
      </c>
      <c r="AK555" s="27">
        <f>IFERROR(SUMIFS('[1]BD Unidades'!$AO$3:$AO$1424,'[1]BD Unidades'!$A$3:$A$1424,$A555),"-")</f>
        <v>0</v>
      </c>
      <c r="AL555" s="27">
        <f>IFERROR(SUMIFS('[1]BD Unidades'!$AQ$3:$AQ$1424,'[1]BD Unidades'!$A$3:$A$1424,$A555),"-")</f>
        <v>0</v>
      </c>
      <c r="AM555" s="27">
        <f>IFERROR(SUMIFS('[1]BD Unidades'!$AS$3:$AS$1424,'[1]BD Unidades'!$A$3:$A$1424,$A555),"-")</f>
        <v>0.24904638152593961</v>
      </c>
      <c r="AN555" s="27">
        <f>IFERROR(SUMIFS('[1]BD Unidades'!$AU$3:$AU$1424,'[1]BD Unidades'!$A$3:$A$1424,$A555),"-")</f>
        <v>0.23961710856770382</v>
      </c>
      <c r="AO555" s="27"/>
      <c r="AP555" s="27"/>
      <c r="AQ555" s="25">
        <f>IFERROR(SUMIFS('[1]BD Unidades'!$AZ$3:$AZ$1424,'[1]BD Unidades'!$A$3:$A$1424,$A555),"-")</f>
        <v>0.64348924952416209</v>
      </c>
      <c r="AR555" s="25">
        <f>IFERROR(SUMIFS('[1]BD Unidades'!$BA$3:$BA$1424,'[1]BD Unidades'!$A$3:$A$1424,$A555),"-")</f>
        <v>2.6000000000000099</v>
      </c>
      <c r="AS555" s="28">
        <f>SUMIFS('[1]BD Unidades'!$BC$3:$BC$1424,'[1]BD Unidades'!$A$3:$A$1424,$A555)</f>
        <v>4.1772463287403387E-3</v>
      </c>
      <c r="AT555" s="28">
        <f>SUMIFS('[1]BD Unidades'!$BE$3:$BE$1424,'[1]BD Unidades'!$A$3:$A$1424,$A555)</f>
        <v>0.99668579693413262</v>
      </c>
      <c r="AU555" s="29">
        <f t="shared" si="34"/>
        <v>0.99252239484798177</v>
      </c>
      <c r="AV555" s="30">
        <f t="shared" si="35"/>
        <v>3.0999999999999999E-3</v>
      </c>
      <c r="AW555" s="25">
        <f>IFERROR(SUMIFS('[1]BD Unidades'!$BI$3:$BI$1424,'[1]BD Unidades'!$A$3:$A$1424,$A555),"-")</f>
        <v>0.64064661416485347</v>
      </c>
      <c r="AX555" s="25">
        <f>IFERROR(SUMIFS('[1]BD Unidades'!$BJ$3:$BJ$1424,'[1]BD Unidades'!$A$3:$A$1424,$A555),"-")</f>
        <v>0.41211360377362666</v>
      </c>
    </row>
    <row r="556" spans="1:50" ht="14.4" x14ac:dyDescent="0.3">
      <c r="A556" s="7">
        <v>1857</v>
      </c>
      <c r="B556" s="7" t="s">
        <v>2326</v>
      </c>
      <c r="D556" s="8" t="s">
        <v>2327</v>
      </c>
      <c r="E556" s="19" t="s">
        <v>2328</v>
      </c>
      <c r="F556" s="19" t="s">
        <v>2328</v>
      </c>
      <c r="G556" s="19" t="s">
        <v>2329</v>
      </c>
      <c r="H556" s="19" t="s">
        <v>397</v>
      </c>
      <c r="I556" s="19">
        <v>2024</v>
      </c>
      <c r="J556" s="19" t="s">
        <v>495</v>
      </c>
      <c r="K556" s="19" t="s">
        <v>496</v>
      </c>
      <c r="L556" s="19" t="s">
        <v>213</v>
      </c>
      <c r="M556" s="19" t="s">
        <v>164</v>
      </c>
      <c r="N556" s="19" t="s">
        <v>221</v>
      </c>
      <c r="O556" s="19" t="s">
        <v>221</v>
      </c>
      <c r="P556" s="19" t="s">
        <v>51</v>
      </c>
      <c r="Q556" s="9" t="s">
        <v>2331</v>
      </c>
      <c r="R556" s="20">
        <v>9.1579999999999995</v>
      </c>
      <c r="S556" s="20">
        <v>1.7250000000000001</v>
      </c>
      <c r="T556" s="20">
        <v>9</v>
      </c>
      <c r="U556" s="20" t="s">
        <v>397</v>
      </c>
      <c r="V556" s="21">
        <f>_xlfn.XLOOKUP(D556,'[1]Gen. Real'!$A:$A,'[1]Gen. Real'!$C:$C,"-",0)</f>
        <v>19.514350000000011</v>
      </c>
      <c r="W556" s="22"/>
      <c r="X556" s="22" t="str">
        <f>_xlfn.XLOOKUP(D556,[1]Vertimiento!$A:$A,[1]Vertimiento!$E:$E,"-",0)</f>
        <v>-</v>
      </c>
      <c r="Y556" s="23" t="str">
        <f t="shared" si="32"/>
        <v>-</v>
      </c>
      <c r="Z556" s="19" t="str">
        <f>_xlfn.XLOOKUP(D556,[1]Cmg!$I$4:$I$85,[1]Cmg!$M$4:$M$85,"----",0,1)</f>
        <v>----</v>
      </c>
      <c r="AA556" s="19" t="str">
        <f>_xlfn.XLOOKUP(D556,[1]Cmg!$A$4:$A$89,[1]Cmg!$B$4:$B$89,"----",0,1)</f>
        <v>----</v>
      </c>
      <c r="AB556" s="19" t="str">
        <f>_xlfn.XLOOKUP(D556,[1]Cmg!$E$4:$E$89,[1]Cmg!$F$4:$F$89,"----",0,1)</f>
        <v>----</v>
      </c>
      <c r="AC556" s="19" t="str">
        <f>_xlfn.XLOOKUP(D556,[1]Cmg!$O$4:$O$89,[1]Cmg!$P$4:$P$89,"----",0,1)</f>
        <v>----</v>
      </c>
      <c r="AD556" s="24" t="str">
        <f>_xlfn.XLOOKUP(D556,[1]Cmg!$S$4:$S$89,[1]Cmg!$U$4:$U$89,"----",0,1)</f>
        <v>----</v>
      </c>
      <c r="AG556" s="25">
        <f>IFERROR(SUMIFS('[1]BD Unidades'!$AH:$AH,'[1]BD Unidades'!$A:$A,'BD Centrales 2023'!$A556),"-")</f>
        <v>9</v>
      </c>
      <c r="AH556" s="25">
        <f>SUMIFS('[1]BD Unidades'!$AJ$3:$AJ$1424,'[1]BD Unidades'!$A$3:$A$1424,$A556)</f>
        <v>7787.1260100458585</v>
      </c>
      <c r="AI556" s="25">
        <f>SUMIFS('[1]BD Unidades'!$AL$3:$AL$1424,'[1]BD Unidades'!$A$3:$A$1424,$A556)</f>
        <v>0</v>
      </c>
      <c r="AJ556" s="26">
        <f t="shared" si="33"/>
        <v>0</v>
      </c>
      <c r="AK556" s="27">
        <f>IFERROR(SUMIFS('[1]BD Unidades'!$AO$3:$AO$1424,'[1]BD Unidades'!$A$3:$A$1424,$A556),"-")</f>
        <v>0</v>
      </c>
      <c r="AL556" s="27">
        <f>IFERROR(SUMIFS('[1]BD Unidades'!$AQ$3:$AQ$1424,'[1]BD Unidades'!$A$3:$A$1424,$A556),"-")</f>
        <v>0</v>
      </c>
      <c r="AM556" s="27">
        <f>IFERROR(SUMIFS('[1]BD Unidades'!$AS$3:$AS$1424,'[1]BD Unidades'!$A$3:$A$1424,$A556),"-")</f>
        <v>0.2655163187508649</v>
      </c>
      <c r="AN556" s="27">
        <f>IFERROR(SUMIFS('[1]BD Unidades'!$AU$3:$AU$1424,'[1]BD Unidades'!$A$3:$A$1424,$A556),"-")</f>
        <v>0.24968661279755408</v>
      </c>
      <c r="AO556" s="27"/>
      <c r="AP556" s="27"/>
      <c r="AQ556" s="25">
        <f>IFERROR(SUMIFS('[1]BD Unidades'!$AZ$3:$AZ$1424,'[1]BD Unidades'!$A$3:$A$1424,$A556),"-")</f>
        <v>2.227462786814407</v>
      </c>
      <c r="AR556" s="25">
        <f>IFERROR(SUMIFS('[1]BD Unidades'!$BA$3:$BA$1424,'[1]BD Unidades'!$A$3:$A$1424,$A556),"-")</f>
        <v>9</v>
      </c>
      <c r="AS556" s="28">
        <f>SUMIFS('[1]BD Unidades'!$BC$3:$BC$1424,'[1]BD Unidades'!$A$3:$A$1424,$A556)</f>
        <v>5.3374076675583903E-3</v>
      </c>
      <c r="AT556" s="28">
        <f>SUMIFS('[1]BD Unidades'!$BE$3:$BE$1424,'[1]BD Unidades'!$A$3:$A$1424,$A556)</f>
        <v>0.98056344179951982</v>
      </c>
      <c r="AU556" s="29">
        <f t="shared" si="34"/>
        <v>0.97532977496673157</v>
      </c>
      <c r="AV556" s="30">
        <f t="shared" si="35"/>
        <v>1.7250000000000001E-2</v>
      </c>
      <c r="AW556" s="25">
        <f>IFERROR(SUMIFS('[1]BD Unidades'!$BI$3:$BI$1424,'[1]BD Unidades'!$A$3:$A$1424,$A556),"-")</f>
        <v>2.2104421602524615</v>
      </c>
      <c r="AX556" s="25">
        <f>IFERROR(SUMIFS('[1]BD Unidades'!$BJ$3:$BJ$1424,'[1]BD Unidades'!$A$3:$A$1424,$A556),"-")</f>
        <v>1.4219278841929421</v>
      </c>
    </row>
    <row r="557" spans="1:50" ht="14.4" x14ac:dyDescent="0.3">
      <c r="A557" s="7">
        <v>1858</v>
      </c>
      <c r="B557" s="7" t="s">
        <v>2332</v>
      </c>
      <c r="D557" s="8" t="s">
        <v>2333</v>
      </c>
      <c r="E557" s="19" t="s">
        <v>2334</v>
      </c>
      <c r="F557" s="19" t="s">
        <v>2334</v>
      </c>
      <c r="G557" s="19" t="s">
        <v>2335</v>
      </c>
      <c r="H557" s="19" t="s">
        <v>397</v>
      </c>
      <c r="I557" s="19">
        <v>2024</v>
      </c>
      <c r="J557" s="19" t="s">
        <v>495</v>
      </c>
      <c r="K557" s="19" t="s">
        <v>496</v>
      </c>
      <c r="L557" s="19" t="s">
        <v>213</v>
      </c>
      <c r="M557" s="19" t="s">
        <v>477</v>
      </c>
      <c r="N557" s="19" t="s">
        <v>478</v>
      </c>
      <c r="O557" s="19" t="s">
        <v>714</v>
      </c>
      <c r="P557" s="19" t="s">
        <v>51</v>
      </c>
      <c r="Q557" s="9" t="s">
        <v>2331</v>
      </c>
      <c r="R557" s="20">
        <v>2.8</v>
      </c>
      <c r="S557" s="20">
        <v>0.71399999999999997</v>
      </c>
      <c r="T557" s="20">
        <v>2.78</v>
      </c>
      <c r="U557" s="20" t="s">
        <v>397</v>
      </c>
      <c r="V557" s="21">
        <f>_xlfn.XLOOKUP(D557,'[1]Gen. Real'!$A:$A,'[1]Gen. Real'!$C:$C,"-",0)</f>
        <v>5.5571000000000055</v>
      </c>
      <c r="W557" s="22"/>
      <c r="X557" s="22" t="str">
        <f>_xlfn.XLOOKUP(D557,[1]Vertimiento!$A:$A,[1]Vertimiento!$E:$E,"-",0)</f>
        <v>-</v>
      </c>
      <c r="Y557" s="23" t="str">
        <f t="shared" si="32"/>
        <v>-</v>
      </c>
      <c r="Z557" s="19" t="str">
        <f>_xlfn.XLOOKUP(D557,[1]Cmg!$I$4:$I$85,[1]Cmg!$M$4:$M$85,"----",0,1)</f>
        <v>----</v>
      </c>
      <c r="AA557" s="19" t="str">
        <f>_xlfn.XLOOKUP(D557,[1]Cmg!$A$4:$A$89,[1]Cmg!$B$4:$B$89,"----",0,1)</f>
        <v>----</v>
      </c>
      <c r="AB557" s="19" t="str">
        <f>_xlfn.XLOOKUP(D557,[1]Cmg!$E$4:$E$89,[1]Cmg!$F$4:$F$89,"----",0,1)</f>
        <v>----</v>
      </c>
      <c r="AC557" s="19" t="str">
        <f>_xlfn.XLOOKUP(D557,[1]Cmg!$O$4:$O$89,[1]Cmg!$P$4:$P$89,"----",0,1)</f>
        <v>----</v>
      </c>
      <c r="AD557" s="24" t="str">
        <f>_xlfn.XLOOKUP(D557,[1]Cmg!$S$4:$S$89,[1]Cmg!$U$4:$U$89,"----",0,1)</f>
        <v>----</v>
      </c>
      <c r="AG557" s="25">
        <f>IFERROR(SUMIFS('[1]BD Unidades'!$AH:$AH,'[1]BD Unidades'!$A:$A,'BD Centrales 2023'!$A557),"-")</f>
        <v>2.78</v>
      </c>
      <c r="AH557" s="25">
        <f>SUMIFS('[1]BD Unidades'!$AJ$3:$AJ$1424,'[1]BD Unidades'!$A$3:$A$1424,$A557)</f>
        <v>8592.3677380952358</v>
      </c>
      <c r="AI557" s="25">
        <f>SUMIFS('[1]BD Unidades'!$AL$3:$AL$1424,'[1]BD Unidades'!$A$3:$A$1424,$A557)</f>
        <v>0</v>
      </c>
      <c r="AJ557" s="26">
        <f t="shared" si="33"/>
        <v>0</v>
      </c>
      <c r="AK557" s="27">
        <f>IFERROR(SUMIFS('[1]BD Unidades'!$AO$3:$AO$1424,'[1]BD Unidades'!$A$3:$A$1424,$A557),"-")</f>
        <v>0</v>
      </c>
      <c r="AL557" s="27">
        <f>IFERROR(SUMIFS('[1]BD Unidades'!$AQ$3:$AQ$1424,'[1]BD Unidades'!$A$3:$A$1424,$A557),"-")</f>
        <v>0</v>
      </c>
      <c r="AM557" s="27">
        <f>IFERROR(SUMIFS('[1]BD Unidades'!$AS$3:$AS$1424,'[1]BD Unidades'!$A$3:$A$1424,$A557),"-")</f>
        <v>0.25382756747444679</v>
      </c>
      <c r="AN557" s="27">
        <f>IFERROR(SUMIFS('[1]BD Unidades'!$AU$3:$AU$1424,'[1]BD Unidades'!$A$3:$A$1424,$A557),"-")</f>
        <v>0.22782100000000002</v>
      </c>
      <c r="AO557" s="27"/>
      <c r="AP557" s="27"/>
      <c r="AQ557" s="25">
        <f>IFERROR(SUMIFS('[1]BD Unidades'!$AZ$3:$AZ$1424,'[1]BD Unidades'!$A$3:$A$1424,$A557),"-")</f>
        <v>0.71071718892845093</v>
      </c>
      <c r="AR557" s="25">
        <f>IFERROR(SUMIFS('[1]BD Unidades'!$BA$3:$BA$1424,'[1]BD Unidades'!$A$3:$A$1424,$A557),"-")</f>
        <v>2.77999999999999</v>
      </c>
      <c r="AS557" s="28">
        <f>SUMIFS('[1]BD Unidades'!$BC$3:$BC$1424,'[1]BD Unidades'!$A$3:$A$1424,$A557)</f>
        <v>4.2677101996086092E-3</v>
      </c>
      <c r="AT557" s="28">
        <f>SUMIFS('[1]BD Unidades'!$BE$3:$BE$1424,'[1]BD Unidades'!$A$3:$A$1424,$A557)</f>
        <v>0.99285714285714288</v>
      </c>
      <c r="AU557" s="29">
        <f t="shared" si="34"/>
        <v>0.98861991630181723</v>
      </c>
      <c r="AV557" s="30">
        <f t="shared" si="35"/>
        <v>7.1399999999999996E-3</v>
      </c>
      <c r="AW557" s="25">
        <f>IFERROR(SUMIFS('[1]BD Unidades'!$BI$3:$BI$1424,'[1]BD Unidades'!$A$3:$A$1424,$A557),"-")</f>
        <v>0.7076622328171438</v>
      </c>
      <c r="AX557" s="25">
        <f>IFERROR(SUMIFS('[1]BD Unidades'!$BJ$3:$BJ$1424,'[1]BD Unidades'!$A$3:$A$1424,$A557),"-")</f>
        <v>0.45522324878114351</v>
      </c>
    </row>
    <row r="558" spans="1:50" ht="14.4" x14ac:dyDescent="0.3">
      <c r="A558" s="7">
        <v>1859</v>
      </c>
      <c r="B558" s="7" t="s">
        <v>2336</v>
      </c>
      <c r="D558" s="8" t="s">
        <v>2337</v>
      </c>
      <c r="E558" s="19" t="s">
        <v>2338</v>
      </c>
      <c r="F558" s="19" t="s">
        <v>2338</v>
      </c>
      <c r="G558" s="19" t="s">
        <v>2339</v>
      </c>
      <c r="H558" s="19" t="s">
        <v>397</v>
      </c>
      <c r="I558" s="19">
        <v>2024</v>
      </c>
      <c r="J558" s="19" t="s">
        <v>495</v>
      </c>
      <c r="K558" s="19" t="s">
        <v>496</v>
      </c>
      <c r="L558" s="19" t="s">
        <v>213</v>
      </c>
      <c r="M558" s="19" t="s">
        <v>90</v>
      </c>
      <c r="N558" s="19" t="s">
        <v>91</v>
      </c>
      <c r="O558" s="19" t="s">
        <v>2341</v>
      </c>
      <c r="P558" s="19" t="s">
        <v>51</v>
      </c>
      <c r="Q558" s="9" t="s">
        <v>2342</v>
      </c>
      <c r="R558" s="20">
        <v>3</v>
      </c>
      <c r="S558" s="20">
        <v>0.33</v>
      </c>
      <c r="T558" s="20">
        <v>2.99</v>
      </c>
      <c r="U558" s="20" t="s">
        <v>397</v>
      </c>
      <c r="V558" s="21">
        <f>_xlfn.XLOOKUP(D558,'[1]Gen. Real'!$A:$A,'[1]Gen. Real'!$C:$C,"-",0)</f>
        <v>5.1321000000000012</v>
      </c>
      <c r="W558" s="22"/>
      <c r="X558" s="22" t="str">
        <f>_xlfn.XLOOKUP(D558,[1]Vertimiento!$A:$A,[1]Vertimiento!$E:$E,"-",0)</f>
        <v>-</v>
      </c>
      <c r="Y558" s="23" t="str">
        <f t="shared" si="32"/>
        <v>-</v>
      </c>
      <c r="Z558" s="19" t="str">
        <f>_xlfn.XLOOKUP(D558,[1]Cmg!$I$4:$I$85,[1]Cmg!$M$4:$M$85,"----",0,1)</f>
        <v>----</v>
      </c>
      <c r="AA558" s="19" t="str">
        <f>_xlfn.XLOOKUP(D558,[1]Cmg!$A$4:$A$89,[1]Cmg!$B$4:$B$89,"----",0,1)</f>
        <v>----</v>
      </c>
      <c r="AB558" s="19" t="str">
        <f>_xlfn.XLOOKUP(D558,[1]Cmg!$E$4:$E$89,[1]Cmg!$F$4:$F$89,"----",0,1)</f>
        <v>----</v>
      </c>
      <c r="AC558" s="19" t="str">
        <f>_xlfn.XLOOKUP(D558,[1]Cmg!$O$4:$O$89,[1]Cmg!$P$4:$P$89,"----",0,1)</f>
        <v>----</v>
      </c>
      <c r="AD558" s="24" t="str">
        <f>_xlfn.XLOOKUP(D558,[1]Cmg!$S$4:$S$89,[1]Cmg!$U$4:$U$89,"----",0,1)</f>
        <v>----</v>
      </c>
      <c r="AG558" s="25">
        <f>IFERROR(SUMIFS('[1]BD Unidades'!$AH:$AH,'[1]BD Unidades'!$A:$A,'BD Centrales 2023'!$A558),"-")</f>
        <v>2.99</v>
      </c>
      <c r="AH558" s="25">
        <f>SUMIFS('[1]BD Unidades'!$AJ$3:$AJ$1424,'[1]BD Unidades'!$A$3:$A$1424,$A558)</f>
        <v>7878.3177777777819</v>
      </c>
      <c r="AI558" s="25">
        <f>SUMIFS('[1]BD Unidades'!$AL$3:$AL$1424,'[1]BD Unidades'!$A$3:$A$1424,$A558)</f>
        <v>783.82850000000008</v>
      </c>
      <c r="AJ558" s="26">
        <f t="shared" si="33"/>
        <v>9.0488947526880872E-2</v>
      </c>
      <c r="AK558" s="27">
        <f>IFERROR(SUMIFS('[1]BD Unidades'!$AO$3:$AO$1424,'[1]BD Unidades'!$A$3:$A$1424,$A558),"-")</f>
        <v>0</v>
      </c>
      <c r="AL558" s="27">
        <f>IFERROR(SUMIFS('[1]BD Unidades'!$AQ$3:$AQ$1424,'[1]BD Unidades'!$A$3:$A$1424,$A558),"-")</f>
        <v>0</v>
      </c>
      <c r="AM558" s="27">
        <f>IFERROR(SUMIFS('[1]BD Unidades'!$AS$3:$AS$1424,'[1]BD Unidades'!$A$3:$A$1424,$A558),"-")</f>
        <v>0.17368258774074355</v>
      </c>
      <c r="AN558" s="27">
        <f>IFERROR(SUMIFS('[1]BD Unidades'!$AU$3:$AU$1424,'[1]BD Unidades'!$A$3:$A$1424,$A558),"-")</f>
        <v>0.20861030666666669</v>
      </c>
      <c r="AO558" s="27"/>
      <c r="AP558" s="27"/>
      <c r="AQ558" s="25">
        <f>IFERROR(SUMIFS('[1]BD Unidades'!$AZ$3:$AZ$1424,'[1]BD Unidades'!$A$3:$A$1424,$A558),"-")</f>
        <v>0.48642423842370031</v>
      </c>
      <c r="AR558" s="25">
        <f>IFERROR(SUMIFS('[1]BD Unidades'!$BA$3:$BA$1424,'[1]BD Unidades'!$A$3:$A$1424,$A558),"-")</f>
        <v>2.79168518813271</v>
      </c>
      <c r="AS558" s="28">
        <f>SUMIFS('[1]BD Unidades'!$BC$3:$BC$1424,'[1]BD Unidades'!$A$3:$A$1424,$A558)</f>
        <v>5.4127692231139349E-3</v>
      </c>
      <c r="AT558" s="28">
        <f>SUMIFS('[1]BD Unidades'!$BE$3:$BE$1424,'[1]BD Unidades'!$A$3:$A$1424,$A558)</f>
        <v>0.99666097792998487</v>
      </c>
      <c r="AU558" s="29">
        <f t="shared" si="34"/>
        <v>0.99126628206276679</v>
      </c>
      <c r="AV558" s="30">
        <f t="shared" si="35"/>
        <v>3.3E-3</v>
      </c>
      <c r="AW558" s="25">
        <f>IFERROR(SUMIFS('[1]BD Unidades'!$BI$3:$BI$1424,'[1]BD Unidades'!$A$3:$A$1424,$A558),"-")</f>
        <v>0.48377976926797106</v>
      </c>
      <c r="AX558" s="25">
        <f>IFERROR(SUMIFS('[1]BD Unidades'!$BJ$3:$BJ$1424,'[1]BD Unidades'!$A$3:$A$1424,$A558),"-")</f>
        <v>0.31120467936242613</v>
      </c>
    </row>
    <row r="559" spans="1:50" ht="14.4" x14ac:dyDescent="0.3">
      <c r="A559" s="7">
        <v>1860</v>
      </c>
      <c r="B559" s="7" t="s">
        <v>2343</v>
      </c>
      <c r="D559" s="8" t="s">
        <v>2344</v>
      </c>
      <c r="E559" s="19" t="s">
        <v>2345</v>
      </c>
      <c r="F559" s="19" t="s">
        <v>2345</v>
      </c>
      <c r="G559" s="19" t="s">
        <v>2346</v>
      </c>
      <c r="H559" s="19" t="s">
        <v>397</v>
      </c>
      <c r="I559" s="19">
        <v>2024</v>
      </c>
      <c r="J559" s="19" t="s">
        <v>495</v>
      </c>
      <c r="K559" s="19" t="s">
        <v>496</v>
      </c>
      <c r="L559" s="19" t="s">
        <v>213</v>
      </c>
      <c r="M559" s="19" t="s">
        <v>90</v>
      </c>
      <c r="N559" s="19" t="s">
        <v>868</v>
      </c>
      <c r="O559" s="19" t="s">
        <v>1702</v>
      </c>
      <c r="P559" s="19" t="s">
        <v>51</v>
      </c>
      <c r="Q559" s="9" t="s">
        <v>1991</v>
      </c>
      <c r="R559" s="20">
        <v>9.01</v>
      </c>
      <c r="S559" s="20">
        <v>0.111</v>
      </c>
      <c r="T559" s="20">
        <v>9</v>
      </c>
      <c r="U559" s="20" t="s">
        <v>397</v>
      </c>
      <c r="V559" s="21">
        <f>_xlfn.XLOOKUP(D559,'[1]Gen. Real'!$A:$A,'[1]Gen. Real'!$C:$C,"-",0)</f>
        <v>15.62997000000002</v>
      </c>
      <c r="W559" s="22"/>
      <c r="X559" s="22" t="str">
        <f>_xlfn.XLOOKUP(D559,[1]Vertimiento!$A:$A,[1]Vertimiento!$E:$E,"-",0)</f>
        <v>-</v>
      </c>
      <c r="Y559" s="23" t="str">
        <f t="shared" si="32"/>
        <v>-</v>
      </c>
      <c r="Z559" s="19" t="str">
        <f>_xlfn.XLOOKUP(D559,[1]Cmg!$I$4:$I$85,[1]Cmg!$M$4:$M$85,"----",0,1)</f>
        <v>----</v>
      </c>
      <c r="AA559" s="19" t="str">
        <f>_xlfn.XLOOKUP(D559,[1]Cmg!$A$4:$A$89,[1]Cmg!$B$4:$B$89,"----",0,1)</f>
        <v>----</v>
      </c>
      <c r="AB559" s="19" t="str">
        <f>_xlfn.XLOOKUP(D559,[1]Cmg!$E$4:$E$89,[1]Cmg!$F$4:$F$89,"----",0,1)</f>
        <v>----</v>
      </c>
      <c r="AC559" s="19" t="str">
        <f>_xlfn.XLOOKUP(D559,[1]Cmg!$O$4:$O$89,[1]Cmg!$P$4:$P$89,"----",0,1)</f>
        <v>----</v>
      </c>
      <c r="AD559" s="24" t="str">
        <f>_xlfn.XLOOKUP(D559,[1]Cmg!$S$4:$S$89,[1]Cmg!$U$4:$U$89,"----",0,1)</f>
        <v>----</v>
      </c>
      <c r="AG559" s="25">
        <f>IFERROR(SUMIFS('[1]BD Unidades'!$AH:$AH,'[1]BD Unidades'!$A:$A,'BD Centrales 2023'!$A559),"-")</f>
        <v>9</v>
      </c>
      <c r="AH559" s="25">
        <f>SUMIFS('[1]BD Unidades'!$AJ$3:$AJ$1424,'[1]BD Unidades'!$A$3:$A$1424,$A559)</f>
        <v>7899.2230854605996</v>
      </c>
      <c r="AI559" s="25">
        <f>SUMIFS('[1]BD Unidades'!$AL$3:$AL$1424,'[1]BD Unidades'!$A$3:$A$1424,$A559)</f>
        <v>26.587125416204252</v>
      </c>
      <c r="AJ559" s="26">
        <f t="shared" si="33"/>
        <v>3.3544993772015915E-3</v>
      </c>
      <c r="AK559" s="27">
        <f>IFERROR(SUMIFS('[1]BD Unidades'!$AO$3:$AO$1424,'[1]BD Unidades'!$A$3:$A$1424,$A559),"-")</f>
        <v>0</v>
      </c>
      <c r="AL559" s="27">
        <f>IFERROR(SUMIFS('[1]BD Unidades'!$AQ$3:$AQ$1424,'[1]BD Unidades'!$A$3:$A$1424,$A559),"-")</f>
        <v>0</v>
      </c>
      <c r="AM559" s="27">
        <f>IFERROR(SUMIFS('[1]BD Unidades'!$AS$3:$AS$1424,'[1]BD Unidades'!$A$3:$A$1424,$A559),"-")</f>
        <v>0</v>
      </c>
      <c r="AN559" s="27">
        <f>IFERROR(SUMIFS('[1]BD Unidades'!$AU$3:$AU$1424,'[1]BD Unidades'!$A$3:$A$1424,$A559),"-")</f>
        <v>0.21665227524972253</v>
      </c>
      <c r="AO559" s="27"/>
      <c r="AP559" s="27"/>
      <c r="AQ559" s="25">
        <f>IFERROR(SUMIFS('[1]BD Unidades'!$AZ$3:$AZ$1424,'[1]BD Unidades'!$A$3:$A$1424,$A559),"-")</f>
        <v>2.154044813788194</v>
      </c>
      <c r="AR559" s="25">
        <f>IFERROR(SUMIFS('[1]BD Unidades'!$BA$3:$BA$1424,'[1]BD Unidades'!$A$3:$A$1424,$A559),"-")</f>
        <v>8.9798730037367793</v>
      </c>
      <c r="AS559" s="28">
        <f>SUMIFS('[1]BD Unidades'!$BC$3:$BC$1424,'[1]BD Unidades'!$A$3:$A$1424,$A559)</f>
        <v>8.335836070567193E-2</v>
      </c>
      <c r="AT559" s="28">
        <f>SUMIFS('[1]BD Unidades'!$BE$3:$BE$1424,'[1]BD Unidades'!$A$3:$A$1424,$A559)</f>
        <v>0.99759209706110374</v>
      </c>
      <c r="AU559" s="29">
        <f t="shared" si="34"/>
        <v>0.9144344551971566</v>
      </c>
      <c r="AV559" s="30">
        <f t="shared" si="35"/>
        <v>1.1100000000000001E-3</v>
      </c>
      <c r="AW559" s="25">
        <f>IFERROR(SUMIFS('[1]BD Unidades'!$BI$3:$BI$1424,'[1]BD Unidades'!$A$3:$A$1424,$A559),"-")</f>
        <v>1.9393102677525214</v>
      </c>
      <c r="AX559" s="25">
        <f>IFERROR(SUMIFS('[1]BD Unidades'!$BJ$3:$BJ$1424,'[1]BD Unidades'!$A$3:$A$1424,$A559),"-")</f>
        <v>1.2475148164492309</v>
      </c>
    </row>
    <row r="560" spans="1:50" ht="14.4" x14ac:dyDescent="0.3">
      <c r="A560" s="7">
        <v>1861</v>
      </c>
      <c r="B560" s="7" t="s">
        <v>2348</v>
      </c>
      <c r="D560" s="8" t="s">
        <v>2349</v>
      </c>
      <c r="E560" s="19" t="s">
        <v>2350</v>
      </c>
      <c r="F560" s="19" t="s">
        <v>2350</v>
      </c>
      <c r="G560" s="19" t="s">
        <v>2351</v>
      </c>
      <c r="H560" s="19" t="s">
        <v>397</v>
      </c>
      <c r="I560" s="19">
        <v>2024</v>
      </c>
      <c r="J560" s="19" t="s">
        <v>495</v>
      </c>
      <c r="K560" s="19" t="s">
        <v>496</v>
      </c>
      <c r="L560" s="19" t="s">
        <v>213</v>
      </c>
      <c r="M560" s="19" t="s">
        <v>164</v>
      </c>
      <c r="N560" s="19" t="s">
        <v>221</v>
      </c>
      <c r="O560" s="19" t="s">
        <v>221</v>
      </c>
      <c r="P560" s="19" t="s">
        <v>51</v>
      </c>
      <c r="Q560" s="9" t="s">
        <v>2352</v>
      </c>
      <c r="R560" s="20">
        <v>6.01</v>
      </c>
      <c r="S560" s="20">
        <v>0.16600000000000001</v>
      </c>
      <c r="T560" s="20">
        <v>6</v>
      </c>
      <c r="U560" s="20" t="s">
        <v>397</v>
      </c>
      <c r="V560" s="21">
        <f>_xlfn.XLOOKUP(D560,'[1]Gen. Real'!$A:$A,'[1]Gen. Real'!$C:$C,"-",0)</f>
        <v>7.8974199999999986</v>
      </c>
      <c r="W560" s="22"/>
      <c r="X560" s="22" t="str">
        <f>_xlfn.XLOOKUP(D560,[1]Vertimiento!$A:$A,[1]Vertimiento!$E:$E,"-",0)</f>
        <v>-</v>
      </c>
      <c r="Y560" s="23" t="str">
        <f t="shared" si="32"/>
        <v>-</v>
      </c>
      <c r="Z560" s="19" t="str">
        <f>_xlfn.XLOOKUP(D560,[1]Cmg!$I$4:$I$85,[1]Cmg!$M$4:$M$85,"----",0,1)</f>
        <v>----</v>
      </c>
      <c r="AA560" s="19" t="str">
        <f>_xlfn.XLOOKUP(D560,[1]Cmg!$A$4:$A$89,[1]Cmg!$B$4:$B$89,"----",0,1)</f>
        <v>----</v>
      </c>
      <c r="AB560" s="19" t="str">
        <f>_xlfn.XLOOKUP(D560,[1]Cmg!$E$4:$E$89,[1]Cmg!$F$4:$F$89,"----",0,1)</f>
        <v>----</v>
      </c>
      <c r="AC560" s="19" t="str">
        <f>_xlfn.XLOOKUP(D560,[1]Cmg!$O$4:$O$89,[1]Cmg!$P$4:$P$89,"----",0,1)</f>
        <v>----</v>
      </c>
      <c r="AD560" s="24" t="str">
        <f>_xlfn.XLOOKUP(D560,[1]Cmg!$S$4:$S$89,[1]Cmg!$U$4:$U$89,"----",0,1)</f>
        <v>----</v>
      </c>
      <c r="AG560" s="25">
        <f>IFERROR(SUMIFS('[1]BD Unidades'!$AH:$AH,'[1]BD Unidades'!$A:$A,'BD Centrales 2023'!$A560),"-")</f>
        <v>6</v>
      </c>
      <c r="AH560" s="25">
        <f>SUMIFS('[1]BD Unidades'!$AJ$3:$AJ$1424,'[1]BD Unidades'!$A$3:$A$1424,$A560)</f>
        <v>7340.3826955074919</v>
      </c>
      <c r="AI560" s="25">
        <f>SUMIFS('[1]BD Unidades'!$AL$3:$AL$1424,'[1]BD Unidades'!$A$3:$A$1424,$A560)</f>
        <v>0</v>
      </c>
      <c r="AJ560" s="26">
        <f t="shared" si="33"/>
        <v>0</v>
      </c>
      <c r="AK560" s="27">
        <f>IFERROR(SUMIFS('[1]BD Unidades'!$AO$3:$AO$1424,'[1]BD Unidades'!$A$3:$A$1424,$A560),"-")</f>
        <v>0</v>
      </c>
      <c r="AL560" s="27">
        <f>IFERROR(SUMIFS('[1]BD Unidades'!$AQ$3:$AQ$1424,'[1]BD Unidades'!$A$3:$A$1424,$A560),"-")</f>
        <v>0</v>
      </c>
      <c r="AM560" s="27">
        <f>IFERROR(SUMIFS('[1]BD Unidades'!$AS$3:$AS$1424,'[1]BD Unidades'!$A$3:$A$1424,$A560),"-")</f>
        <v>0.15582491344653326</v>
      </c>
      <c r="AN560" s="27">
        <f>IFERROR(SUMIFS('[1]BD Unidades'!$AU$3:$AU$1424,'[1]BD Unidades'!$A$3:$A$1424,$A560),"-")</f>
        <v>0.16624792013311149</v>
      </c>
      <c r="AO560" s="27"/>
      <c r="AP560" s="27"/>
      <c r="AQ560" s="25">
        <f>IFERROR(SUMIFS('[1]BD Unidades'!$AZ$3:$AZ$1424,'[1]BD Unidades'!$A$3:$A$1424,$A560),"-")</f>
        <v>0.93650772981366492</v>
      </c>
      <c r="AR560" s="25">
        <f>IFERROR(SUMIFS('[1]BD Unidades'!$BA$3:$BA$1424,'[1]BD Unidades'!$A$3:$A$1424,$A560),"-")</f>
        <v>6</v>
      </c>
      <c r="AS560" s="28">
        <f>SUMIFS('[1]BD Unidades'!$BC$3:$BC$1424,'[1]BD Unidades'!$A$3:$A$1424,$A560)</f>
        <v>4.8049860405614875E-2</v>
      </c>
      <c r="AT560" s="28">
        <f>SUMIFS('[1]BD Unidades'!$BE$3:$BE$1424,'[1]BD Unidades'!$A$3:$A$1424,$A560)</f>
        <v>0.97614896025649811</v>
      </c>
      <c r="AU560" s="29">
        <f t="shared" si="34"/>
        <v>0.92924513898108729</v>
      </c>
      <c r="AV560" s="30">
        <f t="shared" si="35"/>
        <v>1.66E-3</v>
      </c>
      <c r="AW560" s="25">
        <f>IFERROR(SUMIFS('[1]BD Unidades'!$BI$3:$BI$1424,'[1]BD Unidades'!$A$3:$A$1424,$A560),"-")</f>
        <v>0.87162233263875022</v>
      </c>
      <c r="AX560" s="25">
        <f>IFERROR(SUMIFS('[1]BD Unidades'!$BJ$3:$BJ$1424,'[1]BD Unidades'!$A$3:$A$1424,$A560),"-")</f>
        <v>0.56069510505661946</v>
      </c>
    </row>
    <row r="561" spans="1:50" ht="14.4" x14ac:dyDescent="0.3">
      <c r="A561" s="7">
        <v>1862</v>
      </c>
      <c r="B561" s="7" t="s">
        <v>2353</v>
      </c>
      <c r="D561" s="8" t="s">
        <v>2354</v>
      </c>
      <c r="E561" s="19" t="s">
        <v>64</v>
      </c>
      <c r="F561" s="19" t="s">
        <v>64</v>
      </c>
      <c r="G561" s="19" t="s">
        <v>2355</v>
      </c>
      <c r="H561" s="19" t="s">
        <v>397</v>
      </c>
      <c r="I561" s="19">
        <v>2024</v>
      </c>
      <c r="J561" s="19" t="s">
        <v>495</v>
      </c>
      <c r="K561" s="19" t="s">
        <v>496</v>
      </c>
      <c r="L561" s="19" t="s">
        <v>47</v>
      </c>
      <c r="M561" s="19" t="s">
        <v>497</v>
      </c>
      <c r="N561" s="19" t="s">
        <v>498</v>
      </c>
      <c r="O561" s="19" t="s">
        <v>499</v>
      </c>
      <c r="P561" s="19" t="s">
        <v>51</v>
      </c>
      <c r="Q561" s="9" t="s">
        <v>1681</v>
      </c>
      <c r="R561" s="20">
        <v>211.6</v>
      </c>
      <c r="S561" s="20">
        <v>1.25</v>
      </c>
      <c r="T561" s="20">
        <v>208.94499999999999</v>
      </c>
      <c r="U561" s="20">
        <v>12.961</v>
      </c>
      <c r="V561" s="21">
        <f>_xlfn.XLOOKUP(D561,'[1]Gen. Real'!$A:$A,'[1]Gen. Real'!$C:$C,"-",0)</f>
        <v>475.69359999999955</v>
      </c>
      <c r="W561" s="22"/>
      <c r="X561" s="22">
        <f>_xlfn.XLOOKUP(D561,[1]Vertimiento!$A:$A,[1]Vertimiento!$E:$E,"-",0)</f>
        <v>116.08552955555555</v>
      </c>
      <c r="Y561" s="23">
        <f t="shared" si="32"/>
        <v>0.19616360861313151</v>
      </c>
      <c r="Z561" s="19">
        <f>_xlfn.XLOOKUP(D561,[1]Cmg!$I$4:$I$85,[1]Cmg!$M$4:$M$85,"----",0,1)</f>
        <v>11.388343645993945</v>
      </c>
      <c r="AA561" s="19">
        <f>_xlfn.XLOOKUP(D561,[1]Cmg!$A$4:$A$89,[1]Cmg!$B$4:$B$89,"----",0,1)</f>
        <v>47.519602921040565</v>
      </c>
      <c r="AB561" s="19">
        <f>_xlfn.XLOOKUP(D561,[1]Cmg!$E$4:$E$89,[1]Cmg!$F$4:$F$89,"----",0,1)</f>
        <v>11.40912054794522</v>
      </c>
      <c r="AC561" s="19">
        <f>_xlfn.XLOOKUP(D561,[1]Cmg!$O$4:$O$89,[1]Cmg!$P$4:$P$89,"----",0,1)</f>
        <v>73.292630035197462</v>
      </c>
      <c r="AD561" s="24">
        <f>_xlfn.XLOOKUP(D561,[1]Cmg!$S$4:$S$89,[1]Cmg!$U$4:$U$89,"----",0,1)</f>
        <v>0.47774988589685075</v>
      </c>
      <c r="AG561" s="25">
        <f>IFERROR(SUMIFS('[1]BD Unidades'!$AH:$AH,'[1]BD Unidades'!$A:$A,'BD Centrales 2023'!$A561),"-")</f>
        <v>211.6</v>
      </c>
      <c r="AH561" s="25">
        <f>SUMIFS('[1]BD Unidades'!$AJ$3:$AJ$1424,'[1]BD Unidades'!$A$3:$A$1424,$A561)</f>
        <v>2281.3000000000002</v>
      </c>
      <c r="AI561" s="25">
        <f>SUMIFS('[1]BD Unidades'!$AL$3:$AL$1424,'[1]BD Unidades'!$A$3:$A$1424,$A561)</f>
        <v>6384.7666666666701</v>
      </c>
      <c r="AJ561" s="26">
        <f t="shared" si="33"/>
        <v>0.73675485225900272</v>
      </c>
      <c r="AK561" s="27">
        <f>IFERROR(SUMIFS('[1]BD Unidades'!$AO$3:$AO$1424,'[1]BD Unidades'!$A$3:$A$1424,$A561),"-")</f>
        <v>0</v>
      </c>
      <c r="AL561" s="27">
        <f>IFERROR(SUMIFS('[1]BD Unidades'!$AQ$3:$AQ$1424,'[1]BD Unidades'!$A$3:$A$1424,$A561),"-")</f>
        <v>0</v>
      </c>
      <c r="AM561" s="27">
        <f>IFERROR(SUMIFS('[1]BD Unidades'!$AS$3:$AS$1424,'[1]BD Unidades'!$A$3:$A$1424,$A561),"-")</f>
        <v>0</v>
      </c>
      <c r="AN561" s="27">
        <f>IFERROR(SUMIFS('[1]BD Unidades'!$AU$3:$AU$1424,'[1]BD Unidades'!$A$3:$A$1424,$A561),"-")</f>
        <v>0.26946799999999999</v>
      </c>
      <c r="AO561" s="27"/>
      <c r="AP561" s="27"/>
      <c r="AQ561" s="25">
        <f>IFERROR(SUMIFS('[1]BD Unidades'!$AZ$3:$AZ$1424,'[1]BD Unidades'!$A$3:$A$1424,$A561),"-")</f>
        <v>62.343805530262472</v>
      </c>
      <c r="AR561" s="25">
        <f>IFERROR(SUMIFS('[1]BD Unidades'!$BA$3:$BA$1424,'[1]BD Unidades'!$A$3:$A$1424,$A561),"-")</f>
        <v>210.30248863382801</v>
      </c>
      <c r="AS561" s="28">
        <f>SUMIFS('[1]BD Unidades'!$BC$3:$BC$1424,'[1]BD Unidades'!$A$3:$A$1424,$A561)</f>
        <v>1.2900636711413001E-2</v>
      </c>
      <c r="AT561" s="28">
        <f>SUMIFS('[1]BD Unidades'!$BE$3:$BE$1424,'[1]BD Unidades'!$A$3:$A$1424,$A561)</f>
        <v>0.99544710806697101</v>
      </c>
      <c r="AU561" s="29">
        <f t="shared" si="34"/>
        <v>0.98260520656037242</v>
      </c>
      <c r="AV561" s="30">
        <f t="shared" si="35"/>
        <v>1.2500000000000001E-2</v>
      </c>
      <c r="AW561" s="25">
        <f>IFERROR(SUMIFS('[1]BD Unidades'!$BI$3:$BI$1424,'[1]BD Unidades'!$A$3:$A$1424,$A561),"-")</f>
        <v>60.673095951316583</v>
      </c>
      <c r="AX561" s="25">
        <f>IFERROR(SUMIFS('[1]BD Unidades'!$BJ$3:$BJ$1424,'[1]BD Unidades'!$A$3:$A$1424,$A561),"-")</f>
        <v>39.029642351572534</v>
      </c>
    </row>
    <row r="562" spans="1:50" ht="14.4" x14ac:dyDescent="0.3">
      <c r="A562" s="7">
        <v>1863</v>
      </c>
      <c r="B562" s="7" t="s">
        <v>2357</v>
      </c>
      <c r="D562" s="8" t="s">
        <v>2358</v>
      </c>
      <c r="E562" s="19" t="s">
        <v>1237</v>
      </c>
      <c r="F562" s="19" t="s">
        <v>2359</v>
      </c>
      <c r="G562" s="19" t="s">
        <v>2360</v>
      </c>
      <c r="H562" s="19" t="s">
        <v>397</v>
      </c>
      <c r="I562" s="19">
        <v>2024</v>
      </c>
      <c r="J562" s="19" t="s">
        <v>495</v>
      </c>
      <c r="K562" s="19" t="s">
        <v>496</v>
      </c>
      <c r="L562" s="19" t="s">
        <v>213</v>
      </c>
      <c r="M562" s="19" t="s">
        <v>164</v>
      </c>
      <c r="N562" s="19" t="s">
        <v>371</v>
      </c>
      <c r="O562" s="19" t="s">
        <v>2362</v>
      </c>
      <c r="P562" s="19" t="s">
        <v>51</v>
      </c>
      <c r="Q562" s="9" t="s">
        <v>2363</v>
      </c>
      <c r="R562" s="20">
        <v>0.79680600000000001</v>
      </c>
      <c r="S562" s="20">
        <v>3.6150000000000002</v>
      </c>
      <c r="T562" s="20">
        <v>0.76800000000000002</v>
      </c>
      <c r="U562" s="20" t="s">
        <v>397</v>
      </c>
      <c r="V562" s="21">
        <f>_xlfn.XLOOKUP(D562,'[1]Gen. Real'!$A:$A,'[1]Gen. Real'!$C:$C,"-",0)</f>
        <v>0.58799000000000035</v>
      </c>
      <c r="W562" s="22"/>
      <c r="X562" s="22" t="str">
        <f>_xlfn.XLOOKUP(D562,[1]Vertimiento!$A:$A,[1]Vertimiento!$E:$E,"-",0)</f>
        <v>-</v>
      </c>
      <c r="Y562" s="23" t="str">
        <f t="shared" si="32"/>
        <v>-</v>
      </c>
      <c r="Z562" s="19" t="str">
        <f>_xlfn.XLOOKUP(D562,[1]Cmg!$I$4:$I$85,[1]Cmg!$M$4:$M$85,"----",0,1)</f>
        <v>----</v>
      </c>
      <c r="AA562" s="19" t="str">
        <f>_xlfn.XLOOKUP(D562,[1]Cmg!$A$4:$A$89,[1]Cmg!$B$4:$B$89,"----",0,1)</f>
        <v>----</v>
      </c>
      <c r="AB562" s="19" t="str">
        <f>_xlfn.XLOOKUP(D562,[1]Cmg!$E$4:$E$89,[1]Cmg!$F$4:$F$89,"----",0,1)</f>
        <v>----</v>
      </c>
      <c r="AC562" s="19" t="str">
        <f>_xlfn.XLOOKUP(D562,[1]Cmg!$O$4:$O$89,[1]Cmg!$P$4:$P$89,"----",0,1)</f>
        <v>----</v>
      </c>
      <c r="AD562" s="24" t="str">
        <f>_xlfn.XLOOKUP(D562,[1]Cmg!$S$4:$S$89,[1]Cmg!$U$4:$U$89,"----",0,1)</f>
        <v>----</v>
      </c>
      <c r="AG562" s="25">
        <f>IFERROR(SUMIFS('[1]BD Unidades'!$AH:$AH,'[1]BD Unidades'!$A:$A,'BD Centrales 2023'!$A562),"-")</f>
        <v>0.76800000000000002</v>
      </c>
      <c r="AH562" s="25">
        <f>SUMIFS('[1]BD Unidades'!$AJ$3:$AJ$1424,'[1]BD Unidades'!$A$3:$A$1424,$A562)</f>
        <v>8443.3099148349793</v>
      </c>
      <c r="AI562" s="25">
        <f>SUMIFS('[1]BD Unidades'!$AL$3:$AL$1424,'[1]BD Unidades'!$A$3:$A$1424,$A562)</f>
        <v>0</v>
      </c>
      <c r="AJ562" s="26">
        <f t="shared" si="33"/>
        <v>0</v>
      </c>
      <c r="AK562" s="27">
        <f>IFERROR(SUMIFS('[1]BD Unidades'!$AO$3:$AO$1424,'[1]BD Unidades'!$A$3:$A$1424,$A562),"-")</f>
        <v>0</v>
      </c>
      <c r="AL562" s="27">
        <f>IFERROR(SUMIFS('[1]BD Unidades'!$AQ$3:$AQ$1424,'[1]BD Unidades'!$A$3:$A$1424,$A562),"-")</f>
        <v>0</v>
      </c>
      <c r="AM562" s="27">
        <f>IFERROR(SUMIFS('[1]BD Unidades'!$AS$3:$AS$1424,'[1]BD Unidades'!$A$3:$A$1424,$A562),"-")</f>
        <v>0</v>
      </c>
      <c r="AN562" s="27">
        <f>IFERROR(SUMIFS('[1]BD Unidades'!$AU$3:$AU$1424,'[1]BD Unidades'!$A$3:$A$1424,$A562),"-")</f>
        <v>8.4447556870806698E-2</v>
      </c>
      <c r="AO562" s="27"/>
      <c r="AP562" s="27"/>
      <c r="AQ562" s="25">
        <f>IFERROR(SUMIFS('[1]BD Unidades'!$AZ$3:$AZ$1424,'[1]BD Unidades'!$A$3:$A$1424,$A562),"-")</f>
        <v>0.16932280347984435</v>
      </c>
      <c r="AR562" s="25">
        <f>IFERROR(SUMIFS('[1]BD Unidades'!$BA$3:$BA$1424,'[1]BD Unidades'!$A$3:$A$1424,$A562),"-")</f>
        <v>0.76800000000000301</v>
      </c>
      <c r="AS562" s="28">
        <f>SUMIFS('[1]BD Unidades'!$BC$3:$BC$1424,'[1]BD Unidades'!$A$3:$A$1424,$A562)</f>
        <v>5.727697024892427E-3</v>
      </c>
      <c r="AT562" s="28">
        <f>SUMIFS('[1]BD Unidades'!$BE$3:$BE$1424,'[1]BD Unidades'!$A$3:$A$1424,$A562)</f>
        <v>0.96384816379394733</v>
      </c>
      <c r="AU562" s="29">
        <f t="shared" si="34"/>
        <v>0.95832753353373679</v>
      </c>
      <c r="AV562" s="30">
        <f t="shared" si="35"/>
        <v>3.6150000000000002E-2</v>
      </c>
      <c r="AW562" s="25">
        <f>IFERROR(SUMIFS('[1]BD Unidades'!$BI$3:$BI$1424,'[1]BD Unidades'!$A$3:$A$1424,$A562),"-")</f>
        <v>0.16831659757089629</v>
      </c>
      <c r="AX562" s="25">
        <f>IFERROR(SUMIFS('[1]BD Unidades'!$BJ$3:$BJ$1424,'[1]BD Unidades'!$A$3:$A$1424,$A562),"-")</f>
        <v>0.10827429360612828</v>
      </c>
    </row>
    <row r="563" spans="1:50" ht="14.4" x14ac:dyDescent="0.3">
      <c r="A563" s="7">
        <v>1864</v>
      </c>
      <c r="B563" s="7" t="s">
        <v>2364</v>
      </c>
      <c r="D563" s="8" t="s">
        <v>2365</v>
      </c>
      <c r="E563" s="19" t="s">
        <v>248</v>
      </c>
      <c r="F563" s="19" t="s">
        <v>248</v>
      </c>
      <c r="G563" s="19" t="s">
        <v>2366</v>
      </c>
      <c r="H563" s="19" t="s">
        <v>397</v>
      </c>
      <c r="I563" s="19">
        <v>2024</v>
      </c>
      <c r="J563" s="19" t="s">
        <v>495</v>
      </c>
      <c r="K563" s="19" t="s">
        <v>496</v>
      </c>
      <c r="L563" s="19" t="s">
        <v>47</v>
      </c>
      <c r="M563" s="19" t="s">
        <v>48</v>
      </c>
      <c r="N563" s="19" t="s">
        <v>49</v>
      </c>
      <c r="O563" s="19" t="s">
        <v>50</v>
      </c>
      <c r="P563" s="19" t="s">
        <v>51</v>
      </c>
      <c r="Q563" s="9" t="s">
        <v>2368</v>
      </c>
      <c r="R563" s="20">
        <v>184.85319999999999</v>
      </c>
      <c r="S563" s="20">
        <v>1.34</v>
      </c>
      <c r="T563" s="20">
        <v>182.37299999999999</v>
      </c>
      <c r="U563" s="20" t="s">
        <v>6286</v>
      </c>
      <c r="V563" s="21">
        <f>_xlfn.XLOOKUP(D563,'[1]Gen. Real'!$A:$A,'[1]Gen. Real'!$C:$C,"-",0)</f>
        <v>385.29345999999993</v>
      </c>
      <c r="W563" s="22"/>
      <c r="X563" s="22">
        <f>_xlfn.XLOOKUP(D563,[1]Vertimiento!$A:$A,[1]Vertimiento!$E:$E,"-",0)</f>
        <v>68.614538333333329</v>
      </c>
      <c r="Y563" s="23">
        <f t="shared" si="32"/>
        <v>0.15116397724929567</v>
      </c>
      <c r="Z563" s="19">
        <f>_xlfn.XLOOKUP(D563,[1]Cmg!$I$4:$I$85,[1]Cmg!$M$4:$M$85,"----",0,1)</f>
        <v>18.312427835350135</v>
      </c>
      <c r="AA563" s="19">
        <f>_xlfn.XLOOKUP(D563,[1]Cmg!$A$4:$A$89,[1]Cmg!$B$4:$B$89,"----",0,1)</f>
        <v>63.777667731629215</v>
      </c>
      <c r="AB563" s="19">
        <f>_xlfn.XLOOKUP(D563,[1]Cmg!$E$4:$E$89,[1]Cmg!$F$4:$F$89,"----",0,1)</f>
        <v>13.05241643835617</v>
      </c>
      <c r="AC563" s="19">
        <f>_xlfn.XLOOKUP(D563,[1]Cmg!$O$4:$O$89,[1]Cmg!$P$4:$P$89,"----",0,1)</f>
        <v>99.9816503715289</v>
      </c>
      <c r="AD563" s="24">
        <f>_xlfn.XLOOKUP(D563,[1]Cmg!$S$4:$S$89,[1]Cmg!$U$4:$U$89,"----",0,1)</f>
        <v>0.42469192149703333</v>
      </c>
      <c r="AG563" s="25">
        <f>IFERROR(SUMIFS('[1]BD Unidades'!$AH:$AH,'[1]BD Unidades'!$A:$A,'BD Centrales 2023'!$A563),"-")</f>
        <v>179.04</v>
      </c>
      <c r="AH563" s="25">
        <f>SUMIFS('[1]BD Unidades'!$AJ$3:$AJ$1424,'[1]BD Unidades'!$A$3:$A$1424,$A563)</f>
        <v>4371.2542925954185</v>
      </c>
      <c r="AI563" s="25">
        <f>SUMIFS('[1]BD Unidades'!$AL$3:$AL$1424,'[1]BD Unidades'!$A$3:$A$1424,$A563)</f>
        <v>2193.1899258438589</v>
      </c>
      <c r="AJ563" s="26">
        <f t="shared" si="33"/>
        <v>0.33410138815457835</v>
      </c>
      <c r="AK563" s="27">
        <f>IFERROR(SUMIFS('[1]BD Unidades'!$AO$3:$AO$1424,'[1]BD Unidades'!$A$3:$A$1424,$A563),"-")</f>
        <v>0</v>
      </c>
      <c r="AL563" s="27">
        <f>IFERROR(SUMIFS('[1]BD Unidades'!$AQ$3:$AQ$1424,'[1]BD Unidades'!$A$3:$A$1424,$A563),"-")</f>
        <v>0</v>
      </c>
      <c r="AM563" s="27">
        <f>IFERROR(SUMIFS('[1]BD Unidades'!$AS$3:$AS$1424,'[1]BD Unidades'!$A$3:$A$1424,$A563),"-")</f>
        <v>0</v>
      </c>
      <c r="AN563" s="27">
        <f>IFERROR(SUMIFS('[1]BD Unidades'!$AU$3:$AU$1424,'[1]BD Unidades'!$A$3:$A$1424,$A563),"-")</f>
        <v>0</v>
      </c>
      <c r="AO563" s="27"/>
      <c r="AP563" s="27"/>
      <c r="AQ563" s="25">
        <f>IFERROR(SUMIFS('[1]BD Unidades'!$AZ$3:$AZ$1424,'[1]BD Unidades'!$A$3:$A$1424,$A563),"-")</f>
        <v>58.402981927351476</v>
      </c>
      <c r="AR563" s="25">
        <f>IFERROR(SUMIFS('[1]BD Unidades'!$BA$3:$BA$1424,'[1]BD Unidades'!$A$3:$A$1424,$A563),"-")</f>
        <v>178.73175271421701</v>
      </c>
      <c r="AS563" s="28">
        <f>SUMIFS('[1]BD Unidades'!$BC$3:$BC$1424,'[1]BD Unidades'!$A$3:$A$1424,$A563)</f>
        <v>3.3986501721365928E-3</v>
      </c>
      <c r="AT563" s="28">
        <f>SUMIFS('[1]BD Unidades'!$BE$3:$BE$1424,'[1]BD Unidades'!$A$3:$A$1424,$A563)</f>
        <v>0.96855234315662375</v>
      </c>
      <c r="AU563" s="29">
        <f t="shared" si="34"/>
        <v>0.96526057256883124</v>
      </c>
      <c r="AV563" s="30">
        <f t="shared" si="35"/>
        <v>1.34E-2</v>
      </c>
      <c r="AW563" s="25">
        <f>IFERROR(SUMIFS('[1]BD Unidades'!$BI$3:$BI$1424,'[1]BD Unidades'!$A$3:$A$1424,$A563),"-")</f>
        <v>44.879749933581969</v>
      </c>
      <c r="AX563" s="25">
        <f>IFERROR(SUMIFS('[1]BD Unidades'!$BJ$3:$BJ$1424,'[1]BD Unidades'!$A$3:$A$1424,$A563),"-")</f>
        <v>28.870136940781993</v>
      </c>
    </row>
    <row r="564" spans="1:50" ht="14.4" x14ac:dyDescent="0.3">
      <c r="A564" s="7">
        <v>1866</v>
      </c>
      <c r="B564" s="7" t="s">
        <v>2369</v>
      </c>
      <c r="D564" s="8" t="s">
        <v>2370</v>
      </c>
      <c r="E564" s="19" t="s">
        <v>2371</v>
      </c>
      <c r="F564" s="19" t="s">
        <v>2371</v>
      </c>
      <c r="G564" s="19" t="s">
        <v>2372</v>
      </c>
      <c r="H564" s="19" t="s">
        <v>397</v>
      </c>
      <c r="I564" s="19">
        <v>2024</v>
      </c>
      <c r="J564" s="19" t="s">
        <v>495</v>
      </c>
      <c r="K564" s="19" t="s">
        <v>496</v>
      </c>
      <c r="L564" s="19" t="s">
        <v>213</v>
      </c>
      <c r="M564" s="19" t="s">
        <v>90</v>
      </c>
      <c r="N564" s="19" t="s">
        <v>868</v>
      </c>
      <c r="O564" s="19" t="s">
        <v>1461</v>
      </c>
      <c r="P564" s="19" t="s">
        <v>51</v>
      </c>
      <c r="Q564" s="9" t="s">
        <v>2225</v>
      </c>
      <c r="R564" s="20">
        <v>9.109</v>
      </c>
      <c r="S564" s="20">
        <v>1.2</v>
      </c>
      <c r="T564" s="20">
        <v>9</v>
      </c>
      <c r="U564" s="20" t="s">
        <v>397</v>
      </c>
      <c r="V564" s="21">
        <f>_xlfn.XLOOKUP(D564,'[1]Gen. Real'!$A:$A,'[1]Gen. Real'!$C:$C,"-",0)</f>
        <v>20.341809999999995</v>
      </c>
      <c r="W564" s="22"/>
      <c r="X564" s="22" t="str">
        <f>_xlfn.XLOOKUP(D564,[1]Vertimiento!$A:$A,[1]Vertimiento!$E:$E,"-",0)</f>
        <v>-</v>
      </c>
      <c r="Y564" s="23" t="str">
        <f t="shared" si="32"/>
        <v>-</v>
      </c>
      <c r="Z564" s="19" t="str">
        <f>_xlfn.XLOOKUP(D564,[1]Cmg!$I$4:$I$85,[1]Cmg!$M$4:$M$85,"----",0,1)</f>
        <v>----</v>
      </c>
      <c r="AA564" s="19" t="str">
        <f>_xlfn.XLOOKUP(D564,[1]Cmg!$A$4:$A$89,[1]Cmg!$B$4:$B$89,"----",0,1)</f>
        <v>----</v>
      </c>
      <c r="AB564" s="19" t="str">
        <f>_xlfn.XLOOKUP(D564,[1]Cmg!$E$4:$E$89,[1]Cmg!$F$4:$F$89,"----",0,1)</f>
        <v>----</v>
      </c>
      <c r="AC564" s="19" t="str">
        <f>_xlfn.XLOOKUP(D564,[1]Cmg!$O$4:$O$89,[1]Cmg!$P$4:$P$89,"----",0,1)</f>
        <v>----</v>
      </c>
      <c r="AD564" s="24" t="str">
        <f>_xlfn.XLOOKUP(D564,[1]Cmg!$S$4:$S$89,[1]Cmg!$U$4:$U$89,"----",0,1)</f>
        <v>----</v>
      </c>
      <c r="AG564" s="25">
        <f>IFERROR(SUMIFS('[1]BD Unidades'!$AH:$AH,'[1]BD Unidades'!$A:$A,'BD Centrales 2023'!$A564),"-")</f>
        <v>9</v>
      </c>
      <c r="AH564" s="25">
        <f>SUMIFS('[1]BD Unidades'!$AJ$3:$AJ$1424,'[1]BD Unidades'!$A$3:$A$1424,$A564)</f>
        <v>7918.4652541442565</v>
      </c>
      <c r="AI564" s="25">
        <f>SUMIFS('[1]BD Unidades'!$AL$3:$AL$1424,'[1]BD Unidades'!$A$3:$A$1424,$A564)</f>
        <v>0</v>
      </c>
      <c r="AJ564" s="26">
        <f t="shared" si="33"/>
        <v>0</v>
      </c>
      <c r="AK564" s="27">
        <f>IFERROR(SUMIFS('[1]BD Unidades'!$AO$3:$AO$1424,'[1]BD Unidades'!$A$3:$A$1424,$A564),"-")</f>
        <v>0</v>
      </c>
      <c r="AL564" s="27">
        <f>IFERROR(SUMIFS('[1]BD Unidades'!$AQ$3:$AQ$1424,'[1]BD Unidades'!$A$3:$A$1424,$A564),"-")</f>
        <v>0</v>
      </c>
      <c r="AM564" s="27">
        <f>IFERROR(SUMIFS('[1]BD Unidades'!$AS$3:$AS$1424,'[1]BD Unidades'!$A$3:$A$1424,$A564),"-")</f>
        <v>0.27042427604437674</v>
      </c>
      <c r="AN564" s="27">
        <f>IFERROR(SUMIFS('[1]BD Unidades'!$AU$3:$AU$1424,'[1]BD Unidades'!$A$3:$A$1424,$A564),"-")</f>
        <v>0.26126676912943247</v>
      </c>
      <c r="AO564" s="27"/>
      <c r="AP564" s="27"/>
      <c r="AQ564" s="25">
        <f>IFERROR(SUMIFS('[1]BD Unidades'!$AZ$3:$AZ$1424,'[1]BD Unidades'!$A$3:$A$1424,$A564),"-")</f>
        <v>2.227462786814407</v>
      </c>
      <c r="AR564" s="25">
        <f>IFERROR(SUMIFS('[1]BD Unidades'!$BA$3:$BA$1424,'[1]BD Unidades'!$A$3:$A$1424,$A564),"-")</f>
        <v>9</v>
      </c>
      <c r="AS564" s="28">
        <f>SUMIFS('[1]BD Unidades'!$BC$3:$BC$1424,'[1]BD Unidades'!$A$3:$A$1424,$A564)</f>
        <v>4.4914078955481341E-3</v>
      </c>
      <c r="AT564" s="28">
        <f>SUMIFS('[1]BD Unidades'!$BE$3:$BE$1424,'[1]BD Unidades'!$A$3:$A$1424,$A564)</f>
        <v>0.9879792979094888</v>
      </c>
      <c r="AU564" s="29">
        <f t="shared" si="34"/>
        <v>0.98354187989022002</v>
      </c>
      <c r="AV564" s="30">
        <f t="shared" si="35"/>
        <v>1.2E-2</v>
      </c>
      <c r="AW564" s="25">
        <f>IFERROR(SUMIFS('[1]BD Unidades'!$BI$3:$BI$1424,'[1]BD Unidades'!$A$3:$A$1424,$A564),"-")</f>
        <v>2.2172148362712458</v>
      </c>
      <c r="AX564" s="25">
        <f>IFERROR(SUMIFS('[1]BD Unidades'!$BJ$3:$BJ$1424,'[1]BD Unidades'!$A$3:$A$1424,$A564),"-")</f>
        <v>1.4262845948343166</v>
      </c>
    </row>
    <row r="565" spans="1:50" ht="14.4" x14ac:dyDescent="0.3">
      <c r="A565" s="7">
        <v>1867</v>
      </c>
      <c r="B565" s="7" t="s">
        <v>2374</v>
      </c>
      <c r="D565" s="8" t="s">
        <v>2375</v>
      </c>
      <c r="E565" s="19" t="s">
        <v>2376</v>
      </c>
      <c r="F565" s="19" t="s">
        <v>2376</v>
      </c>
      <c r="G565" s="19" t="s">
        <v>2377</v>
      </c>
      <c r="H565" s="19" t="s">
        <v>397</v>
      </c>
      <c r="I565" s="19">
        <v>2024</v>
      </c>
      <c r="J565" s="19" t="s">
        <v>495</v>
      </c>
      <c r="K565" s="19" t="s">
        <v>496</v>
      </c>
      <c r="L565" s="19" t="s">
        <v>213</v>
      </c>
      <c r="M565" s="19" t="s">
        <v>189</v>
      </c>
      <c r="N565" s="19" t="s">
        <v>879</v>
      </c>
      <c r="O565" s="19" t="s">
        <v>2378</v>
      </c>
      <c r="P565" s="19" t="s">
        <v>51</v>
      </c>
      <c r="Q565" s="9" t="s">
        <v>2379</v>
      </c>
      <c r="R565" s="20">
        <v>9.0078340000000008</v>
      </c>
      <c r="S565" s="20">
        <v>8.6999999999999994E-2</v>
      </c>
      <c r="T565" s="20">
        <v>9</v>
      </c>
      <c r="U565" s="20" t="s">
        <v>397</v>
      </c>
      <c r="V565" s="21">
        <f>_xlfn.XLOOKUP(D565,'[1]Gen. Real'!$A:$A,'[1]Gen. Real'!$C:$C,"-",0)</f>
        <v>22.747489999999988</v>
      </c>
      <c r="W565" s="22"/>
      <c r="X565" s="22" t="str">
        <f>_xlfn.XLOOKUP(D565,[1]Vertimiento!$A:$A,[1]Vertimiento!$E:$E,"-",0)</f>
        <v>-</v>
      </c>
      <c r="Y565" s="23" t="str">
        <f t="shared" si="32"/>
        <v>-</v>
      </c>
      <c r="Z565" s="19" t="str">
        <f>_xlfn.XLOOKUP(D565,[1]Cmg!$I$4:$I$85,[1]Cmg!$M$4:$M$85,"----",0,1)</f>
        <v>----</v>
      </c>
      <c r="AA565" s="19" t="str">
        <f>_xlfn.XLOOKUP(D565,[1]Cmg!$A$4:$A$89,[1]Cmg!$B$4:$B$89,"----",0,1)</f>
        <v>----</v>
      </c>
      <c r="AB565" s="19" t="str">
        <f>_xlfn.XLOOKUP(D565,[1]Cmg!$E$4:$E$89,[1]Cmg!$F$4:$F$89,"----",0,1)</f>
        <v>----</v>
      </c>
      <c r="AC565" s="19" t="str">
        <f>_xlfn.XLOOKUP(D565,[1]Cmg!$O$4:$O$89,[1]Cmg!$P$4:$P$89,"----",0,1)</f>
        <v>----</v>
      </c>
      <c r="AD565" s="24" t="str">
        <f>_xlfn.XLOOKUP(D565,[1]Cmg!$S$4:$S$89,[1]Cmg!$U$4:$U$89,"----",0,1)</f>
        <v>----</v>
      </c>
      <c r="AG565" s="25">
        <f>IFERROR(SUMIFS('[1]BD Unidades'!$AH:$AH,'[1]BD Unidades'!$A:$A,'BD Centrales 2023'!$A565),"-")</f>
        <v>9</v>
      </c>
      <c r="AH565" s="25">
        <f>SUMIFS('[1]BD Unidades'!$AJ$3:$AJ$1424,'[1]BD Unidades'!$A$3:$A$1424,$A565)</f>
        <v>7424.5207005368848</v>
      </c>
      <c r="AI565" s="25">
        <f>SUMIFS('[1]BD Unidades'!$AL$3:$AL$1424,'[1]BD Unidades'!$A$3:$A$1424,$A565)</f>
        <v>1295.9719284347379</v>
      </c>
      <c r="AJ565" s="26">
        <f t="shared" si="33"/>
        <v>0.14861223827300768</v>
      </c>
      <c r="AK565" s="27">
        <f>IFERROR(SUMIFS('[1]BD Unidades'!$AO$3:$AO$1424,'[1]BD Unidades'!$A$3:$A$1424,$A565),"-")</f>
        <v>0</v>
      </c>
      <c r="AL565" s="27">
        <f>IFERROR(SUMIFS('[1]BD Unidades'!$AQ$3:$AQ$1424,'[1]BD Unidades'!$A$3:$A$1424,$A565),"-")</f>
        <v>0</v>
      </c>
      <c r="AM565" s="27">
        <f>IFERROR(SUMIFS('[1]BD Unidades'!$AS$3:$AS$1424,'[1]BD Unidades'!$A$3:$A$1424,$A565),"-")</f>
        <v>0.30644068026648591</v>
      </c>
      <c r="AN565" s="27">
        <f>IFERROR(SUMIFS('[1]BD Unidades'!$AU$3:$AU$1424,'[1]BD Unidades'!$A$3:$A$1424,$A565),"-")</f>
        <v>0.293719333637809</v>
      </c>
      <c r="AO565" s="27"/>
      <c r="AP565" s="27"/>
      <c r="AQ565" s="25">
        <f>IFERROR(SUMIFS('[1]BD Unidades'!$AZ$3:$AZ$1424,'[1]BD Unidades'!$A$3:$A$1424,$A565),"-")</f>
        <v>2.227462786814407</v>
      </c>
      <c r="AR565" s="25">
        <f>IFERROR(SUMIFS('[1]BD Unidades'!$BA$3:$BA$1424,'[1]BD Unidades'!$A$3:$A$1424,$A565),"-")</f>
        <v>8.8554014340682006</v>
      </c>
      <c r="AS565" s="28">
        <f>SUMIFS('[1]BD Unidades'!$BC$3:$BC$1424,'[1]BD Unidades'!$A$3:$A$1424,$A565)</f>
        <v>1.4402474148141891E-2</v>
      </c>
      <c r="AT565" s="28">
        <f>SUMIFS('[1]BD Unidades'!$BE$3:$BE$1424,'[1]BD Unidades'!$A$3:$A$1424,$A565)</f>
        <v>0.99632643659784725</v>
      </c>
      <c r="AU565" s="29">
        <f t="shared" si="34"/>
        <v>0.98197687085163643</v>
      </c>
      <c r="AV565" s="30">
        <f t="shared" si="35"/>
        <v>8.699999999999999E-4</v>
      </c>
      <c r="AW565" s="25">
        <f>IFERROR(SUMIFS('[1]BD Unidades'!$BI$3:$BI$1424,'[1]BD Unidades'!$A$3:$A$1424,$A565),"-")</f>
        <v>2.1891930288697465</v>
      </c>
      <c r="AX565" s="25">
        <f>IFERROR(SUMIFS('[1]BD Unidades'!$BJ$3:$BJ$1424,'[1]BD Unidades'!$A$3:$A$1424,$A565),"-")</f>
        <v>1.4082587943740479</v>
      </c>
    </row>
    <row r="566" spans="1:50" ht="14.4" x14ac:dyDescent="0.3">
      <c r="A566" s="7">
        <v>1869</v>
      </c>
      <c r="B566" s="7" t="s">
        <v>2380</v>
      </c>
      <c r="D566" s="8" t="s">
        <v>2381</v>
      </c>
      <c r="E566" s="19" t="s">
        <v>1231</v>
      </c>
      <c r="F566" s="19" t="s">
        <v>2382</v>
      </c>
      <c r="G566" s="19" t="s">
        <v>2383</v>
      </c>
      <c r="H566" s="19" t="s">
        <v>397</v>
      </c>
      <c r="I566" s="19">
        <v>2024</v>
      </c>
      <c r="J566" s="19" t="s">
        <v>495</v>
      </c>
      <c r="K566" s="19" t="s">
        <v>496</v>
      </c>
      <c r="L566" s="19" t="s">
        <v>213</v>
      </c>
      <c r="M566" s="19" t="s">
        <v>90</v>
      </c>
      <c r="N566" s="19" t="s">
        <v>97</v>
      </c>
      <c r="O566" s="19" t="s">
        <v>97</v>
      </c>
      <c r="P566" s="19" t="s">
        <v>51</v>
      </c>
      <c r="Q566" s="9" t="s">
        <v>2201</v>
      </c>
      <c r="R566" s="20">
        <v>9.0020000000000007</v>
      </c>
      <c r="S566" s="20">
        <v>0.24399999999999999</v>
      </c>
      <c r="T566" s="20">
        <v>8.98</v>
      </c>
      <c r="U566" s="20" t="s">
        <v>397</v>
      </c>
      <c r="V566" s="21">
        <f>_xlfn.XLOOKUP(D566,'[1]Gen. Real'!$A:$A,'[1]Gen. Real'!$C:$C,"-",0)</f>
        <v>12.33691</v>
      </c>
      <c r="W566" s="22"/>
      <c r="X566" s="22" t="str">
        <f>_xlfn.XLOOKUP(D566,[1]Vertimiento!$A:$A,[1]Vertimiento!$E:$E,"-",0)</f>
        <v>-</v>
      </c>
      <c r="Y566" s="23" t="str">
        <f t="shared" si="32"/>
        <v>-</v>
      </c>
      <c r="Z566" s="19" t="str">
        <f>_xlfn.XLOOKUP(D566,[1]Cmg!$I$4:$I$85,[1]Cmg!$M$4:$M$85,"----",0,1)</f>
        <v>----</v>
      </c>
      <c r="AA566" s="19" t="str">
        <f>_xlfn.XLOOKUP(D566,[1]Cmg!$A$4:$A$89,[1]Cmg!$B$4:$B$89,"----",0,1)</f>
        <v>----</v>
      </c>
      <c r="AB566" s="19" t="str">
        <f>_xlfn.XLOOKUP(D566,[1]Cmg!$E$4:$E$89,[1]Cmg!$F$4:$F$89,"----",0,1)</f>
        <v>----</v>
      </c>
      <c r="AC566" s="19" t="str">
        <f>_xlfn.XLOOKUP(D566,[1]Cmg!$O$4:$O$89,[1]Cmg!$P$4:$P$89,"----",0,1)</f>
        <v>----</v>
      </c>
      <c r="AD566" s="24" t="str">
        <f>_xlfn.XLOOKUP(D566,[1]Cmg!$S$4:$S$89,[1]Cmg!$U$4:$U$89,"----",0,1)</f>
        <v>----</v>
      </c>
      <c r="AG566" s="25">
        <f>IFERROR(SUMIFS('[1]BD Unidades'!$AH:$AH,'[1]BD Unidades'!$A:$A,'BD Centrales 2023'!$A566),"-")</f>
        <v>8.98</v>
      </c>
      <c r="AH566" s="25">
        <f>SUMIFS('[1]BD Unidades'!$AJ$3:$AJ$1424,'[1]BD Unidades'!$A$3:$A$1424,$A566)</f>
        <v>5503.0514700436906</v>
      </c>
      <c r="AI566" s="25">
        <f>SUMIFS('[1]BD Unidades'!$AL$3:$AL$1424,'[1]BD Unidades'!$A$3:$A$1424,$A566)</f>
        <v>0</v>
      </c>
      <c r="AJ566" s="26">
        <f t="shared" si="33"/>
        <v>0</v>
      </c>
      <c r="AK566" s="27">
        <f>IFERROR(SUMIFS('[1]BD Unidades'!$AO$3:$AO$1424,'[1]BD Unidades'!$A$3:$A$1424,$A566),"-")</f>
        <v>0</v>
      </c>
      <c r="AL566" s="27">
        <f>IFERROR(SUMIFS('[1]BD Unidades'!$AQ$3:$AQ$1424,'[1]BD Unidades'!$A$3:$A$1424,$A566),"-")</f>
        <v>0</v>
      </c>
      <c r="AM566" s="27">
        <f>IFERROR(SUMIFS('[1]BD Unidades'!$AS$3:$AS$1424,'[1]BD Unidades'!$A$3:$A$1424,$A566),"-")</f>
        <v>0.18900566766433727</v>
      </c>
      <c r="AN566" s="27">
        <f>IFERROR(SUMIFS('[1]BD Unidades'!$AU$3:$AU$1424,'[1]BD Unidades'!$A$3:$A$1424,$A566),"-")</f>
        <v>0.11877401688513664</v>
      </c>
      <c r="AO566" s="27"/>
      <c r="AP566" s="27"/>
      <c r="AQ566" s="25">
        <f>IFERROR(SUMIFS('[1]BD Unidades'!$AZ$3:$AZ$1424,'[1]BD Unidades'!$A$3:$A$1424,$A566),"-")</f>
        <v>1.0956228600000002</v>
      </c>
      <c r="AR566" s="25">
        <f>IFERROR(SUMIFS('[1]BD Unidades'!$BA$3:$BA$1424,'[1]BD Unidades'!$A$3:$A$1424,$A566),"-")</f>
        <v>8.9799999999999898</v>
      </c>
      <c r="AS566" s="28">
        <f>SUMIFS('[1]BD Unidades'!$BC$3:$BC$1424,'[1]BD Unidades'!$A$3:$A$1424,$A566)</f>
        <v>4.6009110355865274E-2</v>
      </c>
      <c r="AT566" s="28">
        <f>SUMIFS('[1]BD Unidades'!$BE$3:$BE$1424,'[1]BD Unidades'!$A$3:$A$1424,$A566)</f>
        <v>0.96952735346821295</v>
      </c>
      <c r="AU566" s="29">
        <f t="shared" si="34"/>
        <v>0.92492026246946391</v>
      </c>
      <c r="AV566" s="30">
        <f t="shared" si="35"/>
        <v>2.4399999999999999E-3</v>
      </c>
      <c r="AW566" s="25">
        <f>IFERROR(SUMIFS('[1]BD Unidades'!$BI$3:$BI$1424,'[1]BD Unidades'!$A$3:$A$1424,$A566),"-")</f>
        <v>0.96563576973110554</v>
      </c>
      <c r="AX566" s="25">
        <f>IFERROR(SUMIFS('[1]BD Unidades'!$BJ$3:$BJ$1424,'[1]BD Unidades'!$A$3:$A$1424,$A566),"-")</f>
        <v>0.62117184138306158</v>
      </c>
    </row>
    <row r="567" spans="1:50" ht="14.4" x14ac:dyDescent="0.3">
      <c r="A567" s="7">
        <v>1870</v>
      </c>
      <c r="B567" s="7" t="s">
        <v>2385</v>
      </c>
      <c r="D567" s="8" t="s">
        <v>2386</v>
      </c>
      <c r="E567" s="19" t="s">
        <v>2234</v>
      </c>
      <c r="F567" s="19" t="s">
        <v>2234</v>
      </c>
      <c r="G567" s="19" t="s">
        <v>2387</v>
      </c>
      <c r="H567" s="19" t="s">
        <v>397</v>
      </c>
      <c r="I567" s="19">
        <v>2024</v>
      </c>
      <c r="J567" s="19" t="s">
        <v>495</v>
      </c>
      <c r="K567" s="19" t="s">
        <v>496</v>
      </c>
      <c r="L567" s="19" t="s">
        <v>213</v>
      </c>
      <c r="M567" s="19" t="s">
        <v>106</v>
      </c>
      <c r="N567" s="19" t="s">
        <v>243</v>
      </c>
      <c r="O567" s="19" t="s">
        <v>905</v>
      </c>
      <c r="P567" s="19" t="s">
        <v>51</v>
      </c>
      <c r="Q567" s="9" t="s">
        <v>2389</v>
      </c>
      <c r="R567" s="20">
        <v>2.2040000000000002</v>
      </c>
      <c r="S567" s="20">
        <v>0.18099999999999999</v>
      </c>
      <c r="T567" s="20">
        <v>2.2000000000000002</v>
      </c>
      <c r="U567" s="20" t="s">
        <v>397</v>
      </c>
      <c r="V567" s="21">
        <f>_xlfn.XLOOKUP(D567,'[1]Gen. Real'!$A:$A,'[1]Gen. Real'!$C:$C,"-",0)</f>
        <v>4.0067500000000029</v>
      </c>
      <c r="W567" s="22"/>
      <c r="X567" s="22" t="str">
        <f>_xlfn.XLOOKUP(D567,[1]Vertimiento!$A:$A,[1]Vertimiento!$E:$E,"-",0)</f>
        <v>-</v>
      </c>
      <c r="Y567" s="23" t="str">
        <f t="shared" si="32"/>
        <v>-</v>
      </c>
      <c r="Z567" s="19" t="str">
        <f>_xlfn.XLOOKUP(D567,[1]Cmg!$I$4:$I$85,[1]Cmg!$M$4:$M$85,"----",0,1)</f>
        <v>----</v>
      </c>
      <c r="AA567" s="19" t="str">
        <f>_xlfn.XLOOKUP(D567,[1]Cmg!$A$4:$A$89,[1]Cmg!$B$4:$B$89,"----",0,1)</f>
        <v>----</v>
      </c>
      <c r="AB567" s="19" t="str">
        <f>_xlfn.XLOOKUP(D567,[1]Cmg!$E$4:$E$89,[1]Cmg!$F$4:$F$89,"----",0,1)</f>
        <v>----</v>
      </c>
      <c r="AC567" s="19" t="str">
        <f>_xlfn.XLOOKUP(D567,[1]Cmg!$O$4:$O$89,[1]Cmg!$P$4:$P$89,"----",0,1)</f>
        <v>----</v>
      </c>
      <c r="AD567" s="24" t="str">
        <f>_xlfn.XLOOKUP(D567,[1]Cmg!$S$4:$S$89,[1]Cmg!$U$4:$U$89,"----",0,1)</f>
        <v>----</v>
      </c>
      <c r="AG567" s="25">
        <f>IFERROR(SUMIFS('[1]BD Unidades'!$AH:$AH,'[1]BD Unidades'!$A:$A,'BD Centrales 2023'!$A567),"-")</f>
        <v>2.2000000000000002</v>
      </c>
      <c r="AH567" s="25">
        <f>SUMIFS('[1]BD Unidades'!$AJ$3:$AJ$1424,'[1]BD Unidades'!$A$3:$A$1424,$A567)</f>
        <v>8211.1872353297076</v>
      </c>
      <c r="AI567" s="25">
        <f>SUMIFS('[1]BD Unidades'!$AL$3:$AL$1424,'[1]BD Unidades'!$A$3:$A$1424,$A567)</f>
        <v>0</v>
      </c>
      <c r="AJ567" s="26">
        <f t="shared" si="33"/>
        <v>0</v>
      </c>
      <c r="AK567" s="27">
        <f>IFERROR(SUMIFS('[1]BD Unidades'!$AO$3:$AO$1424,'[1]BD Unidades'!$A$3:$A$1424,$A567),"-")</f>
        <v>0</v>
      </c>
      <c r="AL567" s="27">
        <f>IFERROR(SUMIFS('[1]BD Unidades'!$AQ$3:$AQ$1424,'[1]BD Unidades'!$A$3:$A$1424,$A567),"-")</f>
        <v>0</v>
      </c>
      <c r="AM567" s="27">
        <f>IFERROR(SUMIFS('[1]BD Unidades'!$AS$3:$AS$1424,'[1]BD Unidades'!$A$3:$A$1424,$A567),"-")</f>
        <v>0.21876598669662306</v>
      </c>
      <c r="AN567" s="27">
        <f>IFERROR(SUMIFS('[1]BD Unidades'!$AU$3:$AU$1424,'[1]BD Unidades'!$A$3:$A$1424,$A567),"-")</f>
        <v>0.20828330308529946</v>
      </c>
      <c r="AO567" s="27"/>
      <c r="AP567" s="27"/>
      <c r="AQ567" s="25">
        <f>IFERROR(SUMIFS('[1]BD Unidades'!$AZ$3:$AZ$1424,'[1]BD Unidades'!$A$3:$A$1424,$A567),"-")</f>
        <v>0.48216023467935726</v>
      </c>
      <c r="AR567" s="25">
        <f>IFERROR(SUMIFS('[1]BD Unidades'!$BA$3:$BA$1424,'[1]BD Unidades'!$A$3:$A$1424,$A567),"-")</f>
        <v>2.2000000000000099</v>
      </c>
      <c r="AS567" s="28">
        <f>SUMIFS('[1]BD Unidades'!$BC$3:$BC$1424,'[1]BD Unidades'!$A$3:$A$1424,$A567)</f>
        <v>1.9065221770337169E-2</v>
      </c>
      <c r="AT567" s="28">
        <f>SUMIFS('[1]BD Unidades'!$BE$3:$BE$1424,'[1]BD Unidades'!$A$3:$A$1424,$A567)</f>
        <v>0.99818511796733211</v>
      </c>
      <c r="AU567" s="29">
        <f t="shared" si="34"/>
        <v>0.97915449732543469</v>
      </c>
      <c r="AV567" s="30">
        <f t="shared" si="35"/>
        <v>1.81E-3</v>
      </c>
      <c r="AW567" s="25">
        <f>IFERROR(SUMIFS('[1]BD Unidades'!$BI$3:$BI$1424,'[1]BD Unidades'!$A$3:$A$1424,$A567),"-")</f>
        <v>0.47295102925489801</v>
      </c>
      <c r="AX567" s="25">
        <f>IFERROR(SUMIFS('[1]BD Unidades'!$BJ$3:$BJ$1424,'[1]BD Unidades'!$A$3:$A$1424,$A567),"-")</f>
        <v>0.30423879368935075</v>
      </c>
    </row>
    <row r="568" spans="1:50" ht="14.4" x14ac:dyDescent="0.3">
      <c r="A568" s="7">
        <v>1871</v>
      </c>
      <c r="B568" s="7" t="s">
        <v>2390</v>
      </c>
      <c r="D568" s="8" t="s">
        <v>2391</v>
      </c>
      <c r="E568" s="19" t="s">
        <v>2392</v>
      </c>
      <c r="F568" s="19" t="s">
        <v>2392</v>
      </c>
      <c r="G568" s="19" t="s">
        <v>2393</v>
      </c>
      <c r="H568" s="19" t="s">
        <v>397</v>
      </c>
      <c r="I568" s="19">
        <v>2024</v>
      </c>
      <c r="J568" s="19" t="s">
        <v>495</v>
      </c>
      <c r="K568" s="19" t="s">
        <v>496</v>
      </c>
      <c r="L568" s="19" t="s">
        <v>213</v>
      </c>
      <c r="M568" s="19" t="s">
        <v>189</v>
      </c>
      <c r="N568" s="19" t="s">
        <v>879</v>
      </c>
      <c r="O568" s="19" t="s">
        <v>2394</v>
      </c>
      <c r="P568" s="19" t="s">
        <v>51</v>
      </c>
      <c r="Q568" s="9" t="s">
        <v>2107</v>
      </c>
      <c r="R568" s="20">
        <v>3</v>
      </c>
      <c r="S568" s="20">
        <v>1</v>
      </c>
      <c r="T568" s="20">
        <v>2.97</v>
      </c>
      <c r="U568" s="20" t="s">
        <v>397</v>
      </c>
      <c r="V568" s="21">
        <f>_xlfn.XLOOKUP(D568,'[1]Gen. Real'!$A:$A,'[1]Gen. Real'!$C:$C,"-",0)</f>
        <v>7.2011699999999985</v>
      </c>
      <c r="W568" s="22"/>
      <c r="X568" s="22" t="str">
        <f>_xlfn.XLOOKUP(D568,[1]Vertimiento!$A:$A,[1]Vertimiento!$E:$E,"-",0)</f>
        <v>-</v>
      </c>
      <c r="Y568" s="23" t="str">
        <f t="shared" si="32"/>
        <v>-</v>
      </c>
      <c r="Z568" s="19" t="str">
        <f>_xlfn.XLOOKUP(D568,[1]Cmg!$I$4:$I$85,[1]Cmg!$M$4:$M$85,"----",0,1)</f>
        <v>----</v>
      </c>
      <c r="AA568" s="19" t="str">
        <f>_xlfn.XLOOKUP(D568,[1]Cmg!$A$4:$A$89,[1]Cmg!$B$4:$B$89,"----",0,1)</f>
        <v>----</v>
      </c>
      <c r="AB568" s="19" t="str">
        <f>_xlfn.XLOOKUP(D568,[1]Cmg!$E$4:$E$89,[1]Cmg!$F$4:$F$89,"----",0,1)</f>
        <v>----</v>
      </c>
      <c r="AC568" s="19" t="str">
        <f>_xlfn.XLOOKUP(D568,[1]Cmg!$O$4:$O$89,[1]Cmg!$P$4:$P$89,"----",0,1)</f>
        <v>----</v>
      </c>
      <c r="AD568" s="24" t="str">
        <f>_xlfn.XLOOKUP(D568,[1]Cmg!$S$4:$S$89,[1]Cmg!$U$4:$U$89,"----",0,1)</f>
        <v>----</v>
      </c>
      <c r="AG568" s="25">
        <f>IFERROR(SUMIFS('[1]BD Unidades'!$AH:$AH,'[1]BD Unidades'!$A:$A,'BD Centrales 2023'!$A568),"-")</f>
        <v>2.97</v>
      </c>
      <c r="AH568" s="25">
        <f>SUMIFS('[1]BD Unidades'!$AJ$3:$AJ$1424,'[1]BD Unidades'!$A$3:$A$1424,$A568)</f>
        <v>8652.9299999999985</v>
      </c>
      <c r="AI568" s="25">
        <f>SUMIFS('[1]BD Unidades'!$AL$3:$AL$1424,'[1]BD Unidades'!$A$3:$A$1424,$A568)</f>
        <v>0</v>
      </c>
      <c r="AJ568" s="26">
        <f t="shared" si="33"/>
        <v>0</v>
      </c>
      <c r="AK568" s="27">
        <f>IFERROR(SUMIFS('[1]BD Unidades'!$AO$3:$AO$1424,'[1]BD Unidades'!$A$3:$A$1424,$A568),"-")</f>
        <v>0</v>
      </c>
      <c r="AL568" s="27">
        <f>IFERROR(SUMIFS('[1]BD Unidades'!$AQ$3:$AQ$1424,'[1]BD Unidades'!$A$3:$A$1424,$A568),"-")</f>
        <v>0</v>
      </c>
      <c r="AM568" s="27">
        <f>IFERROR(SUMIFS('[1]BD Unidades'!$AS$3:$AS$1424,'[1]BD Unidades'!$A$3:$A$1424,$A568),"-")</f>
        <v>0.26179716184904905</v>
      </c>
      <c r="AN568" s="27">
        <f>IFERROR(SUMIFS('[1]BD Unidades'!$AU$3:$AU$1424,'[1]BD Unidades'!$A$3:$A$1424,$A568),"-")</f>
        <v>0.27347364000000002</v>
      </c>
      <c r="AO568" s="27"/>
      <c r="AP568" s="27"/>
      <c r="AQ568" s="25">
        <f>IFERROR(SUMIFS('[1]BD Unidades'!$AZ$3:$AZ$1424,'[1]BD Unidades'!$A$3:$A$1424,$A568),"-")</f>
        <v>0.73506271964875447</v>
      </c>
      <c r="AR568" s="25">
        <f>IFERROR(SUMIFS('[1]BD Unidades'!$BA$3:$BA$1424,'[1]BD Unidades'!$A$3:$A$1424,$A568),"-")</f>
        <v>2.97</v>
      </c>
      <c r="AS568" s="28">
        <f>SUMIFS('[1]BD Unidades'!$BC$3:$BC$1424,'[1]BD Unidades'!$A$3:$A$1424,$A568)</f>
        <v>4.3370679452054721E-3</v>
      </c>
      <c r="AT568" s="28">
        <f>SUMIFS('[1]BD Unidades'!$BE$3:$BE$1424,'[1]BD Unidades'!$A$3:$A$1424,$A568)</f>
        <v>0.98944811643835584</v>
      </c>
      <c r="AU568" s="29">
        <f t="shared" si="34"/>
        <v>0.98515681272910705</v>
      </c>
      <c r="AV568" s="30">
        <f t="shared" si="35"/>
        <v>0.01</v>
      </c>
      <c r="AW568" s="25">
        <f>IFERROR(SUMIFS('[1]BD Unidades'!$BI$3:$BI$1424,'[1]BD Unidades'!$A$3:$A$1424,$A568),"-")</f>
        <v>0.73143452893679228</v>
      </c>
      <c r="AX568" s="25">
        <f>IFERROR(SUMIFS('[1]BD Unidades'!$BJ$3:$BJ$1424,'[1]BD Unidades'!$A$3:$A$1424,$A568),"-")</f>
        <v>0.47051543390665662</v>
      </c>
    </row>
    <row r="569" spans="1:50" ht="14.4" x14ac:dyDescent="0.3">
      <c r="A569" s="7">
        <v>1872</v>
      </c>
      <c r="B569" s="7" t="s">
        <v>2395</v>
      </c>
      <c r="D569" s="8" t="s">
        <v>2396</v>
      </c>
      <c r="E569" s="19" t="s">
        <v>2397</v>
      </c>
      <c r="F569" s="19" t="s">
        <v>2397</v>
      </c>
      <c r="G569" s="19" t="s">
        <v>2398</v>
      </c>
      <c r="H569" s="19" t="s">
        <v>397</v>
      </c>
      <c r="I569" s="19">
        <v>2024</v>
      </c>
      <c r="J569" s="19" t="s">
        <v>495</v>
      </c>
      <c r="K569" s="19" t="s">
        <v>496</v>
      </c>
      <c r="L569" s="19" t="s">
        <v>213</v>
      </c>
      <c r="M569" s="19" t="s">
        <v>164</v>
      </c>
      <c r="N569" s="19" t="s">
        <v>221</v>
      </c>
      <c r="O569" s="19" t="s">
        <v>886</v>
      </c>
      <c r="P569" s="19" t="s">
        <v>51</v>
      </c>
      <c r="Q569" s="9" t="s">
        <v>2400</v>
      </c>
      <c r="R569" s="20">
        <v>8.32</v>
      </c>
      <c r="S569" s="20">
        <v>0.24</v>
      </c>
      <c r="T569" s="20">
        <v>8.3000000000000007</v>
      </c>
      <c r="U569" s="20" t="s">
        <v>397</v>
      </c>
      <c r="V569" s="21">
        <f>_xlfn.XLOOKUP(D569,'[1]Gen. Real'!$A:$A,'[1]Gen. Real'!$C:$C,"-",0)</f>
        <v>14.104889999999996</v>
      </c>
      <c r="W569" s="22"/>
      <c r="X569" s="22" t="str">
        <f>_xlfn.XLOOKUP(D569,[1]Vertimiento!$A:$A,[1]Vertimiento!$E:$E,"-",0)</f>
        <v>-</v>
      </c>
      <c r="Y569" s="23" t="str">
        <f t="shared" si="32"/>
        <v>-</v>
      </c>
      <c r="Z569" s="19" t="str">
        <f>_xlfn.XLOOKUP(D569,[1]Cmg!$I$4:$I$85,[1]Cmg!$M$4:$M$85,"----",0,1)</f>
        <v>----</v>
      </c>
      <c r="AA569" s="19" t="str">
        <f>_xlfn.XLOOKUP(D569,[1]Cmg!$A$4:$A$89,[1]Cmg!$B$4:$B$89,"----",0,1)</f>
        <v>----</v>
      </c>
      <c r="AB569" s="19" t="str">
        <f>_xlfn.XLOOKUP(D569,[1]Cmg!$E$4:$E$89,[1]Cmg!$F$4:$F$89,"----",0,1)</f>
        <v>----</v>
      </c>
      <c r="AC569" s="19" t="str">
        <f>_xlfn.XLOOKUP(D569,[1]Cmg!$O$4:$O$89,[1]Cmg!$P$4:$P$89,"----",0,1)</f>
        <v>----</v>
      </c>
      <c r="AD569" s="24" t="str">
        <f>_xlfn.XLOOKUP(D569,[1]Cmg!$S$4:$S$89,[1]Cmg!$U$4:$U$89,"----",0,1)</f>
        <v>----</v>
      </c>
      <c r="AG569" s="25">
        <f>IFERROR(SUMIFS('[1]BD Unidades'!$AH:$AH,'[1]BD Unidades'!$A:$A,'BD Centrales 2023'!$A569),"-")</f>
        <v>8.3000000000000007</v>
      </c>
      <c r="AH569" s="25">
        <f>SUMIFS('[1]BD Unidades'!$AJ$3:$AJ$1424,'[1]BD Unidades'!$A$3:$A$1424,$A569)</f>
        <v>8696.6608573717986</v>
      </c>
      <c r="AI569" s="25">
        <f>SUMIFS('[1]BD Unidades'!$AL$3:$AL$1424,'[1]BD Unidades'!$A$3:$A$1424,$A569)</f>
        <v>0</v>
      </c>
      <c r="AJ569" s="26">
        <f t="shared" si="33"/>
        <v>0</v>
      </c>
      <c r="AK569" s="27">
        <f>IFERROR(SUMIFS('[1]BD Unidades'!$AO$3:$AO$1424,'[1]BD Unidades'!$A$3:$A$1424,$A569),"-")</f>
        <v>0</v>
      </c>
      <c r="AL569" s="27">
        <f>IFERROR(SUMIFS('[1]BD Unidades'!$AQ$3:$AQ$1424,'[1]BD Unidades'!$A$3:$A$1424,$A569),"-")</f>
        <v>0</v>
      </c>
      <c r="AM569" s="27">
        <f>IFERROR(SUMIFS('[1]BD Unidades'!$AS$3:$AS$1424,'[1]BD Unidades'!$A$3:$A$1424,$A569),"-")</f>
        <v>0</v>
      </c>
      <c r="AN569" s="27">
        <f>IFERROR(SUMIFS('[1]BD Unidades'!$AU$3:$AU$1424,'[1]BD Unidades'!$A$3:$A$1424,$A569),"-")</f>
        <v>0.18910432692307694</v>
      </c>
      <c r="AO569" s="27"/>
      <c r="AP569" s="27"/>
      <c r="AQ569" s="25">
        <f>IFERROR(SUMIFS('[1]BD Unidades'!$AZ$3:$AZ$1424,'[1]BD Unidades'!$A$3:$A$1424,$A569),"-")</f>
        <v>1.9865079949380013</v>
      </c>
      <c r="AR569" s="25">
        <f>IFERROR(SUMIFS('[1]BD Unidades'!$BA$3:$BA$1424,'[1]BD Unidades'!$A$3:$A$1424,$A569),"-")</f>
        <v>8.2999999999999705</v>
      </c>
      <c r="AS569" s="28">
        <f>SUMIFS('[1]BD Unidades'!$BC$3:$BC$1424,'[1]BD Unidades'!$A$3:$A$1424,$A569)</f>
        <v>7.0950164038831422E-3</v>
      </c>
      <c r="AT569" s="28">
        <f>SUMIFS('[1]BD Unidades'!$BE$3:$BE$1424,'[1]BD Unidades'!$A$3:$A$1424,$A569)</f>
        <v>0.99719567289398248</v>
      </c>
      <c r="AU569" s="29">
        <f t="shared" si="34"/>
        <v>0.99012055323691839</v>
      </c>
      <c r="AV569" s="30">
        <f t="shared" si="35"/>
        <v>2.3999999999999998E-3</v>
      </c>
      <c r="AW569" s="25">
        <f>IFERROR(SUMIFS('[1]BD Unidades'!$BI$3:$BI$1424,'[1]BD Unidades'!$A$3:$A$1424,$A569),"-")</f>
        <v>1.9715879220569741</v>
      </c>
      <c r="AX569" s="25">
        <f>IFERROR(SUMIFS('[1]BD Unidades'!$BJ$3:$BJ$1424,'[1]BD Unidades'!$A$3:$A$1424,$A569),"-")</f>
        <v>1.2682783078072672</v>
      </c>
    </row>
    <row r="570" spans="1:50" ht="14.4" x14ac:dyDescent="0.3">
      <c r="A570" s="7">
        <v>1873</v>
      </c>
      <c r="B570" s="7" t="s">
        <v>2401</v>
      </c>
      <c r="D570" s="8" t="s">
        <v>2402</v>
      </c>
      <c r="E570" s="19" t="s">
        <v>677</v>
      </c>
      <c r="F570" s="19" t="s">
        <v>2403</v>
      </c>
      <c r="G570" s="19" t="s">
        <v>2404</v>
      </c>
      <c r="H570" s="19" t="s">
        <v>397</v>
      </c>
      <c r="I570" s="19">
        <v>2024</v>
      </c>
      <c r="J570" s="19" t="s">
        <v>495</v>
      </c>
      <c r="K570" s="19" t="s">
        <v>496</v>
      </c>
      <c r="L570" s="19" t="s">
        <v>213</v>
      </c>
      <c r="M570" s="19" t="s">
        <v>164</v>
      </c>
      <c r="N570" s="19" t="s">
        <v>831</v>
      </c>
      <c r="O570" s="19" t="s">
        <v>2405</v>
      </c>
      <c r="P570" s="19" t="s">
        <v>51</v>
      </c>
      <c r="Q570" s="9" t="s">
        <v>2406</v>
      </c>
      <c r="R570" s="20">
        <v>9.0399999999999991</v>
      </c>
      <c r="S570" s="20">
        <v>0.44</v>
      </c>
      <c r="T570" s="20">
        <v>9</v>
      </c>
      <c r="U570" s="20" t="s">
        <v>397</v>
      </c>
      <c r="V570" s="21">
        <f>_xlfn.XLOOKUP(D570,'[1]Gen. Real'!$A:$A,'[1]Gen. Real'!$C:$C,"-",0)</f>
        <v>18.731130000000011</v>
      </c>
      <c r="W570" s="22"/>
      <c r="X570" s="22" t="str">
        <f>_xlfn.XLOOKUP(D570,[1]Vertimiento!$A:$A,[1]Vertimiento!$E:$E,"-",0)</f>
        <v>-</v>
      </c>
      <c r="Y570" s="23" t="str">
        <f t="shared" si="32"/>
        <v>-</v>
      </c>
      <c r="Z570" s="19" t="str">
        <f>_xlfn.XLOOKUP(D570,[1]Cmg!$I$4:$I$85,[1]Cmg!$M$4:$M$85,"----",0,1)</f>
        <v>----</v>
      </c>
      <c r="AA570" s="19" t="str">
        <f>_xlfn.XLOOKUP(D570,[1]Cmg!$A$4:$A$89,[1]Cmg!$B$4:$B$89,"----",0,1)</f>
        <v>----</v>
      </c>
      <c r="AB570" s="19" t="str">
        <f>_xlfn.XLOOKUP(D570,[1]Cmg!$E$4:$E$89,[1]Cmg!$F$4:$F$89,"----",0,1)</f>
        <v>----</v>
      </c>
      <c r="AC570" s="19" t="str">
        <f>_xlfn.XLOOKUP(D570,[1]Cmg!$O$4:$O$89,[1]Cmg!$P$4:$P$89,"----",0,1)</f>
        <v>----</v>
      </c>
      <c r="AD570" s="24" t="str">
        <f>_xlfn.XLOOKUP(D570,[1]Cmg!$S$4:$S$89,[1]Cmg!$U$4:$U$89,"----",0,1)</f>
        <v>----</v>
      </c>
      <c r="AG570" s="25">
        <f>IFERROR(SUMIFS('[1]BD Unidades'!$AH:$AH,'[1]BD Unidades'!$A:$A,'BD Centrales 2023'!$A570),"-")</f>
        <v>9</v>
      </c>
      <c r="AH570" s="25">
        <f>SUMIFS('[1]BD Unidades'!$AJ$3:$AJ$1424,'[1]BD Unidades'!$A$3:$A$1424,$A570)</f>
        <v>8050.9513274336268</v>
      </c>
      <c r="AI570" s="25">
        <f>SUMIFS('[1]BD Unidades'!$AL$3:$AL$1424,'[1]BD Unidades'!$A$3:$A$1424,$A570)</f>
        <v>428.06415929203575</v>
      </c>
      <c r="AJ570" s="26">
        <f t="shared" si="33"/>
        <v>5.0485125302836435E-2</v>
      </c>
      <c r="AK570" s="27">
        <f>IFERROR(SUMIFS('[1]BD Unidades'!$AO$3:$AO$1424,'[1]BD Unidades'!$A$3:$A$1424,$A570),"-")</f>
        <v>0</v>
      </c>
      <c r="AL570" s="27">
        <f>IFERROR(SUMIFS('[1]BD Unidades'!$AQ$3:$AQ$1424,'[1]BD Unidades'!$A$3:$A$1424,$A570),"-")</f>
        <v>0</v>
      </c>
      <c r="AM570" s="27">
        <f>IFERROR(SUMIFS('[1]BD Unidades'!$AS$3:$AS$1424,'[1]BD Unidades'!$A$3:$A$1424,$A570),"-")</f>
        <v>0</v>
      </c>
      <c r="AN570" s="27">
        <f>IFERROR(SUMIFS('[1]BD Unidades'!$AU$3:$AU$1424,'[1]BD Unidades'!$A$3:$A$1424,$A570),"-")</f>
        <v>0.24830442477876108</v>
      </c>
      <c r="AO570" s="27"/>
      <c r="AP570" s="27"/>
      <c r="AQ570" s="25">
        <f>IFERROR(SUMIFS('[1]BD Unidades'!$AZ$3:$AZ$1424,'[1]BD Unidades'!$A$3:$A$1424,$A570),"-")</f>
        <v>2.154044813788194</v>
      </c>
      <c r="AR570" s="25">
        <f>IFERROR(SUMIFS('[1]BD Unidades'!$BA$3:$BA$1424,'[1]BD Unidades'!$A$3:$A$1424,$A570),"-")</f>
        <v>8.7732132163866208</v>
      </c>
      <c r="AS570" s="28">
        <f>SUMIFS('[1]BD Unidades'!$BC$3:$BC$1424,'[1]BD Unidades'!$A$3:$A$1424,$A570)</f>
        <v>5.9624165353376153E-3</v>
      </c>
      <c r="AT570" s="28">
        <f>SUMIFS('[1]BD Unidades'!$BE$3:$BE$1424,'[1]BD Unidades'!$A$3:$A$1424,$A570)</f>
        <v>0.99557522123893816</v>
      </c>
      <c r="AU570" s="29">
        <f t="shared" si="34"/>
        <v>0.98963918707765075</v>
      </c>
      <c r="AV570" s="30">
        <f t="shared" si="35"/>
        <v>4.4000000000000003E-3</v>
      </c>
      <c r="AW570" s="25">
        <f>IFERROR(SUMIFS('[1]BD Unidades'!$BI$3:$BI$1424,'[1]BD Unidades'!$A$3:$A$1424,$A570),"-")</f>
        <v>2.1411444199840957</v>
      </c>
      <c r="AX570" s="25">
        <f>IFERROR(SUMIFS('[1]BD Unidades'!$BJ$3:$BJ$1424,'[1]BD Unidades'!$A$3:$A$1424,$A570),"-")</f>
        <v>1.3773502015143348</v>
      </c>
    </row>
    <row r="571" spans="1:50" ht="14.4" x14ac:dyDescent="0.3">
      <c r="A571" s="7">
        <v>1875</v>
      </c>
      <c r="B571" s="7" t="s">
        <v>2407</v>
      </c>
      <c r="D571" s="8" t="s">
        <v>2408</v>
      </c>
      <c r="E571" s="19" t="s">
        <v>2409</v>
      </c>
      <c r="F571" s="19" t="s">
        <v>2409</v>
      </c>
      <c r="G571" s="19" t="s">
        <v>2410</v>
      </c>
      <c r="H571" s="19" t="s">
        <v>397</v>
      </c>
      <c r="I571" s="19">
        <v>2024</v>
      </c>
      <c r="J571" s="19" t="s">
        <v>495</v>
      </c>
      <c r="K571" s="19" t="s">
        <v>496</v>
      </c>
      <c r="L571" s="19" t="s">
        <v>213</v>
      </c>
      <c r="M571" s="19" t="s">
        <v>164</v>
      </c>
      <c r="N571" s="19" t="s">
        <v>221</v>
      </c>
      <c r="O571" s="19" t="s">
        <v>886</v>
      </c>
      <c r="P571" s="19" t="s">
        <v>51</v>
      </c>
      <c r="Q571" s="9" t="s">
        <v>2412</v>
      </c>
      <c r="R571" s="20">
        <v>2.8479999999999999</v>
      </c>
      <c r="S571" s="20">
        <v>1.68</v>
      </c>
      <c r="T571" s="20">
        <v>2.8</v>
      </c>
      <c r="U571" s="20" t="s">
        <v>397</v>
      </c>
      <c r="V571" s="21">
        <f>_xlfn.XLOOKUP(D571,'[1]Gen. Real'!$A:$A,'[1]Gen. Real'!$C:$C,"-",0)</f>
        <v>5.5337200000000015</v>
      </c>
      <c r="W571" s="22"/>
      <c r="X571" s="22" t="str">
        <f>_xlfn.XLOOKUP(D571,[1]Vertimiento!$A:$A,[1]Vertimiento!$E:$E,"-",0)</f>
        <v>-</v>
      </c>
      <c r="Y571" s="23" t="str">
        <f t="shared" si="32"/>
        <v>-</v>
      </c>
      <c r="Z571" s="19" t="str">
        <f>_xlfn.XLOOKUP(D571,[1]Cmg!$I$4:$I$85,[1]Cmg!$M$4:$M$85,"----",0,1)</f>
        <v>----</v>
      </c>
      <c r="AA571" s="19" t="str">
        <f>_xlfn.XLOOKUP(D571,[1]Cmg!$A$4:$A$89,[1]Cmg!$B$4:$B$89,"----",0,1)</f>
        <v>----</v>
      </c>
      <c r="AB571" s="19" t="str">
        <f>_xlfn.XLOOKUP(D571,[1]Cmg!$E$4:$E$89,[1]Cmg!$F$4:$F$89,"----",0,1)</f>
        <v>----</v>
      </c>
      <c r="AC571" s="19" t="str">
        <f>_xlfn.XLOOKUP(D571,[1]Cmg!$O$4:$O$89,[1]Cmg!$P$4:$P$89,"----",0,1)</f>
        <v>----</v>
      </c>
      <c r="AD571" s="24" t="str">
        <f>_xlfn.XLOOKUP(D571,[1]Cmg!$S$4:$S$89,[1]Cmg!$U$4:$U$89,"----",0,1)</f>
        <v>----</v>
      </c>
      <c r="AG571" s="25">
        <f>IFERROR(SUMIFS('[1]BD Unidades'!$AH:$AH,'[1]BD Unidades'!$A:$A,'BD Centrales 2023'!$A571),"-")</f>
        <v>2.8</v>
      </c>
      <c r="AH571" s="25">
        <f>SUMIFS('[1]BD Unidades'!$AJ$3:$AJ$1424,'[1]BD Unidades'!$A$3:$A$1424,$A571)</f>
        <v>8477.3572097378255</v>
      </c>
      <c r="AI571" s="25">
        <f>SUMIFS('[1]BD Unidades'!$AL$3:$AL$1424,'[1]BD Unidades'!$A$3:$A$1424,$A571)</f>
        <v>0</v>
      </c>
      <c r="AJ571" s="26">
        <f t="shared" si="33"/>
        <v>0</v>
      </c>
      <c r="AK571" s="27">
        <f>IFERROR(SUMIFS('[1]BD Unidades'!$AO$3:$AO$1424,'[1]BD Unidades'!$A$3:$A$1424,$A571),"-")</f>
        <v>0</v>
      </c>
      <c r="AL571" s="27">
        <f>IFERROR(SUMIFS('[1]BD Unidades'!$AQ$3:$AQ$1424,'[1]BD Unidades'!$A$3:$A$1424,$A571),"-")</f>
        <v>0</v>
      </c>
      <c r="AM571" s="27">
        <f>IFERROR(SUMIFS('[1]BD Unidades'!$AS$3:$AS$1424,'[1]BD Unidades'!$A$3:$A$1424,$A571),"-")</f>
        <v>0</v>
      </c>
      <c r="AN571" s="27">
        <f>IFERROR(SUMIFS('[1]BD Unidades'!$AU$3:$AU$1424,'[1]BD Unidades'!$A$3:$A$1424,$A571),"-")</f>
        <v>0.2238800561797753</v>
      </c>
      <c r="AO571" s="27"/>
      <c r="AP571" s="27"/>
      <c r="AQ571" s="25">
        <f>IFERROR(SUMIFS('[1]BD Unidades'!$AZ$3:$AZ$1424,'[1]BD Unidades'!$A$3:$A$1424,$A571),"-")</f>
        <v>0.67014727540077146</v>
      </c>
      <c r="AR571" s="25">
        <f>IFERROR(SUMIFS('[1]BD Unidades'!$BA$3:$BA$1424,'[1]BD Unidades'!$A$3:$A$1424,$A571),"-")</f>
        <v>2.8</v>
      </c>
      <c r="AS571" s="28">
        <f>SUMIFS('[1]BD Unidades'!$BC$3:$BC$1424,'[1]BD Unidades'!$A$3:$A$1424,$A571)</f>
        <v>6.0238025211018778E-3</v>
      </c>
      <c r="AT571" s="28">
        <f>SUMIFS('[1]BD Unidades'!$BE$3:$BE$1424,'[1]BD Unidades'!$A$3:$A$1424,$A571)</f>
        <v>0.98272520009234998</v>
      </c>
      <c r="AU571" s="29">
        <f t="shared" si="34"/>
        <v>0.97680545755448334</v>
      </c>
      <c r="AV571" s="30">
        <f t="shared" si="35"/>
        <v>1.6799999999999999E-2</v>
      </c>
      <c r="AW571" s="25">
        <f>IFERROR(SUMIFS('[1]BD Unidades'!$BI$3:$BI$1424,'[1]BD Unidades'!$A$3:$A$1424,$A571),"-")</f>
        <v>0.66575611727777029</v>
      </c>
      <c r="AX571" s="25">
        <f>IFERROR(SUMIFS('[1]BD Unidades'!$BJ$3:$BJ$1424,'[1]BD Unidades'!$A$3:$A$1424,$A571),"-")</f>
        <v>0.42826598417810102</v>
      </c>
    </row>
    <row r="572" spans="1:50" ht="14.4" x14ac:dyDescent="0.3">
      <c r="A572" s="7">
        <v>1876</v>
      </c>
      <c r="B572" s="7" t="s">
        <v>2413</v>
      </c>
      <c r="D572" s="8" t="s">
        <v>2414</v>
      </c>
      <c r="E572" s="19" t="s">
        <v>2415</v>
      </c>
      <c r="F572" s="19" t="s">
        <v>2415</v>
      </c>
      <c r="G572" s="19" t="s">
        <v>2387</v>
      </c>
      <c r="H572" s="19" t="s">
        <v>397</v>
      </c>
      <c r="I572" s="19">
        <v>2024</v>
      </c>
      <c r="J572" s="19" t="s">
        <v>495</v>
      </c>
      <c r="K572" s="19" t="s">
        <v>496</v>
      </c>
      <c r="L572" s="19" t="s">
        <v>213</v>
      </c>
      <c r="M572" s="19" t="s">
        <v>106</v>
      </c>
      <c r="N572" s="19" t="s">
        <v>243</v>
      </c>
      <c r="O572" s="19" t="s">
        <v>1899</v>
      </c>
      <c r="P572" s="19" t="s">
        <v>51</v>
      </c>
      <c r="Q572" s="9" t="s">
        <v>2389</v>
      </c>
      <c r="R572" s="20">
        <v>2.9950000000000001</v>
      </c>
      <c r="S572" s="20">
        <v>0.16700000000000001</v>
      </c>
      <c r="T572" s="20">
        <v>2.99</v>
      </c>
      <c r="U572" s="20" t="s">
        <v>397</v>
      </c>
      <c r="V572" s="21">
        <f>_xlfn.XLOOKUP(D572,'[1]Gen. Real'!$A:$A,'[1]Gen. Real'!$C:$C,"-",0)</f>
        <v>5.1010400000000011</v>
      </c>
      <c r="W572" s="22"/>
      <c r="X572" s="22" t="str">
        <f>_xlfn.XLOOKUP(D572,[1]Vertimiento!$A:$A,[1]Vertimiento!$E:$E,"-",0)</f>
        <v>-</v>
      </c>
      <c r="Y572" s="23" t="str">
        <f t="shared" si="32"/>
        <v>-</v>
      </c>
      <c r="Z572" s="19" t="str">
        <f>_xlfn.XLOOKUP(D572,[1]Cmg!$I$4:$I$85,[1]Cmg!$M$4:$M$85,"----",0,1)</f>
        <v>----</v>
      </c>
      <c r="AA572" s="19" t="str">
        <f>_xlfn.XLOOKUP(D572,[1]Cmg!$A$4:$A$89,[1]Cmg!$B$4:$B$89,"----",0,1)</f>
        <v>----</v>
      </c>
      <c r="AB572" s="19" t="str">
        <f>_xlfn.XLOOKUP(D572,[1]Cmg!$E$4:$E$89,[1]Cmg!$F$4:$F$89,"----",0,1)</f>
        <v>----</v>
      </c>
      <c r="AC572" s="19" t="str">
        <f>_xlfn.XLOOKUP(D572,[1]Cmg!$O$4:$O$89,[1]Cmg!$P$4:$P$89,"----",0,1)</f>
        <v>----</v>
      </c>
      <c r="AD572" s="24" t="str">
        <f>_xlfn.XLOOKUP(D572,[1]Cmg!$S$4:$S$89,[1]Cmg!$U$4:$U$89,"----",0,1)</f>
        <v>----</v>
      </c>
      <c r="AG572" s="25">
        <f>IFERROR(SUMIFS('[1]BD Unidades'!$AH:$AH,'[1]BD Unidades'!$A:$A,'BD Centrales 2023'!$A572),"-")</f>
        <v>2.99</v>
      </c>
      <c r="AH572" s="25">
        <f>SUMIFS('[1]BD Unidades'!$AJ$3:$AJ$1424,'[1]BD Unidades'!$A$3:$A$1424,$A572)</f>
        <v>7616.9792431830865</v>
      </c>
      <c r="AI572" s="25">
        <f>SUMIFS('[1]BD Unidades'!$AL$3:$AL$1424,'[1]BD Unidades'!$A$3:$A$1424,$A572)</f>
        <v>0</v>
      </c>
      <c r="AJ572" s="26">
        <f t="shared" si="33"/>
        <v>0</v>
      </c>
      <c r="AK572" s="27">
        <f>IFERROR(SUMIFS('[1]BD Unidades'!$AO$3:$AO$1424,'[1]BD Unidades'!$A$3:$A$1424,$A572),"-")</f>
        <v>0</v>
      </c>
      <c r="AL572" s="27">
        <f>IFERROR(SUMIFS('[1]BD Unidades'!$AQ$3:$AQ$1424,'[1]BD Unidades'!$A$3:$A$1424,$A572),"-")</f>
        <v>0</v>
      </c>
      <c r="AM572" s="27">
        <f>IFERROR(SUMIFS('[1]BD Unidades'!$AS$3:$AS$1424,'[1]BD Unidades'!$A$3:$A$1424,$A572),"-")</f>
        <v>0.22375697629822075</v>
      </c>
      <c r="AN572" s="27">
        <f>IFERROR(SUMIFS('[1]BD Unidades'!$AU$3:$AU$1424,'[1]BD Unidades'!$A$3:$A$1424,$A572),"-")</f>
        <v>0.20815491485809684</v>
      </c>
      <c r="AO572" s="27"/>
      <c r="AP572" s="27"/>
      <c r="AQ572" s="25">
        <f>IFERROR(SUMIFS('[1]BD Unidades'!$AZ$3:$AZ$1424,'[1]BD Unidades'!$A$3:$A$1424,$A572),"-")</f>
        <v>0.67015214401317114</v>
      </c>
      <c r="AR572" s="25">
        <f>IFERROR(SUMIFS('[1]BD Unidades'!$BA$3:$BA$1424,'[1]BD Unidades'!$A$3:$A$1424,$A572),"-")</f>
        <v>2.99000000000001</v>
      </c>
      <c r="AS572" s="28">
        <f>SUMIFS('[1]BD Unidades'!$BC$3:$BC$1424,'[1]BD Unidades'!$A$3:$A$1424,$A572)</f>
        <v>4.6906737551674401E-3</v>
      </c>
      <c r="AT572" s="28">
        <f>SUMIFS('[1]BD Unidades'!$BE$3:$BE$1424,'[1]BD Unidades'!$A$3:$A$1424,$A572)</f>
        <v>0.99744732468878883</v>
      </c>
      <c r="AU572" s="29">
        <f t="shared" si="34"/>
        <v>0.99276862470070915</v>
      </c>
      <c r="AV572" s="30">
        <f t="shared" si="35"/>
        <v>1.67E-3</v>
      </c>
      <c r="AW572" s="25">
        <f>IFERROR(SUMIFS('[1]BD Unidades'!$BI$3:$BI$1424,'[1]BD Unidades'!$A$3:$A$1424,$A572),"-")</f>
        <v>0.66641332224902983</v>
      </c>
      <c r="AX572" s="25">
        <f>IFERROR(SUMIFS('[1]BD Unidades'!$BJ$3:$BJ$1424,'[1]BD Unidades'!$A$3:$A$1424,$A572),"-")</f>
        <v>0.42868874940175994</v>
      </c>
    </row>
    <row r="573" spans="1:50" ht="14.4" x14ac:dyDescent="0.3">
      <c r="A573" s="7">
        <v>1877</v>
      </c>
      <c r="B573" s="7" t="s">
        <v>2416</v>
      </c>
      <c r="D573" s="8" t="s">
        <v>2417</v>
      </c>
      <c r="E573" s="19" t="s">
        <v>2418</v>
      </c>
      <c r="F573" s="19" t="s">
        <v>2418</v>
      </c>
      <c r="G573" s="19" t="s">
        <v>2419</v>
      </c>
      <c r="H573" s="19" t="s">
        <v>397</v>
      </c>
      <c r="I573" s="19">
        <v>2024</v>
      </c>
      <c r="J573" s="19" t="s">
        <v>495</v>
      </c>
      <c r="K573" s="19" t="s">
        <v>496</v>
      </c>
      <c r="L573" s="19" t="s">
        <v>213</v>
      </c>
      <c r="M573" s="19" t="s">
        <v>189</v>
      </c>
      <c r="N573" s="19" t="s">
        <v>773</v>
      </c>
      <c r="O573" s="19" t="s">
        <v>773</v>
      </c>
      <c r="P573" s="19" t="s">
        <v>51</v>
      </c>
      <c r="Q573" s="9" t="s">
        <v>1663</v>
      </c>
      <c r="R573" s="20">
        <v>6.7424999999999997</v>
      </c>
      <c r="S573" s="20">
        <v>11</v>
      </c>
      <c r="T573" s="20">
        <v>6</v>
      </c>
      <c r="U573" s="20" t="s">
        <v>397</v>
      </c>
      <c r="V573" s="21">
        <f>_xlfn.XLOOKUP(D573,'[1]Gen. Real'!$A:$A,'[1]Gen. Real'!$C:$C,"-",0)</f>
        <v>3.6274199999999954</v>
      </c>
      <c r="W573" s="22"/>
      <c r="X573" s="22" t="str">
        <f>_xlfn.XLOOKUP(D573,[1]Vertimiento!$A:$A,[1]Vertimiento!$E:$E,"-",0)</f>
        <v>-</v>
      </c>
      <c r="Y573" s="23" t="str">
        <f t="shared" si="32"/>
        <v>-</v>
      </c>
      <c r="Z573" s="19" t="str">
        <f>_xlfn.XLOOKUP(D573,[1]Cmg!$I$4:$I$85,[1]Cmg!$M$4:$M$85,"----",0,1)</f>
        <v>----</v>
      </c>
      <c r="AA573" s="19" t="str">
        <f>_xlfn.XLOOKUP(D573,[1]Cmg!$A$4:$A$89,[1]Cmg!$B$4:$B$89,"----",0,1)</f>
        <v>----</v>
      </c>
      <c r="AB573" s="19" t="str">
        <f>_xlfn.XLOOKUP(D573,[1]Cmg!$E$4:$E$89,[1]Cmg!$F$4:$F$89,"----",0,1)</f>
        <v>----</v>
      </c>
      <c r="AC573" s="19" t="str">
        <f>_xlfn.XLOOKUP(D573,[1]Cmg!$O$4:$O$89,[1]Cmg!$P$4:$P$89,"----",0,1)</f>
        <v>----</v>
      </c>
      <c r="AD573" s="24" t="str">
        <f>_xlfn.XLOOKUP(D573,[1]Cmg!$S$4:$S$89,[1]Cmg!$U$4:$U$89,"----",0,1)</f>
        <v>----</v>
      </c>
      <c r="AG573" s="25">
        <f>IFERROR(SUMIFS('[1]BD Unidades'!$AH:$AH,'[1]BD Unidades'!$A:$A,'BD Centrales 2023'!$A573),"-")</f>
        <v>6</v>
      </c>
      <c r="AH573" s="25">
        <f>SUMIFS('[1]BD Unidades'!$AJ$3:$AJ$1424,'[1]BD Unidades'!$A$3:$A$1424,$A573)</f>
        <v>6966.2736373748621</v>
      </c>
      <c r="AI573" s="25">
        <f>SUMIFS('[1]BD Unidades'!$AL$3:$AL$1424,'[1]BD Unidades'!$A$3:$A$1424,$A573)</f>
        <v>0</v>
      </c>
      <c r="AJ573" s="26">
        <f t="shared" si="33"/>
        <v>0</v>
      </c>
      <c r="AK573" s="27">
        <f>IFERROR(SUMIFS('[1]BD Unidades'!$AO$3:$AO$1424,'[1]BD Unidades'!$A$3:$A$1424,$A573),"-")</f>
        <v>0</v>
      </c>
      <c r="AL573" s="27">
        <f>IFERROR(SUMIFS('[1]BD Unidades'!$AQ$3:$AQ$1424,'[1]BD Unidades'!$A$3:$A$1424,$A573),"-")</f>
        <v>0</v>
      </c>
      <c r="AM573" s="27">
        <f>IFERROR(SUMIFS('[1]BD Unidades'!$AS$3:$AS$1424,'[1]BD Unidades'!$A$3:$A$1424,$A573),"-")</f>
        <v>7.1859038198659714E-2</v>
      </c>
      <c r="AN573" s="27">
        <f>IFERROR(SUMIFS('[1]BD Unidades'!$AU$3:$AU$1424,'[1]BD Unidades'!$A$3:$A$1424,$A573),"-")</f>
        <v>6.8075639599555052E-2</v>
      </c>
      <c r="AO573" s="27"/>
      <c r="AP573" s="27"/>
      <c r="AQ573" s="25">
        <f>IFERROR(SUMIFS('[1]BD Unidades'!$AZ$3:$AZ$1424,'[1]BD Unidades'!$A$3:$A$1424,$A573),"-")</f>
        <v>0.48450956505446308</v>
      </c>
      <c r="AR573" s="25">
        <f>IFERROR(SUMIFS('[1]BD Unidades'!$BA$3:$BA$1424,'[1]BD Unidades'!$A$3:$A$1424,$A573),"-")</f>
        <v>6</v>
      </c>
      <c r="AS573" s="28">
        <f>SUMIFS('[1]BD Unidades'!$BC$3:$BC$1424,'[1]BD Unidades'!$A$3:$A$1424,$A573)</f>
        <v>6.8643667586732286E-3</v>
      </c>
      <c r="AT573" s="28">
        <f>SUMIFS('[1]BD Unidades'!$BE$3:$BE$1424,'[1]BD Unidades'!$A$3:$A$1424,$A573)</f>
        <v>0.88987764182424922</v>
      </c>
      <c r="AU573" s="29">
        <f t="shared" si="34"/>
        <v>0.88376919532042431</v>
      </c>
      <c r="AV573" s="30">
        <f t="shared" si="35"/>
        <v>0.11</v>
      </c>
      <c r="AW573" s="25">
        <f>IFERROR(SUMIFS('[1]BD Unidades'!$BI$3:$BI$1424,'[1]BD Unidades'!$A$3:$A$1424,$A573),"-")</f>
        <v>0.4807721395969568</v>
      </c>
      <c r="AX573" s="25">
        <f>IFERROR(SUMIFS('[1]BD Unidades'!$BJ$3:$BJ$1424,'[1]BD Unidades'!$A$3:$A$1424,$A573),"-")</f>
        <v>0.30926993862528201</v>
      </c>
    </row>
    <row r="574" spans="1:50" ht="14.4" x14ac:dyDescent="0.3">
      <c r="A574" s="7">
        <v>1878</v>
      </c>
      <c r="B574" s="7" t="s">
        <v>2420</v>
      </c>
      <c r="D574" s="8" t="s">
        <v>2421</v>
      </c>
      <c r="E574" s="19" t="s">
        <v>2422</v>
      </c>
      <c r="F574" s="19" t="s">
        <v>2422</v>
      </c>
      <c r="G574" s="19" t="s">
        <v>2423</v>
      </c>
      <c r="H574" s="19" t="s">
        <v>397</v>
      </c>
      <c r="I574" s="19">
        <v>2024</v>
      </c>
      <c r="J574" s="19" t="s">
        <v>495</v>
      </c>
      <c r="K574" s="19" t="s">
        <v>496</v>
      </c>
      <c r="L574" s="19" t="s">
        <v>213</v>
      </c>
      <c r="M574" s="19" t="s">
        <v>164</v>
      </c>
      <c r="N574" s="19" t="s">
        <v>165</v>
      </c>
      <c r="O574" s="19" t="s">
        <v>1347</v>
      </c>
      <c r="P574" s="19" t="s">
        <v>51</v>
      </c>
      <c r="Q574" s="9" t="s">
        <v>2425</v>
      </c>
      <c r="R574" s="20">
        <v>2.75</v>
      </c>
      <c r="S574" s="20">
        <v>2</v>
      </c>
      <c r="T574" s="20">
        <v>2.6949999999999998</v>
      </c>
      <c r="U574" s="20" t="s">
        <v>397</v>
      </c>
      <c r="V574" s="21">
        <f>_xlfn.XLOOKUP(D574,'[1]Gen. Real'!$A:$A,'[1]Gen. Real'!$C:$C,"-",0)</f>
        <v>4.8873200000000008</v>
      </c>
      <c r="W574" s="22"/>
      <c r="X574" s="22" t="str">
        <f>_xlfn.XLOOKUP(D574,[1]Vertimiento!$A:$A,[1]Vertimiento!$E:$E,"-",0)</f>
        <v>-</v>
      </c>
      <c r="Y574" s="23" t="str">
        <f t="shared" si="32"/>
        <v>-</v>
      </c>
      <c r="Z574" s="19" t="str">
        <f>_xlfn.XLOOKUP(D574,[1]Cmg!$I$4:$I$85,[1]Cmg!$M$4:$M$85,"----",0,1)</f>
        <v>----</v>
      </c>
      <c r="AA574" s="19" t="str">
        <f>_xlfn.XLOOKUP(D574,[1]Cmg!$A$4:$A$89,[1]Cmg!$B$4:$B$89,"----",0,1)</f>
        <v>----</v>
      </c>
      <c r="AB574" s="19" t="str">
        <f>_xlfn.XLOOKUP(D574,[1]Cmg!$E$4:$E$89,[1]Cmg!$F$4:$F$89,"----",0,1)</f>
        <v>----</v>
      </c>
      <c r="AC574" s="19" t="str">
        <f>_xlfn.XLOOKUP(D574,[1]Cmg!$O$4:$O$89,[1]Cmg!$P$4:$P$89,"----",0,1)</f>
        <v>----</v>
      </c>
      <c r="AD574" s="24" t="str">
        <f>_xlfn.XLOOKUP(D574,[1]Cmg!$S$4:$S$89,[1]Cmg!$U$4:$U$89,"----",0,1)</f>
        <v>----</v>
      </c>
      <c r="AG574" s="25">
        <f>IFERROR(SUMIFS('[1]BD Unidades'!$AH:$AH,'[1]BD Unidades'!$A:$A,'BD Centrales 2023'!$A574),"-")</f>
        <v>2.6949999999999998</v>
      </c>
      <c r="AH574" s="25">
        <f>SUMIFS('[1]BD Unidades'!$AJ$3:$AJ$1424,'[1]BD Unidades'!$A$3:$A$1424,$A574)</f>
        <v>8545.1916666666639</v>
      </c>
      <c r="AI574" s="25">
        <f>SUMIFS('[1]BD Unidades'!$AL$3:$AL$1424,'[1]BD Unidades'!$A$3:$A$1424,$A574)</f>
        <v>0</v>
      </c>
      <c r="AJ574" s="26">
        <f t="shared" si="33"/>
        <v>0</v>
      </c>
      <c r="AK574" s="27">
        <f>IFERROR(SUMIFS('[1]BD Unidades'!$AO$3:$AO$1424,'[1]BD Unidades'!$A$3:$A$1424,$A574),"-")</f>
        <v>0</v>
      </c>
      <c r="AL574" s="27">
        <f>IFERROR(SUMIFS('[1]BD Unidades'!$AQ$3:$AQ$1424,'[1]BD Unidades'!$A$3:$A$1424,$A574),"-")</f>
        <v>0</v>
      </c>
      <c r="AM574" s="27">
        <f>IFERROR(SUMIFS('[1]BD Unidades'!$AS$3:$AS$1424,'[1]BD Unidades'!$A$3:$A$1424,$A574),"-")</f>
        <v>0.20498504656835009</v>
      </c>
      <c r="AN574" s="27">
        <f>IFERROR(SUMIFS('[1]BD Unidades'!$AU$3:$AU$1424,'[1]BD Unidades'!$A$3:$A$1424,$A574),"-")</f>
        <v>0.20256991999999999</v>
      </c>
      <c r="AO574" s="27"/>
      <c r="AP574" s="27"/>
      <c r="AQ574" s="25">
        <f>IFERROR(SUMIFS('[1]BD Unidades'!$AZ$3:$AZ$1424,'[1]BD Unidades'!$A$3:$A$1424,$A574),"-")</f>
        <v>0.56370887806296277</v>
      </c>
      <c r="AR574" s="25">
        <f>IFERROR(SUMIFS('[1]BD Unidades'!$BA$3:$BA$1424,'[1]BD Unidades'!$A$3:$A$1424,$A574),"-")</f>
        <v>2.6949999999999998</v>
      </c>
      <c r="AS574" s="28">
        <f>SUMIFS('[1]BD Unidades'!$BC$3:$BC$1424,'[1]BD Unidades'!$A$3:$A$1424,$A574)</f>
        <v>7.9488670103839768E-3</v>
      </c>
      <c r="AT574" s="28">
        <f>SUMIFS('[1]BD Unidades'!$BE$3:$BE$1424,'[1]BD Unidades'!$A$3:$A$1424,$A574)</f>
        <v>0.97978184931506851</v>
      </c>
      <c r="AU574" s="29">
        <f t="shared" si="34"/>
        <v>0.9719936936956749</v>
      </c>
      <c r="AV574" s="30">
        <f t="shared" si="35"/>
        <v>0.02</v>
      </c>
      <c r="AW574" s="25">
        <f>IFERROR(SUMIFS('[1]BD Unidades'!$BI$3:$BI$1424,'[1]BD Unidades'!$A$3:$A$1424,$A574),"-")</f>
        <v>0.55901211996770839</v>
      </c>
      <c r="AX574" s="25">
        <f>IFERROR(SUMIFS('[1]BD Unidades'!$BJ$3:$BJ$1424,'[1]BD Unidades'!$A$3:$A$1424,$A574),"-")</f>
        <v>0.35959996387922211</v>
      </c>
    </row>
    <row r="575" spans="1:50" ht="14.4" x14ac:dyDescent="0.3">
      <c r="A575" s="7">
        <v>1879</v>
      </c>
      <c r="B575" s="7" t="s">
        <v>2426</v>
      </c>
      <c r="D575" s="8" t="s">
        <v>2427</v>
      </c>
      <c r="E575" s="19" t="s">
        <v>1231</v>
      </c>
      <c r="F575" s="19" t="s">
        <v>2428</v>
      </c>
      <c r="G575" s="19" t="s">
        <v>2429</v>
      </c>
      <c r="H575" s="19" t="s">
        <v>397</v>
      </c>
      <c r="I575" s="19">
        <v>2024</v>
      </c>
      <c r="J575" s="19" t="s">
        <v>495</v>
      </c>
      <c r="K575" s="19" t="s">
        <v>496</v>
      </c>
      <c r="L575" s="19" t="s">
        <v>213</v>
      </c>
      <c r="M575" s="19" t="s">
        <v>362</v>
      </c>
      <c r="N575" s="19" t="s">
        <v>1216</v>
      </c>
      <c r="O575" s="19" t="s">
        <v>1455</v>
      </c>
      <c r="P575" s="19" t="s">
        <v>51</v>
      </c>
      <c r="Q575" s="9" t="s">
        <v>2431</v>
      </c>
      <c r="R575" s="20">
        <v>9.0198</v>
      </c>
      <c r="S575" s="20">
        <v>0.22</v>
      </c>
      <c r="T575" s="20">
        <v>9</v>
      </c>
      <c r="U575" s="20" t="s">
        <v>397</v>
      </c>
      <c r="V575" s="21">
        <f>_xlfn.XLOOKUP(D575,'[1]Gen. Real'!$A:$A,'[1]Gen. Real'!$C:$C,"-",0)</f>
        <v>16.801789999999997</v>
      </c>
      <c r="W575" s="22"/>
      <c r="X575" s="22" t="str">
        <f>_xlfn.XLOOKUP(D575,[1]Vertimiento!$A:$A,[1]Vertimiento!$E:$E,"-",0)</f>
        <v>-</v>
      </c>
      <c r="Y575" s="23" t="str">
        <f t="shared" si="32"/>
        <v>-</v>
      </c>
      <c r="Z575" s="19" t="str">
        <f>_xlfn.XLOOKUP(D575,[1]Cmg!$I$4:$I$85,[1]Cmg!$M$4:$M$85,"----",0,1)</f>
        <v>----</v>
      </c>
      <c r="AA575" s="19" t="str">
        <f>_xlfn.XLOOKUP(D575,[1]Cmg!$A$4:$A$89,[1]Cmg!$B$4:$B$89,"----",0,1)</f>
        <v>----</v>
      </c>
      <c r="AB575" s="19" t="str">
        <f>_xlfn.XLOOKUP(D575,[1]Cmg!$E$4:$E$89,[1]Cmg!$F$4:$F$89,"----",0,1)</f>
        <v>----</v>
      </c>
      <c r="AC575" s="19" t="str">
        <f>_xlfn.XLOOKUP(D575,[1]Cmg!$O$4:$O$89,[1]Cmg!$P$4:$P$89,"----",0,1)</f>
        <v>----</v>
      </c>
      <c r="AD575" s="24" t="str">
        <f>_xlfn.XLOOKUP(D575,[1]Cmg!$S$4:$S$89,[1]Cmg!$U$4:$U$89,"----",0,1)</f>
        <v>----</v>
      </c>
      <c r="AG575" s="25">
        <f>IFERROR(SUMIFS('[1]BD Unidades'!$AH:$AH,'[1]BD Unidades'!$A:$A,'BD Centrales 2023'!$A575),"-")</f>
        <v>9</v>
      </c>
      <c r="AH575" s="25">
        <f>SUMIFS('[1]BD Unidades'!$AJ$3:$AJ$1424,'[1]BD Unidades'!$A$3:$A$1424,$A575)</f>
        <v>6427.8088205946915</v>
      </c>
      <c r="AI575" s="25">
        <f>SUMIFS('[1]BD Unidades'!$AL$3:$AL$1424,'[1]BD Unidades'!$A$3:$A$1424,$A575)</f>
        <v>13.270804230692477</v>
      </c>
      <c r="AJ575" s="26">
        <f t="shared" si="33"/>
        <v>2.0603384841795438E-3</v>
      </c>
      <c r="AK575" s="27">
        <f>IFERROR(SUMIFS('[1]BD Unidades'!$AO$3:$AO$1424,'[1]BD Unidades'!$A$3:$A$1424,$A575),"-")</f>
        <v>0</v>
      </c>
      <c r="AL575" s="27">
        <f>IFERROR(SUMIFS('[1]BD Unidades'!$AQ$3:$AQ$1424,'[1]BD Unidades'!$A$3:$A$1424,$A575),"-")</f>
        <v>0</v>
      </c>
      <c r="AM575" s="27">
        <f>IFERROR(SUMIFS('[1]BD Unidades'!$AS$3:$AS$1424,'[1]BD Unidades'!$A$3:$A$1424,$A575),"-")</f>
        <v>0.25206752484967426</v>
      </c>
      <c r="AN575" s="27">
        <f>IFERROR(SUMIFS('[1]BD Unidades'!$AU$3:$AU$1424,'[1]BD Unidades'!$A$3:$A$1424,$A575),"-")</f>
        <v>0.20849032129315506</v>
      </c>
      <c r="AO575" s="27"/>
      <c r="AP575" s="27"/>
      <c r="AQ575" s="25">
        <f>IFERROR(SUMIFS('[1]BD Unidades'!$AZ$3:$AZ$1424,'[1]BD Unidades'!$A$3:$A$1424,$A575),"-")</f>
        <v>2.227462786814407</v>
      </c>
      <c r="AR575" s="25">
        <f>IFERROR(SUMIFS('[1]BD Unidades'!$BA$3:$BA$1424,'[1]BD Unidades'!$A$3:$A$1424,$A575),"-")</f>
        <v>9</v>
      </c>
      <c r="AS575" s="28">
        <f>SUMIFS('[1]BD Unidades'!$BC$3:$BC$1424,'[1]BD Unidades'!$A$3:$A$1424,$A575)</f>
        <v>5.3522186319968572E-2</v>
      </c>
      <c r="AT575" s="28">
        <f>SUMIFS('[1]BD Unidades'!$BE$3:$BE$1424,'[1]BD Unidades'!$A$3:$A$1424,$A575)</f>
        <v>0.97756397113564752</v>
      </c>
      <c r="AU575" s="29">
        <f t="shared" si="34"/>
        <v>0.92524261013283704</v>
      </c>
      <c r="AV575" s="30">
        <f t="shared" si="35"/>
        <v>2.2000000000000001E-3</v>
      </c>
      <c r="AW575" s="25">
        <f>IFERROR(SUMIFS('[1]BD Unidades'!$BI$3:$BI$1424,'[1]BD Unidades'!$A$3:$A$1424,$A575),"-")</f>
        <v>2.0652205978896871</v>
      </c>
      <c r="AX575" s="25">
        <f>IFERROR(SUMIFS('[1]BD Unidades'!$BJ$3:$BJ$1424,'[1]BD Unidades'!$A$3:$A$1424,$A575),"-")</f>
        <v>1.3285101089519431</v>
      </c>
    </row>
    <row r="576" spans="1:50" ht="14.4" x14ac:dyDescent="0.3">
      <c r="A576" s="7">
        <v>1880</v>
      </c>
      <c r="B576" s="7" t="s">
        <v>2432</v>
      </c>
      <c r="D576" s="8" t="s">
        <v>2433</v>
      </c>
      <c r="E576" s="19" t="s">
        <v>1231</v>
      </c>
      <c r="F576" s="19" t="s">
        <v>2434</v>
      </c>
      <c r="G576" s="19" t="s">
        <v>2435</v>
      </c>
      <c r="H576" s="19" t="s">
        <v>397</v>
      </c>
      <c r="I576" s="19">
        <v>2024</v>
      </c>
      <c r="J576" s="19" t="s">
        <v>495</v>
      </c>
      <c r="K576" s="19" t="s">
        <v>496</v>
      </c>
      <c r="L576" s="19" t="s">
        <v>213</v>
      </c>
      <c r="M576" s="19" t="s">
        <v>362</v>
      </c>
      <c r="N576" s="19" t="s">
        <v>363</v>
      </c>
      <c r="O576" s="19" t="s">
        <v>2318</v>
      </c>
      <c r="P576" s="19" t="s">
        <v>51</v>
      </c>
      <c r="Q576" s="9" t="s">
        <v>2436</v>
      </c>
      <c r="R576" s="20">
        <v>2.992</v>
      </c>
      <c r="S576" s="20">
        <v>0.4</v>
      </c>
      <c r="T576" s="20">
        <v>2.98</v>
      </c>
      <c r="U576" s="20" t="s">
        <v>397</v>
      </c>
      <c r="V576" s="21">
        <f>_xlfn.XLOOKUP(D576,'[1]Gen. Real'!$A:$A,'[1]Gen. Real'!$C:$C,"-",0)</f>
        <v>5.7507700000000002</v>
      </c>
      <c r="W576" s="22"/>
      <c r="X576" s="22" t="str">
        <f>_xlfn.XLOOKUP(D576,[1]Vertimiento!$A:$A,[1]Vertimiento!$E:$E,"-",0)</f>
        <v>-</v>
      </c>
      <c r="Y576" s="23" t="str">
        <f t="shared" si="32"/>
        <v>-</v>
      </c>
      <c r="Z576" s="19" t="str">
        <f>_xlfn.XLOOKUP(D576,[1]Cmg!$I$4:$I$85,[1]Cmg!$M$4:$M$85,"----",0,1)</f>
        <v>----</v>
      </c>
      <c r="AA576" s="19" t="str">
        <f>_xlfn.XLOOKUP(D576,[1]Cmg!$A$4:$A$89,[1]Cmg!$B$4:$B$89,"----",0,1)</f>
        <v>----</v>
      </c>
      <c r="AB576" s="19" t="str">
        <f>_xlfn.XLOOKUP(D576,[1]Cmg!$E$4:$E$89,[1]Cmg!$F$4:$F$89,"----",0,1)</f>
        <v>----</v>
      </c>
      <c r="AC576" s="19" t="str">
        <f>_xlfn.XLOOKUP(D576,[1]Cmg!$O$4:$O$89,[1]Cmg!$P$4:$P$89,"----",0,1)</f>
        <v>----</v>
      </c>
      <c r="AD576" s="24" t="str">
        <f>_xlfn.XLOOKUP(D576,[1]Cmg!$S$4:$S$89,[1]Cmg!$U$4:$U$89,"----",0,1)</f>
        <v>----</v>
      </c>
      <c r="AG576" s="25">
        <f>IFERROR(SUMIFS('[1]BD Unidades'!$AH:$AH,'[1]BD Unidades'!$A:$A,'BD Centrales 2023'!$A576),"-")</f>
        <v>2.98</v>
      </c>
      <c r="AH576" s="25">
        <f>SUMIFS('[1]BD Unidades'!$AJ$3:$AJ$1424,'[1]BD Unidades'!$A$3:$A$1424,$A576)</f>
        <v>8459.6841577540108</v>
      </c>
      <c r="AI576" s="25">
        <f>SUMIFS('[1]BD Unidades'!$AL$3:$AL$1424,'[1]BD Unidades'!$A$3:$A$1424,$A576)</f>
        <v>91.763814616755766</v>
      </c>
      <c r="AJ576" s="26">
        <f t="shared" si="33"/>
        <v>1.0730792599480151E-2</v>
      </c>
      <c r="AK576" s="27">
        <f>IFERROR(SUMIFS('[1]BD Unidades'!$AO$3:$AO$1424,'[1]BD Unidades'!$A$3:$A$1424,$A576),"-")</f>
        <v>0</v>
      </c>
      <c r="AL576" s="27">
        <f>IFERROR(SUMIFS('[1]BD Unidades'!$AQ$3:$AQ$1424,'[1]BD Unidades'!$A$3:$A$1424,$A576),"-")</f>
        <v>0</v>
      </c>
      <c r="AM576" s="27">
        <f>IFERROR(SUMIFS('[1]BD Unidades'!$AS$3:$AS$1424,'[1]BD Unidades'!$A$3:$A$1424,$A576),"-")</f>
        <v>0.21486585279841083</v>
      </c>
      <c r="AN576" s="27">
        <f>IFERROR(SUMIFS('[1]BD Unidades'!$AU$3:$AU$1424,'[1]BD Unidades'!$A$3:$A$1424,$A576),"-")</f>
        <v>0.22254584224598928</v>
      </c>
      <c r="AO576" s="27"/>
      <c r="AP576" s="27"/>
      <c r="AQ576" s="25">
        <f>IFERROR(SUMIFS('[1]BD Unidades'!$AZ$3:$AZ$1424,'[1]BD Unidades'!$A$3:$A$1424,$A576),"-")</f>
        <v>0.64287863157284519</v>
      </c>
      <c r="AR576" s="25">
        <f>IFERROR(SUMIFS('[1]BD Unidades'!$BA$3:$BA$1424,'[1]BD Unidades'!$A$3:$A$1424,$A576),"-")</f>
        <v>2.9799999999999902</v>
      </c>
      <c r="AS576" s="28">
        <f>SUMIFS('[1]BD Unidades'!$BC$3:$BC$1424,'[1]BD Unidades'!$A$3:$A$1424,$A576)</f>
        <v>6.1151997143501849E-3</v>
      </c>
      <c r="AT576" s="28">
        <f>SUMIFS('[1]BD Unidades'!$BE$3:$BE$1424,'[1]BD Unidades'!$A$3:$A$1424,$A576)</f>
        <v>0.99272050429760916</v>
      </c>
      <c r="AU576" s="29">
        <f t="shared" si="34"/>
        <v>0.98664982015329894</v>
      </c>
      <c r="AV576" s="30">
        <f t="shared" si="35"/>
        <v>4.0000000000000001E-3</v>
      </c>
      <c r="AW576" s="25">
        <f>IFERROR(SUMIFS('[1]BD Unidades'!$BI$3:$BI$1424,'[1]BD Unidades'!$A$3:$A$1424,$A576),"-")</f>
        <v>0.63683451974181327</v>
      </c>
      <c r="AX576" s="25">
        <f>IFERROR(SUMIFS('[1]BD Unidades'!$BJ$3:$BJ$1424,'[1]BD Unidades'!$A$3:$A$1424,$A576),"-")</f>
        <v>0.40966136889737992</v>
      </c>
    </row>
    <row r="577" spans="1:50" ht="14.4" x14ac:dyDescent="0.3">
      <c r="A577" s="7">
        <v>1885</v>
      </c>
      <c r="B577" s="7" t="s">
        <v>2437</v>
      </c>
      <c r="D577" s="8" t="s">
        <v>2438</v>
      </c>
      <c r="E577" s="19" t="s">
        <v>2439</v>
      </c>
      <c r="F577" s="19" t="s">
        <v>2439</v>
      </c>
      <c r="G577" s="19" t="s">
        <v>2440</v>
      </c>
      <c r="H577" s="19" t="s">
        <v>397</v>
      </c>
      <c r="I577" s="19">
        <v>2024</v>
      </c>
      <c r="J577" s="19" t="s">
        <v>495</v>
      </c>
      <c r="K577" s="19" t="s">
        <v>496</v>
      </c>
      <c r="L577" s="19" t="s">
        <v>213</v>
      </c>
      <c r="M577" s="19" t="s">
        <v>48</v>
      </c>
      <c r="N577" s="19" t="s">
        <v>59</v>
      </c>
      <c r="O577" s="19" t="s">
        <v>807</v>
      </c>
      <c r="P577" s="19" t="s">
        <v>51</v>
      </c>
      <c r="Q577" s="9" t="s">
        <v>2441</v>
      </c>
      <c r="R577" s="20">
        <v>9.06</v>
      </c>
      <c r="S577" s="20">
        <v>0.66</v>
      </c>
      <c r="T577" s="20">
        <v>9</v>
      </c>
      <c r="U577" s="20" t="s">
        <v>397</v>
      </c>
      <c r="V577" s="21">
        <f>_xlfn.XLOOKUP(D577,'[1]Gen. Real'!$A:$A,'[1]Gen. Real'!$C:$C,"-",0)</f>
        <v>25.866390000000017</v>
      </c>
      <c r="W577" s="22"/>
      <c r="X577" s="22" t="str">
        <f>_xlfn.XLOOKUP(D577,[1]Vertimiento!$A:$A,[1]Vertimiento!$E:$E,"-",0)</f>
        <v>-</v>
      </c>
      <c r="Y577" s="23" t="str">
        <f t="shared" si="32"/>
        <v>-</v>
      </c>
      <c r="Z577" s="19" t="str">
        <f>_xlfn.XLOOKUP(D577,[1]Cmg!$I$4:$I$85,[1]Cmg!$M$4:$M$85,"----",0,1)</f>
        <v>----</v>
      </c>
      <c r="AA577" s="19" t="str">
        <f>_xlfn.XLOOKUP(D577,[1]Cmg!$A$4:$A$89,[1]Cmg!$B$4:$B$89,"----",0,1)</f>
        <v>----</v>
      </c>
      <c r="AB577" s="19" t="str">
        <f>_xlfn.XLOOKUP(D577,[1]Cmg!$E$4:$E$89,[1]Cmg!$F$4:$F$89,"----",0,1)</f>
        <v>----</v>
      </c>
      <c r="AC577" s="19" t="str">
        <f>_xlfn.XLOOKUP(D577,[1]Cmg!$O$4:$O$89,[1]Cmg!$P$4:$P$89,"----",0,1)</f>
        <v>----</v>
      </c>
      <c r="AD577" s="24" t="str">
        <f>_xlfn.XLOOKUP(D577,[1]Cmg!$S$4:$S$89,[1]Cmg!$U$4:$U$89,"----",0,1)</f>
        <v>----</v>
      </c>
      <c r="AG577" s="25">
        <f>IFERROR(SUMIFS('[1]BD Unidades'!$AH:$AH,'[1]BD Unidades'!$A:$A,'BD Centrales 2023'!$A577),"-")</f>
        <v>9</v>
      </c>
      <c r="AH577" s="25">
        <f>SUMIFS('[1]BD Unidades'!$AJ$3:$AJ$1424,'[1]BD Unidades'!$A$3:$A$1424,$A577)</f>
        <v>8438.4105960264933</v>
      </c>
      <c r="AI577" s="25">
        <f>SUMIFS('[1]BD Unidades'!$AL$3:$AL$1424,'[1]BD Unidades'!$A$3:$A$1424,$A577)</f>
        <v>0</v>
      </c>
      <c r="AJ577" s="26">
        <f t="shared" si="33"/>
        <v>0</v>
      </c>
      <c r="AK577" s="27">
        <f>IFERROR(SUMIFS('[1]BD Unidades'!$AO$3:$AO$1424,'[1]BD Unidades'!$A$3:$A$1424,$A577),"-")</f>
        <v>0</v>
      </c>
      <c r="AL577" s="27">
        <f>IFERROR(SUMIFS('[1]BD Unidades'!$AQ$3:$AQ$1424,'[1]BD Unidades'!$A$3:$A$1424,$A577),"-")</f>
        <v>0</v>
      </c>
      <c r="AM577" s="27">
        <f>IFERROR(SUMIFS('[1]BD Unidades'!$AS$3:$AS$1424,'[1]BD Unidades'!$A$3:$A$1424,$A577),"-")</f>
        <v>0.34063509547461446</v>
      </c>
      <c r="AN577" s="27">
        <f>IFERROR(SUMIFS('[1]BD Unidades'!$AU$3:$AU$1424,'[1]BD Unidades'!$A$3:$A$1424,$A577),"-")</f>
        <v>0.33324039735099337</v>
      </c>
      <c r="AO577" s="27"/>
      <c r="AP577" s="27"/>
      <c r="AQ577" s="25">
        <f>IFERROR(SUMIFS('[1]BD Unidades'!$AZ$3:$AZ$1424,'[1]BD Unidades'!$A$3:$A$1424,$A577),"-")</f>
        <v>2.9889924164727546</v>
      </c>
      <c r="AR577" s="25">
        <f>IFERROR(SUMIFS('[1]BD Unidades'!$BA$3:$BA$1424,'[1]BD Unidades'!$A$3:$A$1424,$A577),"-")</f>
        <v>9</v>
      </c>
      <c r="AS577" s="28">
        <f>SUMIFS('[1]BD Unidades'!$BC$3:$BC$1424,'[1]BD Unidades'!$A$3:$A$1424,$A577)</f>
        <v>7.4779348668295416E-3</v>
      </c>
      <c r="AT577" s="28">
        <f>SUMIFS('[1]BD Unidades'!$BE$3:$BE$1424,'[1]BD Unidades'!$A$3:$A$1424,$A577)</f>
        <v>0.98322447004747648</v>
      </c>
      <c r="AU577" s="29">
        <f t="shared" si="34"/>
        <v>0.97587198150098842</v>
      </c>
      <c r="AV577" s="30">
        <f t="shared" si="35"/>
        <v>6.6E-3</v>
      </c>
      <c r="AW577" s="25">
        <f>IFERROR(SUMIFS('[1]BD Unidades'!$BI$3:$BI$1424,'[1]BD Unidades'!$A$3:$A$1424,$A577),"-")</f>
        <v>2.9361722915509008</v>
      </c>
      <c r="AX577" s="25">
        <f>IFERROR(SUMIFS('[1]BD Unidades'!$BJ$3:$BJ$1424,'[1]BD Unidades'!$A$3:$A$1424,$A577),"-")</f>
        <v>1.8887738069898523</v>
      </c>
    </row>
    <row r="578" spans="1:50" ht="14.4" x14ac:dyDescent="0.3">
      <c r="A578" s="7">
        <v>1886</v>
      </c>
      <c r="B578" s="7" t="s">
        <v>2442</v>
      </c>
      <c r="D578" s="8" t="s">
        <v>2443</v>
      </c>
      <c r="E578" s="19" t="s">
        <v>2444</v>
      </c>
      <c r="F578" s="19" t="s">
        <v>2444</v>
      </c>
      <c r="G578" s="19" t="s">
        <v>2445</v>
      </c>
      <c r="H578" s="19" t="s">
        <v>397</v>
      </c>
      <c r="I578" s="19">
        <v>2024</v>
      </c>
      <c r="J578" s="19" t="s">
        <v>495</v>
      </c>
      <c r="K578" s="19" t="s">
        <v>496</v>
      </c>
      <c r="L578" s="19" t="s">
        <v>213</v>
      </c>
      <c r="M578" s="19" t="s">
        <v>362</v>
      </c>
      <c r="N578" s="19" t="s">
        <v>363</v>
      </c>
      <c r="O578" s="19" t="s">
        <v>2318</v>
      </c>
      <c r="P578" s="19" t="s">
        <v>51</v>
      </c>
      <c r="Q578" s="9" t="s">
        <v>2447</v>
      </c>
      <c r="R578" s="20">
        <v>2.9790000000000001</v>
      </c>
      <c r="S578" s="20">
        <v>0.4</v>
      </c>
      <c r="T578" s="20">
        <v>2.9670000000000001</v>
      </c>
      <c r="U578" s="20" t="s">
        <v>397</v>
      </c>
      <c r="V578" s="21">
        <f>_xlfn.XLOOKUP(D578,'[1]Gen. Real'!$A:$A,'[1]Gen. Real'!$C:$C,"-",0)</f>
        <v>5.2135999999999987</v>
      </c>
      <c r="W578" s="22"/>
      <c r="X578" s="22" t="str">
        <f>_xlfn.XLOOKUP(D578,[1]Vertimiento!$A:$A,[1]Vertimiento!$E:$E,"-",0)</f>
        <v>-</v>
      </c>
      <c r="Y578" s="23" t="str">
        <f t="shared" si="32"/>
        <v>-</v>
      </c>
      <c r="Z578" s="19" t="str">
        <f>_xlfn.XLOOKUP(D578,[1]Cmg!$I$4:$I$85,[1]Cmg!$M$4:$M$85,"----",0,1)</f>
        <v>----</v>
      </c>
      <c r="AA578" s="19" t="str">
        <f>_xlfn.XLOOKUP(D578,[1]Cmg!$A$4:$A$89,[1]Cmg!$B$4:$B$89,"----",0,1)</f>
        <v>----</v>
      </c>
      <c r="AB578" s="19" t="str">
        <f>_xlfn.XLOOKUP(D578,[1]Cmg!$E$4:$E$89,[1]Cmg!$F$4:$F$89,"----",0,1)</f>
        <v>----</v>
      </c>
      <c r="AC578" s="19" t="str">
        <f>_xlfn.XLOOKUP(D578,[1]Cmg!$O$4:$O$89,[1]Cmg!$P$4:$P$89,"----",0,1)</f>
        <v>----</v>
      </c>
      <c r="AD578" s="24" t="str">
        <f>_xlfn.XLOOKUP(D578,[1]Cmg!$S$4:$S$89,[1]Cmg!$U$4:$U$89,"----",0,1)</f>
        <v>----</v>
      </c>
      <c r="AG578" s="25">
        <f>IFERROR(SUMIFS('[1]BD Unidades'!$AH:$AH,'[1]BD Unidades'!$A:$A,'BD Centrales 2023'!$A578),"-")</f>
        <v>2.97</v>
      </c>
      <c r="AH578" s="25">
        <f>SUMIFS('[1]BD Unidades'!$AJ$3:$AJ$1424,'[1]BD Unidades'!$A$3:$A$1424,$A578)</f>
        <v>7742.9503860355853</v>
      </c>
      <c r="AI578" s="25">
        <f>SUMIFS('[1]BD Unidades'!$AL$3:$AL$1424,'[1]BD Unidades'!$A$3:$A$1424,$A578)</f>
        <v>0</v>
      </c>
      <c r="AJ578" s="26">
        <f t="shared" si="33"/>
        <v>0</v>
      </c>
      <c r="AK578" s="27">
        <f>IFERROR(SUMIFS('[1]BD Unidades'!$AO$3:$AO$1424,'[1]BD Unidades'!$A$3:$A$1424,$A578),"-")</f>
        <v>0</v>
      </c>
      <c r="AL578" s="27">
        <f>IFERROR(SUMIFS('[1]BD Unidades'!$AQ$3:$AQ$1424,'[1]BD Unidades'!$A$3:$A$1424,$A578),"-")</f>
        <v>0</v>
      </c>
      <c r="AM578" s="27">
        <f>IFERROR(SUMIFS('[1]BD Unidades'!$AS$3:$AS$1424,'[1]BD Unidades'!$A$3:$A$1424,$A578),"-")</f>
        <v>0.20858038717642124</v>
      </c>
      <c r="AN578" s="27">
        <f>IFERROR(SUMIFS('[1]BD Unidades'!$AU$3:$AU$1424,'[1]BD Unidades'!$A$3:$A$1424,$A578),"-")</f>
        <v>0.20625779254783486</v>
      </c>
      <c r="AO578" s="27"/>
      <c r="AP578" s="27"/>
      <c r="AQ578" s="25">
        <f>IFERROR(SUMIFS('[1]BD Unidades'!$AZ$3:$AZ$1424,'[1]BD Unidades'!$A$3:$A$1424,$A578),"-")</f>
        <v>0.6219892453635727</v>
      </c>
      <c r="AR578" s="25">
        <f>IFERROR(SUMIFS('[1]BD Unidades'!$BA$3:$BA$1424,'[1]BD Unidades'!$A$3:$A$1424,$A578),"-")</f>
        <v>2.9669999999999801</v>
      </c>
      <c r="AS578" s="28">
        <f>SUMIFS('[1]BD Unidades'!$BC$3:$BC$1424,'[1]BD Unidades'!$A$3:$A$1424,$A578)</f>
        <v>4.5428920746596055E-3</v>
      </c>
      <c r="AT578" s="28">
        <f>SUMIFS('[1]BD Unidades'!$BE$3:$BE$1424,'[1]BD Unidades'!$A$3:$A$1424,$A578)</f>
        <v>0.99491064544658836</v>
      </c>
      <c r="AU578" s="29">
        <f t="shared" si="34"/>
        <v>0.99039087376039459</v>
      </c>
      <c r="AV578" s="30">
        <f t="shared" si="35"/>
        <v>4.0000000000000001E-3</v>
      </c>
      <c r="AW578" s="25">
        <f>IFERROR(SUMIFS('[1]BD Unidades'!$BI$3:$BI$1424,'[1]BD Unidades'!$A$3:$A$1424,$A578),"-")</f>
        <v>0.6184925120344853</v>
      </c>
      <c r="AX578" s="25">
        <f>IFERROR(SUMIFS('[1]BD Unidades'!$BJ$3:$BJ$1424,'[1]BD Unidades'!$A$3:$A$1424,$A578),"-")</f>
        <v>0.39786236656195906</v>
      </c>
    </row>
    <row r="579" spans="1:50" ht="14.4" x14ac:dyDescent="0.3">
      <c r="A579" s="7">
        <v>1887</v>
      </c>
      <c r="B579" s="7" t="s">
        <v>2448</v>
      </c>
      <c r="D579" s="8" t="s">
        <v>2449</v>
      </c>
      <c r="E579" s="19" t="s">
        <v>2269</v>
      </c>
      <c r="F579" s="19" t="s">
        <v>2450</v>
      </c>
      <c r="G579" s="19" t="s">
        <v>2451</v>
      </c>
      <c r="H579" s="19" t="s">
        <v>397</v>
      </c>
      <c r="I579" s="19">
        <v>2024</v>
      </c>
      <c r="J579" s="19" t="s">
        <v>495</v>
      </c>
      <c r="K579" s="19" t="s">
        <v>496</v>
      </c>
      <c r="L579" s="19" t="s">
        <v>213</v>
      </c>
      <c r="M579" s="19" t="s">
        <v>362</v>
      </c>
      <c r="N579" s="19" t="s">
        <v>363</v>
      </c>
      <c r="O579" s="19" t="s">
        <v>1455</v>
      </c>
      <c r="P579" s="19" t="s">
        <v>51</v>
      </c>
      <c r="Q579" s="9" t="s">
        <v>2452</v>
      </c>
      <c r="R579" s="20">
        <v>2.9950399999999999</v>
      </c>
      <c r="S579" s="20">
        <v>0.16800000000000001</v>
      </c>
      <c r="T579" s="20">
        <v>2.99</v>
      </c>
      <c r="U579" s="20" t="s">
        <v>397</v>
      </c>
      <c r="V579" s="21">
        <f>_xlfn.XLOOKUP(D579,'[1]Gen. Real'!$A:$A,'[1]Gen. Real'!$C:$C,"-",0)</f>
        <v>5.5872799999999971</v>
      </c>
      <c r="W579" s="22"/>
      <c r="X579" s="22" t="str">
        <f>_xlfn.XLOOKUP(D579,[1]Vertimiento!$A:$A,[1]Vertimiento!$E:$E,"-",0)</f>
        <v>-</v>
      </c>
      <c r="Y579" s="23" t="str">
        <f t="shared" ref="Y579:Y642" si="36">IFERROR(X579/(V579+X579),"-")</f>
        <v>-</v>
      </c>
      <c r="Z579" s="19" t="str">
        <f>_xlfn.XLOOKUP(D579,[1]Cmg!$I$4:$I$85,[1]Cmg!$M$4:$M$85,"----",0,1)</f>
        <v>----</v>
      </c>
      <c r="AA579" s="19" t="str">
        <f>_xlfn.XLOOKUP(D579,[1]Cmg!$A$4:$A$89,[1]Cmg!$B$4:$B$89,"----",0,1)</f>
        <v>----</v>
      </c>
      <c r="AB579" s="19" t="str">
        <f>_xlfn.XLOOKUP(D579,[1]Cmg!$E$4:$E$89,[1]Cmg!$F$4:$F$89,"----",0,1)</f>
        <v>----</v>
      </c>
      <c r="AC579" s="19" t="str">
        <f>_xlfn.XLOOKUP(D579,[1]Cmg!$O$4:$O$89,[1]Cmg!$P$4:$P$89,"----",0,1)</f>
        <v>----</v>
      </c>
      <c r="AD579" s="24" t="str">
        <f>_xlfn.XLOOKUP(D579,[1]Cmg!$S$4:$S$89,[1]Cmg!$U$4:$U$89,"----",0,1)</f>
        <v>----</v>
      </c>
      <c r="AG579" s="25">
        <f>IFERROR(SUMIFS('[1]BD Unidades'!$AH:$AH,'[1]BD Unidades'!$A:$A,'BD Centrales 2023'!$A579),"-")</f>
        <v>2.99</v>
      </c>
      <c r="AH579" s="25">
        <f>SUMIFS('[1]BD Unidades'!$AJ$3:$AJ$1424,'[1]BD Unidades'!$A$3:$A$1424,$A579)</f>
        <v>8575.2287671171871</v>
      </c>
      <c r="AI579" s="25">
        <f>SUMIFS('[1]BD Unidades'!$AL$3:$AL$1424,'[1]BD Unidades'!$A$3:$A$1424,$A579)</f>
        <v>0</v>
      </c>
      <c r="AJ579" s="26">
        <f t="shared" ref="AJ579:AJ642" si="37">IFERROR(AI579/(AH579+AI579),"-")</f>
        <v>0</v>
      </c>
      <c r="AK579" s="27">
        <f>IFERROR(SUMIFS('[1]BD Unidades'!$AO$3:$AO$1424,'[1]BD Unidades'!$A$3:$A$1424,$A579),"-")</f>
        <v>0</v>
      </c>
      <c r="AL579" s="27">
        <f>IFERROR(SUMIFS('[1]BD Unidades'!$AQ$3:$AQ$1424,'[1]BD Unidades'!$A$3:$A$1424,$A579),"-")</f>
        <v>0</v>
      </c>
      <c r="AM579" s="27">
        <f>IFERROR(SUMIFS('[1]BD Unidades'!$AS$3:$AS$1424,'[1]BD Unidades'!$A$3:$A$1424,$A579),"-")</f>
        <v>0.22772164379549875</v>
      </c>
      <c r="AN579" s="27">
        <f>IFERROR(SUMIFS('[1]BD Unidades'!$AU$3:$AU$1424,'[1]BD Unidades'!$A$3:$A$1424,$A579),"-")</f>
        <v>0.21432173526897808</v>
      </c>
      <c r="AO579" s="27"/>
      <c r="AP579" s="27"/>
      <c r="AQ579" s="25">
        <f>IFERROR(SUMIFS('[1]BD Unidades'!$AZ$3:$AZ$1424,'[1]BD Unidades'!$A$3:$A$1424,$A579),"-")</f>
        <v>0.68203543203327055</v>
      </c>
      <c r="AR579" s="25">
        <f>IFERROR(SUMIFS('[1]BD Unidades'!$BA$3:$BA$1424,'[1]BD Unidades'!$A$3:$A$1424,$A579),"-")</f>
        <v>2.99</v>
      </c>
      <c r="AS579" s="28">
        <f>SUMIFS('[1]BD Unidades'!$BC$3:$BC$1424,'[1]BD Unidades'!$A$3:$A$1424,$A579)</f>
        <v>4.6616414279828577E-3</v>
      </c>
      <c r="AT579" s="28">
        <f>SUMIFS('[1]BD Unidades'!$BE$3:$BE$1424,'[1]BD Unidades'!$A$3:$A$1424,$A579)</f>
        <v>0.9983172178000963</v>
      </c>
      <c r="AU579" s="29">
        <f t="shared" ref="AU579:AU642" si="38">IFERROR(AT579*(1-AS579),"-")</f>
        <v>0.9936634208993308</v>
      </c>
      <c r="AV579" s="30">
        <f t="shared" ref="AV579:AV642" si="39">IFERROR(S579/100,"-")</f>
        <v>1.6800000000000001E-3</v>
      </c>
      <c r="AW579" s="25">
        <f>IFERROR(SUMIFS('[1]BD Unidades'!$BI$3:$BI$1424,'[1]BD Unidades'!$A$3:$A$1424,$A579),"-")</f>
        <v>0.67885066814396966</v>
      </c>
      <c r="AX579" s="25">
        <f>IFERROR(SUMIFS('[1]BD Unidades'!$BJ$3:$BJ$1424,'[1]BD Unidades'!$A$3:$A$1424,$A579),"-")</f>
        <v>0.4366894151741445</v>
      </c>
    </row>
    <row r="580" spans="1:50" ht="14.4" x14ac:dyDescent="0.3">
      <c r="A580" s="7">
        <v>1888</v>
      </c>
      <c r="B580" s="7" t="s">
        <v>2453</v>
      </c>
      <c r="D580" s="8" t="s">
        <v>2454</v>
      </c>
      <c r="E580" s="19" t="s">
        <v>2455</v>
      </c>
      <c r="F580" s="19" t="s">
        <v>2455</v>
      </c>
      <c r="G580" s="19" t="s">
        <v>2456</v>
      </c>
      <c r="H580" s="19" t="s">
        <v>397</v>
      </c>
      <c r="I580" s="19">
        <v>2024</v>
      </c>
      <c r="J580" s="19" t="s">
        <v>495</v>
      </c>
      <c r="K580" s="19" t="s">
        <v>496</v>
      </c>
      <c r="L580" s="19" t="s">
        <v>213</v>
      </c>
      <c r="M580" s="19" t="s">
        <v>90</v>
      </c>
      <c r="N580" s="19" t="s">
        <v>91</v>
      </c>
      <c r="O580" s="19" t="s">
        <v>91</v>
      </c>
      <c r="P580" s="19" t="s">
        <v>51</v>
      </c>
      <c r="Q580" s="9" t="s">
        <v>2458</v>
      </c>
      <c r="R580" s="20">
        <v>5.51</v>
      </c>
      <c r="S580" s="20">
        <v>0.18</v>
      </c>
      <c r="T580" s="20">
        <v>5.5</v>
      </c>
      <c r="U580" s="20" t="s">
        <v>397</v>
      </c>
      <c r="V580" s="21">
        <f>_xlfn.XLOOKUP(D580,'[1]Gen. Real'!$A:$A,'[1]Gen. Real'!$C:$C,"-",0)</f>
        <v>10.874549999999997</v>
      </c>
      <c r="W580" s="22"/>
      <c r="X580" s="22" t="str">
        <f>_xlfn.XLOOKUP(D580,[1]Vertimiento!$A:$A,[1]Vertimiento!$E:$E,"-",0)</f>
        <v>-</v>
      </c>
      <c r="Y580" s="23" t="str">
        <f t="shared" si="36"/>
        <v>-</v>
      </c>
      <c r="Z580" s="19" t="str">
        <f>_xlfn.XLOOKUP(D580,[1]Cmg!$I$4:$I$85,[1]Cmg!$M$4:$M$85,"----",0,1)</f>
        <v>----</v>
      </c>
      <c r="AA580" s="19" t="str">
        <f>_xlfn.XLOOKUP(D580,[1]Cmg!$A$4:$A$89,[1]Cmg!$B$4:$B$89,"----",0,1)</f>
        <v>----</v>
      </c>
      <c r="AB580" s="19" t="str">
        <f>_xlfn.XLOOKUP(D580,[1]Cmg!$E$4:$E$89,[1]Cmg!$F$4:$F$89,"----",0,1)</f>
        <v>----</v>
      </c>
      <c r="AC580" s="19" t="str">
        <f>_xlfn.XLOOKUP(D580,[1]Cmg!$O$4:$O$89,[1]Cmg!$P$4:$P$89,"----",0,1)</f>
        <v>----</v>
      </c>
      <c r="AD580" s="24" t="str">
        <f>_xlfn.XLOOKUP(D580,[1]Cmg!$S$4:$S$89,[1]Cmg!$U$4:$U$89,"----",0,1)</f>
        <v>----</v>
      </c>
      <c r="AG580" s="25">
        <f>IFERROR(SUMIFS('[1]BD Unidades'!$AH:$AH,'[1]BD Unidades'!$A:$A,'BD Centrales 2023'!$A580),"-")</f>
        <v>5.5</v>
      </c>
      <c r="AH580" s="25">
        <f>SUMIFS('[1]BD Unidades'!$AJ$3:$AJ$1424,'[1]BD Unidades'!$A$3:$A$1424,$A580)</f>
        <v>7942.8251663641904</v>
      </c>
      <c r="AI580" s="25">
        <f>SUMIFS('[1]BD Unidades'!$AL$3:$AL$1424,'[1]BD Unidades'!$A$3:$A$1424,$A580)</f>
        <v>760.70024198427086</v>
      </c>
      <c r="AJ580" s="26">
        <f t="shared" si="37"/>
        <v>8.7401392687910542E-2</v>
      </c>
      <c r="AK580" s="27">
        <f>IFERROR(SUMIFS('[1]BD Unidades'!$AO$3:$AO$1424,'[1]BD Unidades'!$A$3:$A$1424,$A580),"-")</f>
        <v>0</v>
      </c>
      <c r="AL580" s="27">
        <f>IFERROR(SUMIFS('[1]BD Unidades'!$AQ$3:$AQ$1424,'[1]BD Unidades'!$A$3:$A$1424,$A580),"-")</f>
        <v>0</v>
      </c>
      <c r="AM580" s="27">
        <f>IFERROR(SUMIFS('[1]BD Unidades'!$AS$3:$AS$1424,'[1]BD Unidades'!$A$3:$A$1424,$A580),"-")</f>
        <v>0</v>
      </c>
      <c r="AN580" s="27">
        <f>IFERROR(SUMIFS('[1]BD Unidades'!$AU$3:$AU$1424,'[1]BD Unidades'!$A$3:$A$1424,$A580),"-")</f>
        <v>0.23113575317604357</v>
      </c>
      <c r="AO580" s="27"/>
      <c r="AP580" s="27"/>
      <c r="AQ580" s="25">
        <f>IFERROR(SUMIFS('[1]BD Unidades'!$AZ$3:$AZ$1424,'[1]BD Unidades'!$A$3:$A$1424,$A580),"-")</f>
        <v>1.2848860921211467</v>
      </c>
      <c r="AR580" s="25">
        <f>IFERROR(SUMIFS('[1]BD Unidades'!$BA$3:$BA$1424,'[1]BD Unidades'!$A$3:$A$1424,$A580),"-")</f>
        <v>5.3688979109681298</v>
      </c>
      <c r="AS580" s="28">
        <f>SUMIFS('[1]BD Unidades'!$BC$3:$BC$1424,'[1]BD Unidades'!$A$3:$A$1424,$A580)</f>
        <v>8.4323945754894609E-3</v>
      </c>
      <c r="AT580" s="28">
        <f>SUMIFS('[1]BD Unidades'!$BE$3:$BE$1424,'[1]BD Unidades'!$A$3:$A$1424,$A580)</f>
        <v>0.99818511796733211</v>
      </c>
      <c r="AU580" s="29">
        <f t="shared" si="38"/>
        <v>0.98976802719325008</v>
      </c>
      <c r="AV580" s="30">
        <f t="shared" si="39"/>
        <v>1.8E-3</v>
      </c>
      <c r="AW580" s="25">
        <f>IFERROR(SUMIFS('[1]BD Unidades'!$BI$3:$BI$1424,'[1]BD Unidades'!$A$3:$A$1424,$A580),"-")</f>
        <v>1.2740317262141589</v>
      </c>
      <c r="AX580" s="25">
        <f>IFERROR(SUMIFS('[1]BD Unidades'!$BJ$3:$BJ$1424,'[1]BD Unidades'!$A$3:$A$1424,$A580),"-")</f>
        <v>0.81955604603717591</v>
      </c>
    </row>
    <row r="581" spans="1:50" ht="14.4" x14ac:dyDescent="0.3">
      <c r="A581" s="7">
        <v>1889</v>
      </c>
      <c r="B581" s="7" t="s">
        <v>2459</v>
      </c>
      <c r="D581" s="8" t="s">
        <v>2460</v>
      </c>
      <c r="E581" s="19" t="s">
        <v>2461</v>
      </c>
      <c r="F581" s="19" t="s">
        <v>2461</v>
      </c>
      <c r="G581" s="19" t="s">
        <v>2462</v>
      </c>
      <c r="H581" s="19" t="s">
        <v>397</v>
      </c>
      <c r="I581" s="19">
        <v>2024</v>
      </c>
      <c r="J581" s="19" t="s">
        <v>495</v>
      </c>
      <c r="K581" s="19" t="s">
        <v>496</v>
      </c>
      <c r="L581" s="19" t="s">
        <v>47</v>
      </c>
      <c r="M581" s="19" t="s">
        <v>48</v>
      </c>
      <c r="N581" s="19" t="s">
        <v>49</v>
      </c>
      <c r="O581" s="19" t="s">
        <v>50</v>
      </c>
      <c r="P581" s="19" t="s">
        <v>51</v>
      </c>
      <c r="Q581" s="9" t="s">
        <v>2464</v>
      </c>
      <c r="R581" s="20">
        <v>67.497</v>
      </c>
      <c r="S581" s="20">
        <v>1.4999999999999999E-2</v>
      </c>
      <c r="T581" s="20">
        <v>66.441999999999993</v>
      </c>
      <c r="U581" s="20">
        <v>0.70599999999999996</v>
      </c>
      <c r="V581" s="21">
        <f>_xlfn.XLOOKUP(D581,'[1]Gen. Real'!$A:$A,'[1]Gen. Real'!$C:$C,"-",0)</f>
        <v>31.301979999999983</v>
      </c>
      <c r="W581" s="22"/>
      <c r="X581" s="22">
        <f>_xlfn.XLOOKUP(D581,[1]Vertimiento!$A:$A,[1]Vertimiento!$E:$E,"-",0)</f>
        <v>64.380764733333322</v>
      </c>
      <c r="Y581" s="23">
        <f t="shared" si="36"/>
        <v>0.67285658362708722</v>
      </c>
      <c r="Z581" s="19">
        <f>_xlfn.XLOOKUP(D581,[1]Cmg!$I$4:$I$85,[1]Cmg!$M$4:$M$85,"----",0,1)</f>
        <v>20.161624533016642</v>
      </c>
      <c r="AA581" s="19">
        <f>_xlfn.XLOOKUP(D581,[1]Cmg!$A$4:$A$89,[1]Cmg!$B$4:$B$89,"----",0,1)</f>
        <v>63.666631675034417</v>
      </c>
      <c r="AB581" s="19">
        <f>_xlfn.XLOOKUP(D581,[1]Cmg!$E$4:$E$89,[1]Cmg!$F$4:$F$89,"----",0,1)</f>
        <v>13.058928767123289</v>
      </c>
      <c r="AC581" s="19">
        <f>_xlfn.XLOOKUP(D581,[1]Cmg!$O$4:$O$89,[1]Cmg!$P$4:$P$89,"----",0,1)</f>
        <v>99.786716855690401</v>
      </c>
      <c r="AD581" s="24">
        <f>_xlfn.XLOOKUP(D581,[1]Cmg!$S$4:$S$89,[1]Cmg!$U$4:$U$89,"----",0,1)</f>
        <v>0.7209036969420356</v>
      </c>
      <c r="AG581" s="25">
        <f>IFERROR(SUMIFS('[1]BD Unidades'!$AH:$AH,'[1]BD Unidades'!$A:$A,'BD Centrales 2023'!$A581),"-")</f>
        <v>67.497</v>
      </c>
      <c r="AH581" s="25">
        <f>SUMIFS('[1]BD Unidades'!$AJ$3:$AJ$1424,'[1]BD Unidades'!$A$3:$A$1424,$A581)</f>
        <v>822.91666666666697</v>
      </c>
      <c r="AI581" s="25">
        <f>SUMIFS('[1]BD Unidades'!$AL$3:$AL$1424,'[1]BD Unidades'!$A$3:$A$1424,$A581)</f>
        <v>137.083333333333</v>
      </c>
      <c r="AJ581" s="26">
        <f t="shared" si="37"/>
        <v>0.14279513888888853</v>
      </c>
      <c r="AK581" s="27">
        <f>IFERROR(SUMIFS('[1]BD Unidades'!$AO$3:$AO$1424,'[1]BD Unidades'!$A$3:$A$1424,$A581),"-")</f>
        <v>0</v>
      </c>
      <c r="AL581" s="27">
        <f>IFERROR(SUMIFS('[1]BD Unidades'!$AQ$3:$AQ$1424,'[1]BD Unidades'!$A$3:$A$1424,$A581),"-")</f>
        <v>0</v>
      </c>
      <c r="AM581" s="27">
        <f>IFERROR(SUMIFS('[1]BD Unidades'!$AS$3:$AS$1424,'[1]BD Unidades'!$A$3:$A$1424,$A581),"-")</f>
        <v>0</v>
      </c>
      <c r="AN581" s="27">
        <f>IFERROR(SUMIFS('[1]BD Unidades'!$AU$3:$AU$1424,'[1]BD Unidades'!$A$3:$A$1424,$A581),"-")</f>
        <v>0</v>
      </c>
      <c r="AO581" s="27"/>
      <c r="AP581" s="27"/>
      <c r="AQ581" s="25">
        <f>IFERROR(SUMIFS('[1]BD Unidades'!$AZ$3:$AZ$1424,'[1]BD Unidades'!$A$3:$A$1424,$A581),"-")</f>
        <v>22.017571889803634</v>
      </c>
      <c r="AR581" s="25">
        <f>IFERROR(SUMIFS('[1]BD Unidades'!$BA$3:$BA$1424,'[1]BD Unidades'!$A$3:$A$1424,$A581),"-")</f>
        <v>67.497</v>
      </c>
      <c r="AS581" s="28">
        <f>SUMIFS('[1]BD Unidades'!$BC$3:$BC$1424,'[1]BD Unidades'!$A$3:$A$1424,$A581)</f>
        <v>3.509E-3</v>
      </c>
      <c r="AT581" s="28">
        <f>SUMIFS('[1]BD Unidades'!$BE$3:$BE$1424,'[1]BD Unidades'!$A$3:$A$1424,$A581)</f>
        <v>1</v>
      </c>
      <c r="AU581" s="29">
        <f t="shared" si="38"/>
        <v>0.99649100000000002</v>
      </c>
      <c r="AV581" s="30">
        <f t="shared" si="39"/>
        <v>1.4999999999999999E-4</v>
      </c>
      <c r="AW581" s="25">
        <f>IFERROR(SUMIFS('[1]BD Unidades'!$BI$3:$BI$1424,'[1]BD Unidades'!$A$3:$A$1424,$A581),"-")</f>
        <v>2.3725111547122908</v>
      </c>
      <c r="AX581" s="25">
        <f>IFERROR(SUMIFS('[1]BD Unidades'!$BJ$3:$BJ$1424,'[1]BD Unidades'!$A$3:$A$1424,$A581),"-")</f>
        <v>1.5261832347872424</v>
      </c>
    </row>
    <row r="582" spans="1:50" ht="14.4" x14ac:dyDescent="0.3">
      <c r="A582" s="7">
        <v>1891</v>
      </c>
      <c r="B582" s="7" t="s">
        <v>2465</v>
      </c>
      <c r="D582" s="8" t="s">
        <v>2466</v>
      </c>
      <c r="E582" s="19" t="s">
        <v>2467</v>
      </c>
      <c r="F582" s="19" t="s">
        <v>2467</v>
      </c>
      <c r="G582" s="19" t="s">
        <v>2468</v>
      </c>
      <c r="H582" s="19" t="s">
        <v>397</v>
      </c>
      <c r="I582" s="19">
        <v>2024</v>
      </c>
      <c r="J582" s="19" t="s">
        <v>495</v>
      </c>
      <c r="K582" s="19" t="s">
        <v>496</v>
      </c>
      <c r="L582" s="19" t="s">
        <v>213</v>
      </c>
      <c r="M582" s="19" t="s">
        <v>106</v>
      </c>
      <c r="N582" s="19" t="s">
        <v>107</v>
      </c>
      <c r="O582" s="19" t="s">
        <v>1360</v>
      </c>
      <c r="P582" s="19" t="s">
        <v>51</v>
      </c>
      <c r="Q582" s="9" t="s">
        <v>2470</v>
      </c>
      <c r="R582" s="20">
        <v>9.01</v>
      </c>
      <c r="S582" s="20">
        <v>0.11</v>
      </c>
      <c r="T582" s="20">
        <v>9</v>
      </c>
      <c r="U582" s="20" t="s">
        <v>397</v>
      </c>
      <c r="V582" s="21">
        <f>_xlfn.XLOOKUP(D582,'[1]Gen. Real'!$A:$A,'[1]Gen. Real'!$C:$C,"-",0)</f>
        <v>16.290899999999997</v>
      </c>
      <c r="W582" s="22"/>
      <c r="X582" s="22" t="str">
        <f>_xlfn.XLOOKUP(D582,[1]Vertimiento!$A:$A,[1]Vertimiento!$E:$E,"-",0)</f>
        <v>-</v>
      </c>
      <c r="Y582" s="23" t="str">
        <f t="shared" si="36"/>
        <v>-</v>
      </c>
      <c r="Z582" s="19" t="str">
        <f>_xlfn.XLOOKUP(D582,[1]Cmg!$I$4:$I$85,[1]Cmg!$M$4:$M$85,"----",0,1)</f>
        <v>----</v>
      </c>
      <c r="AA582" s="19" t="str">
        <f>_xlfn.XLOOKUP(D582,[1]Cmg!$A$4:$A$89,[1]Cmg!$B$4:$B$89,"----",0,1)</f>
        <v>----</v>
      </c>
      <c r="AB582" s="19" t="str">
        <f>_xlfn.XLOOKUP(D582,[1]Cmg!$E$4:$E$89,[1]Cmg!$F$4:$F$89,"----",0,1)</f>
        <v>----</v>
      </c>
      <c r="AC582" s="19" t="str">
        <f>_xlfn.XLOOKUP(D582,[1]Cmg!$O$4:$O$89,[1]Cmg!$P$4:$P$89,"----",0,1)</f>
        <v>----</v>
      </c>
      <c r="AD582" s="24" t="str">
        <f>_xlfn.XLOOKUP(D582,[1]Cmg!$S$4:$S$89,[1]Cmg!$U$4:$U$89,"----",0,1)</f>
        <v>----</v>
      </c>
      <c r="AG582" s="25">
        <f>IFERROR(SUMIFS('[1]BD Unidades'!$AH:$AH,'[1]BD Unidades'!$A:$A,'BD Centrales 2023'!$A582),"-")</f>
        <v>9</v>
      </c>
      <c r="AH582" s="25">
        <f>SUMIFS('[1]BD Unidades'!$AJ$3:$AJ$1424,'[1]BD Unidades'!$A$3:$A$1424,$A582)</f>
        <v>7174.9278579356269</v>
      </c>
      <c r="AI582" s="25">
        <f>SUMIFS('[1]BD Unidades'!$AL$3:$AL$1424,'[1]BD Unidades'!$A$3:$A$1424,$A582)</f>
        <v>0</v>
      </c>
      <c r="AJ582" s="26">
        <f t="shared" si="37"/>
        <v>0</v>
      </c>
      <c r="AK582" s="27">
        <f>IFERROR(SUMIFS('[1]BD Unidades'!$AO$3:$AO$1424,'[1]BD Unidades'!$A$3:$A$1424,$A582),"-")</f>
        <v>0</v>
      </c>
      <c r="AL582" s="27">
        <f>IFERROR(SUMIFS('[1]BD Unidades'!$AQ$3:$AQ$1424,'[1]BD Unidades'!$A$3:$A$1424,$A582),"-")</f>
        <v>0</v>
      </c>
      <c r="AM582" s="27">
        <f>IFERROR(SUMIFS('[1]BD Unidades'!$AS$3:$AS$1424,'[1]BD Unidades'!$A$3:$A$1424,$A582),"-")</f>
        <v>0</v>
      </c>
      <c r="AN582" s="27">
        <f>IFERROR(SUMIFS('[1]BD Unidades'!$AU$3:$AU$1424,'[1]BD Unidades'!$A$3:$A$1424,$A582),"-")</f>
        <v>0.22799267480577137</v>
      </c>
      <c r="AO582" s="27"/>
      <c r="AP582" s="27"/>
      <c r="AQ582" s="25">
        <f>IFERROR(SUMIFS('[1]BD Unidades'!$AZ$3:$AZ$1424,'[1]BD Unidades'!$A$3:$A$1424,$A582),"-")</f>
        <v>2.154044813788194</v>
      </c>
      <c r="AR582" s="25">
        <f>IFERROR(SUMIFS('[1]BD Unidades'!$BA$3:$BA$1424,'[1]BD Unidades'!$A$3:$A$1424,$A582),"-")</f>
        <v>9</v>
      </c>
      <c r="AS582" s="28">
        <f>SUMIFS('[1]BD Unidades'!$BC$3:$BC$1424,'[1]BD Unidades'!$A$3:$A$1424,$A582)</f>
        <v>7.5170251625358439E-2</v>
      </c>
      <c r="AT582" s="28">
        <f>SUMIFS('[1]BD Unidades'!$BE$3:$BE$1424,'[1]BD Unidades'!$A$3:$A$1424,$A582)</f>
        <v>0.99816033934897297</v>
      </c>
      <c r="AU582" s="29">
        <f t="shared" si="38"/>
        <v>0.92312837547765758</v>
      </c>
      <c r="AV582" s="30">
        <f t="shared" si="39"/>
        <v>1.1000000000000001E-3</v>
      </c>
      <c r="AW582" s="25">
        <f>IFERROR(SUMIFS('[1]BD Unidades'!$BI$3:$BI$1424,'[1]BD Unidades'!$A$3:$A$1424,$A582),"-")</f>
        <v>1.9904895097658972</v>
      </c>
      <c r="AX582" s="25">
        <f>IFERROR(SUMIFS('[1]BD Unidades'!$BJ$3:$BJ$1424,'[1]BD Unidades'!$A$3:$A$1424,$A582),"-")</f>
        <v>1.2804372754120867</v>
      </c>
    </row>
    <row r="583" spans="1:50" ht="14.4" x14ac:dyDescent="0.3">
      <c r="A583" s="7">
        <v>1892</v>
      </c>
      <c r="B583" s="7" t="s">
        <v>2471</v>
      </c>
      <c r="D583" s="8" t="s">
        <v>2472</v>
      </c>
      <c r="E583" s="19" t="s">
        <v>2473</v>
      </c>
      <c r="F583" s="19" t="s">
        <v>2473</v>
      </c>
      <c r="G583" s="19" t="s">
        <v>2474</v>
      </c>
      <c r="H583" s="19" t="s">
        <v>397</v>
      </c>
      <c r="I583" s="19">
        <v>2024</v>
      </c>
      <c r="J583" s="19" t="s">
        <v>495</v>
      </c>
      <c r="K583" s="19" t="s">
        <v>496</v>
      </c>
      <c r="L583" s="19" t="s">
        <v>213</v>
      </c>
      <c r="M583" s="19" t="s">
        <v>68</v>
      </c>
      <c r="N583" s="19" t="s">
        <v>68</v>
      </c>
      <c r="O583" s="19" t="s">
        <v>1893</v>
      </c>
      <c r="P583" s="19" t="s">
        <v>51</v>
      </c>
      <c r="Q583" s="9" t="s">
        <v>2238</v>
      </c>
      <c r="R583" s="20">
        <v>9.0037199999999995</v>
      </c>
      <c r="S583" s="20">
        <v>0.04</v>
      </c>
      <c r="T583" s="20">
        <v>9</v>
      </c>
      <c r="U583" s="20" t="s">
        <v>397</v>
      </c>
      <c r="V583" s="21">
        <f>_xlfn.XLOOKUP(D583,'[1]Gen. Real'!$A:$A,'[1]Gen. Real'!$C:$C,"-",0)</f>
        <v>18.42935000000001</v>
      </c>
      <c r="W583" s="22"/>
      <c r="X583" s="22" t="str">
        <f>_xlfn.XLOOKUP(D583,[1]Vertimiento!$A:$A,[1]Vertimiento!$E:$E,"-",0)</f>
        <v>-</v>
      </c>
      <c r="Y583" s="23" t="str">
        <f t="shared" si="36"/>
        <v>-</v>
      </c>
      <c r="Z583" s="19" t="str">
        <f>_xlfn.XLOOKUP(D583,[1]Cmg!$I$4:$I$85,[1]Cmg!$M$4:$M$85,"----",0,1)</f>
        <v>----</v>
      </c>
      <c r="AA583" s="19" t="str">
        <f>_xlfn.XLOOKUP(D583,[1]Cmg!$A$4:$A$89,[1]Cmg!$B$4:$B$89,"----",0,1)</f>
        <v>----</v>
      </c>
      <c r="AB583" s="19" t="str">
        <f>_xlfn.XLOOKUP(D583,[1]Cmg!$E$4:$E$89,[1]Cmg!$F$4:$F$89,"----",0,1)</f>
        <v>----</v>
      </c>
      <c r="AC583" s="19" t="str">
        <f>_xlfn.XLOOKUP(D583,[1]Cmg!$O$4:$O$89,[1]Cmg!$P$4:$P$89,"----",0,1)</f>
        <v>----</v>
      </c>
      <c r="AD583" s="24" t="str">
        <f>_xlfn.XLOOKUP(D583,[1]Cmg!$S$4:$S$89,[1]Cmg!$U$4:$U$89,"----",0,1)</f>
        <v>----</v>
      </c>
      <c r="AG583" s="25">
        <f>IFERROR(SUMIFS('[1]BD Unidades'!$AH:$AH,'[1]BD Unidades'!$A:$A,'BD Centrales 2023'!$A583),"-")</f>
        <v>9</v>
      </c>
      <c r="AH583" s="25">
        <f>SUMIFS('[1]BD Unidades'!$AJ$3:$AJ$1424,'[1]BD Unidades'!$A$3:$A$1424,$A583)</f>
        <v>8495.9050259226224</v>
      </c>
      <c r="AI583" s="25">
        <f>SUMIFS('[1]BD Unidades'!$AL$3:$AL$1424,'[1]BD Unidades'!$A$3:$A$1424,$A583)</f>
        <v>0</v>
      </c>
      <c r="AJ583" s="26">
        <f t="shared" si="37"/>
        <v>0</v>
      </c>
      <c r="AK583" s="27">
        <f>IFERROR(SUMIFS('[1]BD Unidades'!$AO$3:$AO$1424,'[1]BD Unidades'!$A$3:$A$1424,$A583),"-")</f>
        <v>0</v>
      </c>
      <c r="AL583" s="27">
        <f>IFERROR(SUMIFS('[1]BD Unidades'!$AQ$3:$AQ$1424,'[1]BD Unidades'!$A$3:$A$1424,$A583),"-")</f>
        <v>0</v>
      </c>
      <c r="AM583" s="27">
        <f>IFERROR(SUMIFS('[1]BD Unidades'!$AS$3:$AS$1424,'[1]BD Unidades'!$A$3:$A$1424,$A583),"-")</f>
        <v>0.22871767036286697</v>
      </c>
      <c r="AN583" s="27">
        <f>IFERROR(SUMIFS('[1]BD Unidades'!$AU$3:$AU$1424,'[1]BD Unidades'!$A$3:$A$1424,$A583),"-")</f>
        <v>0.24306853167357495</v>
      </c>
      <c r="AO583" s="27"/>
      <c r="AP583" s="27"/>
      <c r="AQ583" s="25">
        <f>IFERROR(SUMIFS('[1]BD Unidades'!$AZ$3:$AZ$1424,'[1]BD Unidades'!$A$3:$A$1424,$A583),"-")</f>
        <v>2.0137944143119091</v>
      </c>
      <c r="AR583" s="25">
        <f>IFERROR(SUMIFS('[1]BD Unidades'!$BA$3:$BA$1424,'[1]BD Unidades'!$A$3:$A$1424,$A583),"-")</f>
        <v>9</v>
      </c>
      <c r="AS583" s="28">
        <f>SUMIFS('[1]BD Unidades'!$BC$3:$BC$1424,'[1]BD Unidades'!$A$3:$A$1424,$A583)</f>
        <v>5.2702052438936215E-3</v>
      </c>
      <c r="AT583" s="28">
        <f>SUMIFS('[1]BD Unidades'!$BE$3:$BE$1424,'[1]BD Unidades'!$A$3:$A$1424,$A583)</f>
        <v>0.99958683744052468</v>
      </c>
      <c r="AU583" s="29">
        <f t="shared" si="38"/>
        <v>0.99431880964811858</v>
      </c>
      <c r="AV583" s="30">
        <f t="shared" si="39"/>
        <v>4.0000000000000002E-4</v>
      </c>
      <c r="AW583" s="25">
        <f>IFERROR(SUMIFS('[1]BD Unidades'!$BI$3:$BI$1424,'[1]BD Unidades'!$A$3:$A$1424,$A583),"-")</f>
        <v>2.0031769176773961</v>
      </c>
      <c r="AX583" s="25">
        <f>IFERROR(SUMIFS('[1]BD Unidades'!$BJ$3:$BJ$1424,'[1]BD Unidades'!$A$3:$A$1424,$A583),"-")</f>
        <v>1.288598800473403</v>
      </c>
    </row>
    <row r="584" spans="1:50" ht="14.4" x14ac:dyDescent="0.3">
      <c r="A584" s="7">
        <v>1893</v>
      </c>
      <c r="B584" s="7" t="s">
        <v>2476</v>
      </c>
      <c r="D584" s="8" t="s">
        <v>2477</v>
      </c>
      <c r="E584" s="19" t="s">
        <v>2478</v>
      </c>
      <c r="F584" s="19" t="s">
        <v>2478</v>
      </c>
      <c r="G584" s="19" t="s">
        <v>2479</v>
      </c>
      <c r="H584" s="19" t="s">
        <v>397</v>
      </c>
      <c r="I584" s="19">
        <v>2024</v>
      </c>
      <c r="J584" s="19" t="s">
        <v>495</v>
      </c>
      <c r="K584" s="19" t="s">
        <v>496</v>
      </c>
      <c r="L584" s="19" t="s">
        <v>213</v>
      </c>
      <c r="M584" s="19" t="s">
        <v>68</v>
      </c>
      <c r="N584" s="19" t="s">
        <v>68</v>
      </c>
      <c r="O584" s="19" t="s">
        <v>1893</v>
      </c>
      <c r="P584" s="19" t="s">
        <v>51</v>
      </c>
      <c r="Q584" s="9" t="s">
        <v>2481</v>
      </c>
      <c r="R584" s="20">
        <v>9.06</v>
      </c>
      <c r="S584" s="20">
        <v>0.66</v>
      </c>
      <c r="T584" s="20">
        <v>9</v>
      </c>
      <c r="U584" s="20" t="s">
        <v>397</v>
      </c>
      <c r="V584" s="21">
        <f>_xlfn.XLOOKUP(D584,'[1]Gen. Real'!$A:$A,'[1]Gen. Real'!$C:$C,"-",0)</f>
        <v>19.822639999999996</v>
      </c>
      <c r="W584" s="22"/>
      <c r="X584" s="22" t="str">
        <f>_xlfn.XLOOKUP(D584,[1]Vertimiento!$A:$A,[1]Vertimiento!$E:$E,"-",0)</f>
        <v>-</v>
      </c>
      <c r="Y584" s="23" t="str">
        <f t="shared" si="36"/>
        <v>-</v>
      </c>
      <c r="Z584" s="19" t="str">
        <f>_xlfn.XLOOKUP(D584,[1]Cmg!$I$4:$I$85,[1]Cmg!$M$4:$M$85,"----",0,1)</f>
        <v>----</v>
      </c>
      <c r="AA584" s="19" t="str">
        <f>_xlfn.XLOOKUP(D584,[1]Cmg!$A$4:$A$89,[1]Cmg!$B$4:$B$89,"----",0,1)</f>
        <v>----</v>
      </c>
      <c r="AB584" s="19" t="str">
        <f>_xlfn.XLOOKUP(D584,[1]Cmg!$E$4:$E$89,[1]Cmg!$F$4:$F$89,"----",0,1)</f>
        <v>----</v>
      </c>
      <c r="AC584" s="19" t="str">
        <f>_xlfn.XLOOKUP(D584,[1]Cmg!$O$4:$O$89,[1]Cmg!$P$4:$P$89,"----",0,1)</f>
        <v>----</v>
      </c>
      <c r="AD584" s="24" t="str">
        <f>_xlfn.XLOOKUP(D584,[1]Cmg!$S$4:$S$89,[1]Cmg!$U$4:$U$89,"----",0,1)</f>
        <v>----</v>
      </c>
      <c r="AG584" s="25">
        <f>IFERROR(SUMIFS('[1]BD Unidades'!$AH:$AH,'[1]BD Unidades'!$A:$A,'BD Centrales 2023'!$A584),"-")</f>
        <v>9</v>
      </c>
      <c r="AH584" s="25">
        <f>SUMIFS('[1]BD Unidades'!$AJ$3:$AJ$1424,'[1]BD Unidades'!$A$3:$A$1424,$A584)</f>
        <v>7987.3344370860887</v>
      </c>
      <c r="AI584" s="25">
        <f>SUMIFS('[1]BD Unidades'!$AL$3:$AL$1424,'[1]BD Unidades'!$A$3:$A$1424,$A584)</f>
        <v>0</v>
      </c>
      <c r="AJ584" s="26">
        <f t="shared" si="37"/>
        <v>0</v>
      </c>
      <c r="AK584" s="27">
        <f>IFERROR(SUMIFS('[1]BD Unidades'!$AO$3:$AO$1424,'[1]BD Unidades'!$A$3:$A$1424,$A584),"-")</f>
        <v>0</v>
      </c>
      <c r="AL584" s="27">
        <f>IFERROR(SUMIFS('[1]BD Unidades'!$AQ$3:$AQ$1424,'[1]BD Unidades'!$A$3:$A$1424,$A584),"-")</f>
        <v>0</v>
      </c>
      <c r="AM584" s="27">
        <f>IFERROR(SUMIFS('[1]BD Unidades'!$AS$3:$AS$1424,'[1]BD Unidades'!$A$3:$A$1424,$A584),"-")</f>
        <v>0.23203408016714547</v>
      </c>
      <c r="AN584" s="27">
        <f>IFERROR(SUMIFS('[1]BD Unidades'!$AU$3:$AU$1424,'[1]BD Unidades'!$A$3:$A$1424,$A584),"-")</f>
        <v>0.24730529801324502</v>
      </c>
      <c r="AO584" s="27"/>
      <c r="AP584" s="27"/>
      <c r="AQ584" s="25">
        <f>IFERROR(SUMIFS('[1]BD Unidades'!$AZ$3:$AZ$1424,'[1]BD Unidades'!$A$3:$A$1424,$A584),"-")</f>
        <v>2.0137944143119091</v>
      </c>
      <c r="AR584" s="25">
        <f>IFERROR(SUMIFS('[1]BD Unidades'!$BA$3:$BA$1424,'[1]BD Unidades'!$A$3:$A$1424,$A584),"-")</f>
        <v>9</v>
      </c>
      <c r="AS584" s="28">
        <f>SUMIFS('[1]BD Unidades'!$BC$3:$BC$1424,'[1]BD Unidades'!$A$3:$A$1424,$A584)</f>
        <v>5.4196179381252518E-3</v>
      </c>
      <c r="AT584" s="28">
        <f>SUMIFS('[1]BD Unidades'!$BE$3:$BE$1424,'[1]BD Unidades'!$A$3:$A$1424,$A584)</f>
        <v>0.99337748344370858</v>
      </c>
      <c r="AU584" s="29">
        <f t="shared" si="38"/>
        <v>0.98799375701510728</v>
      </c>
      <c r="AV584" s="30">
        <f t="shared" si="39"/>
        <v>6.6E-3</v>
      </c>
      <c r="AW584" s="25">
        <f>IFERROR(SUMIFS('[1]BD Unidades'!$BI$3:$BI$1424,'[1]BD Unidades'!$A$3:$A$1424,$A584),"-")</f>
        <v>2.0028076580048668</v>
      </c>
      <c r="AX584" s="25">
        <f>IFERROR(SUMIFS('[1]BD Unidades'!$BJ$3:$BJ$1424,'[1]BD Unidades'!$A$3:$A$1424,$A584),"-")</f>
        <v>1.2883612640047639</v>
      </c>
    </row>
    <row r="585" spans="1:50" ht="14.4" x14ac:dyDescent="0.3">
      <c r="A585" s="7">
        <v>1894</v>
      </c>
      <c r="B585" s="7" t="s">
        <v>2482</v>
      </c>
      <c r="D585" s="8" t="s">
        <v>2483</v>
      </c>
      <c r="E585" s="19" t="s">
        <v>1231</v>
      </c>
      <c r="F585" s="19" t="s">
        <v>2484</v>
      </c>
      <c r="G585" s="19" t="s">
        <v>2485</v>
      </c>
      <c r="H585" s="19" t="s">
        <v>397</v>
      </c>
      <c r="I585" s="19">
        <v>2024</v>
      </c>
      <c r="J585" s="19" t="s">
        <v>495</v>
      </c>
      <c r="K585" s="19" t="s">
        <v>496</v>
      </c>
      <c r="L585" s="19" t="s">
        <v>213</v>
      </c>
      <c r="M585" s="19" t="s">
        <v>362</v>
      </c>
      <c r="N585" s="19" t="s">
        <v>1216</v>
      </c>
      <c r="O585" s="19" t="s">
        <v>2487</v>
      </c>
      <c r="P585" s="19" t="s">
        <v>51</v>
      </c>
      <c r="Q585" s="9" t="s">
        <v>2488</v>
      </c>
      <c r="R585" s="20">
        <v>2.992</v>
      </c>
      <c r="S585" s="20">
        <v>0.4</v>
      </c>
      <c r="T585" s="20">
        <v>2.98</v>
      </c>
      <c r="U585" s="20" t="s">
        <v>397</v>
      </c>
      <c r="V585" s="21">
        <f>_xlfn.XLOOKUP(D585,'[1]Gen. Real'!$A:$A,'[1]Gen. Real'!$C:$C,"-",0)</f>
        <v>5.8016300000000021</v>
      </c>
      <c r="W585" s="22"/>
      <c r="X585" s="22" t="str">
        <f>_xlfn.XLOOKUP(D585,[1]Vertimiento!$A:$A,[1]Vertimiento!$E:$E,"-",0)</f>
        <v>-</v>
      </c>
      <c r="Y585" s="23" t="str">
        <f t="shared" si="36"/>
        <v>-</v>
      </c>
      <c r="Z585" s="19" t="str">
        <f>_xlfn.XLOOKUP(D585,[1]Cmg!$I$4:$I$85,[1]Cmg!$M$4:$M$85,"----",0,1)</f>
        <v>----</v>
      </c>
      <c r="AA585" s="19" t="str">
        <f>_xlfn.XLOOKUP(D585,[1]Cmg!$A$4:$A$89,[1]Cmg!$B$4:$B$89,"----",0,1)</f>
        <v>----</v>
      </c>
      <c r="AB585" s="19" t="str">
        <f>_xlfn.XLOOKUP(D585,[1]Cmg!$E$4:$E$89,[1]Cmg!$F$4:$F$89,"----",0,1)</f>
        <v>----</v>
      </c>
      <c r="AC585" s="19" t="str">
        <f>_xlfn.XLOOKUP(D585,[1]Cmg!$O$4:$O$89,[1]Cmg!$P$4:$P$89,"----",0,1)</f>
        <v>----</v>
      </c>
      <c r="AD585" s="24" t="str">
        <f>_xlfn.XLOOKUP(D585,[1]Cmg!$S$4:$S$89,[1]Cmg!$U$4:$U$89,"----",0,1)</f>
        <v>----</v>
      </c>
      <c r="AG585" s="25">
        <f>IFERROR(SUMIFS('[1]BD Unidades'!$AH:$AH,'[1]BD Unidades'!$A:$A,'BD Centrales 2023'!$A585),"-")</f>
        <v>2.98</v>
      </c>
      <c r="AH585" s="25">
        <f>SUMIFS('[1]BD Unidades'!$AJ$3:$AJ$1424,'[1]BD Unidades'!$A$3:$A$1424,$A585)</f>
        <v>8479.3549465240649</v>
      </c>
      <c r="AI585" s="25">
        <f>SUMIFS('[1]BD Unidades'!$AL$3:$AL$1424,'[1]BD Unidades'!$A$3:$A$1424,$A585)</f>
        <v>0</v>
      </c>
      <c r="AJ585" s="26">
        <f t="shared" si="37"/>
        <v>0</v>
      </c>
      <c r="AK585" s="27">
        <f>IFERROR(SUMIFS('[1]BD Unidades'!$AO$3:$AO$1424,'[1]BD Unidades'!$A$3:$A$1424,$A585),"-")</f>
        <v>0</v>
      </c>
      <c r="AL585" s="27">
        <f>IFERROR(SUMIFS('[1]BD Unidades'!$AQ$3:$AQ$1424,'[1]BD Unidades'!$A$3:$A$1424,$A585),"-")</f>
        <v>0</v>
      </c>
      <c r="AM585" s="27">
        <f>IFERROR(SUMIFS('[1]BD Unidades'!$AS$3:$AS$1424,'[1]BD Unidades'!$A$3:$A$1424,$A585),"-")</f>
        <v>0.2263702638926087</v>
      </c>
      <c r="AN585" s="27">
        <f>IFERROR(SUMIFS('[1]BD Unidades'!$AU$3:$AU$1424,'[1]BD Unidades'!$A$3:$A$1424,$A585),"-")</f>
        <v>0.22586945855614973</v>
      </c>
      <c r="AO585" s="27"/>
      <c r="AP585" s="27"/>
      <c r="AQ585" s="25">
        <f>IFERROR(SUMIFS('[1]BD Unidades'!$AZ$3:$AZ$1424,'[1]BD Unidades'!$A$3:$A$1424,$A585),"-")</f>
        <v>0.67729982956668522</v>
      </c>
      <c r="AR585" s="25">
        <f>IFERROR(SUMIFS('[1]BD Unidades'!$BA$3:$BA$1424,'[1]BD Unidades'!$A$3:$A$1424,$A585),"-")</f>
        <v>2.98</v>
      </c>
      <c r="AS585" s="28">
        <f>SUMIFS('[1]BD Unidades'!$BC$3:$BC$1424,'[1]BD Unidades'!$A$3:$A$1424,$A585)</f>
        <v>7.2580978482287631E-3</v>
      </c>
      <c r="AT585" s="28">
        <f>SUMIFS('[1]BD Unidades'!$BE$3:$BE$1424,'[1]BD Unidades'!$A$3:$A$1424,$A585)</f>
        <v>0.99325109220732744</v>
      </c>
      <c r="AU585" s="29">
        <f t="shared" si="38"/>
        <v>0.98604197859222664</v>
      </c>
      <c r="AV585" s="30">
        <f t="shared" si="39"/>
        <v>4.0000000000000001E-3</v>
      </c>
      <c r="AW585" s="25">
        <f>IFERROR(SUMIFS('[1]BD Unidades'!$BI$3:$BI$1424,'[1]BD Unidades'!$A$3:$A$1424,$A585),"-")</f>
        <v>0.67051563587410312</v>
      </c>
      <c r="AX585" s="25">
        <f>IFERROR(SUMIFS('[1]BD Unidades'!$BJ$3:$BJ$1424,'[1]BD Unidades'!$A$3:$A$1424,$A585),"-")</f>
        <v>0.43132767578404091</v>
      </c>
    </row>
    <row r="586" spans="1:50" ht="14.4" x14ac:dyDescent="0.3">
      <c r="A586" s="7">
        <v>1895</v>
      </c>
      <c r="B586" s="7" t="s">
        <v>2489</v>
      </c>
      <c r="D586" s="8" t="s">
        <v>2490</v>
      </c>
      <c r="E586" s="19" t="s">
        <v>2491</v>
      </c>
      <c r="F586" s="19" t="s">
        <v>2491</v>
      </c>
      <c r="G586" s="19" t="s">
        <v>2492</v>
      </c>
      <c r="H586" s="19" t="s">
        <v>397</v>
      </c>
      <c r="I586" s="19">
        <v>2024</v>
      </c>
      <c r="J586" s="19" t="s">
        <v>495</v>
      </c>
      <c r="K586" s="19" t="s">
        <v>496</v>
      </c>
      <c r="L586" s="19" t="s">
        <v>213</v>
      </c>
      <c r="M586" s="19" t="s">
        <v>164</v>
      </c>
      <c r="N586" s="19" t="s">
        <v>221</v>
      </c>
      <c r="O586" s="19" t="s">
        <v>221</v>
      </c>
      <c r="P586" s="19" t="s">
        <v>51</v>
      </c>
      <c r="Q586" s="9" t="s">
        <v>2493</v>
      </c>
      <c r="R586" s="20">
        <v>9.02</v>
      </c>
      <c r="S586" s="20">
        <v>0.22</v>
      </c>
      <c r="T586" s="20">
        <v>9</v>
      </c>
      <c r="U586" s="20" t="s">
        <v>397</v>
      </c>
      <c r="V586" s="21">
        <f>_xlfn.XLOOKUP(D586,'[1]Gen. Real'!$A:$A,'[1]Gen. Real'!$C:$C,"-",0)</f>
        <v>23.046780000000016</v>
      </c>
      <c r="W586" s="22"/>
      <c r="X586" s="22" t="str">
        <f>_xlfn.XLOOKUP(D586,[1]Vertimiento!$A:$A,[1]Vertimiento!$E:$E,"-",0)</f>
        <v>-</v>
      </c>
      <c r="Y586" s="23" t="str">
        <f t="shared" si="36"/>
        <v>-</v>
      </c>
      <c r="Z586" s="19" t="str">
        <f>_xlfn.XLOOKUP(D586,[1]Cmg!$I$4:$I$85,[1]Cmg!$M$4:$M$85,"----",0,1)</f>
        <v>----</v>
      </c>
      <c r="AA586" s="19" t="str">
        <f>_xlfn.XLOOKUP(D586,[1]Cmg!$A$4:$A$89,[1]Cmg!$B$4:$B$89,"----",0,1)</f>
        <v>----</v>
      </c>
      <c r="AB586" s="19" t="str">
        <f>_xlfn.XLOOKUP(D586,[1]Cmg!$E$4:$E$89,[1]Cmg!$F$4:$F$89,"----",0,1)</f>
        <v>----</v>
      </c>
      <c r="AC586" s="19" t="str">
        <f>_xlfn.XLOOKUP(D586,[1]Cmg!$O$4:$O$89,[1]Cmg!$P$4:$P$89,"----",0,1)</f>
        <v>----</v>
      </c>
      <c r="AD586" s="24" t="str">
        <f>_xlfn.XLOOKUP(D586,[1]Cmg!$S$4:$S$89,[1]Cmg!$U$4:$U$89,"----",0,1)</f>
        <v>----</v>
      </c>
      <c r="AG586" s="25">
        <f>IFERROR(SUMIFS('[1]BD Unidades'!$AH:$AH,'[1]BD Unidades'!$A:$A,'BD Centrales 2023'!$A586),"-")</f>
        <v>9</v>
      </c>
      <c r="AH586" s="25">
        <f>SUMIFS('[1]BD Unidades'!$AJ$3:$AJ$1424,'[1]BD Unidades'!$A$3:$A$1424,$A586)</f>
        <v>8271.2195121951227</v>
      </c>
      <c r="AI586" s="25">
        <f>SUMIFS('[1]BD Unidades'!$AL$3:$AL$1424,'[1]BD Unidades'!$A$3:$A$1424,$A586)</f>
        <v>0</v>
      </c>
      <c r="AJ586" s="26">
        <f t="shared" si="37"/>
        <v>0</v>
      </c>
      <c r="AK586" s="27">
        <f>IFERROR(SUMIFS('[1]BD Unidades'!$AO$3:$AO$1424,'[1]BD Unidades'!$A$3:$A$1424,$A586),"-")</f>
        <v>0</v>
      </c>
      <c r="AL586" s="27">
        <f>IFERROR(SUMIFS('[1]BD Unidades'!$AQ$3:$AQ$1424,'[1]BD Unidades'!$A$3:$A$1424,$A586),"-")</f>
        <v>0</v>
      </c>
      <c r="AM586" s="27">
        <f>IFERROR(SUMIFS('[1]BD Unidades'!$AS$3:$AS$1424,'[1]BD Unidades'!$A$3:$A$1424,$A586),"-")</f>
        <v>0.30846194180059766</v>
      </c>
      <c r="AN586" s="27">
        <f>IFERROR(SUMIFS('[1]BD Unidades'!$AU$3:$AU$1424,'[1]BD Unidades'!$A$3:$A$1424,$A586),"-")</f>
        <v>0.29126674057649671</v>
      </c>
      <c r="AO586" s="27"/>
      <c r="AP586" s="27"/>
      <c r="AQ586" s="25">
        <f>IFERROR(SUMIFS('[1]BD Unidades'!$AZ$3:$AZ$1424,'[1]BD Unidades'!$A$3:$A$1424,$A586),"-")</f>
        <v>2.227462786814407</v>
      </c>
      <c r="AR586" s="25">
        <f>IFERROR(SUMIFS('[1]BD Unidades'!$BA$3:$BA$1424,'[1]BD Unidades'!$A$3:$A$1424,$A586),"-")</f>
        <v>9</v>
      </c>
      <c r="AS586" s="28">
        <f>SUMIFS('[1]BD Unidades'!$BC$3:$BC$1424,'[1]BD Unidades'!$A$3:$A$1424,$A586)</f>
        <v>5.7869046583107304E-3</v>
      </c>
      <c r="AT586" s="28">
        <f>SUMIFS('[1]BD Unidades'!$BE$3:$BE$1424,'[1]BD Unidades'!$A$3:$A$1424,$A586)</f>
        <v>0.99760805515900774</v>
      </c>
      <c r="AU586" s="29">
        <f t="shared" si="38"/>
        <v>0.99183499245743978</v>
      </c>
      <c r="AV586" s="30">
        <f t="shared" si="39"/>
        <v>2.2000000000000001E-3</v>
      </c>
      <c r="AW586" s="25">
        <f>IFERROR(SUMIFS('[1]BD Unidades'!$BI$3:$BI$1424,'[1]BD Unidades'!$A$3:$A$1424,$A586),"-")</f>
        <v>2.2141563978656125</v>
      </c>
      <c r="AX586" s="25">
        <f>IFERROR(SUMIFS('[1]BD Unidades'!$BJ$3:$BJ$1424,'[1]BD Unidades'!$A$3:$A$1424,$A586),"-")</f>
        <v>1.4243171699773096</v>
      </c>
    </row>
    <row r="587" spans="1:50" ht="14.4" x14ac:dyDescent="0.3">
      <c r="A587" s="7">
        <v>1896</v>
      </c>
      <c r="B587" s="7" t="s">
        <v>2494</v>
      </c>
      <c r="D587" s="8" t="s">
        <v>2495</v>
      </c>
      <c r="E587" s="19" t="s">
        <v>2496</v>
      </c>
      <c r="F587" s="19" t="s">
        <v>2496</v>
      </c>
      <c r="G587" s="19" t="s">
        <v>2497</v>
      </c>
      <c r="H587" s="19" t="s">
        <v>397</v>
      </c>
      <c r="I587" s="19">
        <v>2024</v>
      </c>
      <c r="J587" s="19" t="s">
        <v>495</v>
      </c>
      <c r="K587" s="19" t="s">
        <v>496</v>
      </c>
      <c r="L587" s="19" t="s">
        <v>213</v>
      </c>
      <c r="M587" s="19" t="s">
        <v>106</v>
      </c>
      <c r="N587" s="19" t="s">
        <v>243</v>
      </c>
      <c r="O587" s="19" t="s">
        <v>1153</v>
      </c>
      <c r="P587" s="19" t="s">
        <v>51</v>
      </c>
      <c r="Q587" s="9" t="s">
        <v>2498</v>
      </c>
      <c r="R587" s="20">
        <v>8.09</v>
      </c>
      <c r="S587" s="20">
        <v>1.1100000000000001</v>
      </c>
      <c r="T587" s="20">
        <v>8</v>
      </c>
      <c r="U587" s="20" t="s">
        <v>397</v>
      </c>
      <c r="V587" s="21">
        <f>_xlfn.XLOOKUP(D587,'[1]Gen. Real'!$A:$A,'[1]Gen. Real'!$C:$C,"-",0)</f>
        <v>18.60745</v>
      </c>
      <c r="W587" s="22"/>
      <c r="X587" s="22" t="str">
        <f>_xlfn.XLOOKUP(D587,[1]Vertimiento!$A:$A,[1]Vertimiento!$E:$E,"-",0)</f>
        <v>-</v>
      </c>
      <c r="Y587" s="23" t="str">
        <f t="shared" si="36"/>
        <v>-</v>
      </c>
      <c r="Z587" s="19" t="str">
        <f>_xlfn.XLOOKUP(D587,[1]Cmg!$I$4:$I$85,[1]Cmg!$M$4:$M$85,"----",0,1)</f>
        <v>----</v>
      </c>
      <c r="AA587" s="19" t="str">
        <f>_xlfn.XLOOKUP(D587,[1]Cmg!$A$4:$A$89,[1]Cmg!$B$4:$B$89,"----",0,1)</f>
        <v>----</v>
      </c>
      <c r="AB587" s="19" t="str">
        <f>_xlfn.XLOOKUP(D587,[1]Cmg!$E$4:$E$89,[1]Cmg!$F$4:$F$89,"----",0,1)</f>
        <v>----</v>
      </c>
      <c r="AC587" s="19" t="str">
        <f>_xlfn.XLOOKUP(D587,[1]Cmg!$O$4:$O$89,[1]Cmg!$P$4:$P$89,"----",0,1)</f>
        <v>----</v>
      </c>
      <c r="AD587" s="24" t="str">
        <f>_xlfn.XLOOKUP(D587,[1]Cmg!$S$4:$S$89,[1]Cmg!$U$4:$U$89,"----",0,1)</f>
        <v>----</v>
      </c>
      <c r="AG587" s="25">
        <f>IFERROR(SUMIFS('[1]BD Unidades'!$AH:$AH,'[1]BD Unidades'!$A:$A,'BD Centrales 2023'!$A587),"-")</f>
        <v>8</v>
      </c>
      <c r="AH587" s="25">
        <f>SUMIFS('[1]BD Unidades'!$AJ$3:$AJ$1424,'[1]BD Unidades'!$A$3:$A$1424,$A587)</f>
        <v>8357.2476308199457</v>
      </c>
      <c r="AI587" s="25">
        <f>SUMIFS('[1]BD Unidades'!$AL$3:$AL$1424,'[1]BD Unidades'!$A$3:$A$1424,$A587)</f>
        <v>0</v>
      </c>
      <c r="AJ587" s="26">
        <f t="shared" si="37"/>
        <v>0</v>
      </c>
      <c r="AK587" s="27">
        <f>IFERROR(SUMIFS('[1]BD Unidades'!$AO$3:$AO$1424,'[1]BD Unidades'!$A$3:$A$1424,$A587),"-")</f>
        <v>0</v>
      </c>
      <c r="AL587" s="27">
        <f>IFERROR(SUMIFS('[1]BD Unidades'!$AQ$3:$AQ$1424,'[1]BD Unidades'!$A$3:$A$1424,$A587),"-")</f>
        <v>0</v>
      </c>
      <c r="AM587" s="27">
        <f>IFERROR(SUMIFS('[1]BD Unidades'!$AS$3:$AS$1424,'[1]BD Unidades'!$A$3:$A$1424,$A587),"-")</f>
        <v>0.27731741354994099</v>
      </c>
      <c r="AN587" s="27">
        <f>IFERROR(SUMIFS('[1]BD Unidades'!$AU$3:$AU$1424,'[1]BD Unidades'!$A$3:$A$1424,$A587),"-")</f>
        <v>0.2643105067985167</v>
      </c>
      <c r="AO587" s="27"/>
      <c r="AP587" s="27"/>
      <c r="AQ587" s="25">
        <f>IFERROR(SUMIFS('[1]BD Unidades'!$AZ$3:$AZ$1424,'[1]BD Unidades'!$A$3:$A$1424,$A587),"-")</f>
        <v>1.9799669216128064</v>
      </c>
      <c r="AR587" s="25">
        <f>IFERROR(SUMIFS('[1]BD Unidades'!$BA$3:$BA$1424,'[1]BD Unidades'!$A$3:$A$1424,$A587),"-")</f>
        <v>8</v>
      </c>
      <c r="AS587" s="28">
        <f>SUMIFS('[1]BD Unidades'!$BC$3:$BC$1424,'[1]BD Unidades'!$A$3:$A$1424,$A587)</f>
        <v>5.1017320893374145E-3</v>
      </c>
      <c r="AT587" s="28">
        <f>SUMIFS('[1]BD Unidades'!$BE$3:$BE$1424,'[1]BD Unidades'!$A$3:$A$1424,$A587)</f>
        <v>0.98829003241689306</v>
      </c>
      <c r="AU587" s="29">
        <f t="shared" si="38"/>
        <v>0.98324804144493949</v>
      </c>
      <c r="AV587" s="30">
        <f t="shared" si="39"/>
        <v>1.11E-2</v>
      </c>
      <c r="AW587" s="25">
        <f>IFERROR(SUMIFS('[1]BD Unidades'!$BI$3:$BI$1424,'[1]BD Unidades'!$A$3:$A$1424,$A587),"-")</f>
        <v>1.9685865100838915</v>
      </c>
      <c r="AX587" s="25">
        <f>IFERROR(SUMIFS('[1]BD Unidades'!$BJ$3:$BJ$1424,'[1]BD Unidades'!$A$3:$A$1424,$A587),"-")</f>
        <v>1.2663475667758037</v>
      </c>
    </row>
    <row r="588" spans="1:50" ht="14.4" x14ac:dyDescent="0.3">
      <c r="A588" s="7">
        <v>1897</v>
      </c>
      <c r="B588" s="7" t="s">
        <v>2499</v>
      </c>
      <c r="D588" s="8" t="s">
        <v>2500</v>
      </c>
      <c r="E588" s="19" t="s">
        <v>2269</v>
      </c>
      <c r="F588" s="19" t="s">
        <v>2501</v>
      </c>
      <c r="G588" s="19" t="s">
        <v>2502</v>
      </c>
      <c r="H588" s="19" t="s">
        <v>397</v>
      </c>
      <c r="I588" s="19">
        <v>2024</v>
      </c>
      <c r="J588" s="19" t="s">
        <v>495</v>
      </c>
      <c r="K588" s="19" t="s">
        <v>496</v>
      </c>
      <c r="L588" s="19" t="s">
        <v>213</v>
      </c>
      <c r="M588" s="19" t="s">
        <v>362</v>
      </c>
      <c r="N588" s="19" t="s">
        <v>363</v>
      </c>
      <c r="O588" s="19" t="s">
        <v>2318</v>
      </c>
      <c r="P588" s="19" t="s">
        <v>51</v>
      </c>
      <c r="Q588" s="9" t="s">
        <v>2503</v>
      </c>
      <c r="R588" s="20">
        <v>9.0050399999999993</v>
      </c>
      <c r="S588" s="20">
        <v>5.6000000000000001E-2</v>
      </c>
      <c r="T588" s="20">
        <v>9</v>
      </c>
      <c r="U588" s="20" t="s">
        <v>397</v>
      </c>
      <c r="V588" s="21">
        <f>_xlfn.XLOOKUP(D588,'[1]Gen. Real'!$A:$A,'[1]Gen. Real'!$C:$C,"-",0)</f>
        <v>20.545130000000025</v>
      </c>
      <c r="W588" s="22"/>
      <c r="X588" s="22" t="str">
        <f>_xlfn.XLOOKUP(D588,[1]Vertimiento!$A:$A,[1]Vertimiento!$E:$E,"-",0)</f>
        <v>-</v>
      </c>
      <c r="Y588" s="23" t="str">
        <f t="shared" si="36"/>
        <v>-</v>
      </c>
      <c r="Z588" s="19" t="str">
        <f>_xlfn.XLOOKUP(D588,[1]Cmg!$I$4:$I$85,[1]Cmg!$M$4:$M$85,"----",0,1)</f>
        <v>----</v>
      </c>
      <c r="AA588" s="19" t="str">
        <f>_xlfn.XLOOKUP(D588,[1]Cmg!$A$4:$A$89,[1]Cmg!$B$4:$B$89,"----",0,1)</f>
        <v>----</v>
      </c>
      <c r="AB588" s="19" t="str">
        <f>_xlfn.XLOOKUP(D588,[1]Cmg!$E$4:$E$89,[1]Cmg!$F$4:$F$89,"----",0,1)</f>
        <v>----</v>
      </c>
      <c r="AC588" s="19" t="str">
        <f>_xlfn.XLOOKUP(D588,[1]Cmg!$O$4:$O$89,[1]Cmg!$P$4:$P$89,"----",0,1)</f>
        <v>----</v>
      </c>
      <c r="AD588" s="24" t="str">
        <f>_xlfn.XLOOKUP(D588,[1]Cmg!$S$4:$S$89,[1]Cmg!$U$4:$U$89,"----",0,1)</f>
        <v>----</v>
      </c>
      <c r="AG588" s="25">
        <f>IFERROR(SUMIFS('[1]BD Unidades'!$AH:$AH,'[1]BD Unidades'!$A:$A,'BD Centrales 2023'!$A588),"-")</f>
        <v>9</v>
      </c>
      <c r="AH588" s="25">
        <f>SUMIFS('[1]BD Unidades'!$AJ$3:$AJ$1424,'[1]BD Unidades'!$A$3:$A$1424,$A588)</f>
        <v>8707.4071853095556</v>
      </c>
      <c r="AI588" s="25">
        <f>SUMIFS('[1]BD Unidades'!$AL$3:$AL$1424,'[1]BD Unidades'!$A$3:$A$1424,$A588)</f>
        <v>0</v>
      </c>
      <c r="AJ588" s="26">
        <f t="shared" si="37"/>
        <v>0</v>
      </c>
      <c r="AK588" s="27">
        <f>IFERROR(SUMIFS('[1]BD Unidades'!$AO$3:$AO$1424,'[1]BD Unidades'!$A$3:$A$1424,$A588),"-")</f>
        <v>0</v>
      </c>
      <c r="AL588" s="27">
        <f>IFERROR(SUMIFS('[1]BD Unidades'!$AQ$3:$AQ$1424,'[1]BD Unidades'!$A$3:$A$1424,$A588),"-")</f>
        <v>0</v>
      </c>
      <c r="AM588" s="27">
        <f>IFERROR(SUMIFS('[1]BD Unidades'!$AS$3:$AS$1424,'[1]BD Unidades'!$A$3:$A$1424,$A588),"-")</f>
        <v>0.24579800354487255</v>
      </c>
      <c r="AN588" s="27">
        <f>IFERROR(SUMIFS('[1]BD Unidades'!$AU$3:$AU$1424,'[1]BD Unidades'!$A$3:$A$1424,$A588),"-")</f>
        <v>0.26057707683697129</v>
      </c>
      <c r="AO588" s="27"/>
      <c r="AP588" s="27"/>
      <c r="AQ588" s="25">
        <f>IFERROR(SUMIFS('[1]BD Unidades'!$AZ$3:$AZ$1424,'[1]BD Unidades'!$A$3:$A$1424,$A588),"-")</f>
        <v>2.2134208538417188</v>
      </c>
      <c r="AR588" s="25">
        <f>IFERROR(SUMIFS('[1]BD Unidades'!$BA$3:$BA$1424,'[1]BD Unidades'!$A$3:$A$1424,$A588),"-")</f>
        <v>9</v>
      </c>
      <c r="AS588" s="28">
        <f>SUMIFS('[1]BD Unidades'!$BC$3:$BC$1424,'[1]BD Unidades'!$A$3:$A$1424,$A588)</f>
        <v>5.6131026500475531E-3</v>
      </c>
      <c r="AT588" s="28">
        <f>SUMIFS('[1]BD Unidades'!$BE$3:$BE$1424,'[1]BD Unidades'!$A$3:$A$1424,$A588)</f>
        <v>0.99736575219551349</v>
      </c>
      <c r="AU588" s="29">
        <f t="shared" si="38"/>
        <v>0.99176743584879823</v>
      </c>
      <c r="AV588" s="30">
        <f t="shared" si="39"/>
        <v>5.6000000000000006E-4</v>
      </c>
      <c r="AW588" s="25">
        <f>IFERROR(SUMIFS('[1]BD Unidades'!$BI$3:$BI$1424,'[1]BD Unidades'!$A$3:$A$1424,$A588),"-")</f>
        <v>2.1964210928678369</v>
      </c>
      <c r="AX588" s="25">
        <f>IFERROR(SUMIFS('[1]BD Unidades'!$BJ$3:$BJ$1424,'[1]BD Unidades'!$A$3:$A$1424,$A588),"-")</f>
        <v>1.412908445892838</v>
      </c>
    </row>
    <row r="589" spans="1:50" ht="14.4" x14ac:dyDescent="0.3">
      <c r="A589" s="7">
        <v>1899</v>
      </c>
      <c r="B589" s="7" t="s">
        <v>2504</v>
      </c>
      <c r="D589" s="8" t="s">
        <v>2505</v>
      </c>
      <c r="E589" s="19" t="s">
        <v>2506</v>
      </c>
      <c r="F589" s="19" t="s">
        <v>2506</v>
      </c>
      <c r="G589" s="19" t="s">
        <v>2507</v>
      </c>
      <c r="H589" s="19">
        <v>5544</v>
      </c>
      <c r="I589" s="19">
        <v>2024</v>
      </c>
      <c r="J589" s="19" t="s">
        <v>495</v>
      </c>
      <c r="K589" s="19" t="s">
        <v>496</v>
      </c>
      <c r="L589" s="19" t="s">
        <v>157</v>
      </c>
      <c r="M589" s="19" t="s">
        <v>497</v>
      </c>
      <c r="N589" s="19" t="s">
        <v>557</v>
      </c>
      <c r="O589" s="19" t="s">
        <v>557</v>
      </c>
      <c r="P589" s="19" t="s">
        <v>158</v>
      </c>
      <c r="Q589" s="9" t="s">
        <v>2509</v>
      </c>
      <c r="R589" s="20">
        <v>2.75</v>
      </c>
      <c r="S589" s="20">
        <v>1.62</v>
      </c>
      <c r="T589" s="20">
        <v>2.7054</v>
      </c>
      <c r="U589" s="20">
        <v>1.38E-2</v>
      </c>
      <c r="V589" s="21">
        <f>_xlfn.XLOOKUP(D589,'[1]Gen. Real'!$A:$A,'[1]Gen. Real'!$C:$C,"-",0)</f>
        <v>6.6363500000000029</v>
      </c>
      <c r="W589" s="22"/>
      <c r="X589" s="22" t="str">
        <f>_xlfn.XLOOKUP(D589,[1]Vertimiento!$A:$A,[1]Vertimiento!$E:$E,"-",0)</f>
        <v>-</v>
      </c>
      <c r="Y589" s="23" t="str">
        <f t="shared" si="36"/>
        <v>-</v>
      </c>
      <c r="Z589" s="19">
        <f>_xlfn.XLOOKUP(D589,[1]Cmg!$I$4:$I$85,[1]Cmg!$M$4:$M$85,"----",0,1)</f>
        <v>11.190439895424396</v>
      </c>
      <c r="AA589" s="19">
        <f>_xlfn.XLOOKUP(D589,[1]Cmg!$A$4:$A$89,[1]Cmg!$B$4:$B$89,"----",0,1)</f>
        <v>61.400702875399176</v>
      </c>
      <c r="AB589" s="19">
        <f>_xlfn.XLOOKUP(D589,[1]Cmg!$E$4:$E$89,[1]Cmg!$F$4:$F$89,"----",0,1)</f>
        <v>15.086975342465747</v>
      </c>
      <c r="AC589" s="19">
        <f>_xlfn.XLOOKUP(D589,[1]Cmg!$O$4:$O$89,[1]Cmg!$P$4:$P$89,"----",0,1)</f>
        <v>94.456061791161133</v>
      </c>
      <c r="AD589" s="24">
        <f>_xlfn.XLOOKUP(D589,[1]Cmg!$S$4:$S$89,[1]Cmg!$U$4:$U$89,"----",0,1)</f>
        <v>0.50057051574623457</v>
      </c>
      <c r="AG589" s="25">
        <f>IFERROR(SUMIFS('[1]BD Unidades'!$AH:$AH,'[1]BD Unidades'!$A:$A,'BD Centrales 2023'!$A589),"-")</f>
        <v>2.75</v>
      </c>
      <c r="AH589" s="25">
        <f>SUMIFS('[1]BD Unidades'!$AJ$3:$AJ$1424,'[1]BD Unidades'!$A$3:$A$1424,$A589)</f>
        <v>8383.1833333333307</v>
      </c>
      <c r="AI589" s="25">
        <f>SUMIFS('[1]BD Unidades'!$AL$3:$AL$1424,'[1]BD Unidades'!$A$3:$A$1424,$A589)</f>
        <v>375.13333333333298</v>
      </c>
      <c r="AJ589" s="26">
        <f t="shared" si="37"/>
        <v>4.2831670469401437E-2</v>
      </c>
      <c r="AK589" s="27">
        <f>IFERROR(SUMIFS('[1]BD Unidades'!$AO$3:$AO$1424,'[1]BD Unidades'!$A$3:$A$1424,$A589),"-")</f>
        <v>0</v>
      </c>
      <c r="AL589" s="27">
        <f>IFERROR(SUMIFS('[1]BD Unidades'!$AQ$3:$AQ$1424,'[1]BD Unidades'!$A$3:$A$1424,$A589),"-")</f>
        <v>0</v>
      </c>
      <c r="AM589" s="27">
        <f>IFERROR(SUMIFS('[1]BD Unidades'!$AS$3:$AS$1424,'[1]BD Unidades'!$A$3:$A$1424,$A589),"-")</f>
        <v>0</v>
      </c>
      <c r="AN589" s="27">
        <f>IFERROR(SUMIFS('[1]BD Unidades'!$AU$3:$AU$1424,'[1]BD Unidades'!$A$3:$A$1424,$A589),"-")</f>
        <v>0.28009600000000001</v>
      </c>
      <c r="AO589" s="27"/>
      <c r="AP589" s="27"/>
      <c r="AQ589" s="25">
        <f>IFERROR(SUMIFS('[1]BD Unidades'!$AZ$3:$AZ$1424,'[1]BD Unidades'!$A$3:$A$1424,$A589),"-")</f>
        <v>0.81023376752467768</v>
      </c>
      <c r="AR589" s="25">
        <f>IFERROR(SUMIFS('[1]BD Unidades'!$BA$3:$BA$1424,'[1]BD Unidades'!$A$3:$A$1424,$A589),"-")</f>
        <v>2.75</v>
      </c>
      <c r="AS589" s="28">
        <f>SUMIFS('[1]BD Unidades'!$BC$3:$BC$1424,'[1]BD Unidades'!$A$3:$A$1424,$A589)</f>
        <v>2.8595692210423903E-3</v>
      </c>
      <c r="AT589" s="28">
        <f>SUMIFS('[1]BD Unidades'!$BE$3:$BE$1424,'[1]BD Unidades'!$A$3:$A$1424,$A589)</f>
        <v>1</v>
      </c>
      <c r="AU589" s="29">
        <f t="shared" si="38"/>
        <v>0.99714043077895764</v>
      </c>
      <c r="AV589" s="30">
        <f t="shared" si="39"/>
        <v>1.6200000000000003E-2</v>
      </c>
      <c r="AW589" s="25">
        <f>IFERROR(SUMIFS('[1]BD Unidades'!$BI$3:$BI$1424,'[1]BD Unidades'!$A$3:$A$1424,$A589),"-")</f>
        <v>0.80201905499095139</v>
      </c>
      <c r="AX589" s="25">
        <f>IFERROR(SUMIFS('[1]BD Unidades'!$BJ$3:$BJ$1424,'[1]BD Unidades'!$A$3:$A$1424,$A589),"-")</f>
        <v>0.51592087703188594</v>
      </c>
    </row>
    <row r="590" spans="1:50" ht="14.4" x14ac:dyDescent="0.3">
      <c r="A590" s="7">
        <v>1900</v>
      </c>
      <c r="B590" s="7" t="s">
        <v>2510</v>
      </c>
      <c r="D590" s="8" t="s">
        <v>2511</v>
      </c>
      <c r="E590" s="19" t="s">
        <v>584</v>
      </c>
      <c r="F590" s="19" t="s">
        <v>584</v>
      </c>
      <c r="G590" s="19" t="s">
        <v>2512</v>
      </c>
      <c r="H590" s="19">
        <v>1</v>
      </c>
      <c r="I590" s="19">
        <v>2024</v>
      </c>
      <c r="J590" s="19" t="s">
        <v>495</v>
      </c>
      <c r="K590" s="19" t="s">
        <v>496</v>
      </c>
      <c r="L590" s="19" t="s">
        <v>47</v>
      </c>
      <c r="M590" s="19" t="s">
        <v>497</v>
      </c>
      <c r="N590" s="19" t="s">
        <v>557</v>
      </c>
      <c r="O590" s="19" t="s">
        <v>499</v>
      </c>
      <c r="P590" s="19" t="s">
        <v>51</v>
      </c>
      <c r="Q590" s="9" t="s">
        <v>2514</v>
      </c>
      <c r="R590" s="20">
        <v>366.46879999999999</v>
      </c>
      <c r="S590" s="20">
        <v>2.69</v>
      </c>
      <c r="T590" s="20">
        <v>356.60980000000001</v>
      </c>
      <c r="U590" s="20">
        <v>0.19020000000000001</v>
      </c>
      <c r="V590" s="21">
        <f>_xlfn.XLOOKUP(D590,'[1]Gen. Real'!$A:$A,'[1]Gen. Real'!$C:$C,"-",0)</f>
        <v>491.79512999999974</v>
      </c>
      <c r="W590" s="22"/>
      <c r="X590" s="22">
        <f>_xlfn.XLOOKUP(D590,[1]Vertimiento!$A:$A,[1]Vertimiento!$E:$E,"-",0)</f>
        <v>243.47395255333333</v>
      </c>
      <c r="Y590" s="23">
        <f t="shared" si="36"/>
        <v>0.33113584989570516</v>
      </c>
      <c r="Z590" s="19">
        <f>_xlfn.XLOOKUP(D590,[1]Cmg!$I$4:$I$85,[1]Cmg!$M$4:$M$85,"----",0,1)</f>
        <v>13.221355065878736</v>
      </c>
      <c r="AA590" s="19">
        <f>_xlfn.XLOOKUP(D590,[1]Cmg!$A$4:$A$89,[1]Cmg!$B$4:$B$89,"----",0,1)</f>
        <v>60.682635782747575</v>
      </c>
      <c r="AB590" s="19">
        <f>_xlfn.XLOOKUP(D590,[1]Cmg!$E$4:$E$89,[1]Cmg!$F$4:$F$89,"----",0,1)</f>
        <v>13.027493150684927</v>
      </c>
      <c r="AC590" s="19">
        <f>_xlfn.XLOOKUP(D590,[1]Cmg!$O$4:$O$89,[1]Cmg!$P$4:$P$89,"----",0,1)</f>
        <v>94.695398904966709</v>
      </c>
      <c r="AD590" s="24">
        <f>_xlfn.XLOOKUP(D590,[1]Cmg!$S$4:$S$89,[1]Cmg!$U$4:$U$89,"----",0,1)</f>
        <v>0.48117298037425832</v>
      </c>
      <c r="AG590" s="25">
        <f>IFERROR(SUMIFS('[1]BD Unidades'!$AH:$AH,'[1]BD Unidades'!$A:$A,'BD Centrales 2023'!$A590),"-")</f>
        <v>366.47</v>
      </c>
      <c r="AH590" s="25">
        <f>SUMIFS('[1]BD Unidades'!$AJ$3:$AJ$1424,'[1]BD Unidades'!$A$3:$A$1424,$A590)</f>
        <v>4297.3140714843948</v>
      </c>
      <c r="AI590" s="25">
        <f>SUMIFS('[1]BD Unidades'!$AL$3:$AL$1424,'[1]BD Unidades'!$A$3:$A$1424,$A590)</f>
        <v>183.80060185205403</v>
      </c>
      <c r="AJ590" s="26">
        <f t="shared" si="37"/>
        <v>4.1016714645957471E-2</v>
      </c>
      <c r="AK590" s="27">
        <f>IFERROR(SUMIFS('[1]BD Unidades'!$AO$3:$AO$1424,'[1]BD Unidades'!$A$3:$A$1424,$A590),"-")</f>
        <v>0</v>
      </c>
      <c r="AL590" s="27">
        <f>IFERROR(SUMIFS('[1]BD Unidades'!$AQ$3:$AQ$1424,'[1]BD Unidades'!$A$3:$A$1424,$A590),"-")</f>
        <v>0</v>
      </c>
      <c r="AM590" s="27">
        <f>IFERROR(SUMIFS('[1]BD Unidades'!$AS$3:$AS$1424,'[1]BD Unidades'!$A$3:$A$1424,$A590),"-")</f>
        <v>0</v>
      </c>
      <c r="AN590" s="27">
        <f>IFERROR(SUMIFS('[1]BD Unidades'!$AU$3:$AU$1424,'[1]BD Unidades'!$A$3:$A$1424,$A590),"-")</f>
        <v>0</v>
      </c>
      <c r="AO590" s="27"/>
      <c r="AP590" s="27"/>
      <c r="AQ590" s="25">
        <f>IFERROR(SUMIFS('[1]BD Unidades'!$AZ$3:$AZ$1424,'[1]BD Unidades'!$A$3:$A$1424,$A590),"-")</f>
        <v>107.97322501264314</v>
      </c>
      <c r="AR590" s="25">
        <f>IFERROR(SUMIFS('[1]BD Unidades'!$BA$3:$BA$1424,'[1]BD Unidades'!$A$3:$A$1424,$A590),"-")</f>
        <v>366.47</v>
      </c>
      <c r="AS590" s="28">
        <f>SUMIFS('[1]BD Unidades'!$BC$3:$BC$1424,'[1]BD Unidades'!$A$3:$A$1424,$A590)</f>
        <v>3.5090114902005302E-3</v>
      </c>
      <c r="AT590" s="28">
        <f>SUMIFS('[1]BD Unidades'!$BE$3:$BE$1424,'[1]BD Unidades'!$A$3:$A$1424,$A590)</f>
        <v>0.99772206458921264</v>
      </c>
      <c r="AU590" s="29">
        <f t="shared" si="38"/>
        <v>0.99422104640054243</v>
      </c>
      <c r="AV590" s="30">
        <f t="shared" si="39"/>
        <v>2.69E-2</v>
      </c>
      <c r="AW590" s="25">
        <f>IFERROR(SUMIFS('[1]BD Unidades'!$BI$3:$BI$1424,'[1]BD Unidades'!$A$3:$A$1424,$A590),"-")</f>
        <v>54.558312104773741</v>
      </c>
      <c r="AX590" s="25">
        <f>IFERROR(SUMIFS('[1]BD Unidades'!$BJ$3:$BJ$1424,'[1]BD Unidades'!$A$3:$A$1424,$A590),"-")</f>
        <v>35.096138994841958</v>
      </c>
    </row>
    <row r="591" spans="1:50" ht="14.4" x14ac:dyDescent="0.3">
      <c r="A591" s="7">
        <v>1901</v>
      </c>
      <c r="B591" s="7" t="s">
        <v>2515</v>
      </c>
      <c r="D591" s="8" t="s">
        <v>2516</v>
      </c>
      <c r="E591" s="19" t="s">
        <v>2517</v>
      </c>
      <c r="F591" s="19" t="s">
        <v>2517</v>
      </c>
      <c r="G591" s="19" t="s">
        <v>2518</v>
      </c>
      <c r="H591" s="19" t="s">
        <v>397</v>
      </c>
      <c r="I591" s="19">
        <v>2024</v>
      </c>
      <c r="J591" s="19" t="s">
        <v>495</v>
      </c>
      <c r="K591" s="19" t="s">
        <v>496</v>
      </c>
      <c r="L591" s="19" t="s">
        <v>213</v>
      </c>
      <c r="M591" s="19" t="s">
        <v>189</v>
      </c>
      <c r="N591" s="19" t="s">
        <v>189</v>
      </c>
      <c r="O591" s="19" t="s">
        <v>1244</v>
      </c>
      <c r="P591" s="19" t="s">
        <v>51</v>
      </c>
      <c r="Q591" s="9" t="s">
        <v>2519</v>
      </c>
      <c r="R591" s="20">
        <v>2.9975939999999999</v>
      </c>
      <c r="S591" s="20">
        <v>0.25</v>
      </c>
      <c r="T591" s="20">
        <v>2.99</v>
      </c>
      <c r="U591" s="20" t="s">
        <v>397</v>
      </c>
      <c r="V591" s="21">
        <f>_xlfn.XLOOKUP(D591,'[1]Gen. Real'!$A:$A,'[1]Gen. Real'!$C:$C,"-",0)</f>
        <v>6.0844200000000006</v>
      </c>
      <c r="W591" s="22"/>
      <c r="X591" s="22" t="str">
        <f>_xlfn.XLOOKUP(D591,[1]Vertimiento!$A:$A,[1]Vertimiento!$E:$E,"-",0)</f>
        <v>-</v>
      </c>
      <c r="Y591" s="23" t="str">
        <f t="shared" si="36"/>
        <v>-</v>
      </c>
      <c r="Z591" s="19" t="str">
        <f>_xlfn.XLOOKUP(D591,[1]Cmg!$I$4:$I$85,[1]Cmg!$M$4:$M$85,"----",0,1)</f>
        <v>----</v>
      </c>
      <c r="AA591" s="19" t="str">
        <f>_xlfn.XLOOKUP(D591,[1]Cmg!$A$4:$A$89,[1]Cmg!$B$4:$B$89,"----",0,1)</f>
        <v>----</v>
      </c>
      <c r="AB591" s="19" t="str">
        <f>_xlfn.XLOOKUP(D591,[1]Cmg!$E$4:$E$89,[1]Cmg!$F$4:$F$89,"----",0,1)</f>
        <v>----</v>
      </c>
      <c r="AC591" s="19" t="str">
        <f>_xlfn.XLOOKUP(D591,[1]Cmg!$O$4:$O$89,[1]Cmg!$P$4:$P$89,"----",0,1)</f>
        <v>----</v>
      </c>
      <c r="AD591" s="24" t="str">
        <f>_xlfn.XLOOKUP(D591,[1]Cmg!$S$4:$S$89,[1]Cmg!$U$4:$U$89,"----",0,1)</f>
        <v>----</v>
      </c>
      <c r="AG591" s="25">
        <f>IFERROR(SUMIFS('[1]BD Unidades'!$AH:$AH,'[1]BD Unidades'!$A:$A,'BD Centrales 2023'!$A591),"-")</f>
        <v>2.99</v>
      </c>
      <c r="AH591" s="25">
        <f>SUMIFS('[1]BD Unidades'!$AJ$3:$AJ$1424,'[1]BD Unidades'!$A$3:$A$1424,$A591)</f>
        <v>8026.5475133279087</v>
      </c>
      <c r="AI591" s="25">
        <f>SUMIFS('[1]BD Unidades'!$AL$3:$AL$1424,'[1]BD Unidades'!$A$3:$A$1424,$A591)</f>
        <v>103.38741670819999</v>
      </c>
      <c r="AJ591" s="26">
        <f t="shared" si="37"/>
        <v>1.2716881204821746E-2</v>
      </c>
      <c r="AK591" s="27">
        <f>IFERROR(SUMIFS('[1]BD Unidades'!$AO$3:$AO$1424,'[1]BD Unidades'!$A$3:$A$1424,$A591),"-")</f>
        <v>0</v>
      </c>
      <c r="AL591" s="27">
        <f>IFERROR(SUMIFS('[1]BD Unidades'!$AQ$3:$AQ$1424,'[1]BD Unidades'!$A$3:$A$1424,$A591),"-")</f>
        <v>0</v>
      </c>
      <c r="AM591" s="27">
        <f>IFERROR(SUMIFS('[1]BD Unidades'!$AS$3:$AS$1424,'[1]BD Unidades'!$A$3:$A$1424,$A591),"-")</f>
        <v>0.24092169334369717</v>
      </c>
      <c r="AN591" s="27">
        <f>IFERROR(SUMIFS('[1]BD Unidades'!$AU$3:$AU$1424,'[1]BD Unidades'!$A$3:$A$1424,$A591),"-")</f>
        <v>0.23474479532585135</v>
      </c>
      <c r="AO591" s="27"/>
      <c r="AP591" s="27"/>
      <c r="AQ591" s="25">
        <f>IFERROR(SUMIFS('[1]BD Unidades'!$AZ$3:$AZ$1424,'[1]BD Unidades'!$A$3:$A$1424,$A591),"-")</f>
        <v>0.72218542243690653</v>
      </c>
      <c r="AR591" s="25">
        <f>IFERROR(SUMIFS('[1]BD Unidades'!$BA$3:$BA$1424,'[1]BD Unidades'!$A$3:$A$1424,$A591),"-")</f>
        <v>2.98833240974573</v>
      </c>
      <c r="AS591" s="28">
        <f>SUMIFS('[1]BD Unidades'!$BC$3:$BC$1424,'[1]BD Unidades'!$A$3:$A$1424,$A591)</f>
        <v>5.0610642827798539E-3</v>
      </c>
      <c r="AT591" s="28">
        <f>SUMIFS('[1]BD Unidades'!$BE$3:$BE$1424,'[1]BD Unidades'!$A$3:$A$1424,$A591)</f>
        <v>0.99664110601481726</v>
      </c>
      <c r="AU591" s="29">
        <f t="shared" si="38"/>
        <v>0.99159704131041548</v>
      </c>
      <c r="AV591" s="30">
        <f t="shared" si="39"/>
        <v>2.5000000000000001E-3</v>
      </c>
      <c r="AW591" s="25">
        <f>IFERROR(SUMIFS('[1]BD Unidades'!$BI$3:$BI$1424,'[1]BD Unidades'!$A$3:$A$1424,$A591),"-")</f>
        <v>0.71792644610923362</v>
      </c>
      <c r="AX591" s="25">
        <f>IFERROR(SUMIFS('[1]BD Unidades'!$BJ$3:$BJ$1424,'[1]BD Unidades'!$A$3:$A$1424,$A591),"-")</f>
        <v>0.4618259870711422</v>
      </c>
    </row>
    <row r="592" spans="1:50" ht="14.4" x14ac:dyDescent="0.3">
      <c r="A592" s="7">
        <v>1905</v>
      </c>
      <c r="B592" s="7" t="s">
        <v>2520</v>
      </c>
      <c r="D592" s="8" t="s">
        <v>2521</v>
      </c>
      <c r="E592" s="19" t="s">
        <v>2522</v>
      </c>
      <c r="F592" s="19" t="s">
        <v>2522</v>
      </c>
      <c r="G592" s="19" t="s">
        <v>2523</v>
      </c>
      <c r="H592" s="19" t="s">
        <v>397</v>
      </c>
      <c r="I592" s="19">
        <v>2024</v>
      </c>
      <c r="J592" s="19" t="s">
        <v>495</v>
      </c>
      <c r="K592" s="19" t="s">
        <v>496</v>
      </c>
      <c r="L592" s="19" t="s">
        <v>213</v>
      </c>
      <c r="M592" s="19" t="s">
        <v>164</v>
      </c>
      <c r="N592" s="19" t="s">
        <v>221</v>
      </c>
      <c r="O592" s="19" t="s">
        <v>221</v>
      </c>
      <c r="P592" s="19" t="s">
        <v>51</v>
      </c>
      <c r="Q592" s="9" t="s">
        <v>2524</v>
      </c>
      <c r="R592" s="20">
        <v>2.71</v>
      </c>
      <c r="S592" s="20">
        <v>0.36899999999999999</v>
      </c>
      <c r="T592" s="20">
        <v>2.7</v>
      </c>
      <c r="U592" s="20" t="s">
        <v>397</v>
      </c>
      <c r="V592" s="21">
        <f>_xlfn.XLOOKUP(D592,'[1]Gen. Real'!$A:$A,'[1]Gen. Real'!$C:$C,"-",0)</f>
        <v>5.1738899999999974</v>
      </c>
      <c r="W592" s="22"/>
      <c r="X592" s="22" t="str">
        <f>_xlfn.XLOOKUP(D592,[1]Vertimiento!$A:$A,[1]Vertimiento!$E:$E,"-",0)</f>
        <v>-</v>
      </c>
      <c r="Y592" s="23" t="str">
        <f t="shared" si="36"/>
        <v>-</v>
      </c>
      <c r="Z592" s="19" t="str">
        <f>_xlfn.XLOOKUP(D592,[1]Cmg!$I$4:$I$85,[1]Cmg!$M$4:$M$85,"----",0,1)</f>
        <v>----</v>
      </c>
      <c r="AA592" s="19" t="str">
        <f>_xlfn.XLOOKUP(D592,[1]Cmg!$A$4:$A$89,[1]Cmg!$B$4:$B$89,"----",0,1)</f>
        <v>----</v>
      </c>
      <c r="AB592" s="19" t="str">
        <f>_xlfn.XLOOKUP(D592,[1]Cmg!$E$4:$E$89,[1]Cmg!$F$4:$F$89,"----",0,1)</f>
        <v>----</v>
      </c>
      <c r="AC592" s="19" t="str">
        <f>_xlfn.XLOOKUP(D592,[1]Cmg!$O$4:$O$89,[1]Cmg!$P$4:$P$89,"----",0,1)</f>
        <v>----</v>
      </c>
      <c r="AD592" s="24" t="str">
        <f>_xlfn.XLOOKUP(D592,[1]Cmg!$S$4:$S$89,[1]Cmg!$U$4:$U$89,"----",0,1)</f>
        <v>----</v>
      </c>
      <c r="AG592" s="25">
        <f>IFERROR(SUMIFS('[1]BD Unidades'!$AH:$AH,'[1]BD Unidades'!$A:$A,'BD Centrales 2023'!$A592),"-")</f>
        <v>2.7</v>
      </c>
      <c r="AH592" s="25">
        <f>SUMIFS('[1]BD Unidades'!$AJ$3:$AJ$1424,'[1]BD Unidades'!$A$3:$A$1424,$A592)</f>
        <v>8053.9870848708533</v>
      </c>
      <c r="AI592" s="25">
        <f>SUMIFS('[1]BD Unidades'!$AL$3:$AL$1424,'[1]BD Unidades'!$A$3:$A$1424,$A592)</f>
        <v>0</v>
      </c>
      <c r="AJ592" s="26">
        <f t="shared" si="37"/>
        <v>0</v>
      </c>
      <c r="AK592" s="27">
        <f>IFERROR(SUMIFS('[1]BD Unidades'!$AO$3:$AO$1424,'[1]BD Unidades'!$A$3:$A$1424,$A592),"-")</f>
        <v>0</v>
      </c>
      <c r="AL592" s="27">
        <f>IFERROR(SUMIFS('[1]BD Unidades'!$AQ$3:$AQ$1424,'[1]BD Unidades'!$A$3:$A$1424,$A592),"-")</f>
        <v>0</v>
      </c>
      <c r="AM592" s="27">
        <f>IFERROR(SUMIFS('[1]BD Unidades'!$AS$3:$AS$1424,'[1]BD Unidades'!$A$3:$A$1424,$A592),"-")</f>
        <v>0.20593238556531077</v>
      </c>
      <c r="AN592" s="27">
        <f>IFERROR(SUMIFS('[1]BD Unidades'!$AU$3:$AU$1424,'[1]BD Unidades'!$A$3:$A$1424,$A592),"-")</f>
        <v>0.21973715867158675</v>
      </c>
      <c r="AO592" s="27"/>
      <c r="AP592" s="27"/>
      <c r="AQ592" s="25">
        <f>IFERROR(SUMIFS('[1]BD Unidades'!$AZ$3:$AZ$1424,'[1]BD Unidades'!$A$3:$A$1424,$A592),"-")</f>
        <v>0.5580767648819922</v>
      </c>
      <c r="AR592" s="25">
        <f>IFERROR(SUMIFS('[1]BD Unidades'!$BA$3:$BA$1424,'[1]BD Unidades'!$A$3:$A$1424,$A592),"-")</f>
        <v>2.69999999999999</v>
      </c>
      <c r="AS592" s="28">
        <f>SUMIFS('[1]BD Unidades'!$BC$3:$BC$1424,'[1]BD Unidades'!$A$3:$A$1424,$A592)</f>
        <v>5.4767977204565098E-3</v>
      </c>
      <c r="AT592" s="28">
        <f>SUMIFS('[1]BD Unidades'!$BE$3:$BE$1424,'[1]BD Unidades'!$A$3:$A$1424,$A592)</f>
        <v>0.99630048526512682</v>
      </c>
      <c r="AU592" s="29">
        <f t="shared" si="38"/>
        <v>0.99084394903853712</v>
      </c>
      <c r="AV592" s="30">
        <f t="shared" si="39"/>
        <v>3.6900000000000001E-3</v>
      </c>
      <c r="AW592" s="25">
        <f>IFERROR(SUMIFS('[1]BD Unidades'!$BI$3:$BI$1424,'[1]BD Unidades'!$A$3:$A$1424,$A592),"-")</f>
        <v>0.55500369129011839</v>
      </c>
      <c r="AX592" s="25">
        <f>IFERROR(SUMIFS('[1]BD Unidades'!$BJ$3:$BJ$1424,'[1]BD Unidades'!$A$3:$A$1424,$A592),"-")</f>
        <v>0.35702143157878274</v>
      </c>
    </row>
    <row r="593" spans="1:50" ht="14.4" x14ac:dyDescent="0.3">
      <c r="A593" s="7">
        <v>1906</v>
      </c>
      <c r="B593" s="7" t="s">
        <v>2525</v>
      </c>
      <c r="D593" s="8" t="s">
        <v>2526</v>
      </c>
      <c r="E593" s="19" t="s">
        <v>2269</v>
      </c>
      <c r="F593" s="19" t="s">
        <v>2527</v>
      </c>
      <c r="G593" s="19" t="s">
        <v>2528</v>
      </c>
      <c r="H593" s="19" t="s">
        <v>397</v>
      </c>
      <c r="I593" s="19">
        <v>2024</v>
      </c>
      <c r="J593" s="19" t="s">
        <v>495</v>
      </c>
      <c r="K593" s="19" t="s">
        <v>496</v>
      </c>
      <c r="L593" s="19" t="s">
        <v>213</v>
      </c>
      <c r="M593" s="19" t="s">
        <v>362</v>
      </c>
      <c r="N593" s="19" t="s">
        <v>1216</v>
      </c>
      <c r="O593" s="19" t="s">
        <v>1455</v>
      </c>
      <c r="P593" s="19" t="s">
        <v>51</v>
      </c>
      <c r="Q593" s="9" t="s">
        <v>2529</v>
      </c>
      <c r="R593" s="20">
        <v>2.6050399999999998</v>
      </c>
      <c r="S593" s="20">
        <v>0.19350000000000001</v>
      </c>
      <c r="T593" s="20">
        <v>2.6</v>
      </c>
      <c r="U593" s="20" t="s">
        <v>397</v>
      </c>
      <c r="V593" s="21">
        <f>_xlfn.XLOOKUP(D593,'[1]Gen. Real'!$A:$A,'[1]Gen. Real'!$C:$C,"-",0)</f>
        <v>5.4312500000000039</v>
      </c>
      <c r="W593" s="22"/>
      <c r="X593" s="22" t="str">
        <f>_xlfn.XLOOKUP(D593,[1]Vertimiento!$A:$A,[1]Vertimiento!$E:$E,"-",0)</f>
        <v>-</v>
      </c>
      <c r="Y593" s="23" t="str">
        <f t="shared" si="36"/>
        <v>-</v>
      </c>
      <c r="Z593" s="19" t="str">
        <f>_xlfn.XLOOKUP(D593,[1]Cmg!$I$4:$I$85,[1]Cmg!$M$4:$M$85,"----",0,1)</f>
        <v>----</v>
      </c>
      <c r="AA593" s="19" t="str">
        <f>_xlfn.XLOOKUP(D593,[1]Cmg!$A$4:$A$89,[1]Cmg!$B$4:$B$89,"----",0,1)</f>
        <v>----</v>
      </c>
      <c r="AB593" s="19" t="str">
        <f>_xlfn.XLOOKUP(D593,[1]Cmg!$E$4:$E$89,[1]Cmg!$F$4:$F$89,"----",0,1)</f>
        <v>----</v>
      </c>
      <c r="AC593" s="19" t="str">
        <f>_xlfn.XLOOKUP(D593,[1]Cmg!$O$4:$O$89,[1]Cmg!$P$4:$P$89,"----",0,1)</f>
        <v>----</v>
      </c>
      <c r="AD593" s="24" t="str">
        <f>_xlfn.XLOOKUP(D593,[1]Cmg!$S$4:$S$89,[1]Cmg!$U$4:$U$89,"----",0,1)</f>
        <v>----</v>
      </c>
      <c r="AG593" s="25">
        <f>IFERROR(SUMIFS('[1]BD Unidades'!$AH:$AH,'[1]BD Unidades'!$A:$A,'BD Centrales 2023'!$A593),"-")</f>
        <v>2.6</v>
      </c>
      <c r="AH593" s="25">
        <f>SUMIFS('[1]BD Unidades'!$AJ$3:$AJ$1424,'[1]BD Unidades'!$A$3:$A$1424,$A593)</f>
        <v>8192.9183429045224</v>
      </c>
      <c r="AI593" s="25">
        <f>SUMIFS('[1]BD Unidades'!$AL$3:$AL$1424,'[1]BD Unidades'!$A$3:$A$1424,$A593)</f>
        <v>0</v>
      </c>
      <c r="AJ593" s="26">
        <f t="shared" si="37"/>
        <v>0</v>
      </c>
      <c r="AK593" s="27">
        <f>IFERROR(SUMIFS('[1]BD Unidades'!$AO$3:$AO$1424,'[1]BD Unidades'!$A$3:$A$1424,$A593),"-")</f>
        <v>0</v>
      </c>
      <c r="AL593" s="27">
        <f>IFERROR(SUMIFS('[1]BD Unidades'!$AQ$3:$AQ$1424,'[1]BD Unidades'!$A$3:$A$1424,$A593),"-")</f>
        <v>0</v>
      </c>
      <c r="AM593" s="27">
        <f>IFERROR(SUMIFS('[1]BD Unidades'!$AS$3:$AS$1424,'[1]BD Unidades'!$A$3:$A$1424,$A593),"-")</f>
        <v>0.2314496526231381</v>
      </c>
      <c r="AN593" s="27">
        <f>IFERROR(SUMIFS('[1]BD Unidades'!$AU$3:$AU$1424,'[1]BD Unidades'!$A$3:$A$1424,$A593),"-")</f>
        <v>0.25396769339434333</v>
      </c>
      <c r="AO593" s="27"/>
      <c r="AP593" s="27"/>
      <c r="AQ593" s="25">
        <f>IFERROR(SUMIFS('[1]BD Unidades'!$AZ$3:$AZ$1424,'[1]BD Unidades'!$A$3:$A$1424,$A593),"-")</f>
        <v>0.60293560306937966</v>
      </c>
      <c r="AR593" s="25">
        <f>IFERROR(SUMIFS('[1]BD Unidades'!$BA$3:$BA$1424,'[1]BD Unidades'!$A$3:$A$1424,$A593),"-")</f>
        <v>2.6000000000000099</v>
      </c>
      <c r="AS593" s="28">
        <f>SUMIFS('[1]BD Unidades'!$BC$3:$BC$1424,'[1]BD Unidades'!$A$3:$A$1424,$A593)</f>
        <v>4.8405050862416737E-3</v>
      </c>
      <c r="AT593" s="28">
        <f>SUMIFS('[1]BD Unidades'!$BE$3:$BE$1424,'[1]BD Unidades'!$A$3:$A$1424,$A593)</f>
        <v>0.99806528882473988</v>
      </c>
      <c r="AU593" s="29">
        <f t="shared" si="38"/>
        <v>0.99323414871778248</v>
      </c>
      <c r="AV593" s="30">
        <f t="shared" si="39"/>
        <v>1.9350000000000001E-3</v>
      </c>
      <c r="AW593" s="25">
        <f>IFERROR(SUMIFS('[1]BD Unidades'!$BI$3:$BI$1424,'[1]BD Unidades'!$A$3:$A$1424,$A593),"-")</f>
        <v>0.60001143279113078</v>
      </c>
      <c r="AX593" s="25">
        <f>IFERROR(SUMIFS('[1]BD Unidades'!$BJ$3:$BJ$1424,'[1]BD Unidades'!$A$3:$A$1424,$A593),"-")</f>
        <v>0.38597390262535747</v>
      </c>
    </row>
    <row r="594" spans="1:50" ht="14.4" x14ac:dyDescent="0.3">
      <c r="A594" s="7">
        <v>1908</v>
      </c>
      <c r="B594" s="7" t="s">
        <v>2530</v>
      </c>
      <c r="D594" s="8" t="s">
        <v>2531</v>
      </c>
      <c r="E594" s="19" t="s">
        <v>2532</v>
      </c>
      <c r="F594" s="19" t="s">
        <v>2532</v>
      </c>
      <c r="G594" s="19" t="s">
        <v>2533</v>
      </c>
      <c r="H594" s="19" t="s">
        <v>397</v>
      </c>
      <c r="I594" s="19">
        <v>2024</v>
      </c>
      <c r="J594" s="19" t="s">
        <v>495</v>
      </c>
      <c r="K594" s="19" t="s">
        <v>496</v>
      </c>
      <c r="L594" s="19" t="s">
        <v>213</v>
      </c>
      <c r="M594" s="19" t="s">
        <v>497</v>
      </c>
      <c r="N594" s="19" t="s">
        <v>557</v>
      </c>
      <c r="O594" s="19" t="s">
        <v>557</v>
      </c>
      <c r="P594" s="19" t="s">
        <v>51</v>
      </c>
      <c r="Q594" s="9" t="s">
        <v>2458</v>
      </c>
      <c r="R594" s="20">
        <v>9.01</v>
      </c>
      <c r="S594" s="20">
        <v>0.111</v>
      </c>
      <c r="T594" s="20">
        <v>9</v>
      </c>
      <c r="U594" s="20" t="s">
        <v>397</v>
      </c>
      <c r="V594" s="21">
        <f>_xlfn.XLOOKUP(D594,'[1]Gen. Real'!$A:$A,'[1]Gen. Real'!$C:$C,"-",0)</f>
        <v>1.5658899999999991</v>
      </c>
      <c r="W594" s="22"/>
      <c r="X594" s="22" t="str">
        <f>_xlfn.XLOOKUP(D594,[1]Vertimiento!$A:$A,[1]Vertimiento!$E:$E,"-",0)</f>
        <v>-</v>
      </c>
      <c r="Y594" s="23" t="str">
        <f t="shared" si="36"/>
        <v>-</v>
      </c>
      <c r="Z594" s="19" t="str">
        <f>_xlfn.XLOOKUP(D594,[1]Cmg!$I$4:$I$85,[1]Cmg!$M$4:$M$85,"----",0,1)</f>
        <v>----</v>
      </c>
      <c r="AA594" s="19" t="str">
        <f>_xlfn.XLOOKUP(D594,[1]Cmg!$A$4:$A$89,[1]Cmg!$B$4:$B$89,"----",0,1)</f>
        <v>----</v>
      </c>
      <c r="AB594" s="19" t="str">
        <f>_xlfn.XLOOKUP(D594,[1]Cmg!$E$4:$E$89,[1]Cmg!$F$4:$F$89,"----",0,1)</f>
        <v>----</v>
      </c>
      <c r="AC594" s="19" t="str">
        <f>_xlfn.XLOOKUP(D594,[1]Cmg!$O$4:$O$89,[1]Cmg!$P$4:$P$89,"----",0,1)</f>
        <v>----</v>
      </c>
      <c r="AD594" s="24" t="str">
        <f>_xlfn.XLOOKUP(D594,[1]Cmg!$S$4:$S$89,[1]Cmg!$U$4:$U$89,"----",0,1)</f>
        <v>----</v>
      </c>
      <c r="AG594" s="25">
        <f>IFERROR(SUMIFS('[1]BD Unidades'!$AH:$AH,'[1]BD Unidades'!$A:$A,'BD Centrales 2023'!$A594),"-")</f>
        <v>1.4</v>
      </c>
      <c r="AH594" s="25">
        <f>SUMIFS('[1]BD Unidades'!$AJ$3:$AJ$1424,'[1]BD Unidades'!$A$3:$A$1424,$A594)</f>
        <v>1358.227894931558</v>
      </c>
      <c r="AI594" s="25">
        <f>SUMIFS('[1]BD Unidades'!$AL$3:$AL$1424,'[1]BD Unidades'!$A$3:$A$1424,$A594)</f>
        <v>0</v>
      </c>
      <c r="AJ594" s="26">
        <f t="shared" si="37"/>
        <v>0</v>
      </c>
      <c r="AK594" s="27">
        <f>IFERROR(SUMIFS('[1]BD Unidades'!$AO$3:$AO$1424,'[1]BD Unidades'!$A$3:$A$1424,$A594),"-")</f>
        <v>0</v>
      </c>
      <c r="AL594" s="27">
        <f>IFERROR(SUMIFS('[1]BD Unidades'!$AQ$3:$AQ$1424,'[1]BD Unidades'!$A$3:$A$1424,$A594),"-")</f>
        <v>0</v>
      </c>
      <c r="AM594" s="27">
        <f>IFERROR(SUMIFS('[1]BD Unidades'!$AS$3:$AS$1424,'[1]BD Unidades'!$A$3:$A$1424,$A594),"-")</f>
        <v>0</v>
      </c>
      <c r="AN594" s="27">
        <f>IFERROR(SUMIFS('[1]BD Unidades'!$AU$3:$AU$1424,'[1]BD Unidades'!$A$3:$A$1424,$A594),"-")</f>
        <v>4.2630077691453945E-2</v>
      </c>
      <c r="AO594" s="27"/>
      <c r="AP594" s="27"/>
      <c r="AQ594" s="25">
        <f>IFERROR(SUMIFS('[1]BD Unidades'!$AZ$3:$AZ$1424,'[1]BD Unidades'!$A$3:$A$1424,$A594),"-")</f>
        <v>0.41248264528529044</v>
      </c>
      <c r="AR594" s="25">
        <f>IFERROR(SUMIFS('[1]BD Unidades'!$BA$3:$BA$1424,'[1]BD Unidades'!$A$3:$A$1424,$A594),"-")</f>
        <v>1.4000000000000099</v>
      </c>
      <c r="AS594" s="28">
        <f>SUMIFS('[1]BD Unidades'!$BC$3:$BC$1424,'[1]BD Unidades'!$A$3:$A$1424,$A594)</f>
        <v>9.4819367217551193E-4</v>
      </c>
      <c r="AT594" s="28">
        <f>SUMIFS('[1]BD Unidades'!$BE$3:$BE$1424,'[1]BD Unidades'!$A$3:$A$1424,$A594)</f>
        <v>0.15538290788013318</v>
      </c>
      <c r="AU594" s="29">
        <f t="shared" si="38"/>
        <v>0.15523557479011701</v>
      </c>
      <c r="AV594" s="30">
        <f t="shared" si="39"/>
        <v>1.1100000000000001E-3</v>
      </c>
      <c r="AW594" s="25">
        <f>IFERROR(SUMIFS('[1]BD Unidades'!$BI$3:$BI$1424,'[1]BD Unidades'!$A$3:$A$1424,$A594),"-")</f>
        <v>0.4099655509698496</v>
      </c>
      <c r="AX594" s="25">
        <f>IFERROR(SUMIFS('[1]BD Unidades'!$BJ$3:$BJ$1424,'[1]BD Unidades'!$A$3:$A$1424,$A594),"-")</f>
        <v>0.2637216476254563</v>
      </c>
    </row>
    <row r="595" spans="1:50" ht="14.4" x14ac:dyDescent="0.3">
      <c r="A595" s="7">
        <v>1909</v>
      </c>
      <c r="B595" s="7" t="s">
        <v>2535</v>
      </c>
      <c r="D595" s="8" t="s">
        <v>2536</v>
      </c>
      <c r="E595" s="19" t="s">
        <v>2537</v>
      </c>
      <c r="F595" s="19" t="s">
        <v>2537</v>
      </c>
      <c r="G595" s="19" t="s">
        <v>2538</v>
      </c>
      <c r="H595" s="19" t="s">
        <v>397</v>
      </c>
      <c r="I595" s="19">
        <v>2024</v>
      </c>
      <c r="J595" s="19" t="s">
        <v>495</v>
      </c>
      <c r="K595" s="19" t="s">
        <v>496</v>
      </c>
      <c r="L595" s="19" t="s">
        <v>213</v>
      </c>
      <c r="M595" s="19" t="s">
        <v>90</v>
      </c>
      <c r="N595" s="19" t="s">
        <v>91</v>
      </c>
      <c r="O595" s="19" t="s">
        <v>91</v>
      </c>
      <c r="P595" s="19" t="s">
        <v>51</v>
      </c>
      <c r="Q595" s="9" t="s">
        <v>2539</v>
      </c>
      <c r="R595" s="20">
        <v>2.76</v>
      </c>
      <c r="S595" s="20">
        <v>0.36</v>
      </c>
      <c r="T595" s="20">
        <v>2.75</v>
      </c>
      <c r="U595" s="20" t="s">
        <v>397</v>
      </c>
      <c r="V595" s="21">
        <f>_xlfn.XLOOKUP(D595,'[1]Gen. Real'!$A:$A,'[1]Gen. Real'!$C:$C,"-",0)</f>
        <v>5.4442500000000003</v>
      </c>
      <c r="W595" s="22"/>
      <c r="X595" s="22" t="str">
        <f>_xlfn.XLOOKUP(D595,[1]Vertimiento!$A:$A,[1]Vertimiento!$E:$E,"-",0)</f>
        <v>-</v>
      </c>
      <c r="Y595" s="23" t="str">
        <f t="shared" si="36"/>
        <v>-</v>
      </c>
      <c r="Z595" s="19" t="str">
        <f>_xlfn.XLOOKUP(D595,[1]Cmg!$I$4:$I$85,[1]Cmg!$M$4:$M$85,"----",0,1)</f>
        <v>----</v>
      </c>
      <c r="AA595" s="19" t="str">
        <f>_xlfn.XLOOKUP(D595,[1]Cmg!$A$4:$A$89,[1]Cmg!$B$4:$B$89,"----",0,1)</f>
        <v>----</v>
      </c>
      <c r="AB595" s="19" t="str">
        <f>_xlfn.XLOOKUP(D595,[1]Cmg!$E$4:$E$89,[1]Cmg!$F$4:$F$89,"----",0,1)</f>
        <v>----</v>
      </c>
      <c r="AC595" s="19" t="str">
        <f>_xlfn.XLOOKUP(D595,[1]Cmg!$O$4:$O$89,[1]Cmg!$P$4:$P$89,"----",0,1)</f>
        <v>----</v>
      </c>
      <c r="AD595" s="24" t="str">
        <f>_xlfn.XLOOKUP(D595,[1]Cmg!$S$4:$S$89,[1]Cmg!$U$4:$U$89,"----",0,1)</f>
        <v>----</v>
      </c>
      <c r="AG595" s="25">
        <f>IFERROR(SUMIFS('[1]BD Unidades'!$AH:$AH,'[1]BD Unidades'!$A:$A,'BD Centrales 2023'!$A595),"-")</f>
        <v>2.75</v>
      </c>
      <c r="AH595" s="25">
        <f>SUMIFS('[1]BD Unidades'!$AJ$3:$AJ$1424,'[1]BD Unidades'!$A$3:$A$1424,$A595)</f>
        <v>8143.1551932367192</v>
      </c>
      <c r="AI595" s="25">
        <f>SUMIFS('[1]BD Unidades'!$AL$3:$AL$1424,'[1]BD Unidades'!$A$3:$A$1424,$A595)</f>
        <v>0</v>
      </c>
      <c r="AJ595" s="26">
        <f t="shared" si="37"/>
        <v>0</v>
      </c>
      <c r="AK595" s="27">
        <f>IFERROR(SUMIFS('[1]BD Unidades'!$AO$3:$AO$1424,'[1]BD Unidades'!$A$3:$A$1424,$A595),"-")</f>
        <v>0</v>
      </c>
      <c r="AL595" s="27">
        <f>IFERROR(SUMIFS('[1]BD Unidades'!$AQ$3:$AQ$1424,'[1]BD Unidades'!$A$3:$A$1424,$A595),"-")</f>
        <v>0</v>
      </c>
      <c r="AM595" s="27">
        <f>IFERROR(SUMIFS('[1]BD Unidades'!$AS$3:$AS$1424,'[1]BD Unidades'!$A$3:$A$1424,$A595),"-")</f>
        <v>0.17719344861584321</v>
      </c>
      <c r="AN595" s="27">
        <f>IFERROR(SUMIFS('[1]BD Unidades'!$AU$3:$AU$1424,'[1]BD Unidades'!$A$3:$A$1424,$A595),"-")</f>
        <v>0.22780163043478263</v>
      </c>
      <c r="AO595" s="27"/>
      <c r="AP595" s="27"/>
      <c r="AQ595" s="25">
        <f>IFERROR(SUMIFS('[1]BD Unidades'!$AZ$3:$AZ$1424,'[1]BD Unidades'!$A$3:$A$1424,$A595),"-")</f>
        <v>0.48905391817972726</v>
      </c>
      <c r="AR595" s="25">
        <f>IFERROR(SUMIFS('[1]BD Unidades'!$BA$3:$BA$1424,'[1]BD Unidades'!$A$3:$A$1424,$A595),"-")</f>
        <v>2.75</v>
      </c>
      <c r="AS595" s="28">
        <f>SUMIFS('[1]BD Unidades'!$BC$3:$BC$1424,'[1]BD Unidades'!$A$3:$A$1424,$A595)</f>
        <v>8.4585436565789637E-3</v>
      </c>
      <c r="AT595" s="28">
        <f>SUMIFS('[1]BD Unidades'!$BE$3:$BE$1424,'[1]BD Unidades'!$A$3:$A$1424,$A595)</f>
        <v>0.99637302020603113</v>
      </c>
      <c r="AU595" s="29">
        <f t="shared" si="38"/>
        <v>0.98794515551638096</v>
      </c>
      <c r="AV595" s="30">
        <f t="shared" si="39"/>
        <v>3.5999999999999999E-3</v>
      </c>
      <c r="AW595" s="25">
        <f>IFERROR(SUMIFS('[1]BD Unidades'!$BI$3:$BI$1424,'[1]BD Unidades'!$A$3:$A$1424,$A595),"-")</f>
        <v>0.48490034663769399</v>
      </c>
      <c r="AX595" s="25">
        <f>IFERROR(SUMIFS('[1]BD Unidades'!$BJ$3:$BJ$1424,'[1]BD Unidades'!$A$3:$A$1424,$A595),"-")</f>
        <v>0.31192552166133641</v>
      </c>
    </row>
    <row r="596" spans="1:50" ht="14.4" x14ac:dyDescent="0.3">
      <c r="A596" s="7">
        <v>1910</v>
      </c>
      <c r="B596" s="7" t="s">
        <v>2540</v>
      </c>
      <c r="D596" s="8" t="s">
        <v>2541</v>
      </c>
      <c r="E596" s="19" t="s">
        <v>1231</v>
      </c>
      <c r="F596" s="19" t="s">
        <v>2542</v>
      </c>
      <c r="G596" s="19" t="s">
        <v>2543</v>
      </c>
      <c r="H596" s="19" t="s">
        <v>397</v>
      </c>
      <c r="I596" s="19">
        <v>2024</v>
      </c>
      <c r="J596" s="19" t="s">
        <v>495</v>
      </c>
      <c r="K596" s="19" t="s">
        <v>496</v>
      </c>
      <c r="L596" s="19" t="s">
        <v>213</v>
      </c>
      <c r="M596" s="19" t="s">
        <v>90</v>
      </c>
      <c r="N596" s="19" t="s">
        <v>97</v>
      </c>
      <c r="O596" s="19" t="s">
        <v>97</v>
      </c>
      <c r="P596" s="19" t="s">
        <v>51</v>
      </c>
      <c r="Q596" s="9" t="s">
        <v>2544</v>
      </c>
      <c r="R596" s="20">
        <v>9.0220000000000002</v>
      </c>
      <c r="S596" s="20">
        <v>0.24</v>
      </c>
      <c r="T596" s="20">
        <v>9</v>
      </c>
      <c r="U596" s="20" t="s">
        <v>397</v>
      </c>
      <c r="V596" s="21">
        <f>_xlfn.XLOOKUP(D596,'[1]Gen. Real'!$A:$A,'[1]Gen. Real'!$C:$C,"-",0)</f>
        <v>18.987700000000011</v>
      </c>
      <c r="W596" s="22"/>
      <c r="X596" s="22" t="str">
        <f>_xlfn.XLOOKUP(D596,[1]Vertimiento!$A:$A,[1]Vertimiento!$E:$E,"-",0)</f>
        <v>-</v>
      </c>
      <c r="Y596" s="23" t="str">
        <f t="shared" si="36"/>
        <v>-</v>
      </c>
      <c r="Z596" s="19" t="str">
        <f>_xlfn.XLOOKUP(D596,[1]Cmg!$I$4:$I$85,[1]Cmg!$M$4:$M$85,"----",0,1)</f>
        <v>----</v>
      </c>
      <c r="AA596" s="19" t="str">
        <f>_xlfn.XLOOKUP(D596,[1]Cmg!$A$4:$A$89,[1]Cmg!$B$4:$B$89,"----",0,1)</f>
        <v>----</v>
      </c>
      <c r="AB596" s="19" t="str">
        <f>_xlfn.XLOOKUP(D596,[1]Cmg!$E$4:$E$89,[1]Cmg!$F$4:$F$89,"----",0,1)</f>
        <v>----</v>
      </c>
      <c r="AC596" s="19" t="str">
        <f>_xlfn.XLOOKUP(D596,[1]Cmg!$O$4:$O$89,[1]Cmg!$P$4:$P$89,"----",0,1)</f>
        <v>----</v>
      </c>
      <c r="AD596" s="24" t="str">
        <f>_xlfn.XLOOKUP(D596,[1]Cmg!$S$4:$S$89,[1]Cmg!$U$4:$U$89,"----",0,1)</f>
        <v>----</v>
      </c>
      <c r="AG596" s="25">
        <f>IFERROR(SUMIFS('[1]BD Unidades'!$AH:$AH,'[1]BD Unidades'!$A:$A,'BD Centrales 2023'!$A596),"-")</f>
        <v>9</v>
      </c>
      <c r="AH596" s="25">
        <f>SUMIFS('[1]BD Unidades'!$AJ$3:$AJ$1424,'[1]BD Unidades'!$A$3:$A$1424,$A596)</f>
        <v>7914.9689647528303</v>
      </c>
      <c r="AI596" s="25">
        <f>SUMIFS('[1]BD Unidades'!$AL$3:$AL$1424,'[1]BD Unidades'!$A$3:$A$1424,$A596)</f>
        <v>0</v>
      </c>
      <c r="AJ596" s="26">
        <f t="shared" si="37"/>
        <v>0</v>
      </c>
      <c r="AK596" s="27">
        <f>IFERROR(SUMIFS('[1]BD Unidades'!$AO$3:$AO$1424,'[1]BD Unidades'!$A$3:$A$1424,$A596),"-")</f>
        <v>0</v>
      </c>
      <c r="AL596" s="27">
        <f>IFERROR(SUMIFS('[1]BD Unidades'!$AQ$3:$AQ$1424,'[1]BD Unidades'!$A$3:$A$1424,$A596),"-")</f>
        <v>0</v>
      </c>
      <c r="AM596" s="27">
        <f>IFERROR(SUMIFS('[1]BD Unidades'!$AS$3:$AS$1424,'[1]BD Unidades'!$A$3:$A$1424,$A596),"-")</f>
        <v>0.11393021407065738</v>
      </c>
      <c r="AN596" s="27">
        <f>IFERROR(SUMIFS('[1]BD Unidades'!$AU$3:$AU$1424,'[1]BD Unidades'!$A$3:$A$1424,$A596),"-")</f>
        <v>0.25021336732431831</v>
      </c>
      <c r="AO596" s="27"/>
      <c r="AP596" s="27"/>
      <c r="AQ596" s="25">
        <f>IFERROR(SUMIFS('[1]BD Unidades'!$AZ$3:$AZ$1424,'[1]BD Unidades'!$A$3:$A$1424,$A596),"-")</f>
        <v>1.027878391345471</v>
      </c>
      <c r="AR596" s="25">
        <f>IFERROR(SUMIFS('[1]BD Unidades'!$BA$3:$BA$1424,'[1]BD Unidades'!$A$3:$A$1424,$A596),"-")</f>
        <v>9</v>
      </c>
      <c r="AS596" s="28">
        <f>SUMIFS('[1]BD Unidades'!$BC$3:$BC$1424,'[1]BD Unidades'!$A$3:$A$1424,$A596)</f>
        <v>1.7151393327862825E-2</v>
      </c>
      <c r="AT596" s="28">
        <f>SUMIFS('[1]BD Unidades'!$BE$3:$BE$1424,'[1]BD Unidades'!$A$3:$A$1424,$A596)</f>
        <v>0.9796866411784888</v>
      </c>
      <c r="AU596" s="29">
        <f t="shared" si="38"/>
        <v>0.96288365025758371</v>
      </c>
      <c r="AV596" s="30">
        <f t="shared" si="39"/>
        <v>2.3999999999999998E-3</v>
      </c>
      <c r="AW596" s="25">
        <f>IFERROR(SUMIFS('[1]BD Unidades'!$BI$3:$BI$1424,'[1]BD Unidades'!$A$3:$A$1424,$A596),"-")</f>
        <v>0.94589671068150305</v>
      </c>
      <c r="AX596" s="25">
        <f>IFERROR(SUMIFS('[1]BD Unidades'!$BJ$3:$BJ$1424,'[1]BD Unidades'!$A$3:$A$1424,$A596),"-")</f>
        <v>0.6084741472406574</v>
      </c>
    </row>
    <row r="597" spans="1:50" ht="14.4" x14ac:dyDescent="0.3">
      <c r="A597" s="7">
        <v>1911</v>
      </c>
      <c r="B597" s="7" t="s">
        <v>2545</v>
      </c>
      <c r="D597" s="8" t="s">
        <v>2546</v>
      </c>
      <c r="E597" s="19" t="s">
        <v>2547</v>
      </c>
      <c r="F597" s="19" t="s">
        <v>2548</v>
      </c>
      <c r="G597" s="19" t="s">
        <v>2549</v>
      </c>
      <c r="H597" s="19" t="s">
        <v>397</v>
      </c>
      <c r="I597" s="19">
        <v>2024</v>
      </c>
      <c r="J597" s="19" t="s">
        <v>495</v>
      </c>
      <c r="K597" s="19" t="s">
        <v>496</v>
      </c>
      <c r="L597" s="19" t="s">
        <v>213</v>
      </c>
      <c r="M597" s="19" t="s">
        <v>164</v>
      </c>
      <c r="N597" s="19" t="s">
        <v>831</v>
      </c>
      <c r="O597" s="19" t="s">
        <v>2405</v>
      </c>
      <c r="P597" s="19" t="s">
        <v>51</v>
      </c>
      <c r="Q597" s="9" t="s">
        <v>2550</v>
      </c>
      <c r="R597" s="20">
        <v>3.0150000000000001</v>
      </c>
      <c r="S597" s="20">
        <v>0.49</v>
      </c>
      <c r="T597" s="20">
        <v>3</v>
      </c>
      <c r="U597" s="20" t="s">
        <v>397</v>
      </c>
      <c r="V597" s="21">
        <f>_xlfn.XLOOKUP(D597,'[1]Gen. Real'!$A:$A,'[1]Gen. Real'!$C:$C,"-",0)</f>
        <v>5.445619999999999</v>
      </c>
      <c r="W597" s="22"/>
      <c r="X597" s="22" t="str">
        <f>_xlfn.XLOOKUP(D597,[1]Vertimiento!$A:$A,[1]Vertimiento!$E:$E,"-",0)</f>
        <v>-</v>
      </c>
      <c r="Y597" s="23" t="str">
        <f t="shared" si="36"/>
        <v>-</v>
      </c>
      <c r="Z597" s="19" t="str">
        <f>_xlfn.XLOOKUP(D597,[1]Cmg!$I$4:$I$85,[1]Cmg!$M$4:$M$85,"----",0,1)</f>
        <v>----</v>
      </c>
      <c r="AA597" s="19" t="str">
        <f>_xlfn.XLOOKUP(D597,[1]Cmg!$A$4:$A$89,[1]Cmg!$B$4:$B$89,"----",0,1)</f>
        <v>----</v>
      </c>
      <c r="AB597" s="19" t="str">
        <f>_xlfn.XLOOKUP(D597,[1]Cmg!$E$4:$E$89,[1]Cmg!$F$4:$F$89,"----",0,1)</f>
        <v>----</v>
      </c>
      <c r="AC597" s="19" t="str">
        <f>_xlfn.XLOOKUP(D597,[1]Cmg!$O$4:$O$89,[1]Cmg!$P$4:$P$89,"----",0,1)</f>
        <v>----</v>
      </c>
      <c r="AD597" s="24" t="str">
        <f>_xlfn.XLOOKUP(D597,[1]Cmg!$S$4:$S$89,[1]Cmg!$U$4:$U$89,"----",0,1)</f>
        <v>----</v>
      </c>
      <c r="AG597" s="25">
        <f>IFERROR(SUMIFS('[1]BD Unidades'!$AH:$AH,'[1]BD Unidades'!$A:$A,'BD Centrales 2023'!$A597),"-")</f>
        <v>3</v>
      </c>
      <c r="AH597" s="25">
        <f>SUMIFS('[1]BD Unidades'!$AJ$3:$AJ$1424,'[1]BD Unidades'!$A$3:$A$1424,$A597)</f>
        <v>7955.107794361521</v>
      </c>
      <c r="AI597" s="25">
        <f>SUMIFS('[1]BD Unidades'!$AL$3:$AL$1424,'[1]BD Unidades'!$A$3:$A$1424,$A597)</f>
        <v>0.84577114427860689</v>
      </c>
      <c r="AJ597" s="26">
        <f t="shared" si="37"/>
        <v>1.0630669690501606E-4</v>
      </c>
      <c r="AK597" s="27">
        <f>IFERROR(SUMIFS('[1]BD Unidades'!$AO$3:$AO$1424,'[1]BD Unidades'!$A$3:$A$1424,$A597),"-")</f>
        <v>0</v>
      </c>
      <c r="AL597" s="27">
        <f>IFERROR(SUMIFS('[1]BD Unidades'!$AQ$3:$AQ$1424,'[1]BD Unidades'!$A$3:$A$1424,$A597),"-")</f>
        <v>0</v>
      </c>
      <c r="AM597" s="27">
        <f>IFERROR(SUMIFS('[1]BD Unidades'!$AS$3:$AS$1424,'[1]BD Unidades'!$A$3:$A$1424,$A597),"-")</f>
        <v>0</v>
      </c>
      <c r="AN597" s="27">
        <f>IFERROR(SUMIFS('[1]BD Unidades'!$AU$3:$AU$1424,'[1]BD Unidades'!$A$3:$A$1424,$A597),"-")</f>
        <v>0.21214427860696519</v>
      </c>
      <c r="AO597" s="27"/>
      <c r="AP597" s="27"/>
      <c r="AQ597" s="25">
        <f>IFERROR(SUMIFS('[1]BD Unidades'!$AZ$3:$AZ$1424,'[1]BD Unidades'!$A$3:$A$1424,$A597),"-")</f>
        <v>0.71801493792939808</v>
      </c>
      <c r="AR597" s="25">
        <f>IFERROR(SUMIFS('[1]BD Unidades'!$BA$3:$BA$1424,'[1]BD Unidades'!$A$3:$A$1424,$A597),"-")</f>
        <v>3</v>
      </c>
      <c r="AS597" s="28">
        <f>SUMIFS('[1]BD Unidades'!$BC$3:$BC$1424,'[1]BD Unidades'!$A$3:$A$1424,$A597)</f>
        <v>6.7749492954240695E-3</v>
      </c>
      <c r="AT597" s="28">
        <f>SUMIFS('[1]BD Unidades'!$BE$3:$BE$1424,'[1]BD Unidades'!$A$3:$A$1424,$A597)</f>
        <v>0.99114208258555014</v>
      </c>
      <c r="AU597" s="29">
        <f t="shared" si="38"/>
        <v>0.98442714523147201</v>
      </c>
      <c r="AV597" s="30">
        <f t="shared" si="39"/>
        <v>4.8999999999999998E-3</v>
      </c>
      <c r="AW597" s="25">
        <f>IFERROR(SUMIFS('[1]BD Unidades'!$BI$3:$BI$1424,'[1]BD Unidades'!$A$3:$A$1424,$A597),"-")</f>
        <v>0.71034333489501544</v>
      </c>
      <c r="AX597" s="25">
        <f>IFERROR(SUMIFS('[1]BD Unidades'!$BJ$3:$BJ$1424,'[1]BD Unidades'!$A$3:$A$1424,$A597),"-")</f>
        <v>0.45694794163827657</v>
      </c>
    </row>
    <row r="598" spans="1:50" ht="14.4" x14ac:dyDescent="0.3">
      <c r="A598" s="7">
        <v>1912</v>
      </c>
      <c r="B598" s="7" t="s">
        <v>2551</v>
      </c>
      <c r="D598" s="8" t="s">
        <v>2552</v>
      </c>
      <c r="E598" s="19" t="s">
        <v>2309</v>
      </c>
      <c r="F598" s="19" t="s">
        <v>2310</v>
      </c>
      <c r="G598" s="19" t="s">
        <v>2553</v>
      </c>
      <c r="H598" s="19" t="s">
        <v>397</v>
      </c>
      <c r="I598" s="19">
        <v>2024</v>
      </c>
      <c r="J598" s="19" t="s">
        <v>495</v>
      </c>
      <c r="K598" s="19" t="s">
        <v>496</v>
      </c>
      <c r="L598" s="19" t="s">
        <v>213</v>
      </c>
      <c r="M598" s="19" t="s">
        <v>477</v>
      </c>
      <c r="N598" s="19" t="s">
        <v>766</v>
      </c>
      <c r="O598" s="19" t="s">
        <v>1428</v>
      </c>
      <c r="P598" s="19" t="s">
        <v>51</v>
      </c>
      <c r="Q598" s="9" t="s">
        <v>2555</v>
      </c>
      <c r="R598" s="20">
        <v>9.5</v>
      </c>
      <c r="S598" s="20">
        <v>5.26</v>
      </c>
      <c r="T598" s="20">
        <v>9</v>
      </c>
      <c r="U598" s="20" t="s">
        <v>397</v>
      </c>
      <c r="V598" s="21">
        <f>_xlfn.XLOOKUP(D598,'[1]Gen. Real'!$A:$A,'[1]Gen. Real'!$C:$C,"-",0)</f>
        <v>19.128200000000014</v>
      </c>
      <c r="W598" s="22"/>
      <c r="X598" s="22" t="str">
        <f>_xlfn.XLOOKUP(D598,[1]Vertimiento!$A:$A,[1]Vertimiento!$E:$E,"-",0)</f>
        <v>-</v>
      </c>
      <c r="Y598" s="23" t="str">
        <f t="shared" si="36"/>
        <v>-</v>
      </c>
      <c r="Z598" s="19" t="str">
        <f>_xlfn.XLOOKUP(D598,[1]Cmg!$I$4:$I$85,[1]Cmg!$M$4:$M$85,"----",0,1)</f>
        <v>----</v>
      </c>
      <c r="AA598" s="19" t="str">
        <f>_xlfn.XLOOKUP(D598,[1]Cmg!$A$4:$A$89,[1]Cmg!$B$4:$B$89,"----",0,1)</f>
        <v>----</v>
      </c>
      <c r="AB598" s="19" t="str">
        <f>_xlfn.XLOOKUP(D598,[1]Cmg!$E$4:$E$89,[1]Cmg!$F$4:$F$89,"----",0,1)</f>
        <v>----</v>
      </c>
      <c r="AC598" s="19" t="str">
        <f>_xlfn.XLOOKUP(D598,[1]Cmg!$O$4:$O$89,[1]Cmg!$P$4:$P$89,"----",0,1)</f>
        <v>----</v>
      </c>
      <c r="AD598" s="24" t="str">
        <f>_xlfn.XLOOKUP(D598,[1]Cmg!$S$4:$S$89,[1]Cmg!$U$4:$U$89,"----",0,1)</f>
        <v>----</v>
      </c>
      <c r="AG598" s="25">
        <f>IFERROR(SUMIFS('[1]BD Unidades'!$AH:$AH,'[1]BD Unidades'!$A:$A,'BD Centrales 2023'!$A598),"-")</f>
        <v>9</v>
      </c>
      <c r="AH598" s="25">
        <f>SUMIFS('[1]BD Unidades'!$AJ$3:$AJ$1424,'[1]BD Unidades'!$A$3:$A$1424,$A598)</f>
        <v>7767.3789473684201</v>
      </c>
      <c r="AI598" s="25">
        <f>SUMIFS('[1]BD Unidades'!$AL$3:$AL$1424,'[1]BD Unidades'!$A$3:$A$1424,$A598)</f>
        <v>0</v>
      </c>
      <c r="AJ598" s="26">
        <f t="shared" si="37"/>
        <v>0</v>
      </c>
      <c r="AK598" s="27">
        <f>IFERROR(SUMIFS('[1]BD Unidades'!$AO$3:$AO$1424,'[1]BD Unidades'!$A$3:$A$1424,$A598),"-")</f>
        <v>0</v>
      </c>
      <c r="AL598" s="27">
        <f>IFERROR(SUMIFS('[1]BD Unidades'!$AQ$3:$AQ$1424,'[1]BD Unidades'!$A$3:$A$1424,$A598),"-")</f>
        <v>0</v>
      </c>
      <c r="AM598" s="27">
        <f>IFERROR(SUMIFS('[1]BD Unidades'!$AS$3:$AS$1424,'[1]BD Unidades'!$A$3:$A$1424,$A598),"-")</f>
        <v>0</v>
      </c>
      <c r="AN598" s="27">
        <f>IFERROR(SUMIFS('[1]BD Unidades'!$AU$3:$AU$1424,'[1]BD Unidades'!$A$3:$A$1424,$A598),"-")</f>
        <v>0.24121326315789476</v>
      </c>
      <c r="AO598" s="27"/>
      <c r="AP598" s="27"/>
      <c r="AQ598" s="25">
        <f>IFERROR(SUMIFS('[1]BD Unidades'!$AZ$3:$AZ$1424,'[1]BD Unidades'!$A$3:$A$1424,$A598),"-")</f>
        <v>2.6516741482625816</v>
      </c>
      <c r="AR598" s="25">
        <f>IFERROR(SUMIFS('[1]BD Unidades'!$BA$3:$BA$1424,'[1]BD Unidades'!$A$3:$A$1424,$A598),"-")</f>
        <v>9</v>
      </c>
      <c r="AS598" s="28">
        <f>SUMIFS('[1]BD Unidades'!$BC$3:$BC$1424,'[1]BD Unidades'!$A$3:$A$1424,$A598)</f>
        <v>8.2491496628768722E-3</v>
      </c>
      <c r="AT598" s="28">
        <f>SUMIFS('[1]BD Unidades'!$BE$3:$BE$1424,'[1]BD Unidades'!$A$3:$A$1424,$A598)</f>
        <v>0.94676820475847112</v>
      </c>
      <c r="AU598" s="29">
        <f t="shared" si="38"/>
        <v>0.93895817214136523</v>
      </c>
      <c r="AV598" s="30">
        <f t="shared" si="39"/>
        <v>5.2600000000000001E-2</v>
      </c>
      <c r="AW598" s="25">
        <f>IFERROR(SUMIFS('[1]BD Unidades'!$BI$3:$BI$1424,'[1]BD Unidades'!$A$3:$A$1424,$A598),"-")</f>
        <v>2.6269194954240569</v>
      </c>
      <c r="AX598" s="25">
        <f>IFERROR(SUMIFS('[1]BD Unidades'!$BJ$3:$BJ$1424,'[1]BD Unidades'!$A$3:$A$1424,$A598),"-")</f>
        <v>1.6898384166029938</v>
      </c>
    </row>
    <row r="599" spans="1:50" ht="14.4" x14ac:dyDescent="0.3">
      <c r="A599" s="7">
        <v>1913</v>
      </c>
      <c r="B599" s="7" t="s">
        <v>2556</v>
      </c>
      <c r="D599" s="8" t="s">
        <v>2557</v>
      </c>
      <c r="E599" s="19" t="s">
        <v>2558</v>
      </c>
      <c r="F599" s="19" t="s">
        <v>2559</v>
      </c>
      <c r="G599" s="19" t="s">
        <v>2560</v>
      </c>
      <c r="H599" s="19">
        <v>22</v>
      </c>
      <c r="I599" s="19">
        <v>2024</v>
      </c>
      <c r="J599" s="19" t="s">
        <v>495</v>
      </c>
      <c r="K599" s="19" t="s">
        <v>496</v>
      </c>
      <c r="L599" s="19" t="s">
        <v>47</v>
      </c>
      <c r="M599" s="19" t="s">
        <v>189</v>
      </c>
      <c r="N599" s="19" t="s">
        <v>190</v>
      </c>
      <c r="O599" s="19" t="s">
        <v>190</v>
      </c>
      <c r="P599" s="19" t="s">
        <v>51</v>
      </c>
      <c r="Q599" s="9" t="s">
        <v>2561</v>
      </c>
      <c r="R599" s="20">
        <v>152.46</v>
      </c>
      <c r="S599" s="20">
        <v>2.3380000000000001</v>
      </c>
      <c r="T599" s="20">
        <v>148.89529999999999</v>
      </c>
      <c r="U599" s="20">
        <v>3.59</v>
      </c>
      <c r="V599" s="21">
        <f>_xlfn.XLOOKUP(D599,'[1]Gen. Real'!$A:$A,'[1]Gen. Real'!$C:$C,"-",0)</f>
        <v>105.97845000000005</v>
      </c>
      <c r="W599" s="22"/>
      <c r="X599" s="22">
        <f>_xlfn.XLOOKUP(D599,[1]Vertimiento!$A:$A,[1]Vertimiento!$E:$E,"-",0)</f>
        <v>88.136630233333335</v>
      </c>
      <c r="Y599" s="23">
        <f t="shared" si="36"/>
        <v>0.45404318988194992</v>
      </c>
      <c r="Z599" s="19">
        <f>_xlfn.XLOOKUP(D599,[1]Cmg!$I$4:$I$85,[1]Cmg!$M$4:$M$85,"----",0,1)</f>
        <v>39.227044697294595</v>
      </c>
      <c r="AA599" s="19">
        <f>_xlfn.XLOOKUP(D599,[1]Cmg!$A$4:$A$89,[1]Cmg!$B$4:$B$89,"----",0,1)</f>
        <v>67.346223185759726</v>
      </c>
      <c r="AB599" s="19">
        <f>_xlfn.XLOOKUP(D599,[1]Cmg!$E$4:$E$89,[1]Cmg!$F$4:$F$89,"----",0,1)</f>
        <v>30.8356328767123</v>
      </c>
      <c r="AC599" s="19">
        <f>_xlfn.XLOOKUP(D599,[1]Cmg!$O$4:$O$89,[1]Cmg!$P$4:$P$89,"----",0,1)</f>
        <v>93.404818146265086</v>
      </c>
      <c r="AD599" s="24">
        <f>_xlfn.XLOOKUP(D599,[1]Cmg!$S$4:$S$89,[1]Cmg!$U$4:$U$89,"----",0,1)</f>
        <v>0.7504564125969877</v>
      </c>
      <c r="AG599" s="25">
        <f>IFERROR(SUMIFS('[1]BD Unidades'!$AH:$AH,'[1]BD Unidades'!$A:$A,'BD Centrales 2023'!$A599),"-")</f>
        <v>152.46</v>
      </c>
      <c r="AH599" s="25">
        <f>SUMIFS('[1]BD Unidades'!$AJ$3:$AJ$1424,'[1]BD Unidades'!$A$3:$A$1424,$A599)</f>
        <v>368.4</v>
      </c>
      <c r="AI599" s="25">
        <f>SUMIFS('[1]BD Unidades'!$AL$3:$AL$1424,'[1]BD Unidades'!$A$3:$A$1424,$A599)</f>
        <v>219.61666666666699</v>
      </c>
      <c r="AJ599" s="26">
        <f t="shared" si="37"/>
        <v>0.37348714605595112</v>
      </c>
      <c r="AK599" s="27">
        <f>IFERROR(SUMIFS('[1]BD Unidades'!$AO$3:$AO$1424,'[1]BD Unidades'!$A$3:$A$1424,$A599),"-")</f>
        <v>0</v>
      </c>
      <c r="AL599" s="27">
        <f>IFERROR(SUMIFS('[1]BD Unidades'!$AQ$3:$AQ$1424,'[1]BD Unidades'!$A$3:$A$1424,$A599),"-")</f>
        <v>0</v>
      </c>
      <c r="AM599" s="27">
        <f>IFERROR(SUMIFS('[1]BD Unidades'!$AS$3:$AS$1424,'[1]BD Unidades'!$A$3:$A$1424,$A599),"-")</f>
        <v>0</v>
      </c>
      <c r="AN599" s="27">
        <f>IFERROR(SUMIFS('[1]BD Unidades'!$AU$3:$AU$1424,'[1]BD Unidades'!$A$3:$A$1424,$A599),"-")</f>
        <v>0</v>
      </c>
      <c r="AO599" s="27"/>
      <c r="AP599" s="27"/>
      <c r="AQ599" s="25">
        <f>IFERROR(SUMIFS('[1]BD Unidades'!$AZ$3:$AZ$1424,'[1]BD Unidades'!$A$3:$A$1424,$A599),"-")</f>
        <v>36.489519145572011</v>
      </c>
      <c r="AR599" s="25">
        <f>IFERROR(SUMIFS('[1]BD Unidades'!$BA$3:$BA$1424,'[1]BD Unidades'!$A$3:$A$1424,$A599),"-")</f>
        <v>152.46</v>
      </c>
      <c r="AS599" s="28">
        <f>SUMIFS('[1]BD Unidades'!$BC$3:$BC$1424,'[1]BD Unidades'!$A$3:$A$1424,$A599)</f>
        <v>3.509E-3</v>
      </c>
      <c r="AT599" s="28">
        <f>SUMIFS('[1]BD Unidades'!$BE$3:$BE$1424,'[1]BD Unidades'!$A$3:$A$1424,$A599)</f>
        <v>1</v>
      </c>
      <c r="AU599" s="29">
        <f t="shared" si="38"/>
        <v>0.99649100000000002</v>
      </c>
      <c r="AV599" s="30">
        <f t="shared" si="39"/>
        <v>2.3380000000000001E-2</v>
      </c>
      <c r="AW599" s="25">
        <f>IFERROR(SUMIFS('[1]BD Unidades'!$BI$3:$BI$1424,'[1]BD Unidades'!$A$3:$A$1424,$A599),"-")</f>
        <v>2.476415853471003</v>
      </c>
      <c r="AX599" s="25">
        <f>IFERROR(SUMIFS('[1]BD Unidades'!$BJ$3:$BJ$1424,'[1]BD Unidades'!$A$3:$A$1424,$A599),"-")</f>
        <v>1.5930227979843208</v>
      </c>
    </row>
    <row r="600" spans="1:50" ht="14.4" x14ac:dyDescent="0.3">
      <c r="A600" s="7">
        <v>1914</v>
      </c>
      <c r="B600" s="7" t="s">
        <v>2562</v>
      </c>
      <c r="D600" s="8" t="s">
        <v>2563</v>
      </c>
      <c r="E600" s="19" t="s">
        <v>2564</v>
      </c>
      <c r="F600" s="19" t="s">
        <v>2564</v>
      </c>
      <c r="G600" s="19" t="s">
        <v>2565</v>
      </c>
      <c r="H600" s="19" t="s">
        <v>397</v>
      </c>
      <c r="I600" s="19">
        <v>2024</v>
      </c>
      <c r="J600" s="19" t="s">
        <v>495</v>
      </c>
      <c r="K600" s="19" t="s">
        <v>496</v>
      </c>
      <c r="L600" s="19" t="s">
        <v>213</v>
      </c>
      <c r="M600" s="19" t="s">
        <v>106</v>
      </c>
      <c r="N600" s="19" t="s">
        <v>243</v>
      </c>
      <c r="O600" s="19" t="s">
        <v>905</v>
      </c>
      <c r="P600" s="19" t="s">
        <v>51</v>
      </c>
      <c r="Q600" s="9" t="s">
        <v>2566</v>
      </c>
      <c r="R600" s="20">
        <v>8.6029999999999998</v>
      </c>
      <c r="S600" s="20">
        <v>3.5000000000000003E-2</v>
      </c>
      <c r="T600" s="20">
        <v>8.6</v>
      </c>
      <c r="U600" s="20" t="s">
        <v>397</v>
      </c>
      <c r="V600" s="21">
        <f>_xlfn.XLOOKUP(D600,'[1]Gen. Real'!$A:$A,'[1]Gen. Real'!$C:$C,"-",0)</f>
        <v>11.779440000000001</v>
      </c>
      <c r="W600" s="22"/>
      <c r="X600" s="22" t="str">
        <f>_xlfn.XLOOKUP(D600,[1]Vertimiento!$A:$A,[1]Vertimiento!$E:$E,"-",0)</f>
        <v>-</v>
      </c>
      <c r="Y600" s="23" t="str">
        <f t="shared" si="36"/>
        <v>-</v>
      </c>
      <c r="Z600" s="19" t="str">
        <f>_xlfn.XLOOKUP(D600,[1]Cmg!$I$4:$I$85,[1]Cmg!$M$4:$M$85,"----",0,1)</f>
        <v>----</v>
      </c>
      <c r="AA600" s="19" t="str">
        <f>_xlfn.XLOOKUP(D600,[1]Cmg!$A$4:$A$89,[1]Cmg!$B$4:$B$89,"----",0,1)</f>
        <v>----</v>
      </c>
      <c r="AB600" s="19" t="str">
        <f>_xlfn.XLOOKUP(D600,[1]Cmg!$E$4:$E$89,[1]Cmg!$F$4:$F$89,"----",0,1)</f>
        <v>----</v>
      </c>
      <c r="AC600" s="19" t="str">
        <f>_xlfn.XLOOKUP(D600,[1]Cmg!$O$4:$O$89,[1]Cmg!$P$4:$P$89,"----",0,1)</f>
        <v>----</v>
      </c>
      <c r="AD600" s="24" t="str">
        <f>_xlfn.XLOOKUP(D600,[1]Cmg!$S$4:$S$89,[1]Cmg!$U$4:$U$89,"----",0,1)</f>
        <v>----</v>
      </c>
      <c r="AG600" s="25">
        <f>IFERROR(SUMIFS('[1]BD Unidades'!$AH:$AH,'[1]BD Unidades'!$A:$A,'BD Centrales 2023'!$A600),"-")</f>
        <v>8.6</v>
      </c>
      <c r="AH600" s="25">
        <f>SUMIFS('[1]BD Unidades'!$AJ$3:$AJ$1424,'[1]BD Unidades'!$A$3:$A$1424,$A600)</f>
        <v>6494.9343252353829</v>
      </c>
      <c r="AI600" s="25">
        <f>SUMIFS('[1]BD Unidades'!$AL$3:$AL$1424,'[1]BD Unidades'!$A$3:$A$1424,$A600)</f>
        <v>0</v>
      </c>
      <c r="AJ600" s="26">
        <f t="shared" si="37"/>
        <v>0</v>
      </c>
      <c r="AK600" s="27">
        <f>IFERROR(SUMIFS('[1]BD Unidades'!$AO$3:$AO$1424,'[1]BD Unidades'!$A$3:$A$1424,$A600),"-")</f>
        <v>0</v>
      </c>
      <c r="AL600" s="27">
        <f>IFERROR(SUMIFS('[1]BD Unidades'!$AQ$3:$AQ$1424,'[1]BD Unidades'!$A$3:$A$1424,$A600),"-")</f>
        <v>0</v>
      </c>
      <c r="AM600" s="27">
        <f>IFERROR(SUMIFS('[1]BD Unidades'!$AS$3:$AS$1424,'[1]BD Unidades'!$A$3:$A$1424,$A600),"-")</f>
        <v>0.17293487925364628</v>
      </c>
      <c r="AN600" s="27">
        <f>IFERROR(SUMIFS('[1]BD Unidades'!$AU$3:$AU$1424,'[1]BD Unidades'!$A$3:$A$1424,$A600),"-")</f>
        <v>0.23472411949320002</v>
      </c>
      <c r="AO600" s="27"/>
      <c r="AP600" s="27"/>
      <c r="AQ600" s="25">
        <f>IFERROR(SUMIFS('[1]BD Unidades'!$AZ$3:$AZ$1424,'[1]BD Unidades'!$A$3:$A$1424,$A600),"-")</f>
        <v>1.487758766219119</v>
      </c>
      <c r="AR600" s="25">
        <f>IFERROR(SUMIFS('[1]BD Unidades'!$BA$3:$BA$1424,'[1]BD Unidades'!$A$3:$A$1424,$A600),"-")</f>
        <v>8.6</v>
      </c>
      <c r="AS600" s="28">
        <f>SUMIFS('[1]BD Unidades'!$BC$3:$BC$1424,'[1]BD Unidades'!$A$3:$A$1424,$A600)</f>
        <v>3.8818959258726166E-2</v>
      </c>
      <c r="AT600" s="28">
        <f>SUMIFS('[1]BD Unidades'!$BE$3:$BE$1424,'[1]BD Unidades'!$A$3:$A$1424,$A600)</f>
        <v>0.99965128443566198</v>
      </c>
      <c r="AU600" s="29">
        <f t="shared" si="38"/>
        <v>0.96084586195222077</v>
      </c>
      <c r="AV600" s="30">
        <f t="shared" si="39"/>
        <v>3.5000000000000005E-4</v>
      </c>
      <c r="AW600" s="25">
        <f>IFERROR(SUMIFS('[1]BD Unidades'!$BI$3:$BI$1424,'[1]BD Unidades'!$A$3:$A$1424,$A600),"-")</f>
        <v>1.4299853728049607</v>
      </c>
      <c r="AX600" s="25">
        <f>IFERROR(SUMIFS('[1]BD Unidades'!$BJ$3:$BJ$1424,'[1]BD Unidades'!$A$3:$A$1424,$A600),"-")</f>
        <v>0.91987753045172638</v>
      </c>
    </row>
    <row r="601" spans="1:50" ht="14.4" x14ac:dyDescent="0.3">
      <c r="A601" s="7">
        <v>1915</v>
      </c>
      <c r="B601" s="7" t="s">
        <v>2567</v>
      </c>
      <c r="D601" s="8" t="s">
        <v>2568</v>
      </c>
      <c r="E601" s="19" t="s">
        <v>2569</v>
      </c>
      <c r="F601" s="19" t="s">
        <v>2569</v>
      </c>
      <c r="G601" s="19" t="s">
        <v>2570</v>
      </c>
      <c r="H601" s="19" t="s">
        <v>397</v>
      </c>
      <c r="I601" s="19">
        <v>2024</v>
      </c>
      <c r="J601" s="19" t="s">
        <v>495</v>
      </c>
      <c r="K601" s="19" t="s">
        <v>496</v>
      </c>
      <c r="L601" s="19" t="s">
        <v>213</v>
      </c>
      <c r="M601" s="19" t="s">
        <v>106</v>
      </c>
      <c r="N601" s="19" t="s">
        <v>107</v>
      </c>
      <c r="O601" s="19" t="s">
        <v>1340</v>
      </c>
      <c r="P601" s="19" t="s">
        <v>51</v>
      </c>
      <c r="Q601" s="9" t="s">
        <v>2572</v>
      </c>
      <c r="R601" s="20">
        <v>3.0049999999999999</v>
      </c>
      <c r="S601" s="20">
        <v>0.16600000000000001</v>
      </c>
      <c r="T601" s="20">
        <v>3</v>
      </c>
      <c r="U601" s="20" t="s">
        <v>397</v>
      </c>
      <c r="V601" s="21">
        <f>_xlfn.XLOOKUP(D601,'[1]Gen. Real'!$A:$A,'[1]Gen. Real'!$C:$C,"-",0)</f>
        <v>5.0691300000000012</v>
      </c>
      <c r="W601" s="22"/>
      <c r="X601" s="22" t="str">
        <f>_xlfn.XLOOKUP(D601,[1]Vertimiento!$A:$A,[1]Vertimiento!$E:$E,"-",0)</f>
        <v>-</v>
      </c>
      <c r="Y601" s="23" t="str">
        <f t="shared" si="36"/>
        <v>-</v>
      </c>
      <c r="Z601" s="19" t="str">
        <f>_xlfn.XLOOKUP(D601,[1]Cmg!$I$4:$I$85,[1]Cmg!$M$4:$M$85,"----",0,1)</f>
        <v>----</v>
      </c>
      <c r="AA601" s="19" t="str">
        <f>_xlfn.XLOOKUP(D601,[1]Cmg!$A$4:$A$89,[1]Cmg!$B$4:$B$89,"----",0,1)</f>
        <v>----</v>
      </c>
      <c r="AB601" s="19" t="str">
        <f>_xlfn.XLOOKUP(D601,[1]Cmg!$E$4:$E$89,[1]Cmg!$F$4:$F$89,"----",0,1)</f>
        <v>----</v>
      </c>
      <c r="AC601" s="19" t="str">
        <f>_xlfn.XLOOKUP(D601,[1]Cmg!$O$4:$O$89,[1]Cmg!$P$4:$P$89,"----",0,1)</f>
        <v>----</v>
      </c>
      <c r="AD601" s="24" t="str">
        <f>_xlfn.XLOOKUP(D601,[1]Cmg!$S$4:$S$89,[1]Cmg!$U$4:$U$89,"----",0,1)</f>
        <v>----</v>
      </c>
      <c r="AG601" s="25">
        <f>IFERROR(SUMIFS('[1]BD Unidades'!$AH:$AH,'[1]BD Unidades'!$A:$A,'BD Centrales 2023'!$A601),"-")</f>
        <v>3</v>
      </c>
      <c r="AH601" s="25">
        <f>SUMIFS('[1]BD Unidades'!$AJ$3:$AJ$1424,'[1]BD Unidades'!$A$3:$A$1424,$A601)</f>
        <v>6804.7420965058218</v>
      </c>
      <c r="AI601" s="25">
        <f>SUMIFS('[1]BD Unidades'!$AL$3:$AL$1424,'[1]BD Unidades'!$A$3:$A$1424,$A601)</f>
        <v>1916.4392678868521</v>
      </c>
      <c r="AJ601" s="26">
        <f t="shared" si="37"/>
        <v>0.21974537483091422</v>
      </c>
      <c r="AK601" s="27">
        <f>IFERROR(SUMIFS('[1]BD Unidades'!$AO$3:$AO$1424,'[1]BD Unidades'!$A$3:$A$1424,$A601),"-")</f>
        <v>0</v>
      </c>
      <c r="AL601" s="27">
        <f>IFERROR(SUMIFS('[1]BD Unidades'!$AQ$3:$AQ$1424,'[1]BD Unidades'!$A$3:$A$1424,$A601),"-")</f>
        <v>0</v>
      </c>
      <c r="AM601" s="27">
        <f>IFERROR(SUMIFS('[1]BD Unidades'!$AS$3:$AS$1424,'[1]BD Unidades'!$A$3:$A$1424,$A601),"-")</f>
        <v>0.26864649699418369</v>
      </c>
      <c r="AN601" s="27">
        <f>IFERROR(SUMIFS('[1]BD Unidades'!$AU$3:$AU$1424,'[1]BD Unidades'!$A$3:$A$1424,$A601),"-")</f>
        <v>0.24322861896838602</v>
      </c>
      <c r="AO601" s="27"/>
      <c r="AP601" s="27"/>
      <c r="AQ601" s="25">
        <f>IFERROR(SUMIFS('[1]BD Unidades'!$AZ$3:$AZ$1424,'[1]BD Unidades'!$A$3:$A$1424,$A601),"-")</f>
        <v>0.74248759560480238</v>
      </c>
      <c r="AR601" s="25">
        <f>IFERROR(SUMIFS('[1]BD Unidades'!$BA$3:$BA$1424,'[1]BD Unidades'!$A$3:$A$1424,$A601),"-")</f>
        <v>2.50557290663044</v>
      </c>
      <c r="AS601" s="28">
        <f>SUMIFS('[1]BD Unidades'!$BC$3:$BC$1424,'[1]BD Unidades'!$A$3:$A$1424,$A601)</f>
        <v>5.0630921042209825E-3</v>
      </c>
      <c r="AT601" s="28">
        <f>SUMIFS('[1]BD Unidades'!$BE$3:$BE$1424,'[1]BD Unidades'!$A$3:$A$1424,$A601)</f>
        <v>0.99833610648918469</v>
      </c>
      <c r="AU601" s="29">
        <f t="shared" si="38"/>
        <v>0.99328143883106057</v>
      </c>
      <c r="AV601" s="30">
        <f t="shared" si="39"/>
        <v>1.66E-3</v>
      </c>
      <c r="AW601" s="25">
        <f>IFERROR(SUMIFS('[1]BD Unidades'!$BI$3:$BI$1424,'[1]BD Unidades'!$A$3:$A$1424,$A601),"-")</f>
        <v>0.73872204705020783</v>
      </c>
      <c r="AX601" s="25">
        <f>IFERROR(SUMIFS('[1]BD Unidades'!$BJ$3:$BJ$1424,'[1]BD Unidades'!$A$3:$A$1424,$A601),"-")</f>
        <v>0.47520333092489087</v>
      </c>
    </row>
    <row r="602" spans="1:50" ht="14.4" x14ac:dyDescent="0.3">
      <c r="A602" s="7">
        <v>1916</v>
      </c>
      <c r="B602" s="7" t="s">
        <v>2573</v>
      </c>
      <c r="D602" s="8" t="s">
        <v>2574</v>
      </c>
      <c r="E602" s="19" t="s">
        <v>2309</v>
      </c>
      <c r="F602" s="19" t="s">
        <v>2575</v>
      </c>
      <c r="G602" s="19" t="s">
        <v>2576</v>
      </c>
      <c r="H602" s="19" t="s">
        <v>397</v>
      </c>
      <c r="I602" s="19">
        <v>2024</v>
      </c>
      <c r="J602" s="19" t="s">
        <v>495</v>
      </c>
      <c r="K602" s="19" t="s">
        <v>496</v>
      </c>
      <c r="L602" s="19" t="s">
        <v>213</v>
      </c>
      <c r="M602" s="19" t="s">
        <v>477</v>
      </c>
      <c r="N602" s="19" t="s">
        <v>478</v>
      </c>
      <c r="O602" s="19" t="s">
        <v>714</v>
      </c>
      <c r="P602" s="19" t="s">
        <v>51</v>
      </c>
      <c r="Q602" s="9" t="s">
        <v>2577</v>
      </c>
      <c r="R602" s="20">
        <v>9.15</v>
      </c>
      <c r="S602" s="20">
        <v>1.64</v>
      </c>
      <c r="T602" s="20">
        <v>9</v>
      </c>
      <c r="U602" s="20" t="s">
        <v>397</v>
      </c>
      <c r="V602" s="21">
        <f>_xlfn.XLOOKUP(D602,'[1]Gen. Real'!$A:$A,'[1]Gen. Real'!$C:$C,"-",0)</f>
        <v>24.259980000000002</v>
      </c>
      <c r="W602" s="22"/>
      <c r="X602" s="22" t="str">
        <f>_xlfn.XLOOKUP(D602,[1]Vertimiento!$A:$A,[1]Vertimiento!$E:$E,"-",0)</f>
        <v>-</v>
      </c>
      <c r="Y602" s="23" t="str">
        <f t="shared" si="36"/>
        <v>-</v>
      </c>
      <c r="Z602" s="19" t="str">
        <f>_xlfn.XLOOKUP(D602,[1]Cmg!$I$4:$I$85,[1]Cmg!$M$4:$M$85,"----",0,1)</f>
        <v>----</v>
      </c>
      <c r="AA602" s="19" t="str">
        <f>_xlfn.XLOOKUP(D602,[1]Cmg!$A$4:$A$89,[1]Cmg!$B$4:$B$89,"----",0,1)</f>
        <v>----</v>
      </c>
      <c r="AB602" s="19" t="str">
        <f>_xlfn.XLOOKUP(D602,[1]Cmg!$E$4:$E$89,[1]Cmg!$F$4:$F$89,"----",0,1)</f>
        <v>----</v>
      </c>
      <c r="AC602" s="19" t="str">
        <f>_xlfn.XLOOKUP(D602,[1]Cmg!$O$4:$O$89,[1]Cmg!$P$4:$P$89,"----",0,1)</f>
        <v>----</v>
      </c>
      <c r="AD602" s="24" t="str">
        <f>_xlfn.XLOOKUP(D602,[1]Cmg!$S$4:$S$89,[1]Cmg!$U$4:$U$89,"----",0,1)</f>
        <v>----</v>
      </c>
      <c r="AG602" s="25">
        <f>IFERROR(SUMIFS('[1]BD Unidades'!$AH:$AH,'[1]BD Unidades'!$A:$A,'BD Centrales 2023'!$A602),"-")</f>
        <v>9</v>
      </c>
      <c r="AH602" s="25">
        <f>SUMIFS('[1]BD Unidades'!$AJ$3:$AJ$1424,'[1]BD Unidades'!$A$3:$A$1424,$A602)</f>
        <v>7909.4426229508217</v>
      </c>
      <c r="AI602" s="25">
        <f>SUMIFS('[1]BD Unidades'!$AL$3:$AL$1424,'[1]BD Unidades'!$A$3:$A$1424,$A602)</f>
        <v>0</v>
      </c>
      <c r="AJ602" s="26">
        <f t="shared" si="37"/>
        <v>0</v>
      </c>
      <c r="AK602" s="27">
        <f>IFERROR(SUMIFS('[1]BD Unidades'!$AO$3:$AO$1424,'[1]BD Unidades'!$A$3:$A$1424,$A602),"-")</f>
        <v>0</v>
      </c>
      <c r="AL602" s="27">
        <f>IFERROR(SUMIFS('[1]BD Unidades'!$AQ$3:$AQ$1424,'[1]BD Unidades'!$A$3:$A$1424,$A602),"-")</f>
        <v>0</v>
      </c>
      <c r="AM602" s="27">
        <f>IFERROR(SUMIFS('[1]BD Unidades'!$AS$3:$AS$1424,'[1]BD Unidades'!$A$3:$A$1424,$A602),"-")</f>
        <v>0</v>
      </c>
      <c r="AN602" s="27">
        <f>IFERROR(SUMIFS('[1]BD Unidades'!$AU$3:$AU$1424,'[1]BD Unidades'!$A$3:$A$1424,$A602),"-")</f>
        <v>0.3119380327868852</v>
      </c>
      <c r="AO602" s="27"/>
      <c r="AP602" s="27"/>
      <c r="AQ602" s="25">
        <f>IFERROR(SUMIFS('[1]BD Unidades'!$AZ$3:$AZ$1424,'[1]BD Unidades'!$A$3:$A$1424,$A602),"-")</f>
        <v>2.6516741482625816</v>
      </c>
      <c r="AR602" s="25">
        <f>IFERROR(SUMIFS('[1]BD Unidades'!$BA$3:$BA$1424,'[1]BD Unidades'!$A$3:$A$1424,$A602),"-")</f>
        <v>9</v>
      </c>
      <c r="AS602" s="28">
        <f>SUMIFS('[1]BD Unidades'!$BC$3:$BC$1424,'[1]BD Unidades'!$A$3:$A$1424,$A602)</f>
        <v>6.7859787410602035E-3</v>
      </c>
      <c r="AT602" s="28">
        <f>SUMIFS('[1]BD Unidades'!$BE$3:$BE$1424,'[1]BD Unidades'!$A$3:$A$1424,$A602)</f>
        <v>0.97174002545100679</v>
      </c>
      <c r="AU602" s="29">
        <f t="shared" si="38"/>
        <v>0.96514581829645896</v>
      </c>
      <c r="AV602" s="30">
        <f t="shared" si="39"/>
        <v>1.6399999999999998E-2</v>
      </c>
      <c r="AW602" s="25">
        <f>IFERROR(SUMIFS('[1]BD Unidades'!$BI$3:$BI$1424,'[1]BD Unidades'!$A$3:$A$1424,$A602),"-")</f>
        <v>2.601610133995401</v>
      </c>
      <c r="AX602" s="25">
        <f>IFERROR(SUMIFS('[1]BD Unidades'!$BJ$3:$BJ$1424,'[1]BD Unidades'!$A$3:$A$1424,$A602),"-")</f>
        <v>1.6735574718247721</v>
      </c>
    </row>
    <row r="603" spans="1:50" ht="14.4" x14ac:dyDescent="0.3">
      <c r="A603" s="7">
        <v>1917</v>
      </c>
      <c r="B603" s="7" t="s">
        <v>2581</v>
      </c>
      <c r="D603" s="8" t="s">
        <v>2582</v>
      </c>
      <c r="E603" s="19" t="s">
        <v>677</v>
      </c>
      <c r="F603" s="19" t="s">
        <v>2583</v>
      </c>
      <c r="G603" s="19" t="s">
        <v>2584</v>
      </c>
      <c r="H603" s="19" t="s">
        <v>397</v>
      </c>
      <c r="I603" s="19">
        <v>2024</v>
      </c>
      <c r="J603" s="19" t="s">
        <v>495</v>
      </c>
      <c r="K603" s="19" t="s">
        <v>496</v>
      </c>
      <c r="L603" s="19" t="s">
        <v>213</v>
      </c>
      <c r="M603" s="19" t="s">
        <v>106</v>
      </c>
      <c r="N603" s="19" t="s">
        <v>107</v>
      </c>
      <c r="O603" s="19" t="s">
        <v>2585</v>
      </c>
      <c r="P603" s="19" t="s">
        <v>51</v>
      </c>
      <c r="Q603" s="9" t="s">
        <v>2586</v>
      </c>
      <c r="R603" s="20">
        <v>2.71</v>
      </c>
      <c r="S603" s="20">
        <v>0.37</v>
      </c>
      <c r="T603" s="20">
        <v>2.7</v>
      </c>
      <c r="U603" s="20" t="s">
        <v>397</v>
      </c>
      <c r="V603" s="21">
        <f>_xlfn.XLOOKUP(D603,'[1]Gen. Real'!$A:$A,'[1]Gen. Real'!$C:$C,"-",0)</f>
        <v>4.3798700000000004</v>
      </c>
      <c r="W603" s="22"/>
      <c r="X603" s="22" t="str">
        <f>_xlfn.XLOOKUP(D603,[1]Vertimiento!$A:$A,[1]Vertimiento!$E:$E,"-",0)</f>
        <v>-</v>
      </c>
      <c r="Y603" s="23" t="str">
        <f t="shared" si="36"/>
        <v>-</v>
      </c>
      <c r="Z603" s="19" t="str">
        <f>_xlfn.XLOOKUP(D603,[1]Cmg!$I$4:$I$85,[1]Cmg!$M$4:$M$85,"----",0,1)</f>
        <v>----</v>
      </c>
      <c r="AA603" s="19" t="str">
        <f>_xlfn.XLOOKUP(D603,[1]Cmg!$A$4:$A$89,[1]Cmg!$B$4:$B$89,"----",0,1)</f>
        <v>----</v>
      </c>
      <c r="AB603" s="19" t="str">
        <f>_xlfn.XLOOKUP(D603,[1]Cmg!$E$4:$E$89,[1]Cmg!$F$4:$F$89,"----",0,1)</f>
        <v>----</v>
      </c>
      <c r="AC603" s="19" t="str">
        <f>_xlfn.XLOOKUP(D603,[1]Cmg!$O$4:$O$89,[1]Cmg!$P$4:$P$89,"----",0,1)</f>
        <v>----</v>
      </c>
      <c r="AD603" s="24" t="str">
        <f>_xlfn.XLOOKUP(D603,[1]Cmg!$S$4:$S$89,[1]Cmg!$U$4:$U$89,"----",0,1)</f>
        <v>----</v>
      </c>
      <c r="AG603" s="25">
        <f>IFERROR(SUMIFS('[1]BD Unidades'!$AH:$AH,'[1]BD Unidades'!$A:$A,'BD Centrales 2023'!$A603),"-")</f>
        <v>2.7</v>
      </c>
      <c r="AH603" s="25">
        <f>SUMIFS('[1]BD Unidades'!$AJ$3:$AJ$1424,'[1]BD Unidades'!$A$3:$A$1424,$A603)</f>
        <v>5365.1623616236138</v>
      </c>
      <c r="AI603" s="25">
        <f>SUMIFS('[1]BD Unidades'!$AL$3:$AL$1424,'[1]BD Unidades'!$A$3:$A$1424,$A603)</f>
        <v>0</v>
      </c>
      <c r="AJ603" s="26">
        <f t="shared" si="37"/>
        <v>0</v>
      </c>
      <c r="AK603" s="27">
        <f>IFERROR(SUMIFS('[1]BD Unidades'!$AO$3:$AO$1424,'[1]BD Unidades'!$A$3:$A$1424,$A603),"-")</f>
        <v>0</v>
      </c>
      <c r="AL603" s="27">
        <f>IFERROR(SUMIFS('[1]BD Unidades'!$AQ$3:$AQ$1424,'[1]BD Unidades'!$A$3:$A$1424,$A603),"-")</f>
        <v>0</v>
      </c>
      <c r="AM603" s="27">
        <f>IFERROR(SUMIFS('[1]BD Unidades'!$AS$3:$AS$1424,'[1]BD Unidades'!$A$3:$A$1424,$A603),"-")</f>
        <v>0</v>
      </c>
      <c r="AN603" s="27">
        <f>IFERROR(SUMIFS('[1]BD Unidades'!$AU$3:$AU$1424,'[1]BD Unidades'!$A$3:$A$1424,$A603),"-")</f>
        <v>0</v>
      </c>
      <c r="AO603" s="27"/>
      <c r="AP603" s="27"/>
      <c r="AQ603" s="25">
        <f>IFERROR(SUMIFS('[1]BD Unidades'!$AZ$3:$AZ$1424,'[1]BD Unidades'!$A$3:$A$1424,$A603),"-")</f>
        <v>0.64621344413645831</v>
      </c>
      <c r="AR603" s="25">
        <f>IFERROR(SUMIFS('[1]BD Unidades'!$BA$3:$BA$1424,'[1]BD Unidades'!$A$3:$A$1424,$A603),"-")</f>
        <v>2.7</v>
      </c>
      <c r="AS603" s="28">
        <f>SUMIFS('[1]BD Unidades'!$BC$3:$BC$1424,'[1]BD Unidades'!$A$3:$A$1424,$A603)</f>
        <v>9.3712915129151291E-3</v>
      </c>
      <c r="AT603" s="28">
        <f>SUMIFS('[1]BD Unidades'!$BE$3:$BE$1424,'[1]BD Unidades'!$A$3:$A$1424,$A603)</f>
        <v>0.99630996309963105</v>
      </c>
      <c r="AU603" s="29">
        <f t="shared" si="38"/>
        <v>0.98697325199820263</v>
      </c>
      <c r="AV603" s="30">
        <f t="shared" si="39"/>
        <v>3.7000000000000002E-3</v>
      </c>
      <c r="AW603" s="25">
        <f>IFERROR(SUMIFS('[1]BD Unidades'!$BI$3:$BI$1424,'[1]BD Unidades'!$A$3:$A$1424,$A603),"-")</f>
        <v>0.39460386604987635</v>
      </c>
      <c r="AX603" s="25">
        <f>IFERROR(SUMIFS('[1]BD Unidades'!$BJ$3:$BJ$1424,'[1]BD Unidades'!$A$3:$A$1424,$A603),"-")</f>
        <v>0.25383982012113404</v>
      </c>
    </row>
    <row r="604" spans="1:50" ht="14.4" x14ac:dyDescent="0.3">
      <c r="A604" s="7">
        <v>1918</v>
      </c>
      <c r="B604" s="7" t="s">
        <v>2587</v>
      </c>
      <c r="D604" s="8" t="s">
        <v>2588</v>
      </c>
      <c r="E604" s="19" t="s">
        <v>2589</v>
      </c>
      <c r="F604" s="19" t="s">
        <v>2589</v>
      </c>
      <c r="G604" s="19" t="s">
        <v>2590</v>
      </c>
      <c r="H604" s="19" t="s">
        <v>397</v>
      </c>
      <c r="I604" s="19">
        <v>2024</v>
      </c>
      <c r="J604" s="19" t="s">
        <v>495</v>
      </c>
      <c r="K604" s="19" t="s">
        <v>496</v>
      </c>
      <c r="L604" s="19" t="s">
        <v>213</v>
      </c>
      <c r="M604" s="19" t="s">
        <v>90</v>
      </c>
      <c r="N604" s="19" t="s">
        <v>97</v>
      </c>
      <c r="O604" s="19" t="s">
        <v>97</v>
      </c>
      <c r="P604" s="19" t="s">
        <v>51</v>
      </c>
      <c r="Q604" s="9" t="s">
        <v>2592</v>
      </c>
      <c r="R604" s="20">
        <v>9.0459999999999994</v>
      </c>
      <c r="S604" s="20">
        <v>0.51</v>
      </c>
      <c r="T604" s="20">
        <v>9</v>
      </c>
      <c r="U604" s="20" t="s">
        <v>397</v>
      </c>
      <c r="V604" s="21">
        <f>_xlfn.XLOOKUP(D604,'[1]Gen. Real'!$A:$A,'[1]Gen. Real'!$C:$C,"-",0)</f>
        <v>13.329029999999994</v>
      </c>
      <c r="W604" s="22"/>
      <c r="X604" s="22" t="str">
        <f>_xlfn.XLOOKUP(D604,[1]Vertimiento!$A:$A,[1]Vertimiento!$E:$E,"-",0)</f>
        <v>-</v>
      </c>
      <c r="Y604" s="23" t="str">
        <f t="shared" si="36"/>
        <v>-</v>
      </c>
      <c r="Z604" s="19" t="str">
        <f>_xlfn.XLOOKUP(D604,[1]Cmg!$I$4:$I$85,[1]Cmg!$M$4:$M$85,"----",0,1)</f>
        <v>----</v>
      </c>
      <c r="AA604" s="19" t="str">
        <f>_xlfn.XLOOKUP(D604,[1]Cmg!$A$4:$A$89,[1]Cmg!$B$4:$B$89,"----",0,1)</f>
        <v>----</v>
      </c>
      <c r="AB604" s="19" t="str">
        <f>_xlfn.XLOOKUP(D604,[1]Cmg!$E$4:$E$89,[1]Cmg!$F$4:$F$89,"----",0,1)</f>
        <v>----</v>
      </c>
      <c r="AC604" s="19" t="str">
        <f>_xlfn.XLOOKUP(D604,[1]Cmg!$O$4:$O$89,[1]Cmg!$P$4:$P$89,"----",0,1)</f>
        <v>----</v>
      </c>
      <c r="AD604" s="24" t="str">
        <f>_xlfn.XLOOKUP(D604,[1]Cmg!$S$4:$S$89,[1]Cmg!$U$4:$U$89,"----",0,1)</f>
        <v>----</v>
      </c>
      <c r="AG604" s="25">
        <f>IFERROR(SUMIFS('[1]BD Unidades'!$AH:$AH,'[1]BD Unidades'!$A:$A,'BD Centrales 2023'!$A604),"-")</f>
        <v>9</v>
      </c>
      <c r="AH604" s="25">
        <f>SUMIFS('[1]BD Unidades'!$AJ$3:$AJ$1424,'[1]BD Unidades'!$A$3:$A$1424,$A604)</f>
        <v>8617.3723192571342</v>
      </c>
      <c r="AI604" s="25">
        <f>SUMIFS('[1]BD Unidades'!$AL$3:$AL$1424,'[1]BD Unidades'!$A$3:$A$1424,$A604)</f>
        <v>0</v>
      </c>
      <c r="AJ604" s="26">
        <f t="shared" si="37"/>
        <v>0</v>
      </c>
      <c r="AK604" s="27">
        <f>IFERROR(SUMIFS('[1]BD Unidades'!$AO$3:$AO$1424,'[1]BD Unidades'!$A$3:$A$1424,$A604),"-")</f>
        <v>0</v>
      </c>
      <c r="AL604" s="27">
        <f>IFERROR(SUMIFS('[1]BD Unidades'!$AQ$3:$AQ$1424,'[1]BD Unidades'!$A$3:$A$1424,$A604),"-")</f>
        <v>0</v>
      </c>
      <c r="AM604" s="27">
        <f>IFERROR(SUMIFS('[1]BD Unidades'!$AS$3:$AS$1424,'[1]BD Unidades'!$A$3:$A$1424,$A604),"-")</f>
        <v>0.20922228322477351</v>
      </c>
      <c r="AN604" s="27">
        <f>IFERROR(SUMIFS('[1]BD Unidades'!$AU$3:$AU$1424,'[1]BD Unidades'!$A$3:$A$1424,$A604),"-")</f>
        <v>0.16959518019013931</v>
      </c>
      <c r="AO604" s="27"/>
      <c r="AP604" s="27"/>
      <c r="AQ604" s="25">
        <f>IFERROR(SUMIFS('[1]BD Unidades'!$AZ$3:$AZ$1424,'[1]BD Unidades'!$A$3:$A$1424,$A604),"-")</f>
        <v>1.8926247740513011</v>
      </c>
      <c r="AR604" s="25">
        <f>IFERROR(SUMIFS('[1]BD Unidades'!$BA$3:$BA$1424,'[1]BD Unidades'!$A$3:$A$1424,$A604),"-")</f>
        <v>9</v>
      </c>
      <c r="AS604" s="28">
        <f>SUMIFS('[1]BD Unidades'!$BC$3:$BC$1424,'[1]BD Unidades'!$A$3:$A$1424,$A604)</f>
        <v>5.527729625445588E-3</v>
      </c>
      <c r="AT604" s="28">
        <f>SUMIFS('[1]BD Unidades'!$BE$3:$BE$1424,'[1]BD Unidades'!$A$3:$A$1424,$A604)</f>
        <v>0.99491487950475355</v>
      </c>
      <c r="AU604" s="29">
        <f t="shared" si="38"/>
        <v>0.98941525905051853</v>
      </c>
      <c r="AV604" s="30">
        <f t="shared" si="39"/>
        <v>5.1000000000000004E-3</v>
      </c>
      <c r="AW604" s="25">
        <f>IFERROR(SUMIFS('[1]BD Unidades'!$BI$3:$BI$1424,'[1]BD Unidades'!$A$3:$A$1424,$A604),"-")</f>
        <v>1.8821093839924234</v>
      </c>
      <c r="AX604" s="25">
        <f>IFERROR(SUMIFS('[1]BD Unidades'!$BJ$3:$BJ$1424,'[1]BD Unidades'!$A$3:$A$1424,$A604),"-")</f>
        <v>1.2107187703542392</v>
      </c>
    </row>
    <row r="605" spans="1:50" ht="14.4" x14ac:dyDescent="0.3">
      <c r="A605" s="7">
        <v>1919</v>
      </c>
      <c r="B605" s="7" t="s">
        <v>2593</v>
      </c>
      <c r="D605" s="8" t="s">
        <v>2594</v>
      </c>
      <c r="E605" s="19" t="s">
        <v>2595</v>
      </c>
      <c r="F605" s="19" t="s">
        <v>2595</v>
      </c>
      <c r="G605" s="19" t="s">
        <v>2596</v>
      </c>
      <c r="H605" s="19" t="s">
        <v>397</v>
      </c>
      <c r="I605" s="19">
        <v>2024</v>
      </c>
      <c r="J605" s="19" t="s">
        <v>495</v>
      </c>
      <c r="K605" s="19" t="s">
        <v>496</v>
      </c>
      <c r="L605" s="19" t="s">
        <v>213</v>
      </c>
      <c r="M605" s="19" t="s">
        <v>477</v>
      </c>
      <c r="N605" s="19" t="s">
        <v>478</v>
      </c>
      <c r="O605" s="19" t="s">
        <v>714</v>
      </c>
      <c r="P605" s="19" t="s">
        <v>51</v>
      </c>
      <c r="Q605" s="9" t="s">
        <v>2597</v>
      </c>
      <c r="R605" s="20">
        <v>5.5190000000000001</v>
      </c>
      <c r="S605" s="20">
        <v>0.7</v>
      </c>
      <c r="T605" s="20">
        <v>5.48</v>
      </c>
      <c r="U605" s="20" t="s">
        <v>397</v>
      </c>
      <c r="V605" s="21">
        <f>_xlfn.XLOOKUP(D605,'[1]Gen. Real'!$A:$A,'[1]Gen. Real'!$C:$C,"-",0)</f>
        <v>18.371120000000008</v>
      </c>
      <c r="W605" s="22"/>
      <c r="X605" s="22" t="str">
        <f>_xlfn.XLOOKUP(D605,[1]Vertimiento!$A:$A,[1]Vertimiento!$E:$E,"-",0)</f>
        <v>-</v>
      </c>
      <c r="Y605" s="23" t="str">
        <f t="shared" si="36"/>
        <v>-</v>
      </c>
      <c r="Z605" s="19" t="str">
        <f>_xlfn.XLOOKUP(D605,[1]Cmg!$I$4:$I$85,[1]Cmg!$M$4:$M$85,"----",0,1)</f>
        <v>----</v>
      </c>
      <c r="AA605" s="19" t="str">
        <f>_xlfn.XLOOKUP(D605,[1]Cmg!$A$4:$A$89,[1]Cmg!$B$4:$B$89,"----",0,1)</f>
        <v>----</v>
      </c>
      <c r="AB605" s="19" t="str">
        <f>_xlfn.XLOOKUP(D605,[1]Cmg!$E$4:$E$89,[1]Cmg!$F$4:$F$89,"----",0,1)</f>
        <v>----</v>
      </c>
      <c r="AC605" s="19" t="str">
        <f>_xlfn.XLOOKUP(D605,[1]Cmg!$O$4:$O$89,[1]Cmg!$P$4:$P$89,"----",0,1)</f>
        <v>----</v>
      </c>
      <c r="AD605" s="24" t="str">
        <f>_xlfn.XLOOKUP(D605,[1]Cmg!$S$4:$S$89,[1]Cmg!$U$4:$U$89,"----",0,1)</f>
        <v>----</v>
      </c>
      <c r="AG605" s="25">
        <f>IFERROR(SUMIFS('[1]BD Unidades'!$AH:$AH,'[1]BD Unidades'!$A:$A,'BD Centrales 2023'!$A605),"-")</f>
        <v>0</v>
      </c>
      <c r="AH605" s="25">
        <f>SUMIFS('[1]BD Unidades'!$AJ$3:$AJ$1424,'[1]BD Unidades'!$A$3:$A$1424,$A605)</f>
        <v>8698.0974814277961</v>
      </c>
      <c r="AI605" s="25">
        <f>SUMIFS('[1]BD Unidades'!$AL$3:$AL$1424,'[1]BD Unidades'!$A$3:$A$1424,$A605)</f>
        <v>0</v>
      </c>
      <c r="AJ605" s="26">
        <f t="shared" si="37"/>
        <v>0</v>
      </c>
      <c r="AK605" s="27">
        <f>IFERROR(SUMIFS('[1]BD Unidades'!$AO$3:$AO$1424,'[1]BD Unidades'!$A$3:$A$1424,$A605),"-")</f>
        <v>0</v>
      </c>
      <c r="AL605" s="27">
        <f>IFERROR(SUMIFS('[1]BD Unidades'!$AQ$3:$AQ$1424,'[1]BD Unidades'!$A$3:$A$1424,$A605),"-")</f>
        <v>0</v>
      </c>
      <c r="AM605" s="27">
        <f>IFERROR(SUMIFS('[1]BD Unidades'!$AS$3:$AS$1424,'[1]BD Unidades'!$A$3:$A$1424,$A605),"-")</f>
        <v>0</v>
      </c>
      <c r="AN605" s="27">
        <f>IFERROR(SUMIFS('[1]BD Unidades'!$AU$3:$AU$1424,'[1]BD Unidades'!$A$3:$A$1424,$A605),"-")</f>
        <v>0.37630094582351881</v>
      </c>
      <c r="AO605" s="27"/>
      <c r="AP605" s="27"/>
      <c r="AQ605" s="25">
        <f>IFERROR(SUMIFS('[1]BD Unidades'!$AZ$3:$AZ$1424,'[1]BD Unidades'!$A$3:$A$1424,$A605),"-")</f>
        <v>1.6145749258309943</v>
      </c>
      <c r="AR605" s="25">
        <f>IFERROR(SUMIFS('[1]BD Unidades'!$BA$3:$BA$1424,'[1]BD Unidades'!$A$3:$A$1424,$A605),"-")</f>
        <v>5.4799999999999702</v>
      </c>
      <c r="AS605" s="28">
        <f>SUMIFS('[1]BD Unidades'!$BC$3:$BC$1424,'[1]BD Unidades'!$A$3:$A$1424,$A605)</f>
        <v>6.519761334567757E-3</v>
      </c>
      <c r="AT605" s="28">
        <f>SUMIFS('[1]BD Unidades'!$BE$3:$BE$1424,'[1]BD Unidades'!$A$3:$A$1424,$A605)</f>
        <v>0.99293350244609535</v>
      </c>
      <c r="AU605" s="29">
        <f t="shared" si="38"/>
        <v>0.98645981298905039</v>
      </c>
      <c r="AV605" s="30">
        <f t="shared" si="39"/>
        <v>6.9999999999999993E-3</v>
      </c>
      <c r="AW605" s="25">
        <f>IFERROR(SUMIFS('[1]BD Unidades'!$BI$3:$BI$1424,'[1]BD Unidades'!$A$3:$A$1424,$A605),"-")</f>
        <v>1.6039733667666047</v>
      </c>
      <c r="AX605" s="25">
        <f>IFERROR(SUMIFS('[1]BD Unidades'!$BJ$3:$BJ$1424,'[1]BD Unidades'!$A$3:$A$1424,$A605),"-")</f>
        <v>1.0318001062048954</v>
      </c>
    </row>
    <row r="606" spans="1:50" ht="14.4" x14ac:dyDescent="0.3">
      <c r="A606" s="7">
        <v>1920</v>
      </c>
      <c r="B606" s="7" t="s">
        <v>2598</v>
      </c>
      <c r="D606" s="8" t="s">
        <v>2599</v>
      </c>
      <c r="E606" s="19" t="s">
        <v>2600</v>
      </c>
      <c r="F606" s="19" t="s">
        <v>2600</v>
      </c>
      <c r="G606" s="19" t="s">
        <v>2601</v>
      </c>
      <c r="H606" s="19" t="s">
        <v>397</v>
      </c>
      <c r="I606" s="19">
        <v>2024</v>
      </c>
      <c r="J606" s="19" t="s">
        <v>495</v>
      </c>
      <c r="K606" s="19" t="s">
        <v>496</v>
      </c>
      <c r="L606" s="19" t="s">
        <v>213</v>
      </c>
      <c r="M606" s="19" t="s">
        <v>106</v>
      </c>
      <c r="N606" s="19" t="s">
        <v>243</v>
      </c>
      <c r="O606" s="19" t="s">
        <v>1184</v>
      </c>
      <c r="P606" s="19" t="s">
        <v>51</v>
      </c>
      <c r="Q606" s="9" t="s">
        <v>2602</v>
      </c>
      <c r="R606" s="20">
        <v>9.02</v>
      </c>
      <c r="S606" s="20">
        <v>0.22</v>
      </c>
      <c r="T606" s="20">
        <v>9</v>
      </c>
      <c r="U606" s="20" t="s">
        <v>397</v>
      </c>
      <c r="V606" s="21">
        <f>_xlfn.XLOOKUP(D606,'[1]Gen. Real'!$A:$A,'[1]Gen. Real'!$C:$C,"-",0)</f>
        <v>18.212119999999999</v>
      </c>
      <c r="W606" s="22"/>
      <c r="X606" s="22" t="str">
        <f>_xlfn.XLOOKUP(D606,[1]Vertimiento!$A:$A,[1]Vertimiento!$E:$E,"-",0)</f>
        <v>-</v>
      </c>
      <c r="Y606" s="23" t="str">
        <f t="shared" si="36"/>
        <v>-</v>
      </c>
      <c r="Z606" s="19" t="str">
        <f>_xlfn.XLOOKUP(D606,[1]Cmg!$I$4:$I$85,[1]Cmg!$M$4:$M$85,"----",0,1)</f>
        <v>----</v>
      </c>
      <c r="AA606" s="19" t="str">
        <f>_xlfn.XLOOKUP(D606,[1]Cmg!$A$4:$A$89,[1]Cmg!$B$4:$B$89,"----",0,1)</f>
        <v>----</v>
      </c>
      <c r="AB606" s="19" t="str">
        <f>_xlfn.XLOOKUP(D606,[1]Cmg!$E$4:$E$89,[1]Cmg!$F$4:$F$89,"----",0,1)</f>
        <v>----</v>
      </c>
      <c r="AC606" s="19" t="str">
        <f>_xlfn.XLOOKUP(D606,[1]Cmg!$O$4:$O$89,[1]Cmg!$P$4:$P$89,"----",0,1)</f>
        <v>----</v>
      </c>
      <c r="AD606" s="24" t="str">
        <f>_xlfn.XLOOKUP(D606,[1]Cmg!$S$4:$S$89,[1]Cmg!$U$4:$U$89,"----",0,1)</f>
        <v>----</v>
      </c>
      <c r="AG606" s="25">
        <f>IFERROR(SUMIFS('[1]BD Unidades'!$AH:$AH,'[1]BD Unidades'!$A:$A,'BD Centrales 2023'!$A606),"-")</f>
        <v>9</v>
      </c>
      <c r="AH606" s="25">
        <f>SUMIFS('[1]BD Unidades'!$AJ$3:$AJ$1424,'[1]BD Unidades'!$A$3:$A$1424,$A606)</f>
        <v>8085.133037694015</v>
      </c>
      <c r="AI606" s="25">
        <f>SUMIFS('[1]BD Unidades'!$AL$3:$AL$1424,'[1]BD Unidades'!$A$3:$A$1424,$A606)</f>
        <v>0</v>
      </c>
      <c r="AJ606" s="26">
        <f t="shared" si="37"/>
        <v>0</v>
      </c>
      <c r="AK606" s="27">
        <f>IFERROR(SUMIFS('[1]BD Unidades'!$AO$3:$AO$1424,'[1]BD Unidades'!$A$3:$A$1424,$A606),"-")</f>
        <v>0</v>
      </c>
      <c r="AL606" s="27">
        <f>IFERROR(SUMIFS('[1]BD Unidades'!$AQ$3:$AQ$1424,'[1]BD Unidades'!$A$3:$A$1424,$A606),"-")</f>
        <v>0</v>
      </c>
      <c r="AM606" s="27">
        <f>IFERROR(SUMIFS('[1]BD Unidades'!$AS$3:$AS$1424,'[1]BD Unidades'!$A$3:$A$1424,$A606),"-")</f>
        <v>0</v>
      </c>
      <c r="AN606" s="27">
        <f>IFERROR(SUMIFS('[1]BD Unidades'!$AU$3:$AU$1424,'[1]BD Unidades'!$A$3:$A$1424,$A606),"-")</f>
        <v>0.23657128603104213</v>
      </c>
      <c r="AO606" s="27"/>
      <c r="AP606" s="27"/>
      <c r="AQ606" s="25">
        <f>IFERROR(SUMIFS('[1]BD Unidades'!$AZ$3:$AZ$1424,'[1]BD Unidades'!$A$3:$A$1424,$A606),"-")</f>
        <v>2.154044813788194</v>
      </c>
      <c r="AR606" s="25">
        <f>IFERROR(SUMIFS('[1]BD Unidades'!$BA$3:$BA$1424,'[1]BD Unidades'!$A$3:$A$1424,$A606),"-")</f>
        <v>9</v>
      </c>
      <c r="AS606" s="28">
        <f>SUMIFS('[1]BD Unidades'!$BC$3:$BC$1424,'[1]BD Unidades'!$A$3:$A$1424,$A606)</f>
        <v>7.6668518241984115E-3</v>
      </c>
      <c r="AT606" s="28">
        <f>SUMIFS('[1]BD Unidades'!$BE$3:$BE$1424,'[1]BD Unidades'!$A$3:$A$1424,$A606)</f>
        <v>0.99733658840324402</v>
      </c>
      <c r="AU606" s="29">
        <f t="shared" si="38"/>
        <v>0.98969015656110471</v>
      </c>
      <c r="AV606" s="30">
        <f t="shared" si="39"/>
        <v>2.2000000000000001E-3</v>
      </c>
      <c r="AW606" s="25">
        <f>IFERROR(SUMIFS('[1]BD Unidades'!$BI$3:$BI$1424,'[1]BD Unidades'!$A$3:$A$1424,$A606),"-")</f>
        <v>2.1365376814209247</v>
      </c>
      <c r="AX606" s="25">
        <f>IFERROR(SUMIFS('[1]BD Unidades'!$BJ$3:$BJ$1424,'[1]BD Unidades'!$A$3:$A$1424,$A606),"-")</f>
        <v>1.3743867898784423</v>
      </c>
    </row>
    <row r="607" spans="1:50" ht="14.4" x14ac:dyDescent="0.3">
      <c r="A607" s="7">
        <v>1923</v>
      </c>
      <c r="B607" s="7" t="s">
        <v>2603</v>
      </c>
      <c r="D607" s="8" t="s">
        <v>2604</v>
      </c>
      <c r="E607" s="19" t="s">
        <v>2605</v>
      </c>
      <c r="F607" s="19" t="s">
        <v>2605</v>
      </c>
      <c r="G607" s="19" t="s">
        <v>2606</v>
      </c>
      <c r="H607" s="19" t="s">
        <v>397</v>
      </c>
      <c r="I607" s="19">
        <v>2024</v>
      </c>
      <c r="J607" s="19" t="s">
        <v>495</v>
      </c>
      <c r="K607" s="19" t="s">
        <v>496</v>
      </c>
      <c r="L607" s="19" t="s">
        <v>213</v>
      </c>
      <c r="M607" s="19" t="s">
        <v>497</v>
      </c>
      <c r="N607" s="19" t="s">
        <v>579</v>
      </c>
      <c r="O607" s="19" t="s">
        <v>580</v>
      </c>
      <c r="P607" s="19" t="s">
        <v>51</v>
      </c>
      <c r="Q607" s="9" t="s">
        <v>2608</v>
      </c>
      <c r="R607" s="20">
        <v>9.15</v>
      </c>
      <c r="S607" s="20">
        <v>1.64</v>
      </c>
      <c r="T607" s="20">
        <v>9</v>
      </c>
      <c r="U607" s="20" t="s">
        <v>397</v>
      </c>
      <c r="V607" s="21">
        <f>_xlfn.XLOOKUP(D607,'[1]Gen. Real'!$A:$A,'[1]Gen. Real'!$C:$C,"-",0)</f>
        <v>24.524639999999994</v>
      </c>
      <c r="W607" s="22"/>
      <c r="X607" s="22" t="str">
        <f>_xlfn.XLOOKUP(D607,[1]Vertimiento!$A:$A,[1]Vertimiento!$E:$E,"-",0)</f>
        <v>-</v>
      </c>
      <c r="Y607" s="23" t="str">
        <f t="shared" si="36"/>
        <v>-</v>
      </c>
      <c r="Z607" s="19" t="str">
        <f>_xlfn.XLOOKUP(D607,[1]Cmg!$I$4:$I$85,[1]Cmg!$M$4:$M$85,"----",0,1)</f>
        <v>----</v>
      </c>
      <c r="AA607" s="19" t="str">
        <f>_xlfn.XLOOKUP(D607,[1]Cmg!$A$4:$A$89,[1]Cmg!$B$4:$B$89,"----",0,1)</f>
        <v>----</v>
      </c>
      <c r="AB607" s="19" t="str">
        <f>_xlfn.XLOOKUP(D607,[1]Cmg!$E$4:$E$89,[1]Cmg!$F$4:$F$89,"----",0,1)</f>
        <v>----</v>
      </c>
      <c r="AC607" s="19" t="str">
        <f>_xlfn.XLOOKUP(D607,[1]Cmg!$O$4:$O$89,[1]Cmg!$P$4:$P$89,"----",0,1)</f>
        <v>----</v>
      </c>
      <c r="AD607" s="24" t="str">
        <f>_xlfn.XLOOKUP(D607,[1]Cmg!$S$4:$S$89,[1]Cmg!$U$4:$U$89,"----",0,1)</f>
        <v>----</v>
      </c>
      <c r="AG607" s="25">
        <f>IFERROR(SUMIFS('[1]BD Unidades'!$AH:$AH,'[1]BD Unidades'!$A:$A,'BD Centrales 2023'!$A607),"-")</f>
        <v>9</v>
      </c>
      <c r="AH607" s="25">
        <f>SUMIFS('[1]BD Unidades'!$AJ$3:$AJ$1424,'[1]BD Unidades'!$A$3:$A$1424,$A607)</f>
        <v>7709.9344262295044</v>
      </c>
      <c r="AI607" s="25">
        <f>SUMIFS('[1]BD Unidades'!$AL$3:$AL$1424,'[1]BD Unidades'!$A$3:$A$1424,$A607)</f>
        <v>0</v>
      </c>
      <c r="AJ607" s="26">
        <f t="shared" si="37"/>
        <v>0</v>
      </c>
      <c r="AK607" s="27">
        <f>IFERROR(SUMIFS('[1]BD Unidades'!$AO$3:$AO$1424,'[1]BD Unidades'!$A$3:$A$1424,$A607),"-")</f>
        <v>0</v>
      </c>
      <c r="AL607" s="27">
        <f>IFERROR(SUMIFS('[1]BD Unidades'!$AQ$3:$AQ$1424,'[1]BD Unidades'!$A$3:$A$1424,$A607),"-")</f>
        <v>0</v>
      </c>
      <c r="AM607" s="27">
        <f>IFERROR(SUMIFS('[1]BD Unidades'!$AS$3:$AS$1424,'[1]BD Unidades'!$A$3:$A$1424,$A607),"-")</f>
        <v>0</v>
      </c>
      <c r="AN607" s="27">
        <f>IFERROR(SUMIFS('[1]BD Unidades'!$AU$3:$AU$1424,'[1]BD Unidades'!$A$3:$A$1424,$A607),"-")</f>
        <v>0.3144639344262295</v>
      </c>
      <c r="AO607" s="27"/>
      <c r="AP607" s="27"/>
      <c r="AQ607" s="25">
        <f>IFERROR(SUMIFS('[1]BD Unidades'!$AZ$3:$AZ$1424,'[1]BD Unidades'!$A$3:$A$1424,$A607),"-")</f>
        <v>2.6516741482625816</v>
      </c>
      <c r="AR607" s="25">
        <f>IFERROR(SUMIFS('[1]BD Unidades'!$BA$3:$BA$1424,'[1]BD Unidades'!$A$3:$A$1424,$A607),"-")</f>
        <v>9</v>
      </c>
      <c r="AS607" s="28">
        <f>SUMIFS('[1]BD Unidades'!$BC$3:$BC$1424,'[1]BD Unidades'!$A$3:$A$1424,$A607)</f>
        <v>1.0634706256357967E-2</v>
      </c>
      <c r="AT607" s="28">
        <f>SUMIFS('[1]BD Unidades'!$BE$3:$BE$1424,'[1]BD Unidades'!$A$3:$A$1424,$A607)</f>
        <v>0.98313122239688555</v>
      </c>
      <c r="AU607" s="29">
        <f t="shared" si="38"/>
        <v>0.9726759106352405</v>
      </c>
      <c r="AV607" s="30">
        <f t="shared" si="39"/>
        <v>1.6399999999999998E-2</v>
      </c>
      <c r="AW607" s="25">
        <f>IFERROR(SUMIFS('[1]BD Unidades'!$BI$3:$BI$1424,'[1]BD Unidades'!$A$3:$A$1424,$A607),"-")</f>
        <v>2.6217367905185758</v>
      </c>
      <c r="AX607" s="25">
        <f>IFERROR(SUMIFS('[1]BD Unidades'!$BJ$3:$BJ$1424,'[1]BD Unidades'!$A$3:$A$1424,$A607),"-")</f>
        <v>1.6865044987320981</v>
      </c>
    </row>
    <row r="608" spans="1:50" ht="14.4" x14ac:dyDescent="0.3">
      <c r="A608" s="7">
        <v>1924</v>
      </c>
      <c r="B608" s="7" t="s">
        <v>2609</v>
      </c>
      <c r="D608" s="8" t="s">
        <v>2610</v>
      </c>
      <c r="E608" s="19" t="s">
        <v>2611</v>
      </c>
      <c r="F608" s="19" t="s">
        <v>2611</v>
      </c>
      <c r="G608" s="19" t="s">
        <v>2612</v>
      </c>
      <c r="H608" s="19" t="s">
        <v>397</v>
      </c>
      <c r="I608" s="19">
        <v>2024</v>
      </c>
      <c r="J608" s="19" t="s">
        <v>495</v>
      </c>
      <c r="K608" s="19" t="s">
        <v>496</v>
      </c>
      <c r="L608" s="19" t="s">
        <v>213</v>
      </c>
      <c r="M608" s="19" t="s">
        <v>189</v>
      </c>
      <c r="N608" s="19" t="s">
        <v>190</v>
      </c>
      <c r="O608" s="19" t="s">
        <v>190</v>
      </c>
      <c r="P608" s="19" t="s">
        <v>51</v>
      </c>
      <c r="Q608" s="9" t="s">
        <v>2613</v>
      </c>
      <c r="R608" s="20">
        <v>6</v>
      </c>
      <c r="S608" s="20">
        <v>6.67</v>
      </c>
      <c r="T608" s="20">
        <v>5.6</v>
      </c>
      <c r="U608" s="20" t="s">
        <v>397</v>
      </c>
      <c r="V608" s="21">
        <f>_xlfn.XLOOKUP(D608,'[1]Gen. Real'!$A:$A,'[1]Gen. Real'!$C:$C,"-",0)</f>
        <v>12.377940000000002</v>
      </c>
      <c r="W608" s="22"/>
      <c r="X608" s="22" t="str">
        <f>_xlfn.XLOOKUP(D608,[1]Vertimiento!$A:$A,[1]Vertimiento!$E:$E,"-",0)</f>
        <v>-</v>
      </c>
      <c r="Y608" s="23" t="str">
        <f t="shared" si="36"/>
        <v>-</v>
      </c>
      <c r="Z608" s="19" t="str">
        <f>_xlfn.XLOOKUP(D608,[1]Cmg!$I$4:$I$85,[1]Cmg!$M$4:$M$85,"----",0,1)</f>
        <v>----</v>
      </c>
      <c r="AA608" s="19" t="str">
        <f>_xlfn.XLOOKUP(D608,[1]Cmg!$A$4:$A$89,[1]Cmg!$B$4:$B$89,"----",0,1)</f>
        <v>----</v>
      </c>
      <c r="AB608" s="19" t="str">
        <f>_xlfn.XLOOKUP(D608,[1]Cmg!$E$4:$E$89,[1]Cmg!$F$4:$F$89,"----",0,1)</f>
        <v>----</v>
      </c>
      <c r="AC608" s="19" t="str">
        <f>_xlfn.XLOOKUP(D608,[1]Cmg!$O$4:$O$89,[1]Cmg!$P$4:$P$89,"----",0,1)</f>
        <v>----</v>
      </c>
      <c r="AD608" s="24" t="str">
        <f>_xlfn.XLOOKUP(D608,[1]Cmg!$S$4:$S$89,[1]Cmg!$U$4:$U$89,"----",0,1)</f>
        <v>----</v>
      </c>
      <c r="AG608" s="25">
        <f>IFERROR(SUMIFS('[1]BD Unidades'!$AH:$AH,'[1]BD Unidades'!$A:$A,'BD Centrales 2023'!$A608),"-")</f>
        <v>5.6</v>
      </c>
      <c r="AH608" s="25">
        <f>SUMIFS('[1]BD Unidades'!$AJ$3:$AJ$1424,'[1]BD Unidades'!$A$3:$A$1424,$A608)</f>
        <v>7396.4333333333334</v>
      </c>
      <c r="AI608" s="25">
        <f>SUMIFS('[1]BD Unidades'!$AL$3:$AL$1424,'[1]BD Unidades'!$A$3:$A$1424,$A608)</f>
        <v>1.6333333333333331</v>
      </c>
      <c r="AJ608" s="26">
        <f t="shared" si="37"/>
        <v>2.2077840156437263E-4</v>
      </c>
      <c r="AK608" s="27">
        <f>IFERROR(SUMIFS('[1]BD Unidades'!$AO$3:$AO$1424,'[1]BD Unidades'!$A$3:$A$1424,$A608),"-")</f>
        <v>0</v>
      </c>
      <c r="AL608" s="27">
        <f>IFERROR(SUMIFS('[1]BD Unidades'!$AQ$3:$AQ$1424,'[1]BD Unidades'!$A$3:$A$1424,$A608),"-")</f>
        <v>0</v>
      </c>
      <c r="AM608" s="27">
        <f>IFERROR(SUMIFS('[1]BD Unidades'!$AS$3:$AS$1424,'[1]BD Unidades'!$A$3:$A$1424,$A608),"-")</f>
        <v>0.2115166444914546</v>
      </c>
      <c r="AN608" s="27">
        <f>IFERROR(SUMIFS('[1]BD Unidades'!$AU$3:$AU$1424,'[1]BD Unidades'!$A$3:$A$1424,$A608),"-")</f>
        <v>0.26369093333333332</v>
      </c>
      <c r="AO608" s="27"/>
      <c r="AP608" s="27"/>
      <c r="AQ608" s="25">
        <f>IFERROR(SUMIFS('[1]BD Unidades'!$AZ$3:$AZ$1424,'[1]BD Unidades'!$A$3:$A$1424,$A608),"-")</f>
        <v>1.2690998669487277</v>
      </c>
      <c r="AR608" s="25">
        <f>IFERROR(SUMIFS('[1]BD Unidades'!$BA$3:$BA$1424,'[1]BD Unidades'!$A$3:$A$1424,$A608),"-")</f>
        <v>5.5993818204756201</v>
      </c>
      <c r="AS608" s="28">
        <f>SUMIFS('[1]BD Unidades'!$BC$3:$BC$1424,'[1]BD Unidades'!$A$3:$A$1424,$A608)</f>
        <v>5.8004605264721822E-3</v>
      </c>
      <c r="AT608" s="28">
        <f>SUMIFS('[1]BD Unidades'!$BE$3:$BE$1424,'[1]BD Unidades'!$A$3:$A$1424,$A608)</f>
        <v>0.93265854895991873</v>
      </c>
      <c r="AU608" s="29">
        <f t="shared" si="38"/>
        <v>0.92724869986199987</v>
      </c>
      <c r="AV608" s="30">
        <f t="shared" si="39"/>
        <v>6.6699999999999995E-2</v>
      </c>
      <c r="AW608" s="25">
        <f>IFERROR(SUMIFS('[1]BD Unidades'!$BI$3:$BI$1424,'[1]BD Unidades'!$A$3:$A$1424,$A608),"-")</f>
        <v>1.2603008559149287</v>
      </c>
      <c r="AX608" s="25">
        <f>IFERROR(SUMIFS('[1]BD Unidades'!$BJ$3:$BJ$1424,'[1]BD Unidades'!$A$3:$A$1424,$A608),"-")</f>
        <v>0.81072328501596813</v>
      </c>
    </row>
    <row r="609" spans="1:50" ht="14.4" x14ac:dyDescent="0.3">
      <c r="A609" s="7">
        <v>1925</v>
      </c>
      <c r="B609" s="7" t="s">
        <v>2614</v>
      </c>
      <c r="D609" s="8" t="s">
        <v>2615</v>
      </c>
      <c r="E609" s="19" t="s">
        <v>2616</v>
      </c>
      <c r="F609" s="19" t="s">
        <v>2616</v>
      </c>
      <c r="G609" s="19" t="s">
        <v>2617</v>
      </c>
      <c r="H609" s="19" t="s">
        <v>397</v>
      </c>
      <c r="I609" s="19">
        <v>2024</v>
      </c>
      <c r="J609" s="19" t="s">
        <v>495</v>
      </c>
      <c r="K609" s="19" t="s">
        <v>496</v>
      </c>
      <c r="L609" s="19" t="s">
        <v>213</v>
      </c>
      <c r="M609" s="19" t="s">
        <v>189</v>
      </c>
      <c r="N609" s="19" t="s">
        <v>1395</v>
      </c>
      <c r="O609" s="19" t="s">
        <v>2618</v>
      </c>
      <c r="P609" s="19" t="s">
        <v>51</v>
      </c>
      <c r="Q609" s="9" t="s">
        <v>2524</v>
      </c>
      <c r="R609" s="20">
        <v>3</v>
      </c>
      <c r="S609" s="20">
        <v>10</v>
      </c>
      <c r="T609" s="20">
        <v>2.7</v>
      </c>
      <c r="U609" s="20" t="s">
        <v>397</v>
      </c>
      <c r="V609" s="21">
        <f>_xlfn.XLOOKUP(D609,'[1]Gen. Real'!$A:$A,'[1]Gen. Real'!$C:$C,"-",0)</f>
        <v>8.5089999999999999E-2</v>
      </c>
      <c r="W609" s="22"/>
      <c r="X609" s="22" t="str">
        <f>_xlfn.XLOOKUP(D609,[1]Vertimiento!$A:$A,[1]Vertimiento!$E:$E,"-",0)</f>
        <v>-</v>
      </c>
      <c r="Y609" s="23" t="str">
        <f t="shared" si="36"/>
        <v>-</v>
      </c>
      <c r="Z609" s="19" t="str">
        <f>_xlfn.XLOOKUP(D609,[1]Cmg!$I$4:$I$85,[1]Cmg!$M$4:$M$85,"----",0,1)</f>
        <v>----</v>
      </c>
      <c r="AA609" s="19" t="str">
        <f>_xlfn.XLOOKUP(D609,[1]Cmg!$A$4:$A$89,[1]Cmg!$B$4:$B$89,"----",0,1)</f>
        <v>----</v>
      </c>
      <c r="AB609" s="19" t="str">
        <f>_xlfn.XLOOKUP(D609,[1]Cmg!$E$4:$E$89,[1]Cmg!$F$4:$F$89,"----",0,1)</f>
        <v>----</v>
      </c>
      <c r="AC609" s="19" t="str">
        <f>_xlfn.XLOOKUP(D609,[1]Cmg!$O$4:$O$89,[1]Cmg!$P$4:$P$89,"----",0,1)</f>
        <v>----</v>
      </c>
      <c r="AD609" s="24" t="str">
        <f>_xlfn.XLOOKUP(D609,[1]Cmg!$S$4:$S$89,[1]Cmg!$U$4:$U$89,"----",0,1)</f>
        <v>----</v>
      </c>
      <c r="AG609" s="25">
        <f>IFERROR(SUMIFS('[1]BD Unidades'!$AH:$AH,'[1]BD Unidades'!$A:$A,'BD Centrales 2023'!$A609),"-")</f>
        <v>2.7</v>
      </c>
      <c r="AH609" s="25">
        <f>SUMIFS('[1]BD Unidades'!$AJ$3:$AJ$1424,'[1]BD Unidades'!$A$3:$A$1424,$A609)</f>
        <v>1.5000000000000032E-2</v>
      </c>
      <c r="AI609" s="25">
        <f>SUMIFS('[1]BD Unidades'!$AL$3:$AL$1424,'[1]BD Unidades'!$A$3:$A$1424,$A609)</f>
        <v>216</v>
      </c>
      <c r="AJ609" s="26">
        <f t="shared" si="37"/>
        <v>0.99993056037775163</v>
      </c>
      <c r="AK609" s="27">
        <f>IFERROR(SUMIFS('[1]BD Unidades'!$AO$3:$AO$1424,'[1]BD Unidades'!$A$3:$A$1424,$A609),"-")</f>
        <v>0</v>
      </c>
      <c r="AL609" s="27">
        <f>IFERROR(SUMIFS('[1]BD Unidades'!$AQ$3:$AQ$1424,'[1]BD Unidades'!$A$3:$A$1424,$A609),"-")</f>
        <v>0</v>
      </c>
      <c r="AM609" s="27">
        <f>IFERROR(SUMIFS('[1]BD Unidades'!$AS$3:$AS$1424,'[1]BD Unidades'!$A$3:$A$1424,$A609),"-")</f>
        <v>0.18170383699809492</v>
      </c>
      <c r="AN609" s="27">
        <f>IFERROR(SUMIFS('[1]BD Unidades'!$AU$3:$AU$1424,'[1]BD Unidades'!$A$3:$A$1424,$A609),"-")</f>
        <v>0.15245549999999999</v>
      </c>
      <c r="AO609" s="27"/>
      <c r="AP609" s="27"/>
      <c r="AQ609" s="25">
        <f>IFERROR(SUMIFS('[1]BD Unidades'!$AZ$3:$AZ$1424,'[1]BD Unidades'!$A$3:$A$1424,$A609),"-")</f>
        <v>0.54175123455664875</v>
      </c>
      <c r="AR609" s="25">
        <f>IFERROR(SUMIFS('[1]BD Unidades'!$BA$3:$BA$1424,'[1]BD Unidades'!$A$3:$A$1424,$A609),"-")</f>
        <v>2.0250468717450198</v>
      </c>
      <c r="AS609" s="28">
        <f>SUMIFS('[1]BD Unidades'!$BC$3:$BC$1424,'[1]BD Unidades'!$A$3:$A$1424,$A609)</f>
        <v>4.9308055890410971E-3</v>
      </c>
      <c r="AT609" s="28">
        <f>SUMIFS('[1]BD Unidades'!$BE$3:$BE$1424,'[1]BD Unidades'!$A$3:$A$1424,$A609)</f>
        <v>0.9</v>
      </c>
      <c r="AU609" s="29">
        <f t="shared" si="38"/>
        <v>0.89556227496986296</v>
      </c>
      <c r="AV609" s="30">
        <f t="shared" si="39"/>
        <v>0.1</v>
      </c>
      <c r="AW609" s="25">
        <f>IFERROR(SUMIFS('[1]BD Unidades'!$BI$3:$BI$1424,'[1]BD Unidades'!$A$3:$A$1424,$A609),"-")</f>
        <v>1.476118237703994E-2</v>
      </c>
      <c r="AX609" s="25">
        <f>IFERROR(SUMIFS('[1]BD Unidades'!$BJ$3:$BJ$1424,'[1]BD Unidades'!$A$3:$A$1424,$A609),"-")</f>
        <v>9.4955376815529461E-3</v>
      </c>
    </row>
    <row r="610" spans="1:50" ht="14.4" x14ac:dyDescent="0.3">
      <c r="A610" s="7">
        <v>1927</v>
      </c>
      <c r="B610" s="7" t="s">
        <v>2619</v>
      </c>
      <c r="D610" s="8" t="s">
        <v>2620</v>
      </c>
      <c r="E610" s="19" t="s">
        <v>2621</v>
      </c>
      <c r="F610" s="19" t="s">
        <v>2621</v>
      </c>
      <c r="G610" s="19" t="s">
        <v>2622</v>
      </c>
      <c r="H610" s="19" t="s">
        <v>397</v>
      </c>
      <c r="I610" s="19">
        <v>2024</v>
      </c>
      <c r="J610" s="19" t="s">
        <v>495</v>
      </c>
      <c r="K610" s="19" t="s">
        <v>496</v>
      </c>
      <c r="L610" s="19" t="s">
        <v>213</v>
      </c>
      <c r="M610" s="19" t="s">
        <v>477</v>
      </c>
      <c r="N610" s="19" t="s">
        <v>549</v>
      </c>
      <c r="O610" s="19" t="s">
        <v>637</v>
      </c>
      <c r="P610" s="19" t="s">
        <v>51</v>
      </c>
      <c r="Q610" s="9" t="s">
        <v>2623</v>
      </c>
      <c r="R610" s="20">
        <v>6.0060000000000002</v>
      </c>
      <c r="S610" s="20">
        <v>9.9000000000000005E-2</v>
      </c>
      <c r="T610" s="20">
        <v>6</v>
      </c>
      <c r="U610" s="20" t="s">
        <v>397</v>
      </c>
      <c r="V610" s="21">
        <f>_xlfn.XLOOKUP(D610,'[1]Gen. Real'!$A:$A,'[1]Gen. Real'!$C:$C,"-",0)</f>
        <v>12.453870000000009</v>
      </c>
      <c r="W610" s="22"/>
      <c r="X610" s="22" t="str">
        <f>_xlfn.XLOOKUP(D610,[1]Vertimiento!$A:$A,[1]Vertimiento!$E:$E,"-",0)</f>
        <v>-</v>
      </c>
      <c r="Y610" s="23" t="str">
        <f t="shared" si="36"/>
        <v>-</v>
      </c>
      <c r="Z610" s="19" t="str">
        <f>_xlfn.XLOOKUP(D610,[1]Cmg!$I$4:$I$85,[1]Cmg!$M$4:$M$85,"----",0,1)</f>
        <v>----</v>
      </c>
      <c r="AA610" s="19" t="str">
        <f>_xlfn.XLOOKUP(D610,[1]Cmg!$A$4:$A$89,[1]Cmg!$B$4:$B$89,"----",0,1)</f>
        <v>----</v>
      </c>
      <c r="AB610" s="19" t="str">
        <f>_xlfn.XLOOKUP(D610,[1]Cmg!$E$4:$E$89,[1]Cmg!$F$4:$F$89,"----",0,1)</f>
        <v>----</v>
      </c>
      <c r="AC610" s="19" t="str">
        <f>_xlfn.XLOOKUP(D610,[1]Cmg!$O$4:$O$89,[1]Cmg!$P$4:$P$89,"----",0,1)</f>
        <v>----</v>
      </c>
      <c r="AD610" s="24" t="str">
        <f>_xlfn.XLOOKUP(D610,[1]Cmg!$S$4:$S$89,[1]Cmg!$U$4:$U$89,"----",0,1)</f>
        <v>----</v>
      </c>
      <c r="AG610" s="25">
        <f>IFERROR(SUMIFS('[1]BD Unidades'!$AH:$AH,'[1]BD Unidades'!$A:$A,'BD Centrales 2023'!$A610),"-")</f>
        <v>6</v>
      </c>
      <c r="AH610" s="25">
        <f>SUMIFS('[1]BD Unidades'!$AJ$3:$AJ$1424,'[1]BD Unidades'!$A$3:$A$1424,$A610)</f>
        <v>8644.0392940392903</v>
      </c>
      <c r="AI610" s="25">
        <f>SUMIFS('[1]BD Unidades'!$AL$3:$AL$1424,'[1]BD Unidades'!$A$3:$A$1424,$A610)</f>
        <v>0</v>
      </c>
      <c r="AJ610" s="26">
        <f t="shared" si="37"/>
        <v>0</v>
      </c>
      <c r="AK610" s="27">
        <f>IFERROR(SUMIFS('[1]BD Unidades'!$AO$3:$AO$1424,'[1]BD Unidades'!$A$3:$A$1424,$A610),"-")</f>
        <v>0</v>
      </c>
      <c r="AL610" s="27">
        <f>IFERROR(SUMIFS('[1]BD Unidades'!$AQ$3:$AQ$1424,'[1]BD Unidades'!$A$3:$A$1424,$A610),"-")</f>
        <v>0</v>
      </c>
      <c r="AM610" s="27">
        <f>IFERROR(SUMIFS('[1]BD Unidades'!$AS$3:$AS$1424,'[1]BD Unidades'!$A$3:$A$1424,$A610),"-")</f>
        <v>0.23660221664902292</v>
      </c>
      <c r="AN610" s="27">
        <f>IFERROR(SUMIFS('[1]BD Unidades'!$AU$3:$AU$1424,'[1]BD Unidades'!$A$3:$A$1424,$A610),"-")</f>
        <v>0.24071128871128869</v>
      </c>
      <c r="AO610" s="27"/>
      <c r="AP610" s="27"/>
      <c r="AQ610" s="25">
        <f>IFERROR(SUMIFS('[1]BD Unidades'!$AZ$3:$AZ$1424,'[1]BD Unidades'!$A$3:$A$1424,$A610),"-")</f>
        <v>1.4210329131940318</v>
      </c>
      <c r="AR610" s="25">
        <f>IFERROR(SUMIFS('[1]BD Unidades'!$BA$3:$BA$1424,'[1]BD Unidades'!$A$3:$A$1424,$A610),"-")</f>
        <v>6</v>
      </c>
      <c r="AS610" s="28">
        <f>SUMIFS('[1]BD Unidades'!$BC$3:$BC$1424,'[1]BD Unidades'!$A$3:$A$1424,$A610)</f>
        <v>9.4364605984704301E-3</v>
      </c>
      <c r="AT610" s="28">
        <f>SUMIFS('[1]BD Unidades'!$BE$3:$BE$1424,'[1]BD Unidades'!$A$3:$A$1424,$A610)</f>
        <v>0.99900099900099892</v>
      </c>
      <c r="AU610" s="29">
        <f t="shared" si="38"/>
        <v>0.98957396543609333</v>
      </c>
      <c r="AV610" s="30">
        <f t="shared" si="39"/>
        <v>9.8999999999999999E-4</v>
      </c>
      <c r="AW610" s="25">
        <f>IFERROR(SUMIFS('[1]BD Unidades'!$BI$3:$BI$1424,'[1]BD Unidades'!$A$3:$A$1424,$A610),"-")</f>
        <v>1.4076099825784509</v>
      </c>
      <c r="AX610" s="25">
        <f>IFERROR(SUMIFS('[1]BD Unidades'!$BJ$3:$BJ$1424,'[1]BD Unidades'!$A$3:$A$1424,$A610),"-")</f>
        <v>0.90548394356902828</v>
      </c>
    </row>
    <row r="611" spans="1:50" ht="14.4" x14ac:dyDescent="0.3">
      <c r="A611" s="7">
        <v>1928</v>
      </c>
      <c r="B611" s="7" t="s">
        <v>2624</v>
      </c>
      <c r="D611" s="8" t="s">
        <v>2625</v>
      </c>
      <c r="E611" s="19" t="s">
        <v>2626</v>
      </c>
      <c r="F611" s="19" t="s">
        <v>2626</v>
      </c>
      <c r="G611" s="19" t="s">
        <v>2627</v>
      </c>
      <c r="H611" s="19" t="s">
        <v>397</v>
      </c>
      <c r="I611" s="19">
        <v>2024</v>
      </c>
      <c r="J611" s="19" t="s">
        <v>495</v>
      </c>
      <c r="K611" s="19" t="s">
        <v>496</v>
      </c>
      <c r="L611" s="19" t="s">
        <v>213</v>
      </c>
      <c r="M611" s="19" t="s">
        <v>189</v>
      </c>
      <c r="N611" s="19" t="s">
        <v>879</v>
      </c>
      <c r="O611" s="19" t="s">
        <v>1025</v>
      </c>
      <c r="P611" s="19" t="s">
        <v>51</v>
      </c>
      <c r="Q611" s="9" t="s">
        <v>2342</v>
      </c>
      <c r="R611" s="20">
        <v>3.0059999999999998</v>
      </c>
      <c r="S611" s="20">
        <v>0.19900000000000001</v>
      </c>
      <c r="T611" s="20">
        <v>3</v>
      </c>
      <c r="U611" s="20" t="s">
        <v>397</v>
      </c>
      <c r="V611" s="21">
        <f>_xlfn.XLOOKUP(D611,'[1]Gen. Real'!$A:$A,'[1]Gen. Real'!$C:$C,"-",0)</f>
        <v>6.3146999999999984</v>
      </c>
      <c r="W611" s="22"/>
      <c r="X611" s="22" t="str">
        <f>_xlfn.XLOOKUP(D611,[1]Vertimiento!$A:$A,[1]Vertimiento!$E:$E,"-",0)</f>
        <v>-</v>
      </c>
      <c r="Y611" s="23" t="str">
        <f t="shared" si="36"/>
        <v>-</v>
      </c>
      <c r="Z611" s="19" t="str">
        <f>_xlfn.XLOOKUP(D611,[1]Cmg!$I$4:$I$85,[1]Cmg!$M$4:$M$85,"----",0,1)</f>
        <v>----</v>
      </c>
      <c r="AA611" s="19" t="str">
        <f>_xlfn.XLOOKUP(D611,[1]Cmg!$A$4:$A$89,[1]Cmg!$B$4:$B$89,"----",0,1)</f>
        <v>----</v>
      </c>
      <c r="AB611" s="19" t="str">
        <f>_xlfn.XLOOKUP(D611,[1]Cmg!$E$4:$E$89,[1]Cmg!$F$4:$F$89,"----",0,1)</f>
        <v>----</v>
      </c>
      <c r="AC611" s="19" t="str">
        <f>_xlfn.XLOOKUP(D611,[1]Cmg!$O$4:$O$89,[1]Cmg!$P$4:$P$89,"----",0,1)</f>
        <v>----</v>
      </c>
      <c r="AD611" s="24" t="str">
        <f>_xlfn.XLOOKUP(D611,[1]Cmg!$S$4:$S$89,[1]Cmg!$U$4:$U$89,"----",0,1)</f>
        <v>----</v>
      </c>
      <c r="AG611" s="25">
        <f>IFERROR(SUMIFS('[1]BD Unidades'!$AH:$AH,'[1]BD Unidades'!$A:$A,'BD Centrales 2023'!$A611),"-")</f>
        <v>3</v>
      </c>
      <c r="AH611" s="25">
        <f>SUMIFS('[1]BD Unidades'!$AJ$3:$AJ$1424,'[1]BD Unidades'!$A$3:$A$1424,$A611)</f>
        <v>8739.8702594810402</v>
      </c>
      <c r="AI611" s="25">
        <f>SUMIFS('[1]BD Unidades'!$AL$3:$AL$1424,'[1]BD Unidades'!$A$3:$A$1424,$A611)</f>
        <v>0</v>
      </c>
      <c r="AJ611" s="26">
        <f t="shared" si="37"/>
        <v>0</v>
      </c>
      <c r="AK611" s="27">
        <f>IFERROR(SUMIFS('[1]BD Unidades'!$AO$3:$AO$1424,'[1]BD Unidades'!$A$3:$A$1424,$A611),"-")</f>
        <v>0</v>
      </c>
      <c r="AL611" s="27">
        <f>IFERROR(SUMIFS('[1]BD Unidades'!$AQ$3:$AQ$1424,'[1]BD Unidades'!$A$3:$A$1424,$A611),"-")</f>
        <v>0</v>
      </c>
      <c r="AM611" s="27">
        <f>IFERROR(SUMIFS('[1]BD Unidades'!$AS$3:$AS$1424,'[1]BD Unidades'!$A$3:$A$1424,$A611),"-")</f>
        <v>0.24478306186783988</v>
      </c>
      <c r="AN611" s="27">
        <f>IFERROR(SUMIFS('[1]BD Unidades'!$AU$3:$AU$1424,'[1]BD Unidades'!$A$3:$A$1424,$A611),"-")</f>
        <v>0.23941417165668663</v>
      </c>
      <c r="AO611" s="27"/>
      <c r="AP611" s="27"/>
      <c r="AQ611" s="25">
        <f>IFERROR(SUMIFS('[1]BD Unidades'!$AZ$3:$AZ$1424,'[1]BD Unidades'!$A$3:$A$1424,$A611),"-")</f>
        <v>0.73581788397472658</v>
      </c>
      <c r="AR611" s="25">
        <f>IFERROR(SUMIFS('[1]BD Unidades'!$BA$3:$BA$1424,'[1]BD Unidades'!$A$3:$A$1424,$A611),"-")</f>
        <v>3</v>
      </c>
      <c r="AS611" s="28">
        <f>SUMIFS('[1]BD Unidades'!$BC$3:$BC$1424,'[1]BD Unidades'!$A$3:$A$1424,$A611)</f>
        <v>1.1637696794155491E-2</v>
      </c>
      <c r="AT611" s="28">
        <f>SUMIFS('[1]BD Unidades'!$BE$3:$BE$1424,'[1]BD Unidades'!$A$3:$A$1424,$A611)</f>
        <v>0.99800399201596812</v>
      </c>
      <c r="AU611" s="29">
        <f t="shared" si="38"/>
        <v>0.98638952415752945</v>
      </c>
      <c r="AV611" s="30">
        <f t="shared" si="39"/>
        <v>1.99E-3</v>
      </c>
      <c r="AW611" s="25">
        <f>IFERROR(SUMIFS('[1]BD Unidades'!$BI$3:$BI$1424,'[1]BD Unidades'!$A$3:$A$1424,$A611),"-")</f>
        <v>0.72723753209445263</v>
      </c>
      <c r="AX611" s="25">
        <f>IFERROR(SUMIFS('[1]BD Unidades'!$BJ$3:$BJ$1424,'[1]BD Unidades'!$A$3:$A$1424,$A611),"-")</f>
        <v>0.4678155999334796</v>
      </c>
    </row>
    <row r="612" spans="1:50" ht="27.6" x14ac:dyDescent="0.3">
      <c r="A612" s="7">
        <v>1929</v>
      </c>
      <c r="B612" s="7" t="s">
        <v>2632</v>
      </c>
      <c r="D612" s="8" t="s">
        <v>2633</v>
      </c>
      <c r="E612" s="19" t="s">
        <v>2634</v>
      </c>
      <c r="F612" s="19" t="s">
        <v>2634</v>
      </c>
      <c r="G612" s="19" t="s">
        <v>2635</v>
      </c>
      <c r="H612" s="19">
        <v>3</v>
      </c>
      <c r="I612" s="19">
        <v>2024</v>
      </c>
      <c r="J612" s="19" t="s">
        <v>495</v>
      </c>
      <c r="K612" s="19" t="s">
        <v>496</v>
      </c>
      <c r="L612" s="19" t="s">
        <v>157</v>
      </c>
      <c r="M612" s="19" t="s">
        <v>164</v>
      </c>
      <c r="N612" s="19" t="s">
        <v>221</v>
      </c>
      <c r="O612" s="19" t="s">
        <v>886</v>
      </c>
      <c r="P612" s="19" t="s">
        <v>158</v>
      </c>
      <c r="Q612" s="9" t="s">
        <v>2637</v>
      </c>
      <c r="R612" s="20">
        <v>9</v>
      </c>
      <c r="S612" s="20">
        <v>0.21299999999999999</v>
      </c>
      <c r="T612" s="20">
        <v>8.98</v>
      </c>
      <c r="U612" s="20">
        <v>0</v>
      </c>
      <c r="V612" s="21">
        <f>_xlfn.XLOOKUP(D612,'[1]Gen. Real'!$A:$A,'[1]Gen. Real'!$C:$C,"-",0)</f>
        <v>0</v>
      </c>
      <c r="W612" s="22"/>
      <c r="X612" s="22" t="str">
        <f>_xlfn.XLOOKUP(D612,[1]Vertimiento!$A:$A,[1]Vertimiento!$E:$E,"-",0)</f>
        <v>-</v>
      </c>
      <c r="Y612" s="23" t="str">
        <f t="shared" si="36"/>
        <v>-</v>
      </c>
      <c r="Z612" s="19" t="str">
        <f>_xlfn.XLOOKUP(D612,[1]Cmg!$I$4:$I$85,[1]Cmg!$M$4:$M$85,"----",0,1)</f>
        <v>----</v>
      </c>
      <c r="AA612" s="19" t="str">
        <f>_xlfn.XLOOKUP(D612,[1]Cmg!$A$4:$A$89,[1]Cmg!$B$4:$B$89,"----",0,1)</f>
        <v>----</v>
      </c>
      <c r="AB612" s="19" t="str">
        <f>_xlfn.XLOOKUP(D612,[1]Cmg!$E$4:$E$89,[1]Cmg!$F$4:$F$89,"----",0,1)</f>
        <v>----</v>
      </c>
      <c r="AC612" s="19" t="str">
        <f>_xlfn.XLOOKUP(D612,[1]Cmg!$O$4:$O$89,[1]Cmg!$P$4:$P$89,"----",0,1)</f>
        <v>----</v>
      </c>
      <c r="AD612" s="24" t="str">
        <f>_xlfn.XLOOKUP(D612,[1]Cmg!$S$4:$S$89,[1]Cmg!$U$4:$U$89,"----",0,1)</f>
        <v>----</v>
      </c>
      <c r="AG612" s="25">
        <f>IFERROR(SUMIFS('[1]BD Unidades'!$AH:$AH,'[1]BD Unidades'!$A:$A,'BD Centrales 2023'!$A612),"-")</f>
        <v>0</v>
      </c>
      <c r="AH612" s="25">
        <f>SUMIFS('[1]BD Unidades'!$AJ$3:$AJ$1424,'[1]BD Unidades'!$A$3:$A$1424,$A612)</f>
        <v>0</v>
      </c>
      <c r="AI612" s="25">
        <f>SUMIFS('[1]BD Unidades'!$AL$3:$AL$1424,'[1]BD Unidades'!$A$3:$A$1424,$A612)</f>
        <v>0</v>
      </c>
      <c r="AJ612" s="26" t="str">
        <f t="shared" si="37"/>
        <v>-</v>
      </c>
      <c r="AK612" s="27">
        <f>IFERROR(SUMIFS('[1]BD Unidades'!$AO$3:$AO$1424,'[1]BD Unidades'!$A$3:$A$1424,$A612),"-")</f>
        <v>0</v>
      </c>
      <c r="AL612" s="27">
        <f>IFERROR(SUMIFS('[1]BD Unidades'!$AQ$3:$AQ$1424,'[1]BD Unidades'!$A$3:$A$1424,$A612),"-")</f>
        <v>0</v>
      </c>
      <c r="AM612" s="27">
        <f>IFERROR(SUMIFS('[1]BD Unidades'!$AS$3:$AS$1424,'[1]BD Unidades'!$A$3:$A$1424,$A612),"-")</f>
        <v>0</v>
      </c>
      <c r="AN612" s="27">
        <f>IFERROR(SUMIFS('[1]BD Unidades'!$AU$3:$AU$1424,'[1]BD Unidades'!$A$3:$A$1424,$A612),"-")</f>
        <v>0</v>
      </c>
      <c r="AO612" s="27"/>
      <c r="AP612" s="27"/>
      <c r="AQ612" s="25">
        <f>IFERROR(SUMIFS('[1]BD Unidades'!$AZ$3:$AZ$1424,'[1]BD Unidades'!$A$3:$A$1424,$A612),"-")</f>
        <v>0</v>
      </c>
      <c r="AR612" s="25">
        <f>IFERROR(SUMIFS('[1]BD Unidades'!$BA$3:$BA$1424,'[1]BD Unidades'!$A$3:$A$1424,$A612),"-")</f>
        <v>0</v>
      </c>
      <c r="AS612" s="28">
        <f>SUMIFS('[1]BD Unidades'!$BC$3:$BC$1424,'[1]BD Unidades'!$A$3:$A$1424,$A612)</f>
        <v>0</v>
      </c>
      <c r="AT612" s="28">
        <f>SUMIFS('[1]BD Unidades'!$BE$3:$BE$1424,'[1]BD Unidades'!$A$3:$A$1424,$A612)</f>
        <v>0</v>
      </c>
      <c r="AU612" s="29">
        <f t="shared" si="38"/>
        <v>0</v>
      </c>
      <c r="AV612" s="30">
        <f t="shared" si="39"/>
        <v>2.1299999999999999E-3</v>
      </c>
      <c r="AW612" s="25">
        <f>IFERROR(SUMIFS('[1]BD Unidades'!$BI$3:$BI$1424,'[1]BD Unidades'!$A$3:$A$1424,$A612),"-")</f>
        <v>0</v>
      </c>
      <c r="AX612" s="25">
        <f>IFERROR(SUMIFS('[1]BD Unidades'!$BJ$3:$BJ$1424,'[1]BD Unidades'!$A$3:$A$1424,$A612),"-")</f>
        <v>0</v>
      </c>
    </row>
    <row r="613" spans="1:50" ht="14.4" x14ac:dyDescent="0.3">
      <c r="A613" s="7">
        <v>1930</v>
      </c>
      <c r="B613" s="7" t="s">
        <v>2638</v>
      </c>
      <c r="D613" s="8" t="s">
        <v>2639</v>
      </c>
      <c r="E613" s="19" t="s">
        <v>677</v>
      </c>
      <c r="F613" s="19" t="s">
        <v>2640</v>
      </c>
      <c r="G613" s="19" t="s">
        <v>2641</v>
      </c>
      <c r="H613" s="19" t="s">
        <v>397</v>
      </c>
      <c r="I613" s="19">
        <v>2024</v>
      </c>
      <c r="J613" s="19" t="s">
        <v>495</v>
      </c>
      <c r="K613" s="19" t="s">
        <v>496</v>
      </c>
      <c r="L613" s="19" t="s">
        <v>213</v>
      </c>
      <c r="M613" s="19" t="s">
        <v>106</v>
      </c>
      <c r="N613" s="19" t="s">
        <v>107</v>
      </c>
      <c r="O613" s="19" t="s">
        <v>1422</v>
      </c>
      <c r="P613" s="19" t="s">
        <v>51</v>
      </c>
      <c r="Q613" s="9" t="s">
        <v>2643</v>
      </c>
      <c r="R613" s="20">
        <v>6.01</v>
      </c>
      <c r="S613" s="20">
        <v>0.16</v>
      </c>
      <c r="T613" s="20">
        <v>6</v>
      </c>
      <c r="U613" s="20" t="s">
        <v>397</v>
      </c>
      <c r="V613" s="21">
        <f>_xlfn.XLOOKUP(D613,'[1]Gen. Real'!$A:$A,'[1]Gen. Real'!$C:$C,"-",0)</f>
        <v>10.189229999999995</v>
      </c>
      <c r="W613" s="22"/>
      <c r="X613" s="22" t="str">
        <f>_xlfn.XLOOKUP(D613,[1]Vertimiento!$A:$A,[1]Vertimiento!$E:$E,"-",0)</f>
        <v>-</v>
      </c>
      <c r="Y613" s="23" t="str">
        <f t="shared" si="36"/>
        <v>-</v>
      </c>
      <c r="Z613" s="19" t="str">
        <f>_xlfn.XLOOKUP(D613,[1]Cmg!$I$4:$I$85,[1]Cmg!$M$4:$M$85,"----",0,1)</f>
        <v>----</v>
      </c>
      <c r="AA613" s="19" t="str">
        <f>_xlfn.XLOOKUP(D613,[1]Cmg!$A$4:$A$89,[1]Cmg!$B$4:$B$89,"----",0,1)</f>
        <v>----</v>
      </c>
      <c r="AB613" s="19" t="str">
        <f>_xlfn.XLOOKUP(D613,[1]Cmg!$E$4:$E$89,[1]Cmg!$F$4:$F$89,"----",0,1)</f>
        <v>----</v>
      </c>
      <c r="AC613" s="19" t="str">
        <f>_xlfn.XLOOKUP(D613,[1]Cmg!$O$4:$O$89,[1]Cmg!$P$4:$P$89,"----",0,1)</f>
        <v>----</v>
      </c>
      <c r="AD613" s="24" t="str">
        <f>_xlfn.XLOOKUP(D613,[1]Cmg!$S$4:$S$89,[1]Cmg!$U$4:$U$89,"----",0,1)</f>
        <v>----</v>
      </c>
      <c r="AG613" s="25">
        <f>IFERROR(SUMIFS('[1]BD Unidades'!$AH:$AH,'[1]BD Unidades'!$A:$A,'BD Centrales 2023'!$A613),"-")</f>
        <v>6</v>
      </c>
      <c r="AH613" s="25">
        <f>SUMIFS('[1]BD Unidades'!$AJ$3:$AJ$1424,'[1]BD Unidades'!$A$3:$A$1424,$A613)</f>
        <v>6096.9217970049895</v>
      </c>
      <c r="AI613" s="25">
        <f>SUMIFS('[1]BD Unidades'!$AL$3:$AL$1424,'[1]BD Unidades'!$A$3:$A$1424,$A613)</f>
        <v>1263.6938435940099</v>
      </c>
      <c r="AJ613" s="26">
        <f t="shared" si="37"/>
        <v>0.17168317234550937</v>
      </c>
      <c r="AK613" s="27">
        <f>IFERROR(SUMIFS('[1]BD Unidades'!$AO$3:$AO$1424,'[1]BD Unidades'!$A$3:$A$1424,$A613),"-")</f>
        <v>0</v>
      </c>
      <c r="AL613" s="27">
        <f>IFERROR(SUMIFS('[1]BD Unidades'!$AQ$3:$AQ$1424,'[1]BD Unidades'!$A$3:$A$1424,$A613),"-")</f>
        <v>0</v>
      </c>
      <c r="AM613" s="27">
        <f>IFERROR(SUMIFS('[1]BD Unidades'!$AS$3:$AS$1424,'[1]BD Unidades'!$A$3:$A$1424,$A613),"-")</f>
        <v>0</v>
      </c>
      <c r="AN613" s="27">
        <f>IFERROR(SUMIFS('[1]BD Unidades'!$AU$3:$AU$1424,'[1]BD Unidades'!$A$3:$A$1424,$A613),"-")</f>
        <v>0</v>
      </c>
      <c r="AO613" s="27"/>
      <c r="AP613" s="27"/>
      <c r="AQ613" s="25">
        <f>IFERROR(SUMIFS('[1]BD Unidades'!$AZ$3:$AZ$1424,'[1]BD Unidades'!$A$3:$A$1424,$A613),"-")</f>
        <v>1.4360298758587962</v>
      </c>
      <c r="AR613" s="25">
        <f>IFERROR(SUMIFS('[1]BD Unidades'!$BA$3:$BA$1424,'[1]BD Unidades'!$A$3:$A$1424,$A613),"-")</f>
        <v>5.8306517187983999</v>
      </c>
      <c r="AS613" s="28">
        <f>SUMIFS('[1]BD Unidades'!$BC$3:$BC$1424,'[1]BD Unidades'!$A$3:$A$1424,$A613)</f>
        <v>9.3903494176372712E-3</v>
      </c>
      <c r="AT613" s="28">
        <f>SUMIFS('[1]BD Unidades'!$BE$3:$BE$1424,'[1]BD Unidades'!$A$3:$A$1424,$A613)</f>
        <v>0.99833610648918469</v>
      </c>
      <c r="AU613" s="29">
        <f t="shared" si="38"/>
        <v>0.98896138161300773</v>
      </c>
      <c r="AV613" s="30">
        <f t="shared" si="39"/>
        <v>1.6000000000000001E-3</v>
      </c>
      <c r="AW613" s="25">
        <f>IFERROR(SUMIFS('[1]BD Unidades'!$BI$3:$BI$1424,'[1]BD Unidades'!$A$3:$A$1424,$A613),"-")</f>
        <v>1.2042725393522165</v>
      </c>
      <c r="AX613" s="25">
        <f>IFERROR(SUMIFS('[1]BD Unidades'!$BJ$3:$BJ$1424,'[1]BD Unidades'!$A$3:$A$1424,$A613),"-")</f>
        <v>0.77468152511042476</v>
      </c>
    </row>
    <row r="614" spans="1:50" ht="14.4" x14ac:dyDescent="0.3">
      <c r="A614" s="7">
        <v>1931</v>
      </c>
      <c r="B614" s="7" t="s">
        <v>2644</v>
      </c>
      <c r="D614" s="8" t="s">
        <v>2645</v>
      </c>
      <c r="E614" s="19" t="s">
        <v>2646</v>
      </c>
      <c r="F614" s="19" t="s">
        <v>2646</v>
      </c>
      <c r="G614" s="19" t="s">
        <v>2647</v>
      </c>
      <c r="H614" s="19" t="s">
        <v>397</v>
      </c>
      <c r="I614" s="19">
        <v>2024</v>
      </c>
      <c r="J614" s="19" t="s">
        <v>495</v>
      </c>
      <c r="K614" s="19" t="s">
        <v>496</v>
      </c>
      <c r="L614" s="19" t="s">
        <v>213</v>
      </c>
      <c r="M614" s="19" t="s">
        <v>164</v>
      </c>
      <c r="N614" s="19" t="s">
        <v>707</v>
      </c>
      <c r="O614" s="19" t="s">
        <v>708</v>
      </c>
      <c r="P614" s="19" t="s">
        <v>51</v>
      </c>
      <c r="Q614" s="9" t="s">
        <v>2649</v>
      </c>
      <c r="R614" s="20">
        <v>2.9104999999999999</v>
      </c>
      <c r="S614" s="20">
        <v>0.36</v>
      </c>
      <c r="T614" s="20">
        <v>2.9</v>
      </c>
      <c r="U614" s="20" t="s">
        <v>397</v>
      </c>
      <c r="V614" s="21">
        <f>_xlfn.XLOOKUP(D614,'[1]Gen. Real'!$A:$A,'[1]Gen. Real'!$C:$C,"-",0)</f>
        <v>5.4039699999999993</v>
      </c>
      <c r="W614" s="22"/>
      <c r="X614" s="22" t="str">
        <f>_xlfn.XLOOKUP(D614,[1]Vertimiento!$A:$A,[1]Vertimiento!$E:$E,"-",0)</f>
        <v>-</v>
      </c>
      <c r="Y614" s="23" t="str">
        <f t="shared" si="36"/>
        <v>-</v>
      </c>
      <c r="Z614" s="19" t="str">
        <f>_xlfn.XLOOKUP(D614,[1]Cmg!$I$4:$I$85,[1]Cmg!$M$4:$M$85,"----",0,1)</f>
        <v>----</v>
      </c>
      <c r="AA614" s="19" t="str">
        <f>_xlfn.XLOOKUP(D614,[1]Cmg!$A$4:$A$89,[1]Cmg!$B$4:$B$89,"----",0,1)</f>
        <v>----</v>
      </c>
      <c r="AB614" s="19" t="str">
        <f>_xlfn.XLOOKUP(D614,[1]Cmg!$E$4:$E$89,[1]Cmg!$F$4:$F$89,"----",0,1)</f>
        <v>----</v>
      </c>
      <c r="AC614" s="19" t="str">
        <f>_xlfn.XLOOKUP(D614,[1]Cmg!$O$4:$O$89,[1]Cmg!$P$4:$P$89,"----",0,1)</f>
        <v>----</v>
      </c>
      <c r="AD614" s="24" t="str">
        <f>_xlfn.XLOOKUP(D614,[1]Cmg!$S$4:$S$89,[1]Cmg!$U$4:$U$89,"----",0,1)</f>
        <v>----</v>
      </c>
      <c r="AG614" s="25">
        <f>IFERROR(SUMIFS('[1]BD Unidades'!$AH:$AH,'[1]BD Unidades'!$A:$A,'BD Centrales 2023'!$A614),"-")</f>
        <v>3</v>
      </c>
      <c r="AH614" s="25">
        <f>SUMIFS('[1]BD Unidades'!$AJ$3:$AJ$1424,'[1]BD Unidades'!$A$3:$A$1424,$A614)</f>
        <v>8767.6172478955505</v>
      </c>
      <c r="AI614" s="25">
        <f>SUMIFS('[1]BD Unidades'!$AL$3:$AL$1424,'[1]BD Unidades'!$A$3:$A$1424,$A614)</f>
        <v>0</v>
      </c>
      <c r="AJ614" s="26">
        <f t="shared" si="37"/>
        <v>0</v>
      </c>
      <c r="AK614" s="27">
        <f>IFERROR(SUMIFS('[1]BD Unidades'!$AO$3:$AO$1424,'[1]BD Unidades'!$A$3:$A$1424,$A614),"-")</f>
        <v>0</v>
      </c>
      <c r="AL614" s="27">
        <f>IFERROR(SUMIFS('[1]BD Unidades'!$AQ$3:$AQ$1424,'[1]BD Unidades'!$A$3:$A$1424,$A614),"-")</f>
        <v>0</v>
      </c>
      <c r="AM614" s="27">
        <f>IFERROR(SUMIFS('[1]BD Unidades'!$AS$3:$AS$1424,'[1]BD Unidades'!$A$3:$A$1424,$A614),"-")</f>
        <v>0</v>
      </c>
      <c r="AN614" s="27">
        <f>IFERROR(SUMIFS('[1]BD Unidades'!$AU$3:$AU$1424,'[1]BD Unidades'!$A$3:$A$1424,$A614),"-")</f>
        <v>0.21970245662257346</v>
      </c>
      <c r="AO614" s="27"/>
      <c r="AP614" s="27"/>
      <c r="AQ614" s="25">
        <f>IFERROR(SUMIFS('[1]BD Unidades'!$AZ$3:$AZ$1424,'[1]BD Unidades'!$A$3:$A$1424,$A614),"-")</f>
        <v>0.71801493792939808</v>
      </c>
      <c r="AR614" s="25">
        <f>IFERROR(SUMIFS('[1]BD Unidades'!$BA$3:$BA$1424,'[1]BD Unidades'!$A$3:$A$1424,$A614),"-")</f>
        <v>3</v>
      </c>
      <c r="AS614" s="28">
        <f>SUMIFS('[1]BD Unidades'!$BC$3:$BC$1424,'[1]BD Unidades'!$A$3:$A$1424,$A614)</f>
        <v>1.6659100939503249E-2</v>
      </c>
      <c r="AT614" s="28">
        <f>SUMIFS('[1]BD Unidades'!$BE$3:$BE$1424,'[1]BD Unidades'!$A$3:$A$1424,$A614)</f>
        <v>1.0304134220375138</v>
      </c>
      <c r="AU614" s="29">
        <f t="shared" si="38"/>
        <v>1.013247660830372</v>
      </c>
      <c r="AV614" s="30">
        <f t="shared" si="39"/>
        <v>3.5999999999999999E-3</v>
      </c>
      <c r="AW614" s="25">
        <f>IFERROR(SUMIFS('[1]BD Unidades'!$BI$3:$BI$1424,'[1]BD Unidades'!$A$3:$A$1424,$A614),"-")</f>
        <v>0.70617913624355633</v>
      </c>
      <c r="AX614" s="25">
        <f>IFERROR(SUMIFS('[1]BD Unidades'!$BJ$3:$BJ$1424,'[1]BD Unidades'!$A$3:$A$1424,$A614),"-")</f>
        <v>0.45426920600596671</v>
      </c>
    </row>
    <row r="615" spans="1:50" ht="14.4" x14ac:dyDescent="0.3">
      <c r="A615" s="7">
        <v>1932</v>
      </c>
      <c r="B615" s="7" t="s">
        <v>2650</v>
      </c>
      <c r="D615" s="8" t="s">
        <v>2651</v>
      </c>
      <c r="E615" s="19" t="s">
        <v>2652</v>
      </c>
      <c r="F615" s="19" t="s">
        <v>2652</v>
      </c>
      <c r="G615" s="19" t="s">
        <v>2653</v>
      </c>
      <c r="H615" s="19" t="s">
        <v>397</v>
      </c>
      <c r="I615" s="19">
        <v>2024</v>
      </c>
      <c r="J615" s="19" t="s">
        <v>495</v>
      </c>
      <c r="K615" s="19" t="s">
        <v>496</v>
      </c>
      <c r="L615" s="19" t="s">
        <v>213</v>
      </c>
      <c r="M615" s="19" t="s">
        <v>106</v>
      </c>
      <c r="N615" s="19" t="s">
        <v>97</v>
      </c>
      <c r="O615" s="19" t="s">
        <v>97</v>
      </c>
      <c r="P615" s="19" t="s">
        <v>51</v>
      </c>
      <c r="Q615" s="9" t="s">
        <v>2655</v>
      </c>
      <c r="R615" s="20">
        <v>9.02</v>
      </c>
      <c r="S615" s="20">
        <v>0.22</v>
      </c>
      <c r="T615" s="20">
        <v>9</v>
      </c>
      <c r="U615" s="20" t="s">
        <v>397</v>
      </c>
      <c r="V615" s="21">
        <f>_xlfn.XLOOKUP(D615,'[1]Gen. Real'!$A:$A,'[1]Gen. Real'!$C:$C,"-",0)</f>
        <v>12.418389999999997</v>
      </c>
      <c r="W615" s="22"/>
      <c r="X615" s="22" t="str">
        <f>_xlfn.XLOOKUP(D615,[1]Vertimiento!$A:$A,[1]Vertimiento!$E:$E,"-",0)</f>
        <v>-</v>
      </c>
      <c r="Y615" s="23" t="str">
        <f t="shared" si="36"/>
        <v>-</v>
      </c>
      <c r="Z615" s="19" t="str">
        <f>_xlfn.XLOOKUP(D615,[1]Cmg!$I$4:$I$85,[1]Cmg!$M$4:$M$85,"----",0,1)</f>
        <v>----</v>
      </c>
      <c r="AA615" s="19" t="str">
        <f>_xlfn.XLOOKUP(D615,[1]Cmg!$A$4:$A$89,[1]Cmg!$B$4:$B$89,"----",0,1)</f>
        <v>----</v>
      </c>
      <c r="AB615" s="19" t="str">
        <f>_xlfn.XLOOKUP(D615,[1]Cmg!$E$4:$E$89,[1]Cmg!$F$4:$F$89,"----",0,1)</f>
        <v>----</v>
      </c>
      <c r="AC615" s="19" t="str">
        <f>_xlfn.XLOOKUP(D615,[1]Cmg!$O$4:$O$89,[1]Cmg!$P$4:$P$89,"----",0,1)</f>
        <v>----</v>
      </c>
      <c r="AD615" s="24" t="str">
        <f>_xlfn.XLOOKUP(D615,[1]Cmg!$S$4:$S$89,[1]Cmg!$U$4:$U$89,"----",0,1)</f>
        <v>----</v>
      </c>
      <c r="AG615" s="25">
        <f>IFERROR(SUMIFS('[1]BD Unidades'!$AH:$AH,'[1]BD Unidades'!$A:$A,'BD Centrales 2023'!$A615),"-")</f>
        <v>9</v>
      </c>
      <c r="AH615" s="25">
        <f>SUMIFS('[1]BD Unidades'!$AJ$3:$AJ$1424,'[1]BD Unidades'!$A$3:$A$1424,$A615)</f>
        <v>6803.6141906873581</v>
      </c>
      <c r="AI615" s="25">
        <f>SUMIFS('[1]BD Unidades'!$AL$3:$AL$1424,'[1]BD Unidades'!$A$3:$A$1424,$A615)</f>
        <v>1905.1662971175169</v>
      </c>
      <c r="AJ615" s="26">
        <f t="shared" si="37"/>
        <v>0.21876384412092706</v>
      </c>
      <c r="AK615" s="27">
        <f>IFERROR(SUMIFS('[1]BD Unidades'!$AO$3:$AO$1424,'[1]BD Unidades'!$A$3:$A$1424,$A615),"-")</f>
        <v>0</v>
      </c>
      <c r="AL615" s="27">
        <f>IFERROR(SUMIFS('[1]BD Unidades'!$AQ$3:$AQ$1424,'[1]BD Unidades'!$A$3:$A$1424,$A615),"-")</f>
        <v>0</v>
      </c>
      <c r="AM615" s="27">
        <f>IFERROR(SUMIFS('[1]BD Unidades'!$AS$3:$AS$1424,'[1]BD Unidades'!$A$3:$A$1424,$A615),"-")</f>
        <v>0</v>
      </c>
      <c r="AN615" s="27">
        <f>IFERROR(SUMIFS('[1]BD Unidades'!$AU$3:$AU$1424,'[1]BD Unidades'!$A$3:$A$1424,$A615),"-")</f>
        <v>0.17874578713968958</v>
      </c>
      <c r="AO615" s="27"/>
      <c r="AP615" s="27"/>
      <c r="AQ615" s="25">
        <f>IFERROR(SUMIFS('[1]BD Unidades'!$AZ$3:$AZ$1424,'[1]BD Unidades'!$A$3:$A$1424,$A615),"-")</f>
        <v>1.984251603279426</v>
      </c>
      <c r="AR615" s="25">
        <f>IFERROR(SUMIFS('[1]BD Unidades'!$BA$3:$BA$1424,'[1]BD Unidades'!$A$3:$A$1424,$A615),"-")</f>
        <v>7.9131912130887097</v>
      </c>
      <c r="AS615" s="28">
        <f>SUMIFS('[1]BD Unidades'!$BC$3:$BC$1424,'[1]BD Unidades'!$A$3:$A$1424,$A615)</f>
        <v>7.8217375253961836E-3</v>
      </c>
      <c r="AT615" s="28">
        <f>SUMIFS('[1]BD Unidades'!$BE$3:$BE$1424,'[1]BD Unidades'!$A$3:$A$1424,$A615)</f>
        <v>0.99756629104273598</v>
      </c>
      <c r="AU615" s="29">
        <f t="shared" si="38"/>
        <v>0.98976358935001674</v>
      </c>
      <c r="AV615" s="30">
        <f t="shared" si="39"/>
        <v>2.2000000000000001E-3</v>
      </c>
      <c r="AW615" s="25">
        <f>IFERROR(SUMIFS('[1]BD Unidades'!$BI$3:$BI$1424,'[1]BD Unidades'!$A$3:$A$1424,$A615),"-")</f>
        <v>1.9682698180577778</v>
      </c>
      <c r="AX615" s="25">
        <f>IFERROR(SUMIFS('[1]BD Unidades'!$BJ$3:$BJ$1424,'[1]BD Unidades'!$A$3:$A$1424,$A615),"-")</f>
        <v>1.2661438458955516</v>
      </c>
    </row>
    <row r="616" spans="1:50" ht="14.4" x14ac:dyDescent="0.3">
      <c r="A616" s="7">
        <v>1933</v>
      </c>
      <c r="B616" s="7" t="s">
        <v>2656</v>
      </c>
      <c r="D616" s="8" t="s">
        <v>2657</v>
      </c>
      <c r="E616" s="19" t="s">
        <v>2658</v>
      </c>
      <c r="F616" s="19" t="s">
        <v>2658</v>
      </c>
      <c r="G616" s="19" t="s">
        <v>2659</v>
      </c>
      <c r="H616" s="19" t="s">
        <v>397</v>
      </c>
      <c r="I616" s="19">
        <v>2024</v>
      </c>
      <c r="J616" s="19" t="s">
        <v>495</v>
      </c>
      <c r="K616" s="19" t="s">
        <v>496</v>
      </c>
      <c r="L616" s="19" t="s">
        <v>213</v>
      </c>
      <c r="M616" s="19" t="s">
        <v>90</v>
      </c>
      <c r="N616" s="19" t="s">
        <v>91</v>
      </c>
      <c r="O616" s="19" t="s">
        <v>1168</v>
      </c>
      <c r="P616" s="19" t="s">
        <v>51</v>
      </c>
      <c r="Q616" s="9" t="s">
        <v>2661</v>
      </c>
      <c r="R616" s="20">
        <v>3.05</v>
      </c>
      <c r="S616" s="20">
        <v>1.64</v>
      </c>
      <c r="T616" s="20">
        <v>3</v>
      </c>
      <c r="U616" s="20" t="s">
        <v>397</v>
      </c>
      <c r="V616" s="21">
        <f>_xlfn.XLOOKUP(D616,'[1]Gen. Real'!$A:$A,'[1]Gen. Real'!$C:$C,"-",0)</f>
        <v>5.4340099999999989</v>
      </c>
      <c r="W616" s="22"/>
      <c r="X616" s="22" t="str">
        <f>_xlfn.XLOOKUP(D616,[1]Vertimiento!$A:$A,[1]Vertimiento!$E:$E,"-",0)</f>
        <v>-</v>
      </c>
      <c r="Y616" s="23" t="str">
        <f t="shared" si="36"/>
        <v>-</v>
      </c>
      <c r="Z616" s="19" t="str">
        <f>_xlfn.XLOOKUP(D616,[1]Cmg!$I$4:$I$85,[1]Cmg!$M$4:$M$85,"----",0,1)</f>
        <v>----</v>
      </c>
      <c r="AA616" s="19" t="str">
        <f>_xlfn.XLOOKUP(D616,[1]Cmg!$A$4:$A$89,[1]Cmg!$B$4:$B$89,"----",0,1)</f>
        <v>----</v>
      </c>
      <c r="AB616" s="19" t="str">
        <f>_xlfn.XLOOKUP(D616,[1]Cmg!$E$4:$E$89,[1]Cmg!$F$4:$F$89,"----",0,1)</f>
        <v>----</v>
      </c>
      <c r="AC616" s="19" t="str">
        <f>_xlfn.XLOOKUP(D616,[1]Cmg!$O$4:$O$89,[1]Cmg!$P$4:$P$89,"----",0,1)</f>
        <v>----</v>
      </c>
      <c r="AD616" s="24" t="str">
        <f>_xlfn.XLOOKUP(D616,[1]Cmg!$S$4:$S$89,[1]Cmg!$U$4:$U$89,"----",0,1)</f>
        <v>----</v>
      </c>
      <c r="AG616" s="25">
        <f>IFERROR(SUMIFS('[1]BD Unidades'!$AH:$AH,'[1]BD Unidades'!$A:$A,'BD Centrales 2023'!$A616),"-")</f>
        <v>3</v>
      </c>
      <c r="AH616" s="25">
        <f>SUMIFS('[1]BD Unidades'!$AJ$3:$AJ$1424,'[1]BD Unidades'!$A$3:$A$1424,$A616)</f>
        <v>8599.7540983606541</v>
      </c>
      <c r="AI616" s="25">
        <f>SUMIFS('[1]BD Unidades'!$AL$3:$AL$1424,'[1]BD Unidades'!$A$3:$A$1424,$A616)</f>
        <v>0</v>
      </c>
      <c r="AJ616" s="26">
        <f t="shared" si="37"/>
        <v>0</v>
      </c>
      <c r="AK616" s="27">
        <f>IFERROR(SUMIFS('[1]BD Unidades'!$AO$3:$AO$1424,'[1]BD Unidades'!$A$3:$A$1424,$A616),"-")</f>
        <v>0</v>
      </c>
      <c r="AL616" s="27">
        <f>IFERROR(SUMIFS('[1]BD Unidades'!$AQ$3:$AQ$1424,'[1]BD Unidades'!$A$3:$A$1424,$A616),"-")</f>
        <v>0</v>
      </c>
      <c r="AM616" s="27">
        <f>IFERROR(SUMIFS('[1]BD Unidades'!$AS$3:$AS$1424,'[1]BD Unidades'!$A$3:$A$1424,$A616),"-")</f>
        <v>0</v>
      </c>
      <c r="AN616" s="27">
        <f>IFERROR(SUMIFS('[1]BD Unidades'!$AU$3:$AU$1424,'[1]BD Unidades'!$A$3:$A$1424,$A616),"-")</f>
        <v>0.20290426229508199</v>
      </c>
      <c r="AO616" s="27"/>
      <c r="AP616" s="27"/>
      <c r="AQ616" s="25">
        <f>IFERROR(SUMIFS('[1]BD Unidades'!$AZ$3:$AZ$1424,'[1]BD Unidades'!$A$3:$A$1424,$A616),"-")</f>
        <v>0.71801493792939808</v>
      </c>
      <c r="AR616" s="25">
        <f>IFERROR(SUMIFS('[1]BD Unidades'!$BA$3:$BA$1424,'[1]BD Unidades'!$A$3:$A$1424,$A616),"-")</f>
        <v>3</v>
      </c>
      <c r="AS616" s="28">
        <f>SUMIFS('[1]BD Unidades'!$BC$3:$BC$1424,'[1]BD Unidades'!$A$3:$A$1424,$A616)</f>
        <v>6.2557398607680208E-3</v>
      </c>
      <c r="AT616" s="28">
        <f>SUMIFS('[1]BD Unidades'!$BE$3:$BE$1424,'[1]BD Unidades'!$A$3:$A$1424,$A616)</f>
        <v>0.98348678793322819</v>
      </c>
      <c r="AU616" s="29">
        <f t="shared" si="38"/>
        <v>0.97733435043141559</v>
      </c>
      <c r="AV616" s="30">
        <f t="shared" si="39"/>
        <v>1.6399999999999998E-2</v>
      </c>
      <c r="AW616" s="25">
        <f>IFERROR(SUMIFS('[1]BD Unidades'!$BI$3:$BI$1424,'[1]BD Unidades'!$A$3:$A$1424,$A616),"-")</f>
        <v>0.71336148788177878</v>
      </c>
      <c r="AX616" s="25">
        <f>IFERROR(SUMIFS('[1]BD Unidades'!$BJ$3:$BJ$1424,'[1]BD Unidades'!$A$3:$A$1424,$A616),"-")</f>
        <v>0.45888945178851226</v>
      </c>
    </row>
    <row r="617" spans="1:50" ht="14.4" x14ac:dyDescent="0.3">
      <c r="A617" s="7">
        <v>1934</v>
      </c>
      <c r="B617" s="7" t="s">
        <v>2662</v>
      </c>
      <c r="D617" s="8" t="s">
        <v>2663</v>
      </c>
      <c r="E617" s="19" t="s">
        <v>1126</v>
      </c>
      <c r="F617" s="19" t="s">
        <v>2664</v>
      </c>
      <c r="G617" s="19" t="s">
        <v>1249</v>
      </c>
      <c r="H617" s="19" t="s">
        <v>397</v>
      </c>
      <c r="I617" s="19">
        <v>2024</v>
      </c>
      <c r="J617" s="19" t="s">
        <v>495</v>
      </c>
      <c r="K617" s="19" t="s">
        <v>496</v>
      </c>
      <c r="L617" s="19" t="s">
        <v>213</v>
      </c>
      <c r="M617" s="19" t="s">
        <v>189</v>
      </c>
      <c r="N617" s="19" t="s">
        <v>189</v>
      </c>
      <c r="O617" s="19" t="s">
        <v>1244</v>
      </c>
      <c r="P617" s="19" t="s">
        <v>51</v>
      </c>
      <c r="Q617" s="9" t="s">
        <v>2665</v>
      </c>
      <c r="R617" s="20">
        <v>9.0050000000000008</v>
      </c>
      <c r="S617" s="20">
        <v>5.5E-2</v>
      </c>
      <c r="T617" s="20">
        <v>9</v>
      </c>
      <c r="U617" s="20" t="s">
        <v>397</v>
      </c>
      <c r="V617" s="21">
        <f>_xlfn.XLOOKUP(D617,'[1]Gen. Real'!$A:$A,'[1]Gen. Real'!$C:$C,"-",0)</f>
        <v>16.965429999999994</v>
      </c>
      <c r="W617" s="22"/>
      <c r="X617" s="22" t="str">
        <f>_xlfn.XLOOKUP(D617,[1]Vertimiento!$A:$A,[1]Vertimiento!$E:$E,"-",0)</f>
        <v>-</v>
      </c>
      <c r="Y617" s="23" t="str">
        <f t="shared" si="36"/>
        <v>-</v>
      </c>
      <c r="Z617" s="19" t="str">
        <f>_xlfn.XLOOKUP(D617,[1]Cmg!$I$4:$I$85,[1]Cmg!$M$4:$M$85,"----",0,1)</f>
        <v>----</v>
      </c>
      <c r="AA617" s="19" t="str">
        <f>_xlfn.XLOOKUP(D617,[1]Cmg!$A$4:$A$89,[1]Cmg!$B$4:$B$89,"----",0,1)</f>
        <v>----</v>
      </c>
      <c r="AB617" s="19" t="str">
        <f>_xlfn.XLOOKUP(D617,[1]Cmg!$E$4:$E$89,[1]Cmg!$F$4:$F$89,"----",0,1)</f>
        <v>----</v>
      </c>
      <c r="AC617" s="19" t="str">
        <f>_xlfn.XLOOKUP(D617,[1]Cmg!$O$4:$O$89,[1]Cmg!$P$4:$P$89,"----",0,1)</f>
        <v>----</v>
      </c>
      <c r="AD617" s="24" t="str">
        <f>_xlfn.XLOOKUP(D617,[1]Cmg!$S$4:$S$89,[1]Cmg!$U$4:$U$89,"----",0,1)</f>
        <v>----</v>
      </c>
      <c r="AG617" s="25">
        <f>IFERROR(SUMIFS('[1]BD Unidades'!$AH:$AH,'[1]BD Unidades'!$A:$A,'BD Centrales 2023'!$A617),"-")</f>
        <v>9</v>
      </c>
      <c r="AH617" s="25">
        <f>SUMIFS('[1]BD Unidades'!$AJ$3:$AJ$1424,'[1]BD Unidades'!$A$3:$A$1424,$A617)</f>
        <v>8353.126041088286</v>
      </c>
      <c r="AI617" s="25">
        <f>SUMIFS('[1]BD Unidades'!$AL$3:$AL$1424,'[1]BD Unidades'!$A$3:$A$1424,$A617)</f>
        <v>0</v>
      </c>
      <c r="AJ617" s="26">
        <f t="shared" si="37"/>
        <v>0</v>
      </c>
      <c r="AK617" s="27">
        <f>IFERROR(SUMIFS('[1]BD Unidades'!$AO$3:$AO$1424,'[1]BD Unidades'!$A$3:$A$1424,$A617),"-")</f>
        <v>0</v>
      </c>
      <c r="AL617" s="27">
        <f>IFERROR(SUMIFS('[1]BD Unidades'!$AQ$3:$AQ$1424,'[1]BD Unidades'!$A$3:$A$1424,$A617),"-")</f>
        <v>0</v>
      </c>
      <c r="AM617" s="27">
        <f>IFERROR(SUMIFS('[1]BD Unidades'!$AS$3:$AS$1424,'[1]BD Unidades'!$A$3:$A$1424,$A617),"-")</f>
        <v>0</v>
      </c>
      <c r="AN617" s="27">
        <f>IFERROR(SUMIFS('[1]BD Unidades'!$AU$3:$AU$1424,'[1]BD Unidades'!$A$3:$A$1424,$A617),"-")</f>
        <v>0.22444830649639089</v>
      </c>
      <c r="AO617" s="27"/>
      <c r="AP617" s="27"/>
      <c r="AQ617" s="25">
        <f>IFERROR(SUMIFS('[1]BD Unidades'!$AZ$3:$AZ$1424,'[1]BD Unidades'!$A$3:$A$1424,$A617),"-")</f>
        <v>2.154044813788194</v>
      </c>
      <c r="AR617" s="25">
        <f>IFERROR(SUMIFS('[1]BD Unidades'!$BA$3:$BA$1424,'[1]BD Unidades'!$A$3:$A$1424,$A617),"-")</f>
        <v>9</v>
      </c>
      <c r="AS617" s="28">
        <f>SUMIFS('[1]BD Unidades'!$BC$3:$BC$1424,'[1]BD Unidades'!$A$3:$A$1424,$A617)</f>
        <v>7.2970818743629132E-3</v>
      </c>
      <c r="AT617" s="28">
        <f>SUMIFS('[1]BD Unidades'!$BE$3:$BE$1424,'[1]BD Unidades'!$A$3:$A$1424,$A617)</f>
        <v>0.99494192723981367</v>
      </c>
      <c r="AU617" s="29">
        <f t="shared" si="38"/>
        <v>0.98768175453650831</v>
      </c>
      <c r="AV617" s="30">
        <f t="shared" si="39"/>
        <v>5.5000000000000003E-4</v>
      </c>
      <c r="AW617" s="25">
        <f>IFERROR(SUMIFS('[1]BD Unidades'!$BI$3:$BI$1424,'[1]BD Unidades'!$A$3:$A$1424,$A617),"-")</f>
        <v>2.1286840184411888</v>
      </c>
      <c r="AX617" s="25">
        <f>IFERROR(SUMIFS('[1]BD Unidades'!$BJ$3:$BJ$1424,'[1]BD Unidades'!$A$3:$A$1424,$A617),"-")</f>
        <v>1.3693347045605142</v>
      </c>
    </row>
    <row r="618" spans="1:50" ht="14.4" x14ac:dyDescent="0.3">
      <c r="A618" s="7">
        <v>1935</v>
      </c>
      <c r="B618" s="7" t="s">
        <v>2666</v>
      </c>
      <c r="D618" s="8" t="s">
        <v>2667</v>
      </c>
      <c r="E618" s="19" t="s">
        <v>2668</v>
      </c>
      <c r="F618" s="19" t="s">
        <v>2669</v>
      </c>
      <c r="G618" s="19" t="s">
        <v>2670</v>
      </c>
      <c r="H618" s="19" t="s">
        <v>397</v>
      </c>
      <c r="I618" s="19">
        <v>2024</v>
      </c>
      <c r="J618" s="19" t="s">
        <v>495</v>
      </c>
      <c r="K618" s="19" t="s">
        <v>496</v>
      </c>
      <c r="L618" s="19" t="s">
        <v>213</v>
      </c>
      <c r="M618" s="19" t="s">
        <v>68</v>
      </c>
      <c r="N618" s="19" t="s">
        <v>68</v>
      </c>
      <c r="O618" s="19" t="s">
        <v>2324</v>
      </c>
      <c r="P618" s="19" t="s">
        <v>51</v>
      </c>
      <c r="Q618" s="9" t="s">
        <v>2671</v>
      </c>
      <c r="R618" s="20">
        <v>2.6150000000000002</v>
      </c>
      <c r="S618" s="20">
        <v>0.56999999999999995</v>
      </c>
      <c r="T618" s="20">
        <v>2.6</v>
      </c>
      <c r="U618" s="20" t="s">
        <v>397</v>
      </c>
      <c r="V618" s="21">
        <f>_xlfn.XLOOKUP(D618,'[1]Gen. Real'!$A:$A,'[1]Gen. Real'!$C:$C,"-",0)</f>
        <v>5.5503100000000032</v>
      </c>
      <c r="W618" s="22"/>
      <c r="X618" s="22" t="str">
        <f>_xlfn.XLOOKUP(D618,[1]Vertimiento!$A:$A,[1]Vertimiento!$E:$E,"-",0)</f>
        <v>-</v>
      </c>
      <c r="Y618" s="23" t="str">
        <f t="shared" si="36"/>
        <v>-</v>
      </c>
      <c r="Z618" s="19" t="str">
        <f>_xlfn.XLOOKUP(D618,[1]Cmg!$I$4:$I$85,[1]Cmg!$M$4:$M$85,"----",0,1)</f>
        <v>----</v>
      </c>
      <c r="AA618" s="19" t="str">
        <f>_xlfn.XLOOKUP(D618,[1]Cmg!$A$4:$A$89,[1]Cmg!$B$4:$B$89,"----",0,1)</f>
        <v>----</v>
      </c>
      <c r="AB618" s="19" t="str">
        <f>_xlfn.XLOOKUP(D618,[1]Cmg!$E$4:$E$89,[1]Cmg!$F$4:$F$89,"----",0,1)</f>
        <v>----</v>
      </c>
      <c r="AC618" s="19" t="str">
        <f>_xlfn.XLOOKUP(D618,[1]Cmg!$O$4:$O$89,[1]Cmg!$P$4:$P$89,"----",0,1)</f>
        <v>----</v>
      </c>
      <c r="AD618" s="24" t="str">
        <f>_xlfn.XLOOKUP(D618,[1]Cmg!$S$4:$S$89,[1]Cmg!$U$4:$U$89,"----",0,1)</f>
        <v>----</v>
      </c>
      <c r="AG618" s="25">
        <f>IFERROR(SUMIFS('[1]BD Unidades'!$AH:$AH,'[1]BD Unidades'!$A:$A,'BD Centrales 2023'!$A618),"-")</f>
        <v>2.6</v>
      </c>
      <c r="AH618" s="25">
        <f>SUMIFS('[1]BD Unidades'!$AJ$3:$AJ$1424,'[1]BD Unidades'!$A$3:$A$1424,$A618)</f>
        <v>8087.3588272785246</v>
      </c>
      <c r="AI618" s="25">
        <f>SUMIFS('[1]BD Unidades'!$AL$3:$AL$1424,'[1]BD Unidades'!$A$3:$A$1424,$A618)</f>
        <v>0</v>
      </c>
      <c r="AJ618" s="26">
        <f t="shared" si="37"/>
        <v>0</v>
      </c>
      <c r="AK618" s="27">
        <f>IFERROR(SUMIFS('[1]BD Unidades'!$AO$3:$AO$1424,'[1]BD Unidades'!$A$3:$A$1424,$A618),"-")</f>
        <v>0</v>
      </c>
      <c r="AL618" s="27">
        <f>IFERROR(SUMIFS('[1]BD Unidades'!$AQ$3:$AQ$1424,'[1]BD Unidades'!$A$3:$A$1424,$A618),"-")</f>
        <v>0</v>
      </c>
      <c r="AM618" s="27">
        <f>IFERROR(SUMIFS('[1]BD Unidades'!$AS$3:$AS$1424,'[1]BD Unidades'!$A$3:$A$1424,$A618),"-")</f>
        <v>0</v>
      </c>
      <c r="AN618" s="27">
        <f>IFERROR(SUMIFS('[1]BD Unidades'!$AU$3:$AU$1424,'[1]BD Unidades'!$A$3:$A$1424,$A618),"-")</f>
        <v>0.24459089866156786</v>
      </c>
      <c r="AO618" s="27"/>
      <c r="AP618" s="27"/>
      <c r="AQ618" s="25">
        <f>IFERROR(SUMIFS('[1]BD Unidades'!$AZ$3:$AZ$1424,'[1]BD Unidades'!$A$3:$A$1424,$A618),"-")</f>
        <v>0.62227961287214495</v>
      </c>
      <c r="AR618" s="25">
        <f>IFERROR(SUMIFS('[1]BD Unidades'!$BA$3:$BA$1424,'[1]BD Unidades'!$A$3:$A$1424,$A618),"-")</f>
        <v>2.6</v>
      </c>
      <c r="AS618" s="28">
        <f>SUMIFS('[1]BD Unidades'!$BC$3:$BC$1424,'[1]BD Unidades'!$A$3:$A$1424,$A618)</f>
        <v>5.7085912988815886E-3</v>
      </c>
      <c r="AT618" s="28">
        <f>SUMIFS('[1]BD Unidades'!$BE$3:$BE$1424,'[1]BD Unidades'!$A$3:$A$1424,$A618)</f>
        <v>0.99426386233269592</v>
      </c>
      <c r="AU618" s="29">
        <f t="shared" si="38"/>
        <v>0.98858801629939108</v>
      </c>
      <c r="AV618" s="30">
        <f t="shared" si="39"/>
        <v>5.6999999999999993E-3</v>
      </c>
      <c r="AW618" s="25">
        <f>IFERROR(SUMIFS('[1]BD Unidades'!$BI$3:$BI$1424,'[1]BD Unidades'!$A$3:$A$1424,$A618),"-")</f>
        <v>0.61870677861949608</v>
      </c>
      <c r="AX618" s="25">
        <f>IFERROR(SUMIFS('[1]BD Unidades'!$BJ$3:$BJ$1424,'[1]BD Unidades'!$A$3:$A$1424,$A618),"-")</f>
        <v>0.39800019945229936</v>
      </c>
    </row>
    <row r="619" spans="1:50" ht="14.4" x14ac:dyDescent="0.3">
      <c r="A619" s="7">
        <v>1936</v>
      </c>
      <c r="B619" s="7" t="s">
        <v>2672</v>
      </c>
      <c r="D619" s="8" t="s">
        <v>2673</v>
      </c>
      <c r="E619" s="19" t="s">
        <v>2674</v>
      </c>
      <c r="F619" s="19" t="s">
        <v>2674</v>
      </c>
      <c r="G619" s="19" t="s">
        <v>2675</v>
      </c>
      <c r="H619" s="19" t="s">
        <v>397</v>
      </c>
      <c r="I619" s="19">
        <v>2024</v>
      </c>
      <c r="J619" s="19" t="s">
        <v>495</v>
      </c>
      <c r="K619" s="19" t="s">
        <v>496</v>
      </c>
      <c r="L619" s="19" t="s">
        <v>213</v>
      </c>
      <c r="M619" s="19" t="s">
        <v>164</v>
      </c>
      <c r="N619" s="19" t="s">
        <v>831</v>
      </c>
      <c r="O619" s="19" t="s">
        <v>832</v>
      </c>
      <c r="P619" s="19" t="s">
        <v>51</v>
      </c>
      <c r="Q619" s="9" t="s">
        <v>2352</v>
      </c>
      <c r="R619" s="20">
        <v>3.0059999999999998</v>
      </c>
      <c r="S619" s="20">
        <v>0.19900000000000001</v>
      </c>
      <c r="T619" s="20">
        <v>3</v>
      </c>
      <c r="U619" s="20" t="s">
        <v>397</v>
      </c>
      <c r="V619" s="21">
        <f>_xlfn.XLOOKUP(D619,'[1]Gen. Real'!$A:$A,'[1]Gen. Real'!$C:$C,"-",0)</f>
        <v>5.9709999999999992</v>
      </c>
      <c r="W619" s="22"/>
      <c r="X619" s="22" t="str">
        <f>_xlfn.XLOOKUP(D619,[1]Vertimiento!$A:$A,[1]Vertimiento!$E:$E,"-",0)</f>
        <v>-</v>
      </c>
      <c r="Y619" s="23" t="str">
        <f t="shared" si="36"/>
        <v>-</v>
      </c>
      <c r="Z619" s="19" t="str">
        <f>_xlfn.XLOOKUP(D619,[1]Cmg!$I$4:$I$85,[1]Cmg!$M$4:$M$85,"----",0,1)</f>
        <v>----</v>
      </c>
      <c r="AA619" s="19" t="str">
        <f>_xlfn.XLOOKUP(D619,[1]Cmg!$A$4:$A$89,[1]Cmg!$B$4:$B$89,"----",0,1)</f>
        <v>----</v>
      </c>
      <c r="AB619" s="19" t="str">
        <f>_xlfn.XLOOKUP(D619,[1]Cmg!$E$4:$E$89,[1]Cmg!$F$4:$F$89,"----",0,1)</f>
        <v>----</v>
      </c>
      <c r="AC619" s="19" t="str">
        <f>_xlfn.XLOOKUP(D619,[1]Cmg!$O$4:$O$89,[1]Cmg!$P$4:$P$89,"----",0,1)</f>
        <v>----</v>
      </c>
      <c r="AD619" s="24" t="str">
        <f>_xlfn.XLOOKUP(D619,[1]Cmg!$S$4:$S$89,[1]Cmg!$U$4:$U$89,"----",0,1)</f>
        <v>----</v>
      </c>
      <c r="AG619" s="25">
        <f>IFERROR(SUMIFS('[1]BD Unidades'!$AH:$AH,'[1]BD Unidades'!$A:$A,'BD Centrales 2023'!$A619),"-")</f>
        <v>3</v>
      </c>
      <c r="AH619" s="25">
        <f>SUMIFS('[1]BD Unidades'!$AJ$3:$AJ$1424,'[1]BD Unidades'!$A$3:$A$1424,$A619)</f>
        <v>8510.0632069194926</v>
      </c>
      <c r="AI619" s="25">
        <f>SUMIFS('[1]BD Unidades'!$AL$3:$AL$1424,'[1]BD Unidades'!$A$3:$A$1424,$A619)</f>
        <v>0</v>
      </c>
      <c r="AJ619" s="26">
        <f t="shared" si="37"/>
        <v>0</v>
      </c>
      <c r="AK619" s="27">
        <f>IFERROR(SUMIFS('[1]BD Unidades'!$AO$3:$AO$1424,'[1]BD Unidades'!$A$3:$A$1424,$A619),"-")</f>
        <v>0</v>
      </c>
      <c r="AL619" s="27">
        <f>IFERROR(SUMIFS('[1]BD Unidades'!$AQ$3:$AQ$1424,'[1]BD Unidades'!$A$3:$A$1424,$A619),"-")</f>
        <v>0</v>
      </c>
      <c r="AM619" s="27">
        <f>IFERROR(SUMIFS('[1]BD Unidades'!$AS$3:$AS$1424,'[1]BD Unidades'!$A$3:$A$1424,$A619),"-")</f>
        <v>0.21609460886030238</v>
      </c>
      <c r="AN619" s="27">
        <f>IFERROR(SUMIFS('[1]BD Unidades'!$AU$3:$AU$1424,'[1]BD Unidades'!$A$3:$A$1424,$A619),"-")</f>
        <v>0.23186127744510981</v>
      </c>
      <c r="AO619" s="27"/>
      <c r="AP619" s="27"/>
      <c r="AQ619" s="25">
        <f>IFERROR(SUMIFS('[1]BD Unidades'!$AZ$3:$AZ$1424,'[1]BD Unidades'!$A$3:$A$1424,$A619),"-")</f>
        <v>0.64958039423406888</v>
      </c>
      <c r="AR619" s="25">
        <f>IFERROR(SUMIFS('[1]BD Unidades'!$BA$3:$BA$1424,'[1]BD Unidades'!$A$3:$A$1424,$A619),"-")</f>
        <v>3</v>
      </c>
      <c r="AS619" s="28">
        <f>SUMIFS('[1]BD Unidades'!$BC$3:$BC$1424,'[1]BD Unidades'!$A$3:$A$1424,$A619)</f>
        <v>1.3145764323921956E-2</v>
      </c>
      <c r="AT619" s="28">
        <f>SUMIFS('[1]BD Unidades'!$BE$3:$BE$1424,'[1]BD Unidades'!$A$3:$A$1424,$A619)</f>
        <v>0.99800399201596812</v>
      </c>
      <c r="AU619" s="29">
        <f t="shared" si="38"/>
        <v>0.98488446674259289</v>
      </c>
      <c r="AV619" s="30">
        <f t="shared" si="39"/>
        <v>1.99E-3</v>
      </c>
      <c r="AW619" s="25">
        <f>IFERROR(SUMIFS('[1]BD Unidades'!$BI$3:$BI$1424,'[1]BD Unidades'!$A$3:$A$1424,$A619),"-")</f>
        <v>0.64102408500048413</v>
      </c>
      <c r="AX619" s="25">
        <f>IFERROR(SUMIFS('[1]BD Unidades'!$BJ$3:$BJ$1424,'[1]BD Unidades'!$A$3:$A$1424,$A619),"-")</f>
        <v>0.4123564222993969</v>
      </c>
    </row>
    <row r="620" spans="1:50" ht="14.4" x14ac:dyDescent="0.3">
      <c r="A620" s="7">
        <v>1938</v>
      </c>
      <c r="B620" s="7" t="s">
        <v>2677</v>
      </c>
      <c r="D620" s="8" t="s">
        <v>2678</v>
      </c>
      <c r="E620" s="19" t="s">
        <v>2679</v>
      </c>
      <c r="F620" s="19" t="s">
        <v>2679</v>
      </c>
      <c r="G620" s="19" t="s">
        <v>2680</v>
      </c>
      <c r="H620" s="19" t="s">
        <v>397</v>
      </c>
      <c r="I620" s="19">
        <v>2024</v>
      </c>
      <c r="J620" s="19" t="s">
        <v>495</v>
      </c>
      <c r="K620" s="19" t="s">
        <v>496</v>
      </c>
      <c r="L620" s="19" t="s">
        <v>213</v>
      </c>
      <c r="M620" s="19" t="s">
        <v>164</v>
      </c>
      <c r="N620" s="19" t="s">
        <v>221</v>
      </c>
      <c r="O620" s="19" t="s">
        <v>1709</v>
      </c>
      <c r="P620" s="19" t="s">
        <v>51</v>
      </c>
      <c r="Q620" s="9" t="s">
        <v>2682</v>
      </c>
      <c r="R620" s="20">
        <v>3.05</v>
      </c>
      <c r="S620" s="20">
        <v>1.64</v>
      </c>
      <c r="T620" s="20">
        <v>3</v>
      </c>
      <c r="U620" s="20" t="s">
        <v>397</v>
      </c>
      <c r="V620" s="21">
        <f>_xlfn.XLOOKUP(D620,'[1]Gen. Real'!$A:$A,'[1]Gen. Real'!$C:$C,"-",0)</f>
        <v>5.6777000000000015</v>
      </c>
      <c r="W620" s="22"/>
      <c r="X620" s="22" t="str">
        <f>_xlfn.XLOOKUP(D620,[1]Vertimiento!$A:$A,[1]Vertimiento!$E:$E,"-",0)</f>
        <v>-</v>
      </c>
      <c r="Y620" s="23" t="str">
        <f t="shared" si="36"/>
        <v>-</v>
      </c>
      <c r="Z620" s="19" t="str">
        <f>_xlfn.XLOOKUP(D620,[1]Cmg!$I$4:$I$85,[1]Cmg!$M$4:$M$85,"----",0,1)</f>
        <v>----</v>
      </c>
      <c r="AA620" s="19" t="str">
        <f>_xlfn.XLOOKUP(D620,[1]Cmg!$A$4:$A$89,[1]Cmg!$B$4:$B$89,"----",0,1)</f>
        <v>----</v>
      </c>
      <c r="AB620" s="19" t="str">
        <f>_xlfn.XLOOKUP(D620,[1]Cmg!$E$4:$E$89,[1]Cmg!$F$4:$F$89,"----",0,1)</f>
        <v>----</v>
      </c>
      <c r="AC620" s="19" t="str">
        <f>_xlfn.XLOOKUP(D620,[1]Cmg!$O$4:$O$89,[1]Cmg!$P$4:$P$89,"----",0,1)</f>
        <v>----</v>
      </c>
      <c r="AD620" s="24" t="str">
        <f>_xlfn.XLOOKUP(D620,[1]Cmg!$S$4:$S$89,[1]Cmg!$U$4:$U$89,"----",0,1)</f>
        <v>----</v>
      </c>
      <c r="AG620" s="25">
        <f>IFERROR(SUMIFS('[1]BD Unidades'!$AH:$AH,'[1]BD Unidades'!$A:$A,'BD Centrales 2023'!$A620),"-")</f>
        <v>3</v>
      </c>
      <c r="AH620" s="25">
        <f>SUMIFS('[1]BD Unidades'!$AJ$3:$AJ$1424,'[1]BD Unidades'!$A$3:$A$1424,$A620)</f>
        <v>8407.4754098360663</v>
      </c>
      <c r="AI620" s="25">
        <f>SUMIFS('[1]BD Unidades'!$AL$3:$AL$1424,'[1]BD Unidades'!$A$3:$A$1424,$A620)</f>
        <v>0</v>
      </c>
      <c r="AJ620" s="26">
        <f t="shared" si="37"/>
        <v>0</v>
      </c>
      <c r="AK620" s="27">
        <f>IFERROR(SUMIFS('[1]BD Unidades'!$AO$3:$AO$1424,'[1]BD Unidades'!$A$3:$A$1424,$A620),"-")</f>
        <v>0</v>
      </c>
      <c r="AL620" s="27">
        <f>IFERROR(SUMIFS('[1]BD Unidades'!$AQ$3:$AQ$1424,'[1]BD Unidades'!$A$3:$A$1424,$A620),"-")</f>
        <v>0</v>
      </c>
      <c r="AM620" s="27">
        <f>IFERROR(SUMIFS('[1]BD Unidades'!$AS$3:$AS$1424,'[1]BD Unidades'!$A$3:$A$1424,$A620),"-")</f>
        <v>0</v>
      </c>
      <c r="AN620" s="27">
        <f>IFERROR(SUMIFS('[1]BD Unidades'!$AU$3:$AU$1424,'[1]BD Unidades'!$A$3:$A$1424,$A620),"-")</f>
        <v>0.21667967213114753</v>
      </c>
      <c r="AO620" s="27"/>
      <c r="AP620" s="27"/>
      <c r="AQ620" s="25">
        <f>IFERROR(SUMIFS('[1]BD Unidades'!$AZ$3:$AZ$1424,'[1]BD Unidades'!$A$3:$A$1424,$A620),"-")</f>
        <v>0.71801493792939808</v>
      </c>
      <c r="AR620" s="25">
        <f>IFERROR(SUMIFS('[1]BD Unidades'!$BA$3:$BA$1424,'[1]BD Unidades'!$A$3:$A$1424,$A620),"-")</f>
        <v>3</v>
      </c>
      <c r="AS620" s="28">
        <f>SUMIFS('[1]BD Unidades'!$BC$3:$BC$1424,'[1]BD Unidades'!$A$3:$A$1424,$A620)</f>
        <v>9.9450518093353781E-3</v>
      </c>
      <c r="AT620" s="28">
        <f>SUMIFS('[1]BD Unidades'!$BE$3:$BE$1424,'[1]BD Unidades'!$A$3:$A$1424,$A620)</f>
        <v>0.98341380342840012</v>
      </c>
      <c r="AU620" s="29">
        <f t="shared" si="38"/>
        <v>0.97363370220328915</v>
      </c>
      <c r="AV620" s="30">
        <f t="shared" si="39"/>
        <v>1.6399999999999998E-2</v>
      </c>
      <c r="AW620" s="25">
        <f>IFERROR(SUMIFS('[1]BD Unidades'!$BI$3:$BI$1424,'[1]BD Unidades'!$A$3:$A$1424,$A620),"-")</f>
        <v>0.71061594635068426</v>
      </c>
      <c r="AX620" s="25">
        <f>IFERROR(SUMIFS('[1]BD Unidades'!$BJ$3:$BJ$1424,'[1]BD Unidades'!$A$3:$A$1424,$A620),"-")</f>
        <v>0.45712330647583543</v>
      </c>
    </row>
    <row r="621" spans="1:50" ht="14.4" x14ac:dyDescent="0.3">
      <c r="A621" s="7">
        <v>1939</v>
      </c>
      <c r="B621" s="7" t="s">
        <v>2683</v>
      </c>
      <c r="D621" s="8" t="s">
        <v>2684</v>
      </c>
      <c r="E621" s="19" t="s">
        <v>2685</v>
      </c>
      <c r="F621" s="19" t="s">
        <v>2685</v>
      </c>
      <c r="G621" s="19" t="s">
        <v>2686</v>
      </c>
      <c r="H621" s="19" t="s">
        <v>397</v>
      </c>
      <c r="I621" s="19">
        <v>2024</v>
      </c>
      <c r="J621" s="19" t="s">
        <v>495</v>
      </c>
      <c r="K621" s="19" t="s">
        <v>496</v>
      </c>
      <c r="L621" s="19" t="s">
        <v>213</v>
      </c>
      <c r="M621" s="19" t="s">
        <v>90</v>
      </c>
      <c r="N621" s="19" t="s">
        <v>91</v>
      </c>
      <c r="O621" s="19" t="s">
        <v>91</v>
      </c>
      <c r="P621" s="19" t="s">
        <v>51</v>
      </c>
      <c r="Q621" s="9" t="s">
        <v>2688</v>
      </c>
      <c r="R621" s="20">
        <v>5.01</v>
      </c>
      <c r="S621" s="20">
        <v>0.19</v>
      </c>
      <c r="T621" s="20">
        <v>5</v>
      </c>
      <c r="U621" s="20" t="s">
        <v>397</v>
      </c>
      <c r="V621" s="21">
        <f>_xlfn.XLOOKUP(D621,'[1]Gen. Real'!$A:$A,'[1]Gen. Real'!$C:$C,"-",0)</f>
        <v>11.156410000000008</v>
      </c>
      <c r="W621" s="22"/>
      <c r="X621" s="22" t="str">
        <f>_xlfn.XLOOKUP(D621,[1]Vertimiento!$A:$A,[1]Vertimiento!$E:$E,"-",0)</f>
        <v>-</v>
      </c>
      <c r="Y621" s="23" t="str">
        <f t="shared" si="36"/>
        <v>-</v>
      </c>
      <c r="Z621" s="19" t="str">
        <f>_xlfn.XLOOKUP(D621,[1]Cmg!$I$4:$I$85,[1]Cmg!$M$4:$M$85,"----",0,1)</f>
        <v>----</v>
      </c>
      <c r="AA621" s="19" t="str">
        <f>_xlfn.XLOOKUP(D621,[1]Cmg!$A$4:$A$89,[1]Cmg!$B$4:$B$89,"----",0,1)</f>
        <v>----</v>
      </c>
      <c r="AB621" s="19" t="str">
        <f>_xlfn.XLOOKUP(D621,[1]Cmg!$E$4:$E$89,[1]Cmg!$F$4:$F$89,"----",0,1)</f>
        <v>----</v>
      </c>
      <c r="AC621" s="19" t="str">
        <f>_xlfn.XLOOKUP(D621,[1]Cmg!$O$4:$O$89,[1]Cmg!$P$4:$P$89,"----",0,1)</f>
        <v>----</v>
      </c>
      <c r="AD621" s="24" t="str">
        <f>_xlfn.XLOOKUP(D621,[1]Cmg!$S$4:$S$89,[1]Cmg!$U$4:$U$89,"----",0,1)</f>
        <v>----</v>
      </c>
      <c r="AG621" s="25">
        <f>IFERROR(SUMIFS('[1]BD Unidades'!$AH:$AH,'[1]BD Unidades'!$A:$A,'BD Centrales 2023'!$A621),"-")</f>
        <v>5</v>
      </c>
      <c r="AH621" s="25">
        <f>SUMIFS('[1]BD Unidades'!$AJ$3:$AJ$1424,'[1]BD Unidades'!$A$3:$A$1424,$A621)</f>
        <v>8720.8749168330032</v>
      </c>
      <c r="AI621" s="25">
        <f>SUMIFS('[1]BD Unidades'!$AL$3:$AL$1424,'[1]BD Unidades'!$A$3:$A$1424,$A621)</f>
        <v>0</v>
      </c>
      <c r="AJ621" s="26">
        <f t="shared" si="37"/>
        <v>0</v>
      </c>
      <c r="AK621" s="27">
        <f>IFERROR(SUMIFS('[1]BD Unidades'!$AO$3:$AO$1424,'[1]BD Unidades'!$A$3:$A$1424,$A621),"-")</f>
        <v>0</v>
      </c>
      <c r="AL621" s="27">
        <f>IFERROR(SUMIFS('[1]BD Unidades'!$AQ$3:$AQ$1424,'[1]BD Unidades'!$A$3:$A$1424,$A621),"-")</f>
        <v>0</v>
      </c>
      <c r="AM621" s="27">
        <f>IFERROR(SUMIFS('[1]BD Unidades'!$AS$3:$AS$1424,'[1]BD Unidades'!$A$3:$A$1424,$A621),"-")</f>
        <v>0</v>
      </c>
      <c r="AN621" s="27">
        <f>IFERROR(SUMIFS('[1]BD Unidades'!$AU$3:$AU$1424,'[1]BD Unidades'!$A$3:$A$1424,$A621),"-")</f>
        <v>0.25422255489021955</v>
      </c>
      <c r="AO621" s="27"/>
      <c r="AP621" s="27"/>
      <c r="AQ621" s="25">
        <f>IFERROR(SUMIFS('[1]BD Unidades'!$AZ$3:$AZ$1424,'[1]BD Unidades'!$A$3:$A$1424,$A621),"-")</f>
        <v>1.1966915632156634</v>
      </c>
      <c r="AR621" s="25">
        <f>IFERROR(SUMIFS('[1]BD Unidades'!$BA$3:$BA$1424,'[1]BD Unidades'!$A$3:$A$1424,$A621),"-")</f>
        <v>5</v>
      </c>
      <c r="AS621" s="28">
        <f>SUMIFS('[1]BD Unidades'!$BC$3:$BC$1424,'[1]BD Unidades'!$A$3:$A$1424,$A621)</f>
        <v>6.156991223033384E-3</v>
      </c>
      <c r="AT621" s="28">
        <f>SUMIFS('[1]BD Unidades'!$BE$3:$BE$1424,'[1]BD Unidades'!$A$3:$A$1424,$A621)</f>
        <v>0.99800399201596812</v>
      </c>
      <c r="AU621" s="29">
        <f t="shared" si="38"/>
        <v>0.9918592901965736</v>
      </c>
      <c r="AV621" s="30">
        <f t="shared" si="39"/>
        <v>1.9E-3</v>
      </c>
      <c r="AW621" s="25">
        <f>IFERROR(SUMIFS('[1]BD Unidades'!$BI$3:$BI$1424,'[1]BD Unidades'!$A$3:$A$1424,$A621),"-")</f>
        <v>1.1893088077253657</v>
      </c>
      <c r="AX621" s="25">
        <f>IFERROR(SUMIFS('[1]BD Unidades'!$BJ$3:$BJ$1424,'[1]BD Unidades'!$A$3:$A$1424,$A621),"-")</f>
        <v>0.7650556920375664</v>
      </c>
    </row>
    <row r="622" spans="1:50" ht="14.4" x14ac:dyDescent="0.3">
      <c r="A622" s="7">
        <v>1940</v>
      </c>
      <c r="B622" s="7" t="s">
        <v>2689</v>
      </c>
      <c r="D622" s="8" t="s">
        <v>2690</v>
      </c>
      <c r="E622" s="19" t="s">
        <v>2691</v>
      </c>
      <c r="F622" s="19" t="s">
        <v>2691</v>
      </c>
      <c r="G622" s="19" t="s">
        <v>2692</v>
      </c>
      <c r="H622" s="19">
        <v>1</v>
      </c>
      <c r="I622" s="19">
        <v>2024</v>
      </c>
      <c r="J622" s="19" t="s">
        <v>495</v>
      </c>
      <c r="K622" s="19" t="s">
        <v>496</v>
      </c>
      <c r="L622" s="19" t="s">
        <v>213</v>
      </c>
      <c r="M622" s="19" t="s">
        <v>90</v>
      </c>
      <c r="N622" s="19" t="s">
        <v>97</v>
      </c>
      <c r="O622" s="19" t="s">
        <v>1725</v>
      </c>
      <c r="P622" s="19" t="s">
        <v>51</v>
      </c>
      <c r="Q622" s="9" t="s">
        <v>2694</v>
      </c>
      <c r="R622" s="20">
        <v>3.01</v>
      </c>
      <c r="S622" s="20">
        <v>0.33</v>
      </c>
      <c r="T622" s="20">
        <v>3</v>
      </c>
      <c r="U622" s="20" t="s">
        <v>397</v>
      </c>
      <c r="V622" s="21">
        <f>_xlfn.XLOOKUP(D622,'[1]Gen. Real'!$A:$A,'[1]Gen. Real'!$C:$C,"-",0)</f>
        <v>5.6195999999999993</v>
      </c>
      <c r="W622" s="22"/>
      <c r="X622" s="22" t="str">
        <f>_xlfn.XLOOKUP(D622,[1]Vertimiento!$A:$A,[1]Vertimiento!$E:$E,"-",0)</f>
        <v>-</v>
      </c>
      <c r="Y622" s="23" t="str">
        <f t="shared" si="36"/>
        <v>-</v>
      </c>
      <c r="Z622" s="19" t="str">
        <f>_xlfn.XLOOKUP(D622,[1]Cmg!$I$4:$I$85,[1]Cmg!$M$4:$M$85,"----",0,1)</f>
        <v>----</v>
      </c>
      <c r="AA622" s="19" t="str">
        <f>_xlfn.XLOOKUP(D622,[1]Cmg!$A$4:$A$89,[1]Cmg!$B$4:$B$89,"----",0,1)</f>
        <v>----</v>
      </c>
      <c r="AB622" s="19" t="str">
        <f>_xlfn.XLOOKUP(D622,[1]Cmg!$E$4:$E$89,[1]Cmg!$F$4:$F$89,"----",0,1)</f>
        <v>----</v>
      </c>
      <c r="AC622" s="19" t="str">
        <f>_xlfn.XLOOKUP(D622,[1]Cmg!$O$4:$O$89,[1]Cmg!$P$4:$P$89,"----",0,1)</f>
        <v>----</v>
      </c>
      <c r="AD622" s="24" t="str">
        <f>_xlfn.XLOOKUP(D622,[1]Cmg!$S$4:$S$89,[1]Cmg!$U$4:$U$89,"----",0,1)</f>
        <v>----</v>
      </c>
      <c r="AG622" s="25">
        <f>IFERROR(SUMIFS('[1]BD Unidades'!$AH:$AH,'[1]BD Unidades'!$A:$A,'BD Centrales 2023'!$A622),"-")</f>
        <v>3</v>
      </c>
      <c r="AH622" s="25">
        <f>SUMIFS('[1]BD Unidades'!$AJ$3:$AJ$1424,'[1]BD Unidades'!$A$3:$A$1424,$A622)</f>
        <v>8370.7142857142899</v>
      </c>
      <c r="AI622" s="25">
        <f>SUMIFS('[1]BD Unidades'!$AL$3:$AL$1424,'[1]BD Unidades'!$A$3:$A$1424,$A622)</f>
        <v>0</v>
      </c>
      <c r="AJ622" s="26">
        <f t="shared" si="37"/>
        <v>0</v>
      </c>
      <c r="AK622" s="27">
        <f>IFERROR(SUMIFS('[1]BD Unidades'!$AO$3:$AO$1424,'[1]BD Unidades'!$A$3:$A$1424,$A622),"-")</f>
        <v>0</v>
      </c>
      <c r="AL622" s="27">
        <f>IFERROR(SUMIFS('[1]BD Unidades'!$AQ$3:$AQ$1424,'[1]BD Unidades'!$A$3:$A$1424,$A622),"-")</f>
        <v>0</v>
      </c>
      <c r="AM622" s="27">
        <f>IFERROR(SUMIFS('[1]BD Unidades'!$AS$3:$AS$1424,'[1]BD Unidades'!$A$3:$A$1424,$A622),"-")</f>
        <v>0</v>
      </c>
      <c r="AN622" s="27">
        <f>IFERROR(SUMIFS('[1]BD Unidades'!$AU$3:$AU$1424,'[1]BD Unidades'!$A$3:$A$1424,$A622),"-")</f>
        <v>0.21306179401993358</v>
      </c>
      <c r="AO622" s="27"/>
      <c r="AP622" s="27"/>
      <c r="AQ622" s="25">
        <f>IFERROR(SUMIFS('[1]BD Unidades'!$AZ$3:$AZ$1424,'[1]BD Unidades'!$A$3:$A$1424,$A622),"-")</f>
        <v>0.71801493792939808</v>
      </c>
      <c r="AR622" s="25">
        <f>IFERROR(SUMIFS('[1]BD Unidades'!$BA$3:$BA$1424,'[1]BD Unidades'!$A$3:$A$1424,$A622),"-")</f>
        <v>3</v>
      </c>
      <c r="AS622" s="28">
        <f>SUMIFS('[1]BD Unidades'!$BC$3:$BC$1424,'[1]BD Unidades'!$A$3:$A$1424,$A622)</f>
        <v>6.790915396168027E-3</v>
      </c>
      <c r="AT622" s="28">
        <f>SUMIFS('[1]BD Unidades'!$BE$3:$BE$1424,'[1]BD Unidades'!$A$3:$A$1424,$A622)</f>
        <v>0.99667774086378746</v>
      </c>
      <c r="AU622" s="29">
        <f t="shared" si="38"/>
        <v>0.98990938664833761</v>
      </c>
      <c r="AV622" s="30">
        <f t="shared" si="39"/>
        <v>3.3E-3</v>
      </c>
      <c r="AW622" s="25">
        <f>IFERROR(SUMIFS('[1]BD Unidades'!$BI$3:$BI$1424,'[1]BD Unidades'!$A$3:$A$1424,$A622),"-")</f>
        <v>0.71312270597041327</v>
      </c>
      <c r="AX622" s="25">
        <f>IFERROR(SUMIFS('[1]BD Unidades'!$BJ$3:$BJ$1424,'[1]BD Unidades'!$A$3:$A$1424,$A622),"-")</f>
        <v>0.45873584873835477</v>
      </c>
    </row>
    <row r="623" spans="1:50" ht="14.4" x14ac:dyDescent="0.3">
      <c r="A623" s="7">
        <v>1941</v>
      </c>
      <c r="B623" s="7" t="s">
        <v>2695</v>
      </c>
      <c r="D623" s="8" t="s">
        <v>2696</v>
      </c>
      <c r="E623" s="19" t="s">
        <v>2697</v>
      </c>
      <c r="F623" s="19" t="s">
        <v>2697</v>
      </c>
      <c r="G623" s="19" t="s">
        <v>2698</v>
      </c>
      <c r="H623" s="19">
        <v>1</v>
      </c>
      <c r="I623" s="19">
        <v>2024</v>
      </c>
      <c r="J623" s="19" t="s">
        <v>495</v>
      </c>
      <c r="K623" s="19" t="s">
        <v>496</v>
      </c>
      <c r="L623" s="19" t="s">
        <v>213</v>
      </c>
      <c r="M623" s="19" t="s">
        <v>477</v>
      </c>
      <c r="N623" s="19" t="s">
        <v>478</v>
      </c>
      <c r="O623" s="19" t="s">
        <v>479</v>
      </c>
      <c r="P623" s="19" t="s">
        <v>51</v>
      </c>
      <c r="Q623" s="9" t="s">
        <v>2699</v>
      </c>
      <c r="R623" s="20">
        <v>2.8002799999999999</v>
      </c>
      <c r="S623" s="20">
        <v>0.01</v>
      </c>
      <c r="T623" s="20">
        <v>2.8</v>
      </c>
      <c r="U623" s="20" t="s">
        <v>397</v>
      </c>
      <c r="V623" s="21">
        <f>_xlfn.XLOOKUP(D623,'[1]Gen. Real'!$A:$A,'[1]Gen. Real'!$C:$C,"-",0)</f>
        <v>7.8240000000000004E-2</v>
      </c>
      <c r="W623" s="22"/>
      <c r="X623" s="22" t="str">
        <f>_xlfn.XLOOKUP(D623,[1]Vertimiento!$A:$A,[1]Vertimiento!$E:$E,"-",0)</f>
        <v>-</v>
      </c>
      <c r="Y623" s="23" t="str">
        <f t="shared" si="36"/>
        <v>-</v>
      </c>
      <c r="Z623" s="19" t="str">
        <f>_xlfn.XLOOKUP(D623,[1]Cmg!$I$4:$I$85,[1]Cmg!$M$4:$M$85,"----",0,1)</f>
        <v>----</v>
      </c>
      <c r="AA623" s="19" t="str">
        <f>_xlfn.XLOOKUP(D623,[1]Cmg!$A$4:$A$89,[1]Cmg!$B$4:$B$89,"----",0,1)</f>
        <v>----</v>
      </c>
      <c r="AB623" s="19" t="str">
        <f>_xlfn.XLOOKUP(D623,[1]Cmg!$E$4:$E$89,[1]Cmg!$F$4:$F$89,"----",0,1)</f>
        <v>----</v>
      </c>
      <c r="AC623" s="19" t="str">
        <f>_xlfn.XLOOKUP(D623,[1]Cmg!$O$4:$O$89,[1]Cmg!$P$4:$P$89,"----",0,1)</f>
        <v>----</v>
      </c>
      <c r="AD623" s="24" t="str">
        <f>_xlfn.XLOOKUP(D623,[1]Cmg!$S$4:$S$89,[1]Cmg!$U$4:$U$89,"----",0,1)</f>
        <v>----</v>
      </c>
      <c r="AG623" s="25">
        <f>IFERROR(SUMIFS('[1]BD Unidades'!$AH:$AH,'[1]BD Unidades'!$A:$A,'BD Centrales 2023'!$A623),"-")</f>
        <v>0</v>
      </c>
      <c r="AH623" s="25">
        <f>SUMIFS('[1]BD Unidades'!$AJ$3:$AJ$1424,'[1]BD Unidades'!$A$3:$A$1424,$A623)</f>
        <v>0</v>
      </c>
      <c r="AI623" s="25">
        <f>SUMIFS('[1]BD Unidades'!$AL$3:$AL$1424,'[1]BD Unidades'!$A$3:$A$1424,$A623)</f>
        <v>0</v>
      </c>
      <c r="AJ623" s="26" t="str">
        <f t="shared" si="37"/>
        <v>-</v>
      </c>
      <c r="AK623" s="27">
        <f>IFERROR(SUMIFS('[1]BD Unidades'!$AO$3:$AO$1424,'[1]BD Unidades'!$A$3:$A$1424,$A623),"-")</f>
        <v>0</v>
      </c>
      <c r="AL623" s="27">
        <f>IFERROR(SUMIFS('[1]BD Unidades'!$AQ$3:$AQ$1424,'[1]BD Unidades'!$A$3:$A$1424,$A623),"-")</f>
        <v>0</v>
      </c>
      <c r="AM623" s="27">
        <f>IFERROR(SUMIFS('[1]BD Unidades'!$AS$3:$AS$1424,'[1]BD Unidades'!$A$3:$A$1424,$A623),"-")</f>
        <v>0</v>
      </c>
      <c r="AN623" s="27">
        <f>IFERROR(SUMIFS('[1]BD Unidades'!$AU$3:$AU$1424,'[1]BD Unidades'!$A$3:$A$1424,$A623),"-")</f>
        <v>0</v>
      </c>
      <c r="AO623" s="27"/>
      <c r="AP623" s="27"/>
      <c r="AQ623" s="25">
        <f>IFERROR(SUMIFS('[1]BD Unidades'!$AZ$3:$AZ$1424,'[1]BD Unidades'!$A$3:$A$1424,$A623),"-")</f>
        <v>0</v>
      </c>
      <c r="AR623" s="25">
        <f>IFERROR(SUMIFS('[1]BD Unidades'!$BA$3:$BA$1424,'[1]BD Unidades'!$A$3:$A$1424,$A623),"-")</f>
        <v>0</v>
      </c>
      <c r="AS623" s="28">
        <f>SUMIFS('[1]BD Unidades'!$BC$3:$BC$1424,'[1]BD Unidades'!$A$3:$A$1424,$A623)</f>
        <v>0</v>
      </c>
      <c r="AT623" s="28">
        <f>SUMIFS('[1]BD Unidades'!$BE$3:$BE$1424,'[1]BD Unidades'!$A$3:$A$1424,$A623)</f>
        <v>0</v>
      </c>
      <c r="AU623" s="29">
        <f t="shared" si="38"/>
        <v>0</v>
      </c>
      <c r="AV623" s="30">
        <f t="shared" si="39"/>
        <v>1E-4</v>
      </c>
      <c r="AW623" s="25">
        <f>IFERROR(SUMIFS('[1]BD Unidades'!$BI$3:$BI$1424,'[1]BD Unidades'!$A$3:$A$1424,$A623),"-")</f>
        <v>0</v>
      </c>
      <c r="AX623" s="25">
        <f>IFERROR(SUMIFS('[1]BD Unidades'!$BJ$3:$BJ$1424,'[1]BD Unidades'!$A$3:$A$1424,$A623),"-")</f>
        <v>0</v>
      </c>
    </row>
    <row r="624" spans="1:50" ht="14.4" x14ac:dyDescent="0.3">
      <c r="A624" s="7">
        <v>1942</v>
      </c>
      <c r="B624" s="7" t="s">
        <v>2700</v>
      </c>
      <c r="D624" s="8" t="s">
        <v>2701</v>
      </c>
      <c r="E624" s="19" t="s">
        <v>2042</v>
      </c>
      <c r="F624" s="19" t="s">
        <v>2702</v>
      </c>
      <c r="G624" s="19" t="s">
        <v>2703</v>
      </c>
      <c r="H624" s="19">
        <v>1</v>
      </c>
      <c r="I624" s="19">
        <v>2024</v>
      </c>
      <c r="J624" s="19" t="s">
        <v>495</v>
      </c>
      <c r="K624" s="19" t="s">
        <v>496</v>
      </c>
      <c r="L624" s="19" t="s">
        <v>213</v>
      </c>
      <c r="M624" s="19" t="s">
        <v>164</v>
      </c>
      <c r="N624" s="19" t="s">
        <v>371</v>
      </c>
      <c r="O624" s="19" t="s">
        <v>2705</v>
      </c>
      <c r="P624" s="19" t="s">
        <v>51</v>
      </c>
      <c r="Q624" s="9" t="s">
        <v>2706</v>
      </c>
      <c r="R624" s="20">
        <v>0.39</v>
      </c>
      <c r="S624" s="20">
        <v>23.07</v>
      </c>
      <c r="T624" s="20">
        <v>0.3</v>
      </c>
      <c r="U624" s="20" t="s">
        <v>397</v>
      </c>
      <c r="V624" s="21">
        <f>_xlfn.XLOOKUP(D624,'[1]Gen. Real'!$A:$A,'[1]Gen. Real'!$C:$C,"-",0)</f>
        <v>3.46E-3</v>
      </c>
      <c r="W624" s="22"/>
      <c r="X624" s="22" t="str">
        <f>_xlfn.XLOOKUP(D624,[1]Vertimiento!$A:$A,[1]Vertimiento!$E:$E,"-",0)</f>
        <v>-</v>
      </c>
      <c r="Y624" s="23" t="str">
        <f t="shared" si="36"/>
        <v>-</v>
      </c>
      <c r="Z624" s="19" t="str">
        <f>_xlfn.XLOOKUP(D624,[1]Cmg!$I$4:$I$85,[1]Cmg!$M$4:$M$85,"----",0,1)</f>
        <v>----</v>
      </c>
      <c r="AA624" s="19" t="str">
        <f>_xlfn.XLOOKUP(D624,[1]Cmg!$A$4:$A$89,[1]Cmg!$B$4:$B$89,"----",0,1)</f>
        <v>----</v>
      </c>
      <c r="AB624" s="19" t="str">
        <f>_xlfn.XLOOKUP(D624,[1]Cmg!$E$4:$E$89,[1]Cmg!$F$4:$F$89,"----",0,1)</f>
        <v>----</v>
      </c>
      <c r="AC624" s="19" t="str">
        <f>_xlfn.XLOOKUP(D624,[1]Cmg!$O$4:$O$89,[1]Cmg!$P$4:$P$89,"----",0,1)</f>
        <v>----</v>
      </c>
      <c r="AD624" s="24" t="str">
        <f>_xlfn.XLOOKUP(D624,[1]Cmg!$S$4:$S$89,[1]Cmg!$U$4:$U$89,"----",0,1)</f>
        <v>----</v>
      </c>
      <c r="AG624" s="25">
        <f>IFERROR(SUMIFS('[1]BD Unidades'!$AH:$AH,'[1]BD Unidades'!$A:$A,'BD Centrales 2023'!$A624),"-")</f>
        <v>0.3</v>
      </c>
      <c r="AH624" s="25">
        <f>SUMIFS('[1]BD Unidades'!$AJ$3:$AJ$1424,'[1]BD Unidades'!$A$3:$A$1424,$A624)</f>
        <v>0</v>
      </c>
      <c r="AI624" s="25">
        <f>SUMIFS('[1]BD Unidades'!$AL$3:$AL$1424,'[1]BD Unidades'!$A$3:$A$1424,$A624)</f>
        <v>10.76923076923077</v>
      </c>
      <c r="AJ624" s="26">
        <f t="shared" si="37"/>
        <v>1</v>
      </c>
      <c r="AK624" s="27">
        <f>IFERROR(SUMIFS('[1]BD Unidades'!$AO$3:$AO$1424,'[1]BD Unidades'!$A$3:$A$1424,$A624),"-")</f>
        <v>0</v>
      </c>
      <c r="AL624" s="27">
        <f>IFERROR(SUMIFS('[1]BD Unidades'!$AQ$3:$AQ$1424,'[1]BD Unidades'!$A$3:$A$1424,$A624),"-")</f>
        <v>0</v>
      </c>
      <c r="AM624" s="27">
        <f>IFERROR(SUMIFS('[1]BD Unidades'!$AS$3:$AS$1424,'[1]BD Unidades'!$A$3:$A$1424,$A624),"-")</f>
        <v>0</v>
      </c>
      <c r="AN624" s="27">
        <f>IFERROR(SUMIFS('[1]BD Unidades'!$AU$3:$AU$1424,'[1]BD Unidades'!$A$3:$A$1424,$A624),"-")</f>
        <v>0</v>
      </c>
      <c r="AO624" s="27"/>
      <c r="AP624" s="27"/>
      <c r="AQ624" s="25">
        <f>IFERROR(SUMIFS('[1]BD Unidades'!$AZ$3:$AZ$1424,'[1]BD Unidades'!$A$3:$A$1424,$A624),"-")</f>
        <v>0</v>
      </c>
      <c r="AR624" s="25">
        <f>IFERROR(SUMIFS('[1]BD Unidades'!$BA$3:$BA$1424,'[1]BD Unidades'!$A$3:$A$1424,$A624),"-")</f>
        <v>0</v>
      </c>
      <c r="AS624" s="28">
        <f>SUMIFS('[1]BD Unidades'!$BC$3:$BC$1424,'[1]BD Unidades'!$A$3:$A$1424,$A624)</f>
        <v>0.22773090475423</v>
      </c>
      <c r="AT624" s="28">
        <f>SUMIFS('[1]BD Unidades'!$BE$3:$BE$1424,'[1]BD Unidades'!$A$3:$A$1424,$A624)</f>
        <v>0.76923076923076916</v>
      </c>
      <c r="AU624" s="29">
        <f t="shared" si="38"/>
        <v>0.5940531501890538</v>
      </c>
      <c r="AV624" s="30">
        <f t="shared" si="39"/>
        <v>0.23070000000000002</v>
      </c>
      <c r="AW624" s="25">
        <f>IFERROR(SUMIFS('[1]BD Unidades'!$BI$3:$BI$1424,'[1]BD Unidades'!$A$3:$A$1424,$A624),"-")</f>
        <v>0</v>
      </c>
      <c r="AX624" s="25">
        <f>IFERROR(SUMIFS('[1]BD Unidades'!$BJ$3:$BJ$1424,'[1]BD Unidades'!$A$3:$A$1424,$A624),"-")</f>
        <v>0</v>
      </c>
    </row>
    <row r="625" spans="1:50" ht="14.4" x14ac:dyDescent="0.3">
      <c r="A625" s="7">
        <v>1943</v>
      </c>
      <c r="B625" s="7" t="s">
        <v>2707</v>
      </c>
      <c r="D625" s="8" t="s">
        <v>2708</v>
      </c>
      <c r="E625" s="19" t="s">
        <v>2309</v>
      </c>
      <c r="F625" s="19" t="s">
        <v>2709</v>
      </c>
      <c r="G625" s="19" t="s">
        <v>2710</v>
      </c>
      <c r="H625" s="19" t="s">
        <v>397</v>
      </c>
      <c r="I625" s="19">
        <v>2024</v>
      </c>
      <c r="J625" s="19" t="s">
        <v>495</v>
      </c>
      <c r="K625" s="19" t="s">
        <v>496</v>
      </c>
      <c r="L625" s="19" t="s">
        <v>213</v>
      </c>
      <c r="M625" s="19" t="s">
        <v>477</v>
      </c>
      <c r="N625" s="19" t="s">
        <v>478</v>
      </c>
      <c r="O625" s="19" t="s">
        <v>714</v>
      </c>
      <c r="P625" s="19" t="s">
        <v>51</v>
      </c>
      <c r="Q625" s="9" t="s">
        <v>2711</v>
      </c>
      <c r="R625" s="20">
        <v>9.35</v>
      </c>
      <c r="S625" s="20">
        <v>3.74</v>
      </c>
      <c r="T625" s="20">
        <v>9</v>
      </c>
      <c r="U625" s="20" t="s">
        <v>397</v>
      </c>
      <c r="V625" s="21">
        <f>_xlfn.XLOOKUP(D625,'[1]Gen. Real'!$A:$A,'[1]Gen. Real'!$C:$C,"-",0)</f>
        <v>23.804219999999994</v>
      </c>
      <c r="W625" s="22"/>
      <c r="X625" s="22" t="str">
        <f>_xlfn.XLOOKUP(D625,[1]Vertimiento!$A:$A,[1]Vertimiento!$E:$E,"-",0)</f>
        <v>-</v>
      </c>
      <c r="Y625" s="23" t="str">
        <f t="shared" si="36"/>
        <v>-</v>
      </c>
      <c r="Z625" s="19" t="str">
        <f>_xlfn.XLOOKUP(D625,[1]Cmg!$I$4:$I$85,[1]Cmg!$M$4:$M$85,"----",0,1)</f>
        <v>----</v>
      </c>
      <c r="AA625" s="19" t="str">
        <f>_xlfn.XLOOKUP(D625,[1]Cmg!$A$4:$A$89,[1]Cmg!$B$4:$B$89,"----",0,1)</f>
        <v>----</v>
      </c>
      <c r="AB625" s="19" t="str">
        <f>_xlfn.XLOOKUP(D625,[1]Cmg!$E$4:$E$89,[1]Cmg!$F$4:$F$89,"----",0,1)</f>
        <v>----</v>
      </c>
      <c r="AC625" s="19" t="str">
        <f>_xlfn.XLOOKUP(D625,[1]Cmg!$O$4:$O$89,[1]Cmg!$P$4:$P$89,"----",0,1)</f>
        <v>----</v>
      </c>
      <c r="AD625" s="24" t="str">
        <f>_xlfn.XLOOKUP(D625,[1]Cmg!$S$4:$S$89,[1]Cmg!$U$4:$U$89,"----",0,1)</f>
        <v>----</v>
      </c>
      <c r="AG625" s="25">
        <f>IFERROR(SUMIFS('[1]BD Unidades'!$AH:$AH,'[1]BD Unidades'!$A:$A,'BD Centrales 2023'!$A625),"-")</f>
        <v>9</v>
      </c>
      <c r="AH625" s="25">
        <f>SUMIFS('[1]BD Unidades'!$AJ$3:$AJ$1424,'[1]BD Unidades'!$A$3:$A$1424,$A625)</f>
        <v>7720.8449197860973</v>
      </c>
      <c r="AI625" s="25">
        <f>SUMIFS('[1]BD Unidades'!$AL$3:$AL$1424,'[1]BD Unidades'!$A$3:$A$1424,$A625)</f>
        <v>0</v>
      </c>
      <c r="AJ625" s="26">
        <f t="shared" si="37"/>
        <v>0</v>
      </c>
      <c r="AK625" s="27">
        <f>IFERROR(SUMIFS('[1]BD Unidades'!$AO$3:$AO$1424,'[1]BD Unidades'!$A$3:$A$1424,$A625),"-")</f>
        <v>0</v>
      </c>
      <c r="AL625" s="27">
        <f>IFERROR(SUMIFS('[1]BD Unidades'!$AQ$3:$AQ$1424,'[1]BD Unidades'!$A$3:$A$1424,$A625),"-")</f>
        <v>0</v>
      </c>
      <c r="AM625" s="27">
        <f>IFERROR(SUMIFS('[1]BD Unidades'!$AS$3:$AS$1424,'[1]BD Unidades'!$A$3:$A$1424,$A625),"-")</f>
        <v>0</v>
      </c>
      <c r="AN625" s="27">
        <f>IFERROR(SUMIFS('[1]BD Unidades'!$AU$3:$AU$1424,'[1]BD Unidades'!$A$3:$A$1424,$A625),"-")</f>
        <v>0.29162213903743317</v>
      </c>
      <c r="AO625" s="27"/>
      <c r="AP625" s="27"/>
      <c r="AQ625" s="25">
        <f>IFERROR(SUMIFS('[1]BD Unidades'!$AZ$3:$AZ$1424,'[1]BD Unidades'!$A$3:$A$1424,$A625),"-")</f>
        <v>2.6516741482625816</v>
      </c>
      <c r="AR625" s="25">
        <f>IFERROR(SUMIFS('[1]BD Unidades'!$BA$3:$BA$1424,'[1]BD Unidades'!$A$3:$A$1424,$A625),"-")</f>
        <v>9</v>
      </c>
      <c r="AS625" s="28">
        <f>SUMIFS('[1]BD Unidades'!$BC$3:$BC$1424,'[1]BD Unidades'!$A$3:$A$1424,$A625)</f>
        <v>3.5804650571654537E-2</v>
      </c>
      <c r="AT625" s="28">
        <f>SUMIFS('[1]BD Unidades'!$BE$3:$BE$1424,'[1]BD Unidades'!$A$3:$A$1424,$A625)</f>
        <v>0.96239103362391076</v>
      </c>
      <c r="AU625" s="29">
        <f t="shared" si="38"/>
        <v>0.92793295895171324</v>
      </c>
      <c r="AV625" s="30">
        <f t="shared" si="39"/>
        <v>3.7400000000000003E-2</v>
      </c>
      <c r="AW625" s="25">
        <f>IFERROR(SUMIFS('[1]BD Unidades'!$BI$3:$BI$1424,'[1]BD Unidades'!$A$3:$A$1424,$A625),"-")</f>
        <v>2.552573374090978</v>
      </c>
      <c r="AX625" s="25">
        <f>IFERROR(SUMIFS('[1]BD Unidades'!$BJ$3:$BJ$1424,'[1]BD Unidades'!$A$3:$A$1424,$A625),"-")</f>
        <v>1.6420132235687535</v>
      </c>
    </row>
    <row r="626" spans="1:50" ht="14.4" x14ac:dyDescent="0.3">
      <c r="A626" s="7">
        <v>1945</v>
      </c>
      <c r="B626" s="7" t="s">
        <v>2712</v>
      </c>
      <c r="D626" s="8" t="s">
        <v>2713</v>
      </c>
      <c r="E626" s="19" t="s">
        <v>2309</v>
      </c>
      <c r="F626" s="19" t="s">
        <v>2714</v>
      </c>
      <c r="G626" s="19" t="s">
        <v>2715</v>
      </c>
      <c r="H626" s="19" t="s">
        <v>397</v>
      </c>
      <c r="I626" s="19">
        <v>2024</v>
      </c>
      <c r="J626" s="19" t="s">
        <v>495</v>
      </c>
      <c r="K626" s="19" t="s">
        <v>496</v>
      </c>
      <c r="L626" s="19" t="s">
        <v>213</v>
      </c>
      <c r="M626" s="19" t="s">
        <v>477</v>
      </c>
      <c r="N626" s="19" t="s">
        <v>478</v>
      </c>
      <c r="O626" s="19" t="s">
        <v>714</v>
      </c>
      <c r="P626" s="19" t="s">
        <v>51</v>
      </c>
      <c r="Q626" s="9" t="s">
        <v>2655</v>
      </c>
      <c r="R626" s="20">
        <v>9.15</v>
      </c>
      <c r="S626" s="20">
        <v>1.64</v>
      </c>
      <c r="T626" s="20">
        <v>9</v>
      </c>
      <c r="U626" s="20" t="s">
        <v>397</v>
      </c>
      <c r="V626" s="21">
        <f>_xlfn.XLOOKUP(D626,'[1]Gen. Real'!$A:$A,'[1]Gen. Real'!$C:$C,"-",0)</f>
        <v>23.004220000000011</v>
      </c>
      <c r="W626" s="22"/>
      <c r="X626" s="22" t="str">
        <f>_xlfn.XLOOKUP(D626,[1]Vertimiento!$A:$A,[1]Vertimiento!$E:$E,"-",0)</f>
        <v>-</v>
      </c>
      <c r="Y626" s="23" t="str">
        <f t="shared" si="36"/>
        <v>-</v>
      </c>
      <c r="Z626" s="19" t="str">
        <f>_xlfn.XLOOKUP(D626,[1]Cmg!$I$4:$I$85,[1]Cmg!$M$4:$M$85,"----",0,1)</f>
        <v>----</v>
      </c>
      <c r="AA626" s="19" t="str">
        <f>_xlfn.XLOOKUP(D626,[1]Cmg!$A$4:$A$89,[1]Cmg!$B$4:$B$89,"----",0,1)</f>
        <v>----</v>
      </c>
      <c r="AB626" s="19" t="str">
        <f>_xlfn.XLOOKUP(D626,[1]Cmg!$E$4:$E$89,[1]Cmg!$F$4:$F$89,"----",0,1)</f>
        <v>----</v>
      </c>
      <c r="AC626" s="19" t="str">
        <f>_xlfn.XLOOKUP(D626,[1]Cmg!$O$4:$O$89,[1]Cmg!$P$4:$P$89,"----",0,1)</f>
        <v>----</v>
      </c>
      <c r="AD626" s="24" t="str">
        <f>_xlfn.XLOOKUP(D626,[1]Cmg!$S$4:$S$89,[1]Cmg!$U$4:$U$89,"----",0,1)</f>
        <v>----</v>
      </c>
      <c r="AG626" s="25">
        <f>IFERROR(SUMIFS('[1]BD Unidades'!$AH:$AH,'[1]BD Unidades'!$A:$A,'BD Centrales 2023'!$A626),"-")</f>
        <v>9</v>
      </c>
      <c r="AH626" s="25">
        <f>SUMIFS('[1]BD Unidades'!$AJ$3:$AJ$1424,'[1]BD Unidades'!$A$3:$A$1424,$A626)</f>
        <v>7872.7213114754059</v>
      </c>
      <c r="AI626" s="25">
        <f>SUMIFS('[1]BD Unidades'!$AL$3:$AL$1424,'[1]BD Unidades'!$A$3:$A$1424,$A626)</f>
        <v>0</v>
      </c>
      <c r="AJ626" s="26">
        <f t="shared" si="37"/>
        <v>0</v>
      </c>
      <c r="AK626" s="27">
        <f>IFERROR(SUMIFS('[1]BD Unidades'!$AO$3:$AO$1424,'[1]BD Unidades'!$A$3:$A$1424,$A626),"-")</f>
        <v>0</v>
      </c>
      <c r="AL626" s="27">
        <f>IFERROR(SUMIFS('[1]BD Unidades'!$AQ$3:$AQ$1424,'[1]BD Unidades'!$A$3:$A$1424,$A626),"-")</f>
        <v>0</v>
      </c>
      <c r="AM626" s="27">
        <f>IFERROR(SUMIFS('[1]BD Unidades'!$AS$3:$AS$1424,'[1]BD Unidades'!$A$3:$A$1424,$A626),"-")</f>
        <v>0</v>
      </c>
      <c r="AN626" s="27">
        <f>IFERROR(SUMIFS('[1]BD Unidades'!$AU$3:$AU$1424,'[1]BD Unidades'!$A$3:$A$1424,$A626),"-")</f>
        <v>0.29346393442622948</v>
      </c>
      <c r="AO626" s="27"/>
      <c r="AP626" s="27"/>
      <c r="AQ626" s="25">
        <f>IFERROR(SUMIFS('[1]BD Unidades'!$AZ$3:$AZ$1424,'[1]BD Unidades'!$A$3:$A$1424,$A626),"-")</f>
        <v>2.6516741482625816</v>
      </c>
      <c r="AR626" s="25">
        <f>IFERROR(SUMIFS('[1]BD Unidades'!$BA$3:$BA$1424,'[1]BD Unidades'!$A$3:$A$1424,$A626),"-")</f>
        <v>9</v>
      </c>
      <c r="AS626" s="28">
        <f>SUMIFS('[1]BD Unidades'!$BC$3:$BC$1424,'[1]BD Unidades'!$A$3:$A$1424,$A626)</f>
        <v>3.618834697250331E-2</v>
      </c>
      <c r="AT626" s="28">
        <f>SUMIFS('[1]BD Unidades'!$BE$3:$BE$1424,'[1]BD Unidades'!$A$3:$A$1424,$A626)</f>
        <v>0.9835055019088258</v>
      </c>
      <c r="AU626" s="29">
        <f t="shared" si="38"/>
        <v>0.94791406355638319</v>
      </c>
      <c r="AV626" s="30">
        <f t="shared" si="39"/>
        <v>1.6399999999999998E-2</v>
      </c>
      <c r="AW626" s="25">
        <f>IFERROR(SUMIFS('[1]BD Unidades'!$BI$3:$BI$1424,'[1]BD Unidades'!$A$3:$A$1424,$A626),"-")</f>
        <v>2.5538527066377519</v>
      </c>
      <c r="AX626" s="25">
        <f>IFERROR(SUMIFS('[1]BD Unidades'!$BJ$3:$BJ$1424,'[1]BD Unidades'!$A$3:$A$1424,$A626),"-")</f>
        <v>1.6428361895138139</v>
      </c>
    </row>
    <row r="627" spans="1:50" ht="14.4" x14ac:dyDescent="0.3">
      <c r="A627" s="7">
        <v>1946</v>
      </c>
      <c r="B627" s="7" t="s">
        <v>2716</v>
      </c>
      <c r="D627" s="8" t="s">
        <v>2717</v>
      </c>
      <c r="E627" s="19" t="s">
        <v>2309</v>
      </c>
      <c r="F627" s="19" t="s">
        <v>2718</v>
      </c>
      <c r="G627" s="19" t="s">
        <v>2719</v>
      </c>
      <c r="H627" s="19" t="s">
        <v>397</v>
      </c>
      <c r="I627" s="19">
        <v>2024</v>
      </c>
      <c r="J627" s="19" t="s">
        <v>495</v>
      </c>
      <c r="K627" s="19" t="s">
        <v>496</v>
      </c>
      <c r="L627" s="19" t="s">
        <v>213</v>
      </c>
      <c r="M627" s="19" t="s">
        <v>477</v>
      </c>
      <c r="N627" s="19" t="s">
        <v>478</v>
      </c>
      <c r="O627" s="19" t="s">
        <v>714</v>
      </c>
      <c r="P627" s="19" t="s">
        <v>51</v>
      </c>
      <c r="Q627" s="9" t="s">
        <v>2720</v>
      </c>
      <c r="R627" s="20">
        <v>9.15</v>
      </c>
      <c r="S627" s="20">
        <v>1.64</v>
      </c>
      <c r="T627" s="20">
        <v>9</v>
      </c>
      <c r="U627" s="20" t="s">
        <v>397</v>
      </c>
      <c r="V627" s="21">
        <f>_xlfn.XLOOKUP(D627,'[1]Gen. Real'!$A:$A,'[1]Gen. Real'!$C:$C,"-",0)</f>
        <v>23.094999999999999</v>
      </c>
      <c r="W627" s="22"/>
      <c r="X627" s="22" t="str">
        <f>_xlfn.XLOOKUP(D627,[1]Vertimiento!$A:$A,[1]Vertimiento!$E:$E,"-",0)</f>
        <v>-</v>
      </c>
      <c r="Y627" s="23" t="str">
        <f t="shared" si="36"/>
        <v>-</v>
      </c>
      <c r="Z627" s="19" t="str">
        <f>_xlfn.XLOOKUP(D627,[1]Cmg!$I$4:$I$85,[1]Cmg!$M$4:$M$85,"----",0,1)</f>
        <v>----</v>
      </c>
      <c r="AA627" s="19" t="str">
        <f>_xlfn.XLOOKUP(D627,[1]Cmg!$A$4:$A$89,[1]Cmg!$B$4:$B$89,"----",0,1)</f>
        <v>----</v>
      </c>
      <c r="AB627" s="19" t="str">
        <f>_xlfn.XLOOKUP(D627,[1]Cmg!$E$4:$E$89,[1]Cmg!$F$4:$F$89,"----",0,1)</f>
        <v>----</v>
      </c>
      <c r="AC627" s="19" t="str">
        <f>_xlfn.XLOOKUP(D627,[1]Cmg!$O$4:$O$89,[1]Cmg!$P$4:$P$89,"----",0,1)</f>
        <v>----</v>
      </c>
      <c r="AD627" s="24" t="str">
        <f>_xlfn.XLOOKUP(D627,[1]Cmg!$S$4:$S$89,[1]Cmg!$U$4:$U$89,"----",0,1)</f>
        <v>----</v>
      </c>
      <c r="AG627" s="25">
        <f>IFERROR(SUMIFS('[1]BD Unidades'!$AH:$AH,'[1]BD Unidades'!$A:$A,'BD Centrales 2023'!$A627),"-")</f>
        <v>9</v>
      </c>
      <c r="AH627" s="25">
        <f>SUMIFS('[1]BD Unidades'!$AJ$3:$AJ$1424,'[1]BD Unidades'!$A$3:$A$1424,$A627)</f>
        <v>7891.4590163934399</v>
      </c>
      <c r="AI627" s="25">
        <f>SUMIFS('[1]BD Unidades'!$AL$3:$AL$1424,'[1]BD Unidades'!$A$3:$A$1424,$A627)</f>
        <v>0</v>
      </c>
      <c r="AJ627" s="26">
        <f t="shared" si="37"/>
        <v>0</v>
      </c>
      <c r="AK627" s="27">
        <f>IFERROR(SUMIFS('[1]BD Unidades'!$AO$3:$AO$1424,'[1]BD Unidades'!$A$3:$A$1424,$A627),"-")</f>
        <v>0</v>
      </c>
      <c r="AL627" s="27">
        <f>IFERROR(SUMIFS('[1]BD Unidades'!$AQ$3:$AQ$1424,'[1]BD Unidades'!$A$3:$A$1424,$A627),"-")</f>
        <v>0</v>
      </c>
      <c r="AM627" s="27">
        <f>IFERROR(SUMIFS('[1]BD Unidades'!$AS$3:$AS$1424,'[1]BD Unidades'!$A$3:$A$1424,$A627),"-")</f>
        <v>0</v>
      </c>
      <c r="AN627" s="27">
        <f>IFERROR(SUMIFS('[1]BD Unidades'!$AU$3:$AU$1424,'[1]BD Unidades'!$A$3:$A$1424,$A627),"-")</f>
        <v>0.29187147540983605</v>
      </c>
      <c r="AO627" s="27"/>
      <c r="AP627" s="27"/>
      <c r="AQ627" s="25">
        <f>IFERROR(SUMIFS('[1]BD Unidades'!$AZ$3:$AZ$1424,'[1]BD Unidades'!$A$3:$A$1424,$A627),"-")</f>
        <v>2.6516741482625816</v>
      </c>
      <c r="AR627" s="25">
        <f>IFERROR(SUMIFS('[1]BD Unidades'!$BA$3:$BA$1424,'[1]BD Unidades'!$A$3:$A$1424,$A627),"-")</f>
        <v>9</v>
      </c>
      <c r="AS627" s="28">
        <f>SUMIFS('[1]BD Unidades'!$BC$3:$BC$1424,'[1]BD Unidades'!$A$3:$A$1424,$A627)</f>
        <v>6.744168340577548E-3</v>
      </c>
      <c r="AT627" s="28">
        <f>SUMIFS('[1]BD Unidades'!$BE$3:$BE$1424,'[1]BD Unidades'!$A$3:$A$1424,$A627)</f>
        <v>0.98359345759413142</v>
      </c>
      <c r="AU627" s="29">
        <f t="shared" si="38"/>
        <v>0.97695993773742584</v>
      </c>
      <c r="AV627" s="30">
        <f t="shared" si="39"/>
        <v>1.6399999999999998E-2</v>
      </c>
      <c r="AW627" s="25">
        <f>IFERROR(SUMIFS('[1]BD Unidades'!$BI$3:$BI$1424,'[1]BD Unidades'!$A$3:$A$1424,$A627),"-")</f>
        <v>2.6334576826551976</v>
      </c>
      <c r="AX627" s="25">
        <f>IFERROR(SUMIFS('[1]BD Unidades'!$BJ$3:$BJ$1424,'[1]BD Unidades'!$A$3:$A$1424,$A627),"-")</f>
        <v>1.69404428586445</v>
      </c>
    </row>
    <row r="628" spans="1:50" ht="14.4" x14ac:dyDescent="0.3">
      <c r="A628" s="7">
        <v>1947</v>
      </c>
      <c r="B628" s="7" t="s">
        <v>2721</v>
      </c>
      <c r="D628" s="8" t="s">
        <v>2722</v>
      </c>
      <c r="E628" s="19" t="s">
        <v>2309</v>
      </c>
      <c r="F628" s="19" t="s">
        <v>2723</v>
      </c>
      <c r="G628" s="19" t="s">
        <v>2724</v>
      </c>
      <c r="H628" s="19" t="s">
        <v>397</v>
      </c>
      <c r="I628" s="19">
        <v>2024</v>
      </c>
      <c r="J628" s="19" t="s">
        <v>495</v>
      </c>
      <c r="K628" s="19" t="s">
        <v>496</v>
      </c>
      <c r="L628" s="19" t="s">
        <v>213</v>
      </c>
      <c r="M628" s="19" t="s">
        <v>497</v>
      </c>
      <c r="N628" s="19" t="s">
        <v>478</v>
      </c>
      <c r="O628" s="19" t="s">
        <v>844</v>
      </c>
      <c r="P628" s="19" t="s">
        <v>51</v>
      </c>
      <c r="Q628" s="9" t="s">
        <v>2726</v>
      </c>
      <c r="R628" s="20">
        <v>9.15</v>
      </c>
      <c r="S628" s="20">
        <v>1.64</v>
      </c>
      <c r="T628" s="20">
        <v>9</v>
      </c>
      <c r="U628" s="20" t="s">
        <v>397</v>
      </c>
      <c r="V628" s="21">
        <f>_xlfn.XLOOKUP(D628,'[1]Gen. Real'!$A:$A,'[1]Gen. Real'!$C:$C,"-",0)</f>
        <v>15.781600000000003</v>
      </c>
      <c r="W628" s="22"/>
      <c r="X628" s="22" t="str">
        <f>_xlfn.XLOOKUP(D628,[1]Vertimiento!$A:$A,[1]Vertimiento!$E:$E,"-",0)</f>
        <v>-</v>
      </c>
      <c r="Y628" s="23" t="str">
        <f t="shared" si="36"/>
        <v>-</v>
      </c>
      <c r="Z628" s="19" t="str">
        <f>_xlfn.XLOOKUP(D628,[1]Cmg!$I$4:$I$85,[1]Cmg!$M$4:$M$85,"----",0,1)</f>
        <v>----</v>
      </c>
      <c r="AA628" s="19" t="str">
        <f>_xlfn.XLOOKUP(D628,[1]Cmg!$A$4:$A$89,[1]Cmg!$B$4:$B$89,"----",0,1)</f>
        <v>----</v>
      </c>
      <c r="AB628" s="19" t="str">
        <f>_xlfn.XLOOKUP(D628,[1]Cmg!$E$4:$E$89,[1]Cmg!$F$4:$F$89,"----",0,1)</f>
        <v>----</v>
      </c>
      <c r="AC628" s="19" t="str">
        <f>_xlfn.XLOOKUP(D628,[1]Cmg!$O$4:$O$89,[1]Cmg!$P$4:$P$89,"----",0,1)</f>
        <v>----</v>
      </c>
      <c r="AD628" s="24" t="str">
        <f>_xlfn.XLOOKUP(D628,[1]Cmg!$S$4:$S$89,[1]Cmg!$U$4:$U$89,"----",0,1)</f>
        <v>----</v>
      </c>
      <c r="AG628" s="25">
        <f>IFERROR(SUMIFS('[1]BD Unidades'!$AH:$AH,'[1]BD Unidades'!$A:$A,'BD Centrales 2023'!$A628),"-")</f>
        <v>9</v>
      </c>
      <c r="AH628" s="25">
        <f>SUMIFS('[1]BD Unidades'!$AJ$3:$AJ$1424,'[1]BD Unidades'!$A$3:$A$1424,$A628)</f>
        <v>7994.6065573770502</v>
      </c>
      <c r="AI628" s="25">
        <f>SUMIFS('[1]BD Unidades'!$AL$3:$AL$1424,'[1]BD Unidades'!$A$3:$A$1424,$A628)</f>
        <v>0</v>
      </c>
      <c r="AJ628" s="26">
        <f t="shared" si="37"/>
        <v>0</v>
      </c>
      <c r="AK628" s="27">
        <f>IFERROR(SUMIFS('[1]BD Unidades'!$AO$3:$AO$1424,'[1]BD Unidades'!$A$3:$A$1424,$A628),"-")</f>
        <v>0</v>
      </c>
      <c r="AL628" s="27">
        <f>IFERROR(SUMIFS('[1]BD Unidades'!$AQ$3:$AQ$1424,'[1]BD Unidades'!$A$3:$A$1424,$A628),"-")</f>
        <v>0</v>
      </c>
      <c r="AM628" s="27">
        <f>IFERROR(SUMIFS('[1]BD Unidades'!$AS$3:$AS$1424,'[1]BD Unidades'!$A$3:$A$1424,$A628),"-")</f>
        <v>0</v>
      </c>
      <c r="AN628" s="27">
        <f>IFERROR(SUMIFS('[1]BD Unidades'!$AU$3:$AU$1424,'[1]BD Unidades'!$A$3:$A$1424,$A628),"-")</f>
        <v>0.20025540983606555</v>
      </c>
      <c r="AO628" s="27"/>
      <c r="AP628" s="27"/>
      <c r="AQ628" s="25">
        <f>IFERROR(SUMIFS('[1]BD Unidades'!$AZ$3:$AZ$1424,'[1]BD Unidades'!$A$3:$A$1424,$A628),"-")</f>
        <v>2.6516741482625816</v>
      </c>
      <c r="AR628" s="25">
        <f>IFERROR(SUMIFS('[1]BD Unidades'!$BA$3:$BA$1424,'[1]BD Unidades'!$A$3:$A$1424,$A628),"-")</f>
        <v>9</v>
      </c>
      <c r="AS628" s="28">
        <f>SUMIFS('[1]BD Unidades'!$BC$3:$BC$1424,'[1]BD Unidades'!$A$3:$A$1424,$A628)</f>
        <v>7.332028195045092E-3</v>
      </c>
      <c r="AT628" s="28">
        <f>SUMIFS('[1]BD Unidades'!$BE$3:$BE$1424,'[1]BD Unidades'!$A$3:$A$1424,$A628)</f>
        <v>0.9834156748259596</v>
      </c>
      <c r="AU628" s="29">
        <f t="shared" si="38"/>
        <v>0.97620524337068637</v>
      </c>
      <c r="AV628" s="30">
        <f t="shared" si="39"/>
        <v>1.6399999999999998E-2</v>
      </c>
      <c r="AW628" s="25">
        <f>IFERROR(SUMIFS('[1]BD Unidades'!$BI$3:$BI$1424,'[1]BD Unidades'!$A$3:$A$1424,$A628),"-")</f>
        <v>2.6313972044218468</v>
      </c>
      <c r="AX628" s="25">
        <f>IFERROR(SUMIFS('[1]BD Unidades'!$BJ$3:$BJ$1424,'[1]BD Unidades'!$A$3:$A$1424,$A628),"-")</f>
        <v>1.6927188264122837</v>
      </c>
    </row>
    <row r="629" spans="1:50" ht="14.4" x14ac:dyDescent="0.3">
      <c r="A629" s="7">
        <v>1948</v>
      </c>
      <c r="B629" s="7" t="s">
        <v>2727</v>
      </c>
      <c r="D629" s="8" t="s">
        <v>2728</v>
      </c>
      <c r="E629" s="19" t="s">
        <v>2309</v>
      </c>
      <c r="F629" s="19" t="s">
        <v>2729</v>
      </c>
      <c r="G629" s="19" t="s">
        <v>2730</v>
      </c>
      <c r="H629" s="19" t="s">
        <v>397</v>
      </c>
      <c r="I629" s="19">
        <v>2024</v>
      </c>
      <c r="J629" s="19" t="s">
        <v>495</v>
      </c>
      <c r="K629" s="19" t="s">
        <v>496</v>
      </c>
      <c r="L629" s="19" t="s">
        <v>213</v>
      </c>
      <c r="M629" s="19" t="s">
        <v>477</v>
      </c>
      <c r="N629" s="19" t="s">
        <v>579</v>
      </c>
      <c r="O629" s="19" t="s">
        <v>580</v>
      </c>
      <c r="P629" s="19" t="s">
        <v>51</v>
      </c>
      <c r="Q629" s="9" t="s">
        <v>2731</v>
      </c>
      <c r="R629" s="20">
        <v>9.15</v>
      </c>
      <c r="S629" s="20">
        <v>1.64</v>
      </c>
      <c r="T629" s="20">
        <v>9</v>
      </c>
      <c r="U629" s="20" t="s">
        <v>397</v>
      </c>
      <c r="V629" s="21" t="str">
        <f>_xlfn.XLOOKUP(D629,'[1]Gen. Real'!$A:$A,'[1]Gen. Real'!$C:$C,"-",0)</f>
        <v>-</v>
      </c>
      <c r="W629" s="22"/>
      <c r="X629" s="22" t="str">
        <f>_xlfn.XLOOKUP(D629,[1]Vertimiento!$A:$A,[1]Vertimiento!$E:$E,"-",0)</f>
        <v>-</v>
      </c>
      <c r="Y629" s="23" t="str">
        <f t="shared" si="36"/>
        <v>-</v>
      </c>
      <c r="Z629" s="19" t="str">
        <f>_xlfn.XLOOKUP(D629,[1]Cmg!$I$4:$I$85,[1]Cmg!$M$4:$M$85,"----",0,1)</f>
        <v>----</v>
      </c>
      <c r="AA629" s="19" t="str">
        <f>_xlfn.XLOOKUP(D629,[1]Cmg!$A$4:$A$89,[1]Cmg!$B$4:$B$89,"----",0,1)</f>
        <v>----</v>
      </c>
      <c r="AB629" s="19" t="str">
        <f>_xlfn.XLOOKUP(D629,[1]Cmg!$E$4:$E$89,[1]Cmg!$F$4:$F$89,"----",0,1)</f>
        <v>----</v>
      </c>
      <c r="AC629" s="19" t="str">
        <f>_xlfn.XLOOKUP(D629,[1]Cmg!$O$4:$O$89,[1]Cmg!$P$4:$P$89,"----",0,1)</f>
        <v>----</v>
      </c>
      <c r="AD629" s="24" t="str">
        <f>_xlfn.XLOOKUP(D629,[1]Cmg!$S$4:$S$89,[1]Cmg!$U$4:$U$89,"----",0,1)</f>
        <v>----</v>
      </c>
      <c r="AG629" s="25">
        <f>IFERROR(SUMIFS('[1]BD Unidades'!$AH:$AH,'[1]BD Unidades'!$A:$A,'BD Centrales 2023'!$A629),"-")</f>
        <v>0</v>
      </c>
      <c r="AH629" s="25">
        <f>SUMIFS('[1]BD Unidades'!$AJ$3:$AJ$1424,'[1]BD Unidades'!$A$3:$A$1424,$A629)</f>
        <v>1445.5606557377048</v>
      </c>
      <c r="AI629" s="25">
        <f>SUMIFS('[1]BD Unidades'!$AL$3:$AL$1424,'[1]BD Unidades'!$A$3:$A$1424,$A629)</f>
        <v>0</v>
      </c>
      <c r="AJ629" s="26">
        <f t="shared" si="37"/>
        <v>0</v>
      </c>
      <c r="AK629" s="27">
        <f>IFERROR(SUMIFS('[1]BD Unidades'!$AO$3:$AO$1424,'[1]BD Unidades'!$A$3:$A$1424,$A629),"-")</f>
        <v>0</v>
      </c>
      <c r="AL629" s="27">
        <f>IFERROR(SUMIFS('[1]BD Unidades'!$AQ$3:$AQ$1424,'[1]BD Unidades'!$A$3:$A$1424,$A629),"-")</f>
        <v>0</v>
      </c>
      <c r="AM629" s="27">
        <f>IFERROR(SUMIFS('[1]BD Unidades'!$AS$3:$AS$1424,'[1]BD Unidades'!$A$3:$A$1424,$A629),"-")</f>
        <v>0</v>
      </c>
      <c r="AN629" s="27">
        <f>IFERROR(SUMIFS('[1]BD Unidades'!$AU$3:$AU$1424,'[1]BD Unidades'!$A$3:$A$1424,$A629),"-")</f>
        <v>0</v>
      </c>
      <c r="AO629" s="27"/>
      <c r="AP629" s="27"/>
      <c r="AQ629" s="25">
        <f>IFERROR(SUMIFS('[1]BD Unidades'!$AZ$3:$AZ$1424,'[1]BD Unidades'!$A$3:$A$1424,$A629),"-")</f>
        <v>0.48908656512398724</v>
      </c>
      <c r="AR629" s="25">
        <f>IFERROR(SUMIFS('[1]BD Unidades'!$BA$3:$BA$1424,'[1]BD Unidades'!$A$3:$A$1424,$A629),"-")</f>
        <v>1.66</v>
      </c>
      <c r="AS629" s="28">
        <f>SUMIFS('[1]BD Unidades'!$BC$3:$BC$1424,'[1]BD Unidades'!$A$3:$A$1424,$A629)</f>
        <v>1.7064437158469943E-3</v>
      </c>
      <c r="AT629" s="28">
        <f>SUMIFS('[1]BD Unidades'!$BE$3:$BE$1424,'[1]BD Unidades'!$A$3:$A$1424,$A629)</f>
        <v>0.18142076502732238</v>
      </c>
      <c r="AU629" s="29">
        <f t="shared" si="38"/>
        <v>0.18111118070291735</v>
      </c>
      <c r="AV629" s="30">
        <f t="shared" si="39"/>
        <v>1.6399999999999998E-2</v>
      </c>
      <c r="AW629" s="25">
        <f>IFERROR(SUMIFS('[1]BD Unidades'!$BI$3:$BI$1424,'[1]BD Unidades'!$A$3:$A$1424,$A629),"-")</f>
        <v>0.44068335344736109</v>
      </c>
      <c r="AX629" s="25">
        <f>IFERROR(SUMIFS('[1]BD Unidades'!$BJ$3:$BJ$1424,'[1]BD Unidades'!$A$3:$A$1424,$A629),"-")</f>
        <v>0.28348172127466503</v>
      </c>
    </row>
    <row r="630" spans="1:50" ht="14.4" x14ac:dyDescent="0.3">
      <c r="A630" s="7">
        <v>1949</v>
      </c>
      <c r="B630" s="7" t="s">
        <v>2740</v>
      </c>
      <c r="D630" s="8" t="s">
        <v>2741</v>
      </c>
      <c r="E630" s="19" t="s">
        <v>2309</v>
      </c>
      <c r="F630" s="19" t="s">
        <v>2742</v>
      </c>
      <c r="G630" s="19" t="s">
        <v>2743</v>
      </c>
      <c r="H630" s="19" t="s">
        <v>397</v>
      </c>
      <c r="I630" s="19">
        <v>2024</v>
      </c>
      <c r="J630" s="19" t="s">
        <v>495</v>
      </c>
      <c r="K630" s="19" t="s">
        <v>496</v>
      </c>
      <c r="L630" s="19" t="s">
        <v>213</v>
      </c>
      <c r="M630" s="19" t="s">
        <v>477</v>
      </c>
      <c r="N630" s="19" t="s">
        <v>549</v>
      </c>
      <c r="O630" s="19" t="s">
        <v>637</v>
      </c>
      <c r="P630" s="19" t="s">
        <v>51</v>
      </c>
      <c r="Q630" s="9" t="s">
        <v>2744</v>
      </c>
      <c r="R630" s="20">
        <v>9.15</v>
      </c>
      <c r="S630" s="20">
        <v>1.64</v>
      </c>
      <c r="T630" s="20">
        <v>9</v>
      </c>
      <c r="U630" s="20" t="s">
        <v>397</v>
      </c>
      <c r="V630" s="21">
        <f>_xlfn.XLOOKUP(D630,'[1]Gen. Real'!$A:$A,'[1]Gen. Real'!$C:$C,"-",0)</f>
        <v>26.83275999999999</v>
      </c>
      <c r="W630" s="22"/>
      <c r="X630" s="22" t="str">
        <f>_xlfn.XLOOKUP(D630,[1]Vertimiento!$A:$A,[1]Vertimiento!$E:$E,"-",0)</f>
        <v>-</v>
      </c>
      <c r="Y630" s="23" t="str">
        <f t="shared" si="36"/>
        <v>-</v>
      </c>
      <c r="Z630" s="19" t="str">
        <f>_xlfn.XLOOKUP(D630,[1]Cmg!$I$4:$I$85,[1]Cmg!$M$4:$M$85,"----",0,1)</f>
        <v>----</v>
      </c>
      <c r="AA630" s="19" t="str">
        <f>_xlfn.XLOOKUP(D630,[1]Cmg!$A$4:$A$89,[1]Cmg!$B$4:$B$89,"----",0,1)</f>
        <v>----</v>
      </c>
      <c r="AB630" s="19" t="str">
        <f>_xlfn.XLOOKUP(D630,[1]Cmg!$E$4:$E$89,[1]Cmg!$F$4:$F$89,"----",0,1)</f>
        <v>----</v>
      </c>
      <c r="AC630" s="19" t="str">
        <f>_xlfn.XLOOKUP(D630,[1]Cmg!$O$4:$O$89,[1]Cmg!$P$4:$P$89,"----",0,1)</f>
        <v>----</v>
      </c>
      <c r="AD630" s="24" t="str">
        <f>_xlfn.XLOOKUP(D630,[1]Cmg!$S$4:$S$89,[1]Cmg!$U$4:$U$89,"----",0,1)</f>
        <v>----</v>
      </c>
      <c r="AG630" s="25">
        <f>IFERROR(SUMIFS('[1]BD Unidades'!$AH:$AH,'[1]BD Unidades'!$A:$A,'BD Centrales 2023'!$A630),"-")</f>
        <v>9</v>
      </c>
      <c r="AH630" s="25">
        <f>SUMIFS('[1]BD Unidades'!$AJ$3:$AJ$1424,'[1]BD Unidades'!$A$3:$A$1424,$A630)</f>
        <v>7810.98360655738</v>
      </c>
      <c r="AI630" s="25">
        <f>SUMIFS('[1]BD Unidades'!$AL$3:$AL$1424,'[1]BD Unidades'!$A$3:$A$1424,$A630)</f>
        <v>0</v>
      </c>
      <c r="AJ630" s="26">
        <f t="shared" si="37"/>
        <v>0</v>
      </c>
      <c r="AK630" s="27">
        <f>IFERROR(SUMIFS('[1]BD Unidades'!$AO$3:$AO$1424,'[1]BD Unidades'!$A$3:$A$1424,$A630),"-")</f>
        <v>0</v>
      </c>
      <c r="AL630" s="27">
        <f>IFERROR(SUMIFS('[1]BD Unidades'!$AQ$3:$AQ$1424,'[1]BD Unidades'!$A$3:$A$1424,$A630),"-")</f>
        <v>0</v>
      </c>
      <c r="AM630" s="27">
        <f>IFERROR(SUMIFS('[1]BD Unidades'!$AS$3:$AS$1424,'[1]BD Unidades'!$A$3:$A$1424,$A630),"-")</f>
        <v>0</v>
      </c>
      <c r="AN630" s="27">
        <f>IFERROR(SUMIFS('[1]BD Unidades'!$AU$3:$AU$1424,'[1]BD Unidades'!$A$3:$A$1424,$A630),"-")</f>
        <v>0.3408796721311475</v>
      </c>
      <c r="AO630" s="27"/>
      <c r="AP630" s="27"/>
      <c r="AQ630" s="25">
        <f>IFERROR(SUMIFS('[1]BD Unidades'!$AZ$3:$AZ$1424,'[1]BD Unidades'!$A$3:$A$1424,$A630),"-")</f>
        <v>2.6516741482625816</v>
      </c>
      <c r="AR630" s="25">
        <f>IFERROR(SUMIFS('[1]BD Unidades'!$BA$3:$BA$1424,'[1]BD Unidades'!$A$3:$A$1424,$A630),"-")</f>
        <v>9</v>
      </c>
      <c r="AS630" s="28">
        <f>SUMIFS('[1]BD Unidades'!$BC$3:$BC$1424,'[1]BD Unidades'!$A$3:$A$1424,$A630)</f>
        <v>7.4007771335823829E-3</v>
      </c>
      <c r="AT630" s="28">
        <f>SUMIFS('[1]BD Unidades'!$BE$3:$BE$1424,'[1]BD Unidades'!$A$3:$A$1424,$A630)</f>
        <v>0.98358035781121378</v>
      </c>
      <c r="AU630" s="29">
        <f t="shared" si="38"/>
        <v>0.97630109879008387</v>
      </c>
      <c r="AV630" s="30">
        <f t="shared" si="39"/>
        <v>1.6399999999999998E-2</v>
      </c>
      <c r="AW630" s="25">
        <f>IFERROR(SUMIFS('[1]BD Unidades'!$BI$3:$BI$1424,'[1]BD Unidades'!$A$3:$A$1424,$A630),"-")</f>
        <v>2.6316525255470333</v>
      </c>
      <c r="AX630" s="25">
        <f>IFERROR(SUMIFS('[1]BD Unidades'!$BJ$3:$BJ$1424,'[1]BD Unidades'!$A$3:$A$1424,$A630),"-")</f>
        <v>1.6928830687678875</v>
      </c>
    </row>
    <row r="631" spans="1:50" ht="14.4" x14ac:dyDescent="0.3">
      <c r="A631" s="7">
        <v>1950</v>
      </c>
      <c r="B631" s="7" t="s">
        <v>2745</v>
      </c>
      <c r="D631" s="8" t="s">
        <v>2746</v>
      </c>
      <c r="E631" s="19" t="s">
        <v>2309</v>
      </c>
      <c r="F631" s="19" t="s">
        <v>2747</v>
      </c>
      <c r="G631" s="19" t="s">
        <v>2748</v>
      </c>
      <c r="H631" s="19" t="s">
        <v>397</v>
      </c>
      <c r="I631" s="19">
        <v>2024</v>
      </c>
      <c r="J631" s="19" t="s">
        <v>495</v>
      </c>
      <c r="K631" s="19" t="s">
        <v>496</v>
      </c>
      <c r="L631" s="19" t="s">
        <v>213</v>
      </c>
      <c r="M631" s="19" t="s">
        <v>477</v>
      </c>
      <c r="N631" s="19" t="s">
        <v>478</v>
      </c>
      <c r="O631" s="19" t="s">
        <v>844</v>
      </c>
      <c r="P631" s="19" t="s">
        <v>51</v>
      </c>
      <c r="Q631" s="9" t="s">
        <v>2749</v>
      </c>
      <c r="R631" s="20">
        <v>9.15</v>
      </c>
      <c r="S631" s="20">
        <v>1.64</v>
      </c>
      <c r="T631" s="20">
        <v>9</v>
      </c>
      <c r="U631" s="20" t="s">
        <v>397</v>
      </c>
      <c r="V631" s="21">
        <f>_xlfn.XLOOKUP(D631,'[1]Gen. Real'!$A:$A,'[1]Gen. Real'!$C:$C,"-",0)</f>
        <v>22.783669999999979</v>
      </c>
      <c r="W631" s="22"/>
      <c r="X631" s="22" t="str">
        <f>_xlfn.XLOOKUP(D631,[1]Vertimiento!$A:$A,[1]Vertimiento!$E:$E,"-",0)</f>
        <v>-</v>
      </c>
      <c r="Y631" s="23" t="str">
        <f t="shared" si="36"/>
        <v>-</v>
      </c>
      <c r="Z631" s="19" t="str">
        <f>_xlfn.XLOOKUP(D631,[1]Cmg!$I$4:$I$85,[1]Cmg!$M$4:$M$85,"----",0,1)</f>
        <v>----</v>
      </c>
      <c r="AA631" s="19" t="str">
        <f>_xlfn.XLOOKUP(D631,[1]Cmg!$A$4:$A$89,[1]Cmg!$B$4:$B$89,"----",0,1)</f>
        <v>----</v>
      </c>
      <c r="AB631" s="19" t="str">
        <f>_xlfn.XLOOKUP(D631,[1]Cmg!$E$4:$E$89,[1]Cmg!$F$4:$F$89,"----",0,1)</f>
        <v>----</v>
      </c>
      <c r="AC631" s="19" t="str">
        <f>_xlfn.XLOOKUP(D631,[1]Cmg!$O$4:$O$89,[1]Cmg!$P$4:$P$89,"----",0,1)</f>
        <v>----</v>
      </c>
      <c r="AD631" s="24" t="str">
        <f>_xlfn.XLOOKUP(D631,[1]Cmg!$S$4:$S$89,[1]Cmg!$U$4:$U$89,"----",0,1)</f>
        <v>----</v>
      </c>
      <c r="AG631" s="25">
        <f>IFERROR(SUMIFS('[1]BD Unidades'!$AH:$AH,'[1]BD Unidades'!$A:$A,'BD Centrales 2023'!$A631),"-")</f>
        <v>9</v>
      </c>
      <c r="AH631" s="25">
        <f>SUMIFS('[1]BD Unidades'!$AJ$3:$AJ$1424,'[1]BD Unidades'!$A$3:$A$1424,$A631)</f>
        <v>7693.868852459017</v>
      </c>
      <c r="AI631" s="25">
        <f>SUMIFS('[1]BD Unidades'!$AL$3:$AL$1424,'[1]BD Unidades'!$A$3:$A$1424,$A631)</f>
        <v>0</v>
      </c>
      <c r="AJ631" s="26">
        <f t="shared" si="37"/>
        <v>0</v>
      </c>
      <c r="AK631" s="27">
        <f>IFERROR(SUMIFS('[1]BD Unidades'!$AO$3:$AO$1424,'[1]BD Unidades'!$A$3:$A$1424,$A631),"-")</f>
        <v>0</v>
      </c>
      <c r="AL631" s="27">
        <f>IFERROR(SUMIFS('[1]BD Unidades'!$AQ$3:$AQ$1424,'[1]BD Unidades'!$A$3:$A$1424,$A631),"-")</f>
        <v>0</v>
      </c>
      <c r="AM631" s="27">
        <f>IFERROR(SUMIFS('[1]BD Unidades'!$AS$3:$AS$1424,'[1]BD Unidades'!$A$3:$A$1424,$A631),"-")</f>
        <v>0</v>
      </c>
      <c r="AN631" s="27">
        <f>IFERROR(SUMIFS('[1]BD Unidades'!$AU$3:$AU$1424,'[1]BD Unidades'!$A$3:$A$1424,$A631),"-")</f>
        <v>0.29430196721311475</v>
      </c>
      <c r="AO631" s="27"/>
      <c r="AP631" s="27"/>
      <c r="AQ631" s="25">
        <f>IFERROR(SUMIFS('[1]BD Unidades'!$AZ$3:$AZ$1424,'[1]BD Unidades'!$A$3:$A$1424,$A631),"-")</f>
        <v>2.6516741482625816</v>
      </c>
      <c r="AR631" s="25">
        <f>IFERROR(SUMIFS('[1]BD Unidades'!$BA$3:$BA$1424,'[1]BD Unidades'!$A$3:$A$1424,$A631),"-")</f>
        <v>9</v>
      </c>
      <c r="AS631" s="28">
        <f>SUMIFS('[1]BD Unidades'!$BC$3:$BC$1424,'[1]BD Unidades'!$A$3:$A$1424,$A631)</f>
        <v>1.108730049425046E-2</v>
      </c>
      <c r="AT631" s="28">
        <f>SUMIFS('[1]BD Unidades'!$BE$3:$BE$1424,'[1]BD Unidades'!$A$3:$A$1424,$A631)</f>
        <v>0.98341941762107898</v>
      </c>
      <c r="AU631" s="29">
        <f t="shared" si="38"/>
        <v>0.97251595102603328</v>
      </c>
      <c r="AV631" s="30">
        <f t="shared" si="39"/>
        <v>1.6399999999999998E-2</v>
      </c>
      <c r="AW631" s="25">
        <f>IFERROR(SUMIFS('[1]BD Unidades'!$BI$3:$BI$1424,'[1]BD Unidades'!$A$3:$A$1424,$A631),"-")</f>
        <v>2.6212854243021346</v>
      </c>
      <c r="AX631" s="25">
        <f>IFERROR(SUMIFS('[1]BD Unidades'!$BJ$3:$BJ$1424,'[1]BD Unidades'!$A$3:$A$1424,$A631),"-")</f>
        <v>1.6862141449645662</v>
      </c>
    </row>
    <row r="632" spans="1:50" ht="14.4" x14ac:dyDescent="0.3">
      <c r="A632" s="7">
        <v>1951</v>
      </c>
      <c r="B632" s="7" t="s">
        <v>2750</v>
      </c>
      <c r="D632" s="8" t="s">
        <v>2751</v>
      </c>
      <c r="E632" s="19" t="s">
        <v>2752</v>
      </c>
      <c r="F632" s="19" t="s">
        <v>2752</v>
      </c>
      <c r="G632" s="19" t="s">
        <v>2753</v>
      </c>
      <c r="H632" s="19" t="s">
        <v>397</v>
      </c>
      <c r="I632" s="19">
        <v>2024</v>
      </c>
      <c r="J632" s="19" t="s">
        <v>495</v>
      </c>
      <c r="K632" s="19" t="s">
        <v>496</v>
      </c>
      <c r="L632" s="19" t="s">
        <v>213</v>
      </c>
      <c r="M632" s="19" t="s">
        <v>48</v>
      </c>
      <c r="N632" s="19" t="s">
        <v>48</v>
      </c>
      <c r="O632" s="19" t="s">
        <v>48</v>
      </c>
      <c r="P632" s="19" t="s">
        <v>51</v>
      </c>
      <c r="Q632" s="9" t="s">
        <v>2755</v>
      </c>
      <c r="R632" s="20">
        <v>9.1300000000000008</v>
      </c>
      <c r="S632" s="20">
        <v>1.42</v>
      </c>
      <c r="T632" s="20">
        <v>9</v>
      </c>
      <c r="U632" s="20" t="s">
        <v>397</v>
      </c>
      <c r="V632" s="21">
        <f>_xlfn.XLOOKUP(D632,'[1]Gen. Real'!$A:$A,'[1]Gen. Real'!$C:$C,"-",0)</f>
        <v>12.218420000000002</v>
      </c>
      <c r="W632" s="22"/>
      <c r="X632" s="22" t="str">
        <f>_xlfn.XLOOKUP(D632,[1]Vertimiento!$A:$A,[1]Vertimiento!$E:$E,"-",0)</f>
        <v>-</v>
      </c>
      <c r="Y632" s="23" t="str">
        <f t="shared" si="36"/>
        <v>-</v>
      </c>
      <c r="Z632" s="19" t="str">
        <f>_xlfn.XLOOKUP(D632,[1]Cmg!$I$4:$I$85,[1]Cmg!$M$4:$M$85,"----",0,1)</f>
        <v>----</v>
      </c>
      <c r="AA632" s="19" t="str">
        <f>_xlfn.XLOOKUP(D632,[1]Cmg!$A$4:$A$89,[1]Cmg!$B$4:$B$89,"----",0,1)</f>
        <v>----</v>
      </c>
      <c r="AB632" s="19" t="str">
        <f>_xlfn.XLOOKUP(D632,[1]Cmg!$E$4:$E$89,[1]Cmg!$F$4:$F$89,"----",0,1)</f>
        <v>----</v>
      </c>
      <c r="AC632" s="19" t="str">
        <f>_xlfn.XLOOKUP(D632,[1]Cmg!$O$4:$O$89,[1]Cmg!$P$4:$P$89,"----",0,1)</f>
        <v>----</v>
      </c>
      <c r="AD632" s="24" t="str">
        <f>_xlfn.XLOOKUP(D632,[1]Cmg!$S$4:$S$89,[1]Cmg!$U$4:$U$89,"----",0,1)</f>
        <v>----</v>
      </c>
      <c r="AG632" s="25">
        <f>IFERROR(SUMIFS('[1]BD Unidades'!$AH:$AH,'[1]BD Unidades'!$A:$A,'BD Centrales 2023'!$A632),"-")</f>
        <v>2.1</v>
      </c>
      <c r="AH632" s="25">
        <f>SUMIFS('[1]BD Unidades'!$AJ$3:$AJ$1424,'[1]BD Unidades'!$A$3:$A$1424,$A632)</f>
        <v>5157.3055859802844</v>
      </c>
      <c r="AI632" s="25">
        <f>SUMIFS('[1]BD Unidades'!$AL$3:$AL$1424,'[1]BD Unidades'!$A$3:$A$1424,$A632)</f>
        <v>2767.7710843373493</v>
      </c>
      <c r="AJ632" s="26">
        <f t="shared" si="37"/>
        <v>0.34924218395308193</v>
      </c>
      <c r="AK632" s="27">
        <f>IFERROR(SUMIFS('[1]BD Unidades'!$AO$3:$AO$1424,'[1]BD Unidades'!$A$3:$A$1424,$A632),"-")</f>
        <v>0</v>
      </c>
      <c r="AL632" s="27">
        <f>IFERROR(SUMIFS('[1]BD Unidades'!$AQ$3:$AQ$1424,'[1]BD Unidades'!$A$3:$A$1424,$A632),"-")</f>
        <v>0</v>
      </c>
      <c r="AM632" s="27">
        <f>IFERROR(SUMIFS('[1]BD Unidades'!$AS$3:$AS$1424,'[1]BD Unidades'!$A$3:$A$1424,$A632),"-")</f>
        <v>0</v>
      </c>
      <c r="AN632" s="27">
        <f>IFERROR(SUMIFS('[1]BD Unidades'!$AU$3:$AU$1424,'[1]BD Unidades'!$A$3:$A$1424,$A632),"-")</f>
        <v>0.36338313253012045</v>
      </c>
      <c r="AO632" s="27"/>
      <c r="AP632" s="27"/>
      <c r="AQ632" s="25">
        <f>IFERROR(SUMIFS('[1]BD Unidades'!$AZ$3:$AZ$1424,'[1]BD Unidades'!$A$3:$A$1424,$A632),"-")</f>
        <v>1.7888312801575943</v>
      </c>
      <c r="AR632" s="25">
        <f>IFERROR(SUMIFS('[1]BD Unidades'!$BA$3:$BA$1424,'[1]BD Unidades'!$A$3:$A$1424,$A632),"-")</f>
        <v>5.3571777441938098</v>
      </c>
      <c r="AS632" s="28">
        <f>SUMIFS('[1]BD Unidades'!$BC$3:$BC$1424,'[1]BD Unidades'!$A$3:$A$1424,$A632)</f>
        <v>3.6188457249760872E-2</v>
      </c>
      <c r="AT632" s="28">
        <f>SUMIFS('[1]BD Unidades'!$BE$3:$BE$1424,'[1]BD Unidades'!$A$3:$A$1424,$A632)</f>
        <v>0.98537112334768739</v>
      </c>
      <c r="AU632" s="29">
        <f t="shared" si="38"/>
        <v>0.94971206257527085</v>
      </c>
      <c r="AV632" s="30">
        <f t="shared" si="39"/>
        <v>1.4199999999999999E-2</v>
      </c>
      <c r="AW632" s="25">
        <f>IFERROR(SUMIFS('[1]BD Unidades'!$BI$3:$BI$1424,'[1]BD Unidades'!$A$3:$A$1424,$A632),"-")</f>
        <v>1.7224792533892817</v>
      </c>
      <c r="AX632" s="25">
        <f>IFERROR(SUMIFS('[1]BD Unidades'!$BJ$3:$BJ$1424,'[1]BD Unidades'!$A$3:$A$1424,$A632),"-")</f>
        <v>1.1080322862002978</v>
      </c>
    </row>
    <row r="633" spans="1:50" ht="14.4" x14ac:dyDescent="0.3">
      <c r="A633" s="7">
        <v>1952</v>
      </c>
      <c r="B633" s="7" t="s">
        <v>2756</v>
      </c>
      <c r="D633" s="8" t="s">
        <v>2757</v>
      </c>
      <c r="E633" s="19" t="s">
        <v>677</v>
      </c>
      <c r="F633" s="19" t="s">
        <v>2758</v>
      </c>
      <c r="G633" s="19" t="s">
        <v>2759</v>
      </c>
      <c r="H633" s="19" t="s">
        <v>397</v>
      </c>
      <c r="I633" s="19">
        <v>2024</v>
      </c>
      <c r="J633" s="19" t="s">
        <v>495</v>
      </c>
      <c r="K633" s="19" t="s">
        <v>496</v>
      </c>
      <c r="L633" s="19" t="s">
        <v>213</v>
      </c>
      <c r="M633" s="19" t="s">
        <v>189</v>
      </c>
      <c r="N633" s="19" t="s">
        <v>879</v>
      </c>
      <c r="O633" s="19" t="s">
        <v>2378</v>
      </c>
      <c r="P633" s="19" t="s">
        <v>51</v>
      </c>
      <c r="Q633" s="9" t="s">
        <v>2755</v>
      </c>
      <c r="R633" s="20">
        <v>6.01</v>
      </c>
      <c r="S633" s="20">
        <v>0.17</v>
      </c>
      <c r="T633" s="20">
        <v>6</v>
      </c>
      <c r="U633" s="20" t="s">
        <v>397</v>
      </c>
      <c r="V633" s="21">
        <f>_xlfn.XLOOKUP(D633,'[1]Gen. Real'!$A:$A,'[1]Gen. Real'!$C:$C,"-",0)</f>
        <v>13.981539999999999</v>
      </c>
      <c r="W633" s="22"/>
      <c r="X633" s="22" t="str">
        <f>_xlfn.XLOOKUP(D633,[1]Vertimiento!$A:$A,[1]Vertimiento!$E:$E,"-",0)</f>
        <v>-</v>
      </c>
      <c r="Y633" s="23" t="str">
        <f t="shared" si="36"/>
        <v>-</v>
      </c>
      <c r="Z633" s="19" t="str">
        <f>_xlfn.XLOOKUP(D633,[1]Cmg!$I$4:$I$85,[1]Cmg!$M$4:$M$85,"----",0,1)</f>
        <v>----</v>
      </c>
      <c r="AA633" s="19" t="str">
        <f>_xlfn.XLOOKUP(D633,[1]Cmg!$A$4:$A$89,[1]Cmg!$B$4:$B$89,"----",0,1)</f>
        <v>----</v>
      </c>
      <c r="AB633" s="19" t="str">
        <f>_xlfn.XLOOKUP(D633,[1]Cmg!$E$4:$E$89,[1]Cmg!$F$4:$F$89,"----",0,1)</f>
        <v>----</v>
      </c>
      <c r="AC633" s="19" t="str">
        <f>_xlfn.XLOOKUP(D633,[1]Cmg!$O$4:$O$89,[1]Cmg!$P$4:$P$89,"----",0,1)</f>
        <v>----</v>
      </c>
      <c r="AD633" s="24" t="str">
        <f>_xlfn.XLOOKUP(D633,[1]Cmg!$S$4:$S$89,[1]Cmg!$U$4:$U$89,"----",0,1)</f>
        <v>----</v>
      </c>
      <c r="AG633" s="25">
        <f>IFERROR(SUMIFS('[1]BD Unidades'!$AH:$AH,'[1]BD Unidades'!$A:$A,'BD Centrales 2023'!$A633),"-")</f>
        <v>6</v>
      </c>
      <c r="AH633" s="25">
        <f>SUMIFS('[1]BD Unidades'!$AJ$3:$AJ$1424,'[1]BD Unidades'!$A$3:$A$1424,$A633)</f>
        <v>8721.7470881863519</v>
      </c>
      <c r="AI633" s="25">
        <f>SUMIFS('[1]BD Unidades'!$AL$3:$AL$1424,'[1]BD Unidades'!$A$3:$A$1424,$A633)</f>
        <v>0</v>
      </c>
      <c r="AJ633" s="26">
        <f t="shared" si="37"/>
        <v>0</v>
      </c>
      <c r="AK633" s="27">
        <f>IFERROR(SUMIFS('[1]BD Unidades'!$AO$3:$AO$1424,'[1]BD Unidades'!$A$3:$A$1424,$A633),"-")</f>
        <v>0</v>
      </c>
      <c r="AL633" s="27">
        <f>IFERROR(SUMIFS('[1]BD Unidades'!$AQ$3:$AQ$1424,'[1]BD Unidades'!$A$3:$A$1424,$A633),"-")</f>
        <v>0</v>
      </c>
      <c r="AM633" s="27">
        <f>IFERROR(SUMIFS('[1]BD Unidades'!$AS$3:$AS$1424,'[1]BD Unidades'!$A$3:$A$1424,$A633),"-")</f>
        <v>0</v>
      </c>
      <c r="AN633" s="27">
        <f>IFERROR(SUMIFS('[1]BD Unidades'!$AU$3:$AU$1424,'[1]BD Unidades'!$A$3:$A$1424,$A633),"-")</f>
        <v>0.2653098169717138</v>
      </c>
      <c r="AO633" s="27"/>
      <c r="AP633" s="27"/>
      <c r="AQ633" s="25">
        <f>IFERROR(SUMIFS('[1]BD Unidades'!$AZ$3:$AZ$1424,'[1]BD Unidades'!$A$3:$A$1424,$A633),"-")</f>
        <v>1.4360298758587962</v>
      </c>
      <c r="AR633" s="25">
        <f>IFERROR(SUMIFS('[1]BD Unidades'!$BA$3:$BA$1424,'[1]BD Unidades'!$A$3:$A$1424,$A633),"-")</f>
        <v>6</v>
      </c>
      <c r="AS633" s="28">
        <f>SUMIFS('[1]BD Unidades'!$BC$3:$BC$1424,'[1]BD Unidades'!$A$3:$A$1424,$A633)</f>
        <v>7.7825772019158466E-3</v>
      </c>
      <c r="AT633" s="28">
        <f>SUMIFS('[1]BD Unidades'!$BE$3:$BE$1424,'[1]BD Unidades'!$A$3:$A$1424,$A633)</f>
        <v>0.99827342556925669</v>
      </c>
      <c r="AU633" s="29">
        <f t="shared" si="38"/>
        <v>0.99050428556614289</v>
      </c>
      <c r="AV633" s="30">
        <f t="shared" si="39"/>
        <v>1.7000000000000001E-3</v>
      </c>
      <c r="AW633" s="25">
        <f>IFERROR(SUMIFS('[1]BD Unidades'!$BI$3:$BI$1424,'[1]BD Unidades'!$A$3:$A$1424,$A633),"-")</f>
        <v>1.4247457769634162</v>
      </c>
      <c r="AX633" s="25">
        <f>IFERROR(SUMIFS('[1]BD Unidades'!$BJ$3:$BJ$1424,'[1]BD Unidades'!$A$3:$A$1424,$A633),"-")</f>
        <v>0.9165070159171399</v>
      </c>
    </row>
    <row r="634" spans="1:50" ht="14.4" x14ac:dyDescent="0.3">
      <c r="A634" s="7">
        <v>1953</v>
      </c>
      <c r="B634" s="7" t="s">
        <v>2760</v>
      </c>
      <c r="D634" s="8" t="s">
        <v>2761</v>
      </c>
      <c r="E634" s="19" t="s">
        <v>2762</v>
      </c>
      <c r="F634" s="19" t="s">
        <v>2762</v>
      </c>
      <c r="G634" s="19" t="s">
        <v>2763</v>
      </c>
      <c r="H634" s="19" t="s">
        <v>397</v>
      </c>
      <c r="I634" s="19">
        <v>2024</v>
      </c>
      <c r="J634" s="19" t="s">
        <v>495</v>
      </c>
      <c r="K634" s="19" t="s">
        <v>496</v>
      </c>
      <c r="L634" s="19" t="s">
        <v>213</v>
      </c>
      <c r="M634" s="19" t="s">
        <v>362</v>
      </c>
      <c r="N634" s="19" t="s">
        <v>1216</v>
      </c>
      <c r="O634" s="19" t="s">
        <v>1455</v>
      </c>
      <c r="P634" s="19" t="s">
        <v>51</v>
      </c>
      <c r="Q634" s="9" t="s">
        <v>2764</v>
      </c>
      <c r="R634" s="20">
        <v>9.01</v>
      </c>
      <c r="S634" s="20">
        <v>0.11</v>
      </c>
      <c r="T634" s="20">
        <v>9</v>
      </c>
      <c r="U634" s="20" t="s">
        <v>397</v>
      </c>
      <c r="V634" s="21">
        <f>_xlfn.XLOOKUP(D634,'[1]Gen. Real'!$A:$A,'[1]Gen. Real'!$C:$C,"-",0)</f>
        <v>14.166400000000001</v>
      </c>
      <c r="W634" s="22"/>
      <c r="X634" s="22" t="str">
        <f>_xlfn.XLOOKUP(D634,[1]Vertimiento!$A:$A,[1]Vertimiento!$E:$E,"-",0)</f>
        <v>-</v>
      </c>
      <c r="Y634" s="23" t="str">
        <f t="shared" si="36"/>
        <v>-</v>
      </c>
      <c r="Z634" s="19" t="str">
        <f>_xlfn.XLOOKUP(D634,[1]Cmg!$I$4:$I$85,[1]Cmg!$M$4:$M$85,"----",0,1)</f>
        <v>----</v>
      </c>
      <c r="AA634" s="19" t="str">
        <f>_xlfn.XLOOKUP(D634,[1]Cmg!$A$4:$A$89,[1]Cmg!$B$4:$B$89,"----",0,1)</f>
        <v>----</v>
      </c>
      <c r="AB634" s="19" t="str">
        <f>_xlfn.XLOOKUP(D634,[1]Cmg!$E$4:$E$89,[1]Cmg!$F$4:$F$89,"----",0,1)</f>
        <v>----</v>
      </c>
      <c r="AC634" s="19" t="str">
        <f>_xlfn.XLOOKUP(D634,[1]Cmg!$O$4:$O$89,[1]Cmg!$P$4:$P$89,"----",0,1)</f>
        <v>----</v>
      </c>
      <c r="AD634" s="24" t="str">
        <f>_xlfn.XLOOKUP(D634,[1]Cmg!$S$4:$S$89,[1]Cmg!$U$4:$U$89,"----",0,1)</f>
        <v>----</v>
      </c>
      <c r="AG634" s="25">
        <f>IFERROR(SUMIFS('[1]BD Unidades'!$AH:$AH,'[1]BD Unidades'!$A:$A,'BD Centrales 2023'!$A634),"-")</f>
        <v>9</v>
      </c>
      <c r="AH634" s="25">
        <f>SUMIFS('[1]BD Unidades'!$AJ$3:$AJ$1424,'[1]BD Unidades'!$A$3:$A$1424,$A634)</f>
        <v>3204.7724750277434</v>
      </c>
      <c r="AI634" s="25">
        <f>SUMIFS('[1]BD Unidades'!$AL$3:$AL$1424,'[1]BD Unidades'!$A$3:$A$1424,$A634)</f>
        <v>0</v>
      </c>
      <c r="AJ634" s="26">
        <f t="shared" si="37"/>
        <v>0</v>
      </c>
      <c r="AK634" s="27">
        <f>IFERROR(SUMIFS('[1]BD Unidades'!$AO$3:$AO$1424,'[1]BD Unidades'!$A$3:$A$1424,$A634),"-")</f>
        <v>0</v>
      </c>
      <c r="AL634" s="27">
        <f>IFERROR(SUMIFS('[1]BD Unidades'!$AQ$3:$AQ$1424,'[1]BD Unidades'!$A$3:$A$1424,$A634),"-")</f>
        <v>0</v>
      </c>
      <c r="AM634" s="27">
        <f>IFERROR(SUMIFS('[1]BD Unidades'!$AS$3:$AS$1424,'[1]BD Unidades'!$A$3:$A$1424,$A634),"-")</f>
        <v>0</v>
      </c>
      <c r="AN634" s="27">
        <f>IFERROR(SUMIFS('[1]BD Unidades'!$AU$3:$AU$1424,'[1]BD Unidades'!$A$3:$A$1424,$A634),"-")</f>
        <v>0</v>
      </c>
      <c r="AO634" s="27"/>
      <c r="AP634" s="27"/>
      <c r="AQ634" s="25">
        <f>IFERROR(SUMIFS('[1]BD Unidades'!$AZ$3:$AZ$1424,'[1]BD Unidades'!$A$3:$A$1424,$A634),"-")</f>
        <v>2.154044813788194</v>
      </c>
      <c r="AR634" s="25">
        <f>IFERROR(SUMIFS('[1]BD Unidades'!$BA$3:$BA$1424,'[1]BD Unidades'!$A$3:$A$1424,$A634),"-")</f>
        <v>9</v>
      </c>
      <c r="AS634" s="28">
        <f>SUMIFS('[1]BD Unidades'!$BC$3:$BC$1424,'[1]BD Unidades'!$A$3:$A$1424,$A634)</f>
        <v>9.3955604883462808E-3</v>
      </c>
      <c r="AT634" s="28">
        <f>SUMIFS('[1]BD Unidades'!$BE$3:$BE$1424,'[1]BD Unidades'!$A$3:$A$1424,$A634)</f>
        <v>0.93591595335472044</v>
      </c>
      <c r="AU634" s="29">
        <f t="shared" si="38"/>
        <v>0.92712249840296779</v>
      </c>
      <c r="AV634" s="30">
        <f t="shared" si="39"/>
        <v>1.1000000000000001E-3</v>
      </c>
      <c r="AW634" s="25">
        <f>IFERROR(SUMIFS('[1]BD Unidades'!$BI$3:$BI$1424,'[1]BD Unidades'!$A$3:$A$1424,$A634),"-")</f>
        <v>0.85995623010290023</v>
      </c>
      <c r="AX634" s="25">
        <f>IFERROR(SUMIFS('[1]BD Unidades'!$BJ$3:$BJ$1424,'[1]BD Unidades'!$A$3:$A$1424,$A634),"-")</f>
        <v>0.55319056284607626</v>
      </c>
    </row>
    <row r="635" spans="1:50" ht="14.4" x14ac:dyDescent="0.3">
      <c r="A635" s="7">
        <v>1954</v>
      </c>
      <c r="B635" s="7" t="s">
        <v>2765</v>
      </c>
      <c r="D635" s="8" t="s">
        <v>2766</v>
      </c>
      <c r="E635" s="19" t="s">
        <v>2767</v>
      </c>
      <c r="F635" s="19" t="s">
        <v>2767</v>
      </c>
      <c r="G635" s="19" t="s">
        <v>2768</v>
      </c>
      <c r="H635" s="19" t="s">
        <v>397</v>
      </c>
      <c r="I635" s="19">
        <v>2024</v>
      </c>
      <c r="J635" s="19" t="s">
        <v>495</v>
      </c>
      <c r="K635" s="19" t="s">
        <v>496</v>
      </c>
      <c r="L635" s="19" t="s">
        <v>213</v>
      </c>
      <c r="M635" s="19" t="s">
        <v>164</v>
      </c>
      <c r="N635" s="19" t="s">
        <v>831</v>
      </c>
      <c r="O635" s="19" t="s">
        <v>832</v>
      </c>
      <c r="P635" s="19" t="s">
        <v>51</v>
      </c>
      <c r="Q635" s="9" t="s">
        <v>2770</v>
      </c>
      <c r="R635" s="20">
        <v>3.0059999999999998</v>
      </c>
      <c r="S635" s="20">
        <v>0.2</v>
      </c>
      <c r="T635" s="20">
        <v>3</v>
      </c>
      <c r="U635" s="20" t="s">
        <v>397</v>
      </c>
      <c r="V635" s="21">
        <f>_xlfn.XLOOKUP(D635,'[1]Gen. Real'!$A:$A,'[1]Gen. Real'!$C:$C,"-",0)</f>
        <v>5.8306000000000049</v>
      </c>
      <c r="W635" s="22"/>
      <c r="X635" s="22" t="str">
        <f>_xlfn.XLOOKUP(D635,[1]Vertimiento!$A:$A,[1]Vertimiento!$E:$E,"-",0)</f>
        <v>-</v>
      </c>
      <c r="Y635" s="23" t="str">
        <f t="shared" si="36"/>
        <v>-</v>
      </c>
      <c r="Z635" s="19" t="str">
        <f>_xlfn.XLOOKUP(D635,[1]Cmg!$I$4:$I$85,[1]Cmg!$M$4:$M$85,"----",0,1)</f>
        <v>----</v>
      </c>
      <c r="AA635" s="19" t="str">
        <f>_xlfn.XLOOKUP(D635,[1]Cmg!$A$4:$A$89,[1]Cmg!$B$4:$B$89,"----",0,1)</f>
        <v>----</v>
      </c>
      <c r="AB635" s="19" t="str">
        <f>_xlfn.XLOOKUP(D635,[1]Cmg!$E$4:$E$89,[1]Cmg!$F$4:$F$89,"----",0,1)</f>
        <v>----</v>
      </c>
      <c r="AC635" s="19" t="str">
        <f>_xlfn.XLOOKUP(D635,[1]Cmg!$O$4:$O$89,[1]Cmg!$P$4:$P$89,"----",0,1)</f>
        <v>----</v>
      </c>
      <c r="AD635" s="24" t="str">
        <f>_xlfn.XLOOKUP(D635,[1]Cmg!$S$4:$S$89,[1]Cmg!$U$4:$U$89,"----",0,1)</f>
        <v>----</v>
      </c>
      <c r="AG635" s="25">
        <f>IFERROR(SUMIFS('[1]BD Unidades'!$AH:$AH,'[1]BD Unidades'!$A:$A,'BD Centrales 2023'!$A635),"-")</f>
        <v>3</v>
      </c>
      <c r="AH635" s="25">
        <f>SUMIFS('[1]BD Unidades'!$AJ$3:$AJ$1424,'[1]BD Unidades'!$A$3:$A$1424,$A635)</f>
        <v>8684.713905522287</v>
      </c>
      <c r="AI635" s="25">
        <f>SUMIFS('[1]BD Unidades'!$AL$3:$AL$1424,'[1]BD Unidades'!$A$3:$A$1424,$A635)</f>
        <v>0</v>
      </c>
      <c r="AJ635" s="26">
        <f t="shared" si="37"/>
        <v>0</v>
      </c>
      <c r="AK635" s="27">
        <f>IFERROR(SUMIFS('[1]BD Unidades'!$AO$3:$AO$1424,'[1]BD Unidades'!$A$3:$A$1424,$A635),"-")</f>
        <v>0</v>
      </c>
      <c r="AL635" s="27">
        <f>IFERROR(SUMIFS('[1]BD Unidades'!$AQ$3:$AQ$1424,'[1]BD Unidades'!$A$3:$A$1424,$A635),"-")</f>
        <v>0</v>
      </c>
      <c r="AM635" s="27">
        <f>IFERROR(SUMIFS('[1]BD Unidades'!$AS$3:$AS$1424,'[1]BD Unidades'!$A$3:$A$1424,$A635),"-")</f>
        <v>0</v>
      </c>
      <c r="AN635" s="27">
        <f>IFERROR(SUMIFS('[1]BD Unidades'!$AU$3:$AU$1424,'[1]BD Unidades'!$A$3:$A$1424,$A635),"-")</f>
        <v>0.22280239520958087</v>
      </c>
      <c r="AO635" s="27"/>
      <c r="AP635" s="27"/>
      <c r="AQ635" s="25">
        <f>IFERROR(SUMIFS('[1]BD Unidades'!$AZ$3:$AZ$1424,'[1]BD Unidades'!$A$3:$A$1424,$A635),"-")</f>
        <v>0.71801493792939808</v>
      </c>
      <c r="AR635" s="25">
        <f>IFERROR(SUMIFS('[1]BD Unidades'!$BA$3:$BA$1424,'[1]BD Unidades'!$A$3:$A$1424,$A635),"-")</f>
        <v>3</v>
      </c>
      <c r="AS635" s="28">
        <f>SUMIFS('[1]BD Unidades'!$BC$3:$BC$1424,'[1]BD Unidades'!$A$3:$A$1424,$A635)</f>
        <v>6.7735562818277547E-3</v>
      </c>
      <c r="AT635" s="28">
        <f>SUMIFS('[1]BD Unidades'!$BE$3:$BE$1424,'[1]BD Unidades'!$A$3:$A$1424,$A635)</f>
        <v>0.99800399201596812</v>
      </c>
      <c r="AU635" s="29">
        <f t="shared" si="38"/>
        <v>0.99124395580655922</v>
      </c>
      <c r="AV635" s="30">
        <f t="shared" si="39"/>
        <v>2E-3</v>
      </c>
      <c r="AW635" s="25">
        <f>IFERROR(SUMIFS('[1]BD Unidades'!$BI$3:$BI$1424,'[1]BD Unidades'!$A$3:$A$1424,$A635),"-")</f>
        <v>0.71314169630695345</v>
      </c>
      <c r="AX635" s="25">
        <f>IFERROR(SUMIFS('[1]BD Unidades'!$BJ$3:$BJ$1424,'[1]BD Unidades'!$A$3:$A$1424,$A635),"-")</f>
        <v>0.45874806479609304</v>
      </c>
    </row>
    <row r="636" spans="1:50" ht="14.4" x14ac:dyDescent="0.3">
      <c r="A636" s="7">
        <v>1955</v>
      </c>
      <c r="B636" s="7" t="s">
        <v>2771</v>
      </c>
      <c r="D636" s="8" t="s">
        <v>2772</v>
      </c>
      <c r="E636" s="19" t="s">
        <v>2773</v>
      </c>
      <c r="F636" s="19" t="s">
        <v>2773</v>
      </c>
      <c r="G636" s="19" t="s">
        <v>2774</v>
      </c>
      <c r="H636" s="19" t="s">
        <v>397</v>
      </c>
      <c r="I636" s="19">
        <v>2024</v>
      </c>
      <c r="J636" s="19" t="s">
        <v>495</v>
      </c>
      <c r="K636" s="19" t="s">
        <v>496</v>
      </c>
      <c r="L636" s="19" t="s">
        <v>213</v>
      </c>
      <c r="M636" s="19" t="s">
        <v>189</v>
      </c>
      <c r="N636" s="19" t="s">
        <v>190</v>
      </c>
      <c r="O636" s="19" t="s">
        <v>1304</v>
      </c>
      <c r="P636" s="19" t="s">
        <v>51</v>
      </c>
      <c r="Q636" s="9" t="s">
        <v>2623</v>
      </c>
      <c r="R636" s="20">
        <v>3.0059999999999998</v>
      </c>
      <c r="S636" s="20">
        <v>0.2</v>
      </c>
      <c r="T636" s="20">
        <v>3</v>
      </c>
      <c r="U636" s="20" t="s">
        <v>397</v>
      </c>
      <c r="V636" s="21">
        <f>_xlfn.XLOOKUP(D636,'[1]Gen. Real'!$A:$A,'[1]Gen. Real'!$C:$C,"-",0)</f>
        <v>5.9316599999999982</v>
      </c>
      <c r="W636" s="22"/>
      <c r="X636" s="22" t="str">
        <f>_xlfn.XLOOKUP(D636,[1]Vertimiento!$A:$A,[1]Vertimiento!$E:$E,"-",0)</f>
        <v>-</v>
      </c>
      <c r="Y636" s="23" t="str">
        <f t="shared" si="36"/>
        <v>-</v>
      </c>
      <c r="Z636" s="19" t="str">
        <f>_xlfn.XLOOKUP(D636,[1]Cmg!$I$4:$I$85,[1]Cmg!$M$4:$M$85,"----",0,1)</f>
        <v>----</v>
      </c>
      <c r="AA636" s="19" t="str">
        <f>_xlfn.XLOOKUP(D636,[1]Cmg!$A$4:$A$89,[1]Cmg!$B$4:$B$89,"----",0,1)</f>
        <v>----</v>
      </c>
      <c r="AB636" s="19" t="str">
        <f>_xlfn.XLOOKUP(D636,[1]Cmg!$E$4:$E$89,[1]Cmg!$F$4:$F$89,"----",0,1)</f>
        <v>----</v>
      </c>
      <c r="AC636" s="19" t="str">
        <f>_xlfn.XLOOKUP(D636,[1]Cmg!$O$4:$O$89,[1]Cmg!$P$4:$P$89,"----",0,1)</f>
        <v>----</v>
      </c>
      <c r="AD636" s="24" t="str">
        <f>_xlfn.XLOOKUP(D636,[1]Cmg!$S$4:$S$89,[1]Cmg!$U$4:$U$89,"----",0,1)</f>
        <v>----</v>
      </c>
      <c r="AG636" s="25">
        <f>IFERROR(SUMIFS('[1]BD Unidades'!$AH:$AH,'[1]BD Unidades'!$A:$A,'BD Centrales 2023'!$A636),"-")</f>
        <v>3</v>
      </c>
      <c r="AH636" s="25">
        <f>SUMIFS('[1]BD Unidades'!$AJ$3:$AJ$1424,'[1]BD Unidades'!$A$3:$A$1424,$A636)</f>
        <v>8725.7152361942808</v>
      </c>
      <c r="AI636" s="25">
        <f>SUMIFS('[1]BD Unidades'!$AL$3:$AL$1424,'[1]BD Unidades'!$A$3:$A$1424,$A636)</f>
        <v>0</v>
      </c>
      <c r="AJ636" s="26">
        <f t="shared" si="37"/>
        <v>0</v>
      </c>
      <c r="AK636" s="27">
        <f>IFERROR(SUMIFS('[1]BD Unidades'!$AO$3:$AO$1424,'[1]BD Unidades'!$A$3:$A$1424,$A636),"-")</f>
        <v>0</v>
      </c>
      <c r="AL636" s="27">
        <f>IFERROR(SUMIFS('[1]BD Unidades'!$AQ$3:$AQ$1424,'[1]BD Unidades'!$A$3:$A$1424,$A636),"-")</f>
        <v>0</v>
      </c>
      <c r="AM636" s="27">
        <f>IFERROR(SUMIFS('[1]BD Unidades'!$AS$3:$AS$1424,'[1]BD Unidades'!$A$3:$A$1424,$A636),"-")</f>
        <v>0.21490520545108688</v>
      </c>
      <c r="AN636" s="27">
        <f>IFERROR(SUMIFS('[1]BD Unidades'!$AU$3:$AU$1424,'[1]BD Unidades'!$A$3:$A$1424,$A636),"-")</f>
        <v>0.22083333333333335</v>
      </c>
      <c r="AO636" s="27"/>
      <c r="AP636" s="27"/>
      <c r="AQ636" s="25">
        <f>IFERROR(SUMIFS('[1]BD Unidades'!$AZ$3:$AZ$1424,'[1]BD Unidades'!$A$3:$A$1424,$A636),"-")</f>
        <v>0.64600504758596711</v>
      </c>
      <c r="AR636" s="25">
        <f>IFERROR(SUMIFS('[1]BD Unidades'!$BA$3:$BA$1424,'[1]BD Unidades'!$A$3:$A$1424,$A636),"-")</f>
        <v>3</v>
      </c>
      <c r="AS636" s="28">
        <f>SUMIFS('[1]BD Unidades'!$BC$3:$BC$1424,'[1]BD Unidades'!$A$3:$A$1424,$A636)</f>
        <v>9.8353491651107985E-3</v>
      </c>
      <c r="AT636" s="28">
        <f>SUMIFS('[1]BD Unidades'!$BE$3:$BE$1424,'[1]BD Unidades'!$A$3:$A$1424,$A636)</f>
        <v>0.99800399201596812</v>
      </c>
      <c r="AU636" s="29">
        <f t="shared" si="38"/>
        <v>0.98818827428631673</v>
      </c>
      <c r="AV636" s="30">
        <f t="shared" si="39"/>
        <v>2E-3</v>
      </c>
      <c r="AW636" s="25">
        <f>IFERROR(SUMIFS('[1]BD Unidades'!$BI$3:$BI$1424,'[1]BD Unidades'!$A$3:$A$1424,$A636),"-")</f>
        <v>0.63963865501012573</v>
      </c>
      <c r="AX636" s="25">
        <f>IFERROR(SUMIFS('[1]BD Unidades'!$BJ$3:$BJ$1424,'[1]BD Unidades'!$A$3:$A$1424,$A636),"-")</f>
        <v>0.41146520624755378</v>
      </c>
    </row>
    <row r="637" spans="1:50" ht="14.4" x14ac:dyDescent="0.3">
      <c r="A637" s="7">
        <v>1957</v>
      </c>
      <c r="B637" s="7" t="s">
        <v>2775</v>
      </c>
      <c r="D637" s="8" t="s">
        <v>2776</v>
      </c>
      <c r="E637" s="19" t="s">
        <v>1947</v>
      </c>
      <c r="F637" s="19" t="s">
        <v>1947</v>
      </c>
      <c r="G637" s="19" t="s">
        <v>2777</v>
      </c>
      <c r="H637" s="19" t="s">
        <v>397</v>
      </c>
      <c r="I637" s="19">
        <v>2024</v>
      </c>
      <c r="J637" s="19" t="s">
        <v>495</v>
      </c>
      <c r="K637" s="19" t="s">
        <v>496</v>
      </c>
      <c r="L637" s="19" t="s">
        <v>213</v>
      </c>
      <c r="M637" s="19" t="s">
        <v>90</v>
      </c>
      <c r="N637" s="19" t="s">
        <v>1950</v>
      </c>
      <c r="O637" s="19" t="s">
        <v>1951</v>
      </c>
      <c r="P637" s="19" t="s">
        <v>51</v>
      </c>
      <c r="Q637" s="9" t="s">
        <v>2778</v>
      </c>
      <c r="R637" s="20">
        <v>3.05</v>
      </c>
      <c r="S637" s="20">
        <v>1.64</v>
      </c>
      <c r="T637" s="20">
        <v>3</v>
      </c>
      <c r="U637" s="20" t="s">
        <v>397</v>
      </c>
      <c r="V637" s="21">
        <f>_xlfn.XLOOKUP(D637,'[1]Gen. Real'!$A:$A,'[1]Gen. Real'!$C:$C,"-",0)</f>
        <v>6.50345</v>
      </c>
      <c r="W637" s="22"/>
      <c r="X637" s="22" t="str">
        <f>_xlfn.XLOOKUP(D637,[1]Vertimiento!$A:$A,[1]Vertimiento!$E:$E,"-",0)</f>
        <v>-</v>
      </c>
      <c r="Y637" s="23" t="str">
        <f t="shared" si="36"/>
        <v>-</v>
      </c>
      <c r="Z637" s="19" t="str">
        <f>_xlfn.XLOOKUP(D637,[1]Cmg!$I$4:$I$85,[1]Cmg!$M$4:$M$85,"----",0,1)</f>
        <v>----</v>
      </c>
      <c r="AA637" s="19" t="str">
        <f>_xlfn.XLOOKUP(D637,[1]Cmg!$A$4:$A$89,[1]Cmg!$B$4:$B$89,"----",0,1)</f>
        <v>----</v>
      </c>
      <c r="AB637" s="19" t="str">
        <f>_xlfn.XLOOKUP(D637,[1]Cmg!$E$4:$E$89,[1]Cmg!$F$4:$F$89,"----",0,1)</f>
        <v>----</v>
      </c>
      <c r="AC637" s="19" t="str">
        <f>_xlfn.XLOOKUP(D637,[1]Cmg!$O$4:$O$89,[1]Cmg!$P$4:$P$89,"----",0,1)</f>
        <v>----</v>
      </c>
      <c r="AD637" s="24" t="str">
        <f>_xlfn.XLOOKUP(D637,[1]Cmg!$S$4:$S$89,[1]Cmg!$U$4:$U$89,"----",0,1)</f>
        <v>----</v>
      </c>
      <c r="AG637" s="25">
        <f>IFERROR(SUMIFS('[1]BD Unidades'!$AH:$AH,'[1]BD Unidades'!$A:$A,'BD Centrales 2023'!$A637),"-")</f>
        <v>3</v>
      </c>
      <c r="AH637" s="25">
        <f>SUMIFS('[1]BD Unidades'!$AJ$3:$AJ$1424,'[1]BD Unidades'!$A$3:$A$1424,$A637)</f>
        <v>8097.9508196721345</v>
      </c>
      <c r="AI637" s="25">
        <f>SUMIFS('[1]BD Unidades'!$AL$3:$AL$1424,'[1]BD Unidades'!$A$3:$A$1424,$A637)</f>
        <v>0</v>
      </c>
      <c r="AJ637" s="26">
        <f t="shared" si="37"/>
        <v>0</v>
      </c>
      <c r="AK637" s="27">
        <f>IFERROR(SUMIFS('[1]BD Unidades'!$AO$3:$AO$1424,'[1]BD Unidades'!$A$3:$A$1424,$A637),"-")</f>
        <v>0</v>
      </c>
      <c r="AL637" s="27">
        <f>IFERROR(SUMIFS('[1]BD Unidades'!$AQ$3:$AQ$1424,'[1]BD Unidades'!$A$3:$A$1424,$A637),"-")</f>
        <v>0</v>
      </c>
      <c r="AM637" s="27">
        <f>IFERROR(SUMIFS('[1]BD Unidades'!$AS$3:$AS$1424,'[1]BD Unidades'!$A$3:$A$1424,$A637),"-")</f>
        <v>0</v>
      </c>
      <c r="AN637" s="27">
        <f>IFERROR(SUMIFS('[1]BD Unidades'!$AU$3:$AU$1424,'[1]BD Unidades'!$A$3:$A$1424,$A637),"-")</f>
        <v>0.24305213114754098</v>
      </c>
      <c r="AO637" s="27"/>
      <c r="AP637" s="27"/>
      <c r="AQ637" s="25">
        <f>IFERROR(SUMIFS('[1]BD Unidades'!$AZ$3:$AZ$1424,'[1]BD Unidades'!$A$3:$A$1424,$A637),"-")</f>
        <v>0.71801493792939808</v>
      </c>
      <c r="AR637" s="25">
        <f>IFERROR(SUMIFS('[1]BD Unidades'!$BA$3:$BA$1424,'[1]BD Unidades'!$A$3:$A$1424,$A637),"-")</f>
        <v>3</v>
      </c>
      <c r="AS637" s="28">
        <f>SUMIFS('[1]BD Unidades'!$BC$3:$BC$1424,'[1]BD Unidades'!$A$3:$A$1424,$A637)</f>
        <v>6.3216431169997771E-3</v>
      </c>
      <c r="AT637" s="28">
        <f>SUMIFS('[1]BD Unidades'!$BE$3:$BE$1424,'[1]BD Unidades'!$A$3:$A$1424,$A637)</f>
        <v>0.98360655737704927</v>
      </c>
      <c r="AU637" s="29">
        <f t="shared" si="38"/>
        <v>0.97738854775377082</v>
      </c>
      <c r="AV637" s="30">
        <f t="shared" si="39"/>
        <v>1.6399999999999998E-2</v>
      </c>
      <c r="AW637" s="25">
        <f>IFERROR(SUMIFS('[1]BD Unidades'!$BI$3:$BI$1424,'[1]BD Unidades'!$A$3:$A$1424,$A637),"-")</f>
        <v>0.71340025316929478</v>
      </c>
      <c r="AX637" s="25">
        <f>IFERROR(SUMIFS('[1]BD Unidades'!$BJ$3:$BJ$1424,'[1]BD Unidades'!$A$3:$A$1424,$A637),"-")</f>
        <v>0.45891438862886441</v>
      </c>
    </row>
    <row r="638" spans="1:50" ht="14.4" x14ac:dyDescent="0.3">
      <c r="A638" s="7">
        <v>1958</v>
      </c>
      <c r="B638" s="7" t="s">
        <v>2779</v>
      </c>
      <c r="D638" s="8" t="s">
        <v>2780</v>
      </c>
      <c r="E638" s="19" t="s">
        <v>2781</v>
      </c>
      <c r="F638" s="19" t="s">
        <v>2781</v>
      </c>
      <c r="G638" s="19" t="s">
        <v>2774</v>
      </c>
      <c r="H638" s="19" t="s">
        <v>397</v>
      </c>
      <c r="I638" s="19">
        <v>2024</v>
      </c>
      <c r="J638" s="19" t="s">
        <v>495</v>
      </c>
      <c r="K638" s="19" t="s">
        <v>496</v>
      </c>
      <c r="L638" s="19" t="s">
        <v>213</v>
      </c>
      <c r="M638" s="19" t="s">
        <v>189</v>
      </c>
      <c r="N638" s="19" t="s">
        <v>190</v>
      </c>
      <c r="O638" s="19" t="s">
        <v>1304</v>
      </c>
      <c r="P638" s="19" t="s">
        <v>51</v>
      </c>
      <c r="Q638" s="9" t="s">
        <v>2782</v>
      </c>
      <c r="R638" s="20">
        <v>3.0059999999999998</v>
      </c>
      <c r="S638" s="20">
        <v>0.2</v>
      </c>
      <c r="T638" s="20">
        <v>3</v>
      </c>
      <c r="U638" s="20" t="s">
        <v>397</v>
      </c>
      <c r="V638" s="21">
        <f>_xlfn.XLOOKUP(D638,'[1]Gen. Real'!$A:$A,'[1]Gen. Real'!$C:$C,"-",0)</f>
        <v>6.0249200000000052</v>
      </c>
      <c r="W638" s="22"/>
      <c r="X638" s="22" t="str">
        <f>_xlfn.XLOOKUP(D638,[1]Vertimiento!$A:$A,[1]Vertimiento!$E:$E,"-",0)</f>
        <v>-</v>
      </c>
      <c r="Y638" s="23" t="str">
        <f t="shared" si="36"/>
        <v>-</v>
      </c>
      <c r="Z638" s="19" t="str">
        <f>_xlfn.XLOOKUP(D638,[1]Cmg!$I$4:$I$85,[1]Cmg!$M$4:$M$85,"----",0,1)</f>
        <v>----</v>
      </c>
      <c r="AA638" s="19" t="str">
        <f>_xlfn.XLOOKUP(D638,[1]Cmg!$A$4:$A$89,[1]Cmg!$B$4:$B$89,"----",0,1)</f>
        <v>----</v>
      </c>
      <c r="AB638" s="19" t="str">
        <f>_xlfn.XLOOKUP(D638,[1]Cmg!$E$4:$E$89,[1]Cmg!$F$4:$F$89,"----",0,1)</f>
        <v>----</v>
      </c>
      <c r="AC638" s="19" t="str">
        <f>_xlfn.XLOOKUP(D638,[1]Cmg!$O$4:$O$89,[1]Cmg!$P$4:$P$89,"----",0,1)</f>
        <v>----</v>
      </c>
      <c r="AD638" s="24" t="str">
        <f>_xlfn.XLOOKUP(D638,[1]Cmg!$S$4:$S$89,[1]Cmg!$U$4:$U$89,"----",0,1)</f>
        <v>----</v>
      </c>
      <c r="AG638" s="25">
        <f>IFERROR(SUMIFS('[1]BD Unidades'!$AH:$AH,'[1]BD Unidades'!$A:$A,'BD Centrales 2023'!$A638),"-")</f>
        <v>3</v>
      </c>
      <c r="AH638" s="25">
        <f>SUMIFS('[1]BD Unidades'!$AJ$3:$AJ$1424,'[1]BD Unidades'!$A$3:$A$1424,$A638)</f>
        <v>8737.2255489021973</v>
      </c>
      <c r="AI638" s="25">
        <f>SUMIFS('[1]BD Unidades'!$AL$3:$AL$1424,'[1]BD Unidades'!$A$3:$A$1424,$A638)</f>
        <v>0</v>
      </c>
      <c r="AJ638" s="26">
        <f t="shared" si="37"/>
        <v>0</v>
      </c>
      <c r="AK638" s="27">
        <f>IFERROR(SUMIFS('[1]BD Unidades'!$AO$3:$AO$1424,'[1]BD Unidades'!$A$3:$A$1424,$A638),"-")</f>
        <v>0</v>
      </c>
      <c r="AL638" s="27">
        <f>IFERROR(SUMIFS('[1]BD Unidades'!$AQ$3:$AQ$1424,'[1]BD Unidades'!$A$3:$A$1424,$A638),"-")</f>
        <v>0</v>
      </c>
      <c r="AM638" s="27">
        <f>IFERROR(SUMIFS('[1]BD Unidades'!$AS$3:$AS$1424,'[1]BD Unidades'!$A$3:$A$1424,$A638),"-")</f>
        <v>0</v>
      </c>
      <c r="AN638" s="27">
        <f>IFERROR(SUMIFS('[1]BD Unidades'!$AU$3:$AU$1424,'[1]BD Unidades'!$A$3:$A$1424,$A638),"-")</f>
        <v>0.22403892215568863</v>
      </c>
      <c r="AO638" s="27"/>
      <c r="AP638" s="27"/>
      <c r="AQ638" s="25">
        <f>IFERROR(SUMIFS('[1]BD Unidades'!$AZ$3:$AZ$1424,'[1]BD Unidades'!$A$3:$A$1424,$A638),"-")</f>
        <v>0.71801493792939808</v>
      </c>
      <c r="AR638" s="25">
        <f>IFERROR(SUMIFS('[1]BD Unidades'!$BA$3:$BA$1424,'[1]BD Unidades'!$A$3:$A$1424,$A638),"-")</f>
        <v>3</v>
      </c>
      <c r="AS638" s="28">
        <f>SUMIFS('[1]BD Unidades'!$BC$3:$BC$1424,'[1]BD Unidades'!$A$3:$A$1424,$A638)</f>
        <v>5.7249216635222658E-3</v>
      </c>
      <c r="AT638" s="28">
        <f>SUMIFS('[1]BD Unidades'!$BE$3:$BE$1424,'[1]BD Unidades'!$A$3:$A$1424,$A638)</f>
        <v>0.99800399201596812</v>
      </c>
      <c r="AU638" s="29">
        <f t="shared" si="38"/>
        <v>0.9922904973417942</v>
      </c>
      <c r="AV638" s="30">
        <f t="shared" si="39"/>
        <v>2E-3</v>
      </c>
      <c r="AW638" s="25">
        <f>IFERROR(SUMIFS('[1]BD Unidades'!$BI$3:$BI$1424,'[1]BD Unidades'!$A$3:$A$1424,$A638),"-")</f>
        <v>0.7138961374979671</v>
      </c>
      <c r="AX638" s="25">
        <f>IFERROR(SUMIFS('[1]BD Unidades'!$BJ$3:$BJ$1424,'[1]BD Unidades'!$A$3:$A$1424,$A638),"-")</f>
        <v>0.45923337989991075</v>
      </c>
    </row>
    <row r="639" spans="1:50" ht="14.4" x14ac:dyDescent="0.3">
      <c r="A639" s="7">
        <v>1960</v>
      </c>
      <c r="B639" s="7" t="s">
        <v>2783</v>
      </c>
      <c r="D639" s="8" t="s">
        <v>2784</v>
      </c>
      <c r="E639" s="19" t="s">
        <v>2785</v>
      </c>
      <c r="F639" s="19" t="s">
        <v>2786</v>
      </c>
      <c r="G639" s="19" t="s">
        <v>2787</v>
      </c>
      <c r="H639" s="19" t="s">
        <v>397</v>
      </c>
      <c r="I639" s="19">
        <v>2024</v>
      </c>
      <c r="J639" s="19" t="s">
        <v>495</v>
      </c>
      <c r="K639" s="19" t="s">
        <v>496</v>
      </c>
      <c r="L639" s="19" t="s">
        <v>213</v>
      </c>
      <c r="M639" s="19" t="s">
        <v>189</v>
      </c>
      <c r="N639" s="19" t="s">
        <v>2074</v>
      </c>
      <c r="O639" s="19" t="s">
        <v>2075</v>
      </c>
      <c r="P639" s="19" t="s">
        <v>51</v>
      </c>
      <c r="Q639" s="9" t="s">
        <v>1877</v>
      </c>
      <c r="R639" s="20">
        <v>3.0045000000000002</v>
      </c>
      <c r="S639" s="20">
        <v>0.15</v>
      </c>
      <c r="T639" s="20">
        <v>3</v>
      </c>
      <c r="U639" s="20" t="s">
        <v>397</v>
      </c>
      <c r="V639" s="21">
        <f>_xlfn.XLOOKUP(D639,'[1]Gen. Real'!$A:$A,'[1]Gen. Real'!$C:$C,"-",0)</f>
        <v>5.6163199999999991</v>
      </c>
      <c r="W639" s="22"/>
      <c r="X639" s="22" t="str">
        <f>_xlfn.XLOOKUP(D639,[1]Vertimiento!$A:$A,[1]Vertimiento!$E:$E,"-",0)</f>
        <v>-</v>
      </c>
      <c r="Y639" s="23" t="str">
        <f t="shared" si="36"/>
        <v>-</v>
      </c>
      <c r="Z639" s="19" t="str">
        <f>_xlfn.XLOOKUP(D639,[1]Cmg!$I$4:$I$85,[1]Cmg!$M$4:$M$85,"----",0,1)</f>
        <v>----</v>
      </c>
      <c r="AA639" s="19" t="str">
        <f>_xlfn.XLOOKUP(D639,[1]Cmg!$A$4:$A$89,[1]Cmg!$B$4:$B$89,"----",0,1)</f>
        <v>----</v>
      </c>
      <c r="AB639" s="19" t="str">
        <f>_xlfn.XLOOKUP(D639,[1]Cmg!$E$4:$E$89,[1]Cmg!$F$4:$F$89,"----",0,1)</f>
        <v>----</v>
      </c>
      <c r="AC639" s="19" t="str">
        <f>_xlfn.XLOOKUP(D639,[1]Cmg!$O$4:$O$89,[1]Cmg!$P$4:$P$89,"----",0,1)</f>
        <v>----</v>
      </c>
      <c r="AD639" s="24" t="str">
        <f>_xlfn.XLOOKUP(D639,[1]Cmg!$S$4:$S$89,[1]Cmg!$U$4:$U$89,"----",0,1)</f>
        <v>----</v>
      </c>
      <c r="AG639" s="25">
        <f>IFERROR(SUMIFS('[1]BD Unidades'!$AH:$AH,'[1]BD Unidades'!$A:$A,'BD Centrales 2023'!$A639),"-")</f>
        <v>3</v>
      </c>
      <c r="AH639" s="25">
        <f>SUMIFS('[1]BD Unidades'!$AJ$3:$AJ$1424,'[1]BD Unidades'!$A$3:$A$1424,$A639)</f>
        <v>8679.7304043934091</v>
      </c>
      <c r="AI639" s="25">
        <f>SUMIFS('[1]BD Unidades'!$AL$3:$AL$1424,'[1]BD Unidades'!$A$3:$A$1424,$A639)</f>
        <v>62.905641537693455</v>
      </c>
      <c r="AJ639" s="26">
        <f t="shared" si="37"/>
        <v>7.195271678611199E-3</v>
      </c>
      <c r="AK639" s="27">
        <f>IFERROR(SUMIFS('[1]BD Unidades'!$AO$3:$AO$1424,'[1]BD Unidades'!$A$3:$A$1424,$A639),"-")</f>
        <v>0</v>
      </c>
      <c r="AL639" s="27">
        <f>IFERROR(SUMIFS('[1]BD Unidades'!$AQ$3:$AQ$1424,'[1]BD Unidades'!$A$3:$A$1424,$A639),"-")</f>
        <v>0</v>
      </c>
      <c r="AM639" s="27">
        <f>IFERROR(SUMIFS('[1]BD Unidades'!$AS$3:$AS$1424,'[1]BD Unidades'!$A$3:$A$1424,$A639),"-")</f>
        <v>0</v>
      </c>
      <c r="AN639" s="27">
        <f>IFERROR(SUMIFS('[1]BD Unidades'!$AU$3:$AU$1424,'[1]BD Unidades'!$A$3:$A$1424,$A639),"-")</f>
        <v>0.21313429855217172</v>
      </c>
      <c r="AO639" s="27"/>
      <c r="AP639" s="27"/>
      <c r="AQ639" s="25">
        <f>IFERROR(SUMIFS('[1]BD Unidades'!$AZ$3:$AZ$1424,'[1]BD Unidades'!$A$3:$A$1424,$A639),"-")</f>
        <v>0.71801493792939808</v>
      </c>
      <c r="AR639" s="25">
        <f>IFERROR(SUMIFS('[1]BD Unidades'!$BA$3:$BA$1424,'[1]BD Unidades'!$A$3:$A$1424,$A639),"-")</f>
        <v>2.9928047283213899</v>
      </c>
      <c r="AS639" s="28">
        <f>SUMIFS('[1]BD Unidades'!$BC$3:$BC$1424,'[1]BD Unidades'!$A$3:$A$1424,$A639)</f>
        <v>5.7948289283815679E-3</v>
      </c>
      <c r="AT639" s="28">
        <f>SUMIFS('[1]BD Unidades'!$BE$3:$BE$1424,'[1]BD Unidades'!$A$3:$A$1424,$A639)</f>
        <v>0.99850224663005482</v>
      </c>
      <c r="AU639" s="29">
        <f t="shared" si="38"/>
        <v>0.99271609692622897</v>
      </c>
      <c r="AV639" s="30">
        <f t="shared" si="39"/>
        <v>1.5E-3</v>
      </c>
      <c r="AW639" s="25">
        <f>IFERROR(SUMIFS('[1]BD Unidades'!$BI$3:$BI$1424,'[1]BD Unidades'!$A$3:$A$1424,$A639),"-")</f>
        <v>0.71384792303547551</v>
      </c>
      <c r="AX639" s="25">
        <f>IFERROR(SUMIFS('[1]BD Unidades'!$BJ$3:$BJ$1424,'[1]BD Unidades'!$A$3:$A$1424,$A639),"-")</f>
        <v>0.45920236461714475</v>
      </c>
    </row>
    <row r="640" spans="1:50" ht="14.4" x14ac:dyDescent="0.3">
      <c r="A640" s="7">
        <v>1963</v>
      </c>
      <c r="B640" s="7" t="s">
        <v>2794</v>
      </c>
      <c r="D640" s="8" t="s">
        <v>2795</v>
      </c>
      <c r="E640" s="19" t="s">
        <v>2269</v>
      </c>
      <c r="F640" s="19" t="s">
        <v>2796</v>
      </c>
      <c r="G640" s="19" t="s">
        <v>2528</v>
      </c>
      <c r="H640" s="19" t="s">
        <v>397</v>
      </c>
      <c r="I640" s="19">
        <v>2024</v>
      </c>
      <c r="J640" s="19" t="s">
        <v>495</v>
      </c>
      <c r="K640" s="19" t="s">
        <v>496</v>
      </c>
      <c r="L640" s="19" t="s">
        <v>213</v>
      </c>
      <c r="M640" s="19" t="s">
        <v>362</v>
      </c>
      <c r="N640" s="19" t="s">
        <v>1216</v>
      </c>
      <c r="O640" s="19" t="s">
        <v>1455</v>
      </c>
      <c r="P640" s="19" t="s">
        <v>51</v>
      </c>
      <c r="Q640" s="9" t="s">
        <v>2797</v>
      </c>
      <c r="R640" s="20">
        <v>2.6089000000000002</v>
      </c>
      <c r="S640" s="20">
        <v>0.34200000000000003</v>
      </c>
      <c r="T640" s="20">
        <v>2.6</v>
      </c>
      <c r="U640" s="20" t="s">
        <v>397</v>
      </c>
      <c r="V640" s="21">
        <f>_xlfn.XLOOKUP(D640,'[1]Gen. Real'!$A:$A,'[1]Gen. Real'!$C:$C,"-",0)</f>
        <v>5.4637500000000019</v>
      </c>
      <c r="W640" s="22"/>
      <c r="X640" s="22" t="str">
        <f>_xlfn.XLOOKUP(D640,[1]Vertimiento!$A:$A,[1]Vertimiento!$E:$E,"-",0)</f>
        <v>-</v>
      </c>
      <c r="Y640" s="23" t="str">
        <f t="shared" si="36"/>
        <v>-</v>
      </c>
      <c r="Z640" s="19" t="str">
        <f>_xlfn.XLOOKUP(D640,[1]Cmg!$I$4:$I$85,[1]Cmg!$M$4:$M$85,"----",0,1)</f>
        <v>----</v>
      </c>
      <c r="AA640" s="19" t="str">
        <f>_xlfn.XLOOKUP(D640,[1]Cmg!$A$4:$A$89,[1]Cmg!$B$4:$B$89,"----",0,1)</f>
        <v>----</v>
      </c>
      <c r="AB640" s="19" t="str">
        <f>_xlfn.XLOOKUP(D640,[1]Cmg!$E$4:$E$89,[1]Cmg!$F$4:$F$89,"----",0,1)</f>
        <v>----</v>
      </c>
      <c r="AC640" s="19" t="str">
        <f>_xlfn.XLOOKUP(D640,[1]Cmg!$O$4:$O$89,[1]Cmg!$P$4:$P$89,"----",0,1)</f>
        <v>----</v>
      </c>
      <c r="AD640" s="24" t="str">
        <f>_xlfn.XLOOKUP(D640,[1]Cmg!$S$4:$S$89,[1]Cmg!$U$4:$U$89,"----",0,1)</f>
        <v>----</v>
      </c>
      <c r="AG640" s="25">
        <f>IFERROR(SUMIFS('[1]BD Unidades'!$AH:$AH,'[1]BD Unidades'!$A:$A,'BD Centrales 2023'!$A640),"-")</f>
        <v>2.6</v>
      </c>
      <c r="AH640" s="25">
        <f>SUMIFS('[1]BD Unidades'!$AJ$3:$AJ$1424,'[1]BD Unidades'!$A$3:$A$1424,$A640)</f>
        <v>8701.8296344564169</v>
      </c>
      <c r="AI640" s="25">
        <f>SUMIFS('[1]BD Unidades'!$AL$3:$AL$1424,'[1]BD Unidades'!$A$3:$A$1424,$A640)</f>
        <v>0.24914715013990568</v>
      </c>
      <c r="AJ640" s="26">
        <f t="shared" si="37"/>
        <v>2.8630762418116001E-5</v>
      </c>
      <c r="AK640" s="27">
        <f>IFERROR(SUMIFS('[1]BD Unidades'!$AO$3:$AO$1424,'[1]BD Unidades'!$A$3:$A$1424,$A640),"-")</f>
        <v>0</v>
      </c>
      <c r="AL640" s="27">
        <f>IFERROR(SUMIFS('[1]BD Unidades'!$AQ$3:$AQ$1424,'[1]BD Unidades'!$A$3:$A$1424,$A640),"-")</f>
        <v>0</v>
      </c>
      <c r="AM640" s="27">
        <f>IFERROR(SUMIFS('[1]BD Unidades'!$AS$3:$AS$1424,'[1]BD Unidades'!$A$3:$A$1424,$A640),"-")</f>
        <v>0</v>
      </c>
      <c r="AN640" s="27">
        <f>IFERROR(SUMIFS('[1]BD Unidades'!$AU$3:$AU$1424,'[1]BD Unidades'!$A$3:$A$1424,$A640),"-")</f>
        <v>0.24073095940817968</v>
      </c>
      <c r="AO640" s="27"/>
      <c r="AP640" s="27"/>
      <c r="AQ640" s="25">
        <f>IFERROR(SUMIFS('[1]BD Unidades'!$AZ$3:$AZ$1424,'[1]BD Unidades'!$A$3:$A$1424,$A640),"-")</f>
        <v>0.62227961287214495</v>
      </c>
      <c r="AR640" s="25">
        <f>IFERROR(SUMIFS('[1]BD Unidades'!$BA$3:$BA$1424,'[1]BD Unidades'!$A$3:$A$1424,$A640),"-")</f>
        <v>2.5999999999999899</v>
      </c>
      <c r="AS640" s="28">
        <f>SUMIFS('[1]BD Unidades'!$BC$3:$BC$1424,'[1]BD Unidades'!$A$3:$A$1424,$A640)</f>
        <v>6.2080964860970261E-3</v>
      </c>
      <c r="AT640" s="28">
        <f>SUMIFS('[1]BD Unidades'!$BE$3:$BE$1424,'[1]BD Unidades'!$A$3:$A$1424,$A640)</f>
        <v>0.99658860055962273</v>
      </c>
      <c r="AU640" s="29">
        <f t="shared" si="38"/>
        <v>0.99040168237040427</v>
      </c>
      <c r="AV640" s="30">
        <f t="shared" si="39"/>
        <v>3.4200000000000003E-3</v>
      </c>
      <c r="AW640" s="25">
        <f>IFERROR(SUMIFS('[1]BD Unidades'!$BI$3:$BI$1424,'[1]BD Unidades'!$A$3:$A$1424,$A640),"-")</f>
        <v>0.61840321705959822</v>
      </c>
      <c r="AX640" s="25">
        <f>IFERROR(SUMIFS('[1]BD Unidades'!$BJ$3:$BJ$1424,'[1]BD Unidades'!$A$3:$A$1424,$A640),"-")</f>
        <v>0.39780492510658266</v>
      </c>
    </row>
    <row r="641" spans="1:50" ht="14.4" x14ac:dyDescent="0.3">
      <c r="A641" s="7">
        <v>1964</v>
      </c>
      <c r="B641" s="7" t="s">
        <v>2798</v>
      </c>
      <c r="D641" s="8" t="s">
        <v>2799</v>
      </c>
      <c r="E641" s="19" t="s">
        <v>2800</v>
      </c>
      <c r="F641" s="19" t="s">
        <v>2800</v>
      </c>
      <c r="G641" s="19" t="s">
        <v>2801</v>
      </c>
      <c r="H641" s="19" t="s">
        <v>397</v>
      </c>
      <c r="I641" s="19">
        <v>2024</v>
      </c>
      <c r="J641" s="19" t="s">
        <v>495</v>
      </c>
      <c r="K641" s="19" t="s">
        <v>496</v>
      </c>
      <c r="L641" s="19" t="s">
        <v>213</v>
      </c>
      <c r="M641" s="19" t="s">
        <v>106</v>
      </c>
      <c r="N641" s="19" t="s">
        <v>243</v>
      </c>
      <c r="O641" s="19" t="s">
        <v>1569</v>
      </c>
      <c r="P641" s="19" t="s">
        <v>51</v>
      </c>
      <c r="Q641" s="9" t="s">
        <v>2803</v>
      </c>
      <c r="R641" s="20">
        <v>1.91</v>
      </c>
      <c r="S641" s="20">
        <v>0.52</v>
      </c>
      <c r="T641" s="20">
        <v>1.9</v>
      </c>
      <c r="U641" s="20" t="s">
        <v>397</v>
      </c>
      <c r="V641" s="21">
        <f>_xlfn.XLOOKUP(D641,'[1]Gen. Real'!$A:$A,'[1]Gen. Real'!$C:$C,"-",0)</f>
        <v>3.7279300000000006</v>
      </c>
      <c r="W641" s="22"/>
      <c r="X641" s="22" t="str">
        <f>_xlfn.XLOOKUP(D641,[1]Vertimiento!$A:$A,[1]Vertimiento!$E:$E,"-",0)</f>
        <v>-</v>
      </c>
      <c r="Y641" s="23" t="str">
        <f t="shared" si="36"/>
        <v>-</v>
      </c>
      <c r="Z641" s="19" t="str">
        <f>_xlfn.XLOOKUP(D641,[1]Cmg!$I$4:$I$85,[1]Cmg!$M$4:$M$85,"----",0,1)</f>
        <v>----</v>
      </c>
      <c r="AA641" s="19" t="str">
        <f>_xlfn.XLOOKUP(D641,[1]Cmg!$A$4:$A$89,[1]Cmg!$B$4:$B$89,"----",0,1)</f>
        <v>----</v>
      </c>
      <c r="AB641" s="19" t="str">
        <f>_xlfn.XLOOKUP(D641,[1]Cmg!$E$4:$E$89,[1]Cmg!$F$4:$F$89,"----",0,1)</f>
        <v>----</v>
      </c>
      <c r="AC641" s="19" t="str">
        <f>_xlfn.XLOOKUP(D641,[1]Cmg!$O$4:$O$89,[1]Cmg!$P$4:$P$89,"----",0,1)</f>
        <v>----</v>
      </c>
      <c r="AD641" s="24" t="str">
        <f>_xlfn.XLOOKUP(D641,[1]Cmg!$S$4:$S$89,[1]Cmg!$U$4:$U$89,"----",0,1)</f>
        <v>----</v>
      </c>
      <c r="AG641" s="25">
        <f>IFERROR(SUMIFS('[1]BD Unidades'!$AH:$AH,'[1]BD Unidades'!$A:$A,'BD Centrales 2023'!$A641),"-")</f>
        <v>0</v>
      </c>
      <c r="AH641" s="25">
        <f>SUMIFS('[1]BD Unidades'!$AJ$3:$AJ$1424,'[1]BD Unidades'!$A$3:$A$1424,$A641)</f>
        <v>8714.1361256544515</v>
      </c>
      <c r="AI641" s="25">
        <f>SUMIFS('[1]BD Unidades'!$AL$3:$AL$1424,'[1]BD Unidades'!$A$3:$A$1424,$A641)</f>
        <v>0</v>
      </c>
      <c r="AJ641" s="26">
        <f t="shared" si="37"/>
        <v>0</v>
      </c>
      <c r="AK641" s="27">
        <f>IFERROR(SUMIFS('[1]BD Unidades'!$AO$3:$AO$1424,'[1]BD Unidades'!$A$3:$A$1424,$A641),"-")</f>
        <v>0</v>
      </c>
      <c r="AL641" s="27">
        <f>IFERROR(SUMIFS('[1]BD Unidades'!$AQ$3:$AQ$1424,'[1]BD Unidades'!$A$3:$A$1424,$A641),"-")</f>
        <v>0</v>
      </c>
      <c r="AM641" s="27">
        <f>IFERROR(SUMIFS('[1]BD Unidades'!$AS$3:$AS$1424,'[1]BD Unidades'!$A$3:$A$1424,$A641),"-")</f>
        <v>0</v>
      </c>
      <c r="AN641" s="27">
        <f>IFERROR(SUMIFS('[1]BD Unidades'!$AU$3:$AU$1424,'[1]BD Unidades'!$A$3:$A$1424,$A641),"-")</f>
        <v>0.22134999999999999</v>
      </c>
      <c r="AO641" s="27"/>
      <c r="AP641" s="27"/>
      <c r="AQ641" s="25">
        <f>IFERROR(SUMIFS('[1]BD Unidades'!$AZ$3:$AZ$1424,'[1]BD Unidades'!$A$3:$A$1424,$A641),"-")</f>
        <v>0.45474279402195206</v>
      </c>
      <c r="AR641" s="25">
        <f>IFERROR(SUMIFS('[1]BD Unidades'!$BA$3:$BA$1424,'[1]BD Unidades'!$A$3:$A$1424,$A641),"-")</f>
        <v>1.9</v>
      </c>
      <c r="AS641" s="28">
        <f>SUMIFS('[1]BD Unidades'!$BC$3:$BC$1424,'[1]BD Unidades'!$A$3:$A$1424,$A641)</f>
        <v>6.0242114322599178E-3</v>
      </c>
      <c r="AT641" s="28">
        <f>SUMIFS('[1]BD Unidades'!$BE$3:$BE$1424,'[1]BD Unidades'!$A$3:$A$1424,$A641)</f>
        <v>0.99476439790575921</v>
      </c>
      <c r="AU641" s="29">
        <f t="shared" si="38"/>
        <v>0.98877172684749015</v>
      </c>
      <c r="AV641" s="30">
        <f t="shared" si="39"/>
        <v>5.1999999999999998E-3</v>
      </c>
      <c r="AW641" s="25">
        <f>IFERROR(SUMIFS('[1]BD Unidades'!$BI$3:$BI$1424,'[1]BD Unidades'!$A$3:$A$1424,$A641),"-")</f>
        <v>0.45198890903747607</v>
      </c>
      <c r="AX641" s="25">
        <f>IFERROR(SUMIFS('[1]BD Unidades'!$BJ$3:$BJ$1424,'[1]BD Unidades'!$A$3:$A$1424,$A641),"-")</f>
        <v>0.29075433171837906</v>
      </c>
    </row>
    <row r="642" spans="1:50" ht="14.4" x14ac:dyDescent="0.3">
      <c r="A642" s="7">
        <v>1965</v>
      </c>
      <c r="B642" s="7" t="s">
        <v>2804</v>
      </c>
      <c r="D642" s="8" t="s">
        <v>2805</v>
      </c>
      <c r="E642" s="19" t="s">
        <v>584</v>
      </c>
      <c r="F642" s="19" t="s">
        <v>584</v>
      </c>
      <c r="G642" s="19" t="s">
        <v>2339</v>
      </c>
      <c r="H642" s="19" t="s">
        <v>397</v>
      </c>
      <c r="I642" s="19">
        <v>2024</v>
      </c>
      <c r="J642" s="19" t="s">
        <v>495</v>
      </c>
      <c r="K642" s="19" t="s">
        <v>496</v>
      </c>
      <c r="L642" s="19" t="s">
        <v>213</v>
      </c>
      <c r="M642" s="19" t="s">
        <v>90</v>
      </c>
      <c r="N642" s="19" t="s">
        <v>91</v>
      </c>
      <c r="O642" s="19" t="s">
        <v>2341</v>
      </c>
      <c r="P642" s="19" t="s">
        <v>51</v>
      </c>
      <c r="Q642" s="9" t="s">
        <v>2806</v>
      </c>
      <c r="R642" s="20">
        <v>3.0059999999999998</v>
      </c>
      <c r="S642" s="20">
        <v>0.2</v>
      </c>
      <c r="T642" s="20">
        <v>3</v>
      </c>
      <c r="U642" s="20" t="s">
        <v>397</v>
      </c>
      <c r="V642" s="21">
        <f>_xlfn.XLOOKUP(D642,'[1]Gen. Real'!$A:$A,'[1]Gen. Real'!$C:$C,"-",0)</f>
        <v>6.0547499999999994</v>
      </c>
      <c r="W642" s="22"/>
      <c r="X642" s="22" t="str">
        <f>_xlfn.XLOOKUP(D642,[1]Vertimiento!$A:$A,[1]Vertimiento!$E:$E,"-",0)</f>
        <v>-</v>
      </c>
      <c r="Y642" s="23" t="str">
        <f t="shared" si="36"/>
        <v>-</v>
      </c>
      <c r="Z642" s="19" t="str">
        <f>_xlfn.XLOOKUP(D642,[1]Cmg!$I$4:$I$85,[1]Cmg!$M$4:$M$85,"----",0,1)</f>
        <v>----</v>
      </c>
      <c r="AA642" s="19" t="str">
        <f>_xlfn.XLOOKUP(D642,[1]Cmg!$A$4:$A$89,[1]Cmg!$B$4:$B$89,"----",0,1)</f>
        <v>----</v>
      </c>
      <c r="AB642" s="19" t="str">
        <f>_xlfn.XLOOKUP(D642,[1]Cmg!$E$4:$E$89,[1]Cmg!$F$4:$F$89,"----",0,1)</f>
        <v>----</v>
      </c>
      <c r="AC642" s="19" t="str">
        <f>_xlfn.XLOOKUP(D642,[1]Cmg!$O$4:$O$89,[1]Cmg!$P$4:$P$89,"----",0,1)</f>
        <v>----</v>
      </c>
      <c r="AD642" s="24" t="str">
        <f>_xlfn.XLOOKUP(D642,[1]Cmg!$S$4:$S$89,[1]Cmg!$U$4:$U$89,"----",0,1)</f>
        <v>----</v>
      </c>
      <c r="AG642" s="25">
        <f>IFERROR(SUMIFS('[1]BD Unidades'!$AH:$AH,'[1]BD Unidades'!$A:$A,'BD Centrales 2023'!$A642),"-")</f>
        <v>3</v>
      </c>
      <c r="AH642" s="25">
        <f>SUMIFS('[1]BD Unidades'!$AJ$3:$AJ$1424,'[1]BD Unidades'!$A$3:$A$1424,$A642)</f>
        <v>8241.2341982701309</v>
      </c>
      <c r="AI642" s="25">
        <f>SUMIFS('[1]BD Unidades'!$AL$3:$AL$1424,'[1]BD Unidades'!$A$3:$A$1424,$A642)</f>
        <v>0</v>
      </c>
      <c r="AJ642" s="26">
        <f t="shared" si="37"/>
        <v>0</v>
      </c>
      <c r="AK642" s="27">
        <f>IFERROR(SUMIFS('[1]BD Unidades'!$AO$3:$AO$1424,'[1]BD Unidades'!$A$3:$A$1424,$A642),"-")</f>
        <v>0</v>
      </c>
      <c r="AL642" s="27">
        <f>IFERROR(SUMIFS('[1]BD Unidades'!$AQ$3:$AQ$1424,'[1]BD Unidades'!$A$3:$A$1424,$A642),"-")</f>
        <v>0</v>
      </c>
      <c r="AM642" s="27">
        <f>IFERROR(SUMIFS('[1]BD Unidades'!$AS$3:$AS$1424,'[1]BD Unidades'!$A$3:$A$1424,$A642),"-")</f>
        <v>0</v>
      </c>
      <c r="AN642" s="27">
        <f>IFERROR(SUMIFS('[1]BD Unidades'!$AU$3:$AU$1424,'[1]BD Unidades'!$A$3:$A$1424,$A642),"-")</f>
        <v>0.23223752495009981</v>
      </c>
      <c r="AO642" s="27"/>
      <c r="AP642" s="27"/>
      <c r="AQ642" s="25">
        <f>IFERROR(SUMIFS('[1]BD Unidades'!$AZ$3:$AZ$1424,'[1]BD Unidades'!$A$3:$A$1424,$A642),"-")</f>
        <v>0.71801493792939808</v>
      </c>
      <c r="AR642" s="25">
        <f>IFERROR(SUMIFS('[1]BD Unidades'!$BA$3:$BA$1424,'[1]BD Unidades'!$A$3:$A$1424,$A642),"-")</f>
        <v>3</v>
      </c>
      <c r="AS642" s="28">
        <f>SUMIFS('[1]BD Unidades'!$BC$3:$BC$1424,'[1]BD Unidades'!$A$3:$A$1424,$A642)</f>
        <v>7.9854085339633347E-3</v>
      </c>
      <c r="AT642" s="28">
        <f>SUMIFS('[1]BD Unidades'!$BE$3:$BE$1424,'[1]BD Unidades'!$A$3:$A$1424,$A642)</f>
        <v>0.99480453096850407</v>
      </c>
      <c r="AU642" s="29">
        <f t="shared" si="38"/>
        <v>0.98686061037728279</v>
      </c>
      <c r="AV642" s="30">
        <f t="shared" si="39"/>
        <v>2E-3</v>
      </c>
      <c r="AW642" s="25">
        <f>IFERROR(SUMIFS('[1]BD Unidades'!$BI$3:$BI$1424,'[1]BD Unidades'!$A$3:$A$1424,$A642),"-")</f>
        <v>0.70998639070210667</v>
      </c>
      <c r="AX642" s="25">
        <f>IFERROR(SUMIFS('[1]BD Unidades'!$BJ$3:$BJ$1424,'[1]BD Unidades'!$A$3:$A$1424,$A642),"-")</f>
        <v>0.45671832744156776</v>
      </c>
    </row>
    <row r="643" spans="1:50" ht="14.4" x14ac:dyDescent="0.3">
      <c r="A643" s="7">
        <v>1966</v>
      </c>
      <c r="B643" s="7" t="s">
        <v>2807</v>
      </c>
      <c r="D643" s="8" t="s">
        <v>2808</v>
      </c>
      <c r="E643" s="19" t="s">
        <v>2809</v>
      </c>
      <c r="F643" s="19" t="s">
        <v>2809</v>
      </c>
      <c r="G643" s="19" t="s">
        <v>2810</v>
      </c>
      <c r="H643" s="19" t="s">
        <v>397</v>
      </c>
      <c r="I643" s="19">
        <v>2024</v>
      </c>
      <c r="J643" s="19" t="s">
        <v>495</v>
      </c>
      <c r="K643" s="19" t="s">
        <v>496</v>
      </c>
      <c r="L643" s="19" t="s">
        <v>213</v>
      </c>
      <c r="M643" s="19" t="s">
        <v>68</v>
      </c>
      <c r="N643" s="19" t="s">
        <v>68</v>
      </c>
      <c r="O643" s="19" t="s">
        <v>2812</v>
      </c>
      <c r="P643" s="19" t="s">
        <v>51</v>
      </c>
      <c r="Q643" s="9" t="s">
        <v>2813</v>
      </c>
      <c r="R643" s="20">
        <v>2.66</v>
      </c>
      <c r="S643" s="20">
        <v>0.76700000000000002</v>
      </c>
      <c r="T643" s="20">
        <v>2.64</v>
      </c>
      <c r="U643" s="20" t="s">
        <v>397</v>
      </c>
      <c r="V643" s="21">
        <f>_xlfn.XLOOKUP(D643,'[1]Gen. Real'!$A:$A,'[1]Gen. Real'!$C:$C,"-",0)</f>
        <v>3.0950000000000011</v>
      </c>
      <c r="W643" s="22"/>
      <c r="X643" s="22" t="str">
        <f>_xlfn.XLOOKUP(D643,[1]Vertimiento!$A:$A,[1]Vertimiento!$E:$E,"-",0)</f>
        <v>-</v>
      </c>
      <c r="Y643" s="23" t="str">
        <f t="shared" ref="Y643:Y706" si="40">IFERROR(X643/(V643+X643),"-")</f>
        <v>-</v>
      </c>
      <c r="Z643" s="19" t="str">
        <f>_xlfn.XLOOKUP(D643,[1]Cmg!$I$4:$I$85,[1]Cmg!$M$4:$M$85,"----",0,1)</f>
        <v>----</v>
      </c>
      <c r="AA643" s="19" t="str">
        <f>_xlfn.XLOOKUP(D643,[1]Cmg!$A$4:$A$89,[1]Cmg!$B$4:$B$89,"----",0,1)</f>
        <v>----</v>
      </c>
      <c r="AB643" s="19" t="str">
        <f>_xlfn.XLOOKUP(D643,[1]Cmg!$E$4:$E$89,[1]Cmg!$F$4:$F$89,"----",0,1)</f>
        <v>----</v>
      </c>
      <c r="AC643" s="19" t="str">
        <f>_xlfn.XLOOKUP(D643,[1]Cmg!$O$4:$O$89,[1]Cmg!$P$4:$P$89,"----",0,1)</f>
        <v>----</v>
      </c>
      <c r="AD643" s="24" t="str">
        <f>_xlfn.XLOOKUP(D643,[1]Cmg!$S$4:$S$89,[1]Cmg!$U$4:$U$89,"----",0,1)</f>
        <v>----</v>
      </c>
      <c r="AG643" s="25">
        <f>IFERROR(SUMIFS('[1]BD Unidades'!$AH:$AH,'[1]BD Unidades'!$A:$A,'BD Centrales 2023'!$A643),"-")</f>
        <v>1.94</v>
      </c>
      <c r="AH643" s="25">
        <f>SUMIFS('[1]BD Unidades'!$AJ$3:$AJ$1424,'[1]BD Unidades'!$A$3:$A$1424,$A643)</f>
        <v>6388.872180451127</v>
      </c>
      <c r="AI643" s="25">
        <f>SUMIFS('[1]BD Unidades'!$AL$3:$AL$1424,'[1]BD Unidades'!$A$3:$A$1424,$A643)</f>
        <v>0</v>
      </c>
      <c r="AJ643" s="26">
        <f t="shared" ref="AJ643:AJ706" si="41">IFERROR(AI643/(AH643+AI643),"-")</f>
        <v>0</v>
      </c>
      <c r="AK643" s="27">
        <f>IFERROR(SUMIFS('[1]BD Unidades'!$AO$3:$AO$1424,'[1]BD Unidades'!$A$3:$A$1424,$A643),"-")</f>
        <v>0</v>
      </c>
      <c r="AL643" s="27">
        <f>IFERROR(SUMIFS('[1]BD Unidades'!$AQ$3:$AQ$1424,'[1]BD Unidades'!$A$3:$A$1424,$A643),"-")</f>
        <v>0</v>
      </c>
      <c r="AM643" s="27">
        <f>IFERROR(SUMIFS('[1]BD Unidades'!$AS$3:$AS$1424,'[1]BD Unidades'!$A$3:$A$1424,$A643),"-")</f>
        <v>0</v>
      </c>
      <c r="AN643" s="27">
        <f>IFERROR(SUMIFS('[1]BD Unidades'!$AU$3:$AU$1424,'[1]BD Unidades'!$A$3:$A$1424,$A643),"-")</f>
        <v>0.12512562406015038</v>
      </c>
      <c r="AO643" s="27"/>
      <c r="AP643" s="27"/>
      <c r="AQ643" s="25">
        <f>IFERROR(SUMIFS('[1]BD Unidades'!$AZ$3:$AZ$1424,'[1]BD Unidades'!$A$3:$A$1424,$A643),"-")</f>
        <v>0.4643163265276774</v>
      </c>
      <c r="AR643" s="25">
        <f>IFERROR(SUMIFS('[1]BD Unidades'!$BA$3:$BA$1424,'[1]BD Unidades'!$A$3:$A$1424,$A643),"-")</f>
        <v>1.94</v>
      </c>
      <c r="AS643" s="28">
        <f>SUMIFS('[1]BD Unidades'!$BC$3:$BC$1424,'[1]BD Unidades'!$A$3:$A$1424,$A643)</f>
        <v>6.6500308971668047E-3</v>
      </c>
      <c r="AT643" s="28">
        <f>SUMIFS('[1]BD Unidades'!$BE$3:$BE$1424,'[1]BD Unidades'!$A$3:$A$1424,$A643)</f>
        <v>0.7293233082706766</v>
      </c>
      <c r="AU643" s="29">
        <f t="shared" ref="AU643:AU706" si="42">IFERROR(AT643*(1-AS643),"-")</f>
        <v>0.72447328573665271</v>
      </c>
      <c r="AV643" s="30">
        <f t="shared" ref="AV643:AV706" si="43">IFERROR(S643/100,"-")</f>
        <v>7.6699999999999997E-3</v>
      </c>
      <c r="AW643" s="25">
        <f>IFERROR(SUMIFS('[1]BD Unidades'!$BI$3:$BI$1424,'[1]BD Unidades'!$A$3:$A$1424,$A643),"-")</f>
        <v>0.46008265144496374</v>
      </c>
      <c r="AX643" s="25">
        <f>IFERROR(SUMIFS('[1]BD Unidades'!$BJ$3:$BJ$1424,'[1]BD Unidades'!$A$3:$A$1424,$A643),"-")</f>
        <v>0.29596085474966571</v>
      </c>
    </row>
    <row r="644" spans="1:50" ht="14.4" x14ac:dyDescent="0.3">
      <c r="A644" s="7">
        <v>1967</v>
      </c>
      <c r="B644" s="7" t="s">
        <v>2814</v>
      </c>
      <c r="D644" s="8" t="s">
        <v>2815</v>
      </c>
      <c r="E644" s="19" t="s">
        <v>2816</v>
      </c>
      <c r="F644" s="19" t="s">
        <v>2816</v>
      </c>
      <c r="G644" s="19" t="s">
        <v>2817</v>
      </c>
      <c r="H644" s="19" t="s">
        <v>397</v>
      </c>
      <c r="I644" s="19">
        <v>2024</v>
      </c>
      <c r="J644" s="19" t="s">
        <v>495</v>
      </c>
      <c r="K644" s="19" t="s">
        <v>496</v>
      </c>
      <c r="L644" s="19" t="s">
        <v>213</v>
      </c>
      <c r="M644" s="19" t="s">
        <v>164</v>
      </c>
      <c r="N644" s="19" t="s">
        <v>2819</v>
      </c>
      <c r="O644" s="19" t="s">
        <v>2820</v>
      </c>
      <c r="P644" s="19" t="s">
        <v>51</v>
      </c>
      <c r="Q644" s="9" t="s">
        <v>2821</v>
      </c>
      <c r="R644" s="20">
        <v>6.0145</v>
      </c>
      <c r="S644" s="20">
        <v>0.24</v>
      </c>
      <c r="T644" s="20">
        <v>6</v>
      </c>
      <c r="U644" s="20" t="s">
        <v>397</v>
      </c>
      <c r="V644" s="21">
        <f>_xlfn.XLOOKUP(D644,'[1]Gen. Real'!$A:$A,'[1]Gen. Real'!$C:$C,"-",0)</f>
        <v>5.4476400000000007</v>
      </c>
      <c r="W644" s="22"/>
      <c r="X644" s="22" t="str">
        <f>_xlfn.XLOOKUP(D644,[1]Vertimiento!$A:$A,[1]Vertimiento!$E:$E,"-",0)</f>
        <v>-</v>
      </c>
      <c r="Y644" s="23" t="str">
        <f t="shared" si="40"/>
        <v>-</v>
      </c>
      <c r="Z644" s="19" t="str">
        <f>_xlfn.XLOOKUP(D644,[1]Cmg!$I$4:$I$85,[1]Cmg!$M$4:$M$85,"----",0,1)</f>
        <v>----</v>
      </c>
      <c r="AA644" s="19" t="str">
        <f>_xlfn.XLOOKUP(D644,[1]Cmg!$A$4:$A$89,[1]Cmg!$B$4:$B$89,"----",0,1)</f>
        <v>----</v>
      </c>
      <c r="AB644" s="19" t="str">
        <f>_xlfn.XLOOKUP(D644,[1]Cmg!$E$4:$E$89,[1]Cmg!$F$4:$F$89,"----",0,1)</f>
        <v>----</v>
      </c>
      <c r="AC644" s="19" t="str">
        <f>_xlfn.XLOOKUP(D644,[1]Cmg!$O$4:$O$89,[1]Cmg!$P$4:$P$89,"----",0,1)</f>
        <v>----</v>
      </c>
      <c r="AD644" s="24" t="str">
        <f>_xlfn.XLOOKUP(D644,[1]Cmg!$S$4:$S$89,[1]Cmg!$U$4:$U$89,"----",0,1)</f>
        <v>----</v>
      </c>
      <c r="AG644" s="25">
        <f>IFERROR(SUMIFS('[1]BD Unidades'!$AH:$AH,'[1]BD Unidades'!$A:$A,'BD Centrales 2023'!$A644),"-")</f>
        <v>3</v>
      </c>
      <c r="AH644" s="25">
        <f>SUMIFS('[1]BD Unidades'!$AJ$3:$AJ$1424,'[1]BD Unidades'!$A$3:$A$1424,$A644)</f>
        <v>4331.8812868900159</v>
      </c>
      <c r="AI644" s="25">
        <f>SUMIFS('[1]BD Unidades'!$AL$3:$AL$1424,'[1]BD Unidades'!$A$3:$A$1424,$A644)</f>
        <v>0</v>
      </c>
      <c r="AJ644" s="26">
        <f t="shared" si="41"/>
        <v>0</v>
      </c>
      <c r="AK644" s="27">
        <f>IFERROR(SUMIFS('[1]BD Unidades'!$AO$3:$AO$1424,'[1]BD Unidades'!$A$3:$A$1424,$A644),"-")</f>
        <v>0</v>
      </c>
      <c r="AL644" s="27">
        <f>IFERROR(SUMIFS('[1]BD Unidades'!$AQ$3:$AQ$1424,'[1]BD Unidades'!$A$3:$A$1424,$A644),"-")</f>
        <v>0</v>
      </c>
      <c r="AM644" s="27">
        <f>IFERROR(SUMIFS('[1]BD Unidades'!$AS$3:$AS$1424,'[1]BD Unidades'!$A$3:$A$1424,$A644),"-")</f>
        <v>0</v>
      </c>
      <c r="AN644" s="27">
        <f>IFERROR(SUMIFS('[1]BD Unidades'!$AU$3:$AU$1424,'[1]BD Unidades'!$A$3:$A$1424,$A644),"-")</f>
        <v>0.10363754260537035</v>
      </c>
      <c r="AO644" s="27"/>
      <c r="AP644" s="27"/>
      <c r="AQ644" s="25">
        <f>IFERROR(SUMIFS('[1]BD Unidades'!$AZ$3:$AZ$1424,'[1]BD Unidades'!$A$3:$A$1424,$A644),"-")</f>
        <v>0.71801493792939808</v>
      </c>
      <c r="AR644" s="25">
        <f>IFERROR(SUMIFS('[1]BD Unidades'!$BA$3:$BA$1424,'[1]BD Unidades'!$A$3:$A$1424,$A644),"-")</f>
        <v>3</v>
      </c>
      <c r="AS644" s="28">
        <f>SUMIFS('[1]BD Unidades'!$BC$3:$BC$1424,'[1]BD Unidades'!$A$3:$A$1424,$A644)</f>
        <v>3.8326099746203561E-3</v>
      </c>
      <c r="AT644" s="28">
        <f>SUMIFS('[1]BD Unidades'!$BE$3:$BE$1424,'[1]BD Unidades'!$A$3:$A$1424,$A644)</f>
        <v>0.49851557366501248</v>
      </c>
      <c r="AU644" s="29">
        <f t="shared" si="42"/>
        <v>0.49660495790488041</v>
      </c>
      <c r="AV644" s="30">
        <f t="shared" si="43"/>
        <v>2.3999999999999998E-3</v>
      </c>
      <c r="AW644" s="25">
        <f>IFERROR(SUMIFS('[1]BD Unidades'!$BI$3:$BI$1424,'[1]BD Unidades'!$A$3:$A$1424,$A644),"-")</f>
        <v>0.71209935144948733</v>
      </c>
      <c r="AX644" s="25">
        <f>IFERROR(SUMIFS('[1]BD Unidades'!$BJ$3:$BJ$1424,'[1]BD Unidades'!$A$3:$A$1424,$A644),"-")</f>
        <v>0.4580775477183664</v>
      </c>
    </row>
    <row r="645" spans="1:50" ht="14.4" x14ac:dyDescent="0.3">
      <c r="A645" s="7">
        <v>1968</v>
      </c>
      <c r="B645" s="7" t="s">
        <v>2822</v>
      </c>
      <c r="D645" s="8" t="s">
        <v>2823</v>
      </c>
      <c r="E645" s="19" t="s">
        <v>2824</v>
      </c>
      <c r="F645" s="19" t="s">
        <v>2824</v>
      </c>
      <c r="G645" s="19" t="s">
        <v>2825</v>
      </c>
      <c r="H645" s="19" t="s">
        <v>397</v>
      </c>
      <c r="I645" s="19">
        <v>2024</v>
      </c>
      <c r="J645" s="19" t="s">
        <v>495</v>
      </c>
      <c r="K645" s="19" t="s">
        <v>496</v>
      </c>
      <c r="L645" s="19" t="s">
        <v>213</v>
      </c>
      <c r="M645" s="19" t="s">
        <v>106</v>
      </c>
      <c r="N645" s="19" t="s">
        <v>144</v>
      </c>
      <c r="O645" s="19" t="s">
        <v>145</v>
      </c>
      <c r="P645" s="19" t="s">
        <v>51</v>
      </c>
      <c r="Q645" s="9" t="s">
        <v>2827</v>
      </c>
      <c r="R645" s="20">
        <v>1.109</v>
      </c>
      <c r="S645" s="20">
        <v>0.81</v>
      </c>
      <c r="T645" s="20">
        <v>1.1000000000000001</v>
      </c>
      <c r="U645" s="20" t="s">
        <v>397</v>
      </c>
      <c r="V645" s="21">
        <f>_xlfn.XLOOKUP(D645,'[1]Gen. Real'!$A:$A,'[1]Gen. Real'!$C:$C,"-",0)</f>
        <v>3.3751099999999981</v>
      </c>
      <c r="W645" s="22"/>
      <c r="X645" s="22" t="str">
        <f>_xlfn.XLOOKUP(D645,[1]Vertimiento!$A:$A,[1]Vertimiento!$E:$E,"-",0)</f>
        <v>-</v>
      </c>
      <c r="Y645" s="23" t="str">
        <f t="shared" si="40"/>
        <v>-</v>
      </c>
      <c r="Z645" s="19" t="str">
        <f>_xlfn.XLOOKUP(D645,[1]Cmg!$I$4:$I$85,[1]Cmg!$M$4:$M$85,"----",0,1)</f>
        <v>----</v>
      </c>
      <c r="AA645" s="19" t="str">
        <f>_xlfn.XLOOKUP(D645,[1]Cmg!$A$4:$A$89,[1]Cmg!$B$4:$B$89,"----",0,1)</f>
        <v>----</v>
      </c>
      <c r="AB645" s="19" t="str">
        <f>_xlfn.XLOOKUP(D645,[1]Cmg!$E$4:$E$89,[1]Cmg!$F$4:$F$89,"----",0,1)</f>
        <v>----</v>
      </c>
      <c r="AC645" s="19" t="str">
        <f>_xlfn.XLOOKUP(D645,[1]Cmg!$O$4:$O$89,[1]Cmg!$P$4:$P$89,"----",0,1)</f>
        <v>----</v>
      </c>
      <c r="AD645" s="24" t="str">
        <f>_xlfn.XLOOKUP(D645,[1]Cmg!$S$4:$S$89,[1]Cmg!$U$4:$U$89,"----",0,1)</f>
        <v>----</v>
      </c>
      <c r="AG645" s="25">
        <f>IFERROR(SUMIFS('[1]BD Unidades'!$AH:$AH,'[1]BD Unidades'!$A:$A,'BD Centrales 2023'!$A645),"-")</f>
        <v>1.1000000000000001</v>
      </c>
      <c r="AH645" s="25">
        <f>SUMIFS('[1]BD Unidades'!$AJ$3:$AJ$1424,'[1]BD Unidades'!$A$3:$A$1424,$A645)</f>
        <v>8616.3525698827798</v>
      </c>
      <c r="AI645" s="25">
        <f>SUMIFS('[1]BD Unidades'!$AL$3:$AL$1424,'[1]BD Unidades'!$A$3:$A$1424,$A645)</f>
        <v>0</v>
      </c>
      <c r="AJ645" s="26">
        <f t="shared" si="41"/>
        <v>0</v>
      </c>
      <c r="AK645" s="27">
        <f>IFERROR(SUMIFS('[1]BD Unidades'!$AO$3:$AO$1424,'[1]BD Unidades'!$A$3:$A$1424,$A645),"-")</f>
        <v>0</v>
      </c>
      <c r="AL645" s="27">
        <f>IFERROR(SUMIFS('[1]BD Unidades'!$AQ$3:$AQ$1424,'[1]BD Unidades'!$A$3:$A$1424,$A645),"-")</f>
        <v>0</v>
      </c>
      <c r="AM645" s="27">
        <f>IFERROR(SUMIFS('[1]BD Unidades'!$AS$3:$AS$1424,'[1]BD Unidades'!$A$3:$A$1424,$A645),"-")</f>
        <v>0</v>
      </c>
      <c r="AN645" s="27">
        <f>IFERROR(SUMIFS('[1]BD Unidades'!$AU$3:$AU$1424,'[1]BD Unidades'!$A$3:$A$1424,$A645),"-")</f>
        <v>0.34809693417493243</v>
      </c>
      <c r="AO645" s="27"/>
      <c r="AP645" s="27"/>
      <c r="AQ645" s="25">
        <f>IFERROR(SUMIFS('[1]BD Unidades'!$AZ$3:$AZ$1424,'[1]BD Unidades'!$A$3:$A$1424,$A645),"-")</f>
        <v>0.26327214390744597</v>
      </c>
      <c r="AR645" s="25">
        <f>IFERROR(SUMIFS('[1]BD Unidades'!$BA$3:$BA$1424,'[1]BD Unidades'!$A$3:$A$1424,$A645),"-")</f>
        <v>1.1000000000000001</v>
      </c>
      <c r="AS645" s="28">
        <f>SUMIFS('[1]BD Unidades'!$BC$3:$BC$1424,'[1]BD Unidades'!$A$3:$A$1424,$A645)</f>
        <v>5.945425744531046E-3</v>
      </c>
      <c r="AT645" s="28">
        <f>SUMIFS('[1]BD Unidades'!$BE$3:$BE$1424,'[1]BD Unidades'!$A$3:$A$1424,$A645)</f>
        <v>0.9918845807033364</v>
      </c>
      <c r="AU645" s="29">
        <f t="shared" si="42"/>
        <v>0.98598740458161938</v>
      </c>
      <c r="AV645" s="30">
        <f t="shared" si="43"/>
        <v>8.1000000000000013E-3</v>
      </c>
      <c r="AW645" s="25">
        <f>IFERROR(SUMIFS('[1]BD Unidades'!$BI$3:$BI$1424,'[1]BD Unidades'!$A$3:$A$1424,$A645),"-")</f>
        <v>0.26169407221175017</v>
      </c>
      <c r="AX645" s="25">
        <f>IFERROR(SUMIFS('[1]BD Unidades'!$BJ$3:$BJ$1424,'[1]BD Unidades'!$A$3:$A$1424,$A645),"-")</f>
        <v>0.16834192954562044</v>
      </c>
    </row>
    <row r="646" spans="1:50" ht="14.4" x14ac:dyDescent="0.3">
      <c r="A646" s="7">
        <v>1969</v>
      </c>
      <c r="B646" s="7" t="s">
        <v>2828</v>
      </c>
      <c r="D646" s="8" t="s">
        <v>2829</v>
      </c>
      <c r="E646" s="19" t="s">
        <v>584</v>
      </c>
      <c r="F646" s="19" t="s">
        <v>584</v>
      </c>
      <c r="G646" s="19" t="s">
        <v>2830</v>
      </c>
      <c r="H646" s="19" t="s">
        <v>397</v>
      </c>
      <c r="I646" s="19">
        <v>2024</v>
      </c>
      <c r="J646" s="19" t="s">
        <v>495</v>
      </c>
      <c r="K646" s="19" t="s">
        <v>496</v>
      </c>
      <c r="L646" s="19" t="s">
        <v>213</v>
      </c>
      <c r="M646" s="19" t="s">
        <v>106</v>
      </c>
      <c r="N646" s="19" t="s">
        <v>243</v>
      </c>
      <c r="O646" s="19" t="s">
        <v>905</v>
      </c>
      <c r="P646" s="19" t="s">
        <v>51</v>
      </c>
      <c r="Q646" s="9" t="s">
        <v>2832</v>
      </c>
      <c r="R646" s="20">
        <v>3.0059999999999998</v>
      </c>
      <c r="S646" s="20">
        <v>0.2</v>
      </c>
      <c r="T646" s="20">
        <v>3</v>
      </c>
      <c r="U646" s="20" t="s">
        <v>397</v>
      </c>
      <c r="V646" s="21">
        <f>_xlfn.XLOOKUP(D646,'[1]Gen. Real'!$A:$A,'[1]Gen. Real'!$C:$C,"-",0)</f>
        <v>5.41303</v>
      </c>
      <c r="W646" s="22"/>
      <c r="X646" s="22" t="str">
        <f>_xlfn.XLOOKUP(D646,[1]Vertimiento!$A:$A,[1]Vertimiento!$E:$E,"-",0)</f>
        <v>-</v>
      </c>
      <c r="Y646" s="23" t="str">
        <f t="shared" si="40"/>
        <v>-</v>
      </c>
      <c r="Z646" s="19" t="str">
        <f>_xlfn.XLOOKUP(D646,[1]Cmg!$I$4:$I$85,[1]Cmg!$M$4:$M$85,"----",0,1)</f>
        <v>----</v>
      </c>
      <c r="AA646" s="19" t="str">
        <f>_xlfn.XLOOKUP(D646,[1]Cmg!$A$4:$A$89,[1]Cmg!$B$4:$B$89,"----",0,1)</f>
        <v>----</v>
      </c>
      <c r="AB646" s="19" t="str">
        <f>_xlfn.XLOOKUP(D646,[1]Cmg!$E$4:$E$89,[1]Cmg!$F$4:$F$89,"----",0,1)</f>
        <v>----</v>
      </c>
      <c r="AC646" s="19" t="str">
        <f>_xlfn.XLOOKUP(D646,[1]Cmg!$O$4:$O$89,[1]Cmg!$P$4:$P$89,"----",0,1)</f>
        <v>----</v>
      </c>
      <c r="AD646" s="24" t="str">
        <f>_xlfn.XLOOKUP(D646,[1]Cmg!$S$4:$S$89,[1]Cmg!$U$4:$U$89,"----",0,1)</f>
        <v>----</v>
      </c>
      <c r="AG646" s="25">
        <f>IFERROR(SUMIFS('[1]BD Unidades'!$AH:$AH,'[1]BD Unidades'!$A:$A,'BD Centrales 2023'!$A646),"-")</f>
        <v>3</v>
      </c>
      <c r="AH646" s="25">
        <f>SUMIFS('[1]BD Unidades'!$AJ$3:$AJ$1424,'[1]BD Unidades'!$A$3:$A$1424,$A646)</f>
        <v>8608.9487691284121</v>
      </c>
      <c r="AI646" s="25">
        <f>SUMIFS('[1]BD Unidades'!$AL$3:$AL$1424,'[1]BD Unidades'!$A$3:$A$1424,$A646)</f>
        <v>0</v>
      </c>
      <c r="AJ646" s="26">
        <f t="shared" si="41"/>
        <v>0</v>
      </c>
      <c r="AK646" s="27">
        <f>IFERROR(SUMIFS('[1]BD Unidades'!$AO$3:$AO$1424,'[1]BD Unidades'!$A$3:$A$1424,$A646),"-")</f>
        <v>0</v>
      </c>
      <c r="AL646" s="27">
        <f>IFERROR(SUMIFS('[1]BD Unidades'!$AQ$3:$AQ$1424,'[1]BD Unidades'!$A$3:$A$1424,$A646),"-")</f>
        <v>0</v>
      </c>
      <c r="AM646" s="27">
        <f>IFERROR(SUMIFS('[1]BD Unidades'!$AS$3:$AS$1424,'[1]BD Unidades'!$A$3:$A$1424,$A646),"-")</f>
        <v>0</v>
      </c>
      <c r="AN646" s="27">
        <f>IFERROR(SUMIFS('[1]BD Unidades'!$AU$3:$AU$1424,'[1]BD Unidades'!$A$3:$A$1424,$A646),"-")</f>
        <v>0.20745908183632736</v>
      </c>
      <c r="AO646" s="27"/>
      <c r="AP646" s="27"/>
      <c r="AQ646" s="25">
        <f>IFERROR(SUMIFS('[1]BD Unidades'!$AZ$3:$AZ$1424,'[1]BD Unidades'!$A$3:$A$1424,$A646),"-")</f>
        <v>0.71801493792939808</v>
      </c>
      <c r="AR646" s="25">
        <f>IFERROR(SUMIFS('[1]BD Unidades'!$BA$3:$BA$1424,'[1]BD Unidades'!$A$3:$A$1424,$A646),"-")</f>
        <v>3</v>
      </c>
      <c r="AS646" s="28">
        <f>SUMIFS('[1]BD Unidades'!$BC$3:$BC$1424,'[1]BD Unidades'!$A$3:$A$1424,$A646)</f>
        <v>7.8411980397943733E-3</v>
      </c>
      <c r="AT646" s="28">
        <f>SUMIFS('[1]BD Unidades'!$BE$3:$BE$1424,'[1]BD Unidades'!$A$3:$A$1424,$A646)</f>
        <v>0.99782360697174954</v>
      </c>
      <c r="AU646" s="29">
        <f t="shared" si="42"/>
        <v>0.98999947446070213</v>
      </c>
      <c r="AV646" s="30">
        <f t="shared" si="43"/>
        <v>2E-3</v>
      </c>
      <c r="AW646" s="25">
        <f>IFERROR(SUMIFS('[1]BD Unidades'!$BI$3:$BI$1424,'[1]BD Unidades'!$A$3:$A$1424,$A646),"-")</f>
        <v>0.71224482186803317</v>
      </c>
      <c r="AX646" s="25">
        <f>IFERROR(SUMIFS('[1]BD Unidades'!$BJ$3:$BJ$1424,'[1]BD Unidades'!$A$3:$A$1424,$A646),"-")</f>
        <v>0.45817112557721068</v>
      </c>
    </row>
    <row r="647" spans="1:50" ht="14.4" x14ac:dyDescent="0.3">
      <c r="A647" s="7">
        <v>1970</v>
      </c>
      <c r="B647" s="7" t="s">
        <v>2835</v>
      </c>
      <c r="D647" s="8" t="s">
        <v>2836</v>
      </c>
      <c r="E647" s="19" t="s">
        <v>584</v>
      </c>
      <c r="F647" s="19" t="s">
        <v>584</v>
      </c>
      <c r="G647" s="19" t="s">
        <v>2837</v>
      </c>
      <c r="H647" s="19" t="s">
        <v>397</v>
      </c>
      <c r="I647" s="19">
        <v>2024</v>
      </c>
      <c r="J647" s="19" t="s">
        <v>495</v>
      </c>
      <c r="K647" s="19" t="s">
        <v>496</v>
      </c>
      <c r="L647" s="19" t="s">
        <v>213</v>
      </c>
      <c r="M647" s="19" t="s">
        <v>106</v>
      </c>
      <c r="N647" s="19" t="s">
        <v>144</v>
      </c>
      <c r="O647" s="19" t="s">
        <v>939</v>
      </c>
      <c r="P647" s="19" t="s">
        <v>51</v>
      </c>
      <c r="Q647" s="9" t="s">
        <v>2839</v>
      </c>
      <c r="R647" s="20">
        <v>9.0065000000000008</v>
      </c>
      <c r="S647" s="20">
        <v>7.0000000000000007E-2</v>
      </c>
      <c r="T647" s="20">
        <v>9</v>
      </c>
      <c r="U647" s="20" t="s">
        <v>397</v>
      </c>
      <c r="V647" s="21">
        <f>_xlfn.XLOOKUP(D647,'[1]Gen. Real'!$A:$A,'[1]Gen. Real'!$C:$C,"-",0)</f>
        <v>19.438009999999995</v>
      </c>
      <c r="W647" s="22"/>
      <c r="X647" s="22" t="str">
        <f>_xlfn.XLOOKUP(D647,[1]Vertimiento!$A:$A,[1]Vertimiento!$E:$E,"-",0)</f>
        <v>-</v>
      </c>
      <c r="Y647" s="23" t="str">
        <f t="shared" si="40"/>
        <v>-</v>
      </c>
      <c r="Z647" s="19" t="str">
        <f>_xlfn.XLOOKUP(D647,[1]Cmg!$I$4:$I$85,[1]Cmg!$M$4:$M$85,"----",0,1)</f>
        <v>----</v>
      </c>
      <c r="AA647" s="19" t="str">
        <f>_xlfn.XLOOKUP(D647,[1]Cmg!$A$4:$A$89,[1]Cmg!$B$4:$B$89,"----",0,1)</f>
        <v>----</v>
      </c>
      <c r="AB647" s="19" t="str">
        <f>_xlfn.XLOOKUP(D647,[1]Cmg!$E$4:$E$89,[1]Cmg!$F$4:$F$89,"----",0,1)</f>
        <v>----</v>
      </c>
      <c r="AC647" s="19" t="str">
        <f>_xlfn.XLOOKUP(D647,[1]Cmg!$O$4:$O$89,[1]Cmg!$P$4:$P$89,"----",0,1)</f>
        <v>----</v>
      </c>
      <c r="AD647" s="24" t="str">
        <f>_xlfn.XLOOKUP(D647,[1]Cmg!$S$4:$S$89,[1]Cmg!$U$4:$U$89,"----",0,1)</f>
        <v>----</v>
      </c>
      <c r="AG647" s="25">
        <f>IFERROR(SUMIFS('[1]BD Unidades'!$AH:$AH,'[1]BD Unidades'!$A:$A,'BD Centrales 2023'!$A647),"-")</f>
        <v>9</v>
      </c>
      <c r="AH647" s="25">
        <f>SUMIFS('[1]BD Unidades'!$AJ$3:$AJ$1424,'[1]BD Unidades'!$A$3:$A$1424,$A647)</f>
        <v>8125.8813079442616</v>
      </c>
      <c r="AI647" s="25">
        <f>SUMIFS('[1]BD Unidades'!$AL$3:$AL$1424,'[1]BD Unidades'!$A$3:$A$1424,$A647)</f>
        <v>0</v>
      </c>
      <c r="AJ647" s="26">
        <f t="shared" si="41"/>
        <v>0</v>
      </c>
      <c r="AK647" s="27">
        <f>IFERROR(SUMIFS('[1]BD Unidades'!$AO$3:$AO$1424,'[1]BD Unidades'!$A$3:$A$1424,$A647),"-")</f>
        <v>0</v>
      </c>
      <c r="AL647" s="27">
        <f>IFERROR(SUMIFS('[1]BD Unidades'!$AQ$3:$AQ$1424,'[1]BD Unidades'!$A$3:$A$1424,$A647),"-")</f>
        <v>0</v>
      </c>
      <c r="AM647" s="27">
        <f>IFERROR(SUMIFS('[1]BD Unidades'!$AS$3:$AS$1424,'[1]BD Unidades'!$A$3:$A$1424,$A647),"-")</f>
        <v>0</v>
      </c>
      <c r="AN647" s="27">
        <f>IFERROR(SUMIFS('[1]BD Unidades'!$AU$3:$AU$1424,'[1]BD Unidades'!$A$3:$A$1424,$A647),"-")</f>
        <v>0.24638305668128571</v>
      </c>
      <c r="AO647" s="27"/>
      <c r="AP647" s="27"/>
      <c r="AQ647" s="25">
        <f>IFERROR(SUMIFS('[1]BD Unidades'!$AZ$3:$AZ$1424,'[1]BD Unidades'!$A$3:$A$1424,$A647),"-")</f>
        <v>2.154044813788194</v>
      </c>
      <c r="AR647" s="25">
        <f>IFERROR(SUMIFS('[1]BD Unidades'!$BA$3:$BA$1424,'[1]BD Unidades'!$A$3:$A$1424,$A647),"-")</f>
        <v>9</v>
      </c>
      <c r="AS647" s="28">
        <f>SUMIFS('[1]BD Unidades'!$BC$3:$BC$1424,'[1]BD Unidades'!$A$3:$A$1424,$A647)</f>
        <v>6.5871735557804902E-3</v>
      </c>
      <c r="AT647" s="28">
        <f>SUMIFS('[1]BD Unidades'!$BE$3:$BE$1424,'[1]BD Unidades'!$A$3:$A$1424,$A647)</f>
        <v>0.99911669578059692</v>
      </c>
      <c r="AU647" s="29">
        <f t="shared" si="42"/>
        <v>0.99253534070301219</v>
      </c>
      <c r="AV647" s="30">
        <f t="shared" si="43"/>
        <v>7.000000000000001E-4</v>
      </c>
      <c r="AW647" s="25">
        <f>IFERROR(SUMIFS('[1]BD Unidades'!$BI$3:$BI$1424,'[1]BD Unidades'!$A$3:$A$1424,$A647),"-")</f>
        <v>2.1394994434094841</v>
      </c>
      <c r="AX647" s="25">
        <f>IFERROR(SUMIFS('[1]BD Unidades'!$BJ$3:$BJ$1424,'[1]BD Unidades'!$A$3:$A$1424,$A647),"-")</f>
        <v>1.3762920249638038</v>
      </c>
    </row>
    <row r="648" spans="1:50" ht="14.4" x14ac:dyDescent="0.3">
      <c r="A648" s="7">
        <v>1971</v>
      </c>
      <c r="B648" s="7" t="s">
        <v>2840</v>
      </c>
      <c r="D648" s="8" t="s">
        <v>2841</v>
      </c>
      <c r="E648" s="19" t="s">
        <v>584</v>
      </c>
      <c r="F648" s="19" t="s">
        <v>584</v>
      </c>
      <c r="G648" s="19" t="s">
        <v>2842</v>
      </c>
      <c r="H648" s="19" t="s">
        <v>397</v>
      </c>
      <c r="I648" s="19">
        <v>2024</v>
      </c>
      <c r="J648" s="19" t="s">
        <v>495</v>
      </c>
      <c r="K648" s="19" t="s">
        <v>496</v>
      </c>
      <c r="L648" s="19" t="s">
        <v>213</v>
      </c>
      <c r="M648" s="19" t="s">
        <v>90</v>
      </c>
      <c r="N648" s="19" t="s">
        <v>97</v>
      </c>
      <c r="O648" s="19" t="s">
        <v>1751</v>
      </c>
      <c r="P648" s="19" t="s">
        <v>51</v>
      </c>
      <c r="Q648" s="9" t="s">
        <v>2843</v>
      </c>
      <c r="R648" s="20">
        <v>2.706</v>
      </c>
      <c r="S648" s="20">
        <v>0.22</v>
      </c>
      <c r="T648" s="20">
        <v>2.7</v>
      </c>
      <c r="U648" s="20" t="s">
        <v>397</v>
      </c>
      <c r="V648" s="21">
        <f>_xlfn.XLOOKUP(D648,'[1]Gen. Real'!$A:$A,'[1]Gen. Real'!$C:$C,"-",0)</f>
        <v>5.3930099999999994</v>
      </c>
      <c r="W648" s="22"/>
      <c r="X648" s="22" t="str">
        <f>_xlfn.XLOOKUP(D648,[1]Vertimiento!$A:$A,[1]Vertimiento!$E:$E,"-",0)</f>
        <v>-</v>
      </c>
      <c r="Y648" s="23" t="str">
        <f t="shared" si="40"/>
        <v>-</v>
      </c>
      <c r="Z648" s="19" t="str">
        <f>_xlfn.XLOOKUP(D648,[1]Cmg!$I$4:$I$85,[1]Cmg!$M$4:$M$85,"----",0,1)</f>
        <v>----</v>
      </c>
      <c r="AA648" s="19" t="str">
        <f>_xlfn.XLOOKUP(D648,[1]Cmg!$A$4:$A$89,[1]Cmg!$B$4:$B$89,"----",0,1)</f>
        <v>----</v>
      </c>
      <c r="AB648" s="19" t="str">
        <f>_xlfn.XLOOKUP(D648,[1]Cmg!$E$4:$E$89,[1]Cmg!$F$4:$F$89,"----",0,1)</f>
        <v>----</v>
      </c>
      <c r="AC648" s="19" t="str">
        <f>_xlfn.XLOOKUP(D648,[1]Cmg!$O$4:$O$89,[1]Cmg!$P$4:$P$89,"----",0,1)</f>
        <v>----</v>
      </c>
      <c r="AD648" s="24" t="str">
        <f>_xlfn.XLOOKUP(D648,[1]Cmg!$S$4:$S$89,[1]Cmg!$U$4:$U$89,"----",0,1)</f>
        <v>----</v>
      </c>
      <c r="AG648" s="25">
        <f>IFERROR(SUMIFS('[1]BD Unidades'!$AH:$AH,'[1]BD Unidades'!$A:$A,'BD Centrales 2023'!$A648),"-")</f>
        <v>2.7</v>
      </c>
      <c r="AH648" s="25">
        <f>SUMIFS('[1]BD Unidades'!$AJ$3:$AJ$1424,'[1]BD Unidades'!$A$3:$A$1424,$A648)</f>
        <v>7976.6075388026584</v>
      </c>
      <c r="AI648" s="25">
        <f>SUMIFS('[1]BD Unidades'!$AL$3:$AL$1424,'[1]BD Unidades'!$A$3:$A$1424,$A648)</f>
        <v>0</v>
      </c>
      <c r="AJ648" s="26">
        <f t="shared" si="41"/>
        <v>0</v>
      </c>
      <c r="AK648" s="27">
        <f>IFERROR(SUMIFS('[1]BD Unidades'!$AO$3:$AO$1424,'[1]BD Unidades'!$A$3:$A$1424,$A648),"-")</f>
        <v>0</v>
      </c>
      <c r="AL648" s="27">
        <f>IFERROR(SUMIFS('[1]BD Unidades'!$AQ$3:$AQ$1424,'[1]BD Unidades'!$A$3:$A$1424,$A648),"-")</f>
        <v>0</v>
      </c>
      <c r="AM648" s="27">
        <f>IFERROR(SUMIFS('[1]BD Unidades'!$AS$3:$AS$1424,'[1]BD Unidades'!$A$3:$A$1424,$A648),"-")</f>
        <v>0</v>
      </c>
      <c r="AN648" s="27">
        <f>IFERROR(SUMIFS('[1]BD Unidades'!$AU$3:$AU$1424,'[1]BD Unidades'!$A$3:$A$1424,$A648),"-")</f>
        <v>0.23277671840354769</v>
      </c>
      <c r="AO648" s="27"/>
      <c r="AP648" s="27"/>
      <c r="AQ648" s="25">
        <f>IFERROR(SUMIFS('[1]BD Unidades'!$AZ$3:$AZ$1424,'[1]BD Unidades'!$A$3:$A$1424,$A648),"-")</f>
        <v>0.64621344413645831</v>
      </c>
      <c r="AR648" s="25">
        <f>IFERROR(SUMIFS('[1]BD Unidades'!$BA$3:$BA$1424,'[1]BD Unidades'!$A$3:$A$1424,$A648),"-")</f>
        <v>2.7</v>
      </c>
      <c r="AS648" s="28">
        <f>SUMIFS('[1]BD Unidades'!$BC$3:$BC$1424,'[1]BD Unidades'!$A$3:$A$1424,$A648)</f>
        <v>6.7110208668711823E-3</v>
      </c>
      <c r="AT648" s="28">
        <f>SUMIFS('[1]BD Unidades'!$BE$3:$BE$1424,'[1]BD Unidades'!$A$3:$A$1424,$A648)</f>
        <v>0.99773524587674245</v>
      </c>
      <c r="AU648" s="29">
        <f t="shared" si="42"/>
        <v>0.99103942382205079</v>
      </c>
      <c r="AV648" s="30">
        <f t="shared" si="43"/>
        <v>2.2000000000000001E-3</v>
      </c>
      <c r="AW648" s="25">
        <f>IFERROR(SUMIFS('[1]BD Unidades'!$BI$3:$BI$1424,'[1]BD Unidades'!$A$3:$A$1424,$A648),"-")</f>
        <v>0.64183652479574993</v>
      </c>
      <c r="AX648" s="25">
        <f>IFERROR(SUMIFS('[1]BD Unidades'!$BJ$3:$BJ$1424,'[1]BD Unidades'!$A$3:$A$1424,$A648),"-")</f>
        <v>0.41287904660501751</v>
      </c>
    </row>
    <row r="649" spans="1:50" ht="14.4" x14ac:dyDescent="0.3">
      <c r="A649" s="7">
        <v>1972</v>
      </c>
      <c r="B649" s="7" t="s">
        <v>2844</v>
      </c>
      <c r="D649" s="8" t="s">
        <v>2845</v>
      </c>
      <c r="E649" s="19" t="s">
        <v>2846</v>
      </c>
      <c r="F649" s="19" t="s">
        <v>2846</v>
      </c>
      <c r="G649" s="19" t="s">
        <v>2847</v>
      </c>
      <c r="H649" s="19" t="s">
        <v>397</v>
      </c>
      <c r="I649" s="19">
        <v>2024</v>
      </c>
      <c r="J649" s="19" t="s">
        <v>495</v>
      </c>
      <c r="K649" s="19" t="s">
        <v>496</v>
      </c>
      <c r="L649" s="19" t="s">
        <v>213</v>
      </c>
      <c r="M649" s="19" t="s">
        <v>90</v>
      </c>
      <c r="N649" s="19" t="s">
        <v>97</v>
      </c>
      <c r="O649" s="19" t="s">
        <v>1751</v>
      </c>
      <c r="P649" s="19" t="s">
        <v>51</v>
      </c>
      <c r="Q649" s="9" t="s">
        <v>2848</v>
      </c>
      <c r="R649" s="20">
        <v>9.0820000000000007</v>
      </c>
      <c r="S649" s="20">
        <v>0.9</v>
      </c>
      <c r="T649" s="20">
        <v>9</v>
      </c>
      <c r="U649" s="20" t="s">
        <v>397</v>
      </c>
      <c r="V649" s="21" t="str">
        <f>_xlfn.XLOOKUP(D649,'[1]Gen. Real'!$A:$A,'[1]Gen. Real'!$C:$C,"-",0)</f>
        <v>-</v>
      </c>
      <c r="W649" s="22"/>
      <c r="X649" s="22" t="str">
        <f>_xlfn.XLOOKUP(D649,[1]Vertimiento!$A:$A,[1]Vertimiento!$E:$E,"-",0)</f>
        <v>-</v>
      </c>
      <c r="Y649" s="23" t="str">
        <f t="shared" si="40"/>
        <v>-</v>
      </c>
      <c r="Z649" s="19" t="str">
        <f>_xlfn.XLOOKUP(D649,[1]Cmg!$I$4:$I$85,[1]Cmg!$M$4:$M$85,"----",0,1)</f>
        <v>----</v>
      </c>
      <c r="AA649" s="19" t="str">
        <f>_xlfn.XLOOKUP(D649,[1]Cmg!$A$4:$A$89,[1]Cmg!$B$4:$B$89,"----",0,1)</f>
        <v>----</v>
      </c>
      <c r="AB649" s="19" t="str">
        <f>_xlfn.XLOOKUP(D649,[1]Cmg!$E$4:$E$89,[1]Cmg!$F$4:$F$89,"----",0,1)</f>
        <v>----</v>
      </c>
      <c r="AC649" s="19" t="str">
        <f>_xlfn.XLOOKUP(D649,[1]Cmg!$O$4:$O$89,[1]Cmg!$P$4:$P$89,"----",0,1)</f>
        <v>----</v>
      </c>
      <c r="AD649" s="24" t="str">
        <f>_xlfn.XLOOKUP(D649,[1]Cmg!$S$4:$S$89,[1]Cmg!$U$4:$U$89,"----",0,1)</f>
        <v>----</v>
      </c>
      <c r="AG649" s="25">
        <f>IFERROR(SUMIFS('[1]BD Unidades'!$AH:$AH,'[1]BD Unidades'!$A:$A,'BD Centrales 2023'!$A649),"-")</f>
        <v>0</v>
      </c>
      <c r="AH649" s="25">
        <f>SUMIFS('[1]BD Unidades'!$AJ$3:$AJ$1424,'[1]BD Unidades'!$A$3:$A$1424,$A649)</f>
        <v>0</v>
      </c>
      <c r="AI649" s="25">
        <f>SUMIFS('[1]BD Unidades'!$AL$3:$AL$1424,'[1]BD Unidades'!$A$3:$A$1424,$A649)</f>
        <v>0</v>
      </c>
      <c r="AJ649" s="26" t="str">
        <f t="shared" si="41"/>
        <v>-</v>
      </c>
      <c r="AK649" s="27">
        <f>IFERROR(SUMIFS('[1]BD Unidades'!$AO$3:$AO$1424,'[1]BD Unidades'!$A$3:$A$1424,$A649),"-")</f>
        <v>0</v>
      </c>
      <c r="AL649" s="27">
        <f>IFERROR(SUMIFS('[1]BD Unidades'!$AQ$3:$AQ$1424,'[1]BD Unidades'!$A$3:$A$1424,$A649),"-")</f>
        <v>0</v>
      </c>
      <c r="AM649" s="27">
        <f>IFERROR(SUMIFS('[1]BD Unidades'!$AS$3:$AS$1424,'[1]BD Unidades'!$A$3:$A$1424,$A649),"-")</f>
        <v>0</v>
      </c>
      <c r="AN649" s="27">
        <f>IFERROR(SUMIFS('[1]BD Unidades'!$AU$3:$AU$1424,'[1]BD Unidades'!$A$3:$A$1424,$A649),"-")</f>
        <v>0</v>
      </c>
      <c r="AO649" s="27"/>
      <c r="AP649" s="27"/>
      <c r="AQ649" s="25">
        <f>IFERROR(SUMIFS('[1]BD Unidades'!$AZ$3:$AZ$1424,'[1]BD Unidades'!$A$3:$A$1424,$A649),"-")</f>
        <v>0</v>
      </c>
      <c r="AR649" s="25">
        <f>IFERROR(SUMIFS('[1]BD Unidades'!$BA$3:$BA$1424,'[1]BD Unidades'!$A$3:$A$1424,$A649),"-")</f>
        <v>0</v>
      </c>
      <c r="AS649" s="28">
        <f>SUMIFS('[1]BD Unidades'!$BC$3:$BC$1424,'[1]BD Unidades'!$A$3:$A$1424,$A649)</f>
        <v>0</v>
      </c>
      <c r="AT649" s="28">
        <f>SUMIFS('[1]BD Unidades'!$BE$3:$BE$1424,'[1]BD Unidades'!$A$3:$A$1424,$A649)</f>
        <v>0</v>
      </c>
      <c r="AU649" s="29">
        <f t="shared" si="42"/>
        <v>0</v>
      </c>
      <c r="AV649" s="30">
        <f t="shared" si="43"/>
        <v>9.0000000000000011E-3</v>
      </c>
      <c r="AW649" s="25">
        <f>IFERROR(SUMIFS('[1]BD Unidades'!$BI$3:$BI$1424,'[1]BD Unidades'!$A$3:$A$1424,$A649),"-")</f>
        <v>0</v>
      </c>
      <c r="AX649" s="25">
        <f>IFERROR(SUMIFS('[1]BD Unidades'!$BJ$3:$BJ$1424,'[1]BD Unidades'!$A$3:$A$1424,$A649),"-")</f>
        <v>0</v>
      </c>
    </row>
    <row r="650" spans="1:50" ht="14.4" x14ac:dyDescent="0.3">
      <c r="A650" s="7">
        <v>1973</v>
      </c>
      <c r="B650" s="7" t="s">
        <v>2849</v>
      </c>
      <c r="D650" s="8" t="s">
        <v>2850</v>
      </c>
      <c r="E650" s="19" t="s">
        <v>2269</v>
      </c>
      <c r="F650" s="19" t="s">
        <v>2851</v>
      </c>
      <c r="G650" s="19" t="s">
        <v>2852</v>
      </c>
      <c r="H650" s="19" t="s">
        <v>397</v>
      </c>
      <c r="I650" s="19">
        <v>2024</v>
      </c>
      <c r="J650" s="19" t="s">
        <v>495</v>
      </c>
      <c r="K650" s="19" t="s">
        <v>496</v>
      </c>
      <c r="L650" s="19" t="s">
        <v>213</v>
      </c>
      <c r="M650" s="19" t="s">
        <v>90</v>
      </c>
      <c r="N650" s="19" t="s">
        <v>868</v>
      </c>
      <c r="O650" s="19" t="s">
        <v>868</v>
      </c>
      <c r="P650" s="19" t="s">
        <v>51</v>
      </c>
      <c r="Q650" s="9" t="s">
        <v>2854</v>
      </c>
      <c r="R650" s="20">
        <v>3.0081199999999999</v>
      </c>
      <c r="S650" s="20">
        <v>0.27</v>
      </c>
      <c r="T650" s="20">
        <v>3</v>
      </c>
      <c r="U650" s="20" t="s">
        <v>397</v>
      </c>
      <c r="V650" s="21">
        <f>_xlfn.XLOOKUP(D650,'[1]Gen. Real'!$A:$A,'[1]Gen. Real'!$C:$C,"-",0)</f>
        <v>4.8247599999999968</v>
      </c>
      <c r="W650" s="22"/>
      <c r="X650" s="22" t="str">
        <f>_xlfn.XLOOKUP(D650,[1]Vertimiento!$A:$A,[1]Vertimiento!$E:$E,"-",0)</f>
        <v>-</v>
      </c>
      <c r="Y650" s="23" t="str">
        <f t="shared" si="40"/>
        <v>-</v>
      </c>
      <c r="Z650" s="19" t="str">
        <f>_xlfn.XLOOKUP(D650,[1]Cmg!$I$4:$I$85,[1]Cmg!$M$4:$M$85,"----",0,1)</f>
        <v>----</v>
      </c>
      <c r="AA650" s="19" t="str">
        <f>_xlfn.XLOOKUP(D650,[1]Cmg!$A$4:$A$89,[1]Cmg!$B$4:$B$89,"----",0,1)</f>
        <v>----</v>
      </c>
      <c r="AB650" s="19" t="str">
        <f>_xlfn.XLOOKUP(D650,[1]Cmg!$E$4:$E$89,[1]Cmg!$F$4:$F$89,"----",0,1)</f>
        <v>----</v>
      </c>
      <c r="AC650" s="19" t="str">
        <f>_xlfn.XLOOKUP(D650,[1]Cmg!$O$4:$O$89,[1]Cmg!$P$4:$P$89,"----",0,1)</f>
        <v>----</v>
      </c>
      <c r="AD650" s="24" t="str">
        <f>_xlfn.XLOOKUP(D650,[1]Cmg!$S$4:$S$89,[1]Cmg!$U$4:$U$89,"----",0,1)</f>
        <v>----</v>
      </c>
      <c r="AG650" s="25">
        <f>IFERROR(SUMIFS('[1]BD Unidades'!$AH:$AH,'[1]BD Unidades'!$A:$A,'BD Centrales 2023'!$A650),"-")</f>
        <v>3</v>
      </c>
      <c r="AH650" s="25">
        <f>SUMIFS('[1]BD Unidades'!$AJ$3:$AJ$1424,'[1]BD Unidades'!$A$3:$A$1424,$A650)</f>
        <v>8173.3441485047179</v>
      </c>
      <c r="AI650" s="25">
        <f>SUMIFS('[1]BD Unidades'!$AL$3:$AL$1424,'[1]BD Unidades'!$A$3:$A$1424,$A650)</f>
        <v>0</v>
      </c>
      <c r="AJ650" s="26">
        <f t="shared" si="41"/>
        <v>0</v>
      </c>
      <c r="AK650" s="27">
        <f>IFERROR(SUMIFS('[1]BD Unidades'!$AO$3:$AO$1424,'[1]BD Unidades'!$A$3:$A$1424,$A650),"-")</f>
        <v>0</v>
      </c>
      <c r="AL650" s="27">
        <f>IFERROR(SUMIFS('[1]BD Unidades'!$AQ$3:$AQ$1424,'[1]BD Unidades'!$A$3:$A$1424,$A650),"-")</f>
        <v>0</v>
      </c>
      <c r="AM650" s="27">
        <f>IFERROR(SUMIFS('[1]BD Unidades'!$AS$3:$AS$1424,'[1]BD Unidades'!$A$3:$A$1424,$A650),"-")</f>
        <v>0</v>
      </c>
      <c r="AN650" s="27">
        <f>IFERROR(SUMIFS('[1]BD Unidades'!$AU$3:$AU$1424,'[1]BD Unidades'!$A$3:$A$1424,$A650),"-")</f>
        <v>0.20053222610800103</v>
      </c>
      <c r="AO650" s="27"/>
      <c r="AP650" s="27"/>
      <c r="AQ650" s="25">
        <f>IFERROR(SUMIFS('[1]BD Unidades'!$AZ$3:$AZ$1424,'[1]BD Unidades'!$A$3:$A$1424,$A650),"-")</f>
        <v>0.71801493792939808</v>
      </c>
      <c r="AR650" s="25">
        <f>IFERROR(SUMIFS('[1]BD Unidades'!$BA$3:$BA$1424,'[1]BD Unidades'!$A$3:$A$1424,$A650),"-")</f>
        <v>3</v>
      </c>
      <c r="AS650" s="28">
        <f>SUMIFS('[1]BD Unidades'!$BC$3:$BC$1424,'[1]BD Unidades'!$A$3:$A$1424,$A650)</f>
        <v>6.2708734113091835E-3</v>
      </c>
      <c r="AT650" s="28">
        <f>SUMIFS('[1]BD Unidades'!$BE$3:$BE$1424,'[1]BD Unidades'!$A$3:$A$1424,$A650)</f>
        <v>0.99730063960214355</v>
      </c>
      <c r="AU650" s="29">
        <f t="shared" si="42"/>
        <v>0.99104669353818087</v>
      </c>
      <c r="AV650" s="30">
        <f t="shared" si="43"/>
        <v>2.7000000000000001E-3</v>
      </c>
      <c r="AW650" s="25">
        <f>IFERROR(SUMIFS('[1]BD Unidades'!$BI$3:$BI$1424,'[1]BD Unidades'!$A$3:$A$1424,$A650),"-")</f>
        <v>0.71350017016089495</v>
      </c>
      <c r="AX650" s="25">
        <f>IFERROR(SUMIFS('[1]BD Unidades'!$BJ$3:$BJ$1424,'[1]BD Unidades'!$A$3:$A$1424,$A650),"-")</f>
        <v>0.45897866298944962</v>
      </c>
    </row>
    <row r="651" spans="1:50" ht="14.4" x14ac:dyDescent="0.3">
      <c r="A651" s="7">
        <v>1974</v>
      </c>
      <c r="B651" s="7" t="s">
        <v>2855</v>
      </c>
      <c r="D651" s="8" t="s">
        <v>2856</v>
      </c>
      <c r="E651" s="19" t="s">
        <v>2857</v>
      </c>
      <c r="F651" s="19" t="s">
        <v>2857</v>
      </c>
      <c r="G651" s="19" t="s">
        <v>2584</v>
      </c>
      <c r="H651" s="19" t="s">
        <v>397</v>
      </c>
      <c r="I651" s="19">
        <v>2024</v>
      </c>
      <c r="J651" s="19" t="s">
        <v>495</v>
      </c>
      <c r="K651" s="19" t="s">
        <v>496</v>
      </c>
      <c r="L651" s="19" t="s">
        <v>213</v>
      </c>
      <c r="M651" s="19" t="s">
        <v>106</v>
      </c>
      <c r="N651" s="19" t="s">
        <v>107</v>
      </c>
      <c r="O651" s="19" t="s">
        <v>1340</v>
      </c>
      <c r="P651" s="19" t="s">
        <v>51</v>
      </c>
      <c r="Q651" s="9" t="s">
        <v>2858</v>
      </c>
      <c r="R651" s="20">
        <v>6.0049999999999999</v>
      </c>
      <c r="S651" s="20">
        <v>8.3000000000000004E-2</v>
      </c>
      <c r="T651" s="20">
        <v>6</v>
      </c>
      <c r="U651" s="20" t="s">
        <v>397</v>
      </c>
      <c r="V651" s="21">
        <f>_xlfn.XLOOKUP(D651,'[1]Gen. Real'!$A:$A,'[1]Gen. Real'!$C:$C,"-",0)</f>
        <v>5.989869999999998</v>
      </c>
      <c r="W651" s="22"/>
      <c r="X651" s="22" t="str">
        <f>_xlfn.XLOOKUP(D651,[1]Vertimiento!$A:$A,[1]Vertimiento!$E:$E,"-",0)</f>
        <v>-</v>
      </c>
      <c r="Y651" s="23" t="str">
        <f t="shared" si="40"/>
        <v>-</v>
      </c>
      <c r="Z651" s="19" t="str">
        <f>_xlfn.XLOOKUP(D651,[1]Cmg!$I$4:$I$85,[1]Cmg!$M$4:$M$85,"----",0,1)</f>
        <v>----</v>
      </c>
      <c r="AA651" s="19" t="str">
        <f>_xlfn.XLOOKUP(D651,[1]Cmg!$A$4:$A$89,[1]Cmg!$B$4:$B$89,"----",0,1)</f>
        <v>----</v>
      </c>
      <c r="AB651" s="19" t="str">
        <f>_xlfn.XLOOKUP(D651,[1]Cmg!$E$4:$E$89,[1]Cmg!$F$4:$F$89,"----",0,1)</f>
        <v>----</v>
      </c>
      <c r="AC651" s="19" t="str">
        <f>_xlfn.XLOOKUP(D651,[1]Cmg!$O$4:$O$89,[1]Cmg!$P$4:$P$89,"----",0,1)</f>
        <v>----</v>
      </c>
      <c r="AD651" s="24" t="str">
        <f>_xlfn.XLOOKUP(D651,[1]Cmg!$S$4:$S$89,[1]Cmg!$U$4:$U$89,"----",0,1)</f>
        <v>----</v>
      </c>
      <c r="AG651" s="25">
        <f>IFERROR(SUMIFS('[1]BD Unidades'!$AH:$AH,'[1]BD Unidades'!$A:$A,'BD Centrales 2023'!$A651),"-")</f>
        <v>6</v>
      </c>
      <c r="AH651" s="25">
        <f>SUMIFS('[1]BD Unidades'!$AJ$3:$AJ$1424,'[1]BD Unidades'!$A$3:$A$1424,$A651)</f>
        <v>6425.9616985845169</v>
      </c>
      <c r="AI651" s="25">
        <f>SUMIFS('[1]BD Unidades'!$AL$3:$AL$1424,'[1]BD Unidades'!$A$3:$A$1424,$A651)</f>
        <v>0</v>
      </c>
      <c r="AJ651" s="26">
        <f t="shared" si="41"/>
        <v>0</v>
      </c>
      <c r="AK651" s="27">
        <f>IFERROR(SUMIFS('[1]BD Unidades'!$AO$3:$AO$1424,'[1]BD Unidades'!$A$3:$A$1424,$A651),"-")</f>
        <v>0</v>
      </c>
      <c r="AL651" s="27">
        <f>IFERROR(SUMIFS('[1]BD Unidades'!$AQ$3:$AQ$1424,'[1]BD Unidades'!$A$3:$A$1424,$A651),"-")</f>
        <v>0</v>
      </c>
      <c r="AM651" s="27">
        <f>IFERROR(SUMIFS('[1]BD Unidades'!$AS$3:$AS$1424,'[1]BD Unidades'!$A$3:$A$1424,$A651),"-")</f>
        <v>0</v>
      </c>
      <c r="AN651" s="27">
        <f>IFERROR(SUMIFS('[1]BD Unidades'!$AU$3:$AU$1424,'[1]BD Unidades'!$A$3:$A$1424,$A651),"-")</f>
        <v>0</v>
      </c>
      <c r="AO651" s="27"/>
      <c r="AP651" s="27"/>
      <c r="AQ651" s="25">
        <f>IFERROR(SUMIFS('[1]BD Unidades'!$AZ$3:$AZ$1424,'[1]BD Unidades'!$A$3:$A$1424,$A651),"-")</f>
        <v>1.4360298758587962</v>
      </c>
      <c r="AR651" s="25">
        <f>IFERROR(SUMIFS('[1]BD Unidades'!$BA$3:$BA$1424,'[1]BD Unidades'!$A$3:$A$1424,$A651),"-")</f>
        <v>6</v>
      </c>
      <c r="AS651" s="28">
        <f>SUMIFS('[1]BD Unidades'!$BC$3:$BC$1424,'[1]BD Unidades'!$A$3:$A$1424,$A651)</f>
        <v>9.3981681931723567E-3</v>
      </c>
      <c r="AT651" s="28">
        <f>SUMIFS('[1]BD Unidades'!$BE$3:$BE$1424,'[1]BD Unidades'!$A$3:$A$1424,$A651)</f>
        <v>0.99916736053288924</v>
      </c>
      <c r="AU651" s="29">
        <f t="shared" si="42"/>
        <v>0.98977701762547299</v>
      </c>
      <c r="AV651" s="30">
        <f t="shared" si="43"/>
        <v>8.3000000000000001E-4</v>
      </c>
      <c r="AW651" s="25">
        <f>IFERROR(SUMIFS('[1]BD Unidades'!$BI$3:$BI$1424,'[1]BD Unidades'!$A$3:$A$1424,$A651),"-")</f>
        <v>1.1341207409433494</v>
      </c>
      <c r="AX651" s="25">
        <f>IFERROR(SUMIFS('[1]BD Unidades'!$BJ$3:$BJ$1424,'[1]BD Unidades'!$A$3:$A$1424,$A651),"-")</f>
        <v>0.72955444597777863</v>
      </c>
    </row>
    <row r="652" spans="1:50" ht="14.4" x14ac:dyDescent="0.3">
      <c r="A652" s="7">
        <v>1975</v>
      </c>
      <c r="B652" s="7" t="s">
        <v>2859</v>
      </c>
      <c r="D652" s="8" t="s">
        <v>2860</v>
      </c>
      <c r="E652" s="19" t="s">
        <v>2861</v>
      </c>
      <c r="F652" s="19" t="s">
        <v>2861</v>
      </c>
      <c r="G652" s="19" t="s">
        <v>2862</v>
      </c>
      <c r="H652" s="19" t="s">
        <v>397</v>
      </c>
      <c r="I652" s="19">
        <v>2024</v>
      </c>
      <c r="J652" s="19" t="s">
        <v>495</v>
      </c>
      <c r="K652" s="19" t="s">
        <v>496</v>
      </c>
      <c r="L652" s="19" t="s">
        <v>213</v>
      </c>
      <c r="M652" s="19" t="s">
        <v>106</v>
      </c>
      <c r="N652" s="19" t="s">
        <v>243</v>
      </c>
      <c r="O652" s="19" t="s">
        <v>1409</v>
      </c>
      <c r="P652" s="19" t="s">
        <v>51</v>
      </c>
      <c r="Q652" s="9" t="s">
        <v>2864</v>
      </c>
      <c r="R652" s="20">
        <v>9.01</v>
      </c>
      <c r="S652" s="20">
        <v>0.11</v>
      </c>
      <c r="T652" s="20">
        <v>9</v>
      </c>
      <c r="U652" s="20" t="s">
        <v>397</v>
      </c>
      <c r="V652" s="21">
        <f>_xlfn.XLOOKUP(D652,'[1]Gen. Real'!$A:$A,'[1]Gen. Real'!$C:$C,"-",0)</f>
        <v>17.219249999999988</v>
      </c>
      <c r="W652" s="22"/>
      <c r="X652" s="22" t="str">
        <f>_xlfn.XLOOKUP(D652,[1]Vertimiento!$A:$A,[1]Vertimiento!$E:$E,"-",0)</f>
        <v>-</v>
      </c>
      <c r="Y652" s="23" t="str">
        <f t="shared" si="40"/>
        <v>-</v>
      </c>
      <c r="Z652" s="19" t="str">
        <f>_xlfn.XLOOKUP(D652,[1]Cmg!$I$4:$I$85,[1]Cmg!$M$4:$M$85,"----",0,1)</f>
        <v>----</v>
      </c>
      <c r="AA652" s="19" t="str">
        <f>_xlfn.XLOOKUP(D652,[1]Cmg!$A$4:$A$89,[1]Cmg!$B$4:$B$89,"----",0,1)</f>
        <v>----</v>
      </c>
      <c r="AB652" s="19" t="str">
        <f>_xlfn.XLOOKUP(D652,[1]Cmg!$E$4:$E$89,[1]Cmg!$F$4:$F$89,"----",0,1)</f>
        <v>----</v>
      </c>
      <c r="AC652" s="19" t="str">
        <f>_xlfn.XLOOKUP(D652,[1]Cmg!$O$4:$O$89,[1]Cmg!$P$4:$P$89,"----",0,1)</f>
        <v>----</v>
      </c>
      <c r="AD652" s="24" t="str">
        <f>_xlfn.XLOOKUP(D652,[1]Cmg!$S$4:$S$89,[1]Cmg!$U$4:$U$89,"----",0,1)</f>
        <v>----</v>
      </c>
      <c r="AG652" s="25">
        <f>IFERROR(SUMIFS('[1]BD Unidades'!$AH:$AH,'[1]BD Unidades'!$A:$A,'BD Centrales 2023'!$A652),"-")</f>
        <v>9</v>
      </c>
      <c r="AH652" s="25">
        <f>SUMIFS('[1]BD Unidades'!$AJ$3:$AJ$1424,'[1]BD Unidades'!$A$3:$A$1424,$A652)</f>
        <v>7249.5283018867894</v>
      </c>
      <c r="AI652" s="25">
        <f>SUMIFS('[1]BD Unidades'!$AL$3:$AL$1424,'[1]BD Unidades'!$A$3:$A$1424,$A652)</f>
        <v>0</v>
      </c>
      <c r="AJ652" s="26">
        <f t="shared" si="41"/>
        <v>0</v>
      </c>
      <c r="AK652" s="27">
        <f>IFERROR(SUMIFS('[1]BD Unidades'!$AO$3:$AO$1424,'[1]BD Unidades'!$A$3:$A$1424,$A652),"-")</f>
        <v>0</v>
      </c>
      <c r="AL652" s="27">
        <f>IFERROR(SUMIFS('[1]BD Unidades'!$AQ$3:$AQ$1424,'[1]BD Unidades'!$A$3:$A$1424,$A652),"-")</f>
        <v>0</v>
      </c>
      <c r="AM652" s="27">
        <f>IFERROR(SUMIFS('[1]BD Unidades'!$AS$3:$AS$1424,'[1]BD Unidades'!$A$3:$A$1424,$A652),"-")</f>
        <v>0</v>
      </c>
      <c r="AN652" s="27">
        <f>IFERROR(SUMIFS('[1]BD Unidades'!$AU$3:$AU$1424,'[1]BD Unidades'!$A$3:$A$1424,$A652),"-")</f>
        <v>0</v>
      </c>
      <c r="AO652" s="27"/>
      <c r="AP652" s="27"/>
      <c r="AQ652" s="25">
        <f>IFERROR(SUMIFS('[1]BD Unidades'!$AZ$3:$AZ$1424,'[1]BD Unidades'!$A$3:$A$1424,$A652),"-")</f>
        <v>2.154044813788194</v>
      </c>
      <c r="AR652" s="25">
        <f>IFERROR(SUMIFS('[1]BD Unidades'!$BA$3:$BA$1424,'[1]BD Unidades'!$A$3:$A$1424,$A652),"-")</f>
        <v>9</v>
      </c>
      <c r="AS652" s="28">
        <f>SUMIFS('[1]BD Unidades'!$BC$3:$BC$1424,'[1]BD Unidades'!$A$3:$A$1424,$A652)</f>
        <v>9.3955604883462808E-3</v>
      </c>
      <c r="AT652" s="28">
        <f>SUMIFS('[1]BD Unidades'!$BE$3:$BE$1424,'[1]BD Unidades'!$A$3:$A$1424,$A652)</f>
        <v>0.99889012208657046</v>
      </c>
      <c r="AU652" s="29">
        <f t="shared" si="42"/>
        <v>0.98950498952329446</v>
      </c>
      <c r="AV652" s="30">
        <f t="shared" si="43"/>
        <v>1.1000000000000001E-3</v>
      </c>
      <c r="AW652" s="25">
        <f>IFERROR(SUMIFS('[1]BD Unidades'!$BI$3:$BI$1424,'[1]BD Unidades'!$A$3:$A$1424,$A652),"-")</f>
        <v>1.9993262546527093</v>
      </c>
      <c r="AX652" s="25">
        <f>IFERROR(SUMIFS('[1]BD Unidades'!$BJ$3:$BJ$1424,'[1]BD Unidades'!$A$3:$A$1424,$A652),"-")</f>
        <v>1.2861217552804143</v>
      </c>
    </row>
    <row r="653" spans="1:50" ht="14.4" x14ac:dyDescent="0.3">
      <c r="A653" s="7">
        <v>1976</v>
      </c>
      <c r="B653" s="7" t="s">
        <v>2884</v>
      </c>
      <c r="D653" s="8" t="s">
        <v>2885</v>
      </c>
      <c r="E653" s="19" t="s">
        <v>2886</v>
      </c>
      <c r="F653" s="19" t="s">
        <v>2886</v>
      </c>
      <c r="G653" s="19" t="s">
        <v>2887</v>
      </c>
      <c r="H653" s="19" t="s">
        <v>397</v>
      </c>
      <c r="I653" s="19">
        <v>2024</v>
      </c>
      <c r="J653" s="19" t="s">
        <v>495</v>
      </c>
      <c r="K653" s="19" t="s">
        <v>496</v>
      </c>
      <c r="L653" s="19" t="s">
        <v>213</v>
      </c>
      <c r="M653" s="19" t="s">
        <v>164</v>
      </c>
      <c r="N653" s="19" t="s">
        <v>221</v>
      </c>
      <c r="O653" s="19" t="s">
        <v>221</v>
      </c>
      <c r="P653" s="19" t="s">
        <v>51</v>
      </c>
      <c r="Q653" s="9" t="s">
        <v>2889</v>
      </c>
      <c r="R653" s="20">
        <v>2.9790000000000001</v>
      </c>
      <c r="S653" s="20">
        <v>0.3</v>
      </c>
      <c r="T653" s="20">
        <v>2.97</v>
      </c>
      <c r="U653" s="20" t="s">
        <v>397</v>
      </c>
      <c r="V653" s="21">
        <f>_xlfn.XLOOKUP(D653,'[1]Gen. Real'!$A:$A,'[1]Gen. Real'!$C:$C,"-",0)</f>
        <v>5.8841599999999996</v>
      </c>
      <c r="W653" s="22"/>
      <c r="X653" s="22" t="str">
        <f>_xlfn.XLOOKUP(D653,[1]Vertimiento!$A:$A,[1]Vertimiento!$E:$E,"-",0)</f>
        <v>-</v>
      </c>
      <c r="Y653" s="23" t="str">
        <f t="shared" si="40"/>
        <v>-</v>
      </c>
      <c r="Z653" s="19" t="str">
        <f>_xlfn.XLOOKUP(D653,[1]Cmg!$I$4:$I$85,[1]Cmg!$M$4:$M$85,"----",0,1)</f>
        <v>----</v>
      </c>
      <c r="AA653" s="19" t="str">
        <f>_xlfn.XLOOKUP(D653,[1]Cmg!$A$4:$A$89,[1]Cmg!$B$4:$B$89,"----",0,1)</f>
        <v>----</v>
      </c>
      <c r="AB653" s="19" t="str">
        <f>_xlfn.XLOOKUP(D653,[1]Cmg!$E$4:$E$89,[1]Cmg!$F$4:$F$89,"----",0,1)</f>
        <v>----</v>
      </c>
      <c r="AC653" s="19" t="str">
        <f>_xlfn.XLOOKUP(D653,[1]Cmg!$O$4:$O$89,[1]Cmg!$P$4:$P$89,"----",0,1)</f>
        <v>----</v>
      </c>
      <c r="AD653" s="24" t="str">
        <f>_xlfn.XLOOKUP(D653,[1]Cmg!$S$4:$S$89,[1]Cmg!$U$4:$U$89,"----",0,1)</f>
        <v>----</v>
      </c>
      <c r="AG653" s="25">
        <f>IFERROR(SUMIFS('[1]BD Unidades'!$AH:$AH,'[1]BD Unidades'!$A:$A,'BD Centrales 2023'!$A653),"-")</f>
        <v>2.97</v>
      </c>
      <c r="AH653" s="25">
        <f>SUMIFS('[1]BD Unidades'!$AJ$3:$AJ$1424,'[1]BD Unidades'!$A$3:$A$1424,$A653)</f>
        <v>8569.0996978851999</v>
      </c>
      <c r="AI653" s="25">
        <f>SUMIFS('[1]BD Unidades'!$AL$3:$AL$1424,'[1]BD Unidades'!$A$3:$A$1424,$A653)</f>
        <v>0</v>
      </c>
      <c r="AJ653" s="26">
        <f t="shared" si="41"/>
        <v>0</v>
      </c>
      <c r="AK653" s="27">
        <f>IFERROR(SUMIFS('[1]BD Unidades'!$AO$3:$AO$1424,'[1]BD Unidades'!$A$3:$A$1424,$A653),"-")</f>
        <v>0</v>
      </c>
      <c r="AL653" s="27">
        <f>IFERROR(SUMIFS('[1]BD Unidades'!$AQ$3:$AQ$1424,'[1]BD Unidades'!$A$3:$A$1424,$A653),"-")</f>
        <v>0</v>
      </c>
      <c r="AM653" s="27">
        <f>IFERROR(SUMIFS('[1]BD Unidades'!$AS$3:$AS$1424,'[1]BD Unidades'!$A$3:$A$1424,$A653),"-")</f>
        <v>0</v>
      </c>
      <c r="AN653" s="27">
        <f>IFERROR(SUMIFS('[1]BD Unidades'!$AU$3:$AU$1424,'[1]BD Unidades'!$A$3:$A$1424,$A653),"-")</f>
        <v>0.22815561933534742</v>
      </c>
      <c r="AO653" s="27"/>
      <c r="AP653" s="27"/>
      <c r="AQ653" s="25">
        <f>IFERROR(SUMIFS('[1]BD Unidades'!$AZ$3:$AZ$1424,'[1]BD Unidades'!$A$3:$A$1424,$A653),"-")</f>
        <v>0.71083478855010407</v>
      </c>
      <c r="AR653" s="25">
        <f>IFERROR(SUMIFS('[1]BD Unidades'!$BA$3:$BA$1424,'[1]BD Unidades'!$A$3:$A$1424,$A653),"-")</f>
        <v>2.97</v>
      </c>
      <c r="AS653" s="28">
        <f>SUMIFS('[1]BD Unidades'!$BC$3:$BC$1424,'[1]BD Unidades'!$A$3:$A$1424,$A653)</f>
        <v>9.4182159812713148E-2</v>
      </c>
      <c r="AT653" s="28">
        <f>SUMIFS('[1]BD Unidades'!$BE$3:$BE$1424,'[1]BD Unidades'!$A$3:$A$1424,$A653)</f>
        <v>0.99697885196374625</v>
      </c>
      <c r="AU653" s="29">
        <f t="shared" si="42"/>
        <v>0.90308123039820143</v>
      </c>
      <c r="AV653" s="30">
        <f t="shared" si="43"/>
        <v>3.0000000000000001E-3</v>
      </c>
      <c r="AW653" s="25">
        <f>IFERROR(SUMIFS('[1]BD Unidades'!$BI$3:$BI$1424,'[1]BD Unidades'!$A$3:$A$1424,$A653),"-")</f>
        <v>0.64368396030154529</v>
      </c>
      <c r="AX653" s="25">
        <f>IFERROR(SUMIFS('[1]BD Unidades'!$BJ$3:$BJ$1424,'[1]BD Unidades'!$A$3:$A$1424,$A653),"-")</f>
        <v>0.41406746044690623</v>
      </c>
    </row>
    <row r="654" spans="1:50" ht="14.4" x14ac:dyDescent="0.3">
      <c r="A654" s="7">
        <v>1977</v>
      </c>
      <c r="B654" s="7" t="s">
        <v>2890</v>
      </c>
      <c r="D654" s="8" t="s">
        <v>2891</v>
      </c>
      <c r="E654" s="19" t="s">
        <v>2892</v>
      </c>
      <c r="F654" s="19" t="s">
        <v>2892</v>
      </c>
      <c r="G654" s="19" t="s">
        <v>2893</v>
      </c>
      <c r="H654" s="19" t="s">
        <v>397</v>
      </c>
      <c r="I654" s="19">
        <v>2024</v>
      </c>
      <c r="J654" s="19" t="s">
        <v>495</v>
      </c>
      <c r="K654" s="19" t="s">
        <v>496</v>
      </c>
      <c r="L654" s="19" t="s">
        <v>213</v>
      </c>
      <c r="M654" s="19" t="s">
        <v>164</v>
      </c>
      <c r="N654" s="19" t="s">
        <v>879</v>
      </c>
      <c r="O654" s="19" t="s">
        <v>893</v>
      </c>
      <c r="P654" s="19" t="s">
        <v>51</v>
      </c>
      <c r="Q654" s="9" t="s">
        <v>2895</v>
      </c>
      <c r="R654" s="20">
        <v>2.71</v>
      </c>
      <c r="S654" s="20">
        <v>0.37</v>
      </c>
      <c r="T654" s="20">
        <v>2.7</v>
      </c>
      <c r="U654" s="20" t="s">
        <v>397</v>
      </c>
      <c r="V654" s="21">
        <f>_xlfn.XLOOKUP(D654,'[1]Gen. Real'!$A:$A,'[1]Gen. Real'!$C:$C,"-",0)</f>
        <v>5.1320600000000018</v>
      </c>
      <c r="W654" s="22"/>
      <c r="X654" s="22" t="str">
        <f>_xlfn.XLOOKUP(D654,[1]Vertimiento!$A:$A,[1]Vertimiento!$E:$E,"-",0)</f>
        <v>-</v>
      </c>
      <c r="Y654" s="23" t="str">
        <f t="shared" si="40"/>
        <v>-</v>
      </c>
      <c r="Z654" s="19" t="str">
        <f>_xlfn.XLOOKUP(D654,[1]Cmg!$I$4:$I$85,[1]Cmg!$M$4:$M$85,"----",0,1)</f>
        <v>----</v>
      </c>
      <c r="AA654" s="19" t="str">
        <f>_xlfn.XLOOKUP(D654,[1]Cmg!$A$4:$A$89,[1]Cmg!$B$4:$B$89,"----",0,1)</f>
        <v>----</v>
      </c>
      <c r="AB654" s="19" t="str">
        <f>_xlfn.XLOOKUP(D654,[1]Cmg!$E$4:$E$89,[1]Cmg!$F$4:$F$89,"----",0,1)</f>
        <v>----</v>
      </c>
      <c r="AC654" s="19" t="str">
        <f>_xlfn.XLOOKUP(D654,[1]Cmg!$O$4:$O$89,[1]Cmg!$P$4:$P$89,"----",0,1)</f>
        <v>----</v>
      </c>
      <c r="AD654" s="24" t="str">
        <f>_xlfn.XLOOKUP(D654,[1]Cmg!$S$4:$S$89,[1]Cmg!$U$4:$U$89,"----",0,1)</f>
        <v>----</v>
      </c>
      <c r="AG654" s="25">
        <f>IFERROR(SUMIFS('[1]BD Unidades'!$AH:$AH,'[1]BD Unidades'!$A:$A,'BD Centrales 2023'!$A654),"-")</f>
        <v>2.7</v>
      </c>
      <c r="AH654" s="25">
        <f>SUMIFS('[1]BD Unidades'!$AJ$3:$AJ$1424,'[1]BD Unidades'!$A$3:$A$1424,$A654)</f>
        <v>8357.7121771217753</v>
      </c>
      <c r="AI654" s="25">
        <f>SUMIFS('[1]BD Unidades'!$AL$3:$AL$1424,'[1]BD Unidades'!$A$3:$A$1424,$A654)</f>
        <v>0</v>
      </c>
      <c r="AJ654" s="26">
        <f t="shared" si="41"/>
        <v>0</v>
      </c>
      <c r="AK654" s="27">
        <f>IFERROR(SUMIFS('[1]BD Unidades'!$AO$3:$AO$1424,'[1]BD Unidades'!$A$3:$A$1424,$A654),"-")</f>
        <v>0</v>
      </c>
      <c r="AL654" s="27">
        <f>IFERROR(SUMIFS('[1]BD Unidades'!$AQ$3:$AQ$1424,'[1]BD Unidades'!$A$3:$A$1424,$A654),"-")</f>
        <v>0</v>
      </c>
      <c r="AM654" s="27">
        <f>IFERROR(SUMIFS('[1]BD Unidades'!$AS$3:$AS$1424,'[1]BD Unidades'!$A$3:$A$1424,$A654),"-")</f>
        <v>0</v>
      </c>
      <c r="AN654" s="27">
        <f>IFERROR(SUMIFS('[1]BD Unidades'!$AU$3:$AU$1424,'[1]BD Unidades'!$A$3:$A$1424,$A654),"-")</f>
        <v>0.21532151291512916</v>
      </c>
      <c r="AO654" s="27"/>
      <c r="AP654" s="27"/>
      <c r="AQ654" s="25">
        <f>IFERROR(SUMIFS('[1]BD Unidades'!$AZ$3:$AZ$1424,'[1]BD Unidades'!$A$3:$A$1424,$A654),"-")</f>
        <v>0.64621344413645831</v>
      </c>
      <c r="AR654" s="25">
        <f>IFERROR(SUMIFS('[1]BD Unidades'!$BA$3:$BA$1424,'[1]BD Unidades'!$A$3:$A$1424,$A654),"-")</f>
        <v>2.69999999999999</v>
      </c>
      <c r="AS654" s="28">
        <f>SUMIFS('[1]BD Unidades'!$BC$3:$BC$1424,'[1]BD Unidades'!$A$3:$A$1424,$A654)</f>
        <v>6.6240909872112364E-3</v>
      </c>
      <c r="AT654" s="28">
        <f>SUMIFS('[1]BD Unidades'!$BE$3:$BE$1424,'[1]BD Unidades'!$A$3:$A$1424,$A654)</f>
        <v>0.9953508062477886</v>
      </c>
      <c r="AU654" s="29">
        <f t="shared" si="42"/>
        <v>0.98875751194300909</v>
      </c>
      <c r="AV654" s="30">
        <f t="shared" si="43"/>
        <v>3.7000000000000002E-3</v>
      </c>
      <c r="AW654" s="25">
        <f>IFERROR(SUMIFS('[1]BD Unidades'!$BI$3:$BI$1424,'[1]BD Unidades'!$A$3:$A$1424,$A654),"-")</f>
        <v>0.64129903402888755</v>
      </c>
      <c r="AX654" s="25">
        <f>IFERROR(SUMIFS('[1]BD Unidades'!$BJ$3:$BJ$1424,'[1]BD Unidades'!$A$3:$A$1424,$A654),"-")</f>
        <v>0.41253329084508822</v>
      </c>
    </row>
    <row r="655" spans="1:50" ht="14.4" x14ac:dyDescent="0.3">
      <c r="A655" s="7">
        <v>1979</v>
      </c>
      <c r="B655" s="7" t="s">
        <v>2896</v>
      </c>
      <c r="D655" s="8" t="s">
        <v>2897</v>
      </c>
      <c r="E655" s="19" t="s">
        <v>2898</v>
      </c>
      <c r="F655" s="19" t="s">
        <v>2898</v>
      </c>
      <c r="G655" s="19" t="s">
        <v>2899</v>
      </c>
      <c r="H655" s="19" t="s">
        <v>397</v>
      </c>
      <c r="I655" s="19">
        <v>2024</v>
      </c>
      <c r="J655" s="19" t="s">
        <v>495</v>
      </c>
      <c r="K655" s="19" t="s">
        <v>496</v>
      </c>
      <c r="L655" s="19" t="s">
        <v>213</v>
      </c>
      <c r="M655" s="19" t="s">
        <v>164</v>
      </c>
      <c r="N655" s="19" t="s">
        <v>2819</v>
      </c>
      <c r="O655" s="19" t="s">
        <v>2820</v>
      </c>
      <c r="P655" s="19" t="s">
        <v>51</v>
      </c>
      <c r="Q655" s="9" t="s">
        <v>2901</v>
      </c>
      <c r="R655" s="20">
        <v>9.01</v>
      </c>
      <c r="S655" s="20">
        <v>0.11</v>
      </c>
      <c r="T655" s="20">
        <v>9</v>
      </c>
      <c r="U655" s="20" t="s">
        <v>397</v>
      </c>
      <c r="V655" s="21">
        <f>_xlfn.XLOOKUP(D655,'[1]Gen. Real'!$A:$A,'[1]Gen. Real'!$C:$C,"-",0)</f>
        <v>12.942269999999994</v>
      </c>
      <c r="W655" s="22"/>
      <c r="X655" s="22" t="str">
        <f>_xlfn.XLOOKUP(D655,[1]Vertimiento!$A:$A,[1]Vertimiento!$E:$E,"-",0)</f>
        <v>-</v>
      </c>
      <c r="Y655" s="23" t="str">
        <f t="shared" si="40"/>
        <v>-</v>
      </c>
      <c r="Z655" s="19" t="str">
        <f>_xlfn.XLOOKUP(D655,[1]Cmg!$I$4:$I$85,[1]Cmg!$M$4:$M$85,"----",0,1)</f>
        <v>----</v>
      </c>
      <c r="AA655" s="19" t="str">
        <f>_xlfn.XLOOKUP(D655,[1]Cmg!$A$4:$A$89,[1]Cmg!$B$4:$B$89,"----",0,1)</f>
        <v>----</v>
      </c>
      <c r="AB655" s="19" t="str">
        <f>_xlfn.XLOOKUP(D655,[1]Cmg!$E$4:$E$89,[1]Cmg!$F$4:$F$89,"----",0,1)</f>
        <v>----</v>
      </c>
      <c r="AC655" s="19" t="str">
        <f>_xlfn.XLOOKUP(D655,[1]Cmg!$O$4:$O$89,[1]Cmg!$P$4:$P$89,"----",0,1)</f>
        <v>----</v>
      </c>
      <c r="AD655" s="24" t="str">
        <f>_xlfn.XLOOKUP(D655,[1]Cmg!$S$4:$S$89,[1]Cmg!$U$4:$U$89,"----",0,1)</f>
        <v>----</v>
      </c>
      <c r="AG655" s="25">
        <f>IFERROR(SUMIFS('[1]BD Unidades'!$AH:$AH,'[1]BD Unidades'!$A:$A,'BD Centrales 2023'!$A655),"-")</f>
        <v>4</v>
      </c>
      <c r="AH655" s="25">
        <f>SUMIFS('[1]BD Unidades'!$AJ$3:$AJ$1424,'[1]BD Unidades'!$A$3:$A$1424,$A655)</f>
        <v>3831.4909359970393</v>
      </c>
      <c r="AI655" s="25">
        <f>SUMIFS('[1]BD Unidades'!$AL$3:$AL$1424,'[1]BD Unidades'!$A$3:$A$1424,$A655)</f>
        <v>0</v>
      </c>
      <c r="AJ655" s="26">
        <f t="shared" si="41"/>
        <v>0</v>
      </c>
      <c r="AK655" s="27">
        <f>IFERROR(SUMIFS('[1]BD Unidades'!$AO$3:$AO$1424,'[1]BD Unidades'!$A$3:$A$1424,$A655),"-")</f>
        <v>0</v>
      </c>
      <c r="AL655" s="27">
        <f>IFERROR(SUMIFS('[1]BD Unidades'!$AQ$3:$AQ$1424,'[1]BD Unidades'!$A$3:$A$1424,$A655),"-")</f>
        <v>0</v>
      </c>
      <c r="AM655" s="27">
        <f>IFERROR(SUMIFS('[1]BD Unidades'!$AS$3:$AS$1424,'[1]BD Unidades'!$A$3:$A$1424,$A655),"-")</f>
        <v>0</v>
      </c>
      <c r="AN655" s="27">
        <f>IFERROR(SUMIFS('[1]BD Unidades'!$AU$3:$AU$1424,'[1]BD Unidades'!$A$3:$A$1424,$A655),"-")</f>
        <v>0.13663485016648169</v>
      </c>
      <c r="AO655" s="27"/>
      <c r="AP655" s="27"/>
      <c r="AQ655" s="25">
        <f>IFERROR(SUMIFS('[1]BD Unidades'!$AZ$3:$AZ$1424,'[1]BD Unidades'!$A$3:$A$1424,$A655),"-")</f>
        <v>0.95735325057253073</v>
      </c>
      <c r="AR655" s="25">
        <f>IFERROR(SUMIFS('[1]BD Unidades'!$BA$3:$BA$1424,'[1]BD Unidades'!$A$3:$A$1424,$A655),"-")</f>
        <v>4</v>
      </c>
      <c r="AS655" s="28">
        <f>SUMIFS('[1]BD Unidades'!$BC$3:$BC$1424,'[1]BD Unidades'!$A$3:$A$1424,$A655)</f>
        <v>2.9226091303058781E-3</v>
      </c>
      <c r="AT655" s="28">
        <f>SUMIFS('[1]BD Unidades'!$BE$3:$BE$1424,'[1]BD Unidades'!$A$3:$A$1424,$A655)</f>
        <v>0.44349420650486437</v>
      </c>
      <c r="AU655" s="29">
        <f t="shared" si="42"/>
        <v>0.44219804628769549</v>
      </c>
      <c r="AV655" s="30">
        <f t="shared" si="43"/>
        <v>1.1000000000000001E-3</v>
      </c>
      <c r="AW655" s="25">
        <f>IFERROR(SUMIFS('[1]BD Unidades'!$BI$3:$BI$1424,'[1]BD Unidades'!$A$3:$A$1424,$A655),"-")</f>
        <v>0.95007190814027387</v>
      </c>
      <c r="AX655" s="25">
        <f>IFERROR(SUMIFS('[1]BD Unidades'!$BJ$3:$BJ$1424,'[1]BD Unidades'!$A$3:$A$1424,$A655),"-")</f>
        <v>0.61115995815912083</v>
      </c>
    </row>
    <row r="656" spans="1:50" ht="14.4" x14ac:dyDescent="0.3">
      <c r="A656" s="7">
        <v>1980</v>
      </c>
      <c r="B656" s="7" t="s">
        <v>2902</v>
      </c>
      <c r="D656" s="8" t="s">
        <v>2903</v>
      </c>
      <c r="E656" s="19" t="s">
        <v>2904</v>
      </c>
      <c r="F656" s="19" t="s">
        <v>2904</v>
      </c>
      <c r="G656" s="19" t="s">
        <v>2905</v>
      </c>
      <c r="H656" s="19" t="s">
        <v>397</v>
      </c>
      <c r="I656" s="19">
        <v>2024</v>
      </c>
      <c r="J656" s="19" t="s">
        <v>495</v>
      </c>
      <c r="K656" s="19" t="s">
        <v>496</v>
      </c>
      <c r="L656" s="19" t="s">
        <v>213</v>
      </c>
      <c r="M656" s="19" t="s">
        <v>189</v>
      </c>
      <c r="N656" s="19" t="s">
        <v>879</v>
      </c>
      <c r="O656" s="19" t="s">
        <v>2378</v>
      </c>
      <c r="P656" s="19" t="s">
        <v>51</v>
      </c>
      <c r="Q656" s="9" t="s">
        <v>2907</v>
      </c>
      <c r="R656" s="20">
        <v>3.0089999999999999</v>
      </c>
      <c r="S656" s="20">
        <v>0.3</v>
      </c>
      <c r="T656" s="20">
        <v>3</v>
      </c>
      <c r="U656" s="20" t="s">
        <v>397</v>
      </c>
      <c r="V656" s="21">
        <f>_xlfn.XLOOKUP(D656,'[1]Gen. Real'!$A:$A,'[1]Gen. Real'!$C:$C,"-",0)</f>
        <v>6.3650800000000025</v>
      </c>
      <c r="W656" s="22"/>
      <c r="X656" s="22" t="str">
        <f>_xlfn.XLOOKUP(D656,[1]Vertimiento!$A:$A,[1]Vertimiento!$E:$E,"-",0)</f>
        <v>-</v>
      </c>
      <c r="Y656" s="23" t="str">
        <f t="shared" si="40"/>
        <v>-</v>
      </c>
      <c r="Z656" s="19" t="str">
        <f>_xlfn.XLOOKUP(D656,[1]Cmg!$I$4:$I$85,[1]Cmg!$M$4:$M$85,"----",0,1)</f>
        <v>----</v>
      </c>
      <c r="AA656" s="19" t="str">
        <f>_xlfn.XLOOKUP(D656,[1]Cmg!$A$4:$A$89,[1]Cmg!$B$4:$B$89,"----",0,1)</f>
        <v>----</v>
      </c>
      <c r="AB656" s="19" t="str">
        <f>_xlfn.XLOOKUP(D656,[1]Cmg!$E$4:$E$89,[1]Cmg!$F$4:$F$89,"----",0,1)</f>
        <v>----</v>
      </c>
      <c r="AC656" s="19" t="str">
        <f>_xlfn.XLOOKUP(D656,[1]Cmg!$O$4:$O$89,[1]Cmg!$P$4:$P$89,"----",0,1)</f>
        <v>----</v>
      </c>
      <c r="AD656" s="24" t="str">
        <f>_xlfn.XLOOKUP(D656,[1]Cmg!$S$4:$S$89,[1]Cmg!$U$4:$U$89,"----",0,1)</f>
        <v>----</v>
      </c>
      <c r="AG656" s="25">
        <f>IFERROR(SUMIFS('[1]BD Unidades'!$AH:$AH,'[1]BD Unidades'!$A:$A,'BD Centrales 2023'!$A656),"-")</f>
        <v>3</v>
      </c>
      <c r="AH656" s="25">
        <f>SUMIFS('[1]BD Unidades'!$AJ$3:$AJ$1424,'[1]BD Unidades'!$A$3:$A$1424,$A656)</f>
        <v>8695.81256231306</v>
      </c>
      <c r="AI656" s="25">
        <f>SUMIFS('[1]BD Unidades'!$AL$3:$AL$1424,'[1]BD Unidades'!$A$3:$A$1424,$A656)</f>
        <v>0</v>
      </c>
      <c r="AJ656" s="26">
        <f t="shared" si="41"/>
        <v>0</v>
      </c>
      <c r="AK656" s="27">
        <f>IFERROR(SUMIFS('[1]BD Unidades'!$AO$3:$AO$1424,'[1]BD Unidades'!$A$3:$A$1424,$A656),"-")</f>
        <v>0</v>
      </c>
      <c r="AL656" s="27">
        <f>IFERROR(SUMIFS('[1]BD Unidades'!$AQ$3:$AQ$1424,'[1]BD Unidades'!$A$3:$A$1424,$A656),"-")</f>
        <v>0</v>
      </c>
      <c r="AM656" s="27">
        <f>IFERROR(SUMIFS('[1]BD Unidades'!$AS$3:$AS$1424,'[1]BD Unidades'!$A$3:$A$1424,$A656),"-")</f>
        <v>0</v>
      </c>
      <c r="AN656" s="27">
        <f>IFERROR(SUMIFS('[1]BD Unidades'!$AU$3:$AU$1424,'[1]BD Unidades'!$A$3:$A$1424,$A656),"-")</f>
        <v>0.24458025922233301</v>
      </c>
      <c r="AO656" s="27"/>
      <c r="AP656" s="27"/>
      <c r="AQ656" s="25">
        <f>IFERROR(SUMIFS('[1]BD Unidades'!$AZ$3:$AZ$1424,'[1]BD Unidades'!$A$3:$A$1424,$A656),"-")</f>
        <v>0.71801493792939808</v>
      </c>
      <c r="AR656" s="25">
        <f>IFERROR(SUMIFS('[1]BD Unidades'!$BA$3:$BA$1424,'[1]BD Unidades'!$A$3:$A$1424,$A656),"-")</f>
        <v>3</v>
      </c>
      <c r="AS656" s="28">
        <f>SUMIFS('[1]BD Unidades'!$BC$3:$BC$1424,'[1]BD Unidades'!$A$3:$A$1424,$A656)</f>
        <v>6.0018344965104701E-3</v>
      </c>
      <c r="AT656" s="28">
        <f>SUMIFS('[1]BD Unidades'!$BE$3:$BE$1424,'[1]BD Unidades'!$A$3:$A$1424,$A656)</f>
        <v>0.99700897308075775</v>
      </c>
      <c r="AU656" s="29">
        <f t="shared" si="42"/>
        <v>0.99102509023279117</v>
      </c>
      <c r="AV656" s="30">
        <f t="shared" si="43"/>
        <v>3.0000000000000001E-3</v>
      </c>
      <c r="AW656" s="25">
        <f>IFERROR(SUMIFS('[1]BD Unidades'!$BI$3:$BI$1424,'[1]BD Unidades'!$A$3:$A$1424,$A656),"-")</f>
        <v>0.71369260288545444</v>
      </c>
      <c r="AX656" s="25">
        <f>IFERROR(SUMIFS('[1]BD Unidades'!$BJ$3:$BJ$1424,'[1]BD Unidades'!$A$3:$A$1424,$A656),"-")</f>
        <v>0.45910245064687066</v>
      </c>
    </row>
    <row r="657" spans="1:50" ht="14.4" x14ac:dyDescent="0.3">
      <c r="A657" s="7">
        <v>1981</v>
      </c>
      <c r="B657" s="7" t="s">
        <v>2908</v>
      </c>
      <c r="D657" s="8" t="s">
        <v>2909</v>
      </c>
      <c r="E657" s="19" t="s">
        <v>2910</v>
      </c>
      <c r="F657" s="19" t="s">
        <v>2910</v>
      </c>
      <c r="G657" s="19" t="s">
        <v>2911</v>
      </c>
      <c r="H657" s="19" t="s">
        <v>397</v>
      </c>
      <c r="I657" s="19">
        <v>2024</v>
      </c>
      <c r="J657" s="19" t="s">
        <v>495</v>
      </c>
      <c r="K657" s="19" t="s">
        <v>496</v>
      </c>
      <c r="L657" s="19" t="s">
        <v>213</v>
      </c>
      <c r="M657" s="19" t="s">
        <v>189</v>
      </c>
      <c r="N657" s="19" t="s">
        <v>899</v>
      </c>
      <c r="O657" s="19" t="s">
        <v>899</v>
      </c>
      <c r="P657" s="19" t="s">
        <v>51</v>
      </c>
      <c r="Q657" s="9" t="s">
        <v>2913</v>
      </c>
      <c r="R657" s="20">
        <v>3.0129999999999999</v>
      </c>
      <c r="S657" s="20">
        <v>0.43</v>
      </c>
      <c r="T657" s="20">
        <v>3</v>
      </c>
      <c r="U657" s="20" t="s">
        <v>397</v>
      </c>
      <c r="V657" s="21">
        <f>_xlfn.XLOOKUP(D657,'[1]Gen. Real'!$A:$A,'[1]Gen. Real'!$C:$C,"-",0)</f>
        <v>5.6673199999999966</v>
      </c>
      <c r="W657" s="22"/>
      <c r="X657" s="22" t="str">
        <f>_xlfn.XLOOKUP(D657,[1]Vertimiento!$A:$A,[1]Vertimiento!$E:$E,"-",0)</f>
        <v>-</v>
      </c>
      <c r="Y657" s="23" t="str">
        <f t="shared" si="40"/>
        <v>-</v>
      </c>
      <c r="Z657" s="19" t="str">
        <f>_xlfn.XLOOKUP(D657,[1]Cmg!$I$4:$I$85,[1]Cmg!$M$4:$M$85,"----",0,1)</f>
        <v>----</v>
      </c>
      <c r="AA657" s="19" t="str">
        <f>_xlfn.XLOOKUP(D657,[1]Cmg!$A$4:$A$89,[1]Cmg!$B$4:$B$89,"----",0,1)</f>
        <v>----</v>
      </c>
      <c r="AB657" s="19" t="str">
        <f>_xlfn.XLOOKUP(D657,[1]Cmg!$E$4:$E$89,[1]Cmg!$F$4:$F$89,"----",0,1)</f>
        <v>----</v>
      </c>
      <c r="AC657" s="19" t="str">
        <f>_xlfn.XLOOKUP(D657,[1]Cmg!$O$4:$O$89,[1]Cmg!$P$4:$P$89,"----",0,1)</f>
        <v>----</v>
      </c>
      <c r="AD657" s="24" t="str">
        <f>_xlfn.XLOOKUP(D657,[1]Cmg!$S$4:$S$89,[1]Cmg!$U$4:$U$89,"----",0,1)</f>
        <v>----</v>
      </c>
      <c r="AG657" s="25">
        <f>IFERROR(SUMIFS('[1]BD Unidades'!$AH:$AH,'[1]BD Unidades'!$A:$A,'BD Centrales 2023'!$A657),"-")</f>
        <v>3</v>
      </c>
      <c r="AH657" s="25">
        <f>SUMIFS('[1]BD Unidades'!$AJ$3:$AJ$1424,'[1]BD Unidades'!$A$3:$A$1424,$A657)</f>
        <v>8685.960836375707</v>
      </c>
      <c r="AI657" s="25">
        <f>SUMIFS('[1]BD Unidades'!$AL$3:$AL$1424,'[1]BD Unidades'!$A$3:$A$1424,$A657)</f>
        <v>0</v>
      </c>
      <c r="AJ657" s="26">
        <f t="shared" si="41"/>
        <v>0</v>
      </c>
      <c r="AK657" s="27">
        <f>IFERROR(SUMIFS('[1]BD Unidades'!$AO$3:$AO$1424,'[1]BD Unidades'!$A$3:$A$1424,$A657),"-")</f>
        <v>0</v>
      </c>
      <c r="AL657" s="27">
        <f>IFERROR(SUMIFS('[1]BD Unidades'!$AQ$3:$AQ$1424,'[1]BD Unidades'!$A$3:$A$1424,$A657),"-")</f>
        <v>0</v>
      </c>
      <c r="AM657" s="27">
        <f>IFERROR(SUMIFS('[1]BD Unidades'!$AS$3:$AS$1424,'[1]BD Unidades'!$A$3:$A$1424,$A657),"-")</f>
        <v>0</v>
      </c>
      <c r="AN657" s="27">
        <f>IFERROR(SUMIFS('[1]BD Unidades'!$AU$3:$AU$1424,'[1]BD Unidades'!$A$3:$A$1424,$A657),"-")</f>
        <v>0.21504912047792898</v>
      </c>
      <c r="AO657" s="27"/>
      <c r="AP657" s="27"/>
      <c r="AQ657" s="25">
        <f>IFERROR(SUMIFS('[1]BD Unidades'!$AZ$3:$AZ$1424,'[1]BD Unidades'!$A$3:$A$1424,$A657),"-")</f>
        <v>0.71801493792939808</v>
      </c>
      <c r="AR657" s="25">
        <f>IFERROR(SUMIFS('[1]BD Unidades'!$BA$3:$BA$1424,'[1]BD Unidades'!$A$3:$A$1424,$A657),"-")</f>
        <v>3</v>
      </c>
      <c r="AS657" s="28">
        <f>SUMIFS('[1]BD Unidades'!$BC$3:$BC$1424,'[1]BD Unidades'!$A$3:$A$1424,$A657)</f>
        <v>8.8233776798369839E-3</v>
      </c>
      <c r="AT657" s="28">
        <f>SUMIFS('[1]BD Unidades'!$BE$3:$BE$1424,'[1]BD Unidades'!$A$3:$A$1424,$A657)</f>
        <v>0.99568536342515768</v>
      </c>
      <c r="AU657" s="29">
        <f t="shared" si="42"/>
        <v>0.98690005541337178</v>
      </c>
      <c r="AV657" s="30">
        <f t="shared" si="43"/>
        <v>4.3E-3</v>
      </c>
      <c r="AW657" s="25">
        <f>IFERROR(SUMIFS('[1]BD Unidades'!$BI$3:$BI$1424,'[1]BD Unidades'!$A$3:$A$1424,$A657),"-")</f>
        <v>0.71165216791204677</v>
      </c>
      <c r="AX657" s="25">
        <f>IFERROR(SUMIFS('[1]BD Unidades'!$BJ$3:$BJ$1424,'[1]BD Unidades'!$A$3:$A$1424,$A657),"-")</f>
        <v>0.45778988457446124</v>
      </c>
    </row>
    <row r="658" spans="1:50" ht="14.4" x14ac:dyDescent="0.3">
      <c r="A658" s="7">
        <v>1982</v>
      </c>
      <c r="B658" s="7" t="s">
        <v>2914</v>
      </c>
      <c r="D658" s="8" t="s">
        <v>2915</v>
      </c>
      <c r="E658" s="19" t="s">
        <v>584</v>
      </c>
      <c r="F658" s="19" t="s">
        <v>584</v>
      </c>
      <c r="G658" s="19" t="s">
        <v>2916</v>
      </c>
      <c r="H658" s="19" t="s">
        <v>397</v>
      </c>
      <c r="I658" s="19">
        <v>2024</v>
      </c>
      <c r="J658" s="19" t="s">
        <v>495</v>
      </c>
      <c r="K658" s="19" t="s">
        <v>496</v>
      </c>
      <c r="L658" s="19" t="s">
        <v>213</v>
      </c>
      <c r="M658" s="19" t="s">
        <v>164</v>
      </c>
      <c r="N658" s="19" t="s">
        <v>2819</v>
      </c>
      <c r="O658" s="19" t="s">
        <v>2917</v>
      </c>
      <c r="P658" s="19" t="s">
        <v>51</v>
      </c>
      <c r="Q658" s="9" t="s">
        <v>2918</v>
      </c>
      <c r="R658" s="20">
        <v>9.0060000000000002</v>
      </c>
      <c r="S658" s="20">
        <v>7.0000000000000007E-2</v>
      </c>
      <c r="T658" s="20">
        <v>9</v>
      </c>
      <c r="U658" s="20" t="s">
        <v>397</v>
      </c>
      <c r="V658" s="21">
        <f>_xlfn.XLOOKUP(D658,'[1]Gen. Real'!$A:$A,'[1]Gen. Real'!$C:$C,"-",0)</f>
        <v>19.14385</v>
      </c>
      <c r="W658" s="22"/>
      <c r="X658" s="22" t="str">
        <f>_xlfn.XLOOKUP(D658,[1]Vertimiento!$A:$A,[1]Vertimiento!$E:$E,"-",0)</f>
        <v>-</v>
      </c>
      <c r="Y658" s="23" t="str">
        <f t="shared" si="40"/>
        <v>-</v>
      </c>
      <c r="Z658" s="19" t="str">
        <f>_xlfn.XLOOKUP(D658,[1]Cmg!$I$4:$I$85,[1]Cmg!$M$4:$M$85,"----",0,1)</f>
        <v>----</v>
      </c>
      <c r="AA658" s="19" t="str">
        <f>_xlfn.XLOOKUP(D658,[1]Cmg!$A$4:$A$89,[1]Cmg!$B$4:$B$89,"----",0,1)</f>
        <v>----</v>
      </c>
      <c r="AB658" s="19" t="str">
        <f>_xlfn.XLOOKUP(D658,[1]Cmg!$E$4:$E$89,[1]Cmg!$F$4:$F$89,"----",0,1)</f>
        <v>----</v>
      </c>
      <c r="AC658" s="19" t="str">
        <f>_xlfn.XLOOKUP(D658,[1]Cmg!$O$4:$O$89,[1]Cmg!$P$4:$P$89,"----",0,1)</f>
        <v>----</v>
      </c>
      <c r="AD658" s="24" t="str">
        <f>_xlfn.XLOOKUP(D658,[1]Cmg!$S$4:$S$89,[1]Cmg!$U$4:$U$89,"----",0,1)</f>
        <v>----</v>
      </c>
      <c r="AG658" s="25">
        <f>IFERROR(SUMIFS('[1]BD Unidades'!$AH:$AH,'[1]BD Unidades'!$A:$A,'BD Centrales 2023'!$A658),"-")</f>
        <v>9</v>
      </c>
      <c r="AH658" s="25">
        <f>SUMIFS('[1]BD Unidades'!$AJ$3:$AJ$1424,'[1]BD Unidades'!$A$3:$A$1424,$A658)</f>
        <v>8712.7748167888039</v>
      </c>
      <c r="AI658" s="25">
        <f>SUMIFS('[1]BD Unidades'!$AL$3:$AL$1424,'[1]BD Unidades'!$A$3:$A$1424,$A658)</f>
        <v>0</v>
      </c>
      <c r="AJ658" s="26">
        <f t="shared" si="41"/>
        <v>0</v>
      </c>
      <c r="AK658" s="27">
        <f>IFERROR(SUMIFS('[1]BD Unidades'!$AO$3:$AO$1424,'[1]BD Unidades'!$A$3:$A$1424,$A658),"-")</f>
        <v>0</v>
      </c>
      <c r="AL658" s="27">
        <f>IFERROR(SUMIFS('[1]BD Unidades'!$AQ$3:$AQ$1424,'[1]BD Unidades'!$A$3:$A$1424,$A658),"-")</f>
        <v>0</v>
      </c>
      <c r="AM658" s="27">
        <f>IFERROR(SUMIFS('[1]BD Unidades'!$AS$3:$AS$1424,'[1]BD Unidades'!$A$3:$A$1424,$A658),"-")</f>
        <v>0</v>
      </c>
      <c r="AN658" s="27">
        <f>IFERROR(SUMIFS('[1]BD Unidades'!$AU$3:$AU$1424,'[1]BD Unidades'!$A$3:$A$1424,$A658),"-")</f>
        <v>0.24202065289806796</v>
      </c>
      <c r="AO658" s="27"/>
      <c r="AP658" s="27"/>
      <c r="AQ658" s="25">
        <f>IFERROR(SUMIFS('[1]BD Unidades'!$AZ$3:$AZ$1424,'[1]BD Unidades'!$A$3:$A$1424,$A658),"-")</f>
        <v>2.154044813788194</v>
      </c>
      <c r="AR658" s="25">
        <f>IFERROR(SUMIFS('[1]BD Unidades'!$BA$3:$BA$1424,'[1]BD Unidades'!$A$3:$A$1424,$A658),"-")</f>
        <v>9</v>
      </c>
      <c r="AS658" s="28">
        <f>SUMIFS('[1]BD Unidades'!$BC$3:$BC$1424,'[1]BD Unidades'!$A$3:$A$1424,$A658)</f>
        <v>8.2663582987678973E-3</v>
      </c>
      <c r="AT658" s="28">
        <f>SUMIFS('[1]BD Unidades'!$BE$3:$BE$1424,'[1]BD Unidades'!$A$3:$A$1424,$A658)</f>
        <v>0.99933377748167884</v>
      </c>
      <c r="AU658" s="29">
        <f t="shared" si="42"/>
        <v>0.9910729264169541</v>
      </c>
      <c r="AV658" s="30">
        <f t="shared" si="43"/>
        <v>7.000000000000001E-4</v>
      </c>
      <c r="AW658" s="25">
        <f>IFERROR(SUMIFS('[1]BD Unidades'!$BI$3:$BI$1424,'[1]BD Unidades'!$A$3:$A$1424,$A658),"-")</f>
        <v>2.1362268368283361</v>
      </c>
      <c r="AX658" s="25">
        <f>IFERROR(SUMIFS('[1]BD Unidades'!$BJ$3:$BJ$1424,'[1]BD Unidades'!$A$3:$A$1424,$A658),"-")</f>
        <v>1.3741868305210792</v>
      </c>
    </row>
    <row r="659" spans="1:50" ht="14.4" x14ac:dyDescent="0.3">
      <c r="A659" s="7">
        <v>1983</v>
      </c>
      <c r="B659" s="7" t="s">
        <v>2919</v>
      </c>
      <c r="D659" s="8" t="s">
        <v>2920</v>
      </c>
      <c r="E659" s="19" t="s">
        <v>584</v>
      </c>
      <c r="F659" s="19" t="s">
        <v>584</v>
      </c>
      <c r="G659" s="19" t="s">
        <v>2921</v>
      </c>
      <c r="H659" s="19" t="s">
        <v>397</v>
      </c>
      <c r="I659" s="19">
        <v>2024</v>
      </c>
      <c r="J659" s="19" t="s">
        <v>495</v>
      </c>
      <c r="K659" s="19" t="s">
        <v>496</v>
      </c>
      <c r="L659" s="19" t="s">
        <v>47</v>
      </c>
      <c r="M659" s="19" t="s">
        <v>48</v>
      </c>
      <c r="N659" s="19" t="s">
        <v>48</v>
      </c>
      <c r="O659" s="19" t="s">
        <v>933</v>
      </c>
      <c r="P659" s="19" t="s">
        <v>51</v>
      </c>
      <c r="Q659" s="9" t="s">
        <v>2923</v>
      </c>
      <c r="R659" s="20">
        <v>202.72730000000001</v>
      </c>
      <c r="S659" s="20">
        <v>2.2374999999999998</v>
      </c>
      <c r="T659" s="20">
        <v>198.19120000000001</v>
      </c>
      <c r="U659" s="20" t="s">
        <v>397</v>
      </c>
      <c r="V659" s="21">
        <f>_xlfn.XLOOKUP(D659,'[1]Gen. Real'!$A:$A,'[1]Gen. Real'!$C:$C,"-",0)</f>
        <v>8.9857400000000016</v>
      </c>
      <c r="W659" s="22"/>
      <c r="X659" s="22" t="str">
        <f>_xlfn.XLOOKUP(D659,[1]Vertimiento!$A:$A,[1]Vertimiento!$E:$E,"-",0)</f>
        <v>-</v>
      </c>
      <c r="Y659" s="23" t="str">
        <f t="shared" si="40"/>
        <v>-</v>
      </c>
      <c r="Z659" s="19">
        <f>_xlfn.XLOOKUP(D659,[1]Cmg!$I$4:$I$85,[1]Cmg!$M$4:$M$85,"----",0,1)</f>
        <v>3.4768089105627382</v>
      </c>
      <c r="AA659" s="19">
        <f>_xlfn.XLOOKUP(D659,[1]Cmg!$A$4:$A$89,[1]Cmg!$B$4:$B$89,"----",0,1)</f>
        <v>64.320896850753016</v>
      </c>
      <c r="AB659" s="19">
        <f>_xlfn.XLOOKUP(D659,[1]Cmg!$E$4:$E$89,[1]Cmg!$F$4:$F$89,"----",0,1)</f>
        <v>13.331139726027386</v>
      </c>
      <c r="AC659" s="19">
        <f>_xlfn.XLOOKUP(D659,[1]Cmg!$O$4:$O$89,[1]Cmg!$P$4:$P$89,"----",0,1)</f>
        <v>100.7136644505276</v>
      </c>
      <c r="AD659" s="24">
        <f>_xlfn.XLOOKUP(D659,[1]Cmg!$S$4:$S$89,[1]Cmg!$U$4:$U$89,"----",0,1)</f>
        <v>0.91054313099041528</v>
      </c>
      <c r="AG659" s="25">
        <f>IFERROR(SUMIFS('[1]BD Unidades'!$AH:$AH,'[1]BD Unidades'!$A:$A,'BD Centrales 2023'!$A659),"-")</f>
        <v>0</v>
      </c>
      <c r="AH659" s="25">
        <f>SUMIFS('[1]BD Unidades'!$AJ$3:$AJ$1424,'[1]BD Unidades'!$A$3:$A$1424,$A659)</f>
        <v>0</v>
      </c>
      <c r="AI659" s="25">
        <f>SUMIFS('[1]BD Unidades'!$AL$3:$AL$1424,'[1]BD Unidades'!$A$3:$A$1424,$A659)</f>
        <v>0</v>
      </c>
      <c r="AJ659" s="26" t="str">
        <f t="shared" si="41"/>
        <v>-</v>
      </c>
      <c r="AK659" s="27">
        <f>IFERROR(SUMIFS('[1]BD Unidades'!$AO$3:$AO$1424,'[1]BD Unidades'!$A$3:$A$1424,$A659),"-")</f>
        <v>0</v>
      </c>
      <c r="AL659" s="27">
        <f>IFERROR(SUMIFS('[1]BD Unidades'!$AQ$3:$AQ$1424,'[1]BD Unidades'!$A$3:$A$1424,$A659),"-")</f>
        <v>0</v>
      </c>
      <c r="AM659" s="27">
        <f>IFERROR(SUMIFS('[1]BD Unidades'!$AS$3:$AS$1424,'[1]BD Unidades'!$A$3:$A$1424,$A659),"-")</f>
        <v>0</v>
      </c>
      <c r="AN659" s="27">
        <f>IFERROR(SUMIFS('[1]BD Unidades'!$AU$3:$AU$1424,'[1]BD Unidades'!$A$3:$A$1424,$A659),"-")</f>
        <v>0</v>
      </c>
      <c r="AO659" s="27"/>
      <c r="AP659" s="27"/>
      <c r="AQ659" s="25">
        <f>IFERROR(SUMIFS('[1]BD Unidades'!$AZ$3:$AZ$1424,'[1]BD Unidades'!$A$3:$A$1424,$A659),"-")</f>
        <v>0</v>
      </c>
      <c r="AR659" s="25">
        <f>IFERROR(SUMIFS('[1]BD Unidades'!$BA$3:$BA$1424,'[1]BD Unidades'!$A$3:$A$1424,$A659),"-")</f>
        <v>0</v>
      </c>
      <c r="AS659" s="28">
        <f>SUMIFS('[1]BD Unidades'!$BC$3:$BC$1424,'[1]BD Unidades'!$A$3:$A$1424,$A659)</f>
        <v>0</v>
      </c>
      <c r="AT659" s="28">
        <f>SUMIFS('[1]BD Unidades'!$BE$3:$BE$1424,'[1]BD Unidades'!$A$3:$A$1424,$A659)</f>
        <v>0</v>
      </c>
      <c r="AU659" s="29">
        <f t="shared" si="42"/>
        <v>0</v>
      </c>
      <c r="AV659" s="30">
        <f t="shared" si="43"/>
        <v>2.2374999999999999E-2</v>
      </c>
      <c r="AW659" s="25">
        <f>IFERROR(SUMIFS('[1]BD Unidades'!$BI$3:$BI$1424,'[1]BD Unidades'!$A$3:$A$1424,$A659),"-")</f>
        <v>0</v>
      </c>
      <c r="AX659" s="25">
        <f>IFERROR(SUMIFS('[1]BD Unidades'!$BJ$3:$BJ$1424,'[1]BD Unidades'!$A$3:$A$1424,$A659),"-")</f>
        <v>0</v>
      </c>
    </row>
    <row r="660" spans="1:50" ht="14.4" x14ac:dyDescent="0.3">
      <c r="A660" s="7">
        <v>1985</v>
      </c>
      <c r="B660" s="7" t="s">
        <v>2924</v>
      </c>
      <c r="D660" s="8" t="s">
        <v>2925</v>
      </c>
      <c r="E660" s="19" t="s">
        <v>2269</v>
      </c>
      <c r="F660" s="19" t="s">
        <v>2926</v>
      </c>
      <c r="G660" s="19" t="s">
        <v>2927</v>
      </c>
      <c r="H660" s="19" t="s">
        <v>397</v>
      </c>
      <c r="I660" s="19">
        <v>2024</v>
      </c>
      <c r="J660" s="19" t="s">
        <v>495</v>
      </c>
      <c r="K660" s="19" t="s">
        <v>496</v>
      </c>
      <c r="L660" s="19" t="s">
        <v>213</v>
      </c>
      <c r="M660" s="19" t="s">
        <v>106</v>
      </c>
      <c r="N660" s="19" t="s">
        <v>107</v>
      </c>
      <c r="O660" s="19" t="s">
        <v>108</v>
      </c>
      <c r="P660" s="19" t="s">
        <v>51</v>
      </c>
      <c r="Q660" s="9" t="s">
        <v>2928</v>
      </c>
      <c r="R660" s="20">
        <v>9.0142000000000007</v>
      </c>
      <c r="S660" s="20">
        <v>0.16</v>
      </c>
      <c r="T660" s="20">
        <v>9</v>
      </c>
      <c r="U660" s="20" t="s">
        <v>397</v>
      </c>
      <c r="V660" s="21">
        <f>_xlfn.XLOOKUP(D660,'[1]Gen. Real'!$A:$A,'[1]Gen. Real'!$C:$C,"-",0)</f>
        <v>18.288889999999995</v>
      </c>
      <c r="W660" s="22"/>
      <c r="X660" s="22" t="str">
        <f>_xlfn.XLOOKUP(D660,[1]Vertimiento!$A:$A,[1]Vertimiento!$E:$E,"-",0)</f>
        <v>-</v>
      </c>
      <c r="Y660" s="23" t="str">
        <f t="shared" si="40"/>
        <v>-</v>
      </c>
      <c r="Z660" s="19" t="str">
        <f>_xlfn.XLOOKUP(D660,[1]Cmg!$I$4:$I$85,[1]Cmg!$M$4:$M$85,"----",0,1)</f>
        <v>----</v>
      </c>
      <c r="AA660" s="19" t="str">
        <f>_xlfn.XLOOKUP(D660,[1]Cmg!$A$4:$A$89,[1]Cmg!$B$4:$B$89,"----",0,1)</f>
        <v>----</v>
      </c>
      <c r="AB660" s="19" t="str">
        <f>_xlfn.XLOOKUP(D660,[1]Cmg!$E$4:$E$89,[1]Cmg!$F$4:$F$89,"----",0,1)</f>
        <v>----</v>
      </c>
      <c r="AC660" s="19" t="str">
        <f>_xlfn.XLOOKUP(D660,[1]Cmg!$O$4:$O$89,[1]Cmg!$P$4:$P$89,"----",0,1)</f>
        <v>----</v>
      </c>
      <c r="AD660" s="24" t="str">
        <f>_xlfn.XLOOKUP(D660,[1]Cmg!$S$4:$S$89,[1]Cmg!$U$4:$U$89,"----",0,1)</f>
        <v>----</v>
      </c>
      <c r="AG660" s="25">
        <f>IFERROR(SUMIFS('[1]BD Unidades'!$AH:$AH,'[1]BD Unidades'!$A:$A,'BD Centrales 2023'!$A660),"-")</f>
        <v>9</v>
      </c>
      <c r="AH660" s="25">
        <f>SUMIFS('[1]BD Unidades'!$AJ$3:$AJ$1424,'[1]BD Unidades'!$A$3:$A$1424,$A660)</f>
        <v>8670.0372745224249</v>
      </c>
      <c r="AI660" s="25">
        <f>SUMIFS('[1]BD Unidades'!$AL$3:$AL$1424,'[1]BD Unidades'!$A$3:$A$1424,$A660)</f>
        <v>0</v>
      </c>
      <c r="AJ660" s="26">
        <f t="shared" si="41"/>
        <v>0</v>
      </c>
      <c r="AK660" s="27">
        <f>IFERROR(SUMIFS('[1]BD Unidades'!$AO$3:$AO$1424,'[1]BD Unidades'!$A$3:$A$1424,$A660),"-")</f>
        <v>0</v>
      </c>
      <c r="AL660" s="27">
        <f>IFERROR(SUMIFS('[1]BD Unidades'!$AQ$3:$AQ$1424,'[1]BD Unidades'!$A$3:$A$1424,$A660),"-")</f>
        <v>0</v>
      </c>
      <c r="AM660" s="27">
        <f>IFERROR(SUMIFS('[1]BD Unidades'!$AS$3:$AS$1424,'[1]BD Unidades'!$A$3:$A$1424,$A660),"-")</f>
        <v>0</v>
      </c>
      <c r="AN660" s="27">
        <f>IFERROR(SUMIFS('[1]BD Unidades'!$AU$3:$AU$1424,'[1]BD Unidades'!$A$3:$A$1424,$A660),"-")</f>
        <v>0.23283863238002259</v>
      </c>
      <c r="AO660" s="27"/>
      <c r="AP660" s="27"/>
      <c r="AQ660" s="25">
        <f>IFERROR(SUMIFS('[1]BD Unidades'!$AZ$3:$AZ$1424,'[1]BD Unidades'!$A$3:$A$1424,$A660),"-")</f>
        <v>2.154044813788194</v>
      </c>
      <c r="AR660" s="25">
        <f>IFERROR(SUMIFS('[1]BD Unidades'!$BA$3:$BA$1424,'[1]BD Unidades'!$A$3:$A$1424,$A660),"-")</f>
        <v>9</v>
      </c>
      <c r="AS660" s="28">
        <f>SUMIFS('[1]BD Unidades'!$BC$3:$BC$1424,'[1]BD Unidades'!$A$3:$A$1424,$A660)</f>
        <v>8.1136542118327559E-3</v>
      </c>
      <c r="AT660" s="28">
        <f>SUMIFS('[1]BD Unidades'!$BE$3:$BE$1424,'[1]BD Unidades'!$A$3:$A$1424,$A660)</f>
        <v>0.99803909083476516</v>
      </c>
      <c r="AU660" s="29">
        <f t="shared" si="42"/>
        <v>0.98994134676183998</v>
      </c>
      <c r="AV660" s="30">
        <f t="shared" si="43"/>
        <v>1.6000000000000001E-3</v>
      </c>
      <c r="AW660" s="25">
        <f>IFERROR(SUMIFS('[1]BD Unidades'!$BI$3:$BI$1424,'[1]BD Unidades'!$A$3:$A$1424,$A660),"-")</f>
        <v>2.1357148781590651</v>
      </c>
      <c r="AX660" s="25">
        <f>IFERROR(SUMIFS('[1]BD Unidades'!$BJ$3:$BJ$1424,'[1]BD Unidades'!$A$3:$A$1424,$A660),"-")</f>
        <v>1.373857498987108</v>
      </c>
    </row>
    <row r="661" spans="1:50" ht="14.4" x14ac:dyDescent="0.3">
      <c r="A661" s="7">
        <v>1986</v>
      </c>
      <c r="B661" s="7" t="s">
        <v>2929</v>
      </c>
      <c r="D661" s="8" t="s">
        <v>2930</v>
      </c>
      <c r="E661" s="19" t="s">
        <v>2931</v>
      </c>
      <c r="F661" s="19" t="s">
        <v>2932</v>
      </c>
      <c r="G661" s="19" t="s">
        <v>2933</v>
      </c>
      <c r="H661" s="19" t="s">
        <v>397</v>
      </c>
      <c r="I661" s="19">
        <v>2024</v>
      </c>
      <c r="J661" s="19" t="s">
        <v>495</v>
      </c>
      <c r="K661" s="19" t="s">
        <v>496</v>
      </c>
      <c r="L661" s="19" t="s">
        <v>213</v>
      </c>
      <c r="M661" s="19" t="s">
        <v>164</v>
      </c>
      <c r="N661" s="19" t="s">
        <v>221</v>
      </c>
      <c r="O661" s="19" t="s">
        <v>221</v>
      </c>
      <c r="P661" s="19" t="s">
        <v>51</v>
      </c>
      <c r="Q661" s="9" t="s">
        <v>2934</v>
      </c>
      <c r="R661" s="20">
        <v>4.01</v>
      </c>
      <c r="S661" s="20">
        <v>0.25</v>
      </c>
      <c r="T661" s="20">
        <v>4</v>
      </c>
      <c r="U661" s="20" t="s">
        <v>397</v>
      </c>
      <c r="V661" s="21">
        <f>_xlfn.XLOOKUP(D661,'[1]Gen. Real'!$A:$A,'[1]Gen. Real'!$C:$C,"-",0)</f>
        <v>7.6669900000000037</v>
      </c>
      <c r="W661" s="22"/>
      <c r="X661" s="22" t="str">
        <f>_xlfn.XLOOKUP(D661,[1]Vertimiento!$A:$A,[1]Vertimiento!$E:$E,"-",0)</f>
        <v>-</v>
      </c>
      <c r="Y661" s="23" t="str">
        <f t="shared" si="40"/>
        <v>-</v>
      </c>
      <c r="Z661" s="19" t="str">
        <f>_xlfn.XLOOKUP(D661,[1]Cmg!$I$4:$I$85,[1]Cmg!$M$4:$M$85,"----",0,1)</f>
        <v>----</v>
      </c>
      <c r="AA661" s="19" t="str">
        <f>_xlfn.XLOOKUP(D661,[1]Cmg!$A$4:$A$89,[1]Cmg!$B$4:$B$89,"----",0,1)</f>
        <v>----</v>
      </c>
      <c r="AB661" s="19" t="str">
        <f>_xlfn.XLOOKUP(D661,[1]Cmg!$E$4:$E$89,[1]Cmg!$F$4:$F$89,"----",0,1)</f>
        <v>----</v>
      </c>
      <c r="AC661" s="19" t="str">
        <f>_xlfn.XLOOKUP(D661,[1]Cmg!$O$4:$O$89,[1]Cmg!$P$4:$P$89,"----",0,1)</f>
        <v>----</v>
      </c>
      <c r="AD661" s="24" t="str">
        <f>_xlfn.XLOOKUP(D661,[1]Cmg!$S$4:$S$89,[1]Cmg!$U$4:$U$89,"----",0,1)</f>
        <v>----</v>
      </c>
      <c r="AG661" s="25">
        <f>IFERROR(SUMIFS('[1]BD Unidades'!$AH:$AH,'[1]BD Unidades'!$A:$A,'BD Centrales 2023'!$A661),"-")</f>
        <v>4</v>
      </c>
      <c r="AH661" s="25">
        <f>SUMIFS('[1]BD Unidades'!$AJ$3:$AJ$1424,'[1]BD Unidades'!$A$3:$A$1424,$A661)</f>
        <v>7401.7123857024144</v>
      </c>
      <c r="AI661" s="25">
        <f>SUMIFS('[1]BD Unidades'!$AL$3:$AL$1424,'[1]BD Unidades'!$A$3:$A$1424,$A661)</f>
        <v>150.88944305901944</v>
      </c>
      <c r="AJ661" s="26">
        <f t="shared" si="41"/>
        <v>1.9978471853819957E-2</v>
      </c>
      <c r="AK661" s="27">
        <f>IFERROR(SUMIFS('[1]BD Unidades'!$AO$3:$AO$1424,'[1]BD Unidades'!$A$3:$A$1424,$A661),"-")</f>
        <v>0</v>
      </c>
      <c r="AL661" s="27">
        <f>IFERROR(SUMIFS('[1]BD Unidades'!$AQ$3:$AQ$1424,'[1]BD Unidades'!$A$3:$A$1424,$A661),"-")</f>
        <v>0</v>
      </c>
      <c r="AM661" s="27">
        <f>IFERROR(SUMIFS('[1]BD Unidades'!$AS$3:$AS$1424,'[1]BD Unidades'!$A$3:$A$1424,$A661),"-")</f>
        <v>0</v>
      </c>
      <c r="AN661" s="27">
        <f>IFERROR(SUMIFS('[1]BD Unidades'!$AU$3:$AU$1424,'[1]BD Unidades'!$A$3:$A$1424,$A661),"-")</f>
        <v>0.22486982543640899</v>
      </c>
      <c r="AO661" s="27"/>
      <c r="AP661" s="27"/>
      <c r="AQ661" s="25">
        <f>IFERROR(SUMIFS('[1]BD Unidades'!$AZ$3:$AZ$1424,'[1]BD Unidades'!$A$3:$A$1424,$A661),"-")</f>
        <v>0.95735325057253073</v>
      </c>
      <c r="AR661" s="25">
        <f>IFERROR(SUMIFS('[1]BD Unidades'!$BA$3:$BA$1424,'[1]BD Unidades'!$A$3:$A$1424,$A661),"-")</f>
        <v>3.9799295162330601</v>
      </c>
      <c r="AS661" s="28">
        <f>SUMIFS('[1]BD Unidades'!$BC$3:$BC$1424,'[1]BD Unidades'!$A$3:$A$1424,$A661)</f>
        <v>6.9886040644263547E-3</v>
      </c>
      <c r="AT661" s="28">
        <f>SUMIFS('[1]BD Unidades'!$BE$3:$BE$1424,'[1]BD Unidades'!$A$3:$A$1424,$A661)</f>
        <v>0.99729177816493775</v>
      </c>
      <c r="AU661" s="29">
        <f t="shared" si="42"/>
        <v>0.99032210079063532</v>
      </c>
      <c r="AV661" s="30">
        <f t="shared" si="43"/>
        <v>2.5000000000000001E-3</v>
      </c>
      <c r="AW661" s="25">
        <f>IFERROR(SUMIFS('[1]BD Unidades'!$BI$3:$BI$1424,'[1]BD Unidades'!$A$3:$A$1424,$A661),"-")</f>
        <v>0.95044157970050014</v>
      </c>
      <c r="AX661" s="25">
        <f>IFERROR(SUMIFS('[1]BD Unidades'!$BJ$3:$BJ$1424,'[1]BD Unidades'!$A$3:$A$1424,$A661),"-")</f>
        <v>0.61139775958588094</v>
      </c>
    </row>
    <row r="662" spans="1:50" ht="14.4" x14ac:dyDescent="0.3">
      <c r="A662" s="7">
        <v>1987</v>
      </c>
      <c r="B662" s="7" t="s">
        <v>2935</v>
      </c>
      <c r="D662" s="8" t="s">
        <v>2936</v>
      </c>
      <c r="E662" s="19" t="s">
        <v>2937</v>
      </c>
      <c r="F662" s="19" t="s">
        <v>2937</v>
      </c>
      <c r="G662" s="19" t="s">
        <v>2938</v>
      </c>
      <c r="H662" s="19" t="s">
        <v>397</v>
      </c>
      <c r="I662" s="19">
        <v>2024</v>
      </c>
      <c r="J662" s="19" t="s">
        <v>495</v>
      </c>
      <c r="K662" s="19" t="s">
        <v>496</v>
      </c>
      <c r="L662" s="19" t="s">
        <v>213</v>
      </c>
      <c r="M662" s="19" t="s">
        <v>164</v>
      </c>
      <c r="N662" s="19" t="s">
        <v>221</v>
      </c>
      <c r="O662" s="19" t="s">
        <v>221</v>
      </c>
      <c r="P662" s="19" t="s">
        <v>51</v>
      </c>
      <c r="Q662" s="9" t="s">
        <v>2939</v>
      </c>
      <c r="R662" s="20">
        <v>9.0150000000000006</v>
      </c>
      <c r="S662" s="20">
        <v>0.17</v>
      </c>
      <c r="T662" s="20">
        <v>9</v>
      </c>
      <c r="U662" s="20" t="s">
        <v>397</v>
      </c>
      <c r="V662" s="21">
        <f>_xlfn.XLOOKUP(D662,'[1]Gen. Real'!$A:$A,'[1]Gen. Real'!$C:$C,"-",0)</f>
        <v>11.135910000000001</v>
      </c>
      <c r="W662" s="22"/>
      <c r="X662" s="22" t="str">
        <f>_xlfn.XLOOKUP(D662,[1]Vertimiento!$A:$A,[1]Vertimiento!$E:$E,"-",0)</f>
        <v>-</v>
      </c>
      <c r="Y662" s="23" t="str">
        <f t="shared" si="40"/>
        <v>-</v>
      </c>
      <c r="Z662" s="19" t="str">
        <f>_xlfn.XLOOKUP(D662,[1]Cmg!$I$4:$I$85,[1]Cmg!$M$4:$M$85,"----",0,1)</f>
        <v>----</v>
      </c>
      <c r="AA662" s="19" t="str">
        <f>_xlfn.XLOOKUP(D662,[1]Cmg!$A$4:$A$89,[1]Cmg!$B$4:$B$89,"----",0,1)</f>
        <v>----</v>
      </c>
      <c r="AB662" s="19" t="str">
        <f>_xlfn.XLOOKUP(D662,[1]Cmg!$E$4:$E$89,[1]Cmg!$F$4:$F$89,"----",0,1)</f>
        <v>----</v>
      </c>
      <c r="AC662" s="19" t="str">
        <f>_xlfn.XLOOKUP(D662,[1]Cmg!$O$4:$O$89,[1]Cmg!$P$4:$P$89,"----",0,1)</f>
        <v>----</v>
      </c>
      <c r="AD662" s="24" t="str">
        <f>_xlfn.XLOOKUP(D662,[1]Cmg!$S$4:$S$89,[1]Cmg!$U$4:$U$89,"----",0,1)</f>
        <v>----</v>
      </c>
      <c r="AG662" s="25">
        <f>IFERROR(SUMIFS('[1]BD Unidades'!$AH:$AH,'[1]BD Unidades'!$A:$A,'BD Centrales 2023'!$A662),"-")</f>
        <v>9</v>
      </c>
      <c r="AH662" s="25">
        <f>SUMIFS('[1]BD Unidades'!$AJ$3:$AJ$1424,'[1]BD Unidades'!$A$3:$A$1424,$A662)</f>
        <v>8368.0532445923454</v>
      </c>
      <c r="AI662" s="25">
        <f>SUMIFS('[1]BD Unidades'!$AL$3:$AL$1424,'[1]BD Unidades'!$A$3:$A$1424,$A662)</f>
        <v>0</v>
      </c>
      <c r="AJ662" s="26">
        <f t="shared" si="41"/>
        <v>0</v>
      </c>
      <c r="AK662" s="27">
        <f>IFERROR(SUMIFS('[1]BD Unidades'!$AO$3:$AO$1424,'[1]BD Unidades'!$A$3:$A$1424,$A662),"-")</f>
        <v>0</v>
      </c>
      <c r="AL662" s="27">
        <f>IFERROR(SUMIFS('[1]BD Unidades'!$AQ$3:$AQ$1424,'[1]BD Unidades'!$A$3:$A$1424,$A662),"-")</f>
        <v>0</v>
      </c>
      <c r="AM662" s="27">
        <f>IFERROR(SUMIFS('[1]BD Unidades'!$AS$3:$AS$1424,'[1]BD Unidades'!$A$3:$A$1424,$A662),"-")</f>
        <v>0</v>
      </c>
      <c r="AN662" s="27">
        <f>IFERROR(SUMIFS('[1]BD Unidades'!$AU$3:$AU$1424,'[1]BD Unidades'!$A$3:$A$1424,$A662),"-")</f>
        <v>0.14555540765391017</v>
      </c>
      <c r="AO662" s="27"/>
      <c r="AP662" s="27"/>
      <c r="AQ662" s="25">
        <f>IFERROR(SUMIFS('[1]BD Unidades'!$AZ$3:$AZ$1424,'[1]BD Unidades'!$A$3:$A$1424,$A662),"-")</f>
        <v>2.154044813788194</v>
      </c>
      <c r="AR662" s="25">
        <f>IFERROR(SUMIFS('[1]BD Unidades'!$BA$3:$BA$1424,'[1]BD Unidades'!$A$3:$A$1424,$A662),"-")</f>
        <v>9</v>
      </c>
      <c r="AS662" s="28">
        <f>SUMIFS('[1]BD Unidades'!$BC$3:$BC$1424,'[1]BD Unidades'!$A$3:$A$1424,$A662)</f>
        <v>7.0337576185809077E-3</v>
      </c>
      <c r="AT662" s="28">
        <f>SUMIFS('[1]BD Unidades'!$BE$3:$BE$1424,'[1]BD Unidades'!$A$3:$A$1424,$A662)</f>
        <v>0.99833610648918458</v>
      </c>
      <c r="AU662" s="29">
        <f t="shared" si="42"/>
        <v>0.99131405229426184</v>
      </c>
      <c r="AV662" s="30">
        <f t="shared" si="43"/>
        <v>1.7000000000000001E-3</v>
      </c>
      <c r="AW662" s="25">
        <f>IFERROR(SUMIFS('[1]BD Unidades'!$BI$3:$BI$1424,'[1]BD Unidades'!$A$3:$A$1424,$A662),"-")</f>
        <v>2.1388685329532504</v>
      </c>
      <c r="AX662" s="25">
        <f>IFERROR(SUMIFS('[1]BD Unidades'!$BJ$3:$BJ$1424,'[1]BD Unidades'!$A$3:$A$1424,$A662),"-")</f>
        <v>1.3758861744121453</v>
      </c>
    </row>
    <row r="663" spans="1:50" ht="14.4" x14ac:dyDescent="0.3">
      <c r="A663" s="7">
        <v>1988</v>
      </c>
      <c r="B663" s="7" t="s">
        <v>2940</v>
      </c>
      <c r="D663" s="8" t="s">
        <v>2941</v>
      </c>
      <c r="E663" s="19" t="s">
        <v>2942</v>
      </c>
      <c r="F663" s="19" t="s">
        <v>2942</v>
      </c>
      <c r="G663" s="19" t="s">
        <v>2943</v>
      </c>
      <c r="H663" s="19" t="s">
        <v>397</v>
      </c>
      <c r="I663" s="19">
        <v>2024</v>
      </c>
      <c r="J663" s="19" t="s">
        <v>495</v>
      </c>
      <c r="K663" s="19" t="s">
        <v>496</v>
      </c>
      <c r="L663" s="19" t="s">
        <v>213</v>
      </c>
      <c r="M663" s="19" t="s">
        <v>106</v>
      </c>
      <c r="N663" s="19" t="s">
        <v>107</v>
      </c>
      <c r="O663" s="19" t="s">
        <v>304</v>
      </c>
      <c r="P663" s="19" t="s">
        <v>51</v>
      </c>
      <c r="Q663" s="9" t="s">
        <v>2944</v>
      </c>
      <c r="R663" s="20">
        <v>9.02</v>
      </c>
      <c r="S663" s="20">
        <v>0.22</v>
      </c>
      <c r="T663" s="20">
        <v>9</v>
      </c>
      <c r="U663" s="20" t="s">
        <v>397</v>
      </c>
      <c r="V663" s="21">
        <f>_xlfn.XLOOKUP(D663,'[1]Gen. Real'!$A:$A,'[1]Gen. Real'!$C:$C,"-",0)</f>
        <v>16.105269999999987</v>
      </c>
      <c r="W663" s="22"/>
      <c r="X663" s="22" t="str">
        <f>_xlfn.XLOOKUP(D663,[1]Vertimiento!$A:$A,[1]Vertimiento!$E:$E,"-",0)</f>
        <v>-</v>
      </c>
      <c r="Y663" s="23" t="str">
        <f t="shared" si="40"/>
        <v>-</v>
      </c>
      <c r="Z663" s="19" t="str">
        <f>_xlfn.XLOOKUP(D663,[1]Cmg!$I$4:$I$85,[1]Cmg!$M$4:$M$85,"----",0,1)</f>
        <v>----</v>
      </c>
      <c r="AA663" s="19" t="str">
        <f>_xlfn.XLOOKUP(D663,[1]Cmg!$A$4:$A$89,[1]Cmg!$B$4:$B$89,"----",0,1)</f>
        <v>----</v>
      </c>
      <c r="AB663" s="19" t="str">
        <f>_xlfn.XLOOKUP(D663,[1]Cmg!$E$4:$E$89,[1]Cmg!$F$4:$F$89,"----",0,1)</f>
        <v>----</v>
      </c>
      <c r="AC663" s="19" t="str">
        <f>_xlfn.XLOOKUP(D663,[1]Cmg!$O$4:$O$89,[1]Cmg!$P$4:$P$89,"----",0,1)</f>
        <v>----</v>
      </c>
      <c r="AD663" s="24" t="str">
        <f>_xlfn.XLOOKUP(D663,[1]Cmg!$S$4:$S$89,[1]Cmg!$U$4:$U$89,"----",0,1)</f>
        <v>----</v>
      </c>
      <c r="AG663" s="25">
        <f>IFERROR(SUMIFS('[1]BD Unidades'!$AH:$AH,'[1]BD Unidades'!$A:$A,'BD Centrales 2023'!$A663),"-")</f>
        <v>9</v>
      </c>
      <c r="AH663" s="25">
        <f>SUMIFS('[1]BD Unidades'!$AJ$3:$AJ$1424,'[1]BD Unidades'!$A$3:$A$1424,$A663)</f>
        <v>8709.0465631929037</v>
      </c>
      <c r="AI663" s="25">
        <f>SUMIFS('[1]BD Unidades'!$AL$3:$AL$1424,'[1]BD Unidades'!$A$3:$A$1424,$A663)</f>
        <v>0</v>
      </c>
      <c r="AJ663" s="26">
        <f t="shared" si="41"/>
        <v>0</v>
      </c>
      <c r="AK663" s="27">
        <f>IFERROR(SUMIFS('[1]BD Unidades'!$AO$3:$AO$1424,'[1]BD Unidades'!$A$3:$A$1424,$A663),"-")</f>
        <v>0</v>
      </c>
      <c r="AL663" s="27">
        <f>IFERROR(SUMIFS('[1]BD Unidades'!$AQ$3:$AQ$1424,'[1]BD Unidades'!$A$3:$A$1424,$A663),"-")</f>
        <v>0</v>
      </c>
      <c r="AM663" s="27">
        <f>IFERROR(SUMIFS('[1]BD Unidades'!$AS$3:$AS$1424,'[1]BD Unidades'!$A$3:$A$1424,$A663),"-")</f>
        <v>0</v>
      </c>
      <c r="AN663" s="27">
        <f>IFERROR(SUMIFS('[1]BD Unidades'!$AU$3:$AU$1424,'[1]BD Unidades'!$A$3:$A$1424,$A663),"-")</f>
        <v>0.20402361419068737</v>
      </c>
      <c r="AO663" s="27"/>
      <c r="AP663" s="27"/>
      <c r="AQ663" s="25">
        <f>IFERROR(SUMIFS('[1]BD Unidades'!$AZ$3:$AZ$1424,'[1]BD Unidades'!$A$3:$A$1424,$A663),"-")</f>
        <v>1.984251603279426</v>
      </c>
      <c r="AR663" s="25">
        <f>IFERROR(SUMIFS('[1]BD Unidades'!$BA$3:$BA$1424,'[1]BD Unidades'!$A$3:$A$1424,$A663),"-")</f>
        <v>9</v>
      </c>
      <c r="AS663" s="28">
        <f>SUMIFS('[1]BD Unidades'!$BC$3:$BC$1424,'[1]BD Unidades'!$A$3:$A$1424,$A663)</f>
        <v>7.0224362239122446E-3</v>
      </c>
      <c r="AT663" s="28">
        <f>SUMIFS('[1]BD Unidades'!$BE$3:$BE$1424,'[1]BD Unidades'!$A$3:$A$1424,$A663)</f>
        <v>0.99734797861677238</v>
      </c>
      <c r="AU663" s="29">
        <f t="shared" si="42"/>
        <v>0.9903441660438882</v>
      </c>
      <c r="AV663" s="30">
        <f t="shared" si="43"/>
        <v>2.2000000000000001E-3</v>
      </c>
      <c r="AW663" s="25">
        <f>IFERROR(SUMIFS('[1]BD Unidades'!$BI$3:$BI$1424,'[1]BD Unidades'!$A$3:$A$1424,$A663),"-")</f>
        <v>1.9694279188043355</v>
      </c>
      <c r="AX663" s="25">
        <f>IFERROR(SUMIFS('[1]BD Unidades'!$BJ$3:$BJ$1424,'[1]BD Unidades'!$A$3:$A$1424,$A663),"-")</f>
        <v>1.2668888261415163</v>
      </c>
    </row>
    <row r="664" spans="1:50" ht="14.4" x14ac:dyDescent="0.3">
      <c r="A664" s="7">
        <v>1989</v>
      </c>
      <c r="B664" s="7" t="s">
        <v>2945</v>
      </c>
      <c r="D664" s="8" t="s">
        <v>2946</v>
      </c>
      <c r="E664" s="19" t="s">
        <v>2947</v>
      </c>
      <c r="F664" s="19" t="s">
        <v>2947</v>
      </c>
      <c r="G664" s="19" t="s">
        <v>2948</v>
      </c>
      <c r="H664" s="19" t="s">
        <v>397</v>
      </c>
      <c r="I664" s="19">
        <v>2024</v>
      </c>
      <c r="J664" s="19" t="s">
        <v>495</v>
      </c>
      <c r="K664" s="19" t="s">
        <v>496</v>
      </c>
      <c r="L664" s="19" t="s">
        <v>213</v>
      </c>
      <c r="M664" s="19" t="s">
        <v>90</v>
      </c>
      <c r="N664" s="19" t="s">
        <v>97</v>
      </c>
      <c r="O664" s="19" t="s">
        <v>98</v>
      </c>
      <c r="P664" s="19" t="s">
        <v>51</v>
      </c>
      <c r="Q664" s="9" t="s">
        <v>2950</v>
      </c>
      <c r="R664" s="20">
        <v>9.02</v>
      </c>
      <c r="S664" s="20">
        <v>0.22</v>
      </c>
      <c r="T664" s="20">
        <v>9</v>
      </c>
      <c r="U664" s="20" t="s">
        <v>397</v>
      </c>
      <c r="V664" s="21">
        <f>_xlfn.XLOOKUP(D664,'[1]Gen. Real'!$A:$A,'[1]Gen. Real'!$C:$C,"-",0)</f>
        <v>5.164819999999998</v>
      </c>
      <c r="W664" s="22"/>
      <c r="X664" s="22" t="str">
        <f>_xlfn.XLOOKUP(D664,[1]Vertimiento!$A:$A,[1]Vertimiento!$E:$E,"-",0)</f>
        <v>-</v>
      </c>
      <c r="Y664" s="23" t="str">
        <f t="shared" si="40"/>
        <v>-</v>
      </c>
      <c r="Z664" s="19" t="str">
        <f>_xlfn.XLOOKUP(D664,[1]Cmg!$I$4:$I$85,[1]Cmg!$M$4:$M$85,"----",0,1)</f>
        <v>----</v>
      </c>
      <c r="AA664" s="19" t="str">
        <f>_xlfn.XLOOKUP(D664,[1]Cmg!$A$4:$A$89,[1]Cmg!$B$4:$B$89,"----",0,1)</f>
        <v>----</v>
      </c>
      <c r="AB664" s="19" t="str">
        <f>_xlfn.XLOOKUP(D664,[1]Cmg!$E$4:$E$89,[1]Cmg!$F$4:$F$89,"----",0,1)</f>
        <v>----</v>
      </c>
      <c r="AC664" s="19" t="str">
        <f>_xlfn.XLOOKUP(D664,[1]Cmg!$O$4:$O$89,[1]Cmg!$P$4:$P$89,"----",0,1)</f>
        <v>----</v>
      </c>
      <c r="AD664" s="24" t="str">
        <f>_xlfn.XLOOKUP(D664,[1]Cmg!$S$4:$S$89,[1]Cmg!$U$4:$U$89,"----",0,1)</f>
        <v>----</v>
      </c>
      <c r="AG664" s="25">
        <f>IFERROR(SUMIFS('[1]BD Unidades'!$AH:$AH,'[1]BD Unidades'!$A:$A,'BD Centrales 2023'!$A664),"-")</f>
        <v>9</v>
      </c>
      <c r="AH664" s="25">
        <f>SUMIFS('[1]BD Unidades'!$AJ$3:$AJ$1424,'[1]BD Unidades'!$A$3:$A$1424,$A664)</f>
        <v>4620.7317073170734</v>
      </c>
      <c r="AI664" s="25">
        <f>SUMIFS('[1]BD Unidades'!$AL$3:$AL$1424,'[1]BD Unidades'!$A$3:$A$1424,$A664)</f>
        <v>0</v>
      </c>
      <c r="AJ664" s="26">
        <f t="shared" si="41"/>
        <v>0</v>
      </c>
      <c r="AK664" s="27">
        <f>IFERROR(SUMIFS('[1]BD Unidades'!$AO$3:$AO$1424,'[1]BD Unidades'!$A$3:$A$1424,$A664),"-")</f>
        <v>0</v>
      </c>
      <c r="AL664" s="27">
        <f>IFERROR(SUMIFS('[1]BD Unidades'!$AQ$3:$AQ$1424,'[1]BD Unidades'!$A$3:$A$1424,$A664),"-")</f>
        <v>0</v>
      </c>
      <c r="AM664" s="27">
        <f>IFERROR(SUMIFS('[1]BD Unidades'!$AS$3:$AS$1424,'[1]BD Unidades'!$A$3:$A$1424,$A664),"-")</f>
        <v>0</v>
      </c>
      <c r="AN664" s="27">
        <f>IFERROR(SUMIFS('[1]BD Unidades'!$AU$3:$AU$1424,'[1]BD Unidades'!$A$3:$A$1424,$A664),"-")</f>
        <v>0</v>
      </c>
      <c r="AO664" s="27"/>
      <c r="AP664" s="27"/>
      <c r="AQ664" s="25">
        <f>IFERROR(SUMIFS('[1]BD Unidades'!$AZ$3:$AZ$1424,'[1]BD Unidades'!$A$3:$A$1424,$A664),"-")</f>
        <v>1.984251603279426</v>
      </c>
      <c r="AR664" s="25">
        <f>IFERROR(SUMIFS('[1]BD Unidades'!$BA$3:$BA$1424,'[1]BD Unidades'!$A$3:$A$1424,$A664),"-")</f>
        <v>9</v>
      </c>
      <c r="AS664" s="28">
        <f>SUMIFS('[1]BD Unidades'!$BC$3:$BC$1424,'[1]BD Unidades'!$A$3:$A$1424,$A664)</f>
        <v>9.3851441241685138E-3</v>
      </c>
      <c r="AT664" s="28">
        <f>SUMIFS('[1]BD Unidades'!$BE$3:$BE$1424,'[1]BD Unidades'!$A$3:$A$1424,$A664)</f>
        <v>0.99778270509977829</v>
      </c>
      <c r="AU664" s="29">
        <f t="shared" si="42"/>
        <v>0.98841837060781423</v>
      </c>
      <c r="AV664" s="30">
        <f t="shared" si="43"/>
        <v>2.2000000000000001E-3</v>
      </c>
      <c r="AW664" s="25">
        <f>IFERROR(SUMIFS('[1]BD Unidades'!$BI$3:$BI$1424,'[1]BD Unidades'!$A$3:$A$1424,$A664),"-")</f>
        <v>1.0393381709887761</v>
      </c>
      <c r="AX664" s="25">
        <f>IFERROR(SUMIFS('[1]BD Unidades'!$BJ$3:$BJ$1424,'[1]BD Unidades'!$A$3:$A$1424,$A664),"-")</f>
        <v>0.6685829437248163</v>
      </c>
    </row>
    <row r="665" spans="1:50" ht="14.4" x14ac:dyDescent="0.3">
      <c r="A665" s="7">
        <v>1990</v>
      </c>
      <c r="B665" s="7" t="s">
        <v>2951</v>
      </c>
      <c r="D665" s="8" t="s">
        <v>2952</v>
      </c>
      <c r="E665" s="19" t="s">
        <v>1516</v>
      </c>
      <c r="F665" s="19" t="s">
        <v>2953</v>
      </c>
      <c r="G665" s="19" t="s">
        <v>2954</v>
      </c>
      <c r="H665" s="19" t="s">
        <v>397</v>
      </c>
      <c r="I665" s="19">
        <v>2024</v>
      </c>
      <c r="J665" s="19" t="s">
        <v>495</v>
      </c>
      <c r="K665" s="19" t="s">
        <v>496</v>
      </c>
      <c r="L665" s="19" t="s">
        <v>213</v>
      </c>
      <c r="M665" s="19" t="s">
        <v>90</v>
      </c>
      <c r="N665" s="19" t="s">
        <v>97</v>
      </c>
      <c r="O665" s="19" t="s">
        <v>1725</v>
      </c>
      <c r="P665" s="19" t="s">
        <v>51</v>
      </c>
      <c r="Q665" s="9" t="s">
        <v>2955</v>
      </c>
      <c r="R665" s="20">
        <v>1.504</v>
      </c>
      <c r="S665" s="20">
        <v>0.27</v>
      </c>
      <c r="T665" s="20">
        <v>1.5</v>
      </c>
      <c r="U665" s="20" t="s">
        <v>397</v>
      </c>
      <c r="V665" s="21">
        <f>_xlfn.XLOOKUP(D665,'[1]Gen. Real'!$A:$A,'[1]Gen. Real'!$C:$C,"-",0)</f>
        <v>2.0123000000000006</v>
      </c>
      <c r="W665" s="22"/>
      <c r="X665" s="22" t="str">
        <f>_xlfn.XLOOKUP(D665,[1]Vertimiento!$A:$A,[1]Vertimiento!$E:$E,"-",0)</f>
        <v>-</v>
      </c>
      <c r="Y665" s="23" t="str">
        <f t="shared" si="40"/>
        <v>-</v>
      </c>
      <c r="Z665" s="19" t="str">
        <f>_xlfn.XLOOKUP(D665,[1]Cmg!$I$4:$I$85,[1]Cmg!$M$4:$M$85,"----",0,1)</f>
        <v>----</v>
      </c>
      <c r="AA665" s="19" t="str">
        <f>_xlfn.XLOOKUP(D665,[1]Cmg!$A$4:$A$89,[1]Cmg!$B$4:$B$89,"----",0,1)</f>
        <v>----</v>
      </c>
      <c r="AB665" s="19" t="str">
        <f>_xlfn.XLOOKUP(D665,[1]Cmg!$E$4:$E$89,[1]Cmg!$F$4:$F$89,"----",0,1)</f>
        <v>----</v>
      </c>
      <c r="AC665" s="19" t="str">
        <f>_xlfn.XLOOKUP(D665,[1]Cmg!$O$4:$O$89,[1]Cmg!$P$4:$P$89,"----",0,1)</f>
        <v>----</v>
      </c>
      <c r="AD665" s="24" t="str">
        <f>_xlfn.XLOOKUP(D665,[1]Cmg!$S$4:$S$89,[1]Cmg!$U$4:$U$89,"----",0,1)</f>
        <v>----</v>
      </c>
      <c r="AG665" s="25">
        <f>IFERROR(SUMIFS('[1]BD Unidades'!$AH:$AH,'[1]BD Unidades'!$A:$A,'BD Centrales 2023'!$A665),"-")</f>
        <v>1.5</v>
      </c>
      <c r="AH665" s="25">
        <f>SUMIFS('[1]BD Unidades'!$AJ$3:$AJ$1424,'[1]BD Unidades'!$A$3:$A$1424,$A665)</f>
        <v>8612.6994680851094</v>
      </c>
      <c r="AI665" s="25">
        <f>SUMIFS('[1]BD Unidades'!$AL$3:$AL$1424,'[1]BD Unidades'!$A$3:$A$1424,$A665)</f>
        <v>1.6622340425531949E-2</v>
      </c>
      <c r="AJ665" s="26">
        <f t="shared" si="41"/>
        <v>1.9299765893839743E-6</v>
      </c>
      <c r="AK665" s="27">
        <f>IFERROR(SUMIFS('[1]BD Unidades'!$AO$3:$AO$1424,'[1]BD Unidades'!$A$3:$A$1424,$A665),"-")</f>
        <v>0</v>
      </c>
      <c r="AL665" s="27">
        <f>IFERROR(SUMIFS('[1]BD Unidades'!$AQ$3:$AQ$1424,'[1]BD Unidades'!$A$3:$A$1424,$A665),"-")</f>
        <v>0</v>
      </c>
      <c r="AM665" s="27">
        <f>IFERROR(SUMIFS('[1]BD Unidades'!$AS$3:$AS$1424,'[1]BD Unidades'!$A$3:$A$1424,$A665),"-")</f>
        <v>0</v>
      </c>
      <c r="AN665" s="27">
        <f>IFERROR(SUMIFS('[1]BD Unidades'!$AU$3:$AU$1424,'[1]BD Unidades'!$A$3:$A$1424,$A665),"-")</f>
        <v>0.15300897606382977</v>
      </c>
      <c r="AO665" s="27"/>
      <c r="AP665" s="27"/>
      <c r="AQ665" s="25">
        <f>IFERROR(SUMIFS('[1]BD Unidades'!$AZ$3:$AZ$1424,'[1]BD Unidades'!$A$3:$A$1424,$A665),"-")</f>
        <v>0.35900746896469904</v>
      </c>
      <c r="AR665" s="25">
        <f>IFERROR(SUMIFS('[1]BD Unidades'!$BA$3:$BA$1424,'[1]BD Unidades'!$A$3:$A$1424,$A665),"-")</f>
        <v>1.5</v>
      </c>
      <c r="AS665" s="28">
        <f>SUMIFS('[1]BD Unidades'!$BC$3:$BC$1424,'[1]BD Unidades'!$A$3:$A$1424,$A665)</f>
        <v>6.7029058583503321E-3</v>
      </c>
      <c r="AT665" s="28">
        <f>SUMIFS('[1]BD Unidades'!$BE$3:$BE$1424,'[1]BD Unidades'!$A$3:$A$1424,$A665)</f>
        <v>0.99694763735062697</v>
      </c>
      <c r="AU665" s="29">
        <f t="shared" si="42"/>
        <v>0.99026519119176093</v>
      </c>
      <c r="AV665" s="30">
        <f t="shared" si="43"/>
        <v>2.7000000000000001E-3</v>
      </c>
      <c r="AW665" s="25">
        <f>IFERROR(SUMIFS('[1]BD Unidades'!$BI$3:$BI$1424,'[1]BD Unidades'!$A$3:$A$1424,$A665),"-")</f>
        <v>0.3564542189718648</v>
      </c>
      <c r="AX665" s="25">
        <f>IFERROR(SUMIFS('[1]BD Unidades'!$BJ$3:$BJ$1424,'[1]BD Unidades'!$A$3:$A$1424,$A665),"-")</f>
        <v>0.22929900746030932</v>
      </c>
    </row>
    <row r="666" spans="1:50" ht="14.4" x14ac:dyDescent="0.3">
      <c r="A666" s="7">
        <v>1991</v>
      </c>
      <c r="B666" s="7" t="s">
        <v>2961</v>
      </c>
      <c r="D666" s="8" t="s">
        <v>2962</v>
      </c>
      <c r="E666" s="19" t="s">
        <v>2963</v>
      </c>
      <c r="F666" s="19" t="s">
        <v>2963</v>
      </c>
      <c r="G666" s="19" t="s">
        <v>2497</v>
      </c>
      <c r="H666" s="19" t="s">
        <v>397</v>
      </c>
      <c r="I666" s="19">
        <v>2024</v>
      </c>
      <c r="J666" s="19" t="s">
        <v>495</v>
      </c>
      <c r="K666" s="19" t="s">
        <v>496</v>
      </c>
      <c r="L666" s="19" t="s">
        <v>213</v>
      </c>
      <c r="M666" s="19" t="s">
        <v>106</v>
      </c>
      <c r="N666" s="19" t="s">
        <v>243</v>
      </c>
      <c r="O666" s="19" t="s">
        <v>1622</v>
      </c>
      <c r="P666" s="19" t="s">
        <v>51</v>
      </c>
      <c r="Q666" s="9" t="s">
        <v>2964</v>
      </c>
      <c r="R666" s="20">
        <v>3.0070000000000001</v>
      </c>
      <c r="S666" s="20">
        <v>0.23</v>
      </c>
      <c r="T666" s="20">
        <v>3</v>
      </c>
      <c r="U666" s="20" t="s">
        <v>397</v>
      </c>
      <c r="V666" s="21">
        <f>_xlfn.XLOOKUP(D666,'[1]Gen. Real'!$A:$A,'[1]Gen. Real'!$C:$C,"-",0)</f>
        <v>4.8249399999999998</v>
      </c>
      <c r="W666" s="22"/>
      <c r="X666" s="22" t="str">
        <f>_xlfn.XLOOKUP(D666,[1]Vertimiento!$A:$A,[1]Vertimiento!$E:$E,"-",0)</f>
        <v>-</v>
      </c>
      <c r="Y666" s="23" t="str">
        <f t="shared" si="40"/>
        <v>-</v>
      </c>
      <c r="Z666" s="19" t="str">
        <f>_xlfn.XLOOKUP(D666,[1]Cmg!$I$4:$I$85,[1]Cmg!$M$4:$M$85,"----",0,1)</f>
        <v>----</v>
      </c>
      <c r="AA666" s="19" t="str">
        <f>_xlfn.XLOOKUP(D666,[1]Cmg!$A$4:$A$89,[1]Cmg!$B$4:$B$89,"----",0,1)</f>
        <v>----</v>
      </c>
      <c r="AB666" s="19" t="str">
        <f>_xlfn.XLOOKUP(D666,[1]Cmg!$E$4:$E$89,[1]Cmg!$F$4:$F$89,"----",0,1)</f>
        <v>----</v>
      </c>
      <c r="AC666" s="19" t="str">
        <f>_xlfn.XLOOKUP(D666,[1]Cmg!$O$4:$O$89,[1]Cmg!$P$4:$P$89,"----",0,1)</f>
        <v>----</v>
      </c>
      <c r="AD666" s="24" t="str">
        <f>_xlfn.XLOOKUP(D666,[1]Cmg!$S$4:$S$89,[1]Cmg!$U$4:$U$89,"----",0,1)</f>
        <v>----</v>
      </c>
      <c r="AG666" s="25">
        <f>IFERROR(SUMIFS('[1]BD Unidades'!$AH:$AH,'[1]BD Unidades'!$A:$A,'BD Centrales 2023'!$A666),"-")</f>
        <v>3</v>
      </c>
      <c r="AH666" s="25">
        <f>SUMIFS('[1]BD Unidades'!$AJ$3:$AJ$1424,'[1]BD Unidades'!$A$3:$A$1424,$A666)</f>
        <v>8410.7748586631187</v>
      </c>
      <c r="AI666" s="25">
        <f>SUMIFS('[1]BD Unidades'!$AL$3:$AL$1424,'[1]BD Unidades'!$A$3:$A$1424,$A666)</f>
        <v>0</v>
      </c>
      <c r="AJ666" s="26">
        <f t="shared" si="41"/>
        <v>0</v>
      </c>
      <c r="AK666" s="27">
        <f>IFERROR(SUMIFS('[1]BD Unidades'!$AO$3:$AO$1424,'[1]BD Unidades'!$A$3:$A$1424,$A666),"-")</f>
        <v>0</v>
      </c>
      <c r="AL666" s="27">
        <f>IFERROR(SUMIFS('[1]BD Unidades'!$AQ$3:$AQ$1424,'[1]BD Unidades'!$A$3:$A$1424,$A666),"-")</f>
        <v>0</v>
      </c>
      <c r="AM666" s="27">
        <f>IFERROR(SUMIFS('[1]BD Unidades'!$AS$3:$AS$1424,'[1]BD Unidades'!$A$3:$A$1424,$A666),"-")</f>
        <v>0</v>
      </c>
      <c r="AN666" s="27">
        <f>IFERROR(SUMIFS('[1]BD Unidades'!$AU$3:$AU$1424,'[1]BD Unidades'!$A$3:$A$1424,$A666),"-")</f>
        <v>0.18822081809112068</v>
      </c>
      <c r="AO666" s="27"/>
      <c r="AP666" s="27"/>
      <c r="AQ666" s="25">
        <f>IFERROR(SUMIFS('[1]BD Unidades'!$AZ$3:$AZ$1424,'[1]BD Unidades'!$A$3:$A$1424,$A666),"-")</f>
        <v>0.71801493792939808</v>
      </c>
      <c r="AR666" s="25">
        <f>IFERROR(SUMIFS('[1]BD Unidades'!$BA$3:$BA$1424,'[1]BD Unidades'!$A$3:$A$1424,$A666),"-")</f>
        <v>3</v>
      </c>
      <c r="AS666" s="28">
        <f>SUMIFS('[1]BD Unidades'!$BC$3:$BC$1424,'[1]BD Unidades'!$A$3:$A$1424,$A666)</f>
        <v>9.522683790868014E-3</v>
      </c>
      <c r="AT666" s="28">
        <f>SUMIFS('[1]BD Unidades'!$BE$3:$BE$1424,'[1]BD Unidades'!$A$3:$A$1424,$A666)</f>
        <v>0.99767209843698035</v>
      </c>
      <c r="AU666" s="29">
        <f t="shared" si="42"/>
        <v>0.98817158251659332</v>
      </c>
      <c r="AV666" s="30">
        <f t="shared" si="43"/>
        <v>2.3E-3</v>
      </c>
      <c r="AW666" s="25">
        <f>IFERROR(SUMIFS('[1]BD Unidades'!$BI$3:$BI$1424,'[1]BD Unidades'!$A$3:$A$1424,$A666),"-")</f>
        <v>0.71116155471688469</v>
      </c>
      <c r="AX666" s="25">
        <f>IFERROR(SUMIFS('[1]BD Unidades'!$BJ$3:$BJ$1424,'[1]BD Unidades'!$A$3:$A$1424,$A666),"-")</f>
        <v>0.45747428410542462</v>
      </c>
    </row>
    <row r="667" spans="1:50" ht="14.4" x14ac:dyDescent="0.3">
      <c r="A667" s="7">
        <v>1992</v>
      </c>
      <c r="B667" s="7" t="s">
        <v>2965</v>
      </c>
      <c r="D667" s="8" t="s">
        <v>2966</v>
      </c>
      <c r="E667" s="19" t="s">
        <v>2634</v>
      </c>
      <c r="F667" s="19" t="s">
        <v>2634</v>
      </c>
      <c r="G667" s="19" t="s">
        <v>2398</v>
      </c>
      <c r="H667" s="19" t="s">
        <v>397</v>
      </c>
      <c r="I667" s="19">
        <v>2024</v>
      </c>
      <c r="J667" s="19" t="s">
        <v>495</v>
      </c>
      <c r="K667" s="19" t="s">
        <v>496</v>
      </c>
      <c r="L667" s="19" t="s">
        <v>213</v>
      </c>
      <c r="M667" s="19" t="s">
        <v>164</v>
      </c>
      <c r="N667" s="19" t="s">
        <v>221</v>
      </c>
      <c r="O667" s="19" t="s">
        <v>886</v>
      </c>
      <c r="P667" s="19" t="s">
        <v>51</v>
      </c>
      <c r="Q667" s="9" t="s">
        <v>2967</v>
      </c>
      <c r="R667" s="20">
        <v>3.05</v>
      </c>
      <c r="S667" s="20">
        <v>4.91</v>
      </c>
      <c r="T667" s="20">
        <v>2.9</v>
      </c>
      <c r="U667" s="20" t="s">
        <v>397</v>
      </c>
      <c r="V667" s="21">
        <f>_xlfn.XLOOKUP(D667,'[1]Gen. Real'!$A:$A,'[1]Gen. Real'!$C:$C,"-",0)</f>
        <v>4.150170000000001</v>
      </c>
      <c r="W667" s="22"/>
      <c r="X667" s="22" t="str">
        <f>_xlfn.XLOOKUP(D667,[1]Vertimiento!$A:$A,[1]Vertimiento!$E:$E,"-",0)</f>
        <v>-</v>
      </c>
      <c r="Y667" s="23" t="str">
        <f t="shared" si="40"/>
        <v>-</v>
      </c>
      <c r="Z667" s="19" t="str">
        <f>_xlfn.XLOOKUP(D667,[1]Cmg!$I$4:$I$85,[1]Cmg!$M$4:$M$85,"----",0,1)</f>
        <v>----</v>
      </c>
      <c r="AA667" s="19" t="str">
        <f>_xlfn.XLOOKUP(D667,[1]Cmg!$A$4:$A$89,[1]Cmg!$B$4:$B$89,"----",0,1)</f>
        <v>----</v>
      </c>
      <c r="AB667" s="19" t="str">
        <f>_xlfn.XLOOKUP(D667,[1]Cmg!$E$4:$E$89,[1]Cmg!$F$4:$F$89,"----",0,1)</f>
        <v>----</v>
      </c>
      <c r="AC667" s="19" t="str">
        <f>_xlfn.XLOOKUP(D667,[1]Cmg!$O$4:$O$89,[1]Cmg!$P$4:$P$89,"----",0,1)</f>
        <v>----</v>
      </c>
      <c r="AD667" s="24" t="str">
        <f>_xlfn.XLOOKUP(D667,[1]Cmg!$S$4:$S$89,[1]Cmg!$U$4:$U$89,"----",0,1)</f>
        <v>----</v>
      </c>
      <c r="AG667" s="25">
        <f>IFERROR(SUMIFS('[1]BD Unidades'!$AH:$AH,'[1]BD Unidades'!$A:$A,'BD Centrales 2023'!$A667),"-")</f>
        <v>2.9</v>
      </c>
      <c r="AH667" s="25">
        <f>SUMIFS('[1]BD Unidades'!$AJ$3:$AJ$1424,'[1]BD Unidades'!$A$3:$A$1424,$A667)</f>
        <v>7226.3404371584738</v>
      </c>
      <c r="AI667" s="25">
        <f>SUMIFS('[1]BD Unidades'!$AL$3:$AL$1424,'[1]BD Unidades'!$A$3:$A$1424,$A667)</f>
        <v>73.926229508196727</v>
      </c>
      <c r="AJ667" s="26">
        <f t="shared" si="41"/>
        <v>1.0126510836343423E-2</v>
      </c>
      <c r="AK667" s="27">
        <f>IFERROR(SUMIFS('[1]BD Unidades'!$AO$3:$AO$1424,'[1]BD Unidades'!$A$3:$A$1424,$A667),"-")</f>
        <v>0</v>
      </c>
      <c r="AL667" s="27">
        <f>IFERROR(SUMIFS('[1]BD Unidades'!$AQ$3:$AQ$1424,'[1]BD Unidades'!$A$3:$A$1424,$A667),"-")</f>
        <v>0</v>
      </c>
      <c r="AM667" s="27">
        <f>IFERROR(SUMIFS('[1]BD Unidades'!$AS$3:$AS$1424,'[1]BD Unidades'!$A$3:$A$1424,$A667),"-")</f>
        <v>0</v>
      </c>
      <c r="AN667" s="27">
        <f>IFERROR(SUMIFS('[1]BD Unidades'!$AU$3:$AU$1424,'[1]BD Unidades'!$A$3:$A$1424,$A667),"-")</f>
        <v>0.17437462295081965</v>
      </c>
      <c r="AO667" s="27"/>
      <c r="AP667" s="27"/>
      <c r="AQ667" s="25">
        <f>IFERROR(SUMIFS('[1]BD Unidades'!$AZ$3:$AZ$1424,'[1]BD Unidades'!$A$3:$A$1424,$A667),"-")</f>
        <v>0.69408110666508471</v>
      </c>
      <c r="AR667" s="25">
        <f>IFERROR(SUMIFS('[1]BD Unidades'!$BA$3:$BA$1424,'[1]BD Unidades'!$A$3:$A$1424,$A667),"-")</f>
        <v>2.8706341312256898</v>
      </c>
      <c r="AS667" s="28">
        <f>SUMIFS('[1]BD Unidades'!$BC$3:$BC$1424,'[1]BD Unidades'!$A$3:$A$1424,$A667)</f>
        <v>1.3841860946808098E-2</v>
      </c>
      <c r="AT667" s="28">
        <f>SUMIFS('[1]BD Unidades'!$BE$3:$BE$1424,'[1]BD Unidades'!$A$3:$A$1424,$A667)</f>
        <v>0.94996038875165334</v>
      </c>
      <c r="AU667" s="29">
        <f t="shared" si="42"/>
        <v>0.93681116914557727</v>
      </c>
      <c r="AV667" s="30">
        <f t="shared" si="43"/>
        <v>4.9100000000000005E-2</v>
      </c>
      <c r="AW667" s="25">
        <f>IFERROR(SUMIFS('[1]BD Unidades'!$BI$3:$BI$1424,'[1]BD Unidades'!$A$3:$A$1424,$A667),"-")</f>
        <v>0.68335866963655989</v>
      </c>
      <c r="AX667" s="25">
        <f>IFERROR(SUMIFS('[1]BD Unidades'!$BJ$3:$BJ$1424,'[1]BD Unidades'!$A$3:$A$1424,$A667),"-")</f>
        <v>0.43958931146619007</v>
      </c>
    </row>
    <row r="668" spans="1:50" ht="14.4" x14ac:dyDescent="0.3">
      <c r="A668" s="7">
        <v>1993</v>
      </c>
      <c r="B668" s="7" t="s">
        <v>2968</v>
      </c>
      <c r="D668" s="8" t="s">
        <v>2969</v>
      </c>
      <c r="E668" s="19" t="s">
        <v>2970</v>
      </c>
      <c r="F668" s="19" t="s">
        <v>2971</v>
      </c>
      <c r="G668" s="19" t="s">
        <v>2972</v>
      </c>
      <c r="H668" s="19" t="s">
        <v>397</v>
      </c>
      <c r="I668" s="19">
        <v>2024</v>
      </c>
      <c r="J668" s="19" t="s">
        <v>495</v>
      </c>
      <c r="K668" s="19" t="s">
        <v>496</v>
      </c>
      <c r="L668" s="19" t="s">
        <v>213</v>
      </c>
      <c r="M668" s="19" t="s">
        <v>48</v>
      </c>
      <c r="N668" s="19" t="s">
        <v>48</v>
      </c>
      <c r="O668" s="19" t="s">
        <v>587</v>
      </c>
      <c r="P668" s="19" t="s">
        <v>51</v>
      </c>
      <c r="Q668" s="9" t="s">
        <v>2974</v>
      </c>
      <c r="R668" s="20">
        <v>4.0149999999999997</v>
      </c>
      <c r="S668" s="20">
        <v>0.37</v>
      </c>
      <c r="T668" s="20">
        <v>4</v>
      </c>
      <c r="U668" s="20" t="s">
        <v>397</v>
      </c>
      <c r="V668" s="21">
        <f>_xlfn.XLOOKUP(D668,'[1]Gen. Real'!$A:$A,'[1]Gen. Real'!$C:$C,"-",0)</f>
        <v>4.1421200000000038</v>
      </c>
      <c r="W668" s="22"/>
      <c r="X668" s="22" t="str">
        <f>_xlfn.XLOOKUP(D668,[1]Vertimiento!$A:$A,[1]Vertimiento!$E:$E,"-",0)</f>
        <v>-</v>
      </c>
      <c r="Y668" s="23" t="str">
        <f t="shared" si="40"/>
        <v>-</v>
      </c>
      <c r="Z668" s="19" t="str">
        <f>_xlfn.XLOOKUP(D668,[1]Cmg!$I$4:$I$85,[1]Cmg!$M$4:$M$85,"----",0,1)</f>
        <v>----</v>
      </c>
      <c r="AA668" s="19" t="str">
        <f>_xlfn.XLOOKUP(D668,[1]Cmg!$A$4:$A$89,[1]Cmg!$B$4:$B$89,"----",0,1)</f>
        <v>----</v>
      </c>
      <c r="AB668" s="19" t="str">
        <f>_xlfn.XLOOKUP(D668,[1]Cmg!$E$4:$E$89,[1]Cmg!$F$4:$F$89,"----",0,1)</f>
        <v>----</v>
      </c>
      <c r="AC668" s="19" t="str">
        <f>_xlfn.XLOOKUP(D668,[1]Cmg!$O$4:$O$89,[1]Cmg!$P$4:$P$89,"----",0,1)</f>
        <v>----</v>
      </c>
      <c r="AD668" s="24" t="str">
        <f>_xlfn.XLOOKUP(D668,[1]Cmg!$S$4:$S$89,[1]Cmg!$U$4:$U$89,"----",0,1)</f>
        <v>----</v>
      </c>
      <c r="AG668" s="25">
        <f>IFERROR(SUMIFS('[1]BD Unidades'!$AH:$AH,'[1]BD Unidades'!$A:$A,'BD Centrales 2023'!$A668),"-")</f>
        <v>4</v>
      </c>
      <c r="AH668" s="25">
        <f>SUMIFS('[1]BD Unidades'!$AJ$3:$AJ$1424,'[1]BD Unidades'!$A$3:$A$1424,$A668)</f>
        <v>8727.2727272727279</v>
      </c>
      <c r="AI668" s="25">
        <f>SUMIFS('[1]BD Unidades'!$AL$3:$AL$1424,'[1]BD Unidades'!$A$3:$A$1424,$A668)</f>
        <v>0</v>
      </c>
      <c r="AJ668" s="26">
        <f t="shared" si="41"/>
        <v>0</v>
      </c>
      <c r="AK668" s="27">
        <f>IFERROR(SUMIFS('[1]BD Unidades'!$AO$3:$AO$1424,'[1]BD Unidades'!$A$3:$A$1424,$A668),"-")</f>
        <v>0</v>
      </c>
      <c r="AL668" s="27">
        <f>IFERROR(SUMIFS('[1]BD Unidades'!$AQ$3:$AQ$1424,'[1]BD Unidades'!$A$3:$A$1424,$A668),"-")</f>
        <v>0</v>
      </c>
      <c r="AM668" s="27">
        <f>IFERROR(SUMIFS('[1]BD Unidades'!$AS$3:$AS$1424,'[1]BD Unidades'!$A$3:$A$1424,$A668),"-")</f>
        <v>0</v>
      </c>
      <c r="AN668" s="27">
        <f>IFERROR(SUMIFS('[1]BD Unidades'!$AU$3:$AU$1424,'[1]BD Unidades'!$A$3:$A$1424,$A668),"-")</f>
        <v>0.17937833125778332</v>
      </c>
      <c r="AO668" s="27"/>
      <c r="AP668" s="27"/>
      <c r="AQ668" s="25">
        <f>IFERROR(SUMIFS('[1]BD Unidades'!$AZ$3:$AZ$1424,'[1]BD Unidades'!$A$3:$A$1424,$A668),"-")</f>
        <v>1.1785218436722584</v>
      </c>
      <c r="AR668" s="25">
        <f>IFERROR(SUMIFS('[1]BD Unidades'!$BA$3:$BA$1424,'[1]BD Unidades'!$A$3:$A$1424,$A668),"-")</f>
        <v>4</v>
      </c>
      <c r="AS668" s="28">
        <f>SUMIFS('[1]BD Unidades'!$BC$3:$BC$1424,'[1]BD Unidades'!$A$3:$A$1424,$A668)</f>
        <v>6.6494590491137642E-3</v>
      </c>
      <c r="AT668" s="28">
        <f>SUMIFS('[1]BD Unidades'!$BE$3:$BE$1424,'[1]BD Unidades'!$A$3:$A$1424,$A668)</f>
        <v>0.9962640099626402</v>
      </c>
      <c r="AU668" s="29">
        <f t="shared" si="42"/>
        <v>0.9896393932262878</v>
      </c>
      <c r="AV668" s="30">
        <f t="shared" si="43"/>
        <v>3.7000000000000002E-3</v>
      </c>
      <c r="AW668" s="25">
        <f>IFERROR(SUMIFS('[1]BD Unidades'!$BI$3:$BI$1424,'[1]BD Unidades'!$A$3:$A$1424,$A668),"-")</f>
        <v>1.170655923936506</v>
      </c>
      <c r="AX668" s="25">
        <f>IFERROR(SUMIFS('[1]BD Unidades'!$BJ$3:$BJ$1424,'[1]BD Unidades'!$A$3:$A$1424,$A668),"-")</f>
        <v>0.75305671008865116</v>
      </c>
    </row>
    <row r="669" spans="1:50" ht="14.4" x14ac:dyDescent="0.3">
      <c r="A669" s="7">
        <v>1994</v>
      </c>
      <c r="B669" s="7" t="s">
        <v>2975</v>
      </c>
      <c r="D669" s="8" t="s">
        <v>2976</v>
      </c>
      <c r="E669" s="19" t="s">
        <v>2970</v>
      </c>
      <c r="F669" s="19" t="s">
        <v>2971</v>
      </c>
      <c r="G669" s="19" t="s">
        <v>2977</v>
      </c>
      <c r="H669" s="19" t="s">
        <v>397</v>
      </c>
      <c r="I669" s="19">
        <v>2024</v>
      </c>
      <c r="J669" s="19" t="s">
        <v>495</v>
      </c>
      <c r="K669" s="19" t="s">
        <v>496</v>
      </c>
      <c r="L669" s="19" t="s">
        <v>213</v>
      </c>
      <c r="M669" s="19" t="s">
        <v>48</v>
      </c>
      <c r="N669" s="19" t="s">
        <v>48</v>
      </c>
      <c r="O669" s="19" t="s">
        <v>587</v>
      </c>
      <c r="P669" s="19" t="s">
        <v>51</v>
      </c>
      <c r="Q669" s="9" t="s">
        <v>2974</v>
      </c>
      <c r="R669" s="20">
        <v>5.0149999999999997</v>
      </c>
      <c r="S669" s="20">
        <v>0.3</v>
      </c>
      <c r="T669" s="20">
        <v>5</v>
      </c>
      <c r="U669" s="20" t="s">
        <v>397</v>
      </c>
      <c r="V669" s="21">
        <f>_xlfn.XLOOKUP(D669,'[1]Gen. Real'!$A:$A,'[1]Gen. Real'!$C:$C,"-",0)</f>
        <v>9.5673199999999916</v>
      </c>
      <c r="W669" s="22"/>
      <c r="X669" s="22" t="str">
        <f>_xlfn.XLOOKUP(D669,[1]Vertimiento!$A:$A,[1]Vertimiento!$E:$E,"-",0)</f>
        <v>-</v>
      </c>
      <c r="Y669" s="23" t="str">
        <f t="shared" si="40"/>
        <v>-</v>
      </c>
      <c r="Z669" s="19" t="str">
        <f>_xlfn.XLOOKUP(D669,[1]Cmg!$I$4:$I$85,[1]Cmg!$M$4:$M$85,"----",0,1)</f>
        <v>----</v>
      </c>
      <c r="AA669" s="19" t="str">
        <f>_xlfn.XLOOKUP(D669,[1]Cmg!$A$4:$A$89,[1]Cmg!$B$4:$B$89,"----",0,1)</f>
        <v>----</v>
      </c>
      <c r="AB669" s="19" t="str">
        <f>_xlfn.XLOOKUP(D669,[1]Cmg!$E$4:$E$89,[1]Cmg!$F$4:$F$89,"----",0,1)</f>
        <v>----</v>
      </c>
      <c r="AC669" s="19" t="str">
        <f>_xlfn.XLOOKUP(D669,[1]Cmg!$O$4:$O$89,[1]Cmg!$P$4:$P$89,"----",0,1)</f>
        <v>----</v>
      </c>
      <c r="AD669" s="24" t="str">
        <f>_xlfn.XLOOKUP(D669,[1]Cmg!$S$4:$S$89,[1]Cmg!$U$4:$U$89,"----",0,1)</f>
        <v>----</v>
      </c>
      <c r="AG669" s="25">
        <f>IFERROR(SUMIFS('[1]BD Unidades'!$AH:$AH,'[1]BD Unidades'!$A:$A,'BD Centrales 2023'!$A669),"-")</f>
        <v>5</v>
      </c>
      <c r="AH669" s="25">
        <f>SUMIFS('[1]BD Unidades'!$AJ$3:$AJ$1424,'[1]BD Unidades'!$A$3:$A$1424,$A669)</f>
        <v>8733.7986041874374</v>
      </c>
      <c r="AI669" s="25">
        <f>SUMIFS('[1]BD Unidades'!$AL$3:$AL$1424,'[1]BD Unidades'!$A$3:$A$1424,$A669)</f>
        <v>0</v>
      </c>
      <c r="AJ669" s="26">
        <f t="shared" si="41"/>
        <v>0</v>
      </c>
      <c r="AK669" s="27">
        <f>IFERROR(SUMIFS('[1]BD Unidades'!$AO$3:$AO$1424,'[1]BD Unidades'!$A$3:$A$1424,$A669),"-")</f>
        <v>0</v>
      </c>
      <c r="AL669" s="27">
        <f>IFERROR(SUMIFS('[1]BD Unidades'!$AQ$3:$AQ$1424,'[1]BD Unidades'!$A$3:$A$1424,$A669),"-")</f>
        <v>0</v>
      </c>
      <c r="AM669" s="27">
        <f>IFERROR(SUMIFS('[1]BD Unidades'!$AS$3:$AS$1424,'[1]BD Unidades'!$A$3:$A$1424,$A669),"-")</f>
        <v>0</v>
      </c>
      <c r="AN669" s="27">
        <f>IFERROR(SUMIFS('[1]BD Unidades'!$AU$3:$AU$1424,'[1]BD Unidades'!$A$3:$A$1424,$A669),"-")</f>
        <v>0.31861216350947164</v>
      </c>
      <c r="AO669" s="27"/>
      <c r="AP669" s="27"/>
      <c r="AQ669" s="25">
        <f>IFERROR(SUMIFS('[1]BD Unidades'!$AZ$3:$AZ$1424,'[1]BD Unidades'!$A$3:$A$1424,$A669),"-")</f>
        <v>1.473152304590323</v>
      </c>
      <c r="AR669" s="25">
        <f>IFERROR(SUMIFS('[1]BD Unidades'!$BA$3:$BA$1424,'[1]BD Unidades'!$A$3:$A$1424,$A669),"-")</f>
        <v>5</v>
      </c>
      <c r="AS669" s="28">
        <f>SUMIFS('[1]BD Unidades'!$BC$3:$BC$1424,'[1]BD Unidades'!$A$3:$A$1424,$A669)</f>
        <v>6.654431226867338E-3</v>
      </c>
      <c r="AT669" s="28">
        <f>SUMIFS('[1]BD Unidades'!$BE$3:$BE$1424,'[1]BD Unidades'!$A$3:$A$1424,$A669)</f>
        <v>0.99700897308075775</v>
      </c>
      <c r="AU669" s="29">
        <f t="shared" si="42"/>
        <v>0.99037444543682218</v>
      </c>
      <c r="AV669" s="30">
        <f t="shared" si="43"/>
        <v>3.0000000000000001E-3</v>
      </c>
      <c r="AW669" s="25">
        <f>IFERROR(SUMIFS('[1]BD Unidades'!$BI$3:$BI$1424,'[1]BD Unidades'!$A$3:$A$1424,$A669),"-")</f>
        <v>1.4633199049206322</v>
      </c>
      <c r="AX669" s="25">
        <f>IFERROR(SUMIFS('[1]BD Unidades'!$BJ$3:$BJ$1424,'[1]BD Unidades'!$A$3:$A$1424,$A669),"-")</f>
        <v>0.94132088761081389</v>
      </c>
    </row>
    <row r="670" spans="1:50" ht="14.4" x14ac:dyDescent="0.3">
      <c r="A670" s="7">
        <v>1996</v>
      </c>
      <c r="B670" s="7" t="s">
        <v>2978</v>
      </c>
      <c r="D670" s="8" t="s">
        <v>2979</v>
      </c>
      <c r="E670" s="19" t="s">
        <v>2269</v>
      </c>
      <c r="F670" s="19" t="s">
        <v>2980</v>
      </c>
      <c r="G670" s="19" t="s">
        <v>2981</v>
      </c>
      <c r="H670" s="19" t="s">
        <v>397</v>
      </c>
      <c r="I670" s="19">
        <v>2024</v>
      </c>
      <c r="J670" s="19" t="s">
        <v>495</v>
      </c>
      <c r="K670" s="19" t="s">
        <v>496</v>
      </c>
      <c r="L670" s="19" t="s">
        <v>213</v>
      </c>
      <c r="M670" s="19" t="s">
        <v>189</v>
      </c>
      <c r="N670" s="19" t="s">
        <v>773</v>
      </c>
      <c r="O670" s="19" t="s">
        <v>1110</v>
      </c>
      <c r="P670" s="19" t="s">
        <v>51</v>
      </c>
      <c r="Q670" s="9" t="s">
        <v>2661</v>
      </c>
      <c r="R670" s="20">
        <v>9.0085999999999995</v>
      </c>
      <c r="S670" s="20">
        <v>9.6000000000000002E-2</v>
      </c>
      <c r="T670" s="20">
        <v>9</v>
      </c>
      <c r="U670" s="20" t="s">
        <v>397</v>
      </c>
      <c r="V670" s="21">
        <f>_xlfn.XLOOKUP(D670,'[1]Gen. Real'!$A:$A,'[1]Gen. Real'!$C:$C,"-",0)</f>
        <v>19.268700000000013</v>
      </c>
      <c r="W670" s="22"/>
      <c r="X670" s="22" t="str">
        <f>_xlfn.XLOOKUP(D670,[1]Vertimiento!$A:$A,[1]Vertimiento!$E:$E,"-",0)</f>
        <v>-</v>
      </c>
      <c r="Y670" s="23" t="str">
        <f t="shared" si="40"/>
        <v>-</v>
      </c>
      <c r="Z670" s="19" t="str">
        <f>_xlfn.XLOOKUP(D670,[1]Cmg!$I$4:$I$85,[1]Cmg!$M$4:$M$85,"----",0,1)</f>
        <v>----</v>
      </c>
      <c r="AA670" s="19" t="str">
        <f>_xlfn.XLOOKUP(D670,[1]Cmg!$A$4:$A$89,[1]Cmg!$B$4:$B$89,"----",0,1)</f>
        <v>----</v>
      </c>
      <c r="AB670" s="19" t="str">
        <f>_xlfn.XLOOKUP(D670,[1]Cmg!$E$4:$E$89,[1]Cmg!$F$4:$F$89,"----",0,1)</f>
        <v>----</v>
      </c>
      <c r="AC670" s="19" t="str">
        <f>_xlfn.XLOOKUP(D670,[1]Cmg!$O$4:$O$89,[1]Cmg!$P$4:$P$89,"----",0,1)</f>
        <v>----</v>
      </c>
      <c r="AD670" s="24" t="str">
        <f>_xlfn.XLOOKUP(D670,[1]Cmg!$S$4:$S$89,[1]Cmg!$U$4:$U$89,"----",0,1)</f>
        <v>----</v>
      </c>
      <c r="AG670" s="25">
        <f>IFERROR(SUMIFS('[1]BD Unidades'!$AH:$AH,'[1]BD Unidades'!$A:$A,'BD Centrales 2023'!$A670),"-")</f>
        <v>9</v>
      </c>
      <c r="AH670" s="25">
        <f>SUMIFS('[1]BD Unidades'!$AJ$3:$AJ$1424,'[1]BD Unidades'!$A$3:$A$1424,$A670)</f>
        <v>8360.6109717381187</v>
      </c>
      <c r="AI670" s="25">
        <f>SUMIFS('[1]BD Unidades'!$AL$3:$AL$1424,'[1]BD Unidades'!$A$3:$A$1424,$A670)</f>
        <v>241.38600892480551</v>
      </c>
      <c r="AJ670" s="26">
        <f t="shared" si="41"/>
        <v>2.8061624465509031E-2</v>
      </c>
      <c r="AK670" s="27">
        <f>IFERROR(SUMIFS('[1]BD Unidades'!$AO$3:$AO$1424,'[1]BD Unidades'!$A$3:$A$1424,$A670),"-")</f>
        <v>0</v>
      </c>
      <c r="AL670" s="27">
        <f>IFERROR(SUMIFS('[1]BD Unidades'!$AQ$3:$AQ$1424,'[1]BD Unidades'!$A$3:$A$1424,$A670),"-")</f>
        <v>0</v>
      </c>
      <c r="AM670" s="27">
        <f>IFERROR(SUMIFS('[1]BD Unidades'!$AS$3:$AS$1424,'[1]BD Unidades'!$A$3:$A$1424,$A670),"-")</f>
        <v>0</v>
      </c>
      <c r="AN670" s="27">
        <f>IFERROR(SUMIFS('[1]BD Unidades'!$AU$3:$AU$1424,'[1]BD Unidades'!$A$3:$A$1424,$A670),"-")</f>
        <v>0.24896909619696739</v>
      </c>
      <c r="AO670" s="27"/>
      <c r="AP670" s="27"/>
      <c r="AQ670" s="25">
        <f>IFERROR(SUMIFS('[1]BD Unidades'!$AZ$3:$AZ$1424,'[1]BD Unidades'!$A$3:$A$1424,$A670),"-")</f>
        <v>2.154044813788194</v>
      </c>
      <c r="AR670" s="25">
        <f>IFERROR(SUMIFS('[1]BD Unidades'!$BA$3:$BA$1424,'[1]BD Unidades'!$A$3:$A$1424,$A670),"-")</f>
        <v>9</v>
      </c>
      <c r="AS670" s="28">
        <f>SUMIFS('[1]BD Unidades'!$BC$3:$BC$1424,'[1]BD Unidades'!$A$3:$A$1424,$A670)</f>
        <v>6.353930658040915E-3</v>
      </c>
      <c r="AT670" s="28">
        <f>SUMIFS('[1]BD Unidades'!$BE$3:$BE$1424,'[1]BD Unidades'!$A$3:$A$1424,$A670)</f>
        <v>0.99904535665919236</v>
      </c>
      <c r="AU670" s="29">
        <f t="shared" si="42"/>
        <v>0.99269749173874211</v>
      </c>
      <c r="AV670" s="30">
        <f t="shared" si="43"/>
        <v>9.6000000000000002E-4</v>
      </c>
      <c r="AW670" s="25">
        <f>IFERROR(SUMIFS('[1]BD Unidades'!$BI$3:$BI$1424,'[1]BD Unidades'!$A$3:$A$1424,$A670),"-")</f>
        <v>2.1403450840513112</v>
      </c>
      <c r="AX670" s="25">
        <f>IFERROR(SUMIFS('[1]BD Unidades'!$BJ$3:$BJ$1424,'[1]BD Unidades'!$A$3:$A$1424,$A670),"-")</f>
        <v>1.3768360066296634</v>
      </c>
    </row>
    <row r="671" spans="1:50" ht="14.4" x14ac:dyDescent="0.3">
      <c r="A671" s="7">
        <v>1998</v>
      </c>
      <c r="B671" s="7" t="s">
        <v>2982</v>
      </c>
      <c r="D671" s="8" t="s">
        <v>2983</v>
      </c>
      <c r="E671" s="19" t="s">
        <v>2984</v>
      </c>
      <c r="F671" s="19" t="s">
        <v>2984</v>
      </c>
      <c r="G671" s="19" t="s">
        <v>2670</v>
      </c>
      <c r="H671" s="19" t="s">
        <v>397</v>
      </c>
      <c r="I671" s="19">
        <v>2024</v>
      </c>
      <c r="J671" s="19" t="s">
        <v>495</v>
      </c>
      <c r="K671" s="19" t="s">
        <v>496</v>
      </c>
      <c r="L671" s="19" t="s">
        <v>213</v>
      </c>
      <c r="M671" s="19" t="s">
        <v>68</v>
      </c>
      <c r="N671" s="19" t="s">
        <v>68</v>
      </c>
      <c r="O671" s="19" t="s">
        <v>2324</v>
      </c>
      <c r="P671" s="19" t="s">
        <v>51</v>
      </c>
      <c r="Q671" s="9" t="s">
        <v>2694</v>
      </c>
      <c r="R671" s="20">
        <v>9.01</v>
      </c>
      <c r="S671" s="20">
        <v>0.11</v>
      </c>
      <c r="T671" s="20">
        <v>9</v>
      </c>
      <c r="U671" s="20" t="s">
        <v>397</v>
      </c>
      <c r="V671" s="21">
        <f>_xlfn.XLOOKUP(D671,'[1]Gen. Real'!$A:$A,'[1]Gen. Real'!$C:$C,"-",0)</f>
        <v>19.966900000000006</v>
      </c>
      <c r="W671" s="22"/>
      <c r="X671" s="22" t="str">
        <f>_xlfn.XLOOKUP(D671,[1]Vertimiento!$A:$A,[1]Vertimiento!$E:$E,"-",0)</f>
        <v>-</v>
      </c>
      <c r="Y671" s="23" t="str">
        <f t="shared" si="40"/>
        <v>-</v>
      </c>
      <c r="Z671" s="19" t="str">
        <f>_xlfn.XLOOKUP(D671,[1]Cmg!$I$4:$I$85,[1]Cmg!$M$4:$M$85,"----",0,1)</f>
        <v>----</v>
      </c>
      <c r="AA671" s="19" t="str">
        <f>_xlfn.XLOOKUP(D671,[1]Cmg!$A$4:$A$89,[1]Cmg!$B$4:$B$89,"----",0,1)</f>
        <v>----</v>
      </c>
      <c r="AB671" s="19" t="str">
        <f>_xlfn.XLOOKUP(D671,[1]Cmg!$E$4:$E$89,[1]Cmg!$F$4:$F$89,"----",0,1)</f>
        <v>----</v>
      </c>
      <c r="AC671" s="19" t="str">
        <f>_xlfn.XLOOKUP(D671,[1]Cmg!$O$4:$O$89,[1]Cmg!$P$4:$P$89,"----",0,1)</f>
        <v>----</v>
      </c>
      <c r="AD671" s="24" t="str">
        <f>_xlfn.XLOOKUP(D671,[1]Cmg!$S$4:$S$89,[1]Cmg!$U$4:$U$89,"----",0,1)</f>
        <v>----</v>
      </c>
      <c r="AG671" s="25">
        <f>IFERROR(SUMIFS('[1]BD Unidades'!$AH:$AH,'[1]BD Unidades'!$A:$A,'BD Centrales 2023'!$A671),"-")</f>
        <v>9</v>
      </c>
      <c r="AH671" s="25">
        <f>SUMIFS('[1]BD Unidades'!$AJ$3:$AJ$1424,'[1]BD Unidades'!$A$3:$A$1424,$A671)</f>
        <v>8695.3052164261971</v>
      </c>
      <c r="AI671" s="25">
        <f>SUMIFS('[1]BD Unidades'!$AL$3:$AL$1424,'[1]BD Unidades'!$A$3:$A$1424,$A671)</f>
        <v>0</v>
      </c>
      <c r="AJ671" s="26">
        <f t="shared" si="41"/>
        <v>0</v>
      </c>
      <c r="AK671" s="27">
        <f>IFERROR(SUMIFS('[1]BD Unidades'!$AO$3:$AO$1424,'[1]BD Unidades'!$A$3:$A$1424,$A671),"-")</f>
        <v>0</v>
      </c>
      <c r="AL671" s="27">
        <f>IFERROR(SUMIFS('[1]BD Unidades'!$AQ$3:$AQ$1424,'[1]BD Unidades'!$A$3:$A$1424,$A671),"-")</f>
        <v>0</v>
      </c>
      <c r="AM671" s="27">
        <f>IFERROR(SUMIFS('[1]BD Unidades'!$AS$3:$AS$1424,'[1]BD Unidades'!$A$3:$A$1424,$A671),"-")</f>
        <v>0</v>
      </c>
      <c r="AN671" s="27">
        <f>IFERROR(SUMIFS('[1]BD Unidades'!$AU$3:$AU$1424,'[1]BD Unidades'!$A$3:$A$1424,$A671),"-")</f>
        <v>0.25354128745837962</v>
      </c>
      <c r="AO671" s="27"/>
      <c r="AP671" s="27"/>
      <c r="AQ671" s="25">
        <f>IFERROR(SUMIFS('[1]BD Unidades'!$AZ$3:$AZ$1424,'[1]BD Unidades'!$A$3:$A$1424,$A671),"-")</f>
        <v>2.154044813788194</v>
      </c>
      <c r="AR671" s="25">
        <f>IFERROR(SUMIFS('[1]BD Unidades'!$BA$3:$BA$1424,'[1]BD Unidades'!$A$3:$A$1424,$A671),"-")</f>
        <v>9</v>
      </c>
      <c r="AS671" s="28">
        <f>SUMIFS('[1]BD Unidades'!$BC$3:$BC$1424,'[1]BD Unidades'!$A$3:$A$1424,$A671)</f>
        <v>6.8059895701883784E-3</v>
      </c>
      <c r="AT671" s="28">
        <f>SUMIFS('[1]BD Unidades'!$BE$3:$BE$1424,'[1]BD Unidades'!$A$3:$A$1424,$A671)</f>
        <v>0.99889012208657046</v>
      </c>
      <c r="AU671" s="29">
        <f t="shared" si="42"/>
        <v>0.992091686333885</v>
      </c>
      <c r="AV671" s="30">
        <f t="shared" si="43"/>
        <v>1.1000000000000001E-3</v>
      </c>
      <c r="AW671" s="25">
        <f>IFERROR(SUMIFS('[1]BD Unidades'!$BI$3:$BI$1424,'[1]BD Unidades'!$A$3:$A$1424,$A671),"-")</f>
        <v>2.1393681179112334</v>
      </c>
      <c r="AX671" s="25">
        <f>IFERROR(SUMIFS('[1]BD Unidades'!$BJ$3:$BJ$1424,'[1]BD Unidades'!$A$3:$A$1424,$A671),"-")</f>
        <v>1.37620754621506</v>
      </c>
    </row>
    <row r="672" spans="1:50" ht="14.4" x14ac:dyDescent="0.3">
      <c r="A672" s="7">
        <v>1999</v>
      </c>
      <c r="B672" s="7" t="s">
        <v>2985</v>
      </c>
      <c r="D672" s="8" t="s">
        <v>2986</v>
      </c>
      <c r="E672" s="19" t="s">
        <v>2987</v>
      </c>
      <c r="F672" s="19" t="s">
        <v>2987</v>
      </c>
      <c r="G672" s="19" t="s">
        <v>2988</v>
      </c>
      <c r="H672" s="19" t="s">
        <v>397</v>
      </c>
      <c r="I672" s="19">
        <v>2024</v>
      </c>
      <c r="J672" s="19" t="s">
        <v>495</v>
      </c>
      <c r="K672" s="19" t="s">
        <v>496</v>
      </c>
      <c r="L672" s="19" t="s">
        <v>213</v>
      </c>
      <c r="M672" s="19" t="s">
        <v>164</v>
      </c>
      <c r="N672" s="19" t="s">
        <v>371</v>
      </c>
      <c r="O672" s="19" t="s">
        <v>1239</v>
      </c>
      <c r="P672" s="19" t="s">
        <v>51</v>
      </c>
      <c r="Q672" s="9" t="s">
        <v>2989</v>
      </c>
      <c r="R672" s="20">
        <v>2.4060000000000001</v>
      </c>
      <c r="S672" s="20">
        <v>0.25</v>
      </c>
      <c r="T672" s="20">
        <v>2.4</v>
      </c>
      <c r="U672" s="20" t="s">
        <v>397</v>
      </c>
      <c r="V672" s="21">
        <f>_xlfn.XLOOKUP(D672,'[1]Gen. Real'!$A:$A,'[1]Gen. Real'!$C:$C,"-",0)</f>
        <v>3.2137799999999981</v>
      </c>
      <c r="W672" s="22"/>
      <c r="X672" s="22" t="str">
        <f>_xlfn.XLOOKUP(D672,[1]Vertimiento!$A:$A,[1]Vertimiento!$E:$E,"-",0)</f>
        <v>-</v>
      </c>
      <c r="Y672" s="23" t="str">
        <f t="shared" si="40"/>
        <v>-</v>
      </c>
      <c r="Z672" s="19" t="str">
        <f>_xlfn.XLOOKUP(D672,[1]Cmg!$I$4:$I$85,[1]Cmg!$M$4:$M$85,"----",0,1)</f>
        <v>----</v>
      </c>
      <c r="AA672" s="19" t="str">
        <f>_xlfn.XLOOKUP(D672,[1]Cmg!$A$4:$A$89,[1]Cmg!$B$4:$B$89,"----",0,1)</f>
        <v>----</v>
      </c>
      <c r="AB672" s="19" t="str">
        <f>_xlfn.XLOOKUP(D672,[1]Cmg!$E$4:$E$89,[1]Cmg!$F$4:$F$89,"----",0,1)</f>
        <v>----</v>
      </c>
      <c r="AC672" s="19" t="str">
        <f>_xlfn.XLOOKUP(D672,[1]Cmg!$O$4:$O$89,[1]Cmg!$P$4:$P$89,"----",0,1)</f>
        <v>----</v>
      </c>
      <c r="AD672" s="24" t="str">
        <f>_xlfn.XLOOKUP(D672,[1]Cmg!$S$4:$S$89,[1]Cmg!$U$4:$U$89,"----",0,1)</f>
        <v>----</v>
      </c>
      <c r="AG672" s="25">
        <f>IFERROR(SUMIFS('[1]BD Unidades'!$AH:$AH,'[1]BD Unidades'!$A:$A,'BD Centrales 2023'!$A672),"-")</f>
        <v>0</v>
      </c>
      <c r="AH672" s="25">
        <f>SUMIFS('[1]BD Unidades'!$AJ$3:$AJ$1424,'[1]BD Unidades'!$A$3:$A$1424,$A672)</f>
        <v>790.0249376558603</v>
      </c>
      <c r="AI672" s="25">
        <f>SUMIFS('[1]BD Unidades'!$AL$3:$AL$1424,'[1]BD Unidades'!$A$3:$A$1424,$A672)</f>
        <v>0</v>
      </c>
      <c r="AJ672" s="26">
        <f t="shared" si="41"/>
        <v>0</v>
      </c>
      <c r="AK672" s="27">
        <f>IFERROR(SUMIFS('[1]BD Unidades'!$AO$3:$AO$1424,'[1]BD Unidades'!$A$3:$A$1424,$A672),"-")</f>
        <v>0</v>
      </c>
      <c r="AL672" s="27">
        <f>IFERROR(SUMIFS('[1]BD Unidades'!$AQ$3:$AQ$1424,'[1]BD Unidades'!$A$3:$A$1424,$A672),"-")</f>
        <v>0</v>
      </c>
      <c r="AM672" s="27">
        <f>IFERROR(SUMIFS('[1]BD Unidades'!$AS$3:$AS$1424,'[1]BD Unidades'!$A$3:$A$1424,$A672),"-")</f>
        <v>0</v>
      </c>
      <c r="AN672" s="27">
        <f>IFERROR(SUMIFS('[1]BD Unidades'!$AU$3:$AU$1424,'[1]BD Unidades'!$A$3:$A$1424,$A672),"-")</f>
        <v>0</v>
      </c>
      <c r="AO672" s="27"/>
      <c r="AP672" s="27"/>
      <c r="AQ672" s="25">
        <f>IFERROR(SUMIFS('[1]BD Unidades'!$AZ$3:$AZ$1424,'[1]BD Unidades'!$A$3:$A$1424,$A672),"-")</f>
        <v>0.57441195034351844</v>
      </c>
      <c r="AR672" s="25">
        <f>IFERROR(SUMIFS('[1]BD Unidades'!$BA$3:$BA$1424,'[1]BD Unidades'!$A$3:$A$1424,$A672),"-")</f>
        <v>2.4</v>
      </c>
      <c r="AS672" s="28">
        <f>SUMIFS('[1]BD Unidades'!$BC$3:$BC$1424,'[1]BD Unidades'!$A$3:$A$1424,$A672)</f>
        <v>9.3825436408977534E-3</v>
      </c>
      <c r="AT672" s="28">
        <f>SUMIFS('[1]BD Unidades'!$BE$3:$BE$1424,'[1]BD Unidades'!$A$3:$A$1424,$A672)</f>
        <v>0.99750623441396502</v>
      </c>
      <c r="AU672" s="29">
        <f t="shared" si="42"/>
        <v>0.98814708863750844</v>
      </c>
      <c r="AV672" s="30">
        <f t="shared" si="43"/>
        <v>2.5000000000000001E-3</v>
      </c>
      <c r="AW672" s="25">
        <f>IFERROR(SUMIFS('[1]BD Unidades'!$BI$3:$BI$1424,'[1]BD Unidades'!$A$3:$A$1424,$A672),"-")</f>
        <v>5.1444652166502423E-2</v>
      </c>
      <c r="AX672" s="25">
        <f>IFERROR(SUMIFS('[1]BD Unidades'!$BJ$3:$BJ$1424,'[1]BD Unidades'!$A$3:$A$1424,$A672),"-")</f>
        <v>3.3093191363940462E-2</v>
      </c>
    </row>
    <row r="673" spans="1:50" ht="14.4" x14ac:dyDescent="0.3">
      <c r="A673" s="7">
        <v>2000</v>
      </c>
      <c r="B673" s="7" t="s">
        <v>2990</v>
      </c>
      <c r="D673" s="8" t="s">
        <v>2991</v>
      </c>
      <c r="E673" s="19" t="s">
        <v>2931</v>
      </c>
      <c r="F673" s="19" t="s">
        <v>2992</v>
      </c>
      <c r="G673" s="19" t="s">
        <v>2993</v>
      </c>
      <c r="H673" s="19" t="s">
        <v>397</v>
      </c>
      <c r="I673" s="19">
        <v>2024</v>
      </c>
      <c r="J673" s="19" t="s">
        <v>495</v>
      </c>
      <c r="K673" s="19" t="s">
        <v>496</v>
      </c>
      <c r="L673" s="19" t="s">
        <v>213</v>
      </c>
      <c r="M673" s="19" t="s">
        <v>189</v>
      </c>
      <c r="N673" s="19" t="s">
        <v>879</v>
      </c>
      <c r="O673" s="19" t="s">
        <v>2378</v>
      </c>
      <c r="P673" s="19" t="s">
        <v>51</v>
      </c>
      <c r="Q673" s="9" t="s">
        <v>2994</v>
      </c>
      <c r="R673" s="20">
        <v>3.0057999999999998</v>
      </c>
      <c r="S673" s="20">
        <v>0.19</v>
      </c>
      <c r="T673" s="20">
        <v>3</v>
      </c>
      <c r="U673" s="20" t="s">
        <v>397</v>
      </c>
      <c r="V673" s="21">
        <f>_xlfn.XLOOKUP(D673,'[1]Gen. Real'!$A:$A,'[1]Gen. Real'!$C:$C,"-",0)</f>
        <v>5.3926800000000004</v>
      </c>
      <c r="W673" s="22"/>
      <c r="X673" s="22" t="str">
        <f>_xlfn.XLOOKUP(D673,[1]Vertimiento!$A:$A,[1]Vertimiento!$E:$E,"-",0)</f>
        <v>-</v>
      </c>
      <c r="Y673" s="23" t="str">
        <f t="shared" si="40"/>
        <v>-</v>
      </c>
      <c r="Z673" s="19" t="str">
        <f>_xlfn.XLOOKUP(D673,[1]Cmg!$I$4:$I$85,[1]Cmg!$M$4:$M$85,"----",0,1)</f>
        <v>----</v>
      </c>
      <c r="AA673" s="19" t="str">
        <f>_xlfn.XLOOKUP(D673,[1]Cmg!$A$4:$A$89,[1]Cmg!$B$4:$B$89,"----",0,1)</f>
        <v>----</v>
      </c>
      <c r="AB673" s="19" t="str">
        <f>_xlfn.XLOOKUP(D673,[1]Cmg!$E$4:$E$89,[1]Cmg!$F$4:$F$89,"----",0,1)</f>
        <v>----</v>
      </c>
      <c r="AC673" s="19" t="str">
        <f>_xlfn.XLOOKUP(D673,[1]Cmg!$O$4:$O$89,[1]Cmg!$P$4:$P$89,"----",0,1)</f>
        <v>----</v>
      </c>
      <c r="AD673" s="24" t="str">
        <f>_xlfn.XLOOKUP(D673,[1]Cmg!$S$4:$S$89,[1]Cmg!$U$4:$U$89,"----",0,1)</f>
        <v>----</v>
      </c>
      <c r="AG673" s="25">
        <f>IFERROR(SUMIFS('[1]BD Unidades'!$AH:$AH,'[1]BD Unidades'!$A:$A,'BD Centrales 2023'!$A673),"-")</f>
        <v>3</v>
      </c>
      <c r="AH673" s="25">
        <f>SUMIFS('[1]BD Unidades'!$AJ$3:$AJ$1424,'[1]BD Unidades'!$A$3:$A$1424,$A673)</f>
        <v>8140.411870383924</v>
      </c>
      <c r="AI673" s="25">
        <f>SUMIFS('[1]BD Unidades'!$AL$3:$AL$1424,'[1]BD Unidades'!$A$3:$A$1424,$A673)</f>
        <v>25.700312728724466</v>
      </c>
      <c r="AJ673" s="26">
        <f t="shared" si="41"/>
        <v>3.1471907503147194E-3</v>
      </c>
      <c r="AK673" s="27">
        <f>IFERROR(SUMIFS('[1]BD Unidades'!$AO$3:$AO$1424,'[1]BD Unidades'!$A$3:$A$1424,$A673),"-")</f>
        <v>0</v>
      </c>
      <c r="AL673" s="27">
        <f>IFERROR(SUMIFS('[1]BD Unidades'!$AQ$3:$AQ$1424,'[1]BD Unidades'!$A$3:$A$1424,$A673),"-")</f>
        <v>0</v>
      </c>
      <c r="AM673" s="27">
        <f>IFERROR(SUMIFS('[1]BD Unidades'!$AS$3:$AS$1424,'[1]BD Unidades'!$A$3:$A$1424,$A673),"-")</f>
        <v>0</v>
      </c>
      <c r="AN673" s="27">
        <f>IFERROR(SUMIFS('[1]BD Unidades'!$AU$3:$AU$1424,'[1]BD Unidades'!$A$3:$A$1424,$A673),"-")</f>
        <v>0.208627653203806</v>
      </c>
      <c r="AO673" s="27"/>
      <c r="AP673" s="27"/>
      <c r="AQ673" s="25">
        <f>IFERROR(SUMIFS('[1]BD Unidades'!$AZ$3:$AZ$1424,'[1]BD Unidades'!$A$3:$A$1424,$A673),"-")</f>
        <v>0.71801493792939808</v>
      </c>
      <c r="AR673" s="25">
        <f>IFERROR(SUMIFS('[1]BD Unidades'!$BA$3:$BA$1424,'[1]BD Unidades'!$A$3:$A$1424,$A673),"-")</f>
        <v>3</v>
      </c>
      <c r="AS673" s="28">
        <f>SUMIFS('[1]BD Unidades'!$BC$3:$BC$1424,'[1]BD Unidades'!$A$3:$A$1424,$A673)</f>
        <v>6.6461792601022664E-3</v>
      </c>
      <c r="AT673" s="28">
        <f>SUMIFS('[1]BD Unidades'!$BE$3:$BE$1424,'[1]BD Unidades'!$A$3:$A$1424,$A673)</f>
        <v>0.99744565377560723</v>
      </c>
      <c r="AU673" s="29">
        <f t="shared" si="42"/>
        <v>0.99081645115840467</v>
      </c>
      <c r="AV673" s="30">
        <f t="shared" si="43"/>
        <v>1.9E-3</v>
      </c>
      <c r="AW673" s="25">
        <f>IFERROR(SUMIFS('[1]BD Unidades'!$BI$3:$BI$1424,'[1]BD Unidades'!$A$3:$A$1424,$A673),"-")</f>
        <v>0.71278720643587146</v>
      </c>
      <c r="AX673" s="25">
        <f>IFERROR(SUMIFS('[1]BD Unidades'!$BJ$3:$BJ$1424,'[1]BD Unidades'!$A$3:$A$1424,$A673),"-")</f>
        <v>0.45852002940959014</v>
      </c>
    </row>
    <row r="674" spans="1:50" ht="14.4" x14ac:dyDescent="0.3">
      <c r="A674" s="7">
        <v>2001</v>
      </c>
      <c r="B674" s="7" t="s">
        <v>2995</v>
      </c>
      <c r="D674" s="8" t="s">
        <v>2996</v>
      </c>
      <c r="E674" s="19" t="s">
        <v>2931</v>
      </c>
      <c r="F674" s="19" t="s">
        <v>2997</v>
      </c>
      <c r="G674" s="19" t="s">
        <v>2998</v>
      </c>
      <c r="H674" s="19" t="s">
        <v>397</v>
      </c>
      <c r="I674" s="19">
        <v>2024</v>
      </c>
      <c r="J674" s="19" t="s">
        <v>495</v>
      </c>
      <c r="K674" s="19" t="s">
        <v>496</v>
      </c>
      <c r="L674" s="19" t="s">
        <v>213</v>
      </c>
      <c r="M674" s="19" t="s">
        <v>164</v>
      </c>
      <c r="N674" s="19" t="s">
        <v>2819</v>
      </c>
      <c r="O674" s="19" t="s">
        <v>2820</v>
      </c>
      <c r="P674" s="19" t="s">
        <v>51</v>
      </c>
      <c r="Q674" s="9" t="s">
        <v>2999</v>
      </c>
      <c r="R674" s="20">
        <v>6.01</v>
      </c>
      <c r="S674" s="20">
        <v>0.17</v>
      </c>
      <c r="T674" s="20">
        <v>6</v>
      </c>
      <c r="U674" s="20" t="s">
        <v>397</v>
      </c>
      <c r="V674" s="21">
        <f>_xlfn.XLOOKUP(D674,'[1]Gen. Real'!$A:$A,'[1]Gen. Real'!$C:$C,"-",0)</f>
        <v>11.651039999999995</v>
      </c>
      <c r="W674" s="22"/>
      <c r="X674" s="22" t="str">
        <f>_xlfn.XLOOKUP(D674,[1]Vertimiento!$A:$A,[1]Vertimiento!$E:$E,"-",0)</f>
        <v>-</v>
      </c>
      <c r="Y674" s="23" t="str">
        <f t="shared" si="40"/>
        <v>-</v>
      </c>
      <c r="Z674" s="19" t="str">
        <f>_xlfn.XLOOKUP(D674,[1]Cmg!$I$4:$I$85,[1]Cmg!$M$4:$M$85,"----",0,1)</f>
        <v>----</v>
      </c>
      <c r="AA674" s="19" t="str">
        <f>_xlfn.XLOOKUP(D674,[1]Cmg!$A$4:$A$89,[1]Cmg!$B$4:$B$89,"----",0,1)</f>
        <v>----</v>
      </c>
      <c r="AB674" s="19" t="str">
        <f>_xlfn.XLOOKUP(D674,[1]Cmg!$E$4:$E$89,[1]Cmg!$F$4:$F$89,"----",0,1)</f>
        <v>----</v>
      </c>
      <c r="AC674" s="19" t="str">
        <f>_xlfn.XLOOKUP(D674,[1]Cmg!$O$4:$O$89,[1]Cmg!$P$4:$P$89,"----",0,1)</f>
        <v>----</v>
      </c>
      <c r="AD674" s="24" t="str">
        <f>_xlfn.XLOOKUP(D674,[1]Cmg!$S$4:$S$89,[1]Cmg!$U$4:$U$89,"----",0,1)</f>
        <v>----</v>
      </c>
      <c r="AG674" s="25">
        <f>IFERROR(SUMIFS('[1]BD Unidades'!$AH:$AH,'[1]BD Unidades'!$A:$A,'BD Centrales 2023'!$A674),"-")</f>
        <v>6</v>
      </c>
      <c r="AH674" s="25">
        <f>SUMIFS('[1]BD Unidades'!$AJ$3:$AJ$1424,'[1]BD Unidades'!$A$3:$A$1424,$A674)</f>
        <v>7186.5890183028323</v>
      </c>
      <c r="AI674" s="25">
        <f>SUMIFS('[1]BD Unidades'!$AL$3:$AL$1424,'[1]BD Unidades'!$A$3:$A$1424,$A674)</f>
        <v>0</v>
      </c>
      <c r="AJ674" s="26">
        <f t="shared" si="41"/>
        <v>0</v>
      </c>
      <c r="AK674" s="27">
        <f>IFERROR(SUMIFS('[1]BD Unidades'!$AO$3:$AO$1424,'[1]BD Unidades'!$A$3:$A$1424,$A674),"-")</f>
        <v>0</v>
      </c>
      <c r="AL674" s="27">
        <f>IFERROR(SUMIFS('[1]BD Unidades'!$AQ$3:$AQ$1424,'[1]BD Unidades'!$A$3:$A$1424,$A674),"-")</f>
        <v>0</v>
      </c>
      <c r="AM674" s="27">
        <f>IFERROR(SUMIFS('[1]BD Unidades'!$AS$3:$AS$1424,'[1]BD Unidades'!$A$3:$A$1424,$A674),"-")</f>
        <v>0</v>
      </c>
      <c r="AN674" s="27">
        <f>IFERROR(SUMIFS('[1]BD Unidades'!$AU$3:$AU$1424,'[1]BD Unidades'!$A$3:$A$1424,$A674),"-")</f>
        <v>0.23493044925124792</v>
      </c>
      <c r="AO674" s="27"/>
      <c r="AP674" s="27"/>
      <c r="AQ674" s="25">
        <f>IFERROR(SUMIFS('[1]BD Unidades'!$AZ$3:$AZ$1424,'[1]BD Unidades'!$A$3:$A$1424,$A674),"-")</f>
        <v>1.4360298758587962</v>
      </c>
      <c r="AR674" s="25">
        <f>IFERROR(SUMIFS('[1]BD Unidades'!$BA$3:$BA$1424,'[1]BD Unidades'!$A$3:$A$1424,$A674),"-")</f>
        <v>6</v>
      </c>
      <c r="AS674" s="28">
        <f>SUMIFS('[1]BD Unidades'!$BC$3:$BC$1424,'[1]BD Unidades'!$A$3:$A$1424,$A674)</f>
        <v>4.0597298607804165E-2</v>
      </c>
      <c r="AT674" s="28">
        <f>SUMIFS('[1]BD Unidades'!$BE$3:$BE$1424,'[1]BD Unidades'!$A$3:$A$1424,$A674)</f>
        <v>0.91605125399828291</v>
      </c>
      <c r="AU674" s="29">
        <f t="shared" si="42"/>
        <v>0.87886204769966114</v>
      </c>
      <c r="AV674" s="30">
        <f t="shared" si="43"/>
        <v>1.7000000000000001E-3</v>
      </c>
      <c r="AW674" s="25">
        <f>IFERROR(SUMIFS('[1]BD Unidades'!$BI$3:$BI$1424,'[1]BD Unidades'!$A$3:$A$1424,$A674),"-")</f>
        <v>1.2640864544850396</v>
      </c>
      <c r="AX674" s="25">
        <f>IFERROR(SUMIFS('[1]BD Unidades'!$BJ$3:$BJ$1424,'[1]BD Unidades'!$A$3:$A$1424,$A674),"-")</f>
        <v>0.81315847570405508</v>
      </c>
    </row>
    <row r="675" spans="1:50" ht="14.4" x14ac:dyDescent="0.3">
      <c r="A675" s="7">
        <v>2002</v>
      </c>
      <c r="B675" s="7" t="s">
        <v>3000</v>
      </c>
      <c r="D675" s="8" t="s">
        <v>3001</v>
      </c>
      <c r="E675" s="19" t="s">
        <v>3002</v>
      </c>
      <c r="F675" s="19" t="s">
        <v>3002</v>
      </c>
      <c r="G675" s="19" t="s">
        <v>3003</v>
      </c>
      <c r="H675" s="19" t="s">
        <v>397</v>
      </c>
      <c r="I675" s="19">
        <v>2024</v>
      </c>
      <c r="J675" s="19" t="s">
        <v>495</v>
      </c>
      <c r="K675" s="19" t="s">
        <v>496</v>
      </c>
      <c r="L675" s="19" t="s">
        <v>213</v>
      </c>
      <c r="M675" s="19" t="s">
        <v>106</v>
      </c>
      <c r="N675" s="19" t="s">
        <v>144</v>
      </c>
      <c r="O675" s="19" t="s">
        <v>939</v>
      </c>
      <c r="P675" s="19" t="s">
        <v>51</v>
      </c>
      <c r="Q675" s="9" t="s">
        <v>2967</v>
      </c>
      <c r="R675" s="20">
        <v>9.1479999999999997</v>
      </c>
      <c r="S675" s="20">
        <v>1.62</v>
      </c>
      <c r="T675" s="20">
        <v>9</v>
      </c>
      <c r="U675" s="20" t="s">
        <v>397</v>
      </c>
      <c r="V675" s="21">
        <f>_xlfn.XLOOKUP(D675,'[1]Gen. Real'!$A:$A,'[1]Gen. Real'!$C:$C,"-",0)</f>
        <v>20.432989999999997</v>
      </c>
      <c r="W675" s="22"/>
      <c r="X675" s="22" t="str">
        <f>_xlfn.XLOOKUP(D675,[1]Vertimiento!$A:$A,[1]Vertimiento!$E:$E,"-",0)</f>
        <v>-</v>
      </c>
      <c r="Y675" s="23" t="str">
        <f t="shared" si="40"/>
        <v>-</v>
      </c>
      <c r="Z675" s="19" t="str">
        <f>_xlfn.XLOOKUP(D675,[1]Cmg!$I$4:$I$85,[1]Cmg!$M$4:$M$85,"----",0,1)</f>
        <v>----</v>
      </c>
      <c r="AA675" s="19" t="str">
        <f>_xlfn.XLOOKUP(D675,[1]Cmg!$A$4:$A$89,[1]Cmg!$B$4:$B$89,"----",0,1)</f>
        <v>----</v>
      </c>
      <c r="AB675" s="19" t="str">
        <f>_xlfn.XLOOKUP(D675,[1]Cmg!$E$4:$E$89,[1]Cmg!$F$4:$F$89,"----",0,1)</f>
        <v>----</v>
      </c>
      <c r="AC675" s="19" t="str">
        <f>_xlfn.XLOOKUP(D675,[1]Cmg!$O$4:$O$89,[1]Cmg!$P$4:$P$89,"----",0,1)</f>
        <v>----</v>
      </c>
      <c r="AD675" s="24" t="str">
        <f>_xlfn.XLOOKUP(D675,[1]Cmg!$S$4:$S$89,[1]Cmg!$U$4:$U$89,"----",0,1)</f>
        <v>----</v>
      </c>
      <c r="AG675" s="25">
        <f>IFERROR(SUMIFS('[1]BD Unidades'!$AH:$AH,'[1]BD Unidades'!$A:$A,'BD Centrales 2023'!$A675),"-")</f>
        <v>9</v>
      </c>
      <c r="AH675" s="25">
        <f>SUMIFS('[1]BD Unidades'!$AJ$3:$AJ$1424,'[1]BD Unidades'!$A$3:$A$1424,$A675)</f>
        <v>7856.9140795802396</v>
      </c>
      <c r="AI675" s="25">
        <f>SUMIFS('[1]BD Unidades'!$AL$3:$AL$1424,'[1]BD Unidades'!$A$3:$A$1424,$A675)</f>
        <v>18.823786620026205</v>
      </c>
      <c r="AJ675" s="26">
        <f t="shared" si="41"/>
        <v>2.3900981647460473E-3</v>
      </c>
      <c r="AK675" s="27">
        <f>IFERROR(SUMIFS('[1]BD Unidades'!$AO$3:$AO$1424,'[1]BD Unidades'!$A$3:$A$1424,$A675),"-")</f>
        <v>0</v>
      </c>
      <c r="AL675" s="27">
        <f>IFERROR(SUMIFS('[1]BD Unidades'!$AQ$3:$AQ$1424,'[1]BD Unidades'!$A$3:$A$1424,$A675),"-")</f>
        <v>0</v>
      </c>
      <c r="AM675" s="27">
        <f>IFERROR(SUMIFS('[1]BD Unidades'!$AS$3:$AS$1424,'[1]BD Unidades'!$A$3:$A$1424,$A675),"-")</f>
        <v>0</v>
      </c>
      <c r="AN675" s="27">
        <f>IFERROR(SUMIFS('[1]BD Unidades'!$AU$3:$AU$1424,'[1]BD Unidades'!$A$3:$A$1424,$A675),"-")</f>
        <v>0.2620408832531701</v>
      </c>
      <c r="AO675" s="27"/>
      <c r="AP675" s="27"/>
      <c r="AQ675" s="25">
        <f>IFERROR(SUMIFS('[1]BD Unidades'!$AZ$3:$AZ$1424,'[1]BD Unidades'!$A$3:$A$1424,$A675),"-")</f>
        <v>2.154044813788194</v>
      </c>
      <c r="AR675" s="25">
        <f>IFERROR(SUMIFS('[1]BD Unidades'!$BA$3:$BA$1424,'[1]BD Unidades'!$A$3:$A$1424,$A675),"-")</f>
        <v>8.9946222791293202</v>
      </c>
      <c r="AS675" s="28">
        <f>SUMIFS('[1]BD Unidades'!$BC$3:$BC$1424,'[1]BD Unidades'!$A$3:$A$1424,$A675)</f>
        <v>9.3441445431896499E-3</v>
      </c>
      <c r="AT675" s="28">
        <f>SUMIFS('[1]BD Unidades'!$BE$3:$BE$1424,'[1]BD Unidades'!$A$3:$A$1424,$A675)</f>
        <v>0.98222682104330017</v>
      </c>
      <c r="AU675" s="29">
        <f t="shared" si="42"/>
        <v>0.97304875165327387</v>
      </c>
      <c r="AV675" s="30">
        <f t="shared" si="43"/>
        <v>1.6200000000000003E-2</v>
      </c>
      <c r="AW675" s="25">
        <f>IFERROR(SUMIFS('[1]BD Unidades'!$BI$3:$BI$1424,'[1]BD Unidades'!$A$3:$A$1424,$A675),"-")</f>
        <v>2.1301275659101204</v>
      </c>
      <c r="AX675" s="25">
        <f>IFERROR(SUMIFS('[1]BD Unidades'!$BJ$3:$BJ$1424,'[1]BD Unidades'!$A$3:$A$1424,$A675),"-")</f>
        <v>1.370263306283346</v>
      </c>
    </row>
    <row r="676" spans="1:50" ht="14.4" x14ac:dyDescent="0.3">
      <c r="A676" s="7">
        <v>2003</v>
      </c>
      <c r="B676" s="7" t="s">
        <v>3004</v>
      </c>
      <c r="D676" s="8" t="s">
        <v>3005</v>
      </c>
      <c r="E676" s="19" t="s">
        <v>3006</v>
      </c>
      <c r="F676" s="19" t="s">
        <v>3006</v>
      </c>
      <c r="G676" s="19" t="s">
        <v>3007</v>
      </c>
      <c r="H676" s="19" t="s">
        <v>397</v>
      </c>
      <c r="I676" s="19">
        <v>2024</v>
      </c>
      <c r="J676" s="19" t="s">
        <v>495</v>
      </c>
      <c r="K676" s="19" t="s">
        <v>496</v>
      </c>
      <c r="L676" s="19" t="s">
        <v>213</v>
      </c>
      <c r="M676" s="19" t="s">
        <v>48</v>
      </c>
      <c r="N676" s="19" t="s">
        <v>48</v>
      </c>
      <c r="O676" s="19" t="s">
        <v>48</v>
      </c>
      <c r="P676" s="19" t="s">
        <v>51</v>
      </c>
      <c r="Q676" s="9" t="s">
        <v>3009</v>
      </c>
      <c r="R676" s="20">
        <v>9.1609999999999996</v>
      </c>
      <c r="S676" s="20">
        <v>1.76</v>
      </c>
      <c r="T676" s="20">
        <v>9</v>
      </c>
      <c r="U676" s="20" t="s">
        <v>397</v>
      </c>
      <c r="V676" s="21">
        <f>_xlfn.XLOOKUP(D676,'[1]Gen. Real'!$A:$A,'[1]Gen. Real'!$C:$C,"-",0)</f>
        <v>20.318149999999996</v>
      </c>
      <c r="W676" s="22"/>
      <c r="X676" s="22" t="str">
        <f>_xlfn.XLOOKUP(D676,[1]Vertimiento!$A:$A,[1]Vertimiento!$E:$E,"-",0)</f>
        <v>-</v>
      </c>
      <c r="Y676" s="23" t="str">
        <f t="shared" si="40"/>
        <v>-</v>
      </c>
      <c r="Z676" s="19" t="str">
        <f>_xlfn.XLOOKUP(D676,[1]Cmg!$I$4:$I$85,[1]Cmg!$M$4:$M$85,"----",0,1)</f>
        <v>----</v>
      </c>
      <c r="AA676" s="19" t="str">
        <f>_xlfn.XLOOKUP(D676,[1]Cmg!$A$4:$A$89,[1]Cmg!$B$4:$B$89,"----",0,1)</f>
        <v>----</v>
      </c>
      <c r="AB676" s="19" t="str">
        <f>_xlfn.XLOOKUP(D676,[1]Cmg!$E$4:$E$89,[1]Cmg!$F$4:$F$89,"----",0,1)</f>
        <v>----</v>
      </c>
      <c r="AC676" s="19" t="str">
        <f>_xlfn.XLOOKUP(D676,[1]Cmg!$O$4:$O$89,[1]Cmg!$P$4:$P$89,"----",0,1)</f>
        <v>----</v>
      </c>
      <c r="AD676" s="24" t="str">
        <f>_xlfn.XLOOKUP(D676,[1]Cmg!$S$4:$S$89,[1]Cmg!$U$4:$U$89,"----",0,1)</f>
        <v>----</v>
      </c>
      <c r="AG676" s="25">
        <f>IFERROR(SUMIFS('[1]BD Unidades'!$AH:$AH,'[1]BD Unidades'!$A:$A,'BD Centrales 2023'!$A676),"-")</f>
        <v>9</v>
      </c>
      <c r="AH676" s="25">
        <f>SUMIFS('[1]BD Unidades'!$AJ$3:$AJ$1424,'[1]BD Unidades'!$A$3:$A$1424,$A676)</f>
        <v>5972.0008732671076</v>
      </c>
      <c r="AI676" s="25">
        <f>SUMIFS('[1]BD Unidades'!$AL$3:$AL$1424,'[1]BD Unidades'!$A$3:$A$1424,$A676)</f>
        <v>0</v>
      </c>
      <c r="AJ676" s="26">
        <f t="shared" si="41"/>
        <v>0</v>
      </c>
      <c r="AK676" s="27">
        <f>IFERROR(SUMIFS('[1]BD Unidades'!$AO$3:$AO$1424,'[1]BD Unidades'!$A$3:$A$1424,$A676),"-")</f>
        <v>0</v>
      </c>
      <c r="AL676" s="27">
        <f>IFERROR(SUMIFS('[1]BD Unidades'!$AQ$3:$AQ$1424,'[1]BD Unidades'!$A$3:$A$1424,$A676),"-")</f>
        <v>0</v>
      </c>
      <c r="AM676" s="27">
        <f>IFERROR(SUMIFS('[1]BD Unidades'!$AS$3:$AS$1424,'[1]BD Unidades'!$A$3:$A$1424,$A676),"-")</f>
        <v>0</v>
      </c>
      <c r="AN676" s="27">
        <f>IFERROR(SUMIFS('[1]BD Unidades'!$AU$3:$AU$1424,'[1]BD Unidades'!$A$3:$A$1424,$A676),"-")</f>
        <v>0</v>
      </c>
      <c r="AO676" s="27"/>
      <c r="AP676" s="27"/>
      <c r="AQ676" s="25">
        <f>IFERROR(SUMIFS('[1]BD Unidades'!$AZ$3:$AZ$1424,'[1]BD Unidades'!$A$3:$A$1424,$A676),"-")</f>
        <v>2.9358067322730301</v>
      </c>
      <c r="AR676" s="25">
        <f>IFERROR(SUMIFS('[1]BD Unidades'!$BA$3:$BA$1424,'[1]BD Unidades'!$A$3:$A$1424,$A676),"-")</f>
        <v>9</v>
      </c>
      <c r="AS676" s="28">
        <f>SUMIFS('[1]BD Unidades'!$BC$3:$BC$1424,'[1]BD Unidades'!$A$3:$A$1424,$A676)</f>
        <v>9.2406942473529079E-3</v>
      </c>
      <c r="AT676" s="28">
        <f>SUMIFS('[1]BD Unidades'!$BE$3:$BE$1424,'[1]BD Unidades'!$A$3:$A$1424,$A676)</f>
        <v>0.97754888576200827</v>
      </c>
      <c r="AU676" s="29">
        <f t="shared" si="42"/>
        <v>0.96851565539684104</v>
      </c>
      <c r="AV676" s="30">
        <f t="shared" si="43"/>
        <v>1.7600000000000001E-2</v>
      </c>
      <c r="AW676" s="25">
        <f>IFERROR(SUMIFS('[1]BD Unidades'!$BI$3:$BI$1424,'[1]BD Unidades'!$A$3:$A$1424,$A676),"-")</f>
        <v>2.0692342431596282</v>
      </c>
      <c r="AX676" s="25">
        <f>IFERROR(SUMIFS('[1]BD Unidades'!$BJ$3:$BJ$1424,'[1]BD Unidades'!$A$3:$A$1424,$A676),"-")</f>
        <v>1.3310919969692874</v>
      </c>
    </row>
    <row r="677" spans="1:50" ht="14.4" x14ac:dyDescent="0.3">
      <c r="A677" s="7">
        <v>2004</v>
      </c>
      <c r="B677" s="7" t="s">
        <v>3010</v>
      </c>
      <c r="D677" s="8" t="s">
        <v>3011</v>
      </c>
      <c r="E677" s="19" t="s">
        <v>3012</v>
      </c>
      <c r="F677" s="19" t="s">
        <v>3012</v>
      </c>
      <c r="G677" s="19" t="s">
        <v>3013</v>
      </c>
      <c r="H677" s="19" t="s">
        <v>397</v>
      </c>
      <c r="I677" s="19">
        <v>2024</v>
      </c>
      <c r="J677" s="19" t="s">
        <v>495</v>
      </c>
      <c r="K677" s="19" t="s">
        <v>496</v>
      </c>
      <c r="L677" s="19" t="s">
        <v>213</v>
      </c>
      <c r="M677" s="19" t="s">
        <v>48</v>
      </c>
      <c r="N677" s="19" t="s">
        <v>48</v>
      </c>
      <c r="O677" s="19" t="s">
        <v>48</v>
      </c>
      <c r="P677" s="19" t="s">
        <v>51</v>
      </c>
      <c r="Q677" s="9" t="s">
        <v>3014</v>
      </c>
      <c r="R677" s="20">
        <v>9.1679999999999993</v>
      </c>
      <c r="S677" s="20">
        <v>1.83</v>
      </c>
      <c r="T677" s="20">
        <v>9</v>
      </c>
      <c r="U677" s="20" t="s">
        <v>397</v>
      </c>
      <c r="V677" s="21">
        <f>_xlfn.XLOOKUP(D677,'[1]Gen. Real'!$A:$A,'[1]Gen. Real'!$C:$C,"-",0)</f>
        <v>24.177460000000004</v>
      </c>
      <c r="W677" s="22"/>
      <c r="X677" s="22" t="str">
        <f>_xlfn.XLOOKUP(D677,[1]Vertimiento!$A:$A,[1]Vertimiento!$E:$E,"-",0)</f>
        <v>-</v>
      </c>
      <c r="Y677" s="23" t="str">
        <f t="shared" si="40"/>
        <v>-</v>
      </c>
      <c r="Z677" s="19" t="str">
        <f>_xlfn.XLOOKUP(D677,[1]Cmg!$I$4:$I$85,[1]Cmg!$M$4:$M$85,"----",0,1)</f>
        <v>----</v>
      </c>
      <c r="AA677" s="19" t="str">
        <f>_xlfn.XLOOKUP(D677,[1]Cmg!$A$4:$A$89,[1]Cmg!$B$4:$B$89,"----",0,1)</f>
        <v>----</v>
      </c>
      <c r="AB677" s="19" t="str">
        <f>_xlfn.XLOOKUP(D677,[1]Cmg!$E$4:$E$89,[1]Cmg!$F$4:$F$89,"----",0,1)</f>
        <v>----</v>
      </c>
      <c r="AC677" s="19" t="str">
        <f>_xlfn.XLOOKUP(D677,[1]Cmg!$O$4:$O$89,[1]Cmg!$P$4:$P$89,"----",0,1)</f>
        <v>----</v>
      </c>
      <c r="AD677" s="24" t="str">
        <f>_xlfn.XLOOKUP(D677,[1]Cmg!$S$4:$S$89,[1]Cmg!$U$4:$U$89,"----",0,1)</f>
        <v>----</v>
      </c>
      <c r="AG677" s="25">
        <f>IFERROR(SUMIFS('[1]BD Unidades'!$AH:$AH,'[1]BD Unidades'!$A:$A,'BD Centrales 2023'!$A677),"-")</f>
        <v>9</v>
      </c>
      <c r="AH677" s="25">
        <f>SUMIFS('[1]BD Unidades'!$AJ$3:$AJ$1424,'[1]BD Unidades'!$A$3:$A$1424,$A677)</f>
        <v>7830.6937172774915</v>
      </c>
      <c r="AI677" s="25">
        <f>SUMIFS('[1]BD Unidades'!$AL$3:$AL$1424,'[1]BD Unidades'!$A$3:$A$1424,$A677)</f>
        <v>0</v>
      </c>
      <c r="AJ677" s="26">
        <f t="shared" si="41"/>
        <v>0</v>
      </c>
      <c r="AK677" s="27">
        <f>IFERROR(SUMIFS('[1]BD Unidades'!$AO$3:$AO$1424,'[1]BD Unidades'!$A$3:$A$1424,$A677),"-")</f>
        <v>0</v>
      </c>
      <c r="AL677" s="27">
        <f>IFERROR(SUMIFS('[1]BD Unidades'!$AQ$3:$AQ$1424,'[1]BD Unidades'!$A$3:$A$1424,$A677),"-")</f>
        <v>0</v>
      </c>
      <c r="AM677" s="27">
        <f>IFERROR(SUMIFS('[1]BD Unidades'!$AS$3:$AS$1424,'[1]BD Unidades'!$A$3:$A$1424,$A677),"-")</f>
        <v>0</v>
      </c>
      <c r="AN677" s="27">
        <f>IFERROR(SUMIFS('[1]BD Unidades'!$AU$3:$AU$1424,'[1]BD Unidades'!$A$3:$A$1424,$A677),"-")</f>
        <v>0.32288187172774874</v>
      </c>
      <c r="AO677" s="27"/>
      <c r="AP677" s="27"/>
      <c r="AQ677" s="25">
        <f>IFERROR(SUMIFS('[1]BD Unidades'!$AZ$3:$AZ$1424,'[1]BD Unidades'!$A$3:$A$1424,$A677),"-")</f>
        <v>2.9358067322730301</v>
      </c>
      <c r="AR677" s="25">
        <f>IFERROR(SUMIFS('[1]BD Unidades'!$BA$3:$BA$1424,'[1]BD Unidades'!$A$3:$A$1424,$A677),"-")</f>
        <v>9</v>
      </c>
      <c r="AS677" s="28">
        <f>SUMIFS('[1]BD Unidades'!$BC$3:$BC$1424,'[1]BD Unidades'!$A$3:$A$1424,$A677)</f>
        <v>9.1464928965876643E-3</v>
      </c>
      <c r="AT677" s="28">
        <f>SUMIFS('[1]BD Unidades'!$BE$3:$BE$1424,'[1]BD Unidades'!$A$3:$A$1424,$A677)</f>
        <v>0.97889622032561097</v>
      </c>
      <c r="AU677" s="29">
        <f t="shared" si="42"/>
        <v>0.96994275299990629</v>
      </c>
      <c r="AV677" s="30">
        <f t="shared" si="43"/>
        <v>1.83E-2</v>
      </c>
      <c r="AW677" s="25">
        <f>IFERROR(SUMIFS('[1]BD Unidades'!$BI$3:$BI$1424,'[1]BD Unidades'!$A$3:$A$1424,$A677),"-")</f>
        <v>2.9002191762924339</v>
      </c>
      <c r="AX677" s="25">
        <f>IFERROR(SUMIFS('[1]BD Unidades'!$BJ$3:$BJ$1424,'[1]BD Unidades'!$A$3:$A$1424,$A677),"-")</f>
        <v>1.8656459740029092</v>
      </c>
    </row>
    <row r="678" spans="1:50" ht="14.4" x14ac:dyDescent="0.3">
      <c r="A678" s="7">
        <v>2005</v>
      </c>
      <c r="B678" s="7" t="s">
        <v>3015</v>
      </c>
      <c r="D678" s="8" t="s">
        <v>3016</v>
      </c>
      <c r="E678" s="19" t="s">
        <v>2269</v>
      </c>
      <c r="F678" s="19" t="s">
        <v>3017</v>
      </c>
      <c r="G678" s="19" t="s">
        <v>2451</v>
      </c>
      <c r="H678" s="19" t="s">
        <v>397</v>
      </c>
      <c r="I678" s="19">
        <v>2024</v>
      </c>
      <c r="J678" s="19" t="s">
        <v>495</v>
      </c>
      <c r="K678" s="19" t="s">
        <v>496</v>
      </c>
      <c r="L678" s="19" t="s">
        <v>213</v>
      </c>
      <c r="M678" s="19" t="s">
        <v>362</v>
      </c>
      <c r="N678" s="19" t="s">
        <v>1216</v>
      </c>
      <c r="O678" s="19" t="s">
        <v>1455</v>
      </c>
      <c r="P678" s="19" t="s">
        <v>51</v>
      </c>
      <c r="Q678" s="9" t="s">
        <v>2661</v>
      </c>
      <c r="R678" s="20">
        <v>3.008</v>
      </c>
      <c r="S678" s="20">
        <v>0.27</v>
      </c>
      <c r="T678" s="20">
        <v>3</v>
      </c>
      <c r="U678" s="20" t="s">
        <v>397</v>
      </c>
      <c r="V678" s="21">
        <f>_xlfn.XLOOKUP(D678,'[1]Gen. Real'!$A:$A,'[1]Gen. Real'!$C:$C,"-",0)</f>
        <v>6.9926900000000005</v>
      </c>
      <c r="W678" s="22"/>
      <c r="X678" s="22" t="str">
        <f>_xlfn.XLOOKUP(D678,[1]Vertimiento!$A:$A,[1]Vertimiento!$E:$E,"-",0)</f>
        <v>-</v>
      </c>
      <c r="Y678" s="23" t="str">
        <f t="shared" si="40"/>
        <v>-</v>
      </c>
      <c r="Z678" s="19" t="str">
        <f>_xlfn.XLOOKUP(D678,[1]Cmg!$I$4:$I$85,[1]Cmg!$M$4:$M$85,"----",0,1)</f>
        <v>----</v>
      </c>
      <c r="AA678" s="19" t="str">
        <f>_xlfn.XLOOKUP(D678,[1]Cmg!$A$4:$A$89,[1]Cmg!$B$4:$B$89,"----",0,1)</f>
        <v>----</v>
      </c>
      <c r="AB678" s="19" t="str">
        <f>_xlfn.XLOOKUP(D678,[1]Cmg!$E$4:$E$89,[1]Cmg!$F$4:$F$89,"----",0,1)</f>
        <v>----</v>
      </c>
      <c r="AC678" s="19" t="str">
        <f>_xlfn.XLOOKUP(D678,[1]Cmg!$O$4:$O$89,[1]Cmg!$P$4:$P$89,"----",0,1)</f>
        <v>----</v>
      </c>
      <c r="AD678" s="24" t="str">
        <f>_xlfn.XLOOKUP(D678,[1]Cmg!$S$4:$S$89,[1]Cmg!$U$4:$U$89,"----",0,1)</f>
        <v>----</v>
      </c>
      <c r="AG678" s="25">
        <f>IFERROR(SUMIFS('[1]BD Unidades'!$AH:$AH,'[1]BD Unidades'!$A:$A,'BD Centrales 2023'!$A678),"-")</f>
        <v>3</v>
      </c>
      <c r="AH678" s="25">
        <f>SUMIFS('[1]BD Unidades'!$AJ$3:$AJ$1424,'[1]BD Unidades'!$A$3:$A$1424,$A678)</f>
        <v>8660.15625</v>
      </c>
      <c r="AI678" s="25">
        <f>SUMIFS('[1]BD Unidades'!$AL$3:$AL$1424,'[1]BD Unidades'!$A$3:$A$1424,$A678)</f>
        <v>0</v>
      </c>
      <c r="AJ678" s="26">
        <f t="shared" si="41"/>
        <v>0</v>
      </c>
      <c r="AK678" s="27">
        <f>IFERROR(SUMIFS('[1]BD Unidades'!$AO$3:$AO$1424,'[1]BD Unidades'!$A$3:$A$1424,$A678),"-")</f>
        <v>0</v>
      </c>
      <c r="AL678" s="27">
        <f>IFERROR(SUMIFS('[1]BD Unidades'!$AQ$3:$AQ$1424,'[1]BD Unidades'!$A$3:$A$1424,$A678),"-")</f>
        <v>0</v>
      </c>
      <c r="AM678" s="27">
        <f>IFERROR(SUMIFS('[1]BD Unidades'!$AS$3:$AS$1424,'[1]BD Unidades'!$A$3:$A$1424,$A678),"-")</f>
        <v>0</v>
      </c>
      <c r="AN678" s="27">
        <f>IFERROR(SUMIFS('[1]BD Unidades'!$AU$3:$AU$1424,'[1]BD Unidades'!$A$3:$A$1424,$A678),"-")</f>
        <v>0.26563464095744682</v>
      </c>
      <c r="AO678" s="27"/>
      <c r="AP678" s="27"/>
      <c r="AQ678" s="25">
        <f>IFERROR(SUMIFS('[1]BD Unidades'!$AZ$3:$AZ$1424,'[1]BD Unidades'!$A$3:$A$1424,$A678),"-")</f>
        <v>0.71801493792939808</v>
      </c>
      <c r="AR678" s="25">
        <f>IFERROR(SUMIFS('[1]BD Unidades'!$BA$3:$BA$1424,'[1]BD Unidades'!$A$3:$A$1424,$A678),"-")</f>
        <v>3</v>
      </c>
      <c r="AS678" s="28">
        <f>SUMIFS('[1]BD Unidades'!$BC$3:$BC$1424,'[1]BD Unidades'!$A$3:$A$1424,$A678)</f>
        <v>6.3430872923345948E-3</v>
      </c>
      <c r="AT678" s="28">
        <f>SUMIFS('[1]BD Unidades'!$BE$3:$BE$1424,'[1]BD Unidades'!$A$3:$A$1424,$A678)</f>
        <v>0.99734042553191493</v>
      </c>
      <c r="AU678" s="29">
        <f t="shared" si="42"/>
        <v>0.99101420815259189</v>
      </c>
      <c r="AV678" s="30">
        <f t="shared" si="43"/>
        <v>2.7000000000000001E-3</v>
      </c>
      <c r="AW678" s="25">
        <f>IFERROR(SUMIFS('[1]BD Unidades'!$BI$3:$BI$1424,'[1]BD Unidades'!$A$3:$A$1424,$A678),"-")</f>
        <v>0.71344836135043499</v>
      </c>
      <c r="AX678" s="25">
        <f>IFERROR(SUMIFS('[1]BD Unidades'!$BJ$3:$BJ$1424,'[1]BD Unidades'!$A$3:$A$1424,$A678),"-")</f>
        <v>0.45894533554321981</v>
      </c>
    </row>
    <row r="679" spans="1:50" ht="14.4" x14ac:dyDescent="0.3">
      <c r="A679" s="7">
        <v>2006</v>
      </c>
      <c r="B679" s="7" t="s">
        <v>3018</v>
      </c>
      <c r="D679" s="8" t="s">
        <v>3019</v>
      </c>
      <c r="E679" s="19" t="s">
        <v>2269</v>
      </c>
      <c r="F679" s="19" t="s">
        <v>3020</v>
      </c>
      <c r="G679" s="19" t="s">
        <v>3021</v>
      </c>
      <c r="H679" s="19" t="s">
        <v>397</v>
      </c>
      <c r="I679" s="19">
        <v>2024</v>
      </c>
      <c r="J679" s="19" t="s">
        <v>495</v>
      </c>
      <c r="K679" s="19" t="s">
        <v>496</v>
      </c>
      <c r="L679" s="19" t="s">
        <v>213</v>
      </c>
      <c r="M679" s="19" t="s">
        <v>68</v>
      </c>
      <c r="N679" s="19" t="s">
        <v>68</v>
      </c>
      <c r="O679" s="19" t="s">
        <v>2324</v>
      </c>
      <c r="P679" s="19" t="s">
        <v>51</v>
      </c>
      <c r="Q679" s="9" t="s">
        <v>3023</v>
      </c>
      <c r="R679" s="20">
        <v>9.0085999999999995</v>
      </c>
      <c r="S679" s="20">
        <v>0.09</v>
      </c>
      <c r="T679" s="20">
        <v>9</v>
      </c>
      <c r="U679" s="20" t="s">
        <v>397</v>
      </c>
      <c r="V679" s="21">
        <f>_xlfn.XLOOKUP(D679,'[1]Gen. Real'!$A:$A,'[1]Gen. Real'!$C:$C,"-",0)</f>
        <v>18.718170000000008</v>
      </c>
      <c r="W679" s="22"/>
      <c r="X679" s="22" t="str">
        <f>_xlfn.XLOOKUP(D679,[1]Vertimiento!$A:$A,[1]Vertimiento!$E:$E,"-",0)</f>
        <v>-</v>
      </c>
      <c r="Y679" s="23" t="str">
        <f t="shared" si="40"/>
        <v>-</v>
      </c>
      <c r="Z679" s="19" t="str">
        <f>_xlfn.XLOOKUP(D679,[1]Cmg!$I$4:$I$85,[1]Cmg!$M$4:$M$85,"----",0,1)</f>
        <v>----</v>
      </c>
      <c r="AA679" s="19" t="str">
        <f>_xlfn.XLOOKUP(D679,[1]Cmg!$A$4:$A$89,[1]Cmg!$B$4:$B$89,"----",0,1)</f>
        <v>----</v>
      </c>
      <c r="AB679" s="19" t="str">
        <f>_xlfn.XLOOKUP(D679,[1]Cmg!$E$4:$E$89,[1]Cmg!$F$4:$F$89,"----",0,1)</f>
        <v>----</v>
      </c>
      <c r="AC679" s="19" t="str">
        <f>_xlfn.XLOOKUP(D679,[1]Cmg!$O$4:$O$89,[1]Cmg!$P$4:$P$89,"----",0,1)</f>
        <v>----</v>
      </c>
      <c r="AD679" s="24" t="str">
        <f>_xlfn.XLOOKUP(D679,[1]Cmg!$S$4:$S$89,[1]Cmg!$U$4:$U$89,"----",0,1)</f>
        <v>----</v>
      </c>
      <c r="AG679" s="25">
        <f>IFERROR(SUMIFS('[1]BD Unidades'!$AH:$AH,'[1]BD Unidades'!$A:$A,'BD Centrales 2023'!$A679),"-")</f>
        <v>9</v>
      </c>
      <c r="AH679" s="25">
        <f>SUMIFS('[1]BD Unidades'!$AJ$3:$AJ$1424,'[1]BD Unidades'!$A$3:$A$1424,$A679)</f>
        <v>8588.0935994494157</v>
      </c>
      <c r="AI679" s="25">
        <f>SUMIFS('[1]BD Unidades'!$AL$3:$AL$1424,'[1]BD Unidades'!$A$3:$A$1424,$A679)</f>
        <v>0</v>
      </c>
      <c r="AJ679" s="26">
        <f t="shared" si="41"/>
        <v>0</v>
      </c>
      <c r="AK679" s="27">
        <f>IFERROR(SUMIFS('[1]BD Unidades'!$AO$3:$AO$1424,'[1]BD Unidades'!$A$3:$A$1424,$A679),"-")</f>
        <v>0</v>
      </c>
      <c r="AL679" s="27">
        <f>IFERROR(SUMIFS('[1]BD Unidades'!$AQ$3:$AQ$1424,'[1]BD Unidades'!$A$3:$A$1424,$A679),"-")</f>
        <v>0</v>
      </c>
      <c r="AM679" s="27">
        <f>IFERROR(SUMIFS('[1]BD Unidades'!$AS$3:$AS$1424,'[1]BD Unidades'!$A$3:$A$1424,$A679),"-")</f>
        <v>0</v>
      </c>
      <c r="AN679" s="27">
        <f>IFERROR(SUMIFS('[1]BD Unidades'!$AU$3:$AU$1424,'[1]BD Unidades'!$A$3:$A$1424,$A679),"-")</f>
        <v>0.24081588704127171</v>
      </c>
      <c r="AO679" s="27"/>
      <c r="AP679" s="27"/>
      <c r="AQ679" s="25">
        <f>IFERROR(SUMIFS('[1]BD Unidades'!$AZ$3:$AZ$1424,'[1]BD Unidades'!$A$3:$A$1424,$A679),"-")</f>
        <v>2.154044813788194</v>
      </c>
      <c r="AR679" s="25">
        <f>IFERROR(SUMIFS('[1]BD Unidades'!$BA$3:$BA$1424,'[1]BD Unidades'!$A$3:$A$1424,$A679),"-")</f>
        <v>9</v>
      </c>
      <c r="AS679" s="28">
        <f>SUMIFS('[1]BD Unidades'!$BC$3:$BC$1424,'[1]BD Unidades'!$A$3:$A$1424,$A679)</f>
        <v>7.4762299772387387E-3</v>
      </c>
      <c r="AT679" s="28">
        <f>SUMIFS('[1]BD Unidades'!$BE$3:$BE$1424,'[1]BD Unidades'!$A$3:$A$1424,$A679)</f>
        <v>0.99647931550338953</v>
      </c>
      <c r="AU679" s="29">
        <f t="shared" si="42"/>
        <v>0.9890294069731248</v>
      </c>
      <c r="AV679" s="30">
        <f t="shared" si="43"/>
        <v>8.9999999999999998E-4</v>
      </c>
      <c r="AW679" s="25">
        <f>IFERROR(SUMIFS('[1]BD Unidades'!$BI$3:$BI$1424,'[1]BD Unidades'!$A$3:$A$1424,$A679),"-")</f>
        <v>2.1324340445173688</v>
      </c>
      <c r="AX679" s="25">
        <f>IFERROR(SUMIFS('[1]BD Unidades'!$BJ$3:$BJ$1424,'[1]BD Unidades'!$A$3:$A$1424,$A679),"-")</f>
        <v>1.3717470122607811</v>
      </c>
    </row>
    <row r="680" spans="1:50" ht="14.4" x14ac:dyDescent="0.3">
      <c r="A680" s="7">
        <v>2007</v>
      </c>
      <c r="B680" s="7" t="s">
        <v>3024</v>
      </c>
      <c r="D680" s="8" t="s">
        <v>3025</v>
      </c>
      <c r="E680" s="19" t="s">
        <v>2269</v>
      </c>
      <c r="F680" s="19" t="s">
        <v>3026</v>
      </c>
      <c r="G680" s="19" t="s">
        <v>3027</v>
      </c>
      <c r="H680" s="19" t="s">
        <v>397</v>
      </c>
      <c r="I680" s="19">
        <v>2024</v>
      </c>
      <c r="J680" s="19" t="s">
        <v>495</v>
      </c>
      <c r="K680" s="19" t="s">
        <v>496</v>
      </c>
      <c r="L680" s="19" t="s">
        <v>213</v>
      </c>
      <c r="M680" s="19" t="s">
        <v>189</v>
      </c>
      <c r="N680" s="19" t="s">
        <v>899</v>
      </c>
      <c r="O680" s="19" t="s">
        <v>899</v>
      </c>
      <c r="P680" s="19" t="s">
        <v>51</v>
      </c>
      <c r="Q680" s="9" t="s">
        <v>2974</v>
      </c>
      <c r="R680" s="20">
        <v>9.016</v>
      </c>
      <c r="S680" s="20">
        <v>0.18</v>
      </c>
      <c r="T680" s="20">
        <v>9</v>
      </c>
      <c r="U680" s="20" t="s">
        <v>397</v>
      </c>
      <c r="V680" s="21">
        <f>_xlfn.XLOOKUP(D680,'[1]Gen. Real'!$A:$A,'[1]Gen. Real'!$C:$C,"-",0)</f>
        <v>17.636230000000001</v>
      </c>
      <c r="W680" s="22"/>
      <c r="X680" s="22" t="str">
        <f>_xlfn.XLOOKUP(D680,[1]Vertimiento!$A:$A,[1]Vertimiento!$E:$E,"-",0)</f>
        <v>-</v>
      </c>
      <c r="Y680" s="23" t="str">
        <f t="shared" si="40"/>
        <v>-</v>
      </c>
      <c r="Z680" s="19" t="str">
        <f>_xlfn.XLOOKUP(D680,[1]Cmg!$I$4:$I$85,[1]Cmg!$M$4:$M$85,"----",0,1)</f>
        <v>----</v>
      </c>
      <c r="AA680" s="19" t="str">
        <f>_xlfn.XLOOKUP(D680,[1]Cmg!$A$4:$A$89,[1]Cmg!$B$4:$B$89,"----",0,1)</f>
        <v>----</v>
      </c>
      <c r="AB680" s="19" t="str">
        <f>_xlfn.XLOOKUP(D680,[1]Cmg!$E$4:$E$89,[1]Cmg!$F$4:$F$89,"----",0,1)</f>
        <v>----</v>
      </c>
      <c r="AC680" s="19" t="str">
        <f>_xlfn.XLOOKUP(D680,[1]Cmg!$O$4:$O$89,[1]Cmg!$P$4:$P$89,"----",0,1)</f>
        <v>----</v>
      </c>
      <c r="AD680" s="24" t="str">
        <f>_xlfn.XLOOKUP(D680,[1]Cmg!$S$4:$S$89,[1]Cmg!$U$4:$U$89,"----",0,1)</f>
        <v>----</v>
      </c>
      <c r="AG680" s="25">
        <f>IFERROR(SUMIFS('[1]BD Unidades'!$AH:$AH,'[1]BD Unidades'!$A:$A,'BD Centrales 2023'!$A680),"-")</f>
        <v>9</v>
      </c>
      <c r="AH680" s="25">
        <f>SUMIFS('[1]BD Unidades'!$AJ$3:$AJ$1424,'[1]BD Unidades'!$A$3:$A$1424,$A680)</f>
        <v>8697.0552351375354</v>
      </c>
      <c r="AI680" s="25">
        <f>SUMIFS('[1]BD Unidades'!$AL$3:$AL$1424,'[1]BD Unidades'!$A$3:$A$1424,$A680)</f>
        <v>0</v>
      </c>
      <c r="AJ680" s="26">
        <f t="shared" si="41"/>
        <v>0</v>
      </c>
      <c r="AK680" s="27">
        <f>IFERROR(SUMIFS('[1]BD Unidades'!$AO$3:$AO$1424,'[1]BD Unidades'!$A$3:$A$1424,$A680),"-")</f>
        <v>0</v>
      </c>
      <c r="AL680" s="27">
        <f>IFERROR(SUMIFS('[1]BD Unidades'!$AQ$3:$AQ$1424,'[1]BD Unidades'!$A$3:$A$1424,$A680),"-")</f>
        <v>0</v>
      </c>
      <c r="AM680" s="27">
        <f>IFERROR(SUMIFS('[1]BD Unidades'!$AS$3:$AS$1424,'[1]BD Unidades'!$A$3:$A$1424,$A680),"-")</f>
        <v>0</v>
      </c>
      <c r="AN680" s="27">
        <f>IFERROR(SUMIFS('[1]BD Unidades'!$AU$3:$AU$1424,'[1]BD Unidades'!$A$3:$A$1424,$A680),"-")</f>
        <v>0.22585048802129551</v>
      </c>
      <c r="AO680" s="27"/>
      <c r="AP680" s="27"/>
      <c r="AQ680" s="25">
        <f>IFERROR(SUMIFS('[1]BD Unidades'!$AZ$3:$AZ$1424,'[1]BD Unidades'!$A$3:$A$1424,$A680),"-")</f>
        <v>2.154044813788194</v>
      </c>
      <c r="AR680" s="25">
        <f>IFERROR(SUMIFS('[1]BD Unidades'!$BA$3:$BA$1424,'[1]BD Unidades'!$A$3:$A$1424,$A680),"-")</f>
        <v>9</v>
      </c>
      <c r="AS680" s="28">
        <f>SUMIFS('[1]BD Unidades'!$BC$3:$BC$1424,'[1]BD Unidades'!$A$3:$A$1424,$A680)</f>
        <v>6.6625499872372956E-3</v>
      </c>
      <c r="AT680" s="28">
        <f>SUMIFS('[1]BD Unidades'!$BE$3:$BE$1424,'[1]BD Unidades'!$A$3:$A$1424,$A680)</f>
        <v>0.99821398184050281</v>
      </c>
      <c r="AU680" s="29">
        <f t="shared" si="42"/>
        <v>0.99156333128853136</v>
      </c>
      <c r="AV680" s="30">
        <f t="shared" si="43"/>
        <v>1.8E-3</v>
      </c>
      <c r="AW680" s="25">
        <f>IFERROR(SUMIFS('[1]BD Unidades'!$BI$3:$BI$1424,'[1]BD Unidades'!$A$3:$A$1424,$A680),"-")</f>
        <v>2.1396434434537417</v>
      </c>
      <c r="AX680" s="25">
        <f>IFERROR(SUMIFS('[1]BD Unidades'!$BJ$3:$BJ$1424,'[1]BD Unidades'!$A$3:$A$1424,$A680),"-")</f>
        <v>1.3763846569638338</v>
      </c>
    </row>
    <row r="681" spans="1:50" ht="14.4" x14ac:dyDescent="0.3">
      <c r="A681" s="7">
        <v>2008</v>
      </c>
      <c r="B681" s="7" t="s">
        <v>3029</v>
      </c>
      <c r="D681" s="8" t="s">
        <v>3030</v>
      </c>
      <c r="E681" s="19" t="s">
        <v>2931</v>
      </c>
      <c r="F681" s="19" t="s">
        <v>3031</v>
      </c>
      <c r="G681" s="19" t="s">
        <v>3032</v>
      </c>
      <c r="H681" s="19">
        <v>1</v>
      </c>
      <c r="I681" s="19">
        <v>2024</v>
      </c>
      <c r="J681" s="19" t="s">
        <v>495</v>
      </c>
      <c r="K681" s="19" t="s">
        <v>496</v>
      </c>
      <c r="L681" s="19" t="s">
        <v>157</v>
      </c>
      <c r="M681" s="19" t="s">
        <v>164</v>
      </c>
      <c r="N681" s="19" t="s">
        <v>221</v>
      </c>
      <c r="O681" s="19" t="s">
        <v>222</v>
      </c>
      <c r="P681" s="19" t="s">
        <v>158</v>
      </c>
      <c r="Q681" s="9" t="s">
        <v>3033</v>
      </c>
      <c r="R681" s="20">
        <v>9.2538999999999998</v>
      </c>
      <c r="S681" s="20">
        <v>0.31</v>
      </c>
      <c r="T681" s="20">
        <v>9.0883000000000003</v>
      </c>
      <c r="U681" s="20">
        <v>0.1263</v>
      </c>
      <c r="V681" s="21" t="str">
        <f>_xlfn.XLOOKUP(D681,'[1]Gen. Real'!$A:$A,'[1]Gen. Real'!$C:$C,"-",0)</f>
        <v>-</v>
      </c>
      <c r="W681" s="22"/>
      <c r="X681" s="22" t="str">
        <f>_xlfn.XLOOKUP(D681,[1]Vertimiento!$A:$A,[1]Vertimiento!$E:$E,"-",0)</f>
        <v>-</v>
      </c>
      <c r="Y681" s="23" t="str">
        <f t="shared" si="40"/>
        <v>-</v>
      </c>
      <c r="Z681" s="19" t="str">
        <f>_xlfn.XLOOKUP(D681,[1]Cmg!$I$4:$I$85,[1]Cmg!$M$4:$M$85,"----",0,1)</f>
        <v>----</v>
      </c>
      <c r="AA681" s="19" t="str">
        <f>_xlfn.XLOOKUP(D681,[1]Cmg!$A$4:$A$89,[1]Cmg!$B$4:$B$89,"----",0,1)</f>
        <v>----</v>
      </c>
      <c r="AB681" s="19" t="str">
        <f>_xlfn.XLOOKUP(D681,[1]Cmg!$E$4:$E$89,[1]Cmg!$F$4:$F$89,"----",0,1)</f>
        <v>----</v>
      </c>
      <c r="AC681" s="19" t="str">
        <f>_xlfn.XLOOKUP(D681,[1]Cmg!$O$4:$O$89,[1]Cmg!$P$4:$P$89,"----",0,1)</f>
        <v>----</v>
      </c>
      <c r="AD681" s="24" t="str">
        <f>_xlfn.XLOOKUP(D681,[1]Cmg!$S$4:$S$89,[1]Cmg!$U$4:$U$89,"----",0,1)</f>
        <v>----</v>
      </c>
      <c r="AG681" s="25">
        <f>IFERROR(SUMIFS('[1]BD Unidades'!$AH:$AH,'[1]BD Unidades'!$A:$A,'BD Centrales 2023'!$A681),"-")</f>
        <v>0</v>
      </c>
      <c r="AH681" s="25">
        <f>SUMIFS('[1]BD Unidades'!$AJ$3:$AJ$1424,'[1]BD Unidades'!$A$3:$A$1424,$A681)</f>
        <v>0</v>
      </c>
      <c r="AI681" s="25">
        <f>SUMIFS('[1]BD Unidades'!$AL$3:$AL$1424,'[1]BD Unidades'!$A$3:$A$1424,$A681)</f>
        <v>0</v>
      </c>
      <c r="AJ681" s="26" t="str">
        <f t="shared" si="41"/>
        <v>-</v>
      </c>
      <c r="AK681" s="27">
        <f>IFERROR(SUMIFS('[1]BD Unidades'!$AO$3:$AO$1424,'[1]BD Unidades'!$A$3:$A$1424,$A681),"-")</f>
        <v>0</v>
      </c>
      <c r="AL681" s="27">
        <f>IFERROR(SUMIFS('[1]BD Unidades'!$AQ$3:$AQ$1424,'[1]BD Unidades'!$A$3:$A$1424,$A681),"-")</f>
        <v>0</v>
      </c>
      <c r="AM681" s="27">
        <f>IFERROR(SUMIFS('[1]BD Unidades'!$AS$3:$AS$1424,'[1]BD Unidades'!$A$3:$A$1424,$A681),"-")</f>
        <v>0</v>
      </c>
      <c r="AN681" s="27">
        <f>IFERROR(SUMIFS('[1]BD Unidades'!$AU$3:$AU$1424,'[1]BD Unidades'!$A$3:$A$1424,$A681),"-")</f>
        <v>0</v>
      </c>
      <c r="AO681" s="27"/>
      <c r="AP681" s="27"/>
      <c r="AQ681" s="25">
        <f>IFERROR(SUMIFS('[1]BD Unidades'!$AZ$3:$AZ$1424,'[1]BD Unidades'!$A$3:$A$1424,$A681),"-")</f>
        <v>0</v>
      </c>
      <c r="AR681" s="25">
        <f>IFERROR(SUMIFS('[1]BD Unidades'!$BA$3:$BA$1424,'[1]BD Unidades'!$A$3:$A$1424,$A681),"-")</f>
        <v>0</v>
      </c>
      <c r="AS681" s="28">
        <f>SUMIFS('[1]BD Unidades'!$BC$3:$BC$1424,'[1]BD Unidades'!$A$3:$A$1424,$A681)</f>
        <v>0</v>
      </c>
      <c r="AT681" s="28">
        <f>SUMIFS('[1]BD Unidades'!$BE$3:$BE$1424,'[1]BD Unidades'!$A$3:$A$1424,$A681)</f>
        <v>0</v>
      </c>
      <c r="AU681" s="29">
        <f t="shared" si="42"/>
        <v>0</v>
      </c>
      <c r="AV681" s="30">
        <f t="shared" si="43"/>
        <v>3.0999999999999999E-3</v>
      </c>
      <c r="AW681" s="25">
        <f>IFERROR(SUMIFS('[1]BD Unidades'!$BI$3:$BI$1424,'[1]BD Unidades'!$A$3:$A$1424,$A681),"-")</f>
        <v>0</v>
      </c>
      <c r="AX681" s="25">
        <f>IFERROR(SUMIFS('[1]BD Unidades'!$BJ$3:$BJ$1424,'[1]BD Unidades'!$A$3:$A$1424,$A681),"-")</f>
        <v>0</v>
      </c>
    </row>
    <row r="682" spans="1:50" ht="14.4" x14ac:dyDescent="0.3">
      <c r="A682" s="7">
        <v>2009</v>
      </c>
      <c r="B682" s="7" t="s">
        <v>3034</v>
      </c>
      <c r="D682" s="8" t="s">
        <v>3035</v>
      </c>
      <c r="E682" s="19" t="s">
        <v>2931</v>
      </c>
      <c r="F682" s="19" t="s">
        <v>3036</v>
      </c>
      <c r="G682" s="19" t="s">
        <v>3037</v>
      </c>
      <c r="H682" s="19" t="s">
        <v>397</v>
      </c>
      <c r="I682" s="19">
        <v>2024</v>
      </c>
      <c r="J682" s="19" t="s">
        <v>495</v>
      </c>
      <c r="K682" s="19" t="s">
        <v>496</v>
      </c>
      <c r="L682" s="19" t="s">
        <v>213</v>
      </c>
      <c r="M682" s="19" t="s">
        <v>164</v>
      </c>
      <c r="N682" s="19" t="s">
        <v>221</v>
      </c>
      <c r="O682" s="19" t="s">
        <v>886</v>
      </c>
      <c r="P682" s="19" t="s">
        <v>51</v>
      </c>
      <c r="Q682" s="9" t="s">
        <v>3038</v>
      </c>
      <c r="R682" s="20">
        <v>2.9058000000000002</v>
      </c>
      <c r="S682" s="20">
        <v>0.2</v>
      </c>
      <c r="T682" s="20">
        <v>2.9</v>
      </c>
      <c r="U682" s="20" t="s">
        <v>397</v>
      </c>
      <c r="V682" s="21">
        <f>_xlfn.XLOOKUP(D682,'[1]Gen. Real'!$A:$A,'[1]Gen. Real'!$C:$C,"-",0)</f>
        <v>6.0105199999999979</v>
      </c>
      <c r="W682" s="22"/>
      <c r="X682" s="22" t="str">
        <f>_xlfn.XLOOKUP(D682,[1]Vertimiento!$A:$A,[1]Vertimiento!$E:$E,"-",0)</f>
        <v>-</v>
      </c>
      <c r="Y682" s="23" t="str">
        <f t="shared" si="40"/>
        <v>-</v>
      </c>
      <c r="Z682" s="19" t="str">
        <f>_xlfn.XLOOKUP(D682,[1]Cmg!$I$4:$I$85,[1]Cmg!$M$4:$M$85,"----",0,1)</f>
        <v>----</v>
      </c>
      <c r="AA682" s="19" t="str">
        <f>_xlfn.XLOOKUP(D682,[1]Cmg!$A$4:$A$89,[1]Cmg!$B$4:$B$89,"----",0,1)</f>
        <v>----</v>
      </c>
      <c r="AB682" s="19" t="str">
        <f>_xlfn.XLOOKUP(D682,[1]Cmg!$E$4:$E$89,[1]Cmg!$F$4:$F$89,"----",0,1)</f>
        <v>----</v>
      </c>
      <c r="AC682" s="19" t="str">
        <f>_xlfn.XLOOKUP(D682,[1]Cmg!$O$4:$O$89,[1]Cmg!$P$4:$P$89,"----",0,1)</f>
        <v>----</v>
      </c>
      <c r="AD682" s="24" t="str">
        <f>_xlfn.XLOOKUP(D682,[1]Cmg!$S$4:$S$89,[1]Cmg!$U$4:$U$89,"----",0,1)</f>
        <v>----</v>
      </c>
      <c r="AG682" s="25">
        <f>IFERROR(SUMIFS('[1]BD Unidades'!$AH:$AH,'[1]BD Unidades'!$A:$A,'BD Centrales 2023'!$A682),"-")</f>
        <v>2.9</v>
      </c>
      <c r="AH682" s="25">
        <f>SUMIFS('[1]BD Unidades'!$AJ$3:$AJ$1424,'[1]BD Unidades'!$A$3:$A$1424,$A682)</f>
        <v>7995.1097804391211</v>
      </c>
      <c r="AI682" s="25">
        <f>SUMIFS('[1]BD Unidades'!$AL$3:$AL$1424,'[1]BD Unidades'!$A$3:$A$1424,$A682)</f>
        <v>0</v>
      </c>
      <c r="AJ682" s="26">
        <f t="shared" si="41"/>
        <v>0</v>
      </c>
      <c r="AK682" s="27">
        <f>IFERROR(SUMIFS('[1]BD Unidades'!$AO$3:$AO$1424,'[1]BD Unidades'!$A$3:$A$1424,$A682),"-")</f>
        <v>0</v>
      </c>
      <c r="AL682" s="27">
        <f>IFERROR(SUMIFS('[1]BD Unidades'!$AQ$3:$AQ$1424,'[1]BD Unidades'!$A$3:$A$1424,$A682),"-")</f>
        <v>0</v>
      </c>
      <c r="AM682" s="27">
        <f>IFERROR(SUMIFS('[1]BD Unidades'!$AS$3:$AS$1424,'[1]BD Unidades'!$A$3:$A$1424,$A682),"-")</f>
        <v>0</v>
      </c>
      <c r="AN682" s="27">
        <f>IFERROR(SUMIFS('[1]BD Unidades'!$AU$3:$AU$1424,'[1]BD Unidades'!$A$3:$A$1424,$A682),"-")</f>
        <v>0.23642814371257481</v>
      </c>
      <c r="AO682" s="27"/>
      <c r="AP682" s="27"/>
      <c r="AQ682" s="25">
        <f>IFERROR(SUMIFS('[1]BD Unidades'!$AZ$3:$AZ$1424,'[1]BD Unidades'!$A$3:$A$1424,$A682),"-")</f>
        <v>0.69408110666508471</v>
      </c>
      <c r="AR682" s="25">
        <f>IFERROR(SUMIFS('[1]BD Unidades'!$BA$3:$BA$1424,'[1]BD Unidades'!$A$3:$A$1424,$A682),"-")</f>
        <v>2.9</v>
      </c>
      <c r="AS682" s="28">
        <f>SUMIFS('[1]BD Unidades'!$BC$3:$BC$1424,'[1]BD Unidades'!$A$3:$A$1424,$A682)</f>
        <v>2.4782628632015264E-2</v>
      </c>
      <c r="AT682" s="28">
        <f>SUMIFS('[1]BD Unidades'!$BE$3:$BE$1424,'[1]BD Unidades'!$A$3:$A$1424,$A682)</f>
        <v>0.99475326364014749</v>
      </c>
      <c r="AU682" s="29">
        <f t="shared" si="42"/>
        <v>0.97010066292686847</v>
      </c>
      <c r="AV682" s="30">
        <f t="shared" si="43"/>
        <v>2E-3</v>
      </c>
      <c r="AW682" s="25">
        <f>IFERROR(SUMIFS('[1]BD Unidades'!$BI$3:$BI$1424,'[1]BD Unidades'!$A$3:$A$1424,$A682),"-")</f>
        <v>0.67464090853182668</v>
      </c>
      <c r="AX682" s="25">
        <f>IFERROR(SUMIFS('[1]BD Unidades'!$BJ$3:$BJ$1424,'[1]BD Unidades'!$A$3:$A$1424,$A682),"-")</f>
        <v>0.43398137119729063</v>
      </c>
    </row>
    <row r="683" spans="1:50" ht="27.6" x14ac:dyDescent="0.3">
      <c r="A683" s="7">
        <v>2010</v>
      </c>
      <c r="B683" s="7" t="s">
        <v>3039</v>
      </c>
      <c r="D683" s="8" t="s">
        <v>3040</v>
      </c>
      <c r="E683" s="19" t="s">
        <v>3041</v>
      </c>
      <c r="F683" s="19" t="s">
        <v>3042</v>
      </c>
      <c r="G683" s="19" t="s">
        <v>3043</v>
      </c>
      <c r="H683" s="19">
        <v>1</v>
      </c>
      <c r="I683" s="19">
        <v>2024</v>
      </c>
      <c r="J683" s="19" t="s">
        <v>495</v>
      </c>
      <c r="K683" s="19" t="s">
        <v>496</v>
      </c>
      <c r="L683" s="19" t="s">
        <v>47</v>
      </c>
      <c r="M683" s="19" t="s">
        <v>48</v>
      </c>
      <c r="N683" s="19" t="s">
        <v>49</v>
      </c>
      <c r="O683" s="19" t="s">
        <v>50</v>
      </c>
      <c r="P683" s="19" t="s">
        <v>51</v>
      </c>
      <c r="Q683" s="9" t="s">
        <v>3045</v>
      </c>
      <c r="R683" s="20">
        <v>412.93259999999998</v>
      </c>
      <c r="S683" s="20">
        <v>2.3959999999999999</v>
      </c>
      <c r="T683" s="20">
        <v>403.03980000000001</v>
      </c>
      <c r="U683" s="20">
        <v>3.4175</v>
      </c>
      <c r="V683" s="21">
        <f>_xlfn.XLOOKUP(D683,'[1]Gen. Real'!$A:$A,'[1]Gen. Real'!$C:$C,"-",0)</f>
        <v>0</v>
      </c>
      <c r="W683" s="22"/>
      <c r="X683" s="22" t="str">
        <f>_xlfn.XLOOKUP(D683,[1]Vertimiento!$A:$A,[1]Vertimiento!$E:$E,"-",0)</f>
        <v>-</v>
      </c>
      <c r="Y683" s="23" t="str">
        <f t="shared" si="40"/>
        <v>-</v>
      </c>
      <c r="Z683" s="19" t="str">
        <f>_xlfn.XLOOKUP(D683,[1]Cmg!$I$4:$I$85,[1]Cmg!$M$4:$M$85,"----",0,1)</f>
        <v>----</v>
      </c>
      <c r="AA683" s="19">
        <f>_xlfn.XLOOKUP(D683,[1]Cmg!$A$4:$A$89,[1]Cmg!$B$4:$B$89,"----",0,1)</f>
        <v>0</v>
      </c>
      <c r="AB683" s="19">
        <f>_xlfn.XLOOKUP(D683,[1]Cmg!$E$4:$E$89,[1]Cmg!$F$4:$F$89,"----",0,1)</f>
        <v>0</v>
      </c>
      <c r="AC683" s="19">
        <f>_xlfn.XLOOKUP(D683,[1]Cmg!$O$4:$O$89,[1]Cmg!$P$4:$P$89,"----",0,1)</f>
        <v>0</v>
      </c>
      <c r="AD683" s="24">
        <f>_xlfn.XLOOKUP(D683,[1]Cmg!$S$4:$S$89,[1]Cmg!$U$4:$U$89,"----",0,1)</f>
        <v>0.9995435874030123</v>
      </c>
      <c r="AG683" s="25">
        <f>IFERROR(SUMIFS('[1]BD Unidades'!$AH:$AH,'[1]BD Unidades'!$A:$A,'BD Centrales 2023'!$A683),"-")</f>
        <v>0</v>
      </c>
      <c r="AH683" s="25">
        <f>SUMIFS('[1]BD Unidades'!$AJ$3:$AJ$1424,'[1]BD Unidades'!$A$3:$A$1424,$A683)</f>
        <v>0</v>
      </c>
      <c r="AI683" s="25">
        <f>SUMIFS('[1]BD Unidades'!$AL$3:$AL$1424,'[1]BD Unidades'!$A$3:$A$1424,$A683)</f>
        <v>0</v>
      </c>
      <c r="AJ683" s="26" t="str">
        <f t="shared" si="41"/>
        <v>-</v>
      </c>
      <c r="AK683" s="27">
        <f>IFERROR(SUMIFS('[1]BD Unidades'!$AO$3:$AO$1424,'[1]BD Unidades'!$A$3:$A$1424,$A683),"-")</f>
        <v>0</v>
      </c>
      <c r="AL683" s="27">
        <f>IFERROR(SUMIFS('[1]BD Unidades'!$AQ$3:$AQ$1424,'[1]BD Unidades'!$A$3:$A$1424,$A683),"-")</f>
        <v>0</v>
      </c>
      <c r="AM683" s="27">
        <f>IFERROR(SUMIFS('[1]BD Unidades'!$AS$3:$AS$1424,'[1]BD Unidades'!$A$3:$A$1424,$A683),"-")</f>
        <v>0</v>
      </c>
      <c r="AN683" s="27">
        <f>IFERROR(SUMIFS('[1]BD Unidades'!$AU$3:$AU$1424,'[1]BD Unidades'!$A$3:$A$1424,$A683),"-")</f>
        <v>0</v>
      </c>
      <c r="AO683" s="27"/>
      <c r="AP683" s="27"/>
      <c r="AQ683" s="25">
        <f>IFERROR(SUMIFS('[1]BD Unidades'!$AZ$3:$AZ$1424,'[1]BD Unidades'!$A$3:$A$1424,$A683),"-")</f>
        <v>0</v>
      </c>
      <c r="AR683" s="25">
        <f>IFERROR(SUMIFS('[1]BD Unidades'!$BA$3:$BA$1424,'[1]BD Unidades'!$A$3:$A$1424,$A683),"-")</f>
        <v>0</v>
      </c>
      <c r="AS683" s="28">
        <f>SUMIFS('[1]BD Unidades'!$BC$3:$BC$1424,'[1]BD Unidades'!$A$3:$A$1424,$A683)</f>
        <v>0</v>
      </c>
      <c r="AT683" s="28">
        <f>SUMIFS('[1]BD Unidades'!$BE$3:$BE$1424,'[1]BD Unidades'!$A$3:$A$1424,$A683)</f>
        <v>0</v>
      </c>
      <c r="AU683" s="29">
        <f t="shared" si="42"/>
        <v>0</v>
      </c>
      <c r="AV683" s="30">
        <f t="shared" si="43"/>
        <v>2.3959999999999999E-2</v>
      </c>
      <c r="AW683" s="25">
        <f>IFERROR(SUMIFS('[1]BD Unidades'!$BI$3:$BI$1424,'[1]BD Unidades'!$A$3:$A$1424,$A683),"-")</f>
        <v>0</v>
      </c>
      <c r="AX683" s="25">
        <f>IFERROR(SUMIFS('[1]BD Unidades'!$BJ$3:$BJ$1424,'[1]BD Unidades'!$A$3:$A$1424,$A683),"-")</f>
        <v>0</v>
      </c>
    </row>
    <row r="684" spans="1:50" ht="14.4" x14ac:dyDescent="0.3">
      <c r="A684" s="7">
        <v>2011</v>
      </c>
      <c r="B684" s="7" t="s">
        <v>3046</v>
      </c>
      <c r="D684" s="8" t="s">
        <v>3047</v>
      </c>
      <c r="E684" s="19" t="s">
        <v>2931</v>
      </c>
      <c r="F684" s="19" t="s">
        <v>3048</v>
      </c>
      <c r="G684" s="19" t="s">
        <v>3049</v>
      </c>
      <c r="H684" s="19" t="s">
        <v>397</v>
      </c>
      <c r="I684" s="19">
        <v>2024</v>
      </c>
      <c r="J684" s="19" t="s">
        <v>495</v>
      </c>
      <c r="K684" s="19" t="s">
        <v>496</v>
      </c>
      <c r="L684" s="19" t="s">
        <v>213</v>
      </c>
      <c r="M684" s="19" t="s">
        <v>106</v>
      </c>
      <c r="N684" s="19" t="s">
        <v>243</v>
      </c>
      <c r="O684" s="19" t="s">
        <v>1622</v>
      </c>
      <c r="P684" s="19" t="s">
        <v>51</v>
      </c>
      <c r="Q684" s="9" t="s">
        <v>3051</v>
      </c>
      <c r="R684" s="20">
        <v>2.9060000000000001</v>
      </c>
      <c r="S684" s="20">
        <v>0.21</v>
      </c>
      <c r="T684" s="20">
        <v>2.9</v>
      </c>
      <c r="U684" s="20" t="s">
        <v>397</v>
      </c>
      <c r="V684" s="21">
        <f>_xlfn.XLOOKUP(D684,'[1]Gen. Real'!$A:$A,'[1]Gen. Real'!$C:$C,"-",0)</f>
        <v>2.5992100000000002</v>
      </c>
      <c r="W684" s="22"/>
      <c r="X684" s="22" t="str">
        <f>_xlfn.XLOOKUP(D684,[1]Vertimiento!$A:$A,[1]Vertimiento!$E:$E,"-",0)</f>
        <v>-</v>
      </c>
      <c r="Y684" s="23" t="str">
        <f t="shared" si="40"/>
        <v>-</v>
      </c>
      <c r="Z684" s="19" t="str">
        <f>_xlfn.XLOOKUP(D684,[1]Cmg!$I$4:$I$85,[1]Cmg!$M$4:$M$85,"----",0,1)</f>
        <v>----</v>
      </c>
      <c r="AA684" s="19" t="str">
        <f>_xlfn.XLOOKUP(D684,[1]Cmg!$A$4:$A$89,[1]Cmg!$B$4:$B$89,"----",0,1)</f>
        <v>----</v>
      </c>
      <c r="AB684" s="19" t="str">
        <f>_xlfn.XLOOKUP(D684,[1]Cmg!$E$4:$E$89,[1]Cmg!$F$4:$F$89,"----",0,1)</f>
        <v>----</v>
      </c>
      <c r="AC684" s="19" t="str">
        <f>_xlfn.XLOOKUP(D684,[1]Cmg!$O$4:$O$89,[1]Cmg!$P$4:$P$89,"----",0,1)</f>
        <v>----</v>
      </c>
      <c r="AD684" s="24" t="str">
        <f>_xlfn.XLOOKUP(D684,[1]Cmg!$S$4:$S$89,[1]Cmg!$U$4:$U$89,"----",0,1)</f>
        <v>----</v>
      </c>
      <c r="AG684" s="25">
        <f>IFERROR(SUMIFS('[1]BD Unidades'!$AH:$AH,'[1]BD Unidades'!$A:$A,'BD Centrales 2023'!$A684),"-")</f>
        <v>2.9</v>
      </c>
      <c r="AH684" s="25">
        <f>SUMIFS('[1]BD Unidades'!$AJ$3:$AJ$1424,'[1]BD Unidades'!$A$3:$A$1424,$A684)</f>
        <v>6160.4542326221599</v>
      </c>
      <c r="AI684" s="25">
        <f>SUMIFS('[1]BD Unidades'!$AL$3:$AL$1424,'[1]BD Unidades'!$A$3:$A$1424,$A684)</f>
        <v>0</v>
      </c>
      <c r="AJ684" s="26">
        <f t="shared" si="41"/>
        <v>0</v>
      </c>
      <c r="AK684" s="27">
        <f>IFERROR(SUMIFS('[1]BD Unidades'!$AO$3:$AO$1424,'[1]BD Unidades'!$A$3:$A$1424,$A684),"-")</f>
        <v>0</v>
      </c>
      <c r="AL684" s="27">
        <f>IFERROR(SUMIFS('[1]BD Unidades'!$AQ$3:$AQ$1424,'[1]BD Unidades'!$A$3:$A$1424,$A684),"-")</f>
        <v>0</v>
      </c>
      <c r="AM684" s="27">
        <f>IFERROR(SUMIFS('[1]BD Unidades'!$AS$3:$AS$1424,'[1]BD Unidades'!$A$3:$A$1424,$A684),"-")</f>
        <v>0</v>
      </c>
      <c r="AN684" s="27">
        <f>IFERROR(SUMIFS('[1]BD Unidades'!$AU$3:$AU$1424,'[1]BD Unidades'!$A$3:$A$1424,$A684),"-")</f>
        <v>0</v>
      </c>
      <c r="AO684" s="27"/>
      <c r="AP684" s="27"/>
      <c r="AQ684" s="25">
        <f>IFERROR(SUMIFS('[1]BD Unidades'!$AZ$3:$AZ$1424,'[1]BD Unidades'!$A$3:$A$1424,$A684),"-")</f>
        <v>0.69408110666508471</v>
      </c>
      <c r="AR684" s="25">
        <f>IFERROR(SUMIFS('[1]BD Unidades'!$BA$3:$BA$1424,'[1]BD Unidades'!$A$3:$A$1424,$A684),"-")</f>
        <v>2.9</v>
      </c>
      <c r="AS684" s="28">
        <f>SUMIFS('[1]BD Unidades'!$BC$3:$BC$1424,'[1]BD Unidades'!$A$3:$A$1424,$A684)</f>
        <v>9.3865794907088771E-3</v>
      </c>
      <c r="AT684" s="28">
        <f>SUMIFS('[1]BD Unidades'!$BE$3:$BE$1424,'[1]BD Unidades'!$A$3:$A$1424,$A684)</f>
        <v>0.99793530626290428</v>
      </c>
      <c r="AU684" s="29">
        <f t="shared" si="42"/>
        <v>0.98856810718408261</v>
      </c>
      <c r="AV684" s="30">
        <f t="shared" si="43"/>
        <v>2.0999999999999999E-3</v>
      </c>
      <c r="AW684" s="25">
        <f>IFERROR(SUMIFS('[1]BD Unidades'!$BI$3:$BI$1424,'[1]BD Unidades'!$A$3:$A$1424,$A684),"-")</f>
        <v>0.60466952906309501</v>
      </c>
      <c r="AX684" s="25">
        <f>IFERROR(SUMIFS('[1]BD Unidades'!$BJ$3:$BJ$1424,'[1]BD Unidades'!$A$3:$A$1424,$A684),"-")</f>
        <v>0.3889703515238912</v>
      </c>
    </row>
    <row r="685" spans="1:50" ht="14.4" x14ac:dyDescent="0.3">
      <c r="A685" s="7">
        <v>2012</v>
      </c>
      <c r="B685" s="7" t="s">
        <v>3052</v>
      </c>
      <c r="D685" s="8" t="s">
        <v>3053</v>
      </c>
      <c r="E685" s="19" t="s">
        <v>2931</v>
      </c>
      <c r="F685" s="19" t="s">
        <v>3054</v>
      </c>
      <c r="G685" s="19" t="s">
        <v>3055</v>
      </c>
      <c r="H685" s="19" t="s">
        <v>397</v>
      </c>
      <c r="I685" s="19">
        <v>2024</v>
      </c>
      <c r="J685" s="19" t="s">
        <v>495</v>
      </c>
      <c r="K685" s="19" t="s">
        <v>496</v>
      </c>
      <c r="L685" s="19" t="s">
        <v>213</v>
      </c>
      <c r="M685" s="19" t="s">
        <v>90</v>
      </c>
      <c r="N685" s="19" t="s">
        <v>868</v>
      </c>
      <c r="O685" s="19" t="s">
        <v>1461</v>
      </c>
      <c r="P685" s="19" t="s">
        <v>51</v>
      </c>
      <c r="Q685" s="9" t="s">
        <v>3056</v>
      </c>
      <c r="R685" s="20">
        <v>2.9060000000000001</v>
      </c>
      <c r="S685" s="20">
        <v>0.20599999999999999</v>
      </c>
      <c r="T685" s="20">
        <v>2.9</v>
      </c>
      <c r="U685" s="20" t="s">
        <v>397</v>
      </c>
      <c r="V685" s="21">
        <f>_xlfn.XLOOKUP(D685,'[1]Gen. Real'!$A:$A,'[1]Gen. Real'!$C:$C,"-",0)</f>
        <v>4.4552800000000037</v>
      </c>
      <c r="W685" s="22"/>
      <c r="X685" s="22" t="str">
        <f>_xlfn.XLOOKUP(D685,[1]Vertimiento!$A:$A,[1]Vertimiento!$E:$E,"-",0)</f>
        <v>-</v>
      </c>
      <c r="Y685" s="23" t="str">
        <f t="shared" si="40"/>
        <v>-</v>
      </c>
      <c r="Z685" s="19" t="str">
        <f>_xlfn.XLOOKUP(D685,[1]Cmg!$I$4:$I$85,[1]Cmg!$M$4:$M$85,"----",0,1)</f>
        <v>----</v>
      </c>
      <c r="AA685" s="19" t="str">
        <f>_xlfn.XLOOKUP(D685,[1]Cmg!$A$4:$A$89,[1]Cmg!$B$4:$B$89,"----",0,1)</f>
        <v>----</v>
      </c>
      <c r="AB685" s="19" t="str">
        <f>_xlfn.XLOOKUP(D685,[1]Cmg!$E$4:$E$89,[1]Cmg!$F$4:$F$89,"----",0,1)</f>
        <v>----</v>
      </c>
      <c r="AC685" s="19" t="str">
        <f>_xlfn.XLOOKUP(D685,[1]Cmg!$O$4:$O$89,[1]Cmg!$P$4:$P$89,"----",0,1)</f>
        <v>----</v>
      </c>
      <c r="AD685" s="24" t="str">
        <f>_xlfn.XLOOKUP(D685,[1]Cmg!$S$4:$S$89,[1]Cmg!$U$4:$U$89,"----",0,1)</f>
        <v>----</v>
      </c>
      <c r="AG685" s="25">
        <f>IFERROR(SUMIFS('[1]BD Unidades'!$AH:$AH,'[1]BD Unidades'!$A:$A,'BD Centrales 2023'!$A685),"-")</f>
        <v>2.9</v>
      </c>
      <c r="AH685" s="25">
        <f>SUMIFS('[1]BD Unidades'!$AJ$3:$AJ$1424,'[1]BD Unidades'!$A$3:$A$1424,$A685)</f>
        <v>7934.7166781371834</v>
      </c>
      <c r="AI685" s="25">
        <f>SUMIFS('[1]BD Unidades'!$AL$3:$AL$1424,'[1]BD Unidades'!$A$3:$A$1424,$A685)</f>
        <v>1.0977288368891946</v>
      </c>
      <c r="AJ685" s="26">
        <f t="shared" si="41"/>
        <v>1.3832592102009083E-4</v>
      </c>
      <c r="AK685" s="27">
        <f>IFERROR(SUMIFS('[1]BD Unidades'!$AO$3:$AO$1424,'[1]BD Unidades'!$A$3:$A$1424,$A685),"-")</f>
        <v>0</v>
      </c>
      <c r="AL685" s="27">
        <f>IFERROR(SUMIFS('[1]BD Unidades'!$AQ$3:$AQ$1424,'[1]BD Unidades'!$A$3:$A$1424,$A685),"-")</f>
        <v>0</v>
      </c>
      <c r="AM685" s="27">
        <f>IFERROR(SUMIFS('[1]BD Unidades'!$AS$3:$AS$1424,'[1]BD Unidades'!$A$3:$A$1424,$A685),"-")</f>
        <v>0</v>
      </c>
      <c r="AN685" s="27">
        <f>IFERROR(SUMIFS('[1]BD Unidades'!$AU$3:$AU$1424,'[1]BD Unidades'!$A$3:$A$1424,$A685),"-")</f>
        <v>0.18237966276668957</v>
      </c>
      <c r="AO685" s="27"/>
      <c r="AP685" s="27"/>
      <c r="AQ685" s="25">
        <f>IFERROR(SUMIFS('[1]BD Unidades'!$AZ$3:$AZ$1424,'[1]BD Unidades'!$A$3:$A$1424,$A685),"-")</f>
        <v>0.69408110666508471</v>
      </c>
      <c r="AR685" s="25">
        <f>IFERROR(SUMIFS('[1]BD Unidades'!$BA$3:$BA$1424,'[1]BD Unidades'!$A$3:$A$1424,$A685),"-")</f>
        <v>2.8996914912791798</v>
      </c>
      <c r="AS685" s="28">
        <f>SUMIFS('[1]BD Unidades'!$BC$3:$BC$1424,'[1]BD Unidades'!$A$3:$A$1424,$A685)</f>
        <v>8.9821152683332104E-3</v>
      </c>
      <c r="AT685" s="28">
        <f>SUMIFS('[1]BD Unidades'!$BE$3:$BE$1424,'[1]BD Unidades'!$A$3:$A$1424,$A685)</f>
        <v>0.99128240422115121</v>
      </c>
      <c r="AU685" s="29">
        <f t="shared" si="42"/>
        <v>0.98237859140296635</v>
      </c>
      <c r="AV685" s="30">
        <f t="shared" si="43"/>
        <v>2.0599999999999998E-3</v>
      </c>
      <c r="AW685" s="25">
        <f>IFERROR(SUMIFS('[1]BD Unidades'!$BI$3:$BI$1424,'[1]BD Unidades'!$A$3:$A$1424,$A685),"-")</f>
        <v>0.68324833229641424</v>
      </c>
      <c r="AX685" s="25">
        <f>IFERROR(SUMIFS('[1]BD Unidades'!$BJ$3:$BJ$1424,'[1]BD Unidades'!$A$3:$A$1424,$A685),"-")</f>
        <v>0.4395183339290068</v>
      </c>
    </row>
    <row r="686" spans="1:50" ht="14.4" x14ac:dyDescent="0.3">
      <c r="A686" s="7">
        <v>2013</v>
      </c>
      <c r="B686" s="7" t="s">
        <v>3057</v>
      </c>
      <c r="D686" s="8" t="s">
        <v>3058</v>
      </c>
      <c r="E686" s="19" t="s">
        <v>3059</v>
      </c>
      <c r="F686" s="19" t="s">
        <v>3059</v>
      </c>
      <c r="G686" s="19" t="s">
        <v>2393</v>
      </c>
      <c r="H686" s="19" t="s">
        <v>397</v>
      </c>
      <c r="I686" s="19">
        <v>2024</v>
      </c>
      <c r="J686" s="19" t="s">
        <v>495</v>
      </c>
      <c r="K686" s="19" t="s">
        <v>496</v>
      </c>
      <c r="L686" s="19" t="s">
        <v>213</v>
      </c>
      <c r="M686" s="19" t="s">
        <v>189</v>
      </c>
      <c r="N686" s="19" t="s">
        <v>879</v>
      </c>
      <c r="O686" s="19" t="s">
        <v>2394</v>
      </c>
      <c r="P686" s="19" t="s">
        <v>51</v>
      </c>
      <c r="Q686" s="9" t="s">
        <v>3060</v>
      </c>
      <c r="R686" s="20">
        <v>3.03</v>
      </c>
      <c r="S686" s="20">
        <v>0.99</v>
      </c>
      <c r="T686" s="20">
        <v>3</v>
      </c>
      <c r="U686" s="20" t="s">
        <v>397</v>
      </c>
      <c r="V686" s="21">
        <f>_xlfn.XLOOKUP(D686,'[1]Gen. Real'!$A:$A,'[1]Gen. Real'!$C:$C,"-",0)</f>
        <v>6.1544300000000076</v>
      </c>
      <c r="W686" s="22"/>
      <c r="X686" s="22" t="str">
        <f>_xlfn.XLOOKUP(D686,[1]Vertimiento!$A:$A,[1]Vertimiento!$E:$E,"-",0)</f>
        <v>-</v>
      </c>
      <c r="Y686" s="23" t="str">
        <f t="shared" si="40"/>
        <v>-</v>
      </c>
      <c r="Z686" s="19" t="str">
        <f>_xlfn.XLOOKUP(D686,[1]Cmg!$I$4:$I$85,[1]Cmg!$M$4:$M$85,"----",0,1)</f>
        <v>----</v>
      </c>
      <c r="AA686" s="19" t="str">
        <f>_xlfn.XLOOKUP(D686,[1]Cmg!$A$4:$A$89,[1]Cmg!$B$4:$B$89,"----",0,1)</f>
        <v>----</v>
      </c>
      <c r="AB686" s="19" t="str">
        <f>_xlfn.XLOOKUP(D686,[1]Cmg!$E$4:$E$89,[1]Cmg!$F$4:$F$89,"----",0,1)</f>
        <v>----</v>
      </c>
      <c r="AC686" s="19" t="str">
        <f>_xlfn.XLOOKUP(D686,[1]Cmg!$O$4:$O$89,[1]Cmg!$P$4:$P$89,"----",0,1)</f>
        <v>----</v>
      </c>
      <c r="AD686" s="24" t="str">
        <f>_xlfn.XLOOKUP(D686,[1]Cmg!$S$4:$S$89,[1]Cmg!$U$4:$U$89,"----",0,1)</f>
        <v>----</v>
      </c>
      <c r="AG686" s="25">
        <f>IFERROR(SUMIFS('[1]BD Unidades'!$AH:$AH,'[1]BD Unidades'!$A:$A,'BD Centrales 2023'!$A686),"-")</f>
        <v>3</v>
      </c>
      <c r="AH686" s="25">
        <f>SUMIFS('[1]BD Unidades'!$AJ$3:$AJ$1424,'[1]BD Unidades'!$A$3:$A$1424,$A686)</f>
        <v>8643.0528052805257</v>
      </c>
      <c r="AI686" s="25">
        <f>SUMIFS('[1]BD Unidades'!$AL$3:$AL$1424,'[1]BD Unidades'!$A$3:$A$1424,$A686)</f>
        <v>0</v>
      </c>
      <c r="AJ686" s="26">
        <f t="shared" si="41"/>
        <v>0</v>
      </c>
      <c r="AK686" s="27">
        <f>IFERROR(SUMIFS('[1]BD Unidades'!$AO$3:$AO$1424,'[1]BD Unidades'!$A$3:$A$1424,$A686),"-")</f>
        <v>0</v>
      </c>
      <c r="AL686" s="27">
        <f>IFERROR(SUMIFS('[1]BD Unidades'!$AQ$3:$AQ$1424,'[1]BD Unidades'!$A$3:$A$1424,$A686),"-")</f>
        <v>0</v>
      </c>
      <c r="AM686" s="27">
        <f>IFERROR(SUMIFS('[1]BD Unidades'!$AS$3:$AS$1424,'[1]BD Unidades'!$A$3:$A$1424,$A686),"-")</f>
        <v>0</v>
      </c>
      <c r="AN686" s="27">
        <f>IFERROR(SUMIFS('[1]BD Unidades'!$AU$3:$AU$1424,'[1]BD Unidades'!$A$3:$A$1424,$A686),"-")</f>
        <v>0.23183762376237624</v>
      </c>
      <c r="AO686" s="27"/>
      <c r="AP686" s="27"/>
      <c r="AQ686" s="25">
        <f>IFERROR(SUMIFS('[1]BD Unidades'!$AZ$3:$AZ$1424,'[1]BD Unidades'!$A$3:$A$1424,$A686),"-")</f>
        <v>0.71801493792939808</v>
      </c>
      <c r="AR686" s="25">
        <f>IFERROR(SUMIFS('[1]BD Unidades'!$BA$3:$BA$1424,'[1]BD Unidades'!$A$3:$A$1424,$A686),"-")</f>
        <v>3</v>
      </c>
      <c r="AS686" s="28">
        <f>SUMIFS('[1]BD Unidades'!$BC$3:$BC$1424,'[1]BD Unidades'!$A$3:$A$1424,$A686)</f>
        <v>6.8366332395174657E-3</v>
      </c>
      <c r="AT686" s="28">
        <f>SUMIFS('[1]BD Unidades'!$BE$3:$BE$1424,'[1]BD Unidades'!$A$3:$A$1424,$A686)</f>
        <v>0.98894992238949897</v>
      </c>
      <c r="AU686" s="29">
        <f t="shared" si="42"/>
        <v>0.98218883447787275</v>
      </c>
      <c r="AV686" s="30">
        <f t="shared" si="43"/>
        <v>9.8999999999999991E-3</v>
      </c>
      <c r="AW686" s="25">
        <f>IFERROR(SUMIFS('[1]BD Unidades'!$BI$3:$BI$1424,'[1]BD Unidades'!$A$3:$A$1424,$A686),"-")</f>
        <v>0.71222948649541795</v>
      </c>
      <c r="AX686" s="25">
        <f>IFERROR(SUMIFS('[1]BD Unidades'!$BJ$3:$BJ$1424,'[1]BD Unidades'!$A$3:$A$1424,$A686),"-")</f>
        <v>0.45816126067582208</v>
      </c>
    </row>
    <row r="687" spans="1:50" ht="14.4" x14ac:dyDescent="0.3">
      <c r="A687" s="7">
        <v>2014</v>
      </c>
      <c r="B687" s="7" t="s">
        <v>3061</v>
      </c>
      <c r="D687" s="8" t="s">
        <v>3062</v>
      </c>
      <c r="E687" s="19" t="s">
        <v>2931</v>
      </c>
      <c r="F687" s="19" t="s">
        <v>3063</v>
      </c>
      <c r="G687" s="19" t="s">
        <v>3064</v>
      </c>
      <c r="H687" s="19" t="s">
        <v>397</v>
      </c>
      <c r="I687" s="19">
        <v>2024</v>
      </c>
      <c r="J687" s="19" t="s">
        <v>495</v>
      </c>
      <c r="K687" s="19" t="s">
        <v>496</v>
      </c>
      <c r="L687" s="19" t="s">
        <v>213</v>
      </c>
      <c r="M687" s="19" t="s">
        <v>90</v>
      </c>
      <c r="N687" s="19" t="s">
        <v>91</v>
      </c>
      <c r="O687" s="19" t="s">
        <v>3066</v>
      </c>
      <c r="P687" s="19" t="s">
        <v>51</v>
      </c>
      <c r="Q687" s="9" t="s">
        <v>3067</v>
      </c>
      <c r="R687" s="20">
        <v>5</v>
      </c>
      <c r="S687" s="20">
        <v>0.12</v>
      </c>
      <c r="T687" s="20">
        <v>4.9939999999999998</v>
      </c>
      <c r="U687" s="20" t="s">
        <v>397</v>
      </c>
      <c r="V687" s="21">
        <f>_xlfn.XLOOKUP(D687,'[1]Gen. Real'!$A:$A,'[1]Gen. Real'!$C:$C,"-",0)</f>
        <v>4.8730400000000014</v>
      </c>
      <c r="W687" s="22"/>
      <c r="X687" s="22" t="str">
        <f>_xlfn.XLOOKUP(D687,[1]Vertimiento!$A:$A,[1]Vertimiento!$E:$E,"-",0)</f>
        <v>-</v>
      </c>
      <c r="Y687" s="23" t="str">
        <f t="shared" si="40"/>
        <v>-</v>
      </c>
      <c r="Z687" s="19" t="str">
        <f>_xlfn.XLOOKUP(D687,[1]Cmg!$I$4:$I$85,[1]Cmg!$M$4:$M$85,"----",0,1)</f>
        <v>----</v>
      </c>
      <c r="AA687" s="19" t="str">
        <f>_xlfn.XLOOKUP(D687,[1]Cmg!$A$4:$A$89,[1]Cmg!$B$4:$B$89,"----",0,1)</f>
        <v>----</v>
      </c>
      <c r="AB687" s="19" t="str">
        <f>_xlfn.XLOOKUP(D687,[1]Cmg!$E$4:$E$89,[1]Cmg!$F$4:$F$89,"----",0,1)</f>
        <v>----</v>
      </c>
      <c r="AC687" s="19" t="str">
        <f>_xlfn.XLOOKUP(D687,[1]Cmg!$O$4:$O$89,[1]Cmg!$P$4:$P$89,"----",0,1)</f>
        <v>----</v>
      </c>
      <c r="AD687" s="24" t="str">
        <f>_xlfn.XLOOKUP(D687,[1]Cmg!$S$4:$S$89,[1]Cmg!$U$4:$U$89,"----",0,1)</f>
        <v>----</v>
      </c>
      <c r="AG687" s="25">
        <f>IFERROR(SUMIFS('[1]BD Unidades'!$AH:$AH,'[1]BD Unidades'!$A:$A,'BD Centrales 2023'!$A687),"-")</f>
        <v>2.2799999999999998</v>
      </c>
      <c r="AH687" s="25">
        <f>SUMIFS('[1]BD Unidades'!$AJ$3:$AJ$1424,'[1]BD Unidades'!$A$3:$A$1424,$A687)</f>
        <v>3900.0616000000009</v>
      </c>
      <c r="AI687" s="25">
        <f>SUMIFS('[1]BD Unidades'!$AL$3:$AL$1424,'[1]BD Unidades'!$A$3:$A$1424,$A687)</f>
        <v>0</v>
      </c>
      <c r="AJ687" s="26">
        <f t="shared" si="41"/>
        <v>0</v>
      </c>
      <c r="AK687" s="27">
        <f>IFERROR(SUMIFS('[1]BD Unidades'!$AO$3:$AO$1424,'[1]BD Unidades'!$A$3:$A$1424,$A687),"-")</f>
        <v>0</v>
      </c>
      <c r="AL687" s="27">
        <f>IFERROR(SUMIFS('[1]BD Unidades'!$AQ$3:$AQ$1424,'[1]BD Unidades'!$A$3:$A$1424,$A687),"-")</f>
        <v>0</v>
      </c>
      <c r="AM687" s="27">
        <f>IFERROR(SUMIFS('[1]BD Unidades'!$AS$3:$AS$1424,'[1]BD Unidades'!$A$3:$A$1424,$A687),"-")</f>
        <v>0</v>
      </c>
      <c r="AN687" s="27">
        <f>IFERROR(SUMIFS('[1]BD Unidades'!$AU$3:$AU$1424,'[1]BD Unidades'!$A$3:$A$1424,$A687),"-")</f>
        <v>0.11676974399999999</v>
      </c>
      <c r="AO687" s="27"/>
      <c r="AP687" s="27"/>
      <c r="AQ687" s="25">
        <f>IFERROR(SUMIFS('[1]BD Unidades'!$AZ$3:$AZ$1424,'[1]BD Unidades'!$A$3:$A$1424,$A687),"-")</f>
        <v>0.54569135282634251</v>
      </c>
      <c r="AR687" s="25">
        <f>IFERROR(SUMIFS('[1]BD Unidades'!$BA$3:$BA$1424,'[1]BD Unidades'!$A$3:$A$1424,$A687),"-")</f>
        <v>2.28000000000001</v>
      </c>
      <c r="AS687" s="28">
        <f>SUMIFS('[1]BD Unidades'!$BC$3:$BC$1424,'[1]BD Unidades'!$A$3:$A$1424,$A687)</f>
        <v>3.3278994936986285E-3</v>
      </c>
      <c r="AT687" s="28">
        <f>SUMIFS('[1]BD Unidades'!$BE$3:$BE$1424,'[1]BD Unidades'!$A$3:$A$1424,$A687)</f>
        <v>0.45599999999999996</v>
      </c>
      <c r="AU687" s="29">
        <f t="shared" si="42"/>
        <v>0.45448247783087342</v>
      </c>
      <c r="AV687" s="30">
        <f t="shared" si="43"/>
        <v>1.1999999999999999E-3</v>
      </c>
      <c r="AW687" s="25">
        <f>IFERROR(SUMIFS('[1]BD Unidades'!$BI$3:$BI$1424,'[1]BD Unidades'!$A$3:$A$1424,$A687),"-")</f>
        <v>0.54170888357900315</v>
      </c>
      <c r="AX687" s="25">
        <f>IFERROR(SUMIFS('[1]BD Unidades'!$BJ$3:$BJ$1424,'[1]BD Unidades'!$A$3:$A$1424,$A687),"-")</f>
        <v>0.34846917984410763</v>
      </c>
    </row>
    <row r="688" spans="1:50" ht="14.4" x14ac:dyDescent="0.3">
      <c r="A688" s="7">
        <v>2015</v>
      </c>
      <c r="B688" s="7" t="s">
        <v>3068</v>
      </c>
      <c r="D688" s="8" t="s">
        <v>3069</v>
      </c>
      <c r="E688" s="19" t="s">
        <v>3070</v>
      </c>
      <c r="F688" s="19" t="s">
        <v>3070</v>
      </c>
      <c r="G688" s="19" t="s">
        <v>3071</v>
      </c>
      <c r="H688" s="19" t="s">
        <v>397</v>
      </c>
      <c r="I688" s="19">
        <v>2024</v>
      </c>
      <c r="J688" s="19" t="s">
        <v>495</v>
      </c>
      <c r="K688" s="19" t="s">
        <v>496</v>
      </c>
      <c r="L688" s="19" t="s">
        <v>213</v>
      </c>
      <c r="M688" s="19" t="s">
        <v>164</v>
      </c>
      <c r="N688" s="19" t="s">
        <v>2819</v>
      </c>
      <c r="O688" s="19" t="s">
        <v>2917</v>
      </c>
      <c r="P688" s="19" t="s">
        <v>51</v>
      </c>
      <c r="Q688" s="9" t="s">
        <v>3073</v>
      </c>
      <c r="R688" s="20">
        <v>9.141</v>
      </c>
      <c r="S688" s="20">
        <v>1.54</v>
      </c>
      <c r="T688" s="20">
        <v>9</v>
      </c>
      <c r="U688" s="20" t="s">
        <v>397</v>
      </c>
      <c r="V688" s="21">
        <f>_xlfn.XLOOKUP(D688,'[1]Gen. Real'!$A:$A,'[1]Gen. Real'!$C:$C,"-",0)</f>
        <v>20.126140000000003</v>
      </c>
      <c r="W688" s="22"/>
      <c r="X688" s="22" t="str">
        <f>_xlfn.XLOOKUP(D688,[1]Vertimiento!$A:$A,[1]Vertimiento!$E:$E,"-",0)</f>
        <v>-</v>
      </c>
      <c r="Y688" s="23" t="str">
        <f t="shared" si="40"/>
        <v>-</v>
      </c>
      <c r="Z688" s="19" t="str">
        <f>_xlfn.XLOOKUP(D688,[1]Cmg!$I$4:$I$85,[1]Cmg!$M$4:$M$85,"----",0,1)</f>
        <v>----</v>
      </c>
      <c r="AA688" s="19" t="str">
        <f>_xlfn.XLOOKUP(D688,[1]Cmg!$A$4:$A$89,[1]Cmg!$B$4:$B$89,"----",0,1)</f>
        <v>----</v>
      </c>
      <c r="AB688" s="19" t="str">
        <f>_xlfn.XLOOKUP(D688,[1]Cmg!$E$4:$E$89,[1]Cmg!$F$4:$F$89,"----",0,1)</f>
        <v>----</v>
      </c>
      <c r="AC688" s="19" t="str">
        <f>_xlfn.XLOOKUP(D688,[1]Cmg!$O$4:$O$89,[1]Cmg!$P$4:$P$89,"----",0,1)</f>
        <v>----</v>
      </c>
      <c r="AD688" s="24" t="str">
        <f>_xlfn.XLOOKUP(D688,[1]Cmg!$S$4:$S$89,[1]Cmg!$U$4:$U$89,"----",0,1)</f>
        <v>----</v>
      </c>
      <c r="AG688" s="25">
        <f>IFERROR(SUMIFS('[1]BD Unidades'!$AH:$AH,'[1]BD Unidades'!$A:$A,'BD Centrales 2023'!$A688),"-")</f>
        <v>9</v>
      </c>
      <c r="AH688" s="25">
        <f>SUMIFS('[1]BD Unidades'!$AJ$3:$AJ$1424,'[1]BD Unidades'!$A$3:$A$1424,$A688)</f>
        <v>8569.0515260912362</v>
      </c>
      <c r="AI688" s="25">
        <f>SUMIFS('[1]BD Unidades'!$AL$3:$AL$1424,'[1]BD Unidades'!$A$3:$A$1424,$A688)</f>
        <v>0</v>
      </c>
      <c r="AJ688" s="26">
        <f t="shared" si="41"/>
        <v>0</v>
      </c>
      <c r="AK688" s="27">
        <f>IFERROR(SUMIFS('[1]BD Unidades'!$AO$3:$AO$1424,'[1]BD Unidades'!$A$3:$A$1424,$A688),"-")</f>
        <v>0</v>
      </c>
      <c r="AL688" s="27">
        <f>IFERROR(SUMIFS('[1]BD Unidades'!$AQ$3:$AQ$1424,'[1]BD Unidades'!$A$3:$A$1424,$A688),"-")</f>
        <v>0</v>
      </c>
      <c r="AM688" s="27">
        <f>IFERROR(SUMIFS('[1]BD Unidades'!$AS$3:$AS$1424,'[1]BD Unidades'!$A$3:$A$1424,$A688),"-")</f>
        <v>0</v>
      </c>
      <c r="AN688" s="27">
        <f>IFERROR(SUMIFS('[1]BD Unidades'!$AU$3:$AU$1424,'[1]BD Unidades'!$A$3:$A$1424,$A688),"-")</f>
        <v>0.2518158844765343</v>
      </c>
      <c r="AO688" s="27"/>
      <c r="AP688" s="27"/>
      <c r="AQ688" s="25">
        <f>IFERROR(SUMIFS('[1]BD Unidades'!$AZ$3:$AZ$1424,'[1]BD Unidades'!$A$3:$A$1424,$A688),"-")</f>
        <v>2.154044813788194</v>
      </c>
      <c r="AR688" s="25">
        <f>IFERROR(SUMIFS('[1]BD Unidades'!$BA$3:$BA$1424,'[1]BD Unidades'!$A$3:$A$1424,$A688),"-")</f>
        <v>9</v>
      </c>
      <c r="AS688" s="28">
        <f>SUMIFS('[1]BD Unidades'!$BC$3:$BC$1424,'[1]BD Unidades'!$A$3:$A$1424,$A688)</f>
        <v>7.3123149201325304E-3</v>
      </c>
      <c r="AT688" s="28">
        <f>SUMIFS('[1]BD Unidades'!$BE$3:$BE$1424,'[1]BD Unidades'!$A$3:$A$1424,$A688)</f>
        <v>0.98374327319483301</v>
      </c>
      <c r="AU688" s="29">
        <f t="shared" si="42"/>
        <v>0.97654983258067041</v>
      </c>
      <c r="AV688" s="30">
        <f t="shared" si="43"/>
        <v>1.54E-2</v>
      </c>
      <c r="AW688" s="25">
        <f>IFERROR(SUMIFS('[1]BD Unidades'!$BI$3:$BI$1424,'[1]BD Unidades'!$A$3:$A$1424,$A688),"-")</f>
        <v>2.1362408804877071</v>
      </c>
      <c r="AX688" s="25">
        <f>IFERROR(SUMIFS('[1]BD Unidades'!$BJ$3:$BJ$1424,'[1]BD Unidades'!$A$3:$A$1424,$A688),"-")</f>
        <v>1.3741958644922976</v>
      </c>
    </row>
    <row r="689" spans="1:50" ht="14.4" x14ac:dyDescent="0.3">
      <c r="A689" s="7">
        <v>2016</v>
      </c>
      <c r="B689" s="7" t="s">
        <v>3074</v>
      </c>
      <c r="D689" s="8" t="s">
        <v>3075</v>
      </c>
      <c r="E689" s="19" t="s">
        <v>2634</v>
      </c>
      <c r="F689" s="19" t="s">
        <v>2634</v>
      </c>
      <c r="G689" s="19" t="s">
        <v>2372</v>
      </c>
      <c r="H689" s="19" t="s">
        <v>397</v>
      </c>
      <c r="I689" s="19">
        <v>2024</v>
      </c>
      <c r="J689" s="19" t="s">
        <v>495</v>
      </c>
      <c r="K689" s="19" t="s">
        <v>496</v>
      </c>
      <c r="L689" s="19" t="s">
        <v>213</v>
      </c>
      <c r="M689" s="19" t="s">
        <v>90</v>
      </c>
      <c r="N689" s="19" t="s">
        <v>868</v>
      </c>
      <c r="O689" s="19" t="s">
        <v>1461</v>
      </c>
      <c r="P689" s="19" t="s">
        <v>51</v>
      </c>
      <c r="Q689" s="9" t="s">
        <v>2806</v>
      </c>
      <c r="R689" s="20">
        <v>3.15</v>
      </c>
      <c r="S689" s="20">
        <v>4.76</v>
      </c>
      <c r="T689" s="20">
        <v>3</v>
      </c>
      <c r="U689" s="20" t="s">
        <v>397</v>
      </c>
      <c r="V689" s="21">
        <f>_xlfn.XLOOKUP(D689,'[1]Gen. Real'!$A:$A,'[1]Gen. Real'!$C:$C,"-",0)</f>
        <v>2.9604200000000014</v>
      </c>
      <c r="W689" s="22"/>
      <c r="X689" s="22" t="str">
        <f>_xlfn.XLOOKUP(D689,[1]Vertimiento!$A:$A,[1]Vertimiento!$E:$E,"-",0)</f>
        <v>-</v>
      </c>
      <c r="Y689" s="23" t="str">
        <f t="shared" si="40"/>
        <v>-</v>
      </c>
      <c r="Z689" s="19" t="str">
        <f>_xlfn.XLOOKUP(D689,[1]Cmg!$I$4:$I$85,[1]Cmg!$M$4:$M$85,"----",0,1)</f>
        <v>----</v>
      </c>
      <c r="AA689" s="19" t="str">
        <f>_xlfn.XLOOKUP(D689,[1]Cmg!$A$4:$A$89,[1]Cmg!$B$4:$B$89,"----",0,1)</f>
        <v>----</v>
      </c>
      <c r="AB689" s="19" t="str">
        <f>_xlfn.XLOOKUP(D689,[1]Cmg!$E$4:$E$89,[1]Cmg!$F$4:$F$89,"----",0,1)</f>
        <v>----</v>
      </c>
      <c r="AC689" s="19" t="str">
        <f>_xlfn.XLOOKUP(D689,[1]Cmg!$O$4:$O$89,[1]Cmg!$P$4:$P$89,"----",0,1)</f>
        <v>----</v>
      </c>
      <c r="AD689" s="24" t="str">
        <f>_xlfn.XLOOKUP(D689,[1]Cmg!$S$4:$S$89,[1]Cmg!$U$4:$U$89,"----",0,1)</f>
        <v>----</v>
      </c>
      <c r="AG689" s="25">
        <f>IFERROR(SUMIFS('[1]BD Unidades'!$AH:$AH,'[1]BD Unidades'!$A:$A,'BD Centrales 2023'!$A689),"-")</f>
        <v>3</v>
      </c>
      <c r="AH689" s="25">
        <f>SUMIFS('[1]BD Unidades'!$AJ$3:$AJ$1424,'[1]BD Unidades'!$A$3:$A$1424,$A689)</f>
        <v>6292.1746031746006</v>
      </c>
      <c r="AI689" s="25">
        <f>SUMIFS('[1]BD Unidades'!$AL$3:$AL$1424,'[1]BD Unidades'!$A$3:$A$1424,$A689)</f>
        <v>0</v>
      </c>
      <c r="AJ689" s="26">
        <f t="shared" si="41"/>
        <v>0</v>
      </c>
      <c r="AK689" s="27">
        <f>IFERROR(SUMIFS('[1]BD Unidades'!$AO$3:$AO$1424,'[1]BD Unidades'!$A$3:$A$1424,$A689),"-")</f>
        <v>0</v>
      </c>
      <c r="AL689" s="27">
        <f>IFERROR(SUMIFS('[1]BD Unidades'!$AQ$3:$AQ$1424,'[1]BD Unidades'!$A$3:$A$1424,$A689),"-")</f>
        <v>0</v>
      </c>
      <c r="AM689" s="27">
        <f>IFERROR(SUMIFS('[1]BD Unidades'!$AS$3:$AS$1424,'[1]BD Unidades'!$A$3:$A$1424,$A689),"-")</f>
        <v>0</v>
      </c>
      <c r="AN689" s="27">
        <f>IFERROR(SUMIFS('[1]BD Unidades'!$AU$3:$AU$1424,'[1]BD Unidades'!$A$3:$A$1424,$A689),"-")</f>
        <v>0.13954095238095238</v>
      </c>
      <c r="AO689" s="27"/>
      <c r="AP689" s="27"/>
      <c r="AQ689" s="25">
        <f>IFERROR(SUMIFS('[1]BD Unidades'!$AZ$3:$AZ$1424,'[1]BD Unidades'!$A$3:$A$1424,$A689),"-")</f>
        <v>0.71801493792939808</v>
      </c>
      <c r="AR689" s="25">
        <f>IFERROR(SUMIFS('[1]BD Unidades'!$BA$3:$BA$1424,'[1]BD Unidades'!$A$3:$A$1424,$A689),"-")</f>
        <v>3</v>
      </c>
      <c r="AS689" s="28">
        <f>SUMIFS('[1]BD Unidades'!$BC$3:$BC$1424,'[1]BD Unidades'!$A$3:$A$1424,$A689)</f>
        <v>6.206052531223915E-2</v>
      </c>
      <c r="AT689" s="28">
        <f>SUMIFS('[1]BD Unidades'!$BE$3:$BE$1424,'[1]BD Unidades'!$A$3:$A$1424,$A689)</f>
        <v>0.94431760527650954</v>
      </c>
      <c r="AU689" s="29">
        <f t="shared" si="42"/>
        <v>0.88571275863145371</v>
      </c>
      <c r="AV689" s="30">
        <f t="shared" si="43"/>
        <v>4.7599999999999996E-2</v>
      </c>
      <c r="AW689" s="25">
        <f>IFERROR(SUMIFS('[1]BD Unidades'!$BI$3:$BI$1424,'[1]BD Unidades'!$A$3:$A$1424,$A689),"-")</f>
        <v>0.66554358532801627</v>
      </c>
      <c r="AX689" s="25">
        <f>IFERROR(SUMIFS('[1]BD Unidades'!$BJ$3:$BJ$1424,'[1]BD Unidades'!$A$3:$A$1424,$A689),"-")</f>
        <v>0.42812926713973143</v>
      </c>
    </row>
    <row r="690" spans="1:50" ht="14.4" x14ac:dyDescent="0.3">
      <c r="A690" s="7">
        <v>2019</v>
      </c>
      <c r="B690" s="7" t="s">
        <v>3076</v>
      </c>
      <c r="D690" s="8" t="s">
        <v>3077</v>
      </c>
      <c r="E690" s="19" t="s">
        <v>584</v>
      </c>
      <c r="F690" s="19" t="s">
        <v>584</v>
      </c>
      <c r="G690" s="19" t="s">
        <v>3078</v>
      </c>
      <c r="H690" s="19">
        <v>491</v>
      </c>
      <c r="I690" s="19">
        <v>2024</v>
      </c>
      <c r="J690" s="19" t="s">
        <v>495</v>
      </c>
      <c r="K690" s="19" t="s">
        <v>496</v>
      </c>
      <c r="L690" s="19" t="s">
        <v>47</v>
      </c>
      <c r="M690" s="19" t="s">
        <v>164</v>
      </c>
      <c r="N690" s="19" t="s">
        <v>707</v>
      </c>
      <c r="O690" s="19" t="s">
        <v>749</v>
      </c>
      <c r="P690" s="19" t="s">
        <v>51</v>
      </c>
      <c r="Q690" s="9" t="s">
        <v>3080</v>
      </c>
      <c r="R690" s="20">
        <v>94.93</v>
      </c>
      <c r="S690" s="20">
        <v>3.36</v>
      </c>
      <c r="T690" s="20">
        <v>91.74</v>
      </c>
      <c r="U690" s="20">
        <v>0.1603</v>
      </c>
      <c r="V690" s="21">
        <f>_xlfn.XLOOKUP(D690,'[1]Gen. Real'!$A:$A,'[1]Gen. Real'!$C:$C,"-",0)</f>
        <v>29.635400000000001</v>
      </c>
      <c r="W690" s="22"/>
      <c r="X690" s="22" t="str">
        <f>_xlfn.XLOOKUP(D690,[1]Vertimiento!$A:$A,[1]Vertimiento!$E:$E,"-",0)</f>
        <v>-</v>
      </c>
      <c r="Y690" s="23" t="str">
        <f t="shared" si="40"/>
        <v>-</v>
      </c>
      <c r="Z690" s="19">
        <f>_xlfn.XLOOKUP(D690,[1]Cmg!$I$4:$I$85,[1]Cmg!$M$4:$M$85,"----",0,1)</f>
        <v>2.3843675874123562</v>
      </c>
      <c r="AA690" s="19">
        <f>_xlfn.XLOOKUP(D690,[1]Cmg!$A$4:$A$89,[1]Cmg!$B$4:$B$89,"----",0,1)</f>
        <v>67.143789365586102</v>
      </c>
      <c r="AB690" s="19">
        <f>_xlfn.XLOOKUP(D690,[1]Cmg!$E$4:$E$89,[1]Cmg!$F$4:$F$89,"----",0,1)</f>
        <v>30.929104109589108</v>
      </c>
      <c r="AC690" s="19">
        <f>_xlfn.XLOOKUP(D690,[1]Cmg!$O$4:$O$89,[1]Cmg!$P$4:$P$89,"----",0,1)</f>
        <v>92.99118889323401</v>
      </c>
      <c r="AD690" s="24">
        <f>_xlfn.XLOOKUP(D690,[1]Cmg!$S$4:$S$89,[1]Cmg!$U$4:$U$89,"----",0,1)</f>
        <v>0.85349155636695573</v>
      </c>
      <c r="AG690" s="25">
        <f>IFERROR(SUMIFS('[1]BD Unidades'!$AH:$AH,'[1]BD Unidades'!$A:$A,'BD Centrales 2023'!$A690),"-")</f>
        <v>0</v>
      </c>
      <c r="AH690" s="25">
        <f>SUMIFS('[1]BD Unidades'!$AJ$3:$AJ$1424,'[1]BD Unidades'!$A$3:$A$1424,$A690)</f>
        <v>0</v>
      </c>
      <c r="AI690" s="25">
        <f>SUMIFS('[1]BD Unidades'!$AL$3:$AL$1424,'[1]BD Unidades'!$A$3:$A$1424,$A690)</f>
        <v>0</v>
      </c>
      <c r="AJ690" s="26" t="str">
        <f t="shared" si="41"/>
        <v>-</v>
      </c>
      <c r="AK690" s="27">
        <f>IFERROR(SUMIFS('[1]BD Unidades'!$AO$3:$AO$1424,'[1]BD Unidades'!$A$3:$A$1424,$A690),"-")</f>
        <v>0</v>
      </c>
      <c r="AL690" s="27">
        <f>IFERROR(SUMIFS('[1]BD Unidades'!$AQ$3:$AQ$1424,'[1]BD Unidades'!$A$3:$A$1424,$A690),"-")</f>
        <v>0</v>
      </c>
      <c r="AM690" s="27">
        <f>IFERROR(SUMIFS('[1]BD Unidades'!$AS$3:$AS$1424,'[1]BD Unidades'!$A$3:$A$1424,$A690),"-")</f>
        <v>0</v>
      </c>
      <c r="AN690" s="27">
        <f>IFERROR(SUMIFS('[1]BD Unidades'!$AU$3:$AU$1424,'[1]BD Unidades'!$A$3:$A$1424,$A690),"-")</f>
        <v>0</v>
      </c>
      <c r="AO690" s="27"/>
      <c r="AP690" s="27"/>
      <c r="AQ690" s="25">
        <f>IFERROR(SUMIFS('[1]BD Unidades'!$AZ$3:$AZ$1424,'[1]BD Unidades'!$A$3:$A$1424,$A690),"-")</f>
        <v>0</v>
      </c>
      <c r="AR690" s="25">
        <f>IFERROR(SUMIFS('[1]BD Unidades'!$BA$3:$BA$1424,'[1]BD Unidades'!$A$3:$A$1424,$A690),"-")</f>
        <v>0</v>
      </c>
      <c r="AS690" s="28">
        <f>SUMIFS('[1]BD Unidades'!$BC$3:$BC$1424,'[1]BD Unidades'!$A$3:$A$1424,$A690)</f>
        <v>0</v>
      </c>
      <c r="AT690" s="28">
        <f>SUMIFS('[1]BD Unidades'!$BE$3:$BE$1424,'[1]BD Unidades'!$A$3:$A$1424,$A690)</f>
        <v>0</v>
      </c>
      <c r="AU690" s="29">
        <f t="shared" si="42"/>
        <v>0</v>
      </c>
      <c r="AV690" s="30">
        <f t="shared" si="43"/>
        <v>3.3599999999999998E-2</v>
      </c>
      <c r="AW690" s="25">
        <f>IFERROR(SUMIFS('[1]BD Unidades'!$BI$3:$BI$1424,'[1]BD Unidades'!$A$3:$A$1424,$A690),"-")</f>
        <v>0</v>
      </c>
      <c r="AX690" s="25">
        <f>IFERROR(SUMIFS('[1]BD Unidades'!$BJ$3:$BJ$1424,'[1]BD Unidades'!$A$3:$A$1424,$A690),"-")</f>
        <v>0</v>
      </c>
    </row>
    <row r="691" spans="1:50" ht="14.4" x14ac:dyDescent="0.3">
      <c r="A691" s="7">
        <v>2020</v>
      </c>
      <c r="B691" s="7" t="s">
        <v>3081</v>
      </c>
      <c r="D691" s="8" t="s">
        <v>3082</v>
      </c>
      <c r="E691" s="19" t="s">
        <v>584</v>
      </c>
      <c r="F691" s="19" t="s">
        <v>584</v>
      </c>
      <c r="G691" s="19" t="s">
        <v>3083</v>
      </c>
      <c r="H691" s="19" t="s">
        <v>397</v>
      </c>
      <c r="I691" s="19">
        <v>2024</v>
      </c>
      <c r="J691" s="19" t="s">
        <v>495</v>
      </c>
      <c r="K691" s="19" t="s">
        <v>496</v>
      </c>
      <c r="L691" s="19" t="s">
        <v>213</v>
      </c>
      <c r="M691" s="19" t="s">
        <v>106</v>
      </c>
      <c r="N691" s="19" t="s">
        <v>243</v>
      </c>
      <c r="O691" s="19" t="s">
        <v>1512</v>
      </c>
      <c r="P691" s="19" t="s">
        <v>51</v>
      </c>
      <c r="Q691" s="9" t="s">
        <v>3085</v>
      </c>
      <c r="R691" s="20">
        <v>2.806</v>
      </c>
      <c r="S691" s="20">
        <v>0.21</v>
      </c>
      <c r="T691" s="20">
        <v>2.8</v>
      </c>
      <c r="U691" s="20" t="s">
        <v>397</v>
      </c>
      <c r="V691" s="21">
        <f>_xlfn.XLOOKUP(D691,'[1]Gen. Real'!$A:$A,'[1]Gen. Real'!$C:$C,"-",0)</f>
        <v>0.78887000000000018</v>
      </c>
      <c r="W691" s="22"/>
      <c r="X691" s="22" t="str">
        <f>_xlfn.XLOOKUP(D691,[1]Vertimiento!$A:$A,[1]Vertimiento!$E:$E,"-",0)</f>
        <v>-</v>
      </c>
      <c r="Y691" s="23" t="str">
        <f t="shared" si="40"/>
        <v>-</v>
      </c>
      <c r="Z691" s="19" t="str">
        <f>_xlfn.XLOOKUP(D691,[1]Cmg!$I$4:$I$85,[1]Cmg!$M$4:$M$85,"----",0,1)</f>
        <v>----</v>
      </c>
      <c r="AA691" s="19" t="str">
        <f>_xlfn.XLOOKUP(D691,[1]Cmg!$A$4:$A$89,[1]Cmg!$B$4:$B$89,"----",0,1)</f>
        <v>----</v>
      </c>
      <c r="AB691" s="19" t="str">
        <f>_xlfn.XLOOKUP(D691,[1]Cmg!$E$4:$E$89,[1]Cmg!$F$4:$F$89,"----",0,1)</f>
        <v>----</v>
      </c>
      <c r="AC691" s="19" t="str">
        <f>_xlfn.XLOOKUP(D691,[1]Cmg!$O$4:$O$89,[1]Cmg!$P$4:$P$89,"----",0,1)</f>
        <v>----</v>
      </c>
      <c r="AD691" s="24" t="str">
        <f>_xlfn.XLOOKUP(D691,[1]Cmg!$S$4:$S$89,[1]Cmg!$U$4:$U$89,"----",0,1)</f>
        <v>----</v>
      </c>
      <c r="AG691" s="25">
        <f>IFERROR(SUMIFS('[1]BD Unidades'!$AH:$AH,'[1]BD Unidades'!$A:$A,'BD Centrales 2023'!$A691),"-")</f>
        <v>0</v>
      </c>
      <c r="AH691" s="25">
        <f>SUMIFS('[1]BD Unidades'!$AJ$3:$AJ$1424,'[1]BD Unidades'!$A$3:$A$1424,$A691)</f>
        <v>718.46044191019234</v>
      </c>
      <c r="AI691" s="25">
        <f>SUMIFS('[1]BD Unidades'!$AL$3:$AL$1424,'[1]BD Unidades'!$A$3:$A$1424,$A691)</f>
        <v>0</v>
      </c>
      <c r="AJ691" s="26">
        <f t="shared" si="41"/>
        <v>0</v>
      </c>
      <c r="AK691" s="27">
        <f>IFERROR(SUMIFS('[1]BD Unidades'!$AO$3:$AO$1424,'[1]BD Unidades'!$A$3:$A$1424,$A691),"-")</f>
        <v>0</v>
      </c>
      <c r="AL691" s="27">
        <f>IFERROR(SUMIFS('[1]BD Unidades'!$AQ$3:$AQ$1424,'[1]BD Unidades'!$A$3:$A$1424,$A691),"-")</f>
        <v>0</v>
      </c>
      <c r="AM691" s="27">
        <f>IFERROR(SUMIFS('[1]BD Unidades'!$AS$3:$AS$1424,'[1]BD Unidades'!$A$3:$A$1424,$A691),"-")</f>
        <v>0</v>
      </c>
      <c r="AN691" s="27">
        <f>IFERROR(SUMIFS('[1]BD Unidades'!$AU$3:$AU$1424,'[1]BD Unidades'!$A$3:$A$1424,$A691),"-")</f>
        <v>0</v>
      </c>
      <c r="AO691" s="27"/>
      <c r="AP691" s="27"/>
      <c r="AQ691" s="25">
        <f>IFERROR(SUMIFS('[1]BD Unidades'!$AZ$3:$AZ$1424,'[1]BD Unidades'!$A$3:$A$1424,$A691),"-")</f>
        <v>0.67014727540077146</v>
      </c>
      <c r="AR691" s="25">
        <f>IFERROR(SUMIFS('[1]BD Unidades'!$BA$3:$BA$1424,'[1]BD Unidades'!$A$3:$A$1424,$A691),"-")</f>
        <v>2.8</v>
      </c>
      <c r="AS691" s="28">
        <f>SUMIFS('[1]BD Unidades'!$BC$3:$BC$1424,'[1]BD Unidades'!$A$3:$A$1424,$A691)</f>
        <v>9.3858873841767623E-3</v>
      </c>
      <c r="AT691" s="28">
        <f>SUMIFS('[1]BD Unidades'!$BE$3:$BE$1424,'[1]BD Unidades'!$A$3:$A$1424,$A691)</f>
        <v>0.99786172487526725</v>
      </c>
      <c r="AU691" s="29">
        <f t="shared" si="42"/>
        <v>0.98849590710060764</v>
      </c>
      <c r="AV691" s="30">
        <f t="shared" si="43"/>
        <v>2.0999999999999999E-3</v>
      </c>
      <c r="AW691" s="25">
        <f>IFERROR(SUMIFS('[1]BD Unidades'!$BI$3:$BI$1424,'[1]BD Unidades'!$A$3:$A$1424,$A691),"-")</f>
        <v>5.4562509873563168E-2</v>
      </c>
      <c r="AX691" s="25">
        <f>IFERROR(SUMIFS('[1]BD Unidades'!$BJ$3:$BJ$1424,'[1]BD Unidades'!$A$3:$A$1424,$A691),"-")</f>
        <v>3.5098839325391387E-2</v>
      </c>
    </row>
    <row r="692" spans="1:50" ht="14.4" x14ac:dyDescent="0.3">
      <c r="A692" s="7">
        <v>2021</v>
      </c>
      <c r="B692" s="7" t="s">
        <v>3086</v>
      </c>
      <c r="D692" s="8" t="s">
        <v>3087</v>
      </c>
      <c r="E692" s="19" t="s">
        <v>584</v>
      </c>
      <c r="F692" s="19" t="s">
        <v>584</v>
      </c>
      <c r="G692" s="19" t="s">
        <v>2111</v>
      </c>
      <c r="H692" s="19" t="s">
        <v>397</v>
      </c>
      <c r="I692" s="19">
        <v>2024</v>
      </c>
      <c r="J692" s="19" t="s">
        <v>495</v>
      </c>
      <c r="K692" s="19" t="s">
        <v>496</v>
      </c>
      <c r="L692" s="19" t="s">
        <v>213</v>
      </c>
      <c r="M692" s="19" t="s">
        <v>90</v>
      </c>
      <c r="N692" s="19" t="s">
        <v>91</v>
      </c>
      <c r="O692" s="19" t="s">
        <v>91</v>
      </c>
      <c r="P692" s="19" t="s">
        <v>51</v>
      </c>
      <c r="Q692" s="9" t="s">
        <v>3088</v>
      </c>
      <c r="R692" s="20">
        <v>4.5060000000000002</v>
      </c>
      <c r="S692" s="20">
        <v>0.13300000000000001</v>
      </c>
      <c r="T692" s="20">
        <v>4.5</v>
      </c>
      <c r="U692" s="20" t="s">
        <v>397</v>
      </c>
      <c r="V692" s="21">
        <f>_xlfn.XLOOKUP(D692,'[1]Gen. Real'!$A:$A,'[1]Gen. Real'!$C:$C,"-",0)</f>
        <v>6.0820199999999991</v>
      </c>
      <c r="W692" s="22"/>
      <c r="X692" s="22" t="str">
        <f>_xlfn.XLOOKUP(D692,[1]Vertimiento!$A:$A,[1]Vertimiento!$E:$E,"-",0)</f>
        <v>-</v>
      </c>
      <c r="Y692" s="23" t="str">
        <f t="shared" si="40"/>
        <v>-</v>
      </c>
      <c r="Z692" s="19" t="str">
        <f>_xlfn.XLOOKUP(D692,[1]Cmg!$I$4:$I$85,[1]Cmg!$M$4:$M$85,"----",0,1)</f>
        <v>----</v>
      </c>
      <c r="AA692" s="19" t="str">
        <f>_xlfn.XLOOKUP(D692,[1]Cmg!$A$4:$A$89,[1]Cmg!$B$4:$B$89,"----",0,1)</f>
        <v>----</v>
      </c>
      <c r="AB692" s="19" t="str">
        <f>_xlfn.XLOOKUP(D692,[1]Cmg!$E$4:$E$89,[1]Cmg!$F$4:$F$89,"----",0,1)</f>
        <v>----</v>
      </c>
      <c r="AC692" s="19" t="str">
        <f>_xlfn.XLOOKUP(D692,[1]Cmg!$O$4:$O$89,[1]Cmg!$P$4:$P$89,"----",0,1)</f>
        <v>----</v>
      </c>
      <c r="AD692" s="24" t="str">
        <f>_xlfn.XLOOKUP(D692,[1]Cmg!$S$4:$S$89,[1]Cmg!$U$4:$U$89,"----",0,1)</f>
        <v>----</v>
      </c>
      <c r="AG692" s="25">
        <f>IFERROR(SUMIFS('[1]BD Unidades'!$AH:$AH,'[1]BD Unidades'!$A:$A,'BD Centrales 2023'!$A692),"-")</f>
        <v>4.5</v>
      </c>
      <c r="AH692" s="25">
        <f>SUMIFS('[1]BD Unidades'!$AJ$3:$AJ$1424,'[1]BD Unidades'!$A$3:$A$1424,$A692)</f>
        <v>5910.5359520639176</v>
      </c>
      <c r="AI692" s="25">
        <f>SUMIFS('[1]BD Unidades'!$AL$3:$AL$1424,'[1]BD Unidades'!$A$3:$A$1424,$A692)</f>
        <v>0</v>
      </c>
      <c r="AJ692" s="26">
        <f t="shared" si="41"/>
        <v>0</v>
      </c>
      <c r="AK692" s="27">
        <f>IFERROR(SUMIFS('[1]BD Unidades'!$AO$3:$AO$1424,'[1]BD Unidades'!$A$3:$A$1424,$A692),"-")</f>
        <v>0</v>
      </c>
      <c r="AL692" s="27">
        <f>IFERROR(SUMIFS('[1]BD Unidades'!$AQ$3:$AQ$1424,'[1]BD Unidades'!$A$3:$A$1424,$A692),"-")</f>
        <v>0</v>
      </c>
      <c r="AM692" s="27">
        <f>IFERROR(SUMIFS('[1]BD Unidades'!$AS$3:$AS$1424,'[1]BD Unidades'!$A$3:$A$1424,$A692),"-")</f>
        <v>0</v>
      </c>
      <c r="AN692" s="27">
        <f>IFERROR(SUMIFS('[1]BD Unidades'!$AU$3:$AU$1424,'[1]BD Unidades'!$A$3:$A$1424,$A692),"-")</f>
        <v>0</v>
      </c>
      <c r="AO692" s="27"/>
      <c r="AP692" s="27"/>
      <c r="AQ692" s="25">
        <f>IFERROR(SUMIFS('[1]BD Unidades'!$AZ$3:$AZ$1424,'[1]BD Unidades'!$A$3:$A$1424,$A692),"-")</f>
        <v>1.077022406894097</v>
      </c>
      <c r="AR692" s="25">
        <f>IFERROR(SUMIFS('[1]BD Unidades'!$BA$3:$BA$1424,'[1]BD Unidades'!$A$3:$A$1424,$A692),"-")</f>
        <v>4.5</v>
      </c>
      <c r="AS692" s="28">
        <f>SUMIFS('[1]BD Unidades'!$BC$3:$BC$1424,'[1]BD Unidades'!$A$3:$A$1424,$A692)</f>
        <v>9.3934753661784279E-3</v>
      </c>
      <c r="AT692" s="28">
        <f>SUMIFS('[1]BD Unidades'!$BE$3:$BE$1424,'[1]BD Unidades'!$A$3:$A$1424,$A692)</f>
        <v>0.99863044099495901</v>
      </c>
      <c r="AU692" s="29">
        <f t="shared" si="42"/>
        <v>0.989249830547557</v>
      </c>
      <c r="AV692" s="30">
        <f t="shared" si="43"/>
        <v>1.33E-3</v>
      </c>
      <c r="AW692" s="25">
        <f>IFERROR(SUMIFS('[1]BD Unidades'!$BI$3:$BI$1424,'[1]BD Unidades'!$A$3:$A$1424,$A692),"-")</f>
        <v>0.79210058173955622</v>
      </c>
      <c r="AX692" s="25">
        <f>IFERROR(SUMIFS('[1]BD Unidades'!$BJ$3:$BJ$1424,'[1]BD Unidades'!$A$3:$A$1424,$A692),"-")</f>
        <v>0.50954054555867079</v>
      </c>
    </row>
    <row r="693" spans="1:50" ht="14.4" x14ac:dyDescent="0.3">
      <c r="A693" s="7">
        <v>2022</v>
      </c>
      <c r="B693" s="7" t="s">
        <v>3089</v>
      </c>
      <c r="D693" s="8" t="s">
        <v>3090</v>
      </c>
      <c r="E693" s="19" t="s">
        <v>2444</v>
      </c>
      <c r="F693" s="19" t="s">
        <v>2444</v>
      </c>
      <c r="G693" s="19" t="s">
        <v>3091</v>
      </c>
      <c r="H693" s="19" t="s">
        <v>397</v>
      </c>
      <c r="I693" s="19">
        <v>2024</v>
      </c>
      <c r="J693" s="19" t="s">
        <v>495</v>
      </c>
      <c r="K693" s="19" t="s">
        <v>496</v>
      </c>
      <c r="L693" s="19" t="s">
        <v>213</v>
      </c>
      <c r="M693" s="19" t="s">
        <v>189</v>
      </c>
      <c r="N693" s="19" t="s">
        <v>2074</v>
      </c>
      <c r="O693" s="19" t="s">
        <v>2074</v>
      </c>
      <c r="P693" s="19" t="s">
        <v>51</v>
      </c>
      <c r="Q693" s="9" t="s">
        <v>3092</v>
      </c>
      <c r="R693" s="20">
        <v>3.02</v>
      </c>
      <c r="S693" s="20">
        <v>0.66</v>
      </c>
      <c r="T693" s="20">
        <v>3</v>
      </c>
      <c r="U693" s="20" t="s">
        <v>397</v>
      </c>
      <c r="V693" s="21">
        <f>_xlfn.XLOOKUP(D693,'[1]Gen. Real'!$A:$A,'[1]Gen. Real'!$C:$C,"-",0)</f>
        <v>0.69731999999999994</v>
      </c>
      <c r="W693" s="22"/>
      <c r="X693" s="22" t="str">
        <f>_xlfn.XLOOKUP(D693,[1]Vertimiento!$A:$A,[1]Vertimiento!$E:$E,"-",0)</f>
        <v>-</v>
      </c>
      <c r="Y693" s="23" t="str">
        <f t="shared" si="40"/>
        <v>-</v>
      </c>
      <c r="Z693" s="19" t="str">
        <f>_xlfn.XLOOKUP(D693,[1]Cmg!$I$4:$I$85,[1]Cmg!$M$4:$M$85,"----",0,1)</f>
        <v>----</v>
      </c>
      <c r="AA693" s="19" t="str">
        <f>_xlfn.XLOOKUP(D693,[1]Cmg!$A$4:$A$89,[1]Cmg!$B$4:$B$89,"----",0,1)</f>
        <v>----</v>
      </c>
      <c r="AB693" s="19" t="str">
        <f>_xlfn.XLOOKUP(D693,[1]Cmg!$E$4:$E$89,[1]Cmg!$F$4:$F$89,"----",0,1)</f>
        <v>----</v>
      </c>
      <c r="AC693" s="19" t="str">
        <f>_xlfn.XLOOKUP(D693,[1]Cmg!$O$4:$O$89,[1]Cmg!$P$4:$P$89,"----",0,1)</f>
        <v>----</v>
      </c>
      <c r="AD693" s="24" t="str">
        <f>_xlfn.XLOOKUP(D693,[1]Cmg!$S$4:$S$89,[1]Cmg!$U$4:$U$89,"----",0,1)</f>
        <v>----</v>
      </c>
      <c r="AG693" s="25">
        <f>IFERROR(SUMIFS('[1]BD Unidades'!$AH:$AH,'[1]BD Unidades'!$A:$A,'BD Centrales 2023'!$A693),"-")</f>
        <v>3</v>
      </c>
      <c r="AH693" s="25">
        <f>SUMIFS('[1]BD Unidades'!$AJ$3:$AJ$1424,'[1]BD Unidades'!$A$3:$A$1424,$A693)</f>
        <v>955.62913907284769</v>
      </c>
      <c r="AI693" s="25">
        <f>SUMIFS('[1]BD Unidades'!$AL$3:$AL$1424,'[1]BD Unidades'!$A$3:$A$1424,$A693)</f>
        <v>0</v>
      </c>
      <c r="AJ693" s="26">
        <f t="shared" si="41"/>
        <v>0</v>
      </c>
      <c r="AK693" s="27">
        <f>IFERROR(SUMIFS('[1]BD Unidades'!$AO$3:$AO$1424,'[1]BD Unidades'!$A$3:$A$1424,$A693),"-")</f>
        <v>0</v>
      </c>
      <c r="AL693" s="27">
        <f>IFERROR(SUMIFS('[1]BD Unidades'!$AQ$3:$AQ$1424,'[1]BD Unidades'!$A$3:$A$1424,$A693),"-")</f>
        <v>0</v>
      </c>
      <c r="AM693" s="27">
        <f>IFERROR(SUMIFS('[1]BD Unidades'!$AS$3:$AS$1424,'[1]BD Unidades'!$A$3:$A$1424,$A693),"-")</f>
        <v>0</v>
      </c>
      <c r="AN693" s="27">
        <f>IFERROR(SUMIFS('[1]BD Unidades'!$AU$3:$AU$1424,'[1]BD Unidades'!$A$3:$A$1424,$A693),"-")</f>
        <v>0</v>
      </c>
      <c r="AO693" s="27"/>
      <c r="AP693" s="27"/>
      <c r="AQ693" s="25">
        <f>IFERROR(SUMIFS('[1]BD Unidades'!$AZ$3:$AZ$1424,'[1]BD Unidades'!$A$3:$A$1424,$A693),"-")</f>
        <v>0.71801493792939808</v>
      </c>
      <c r="AR693" s="25">
        <f>IFERROR(SUMIFS('[1]BD Unidades'!$BA$3:$BA$1424,'[1]BD Unidades'!$A$3:$A$1424,$A693),"-")</f>
        <v>3</v>
      </c>
      <c r="AS693" s="28">
        <f>SUMIFS('[1]BD Unidades'!$BC$3:$BC$1424,'[1]BD Unidades'!$A$3:$A$1424,$A693)</f>
        <v>9.343708609271523E-3</v>
      </c>
      <c r="AT693" s="28">
        <f>SUMIFS('[1]BD Unidades'!$BE$3:$BE$1424,'[1]BD Unidades'!$A$3:$A$1424,$A693)</f>
        <v>0.99337748344370858</v>
      </c>
      <c r="AU693" s="29">
        <f t="shared" si="42"/>
        <v>0.98409565369939922</v>
      </c>
      <c r="AV693" s="30">
        <f t="shared" si="43"/>
        <v>6.6E-3</v>
      </c>
      <c r="AW693" s="25">
        <f>IFERROR(SUMIFS('[1]BD Unidades'!$BI$3:$BI$1424,'[1]BD Unidades'!$A$3:$A$1424,$A693),"-")</f>
        <v>8.1843764810344749E-2</v>
      </c>
      <c r="AX693" s="25">
        <f>IFERROR(SUMIFS('[1]BD Unidades'!$BJ$3:$BJ$1424,'[1]BD Unidades'!$A$3:$A$1424,$A693),"-")</f>
        <v>5.2648258988087088E-2</v>
      </c>
    </row>
    <row r="694" spans="1:50" ht="14.4" x14ac:dyDescent="0.3">
      <c r="A694" s="7">
        <v>2024</v>
      </c>
      <c r="B694" s="7" t="s">
        <v>3093</v>
      </c>
      <c r="D694" s="8" t="s">
        <v>3094</v>
      </c>
      <c r="E694" s="19" t="s">
        <v>3095</v>
      </c>
      <c r="F694" s="19" t="s">
        <v>3095</v>
      </c>
      <c r="G694" s="19" t="s">
        <v>3096</v>
      </c>
      <c r="H694" s="19">
        <v>23940</v>
      </c>
      <c r="I694" s="19">
        <v>2024</v>
      </c>
      <c r="J694" s="19" t="s">
        <v>495</v>
      </c>
      <c r="K694" s="19" t="s">
        <v>496</v>
      </c>
      <c r="L694" s="19" t="s">
        <v>157</v>
      </c>
      <c r="M694" s="19" t="s">
        <v>90</v>
      </c>
      <c r="N694" s="19" t="s">
        <v>1950</v>
      </c>
      <c r="O694" s="19" t="s">
        <v>1950</v>
      </c>
      <c r="P694" s="19" t="s">
        <v>158</v>
      </c>
      <c r="Q694" s="9" t="s">
        <v>3098</v>
      </c>
      <c r="R694" s="20">
        <v>8.7591000000000001</v>
      </c>
      <c r="S694" s="20">
        <v>3.19</v>
      </c>
      <c r="T694" s="20">
        <v>8.4793000000000003</v>
      </c>
      <c r="U694" s="20">
        <v>3.1300000000000001E-2</v>
      </c>
      <c r="V694" s="21" t="str">
        <f>_xlfn.XLOOKUP(D694,'[1]Gen. Real'!$A:$A,'[1]Gen. Real'!$C:$C,"-",0)</f>
        <v>-</v>
      </c>
      <c r="W694" s="22"/>
      <c r="X694" s="22" t="str">
        <f>_xlfn.XLOOKUP(D694,[1]Vertimiento!$A:$A,[1]Vertimiento!$E:$E,"-",0)</f>
        <v>-</v>
      </c>
      <c r="Y694" s="23" t="str">
        <f t="shared" si="40"/>
        <v>-</v>
      </c>
      <c r="Z694" s="19" t="str">
        <f>_xlfn.XLOOKUP(D694,[1]Cmg!$I$4:$I$85,[1]Cmg!$M$4:$M$85,"----",0,1)</f>
        <v>----</v>
      </c>
      <c r="AA694" s="19" t="str">
        <f>_xlfn.XLOOKUP(D694,[1]Cmg!$A$4:$A$89,[1]Cmg!$B$4:$B$89,"----",0,1)</f>
        <v>----</v>
      </c>
      <c r="AB694" s="19" t="str">
        <f>_xlfn.XLOOKUP(D694,[1]Cmg!$E$4:$E$89,[1]Cmg!$F$4:$F$89,"----",0,1)</f>
        <v>----</v>
      </c>
      <c r="AC694" s="19" t="str">
        <f>_xlfn.XLOOKUP(D694,[1]Cmg!$O$4:$O$89,[1]Cmg!$P$4:$P$89,"----",0,1)</f>
        <v>----</v>
      </c>
      <c r="AD694" s="24" t="str">
        <f>_xlfn.XLOOKUP(D694,[1]Cmg!$S$4:$S$89,[1]Cmg!$U$4:$U$89,"----",0,1)</f>
        <v>----</v>
      </c>
      <c r="AG694" s="25">
        <f>IFERROR(SUMIFS('[1]BD Unidades'!$AH:$AH,'[1]BD Unidades'!$A:$A,'BD Centrales 2023'!$A694),"-")</f>
        <v>0</v>
      </c>
      <c r="AH694" s="25">
        <f>SUMIFS('[1]BD Unidades'!$AJ$3:$AJ$1424,'[1]BD Unidades'!$A$3:$A$1424,$A694)</f>
        <v>0</v>
      </c>
      <c r="AI694" s="25">
        <f>SUMIFS('[1]BD Unidades'!$AL$3:$AL$1424,'[1]BD Unidades'!$A$3:$A$1424,$A694)</f>
        <v>0</v>
      </c>
      <c r="AJ694" s="26" t="str">
        <f t="shared" si="41"/>
        <v>-</v>
      </c>
      <c r="AK694" s="27">
        <f>IFERROR(SUMIFS('[1]BD Unidades'!$AO$3:$AO$1424,'[1]BD Unidades'!$A$3:$A$1424,$A694),"-")</f>
        <v>0</v>
      </c>
      <c r="AL694" s="27">
        <f>IFERROR(SUMIFS('[1]BD Unidades'!$AQ$3:$AQ$1424,'[1]BD Unidades'!$A$3:$A$1424,$A694),"-")</f>
        <v>0</v>
      </c>
      <c r="AM694" s="27">
        <f>IFERROR(SUMIFS('[1]BD Unidades'!$AS$3:$AS$1424,'[1]BD Unidades'!$A$3:$A$1424,$A694),"-")</f>
        <v>0</v>
      </c>
      <c r="AN694" s="27">
        <f>IFERROR(SUMIFS('[1]BD Unidades'!$AU$3:$AU$1424,'[1]BD Unidades'!$A$3:$A$1424,$A694),"-")</f>
        <v>0</v>
      </c>
      <c r="AO694" s="27"/>
      <c r="AP694" s="27"/>
      <c r="AQ694" s="25">
        <f>IFERROR(SUMIFS('[1]BD Unidades'!$AZ$3:$AZ$1424,'[1]BD Unidades'!$A$3:$A$1424,$A694),"-")</f>
        <v>0</v>
      </c>
      <c r="AR694" s="25">
        <f>IFERROR(SUMIFS('[1]BD Unidades'!$BA$3:$BA$1424,'[1]BD Unidades'!$A$3:$A$1424,$A694),"-")</f>
        <v>0</v>
      </c>
      <c r="AS694" s="28">
        <f>SUMIFS('[1]BD Unidades'!$BC$3:$BC$1424,'[1]BD Unidades'!$A$3:$A$1424,$A694)</f>
        <v>0</v>
      </c>
      <c r="AT694" s="28">
        <f>SUMIFS('[1]BD Unidades'!$BE$3:$BE$1424,'[1]BD Unidades'!$A$3:$A$1424,$A694)</f>
        <v>0</v>
      </c>
      <c r="AU694" s="29">
        <f t="shared" si="42"/>
        <v>0</v>
      </c>
      <c r="AV694" s="30">
        <f t="shared" si="43"/>
        <v>3.1899999999999998E-2</v>
      </c>
      <c r="AW694" s="25">
        <f>IFERROR(SUMIFS('[1]BD Unidades'!$BI$3:$BI$1424,'[1]BD Unidades'!$A$3:$A$1424,$A694),"-")</f>
        <v>0</v>
      </c>
      <c r="AX694" s="25">
        <f>IFERROR(SUMIFS('[1]BD Unidades'!$BJ$3:$BJ$1424,'[1]BD Unidades'!$A$3:$A$1424,$A694),"-")</f>
        <v>0</v>
      </c>
    </row>
    <row r="695" spans="1:50" ht="14.4" x14ac:dyDescent="0.3">
      <c r="A695" s="7">
        <v>2025</v>
      </c>
      <c r="B695" s="7" t="s">
        <v>3099</v>
      </c>
      <c r="D695" s="8" t="s">
        <v>3100</v>
      </c>
      <c r="E695" s="19" t="s">
        <v>2634</v>
      </c>
      <c r="F695" s="19" t="s">
        <v>2634</v>
      </c>
      <c r="G695" s="19" t="s">
        <v>3101</v>
      </c>
      <c r="H695" s="19" t="s">
        <v>397</v>
      </c>
      <c r="I695" s="19">
        <v>2024</v>
      </c>
      <c r="J695" s="19" t="s">
        <v>495</v>
      </c>
      <c r="K695" s="19" t="s">
        <v>496</v>
      </c>
      <c r="L695" s="19" t="s">
        <v>213</v>
      </c>
      <c r="M695" s="19" t="s">
        <v>90</v>
      </c>
      <c r="N695" s="19" t="s">
        <v>868</v>
      </c>
      <c r="O695" s="19" t="s">
        <v>1461</v>
      </c>
      <c r="P695" s="19" t="s">
        <v>51</v>
      </c>
      <c r="Q695" s="9" t="s">
        <v>3102</v>
      </c>
      <c r="R695" s="20">
        <v>8.0980000000000008</v>
      </c>
      <c r="S695" s="20">
        <v>1.21</v>
      </c>
      <c r="T695" s="20">
        <v>8</v>
      </c>
      <c r="U695" s="20" t="s">
        <v>397</v>
      </c>
      <c r="V695" s="21">
        <f>_xlfn.XLOOKUP(D695,'[1]Gen. Real'!$A:$A,'[1]Gen. Real'!$C:$C,"-",0)</f>
        <v>10.642880000000002</v>
      </c>
      <c r="W695" s="22"/>
      <c r="X695" s="22" t="str">
        <f>_xlfn.XLOOKUP(D695,[1]Vertimiento!$A:$A,[1]Vertimiento!$E:$E,"-",0)</f>
        <v>-</v>
      </c>
      <c r="Y695" s="23" t="str">
        <f t="shared" si="40"/>
        <v>-</v>
      </c>
      <c r="Z695" s="19" t="str">
        <f>_xlfn.XLOOKUP(D695,[1]Cmg!$I$4:$I$85,[1]Cmg!$M$4:$M$85,"----",0,1)</f>
        <v>----</v>
      </c>
      <c r="AA695" s="19" t="str">
        <f>_xlfn.XLOOKUP(D695,[1]Cmg!$A$4:$A$89,[1]Cmg!$B$4:$B$89,"----",0,1)</f>
        <v>----</v>
      </c>
      <c r="AB695" s="19" t="str">
        <f>_xlfn.XLOOKUP(D695,[1]Cmg!$E$4:$E$89,[1]Cmg!$F$4:$F$89,"----",0,1)</f>
        <v>----</v>
      </c>
      <c r="AC695" s="19" t="str">
        <f>_xlfn.XLOOKUP(D695,[1]Cmg!$O$4:$O$89,[1]Cmg!$P$4:$P$89,"----",0,1)</f>
        <v>----</v>
      </c>
      <c r="AD695" s="24" t="str">
        <f>_xlfn.XLOOKUP(D695,[1]Cmg!$S$4:$S$89,[1]Cmg!$U$4:$U$89,"----",0,1)</f>
        <v>----</v>
      </c>
      <c r="AG695" s="25">
        <f>IFERROR(SUMIFS('[1]BD Unidades'!$AH:$AH,'[1]BD Unidades'!$A:$A,'BD Centrales 2023'!$A695),"-")</f>
        <v>8</v>
      </c>
      <c r="AH695" s="25">
        <f>SUMIFS('[1]BD Unidades'!$AJ$3:$AJ$1424,'[1]BD Unidades'!$A$3:$A$1424,$A695)</f>
        <v>8366.7901539474715</v>
      </c>
      <c r="AI695" s="25">
        <f>SUMIFS('[1]BD Unidades'!$AL$3:$AL$1424,'[1]BD Unidades'!$A$3:$A$1424,$A695)</f>
        <v>0</v>
      </c>
      <c r="AJ695" s="26">
        <f t="shared" si="41"/>
        <v>0</v>
      </c>
      <c r="AK695" s="27">
        <f>IFERROR(SUMIFS('[1]BD Unidades'!$AO$3:$AO$1424,'[1]BD Unidades'!$A$3:$A$1424,$A695),"-")</f>
        <v>0</v>
      </c>
      <c r="AL695" s="27">
        <f>IFERROR(SUMIFS('[1]BD Unidades'!$AQ$3:$AQ$1424,'[1]BD Unidades'!$A$3:$A$1424,$A695),"-")</f>
        <v>0</v>
      </c>
      <c r="AM695" s="27">
        <f>IFERROR(SUMIFS('[1]BD Unidades'!$AS$3:$AS$1424,'[1]BD Unidades'!$A$3:$A$1424,$A695),"-")</f>
        <v>0</v>
      </c>
      <c r="AN695" s="27">
        <f>IFERROR(SUMIFS('[1]BD Unidades'!$AU$3:$AU$1424,'[1]BD Unidades'!$A$3:$A$1424,$A695),"-")</f>
        <v>0.1545517411706594</v>
      </c>
      <c r="AO695" s="27"/>
      <c r="AP695" s="27"/>
      <c r="AQ695" s="25">
        <f>IFERROR(SUMIFS('[1]BD Unidades'!$AZ$3:$AZ$1424,'[1]BD Unidades'!$A$3:$A$1424,$A695),"-")</f>
        <v>1.9147065011450615</v>
      </c>
      <c r="AR695" s="25">
        <f>IFERROR(SUMIFS('[1]BD Unidades'!$BA$3:$BA$1424,'[1]BD Unidades'!$A$3:$A$1424,$A695),"-")</f>
        <v>8</v>
      </c>
      <c r="AS695" s="28">
        <f>SUMIFS('[1]BD Unidades'!$BC$3:$BC$1424,'[1]BD Unidades'!$A$3:$A$1424,$A695)</f>
        <v>1.3099100513903679E-2</v>
      </c>
      <c r="AT695" s="28">
        <f>SUMIFS('[1]BD Unidades'!$BE$3:$BE$1424,'[1]BD Unidades'!$A$3:$A$1424,$A695)</f>
        <v>0.98754112953458628</v>
      </c>
      <c r="AU695" s="29">
        <f t="shared" si="42"/>
        <v>0.9746052290171987</v>
      </c>
      <c r="AV695" s="30">
        <f t="shared" si="43"/>
        <v>1.21E-2</v>
      </c>
      <c r="AW695" s="25">
        <f>IFERROR(SUMIFS('[1]BD Unidades'!$BI$3:$BI$1424,'[1]BD Unidades'!$A$3:$A$1424,$A695),"-")</f>
        <v>1.8886353540448209</v>
      </c>
      <c r="AX695" s="25">
        <f>IFERROR(SUMIFS('[1]BD Unidades'!$BJ$3:$BJ$1424,'[1]BD Unidades'!$A$3:$A$1424,$A695),"-")</f>
        <v>1.2149167805785159</v>
      </c>
    </row>
    <row r="696" spans="1:50" ht="14.4" x14ac:dyDescent="0.3">
      <c r="A696" s="7">
        <v>2027</v>
      </c>
      <c r="B696" s="7" t="s">
        <v>3103</v>
      </c>
      <c r="D696" s="8" t="s">
        <v>3104</v>
      </c>
      <c r="E696" s="19" t="s">
        <v>1908</v>
      </c>
      <c r="F696" s="19" t="s">
        <v>3105</v>
      </c>
      <c r="G696" s="19" t="s">
        <v>3106</v>
      </c>
      <c r="H696" s="19" t="s">
        <v>397</v>
      </c>
      <c r="I696" s="19">
        <v>2024</v>
      </c>
      <c r="J696" s="19" t="s">
        <v>495</v>
      </c>
      <c r="K696" s="19" t="s">
        <v>496</v>
      </c>
      <c r="L696" s="19" t="s">
        <v>213</v>
      </c>
      <c r="M696" s="19" t="s">
        <v>106</v>
      </c>
      <c r="N696" s="19" t="s">
        <v>243</v>
      </c>
      <c r="O696" s="19" t="s">
        <v>1147</v>
      </c>
      <c r="P696" s="19" t="s">
        <v>51</v>
      </c>
      <c r="Q696" s="9" t="s">
        <v>2955</v>
      </c>
      <c r="R696" s="20">
        <v>9.1129999999999995</v>
      </c>
      <c r="S696" s="20">
        <v>1.24</v>
      </c>
      <c r="T696" s="20">
        <v>9</v>
      </c>
      <c r="U696" s="20" t="s">
        <v>397</v>
      </c>
      <c r="V696" s="21">
        <f>_xlfn.XLOOKUP(D696,'[1]Gen. Real'!$A:$A,'[1]Gen. Real'!$C:$C,"-",0)</f>
        <v>18.376519999999989</v>
      </c>
      <c r="W696" s="22"/>
      <c r="X696" s="22" t="str">
        <f>_xlfn.XLOOKUP(D696,[1]Vertimiento!$A:$A,[1]Vertimiento!$E:$E,"-",0)</f>
        <v>-</v>
      </c>
      <c r="Y696" s="23" t="str">
        <f t="shared" si="40"/>
        <v>-</v>
      </c>
      <c r="Z696" s="19" t="str">
        <f>_xlfn.XLOOKUP(D696,[1]Cmg!$I$4:$I$85,[1]Cmg!$M$4:$M$85,"----",0,1)</f>
        <v>----</v>
      </c>
      <c r="AA696" s="19" t="str">
        <f>_xlfn.XLOOKUP(D696,[1]Cmg!$A$4:$A$89,[1]Cmg!$B$4:$B$89,"----",0,1)</f>
        <v>----</v>
      </c>
      <c r="AB696" s="19" t="str">
        <f>_xlfn.XLOOKUP(D696,[1]Cmg!$E$4:$E$89,[1]Cmg!$F$4:$F$89,"----",0,1)</f>
        <v>----</v>
      </c>
      <c r="AC696" s="19" t="str">
        <f>_xlfn.XLOOKUP(D696,[1]Cmg!$O$4:$O$89,[1]Cmg!$P$4:$P$89,"----",0,1)</f>
        <v>----</v>
      </c>
      <c r="AD696" s="24" t="str">
        <f>_xlfn.XLOOKUP(D696,[1]Cmg!$S$4:$S$89,[1]Cmg!$U$4:$U$89,"----",0,1)</f>
        <v>----</v>
      </c>
      <c r="AG696" s="25">
        <f>IFERROR(SUMIFS('[1]BD Unidades'!$AH:$AH,'[1]BD Unidades'!$A:$A,'BD Centrales 2023'!$A696),"-")</f>
        <v>9</v>
      </c>
      <c r="AH696" s="25">
        <f>SUMIFS('[1]BD Unidades'!$AJ$3:$AJ$1424,'[1]BD Unidades'!$A$3:$A$1424,$A696)</f>
        <v>8448.310106441344</v>
      </c>
      <c r="AI696" s="25">
        <f>SUMIFS('[1]BD Unidades'!$AL$3:$AL$1424,'[1]BD Unidades'!$A$3:$A$1424,$A696)</f>
        <v>0</v>
      </c>
      <c r="AJ696" s="26">
        <f t="shared" si="41"/>
        <v>0</v>
      </c>
      <c r="AK696" s="27">
        <f>IFERROR(SUMIFS('[1]BD Unidades'!$AO$3:$AO$1424,'[1]BD Unidades'!$A$3:$A$1424,$A696),"-")</f>
        <v>0</v>
      </c>
      <c r="AL696" s="27">
        <f>IFERROR(SUMIFS('[1]BD Unidades'!$AQ$3:$AQ$1424,'[1]BD Unidades'!$A$3:$A$1424,$A696),"-")</f>
        <v>0</v>
      </c>
      <c r="AM696" s="27">
        <f>IFERROR(SUMIFS('[1]BD Unidades'!$AS$3:$AS$1424,'[1]BD Unidades'!$A$3:$A$1424,$A696),"-")</f>
        <v>0</v>
      </c>
      <c r="AN696" s="27">
        <f>IFERROR(SUMIFS('[1]BD Unidades'!$AU$3:$AU$1424,'[1]BD Unidades'!$A$3:$A$1424,$A696),"-")</f>
        <v>0.23940217272028974</v>
      </c>
      <c r="AO696" s="27"/>
      <c r="AP696" s="27"/>
      <c r="AQ696" s="25">
        <f>IFERROR(SUMIFS('[1]BD Unidades'!$AZ$3:$AZ$1424,'[1]BD Unidades'!$A$3:$A$1424,$A696),"-")</f>
        <v>2.154044813788194</v>
      </c>
      <c r="AR696" s="25">
        <f>IFERROR(SUMIFS('[1]BD Unidades'!$BA$3:$BA$1424,'[1]BD Unidades'!$A$3:$A$1424,$A696),"-")</f>
        <v>9</v>
      </c>
      <c r="AS696" s="28">
        <f>SUMIFS('[1]BD Unidades'!$BC$3:$BC$1424,'[1]BD Unidades'!$A$3:$A$1424,$A696)</f>
        <v>5.7723167878381713E-2</v>
      </c>
      <c r="AT696" s="28">
        <f>SUMIFS('[1]BD Unidades'!$BE$3:$BE$1424,'[1]BD Unidades'!$A$3:$A$1424,$A696)</f>
        <v>0.98046370607096012</v>
      </c>
      <c r="AU696" s="29">
        <f t="shared" si="42"/>
        <v>0.92386823496676573</v>
      </c>
      <c r="AV696" s="30">
        <f t="shared" si="43"/>
        <v>1.24E-2</v>
      </c>
      <c r="AW696" s="25">
        <f>IFERROR(SUMIFS('[1]BD Unidades'!$BI$3:$BI$1424,'[1]BD Unidades'!$A$3:$A$1424,$A696),"-")</f>
        <v>2.0134899529388846</v>
      </c>
      <c r="AX696" s="25">
        <f>IFERROR(SUMIFS('[1]BD Unidades'!$BJ$3:$BJ$1424,'[1]BD Unidades'!$A$3:$A$1424,$A696),"-")</f>
        <v>1.2952329448417408</v>
      </c>
    </row>
    <row r="697" spans="1:50" ht="14.4" x14ac:dyDescent="0.3">
      <c r="A697" s="7">
        <v>2028</v>
      </c>
      <c r="B697" s="7" t="s">
        <v>3107</v>
      </c>
      <c r="D697" s="8" t="s">
        <v>3108</v>
      </c>
      <c r="E697" s="19" t="s">
        <v>2269</v>
      </c>
      <c r="F697" s="19" t="s">
        <v>3109</v>
      </c>
      <c r="G697" s="19" t="s">
        <v>3110</v>
      </c>
      <c r="H697" s="19" t="s">
        <v>397</v>
      </c>
      <c r="I697" s="19">
        <v>2024</v>
      </c>
      <c r="J697" s="19" t="s">
        <v>495</v>
      </c>
      <c r="K697" s="19" t="s">
        <v>496</v>
      </c>
      <c r="L697" s="19" t="s">
        <v>213</v>
      </c>
      <c r="M697" s="19" t="s">
        <v>189</v>
      </c>
      <c r="N697" s="19" t="s">
        <v>2074</v>
      </c>
      <c r="O697" s="19" t="s">
        <v>3112</v>
      </c>
      <c r="P697" s="19" t="s">
        <v>51</v>
      </c>
      <c r="Q697" s="9" t="s">
        <v>3113</v>
      </c>
      <c r="R697" s="20">
        <v>9.0150000000000006</v>
      </c>
      <c r="S697" s="20">
        <v>0.17</v>
      </c>
      <c r="T697" s="20">
        <v>9</v>
      </c>
      <c r="U697" s="20" t="s">
        <v>397</v>
      </c>
      <c r="V697" s="21">
        <f>_xlfn.XLOOKUP(D697,'[1]Gen. Real'!$A:$A,'[1]Gen. Real'!$C:$C,"-",0)</f>
        <v>19.033000000000012</v>
      </c>
      <c r="W697" s="22"/>
      <c r="X697" s="22" t="str">
        <f>_xlfn.XLOOKUP(D697,[1]Vertimiento!$A:$A,[1]Vertimiento!$E:$E,"-",0)</f>
        <v>-</v>
      </c>
      <c r="Y697" s="23" t="str">
        <f t="shared" si="40"/>
        <v>-</v>
      </c>
      <c r="Z697" s="19" t="str">
        <f>_xlfn.XLOOKUP(D697,[1]Cmg!$I$4:$I$85,[1]Cmg!$M$4:$M$85,"----",0,1)</f>
        <v>----</v>
      </c>
      <c r="AA697" s="19" t="str">
        <f>_xlfn.XLOOKUP(D697,[1]Cmg!$A$4:$A$89,[1]Cmg!$B$4:$B$89,"----",0,1)</f>
        <v>----</v>
      </c>
      <c r="AB697" s="19" t="str">
        <f>_xlfn.XLOOKUP(D697,[1]Cmg!$E$4:$E$89,[1]Cmg!$F$4:$F$89,"----",0,1)</f>
        <v>----</v>
      </c>
      <c r="AC697" s="19" t="str">
        <f>_xlfn.XLOOKUP(D697,[1]Cmg!$O$4:$O$89,[1]Cmg!$P$4:$P$89,"----",0,1)</f>
        <v>----</v>
      </c>
      <c r="AD697" s="24" t="str">
        <f>_xlfn.XLOOKUP(D697,[1]Cmg!$S$4:$S$89,[1]Cmg!$U$4:$U$89,"----",0,1)</f>
        <v>----</v>
      </c>
      <c r="AG697" s="25">
        <f>IFERROR(SUMIFS('[1]BD Unidades'!$AH:$AH,'[1]BD Unidades'!$A:$A,'BD Centrales 2023'!$A697),"-")</f>
        <v>9</v>
      </c>
      <c r="AH697" s="25">
        <f>SUMIFS('[1]BD Unidades'!$AJ$3:$AJ$1424,'[1]BD Unidades'!$A$3:$A$1424,$A697)</f>
        <v>8559.2678868552357</v>
      </c>
      <c r="AI697" s="25">
        <f>SUMIFS('[1]BD Unidades'!$AL$3:$AL$1424,'[1]BD Unidades'!$A$3:$A$1424,$A697)</f>
        <v>0</v>
      </c>
      <c r="AJ697" s="26">
        <f t="shared" si="41"/>
        <v>0</v>
      </c>
      <c r="AK697" s="27">
        <f>IFERROR(SUMIFS('[1]BD Unidades'!$AO$3:$AO$1424,'[1]BD Unidades'!$A$3:$A$1424,$A697),"-")</f>
        <v>0</v>
      </c>
      <c r="AL697" s="27">
        <f>IFERROR(SUMIFS('[1]BD Unidades'!$AQ$3:$AQ$1424,'[1]BD Unidades'!$A$3:$A$1424,$A697),"-")</f>
        <v>0</v>
      </c>
      <c r="AM697" s="27">
        <f>IFERROR(SUMIFS('[1]BD Unidades'!$AS$3:$AS$1424,'[1]BD Unidades'!$A$3:$A$1424,$A697),"-")</f>
        <v>0</v>
      </c>
      <c r="AN697" s="27">
        <f>IFERROR(SUMIFS('[1]BD Unidades'!$AU$3:$AU$1424,'[1]BD Unidades'!$A$3:$A$1424,$A697),"-")</f>
        <v>0.23908252911813643</v>
      </c>
      <c r="AO697" s="27"/>
      <c r="AP697" s="27"/>
      <c r="AQ697" s="25">
        <f>IFERROR(SUMIFS('[1]BD Unidades'!$AZ$3:$AZ$1424,'[1]BD Unidades'!$A$3:$A$1424,$A697),"-")</f>
        <v>2.154044813788194</v>
      </c>
      <c r="AR697" s="25">
        <f>IFERROR(SUMIFS('[1]BD Unidades'!$BA$3:$BA$1424,'[1]BD Unidades'!$A$3:$A$1424,$A697),"-")</f>
        <v>9</v>
      </c>
      <c r="AS697" s="28">
        <f>SUMIFS('[1]BD Unidades'!$BC$3:$BC$1424,'[1]BD Unidades'!$A$3:$A$1424,$A697)</f>
        <v>7.2189919084630584E-3</v>
      </c>
      <c r="AT697" s="28">
        <f>SUMIFS('[1]BD Unidades'!$BE$3:$BE$1424,'[1]BD Unidades'!$A$3:$A$1424,$A697)</f>
        <v>0.99828102325652046</v>
      </c>
      <c r="AU697" s="29">
        <f t="shared" si="42"/>
        <v>0.99107444062725936</v>
      </c>
      <c r="AV697" s="30">
        <f t="shared" si="43"/>
        <v>1.7000000000000001E-3</v>
      </c>
      <c r="AW697" s="25">
        <f>IFERROR(SUMIFS('[1]BD Unidades'!$BI$3:$BI$1424,'[1]BD Unidades'!$A$3:$A$1424,$A697),"-")</f>
        <v>2.138350874885854</v>
      </c>
      <c r="AX697" s="25">
        <f>IFERROR(SUMIFS('[1]BD Unidades'!$BJ$3:$BJ$1424,'[1]BD Unidades'!$A$3:$A$1424,$A697),"-")</f>
        <v>1.3755531765831388</v>
      </c>
    </row>
    <row r="698" spans="1:50" ht="14.4" x14ac:dyDescent="0.3">
      <c r="A698" s="7">
        <v>2029</v>
      </c>
      <c r="B698" s="7" t="s">
        <v>3114</v>
      </c>
      <c r="D698" s="8" t="s">
        <v>3115</v>
      </c>
      <c r="E698" s="19" t="s">
        <v>2547</v>
      </c>
      <c r="F698" s="19" t="s">
        <v>3116</v>
      </c>
      <c r="G698" s="19" t="s">
        <v>3117</v>
      </c>
      <c r="H698" s="19" t="s">
        <v>397</v>
      </c>
      <c r="I698" s="19">
        <v>2024</v>
      </c>
      <c r="J698" s="19" t="s">
        <v>495</v>
      </c>
      <c r="K698" s="19" t="s">
        <v>496</v>
      </c>
      <c r="L698" s="19" t="s">
        <v>213</v>
      </c>
      <c r="M698" s="19" t="s">
        <v>106</v>
      </c>
      <c r="N698" s="19" t="s">
        <v>107</v>
      </c>
      <c r="O698" s="19" t="s">
        <v>3118</v>
      </c>
      <c r="P698" s="19" t="s">
        <v>51</v>
      </c>
      <c r="Q698" s="9" t="s">
        <v>3119</v>
      </c>
      <c r="R698" s="20">
        <v>3.0150000000000001</v>
      </c>
      <c r="S698" s="20">
        <v>0.5</v>
      </c>
      <c r="T698" s="20">
        <v>3</v>
      </c>
      <c r="U698" s="20" t="s">
        <v>397</v>
      </c>
      <c r="V698" s="21">
        <f>_xlfn.XLOOKUP(D698,'[1]Gen. Real'!$A:$A,'[1]Gen. Real'!$C:$C,"-",0)</f>
        <v>1.1667599999999996</v>
      </c>
      <c r="W698" s="22"/>
      <c r="X698" s="22" t="str">
        <f>_xlfn.XLOOKUP(D698,[1]Vertimiento!$A:$A,[1]Vertimiento!$E:$E,"-",0)</f>
        <v>-</v>
      </c>
      <c r="Y698" s="23" t="str">
        <f t="shared" si="40"/>
        <v>-</v>
      </c>
      <c r="Z698" s="19" t="str">
        <f>_xlfn.XLOOKUP(D698,[1]Cmg!$I$4:$I$85,[1]Cmg!$M$4:$M$85,"----",0,1)</f>
        <v>----</v>
      </c>
      <c r="AA698" s="19" t="str">
        <f>_xlfn.XLOOKUP(D698,[1]Cmg!$A$4:$A$89,[1]Cmg!$B$4:$B$89,"----",0,1)</f>
        <v>----</v>
      </c>
      <c r="AB698" s="19" t="str">
        <f>_xlfn.XLOOKUP(D698,[1]Cmg!$E$4:$E$89,[1]Cmg!$F$4:$F$89,"----",0,1)</f>
        <v>----</v>
      </c>
      <c r="AC698" s="19" t="str">
        <f>_xlfn.XLOOKUP(D698,[1]Cmg!$O$4:$O$89,[1]Cmg!$P$4:$P$89,"----",0,1)</f>
        <v>----</v>
      </c>
      <c r="AD698" s="24" t="str">
        <f>_xlfn.XLOOKUP(D698,[1]Cmg!$S$4:$S$89,[1]Cmg!$U$4:$U$89,"----",0,1)</f>
        <v>----</v>
      </c>
      <c r="AG698" s="25">
        <f>IFERROR(SUMIFS('[1]BD Unidades'!$AH:$AH,'[1]BD Unidades'!$A:$A,'BD Centrales 2023'!$A698),"-")</f>
        <v>1.07</v>
      </c>
      <c r="AH698" s="25">
        <f>SUMIFS('[1]BD Unidades'!$AJ$3:$AJ$1424,'[1]BD Unidades'!$A$3:$A$1424,$A698)</f>
        <v>1959.3598673300166</v>
      </c>
      <c r="AI698" s="25">
        <f>SUMIFS('[1]BD Unidades'!$AL$3:$AL$1424,'[1]BD Unidades'!$A$3:$A$1424,$A698)</f>
        <v>0</v>
      </c>
      <c r="AJ698" s="26">
        <f t="shared" si="41"/>
        <v>0</v>
      </c>
      <c r="AK698" s="27">
        <f>IFERROR(SUMIFS('[1]BD Unidades'!$AO$3:$AO$1424,'[1]BD Unidades'!$A$3:$A$1424,$A698),"-")</f>
        <v>0</v>
      </c>
      <c r="AL698" s="27">
        <f>IFERROR(SUMIFS('[1]BD Unidades'!$AQ$3:$AQ$1424,'[1]BD Unidades'!$A$3:$A$1424,$A698),"-")</f>
        <v>0</v>
      </c>
      <c r="AM698" s="27">
        <f>IFERROR(SUMIFS('[1]BD Unidades'!$AS$3:$AS$1424,'[1]BD Unidades'!$A$3:$A$1424,$A698),"-")</f>
        <v>0</v>
      </c>
      <c r="AN698" s="27">
        <f>IFERROR(SUMIFS('[1]BD Unidades'!$AU$3:$AU$1424,'[1]BD Unidades'!$A$3:$A$1424,$A698),"-")</f>
        <v>6.9141519071310123E-2</v>
      </c>
      <c r="AO698" s="27"/>
      <c r="AP698" s="27"/>
      <c r="AQ698" s="25">
        <f>IFERROR(SUMIFS('[1]BD Unidades'!$AZ$3:$AZ$1424,'[1]BD Unidades'!$A$3:$A$1424,$A698),"-")</f>
        <v>0.25609199452815201</v>
      </c>
      <c r="AR698" s="25">
        <f>IFERROR(SUMIFS('[1]BD Unidades'!$BA$3:$BA$1424,'[1]BD Unidades'!$A$3:$A$1424,$A698),"-")</f>
        <v>1.07</v>
      </c>
      <c r="AS698" s="28">
        <f>SUMIFS('[1]BD Unidades'!$BC$3:$BC$1424,'[1]BD Unidades'!$A$3:$A$1424,$A698)</f>
        <v>2.4857532938049451E-3</v>
      </c>
      <c r="AT698" s="28">
        <f>SUMIFS('[1]BD Unidades'!$BE$3:$BE$1424,'[1]BD Unidades'!$A$3:$A$1424,$A698)</f>
        <v>0.35489220563847429</v>
      </c>
      <c r="AU698" s="29">
        <f t="shared" si="42"/>
        <v>0.35401003116936275</v>
      </c>
      <c r="AV698" s="30">
        <f t="shared" si="43"/>
        <v>5.0000000000000001E-3</v>
      </c>
      <c r="AW698" s="25">
        <f>IFERROR(SUMIFS('[1]BD Unidades'!$BI$3:$BI$1424,'[1]BD Unidades'!$A$3:$A$1424,$A698),"-")</f>
        <v>0.16024274074788461</v>
      </c>
      <c r="AX698" s="25">
        <f>IFERROR(SUMIFS('[1]BD Unidades'!$BJ$3:$BJ$1424,'[1]BD Unidades'!$A$3:$A$1424,$A698),"-")</f>
        <v>0.10308056252550568</v>
      </c>
    </row>
    <row r="699" spans="1:50" ht="14.4" x14ac:dyDescent="0.3">
      <c r="A699" s="7">
        <v>2030</v>
      </c>
      <c r="B699" s="7" t="s">
        <v>3120</v>
      </c>
      <c r="D699" s="8" t="s">
        <v>3121</v>
      </c>
      <c r="E699" s="19" t="s">
        <v>2547</v>
      </c>
      <c r="F699" s="19" t="s">
        <v>3116</v>
      </c>
      <c r="G699" s="19" t="s">
        <v>3117</v>
      </c>
      <c r="H699" s="19" t="s">
        <v>397</v>
      </c>
      <c r="I699" s="19">
        <v>2024</v>
      </c>
      <c r="J699" s="19" t="s">
        <v>495</v>
      </c>
      <c r="K699" s="19" t="s">
        <v>496</v>
      </c>
      <c r="L699" s="19" t="s">
        <v>213</v>
      </c>
      <c r="M699" s="19" t="s">
        <v>106</v>
      </c>
      <c r="N699" s="19" t="s">
        <v>107</v>
      </c>
      <c r="O699" s="19" t="s">
        <v>3118</v>
      </c>
      <c r="P699" s="19" t="s">
        <v>51</v>
      </c>
      <c r="Q699" s="9" t="s">
        <v>3119</v>
      </c>
      <c r="R699" s="20">
        <v>3.0150000000000001</v>
      </c>
      <c r="S699" s="20">
        <v>0.5</v>
      </c>
      <c r="T699" s="20">
        <v>3</v>
      </c>
      <c r="U699" s="20" t="s">
        <v>397</v>
      </c>
      <c r="V699" s="21">
        <f>_xlfn.XLOOKUP(D699,'[1]Gen. Real'!$A:$A,'[1]Gen. Real'!$C:$C,"-",0)</f>
        <v>1.0869799999999998</v>
      </c>
      <c r="W699" s="22"/>
      <c r="X699" s="22" t="str">
        <f>_xlfn.XLOOKUP(D699,[1]Vertimiento!$A:$A,[1]Vertimiento!$E:$E,"-",0)</f>
        <v>-</v>
      </c>
      <c r="Y699" s="23" t="str">
        <f t="shared" si="40"/>
        <v>-</v>
      </c>
      <c r="Z699" s="19" t="str">
        <f>_xlfn.XLOOKUP(D699,[1]Cmg!$I$4:$I$85,[1]Cmg!$M$4:$M$85,"----",0,1)</f>
        <v>----</v>
      </c>
      <c r="AA699" s="19" t="str">
        <f>_xlfn.XLOOKUP(D699,[1]Cmg!$A$4:$A$89,[1]Cmg!$B$4:$B$89,"----",0,1)</f>
        <v>----</v>
      </c>
      <c r="AB699" s="19" t="str">
        <f>_xlfn.XLOOKUP(D699,[1]Cmg!$E$4:$E$89,[1]Cmg!$F$4:$F$89,"----",0,1)</f>
        <v>----</v>
      </c>
      <c r="AC699" s="19" t="str">
        <f>_xlfn.XLOOKUP(D699,[1]Cmg!$O$4:$O$89,[1]Cmg!$P$4:$P$89,"----",0,1)</f>
        <v>----</v>
      </c>
      <c r="AD699" s="24" t="str">
        <f>_xlfn.XLOOKUP(D699,[1]Cmg!$S$4:$S$89,[1]Cmg!$U$4:$U$89,"----",0,1)</f>
        <v>----</v>
      </c>
      <c r="AG699" s="25">
        <f>IFERROR(SUMIFS('[1]BD Unidades'!$AH:$AH,'[1]BD Unidades'!$A:$A,'BD Centrales 2023'!$A699),"-")</f>
        <v>1.07</v>
      </c>
      <c r="AH699" s="25">
        <f>SUMIFS('[1]BD Unidades'!$AJ$3:$AJ$1424,'[1]BD Unidades'!$A$3:$A$1424,$A699)</f>
        <v>1959.3598673300166</v>
      </c>
      <c r="AI699" s="25">
        <f>SUMIFS('[1]BD Unidades'!$AL$3:$AL$1424,'[1]BD Unidades'!$A$3:$A$1424,$A699)</f>
        <v>0</v>
      </c>
      <c r="AJ699" s="26">
        <f t="shared" si="41"/>
        <v>0</v>
      </c>
      <c r="AK699" s="27">
        <f>IFERROR(SUMIFS('[1]BD Unidades'!$AO$3:$AO$1424,'[1]BD Unidades'!$A$3:$A$1424,$A699),"-")</f>
        <v>0</v>
      </c>
      <c r="AL699" s="27">
        <f>IFERROR(SUMIFS('[1]BD Unidades'!$AQ$3:$AQ$1424,'[1]BD Unidades'!$A$3:$A$1424,$A699),"-")</f>
        <v>0</v>
      </c>
      <c r="AM699" s="27">
        <f>IFERROR(SUMIFS('[1]BD Unidades'!$AS$3:$AS$1424,'[1]BD Unidades'!$A$3:$A$1424,$A699),"-")</f>
        <v>0</v>
      </c>
      <c r="AN699" s="27">
        <f>IFERROR(SUMIFS('[1]BD Unidades'!$AU$3:$AU$1424,'[1]BD Unidades'!$A$3:$A$1424,$A699),"-")</f>
        <v>6.4529694859038131E-2</v>
      </c>
      <c r="AO699" s="27"/>
      <c r="AP699" s="27"/>
      <c r="AQ699" s="25">
        <f>IFERROR(SUMIFS('[1]BD Unidades'!$AZ$3:$AZ$1424,'[1]BD Unidades'!$A$3:$A$1424,$A699),"-")</f>
        <v>0.25609199452815201</v>
      </c>
      <c r="AR699" s="25">
        <f>IFERROR(SUMIFS('[1]BD Unidades'!$BA$3:$BA$1424,'[1]BD Unidades'!$A$3:$A$1424,$A699),"-")</f>
        <v>1.07</v>
      </c>
      <c r="AS699" s="28">
        <f>SUMIFS('[1]BD Unidades'!$BC$3:$BC$1424,'[1]BD Unidades'!$A$3:$A$1424,$A699)</f>
        <v>2.4857532938049451E-3</v>
      </c>
      <c r="AT699" s="28">
        <f>SUMIFS('[1]BD Unidades'!$BE$3:$BE$1424,'[1]BD Unidades'!$A$3:$A$1424,$A699)</f>
        <v>0.35489220563847429</v>
      </c>
      <c r="AU699" s="29">
        <f t="shared" si="42"/>
        <v>0.35401003116936275</v>
      </c>
      <c r="AV699" s="30">
        <f t="shared" si="43"/>
        <v>5.0000000000000001E-3</v>
      </c>
      <c r="AW699" s="25">
        <f>IFERROR(SUMIFS('[1]BD Unidades'!$BI$3:$BI$1424,'[1]BD Unidades'!$A$3:$A$1424,$A699),"-")</f>
        <v>0.16024274074788461</v>
      </c>
      <c r="AX699" s="25">
        <f>IFERROR(SUMIFS('[1]BD Unidades'!$BJ$3:$BJ$1424,'[1]BD Unidades'!$A$3:$A$1424,$A699),"-")</f>
        <v>0.10308056252550568</v>
      </c>
    </row>
    <row r="700" spans="1:50" ht="14.4" x14ac:dyDescent="0.3">
      <c r="A700" s="7">
        <v>2031</v>
      </c>
      <c r="B700" s="7" t="s">
        <v>3122</v>
      </c>
      <c r="D700" s="8" t="s">
        <v>3123</v>
      </c>
      <c r="E700" s="19" t="s">
        <v>1908</v>
      </c>
      <c r="F700" s="19" t="s">
        <v>3124</v>
      </c>
      <c r="G700" s="19" t="s">
        <v>3125</v>
      </c>
      <c r="H700" s="19" t="s">
        <v>397</v>
      </c>
      <c r="I700" s="19">
        <v>2024</v>
      </c>
      <c r="J700" s="19" t="s">
        <v>495</v>
      </c>
      <c r="K700" s="19" t="s">
        <v>496</v>
      </c>
      <c r="L700" s="19" t="s">
        <v>213</v>
      </c>
      <c r="M700" s="19" t="s">
        <v>106</v>
      </c>
      <c r="N700" s="19" t="s">
        <v>243</v>
      </c>
      <c r="O700" s="19" t="s">
        <v>1018</v>
      </c>
      <c r="P700" s="19" t="s">
        <v>51</v>
      </c>
      <c r="Q700" s="9" t="s">
        <v>3119</v>
      </c>
      <c r="R700" s="20">
        <v>9.1620000000000008</v>
      </c>
      <c r="S700" s="20">
        <v>1.77</v>
      </c>
      <c r="T700" s="20">
        <v>9</v>
      </c>
      <c r="U700" s="20" t="s">
        <v>397</v>
      </c>
      <c r="V700" s="21">
        <f>_xlfn.XLOOKUP(D700,'[1]Gen. Real'!$A:$A,'[1]Gen. Real'!$C:$C,"-",0)</f>
        <v>17.237899999999993</v>
      </c>
      <c r="W700" s="22"/>
      <c r="X700" s="22" t="str">
        <f>_xlfn.XLOOKUP(D700,[1]Vertimiento!$A:$A,[1]Vertimiento!$E:$E,"-",0)</f>
        <v>-</v>
      </c>
      <c r="Y700" s="23" t="str">
        <f t="shared" si="40"/>
        <v>-</v>
      </c>
      <c r="Z700" s="19" t="str">
        <f>_xlfn.XLOOKUP(D700,[1]Cmg!$I$4:$I$85,[1]Cmg!$M$4:$M$85,"----",0,1)</f>
        <v>----</v>
      </c>
      <c r="AA700" s="19" t="str">
        <f>_xlfn.XLOOKUP(D700,[1]Cmg!$A$4:$A$89,[1]Cmg!$B$4:$B$89,"----",0,1)</f>
        <v>----</v>
      </c>
      <c r="AB700" s="19" t="str">
        <f>_xlfn.XLOOKUP(D700,[1]Cmg!$E$4:$E$89,[1]Cmg!$F$4:$F$89,"----",0,1)</f>
        <v>----</v>
      </c>
      <c r="AC700" s="19" t="str">
        <f>_xlfn.XLOOKUP(D700,[1]Cmg!$O$4:$O$89,[1]Cmg!$P$4:$P$89,"----",0,1)</f>
        <v>----</v>
      </c>
      <c r="AD700" s="24" t="str">
        <f>_xlfn.XLOOKUP(D700,[1]Cmg!$S$4:$S$89,[1]Cmg!$U$4:$U$89,"----",0,1)</f>
        <v>----</v>
      </c>
      <c r="AG700" s="25">
        <f>IFERROR(SUMIFS('[1]BD Unidades'!$AH:$AH,'[1]BD Unidades'!$A:$A,'BD Centrales 2023'!$A700),"-")</f>
        <v>9</v>
      </c>
      <c r="AH700" s="25">
        <f>SUMIFS('[1]BD Unidades'!$AJ$3:$AJ$1424,'[1]BD Unidades'!$A$3:$A$1424,$A700)</f>
        <v>8032.105435494429</v>
      </c>
      <c r="AI700" s="25">
        <f>SUMIFS('[1]BD Unidades'!$AL$3:$AL$1424,'[1]BD Unidades'!$A$3:$A$1424,$A700)</f>
        <v>0</v>
      </c>
      <c r="AJ700" s="26">
        <f t="shared" si="41"/>
        <v>0</v>
      </c>
      <c r="AK700" s="27">
        <f>IFERROR(SUMIFS('[1]BD Unidades'!$AO$3:$AO$1424,'[1]BD Unidades'!$A$3:$A$1424,$A700),"-")</f>
        <v>0</v>
      </c>
      <c r="AL700" s="27">
        <f>IFERROR(SUMIFS('[1]BD Unidades'!$AQ$3:$AQ$1424,'[1]BD Unidades'!$A$3:$A$1424,$A700),"-")</f>
        <v>0</v>
      </c>
      <c r="AM700" s="27">
        <f>IFERROR(SUMIFS('[1]BD Unidades'!$AS$3:$AS$1424,'[1]BD Unidades'!$A$3:$A$1424,$A700),"-")</f>
        <v>0</v>
      </c>
      <c r="AN700" s="27">
        <f>IFERROR(SUMIFS('[1]BD Unidades'!$AU$3:$AU$1424,'[1]BD Unidades'!$A$3:$A$1424,$A700),"-")</f>
        <v>0.21761689587426325</v>
      </c>
      <c r="AO700" s="27"/>
      <c r="AP700" s="27"/>
      <c r="AQ700" s="25">
        <f>IFERROR(SUMIFS('[1]BD Unidades'!$AZ$3:$AZ$1424,'[1]BD Unidades'!$A$3:$A$1424,$A700),"-")</f>
        <v>1.984251603279426</v>
      </c>
      <c r="AR700" s="25">
        <f>IFERROR(SUMIFS('[1]BD Unidades'!$BA$3:$BA$1424,'[1]BD Unidades'!$A$3:$A$1424,$A700),"-")</f>
        <v>9</v>
      </c>
      <c r="AS700" s="28">
        <f>SUMIFS('[1]BD Unidades'!$BC$3:$BC$1424,'[1]BD Unidades'!$A$3:$A$1424,$A700)</f>
        <v>6.8804015394138308E-3</v>
      </c>
      <c r="AT700" s="28">
        <f>SUMIFS('[1]BD Unidades'!$BE$3:$BE$1424,'[1]BD Unidades'!$A$3:$A$1424,$A700)</f>
        <v>0.98159872672414039</v>
      </c>
      <c r="AU700" s="29">
        <f t="shared" si="42"/>
        <v>0.97484493333370092</v>
      </c>
      <c r="AV700" s="30">
        <f t="shared" si="43"/>
        <v>1.77E-2</v>
      </c>
      <c r="AW700" s="25">
        <f>IFERROR(SUMIFS('[1]BD Unidades'!$BI$3:$BI$1424,'[1]BD Unidades'!$A$3:$A$1424,$A700),"-")</f>
        <v>1.9689101350571563</v>
      </c>
      <c r="AX700" s="25">
        <f>IFERROR(SUMIFS('[1]BD Unidades'!$BJ$3:$BJ$1424,'[1]BD Unidades'!$A$3:$A$1424,$A700),"-")</f>
        <v>1.2665557474655234</v>
      </c>
    </row>
    <row r="701" spans="1:50" ht="14.4" x14ac:dyDescent="0.3">
      <c r="A701" s="7">
        <v>2034</v>
      </c>
      <c r="B701" s="7" t="s">
        <v>3127</v>
      </c>
      <c r="D701" s="8" t="s">
        <v>3128</v>
      </c>
      <c r="E701" s="19" t="s">
        <v>1908</v>
      </c>
      <c r="F701" s="19" t="s">
        <v>3129</v>
      </c>
      <c r="G701" s="19" t="s">
        <v>2601</v>
      </c>
      <c r="H701" s="19" t="s">
        <v>397</v>
      </c>
      <c r="I701" s="19">
        <v>2024</v>
      </c>
      <c r="J701" s="19" t="s">
        <v>495</v>
      </c>
      <c r="K701" s="19" t="s">
        <v>496</v>
      </c>
      <c r="L701" s="19" t="s">
        <v>213</v>
      </c>
      <c r="M701" s="19" t="s">
        <v>106</v>
      </c>
      <c r="N701" s="19" t="s">
        <v>243</v>
      </c>
      <c r="O701" s="19" t="s">
        <v>1147</v>
      </c>
      <c r="P701" s="19" t="s">
        <v>51</v>
      </c>
      <c r="Q701" s="9" t="s">
        <v>3130</v>
      </c>
      <c r="R701" s="20">
        <v>6.8401399999999999</v>
      </c>
      <c r="S701" s="20">
        <v>2.0480000000000002E-2</v>
      </c>
      <c r="T701" s="20">
        <v>6.7</v>
      </c>
      <c r="U701" s="20" t="s">
        <v>397</v>
      </c>
      <c r="V701" s="21">
        <f>_xlfn.XLOOKUP(D701,'[1]Gen. Real'!$A:$A,'[1]Gen. Real'!$C:$C,"-",0)</f>
        <v>7.9694799999999981</v>
      </c>
      <c r="W701" s="22"/>
      <c r="X701" s="22" t="str">
        <f>_xlfn.XLOOKUP(D701,[1]Vertimiento!$A:$A,[1]Vertimiento!$E:$E,"-",0)</f>
        <v>-</v>
      </c>
      <c r="Y701" s="23" t="str">
        <f t="shared" si="40"/>
        <v>-</v>
      </c>
      <c r="Z701" s="19" t="str">
        <f>_xlfn.XLOOKUP(D701,[1]Cmg!$I$4:$I$85,[1]Cmg!$M$4:$M$85,"----",0,1)</f>
        <v>----</v>
      </c>
      <c r="AA701" s="19" t="str">
        <f>_xlfn.XLOOKUP(D701,[1]Cmg!$A$4:$A$89,[1]Cmg!$B$4:$B$89,"----",0,1)</f>
        <v>----</v>
      </c>
      <c r="AB701" s="19" t="str">
        <f>_xlfn.XLOOKUP(D701,[1]Cmg!$E$4:$E$89,[1]Cmg!$F$4:$F$89,"----",0,1)</f>
        <v>----</v>
      </c>
      <c r="AC701" s="19" t="str">
        <f>_xlfn.XLOOKUP(D701,[1]Cmg!$O$4:$O$89,[1]Cmg!$P$4:$P$89,"----",0,1)</f>
        <v>----</v>
      </c>
      <c r="AD701" s="24" t="str">
        <f>_xlfn.XLOOKUP(D701,[1]Cmg!$S$4:$S$89,[1]Cmg!$U$4:$U$89,"----",0,1)</f>
        <v>----</v>
      </c>
      <c r="AG701" s="25">
        <f>IFERROR(SUMIFS('[1]BD Unidades'!$AH:$AH,'[1]BD Unidades'!$A:$A,'BD Centrales 2023'!$A701),"-")</f>
        <v>1.4</v>
      </c>
      <c r="AH701" s="25">
        <f>SUMIFS('[1]BD Unidades'!$AJ$3:$AJ$1424,'[1]BD Unidades'!$A$3:$A$1424,$A701)</f>
        <v>8580.5261295821438</v>
      </c>
      <c r="AI701" s="25">
        <f>SUMIFS('[1]BD Unidades'!$AL$3:$AL$1424,'[1]BD Unidades'!$A$3:$A$1424,$A701)</f>
        <v>0</v>
      </c>
      <c r="AJ701" s="26">
        <f t="shared" si="41"/>
        <v>0</v>
      </c>
      <c r="AK701" s="27">
        <f>IFERROR(SUMIFS('[1]BD Unidades'!$AO$3:$AO$1424,'[1]BD Unidades'!$A$3:$A$1424,$A701),"-")</f>
        <v>0</v>
      </c>
      <c r="AL701" s="27">
        <f>IFERROR(SUMIFS('[1]BD Unidades'!$AQ$3:$AQ$1424,'[1]BD Unidades'!$A$3:$A$1424,$A701),"-")</f>
        <v>0</v>
      </c>
      <c r="AM701" s="27">
        <f>IFERROR(SUMIFS('[1]BD Unidades'!$AS$3:$AS$1424,'[1]BD Unidades'!$A$3:$A$1424,$A701),"-")</f>
        <v>0</v>
      </c>
      <c r="AN701" s="27">
        <f>IFERROR(SUMIFS('[1]BD Unidades'!$AU$3:$AU$1424,'[1]BD Unidades'!$A$3:$A$1424,$A701),"-")</f>
        <v>0.27457879517085909</v>
      </c>
      <c r="AO701" s="27"/>
      <c r="AP701" s="27"/>
      <c r="AQ701" s="25">
        <f>IFERROR(SUMIFS('[1]BD Unidades'!$AZ$3:$AZ$1424,'[1]BD Unidades'!$A$3:$A$1424,$A701),"-")</f>
        <v>0.76253842129506566</v>
      </c>
      <c r="AR701" s="25">
        <f>IFERROR(SUMIFS('[1]BD Unidades'!$BA$3:$BA$1424,'[1]BD Unidades'!$A$3:$A$1424,$A701),"-")</f>
        <v>3.19449771689498</v>
      </c>
      <c r="AS701" s="28">
        <f>SUMIFS('[1]BD Unidades'!$BC$3:$BC$1424,'[1]BD Unidades'!$A$3:$A$1424,$A701)</f>
        <v>7.067730048463723E-3</v>
      </c>
      <c r="AT701" s="28">
        <f>SUMIFS('[1]BD Unidades'!$BE$3:$BE$1424,'[1]BD Unidades'!$A$3:$A$1424,$A701)</f>
        <v>0.97951211524910309</v>
      </c>
      <c r="AU701" s="29">
        <f t="shared" si="42"/>
        <v>0.97258918803932271</v>
      </c>
      <c r="AV701" s="30">
        <f t="shared" si="43"/>
        <v>2.0480000000000002E-4</v>
      </c>
      <c r="AW701" s="25">
        <f>IFERROR(SUMIFS('[1]BD Unidades'!$BI$3:$BI$1424,'[1]BD Unidades'!$A$3:$A$1424,$A701),"-")</f>
        <v>0.75703627831041886</v>
      </c>
      <c r="AX701" s="25">
        <f>IFERROR(SUMIFS('[1]BD Unidades'!$BJ$3:$BJ$1424,'[1]BD Unidades'!$A$3:$A$1424,$A701),"-")</f>
        <v>0.48698446529462158</v>
      </c>
    </row>
    <row r="702" spans="1:50" ht="14.4" x14ac:dyDescent="0.3">
      <c r="A702" s="7">
        <v>2035</v>
      </c>
      <c r="B702" s="7" t="s">
        <v>3131</v>
      </c>
      <c r="D702" s="8" t="s">
        <v>3132</v>
      </c>
      <c r="E702" s="19" t="s">
        <v>1516</v>
      </c>
      <c r="F702" s="19" t="s">
        <v>3133</v>
      </c>
      <c r="G702" s="19" t="s">
        <v>2981</v>
      </c>
      <c r="H702" s="19" t="s">
        <v>397</v>
      </c>
      <c r="I702" s="19">
        <v>2024</v>
      </c>
      <c r="J702" s="19" t="s">
        <v>495</v>
      </c>
      <c r="K702" s="19" t="s">
        <v>496</v>
      </c>
      <c r="L702" s="19" t="s">
        <v>213</v>
      </c>
      <c r="M702" s="19" t="s">
        <v>189</v>
      </c>
      <c r="N702" s="19" t="s">
        <v>773</v>
      </c>
      <c r="O702" s="19" t="s">
        <v>1110</v>
      </c>
      <c r="P702" s="19" t="s">
        <v>51</v>
      </c>
      <c r="Q702" s="9" t="s">
        <v>3134</v>
      </c>
      <c r="R702" s="20">
        <v>3.0049999999999999</v>
      </c>
      <c r="S702" s="20">
        <v>0.17</v>
      </c>
      <c r="T702" s="20">
        <v>3</v>
      </c>
      <c r="U702" s="20" t="s">
        <v>397</v>
      </c>
      <c r="V702" s="21">
        <f>_xlfn.XLOOKUP(D702,'[1]Gen. Real'!$A:$A,'[1]Gen. Real'!$C:$C,"-",0)</f>
        <v>4.3532899999999985</v>
      </c>
      <c r="W702" s="22"/>
      <c r="X702" s="22" t="str">
        <f>_xlfn.XLOOKUP(D702,[1]Vertimiento!$A:$A,[1]Vertimiento!$E:$E,"-",0)</f>
        <v>-</v>
      </c>
      <c r="Y702" s="23" t="str">
        <f t="shared" si="40"/>
        <v>-</v>
      </c>
      <c r="Z702" s="19" t="str">
        <f>_xlfn.XLOOKUP(D702,[1]Cmg!$I$4:$I$85,[1]Cmg!$M$4:$M$85,"----",0,1)</f>
        <v>----</v>
      </c>
      <c r="AA702" s="19" t="str">
        <f>_xlfn.XLOOKUP(D702,[1]Cmg!$A$4:$A$89,[1]Cmg!$B$4:$B$89,"----",0,1)</f>
        <v>----</v>
      </c>
      <c r="AB702" s="19" t="str">
        <f>_xlfn.XLOOKUP(D702,[1]Cmg!$E$4:$E$89,[1]Cmg!$F$4:$F$89,"----",0,1)</f>
        <v>----</v>
      </c>
      <c r="AC702" s="19" t="str">
        <f>_xlfn.XLOOKUP(D702,[1]Cmg!$O$4:$O$89,[1]Cmg!$P$4:$P$89,"----",0,1)</f>
        <v>----</v>
      </c>
      <c r="AD702" s="24" t="str">
        <f>_xlfn.XLOOKUP(D702,[1]Cmg!$S$4:$S$89,[1]Cmg!$U$4:$U$89,"----",0,1)</f>
        <v>----</v>
      </c>
      <c r="AG702" s="25">
        <f>IFERROR(SUMIFS('[1]BD Unidades'!$AH:$AH,'[1]BD Unidades'!$A:$A,'BD Centrales 2023'!$A702),"-")</f>
        <v>3</v>
      </c>
      <c r="AH702" s="25">
        <f>SUMIFS('[1]BD Unidades'!$AJ$3:$AJ$1424,'[1]BD Unidades'!$A$3:$A$1424,$A702)</f>
        <v>7185.574043261232</v>
      </c>
      <c r="AI702" s="25">
        <f>SUMIFS('[1]BD Unidades'!$AL$3:$AL$1424,'[1]BD Unidades'!$A$3:$A$1424,$A702)</f>
        <v>0</v>
      </c>
      <c r="AJ702" s="26">
        <f t="shared" si="41"/>
        <v>0</v>
      </c>
      <c r="AK702" s="27">
        <f>IFERROR(SUMIFS('[1]BD Unidades'!$AO$3:$AO$1424,'[1]BD Unidades'!$A$3:$A$1424,$A702),"-")</f>
        <v>0</v>
      </c>
      <c r="AL702" s="27">
        <f>IFERROR(SUMIFS('[1]BD Unidades'!$AQ$3:$AQ$1424,'[1]BD Unidades'!$A$3:$A$1424,$A702),"-")</f>
        <v>0</v>
      </c>
      <c r="AM702" s="27">
        <f>IFERROR(SUMIFS('[1]BD Unidades'!$AS$3:$AS$1424,'[1]BD Unidades'!$A$3:$A$1424,$A702),"-")</f>
        <v>0</v>
      </c>
      <c r="AN702" s="27">
        <f>IFERROR(SUMIFS('[1]BD Unidades'!$AU$3:$AU$1424,'[1]BD Unidades'!$A$3:$A$1424,$A702),"-")</f>
        <v>0</v>
      </c>
      <c r="AO702" s="27"/>
      <c r="AP702" s="27"/>
      <c r="AQ702" s="25">
        <f>IFERROR(SUMIFS('[1]BD Unidades'!$AZ$3:$AZ$1424,'[1]BD Unidades'!$A$3:$A$1424,$A702),"-")</f>
        <v>0.71801493792939808</v>
      </c>
      <c r="AR702" s="25">
        <f>IFERROR(SUMIFS('[1]BD Unidades'!$BA$3:$BA$1424,'[1]BD Unidades'!$A$3:$A$1424,$A702),"-")</f>
        <v>3</v>
      </c>
      <c r="AS702" s="28">
        <f>SUMIFS('[1]BD Unidades'!$BC$3:$BC$1424,'[1]BD Unidades'!$A$3:$A$1424,$A702)</f>
        <v>9.3903494176372712E-3</v>
      </c>
      <c r="AT702" s="28">
        <f>SUMIFS('[1]BD Unidades'!$BE$3:$BE$1424,'[1]BD Unidades'!$A$3:$A$1424,$A702)</f>
        <v>0.99833610648918469</v>
      </c>
      <c r="AU702" s="29">
        <f t="shared" si="42"/>
        <v>0.98896138161300773</v>
      </c>
      <c r="AV702" s="30">
        <f t="shared" si="43"/>
        <v>1.7000000000000001E-3</v>
      </c>
      <c r="AW702" s="25">
        <f>IFERROR(SUMIFS('[1]BD Unidades'!$BI$3:$BI$1424,'[1]BD Unidades'!$A$3:$A$1424,$A702),"-")</f>
        <v>0.58654698114080439</v>
      </c>
      <c r="AX702" s="25">
        <f>IFERROR(SUMIFS('[1]BD Unidades'!$BJ$3:$BJ$1424,'[1]BD Unidades'!$A$3:$A$1424,$A702),"-")</f>
        <v>0.37731252274795768</v>
      </c>
    </row>
    <row r="703" spans="1:50" ht="14.4" x14ac:dyDescent="0.3">
      <c r="A703" s="7">
        <v>2036</v>
      </c>
      <c r="B703" s="7" t="s">
        <v>3135</v>
      </c>
      <c r="D703" s="8" t="s">
        <v>3136</v>
      </c>
      <c r="E703" s="19" t="s">
        <v>2634</v>
      </c>
      <c r="F703" s="19" t="s">
        <v>2634</v>
      </c>
      <c r="G703" s="19" t="s">
        <v>3101</v>
      </c>
      <c r="H703" s="19" t="s">
        <v>397</v>
      </c>
      <c r="I703" s="19">
        <v>2024</v>
      </c>
      <c r="J703" s="19" t="s">
        <v>495</v>
      </c>
      <c r="K703" s="19" t="s">
        <v>496</v>
      </c>
      <c r="L703" s="19" t="s">
        <v>213</v>
      </c>
      <c r="M703" s="19" t="s">
        <v>90</v>
      </c>
      <c r="N703" s="19" t="s">
        <v>868</v>
      </c>
      <c r="O703" s="19" t="s">
        <v>1461</v>
      </c>
      <c r="P703" s="19" t="s">
        <v>51</v>
      </c>
      <c r="Q703" s="9" t="s">
        <v>3137</v>
      </c>
      <c r="R703" s="20">
        <v>3.95</v>
      </c>
      <c r="S703" s="20">
        <v>3.79</v>
      </c>
      <c r="T703" s="20">
        <v>3.8</v>
      </c>
      <c r="U703" s="20" t="s">
        <v>397</v>
      </c>
      <c r="V703" s="21">
        <f>_xlfn.XLOOKUP(D703,'[1]Gen. Real'!$A:$A,'[1]Gen. Real'!$C:$C,"-",0)</f>
        <v>4.4901499999999999</v>
      </c>
      <c r="W703" s="22"/>
      <c r="X703" s="22" t="str">
        <f>_xlfn.XLOOKUP(D703,[1]Vertimiento!$A:$A,[1]Vertimiento!$E:$E,"-",0)</f>
        <v>-</v>
      </c>
      <c r="Y703" s="23" t="str">
        <f t="shared" si="40"/>
        <v>-</v>
      </c>
      <c r="Z703" s="19" t="str">
        <f>_xlfn.XLOOKUP(D703,[1]Cmg!$I$4:$I$85,[1]Cmg!$M$4:$M$85,"----",0,1)</f>
        <v>----</v>
      </c>
      <c r="AA703" s="19" t="str">
        <f>_xlfn.XLOOKUP(D703,[1]Cmg!$A$4:$A$89,[1]Cmg!$B$4:$B$89,"----",0,1)</f>
        <v>----</v>
      </c>
      <c r="AB703" s="19" t="str">
        <f>_xlfn.XLOOKUP(D703,[1]Cmg!$E$4:$E$89,[1]Cmg!$F$4:$F$89,"----",0,1)</f>
        <v>----</v>
      </c>
      <c r="AC703" s="19" t="str">
        <f>_xlfn.XLOOKUP(D703,[1]Cmg!$O$4:$O$89,[1]Cmg!$P$4:$P$89,"----",0,1)</f>
        <v>----</v>
      </c>
      <c r="AD703" s="24" t="str">
        <f>_xlfn.XLOOKUP(D703,[1]Cmg!$S$4:$S$89,[1]Cmg!$U$4:$U$89,"----",0,1)</f>
        <v>----</v>
      </c>
      <c r="AG703" s="25">
        <f>IFERROR(SUMIFS('[1]BD Unidades'!$AH:$AH,'[1]BD Unidades'!$A:$A,'BD Centrales 2023'!$A703),"-")</f>
        <v>3.8</v>
      </c>
      <c r="AH703" s="25">
        <f>SUMIFS('[1]BD Unidades'!$AJ$3:$AJ$1424,'[1]BD Unidades'!$A$3:$A$1424,$A703)</f>
        <v>7889.0084388185678</v>
      </c>
      <c r="AI703" s="25">
        <f>SUMIFS('[1]BD Unidades'!$AL$3:$AL$1424,'[1]BD Unidades'!$A$3:$A$1424,$A703)</f>
        <v>0</v>
      </c>
      <c r="AJ703" s="26">
        <f t="shared" si="41"/>
        <v>0</v>
      </c>
      <c r="AK703" s="27">
        <f>IFERROR(SUMIFS('[1]BD Unidades'!$AO$3:$AO$1424,'[1]BD Unidades'!$A$3:$A$1424,$A703),"-")</f>
        <v>0</v>
      </c>
      <c r="AL703" s="27">
        <f>IFERROR(SUMIFS('[1]BD Unidades'!$AQ$3:$AQ$1424,'[1]BD Unidades'!$A$3:$A$1424,$A703),"-")</f>
        <v>0</v>
      </c>
      <c r="AM703" s="27">
        <f>IFERROR(SUMIFS('[1]BD Unidades'!$AS$3:$AS$1424,'[1]BD Unidades'!$A$3:$A$1424,$A703),"-")</f>
        <v>0</v>
      </c>
      <c r="AN703" s="27">
        <f>IFERROR(SUMIFS('[1]BD Unidades'!$AU$3:$AU$1424,'[1]BD Unidades'!$A$3:$A$1424,$A703),"-")</f>
        <v>0.13706744303797466</v>
      </c>
      <c r="AO703" s="27"/>
      <c r="AP703" s="27"/>
      <c r="AQ703" s="25">
        <f>IFERROR(SUMIFS('[1]BD Unidades'!$AZ$3:$AZ$1424,'[1]BD Unidades'!$A$3:$A$1424,$A703),"-")</f>
        <v>0.90948558804390411</v>
      </c>
      <c r="AR703" s="25">
        <f>IFERROR(SUMIFS('[1]BD Unidades'!$BA$3:$BA$1424,'[1]BD Unidades'!$A$3:$A$1424,$A703),"-")</f>
        <v>3.7999999999999901</v>
      </c>
      <c r="AS703" s="28">
        <f>SUMIFS('[1]BD Unidades'!$BC$3:$BC$1424,'[1]BD Unidades'!$A$3:$A$1424,$A703)</f>
        <v>1.4313999053705843E-2</v>
      </c>
      <c r="AT703" s="28">
        <f>SUMIFS('[1]BD Unidades'!$BE$3:$BE$1424,'[1]BD Unidades'!$A$3:$A$1424,$A703)</f>
        <v>0.96202531645569611</v>
      </c>
      <c r="AU703" s="29">
        <f t="shared" si="42"/>
        <v>0.94825488698630811</v>
      </c>
      <c r="AV703" s="30">
        <f t="shared" si="43"/>
        <v>3.7900000000000003E-2</v>
      </c>
      <c r="AW703" s="25">
        <f>IFERROR(SUMIFS('[1]BD Unidades'!$BI$3:$BI$1424,'[1]BD Unidades'!$A$3:$A$1424,$A703),"-")</f>
        <v>0.89595332894018198</v>
      </c>
      <c r="AX703" s="25">
        <f>IFERROR(SUMIFS('[1]BD Unidades'!$BJ$3:$BJ$1424,'[1]BD Unidades'!$A$3:$A$1424,$A703),"-")</f>
        <v>0.57634668948317147</v>
      </c>
    </row>
    <row r="704" spans="1:50" ht="14.4" x14ac:dyDescent="0.3">
      <c r="A704" s="7">
        <v>2037</v>
      </c>
      <c r="B704" s="7" t="s">
        <v>3138</v>
      </c>
      <c r="D704" s="8" t="s">
        <v>3139</v>
      </c>
      <c r="E704" s="19" t="s">
        <v>1308</v>
      </c>
      <c r="F704" s="19" t="s">
        <v>3140</v>
      </c>
      <c r="G704" s="19" t="s">
        <v>3141</v>
      </c>
      <c r="H704" s="19" t="s">
        <v>397</v>
      </c>
      <c r="I704" s="19">
        <v>2024</v>
      </c>
      <c r="J704" s="19" t="s">
        <v>495</v>
      </c>
      <c r="K704" s="19" t="s">
        <v>496</v>
      </c>
      <c r="L704" s="19" t="s">
        <v>157</v>
      </c>
      <c r="M704" s="19" t="s">
        <v>90</v>
      </c>
      <c r="N704" s="19" t="s">
        <v>97</v>
      </c>
      <c r="O704" s="19" t="s">
        <v>1122</v>
      </c>
      <c r="P704" s="19" t="s">
        <v>51</v>
      </c>
      <c r="Q704" s="9" t="s">
        <v>3142</v>
      </c>
      <c r="R704" s="20">
        <v>9.0213000000000001</v>
      </c>
      <c r="S704" s="20">
        <v>8.7528269999999995E-3</v>
      </c>
      <c r="T704" s="20">
        <v>9.0108999999999995</v>
      </c>
      <c r="U704" s="20">
        <v>2.0899999999999998E-2</v>
      </c>
      <c r="V704" s="21" t="str">
        <f>_xlfn.XLOOKUP(D704,'[1]Gen. Real'!$A:$A,'[1]Gen. Real'!$C:$C,"-",0)</f>
        <v>-</v>
      </c>
      <c r="W704" s="22"/>
      <c r="X704" s="22" t="str">
        <f>_xlfn.XLOOKUP(D704,[1]Vertimiento!$A:$A,[1]Vertimiento!$E:$E,"-",0)</f>
        <v>-</v>
      </c>
      <c r="Y704" s="23" t="str">
        <f t="shared" si="40"/>
        <v>-</v>
      </c>
      <c r="Z704" s="19" t="str">
        <f>_xlfn.XLOOKUP(D704,[1]Cmg!$I$4:$I$85,[1]Cmg!$M$4:$M$85,"----",0,1)</f>
        <v>----</v>
      </c>
      <c r="AA704" s="19" t="str">
        <f>_xlfn.XLOOKUP(D704,[1]Cmg!$A$4:$A$89,[1]Cmg!$B$4:$B$89,"----",0,1)</f>
        <v>----</v>
      </c>
      <c r="AB704" s="19" t="str">
        <f>_xlfn.XLOOKUP(D704,[1]Cmg!$E$4:$E$89,[1]Cmg!$F$4:$F$89,"----",0,1)</f>
        <v>----</v>
      </c>
      <c r="AC704" s="19" t="str">
        <f>_xlfn.XLOOKUP(D704,[1]Cmg!$O$4:$O$89,[1]Cmg!$P$4:$P$89,"----",0,1)</f>
        <v>----</v>
      </c>
      <c r="AD704" s="24" t="str">
        <f>_xlfn.XLOOKUP(D704,[1]Cmg!$S$4:$S$89,[1]Cmg!$U$4:$U$89,"----",0,1)</f>
        <v>----</v>
      </c>
      <c r="AG704" s="25">
        <f>IFERROR(SUMIFS('[1]BD Unidades'!$AH:$AH,'[1]BD Unidades'!$A:$A,'BD Centrales 2023'!$A704),"-")</f>
        <v>0</v>
      </c>
      <c r="AH704" s="25">
        <f>SUMIFS('[1]BD Unidades'!$AJ$3:$AJ$1424,'[1]BD Unidades'!$A$3:$A$1424,$A704)</f>
        <v>0</v>
      </c>
      <c r="AI704" s="25">
        <f>SUMIFS('[1]BD Unidades'!$AL$3:$AL$1424,'[1]BD Unidades'!$A$3:$A$1424,$A704)</f>
        <v>0</v>
      </c>
      <c r="AJ704" s="26" t="str">
        <f t="shared" si="41"/>
        <v>-</v>
      </c>
      <c r="AK704" s="27">
        <f>IFERROR(SUMIFS('[1]BD Unidades'!$AO$3:$AO$1424,'[1]BD Unidades'!$A$3:$A$1424,$A704),"-")</f>
        <v>0</v>
      </c>
      <c r="AL704" s="27">
        <f>IFERROR(SUMIFS('[1]BD Unidades'!$AQ$3:$AQ$1424,'[1]BD Unidades'!$A$3:$A$1424,$A704),"-")</f>
        <v>0</v>
      </c>
      <c r="AM704" s="27">
        <f>IFERROR(SUMIFS('[1]BD Unidades'!$AS$3:$AS$1424,'[1]BD Unidades'!$A$3:$A$1424,$A704),"-")</f>
        <v>0</v>
      </c>
      <c r="AN704" s="27">
        <f>IFERROR(SUMIFS('[1]BD Unidades'!$AU$3:$AU$1424,'[1]BD Unidades'!$A$3:$A$1424,$A704),"-")</f>
        <v>0</v>
      </c>
      <c r="AO704" s="27"/>
      <c r="AP704" s="27"/>
      <c r="AQ704" s="25">
        <f>IFERROR(SUMIFS('[1]BD Unidades'!$AZ$3:$AZ$1424,'[1]BD Unidades'!$A$3:$A$1424,$A704),"-")</f>
        <v>0</v>
      </c>
      <c r="AR704" s="25">
        <f>IFERROR(SUMIFS('[1]BD Unidades'!$BA$3:$BA$1424,'[1]BD Unidades'!$A$3:$A$1424,$A704),"-")</f>
        <v>0</v>
      </c>
      <c r="AS704" s="28">
        <f>SUMIFS('[1]BD Unidades'!$BC$3:$BC$1424,'[1]BD Unidades'!$A$3:$A$1424,$A704)</f>
        <v>0</v>
      </c>
      <c r="AT704" s="28">
        <f>SUMIFS('[1]BD Unidades'!$BE$3:$BE$1424,'[1]BD Unidades'!$A$3:$A$1424,$A704)</f>
        <v>0</v>
      </c>
      <c r="AU704" s="29">
        <f t="shared" si="42"/>
        <v>0</v>
      </c>
      <c r="AV704" s="30">
        <f t="shared" si="43"/>
        <v>8.7528269999999998E-5</v>
      </c>
      <c r="AW704" s="25">
        <f>IFERROR(SUMIFS('[1]BD Unidades'!$BI$3:$BI$1424,'[1]BD Unidades'!$A$3:$A$1424,$A704),"-")</f>
        <v>0</v>
      </c>
      <c r="AX704" s="25">
        <f>IFERROR(SUMIFS('[1]BD Unidades'!$BJ$3:$BJ$1424,'[1]BD Unidades'!$A$3:$A$1424,$A704),"-")</f>
        <v>0</v>
      </c>
    </row>
    <row r="705" spans="1:50" ht="14.4" x14ac:dyDescent="0.3">
      <c r="A705" s="7">
        <v>2038</v>
      </c>
      <c r="B705" s="7" t="s">
        <v>3143</v>
      </c>
      <c r="D705" s="8" t="s">
        <v>3144</v>
      </c>
      <c r="E705" s="19" t="s">
        <v>3145</v>
      </c>
      <c r="F705" s="19" t="s">
        <v>3146</v>
      </c>
      <c r="G705" s="19" t="s">
        <v>3147</v>
      </c>
      <c r="H705" s="19" t="s">
        <v>397</v>
      </c>
      <c r="I705" s="19">
        <v>2024</v>
      </c>
      <c r="J705" s="19" t="s">
        <v>495</v>
      </c>
      <c r="K705" s="19" t="s">
        <v>496</v>
      </c>
      <c r="L705" s="19" t="s">
        <v>157</v>
      </c>
      <c r="M705" s="19" t="s">
        <v>362</v>
      </c>
      <c r="N705" s="19" t="s">
        <v>68</v>
      </c>
      <c r="O705" s="19" t="s">
        <v>2318</v>
      </c>
      <c r="P705" s="19" t="s">
        <v>158</v>
      </c>
      <c r="Q705" s="9" t="s">
        <v>3149</v>
      </c>
      <c r="R705" s="20">
        <v>9.1576000000000004</v>
      </c>
      <c r="S705" s="20">
        <v>1.7210000000000001</v>
      </c>
      <c r="T705" s="20">
        <v>9</v>
      </c>
      <c r="U705" s="20">
        <v>1.55E-2</v>
      </c>
      <c r="V705" s="21">
        <f>_xlfn.XLOOKUP(D705,'[1]Gen. Real'!$A:$A,'[1]Gen. Real'!$C:$C,"-",0)</f>
        <v>5.6395999999999988</v>
      </c>
      <c r="W705" s="22"/>
      <c r="X705" s="22" t="str">
        <f>_xlfn.XLOOKUP(D705,[1]Vertimiento!$A:$A,[1]Vertimiento!$E:$E,"-",0)</f>
        <v>-</v>
      </c>
      <c r="Y705" s="23" t="str">
        <f t="shared" si="40"/>
        <v>-</v>
      </c>
      <c r="Z705" s="19">
        <f>_xlfn.XLOOKUP(D705,[1]Cmg!$I$4:$I$85,[1]Cmg!$M$4:$M$85,"----",0,1)</f>
        <v>1.9454379211291508</v>
      </c>
      <c r="AA705" s="19">
        <f>_xlfn.XLOOKUP(D705,[1]Cmg!$A$4:$A$89,[1]Cmg!$B$4:$B$89,"----",0,1)</f>
        <v>66.672728206298544</v>
      </c>
      <c r="AB705" s="19">
        <f>_xlfn.XLOOKUP(D705,[1]Cmg!$E$4:$E$89,[1]Cmg!$F$4:$F$89,"----",0,1)</f>
        <v>32.182624657534241</v>
      </c>
      <c r="AC705" s="19">
        <f>_xlfn.XLOOKUP(D705,[1]Cmg!$O$4:$O$89,[1]Cmg!$P$4:$P$89,"----",0,1)</f>
        <v>91.289247164646383</v>
      </c>
      <c r="AD705" s="24">
        <f>_xlfn.XLOOKUP(D705,[1]Cmg!$S$4:$S$89,[1]Cmg!$U$4:$U$89,"----",0,1)</f>
        <v>0.87357371063441347</v>
      </c>
      <c r="AG705" s="25">
        <f>IFERROR(SUMIFS('[1]BD Unidades'!$AH:$AH,'[1]BD Unidades'!$A:$A,'BD Centrales 2023'!$A705),"-")</f>
        <v>0</v>
      </c>
      <c r="AH705" s="25">
        <f>SUMIFS('[1]BD Unidades'!$AJ$3:$AJ$1424,'[1]BD Unidades'!$A$3:$A$1424,$A705)</f>
        <v>0</v>
      </c>
      <c r="AI705" s="25">
        <f>SUMIFS('[1]BD Unidades'!$AL$3:$AL$1424,'[1]BD Unidades'!$A$3:$A$1424,$A705)</f>
        <v>0</v>
      </c>
      <c r="AJ705" s="26" t="str">
        <f t="shared" si="41"/>
        <v>-</v>
      </c>
      <c r="AK705" s="27">
        <f>IFERROR(SUMIFS('[1]BD Unidades'!$AO$3:$AO$1424,'[1]BD Unidades'!$A$3:$A$1424,$A705),"-")</f>
        <v>0</v>
      </c>
      <c r="AL705" s="27">
        <f>IFERROR(SUMIFS('[1]BD Unidades'!$AQ$3:$AQ$1424,'[1]BD Unidades'!$A$3:$A$1424,$A705),"-")</f>
        <v>0</v>
      </c>
      <c r="AM705" s="27">
        <f>IFERROR(SUMIFS('[1]BD Unidades'!$AS$3:$AS$1424,'[1]BD Unidades'!$A$3:$A$1424,$A705),"-")</f>
        <v>0</v>
      </c>
      <c r="AN705" s="27">
        <f>IFERROR(SUMIFS('[1]BD Unidades'!$AU$3:$AU$1424,'[1]BD Unidades'!$A$3:$A$1424,$A705),"-")</f>
        <v>0</v>
      </c>
      <c r="AO705" s="27"/>
      <c r="AP705" s="27"/>
      <c r="AQ705" s="25">
        <f>IFERROR(SUMIFS('[1]BD Unidades'!$AZ$3:$AZ$1424,'[1]BD Unidades'!$A$3:$A$1424,$A705),"-")</f>
        <v>0</v>
      </c>
      <c r="AR705" s="25">
        <f>IFERROR(SUMIFS('[1]BD Unidades'!$BA$3:$BA$1424,'[1]BD Unidades'!$A$3:$A$1424,$A705),"-")</f>
        <v>0</v>
      </c>
      <c r="AS705" s="28">
        <f>SUMIFS('[1]BD Unidades'!$BC$3:$BC$1424,'[1]BD Unidades'!$A$3:$A$1424,$A705)</f>
        <v>0</v>
      </c>
      <c r="AT705" s="28">
        <f>SUMIFS('[1]BD Unidades'!$BE$3:$BE$1424,'[1]BD Unidades'!$A$3:$A$1424,$A705)</f>
        <v>0</v>
      </c>
      <c r="AU705" s="29">
        <f t="shared" si="42"/>
        <v>0</v>
      </c>
      <c r="AV705" s="30">
        <f t="shared" si="43"/>
        <v>1.721E-2</v>
      </c>
      <c r="AW705" s="25">
        <f>IFERROR(SUMIFS('[1]BD Unidades'!$BI$3:$BI$1424,'[1]BD Unidades'!$A$3:$A$1424,$A705),"-")</f>
        <v>0</v>
      </c>
      <c r="AX705" s="25">
        <f>IFERROR(SUMIFS('[1]BD Unidades'!$BJ$3:$BJ$1424,'[1]BD Unidades'!$A$3:$A$1424,$A705),"-")</f>
        <v>0</v>
      </c>
    </row>
    <row r="706" spans="1:50" ht="14.4" x14ac:dyDescent="0.3">
      <c r="A706" s="7">
        <v>2039</v>
      </c>
      <c r="B706" s="7" t="s">
        <v>3150</v>
      </c>
      <c r="D706" s="8" t="s">
        <v>3151</v>
      </c>
      <c r="E706" s="19" t="s">
        <v>3152</v>
      </c>
      <c r="F706" s="19" t="s">
        <v>3152</v>
      </c>
      <c r="G706" s="19" t="s">
        <v>3153</v>
      </c>
      <c r="H706" s="19" t="s">
        <v>397</v>
      </c>
      <c r="I706" s="19">
        <v>2024</v>
      </c>
      <c r="J706" s="19" t="s">
        <v>495</v>
      </c>
      <c r="K706" s="19" t="s">
        <v>496</v>
      </c>
      <c r="L706" s="19" t="s">
        <v>213</v>
      </c>
      <c r="M706" s="19" t="s">
        <v>189</v>
      </c>
      <c r="N706" s="19" t="s">
        <v>2074</v>
      </c>
      <c r="O706" s="19" t="s">
        <v>2074</v>
      </c>
      <c r="P706" s="19" t="s">
        <v>51</v>
      </c>
      <c r="Q706" s="9" t="s">
        <v>3154</v>
      </c>
      <c r="R706" s="20">
        <v>2.8071999999999999</v>
      </c>
      <c r="S706" s="20">
        <v>0.26</v>
      </c>
      <c r="T706" s="20">
        <v>2.8</v>
      </c>
      <c r="U706" s="20" t="s">
        <v>397</v>
      </c>
      <c r="V706" s="21">
        <f>_xlfn.XLOOKUP(D706,'[1]Gen. Real'!$A:$A,'[1]Gen. Real'!$C:$C,"-",0)</f>
        <v>5.1139899999999958</v>
      </c>
      <c r="W706" s="22"/>
      <c r="X706" s="22" t="str">
        <f>_xlfn.XLOOKUP(D706,[1]Vertimiento!$A:$A,[1]Vertimiento!$E:$E,"-",0)</f>
        <v>-</v>
      </c>
      <c r="Y706" s="23" t="str">
        <f t="shared" si="40"/>
        <v>-</v>
      </c>
      <c r="Z706" s="19" t="str">
        <f>_xlfn.XLOOKUP(D706,[1]Cmg!$I$4:$I$85,[1]Cmg!$M$4:$M$85,"----",0,1)</f>
        <v>----</v>
      </c>
      <c r="AA706" s="19" t="str">
        <f>_xlfn.XLOOKUP(D706,[1]Cmg!$A$4:$A$89,[1]Cmg!$B$4:$B$89,"----",0,1)</f>
        <v>----</v>
      </c>
      <c r="AB706" s="19" t="str">
        <f>_xlfn.XLOOKUP(D706,[1]Cmg!$E$4:$E$89,[1]Cmg!$F$4:$F$89,"----",0,1)</f>
        <v>----</v>
      </c>
      <c r="AC706" s="19" t="str">
        <f>_xlfn.XLOOKUP(D706,[1]Cmg!$O$4:$O$89,[1]Cmg!$P$4:$P$89,"----",0,1)</f>
        <v>----</v>
      </c>
      <c r="AD706" s="24" t="str">
        <f>_xlfn.XLOOKUP(D706,[1]Cmg!$S$4:$S$89,[1]Cmg!$U$4:$U$89,"----",0,1)</f>
        <v>----</v>
      </c>
      <c r="AG706" s="25">
        <f>IFERROR(SUMIFS('[1]BD Unidades'!$AH:$AH,'[1]BD Unidades'!$A:$A,'BD Centrales 2023'!$A706),"-")</f>
        <v>2.8</v>
      </c>
      <c r="AH706" s="25">
        <f>SUMIFS('[1]BD Unidades'!$AJ$3:$AJ$1424,'[1]BD Unidades'!$A$3:$A$1424,$A706)</f>
        <v>8688.8572242804221</v>
      </c>
      <c r="AI706" s="25">
        <f>SUMIFS('[1]BD Unidades'!$AL$3:$AL$1424,'[1]BD Unidades'!$A$3:$A$1424,$A706)</f>
        <v>0</v>
      </c>
      <c r="AJ706" s="26">
        <f t="shared" si="41"/>
        <v>0</v>
      </c>
      <c r="AK706" s="27">
        <f>IFERROR(SUMIFS('[1]BD Unidades'!$AO$3:$AO$1424,'[1]BD Unidades'!$A$3:$A$1424,$A706),"-")</f>
        <v>0</v>
      </c>
      <c r="AL706" s="27">
        <f>IFERROR(SUMIFS('[1]BD Unidades'!$AQ$3:$AQ$1424,'[1]BD Unidades'!$A$3:$A$1424,$A706),"-")</f>
        <v>0</v>
      </c>
      <c r="AM706" s="27">
        <f>IFERROR(SUMIFS('[1]BD Unidades'!$AS$3:$AS$1424,'[1]BD Unidades'!$A$3:$A$1424,$A706),"-")</f>
        <v>0</v>
      </c>
      <c r="AN706" s="27">
        <f>IFERROR(SUMIFS('[1]BD Unidades'!$AU$3:$AU$1424,'[1]BD Unidades'!$A$3:$A$1424,$A706),"-")</f>
        <v>0.2071902251353662</v>
      </c>
      <c r="AO706" s="27"/>
      <c r="AP706" s="27"/>
      <c r="AQ706" s="25">
        <f>IFERROR(SUMIFS('[1]BD Unidades'!$AZ$3:$AZ$1424,'[1]BD Unidades'!$A$3:$A$1424,$A706),"-")</f>
        <v>0.67014727540077146</v>
      </c>
      <c r="AR706" s="25">
        <f>IFERROR(SUMIFS('[1]BD Unidades'!$BA$3:$BA$1424,'[1]BD Unidades'!$A$3:$A$1424,$A706),"-")</f>
        <v>2.8</v>
      </c>
      <c r="AS706" s="28">
        <f>SUMIFS('[1]BD Unidades'!$BC$3:$BC$1424,'[1]BD Unidades'!$A$3:$A$1424,$A706)</f>
        <v>7.360203005619635E-3</v>
      </c>
      <c r="AT706" s="28">
        <f>SUMIFS('[1]BD Unidades'!$BE$3:$BE$1424,'[1]BD Unidades'!$A$3:$A$1424,$A706)</f>
        <v>0.99743516671416355</v>
      </c>
      <c r="AU706" s="29">
        <f t="shared" si="42"/>
        <v>0.99009384140220325</v>
      </c>
      <c r="AV706" s="30">
        <f t="shared" si="43"/>
        <v>2.5999999999999999E-3</v>
      </c>
      <c r="AW706" s="25">
        <f>IFERROR(SUMIFS('[1]BD Unidades'!$BI$3:$BI$1424,'[1]BD Unidades'!$A$3:$A$1424,$A706),"-")</f>
        <v>0.66520217204446963</v>
      </c>
      <c r="AX706" s="25">
        <f>IFERROR(SUMIFS('[1]BD Unidades'!$BJ$3:$BJ$1424,'[1]BD Unidades'!$A$3:$A$1424,$A706),"-")</f>
        <v>0.42790964362881656</v>
      </c>
    </row>
    <row r="707" spans="1:50" ht="14.4" x14ac:dyDescent="0.3">
      <c r="A707" s="7">
        <v>2040</v>
      </c>
      <c r="B707" s="7" t="s">
        <v>3155</v>
      </c>
      <c r="D707" s="8" t="s">
        <v>3156</v>
      </c>
      <c r="E707" s="19" t="s">
        <v>3157</v>
      </c>
      <c r="F707" s="19" t="s">
        <v>3157</v>
      </c>
      <c r="G707" s="19" t="s">
        <v>2627</v>
      </c>
      <c r="H707" s="19" t="s">
        <v>397</v>
      </c>
      <c r="I707" s="19">
        <v>2024</v>
      </c>
      <c r="J707" s="19" t="s">
        <v>495</v>
      </c>
      <c r="K707" s="19" t="s">
        <v>496</v>
      </c>
      <c r="L707" s="19" t="s">
        <v>213</v>
      </c>
      <c r="M707" s="19" t="s">
        <v>189</v>
      </c>
      <c r="N707" s="19" t="s">
        <v>879</v>
      </c>
      <c r="O707" s="19" t="s">
        <v>1025</v>
      </c>
      <c r="P707" s="19" t="s">
        <v>51</v>
      </c>
      <c r="Q707" s="9" t="s">
        <v>3158</v>
      </c>
      <c r="R707" s="20">
        <v>3.0078999999999998</v>
      </c>
      <c r="S707" s="20">
        <v>0.26300000000000001</v>
      </c>
      <c r="T707" s="20">
        <v>3</v>
      </c>
      <c r="U707" s="20" t="s">
        <v>397</v>
      </c>
      <c r="V707" s="21">
        <f>_xlfn.XLOOKUP(D707,'[1]Gen. Real'!$A:$A,'[1]Gen. Real'!$C:$C,"-",0)</f>
        <v>0</v>
      </c>
      <c r="W707" s="22"/>
      <c r="X707" s="22" t="str">
        <f>_xlfn.XLOOKUP(D707,[1]Vertimiento!$A:$A,[1]Vertimiento!$E:$E,"-",0)</f>
        <v>-</v>
      </c>
      <c r="Y707" s="23" t="str">
        <f t="shared" ref="Y707:Y770" si="44">IFERROR(X707/(V707+X707),"-")</f>
        <v>-</v>
      </c>
      <c r="Z707" s="19" t="str">
        <f>_xlfn.XLOOKUP(D707,[1]Cmg!$I$4:$I$85,[1]Cmg!$M$4:$M$85,"----",0,1)</f>
        <v>----</v>
      </c>
      <c r="AA707" s="19" t="str">
        <f>_xlfn.XLOOKUP(D707,[1]Cmg!$A$4:$A$89,[1]Cmg!$B$4:$B$89,"----",0,1)</f>
        <v>----</v>
      </c>
      <c r="AB707" s="19" t="str">
        <f>_xlfn.XLOOKUP(D707,[1]Cmg!$E$4:$E$89,[1]Cmg!$F$4:$F$89,"----",0,1)</f>
        <v>----</v>
      </c>
      <c r="AC707" s="19" t="str">
        <f>_xlfn.XLOOKUP(D707,[1]Cmg!$O$4:$O$89,[1]Cmg!$P$4:$P$89,"----",0,1)</f>
        <v>----</v>
      </c>
      <c r="AD707" s="24" t="str">
        <f>_xlfn.XLOOKUP(D707,[1]Cmg!$S$4:$S$89,[1]Cmg!$U$4:$U$89,"----",0,1)</f>
        <v>----</v>
      </c>
      <c r="AG707" s="25">
        <f>IFERROR(SUMIFS('[1]BD Unidades'!$AH:$AH,'[1]BD Unidades'!$A:$A,'BD Centrales 2023'!$A707),"-")</f>
        <v>3</v>
      </c>
      <c r="AH707" s="25">
        <f>SUMIFS('[1]BD Unidades'!$AJ$3:$AJ$1424,'[1]BD Unidades'!$A$3:$A$1424,$A707)</f>
        <v>1411.4498487316766</v>
      </c>
      <c r="AI707" s="25">
        <f>SUMIFS('[1]BD Unidades'!$AL$3:$AL$1424,'[1]BD Unidades'!$A$3:$A$1424,$A707)</f>
        <v>0</v>
      </c>
      <c r="AJ707" s="26">
        <f t="shared" ref="AJ707:AJ770" si="45">IFERROR(AI707/(AH707+AI707),"-")</f>
        <v>0</v>
      </c>
      <c r="AK707" s="27">
        <f>IFERROR(SUMIFS('[1]BD Unidades'!$AO$3:$AO$1424,'[1]BD Unidades'!$A$3:$A$1424,$A707),"-")</f>
        <v>0</v>
      </c>
      <c r="AL707" s="27">
        <f>IFERROR(SUMIFS('[1]BD Unidades'!$AQ$3:$AQ$1424,'[1]BD Unidades'!$A$3:$A$1424,$A707),"-")</f>
        <v>0</v>
      </c>
      <c r="AM707" s="27">
        <f>IFERROR(SUMIFS('[1]BD Unidades'!$AS$3:$AS$1424,'[1]BD Unidades'!$A$3:$A$1424,$A707),"-")</f>
        <v>0</v>
      </c>
      <c r="AN707" s="27">
        <f>IFERROR(SUMIFS('[1]BD Unidades'!$AU$3:$AU$1424,'[1]BD Unidades'!$A$3:$A$1424,$A707),"-")</f>
        <v>0</v>
      </c>
      <c r="AO707" s="27"/>
      <c r="AP707" s="27"/>
      <c r="AQ707" s="25">
        <f>IFERROR(SUMIFS('[1]BD Unidades'!$AZ$3:$AZ$1424,'[1]BD Unidades'!$A$3:$A$1424,$A707),"-")</f>
        <v>0.71801493792939808</v>
      </c>
      <c r="AR707" s="25">
        <f>IFERROR(SUMIFS('[1]BD Unidades'!$BA$3:$BA$1424,'[1]BD Unidades'!$A$3:$A$1424,$A707),"-")</f>
        <v>3</v>
      </c>
      <c r="AS707" s="28">
        <f>SUMIFS('[1]BD Unidades'!$BC$3:$BC$1424,'[1]BD Unidades'!$A$3:$A$1424,$A707)</f>
        <v>9.3812959207420464E-3</v>
      </c>
      <c r="AT707" s="28">
        <f>SUMIFS('[1]BD Unidades'!$BE$3:$BE$1424,'[1]BD Unidades'!$A$3:$A$1424,$A707)</f>
        <v>0.99737358289836775</v>
      </c>
      <c r="AU707" s="29">
        <f t="shared" ref="AU707:AU770" si="46">IFERROR(AT707*(1-AS707),"-")</f>
        <v>0.98801692617366743</v>
      </c>
      <c r="AV707" s="30">
        <f t="shared" ref="AV707:AV770" si="47">IFERROR(S707/100,"-")</f>
        <v>2.63E-3</v>
      </c>
      <c r="AW707" s="25">
        <f>IFERROR(SUMIFS('[1]BD Unidades'!$BI$3:$BI$1424,'[1]BD Unidades'!$A$3:$A$1424,$A707),"-")</f>
        <v>0.13250895255008197</v>
      </c>
      <c r="AX707" s="25">
        <f>IFERROR(SUMIFS('[1]BD Unidades'!$BJ$3:$BJ$1424,'[1]BD Unidades'!$A$3:$A$1424,$A707),"-")</f>
        <v>8.5240038361664799E-2</v>
      </c>
    </row>
    <row r="708" spans="1:50" ht="14.4" x14ac:dyDescent="0.3">
      <c r="A708" s="7">
        <v>2041</v>
      </c>
      <c r="B708" s="7" t="s">
        <v>3159</v>
      </c>
      <c r="D708" s="8" t="s">
        <v>3160</v>
      </c>
      <c r="E708" s="19" t="s">
        <v>2931</v>
      </c>
      <c r="F708" s="19" t="s">
        <v>3161</v>
      </c>
      <c r="G708" s="19" t="s">
        <v>3162</v>
      </c>
      <c r="H708" s="19" t="s">
        <v>397</v>
      </c>
      <c r="I708" s="19">
        <v>2024</v>
      </c>
      <c r="J708" s="19" t="s">
        <v>495</v>
      </c>
      <c r="K708" s="19" t="s">
        <v>496</v>
      </c>
      <c r="L708" s="19" t="s">
        <v>213</v>
      </c>
      <c r="M708" s="19" t="s">
        <v>189</v>
      </c>
      <c r="N708" s="19" t="s">
        <v>1395</v>
      </c>
      <c r="O708" s="19" t="s">
        <v>2618</v>
      </c>
      <c r="P708" s="19" t="s">
        <v>51</v>
      </c>
      <c r="Q708" s="9" t="s">
        <v>3164</v>
      </c>
      <c r="R708" s="20">
        <v>3.0057999999999998</v>
      </c>
      <c r="S708" s="20">
        <v>0.19</v>
      </c>
      <c r="T708" s="20">
        <v>3</v>
      </c>
      <c r="U708" s="20" t="s">
        <v>397</v>
      </c>
      <c r="V708" s="21">
        <f>_xlfn.XLOOKUP(D708,'[1]Gen. Real'!$A:$A,'[1]Gen. Real'!$C:$C,"-",0)</f>
        <v>5.3999899999999954</v>
      </c>
      <c r="W708" s="22"/>
      <c r="X708" s="22" t="str">
        <f>_xlfn.XLOOKUP(D708,[1]Vertimiento!$A:$A,[1]Vertimiento!$E:$E,"-",0)</f>
        <v>-</v>
      </c>
      <c r="Y708" s="23" t="str">
        <f t="shared" si="44"/>
        <v>-</v>
      </c>
      <c r="Z708" s="19" t="str">
        <f>_xlfn.XLOOKUP(D708,[1]Cmg!$I$4:$I$85,[1]Cmg!$M$4:$M$85,"----",0,1)</f>
        <v>----</v>
      </c>
      <c r="AA708" s="19" t="str">
        <f>_xlfn.XLOOKUP(D708,[1]Cmg!$A$4:$A$89,[1]Cmg!$B$4:$B$89,"----",0,1)</f>
        <v>----</v>
      </c>
      <c r="AB708" s="19" t="str">
        <f>_xlfn.XLOOKUP(D708,[1]Cmg!$E$4:$E$89,[1]Cmg!$F$4:$F$89,"----",0,1)</f>
        <v>----</v>
      </c>
      <c r="AC708" s="19" t="str">
        <f>_xlfn.XLOOKUP(D708,[1]Cmg!$O$4:$O$89,[1]Cmg!$P$4:$P$89,"----",0,1)</f>
        <v>----</v>
      </c>
      <c r="AD708" s="24" t="str">
        <f>_xlfn.XLOOKUP(D708,[1]Cmg!$S$4:$S$89,[1]Cmg!$U$4:$U$89,"----",0,1)</f>
        <v>----</v>
      </c>
      <c r="AG708" s="25">
        <f>IFERROR(SUMIFS('[1]BD Unidades'!$AH:$AH,'[1]BD Unidades'!$A:$A,'BD Centrales 2023'!$A708),"-")</f>
        <v>3</v>
      </c>
      <c r="AH708" s="25">
        <f>SUMIFS('[1]BD Unidades'!$AJ$3:$AJ$1424,'[1]BD Unidades'!$A$3:$A$1424,$A708)</f>
        <v>8268.4975713620297</v>
      </c>
      <c r="AI708" s="25">
        <f>SUMIFS('[1]BD Unidades'!$AL$3:$AL$1424,'[1]BD Unidades'!$A$3:$A$1424,$A708)</f>
        <v>0</v>
      </c>
      <c r="AJ708" s="26">
        <f t="shared" si="45"/>
        <v>0</v>
      </c>
      <c r="AK708" s="27">
        <f>IFERROR(SUMIFS('[1]BD Unidades'!$AO$3:$AO$1424,'[1]BD Unidades'!$A$3:$A$1424,$A708),"-")</f>
        <v>0</v>
      </c>
      <c r="AL708" s="27">
        <f>IFERROR(SUMIFS('[1]BD Unidades'!$AQ$3:$AQ$1424,'[1]BD Unidades'!$A$3:$A$1424,$A708),"-")</f>
        <v>0</v>
      </c>
      <c r="AM708" s="27">
        <f>IFERROR(SUMIFS('[1]BD Unidades'!$AS$3:$AS$1424,'[1]BD Unidades'!$A$3:$A$1424,$A708),"-")</f>
        <v>0</v>
      </c>
      <c r="AN708" s="27">
        <f>IFERROR(SUMIFS('[1]BD Unidades'!$AU$3:$AU$1424,'[1]BD Unidades'!$A$3:$A$1424,$A708),"-")</f>
        <v>0.21180351320779831</v>
      </c>
      <c r="AO708" s="27"/>
      <c r="AP708" s="27"/>
      <c r="AQ708" s="25">
        <f>IFERROR(SUMIFS('[1]BD Unidades'!$AZ$3:$AZ$1424,'[1]BD Unidades'!$A$3:$A$1424,$A708),"-")</f>
        <v>0.71801493792939808</v>
      </c>
      <c r="AR708" s="25">
        <f>IFERROR(SUMIFS('[1]BD Unidades'!$BA$3:$BA$1424,'[1]BD Unidades'!$A$3:$A$1424,$A708),"-")</f>
        <v>3</v>
      </c>
      <c r="AS708" s="28">
        <f>SUMIFS('[1]BD Unidades'!$BC$3:$BC$1424,'[1]BD Unidades'!$A$3:$A$1424,$A708)</f>
        <v>2.3514664889999599E-2</v>
      </c>
      <c r="AT708" s="28">
        <f>SUMIFS('[1]BD Unidades'!$BE$3:$BE$1424,'[1]BD Unidades'!$A$3:$A$1424,$A708)</f>
        <v>0.99493148861971858</v>
      </c>
      <c r="AU708" s="29">
        <f t="shared" si="46"/>
        <v>0.97153600807631746</v>
      </c>
      <c r="AV708" s="30">
        <f t="shared" si="47"/>
        <v>1.9E-3</v>
      </c>
      <c r="AW708" s="25">
        <f>IFERROR(SUMIFS('[1]BD Unidades'!$BI$3:$BI$1424,'[1]BD Unidades'!$A$3:$A$1424,$A708),"-")</f>
        <v>0.69889347660001266</v>
      </c>
      <c r="AX708" s="25">
        <f>IFERROR(SUMIFS('[1]BD Unidades'!$BJ$3:$BJ$1424,'[1]BD Unidades'!$A$3:$A$1424,$A708),"-")</f>
        <v>0.44958250449973469</v>
      </c>
    </row>
    <row r="709" spans="1:50" ht="14.4" x14ac:dyDescent="0.3">
      <c r="A709" s="7">
        <v>2043</v>
      </c>
      <c r="B709" s="7" t="s">
        <v>3165</v>
      </c>
      <c r="D709" s="8" t="s">
        <v>3166</v>
      </c>
      <c r="E709" s="19" t="s">
        <v>3167</v>
      </c>
      <c r="F709" s="19" t="s">
        <v>3167</v>
      </c>
      <c r="G709" s="19" t="s">
        <v>3168</v>
      </c>
      <c r="H709" s="19" t="s">
        <v>397</v>
      </c>
      <c r="I709" s="19">
        <v>2024</v>
      </c>
      <c r="J709" s="19" t="s">
        <v>495</v>
      </c>
      <c r="K709" s="19" t="s">
        <v>496</v>
      </c>
      <c r="L709" s="19" t="s">
        <v>213</v>
      </c>
      <c r="M709" s="19" t="s">
        <v>497</v>
      </c>
      <c r="N709" s="19" t="s">
        <v>579</v>
      </c>
      <c r="O709" s="19" t="s">
        <v>579</v>
      </c>
      <c r="P709" s="19" t="s">
        <v>51</v>
      </c>
      <c r="Q709" s="9" t="s">
        <v>3169</v>
      </c>
      <c r="R709" s="20">
        <v>9.01</v>
      </c>
      <c r="S709" s="20">
        <v>0.11</v>
      </c>
      <c r="T709" s="20">
        <v>9</v>
      </c>
      <c r="U709" s="20" t="s">
        <v>397</v>
      </c>
      <c r="V709" s="21">
        <f>_xlfn.XLOOKUP(D709,'[1]Gen. Real'!$A:$A,'[1]Gen. Real'!$C:$C,"-",0)</f>
        <v>2.6387799999999983</v>
      </c>
      <c r="W709" s="22"/>
      <c r="X709" s="22" t="str">
        <f>_xlfn.XLOOKUP(D709,[1]Vertimiento!$A:$A,[1]Vertimiento!$E:$E,"-",0)</f>
        <v>-</v>
      </c>
      <c r="Y709" s="23" t="str">
        <f t="shared" si="44"/>
        <v>-</v>
      </c>
      <c r="Z709" s="19" t="str">
        <f>_xlfn.XLOOKUP(D709,[1]Cmg!$I$4:$I$85,[1]Cmg!$M$4:$M$85,"----",0,1)</f>
        <v>----</v>
      </c>
      <c r="AA709" s="19" t="str">
        <f>_xlfn.XLOOKUP(D709,[1]Cmg!$A$4:$A$89,[1]Cmg!$B$4:$B$89,"----",0,1)</f>
        <v>----</v>
      </c>
      <c r="AB709" s="19" t="str">
        <f>_xlfn.XLOOKUP(D709,[1]Cmg!$E$4:$E$89,[1]Cmg!$F$4:$F$89,"----",0,1)</f>
        <v>----</v>
      </c>
      <c r="AC709" s="19" t="str">
        <f>_xlfn.XLOOKUP(D709,[1]Cmg!$O$4:$O$89,[1]Cmg!$P$4:$P$89,"----",0,1)</f>
        <v>----</v>
      </c>
      <c r="AD709" s="24" t="str">
        <f>_xlfn.XLOOKUP(D709,[1]Cmg!$S$4:$S$89,[1]Cmg!$U$4:$U$89,"----",0,1)</f>
        <v>----</v>
      </c>
      <c r="AG709" s="25">
        <f>IFERROR(SUMIFS('[1]BD Unidades'!$AH:$AH,'[1]BD Unidades'!$A:$A,'BD Centrales 2023'!$A709),"-")</f>
        <v>1</v>
      </c>
      <c r="AH709" s="25">
        <f>SUMIFS('[1]BD Unidades'!$AJ$3:$AJ$1424,'[1]BD Unidades'!$A$3:$A$1424,$A709)</f>
        <v>901.55567887532413</v>
      </c>
      <c r="AI709" s="25">
        <f>SUMIFS('[1]BD Unidades'!$AL$3:$AL$1424,'[1]BD Unidades'!$A$3:$A$1424,$A709)</f>
        <v>0</v>
      </c>
      <c r="AJ709" s="26">
        <f t="shared" si="45"/>
        <v>0</v>
      </c>
      <c r="AK709" s="27">
        <f>IFERROR(SUMIFS('[1]BD Unidades'!$AO$3:$AO$1424,'[1]BD Unidades'!$A$3:$A$1424,$A709),"-")</f>
        <v>0</v>
      </c>
      <c r="AL709" s="27">
        <f>IFERROR(SUMIFS('[1]BD Unidades'!$AQ$3:$AQ$1424,'[1]BD Unidades'!$A$3:$A$1424,$A709),"-")</f>
        <v>0</v>
      </c>
      <c r="AM709" s="27">
        <f>IFERROR(SUMIFS('[1]BD Unidades'!$AS$3:$AS$1424,'[1]BD Unidades'!$A$3:$A$1424,$A709),"-")</f>
        <v>0</v>
      </c>
      <c r="AN709" s="27">
        <f>IFERROR(SUMIFS('[1]BD Unidades'!$AU$3:$AU$1424,'[1]BD Unidades'!$A$3:$A$1424,$A709),"-")</f>
        <v>0</v>
      </c>
      <c r="AO709" s="27"/>
      <c r="AP709" s="27"/>
      <c r="AQ709" s="25">
        <f>IFERROR(SUMIFS('[1]BD Unidades'!$AZ$3:$AZ$1424,'[1]BD Unidades'!$A$3:$A$1424,$A709),"-")</f>
        <v>0.29463046091806461</v>
      </c>
      <c r="AR709" s="25">
        <f>IFERROR(SUMIFS('[1]BD Unidades'!$BA$3:$BA$1424,'[1]BD Unidades'!$A$3:$A$1424,$A709),"-")</f>
        <v>1</v>
      </c>
      <c r="AS709" s="28">
        <f>SUMIFS('[1]BD Unidades'!$BC$3:$BC$1424,'[1]BD Unidades'!$A$3:$A$1424,$A709)</f>
        <v>1.0439511653718091E-3</v>
      </c>
      <c r="AT709" s="28">
        <f>SUMIFS('[1]BD Unidades'!$BE$3:$BE$1424,'[1]BD Unidades'!$A$3:$A$1424,$A709)</f>
        <v>0.11098779134295228</v>
      </c>
      <c r="AU709" s="29">
        <f t="shared" si="46"/>
        <v>0.11087192550883776</v>
      </c>
      <c r="AV709" s="30">
        <f t="shared" si="47"/>
        <v>1.1000000000000001E-3</v>
      </c>
      <c r="AW709" s="25">
        <f>IFERROR(SUMIFS('[1]BD Unidades'!$BI$3:$BI$1424,'[1]BD Unidades'!$A$3:$A$1424,$A709),"-")</f>
        <v>0.27186881291207515</v>
      </c>
      <c r="AX709" s="25">
        <f>IFERROR(SUMIFS('[1]BD Unidades'!$BJ$3:$BJ$1424,'[1]BD Unidades'!$A$3:$A$1424,$A709),"-")</f>
        <v>0.17488711212328739</v>
      </c>
    </row>
    <row r="710" spans="1:50" ht="14.4" x14ac:dyDescent="0.3">
      <c r="A710" s="7">
        <v>2044</v>
      </c>
      <c r="B710" s="7" t="s">
        <v>3170</v>
      </c>
      <c r="D710" s="8" t="s">
        <v>3171</v>
      </c>
      <c r="E710" s="19" t="s">
        <v>677</v>
      </c>
      <c r="F710" s="19" t="s">
        <v>3172</v>
      </c>
      <c r="G710" s="19" t="s">
        <v>3173</v>
      </c>
      <c r="H710" s="19" t="s">
        <v>397</v>
      </c>
      <c r="I710" s="19">
        <v>2024</v>
      </c>
      <c r="J710" s="19" t="s">
        <v>495</v>
      </c>
      <c r="K710" s="19" t="s">
        <v>496</v>
      </c>
      <c r="L710" s="19" t="s">
        <v>213</v>
      </c>
      <c r="M710" s="19" t="s">
        <v>189</v>
      </c>
      <c r="N710" s="19" t="s">
        <v>773</v>
      </c>
      <c r="O710" s="19" t="s">
        <v>855</v>
      </c>
      <c r="P710" s="19" t="s">
        <v>51</v>
      </c>
      <c r="Q710" s="9" t="s">
        <v>3175</v>
      </c>
      <c r="R710" s="20">
        <v>9.01</v>
      </c>
      <c r="S710" s="20">
        <v>0.11</v>
      </c>
      <c r="T710" s="20">
        <v>9</v>
      </c>
      <c r="U710" s="20" t="s">
        <v>397</v>
      </c>
      <c r="V710" s="21">
        <f>_xlfn.XLOOKUP(D710,'[1]Gen. Real'!$A:$A,'[1]Gen. Real'!$C:$C,"-",0)</f>
        <v>2.7017699999999989</v>
      </c>
      <c r="W710" s="22"/>
      <c r="X710" s="22" t="str">
        <f>_xlfn.XLOOKUP(D710,[1]Vertimiento!$A:$A,[1]Vertimiento!$E:$E,"-",0)</f>
        <v>-</v>
      </c>
      <c r="Y710" s="23" t="str">
        <f t="shared" si="44"/>
        <v>-</v>
      </c>
      <c r="Z710" s="19" t="str">
        <f>_xlfn.XLOOKUP(D710,[1]Cmg!$I$4:$I$85,[1]Cmg!$M$4:$M$85,"----",0,1)</f>
        <v>----</v>
      </c>
      <c r="AA710" s="19" t="str">
        <f>_xlfn.XLOOKUP(D710,[1]Cmg!$A$4:$A$89,[1]Cmg!$B$4:$B$89,"----",0,1)</f>
        <v>----</v>
      </c>
      <c r="AB710" s="19" t="str">
        <f>_xlfn.XLOOKUP(D710,[1]Cmg!$E$4:$E$89,[1]Cmg!$F$4:$F$89,"----",0,1)</f>
        <v>----</v>
      </c>
      <c r="AC710" s="19" t="str">
        <f>_xlfn.XLOOKUP(D710,[1]Cmg!$O$4:$O$89,[1]Cmg!$P$4:$P$89,"----",0,1)</f>
        <v>----</v>
      </c>
      <c r="AD710" s="24" t="str">
        <f>_xlfn.XLOOKUP(D710,[1]Cmg!$S$4:$S$89,[1]Cmg!$U$4:$U$89,"----",0,1)</f>
        <v>----</v>
      </c>
      <c r="AG710" s="25">
        <f>IFERROR(SUMIFS('[1]BD Unidades'!$AH:$AH,'[1]BD Unidades'!$A:$A,'BD Centrales 2023'!$A710),"-")</f>
        <v>9</v>
      </c>
      <c r="AH710" s="25">
        <f>SUMIFS('[1]BD Unidades'!$AJ$3:$AJ$1424,'[1]BD Unidades'!$A$3:$A$1424,$A710)</f>
        <v>3890.1942286348535</v>
      </c>
      <c r="AI710" s="25">
        <f>SUMIFS('[1]BD Unidades'!$AL$3:$AL$1424,'[1]BD Unidades'!$A$3:$A$1424,$A710)</f>
        <v>121.11542730299668</v>
      </c>
      <c r="AJ710" s="26">
        <f t="shared" si="45"/>
        <v>3.019348733741168E-2</v>
      </c>
      <c r="AK710" s="27">
        <f>IFERROR(SUMIFS('[1]BD Unidades'!$AO$3:$AO$1424,'[1]BD Unidades'!$A$3:$A$1424,$A710),"-")</f>
        <v>0</v>
      </c>
      <c r="AL710" s="27">
        <f>IFERROR(SUMIFS('[1]BD Unidades'!$AQ$3:$AQ$1424,'[1]BD Unidades'!$A$3:$A$1424,$A710),"-")</f>
        <v>0</v>
      </c>
      <c r="AM710" s="27">
        <f>IFERROR(SUMIFS('[1]BD Unidades'!$AS$3:$AS$1424,'[1]BD Unidades'!$A$3:$A$1424,$A710),"-")</f>
        <v>0</v>
      </c>
      <c r="AN710" s="27">
        <f>IFERROR(SUMIFS('[1]BD Unidades'!$AU$3:$AU$1424,'[1]BD Unidades'!$A$3:$A$1424,$A710),"-")</f>
        <v>0</v>
      </c>
      <c r="AO710" s="27"/>
      <c r="AP710" s="27"/>
      <c r="AQ710" s="25">
        <f>IFERROR(SUMIFS('[1]BD Unidades'!$AZ$3:$AZ$1424,'[1]BD Unidades'!$A$3:$A$1424,$A710),"-")</f>
        <v>2.154044813788194</v>
      </c>
      <c r="AR710" s="25">
        <f>IFERROR(SUMIFS('[1]BD Unidades'!$BA$3:$BA$1424,'[1]BD Unidades'!$A$3:$A$1424,$A710),"-")</f>
        <v>8.8641293069816491</v>
      </c>
      <c r="AS710" s="28">
        <f>SUMIFS('[1]BD Unidades'!$BC$3:$BC$1424,'[1]BD Unidades'!$A$3:$A$1424,$A710)</f>
        <v>9.3955604883462808E-3</v>
      </c>
      <c r="AT710" s="28">
        <f>SUMIFS('[1]BD Unidades'!$BE$3:$BE$1424,'[1]BD Unidades'!$A$3:$A$1424,$A710)</f>
        <v>0.99889012208657046</v>
      </c>
      <c r="AU710" s="29">
        <f t="shared" si="46"/>
        <v>0.98950498952329446</v>
      </c>
      <c r="AV710" s="30">
        <f t="shared" si="47"/>
        <v>1.1000000000000001E-3</v>
      </c>
      <c r="AW710" s="25">
        <f>IFERROR(SUMIFS('[1]BD Unidades'!$BI$3:$BI$1424,'[1]BD Unidades'!$A$3:$A$1424,$A710),"-")</f>
        <v>0.9996631273263541</v>
      </c>
      <c r="AX710" s="25">
        <f>IFERROR(SUMIFS('[1]BD Unidades'!$BJ$3:$BJ$1424,'[1]BD Unidades'!$A$3:$A$1424,$A710),"-")</f>
        <v>0.64306087764020681</v>
      </c>
    </row>
    <row r="711" spans="1:50" ht="14.4" x14ac:dyDescent="0.3">
      <c r="A711" s="7">
        <v>2045</v>
      </c>
      <c r="B711" s="7" t="s">
        <v>3181</v>
      </c>
      <c r="D711" s="8" t="s">
        <v>3182</v>
      </c>
      <c r="E711" s="19" t="s">
        <v>3183</v>
      </c>
      <c r="F711" s="19" t="s">
        <v>3183</v>
      </c>
      <c r="G711" s="19" t="s">
        <v>3184</v>
      </c>
      <c r="H711" s="19" t="s">
        <v>397</v>
      </c>
      <c r="I711" s="19">
        <v>2024</v>
      </c>
      <c r="J711" s="19" t="s">
        <v>495</v>
      </c>
      <c r="K711" s="19" t="s">
        <v>496</v>
      </c>
      <c r="L711" s="19" t="s">
        <v>213</v>
      </c>
      <c r="M711" s="19" t="s">
        <v>189</v>
      </c>
      <c r="N711" s="19" t="s">
        <v>1395</v>
      </c>
      <c r="O711" s="19" t="s">
        <v>3186</v>
      </c>
      <c r="P711" s="19" t="s">
        <v>51</v>
      </c>
      <c r="Q711" s="9" t="s">
        <v>365</v>
      </c>
      <c r="R711" s="20">
        <v>7.5049999999999999</v>
      </c>
      <c r="S711" s="20">
        <v>0.06</v>
      </c>
      <c r="T711" s="20">
        <v>7.5</v>
      </c>
      <c r="U711" s="20" t="s">
        <v>397</v>
      </c>
      <c r="V711" s="21">
        <f>_xlfn.XLOOKUP(D711,'[1]Gen. Real'!$A:$A,'[1]Gen. Real'!$C:$C,"-",0)</f>
        <v>16.633620000000001</v>
      </c>
      <c r="W711" s="22"/>
      <c r="X711" s="22" t="str">
        <f>_xlfn.XLOOKUP(D711,[1]Vertimiento!$A:$A,[1]Vertimiento!$E:$E,"-",0)</f>
        <v>-</v>
      </c>
      <c r="Y711" s="23" t="str">
        <f t="shared" si="44"/>
        <v>-</v>
      </c>
      <c r="Z711" s="19" t="str">
        <f>_xlfn.XLOOKUP(D711,[1]Cmg!$I$4:$I$85,[1]Cmg!$M$4:$M$85,"----",0,1)</f>
        <v>----</v>
      </c>
      <c r="AA711" s="19" t="str">
        <f>_xlfn.XLOOKUP(D711,[1]Cmg!$A$4:$A$89,[1]Cmg!$B$4:$B$89,"----",0,1)</f>
        <v>----</v>
      </c>
      <c r="AB711" s="19" t="str">
        <f>_xlfn.XLOOKUP(D711,[1]Cmg!$E$4:$E$89,[1]Cmg!$F$4:$F$89,"----",0,1)</f>
        <v>----</v>
      </c>
      <c r="AC711" s="19" t="str">
        <f>_xlfn.XLOOKUP(D711,[1]Cmg!$O$4:$O$89,[1]Cmg!$P$4:$P$89,"----",0,1)</f>
        <v>----</v>
      </c>
      <c r="AD711" s="24" t="str">
        <f>_xlfn.XLOOKUP(D711,[1]Cmg!$S$4:$S$89,[1]Cmg!$U$4:$U$89,"----",0,1)</f>
        <v>----</v>
      </c>
      <c r="AG711" s="25">
        <f>IFERROR(SUMIFS('[1]BD Unidades'!$AH:$AH,'[1]BD Unidades'!$A:$A,'BD Centrales 2023'!$A711),"-")</f>
        <v>7.5</v>
      </c>
      <c r="AH711" s="25">
        <f>SUMIFS('[1]BD Unidades'!$AJ$3:$AJ$1424,'[1]BD Unidades'!$A$3:$A$1424,$A711)</f>
        <v>8746.8187874750165</v>
      </c>
      <c r="AI711" s="25">
        <f>SUMIFS('[1]BD Unidades'!$AL$3:$AL$1424,'[1]BD Unidades'!$A$3:$A$1424,$A711)</f>
        <v>0</v>
      </c>
      <c r="AJ711" s="26">
        <f t="shared" si="45"/>
        <v>0</v>
      </c>
      <c r="AK711" s="27">
        <f>IFERROR(SUMIFS('[1]BD Unidades'!$AO$3:$AO$1424,'[1]BD Unidades'!$A$3:$A$1424,$A711),"-")</f>
        <v>0</v>
      </c>
      <c r="AL711" s="27">
        <f>IFERROR(SUMIFS('[1]BD Unidades'!$AQ$3:$AQ$1424,'[1]BD Unidades'!$A$3:$A$1424,$A711),"-")</f>
        <v>0</v>
      </c>
      <c r="AM711" s="27">
        <f>IFERROR(SUMIFS('[1]BD Unidades'!$AS$3:$AS$1424,'[1]BD Unidades'!$A$3:$A$1424,$A711),"-")</f>
        <v>0</v>
      </c>
      <c r="AN711" s="27">
        <f>IFERROR(SUMIFS('[1]BD Unidades'!$AU$3:$AU$1424,'[1]BD Unidades'!$A$3:$A$1424,$A711),"-")</f>
        <v>0.25582045303131251</v>
      </c>
      <c r="AO711" s="27"/>
      <c r="AP711" s="27"/>
      <c r="AQ711" s="25">
        <f>IFERROR(SUMIFS('[1]BD Unidades'!$AZ$3:$AZ$1424,'[1]BD Unidades'!$A$3:$A$1424,$A711),"-")</f>
        <v>1.7950373448234951</v>
      </c>
      <c r="AR711" s="25">
        <f>IFERROR(SUMIFS('[1]BD Unidades'!$BA$3:$BA$1424,'[1]BD Unidades'!$A$3:$A$1424,$A711),"-")</f>
        <v>7.5</v>
      </c>
      <c r="AS711" s="28">
        <f>SUMIFS('[1]BD Unidades'!$BC$3:$BC$1424,'[1]BD Unidades'!$A$3:$A$1424,$A711)</f>
        <v>7.3086147134786839E-3</v>
      </c>
      <c r="AT711" s="28">
        <f>SUMIFS('[1]BD Unidades'!$BE$3:$BE$1424,'[1]BD Unidades'!$A$3:$A$1424,$A711)</f>
        <v>0.99933377748167884</v>
      </c>
      <c r="AU711" s="29">
        <f t="shared" si="46"/>
        <v>0.99203003193190009</v>
      </c>
      <c r="AV711" s="30">
        <f t="shared" si="47"/>
        <v>5.9999999999999995E-4</v>
      </c>
      <c r="AW711" s="25">
        <f>IFERROR(SUMIFS('[1]BD Unidades'!$BI$3:$BI$1424,'[1]BD Unidades'!$A$3:$A$1424,$A711),"-")</f>
        <v>1.7819093623163098</v>
      </c>
      <c r="AX711" s="25">
        <f>IFERROR(SUMIFS('[1]BD Unidades'!$BJ$3:$BJ$1424,'[1]BD Unidades'!$A$3:$A$1424,$A711),"-")</f>
        <v>1.1462623428665684</v>
      </c>
    </row>
    <row r="712" spans="1:50" ht="14.4" x14ac:dyDescent="0.3">
      <c r="A712" s="7">
        <v>2046</v>
      </c>
      <c r="B712" s="7" t="s">
        <v>3187</v>
      </c>
      <c r="D712" s="8" t="s">
        <v>3188</v>
      </c>
      <c r="E712" s="19" t="s">
        <v>2269</v>
      </c>
      <c r="F712" s="19" t="s">
        <v>3189</v>
      </c>
      <c r="G712" s="19" t="s">
        <v>3190</v>
      </c>
      <c r="H712" s="19" t="s">
        <v>397</v>
      </c>
      <c r="I712" s="19">
        <v>2024</v>
      </c>
      <c r="J712" s="19" t="s">
        <v>495</v>
      </c>
      <c r="K712" s="19" t="s">
        <v>496</v>
      </c>
      <c r="L712" s="19" t="s">
        <v>213</v>
      </c>
      <c r="M712" s="19" t="s">
        <v>189</v>
      </c>
      <c r="N712" s="19" t="s">
        <v>899</v>
      </c>
      <c r="O712" s="19" t="s">
        <v>3192</v>
      </c>
      <c r="P712" s="19" t="s">
        <v>51</v>
      </c>
      <c r="Q712" s="9" t="s">
        <v>3193</v>
      </c>
      <c r="R712" s="20">
        <v>9.0085999999999995</v>
      </c>
      <c r="S712" s="20">
        <v>0.09</v>
      </c>
      <c r="T712" s="20">
        <v>9</v>
      </c>
      <c r="U712" s="20" t="s">
        <v>397</v>
      </c>
      <c r="V712" s="21">
        <f>_xlfn.XLOOKUP(D712,'[1]Gen. Real'!$A:$A,'[1]Gen. Real'!$C:$C,"-",0)</f>
        <v>18.60766000000001</v>
      </c>
      <c r="W712" s="22"/>
      <c r="X712" s="22" t="str">
        <f>_xlfn.XLOOKUP(D712,[1]Vertimiento!$A:$A,[1]Vertimiento!$E:$E,"-",0)</f>
        <v>-</v>
      </c>
      <c r="Y712" s="23" t="str">
        <f t="shared" si="44"/>
        <v>-</v>
      </c>
      <c r="Z712" s="19" t="str">
        <f>_xlfn.XLOOKUP(D712,[1]Cmg!$I$4:$I$85,[1]Cmg!$M$4:$M$85,"----",0,1)</f>
        <v>----</v>
      </c>
      <c r="AA712" s="19" t="str">
        <f>_xlfn.XLOOKUP(D712,[1]Cmg!$A$4:$A$89,[1]Cmg!$B$4:$B$89,"----",0,1)</f>
        <v>----</v>
      </c>
      <c r="AB712" s="19" t="str">
        <f>_xlfn.XLOOKUP(D712,[1]Cmg!$E$4:$E$89,[1]Cmg!$F$4:$F$89,"----",0,1)</f>
        <v>----</v>
      </c>
      <c r="AC712" s="19" t="str">
        <f>_xlfn.XLOOKUP(D712,[1]Cmg!$O$4:$O$89,[1]Cmg!$P$4:$P$89,"----",0,1)</f>
        <v>----</v>
      </c>
      <c r="AD712" s="24" t="str">
        <f>_xlfn.XLOOKUP(D712,[1]Cmg!$S$4:$S$89,[1]Cmg!$U$4:$U$89,"----",0,1)</f>
        <v>----</v>
      </c>
      <c r="AG712" s="25">
        <f>IFERROR(SUMIFS('[1]BD Unidades'!$AH:$AH,'[1]BD Unidades'!$A:$A,'BD Centrales 2023'!$A712),"-")</f>
        <v>9</v>
      </c>
      <c r="AH712" s="25">
        <f>SUMIFS('[1]BD Unidades'!$AJ$3:$AJ$1424,'[1]BD Unidades'!$A$3:$A$1424,$A712)</f>
        <v>8552.527584752348</v>
      </c>
      <c r="AI712" s="25">
        <f>SUMIFS('[1]BD Unidades'!$AL$3:$AL$1424,'[1]BD Unidades'!$A$3:$A$1424,$A712)</f>
        <v>0</v>
      </c>
      <c r="AJ712" s="26">
        <f t="shared" si="45"/>
        <v>0</v>
      </c>
      <c r="AK712" s="27">
        <f>IFERROR(SUMIFS('[1]BD Unidades'!$AO$3:$AO$1424,'[1]BD Unidades'!$A$3:$A$1424,$A712),"-")</f>
        <v>0</v>
      </c>
      <c r="AL712" s="27">
        <f>IFERROR(SUMIFS('[1]BD Unidades'!$AQ$3:$AQ$1424,'[1]BD Unidades'!$A$3:$A$1424,$A712),"-")</f>
        <v>0</v>
      </c>
      <c r="AM712" s="27">
        <f>IFERROR(SUMIFS('[1]BD Unidades'!$AS$3:$AS$1424,'[1]BD Unidades'!$A$3:$A$1424,$A712),"-")</f>
        <v>0</v>
      </c>
      <c r="AN712" s="27">
        <f>IFERROR(SUMIFS('[1]BD Unidades'!$AU$3:$AU$1424,'[1]BD Unidades'!$A$3:$A$1424,$A712),"-")</f>
        <v>0.23883977532579981</v>
      </c>
      <c r="AO712" s="27"/>
      <c r="AP712" s="27"/>
      <c r="AQ712" s="25">
        <f>IFERROR(SUMIFS('[1]BD Unidades'!$AZ$3:$AZ$1424,'[1]BD Unidades'!$A$3:$A$1424,$A712),"-")</f>
        <v>2.154044813788194</v>
      </c>
      <c r="AR712" s="25">
        <f>IFERROR(SUMIFS('[1]BD Unidades'!$BA$3:$BA$1424,'[1]BD Unidades'!$A$3:$A$1424,$A712),"-")</f>
        <v>9</v>
      </c>
      <c r="AS712" s="28">
        <f>SUMIFS('[1]BD Unidades'!$BC$3:$BC$1424,'[1]BD Unidades'!$A$3:$A$1424,$A712)</f>
        <v>7.430082609038117E-3</v>
      </c>
      <c r="AT712" s="28">
        <f>SUMIFS('[1]BD Unidades'!$BE$3:$BE$1424,'[1]BD Unidades'!$A$3:$A$1424,$A712)</f>
        <v>0.99904535665919236</v>
      </c>
      <c r="AU712" s="29">
        <f t="shared" si="46"/>
        <v>0.99162236712903862</v>
      </c>
      <c r="AV712" s="30">
        <f t="shared" si="47"/>
        <v>8.9999999999999998E-4</v>
      </c>
      <c r="AW712" s="25">
        <f>IFERROR(SUMIFS('[1]BD Unidades'!$BI$3:$BI$1424,'[1]BD Unidades'!$A$3:$A$1424,$A712),"-")</f>
        <v>2.1380247894686391</v>
      </c>
      <c r="AX712" s="25">
        <f>IFERROR(SUMIFS('[1]BD Unidades'!$BJ$3:$BJ$1424,'[1]BD Unidades'!$A$3:$A$1424,$A712),"-")</f>
        <v>1.3753434131449886</v>
      </c>
    </row>
    <row r="713" spans="1:50" ht="14.4" x14ac:dyDescent="0.3">
      <c r="A713" s="7">
        <v>2047</v>
      </c>
      <c r="B713" s="7" t="s">
        <v>3194</v>
      </c>
      <c r="D713" s="8" t="s">
        <v>3195</v>
      </c>
      <c r="E713" s="19" t="s">
        <v>3196</v>
      </c>
      <c r="F713" s="19" t="s">
        <v>3196</v>
      </c>
      <c r="G713" s="19" t="s">
        <v>3197</v>
      </c>
      <c r="H713" s="19" t="s">
        <v>397</v>
      </c>
      <c r="I713" s="19">
        <v>2024</v>
      </c>
      <c r="J713" s="19" t="s">
        <v>495</v>
      </c>
      <c r="K713" s="19" t="s">
        <v>496</v>
      </c>
      <c r="L713" s="19" t="s">
        <v>213</v>
      </c>
      <c r="M713" s="19" t="s">
        <v>497</v>
      </c>
      <c r="N713" s="19" t="s">
        <v>557</v>
      </c>
      <c r="O713" s="19" t="s">
        <v>610</v>
      </c>
      <c r="P713" s="19" t="s">
        <v>51</v>
      </c>
      <c r="Q713" s="9" t="s">
        <v>3154</v>
      </c>
      <c r="R713" s="20">
        <v>8.1270000000000007</v>
      </c>
      <c r="S713" s="20">
        <v>1.5629999999999999</v>
      </c>
      <c r="T713" s="20">
        <v>8</v>
      </c>
      <c r="U713" s="20" t="s">
        <v>397</v>
      </c>
      <c r="V713" s="21">
        <f>_xlfn.XLOOKUP(D713,'[1]Gen. Real'!$A:$A,'[1]Gen. Real'!$C:$C,"-",0)</f>
        <v>10.553599999999994</v>
      </c>
      <c r="W713" s="22"/>
      <c r="X713" s="22" t="str">
        <f>_xlfn.XLOOKUP(D713,[1]Vertimiento!$A:$A,[1]Vertimiento!$E:$E,"-",0)</f>
        <v>-</v>
      </c>
      <c r="Y713" s="23" t="str">
        <f t="shared" si="44"/>
        <v>-</v>
      </c>
      <c r="Z713" s="19" t="str">
        <f>_xlfn.XLOOKUP(D713,[1]Cmg!$I$4:$I$85,[1]Cmg!$M$4:$M$85,"----",0,1)</f>
        <v>----</v>
      </c>
      <c r="AA713" s="19" t="str">
        <f>_xlfn.XLOOKUP(D713,[1]Cmg!$A$4:$A$89,[1]Cmg!$B$4:$B$89,"----",0,1)</f>
        <v>----</v>
      </c>
      <c r="AB713" s="19" t="str">
        <f>_xlfn.XLOOKUP(D713,[1]Cmg!$E$4:$E$89,[1]Cmg!$F$4:$F$89,"----",0,1)</f>
        <v>----</v>
      </c>
      <c r="AC713" s="19" t="str">
        <f>_xlfn.XLOOKUP(D713,[1]Cmg!$O$4:$O$89,[1]Cmg!$P$4:$P$89,"----",0,1)</f>
        <v>----</v>
      </c>
      <c r="AD713" s="24" t="str">
        <f>_xlfn.XLOOKUP(D713,[1]Cmg!$S$4:$S$89,[1]Cmg!$U$4:$U$89,"----",0,1)</f>
        <v>----</v>
      </c>
      <c r="AG713" s="25">
        <f>IFERROR(SUMIFS('[1]BD Unidades'!$AH:$AH,'[1]BD Unidades'!$A:$A,'BD Centrales 2023'!$A713),"-")</f>
        <v>3.9</v>
      </c>
      <c r="AH713" s="25">
        <f>SUMIFS('[1]BD Unidades'!$AJ$3:$AJ$1424,'[1]BD Unidades'!$A$3:$A$1424,$A713)</f>
        <v>2442.1508551741126</v>
      </c>
      <c r="AI713" s="25">
        <f>SUMIFS('[1]BD Unidades'!$AL$3:$AL$1424,'[1]BD Unidades'!$A$3:$A$1424,$A713)</f>
        <v>1740.2196382428938</v>
      </c>
      <c r="AJ713" s="26">
        <f t="shared" si="45"/>
        <v>0.41608452454940936</v>
      </c>
      <c r="AK713" s="27">
        <f>IFERROR(SUMIFS('[1]BD Unidades'!$AO$3:$AO$1424,'[1]BD Unidades'!$A$3:$A$1424,$A713),"-")</f>
        <v>0</v>
      </c>
      <c r="AL713" s="27">
        <f>IFERROR(SUMIFS('[1]BD Unidades'!$AQ$3:$AQ$1424,'[1]BD Unidades'!$A$3:$A$1424,$A713),"-")</f>
        <v>0</v>
      </c>
      <c r="AM713" s="27">
        <f>IFERROR(SUMIFS('[1]BD Unidades'!$AS$3:$AS$1424,'[1]BD Unidades'!$A$3:$A$1424,$A713),"-")</f>
        <v>0</v>
      </c>
      <c r="AN713" s="27">
        <f>IFERROR(SUMIFS('[1]BD Unidades'!$AU$3:$AU$1424,'[1]BD Unidades'!$A$3:$A$1424,$A713),"-")</f>
        <v>0.14824222960502029</v>
      </c>
      <c r="AO713" s="27"/>
      <c r="AP713" s="27"/>
      <c r="AQ713" s="25">
        <f>IFERROR(SUMIFS('[1]BD Unidades'!$AZ$3:$AZ$1424,'[1]BD Unidades'!$A$3:$A$1424,$A713),"-")</f>
        <v>0.93341941930821748</v>
      </c>
      <c r="AR713" s="25">
        <f>IFERROR(SUMIFS('[1]BD Unidades'!$BA$3:$BA$1424,'[1]BD Unidades'!$A$3:$A$1424,$A713),"-")</f>
        <v>3.8999999999999901</v>
      </c>
      <c r="AS713" s="28">
        <f>SUMIFS('[1]BD Unidades'!$BC$3:$BC$1424,'[1]BD Unidades'!$A$3:$A$1424,$A713)</f>
        <v>3.4403575701492236E-3</v>
      </c>
      <c r="AT713" s="28">
        <f>SUMIFS('[1]BD Unidades'!$BE$3:$BE$1424,'[1]BD Unidades'!$A$3:$A$1424,$A713)</f>
        <v>0.47988187523071241</v>
      </c>
      <c r="AU713" s="29">
        <f t="shared" si="46"/>
        <v>0.478230909988485</v>
      </c>
      <c r="AV713" s="30">
        <f t="shared" si="47"/>
        <v>1.5629999999999998E-2</v>
      </c>
      <c r="AW713" s="25">
        <f>IFERROR(SUMIFS('[1]BD Unidades'!$BI$3:$BI$1424,'[1]BD Unidades'!$A$3:$A$1424,$A713),"-")</f>
        <v>0.92672757131167072</v>
      </c>
      <c r="AX713" s="25">
        <f>IFERROR(SUMIFS('[1]BD Unidades'!$BJ$3:$BJ$1424,'[1]BD Unidades'!$A$3:$A$1424,$A713),"-")</f>
        <v>0.59614306965080899</v>
      </c>
    </row>
    <row r="714" spans="1:50" ht="14.4" x14ac:dyDescent="0.3">
      <c r="A714" s="7">
        <v>2048</v>
      </c>
      <c r="B714" s="7" t="s">
        <v>3199</v>
      </c>
      <c r="D714" s="8" t="s">
        <v>3200</v>
      </c>
      <c r="E714" s="19" t="s">
        <v>3201</v>
      </c>
      <c r="F714" s="19" t="s">
        <v>3201</v>
      </c>
      <c r="G714" s="19" t="s">
        <v>2710</v>
      </c>
      <c r="H714" s="19" t="s">
        <v>397</v>
      </c>
      <c r="I714" s="19">
        <v>2024</v>
      </c>
      <c r="J714" s="19" t="s">
        <v>495</v>
      </c>
      <c r="K714" s="19" t="s">
        <v>496</v>
      </c>
      <c r="L714" s="19" t="s">
        <v>213</v>
      </c>
      <c r="M714" s="19" t="s">
        <v>477</v>
      </c>
      <c r="N714" s="19" t="s">
        <v>478</v>
      </c>
      <c r="O714" s="19" t="s">
        <v>714</v>
      </c>
      <c r="P714" s="19" t="s">
        <v>51</v>
      </c>
      <c r="Q714" s="9" t="s">
        <v>3202</v>
      </c>
      <c r="R714" s="20">
        <v>2.79</v>
      </c>
      <c r="S714" s="20">
        <v>0.36</v>
      </c>
      <c r="T714" s="20">
        <v>2.78</v>
      </c>
      <c r="U714" s="20" t="s">
        <v>397</v>
      </c>
      <c r="V714" s="21">
        <f>_xlfn.XLOOKUP(D714,'[1]Gen. Real'!$A:$A,'[1]Gen. Real'!$C:$C,"-",0)</f>
        <v>4.3394999999999984</v>
      </c>
      <c r="W714" s="22"/>
      <c r="X714" s="22" t="str">
        <f>_xlfn.XLOOKUP(D714,[1]Vertimiento!$A:$A,[1]Vertimiento!$E:$E,"-",0)</f>
        <v>-</v>
      </c>
      <c r="Y714" s="23" t="str">
        <f t="shared" si="44"/>
        <v>-</v>
      </c>
      <c r="Z714" s="19" t="str">
        <f>_xlfn.XLOOKUP(D714,[1]Cmg!$I$4:$I$85,[1]Cmg!$M$4:$M$85,"----",0,1)</f>
        <v>----</v>
      </c>
      <c r="AA714" s="19" t="str">
        <f>_xlfn.XLOOKUP(D714,[1]Cmg!$A$4:$A$89,[1]Cmg!$B$4:$B$89,"----",0,1)</f>
        <v>----</v>
      </c>
      <c r="AB714" s="19" t="str">
        <f>_xlfn.XLOOKUP(D714,[1]Cmg!$E$4:$E$89,[1]Cmg!$F$4:$F$89,"----",0,1)</f>
        <v>----</v>
      </c>
      <c r="AC714" s="19" t="str">
        <f>_xlfn.XLOOKUP(D714,[1]Cmg!$O$4:$O$89,[1]Cmg!$P$4:$P$89,"----",0,1)</f>
        <v>----</v>
      </c>
      <c r="AD714" s="24" t="str">
        <f>_xlfn.XLOOKUP(D714,[1]Cmg!$S$4:$S$89,[1]Cmg!$U$4:$U$89,"----",0,1)</f>
        <v>----</v>
      </c>
      <c r="AG714" s="25">
        <f>IFERROR(SUMIFS('[1]BD Unidades'!$AH:$AH,'[1]BD Unidades'!$A:$A,'BD Centrales 2023'!$A714),"-")</f>
        <v>2.78</v>
      </c>
      <c r="AH714" s="25">
        <f>SUMIFS('[1]BD Unidades'!$AJ$3:$AJ$1424,'[1]BD Unidades'!$A$3:$A$1424,$A714)</f>
        <v>8438.313022700122</v>
      </c>
      <c r="AI714" s="25">
        <f>SUMIFS('[1]BD Unidades'!$AL$3:$AL$1424,'[1]BD Unidades'!$A$3:$A$1424,$A714)</f>
        <v>0</v>
      </c>
      <c r="AJ714" s="26">
        <f t="shared" si="45"/>
        <v>0</v>
      </c>
      <c r="AK714" s="27">
        <f>IFERROR(SUMIFS('[1]BD Unidades'!$AO$3:$AO$1424,'[1]BD Unidades'!$A$3:$A$1424,$A714),"-")</f>
        <v>0</v>
      </c>
      <c r="AL714" s="27">
        <f>IFERROR(SUMIFS('[1]BD Unidades'!$AQ$3:$AQ$1424,'[1]BD Unidades'!$A$3:$A$1424,$A714),"-")</f>
        <v>0</v>
      </c>
      <c r="AM714" s="27">
        <f>IFERROR(SUMIFS('[1]BD Unidades'!$AS$3:$AS$1424,'[1]BD Unidades'!$A$3:$A$1424,$A714),"-")</f>
        <v>0</v>
      </c>
      <c r="AN714" s="27">
        <f>IFERROR(SUMIFS('[1]BD Unidades'!$AU$3:$AU$1424,'[1]BD Unidades'!$A$3:$A$1424,$A714),"-")</f>
        <v>0</v>
      </c>
      <c r="AO714" s="27"/>
      <c r="AP714" s="27"/>
      <c r="AQ714" s="25">
        <f>IFERROR(SUMIFS('[1]BD Unidades'!$AZ$3:$AZ$1424,'[1]BD Unidades'!$A$3:$A$1424,$A714),"-")</f>
        <v>0.81907268135221956</v>
      </c>
      <c r="AR714" s="25">
        <f>IFERROR(SUMIFS('[1]BD Unidades'!$BA$3:$BA$1424,'[1]BD Unidades'!$A$3:$A$1424,$A714),"-")</f>
        <v>2.7800000000000198</v>
      </c>
      <c r="AS714" s="28">
        <f>SUMIFS('[1]BD Unidades'!$BC$3:$BC$1424,'[1]BD Unidades'!$A$3:$A$1424,$A714)</f>
        <v>9.3722867383512539E-3</v>
      </c>
      <c r="AT714" s="28">
        <f>SUMIFS('[1]BD Unidades'!$BE$3:$BE$1424,'[1]BD Unidades'!$A$3:$A$1424,$A714)</f>
        <v>0.99641577060931896</v>
      </c>
      <c r="AU714" s="29">
        <f t="shared" si="46"/>
        <v>0.98707707629655328</v>
      </c>
      <c r="AV714" s="30">
        <f t="shared" si="47"/>
        <v>3.5999999999999999E-3</v>
      </c>
      <c r="AW714" s="25">
        <f>IFERROR(SUMIFS('[1]BD Unidades'!$BI$3:$BI$1424,'[1]BD Unidades'!$A$3:$A$1424,$A714),"-")</f>
        <v>0.78691628283244719</v>
      </c>
      <c r="AX714" s="25">
        <f>IFERROR(SUMIFS('[1]BD Unidades'!$BJ$3:$BJ$1424,'[1]BD Unidades'!$A$3:$A$1424,$A714),"-")</f>
        <v>0.50620560230226475</v>
      </c>
    </row>
    <row r="715" spans="1:50" ht="14.4" x14ac:dyDescent="0.3">
      <c r="A715" s="7">
        <v>2050</v>
      </c>
      <c r="B715" s="7" t="s">
        <v>3203</v>
      </c>
      <c r="D715" s="8" t="s">
        <v>3204</v>
      </c>
      <c r="E715" s="19" t="s">
        <v>3205</v>
      </c>
      <c r="F715" s="19" t="s">
        <v>3205</v>
      </c>
      <c r="G715" s="19" t="s">
        <v>3206</v>
      </c>
      <c r="H715" s="19" t="s">
        <v>397</v>
      </c>
      <c r="I715" s="19">
        <v>2024</v>
      </c>
      <c r="J715" s="19" t="s">
        <v>495</v>
      </c>
      <c r="K715" s="19" t="s">
        <v>496</v>
      </c>
      <c r="L715" s="19" t="s">
        <v>213</v>
      </c>
      <c r="M715" s="19" t="s">
        <v>362</v>
      </c>
      <c r="N715" s="19" t="s">
        <v>363</v>
      </c>
      <c r="O715" s="19" t="s">
        <v>2318</v>
      </c>
      <c r="P715" s="19" t="s">
        <v>51</v>
      </c>
      <c r="Q715" s="9" t="s">
        <v>3207</v>
      </c>
      <c r="R715" s="20">
        <v>9.0150000000000006</v>
      </c>
      <c r="S715" s="20">
        <v>0.17</v>
      </c>
      <c r="T715" s="20">
        <v>9</v>
      </c>
      <c r="U715" s="20" t="s">
        <v>397</v>
      </c>
      <c r="V715" s="21">
        <f>_xlfn.XLOOKUP(D715,'[1]Gen. Real'!$A:$A,'[1]Gen. Real'!$C:$C,"-",0)</f>
        <v>18.183880000000006</v>
      </c>
      <c r="W715" s="22"/>
      <c r="X715" s="22" t="str">
        <f>_xlfn.XLOOKUP(D715,[1]Vertimiento!$A:$A,[1]Vertimiento!$E:$E,"-",0)</f>
        <v>-</v>
      </c>
      <c r="Y715" s="23" t="str">
        <f t="shared" si="44"/>
        <v>-</v>
      </c>
      <c r="Z715" s="19" t="str">
        <f>_xlfn.XLOOKUP(D715,[1]Cmg!$I$4:$I$85,[1]Cmg!$M$4:$M$85,"----",0,1)</f>
        <v>----</v>
      </c>
      <c r="AA715" s="19" t="str">
        <f>_xlfn.XLOOKUP(D715,[1]Cmg!$A$4:$A$89,[1]Cmg!$B$4:$B$89,"----",0,1)</f>
        <v>----</v>
      </c>
      <c r="AB715" s="19" t="str">
        <f>_xlfn.XLOOKUP(D715,[1]Cmg!$E$4:$E$89,[1]Cmg!$F$4:$F$89,"----",0,1)</f>
        <v>----</v>
      </c>
      <c r="AC715" s="19" t="str">
        <f>_xlfn.XLOOKUP(D715,[1]Cmg!$O$4:$O$89,[1]Cmg!$P$4:$P$89,"----",0,1)</f>
        <v>----</v>
      </c>
      <c r="AD715" s="24" t="str">
        <f>_xlfn.XLOOKUP(D715,[1]Cmg!$S$4:$S$89,[1]Cmg!$U$4:$U$89,"----",0,1)</f>
        <v>----</v>
      </c>
      <c r="AG715" s="25">
        <f>IFERROR(SUMIFS('[1]BD Unidades'!$AH:$AH,'[1]BD Unidades'!$A:$A,'BD Centrales 2023'!$A715),"-")</f>
        <v>9</v>
      </c>
      <c r="AH715" s="25">
        <f>SUMIFS('[1]BD Unidades'!$AJ$3:$AJ$1424,'[1]BD Unidades'!$A$3:$A$1424,$A715)</f>
        <v>8733.6272878535747</v>
      </c>
      <c r="AI715" s="25">
        <f>SUMIFS('[1]BD Unidades'!$AL$3:$AL$1424,'[1]BD Unidades'!$A$3:$A$1424,$A715)</f>
        <v>0</v>
      </c>
      <c r="AJ715" s="26">
        <f t="shared" si="45"/>
        <v>0</v>
      </c>
      <c r="AK715" s="27">
        <f>IFERROR(SUMIFS('[1]BD Unidades'!$AO$3:$AO$1424,'[1]BD Unidades'!$A$3:$A$1424,$A715),"-")</f>
        <v>0</v>
      </c>
      <c r="AL715" s="27">
        <f>IFERROR(SUMIFS('[1]BD Unidades'!$AQ$3:$AQ$1424,'[1]BD Unidades'!$A$3:$A$1424,$A715),"-")</f>
        <v>0</v>
      </c>
      <c r="AM715" s="27">
        <f>IFERROR(SUMIFS('[1]BD Unidades'!$AS$3:$AS$1424,'[1]BD Unidades'!$A$3:$A$1424,$A715),"-")</f>
        <v>0</v>
      </c>
      <c r="AN715" s="27">
        <f>IFERROR(SUMIFS('[1]BD Unidades'!$AU$3:$AU$1424,'[1]BD Unidades'!$A$3:$A$1424,$A715),"-")</f>
        <v>0.23018336106489182</v>
      </c>
      <c r="AO715" s="27"/>
      <c r="AP715" s="27"/>
      <c r="AQ715" s="25">
        <f>IFERROR(SUMIFS('[1]BD Unidades'!$AZ$3:$AZ$1424,'[1]BD Unidades'!$A$3:$A$1424,$A715),"-")</f>
        <v>2.154044813788194</v>
      </c>
      <c r="AR715" s="25">
        <f>IFERROR(SUMIFS('[1]BD Unidades'!$BA$3:$BA$1424,'[1]BD Unidades'!$A$3:$A$1424,$A715),"-")</f>
        <v>9</v>
      </c>
      <c r="AS715" s="28">
        <f>SUMIFS('[1]BD Unidades'!$BC$3:$BC$1424,'[1]BD Unidades'!$A$3:$A$1424,$A715)</f>
        <v>7.4556801677569317E-3</v>
      </c>
      <c r="AT715" s="28">
        <f>SUMIFS('[1]BD Unidades'!$BE$3:$BE$1424,'[1]BD Unidades'!$A$3:$A$1424,$A715)</f>
        <v>0.99833610648918458</v>
      </c>
      <c r="AU715" s="29">
        <f t="shared" si="46"/>
        <v>0.99089283177927756</v>
      </c>
      <c r="AV715" s="30">
        <f t="shared" si="47"/>
        <v>1.7000000000000001E-3</v>
      </c>
      <c r="AW715" s="25">
        <f>IFERROR(SUMIFS('[1]BD Unidades'!$BI$3:$BI$1424,'[1]BD Unidades'!$A$3:$A$1424,$A715),"-")</f>
        <v>2.1379581781409054</v>
      </c>
      <c r="AX715" s="25">
        <f>IFERROR(SUMIFS('[1]BD Unidades'!$BJ$3:$BJ$1424,'[1]BD Unidades'!$A$3:$A$1424,$A715),"-")</f>
        <v>1.3753005635712652</v>
      </c>
    </row>
    <row r="716" spans="1:50" ht="14.4" x14ac:dyDescent="0.3">
      <c r="A716" s="7">
        <v>2051</v>
      </c>
      <c r="B716" s="7" t="s">
        <v>3208</v>
      </c>
      <c r="D716" s="8" t="s">
        <v>3209</v>
      </c>
      <c r="E716" s="19" t="s">
        <v>2547</v>
      </c>
      <c r="F716" s="19" t="s">
        <v>3210</v>
      </c>
      <c r="G716" s="19" t="s">
        <v>3211</v>
      </c>
      <c r="H716" s="19" t="s">
        <v>397</v>
      </c>
      <c r="I716" s="19">
        <v>2024</v>
      </c>
      <c r="J716" s="19" t="s">
        <v>495</v>
      </c>
      <c r="K716" s="19" t="s">
        <v>496</v>
      </c>
      <c r="L716" s="19" t="s">
        <v>213</v>
      </c>
      <c r="M716" s="19" t="s">
        <v>189</v>
      </c>
      <c r="N716" s="19" t="s">
        <v>773</v>
      </c>
      <c r="O716" s="19" t="s">
        <v>773</v>
      </c>
      <c r="P716" s="19" t="s">
        <v>51</v>
      </c>
      <c r="Q716" s="9" t="s">
        <v>3207</v>
      </c>
      <c r="R716" s="20">
        <v>0.91500000000000004</v>
      </c>
      <c r="S716" s="20">
        <v>1.64</v>
      </c>
      <c r="T716" s="20">
        <v>0.9</v>
      </c>
      <c r="U716" s="20" t="s">
        <v>397</v>
      </c>
      <c r="V716" s="21">
        <f>_xlfn.XLOOKUP(D716,'[1]Gen. Real'!$A:$A,'[1]Gen. Real'!$C:$C,"-",0)</f>
        <v>2.8887600000000009</v>
      </c>
      <c r="W716" s="22"/>
      <c r="X716" s="22" t="str">
        <f>_xlfn.XLOOKUP(D716,[1]Vertimiento!$A:$A,[1]Vertimiento!$E:$E,"-",0)</f>
        <v>-</v>
      </c>
      <c r="Y716" s="23" t="str">
        <f t="shared" si="44"/>
        <v>-</v>
      </c>
      <c r="Z716" s="19" t="str">
        <f>_xlfn.XLOOKUP(D716,[1]Cmg!$I$4:$I$85,[1]Cmg!$M$4:$M$85,"----",0,1)</f>
        <v>----</v>
      </c>
      <c r="AA716" s="19" t="str">
        <f>_xlfn.XLOOKUP(D716,[1]Cmg!$A$4:$A$89,[1]Cmg!$B$4:$B$89,"----",0,1)</f>
        <v>----</v>
      </c>
      <c r="AB716" s="19" t="str">
        <f>_xlfn.XLOOKUP(D716,[1]Cmg!$E$4:$E$89,[1]Cmg!$F$4:$F$89,"----",0,1)</f>
        <v>----</v>
      </c>
      <c r="AC716" s="19" t="str">
        <f>_xlfn.XLOOKUP(D716,[1]Cmg!$O$4:$O$89,[1]Cmg!$P$4:$P$89,"----",0,1)</f>
        <v>----</v>
      </c>
      <c r="AD716" s="24" t="str">
        <f>_xlfn.XLOOKUP(D716,[1]Cmg!$S$4:$S$89,[1]Cmg!$U$4:$U$89,"----",0,1)</f>
        <v>----</v>
      </c>
      <c r="AG716" s="25">
        <f>IFERROR(SUMIFS('[1]BD Unidades'!$AH:$AH,'[1]BD Unidades'!$A:$A,'BD Centrales 2023'!$A716),"-")</f>
        <v>0.9</v>
      </c>
      <c r="AH716" s="25">
        <f>SUMIFS('[1]BD Unidades'!$AJ$3:$AJ$1424,'[1]BD Unidades'!$A$3:$A$1424,$A716)</f>
        <v>8616.3934426229498</v>
      </c>
      <c r="AI716" s="25">
        <f>SUMIFS('[1]BD Unidades'!$AL$3:$AL$1424,'[1]BD Unidades'!$A$3:$A$1424,$A716)</f>
        <v>0</v>
      </c>
      <c r="AJ716" s="26">
        <f t="shared" si="45"/>
        <v>0</v>
      </c>
      <c r="AK716" s="27">
        <f>IFERROR(SUMIFS('[1]BD Unidades'!$AO$3:$AO$1424,'[1]BD Unidades'!$A$3:$A$1424,$A716),"-")</f>
        <v>0</v>
      </c>
      <c r="AL716" s="27">
        <f>IFERROR(SUMIFS('[1]BD Unidades'!$AQ$3:$AQ$1424,'[1]BD Unidades'!$A$3:$A$1424,$A716),"-")</f>
        <v>0</v>
      </c>
      <c r="AM716" s="27">
        <f>IFERROR(SUMIFS('[1]BD Unidades'!$AS$3:$AS$1424,'[1]BD Unidades'!$A$3:$A$1424,$A716),"-")</f>
        <v>0</v>
      </c>
      <c r="AN716" s="27">
        <f>IFERROR(SUMIFS('[1]BD Unidades'!$AU$3:$AU$1424,'[1]BD Unidades'!$A$3:$A$1424,$A716),"-")</f>
        <v>0.32839475409836066</v>
      </c>
      <c r="AO716" s="27"/>
      <c r="AP716" s="27"/>
      <c r="AQ716" s="25">
        <f>IFERROR(SUMIFS('[1]BD Unidades'!$AZ$3:$AZ$1424,'[1]BD Unidades'!$A$3:$A$1424,$A716),"-")</f>
        <v>0.21540448137881943</v>
      </c>
      <c r="AR716" s="25">
        <f>IFERROR(SUMIFS('[1]BD Unidades'!$BA$3:$BA$1424,'[1]BD Unidades'!$A$3:$A$1424,$A716),"-")</f>
        <v>0.90000000000000502</v>
      </c>
      <c r="AS716" s="28">
        <f>SUMIFS('[1]BD Unidades'!$BC$3:$BC$1424,'[1]BD Unidades'!$A$3:$A$1424,$A716)</f>
        <v>7.3456783292162563E-3</v>
      </c>
      <c r="AT716" s="28">
        <f>SUMIFS('[1]BD Unidades'!$BE$3:$BE$1424,'[1]BD Unidades'!$A$3:$A$1424,$A716)</f>
        <v>0.98360655737704916</v>
      </c>
      <c r="AU716" s="29">
        <f t="shared" si="46"/>
        <v>0.97638130000404955</v>
      </c>
      <c r="AV716" s="30">
        <f t="shared" si="47"/>
        <v>1.6399999999999998E-2</v>
      </c>
      <c r="AW716" s="25">
        <f>IFERROR(SUMIFS('[1]BD Unidades'!$BI$3:$BI$1424,'[1]BD Unidades'!$A$3:$A$1424,$A716),"-")</f>
        <v>0.21379581781409107</v>
      </c>
      <c r="AX716" s="25">
        <f>IFERROR(SUMIFS('[1]BD Unidades'!$BJ$3:$BJ$1424,'[1]BD Unidades'!$A$3:$A$1424,$A716),"-")</f>
        <v>0.13753005635712687</v>
      </c>
    </row>
    <row r="717" spans="1:50" ht="14.4" x14ac:dyDescent="0.3">
      <c r="A717" s="7">
        <v>2052</v>
      </c>
      <c r="B717" s="7" t="s">
        <v>3212</v>
      </c>
      <c r="D717" s="8" t="s">
        <v>3213</v>
      </c>
      <c r="E717" s="19" t="s">
        <v>3214</v>
      </c>
      <c r="F717" s="19" t="s">
        <v>3214</v>
      </c>
      <c r="G717" s="19" t="s">
        <v>3215</v>
      </c>
      <c r="H717" s="19" t="s">
        <v>397</v>
      </c>
      <c r="I717" s="19">
        <v>2024</v>
      </c>
      <c r="J717" s="19" t="s">
        <v>495</v>
      </c>
      <c r="K717" s="19" t="s">
        <v>496</v>
      </c>
      <c r="L717" s="19" t="s">
        <v>213</v>
      </c>
      <c r="M717" s="19" t="s">
        <v>68</v>
      </c>
      <c r="N717" s="19" t="s">
        <v>68</v>
      </c>
      <c r="O717" s="19" t="s">
        <v>2324</v>
      </c>
      <c r="P717" s="19" t="s">
        <v>51</v>
      </c>
      <c r="Q717" s="9" t="s">
        <v>3216</v>
      </c>
      <c r="R717" s="20">
        <v>6.1109999999999998</v>
      </c>
      <c r="S717" s="20">
        <v>0.18</v>
      </c>
      <c r="T717" s="20">
        <v>6.1</v>
      </c>
      <c r="U717" s="20" t="s">
        <v>397</v>
      </c>
      <c r="V717" s="21">
        <f>_xlfn.XLOOKUP(D717,'[1]Gen. Real'!$A:$A,'[1]Gen. Real'!$C:$C,"-",0)</f>
        <v>1.3970600000000004</v>
      </c>
      <c r="W717" s="22"/>
      <c r="X717" s="22" t="str">
        <f>_xlfn.XLOOKUP(D717,[1]Vertimiento!$A:$A,[1]Vertimiento!$E:$E,"-",0)</f>
        <v>-</v>
      </c>
      <c r="Y717" s="23" t="str">
        <f t="shared" si="44"/>
        <v>-</v>
      </c>
      <c r="Z717" s="19" t="str">
        <f>_xlfn.XLOOKUP(D717,[1]Cmg!$I$4:$I$85,[1]Cmg!$M$4:$M$85,"----",0,1)</f>
        <v>----</v>
      </c>
      <c r="AA717" s="19" t="str">
        <f>_xlfn.XLOOKUP(D717,[1]Cmg!$A$4:$A$89,[1]Cmg!$B$4:$B$89,"----",0,1)</f>
        <v>----</v>
      </c>
      <c r="AB717" s="19" t="str">
        <f>_xlfn.XLOOKUP(D717,[1]Cmg!$E$4:$E$89,[1]Cmg!$F$4:$F$89,"----",0,1)</f>
        <v>----</v>
      </c>
      <c r="AC717" s="19" t="str">
        <f>_xlfn.XLOOKUP(D717,[1]Cmg!$O$4:$O$89,[1]Cmg!$P$4:$P$89,"----",0,1)</f>
        <v>----</v>
      </c>
      <c r="AD717" s="24" t="str">
        <f>_xlfn.XLOOKUP(D717,[1]Cmg!$S$4:$S$89,[1]Cmg!$U$4:$U$89,"----",0,1)</f>
        <v>----</v>
      </c>
      <c r="AG717" s="25">
        <f>IFERROR(SUMIFS('[1]BD Unidades'!$AH:$AH,'[1]BD Unidades'!$A:$A,'BD Centrales 2023'!$A717),"-")</f>
        <v>0</v>
      </c>
      <c r="AH717" s="25">
        <f>SUMIFS('[1]BD Unidades'!$AJ$3:$AJ$1424,'[1]BD Unidades'!$A$3:$A$1424,$A717)</f>
        <v>1748.8463426607755</v>
      </c>
      <c r="AI717" s="25">
        <f>SUMIFS('[1]BD Unidades'!$AL$3:$AL$1424,'[1]BD Unidades'!$A$3:$A$1424,$A717)</f>
        <v>0</v>
      </c>
      <c r="AJ717" s="26">
        <f t="shared" si="45"/>
        <v>0</v>
      </c>
      <c r="AK717" s="27">
        <f>IFERROR(SUMIFS('[1]BD Unidades'!$AO$3:$AO$1424,'[1]BD Unidades'!$A$3:$A$1424,$A717),"-")</f>
        <v>0</v>
      </c>
      <c r="AL717" s="27">
        <f>IFERROR(SUMIFS('[1]BD Unidades'!$AQ$3:$AQ$1424,'[1]BD Unidades'!$A$3:$A$1424,$A717),"-")</f>
        <v>0</v>
      </c>
      <c r="AM717" s="27">
        <f>IFERROR(SUMIFS('[1]BD Unidades'!$AS$3:$AS$1424,'[1]BD Unidades'!$A$3:$A$1424,$A717),"-")</f>
        <v>0</v>
      </c>
      <c r="AN717" s="27">
        <f>IFERROR(SUMIFS('[1]BD Unidades'!$AU$3:$AU$1424,'[1]BD Unidades'!$A$3:$A$1424,$A717),"-")</f>
        <v>0</v>
      </c>
      <c r="AO717" s="27"/>
      <c r="AP717" s="27"/>
      <c r="AQ717" s="25">
        <f>IFERROR(SUMIFS('[1]BD Unidades'!$AZ$3:$AZ$1424,'[1]BD Unidades'!$A$3:$A$1424,$A717),"-")</f>
        <v>1.4599637071231093</v>
      </c>
      <c r="AR717" s="25">
        <f>IFERROR(SUMIFS('[1]BD Unidades'!$BA$3:$BA$1424,'[1]BD Unidades'!$A$3:$A$1424,$A717),"-")</f>
        <v>6.1</v>
      </c>
      <c r="AS717" s="28">
        <f>SUMIFS('[1]BD Unidades'!$BC$3:$BC$1424,'[1]BD Unidades'!$A$3:$A$1424,$A717)</f>
        <v>9.3890688921616748E-3</v>
      </c>
      <c r="AT717" s="28">
        <f>SUMIFS('[1]BD Unidades'!$BE$3:$BE$1424,'[1]BD Unidades'!$A$3:$A$1424,$A717)</f>
        <v>0.99819996727213223</v>
      </c>
      <c r="AU717" s="29">
        <f t="shared" si="46"/>
        <v>0.98882779901126072</v>
      </c>
      <c r="AV717" s="30">
        <f t="shared" si="47"/>
        <v>1.8E-3</v>
      </c>
      <c r="AW717" s="25">
        <f>IFERROR(SUMIFS('[1]BD Unidades'!$BI$3:$BI$1424,'[1]BD Unidades'!$A$3:$A$1424,$A717),"-")</f>
        <v>0.28924625769878193</v>
      </c>
      <c r="AX717" s="25">
        <f>IFERROR(SUMIFS('[1]BD Unidades'!$BJ$3:$BJ$1424,'[1]BD Unidades'!$A$3:$A$1424,$A717),"-")</f>
        <v>0.18606563275710461</v>
      </c>
    </row>
    <row r="718" spans="1:50" ht="14.4" x14ac:dyDescent="0.3">
      <c r="A718" s="7">
        <v>2053</v>
      </c>
      <c r="B718" s="7" t="s">
        <v>3217</v>
      </c>
      <c r="D718" s="8" t="s">
        <v>3218</v>
      </c>
      <c r="E718" s="19" t="s">
        <v>3219</v>
      </c>
      <c r="F718" s="19" t="s">
        <v>3220</v>
      </c>
      <c r="G718" s="19" t="s">
        <v>3221</v>
      </c>
      <c r="H718" s="19" t="s">
        <v>397</v>
      </c>
      <c r="I718" s="19">
        <v>2024</v>
      </c>
      <c r="J718" s="19" t="s">
        <v>495</v>
      </c>
      <c r="K718" s="19" t="s">
        <v>496</v>
      </c>
      <c r="L718" s="19" t="s">
        <v>213</v>
      </c>
      <c r="M718" s="19" t="s">
        <v>106</v>
      </c>
      <c r="N718" s="19" t="s">
        <v>243</v>
      </c>
      <c r="O718" s="19" t="s">
        <v>1639</v>
      </c>
      <c r="P718" s="19" t="s">
        <v>51</v>
      </c>
      <c r="Q718" s="9" t="s">
        <v>3222</v>
      </c>
      <c r="R718" s="20">
        <v>3.008</v>
      </c>
      <c r="S718" s="20">
        <v>0.27</v>
      </c>
      <c r="T718" s="20">
        <v>3</v>
      </c>
      <c r="U718" s="20" t="s">
        <v>397</v>
      </c>
      <c r="V718" s="21">
        <f>_xlfn.XLOOKUP(D718,'[1]Gen. Real'!$A:$A,'[1]Gen. Real'!$C:$C,"-",0)</f>
        <v>4.7132399999999981</v>
      </c>
      <c r="W718" s="22"/>
      <c r="X718" s="22" t="str">
        <f>_xlfn.XLOOKUP(D718,[1]Vertimiento!$A:$A,[1]Vertimiento!$E:$E,"-",0)</f>
        <v>-</v>
      </c>
      <c r="Y718" s="23" t="str">
        <f t="shared" si="44"/>
        <v>-</v>
      </c>
      <c r="Z718" s="19" t="str">
        <f>_xlfn.XLOOKUP(D718,[1]Cmg!$I$4:$I$85,[1]Cmg!$M$4:$M$85,"----",0,1)</f>
        <v>----</v>
      </c>
      <c r="AA718" s="19" t="str">
        <f>_xlfn.XLOOKUP(D718,[1]Cmg!$A$4:$A$89,[1]Cmg!$B$4:$B$89,"----",0,1)</f>
        <v>----</v>
      </c>
      <c r="AB718" s="19" t="str">
        <f>_xlfn.XLOOKUP(D718,[1]Cmg!$E$4:$E$89,[1]Cmg!$F$4:$F$89,"----",0,1)</f>
        <v>----</v>
      </c>
      <c r="AC718" s="19" t="str">
        <f>_xlfn.XLOOKUP(D718,[1]Cmg!$O$4:$O$89,[1]Cmg!$P$4:$P$89,"----",0,1)</f>
        <v>----</v>
      </c>
      <c r="AD718" s="24" t="str">
        <f>_xlfn.XLOOKUP(D718,[1]Cmg!$S$4:$S$89,[1]Cmg!$U$4:$U$89,"----",0,1)</f>
        <v>----</v>
      </c>
      <c r="AG718" s="25">
        <f>IFERROR(SUMIFS('[1]BD Unidades'!$AH:$AH,'[1]BD Unidades'!$A:$A,'BD Centrales 2023'!$A718),"-")</f>
        <v>3</v>
      </c>
      <c r="AH718" s="25">
        <f>SUMIFS('[1]BD Unidades'!$AJ$3:$AJ$1424,'[1]BD Unidades'!$A$3:$A$1424,$A718)</f>
        <v>8660.7878989361652</v>
      </c>
      <c r="AI718" s="25">
        <f>SUMIFS('[1]BD Unidades'!$AL$3:$AL$1424,'[1]BD Unidades'!$A$3:$A$1424,$A718)</f>
        <v>0</v>
      </c>
      <c r="AJ718" s="26">
        <f t="shared" si="45"/>
        <v>0</v>
      </c>
      <c r="AK718" s="27">
        <f>IFERROR(SUMIFS('[1]BD Unidades'!$AO$3:$AO$1424,'[1]BD Unidades'!$A$3:$A$1424,$A718),"-")</f>
        <v>0</v>
      </c>
      <c r="AL718" s="27">
        <f>IFERROR(SUMIFS('[1]BD Unidades'!$AQ$3:$AQ$1424,'[1]BD Unidades'!$A$3:$A$1424,$A718),"-")</f>
        <v>0</v>
      </c>
      <c r="AM718" s="27">
        <f>IFERROR(SUMIFS('[1]BD Unidades'!$AS$3:$AS$1424,'[1]BD Unidades'!$A$3:$A$1424,$A718),"-")</f>
        <v>0</v>
      </c>
      <c r="AN718" s="27">
        <f>IFERROR(SUMIFS('[1]BD Unidades'!$AU$3:$AU$1424,'[1]BD Unidades'!$A$3:$A$1424,$A718),"-")</f>
        <v>0.17932579787234043</v>
      </c>
      <c r="AO718" s="27"/>
      <c r="AP718" s="27"/>
      <c r="AQ718" s="25">
        <f>IFERROR(SUMIFS('[1]BD Unidades'!$AZ$3:$AZ$1424,'[1]BD Unidades'!$A$3:$A$1424,$A718),"-")</f>
        <v>0.71801493792939808</v>
      </c>
      <c r="AR718" s="25">
        <f>IFERROR(SUMIFS('[1]BD Unidades'!$BA$3:$BA$1424,'[1]BD Unidades'!$A$3:$A$1424,$A718),"-")</f>
        <v>3</v>
      </c>
      <c r="AS718" s="28">
        <f>SUMIFS('[1]BD Unidades'!$BC$3:$BC$1424,'[1]BD Unidades'!$A$3:$A$1424,$A718)</f>
        <v>7.2066518507723732E-3</v>
      </c>
      <c r="AT718" s="28">
        <f>SUMIFS('[1]BD Unidades'!$BE$3:$BE$1424,'[1]BD Unidades'!$A$3:$A$1424,$A718)</f>
        <v>0.99734042553191493</v>
      </c>
      <c r="AU718" s="29">
        <f t="shared" si="46"/>
        <v>0.99015294030840517</v>
      </c>
      <c r="AV718" s="30">
        <f t="shared" si="47"/>
        <v>2.7000000000000001E-3</v>
      </c>
      <c r="AW718" s="25">
        <f>IFERROR(SUMIFS('[1]BD Unidades'!$BI$3:$BI$1424,'[1]BD Unidades'!$A$3:$A$1424,$A718),"-")</f>
        <v>0.71282665562493697</v>
      </c>
      <c r="AX718" s="25">
        <f>IFERROR(SUMIFS('[1]BD Unidades'!$BJ$3:$BJ$1424,'[1]BD Unidades'!$A$3:$A$1424,$A718),"-")</f>
        <v>0.45854540618847611</v>
      </c>
    </row>
    <row r="719" spans="1:50" ht="14.4" x14ac:dyDescent="0.3">
      <c r="A719" s="7">
        <v>2054</v>
      </c>
      <c r="B719" s="7" t="s">
        <v>3223</v>
      </c>
      <c r="D719" s="8" t="s">
        <v>3224</v>
      </c>
      <c r="E719" s="19" t="s">
        <v>3225</v>
      </c>
      <c r="F719" s="19" t="s">
        <v>3225</v>
      </c>
      <c r="G719" s="19" t="s">
        <v>3226</v>
      </c>
      <c r="H719" s="19" t="s">
        <v>397</v>
      </c>
      <c r="I719" s="19">
        <v>2024</v>
      </c>
      <c r="J719" s="19" t="s">
        <v>495</v>
      </c>
      <c r="K719" s="19" t="s">
        <v>496</v>
      </c>
      <c r="L719" s="19" t="s">
        <v>213</v>
      </c>
      <c r="M719" s="19" t="s">
        <v>164</v>
      </c>
      <c r="N719" s="19" t="s">
        <v>221</v>
      </c>
      <c r="O719" s="19" t="s">
        <v>886</v>
      </c>
      <c r="P719" s="19" t="s">
        <v>51</v>
      </c>
      <c r="Q719" s="9" t="s">
        <v>3164</v>
      </c>
      <c r="R719" s="20">
        <v>2.9980000000000002</v>
      </c>
      <c r="S719" s="20">
        <v>0.26600000000000001</v>
      </c>
      <c r="T719" s="20">
        <v>2.99</v>
      </c>
      <c r="U719" s="20" t="s">
        <v>397</v>
      </c>
      <c r="V719" s="21">
        <f>_xlfn.XLOOKUP(D719,'[1]Gen. Real'!$A:$A,'[1]Gen. Real'!$C:$C,"-",0)</f>
        <v>5.2961999999999962</v>
      </c>
      <c r="W719" s="22"/>
      <c r="X719" s="22" t="str">
        <f>_xlfn.XLOOKUP(D719,[1]Vertimiento!$A:$A,[1]Vertimiento!$E:$E,"-",0)</f>
        <v>-</v>
      </c>
      <c r="Y719" s="23" t="str">
        <f t="shared" si="44"/>
        <v>-</v>
      </c>
      <c r="Z719" s="19" t="str">
        <f>_xlfn.XLOOKUP(D719,[1]Cmg!$I$4:$I$85,[1]Cmg!$M$4:$M$85,"----",0,1)</f>
        <v>----</v>
      </c>
      <c r="AA719" s="19" t="str">
        <f>_xlfn.XLOOKUP(D719,[1]Cmg!$A$4:$A$89,[1]Cmg!$B$4:$B$89,"----",0,1)</f>
        <v>----</v>
      </c>
      <c r="AB719" s="19" t="str">
        <f>_xlfn.XLOOKUP(D719,[1]Cmg!$E$4:$E$89,[1]Cmg!$F$4:$F$89,"----",0,1)</f>
        <v>----</v>
      </c>
      <c r="AC719" s="19" t="str">
        <f>_xlfn.XLOOKUP(D719,[1]Cmg!$O$4:$O$89,[1]Cmg!$P$4:$P$89,"----",0,1)</f>
        <v>----</v>
      </c>
      <c r="AD719" s="24" t="str">
        <f>_xlfn.XLOOKUP(D719,[1]Cmg!$S$4:$S$89,[1]Cmg!$U$4:$U$89,"----",0,1)</f>
        <v>----</v>
      </c>
      <c r="AG719" s="25">
        <f>IFERROR(SUMIFS('[1]BD Unidades'!$AH:$AH,'[1]BD Unidades'!$A:$A,'BD Centrales 2023'!$A719),"-")</f>
        <v>2.99</v>
      </c>
      <c r="AH719" s="25">
        <f>SUMIFS('[1]BD Unidades'!$AJ$3:$AJ$1424,'[1]BD Unidades'!$A$3:$A$1424,$A719)</f>
        <v>8728.1304758728002</v>
      </c>
      <c r="AI719" s="25">
        <f>SUMIFS('[1]BD Unidades'!$AL$3:$AL$1424,'[1]BD Unidades'!$A$3:$A$1424,$A719)</f>
        <v>0</v>
      </c>
      <c r="AJ719" s="26">
        <f t="shared" si="45"/>
        <v>0</v>
      </c>
      <c r="AK719" s="27">
        <f>IFERROR(SUMIFS('[1]BD Unidades'!$AO$3:$AO$1424,'[1]BD Unidades'!$A$3:$A$1424,$A719),"-")</f>
        <v>0</v>
      </c>
      <c r="AL719" s="27">
        <f>IFERROR(SUMIFS('[1]BD Unidades'!$AQ$3:$AQ$1424,'[1]BD Unidades'!$A$3:$A$1424,$A719),"-")</f>
        <v>0</v>
      </c>
      <c r="AM719" s="27">
        <f>IFERROR(SUMIFS('[1]BD Unidades'!$AS$3:$AS$1424,'[1]BD Unidades'!$A$3:$A$1424,$A719),"-")</f>
        <v>0</v>
      </c>
      <c r="AN719" s="27">
        <f>IFERROR(SUMIFS('[1]BD Unidades'!$AU$3:$AU$1424,'[1]BD Unidades'!$A$3:$A$1424,$A719),"-")</f>
        <v>0.20104309206137427</v>
      </c>
      <c r="AO719" s="27"/>
      <c r="AP719" s="27"/>
      <c r="AQ719" s="25">
        <f>IFERROR(SUMIFS('[1]BD Unidades'!$AZ$3:$AZ$1424,'[1]BD Unidades'!$A$3:$A$1424,$A719),"-")</f>
        <v>0.71562155480296674</v>
      </c>
      <c r="AR719" s="25">
        <f>IFERROR(SUMIFS('[1]BD Unidades'!$BA$3:$BA$1424,'[1]BD Unidades'!$A$3:$A$1424,$A719),"-")</f>
        <v>2.99</v>
      </c>
      <c r="AS719" s="28">
        <f>SUMIFS('[1]BD Unidades'!$BC$3:$BC$1424,'[1]BD Unidades'!$A$3:$A$1424,$A719)</f>
        <v>7.2631301634879849E-3</v>
      </c>
      <c r="AT719" s="28">
        <f>SUMIFS('[1]BD Unidades'!$BE$3:$BE$1424,'[1]BD Unidades'!$A$3:$A$1424,$A719)</f>
        <v>0.99733155436957976</v>
      </c>
      <c r="AU719" s="29">
        <f t="shared" si="46"/>
        <v>0.99008780547403974</v>
      </c>
      <c r="AV719" s="30">
        <f t="shared" si="47"/>
        <v>2.66E-3</v>
      </c>
      <c r="AW719" s="25">
        <f>IFERROR(SUMIFS('[1]BD Unidades'!$BI$3:$BI$1424,'[1]BD Unidades'!$A$3:$A$1424,$A719),"-")</f>
        <v>0.71040999554009332</v>
      </c>
      <c r="AX719" s="25">
        <f>IFERROR(SUMIFS('[1]BD Unidades'!$BJ$3:$BJ$1424,'[1]BD Unidades'!$A$3:$A$1424,$A719),"-")</f>
        <v>0.45699082293674209</v>
      </c>
    </row>
    <row r="720" spans="1:50" ht="14.4" x14ac:dyDescent="0.3">
      <c r="A720" s="7">
        <v>2055</v>
      </c>
      <c r="B720" s="7" t="s">
        <v>3228</v>
      </c>
      <c r="D720" s="8" t="s">
        <v>3229</v>
      </c>
      <c r="E720" s="19" t="s">
        <v>3230</v>
      </c>
      <c r="F720" s="19" t="s">
        <v>3230</v>
      </c>
      <c r="G720" s="19" t="s">
        <v>3231</v>
      </c>
      <c r="H720" s="19" t="s">
        <v>397</v>
      </c>
      <c r="I720" s="19">
        <v>2024</v>
      </c>
      <c r="J720" s="19" t="s">
        <v>495</v>
      </c>
      <c r="K720" s="19" t="s">
        <v>496</v>
      </c>
      <c r="L720" s="19" t="s">
        <v>213</v>
      </c>
      <c r="M720" s="19" t="s">
        <v>106</v>
      </c>
      <c r="N720" s="19" t="s">
        <v>243</v>
      </c>
      <c r="O720" s="19" t="s">
        <v>1018</v>
      </c>
      <c r="P720" s="19" t="s">
        <v>51</v>
      </c>
      <c r="Q720" s="9" t="s">
        <v>2470</v>
      </c>
      <c r="R720" s="20">
        <v>2.758</v>
      </c>
      <c r="S720" s="20">
        <v>0.28999999999999998</v>
      </c>
      <c r="T720" s="20">
        <v>2.75</v>
      </c>
      <c r="U720" s="20" t="s">
        <v>397</v>
      </c>
      <c r="V720" s="21">
        <f>_xlfn.XLOOKUP(D720,'[1]Gen. Real'!$A:$A,'[1]Gen. Real'!$C:$C,"-",0)</f>
        <v>5.2033899999999909</v>
      </c>
      <c r="W720" s="22"/>
      <c r="X720" s="22" t="str">
        <f>_xlfn.XLOOKUP(D720,[1]Vertimiento!$A:$A,[1]Vertimiento!$E:$E,"-",0)</f>
        <v>-</v>
      </c>
      <c r="Y720" s="23" t="str">
        <f t="shared" si="44"/>
        <v>-</v>
      </c>
      <c r="Z720" s="19" t="str">
        <f>_xlfn.XLOOKUP(D720,[1]Cmg!$I$4:$I$85,[1]Cmg!$M$4:$M$85,"----",0,1)</f>
        <v>----</v>
      </c>
      <c r="AA720" s="19" t="str">
        <f>_xlfn.XLOOKUP(D720,[1]Cmg!$A$4:$A$89,[1]Cmg!$B$4:$B$89,"----",0,1)</f>
        <v>----</v>
      </c>
      <c r="AB720" s="19" t="str">
        <f>_xlfn.XLOOKUP(D720,[1]Cmg!$E$4:$E$89,[1]Cmg!$F$4:$F$89,"----",0,1)</f>
        <v>----</v>
      </c>
      <c r="AC720" s="19" t="str">
        <f>_xlfn.XLOOKUP(D720,[1]Cmg!$O$4:$O$89,[1]Cmg!$P$4:$P$89,"----",0,1)</f>
        <v>----</v>
      </c>
      <c r="AD720" s="24" t="str">
        <f>_xlfn.XLOOKUP(D720,[1]Cmg!$S$4:$S$89,[1]Cmg!$U$4:$U$89,"----",0,1)</f>
        <v>----</v>
      </c>
      <c r="AG720" s="25">
        <f>IFERROR(SUMIFS('[1]BD Unidades'!$AH:$AH,'[1]BD Unidades'!$A:$A,'BD Centrales 2023'!$A720),"-")</f>
        <v>2.75</v>
      </c>
      <c r="AH720" s="25">
        <f>SUMIFS('[1]BD Unidades'!$AJ$3:$AJ$1424,'[1]BD Unidades'!$A$3:$A$1424,$A720)</f>
        <v>7954.0276770606752</v>
      </c>
      <c r="AI720" s="25">
        <f>SUMIFS('[1]BD Unidades'!$AL$3:$AL$1424,'[1]BD Unidades'!$A$3:$A$1424,$A720)</f>
        <v>0</v>
      </c>
      <c r="AJ720" s="26">
        <f t="shared" si="45"/>
        <v>0</v>
      </c>
      <c r="AK720" s="27">
        <f>IFERROR(SUMIFS('[1]BD Unidades'!$AO$3:$AO$1424,'[1]BD Unidades'!$A$3:$A$1424,$A720),"-")</f>
        <v>0</v>
      </c>
      <c r="AL720" s="27">
        <f>IFERROR(SUMIFS('[1]BD Unidades'!$AQ$3:$AQ$1424,'[1]BD Unidades'!$A$3:$A$1424,$A720),"-")</f>
        <v>0</v>
      </c>
      <c r="AM720" s="27">
        <f>IFERROR(SUMIFS('[1]BD Unidades'!$AS$3:$AS$1424,'[1]BD Unidades'!$A$3:$A$1424,$A720),"-")</f>
        <v>0</v>
      </c>
      <c r="AN720" s="27">
        <f>IFERROR(SUMIFS('[1]BD Unidades'!$AU$3:$AU$1424,'[1]BD Unidades'!$A$3:$A$1424,$A720),"-")</f>
        <v>0.22077275199419868</v>
      </c>
      <c r="AO720" s="27"/>
      <c r="AP720" s="27"/>
      <c r="AQ720" s="25">
        <f>IFERROR(SUMIFS('[1]BD Unidades'!$AZ$3:$AZ$1424,'[1]BD Unidades'!$A$3:$A$1424,$A720),"-")</f>
        <v>0.65818035976861489</v>
      </c>
      <c r="AR720" s="25">
        <f>IFERROR(SUMIFS('[1]BD Unidades'!$BA$3:$BA$1424,'[1]BD Unidades'!$A$3:$A$1424,$A720),"-")</f>
        <v>2.75</v>
      </c>
      <c r="AS720" s="28">
        <f>SUMIFS('[1]BD Unidades'!$BC$3:$BC$1424,'[1]BD Unidades'!$A$3:$A$1424,$A720)</f>
        <v>7.3638446942067455E-3</v>
      </c>
      <c r="AT720" s="28">
        <f>SUMIFS('[1]BD Unidades'!$BE$3:$BE$1424,'[1]BD Unidades'!$A$3:$A$1424,$A720)</f>
        <v>0.99709934735315442</v>
      </c>
      <c r="AU720" s="29">
        <f t="shared" si="46"/>
        <v>0.98975686261455098</v>
      </c>
      <c r="AV720" s="30">
        <f t="shared" si="47"/>
        <v>2.8999999999999998E-3</v>
      </c>
      <c r="AW720" s="25">
        <f>IFERROR(SUMIFS('[1]BD Unidades'!$BI$3:$BI$1424,'[1]BD Unidades'!$A$3:$A$1424,$A720),"-")</f>
        <v>0.65331952221719181</v>
      </c>
      <c r="AX720" s="25">
        <f>IFERROR(SUMIFS('[1]BD Unidades'!$BJ$3:$BJ$1424,'[1]BD Unidades'!$A$3:$A$1424,$A720),"-")</f>
        <v>0.42026580140062769</v>
      </c>
    </row>
    <row r="721" spans="1:50" ht="14.4" x14ac:dyDescent="0.3">
      <c r="A721" s="7">
        <v>2057</v>
      </c>
      <c r="B721" s="7" t="s">
        <v>3236</v>
      </c>
      <c r="D721" s="8" t="s">
        <v>3237</v>
      </c>
      <c r="E721" s="19" t="s">
        <v>3238</v>
      </c>
      <c r="F721" s="19" t="s">
        <v>3238</v>
      </c>
      <c r="G721" s="19" t="s">
        <v>3239</v>
      </c>
      <c r="H721" s="19" t="s">
        <v>397</v>
      </c>
      <c r="I721" s="19">
        <v>2024</v>
      </c>
      <c r="J721" s="19" t="s">
        <v>495</v>
      </c>
      <c r="K721" s="19" t="s">
        <v>496</v>
      </c>
      <c r="L721" s="19" t="s">
        <v>213</v>
      </c>
      <c r="M721" s="19" t="s">
        <v>189</v>
      </c>
      <c r="N721" s="19" t="s">
        <v>190</v>
      </c>
      <c r="O721" s="19" t="s">
        <v>236</v>
      </c>
      <c r="P721" s="19" t="s">
        <v>51</v>
      </c>
      <c r="Q721" s="9" t="s">
        <v>2509</v>
      </c>
      <c r="R721" s="20">
        <v>9.02</v>
      </c>
      <c r="S721" s="20">
        <v>0.22</v>
      </c>
      <c r="T721" s="20">
        <v>9</v>
      </c>
      <c r="U721" s="20" t="s">
        <v>397</v>
      </c>
      <c r="V721" s="21">
        <f>_xlfn.XLOOKUP(D721,'[1]Gen. Real'!$A:$A,'[1]Gen. Real'!$C:$C,"-",0)</f>
        <v>8.4038299999999975</v>
      </c>
      <c r="W721" s="22"/>
      <c r="X721" s="22" t="str">
        <f>_xlfn.XLOOKUP(D721,[1]Vertimiento!$A:$A,[1]Vertimiento!$E:$E,"-",0)</f>
        <v>-</v>
      </c>
      <c r="Y721" s="23" t="str">
        <f t="shared" si="44"/>
        <v>-</v>
      </c>
      <c r="Z721" s="19" t="str">
        <f>_xlfn.XLOOKUP(D721,[1]Cmg!$I$4:$I$85,[1]Cmg!$M$4:$M$85,"----",0,1)</f>
        <v>----</v>
      </c>
      <c r="AA721" s="19" t="str">
        <f>_xlfn.XLOOKUP(D721,[1]Cmg!$A$4:$A$89,[1]Cmg!$B$4:$B$89,"----",0,1)</f>
        <v>----</v>
      </c>
      <c r="AB721" s="19" t="str">
        <f>_xlfn.XLOOKUP(D721,[1]Cmg!$E$4:$E$89,[1]Cmg!$F$4:$F$89,"----",0,1)</f>
        <v>----</v>
      </c>
      <c r="AC721" s="19" t="str">
        <f>_xlfn.XLOOKUP(D721,[1]Cmg!$O$4:$O$89,[1]Cmg!$P$4:$P$89,"----",0,1)</f>
        <v>----</v>
      </c>
      <c r="AD721" s="24" t="str">
        <f>_xlfn.XLOOKUP(D721,[1]Cmg!$S$4:$S$89,[1]Cmg!$U$4:$U$89,"----",0,1)</f>
        <v>----</v>
      </c>
      <c r="AG721" s="25">
        <f>IFERROR(SUMIFS('[1]BD Unidades'!$AH:$AH,'[1]BD Unidades'!$A:$A,'BD Centrales 2023'!$A721),"-")</f>
        <v>9</v>
      </c>
      <c r="AH721" s="25">
        <f>SUMIFS('[1]BD Unidades'!$AJ$3:$AJ$1424,'[1]BD Unidades'!$A$3:$A$1424,$A721)</f>
        <v>8726.1252771618656</v>
      </c>
      <c r="AI721" s="25">
        <f>SUMIFS('[1]BD Unidades'!$AL$3:$AL$1424,'[1]BD Unidades'!$A$3:$A$1424,$A721)</f>
        <v>0.56541019955654137</v>
      </c>
      <c r="AJ721" s="26">
        <f t="shared" si="45"/>
        <v>6.4790906405724479E-5</v>
      </c>
      <c r="AK721" s="27">
        <f>IFERROR(SUMIFS('[1]BD Unidades'!$AO$3:$AO$1424,'[1]BD Unidades'!$A$3:$A$1424,$A721),"-")</f>
        <v>0</v>
      </c>
      <c r="AL721" s="27">
        <f>IFERROR(SUMIFS('[1]BD Unidades'!$AQ$3:$AQ$1424,'[1]BD Unidades'!$A$3:$A$1424,$A721),"-")</f>
        <v>0</v>
      </c>
      <c r="AM721" s="27">
        <f>IFERROR(SUMIFS('[1]BD Unidades'!$AS$3:$AS$1424,'[1]BD Unidades'!$A$3:$A$1424,$A721),"-")</f>
        <v>0</v>
      </c>
      <c r="AN721" s="27">
        <f>IFERROR(SUMIFS('[1]BD Unidades'!$AU$3:$AU$1424,'[1]BD Unidades'!$A$3:$A$1424,$A721),"-")</f>
        <v>0.18222705099778269</v>
      </c>
      <c r="AO721" s="27"/>
      <c r="AP721" s="27"/>
      <c r="AQ721" s="25">
        <f>IFERROR(SUMIFS('[1]BD Unidades'!$AZ$3:$AZ$1424,'[1]BD Unidades'!$A$3:$A$1424,$A721),"-")</f>
        <v>2.154044813788194</v>
      </c>
      <c r="AR721" s="25">
        <f>IFERROR(SUMIFS('[1]BD Unidades'!$BA$3:$BA$1424,'[1]BD Unidades'!$A$3:$A$1424,$A721),"-")</f>
        <v>8.9994168818423503</v>
      </c>
      <c r="AS721" s="28">
        <f>SUMIFS('[1]BD Unidades'!$BC$3:$BC$1424,'[1]BD Unidades'!$A$3:$A$1424,$A721)</f>
        <v>7.4412622179023755E-3</v>
      </c>
      <c r="AT721" s="28">
        <f>SUMIFS('[1]BD Unidades'!$BE$3:$BE$1424,'[1]BD Unidades'!$A$3:$A$1424,$A721)</f>
        <v>0.99778270509977829</v>
      </c>
      <c r="AU721" s="29">
        <f t="shared" si="46"/>
        <v>0.99035794235464281</v>
      </c>
      <c r="AV721" s="30">
        <f t="shared" si="47"/>
        <v>2.2000000000000001E-3</v>
      </c>
      <c r="AW721" s="25">
        <f>IFERROR(SUMIFS('[1]BD Unidades'!$BI$3:$BI$1424,'[1]BD Unidades'!$A$3:$A$1424,$A721),"-")</f>
        <v>2.1379803819168179</v>
      </c>
      <c r="AX721" s="25">
        <f>IFERROR(SUMIFS('[1]BD Unidades'!$BJ$3:$BJ$1424,'[1]BD Unidades'!$A$3:$A$1424,$A721),"-")</f>
        <v>1.3753148467625071</v>
      </c>
    </row>
    <row r="722" spans="1:50" ht="14.4" x14ac:dyDescent="0.3">
      <c r="A722" s="7">
        <v>2058</v>
      </c>
      <c r="B722" s="7" t="s">
        <v>3258</v>
      </c>
      <c r="D722" s="8" t="s">
        <v>3259</v>
      </c>
      <c r="E722" s="19" t="s">
        <v>2931</v>
      </c>
      <c r="F722" s="19" t="s">
        <v>3260</v>
      </c>
      <c r="G722" s="19" t="s">
        <v>3261</v>
      </c>
      <c r="H722" s="19" t="s">
        <v>397</v>
      </c>
      <c r="I722" s="19">
        <v>2024</v>
      </c>
      <c r="J722" s="19" t="s">
        <v>495</v>
      </c>
      <c r="K722" s="19" t="s">
        <v>496</v>
      </c>
      <c r="L722" s="19" t="s">
        <v>213</v>
      </c>
      <c r="M722" s="19" t="s">
        <v>362</v>
      </c>
      <c r="N722" s="19" t="s">
        <v>363</v>
      </c>
      <c r="O722" s="19" t="s">
        <v>1205</v>
      </c>
      <c r="P722" s="19" t="s">
        <v>51</v>
      </c>
      <c r="Q722" s="9" t="s">
        <v>3263</v>
      </c>
      <c r="R722" s="20">
        <v>2.9060000000000001</v>
      </c>
      <c r="S722" s="20">
        <v>0.21</v>
      </c>
      <c r="T722" s="20">
        <v>2.9</v>
      </c>
      <c r="U722" s="20" t="s">
        <v>397</v>
      </c>
      <c r="V722" s="21">
        <f>_xlfn.XLOOKUP(D722,'[1]Gen. Real'!$A:$A,'[1]Gen. Real'!$C:$C,"-",0)</f>
        <v>4.2857700000000003</v>
      </c>
      <c r="W722" s="22"/>
      <c r="X722" s="22" t="str">
        <f>_xlfn.XLOOKUP(D722,[1]Vertimiento!$A:$A,[1]Vertimiento!$E:$E,"-",0)</f>
        <v>-</v>
      </c>
      <c r="Y722" s="23" t="str">
        <f t="shared" si="44"/>
        <v>-</v>
      </c>
      <c r="Z722" s="19" t="str">
        <f>_xlfn.XLOOKUP(D722,[1]Cmg!$I$4:$I$85,[1]Cmg!$M$4:$M$85,"----",0,1)</f>
        <v>----</v>
      </c>
      <c r="AA722" s="19" t="str">
        <f>_xlfn.XLOOKUP(D722,[1]Cmg!$A$4:$A$89,[1]Cmg!$B$4:$B$89,"----",0,1)</f>
        <v>----</v>
      </c>
      <c r="AB722" s="19" t="str">
        <f>_xlfn.XLOOKUP(D722,[1]Cmg!$E$4:$E$89,[1]Cmg!$F$4:$F$89,"----",0,1)</f>
        <v>----</v>
      </c>
      <c r="AC722" s="19" t="str">
        <f>_xlfn.XLOOKUP(D722,[1]Cmg!$O$4:$O$89,[1]Cmg!$P$4:$P$89,"----",0,1)</f>
        <v>----</v>
      </c>
      <c r="AD722" s="24" t="str">
        <f>_xlfn.XLOOKUP(D722,[1]Cmg!$S$4:$S$89,[1]Cmg!$U$4:$U$89,"----",0,1)</f>
        <v>----</v>
      </c>
      <c r="AG722" s="25">
        <f>IFERROR(SUMIFS('[1]BD Unidades'!$AH:$AH,'[1]BD Unidades'!$A:$A,'BD Centrales 2023'!$A722),"-")</f>
        <v>2.9</v>
      </c>
      <c r="AH722" s="25">
        <f>SUMIFS('[1]BD Unidades'!$AJ$3:$AJ$1424,'[1]BD Unidades'!$A$3:$A$1424,$A722)</f>
        <v>7428.0150263821934</v>
      </c>
      <c r="AI722" s="25">
        <f>SUMIFS('[1]BD Unidades'!$AL$3:$AL$1424,'[1]BD Unidades'!$A$3:$A$1424,$A722)</f>
        <v>0</v>
      </c>
      <c r="AJ722" s="26">
        <f t="shared" si="45"/>
        <v>0</v>
      </c>
      <c r="AK722" s="27">
        <f>IFERROR(SUMIFS('[1]BD Unidades'!$AO$3:$AO$1424,'[1]BD Unidades'!$A$3:$A$1424,$A722),"-")</f>
        <v>0</v>
      </c>
      <c r="AL722" s="27">
        <f>IFERROR(SUMIFS('[1]BD Unidades'!$AQ$3:$AQ$1424,'[1]BD Unidades'!$A$3:$A$1424,$A722),"-")</f>
        <v>0</v>
      </c>
      <c r="AM722" s="27">
        <f>IFERROR(SUMIFS('[1]BD Unidades'!$AS$3:$AS$1424,'[1]BD Unidades'!$A$3:$A$1424,$A722),"-")</f>
        <v>0</v>
      </c>
      <c r="AN722" s="27">
        <f>IFERROR(SUMIFS('[1]BD Unidades'!$AU$3:$AU$1424,'[1]BD Unidades'!$A$3:$A$1424,$A722),"-")</f>
        <v>0.19190495526496901</v>
      </c>
      <c r="AO722" s="27"/>
      <c r="AP722" s="27"/>
      <c r="AQ722" s="25">
        <f>IFERROR(SUMIFS('[1]BD Unidades'!$AZ$3:$AZ$1424,'[1]BD Unidades'!$A$3:$A$1424,$A722),"-")</f>
        <v>0.69408110666508471</v>
      </c>
      <c r="AR722" s="25">
        <f>IFERROR(SUMIFS('[1]BD Unidades'!$BA$3:$BA$1424,'[1]BD Unidades'!$A$3:$A$1424,$A722),"-")</f>
        <v>2.9</v>
      </c>
      <c r="AS722" s="28">
        <f>SUMIFS('[1]BD Unidades'!$BC$3:$BC$1424,'[1]BD Unidades'!$A$3:$A$1424,$A722)</f>
        <v>8.1978480351183533E-3</v>
      </c>
      <c r="AT722" s="28">
        <f>SUMIFS('[1]BD Unidades'!$BE$3:$BE$1424,'[1]BD Unidades'!$A$3:$A$1424,$A722)</f>
        <v>0.99788783978144158</v>
      </c>
      <c r="AU722" s="29">
        <f t="shared" si="46"/>
        <v>0.98970730691482078</v>
      </c>
      <c r="AV722" s="30">
        <f t="shared" si="47"/>
        <v>2.0999999999999999E-3</v>
      </c>
      <c r="AW722" s="25">
        <f>IFERROR(SUMIFS('[1]BD Unidades'!$BI$3:$BI$1424,'[1]BD Unidades'!$A$3:$A$1424,$A722),"-")</f>
        <v>0.68834662032429572</v>
      </c>
      <c r="AX722" s="25">
        <f>IFERROR(SUMIFS('[1]BD Unidades'!$BJ$3:$BJ$1424,'[1]BD Unidades'!$A$3:$A$1424,$A722),"-")</f>
        <v>0.44279794831514563</v>
      </c>
    </row>
    <row r="723" spans="1:50" ht="14.4" x14ac:dyDescent="0.3">
      <c r="A723" s="7">
        <v>2059</v>
      </c>
      <c r="B723" s="7" t="s">
        <v>3264</v>
      </c>
      <c r="D723" s="8" t="s">
        <v>3265</v>
      </c>
      <c r="E723" s="19" t="s">
        <v>3266</v>
      </c>
      <c r="F723" s="19" t="s">
        <v>3266</v>
      </c>
      <c r="G723" s="19" t="s">
        <v>3267</v>
      </c>
      <c r="H723" s="19" t="s">
        <v>397</v>
      </c>
      <c r="I723" s="19">
        <v>2024</v>
      </c>
      <c r="J723" s="19" t="s">
        <v>495</v>
      </c>
      <c r="K723" s="19" t="s">
        <v>496</v>
      </c>
      <c r="L723" s="19" t="s">
        <v>213</v>
      </c>
      <c r="M723" s="19" t="s">
        <v>68</v>
      </c>
      <c r="N723" s="19" t="s">
        <v>68</v>
      </c>
      <c r="O723" s="19" t="s">
        <v>2324</v>
      </c>
      <c r="P723" s="19" t="s">
        <v>51</v>
      </c>
      <c r="Q723" s="9" t="s">
        <v>2064</v>
      </c>
      <c r="R723" s="20">
        <v>9.0399999999999991</v>
      </c>
      <c r="S723" s="20">
        <v>0.44247799999999998</v>
      </c>
      <c r="T723" s="20">
        <v>9</v>
      </c>
      <c r="U723" s="20" t="s">
        <v>397</v>
      </c>
      <c r="V723" s="21">
        <f>_xlfn.XLOOKUP(D723,'[1]Gen. Real'!$A:$A,'[1]Gen. Real'!$C:$C,"-",0)</f>
        <v>18.219660000000012</v>
      </c>
      <c r="W723" s="22"/>
      <c r="X723" s="22" t="str">
        <f>_xlfn.XLOOKUP(D723,[1]Vertimiento!$A:$A,[1]Vertimiento!$E:$E,"-",0)</f>
        <v>-</v>
      </c>
      <c r="Y723" s="23" t="str">
        <f t="shared" si="44"/>
        <v>-</v>
      </c>
      <c r="Z723" s="19" t="str">
        <f>_xlfn.XLOOKUP(D723,[1]Cmg!$I$4:$I$85,[1]Cmg!$M$4:$M$85,"----",0,1)</f>
        <v>----</v>
      </c>
      <c r="AA723" s="19" t="str">
        <f>_xlfn.XLOOKUP(D723,[1]Cmg!$A$4:$A$89,[1]Cmg!$B$4:$B$89,"----",0,1)</f>
        <v>----</v>
      </c>
      <c r="AB723" s="19" t="str">
        <f>_xlfn.XLOOKUP(D723,[1]Cmg!$E$4:$E$89,[1]Cmg!$F$4:$F$89,"----",0,1)</f>
        <v>----</v>
      </c>
      <c r="AC723" s="19" t="str">
        <f>_xlfn.XLOOKUP(D723,[1]Cmg!$O$4:$O$89,[1]Cmg!$P$4:$P$89,"----",0,1)</f>
        <v>----</v>
      </c>
      <c r="AD723" s="24" t="str">
        <f>_xlfn.XLOOKUP(D723,[1]Cmg!$S$4:$S$89,[1]Cmg!$U$4:$U$89,"----",0,1)</f>
        <v>----</v>
      </c>
      <c r="AG723" s="25">
        <f>IFERROR(SUMIFS('[1]BD Unidades'!$AH:$AH,'[1]BD Unidades'!$A:$A,'BD Centrales 2023'!$A723),"-")</f>
        <v>9</v>
      </c>
      <c r="AH723" s="25">
        <f>SUMIFS('[1]BD Unidades'!$AJ$3:$AJ$1424,'[1]BD Unidades'!$A$3:$A$1424,$A723)</f>
        <v>8506.4435840707974</v>
      </c>
      <c r="AI723" s="25">
        <f>SUMIFS('[1]BD Unidades'!$AL$3:$AL$1424,'[1]BD Unidades'!$A$3:$A$1424,$A723)</f>
        <v>20.608407079646017</v>
      </c>
      <c r="AJ723" s="26">
        <f t="shared" si="45"/>
        <v>2.4168267181945017E-3</v>
      </c>
      <c r="AK723" s="27">
        <f>IFERROR(SUMIFS('[1]BD Unidades'!$AO$3:$AO$1424,'[1]BD Unidades'!$A$3:$A$1424,$A723),"-")</f>
        <v>0</v>
      </c>
      <c r="AL723" s="27">
        <f>IFERROR(SUMIFS('[1]BD Unidades'!$AQ$3:$AQ$1424,'[1]BD Unidades'!$A$3:$A$1424,$A723),"-")</f>
        <v>0</v>
      </c>
      <c r="AM723" s="27">
        <f>IFERROR(SUMIFS('[1]BD Unidades'!$AS$3:$AS$1424,'[1]BD Unidades'!$A$3:$A$1424,$A723),"-")</f>
        <v>0</v>
      </c>
      <c r="AN723" s="27">
        <f>IFERROR(SUMIFS('[1]BD Unidades'!$AU$3:$AU$1424,'[1]BD Unidades'!$A$3:$A$1424,$A723),"-")</f>
        <v>0.23378893805309739</v>
      </c>
      <c r="AO723" s="27"/>
      <c r="AP723" s="27"/>
      <c r="AQ723" s="25">
        <f>IFERROR(SUMIFS('[1]BD Unidades'!$AZ$3:$AZ$1424,'[1]BD Unidades'!$A$3:$A$1424,$A723),"-")</f>
        <v>2.154044813788194</v>
      </c>
      <c r="AR723" s="25">
        <f>IFERROR(SUMIFS('[1]BD Unidades'!$BA$3:$BA$1424,'[1]BD Unidades'!$A$3:$A$1424,$A723),"-")</f>
        <v>9</v>
      </c>
      <c r="AS723" s="28">
        <f>SUMIFS('[1]BD Unidades'!$BC$3:$BC$1424,'[1]BD Unidades'!$A$3:$A$1424,$A723)</f>
        <v>7.476110922536066E-3</v>
      </c>
      <c r="AT723" s="28">
        <f>SUMIFS('[1]BD Unidades'!$BE$3:$BE$1424,'[1]BD Unidades'!$A$3:$A$1424,$A723)</f>
        <v>0.99557522123893816</v>
      </c>
      <c r="AU723" s="29">
        <f t="shared" si="46"/>
        <v>0.98813219045322742</v>
      </c>
      <c r="AV723" s="30">
        <f t="shared" si="47"/>
        <v>4.4247799999999997E-3</v>
      </c>
      <c r="AW723" s="25">
        <f>IFERROR(SUMIFS('[1]BD Unidades'!$BI$3:$BI$1424,'[1]BD Unidades'!$A$3:$A$1424,$A723),"-")</f>
        <v>2.1378693630372676</v>
      </c>
      <c r="AX723" s="25">
        <f>IFERROR(SUMIFS('[1]BD Unidades'!$BJ$3:$BJ$1424,'[1]BD Unidades'!$A$3:$A$1424,$A723),"-")</f>
        <v>1.3752434308063048</v>
      </c>
    </row>
    <row r="724" spans="1:50" ht="14.4" x14ac:dyDescent="0.3">
      <c r="A724" s="7">
        <v>2060</v>
      </c>
      <c r="B724" s="7" t="s">
        <v>3269</v>
      </c>
      <c r="D724" s="8" t="s">
        <v>3270</v>
      </c>
      <c r="E724" s="19" t="s">
        <v>2931</v>
      </c>
      <c r="F724" s="19" t="s">
        <v>3271</v>
      </c>
      <c r="G724" s="19" t="s">
        <v>2899</v>
      </c>
      <c r="H724" s="19" t="s">
        <v>397</v>
      </c>
      <c r="I724" s="19">
        <v>2024</v>
      </c>
      <c r="J724" s="19" t="s">
        <v>495</v>
      </c>
      <c r="K724" s="19" t="s">
        <v>496</v>
      </c>
      <c r="L724" s="19" t="s">
        <v>213</v>
      </c>
      <c r="M724" s="19" t="s">
        <v>164</v>
      </c>
      <c r="N724" s="19" t="s">
        <v>371</v>
      </c>
      <c r="O724" s="19" t="s">
        <v>2917</v>
      </c>
      <c r="P724" s="19" t="s">
        <v>51</v>
      </c>
      <c r="Q724" s="9" t="s">
        <v>3272</v>
      </c>
      <c r="R724" s="20">
        <v>7.61</v>
      </c>
      <c r="S724" s="20">
        <v>0.13</v>
      </c>
      <c r="T724" s="20">
        <v>7.6</v>
      </c>
      <c r="U724" s="20" t="s">
        <v>397</v>
      </c>
      <c r="V724" s="21">
        <f>_xlfn.XLOOKUP(D724,'[1]Gen. Real'!$A:$A,'[1]Gen. Real'!$C:$C,"-",0)</f>
        <v>6.0603200000000008</v>
      </c>
      <c r="W724" s="22"/>
      <c r="X724" s="22" t="str">
        <f>_xlfn.XLOOKUP(D724,[1]Vertimiento!$A:$A,[1]Vertimiento!$E:$E,"-",0)</f>
        <v>-</v>
      </c>
      <c r="Y724" s="23" t="str">
        <f t="shared" si="44"/>
        <v>-</v>
      </c>
      <c r="Z724" s="19" t="str">
        <f>_xlfn.XLOOKUP(D724,[1]Cmg!$I$4:$I$85,[1]Cmg!$M$4:$M$85,"----",0,1)</f>
        <v>----</v>
      </c>
      <c r="AA724" s="19" t="str">
        <f>_xlfn.XLOOKUP(D724,[1]Cmg!$A$4:$A$89,[1]Cmg!$B$4:$B$89,"----",0,1)</f>
        <v>----</v>
      </c>
      <c r="AB724" s="19" t="str">
        <f>_xlfn.XLOOKUP(D724,[1]Cmg!$E$4:$E$89,[1]Cmg!$F$4:$F$89,"----",0,1)</f>
        <v>----</v>
      </c>
      <c r="AC724" s="19" t="str">
        <f>_xlfn.XLOOKUP(D724,[1]Cmg!$O$4:$O$89,[1]Cmg!$P$4:$P$89,"----",0,1)</f>
        <v>----</v>
      </c>
      <c r="AD724" s="24" t="str">
        <f>_xlfn.XLOOKUP(D724,[1]Cmg!$S$4:$S$89,[1]Cmg!$U$4:$U$89,"----",0,1)</f>
        <v>----</v>
      </c>
      <c r="AG724" s="25">
        <f>IFERROR(SUMIFS('[1]BD Unidades'!$AH:$AH,'[1]BD Unidades'!$A:$A,'BD Centrales 2023'!$A724),"-")</f>
        <v>1.75</v>
      </c>
      <c r="AH724" s="25">
        <f>SUMIFS('[1]BD Unidades'!$AJ$3:$AJ$1424,'[1]BD Unidades'!$A$3:$A$1424,$A724)</f>
        <v>6501.2483574244416</v>
      </c>
      <c r="AI724" s="25">
        <f>SUMIFS('[1]BD Unidades'!$AL$3:$AL$1424,'[1]BD Unidades'!$A$3:$A$1424,$A724)</f>
        <v>0</v>
      </c>
      <c r="AJ724" s="26">
        <f t="shared" si="45"/>
        <v>0</v>
      </c>
      <c r="AK724" s="27">
        <f>IFERROR(SUMIFS('[1]BD Unidades'!$AO$3:$AO$1424,'[1]BD Unidades'!$A$3:$A$1424,$A724),"-")</f>
        <v>0</v>
      </c>
      <c r="AL724" s="27">
        <f>IFERROR(SUMIFS('[1]BD Unidades'!$AQ$3:$AQ$1424,'[1]BD Unidades'!$A$3:$A$1424,$A724),"-")</f>
        <v>0</v>
      </c>
      <c r="AM724" s="27">
        <f>IFERROR(SUMIFS('[1]BD Unidades'!$AS$3:$AS$1424,'[1]BD Unidades'!$A$3:$A$1424,$A724),"-")</f>
        <v>0</v>
      </c>
      <c r="AN724" s="27">
        <f>IFERROR(SUMIFS('[1]BD Unidades'!$AU$3:$AU$1424,'[1]BD Unidades'!$A$3:$A$1424,$A724),"-")</f>
        <v>0</v>
      </c>
      <c r="AO724" s="27"/>
      <c r="AP724" s="27"/>
      <c r="AQ724" s="25">
        <f>IFERROR(SUMIFS('[1]BD Unidades'!$AZ$3:$AZ$1424,'[1]BD Unidades'!$A$3:$A$1424,$A724),"-")</f>
        <v>0.95491172468206198</v>
      </c>
      <c r="AR724" s="25">
        <f>IFERROR(SUMIFS('[1]BD Unidades'!$BA$3:$BA$1424,'[1]BD Unidades'!$A$3:$A$1424,$A724),"-")</f>
        <v>3.9828661229522302</v>
      </c>
      <c r="AS724" s="28">
        <f>SUMIFS('[1]BD Unidades'!$BC$3:$BC$1424,'[1]BD Unidades'!$A$3:$A$1424,$A724)</f>
        <v>7.4160315374507228E-3</v>
      </c>
      <c r="AT724" s="28">
        <f>SUMIFS('[1]BD Unidades'!$BE$3:$BE$1424,'[1]BD Unidades'!$A$3:$A$1424,$A724)</f>
        <v>0.78843626806833111</v>
      </c>
      <c r="AU724" s="29">
        <f t="shared" si="46"/>
        <v>0.78258919983906639</v>
      </c>
      <c r="AV724" s="30">
        <f t="shared" si="47"/>
        <v>1.2999999999999999E-3</v>
      </c>
      <c r="AW724" s="25">
        <f>IFERROR(SUMIFS('[1]BD Unidades'!$BI$3:$BI$1424,'[1]BD Unidades'!$A$3:$A$1424,$A724),"-")</f>
        <v>0.90446440801341366</v>
      </c>
      <c r="AX724" s="25">
        <f>IFERROR(SUMIFS('[1]BD Unidades'!$BJ$3:$BJ$1424,'[1]BD Unidades'!$A$3:$A$1424,$A724),"-")</f>
        <v>0.58182167583495947</v>
      </c>
    </row>
    <row r="725" spans="1:50" ht="14.4" x14ac:dyDescent="0.3">
      <c r="A725" s="7">
        <v>2061</v>
      </c>
      <c r="B725" s="7" t="s">
        <v>3273</v>
      </c>
      <c r="D725" s="8" t="s">
        <v>3274</v>
      </c>
      <c r="E725" s="19" t="s">
        <v>3275</v>
      </c>
      <c r="F725" s="19" t="s">
        <v>3275</v>
      </c>
      <c r="G725" s="19" t="s">
        <v>3276</v>
      </c>
      <c r="H725" s="19" t="s">
        <v>397</v>
      </c>
      <c r="I725" s="19">
        <v>2024</v>
      </c>
      <c r="J725" s="19" t="s">
        <v>495</v>
      </c>
      <c r="K725" s="19" t="s">
        <v>496</v>
      </c>
      <c r="L725" s="19" t="s">
        <v>213</v>
      </c>
      <c r="M725" s="19" t="s">
        <v>164</v>
      </c>
      <c r="N725" s="19" t="s">
        <v>707</v>
      </c>
      <c r="O725" s="19" t="s">
        <v>749</v>
      </c>
      <c r="P725" s="19" t="s">
        <v>51</v>
      </c>
      <c r="Q725" s="9" t="s">
        <v>3278</v>
      </c>
      <c r="R725" s="20">
        <v>6.02</v>
      </c>
      <c r="S725" s="20">
        <v>0.33</v>
      </c>
      <c r="T725" s="20">
        <v>6</v>
      </c>
      <c r="U725" s="20" t="s">
        <v>397</v>
      </c>
      <c r="V725" s="21">
        <f>_xlfn.XLOOKUP(D725,'[1]Gen. Real'!$A:$A,'[1]Gen. Real'!$C:$C,"-",0)</f>
        <v>5.6919799999999956</v>
      </c>
      <c r="W725" s="22"/>
      <c r="X725" s="22" t="str">
        <f>_xlfn.XLOOKUP(D725,[1]Vertimiento!$A:$A,[1]Vertimiento!$E:$E,"-",0)</f>
        <v>-</v>
      </c>
      <c r="Y725" s="23" t="str">
        <f t="shared" si="44"/>
        <v>-</v>
      </c>
      <c r="Z725" s="19" t="str">
        <f>_xlfn.XLOOKUP(D725,[1]Cmg!$I$4:$I$85,[1]Cmg!$M$4:$M$85,"----",0,1)</f>
        <v>----</v>
      </c>
      <c r="AA725" s="19" t="str">
        <f>_xlfn.XLOOKUP(D725,[1]Cmg!$A$4:$A$89,[1]Cmg!$B$4:$B$89,"----",0,1)</f>
        <v>----</v>
      </c>
      <c r="AB725" s="19" t="str">
        <f>_xlfn.XLOOKUP(D725,[1]Cmg!$E$4:$E$89,[1]Cmg!$F$4:$F$89,"----",0,1)</f>
        <v>----</v>
      </c>
      <c r="AC725" s="19" t="str">
        <f>_xlfn.XLOOKUP(D725,[1]Cmg!$O$4:$O$89,[1]Cmg!$P$4:$P$89,"----",0,1)</f>
        <v>----</v>
      </c>
      <c r="AD725" s="24" t="str">
        <f>_xlfn.XLOOKUP(D725,[1]Cmg!$S$4:$S$89,[1]Cmg!$U$4:$U$89,"----",0,1)</f>
        <v>----</v>
      </c>
      <c r="AG725" s="25">
        <f>IFERROR(SUMIFS('[1]BD Unidades'!$AH:$AH,'[1]BD Unidades'!$A:$A,'BD Centrales 2023'!$A725),"-")</f>
        <v>6</v>
      </c>
      <c r="AH725" s="25">
        <f>SUMIFS('[1]BD Unidades'!$AJ$3:$AJ$1424,'[1]BD Unidades'!$A$3:$A$1424,$A725)</f>
        <v>5107.8903654485084</v>
      </c>
      <c r="AI725" s="25">
        <f>SUMIFS('[1]BD Unidades'!$AL$3:$AL$1424,'[1]BD Unidades'!$A$3:$A$1424,$A725)</f>
        <v>0</v>
      </c>
      <c r="AJ725" s="26">
        <f t="shared" si="45"/>
        <v>0</v>
      </c>
      <c r="AK725" s="27">
        <f>IFERROR(SUMIFS('[1]BD Unidades'!$AO$3:$AO$1424,'[1]BD Unidades'!$A$3:$A$1424,$A725),"-")</f>
        <v>0</v>
      </c>
      <c r="AL725" s="27">
        <f>IFERROR(SUMIFS('[1]BD Unidades'!$AQ$3:$AQ$1424,'[1]BD Unidades'!$A$3:$A$1424,$A725),"-")</f>
        <v>0</v>
      </c>
      <c r="AM725" s="27">
        <f>IFERROR(SUMIFS('[1]BD Unidades'!$AS$3:$AS$1424,'[1]BD Unidades'!$A$3:$A$1424,$A725),"-")</f>
        <v>0</v>
      </c>
      <c r="AN725" s="27">
        <f>IFERROR(SUMIFS('[1]BD Unidades'!$AU$3:$AU$1424,'[1]BD Unidades'!$A$3:$A$1424,$A725),"-")</f>
        <v>0</v>
      </c>
      <c r="AO725" s="27"/>
      <c r="AP725" s="27"/>
      <c r="AQ725" s="25">
        <f>IFERROR(SUMIFS('[1]BD Unidades'!$AZ$3:$AZ$1424,'[1]BD Unidades'!$A$3:$A$1424,$A725),"-")</f>
        <v>1.4360298758587962</v>
      </c>
      <c r="AR725" s="25">
        <f>IFERROR(SUMIFS('[1]BD Unidades'!$BA$3:$BA$1424,'[1]BD Unidades'!$A$3:$A$1424,$A725),"-")</f>
        <v>6</v>
      </c>
      <c r="AS725" s="28">
        <f>SUMIFS('[1]BD Unidades'!$BC$3:$BC$1424,'[1]BD Unidades'!$A$3:$A$1424,$A725)</f>
        <v>9.3747508305647848E-3</v>
      </c>
      <c r="AT725" s="28">
        <f>SUMIFS('[1]BD Unidades'!$BE$3:$BE$1424,'[1]BD Unidades'!$A$3:$A$1424,$A725)</f>
        <v>0.99667774086378746</v>
      </c>
      <c r="AU725" s="29">
        <f t="shared" si="46"/>
        <v>0.98733413538481918</v>
      </c>
      <c r="AV725" s="30">
        <f t="shared" si="47"/>
        <v>3.3E-3</v>
      </c>
      <c r="AW725" s="25">
        <f>IFERROR(SUMIFS('[1]BD Unidades'!$BI$3:$BI$1424,'[1]BD Unidades'!$A$3:$A$1424,$A725),"-")</f>
        <v>1.0210983990623972</v>
      </c>
      <c r="AX725" s="25">
        <f>IFERROR(SUMIFS('[1]BD Unidades'!$BJ$3:$BJ$1424,'[1]BD Unidades'!$A$3:$A$1424,$A725),"-")</f>
        <v>0.65684970737518211</v>
      </c>
    </row>
    <row r="726" spans="1:50" ht="14.4" x14ac:dyDescent="0.3">
      <c r="A726" s="7">
        <v>2062</v>
      </c>
      <c r="B726" s="7" t="s">
        <v>3279</v>
      </c>
      <c r="D726" s="8" t="s">
        <v>3280</v>
      </c>
      <c r="E726" s="19" t="s">
        <v>2785</v>
      </c>
      <c r="F726" s="19" t="s">
        <v>2785</v>
      </c>
      <c r="G726" s="19" t="s">
        <v>3281</v>
      </c>
      <c r="H726" s="19" t="s">
        <v>397</v>
      </c>
      <c r="I726" s="19">
        <v>2024</v>
      </c>
      <c r="J726" s="19" t="s">
        <v>495</v>
      </c>
      <c r="K726" s="19" t="s">
        <v>496</v>
      </c>
      <c r="L726" s="19" t="s">
        <v>213</v>
      </c>
      <c r="M726" s="19" t="s">
        <v>90</v>
      </c>
      <c r="N726" s="19" t="s">
        <v>868</v>
      </c>
      <c r="O726" s="19" t="s">
        <v>3283</v>
      </c>
      <c r="P726" s="19" t="s">
        <v>51</v>
      </c>
      <c r="Q726" s="9" t="s">
        <v>3284</v>
      </c>
      <c r="R726" s="20">
        <v>3.01</v>
      </c>
      <c r="S726" s="20">
        <v>0.33</v>
      </c>
      <c r="T726" s="20">
        <v>3</v>
      </c>
      <c r="U726" s="20" t="s">
        <v>397</v>
      </c>
      <c r="V726" s="21">
        <f>_xlfn.XLOOKUP(D726,'[1]Gen. Real'!$A:$A,'[1]Gen. Real'!$C:$C,"-",0)</f>
        <v>1.1713600000000002</v>
      </c>
      <c r="W726" s="22"/>
      <c r="X726" s="22" t="str">
        <f>_xlfn.XLOOKUP(D726,[1]Vertimiento!$A:$A,[1]Vertimiento!$E:$E,"-",0)</f>
        <v>-</v>
      </c>
      <c r="Y726" s="23" t="str">
        <f t="shared" si="44"/>
        <v>-</v>
      </c>
      <c r="Z726" s="19" t="str">
        <f>_xlfn.XLOOKUP(D726,[1]Cmg!$I$4:$I$85,[1]Cmg!$M$4:$M$85,"----",0,1)</f>
        <v>----</v>
      </c>
      <c r="AA726" s="19" t="str">
        <f>_xlfn.XLOOKUP(D726,[1]Cmg!$A$4:$A$89,[1]Cmg!$B$4:$B$89,"----",0,1)</f>
        <v>----</v>
      </c>
      <c r="AB726" s="19" t="str">
        <f>_xlfn.XLOOKUP(D726,[1]Cmg!$E$4:$E$89,[1]Cmg!$F$4:$F$89,"----",0,1)</f>
        <v>----</v>
      </c>
      <c r="AC726" s="19" t="str">
        <f>_xlfn.XLOOKUP(D726,[1]Cmg!$O$4:$O$89,[1]Cmg!$P$4:$P$89,"----",0,1)</f>
        <v>----</v>
      </c>
      <c r="AD726" s="24" t="str">
        <f>_xlfn.XLOOKUP(D726,[1]Cmg!$S$4:$S$89,[1]Cmg!$U$4:$U$89,"----",0,1)</f>
        <v>----</v>
      </c>
      <c r="AG726" s="25">
        <f>IFERROR(SUMIFS('[1]BD Unidades'!$AH:$AH,'[1]BD Unidades'!$A:$A,'BD Centrales 2023'!$A726),"-")</f>
        <v>3</v>
      </c>
      <c r="AH726" s="25">
        <f>SUMIFS('[1]BD Unidades'!$AJ$3:$AJ$1424,'[1]BD Unidades'!$A$3:$A$1424,$A726)</f>
        <v>1602.6578073089702</v>
      </c>
      <c r="AI726" s="25">
        <f>SUMIFS('[1]BD Unidades'!$AL$3:$AL$1424,'[1]BD Unidades'!$A$3:$A$1424,$A726)</f>
        <v>0</v>
      </c>
      <c r="AJ726" s="26">
        <f t="shared" si="45"/>
        <v>0</v>
      </c>
      <c r="AK726" s="27">
        <f>IFERROR(SUMIFS('[1]BD Unidades'!$AO$3:$AO$1424,'[1]BD Unidades'!$A$3:$A$1424,$A726),"-")</f>
        <v>0</v>
      </c>
      <c r="AL726" s="27">
        <f>IFERROR(SUMIFS('[1]BD Unidades'!$AQ$3:$AQ$1424,'[1]BD Unidades'!$A$3:$A$1424,$A726),"-")</f>
        <v>0</v>
      </c>
      <c r="AM726" s="27">
        <f>IFERROR(SUMIFS('[1]BD Unidades'!$AS$3:$AS$1424,'[1]BD Unidades'!$A$3:$A$1424,$A726),"-")</f>
        <v>0</v>
      </c>
      <c r="AN726" s="27">
        <f>IFERROR(SUMIFS('[1]BD Unidades'!$AU$3:$AU$1424,'[1]BD Unidades'!$A$3:$A$1424,$A726),"-")</f>
        <v>0</v>
      </c>
      <c r="AO726" s="27"/>
      <c r="AP726" s="27"/>
      <c r="AQ726" s="25">
        <f>IFERROR(SUMIFS('[1]BD Unidades'!$AZ$3:$AZ$1424,'[1]BD Unidades'!$A$3:$A$1424,$A726),"-")</f>
        <v>0.66141720109314195</v>
      </c>
      <c r="AR726" s="25">
        <f>IFERROR(SUMIFS('[1]BD Unidades'!$BA$3:$BA$1424,'[1]BD Unidades'!$A$3:$A$1424,$A726),"-")</f>
        <v>3</v>
      </c>
      <c r="AS726" s="28">
        <f>SUMIFS('[1]BD Unidades'!$BC$3:$BC$1424,'[1]BD Unidades'!$A$3:$A$1424,$A726)</f>
        <v>9.3747508305647848E-3</v>
      </c>
      <c r="AT726" s="28">
        <f>SUMIFS('[1]BD Unidades'!$BE$3:$BE$1424,'[1]BD Unidades'!$A$3:$A$1424,$A726)</f>
        <v>0.99667774086378746</v>
      </c>
      <c r="AU726" s="29">
        <f t="shared" si="46"/>
        <v>0.98733413538481918</v>
      </c>
      <c r="AV726" s="30">
        <f t="shared" si="47"/>
        <v>3.3E-3</v>
      </c>
      <c r="AW726" s="25">
        <f>IFERROR(SUMIFS('[1]BD Unidades'!$BI$3:$BI$1424,'[1]BD Unidades'!$A$3:$A$1424,$A726),"-")</f>
        <v>0.12026883843911568</v>
      </c>
      <c r="AX726" s="25">
        <f>IFERROR(SUMIFS('[1]BD Unidades'!$BJ$3:$BJ$1424,'[1]BD Unidades'!$A$3:$A$1424,$A726),"-")</f>
        <v>7.7366247374028793E-2</v>
      </c>
    </row>
    <row r="727" spans="1:50" ht="14.4" x14ac:dyDescent="0.3">
      <c r="A727" s="7">
        <v>2063</v>
      </c>
      <c r="B727" s="7" t="s">
        <v>3285</v>
      </c>
      <c r="D727" s="8" t="s">
        <v>3286</v>
      </c>
      <c r="E727" s="19" t="s">
        <v>677</v>
      </c>
      <c r="F727" s="19" t="s">
        <v>3287</v>
      </c>
      <c r="G727" s="19" t="s">
        <v>3288</v>
      </c>
      <c r="H727" s="19" t="s">
        <v>397</v>
      </c>
      <c r="I727" s="19">
        <v>2024</v>
      </c>
      <c r="J727" s="19" t="s">
        <v>495</v>
      </c>
      <c r="K727" s="19" t="s">
        <v>496</v>
      </c>
      <c r="L727" s="19" t="s">
        <v>213</v>
      </c>
      <c r="M727" s="19" t="s">
        <v>497</v>
      </c>
      <c r="N727" s="19" t="s">
        <v>557</v>
      </c>
      <c r="O727" s="19" t="s">
        <v>610</v>
      </c>
      <c r="P727" s="19" t="s">
        <v>51</v>
      </c>
      <c r="Q727" s="9" t="s">
        <v>3073</v>
      </c>
      <c r="R727" s="20">
        <v>9.01</v>
      </c>
      <c r="S727" s="20">
        <v>0.11</v>
      </c>
      <c r="T727" s="20">
        <v>9</v>
      </c>
      <c r="U727" s="20" t="s">
        <v>397</v>
      </c>
      <c r="V727" s="21">
        <f>_xlfn.XLOOKUP(D727,'[1]Gen. Real'!$A:$A,'[1]Gen. Real'!$C:$C,"-",0)</f>
        <v>5.175650000000001</v>
      </c>
      <c r="W727" s="22"/>
      <c r="X727" s="22" t="str">
        <f>_xlfn.XLOOKUP(D727,[1]Vertimiento!$A:$A,[1]Vertimiento!$E:$E,"-",0)</f>
        <v>-</v>
      </c>
      <c r="Y727" s="23" t="str">
        <f t="shared" si="44"/>
        <v>-</v>
      </c>
      <c r="Z727" s="19" t="str">
        <f>_xlfn.XLOOKUP(D727,[1]Cmg!$I$4:$I$85,[1]Cmg!$M$4:$M$85,"----",0,1)</f>
        <v>----</v>
      </c>
      <c r="AA727" s="19" t="str">
        <f>_xlfn.XLOOKUP(D727,[1]Cmg!$A$4:$A$89,[1]Cmg!$B$4:$B$89,"----",0,1)</f>
        <v>----</v>
      </c>
      <c r="AB727" s="19" t="str">
        <f>_xlfn.XLOOKUP(D727,[1]Cmg!$E$4:$E$89,[1]Cmg!$F$4:$F$89,"----",0,1)</f>
        <v>----</v>
      </c>
      <c r="AC727" s="19" t="str">
        <f>_xlfn.XLOOKUP(D727,[1]Cmg!$O$4:$O$89,[1]Cmg!$P$4:$P$89,"----",0,1)</f>
        <v>----</v>
      </c>
      <c r="AD727" s="24" t="str">
        <f>_xlfn.XLOOKUP(D727,[1]Cmg!$S$4:$S$89,[1]Cmg!$U$4:$U$89,"----",0,1)</f>
        <v>----</v>
      </c>
      <c r="AG727" s="25">
        <f>IFERROR(SUMIFS('[1]BD Unidades'!$AH:$AH,'[1]BD Unidades'!$A:$A,'BD Centrales 2023'!$A727),"-")</f>
        <v>3.62</v>
      </c>
      <c r="AH727" s="25">
        <f>SUMIFS('[1]BD Unidades'!$AJ$3:$AJ$1424,'[1]BD Unidades'!$A$3:$A$1424,$A727)</f>
        <v>3487.313540510544</v>
      </c>
      <c r="AI727" s="25">
        <f>SUMIFS('[1]BD Unidades'!$AL$3:$AL$1424,'[1]BD Unidades'!$A$3:$A$1424,$A727)</f>
        <v>0</v>
      </c>
      <c r="AJ727" s="26">
        <f t="shared" si="45"/>
        <v>0</v>
      </c>
      <c r="AK727" s="27">
        <f>IFERROR(SUMIFS('[1]BD Unidades'!$AO$3:$AO$1424,'[1]BD Unidades'!$A$3:$A$1424,$A727),"-")</f>
        <v>0</v>
      </c>
      <c r="AL727" s="27">
        <f>IFERROR(SUMIFS('[1]BD Unidades'!$AQ$3:$AQ$1424,'[1]BD Unidades'!$A$3:$A$1424,$A727),"-")</f>
        <v>0</v>
      </c>
      <c r="AM727" s="27">
        <f>IFERROR(SUMIFS('[1]BD Unidades'!$AS$3:$AS$1424,'[1]BD Unidades'!$A$3:$A$1424,$A727),"-")</f>
        <v>0</v>
      </c>
      <c r="AN727" s="27">
        <f>IFERROR(SUMIFS('[1]BD Unidades'!$AU$3:$AU$1424,'[1]BD Unidades'!$A$3:$A$1424,$A727),"-")</f>
        <v>6.621184905660378E-2</v>
      </c>
      <c r="AO727" s="27"/>
      <c r="AP727" s="27"/>
      <c r="AQ727" s="25">
        <f>IFERROR(SUMIFS('[1]BD Unidades'!$AZ$3:$AZ$1424,'[1]BD Unidades'!$A$3:$A$1424,$A727),"-")</f>
        <v>1.066562268523394</v>
      </c>
      <c r="AR727" s="25">
        <f>IFERROR(SUMIFS('[1]BD Unidades'!$BA$3:$BA$1424,'[1]BD Unidades'!$A$3:$A$1424,$A727),"-")</f>
        <v>3.62</v>
      </c>
      <c r="AS727" s="28">
        <f>SUMIFS('[1]BD Unidades'!$BC$3:$BC$1424,'[1]BD Unidades'!$A$3:$A$1424,$A727)</f>
        <v>2.9839384866130461E-3</v>
      </c>
      <c r="AT727" s="28">
        <f>SUMIFS('[1]BD Unidades'!$BE$3:$BE$1424,'[1]BD Unidades'!$A$3:$A$1424,$A727)</f>
        <v>0.40177580466148727</v>
      </c>
      <c r="AU727" s="29">
        <f t="shared" si="46"/>
        <v>0.40057693037496794</v>
      </c>
      <c r="AV727" s="30">
        <f t="shared" si="47"/>
        <v>1.1000000000000001E-3</v>
      </c>
      <c r="AW727" s="25">
        <f>IFERROR(SUMIFS('[1]BD Unidades'!$BI$3:$BI$1424,'[1]BD Unidades'!$A$3:$A$1424,$A727),"-")</f>
        <v>1.0586410443867185</v>
      </c>
      <c r="AX727" s="25">
        <f>IFERROR(SUMIFS('[1]BD Unidades'!$BJ$3:$BJ$1424,'[1]BD Unidades'!$A$3:$A$1424,$A727),"-")</f>
        <v>0.68100004941666825</v>
      </c>
    </row>
    <row r="728" spans="1:50" ht="14.4" x14ac:dyDescent="0.3">
      <c r="A728" s="7">
        <v>2066</v>
      </c>
      <c r="B728" s="7" t="s">
        <v>3289</v>
      </c>
      <c r="D728" s="8" t="s">
        <v>3290</v>
      </c>
      <c r="E728" s="19" t="s">
        <v>2634</v>
      </c>
      <c r="F728" s="19" t="s">
        <v>2634</v>
      </c>
      <c r="G728" s="19" t="s">
        <v>3291</v>
      </c>
      <c r="H728" s="19" t="s">
        <v>397</v>
      </c>
      <c r="I728" s="19">
        <v>2024</v>
      </c>
      <c r="J728" s="19" t="s">
        <v>495</v>
      </c>
      <c r="K728" s="19" t="s">
        <v>496</v>
      </c>
      <c r="L728" s="19" t="s">
        <v>213</v>
      </c>
      <c r="M728" s="19" t="s">
        <v>90</v>
      </c>
      <c r="N728" s="19" t="s">
        <v>1950</v>
      </c>
      <c r="O728" s="19" t="s">
        <v>1950</v>
      </c>
      <c r="P728" s="19" t="s">
        <v>51</v>
      </c>
      <c r="Q728" s="9" t="s">
        <v>3293</v>
      </c>
      <c r="R728" s="20">
        <v>3.15</v>
      </c>
      <c r="S728" s="20">
        <v>4.76</v>
      </c>
      <c r="T728" s="20">
        <v>3</v>
      </c>
      <c r="U728" s="20" t="s">
        <v>397</v>
      </c>
      <c r="V728" s="21">
        <f>_xlfn.XLOOKUP(D728,'[1]Gen. Real'!$A:$A,'[1]Gen. Real'!$C:$C,"-",0)</f>
        <v>4.4106900000000016</v>
      </c>
      <c r="W728" s="22"/>
      <c r="X728" s="22" t="str">
        <f>_xlfn.XLOOKUP(D728,[1]Vertimiento!$A:$A,[1]Vertimiento!$E:$E,"-",0)</f>
        <v>-</v>
      </c>
      <c r="Y728" s="23" t="str">
        <f t="shared" si="44"/>
        <v>-</v>
      </c>
      <c r="Z728" s="19" t="str">
        <f>_xlfn.XLOOKUP(D728,[1]Cmg!$I$4:$I$85,[1]Cmg!$M$4:$M$85,"----",0,1)</f>
        <v>----</v>
      </c>
      <c r="AA728" s="19" t="str">
        <f>_xlfn.XLOOKUP(D728,[1]Cmg!$A$4:$A$89,[1]Cmg!$B$4:$B$89,"----",0,1)</f>
        <v>----</v>
      </c>
      <c r="AB728" s="19" t="str">
        <f>_xlfn.XLOOKUP(D728,[1]Cmg!$E$4:$E$89,[1]Cmg!$F$4:$F$89,"----",0,1)</f>
        <v>----</v>
      </c>
      <c r="AC728" s="19" t="str">
        <f>_xlfn.XLOOKUP(D728,[1]Cmg!$O$4:$O$89,[1]Cmg!$P$4:$P$89,"----",0,1)</f>
        <v>----</v>
      </c>
      <c r="AD728" s="24" t="str">
        <f>_xlfn.XLOOKUP(D728,[1]Cmg!$S$4:$S$89,[1]Cmg!$U$4:$U$89,"----",0,1)</f>
        <v>----</v>
      </c>
      <c r="AG728" s="25">
        <f>IFERROR(SUMIFS('[1]BD Unidades'!$AH:$AH,'[1]BD Unidades'!$A:$A,'BD Centrales 2023'!$A728),"-")</f>
        <v>3</v>
      </c>
      <c r="AH728" s="25">
        <f>SUMIFS('[1]BD Unidades'!$AJ$3:$AJ$1424,'[1]BD Unidades'!$A$3:$A$1424,$A728)</f>
        <v>7562.0634920634948</v>
      </c>
      <c r="AI728" s="25">
        <f>SUMIFS('[1]BD Unidades'!$AL$3:$AL$1424,'[1]BD Unidades'!$A$3:$A$1424,$A728)</f>
        <v>0.87301587301587336</v>
      </c>
      <c r="AJ728" s="26">
        <f t="shared" si="45"/>
        <v>1.1543345261456771E-4</v>
      </c>
      <c r="AK728" s="27">
        <f>IFERROR(SUMIFS('[1]BD Unidades'!$AO$3:$AO$1424,'[1]BD Unidades'!$A$3:$A$1424,$A728),"-")</f>
        <v>0</v>
      </c>
      <c r="AL728" s="27">
        <f>IFERROR(SUMIFS('[1]BD Unidades'!$AQ$3:$AQ$1424,'[1]BD Unidades'!$A$3:$A$1424,$A728),"-")</f>
        <v>0</v>
      </c>
      <c r="AM728" s="27">
        <f>IFERROR(SUMIFS('[1]BD Unidades'!$AS$3:$AS$1424,'[1]BD Unidades'!$A$3:$A$1424,$A728),"-")</f>
        <v>0</v>
      </c>
      <c r="AN728" s="27">
        <f>IFERROR(SUMIFS('[1]BD Unidades'!$AU$3:$AU$1424,'[1]BD Unidades'!$A$3:$A$1424,$A728),"-")</f>
        <v>0.19770952380952383</v>
      </c>
      <c r="AO728" s="27"/>
      <c r="AP728" s="27"/>
      <c r="AQ728" s="25">
        <f>IFERROR(SUMIFS('[1]BD Unidades'!$AZ$3:$AZ$1424,'[1]BD Unidades'!$A$3:$A$1424,$A728),"-")</f>
        <v>0.71801493792939808</v>
      </c>
      <c r="AR728" s="25">
        <f>IFERROR(SUMIFS('[1]BD Unidades'!$BA$3:$BA$1424,'[1]BD Unidades'!$A$3:$A$1424,$A728),"-")</f>
        <v>2.9996536996421601</v>
      </c>
      <c r="AS728" s="28">
        <f>SUMIFS('[1]BD Unidades'!$BC$3:$BC$1424,'[1]BD Unidades'!$A$3:$A$1424,$A728)</f>
        <v>1.6532314268209621E-2</v>
      </c>
      <c r="AT728" s="28">
        <f>SUMIFS('[1]BD Unidades'!$BE$3:$BE$1424,'[1]BD Unidades'!$A$3:$A$1424,$A728)</f>
        <v>0.9517376966007105</v>
      </c>
      <c r="AU728" s="29">
        <f t="shared" si="46"/>
        <v>0.93600326989960558</v>
      </c>
      <c r="AV728" s="30">
        <f t="shared" si="47"/>
        <v>4.7599999999999996E-2</v>
      </c>
      <c r="AW728" s="25">
        <f>IFERROR(SUMIFS('[1]BD Unidades'!$BI$3:$BI$1424,'[1]BD Unidades'!$A$3:$A$1424,$A728),"-")</f>
        <v>0.70507442467152859</v>
      </c>
      <c r="AX728" s="25">
        <f>IFERROR(SUMIFS('[1]BD Unidades'!$BJ$3:$BJ$1424,'[1]BD Unidades'!$A$3:$A$1424,$A728),"-")</f>
        <v>0.45355856981900694</v>
      </c>
    </row>
    <row r="729" spans="1:50" ht="14.4" x14ac:dyDescent="0.3">
      <c r="A729" s="7">
        <v>2068</v>
      </c>
      <c r="B729" s="7" t="s">
        <v>3294</v>
      </c>
      <c r="D729" s="8" t="s">
        <v>3295</v>
      </c>
      <c r="E729" s="19" t="s">
        <v>2269</v>
      </c>
      <c r="F729" s="19" t="s">
        <v>3296</v>
      </c>
      <c r="G729" s="19" t="s">
        <v>3297</v>
      </c>
      <c r="H729" s="19" t="s">
        <v>397</v>
      </c>
      <c r="I729" s="19">
        <v>2024</v>
      </c>
      <c r="J729" s="19" t="s">
        <v>495</v>
      </c>
      <c r="K729" s="19" t="s">
        <v>496</v>
      </c>
      <c r="L729" s="19" t="s">
        <v>213</v>
      </c>
      <c r="M729" s="19" t="s">
        <v>106</v>
      </c>
      <c r="N729" s="19" t="s">
        <v>243</v>
      </c>
      <c r="O729" s="19" t="s">
        <v>1569</v>
      </c>
      <c r="P729" s="19" t="s">
        <v>51</v>
      </c>
      <c r="Q729" s="9" t="s">
        <v>3299</v>
      </c>
      <c r="R729" s="20">
        <v>4.7649999999999997</v>
      </c>
      <c r="S729" s="20">
        <v>0.315</v>
      </c>
      <c r="T729" s="20">
        <v>4.75</v>
      </c>
      <c r="U729" s="20" t="s">
        <v>397</v>
      </c>
      <c r="V729" s="21">
        <f>_xlfn.XLOOKUP(D729,'[1]Gen. Real'!$A:$A,'[1]Gen. Real'!$C:$C,"-",0)</f>
        <v>4.1439800000000009</v>
      </c>
      <c r="W729" s="22"/>
      <c r="X729" s="22" t="str">
        <f>_xlfn.XLOOKUP(D729,[1]Vertimiento!$A:$A,[1]Vertimiento!$E:$E,"-",0)</f>
        <v>-</v>
      </c>
      <c r="Y729" s="23" t="str">
        <f t="shared" si="44"/>
        <v>-</v>
      </c>
      <c r="Z729" s="19" t="str">
        <f>_xlfn.XLOOKUP(D729,[1]Cmg!$I$4:$I$85,[1]Cmg!$M$4:$M$85,"----",0,1)</f>
        <v>----</v>
      </c>
      <c r="AA729" s="19" t="str">
        <f>_xlfn.XLOOKUP(D729,[1]Cmg!$A$4:$A$89,[1]Cmg!$B$4:$B$89,"----",0,1)</f>
        <v>----</v>
      </c>
      <c r="AB729" s="19" t="str">
        <f>_xlfn.XLOOKUP(D729,[1]Cmg!$E$4:$E$89,[1]Cmg!$F$4:$F$89,"----",0,1)</f>
        <v>----</v>
      </c>
      <c r="AC729" s="19" t="str">
        <f>_xlfn.XLOOKUP(D729,[1]Cmg!$O$4:$O$89,[1]Cmg!$P$4:$P$89,"----",0,1)</f>
        <v>----</v>
      </c>
      <c r="AD729" s="24" t="str">
        <f>_xlfn.XLOOKUP(D729,[1]Cmg!$S$4:$S$89,[1]Cmg!$U$4:$U$89,"----",0,1)</f>
        <v>----</v>
      </c>
      <c r="AG729" s="25">
        <f>IFERROR(SUMIFS('[1]BD Unidades'!$AH:$AH,'[1]BD Unidades'!$A:$A,'BD Centrales 2023'!$A729),"-")</f>
        <v>4.75</v>
      </c>
      <c r="AH729" s="25">
        <f>SUMIFS('[1]BD Unidades'!$AJ$3:$AJ$1424,'[1]BD Unidades'!$A$3:$A$1424,$A729)</f>
        <v>8668.708464498075</v>
      </c>
      <c r="AI729" s="25">
        <f>SUMIFS('[1]BD Unidades'!$AL$3:$AL$1424,'[1]BD Unidades'!$A$3:$A$1424,$A729)</f>
        <v>0</v>
      </c>
      <c r="AJ729" s="26">
        <f t="shared" si="45"/>
        <v>0</v>
      </c>
      <c r="AK729" s="27">
        <f>IFERROR(SUMIFS('[1]BD Unidades'!$AO$3:$AO$1424,'[1]BD Unidades'!$A$3:$A$1424,$A729),"-")</f>
        <v>0</v>
      </c>
      <c r="AL729" s="27">
        <f>IFERROR(SUMIFS('[1]BD Unidades'!$AQ$3:$AQ$1424,'[1]BD Unidades'!$A$3:$A$1424,$A729),"-")</f>
        <v>0</v>
      </c>
      <c r="AM729" s="27">
        <f>IFERROR(SUMIFS('[1]BD Unidades'!$AS$3:$AS$1424,'[1]BD Unidades'!$A$3:$A$1424,$A729),"-")</f>
        <v>0</v>
      </c>
      <c r="AN729" s="27">
        <f>IFERROR(SUMIFS('[1]BD Unidades'!$AU$3:$AU$1424,'[1]BD Unidades'!$A$3:$A$1424,$A729),"-")</f>
        <v>9.9505771248688368E-2</v>
      </c>
      <c r="AO729" s="27"/>
      <c r="AP729" s="27"/>
      <c r="AQ729" s="25">
        <f>IFERROR(SUMIFS('[1]BD Unidades'!$AZ$3:$AZ$1424,'[1]BD Unidades'!$A$3:$A$1424,$A729),"-")</f>
        <v>1.1368569850548802</v>
      </c>
      <c r="AR729" s="25">
        <f>IFERROR(SUMIFS('[1]BD Unidades'!$BA$3:$BA$1424,'[1]BD Unidades'!$A$3:$A$1424,$A729),"-")</f>
        <v>4.75</v>
      </c>
      <c r="AS729" s="28">
        <f>SUMIFS('[1]BD Unidades'!$BC$3:$BC$1424,'[1]BD Unidades'!$A$3:$A$1424,$A729)</f>
        <v>9.9732449895145771E-3</v>
      </c>
      <c r="AT729" s="28">
        <f>SUMIFS('[1]BD Unidades'!$BE$3:$BE$1424,'[1]BD Unidades'!$A$3:$A$1424,$A729)</f>
        <v>0.99685204616998957</v>
      </c>
      <c r="AU729" s="29">
        <f t="shared" si="46"/>
        <v>0.98691019649523737</v>
      </c>
      <c r="AV729" s="30">
        <f t="shared" si="47"/>
        <v>3.15E-3</v>
      </c>
      <c r="AW729" s="25">
        <f>IFERROR(SUMIFS('[1]BD Unidades'!$BI$3:$BI$1424,'[1]BD Unidades'!$A$3:$A$1424,$A729),"-")</f>
        <v>1.1254830271304779</v>
      </c>
      <c r="AX729" s="25">
        <f>IFERROR(SUMIFS('[1]BD Unidades'!$BJ$3:$BJ$1424,'[1]BD Unidades'!$A$3:$A$1424,$A729),"-")</f>
        <v>0.72399799833709588</v>
      </c>
    </row>
    <row r="730" spans="1:50" ht="14.4" x14ac:dyDescent="0.3">
      <c r="A730" s="7">
        <v>2069</v>
      </c>
      <c r="B730" s="7" t="s">
        <v>3300</v>
      </c>
      <c r="D730" s="8" t="s">
        <v>3301</v>
      </c>
      <c r="E730" s="19" t="s">
        <v>3302</v>
      </c>
      <c r="F730" s="19" t="s">
        <v>3302</v>
      </c>
      <c r="G730" s="19" t="s">
        <v>3303</v>
      </c>
      <c r="H730" s="19" t="s">
        <v>397</v>
      </c>
      <c r="I730" s="19">
        <v>2024</v>
      </c>
      <c r="J730" s="19" t="s">
        <v>495</v>
      </c>
      <c r="K730" s="19" t="s">
        <v>496</v>
      </c>
      <c r="L730" s="19" t="s">
        <v>213</v>
      </c>
      <c r="M730" s="19" t="s">
        <v>189</v>
      </c>
      <c r="N730" s="19" t="s">
        <v>1395</v>
      </c>
      <c r="O730" s="19" t="s">
        <v>3305</v>
      </c>
      <c r="P730" s="19" t="s">
        <v>51</v>
      </c>
      <c r="Q730" s="9" t="s">
        <v>2649</v>
      </c>
      <c r="R730" s="20">
        <v>2.915</v>
      </c>
      <c r="S730" s="20">
        <v>0.51</v>
      </c>
      <c r="T730" s="20">
        <v>2.9</v>
      </c>
      <c r="U730" s="20" t="s">
        <v>397</v>
      </c>
      <c r="V730" s="21">
        <f>_xlfn.XLOOKUP(D730,'[1]Gen. Real'!$A:$A,'[1]Gen. Real'!$C:$C,"-",0)</f>
        <v>1.5405999999999991</v>
      </c>
      <c r="W730" s="22"/>
      <c r="X730" s="22" t="str">
        <f>_xlfn.XLOOKUP(D730,[1]Vertimiento!$A:$A,[1]Vertimiento!$E:$E,"-",0)</f>
        <v>-</v>
      </c>
      <c r="Y730" s="23" t="str">
        <f t="shared" si="44"/>
        <v>-</v>
      </c>
      <c r="Z730" s="19" t="str">
        <f>_xlfn.XLOOKUP(D730,[1]Cmg!$I$4:$I$85,[1]Cmg!$M$4:$M$85,"----",0,1)</f>
        <v>----</v>
      </c>
      <c r="AA730" s="19" t="str">
        <f>_xlfn.XLOOKUP(D730,[1]Cmg!$A$4:$A$89,[1]Cmg!$B$4:$B$89,"----",0,1)</f>
        <v>----</v>
      </c>
      <c r="AB730" s="19" t="str">
        <f>_xlfn.XLOOKUP(D730,[1]Cmg!$E$4:$E$89,[1]Cmg!$F$4:$F$89,"----",0,1)</f>
        <v>----</v>
      </c>
      <c r="AC730" s="19" t="str">
        <f>_xlfn.XLOOKUP(D730,[1]Cmg!$O$4:$O$89,[1]Cmg!$P$4:$P$89,"----",0,1)</f>
        <v>----</v>
      </c>
      <c r="AD730" s="24" t="str">
        <f>_xlfn.XLOOKUP(D730,[1]Cmg!$S$4:$S$89,[1]Cmg!$U$4:$U$89,"----",0,1)</f>
        <v>----</v>
      </c>
      <c r="AG730" s="25">
        <f>IFERROR(SUMIFS('[1]BD Unidades'!$AH:$AH,'[1]BD Unidades'!$A:$A,'BD Centrales 2023'!$A730),"-")</f>
        <v>2.9</v>
      </c>
      <c r="AH730" s="25">
        <f>SUMIFS('[1]BD Unidades'!$AJ$3:$AJ$1424,'[1]BD Unidades'!$A$3:$A$1424,$A730)</f>
        <v>6573.9965694682678</v>
      </c>
      <c r="AI730" s="25">
        <f>SUMIFS('[1]BD Unidades'!$AL$3:$AL$1424,'[1]BD Unidades'!$A$3:$A$1424,$A730)</f>
        <v>0</v>
      </c>
      <c r="AJ730" s="26">
        <f t="shared" si="45"/>
        <v>0</v>
      </c>
      <c r="AK730" s="27">
        <f>IFERROR(SUMIFS('[1]BD Unidades'!$AO$3:$AO$1424,'[1]BD Unidades'!$A$3:$A$1424,$A730),"-")</f>
        <v>0</v>
      </c>
      <c r="AL730" s="27">
        <f>IFERROR(SUMIFS('[1]BD Unidades'!$AQ$3:$AQ$1424,'[1]BD Unidades'!$A$3:$A$1424,$A730),"-")</f>
        <v>0</v>
      </c>
      <c r="AM730" s="27">
        <f>IFERROR(SUMIFS('[1]BD Unidades'!$AS$3:$AS$1424,'[1]BD Unidades'!$A$3:$A$1424,$A730),"-")</f>
        <v>0</v>
      </c>
      <c r="AN730" s="27">
        <f>IFERROR(SUMIFS('[1]BD Unidades'!$AU$3:$AU$1424,'[1]BD Unidades'!$A$3:$A$1424,$A730),"-")</f>
        <v>0</v>
      </c>
      <c r="AO730" s="27"/>
      <c r="AP730" s="27"/>
      <c r="AQ730" s="25">
        <f>IFERROR(SUMIFS('[1]BD Unidades'!$AZ$3:$AZ$1424,'[1]BD Unidades'!$A$3:$A$1424,$A730),"-")</f>
        <v>0.69408110666508471</v>
      </c>
      <c r="AR730" s="25">
        <f>IFERROR(SUMIFS('[1]BD Unidades'!$BA$3:$BA$1424,'[1]BD Unidades'!$A$3:$A$1424,$A730),"-")</f>
        <v>2.9</v>
      </c>
      <c r="AS730" s="28">
        <f>SUMIFS('[1]BD Unidades'!$BC$3:$BC$1424,'[1]BD Unidades'!$A$3:$A$1424,$A730)</f>
        <v>9.3575986277873065E-3</v>
      </c>
      <c r="AT730" s="28">
        <f>SUMIFS('[1]BD Unidades'!$BE$3:$BE$1424,'[1]BD Unidades'!$A$3:$A$1424,$A730)</f>
        <v>0.99485420240137212</v>
      </c>
      <c r="AU730" s="29">
        <f t="shared" si="46"/>
        <v>0.98554475608213266</v>
      </c>
      <c r="AV730" s="30">
        <f t="shared" si="47"/>
        <v>5.1000000000000004E-3</v>
      </c>
      <c r="AW730" s="25">
        <f>IFERROR(SUMIFS('[1]BD Unidades'!$BI$3:$BI$1424,'[1]BD Unidades'!$A$3:$A$1424,$A730),"-")</f>
        <v>0.56322800370674586</v>
      </c>
      <c r="AX730" s="25">
        <f>IFERROR(SUMIFS('[1]BD Unidades'!$BJ$3:$BJ$1424,'[1]BD Unidades'!$A$3:$A$1424,$A730),"-")</f>
        <v>0.36231194736960581</v>
      </c>
    </row>
    <row r="731" spans="1:50" ht="14.4" x14ac:dyDescent="0.3">
      <c r="A731" s="7">
        <v>2070</v>
      </c>
      <c r="B731" s="7" t="s">
        <v>3306</v>
      </c>
      <c r="D731" s="8" t="s">
        <v>3307</v>
      </c>
      <c r="E731" s="19" t="s">
        <v>3308</v>
      </c>
      <c r="F731" s="19" t="s">
        <v>3308</v>
      </c>
      <c r="G731" s="19" t="s">
        <v>3309</v>
      </c>
      <c r="H731" s="19" t="s">
        <v>397</v>
      </c>
      <c r="I731" s="19">
        <v>2024</v>
      </c>
      <c r="J731" s="19" t="s">
        <v>495</v>
      </c>
      <c r="K731" s="19" t="s">
        <v>496</v>
      </c>
      <c r="L731" s="19" t="s">
        <v>213</v>
      </c>
      <c r="M731" s="19" t="s">
        <v>362</v>
      </c>
      <c r="N731" s="19" t="s">
        <v>1080</v>
      </c>
      <c r="O731" s="19" t="s">
        <v>2284</v>
      </c>
      <c r="P731" s="19" t="s">
        <v>51</v>
      </c>
      <c r="Q731" s="9" t="s">
        <v>3310</v>
      </c>
      <c r="R731" s="20">
        <v>2.5019999999999998</v>
      </c>
      <c r="S731" s="20">
        <v>0.08</v>
      </c>
      <c r="T731" s="20">
        <v>2.5</v>
      </c>
      <c r="U731" s="20" t="s">
        <v>397</v>
      </c>
      <c r="V731" s="21">
        <f>_xlfn.XLOOKUP(D731,'[1]Gen. Real'!$A:$A,'[1]Gen. Real'!$C:$C,"-",0)</f>
        <v>1.7222299999999999</v>
      </c>
      <c r="W731" s="22"/>
      <c r="X731" s="22" t="str">
        <f>_xlfn.XLOOKUP(D731,[1]Vertimiento!$A:$A,[1]Vertimiento!$E:$E,"-",0)</f>
        <v>-</v>
      </c>
      <c r="Y731" s="23" t="str">
        <f t="shared" si="44"/>
        <v>-</v>
      </c>
      <c r="Z731" s="19" t="str">
        <f>_xlfn.XLOOKUP(D731,[1]Cmg!$I$4:$I$85,[1]Cmg!$M$4:$M$85,"----",0,1)</f>
        <v>----</v>
      </c>
      <c r="AA731" s="19" t="str">
        <f>_xlfn.XLOOKUP(D731,[1]Cmg!$A$4:$A$89,[1]Cmg!$B$4:$B$89,"----",0,1)</f>
        <v>----</v>
      </c>
      <c r="AB731" s="19" t="str">
        <f>_xlfn.XLOOKUP(D731,[1]Cmg!$E$4:$E$89,[1]Cmg!$F$4:$F$89,"----",0,1)</f>
        <v>----</v>
      </c>
      <c r="AC731" s="19" t="str">
        <f>_xlfn.XLOOKUP(D731,[1]Cmg!$O$4:$O$89,[1]Cmg!$P$4:$P$89,"----",0,1)</f>
        <v>----</v>
      </c>
      <c r="AD731" s="24" t="str">
        <f>_xlfn.XLOOKUP(D731,[1]Cmg!$S$4:$S$89,[1]Cmg!$U$4:$U$89,"----",0,1)</f>
        <v>----</v>
      </c>
      <c r="AG731" s="25">
        <f>IFERROR(SUMIFS('[1]BD Unidades'!$AH:$AH,'[1]BD Unidades'!$A:$A,'BD Centrales 2023'!$A731),"-")</f>
        <v>2.5</v>
      </c>
      <c r="AH731" s="25">
        <f>SUMIFS('[1]BD Unidades'!$AJ$3:$AJ$1424,'[1]BD Unidades'!$A$3:$A$1424,$A731)</f>
        <v>5757.9936051159075</v>
      </c>
      <c r="AI731" s="25">
        <f>SUMIFS('[1]BD Unidades'!$AL$3:$AL$1424,'[1]BD Unidades'!$A$3:$A$1424,$A731)</f>
        <v>0</v>
      </c>
      <c r="AJ731" s="26">
        <f t="shared" si="45"/>
        <v>0</v>
      </c>
      <c r="AK731" s="27">
        <f>IFERROR(SUMIFS('[1]BD Unidades'!$AO$3:$AO$1424,'[1]BD Unidades'!$A$3:$A$1424,$A731),"-")</f>
        <v>0</v>
      </c>
      <c r="AL731" s="27">
        <f>IFERROR(SUMIFS('[1]BD Unidades'!$AQ$3:$AQ$1424,'[1]BD Unidades'!$A$3:$A$1424,$A731),"-")</f>
        <v>0</v>
      </c>
      <c r="AM731" s="27">
        <f>IFERROR(SUMIFS('[1]BD Unidades'!$AS$3:$AS$1424,'[1]BD Unidades'!$A$3:$A$1424,$A731),"-")</f>
        <v>0</v>
      </c>
      <c r="AN731" s="27">
        <f>IFERROR(SUMIFS('[1]BD Unidades'!$AU$3:$AU$1424,'[1]BD Unidades'!$A$3:$A$1424,$A731),"-")</f>
        <v>0</v>
      </c>
      <c r="AO731" s="27"/>
      <c r="AP731" s="27"/>
      <c r="AQ731" s="25">
        <f>IFERROR(SUMIFS('[1]BD Unidades'!$AZ$3:$AZ$1424,'[1]BD Unidades'!$A$3:$A$1424,$A731),"-")</f>
        <v>0.59834578160783169</v>
      </c>
      <c r="AR731" s="25">
        <f>IFERROR(SUMIFS('[1]BD Unidades'!$BA$3:$BA$1424,'[1]BD Unidades'!$A$3:$A$1424,$A731),"-")</f>
        <v>2.5</v>
      </c>
      <c r="AS731" s="28">
        <f>SUMIFS('[1]BD Unidades'!$BC$3:$BC$1424,'[1]BD Unidades'!$A$3:$A$1424,$A731)</f>
        <v>9.3984812150279783E-3</v>
      </c>
      <c r="AT731" s="28">
        <f>SUMIFS('[1]BD Unidades'!$BE$3:$BE$1424,'[1]BD Unidades'!$A$3:$A$1424,$A731)</f>
        <v>0.99920063948840931</v>
      </c>
      <c r="AU731" s="29">
        <f t="shared" si="46"/>
        <v>0.98980967104813355</v>
      </c>
      <c r="AV731" s="30">
        <f t="shared" si="47"/>
        <v>8.0000000000000004E-4</v>
      </c>
      <c r="AW731" s="25">
        <f>IFERROR(SUMIFS('[1]BD Unidades'!$BI$3:$BI$1424,'[1]BD Unidades'!$A$3:$A$1424,$A731),"-")</f>
        <v>0.39460386604987685</v>
      </c>
      <c r="AX731" s="25">
        <f>IFERROR(SUMIFS('[1]BD Unidades'!$BJ$3:$BJ$1424,'[1]BD Unidades'!$A$3:$A$1424,$A731),"-")</f>
        <v>0.25383982012113437</v>
      </c>
    </row>
    <row r="732" spans="1:50" ht="14.4" x14ac:dyDescent="0.3">
      <c r="A732" s="7">
        <v>2071</v>
      </c>
      <c r="B732" s="7" t="s">
        <v>3311</v>
      </c>
      <c r="D732" s="8" t="s">
        <v>3312</v>
      </c>
      <c r="E732" s="19" t="s">
        <v>2634</v>
      </c>
      <c r="F732" s="19" t="s">
        <v>2634</v>
      </c>
      <c r="G732" s="19" t="s">
        <v>3313</v>
      </c>
      <c r="H732" s="19" t="s">
        <v>397</v>
      </c>
      <c r="I732" s="19">
        <v>2024</v>
      </c>
      <c r="J732" s="19" t="s">
        <v>495</v>
      </c>
      <c r="K732" s="19" t="s">
        <v>496</v>
      </c>
      <c r="L732" s="19" t="s">
        <v>213</v>
      </c>
      <c r="M732" s="19" t="s">
        <v>90</v>
      </c>
      <c r="N732" s="19" t="s">
        <v>1950</v>
      </c>
      <c r="O732" s="19" t="s">
        <v>1950</v>
      </c>
      <c r="P732" s="19" t="s">
        <v>51</v>
      </c>
      <c r="Q732" s="9" t="s">
        <v>3314</v>
      </c>
      <c r="R732" s="20">
        <v>3.15</v>
      </c>
      <c r="S732" s="20">
        <v>4.76</v>
      </c>
      <c r="T732" s="20">
        <v>3</v>
      </c>
      <c r="U732" s="20" t="s">
        <v>397</v>
      </c>
      <c r="V732" s="21">
        <f>_xlfn.XLOOKUP(D732,'[1]Gen. Real'!$A:$A,'[1]Gen. Real'!$C:$C,"-",0)</f>
        <v>4.6476100000000029</v>
      </c>
      <c r="W732" s="22"/>
      <c r="X732" s="22" t="str">
        <f>_xlfn.XLOOKUP(D732,[1]Vertimiento!$A:$A,[1]Vertimiento!$E:$E,"-",0)</f>
        <v>-</v>
      </c>
      <c r="Y732" s="23" t="str">
        <f t="shared" si="44"/>
        <v>-</v>
      </c>
      <c r="Z732" s="19" t="str">
        <f>_xlfn.XLOOKUP(D732,[1]Cmg!$I$4:$I$85,[1]Cmg!$M$4:$M$85,"----",0,1)</f>
        <v>----</v>
      </c>
      <c r="AA732" s="19" t="str">
        <f>_xlfn.XLOOKUP(D732,[1]Cmg!$A$4:$A$89,[1]Cmg!$B$4:$B$89,"----",0,1)</f>
        <v>----</v>
      </c>
      <c r="AB732" s="19" t="str">
        <f>_xlfn.XLOOKUP(D732,[1]Cmg!$E$4:$E$89,[1]Cmg!$F$4:$F$89,"----",0,1)</f>
        <v>----</v>
      </c>
      <c r="AC732" s="19" t="str">
        <f>_xlfn.XLOOKUP(D732,[1]Cmg!$O$4:$O$89,[1]Cmg!$P$4:$P$89,"----",0,1)</f>
        <v>----</v>
      </c>
      <c r="AD732" s="24" t="str">
        <f>_xlfn.XLOOKUP(D732,[1]Cmg!$S$4:$S$89,[1]Cmg!$U$4:$U$89,"----",0,1)</f>
        <v>----</v>
      </c>
      <c r="AG732" s="25">
        <f>IFERROR(SUMIFS('[1]BD Unidades'!$AH:$AH,'[1]BD Unidades'!$A:$A,'BD Centrales 2023'!$A732),"-")</f>
        <v>3</v>
      </c>
      <c r="AH732" s="25">
        <f>SUMIFS('[1]BD Unidades'!$AJ$3:$AJ$1424,'[1]BD Unidades'!$A$3:$A$1424,$A732)</f>
        <v>6927.2380952380963</v>
      </c>
      <c r="AI732" s="25">
        <f>SUMIFS('[1]BD Unidades'!$AL$3:$AL$1424,'[1]BD Unidades'!$A$3:$A$1424,$A732)</f>
        <v>0.79365079365079338</v>
      </c>
      <c r="AJ732" s="26">
        <f t="shared" si="45"/>
        <v>1.1455646029702193E-4</v>
      </c>
      <c r="AK732" s="27">
        <f>IFERROR(SUMIFS('[1]BD Unidades'!$AO$3:$AO$1424,'[1]BD Unidades'!$A$3:$A$1424,$A732),"-")</f>
        <v>0</v>
      </c>
      <c r="AL732" s="27">
        <f>IFERROR(SUMIFS('[1]BD Unidades'!$AQ$3:$AQ$1424,'[1]BD Unidades'!$A$3:$A$1424,$A732),"-")</f>
        <v>0</v>
      </c>
      <c r="AM732" s="27">
        <f>IFERROR(SUMIFS('[1]BD Unidades'!$AS$3:$AS$1424,'[1]BD Unidades'!$A$3:$A$1424,$A732),"-")</f>
        <v>0</v>
      </c>
      <c r="AN732" s="27">
        <f>IFERROR(SUMIFS('[1]BD Unidades'!$AU$3:$AU$1424,'[1]BD Unidades'!$A$3:$A$1424,$A732),"-")</f>
        <v>0.19991142857142857</v>
      </c>
      <c r="AO732" s="27"/>
      <c r="AP732" s="27"/>
      <c r="AQ732" s="25">
        <f>IFERROR(SUMIFS('[1]BD Unidades'!$AZ$3:$AZ$1424,'[1]BD Unidades'!$A$3:$A$1424,$A732),"-")</f>
        <v>0.71801493792939808</v>
      </c>
      <c r="AR732" s="25">
        <f>IFERROR(SUMIFS('[1]BD Unidades'!$BA$3:$BA$1424,'[1]BD Unidades'!$A$3:$A$1424,$A732),"-")</f>
        <v>2.9996563306191102</v>
      </c>
      <c r="AS732" s="28">
        <f>SUMIFS('[1]BD Unidades'!$BC$3:$BC$1424,'[1]BD Unidades'!$A$3:$A$1424,$A732)</f>
        <v>1.4992843415683334E-2</v>
      </c>
      <c r="AT732" s="28">
        <f>SUMIFS('[1]BD Unidades'!$BE$3:$BE$1424,'[1]BD Unidades'!$A$3:$A$1424,$A732)</f>
        <v>0.95202399072262101</v>
      </c>
      <c r="AU732" s="29">
        <f t="shared" si="46"/>
        <v>0.9377504441017428</v>
      </c>
      <c r="AV732" s="30">
        <f t="shared" si="47"/>
        <v>4.7599999999999996E-2</v>
      </c>
      <c r="AW732" s="25">
        <f>IFERROR(SUMIFS('[1]BD Unidades'!$BI$3:$BI$1424,'[1]BD Unidades'!$A$3:$A$1424,$A732),"-")</f>
        <v>0.70644671572694939</v>
      </c>
      <c r="AX732" s="25">
        <f>IFERROR(SUMIFS('[1]BD Unidades'!$BJ$3:$BJ$1424,'[1]BD Unidades'!$A$3:$A$1424,$A732),"-")</f>
        <v>0.45444133388857599</v>
      </c>
    </row>
    <row r="733" spans="1:50" ht="14.4" x14ac:dyDescent="0.3">
      <c r="A733" s="7">
        <v>2072</v>
      </c>
      <c r="B733" s="7" t="s">
        <v>3315</v>
      </c>
      <c r="D733" s="8" t="s">
        <v>3316</v>
      </c>
      <c r="E733" s="19" t="s">
        <v>2269</v>
      </c>
      <c r="F733" s="19" t="s">
        <v>3317</v>
      </c>
      <c r="G733" s="19" t="s">
        <v>3318</v>
      </c>
      <c r="H733" s="19" t="s">
        <v>397</v>
      </c>
      <c r="I733" s="19">
        <v>2024</v>
      </c>
      <c r="J733" s="19" t="s">
        <v>495</v>
      </c>
      <c r="K733" s="19" t="s">
        <v>496</v>
      </c>
      <c r="L733" s="19" t="s">
        <v>213</v>
      </c>
      <c r="M733" s="19" t="s">
        <v>68</v>
      </c>
      <c r="N733" s="19" t="s">
        <v>68</v>
      </c>
      <c r="O733" s="19" t="s">
        <v>2324</v>
      </c>
      <c r="P733" s="19" t="s">
        <v>51</v>
      </c>
      <c r="Q733" s="9" t="s">
        <v>3293</v>
      </c>
      <c r="R733" s="20">
        <v>2.7534000000000001</v>
      </c>
      <c r="S733" s="20">
        <v>0.123</v>
      </c>
      <c r="T733" s="20">
        <v>2.75</v>
      </c>
      <c r="U733" s="20" t="s">
        <v>397</v>
      </c>
      <c r="V733" s="21">
        <f>_xlfn.XLOOKUP(D733,'[1]Gen. Real'!$A:$A,'[1]Gen. Real'!$C:$C,"-",0)</f>
        <v>4.9457399999999963</v>
      </c>
      <c r="W733" s="22"/>
      <c r="X733" s="22" t="str">
        <f>_xlfn.XLOOKUP(D733,[1]Vertimiento!$A:$A,[1]Vertimiento!$E:$E,"-",0)</f>
        <v>-</v>
      </c>
      <c r="Y733" s="23" t="str">
        <f t="shared" si="44"/>
        <v>-</v>
      </c>
      <c r="Z733" s="19" t="str">
        <f>_xlfn.XLOOKUP(D733,[1]Cmg!$I$4:$I$85,[1]Cmg!$M$4:$M$85,"----",0,1)</f>
        <v>----</v>
      </c>
      <c r="AA733" s="19" t="str">
        <f>_xlfn.XLOOKUP(D733,[1]Cmg!$A$4:$A$89,[1]Cmg!$B$4:$B$89,"----",0,1)</f>
        <v>----</v>
      </c>
      <c r="AB733" s="19" t="str">
        <f>_xlfn.XLOOKUP(D733,[1]Cmg!$E$4:$E$89,[1]Cmg!$F$4:$F$89,"----",0,1)</f>
        <v>----</v>
      </c>
      <c r="AC733" s="19" t="str">
        <f>_xlfn.XLOOKUP(D733,[1]Cmg!$O$4:$O$89,[1]Cmg!$P$4:$P$89,"----",0,1)</f>
        <v>----</v>
      </c>
      <c r="AD733" s="24" t="str">
        <f>_xlfn.XLOOKUP(D733,[1]Cmg!$S$4:$S$89,[1]Cmg!$U$4:$U$89,"----",0,1)</f>
        <v>----</v>
      </c>
      <c r="AG733" s="25">
        <f>IFERROR(SUMIFS('[1]BD Unidades'!$AH:$AH,'[1]BD Unidades'!$A:$A,'BD Centrales 2023'!$A733),"-")</f>
        <v>2.75</v>
      </c>
      <c r="AH733" s="25">
        <f>SUMIFS('[1]BD Unidades'!$AJ$3:$AJ$1424,'[1]BD Unidades'!$A$3:$A$1424,$A733)</f>
        <v>8439.465751434589</v>
      </c>
      <c r="AI733" s="25">
        <f>SUMIFS('[1]BD Unidades'!$AL$3:$AL$1424,'[1]BD Unidades'!$A$3:$A$1424,$A733)</f>
        <v>2.0807607563981465</v>
      </c>
      <c r="AJ733" s="26">
        <f t="shared" si="45"/>
        <v>2.4649046870655564E-4</v>
      </c>
      <c r="AK733" s="27">
        <f>IFERROR(SUMIFS('[1]BD Unidades'!$AO$3:$AO$1424,'[1]BD Unidades'!$A$3:$A$1424,$A733),"-")</f>
        <v>0</v>
      </c>
      <c r="AL733" s="27">
        <f>IFERROR(SUMIFS('[1]BD Unidades'!$AQ$3:$AQ$1424,'[1]BD Unidades'!$A$3:$A$1424,$A733),"-")</f>
        <v>0</v>
      </c>
      <c r="AM733" s="27">
        <f>IFERROR(SUMIFS('[1]BD Unidades'!$AS$3:$AS$1424,'[1]BD Unidades'!$A$3:$A$1424,$A733),"-")</f>
        <v>0</v>
      </c>
      <c r="AN733" s="27">
        <f>IFERROR(SUMIFS('[1]BD Unidades'!$AU$3:$AU$1424,'[1]BD Unidades'!$A$3:$A$1424,$A733),"-")</f>
        <v>0.20966877315319241</v>
      </c>
      <c r="AO733" s="27"/>
      <c r="AP733" s="27"/>
      <c r="AQ733" s="25">
        <f>IFERROR(SUMIFS('[1]BD Unidades'!$AZ$3:$AZ$1424,'[1]BD Unidades'!$A$3:$A$1424,$A733),"-")</f>
        <v>0.65818035976861489</v>
      </c>
      <c r="AR733" s="25">
        <f>IFERROR(SUMIFS('[1]BD Unidades'!$BA$3:$BA$1424,'[1]BD Unidades'!$A$3:$A$1424,$A733),"-")</f>
        <v>2.75</v>
      </c>
      <c r="AS733" s="28">
        <f>SUMIFS('[1]BD Unidades'!$BC$3:$BC$1424,'[1]BD Unidades'!$A$3:$A$1424,$A733)</f>
        <v>7.252980076438491E-3</v>
      </c>
      <c r="AT733" s="28">
        <f>SUMIFS('[1]BD Unidades'!$BE$3:$BE$1424,'[1]BD Unidades'!$A$3:$A$1424,$A733)</f>
        <v>0.99876516307111207</v>
      </c>
      <c r="AU733" s="29">
        <f t="shared" si="46"/>
        <v>0.99152113924231644</v>
      </c>
      <c r="AV733" s="30">
        <f t="shared" si="47"/>
        <v>1.23E-3</v>
      </c>
      <c r="AW733" s="25">
        <f>IFERROR(SUMIFS('[1]BD Unidades'!$BI$3:$BI$1424,'[1]BD Unidades'!$A$3:$A$1424,$A733),"-")</f>
        <v>0.65340068861806599</v>
      </c>
      <c r="AX733" s="25">
        <f>IFERROR(SUMIFS('[1]BD Unidades'!$BJ$3:$BJ$1424,'[1]BD Unidades'!$A$3:$A$1424,$A733),"-")</f>
        <v>0.42031801392658191</v>
      </c>
    </row>
    <row r="734" spans="1:50" ht="14.4" x14ac:dyDescent="0.3">
      <c r="A734" s="7">
        <v>2073</v>
      </c>
      <c r="B734" s="7" t="s">
        <v>3320</v>
      </c>
      <c r="D734" s="8" t="s">
        <v>3321</v>
      </c>
      <c r="E734" s="19" t="s">
        <v>3322</v>
      </c>
      <c r="F734" s="19" t="s">
        <v>3322</v>
      </c>
      <c r="G734" s="19" t="s">
        <v>3323</v>
      </c>
      <c r="H734" s="19" t="s">
        <v>397</v>
      </c>
      <c r="I734" s="19">
        <v>2024</v>
      </c>
      <c r="J734" s="19" t="s">
        <v>495</v>
      </c>
      <c r="K734" s="19" t="s">
        <v>496</v>
      </c>
      <c r="L734" s="19" t="s">
        <v>213</v>
      </c>
      <c r="M734" s="19" t="s">
        <v>189</v>
      </c>
      <c r="N734" s="19" t="s">
        <v>189</v>
      </c>
      <c r="O734" s="19" t="s">
        <v>3325</v>
      </c>
      <c r="P734" s="19" t="s">
        <v>51</v>
      </c>
      <c r="Q734" s="9" t="s">
        <v>3326</v>
      </c>
      <c r="R734" s="20">
        <v>3.0045000000000002</v>
      </c>
      <c r="S734" s="20">
        <v>0.15</v>
      </c>
      <c r="T734" s="20">
        <v>3</v>
      </c>
      <c r="U734" s="20" t="s">
        <v>397</v>
      </c>
      <c r="V734" s="21">
        <f>_xlfn.XLOOKUP(D734,'[1]Gen. Real'!$A:$A,'[1]Gen. Real'!$C:$C,"-",0)</f>
        <v>3.068109999999999</v>
      </c>
      <c r="W734" s="22"/>
      <c r="X734" s="22" t="str">
        <f>_xlfn.XLOOKUP(D734,[1]Vertimiento!$A:$A,[1]Vertimiento!$E:$E,"-",0)</f>
        <v>-</v>
      </c>
      <c r="Y734" s="23" t="str">
        <f t="shared" si="44"/>
        <v>-</v>
      </c>
      <c r="Z734" s="19" t="str">
        <f>_xlfn.XLOOKUP(D734,[1]Cmg!$I$4:$I$85,[1]Cmg!$M$4:$M$85,"----",0,1)</f>
        <v>----</v>
      </c>
      <c r="AA734" s="19" t="str">
        <f>_xlfn.XLOOKUP(D734,[1]Cmg!$A$4:$A$89,[1]Cmg!$B$4:$B$89,"----",0,1)</f>
        <v>----</v>
      </c>
      <c r="AB734" s="19" t="str">
        <f>_xlfn.XLOOKUP(D734,[1]Cmg!$E$4:$E$89,[1]Cmg!$F$4:$F$89,"----",0,1)</f>
        <v>----</v>
      </c>
      <c r="AC734" s="19" t="str">
        <f>_xlfn.XLOOKUP(D734,[1]Cmg!$O$4:$O$89,[1]Cmg!$P$4:$P$89,"----",0,1)</f>
        <v>----</v>
      </c>
      <c r="AD734" s="24" t="str">
        <f>_xlfn.XLOOKUP(D734,[1]Cmg!$S$4:$S$89,[1]Cmg!$U$4:$U$89,"----",0,1)</f>
        <v>----</v>
      </c>
      <c r="AG734" s="25">
        <f>IFERROR(SUMIFS('[1]BD Unidades'!$AH:$AH,'[1]BD Unidades'!$A:$A,'BD Centrales 2023'!$A734),"-")</f>
        <v>3</v>
      </c>
      <c r="AH734" s="25">
        <f>SUMIFS('[1]BD Unidades'!$AJ$3:$AJ$1424,'[1]BD Unidades'!$A$3:$A$1424,$A734)</f>
        <v>7946.9129638874992</v>
      </c>
      <c r="AI734" s="25">
        <f>SUMIFS('[1]BD Unidades'!$AL$3:$AL$1424,'[1]BD Unidades'!$A$3:$A$1424,$A734)</f>
        <v>0</v>
      </c>
      <c r="AJ734" s="26">
        <f t="shared" si="45"/>
        <v>0</v>
      </c>
      <c r="AK734" s="27">
        <f>IFERROR(SUMIFS('[1]BD Unidades'!$AO$3:$AO$1424,'[1]BD Unidades'!$A$3:$A$1424,$A734),"-")</f>
        <v>0</v>
      </c>
      <c r="AL734" s="27">
        <f>IFERROR(SUMIFS('[1]BD Unidades'!$AQ$3:$AQ$1424,'[1]BD Unidades'!$A$3:$A$1424,$A734),"-")</f>
        <v>0</v>
      </c>
      <c r="AM734" s="27">
        <f>IFERROR(SUMIFS('[1]BD Unidades'!$AS$3:$AS$1424,'[1]BD Unidades'!$A$3:$A$1424,$A734),"-")</f>
        <v>0</v>
      </c>
      <c r="AN734" s="27">
        <f>IFERROR(SUMIFS('[1]BD Unidades'!$AU$3:$AU$1424,'[1]BD Unidades'!$A$3:$A$1424,$A734),"-")</f>
        <v>0</v>
      </c>
      <c r="AO734" s="27"/>
      <c r="AP734" s="27"/>
      <c r="AQ734" s="25">
        <f>IFERROR(SUMIFS('[1]BD Unidades'!$AZ$3:$AZ$1424,'[1]BD Unidades'!$A$3:$A$1424,$A734),"-")</f>
        <v>0.71801493792939808</v>
      </c>
      <c r="AR734" s="25">
        <f>IFERROR(SUMIFS('[1]BD Unidades'!$BA$3:$BA$1424,'[1]BD Unidades'!$A$3:$A$1424,$A734),"-")</f>
        <v>3</v>
      </c>
      <c r="AS734" s="28">
        <f>SUMIFS('[1]BD Unidades'!$BC$3:$BC$1424,'[1]BD Unidades'!$A$3:$A$1424,$A734)</f>
        <v>9.3919121318022953E-3</v>
      </c>
      <c r="AT734" s="28">
        <f>SUMIFS('[1]BD Unidades'!$BE$3:$BE$1424,'[1]BD Unidades'!$A$3:$A$1424,$A734)</f>
        <v>0.99850224663005482</v>
      </c>
      <c r="AU734" s="29">
        <f t="shared" si="46"/>
        <v>0.98912440126629808</v>
      </c>
      <c r="AV734" s="30">
        <f t="shared" si="47"/>
        <v>1.5E-3</v>
      </c>
      <c r="AW734" s="25">
        <f>IFERROR(SUMIFS('[1]BD Unidades'!$BI$3:$BI$1424,'[1]BD Unidades'!$A$3:$A$1424,$A734),"-")</f>
        <v>0.6878773566202786</v>
      </c>
      <c r="AX734" s="25">
        <f>IFERROR(SUMIFS('[1]BD Unidades'!$BJ$3:$BJ$1424,'[1]BD Unidades'!$A$3:$A$1424,$A734),"-")</f>
        <v>0.44249608149511294</v>
      </c>
    </row>
    <row r="735" spans="1:50" ht="14.4" x14ac:dyDescent="0.3">
      <c r="A735" s="7">
        <v>2074</v>
      </c>
      <c r="B735" s="7" t="s">
        <v>3327</v>
      </c>
      <c r="D735" s="8" t="s">
        <v>3328</v>
      </c>
      <c r="E735" s="19" t="s">
        <v>2269</v>
      </c>
      <c r="F735" s="19" t="s">
        <v>3317</v>
      </c>
      <c r="G735" s="19" t="s">
        <v>3329</v>
      </c>
      <c r="H735" s="19" t="s">
        <v>397</v>
      </c>
      <c r="I735" s="19">
        <v>2024</v>
      </c>
      <c r="J735" s="19" t="s">
        <v>495</v>
      </c>
      <c r="K735" s="19" t="s">
        <v>496</v>
      </c>
      <c r="L735" s="19" t="s">
        <v>213</v>
      </c>
      <c r="M735" s="19" t="s">
        <v>68</v>
      </c>
      <c r="N735" s="19" t="s">
        <v>68</v>
      </c>
      <c r="O735" s="19" t="s">
        <v>2324</v>
      </c>
      <c r="P735" s="19" t="s">
        <v>51</v>
      </c>
      <c r="Q735" s="9" t="s">
        <v>3331</v>
      </c>
      <c r="R735" s="20">
        <v>5.2156000000000002</v>
      </c>
      <c r="S735" s="20">
        <v>0.29899999999999999</v>
      </c>
      <c r="T735" s="20">
        <v>5.2</v>
      </c>
      <c r="U735" s="20" t="s">
        <v>397</v>
      </c>
      <c r="V735" s="21">
        <f>_xlfn.XLOOKUP(D735,'[1]Gen. Real'!$A:$A,'[1]Gen. Real'!$C:$C,"-",0)</f>
        <v>9.3329499999999967</v>
      </c>
      <c r="W735" s="22"/>
      <c r="X735" s="22" t="str">
        <f>_xlfn.XLOOKUP(D735,[1]Vertimiento!$A:$A,[1]Vertimiento!$E:$E,"-",0)</f>
        <v>-</v>
      </c>
      <c r="Y735" s="23" t="str">
        <f t="shared" si="44"/>
        <v>-</v>
      </c>
      <c r="Z735" s="19" t="str">
        <f>_xlfn.XLOOKUP(D735,[1]Cmg!$I$4:$I$85,[1]Cmg!$M$4:$M$85,"----",0,1)</f>
        <v>----</v>
      </c>
      <c r="AA735" s="19" t="str">
        <f>_xlfn.XLOOKUP(D735,[1]Cmg!$A$4:$A$89,[1]Cmg!$B$4:$B$89,"----",0,1)</f>
        <v>----</v>
      </c>
      <c r="AB735" s="19" t="str">
        <f>_xlfn.XLOOKUP(D735,[1]Cmg!$E$4:$E$89,[1]Cmg!$F$4:$F$89,"----",0,1)</f>
        <v>----</v>
      </c>
      <c r="AC735" s="19" t="str">
        <f>_xlfn.XLOOKUP(D735,[1]Cmg!$O$4:$O$89,[1]Cmg!$P$4:$P$89,"----",0,1)</f>
        <v>----</v>
      </c>
      <c r="AD735" s="24" t="str">
        <f>_xlfn.XLOOKUP(D735,[1]Cmg!$S$4:$S$89,[1]Cmg!$U$4:$U$89,"----",0,1)</f>
        <v>----</v>
      </c>
      <c r="AG735" s="25">
        <f>IFERROR(SUMIFS('[1]BD Unidades'!$AH:$AH,'[1]BD Unidades'!$A:$A,'BD Centrales 2023'!$A735),"-")</f>
        <v>5.2</v>
      </c>
      <c r="AH735" s="25">
        <f>SUMIFS('[1]BD Unidades'!$AJ$3:$AJ$1424,'[1]BD Unidades'!$A$3:$A$1424,$A735)</f>
        <v>7757.3280159521437</v>
      </c>
      <c r="AI735" s="25">
        <f>SUMIFS('[1]BD Unidades'!$AL$3:$AL$1424,'[1]BD Unidades'!$A$3:$A$1424,$A735)</f>
        <v>2.0771020272515752</v>
      </c>
      <c r="AJ735" s="26">
        <f t="shared" si="45"/>
        <v>2.6768830801715733E-4</v>
      </c>
      <c r="AK735" s="27">
        <f>IFERROR(SUMIFS('[1]BD Unidades'!$AO$3:$AO$1424,'[1]BD Unidades'!$A$3:$A$1424,$A735),"-")</f>
        <v>0</v>
      </c>
      <c r="AL735" s="27">
        <f>IFERROR(SUMIFS('[1]BD Unidades'!$AQ$3:$AQ$1424,'[1]BD Unidades'!$A$3:$A$1424,$A735),"-")</f>
        <v>0</v>
      </c>
      <c r="AM735" s="27">
        <f>IFERROR(SUMIFS('[1]BD Unidades'!$AS$3:$AS$1424,'[1]BD Unidades'!$A$3:$A$1424,$A735),"-")</f>
        <v>0</v>
      </c>
      <c r="AN735" s="27">
        <f>IFERROR(SUMIFS('[1]BD Unidades'!$AU$3:$AU$1424,'[1]BD Unidades'!$A$3:$A$1424,$A735),"-")</f>
        <v>0</v>
      </c>
      <c r="AO735" s="27"/>
      <c r="AP735" s="27"/>
      <c r="AQ735" s="25">
        <f>IFERROR(SUMIFS('[1]BD Unidades'!$AZ$3:$AZ$1424,'[1]BD Unidades'!$A$3:$A$1424,$A735),"-")</f>
        <v>1.2445592257442899</v>
      </c>
      <c r="AR735" s="25">
        <f>IFERROR(SUMIFS('[1]BD Unidades'!$BA$3:$BA$1424,'[1]BD Unidades'!$A$3:$A$1424,$A735),"-")</f>
        <v>5.1999999999999904</v>
      </c>
      <c r="AS735" s="28">
        <f>SUMIFS('[1]BD Unidades'!$BC$3:$BC$1424,'[1]BD Unidades'!$A$3:$A$1424,$A735)</f>
        <v>9.3778664007976072E-3</v>
      </c>
      <c r="AT735" s="28">
        <f>SUMIFS('[1]BD Unidades'!$BE$3:$BE$1424,'[1]BD Unidades'!$A$3:$A$1424,$A735)</f>
        <v>0.99700897308075775</v>
      </c>
      <c r="AU735" s="29">
        <f t="shared" si="46"/>
        <v>0.98765915613081001</v>
      </c>
      <c r="AV735" s="30">
        <f t="shared" si="47"/>
        <v>2.99E-3</v>
      </c>
      <c r="AW735" s="25">
        <f>IFERROR(SUMIFS('[1]BD Unidades'!$BI$3:$BI$1424,'[1]BD Unidades'!$A$3:$A$1424,$A735),"-")</f>
        <v>1.1315225261874662</v>
      </c>
      <c r="AX735" s="25">
        <f>IFERROR(SUMIFS('[1]BD Unidades'!$BJ$3:$BJ$1424,'[1]BD Unidades'!$A$3:$A$1424,$A735),"-")</f>
        <v>0.72788307267657004</v>
      </c>
    </row>
    <row r="736" spans="1:50" ht="14.4" x14ac:dyDescent="0.3">
      <c r="A736" s="7">
        <v>2075</v>
      </c>
      <c r="B736" s="7" t="s">
        <v>3332</v>
      </c>
      <c r="D736" s="8" t="s">
        <v>3333</v>
      </c>
      <c r="E736" s="19" t="s">
        <v>1908</v>
      </c>
      <c r="F736" s="19" t="s">
        <v>3334</v>
      </c>
      <c r="G736" s="19" t="s">
        <v>1978</v>
      </c>
      <c r="H736" s="19" t="s">
        <v>397</v>
      </c>
      <c r="I736" s="19">
        <v>2024</v>
      </c>
      <c r="J736" s="19" t="s">
        <v>495</v>
      </c>
      <c r="K736" s="19" t="s">
        <v>496</v>
      </c>
      <c r="L736" s="19" t="s">
        <v>213</v>
      </c>
      <c r="M736" s="19" t="s">
        <v>164</v>
      </c>
      <c r="N736" s="19" t="s">
        <v>831</v>
      </c>
      <c r="O736" s="19" t="s">
        <v>1592</v>
      </c>
      <c r="P736" s="19" t="s">
        <v>51</v>
      </c>
      <c r="Q736" s="9" t="s">
        <v>3335</v>
      </c>
      <c r="R736" s="20">
        <v>7.41</v>
      </c>
      <c r="S736" s="20">
        <v>1.48</v>
      </c>
      <c r="T736" s="20">
        <v>7.3</v>
      </c>
      <c r="U736" s="20" t="s">
        <v>397</v>
      </c>
      <c r="V736" s="21">
        <f>_xlfn.XLOOKUP(D736,'[1]Gen. Real'!$A:$A,'[1]Gen. Real'!$C:$C,"-",0)</f>
        <v>6.2806299999999995</v>
      </c>
      <c r="W736" s="22"/>
      <c r="X736" s="22" t="str">
        <f>_xlfn.XLOOKUP(D736,[1]Vertimiento!$A:$A,[1]Vertimiento!$E:$E,"-",0)</f>
        <v>-</v>
      </c>
      <c r="Y736" s="23" t="str">
        <f t="shared" si="44"/>
        <v>-</v>
      </c>
      <c r="Z736" s="19" t="str">
        <f>_xlfn.XLOOKUP(D736,[1]Cmg!$I$4:$I$85,[1]Cmg!$M$4:$M$85,"----",0,1)</f>
        <v>----</v>
      </c>
      <c r="AA736" s="19" t="str">
        <f>_xlfn.XLOOKUP(D736,[1]Cmg!$A$4:$A$89,[1]Cmg!$B$4:$B$89,"----",0,1)</f>
        <v>----</v>
      </c>
      <c r="AB736" s="19" t="str">
        <f>_xlfn.XLOOKUP(D736,[1]Cmg!$E$4:$E$89,[1]Cmg!$F$4:$F$89,"----",0,1)</f>
        <v>----</v>
      </c>
      <c r="AC736" s="19" t="str">
        <f>_xlfn.XLOOKUP(D736,[1]Cmg!$O$4:$O$89,[1]Cmg!$P$4:$P$89,"----",0,1)</f>
        <v>----</v>
      </c>
      <c r="AD736" s="24" t="str">
        <f>_xlfn.XLOOKUP(D736,[1]Cmg!$S$4:$S$89,[1]Cmg!$U$4:$U$89,"----",0,1)</f>
        <v>----</v>
      </c>
      <c r="AG736" s="25">
        <f>IFERROR(SUMIFS('[1]BD Unidades'!$AH:$AH,'[1]BD Unidades'!$A:$A,'BD Centrales 2023'!$A736),"-")</f>
        <v>7.3</v>
      </c>
      <c r="AH736" s="25">
        <f>SUMIFS('[1]BD Unidades'!$AJ$3:$AJ$1424,'[1]BD Unidades'!$A$3:$A$1424,$A736)</f>
        <v>3435.0719748088131</v>
      </c>
      <c r="AI736" s="25">
        <f>SUMIFS('[1]BD Unidades'!$AL$3:$AL$1424,'[1]BD Unidades'!$A$3:$A$1424,$A736)</f>
        <v>0</v>
      </c>
      <c r="AJ736" s="26">
        <f t="shared" si="45"/>
        <v>0</v>
      </c>
      <c r="AK736" s="27">
        <f>IFERROR(SUMIFS('[1]BD Unidades'!$AO$3:$AO$1424,'[1]BD Unidades'!$A$3:$A$1424,$A736),"-")</f>
        <v>0</v>
      </c>
      <c r="AL736" s="27">
        <f>IFERROR(SUMIFS('[1]BD Unidades'!$AQ$3:$AQ$1424,'[1]BD Unidades'!$A$3:$A$1424,$A736),"-")</f>
        <v>0</v>
      </c>
      <c r="AM736" s="27">
        <f>IFERROR(SUMIFS('[1]BD Unidades'!$AS$3:$AS$1424,'[1]BD Unidades'!$A$3:$A$1424,$A736),"-")</f>
        <v>0</v>
      </c>
      <c r="AN736" s="27">
        <f>IFERROR(SUMIFS('[1]BD Unidades'!$AU$3:$AU$1424,'[1]BD Unidades'!$A$3:$A$1424,$A736),"-")</f>
        <v>0</v>
      </c>
      <c r="AO736" s="27"/>
      <c r="AP736" s="27"/>
      <c r="AQ736" s="25">
        <f>IFERROR(SUMIFS('[1]BD Unidades'!$AZ$3:$AZ$1424,'[1]BD Unidades'!$A$3:$A$1424,$A736),"-")</f>
        <v>1.7471696822948686</v>
      </c>
      <c r="AR736" s="25">
        <f>IFERROR(SUMIFS('[1]BD Unidades'!$BA$3:$BA$1424,'[1]BD Unidades'!$A$3:$A$1424,$A736),"-")</f>
        <v>7.3</v>
      </c>
      <c r="AS736" s="28">
        <f>SUMIFS('[1]BD Unidades'!$BC$3:$BC$1424,'[1]BD Unidades'!$A$3:$A$1424,$A736)</f>
        <v>9.2663697705802957E-3</v>
      </c>
      <c r="AT736" s="28">
        <f>SUMIFS('[1]BD Unidades'!$BE$3:$BE$1424,'[1]BD Unidades'!$A$3:$A$1424,$A736)</f>
        <v>0.98515519568151144</v>
      </c>
      <c r="AU736" s="29">
        <f t="shared" si="46"/>
        <v>0.97602638335691816</v>
      </c>
      <c r="AV736" s="30">
        <f t="shared" si="47"/>
        <v>1.4800000000000001E-2</v>
      </c>
      <c r="AW736" s="25">
        <f>IFERROR(SUMIFS('[1]BD Unidades'!$BI$3:$BI$1424,'[1]BD Unidades'!$A$3:$A$1424,$A736),"-")</f>
        <v>0.82506309573095094</v>
      </c>
      <c r="AX736" s="25">
        <f>IFERROR(SUMIFS('[1]BD Unidades'!$BJ$3:$BJ$1424,'[1]BD Unidades'!$A$3:$A$1424,$A736),"-")</f>
        <v>0.53074459179895361</v>
      </c>
    </row>
    <row r="737" spans="1:50" ht="14.4" x14ac:dyDescent="0.3">
      <c r="A737" s="7">
        <v>2076</v>
      </c>
      <c r="B737" s="7" t="s">
        <v>3336</v>
      </c>
      <c r="D737" s="8" t="s">
        <v>3337</v>
      </c>
      <c r="E737" s="19" t="s">
        <v>3338</v>
      </c>
      <c r="F737" s="19" t="s">
        <v>3338</v>
      </c>
      <c r="G737" s="19" t="s">
        <v>3339</v>
      </c>
      <c r="H737" s="19" t="s">
        <v>397</v>
      </c>
      <c r="I737" s="19">
        <v>2024</v>
      </c>
      <c r="J737" s="19" t="s">
        <v>495</v>
      </c>
      <c r="K737" s="19" t="s">
        <v>496</v>
      </c>
      <c r="L737" s="19" t="s">
        <v>47</v>
      </c>
      <c r="M737" s="19" t="s">
        <v>48</v>
      </c>
      <c r="N737" s="19" t="s">
        <v>48</v>
      </c>
      <c r="O737" s="19" t="s">
        <v>48</v>
      </c>
      <c r="P737" s="19" t="s">
        <v>51</v>
      </c>
      <c r="Q737" s="9" t="s">
        <v>3341</v>
      </c>
      <c r="R737" s="20">
        <v>132.7337</v>
      </c>
      <c r="S737" s="20">
        <v>2.27</v>
      </c>
      <c r="T737" s="20">
        <v>129.72049999999999</v>
      </c>
      <c r="U737" s="20">
        <v>0</v>
      </c>
      <c r="V737" s="21">
        <f>_xlfn.XLOOKUP(D737,'[1]Gen. Real'!$A:$A,'[1]Gen. Real'!$C:$C,"-",0)</f>
        <v>1.0000000000000001E-5</v>
      </c>
      <c r="W737" s="22"/>
      <c r="X737" s="22" t="str">
        <f>_xlfn.XLOOKUP(D737,[1]Vertimiento!$A:$A,[1]Vertimiento!$E:$E,"-",0)</f>
        <v>-</v>
      </c>
      <c r="Y737" s="23" t="str">
        <f t="shared" si="44"/>
        <v>-</v>
      </c>
      <c r="Z737" s="19">
        <f>_xlfn.XLOOKUP(D737,[1]Cmg!$I$4:$I$85,[1]Cmg!$M$4:$M$85,"----",0,1)</f>
        <v>0</v>
      </c>
      <c r="AA737" s="19">
        <f>_xlfn.XLOOKUP(D737,[1]Cmg!$A$4:$A$89,[1]Cmg!$B$4:$B$89,"----",0,1)</f>
        <v>0</v>
      </c>
      <c r="AB737" s="19">
        <f>_xlfn.XLOOKUP(D737,[1]Cmg!$E$4:$E$89,[1]Cmg!$F$4:$F$89,"----",0,1)</f>
        <v>0</v>
      </c>
      <c r="AC737" s="19">
        <f>_xlfn.XLOOKUP(D737,[1]Cmg!$O$4:$O$89,[1]Cmg!$P$4:$P$89,"----",0,1)</f>
        <v>0</v>
      </c>
      <c r="AD737" s="24">
        <f>_xlfn.XLOOKUP(D737,[1]Cmg!$S$4:$S$89,[1]Cmg!$U$4:$U$89,"----",0,1)</f>
        <v>0.99942948425376543</v>
      </c>
      <c r="AG737" s="25">
        <f>IFERROR(SUMIFS('[1]BD Unidades'!$AH:$AH,'[1]BD Unidades'!$A:$A,'BD Centrales 2023'!$A737),"-")</f>
        <v>0</v>
      </c>
      <c r="AH737" s="25">
        <f>SUMIFS('[1]BD Unidades'!$AJ$3:$AJ$1424,'[1]BD Unidades'!$A$3:$A$1424,$A737)</f>
        <v>0</v>
      </c>
      <c r="AI737" s="25">
        <f>SUMIFS('[1]BD Unidades'!$AL$3:$AL$1424,'[1]BD Unidades'!$A$3:$A$1424,$A737)</f>
        <v>0</v>
      </c>
      <c r="AJ737" s="26" t="str">
        <f t="shared" si="45"/>
        <v>-</v>
      </c>
      <c r="AK737" s="27">
        <f>IFERROR(SUMIFS('[1]BD Unidades'!$AO$3:$AO$1424,'[1]BD Unidades'!$A$3:$A$1424,$A737),"-")</f>
        <v>0</v>
      </c>
      <c r="AL737" s="27">
        <f>IFERROR(SUMIFS('[1]BD Unidades'!$AQ$3:$AQ$1424,'[1]BD Unidades'!$A$3:$A$1424,$A737),"-")</f>
        <v>0</v>
      </c>
      <c r="AM737" s="27">
        <f>IFERROR(SUMIFS('[1]BD Unidades'!$AS$3:$AS$1424,'[1]BD Unidades'!$A$3:$A$1424,$A737),"-")</f>
        <v>0</v>
      </c>
      <c r="AN737" s="27">
        <f>IFERROR(SUMIFS('[1]BD Unidades'!$AU$3:$AU$1424,'[1]BD Unidades'!$A$3:$A$1424,$A737),"-")</f>
        <v>0</v>
      </c>
      <c r="AO737" s="27"/>
      <c r="AP737" s="27"/>
      <c r="AQ737" s="25">
        <f>IFERROR(SUMIFS('[1]BD Unidades'!$AZ$3:$AZ$1424,'[1]BD Unidades'!$A$3:$A$1424,$A737),"-")</f>
        <v>0</v>
      </c>
      <c r="AR737" s="25">
        <f>IFERROR(SUMIFS('[1]BD Unidades'!$BA$3:$BA$1424,'[1]BD Unidades'!$A$3:$A$1424,$A737),"-")</f>
        <v>0</v>
      </c>
      <c r="AS737" s="28">
        <f>SUMIFS('[1]BD Unidades'!$BC$3:$BC$1424,'[1]BD Unidades'!$A$3:$A$1424,$A737)</f>
        <v>0</v>
      </c>
      <c r="AT737" s="28">
        <f>SUMIFS('[1]BD Unidades'!$BE$3:$BE$1424,'[1]BD Unidades'!$A$3:$A$1424,$A737)</f>
        <v>0</v>
      </c>
      <c r="AU737" s="29">
        <f t="shared" si="46"/>
        <v>0</v>
      </c>
      <c r="AV737" s="30">
        <f t="shared" si="47"/>
        <v>2.2700000000000001E-2</v>
      </c>
      <c r="AW737" s="25">
        <f>IFERROR(SUMIFS('[1]BD Unidades'!$BI$3:$BI$1424,'[1]BD Unidades'!$A$3:$A$1424,$A737),"-")</f>
        <v>0</v>
      </c>
      <c r="AX737" s="25">
        <f>IFERROR(SUMIFS('[1]BD Unidades'!$BJ$3:$BJ$1424,'[1]BD Unidades'!$A$3:$A$1424,$A737),"-")</f>
        <v>0</v>
      </c>
    </row>
    <row r="738" spans="1:50" ht="14.4" x14ac:dyDescent="0.3">
      <c r="A738" s="7">
        <v>2081</v>
      </c>
      <c r="B738" s="7" t="s">
        <v>3358</v>
      </c>
      <c r="D738" s="8" t="s">
        <v>3359</v>
      </c>
      <c r="E738" s="19" t="s">
        <v>3360</v>
      </c>
      <c r="F738" s="19" t="s">
        <v>3360</v>
      </c>
      <c r="G738" s="19" t="s">
        <v>3361</v>
      </c>
      <c r="H738" s="19">
        <v>45</v>
      </c>
      <c r="I738" s="19">
        <v>2024</v>
      </c>
      <c r="J738" s="19" t="s">
        <v>495</v>
      </c>
      <c r="K738" s="19" t="s">
        <v>496</v>
      </c>
      <c r="L738" s="19" t="s">
        <v>157</v>
      </c>
      <c r="M738" s="19" t="s">
        <v>90</v>
      </c>
      <c r="N738" s="19" t="s">
        <v>868</v>
      </c>
      <c r="O738" s="19" t="s">
        <v>1461</v>
      </c>
      <c r="P738" s="19" t="s">
        <v>158</v>
      </c>
      <c r="Q738" s="9" t="s">
        <v>3362</v>
      </c>
      <c r="R738" s="20">
        <v>9.09</v>
      </c>
      <c r="S738" s="20">
        <v>0.11</v>
      </c>
      <c r="T738" s="20">
        <v>9</v>
      </c>
      <c r="U738" s="20">
        <v>0</v>
      </c>
      <c r="V738" s="21">
        <f>_xlfn.XLOOKUP(D738,'[1]Gen. Real'!$A:$A,'[1]Gen. Real'!$C:$C,"-",0)</f>
        <v>0</v>
      </c>
      <c r="W738" s="22"/>
      <c r="X738" s="22" t="str">
        <f>_xlfn.XLOOKUP(D738,[1]Vertimiento!$A:$A,[1]Vertimiento!$E:$E,"-",0)</f>
        <v>-</v>
      </c>
      <c r="Y738" s="23" t="str">
        <f t="shared" si="44"/>
        <v>-</v>
      </c>
      <c r="Z738" s="19" t="str">
        <f>_xlfn.XLOOKUP(D738,[1]Cmg!$I$4:$I$85,[1]Cmg!$M$4:$M$85,"----",0,1)</f>
        <v>----</v>
      </c>
      <c r="AA738" s="19">
        <f>_xlfn.XLOOKUP(D738,[1]Cmg!$A$4:$A$89,[1]Cmg!$B$4:$B$89,"----",0,1)</f>
        <v>68.57275216795982</v>
      </c>
      <c r="AB738" s="19">
        <f>_xlfn.XLOOKUP(D738,[1]Cmg!$E$4:$E$89,[1]Cmg!$F$4:$F$89,"----",0,1)</f>
        <v>33.029605479452023</v>
      </c>
      <c r="AC738" s="19">
        <f>_xlfn.XLOOKUP(D738,[1]Cmg!$O$4:$O$89,[1]Cmg!$P$4:$P$89,"----",0,1)</f>
        <v>93.94085647242872</v>
      </c>
      <c r="AD738" s="24">
        <f>_xlfn.XLOOKUP(D738,[1]Cmg!$S$4:$S$89,[1]Cmg!$U$4:$U$89,"----",0,1)</f>
        <v>1</v>
      </c>
      <c r="AG738" s="25">
        <f>IFERROR(SUMIFS('[1]BD Unidades'!$AH:$AH,'[1]BD Unidades'!$A:$A,'BD Centrales 2023'!$A738),"-")</f>
        <v>0</v>
      </c>
      <c r="AH738" s="25">
        <f>SUMIFS('[1]BD Unidades'!$AJ$3:$AJ$1424,'[1]BD Unidades'!$A$3:$A$1424,$A738)</f>
        <v>0</v>
      </c>
      <c r="AI738" s="25">
        <f>SUMIFS('[1]BD Unidades'!$AL$3:$AL$1424,'[1]BD Unidades'!$A$3:$A$1424,$A738)</f>
        <v>0</v>
      </c>
      <c r="AJ738" s="26" t="str">
        <f t="shared" si="45"/>
        <v>-</v>
      </c>
      <c r="AK738" s="27">
        <f>IFERROR(SUMIFS('[1]BD Unidades'!$AO$3:$AO$1424,'[1]BD Unidades'!$A$3:$A$1424,$A738),"-")</f>
        <v>0</v>
      </c>
      <c r="AL738" s="27">
        <f>IFERROR(SUMIFS('[1]BD Unidades'!$AQ$3:$AQ$1424,'[1]BD Unidades'!$A$3:$A$1424,$A738),"-")</f>
        <v>0</v>
      </c>
      <c r="AM738" s="27">
        <f>IFERROR(SUMIFS('[1]BD Unidades'!$AS$3:$AS$1424,'[1]BD Unidades'!$A$3:$A$1424,$A738),"-")</f>
        <v>0</v>
      </c>
      <c r="AN738" s="27">
        <f>IFERROR(SUMIFS('[1]BD Unidades'!$AU$3:$AU$1424,'[1]BD Unidades'!$A$3:$A$1424,$A738),"-")</f>
        <v>0</v>
      </c>
      <c r="AO738" s="27"/>
      <c r="AP738" s="27"/>
      <c r="AQ738" s="25">
        <f>IFERROR(SUMIFS('[1]BD Unidades'!$AZ$3:$AZ$1424,'[1]BD Unidades'!$A$3:$A$1424,$A738),"-")</f>
        <v>0</v>
      </c>
      <c r="AR738" s="25">
        <f>IFERROR(SUMIFS('[1]BD Unidades'!$BA$3:$BA$1424,'[1]BD Unidades'!$A$3:$A$1424,$A738),"-")</f>
        <v>0</v>
      </c>
      <c r="AS738" s="28">
        <f>SUMIFS('[1]BD Unidades'!$BC$3:$BC$1424,'[1]BD Unidades'!$A$3:$A$1424,$A738)</f>
        <v>0</v>
      </c>
      <c r="AT738" s="28">
        <f>SUMIFS('[1]BD Unidades'!$BE$3:$BE$1424,'[1]BD Unidades'!$A$3:$A$1424,$A738)</f>
        <v>0</v>
      </c>
      <c r="AU738" s="29">
        <f t="shared" si="46"/>
        <v>0</v>
      </c>
      <c r="AV738" s="30">
        <f t="shared" si="47"/>
        <v>1.1000000000000001E-3</v>
      </c>
      <c r="AW738" s="25">
        <f>IFERROR(SUMIFS('[1]BD Unidades'!$BI$3:$BI$1424,'[1]BD Unidades'!$A$3:$A$1424,$A738),"-")</f>
        <v>0</v>
      </c>
      <c r="AX738" s="25">
        <f>IFERROR(SUMIFS('[1]BD Unidades'!$BJ$3:$BJ$1424,'[1]BD Unidades'!$A$3:$A$1424,$A738),"-")</f>
        <v>0</v>
      </c>
    </row>
    <row r="739" spans="1:50" ht="14.4" x14ac:dyDescent="0.3">
      <c r="A739" s="7">
        <v>2082</v>
      </c>
      <c r="B739" s="7" t="s">
        <v>3363</v>
      </c>
      <c r="D739" s="8" t="s">
        <v>3364</v>
      </c>
      <c r="E739" s="19" t="s">
        <v>3365</v>
      </c>
      <c r="F739" s="19" t="s">
        <v>3365</v>
      </c>
      <c r="G739" s="19" t="s">
        <v>3366</v>
      </c>
      <c r="H739" s="19">
        <v>1</v>
      </c>
      <c r="I739" s="19">
        <v>2024</v>
      </c>
      <c r="J739" s="19" t="s">
        <v>495</v>
      </c>
      <c r="K739" s="19" t="s">
        <v>496</v>
      </c>
      <c r="L739" s="19" t="s">
        <v>213</v>
      </c>
      <c r="M739" s="19" t="s">
        <v>189</v>
      </c>
      <c r="N739" s="19" t="s">
        <v>189</v>
      </c>
      <c r="O739" s="19" t="s">
        <v>3367</v>
      </c>
      <c r="P739" s="19" t="s">
        <v>51</v>
      </c>
      <c r="Q739" s="9" t="s">
        <v>3368</v>
      </c>
      <c r="R739" s="20">
        <v>0.1</v>
      </c>
      <c r="S739" s="20">
        <v>0</v>
      </c>
      <c r="T739" s="20">
        <v>0.1</v>
      </c>
      <c r="U739" s="20" t="s">
        <v>397</v>
      </c>
      <c r="V739" s="21">
        <f>_xlfn.XLOOKUP(D739,'[1]Gen. Real'!$A:$A,'[1]Gen. Real'!$C:$C,"-",0)</f>
        <v>0</v>
      </c>
      <c r="W739" s="22"/>
      <c r="X739" s="22" t="str">
        <f>_xlfn.XLOOKUP(D739,[1]Vertimiento!$A:$A,[1]Vertimiento!$E:$E,"-",0)</f>
        <v>-</v>
      </c>
      <c r="Y739" s="23" t="str">
        <f t="shared" si="44"/>
        <v>-</v>
      </c>
      <c r="Z739" s="19" t="str">
        <f>_xlfn.XLOOKUP(D739,[1]Cmg!$I$4:$I$85,[1]Cmg!$M$4:$M$85,"----",0,1)</f>
        <v>----</v>
      </c>
      <c r="AA739" s="19" t="str">
        <f>_xlfn.XLOOKUP(D739,[1]Cmg!$A$4:$A$89,[1]Cmg!$B$4:$B$89,"----",0,1)</f>
        <v>----</v>
      </c>
      <c r="AB739" s="19" t="str">
        <f>_xlfn.XLOOKUP(D739,[1]Cmg!$E$4:$E$89,[1]Cmg!$F$4:$F$89,"----",0,1)</f>
        <v>----</v>
      </c>
      <c r="AC739" s="19" t="str">
        <f>_xlfn.XLOOKUP(D739,[1]Cmg!$O$4:$O$89,[1]Cmg!$P$4:$P$89,"----",0,1)</f>
        <v>----</v>
      </c>
      <c r="AD739" s="24" t="str">
        <f>_xlfn.XLOOKUP(D739,[1]Cmg!$S$4:$S$89,[1]Cmg!$U$4:$U$89,"----",0,1)</f>
        <v>----</v>
      </c>
      <c r="AG739" s="25">
        <f>IFERROR(SUMIFS('[1]BD Unidades'!$AH:$AH,'[1]BD Unidades'!$A:$A,'BD Centrales 2023'!$A739),"-")</f>
        <v>0.1</v>
      </c>
      <c r="AH739" s="25">
        <f>SUMIFS('[1]BD Unidades'!$AJ$3:$AJ$1424,'[1]BD Unidades'!$A$3:$A$1424,$A739)</f>
        <v>8322.5833333333303</v>
      </c>
      <c r="AI739" s="25">
        <f>SUMIFS('[1]BD Unidades'!$AL$3:$AL$1424,'[1]BD Unidades'!$A$3:$A$1424,$A739)</f>
        <v>1</v>
      </c>
      <c r="AJ739" s="26">
        <f t="shared" si="45"/>
        <v>1.2014056446041874E-4</v>
      </c>
      <c r="AK739" s="27">
        <f>IFERROR(SUMIFS('[1]BD Unidades'!$AO$3:$AO$1424,'[1]BD Unidades'!$A$3:$A$1424,$A739),"-")</f>
        <v>0</v>
      </c>
      <c r="AL739" s="27">
        <f>IFERROR(SUMIFS('[1]BD Unidades'!$AQ$3:$AQ$1424,'[1]BD Unidades'!$A$3:$A$1424,$A739),"-")</f>
        <v>0</v>
      </c>
      <c r="AM739" s="27">
        <f>IFERROR(SUMIFS('[1]BD Unidades'!$AS$3:$AS$1424,'[1]BD Unidades'!$A$3:$A$1424,$A739),"-")</f>
        <v>0</v>
      </c>
      <c r="AN739" s="27">
        <f>IFERROR(SUMIFS('[1]BD Unidades'!$AU$3:$AU$1424,'[1]BD Unidades'!$A$3:$A$1424,$A739),"-")</f>
        <v>0</v>
      </c>
      <c r="AO739" s="27"/>
      <c r="AP739" s="27"/>
      <c r="AQ739" s="25">
        <f>IFERROR(SUMIFS('[1]BD Unidades'!$AZ$3:$AZ$1424,'[1]BD Unidades'!$A$3:$A$1424,$A739),"-")</f>
        <v>2.2047240036438067E-2</v>
      </c>
      <c r="AR739" s="25">
        <f>IFERROR(SUMIFS('[1]BD Unidades'!$BA$3:$BA$1424,'[1]BD Unidades'!$A$3:$A$1424,$A739),"-")</f>
        <v>9.9987985943554097E-2</v>
      </c>
      <c r="AS739" s="28">
        <f>SUMIFS('[1]BD Unidades'!$BC$3:$BC$1424,'[1]BD Unidades'!$A$3:$A$1424,$A739)</f>
        <v>9.4059999999999994E-3</v>
      </c>
      <c r="AT739" s="28">
        <f>SUMIFS('[1]BD Unidades'!$BE$3:$BE$1424,'[1]BD Unidades'!$A$3:$A$1424,$A739)</f>
        <v>1</v>
      </c>
      <c r="AU739" s="29">
        <f t="shared" si="46"/>
        <v>0.99059399999999997</v>
      </c>
      <c r="AV739" s="30">
        <f t="shared" si="47"/>
        <v>0</v>
      </c>
      <c r="AW739" s="25">
        <f>IFERROR(SUMIFS('[1]BD Unidades'!$BI$3:$BI$1424,'[1]BD Unidades'!$A$3:$A$1424,$A739),"-")</f>
        <v>2.0762829322573652E-2</v>
      </c>
      <c r="AX739" s="25">
        <f>IFERROR(SUMIFS('[1]BD Unidades'!$BJ$3:$BJ$1424,'[1]BD Unidades'!$A$3:$A$1424,$A739),"-")</f>
        <v>1.3356262606362154E-2</v>
      </c>
    </row>
    <row r="740" spans="1:50" ht="14.4" x14ac:dyDescent="0.3">
      <c r="A740" s="7">
        <v>2083</v>
      </c>
      <c r="B740" s="7" t="s">
        <v>3369</v>
      </c>
      <c r="D740" s="8" t="s">
        <v>3370</v>
      </c>
      <c r="E740" s="19" t="s">
        <v>3371</v>
      </c>
      <c r="F740" s="19" t="s">
        <v>3371</v>
      </c>
      <c r="G740" s="19" t="s">
        <v>3372</v>
      </c>
      <c r="H740" s="19" t="s">
        <v>397</v>
      </c>
      <c r="I740" s="19">
        <v>2024</v>
      </c>
      <c r="J740" s="19" t="s">
        <v>495</v>
      </c>
      <c r="K740" s="19" t="s">
        <v>496</v>
      </c>
      <c r="L740" s="19" t="s">
        <v>213</v>
      </c>
      <c r="M740" s="19" t="s">
        <v>68</v>
      </c>
      <c r="N740" s="19" t="s">
        <v>68</v>
      </c>
      <c r="O740" s="19" t="s">
        <v>1893</v>
      </c>
      <c r="P740" s="19" t="s">
        <v>51</v>
      </c>
      <c r="Q740" s="9" t="s">
        <v>3374</v>
      </c>
      <c r="R740" s="20">
        <v>9.5020000000000007</v>
      </c>
      <c r="S740" s="20">
        <v>5.28</v>
      </c>
      <c r="T740" s="20">
        <v>9</v>
      </c>
      <c r="U740" s="20" t="s">
        <v>397</v>
      </c>
      <c r="V740" s="21">
        <f>_xlfn.XLOOKUP(D740,'[1]Gen. Real'!$A:$A,'[1]Gen. Real'!$C:$C,"-",0)</f>
        <v>11.281099999999995</v>
      </c>
      <c r="W740" s="22"/>
      <c r="X740" s="22" t="str">
        <f>_xlfn.XLOOKUP(D740,[1]Vertimiento!$A:$A,[1]Vertimiento!$E:$E,"-",0)</f>
        <v>-</v>
      </c>
      <c r="Y740" s="23" t="str">
        <f t="shared" si="44"/>
        <v>-</v>
      </c>
      <c r="Z740" s="19" t="str">
        <f>_xlfn.XLOOKUP(D740,[1]Cmg!$I$4:$I$85,[1]Cmg!$M$4:$M$85,"----",0,1)</f>
        <v>----</v>
      </c>
      <c r="AA740" s="19" t="str">
        <f>_xlfn.XLOOKUP(D740,[1]Cmg!$A$4:$A$89,[1]Cmg!$B$4:$B$89,"----",0,1)</f>
        <v>----</v>
      </c>
      <c r="AB740" s="19" t="str">
        <f>_xlfn.XLOOKUP(D740,[1]Cmg!$E$4:$E$89,[1]Cmg!$F$4:$F$89,"----",0,1)</f>
        <v>----</v>
      </c>
      <c r="AC740" s="19" t="str">
        <f>_xlfn.XLOOKUP(D740,[1]Cmg!$O$4:$O$89,[1]Cmg!$P$4:$P$89,"----",0,1)</f>
        <v>----</v>
      </c>
      <c r="AD740" s="24" t="str">
        <f>_xlfn.XLOOKUP(D740,[1]Cmg!$S$4:$S$89,[1]Cmg!$U$4:$U$89,"----",0,1)</f>
        <v>----</v>
      </c>
      <c r="AG740" s="25">
        <f>IFERROR(SUMIFS('[1]BD Unidades'!$AH:$AH,'[1]BD Unidades'!$A:$A,'BD Centrales 2023'!$A740),"-")</f>
        <v>9</v>
      </c>
      <c r="AH740" s="25">
        <f>SUMIFS('[1]BD Unidades'!$AJ$3:$AJ$1424,'[1]BD Unidades'!$A$3:$A$1424,$A740)</f>
        <v>6397.5899810566152</v>
      </c>
      <c r="AI740" s="25">
        <f>SUMIFS('[1]BD Unidades'!$AL$3:$AL$1424,'[1]BD Unidades'!$A$3:$A$1424,$A740)</f>
        <v>19.985266259734793</v>
      </c>
      <c r="AJ740" s="26">
        <f t="shared" si="45"/>
        <v>3.1141459958871649E-3</v>
      </c>
      <c r="AK740" s="27">
        <f>IFERROR(SUMIFS('[1]BD Unidades'!$AO$3:$AO$1424,'[1]BD Unidades'!$A$3:$A$1424,$A740),"-")</f>
        <v>0</v>
      </c>
      <c r="AL740" s="27">
        <f>IFERROR(SUMIFS('[1]BD Unidades'!$AQ$3:$AQ$1424,'[1]BD Unidades'!$A$3:$A$1424,$A740),"-")</f>
        <v>0</v>
      </c>
      <c r="AM740" s="27">
        <f>IFERROR(SUMIFS('[1]BD Unidades'!$AS$3:$AS$1424,'[1]BD Unidades'!$A$3:$A$1424,$A740),"-")</f>
        <v>0</v>
      </c>
      <c r="AN740" s="27">
        <f>IFERROR(SUMIFS('[1]BD Unidades'!$AU$3:$AU$1424,'[1]BD Unidades'!$A$3:$A$1424,$A740),"-")</f>
        <v>0</v>
      </c>
      <c r="AO740" s="27"/>
      <c r="AP740" s="27"/>
      <c r="AQ740" s="25">
        <f>IFERROR(SUMIFS('[1]BD Unidades'!$AZ$3:$AZ$1424,'[1]BD Unidades'!$A$3:$A$1424,$A740),"-")</f>
        <v>2.154044813788194</v>
      </c>
      <c r="AR740" s="25">
        <f>IFERROR(SUMIFS('[1]BD Unidades'!$BA$3:$BA$1424,'[1]BD Unidades'!$A$3:$A$1424,$A740),"-")</f>
        <v>9</v>
      </c>
      <c r="AS740" s="28">
        <f>SUMIFS('[1]BD Unidades'!$BC$3:$BC$1424,'[1]BD Unidades'!$A$3:$A$1424,$A740)</f>
        <v>8.9090717743632898E-3</v>
      </c>
      <c r="AT740" s="28">
        <f>SUMIFS('[1]BD Unidades'!$BE$3:$BE$1424,'[1]BD Unidades'!$A$3:$A$1424,$A740)</f>
        <v>0.94716901704904222</v>
      </c>
      <c r="AU740" s="29">
        <f t="shared" si="46"/>
        <v>0.93873062029369914</v>
      </c>
      <c r="AV740" s="30">
        <f t="shared" si="47"/>
        <v>5.28E-2</v>
      </c>
      <c r="AW740" s="25">
        <f>IFERROR(SUMIFS('[1]BD Unidades'!$BI$3:$BI$1424,'[1]BD Unidades'!$A$3:$A$1424,$A740),"-")</f>
        <v>1.6602592290098521</v>
      </c>
      <c r="AX740" s="25">
        <f>IFERROR(SUMIFS('[1]BD Unidades'!$BJ$3:$BJ$1424,'[1]BD Unidades'!$A$3:$A$1424,$A740),"-")</f>
        <v>1.0680075394726245</v>
      </c>
    </row>
    <row r="741" spans="1:50" ht="14.4" x14ac:dyDescent="0.3">
      <c r="A741" s="7">
        <v>2084</v>
      </c>
      <c r="B741" s="7" t="s">
        <v>3375</v>
      </c>
      <c r="D741" s="8" t="s">
        <v>3376</v>
      </c>
      <c r="E741" s="19" t="s">
        <v>1908</v>
      </c>
      <c r="F741" s="19" t="s">
        <v>3377</v>
      </c>
      <c r="G741" s="19" t="s">
        <v>3378</v>
      </c>
      <c r="H741" s="19" t="s">
        <v>397</v>
      </c>
      <c r="I741" s="19">
        <v>2024</v>
      </c>
      <c r="J741" s="19" t="s">
        <v>495</v>
      </c>
      <c r="K741" s="19" t="s">
        <v>496</v>
      </c>
      <c r="L741" s="19" t="s">
        <v>213</v>
      </c>
      <c r="M741" s="19" t="s">
        <v>106</v>
      </c>
      <c r="N741" s="19" t="s">
        <v>243</v>
      </c>
      <c r="O741" s="19" t="s">
        <v>1409</v>
      </c>
      <c r="P741" s="19" t="s">
        <v>51</v>
      </c>
      <c r="Q741" s="9" t="s">
        <v>3379</v>
      </c>
      <c r="R741" s="20">
        <v>5.54</v>
      </c>
      <c r="S741" s="20">
        <v>11.602</v>
      </c>
      <c r="T741" s="20">
        <v>4.9000000000000004</v>
      </c>
      <c r="U741" s="20" t="s">
        <v>397</v>
      </c>
      <c r="V741" s="21">
        <f>_xlfn.XLOOKUP(D741,'[1]Gen. Real'!$A:$A,'[1]Gen. Real'!$C:$C,"-",0)</f>
        <v>1.5949099999999996</v>
      </c>
      <c r="W741" s="22"/>
      <c r="X741" s="22" t="str">
        <f>_xlfn.XLOOKUP(D741,[1]Vertimiento!$A:$A,[1]Vertimiento!$E:$E,"-",0)</f>
        <v>-</v>
      </c>
      <c r="Y741" s="23" t="str">
        <f t="shared" si="44"/>
        <v>-</v>
      </c>
      <c r="Z741" s="19" t="str">
        <f>_xlfn.XLOOKUP(D741,[1]Cmg!$I$4:$I$85,[1]Cmg!$M$4:$M$85,"----",0,1)</f>
        <v>----</v>
      </c>
      <c r="AA741" s="19" t="str">
        <f>_xlfn.XLOOKUP(D741,[1]Cmg!$A$4:$A$89,[1]Cmg!$B$4:$B$89,"----",0,1)</f>
        <v>----</v>
      </c>
      <c r="AB741" s="19" t="str">
        <f>_xlfn.XLOOKUP(D741,[1]Cmg!$E$4:$E$89,[1]Cmg!$F$4:$F$89,"----",0,1)</f>
        <v>----</v>
      </c>
      <c r="AC741" s="19" t="str">
        <f>_xlfn.XLOOKUP(D741,[1]Cmg!$O$4:$O$89,[1]Cmg!$P$4:$P$89,"----",0,1)</f>
        <v>----</v>
      </c>
      <c r="AD741" s="24" t="str">
        <f>_xlfn.XLOOKUP(D741,[1]Cmg!$S$4:$S$89,[1]Cmg!$U$4:$U$89,"----",0,1)</f>
        <v>----</v>
      </c>
      <c r="AG741" s="25">
        <f>IFERROR(SUMIFS('[1]BD Unidades'!$AH:$AH,'[1]BD Unidades'!$A:$A,'BD Centrales 2023'!$A741),"-")</f>
        <v>0.8</v>
      </c>
      <c r="AH741" s="25">
        <f>SUMIFS('[1]BD Unidades'!$AJ$3:$AJ$1424,'[1]BD Unidades'!$A$3:$A$1424,$A741)</f>
        <v>1109.0252707581228</v>
      </c>
      <c r="AI741" s="25">
        <f>SUMIFS('[1]BD Unidades'!$AL$3:$AL$1424,'[1]BD Unidades'!$A$3:$A$1424,$A741)</f>
        <v>0</v>
      </c>
      <c r="AJ741" s="26">
        <f t="shared" si="45"/>
        <v>0</v>
      </c>
      <c r="AK741" s="27">
        <f>IFERROR(SUMIFS('[1]BD Unidades'!$AO$3:$AO$1424,'[1]BD Unidades'!$A$3:$A$1424,$A741),"-")</f>
        <v>0</v>
      </c>
      <c r="AL741" s="27">
        <f>IFERROR(SUMIFS('[1]BD Unidades'!$AQ$3:$AQ$1424,'[1]BD Unidades'!$A$3:$A$1424,$A741),"-")</f>
        <v>0</v>
      </c>
      <c r="AM741" s="27">
        <f>IFERROR(SUMIFS('[1]BD Unidades'!$AS$3:$AS$1424,'[1]BD Unidades'!$A$3:$A$1424,$A741),"-")</f>
        <v>0</v>
      </c>
      <c r="AN741" s="27">
        <f>IFERROR(SUMIFS('[1]BD Unidades'!$AU$3:$AU$1424,'[1]BD Unidades'!$A$3:$A$1424,$A741),"-")</f>
        <v>0</v>
      </c>
      <c r="AO741" s="27"/>
      <c r="AP741" s="27"/>
      <c r="AQ741" s="25">
        <f>IFERROR(SUMIFS('[1]BD Unidades'!$AZ$3:$AZ$1424,'[1]BD Unidades'!$A$3:$A$1424,$A741),"-")</f>
        <v>0.19147065011450615</v>
      </c>
      <c r="AR741" s="25">
        <f>IFERROR(SUMIFS('[1]BD Unidades'!$BA$3:$BA$1424,'[1]BD Unidades'!$A$3:$A$1424,$A741),"-")</f>
        <v>0.8</v>
      </c>
      <c r="AS741" s="28">
        <f>SUMIFS('[1]BD Unidades'!$BC$3:$BC$1424,'[1]BD Unidades'!$A$3:$A$1424,$A741)</f>
        <v>1.3582671480144404E-3</v>
      </c>
      <c r="AT741" s="28">
        <f>SUMIFS('[1]BD Unidades'!$BE$3:$BE$1424,'[1]BD Unidades'!$A$3:$A$1424,$A741)</f>
        <v>0.1444043321299639</v>
      </c>
      <c r="AU741" s="29">
        <f t="shared" si="46"/>
        <v>0.14420819246960079</v>
      </c>
      <c r="AV741" s="30">
        <f t="shared" si="47"/>
        <v>0.11602</v>
      </c>
      <c r="AW741" s="25">
        <f>IFERROR(SUMIFS('[1]BD Unidades'!$BI$3:$BI$1424,'[1]BD Unidades'!$A$3:$A$1424,$A741),"-")</f>
        <v>0.16628574437657323</v>
      </c>
      <c r="AX741" s="25">
        <f>IFERROR(SUMIFS('[1]BD Unidades'!$BJ$3:$BJ$1424,'[1]BD Unidades'!$A$3:$A$1424,$A741),"-")</f>
        <v>0.10696789127738313</v>
      </c>
    </row>
    <row r="742" spans="1:50" ht="14.4" x14ac:dyDescent="0.3">
      <c r="A742" s="7">
        <v>2085</v>
      </c>
      <c r="B742" s="7" t="s">
        <v>3380</v>
      </c>
      <c r="D742" s="8" t="s">
        <v>3381</v>
      </c>
      <c r="E742" s="19" t="s">
        <v>3382</v>
      </c>
      <c r="F742" s="19" t="s">
        <v>3382</v>
      </c>
      <c r="G742" s="19" t="s">
        <v>3383</v>
      </c>
      <c r="H742" s="19" t="s">
        <v>397</v>
      </c>
      <c r="I742" s="19">
        <v>2024</v>
      </c>
      <c r="J742" s="19" t="s">
        <v>495</v>
      </c>
      <c r="K742" s="19" t="s">
        <v>496</v>
      </c>
      <c r="L742" s="19" t="s">
        <v>213</v>
      </c>
      <c r="M742" s="19" t="s">
        <v>164</v>
      </c>
      <c r="N742" s="19" t="s">
        <v>707</v>
      </c>
      <c r="O742" s="19" t="s">
        <v>708</v>
      </c>
      <c r="P742" s="19" t="s">
        <v>51</v>
      </c>
      <c r="Q742" s="9" t="s">
        <v>3385</v>
      </c>
      <c r="R742" s="20">
        <v>9.0150000000000006</v>
      </c>
      <c r="S742" s="20">
        <v>0.16600000000000001</v>
      </c>
      <c r="T742" s="20">
        <v>9</v>
      </c>
      <c r="U742" s="20" t="s">
        <v>397</v>
      </c>
      <c r="V742" s="21">
        <f>_xlfn.XLOOKUP(D742,'[1]Gen. Real'!$A:$A,'[1]Gen. Real'!$C:$C,"-",0)</f>
        <v>17.132689999999993</v>
      </c>
      <c r="W742" s="22"/>
      <c r="X742" s="22" t="str">
        <f>_xlfn.XLOOKUP(D742,[1]Vertimiento!$A:$A,[1]Vertimiento!$E:$E,"-",0)</f>
        <v>-</v>
      </c>
      <c r="Y742" s="23" t="str">
        <f t="shared" si="44"/>
        <v>-</v>
      </c>
      <c r="Z742" s="19" t="str">
        <f>_xlfn.XLOOKUP(D742,[1]Cmg!$I$4:$I$85,[1]Cmg!$M$4:$M$85,"----",0,1)</f>
        <v>----</v>
      </c>
      <c r="AA742" s="19" t="str">
        <f>_xlfn.XLOOKUP(D742,[1]Cmg!$A$4:$A$89,[1]Cmg!$B$4:$B$89,"----",0,1)</f>
        <v>----</v>
      </c>
      <c r="AB742" s="19" t="str">
        <f>_xlfn.XLOOKUP(D742,[1]Cmg!$E$4:$E$89,[1]Cmg!$F$4:$F$89,"----",0,1)</f>
        <v>----</v>
      </c>
      <c r="AC742" s="19" t="str">
        <f>_xlfn.XLOOKUP(D742,[1]Cmg!$O$4:$O$89,[1]Cmg!$P$4:$P$89,"----",0,1)</f>
        <v>----</v>
      </c>
      <c r="AD742" s="24" t="str">
        <f>_xlfn.XLOOKUP(D742,[1]Cmg!$S$4:$S$89,[1]Cmg!$U$4:$U$89,"----",0,1)</f>
        <v>----</v>
      </c>
      <c r="AG742" s="25">
        <f>IFERROR(SUMIFS('[1]BD Unidades'!$AH:$AH,'[1]BD Unidades'!$A:$A,'BD Centrales 2023'!$A742),"-")</f>
        <v>9</v>
      </c>
      <c r="AH742" s="25">
        <f>SUMIFS('[1]BD Unidades'!$AJ$3:$AJ$1424,'[1]BD Unidades'!$A$3:$A$1424,$A742)</f>
        <v>7905.4742096505806</v>
      </c>
      <c r="AI742" s="25">
        <f>SUMIFS('[1]BD Unidades'!$AL$3:$AL$1424,'[1]BD Unidades'!$A$3:$A$1424,$A742)</f>
        <v>0</v>
      </c>
      <c r="AJ742" s="26">
        <f t="shared" si="45"/>
        <v>0</v>
      </c>
      <c r="AK742" s="27">
        <f>IFERROR(SUMIFS('[1]BD Unidades'!$AO$3:$AO$1424,'[1]BD Unidades'!$A$3:$A$1424,$A742),"-")</f>
        <v>0</v>
      </c>
      <c r="AL742" s="27">
        <f>IFERROR(SUMIFS('[1]BD Unidades'!$AQ$3:$AQ$1424,'[1]BD Unidades'!$A$3:$A$1424,$A742),"-")</f>
        <v>0</v>
      </c>
      <c r="AM742" s="27">
        <f>IFERROR(SUMIFS('[1]BD Unidades'!$AS$3:$AS$1424,'[1]BD Unidades'!$A$3:$A$1424,$A742),"-")</f>
        <v>0</v>
      </c>
      <c r="AN742" s="27">
        <f>IFERROR(SUMIFS('[1]BD Unidades'!$AU$3:$AU$1424,'[1]BD Unidades'!$A$3:$A$1424,$A742),"-")</f>
        <v>0</v>
      </c>
      <c r="AO742" s="27"/>
      <c r="AP742" s="27"/>
      <c r="AQ742" s="25">
        <f>IFERROR(SUMIFS('[1]BD Unidades'!$AZ$3:$AZ$1424,'[1]BD Unidades'!$A$3:$A$1424,$A742),"-")</f>
        <v>2.154044813788194</v>
      </c>
      <c r="AR742" s="25">
        <f>IFERROR(SUMIFS('[1]BD Unidades'!$BA$3:$BA$1424,'[1]BD Unidades'!$A$3:$A$1424,$A742),"-")</f>
        <v>9</v>
      </c>
      <c r="AS742" s="28">
        <f>SUMIFS('[1]BD Unidades'!$BC$3:$BC$1424,'[1]BD Unidades'!$A$3:$A$1424,$A742)</f>
        <v>9.3903494176372695E-3</v>
      </c>
      <c r="AT742" s="28">
        <f>SUMIFS('[1]BD Unidades'!$BE$3:$BE$1424,'[1]BD Unidades'!$A$3:$A$1424,$A742)</f>
        <v>0.99783465912976066</v>
      </c>
      <c r="AU742" s="29">
        <f t="shared" si="46"/>
        <v>0.98846464301950321</v>
      </c>
      <c r="AV742" s="30">
        <f t="shared" si="47"/>
        <v>1.66E-3</v>
      </c>
      <c r="AW742" s="25">
        <f>IFERROR(SUMIFS('[1]BD Unidades'!$BI$3:$BI$1424,'[1]BD Unidades'!$A$3:$A$1424,$A742),"-")</f>
        <v>1.9340485113699735</v>
      </c>
      <c r="AX742" s="25">
        <f>IFERROR(SUMIFS('[1]BD Unidades'!$BJ$3:$BJ$1424,'[1]BD Unidades'!$A$3:$A$1424,$A742),"-")</f>
        <v>1.2441300465354501</v>
      </c>
    </row>
    <row r="743" spans="1:50" ht="14.4" x14ac:dyDescent="0.3">
      <c r="A743" s="7">
        <v>2086</v>
      </c>
      <c r="B743" s="7" t="s">
        <v>3386</v>
      </c>
      <c r="D743" s="8" t="s">
        <v>3387</v>
      </c>
      <c r="E743" s="19" t="s">
        <v>1126</v>
      </c>
      <c r="F743" s="19" t="s">
        <v>3388</v>
      </c>
      <c r="G743" s="19" t="s">
        <v>3389</v>
      </c>
      <c r="H743" s="19" t="s">
        <v>397</v>
      </c>
      <c r="I743" s="19">
        <v>2024</v>
      </c>
      <c r="J743" s="19" t="s">
        <v>495</v>
      </c>
      <c r="K743" s="19" t="s">
        <v>496</v>
      </c>
      <c r="L743" s="19" t="s">
        <v>213</v>
      </c>
      <c r="M743" s="19" t="s">
        <v>477</v>
      </c>
      <c r="N743" s="19" t="s">
        <v>549</v>
      </c>
      <c r="O743" s="19" t="s">
        <v>1657</v>
      </c>
      <c r="P743" s="19" t="s">
        <v>51</v>
      </c>
      <c r="Q743" s="9" t="s">
        <v>3391</v>
      </c>
      <c r="R743" s="20">
        <v>1.0025999999999999</v>
      </c>
      <c r="S743" s="20">
        <v>0.25929999999999997</v>
      </c>
      <c r="T743" s="20">
        <v>1</v>
      </c>
      <c r="U743" s="20" t="s">
        <v>397</v>
      </c>
      <c r="V743" s="21" t="str">
        <f>_xlfn.XLOOKUP(D743,'[1]Gen. Real'!$A:$A,'[1]Gen. Real'!$C:$C,"-",0)</f>
        <v>-</v>
      </c>
      <c r="W743" s="22"/>
      <c r="X743" s="22" t="str">
        <f>_xlfn.XLOOKUP(D743,[1]Vertimiento!$A:$A,[1]Vertimiento!$E:$E,"-",0)</f>
        <v>-</v>
      </c>
      <c r="Y743" s="23" t="str">
        <f t="shared" si="44"/>
        <v>-</v>
      </c>
      <c r="Z743" s="19" t="str">
        <f>_xlfn.XLOOKUP(D743,[1]Cmg!$I$4:$I$85,[1]Cmg!$M$4:$M$85,"----",0,1)</f>
        <v>----</v>
      </c>
      <c r="AA743" s="19" t="str">
        <f>_xlfn.XLOOKUP(D743,[1]Cmg!$A$4:$A$89,[1]Cmg!$B$4:$B$89,"----",0,1)</f>
        <v>----</v>
      </c>
      <c r="AB743" s="19" t="str">
        <f>_xlfn.XLOOKUP(D743,[1]Cmg!$E$4:$E$89,[1]Cmg!$F$4:$F$89,"----",0,1)</f>
        <v>----</v>
      </c>
      <c r="AC743" s="19" t="str">
        <f>_xlfn.XLOOKUP(D743,[1]Cmg!$O$4:$O$89,[1]Cmg!$P$4:$P$89,"----",0,1)</f>
        <v>----</v>
      </c>
      <c r="AD743" s="24" t="str">
        <f>_xlfn.XLOOKUP(D743,[1]Cmg!$S$4:$S$89,[1]Cmg!$U$4:$U$89,"----",0,1)</f>
        <v>----</v>
      </c>
      <c r="AG743" s="25">
        <f>IFERROR(SUMIFS('[1]BD Unidades'!$AH:$AH,'[1]BD Unidades'!$A:$A,'BD Centrales 2023'!$A743),"-")</f>
        <v>0</v>
      </c>
      <c r="AH743" s="25">
        <f>SUMIFS('[1]BD Unidades'!$AJ$3:$AJ$1424,'[1]BD Unidades'!$A$3:$A$1424,$A743)</f>
        <v>0</v>
      </c>
      <c r="AI743" s="25">
        <f>SUMIFS('[1]BD Unidades'!$AL$3:$AL$1424,'[1]BD Unidades'!$A$3:$A$1424,$A743)</f>
        <v>0</v>
      </c>
      <c r="AJ743" s="26" t="str">
        <f t="shared" si="45"/>
        <v>-</v>
      </c>
      <c r="AK743" s="27">
        <f>IFERROR(SUMIFS('[1]BD Unidades'!$AO$3:$AO$1424,'[1]BD Unidades'!$A$3:$A$1424,$A743),"-")</f>
        <v>0</v>
      </c>
      <c r="AL743" s="27">
        <f>IFERROR(SUMIFS('[1]BD Unidades'!$AQ$3:$AQ$1424,'[1]BD Unidades'!$A$3:$A$1424,$A743),"-")</f>
        <v>0</v>
      </c>
      <c r="AM743" s="27">
        <f>IFERROR(SUMIFS('[1]BD Unidades'!$AS$3:$AS$1424,'[1]BD Unidades'!$A$3:$A$1424,$A743),"-")</f>
        <v>0</v>
      </c>
      <c r="AN743" s="27">
        <f>IFERROR(SUMIFS('[1]BD Unidades'!$AU$3:$AU$1424,'[1]BD Unidades'!$A$3:$A$1424,$A743),"-")</f>
        <v>0</v>
      </c>
      <c r="AO743" s="27"/>
      <c r="AP743" s="27"/>
      <c r="AQ743" s="25">
        <f>IFERROR(SUMIFS('[1]BD Unidades'!$AZ$3:$AZ$1424,'[1]BD Unidades'!$A$3:$A$1424,$A743),"-")</f>
        <v>0</v>
      </c>
      <c r="AR743" s="25">
        <f>IFERROR(SUMIFS('[1]BD Unidades'!$BA$3:$BA$1424,'[1]BD Unidades'!$A$3:$A$1424,$A743),"-")</f>
        <v>0</v>
      </c>
      <c r="AS743" s="28">
        <f>SUMIFS('[1]BD Unidades'!$BC$3:$BC$1424,'[1]BD Unidades'!$A$3:$A$1424,$A743)</f>
        <v>0</v>
      </c>
      <c r="AT743" s="28">
        <f>SUMIFS('[1]BD Unidades'!$BE$3:$BE$1424,'[1]BD Unidades'!$A$3:$A$1424,$A743)</f>
        <v>0</v>
      </c>
      <c r="AU743" s="29">
        <f t="shared" si="46"/>
        <v>0</v>
      </c>
      <c r="AV743" s="30">
        <f t="shared" si="47"/>
        <v>2.5929999999999998E-3</v>
      </c>
      <c r="AW743" s="25">
        <f>IFERROR(SUMIFS('[1]BD Unidades'!$BI$3:$BI$1424,'[1]BD Unidades'!$A$3:$A$1424,$A743),"-")</f>
        <v>0</v>
      </c>
      <c r="AX743" s="25">
        <f>IFERROR(SUMIFS('[1]BD Unidades'!$BJ$3:$BJ$1424,'[1]BD Unidades'!$A$3:$A$1424,$A743),"-")</f>
        <v>0</v>
      </c>
    </row>
    <row r="744" spans="1:50" ht="27.6" x14ac:dyDescent="0.3">
      <c r="A744" s="7">
        <v>2087</v>
      </c>
      <c r="B744" s="7" t="s">
        <v>3392</v>
      </c>
      <c r="D744" s="8" t="s">
        <v>3393</v>
      </c>
      <c r="E744" s="19" t="s">
        <v>3394</v>
      </c>
      <c r="F744" s="19" t="s">
        <v>3394</v>
      </c>
      <c r="G744" s="19" t="s">
        <v>3395</v>
      </c>
      <c r="H744" s="19">
        <v>5400</v>
      </c>
      <c r="I744" s="19">
        <v>2024</v>
      </c>
      <c r="J744" s="19" t="s">
        <v>495</v>
      </c>
      <c r="K744" s="19" t="s">
        <v>496</v>
      </c>
      <c r="L744" s="19" t="s">
        <v>47</v>
      </c>
      <c r="M744" s="19" t="s">
        <v>477</v>
      </c>
      <c r="N744" s="19" t="s">
        <v>478</v>
      </c>
      <c r="O744" s="19" t="s">
        <v>714</v>
      </c>
      <c r="P744" s="19" t="s">
        <v>51</v>
      </c>
      <c r="Q744" s="9" t="s">
        <v>3397</v>
      </c>
      <c r="R744" s="20">
        <v>80.294899999999998</v>
      </c>
      <c r="S744" s="20">
        <v>1.17</v>
      </c>
      <c r="T744" s="20">
        <v>79.357900000000001</v>
      </c>
      <c r="U744" s="20">
        <v>2.7090999999999998</v>
      </c>
      <c r="V744" s="21">
        <f>_xlfn.XLOOKUP(D744,'[1]Gen. Real'!$A:$A,'[1]Gen. Real'!$C:$C,"-",0)</f>
        <v>0</v>
      </c>
      <c r="W744" s="22"/>
      <c r="X744" s="22" t="str">
        <f>_xlfn.XLOOKUP(D744,[1]Vertimiento!$A:$A,[1]Vertimiento!$E:$E,"-",0)</f>
        <v>-</v>
      </c>
      <c r="Y744" s="23" t="str">
        <f t="shared" si="44"/>
        <v>-</v>
      </c>
      <c r="Z744" s="19" t="str">
        <f>_xlfn.XLOOKUP(D744,[1]Cmg!$I$4:$I$85,[1]Cmg!$M$4:$M$85,"----",0,1)</f>
        <v>----</v>
      </c>
      <c r="AA744" s="19">
        <f>_xlfn.XLOOKUP(D744,[1]Cmg!$A$4:$A$89,[1]Cmg!$B$4:$B$89,"----",0,1)</f>
        <v>64.659055225924376</v>
      </c>
      <c r="AB744" s="19">
        <f>_xlfn.XLOOKUP(D744,[1]Cmg!$E$4:$E$89,[1]Cmg!$F$4:$F$89,"----",0,1)</f>
        <v>17.983394520547968</v>
      </c>
      <c r="AC744" s="19">
        <f>_xlfn.XLOOKUP(D744,[1]Cmg!$O$4:$O$89,[1]Cmg!$P$4:$P$89,"----",0,1)</f>
        <v>97.972735627689161</v>
      </c>
      <c r="AD744" s="24">
        <f>_xlfn.XLOOKUP(D744,[1]Cmg!$S$4:$S$89,[1]Cmg!$U$4:$U$89,"----",0,1)</f>
        <v>1</v>
      </c>
      <c r="AG744" s="25">
        <f>IFERROR(SUMIFS('[1]BD Unidades'!$AH:$AH,'[1]BD Unidades'!$A:$A,'BD Centrales 2023'!$A744),"-")</f>
        <v>0</v>
      </c>
      <c r="AH744" s="25">
        <f>SUMIFS('[1]BD Unidades'!$AJ$3:$AJ$1424,'[1]BD Unidades'!$A$3:$A$1424,$A744)</f>
        <v>0</v>
      </c>
      <c r="AI744" s="25">
        <f>SUMIFS('[1]BD Unidades'!$AL$3:$AL$1424,'[1]BD Unidades'!$A$3:$A$1424,$A744)</f>
        <v>0</v>
      </c>
      <c r="AJ744" s="26" t="str">
        <f t="shared" si="45"/>
        <v>-</v>
      </c>
      <c r="AK744" s="27">
        <f>IFERROR(SUMIFS('[1]BD Unidades'!$AO$3:$AO$1424,'[1]BD Unidades'!$A$3:$A$1424,$A744),"-")</f>
        <v>0</v>
      </c>
      <c r="AL744" s="27">
        <f>IFERROR(SUMIFS('[1]BD Unidades'!$AQ$3:$AQ$1424,'[1]BD Unidades'!$A$3:$A$1424,$A744),"-")</f>
        <v>0</v>
      </c>
      <c r="AM744" s="27">
        <f>IFERROR(SUMIFS('[1]BD Unidades'!$AS$3:$AS$1424,'[1]BD Unidades'!$A$3:$A$1424,$A744),"-")</f>
        <v>0</v>
      </c>
      <c r="AN744" s="27">
        <f>IFERROR(SUMIFS('[1]BD Unidades'!$AU$3:$AU$1424,'[1]BD Unidades'!$A$3:$A$1424,$A744),"-")</f>
        <v>0</v>
      </c>
      <c r="AO744" s="27"/>
      <c r="AP744" s="27"/>
      <c r="AQ744" s="25">
        <f>IFERROR(SUMIFS('[1]BD Unidades'!$AZ$3:$AZ$1424,'[1]BD Unidades'!$A$3:$A$1424,$A744),"-")</f>
        <v>0</v>
      </c>
      <c r="AR744" s="25">
        <f>IFERROR(SUMIFS('[1]BD Unidades'!$BA$3:$BA$1424,'[1]BD Unidades'!$A$3:$A$1424,$A744),"-")</f>
        <v>0</v>
      </c>
      <c r="AS744" s="28">
        <f>SUMIFS('[1]BD Unidades'!$BC$3:$BC$1424,'[1]BD Unidades'!$A$3:$A$1424,$A744)</f>
        <v>0</v>
      </c>
      <c r="AT744" s="28">
        <f>SUMIFS('[1]BD Unidades'!$BE$3:$BE$1424,'[1]BD Unidades'!$A$3:$A$1424,$A744)</f>
        <v>0</v>
      </c>
      <c r="AU744" s="29">
        <f t="shared" si="46"/>
        <v>0</v>
      </c>
      <c r="AV744" s="30">
        <f t="shared" si="47"/>
        <v>1.1699999999999999E-2</v>
      </c>
      <c r="AW744" s="25">
        <f>IFERROR(SUMIFS('[1]BD Unidades'!$BI$3:$BI$1424,'[1]BD Unidades'!$A$3:$A$1424,$A744),"-")</f>
        <v>0</v>
      </c>
      <c r="AX744" s="25">
        <f>IFERROR(SUMIFS('[1]BD Unidades'!$BJ$3:$BJ$1424,'[1]BD Unidades'!$A$3:$A$1424,$A744),"-")</f>
        <v>0</v>
      </c>
    </row>
    <row r="745" spans="1:50" ht="14.4" x14ac:dyDescent="0.3">
      <c r="A745" s="7">
        <v>2088</v>
      </c>
      <c r="B745" s="7" t="s">
        <v>3398</v>
      </c>
      <c r="D745" s="8" t="s">
        <v>3399</v>
      </c>
      <c r="E745" s="19" t="s">
        <v>1126</v>
      </c>
      <c r="F745" s="19" t="s">
        <v>3400</v>
      </c>
      <c r="G745" s="19" t="s">
        <v>3401</v>
      </c>
      <c r="H745" s="19" t="s">
        <v>397</v>
      </c>
      <c r="I745" s="19">
        <v>2024</v>
      </c>
      <c r="J745" s="19" t="s">
        <v>495</v>
      </c>
      <c r="K745" s="19" t="s">
        <v>496</v>
      </c>
      <c r="L745" s="19" t="s">
        <v>213</v>
      </c>
      <c r="M745" s="19" t="s">
        <v>48</v>
      </c>
      <c r="N745" s="19" t="s">
        <v>48</v>
      </c>
      <c r="O745" s="19" t="s">
        <v>3403</v>
      </c>
      <c r="P745" s="19" t="s">
        <v>51</v>
      </c>
      <c r="Q745" s="9" t="s">
        <v>3404</v>
      </c>
      <c r="R745" s="20">
        <v>9.0050000000000008</v>
      </c>
      <c r="S745" s="20">
        <v>5.6000000000000001E-2</v>
      </c>
      <c r="T745" s="20">
        <v>9</v>
      </c>
      <c r="U745" s="20" t="s">
        <v>397</v>
      </c>
      <c r="V745" s="21">
        <f>_xlfn.XLOOKUP(D745,'[1]Gen. Real'!$A:$A,'[1]Gen. Real'!$C:$C,"-",0)</f>
        <v>12.302090000000002</v>
      </c>
      <c r="W745" s="22"/>
      <c r="X745" s="22" t="str">
        <f>_xlfn.XLOOKUP(D745,[1]Vertimiento!$A:$A,[1]Vertimiento!$E:$E,"-",0)</f>
        <v>-</v>
      </c>
      <c r="Y745" s="23" t="str">
        <f t="shared" si="44"/>
        <v>-</v>
      </c>
      <c r="Z745" s="19" t="str">
        <f>_xlfn.XLOOKUP(D745,[1]Cmg!$I$4:$I$85,[1]Cmg!$M$4:$M$85,"----",0,1)</f>
        <v>----</v>
      </c>
      <c r="AA745" s="19" t="str">
        <f>_xlfn.XLOOKUP(D745,[1]Cmg!$A$4:$A$89,[1]Cmg!$B$4:$B$89,"----",0,1)</f>
        <v>----</v>
      </c>
      <c r="AB745" s="19" t="str">
        <f>_xlfn.XLOOKUP(D745,[1]Cmg!$E$4:$E$89,[1]Cmg!$F$4:$F$89,"----",0,1)</f>
        <v>----</v>
      </c>
      <c r="AC745" s="19" t="str">
        <f>_xlfn.XLOOKUP(D745,[1]Cmg!$O$4:$O$89,[1]Cmg!$P$4:$P$89,"----",0,1)</f>
        <v>----</v>
      </c>
      <c r="AD745" s="24" t="str">
        <f>_xlfn.XLOOKUP(D745,[1]Cmg!$S$4:$S$89,[1]Cmg!$U$4:$U$89,"----",0,1)</f>
        <v>----</v>
      </c>
      <c r="AG745" s="25">
        <f>IFERROR(SUMIFS('[1]BD Unidades'!$AH:$AH,'[1]BD Unidades'!$A:$A,'BD Centrales 2023'!$A745),"-")</f>
        <v>9</v>
      </c>
      <c r="AH745" s="25">
        <f>SUMIFS('[1]BD Unidades'!$AJ$3:$AJ$1424,'[1]BD Unidades'!$A$3:$A$1424,$A745)</f>
        <v>6004.5974458634046</v>
      </c>
      <c r="AI745" s="25">
        <f>SUMIFS('[1]BD Unidades'!$AL$3:$AL$1424,'[1]BD Unidades'!$A$3:$A$1424,$A745)</f>
        <v>0</v>
      </c>
      <c r="AJ745" s="26">
        <f t="shared" si="45"/>
        <v>0</v>
      </c>
      <c r="AK745" s="27">
        <f>IFERROR(SUMIFS('[1]BD Unidades'!$AO$3:$AO$1424,'[1]BD Unidades'!$A$3:$A$1424,$A745),"-")</f>
        <v>0</v>
      </c>
      <c r="AL745" s="27">
        <f>IFERROR(SUMIFS('[1]BD Unidades'!$AQ$3:$AQ$1424,'[1]BD Unidades'!$A$3:$A$1424,$A745),"-")</f>
        <v>0</v>
      </c>
      <c r="AM745" s="27">
        <f>IFERROR(SUMIFS('[1]BD Unidades'!$AS$3:$AS$1424,'[1]BD Unidades'!$A$3:$A$1424,$A745),"-")</f>
        <v>0</v>
      </c>
      <c r="AN745" s="27">
        <f>IFERROR(SUMIFS('[1]BD Unidades'!$AU$3:$AU$1424,'[1]BD Unidades'!$A$3:$A$1424,$A745),"-")</f>
        <v>0</v>
      </c>
      <c r="AO745" s="27"/>
      <c r="AP745" s="27"/>
      <c r="AQ745" s="25">
        <f>IFERROR(SUMIFS('[1]BD Unidades'!$AZ$3:$AZ$1424,'[1]BD Unidades'!$A$3:$A$1424,$A745),"-")</f>
        <v>2.9358067322730301</v>
      </c>
      <c r="AR745" s="25">
        <f>IFERROR(SUMIFS('[1]BD Unidades'!$BA$3:$BA$1424,'[1]BD Unidades'!$A$3:$A$1424,$A745),"-")</f>
        <v>9</v>
      </c>
      <c r="AS745" s="28">
        <f>SUMIFS('[1]BD Unidades'!$BC$3:$BC$1424,'[1]BD Unidades'!$A$3:$A$1424,$A745)</f>
        <v>9.4007773459189332E-3</v>
      </c>
      <c r="AT745" s="28">
        <f>SUMIFS('[1]BD Unidades'!$BE$3:$BE$1424,'[1]BD Unidades'!$A$3:$A$1424,$A745)</f>
        <v>0.99944475291504709</v>
      </c>
      <c r="AU745" s="29">
        <f t="shared" si="46"/>
        <v>0.99004919532334579</v>
      </c>
      <c r="AV745" s="30">
        <f t="shared" si="47"/>
        <v>5.6000000000000006E-4</v>
      </c>
      <c r="AW745" s="25">
        <f>IFERROR(SUMIFS('[1]BD Unidades'!$BI$3:$BI$1424,'[1]BD Unidades'!$A$3:$A$1424,$A745),"-")</f>
        <v>2.0397185992937343</v>
      </c>
      <c r="AX745" s="25">
        <f>IFERROR(SUMIFS('[1]BD Unidades'!$BJ$3:$BJ$1424,'[1]BD Unidades'!$A$3:$A$1424,$A745),"-")</f>
        <v>1.3121052450028707</v>
      </c>
    </row>
    <row r="746" spans="1:50" ht="14.4" x14ac:dyDescent="0.3">
      <c r="A746" s="7">
        <v>2089</v>
      </c>
      <c r="B746" s="7" t="s">
        <v>3405</v>
      </c>
      <c r="D746" s="8" t="s">
        <v>3406</v>
      </c>
      <c r="E746" s="19" t="s">
        <v>3407</v>
      </c>
      <c r="F746" s="19" t="s">
        <v>3407</v>
      </c>
      <c r="G746" s="19" t="s">
        <v>3408</v>
      </c>
      <c r="H746" s="19" t="s">
        <v>397</v>
      </c>
      <c r="I746" s="19">
        <v>2024</v>
      </c>
      <c r="J746" s="19" t="s">
        <v>495</v>
      </c>
      <c r="K746" s="19" t="s">
        <v>496</v>
      </c>
      <c r="L746" s="19" t="s">
        <v>213</v>
      </c>
      <c r="M746" s="19" t="s">
        <v>362</v>
      </c>
      <c r="N746" s="19" t="s">
        <v>363</v>
      </c>
      <c r="O746" s="19" t="s">
        <v>2318</v>
      </c>
      <c r="P746" s="19" t="s">
        <v>51</v>
      </c>
      <c r="Q746" s="9" t="s">
        <v>3409</v>
      </c>
      <c r="R746" s="20">
        <v>2.3119999999999998</v>
      </c>
      <c r="S746" s="20">
        <v>0.52</v>
      </c>
      <c r="T746" s="20">
        <v>2.2999999999999998</v>
      </c>
      <c r="U746" s="20" t="s">
        <v>397</v>
      </c>
      <c r="V746" s="21">
        <f>_xlfn.XLOOKUP(D746,'[1]Gen. Real'!$A:$A,'[1]Gen. Real'!$C:$C,"-",0)</f>
        <v>1.4952499999999997</v>
      </c>
      <c r="W746" s="22"/>
      <c r="X746" s="22" t="str">
        <f>_xlfn.XLOOKUP(D746,[1]Vertimiento!$A:$A,[1]Vertimiento!$E:$E,"-",0)</f>
        <v>-</v>
      </c>
      <c r="Y746" s="23" t="str">
        <f t="shared" si="44"/>
        <v>-</v>
      </c>
      <c r="Z746" s="19" t="str">
        <f>_xlfn.XLOOKUP(D746,[1]Cmg!$I$4:$I$85,[1]Cmg!$M$4:$M$85,"----",0,1)</f>
        <v>----</v>
      </c>
      <c r="AA746" s="19" t="str">
        <f>_xlfn.XLOOKUP(D746,[1]Cmg!$A$4:$A$89,[1]Cmg!$B$4:$B$89,"----",0,1)</f>
        <v>----</v>
      </c>
      <c r="AB746" s="19" t="str">
        <f>_xlfn.XLOOKUP(D746,[1]Cmg!$E$4:$E$89,[1]Cmg!$F$4:$F$89,"----",0,1)</f>
        <v>----</v>
      </c>
      <c r="AC746" s="19" t="str">
        <f>_xlfn.XLOOKUP(D746,[1]Cmg!$O$4:$O$89,[1]Cmg!$P$4:$P$89,"----",0,1)</f>
        <v>----</v>
      </c>
      <c r="AD746" s="24" t="str">
        <f>_xlfn.XLOOKUP(D746,[1]Cmg!$S$4:$S$89,[1]Cmg!$U$4:$U$89,"----",0,1)</f>
        <v>----</v>
      </c>
      <c r="AG746" s="25">
        <f>IFERROR(SUMIFS('[1]BD Unidades'!$AH:$AH,'[1]BD Unidades'!$A:$A,'BD Centrales 2023'!$A746),"-")</f>
        <v>2.2999999999999998</v>
      </c>
      <c r="AH746" s="25">
        <f>SUMIFS('[1]BD Unidades'!$AJ$3:$AJ$1424,'[1]BD Unidades'!$A$3:$A$1424,$A746)</f>
        <v>2077.1626297577855</v>
      </c>
      <c r="AI746" s="25">
        <f>SUMIFS('[1]BD Unidades'!$AL$3:$AL$1424,'[1]BD Unidades'!$A$3:$A$1424,$A746)</f>
        <v>0</v>
      </c>
      <c r="AJ746" s="26">
        <f t="shared" si="45"/>
        <v>0</v>
      </c>
      <c r="AK746" s="27">
        <f>IFERROR(SUMIFS('[1]BD Unidades'!$AO$3:$AO$1424,'[1]BD Unidades'!$A$3:$A$1424,$A746),"-")</f>
        <v>0</v>
      </c>
      <c r="AL746" s="27">
        <f>IFERROR(SUMIFS('[1]BD Unidades'!$AQ$3:$AQ$1424,'[1]BD Unidades'!$A$3:$A$1424,$A746),"-")</f>
        <v>0</v>
      </c>
      <c r="AM746" s="27">
        <f>IFERROR(SUMIFS('[1]BD Unidades'!$AS$3:$AS$1424,'[1]BD Unidades'!$A$3:$A$1424,$A746),"-")</f>
        <v>0</v>
      </c>
      <c r="AN746" s="27">
        <f>IFERROR(SUMIFS('[1]BD Unidades'!$AU$3:$AU$1424,'[1]BD Unidades'!$A$3:$A$1424,$A746),"-")</f>
        <v>0</v>
      </c>
      <c r="AO746" s="27"/>
      <c r="AP746" s="27"/>
      <c r="AQ746" s="25">
        <f>IFERROR(SUMIFS('[1]BD Unidades'!$AZ$3:$AZ$1424,'[1]BD Unidades'!$A$3:$A$1424,$A746),"-")</f>
        <v>0.55047811907920507</v>
      </c>
      <c r="AR746" s="25">
        <f>IFERROR(SUMIFS('[1]BD Unidades'!$BA$3:$BA$1424,'[1]BD Unidades'!$A$3:$A$1424,$A746),"-")</f>
        <v>2.2999999999999998</v>
      </c>
      <c r="AS746" s="28">
        <f>SUMIFS('[1]BD Unidades'!$BC$3:$BC$1424,'[1]BD Unidades'!$A$3:$A$1424,$A746)</f>
        <v>9.3571799307958468E-3</v>
      </c>
      <c r="AT746" s="28">
        <f>SUMIFS('[1]BD Unidades'!$BE$3:$BE$1424,'[1]BD Unidades'!$A$3:$A$1424,$A746)</f>
        <v>0.99480968858131491</v>
      </c>
      <c r="AU746" s="29">
        <f t="shared" si="46"/>
        <v>0.98550107532836051</v>
      </c>
      <c r="AV746" s="30">
        <f t="shared" si="47"/>
        <v>5.1999999999999998E-3</v>
      </c>
      <c r="AW746" s="25">
        <f>IFERROR(SUMIFS('[1]BD Unidades'!$BI$3:$BI$1424,'[1]BD Unidades'!$A$3:$A$1424,$A746),"-")</f>
        <v>0.12997569316309507</v>
      </c>
      <c r="AX746" s="25">
        <f>IFERROR(SUMIFS('[1]BD Unidades'!$BJ$3:$BJ$1424,'[1]BD Unidades'!$A$3:$A$1424,$A746),"-")</f>
        <v>8.3610449392985883E-2</v>
      </c>
    </row>
    <row r="747" spans="1:50" ht="14.4" x14ac:dyDescent="0.3">
      <c r="A747" s="7">
        <v>2092</v>
      </c>
      <c r="B747" s="7" t="s">
        <v>3432</v>
      </c>
      <c r="D747" s="8" t="s">
        <v>3433</v>
      </c>
      <c r="E747" s="19" t="s">
        <v>3434</v>
      </c>
      <c r="F747" s="19" t="s">
        <v>3434</v>
      </c>
      <c r="G747" s="19" t="s">
        <v>3435</v>
      </c>
      <c r="H747" s="19" t="s">
        <v>397</v>
      </c>
      <c r="I747" s="19">
        <v>2024</v>
      </c>
      <c r="J747" s="19" t="s">
        <v>495</v>
      </c>
      <c r="K747" s="19" t="s">
        <v>496</v>
      </c>
      <c r="L747" s="19" t="s">
        <v>213</v>
      </c>
      <c r="M747" s="19" t="s">
        <v>68</v>
      </c>
      <c r="N747" s="19" t="s">
        <v>68</v>
      </c>
      <c r="O747" s="19" t="s">
        <v>2324</v>
      </c>
      <c r="P747" s="19" t="s">
        <v>51</v>
      </c>
      <c r="Q747" s="9" t="s">
        <v>3436</v>
      </c>
      <c r="R747" s="20">
        <v>6.01</v>
      </c>
      <c r="S747" s="20">
        <v>0.16</v>
      </c>
      <c r="T747" s="20">
        <v>6</v>
      </c>
      <c r="U747" s="20" t="s">
        <v>397</v>
      </c>
      <c r="V747" s="21">
        <f>_xlfn.XLOOKUP(D747,'[1]Gen. Real'!$A:$A,'[1]Gen. Real'!$C:$C,"-",0)</f>
        <v>0.84900999999999993</v>
      </c>
      <c r="W747" s="22"/>
      <c r="X747" s="22" t="str">
        <f>_xlfn.XLOOKUP(D747,[1]Vertimiento!$A:$A,[1]Vertimiento!$E:$E,"-",0)</f>
        <v>-</v>
      </c>
      <c r="Y747" s="23" t="str">
        <f t="shared" si="44"/>
        <v>-</v>
      </c>
      <c r="Z747" s="19" t="str">
        <f>_xlfn.XLOOKUP(D747,[1]Cmg!$I$4:$I$85,[1]Cmg!$M$4:$M$85,"----",0,1)</f>
        <v>----</v>
      </c>
      <c r="AA747" s="19" t="str">
        <f>_xlfn.XLOOKUP(D747,[1]Cmg!$A$4:$A$89,[1]Cmg!$B$4:$B$89,"----",0,1)</f>
        <v>----</v>
      </c>
      <c r="AB747" s="19" t="str">
        <f>_xlfn.XLOOKUP(D747,[1]Cmg!$E$4:$E$89,[1]Cmg!$F$4:$F$89,"----",0,1)</f>
        <v>----</v>
      </c>
      <c r="AC747" s="19" t="str">
        <f>_xlfn.XLOOKUP(D747,[1]Cmg!$O$4:$O$89,[1]Cmg!$P$4:$P$89,"----",0,1)</f>
        <v>----</v>
      </c>
      <c r="AD747" s="24" t="str">
        <f>_xlfn.XLOOKUP(D747,[1]Cmg!$S$4:$S$89,[1]Cmg!$U$4:$U$89,"----",0,1)</f>
        <v>----</v>
      </c>
      <c r="AG747" s="25">
        <f>IFERROR(SUMIFS('[1]BD Unidades'!$AH:$AH,'[1]BD Unidades'!$A:$A,'BD Centrales 2023'!$A747),"-")</f>
        <v>0</v>
      </c>
      <c r="AH747" s="25">
        <f>SUMIFS('[1]BD Unidades'!$AJ$3:$AJ$1424,'[1]BD Unidades'!$A$3:$A$1424,$A747)</f>
        <v>2372.0465890183027</v>
      </c>
      <c r="AI747" s="25">
        <f>SUMIFS('[1]BD Unidades'!$AL$3:$AL$1424,'[1]BD Unidades'!$A$3:$A$1424,$A747)</f>
        <v>0</v>
      </c>
      <c r="AJ747" s="26">
        <f t="shared" si="45"/>
        <v>0</v>
      </c>
      <c r="AK747" s="27">
        <f>IFERROR(SUMIFS('[1]BD Unidades'!$AO$3:$AO$1424,'[1]BD Unidades'!$A$3:$A$1424,$A747),"-")</f>
        <v>0</v>
      </c>
      <c r="AL747" s="27">
        <f>IFERROR(SUMIFS('[1]BD Unidades'!$AQ$3:$AQ$1424,'[1]BD Unidades'!$A$3:$A$1424,$A747),"-")</f>
        <v>0</v>
      </c>
      <c r="AM747" s="27">
        <f>IFERROR(SUMIFS('[1]BD Unidades'!$AS$3:$AS$1424,'[1]BD Unidades'!$A$3:$A$1424,$A747),"-")</f>
        <v>0</v>
      </c>
      <c r="AN747" s="27">
        <f>IFERROR(SUMIFS('[1]BD Unidades'!$AU$3:$AU$1424,'[1]BD Unidades'!$A$3:$A$1424,$A747),"-")</f>
        <v>0</v>
      </c>
      <c r="AO747" s="27"/>
      <c r="AP747" s="27"/>
      <c r="AQ747" s="25">
        <f>IFERROR(SUMIFS('[1]BD Unidades'!$AZ$3:$AZ$1424,'[1]BD Unidades'!$A$3:$A$1424,$A747),"-")</f>
        <v>1.4360298758587962</v>
      </c>
      <c r="AR747" s="25">
        <f>IFERROR(SUMIFS('[1]BD Unidades'!$BA$3:$BA$1424,'[1]BD Unidades'!$A$3:$A$1424,$A747),"-")</f>
        <v>6</v>
      </c>
      <c r="AS747" s="28">
        <f>SUMIFS('[1]BD Unidades'!$BC$3:$BC$1424,'[1]BD Unidades'!$A$3:$A$1424,$A747)</f>
        <v>9.3903494176372712E-3</v>
      </c>
      <c r="AT747" s="28">
        <f>SUMIFS('[1]BD Unidades'!$BE$3:$BE$1424,'[1]BD Unidades'!$A$3:$A$1424,$A747)</f>
        <v>0.99833610648918469</v>
      </c>
      <c r="AU747" s="29">
        <f t="shared" si="46"/>
        <v>0.98896138161300773</v>
      </c>
      <c r="AV747" s="30">
        <f t="shared" si="47"/>
        <v>1.6000000000000001E-3</v>
      </c>
      <c r="AW747" s="25">
        <f>IFERROR(SUMIFS('[1]BD Unidades'!$BI$3:$BI$1424,'[1]BD Unidades'!$A$3:$A$1424,$A747),"-")</f>
        <v>0.38583489124876796</v>
      </c>
      <c r="AX747" s="25">
        <f>IFERROR(SUMIFS('[1]BD Unidades'!$BJ$3:$BJ$1424,'[1]BD Unidades'!$A$3:$A$1424,$A747),"-")</f>
        <v>0.2481989352295533</v>
      </c>
    </row>
    <row r="748" spans="1:50" ht="27.6" x14ac:dyDescent="0.3">
      <c r="A748" s="7">
        <v>2093</v>
      </c>
      <c r="B748" s="7" t="s">
        <v>3442</v>
      </c>
      <c r="D748" s="8" t="s">
        <v>3443</v>
      </c>
      <c r="E748" s="19" t="s">
        <v>3444</v>
      </c>
      <c r="F748" s="19" t="s">
        <v>3444</v>
      </c>
      <c r="G748" s="19" t="s">
        <v>3445</v>
      </c>
      <c r="H748" s="19">
        <v>1</v>
      </c>
      <c r="I748" s="19">
        <v>2024</v>
      </c>
      <c r="J748" s="19" t="s">
        <v>495</v>
      </c>
      <c r="K748" s="19" t="s">
        <v>496</v>
      </c>
      <c r="L748" s="19" t="s">
        <v>47</v>
      </c>
      <c r="M748" s="19" t="s">
        <v>48</v>
      </c>
      <c r="N748" s="19" t="s">
        <v>49</v>
      </c>
      <c r="O748" s="19" t="s">
        <v>50</v>
      </c>
      <c r="P748" s="19" t="s">
        <v>51</v>
      </c>
      <c r="Q748" s="9" t="s">
        <v>3446</v>
      </c>
      <c r="R748" s="20">
        <v>203.36349999999999</v>
      </c>
      <c r="S748" s="20">
        <v>1.4907999999999999</v>
      </c>
      <c r="T748" s="20">
        <v>200.33160000000001</v>
      </c>
      <c r="U748" s="20">
        <v>7.0477999999999996</v>
      </c>
      <c r="V748" s="21" t="str">
        <f>_xlfn.XLOOKUP(D748,'[1]Gen. Real'!$A:$A,'[1]Gen. Real'!$C:$C,"-",0)</f>
        <v>-</v>
      </c>
      <c r="W748" s="22"/>
      <c r="X748" s="22" t="str">
        <f>_xlfn.XLOOKUP(D748,[1]Vertimiento!$A:$A,[1]Vertimiento!$E:$E,"-",0)</f>
        <v>-</v>
      </c>
      <c r="Y748" s="23" t="str">
        <f t="shared" si="44"/>
        <v>-</v>
      </c>
      <c r="Z748" s="19" t="str">
        <f>_xlfn.XLOOKUP(D748,[1]Cmg!$I$4:$I$85,[1]Cmg!$M$4:$M$85,"----",0,1)</f>
        <v>----</v>
      </c>
      <c r="AA748" s="19" t="str">
        <f>_xlfn.XLOOKUP(D748,[1]Cmg!$A$4:$A$89,[1]Cmg!$B$4:$B$89,"----",0,1)</f>
        <v>----</v>
      </c>
      <c r="AB748" s="19" t="str">
        <f>_xlfn.XLOOKUP(D748,[1]Cmg!$E$4:$E$89,[1]Cmg!$F$4:$F$89,"----",0,1)</f>
        <v>----</v>
      </c>
      <c r="AC748" s="19" t="str">
        <f>_xlfn.XLOOKUP(D748,[1]Cmg!$O$4:$O$89,[1]Cmg!$P$4:$P$89,"----",0,1)</f>
        <v>----</v>
      </c>
      <c r="AD748" s="24" t="str">
        <f>_xlfn.XLOOKUP(D748,[1]Cmg!$S$4:$S$89,[1]Cmg!$U$4:$U$89,"----",0,1)</f>
        <v>----</v>
      </c>
      <c r="AG748" s="25">
        <f>IFERROR(SUMIFS('[1]BD Unidades'!$AH:$AH,'[1]BD Unidades'!$A:$A,'BD Centrales 2023'!$A748),"-")</f>
        <v>0</v>
      </c>
      <c r="AH748" s="25">
        <f>SUMIFS('[1]BD Unidades'!$AJ$3:$AJ$1424,'[1]BD Unidades'!$A$3:$A$1424,$A748)</f>
        <v>0</v>
      </c>
      <c r="AI748" s="25">
        <f>SUMIFS('[1]BD Unidades'!$AL$3:$AL$1424,'[1]BD Unidades'!$A$3:$A$1424,$A748)</f>
        <v>0</v>
      </c>
      <c r="AJ748" s="26" t="str">
        <f t="shared" si="45"/>
        <v>-</v>
      </c>
      <c r="AK748" s="27">
        <f>IFERROR(SUMIFS('[1]BD Unidades'!$AO$3:$AO$1424,'[1]BD Unidades'!$A$3:$A$1424,$A748),"-")</f>
        <v>0</v>
      </c>
      <c r="AL748" s="27">
        <f>IFERROR(SUMIFS('[1]BD Unidades'!$AQ$3:$AQ$1424,'[1]BD Unidades'!$A$3:$A$1424,$A748),"-")</f>
        <v>0</v>
      </c>
      <c r="AM748" s="27">
        <f>IFERROR(SUMIFS('[1]BD Unidades'!$AS$3:$AS$1424,'[1]BD Unidades'!$A$3:$A$1424,$A748),"-")</f>
        <v>0</v>
      </c>
      <c r="AN748" s="27">
        <f>IFERROR(SUMIFS('[1]BD Unidades'!$AU$3:$AU$1424,'[1]BD Unidades'!$A$3:$A$1424,$A748),"-")</f>
        <v>0</v>
      </c>
      <c r="AO748" s="27"/>
      <c r="AP748" s="27"/>
      <c r="AQ748" s="25">
        <f>IFERROR(SUMIFS('[1]BD Unidades'!$AZ$3:$AZ$1424,'[1]BD Unidades'!$A$3:$A$1424,$A748),"-")</f>
        <v>0</v>
      </c>
      <c r="AR748" s="25">
        <f>IFERROR(SUMIFS('[1]BD Unidades'!$BA$3:$BA$1424,'[1]BD Unidades'!$A$3:$A$1424,$A748),"-")</f>
        <v>0</v>
      </c>
      <c r="AS748" s="28">
        <f>SUMIFS('[1]BD Unidades'!$BC$3:$BC$1424,'[1]BD Unidades'!$A$3:$A$1424,$A748)</f>
        <v>0</v>
      </c>
      <c r="AT748" s="28">
        <f>SUMIFS('[1]BD Unidades'!$BE$3:$BE$1424,'[1]BD Unidades'!$A$3:$A$1424,$A748)</f>
        <v>0</v>
      </c>
      <c r="AU748" s="29">
        <f t="shared" si="46"/>
        <v>0</v>
      </c>
      <c r="AV748" s="30">
        <f t="shared" si="47"/>
        <v>1.4907999999999999E-2</v>
      </c>
      <c r="AW748" s="25">
        <f>IFERROR(SUMIFS('[1]BD Unidades'!$BI$3:$BI$1424,'[1]BD Unidades'!$A$3:$A$1424,$A748),"-")</f>
        <v>0</v>
      </c>
      <c r="AX748" s="25">
        <f>IFERROR(SUMIFS('[1]BD Unidades'!$BJ$3:$BJ$1424,'[1]BD Unidades'!$A$3:$A$1424,$A748),"-")</f>
        <v>0</v>
      </c>
    </row>
    <row r="749" spans="1:50" ht="14.4" x14ac:dyDescent="0.3">
      <c r="A749" s="7">
        <v>2094</v>
      </c>
      <c r="B749" s="7" t="s">
        <v>3447</v>
      </c>
      <c r="D749" s="8" t="s">
        <v>3448</v>
      </c>
      <c r="E749" s="19" t="s">
        <v>3449</v>
      </c>
      <c r="F749" s="19" t="s">
        <v>3449</v>
      </c>
      <c r="G749" s="19" t="s">
        <v>3450</v>
      </c>
      <c r="H749" s="19" t="s">
        <v>6287</v>
      </c>
      <c r="I749" s="19">
        <v>2024</v>
      </c>
      <c r="J749" s="19" t="s">
        <v>495</v>
      </c>
      <c r="K749" s="19" t="s">
        <v>496</v>
      </c>
      <c r="L749" s="19" t="s">
        <v>47</v>
      </c>
      <c r="M749" s="19" t="s">
        <v>90</v>
      </c>
      <c r="N749" s="19" t="s">
        <v>868</v>
      </c>
      <c r="O749" s="19" t="s">
        <v>1461</v>
      </c>
      <c r="P749" s="19" t="s">
        <v>51</v>
      </c>
      <c r="Q749" s="9" t="s">
        <v>3452</v>
      </c>
      <c r="R749" s="20">
        <v>202.31360000000001</v>
      </c>
      <c r="S749" s="20">
        <v>1.3602000000000001</v>
      </c>
      <c r="T749" s="20">
        <v>199.56180000000001</v>
      </c>
      <c r="U749" s="20">
        <v>1.0860000000000001</v>
      </c>
      <c r="V749" s="21" t="str">
        <f>_xlfn.XLOOKUP(D749,'[1]Gen. Real'!$A:$A,'[1]Gen. Real'!$C:$C,"-",0)</f>
        <v>-</v>
      </c>
      <c r="W749" s="22"/>
      <c r="X749" s="22" t="str">
        <f>_xlfn.XLOOKUP(D749,[1]Vertimiento!$A:$A,[1]Vertimiento!$E:$E,"-",0)</f>
        <v>-</v>
      </c>
      <c r="Y749" s="23" t="str">
        <f t="shared" si="44"/>
        <v>-</v>
      </c>
      <c r="Z749" s="19" t="str">
        <f>_xlfn.XLOOKUP(D749,[1]Cmg!$I$4:$I$85,[1]Cmg!$M$4:$M$85,"----",0,1)</f>
        <v>----</v>
      </c>
      <c r="AA749" s="19" t="str">
        <f>_xlfn.XLOOKUP(D749,[1]Cmg!$A$4:$A$89,[1]Cmg!$B$4:$B$89,"----",0,1)</f>
        <v>----</v>
      </c>
      <c r="AB749" s="19" t="str">
        <f>_xlfn.XLOOKUP(D749,[1]Cmg!$E$4:$E$89,[1]Cmg!$F$4:$F$89,"----",0,1)</f>
        <v>----</v>
      </c>
      <c r="AC749" s="19" t="str">
        <f>_xlfn.XLOOKUP(D749,[1]Cmg!$O$4:$O$89,[1]Cmg!$P$4:$P$89,"----",0,1)</f>
        <v>----</v>
      </c>
      <c r="AD749" s="24" t="str">
        <f>_xlfn.XLOOKUP(D749,[1]Cmg!$S$4:$S$89,[1]Cmg!$U$4:$U$89,"----",0,1)</f>
        <v>----</v>
      </c>
      <c r="AG749" s="25">
        <f>IFERROR(SUMIFS('[1]BD Unidades'!$AH:$AH,'[1]BD Unidades'!$A:$A,'BD Centrales 2023'!$A749),"-")</f>
        <v>0</v>
      </c>
      <c r="AH749" s="25">
        <f>SUMIFS('[1]BD Unidades'!$AJ$3:$AJ$1424,'[1]BD Unidades'!$A$3:$A$1424,$A749)</f>
        <v>0</v>
      </c>
      <c r="AI749" s="25">
        <f>SUMIFS('[1]BD Unidades'!$AL$3:$AL$1424,'[1]BD Unidades'!$A$3:$A$1424,$A749)</f>
        <v>0</v>
      </c>
      <c r="AJ749" s="26" t="str">
        <f t="shared" si="45"/>
        <v>-</v>
      </c>
      <c r="AK749" s="27">
        <f>IFERROR(SUMIFS('[1]BD Unidades'!$AO$3:$AO$1424,'[1]BD Unidades'!$A$3:$A$1424,$A749),"-")</f>
        <v>0</v>
      </c>
      <c r="AL749" s="27">
        <f>IFERROR(SUMIFS('[1]BD Unidades'!$AQ$3:$AQ$1424,'[1]BD Unidades'!$A$3:$A$1424,$A749),"-")</f>
        <v>0</v>
      </c>
      <c r="AM749" s="27">
        <f>IFERROR(SUMIFS('[1]BD Unidades'!$AS$3:$AS$1424,'[1]BD Unidades'!$A$3:$A$1424,$A749),"-")</f>
        <v>0</v>
      </c>
      <c r="AN749" s="27">
        <f>IFERROR(SUMIFS('[1]BD Unidades'!$AU$3:$AU$1424,'[1]BD Unidades'!$A$3:$A$1424,$A749),"-")</f>
        <v>0</v>
      </c>
      <c r="AO749" s="27"/>
      <c r="AP749" s="27"/>
      <c r="AQ749" s="25">
        <f>IFERROR(SUMIFS('[1]BD Unidades'!$AZ$3:$AZ$1424,'[1]BD Unidades'!$A$3:$A$1424,$A749),"-")</f>
        <v>0</v>
      </c>
      <c r="AR749" s="25">
        <f>IFERROR(SUMIFS('[1]BD Unidades'!$BA$3:$BA$1424,'[1]BD Unidades'!$A$3:$A$1424,$A749),"-")</f>
        <v>0</v>
      </c>
      <c r="AS749" s="28">
        <f>SUMIFS('[1]BD Unidades'!$BC$3:$BC$1424,'[1]BD Unidades'!$A$3:$A$1424,$A749)</f>
        <v>0</v>
      </c>
      <c r="AT749" s="28">
        <f>SUMIFS('[1]BD Unidades'!$BE$3:$BE$1424,'[1]BD Unidades'!$A$3:$A$1424,$A749)</f>
        <v>0</v>
      </c>
      <c r="AU749" s="29">
        <f t="shared" si="46"/>
        <v>0</v>
      </c>
      <c r="AV749" s="30">
        <f t="shared" si="47"/>
        <v>1.3602000000000001E-2</v>
      </c>
      <c r="AW749" s="25">
        <f>IFERROR(SUMIFS('[1]BD Unidades'!$BI$3:$BI$1424,'[1]BD Unidades'!$A$3:$A$1424,$A749),"-")</f>
        <v>0</v>
      </c>
      <c r="AX749" s="25">
        <f>IFERROR(SUMIFS('[1]BD Unidades'!$BJ$3:$BJ$1424,'[1]BD Unidades'!$A$3:$A$1424,$A749),"-")</f>
        <v>0</v>
      </c>
    </row>
    <row r="750" spans="1:50" ht="14.4" x14ac:dyDescent="0.3">
      <c r="A750" s="7">
        <v>2095</v>
      </c>
      <c r="B750" s="7" t="s">
        <v>3453</v>
      </c>
      <c r="D750" s="8" t="s">
        <v>3454</v>
      </c>
      <c r="E750" s="19" t="s">
        <v>2309</v>
      </c>
      <c r="F750" s="19" t="s">
        <v>2309</v>
      </c>
      <c r="G750" s="19" t="s">
        <v>3455</v>
      </c>
      <c r="H750" s="19" t="s">
        <v>397</v>
      </c>
      <c r="I750" s="19">
        <v>2024</v>
      </c>
      <c r="J750" s="19" t="s">
        <v>495</v>
      </c>
      <c r="K750" s="19" t="s">
        <v>496</v>
      </c>
      <c r="L750" s="19" t="s">
        <v>157</v>
      </c>
      <c r="M750" s="19" t="s">
        <v>477</v>
      </c>
      <c r="N750" s="19" t="s">
        <v>478</v>
      </c>
      <c r="O750" s="19" t="s">
        <v>617</v>
      </c>
      <c r="P750" s="19" t="s">
        <v>158</v>
      </c>
      <c r="Q750" s="9" t="s">
        <v>3457</v>
      </c>
      <c r="R750" s="20">
        <v>3.8</v>
      </c>
      <c r="S750" s="20">
        <v>0.85</v>
      </c>
      <c r="T750" s="20">
        <v>3.77</v>
      </c>
      <c r="U750" s="20" t="s">
        <v>397</v>
      </c>
      <c r="V750" s="21">
        <f>_xlfn.XLOOKUP(D750,'[1]Gen. Real'!$A:$A,'[1]Gen. Real'!$C:$C,"-",0)</f>
        <v>1.4000000000000001E-4</v>
      </c>
      <c r="W750" s="22"/>
      <c r="X750" s="22" t="str">
        <f>_xlfn.XLOOKUP(D750,[1]Vertimiento!$A:$A,[1]Vertimiento!$E:$E,"-",0)</f>
        <v>-</v>
      </c>
      <c r="Y750" s="23" t="str">
        <f t="shared" si="44"/>
        <v>-</v>
      </c>
      <c r="Z750" s="19">
        <f>_xlfn.XLOOKUP(D750,[1]Cmg!$I$4:$I$85,[1]Cmg!$M$4:$M$85,"----",0,1)</f>
        <v>0</v>
      </c>
      <c r="AA750" s="19">
        <f>_xlfn.XLOOKUP(D750,[1]Cmg!$A$4:$A$89,[1]Cmg!$B$4:$B$89,"----",0,1)</f>
        <v>0</v>
      </c>
      <c r="AB750" s="19">
        <f>_xlfn.XLOOKUP(D750,[1]Cmg!$E$4:$E$89,[1]Cmg!$F$4:$F$89,"----",0,1)</f>
        <v>0</v>
      </c>
      <c r="AC750" s="19">
        <f>_xlfn.XLOOKUP(D750,[1]Cmg!$O$4:$O$89,[1]Cmg!$P$4:$P$89,"----",0,1)</f>
        <v>0</v>
      </c>
      <c r="AD750" s="24">
        <f>_xlfn.XLOOKUP(D750,[1]Cmg!$S$4:$S$89,[1]Cmg!$U$4:$U$89,"----",0,1)</f>
        <v>0.99942948425376543</v>
      </c>
      <c r="AG750" s="25">
        <f>IFERROR(SUMIFS('[1]BD Unidades'!$AH:$AH,'[1]BD Unidades'!$A:$A,'BD Centrales 2023'!$A750),"-")</f>
        <v>0</v>
      </c>
      <c r="AH750" s="25">
        <f>SUMIFS('[1]BD Unidades'!$AJ$3:$AJ$1424,'[1]BD Unidades'!$A$3:$A$1424,$A750)</f>
        <v>0</v>
      </c>
      <c r="AI750" s="25">
        <f>SUMIFS('[1]BD Unidades'!$AL$3:$AL$1424,'[1]BD Unidades'!$A$3:$A$1424,$A750)</f>
        <v>0</v>
      </c>
      <c r="AJ750" s="26" t="str">
        <f t="shared" si="45"/>
        <v>-</v>
      </c>
      <c r="AK750" s="27">
        <f>IFERROR(SUMIFS('[1]BD Unidades'!$AO$3:$AO$1424,'[1]BD Unidades'!$A$3:$A$1424,$A750),"-")</f>
        <v>0</v>
      </c>
      <c r="AL750" s="27">
        <f>IFERROR(SUMIFS('[1]BD Unidades'!$AQ$3:$AQ$1424,'[1]BD Unidades'!$A$3:$A$1424,$A750),"-")</f>
        <v>0</v>
      </c>
      <c r="AM750" s="27">
        <f>IFERROR(SUMIFS('[1]BD Unidades'!$AS$3:$AS$1424,'[1]BD Unidades'!$A$3:$A$1424,$A750),"-")</f>
        <v>0</v>
      </c>
      <c r="AN750" s="27">
        <f>IFERROR(SUMIFS('[1]BD Unidades'!$AU$3:$AU$1424,'[1]BD Unidades'!$A$3:$A$1424,$A750),"-")</f>
        <v>0</v>
      </c>
      <c r="AO750" s="27"/>
      <c r="AP750" s="27"/>
      <c r="AQ750" s="25">
        <f>IFERROR(SUMIFS('[1]BD Unidades'!$AZ$3:$AZ$1424,'[1]BD Unidades'!$A$3:$A$1424,$A750),"-")</f>
        <v>0</v>
      </c>
      <c r="AR750" s="25">
        <f>IFERROR(SUMIFS('[1]BD Unidades'!$BA$3:$BA$1424,'[1]BD Unidades'!$A$3:$A$1424,$A750),"-")</f>
        <v>0</v>
      </c>
      <c r="AS750" s="28">
        <f>SUMIFS('[1]BD Unidades'!$BC$3:$BC$1424,'[1]BD Unidades'!$A$3:$A$1424,$A750)</f>
        <v>0</v>
      </c>
      <c r="AT750" s="28">
        <f>SUMIFS('[1]BD Unidades'!$BE$3:$BE$1424,'[1]BD Unidades'!$A$3:$A$1424,$A750)</f>
        <v>0</v>
      </c>
      <c r="AU750" s="29">
        <f t="shared" si="46"/>
        <v>0</v>
      </c>
      <c r="AV750" s="30">
        <f t="shared" si="47"/>
        <v>8.5000000000000006E-3</v>
      </c>
      <c r="AW750" s="25">
        <f>IFERROR(SUMIFS('[1]BD Unidades'!$BI$3:$BI$1424,'[1]BD Unidades'!$A$3:$A$1424,$A750),"-")</f>
        <v>0</v>
      </c>
      <c r="AX750" s="25">
        <f>IFERROR(SUMIFS('[1]BD Unidades'!$BJ$3:$BJ$1424,'[1]BD Unidades'!$A$3:$A$1424,$A750),"-")</f>
        <v>0</v>
      </c>
    </row>
    <row r="751" spans="1:50" ht="14.4" x14ac:dyDescent="0.3">
      <c r="A751" s="7">
        <v>2096</v>
      </c>
      <c r="B751" s="7" t="s">
        <v>3458</v>
      </c>
      <c r="D751" s="8" t="s">
        <v>3459</v>
      </c>
      <c r="E751" s="19" t="s">
        <v>1126</v>
      </c>
      <c r="F751" s="19" t="s">
        <v>3460</v>
      </c>
      <c r="G751" s="19" t="s">
        <v>3461</v>
      </c>
      <c r="H751" s="19" t="s">
        <v>397</v>
      </c>
      <c r="I751" s="19">
        <v>2024</v>
      </c>
      <c r="J751" s="19" t="s">
        <v>495</v>
      </c>
      <c r="K751" s="19" t="s">
        <v>496</v>
      </c>
      <c r="L751" s="19" t="s">
        <v>213</v>
      </c>
      <c r="M751" s="19" t="s">
        <v>477</v>
      </c>
      <c r="N751" s="19" t="s">
        <v>478</v>
      </c>
      <c r="O751" s="19" t="s">
        <v>714</v>
      </c>
      <c r="P751" s="19" t="s">
        <v>51</v>
      </c>
      <c r="Q751" s="9" t="s">
        <v>3462</v>
      </c>
      <c r="R751" s="20">
        <v>6.9050000000000002</v>
      </c>
      <c r="S751" s="20">
        <v>7.2400000000000006E-2</v>
      </c>
      <c r="T751" s="20">
        <v>6.9</v>
      </c>
      <c r="U751" s="20" t="s">
        <v>397</v>
      </c>
      <c r="V751" s="21">
        <f>_xlfn.XLOOKUP(D751,'[1]Gen. Real'!$A:$A,'[1]Gen. Real'!$C:$C,"-",0)</f>
        <v>5.6318999999999981</v>
      </c>
      <c r="W751" s="22"/>
      <c r="X751" s="22" t="str">
        <f>_xlfn.XLOOKUP(D751,[1]Vertimiento!$A:$A,[1]Vertimiento!$E:$E,"-",0)</f>
        <v>-</v>
      </c>
      <c r="Y751" s="23" t="str">
        <f t="shared" si="44"/>
        <v>-</v>
      </c>
      <c r="Z751" s="19" t="str">
        <f>_xlfn.XLOOKUP(D751,[1]Cmg!$I$4:$I$85,[1]Cmg!$M$4:$M$85,"----",0,1)</f>
        <v>----</v>
      </c>
      <c r="AA751" s="19" t="str">
        <f>_xlfn.XLOOKUP(D751,[1]Cmg!$A$4:$A$89,[1]Cmg!$B$4:$B$89,"----",0,1)</f>
        <v>----</v>
      </c>
      <c r="AB751" s="19" t="str">
        <f>_xlfn.XLOOKUP(D751,[1]Cmg!$E$4:$E$89,[1]Cmg!$F$4:$F$89,"----",0,1)</f>
        <v>----</v>
      </c>
      <c r="AC751" s="19" t="str">
        <f>_xlfn.XLOOKUP(D751,[1]Cmg!$O$4:$O$89,[1]Cmg!$P$4:$P$89,"----",0,1)</f>
        <v>----</v>
      </c>
      <c r="AD751" s="24" t="str">
        <f>_xlfn.XLOOKUP(D751,[1]Cmg!$S$4:$S$89,[1]Cmg!$U$4:$U$89,"----",0,1)</f>
        <v>----</v>
      </c>
      <c r="AG751" s="25">
        <f>IFERROR(SUMIFS('[1]BD Unidades'!$AH:$AH,'[1]BD Unidades'!$A:$A,'BD Centrales 2023'!$A751),"-")</f>
        <v>6.9</v>
      </c>
      <c r="AH751" s="25">
        <f>SUMIFS('[1]BD Unidades'!$AJ$3:$AJ$1424,'[1]BD Unidades'!$A$3:$A$1424,$A751)</f>
        <v>3524.4460535843596</v>
      </c>
      <c r="AI751" s="25">
        <f>SUMIFS('[1]BD Unidades'!$AL$3:$AL$1424,'[1]BD Unidades'!$A$3:$A$1424,$A751)</f>
        <v>0</v>
      </c>
      <c r="AJ751" s="26">
        <f t="shared" si="45"/>
        <v>0</v>
      </c>
      <c r="AK751" s="27">
        <f>IFERROR(SUMIFS('[1]BD Unidades'!$AO$3:$AO$1424,'[1]BD Unidades'!$A$3:$A$1424,$A751),"-")</f>
        <v>0</v>
      </c>
      <c r="AL751" s="27">
        <f>IFERROR(SUMIFS('[1]BD Unidades'!$AQ$3:$AQ$1424,'[1]BD Unidades'!$A$3:$A$1424,$A751),"-")</f>
        <v>0</v>
      </c>
      <c r="AM751" s="27">
        <f>IFERROR(SUMIFS('[1]BD Unidades'!$AS$3:$AS$1424,'[1]BD Unidades'!$A$3:$A$1424,$A751),"-")</f>
        <v>0</v>
      </c>
      <c r="AN751" s="27">
        <f>IFERROR(SUMIFS('[1]BD Unidades'!$AU$3:$AU$1424,'[1]BD Unidades'!$A$3:$A$1424,$A751),"-")</f>
        <v>0</v>
      </c>
      <c r="AO751" s="27"/>
      <c r="AP751" s="27"/>
      <c r="AQ751" s="25">
        <f>IFERROR(SUMIFS('[1]BD Unidades'!$AZ$3:$AZ$1424,'[1]BD Unidades'!$A$3:$A$1424,$A751),"-")</f>
        <v>2.0329501803346459</v>
      </c>
      <c r="AR751" s="25">
        <f>IFERROR(SUMIFS('[1]BD Unidades'!$BA$3:$BA$1424,'[1]BD Unidades'!$A$3:$A$1424,$A751),"-")</f>
        <v>6.9000000000000101</v>
      </c>
      <c r="AS751" s="28">
        <f>SUMIFS('[1]BD Unidades'!$BC$3:$BC$1424,'[1]BD Unidades'!$A$3:$A$1424,$A751)</f>
        <v>9.3991889934829827E-3</v>
      </c>
      <c r="AT751" s="28">
        <f>SUMIFS('[1]BD Unidades'!$BE$3:$BE$1424,'[1]BD Unidades'!$A$3:$A$1424,$A751)</f>
        <v>0.999275887038378</v>
      </c>
      <c r="AU751" s="29">
        <f t="shared" si="46"/>
        <v>0.9898835041194739</v>
      </c>
      <c r="AV751" s="30">
        <f t="shared" si="47"/>
        <v>7.2400000000000003E-4</v>
      </c>
      <c r="AW751" s="25">
        <f>IFERROR(SUMIFS('[1]BD Unidades'!$BI$3:$BI$1424,'[1]BD Unidades'!$A$3:$A$1424,$A751),"-")</f>
        <v>0.81104863804917193</v>
      </c>
      <c r="AX751" s="25">
        <f>IFERROR(SUMIFS('[1]BD Unidades'!$BJ$3:$BJ$1424,'[1]BD Unidades'!$A$3:$A$1424,$A751),"-")</f>
        <v>0.52172940537250245</v>
      </c>
    </row>
    <row r="752" spans="1:50" ht="14.4" x14ac:dyDescent="0.3">
      <c r="A752" s="7">
        <v>2097</v>
      </c>
      <c r="B752" s="7" t="s">
        <v>3463</v>
      </c>
      <c r="D752" s="8" t="s">
        <v>3464</v>
      </c>
      <c r="E752" s="19" t="s">
        <v>2931</v>
      </c>
      <c r="F752" s="19" t="s">
        <v>3465</v>
      </c>
      <c r="G752" s="19" t="s">
        <v>3466</v>
      </c>
      <c r="H752" s="19">
        <v>1</v>
      </c>
      <c r="I752" s="19">
        <v>2024</v>
      </c>
      <c r="J752" s="19" t="s">
        <v>495</v>
      </c>
      <c r="K752" s="19" t="s">
        <v>496</v>
      </c>
      <c r="L752" s="19" t="s">
        <v>213</v>
      </c>
      <c r="M752" s="19" t="s">
        <v>106</v>
      </c>
      <c r="N752" s="19" t="s">
        <v>243</v>
      </c>
      <c r="O752" s="19" t="s">
        <v>1147</v>
      </c>
      <c r="P752" s="19" t="s">
        <v>51</v>
      </c>
      <c r="Q752" s="9" t="s">
        <v>3468</v>
      </c>
      <c r="R752" s="20">
        <v>5.01</v>
      </c>
      <c r="S752" s="20">
        <v>0.19900000000000001</v>
      </c>
      <c r="T752" s="20">
        <v>5</v>
      </c>
      <c r="U752" s="20" t="s">
        <v>397</v>
      </c>
      <c r="V752" s="21">
        <f>_xlfn.XLOOKUP(D752,'[1]Gen. Real'!$A:$A,'[1]Gen. Real'!$C:$C,"-",0)</f>
        <v>3.8685200000000006</v>
      </c>
      <c r="W752" s="22"/>
      <c r="X752" s="22" t="str">
        <f>_xlfn.XLOOKUP(D752,[1]Vertimiento!$A:$A,[1]Vertimiento!$E:$E,"-",0)</f>
        <v>-</v>
      </c>
      <c r="Y752" s="23" t="str">
        <f t="shared" si="44"/>
        <v>-</v>
      </c>
      <c r="Z752" s="19" t="str">
        <f>_xlfn.XLOOKUP(D752,[1]Cmg!$I$4:$I$85,[1]Cmg!$M$4:$M$85,"----",0,1)</f>
        <v>----</v>
      </c>
      <c r="AA752" s="19" t="str">
        <f>_xlfn.XLOOKUP(D752,[1]Cmg!$A$4:$A$89,[1]Cmg!$B$4:$B$89,"----",0,1)</f>
        <v>----</v>
      </c>
      <c r="AB752" s="19" t="str">
        <f>_xlfn.XLOOKUP(D752,[1]Cmg!$E$4:$E$89,[1]Cmg!$F$4:$F$89,"----",0,1)</f>
        <v>----</v>
      </c>
      <c r="AC752" s="19" t="str">
        <f>_xlfn.XLOOKUP(D752,[1]Cmg!$O$4:$O$89,[1]Cmg!$P$4:$P$89,"----",0,1)</f>
        <v>----</v>
      </c>
      <c r="AD752" s="24" t="str">
        <f>_xlfn.XLOOKUP(D752,[1]Cmg!$S$4:$S$89,[1]Cmg!$U$4:$U$89,"----",0,1)</f>
        <v>----</v>
      </c>
      <c r="AG752" s="25">
        <f>IFERROR(SUMIFS('[1]BD Unidades'!$AH:$AH,'[1]BD Unidades'!$A:$A,'BD Centrales 2023'!$A752),"-")</f>
        <v>5</v>
      </c>
      <c r="AH752" s="25">
        <f>SUMIFS('[1]BD Unidades'!$AJ$3:$AJ$1424,'[1]BD Unidades'!$A$3:$A$1424,$A752)</f>
        <v>5979.8735861610085</v>
      </c>
      <c r="AI752" s="25">
        <f>SUMIFS('[1]BD Unidades'!$AL$3:$AL$1424,'[1]BD Unidades'!$A$3:$A$1424,$A752)</f>
        <v>0</v>
      </c>
      <c r="AJ752" s="26">
        <f t="shared" si="45"/>
        <v>0</v>
      </c>
      <c r="AK752" s="27">
        <f>IFERROR(SUMIFS('[1]BD Unidades'!$AO$3:$AO$1424,'[1]BD Unidades'!$A$3:$A$1424,$A752),"-")</f>
        <v>0</v>
      </c>
      <c r="AL752" s="27">
        <f>IFERROR(SUMIFS('[1]BD Unidades'!$AQ$3:$AQ$1424,'[1]BD Unidades'!$A$3:$A$1424,$A752),"-")</f>
        <v>0</v>
      </c>
      <c r="AM752" s="27">
        <f>IFERROR(SUMIFS('[1]BD Unidades'!$AS$3:$AS$1424,'[1]BD Unidades'!$A$3:$A$1424,$A752),"-")</f>
        <v>0</v>
      </c>
      <c r="AN752" s="27">
        <f>IFERROR(SUMIFS('[1]BD Unidades'!$AU$3:$AU$1424,'[1]BD Unidades'!$A$3:$A$1424,$A752),"-")</f>
        <v>0</v>
      </c>
      <c r="AO752" s="27"/>
      <c r="AP752" s="27"/>
      <c r="AQ752" s="25">
        <f>IFERROR(SUMIFS('[1]BD Unidades'!$AZ$3:$AZ$1424,'[1]BD Unidades'!$A$3:$A$1424,$A752),"-")</f>
        <v>1.1966915632156634</v>
      </c>
      <c r="AR752" s="25">
        <f>IFERROR(SUMIFS('[1]BD Unidades'!$BA$3:$BA$1424,'[1]BD Unidades'!$A$3:$A$1424,$A752),"-")</f>
        <v>5</v>
      </c>
      <c r="AS752" s="28">
        <f>SUMIFS('[1]BD Unidades'!$BC$3:$BC$1424,'[1]BD Unidades'!$A$3:$A$1424,$A752)</f>
        <v>9.3872255489021953E-3</v>
      </c>
      <c r="AT752" s="28">
        <f>SUMIFS('[1]BD Unidades'!$BE$3:$BE$1424,'[1]BD Unidades'!$A$3:$A$1424,$A752)</f>
        <v>0.99800399201596812</v>
      </c>
      <c r="AU752" s="29">
        <f t="shared" si="46"/>
        <v>0.98863550344420947</v>
      </c>
      <c r="AV752" s="30">
        <f t="shared" si="47"/>
        <v>1.99E-3</v>
      </c>
      <c r="AW752" s="25">
        <f>IFERROR(SUMIFS('[1]BD Unidades'!$BI$3:$BI$1424,'[1]BD Unidades'!$A$3:$A$1424,$A752),"-")</f>
        <v>0.99056937568076087</v>
      </c>
      <c r="AX752" s="25">
        <f>IFERROR(SUMIFS('[1]BD Unidades'!$BJ$3:$BJ$1424,'[1]BD Unidades'!$A$3:$A$1424,$A752),"-")</f>
        <v>0.6372110710859753</v>
      </c>
    </row>
    <row r="753" spans="1:50" ht="14.4" x14ac:dyDescent="0.3">
      <c r="A753" s="7">
        <v>2098</v>
      </c>
      <c r="B753" s="7" t="s">
        <v>3469</v>
      </c>
      <c r="D753" s="8" t="s">
        <v>3470</v>
      </c>
      <c r="E753" s="19" t="s">
        <v>2309</v>
      </c>
      <c r="F753" s="19" t="s">
        <v>3471</v>
      </c>
      <c r="G753" s="19" t="s">
        <v>3472</v>
      </c>
      <c r="H753" s="19" t="s">
        <v>397</v>
      </c>
      <c r="I753" s="19">
        <v>2024</v>
      </c>
      <c r="J753" s="19" t="s">
        <v>495</v>
      </c>
      <c r="K753" s="19" t="s">
        <v>496</v>
      </c>
      <c r="L753" s="19" t="s">
        <v>157</v>
      </c>
      <c r="M753" s="19" t="s">
        <v>477</v>
      </c>
      <c r="N753" s="19" t="s">
        <v>549</v>
      </c>
      <c r="O753" s="19" t="s">
        <v>477</v>
      </c>
      <c r="P753" s="19" t="s">
        <v>158</v>
      </c>
      <c r="Q753" s="9" t="s">
        <v>3474</v>
      </c>
      <c r="R753" s="20">
        <v>9.1165000000000003</v>
      </c>
      <c r="S753" s="20">
        <v>1.28</v>
      </c>
      <c r="T753" s="20">
        <v>9</v>
      </c>
      <c r="U753" s="20">
        <v>0.17449999999999999</v>
      </c>
      <c r="V753" s="21">
        <f>_xlfn.XLOOKUP(D753,'[1]Gen. Real'!$A:$A,'[1]Gen. Real'!$C:$C,"-",0)</f>
        <v>9.2219999999999996E-2</v>
      </c>
      <c r="W753" s="22"/>
      <c r="X753" s="22" t="str">
        <f>_xlfn.XLOOKUP(D753,[1]Vertimiento!$A:$A,[1]Vertimiento!$E:$E,"-",0)</f>
        <v>-</v>
      </c>
      <c r="Y753" s="23" t="str">
        <f t="shared" si="44"/>
        <v>-</v>
      </c>
      <c r="Z753" s="19">
        <f>_xlfn.XLOOKUP(D753,[1]Cmg!$I$4:$I$85,[1]Cmg!$M$4:$M$85,"----",0,1)</f>
        <v>0</v>
      </c>
      <c r="AA753" s="19">
        <f>_xlfn.XLOOKUP(D753,[1]Cmg!$A$4:$A$89,[1]Cmg!$B$4:$B$89,"----",0,1)</f>
        <v>0</v>
      </c>
      <c r="AB753" s="19">
        <f>_xlfn.XLOOKUP(D753,[1]Cmg!$E$4:$E$89,[1]Cmg!$F$4:$F$89,"----",0,1)</f>
        <v>0</v>
      </c>
      <c r="AC753" s="19">
        <f>_xlfn.XLOOKUP(D753,[1]Cmg!$O$4:$O$89,[1]Cmg!$P$4:$P$89,"----",0,1)</f>
        <v>0</v>
      </c>
      <c r="AD753" s="24">
        <f>_xlfn.XLOOKUP(D753,[1]Cmg!$S$4:$S$89,[1]Cmg!$U$4:$U$89,"----",0,1)</f>
        <v>0.98779096303057967</v>
      </c>
      <c r="AG753" s="25">
        <f>IFERROR(SUMIFS('[1]BD Unidades'!$AH:$AH,'[1]BD Unidades'!$A:$A,'BD Centrales 2023'!$A753),"-")</f>
        <v>0</v>
      </c>
      <c r="AH753" s="25">
        <f>SUMIFS('[1]BD Unidades'!$AJ$3:$AJ$1424,'[1]BD Unidades'!$A$3:$A$1424,$A753)</f>
        <v>0</v>
      </c>
      <c r="AI753" s="25">
        <f>SUMIFS('[1]BD Unidades'!$AL$3:$AL$1424,'[1]BD Unidades'!$A$3:$A$1424,$A753)</f>
        <v>0</v>
      </c>
      <c r="AJ753" s="26" t="str">
        <f t="shared" si="45"/>
        <v>-</v>
      </c>
      <c r="AK753" s="27">
        <f>IFERROR(SUMIFS('[1]BD Unidades'!$AO$3:$AO$1424,'[1]BD Unidades'!$A$3:$A$1424,$A753),"-")</f>
        <v>0</v>
      </c>
      <c r="AL753" s="27">
        <f>IFERROR(SUMIFS('[1]BD Unidades'!$AQ$3:$AQ$1424,'[1]BD Unidades'!$A$3:$A$1424,$A753),"-")</f>
        <v>0</v>
      </c>
      <c r="AM753" s="27">
        <f>IFERROR(SUMIFS('[1]BD Unidades'!$AS$3:$AS$1424,'[1]BD Unidades'!$A$3:$A$1424,$A753),"-")</f>
        <v>0</v>
      </c>
      <c r="AN753" s="27">
        <f>IFERROR(SUMIFS('[1]BD Unidades'!$AU$3:$AU$1424,'[1]BD Unidades'!$A$3:$A$1424,$A753),"-")</f>
        <v>0</v>
      </c>
      <c r="AO753" s="27"/>
      <c r="AP753" s="27"/>
      <c r="AQ753" s="25">
        <f>IFERROR(SUMIFS('[1]BD Unidades'!$AZ$3:$AZ$1424,'[1]BD Unidades'!$A$3:$A$1424,$A753),"-")</f>
        <v>0</v>
      </c>
      <c r="AR753" s="25">
        <f>IFERROR(SUMIFS('[1]BD Unidades'!$BA$3:$BA$1424,'[1]BD Unidades'!$A$3:$A$1424,$A753),"-")</f>
        <v>0</v>
      </c>
      <c r="AS753" s="28">
        <f>SUMIFS('[1]BD Unidades'!$BC$3:$BC$1424,'[1]BD Unidades'!$A$3:$A$1424,$A753)</f>
        <v>0</v>
      </c>
      <c r="AT753" s="28">
        <f>SUMIFS('[1]BD Unidades'!$BE$3:$BE$1424,'[1]BD Unidades'!$A$3:$A$1424,$A753)</f>
        <v>0</v>
      </c>
      <c r="AU753" s="29">
        <f t="shared" si="46"/>
        <v>0</v>
      </c>
      <c r="AV753" s="30">
        <f t="shared" si="47"/>
        <v>1.2800000000000001E-2</v>
      </c>
      <c r="AW753" s="25">
        <f>IFERROR(SUMIFS('[1]BD Unidades'!$BI$3:$BI$1424,'[1]BD Unidades'!$A$3:$A$1424,$A753),"-")</f>
        <v>0</v>
      </c>
      <c r="AX753" s="25">
        <f>IFERROR(SUMIFS('[1]BD Unidades'!$BJ$3:$BJ$1424,'[1]BD Unidades'!$A$3:$A$1424,$A753),"-")</f>
        <v>0</v>
      </c>
    </row>
    <row r="754" spans="1:50" ht="14.4" x14ac:dyDescent="0.3">
      <c r="A754" s="7">
        <v>2099</v>
      </c>
      <c r="B754" s="7" t="s">
        <v>3475</v>
      </c>
      <c r="D754" s="8" t="s">
        <v>3476</v>
      </c>
      <c r="E754" s="19" t="s">
        <v>2293</v>
      </c>
      <c r="F754" s="19" t="s">
        <v>2293</v>
      </c>
      <c r="G754" s="19" t="s">
        <v>3477</v>
      </c>
      <c r="H754" s="19">
        <v>3</v>
      </c>
      <c r="I754" s="19">
        <v>2024</v>
      </c>
      <c r="J754" s="19" t="s">
        <v>495</v>
      </c>
      <c r="K754" s="19" t="s">
        <v>496</v>
      </c>
      <c r="L754" s="19" t="s">
        <v>47</v>
      </c>
      <c r="M754" s="19" t="s">
        <v>477</v>
      </c>
      <c r="N754" s="19" t="s">
        <v>549</v>
      </c>
      <c r="O754" s="19" t="s">
        <v>477</v>
      </c>
      <c r="P754" s="19" t="s">
        <v>158</v>
      </c>
      <c r="Q754" s="9" t="s">
        <v>3479</v>
      </c>
      <c r="R754" s="20">
        <v>9.1</v>
      </c>
      <c r="S754" s="20">
        <v>1</v>
      </c>
      <c r="T754" s="20">
        <v>9</v>
      </c>
      <c r="U754" s="20">
        <v>2.4400000000000002E-2</v>
      </c>
      <c r="V754" s="21">
        <f>_xlfn.XLOOKUP(D754,'[1]Gen. Real'!$A:$A,'[1]Gen. Real'!$C:$C,"-",0)</f>
        <v>3.8568899999999999</v>
      </c>
      <c r="W754" s="22"/>
      <c r="X754" s="22" t="str">
        <f>_xlfn.XLOOKUP(D754,[1]Vertimiento!$A:$A,[1]Vertimiento!$E:$E,"-",0)</f>
        <v>-</v>
      </c>
      <c r="Y754" s="23" t="str">
        <f t="shared" si="44"/>
        <v>-</v>
      </c>
      <c r="Z754" s="19">
        <f>_xlfn.XLOOKUP(D754,[1]Cmg!$I$4:$I$85,[1]Cmg!$M$4:$M$85,"----",0,1)</f>
        <v>0</v>
      </c>
      <c r="AA754" s="19">
        <f>_xlfn.XLOOKUP(D754,[1]Cmg!$A$4:$A$89,[1]Cmg!$B$4:$B$89,"----",0,1)</f>
        <v>0</v>
      </c>
      <c r="AB754" s="19">
        <f>_xlfn.XLOOKUP(D754,[1]Cmg!$E$4:$E$89,[1]Cmg!$F$4:$F$89,"----",0,1)</f>
        <v>0</v>
      </c>
      <c r="AC754" s="19">
        <f>_xlfn.XLOOKUP(D754,[1]Cmg!$O$4:$O$89,[1]Cmg!$P$4:$P$89,"----",0,1)</f>
        <v>0</v>
      </c>
      <c r="AD754" s="24">
        <f>_xlfn.XLOOKUP(D754,[1]Cmg!$S$4:$S$89,[1]Cmg!$U$4:$U$89,"----",0,1)</f>
        <v>0.88464171611136466</v>
      </c>
      <c r="AG754" s="25">
        <f>IFERROR(SUMIFS('[1]BD Unidades'!$AH:$AH,'[1]BD Unidades'!$A:$A,'BD Centrales 2023'!$A754),"-")</f>
        <v>9.1199999999999992</v>
      </c>
      <c r="AH754" s="25">
        <f>SUMIFS('[1]BD Unidades'!$AJ$3:$AJ$1424,'[1]BD Unidades'!$A$3:$A$1424,$A754)</f>
        <v>37.081318681318685</v>
      </c>
      <c r="AI754" s="25">
        <f>SUMIFS('[1]BD Unidades'!$AL$3:$AL$1424,'[1]BD Unidades'!$A$3:$A$1424,$A754)</f>
        <v>59.129670329670326</v>
      </c>
      <c r="AJ754" s="26">
        <f t="shared" si="45"/>
        <v>0.61458333333333326</v>
      </c>
      <c r="AK754" s="27">
        <f>IFERROR(SUMIFS('[1]BD Unidades'!$AO$3:$AO$1424,'[1]BD Unidades'!$A$3:$A$1424,$A754),"-")</f>
        <v>0</v>
      </c>
      <c r="AL754" s="27">
        <f>IFERROR(SUMIFS('[1]BD Unidades'!$AQ$3:$AQ$1424,'[1]BD Unidades'!$A$3:$A$1424,$A754),"-")</f>
        <v>0</v>
      </c>
      <c r="AM754" s="27">
        <f>IFERROR(SUMIFS('[1]BD Unidades'!$AS$3:$AS$1424,'[1]BD Unidades'!$A$3:$A$1424,$A754),"-")</f>
        <v>0</v>
      </c>
      <c r="AN754" s="27">
        <f>IFERROR(SUMIFS('[1]BD Unidades'!$AU$3:$AU$1424,'[1]BD Unidades'!$A$3:$A$1424,$A754),"-")</f>
        <v>0</v>
      </c>
      <c r="AO754" s="27"/>
      <c r="AP754" s="27"/>
      <c r="AQ754" s="25">
        <f>IFERROR(SUMIFS('[1]BD Unidades'!$AZ$3:$AZ$1424,'[1]BD Unidades'!$A$3:$A$1424,$A754),"-")</f>
        <v>2.1827654113053701</v>
      </c>
      <c r="AR754" s="25">
        <f>IFERROR(SUMIFS('[1]BD Unidades'!$BA$3:$BA$1424,'[1]BD Unidades'!$A$3:$A$1424,$A754),"-")</f>
        <v>9.1199999999999992</v>
      </c>
      <c r="AS754" s="28">
        <f>SUMIFS('[1]BD Unidades'!$BC$3:$BC$1424,'[1]BD Unidades'!$A$3:$A$1424,$A754)</f>
        <v>3.5167120879120877E-3</v>
      </c>
      <c r="AT754" s="28">
        <f>SUMIFS('[1]BD Unidades'!$BE$3:$BE$1424,'[1]BD Unidades'!$A$3:$A$1424,$A754)</f>
        <v>1.0021978021978022</v>
      </c>
      <c r="AU754" s="29">
        <f t="shared" si="46"/>
        <v>0.99867336107233429</v>
      </c>
      <c r="AV754" s="30">
        <f t="shared" si="47"/>
        <v>0.01</v>
      </c>
      <c r="AW754" s="25">
        <f>IFERROR(SUMIFS('[1]BD Unidades'!$BI$3:$BI$1424,'[1]BD Unidades'!$A$3:$A$1424,$A754),"-")</f>
        <v>2.3503064134273097E-2</v>
      </c>
      <c r="AX754" s="25">
        <f>IFERROR(SUMIFS('[1]BD Unidades'!$BJ$3:$BJ$1424,'[1]BD Unidades'!$A$3:$A$1424,$A754),"-")</f>
        <v>1.5118994225427281E-2</v>
      </c>
    </row>
    <row r="755" spans="1:50" ht="14.4" x14ac:dyDescent="0.3">
      <c r="A755" s="7">
        <v>2101</v>
      </c>
      <c r="B755" s="7" t="s">
        <v>3480</v>
      </c>
      <c r="D755" s="8" t="s">
        <v>3481</v>
      </c>
      <c r="E755" s="19" t="s">
        <v>3482</v>
      </c>
      <c r="F755" s="19" t="s">
        <v>3482</v>
      </c>
      <c r="G755" s="19" t="s">
        <v>3483</v>
      </c>
      <c r="H755" s="19" t="s">
        <v>397</v>
      </c>
      <c r="I755" s="19">
        <v>2024</v>
      </c>
      <c r="J755" s="19" t="s">
        <v>495</v>
      </c>
      <c r="K755" s="19" t="s">
        <v>496</v>
      </c>
      <c r="L755" s="19" t="s">
        <v>213</v>
      </c>
      <c r="M755" s="19" t="s">
        <v>164</v>
      </c>
      <c r="N755" s="19" t="s">
        <v>831</v>
      </c>
      <c r="O755" s="19" t="s">
        <v>831</v>
      </c>
      <c r="P755" s="19" t="s">
        <v>51</v>
      </c>
      <c r="Q755" s="9" t="s">
        <v>399</v>
      </c>
      <c r="R755" s="20">
        <v>9.0109999999999992</v>
      </c>
      <c r="S755" s="20">
        <v>0.122</v>
      </c>
      <c r="T755" s="20">
        <v>9</v>
      </c>
      <c r="U755" s="20" t="s">
        <v>397</v>
      </c>
      <c r="V755" s="21">
        <f>_xlfn.XLOOKUP(D755,'[1]Gen. Real'!$A:$A,'[1]Gen. Real'!$C:$C,"-",0)</f>
        <v>8.0613699999999984</v>
      </c>
      <c r="W755" s="22"/>
      <c r="X755" s="22" t="str">
        <f>_xlfn.XLOOKUP(D755,[1]Vertimiento!$A:$A,[1]Vertimiento!$E:$E,"-",0)</f>
        <v>-</v>
      </c>
      <c r="Y755" s="23" t="str">
        <f t="shared" si="44"/>
        <v>-</v>
      </c>
      <c r="Z755" s="19" t="str">
        <f>_xlfn.XLOOKUP(D755,[1]Cmg!$I$4:$I$85,[1]Cmg!$M$4:$M$85,"----",0,1)</f>
        <v>----</v>
      </c>
      <c r="AA755" s="19" t="str">
        <f>_xlfn.XLOOKUP(D755,[1]Cmg!$A$4:$A$89,[1]Cmg!$B$4:$B$89,"----",0,1)</f>
        <v>----</v>
      </c>
      <c r="AB755" s="19" t="str">
        <f>_xlfn.XLOOKUP(D755,[1]Cmg!$E$4:$E$89,[1]Cmg!$F$4:$F$89,"----",0,1)</f>
        <v>----</v>
      </c>
      <c r="AC755" s="19" t="str">
        <f>_xlfn.XLOOKUP(D755,[1]Cmg!$O$4:$O$89,[1]Cmg!$P$4:$P$89,"----",0,1)</f>
        <v>----</v>
      </c>
      <c r="AD755" s="24" t="str">
        <f>_xlfn.XLOOKUP(D755,[1]Cmg!$S$4:$S$89,[1]Cmg!$U$4:$U$89,"----",0,1)</f>
        <v>----</v>
      </c>
      <c r="AG755" s="25">
        <f>IFERROR(SUMIFS('[1]BD Unidades'!$AH:$AH,'[1]BD Unidades'!$A:$A,'BD Centrales 2023'!$A755),"-")</f>
        <v>9</v>
      </c>
      <c r="AH755" s="25">
        <f>SUMIFS('[1]BD Unidades'!$AJ$3:$AJ$1424,'[1]BD Unidades'!$A$3:$A$1424,$A755)</f>
        <v>5757.9791366108129</v>
      </c>
      <c r="AI755" s="25">
        <f>SUMIFS('[1]BD Unidades'!$AL$3:$AL$1424,'[1]BD Unidades'!$A$3:$A$1424,$A755)</f>
        <v>0</v>
      </c>
      <c r="AJ755" s="26">
        <f t="shared" si="45"/>
        <v>0</v>
      </c>
      <c r="AK755" s="27">
        <f>IFERROR(SUMIFS('[1]BD Unidades'!$AO$3:$AO$1424,'[1]BD Unidades'!$A$3:$A$1424,$A755),"-")</f>
        <v>0</v>
      </c>
      <c r="AL755" s="27">
        <f>IFERROR(SUMIFS('[1]BD Unidades'!$AQ$3:$AQ$1424,'[1]BD Unidades'!$A$3:$A$1424,$A755),"-")</f>
        <v>0</v>
      </c>
      <c r="AM755" s="27">
        <f>IFERROR(SUMIFS('[1]BD Unidades'!$AS$3:$AS$1424,'[1]BD Unidades'!$A$3:$A$1424,$A755),"-")</f>
        <v>0</v>
      </c>
      <c r="AN755" s="27">
        <f>IFERROR(SUMIFS('[1]BD Unidades'!$AU$3:$AU$1424,'[1]BD Unidades'!$A$3:$A$1424,$A755),"-")</f>
        <v>0</v>
      </c>
      <c r="AO755" s="27"/>
      <c r="AP755" s="27"/>
      <c r="AQ755" s="25">
        <f>IFERROR(SUMIFS('[1]BD Unidades'!$AZ$3:$AZ$1424,'[1]BD Unidades'!$A$3:$A$1424,$A755),"-")</f>
        <v>2.154044813788194</v>
      </c>
      <c r="AR755" s="25">
        <f>IFERROR(SUMIFS('[1]BD Unidades'!$BA$3:$BA$1424,'[1]BD Unidades'!$A$3:$A$1424,$A755),"-")</f>
        <v>9</v>
      </c>
      <c r="AS755" s="28">
        <f>SUMIFS('[1]BD Unidades'!$BC$3:$BC$1424,'[1]BD Unidades'!$A$3:$A$1424,$A755)</f>
        <v>9.3945178115636442E-3</v>
      </c>
      <c r="AT755" s="28">
        <f>SUMIFS('[1]BD Unidades'!$BE$3:$BE$1424,'[1]BD Unidades'!$A$3:$A$1424,$A755)</f>
        <v>0.99877926978137843</v>
      </c>
      <c r="AU755" s="29">
        <f t="shared" si="46"/>
        <v>0.98939622014159678</v>
      </c>
      <c r="AV755" s="30">
        <f t="shared" si="47"/>
        <v>1.2199999999999999E-3</v>
      </c>
      <c r="AW755" s="25">
        <f>IFERROR(SUMIFS('[1]BD Unidades'!$BI$3:$BI$1424,'[1]BD Unidades'!$A$3:$A$1424,$A755),"-")</f>
        <v>1.7070270946157633</v>
      </c>
      <c r="AX755" s="25">
        <f>IFERROR(SUMIFS('[1]BD Unidades'!$BJ$3:$BJ$1424,'[1]BD Unidades'!$A$3:$A$1424,$A755),"-")</f>
        <v>1.0980922588943887</v>
      </c>
    </row>
    <row r="756" spans="1:50" ht="14.4" x14ac:dyDescent="0.3">
      <c r="A756" s="7">
        <v>2102</v>
      </c>
      <c r="B756" s="7" t="s">
        <v>3484</v>
      </c>
      <c r="D756" s="8" t="s">
        <v>3485</v>
      </c>
      <c r="E756" s="19" t="s">
        <v>2309</v>
      </c>
      <c r="F756" s="19" t="s">
        <v>3486</v>
      </c>
      <c r="G756" s="19" t="s">
        <v>3487</v>
      </c>
      <c r="H756" s="19" t="s">
        <v>397</v>
      </c>
      <c r="I756" s="19">
        <v>2024</v>
      </c>
      <c r="J756" s="19" t="s">
        <v>495</v>
      </c>
      <c r="K756" s="19" t="s">
        <v>496</v>
      </c>
      <c r="L756" s="19" t="s">
        <v>157</v>
      </c>
      <c r="M756" s="19" t="s">
        <v>497</v>
      </c>
      <c r="N756" s="19" t="s">
        <v>579</v>
      </c>
      <c r="O756" s="19" t="s">
        <v>580</v>
      </c>
      <c r="P756" s="19" t="s">
        <v>158</v>
      </c>
      <c r="Q756" s="9" t="s">
        <v>3391</v>
      </c>
      <c r="R756" s="20">
        <v>9.0922999999999998</v>
      </c>
      <c r="S756" s="20">
        <v>1.02</v>
      </c>
      <c r="T756" s="20">
        <v>9</v>
      </c>
      <c r="U756" s="20">
        <v>0.16350000000000001</v>
      </c>
      <c r="V756" s="21">
        <f>_xlfn.XLOOKUP(D756,'[1]Gen. Real'!$A:$A,'[1]Gen. Real'!$C:$C,"-",0)</f>
        <v>0</v>
      </c>
      <c r="W756" s="22"/>
      <c r="X756" s="22" t="str">
        <f>_xlfn.XLOOKUP(D756,[1]Vertimiento!$A:$A,[1]Vertimiento!$E:$E,"-",0)</f>
        <v>-</v>
      </c>
      <c r="Y756" s="23" t="str">
        <f t="shared" si="44"/>
        <v>-</v>
      </c>
      <c r="Z756" s="19" t="str">
        <f>_xlfn.XLOOKUP(D756,[1]Cmg!$I$4:$I$85,[1]Cmg!$M$4:$M$85,"----",0,1)</f>
        <v>----</v>
      </c>
      <c r="AA756" s="19" t="str">
        <f>_xlfn.XLOOKUP(D756,[1]Cmg!$A$4:$A$89,[1]Cmg!$B$4:$B$89,"----",0,1)</f>
        <v>----</v>
      </c>
      <c r="AB756" s="19" t="str">
        <f>_xlfn.XLOOKUP(D756,[1]Cmg!$E$4:$E$89,[1]Cmg!$F$4:$F$89,"----",0,1)</f>
        <v>----</v>
      </c>
      <c r="AC756" s="19" t="str">
        <f>_xlfn.XLOOKUP(D756,[1]Cmg!$O$4:$O$89,[1]Cmg!$P$4:$P$89,"----",0,1)</f>
        <v>----</v>
      </c>
      <c r="AD756" s="24" t="str">
        <f>_xlfn.XLOOKUP(D756,[1]Cmg!$S$4:$S$89,[1]Cmg!$U$4:$U$89,"----",0,1)</f>
        <v>----</v>
      </c>
      <c r="AG756" s="25">
        <f>IFERROR(SUMIFS('[1]BD Unidades'!$AH:$AH,'[1]BD Unidades'!$A:$A,'BD Centrales 2023'!$A756),"-")</f>
        <v>0</v>
      </c>
      <c r="AH756" s="25">
        <f>SUMIFS('[1]BD Unidades'!$AJ$3:$AJ$1424,'[1]BD Unidades'!$A$3:$A$1424,$A756)</f>
        <v>0</v>
      </c>
      <c r="AI756" s="25">
        <f>SUMIFS('[1]BD Unidades'!$AL$3:$AL$1424,'[1]BD Unidades'!$A$3:$A$1424,$A756)</f>
        <v>0</v>
      </c>
      <c r="AJ756" s="26" t="str">
        <f t="shared" si="45"/>
        <v>-</v>
      </c>
      <c r="AK756" s="27">
        <f>IFERROR(SUMIFS('[1]BD Unidades'!$AO$3:$AO$1424,'[1]BD Unidades'!$A$3:$A$1424,$A756),"-")</f>
        <v>0</v>
      </c>
      <c r="AL756" s="27">
        <f>IFERROR(SUMIFS('[1]BD Unidades'!$AQ$3:$AQ$1424,'[1]BD Unidades'!$A$3:$A$1424,$A756),"-")</f>
        <v>0</v>
      </c>
      <c r="AM756" s="27">
        <f>IFERROR(SUMIFS('[1]BD Unidades'!$AS$3:$AS$1424,'[1]BD Unidades'!$A$3:$A$1424,$A756),"-")</f>
        <v>0</v>
      </c>
      <c r="AN756" s="27">
        <f>IFERROR(SUMIFS('[1]BD Unidades'!$AU$3:$AU$1424,'[1]BD Unidades'!$A$3:$A$1424,$A756),"-")</f>
        <v>0</v>
      </c>
      <c r="AO756" s="27"/>
      <c r="AP756" s="27"/>
      <c r="AQ756" s="25">
        <f>IFERROR(SUMIFS('[1]BD Unidades'!$AZ$3:$AZ$1424,'[1]BD Unidades'!$A$3:$A$1424,$A756),"-")</f>
        <v>0</v>
      </c>
      <c r="AR756" s="25">
        <f>IFERROR(SUMIFS('[1]BD Unidades'!$BA$3:$BA$1424,'[1]BD Unidades'!$A$3:$A$1424,$A756),"-")</f>
        <v>0</v>
      </c>
      <c r="AS756" s="28">
        <f>SUMIFS('[1]BD Unidades'!$BC$3:$BC$1424,'[1]BD Unidades'!$A$3:$A$1424,$A756)</f>
        <v>0</v>
      </c>
      <c r="AT756" s="28">
        <f>SUMIFS('[1]BD Unidades'!$BE$3:$BE$1424,'[1]BD Unidades'!$A$3:$A$1424,$A756)</f>
        <v>0</v>
      </c>
      <c r="AU756" s="29">
        <f t="shared" si="46"/>
        <v>0</v>
      </c>
      <c r="AV756" s="30">
        <f t="shared" si="47"/>
        <v>1.0200000000000001E-2</v>
      </c>
      <c r="AW756" s="25">
        <f>IFERROR(SUMIFS('[1]BD Unidades'!$BI$3:$BI$1424,'[1]BD Unidades'!$A$3:$A$1424,$A756),"-")</f>
        <v>0</v>
      </c>
      <c r="AX756" s="25">
        <f>IFERROR(SUMIFS('[1]BD Unidades'!$BJ$3:$BJ$1424,'[1]BD Unidades'!$A$3:$A$1424,$A756),"-")</f>
        <v>0</v>
      </c>
    </row>
    <row r="757" spans="1:50" ht="14.4" x14ac:dyDescent="0.3">
      <c r="A757" s="7">
        <v>2103</v>
      </c>
      <c r="B757" s="7" t="s">
        <v>3489</v>
      </c>
      <c r="D757" s="8" t="s">
        <v>3490</v>
      </c>
      <c r="E757" s="19" t="s">
        <v>3491</v>
      </c>
      <c r="F757" s="19" t="s">
        <v>3491</v>
      </c>
      <c r="G757" s="19" t="s">
        <v>3492</v>
      </c>
      <c r="H757" s="19" t="s">
        <v>397</v>
      </c>
      <c r="I757" s="19">
        <v>2024</v>
      </c>
      <c r="J757" s="19" t="s">
        <v>495</v>
      </c>
      <c r="K757" s="19" t="s">
        <v>496</v>
      </c>
      <c r="L757" s="19" t="s">
        <v>213</v>
      </c>
      <c r="M757" s="19" t="s">
        <v>164</v>
      </c>
      <c r="N757" s="19" t="s">
        <v>707</v>
      </c>
      <c r="O757" s="19" t="s">
        <v>1011</v>
      </c>
      <c r="P757" s="19" t="s">
        <v>51</v>
      </c>
      <c r="Q757" s="9" t="s">
        <v>3493</v>
      </c>
      <c r="R757" s="20">
        <v>9.0139999999999993</v>
      </c>
      <c r="S757" s="20">
        <v>0.155</v>
      </c>
      <c r="T757" s="20">
        <v>9</v>
      </c>
      <c r="U757" s="20" t="s">
        <v>397</v>
      </c>
      <c r="V757" s="21" t="str">
        <f>_xlfn.XLOOKUP(D757,'[1]Gen. Real'!$A:$A,'[1]Gen. Real'!$C:$C,"-",0)</f>
        <v>-</v>
      </c>
      <c r="W757" s="22"/>
      <c r="X757" s="22" t="str">
        <f>_xlfn.XLOOKUP(D757,[1]Vertimiento!$A:$A,[1]Vertimiento!$E:$E,"-",0)</f>
        <v>-</v>
      </c>
      <c r="Y757" s="23" t="str">
        <f t="shared" si="44"/>
        <v>-</v>
      </c>
      <c r="Z757" s="19" t="str">
        <f>_xlfn.XLOOKUP(D757,[1]Cmg!$I$4:$I$85,[1]Cmg!$M$4:$M$85,"----",0,1)</f>
        <v>----</v>
      </c>
      <c r="AA757" s="19" t="str">
        <f>_xlfn.XLOOKUP(D757,[1]Cmg!$A$4:$A$89,[1]Cmg!$B$4:$B$89,"----",0,1)</f>
        <v>----</v>
      </c>
      <c r="AB757" s="19" t="str">
        <f>_xlfn.XLOOKUP(D757,[1]Cmg!$E$4:$E$89,[1]Cmg!$F$4:$F$89,"----",0,1)</f>
        <v>----</v>
      </c>
      <c r="AC757" s="19" t="str">
        <f>_xlfn.XLOOKUP(D757,[1]Cmg!$O$4:$O$89,[1]Cmg!$P$4:$P$89,"----",0,1)</f>
        <v>----</v>
      </c>
      <c r="AD757" s="24" t="str">
        <f>_xlfn.XLOOKUP(D757,[1]Cmg!$S$4:$S$89,[1]Cmg!$U$4:$U$89,"----",0,1)</f>
        <v>----</v>
      </c>
      <c r="AG757" s="25">
        <f>IFERROR(SUMIFS('[1]BD Unidades'!$AH:$AH,'[1]BD Unidades'!$A:$A,'BD Centrales 2023'!$A757),"-")</f>
        <v>0</v>
      </c>
      <c r="AH757" s="25">
        <f>SUMIFS('[1]BD Unidades'!$AJ$3:$AJ$1424,'[1]BD Unidades'!$A$3:$A$1424,$A757)</f>
        <v>0</v>
      </c>
      <c r="AI757" s="25">
        <f>SUMIFS('[1]BD Unidades'!$AL$3:$AL$1424,'[1]BD Unidades'!$A$3:$A$1424,$A757)</f>
        <v>0</v>
      </c>
      <c r="AJ757" s="26" t="str">
        <f t="shared" si="45"/>
        <v>-</v>
      </c>
      <c r="AK757" s="27">
        <f>IFERROR(SUMIFS('[1]BD Unidades'!$AO$3:$AO$1424,'[1]BD Unidades'!$A$3:$A$1424,$A757),"-")</f>
        <v>0</v>
      </c>
      <c r="AL757" s="27">
        <f>IFERROR(SUMIFS('[1]BD Unidades'!$AQ$3:$AQ$1424,'[1]BD Unidades'!$A$3:$A$1424,$A757),"-")</f>
        <v>0</v>
      </c>
      <c r="AM757" s="27">
        <f>IFERROR(SUMIFS('[1]BD Unidades'!$AS$3:$AS$1424,'[1]BD Unidades'!$A$3:$A$1424,$A757),"-")</f>
        <v>0</v>
      </c>
      <c r="AN757" s="27">
        <f>IFERROR(SUMIFS('[1]BD Unidades'!$AU$3:$AU$1424,'[1]BD Unidades'!$A$3:$A$1424,$A757),"-")</f>
        <v>0</v>
      </c>
      <c r="AO757" s="27"/>
      <c r="AP757" s="27"/>
      <c r="AQ757" s="25">
        <f>IFERROR(SUMIFS('[1]BD Unidades'!$AZ$3:$AZ$1424,'[1]BD Unidades'!$A$3:$A$1424,$A757),"-")</f>
        <v>0</v>
      </c>
      <c r="AR757" s="25">
        <f>IFERROR(SUMIFS('[1]BD Unidades'!$BA$3:$BA$1424,'[1]BD Unidades'!$A$3:$A$1424,$A757),"-")</f>
        <v>0</v>
      </c>
      <c r="AS757" s="28">
        <f>SUMIFS('[1]BD Unidades'!$BC$3:$BC$1424,'[1]BD Unidades'!$A$3:$A$1424,$A757)</f>
        <v>0</v>
      </c>
      <c r="AT757" s="28">
        <f>SUMIFS('[1]BD Unidades'!$BE$3:$BE$1424,'[1]BD Unidades'!$A$3:$A$1424,$A757)</f>
        <v>0</v>
      </c>
      <c r="AU757" s="29">
        <f t="shared" si="46"/>
        <v>0</v>
      </c>
      <c r="AV757" s="30">
        <f t="shared" si="47"/>
        <v>1.5499999999999999E-3</v>
      </c>
      <c r="AW757" s="25">
        <f>IFERROR(SUMIFS('[1]BD Unidades'!$BI$3:$BI$1424,'[1]BD Unidades'!$A$3:$A$1424,$A757),"-")</f>
        <v>0</v>
      </c>
      <c r="AX757" s="25">
        <f>IFERROR(SUMIFS('[1]BD Unidades'!$BJ$3:$BJ$1424,'[1]BD Unidades'!$A$3:$A$1424,$A757),"-")</f>
        <v>0</v>
      </c>
    </row>
    <row r="758" spans="1:50" ht="14.4" x14ac:dyDescent="0.3">
      <c r="A758" s="7">
        <v>2104</v>
      </c>
      <c r="B758" s="7" t="s">
        <v>3494</v>
      </c>
      <c r="D758" s="8" t="s">
        <v>3495</v>
      </c>
      <c r="E758" s="19" t="s">
        <v>3496</v>
      </c>
      <c r="F758" s="19" t="s">
        <v>3496</v>
      </c>
      <c r="G758" s="19" t="s">
        <v>3497</v>
      </c>
      <c r="H758" s="19" t="s">
        <v>397</v>
      </c>
      <c r="I758" s="19">
        <v>2024</v>
      </c>
      <c r="J758" s="19" t="s">
        <v>495</v>
      </c>
      <c r="K758" s="19" t="s">
        <v>496</v>
      </c>
      <c r="L758" s="19" t="s">
        <v>213</v>
      </c>
      <c r="M758" s="19" t="s">
        <v>164</v>
      </c>
      <c r="N758" s="19" t="s">
        <v>707</v>
      </c>
      <c r="O758" s="19" t="s">
        <v>1011</v>
      </c>
      <c r="P758" s="19" t="s">
        <v>51</v>
      </c>
      <c r="Q758" s="9" t="s">
        <v>3498</v>
      </c>
      <c r="R758" s="20">
        <v>9.0139999999999993</v>
      </c>
      <c r="S758" s="20">
        <v>0.155</v>
      </c>
      <c r="T758" s="20">
        <v>9</v>
      </c>
      <c r="U758" s="20" t="s">
        <v>397</v>
      </c>
      <c r="V758" s="21">
        <f>_xlfn.XLOOKUP(D758,'[1]Gen. Real'!$A:$A,'[1]Gen. Real'!$C:$C,"-",0)</f>
        <v>3.0900000000000003E-3</v>
      </c>
      <c r="W758" s="22"/>
      <c r="X758" s="22" t="str">
        <f>_xlfn.XLOOKUP(D758,[1]Vertimiento!$A:$A,[1]Vertimiento!$E:$E,"-",0)</f>
        <v>-</v>
      </c>
      <c r="Y758" s="23" t="str">
        <f t="shared" si="44"/>
        <v>-</v>
      </c>
      <c r="Z758" s="19" t="str">
        <f>_xlfn.XLOOKUP(D758,[1]Cmg!$I$4:$I$85,[1]Cmg!$M$4:$M$85,"----",0,1)</f>
        <v>----</v>
      </c>
      <c r="AA758" s="19" t="str">
        <f>_xlfn.XLOOKUP(D758,[1]Cmg!$A$4:$A$89,[1]Cmg!$B$4:$B$89,"----",0,1)</f>
        <v>----</v>
      </c>
      <c r="AB758" s="19" t="str">
        <f>_xlfn.XLOOKUP(D758,[1]Cmg!$E$4:$E$89,[1]Cmg!$F$4:$F$89,"----",0,1)</f>
        <v>----</v>
      </c>
      <c r="AC758" s="19" t="str">
        <f>_xlfn.XLOOKUP(D758,[1]Cmg!$O$4:$O$89,[1]Cmg!$P$4:$P$89,"----",0,1)</f>
        <v>----</v>
      </c>
      <c r="AD758" s="24" t="str">
        <f>_xlfn.XLOOKUP(D758,[1]Cmg!$S$4:$S$89,[1]Cmg!$U$4:$U$89,"----",0,1)</f>
        <v>----</v>
      </c>
      <c r="AG758" s="25">
        <f>IFERROR(SUMIFS('[1]BD Unidades'!$AH:$AH,'[1]BD Unidades'!$A:$A,'BD Centrales 2023'!$A758),"-")</f>
        <v>0</v>
      </c>
      <c r="AH758" s="25">
        <f>SUMIFS('[1]BD Unidades'!$AJ$3:$AJ$1424,'[1]BD Unidades'!$A$3:$A$1424,$A758)</f>
        <v>27.956512092300866</v>
      </c>
      <c r="AI758" s="25">
        <f>SUMIFS('[1]BD Unidades'!$AL$3:$AL$1424,'[1]BD Unidades'!$A$3:$A$1424,$A758)</f>
        <v>0</v>
      </c>
      <c r="AJ758" s="26">
        <f t="shared" si="45"/>
        <v>0</v>
      </c>
      <c r="AK758" s="27">
        <f>IFERROR(SUMIFS('[1]BD Unidades'!$AO$3:$AO$1424,'[1]BD Unidades'!$A$3:$A$1424,$A758),"-")</f>
        <v>0</v>
      </c>
      <c r="AL758" s="27">
        <f>IFERROR(SUMIFS('[1]BD Unidades'!$AQ$3:$AQ$1424,'[1]BD Unidades'!$A$3:$A$1424,$A758),"-")</f>
        <v>0</v>
      </c>
      <c r="AM758" s="27">
        <f>IFERROR(SUMIFS('[1]BD Unidades'!$AS$3:$AS$1424,'[1]BD Unidades'!$A$3:$A$1424,$A758),"-")</f>
        <v>0</v>
      </c>
      <c r="AN758" s="27">
        <f>IFERROR(SUMIFS('[1]BD Unidades'!$AU$3:$AU$1424,'[1]BD Unidades'!$A$3:$A$1424,$A758),"-")</f>
        <v>0</v>
      </c>
      <c r="AO758" s="27"/>
      <c r="AP758" s="27"/>
      <c r="AQ758" s="25">
        <f>IFERROR(SUMIFS('[1]BD Unidades'!$AZ$3:$AZ$1424,'[1]BD Unidades'!$A$3:$A$1424,$A758),"-")</f>
        <v>2.154044813788194</v>
      </c>
      <c r="AR758" s="25">
        <f>IFERROR(SUMIFS('[1]BD Unidades'!$BA$3:$BA$1424,'[1]BD Unidades'!$A$3:$A$1424,$A758),"-")</f>
        <v>9</v>
      </c>
      <c r="AS758" s="28">
        <f>SUMIFS('[1]BD Unidades'!$BC$3:$BC$1424,'[1]BD Unidades'!$A$3:$A$1424,$A758)</f>
        <v>9.3913911692922129E-3</v>
      </c>
      <c r="AT758" s="28">
        <f>SUMIFS('[1]BD Unidades'!$BE$3:$BE$1424,'[1]BD Unidades'!$A$3:$A$1424,$A758)</f>
        <v>0.99844686043931674</v>
      </c>
      <c r="AU758" s="29">
        <f t="shared" si="46"/>
        <v>0.98907005541117943</v>
      </c>
      <c r="AV758" s="30">
        <f t="shared" si="47"/>
        <v>1.5499999999999999E-3</v>
      </c>
      <c r="AW758" s="25">
        <f>IFERROR(SUMIFS('[1]BD Unidades'!$BI$3:$BI$1424,'[1]BD Unidades'!$A$3:$A$1424,$A758),"-")</f>
        <v>0.27476121043472873</v>
      </c>
      <c r="AX758" s="25">
        <f>IFERROR(SUMIFS('[1]BD Unidades'!$BJ$3:$BJ$1424,'[1]BD Unidades'!$A$3:$A$1424,$A758),"-")</f>
        <v>0.17674772660286373</v>
      </c>
    </row>
    <row r="759" spans="1:50" ht="14.4" x14ac:dyDescent="0.3">
      <c r="A759" s="7">
        <v>2105</v>
      </c>
      <c r="B759" s="7" t="s">
        <v>3499</v>
      </c>
      <c r="D759" s="8" t="s">
        <v>3500</v>
      </c>
      <c r="E759" s="19" t="s">
        <v>3501</v>
      </c>
      <c r="F759" s="19" t="s">
        <v>3501</v>
      </c>
      <c r="G759" s="19" t="s">
        <v>3502</v>
      </c>
      <c r="H759" s="19" t="s">
        <v>397</v>
      </c>
      <c r="I759" s="19">
        <v>2024</v>
      </c>
      <c r="J759" s="19" t="s">
        <v>495</v>
      </c>
      <c r="K759" s="19" t="s">
        <v>496</v>
      </c>
      <c r="L759" s="19" t="s">
        <v>213</v>
      </c>
      <c r="M759" s="19" t="s">
        <v>68</v>
      </c>
      <c r="N759" s="19" t="s">
        <v>68</v>
      </c>
      <c r="O759" s="19" t="s">
        <v>2324</v>
      </c>
      <c r="P759" s="19" t="s">
        <v>51</v>
      </c>
      <c r="Q759" s="9" t="s">
        <v>3503</v>
      </c>
      <c r="R759" s="20">
        <v>2.7012999999999998</v>
      </c>
      <c r="S759" s="20">
        <v>0.48099999999999998</v>
      </c>
      <c r="T759" s="20">
        <v>2.7</v>
      </c>
      <c r="U759" s="20" t="s">
        <v>397</v>
      </c>
      <c r="V759" s="21">
        <f>_xlfn.XLOOKUP(D759,'[1]Gen. Real'!$A:$A,'[1]Gen. Real'!$C:$C,"-",0)</f>
        <v>2.984929999999999</v>
      </c>
      <c r="W759" s="22"/>
      <c r="X759" s="22" t="str">
        <f>_xlfn.XLOOKUP(D759,[1]Vertimiento!$A:$A,[1]Vertimiento!$E:$E,"-",0)</f>
        <v>-</v>
      </c>
      <c r="Y759" s="23" t="str">
        <f t="shared" si="44"/>
        <v>-</v>
      </c>
      <c r="Z759" s="19" t="str">
        <f>_xlfn.XLOOKUP(D759,[1]Cmg!$I$4:$I$85,[1]Cmg!$M$4:$M$85,"----",0,1)</f>
        <v>----</v>
      </c>
      <c r="AA759" s="19" t="str">
        <f>_xlfn.XLOOKUP(D759,[1]Cmg!$A$4:$A$89,[1]Cmg!$B$4:$B$89,"----",0,1)</f>
        <v>----</v>
      </c>
      <c r="AB759" s="19" t="str">
        <f>_xlfn.XLOOKUP(D759,[1]Cmg!$E$4:$E$89,[1]Cmg!$F$4:$F$89,"----",0,1)</f>
        <v>----</v>
      </c>
      <c r="AC759" s="19" t="str">
        <f>_xlfn.XLOOKUP(D759,[1]Cmg!$O$4:$O$89,[1]Cmg!$P$4:$P$89,"----",0,1)</f>
        <v>----</v>
      </c>
      <c r="AD759" s="24" t="str">
        <f>_xlfn.XLOOKUP(D759,[1]Cmg!$S$4:$S$89,[1]Cmg!$U$4:$U$89,"----",0,1)</f>
        <v>----</v>
      </c>
      <c r="AG759" s="25">
        <f>IFERROR(SUMIFS('[1]BD Unidades'!$AH:$AH,'[1]BD Unidades'!$A:$A,'BD Centrales 2023'!$A759),"-")</f>
        <v>2.7</v>
      </c>
      <c r="AH759" s="25">
        <f>SUMIFS('[1]BD Unidades'!$AJ$3:$AJ$1424,'[1]BD Unidades'!$A$3:$A$1424,$A759)</f>
        <v>5148.671010254322</v>
      </c>
      <c r="AI759" s="25">
        <f>SUMIFS('[1]BD Unidades'!$AL$3:$AL$1424,'[1]BD Unidades'!$A$3:$A$1424,$A759)</f>
        <v>0</v>
      </c>
      <c r="AJ759" s="26">
        <f t="shared" si="45"/>
        <v>0</v>
      </c>
      <c r="AK759" s="27">
        <f>IFERROR(SUMIFS('[1]BD Unidades'!$AO$3:$AO$1424,'[1]BD Unidades'!$A$3:$A$1424,$A759),"-")</f>
        <v>0</v>
      </c>
      <c r="AL759" s="27">
        <f>IFERROR(SUMIFS('[1]BD Unidades'!$AQ$3:$AQ$1424,'[1]BD Unidades'!$A$3:$A$1424,$A759),"-")</f>
        <v>0</v>
      </c>
      <c r="AM759" s="27">
        <f>IFERROR(SUMIFS('[1]BD Unidades'!$AS$3:$AS$1424,'[1]BD Unidades'!$A$3:$A$1424,$A759),"-")</f>
        <v>0</v>
      </c>
      <c r="AN759" s="27">
        <f>IFERROR(SUMIFS('[1]BD Unidades'!$AU$3:$AU$1424,'[1]BD Unidades'!$A$3:$A$1424,$A759),"-")</f>
        <v>0</v>
      </c>
      <c r="AO759" s="27"/>
      <c r="AP759" s="27"/>
      <c r="AQ759" s="25">
        <f>IFERROR(SUMIFS('[1]BD Unidades'!$AZ$3:$AZ$1424,'[1]BD Unidades'!$A$3:$A$1424,$A759),"-")</f>
        <v>0.64621344413645831</v>
      </c>
      <c r="AR759" s="25">
        <f>IFERROR(SUMIFS('[1]BD Unidades'!$BA$3:$BA$1424,'[1]BD Unidades'!$A$3:$A$1424,$A759),"-")</f>
        <v>2.69999999999999</v>
      </c>
      <c r="AS759" s="28">
        <f>SUMIFS('[1]BD Unidades'!$BC$3:$BC$1424,'[1]BD Unidades'!$A$3:$A$1424,$A759)</f>
        <v>9.4014733646762671E-3</v>
      </c>
      <c r="AT759" s="28">
        <f>SUMIFS('[1]BD Unidades'!$BE$3:$BE$1424,'[1]BD Unidades'!$A$3:$A$1424,$A759)</f>
        <v>0.99951875023137027</v>
      </c>
      <c r="AU759" s="29">
        <f t="shared" si="46"/>
        <v>0.99012180132357552</v>
      </c>
      <c r="AV759" s="30">
        <f t="shared" si="47"/>
        <v>4.81E-3</v>
      </c>
      <c r="AW759" s="25">
        <f>IFERROR(SUMIFS('[1]BD Unidades'!$BI$3:$BI$1424,'[1]BD Unidades'!$A$3:$A$1424,$A759),"-")</f>
        <v>0.39986525093054137</v>
      </c>
      <c r="AX759" s="25">
        <f>IFERROR(SUMIFS('[1]BD Unidades'!$BJ$3:$BJ$1424,'[1]BD Unidades'!$A$3:$A$1424,$A759),"-")</f>
        <v>0.25722435105608255</v>
      </c>
    </row>
    <row r="760" spans="1:50" ht="14.4" x14ac:dyDescent="0.3">
      <c r="A760" s="7">
        <v>2107</v>
      </c>
      <c r="B760" s="7" t="s">
        <v>3504</v>
      </c>
      <c r="D760" s="8" t="s">
        <v>3505</v>
      </c>
      <c r="E760" s="19" t="s">
        <v>3506</v>
      </c>
      <c r="F760" s="19" t="s">
        <v>3506</v>
      </c>
      <c r="G760" s="19" t="s">
        <v>3507</v>
      </c>
      <c r="H760" s="19" t="s">
        <v>397</v>
      </c>
      <c r="I760" s="19">
        <v>2024</v>
      </c>
      <c r="J760" s="19" t="s">
        <v>495</v>
      </c>
      <c r="K760" s="19" t="s">
        <v>496</v>
      </c>
      <c r="L760" s="19" t="s">
        <v>213</v>
      </c>
      <c r="M760" s="19" t="s">
        <v>164</v>
      </c>
      <c r="N760" s="19" t="s">
        <v>221</v>
      </c>
      <c r="O760" s="19" t="s">
        <v>886</v>
      </c>
      <c r="P760" s="19" t="s">
        <v>51</v>
      </c>
      <c r="Q760" s="9" t="s">
        <v>3508</v>
      </c>
      <c r="R760" s="20">
        <v>2.9129999999999998</v>
      </c>
      <c r="S760" s="20">
        <v>0.45</v>
      </c>
      <c r="T760" s="20">
        <v>2.9</v>
      </c>
      <c r="U760" s="20" t="s">
        <v>397</v>
      </c>
      <c r="V760" s="21">
        <f>_xlfn.XLOOKUP(D760,'[1]Gen. Real'!$A:$A,'[1]Gen. Real'!$C:$C,"-",0)</f>
        <v>1.5133500000000006</v>
      </c>
      <c r="W760" s="22"/>
      <c r="X760" s="22" t="str">
        <f>_xlfn.XLOOKUP(D760,[1]Vertimiento!$A:$A,[1]Vertimiento!$E:$E,"-",0)</f>
        <v>-</v>
      </c>
      <c r="Y760" s="23" t="str">
        <f t="shared" si="44"/>
        <v>-</v>
      </c>
      <c r="Z760" s="19" t="str">
        <f>_xlfn.XLOOKUP(D760,[1]Cmg!$I$4:$I$85,[1]Cmg!$M$4:$M$85,"----",0,1)</f>
        <v>----</v>
      </c>
      <c r="AA760" s="19" t="str">
        <f>_xlfn.XLOOKUP(D760,[1]Cmg!$A$4:$A$89,[1]Cmg!$B$4:$B$89,"----",0,1)</f>
        <v>----</v>
      </c>
      <c r="AB760" s="19" t="str">
        <f>_xlfn.XLOOKUP(D760,[1]Cmg!$E$4:$E$89,[1]Cmg!$F$4:$F$89,"----",0,1)</f>
        <v>----</v>
      </c>
      <c r="AC760" s="19" t="str">
        <f>_xlfn.XLOOKUP(D760,[1]Cmg!$O$4:$O$89,[1]Cmg!$P$4:$P$89,"----",0,1)</f>
        <v>----</v>
      </c>
      <c r="AD760" s="24" t="str">
        <f>_xlfn.XLOOKUP(D760,[1]Cmg!$S$4:$S$89,[1]Cmg!$U$4:$U$89,"----",0,1)</f>
        <v>----</v>
      </c>
      <c r="AG760" s="25">
        <f>IFERROR(SUMIFS('[1]BD Unidades'!$AH:$AH,'[1]BD Unidades'!$A:$A,'BD Centrales 2023'!$A760),"-")</f>
        <v>2.9</v>
      </c>
      <c r="AH760" s="25">
        <f>SUMIFS('[1]BD Unidades'!$AJ$3:$AJ$1424,'[1]BD Unidades'!$A$3:$A$1424,$A760)</f>
        <v>4251.9395811877794</v>
      </c>
      <c r="AI760" s="25">
        <f>SUMIFS('[1]BD Unidades'!$AL$3:$AL$1424,'[1]BD Unidades'!$A$3:$A$1424,$A760)</f>
        <v>0</v>
      </c>
      <c r="AJ760" s="26">
        <f t="shared" si="45"/>
        <v>0</v>
      </c>
      <c r="AK760" s="27">
        <f>IFERROR(SUMIFS('[1]BD Unidades'!$AO$3:$AO$1424,'[1]BD Unidades'!$A$3:$A$1424,$A760),"-")</f>
        <v>0</v>
      </c>
      <c r="AL760" s="27">
        <f>IFERROR(SUMIFS('[1]BD Unidades'!$AQ$3:$AQ$1424,'[1]BD Unidades'!$A$3:$A$1424,$A760),"-")</f>
        <v>0</v>
      </c>
      <c r="AM760" s="27">
        <f>IFERROR(SUMIFS('[1]BD Unidades'!$AS$3:$AS$1424,'[1]BD Unidades'!$A$3:$A$1424,$A760),"-")</f>
        <v>0</v>
      </c>
      <c r="AN760" s="27">
        <f>IFERROR(SUMIFS('[1]BD Unidades'!$AU$3:$AU$1424,'[1]BD Unidades'!$A$3:$A$1424,$A760),"-")</f>
        <v>0</v>
      </c>
      <c r="AO760" s="27"/>
      <c r="AP760" s="27"/>
      <c r="AQ760" s="25">
        <f>IFERROR(SUMIFS('[1]BD Unidades'!$AZ$3:$AZ$1424,'[1]BD Unidades'!$A$3:$A$1424,$A760),"-")</f>
        <v>0.69408110666508471</v>
      </c>
      <c r="AR760" s="25">
        <f>IFERROR(SUMIFS('[1]BD Unidades'!$BA$3:$BA$1424,'[1]BD Unidades'!$A$3:$A$1424,$A760),"-")</f>
        <v>2.9</v>
      </c>
      <c r="AS760" s="28">
        <f>SUMIFS('[1]BD Unidades'!$BC$3:$BC$1424,'[1]BD Unidades'!$A$3:$A$1424,$A760)</f>
        <v>9.3640233436319935E-3</v>
      </c>
      <c r="AT760" s="28">
        <f>SUMIFS('[1]BD Unidades'!$BE$3:$BE$1424,'[1]BD Unidades'!$A$3:$A$1424,$A760)</f>
        <v>0.99553724682457956</v>
      </c>
      <c r="AU760" s="29">
        <f t="shared" si="46"/>
        <v>0.9862150128058591</v>
      </c>
      <c r="AV760" s="30">
        <f t="shared" si="47"/>
        <v>4.5000000000000005E-3</v>
      </c>
      <c r="AW760" s="25">
        <f>IFERROR(SUMIFS('[1]BD Unidades'!$BI$3:$BI$1424,'[1]BD Unidades'!$A$3:$A$1424,$A760),"-")</f>
        <v>0.33529961424682531</v>
      </c>
      <c r="AX760" s="25">
        <f>IFERROR(SUMIFS('[1]BD Unidades'!$BJ$3:$BJ$1424,'[1]BD Unidades'!$A$3:$A$1424,$A760),"-")</f>
        <v>0.21569072452103627</v>
      </c>
    </row>
    <row r="761" spans="1:50" ht="14.4" x14ac:dyDescent="0.3">
      <c r="A761" s="7">
        <v>2108</v>
      </c>
      <c r="B761" s="7" t="s">
        <v>3509</v>
      </c>
      <c r="D761" s="8" t="s">
        <v>6288</v>
      </c>
      <c r="E761" s="19" t="s">
        <v>2309</v>
      </c>
      <c r="F761" s="19" t="s">
        <v>3511</v>
      </c>
      <c r="G761" s="19" t="s">
        <v>3512</v>
      </c>
      <c r="H761" s="19" t="s">
        <v>397</v>
      </c>
      <c r="I761" s="19">
        <v>2024</v>
      </c>
      <c r="J761" s="19" t="s">
        <v>495</v>
      </c>
      <c r="K761" s="19" t="s">
        <v>496</v>
      </c>
      <c r="L761" s="19" t="s">
        <v>157</v>
      </c>
      <c r="M761" s="19" t="s">
        <v>477</v>
      </c>
      <c r="N761" s="19" t="s">
        <v>549</v>
      </c>
      <c r="O761" s="19" t="s">
        <v>477</v>
      </c>
      <c r="P761" s="19" t="s">
        <v>158</v>
      </c>
      <c r="Q761" s="9" t="s">
        <v>3514</v>
      </c>
      <c r="R761" s="20">
        <v>9.1184999999999992</v>
      </c>
      <c r="S761" s="20" t="s">
        <v>6289</v>
      </c>
      <c r="T761" s="20">
        <v>9</v>
      </c>
      <c r="U761" s="20">
        <v>0.17180000000000001</v>
      </c>
      <c r="V761" s="21">
        <f>_xlfn.XLOOKUP(D761,'[1]Gen. Real'!$A:$A,'[1]Gen. Real'!$C:$C,"-",0)</f>
        <v>5.4000000000000001E-4</v>
      </c>
      <c r="W761" s="22"/>
      <c r="X761" s="22" t="str">
        <f>_xlfn.XLOOKUP(D761,[1]Vertimiento!$A:$A,[1]Vertimiento!$E:$E,"-",0)</f>
        <v>-</v>
      </c>
      <c r="Y761" s="23" t="str">
        <f t="shared" si="44"/>
        <v>-</v>
      </c>
      <c r="Z761" s="19" t="str">
        <f>_xlfn.XLOOKUP(D761,[1]Cmg!$I$4:$I$85,[1]Cmg!$M$4:$M$85,"----",0,1)</f>
        <v>----</v>
      </c>
      <c r="AA761" s="19" t="str">
        <f>_xlfn.XLOOKUP(D761,[1]Cmg!$A$4:$A$89,[1]Cmg!$B$4:$B$89,"----",0,1)</f>
        <v>----</v>
      </c>
      <c r="AB761" s="19" t="str">
        <f>_xlfn.XLOOKUP(D761,[1]Cmg!$E$4:$E$89,[1]Cmg!$F$4:$F$89,"----",0,1)</f>
        <v>----</v>
      </c>
      <c r="AC761" s="19" t="str">
        <f>_xlfn.XLOOKUP(D761,[1]Cmg!$O$4:$O$89,[1]Cmg!$P$4:$P$89,"----",0,1)</f>
        <v>----</v>
      </c>
      <c r="AD761" s="24" t="str">
        <f>_xlfn.XLOOKUP(D761,[1]Cmg!$S$4:$S$89,[1]Cmg!$U$4:$U$89,"----",0,1)</f>
        <v>----</v>
      </c>
      <c r="AG761" s="25">
        <f>IFERROR(SUMIFS('[1]BD Unidades'!$AH:$AH,'[1]BD Unidades'!$A:$A,'BD Centrales 2023'!$A761),"-")</f>
        <v>0</v>
      </c>
      <c r="AH761" s="25">
        <f>SUMIFS('[1]BD Unidades'!$AJ$3:$AJ$1424,'[1]BD Unidades'!$A$3:$A$1424,$A761)</f>
        <v>0</v>
      </c>
      <c r="AI761" s="25">
        <f>SUMIFS('[1]BD Unidades'!$AL$3:$AL$1424,'[1]BD Unidades'!$A$3:$A$1424,$A761)</f>
        <v>0</v>
      </c>
      <c r="AJ761" s="26" t="str">
        <f t="shared" si="45"/>
        <v>-</v>
      </c>
      <c r="AK761" s="27">
        <f>IFERROR(SUMIFS('[1]BD Unidades'!$AO$3:$AO$1424,'[1]BD Unidades'!$A$3:$A$1424,$A761),"-")</f>
        <v>0</v>
      </c>
      <c r="AL761" s="27">
        <f>IFERROR(SUMIFS('[1]BD Unidades'!$AQ$3:$AQ$1424,'[1]BD Unidades'!$A$3:$A$1424,$A761),"-")</f>
        <v>0</v>
      </c>
      <c r="AM761" s="27">
        <f>IFERROR(SUMIFS('[1]BD Unidades'!$AS$3:$AS$1424,'[1]BD Unidades'!$A$3:$A$1424,$A761),"-")</f>
        <v>0</v>
      </c>
      <c r="AN761" s="27">
        <f>IFERROR(SUMIFS('[1]BD Unidades'!$AU$3:$AU$1424,'[1]BD Unidades'!$A$3:$A$1424,$A761),"-")</f>
        <v>0</v>
      </c>
      <c r="AO761" s="27"/>
      <c r="AP761" s="27"/>
      <c r="AQ761" s="25">
        <f>IFERROR(SUMIFS('[1]BD Unidades'!$AZ$3:$AZ$1424,'[1]BD Unidades'!$A$3:$A$1424,$A761),"-")</f>
        <v>0</v>
      </c>
      <c r="AR761" s="25">
        <f>IFERROR(SUMIFS('[1]BD Unidades'!$BA$3:$BA$1424,'[1]BD Unidades'!$A$3:$A$1424,$A761),"-")</f>
        <v>0</v>
      </c>
      <c r="AS761" s="28">
        <f>SUMIFS('[1]BD Unidades'!$BC$3:$BC$1424,'[1]BD Unidades'!$A$3:$A$1424,$A761)</f>
        <v>0</v>
      </c>
      <c r="AT761" s="28">
        <f>SUMIFS('[1]BD Unidades'!$BE$3:$BE$1424,'[1]BD Unidades'!$A$3:$A$1424,$A761)</f>
        <v>0</v>
      </c>
      <c r="AU761" s="29">
        <f t="shared" si="46"/>
        <v>0</v>
      </c>
      <c r="AV761" s="30">
        <f t="shared" si="47"/>
        <v>1.2999999999999999E-4</v>
      </c>
      <c r="AW761" s="25">
        <f>IFERROR(SUMIFS('[1]BD Unidades'!$BI$3:$BI$1424,'[1]BD Unidades'!$A$3:$A$1424,$A761),"-")</f>
        <v>0</v>
      </c>
      <c r="AX761" s="25">
        <f>IFERROR(SUMIFS('[1]BD Unidades'!$BJ$3:$BJ$1424,'[1]BD Unidades'!$A$3:$A$1424,$A761),"-")</f>
        <v>0</v>
      </c>
    </row>
    <row r="762" spans="1:50" ht="14.4" x14ac:dyDescent="0.3">
      <c r="A762" s="7">
        <v>2109</v>
      </c>
      <c r="B762" s="7" t="s">
        <v>3515</v>
      </c>
      <c r="D762" s="8" t="s">
        <v>3516</v>
      </c>
      <c r="E762" s="19" t="s">
        <v>3517</v>
      </c>
      <c r="F762" s="19" t="s">
        <v>3517</v>
      </c>
      <c r="G762" s="19" t="s">
        <v>3518</v>
      </c>
      <c r="H762" s="19" t="s">
        <v>3520</v>
      </c>
      <c r="I762" s="19">
        <v>2024</v>
      </c>
      <c r="J762" s="19" t="s">
        <v>495</v>
      </c>
      <c r="K762" s="19" t="s">
        <v>496</v>
      </c>
      <c r="L762" s="19" t="s">
        <v>213</v>
      </c>
      <c r="M762" s="19" t="s">
        <v>164</v>
      </c>
      <c r="N762" s="19" t="s">
        <v>2819</v>
      </c>
      <c r="O762" s="19" t="s">
        <v>3521</v>
      </c>
      <c r="P762" s="19" t="s">
        <v>51</v>
      </c>
      <c r="Q762" s="9" t="s">
        <v>3522</v>
      </c>
      <c r="R762" s="20">
        <v>2.6019999999999999</v>
      </c>
      <c r="S762" s="20">
        <v>0.17</v>
      </c>
      <c r="T762" s="20">
        <v>2.6</v>
      </c>
      <c r="U762" s="20" t="s">
        <v>397</v>
      </c>
      <c r="V762" s="21" t="str">
        <f>_xlfn.XLOOKUP(D762,'[1]Gen. Real'!$A:$A,'[1]Gen. Real'!$C:$C,"-",0)</f>
        <v>-</v>
      </c>
      <c r="W762" s="22"/>
      <c r="X762" s="22" t="str">
        <f>_xlfn.XLOOKUP(D762,[1]Vertimiento!$A:$A,[1]Vertimiento!$E:$E,"-",0)</f>
        <v>-</v>
      </c>
      <c r="Y762" s="23" t="str">
        <f t="shared" si="44"/>
        <v>-</v>
      </c>
      <c r="Z762" s="19" t="str">
        <f>_xlfn.XLOOKUP(D762,[1]Cmg!$I$4:$I$85,[1]Cmg!$M$4:$M$85,"----",0,1)</f>
        <v>----</v>
      </c>
      <c r="AA762" s="19" t="str">
        <f>_xlfn.XLOOKUP(D762,[1]Cmg!$A$4:$A$89,[1]Cmg!$B$4:$B$89,"----",0,1)</f>
        <v>----</v>
      </c>
      <c r="AB762" s="19" t="str">
        <f>_xlfn.XLOOKUP(D762,[1]Cmg!$E$4:$E$89,[1]Cmg!$F$4:$F$89,"----",0,1)</f>
        <v>----</v>
      </c>
      <c r="AC762" s="19" t="str">
        <f>_xlfn.XLOOKUP(D762,[1]Cmg!$O$4:$O$89,[1]Cmg!$P$4:$P$89,"----",0,1)</f>
        <v>----</v>
      </c>
      <c r="AD762" s="24" t="str">
        <f>_xlfn.XLOOKUP(D762,[1]Cmg!$S$4:$S$89,[1]Cmg!$U$4:$U$89,"----",0,1)</f>
        <v>----</v>
      </c>
      <c r="AG762" s="25">
        <f>IFERROR(SUMIFS('[1]BD Unidades'!$AH:$AH,'[1]BD Unidades'!$A:$A,'BD Centrales 2023'!$A762),"-")</f>
        <v>0</v>
      </c>
      <c r="AH762" s="25">
        <f>SUMIFS('[1]BD Unidades'!$AJ$3:$AJ$1424,'[1]BD Unidades'!$A$3:$A$1424,$A762)</f>
        <v>0</v>
      </c>
      <c r="AI762" s="25">
        <f>SUMIFS('[1]BD Unidades'!$AL$3:$AL$1424,'[1]BD Unidades'!$A$3:$A$1424,$A762)</f>
        <v>0</v>
      </c>
      <c r="AJ762" s="26" t="str">
        <f t="shared" si="45"/>
        <v>-</v>
      </c>
      <c r="AK762" s="27">
        <f>IFERROR(SUMIFS('[1]BD Unidades'!$AO$3:$AO$1424,'[1]BD Unidades'!$A$3:$A$1424,$A762),"-")</f>
        <v>0</v>
      </c>
      <c r="AL762" s="27">
        <f>IFERROR(SUMIFS('[1]BD Unidades'!$AQ$3:$AQ$1424,'[1]BD Unidades'!$A$3:$A$1424,$A762),"-")</f>
        <v>0</v>
      </c>
      <c r="AM762" s="27">
        <f>IFERROR(SUMIFS('[1]BD Unidades'!$AS$3:$AS$1424,'[1]BD Unidades'!$A$3:$A$1424,$A762),"-")</f>
        <v>0</v>
      </c>
      <c r="AN762" s="27">
        <f>IFERROR(SUMIFS('[1]BD Unidades'!$AU$3:$AU$1424,'[1]BD Unidades'!$A$3:$A$1424,$A762),"-")</f>
        <v>0</v>
      </c>
      <c r="AO762" s="27"/>
      <c r="AP762" s="27"/>
      <c r="AQ762" s="25">
        <f>IFERROR(SUMIFS('[1]BD Unidades'!$AZ$3:$AZ$1424,'[1]BD Unidades'!$A$3:$A$1424,$A762),"-")</f>
        <v>0</v>
      </c>
      <c r="AR762" s="25">
        <f>IFERROR(SUMIFS('[1]BD Unidades'!$BA$3:$BA$1424,'[1]BD Unidades'!$A$3:$A$1424,$A762),"-")</f>
        <v>0</v>
      </c>
      <c r="AS762" s="28">
        <f>SUMIFS('[1]BD Unidades'!$BC$3:$BC$1424,'[1]BD Unidades'!$A$3:$A$1424,$A762)</f>
        <v>0</v>
      </c>
      <c r="AT762" s="28">
        <f>SUMIFS('[1]BD Unidades'!$BE$3:$BE$1424,'[1]BD Unidades'!$A$3:$A$1424,$A762)</f>
        <v>0</v>
      </c>
      <c r="AU762" s="29">
        <f t="shared" si="46"/>
        <v>0</v>
      </c>
      <c r="AV762" s="30">
        <f t="shared" si="47"/>
        <v>1.7000000000000001E-3</v>
      </c>
      <c r="AW762" s="25">
        <f>IFERROR(SUMIFS('[1]BD Unidades'!$BI$3:$BI$1424,'[1]BD Unidades'!$A$3:$A$1424,$A762),"-")</f>
        <v>0</v>
      </c>
      <c r="AX762" s="25">
        <f>IFERROR(SUMIFS('[1]BD Unidades'!$BJ$3:$BJ$1424,'[1]BD Unidades'!$A$3:$A$1424,$A762),"-")</f>
        <v>0</v>
      </c>
    </row>
    <row r="763" spans="1:50" ht="14.4" x14ac:dyDescent="0.3">
      <c r="A763" s="7">
        <v>2110</v>
      </c>
      <c r="B763" s="7" t="s">
        <v>3523</v>
      </c>
      <c r="D763" s="8" t="s">
        <v>3524</v>
      </c>
      <c r="E763" s="19" t="s">
        <v>1516</v>
      </c>
      <c r="F763" s="19" t="s">
        <v>3525</v>
      </c>
      <c r="G763" s="19" t="s">
        <v>3526</v>
      </c>
      <c r="H763" s="19" t="s">
        <v>397</v>
      </c>
      <c r="I763" s="19">
        <v>2024</v>
      </c>
      <c r="J763" s="19" t="s">
        <v>495</v>
      </c>
      <c r="K763" s="19" t="s">
        <v>496</v>
      </c>
      <c r="L763" s="19" t="s">
        <v>213</v>
      </c>
      <c r="M763" s="19" t="s">
        <v>90</v>
      </c>
      <c r="N763" s="19" t="s">
        <v>97</v>
      </c>
      <c r="O763" s="19" t="s">
        <v>1095</v>
      </c>
      <c r="P763" s="19" t="s">
        <v>51</v>
      </c>
      <c r="Q763" s="9" t="s">
        <v>2290</v>
      </c>
      <c r="R763" s="20">
        <v>3.0049999999999999</v>
      </c>
      <c r="S763" s="20">
        <v>0.16600000000000001</v>
      </c>
      <c r="T763" s="20">
        <v>3</v>
      </c>
      <c r="U763" s="20" t="s">
        <v>397</v>
      </c>
      <c r="V763" s="21">
        <f>_xlfn.XLOOKUP(D763,'[1]Gen. Real'!$A:$A,'[1]Gen. Real'!$C:$C,"-",0)</f>
        <v>1.2006999999999994</v>
      </c>
      <c r="W763" s="22"/>
      <c r="X763" s="22" t="str">
        <f>_xlfn.XLOOKUP(D763,[1]Vertimiento!$A:$A,[1]Vertimiento!$E:$E,"-",0)</f>
        <v>-</v>
      </c>
      <c r="Y763" s="23" t="str">
        <f t="shared" si="44"/>
        <v>-</v>
      </c>
      <c r="Z763" s="19" t="str">
        <f>_xlfn.XLOOKUP(D763,[1]Cmg!$I$4:$I$85,[1]Cmg!$M$4:$M$85,"----",0,1)</f>
        <v>----</v>
      </c>
      <c r="AA763" s="19" t="str">
        <f>_xlfn.XLOOKUP(D763,[1]Cmg!$A$4:$A$89,[1]Cmg!$B$4:$B$89,"----",0,1)</f>
        <v>----</v>
      </c>
      <c r="AB763" s="19" t="str">
        <f>_xlfn.XLOOKUP(D763,[1]Cmg!$E$4:$E$89,[1]Cmg!$F$4:$F$89,"----",0,1)</f>
        <v>----</v>
      </c>
      <c r="AC763" s="19" t="str">
        <f>_xlfn.XLOOKUP(D763,[1]Cmg!$O$4:$O$89,[1]Cmg!$P$4:$P$89,"----",0,1)</f>
        <v>----</v>
      </c>
      <c r="AD763" s="24" t="str">
        <f>_xlfn.XLOOKUP(D763,[1]Cmg!$S$4:$S$89,[1]Cmg!$U$4:$U$89,"----",0,1)</f>
        <v>----</v>
      </c>
      <c r="AG763" s="25">
        <f>IFERROR(SUMIFS('[1]BD Unidades'!$AH:$AH,'[1]BD Unidades'!$A:$A,'BD Centrales 2023'!$A763),"-")</f>
        <v>3</v>
      </c>
      <c r="AH763" s="25">
        <f>SUMIFS('[1]BD Unidades'!$AJ$3:$AJ$1424,'[1]BD Unidades'!$A$3:$A$1424,$A763)</f>
        <v>2107.088186356073</v>
      </c>
      <c r="AI763" s="25">
        <f>SUMIFS('[1]BD Unidades'!$AL$3:$AL$1424,'[1]BD Unidades'!$A$3:$A$1424,$A763)</f>
        <v>1914.6755407653943</v>
      </c>
      <c r="AJ763" s="26">
        <f t="shared" si="45"/>
        <v>0.47607857414731874</v>
      </c>
      <c r="AK763" s="27">
        <f>IFERROR(SUMIFS('[1]BD Unidades'!$AO$3:$AO$1424,'[1]BD Unidades'!$A$3:$A$1424,$A763),"-")</f>
        <v>0</v>
      </c>
      <c r="AL763" s="27">
        <f>IFERROR(SUMIFS('[1]BD Unidades'!$AQ$3:$AQ$1424,'[1]BD Unidades'!$A$3:$A$1424,$A763),"-")</f>
        <v>0</v>
      </c>
      <c r="AM763" s="27">
        <f>IFERROR(SUMIFS('[1]BD Unidades'!$AS$3:$AS$1424,'[1]BD Unidades'!$A$3:$A$1424,$A763),"-")</f>
        <v>0</v>
      </c>
      <c r="AN763" s="27">
        <f>IFERROR(SUMIFS('[1]BD Unidades'!$AU$3:$AU$1424,'[1]BD Unidades'!$A$3:$A$1424,$A763),"-")</f>
        <v>0</v>
      </c>
      <c r="AO763" s="27"/>
      <c r="AP763" s="27"/>
      <c r="AQ763" s="25">
        <f>IFERROR(SUMIFS('[1]BD Unidades'!$AZ$3:$AZ$1424,'[1]BD Unidades'!$A$3:$A$1424,$A763),"-")</f>
        <v>0.71801493792939808</v>
      </c>
      <c r="AR763" s="25">
        <f>IFERROR(SUMIFS('[1]BD Unidades'!$BA$3:$BA$1424,'[1]BD Unidades'!$A$3:$A$1424,$A763),"-")</f>
        <v>2.0478428517053602</v>
      </c>
      <c r="AS763" s="28">
        <f>SUMIFS('[1]BD Unidades'!$BC$3:$BC$1424,'[1]BD Unidades'!$A$3:$A$1424,$A763)</f>
        <v>9.3903494176372712E-3</v>
      </c>
      <c r="AT763" s="28">
        <f>SUMIFS('[1]BD Unidades'!$BE$3:$BE$1424,'[1]BD Unidades'!$A$3:$A$1424,$A763)</f>
        <v>0.99829052036560051</v>
      </c>
      <c r="AU763" s="29">
        <f t="shared" si="46"/>
        <v>0.98891622355905262</v>
      </c>
      <c r="AV763" s="30">
        <f t="shared" si="47"/>
        <v>1.66E-3</v>
      </c>
      <c r="AW763" s="25">
        <f>IFERROR(SUMIFS('[1]BD Unidades'!$BI$3:$BI$1424,'[1]BD Unidades'!$A$3:$A$1424,$A763),"-")</f>
        <v>0.32736011060853665</v>
      </c>
      <c r="AX763" s="25">
        <f>IFERROR(SUMIFS('[1]BD Unidades'!$BJ$3:$BJ$1424,'[1]BD Unidades'!$A$3:$A$1424,$A763),"-")</f>
        <v>0.21058341983198503</v>
      </c>
    </row>
    <row r="764" spans="1:50" ht="14.4" x14ac:dyDescent="0.3">
      <c r="A764" s="7">
        <v>2111</v>
      </c>
      <c r="B764" s="7" t="s">
        <v>3528</v>
      </c>
      <c r="D764" s="8" t="s">
        <v>3529</v>
      </c>
      <c r="E764" s="19" t="s">
        <v>3530</v>
      </c>
      <c r="F764" s="19" t="s">
        <v>3530</v>
      </c>
      <c r="G764" s="19" t="s">
        <v>3531</v>
      </c>
      <c r="H764" s="19" t="s">
        <v>397</v>
      </c>
      <c r="I764" s="19">
        <v>2024</v>
      </c>
      <c r="J764" s="19" t="s">
        <v>495</v>
      </c>
      <c r="K764" s="19" t="s">
        <v>496</v>
      </c>
      <c r="L764" s="19" t="s">
        <v>213</v>
      </c>
      <c r="M764" s="19" t="s">
        <v>106</v>
      </c>
      <c r="N764" s="19" t="s">
        <v>243</v>
      </c>
      <c r="O764" s="19" t="s">
        <v>1147</v>
      </c>
      <c r="P764" s="19" t="s">
        <v>51</v>
      </c>
      <c r="Q764" s="9" t="s">
        <v>3532</v>
      </c>
      <c r="R764" s="20">
        <v>9.0150000000000006</v>
      </c>
      <c r="S764" s="20">
        <v>0.16600000000000001</v>
      </c>
      <c r="T764" s="20">
        <v>9</v>
      </c>
      <c r="U764" s="20" t="s">
        <v>397</v>
      </c>
      <c r="V764" s="21">
        <f>_xlfn.XLOOKUP(D764,'[1]Gen. Real'!$A:$A,'[1]Gen. Real'!$C:$C,"-",0)</f>
        <v>10.708080000000008</v>
      </c>
      <c r="W764" s="22"/>
      <c r="X764" s="22" t="str">
        <f>_xlfn.XLOOKUP(D764,[1]Vertimiento!$A:$A,[1]Vertimiento!$E:$E,"-",0)</f>
        <v>-</v>
      </c>
      <c r="Y764" s="23" t="str">
        <f t="shared" si="44"/>
        <v>-</v>
      </c>
      <c r="Z764" s="19" t="str">
        <f>_xlfn.XLOOKUP(D764,[1]Cmg!$I$4:$I$85,[1]Cmg!$M$4:$M$85,"----",0,1)</f>
        <v>----</v>
      </c>
      <c r="AA764" s="19" t="str">
        <f>_xlfn.XLOOKUP(D764,[1]Cmg!$A$4:$A$89,[1]Cmg!$B$4:$B$89,"----",0,1)</f>
        <v>----</v>
      </c>
      <c r="AB764" s="19" t="str">
        <f>_xlfn.XLOOKUP(D764,[1]Cmg!$E$4:$E$89,[1]Cmg!$F$4:$F$89,"----",0,1)</f>
        <v>----</v>
      </c>
      <c r="AC764" s="19" t="str">
        <f>_xlfn.XLOOKUP(D764,[1]Cmg!$O$4:$O$89,[1]Cmg!$P$4:$P$89,"----",0,1)</f>
        <v>----</v>
      </c>
      <c r="AD764" s="24" t="str">
        <f>_xlfn.XLOOKUP(D764,[1]Cmg!$S$4:$S$89,[1]Cmg!$U$4:$U$89,"----",0,1)</f>
        <v>----</v>
      </c>
      <c r="AG764" s="25">
        <f>IFERROR(SUMIFS('[1]BD Unidades'!$AH:$AH,'[1]BD Unidades'!$A:$A,'BD Centrales 2023'!$A764),"-")</f>
        <v>9</v>
      </c>
      <c r="AH764" s="25">
        <f>SUMIFS('[1]BD Unidades'!$AJ$3:$AJ$1424,'[1]BD Unidades'!$A$3:$A$1424,$A764)</f>
        <v>5174.5590682196298</v>
      </c>
      <c r="AI764" s="25">
        <f>SUMIFS('[1]BD Unidades'!$AL$3:$AL$1424,'[1]BD Unidades'!$A$3:$A$1424,$A764)</f>
        <v>1091.1647254575673</v>
      </c>
      <c r="AJ764" s="26">
        <f t="shared" si="45"/>
        <v>0.1741482327322938</v>
      </c>
      <c r="AK764" s="27">
        <f>IFERROR(SUMIFS('[1]BD Unidades'!$AO$3:$AO$1424,'[1]BD Unidades'!$A$3:$A$1424,$A764),"-")</f>
        <v>0</v>
      </c>
      <c r="AL764" s="27">
        <f>IFERROR(SUMIFS('[1]BD Unidades'!$AQ$3:$AQ$1424,'[1]BD Unidades'!$A$3:$A$1424,$A764),"-")</f>
        <v>0</v>
      </c>
      <c r="AM764" s="27">
        <f>IFERROR(SUMIFS('[1]BD Unidades'!$AS$3:$AS$1424,'[1]BD Unidades'!$A$3:$A$1424,$A764),"-")</f>
        <v>0</v>
      </c>
      <c r="AN764" s="27">
        <f>IFERROR(SUMIFS('[1]BD Unidades'!$AU$3:$AU$1424,'[1]BD Unidades'!$A$3:$A$1424,$A764),"-")</f>
        <v>0</v>
      </c>
      <c r="AO764" s="27"/>
      <c r="AP764" s="27"/>
      <c r="AQ764" s="25">
        <f>IFERROR(SUMIFS('[1]BD Unidades'!$AZ$3:$AZ$1424,'[1]BD Unidades'!$A$3:$A$1424,$A764),"-")</f>
        <v>2.1120235833241328</v>
      </c>
      <c r="AR764" s="25">
        <f>IFERROR(SUMIFS('[1]BD Unidades'!$BA$3:$BA$1424,'[1]BD Unidades'!$A$3:$A$1424,$A764),"-")</f>
        <v>8.8258517672677108</v>
      </c>
      <c r="AS764" s="28">
        <f>SUMIFS('[1]BD Unidades'!$BC$3:$BC$1424,'[1]BD Unidades'!$A$3:$A$1424,$A764)</f>
        <v>9.3903494176372695E-3</v>
      </c>
      <c r="AT764" s="28">
        <f>SUMIFS('[1]BD Unidades'!$BE$3:$BE$1424,'[1]BD Unidades'!$A$3:$A$1424,$A764)</f>
        <v>0.99761622562092078</v>
      </c>
      <c r="AU764" s="29">
        <f t="shared" si="46"/>
        <v>0.98824826067763583</v>
      </c>
      <c r="AV764" s="30">
        <f t="shared" si="47"/>
        <v>1.66E-3</v>
      </c>
      <c r="AW764" s="25">
        <f>IFERROR(SUMIFS('[1]BD Unidades'!$BI$3:$BI$1424,'[1]BD Unidades'!$A$3:$A$1424,$A764),"-")</f>
        <v>1.506413039165357</v>
      </c>
      <c r="AX764" s="25">
        <f>IFERROR(SUMIFS('[1]BD Unidades'!$BJ$3:$BJ$1424,'[1]BD Unidades'!$A$3:$A$1424,$A764),"-")</f>
        <v>0.96904173473438004</v>
      </c>
    </row>
    <row r="765" spans="1:50" ht="14.4" x14ac:dyDescent="0.3">
      <c r="A765" s="7">
        <v>2112</v>
      </c>
      <c r="B765" s="7" t="s">
        <v>3533</v>
      </c>
      <c r="D765" s="8" t="s">
        <v>3534</v>
      </c>
      <c r="E765" s="19" t="s">
        <v>1516</v>
      </c>
      <c r="F765" s="19" t="s">
        <v>3535</v>
      </c>
      <c r="G765" s="19" t="s">
        <v>3536</v>
      </c>
      <c r="H765" s="19" t="s">
        <v>397</v>
      </c>
      <c r="I765" s="19">
        <v>2024</v>
      </c>
      <c r="J765" s="19" t="s">
        <v>495</v>
      </c>
      <c r="K765" s="19" t="s">
        <v>496</v>
      </c>
      <c r="L765" s="19" t="s">
        <v>213</v>
      </c>
      <c r="M765" s="19" t="s">
        <v>90</v>
      </c>
      <c r="N765" s="19" t="s">
        <v>868</v>
      </c>
      <c r="O765" s="19" t="s">
        <v>868</v>
      </c>
      <c r="P765" s="19" t="s">
        <v>51</v>
      </c>
      <c r="Q765" s="9" t="s">
        <v>2950</v>
      </c>
      <c r="R765" s="20">
        <v>3.0049999999999999</v>
      </c>
      <c r="S765" s="20">
        <v>0.16600000000000001</v>
      </c>
      <c r="T765" s="20">
        <v>3</v>
      </c>
      <c r="U765" s="20" t="s">
        <v>397</v>
      </c>
      <c r="V765" s="21">
        <f>_xlfn.XLOOKUP(D765,'[1]Gen. Real'!$A:$A,'[1]Gen. Real'!$C:$C,"-",0)</f>
        <v>2.8107600000000006</v>
      </c>
      <c r="W765" s="22"/>
      <c r="X765" s="22" t="str">
        <f>_xlfn.XLOOKUP(D765,[1]Vertimiento!$A:$A,[1]Vertimiento!$E:$E,"-",0)</f>
        <v>-</v>
      </c>
      <c r="Y765" s="23" t="str">
        <f t="shared" si="44"/>
        <v>-</v>
      </c>
      <c r="Z765" s="19" t="str">
        <f>_xlfn.XLOOKUP(D765,[1]Cmg!$I$4:$I$85,[1]Cmg!$M$4:$M$85,"----",0,1)</f>
        <v>----</v>
      </c>
      <c r="AA765" s="19" t="str">
        <f>_xlfn.XLOOKUP(D765,[1]Cmg!$A$4:$A$89,[1]Cmg!$B$4:$B$89,"----",0,1)</f>
        <v>----</v>
      </c>
      <c r="AB765" s="19" t="str">
        <f>_xlfn.XLOOKUP(D765,[1]Cmg!$E$4:$E$89,[1]Cmg!$F$4:$F$89,"----",0,1)</f>
        <v>----</v>
      </c>
      <c r="AC765" s="19" t="str">
        <f>_xlfn.XLOOKUP(D765,[1]Cmg!$O$4:$O$89,[1]Cmg!$P$4:$P$89,"----",0,1)</f>
        <v>----</v>
      </c>
      <c r="AD765" s="24" t="str">
        <f>_xlfn.XLOOKUP(D765,[1]Cmg!$S$4:$S$89,[1]Cmg!$U$4:$U$89,"----",0,1)</f>
        <v>----</v>
      </c>
      <c r="AG765" s="25">
        <f>IFERROR(SUMIFS('[1]BD Unidades'!$AH:$AH,'[1]BD Unidades'!$A:$A,'BD Centrales 2023'!$A765),"-")</f>
        <v>3</v>
      </c>
      <c r="AH765" s="25">
        <f>SUMIFS('[1]BD Unidades'!$AJ$3:$AJ$1424,'[1]BD Unidades'!$A$3:$A$1424,$A765)</f>
        <v>5206.4559068219596</v>
      </c>
      <c r="AI765" s="25">
        <f>SUMIFS('[1]BD Unidades'!$AL$3:$AL$1424,'[1]BD Unidades'!$A$3:$A$1424,$A765)</f>
        <v>0</v>
      </c>
      <c r="AJ765" s="26">
        <f t="shared" si="45"/>
        <v>0</v>
      </c>
      <c r="AK765" s="27">
        <f>IFERROR(SUMIFS('[1]BD Unidades'!$AO$3:$AO$1424,'[1]BD Unidades'!$A$3:$A$1424,$A765),"-")</f>
        <v>0</v>
      </c>
      <c r="AL765" s="27">
        <f>IFERROR(SUMIFS('[1]BD Unidades'!$AQ$3:$AQ$1424,'[1]BD Unidades'!$A$3:$A$1424,$A765),"-")</f>
        <v>0</v>
      </c>
      <c r="AM765" s="27">
        <f>IFERROR(SUMIFS('[1]BD Unidades'!$AS$3:$AS$1424,'[1]BD Unidades'!$A$3:$A$1424,$A765),"-")</f>
        <v>0</v>
      </c>
      <c r="AN765" s="27">
        <f>IFERROR(SUMIFS('[1]BD Unidades'!$AU$3:$AU$1424,'[1]BD Unidades'!$A$3:$A$1424,$A765),"-")</f>
        <v>0</v>
      </c>
      <c r="AO765" s="27"/>
      <c r="AP765" s="27"/>
      <c r="AQ765" s="25">
        <f>IFERROR(SUMIFS('[1]BD Unidades'!$AZ$3:$AZ$1424,'[1]BD Unidades'!$A$3:$A$1424,$A765),"-")</f>
        <v>0.71801493792939808</v>
      </c>
      <c r="AR765" s="25">
        <f>IFERROR(SUMIFS('[1]BD Unidades'!$BA$3:$BA$1424,'[1]BD Unidades'!$A$3:$A$1424,$A765),"-")</f>
        <v>3</v>
      </c>
      <c r="AS765" s="28">
        <f>SUMIFS('[1]BD Unidades'!$BC$3:$BC$1424,'[1]BD Unidades'!$A$3:$A$1424,$A765)</f>
        <v>9.3903494176372712E-3</v>
      </c>
      <c r="AT765" s="28">
        <f>SUMIFS('[1]BD Unidades'!$BE$3:$BE$1424,'[1]BD Unidades'!$A$3:$A$1424,$A765)</f>
        <v>0.99635121069146559</v>
      </c>
      <c r="AU765" s="29">
        <f t="shared" si="46"/>
        <v>0.98699512468038675</v>
      </c>
      <c r="AV765" s="30">
        <f t="shared" si="47"/>
        <v>1.66E-3</v>
      </c>
      <c r="AW765" s="25">
        <f>IFERROR(SUMIFS('[1]BD Unidades'!$BI$3:$BI$1424,'[1]BD Unidades'!$A$3:$A$1424,$A765),"-")</f>
        <v>0.43563222780406247</v>
      </c>
      <c r="AX765" s="25">
        <f>IFERROR(SUMIFS('[1]BD Unidades'!$BJ$3:$BJ$1424,'[1]BD Unidades'!$A$3:$A$1424,$A765),"-")</f>
        <v>0.28023244539316078</v>
      </c>
    </row>
    <row r="766" spans="1:50" ht="14.4" x14ac:dyDescent="0.3">
      <c r="A766" s="7">
        <v>2113</v>
      </c>
      <c r="B766" s="7" t="s">
        <v>3578</v>
      </c>
      <c r="D766" s="8" t="s">
        <v>3579</v>
      </c>
      <c r="E766" s="19" t="s">
        <v>3580</v>
      </c>
      <c r="F766" s="19" t="s">
        <v>3580</v>
      </c>
      <c r="G766" s="19" t="s">
        <v>3581</v>
      </c>
      <c r="H766" s="19" t="s">
        <v>397</v>
      </c>
      <c r="I766" s="19">
        <v>2024</v>
      </c>
      <c r="J766" s="19" t="s">
        <v>495</v>
      </c>
      <c r="K766" s="19" t="s">
        <v>496</v>
      </c>
      <c r="L766" s="19" t="s">
        <v>213</v>
      </c>
      <c r="M766" s="19" t="s">
        <v>477</v>
      </c>
      <c r="N766" s="19" t="s">
        <v>478</v>
      </c>
      <c r="O766" s="19" t="s">
        <v>714</v>
      </c>
      <c r="P766" s="19" t="s">
        <v>51</v>
      </c>
      <c r="Q766" s="9" t="s">
        <v>3582</v>
      </c>
      <c r="R766" s="20">
        <v>3.004</v>
      </c>
      <c r="S766" s="20">
        <v>0.13300000000000001</v>
      </c>
      <c r="T766" s="20">
        <v>3</v>
      </c>
      <c r="U766" s="20" t="s">
        <v>397</v>
      </c>
      <c r="V766" s="21">
        <f>_xlfn.XLOOKUP(D766,'[1]Gen. Real'!$A:$A,'[1]Gen. Real'!$C:$C,"-",0)</f>
        <v>1.3715300000000001</v>
      </c>
      <c r="W766" s="22"/>
      <c r="X766" s="22" t="str">
        <f>_xlfn.XLOOKUP(D766,[1]Vertimiento!$A:$A,[1]Vertimiento!$E:$E,"-",0)</f>
        <v>-</v>
      </c>
      <c r="Y766" s="23" t="str">
        <f t="shared" si="44"/>
        <v>-</v>
      </c>
      <c r="Z766" s="19" t="str">
        <f>_xlfn.XLOOKUP(D766,[1]Cmg!$I$4:$I$85,[1]Cmg!$M$4:$M$85,"----",0,1)</f>
        <v>----</v>
      </c>
      <c r="AA766" s="19" t="str">
        <f>_xlfn.XLOOKUP(D766,[1]Cmg!$A$4:$A$89,[1]Cmg!$B$4:$B$89,"----",0,1)</f>
        <v>----</v>
      </c>
      <c r="AB766" s="19" t="str">
        <f>_xlfn.XLOOKUP(D766,[1]Cmg!$E$4:$E$89,[1]Cmg!$F$4:$F$89,"----",0,1)</f>
        <v>----</v>
      </c>
      <c r="AC766" s="19" t="str">
        <f>_xlfn.XLOOKUP(D766,[1]Cmg!$O$4:$O$89,[1]Cmg!$P$4:$P$89,"----",0,1)</f>
        <v>----</v>
      </c>
      <c r="AD766" s="24" t="str">
        <f>_xlfn.XLOOKUP(D766,[1]Cmg!$S$4:$S$89,[1]Cmg!$U$4:$U$89,"----",0,1)</f>
        <v>----</v>
      </c>
      <c r="AG766" s="25">
        <f>IFERROR(SUMIFS('[1]BD Unidades'!$AH:$AH,'[1]BD Unidades'!$A:$A,'BD Centrales 2023'!$A766),"-")</f>
        <v>3</v>
      </c>
      <c r="AH766" s="25">
        <f>SUMIFS('[1]BD Unidades'!$AJ$3:$AJ$1424,'[1]BD Unidades'!$A$3:$A$1424,$A766)</f>
        <v>2300.9320905459385</v>
      </c>
      <c r="AI766" s="25">
        <f>SUMIFS('[1]BD Unidades'!$AL$3:$AL$1424,'[1]BD Unidades'!$A$3:$A$1424,$A766)</f>
        <v>0</v>
      </c>
      <c r="AJ766" s="26">
        <f t="shared" si="45"/>
        <v>0</v>
      </c>
      <c r="AK766" s="27">
        <f>IFERROR(SUMIFS('[1]BD Unidades'!$AO$3:$AO$1424,'[1]BD Unidades'!$A$3:$A$1424,$A766),"-")</f>
        <v>0</v>
      </c>
      <c r="AL766" s="27">
        <f>IFERROR(SUMIFS('[1]BD Unidades'!$AQ$3:$AQ$1424,'[1]BD Unidades'!$A$3:$A$1424,$A766),"-")</f>
        <v>0</v>
      </c>
      <c r="AM766" s="27">
        <f>IFERROR(SUMIFS('[1]BD Unidades'!$AS$3:$AS$1424,'[1]BD Unidades'!$A$3:$A$1424,$A766),"-")</f>
        <v>0</v>
      </c>
      <c r="AN766" s="27">
        <f>IFERROR(SUMIFS('[1]BD Unidades'!$AU$3:$AU$1424,'[1]BD Unidades'!$A$3:$A$1424,$A766),"-")</f>
        <v>0</v>
      </c>
      <c r="AO766" s="27"/>
      <c r="AP766" s="27"/>
      <c r="AQ766" s="25">
        <f>IFERROR(SUMIFS('[1]BD Unidades'!$AZ$3:$AZ$1424,'[1]BD Unidades'!$A$3:$A$1424,$A766),"-")</f>
        <v>0.88389138275419388</v>
      </c>
      <c r="AR766" s="25">
        <f>IFERROR(SUMIFS('[1]BD Unidades'!$BA$3:$BA$1424,'[1]BD Unidades'!$A$3:$A$1424,$A766),"-")</f>
        <v>3</v>
      </c>
      <c r="AS766" s="28">
        <f>SUMIFS('[1]BD Unidades'!$BC$3:$BC$1424,'[1]BD Unidades'!$A$3:$A$1424,$A766)</f>
        <v>9.3934753661784279E-3</v>
      </c>
      <c r="AT766" s="28">
        <f>SUMIFS('[1]BD Unidades'!$BE$3:$BE$1424,'[1]BD Unidades'!$A$3:$A$1424,$A766)</f>
        <v>0.99866844207723038</v>
      </c>
      <c r="AU766" s="29">
        <f t="shared" si="46"/>
        <v>0.98928747466759814</v>
      </c>
      <c r="AV766" s="30">
        <f t="shared" si="47"/>
        <v>1.33E-3</v>
      </c>
      <c r="AW766" s="25">
        <f>IFERROR(SUMIFS('[1]BD Unidades'!$BI$3:$BI$1424,'[1]BD Unidades'!$A$3:$A$1424,$A766),"-")</f>
        <v>0.2302888768196403</v>
      </c>
      <c r="AX766" s="25">
        <f>IFERROR(SUMIFS('[1]BD Unidades'!$BJ$3:$BJ$1424,'[1]BD Unidades'!$A$3:$A$1424,$A766),"-")</f>
        <v>0.14813967144560827</v>
      </c>
    </row>
    <row r="767" spans="1:50" ht="14.4" x14ac:dyDescent="0.3">
      <c r="A767" s="7">
        <v>2114</v>
      </c>
      <c r="B767" s="7" t="s">
        <v>3583</v>
      </c>
      <c r="D767" s="8" t="s">
        <v>3584</v>
      </c>
      <c r="E767" s="19" t="s">
        <v>3585</v>
      </c>
      <c r="F767" s="19" t="s">
        <v>3585</v>
      </c>
      <c r="G767" s="19" t="s">
        <v>3586</v>
      </c>
      <c r="H767" s="19" t="s">
        <v>397</v>
      </c>
      <c r="I767" s="19">
        <v>2024</v>
      </c>
      <c r="J767" s="19" t="s">
        <v>495</v>
      </c>
      <c r="K767" s="19" t="s">
        <v>496</v>
      </c>
      <c r="L767" s="19" t="s">
        <v>213</v>
      </c>
      <c r="M767" s="19" t="s">
        <v>106</v>
      </c>
      <c r="N767" s="19" t="s">
        <v>107</v>
      </c>
      <c r="O767" s="19" t="s">
        <v>304</v>
      </c>
      <c r="P767" s="19" t="s">
        <v>51</v>
      </c>
      <c r="Q767" s="9" t="s">
        <v>3587</v>
      </c>
      <c r="R767" s="20">
        <v>2.74</v>
      </c>
      <c r="S767" s="20">
        <v>1.46</v>
      </c>
      <c r="T767" s="20">
        <v>2.7</v>
      </c>
      <c r="U767" s="20" t="s">
        <v>397</v>
      </c>
      <c r="V767" s="21">
        <f>_xlfn.XLOOKUP(D767,'[1]Gen. Real'!$A:$A,'[1]Gen. Real'!$C:$C,"-",0)</f>
        <v>0.78226000000000007</v>
      </c>
      <c r="W767" s="22"/>
      <c r="X767" s="22" t="str">
        <f>_xlfn.XLOOKUP(D767,[1]Vertimiento!$A:$A,[1]Vertimiento!$E:$E,"-",0)</f>
        <v>-</v>
      </c>
      <c r="Y767" s="23" t="str">
        <f t="shared" si="44"/>
        <v>-</v>
      </c>
      <c r="Z767" s="19" t="str">
        <f>_xlfn.XLOOKUP(D767,[1]Cmg!$I$4:$I$85,[1]Cmg!$M$4:$M$85,"----",0,1)</f>
        <v>----</v>
      </c>
      <c r="AA767" s="19" t="str">
        <f>_xlfn.XLOOKUP(D767,[1]Cmg!$A$4:$A$89,[1]Cmg!$B$4:$B$89,"----",0,1)</f>
        <v>----</v>
      </c>
      <c r="AB767" s="19" t="str">
        <f>_xlfn.XLOOKUP(D767,[1]Cmg!$E$4:$E$89,[1]Cmg!$F$4:$F$89,"----",0,1)</f>
        <v>----</v>
      </c>
      <c r="AC767" s="19" t="str">
        <f>_xlfn.XLOOKUP(D767,[1]Cmg!$O$4:$O$89,[1]Cmg!$P$4:$P$89,"----",0,1)</f>
        <v>----</v>
      </c>
      <c r="AD767" s="24" t="str">
        <f>_xlfn.XLOOKUP(D767,[1]Cmg!$S$4:$S$89,[1]Cmg!$U$4:$U$89,"----",0,1)</f>
        <v>----</v>
      </c>
      <c r="AG767" s="25">
        <f>IFERROR(SUMIFS('[1]BD Unidades'!$AH:$AH,'[1]BD Unidades'!$A:$A,'BD Centrales 2023'!$A767),"-")</f>
        <v>2.7</v>
      </c>
      <c r="AH767" s="25">
        <f>SUMIFS('[1]BD Unidades'!$AJ$3:$AJ$1424,'[1]BD Unidades'!$A$3:$A$1424,$A767)</f>
        <v>1064.2335766423357</v>
      </c>
      <c r="AI767" s="25">
        <f>SUMIFS('[1]BD Unidades'!$AL$3:$AL$1424,'[1]BD Unidades'!$A$3:$A$1424,$A767)</f>
        <v>0</v>
      </c>
      <c r="AJ767" s="26">
        <f t="shared" si="45"/>
        <v>0</v>
      </c>
      <c r="AK767" s="27">
        <f>IFERROR(SUMIFS('[1]BD Unidades'!$AO$3:$AO$1424,'[1]BD Unidades'!$A$3:$A$1424,$A767),"-")</f>
        <v>0</v>
      </c>
      <c r="AL767" s="27">
        <f>IFERROR(SUMIFS('[1]BD Unidades'!$AQ$3:$AQ$1424,'[1]BD Unidades'!$A$3:$A$1424,$A767),"-")</f>
        <v>0</v>
      </c>
      <c r="AM767" s="27">
        <f>IFERROR(SUMIFS('[1]BD Unidades'!$AS$3:$AS$1424,'[1]BD Unidades'!$A$3:$A$1424,$A767),"-")</f>
        <v>0</v>
      </c>
      <c r="AN767" s="27">
        <f>IFERROR(SUMIFS('[1]BD Unidades'!$AU$3:$AU$1424,'[1]BD Unidades'!$A$3:$A$1424,$A767),"-")</f>
        <v>0</v>
      </c>
      <c r="AO767" s="27"/>
      <c r="AP767" s="27"/>
      <c r="AQ767" s="25">
        <f>IFERROR(SUMIFS('[1]BD Unidades'!$AZ$3:$AZ$1424,'[1]BD Unidades'!$A$3:$A$1424,$A767),"-")</f>
        <v>0.64621344413645831</v>
      </c>
      <c r="AR767" s="25">
        <f>IFERROR(SUMIFS('[1]BD Unidades'!$BA$3:$BA$1424,'[1]BD Unidades'!$A$3:$A$1424,$A767),"-")</f>
        <v>2.7</v>
      </c>
      <c r="AS767" s="28">
        <f>SUMIFS('[1]BD Unidades'!$BC$3:$BC$1424,'[1]BD Unidades'!$A$3:$A$1424,$A767)</f>
        <v>9.2686861313868614E-3</v>
      </c>
      <c r="AT767" s="28">
        <f>SUMIFS('[1]BD Unidades'!$BE$3:$BE$1424,'[1]BD Unidades'!$A$3:$A$1424,$A767)</f>
        <v>0.98540145985401462</v>
      </c>
      <c r="AU767" s="29">
        <f t="shared" si="46"/>
        <v>0.9762680830092173</v>
      </c>
      <c r="AV767" s="30">
        <f t="shared" si="47"/>
        <v>1.46E-2</v>
      </c>
      <c r="AW767" s="25">
        <f>IFERROR(SUMIFS('[1]BD Unidades'!$BI$3:$BI$1424,'[1]BD Unidades'!$A$3:$A$1424,$A767),"-")</f>
        <v>7.8920773209975301E-2</v>
      </c>
      <c r="AX767" s="25">
        <f>IFERROR(SUMIFS('[1]BD Unidades'!$BJ$3:$BJ$1424,'[1]BD Unidades'!$A$3:$A$1424,$A767),"-")</f>
        <v>5.0767964024226835E-2</v>
      </c>
    </row>
    <row r="768" spans="1:50" ht="14.4" x14ac:dyDescent="0.3">
      <c r="A768" s="7">
        <v>2115</v>
      </c>
      <c r="B768" s="7" t="s">
        <v>3588</v>
      </c>
      <c r="D768" s="8" t="s">
        <v>3589</v>
      </c>
      <c r="E768" s="19" t="s">
        <v>677</v>
      </c>
      <c r="F768" s="19" t="s">
        <v>3590</v>
      </c>
      <c r="G768" s="19" t="s">
        <v>3591</v>
      </c>
      <c r="H768" s="19" t="s">
        <v>397</v>
      </c>
      <c r="I768" s="19">
        <v>2024</v>
      </c>
      <c r="J768" s="19" t="s">
        <v>495</v>
      </c>
      <c r="K768" s="19" t="s">
        <v>496</v>
      </c>
      <c r="L768" s="19" t="s">
        <v>213</v>
      </c>
      <c r="M768" s="19" t="s">
        <v>362</v>
      </c>
      <c r="N768" s="19" t="s">
        <v>363</v>
      </c>
      <c r="O768" s="19" t="s">
        <v>3593</v>
      </c>
      <c r="P768" s="19" t="s">
        <v>51</v>
      </c>
      <c r="Q768" s="9" t="s">
        <v>3594</v>
      </c>
      <c r="R768" s="20">
        <v>9.01</v>
      </c>
      <c r="S768" s="20">
        <v>0.111</v>
      </c>
      <c r="T768" s="20">
        <v>9</v>
      </c>
      <c r="U768" s="20" t="s">
        <v>397</v>
      </c>
      <c r="V768" s="21">
        <f>_xlfn.XLOOKUP(D768,'[1]Gen. Real'!$A:$A,'[1]Gen. Real'!$C:$C,"-",0)</f>
        <v>8.7665799999999994</v>
      </c>
      <c r="W768" s="22"/>
      <c r="X768" s="22" t="str">
        <f>_xlfn.XLOOKUP(D768,[1]Vertimiento!$A:$A,[1]Vertimiento!$E:$E,"-",0)</f>
        <v>-</v>
      </c>
      <c r="Y768" s="23" t="str">
        <f t="shared" si="44"/>
        <v>-</v>
      </c>
      <c r="Z768" s="19" t="str">
        <f>_xlfn.XLOOKUP(D768,[1]Cmg!$I$4:$I$85,[1]Cmg!$M$4:$M$85,"----",0,1)</f>
        <v>----</v>
      </c>
      <c r="AA768" s="19" t="str">
        <f>_xlfn.XLOOKUP(D768,[1]Cmg!$A$4:$A$89,[1]Cmg!$B$4:$B$89,"----",0,1)</f>
        <v>----</v>
      </c>
      <c r="AB768" s="19" t="str">
        <f>_xlfn.XLOOKUP(D768,[1]Cmg!$E$4:$E$89,[1]Cmg!$F$4:$F$89,"----",0,1)</f>
        <v>----</v>
      </c>
      <c r="AC768" s="19" t="str">
        <f>_xlfn.XLOOKUP(D768,[1]Cmg!$O$4:$O$89,[1]Cmg!$P$4:$P$89,"----",0,1)</f>
        <v>----</v>
      </c>
      <c r="AD768" s="24" t="str">
        <f>_xlfn.XLOOKUP(D768,[1]Cmg!$S$4:$S$89,[1]Cmg!$U$4:$U$89,"----",0,1)</f>
        <v>----</v>
      </c>
      <c r="AG768" s="25">
        <f>IFERROR(SUMIFS('[1]BD Unidades'!$AH:$AH,'[1]BD Unidades'!$A:$A,'BD Centrales 2023'!$A768),"-")</f>
        <v>9</v>
      </c>
      <c r="AH768" s="25">
        <f>SUMIFS('[1]BD Unidades'!$AJ$3:$AJ$1424,'[1]BD Unidades'!$A$3:$A$1424,$A768)</f>
        <v>3441.7924528301919</v>
      </c>
      <c r="AI768" s="25">
        <f>SUMIFS('[1]BD Unidades'!$AL$3:$AL$1424,'[1]BD Unidades'!$A$3:$A$1424,$A768)</f>
        <v>5.3274139844617059</v>
      </c>
      <c r="AJ768" s="26">
        <f t="shared" si="45"/>
        <v>1.5454681561115997E-3</v>
      </c>
      <c r="AK768" s="27">
        <f>IFERROR(SUMIFS('[1]BD Unidades'!$AO$3:$AO$1424,'[1]BD Unidades'!$A$3:$A$1424,$A768),"-")</f>
        <v>0</v>
      </c>
      <c r="AL768" s="27">
        <f>IFERROR(SUMIFS('[1]BD Unidades'!$AQ$3:$AQ$1424,'[1]BD Unidades'!$A$3:$A$1424,$A768),"-")</f>
        <v>0</v>
      </c>
      <c r="AM768" s="27">
        <f>IFERROR(SUMIFS('[1]BD Unidades'!$AS$3:$AS$1424,'[1]BD Unidades'!$A$3:$A$1424,$A768),"-")</f>
        <v>0</v>
      </c>
      <c r="AN768" s="27">
        <f>IFERROR(SUMIFS('[1]BD Unidades'!$AU$3:$AU$1424,'[1]BD Unidades'!$A$3:$A$1424,$A768),"-")</f>
        <v>0</v>
      </c>
      <c r="AO768" s="27"/>
      <c r="AP768" s="27"/>
      <c r="AQ768" s="25">
        <f>IFERROR(SUMIFS('[1]BD Unidades'!$AZ$3:$AZ$1424,'[1]BD Unidades'!$A$3:$A$1424,$A768),"-")</f>
        <v>2.154044813788194</v>
      </c>
      <c r="AR768" s="25">
        <f>IFERROR(SUMIFS('[1]BD Unidades'!$BA$3:$BA$1424,'[1]BD Unidades'!$A$3:$A$1424,$A768),"-")</f>
        <v>8.9953635955316695</v>
      </c>
      <c r="AS768" s="28">
        <f>SUMIFS('[1]BD Unidades'!$BC$3:$BC$1424,'[1]BD Unidades'!$A$3:$A$1424,$A768)</f>
        <v>9.3955604883462808E-3</v>
      </c>
      <c r="AT768" s="28">
        <f>SUMIFS('[1]BD Unidades'!$BE$3:$BE$1424,'[1]BD Unidades'!$A$3:$A$1424,$A768)</f>
        <v>0.99855183738007947</v>
      </c>
      <c r="AU768" s="29">
        <f t="shared" si="46"/>
        <v>0.98916988319122556</v>
      </c>
      <c r="AV768" s="30">
        <f t="shared" si="47"/>
        <v>1.1100000000000001E-3</v>
      </c>
      <c r="AW768" s="25">
        <f>IFERROR(SUMIFS('[1]BD Unidades'!$BI$3:$BI$1424,'[1]BD Unidades'!$A$3:$A$1424,$A768),"-")</f>
        <v>0.85322449591628768</v>
      </c>
      <c r="AX768" s="25">
        <f>IFERROR(SUMIFS('[1]BD Unidades'!$BJ$3:$BJ$1424,'[1]BD Unidades'!$A$3:$A$1424,$A768),"-")</f>
        <v>0.54886018916743351</v>
      </c>
    </row>
    <row r="769" spans="1:50" ht="14.4" x14ac:dyDescent="0.3">
      <c r="A769" s="7">
        <v>2116</v>
      </c>
      <c r="B769" s="7" t="s">
        <v>3619</v>
      </c>
      <c r="D769" s="8" t="s">
        <v>3620</v>
      </c>
      <c r="E769" s="19" t="s">
        <v>3621</v>
      </c>
      <c r="F769" s="19" t="s">
        <v>3621</v>
      </c>
      <c r="G769" s="19" t="s">
        <v>3622</v>
      </c>
      <c r="H769" s="19" t="s">
        <v>397</v>
      </c>
      <c r="I769" s="19">
        <v>2024</v>
      </c>
      <c r="J769" s="19" t="s">
        <v>495</v>
      </c>
      <c r="K769" s="19" t="s">
        <v>496</v>
      </c>
      <c r="L769" s="19" t="s">
        <v>47</v>
      </c>
      <c r="M769" s="19" t="s">
        <v>90</v>
      </c>
      <c r="N769" s="19" t="s">
        <v>1950</v>
      </c>
      <c r="O769" s="19" t="s">
        <v>1950</v>
      </c>
      <c r="P769" s="19" t="s">
        <v>51</v>
      </c>
      <c r="Q769" s="9" t="s">
        <v>3623</v>
      </c>
      <c r="R769" s="20">
        <v>8.9565000000000001</v>
      </c>
      <c r="S769" s="20">
        <v>2.46</v>
      </c>
      <c r="T769" s="20">
        <v>8.7365999999999993</v>
      </c>
      <c r="U769" s="20">
        <v>3.6700000000000003E-2</v>
      </c>
      <c r="V769" s="21" t="str">
        <f>_xlfn.XLOOKUP(D769,'[1]Gen. Real'!$A:$A,'[1]Gen. Real'!$C:$C,"-",0)</f>
        <v>-</v>
      </c>
      <c r="W769" s="22"/>
      <c r="X769" s="22" t="str">
        <f>_xlfn.XLOOKUP(D769,[1]Vertimiento!$A:$A,[1]Vertimiento!$E:$E,"-",0)</f>
        <v>-</v>
      </c>
      <c r="Y769" s="23" t="str">
        <f t="shared" si="44"/>
        <v>-</v>
      </c>
      <c r="Z769" s="19" t="str">
        <f>_xlfn.XLOOKUP(D769,[1]Cmg!$I$4:$I$85,[1]Cmg!$M$4:$M$85,"----",0,1)</f>
        <v>----</v>
      </c>
      <c r="AA769" s="19" t="str">
        <f>_xlfn.XLOOKUP(D769,[1]Cmg!$A$4:$A$89,[1]Cmg!$B$4:$B$89,"----",0,1)</f>
        <v>----</v>
      </c>
      <c r="AB769" s="19" t="str">
        <f>_xlfn.XLOOKUP(D769,[1]Cmg!$E$4:$E$89,[1]Cmg!$F$4:$F$89,"----",0,1)</f>
        <v>----</v>
      </c>
      <c r="AC769" s="19" t="str">
        <f>_xlfn.XLOOKUP(D769,[1]Cmg!$O$4:$O$89,[1]Cmg!$P$4:$P$89,"----",0,1)</f>
        <v>----</v>
      </c>
      <c r="AD769" s="24" t="str">
        <f>_xlfn.XLOOKUP(D769,[1]Cmg!$S$4:$S$89,[1]Cmg!$U$4:$U$89,"----",0,1)</f>
        <v>----</v>
      </c>
      <c r="AG769" s="25">
        <f>IFERROR(SUMIFS('[1]BD Unidades'!$AH:$AH,'[1]BD Unidades'!$A:$A,'BD Centrales 2023'!$A769),"-")</f>
        <v>0</v>
      </c>
      <c r="AH769" s="25">
        <f>SUMIFS('[1]BD Unidades'!$AJ$3:$AJ$1424,'[1]BD Unidades'!$A$3:$A$1424,$A769)</f>
        <v>0</v>
      </c>
      <c r="AI769" s="25">
        <f>SUMIFS('[1]BD Unidades'!$AL$3:$AL$1424,'[1]BD Unidades'!$A$3:$A$1424,$A769)</f>
        <v>0</v>
      </c>
      <c r="AJ769" s="26" t="str">
        <f t="shared" si="45"/>
        <v>-</v>
      </c>
      <c r="AK769" s="27">
        <f>IFERROR(SUMIFS('[1]BD Unidades'!$AO$3:$AO$1424,'[1]BD Unidades'!$A$3:$A$1424,$A769),"-")</f>
        <v>0</v>
      </c>
      <c r="AL769" s="27">
        <f>IFERROR(SUMIFS('[1]BD Unidades'!$AQ$3:$AQ$1424,'[1]BD Unidades'!$A$3:$A$1424,$A769),"-")</f>
        <v>0</v>
      </c>
      <c r="AM769" s="27">
        <f>IFERROR(SUMIFS('[1]BD Unidades'!$AS$3:$AS$1424,'[1]BD Unidades'!$A$3:$A$1424,$A769),"-")</f>
        <v>0</v>
      </c>
      <c r="AN769" s="27">
        <f>IFERROR(SUMIFS('[1]BD Unidades'!$AU$3:$AU$1424,'[1]BD Unidades'!$A$3:$A$1424,$A769),"-")</f>
        <v>0</v>
      </c>
      <c r="AO769" s="27"/>
      <c r="AP769" s="27"/>
      <c r="AQ769" s="25">
        <f>IFERROR(SUMIFS('[1]BD Unidades'!$AZ$3:$AZ$1424,'[1]BD Unidades'!$A$3:$A$1424,$A769),"-")</f>
        <v>0</v>
      </c>
      <c r="AR769" s="25">
        <f>IFERROR(SUMIFS('[1]BD Unidades'!$BA$3:$BA$1424,'[1]BD Unidades'!$A$3:$A$1424,$A769),"-")</f>
        <v>0</v>
      </c>
      <c r="AS769" s="28">
        <f>SUMIFS('[1]BD Unidades'!$BC$3:$BC$1424,'[1]BD Unidades'!$A$3:$A$1424,$A769)</f>
        <v>0</v>
      </c>
      <c r="AT769" s="28">
        <f>SUMIFS('[1]BD Unidades'!$BE$3:$BE$1424,'[1]BD Unidades'!$A$3:$A$1424,$A769)</f>
        <v>0</v>
      </c>
      <c r="AU769" s="29">
        <f t="shared" si="46"/>
        <v>0</v>
      </c>
      <c r="AV769" s="30">
        <f t="shared" si="47"/>
        <v>2.46E-2</v>
      </c>
      <c r="AW769" s="25">
        <f>IFERROR(SUMIFS('[1]BD Unidades'!$BI$3:$BI$1424,'[1]BD Unidades'!$A$3:$A$1424,$A769),"-")</f>
        <v>0</v>
      </c>
      <c r="AX769" s="25">
        <f>IFERROR(SUMIFS('[1]BD Unidades'!$BJ$3:$BJ$1424,'[1]BD Unidades'!$A$3:$A$1424,$A769),"-")</f>
        <v>0</v>
      </c>
    </row>
    <row r="770" spans="1:50" ht="14.4" x14ac:dyDescent="0.3">
      <c r="A770" s="7">
        <v>2117</v>
      </c>
      <c r="B770" s="7" t="s">
        <v>3624</v>
      </c>
      <c r="D770" s="8" t="s">
        <v>3625</v>
      </c>
      <c r="E770" s="19" t="s">
        <v>3626</v>
      </c>
      <c r="F770" s="19" t="s">
        <v>3626</v>
      </c>
      <c r="G770" s="19" t="s">
        <v>3627</v>
      </c>
      <c r="H770" s="19" t="s">
        <v>397</v>
      </c>
      <c r="I770" s="19">
        <v>2024</v>
      </c>
      <c r="J770" s="19" t="s">
        <v>495</v>
      </c>
      <c r="K770" s="19" t="s">
        <v>496</v>
      </c>
      <c r="L770" s="19" t="s">
        <v>213</v>
      </c>
      <c r="M770" s="19" t="s">
        <v>362</v>
      </c>
      <c r="N770" s="19" t="s">
        <v>363</v>
      </c>
      <c r="O770" s="19" t="s">
        <v>3593</v>
      </c>
      <c r="P770" s="19" t="s">
        <v>51</v>
      </c>
      <c r="Q770" s="9" t="s">
        <v>3628</v>
      </c>
      <c r="R770" s="20">
        <v>9.01</v>
      </c>
      <c r="S770" s="20">
        <v>0.111</v>
      </c>
      <c r="T770" s="20">
        <v>9</v>
      </c>
      <c r="U770" s="20" t="s">
        <v>397</v>
      </c>
      <c r="V770" s="21">
        <f>_xlfn.XLOOKUP(D770,'[1]Gen. Real'!$A:$A,'[1]Gen. Real'!$C:$C,"-",0)</f>
        <v>9.1953199999999988</v>
      </c>
      <c r="W770" s="22"/>
      <c r="X770" s="22" t="str">
        <f>_xlfn.XLOOKUP(D770,[1]Vertimiento!$A:$A,[1]Vertimiento!$E:$E,"-",0)</f>
        <v>-</v>
      </c>
      <c r="Y770" s="23" t="str">
        <f t="shared" si="44"/>
        <v>-</v>
      </c>
      <c r="Z770" s="19" t="str">
        <f>_xlfn.XLOOKUP(D770,[1]Cmg!$I$4:$I$85,[1]Cmg!$M$4:$M$85,"----",0,1)</f>
        <v>----</v>
      </c>
      <c r="AA770" s="19" t="str">
        <f>_xlfn.XLOOKUP(D770,[1]Cmg!$A$4:$A$89,[1]Cmg!$B$4:$B$89,"----",0,1)</f>
        <v>----</v>
      </c>
      <c r="AB770" s="19" t="str">
        <f>_xlfn.XLOOKUP(D770,[1]Cmg!$E$4:$E$89,[1]Cmg!$F$4:$F$89,"----",0,1)</f>
        <v>----</v>
      </c>
      <c r="AC770" s="19" t="str">
        <f>_xlfn.XLOOKUP(D770,[1]Cmg!$O$4:$O$89,[1]Cmg!$P$4:$P$89,"----",0,1)</f>
        <v>----</v>
      </c>
      <c r="AD770" s="24" t="str">
        <f>_xlfn.XLOOKUP(D770,[1]Cmg!$S$4:$S$89,[1]Cmg!$U$4:$U$89,"----",0,1)</f>
        <v>----</v>
      </c>
      <c r="AG770" s="25">
        <f>IFERROR(SUMIFS('[1]BD Unidades'!$AH:$AH,'[1]BD Unidades'!$A:$A,'BD Centrales 2023'!$A770),"-")</f>
        <v>9</v>
      </c>
      <c r="AH770" s="25">
        <f>SUMIFS('[1]BD Unidades'!$AJ$3:$AJ$1424,'[1]BD Unidades'!$A$3:$A$1424,$A770)</f>
        <v>3542.8634850166482</v>
      </c>
      <c r="AI770" s="25">
        <f>SUMIFS('[1]BD Unidades'!$AL$3:$AL$1424,'[1]BD Unidades'!$A$3:$A$1424,$A770)</f>
        <v>0</v>
      </c>
      <c r="AJ770" s="26">
        <f t="shared" si="45"/>
        <v>0</v>
      </c>
      <c r="AK770" s="27">
        <f>IFERROR(SUMIFS('[1]BD Unidades'!$AO$3:$AO$1424,'[1]BD Unidades'!$A$3:$A$1424,$A770),"-")</f>
        <v>0</v>
      </c>
      <c r="AL770" s="27">
        <f>IFERROR(SUMIFS('[1]BD Unidades'!$AQ$3:$AQ$1424,'[1]BD Unidades'!$A$3:$A$1424,$A770),"-")</f>
        <v>0</v>
      </c>
      <c r="AM770" s="27">
        <f>IFERROR(SUMIFS('[1]BD Unidades'!$AS$3:$AS$1424,'[1]BD Unidades'!$A$3:$A$1424,$A770),"-")</f>
        <v>0</v>
      </c>
      <c r="AN770" s="27">
        <f>IFERROR(SUMIFS('[1]BD Unidades'!$AU$3:$AU$1424,'[1]BD Unidades'!$A$3:$A$1424,$A770),"-")</f>
        <v>0</v>
      </c>
      <c r="AO770" s="27"/>
      <c r="AP770" s="27"/>
      <c r="AQ770" s="25">
        <f>IFERROR(SUMIFS('[1]BD Unidades'!$AZ$3:$AZ$1424,'[1]BD Unidades'!$A$3:$A$1424,$A770),"-")</f>
        <v>2.154044813788194</v>
      </c>
      <c r="AR770" s="25">
        <f>IFERROR(SUMIFS('[1]BD Unidades'!$BA$3:$BA$1424,'[1]BD Unidades'!$A$3:$A$1424,$A770),"-")</f>
        <v>9</v>
      </c>
      <c r="AS770" s="28">
        <f>SUMIFS('[1]BD Unidades'!$BC$3:$BC$1424,'[1]BD Unidades'!$A$3:$A$1424,$A770)</f>
        <v>9.3955604883462808E-3</v>
      </c>
      <c r="AT770" s="28">
        <f>SUMIFS('[1]BD Unidades'!$BE$3:$BE$1424,'[1]BD Unidades'!$A$3:$A$1424,$A770)</f>
        <v>0.99889012208657046</v>
      </c>
      <c r="AU770" s="29">
        <f t="shared" si="46"/>
        <v>0.98950498952329446</v>
      </c>
      <c r="AV770" s="30">
        <f t="shared" si="47"/>
        <v>1.1100000000000001E-3</v>
      </c>
      <c r="AW770" s="25">
        <f>IFERROR(SUMIFS('[1]BD Unidades'!$BI$3:$BI$1424,'[1]BD Unidades'!$A$3:$A$1424,$A770),"-")</f>
        <v>0.99381714412561517</v>
      </c>
      <c r="AX770" s="25">
        <f>IFERROR(SUMIFS('[1]BD Unidades'!$BJ$3:$BJ$1424,'[1]BD Unidades'!$A$3:$A$1424,$A770),"-")</f>
        <v>0.63930028771248626</v>
      </c>
    </row>
    <row r="771" spans="1:50" ht="14.4" x14ac:dyDescent="0.3">
      <c r="A771" s="7">
        <v>2118</v>
      </c>
      <c r="B771" s="7" t="s">
        <v>3629</v>
      </c>
      <c r="D771" s="8" t="s">
        <v>3630</v>
      </c>
      <c r="E771" s="19" t="s">
        <v>3631</v>
      </c>
      <c r="F771" s="19" t="s">
        <v>3631</v>
      </c>
      <c r="G771" s="19" t="s">
        <v>3632</v>
      </c>
      <c r="H771" s="19" t="s">
        <v>397</v>
      </c>
      <c r="I771" s="19">
        <v>2024</v>
      </c>
      <c r="J771" s="19" t="s">
        <v>495</v>
      </c>
      <c r="K771" s="19" t="s">
        <v>496</v>
      </c>
      <c r="L771" s="19" t="s">
        <v>213</v>
      </c>
      <c r="M771" s="19" t="s">
        <v>164</v>
      </c>
      <c r="N771" s="19" t="s">
        <v>831</v>
      </c>
      <c r="O771" s="19" t="s">
        <v>2405</v>
      </c>
      <c r="P771" s="19" t="s">
        <v>51</v>
      </c>
      <c r="Q771" s="9" t="s">
        <v>3633</v>
      </c>
      <c r="R771" s="20">
        <v>2.5550000000000002</v>
      </c>
      <c r="S771" s="20">
        <v>2.15</v>
      </c>
      <c r="T771" s="20">
        <v>2.5</v>
      </c>
      <c r="U771" s="20" t="s">
        <v>397</v>
      </c>
      <c r="V771" s="21">
        <f>_xlfn.XLOOKUP(D771,'[1]Gen. Real'!$A:$A,'[1]Gen. Real'!$C:$C,"-",0)</f>
        <v>2.8056299999999998</v>
      </c>
      <c r="W771" s="22"/>
      <c r="X771" s="22" t="str">
        <f>_xlfn.XLOOKUP(D771,[1]Vertimiento!$A:$A,[1]Vertimiento!$E:$E,"-",0)</f>
        <v>-</v>
      </c>
      <c r="Y771" s="23" t="str">
        <f t="shared" ref="Y771:Y834" si="48">IFERROR(X771/(V771+X771),"-")</f>
        <v>-</v>
      </c>
      <c r="Z771" s="19" t="str">
        <f>_xlfn.XLOOKUP(D771,[1]Cmg!$I$4:$I$85,[1]Cmg!$M$4:$M$85,"----",0,1)</f>
        <v>----</v>
      </c>
      <c r="AA771" s="19" t="str">
        <f>_xlfn.XLOOKUP(D771,[1]Cmg!$A$4:$A$89,[1]Cmg!$B$4:$B$89,"----",0,1)</f>
        <v>----</v>
      </c>
      <c r="AB771" s="19" t="str">
        <f>_xlfn.XLOOKUP(D771,[1]Cmg!$E$4:$E$89,[1]Cmg!$F$4:$F$89,"----",0,1)</f>
        <v>----</v>
      </c>
      <c r="AC771" s="19" t="str">
        <f>_xlfn.XLOOKUP(D771,[1]Cmg!$O$4:$O$89,[1]Cmg!$P$4:$P$89,"----",0,1)</f>
        <v>----</v>
      </c>
      <c r="AD771" s="24" t="str">
        <f>_xlfn.XLOOKUP(D771,[1]Cmg!$S$4:$S$89,[1]Cmg!$U$4:$U$89,"----",0,1)</f>
        <v>----</v>
      </c>
      <c r="AG771" s="25">
        <f>IFERROR(SUMIFS('[1]BD Unidades'!$AH:$AH,'[1]BD Unidades'!$A:$A,'BD Centrales 2023'!$A771),"-")</f>
        <v>2.5</v>
      </c>
      <c r="AH771" s="25">
        <f>SUMIFS('[1]BD Unidades'!$AJ$3:$AJ$1424,'[1]BD Unidades'!$A$3:$A$1424,$A771)</f>
        <v>6145.3685583822598</v>
      </c>
      <c r="AI771" s="25">
        <f>SUMIFS('[1]BD Unidades'!$AL$3:$AL$1424,'[1]BD Unidades'!$A$3:$A$1424,$A771)</f>
        <v>0</v>
      </c>
      <c r="AJ771" s="26">
        <f t="shared" ref="AJ771:AJ834" si="49">IFERROR(AI771/(AH771+AI771),"-")</f>
        <v>0</v>
      </c>
      <c r="AK771" s="27">
        <f>IFERROR(SUMIFS('[1]BD Unidades'!$AO$3:$AO$1424,'[1]BD Unidades'!$A$3:$A$1424,$A771),"-")</f>
        <v>0</v>
      </c>
      <c r="AL771" s="27">
        <f>IFERROR(SUMIFS('[1]BD Unidades'!$AQ$3:$AQ$1424,'[1]BD Unidades'!$A$3:$A$1424,$A771),"-")</f>
        <v>0</v>
      </c>
      <c r="AM771" s="27">
        <f>IFERROR(SUMIFS('[1]BD Unidades'!$AS$3:$AS$1424,'[1]BD Unidades'!$A$3:$A$1424,$A771),"-")</f>
        <v>0</v>
      </c>
      <c r="AN771" s="27">
        <f>IFERROR(SUMIFS('[1]BD Unidades'!$AU$3:$AU$1424,'[1]BD Unidades'!$A$3:$A$1424,$A771),"-")</f>
        <v>0</v>
      </c>
      <c r="AO771" s="27"/>
      <c r="AP771" s="27"/>
      <c r="AQ771" s="25">
        <f>IFERROR(SUMIFS('[1]BD Unidades'!$AZ$3:$AZ$1424,'[1]BD Unidades'!$A$3:$A$1424,$A771),"-")</f>
        <v>0.59834578160783169</v>
      </c>
      <c r="AR771" s="25">
        <f>IFERROR(SUMIFS('[1]BD Unidades'!$BA$3:$BA$1424,'[1]BD Unidades'!$A$3:$A$1424,$A771),"-")</f>
        <v>2.5</v>
      </c>
      <c r="AS771" s="28">
        <f>SUMIFS('[1]BD Unidades'!$BC$3:$BC$1424,'[1]BD Unidades'!$A$3:$A$1424,$A771)</f>
        <v>9.2035225048923662E-3</v>
      </c>
      <c r="AT771" s="28">
        <f>SUMIFS('[1]BD Unidades'!$BE$3:$BE$1424,'[1]BD Unidades'!$A$3:$A$1424,$A771)</f>
        <v>0.97847358121330719</v>
      </c>
      <c r="AU771" s="29">
        <f t="shared" ref="AU771:AU834" si="50">IFERROR(AT771*(1-AS771),"-")</f>
        <v>0.96946817758816795</v>
      </c>
      <c r="AV771" s="30">
        <f t="shared" ref="AV771:AV834" si="51">IFERROR(S771/100,"-")</f>
        <v>2.1499999999999998E-2</v>
      </c>
      <c r="AW771" s="25">
        <f>IFERROR(SUMIFS('[1]BD Unidades'!$BI$3:$BI$1424,'[1]BD Unidades'!$A$3:$A$1424,$A771),"-")</f>
        <v>0.46605477183668587</v>
      </c>
      <c r="AX771" s="25">
        <f>IFERROR(SUMIFS('[1]BD Unidades'!$BJ$3:$BJ$1424,'[1]BD Unidades'!$A$3:$A$1424,$A771),"-")</f>
        <v>0.29980258590438508</v>
      </c>
    </row>
    <row r="772" spans="1:50" ht="14.4" x14ac:dyDescent="0.3">
      <c r="A772" s="7">
        <v>2123</v>
      </c>
      <c r="B772" s="7" t="s">
        <v>3634</v>
      </c>
      <c r="D772" s="8" t="s">
        <v>3635</v>
      </c>
      <c r="E772" s="19" t="s">
        <v>3636</v>
      </c>
      <c r="F772" s="19" t="s">
        <v>3636</v>
      </c>
      <c r="G772" s="19" t="s">
        <v>3637</v>
      </c>
      <c r="H772" s="19" t="s">
        <v>397</v>
      </c>
      <c r="I772" s="19">
        <v>2024</v>
      </c>
      <c r="J772" s="19" t="s">
        <v>495</v>
      </c>
      <c r="K772" s="19" t="s">
        <v>496</v>
      </c>
      <c r="L772" s="19" t="s">
        <v>213</v>
      </c>
      <c r="M772" s="19" t="s">
        <v>164</v>
      </c>
      <c r="N772" s="19" t="s">
        <v>221</v>
      </c>
      <c r="O772" s="19" t="s">
        <v>221</v>
      </c>
      <c r="P772" s="19" t="s">
        <v>51</v>
      </c>
      <c r="Q772" s="9" t="s">
        <v>3638</v>
      </c>
      <c r="R772" s="20">
        <v>2.2400000000000002</v>
      </c>
      <c r="S772" s="20">
        <v>1.79</v>
      </c>
      <c r="T772" s="20">
        <v>2.2000000000000002</v>
      </c>
      <c r="U772" s="20" t="s">
        <v>397</v>
      </c>
      <c r="V772" s="21">
        <f>_xlfn.XLOOKUP(D772,'[1]Gen. Real'!$A:$A,'[1]Gen. Real'!$C:$C,"-",0)</f>
        <v>1.8798599999999999</v>
      </c>
      <c r="W772" s="22"/>
      <c r="X772" s="22" t="str">
        <f>_xlfn.XLOOKUP(D772,[1]Vertimiento!$A:$A,[1]Vertimiento!$E:$E,"-",0)</f>
        <v>-</v>
      </c>
      <c r="Y772" s="23" t="str">
        <f t="shared" si="48"/>
        <v>-</v>
      </c>
      <c r="Z772" s="19" t="str">
        <f>_xlfn.XLOOKUP(D772,[1]Cmg!$I$4:$I$85,[1]Cmg!$M$4:$M$85,"----",0,1)</f>
        <v>----</v>
      </c>
      <c r="AA772" s="19" t="str">
        <f>_xlfn.XLOOKUP(D772,[1]Cmg!$A$4:$A$89,[1]Cmg!$B$4:$B$89,"----",0,1)</f>
        <v>----</v>
      </c>
      <c r="AB772" s="19" t="str">
        <f>_xlfn.XLOOKUP(D772,[1]Cmg!$E$4:$E$89,[1]Cmg!$F$4:$F$89,"----",0,1)</f>
        <v>----</v>
      </c>
      <c r="AC772" s="19" t="str">
        <f>_xlfn.XLOOKUP(D772,[1]Cmg!$O$4:$O$89,[1]Cmg!$P$4:$P$89,"----",0,1)</f>
        <v>----</v>
      </c>
      <c r="AD772" s="24" t="str">
        <f>_xlfn.XLOOKUP(D772,[1]Cmg!$S$4:$S$89,[1]Cmg!$U$4:$U$89,"----",0,1)</f>
        <v>----</v>
      </c>
      <c r="AG772" s="25">
        <f>IFERROR(SUMIFS('[1]BD Unidades'!$AH:$AH,'[1]BD Unidades'!$A:$A,'BD Centrales 2023'!$A772),"-")</f>
        <v>2.2000000000000002</v>
      </c>
      <c r="AH772" s="25">
        <f>SUMIFS('[1]BD Unidades'!$AJ$3:$AJ$1424,'[1]BD Unidades'!$A$3:$A$1424,$A772)</f>
        <v>2779.6607142857142</v>
      </c>
      <c r="AI772" s="25">
        <f>SUMIFS('[1]BD Unidades'!$AL$3:$AL$1424,'[1]BD Unidades'!$A$3:$A$1424,$A772)</f>
        <v>0</v>
      </c>
      <c r="AJ772" s="26">
        <f t="shared" si="49"/>
        <v>0</v>
      </c>
      <c r="AK772" s="27">
        <f>IFERROR(SUMIFS('[1]BD Unidades'!$AO$3:$AO$1424,'[1]BD Unidades'!$A$3:$A$1424,$A772),"-")</f>
        <v>0</v>
      </c>
      <c r="AL772" s="27">
        <f>IFERROR(SUMIFS('[1]BD Unidades'!$AQ$3:$AQ$1424,'[1]BD Unidades'!$A$3:$A$1424,$A772),"-")</f>
        <v>0</v>
      </c>
      <c r="AM772" s="27">
        <f>IFERROR(SUMIFS('[1]BD Unidades'!$AS$3:$AS$1424,'[1]BD Unidades'!$A$3:$A$1424,$A772),"-")</f>
        <v>0</v>
      </c>
      <c r="AN772" s="27">
        <f>IFERROR(SUMIFS('[1]BD Unidades'!$AU$3:$AU$1424,'[1]BD Unidades'!$A$3:$A$1424,$A772),"-")</f>
        <v>0</v>
      </c>
      <c r="AO772" s="27"/>
      <c r="AP772" s="27"/>
      <c r="AQ772" s="25">
        <f>IFERROR(SUMIFS('[1]BD Unidades'!$AZ$3:$AZ$1424,'[1]BD Unidades'!$A$3:$A$1424,$A772),"-")</f>
        <v>0.52654428781489193</v>
      </c>
      <c r="AR772" s="25">
        <f>IFERROR(SUMIFS('[1]BD Unidades'!$BA$3:$BA$1424,'[1]BD Unidades'!$A$3:$A$1424,$A772),"-")</f>
        <v>2.2000000000000002</v>
      </c>
      <c r="AS772" s="28">
        <f>SUMIFS('[1]BD Unidades'!$BC$3:$BC$1424,'[1]BD Unidades'!$A$3:$A$1424,$A772)</f>
        <v>9.2380357142857143E-3</v>
      </c>
      <c r="AT772" s="28">
        <f>SUMIFS('[1]BD Unidades'!$BE$3:$BE$1424,'[1]BD Unidades'!$A$3:$A$1424,$A772)</f>
        <v>0.9124903171885197</v>
      </c>
      <c r="AU772" s="29">
        <f t="shared" si="50"/>
        <v>0.90406069904939224</v>
      </c>
      <c r="AV772" s="30">
        <f t="shared" si="51"/>
        <v>1.7899999999999999E-2</v>
      </c>
      <c r="AW772" s="25">
        <f>IFERROR(SUMIFS('[1]BD Unidades'!$BI$3:$BI$1424,'[1]BD Unidades'!$A$3:$A$1424,$A772),"-")</f>
        <v>0.19915104776451756</v>
      </c>
      <c r="AX772" s="25">
        <f>IFERROR(SUMIFS('[1]BD Unidades'!$BJ$3:$BJ$1424,'[1]BD Unidades'!$A$3:$A$1424,$A772),"-")</f>
        <v>0.1281094041159011</v>
      </c>
    </row>
    <row r="773" spans="1:50" ht="14.4" x14ac:dyDescent="0.3">
      <c r="A773" s="7">
        <v>2124</v>
      </c>
      <c r="B773" s="7" t="s">
        <v>3639</v>
      </c>
      <c r="D773" s="8" t="s">
        <v>3640</v>
      </c>
      <c r="E773" s="19" t="s">
        <v>3641</v>
      </c>
      <c r="F773" s="19" t="s">
        <v>3641</v>
      </c>
      <c r="G773" s="19" t="s">
        <v>3642</v>
      </c>
      <c r="H773" s="19" t="s">
        <v>397</v>
      </c>
      <c r="I773" s="19">
        <v>2024</v>
      </c>
      <c r="J773" s="19" t="s">
        <v>495</v>
      </c>
      <c r="K773" s="19" t="s">
        <v>496</v>
      </c>
      <c r="L773" s="19" t="s">
        <v>213</v>
      </c>
      <c r="M773" s="19" t="s">
        <v>164</v>
      </c>
      <c r="N773" s="19" t="s">
        <v>707</v>
      </c>
      <c r="O773" s="19" t="s">
        <v>749</v>
      </c>
      <c r="P773" s="19" t="s">
        <v>51</v>
      </c>
      <c r="Q773" s="9" t="s">
        <v>3643</v>
      </c>
      <c r="R773" s="20">
        <v>2.7130000000000001</v>
      </c>
      <c r="S773" s="20">
        <v>0.47899999999999998</v>
      </c>
      <c r="T773" s="20">
        <v>2.7</v>
      </c>
      <c r="U773" s="20" t="s">
        <v>397</v>
      </c>
      <c r="V773" s="21">
        <f>_xlfn.XLOOKUP(D773,'[1]Gen. Real'!$A:$A,'[1]Gen. Real'!$C:$C,"-",0)</f>
        <v>2.4610499999999997</v>
      </c>
      <c r="W773" s="22"/>
      <c r="X773" s="22" t="str">
        <f>_xlfn.XLOOKUP(D773,[1]Vertimiento!$A:$A,[1]Vertimiento!$E:$E,"-",0)</f>
        <v>-</v>
      </c>
      <c r="Y773" s="23" t="str">
        <f t="shared" si="48"/>
        <v>-</v>
      </c>
      <c r="Z773" s="19" t="str">
        <f>_xlfn.XLOOKUP(D773,[1]Cmg!$I$4:$I$85,[1]Cmg!$M$4:$M$85,"----",0,1)</f>
        <v>----</v>
      </c>
      <c r="AA773" s="19" t="str">
        <f>_xlfn.XLOOKUP(D773,[1]Cmg!$A$4:$A$89,[1]Cmg!$B$4:$B$89,"----",0,1)</f>
        <v>----</v>
      </c>
      <c r="AB773" s="19" t="str">
        <f>_xlfn.XLOOKUP(D773,[1]Cmg!$E$4:$E$89,[1]Cmg!$F$4:$F$89,"----",0,1)</f>
        <v>----</v>
      </c>
      <c r="AC773" s="19" t="str">
        <f>_xlfn.XLOOKUP(D773,[1]Cmg!$O$4:$O$89,[1]Cmg!$P$4:$P$89,"----",0,1)</f>
        <v>----</v>
      </c>
      <c r="AD773" s="24" t="str">
        <f>_xlfn.XLOOKUP(D773,[1]Cmg!$S$4:$S$89,[1]Cmg!$U$4:$U$89,"----",0,1)</f>
        <v>----</v>
      </c>
      <c r="AG773" s="25">
        <f>IFERROR(SUMIFS('[1]BD Unidades'!$AH:$AH,'[1]BD Unidades'!$A:$A,'BD Centrales 2023'!$A773),"-")</f>
        <v>2.7</v>
      </c>
      <c r="AH773" s="25">
        <f>SUMIFS('[1]BD Unidades'!$AJ$3:$AJ$1424,'[1]BD Unidades'!$A$3:$A$1424,$A773)</f>
        <v>3977.9635090305969</v>
      </c>
      <c r="AI773" s="25">
        <f>SUMIFS('[1]BD Unidades'!$AL$3:$AL$1424,'[1]BD Unidades'!$A$3:$A$1424,$A773)</f>
        <v>0</v>
      </c>
      <c r="AJ773" s="26">
        <f t="shared" si="49"/>
        <v>0</v>
      </c>
      <c r="AK773" s="27">
        <f>IFERROR(SUMIFS('[1]BD Unidades'!$AO$3:$AO$1424,'[1]BD Unidades'!$A$3:$A$1424,$A773),"-")</f>
        <v>0</v>
      </c>
      <c r="AL773" s="27">
        <f>IFERROR(SUMIFS('[1]BD Unidades'!$AQ$3:$AQ$1424,'[1]BD Unidades'!$A$3:$A$1424,$A773),"-")</f>
        <v>0</v>
      </c>
      <c r="AM773" s="27">
        <f>IFERROR(SUMIFS('[1]BD Unidades'!$AS$3:$AS$1424,'[1]BD Unidades'!$A$3:$A$1424,$A773),"-")</f>
        <v>0</v>
      </c>
      <c r="AN773" s="27">
        <f>IFERROR(SUMIFS('[1]BD Unidades'!$AU$3:$AU$1424,'[1]BD Unidades'!$A$3:$A$1424,$A773),"-")</f>
        <v>0</v>
      </c>
      <c r="AO773" s="27"/>
      <c r="AP773" s="27"/>
      <c r="AQ773" s="25">
        <f>IFERROR(SUMIFS('[1]BD Unidades'!$AZ$3:$AZ$1424,'[1]BD Unidades'!$A$3:$A$1424,$A773),"-")</f>
        <v>0.64621344413645831</v>
      </c>
      <c r="AR773" s="25">
        <f>IFERROR(SUMIFS('[1]BD Unidades'!$BA$3:$BA$1424,'[1]BD Unidades'!$A$3:$A$1424,$A773),"-")</f>
        <v>2.7</v>
      </c>
      <c r="AS773" s="28">
        <f>SUMIFS('[1]BD Unidades'!$BC$3:$BC$1424,'[1]BD Unidades'!$A$3:$A$1424,$A773)</f>
        <v>9.3609288610394404E-3</v>
      </c>
      <c r="AT773" s="28">
        <f>SUMIFS('[1]BD Unidades'!$BE$3:$BE$1424,'[1]BD Unidades'!$A$3:$A$1424,$A773)</f>
        <v>0.99520825654257283</v>
      </c>
      <c r="AU773" s="29">
        <f t="shared" si="50"/>
        <v>0.98589218285115876</v>
      </c>
      <c r="AV773" s="30">
        <f t="shared" si="51"/>
        <v>4.79E-3</v>
      </c>
      <c r="AW773" s="25">
        <f>IFERROR(SUMIFS('[1]BD Unidades'!$BI$3:$BI$1424,'[1]BD Unidades'!$A$3:$A$1424,$A773),"-")</f>
        <v>0.32795965756145296</v>
      </c>
      <c r="AX773" s="25">
        <f>IFERROR(SUMIFS('[1]BD Unidades'!$BJ$3:$BJ$1424,'[1]BD Unidades'!$A$3:$A$1424,$A773),"-")</f>
        <v>0.21096909494512045</v>
      </c>
    </row>
    <row r="774" spans="1:50" ht="14.4" x14ac:dyDescent="0.3">
      <c r="A774" s="7">
        <v>2125</v>
      </c>
      <c r="B774" s="7" t="s">
        <v>3644</v>
      </c>
      <c r="D774" s="8" t="s">
        <v>3645</v>
      </c>
      <c r="E774" s="19" t="s">
        <v>3646</v>
      </c>
      <c r="F774" s="19" t="s">
        <v>3646</v>
      </c>
      <c r="G774" s="19" t="s">
        <v>3647</v>
      </c>
      <c r="H774" s="19" t="s">
        <v>397</v>
      </c>
      <c r="I774" s="19">
        <v>2024</v>
      </c>
      <c r="J774" s="19" t="s">
        <v>495</v>
      </c>
      <c r="K774" s="19" t="s">
        <v>496</v>
      </c>
      <c r="L774" s="19" t="s">
        <v>213</v>
      </c>
      <c r="M774" s="19" t="s">
        <v>164</v>
      </c>
      <c r="N774" s="19" t="s">
        <v>371</v>
      </c>
      <c r="O774" s="19" t="s">
        <v>2362</v>
      </c>
      <c r="P774" s="19" t="s">
        <v>51</v>
      </c>
      <c r="Q774" s="9" t="s">
        <v>3648</v>
      </c>
      <c r="R774" s="20">
        <v>9.1460000000000008</v>
      </c>
      <c r="S774" s="20">
        <v>1.5960000000000001</v>
      </c>
      <c r="T774" s="20">
        <v>9</v>
      </c>
      <c r="U774" s="20" t="s">
        <v>397</v>
      </c>
      <c r="V774" s="21">
        <f>_xlfn.XLOOKUP(D774,'[1]Gen. Real'!$A:$A,'[1]Gen. Real'!$C:$C,"-",0)</f>
        <v>2.3488000000000002</v>
      </c>
      <c r="W774" s="22"/>
      <c r="X774" s="22" t="str">
        <f>_xlfn.XLOOKUP(D774,[1]Vertimiento!$A:$A,[1]Vertimiento!$E:$E,"-",0)</f>
        <v>-</v>
      </c>
      <c r="Y774" s="23" t="str">
        <f t="shared" si="48"/>
        <v>-</v>
      </c>
      <c r="Z774" s="19" t="str">
        <f>_xlfn.XLOOKUP(D774,[1]Cmg!$I$4:$I$85,[1]Cmg!$M$4:$M$85,"----",0,1)</f>
        <v>----</v>
      </c>
      <c r="AA774" s="19" t="str">
        <f>_xlfn.XLOOKUP(D774,[1]Cmg!$A$4:$A$89,[1]Cmg!$B$4:$B$89,"----",0,1)</f>
        <v>----</v>
      </c>
      <c r="AB774" s="19" t="str">
        <f>_xlfn.XLOOKUP(D774,[1]Cmg!$E$4:$E$89,[1]Cmg!$F$4:$F$89,"----",0,1)</f>
        <v>----</v>
      </c>
      <c r="AC774" s="19" t="str">
        <f>_xlfn.XLOOKUP(D774,[1]Cmg!$O$4:$O$89,[1]Cmg!$P$4:$P$89,"----",0,1)</f>
        <v>----</v>
      </c>
      <c r="AD774" s="24" t="str">
        <f>_xlfn.XLOOKUP(D774,[1]Cmg!$S$4:$S$89,[1]Cmg!$U$4:$U$89,"----",0,1)</f>
        <v>----</v>
      </c>
      <c r="AG774" s="25">
        <f>IFERROR(SUMIFS('[1]BD Unidades'!$AH:$AH,'[1]BD Unidades'!$A:$A,'BD Centrales 2023'!$A774),"-")</f>
        <v>9</v>
      </c>
      <c r="AH774" s="25">
        <f>SUMIFS('[1]BD Unidades'!$AJ$3:$AJ$1424,'[1]BD Unidades'!$A$3:$A$1424,$A774)</f>
        <v>1298.9284933304175</v>
      </c>
      <c r="AI774" s="25">
        <f>SUMIFS('[1]BD Unidades'!$AL$3:$AL$1424,'[1]BD Unidades'!$A$3:$A$1424,$A774)</f>
        <v>0</v>
      </c>
      <c r="AJ774" s="26">
        <f t="shared" si="49"/>
        <v>0</v>
      </c>
      <c r="AK774" s="27">
        <f>IFERROR(SUMIFS('[1]BD Unidades'!$AO$3:$AO$1424,'[1]BD Unidades'!$A$3:$A$1424,$A774),"-")</f>
        <v>0</v>
      </c>
      <c r="AL774" s="27">
        <f>IFERROR(SUMIFS('[1]BD Unidades'!$AQ$3:$AQ$1424,'[1]BD Unidades'!$A$3:$A$1424,$A774),"-")</f>
        <v>0</v>
      </c>
      <c r="AM774" s="27">
        <f>IFERROR(SUMIFS('[1]BD Unidades'!$AS$3:$AS$1424,'[1]BD Unidades'!$A$3:$A$1424,$A774),"-")</f>
        <v>0</v>
      </c>
      <c r="AN774" s="27">
        <f>IFERROR(SUMIFS('[1]BD Unidades'!$AU$3:$AU$1424,'[1]BD Unidades'!$A$3:$A$1424,$A774),"-")</f>
        <v>0</v>
      </c>
      <c r="AO774" s="27"/>
      <c r="AP774" s="27"/>
      <c r="AQ774" s="25">
        <f>IFERROR(SUMIFS('[1]BD Unidades'!$AZ$3:$AZ$1424,'[1]BD Unidades'!$A$3:$A$1424,$A774),"-")</f>
        <v>2.154044813788194</v>
      </c>
      <c r="AR774" s="25">
        <f>IFERROR(SUMIFS('[1]BD Unidades'!$BA$3:$BA$1424,'[1]BD Unidades'!$A$3:$A$1424,$A774),"-")</f>
        <v>9</v>
      </c>
      <c r="AS774" s="28">
        <f>SUMIFS('[1]BD Unidades'!$BC$3:$BC$1424,'[1]BD Unidades'!$A$3:$A$1424,$A774)</f>
        <v>9.255849551716596E-3</v>
      </c>
      <c r="AT774" s="28">
        <f>SUMIFS('[1]BD Unidades'!$BE$3:$BE$1424,'[1]BD Unidades'!$A$3:$A$1424,$A774)</f>
        <v>0.98403673737152841</v>
      </c>
      <c r="AU774" s="29">
        <f t="shared" si="50"/>
        <v>0.97492864137705559</v>
      </c>
      <c r="AV774" s="30">
        <f t="shared" si="51"/>
        <v>1.5960000000000002E-2</v>
      </c>
      <c r="AW774" s="25">
        <f>IFERROR(SUMIFS('[1]BD Unidades'!$BI$3:$BI$1424,'[1]BD Unidades'!$A$3:$A$1424,$A774),"-")</f>
        <v>0.32152907604063991</v>
      </c>
      <c r="AX774" s="25">
        <f>IFERROR(SUMIFS('[1]BD Unidades'!$BJ$3:$BJ$1424,'[1]BD Unidades'!$A$3:$A$1424,$A774),"-")</f>
        <v>0.20683244602462769</v>
      </c>
    </row>
    <row r="775" spans="1:50" ht="14.4" x14ac:dyDescent="0.3">
      <c r="A775" s="7">
        <v>2126</v>
      </c>
      <c r="B775" s="7" t="s">
        <v>3649</v>
      </c>
      <c r="D775" s="8" t="s">
        <v>3650</v>
      </c>
      <c r="E775" s="19" t="s">
        <v>3651</v>
      </c>
      <c r="F775" s="19" t="s">
        <v>3651</v>
      </c>
      <c r="G775" s="19" t="s">
        <v>3652</v>
      </c>
      <c r="H775" s="19" t="s">
        <v>397</v>
      </c>
      <c r="I775" s="19">
        <v>2024</v>
      </c>
      <c r="J775" s="19" t="s">
        <v>495</v>
      </c>
      <c r="K775" s="19" t="s">
        <v>496</v>
      </c>
      <c r="L775" s="19" t="s">
        <v>213</v>
      </c>
      <c r="M775" s="19" t="s">
        <v>106</v>
      </c>
      <c r="N775" s="19" t="s">
        <v>243</v>
      </c>
      <c r="O775" s="19" t="s">
        <v>1622</v>
      </c>
      <c r="P775" s="19" t="s">
        <v>51</v>
      </c>
      <c r="Q775" s="9" t="s">
        <v>3653</v>
      </c>
      <c r="R775" s="20">
        <v>2.74</v>
      </c>
      <c r="S775" s="20">
        <v>1.46</v>
      </c>
      <c r="T775" s="20">
        <v>2.7</v>
      </c>
      <c r="U775" s="20" t="s">
        <v>397</v>
      </c>
      <c r="V775" s="21">
        <f>_xlfn.XLOOKUP(D775,'[1]Gen. Real'!$A:$A,'[1]Gen. Real'!$C:$C,"-",0)</f>
        <v>0.41182000000000007</v>
      </c>
      <c r="W775" s="22"/>
      <c r="X775" s="22" t="str">
        <f>_xlfn.XLOOKUP(D775,[1]Vertimiento!$A:$A,[1]Vertimiento!$E:$E,"-",0)</f>
        <v>-</v>
      </c>
      <c r="Y775" s="23" t="str">
        <f t="shared" si="48"/>
        <v>-</v>
      </c>
      <c r="Z775" s="19" t="str">
        <f>_xlfn.XLOOKUP(D775,[1]Cmg!$I$4:$I$85,[1]Cmg!$M$4:$M$85,"----",0,1)</f>
        <v>----</v>
      </c>
      <c r="AA775" s="19" t="str">
        <f>_xlfn.XLOOKUP(D775,[1]Cmg!$A$4:$A$89,[1]Cmg!$B$4:$B$89,"----",0,1)</f>
        <v>----</v>
      </c>
      <c r="AB775" s="19" t="str">
        <f>_xlfn.XLOOKUP(D775,[1]Cmg!$E$4:$E$89,[1]Cmg!$F$4:$F$89,"----",0,1)</f>
        <v>----</v>
      </c>
      <c r="AC775" s="19" t="str">
        <f>_xlfn.XLOOKUP(D775,[1]Cmg!$O$4:$O$89,[1]Cmg!$P$4:$P$89,"----",0,1)</f>
        <v>----</v>
      </c>
      <c r="AD775" s="24" t="str">
        <f>_xlfn.XLOOKUP(D775,[1]Cmg!$S$4:$S$89,[1]Cmg!$U$4:$U$89,"----",0,1)</f>
        <v>----</v>
      </c>
      <c r="AG775" s="25">
        <f>IFERROR(SUMIFS('[1]BD Unidades'!$AH:$AH,'[1]BD Unidades'!$A:$A,'BD Centrales 2023'!$A775),"-")</f>
        <v>1.06</v>
      </c>
      <c r="AH775" s="25">
        <f>SUMIFS('[1]BD Unidades'!$AJ$3:$AJ$1424,'[1]BD Unidades'!$A$3:$A$1424,$A775)</f>
        <v>1792.1003649635036</v>
      </c>
      <c r="AI775" s="25">
        <f>SUMIFS('[1]BD Unidades'!$AL$3:$AL$1424,'[1]BD Unidades'!$A$3:$A$1424,$A775)</f>
        <v>0</v>
      </c>
      <c r="AJ775" s="26">
        <f t="shared" si="49"/>
        <v>0</v>
      </c>
      <c r="AK775" s="27">
        <f>IFERROR(SUMIFS('[1]BD Unidades'!$AO$3:$AO$1424,'[1]BD Unidades'!$A$3:$A$1424,$A775),"-")</f>
        <v>0</v>
      </c>
      <c r="AL775" s="27">
        <f>IFERROR(SUMIFS('[1]BD Unidades'!$AQ$3:$AQ$1424,'[1]BD Unidades'!$A$3:$A$1424,$A775),"-")</f>
        <v>0</v>
      </c>
      <c r="AM775" s="27">
        <f>IFERROR(SUMIFS('[1]BD Unidades'!$AS$3:$AS$1424,'[1]BD Unidades'!$A$3:$A$1424,$A775),"-")</f>
        <v>0</v>
      </c>
      <c r="AN775" s="27">
        <f>IFERROR(SUMIFS('[1]BD Unidades'!$AU$3:$AU$1424,'[1]BD Unidades'!$A$3:$A$1424,$A775),"-")</f>
        <v>0</v>
      </c>
      <c r="AO775" s="27"/>
      <c r="AP775" s="27"/>
      <c r="AQ775" s="25">
        <f>IFERROR(SUMIFS('[1]BD Unidades'!$AZ$3:$AZ$1424,'[1]BD Unidades'!$A$3:$A$1424,$A775),"-")</f>
        <v>0.25369861140172068</v>
      </c>
      <c r="AR775" s="25">
        <f>IFERROR(SUMIFS('[1]BD Unidades'!$BA$3:$BA$1424,'[1]BD Unidades'!$A$3:$A$1424,$A775),"-")</f>
        <v>2.7</v>
      </c>
      <c r="AS775" s="28">
        <f>SUMIFS('[1]BD Unidades'!$BC$3:$BC$1424,'[1]BD Unidades'!$A$3:$A$1424,$A775)</f>
        <v>9.2686861313868614E-3</v>
      </c>
      <c r="AT775" s="28">
        <f>SUMIFS('[1]BD Unidades'!$BE$3:$BE$1424,'[1]BD Unidades'!$A$3:$A$1424,$A775)</f>
        <v>0.98540145985401462</v>
      </c>
      <c r="AU775" s="29">
        <f t="shared" si="50"/>
        <v>0.9762680830092173</v>
      </c>
      <c r="AV775" s="30">
        <f t="shared" si="51"/>
        <v>1.46E-2</v>
      </c>
      <c r="AW775" s="25">
        <f>IFERROR(SUMIFS('[1]BD Unidades'!$BI$3:$BI$1424,'[1]BD Unidades'!$A$3:$A$1424,$A775),"-")</f>
        <v>5.3016572093812199E-2</v>
      </c>
      <c r="AX775" s="25">
        <f>IFERROR(SUMIFS('[1]BD Unidades'!$BJ$3:$BJ$1424,'[1]BD Unidades'!$A$3:$A$1424,$A775),"-")</f>
        <v>3.4104372211171956E-2</v>
      </c>
    </row>
    <row r="776" spans="1:50" ht="14.4" x14ac:dyDescent="0.3">
      <c r="A776" s="7">
        <v>2127</v>
      </c>
      <c r="B776" s="7" t="s">
        <v>3654</v>
      </c>
      <c r="D776" s="8" t="s">
        <v>3655</v>
      </c>
      <c r="E776" s="19" t="s">
        <v>3656</v>
      </c>
      <c r="F776" s="19" t="s">
        <v>3656</v>
      </c>
      <c r="G776" s="19" t="s">
        <v>3657</v>
      </c>
      <c r="H776" s="19" t="s">
        <v>397</v>
      </c>
      <c r="I776" s="19">
        <v>2024</v>
      </c>
      <c r="J776" s="19" t="s">
        <v>495</v>
      </c>
      <c r="K776" s="19" t="s">
        <v>496</v>
      </c>
      <c r="L776" s="19" t="s">
        <v>213</v>
      </c>
      <c r="M776" s="19" t="s">
        <v>164</v>
      </c>
      <c r="N776" s="19" t="s">
        <v>371</v>
      </c>
      <c r="O776" s="19" t="s">
        <v>2362</v>
      </c>
      <c r="P776" s="19" t="s">
        <v>51</v>
      </c>
      <c r="Q776" s="9" t="s">
        <v>3658</v>
      </c>
      <c r="R776" s="20">
        <v>9.1809999999999992</v>
      </c>
      <c r="S776" s="20">
        <v>1.9710000000000001</v>
      </c>
      <c r="T776" s="20">
        <v>9</v>
      </c>
      <c r="U776" s="20" t="s">
        <v>397</v>
      </c>
      <c r="V776" s="21" t="str">
        <f>_xlfn.XLOOKUP(D776,'[1]Gen. Real'!$A:$A,'[1]Gen. Real'!$C:$C,"-",0)</f>
        <v>-</v>
      </c>
      <c r="W776" s="22"/>
      <c r="X776" s="22" t="str">
        <f>_xlfn.XLOOKUP(D776,[1]Vertimiento!$A:$A,[1]Vertimiento!$E:$E,"-",0)</f>
        <v>-</v>
      </c>
      <c r="Y776" s="23" t="str">
        <f t="shared" si="48"/>
        <v>-</v>
      </c>
      <c r="Z776" s="19" t="str">
        <f>_xlfn.XLOOKUP(D776,[1]Cmg!$I$4:$I$85,[1]Cmg!$M$4:$M$85,"----",0,1)</f>
        <v>----</v>
      </c>
      <c r="AA776" s="19" t="str">
        <f>_xlfn.XLOOKUP(D776,[1]Cmg!$A$4:$A$89,[1]Cmg!$B$4:$B$89,"----",0,1)</f>
        <v>----</v>
      </c>
      <c r="AB776" s="19" t="str">
        <f>_xlfn.XLOOKUP(D776,[1]Cmg!$E$4:$E$89,[1]Cmg!$F$4:$F$89,"----",0,1)</f>
        <v>----</v>
      </c>
      <c r="AC776" s="19" t="str">
        <f>_xlfn.XLOOKUP(D776,[1]Cmg!$O$4:$O$89,[1]Cmg!$P$4:$P$89,"----",0,1)</f>
        <v>----</v>
      </c>
      <c r="AD776" s="24" t="str">
        <f>_xlfn.XLOOKUP(D776,[1]Cmg!$S$4:$S$89,[1]Cmg!$U$4:$U$89,"----",0,1)</f>
        <v>----</v>
      </c>
      <c r="AG776" s="25">
        <f>IFERROR(SUMIFS('[1]BD Unidades'!$AH:$AH,'[1]BD Unidades'!$A:$A,'BD Centrales 2023'!$A776),"-")</f>
        <v>0</v>
      </c>
      <c r="AH776" s="25">
        <f>SUMIFS('[1]BD Unidades'!$AJ$3:$AJ$1424,'[1]BD Unidades'!$A$3:$A$1424,$A776)</f>
        <v>0</v>
      </c>
      <c r="AI776" s="25">
        <f>SUMIFS('[1]BD Unidades'!$AL$3:$AL$1424,'[1]BD Unidades'!$A$3:$A$1424,$A776)</f>
        <v>0</v>
      </c>
      <c r="AJ776" s="26" t="str">
        <f t="shared" si="49"/>
        <v>-</v>
      </c>
      <c r="AK776" s="27">
        <f>IFERROR(SUMIFS('[1]BD Unidades'!$AO$3:$AO$1424,'[1]BD Unidades'!$A$3:$A$1424,$A776),"-")</f>
        <v>0</v>
      </c>
      <c r="AL776" s="27">
        <f>IFERROR(SUMIFS('[1]BD Unidades'!$AQ$3:$AQ$1424,'[1]BD Unidades'!$A$3:$A$1424,$A776),"-")</f>
        <v>0</v>
      </c>
      <c r="AM776" s="27">
        <f>IFERROR(SUMIFS('[1]BD Unidades'!$AS$3:$AS$1424,'[1]BD Unidades'!$A$3:$A$1424,$A776),"-")</f>
        <v>0</v>
      </c>
      <c r="AN776" s="27">
        <f>IFERROR(SUMIFS('[1]BD Unidades'!$AU$3:$AU$1424,'[1]BD Unidades'!$A$3:$A$1424,$A776),"-")</f>
        <v>0</v>
      </c>
      <c r="AO776" s="27"/>
      <c r="AP776" s="27"/>
      <c r="AQ776" s="25">
        <f>IFERROR(SUMIFS('[1]BD Unidades'!$AZ$3:$AZ$1424,'[1]BD Unidades'!$A$3:$A$1424,$A776),"-")</f>
        <v>0</v>
      </c>
      <c r="AR776" s="25">
        <f>IFERROR(SUMIFS('[1]BD Unidades'!$BA$3:$BA$1424,'[1]BD Unidades'!$A$3:$A$1424,$A776),"-")</f>
        <v>0</v>
      </c>
      <c r="AS776" s="28">
        <f>SUMIFS('[1]BD Unidades'!$BC$3:$BC$1424,'[1]BD Unidades'!$A$3:$A$1424,$A776)</f>
        <v>0</v>
      </c>
      <c r="AT776" s="28">
        <f>SUMIFS('[1]BD Unidades'!$BE$3:$BE$1424,'[1]BD Unidades'!$A$3:$A$1424,$A776)</f>
        <v>0</v>
      </c>
      <c r="AU776" s="29">
        <f t="shared" si="50"/>
        <v>0</v>
      </c>
      <c r="AV776" s="30">
        <f t="shared" si="51"/>
        <v>1.9710000000000002E-2</v>
      </c>
      <c r="AW776" s="25">
        <f>IFERROR(SUMIFS('[1]BD Unidades'!$BI$3:$BI$1424,'[1]BD Unidades'!$A$3:$A$1424,$A776),"-")</f>
        <v>0</v>
      </c>
      <c r="AX776" s="25">
        <f>IFERROR(SUMIFS('[1]BD Unidades'!$BJ$3:$BJ$1424,'[1]BD Unidades'!$A$3:$A$1424,$A776),"-")</f>
        <v>0</v>
      </c>
    </row>
    <row r="777" spans="1:50" ht="14.4" x14ac:dyDescent="0.3">
      <c r="A777" s="7">
        <v>2128</v>
      </c>
      <c r="B777" s="7" t="s">
        <v>3659</v>
      </c>
      <c r="D777" s="8" t="s">
        <v>3660</v>
      </c>
      <c r="E777" s="19" t="s">
        <v>3661</v>
      </c>
      <c r="F777" s="19" t="s">
        <v>3661</v>
      </c>
      <c r="G777" s="19" t="s">
        <v>3662</v>
      </c>
      <c r="H777" s="19" t="s">
        <v>397</v>
      </c>
      <c r="I777" s="19">
        <v>2024</v>
      </c>
      <c r="J777" s="19" t="s">
        <v>495</v>
      </c>
      <c r="K777" s="19" t="s">
        <v>496</v>
      </c>
      <c r="L777" s="19" t="s">
        <v>213</v>
      </c>
      <c r="M777" s="19" t="s">
        <v>477</v>
      </c>
      <c r="N777" s="19" t="s">
        <v>766</v>
      </c>
      <c r="O777" s="19" t="s">
        <v>1428</v>
      </c>
      <c r="P777" s="19" t="s">
        <v>51</v>
      </c>
      <c r="Q777" s="9" t="s">
        <v>3663</v>
      </c>
      <c r="R777" s="20">
        <v>9.0050000000000008</v>
      </c>
      <c r="S777" s="20">
        <v>5.6000000000000001E-2</v>
      </c>
      <c r="T777" s="20">
        <v>9</v>
      </c>
      <c r="U777" s="20" t="s">
        <v>397</v>
      </c>
      <c r="V777" s="21">
        <f>_xlfn.XLOOKUP(D777,'[1]Gen. Real'!$A:$A,'[1]Gen. Real'!$C:$C,"-",0)</f>
        <v>1.0755700000000001</v>
      </c>
      <c r="W777" s="22"/>
      <c r="X777" s="22" t="str">
        <f>_xlfn.XLOOKUP(D777,[1]Vertimiento!$A:$A,[1]Vertimiento!$E:$E,"-",0)</f>
        <v>-</v>
      </c>
      <c r="Y777" s="23" t="str">
        <f t="shared" si="48"/>
        <v>-</v>
      </c>
      <c r="Z777" s="19" t="str">
        <f>_xlfn.XLOOKUP(D777,[1]Cmg!$I$4:$I$85,[1]Cmg!$M$4:$M$85,"----",0,1)</f>
        <v>----</v>
      </c>
      <c r="AA777" s="19" t="str">
        <f>_xlfn.XLOOKUP(D777,[1]Cmg!$A$4:$A$89,[1]Cmg!$B$4:$B$89,"----",0,1)</f>
        <v>----</v>
      </c>
      <c r="AB777" s="19" t="str">
        <f>_xlfn.XLOOKUP(D777,[1]Cmg!$E$4:$E$89,[1]Cmg!$F$4:$F$89,"----",0,1)</f>
        <v>----</v>
      </c>
      <c r="AC777" s="19" t="str">
        <f>_xlfn.XLOOKUP(D777,[1]Cmg!$O$4:$O$89,[1]Cmg!$P$4:$P$89,"----",0,1)</f>
        <v>----</v>
      </c>
      <c r="AD777" s="24" t="str">
        <f>_xlfn.XLOOKUP(D777,[1]Cmg!$S$4:$S$89,[1]Cmg!$U$4:$U$89,"----",0,1)</f>
        <v>----</v>
      </c>
      <c r="AG777" s="25">
        <f>IFERROR(SUMIFS('[1]BD Unidades'!$AH:$AH,'[1]BD Unidades'!$A:$A,'BD Centrales 2023'!$A777),"-")</f>
        <v>9</v>
      </c>
      <c r="AH777" s="25">
        <f>SUMIFS('[1]BD Unidades'!$AJ$3:$AJ$1424,'[1]BD Unidades'!$A$3:$A$1424,$A777)</f>
        <v>1103.3870072182119</v>
      </c>
      <c r="AI777" s="25">
        <f>SUMIFS('[1]BD Unidades'!$AL$3:$AL$1424,'[1]BD Unidades'!$A$3:$A$1424,$A777)</f>
        <v>0</v>
      </c>
      <c r="AJ777" s="26">
        <f t="shared" si="49"/>
        <v>0</v>
      </c>
      <c r="AK777" s="27">
        <f>IFERROR(SUMIFS('[1]BD Unidades'!$AO$3:$AO$1424,'[1]BD Unidades'!$A$3:$A$1424,$A777),"-")</f>
        <v>0</v>
      </c>
      <c r="AL777" s="27">
        <f>IFERROR(SUMIFS('[1]BD Unidades'!$AQ$3:$AQ$1424,'[1]BD Unidades'!$A$3:$A$1424,$A777),"-")</f>
        <v>0</v>
      </c>
      <c r="AM777" s="27">
        <f>IFERROR(SUMIFS('[1]BD Unidades'!$AS$3:$AS$1424,'[1]BD Unidades'!$A$3:$A$1424,$A777),"-")</f>
        <v>0</v>
      </c>
      <c r="AN777" s="27">
        <f>IFERROR(SUMIFS('[1]BD Unidades'!$AU$3:$AU$1424,'[1]BD Unidades'!$A$3:$A$1424,$A777),"-")</f>
        <v>0</v>
      </c>
      <c r="AO777" s="27"/>
      <c r="AP777" s="27"/>
      <c r="AQ777" s="25">
        <f>IFERROR(SUMIFS('[1]BD Unidades'!$AZ$3:$AZ$1424,'[1]BD Unidades'!$A$3:$A$1424,$A777),"-")</f>
        <v>2.6516741482625816</v>
      </c>
      <c r="AR777" s="25">
        <f>IFERROR(SUMIFS('[1]BD Unidades'!$BA$3:$BA$1424,'[1]BD Unidades'!$A$3:$A$1424,$A777),"-")</f>
        <v>9</v>
      </c>
      <c r="AS777" s="28">
        <f>SUMIFS('[1]BD Unidades'!$BC$3:$BC$1424,'[1]BD Unidades'!$A$3:$A$1424,$A777)</f>
        <v>9.4007773459189332E-3</v>
      </c>
      <c r="AT777" s="28">
        <f>SUMIFS('[1]BD Unidades'!$BE$3:$BE$1424,'[1]BD Unidades'!$A$3:$A$1424,$A777)</f>
        <v>0.99944475291504709</v>
      </c>
      <c r="AU777" s="29">
        <f t="shared" si="50"/>
        <v>0.99004919532334579</v>
      </c>
      <c r="AV777" s="30">
        <f t="shared" si="51"/>
        <v>5.6000000000000006E-4</v>
      </c>
      <c r="AW777" s="25">
        <f>IFERROR(SUMIFS('[1]BD Unidades'!$BI$3:$BI$1424,'[1]BD Unidades'!$A$3:$A$1424,$A777),"-")</f>
        <v>0.3310402604282332</v>
      </c>
      <c r="AX777" s="25">
        <f>IFERROR(SUMIFS('[1]BD Unidades'!$BJ$3:$BJ$1424,'[1]BD Unidades'!$A$3:$A$1424,$A777),"-")</f>
        <v>0.21295077770306206</v>
      </c>
    </row>
    <row r="778" spans="1:50" ht="14.4" x14ac:dyDescent="0.3">
      <c r="A778" s="7">
        <v>2129</v>
      </c>
      <c r="B778" s="7" t="s">
        <v>3664</v>
      </c>
      <c r="D778" s="8" t="s">
        <v>3665</v>
      </c>
      <c r="E778" s="19" t="s">
        <v>2634</v>
      </c>
      <c r="F778" s="19" t="s">
        <v>2634</v>
      </c>
      <c r="G778" s="19" t="s">
        <v>3666</v>
      </c>
      <c r="H778" s="19" t="s">
        <v>397</v>
      </c>
      <c r="I778" s="19">
        <v>2024</v>
      </c>
      <c r="J778" s="19" t="s">
        <v>495</v>
      </c>
      <c r="K778" s="19" t="s">
        <v>496</v>
      </c>
      <c r="L778" s="19" t="s">
        <v>213</v>
      </c>
      <c r="M778" s="19" t="s">
        <v>477</v>
      </c>
      <c r="N778" s="19" t="s">
        <v>549</v>
      </c>
      <c r="O778" s="19" t="s">
        <v>637</v>
      </c>
      <c r="P778" s="19" t="s">
        <v>51</v>
      </c>
      <c r="Q778" s="9" t="s">
        <v>3667</v>
      </c>
      <c r="R778" s="20">
        <v>2.5499999999999998</v>
      </c>
      <c r="S778" s="20">
        <v>5.8819999999999997</v>
      </c>
      <c r="T778" s="20">
        <v>2.4</v>
      </c>
      <c r="U778" s="20" t="s">
        <v>397</v>
      </c>
      <c r="V778" s="21">
        <f>_xlfn.XLOOKUP(D778,'[1]Gen. Real'!$A:$A,'[1]Gen. Real'!$C:$C,"-",0)</f>
        <v>2.1295500000000001</v>
      </c>
      <c r="W778" s="22"/>
      <c r="X778" s="22" t="str">
        <f>_xlfn.XLOOKUP(D778,[1]Vertimiento!$A:$A,[1]Vertimiento!$E:$E,"-",0)</f>
        <v>-</v>
      </c>
      <c r="Y778" s="23" t="str">
        <f t="shared" si="48"/>
        <v>-</v>
      </c>
      <c r="Z778" s="19" t="str">
        <f>_xlfn.XLOOKUP(D778,[1]Cmg!$I$4:$I$85,[1]Cmg!$M$4:$M$85,"----",0,1)</f>
        <v>----</v>
      </c>
      <c r="AA778" s="19" t="str">
        <f>_xlfn.XLOOKUP(D778,[1]Cmg!$A$4:$A$89,[1]Cmg!$B$4:$B$89,"----",0,1)</f>
        <v>----</v>
      </c>
      <c r="AB778" s="19" t="str">
        <f>_xlfn.XLOOKUP(D778,[1]Cmg!$E$4:$E$89,[1]Cmg!$F$4:$F$89,"----",0,1)</f>
        <v>----</v>
      </c>
      <c r="AC778" s="19" t="str">
        <f>_xlfn.XLOOKUP(D778,[1]Cmg!$O$4:$O$89,[1]Cmg!$P$4:$P$89,"----",0,1)</f>
        <v>----</v>
      </c>
      <c r="AD778" s="24" t="str">
        <f>_xlfn.XLOOKUP(D778,[1]Cmg!$S$4:$S$89,[1]Cmg!$U$4:$U$89,"----",0,1)</f>
        <v>----</v>
      </c>
      <c r="AG778" s="25">
        <f>IFERROR(SUMIFS('[1]BD Unidades'!$AH:$AH,'[1]BD Unidades'!$A:$A,'BD Centrales 2023'!$A778),"-")</f>
        <v>2.4</v>
      </c>
      <c r="AH778" s="25">
        <f>SUMIFS('[1]BD Unidades'!$AJ$3:$AJ$1424,'[1]BD Unidades'!$A$3:$A$1424,$A778)</f>
        <v>4869.7725490196044</v>
      </c>
      <c r="AI778" s="25">
        <f>SUMIFS('[1]BD Unidades'!$AL$3:$AL$1424,'[1]BD Unidades'!$A$3:$A$1424,$A778)</f>
        <v>1.1137254901960754</v>
      </c>
      <c r="AJ778" s="26">
        <f t="shared" si="49"/>
        <v>2.2864945462274403E-4</v>
      </c>
      <c r="AK778" s="27">
        <f>IFERROR(SUMIFS('[1]BD Unidades'!$AO$3:$AO$1424,'[1]BD Unidades'!$A$3:$A$1424,$A778),"-")</f>
        <v>0</v>
      </c>
      <c r="AL778" s="27">
        <f>IFERROR(SUMIFS('[1]BD Unidades'!$AQ$3:$AQ$1424,'[1]BD Unidades'!$A$3:$A$1424,$A778),"-")</f>
        <v>0</v>
      </c>
      <c r="AM778" s="27">
        <f>IFERROR(SUMIFS('[1]BD Unidades'!$AS$3:$AS$1424,'[1]BD Unidades'!$A$3:$A$1424,$A778),"-")</f>
        <v>0</v>
      </c>
      <c r="AN778" s="27">
        <f>IFERROR(SUMIFS('[1]BD Unidades'!$AU$3:$AU$1424,'[1]BD Unidades'!$A$3:$A$1424,$A778),"-")</f>
        <v>0</v>
      </c>
      <c r="AO778" s="27"/>
      <c r="AP778" s="27"/>
      <c r="AQ778" s="25">
        <f>IFERROR(SUMIFS('[1]BD Unidades'!$AZ$3:$AZ$1424,'[1]BD Unidades'!$A$3:$A$1424,$A778),"-")</f>
        <v>0.70711310620335499</v>
      </c>
      <c r="AR778" s="25">
        <f>IFERROR(SUMIFS('[1]BD Unidades'!$BA$3:$BA$1424,'[1]BD Unidades'!$A$3:$A$1424,$A778),"-")</f>
        <v>2.3994512413089</v>
      </c>
      <c r="AS778" s="28">
        <f>SUMIFS('[1]BD Unidades'!$BC$3:$BC$1424,'[1]BD Unidades'!$A$3:$A$1424,$A778)</f>
        <v>8.8527058823529414E-3</v>
      </c>
      <c r="AT778" s="28">
        <f>SUMIFS('[1]BD Unidades'!$BE$3:$BE$1424,'[1]BD Unidades'!$A$3:$A$1424,$A778)</f>
        <v>0.94117647058823528</v>
      </c>
      <c r="AU778" s="29">
        <f t="shared" si="50"/>
        <v>0.93284451211072661</v>
      </c>
      <c r="AV778" s="30">
        <f t="shared" si="51"/>
        <v>5.8819999999999997E-2</v>
      </c>
      <c r="AW778" s="25">
        <f>IFERROR(SUMIFS('[1]BD Unidades'!$BI$3:$BI$1424,'[1]BD Unidades'!$A$3:$A$1424,$A778),"-")</f>
        <v>0.42603442211633435</v>
      </c>
      <c r="AX778" s="25">
        <f>IFERROR(SUMIFS('[1]BD Unidades'!$BJ$3:$BJ$1424,'[1]BD Unidades'!$A$3:$A$1424,$A778),"-")</f>
        <v>0.27405839217437511</v>
      </c>
    </row>
    <row r="779" spans="1:50" ht="14.4" x14ac:dyDescent="0.3">
      <c r="A779" s="7">
        <v>2130</v>
      </c>
      <c r="B779" s="7" t="s">
        <v>3668</v>
      </c>
      <c r="D779" s="8" t="s">
        <v>3669</v>
      </c>
      <c r="E779" s="19" t="s">
        <v>3670</v>
      </c>
      <c r="F779" s="19" t="s">
        <v>3670</v>
      </c>
      <c r="G779" s="19" t="s">
        <v>3671</v>
      </c>
      <c r="H779" s="19" t="s">
        <v>397</v>
      </c>
      <c r="I779" s="19">
        <v>2024</v>
      </c>
      <c r="J779" s="19" t="s">
        <v>495</v>
      </c>
      <c r="K779" s="19" t="s">
        <v>496</v>
      </c>
      <c r="L779" s="19" t="s">
        <v>213</v>
      </c>
      <c r="M779" s="19" t="s">
        <v>106</v>
      </c>
      <c r="N779" s="19" t="s">
        <v>243</v>
      </c>
      <c r="O779" s="19" t="s">
        <v>1409</v>
      </c>
      <c r="P779" s="19" t="s">
        <v>51</v>
      </c>
      <c r="Q779" s="9" t="s">
        <v>3673</v>
      </c>
      <c r="R779" s="20">
        <v>9.1229999999999993</v>
      </c>
      <c r="S779" s="20">
        <v>1.35</v>
      </c>
      <c r="T779" s="20">
        <v>9</v>
      </c>
      <c r="U779" s="20" t="s">
        <v>397</v>
      </c>
      <c r="V779" s="21">
        <f>_xlfn.XLOOKUP(D779,'[1]Gen. Real'!$A:$A,'[1]Gen. Real'!$C:$C,"-",0)</f>
        <v>1.9505399999999997</v>
      </c>
      <c r="W779" s="22"/>
      <c r="X779" s="22" t="str">
        <f>_xlfn.XLOOKUP(D779,[1]Vertimiento!$A:$A,[1]Vertimiento!$E:$E,"-",0)</f>
        <v>-</v>
      </c>
      <c r="Y779" s="23" t="str">
        <f t="shared" si="48"/>
        <v>-</v>
      </c>
      <c r="Z779" s="19" t="str">
        <f>_xlfn.XLOOKUP(D779,[1]Cmg!$I$4:$I$85,[1]Cmg!$M$4:$M$85,"----",0,1)</f>
        <v>----</v>
      </c>
      <c r="AA779" s="19" t="str">
        <f>_xlfn.XLOOKUP(D779,[1]Cmg!$A$4:$A$89,[1]Cmg!$B$4:$B$89,"----",0,1)</f>
        <v>----</v>
      </c>
      <c r="AB779" s="19" t="str">
        <f>_xlfn.XLOOKUP(D779,[1]Cmg!$E$4:$E$89,[1]Cmg!$F$4:$F$89,"----",0,1)</f>
        <v>----</v>
      </c>
      <c r="AC779" s="19" t="str">
        <f>_xlfn.XLOOKUP(D779,[1]Cmg!$O$4:$O$89,[1]Cmg!$P$4:$P$89,"----",0,1)</f>
        <v>----</v>
      </c>
      <c r="AD779" s="24" t="str">
        <f>_xlfn.XLOOKUP(D779,[1]Cmg!$S$4:$S$89,[1]Cmg!$U$4:$U$89,"----",0,1)</f>
        <v>----</v>
      </c>
      <c r="AG779" s="25">
        <f>IFERROR(SUMIFS('[1]BD Unidades'!$AH:$AH,'[1]BD Unidades'!$A:$A,'BD Centrales 2023'!$A779),"-")</f>
        <v>0</v>
      </c>
      <c r="AH779" s="25">
        <f>SUMIFS('[1]BD Unidades'!$AJ$3:$AJ$1424,'[1]BD Unidades'!$A$3:$A$1424,$A779)</f>
        <v>1449.5505864299025</v>
      </c>
      <c r="AI779" s="25">
        <f>SUMIFS('[1]BD Unidades'!$AL$3:$AL$1424,'[1]BD Unidades'!$A$3:$A$1424,$A779)</f>
        <v>0</v>
      </c>
      <c r="AJ779" s="26">
        <f t="shared" si="49"/>
        <v>0</v>
      </c>
      <c r="AK779" s="27">
        <f>IFERROR(SUMIFS('[1]BD Unidades'!$AO$3:$AO$1424,'[1]BD Unidades'!$A$3:$A$1424,$A779),"-")</f>
        <v>0</v>
      </c>
      <c r="AL779" s="27">
        <f>IFERROR(SUMIFS('[1]BD Unidades'!$AQ$3:$AQ$1424,'[1]BD Unidades'!$A$3:$A$1424,$A779),"-")</f>
        <v>0</v>
      </c>
      <c r="AM779" s="27">
        <f>IFERROR(SUMIFS('[1]BD Unidades'!$AS$3:$AS$1424,'[1]BD Unidades'!$A$3:$A$1424,$A779),"-")</f>
        <v>0</v>
      </c>
      <c r="AN779" s="27">
        <f>IFERROR(SUMIFS('[1]BD Unidades'!$AU$3:$AU$1424,'[1]BD Unidades'!$A$3:$A$1424,$A779),"-")</f>
        <v>0</v>
      </c>
      <c r="AO779" s="27"/>
      <c r="AP779" s="27"/>
      <c r="AQ779" s="25">
        <f>IFERROR(SUMIFS('[1]BD Unidades'!$AZ$3:$AZ$1424,'[1]BD Unidades'!$A$3:$A$1424,$A779),"-")</f>
        <v>0.77784951609018127</v>
      </c>
      <c r="AR779" s="25">
        <f>IFERROR(SUMIFS('[1]BD Unidades'!$BA$3:$BA$1424,'[1]BD Unidades'!$A$3:$A$1424,$A779),"-")</f>
        <v>3.25</v>
      </c>
      <c r="AS779" s="28">
        <f>SUMIFS('[1]BD Unidades'!$BC$3:$BC$1424,'[1]BD Unidades'!$A$3:$A$1424,$A779)</f>
        <v>3.3508166173407874E-3</v>
      </c>
      <c r="AT779" s="28">
        <f>SUMIFS('[1]BD Unidades'!$BE$3:$BE$1424,'[1]BD Unidades'!$A$3:$A$1424,$A779)</f>
        <v>0.35624246410172095</v>
      </c>
      <c r="AU779" s="29">
        <f t="shared" si="50"/>
        <v>0.35504876093320648</v>
      </c>
      <c r="AV779" s="30">
        <f t="shared" si="51"/>
        <v>1.3500000000000002E-2</v>
      </c>
      <c r="AW779" s="25">
        <f>IFERROR(SUMIFS('[1]BD Unidades'!$BI$3:$BI$1424,'[1]BD Unidades'!$A$3:$A$1424,$A779),"-")</f>
        <v>0.45387564016847876</v>
      </c>
      <c r="AX779" s="25">
        <f>IFERROR(SUMIFS('[1]BD Unidades'!$BJ$3:$BJ$1424,'[1]BD Unidades'!$A$3:$A$1424,$A779),"-")</f>
        <v>0.2919680235549667</v>
      </c>
    </row>
    <row r="780" spans="1:50" ht="14.4" x14ac:dyDescent="0.3">
      <c r="A780" s="7">
        <v>2131</v>
      </c>
      <c r="B780" s="7" t="s">
        <v>3674</v>
      </c>
      <c r="D780" s="8" t="s">
        <v>3675</v>
      </c>
      <c r="E780" s="19" t="s">
        <v>2634</v>
      </c>
      <c r="F780" s="19" t="s">
        <v>2634</v>
      </c>
      <c r="G780" s="19" t="s">
        <v>3676</v>
      </c>
      <c r="H780" s="19" t="s">
        <v>397</v>
      </c>
      <c r="I780" s="19">
        <v>2024</v>
      </c>
      <c r="J780" s="19" t="s">
        <v>495</v>
      </c>
      <c r="K780" s="19" t="s">
        <v>496</v>
      </c>
      <c r="L780" s="19" t="s">
        <v>213</v>
      </c>
      <c r="M780" s="19" t="s">
        <v>477</v>
      </c>
      <c r="N780" s="19" t="s">
        <v>549</v>
      </c>
      <c r="O780" s="19" t="s">
        <v>637</v>
      </c>
      <c r="P780" s="19" t="s">
        <v>51</v>
      </c>
      <c r="Q780" s="9" t="s">
        <v>3677</v>
      </c>
      <c r="R780" s="20">
        <v>3.15</v>
      </c>
      <c r="S780" s="20">
        <v>4.7619999999999996</v>
      </c>
      <c r="T780" s="20">
        <v>3</v>
      </c>
      <c r="U780" s="20" t="s">
        <v>397</v>
      </c>
      <c r="V780" s="21">
        <f>_xlfn.XLOOKUP(D780,'[1]Gen. Real'!$A:$A,'[1]Gen. Real'!$C:$C,"-",0)</f>
        <v>2.5797200000000009</v>
      </c>
      <c r="W780" s="22"/>
      <c r="X780" s="22" t="str">
        <f>_xlfn.XLOOKUP(D780,[1]Vertimiento!$A:$A,[1]Vertimiento!$E:$E,"-",0)</f>
        <v>-</v>
      </c>
      <c r="Y780" s="23" t="str">
        <f t="shared" si="48"/>
        <v>-</v>
      </c>
      <c r="Z780" s="19" t="str">
        <f>_xlfn.XLOOKUP(D780,[1]Cmg!$I$4:$I$85,[1]Cmg!$M$4:$M$85,"----",0,1)</f>
        <v>----</v>
      </c>
      <c r="AA780" s="19" t="str">
        <f>_xlfn.XLOOKUP(D780,[1]Cmg!$A$4:$A$89,[1]Cmg!$B$4:$B$89,"----",0,1)</f>
        <v>----</v>
      </c>
      <c r="AB780" s="19" t="str">
        <f>_xlfn.XLOOKUP(D780,[1]Cmg!$E$4:$E$89,[1]Cmg!$F$4:$F$89,"----",0,1)</f>
        <v>----</v>
      </c>
      <c r="AC780" s="19" t="str">
        <f>_xlfn.XLOOKUP(D780,[1]Cmg!$O$4:$O$89,[1]Cmg!$P$4:$P$89,"----",0,1)</f>
        <v>----</v>
      </c>
      <c r="AD780" s="24" t="str">
        <f>_xlfn.XLOOKUP(D780,[1]Cmg!$S$4:$S$89,[1]Cmg!$U$4:$U$89,"----",0,1)</f>
        <v>----</v>
      </c>
      <c r="AG780" s="25">
        <f>IFERROR(SUMIFS('[1]BD Unidades'!$AH:$AH,'[1]BD Unidades'!$A:$A,'BD Centrales 2023'!$A780),"-")</f>
        <v>3</v>
      </c>
      <c r="AH780" s="25">
        <f>SUMIFS('[1]BD Unidades'!$AJ$3:$AJ$1424,'[1]BD Unidades'!$A$3:$A$1424,$A780)</f>
        <v>4302.7936507936474</v>
      </c>
      <c r="AI780" s="25">
        <f>SUMIFS('[1]BD Unidades'!$AL$3:$AL$1424,'[1]BD Unidades'!$A$3:$A$1424,$A780)</f>
        <v>9.0952380952380967</v>
      </c>
      <c r="AJ780" s="26">
        <f t="shared" si="49"/>
        <v>2.1093396257670762E-3</v>
      </c>
      <c r="AK780" s="27">
        <f>IFERROR(SUMIFS('[1]BD Unidades'!$AO$3:$AO$1424,'[1]BD Unidades'!$A$3:$A$1424,$A780),"-")</f>
        <v>0</v>
      </c>
      <c r="AL780" s="27">
        <f>IFERROR(SUMIFS('[1]BD Unidades'!$AQ$3:$AQ$1424,'[1]BD Unidades'!$A$3:$A$1424,$A780),"-")</f>
        <v>0</v>
      </c>
      <c r="AM780" s="27">
        <f>IFERROR(SUMIFS('[1]BD Unidades'!$AS$3:$AS$1424,'[1]BD Unidades'!$A$3:$A$1424,$A780),"-")</f>
        <v>0</v>
      </c>
      <c r="AN780" s="27">
        <f>IFERROR(SUMIFS('[1]BD Unidades'!$AU$3:$AU$1424,'[1]BD Unidades'!$A$3:$A$1424,$A780),"-")</f>
        <v>0</v>
      </c>
      <c r="AO780" s="27"/>
      <c r="AP780" s="27"/>
      <c r="AQ780" s="25">
        <f>IFERROR(SUMIFS('[1]BD Unidades'!$AZ$3:$AZ$1424,'[1]BD Unidades'!$A$3:$A$1424,$A780),"-")</f>
        <v>0.88389138275419388</v>
      </c>
      <c r="AR780" s="25">
        <f>IFERROR(SUMIFS('[1]BD Unidades'!$BA$3:$BA$1424,'[1]BD Unidades'!$A$3:$A$1424,$A780),"-")</f>
        <v>2.99367212800342</v>
      </c>
      <c r="AS780" s="28">
        <f>SUMIFS('[1]BD Unidades'!$BC$3:$BC$1424,'[1]BD Unidades'!$A$3:$A$1424,$A780)</f>
        <v>8.958095238095239E-3</v>
      </c>
      <c r="AT780" s="28">
        <f>SUMIFS('[1]BD Unidades'!$BE$3:$BE$1424,'[1]BD Unidades'!$A$3:$A$1424,$A780)</f>
        <v>0.95238095238095244</v>
      </c>
      <c r="AU780" s="29">
        <f t="shared" si="50"/>
        <v>0.9438494331065761</v>
      </c>
      <c r="AV780" s="30">
        <f t="shared" si="51"/>
        <v>4.7619999999999996E-2</v>
      </c>
      <c r="AW780" s="25">
        <f>IFERROR(SUMIFS('[1]BD Unidades'!$BI$3:$BI$1424,'[1]BD Unidades'!$A$3:$A$1424,$A780),"-")</f>
        <v>0.50375691804296374</v>
      </c>
      <c r="AX780" s="25">
        <f>IFERROR(SUMIFS('[1]BD Unidades'!$BJ$3:$BJ$1424,'[1]BD Unidades'!$A$3:$A$1424,$A780),"-")</f>
        <v>0.32405553128726849</v>
      </c>
    </row>
    <row r="781" spans="1:50" ht="14.4" x14ac:dyDescent="0.3">
      <c r="A781" s="7">
        <v>2132</v>
      </c>
      <c r="B781" s="7" t="s">
        <v>3678</v>
      </c>
      <c r="D781" s="8" t="s">
        <v>3679</v>
      </c>
      <c r="E781" s="19" t="s">
        <v>2634</v>
      </c>
      <c r="F781" s="19" t="s">
        <v>2634</v>
      </c>
      <c r="G781" s="19" t="s">
        <v>3680</v>
      </c>
      <c r="H781" s="19" t="s">
        <v>397</v>
      </c>
      <c r="I781" s="19">
        <v>2024</v>
      </c>
      <c r="J781" s="19" t="s">
        <v>495</v>
      </c>
      <c r="K781" s="19" t="s">
        <v>496</v>
      </c>
      <c r="L781" s="19" t="s">
        <v>213</v>
      </c>
      <c r="M781" s="19" t="s">
        <v>477</v>
      </c>
      <c r="N781" s="19" t="s">
        <v>478</v>
      </c>
      <c r="O781" s="19" t="s">
        <v>714</v>
      </c>
      <c r="P781" s="19" t="s">
        <v>51</v>
      </c>
      <c r="Q781" s="9" t="s">
        <v>3682</v>
      </c>
      <c r="R781" s="20">
        <v>2.15</v>
      </c>
      <c r="S781" s="20">
        <v>6.9770000000000003</v>
      </c>
      <c r="T781" s="20">
        <v>2</v>
      </c>
      <c r="U781" s="20" t="s">
        <v>397</v>
      </c>
      <c r="V781" s="21">
        <f>_xlfn.XLOOKUP(D781,'[1]Gen. Real'!$A:$A,'[1]Gen. Real'!$C:$C,"-",0)</f>
        <v>2.0596400000000008</v>
      </c>
      <c r="W781" s="22"/>
      <c r="X781" s="22" t="str">
        <f>_xlfn.XLOOKUP(D781,[1]Vertimiento!$A:$A,[1]Vertimiento!$E:$E,"-",0)</f>
        <v>-</v>
      </c>
      <c r="Y781" s="23" t="str">
        <f t="shared" si="48"/>
        <v>-</v>
      </c>
      <c r="Z781" s="19" t="str">
        <f>_xlfn.XLOOKUP(D781,[1]Cmg!$I$4:$I$85,[1]Cmg!$M$4:$M$85,"----",0,1)</f>
        <v>----</v>
      </c>
      <c r="AA781" s="19" t="str">
        <f>_xlfn.XLOOKUP(D781,[1]Cmg!$A$4:$A$89,[1]Cmg!$B$4:$B$89,"----",0,1)</f>
        <v>----</v>
      </c>
      <c r="AB781" s="19" t="str">
        <f>_xlfn.XLOOKUP(D781,[1]Cmg!$E$4:$E$89,[1]Cmg!$F$4:$F$89,"----",0,1)</f>
        <v>----</v>
      </c>
      <c r="AC781" s="19" t="str">
        <f>_xlfn.XLOOKUP(D781,[1]Cmg!$O$4:$O$89,[1]Cmg!$P$4:$P$89,"----",0,1)</f>
        <v>----</v>
      </c>
      <c r="AD781" s="24" t="str">
        <f>_xlfn.XLOOKUP(D781,[1]Cmg!$S$4:$S$89,[1]Cmg!$U$4:$U$89,"----",0,1)</f>
        <v>----</v>
      </c>
      <c r="AG781" s="25">
        <f>IFERROR(SUMIFS('[1]BD Unidades'!$AH:$AH,'[1]BD Unidades'!$A:$A,'BD Centrales 2023'!$A781),"-")</f>
        <v>2</v>
      </c>
      <c r="AH781" s="25">
        <f>SUMIFS('[1]BD Unidades'!$AJ$3:$AJ$1424,'[1]BD Unidades'!$A$3:$A$1424,$A781)</f>
        <v>4202.7906976744189</v>
      </c>
      <c r="AI781" s="25">
        <f>SUMIFS('[1]BD Unidades'!$AL$3:$AL$1424,'[1]BD Unidades'!$A$3:$A$1424,$A781)</f>
        <v>48.6666666666667</v>
      </c>
      <c r="AJ781" s="26">
        <f t="shared" si="49"/>
        <v>1.1447055091003912E-2</v>
      </c>
      <c r="AK781" s="27">
        <f>IFERROR(SUMIFS('[1]BD Unidades'!$AO$3:$AO$1424,'[1]BD Unidades'!$A$3:$A$1424,$A781),"-")</f>
        <v>0</v>
      </c>
      <c r="AL781" s="27">
        <f>IFERROR(SUMIFS('[1]BD Unidades'!$AQ$3:$AQ$1424,'[1]BD Unidades'!$A$3:$A$1424,$A781),"-")</f>
        <v>0</v>
      </c>
      <c r="AM781" s="27">
        <f>IFERROR(SUMIFS('[1]BD Unidades'!$AS$3:$AS$1424,'[1]BD Unidades'!$A$3:$A$1424,$A781),"-")</f>
        <v>0</v>
      </c>
      <c r="AN781" s="27">
        <f>IFERROR(SUMIFS('[1]BD Unidades'!$AU$3:$AU$1424,'[1]BD Unidades'!$A$3:$A$1424,$A781),"-")</f>
        <v>0</v>
      </c>
      <c r="AO781" s="27"/>
      <c r="AP781" s="27"/>
      <c r="AQ781" s="25">
        <f>IFERROR(SUMIFS('[1]BD Unidades'!$AZ$3:$AZ$1424,'[1]BD Unidades'!$A$3:$A$1424,$A781),"-")</f>
        <v>0.58926092183612921</v>
      </c>
      <c r="AR781" s="25">
        <f>IFERROR(SUMIFS('[1]BD Unidades'!$BA$3:$BA$1424,'[1]BD Unidades'!$A$3:$A$1424,$A781),"-")</f>
        <v>1.9771069338740199</v>
      </c>
      <c r="AS781" s="28">
        <f>SUMIFS('[1]BD Unidades'!$BC$3:$BC$1424,'[1]BD Unidades'!$A$3:$A$1424,$A781)</f>
        <v>8.7497674418604652E-3</v>
      </c>
      <c r="AT781" s="28">
        <f>SUMIFS('[1]BD Unidades'!$BE$3:$BE$1424,'[1]BD Unidades'!$A$3:$A$1424,$A781)</f>
        <v>0.93023255813953487</v>
      </c>
      <c r="AU781" s="29">
        <f t="shared" si="50"/>
        <v>0.92209323958896694</v>
      </c>
      <c r="AV781" s="30">
        <f t="shared" si="51"/>
        <v>6.9769999999999999E-2</v>
      </c>
      <c r="AW781" s="25">
        <f>IFERROR(SUMIFS('[1]BD Unidades'!$BI$3:$BI$1424,'[1]BD Unidades'!$A$3:$A$1424,$A781),"-")</f>
        <v>0.32144489056074799</v>
      </c>
      <c r="AX781" s="25">
        <f>IFERROR(SUMIFS('[1]BD Unidades'!$BJ$3:$BJ$1424,'[1]BD Unidades'!$A$3:$A$1424,$A781),"-")</f>
        <v>0.20677829139282825</v>
      </c>
    </row>
    <row r="782" spans="1:50" ht="14.4" x14ac:dyDescent="0.3">
      <c r="A782" s="7">
        <v>2133</v>
      </c>
      <c r="B782" s="7" t="s">
        <v>3683</v>
      </c>
      <c r="D782" s="8" t="s">
        <v>3684</v>
      </c>
      <c r="E782" s="19" t="s">
        <v>3685</v>
      </c>
      <c r="F782" s="19" t="s">
        <v>3685</v>
      </c>
      <c r="G782" s="19" t="s">
        <v>3686</v>
      </c>
      <c r="H782" s="19" t="s">
        <v>397</v>
      </c>
      <c r="I782" s="19">
        <v>2024</v>
      </c>
      <c r="J782" s="19" t="s">
        <v>495</v>
      </c>
      <c r="K782" s="19" t="s">
        <v>496</v>
      </c>
      <c r="L782" s="19" t="s">
        <v>213</v>
      </c>
      <c r="M782" s="19" t="s">
        <v>477</v>
      </c>
      <c r="N782" s="19" t="s">
        <v>549</v>
      </c>
      <c r="O782" s="19" t="s">
        <v>1657</v>
      </c>
      <c r="P782" s="19" t="s">
        <v>51</v>
      </c>
      <c r="Q782" s="9" t="s">
        <v>3688</v>
      </c>
      <c r="R782" s="20">
        <v>9.0150000000000006</v>
      </c>
      <c r="S782" s="20">
        <v>0.17</v>
      </c>
      <c r="T782" s="20">
        <v>9</v>
      </c>
      <c r="U782" s="20" t="s">
        <v>397</v>
      </c>
      <c r="V782" s="21">
        <f>_xlfn.XLOOKUP(D782,'[1]Gen. Real'!$A:$A,'[1]Gen. Real'!$C:$C,"-",0)</f>
        <v>9.9984599999999997</v>
      </c>
      <c r="W782" s="22"/>
      <c r="X782" s="22" t="str">
        <f>_xlfn.XLOOKUP(D782,[1]Vertimiento!$A:$A,[1]Vertimiento!$E:$E,"-",0)</f>
        <v>-</v>
      </c>
      <c r="Y782" s="23" t="str">
        <f t="shared" si="48"/>
        <v>-</v>
      </c>
      <c r="Z782" s="19" t="str">
        <f>_xlfn.XLOOKUP(D782,[1]Cmg!$I$4:$I$85,[1]Cmg!$M$4:$M$85,"----",0,1)</f>
        <v>----</v>
      </c>
      <c r="AA782" s="19" t="str">
        <f>_xlfn.XLOOKUP(D782,[1]Cmg!$A$4:$A$89,[1]Cmg!$B$4:$B$89,"----",0,1)</f>
        <v>----</v>
      </c>
      <c r="AB782" s="19" t="str">
        <f>_xlfn.XLOOKUP(D782,[1]Cmg!$E$4:$E$89,[1]Cmg!$F$4:$F$89,"----",0,1)</f>
        <v>----</v>
      </c>
      <c r="AC782" s="19" t="str">
        <f>_xlfn.XLOOKUP(D782,[1]Cmg!$O$4:$O$89,[1]Cmg!$P$4:$P$89,"----",0,1)</f>
        <v>----</v>
      </c>
      <c r="AD782" s="24" t="str">
        <f>_xlfn.XLOOKUP(D782,[1]Cmg!$S$4:$S$89,[1]Cmg!$U$4:$U$89,"----",0,1)</f>
        <v>----</v>
      </c>
      <c r="AG782" s="25">
        <f>IFERROR(SUMIFS('[1]BD Unidades'!$AH:$AH,'[1]BD Unidades'!$A:$A,'BD Centrales 2023'!$A782),"-")</f>
        <v>9</v>
      </c>
      <c r="AH782" s="25">
        <f>SUMIFS('[1]BD Unidades'!$AJ$3:$AJ$1424,'[1]BD Unidades'!$A$3:$A$1424,$A782)</f>
        <v>4673.4442595673836</v>
      </c>
      <c r="AI782" s="25">
        <f>SUMIFS('[1]BD Unidades'!$AL$3:$AL$1424,'[1]BD Unidades'!$A$3:$A$1424,$A782)</f>
        <v>1388.1697171380997</v>
      </c>
      <c r="AJ782" s="26">
        <f t="shared" si="49"/>
        <v>0.22900991756861708</v>
      </c>
      <c r="AK782" s="27">
        <f>IFERROR(SUMIFS('[1]BD Unidades'!$AO$3:$AO$1424,'[1]BD Unidades'!$A$3:$A$1424,$A782),"-")</f>
        <v>0</v>
      </c>
      <c r="AL782" s="27">
        <f>IFERROR(SUMIFS('[1]BD Unidades'!$AQ$3:$AQ$1424,'[1]BD Unidades'!$A$3:$A$1424,$A782),"-")</f>
        <v>0</v>
      </c>
      <c r="AM782" s="27">
        <f>IFERROR(SUMIFS('[1]BD Unidades'!$AS$3:$AS$1424,'[1]BD Unidades'!$A$3:$A$1424,$A782),"-")</f>
        <v>0</v>
      </c>
      <c r="AN782" s="27">
        <f>IFERROR(SUMIFS('[1]BD Unidades'!$AU$3:$AU$1424,'[1]BD Unidades'!$A$3:$A$1424,$A782),"-")</f>
        <v>0</v>
      </c>
      <c r="AO782" s="27"/>
      <c r="AP782" s="27"/>
      <c r="AQ782" s="25">
        <f>IFERROR(SUMIFS('[1]BD Unidades'!$AZ$3:$AZ$1424,'[1]BD Unidades'!$A$3:$A$1424,$A782),"-")</f>
        <v>2.6516741482625816</v>
      </c>
      <c r="AR782" s="25">
        <f>IFERROR(SUMIFS('[1]BD Unidades'!$BA$3:$BA$1424,'[1]BD Unidades'!$A$3:$A$1424,$A782),"-")</f>
        <v>8.6564851236470695</v>
      </c>
      <c r="AS782" s="28">
        <f>SUMIFS('[1]BD Unidades'!$BC$3:$BC$1424,'[1]BD Unidades'!$A$3:$A$1424,$A782)</f>
        <v>9.3903494176372695E-3</v>
      </c>
      <c r="AT782" s="28">
        <f>SUMIFS('[1]BD Unidades'!$BE$3:$BE$1424,'[1]BD Unidades'!$A$3:$A$1424,$A782)</f>
        <v>0.93008798121851688</v>
      </c>
      <c r="AU782" s="29">
        <f t="shared" si="50"/>
        <v>0.92135413008573019</v>
      </c>
      <c r="AV782" s="30">
        <f t="shared" si="51"/>
        <v>1.7000000000000001E-3</v>
      </c>
      <c r="AW782" s="25">
        <f>IFERROR(SUMIFS('[1]BD Unidades'!$BI$3:$BI$1424,'[1]BD Unidades'!$A$3:$A$1424,$A782),"-")</f>
        <v>1.8638674894468346</v>
      </c>
      <c r="AX782" s="25">
        <f>IFERROR(SUMIFS('[1]BD Unidades'!$BJ$3:$BJ$1424,'[1]BD Unidades'!$A$3:$A$1424,$A782),"-")</f>
        <v>1.1989841685712559</v>
      </c>
    </row>
    <row r="783" spans="1:50" ht="14.4" x14ac:dyDescent="0.3">
      <c r="A783" s="7">
        <v>2134</v>
      </c>
      <c r="B783" s="7" t="s">
        <v>3689</v>
      </c>
      <c r="D783" s="8" t="s">
        <v>3690</v>
      </c>
      <c r="E783" s="19" t="s">
        <v>864</v>
      </c>
      <c r="F783" s="19" t="s">
        <v>3691</v>
      </c>
      <c r="G783" s="19" t="s">
        <v>3692</v>
      </c>
      <c r="H783" s="19" t="s">
        <v>397</v>
      </c>
      <c r="I783" s="19">
        <v>2024</v>
      </c>
      <c r="J783" s="19" t="s">
        <v>495</v>
      </c>
      <c r="K783" s="19" t="s">
        <v>496</v>
      </c>
      <c r="L783" s="19" t="s">
        <v>213</v>
      </c>
      <c r="M783" s="19" t="s">
        <v>229</v>
      </c>
      <c r="N783" s="19" t="s">
        <v>1842</v>
      </c>
      <c r="O783" s="19" t="s">
        <v>3560</v>
      </c>
      <c r="P783" s="19" t="s">
        <v>51</v>
      </c>
      <c r="Q783" s="9" t="s">
        <v>3694</v>
      </c>
      <c r="R783" s="20">
        <v>3.01</v>
      </c>
      <c r="S783" s="20">
        <v>0.33</v>
      </c>
      <c r="T783" s="20">
        <v>3</v>
      </c>
      <c r="U783" s="20" t="s">
        <v>397</v>
      </c>
      <c r="V783" s="21">
        <f>_xlfn.XLOOKUP(D783,'[1]Gen. Real'!$A:$A,'[1]Gen. Real'!$C:$C,"-",0)</f>
        <v>2.4034500000000003</v>
      </c>
      <c r="W783" s="22"/>
      <c r="X783" s="22" t="str">
        <f>_xlfn.XLOOKUP(D783,[1]Vertimiento!$A:$A,[1]Vertimiento!$E:$E,"-",0)</f>
        <v>-</v>
      </c>
      <c r="Y783" s="23" t="str">
        <f t="shared" si="48"/>
        <v>-</v>
      </c>
      <c r="Z783" s="19" t="str">
        <f>_xlfn.XLOOKUP(D783,[1]Cmg!$I$4:$I$85,[1]Cmg!$M$4:$M$85,"----",0,1)</f>
        <v>----</v>
      </c>
      <c r="AA783" s="19" t="str">
        <f>_xlfn.XLOOKUP(D783,[1]Cmg!$A$4:$A$89,[1]Cmg!$B$4:$B$89,"----",0,1)</f>
        <v>----</v>
      </c>
      <c r="AB783" s="19" t="str">
        <f>_xlfn.XLOOKUP(D783,[1]Cmg!$E$4:$E$89,[1]Cmg!$F$4:$F$89,"----",0,1)</f>
        <v>----</v>
      </c>
      <c r="AC783" s="19" t="str">
        <f>_xlfn.XLOOKUP(D783,[1]Cmg!$O$4:$O$89,[1]Cmg!$P$4:$P$89,"----",0,1)</f>
        <v>----</v>
      </c>
      <c r="AD783" s="24" t="str">
        <f>_xlfn.XLOOKUP(D783,[1]Cmg!$S$4:$S$89,[1]Cmg!$U$4:$U$89,"----",0,1)</f>
        <v>----</v>
      </c>
      <c r="AG783" s="25">
        <f>IFERROR(SUMIFS('[1]BD Unidades'!$AH:$AH,'[1]BD Unidades'!$A:$A,'BD Centrales 2023'!$A783),"-")</f>
        <v>3</v>
      </c>
      <c r="AH783" s="25">
        <f>SUMIFS('[1]BD Unidades'!$AJ$3:$AJ$1424,'[1]BD Unidades'!$A$3:$A$1424,$A783)</f>
        <v>3934.2192691029868</v>
      </c>
      <c r="AI783" s="25">
        <f>SUMIFS('[1]BD Unidades'!$AL$3:$AL$1424,'[1]BD Unidades'!$A$3:$A$1424,$A783)</f>
        <v>704.76744186046562</v>
      </c>
      <c r="AJ783" s="26">
        <f t="shared" si="49"/>
        <v>0.15192271195665816</v>
      </c>
      <c r="AK783" s="27">
        <f>IFERROR(SUMIFS('[1]BD Unidades'!$AO$3:$AO$1424,'[1]BD Unidades'!$A$3:$A$1424,$A783),"-")</f>
        <v>0</v>
      </c>
      <c r="AL783" s="27">
        <f>IFERROR(SUMIFS('[1]BD Unidades'!$AQ$3:$AQ$1424,'[1]BD Unidades'!$A$3:$A$1424,$A783),"-")</f>
        <v>0</v>
      </c>
      <c r="AM783" s="27">
        <f>IFERROR(SUMIFS('[1]BD Unidades'!$AS$3:$AS$1424,'[1]BD Unidades'!$A$3:$A$1424,$A783),"-")</f>
        <v>0</v>
      </c>
      <c r="AN783" s="27">
        <f>IFERROR(SUMIFS('[1]BD Unidades'!$AU$3:$AU$1424,'[1]BD Unidades'!$A$3:$A$1424,$A783),"-")</f>
        <v>0</v>
      </c>
      <c r="AO783" s="27"/>
      <c r="AP783" s="27"/>
      <c r="AQ783" s="25">
        <f>IFERROR(SUMIFS('[1]BD Unidades'!$AZ$3:$AZ$1424,'[1]BD Unidades'!$A$3:$A$1424,$A783),"-")</f>
        <v>0.71801493792939808</v>
      </c>
      <c r="AR783" s="25">
        <f>IFERROR(SUMIFS('[1]BD Unidades'!$BA$3:$BA$1424,'[1]BD Unidades'!$A$3:$A$1424,$A783),"-")</f>
        <v>3</v>
      </c>
      <c r="AS783" s="28">
        <f>SUMIFS('[1]BD Unidades'!$BC$3:$BC$1424,'[1]BD Unidades'!$A$3:$A$1424,$A783)</f>
        <v>9.3747508305647848E-3</v>
      </c>
      <c r="AT783" s="28">
        <f>SUMIFS('[1]BD Unidades'!$BE$3:$BE$1424,'[1]BD Unidades'!$A$3:$A$1424,$A783)</f>
        <v>0.99667774086378746</v>
      </c>
      <c r="AU783" s="29">
        <f t="shared" si="50"/>
        <v>0.98733413538481918</v>
      </c>
      <c r="AV783" s="30">
        <f t="shared" si="51"/>
        <v>3.3E-3</v>
      </c>
      <c r="AW783" s="25">
        <f>IFERROR(SUMIFS('[1]BD Unidades'!$BI$3:$BI$1424,'[1]BD Unidades'!$A$3:$A$1424,$A783),"-")</f>
        <v>0.43065409578776676</v>
      </c>
      <c r="AX783" s="25">
        <f>IFERROR(SUMIFS('[1]BD Unidades'!$BJ$3:$BJ$1424,'[1]BD Unidades'!$A$3:$A$1424,$A783),"-")</f>
        <v>0.27703012467541083</v>
      </c>
    </row>
    <row r="784" spans="1:50" ht="27.6" x14ac:dyDescent="0.3">
      <c r="A784" s="7">
        <v>2135</v>
      </c>
      <c r="B784" s="7" t="s">
        <v>3695</v>
      </c>
      <c r="D784" s="8" t="s">
        <v>3696</v>
      </c>
      <c r="E784" s="19" t="s">
        <v>3697</v>
      </c>
      <c r="F784" s="19" t="s">
        <v>3697</v>
      </c>
      <c r="G784" s="19" t="s">
        <v>3698</v>
      </c>
      <c r="H784" s="19" t="s">
        <v>397</v>
      </c>
      <c r="I784" s="19">
        <v>2024</v>
      </c>
      <c r="J784" s="19" t="s">
        <v>495</v>
      </c>
      <c r="K784" s="19" t="s">
        <v>496</v>
      </c>
      <c r="L784" s="19" t="s">
        <v>47</v>
      </c>
      <c r="M784" s="19" t="s">
        <v>189</v>
      </c>
      <c r="N784" s="19" t="s">
        <v>879</v>
      </c>
      <c r="O784" s="19" t="s">
        <v>2378</v>
      </c>
      <c r="P784" s="19" t="s">
        <v>51</v>
      </c>
      <c r="Q784" s="9" t="s">
        <v>3700</v>
      </c>
      <c r="R784" s="20">
        <v>9.1967999999999996</v>
      </c>
      <c r="S784" s="20">
        <v>2.5230000000000001</v>
      </c>
      <c r="T784" s="20">
        <v>8.9648000000000003</v>
      </c>
      <c r="U784" s="20">
        <v>0</v>
      </c>
      <c r="V784" s="21" t="str">
        <f>_xlfn.XLOOKUP(D784,'[1]Gen. Real'!$A:$A,'[1]Gen. Real'!$C:$C,"-",0)</f>
        <v>-</v>
      </c>
      <c r="W784" s="22"/>
      <c r="X784" s="22" t="str">
        <f>_xlfn.XLOOKUP(D784,[1]Vertimiento!$A:$A,[1]Vertimiento!$E:$E,"-",0)</f>
        <v>-</v>
      </c>
      <c r="Y784" s="23" t="str">
        <f t="shared" si="48"/>
        <v>-</v>
      </c>
      <c r="Z784" s="19" t="str">
        <f>_xlfn.XLOOKUP(D784,[1]Cmg!$I$4:$I$85,[1]Cmg!$M$4:$M$85,"----",0,1)</f>
        <v>----</v>
      </c>
      <c r="AA784" s="19" t="str">
        <f>_xlfn.XLOOKUP(D784,[1]Cmg!$A$4:$A$89,[1]Cmg!$B$4:$B$89,"----",0,1)</f>
        <v>----</v>
      </c>
      <c r="AB784" s="19" t="str">
        <f>_xlfn.XLOOKUP(D784,[1]Cmg!$E$4:$E$89,[1]Cmg!$F$4:$F$89,"----",0,1)</f>
        <v>----</v>
      </c>
      <c r="AC784" s="19" t="str">
        <f>_xlfn.XLOOKUP(D784,[1]Cmg!$O$4:$O$89,[1]Cmg!$P$4:$P$89,"----",0,1)</f>
        <v>----</v>
      </c>
      <c r="AD784" s="24" t="str">
        <f>_xlfn.XLOOKUP(D784,[1]Cmg!$S$4:$S$89,[1]Cmg!$U$4:$U$89,"----",0,1)</f>
        <v>----</v>
      </c>
      <c r="AG784" s="25">
        <f>IFERROR(SUMIFS('[1]BD Unidades'!$AH:$AH,'[1]BD Unidades'!$A:$A,'BD Centrales 2023'!$A784),"-")</f>
        <v>0</v>
      </c>
      <c r="AH784" s="25">
        <f>SUMIFS('[1]BD Unidades'!$AJ$3:$AJ$1424,'[1]BD Unidades'!$A$3:$A$1424,$A784)</f>
        <v>0</v>
      </c>
      <c r="AI784" s="25">
        <f>SUMIFS('[1]BD Unidades'!$AL$3:$AL$1424,'[1]BD Unidades'!$A$3:$A$1424,$A784)</f>
        <v>0</v>
      </c>
      <c r="AJ784" s="26" t="str">
        <f t="shared" si="49"/>
        <v>-</v>
      </c>
      <c r="AK784" s="27">
        <f>IFERROR(SUMIFS('[1]BD Unidades'!$AO$3:$AO$1424,'[1]BD Unidades'!$A$3:$A$1424,$A784),"-")</f>
        <v>0</v>
      </c>
      <c r="AL784" s="27">
        <f>IFERROR(SUMIFS('[1]BD Unidades'!$AQ$3:$AQ$1424,'[1]BD Unidades'!$A$3:$A$1424,$A784),"-")</f>
        <v>0</v>
      </c>
      <c r="AM784" s="27">
        <f>IFERROR(SUMIFS('[1]BD Unidades'!$AS$3:$AS$1424,'[1]BD Unidades'!$A$3:$A$1424,$A784),"-")</f>
        <v>0</v>
      </c>
      <c r="AN784" s="27">
        <f>IFERROR(SUMIFS('[1]BD Unidades'!$AU$3:$AU$1424,'[1]BD Unidades'!$A$3:$A$1424,$A784),"-")</f>
        <v>0</v>
      </c>
      <c r="AO784" s="27"/>
      <c r="AP784" s="27"/>
      <c r="AQ784" s="25">
        <f>IFERROR(SUMIFS('[1]BD Unidades'!$AZ$3:$AZ$1424,'[1]BD Unidades'!$A$3:$A$1424,$A784),"-")</f>
        <v>0</v>
      </c>
      <c r="AR784" s="25">
        <f>IFERROR(SUMIFS('[1]BD Unidades'!$BA$3:$BA$1424,'[1]BD Unidades'!$A$3:$A$1424,$A784),"-")</f>
        <v>0</v>
      </c>
      <c r="AS784" s="28">
        <f>SUMIFS('[1]BD Unidades'!$BC$3:$BC$1424,'[1]BD Unidades'!$A$3:$A$1424,$A784)</f>
        <v>0</v>
      </c>
      <c r="AT784" s="28">
        <f>SUMIFS('[1]BD Unidades'!$BE$3:$BE$1424,'[1]BD Unidades'!$A$3:$A$1424,$A784)</f>
        <v>0</v>
      </c>
      <c r="AU784" s="29">
        <f t="shared" si="50"/>
        <v>0</v>
      </c>
      <c r="AV784" s="30">
        <f t="shared" si="51"/>
        <v>2.5230000000000002E-2</v>
      </c>
      <c r="AW784" s="25">
        <f>IFERROR(SUMIFS('[1]BD Unidades'!$BI$3:$BI$1424,'[1]BD Unidades'!$A$3:$A$1424,$A784),"-")</f>
        <v>0</v>
      </c>
      <c r="AX784" s="25">
        <f>IFERROR(SUMIFS('[1]BD Unidades'!$BJ$3:$BJ$1424,'[1]BD Unidades'!$A$3:$A$1424,$A784),"-")</f>
        <v>0</v>
      </c>
    </row>
    <row r="785" spans="1:50" ht="14.4" x14ac:dyDescent="0.3">
      <c r="A785" s="7">
        <v>2136</v>
      </c>
      <c r="B785" s="7" t="s">
        <v>3701</v>
      </c>
      <c r="D785" s="8" t="s">
        <v>3702</v>
      </c>
      <c r="E785" s="19" t="s">
        <v>864</v>
      </c>
      <c r="F785" s="19" t="s">
        <v>3691</v>
      </c>
      <c r="G785" s="19" t="s">
        <v>3692</v>
      </c>
      <c r="H785" s="19" t="s">
        <v>397</v>
      </c>
      <c r="I785" s="19">
        <v>2024</v>
      </c>
      <c r="J785" s="19" t="s">
        <v>495</v>
      </c>
      <c r="K785" s="19" t="s">
        <v>496</v>
      </c>
      <c r="L785" s="19" t="s">
        <v>213</v>
      </c>
      <c r="M785" s="19" t="s">
        <v>229</v>
      </c>
      <c r="N785" s="19" t="s">
        <v>1842</v>
      </c>
      <c r="O785" s="19" t="s">
        <v>3560</v>
      </c>
      <c r="P785" s="19" t="s">
        <v>51</v>
      </c>
      <c r="Q785" s="9" t="s">
        <v>3080</v>
      </c>
      <c r="R785" s="20">
        <v>3.01</v>
      </c>
      <c r="S785" s="20">
        <v>0.33</v>
      </c>
      <c r="T785" s="20">
        <v>3</v>
      </c>
      <c r="U785" s="20" t="s">
        <v>397</v>
      </c>
      <c r="V785" s="21" t="str">
        <f>_xlfn.XLOOKUP(D785,'[1]Gen. Real'!$A:$A,'[1]Gen. Real'!$C:$C,"-",0)</f>
        <v>-</v>
      </c>
      <c r="W785" s="22"/>
      <c r="X785" s="22" t="str">
        <f>_xlfn.XLOOKUP(D785,[1]Vertimiento!$A:$A,[1]Vertimiento!$E:$E,"-",0)</f>
        <v>-</v>
      </c>
      <c r="Y785" s="23" t="str">
        <f t="shared" si="48"/>
        <v>-</v>
      </c>
      <c r="Z785" s="19" t="str">
        <f>_xlfn.XLOOKUP(D785,[1]Cmg!$I$4:$I$85,[1]Cmg!$M$4:$M$85,"----",0,1)</f>
        <v>----</v>
      </c>
      <c r="AA785" s="19" t="str">
        <f>_xlfn.XLOOKUP(D785,[1]Cmg!$A$4:$A$89,[1]Cmg!$B$4:$B$89,"----",0,1)</f>
        <v>----</v>
      </c>
      <c r="AB785" s="19" t="str">
        <f>_xlfn.XLOOKUP(D785,[1]Cmg!$E$4:$E$89,[1]Cmg!$F$4:$F$89,"----",0,1)</f>
        <v>----</v>
      </c>
      <c r="AC785" s="19" t="str">
        <f>_xlfn.XLOOKUP(D785,[1]Cmg!$O$4:$O$89,[1]Cmg!$P$4:$P$89,"----",0,1)</f>
        <v>----</v>
      </c>
      <c r="AD785" s="24" t="str">
        <f>_xlfn.XLOOKUP(D785,[1]Cmg!$S$4:$S$89,[1]Cmg!$U$4:$U$89,"----",0,1)</f>
        <v>----</v>
      </c>
      <c r="AG785" s="25">
        <f>IFERROR(SUMIFS('[1]BD Unidades'!$AH:$AH,'[1]BD Unidades'!$A:$A,'BD Centrales 2023'!$A785),"-")</f>
        <v>0</v>
      </c>
      <c r="AH785" s="25">
        <f>SUMIFS('[1]BD Unidades'!$AJ$3:$AJ$1424,'[1]BD Unidades'!$A$3:$A$1424,$A785)</f>
        <v>0</v>
      </c>
      <c r="AI785" s="25">
        <f>SUMIFS('[1]BD Unidades'!$AL$3:$AL$1424,'[1]BD Unidades'!$A$3:$A$1424,$A785)</f>
        <v>0</v>
      </c>
      <c r="AJ785" s="26" t="str">
        <f t="shared" si="49"/>
        <v>-</v>
      </c>
      <c r="AK785" s="27">
        <f>IFERROR(SUMIFS('[1]BD Unidades'!$AO$3:$AO$1424,'[1]BD Unidades'!$A$3:$A$1424,$A785),"-")</f>
        <v>0</v>
      </c>
      <c r="AL785" s="27">
        <f>IFERROR(SUMIFS('[1]BD Unidades'!$AQ$3:$AQ$1424,'[1]BD Unidades'!$A$3:$A$1424,$A785),"-")</f>
        <v>0</v>
      </c>
      <c r="AM785" s="27">
        <f>IFERROR(SUMIFS('[1]BD Unidades'!$AS$3:$AS$1424,'[1]BD Unidades'!$A$3:$A$1424,$A785),"-")</f>
        <v>0</v>
      </c>
      <c r="AN785" s="27">
        <f>IFERROR(SUMIFS('[1]BD Unidades'!$AU$3:$AU$1424,'[1]BD Unidades'!$A$3:$A$1424,$A785),"-")</f>
        <v>0</v>
      </c>
      <c r="AO785" s="27"/>
      <c r="AP785" s="27"/>
      <c r="AQ785" s="25">
        <f>IFERROR(SUMIFS('[1]BD Unidades'!$AZ$3:$AZ$1424,'[1]BD Unidades'!$A$3:$A$1424,$A785),"-")</f>
        <v>0</v>
      </c>
      <c r="AR785" s="25">
        <f>IFERROR(SUMIFS('[1]BD Unidades'!$BA$3:$BA$1424,'[1]BD Unidades'!$A$3:$A$1424,$A785),"-")</f>
        <v>0</v>
      </c>
      <c r="AS785" s="28">
        <f>SUMIFS('[1]BD Unidades'!$BC$3:$BC$1424,'[1]BD Unidades'!$A$3:$A$1424,$A785)</f>
        <v>0</v>
      </c>
      <c r="AT785" s="28">
        <f>SUMIFS('[1]BD Unidades'!$BE$3:$BE$1424,'[1]BD Unidades'!$A$3:$A$1424,$A785)</f>
        <v>0</v>
      </c>
      <c r="AU785" s="29">
        <f t="shared" si="50"/>
        <v>0</v>
      </c>
      <c r="AV785" s="30">
        <f t="shared" si="51"/>
        <v>3.3E-3</v>
      </c>
      <c r="AW785" s="25">
        <f>IFERROR(SUMIFS('[1]BD Unidades'!$BI$3:$BI$1424,'[1]BD Unidades'!$A$3:$A$1424,$A785),"-")</f>
        <v>0</v>
      </c>
      <c r="AX785" s="25">
        <f>IFERROR(SUMIFS('[1]BD Unidades'!$BJ$3:$BJ$1424,'[1]BD Unidades'!$A$3:$A$1424,$A785),"-")</f>
        <v>0</v>
      </c>
    </row>
    <row r="786" spans="1:50" ht="14.4" x14ac:dyDescent="0.3">
      <c r="A786" s="7">
        <v>2137</v>
      </c>
      <c r="B786" s="7" t="s">
        <v>3703</v>
      </c>
      <c r="D786" s="8" t="s">
        <v>3704</v>
      </c>
      <c r="E786" s="19" t="s">
        <v>3705</v>
      </c>
      <c r="F786" s="19" t="s">
        <v>3705</v>
      </c>
      <c r="G786" s="19" t="s">
        <v>2543</v>
      </c>
      <c r="H786" s="19" t="s">
        <v>397</v>
      </c>
      <c r="I786" s="19">
        <v>2024</v>
      </c>
      <c r="J786" s="19" t="s">
        <v>495</v>
      </c>
      <c r="K786" s="19" t="s">
        <v>496</v>
      </c>
      <c r="L786" s="19" t="s">
        <v>213</v>
      </c>
      <c r="M786" s="19" t="s">
        <v>90</v>
      </c>
      <c r="N786" s="19" t="s">
        <v>97</v>
      </c>
      <c r="O786" s="19" t="s">
        <v>97</v>
      </c>
      <c r="P786" s="19" t="s">
        <v>51</v>
      </c>
      <c r="Q786" s="9" t="s">
        <v>3706</v>
      </c>
      <c r="R786" s="20">
        <v>4.6449999999999996</v>
      </c>
      <c r="S786" s="20">
        <v>3.12</v>
      </c>
      <c r="T786" s="20">
        <v>4.5</v>
      </c>
      <c r="U786" s="20" t="s">
        <v>397</v>
      </c>
      <c r="V786" s="21">
        <f>_xlfn.XLOOKUP(D786,'[1]Gen. Real'!$A:$A,'[1]Gen. Real'!$C:$C,"-",0)</f>
        <v>0.27517000000000003</v>
      </c>
      <c r="W786" s="22"/>
      <c r="X786" s="22" t="str">
        <f>_xlfn.XLOOKUP(D786,[1]Vertimiento!$A:$A,[1]Vertimiento!$E:$E,"-",0)</f>
        <v>-</v>
      </c>
      <c r="Y786" s="23" t="str">
        <f t="shared" si="48"/>
        <v>-</v>
      </c>
      <c r="Z786" s="19" t="str">
        <f>_xlfn.XLOOKUP(D786,[1]Cmg!$I$4:$I$85,[1]Cmg!$M$4:$M$85,"----",0,1)</f>
        <v>----</v>
      </c>
      <c r="AA786" s="19" t="str">
        <f>_xlfn.XLOOKUP(D786,[1]Cmg!$A$4:$A$89,[1]Cmg!$B$4:$B$89,"----",0,1)</f>
        <v>----</v>
      </c>
      <c r="AB786" s="19" t="str">
        <f>_xlfn.XLOOKUP(D786,[1]Cmg!$E$4:$E$89,[1]Cmg!$F$4:$F$89,"----",0,1)</f>
        <v>----</v>
      </c>
      <c r="AC786" s="19" t="str">
        <f>_xlfn.XLOOKUP(D786,[1]Cmg!$O$4:$O$89,[1]Cmg!$P$4:$P$89,"----",0,1)</f>
        <v>----</v>
      </c>
      <c r="AD786" s="24" t="str">
        <f>_xlfn.XLOOKUP(D786,[1]Cmg!$S$4:$S$89,[1]Cmg!$U$4:$U$89,"----",0,1)</f>
        <v>----</v>
      </c>
      <c r="AG786" s="25">
        <f>IFERROR(SUMIFS('[1]BD Unidades'!$AH:$AH,'[1]BD Unidades'!$A:$A,'BD Centrales 2023'!$A786),"-")</f>
        <v>0.3</v>
      </c>
      <c r="AH786" s="25">
        <f>SUMIFS('[1]BD Unidades'!$AJ$3:$AJ$1424,'[1]BD Unidades'!$A$3:$A$1424,$A786)</f>
        <v>142.60495156081808</v>
      </c>
      <c r="AI786" s="25">
        <f>SUMIFS('[1]BD Unidades'!$AL$3:$AL$1424,'[1]BD Unidades'!$A$3:$A$1424,$A786)</f>
        <v>0</v>
      </c>
      <c r="AJ786" s="26">
        <f t="shared" si="49"/>
        <v>0</v>
      </c>
      <c r="AK786" s="27">
        <f>IFERROR(SUMIFS('[1]BD Unidades'!$AO$3:$AO$1424,'[1]BD Unidades'!$A$3:$A$1424,$A786),"-")</f>
        <v>0</v>
      </c>
      <c r="AL786" s="27">
        <f>IFERROR(SUMIFS('[1]BD Unidades'!$AQ$3:$AQ$1424,'[1]BD Unidades'!$A$3:$A$1424,$A786),"-")</f>
        <v>0</v>
      </c>
      <c r="AM786" s="27">
        <f>IFERROR(SUMIFS('[1]BD Unidades'!$AS$3:$AS$1424,'[1]BD Unidades'!$A$3:$A$1424,$A786),"-")</f>
        <v>0</v>
      </c>
      <c r="AN786" s="27">
        <f>IFERROR(SUMIFS('[1]BD Unidades'!$AU$3:$AU$1424,'[1]BD Unidades'!$A$3:$A$1424,$A786),"-")</f>
        <v>0</v>
      </c>
      <c r="AO786" s="27"/>
      <c r="AP786" s="27"/>
      <c r="AQ786" s="25">
        <f>IFERROR(SUMIFS('[1]BD Unidades'!$AZ$3:$AZ$1424,'[1]BD Unidades'!$A$3:$A$1424,$A786),"-")</f>
        <v>7.1801493792939805E-2</v>
      </c>
      <c r="AR786" s="25">
        <f>IFERROR(SUMIFS('[1]BD Unidades'!$BA$3:$BA$1424,'[1]BD Unidades'!$A$3:$A$1424,$A786),"-")</f>
        <v>0.3</v>
      </c>
      <c r="AS786" s="28">
        <f>SUMIFS('[1]BD Unidades'!$BC$3:$BC$1424,'[1]BD Unidades'!$A$3:$A$1424,$A786)</f>
        <v>6.0749192680301404E-4</v>
      </c>
      <c r="AT786" s="28">
        <f>SUMIFS('[1]BD Unidades'!$BE$3:$BE$1424,'[1]BD Unidades'!$A$3:$A$1424,$A786)</f>
        <v>6.4585575888051666E-2</v>
      </c>
      <c r="AU786" s="29">
        <f t="shared" si="50"/>
        <v>6.4546340672111749E-2</v>
      </c>
      <c r="AV786" s="30">
        <f t="shared" si="51"/>
        <v>3.1200000000000002E-2</v>
      </c>
      <c r="AW786" s="25">
        <f>IFERROR(SUMIFS('[1]BD Unidades'!$BI$3:$BI$1424,'[1]BD Unidades'!$A$3:$A$1424,$A786),"-")</f>
        <v>2.3968531123029522E-2</v>
      </c>
      <c r="AX786" s="25">
        <f>IFERROR(SUMIFS('[1]BD Unidades'!$BJ$3:$BJ$1424,'[1]BD Unidades'!$A$3:$A$1424,$A786),"-")</f>
        <v>1.5418418703654067E-2</v>
      </c>
    </row>
    <row r="787" spans="1:50" ht="14.4" x14ac:dyDescent="0.3">
      <c r="A787" s="7">
        <v>2139</v>
      </c>
      <c r="B787" s="7" t="s">
        <v>3707</v>
      </c>
      <c r="D787" s="8" t="s">
        <v>3708</v>
      </c>
      <c r="E787" s="19" t="s">
        <v>3709</v>
      </c>
      <c r="F787" s="19" t="s">
        <v>3709</v>
      </c>
      <c r="G787" s="19" t="s">
        <v>3710</v>
      </c>
      <c r="H787" s="19" t="s">
        <v>397</v>
      </c>
      <c r="I787" s="19">
        <v>2024</v>
      </c>
      <c r="J787" s="19" t="s">
        <v>495</v>
      </c>
      <c r="K787" s="19" t="s">
        <v>496</v>
      </c>
      <c r="L787" s="19" t="s">
        <v>213</v>
      </c>
      <c r="M787" s="19" t="s">
        <v>189</v>
      </c>
      <c r="N787" s="19" t="s">
        <v>2074</v>
      </c>
      <c r="O787" s="19" t="s">
        <v>2074</v>
      </c>
      <c r="P787" s="19" t="s">
        <v>51</v>
      </c>
      <c r="Q787" s="9" t="s">
        <v>3712</v>
      </c>
      <c r="R787" s="20">
        <v>9.0359999999999996</v>
      </c>
      <c r="S787" s="20">
        <v>0.39800000000000002</v>
      </c>
      <c r="T787" s="20">
        <v>9</v>
      </c>
      <c r="U787" s="20" t="s">
        <v>397</v>
      </c>
      <c r="V787" s="21">
        <f>_xlfn.XLOOKUP(D787,'[1]Gen. Real'!$A:$A,'[1]Gen. Real'!$C:$C,"-",0)</f>
        <v>6.1687699999999976</v>
      </c>
      <c r="W787" s="22"/>
      <c r="X787" s="22" t="str">
        <f>_xlfn.XLOOKUP(D787,[1]Vertimiento!$A:$A,[1]Vertimiento!$E:$E,"-",0)</f>
        <v>-</v>
      </c>
      <c r="Y787" s="23" t="str">
        <f t="shared" si="48"/>
        <v>-</v>
      </c>
      <c r="Z787" s="19" t="str">
        <f>_xlfn.XLOOKUP(D787,[1]Cmg!$I$4:$I$85,[1]Cmg!$M$4:$M$85,"----",0,1)</f>
        <v>----</v>
      </c>
      <c r="AA787" s="19" t="str">
        <f>_xlfn.XLOOKUP(D787,[1]Cmg!$A$4:$A$89,[1]Cmg!$B$4:$B$89,"----",0,1)</f>
        <v>----</v>
      </c>
      <c r="AB787" s="19" t="str">
        <f>_xlfn.XLOOKUP(D787,[1]Cmg!$E$4:$E$89,[1]Cmg!$F$4:$F$89,"----",0,1)</f>
        <v>----</v>
      </c>
      <c r="AC787" s="19" t="str">
        <f>_xlfn.XLOOKUP(D787,[1]Cmg!$O$4:$O$89,[1]Cmg!$P$4:$P$89,"----",0,1)</f>
        <v>----</v>
      </c>
      <c r="AD787" s="24" t="str">
        <f>_xlfn.XLOOKUP(D787,[1]Cmg!$S$4:$S$89,[1]Cmg!$U$4:$U$89,"----",0,1)</f>
        <v>----</v>
      </c>
      <c r="AG787" s="25">
        <f>IFERROR(SUMIFS('[1]BD Unidades'!$AH:$AH,'[1]BD Unidades'!$A:$A,'BD Centrales 2023'!$A787),"-")</f>
        <v>9</v>
      </c>
      <c r="AH787" s="25">
        <f>SUMIFS('[1]BD Unidades'!$AJ$3:$AJ$1424,'[1]BD Unidades'!$A$3:$A$1424,$A787)</f>
        <v>4591.7994687915043</v>
      </c>
      <c r="AI787" s="25">
        <f>SUMIFS('[1]BD Unidades'!$AL$3:$AL$1424,'[1]BD Unidades'!$A$3:$A$1424,$A787)</f>
        <v>0</v>
      </c>
      <c r="AJ787" s="26">
        <f t="shared" si="49"/>
        <v>0</v>
      </c>
      <c r="AK787" s="27">
        <f>IFERROR(SUMIFS('[1]BD Unidades'!$AO$3:$AO$1424,'[1]BD Unidades'!$A$3:$A$1424,$A787),"-")</f>
        <v>0</v>
      </c>
      <c r="AL787" s="27">
        <f>IFERROR(SUMIFS('[1]BD Unidades'!$AQ$3:$AQ$1424,'[1]BD Unidades'!$A$3:$A$1424,$A787),"-")</f>
        <v>0</v>
      </c>
      <c r="AM787" s="27">
        <f>IFERROR(SUMIFS('[1]BD Unidades'!$AS$3:$AS$1424,'[1]BD Unidades'!$A$3:$A$1424,$A787),"-")</f>
        <v>0</v>
      </c>
      <c r="AN787" s="27">
        <f>IFERROR(SUMIFS('[1]BD Unidades'!$AU$3:$AU$1424,'[1]BD Unidades'!$A$3:$A$1424,$A787),"-")</f>
        <v>0</v>
      </c>
      <c r="AO787" s="27"/>
      <c r="AP787" s="27"/>
      <c r="AQ787" s="25">
        <f>IFERROR(SUMIFS('[1]BD Unidades'!$AZ$3:$AZ$1424,'[1]BD Unidades'!$A$3:$A$1424,$A787),"-")</f>
        <v>2.154044813788194</v>
      </c>
      <c r="AR787" s="25">
        <f>IFERROR(SUMIFS('[1]BD Unidades'!$BA$3:$BA$1424,'[1]BD Unidades'!$A$3:$A$1424,$A787),"-")</f>
        <v>9</v>
      </c>
      <c r="AS787" s="28">
        <f>SUMIFS('[1]BD Unidades'!$BC$3:$BC$1424,'[1]BD Unidades'!$A$3:$A$1424,$A787)</f>
        <v>9.3685258964143429E-3</v>
      </c>
      <c r="AT787" s="28">
        <f>SUMIFS('[1]BD Unidades'!$BE$3:$BE$1424,'[1]BD Unidades'!$A$3:$A$1424,$A787)</f>
        <v>0.99601593625498008</v>
      </c>
      <c r="AU787" s="29">
        <f t="shared" si="50"/>
        <v>0.98668473516293387</v>
      </c>
      <c r="AV787" s="30">
        <f t="shared" si="51"/>
        <v>3.98E-3</v>
      </c>
      <c r="AW787" s="25">
        <f>IFERROR(SUMIFS('[1]BD Unidades'!$BI$3:$BI$1424,'[1]BD Unidades'!$A$3:$A$1424,$A787),"-")</f>
        <v>1.4498038337832508</v>
      </c>
      <c r="AX787" s="25">
        <f>IFERROR(SUMIFS('[1]BD Unidades'!$BJ$3:$BJ$1424,'[1]BD Unidades'!$A$3:$A$1424,$A787),"-")</f>
        <v>0.93262630207468611</v>
      </c>
    </row>
    <row r="788" spans="1:50" ht="14.4" x14ac:dyDescent="0.3">
      <c r="A788" s="7">
        <v>2140</v>
      </c>
      <c r="B788" s="7" t="s">
        <v>3713</v>
      </c>
      <c r="D788" s="8" t="s">
        <v>3714</v>
      </c>
      <c r="E788" s="19" t="s">
        <v>3715</v>
      </c>
      <c r="F788" s="19" t="s">
        <v>3715</v>
      </c>
      <c r="G788" s="19" t="s">
        <v>3716</v>
      </c>
      <c r="H788" s="19" t="s">
        <v>397</v>
      </c>
      <c r="I788" s="19">
        <v>2024</v>
      </c>
      <c r="J788" s="19" t="s">
        <v>495</v>
      </c>
      <c r="K788" s="19" t="s">
        <v>496</v>
      </c>
      <c r="L788" s="19" t="s">
        <v>213</v>
      </c>
      <c r="M788" s="19" t="s">
        <v>362</v>
      </c>
      <c r="N788" s="19" t="s">
        <v>363</v>
      </c>
      <c r="O788" s="19" t="s">
        <v>364</v>
      </c>
      <c r="P788" s="19" t="s">
        <v>51</v>
      </c>
      <c r="Q788" s="9" t="s">
        <v>3718</v>
      </c>
      <c r="R788" s="20">
        <v>9.0120000000000005</v>
      </c>
      <c r="S788" s="20">
        <v>0.13300000000000001</v>
      </c>
      <c r="T788" s="20">
        <v>9</v>
      </c>
      <c r="U788" s="20" t="s">
        <v>397</v>
      </c>
      <c r="V788" s="21">
        <f>_xlfn.XLOOKUP(D788,'[1]Gen. Real'!$A:$A,'[1]Gen. Real'!$C:$C,"-",0)</f>
        <v>1.48054</v>
      </c>
      <c r="W788" s="22"/>
      <c r="X788" s="22" t="str">
        <f>_xlfn.XLOOKUP(D788,[1]Vertimiento!$A:$A,[1]Vertimiento!$E:$E,"-",0)</f>
        <v>-</v>
      </c>
      <c r="Y788" s="23" t="str">
        <f t="shared" si="48"/>
        <v>-</v>
      </c>
      <c r="Z788" s="19" t="str">
        <f>_xlfn.XLOOKUP(D788,[1]Cmg!$I$4:$I$85,[1]Cmg!$M$4:$M$85,"----",0,1)</f>
        <v>----</v>
      </c>
      <c r="AA788" s="19" t="str">
        <f>_xlfn.XLOOKUP(D788,[1]Cmg!$A$4:$A$89,[1]Cmg!$B$4:$B$89,"----",0,1)</f>
        <v>----</v>
      </c>
      <c r="AB788" s="19" t="str">
        <f>_xlfn.XLOOKUP(D788,[1]Cmg!$E$4:$E$89,[1]Cmg!$F$4:$F$89,"----",0,1)</f>
        <v>----</v>
      </c>
      <c r="AC788" s="19" t="str">
        <f>_xlfn.XLOOKUP(D788,[1]Cmg!$O$4:$O$89,[1]Cmg!$P$4:$P$89,"----",0,1)</f>
        <v>----</v>
      </c>
      <c r="AD788" s="24" t="str">
        <f>_xlfn.XLOOKUP(D788,[1]Cmg!$S$4:$S$89,[1]Cmg!$U$4:$U$89,"----",0,1)</f>
        <v>----</v>
      </c>
      <c r="AG788" s="25">
        <f>IFERROR(SUMIFS('[1]BD Unidades'!$AH:$AH,'[1]BD Unidades'!$A:$A,'BD Centrales 2023'!$A788),"-")</f>
        <v>9</v>
      </c>
      <c r="AH788" s="25">
        <f>SUMIFS('[1]BD Unidades'!$AJ$3:$AJ$1424,'[1]BD Unidades'!$A$3:$A$1424,$A788)</f>
        <v>3138.8149134487348</v>
      </c>
      <c r="AI788" s="25">
        <f>SUMIFS('[1]BD Unidades'!$AL$3:$AL$1424,'[1]BD Unidades'!$A$3:$A$1424,$A788)</f>
        <v>0</v>
      </c>
      <c r="AJ788" s="26">
        <f t="shared" si="49"/>
        <v>0</v>
      </c>
      <c r="AK788" s="27">
        <f>IFERROR(SUMIFS('[1]BD Unidades'!$AO$3:$AO$1424,'[1]BD Unidades'!$A$3:$A$1424,$A788),"-")</f>
        <v>0</v>
      </c>
      <c r="AL788" s="27">
        <f>IFERROR(SUMIFS('[1]BD Unidades'!$AQ$3:$AQ$1424,'[1]BD Unidades'!$A$3:$A$1424,$A788),"-")</f>
        <v>0</v>
      </c>
      <c r="AM788" s="27">
        <f>IFERROR(SUMIFS('[1]BD Unidades'!$AS$3:$AS$1424,'[1]BD Unidades'!$A$3:$A$1424,$A788),"-")</f>
        <v>0</v>
      </c>
      <c r="AN788" s="27">
        <f>IFERROR(SUMIFS('[1]BD Unidades'!$AU$3:$AU$1424,'[1]BD Unidades'!$A$3:$A$1424,$A788),"-")</f>
        <v>0</v>
      </c>
      <c r="AO788" s="27"/>
      <c r="AP788" s="27"/>
      <c r="AQ788" s="25">
        <f>IFERROR(SUMIFS('[1]BD Unidades'!$AZ$3:$AZ$1424,'[1]BD Unidades'!$A$3:$A$1424,$A788),"-")</f>
        <v>2.154044813788194</v>
      </c>
      <c r="AR788" s="25">
        <f>IFERROR(SUMIFS('[1]BD Unidades'!$BA$3:$BA$1424,'[1]BD Unidades'!$A$3:$A$1424,$A788),"-")</f>
        <v>9</v>
      </c>
      <c r="AS788" s="28">
        <f>SUMIFS('[1]BD Unidades'!$BC$3:$BC$1424,'[1]BD Unidades'!$A$3:$A$1424,$A788)</f>
        <v>9.3934753661784279E-3</v>
      </c>
      <c r="AT788" s="28">
        <f>SUMIFS('[1]BD Unidades'!$BE$3:$BE$1424,'[1]BD Unidades'!$A$3:$A$1424,$A788)</f>
        <v>0.99866844207723027</v>
      </c>
      <c r="AU788" s="29">
        <f t="shared" si="50"/>
        <v>0.98928747466759803</v>
      </c>
      <c r="AV788" s="30">
        <f t="shared" si="51"/>
        <v>1.33E-3</v>
      </c>
      <c r="AW788" s="25">
        <f>IFERROR(SUMIFS('[1]BD Unidades'!$BI$3:$BI$1424,'[1]BD Unidades'!$A$3:$A$1424,$A788),"-")</f>
        <v>0.76582379929679745</v>
      </c>
      <c r="AX788" s="25">
        <f>IFERROR(SUMIFS('[1]BD Unidades'!$BJ$3:$BJ$1424,'[1]BD Unidades'!$A$3:$A$1424,$A788),"-")</f>
        <v>0.49263728053138639</v>
      </c>
    </row>
    <row r="789" spans="1:50" ht="14.4" x14ac:dyDescent="0.3">
      <c r="A789" s="7">
        <v>2143</v>
      </c>
      <c r="B789" s="7" t="s">
        <v>3719</v>
      </c>
      <c r="D789" s="8" t="s">
        <v>3720</v>
      </c>
      <c r="E789" s="19" t="s">
        <v>3721</v>
      </c>
      <c r="F789" s="19" t="s">
        <v>3721</v>
      </c>
      <c r="G789" s="19" t="s">
        <v>3722</v>
      </c>
      <c r="H789" s="19">
        <v>38</v>
      </c>
      <c r="I789" s="19">
        <v>2024</v>
      </c>
      <c r="J789" s="19" t="s">
        <v>495</v>
      </c>
      <c r="K789" s="19" t="s">
        <v>496</v>
      </c>
      <c r="L789" s="19" t="s">
        <v>47</v>
      </c>
      <c r="M789" s="19" t="s">
        <v>497</v>
      </c>
      <c r="N789" s="19" t="s">
        <v>579</v>
      </c>
      <c r="O789" s="19" t="s">
        <v>580</v>
      </c>
      <c r="P789" s="19" t="s">
        <v>51</v>
      </c>
      <c r="Q789" s="9" t="s">
        <v>3724</v>
      </c>
      <c r="R789" s="20">
        <v>155.87</v>
      </c>
      <c r="S789" s="20">
        <v>2.29</v>
      </c>
      <c r="T789" s="20">
        <v>152.30000000000001</v>
      </c>
      <c r="U789" s="20">
        <v>5.17</v>
      </c>
      <c r="V789" s="21" t="str">
        <f>_xlfn.XLOOKUP(D789,'[1]Gen. Real'!$A:$A,'[1]Gen. Real'!$C:$C,"-",0)</f>
        <v>-</v>
      </c>
      <c r="W789" s="22"/>
      <c r="X789" s="22" t="str">
        <f>_xlfn.XLOOKUP(D789,[1]Vertimiento!$A:$A,[1]Vertimiento!$E:$E,"-",0)</f>
        <v>-</v>
      </c>
      <c r="Y789" s="23" t="str">
        <f t="shared" si="48"/>
        <v>-</v>
      </c>
      <c r="Z789" s="19" t="str">
        <f>_xlfn.XLOOKUP(D789,[1]Cmg!$I$4:$I$85,[1]Cmg!$M$4:$M$85,"----",0,1)</f>
        <v>----</v>
      </c>
      <c r="AA789" s="19" t="str">
        <f>_xlfn.XLOOKUP(D789,[1]Cmg!$A$4:$A$89,[1]Cmg!$B$4:$B$89,"----",0,1)</f>
        <v>----</v>
      </c>
      <c r="AB789" s="19" t="str">
        <f>_xlfn.XLOOKUP(D789,[1]Cmg!$E$4:$E$89,[1]Cmg!$F$4:$F$89,"----",0,1)</f>
        <v>----</v>
      </c>
      <c r="AC789" s="19" t="str">
        <f>_xlfn.XLOOKUP(D789,[1]Cmg!$O$4:$O$89,[1]Cmg!$P$4:$P$89,"----",0,1)</f>
        <v>----</v>
      </c>
      <c r="AD789" s="24" t="str">
        <f>_xlfn.XLOOKUP(D789,[1]Cmg!$S$4:$S$89,[1]Cmg!$U$4:$U$89,"----",0,1)</f>
        <v>----</v>
      </c>
      <c r="AG789" s="25">
        <f>IFERROR(SUMIFS('[1]BD Unidades'!$AH:$AH,'[1]BD Unidades'!$A:$A,'BD Centrales 2023'!$A789),"-")</f>
        <v>0</v>
      </c>
      <c r="AH789" s="25">
        <f>SUMIFS('[1]BD Unidades'!$AJ$3:$AJ$1424,'[1]BD Unidades'!$A$3:$A$1424,$A789)</f>
        <v>0</v>
      </c>
      <c r="AI789" s="25">
        <f>SUMIFS('[1]BD Unidades'!$AL$3:$AL$1424,'[1]BD Unidades'!$A$3:$A$1424,$A789)</f>
        <v>0</v>
      </c>
      <c r="AJ789" s="26" t="str">
        <f t="shared" si="49"/>
        <v>-</v>
      </c>
      <c r="AK789" s="27">
        <f>IFERROR(SUMIFS('[1]BD Unidades'!$AO$3:$AO$1424,'[1]BD Unidades'!$A$3:$A$1424,$A789),"-")</f>
        <v>0</v>
      </c>
      <c r="AL789" s="27">
        <f>IFERROR(SUMIFS('[1]BD Unidades'!$AQ$3:$AQ$1424,'[1]BD Unidades'!$A$3:$A$1424,$A789),"-")</f>
        <v>0</v>
      </c>
      <c r="AM789" s="27">
        <f>IFERROR(SUMIFS('[1]BD Unidades'!$AS$3:$AS$1424,'[1]BD Unidades'!$A$3:$A$1424,$A789),"-")</f>
        <v>0</v>
      </c>
      <c r="AN789" s="27">
        <f>IFERROR(SUMIFS('[1]BD Unidades'!$AU$3:$AU$1424,'[1]BD Unidades'!$A$3:$A$1424,$A789),"-")</f>
        <v>0</v>
      </c>
      <c r="AO789" s="27"/>
      <c r="AP789" s="27"/>
      <c r="AQ789" s="25">
        <f>IFERROR(SUMIFS('[1]BD Unidades'!$AZ$3:$AZ$1424,'[1]BD Unidades'!$A$3:$A$1424,$A789),"-")</f>
        <v>0</v>
      </c>
      <c r="AR789" s="25">
        <f>IFERROR(SUMIFS('[1]BD Unidades'!$BA$3:$BA$1424,'[1]BD Unidades'!$A$3:$A$1424,$A789),"-")</f>
        <v>0</v>
      </c>
      <c r="AS789" s="28">
        <f>SUMIFS('[1]BD Unidades'!$BC$3:$BC$1424,'[1]BD Unidades'!$A$3:$A$1424,$A789)</f>
        <v>0</v>
      </c>
      <c r="AT789" s="28">
        <f>SUMIFS('[1]BD Unidades'!$BE$3:$BE$1424,'[1]BD Unidades'!$A$3:$A$1424,$A789)</f>
        <v>0</v>
      </c>
      <c r="AU789" s="29">
        <f t="shared" si="50"/>
        <v>0</v>
      </c>
      <c r="AV789" s="30">
        <f t="shared" si="51"/>
        <v>2.29E-2</v>
      </c>
      <c r="AW789" s="25">
        <f>IFERROR(SUMIFS('[1]BD Unidades'!$BI$3:$BI$1424,'[1]BD Unidades'!$A$3:$A$1424,$A789),"-")</f>
        <v>0</v>
      </c>
      <c r="AX789" s="25">
        <f>IFERROR(SUMIFS('[1]BD Unidades'!$BJ$3:$BJ$1424,'[1]BD Unidades'!$A$3:$A$1424,$A789),"-")</f>
        <v>0</v>
      </c>
    </row>
    <row r="790" spans="1:50" ht="14.4" x14ac:dyDescent="0.3">
      <c r="A790" s="7">
        <v>2145</v>
      </c>
      <c r="B790" s="7" t="s">
        <v>3725</v>
      </c>
      <c r="D790" s="8" t="s">
        <v>3726</v>
      </c>
      <c r="E790" s="19" t="s">
        <v>3727</v>
      </c>
      <c r="F790" s="19" t="s">
        <v>3727</v>
      </c>
      <c r="G790" s="19" t="s">
        <v>3728</v>
      </c>
      <c r="H790" s="19" t="s">
        <v>397</v>
      </c>
      <c r="I790" s="19">
        <v>2024</v>
      </c>
      <c r="J790" s="19" t="s">
        <v>495</v>
      </c>
      <c r="K790" s="19" t="s">
        <v>496</v>
      </c>
      <c r="L790" s="19" t="s">
        <v>213</v>
      </c>
      <c r="M790" s="19" t="s">
        <v>189</v>
      </c>
      <c r="N790" s="19" t="s">
        <v>879</v>
      </c>
      <c r="O790" s="19" t="s">
        <v>893</v>
      </c>
      <c r="P790" s="19" t="s">
        <v>51</v>
      </c>
      <c r="Q790" s="9" t="s">
        <v>3729</v>
      </c>
      <c r="R790" s="20">
        <v>6.02</v>
      </c>
      <c r="S790" s="20">
        <v>0.33</v>
      </c>
      <c r="T790" s="20">
        <v>6</v>
      </c>
      <c r="U790" s="20" t="s">
        <v>397</v>
      </c>
      <c r="V790" s="21">
        <f>_xlfn.XLOOKUP(D790,'[1]Gen. Real'!$A:$A,'[1]Gen. Real'!$C:$C,"-",0)</f>
        <v>6.0053799999999988</v>
      </c>
      <c r="W790" s="22"/>
      <c r="X790" s="22" t="str">
        <f>_xlfn.XLOOKUP(D790,[1]Vertimiento!$A:$A,[1]Vertimiento!$E:$E,"-",0)</f>
        <v>-</v>
      </c>
      <c r="Y790" s="23" t="str">
        <f t="shared" si="48"/>
        <v>-</v>
      </c>
      <c r="Z790" s="19" t="str">
        <f>_xlfn.XLOOKUP(D790,[1]Cmg!$I$4:$I$85,[1]Cmg!$M$4:$M$85,"----",0,1)</f>
        <v>----</v>
      </c>
      <c r="AA790" s="19" t="str">
        <f>_xlfn.XLOOKUP(D790,[1]Cmg!$A$4:$A$89,[1]Cmg!$B$4:$B$89,"----",0,1)</f>
        <v>----</v>
      </c>
      <c r="AB790" s="19" t="str">
        <f>_xlfn.XLOOKUP(D790,[1]Cmg!$E$4:$E$89,[1]Cmg!$F$4:$F$89,"----",0,1)</f>
        <v>----</v>
      </c>
      <c r="AC790" s="19" t="str">
        <f>_xlfn.XLOOKUP(D790,[1]Cmg!$O$4:$O$89,[1]Cmg!$P$4:$P$89,"----",0,1)</f>
        <v>----</v>
      </c>
      <c r="AD790" s="24" t="str">
        <f>_xlfn.XLOOKUP(D790,[1]Cmg!$S$4:$S$89,[1]Cmg!$U$4:$U$89,"----",0,1)</f>
        <v>----</v>
      </c>
      <c r="AG790" s="25">
        <f>IFERROR(SUMIFS('[1]BD Unidades'!$AH:$AH,'[1]BD Unidades'!$A:$A,'BD Centrales 2023'!$A790),"-")</f>
        <v>6</v>
      </c>
      <c r="AH790" s="25">
        <f>SUMIFS('[1]BD Unidades'!$AJ$3:$AJ$1424,'[1]BD Unidades'!$A$3:$A$1424,$A790)</f>
        <v>3371.4285714285752</v>
      </c>
      <c r="AI790" s="25">
        <f>SUMIFS('[1]BD Unidades'!$AL$3:$AL$1424,'[1]BD Unidades'!$A$3:$A$1424,$A790)</f>
        <v>0</v>
      </c>
      <c r="AJ790" s="26">
        <f t="shared" si="49"/>
        <v>0</v>
      </c>
      <c r="AK790" s="27">
        <f>IFERROR(SUMIFS('[1]BD Unidades'!$AO$3:$AO$1424,'[1]BD Unidades'!$A$3:$A$1424,$A790),"-")</f>
        <v>0</v>
      </c>
      <c r="AL790" s="27">
        <f>IFERROR(SUMIFS('[1]BD Unidades'!$AQ$3:$AQ$1424,'[1]BD Unidades'!$A$3:$A$1424,$A790),"-")</f>
        <v>0</v>
      </c>
      <c r="AM790" s="27">
        <f>IFERROR(SUMIFS('[1]BD Unidades'!$AS$3:$AS$1424,'[1]BD Unidades'!$A$3:$A$1424,$A790),"-")</f>
        <v>0</v>
      </c>
      <c r="AN790" s="27">
        <f>IFERROR(SUMIFS('[1]BD Unidades'!$AU$3:$AU$1424,'[1]BD Unidades'!$A$3:$A$1424,$A790),"-")</f>
        <v>0</v>
      </c>
      <c r="AO790" s="27"/>
      <c r="AP790" s="27"/>
      <c r="AQ790" s="25">
        <f>IFERROR(SUMIFS('[1]BD Unidades'!$AZ$3:$AZ$1424,'[1]BD Unidades'!$A$3:$A$1424,$A790),"-")</f>
        <v>1.4360298758587962</v>
      </c>
      <c r="AR790" s="25">
        <f>IFERROR(SUMIFS('[1]BD Unidades'!$BA$3:$BA$1424,'[1]BD Unidades'!$A$3:$A$1424,$A790),"-")</f>
        <v>6</v>
      </c>
      <c r="AS790" s="28">
        <f>SUMIFS('[1]BD Unidades'!$BC$3:$BC$1424,'[1]BD Unidades'!$A$3:$A$1424,$A790)</f>
        <v>9.3747508305647848E-3</v>
      </c>
      <c r="AT790" s="28">
        <f>SUMIFS('[1]BD Unidades'!$BE$3:$BE$1424,'[1]BD Unidades'!$A$3:$A$1424,$A790)</f>
        <v>0.99667774086378746</v>
      </c>
      <c r="AU790" s="29">
        <f t="shared" si="50"/>
        <v>0.98733413538481918</v>
      </c>
      <c r="AV790" s="30">
        <f t="shared" si="51"/>
        <v>3.3E-3</v>
      </c>
      <c r="AW790" s="25">
        <f>IFERROR(SUMIFS('[1]BD Unidades'!$BI$3:$BI$1424,'[1]BD Unidades'!$A$3:$A$1424,$A790),"-")</f>
        <v>0.54952242086945757</v>
      </c>
      <c r="AX790" s="25">
        <f>IFERROR(SUMIFS('[1]BD Unidades'!$BJ$3:$BJ$1424,'[1]BD Unidades'!$A$3:$A$1424,$A790),"-")</f>
        <v>0.35349545320572751</v>
      </c>
    </row>
    <row r="791" spans="1:50" ht="14.4" x14ac:dyDescent="0.3">
      <c r="A791" s="7">
        <v>2146</v>
      </c>
      <c r="B791" s="7" t="s">
        <v>3730</v>
      </c>
      <c r="D791" s="8" t="s">
        <v>3731</v>
      </c>
      <c r="E791" s="19" t="s">
        <v>2931</v>
      </c>
      <c r="F791" s="19" t="s">
        <v>3732</v>
      </c>
      <c r="G791" s="19" t="s">
        <v>3466</v>
      </c>
      <c r="H791" s="19" t="s">
        <v>397</v>
      </c>
      <c r="I791" s="19">
        <v>2024</v>
      </c>
      <c r="J791" s="19" t="s">
        <v>495</v>
      </c>
      <c r="K791" s="19" t="s">
        <v>496</v>
      </c>
      <c r="L791" s="19" t="s">
        <v>213</v>
      </c>
      <c r="M791" s="19" t="s">
        <v>106</v>
      </c>
      <c r="N791" s="19" t="s">
        <v>243</v>
      </c>
      <c r="O791" s="19" t="s">
        <v>1147</v>
      </c>
      <c r="P791" s="19" t="s">
        <v>51</v>
      </c>
      <c r="Q791" s="9" t="s">
        <v>2858</v>
      </c>
      <c r="R791" s="20">
        <v>7.01</v>
      </c>
      <c r="S791" s="20">
        <v>0.14299999999999999</v>
      </c>
      <c r="T791" s="20">
        <v>7</v>
      </c>
      <c r="U791" s="20" t="s">
        <v>397</v>
      </c>
      <c r="V791" s="21">
        <f>_xlfn.XLOOKUP(D791,'[1]Gen. Real'!$A:$A,'[1]Gen. Real'!$C:$C,"-",0)</f>
        <v>6.772520000000001</v>
      </c>
      <c r="W791" s="22"/>
      <c r="X791" s="22" t="str">
        <f>_xlfn.XLOOKUP(D791,[1]Vertimiento!$A:$A,[1]Vertimiento!$E:$E,"-",0)</f>
        <v>-</v>
      </c>
      <c r="Y791" s="23" t="str">
        <f t="shared" si="48"/>
        <v>-</v>
      </c>
      <c r="Z791" s="19" t="str">
        <f>_xlfn.XLOOKUP(D791,[1]Cmg!$I$4:$I$85,[1]Cmg!$M$4:$M$85,"----",0,1)</f>
        <v>----</v>
      </c>
      <c r="AA791" s="19" t="str">
        <f>_xlfn.XLOOKUP(D791,[1]Cmg!$A$4:$A$89,[1]Cmg!$B$4:$B$89,"----",0,1)</f>
        <v>----</v>
      </c>
      <c r="AB791" s="19" t="str">
        <f>_xlfn.XLOOKUP(D791,[1]Cmg!$E$4:$E$89,[1]Cmg!$F$4:$F$89,"----",0,1)</f>
        <v>----</v>
      </c>
      <c r="AC791" s="19" t="str">
        <f>_xlfn.XLOOKUP(D791,[1]Cmg!$O$4:$O$89,[1]Cmg!$P$4:$P$89,"----",0,1)</f>
        <v>----</v>
      </c>
      <c r="AD791" s="24" t="str">
        <f>_xlfn.XLOOKUP(D791,[1]Cmg!$S$4:$S$89,[1]Cmg!$U$4:$U$89,"----",0,1)</f>
        <v>----</v>
      </c>
      <c r="AG791" s="25">
        <f>IFERROR(SUMIFS('[1]BD Unidades'!$AH:$AH,'[1]BD Unidades'!$A:$A,'BD Centrales 2023'!$A791),"-")</f>
        <v>7</v>
      </c>
      <c r="AH791" s="25">
        <f>SUMIFS('[1]BD Unidades'!$AJ$3:$AJ$1424,'[1]BD Unidades'!$A$3:$A$1424,$A791)</f>
        <v>6246.3599619591023</v>
      </c>
      <c r="AI791" s="25">
        <f>SUMIFS('[1]BD Unidades'!$AL$3:$AL$1424,'[1]BD Unidades'!$A$3:$A$1424,$A791)</f>
        <v>0</v>
      </c>
      <c r="AJ791" s="26">
        <f t="shared" si="49"/>
        <v>0</v>
      </c>
      <c r="AK791" s="27">
        <f>IFERROR(SUMIFS('[1]BD Unidades'!$AO$3:$AO$1424,'[1]BD Unidades'!$A$3:$A$1424,$A791),"-")</f>
        <v>0</v>
      </c>
      <c r="AL791" s="27">
        <f>IFERROR(SUMIFS('[1]BD Unidades'!$AQ$3:$AQ$1424,'[1]BD Unidades'!$A$3:$A$1424,$A791),"-")</f>
        <v>0</v>
      </c>
      <c r="AM791" s="27">
        <f>IFERROR(SUMIFS('[1]BD Unidades'!$AS$3:$AS$1424,'[1]BD Unidades'!$A$3:$A$1424,$A791),"-")</f>
        <v>0</v>
      </c>
      <c r="AN791" s="27">
        <f>IFERROR(SUMIFS('[1]BD Unidades'!$AU$3:$AU$1424,'[1]BD Unidades'!$A$3:$A$1424,$A791),"-")</f>
        <v>0</v>
      </c>
      <c r="AO791" s="27"/>
      <c r="AP791" s="27"/>
      <c r="AQ791" s="25">
        <f>IFERROR(SUMIFS('[1]BD Unidades'!$AZ$3:$AZ$1424,'[1]BD Unidades'!$A$3:$A$1424,$A791),"-")</f>
        <v>1.6753681885019287</v>
      </c>
      <c r="AR791" s="25">
        <f>IFERROR(SUMIFS('[1]BD Unidades'!$BA$3:$BA$1424,'[1]BD Unidades'!$A$3:$A$1424,$A791),"-")</f>
        <v>7</v>
      </c>
      <c r="AS791" s="28">
        <f>SUMIFS('[1]BD Unidades'!$BC$3:$BC$1424,'[1]BD Unidades'!$A$3:$A$1424,$A791)</f>
        <v>9.3925820256776042E-3</v>
      </c>
      <c r="AT791" s="28">
        <f>SUMIFS('[1]BD Unidades'!$BE$3:$BE$1424,'[1]BD Unidades'!$A$3:$A$1424,$A791)</f>
        <v>0.99857346647646228</v>
      </c>
      <c r="AU791" s="29">
        <f t="shared" si="50"/>
        <v>0.9891942832839169</v>
      </c>
      <c r="AV791" s="30">
        <f t="shared" si="51"/>
        <v>1.4299999999999998E-3</v>
      </c>
      <c r="AW791" s="25">
        <f>IFERROR(SUMIFS('[1]BD Unidades'!$BI$3:$BI$1424,'[1]BD Unidades'!$A$3:$A$1424,$A791),"-")</f>
        <v>1.3322346160794993</v>
      </c>
      <c r="AX791" s="25">
        <f>IFERROR(SUMIFS('[1]BD Unidades'!$BJ$3:$BJ$1424,'[1]BD Unidades'!$A$3:$A$1424,$A791),"-")</f>
        <v>0.85699666019497223</v>
      </c>
    </row>
    <row r="792" spans="1:50" ht="14.4" x14ac:dyDescent="0.3">
      <c r="A792" s="7">
        <v>2147</v>
      </c>
      <c r="B792" s="7" t="s">
        <v>3733</v>
      </c>
      <c r="D792" s="8" t="s">
        <v>3734</v>
      </c>
      <c r="E792" s="19" t="s">
        <v>3735</v>
      </c>
      <c r="F792" s="19" t="s">
        <v>3735</v>
      </c>
      <c r="G792" s="19" t="s">
        <v>3736</v>
      </c>
      <c r="H792" s="19" t="s">
        <v>397</v>
      </c>
      <c r="I792" s="19">
        <v>2024</v>
      </c>
      <c r="J792" s="19" t="s">
        <v>495</v>
      </c>
      <c r="K792" s="19" t="s">
        <v>496</v>
      </c>
      <c r="L792" s="19" t="s">
        <v>213</v>
      </c>
      <c r="M792" s="19" t="s">
        <v>497</v>
      </c>
      <c r="N792" s="19" t="s">
        <v>557</v>
      </c>
      <c r="O792" s="19" t="s">
        <v>610</v>
      </c>
      <c r="P792" s="19" t="s">
        <v>51</v>
      </c>
      <c r="Q792" s="9" t="s">
        <v>3737</v>
      </c>
      <c r="R792" s="20">
        <v>9.0009999999999994</v>
      </c>
      <c r="S792" s="20">
        <v>1.0999999999999999E-2</v>
      </c>
      <c r="T792" s="20">
        <v>9</v>
      </c>
      <c r="U792" s="20" t="s">
        <v>397</v>
      </c>
      <c r="V792" s="21" t="str">
        <f>_xlfn.XLOOKUP(D792,'[1]Gen. Real'!$A:$A,'[1]Gen. Real'!$C:$C,"-",0)</f>
        <v>-</v>
      </c>
      <c r="W792" s="22"/>
      <c r="X792" s="22" t="str">
        <f>_xlfn.XLOOKUP(D792,[1]Vertimiento!$A:$A,[1]Vertimiento!$E:$E,"-",0)</f>
        <v>-</v>
      </c>
      <c r="Y792" s="23" t="str">
        <f t="shared" si="48"/>
        <v>-</v>
      </c>
      <c r="Z792" s="19" t="str">
        <f>_xlfn.XLOOKUP(D792,[1]Cmg!$I$4:$I$85,[1]Cmg!$M$4:$M$85,"----",0,1)</f>
        <v>----</v>
      </c>
      <c r="AA792" s="19" t="str">
        <f>_xlfn.XLOOKUP(D792,[1]Cmg!$A$4:$A$89,[1]Cmg!$B$4:$B$89,"----",0,1)</f>
        <v>----</v>
      </c>
      <c r="AB792" s="19" t="str">
        <f>_xlfn.XLOOKUP(D792,[1]Cmg!$E$4:$E$89,[1]Cmg!$F$4:$F$89,"----",0,1)</f>
        <v>----</v>
      </c>
      <c r="AC792" s="19" t="str">
        <f>_xlfn.XLOOKUP(D792,[1]Cmg!$O$4:$O$89,[1]Cmg!$P$4:$P$89,"----",0,1)</f>
        <v>----</v>
      </c>
      <c r="AD792" s="24" t="str">
        <f>_xlfn.XLOOKUP(D792,[1]Cmg!$S$4:$S$89,[1]Cmg!$U$4:$U$89,"----",0,1)</f>
        <v>----</v>
      </c>
      <c r="AG792" s="25">
        <f>IFERROR(SUMIFS('[1]BD Unidades'!$AH:$AH,'[1]BD Unidades'!$A:$A,'BD Centrales 2023'!$A792),"-")</f>
        <v>0</v>
      </c>
      <c r="AH792" s="25">
        <f>SUMIFS('[1]BD Unidades'!$AJ$3:$AJ$1424,'[1]BD Unidades'!$A$3:$A$1424,$A792)</f>
        <v>0</v>
      </c>
      <c r="AI792" s="25">
        <f>SUMIFS('[1]BD Unidades'!$AL$3:$AL$1424,'[1]BD Unidades'!$A$3:$A$1424,$A792)</f>
        <v>0</v>
      </c>
      <c r="AJ792" s="26" t="str">
        <f t="shared" si="49"/>
        <v>-</v>
      </c>
      <c r="AK792" s="27">
        <f>IFERROR(SUMIFS('[1]BD Unidades'!$AO$3:$AO$1424,'[1]BD Unidades'!$A$3:$A$1424,$A792),"-")</f>
        <v>0</v>
      </c>
      <c r="AL792" s="27">
        <f>IFERROR(SUMIFS('[1]BD Unidades'!$AQ$3:$AQ$1424,'[1]BD Unidades'!$A$3:$A$1424,$A792),"-")</f>
        <v>0</v>
      </c>
      <c r="AM792" s="27">
        <f>IFERROR(SUMIFS('[1]BD Unidades'!$AS$3:$AS$1424,'[1]BD Unidades'!$A$3:$A$1424,$A792),"-")</f>
        <v>0</v>
      </c>
      <c r="AN792" s="27">
        <f>IFERROR(SUMIFS('[1]BD Unidades'!$AU$3:$AU$1424,'[1]BD Unidades'!$A$3:$A$1424,$A792),"-")</f>
        <v>0</v>
      </c>
      <c r="AO792" s="27"/>
      <c r="AP792" s="27"/>
      <c r="AQ792" s="25">
        <f>IFERROR(SUMIFS('[1]BD Unidades'!$AZ$3:$AZ$1424,'[1]BD Unidades'!$A$3:$A$1424,$A792),"-")</f>
        <v>0</v>
      </c>
      <c r="AR792" s="25">
        <f>IFERROR(SUMIFS('[1]BD Unidades'!$BA$3:$BA$1424,'[1]BD Unidades'!$A$3:$A$1424,$A792),"-")</f>
        <v>0</v>
      </c>
      <c r="AS792" s="28">
        <f>SUMIFS('[1]BD Unidades'!$BC$3:$BC$1424,'[1]BD Unidades'!$A$3:$A$1424,$A792)</f>
        <v>0</v>
      </c>
      <c r="AT792" s="28">
        <f>SUMIFS('[1]BD Unidades'!$BE$3:$BE$1424,'[1]BD Unidades'!$A$3:$A$1424,$A792)</f>
        <v>0</v>
      </c>
      <c r="AU792" s="29">
        <f t="shared" si="50"/>
        <v>0</v>
      </c>
      <c r="AV792" s="30">
        <f t="shared" si="51"/>
        <v>1.0999999999999999E-4</v>
      </c>
      <c r="AW792" s="25">
        <f>IFERROR(SUMIFS('[1]BD Unidades'!$BI$3:$BI$1424,'[1]BD Unidades'!$A$3:$A$1424,$A792),"-")</f>
        <v>0</v>
      </c>
      <c r="AX792" s="25">
        <f>IFERROR(SUMIFS('[1]BD Unidades'!$BJ$3:$BJ$1424,'[1]BD Unidades'!$A$3:$A$1424,$A792),"-")</f>
        <v>0</v>
      </c>
    </row>
    <row r="793" spans="1:50" ht="14.4" x14ac:dyDescent="0.3">
      <c r="A793" s="7">
        <v>2148</v>
      </c>
      <c r="B793" s="7" t="s">
        <v>3738</v>
      </c>
      <c r="D793" s="8" t="s">
        <v>3739</v>
      </c>
      <c r="E793" s="19" t="s">
        <v>2931</v>
      </c>
      <c r="F793" s="19" t="s">
        <v>3740</v>
      </c>
      <c r="G793" s="19" t="s">
        <v>3741</v>
      </c>
      <c r="H793" s="19" t="s">
        <v>397</v>
      </c>
      <c r="I793" s="19">
        <v>2024</v>
      </c>
      <c r="J793" s="19" t="s">
        <v>495</v>
      </c>
      <c r="K793" s="19" t="s">
        <v>496</v>
      </c>
      <c r="L793" s="19" t="s">
        <v>213</v>
      </c>
      <c r="M793" s="19" t="s">
        <v>164</v>
      </c>
      <c r="N793" s="19" t="s">
        <v>2819</v>
      </c>
      <c r="O793" s="19" t="s">
        <v>2917</v>
      </c>
      <c r="P793" s="19" t="s">
        <v>51</v>
      </c>
      <c r="Q793" s="9" t="s">
        <v>2764</v>
      </c>
      <c r="R793" s="20">
        <v>9.01</v>
      </c>
      <c r="S793" s="20">
        <v>0.11</v>
      </c>
      <c r="T793" s="20">
        <v>9</v>
      </c>
      <c r="U793" s="20" t="s">
        <v>397</v>
      </c>
      <c r="V793" s="21">
        <f>_xlfn.XLOOKUP(D793,'[1]Gen. Real'!$A:$A,'[1]Gen. Real'!$C:$C,"-",0)</f>
        <v>3.6198700000000001</v>
      </c>
      <c r="W793" s="22"/>
      <c r="X793" s="22" t="str">
        <f>_xlfn.XLOOKUP(D793,[1]Vertimiento!$A:$A,[1]Vertimiento!$E:$E,"-",0)</f>
        <v>-</v>
      </c>
      <c r="Y793" s="23" t="str">
        <f t="shared" si="48"/>
        <v>-</v>
      </c>
      <c r="Z793" s="19" t="str">
        <f>_xlfn.XLOOKUP(D793,[1]Cmg!$I$4:$I$85,[1]Cmg!$M$4:$M$85,"----",0,1)</f>
        <v>----</v>
      </c>
      <c r="AA793" s="19" t="str">
        <f>_xlfn.XLOOKUP(D793,[1]Cmg!$A$4:$A$89,[1]Cmg!$B$4:$B$89,"----",0,1)</f>
        <v>----</v>
      </c>
      <c r="AB793" s="19" t="str">
        <f>_xlfn.XLOOKUP(D793,[1]Cmg!$E$4:$E$89,[1]Cmg!$F$4:$F$89,"----",0,1)</f>
        <v>----</v>
      </c>
      <c r="AC793" s="19" t="str">
        <f>_xlfn.XLOOKUP(D793,[1]Cmg!$O$4:$O$89,[1]Cmg!$P$4:$P$89,"----",0,1)</f>
        <v>----</v>
      </c>
      <c r="AD793" s="24" t="str">
        <f>_xlfn.XLOOKUP(D793,[1]Cmg!$S$4:$S$89,[1]Cmg!$U$4:$U$89,"----",0,1)</f>
        <v>----</v>
      </c>
      <c r="AG793" s="25">
        <f>IFERROR(SUMIFS('[1]BD Unidades'!$AH:$AH,'[1]BD Unidades'!$A:$A,'BD Centrales 2023'!$A793),"-")</f>
        <v>9</v>
      </c>
      <c r="AH793" s="25">
        <f>SUMIFS('[1]BD Unidades'!$AJ$3:$AJ$1424,'[1]BD Unidades'!$A$3:$A$1424,$A793)</f>
        <v>3155.0110987791377</v>
      </c>
      <c r="AI793" s="25">
        <f>SUMIFS('[1]BD Unidades'!$AL$3:$AL$1424,'[1]BD Unidades'!$A$3:$A$1424,$A793)</f>
        <v>0</v>
      </c>
      <c r="AJ793" s="26">
        <f t="shared" si="49"/>
        <v>0</v>
      </c>
      <c r="AK793" s="27">
        <f>IFERROR(SUMIFS('[1]BD Unidades'!$AO$3:$AO$1424,'[1]BD Unidades'!$A$3:$A$1424,$A793),"-")</f>
        <v>0</v>
      </c>
      <c r="AL793" s="27">
        <f>IFERROR(SUMIFS('[1]BD Unidades'!$AQ$3:$AQ$1424,'[1]BD Unidades'!$A$3:$A$1424,$A793),"-")</f>
        <v>0</v>
      </c>
      <c r="AM793" s="27">
        <f>IFERROR(SUMIFS('[1]BD Unidades'!$AS$3:$AS$1424,'[1]BD Unidades'!$A$3:$A$1424,$A793),"-")</f>
        <v>0</v>
      </c>
      <c r="AN793" s="27">
        <f>IFERROR(SUMIFS('[1]BD Unidades'!$AU$3:$AU$1424,'[1]BD Unidades'!$A$3:$A$1424,$A793),"-")</f>
        <v>0</v>
      </c>
      <c r="AO793" s="27"/>
      <c r="AP793" s="27"/>
      <c r="AQ793" s="25">
        <f>IFERROR(SUMIFS('[1]BD Unidades'!$AZ$3:$AZ$1424,'[1]BD Unidades'!$A$3:$A$1424,$A793),"-")</f>
        <v>2.154044813788194</v>
      </c>
      <c r="AR793" s="25">
        <f>IFERROR(SUMIFS('[1]BD Unidades'!$BA$3:$BA$1424,'[1]BD Unidades'!$A$3:$A$1424,$A793),"-")</f>
        <v>9</v>
      </c>
      <c r="AS793" s="28">
        <f>SUMIFS('[1]BD Unidades'!$BC$3:$BC$1424,'[1]BD Unidades'!$A$3:$A$1424,$A793)</f>
        <v>9.3955604883462808E-3</v>
      </c>
      <c r="AT793" s="28">
        <f>SUMIFS('[1]BD Unidades'!$BE$3:$BE$1424,'[1]BD Unidades'!$A$3:$A$1424,$A793)</f>
        <v>0.99889012208657046</v>
      </c>
      <c r="AU793" s="29">
        <f t="shared" si="50"/>
        <v>0.98950498952329446</v>
      </c>
      <c r="AV793" s="30">
        <f t="shared" si="51"/>
        <v>1.1000000000000001E-3</v>
      </c>
      <c r="AW793" s="25">
        <f>IFERROR(SUMIFS('[1]BD Unidades'!$BI$3:$BI$1424,'[1]BD Unidades'!$A$3:$A$1424,$A793),"-")</f>
        <v>0.91781936251600926</v>
      </c>
      <c r="AX793" s="25">
        <f>IFERROR(SUMIFS('[1]BD Unidades'!$BJ$3:$BJ$1424,'[1]BD Unidades'!$A$3:$A$1424,$A793),"-")</f>
        <v>0.59041261865211958</v>
      </c>
    </row>
    <row r="794" spans="1:50" ht="14.4" x14ac:dyDescent="0.3">
      <c r="A794" s="7">
        <v>2149</v>
      </c>
      <c r="B794" s="7" t="s">
        <v>3742</v>
      </c>
      <c r="D794" s="8" t="s">
        <v>3743</v>
      </c>
      <c r="E794" s="19" t="s">
        <v>1308</v>
      </c>
      <c r="F794" s="19" t="s">
        <v>3744</v>
      </c>
      <c r="G794" s="19" t="s">
        <v>3745</v>
      </c>
      <c r="H794" s="19" t="s">
        <v>397</v>
      </c>
      <c r="I794" s="19">
        <v>2024</v>
      </c>
      <c r="J794" s="19" t="s">
        <v>495</v>
      </c>
      <c r="K794" s="19" t="s">
        <v>496</v>
      </c>
      <c r="L794" s="19" t="s">
        <v>213</v>
      </c>
      <c r="M794" s="19" t="s">
        <v>164</v>
      </c>
      <c r="N794" s="19" t="s">
        <v>831</v>
      </c>
      <c r="O794" s="19" t="s">
        <v>2405</v>
      </c>
      <c r="P794" s="19" t="s">
        <v>51</v>
      </c>
      <c r="Q794" s="9" t="s">
        <v>3746</v>
      </c>
      <c r="R794" s="20">
        <v>9.0120000000000005</v>
      </c>
      <c r="S794" s="20">
        <v>0.13</v>
      </c>
      <c r="T794" s="20">
        <v>9</v>
      </c>
      <c r="U794" s="20" t="s">
        <v>397</v>
      </c>
      <c r="V794" s="21" t="str">
        <f>_xlfn.XLOOKUP(D794,'[1]Gen. Real'!$A:$A,'[1]Gen. Real'!$C:$C,"-",0)</f>
        <v>-</v>
      </c>
      <c r="W794" s="22"/>
      <c r="X794" s="22" t="str">
        <f>_xlfn.XLOOKUP(D794,[1]Vertimiento!$A:$A,[1]Vertimiento!$E:$E,"-",0)</f>
        <v>-</v>
      </c>
      <c r="Y794" s="23" t="str">
        <f t="shared" si="48"/>
        <v>-</v>
      </c>
      <c r="Z794" s="19" t="str">
        <f>_xlfn.XLOOKUP(D794,[1]Cmg!$I$4:$I$85,[1]Cmg!$M$4:$M$85,"----",0,1)</f>
        <v>----</v>
      </c>
      <c r="AA794" s="19" t="str">
        <f>_xlfn.XLOOKUP(D794,[1]Cmg!$A$4:$A$89,[1]Cmg!$B$4:$B$89,"----",0,1)</f>
        <v>----</v>
      </c>
      <c r="AB794" s="19" t="str">
        <f>_xlfn.XLOOKUP(D794,[1]Cmg!$E$4:$E$89,[1]Cmg!$F$4:$F$89,"----",0,1)</f>
        <v>----</v>
      </c>
      <c r="AC794" s="19" t="str">
        <f>_xlfn.XLOOKUP(D794,[1]Cmg!$O$4:$O$89,[1]Cmg!$P$4:$P$89,"----",0,1)</f>
        <v>----</v>
      </c>
      <c r="AD794" s="24" t="str">
        <f>_xlfn.XLOOKUP(D794,[1]Cmg!$S$4:$S$89,[1]Cmg!$U$4:$U$89,"----",0,1)</f>
        <v>----</v>
      </c>
      <c r="AG794" s="25">
        <f>IFERROR(SUMIFS('[1]BD Unidades'!$AH:$AH,'[1]BD Unidades'!$A:$A,'BD Centrales 2023'!$A794),"-")</f>
        <v>0</v>
      </c>
      <c r="AH794" s="25">
        <f>SUMIFS('[1]BD Unidades'!$AJ$3:$AJ$1424,'[1]BD Unidades'!$A$3:$A$1424,$A794)</f>
        <v>0</v>
      </c>
      <c r="AI794" s="25">
        <f>SUMIFS('[1]BD Unidades'!$AL$3:$AL$1424,'[1]BD Unidades'!$A$3:$A$1424,$A794)</f>
        <v>0</v>
      </c>
      <c r="AJ794" s="26" t="str">
        <f t="shared" si="49"/>
        <v>-</v>
      </c>
      <c r="AK794" s="27">
        <f>IFERROR(SUMIFS('[1]BD Unidades'!$AO$3:$AO$1424,'[1]BD Unidades'!$A$3:$A$1424,$A794),"-")</f>
        <v>0</v>
      </c>
      <c r="AL794" s="27">
        <f>IFERROR(SUMIFS('[1]BD Unidades'!$AQ$3:$AQ$1424,'[1]BD Unidades'!$A$3:$A$1424,$A794),"-")</f>
        <v>0</v>
      </c>
      <c r="AM794" s="27">
        <f>IFERROR(SUMIFS('[1]BD Unidades'!$AS$3:$AS$1424,'[1]BD Unidades'!$A$3:$A$1424,$A794),"-")</f>
        <v>0</v>
      </c>
      <c r="AN794" s="27">
        <f>IFERROR(SUMIFS('[1]BD Unidades'!$AU$3:$AU$1424,'[1]BD Unidades'!$A$3:$A$1424,$A794),"-")</f>
        <v>0</v>
      </c>
      <c r="AO794" s="27"/>
      <c r="AP794" s="27"/>
      <c r="AQ794" s="25">
        <f>IFERROR(SUMIFS('[1]BD Unidades'!$AZ$3:$AZ$1424,'[1]BD Unidades'!$A$3:$A$1424,$A794),"-")</f>
        <v>0</v>
      </c>
      <c r="AR794" s="25">
        <f>IFERROR(SUMIFS('[1]BD Unidades'!$BA$3:$BA$1424,'[1]BD Unidades'!$A$3:$A$1424,$A794),"-")</f>
        <v>0</v>
      </c>
      <c r="AS794" s="28">
        <f>SUMIFS('[1]BD Unidades'!$BC$3:$BC$1424,'[1]BD Unidades'!$A$3:$A$1424,$A794)</f>
        <v>0</v>
      </c>
      <c r="AT794" s="28">
        <f>SUMIFS('[1]BD Unidades'!$BE$3:$BE$1424,'[1]BD Unidades'!$A$3:$A$1424,$A794)</f>
        <v>0</v>
      </c>
      <c r="AU794" s="29">
        <f t="shared" si="50"/>
        <v>0</v>
      </c>
      <c r="AV794" s="30">
        <f t="shared" si="51"/>
        <v>1.2999999999999999E-3</v>
      </c>
      <c r="AW794" s="25">
        <f>IFERROR(SUMIFS('[1]BD Unidades'!$BI$3:$BI$1424,'[1]BD Unidades'!$A$3:$A$1424,$A794),"-")</f>
        <v>0</v>
      </c>
      <c r="AX794" s="25">
        <f>IFERROR(SUMIFS('[1]BD Unidades'!$BJ$3:$BJ$1424,'[1]BD Unidades'!$A$3:$A$1424,$A794),"-")</f>
        <v>0</v>
      </c>
    </row>
    <row r="795" spans="1:50" ht="14.4" x14ac:dyDescent="0.3">
      <c r="A795" s="7">
        <v>2150</v>
      </c>
      <c r="B795" s="7" t="s">
        <v>3747</v>
      </c>
      <c r="D795" s="8" t="s">
        <v>3748</v>
      </c>
      <c r="E795" s="19" t="s">
        <v>2634</v>
      </c>
      <c r="F795" s="19" t="s">
        <v>2634</v>
      </c>
      <c r="G795" s="19" t="s">
        <v>2743</v>
      </c>
      <c r="H795" s="19" t="s">
        <v>397</v>
      </c>
      <c r="I795" s="19">
        <v>2024</v>
      </c>
      <c r="J795" s="19" t="s">
        <v>495</v>
      </c>
      <c r="K795" s="19" t="s">
        <v>496</v>
      </c>
      <c r="L795" s="19" t="s">
        <v>213</v>
      </c>
      <c r="M795" s="19" t="s">
        <v>477</v>
      </c>
      <c r="N795" s="19" t="s">
        <v>549</v>
      </c>
      <c r="O795" s="19" t="s">
        <v>637</v>
      </c>
      <c r="P795" s="19" t="s">
        <v>51</v>
      </c>
      <c r="Q795" s="9" t="s">
        <v>3080</v>
      </c>
      <c r="R795" s="20">
        <v>2.5499999999999998</v>
      </c>
      <c r="S795" s="20">
        <v>5.88</v>
      </c>
      <c r="T795" s="20">
        <v>2.4</v>
      </c>
      <c r="U795" s="20" t="s">
        <v>397</v>
      </c>
      <c r="V795" s="21" t="str">
        <f>_xlfn.XLOOKUP(D795,'[1]Gen. Real'!$A:$A,'[1]Gen. Real'!$C:$C,"-",0)</f>
        <v>-</v>
      </c>
      <c r="W795" s="22"/>
      <c r="X795" s="22" t="str">
        <f>_xlfn.XLOOKUP(D795,[1]Vertimiento!$A:$A,[1]Vertimiento!$E:$E,"-",0)</f>
        <v>-</v>
      </c>
      <c r="Y795" s="23" t="str">
        <f t="shared" si="48"/>
        <v>-</v>
      </c>
      <c r="Z795" s="19" t="str">
        <f>_xlfn.XLOOKUP(D795,[1]Cmg!$I$4:$I$85,[1]Cmg!$M$4:$M$85,"----",0,1)</f>
        <v>----</v>
      </c>
      <c r="AA795" s="19" t="str">
        <f>_xlfn.XLOOKUP(D795,[1]Cmg!$A$4:$A$89,[1]Cmg!$B$4:$B$89,"----",0,1)</f>
        <v>----</v>
      </c>
      <c r="AB795" s="19" t="str">
        <f>_xlfn.XLOOKUP(D795,[1]Cmg!$E$4:$E$89,[1]Cmg!$F$4:$F$89,"----",0,1)</f>
        <v>----</v>
      </c>
      <c r="AC795" s="19" t="str">
        <f>_xlfn.XLOOKUP(D795,[1]Cmg!$O$4:$O$89,[1]Cmg!$P$4:$P$89,"----",0,1)</f>
        <v>----</v>
      </c>
      <c r="AD795" s="24" t="str">
        <f>_xlfn.XLOOKUP(D795,[1]Cmg!$S$4:$S$89,[1]Cmg!$U$4:$U$89,"----",0,1)</f>
        <v>----</v>
      </c>
      <c r="AG795" s="25">
        <f>IFERROR(SUMIFS('[1]BD Unidades'!$AH:$AH,'[1]BD Unidades'!$A:$A,'BD Centrales 2023'!$A795),"-")</f>
        <v>0</v>
      </c>
      <c r="AH795" s="25">
        <f>SUMIFS('[1]BD Unidades'!$AJ$3:$AJ$1424,'[1]BD Unidades'!$A$3:$A$1424,$A795)</f>
        <v>0</v>
      </c>
      <c r="AI795" s="25">
        <f>SUMIFS('[1]BD Unidades'!$AL$3:$AL$1424,'[1]BD Unidades'!$A$3:$A$1424,$A795)</f>
        <v>0</v>
      </c>
      <c r="AJ795" s="26" t="str">
        <f t="shared" si="49"/>
        <v>-</v>
      </c>
      <c r="AK795" s="27">
        <f>IFERROR(SUMIFS('[1]BD Unidades'!$AO$3:$AO$1424,'[1]BD Unidades'!$A$3:$A$1424,$A795),"-")</f>
        <v>0</v>
      </c>
      <c r="AL795" s="27">
        <f>IFERROR(SUMIFS('[1]BD Unidades'!$AQ$3:$AQ$1424,'[1]BD Unidades'!$A$3:$A$1424,$A795),"-")</f>
        <v>0</v>
      </c>
      <c r="AM795" s="27">
        <f>IFERROR(SUMIFS('[1]BD Unidades'!$AS$3:$AS$1424,'[1]BD Unidades'!$A$3:$A$1424,$A795),"-")</f>
        <v>0</v>
      </c>
      <c r="AN795" s="27">
        <f>IFERROR(SUMIFS('[1]BD Unidades'!$AU$3:$AU$1424,'[1]BD Unidades'!$A$3:$A$1424,$A795),"-")</f>
        <v>0</v>
      </c>
      <c r="AO795" s="27"/>
      <c r="AP795" s="27"/>
      <c r="AQ795" s="25">
        <f>IFERROR(SUMIFS('[1]BD Unidades'!$AZ$3:$AZ$1424,'[1]BD Unidades'!$A$3:$A$1424,$A795),"-")</f>
        <v>0</v>
      </c>
      <c r="AR795" s="25">
        <f>IFERROR(SUMIFS('[1]BD Unidades'!$BA$3:$BA$1424,'[1]BD Unidades'!$A$3:$A$1424,$A795),"-")</f>
        <v>0</v>
      </c>
      <c r="AS795" s="28">
        <f>SUMIFS('[1]BD Unidades'!$BC$3:$BC$1424,'[1]BD Unidades'!$A$3:$A$1424,$A795)</f>
        <v>0</v>
      </c>
      <c r="AT795" s="28">
        <f>SUMIFS('[1]BD Unidades'!$BE$3:$BE$1424,'[1]BD Unidades'!$A$3:$A$1424,$A795)</f>
        <v>0</v>
      </c>
      <c r="AU795" s="29">
        <f t="shared" si="50"/>
        <v>0</v>
      </c>
      <c r="AV795" s="30">
        <f t="shared" si="51"/>
        <v>5.8799999999999998E-2</v>
      </c>
      <c r="AW795" s="25">
        <f>IFERROR(SUMIFS('[1]BD Unidades'!$BI$3:$BI$1424,'[1]BD Unidades'!$A$3:$A$1424,$A795),"-")</f>
        <v>0</v>
      </c>
      <c r="AX795" s="25">
        <f>IFERROR(SUMIFS('[1]BD Unidades'!$BJ$3:$BJ$1424,'[1]BD Unidades'!$A$3:$A$1424,$A795),"-")</f>
        <v>0</v>
      </c>
    </row>
    <row r="796" spans="1:50" ht="14.4" x14ac:dyDescent="0.3">
      <c r="A796" s="7">
        <v>2151</v>
      </c>
      <c r="B796" s="7" t="s">
        <v>3749</v>
      </c>
      <c r="D796" s="8" t="s">
        <v>3750</v>
      </c>
      <c r="E796" s="19" t="s">
        <v>2634</v>
      </c>
      <c r="F796" s="19" t="s">
        <v>2634</v>
      </c>
      <c r="G796" s="19" t="s">
        <v>3751</v>
      </c>
      <c r="H796" s="19" t="s">
        <v>397</v>
      </c>
      <c r="I796" s="19">
        <v>2024</v>
      </c>
      <c r="J796" s="19" t="s">
        <v>495</v>
      </c>
      <c r="K796" s="19" t="s">
        <v>496</v>
      </c>
      <c r="L796" s="19" t="s">
        <v>213</v>
      </c>
      <c r="M796" s="19" t="s">
        <v>477</v>
      </c>
      <c r="N796" s="19" t="s">
        <v>549</v>
      </c>
      <c r="O796" s="19" t="s">
        <v>477</v>
      </c>
      <c r="P796" s="19" t="s">
        <v>51</v>
      </c>
      <c r="Q796" s="9" t="s">
        <v>3284</v>
      </c>
      <c r="R796" s="20">
        <v>3.15</v>
      </c>
      <c r="S796" s="20">
        <v>4.7619999999999996</v>
      </c>
      <c r="T796" s="20">
        <v>3</v>
      </c>
      <c r="U796" s="20" t="s">
        <v>397</v>
      </c>
      <c r="V796" s="21">
        <f>_xlfn.XLOOKUP(D796,'[1]Gen. Real'!$A:$A,'[1]Gen. Real'!$C:$C,"-",0)</f>
        <v>0.51303999999999994</v>
      </c>
      <c r="W796" s="22"/>
      <c r="X796" s="22" t="str">
        <f>_xlfn.XLOOKUP(D796,[1]Vertimiento!$A:$A,[1]Vertimiento!$E:$E,"-",0)</f>
        <v>-</v>
      </c>
      <c r="Y796" s="23" t="str">
        <f t="shared" si="48"/>
        <v>-</v>
      </c>
      <c r="Z796" s="19" t="str">
        <f>_xlfn.XLOOKUP(D796,[1]Cmg!$I$4:$I$85,[1]Cmg!$M$4:$M$85,"----",0,1)</f>
        <v>----</v>
      </c>
      <c r="AA796" s="19" t="str">
        <f>_xlfn.XLOOKUP(D796,[1]Cmg!$A$4:$A$89,[1]Cmg!$B$4:$B$89,"----",0,1)</f>
        <v>----</v>
      </c>
      <c r="AB796" s="19" t="str">
        <f>_xlfn.XLOOKUP(D796,[1]Cmg!$E$4:$E$89,[1]Cmg!$F$4:$F$89,"----",0,1)</f>
        <v>----</v>
      </c>
      <c r="AC796" s="19" t="str">
        <f>_xlfn.XLOOKUP(D796,[1]Cmg!$O$4:$O$89,[1]Cmg!$P$4:$P$89,"----",0,1)</f>
        <v>----</v>
      </c>
      <c r="AD796" s="24" t="str">
        <f>_xlfn.XLOOKUP(D796,[1]Cmg!$S$4:$S$89,[1]Cmg!$U$4:$U$89,"----",0,1)</f>
        <v>----</v>
      </c>
      <c r="AG796" s="25">
        <f>IFERROR(SUMIFS('[1]BD Unidades'!$AH:$AH,'[1]BD Unidades'!$A:$A,'BD Centrales 2023'!$A796),"-")</f>
        <v>3</v>
      </c>
      <c r="AH796" s="25">
        <f>SUMIFS('[1]BD Unidades'!$AJ$3:$AJ$1424,'[1]BD Unidades'!$A$3:$A$1424,$A796)</f>
        <v>1428.7777777777812</v>
      </c>
      <c r="AI796" s="25">
        <f>SUMIFS('[1]BD Unidades'!$AL$3:$AL$1424,'[1]BD Unidades'!$A$3:$A$1424,$A796)</f>
        <v>2.9047619047619042</v>
      </c>
      <c r="AJ796" s="26">
        <f t="shared" si="49"/>
        <v>2.0289148077520013E-3</v>
      </c>
      <c r="AK796" s="27">
        <f>IFERROR(SUMIFS('[1]BD Unidades'!$AO$3:$AO$1424,'[1]BD Unidades'!$A$3:$A$1424,$A796),"-")</f>
        <v>0</v>
      </c>
      <c r="AL796" s="27">
        <f>IFERROR(SUMIFS('[1]BD Unidades'!$AQ$3:$AQ$1424,'[1]BD Unidades'!$A$3:$A$1424,$A796),"-")</f>
        <v>0</v>
      </c>
      <c r="AM796" s="27">
        <f>IFERROR(SUMIFS('[1]BD Unidades'!$AS$3:$AS$1424,'[1]BD Unidades'!$A$3:$A$1424,$A796),"-")</f>
        <v>0</v>
      </c>
      <c r="AN796" s="27">
        <f>IFERROR(SUMIFS('[1]BD Unidades'!$AU$3:$AU$1424,'[1]BD Unidades'!$A$3:$A$1424,$A796),"-")</f>
        <v>0</v>
      </c>
      <c r="AO796" s="27"/>
      <c r="AP796" s="27"/>
      <c r="AQ796" s="25">
        <f>IFERROR(SUMIFS('[1]BD Unidades'!$AZ$3:$AZ$1424,'[1]BD Unidades'!$A$3:$A$1424,$A796),"-")</f>
        <v>0.88389138275419388</v>
      </c>
      <c r="AR796" s="25">
        <f>IFERROR(SUMIFS('[1]BD Unidades'!$BA$3:$BA$1424,'[1]BD Unidades'!$A$3:$A$1424,$A796),"-")</f>
        <v>2.9939132555767398</v>
      </c>
      <c r="AS796" s="28">
        <f>SUMIFS('[1]BD Unidades'!$BC$3:$BC$1424,'[1]BD Unidades'!$A$3:$A$1424,$A796)</f>
        <v>8.958095238095239E-3</v>
      </c>
      <c r="AT796" s="28">
        <f>SUMIFS('[1]BD Unidades'!$BE$3:$BE$1424,'[1]BD Unidades'!$A$3:$A$1424,$A796)</f>
        <v>0.95231390882075817</v>
      </c>
      <c r="AU796" s="29">
        <f t="shared" si="50"/>
        <v>0.94378299012897915</v>
      </c>
      <c r="AV796" s="30">
        <f t="shared" si="51"/>
        <v>4.7619999999999996E-2</v>
      </c>
      <c r="AW796" s="25">
        <f>IFERROR(SUMIFS('[1]BD Unidades'!$BI$3:$BI$1424,'[1]BD Unidades'!$A$3:$A$1424,$A796),"-")</f>
        <v>0.16071113110519264</v>
      </c>
      <c r="AX796" s="25">
        <f>IFERROR(SUMIFS('[1]BD Unidades'!$BJ$3:$BJ$1424,'[1]BD Unidades'!$A$3:$A$1424,$A796),"-")</f>
        <v>0.1033818675411806</v>
      </c>
    </row>
    <row r="797" spans="1:50" ht="14.4" x14ac:dyDescent="0.3">
      <c r="A797" s="7">
        <v>2152</v>
      </c>
      <c r="B797" s="7" t="s">
        <v>3753</v>
      </c>
      <c r="D797" s="8" t="s">
        <v>3754</v>
      </c>
      <c r="E797" s="19" t="s">
        <v>3755</v>
      </c>
      <c r="F797" s="19" t="s">
        <v>3755</v>
      </c>
      <c r="G797" s="19" t="s">
        <v>3756</v>
      </c>
      <c r="H797" s="19" t="s">
        <v>397</v>
      </c>
      <c r="I797" s="19">
        <v>2024</v>
      </c>
      <c r="J797" s="19" t="s">
        <v>495</v>
      </c>
      <c r="K797" s="19" t="s">
        <v>496</v>
      </c>
      <c r="L797" s="19" t="s">
        <v>213</v>
      </c>
      <c r="M797" s="19" t="s">
        <v>90</v>
      </c>
      <c r="N797" s="19" t="s">
        <v>868</v>
      </c>
      <c r="O797" s="19" t="s">
        <v>868</v>
      </c>
      <c r="P797" s="19" t="s">
        <v>51</v>
      </c>
      <c r="Q797" s="9" t="s">
        <v>3757</v>
      </c>
      <c r="R797" s="20">
        <v>9.0150000000000006</v>
      </c>
      <c r="S797" s="20">
        <v>0.16600000000000001</v>
      </c>
      <c r="T797" s="20">
        <v>9</v>
      </c>
      <c r="U797" s="20" t="s">
        <v>397</v>
      </c>
      <c r="V797" s="21">
        <f>_xlfn.XLOOKUP(D797,'[1]Gen. Real'!$A:$A,'[1]Gen. Real'!$C:$C,"-",0)</f>
        <v>6.8465299999999996</v>
      </c>
      <c r="W797" s="22"/>
      <c r="X797" s="22" t="str">
        <f>_xlfn.XLOOKUP(D797,[1]Vertimiento!$A:$A,[1]Vertimiento!$E:$E,"-",0)</f>
        <v>-</v>
      </c>
      <c r="Y797" s="23" t="str">
        <f t="shared" si="48"/>
        <v>-</v>
      </c>
      <c r="Z797" s="19" t="str">
        <f>_xlfn.XLOOKUP(D797,[1]Cmg!$I$4:$I$85,[1]Cmg!$M$4:$M$85,"----",0,1)</f>
        <v>----</v>
      </c>
      <c r="AA797" s="19" t="str">
        <f>_xlfn.XLOOKUP(D797,[1]Cmg!$A$4:$A$89,[1]Cmg!$B$4:$B$89,"----",0,1)</f>
        <v>----</v>
      </c>
      <c r="AB797" s="19" t="str">
        <f>_xlfn.XLOOKUP(D797,[1]Cmg!$E$4:$E$89,[1]Cmg!$F$4:$F$89,"----",0,1)</f>
        <v>----</v>
      </c>
      <c r="AC797" s="19" t="str">
        <f>_xlfn.XLOOKUP(D797,[1]Cmg!$O$4:$O$89,[1]Cmg!$P$4:$P$89,"----",0,1)</f>
        <v>----</v>
      </c>
      <c r="AD797" s="24" t="str">
        <f>_xlfn.XLOOKUP(D797,[1]Cmg!$S$4:$S$89,[1]Cmg!$U$4:$U$89,"----",0,1)</f>
        <v>----</v>
      </c>
      <c r="AG797" s="25">
        <f>IFERROR(SUMIFS('[1]BD Unidades'!$AH:$AH,'[1]BD Unidades'!$A:$A,'BD Centrales 2023'!$A797),"-")</f>
        <v>9</v>
      </c>
      <c r="AH797" s="25">
        <f>SUMIFS('[1]BD Unidades'!$AJ$3:$AJ$1424,'[1]BD Unidades'!$A$3:$A$1424,$A797)</f>
        <v>2870.3327787021663</v>
      </c>
      <c r="AI797" s="25">
        <f>SUMIFS('[1]BD Unidades'!$AL$3:$AL$1424,'[1]BD Unidades'!$A$3:$A$1424,$A797)</f>
        <v>0</v>
      </c>
      <c r="AJ797" s="26">
        <f t="shared" si="49"/>
        <v>0</v>
      </c>
      <c r="AK797" s="27">
        <f>IFERROR(SUMIFS('[1]BD Unidades'!$AO$3:$AO$1424,'[1]BD Unidades'!$A$3:$A$1424,$A797),"-")</f>
        <v>0</v>
      </c>
      <c r="AL797" s="27">
        <f>IFERROR(SUMIFS('[1]BD Unidades'!$AQ$3:$AQ$1424,'[1]BD Unidades'!$A$3:$A$1424,$A797),"-")</f>
        <v>0</v>
      </c>
      <c r="AM797" s="27">
        <f>IFERROR(SUMIFS('[1]BD Unidades'!$AS$3:$AS$1424,'[1]BD Unidades'!$A$3:$A$1424,$A797),"-")</f>
        <v>0</v>
      </c>
      <c r="AN797" s="27">
        <f>IFERROR(SUMIFS('[1]BD Unidades'!$AU$3:$AU$1424,'[1]BD Unidades'!$A$3:$A$1424,$A797),"-")</f>
        <v>0</v>
      </c>
      <c r="AO797" s="27"/>
      <c r="AP797" s="27"/>
      <c r="AQ797" s="25">
        <f>IFERROR(SUMIFS('[1]BD Unidades'!$AZ$3:$AZ$1424,'[1]BD Unidades'!$A$3:$A$1424,$A797),"-")</f>
        <v>2.154044813788194</v>
      </c>
      <c r="AR797" s="25">
        <f>IFERROR(SUMIFS('[1]BD Unidades'!$BA$3:$BA$1424,'[1]BD Unidades'!$A$3:$A$1424,$A797),"-")</f>
        <v>9</v>
      </c>
      <c r="AS797" s="28">
        <f>SUMIFS('[1]BD Unidades'!$BC$3:$BC$1424,'[1]BD Unidades'!$A$3:$A$1424,$A797)</f>
        <v>9.3903494176372695E-3</v>
      </c>
      <c r="AT797" s="28">
        <f>SUMIFS('[1]BD Unidades'!$BE$3:$BE$1424,'[1]BD Unidades'!$A$3:$A$1424,$A797)</f>
        <v>0.99820314696206447</v>
      </c>
      <c r="AU797" s="29">
        <f t="shared" si="50"/>
        <v>0.98882967062230553</v>
      </c>
      <c r="AV797" s="30">
        <f t="shared" si="51"/>
        <v>1.66E-3</v>
      </c>
      <c r="AW797" s="25">
        <f>IFERROR(SUMIFS('[1]BD Unidades'!$BI$3:$BI$1424,'[1]BD Unidades'!$A$3:$A$1424,$A797),"-")</f>
        <v>0.70142455513340574</v>
      </c>
      <c r="AX797" s="25">
        <f>IFERROR(SUMIFS('[1]BD Unidades'!$BJ$3:$BJ$1424,'[1]BD Unidades'!$A$3:$A$1424,$A797),"-")</f>
        <v>0.45121069057419083</v>
      </c>
    </row>
    <row r="798" spans="1:50" ht="14.4" x14ac:dyDescent="0.3">
      <c r="A798" s="7">
        <v>2153</v>
      </c>
      <c r="B798" s="7" t="s">
        <v>3758</v>
      </c>
      <c r="D798" s="8" t="s">
        <v>3759</v>
      </c>
      <c r="E798" s="19" t="s">
        <v>2931</v>
      </c>
      <c r="F798" s="19" t="s">
        <v>3760</v>
      </c>
      <c r="G798" s="19" t="s">
        <v>3761</v>
      </c>
      <c r="H798" s="19" t="s">
        <v>397</v>
      </c>
      <c r="I798" s="19">
        <v>2024</v>
      </c>
      <c r="J798" s="19" t="s">
        <v>495</v>
      </c>
      <c r="K798" s="19" t="s">
        <v>496</v>
      </c>
      <c r="L798" s="19" t="s">
        <v>213</v>
      </c>
      <c r="M798" s="19" t="s">
        <v>164</v>
      </c>
      <c r="N798" s="19" t="s">
        <v>707</v>
      </c>
      <c r="O798" s="19" t="s">
        <v>749</v>
      </c>
      <c r="P798" s="19" t="s">
        <v>51</v>
      </c>
      <c r="Q798" s="9" t="s">
        <v>3763</v>
      </c>
      <c r="R798" s="20">
        <v>9.06</v>
      </c>
      <c r="S798" s="20">
        <v>0.66</v>
      </c>
      <c r="T798" s="20">
        <v>9</v>
      </c>
      <c r="U798" s="20" t="s">
        <v>397</v>
      </c>
      <c r="V798" s="21" t="str">
        <f>_xlfn.XLOOKUP(D798,'[1]Gen. Real'!$A:$A,'[1]Gen. Real'!$C:$C,"-",0)</f>
        <v>-</v>
      </c>
      <c r="W798" s="22"/>
      <c r="X798" s="22" t="str">
        <f>_xlfn.XLOOKUP(D798,[1]Vertimiento!$A:$A,[1]Vertimiento!$E:$E,"-",0)</f>
        <v>-</v>
      </c>
      <c r="Y798" s="23" t="str">
        <f t="shared" si="48"/>
        <v>-</v>
      </c>
      <c r="Z798" s="19" t="str">
        <f>_xlfn.XLOOKUP(D798,[1]Cmg!$I$4:$I$85,[1]Cmg!$M$4:$M$85,"----",0,1)</f>
        <v>----</v>
      </c>
      <c r="AA798" s="19" t="str">
        <f>_xlfn.XLOOKUP(D798,[1]Cmg!$A$4:$A$89,[1]Cmg!$B$4:$B$89,"----",0,1)</f>
        <v>----</v>
      </c>
      <c r="AB798" s="19" t="str">
        <f>_xlfn.XLOOKUP(D798,[1]Cmg!$E$4:$E$89,[1]Cmg!$F$4:$F$89,"----",0,1)</f>
        <v>----</v>
      </c>
      <c r="AC798" s="19" t="str">
        <f>_xlfn.XLOOKUP(D798,[1]Cmg!$O$4:$O$89,[1]Cmg!$P$4:$P$89,"----",0,1)</f>
        <v>----</v>
      </c>
      <c r="AD798" s="24" t="str">
        <f>_xlfn.XLOOKUP(D798,[1]Cmg!$S$4:$S$89,[1]Cmg!$U$4:$U$89,"----",0,1)</f>
        <v>----</v>
      </c>
      <c r="AG798" s="25">
        <f>IFERROR(SUMIFS('[1]BD Unidades'!$AH:$AH,'[1]BD Unidades'!$A:$A,'BD Centrales 2023'!$A798),"-")</f>
        <v>0</v>
      </c>
      <c r="AH798" s="25">
        <f>SUMIFS('[1]BD Unidades'!$AJ$3:$AJ$1424,'[1]BD Unidades'!$A$3:$A$1424,$A798)</f>
        <v>0</v>
      </c>
      <c r="AI798" s="25">
        <f>SUMIFS('[1]BD Unidades'!$AL$3:$AL$1424,'[1]BD Unidades'!$A$3:$A$1424,$A798)</f>
        <v>0</v>
      </c>
      <c r="AJ798" s="26" t="str">
        <f t="shared" si="49"/>
        <v>-</v>
      </c>
      <c r="AK798" s="27">
        <f>IFERROR(SUMIFS('[1]BD Unidades'!$AO$3:$AO$1424,'[1]BD Unidades'!$A$3:$A$1424,$A798),"-")</f>
        <v>0</v>
      </c>
      <c r="AL798" s="27">
        <f>IFERROR(SUMIFS('[1]BD Unidades'!$AQ$3:$AQ$1424,'[1]BD Unidades'!$A$3:$A$1424,$A798),"-")</f>
        <v>0</v>
      </c>
      <c r="AM798" s="27">
        <f>IFERROR(SUMIFS('[1]BD Unidades'!$AS$3:$AS$1424,'[1]BD Unidades'!$A$3:$A$1424,$A798),"-")</f>
        <v>0</v>
      </c>
      <c r="AN798" s="27">
        <f>IFERROR(SUMIFS('[1]BD Unidades'!$AU$3:$AU$1424,'[1]BD Unidades'!$A$3:$A$1424,$A798),"-")</f>
        <v>0</v>
      </c>
      <c r="AO798" s="27"/>
      <c r="AP798" s="27"/>
      <c r="AQ798" s="25">
        <f>IFERROR(SUMIFS('[1]BD Unidades'!$AZ$3:$AZ$1424,'[1]BD Unidades'!$A$3:$A$1424,$A798),"-")</f>
        <v>0</v>
      </c>
      <c r="AR798" s="25">
        <f>IFERROR(SUMIFS('[1]BD Unidades'!$BA$3:$BA$1424,'[1]BD Unidades'!$A$3:$A$1424,$A798),"-")</f>
        <v>0</v>
      </c>
      <c r="AS798" s="28">
        <f>SUMIFS('[1]BD Unidades'!$BC$3:$BC$1424,'[1]BD Unidades'!$A$3:$A$1424,$A798)</f>
        <v>0</v>
      </c>
      <c r="AT798" s="28">
        <f>SUMIFS('[1]BD Unidades'!$BE$3:$BE$1424,'[1]BD Unidades'!$A$3:$A$1424,$A798)</f>
        <v>0</v>
      </c>
      <c r="AU798" s="29">
        <f t="shared" si="50"/>
        <v>0</v>
      </c>
      <c r="AV798" s="30">
        <f t="shared" si="51"/>
        <v>6.6E-3</v>
      </c>
      <c r="AW798" s="25">
        <f>IFERROR(SUMIFS('[1]BD Unidades'!$BI$3:$BI$1424,'[1]BD Unidades'!$A$3:$A$1424,$A798),"-")</f>
        <v>0</v>
      </c>
      <c r="AX798" s="25">
        <f>IFERROR(SUMIFS('[1]BD Unidades'!$BJ$3:$BJ$1424,'[1]BD Unidades'!$A$3:$A$1424,$A798),"-")</f>
        <v>0</v>
      </c>
    </row>
    <row r="799" spans="1:50" ht="14.4" x14ac:dyDescent="0.3">
      <c r="A799" s="7">
        <v>2154</v>
      </c>
      <c r="B799" s="7" t="s">
        <v>3764</v>
      </c>
      <c r="D799" s="8" t="s">
        <v>3765</v>
      </c>
      <c r="E799" s="19" t="s">
        <v>3766</v>
      </c>
      <c r="F799" s="19" t="s">
        <v>3767</v>
      </c>
      <c r="G799" s="19" t="s">
        <v>3768</v>
      </c>
      <c r="H799" s="19" t="s">
        <v>397</v>
      </c>
      <c r="I799" s="19">
        <v>2024</v>
      </c>
      <c r="J799" s="19" t="s">
        <v>495</v>
      </c>
      <c r="K799" s="19" t="s">
        <v>496</v>
      </c>
      <c r="L799" s="19" t="s">
        <v>213</v>
      </c>
      <c r="M799" s="19" t="s">
        <v>106</v>
      </c>
      <c r="N799" s="19" t="s">
        <v>243</v>
      </c>
      <c r="O799" s="19" t="s">
        <v>1409</v>
      </c>
      <c r="P799" s="19" t="s">
        <v>51</v>
      </c>
      <c r="Q799" s="9" t="s">
        <v>3769</v>
      </c>
      <c r="R799" s="20">
        <v>7.0250000000000004</v>
      </c>
      <c r="S799" s="20">
        <v>0.36</v>
      </c>
      <c r="T799" s="20">
        <v>7</v>
      </c>
      <c r="U799" s="20" t="s">
        <v>397</v>
      </c>
      <c r="V799" s="21">
        <f>_xlfn.XLOOKUP(D799,'[1]Gen. Real'!$A:$A,'[1]Gen. Real'!$C:$C,"-",0)</f>
        <v>0.57774000000000003</v>
      </c>
      <c r="W799" s="22"/>
      <c r="X799" s="22" t="str">
        <f>_xlfn.XLOOKUP(D799,[1]Vertimiento!$A:$A,[1]Vertimiento!$E:$E,"-",0)</f>
        <v>-</v>
      </c>
      <c r="Y799" s="23" t="str">
        <f t="shared" si="48"/>
        <v>-</v>
      </c>
      <c r="Z799" s="19" t="str">
        <f>_xlfn.XLOOKUP(D799,[1]Cmg!$I$4:$I$85,[1]Cmg!$M$4:$M$85,"----",0,1)</f>
        <v>----</v>
      </c>
      <c r="AA799" s="19" t="str">
        <f>_xlfn.XLOOKUP(D799,[1]Cmg!$A$4:$A$89,[1]Cmg!$B$4:$B$89,"----",0,1)</f>
        <v>----</v>
      </c>
      <c r="AB799" s="19" t="str">
        <f>_xlfn.XLOOKUP(D799,[1]Cmg!$E$4:$E$89,[1]Cmg!$F$4:$F$89,"----",0,1)</f>
        <v>----</v>
      </c>
      <c r="AC799" s="19" t="str">
        <f>_xlfn.XLOOKUP(D799,[1]Cmg!$O$4:$O$89,[1]Cmg!$P$4:$P$89,"----",0,1)</f>
        <v>----</v>
      </c>
      <c r="AD799" s="24" t="str">
        <f>_xlfn.XLOOKUP(D799,[1]Cmg!$S$4:$S$89,[1]Cmg!$U$4:$U$89,"----",0,1)</f>
        <v>----</v>
      </c>
      <c r="AG799" s="25">
        <f>IFERROR(SUMIFS('[1]BD Unidades'!$AH:$AH,'[1]BD Unidades'!$A:$A,'BD Centrales 2023'!$A799),"-")</f>
        <v>0</v>
      </c>
      <c r="AH799" s="25">
        <f>SUMIFS('[1]BD Unidades'!$AJ$3:$AJ$1424,'[1]BD Unidades'!$A$3:$A$1424,$A799)</f>
        <v>0</v>
      </c>
      <c r="AI799" s="25">
        <f>SUMIFS('[1]BD Unidades'!$AL$3:$AL$1424,'[1]BD Unidades'!$A$3:$A$1424,$A799)</f>
        <v>0</v>
      </c>
      <c r="AJ799" s="26" t="str">
        <f t="shared" si="49"/>
        <v>-</v>
      </c>
      <c r="AK799" s="27">
        <f>IFERROR(SUMIFS('[1]BD Unidades'!$AO$3:$AO$1424,'[1]BD Unidades'!$A$3:$A$1424,$A799),"-")</f>
        <v>0</v>
      </c>
      <c r="AL799" s="27">
        <f>IFERROR(SUMIFS('[1]BD Unidades'!$AQ$3:$AQ$1424,'[1]BD Unidades'!$A$3:$A$1424,$A799),"-")</f>
        <v>0</v>
      </c>
      <c r="AM799" s="27">
        <f>IFERROR(SUMIFS('[1]BD Unidades'!$AS$3:$AS$1424,'[1]BD Unidades'!$A$3:$A$1424,$A799),"-")</f>
        <v>0</v>
      </c>
      <c r="AN799" s="27">
        <f>IFERROR(SUMIFS('[1]BD Unidades'!$AU$3:$AU$1424,'[1]BD Unidades'!$A$3:$A$1424,$A799),"-")</f>
        <v>0</v>
      </c>
      <c r="AO799" s="27"/>
      <c r="AP799" s="27"/>
      <c r="AQ799" s="25">
        <f>IFERROR(SUMIFS('[1]BD Unidades'!$AZ$3:$AZ$1424,'[1]BD Unidades'!$A$3:$A$1424,$A799),"-")</f>
        <v>0</v>
      </c>
      <c r="AR799" s="25">
        <f>IFERROR(SUMIFS('[1]BD Unidades'!$BA$3:$BA$1424,'[1]BD Unidades'!$A$3:$A$1424,$A799),"-")</f>
        <v>0</v>
      </c>
      <c r="AS799" s="28">
        <f>SUMIFS('[1]BD Unidades'!$BC$3:$BC$1424,'[1]BD Unidades'!$A$3:$A$1424,$A799)</f>
        <v>0</v>
      </c>
      <c r="AT799" s="28">
        <f>SUMIFS('[1]BD Unidades'!$BE$3:$BE$1424,'[1]BD Unidades'!$A$3:$A$1424,$A799)</f>
        <v>0</v>
      </c>
      <c r="AU799" s="29">
        <f t="shared" si="50"/>
        <v>0</v>
      </c>
      <c r="AV799" s="30">
        <f t="shared" si="51"/>
        <v>3.5999999999999999E-3</v>
      </c>
      <c r="AW799" s="25">
        <f>IFERROR(SUMIFS('[1]BD Unidades'!$BI$3:$BI$1424,'[1]BD Unidades'!$A$3:$A$1424,$A799),"-")</f>
        <v>0</v>
      </c>
      <c r="AX799" s="25">
        <f>IFERROR(SUMIFS('[1]BD Unidades'!$BJ$3:$BJ$1424,'[1]BD Unidades'!$A$3:$A$1424,$A799),"-")</f>
        <v>0</v>
      </c>
    </row>
    <row r="800" spans="1:50" ht="14.4" x14ac:dyDescent="0.3">
      <c r="A800" s="7">
        <v>2157</v>
      </c>
      <c r="B800" s="7" t="s">
        <v>3770</v>
      </c>
      <c r="D800" s="8" t="s">
        <v>3771</v>
      </c>
      <c r="E800" s="19" t="s">
        <v>3772</v>
      </c>
      <c r="F800" s="19" t="s">
        <v>3772</v>
      </c>
      <c r="G800" s="19" t="s">
        <v>3773</v>
      </c>
      <c r="H800" s="19">
        <v>1</v>
      </c>
      <c r="I800" s="19">
        <v>2024</v>
      </c>
      <c r="J800" s="19" t="s">
        <v>495</v>
      </c>
      <c r="K800" s="19" t="s">
        <v>496</v>
      </c>
      <c r="L800" s="19" t="s">
        <v>47</v>
      </c>
      <c r="M800" s="19" t="s">
        <v>189</v>
      </c>
      <c r="N800" s="19" t="s">
        <v>2074</v>
      </c>
      <c r="O800" s="19" t="s">
        <v>2074</v>
      </c>
      <c r="P800" s="19" t="s">
        <v>51</v>
      </c>
      <c r="Q800" s="9" t="s">
        <v>3775</v>
      </c>
      <c r="R800" s="20">
        <v>80</v>
      </c>
      <c r="S800" s="20">
        <v>1.87</v>
      </c>
      <c r="T800" s="20">
        <v>80</v>
      </c>
      <c r="U800" s="20">
        <v>0.78739999999999999</v>
      </c>
      <c r="V800" s="21" t="str">
        <f>_xlfn.XLOOKUP(D800,'[1]Gen. Real'!$A:$A,'[1]Gen. Real'!$C:$C,"-",0)</f>
        <v>-</v>
      </c>
      <c r="W800" s="22"/>
      <c r="X800" s="22" t="str">
        <f>_xlfn.XLOOKUP(D800,[1]Vertimiento!$A:$A,[1]Vertimiento!$E:$E,"-",0)</f>
        <v>-</v>
      </c>
      <c r="Y800" s="23" t="str">
        <f t="shared" si="48"/>
        <v>-</v>
      </c>
      <c r="Z800" s="19" t="str">
        <f>_xlfn.XLOOKUP(D800,[1]Cmg!$I$4:$I$85,[1]Cmg!$M$4:$M$85,"----",0,1)</f>
        <v>----</v>
      </c>
      <c r="AA800" s="19" t="str">
        <f>_xlfn.XLOOKUP(D800,[1]Cmg!$A$4:$A$89,[1]Cmg!$B$4:$B$89,"----",0,1)</f>
        <v>----</v>
      </c>
      <c r="AB800" s="19" t="str">
        <f>_xlfn.XLOOKUP(D800,[1]Cmg!$E$4:$E$89,[1]Cmg!$F$4:$F$89,"----",0,1)</f>
        <v>----</v>
      </c>
      <c r="AC800" s="19" t="str">
        <f>_xlfn.XLOOKUP(D800,[1]Cmg!$O$4:$O$89,[1]Cmg!$P$4:$P$89,"----",0,1)</f>
        <v>----</v>
      </c>
      <c r="AD800" s="24" t="str">
        <f>_xlfn.XLOOKUP(D800,[1]Cmg!$S$4:$S$89,[1]Cmg!$U$4:$U$89,"----",0,1)</f>
        <v>----</v>
      </c>
      <c r="AG800" s="25">
        <f>IFERROR(SUMIFS('[1]BD Unidades'!$AH:$AH,'[1]BD Unidades'!$A:$A,'BD Centrales 2023'!$A800),"-")</f>
        <v>0</v>
      </c>
      <c r="AH800" s="25">
        <f>SUMIFS('[1]BD Unidades'!$AJ$3:$AJ$1424,'[1]BD Unidades'!$A$3:$A$1424,$A800)</f>
        <v>0</v>
      </c>
      <c r="AI800" s="25">
        <f>SUMIFS('[1]BD Unidades'!$AL$3:$AL$1424,'[1]BD Unidades'!$A$3:$A$1424,$A800)</f>
        <v>0</v>
      </c>
      <c r="AJ800" s="26" t="str">
        <f t="shared" si="49"/>
        <v>-</v>
      </c>
      <c r="AK800" s="27">
        <f>IFERROR(SUMIFS('[1]BD Unidades'!$AO$3:$AO$1424,'[1]BD Unidades'!$A$3:$A$1424,$A800),"-")</f>
        <v>0</v>
      </c>
      <c r="AL800" s="27">
        <f>IFERROR(SUMIFS('[1]BD Unidades'!$AQ$3:$AQ$1424,'[1]BD Unidades'!$A$3:$A$1424,$A800),"-")</f>
        <v>0</v>
      </c>
      <c r="AM800" s="27">
        <f>IFERROR(SUMIFS('[1]BD Unidades'!$AS$3:$AS$1424,'[1]BD Unidades'!$A$3:$A$1424,$A800),"-")</f>
        <v>0</v>
      </c>
      <c r="AN800" s="27">
        <f>IFERROR(SUMIFS('[1]BD Unidades'!$AU$3:$AU$1424,'[1]BD Unidades'!$A$3:$A$1424,$A800),"-")</f>
        <v>0</v>
      </c>
      <c r="AO800" s="27"/>
      <c r="AP800" s="27"/>
      <c r="AQ800" s="25">
        <f>IFERROR(SUMIFS('[1]BD Unidades'!$AZ$3:$AZ$1424,'[1]BD Unidades'!$A$3:$A$1424,$A800),"-")</f>
        <v>0</v>
      </c>
      <c r="AR800" s="25">
        <f>IFERROR(SUMIFS('[1]BD Unidades'!$BA$3:$BA$1424,'[1]BD Unidades'!$A$3:$A$1424,$A800),"-")</f>
        <v>0</v>
      </c>
      <c r="AS800" s="28">
        <f>SUMIFS('[1]BD Unidades'!$BC$3:$BC$1424,'[1]BD Unidades'!$A$3:$A$1424,$A800)</f>
        <v>0</v>
      </c>
      <c r="AT800" s="28">
        <f>SUMIFS('[1]BD Unidades'!$BE$3:$BE$1424,'[1]BD Unidades'!$A$3:$A$1424,$A800)</f>
        <v>0</v>
      </c>
      <c r="AU800" s="29">
        <f t="shared" si="50"/>
        <v>0</v>
      </c>
      <c r="AV800" s="30">
        <f t="shared" si="51"/>
        <v>1.8700000000000001E-2</v>
      </c>
      <c r="AW800" s="25">
        <f>IFERROR(SUMIFS('[1]BD Unidades'!$BI$3:$BI$1424,'[1]BD Unidades'!$A$3:$A$1424,$A800),"-")</f>
        <v>0</v>
      </c>
      <c r="AX800" s="25">
        <f>IFERROR(SUMIFS('[1]BD Unidades'!$BJ$3:$BJ$1424,'[1]BD Unidades'!$A$3:$A$1424,$A800),"-")</f>
        <v>0</v>
      </c>
    </row>
    <row r="801" spans="1:50" ht="14.4" x14ac:dyDescent="0.3">
      <c r="A801" s="7">
        <v>2158</v>
      </c>
      <c r="B801" s="7" t="s">
        <v>3776</v>
      </c>
      <c r="D801" s="8" t="s">
        <v>3777</v>
      </c>
      <c r="E801" s="19" t="s">
        <v>2444</v>
      </c>
      <c r="F801" s="19" t="s">
        <v>2444</v>
      </c>
      <c r="G801" s="19" t="s">
        <v>3778</v>
      </c>
      <c r="H801" s="19" t="s">
        <v>397</v>
      </c>
      <c r="I801" s="19">
        <v>2024</v>
      </c>
      <c r="J801" s="19" t="s">
        <v>495</v>
      </c>
      <c r="K801" s="19" t="s">
        <v>496</v>
      </c>
      <c r="L801" s="19" t="s">
        <v>213</v>
      </c>
      <c r="M801" s="19" t="s">
        <v>90</v>
      </c>
      <c r="N801" s="19" t="s">
        <v>1950</v>
      </c>
      <c r="O801" s="19" t="s">
        <v>1950</v>
      </c>
      <c r="P801" s="19" t="s">
        <v>51</v>
      </c>
      <c r="Q801" s="9" t="s">
        <v>3779</v>
      </c>
      <c r="R801" s="20">
        <v>3.02</v>
      </c>
      <c r="S801" s="20">
        <v>0.73099999999999998</v>
      </c>
      <c r="T801" s="20">
        <v>3</v>
      </c>
      <c r="U801" s="20" t="s">
        <v>397</v>
      </c>
      <c r="V801" s="21">
        <f>_xlfn.XLOOKUP(D801,'[1]Gen. Real'!$A:$A,'[1]Gen. Real'!$C:$C,"-",0)</f>
        <v>0.9507000000000001</v>
      </c>
      <c r="W801" s="22"/>
      <c r="X801" s="22" t="str">
        <f>_xlfn.XLOOKUP(D801,[1]Vertimiento!$A:$A,[1]Vertimiento!$E:$E,"-",0)</f>
        <v>-</v>
      </c>
      <c r="Y801" s="23" t="str">
        <f t="shared" si="48"/>
        <v>-</v>
      </c>
      <c r="Z801" s="19" t="str">
        <f>_xlfn.XLOOKUP(D801,[1]Cmg!$I$4:$I$85,[1]Cmg!$M$4:$M$85,"----",0,1)</f>
        <v>----</v>
      </c>
      <c r="AA801" s="19" t="str">
        <f>_xlfn.XLOOKUP(D801,[1]Cmg!$A$4:$A$89,[1]Cmg!$B$4:$B$89,"----",0,1)</f>
        <v>----</v>
      </c>
      <c r="AB801" s="19" t="str">
        <f>_xlfn.XLOOKUP(D801,[1]Cmg!$E$4:$E$89,[1]Cmg!$F$4:$F$89,"----",0,1)</f>
        <v>----</v>
      </c>
      <c r="AC801" s="19" t="str">
        <f>_xlfn.XLOOKUP(D801,[1]Cmg!$O$4:$O$89,[1]Cmg!$P$4:$P$89,"----",0,1)</f>
        <v>----</v>
      </c>
      <c r="AD801" s="24" t="str">
        <f>_xlfn.XLOOKUP(D801,[1]Cmg!$S$4:$S$89,[1]Cmg!$U$4:$U$89,"----",0,1)</f>
        <v>----</v>
      </c>
      <c r="AG801" s="25">
        <f>IFERROR(SUMIFS('[1]BD Unidades'!$AH:$AH,'[1]BD Unidades'!$A:$A,'BD Centrales 2023'!$A801),"-")</f>
        <v>1.63</v>
      </c>
      <c r="AH801" s="25">
        <f>SUMIFS('[1]BD Unidades'!$AJ$3:$AJ$1424,'[1]BD Unidades'!$A$3:$A$1424,$A801)</f>
        <v>958.56953642384099</v>
      </c>
      <c r="AI801" s="25">
        <f>SUMIFS('[1]BD Unidades'!$AL$3:$AL$1424,'[1]BD Unidades'!$A$3:$A$1424,$A801)</f>
        <v>0</v>
      </c>
      <c r="AJ801" s="26">
        <f t="shared" si="49"/>
        <v>0</v>
      </c>
      <c r="AK801" s="27">
        <f>IFERROR(SUMIFS('[1]BD Unidades'!$AO$3:$AO$1424,'[1]BD Unidades'!$A$3:$A$1424,$A801),"-")</f>
        <v>0</v>
      </c>
      <c r="AL801" s="27">
        <f>IFERROR(SUMIFS('[1]BD Unidades'!$AQ$3:$AQ$1424,'[1]BD Unidades'!$A$3:$A$1424,$A801),"-")</f>
        <v>0</v>
      </c>
      <c r="AM801" s="27">
        <f>IFERROR(SUMIFS('[1]BD Unidades'!$AS$3:$AS$1424,'[1]BD Unidades'!$A$3:$A$1424,$A801),"-")</f>
        <v>0</v>
      </c>
      <c r="AN801" s="27">
        <f>IFERROR(SUMIFS('[1]BD Unidades'!$AU$3:$AU$1424,'[1]BD Unidades'!$A$3:$A$1424,$A801),"-")</f>
        <v>0</v>
      </c>
      <c r="AO801" s="27"/>
      <c r="AP801" s="27"/>
      <c r="AQ801" s="25">
        <f>IFERROR(SUMIFS('[1]BD Unidades'!$AZ$3:$AZ$1424,'[1]BD Unidades'!$A$3:$A$1424,$A801),"-")</f>
        <v>0.39012144960830625</v>
      </c>
      <c r="AR801" s="25">
        <f>IFERROR(SUMIFS('[1]BD Unidades'!$BA$3:$BA$1424,'[1]BD Unidades'!$A$3:$A$1424,$A801),"-")</f>
        <v>1.63</v>
      </c>
      <c r="AS801" s="28">
        <f>SUMIFS('[1]BD Unidades'!$BC$3:$BC$1424,'[1]BD Unidades'!$A$3:$A$1424,$A801)</f>
        <v>5.0767483443708598E-3</v>
      </c>
      <c r="AT801" s="28">
        <f>SUMIFS('[1]BD Unidades'!$BE$3:$BE$1424,'[1]BD Unidades'!$A$3:$A$1424,$A801)</f>
        <v>0.53973509933774833</v>
      </c>
      <c r="AU801" s="29">
        <f t="shared" si="50"/>
        <v>0.5369950000657866</v>
      </c>
      <c r="AV801" s="30">
        <f t="shared" si="51"/>
        <v>7.3099999999999997E-3</v>
      </c>
      <c r="AW801" s="25">
        <f>IFERROR(SUMIFS('[1]BD Unidades'!$BI$3:$BI$1424,'[1]BD Unidades'!$A$3:$A$1424,$A801),"-")</f>
        <v>7.83491659636808E-2</v>
      </c>
      <c r="AX801" s="25">
        <f>IFERROR(SUMIFS('[1]BD Unidades'!$BJ$3:$BJ$1424,'[1]BD Unidades'!$A$3:$A$1424,$A801),"-")</f>
        <v>5.0400261897960812E-2</v>
      </c>
    </row>
    <row r="802" spans="1:50" ht="14.4" x14ac:dyDescent="0.3">
      <c r="A802" s="7">
        <v>2159</v>
      </c>
      <c r="B802" s="7" t="s">
        <v>3780</v>
      </c>
      <c r="D802" s="8" t="s">
        <v>3781</v>
      </c>
      <c r="E802" s="19" t="s">
        <v>3782</v>
      </c>
      <c r="F802" s="19" t="s">
        <v>3782</v>
      </c>
      <c r="G802" s="19" t="s">
        <v>3783</v>
      </c>
      <c r="H802" s="19" t="s">
        <v>397</v>
      </c>
      <c r="I802" s="19">
        <v>2024</v>
      </c>
      <c r="J802" s="19" t="s">
        <v>495</v>
      </c>
      <c r="K802" s="19" t="s">
        <v>496</v>
      </c>
      <c r="L802" s="19" t="s">
        <v>213</v>
      </c>
      <c r="M802" s="19" t="s">
        <v>477</v>
      </c>
      <c r="N802" s="19" t="s">
        <v>766</v>
      </c>
      <c r="O802" s="19" t="s">
        <v>767</v>
      </c>
      <c r="P802" s="19" t="s">
        <v>51</v>
      </c>
      <c r="Q802" s="9" t="s">
        <v>3706</v>
      </c>
      <c r="R802" s="20">
        <v>9.0045000000000002</v>
      </c>
      <c r="S802" s="20">
        <v>0.05</v>
      </c>
      <c r="T802" s="20">
        <v>9</v>
      </c>
      <c r="U802" s="20" t="s">
        <v>397</v>
      </c>
      <c r="V802" s="21">
        <f>_xlfn.XLOOKUP(D802,'[1]Gen. Real'!$A:$A,'[1]Gen. Real'!$C:$C,"-",0)</f>
        <v>4.5002700000000022</v>
      </c>
      <c r="W802" s="22"/>
      <c r="X802" s="22" t="str">
        <f>_xlfn.XLOOKUP(D802,[1]Vertimiento!$A:$A,[1]Vertimiento!$E:$E,"-",0)</f>
        <v>-</v>
      </c>
      <c r="Y802" s="23" t="str">
        <f t="shared" si="48"/>
        <v>-</v>
      </c>
      <c r="Z802" s="19" t="str">
        <f>_xlfn.XLOOKUP(D802,[1]Cmg!$I$4:$I$85,[1]Cmg!$M$4:$M$85,"----",0,1)</f>
        <v>----</v>
      </c>
      <c r="AA802" s="19" t="str">
        <f>_xlfn.XLOOKUP(D802,[1]Cmg!$A$4:$A$89,[1]Cmg!$B$4:$B$89,"----",0,1)</f>
        <v>----</v>
      </c>
      <c r="AB802" s="19" t="str">
        <f>_xlfn.XLOOKUP(D802,[1]Cmg!$E$4:$E$89,[1]Cmg!$F$4:$F$89,"----",0,1)</f>
        <v>----</v>
      </c>
      <c r="AC802" s="19" t="str">
        <f>_xlfn.XLOOKUP(D802,[1]Cmg!$O$4:$O$89,[1]Cmg!$P$4:$P$89,"----",0,1)</f>
        <v>----</v>
      </c>
      <c r="AD802" s="24" t="str">
        <f>_xlfn.XLOOKUP(D802,[1]Cmg!$S$4:$S$89,[1]Cmg!$U$4:$U$89,"----",0,1)</f>
        <v>----</v>
      </c>
      <c r="AG802" s="25">
        <f>IFERROR(SUMIFS('[1]BD Unidades'!$AH:$AH,'[1]BD Unidades'!$A:$A,'BD Centrales 2023'!$A802),"-")</f>
        <v>9</v>
      </c>
      <c r="AH802" s="25">
        <f>SUMIFS('[1]BD Unidades'!$AJ$3:$AJ$1424,'[1]BD Unidades'!$A$3:$A$1424,$A802)</f>
        <v>23.988005997001498</v>
      </c>
      <c r="AI802" s="25">
        <f>SUMIFS('[1]BD Unidades'!$AL$3:$AL$1424,'[1]BD Unidades'!$A$3:$A$1424,$A802)</f>
        <v>2837.7977677827785</v>
      </c>
      <c r="AJ802" s="26">
        <f t="shared" si="49"/>
        <v>0.99161781911952174</v>
      </c>
      <c r="AK802" s="27">
        <f>IFERROR(SUMIFS('[1]BD Unidades'!$AO$3:$AO$1424,'[1]BD Unidades'!$A$3:$A$1424,$A802),"-")</f>
        <v>0</v>
      </c>
      <c r="AL802" s="27">
        <f>IFERROR(SUMIFS('[1]BD Unidades'!$AQ$3:$AQ$1424,'[1]BD Unidades'!$A$3:$A$1424,$A802),"-")</f>
        <v>0</v>
      </c>
      <c r="AM802" s="27">
        <f>IFERROR(SUMIFS('[1]BD Unidades'!$AS$3:$AS$1424,'[1]BD Unidades'!$A$3:$A$1424,$A802),"-")</f>
        <v>0</v>
      </c>
      <c r="AN802" s="27">
        <f>IFERROR(SUMIFS('[1]BD Unidades'!$AU$3:$AU$1424,'[1]BD Unidades'!$A$3:$A$1424,$A802),"-")</f>
        <v>0</v>
      </c>
      <c r="AO802" s="27"/>
      <c r="AP802" s="27"/>
      <c r="AQ802" s="25">
        <f>IFERROR(SUMIFS('[1]BD Unidades'!$AZ$3:$AZ$1424,'[1]BD Unidades'!$A$3:$A$1424,$A802),"-")</f>
        <v>2.6516741482625816</v>
      </c>
      <c r="AR802" s="25">
        <f>IFERROR(SUMIFS('[1]BD Unidades'!$BA$3:$BA$1424,'[1]BD Unidades'!$A$3:$A$1424,$A802),"-")</f>
        <v>4.1899553532448897</v>
      </c>
      <c r="AS802" s="28">
        <f>SUMIFS('[1]BD Unidades'!$BC$3:$BC$1424,'[1]BD Unidades'!$A$3:$A$1424,$A802)</f>
        <v>9.401299350324837E-3</v>
      </c>
      <c r="AT802" s="28">
        <f>SUMIFS('[1]BD Unidades'!$BE$3:$BE$1424,'[1]BD Unidades'!$A$3:$A$1424,$A802)</f>
        <v>0.99950024987506247</v>
      </c>
      <c r="AU802" s="29">
        <f t="shared" si="50"/>
        <v>0.99010364882526247</v>
      </c>
      <c r="AV802" s="30">
        <f t="shared" si="51"/>
        <v>5.0000000000000001E-4</v>
      </c>
      <c r="AW802" s="25">
        <f>IFERROR(SUMIFS('[1]BD Unidades'!$BI$3:$BI$1424,'[1]BD Unidades'!$A$3:$A$1424,$A802),"-")</f>
        <v>0.88517287027549252</v>
      </c>
      <c r="AX802" s="25">
        <f>IFERROR(SUMIFS('[1]BD Unidades'!$BJ$3:$BJ$1424,'[1]BD Unidades'!$A$3:$A$1424,$A802),"-")</f>
        <v>0.56941186211905692</v>
      </c>
    </row>
    <row r="803" spans="1:50" ht="14.4" x14ac:dyDescent="0.3">
      <c r="A803" s="7">
        <v>2160</v>
      </c>
      <c r="B803" s="7" t="s">
        <v>3784</v>
      </c>
      <c r="D803" s="8" t="s">
        <v>3785</v>
      </c>
      <c r="E803" s="19" t="s">
        <v>3786</v>
      </c>
      <c r="F803" s="19" t="s">
        <v>3786</v>
      </c>
      <c r="G803" s="19" t="s">
        <v>3787</v>
      </c>
      <c r="H803" s="19" t="s">
        <v>3789</v>
      </c>
      <c r="I803" s="19">
        <v>2024</v>
      </c>
      <c r="J803" s="19" t="s">
        <v>495</v>
      </c>
      <c r="K803" s="19" t="s">
        <v>496</v>
      </c>
      <c r="L803" s="19" t="s">
        <v>47</v>
      </c>
      <c r="M803" s="19" t="s">
        <v>90</v>
      </c>
      <c r="N803" s="19" t="s">
        <v>97</v>
      </c>
      <c r="O803" s="19" t="s">
        <v>1095</v>
      </c>
      <c r="P803" s="19" t="s">
        <v>51</v>
      </c>
      <c r="Q803" s="9" t="s">
        <v>3790</v>
      </c>
      <c r="R803" s="20">
        <v>45.835999999999999</v>
      </c>
      <c r="S803" s="20">
        <v>0.5</v>
      </c>
      <c r="T803" s="20">
        <v>45.835999999999999</v>
      </c>
      <c r="U803" s="20" t="s">
        <v>325</v>
      </c>
      <c r="V803" s="21" t="str">
        <f>_xlfn.XLOOKUP(D803,'[1]Gen. Real'!$A:$A,'[1]Gen. Real'!$C:$C,"-",0)</f>
        <v>-</v>
      </c>
      <c r="W803" s="22"/>
      <c r="X803" s="22" t="str">
        <f>_xlfn.XLOOKUP(D803,[1]Vertimiento!$A:$A,[1]Vertimiento!$E:$E,"-",0)</f>
        <v>-</v>
      </c>
      <c r="Y803" s="23" t="str">
        <f t="shared" si="48"/>
        <v>-</v>
      </c>
      <c r="Z803" s="19" t="str">
        <f>_xlfn.XLOOKUP(D803,[1]Cmg!$I$4:$I$85,[1]Cmg!$M$4:$M$85,"----",0,1)</f>
        <v>----</v>
      </c>
      <c r="AA803" s="19" t="str">
        <f>_xlfn.XLOOKUP(D803,[1]Cmg!$A$4:$A$89,[1]Cmg!$B$4:$B$89,"----",0,1)</f>
        <v>----</v>
      </c>
      <c r="AB803" s="19" t="str">
        <f>_xlfn.XLOOKUP(D803,[1]Cmg!$E$4:$E$89,[1]Cmg!$F$4:$F$89,"----",0,1)</f>
        <v>----</v>
      </c>
      <c r="AC803" s="19" t="str">
        <f>_xlfn.XLOOKUP(D803,[1]Cmg!$O$4:$O$89,[1]Cmg!$P$4:$P$89,"----",0,1)</f>
        <v>----</v>
      </c>
      <c r="AD803" s="24" t="str">
        <f>_xlfn.XLOOKUP(D803,[1]Cmg!$S$4:$S$89,[1]Cmg!$U$4:$U$89,"----",0,1)</f>
        <v>----</v>
      </c>
      <c r="AG803" s="25">
        <f>IFERROR(SUMIFS('[1]BD Unidades'!$AH:$AH,'[1]BD Unidades'!$A:$A,'BD Centrales 2023'!$A803),"-")</f>
        <v>0</v>
      </c>
      <c r="AH803" s="25">
        <f>SUMIFS('[1]BD Unidades'!$AJ$3:$AJ$1424,'[1]BD Unidades'!$A$3:$A$1424,$A803)</f>
        <v>0</v>
      </c>
      <c r="AI803" s="25">
        <f>SUMIFS('[1]BD Unidades'!$AL$3:$AL$1424,'[1]BD Unidades'!$A$3:$A$1424,$A803)</f>
        <v>0</v>
      </c>
      <c r="AJ803" s="26" t="str">
        <f t="shared" si="49"/>
        <v>-</v>
      </c>
      <c r="AK803" s="27">
        <f>IFERROR(SUMIFS('[1]BD Unidades'!$AO$3:$AO$1424,'[1]BD Unidades'!$A$3:$A$1424,$A803),"-")</f>
        <v>0</v>
      </c>
      <c r="AL803" s="27">
        <f>IFERROR(SUMIFS('[1]BD Unidades'!$AQ$3:$AQ$1424,'[1]BD Unidades'!$A$3:$A$1424,$A803),"-")</f>
        <v>0</v>
      </c>
      <c r="AM803" s="27">
        <f>IFERROR(SUMIFS('[1]BD Unidades'!$AS$3:$AS$1424,'[1]BD Unidades'!$A$3:$A$1424,$A803),"-")</f>
        <v>0</v>
      </c>
      <c r="AN803" s="27">
        <f>IFERROR(SUMIFS('[1]BD Unidades'!$AU$3:$AU$1424,'[1]BD Unidades'!$A$3:$A$1424,$A803),"-")</f>
        <v>0</v>
      </c>
      <c r="AO803" s="27"/>
      <c r="AP803" s="27"/>
      <c r="AQ803" s="25">
        <f>IFERROR(SUMIFS('[1]BD Unidades'!$AZ$3:$AZ$1424,'[1]BD Unidades'!$A$3:$A$1424,$A803),"-")</f>
        <v>0</v>
      </c>
      <c r="AR803" s="25">
        <f>IFERROR(SUMIFS('[1]BD Unidades'!$BA$3:$BA$1424,'[1]BD Unidades'!$A$3:$A$1424,$A803),"-")</f>
        <v>0</v>
      </c>
      <c r="AS803" s="28">
        <f>SUMIFS('[1]BD Unidades'!$BC$3:$BC$1424,'[1]BD Unidades'!$A$3:$A$1424,$A803)</f>
        <v>0</v>
      </c>
      <c r="AT803" s="28">
        <f>SUMIFS('[1]BD Unidades'!$BE$3:$BE$1424,'[1]BD Unidades'!$A$3:$A$1424,$A803)</f>
        <v>0</v>
      </c>
      <c r="AU803" s="29">
        <f t="shared" si="50"/>
        <v>0</v>
      </c>
      <c r="AV803" s="30">
        <f t="shared" si="51"/>
        <v>5.0000000000000001E-3</v>
      </c>
      <c r="AW803" s="25">
        <f>IFERROR(SUMIFS('[1]BD Unidades'!$BI$3:$BI$1424,'[1]BD Unidades'!$A$3:$A$1424,$A803),"-")</f>
        <v>0</v>
      </c>
      <c r="AX803" s="25">
        <f>IFERROR(SUMIFS('[1]BD Unidades'!$BJ$3:$BJ$1424,'[1]BD Unidades'!$A$3:$A$1424,$A803),"-")</f>
        <v>0</v>
      </c>
    </row>
    <row r="804" spans="1:50" ht="14.4" x14ac:dyDescent="0.3">
      <c r="A804" s="7">
        <v>2162</v>
      </c>
      <c r="B804" s="7" t="s">
        <v>3791</v>
      </c>
      <c r="D804" s="8" t="s">
        <v>3792</v>
      </c>
      <c r="E804" s="19" t="s">
        <v>3793</v>
      </c>
      <c r="F804" s="19" t="s">
        <v>3793</v>
      </c>
      <c r="G804" s="19" t="s">
        <v>3794</v>
      </c>
      <c r="H804" s="19">
        <v>1</v>
      </c>
      <c r="I804" s="19">
        <v>2024</v>
      </c>
      <c r="J804" s="19" t="s">
        <v>495</v>
      </c>
      <c r="K804" s="19" t="s">
        <v>496</v>
      </c>
      <c r="L804" s="19" t="s">
        <v>213</v>
      </c>
      <c r="M804" s="19" t="s">
        <v>362</v>
      </c>
      <c r="N804" s="19" t="s">
        <v>363</v>
      </c>
      <c r="O804" s="19" t="s">
        <v>2318</v>
      </c>
      <c r="P804" s="19" t="s">
        <v>51</v>
      </c>
      <c r="Q804" s="9" t="s">
        <v>3795</v>
      </c>
      <c r="R804" s="20">
        <v>8.3819999999999997</v>
      </c>
      <c r="S804" s="20">
        <v>5.99</v>
      </c>
      <c r="T804" s="20">
        <v>7.88</v>
      </c>
      <c r="U804" s="20" t="s">
        <v>397</v>
      </c>
      <c r="V804" s="21">
        <f>_xlfn.XLOOKUP(D804,'[1]Gen. Real'!$A:$A,'[1]Gen. Real'!$C:$C,"-",0)</f>
        <v>0</v>
      </c>
      <c r="W804" s="22"/>
      <c r="X804" s="22" t="str">
        <f>_xlfn.XLOOKUP(D804,[1]Vertimiento!$A:$A,[1]Vertimiento!$E:$E,"-",0)</f>
        <v>-</v>
      </c>
      <c r="Y804" s="23" t="str">
        <f t="shared" si="48"/>
        <v>-</v>
      </c>
      <c r="Z804" s="19" t="str">
        <f>_xlfn.XLOOKUP(D804,[1]Cmg!$I$4:$I$85,[1]Cmg!$M$4:$M$85,"----",0,1)</f>
        <v>----</v>
      </c>
      <c r="AA804" s="19" t="str">
        <f>_xlfn.XLOOKUP(D804,[1]Cmg!$A$4:$A$89,[1]Cmg!$B$4:$B$89,"----",0,1)</f>
        <v>----</v>
      </c>
      <c r="AB804" s="19" t="str">
        <f>_xlfn.XLOOKUP(D804,[1]Cmg!$E$4:$E$89,[1]Cmg!$F$4:$F$89,"----",0,1)</f>
        <v>----</v>
      </c>
      <c r="AC804" s="19" t="str">
        <f>_xlfn.XLOOKUP(D804,[1]Cmg!$O$4:$O$89,[1]Cmg!$P$4:$P$89,"----",0,1)</f>
        <v>----</v>
      </c>
      <c r="AD804" s="24" t="str">
        <f>_xlfn.XLOOKUP(D804,[1]Cmg!$S$4:$S$89,[1]Cmg!$U$4:$U$89,"----",0,1)</f>
        <v>----</v>
      </c>
      <c r="AG804" s="25">
        <f>IFERROR(SUMIFS('[1]BD Unidades'!$AH:$AH,'[1]BD Unidades'!$A:$A,'BD Centrales 2023'!$A804),"-")</f>
        <v>7.88</v>
      </c>
      <c r="AH804" s="25">
        <f>SUMIFS('[1]BD Unidades'!$AJ$3:$AJ$1424,'[1]BD Unidades'!$A$3:$A$1424,$A804)</f>
        <v>112.81317108088763</v>
      </c>
      <c r="AI804" s="25">
        <f>SUMIFS('[1]BD Unidades'!$AL$3:$AL$1424,'[1]BD Unidades'!$A$3:$A$1424,$A804)</f>
        <v>0</v>
      </c>
      <c r="AJ804" s="26">
        <f t="shared" si="49"/>
        <v>0</v>
      </c>
      <c r="AK804" s="27">
        <f>IFERROR(SUMIFS('[1]BD Unidades'!$AO$3:$AO$1424,'[1]BD Unidades'!$A$3:$A$1424,$A804),"-")</f>
        <v>0</v>
      </c>
      <c r="AL804" s="27">
        <f>IFERROR(SUMIFS('[1]BD Unidades'!$AQ$3:$AQ$1424,'[1]BD Unidades'!$A$3:$A$1424,$A804),"-")</f>
        <v>0</v>
      </c>
      <c r="AM804" s="27">
        <f>IFERROR(SUMIFS('[1]BD Unidades'!$AS$3:$AS$1424,'[1]BD Unidades'!$A$3:$A$1424,$A804),"-")</f>
        <v>0</v>
      </c>
      <c r="AN804" s="27">
        <f>IFERROR(SUMIFS('[1]BD Unidades'!$AU$3:$AU$1424,'[1]BD Unidades'!$A$3:$A$1424,$A804),"-")</f>
        <v>0</v>
      </c>
      <c r="AO804" s="27"/>
      <c r="AP804" s="27"/>
      <c r="AQ804" s="25">
        <f>IFERROR(SUMIFS('[1]BD Unidades'!$AZ$3:$AZ$1424,'[1]BD Unidades'!$A$3:$A$1424,$A804),"-")</f>
        <v>1.8859859036278854</v>
      </c>
      <c r="AR804" s="25">
        <f>IFERROR(SUMIFS('[1]BD Unidades'!$BA$3:$BA$1424,'[1]BD Unidades'!$A$3:$A$1424,$A804),"-")</f>
        <v>7.88</v>
      </c>
      <c r="AS804" s="28">
        <f>SUMIFS('[1]BD Unidades'!$BC$3:$BC$1424,'[1]BD Unidades'!$A$3:$A$1424,$A804)</f>
        <v>8.8426723932235746E-3</v>
      </c>
      <c r="AT804" s="28">
        <f>SUMIFS('[1]BD Unidades'!$BE$3:$BE$1424,'[1]BD Unidades'!$A$3:$A$1424,$A804)</f>
        <v>0.94010975900739679</v>
      </c>
      <c r="AU804" s="29">
        <f t="shared" si="50"/>
        <v>0.931796676394822</v>
      </c>
      <c r="AV804" s="30">
        <f t="shared" si="51"/>
        <v>5.9900000000000002E-2</v>
      </c>
      <c r="AW804" s="25">
        <f>IFERROR(SUMIFS('[1]BD Unidades'!$BI$3:$BI$1424,'[1]BD Unidades'!$A$3:$A$1424,$A804),"-")</f>
        <v>2.5592415345457004E-2</v>
      </c>
      <c r="AX804" s="25">
        <f>IFERROR(SUMIFS('[1]BD Unidades'!$BJ$3:$BJ$1424,'[1]BD Unidades'!$A$3:$A$1424,$A804),"-")</f>
        <v>1.6463027016909767E-2</v>
      </c>
    </row>
    <row r="805" spans="1:50" ht="14.4" x14ac:dyDescent="0.3">
      <c r="A805" s="7">
        <v>2163</v>
      </c>
      <c r="B805" s="7" t="s">
        <v>3796</v>
      </c>
      <c r="D805" s="8" t="s">
        <v>3797</v>
      </c>
      <c r="E805" s="19" t="s">
        <v>3798</v>
      </c>
      <c r="F805" s="19" t="s">
        <v>3798</v>
      </c>
      <c r="G805" s="19" t="s">
        <v>3799</v>
      </c>
      <c r="H805" s="19">
        <v>1</v>
      </c>
      <c r="I805" s="19">
        <v>2024</v>
      </c>
      <c r="J805" s="19" t="s">
        <v>495</v>
      </c>
      <c r="K805" s="19" t="s">
        <v>496</v>
      </c>
      <c r="L805" s="19" t="s">
        <v>213</v>
      </c>
      <c r="M805" s="19" t="s">
        <v>250</v>
      </c>
      <c r="N805" s="19" t="s">
        <v>785</v>
      </c>
      <c r="O805" s="19" t="s">
        <v>785</v>
      </c>
      <c r="P805" s="19" t="s">
        <v>51</v>
      </c>
      <c r="Q805" s="9" t="s">
        <v>3694</v>
      </c>
      <c r="R805" s="20">
        <v>9.11</v>
      </c>
      <c r="S805" s="20">
        <v>1.21</v>
      </c>
      <c r="T805" s="20">
        <v>9</v>
      </c>
      <c r="U805" s="20" t="s">
        <v>397</v>
      </c>
      <c r="V805" s="21">
        <f>_xlfn.XLOOKUP(D805,'[1]Gen. Real'!$A:$A,'[1]Gen. Real'!$C:$C,"-",0)</f>
        <v>4.6309100000000001</v>
      </c>
      <c r="W805" s="22"/>
      <c r="X805" s="22" t="str">
        <f>_xlfn.XLOOKUP(D805,[1]Vertimiento!$A:$A,[1]Vertimiento!$E:$E,"-",0)</f>
        <v>-</v>
      </c>
      <c r="Y805" s="23" t="str">
        <f t="shared" si="48"/>
        <v>-</v>
      </c>
      <c r="Z805" s="19" t="str">
        <f>_xlfn.XLOOKUP(D805,[1]Cmg!$I$4:$I$85,[1]Cmg!$M$4:$M$85,"----",0,1)</f>
        <v>----</v>
      </c>
      <c r="AA805" s="19" t="str">
        <f>_xlfn.XLOOKUP(D805,[1]Cmg!$A$4:$A$89,[1]Cmg!$B$4:$B$89,"----",0,1)</f>
        <v>----</v>
      </c>
      <c r="AB805" s="19" t="str">
        <f>_xlfn.XLOOKUP(D805,[1]Cmg!$E$4:$E$89,[1]Cmg!$F$4:$F$89,"----",0,1)</f>
        <v>----</v>
      </c>
      <c r="AC805" s="19" t="str">
        <f>_xlfn.XLOOKUP(D805,[1]Cmg!$O$4:$O$89,[1]Cmg!$P$4:$P$89,"----",0,1)</f>
        <v>----</v>
      </c>
      <c r="AD805" s="24" t="str">
        <f>_xlfn.XLOOKUP(D805,[1]Cmg!$S$4:$S$89,[1]Cmg!$U$4:$U$89,"----",0,1)</f>
        <v>----</v>
      </c>
      <c r="AG805" s="25">
        <f>IFERROR(SUMIFS('[1]BD Unidades'!$AH:$AH,'[1]BD Unidades'!$A:$A,'BD Centrales 2023'!$A805),"-")</f>
        <v>3.85</v>
      </c>
      <c r="AH805" s="25">
        <f>SUMIFS('[1]BD Unidades'!$AJ$3:$AJ$1424,'[1]BD Unidades'!$A$3:$A$1424,$A805)</f>
        <v>2241.114160263447</v>
      </c>
      <c r="AI805" s="25">
        <f>SUMIFS('[1]BD Unidades'!$AL$3:$AL$1424,'[1]BD Unidades'!$A$3:$A$1424,$A805)</f>
        <v>0</v>
      </c>
      <c r="AJ805" s="26">
        <f t="shared" si="49"/>
        <v>0</v>
      </c>
      <c r="AK805" s="27">
        <f>IFERROR(SUMIFS('[1]BD Unidades'!$AO$3:$AO$1424,'[1]BD Unidades'!$A$3:$A$1424,$A805),"-")</f>
        <v>0</v>
      </c>
      <c r="AL805" s="27">
        <f>IFERROR(SUMIFS('[1]BD Unidades'!$AQ$3:$AQ$1424,'[1]BD Unidades'!$A$3:$A$1424,$A805),"-")</f>
        <v>0</v>
      </c>
      <c r="AM805" s="27">
        <f>IFERROR(SUMIFS('[1]BD Unidades'!$AS$3:$AS$1424,'[1]BD Unidades'!$A$3:$A$1424,$A805),"-")</f>
        <v>0</v>
      </c>
      <c r="AN805" s="27">
        <f>IFERROR(SUMIFS('[1]BD Unidades'!$AU$3:$AU$1424,'[1]BD Unidades'!$A$3:$A$1424,$A805),"-")</f>
        <v>0</v>
      </c>
      <c r="AO805" s="27"/>
      <c r="AP805" s="27"/>
      <c r="AQ805" s="25">
        <f>IFERROR(SUMIFS('[1]BD Unidades'!$AZ$3:$AZ$1424,'[1]BD Unidades'!$A$3:$A$1424,$A805),"-")</f>
        <v>1.2558728799167962</v>
      </c>
      <c r="AR805" s="25">
        <f>IFERROR(SUMIFS('[1]BD Unidades'!$BA$3:$BA$1424,'[1]BD Unidades'!$A$3:$A$1424,$A805),"-")</f>
        <v>3.8500000000000099</v>
      </c>
      <c r="AS805" s="28">
        <f>SUMIFS('[1]BD Unidades'!$BC$3:$BC$1424,'[1]BD Unidades'!$A$3:$A$1424,$A805)</f>
        <v>3.9750933040614712E-3</v>
      </c>
      <c r="AT805" s="28">
        <f>SUMIFS('[1]BD Unidades'!$BE$3:$BE$1424,'[1]BD Unidades'!$A$3:$A$1424,$A805)</f>
        <v>0.42261251372118552</v>
      </c>
      <c r="AU805" s="29">
        <f t="shared" si="50"/>
        <v>0.42093258954767987</v>
      </c>
      <c r="AV805" s="30">
        <f t="shared" si="51"/>
        <v>1.21E-2</v>
      </c>
      <c r="AW805" s="25">
        <f>IFERROR(SUMIFS('[1]BD Unidades'!$BI$3:$BI$1424,'[1]BD Unidades'!$A$3:$A$1424,$A805),"-")</f>
        <v>0.75325285165324485</v>
      </c>
      <c r="AX805" s="25">
        <f>IFERROR(SUMIFS('[1]BD Unidades'!$BJ$3:$BJ$1424,'[1]BD Unidades'!$A$3:$A$1424,$A805),"-")</f>
        <v>0.48455067174943323</v>
      </c>
    </row>
    <row r="806" spans="1:50" ht="14.4" x14ac:dyDescent="0.3">
      <c r="A806" s="7">
        <v>2164</v>
      </c>
      <c r="B806" s="7" t="s">
        <v>3801</v>
      </c>
      <c r="D806" s="8" t="s">
        <v>3802</v>
      </c>
      <c r="E806" s="19" t="s">
        <v>3803</v>
      </c>
      <c r="F806" s="19" t="s">
        <v>3803</v>
      </c>
      <c r="G806" s="19" t="s">
        <v>3804</v>
      </c>
      <c r="H806" s="19">
        <v>1</v>
      </c>
      <c r="I806" s="19">
        <v>2024</v>
      </c>
      <c r="J806" s="19" t="s">
        <v>495</v>
      </c>
      <c r="K806" s="19" t="s">
        <v>496</v>
      </c>
      <c r="L806" s="19" t="s">
        <v>157</v>
      </c>
      <c r="M806" s="19" t="s">
        <v>362</v>
      </c>
      <c r="N806" s="19" t="s">
        <v>363</v>
      </c>
      <c r="O806" s="19" t="s">
        <v>1205</v>
      </c>
      <c r="P806" s="19" t="s">
        <v>51</v>
      </c>
      <c r="Q806" s="9" t="s">
        <v>3806</v>
      </c>
      <c r="R806" s="20">
        <v>9.2569999999999997</v>
      </c>
      <c r="S806" s="20">
        <v>2.59</v>
      </c>
      <c r="T806" s="20">
        <v>9.0180000000000007</v>
      </c>
      <c r="U806" s="20">
        <v>0.15440000000000001</v>
      </c>
      <c r="V806" s="21" t="str">
        <f>_xlfn.XLOOKUP(D806,'[1]Gen. Real'!$A:$A,'[1]Gen. Real'!$C:$C,"-",0)</f>
        <v>-</v>
      </c>
      <c r="W806" s="22"/>
      <c r="X806" s="22" t="str">
        <f>_xlfn.XLOOKUP(D806,[1]Vertimiento!$A:$A,[1]Vertimiento!$E:$E,"-",0)</f>
        <v>-</v>
      </c>
      <c r="Y806" s="23" t="str">
        <f t="shared" si="48"/>
        <v>-</v>
      </c>
      <c r="Z806" s="19" t="str">
        <f>_xlfn.XLOOKUP(D806,[1]Cmg!$I$4:$I$85,[1]Cmg!$M$4:$M$85,"----",0,1)</f>
        <v>----</v>
      </c>
      <c r="AA806" s="19" t="str">
        <f>_xlfn.XLOOKUP(D806,[1]Cmg!$A$4:$A$89,[1]Cmg!$B$4:$B$89,"----",0,1)</f>
        <v>----</v>
      </c>
      <c r="AB806" s="19" t="str">
        <f>_xlfn.XLOOKUP(D806,[1]Cmg!$E$4:$E$89,[1]Cmg!$F$4:$F$89,"----",0,1)</f>
        <v>----</v>
      </c>
      <c r="AC806" s="19" t="str">
        <f>_xlfn.XLOOKUP(D806,[1]Cmg!$O$4:$O$89,[1]Cmg!$P$4:$P$89,"----",0,1)</f>
        <v>----</v>
      </c>
      <c r="AD806" s="24" t="str">
        <f>_xlfn.XLOOKUP(D806,[1]Cmg!$S$4:$S$89,[1]Cmg!$U$4:$U$89,"----",0,1)</f>
        <v>----</v>
      </c>
      <c r="AG806" s="25">
        <f>IFERROR(SUMIFS('[1]BD Unidades'!$AH:$AH,'[1]BD Unidades'!$A:$A,'BD Centrales 2023'!$A806),"-")</f>
        <v>0</v>
      </c>
      <c r="AH806" s="25">
        <f>SUMIFS('[1]BD Unidades'!$AJ$3:$AJ$1424,'[1]BD Unidades'!$A$3:$A$1424,$A806)</f>
        <v>0</v>
      </c>
      <c r="AI806" s="25">
        <f>SUMIFS('[1]BD Unidades'!$AL$3:$AL$1424,'[1]BD Unidades'!$A$3:$A$1424,$A806)</f>
        <v>0</v>
      </c>
      <c r="AJ806" s="26" t="str">
        <f t="shared" si="49"/>
        <v>-</v>
      </c>
      <c r="AK806" s="27">
        <f>IFERROR(SUMIFS('[1]BD Unidades'!$AO$3:$AO$1424,'[1]BD Unidades'!$A$3:$A$1424,$A806),"-")</f>
        <v>0</v>
      </c>
      <c r="AL806" s="27">
        <f>IFERROR(SUMIFS('[1]BD Unidades'!$AQ$3:$AQ$1424,'[1]BD Unidades'!$A$3:$A$1424,$A806),"-")</f>
        <v>0</v>
      </c>
      <c r="AM806" s="27">
        <f>IFERROR(SUMIFS('[1]BD Unidades'!$AS$3:$AS$1424,'[1]BD Unidades'!$A$3:$A$1424,$A806),"-")</f>
        <v>0</v>
      </c>
      <c r="AN806" s="27">
        <f>IFERROR(SUMIFS('[1]BD Unidades'!$AU$3:$AU$1424,'[1]BD Unidades'!$A$3:$A$1424,$A806),"-")</f>
        <v>0</v>
      </c>
      <c r="AO806" s="27"/>
      <c r="AP806" s="27"/>
      <c r="AQ806" s="25">
        <f>IFERROR(SUMIFS('[1]BD Unidades'!$AZ$3:$AZ$1424,'[1]BD Unidades'!$A$3:$A$1424,$A806),"-")</f>
        <v>0</v>
      </c>
      <c r="AR806" s="25">
        <f>IFERROR(SUMIFS('[1]BD Unidades'!$BA$3:$BA$1424,'[1]BD Unidades'!$A$3:$A$1424,$A806),"-")</f>
        <v>0</v>
      </c>
      <c r="AS806" s="28">
        <f>SUMIFS('[1]BD Unidades'!$BC$3:$BC$1424,'[1]BD Unidades'!$A$3:$A$1424,$A806)</f>
        <v>0</v>
      </c>
      <c r="AT806" s="28">
        <f>SUMIFS('[1]BD Unidades'!$BE$3:$BE$1424,'[1]BD Unidades'!$A$3:$A$1424,$A806)</f>
        <v>0</v>
      </c>
      <c r="AU806" s="29">
        <f t="shared" si="50"/>
        <v>0</v>
      </c>
      <c r="AV806" s="30">
        <f t="shared" si="51"/>
        <v>2.5899999999999999E-2</v>
      </c>
      <c r="AW806" s="25">
        <f>IFERROR(SUMIFS('[1]BD Unidades'!$BI$3:$BI$1424,'[1]BD Unidades'!$A$3:$A$1424,$A806),"-")</f>
        <v>0</v>
      </c>
      <c r="AX806" s="25">
        <f>IFERROR(SUMIFS('[1]BD Unidades'!$BJ$3:$BJ$1424,'[1]BD Unidades'!$A$3:$A$1424,$A806),"-")</f>
        <v>0</v>
      </c>
    </row>
    <row r="807" spans="1:50" ht="14.4" x14ac:dyDescent="0.3">
      <c r="A807" s="7">
        <v>2165</v>
      </c>
      <c r="B807" s="7" t="s">
        <v>3807</v>
      </c>
      <c r="D807" s="8" t="s">
        <v>3808</v>
      </c>
      <c r="E807" s="19" t="s">
        <v>3809</v>
      </c>
      <c r="F807" s="19" t="s">
        <v>3809</v>
      </c>
      <c r="G807" s="19" t="s">
        <v>3810</v>
      </c>
      <c r="H807" s="19">
        <v>47</v>
      </c>
      <c r="I807" s="19">
        <v>2024</v>
      </c>
      <c r="J807" s="19" t="s">
        <v>495</v>
      </c>
      <c r="K807" s="19" t="s">
        <v>496</v>
      </c>
      <c r="L807" s="19" t="s">
        <v>157</v>
      </c>
      <c r="M807" s="19" t="s">
        <v>164</v>
      </c>
      <c r="N807" s="19" t="s">
        <v>707</v>
      </c>
      <c r="O807" s="19" t="s">
        <v>749</v>
      </c>
      <c r="P807" s="19" t="s">
        <v>51</v>
      </c>
      <c r="Q807" s="9" t="s">
        <v>3812</v>
      </c>
      <c r="R807" s="20">
        <v>10.105</v>
      </c>
      <c r="S807" s="20">
        <v>1.52</v>
      </c>
      <c r="T807" s="20">
        <v>9</v>
      </c>
      <c r="U807" s="20">
        <v>0</v>
      </c>
      <c r="V807" s="21" t="str">
        <f>_xlfn.XLOOKUP(D807,'[1]Gen. Real'!$A:$A,'[1]Gen. Real'!$C:$C,"-",0)</f>
        <v>-</v>
      </c>
      <c r="W807" s="22"/>
      <c r="X807" s="22" t="str">
        <f>_xlfn.XLOOKUP(D807,[1]Vertimiento!$A:$A,[1]Vertimiento!$E:$E,"-",0)</f>
        <v>-</v>
      </c>
      <c r="Y807" s="23" t="str">
        <f t="shared" si="48"/>
        <v>-</v>
      </c>
      <c r="Z807" s="19" t="str">
        <f>_xlfn.XLOOKUP(D807,[1]Cmg!$I$4:$I$85,[1]Cmg!$M$4:$M$85,"----",0,1)</f>
        <v>----</v>
      </c>
      <c r="AA807" s="19" t="str">
        <f>_xlfn.XLOOKUP(D807,[1]Cmg!$A$4:$A$89,[1]Cmg!$B$4:$B$89,"----",0,1)</f>
        <v>----</v>
      </c>
      <c r="AB807" s="19" t="str">
        <f>_xlfn.XLOOKUP(D807,[1]Cmg!$E$4:$E$89,[1]Cmg!$F$4:$F$89,"----",0,1)</f>
        <v>----</v>
      </c>
      <c r="AC807" s="19" t="str">
        <f>_xlfn.XLOOKUP(D807,[1]Cmg!$O$4:$O$89,[1]Cmg!$P$4:$P$89,"----",0,1)</f>
        <v>----</v>
      </c>
      <c r="AD807" s="24" t="str">
        <f>_xlfn.XLOOKUP(D807,[1]Cmg!$S$4:$S$89,[1]Cmg!$U$4:$U$89,"----",0,1)</f>
        <v>----</v>
      </c>
      <c r="AG807" s="25">
        <f>IFERROR(SUMIFS('[1]BD Unidades'!$AH:$AH,'[1]BD Unidades'!$A:$A,'BD Centrales 2023'!$A807),"-")</f>
        <v>0</v>
      </c>
      <c r="AH807" s="25">
        <f>SUMIFS('[1]BD Unidades'!$AJ$3:$AJ$1424,'[1]BD Unidades'!$A$3:$A$1424,$A807)</f>
        <v>0</v>
      </c>
      <c r="AI807" s="25">
        <f>SUMIFS('[1]BD Unidades'!$AL$3:$AL$1424,'[1]BD Unidades'!$A$3:$A$1424,$A807)</f>
        <v>0</v>
      </c>
      <c r="AJ807" s="26" t="str">
        <f t="shared" si="49"/>
        <v>-</v>
      </c>
      <c r="AK807" s="27">
        <f>IFERROR(SUMIFS('[1]BD Unidades'!$AO$3:$AO$1424,'[1]BD Unidades'!$A$3:$A$1424,$A807),"-")</f>
        <v>0</v>
      </c>
      <c r="AL807" s="27">
        <f>IFERROR(SUMIFS('[1]BD Unidades'!$AQ$3:$AQ$1424,'[1]BD Unidades'!$A$3:$A$1424,$A807),"-")</f>
        <v>0</v>
      </c>
      <c r="AM807" s="27">
        <f>IFERROR(SUMIFS('[1]BD Unidades'!$AS$3:$AS$1424,'[1]BD Unidades'!$A$3:$A$1424,$A807),"-")</f>
        <v>0</v>
      </c>
      <c r="AN807" s="27">
        <f>IFERROR(SUMIFS('[1]BD Unidades'!$AU$3:$AU$1424,'[1]BD Unidades'!$A$3:$A$1424,$A807),"-")</f>
        <v>0</v>
      </c>
      <c r="AO807" s="27"/>
      <c r="AP807" s="27"/>
      <c r="AQ807" s="25">
        <f>IFERROR(SUMIFS('[1]BD Unidades'!$AZ$3:$AZ$1424,'[1]BD Unidades'!$A$3:$A$1424,$A807),"-")</f>
        <v>0</v>
      </c>
      <c r="AR807" s="25">
        <f>IFERROR(SUMIFS('[1]BD Unidades'!$BA$3:$BA$1424,'[1]BD Unidades'!$A$3:$A$1424,$A807),"-")</f>
        <v>0</v>
      </c>
      <c r="AS807" s="28">
        <f>SUMIFS('[1]BD Unidades'!$BC$3:$BC$1424,'[1]BD Unidades'!$A$3:$A$1424,$A807)</f>
        <v>0</v>
      </c>
      <c r="AT807" s="28">
        <f>SUMIFS('[1]BD Unidades'!$BE$3:$BE$1424,'[1]BD Unidades'!$A$3:$A$1424,$A807)</f>
        <v>0</v>
      </c>
      <c r="AU807" s="29">
        <f t="shared" si="50"/>
        <v>0</v>
      </c>
      <c r="AV807" s="30">
        <f t="shared" si="51"/>
        <v>1.52E-2</v>
      </c>
      <c r="AW807" s="25">
        <f>IFERROR(SUMIFS('[1]BD Unidades'!$BI$3:$BI$1424,'[1]BD Unidades'!$A$3:$A$1424,$A807),"-")</f>
        <v>0</v>
      </c>
      <c r="AX807" s="25">
        <f>IFERROR(SUMIFS('[1]BD Unidades'!$BJ$3:$BJ$1424,'[1]BD Unidades'!$A$3:$A$1424,$A807),"-")</f>
        <v>0</v>
      </c>
    </row>
    <row r="808" spans="1:50" ht="14.4" x14ac:dyDescent="0.3">
      <c r="A808" s="7">
        <v>2167</v>
      </c>
      <c r="B808" s="7" t="s">
        <v>3813</v>
      </c>
      <c r="D808" s="8" t="s">
        <v>3814</v>
      </c>
      <c r="E808" s="19" t="s">
        <v>3815</v>
      </c>
      <c r="F808" s="19" t="s">
        <v>3815</v>
      </c>
      <c r="G808" s="19" t="s">
        <v>3816</v>
      </c>
      <c r="H808" s="19" t="s">
        <v>397</v>
      </c>
      <c r="I808" s="19">
        <v>2024</v>
      </c>
      <c r="J808" s="19" t="s">
        <v>495</v>
      </c>
      <c r="K808" s="19" t="s">
        <v>496</v>
      </c>
      <c r="L808" s="19" t="s">
        <v>213</v>
      </c>
      <c r="M808" s="19" t="s">
        <v>90</v>
      </c>
      <c r="N808" s="19" t="s">
        <v>97</v>
      </c>
      <c r="O808" s="19" t="s">
        <v>97</v>
      </c>
      <c r="P808" s="19" t="s">
        <v>51</v>
      </c>
      <c r="Q808" s="9" t="s">
        <v>3594</v>
      </c>
      <c r="R808" s="20">
        <v>2.81</v>
      </c>
      <c r="S808" s="20">
        <v>0.36</v>
      </c>
      <c r="T808" s="20">
        <v>2.8</v>
      </c>
      <c r="U808" s="20">
        <v>2.8</v>
      </c>
      <c r="V808" s="21">
        <f>_xlfn.XLOOKUP(D808,'[1]Gen. Real'!$A:$A,'[1]Gen. Real'!$C:$C,"-",0)</f>
        <v>0.11299000000000003</v>
      </c>
      <c r="W808" s="22"/>
      <c r="X808" s="22" t="str">
        <f>_xlfn.XLOOKUP(D808,[1]Vertimiento!$A:$A,[1]Vertimiento!$E:$E,"-",0)</f>
        <v>-</v>
      </c>
      <c r="Y808" s="23" t="str">
        <f t="shared" si="48"/>
        <v>-</v>
      </c>
      <c r="Z808" s="19" t="str">
        <f>_xlfn.XLOOKUP(D808,[1]Cmg!$I$4:$I$85,[1]Cmg!$M$4:$M$85,"----",0,1)</f>
        <v>----</v>
      </c>
      <c r="AA808" s="19" t="str">
        <f>_xlfn.XLOOKUP(D808,[1]Cmg!$A$4:$A$89,[1]Cmg!$B$4:$B$89,"----",0,1)</f>
        <v>----</v>
      </c>
      <c r="AB808" s="19" t="str">
        <f>_xlfn.XLOOKUP(D808,[1]Cmg!$E$4:$E$89,[1]Cmg!$F$4:$F$89,"----",0,1)</f>
        <v>----</v>
      </c>
      <c r="AC808" s="19" t="str">
        <f>_xlfn.XLOOKUP(D808,[1]Cmg!$O$4:$O$89,[1]Cmg!$P$4:$P$89,"----",0,1)</f>
        <v>----</v>
      </c>
      <c r="AD808" s="24" t="str">
        <f>_xlfn.XLOOKUP(D808,[1]Cmg!$S$4:$S$89,[1]Cmg!$U$4:$U$89,"----",0,1)</f>
        <v>----</v>
      </c>
      <c r="AG808" s="25">
        <f>IFERROR(SUMIFS('[1]BD Unidades'!$AH:$AH,'[1]BD Unidades'!$A:$A,'BD Centrales 2023'!$A808),"-")</f>
        <v>0</v>
      </c>
      <c r="AH808" s="25">
        <f>SUMIFS('[1]BD Unidades'!$AJ$3:$AJ$1424,'[1]BD Unidades'!$A$3:$A$1424,$A808)</f>
        <v>0</v>
      </c>
      <c r="AI808" s="25">
        <f>SUMIFS('[1]BD Unidades'!$AL$3:$AL$1424,'[1]BD Unidades'!$A$3:$A$1424,$A808)</f>
        <v>0</v>
      </c>
      <c r="AJ808" s="26" t="str">
        <f t="shared" si="49"/>
        <v>-</v>
      </c>
      <c r="AK808" s="27">
        <f>IFERROR(SUMIFS('[1]BD Unidades'!$AO$3:$AO$1424,'[1]BD Unidades'!$A$3:$A$1424,$A808),"-")</f>
        <v>0</v>
      </c>
      <c r="AL808" s="27">
        <f>IFERROR(SUMIFS('[1]BD Unidades'!$AQ$3:$AQ$1424,'[1]BD Unidades'!$A$3:$A$1424,$A808),"-")</f>
        <v>0</v>
      </c>
      <c r="AM808" s="27">
        <f>IFERROR(SUMIFS('[1]BD Unidades'!$AS$3:$AS$1424,'[1]BD Unidades'!$A$3:$A$1424,$A808),"-")</f>
        <v>0</v>
      </c>
      <c r="AN808" s="27">
        <f>IFERROR(SUMIFS('[1]BD Unidades'!$AU$3:$AU$1424,'[1]BD Unidades'!$A$3:$A$1424,$A808),"-")</f>
        <v>0</v>
      </c>
      <c r="AO808" s="27"/>
      <c r="AP808" s="27"/>
      <c r="AQ808" s="25">
        <f>IFERROR(SUMIFS('[1]BD Unidades'!$AZ$3:$AZ$1424,'[1]BD Unidades'!$A$3:$A$1424,$A808),"-")</f>
        <v>0</v>
      </c>
      <c r="AR808" s="25">
        <f>IFERROR(SUMIFS('[1]BD Unidades'!$BA$3:$BA$1424,'[1]BD Unidades'!$A$3:$A$1424,$A808),"-")</f>
        <v>0</v>
      </c>
      <c r="AS808" s="28">
        <f>SUMIFS('[1]BD Unidades'!$BC$3:$BC$1424,'[1]BD Unidades'!$A$3:$A$1424,$A808)</f>
        <v>0</v>
      </c>
      <c r="AT808" s="28">
        <f>SUMIFS('[1]BD Unidades'!$BE$3:$BE$1424,'[1]BD Unidades'!$A$3:$A$1424,$A808)</f>
        <v>0</v>
      </c>
      <c r="AU808" s="29">
        <f t="shared" si="50"/>
        <v>0</v>
      </c>
      <c r="AV808" s="30">
        <f t="shared" si="51"/>
        <v>3.5999999999999999E-3</v>
      </c>
      <c r="AW808" s="25">
        <f>IFERROR(SUMIFS('[1]BD Unidades'!$BI$3:$BI$1424,'[1]BD Unidades'!$A$3:$A$1424,$A808),"-")</f>
        <v>0</v>
      </c>
      <c r="AX808" s="25">
        <f>IFERROR(SUMIFS('[1]BD Unidades'!$BJ$3:$BJ$1424,'[1]BD Unidades'!$A$3:$A$1424,$A808),"-")</f>
        <v>0</v>
      </c>
    </row>
    <row r="809" spans="1:50" ht="14.4" x14ac:dyDescent="0.3">
      <c r="A809" s="7">
        <v>2168</v>
      </c>
      <c r="B809" s="7" t="s">
        <v>3817</v>
      </c>
      <c r="D809" s="8" t="s">
        <v>3818</v>
      </c>
      <c r="E809" s="19" t="s">
        <v>584</v>
      </c>
      <c r="F809" s="19" t="s">
        <v>584</v>
      </c>
      <c r="G809" s="19" t="s">
        <v>3819</v>
      </c>
      <c r="H809" s="19" t="s">
        <v>397</v>
      </c>
      <c r="I809" s="19">
        <v>2024</v>
      </c>
      <c r="J809" s="19" t="s">
        <v>495</v>
      </c>
      <c r="K809" s="19" t="s">
        <v>496</v>
      </c>
      <c r="L809" s="19" t="s">
        <v>213</v>
      </c>
      <c r="M809" s="19" t="s">
        <v>164</v>
      </c>
      <c r="N809" s="19" t="s">
        <v>221</v>
      </c>
      <c r="O809" s="19" t="s">
        <v>221</v>
      </c>
      <c r="P809" s="19" t="s">
        <v>51</v>
      </c>
      <c r="Q809" s="9" t="s">
        <v>3821</v>
      </c>
      <c r="R809" s="20">
        <v>9.0060000000000002</v>
      </c>
      <c r="S809" s="20">
        <v>6.7000000000000004E-2</v>
      </c>
      <c r="T809" s="20">
        <v>9</v>
      </c>
      <c r="U809" s="20">
        <v>9</v>
      </c>
      <c r="V809" s="21">
        <f>_xlfn.XLOOKUP(D809,'[1]Gen. Real'!$A:$A,'[1]Gen. Real'!$C:$C,"-",0)</f>
        <v>0</v>
      </c>
      <c r="W809" s="22"/>
      <c r="X809" s="22" t="str">
        <f>_xlfn.XLOOKUP(D809,[1]Vertimiento!$A:$A,[1]Vertimiento!$E:$E,"-",0)</f>
        <v>-</v>
      </c>
      <c r="Y809" s="23" t="str">
        <f t="shared" si="48"/>
        <v>-</v>
      </c>
      <c r="Z809" s="19" t="str">
        <f>_xlfn.XLOOKUP(D809,[1]Cmg!$I$4:$I$85,[1]Cmg!$M$4:$M$85,"----",0,1)</f>
        <v>----</v>
      </c>
      <c r="AA809" s="19" t="str">
        <f>_xlfn.XLOOKUP(D809,[1]Cmg!$A$4:$A$89,[1]Cmg!$B$4:$B$89,"----",0,1)</f>
        <v>----</v>
      </c>
      <c r="AB809" s="19" t="str">
        <f>_xlfn.XLOOKUP(D809,[1]Cmg!$E$4:$E$89,[1]Cmg!$F$4:$F$89,"----",0,1)</f>
        <v>----</v>
      </c>
      <c r="AC809" s="19" t="str">
        <f>_xlfn.XLOOKUP(D809,[1]Cmg!$O$4:$O$89,[1]Cmg!$P$4:$P$89,"----",0,1)</f>
        <v>----</v>
      </c>
      <c r="AD809" s="24" t="str">
        <f>_xlfn.XLOOKUP(D809,[1]Cmg!$S$4:$S$89,[1]Cmg!$U$4:$U$89,"----",0,1)</f>
        <v>----</v>
      </c>
      <c r="AG809" s="25">
        <f>IFERROR(SUMIFS('[1]BD Unidades'!$AH:$AH,'[1]BD Unidades'!$A:$A,'BD Centrales 2023'!$A809),"-")</f>
        <v>0</v>
      </c>
      <c r="AH809" s="25">
        <f>SUMIFS('[1]BD Unidades'!$AJ$3:$AJ$1424,'[1]BD Unidades'!$A$3:$A$1424,$A809)</f>
        <v>0</v>
      </c>
      <c r="AI809" s="25">
        <f>SUMIFS('[1]BD Unidades'!$AL$3:$AL$1424,'[1]BD Unidades'!$A$3:$A$1424,$A809)</f>
        <v>0</v>
      </c>
      <c r="AJ809" s="26" t="str">
        <f t="shared" si="49"/>
        <v>-</v>
      </c>
      <c r="AK809" s="27">
        <f>IFERROR(SUMIFS('[1]BD Unidades'!$AO$3:$AO$1424,'[1]BD Unidades'!$A$3:$A$1424,$A809),"-")</f>
        <v>0</v>
      </c>
      <c r="AL809" s="27">
        <f>IFERROR(SUMIFS('[1]BD Unidades'!$AQ$3:$AQ$1424,'[1]BD Unidades'!$A$3:$A$1424,$A809),"-")</f>
        <v>0</v>
      </c>
      <c r="AM809" s="27">
        <f>IFERROR(SUMIFS('[1]BD Unidades'!$AS$3:$AS$1424,'[1]BD Unidades'!$A$3:$A$1424,$A809),"-")</f>
        <v>0</v>
      </c>
      <c r="AN809" s="27">
        <f>IFERROR(SUMIFS('[1]BD Unidades'!$AU$3:$AU$1424,'[1]BD Unidades'!$A$3:$A$1424,$A809),"-")</f>
        <v>0</v>
      </c>
      <c r="AO809" s="27"/>
      <c r="AP809" s="27"/>
      <c r="AQ809" s="25">
        <f>IFERROR(SUMIFS('[1]BD Unidades'!$AZ$3:$AZ$1424,'[1]BD Unidades'!$A$3:$A$1424,$A809),"-")</f>
        <v>0</v>
      </c>
      <c r="AR809" s="25">
        <f>IFERROR(SUMIFS('[1]BD Unidades'!$BA$3:$BA$1424,'[1]BD Unidades'!$A$3:$A$1424,$A809),"-")</f>
        <v>0</v>
      </c>
      <c r="AS809" s="28">
        <f>SUMIFS('[1]BD Unidades'!$BC$3:$BC$1424,'[1]BD Unidades'!$A$3:$A$1424,$A809)</f>
        <v>0</v>
      </c>
      <c r="AT809" s="28">
        <f>SUMIFS('[1]BD Unidades'!$BE$3:$BE$1424,'[1]BD Unidades'!$A$3:$A$1424,$A809)</f>
        <v>0</v>
      </c>
      <c r="AU809" s="29">
        <f t="shared" si="50"/>
        <v>0</v>
      </c>
      <c r="AV809" s="30">
        <f t="shared" si="51"/>
        <v>6.7000000000000002E-4</v>
      </c>
      <c r="AW809" s="25">
        <f>IFERROR(SUMIFS('[1]BD Unidades'!$BI$3:$BI$1424,'[1]BD Unidades'!$A$3:$A$1424,$A809),"-")</f>
        <v>0</v>
      </c>
      <c r="AX809" s="25">
        <f>IFERROR(SUMIFS('[1]BD Unidades'!$BJ$3:$BJ$1424,'[1]BD Unidades'!$A$3:$A$1424,$A809),"-")</f>
        <v>0</v>
      </c>
    </row>
    <row r="810" spans="1:50" ht="14.4" x14ac:dyDescent="0.3">
      <c r="A810" s="7">
        <v>2171</v>
      </c>
      <c r="B810" s="7" t="s">
        <v>3822</v>
      </c>
      <c r="D810" s="8" t="s">
        <v>3823</v>
      </c>
      <c r="E810" s="19" t="s">
        <v>2931</v>
      </c>
      <c r="F810" s="19" t="s">
        <v>3824</v>
      </c>
      <c r="G810" s="19" t="s">
        <v>3825</v>
      </c>
      <c r="H810" s="19" t="s">
        <v>397</v>
      </c>
      <c r="I810" s="19">
        <v>2024</v>
      </c>
      <c r="J810" s="19" t="s">
        <v>495</v>
      </c>
      <c r="K810" s="19" t="s">
        <v>496</v>
      </c>
      <c r="L810" s="19" t="s">
        <v>213</v>
      </c>
      <c r="M810" s="19" t="s">
        <v>90</v>
      </c>
      <c r="N810" s="19" t="s">
        <v>91</v>
      </c>
      <c r="O810" s="19" t="s">
        <v>2341</v>
      </c>
      <c r="P810" s="19" t="s">
        <v>51</v>
      </c>
      <c r="Q810" s="9" t="s">
        <v>3216</v>
      </c>
      <c r="R810" s="20">
        <v>4.0060000000000002</v>
      </c>
      <c r="S810" s="20">
        <v>0.14977533700000001</v>
      </c>
      <c r="T810" s="20">
        <v>4</v>
      </c>
      <c r="U810" s="20" t="s">
        <v>397</v>
      </c>
      <c r="V810" s="21">
        <f>_xlfn.XLOOKUP(D810,'[1]Gen. Real'!$A:$A,'[1]Gen. Real'!$C:$C,"-",0)</f>
        <v>0.16551999999999997</v>
      </c>
      <c r="W810" s="22"/>
      <c r="X810" s="22" t="str">
        <f>_xlfn.XLOOKUP(D810,[1]Vertimiento!$A:$A,[1]Vertimiento!$E:$E,"-",0)</f>
        <v>-</v>
      </c>
      <c r="Y810" s="23" t="str">
        <f t="shared" si="48"/>
        <v>-</v>
      </c>
      <c r="Z810" s="19" t="str">
        <f>_xlfn.XLOOKUP(D810,[1]Cmg!$I$4:$I$85,[1]Cmg!$M$4:$M$85,"----",0,1)</f>
        <v>----</v>
      </c>
      <c r="AA810" s="19" t="str">
        <f>_xlfn.XLOOKUP(D810,[1]Cmg!$A$4:$A$89,[1]Cmg!$B$4:$B$89,"----",0,1)</f>
        <v>----</v>
      </c>
      <c r="AB810" s="19" t="str">
        <f>_xlfn.XLOOKUP(D810,[1]Cmg!$E$4:$E$89,[1]Cmg!$F$4:$F$89,"----",0,1)</f>
        <v>----</v>
      </c>
      <c r="AC810" s="19" t="str">
        <f>_xlfn.XLOOKUP(D810,[1]Cmg!$O$4:$O$89,[1]Cmg!$P$4:$P$89,"----",0,1)</f>
        <v>----</v>
      </c>
      <c r="AD810" s="24" t="str">
        <f>_xlfn.XLOOKUP(D810,[1]Cmg!$S$4:$S$89,[1]Cmg!$U$4:$U$89,"----",0,1)</f>
        <v>----</v>
      </c>
      <c r="AG810" s="25">
        <f>IFERROR(SUMIFS('[1]BD Unidades'!$AH:$AH,'[1]BD Unidades'!$A:$A,'BD Centrales 2023'!$A810),"-")</f>
        <v>4</v>
      </c>
      <c r="AH810" s="25">
        <f>SUMIFS('[1]BD Unidades'!$AJ$3:$AJ$1424,'[1]BD Unidades'!$A$3:$A$1424,$A810)</f>
        <v>1749.3759360958561</v>
      </c>
      <c r="AI810" s="25">
        <f>SUMIFS('[1]BD Unidades'!$AL$3:$AL$1424,'[1]BD Unidades'!$A$3:$A$1424,$A810)</f>
        <v>0</v>
      </c>
      <c r="AJ810" s="26">
        <f t="shared" si="49"/>
        <v>0</v>
      </c>
      <c r="AK810" s="27">
        <f>IFERROR(SUMIFS('[1]BD Unidades'!$AO$3:$AO$1424,'[1]BD Unidades'!$A$3:$A$1424,$A810),"-")</f>
        <v>0</v>
      </c>
      <c r="AL810" s="27">
        <f>IFERROR(SUMIFS('[1]BD Unidades'!$AQ$3:$AQ$1424,'[1]BD Unidades'!$A$3:$A$1424,$A810),"-")</f>
        <v>0</v>
      </c>
      <c r="AM810" s="27">
        <f>IFERROR(SUMIFS('[1]BD Unidades'!$AS$3:$AS$1424,'[1]BD Unidades'!$A$3:$A$1424,$A810),"-")</f>
        <v>0</v>
      </c>
      <c r="AN810" s="27">
        <f>IFERROR(SUMIFS('[1]BD Unidades'!$AU$3:$AU$1424,'[1]BD Unidades'!$A$3:$A$1424,$A810),"-")</f>
        <v>0</v>
      </c>
      <c r="AO810" s="27"/>
      <c r="AP810" s="27"/>
      <c r="AQ810" s="25">
        <f>IFERROR(SUMIFS('[1]BD Unidades'!$AZ$3:$AZ$1424,'[1]BD Unidades'!$A$3:$A$1424,$A810),"-")</f>
        <v>0.95735325057253073</v>
      </c>
      <c r="AR810" s="25">
        <f>IFERROR(SUMIFS('[1]BD Unidades'!$BA$3:$BA$1424,'[1]BD Unidades'!$A$3:$A$1424,$A810),"-")</f>
        <v>4</v>
      </c>
      <c r="AS810" s="28">
        <f>SUMIFS('[1]BD Unidades'!$BC$3:$BC$1424,'[1]BD Unidades'!$A$3:$A$1424,$A810)</f>
        <v>9.3919121318022953E-3</v>
      </c>
      <c r="AT810" s="28">
        <f>SUMIFS('[1]BD Unidades'!$BE$3:$BE$1424,'[1]BD Unidades'!$A$3:$A$1424,$A810)</f>
        <v>0.99850224663005482</v>
      </c>
      <c r="AU810" s="29">
        <f t="shared" si="50"/>
        <v>0.98912440126629808</v>
      </c>
      <c r="AV810" s="30">
        <f t="shared" si="51"/>
        <v>1.4977533700000001E-3</v>
      </c>
      <c r="AW810" s="25">
        <f>IFERROR(SUMIFS('[1]BD Unidades'!$BI$3:$BI$1424,'[1]BD Unidades'!$A$3:$A$1424,$A810),"-")</f>
        <v>0.18966967717952898</v>
      </c>
      <c r="AX810" s="25">
        <f>IFERROR(SUMIFS('[1]BD Unidades'!$BJ$3:$BJ$1424,'[1]BD Unidades'!$A$3:$A$1424,$A810),"-")</f>
        <v>0.12201025098826522</v>
      </c>
    </row>
    <row r="811" spans="1:50" ht="14.4" x14ac:dyDescent="0.3">
      <c r="A811" s="7">
        <v>2173</v>
      </c>
      <c r="B811" s="7" t="s">
        <v>3827</v>
      </c>
      <c r="D811" s="8" t="s">
        <v>3828</v>
      </c>
      <c r="E811" s="19" t="s">
        <v>3766</v>
      </c>
      <c r="F811" s="19" t="s">
        <v>3829</v>
      </c>
      <c r="G811" s="19" t="s">
        <v>3830</v>
      </c>
      <c r="H811" s="19" t="s">
        <v>397</v>
      </c>
      <c r="I811" s="19">
        <v>2024</v>
      </c>
      <c r="J811" s="19" t="s">
        <v>495</v>
      </c>
      <c r="K811" s="19" t="s">
        <v>496</v>
      </c>
      <c r="L811" s="19" t="s">
        <v>213</v>
      </c>
      <c r="M811" s="19" t="s">
        <v>164</v>
      </c>
      <c r="N811" s="19" t="s">
        <v>831</v>
      </c>
      <c r="O811" s="19" t="s">
        <v>832</v>
      </c>
      <c r="P811" s="19" t="s">
        <v>51</v>
      </c>
      <c r="Q811" s="9" t="s">
        <v>3831</v>
      </c>
      <c r="R811" s="20">
        <v>7.2249999999999996</v>
      </c>
      <c r="S811" s="20">
        <v>0.34599999999999997</v>
      </c>
      <c r="T811" s="20">
        <v>7.2</v>
      </c>
      <c r="U811" s="20" t="s">
        <v>397</v>
      </c>
      <c r="V811" s="21">
        <f>_xlfn.XLOOKUP(D811,'[1]Gen. Real'!$A:$A,'[1]Gen. Real'!$C:$C,"-",0)</f>
        <v>4.5639999999999993E-2</v>
      </c>
      <c r="W811" s="22"/>
      <c r="X811" s="22" t="str">
        <f>_xlfn.XLOOKUP(D811,[1]Vertimiento!$A:$A,[1]Vertimiento!$E:$E,"-",0)</f>
        <v>-</v>
      </c>
      <c r="Y811" s="23" t="str">
        <f t="shared" si="48"/>
        <v>-</v>
      </c>
      <c r="Z811" s="19" t="str">
        <f>_xlfn.XLOOKUP(D811,[1]Cmg!$I$4:$I$85,[1]Cmg!$M$4:$M$85,"----",0,1)</f>
        <v>----</v>
      </c>
      <c r="AA811" s="19" t="str">
        <f>_xlfn.XLOOKUP(D811,[1]Cmg!$A$4:$A$89,[1]Cmg!$B$4:$B$89,"----",0,1)</f>
        <v>----</v>
      </c>
      <c r="AB811" s="19" t="str">
        <f>_xlfn.XLOOKUP(D811,[1]Cmg!$E$4:$E$89,[1]Cmg!$F$4:$F$89,"----",0,1)</f>
        <v>----</v>
      </c>
      <c r="AC811" s="19" t="str">
        <f>_xlfn.XLOOKUP(D811,[1]Cmg!$O$4:$O$89,[1]Cmg!$P$4:$P$89,"----",0,1)</f>
        <v>----</v>
      </c>
      <c r="AD811" s="24" t="str">
        <f>_xlfn.XLOOKUP(D811,[1]Cmg!$S$4:$S$89,[1]Cmg!$U$4:$U$89,"----",0,1)</f>
        <v>----</v>
      </c>
      <c r="AG811" s="25">
        <f>IFERROR(SUMIFS('[1]BD Unidades'!$AH:$AH,'[1]BD Unidades'!$A:$A,'BD Centrales 2023'!$A811),"-")</f>
        <v>0</v>
      </c>
      <c r="AH811" s="25">
        <f>SUMIFS('[1]BD Unidades'!$AJ$3:$AJ$1424,'[1]BD Unidades'!$A$3:$A$1424,$A811)</f>
        <v>97.660899653979243</v>
      </c>
      <c r="AI811" s="25">
        <f>SUMIFS('[1]BD Unidades'!$AL$3:$AL$1424,'[1]BD Unidades'!$A$3:$A$1424,$A811)</f>
        <v>0</v>
      </c>
      <c r="AJ811" s="26">
        <f t="shared" si="49"/>
        <v>0</v>
      </c>
      <c r="AK811" s="27">
        <f>IFERROR(SUMIFS('[1]BD Unidades'!$AO$3:$AO$1424,'[1]BD Unidades'!$A$3:$A$1424,$A811),"-")</f>
        <v>0</v>
      </c>
      <c r="AL811" s="27">
        <f>IFERROR(SUMIFS('[1]BD Unidades'!$AQ$3:$AQ$1424,'[1]BD Unidades'!$A$3:$A$1424,$A811),"-")</f>
        <v>0</v>
      </c>
      <c r="AM811" s="27">
        <f>IFERROR(SUMIFS('[1]BD Unidades'!$AS$3:$AS$1424,'[1]BD Unidades'!$A$3:$A$1424,$A811),"-")</f>
        <v>0</v>
      </c>
      <c r="AN811" s="27">
        <f>IFERROR(SUMIFS('[1]BD Unidades'!$AU$3:$AU$1424,'[1]BD Unidades'!$A$3:$A$1424,$A811),"-")</f>
        <v>0</v>
      </c>
      <c r="AO811" s="27"/>
      <c r="AP811" s="27"/>
      <c r="AQ811" s="25">
        <f>IFERROR(SUMIFS('[1]BD Unidades'!$AZ$3:$AZ$1424,'[1]BD Unidades'!$A$3:$A$1424,$A811),"-")</f>
        <v>7.1801493792939805E-2</v>
      </c>
      <c r="AR811" s="25">
        <f>IFERROR(SUMIFS('[1]BD Unidades'!$BA$3:$BA$1424,'[1]BD Unidades'!$A$3:$A$1424,$A811),"-")</f>
        <v>0.3</v>
      </c>
      <c r="AS811" s="28">
        <f>SUMIFS('[1]BD Unidades'!$BC$3:$BC$1424,'[1]BD Unidades'!$A$3:$A$1424,$A811)</f>
        <v>3.9056055363321797E-4</v>
      </c>
      <c r="AT811" s="28">
        <f>SUMIFS('[1]BD Unidades'!$BE$3:$BE$1424,'[1]BD Unidades'!$A$3:$A$1424,$A811)</f>
        <v>4.1522491349480967E-2</v>
      </c>
      <c r="AU811" s="29">
        <f t="shared" si="50"/>
        <v>4.1506274302271287E-2</v>
      </c>
      <c r="AV811" s="30">
        <f t="shared" si="51"/>
        <v>3.4599999999999995E-3</v>
      </c>
      <c r="AW811" s="25">
        <f>IFERROR(SUMIFS('[1]BD Unidades'!$BI$3:$BI$1424,'[1]BD Unidades'!$A$3:$A$1424,$A811),"-")</f>
        <v>1.9096878455747108E-2</v>
      </c>
      <c r="AX811" s="25">
        <f>IFERROR(SUMIFS('[1]BD Unidades'!$BJ$3:$BJ$1424,'[1]BD Unidades'!$A$3:$A$1424,$A811),"-")</f>
        <v>1.2284593763886987E-2</v>
      </c>
    </row>
    <row r="812" spans="1:50" ht="14.4" x14ac:dyDescent="0.3">
      <c r="A812" s="7">
        <v>2174</v>
      </c>
      <c r="B812" s="7" t="s">
        <v>3832</v>
      </c>
      <c r="D812" s="8" t="s">
        <v>3833</v>
      </c>
      <c r="E812" s="19" t="s">
        <v>1908</v>
      </c>
      <c r="F812" s="19" t="s">
        <v>3834</v>
      </c>
      <c r="G812" s="19" t="s">
        <v>3835</v>
      </c>
      <c r="H812" s="19" t="s">
        <v>397</v>
      </c>
      <c r="I812" s="19">
        <v>2024</v>
      </c>
      <c r="J812" s="19" t="s">
        <v>495</v>
      </c>
      <c r="K812" s="19" t="s">
        <v>496</v>
      </c>
      <c r="L812" s="19" t="s">
        <v>213</v>
      </c>
      <c r="M812" s="19" t="s">
        <v>189</v>
      </c>
      <c r="N812" s="19" t="s">
        <v>773</v>
      </c>
      <c r="O812" s="19" t="s">
        <v>773</v>
      </c>
      <c r="P812" s="19" t="s">
        <v>51</v>
      </c>
      <c r="Q812" s="9" t="s">
        <v>3836</v>
      </c>
      <c r="R812" s="20">
        <v>3.0045000000000002</v>
      </c>
      <c r="S812" s="20">
        <v>0.15</v>
      </c>
      <c r="T812" s="20">
        <v>3</v>
      </c>
      <c r="U812" s="20" t="s">
        <v>397</v>
      </c>
      <c r="V812" s="21">
        <f>_xlfn.XLOOKUP(D812,'[1]Gen. Real'!$A:$A,'[1]Gen. Real'!$C:$C,"-",0)</f>
        <v>1.2860200000000002</v>
      </c>
      <c r="W812" s="22"/>
      <c r="X812" s="22" t="str">
        <f>_xlfn.XLOOKUP(D812,[1]Vertimiento!$A:$A,[1]Vertimiento!$E:$E,"-",0)</f>
        <v>-</v>
      </c>
      <c r="Y812" s="23" t="str">
        <f t="shared" si="48"/>
        <v>-</v>
      </c>
      <c r="Z812" s="19" t="str">
        <f>_xlfn.XLOOKUP(D812,[1]Cmg!$I$4:$I$85,[1]Cmg!$M$4:$M$85,"----",0,1)</f>
        <v>----</v>
      </c>
      <c r="AA812" s="19" t="str">
        <f>_xlfn.XLOOKUP(D812,[1]Cmg!$A$4:$A$89,[1]Cmg!$B$4:$B$89,"----",0,1)</f>
        <v>----</v>
      </c>
      <c r="AB812" s="19" t="str">
        <f>_xlfn.XLOOKUP(D812,[1]Cmg!$E$4:$E$89,[1]Cmg!$F$4:$F$89,"----",0,1)</f>
        <v>----</v>
      </c>
      <c r="AC812" s="19" t="str">
        <f>_xlfn.XLOOKUP(D812,[1]Cmg!$O$4:$O$89,[1]Cmg!$P$4:$P$89,"----",0,1)</f>
        <v>----</v>
      </c>
      <c r="AD812" s="24" t="str">
        <f>_xlfn.XLOOKUP(D812,[1]Cmg!$S$4:$S$89,[1]Cmg!$U$4:$U$89,"----",0,1)</f>
        <v>----</v>
      </c>
      <c r="AG812" s="25">
        <f>IFERROR(SUMIFS('[1]BD Unidades'!$AH:$AH,'[1]BD Unidades'!$A:$A,'BD Centrales 2023'!$A812),"-")</f>
        <v>3</v>
      </c>
      <c r="AH812" s="25">
        <f>SUMIFS('[1]BD Unidades'!$AJ$3:$AJ$1424,'[1]BD Unidades'!$A$3:$A$1424,$A812)</f>
        <v>1965.052421367948</v>
      </c>
      <c r="AI812" s="25">
        <f>SUMIFS('[1]BD Unidades'!$AL$3:$AL$1424,'[1]BD Unidades'!$A$3:$A$1424,$A812)</f>
        <v>0</v>
      </c>
      <c r="AJ812" s="26">
        <f t="shared" si="49"/>
        <v>0</v>
      </c>
      <c r="AK812" s="27">
        <f>IFERROR(SUMIFS('[1]BD Unidades'!$AO$3:$AO$1424,'[1]BD Unidades'!$A$3:$A$1424,$A812),"-")</f>
        <v>0</v>
      </c>
      <c r="AL812" s="27">
        <f>IFERROR(SUMIFS('[1]BD Unidades'!$AQ$3:$AQ$1424,'[1]BD Unidades'!$A$3:$A$1424,$A812),"-")</f>
        <v>0</v>
      </c>
      <c r="AM812" s="27">
        <f>IFERROR(SUMIFS('[1]BD Unidades'!$AS$3:$AS$1424,'[1]BD Unidades'!$A$3:$A$1424,$A812),"-")</f>
        <v>0</v>
      </c>
      <c r="AN812" s="27">
        <f>IFERROR(SUMIFS('[1]BD Unidades'!$AU$3:$AU$1424,'[1]BD Unidades'!$A$3:$A$1424,$A812),"-")</f>
        <v>0</v>
      </c>
      <c r="AO812" s="27"/>
      <c r="AP812" s="27"/>
      <c r="AQ812" s="25">
        <f>IFERROR(SUMIFS('[1]BD Unidades'!$AZ$3:$AZ$1424,'[1]BD Unidades'!$A$3:$A$1424,$A812),"-")</f>
        <v>0.71801493792939808</v>
      </c>
      <c r="AR812" s="25">
        <f>IFERROR(SUMIFS('[1]BD Unidades'!$BA$3:$BA$1424,'[1]BD Unidades'!$A$3:$A$1424,$A812),"-")</f>
        <v>3</v>
      </c>
      <c r="AS812" s="28">
        <f>SUMIFS('[1]BD Unidades'!$BC$3:$BC$1424,'[1]BD Unidades'!$A$3:$A$1424,$A812)</f>
        <v>9.3919121318022953E-3</v>
      </c>
      <c r="AT812" s="28">
        <f>SUMIFS('[1]BD Unidades'!$BE$3:$BE$1424,'[1]BD Unidades'!$A$3:$A$1424,$A812)</f>
        <v>0.99850224663005482</v>
      </c>
      <c r="AU812" s="29">
        <f t="shared" si="50"/>
        <v>0.98912440126629808</v>
      </c>
      <c r="AV812" s="30">
        <f t="shared" si="51"/>
        <v>1.5E-3</v>
      </c>
      <c r="AW812" s="25">
        <f>IFERROR(SUMIFS('[1]BD Unidades'!$BI$3:$BI$1424,'[1]BD Unidades'!$A$3:$A$1424,$A812),"-")</f>
        <v>0.15979020748686348</v>
      </c>
      <c r="AX812" s="25">
        <f>IFERROR(SUMIFS('[1]BD Unidades'!$BJ$3:$BJ$1424,'[1]BD Unidades'!$A$3:$A$1424,$A812),"-")</f>
        <v>0.10278945802436046</v>
      </c>
    </row>
    <row r="813" spans="1:50" ht="14.4" x14ac:dyDescent="0.3">
      <c r="A813" s="7">
        <v>2175</v>
      </c>
      <c r="B813" s="7" t="s">
        <v>3837</v>
      </c>
      <c r="D813" s="8" t="s">
        <v>3838</v>
      </c>
      <c r="E813" s="19" t="s">
        <v>3839</v>
      </c>
      <c r="F813" s="19" t="s">
        <v>3839</v>
      </c>
      <c r="G813" s="19" t="s">
        <v>3840</v>
      </c>
      <c r="H813" s="19" t="s">
        <v>397</v>
      </c>
      <c r="I813" s="19">
        <v>2024</v>
      </c>
      <c r="J813" s="19" t="s">
        <v>495</v>
      </c>
      <c r="K813" s="19" t="s">
        <v>496</v>
      </c>
      <c r="L813" s="19" t="s">
        <v>213</v>
      </c>
      <c r="M813" s="19" t="s">
        <v>68</v>
      </c>
      <c r="N813" s="19" t="s">
        <v>68</v>
      </c>
      <c r="O813" s="19" t="s">
        <v>2324</v>
      </c>
      <c r="P813" s="19" t="s">
        <v>51</v>
      </c>
      <c r="Q813" s="9" t="s">
        <v>3842</v>
      </c>
      <c r="R813" s="20">
        <v>9</v>
      </c>
      <c r="S813" s="20">
        <v>6.7000000000000004E-2</v>
      </c>
      <c r="T813" s="20">
        <v>8.9939999999999998</v>
      </c>
      <c r="U813" s="20">
        <v>8.9939999999999998</v>
      </c>
      <c r="V813" s="21">
        <f>_xlfn.XLOOKUP(D813,'[1]Gen. Real'!$A:$A,'[1]Gen. Real'!$C:$C,"-",0)</f>
        <v>7.5046099999999978</v>
      </c>
      <c r="W813" s="22"/>
      <c r="X813" s="22" t="str">
        <f>_xlfn.XLOOKUP(D813,[1]Vertimiento!$A:$A,[1]Vertimiento!$E:$E,"-",0)</f>
        <v>-</v>
      </c>
      <c r="Y813" s="23" t="str">
        <f t="shared" si="48"/>
        <v>-</v>
      </c>
      <c r="Z813" s="19" t="str">
        <f>_xlfn.XLOOKUP(D813,[1]Cmg!$I$4:$I$85,[1]Cmg!$M$4:$M$85,"----",0,1)</f>
        <v>----</v>
      </c>
      <c r="AA813" s="19" t="str">
        <f>_xlfn.XLOOKUP(D813,[1]Cmg!$A$4:$A$89,[1]Cmg!$B$4:$B$89,"----",0,1)</f>
        <v>----</v>
      </c>
      <c r="AB813" s="19" t="str">
        <f>_xlfn.XLOOKUP(D813,[1]Cmg!$E$4:$E$89,[1]Cmg!$F$4:$F$89,"----",0,1)</f>
        <v>----</v>
      </c>
      <c r="AC813" s="19" t="str">
        <f>_xlfn.XLOOKUP(D813,[1]Cmg!$O$4:$O$89,[1]Cmg!$P$4:$P$89,"----",0,1)</f>
        <v>----</v>
      </c>
      <c r="AD813" s="24" t="str">
        <f>_xlfn.XLOOKUP(D813,[1]Cmg!$S$4:$S$89,[1]Cmg!$U$4:$U$89,"----",0,1)</f>
        <v>----</v>
      </c>
      <c r="AG813" s="25">
        <f>IFERROR(SUMIFS('[1]BD Unidades'!$AH:$AH,'[1]BD Unidades'!$A:$A,'BD Centrales 2023'!$A813),"-")</f>
        <v>9</v>
      </c>
      <c r="AH813" s="25">
        <f>SUMIFS('[1]BD Unidades'!$AJ$3:$AJ$1424,'[1]BD Unidades'!$A$3:$A$1424,$A813)</f>
        <v>2689</v>
      </c>
      <c r="AI813" s="25">
        <f>SUMIFS('[1]BD Unidades'!$AL$3:$AL$1424,'[1]BD Unidades'!$A$3:$A$1424,$A813)</f>
        <v>71</v>
      </c>
      <c r="AJ813" s="26">
        <f t="shared" si="49"/>
        <v>2.5724637681159419E-2</v>
      </c>
      <c r="AK813" s="27">
        <f>IFERROR(SUMIFS('[1]BD Unidades'!$AO$3:$AO$1424,'[1]BD Unidades'!$A$3:$A$1424,$A813),"-")</f>
        <v>0</v>
      </c>
      <c r="AL813" s="27">
        <f>IFERROR(SUMIFS('[1]BD Unidades'!$AQ$3:$AQ$1424,'[1]BD Unidades'!$A$3:$A$1424,$A813),"-")</f>
        <v>0</v>
      </c>
      <c r="AM813" s="27">
        <f>IFERROR(SUMIFS('[1]BD Unidades'!$AS$3:$AS$1424,'[1]BD Unidades'!$A$3:$A$1424,$A813),"-")</f>
        <v>0</v>
      </c>
      <c r="AN813" s="27">
        <f>IFERROR(SUMIFS('[1]BD Unidades'!$AU$3:$AU$1424,'[1]BD Unidades'!$A$3:$A$1424,$A813),"-")</f>
        <v>0</v>
      </c>
      <c r="AO813" s="27"/>
      <c r="AP813" s="27"/>
      <c r="AQ813" s="25">
        <f>IFERROR(SUMIFS('[1]BD Unidades'!$AZ$3:$AZ$1424,'[1]BD Unidades'!$A$3:$A$1424,$A813),"-")</f>
        <v>2.154044813788194</v>
      </c>
      <c r="AR813" s="25">
        <f>IFERROR(SUMIFS('[1]BD Unidades'!$BA$3:$BA$1424,'[1]BD Unidades'!$A$3:$A$1424,$A813),"-")</f>
        <v>8.7684808333333297</v>
      </c>
      <c r="AS813" s="28">
        <f>SUMIFS('[1]BD Unidades'!$BC$3:$BC$1424,'[1]BD Unidades'!$A$3:$A$1424,$A813)</f>
        <v>9.4059999999999994E-3</v>
      </c>
      <c r="AT813" s="28">
        <f>SUMIFS('[1]BD Unidades'!$BE$3:$BE$1424,'[1]BD Unidades'!$A$3:$A$1424,$A813)</f>
        <v>1</v>
      </c>
      <c r="AU813" s="29">
        <f t="shared" si="50"/>
        <v>0.99059399999999997</v>
      </c>
      <c r="AV813" s="30">
        <f t="shared" si="51"/>
        <v>6.7000000000000002E-4</v>
      </c>
      <c r="AW813" s="25">
        <f>IFERROR(SUMIFS('[1]BD Unidades'!$BI$3:$BI$1424,'[1]BD Unidades'!$A$3:$A$1424,$A813),"-")</f>
        <v>0.67228806808497488</v>
      </c>
      <c r="AX813" s="25">
        <f>IFERROR(SUMIFS('[1]BD Unidades'!$BJ$3:$BJ$1424,'[1]BD Unidades'!$A$3:$A$1424,$A813),"-")</f>
        <v>0.43246784168785829</v>
      </c>
    </row>
    <row r="814" spans="1:50" ht="14.4" x14ac:dyDescent="0.3">
      <c r="A814" s="7">
        <v>2177</v>
      </c>
      <c r="B814" s="7" t="s">
        <v>3843</v>
      </c>
      <c r="D814" s="8" t="s">
        <v>3844</v>
      </c>
      <c r="E814" s="19" t="s">
        <v>2931</v>
      </c>
      <c r="F814" s="19" t="s">
        <v>3845</v>
      </c>
      <c r="G814" s="19" t="s">
        <v>3846</v>
      </c>
      <c r="H814" s="19" t="s">
        <v>397</v>
      </c>
      <c r="I814" s="19">
        <v>2024</v>
      </c>
      <c r="J814" s="19" t="s">
        <v>495</v>
      </c>
      <c r="K814" s="19" t="s">
        <v>496</v>
      </c>
      <c r="L814" s="19" t="s">
        <v>213</v>
      </c>
      <c r="M814" s="19" t="s">
        <v>189</v>
      </c>
      <c r="N814" s="19" t="s">
        <v>773</v>
      </c>
      <c r="O814" s="19" t="s">
        <v>1110</v>
      </c>
      <c r="P814" s="19" t="s">
        <v>51</v>
      </c>
      <c r="Q814" s="9" t="s">
        <v>3847</v>
      </c>
      <c r="R814" s="20">
        <v>0.21</v>
      </c>
      <c r="S814" s="20">
        <v>4.76</v>
      </c>
      <c r="T814" s="20">
        <v>0.2</v>
      </c>
      <c r="U814" s="20" t="s">
        <v>397</v>
      </c>
      <c r="V814" s="21">
        <f>_xlfn.XLOOKUP(D814,'[1]Gen. Real'!$A:$A,'[1]Gen. Real'!$C:$C,"-",0)</f>
        <v>1.1720000000000001E-2</v>
      </c>
      <c r="W814" s="22"/>
      <c r="X814" s="22" t="str">
        <f>_xlfn.XLOOKUP(D814,[1]Vertimiento!$A:$A,[1]Vertimiento!$E:$E,"-",0)</f>
        <v>-</v>
      </c>
      <c r="Y814" s="23" t="str">
        <f t="shared" si="48"/>
        <v>-</v>
      </c>
      <c r="Z814" s="19" t="str">
        <f>_xlfn.XLOOKUP(D814,[1]Cmg!$I$4:$I$85,[1]Cmg!$M$4:$M$85,"----",0,1)</f>
        <v>----</v>
      </c>
      <c r="AA814" s="19" t="str">
        <f>_xlfn.XLOOKUP(D814,[1]Cmg!$A$4:$A$89,[1]Cmg!$B$4:$B$89,"----",0,1)</f>
        <v>----</v>
      </c>
      <c r="AB814" s="19" t="str">
        <f>_xlfn.XLOOKUP(D814,[1]Cmg!$E$4:$E$89,[1]Cmg!$F$4:$F$89,"----",0,1)</f>
        <v>----</v>
      </c>
      <c r="AC814" s="19" t="str">
        <f>_xlfn.XLOOKUP(D814,[1]Cmg!$O$4:$O$89,[1]Cmg!$P$4:$P$89,"----",0,1)</f>
        <v>----</v>
      </c>
      <c r="AD814" s="24" t="str">
        <f>_xlfn.XLOOKUP(D814,[1]Cmg!$S$4:$S$89,[1]Cmg!$U$4:$U$89,"----",0,1)</f>
        <v>----</v>
      </c>
      <c r="AG814" s="25">
        <f>IFERROR(SUMIFS('[1]BD Unidades'!$AH:$AH,'[1]BD Unidades'!$A:$A,'BD Centrales 2023'!$A814),"-")</f>
        <v>0.2</v>
      </c>
      <c r="AH814" s="25">
        <f>SUMIFS('[1]BD Unidades'!$AJ$3:$AJ$1424,'[1]BD Unidades'!$A$3:$A$1424,$A814)</f>
        <v>2491.4285714285716</v>
      </c>
      <c r="AI814" s="25">
        <f>SUMIFS('[1]BD Unidades'!$AL$3:$AL$1424,'[1]BD Unidades'!$A$3:$A$1424,$A814)</f>
        <v>0</v>
      </c>
      <c r="AJ814" s="26">
        <f t="shared" si="49"/>
        <v>0</v>
      </c>
      <c r="AK814" s="27">
        <f>IFERROR(SUMIFS('[1]BD Unidades'!$AO$3:$AO$1424,'[1]BD Unidades'!$A$3:$A$1424,$A814),"-")</f>
        <v>0</v>
      </c>
      <c r="AL814" s="27">
        <f>IFERROR(SUMIFS('[1]BD Unidades'!$AQ$3:$AQ$1424,'[1]BD Unidades'!$A$3:$A$1424,$A814),"-")</f>
        <v>0</v>
      </c>
      <c r="AM814" s="27">
        <f>IFERROR(SUMIFS('[1]BD Unidades'!$AS$3:$AS$1424,'[1]BD Unidades'!$A$3:$A$1424,$A814),"-")</f>
        <v>0</v>
      </c>
      <c r="AN814" s="27">
        <f>IFERROR(SUMIFS('[1]BD Unidades'!$AU$3:$AU$1424,'[1]BD Unidades'!$A$3:$A$1424,$A814),"-")</f>
        <v>0</v>
      </c>
      <c r="AO814" s="27"/>
      <c r="AP814" s="27"/>
      <c r="AQ814" s="25">
        <f>IFERROR(SUMIFS('[1]BD Unidades'!$AZ$3:$AZ$1424,'[1]BD Unidades'!$A$3:$A$1424,$A814),"-")</f>
        <v>4.7867662528626537E-2</v>
      </c>
      <c r="AR814" s="25">
        <f>IFERROR(SUMIFS('[1]BD Unidades'!$BA$3:$BA$1424,'[1]BD Unidades'!$A$3:$A$1424,$A814),"-")</f>
        <v>0.2</v>
      </c>
      <c r="AS814" s="28">
        <f>SUMIFS('[1]BD Unidades'!$BC$3:$BC$1424,'[1]BD Unidades'!$A$3:$A$1424,$A814)</f>
        <v>8.958095238095239E-3</v>
      </c>
      <c r="AT814" s="28">
        <f>SUMIFS('[1]BD Unidades'!$BE$3:$BE$1424,'[1]BD Unidades'!$A$3:$A$1424,$A814)</f>
        <v>0.95238095238095244</v>
      </c>
      <c r="AU814" s="29">
        <f t="shared" si="50"/>
        <v>0.9438494331065761</v>
      </c>
      <c r="AV814" s="30">
        <f t="shared" si="51"/>
        <v>4.7599999999999996E-2</v>
      </c>
      <c r="AW814" s="25">
        <f>IFERROR(SUMIFS('[1]BD Unidades'!$BI$3:$BI$1424,'[1]BD Unidades'!$A$3:$A$1424,$A814),"-")</f>
        <v>1.4160270419567573E-2</v>
      </c>
      <c r="AX814" s="25">
        <f>IFERROR(SUMIFS('[1]BD Unidades'!$BJ$3:$BJ$1424,'[1]BD Unidades'!$A$3:$A$1424,$A814),"-")</f>
        <v>9.1089844915896619E-3</v>
      </c>
    </row>
    <row r="815" spans="1:50" ht="14.4" x14ac:dyDescent="0.3">
      <c r="A815" s="7">
        <v>2178</v>
      </c>
      <c r="B815" s="7" t="s">
        <v>3848</v>
      </c>
      <c r="D815" s="8" t="s">
        <v>3849</v>
      </c>
      <c r="E815" s="19" t="s">
        <v>2309</v>
      </c>
      <c r="F815" s="19" t="s">
        <v>3850</v>
      </c>
      <c r="G815" s="19" t="s">
        <v>3851</v>
      </c>
      <c r="H815" s="19" t="s">
        <v>397</v>
      </c>
      <c r="I815" s="19">
        <v>2024</v>
      </c>
      <c r="J815" s="19" t="s">
        <v>495</v>
      </c>
      <c r="K815" s="19" t="s">
        <v>496</v>
      </c>
      <c r="L815" s="19" t="s">
        <v>213</v>
      </c>
      <c r="M815" s="19" t="s">
        <v>477</v>
      </c>
      <c r="N815" s="19" t="s">
        <v>549</v>
      </c>
      <c r="O815" s="19" t="s">
        <v>477</v>
      </c>
      <c r="P815" s="19" t="s">
        <v>51</v>
      </c>
      <c r="Q815" s="9" t="s">
        <v>3852</v>
      </c>
      <c r="R815" s="20">
        <v>2.7097000000000002</v>
      </c>
      <c r="S815" s="20">
        <v>0.36</v>
      </c>
      <c r="T815" s="20">
        <v>2.7</v>
      </c>
      <c r="U815" s="20" t="s">
        <v>397</v>
      </c>
      <c r="V815" s="21" t="str">
        <f>_xlfn.XLOOKUP(D815,'[1]Gen. Real'!$A:$A,'[1]Gen. Real'!$C:$C,"-",0)</f>
        <v>-</v>
      </c>
      <c r="W815" s="22"/>
      <c r="X815" s="22" t="str">
        <f>_xlfn.XLOOKUP(D815,[1]Vertimiento!$A:$A,[1]Vertimiento!$E:$E,"-",0)</f>
        <v>-</v>
      </c>
      <c r="Y815" s="23" t="str">
        <f t="shared" si="48"/>
        <v>-</v>
      </c>
      <c r="Z815" s="19" t="str">
        <f>_xlfn.XLOOKUP(D815,[1]Cmg!$I$4:$I$85,[1]Cmg!$M$4:$M$85,"----",0,1)</f>
        <v>----</v>
      </c>
      <c r="AA815" s="19" t="str">
        <f>_xlfn.XLOOKUP(D815,[1]Cmg!$A$4:$A$89,[1]Cmg!$B$4:$B$89,"----",0,1)</f>
        <v>----</v>
      </c>
      <c r="AB815" s="19" t="str">
        <f>_xlfn.XLOOKUP(D815,[1]Cmg!$E$4:$E$89,[1]Cmg!$F$4:$F$89,"----",0,1)</f>
        <v>----</v>
      </c>
      <c r="AC815" s="19" t="str">
        <f>_xlfn.XLOOKUP(D815,[1]Cmg!$O$4:$O$89,[1]Cmg!$P$4:$P$89,"----",0,1)</f>
        <v>----</v>
      </c>
      <c r="AD815" s="24" t="str">
        <f>_xlfn.XLOOKUP(D815,[1]Cmg!$S$4:$S$89,[1]Cmg!$U$4:$U$89,"----",0,1)</f>
        <v>----</v>
      </c>
      <c r="AG815" s="25">
        <f>IFERROR(SUMIFS('[1]BD Unidades'!$AH:$AH,'[1]BD Unidades'!$A:$A,'BD Centrales 2023'!$A815),"-")</f>
        <v>0</v>
      </c>
      <c r="AH815" s="25">
        <f>SUMIFS('[1]BD Unidades'!$AJ$3:$AJ$1424,'[1]BD Unidades'!$A$3:$A$1424,$A815)</f>
        <v>0</v>
      </c>
      <c r="AI815" s="25">
        <f>SUMIFS('[1]BD Unidades'!$AL$3:$AL$1424,'[1]BD Unidades'!$A$3:$A$1424,$A815)</f>
        <v>0</v>
      </c>
      <c r="AJ815" s="26" t="str">
        <f t="shared" si="49"/>
        <v>-</v>
      </c>
      <c r="AK815" s="27">
        <f>IFERROR(SUMIFS('[1]BD Unidades'!$AO$3:$AO$1424,'[1]BD Unidades'!$A$3:$A$1424,$A815),"-")</f>
        <v>0</v>
      </c>
      <c r="AL815" s="27">
        <f>IFERROR(SUMIFS('[1]BD Unidades'!$AQ$3:$AQ$1424,'[1]BD Unidades'!$A$3:$A$1424,$A815),"-")</f>
        <v>0</v>
      </c>
      <c r="AM815" s="27">
        <f>IFERROR(SUMIFS('[1]BD Unidades'!$AS$3:$AS$1424,'[1]BD Unidades'!$A$3:$A$1424,$A815),"-")</f>
        <v>0</v>
      </c>
      <c r="AN815" s="27">
        <f>IFERROR(SUMIFS('[1]BD Unidades'!$AU$3:$AU$1424,'[1]BD Unidades'!$A$3:$A$1424,$A815),"-")</f>
        <v>0</v>
      </c>
      <c r="AO815" s="27"/>
      <c r="AP815" s="27"/>
      <c r="AQ815" s="25">
        <f>IFERROR(SUMIFS('[1]BD Unidades'!$AZ$3:$AZ$1424,'[1]BD Unidades'!$A$3:$A$1424,$A815),"-")</f>
        <v>0</v>
      </c>
      <c r="AR815" s="25">
        <f>IFERROR(SUMIFS('[1]BD Unidades'!$BA$3:$BA$1424,'[1]BD Unidades'!$A$3:$A$1424,$A815),"-")</f>
        <v>0</v>
      </c>
      <c r="AS815" s="28">
        <f>SUMIFS('[1]BD Unidades'!$BC$3:$BC$1424,'[1]BD Unidades'!$A$3:$A$1424,$A815)</f>
        <v>0</v>
      </c>
      <c r="AT815" s="28">
        <f>SUMIFS('[1]BD Unidades'!$BE$3:$BE$1424,'[1]BD Unidades'!$A$3:$A$1424,$A815)</f>
        <v>0</v>
      </c>
      <c r="AU815" s="29">
        <f t="shared" si="50"/>
        <v>0</v>
      </c>
      <c r="AV815" s="30">
        <f t="shared" si="51"/>
        <v>3.5999999999999999E-3</v>
      </c>
      <c r="AW815" s="25">
        <f>IFERROR(SUMIFS('[1]BD Unidades'!$BI$3:$BI$1424,'[1]BD Unidades'!$A$3:$A$1424,$A815),"-")</f>
        <v>0</v>
      </c>
      <c r="AX815" s="25">
        <f>IFERROR(SUMIFS('[1]BD Unidades'!$BJ$3:$BJ$1424,'[1]BD Unidades'!$A$3:$A$1424,$A815),"-")</f>
        <v>0</v>
      </c>
    </row>
    <row r="816" spans="1:50" ht="14.4" x14ac:dyDescent="0.3">
      <c r="A816" s="7">
        <v>2179</v>
      </c>
      <c r="B816" s="7" t="s">
        <v>3853</v>
      </c>
      <c r="D816" s="8" t="s">
        <v>3854</v>
      </c>
      <c r="E816" s="19" t="s">
        <v>3855</v>
      </c>
      <c r="F816" s="19" t="s">
        <v>3855</v>
      </c>
      <c r="G816" s="19" t="s">
        <v>3856</v>
      </c>
      <c r="H816" s="19" t="s">
        <v>397</v>
      </c>
      <c r="I816" s="19">
        <v>2024</v>
      </c>
      <c r="J816" s="19" t="s">
        <v>495</v>
      </c>
      <c r="K816" s="19" t="s">
        <v>496</v>
      </c>
      <c r="L816" s="19" t="s">
        <v>213</v>
      </c>
      <c r="M816" s="19" t="s">
        <v>189</v>
      </c>
      <c r="N816" s="19" t="s">
        <v>189</v>
      </c>
      <c r="O816" s="19" t="s">
        <v>3325</v>
      </c>
      <c r="P816" s="19" t="s">
        <v>51</v>
      </c>
      <c r="Q816" s="9" t="s">
        <v>3857</v>
      </c>
      <c r="R816" s="20">
        <v>9.0129999999999999</v>
      </c>
      <c r="S816" s="20">
        <v>0.14399999999999999</v>
      </c>
      <c r="T816" s="20">
        <v>9</v>
      </c>
      <c r="U816" s="20" t="s">
        <v>397</v>
      </c>
      <c r="V816" s="21" t="str">
        <f>_xlfn.XLOOKUP(D816,'[1]Gen. Real'!$A:$A,'[1]Gen. Real'!$C:$C,"-",0)</f>
        <v>-</v>
      </c>
      <c r="W816" s="22"/>
      <c r="X816" s="22" t="str">
        <f>_xlfn.XLOOKUP(D816,[1]Vertimiento!$A:$A,[1]Vertimiento!$E:$E,"-",0)</f>
        <v>-</v>
      </c>
      <c r="Y816" s="23" t="str">
        <f t="shared" si="48"/>
        <v>-</v>
      </c>
      <c r="Z816" s="19" t="str">
        <f>_xlfn.XLOOKUP(D816,[1]Cmg!$I$4:$I$85,[1]Cmg!$M$4:$M$85,"----",0,1)</f>
        <v>----</v>
      </c>
      <c r="AA816" s="19" t="str">
        <f>_xlfn.XLOOKUP(D816,[1]Cmg!$A$4:$A$89,[1]Cmg!$B$4:$B$89,"----",0,1)</f>
        <v>----</v>
      </c>
      <c r="AB816" s="19" t="str">
        <f>_xlfn.XLOOKUP(D816,[1]Cmg!$E$4:$E$89,[1]Cmg!$F$4:$F$89,"----",0,1)</f>
        <v>----</v>
      </c>
      <c r="AC816" s="19" t="str">
        <f>_xlfn.XLOOKUP(D816,[1]Cmg!$O$4:$O$89,[1]Cmg!$P$4:$P$89,"----",0,1)</f>
        <v>----</v>
      </c>
      <c r="AD816" s="24" t="str">
        <f>_xlfn.XLOOKUP(D816,[1]Cmg!$S$4:$S$89,[1]Cmg!$U$4:$U$89,"----",0,1)</f>
        <v>----</v>
      </c>
      <c r="AG816" s="25">
        <f>IFERROR(SUMIFS('[1]BD Unidades'!$AH:$AH,'[1]BD Unidades'!$A:$A,'BD Centrales 2023'!$A816),"-")</f>
        <v>0</v>
      </c>
      <c r="AH816" s="25">
        <f>SUMIFS('[1]BD Unidades'!$AJ$3:$AJ$1424,'[1]BD Unidades'!$A$3:$A$1424,$A816)</f>
        <v>0</v>
      </c>
      <c r="AI816" s="25">
        <f>SUMIFS('[1]BD Unidades'!$AL$3:$AL$1424,'[1]BD Unidades'!$A$3:$A$1424,$A816)</f>
        <v>0</v>
      </c>
      <c r="AJ816" s="26" t="str">
        <f t="shared" si="49"/>
        <v>-</v>
      </c>
      <c r="AK816" s="27">
        <f>IFERROR(SUMIFS('[1]BD Unidades'!$AO$3:$AO$1424,'[1]BD Unidades'!$A$3:$A$1424,$A816),"-")</f>
        <v>0</v>
      </c>
      <c r="AL816" s="27">
        <f>IFERROR(SUMIFS('[1]BD Unidades'!$AQ$3:$AQ$1424,'[1]BD Unidades'!$A$3:$A$1424,$A816),"-")</f>
        <v>0</v>
      </c>
      <c r="AM816" s="27">
        <f>IFERROR(SUMIFS('[1]BD Unidades'!$AS$3:$AS$1424,'[1]BD Unidades'!$A$3:$A$1424,$A816),"-")</f>
        <v>0</v>
      </c>
      <c r="AN816" s="27">
        <f>IFERROR(SUMIFS('[1]BD Unidades'!$AU$3:$AU$1424,'[1]BD Unidades'!$A$3:$A$1424,$A816),"-")</f>
        <v>0</v>
      </c>
      <c r="AO816" s="27"/>
      <c r="AP816" s="27"/>
      <c r="AQ816" s="25">
        <f>IFERROR(SUMIFS('[1]BD Unidades'!$AZ$3:$AZ$1424,'[1]BD Unidades'!$A$3:$A$1424,$A816),"-")</f>
        <v>0</v>
      </c>
      <c r="AR816" s="25">
        <f>IFERROR(SUMIFS('[1]BD Unidades'!$BA$3:$BA$1424,'[1]BD Unidades'!$A$3:$A$1424,$A816),"-")</f>
        <v>0</v>
      </c>
      <c r="AS816" s="28">
        <f>SUMIFS('[1]BD Unidades'!$BC$3:$BC$1424,'[1]BD Unidades'!$A$3:$A$1424,$A816)</f>
        <v>0</v>
      </c>
      <c r="AT816" s="28">
        <f>SUMIFS('[1]BD Unidades'!$BE$3:$BE$1424,'[1]BD Unidades'!$A$3:$A$1424,$A816)</f>
        <v>0</v>
      </c>
      <c r="AU816" s="29">
        <f t="shared" si="50"/>
        <v>0</v>
      </c>
      <c r="AV816" s="30">
        <f t="shared" si="51"/>
        <v>1.4399999999999999E-3</v>
      </c>
      <c r="AW816" s="25">
        <f>IFERROR(SUMIFS('[1]BD Unidades'!$BI$3:$BI$1424,'[1]BD Unidades'!$A$3:$A$1424,$A816),"-")</f>
        <v>0</v>
      </c>
      <c r="AX816" s="25">
        <f>IFERROR(SUMIFS('[1]BD Unidades'!$BJ$3:$BJ$1424,'[1]BD Unidades'!$A$3:$A$1424,$A816),"-")</f>
        <v>0</v>
      </c>
    </row>
    <row r="817" spans="1:50" ht="14.4" x14ac:dyDescent="0.3">
      <c r="A817" s="7">
        <v>2180</v>
      </c>
      <c r="B817" s="7" t="s">
        <v>3858</v>
      </c>
      <c r="D817" s="8" t="s">
        <v>3859</v>
      </c>
      <c r="E817" s="19" t="s">
        <v>3860</v>
      </c>
      <c r="F817" s="19" t="s">
        <v>3860</v>
      </c>
      <c r="G817" s="19" t="s">
        <v>3861</v>
      </c>
      <c r="H817" s="19" t="s">
        <v>397</v>
      </c>
      <c r="I817" s="19">
        <v>2024</v>
      </c>
      <c r="J817" s="19" t="s">
        <v>495</v>
      </c>
      <c r="K817" s="19" t="s">
        <v>496</v>
      </c>
      <c r="L817" s="19" t="s">
        <v>213</v>
      </c>
      <c r="M817" s="19" t="s">
        <v>814</v>
      </c>
      <c r="N817" s="19" t="s">
        <v>815</v>
      </c>
      <c r="O817" s="19" t="s">
        <v>816</v>
      </c>
      <c r="P817" s="19" t="s">
        <v>51</v>
      </c>
      <c r="Q817" s="9" t="s">
        <v>3862</v>
      </c>
      <c r="R817" s="20">
        <v>0.79779999999999995</v>
      </c>
      <c r="S817" s="20">
        <v>0.977688644</v>
      </c>
      <c r="T817" s="20">
        <v>0.79</v>
      </c>
      <c r="U817" s="20" t="s">
        <v>397</v>
      </c>
      <c r="V817" s="21">
        <f>_xlfn.XLOOKUP(D817,'[1]Gen. Real'!$A:$A,'[1]Gen. Real'!$C:$C,"-",0)</f>
        <v>3.4599999999999995E-3</v>
      </c>
      <c r="W817" s="22"/>
      <c r="X817" s="22" t="str">
        <f>_xlfn.XLOOKUP(D817,[1]Vertimiento!$A:$A,[1]Vertimiento!$E:$E,"-",0)</f>
        <v>-</v>
      </c>
      <c r="Y817" s="23" t="str">
        <f t="shared" si="48"/>
        <v>-</v>
      </c>
      <c r="Z817" s="19" t="str">
        <f>_xlfn.XLOOKUP(D817,[1]Cmg!$I$4:$I$85,[1]Cmg!$M$4:$M$85,"----",0,1)</f>
        <v>----</v>
      </c>
      <c r="AA817" s="19" t="str">
        <f>_xlfn.XLOOKUP(D817,[1]Cmg!$A$4:$A$89,[1]Cmg!$B$4:$B$89,"----",0,1)</f>
        <v>----</v>
      </c>
      <c r="AB817" s="19" t="str">
        <f>_xlfn.XLOOKUP(D817,[1]Cmg!$E$4:$E$89,[1]Cmg!$F$4:$F$89,"----",0,1)</f>
        <v>----</v>
      </c>
      <c r="AC817" s="19" t="str">
        <f>_xlfn.XLOOKUP(D817,[1]Cmg!$O$4:$O$89,[1]Cmg!$P$4:$P$89,"----",0,1)</f>
        <v>----</v>
      </c>
      <c r="AD817" s="24" t="str">
        <f>_xlfn.XLOOKUP(D817,[1]Cmg!$S$4:$S$89,[1]Cmg!$U$4:$U$89,"----",0,1)</f>
        <v>----</v>
      </c>
      <c r="AG817" s="25">
        <f>IFERROR(SUMIFS('[1]BD Unidades'!$AH:$AH,'[1]BD Unidades'!$A:$A,'BD Centrales 2023'!$A817),"-")</f>
        <v>0.79</v>
      </c>
      <c r="AH817" s="25">
        <f>SUMIFS('[1]BD Unidades'!$AJ$3:$AJ$1424,'[1]BD Unidades'!$A$3:$A$1424,$A817)</f>
        <v>641.66457758836805</v>
      </c>
      <c r="AI817" s="25">
        <f>SUMIFS('[1]BD Unidades'!$AL$3:$AL$1424,'[1]BD Unidades'!$A$3:$A$1424,$A817)</f>
        <v>0</v>
      </c>
      <c r="AJ817" s="26">
        <f t="shared" si="49"/>
        <v>0</v>
      </c>
      <c r="AK817" s="27">
        <f>IFERROR(SUMIFS('[1]BD Unidades'!$AO$3:$AO$1424,'[1]BD Unidades'!$A$3:$A$1424,$A817),"-")</f>
        <v>0</v>
      </c>
      <c r="AL817" s="27">
        <f>IFERROR(SUMIFS('[1]BD Unidades'!$AQ$3:$AQ$1424,'[1]BD Unidades'!$A$3:$A$1424,$A817),"-")</f>
        <v>0</v>
      </c>
      <c r="AM817" s="27">
        <f>IFERROR(SUMIFS('[1]BD Unidades'!$AS$3:$AS$1424,'[1]BD Unidades'!$A$3:$A$1424,$A817),"-")</f>
        <v>0</v>
      </c>
      <c r="AN817" s="27">
        <f>IFERROR(SUMIFS('[1]BD Unidades'!$AU$3:$AU$1424,'[1]BD Unidades'!$A$3:$A$1424,$A817),"-")</f>
        <v>0</v>
      </c>
      <c r="AO817" s="27"/>
      <c r="AP817" s="27"/>
      <c r="AQ817" s="25">
        <f>IFERROR(SUMIFS('[1]BD Unidades'!$AZ$3:$AZ$1424,'[1]BD Unidades'!$A$3:$A$1424,$A817),"-")</f>
        <v>0.25769859094396597</v>
      </c>
      <c r="AR817" s="25">
        <f>IFERROR(SUMIFS('[1]BD Unidades'!$BA$3:$BA$1424,'[1]BD Unidades'!$A$3:$A$1424,$A817),"-")</f>
        <v>0.79</v>
      </c>
      <c r="AS817" s="28">
        <f>SUMIFS('[1]BD Unidades'!$BC$3:$BC$1424,'[1]BD Unidades'!$A$3:$A$1424,$A817)</f>
        <v>9.3140386061669588E-3</v>
      </c>
      <c r="AT817" s="28">
        <f>SUMIFS('[1]BD Unidades'!$BE$3:$BE$1424,'[1]BD Unidades'!$A$3:$A$1424,$A817)</f>
        <v>0.99022311356229642</v>
      </c>
      <c r="AU817" s="29">
        <f t="shared" si="50"/>
        <v>0.98100013725385837</v>
      </c>
      <c r="AV817" s="30">
        <f t="shared" si="51"/>
        <v>9.7768864400000002E-3</v>
      </c>
      <c r="AW817" s="25">
        <f>IFERROR(SUMIFS('[1]BD Unidades'!$BI$3:$BI$1424,'[1]BD Unidades'!$A$3:$A$1424,$A817),"-")</f>
        <v>1.8883332345024022E-2</v>
      </c>
      <c r="AX817" s="25">
        <f>IFERROR(SUMIFS('[1]BD Unidades'!$BJ$3:$BJ$1424,'[1]BD Unidades'!$A$3:$A$1424,$A817),"-")</f>
        <v>1.2147224338503139E-2</v>
      </c>
    </row>
    <row r="818" spans="1:50" ht="14.4" x14ac:dyDescent="0.3">
      <c r="A818" s="7">
        <v>2181</v>
      </c>
      <c r="B818" s="7" t="s">
        <v>3863</v>
      </c>
      <c r="D818" s="8" t="s">
        <v>3864</v>
      </c>
      <c r="E818" s="19" t="s">
        <v>3865</v>
      </c>
      <c r="F818" s="19" t="s">
        <v>3865</v>
      </c>
      <c r="G818" s="19" t="s">
        <v>3866</v>
      </c>
      <c r="H818" s="19" t="s">
        <v>397</v>
      </c>
      <c r="I818" s="19">
        <v>2024</v>
      </c>
      <c r="J818" s="19" t="s">
        <v>495</v>
      </c>
      <c r="K818" s="19" t="s">
        <v>496</v>
      </c>
      <c r="L818" s="19" t="s">
        <v>213</v>
      </c>
      <c r="M818" s="19" t="s">
        <v>106</v>
      </c>
      <c r="N818" s="19" t="s">
        <v>243</v>
      </c>
      <c r="O818" s="19" t="s">
        <v>1622</v>
      </c>
      <c r="P818" s="19" t="s">
        <v>51</v>
      </c>
      <c r="Q818" s="9" t="s">
        <v>3868</v>
      </c>
      <c r="R818" s="20">
        <v>2.7130000000000001</v>
      </c>
      <c r="S818" s="20">
        <v>0.48</v>
      </c>
      <c r="T818" s="20">
        <v>2.7</v>
      </c>
      <c r="U818" s="20" t="s">
        <v>397</v>
      </c>
      <c r="V818" s="21" t="str">
        <f>_xlfn.XLOOKUP(D818,'[1]Gen. Real'!$A:$A,'[1]Gen. Real'!$C:$C,"-",0)</f>
        <v>-</v>
      </c>
      <c r="W818" s="22"/>
      <c r="X818" s="22" t="str">
        <f>_xlfn.XLOOKUP(D818,[1]Vertimiento!$A:$A,[1]Vertimiento!$E:$E,"-",0)</f>
        <v>-</v>
      </c>
      <c r="Y818" s="23" t="str">
        <f t="shared" si="48"/>
        <v>-</v>
      </c>
      <c r="Z818" s="19" t="str">
        <f>_xlfn.XLOOKUP(D818,[1]Cmg!$I$4:$I$85,[1]Cmg!$M$4:$M$85,"----",0,1)</f>
        <v>----</v>
      </c>
      <c r="AA818" s="19" t="str">
        <f>_xlfn.XLOOKUP(D818,[1]Cmg!$A$4:$A$89,[1]Cmg!$B$4:$B$89,"----",0,1)</f>
        <v>----</v>
      </c>
      <c r="AB818" s="19" t="str">
        <f>_xlfn.XLOOKUP(D818,[1]Cmg!$E$4:$E$89,[1]Cmg!$F$4:$F$89,"----",0,1)</f>
        <v>----</v>
      </c>
      <c r="AC818" s="19" t="str">
        <f>_xlfn.XLOOKUP(D818,[1]Cmg!$O$4:$O$89,[1]Cmg!$P$4:$P$89,"----",0,1)</f>
        <v>----</v>
      </c>
      <c r="AD818" s="24" t="str">
        <f>_xlfn.XLOOKUP(D818,[1]Cmg!$S$4:$S$89,[1]Cmg!$U$4:$U$89,"----",0,1)</f>
        <v>----</v>
      </c>
      <c r="AG818" s="25">
        <f>IFERROR(SUMIFS('[1]BD Unidades'!$AH:$AH,'[1]BD Unidades'!$A:$A,'BD Centrales 2023'!$A818),"-")</f>
        <v>0</v>
      </c>
      <c r="AH818" s="25">
        <f>SUMIFS('[1]BD Unidades'!$AJ$3:$AJ$1424,'[1]BD Unidades'!$A$3:$A$1424,$A818)</f>
        <v>0</v>
      </c>
      <c r="AI818" s="25">
        <f>SUMIFS('[1]BD Unidades'!$AL$3:$AL$1424,'[1]BD Unidades'!$A$3:$A$1424,$A818)</f>
        <v>0</v>
      </c>
      <c r="AJ818" s="26" t="str">
        <f t="shared" si="49"/>
        <v>-</v>
      </c>
      <c r="AK818" s="27">
        <f>IFERROR(SUMIFS('[1]BD Unidades'!$AO$3:$AO$1424,'[1]BD Unidades'!$A$3:$A$1424,$A818),"-")</f>
        <v>0</v>
      </c>
      <c r="AL818" s="27">
        <f>IFERROR(SUMIFS('[1]BD Unidades'!$AQ$3:$AQ$1424,'[1]BD Unidades'!$A$3:$A$1424,$A818),"-")</f>
        <v>0</v>
      </c>
      <c r="AM818" s="27">
        <f>IFERROR(SUMIFS('[1]BD Unidades'!$AS$3:$AS$1424,'[1]BD Unidades'!$A$3:$A$1424,$A818),"-")</f>
        <v>0</v>
      </c>
      <c r="AN818" s="27">
        <f>IFERROR(SUMIFS('[1]BD Unidades'!$AU$3:$AU$1424,'[1]BD Unidades'!$A$3:$A$1424,$A818),"-")</f>
        <v>0</v>
      </c>
      <c r="AO818" s="27"/>
      <c r="AP818" s="27"/>
      <c r="AQ818" s="25">
        <f>IFERROR(SUMIFS('[1]BD Unidades'!$AZ$3:$AZ$1424,'[1]BD Unidades'!$A$3:$A$1424,$A818),"-")</f>
        <v>0</v>
      </c>
      <c r="AR818" s="25">
        <f>IFERROR(SUMIFS('[1]BD Unidades'!$BA$3:$BA$1424,'[1]BD Unidades'!$A$3:$A$1424,$A818),"-")</f>
        <v>0</v>
      </c>
      <c r="AS818" s="28">
        <f>SUMIFS('[1]BD Unidades'!$BC$3:$BC$1424,'[1]BD Unidades'!$A$3:$A$1424,$A818)</f>
        <v>0</v>
      </c>
      <c r="AT818" s="28">
        <f>SUMIFS('[1]BD Unidades'!$BE$3:$BE$1424,'[1]BD Unidades'!$A$3:$A$1424,$A818)</f>
        <v>0</v>
      </c>
      <c r="AU818" s="29">
        <f t="shared" si="50"/>
        <v>0</v>
      </c>
      <c r="AV818" s="30">
        <f t="shared" si="51"/>
        <v>4.7999999999999996E-3</v>
      </c>
      <c r="AW818" s="25">
        <f>IFERROR(SUMIFS('[1]BD Unidades'!$BI$3:$BI$1424,'[1]BD Unidades'!$A$3:$A$1424,$A818),"-")</f>
        <v>0</v>
      </c>
      <c r="AX818" s="25">
        <f>IFERROR(SUMIFS('[1]BD Unidades'!$BJ$3:$BJ$1424,'[1]BD Unidades'!$A$3:$A$1424,$A818),"-")</f>
        <v>0</v>
      </c>
    </row>
    <row r="819" spans="1:50" ht="14.4" x14ac:dyDescent="0.3">
      <c r="A819" s="7">
        <v>2182</v>
      </c>
      <c r="B819" s="7" t="s">
        <v>3869</v>
      </c>
      <c r="D819" s="8" t="s">
        <v>3870</v>
      </c>
      <c r="E819" s="19" t="s">
        <v>3871</v>
      </c>
      <c r="F819" s="19" t="s">
        <v>3871</v>
      </c>
      <c r="G819" s="19" t="s">
        <v>3872</v>
      </c>
      <c r="H819" s="19" t="s">
        <v>397</v>
      </c>
      <c r="I819" s="19">
        <v>2024</v>
      </c>
      <c r="J819" s="19" t="s">
        <v>495</v>
      </c>
      <c r="K819" s="19" t="s">
        <v>496</v>
      </c>
      <c r="L819" s="19" t="s">
        <v>213</v>
      </c>
      <c r="M819" s="19" t="s">
        <v>106</v>
      </c>
      <c r="N819" s="19" t="s">
        <v>831</v>
      </c>
      <c r="O819" s="19" t="s">
        <v>831</v>
      </c>
      <c r="P819" s="19" t="s">
        <v>51</v>
      </c>
      <c r="Q819" s="9" t="s">
        <v>3873</v>
      </c>
      <c r="R819" s="20">
        <v>9.0129999999999999</v>
      </c>
      <c r="S819" s="20">
        <v>0.14000000000000001</v>
      </c>
      <c r="T819" s="20">
        <v>9</v>
      </c>
      <c r="U819" s="20" t="s">
        <v>397</v>
      </c>
      <c r="V819" s="21" t="str">
        <f>_xlfn.XLOOKUP(D819,'[1]Gen. Real'!$A:$A,'[1]Gen. Real'!$C:$C,"-",0)</f>
        <v>-</v>
      </c>
      <c r="W819" s="22"/>
      <c r="X819" s="22" t="str">
        <f>_xlfn.XLOOKUP(D819,[1]Vertimiento!$A:$A,[1]Vertimiento!$E:$E,"-",0)</f>
        <v>-</v>
      </c>
      <c r="Y819" s="23" t="str">
        <f t="shared" si="48"/>
        <v>-</v>
      </c>
      <c r="Z819" s="19" t="str">
        <f>_xlfn.XLOOKUP(D819,[1]Cmg!$I$4:$I$85,[1]Cmg!$M$4:$M$85,"----",0,1)</f>
        <v>----</v>
      </c>
      <c r="AA819" s="19" t="str">
        <f>_xlfn.XLOOKUP(D819,[1]Cmg!$A$4:$A$89,[1]Cmg!$B$4:$B$89,"----",0,1)</f>
        <v>----</v>
      </c>
      <c r="AB819" s="19" t="str">
        <f>_xlfn.XLOOKUP(D819,[1]Cmg!$E$4:$E$89,[1]Cmg!$F$4:$F$89,"----",0,1)</f>
        <v>----</v>
      </c>
      <c r="AC819" s="19" t="str">
        <f>_xlfn.XLOOKUP(D819,[1]Cmg!$O$4:$O$89,[1]Cmg!$P$4:$P$89,"----",0,1)</f>
        <v>----</v>
      </c>
      <c r="AD819" s="24" t="str">
        <f>_xlfn.XLOOKUP(D819,[1]Cmg!$S$4:$S$89,[1]Cmg!$U$4:$U$89,"----",0,1)</f>
        <v>----</v>
      </c>
      <c r="AG819" s="25">
        <f>IFERROR(SUMIFS('[1]BD Unidades'!$AH:$AH,'[1]BD Unidades'!$A:$A,'BD Centrales 2023'!$A819),"-")</f>
        <v>0</v>
      </c>
      <c r="AH819" s="25">
        <f>SUMIFS('[1]BD Unidades'!$AJ$3:$AJ$1424,'[1]BD Unidades'!$A$3:$A$1424,$A819)</f>
        <v>0</v>
      </c>
      <c r="AI819" s="25">
        <f>SUMIFS('[1]BD Unidades'!$AL$3:$AL$1424,'[1]BD Unidades'!$A$3:$A$1424,$A819)</f>
        <v>0</v>
      </c>
      <c r="AJ819" s="26" t="str">
        <f t="shared" si="49"/>
        <v>-</v>
      </c>
      <c r="AK819" s="27">
        <f>IFERROR(SUMIFS('[1]BD Unidades'!$AO$3:$AO$1424,'[1]BD Unidades'!$A$3:$A$1424,$A819),"-")</f>
        <v>0</v>
      </c>
      <c r="AL819" s="27">
        <f>IFERROR(SUMIFS('[1]BD Unidades'!$AQ$3:$AQ$1424,'[1]BD Unidades'!$A$3:$A$1424,$A819),"-")</f>
        <v>0</v>
      </c>
      <c r="AM819" s="27">
        <f>IFERROR(SUMIFS('[1]BD Unidades'!$AS$3:$AS$1424,'[1]BD Unidades'!$A$3:$A$1424,$A819),"-")</f>
        <v>0</v>
      </c>
      <c r="AN819" s="27">
        <f>IFERROR(SUMIFS('[1]BD Unidades'!$AU$3:$AU$1424,'[1]BD Unidades'!$A$3:$A$1424,$A819),"-")</f>
        <v>0</v>
      </c>
      <c r="AO819" s="27"/>
      <c r="AP819" s="27"/>
      <c r="AQ819" s="25">
        <f>IFERROR(SUMIFS('[1]BD Unidades'!$AZ$3:$AZ$1424,'[1]BD Unidades'!$A$3:$A$1424,$A819),"-")</f>
        <v>0</v>
      </c>
      <c r="AR819" s="25">
        <f>IFERROR(SUMIFS('[1]BD Unidades'!$BA$3:$BA$1424,'[1]BD Unidades'!$A$3:$A$1424,$A819),"-")</f>
        <v>0</v>
      </c>
      <c r="AS819" s="28">
        <f>SUMIFS('[1]BD Unidades'!$BC$3:$BC$1424,'[1]BD Unidades'!$A$3:$A$1424,$A819)</f>
        <v>0</v>
      </c>
      <c r="AT819" s="28">
        <f>SUMIFS('[1]BD Unidades'!$BE$3:$BE$1424,'[1]BD Unidades'!$A$3:$A$1424,$A819)</f>
        <v>0</v>
      </c>
      <c r="AU819" s="29">
        <f t="shared" si="50"/>
        <v>0</v>
      </c>
      <c r="AV819" s="30">
        <f t="shared" si="51"/>
        <v>1.4000000000000002E-3</v>
      </c>
      <c r="AW819" s="25">
        <f>IFERROR(SUMIFS('[1]BD Unidades'!$BI$3:$BI$1424,'[1]BD Unidades'!$A$3:$A$1424,$A819),"-")</f>
        <v>0</v>
      </c>
      <c r="AX819" s="25">
        <f>IFERROR(SUMIFS('[1]BD Unidades'!$BJ$3:$BJ$1424,'[1]BD Unidades'!$A$3:$A$1424,$A819),"-")</f>
        <v>0</v>
      </c>
    </row>
    <row r="820" spans="1:50" ht="14.4" x14ac:dyDescent="0.3">
      <c r="A820" s="7">
        <v>2183</v>
      </c>
      <c r="B820" s="7" t="s">
        <v>3874</v>
      </c>
      <c r="D820" s="8" t="s">
        <v>3875</v>
      </c>
      <c r="E820" s="19" t="s">
        <v>3876</v>
      </c>
      <c r="F820" s="19" t="s">
        <v>3876</v>
      </c>
      <c r="G820" s="19" t="s">
        <v>3877</v>
      </c>
      <c r="H820" s="19" t="s">
        <v>397</v>
      </c>
      <c r="I820" s="19">
        <v>2024</v>
      </c>
      <c r="J820" s="19" t="s">
        <v>495</v>
      </c>
      <c r="K820" s="19" t="s">
        <v>496</v>
      </c>
      <c r="L820" s="19" t="s">
        <v>213</v>
      </c>
      <c r="M820" s="19" t="s">
        <v>477</v>
      </c>
      <c r="N820" s="19" t="s">
        <v>549</v>
      </c>
      <c r="O820" s="19" t="s">
        <v>1657</v>
      </c>
      <c r="P820" s="19" t="s">
        <v>51</v>
      </c>
      <c r="Q820" s="9" t="s">
        <v>3878</v>
      </c>
      <c r="R820" s="20">
        <v>9.0150000000000006</v>
      </c>
      <c r="S820" s="20">
        <v>0.16</v>
      </c>
      <c r="T820" s="20">
        <v>9</v>
      </c>
      <c r="U820" s="20" t="s">
        <v>397</v>
      </c>
      <c r="V820" s="21">
        <f>_xlfn.XLOOKUP(D820,'[1]Gen. Real'!$A:$A,'[1]Gen. Real'!$C:$C,"-",0)</f>
        <v>5.760259999999997</v>
      </c>
      <c r="W820" s="22"/>
      <c r="X820" s="22" t="str">
        <f>_xlfn.XLOOKUP(D820,[1]Vertimiento!$A:$A,[1]Vertimiento!$E:$E,"-",0)</f>
        <v>-</v>
      </c>
      <c r="Y820" s="23" t="str">
        <f t="shared" si="48"/>
        <v>-</v>
      </c>
      <c r="Z820" s="19" t="str">
        <f>_xlfn.XLOOKUP(D820,[1]Cmg!$I$4:$I$85,[1]Cmg!$M$4:$M$85,"----",0,1)</f>
        <v>----</v>
      </c>
      <c r="AA820" s="19" t="str">
        <f>_xlfn.XLOOKUP(D820,[1]Cmg!$A$4:$A$89,[1]Cmg!$B$4:$B$89,"----",0,1)</f>
        <v>----</v>
      </c>
      <c r="AB820" s="19" t="str">
        <f>_xlfn.XLOOKUP(D820,[1]Cmg!$E$4:$E$89,[1]Cmg!$F$4:$F$89,"----",0,1)</f>
        <v>----</v>
      </c>
      <c r="AC820" s="19" t="str">
        <f>_xlfn.XLOOKUP(D820,[1]Cmg!$O$4:$O$89,[1]Cmg!$P$4:$P$89,"----",0,1)</f>
        <v>----</v>
      </c>
      <c r="AD820" s="24" t="str">
        <f>_xlfn.XLOOKUP(D820,[1]Cmg!$S$4:$S$89,[1]Cmg!$U$4:$U$89,"----",0,1)</f>
        <v>----</v>
      </c>
      <c r="AG820" s="25">
        <f>IFERROR(SUMIFS('[1]BD Unidades'!$AH:$AH,'[1]BD Unidades'!$A:$A,'BD Centrales 2023'!$A820),"-")</f>
        <v>9</v>
      </c>
      <c r="AH820" s="25">
        <f>SUMIFS('[1]BD Unidades'!$AJ$3:$AJ$1424,'[1]BD Unidades'!$A$3:$A$1424,$A820)</f>
        <v>2199.4841930116472</v>
      </c>
      <c r="AI820" s="25">
        <f>SUMIFS('[1]BD Unidades'!$AL$3:$AL$1424,'[1]BD Unidades'!$A$3:$A$1424,$A820)</f>
        <v>0</v>
      </c>
      <c r="AJ820" s="26">
        <f t="shared" si="49"/>
        <v>0</v>
      </c>
      <c r="AK820" s="27">
        <f>IFERROR(SUMIFS('[1]BD Unidades'!$AO$3:$AO$1424,'[1]BD Unidades'!$A$3:$A$1424,$A820),"-")</f>
        <v>0</v>
      </c>
      <c r="AL820" s="27">
        <f>IFERROR(SUMIFS('[1]BD Unidades'!$AQ$3:$AQ$1424,'[1]BD Unidades'!$A$3:$A$1424,$A820),"-")</f>
        <v>0</v>
      </c>
      <c r="AM820" s="27">
        <f>IFERROR(SUMIFS('[1]BD Unidades'!$AS$3:$AS$1424,'[1]BD Unidades'!$A$3:$A$1424,$A820),"-")</f>
        <v>0</v>
      </c>
      <c r="AN820" s="27">
        <f>IFERROR(SUMIFS('[1]BD Unidades'!$AU$3:$AU$1424,'[1]BD Unidades'!$A$3:$A$1424,$A820),"-")</f>
        <v>0</v>
      </c>
      <c r="AO820" s="27"/>
      <c r="AP820" s="27"/>
      <c r="AQ820" s="25">
        <f>IFERROR(SUMIFS('[1]BD Unidades'!$AZ$3:$AZ$1424,'[1]BD Unidades'!$A$3:$A$1424,$A820),"-")</f>
        <v>2.154044813788194</v>
      </c>
      <c r="AR820" s="25">
        <f>IFERROR(SUMIFS('[1]BD Unidades'!$BA$3:$BA$1424,'[1]BD Unidades'!$A$3:$A$1424,$A820),"-")</f>
        <v>9</v>
      </c>
      <c r="AS820" s="28">
        <f>SUMIFS('[1]BD Unidades'!$BC$3:$BC$1424,'[1]BD Unidades'!$A$3:$A$1424,$A820)</f>
        <v>9.3903494176372695E-3</v>
      </c>
      <c r="AT820" s="28">
        <f>SUMIFS('[1]BD Unidades'!$BE$3:$BE$1424,'[1]BD Unidades'!$A$3:$A$1424,$A820)</f>
        <v>0.99831141400557688</v>
      </c>
      <c r="AU820" s="29">
        <f t="shared" si="50"/>
        <v>0.98893692100044894</v>
      </c>
      <c r="AV820" s="30">
        <f t="shared" si="51"/>
        <v>1.6000000000000001E-3</v>
      </c>
      <c r="AW820" s="25">
        <f>IFERROR(SUMIFS('[1]BD Unidades'!$BI$3:$BI$1424,'[1]BD Unidades'!$A$3:$A$1424,$A820),"-")</f>
        <v>0.53781715196434965</v>
      </c>
      <c r="AX820" s="25">
        <f>IFERROR(SUMIFS('[1]BD Unidades'!$BJ$3:$BJ$1424,'[1]BD Unidades'!$A$3:$A$1424,$A820),"-")</f>
        <v>0.34596571614793969</v>
      </c>
    </row>
    <row r="821" spans="1:50" ht="14.4" x14ac:dyDescent="0.3">
      <c r="A821" s="7">
        <v>2184</v>
      </c>
      <c r="B821" s="7" t="s">
        <v>3879</v>
      </c>
      <c r="D821" s="8" t="s">
        <v>3880</v>
      </c>
      <c r="E821" s="19" t="s">
        <v>3881</v>
      </c>
      <c r="F821" s="19" t="s">
        <v>3881</v>
      </c>
      <c r="G821" s="19" t="s">
        <v>3882</v>
      </c>
      <c r="H821" s="19" t="s">
        <v>397</v>
      </c>
      <c r="I821" s="19">
        <v>2024</v>
      </c>
      <c r="J821" s="19" t="s">
        <v>495</v>
      </c>
      <c r="K821" s="19" t="s">
        <v>496</v>
      </c>
      <c r="L821" s="19" t="s">
        <v>213</v>
      </c>
      <c r="M821" s="19" t="s">
        <v>164</v>
      </c>
      <c r="N821" s="19" t="s">
        <v>221</v>
      </c>
      <c r="O821" s="19" t="s">
        <v>1048</v>
      </c>
      <c r="P821" s="19" t="s">
        <v>51</v>
      </c>
      <c r="Q821" s="9" t="s">
        <v>3883</v>
      </c>
      <c r="R821" s="20">
        <v>6.01</v>
      </c>
      <c r="S821" s="20">
        <v>0.17</v>
      </c>
      <c r="T821" s="20">
        <v>6</v>
      </c>
      <c r="U821" s="20" t="s">
        <v>397</v>
      </c>
      <c r="V821" s="21">
        <f>_xlfn.XLOOKUP(D821,'[1]Gen. Real'!$A:$A,'[1]Gen. Real'!$C:$C,"-",0)</f>
        <v>6.3719399999999995</v>
      </c>
      <c r="W821" s="22"/>
      <c r="X821" s="22" t="str">
        <f>_xlfn.XLOOKUP(D821,[1]Vertimiento!$A:$A,[1]Vertimiento!$E:$E,"-",0)</f>
        <v>-</v>
      </c>
      <c r="Y821" s="23" t="str">
        <f t="shared" si="48"/>
        <v>-</v>
      </c>
      <c r="Z821" s="19" t="str">
        <f>_xlfn.XLOOKUP(D821,[1]Cmg!$I$4:$I$85,[1]Cmg!$M$4:$M$85,"----",0,1)</f>
        <v>----</v>
      </c>
      <c r="AA821" s="19" t="str">
        <f>_xlfn.XLOOKUP(D821,[1]Cmg!$A$4:$A$89,[1]Cmg!$B$4:$B$89,"----",0,1)</f>
        <v>----</v>
      </c>
      <c r="AB821" s="19" t="str">
        <f>_xlfn.XLOOKUP(D821,[1]Cmg!$E$4:$E$89,[1]Cmg!$F$4:$F$89,"----",0,1)</f>
        <v>----</v>
      </c>
      <c r="AC821" s="19" t="str">
        <f>_xlfn.XLOOKUP(D821,[1]Cmg!$O$4:$O$89,[1]Cmg!$P$4:$P$89,"----",0,1)</f>
        <v>----</v>
      </c>
      <c r="AD821" s="24" t="str">
        <f>_xlfn.XLOOKUP(D821,[1]Cmg!$S$4:$S$89,[1]Cmg!$U$4:$U$89,"----",0,1)</f>
        <v>----</v>
      </c>
      <c r="AG821" s="25">
        <f>IFERROR(SUMIFS('[1]BD Unidades'!$AH:$AH,'[1]BD Unidades'!$A:$A,'BD Centrales 2023'!$A821),"-")</f>
        <v>6</v>
      </c>
      <c r="AH821" s="25">
        <f>SUMIFS('[1]BD Unidades'!$AJ$3:$AJ$1424,'[1]BD Unidades'!$A$3:$A$1424,$A821)</f>
        <v>3772.1297836938475</v>
      </c>
      <c r="AI821" s="25">
        <f>SUMIFS('[1]BD Unidades'!$AL$3:$AL$1424,'[1]BD Unidades'!$A$3:$A$1424,$A821)</f>
        <v>0</v>
      </c>
      <c r="AJ821" s="26">
        <f t="shared" si="49"/>
        <v>0</v>
      </c>
      <c r="AK821" s="27">
        <f>IFERROR(SUMIFS('[1]BD Unidades'!$AO$3:$AO$1424,'[1]BD Unidades'!$A$3:$A$1424,$A821),"-")</f>
        <v>0</v>
      </c>
      <c r="AL821" s="27">
        <f>IFERROR(SUMIFS('[1]BD Unidades'!$AQ$3:$AQ$1424,'[1]BD Unidades'!$A$3:$A$1424,$A821),"-")</f>
        <v>0</v>
      </c>
      <c r="AM821" s="27">
        <f>IFERROR(SUMIFS('[1]BD Unidades'!$AS$3:$AS$1424,'[1]BD Unidades'!$A$3:$A$1424,$A821),"-")</f>
        <v>0</v>
      </c>
      <c r="AN821" s="27">
        <f>IFERROR(SUMIFS('[1]BD Unidades'!$AU$3:$AU$1424,'[1]BD Unidades'!$A$3:$A$1424,$A821),"-")</f>
        <v>0</v>
      </c>
      <c r="AO821" s="27"/>
      <c r="AP821" s="27"/>
      <c r="AQ821" s="25">
        <f>IFERROR(SUMIFS('[1]BD Unidades'!$AZ$3:$AZ$1424,'[1]BD Unidades'!$A$3:$A$1424,$A821),"-")</f>
        <v>1.4360298758587962</v>
      </c>
      <c r="AR821" s="25">
        <f>IFERROR(SUMIFS('[1]BD Unidades'!$BA$3:$BA$1424,'[1]BD Unidades'!$A$3:$A$1424,$A821),"-")</f>
        <v>6</v>
      </c>
      <c r="AS821" s="28">
        <f>SUMIFS('[1]BD Unidades'!$BC$3:$BC$1424,'[1]BD Unidades'!$A$3:$A$1424,$A821)</f>
        <v>9.3903494176372712E-3</v>
      </c>
      <c r="AT821" s="28">
        <f>SUMIFS('[1]BD Unidades'!$BE$3:$BE$1424,'[1]BD Unidades'!$A$3:$A$1424,$A821)</f>
        <v>0.99784985450428865</v>
      </c>
      <c r="AU821" s="29">
        <f t="shared" si="50"/>
        <v>0.98847969570415484</v>
      </c>
      <c r="AV821" s="30">
        <f t="shared" si="51"/>
        <v>1.7000000000000001E-3</v>
      </c>
      <c r="AW821" s="25">
        <f>IFERROR(SUMIFS('[1]BD Unidades'!$BI$3:$BI$1424,'[1]BD Unidades'!$A$3:$A$1424,$A821),"-")</f>
        <v>0.61547697536811175</v>
      </c>
      <c r="AX821" s="25">
        <f>IFERROR(SUMIFS('[1]BD Unidades'!$BJ$3:$BJ$1424,'[1]BD Unidades'!$A$3:$A$1424,$A821),"-")</f>
        <v>0.39592253943197298</v>
      </c>
    </row>
    <row r="822" spans="1:50" ht="14.4" x14ac:dyDescent="0.3">
      <c r="A822" s="7">
        <v>2191</v>
      </c>
      <c r="B822" s="7" t="s">
        <v>3884</v>
      </c>
      <c r="D822" s="8" t="s">
        <v>3885</v>
      </c>
      <c r="E822" s="19" t="s">
        <v>3886</v>
      </c>
      <c r="F822" s="19" t="s">
        <v>3886</v>
      </c>
      <c r="G822" s="19" t="s">
        <v>3887</v>
      </c>
      <c r="H822" s="19" t="s">
        <v>397</v>
      </c>
      <c r="I822" s="19">
        <v>2024</v>
      </c>
      <c r="J822" s="19" t="s">
        <v>495</v>
      </c>
      <c r="K822" s="19" t="s">
        <v>496</v>
      </c>
      <c r="L822" s="19" t="s">
        <v>213</v>
      </c>
      <c r="M822" s="19" t="s">
        <v>90</v>
      </c>
      <c r="N822" s="19" t="s">
        <v>868</v>
      </c>
      <c r="O822" s="19" t="s">
        <v>1461</v>
      </c>
      <c r="P822" s="19" t="s">
        <v>51</v>
      </c>
      <c r="Q822" s="9" t="s">
        <v>3888</v>
      </c>
      <c r="R822" s="20">
        <v>3.048</v>
      </c>
      <c r="S822" s="20">
        <v>1.5740000000000001</v>
      </c>
      <c r="T822" s="20">
        <v>3</v>
      </c>
      <c r="U822" s="20" t="s">
        <v>397</v>
      </c>
      <c r="V822" s="21" t="str">
        <f>_xlfn.XLOOKUP(D822,'[1]Gen. Real'!$A:$A,'[1]Gen. Real'!$C:$C,"-",0)</f>
        <v>-</v>
      </c>
      <c r="W822" s="22"/>
      <c r="X822" s="22" t="str">
        <f>_xlfn.XLOOKUP(D822,[1]Vertimiento!$A:$A,[1]Vertimiento!$E:$E,"-",0)</f>
        <v>-</v>
      </c>
      <c r="Y822" s="23" t="str">
        <f t="shared" si="48"/>
        <v>-</v>
      </c>
      <c r="Z822" s="19" t="str">
        <f>_xlfn.XLOOKUP(D822,[1]Cmg!$I$4:$I$85,[1]Cmg!$M$4:$M$85,"----",0,1)</f>
        <v>----</v>
      </c>
      <c r="AA822" s="19" t="str">
        <f>_xlfn.XLOOKUP(D822,[1]Cmg!$A$4:$A$89,[1]Cmg!$B$4:$B$89,"----",0,1)</f>
        <v>----</v>
      </c>
      <c r="AB822" s="19" t="str">
        <f>_xlfn.XLOOKUP(D822,[1]Cmg!$E$4:$E$89,[1]Cmg!$F$4:$F$89,"----",0,1)</f>
        <v>----</v>
      </c>
      <c r="AC822" s="19" t="str">
        <f>_xlfn.XLOOKUP(D822,[1]Cmg!$O$4:$O$89,[1]Cmg!$P$4:$P$89,"----",0,1)</f>
        <v>----</v>
      </c>
      <c r="AD822" s="24" t="str">
        <f>_xlfn.XLOOKUP(D822,[1]Cmg!$S$4:$S$89,[1]Cmg!$U$4:$U$89,"----",0,1)</f>
        <v>----</v>
      </c>
      <c r="AG822" s="25">
        <f>IFERROR(SUMIFS('[1]BD Unidades'!$AH:$AH,'[1]BD Unidades'!$A:$A,'BD Centrales 2023'!$A822),"-")</f>
        <v>0</v>
      </c>
      <c r="AH822" s="25">
        <f>SUMIFS('[1]BD Unidades'!$AJ$3:$AJ$1424,'[1]BD Unidades'!$A$3:$A$1424,$A822)</f>
        <v>0</v>
      </c>
      <c r="AI822" s="25">
        <f>SUMIFS('[1]BD Unidades'!$AL$3:$AL$1424,'[1]BD Unidades'!$A$3:$A$1424,$A822)</f>
        <v>0</v>
      </c>
      <c r="AJ822" s="26" t="str">
        <f t="shared" si="49"/>
        <v>-</v>
      </c>
      <c r="AK822" s="27">
        <f>IFERROR(SUMIFS('[1]BD Unidades'!$AO$3:$AO$1424,'[1]BD Unidades'!$A$3:$A$1424,$A822),"-")</f>
        <v>0</v>
      </c>
      <c r="AL822" s="27">
        <f>IFERROR(SUMIFS('[1]BD Unidades'!$AQ$3:$AQ$1424,'[1]BD Unidades'!$A$3:$A$1424,$A822),"-")</f>
        <v>0</v>
      </c>
      <c r="AM822" s="27">
        <f>IFERROR(SUMIFS('[1]BD Unidades'!$AS$3:$AS$1424,'[1]BD Unidades'!$A$3:$A$1424,$A822),"-")</f>
        <v>0</v>
      </c>
      <c r="AN822" s="27">
        <f>IFERROR(SUMIFS('[1]BD Unidades'!$AU$3:$AU$1424,'[1]BD Unidades'!$A$3:$A$1424,$A822),"-")</f>
        <v>0</v>
      </c>
      <c r="AO822" s="27"/>
      <c r="AP822" s="27"/>
      <c r="AQ822" s="25">
        <f>IFERROR(SUMIFS('[1]BD Unidades'!$AZ$3:$AZ$1424,'[1]BD Unidades'!$A$3:$A$1424,$A822),"-")</f>
        <v>0</v>
      </c>
      <c r="AR822" s="25">
        <f>IFERROR(SUMIFS('[1]BD Unidades'!$BA$3:$BA$1424,'[1]BD Unidades'!$A$3:$A$1424,$A822),"-")</f>
        <v>0</v>
      </c>
      <c r="AS822" s="28">
        <f>SUMIFS('[1]BD Unidades'!$BC$3:$BC$1424,'[1]BD Unidades'!$A$3:$A$1424,$A822)</f>
        <v>0</v>
      </c>
      <c r="AT822" s="28">
        <f>SUMIFS('[1]BD Unidades'!$BE$3:$BE$1424,'[1]BD Unidades'!$A$3:$A$1424,$A822)</f>
        <v>0</v>
      </c>
      <c r="AU822" s="29">
        <f t="shared" si="50"/>
        <v>0</v>
      </c>
      <c r="AV822" s="30">
        <f t="shared" si="51"/>
        <v>1.5740000000000001E-2</v>
      </c>
      <c r="AW822" s="25">
        <f>IFERROR(SUMIFS('[1]BD Unidades'!$BI$3:$BI$1424,'[1]BD Unidades'!$A$3:$A$1424,$A822),"-")</f>
        <v>0</v>
      </c>
      <c r="AX822" s="25">
        <f>IFERROR(SUMIFS('[1]BD Unidades'!$BJ$3:$BJ$1424,'[1]BD Unidades'!$A$3:$A$1424,$A822),"-")</f>
        <v>0</v>
      </c>
    </row>
    <row r="823" spans="1:50" ht="14.4" x14ac:dyDescent="0.3">
      <c r="A823" s="7">
        <v>2195</v>
      </c>
      <c r="B823" s="7" t="s">
        <v>3889</v>
      </c>
      <c r="D823" s="8" t="s">
        <v>3890</v>
      </c>
      <c r="E823" s="19" t="s">
        <v>3891</v>
      </c>
      <c r="F823" s="19" t="s">
        <v>3891</v>
      </c>
      <c r="G823" s="19" t="s">
        <v>3892</v>
      </c>
      <c r="H823" s="19" t="s">
        <v>397</v>
      </c>
      <c r="I823" s="19">
        <v>2024</v>
      </c>
      <c r="J823" s="19" t="s">
        <v>495</v>
      </c>
      <c r="K823" s="19" t="s">
        <v>496</v>
      </c>
      <c r="L823" s="19" t="s">
        <v>213</v>
      </c>
      <c r="M823" s="19" t="s">
        <v>68</v>
      </c>
      <c r="N823" s="19" t="s">
        <v>68</v>
      </c>
      <c r="O823" s="19" t="s">
        <v>436</v>
      </c>
      <c r="P823" s="19" t="s">
        <v>51</v>
      </c>
      <c r="Q823" s="9" t="s">
        <v>3284</v>
      </c>
      <c r="R823" s="20">
        <v>9.0060000000000002</v>
      </c>
      <c r="S823" s="20">
        <v>6.7000000000000004E-2</v>
      </c>
      <c r="T823" s="20">
        <v>9</v>
      </c>
      <c r="U823" s="20" t="s">
        <v>397</v>
      </c>
      <c r="V823" s="21">
        <f>_xlfn.XLOOKUP(D823,'[1]Gen. Real'!$A:$A,'[1]Gen. Real'!$C:$C,"-",0)</f>
        <v>5.2899100000000017</v>
      </c>
      <c r="W823" s="22"/>
      <c r="X823" s="22" t="str">
        <f>_xlfn.XLOOKUP(D823,[1]Vertimiento!$A:$A,[1]Vertimiento!$E:$E,"-",0)</f>
        <v>-</v>
      </c>
      <c r="Y823" s="23" t="str">
        <f t="shared" si="48"/>
        <v>-</v>
      </c>
      <c r="Z823" s="19" t="str">
        <f>_xlfn.XLOOKUP(D823,[1]Cmg!$I$4:$I$85,[1]Cmg!$M$4:$M$85,"----",0,1)</f>
        <v>----</v>
      </c>
      <c r="AA823" s="19" t="str">
        <f>_xlfn.XLOOKUP(D823,[1]Cmg!$A$4:$A$89,[1]Cmg!$B$4:$B$89,"----",0,1)</f>
        <v>----</v>
      </c>
      <c r="AB823" s="19" t="str">
        <f>_xlfn.XLOOKUP(D823,[1]Cmg!$E$4:$E$89,[1]Cmg!$F$4:$F$89,"----",0,1)</f>
        <v>----</v>
      </c>
      <c r="AC823" s="19" t="str">
        <f>_xlfn.XLOOKUP(D823,[1]Cmg!$O$4:$O$89,[1]Cmg!$P$4:$P$89,"----",0,1)</f>
        <v>----</v>
      </c>
      <c r="AD823" s="24" t="str">
        <f>_xlfn.XLOOKUP(D823,[1]Cmg!$S$4:$S$89,[1]Cmg!$U$4:$U$89,"----",0,1)</f>
        <v>----</v>
      </c>
      <c r="AG823" s="25">
        <f>IFERROR(SUMIFS('[1]BD Unidades'!$AH:$AH,'[1]BD Unidades'!$A:$A,'BD Centrales 2023'!$A823),"-")</f>
        <v>9</v>
      </c>
      <c r="AH823" s="25">
        <f>SUMIFS('[1]BD Unidades'!$AJ$3:$AJ$1424,'[1]BD Unidades'!$A$3:$A$1424,$A823)</f>
        <v>810.293137908061</v>
      </c>
      <c r="AI823" s="25">
        <f>SUMIFS('[1]BD Unidades'!$AL$3:$AL$1424,'[1]BD Unidades'!$A$3:$A$1424,$A823)</f>
        <v>4.9133910726182579</v>
      </c>
      <c r="AJ823" s="26">
        <f t="shared" si="49"/>
        <v>6.0271733578506547E-3</v>
      </c>
      <c r="AK823" s="27">
        <f>IFERROR(SUMIFS('[1]BD Unidades'!$AO$3:$AO$1424,'[1]BD Unidades'!$A$3:$A$1424,$A823),"-")</f>
        <v>0</v>
      </c>
      <c r="AL823" s="27">
        <f>IFERROR(SUMIFS('[1]BD Unidades'!$AQ$3:$AQ$1424,'[1]BD Unidades'!$A$3:$A$1424,$A823),"-")</f>
        <v>0</v>
      </c>
      <c r="AM823" s="27">
        <f>IFERROR(SUMIFS('[1]BD Unidades'!$AS$3:$AS$1424,'[1]BD Unidades'!$A$3:$A$1424,$A823),"-")</f>
        <v>0</v>
      </c>
      <c r="AN823" s="27">
        <f>IFERROR(SUMIFS('[1]BD Unidades'!$AU$3:$AU$1424,'[1]BD Unidades'!$A$3:$A$1424,$A823),"-")</f>
        <v>0</v>
      </c>
      <c r="AO823" s="27"/>
      <c r="AP823" s="27"/>
      <c r="AQ823" s="25">
        <f>IFERROR(SUMIFS('[1]BD Unidades'!$AZ$3:$AZ$1424,'[1]BD Unidades'!$A$3:$A$1424,$A823),"-")</f>
        <v>2.154044813788194</v>
      </c>
      <c r="AR823" s="25">
        <f>IFERROR(SUMIFS('[1]BD Unidades'!$BA$3:$BA$1424,'[1]BD Unidades'!$A$3:$A$1424,$A823),"-")</f>
        <v>8.94657326591072</v>
      </c>
      <c r="AS823" s="28">
        <f>SUMIFS('[1]BD Unidades'!$BC$3:$BC$1424,'[1]BD Unidades'!$A$3:$A$1424,$A823)</f>
        <v>9.3997335109926704E-3</v>
      </c>
      <c r="AT823" s="28">
        <f>SUMIFS('[1]BD Unidades'!$BE$3:$BE$1424,'[1]BD Unidades'!$A$3:$A$1424,$A823)</f>
        <v>0.99933377748167884</v>
      </c>
      <c r="AU823" s="29">
        <f t="shared" si="50"/>
        <v>0.98994030628481744</v>
      </c>
      <c r="AV823" s="30">
        <f t="shared" si="51"/>
        <v>6.7000000000000002E-4</v>
      </c>
      <c r="AW823" s="25">
        <f>IFERROR(SUMIFS('[1]BD Unidades'!$BI$3:$BI$1424,'[1]BD Unidades'!$A$3:$A$1424,$A823),"-")</f>
        <v>0.39168087444950689</v>
      </c>
      <c r="AX823" s="25">
        <f>IFERROR(SUMIFS('[1]BD Unidades'!$BJ$3:$BJ$1424,'[1]BD Unidades'!$A$3:$A$1424,$A823),"-")</f>
        <v>0.25195952515727377</v>
      </c>
    </row>
    <row r="824" spans="1:50" ht="14.4" x14ac:dyDescent="0.3">
      <c r="A824" s="7">
        <v>2197</v>
      </c>
      <c r="B824" s="7" t="s">
        <v>3893</v>
      </c>
      <c r="D824" s="8" t="s">
        <v>3894</v>
      </c>
      <c r="E824" s="19" t="s">
        <v>3895</v>
      </c>
      <c r="F824" s="19" t="s">
        <v>3895</v>
      </c>
      <c r="G824" s="19" t="s">
        <v>3896</v>
      </c>
      <c r="H824" s="19" t="s">
        <v>397</v>
      </c>
      <c r="I824" s="19">
        <v>2024</v>
      </c>
      <c r="J824" s="19" t="s">
        <v>495</v>
      </c>
      <c r="K824" s="19" t="s">
        <v>496</v>
      </c>
      <c r="L824" s="19" t="s">
        <v>213</v>
      </c>
      <c r="M824" s="19" t="s">
        <v>90</v>
      </c>
      <c r="N824" s="19" t="s">
        <v>868</v>
      </c>
      <c r="O824" s="19" t="s">
        <v>1461</v>
      </c>
      <c r="P824" s="19" t="s">
        <v>51</v>
      </c>
      <c r="Q824" s="9" t="s">
        <v>3897</v>
      </c>
      <c r="R824" s="20">
        <v>3</v>
      </c>
      <c r="S824" s="20">
        <v>0.33</v>
      </c>
      <c r="T824" s="20">
        <v>2.99</v>
      </c>
      <c r="U824" s="20" t="s">
        <v>397</v>
      </c>
      <c r="V824" s="21">
        <f>_xlfn.XLOOKUP(D824,'[1]Gen. Real'!$A:$A,'[1]Gen. Real'!$C:$C,"-",0)</f>
        <v>1.0577999999999996</v>
      </c>
      <c r="W824" s="22"/>
      <c r="X824" s="22" t="str">
        <f>_xlfn.XLOOKUP(D824,[1]Vertimiento!$A:$A,[1]Vertimiento!$E:$E,"-",0)</f>
        <v>-</v>
      </c>
      <c r="Y824" s="23" t="str">
        <f t="shared" si="48"/>
        <v>-</v>
      </c>
      <c r="Z824" s="19" t="str">
        <f>_xlfn.XLOOKUP(D824,[1]Cmg!$I$4:$I$85,[1]Cmg!$M$4:$M$85,"----",0,1)</f>
        <v>----</v>
      </c>
      <c r="AA824" s="19" t="str">
        <f>_xlfn.XLOOKUP(D824,[1]Cmg!$A$4:$A$89,[1]Cmg!$B$4:$B$89,"----",0,1)</f>
        <v>----</v>
      </c>
      <c r="AB824" s="19" t="str">
        <f>_xlfn.XLOOKUP(D824,[1]Cmg!$E$4:$E$89,[1]Cmg!$F$4:$F$89,"----",0,1)</f>
        <v>----</v>
      </c>
      <c r="AC824" s="19" t="str">
        <f>_xlfn.XLOOKUP(D824,[1]Cmg!$O$4:$O$89,[1]Cmg!$P$4:$P$89,"----",0,1)</f>
        <v>----</v>
      </c>
      <c r="AD824" s="24" t="str">
        <f>_xlfn.XLOOKUP(D824,[1]Cmg!$S$4:$S$89,[1]Cmg!$U$4:$U$89,"----",0,1)</f>
        <v>----</v>
      </c>
      <c r="AG824" s="25">
        <f>IFERROR(SUMIFS('[1]BD Unidades'!$AH:$AH,'[1]BD Unidades'!$A:$A,'BD Centrales 2023'!$A824),"-")</f>
        <v>3</v>
      </c>
      <c r="AH824" s="25">
        <f>SUMIFS('[1]BD Unidades'!$AJ$3:$AJ$1424,'[1]BD Unidades'!$A$3:$A$1424,$A824)</f>
        <v>2376.75</v>
      </c>
      <c r="AI824" s="25">
        <f>SUMIFS('[1]BD Unidades'!$AL$3:$AL$1424,'[1]BD Unidades'!$A$3:$A$1424,$A824)</f>
        <v>8.9166666666666696</v>
      </c>
      <c r="AJ824" s="26">
        <f t="shared" si="49"/>
        <v>3.7375995528852886E-3</v>
      </c>
      <c r="AK824" s="27">
        <f>IFERROR(SUMIFS('[1]BD Unidades'!$AO$3:$AO$1424,'[1]BD Unidades'!$A$3:$A$1424,$A824),"-")</f>
        <v>0</v>
      </c>
      <c r="AL824" s="27">
        <f>IFERROR(SUMIFS('[1]BD Unidades'!$AQ$3:$AQ$1424,'[1]BD Unidades'!$A$3:$A$1424,$A824),"-")</f>
        <v>0</v>
      </c>
      <c r="AM824" s="27">
        <f>IFERROR(SUMIFS('[1]BD Unidades'!$AS$3:$AS$1424,'[1]BD Unidades'!$A$3:$A$1424,$A824),"-")</f>
        <v>0</v>
      </c>
      <c r="AN824" s="27">
        <f>IFERROR(SUMIFS('[1]BD Unidades'!$AU$3:$AU$1424,'[1]BD Unidades'!$A$3:$A$1424,$A824),"-")</f>
        <v>0</v>
      </c>
      <c r="AO824" s="27"/>
      <c r="AP824" s="27"/>
      <c r="AQ824" s="25">
        <f>IFERROR(SUMIFS('[1]BD Unidades'!$AZ$3:$AZ$1424,'[1]BD Unidades'!$A$3:$A$1424,$A824),"-")</f>
        <v>0.66141720109314195</v>
      </c>
      <c r="AR824" s="25">
        <f>IFERROR(SUMIFS('[1]BD Unidades'!$BA$3:$BA$1424,'[1]BD Unidades'!$A$3:$A$1424,$A824),"-")</f>
        <v>2.9887872013413399</v>
      </c>
      <c r="AS824" s="28">
        <f>SUMIFS('[1]BD Unidades'!$BC$3:$BC$1424,'[1]BD Unidades'!$A$3:$A$1424,$A824)</f>
        <v>9.4059999999999994E-3</v>
      </c>
      <c r="AT824" s="28">
        <f>SUMIFS('[1]BD Unidades'!$BE$3:$BE$1424,'[1]BD Unidades'!$A$3:$A$1424,$A824)</f>
        <v>1</v>
      </c>
      <c r="AU824" s="29">
        <f t="shared" si="50"/>
        <v>0.99059399999999997</v>
      </c>
      <c r="AV824" s="30">
        <f t="shared" si="51"/>
        <v>3.3E-3</v>
      </c>
      <c r="AW824" s="25">
        <f>IFERROR(SUMIFS('[1]BD Unidades'!$BI$3:$BI$1424,'[1]BD Unidades'!$A$3:$A$1424,$A824),"-")</f>
        <v>0.18309584359387748</v>
      </c>
      <c r="AX824" s="25">
        <f>IFERROR(SUMIFS('[1]BD Unidades'!$BJ$3:$BJ$1424,'[1]BD Unidades'!$A$3:$A$1424,$A824),"-")</f>
        <v>0.11778145122613333</v>
      </c>
    </row>
    <row r="825" spans="1:50" ht="14.4" x14ac:dyDescent="0.3">
      <c r="A825" s="7">
        <v>2198</v>
      </c>
      <c r="B825" s="7" t="s">
        <v>3898</v>
      </c>
      <c r="D825" s="8" t="s">
        <v>3899</v>
      </c>
      <c r="E825" s="19" t="s">
        <v>3900</v>
      </c>
      <c r="F825" s="19" t="s">
        <v>3901</v>
      </c>
      <c r="G825" s="19" t="s">
        <v>3902</v>
      </c>
      <c r="H825" s="19" t="s">
        <v>397</v>
      </c>
      <c r="I825" s="19">
        <v>2024</v>
      </c>
      <c r="J825" s="19" t="s">
        <v>495</v>
      </c>
      <c r="K825" s="19" t="s">
        <v>496</v>
      </c>
      <c r="L825" s="19" t="s">
        <v>213</v>
      </c>
      <c r="M825" s="19" t="s">
        <v>90</v>
      </c>
      <c r="N825" s="19" t="s">
        <v>97</v>
      </c>
      <c r="O825" s="19" t="s">
        <v>1725</v>
      </c>
      <c r="P825" s="19" t="s">
        <v>51</v>
      </c>
      <c r="Q825" s="9" t="s">
        <v>3903</v>
      </c>
      <c r="R825" s="20">
        <v>2.5049999999999999</v>
      </c>
      <c r="S825" s="20">
        <v>0.2</v>
      </c>
      <c r="T825" s="20">
        <v>2.5</v>
      </c>
      <c r="U825" s="20" t="s">
        <v>397</v>
      </c>
      <c r="V825" s="21">
        <f>_xlfn.XLOOKUP(D825,'[1]Gen. Real'!$A:$A,'[1]Gen. Real'!$C:$C,"-",0)</f>
        <v>5.6970000000000007E-2</v>
      </c>
      <c r="W825" s="22"/>
      <c r="X825" s="22" t="str">
        <f>_xlfn.XLOOKUP(D825,[1]Vertimiento!$A:$A,[1]Vertimiento!$E:$E,"-",0)</f>
        <v>-</v>
      </c>
      <c r="Y825" s="23" t="str">
        <f t="shared" si="48"/>
        <v>-</v>
      </c>
      <c r="Z825" s="19" t="str">
        <f>_xlfn.XLOOKUP(D825,[1]Cmg!$I$4:$I$85,[1]Cmg!$M$4:$M$85,"----",0,1)</f>
        <v>----</v>
      </c>
      <c r="AA825" s="19" t="str">
        <f>_xlfn.XLOOKUP(D825,[1]Cmg!$A$4:$A$89,[1]Cmg!$B$4:$B$89,"----",0,1)</f>
        <v>----</v>
      </c>
      <c r="AB825" s="19" t="str">
        <f>_xlfn.XLOOKUP(D825,[1]Cmg!$E$4:$E$89,[1]Cmg!$F$4:$F$89,"----",0,1)</f>
        <v>----</v>
      </c>
      <c r="AC825" s="19" t="str">
        <f>_xlfn.XLOOKUP(D825,[1]Cmg!$O$4:$O$89,[1]Cmg!$P$4:$P$89,"----",0,1)</f>
        <v>----</v>
      </c>
      <c r="AD825" s="24" t="str">
        <f>_xlfn.XLOOKUP(D825,[1]Cmg!$S$4:$S$89,[1]Cmg!$U$4:$U$89,"----",0,1)</f>
        <v>----</v>
      </c>
      <c r="AG825" s="25">
        <f>IFERROR(SUMIFS('[1]BD Unidades'!$AH:$AH,'[1]BD Unidades'!$A:$A,'BD Centrales 2023'!$A825),"-")</f>
        <v>2.5</v>
      </c>
      <c r="AH825" s="25">
        <f>SUMIFS('[1]BD Unidades'!$AJ$3:$AJ$1424,'[1]BD Unidades'!$A$3:$A$1424,$A825)</f>
        <v>766.46706586826349</v>
      </c>
      <c r="AI825" s="25">
        <f>SUMIFS('[1]BD Unidades'!$AL$3:$AL$1424,'[1]BD Unidades'!$A$3:$A$1424,$A825)</f>
        <v>0</v>
      </c>
      <c r="AJ825" s="26">
        <f t="shared" si="49"/>
        <v>0</v>
      </c>
      <c r="AK825" s="27">
        <f>IFERROR(SUMIFS('[1]BD Unidades'!$AO$3:$AO$1424,'[1]BD Unidades'!$A$3:$A$1424,$A825),"-")</f>
        <v>0</v>
      </c>
      <c r="AL825" s="27">
        <f>IFERROR(SUMIFS('[1]BD Unidades'!$AQ$3:$AQ$1424,'[1]BD Unidades'!$A$3:$A$1424,$A825),"-")</f>
        <v>0</v>
      </c>
      <c r="AM825" s="27">
        <f>IFERROR(SUMIFS('[1]BD Unidades'!$AS$3:$AS$1424,'[1]BD Unidades'!$A$3:$A$1424,$A825),"-")</f>
        <v>0</v>
      </c>
      <c r="AN825" s="27">
        <f>IFERROR(SUMIFS('[1]BD Unidades'!$AU$3:$AU$1424,'[1]BD Unidades'!$A$3:$A$1424,$A825),"-")</f>
        <v>0</v>
      </c>
      <c r="AO825" s="27"/>
      <c r="AP825" s="27"/>
      <c r="AQ825" s="25">
        <f>IFERROR(SUMIFS('[1]BD Unidades'!$AZ$3:$AZ$1424,'[1]BD Unidades'!$A$3:$A$1424,$A825),"-")</f>
        <v>0.59834578160783169</v>
      </c>
      <c r="AR825" s="25">
        <f>IFERROR(SUMIFS('[1]BD Unidades'!$BA$3:$BA$1424,'[1]BD Unidades'!$A$3:$A$1424,$A825),"-")</f>
        <v>2.5</v>
      </c>
      <c r="AS825" s="28">
        <f>SUMIFS('[1]BD Unidades'!$BC$3:$BC$1424,'[1]BD Unidades'!$A$3:$A$1424,$A825)</f>
        <v>9.3872255489021953E-3</v>
      </c>
      <c r="AT825" s="28">
        <f>SUMIFS('[1]BD Unidades'!$BE$3:$BE$1424,'[1]BD Unidades'!$A$3:$A$1424,$A825)</f>
        <v>0.99800399201596812</v>
      </c>
      <c r="AU825" s="29">
        <f t="shared" si="50"/>
        <v>0.98863550344420947</v>
      </c>
      <c r="AV825" s="30">
        <f t="shared" si="51"/>
        <v>2E-3</v>
      </c>
      <c r="AW825" s="25">
        <f>IFERROR(SUMIFS('[1]BD Unidades'!$BI$3:$BI$1424,'[1]BD Unidades'!$A$3:$A$1424,$A825),"-")</f>
        <v>5.1964295117679207E-2</v>
      </c>
      <c r="AX825" s="25">
        <f>IFERROR(SUMIFS('[1]BD Unidades'!$BJ$3:$BJ$1424,'[1]BD Unidades'!$A$3:$A$1424,$A825),"-")</f>
        <v>3.3427466024182277E-2</v>
      </c>
    </row>
    <row r="826" spans="1:50" ht="14.4" x14ac:dyDescent="0.3">
      <c r="A826" s="7">
        <v>2199</v>
      </c>
      <c r="B826" s="7" t="s">
        <v>3904</v>
      </c>
      <c r="D826" s="8" t="s">
        <v>3905</v>
      </c>
      <c r="E826" s="19" t="s">
        <v>3906</v>
      </c>
      <c r="F826" s="19" t="s">
        <v>3906</v>
      </c>
      <c r="G826" s="19" t="s">
        <v>3907</v>
      </c>
      <c r="H826" s="19" t="s">
        <v>397</v>
      </c>
      <c r="I826" s="19">
        <v>2024</v>
      </c>
      <c r="J826" s="19" t="s">
        <v>495</v>
      </c>
      <c r="K826" s="19" t="s">
        <v>496</v>
      </c>
      <c r="L826" s="19" t="s">
        <v>213</v>
      </c>
      <c r="M826" s="19" t="s">
        <v>90</v>
      </c>
      <c r="N826" s="19" t="s">
        <v>868</v>
      </c>
      <c r="O826" s="19" t="s">
        <v>868</v>
      </c>
      <c r="P826" s="19" t="s">
        <v>51</v>
      </c>
      <c r="Q826" s="9" t="s">
        <v>3908</v>
      </c>
      <c r="R826" s="20">
        <v>9.0449999999999999</v>
      </c>
      <c r="S826" s="20">
        <v>0.5</v>
      </c>
      <c r="T826" s="20">
        <v>9</v>
      </c>
      <c r="U826" s="20" t="s">
        <v>397</v>
      </c>
      <c r="V826" s="21" t="str">
        <f>_xlfn.XLOOKUP(D826,'[1]Gen. Real'!$A:$A,'[1]Gen. Real'!$C:$C,"-",0)</f>
        <v>-</v>
      </c>
      <c r="W826" s="22"/>
      <c r="X826" s="22" t="str">
        <f>_xlfn.XLOOKUP(D826,[1]Vertimiento!$A:$A,[1]Vertimiento!$E:$E,"-",0)</f>
        <v>-</v>
      </c>
      <c r="Y826" s="23" t="str">
        <f t="shared" si="48"/>
        <v>-</v>
      </c>
      <c r="Z826" s="19" t="str">
        <f>_xlfn.XLOOKUP(D826,[1]Cmg!$I$4:$I$85,[1]Cmg!$M$4:$M$85,"----",0,1)</f>
        <v>----</v>
      </c>
      <c r="AA826" s="19" t="str">
        <f>_xlfn.XLOOKUP(D826,[1]Cmg!$A$4:$A$89,[1]Cmg!$B$4:$B$89,"----",0,1)</f>
        <v>----</v>
      </c>
      <c r="AB826" s="19" t="str">
        <f>_xlfn.XLOOKUP(D826,[1]Cmg!$E$4:$E$89,[1]Cmg!$F$4:$F$89,"----",0,1)</f>
        <v>----</v>
      </c>
      <c r="AC826" s="19" t="str">
        <f>_xlfn.XLOOKUP(D826,[1]Cmg!$O$4:$O$89,[1]Cmg!$P$4:$P$89,"----",0,1)</f>
        <v>----</v>
      </c>
      <c r="AD826" s="24" t="str">
        <f>_xlfn.XLOOKUP(D826,[1]Cmg!$S$4:$S$89,[1]Cmg!$U$4:$U$89,"----",0,1)</f>
        <v>----</v>
      </c>
      <c r="AG826" s="25">
        <f>IFERROR(SUMIFS('[1]BD Unidades'!$AH:$AH,'[1]BD Unidades'!$A:$A,'BD Centrales 2023'!$A826),"-")</f>
        <v>0</v>
      </c>
      <c r="AH826" s="25">
        <f>SUMIFS('[1]BD Unidades'!$AJ$3:$AJ$1424,'[1]BD Unidades'!$A$3:$A$1424,$A826)</f>
        <v>0</v>
      </c>
      <c r="AI826" s="25">
        <f>SUMIFS('[1]BD Unidades'!$AL$3:$AL$1424,'[1]BD Unidades'!$A$3:$A$1424,$A826)</f>
        <v>0</v>
      </c>
      <c r="AJ826" s="26" t="str">
        <f t="shared" si="49"/>
        <v>-</v>
      </c>
      <c r="AK826" s="27">
        <f>IFERROR(SUMIFS('[1]BD Unidades'!$AO$3:$AO$1424,'[1]BD Unidades'!$A$3:$A$1424,$A826),"-")</f>
        <v>0</v>
      </c>
      <c r="AL826" s="27">
        <f>IFERROR(SUMIFS('[1]BD Unidades'!$AQ$3:$AQ$1424,'[1]BD Unidades'!$A$3:$A$1424,$A826),"-")</f>
        <v>0</v>
      </c>
      <c r="AM826" s="27">
        <f>IFERROR(SUMIFS('[1]BD Unidades'!$AS$3:$AS$1424,'[1]BD Unidades'!$A$3:$A$1424,$A826),"-")</f>
        <v>0</v>
      </c>
      <c r="AN826" s="27">
        <f>IFERROR(SUMIFS('[1]BD Unidades'!$AU$3:$AU$1424,'[1]BD Unidades'!$A$3:$A$1424,$A826),"-")</f>
        <v>0</v>
      </c>
      <c r="AO826" s="27"/>
      <c r="AP826" s="27"/>
      <c r="AQ826" s="25">
        <f>IFERROR(SUMIFS('[1]BD Unidades'!$AZ$3:$AZ$1424,'[1]BD Unidades'!$A$3:$A$1424,$A826),"-")</f>
        <v>0</v>
      </c>
      <c r="AR826" s="25">
        <f>IFERROR(SUMIFS('[1]BD Unidades'!$BA$3:$BA$1424,'[1]BD Unidades'!$A$3:$A$1424,$A826),"-")</f>
        <v>0</v>
      </c>
      <c r="AS826" s="28">
        <f>SUMIFS('[1]BD Unidades'!$BC$3:$BC$1424,'[1]BD Unidades'!$A$3:$A$1424,$A826)</f>
        <v>0</v>
      </c>
      <c r="AT826" s="28">
        <f>SUMIFS('[1]BD Unidades'!$BE$3:$BE$1424,'[1]BD Unidades'!$A$3:$A$1424,$A826)</f>
        <v>0</v>
      </c>
      <c r="AU826" s="29">
        <f t="shared" si="50"/>
        <v>0</v>
      </c>
      <c r="AV826" s="30">
        <f t="shared" si="51"/>
        <v>5.0000000000000001E-3</v>
      </c>
      <c r="AW826" s="25">
        <f>IFERROR(SUMIFS('[1]BD Unidades'!$BI$3:$BI$1424,'[1]BD Unidades'!$A$3:$A$1424,$A826),"-")</f>
        <v>0</v>
      </c>
      <c r="AX826" s="25">
        <f>IFERROR(SUMIFS('[1]BD Unidades'!$BJ$3:$BJ$1424,'[1]BD Unidades'!$A$3:$A$1424,$A826),"-")</f>
        <v>0</v>
      </c>
    </row>
    <row r="827" spans="1:50" ht="14.4" x14ac:dyDescent="0.3">
      <c r="A827" s="7">
        <v>2201</v>
      </c>
      <c r="B827" s="7" t="s">
        <v>3909</v>
      </c>
      <c r="D827" s="8" t="s">
        <v>3910</v>
      </c>
      <c r="E827" s="19" t="s">
        <v>3911</v>
      </c>
      <c r="F827" s="19" t="s">
        <v>3911</v>
      </c>
      <c r="G827" s="19" t="s">
        <v>3912</v>
      </c>
      <c r="H827" s="19" t="s">
        <v>397</v>
      </c>
      <c r="I827" s="19">
        <v>2024</v>
      </c>
      <c r="J827" s="19" t="s">
        <v>495</v>
      </c>
      <c r="K827" s="19" t="s">
        <v>496</v>
      </c>
      <c r="L827" s="19" t="s">
        <v>213</v>
      </c>
      <c r="M827" s="19" t="s">
        <v>189</v>
      </c>
      <c r="N827" s="19" t="s">
        <v>899</v>
      </c>
      <c r="O827" s="19" t="s">
        <v>3914</v>
      </c>
      <c r="P827" s="19" t="s">
        <v>51</v>
      </c>
      <c r="Q827" s="9" t="s">
        <v>3498</v>
      </c>
      <c r="R827" s="20">
        <v>9.02</v>
      </c>
      <c r="S827" s="20">
        <v>0.222</v>
      </c>
      <c r="T827" s="20">
        <v>9</v>
      </c>
      <c r="U827" s="20" t="s">
        <v>397</v>
      </c>
      <c r="V827" s="21">
        <f>_xlfn.XLOOKUP(D827,'[1]Gen. Real'!$A:$A,'[1]Gen. Real'!$C:$C,"-",0)</f>
        <v>3.4790299999999998</v>
      </c>
      <c r="W827" s="22"/>
      <c r="X827" s="22" t="str">
        <f>_xlfn.XLOOKUP(D827,[1]Vertimiento!$A:$A,[1]Vertimiento!$E:$E,"-",0)</f>
        <v>-</v>
      </c>
      <c r="Y827" s="23" t="str">
        <f t="shared" si="48"/>
        <v>-</v>
      </c>
      <c r="Z827" s="19" t="str">
        <f>_xlfn.XLOOKUP(D827,[1]Cmg!$I$4:$I$85,[1]Cmg!$M$4:$M$85,"----",0,1)</f>
        <v>----</v>
      </c>
      <c r="AA827" s="19" t="str">
        <f>_xlfn.XLOOKUP(D827,[1]Cmg!$A$4:$A$89,[1]Cmg!$B$4:$B$89,"----",0,1)</f>
        <v>----</v>
      </c>
      <c r="AB827" s="19" t="str">
        <f>_xlfn.XLOOKUP(D827,[1]Cmg!$E$4:$E$89,[1]Cmg!$F$4:$F$89,"----",0,1)</f>
        <v>----</v>
      </c>
      <c r="AC827" s="19" t="str">
        <f>_xlfn.XLOOKUP(D827,[1]Cmg!$O$4:$O$89,[1]Cmg!$P$4:$P$89,"----",0,1)</f>
        <v>----</v>
      </c>
      <c r="AD827" s="24" t="str">
        <f>_xlfn.XLOOKUP(D827,[1]Cmg!$S$4:$S$89,[1]Cmg!$U$4:$U$89,"----",0,1)</f>
        <v>----</v>
      </c>
      <c r="AG827" s="25">
        <f>IFERROR(SUMIFS('[1]BD Unidades'!$AH:$AH,'[1]BD Unidades'!$A:$A,'BD Centrales 2023'!$A827),"-")</f>
        <v>9</v>
      </c>
      <c r="AH827" s="25">
        <f>SUMIFS('[1]BD Unidades'!$AJ$3:$AJ$1424,'[1]BD Unidades'!$A$3:$A$1424,$A827)</f>
        <v>1122.5055432372505</v>
      </c>
      <c r="AI827" s="25">
        <f>SUMIFS('[1]BD Unidades'!$AL$3:$AL$1424,'[1]BD Unidades'!$A$3:$A$1424,$A827)</f>
        <v>0</v>
      </c>
      <c r="AJ827" s="26">
        <f t="shared" si="49"/>
        <v>0</v>
      </c>
      <c r="AK827" s="27">
        <f>IFERROR(SUMIFS('[1]BD Unidades'!$AO$3:$AO$1424,'[1]BD Unidades'!$A$3:$A$1424,$A827),"-")</f>
        <v>0</v>
      </c>
      <c r="AL827" s="27">
        <f>IFERROR(SUMIFS('[1]BD Unidades'!$AQ$3:$AQ$1424,'[1]BD Unidades'!$A$3:$A$1424,$A827),"-")</f>
        <v>0</v>
      </c>
      <c r="AM827" s="27">
        <f>IFERROR(SUMIFS('[1]BD Unidades'!$AS$3:$AS$1424,'[1]BD Unidades'!$A$3:$A$1424,$A827),"-")</f>
        <v>0</v>
      </c>
      <c r="AN827" s="27">
        <f>IFERROR(SUMIFS('[1]BD Unidades'!$AU$3:$AU$1424,'[1]BD Unidades'!$A$3:$A$1424,$A827),"-")</f>
        <v>0</v>
      </c>
      <c r="AO827" s="27"/>
      <c r="AP827" s="27"/>
      <c r="AQ827" s="25">
        <f>IFERROR(SUMIFS('[1]BD Unidades'!$AZ$3:$AZ$1424,'[1]BD Unidades'!$A$3:$A$1424,$A827),"-")</f>
        <v>2.154044813788194</v>
      </c>
      <c r="AR827" s="25">
        <f>IFERROR(SUMIFS('[1]BD Unidades'!$BA$3:$BA$1424,'[1]BD Unidades'!$A$3:$A$1424,$A827),"-")</f>
        <v>9</v>
      </c>
      <c r="AS827" s="28">
        <f>SUMIFS('[1]BD Unidades'!$BC$3:$BC$1424,'[1]BD Unidades'!$A$3:$A$1424,$A827)</f>
        <v>9.3851441241685138E-3</v>
      </c>
      <c r="AT827" s="28">
        <f>SUMIFS('[1]BD Unidades'!$BE$3:$BE$1424,'[1]BD Unidades'!$A$3:$A$1424,$A827)</f>
        <v>0.99778270509977829</v>
      </c>
      <c r="AU827" s="29">
        <f t="shared" si="50"/>
        <v>0.98841837060781423</v>
      </c>
      <c r="AV827" s="30">
        <f t="shared" si="51"/>
        <v>2.2200000000000002E-3</v>
      </c>
      <c r="AW827" s="25">
        <f>IFERROR(SUMIFS('[1]BD Unidades'!$BI$3:$BI$1424,'[1]BD Unidades'!$A$3:$A$1424,$A827),"-")</f>
        <v>0.27476121043472873</v>
      </c>
      <c r="AX827" s="25">
        <f>IFERROR(SUMIFS('[1]BD Unidades'!$BJ$3:$BJ$1424,'[1]BD Unidades'!$A$3:$A$1424,$A827),"-")</f>
        <v>0.17674772660286373</v>
      </c>
    </row>
    <row r="828" spans="1:50" ht="14.4" x14ac:dyDescent="0.3">
      <c r="A828" s="7">
        <v>2203</v>
      </c>
      <c r="B828" s="7" t="s">
        <v>3915</v>
      </c>
      <c r="D828" s="8" t="s">
        <v>3916</v>
      </c>
      <c r="E828" s="19" t="s">
        <v>3917</v>
      </c>
      <c r="F828" s="19" t="s">
        <v>3917</v>
      </c>
      <c r="G828" s="19" t="s">
        <v>3918</v>
      </c>
      <c r="H828" s="19" t="s">
        <v>397</v>
      </c>
      <c r="I828" s="19">
        <v>2024</v>
      </c>
      <c r="J828" s="19" t="s">
        <v>495</v>
      </c>
      <c r="K828" s="19" t="s">
        <v>496</v>
      </c>
      <c r="L828" s="19" t="s">
        <v>213</v>
      </c>
      <c r="M828" s="19" t="s">
        <v>362</v>
      </c>
      <c r="N828" s="19" t="s">
        <v>363</v>
      </c>
      <c r="O828" s="19" t="s">
        <v>2318</v>
      </c>
      <c r="P828" s="19" t="s">
        <v>51</v>
      </c>
      <c r="Q828" s="9" t="s">
        <v>3919</v>
      </c>
      <c r="R828" s="20">
        <v>5.0149999999999997</v>
      </c>
      <c r="S828" s="20">
        <v>0.29899999999999999</v>
      </c>
      <c r="T828" s="20">
        <v>0</v>
      </c>
      <c r="U828" s="20" t="s">
        <v>397</v>
      </c>
      <c r="V828" s="21" t="str">
        <f>_xlfn.XLOOKUP(D828,'[1]Gen. Real'!$A:$A,'[1]Gen. Real'!$C:$C,"-",0)</f>
        <v>-</v>
      </c>
      <c r="W828" s="22"/>
      <c r="X828" s="22" t="str">
        <f>_xlfn.XLOOKUP(D828,[1]Vertimiento!$A:$A,[1]Vertimiento!$E:$E,"-",0)</f>
        <v>-</v>
      </c>
      <c r="Y828" s="23" t="str">
        <f t="shared" si="48"/>
        <v>-</v>
      </c>
      <c r="Z828" s="19" t="str">
        <f>_xlfn.XLOOKUP(D828,[1]Cmg!$I$4:$I$85,[1]Cmg!$M$4:$M$85,"----",0,1)</f>
        <v>----</v>
      </c>
      <c r="AA828" s="19" t="str">
        <f>_xlfn.XLOOKUP(D828,[1]Cmg!$A$4:$A$89,[1]Cmg!$B$4:$B$89,"----",0,1)</f>
        <v>----</v>
      </c>
      <c r="AB828" s="19" t="str">
        <f>_xlfn.XLOOKUP(D828,[1]Cmg!$E$4:$E$89,[1]Cmg!$F$4:$F$89,"----",0,1)</f>
        <v>----</v>
      </c>
      <c r="AC828" s="19" t="str">
        <f>_xlfn.XLOOKUP(D828,[1]Cmg!$O$4:$O$89,[1]Cmg!$P$4:$P$89,"----",0,1)</f>
        <v>----</v>
      </c>
      <c r="AD828" s="24" t="str">
        <f>_xlfn.XLOOKUP(D828,[1]Cmg!$S$4:$S$89,[1]Cmg!$U$4:$U$89,"----",0,1)</f>
        <v>----</v>
      </c>
      <c r="AG828" s="25">
        <f>IFERROR(SUMIFS('[1]BD Unidades'!$AH:$AH,'[1]BD Unidades'!$A:$A,'BD Centrales 2023'!$A828),"-")</f>
        <v>0</v>
      </c>
      <c r="AH828" s="25">
        <f>SUMIFS('[1]BD Unidades'!$AJ$3:$AJ$1424,'[1]BD Unidades'!$A$3:$A$1424,$A828)</f>
        <v>0</v>
      </c>
      <c r="AI828" s="25">
        <f>SUMIFS('[1]BD Unidades'!$AL$3:$AL$1424,'[1]BD Unidades'!$A$3:$A$1424,$A828)</f>
        <v>0</v>
      </c>
      <c r="AJ828" s="26" t="str">
        <f t="shared" si="49"/>
        <v>-</v>
      </c>
      <c r="AK828" s="27">
        <f>IFERROR(SUMIFS('[1]BD Unidades'!$AO$3:$AO$1424,'[1]BD Unidades'!$A$3:$A$1424,$A828),"-")</f>
        <v>0</v>
      </c>
      <c r="AL828" s="27">
        <f>IFERROR(SUMIFS('[1]BD Unidades'!$AQ$3:$AQ$1424,'[1]BD Unidades'!$A$3:$A$1424,$A828),"-")</f>
        <v>0</v>
      </c>
      <c r="AM828" s="27">
        <f>IFERROR(SUMIFS('[1]BD Unidades'!$AS$3:$AS$1424,'[1]BD Unidades'!$A$3:$A$1424,$A828),"-")</f>
        <v>0</v>
      </c>
      <c r="AN828" s="27">
        <f>IFERROR(SUMIFS('[1]BD Unidades'!$AU$3:$AU$1424,'[1]BD Unidades'!$A$3:$A$1424,$A828),"-")</f>
        <v>0</v>
      </c>
      <c r="AO828" s="27"/>
      <c r="AP828" s="27"/>
      <c r="AQ828" s="25">
        <f>IFERROR(SUMIFS('[1]BD Unidades'!$AZ$3:$AZ$1424,'[1]BD Unidades'!$A$3:$A$1424,$A828),"-")</f>
        <v>0</v>
      </c>
      <c r="AR828" s="25">
        <f>IFERROR(SUMIFS('[1]BD Unidades'!$BA$3:$BA$1424,'[1]BD Unidades'!$A$3:$A$1424,$A828),"-")</f>
        <v>0</v>
      </c>
      <c r="AS828" s="28">
        <f>SUMIFS('[1]BD Unidades'!$BC$3:$BC$1424,'[1]BD Unidades'!$A$3:$A$1424,$A828)</f>
        <v>0</v>
      </c>
      <c r="AT828" s="28">
        <f>SUMIFS('[1]BD Unidades'!$BE$3:$BE$1424,'[1]BD Unidades'!$A$3:$A$1424,$A828)</f>
        <v>0</v>
      </c>
      <c r="AU828" s="29">
        <f t="shared" si="50"/>
        <v>0</v>
      </c>
      <c r="AV828" s="30">
        <f t="shared" si="51"/>
        <v>2.99E-3</v>
      </c>
      <c r="AW828" s="25">
        <f>IFERROR(SUMIFS('[1]BD Unidades'!$BI$3:$BI$1424,'[1]BD Unidades'!$A$3:$A$1424,$A828),"-")</f>
        <v>0</v>
      </c>
      <c r="AX828" s="25">
        <f>IFERROR(SUMIFS('[1]BD Unidades'!$BJ$3:$BJ$1424,'[1]BD Unidades'!$A$3:$A$1424,$A828),"-")</f>
        <v>0</v>
      </c>
    </row>
    <row r="829" spans="1:50" ht="14.4" x14ac:dyDescent="0.3">
      <c r="A829" s="7">
        <v>2204</v>
      </c>
      <c r="B829" s="7" t="s">
        <v>3920</v>
      </c>
      <c r="D829" s="8" t="s">
        <v>3921</v>
      </c>
      <c r="E829" s="19" t="s">
        <v>3922</v>
      </c>
      <c r="F829" s="19" t="s">
        <v>3922</v>
      </c>
      <c r="G829" s="19" t="s">
        <v>3923</v>
      </c>
      <c r="H829" s="19" t="s">
        <v>397</v>
      </c>
      <c r="I829" s="19">
        <v>2024</v>
      </c>
      <c r="J829" s="19" t="s">
        <v>495</v>
      </c>
      <c r="K829" s="19" t="s">
        <v>496</v>
      </c>
      <c r="L829" s="19" t="s">
        <v>213</v>
      </c>
      <c r="M829" s="19" t="s">
        <v>106</v>
      </c>
      <c r="N829" s="19" t="s">
        <v>107</v>
      </c>
      <c r="O829" s="19" t="s">
        <v>304</v>
      </c>
      <c r="P829" s="19" t="s">
        <v>51</v>
      </c>
      <c r="Q829" s="9" t="s">
        <v>3925</v>
      </c>
      <c r="R829" s="20">
        <v>6.01</v>
      </c>
      <c r="S829" s="20">
        <v>0.16600000000000001</v>
      </c>
      <c r="T829" s="20">
        <v>6</v>
      </c>
      <c r="U829" s="20" t="s">
        <v>397</v>
      </c>
      <c r="V829" s="21" t="str">
        <f>_xlfn.XLOOKUP(D829,'[1]Gen. Real'!$A:$A,'[1]Gen. Real'!$C:$C,"-",0)</f>
        <v>-</v>
      </c>
      <c r="W829" s="22"/>
      <c r="X829" s="22" t="str">
        <f>_xlfn.XLOOKUP(D829,[1]Vertimiento!$A:$A,[1]Vertimiento!$E:$E,"-",0)</f>
        <v>-</v>
      </c>
      <c r="Y829" s="23" t="str">
        <f t="shared" si="48"/>
        <v>-</v>
      </c>
      <c r="Z829" s="19" t="str">
        <f>_xlfn.XLOOKUP(D829,[1]Cmg!$I$4:$I$85,[1]Cmg!$M$4:$M$85,"----",0,1)</f>
        <v>----</v>
      </c>
      <c r="AA829" s="19" t="str">
        <f>_xlfn.XLOOKUP(D829,[1]Cmg!$A$4:$A$89,[1]Cmg!$B$4:$B$89,"----",0,1)</f>
        <v>----</v>
      </c>
      <c r="AB829" s="19" t="str">
        <f>_xlfn.XLOOKUP(D829,[1]Cmg!$E$4:$E$89,[1]Cmg!$F$4:$F$89,"----",0,1)</f>
        <v>----</v>
      </c>
      <c r="AC829" s="19" t="str">
        <f>_xlfn.XLOOKUP(D829,[1]Cmg!$O$4:$O$89,[1]Cmg!$P$4:$P$89,"----",0,1)</f>
        <v>----</v>
      </c>
      <c r="AD829" s="24" t="str">
        <f>_xlfn.XLOOKUP(D829,[1]Cmg!$S$4:$S$89,[1]Cmg!$U$4:$U$89,"----",0,1)</f>
        <v>----</v>
      </c>
      <c r="AG829" s="25">
        <f>IFERROR(SUMIFS('[1]BD Unidades'!$AH:$AH,'[1]BD Unidades'!$A:$A,'BD Centrales 2023'!$A829),"-")</f>
        <v>0</v>
      </c>
      <c r="AH829" s="25">
        <f>SUMIFS('[1]BD Unidades'!$AJ$3:$AJ$1424,'[1]BD Unidades'!$A$3:$A$1424,$A829)</f>
        <v>0</v>
      </c>
      <c r="AI829" s="25">
        <f>SUMIFS('[1]BD Unidades'!$AL$3:$AL$1424,'[1]BD Unidades'!$A$3:$A$1424,$A829)</f>
        <v>0</v>
      </c>
      <c r="AJ829" s="26" t="str">
        <f t="shared" si="49"/>
        <v>-</v>
      </c>
      <c r="AK829" s="27">
        <f>IFERROR(SUMIFS('[1]BD Unidades'!$AO$3:$AO$1424,'[1]BD Unidades'!$A$3:$A$1424,$A829),"-")</f>
        <v>0</v>
      </c>
      <c r="AL829" s="27">
        <f>IFERROR(SUMIFS('[1]BD Unidades'!$AQ$3:$AQ$1424,'[1]BD Unidades'!$A$3:$A$1424,$A829),"-")</f>
        <v>0</v>
      </c>
      <c r="AM829" s="27">
        <f>IFERROR(SUMIFS('[1]BD Unidades'!$AS$3:$AS$1424,'[1]BD Unidades'!$A$3:$A$1424,$A829),"-")</f>
        <v>0</v>
      </c>
      <c r="AN829" s="27">
        <f>IFERROR(SUMIFS('[1]BD Unidades'!$AU$3:$AU$1424,'[1]BD Unidades'!$A$3:$A$1424,$A829),"-")</f>
        <v>0</v>
      </c>
      <c r="AO829" s="27"/>
      <c r="AP829" s="27"/>
      <c r="AQ829" s="25">
        <f>IFERROR(SUMIFS('[1]BD Unidades'!$AZ$3:$AZ$1424,'[1]BD Unidades'!$A$3:$A$1424,$A829),"-")</f>
        <v>0</v>
      </c>
      <c r="AR829" s="25">
        <f>IFERROR(SUMIFS('[1]BD Unidades'!$BA$3:$BA$1424,'[1]BD Unidades'!$A$3:$A$1424,$A829),"-")</f>
        <v>0</v>
      </c>
      <c r="AS829" s="28">
        <f>SUMIFS('[1]BD Unidades'!$BC$3:$BC$1424,'[1]BD Unidades'!$A$3:$A$1424,$A829)</f>
        <v>0</v>
      </c>
      <c r="AT829" s="28">
        <f>SUMIFS('[1]BD Unidades'!$BE$3:$BE$1424,'[1]BD Unidades'!$A$3:$A$1424,$A829)</f>
        <v>0</v>
      </c>
      <c r="AU829" s="29">
        <f t="shared" si="50"/>
        <v>0</v>
      </c>
      <c r="AV829" s="30">
        <f t="shared" si="51"/>
        <v>1.66E-3</v>
      </c>
      <c r="AW829" s="25">
        <f>IFERROR(SUMIFS('[1]BD Unidades'!$BI$3:$BI$1424,'[1]BD Unidades'!$A$3:$A$1424,$A829),"-")</f>
        <v>0</v>
      </c>
      <c r="AX829" s="25">
        <f>IFERROR(SUMIFS('[1]BD Unidades'!$BJ$3:$BJ$1424,'[1]BD Unidades'!$A$3:$A$1424,$A829),"-")</f>
        <v>0</v>
      </c>
    </row>
    <row r="830" spans="1:50" ht="14.4" x14ac:dyDescent="0.3">
      <c r="A830" s="7">
        <v>2205</v>
      </c>
      <c r="B830" s="7" t="s">
        <v>3926</v>
      </c>
      <c r="D830" s="8" t="s">
        <v>3927</v>
      </c>
      <c r="E830" s="19" t="s">
        <v>3928</v>
      </c>
      <c r="F830" s="19" t="s">
        <v>3928</v>
      </c>
      <c r="G830" s="19" t="s">
        <v>3929</v>
      </c>
      <c r="H830" s="19" t="s">
        <v>397</v>
      </c>
      <c r="I830" s="19">
        <v>2024</v>
      </c>
      <c r="J830" s="19" t="s">
        <v>495</v>
      </c>
      <c r="K830" s="19" t="s">
        <v>496</v>
      </c>
      <c r="L830" s="19" t="s">
        <v>213</v>
      </c>
      <c r="M830" s="19" t="s">
        <v>497</v>
      </c>
      <c r="N830" s="19" t="s">
        <v>557</v>
      </c>
      <c r="O830" s="19" t="s">
        <v>557</v>
      </c>
      <c r="P830" s="19" t="s">
        <v>51</v>
      </c>
      <c r="Q830" s="9" t="s">
        <v>3931</v>
      </c>
      <c r="R830" s="20">
        <v>2.2050000000000001</v>
      </c>
      <c r="S830" s="20">
        <v>0.22675737000000001</v>
      </c>
      <c r="T830" s="20">
        <v>2.2000000000000002</v>
      </c>
      <c r="U830" s="20" t="s">
        <v>397</v>
      </c>
      <c r="V830" s="21">
        <f>_xlfn.XLOOKUP(D830,'[1]Gen. Real'!$A:$A,'[1]Gen. Real'!$C:$C,"-",0)</f>
        <v>5.3310000000000003E-2</v>
      </c>
      <c r="W830" s="22"/>
      <c r="X830" s="22" t="str">
        <f>_xlfn.XLOOKUP(D830,[1]Vertimiento!$A:$A,[1]Vertimiento!$E:$E,"-",0)</f>
        <v>-</v>
      </c>
      <c r="Y830" s="23" t="str">
        <f t="shared" si="48"/>
        <v>-</v>
      </c>
      <c r="Z830" s="19" t="str">
        <f>_xlfn.XLOOKUP(D830,[1]Cmg!$I$4:$I$85,[1]Cmg!$M$4:$M$85,"----",0,1)</f>
        <v>----</v>
      </c>
      <c r="AA830" s="19" t="str">
        <f>_xlfn.XLOOKUP(D830,[1]Cmg!$A$4:$A$89,[1]Cmg!$B$4:$B$89,"----",0,1)</f>
        <v>----</v>
      </c>
      <c r="AB830" s="19" t="str">
        <f>_xlfn.XLOOKUP(D830,[1]Cmg!$E$4:$E$89,[1]Cmg!$F$4:$F$89,"----",0,1)</f>
        <v>----</v>
      </c>
      <c r="AC830" s="19" t="str">
        <f>_xlfn.XLOOKUP(D830,[1]Cmg!$O$4:$O$89,[1]Cmg!$P$4:$P$89,"----",0,1)</f>
        <v>----</v>
      </c>
      <c r="AD830" s="24" t="str">
        <f>_xlfn.XLOOKUP(D830,[1]Cmg!$S$4:$S$89,[1]Cmg!$U$4:$U$89,"----",0,1)</f>
        <v>----</v>
      </c>
      <c r="AG830" s="25">
        <f>IFERROR(SUMIFS('[1]BD Unidades'!$AH:$AH,'[1]BD Unidades'!$A:$A,'BD Centrales 2023'!$A830),"-")</f>
        <v>2.2000000000000002</v>
      </c>
      <c r="AH830" s="25">
        <f>SUMIFS('[1]BD Unidades'!$AJ$3:$AJ$1424,'[1]BD Unidades'!$A$3:$A$1424,$A830)</f>
        <v>64.852607709750558</v>
      </c>
      <c r="AI830" s="25">
        <f>SUMIFS('[1]BD Unidades'!$AL$3:$AL$1424,'[1]BD Unidades'!$A$3:$A$1424,$A830)</f>
        <v>0</v>
      </c>
      <c r="AJ830" s="26">
        <f t="shared" si="49"/>
        <v>0</v>
      </c>
      <c r="AK830" s="27">
        <f>IFERROR(SUMIFS('[1]BD Unidades'!$AO$3:$AO$1424,'[1]BD Unidades'!$A$3:$A$1424,$A830),"-")</f>
        <v>0</v>
      </c>
      <c r="AL830" s="27">
        <f>IFERROR(SUMIFS('[1]BD Unidades'!$AQ$3:$AQ$1424,'[1]BD Unidades'!$A$3:$A$1424,$A830),"-")</f>
        <v>0</v>
      </c>
      <c r="AM830" s="27">
        <f>IFERROR(SUMIFS('[1]BD Unidades'!$AS$3:$AS$1424,'[1]BD Unidades'!$A$3:$A$1424,$A830),"-")</f>
        <v>0</v>
      </c>
      <c r="AN830" s="27">
        <f>IFERROR(SUMIFS('[1]BD Unidades'!$AU$3:$AU$1424,'[1]BD Unidades'!$A$3:$A$1424,$A830),"-")</f>
        <v>0</v>
      </c>
      <c r="AO830" s="27"/>
      <c r="AP830" s="27"/>
      <c r="AQ830" s="25">
        <f>IFERROR(SUMIFS('[1]BD Unidades'!$AZ$3:$AZ$1424,'[1]BD Unidades'!$A$3:$A$1424,$A830),"-")</f>
        <v>0.64818701401974221</v>
      </c>
      <c r="AR830" s="25">
        <f>IFERROR(SUMIFS('[1]BD Unidades'!$BA$3:$BA$1424,'[1]BD Unidades'!$A$3:$A$1424,$A830),"-")</f>
        <v>2.2000000000000002</v>
      </c>
      <c r="AS830" s="28">
        <f>SUMIFS('[1]BD Unidades'!$BC$3:$BC$1424,'[1]BD Unidades'!$A$3:$A$1424,$A830)</f>
        <v>9.3846712018140592E-3</v>
      </c>
      <c r="AT830" s="28">
        <f>SUMIFS('[1]BD Unidades'!$BE$3:$BE$1424,'[1]BD Unidades'!$A$3:$A$1424,$A830)</f>
        <v>0.99773242630385495</v>
      </c>
      <c r="AU830" s="29">
        <f t="shared" si="50"/>
        <v>0.98836903553560507</v>
      </c>
      <c r="AV830" s="30">
        <f t="shared" si="51"/>
        <v>2.2675737E-3</v>
      </c>
      <c r="AW830" s="25">
        <f>IFERROR(SUMIFS('[1]BD Unidades'!$BI$3:$BI$1424,'[1]BD Unidades'!$A$3:$A$1424,$A830),"-")</f>
        <v>8.6198405976240414E-2</v>
      </c>
      <c r="AX830" s="25">
        <f>IFERROR(SUMIFS('[1]BD Unidades'!$BJ$3:$BJ$1424,'[1]BD Unidades'!$A$3:$A$1424,$A830),"-")</f>
        <v>5.5449502020265905E-2</v>
      </c>
    </row>
    <row r="831" spans="1:50" ht="14.4" x14ac:dyDescent="0.3">
      <c r="A831" s="7">
        <v>2206</v>
      </c>
      <c r="B831" s="7" t="s">
        <v>3932</v>
      </c>
      <c r="D831" s="8" t="s">
        <v>3933</v>
      </c>
      <c r="E831" s="19" t="s">
        <v>3934</v>
      </c>
      <c r="F831" s="19" t="s">
        <v>3934</v>
      </c>
      <c r="G831" s="19" t="s">
        <v>3935</v>
      </c>
      <c r="H831" s="19" t="s">
        <v>397</v>
      </c>
      <c r="I831" s="19">
        <v>2024</v>
      </c>
      <c r="J831" s="19" t="s">
        <v>495</v>
      </c>
      <c r="K831" s="19" t="s">
        <v>496</v>
      </c>
      <c r="L831" s="19" t="s">
        <v>213</v>
      </c>
      <c r="M831" s="19" t="s">
        <v>477</v>
      </c>
      <c r="N831" s="19" t="s">
        <v>549</v>
      </c>
      <c r="O831" s="19" t="s">
        <v>1657</v>
      </c>
      <c r="P831" s="19" t="s">
        <v>51</v>
      </c>
      <c r="Q831" s="9" t="s">
        <v>3937</v>
      </c>
      <c r="R831" s="20">
        <v>9.0150000000000006</v>
      </c>
      <c r="S831" s="20">
        <v>0.16600000000000001</v>
      </c>
      <c r="T831" s="20">
        <v>9</v>
      </c>
      <c r="U831" s="20" t="s">
        <v>397</v>
      </c>
      <c r="V831" s="21">
        <f>_xlfn.XLOOKUP(D831,'[1]Gen. Real'!$A:$A,'[1]Gen. Real'!$C:$C,"-",0)</f>
        <v>2.9160900000000005</v>
      </c>
      <c r="W831" s="22"/>
      <c r="X831" s="22" t="str">
        <f>_xlfn.XLOOKUP(D831,[1]Vertimiento!$A:$A,[1]Vertimiento!$E:$E,"-",0)</f>
        <v>-</v>
      </c>
      <c r="Y831" s="23" t="str">
        <f t="shared" si="48"/>
        <v>-</v>
      </c>
      <c r="Z831" s="19" t="str">
        <f>_xlfn.XLOOKUP(D831,[1]Cmg!$I$4:$I$85,[1]Cmg!$M$4:$M$85,"----",0,1)</f>
        <v>----</v>
      </c>
      <c r="AA831" s="19" t="str">
        <f>_xlfn.XLOOKUP(D831,[1]Cmg!$A$4:$A$89,[1]Cmg!$B$4:$B$89,"----",0,1)</f>
        <v>----</v>
      </c>
      <c r="AB831" s="19" t="str">
        <f>_xlfn.XLOOKUP(D831,[1]Cmg!$E$4:$E$89,[1]Cmg!$F$4:$F$89,"----",0,1)</f>
        <v>----</v>
      </c>
      <c r="AC831" s="19" t="str">
        <f>_xlfn.XLOOKUP(D831,[1]Cmg!$O$4:$O$89,[1]Cmg!$P$4:$P$89,"----",0,1)</f>
        <v>----</v>
      </c>
      <c r="AD831" s="24" t="str">
        <f>_xlfn.XLOOKUP(D831,[1]Cmg!$S$4:$S$89,[1]Cmg!$U$4:$U$89,"----",0,1)</f>
        <v>----</v>
      </c>
      <c r="AG831" s="25">
        <f>IFERROR(SUMIFS('[1]BD Unidades'!$AH:$AH,'[1]BD Unidades'!$A:$A,'BD Centrales 2023'!$A831),"-")</f>
        <v>9</v>
      </c>
      <c r="AH831" s="25">
        <f>SUMIFS('[1]BD Unidades'!$AJ$3:$AJ$1424,'[1]BD Unidades'!$A$3:$A$1424,$A831)</f>
        <v>2627.6206322795338</v>
      </c>
      <c r="AI831" s="25">
        <f>SUMIFS('[1]BD Unidades'!$AL$3:$AL$1424,'[1]BD Unidades'!$A$3:$A$1424,$A831)</f>
        <v>0</v>
      </c>
      <c r="AJ831" s="26">
        <f t="shared" si="49"/>
        <v>0</v>
      </c>
      <c r="AK831" s="27">
        <f>IFERROR(SUMIFS('[1]BD Unidades'!$AO$3:$AO$1424,'[1]BD Unidades'!$A$3:$A$1424,$A831),"-")</f>
        <v>0</v>
      </c>
      <c r="AL831" s="27">
        <f>IFERROR(SUMIFS('[1]BD Unidades'!$AQ$3:$AQ$1424,'[1]BD Unidades'!$A$3:$A$1424,$A831),"-")</f>
        <v>0</v>
      </c>
      <c r="AM831" s="27">
        <f>IFERROR(SUMIFS('[1]BD Unidades'!$AS$3:$AS$1424,'[1]BD Unidades'!$A$3:$A$1424,$A831),"-")</f>
        <v>0</v>
      </c>
      <c r="AN831" s="27">
        <f>IFERROR(SUMIFS('[1]BD Unidades'!$AU$3:$AU$1424,'[1]BD Unidades'!$A$3:$A$1424,$A831),"-")</f>
        <v>0</v>
      </c>
      <c r="AO831" s="27"/>
      <c r="AP831" s="27"/>
      <c r="AQ831" s="25">
        <f>IFERROR(SUMIFS('[1]BD Unidades'!$AZ$3:$AZ$1424,'[1]BD Unidades'!$A$3:$A$1424,$A831),"-")</f>
        <v>2.6516741482625816</v>
      </c>
      <c r="AR831" s="25">
        <f>IFERROR(SUMIFS('[1]BD Unidades'!$BA$3:$BA$1424,'[1]BD Unidades'!$A$3:$A$1424,$A831),"-")</f>
        <v>9</v>
      </c>
      <c r="AS831" s="28">
        <f>SUMIFS('[1]BD Unidades'!$BC$3:$BC$1424,'[1]BD Unidades'!$A$3:$A$1424,$A831)</f>
        <v>9.3903494176372695E-3</v>
      </c>
      <c r="AT831" s="28">
        <f>SUMIFS('[1]BD Unidades'!$BE$3:$BE$1424,'[1]BD Unidades'!$A$3:$A$1424,$A831)</f>
        <v>0.99815376199484918</v>
      </c>
      <c r="AU831" s="29">
        <f t="shared" si="50"/>
        <v>0.98878074939718841</v>
      </c>
      <c r="AV831" s="30">
        <f t="shared" si="51"/>
        <v>1.66E-3</v>
      </c>
      <c r="AW831" s="25">
        <f>IFERROR(SUMIFS('[1]BD Unidades'!$BI$3:$BI$1424,'[1]BD Unidades'!$A$3:$A$1424,$A831),"-")</f>
        <v>0.79147342630238826</v>
      </c>
      <c r="AX831" s="25">
        <f>IFERROR(SUMIFS('[1]BD Unidades'!$BJ$3:$BJ$1424,'[1]BD Unidades'!$A$3:$A$1424,$A831),"-")</f>
        <v>0.50913711052659072</v>
      </c>
    </row>
    <row r="832" spans="1:50" ht="14.4" x14ac:dyDescent="0.3">
      <c r="A832" s="7">
        <v>2208</v>
      </c>
      <c r="B832" s="7" t="s">
        <v>3938</v>
      </c>
      <c r="D832" s="8" t="s">
        <v>3939</v>
      </c>
      <c r="E832" s="19" t="s">
        <v>3766</v>
      </c>
      <c r="F832" s="19" t="s">
        <v>3940</v>
      </c>
      <c r="G832" s="19" t="s">
        <v>3941</v>
      </c>
      <c r="H832" s="19" t="s">
        <v>397</v>
      </c>
      <c r="I832" s="19">
        <v>2024</v>
      </c>
      <c r="J832" s="19" t="s">
        <v>495</v>
      </c>
      <c r="K832" s="19" t="s">
        <v>496</v>
      </c>
      <c r="L832" s="19" t="s">
        <v>213</v>
      </c>
      <c r="M832" s="19" t="s">
        <v>189</v>
      </c>
      <c r="N832" s="19" t="s">
        <v>879</v>
      </c>
      <c r="O832" s="19" t="s">
        <v>893</v>
      </c>
      <c r="P832" s="19" t="s">
        <v>51</v>
      </c>
      <c r="Q832" s="9" t="s">
        <v>3942</v>
      </c>
      <c r="R832" s="20">
        <v>5.4</v>
      </c>
      <c r="S832" s="20">
        <v>0.46</v>
      </c>
      <c r="T832" s="20">
        <v>5.375</v>
      </c>
      <c r="U832" s="20" t="s">
        <v>397</v>
      </c>
      <c r="V832" s="21" t="str">
        <f>_xlfn.XLOOKUP(D832,'[1]Gen. Real'!$A:$A,'[1]Gen. Real'!$C:$C,"-",0)</f>
        <v>-</v>
      </c>
      <c r="W832" s="22"/>
      <c r="X832" s="22" t="str">
        <f>_xlfn.XLOOKUP(D832,[1]Vertimiento!$A:$A,[1]Vertimiento!$E:$E,"-",0)</f>
        <v>-</v>
      </c>
      <c r="Y832" s="23" t="str">
        <f t="shared" si="48"/>
        <v>-</v>
      </c>
      <c r="Z832" s="19" t="str">
        <f>_xlfn.XLOOKUP(D832,[1]Cmg!$I$4:$I$85,[1]Cmg!$M$4:$M$85,"----",0,1)</f>
        <v>----</v>
      </c>
      <c r="AA832" s="19" t="str">
        <f>_xlfn.XLOOKUP(D832,[1]Cmg!$A$4:$A$89,[1]Cmg!$B$4:$B$89,"----",0,1)</f>
        <v>----</v>
      </c>
      <c r="AB832" s="19" t="str">
        <f>_xlfn.XLOOKUP(D832,[1]Cmg!$E$4:$E$89,[1]Cmg!$F$4:$F$89,"----",0,1)</f>
        <v>----</v>
      </c>
      <c r="AC832" s="19" t="str">
        <f>_xlfn.XLOOKUP(D832,[1]Cmg!$O$4:$O$89,[1]Cmg!$P$4:$P$89,"----",0,1)</f>
        <v>----</v>
      </c>
      <c r="AD832" s="24" t="str">
        <f>_xlfn.XLOOKUP(D832,[1]Cmg!$S$4:$S$89,[1]Cmg!$U$4:$U$89,"----",0,1)</f>
        <v>----</v>
      </c>
      <c r="AG832" s="25">
        <f>IFERROR(SUMIFS('[1]BD Unidades'!$AH:$AH,'[1]BD Unidades'!$A:$A,'BD Centrales 2023'!$A832),"-")</f>
        <v>0</v>
      </c>
      <c r="AH832" s="25">
        <f>SUMIFS('[1]BD Unidades'!$AJ$3:$AJ$1424,'[1]BD Unidades'!$A$3:$A$1424,$A832)</f>
        <v>0</v>
      </c>
      <c r="AI832" s="25">
        <f>SUMIFS('[1]BD Unidades'!$AL$3:$AL$1424,'[1]BD Unidades'!$A$3:$A$1424,$A832)</f>
        <v>0</v>
      </c>
      <c r="AJ832" s="26" t="str">
        <f t="shared" si="49"/>
        <v>-</v>
      </c>
      <c r="AK832" s="27">
        <f>IFERROR(SUMIFS('[1]BD Unidades'!$AO$3:$AO$1424,'[1]BD Unidades'!$A$3:$A$1424,$A832),"-")</f>
        <v>0</v>
      </c>
      <c r="AL832" s="27">
        <f>IFERROR(SUMIFS('[1]BD Unidades'!$AQ$3:$AQ$1424,'[1]BD Unidades'!$A$3:$A$1424,$A832),"-")</f>
        <v>0</v>
      </c>
      <c r="AM832" s="27">
        <f>IFERROR(SUMIFS('[1]BD Unidades'!$AS$3:$AS$1424,'[1]BD Unidades'!$A$3:$A$1424,$A832),"-")</f>
        <v>0</v>
      </c>
      <c r="AN832" s="27">
        <f>IFERROR(SUMIFS('[1]BD Unidades'!$AU$3:$AU$1424,'[1]BD Unidades'!$A$3:$A$1424,$A832),"-")</f>
        <v>0</v>
      </c>
      <c r="AO832" s="27"/>
      <c r="AP832" s="27"/>
      <c r="AQ832" s="25">
        <f>IFERROR(SUMIFS('[1]BD Unidades'!$AZ$3:$AZ$1424,'[1]BD Unidades'!$A$3:$A$1424,$A832),"-")</f>
        <v>0</v>
      </c>
      <c r="AR832" s="25">
        <f>IFERROR(SUMIFS('[1]BD Unidades'!$BA$3:$BA$1424,'[1]BD Unidades'!$A$3:$A$1424,$A832),"-")</f>
        <v>0</v>
      </c>
      <c r="AS832" s="28">
        <f>SUMIFS('[1]BD Unidades'!$BC$3:$BC$1424,'[1]BD Unidades'!$A$3:$A$1424,$A832)</f>
        <v>0</v>
      </c>
      <c r="AT832" s="28">
        <f>SUMIFS('[1]BD Unidades'!$BE$3:$BE$1424,'[1]BD Unidades'!$A$3:$A$1424,$A832)</f>
        <v>0</v>
      </c>
      <c r="AU832" s="29">
        <f t="shared" si="50"/>
        <v>0</v>
      </c>
      <c r="AV832" s="30">
        <f t="shared" si="51"/>
        <v>4.5999999999999999E-3</v>
      </c>
      <c r="AW832" s="25">
        <f>IFERROR(SUMIFS('[1]BD Unidades'!$BI$3:$BI$1424,'[1]BD Unidades'!$A$3:$A$1424,$A832),"-")</f>
        <v>0</v>
      </c>
      <c r="AX832" s="25">
        <f>IFERROR(SUMIFS('[1]BD Unidades'!$BJ$3:$BJ$1424,'[1]BD Unidades'!$A$3:$A$1424,$A832),"-")</f>
        <v>0</v>
      </c>
    </row>
    <row r="833" spans="1:50" ht="27.6" x14ac:dyDescent="0.3">
      <c r="A833" s="7">
        <v>2209</v>
      </c>
      <c r="B833" s="7" t="s">
        <v>3943</v>
      </c>
      <c r="D833" s="8" t="s">
        <v>3944</v>
      </c>
      <c r="E833" s="19" t="s">
        <v>584</v>
      </c>
      <c r="F833" s="19" t="s">
        <v>584</v>
      </c>
      <c r="G833" s="19" t="s">
        <v>3945</v>
      </c>
      <c r="H833" s="19">
        <v>131300</v>
      </c>
      <c r="I833" s="19">
        <v>2024</v>
      </c>
      <c r="J833" s="19" t="s">
        <v>495</v>
      </c>
      <c r="K833" s="19" t="s">
        <v>496</v>
      </c>
      <c r="L833" s="19" t="s">
        <v>47</v>
      </c>
      <c r="M833" s="19" t="s">
        <v>164</v>
      </c>
      <c r="N833" s="19" t="s">
        <v>707</v>
      </c>
      <c r="O833" s="19" t="s">
        <v>749</v>
      </c>
      <c r="P833" s="19" t="s">
        <v>51</v>
      </c>
      <c r="Q833" s="9" t="s">
        <v>3947</v>
      </c>
      <c r="R833" s="20">
        <v>82.708500000000001</v>
      </c>
      <c r="S833" s="20">
        <v>2.3029999999999999</v>
      </c>
      <c r="T833" s="20">
        <v>80.803600000000003</v>
      </c>
      <c r="U833" s="20">
        <v>0.2213</v>
      </c>
      <c r="V833" s="21" t="str">
        <f>_xlfn.XLOOKUP(D833,'[1]Gen. Real'!$A:$A,'[1]Gen. Real'!$C:$C,"-",0)</f>
        <v>-</v>
      </c>
      <c r="W833" s="22"/>
      <c r="X833" s="22" t="str">
        <f>_xlfn.XLOOKUP(D833,[1]Vertimiento!$A:$A,[1]Vertimiento!$E:$E,"-",0)</f>
        <v>-</v>
      </c>
      <c r="Y833" s="23" t="str">
        <f t="shared" si="48"/>
        <v>-</v>
      </c>
      <c r="Z833" s="19" t="str">
        <f>_xlfn.XLOOKUP(D833,[1]Cmg!$I$4:$I$85,[1]Cmg!$M$4:$M$85,"----",0,1)</f>
        <v>----</v>
      </c>
      <c r="AA833" s="19" t="str">
        <f>_xlfn.XLOOKUP(D833,[1]Cmg!$A$4:$A$89,[1]Cmg!$B$4:$B$89,"----",0,1)</f>
        <v>----</v>
      </c>
      <c r="AB833" s="19" t="str">
        <f>_xlfn.XLOOKUP(D833,[1]Cmg!$E$4:$E$89,[1]Cmg!$F$4:$F$89,"----",0,1)</f>
        <v>----</v>
      </c>
      <c r="AC833" s="19" t="str">
        <f>_xlfn.XLOOKUP(D833,[1]Cmg!$O$4:$O$89,[1]Cmg!$P$4:$P$89,"----",0,1)</f>
        <v>----</v>
      </c>
      <c r="AD833" s="24" t="str">
        <f>_xlfn.XLOOKUP(D833,[1]Cmg!$S$4:$S$89,[1]Cmg!$U$4:$U$89,"----",0,1)</f>
        <v>----</v>
      </c>
      <c r="AG833" s="25">
        <f>IFERROR(SUMIFS('[1]BD Unidades'!$AH:$AH,'[1]BD Unidades'!$A:$A,'BD Centrales 2023'!$A833),"-")</f>
        <v>0</v>
      </c>
      <c r="AH833" s="25">
        <f>SUMIFS('[1]BD Unidades'!$AJ$3:$AJ$1424,'[1]BD Unidades'!$A$3:$A$1424,$A833)</f>
        <v>0</v>
      </c>
      <c r="AI833" s="25">
        <f>SUMIFS('[1]BD Unidades'!$AL$3:$AL$1424,'[1]BD Unidades'!$A$3:$A$1424,$A833)</f>
        <v>0</v>
      </c>
      <c r="AJ833" s="26" t="str">
        <f t="shared" si="49"/>
        <v>-</v>
      </c>
      <c r="AK833" s="27">
        <f>IFERROR(SUMIFS('[1]BD Unidades'!$AO$3:$AO$1424,'[1]BD Unidades'!$A$3:$A$1424,$A833),"-")</f>
        <v>0</v>
      </c>
      <c r="AL833" s="27">
        <f>IFERROR(SUMIFS('[1]BD Unidades'!$AQ$3:$AQ$1424,'[1]BD Unidades'!$A$3:$A$1424,$A833),"-")</f>
        <v>0</v>
      </c>
      <c r="AM833" s="27">
        <f>IFERROR(SUMIFS('[1]BD Unidades'!$AS$3:$AS$1424,'[1]BD Unidades'!$A$3:$A$1424,$A833),"-")</f>
        <v>0</v>
      </c>
      <c r="AN833" s="27">
        <f>IFERROR(SUMIFS('[1]BD Unidades'!$AU$3:$AU$1424,'[1]BD Unidades'!$A$3:$A$1424,$A833),"-")</f>
        <v>0</v>
      </c>
      <c r="AO833" s="27"/>
      <c r="AP833" s="27"/>
      <c r="AQ833" s="25">
        <f>IFERROR(SUMIFS('[1]BD Unidades'!$AZ$3:$AZ$1424,'[1]BD Unidades'!$A$3:$A$1424,$A833),"-")</f>
        <v>0</v>
      </c>
      <c r="AR833" s="25">
        <f>IFERROR(SUMIFS('[1]BD Unidades'!$BA$3:$BA$1424,'[1]BD Unidades'!$A$3:$A$1424,$A833),"-")</f>
        <v>0</v>
      </c>
      <c r="AS833" s="28">
        <f>SUMIFS('[1]BD Unidades'!$BC$3:$BC$1424,'[1]BD Unidades'!$A$3:$A$1424,$A833)</f>
        <v>0</v>
      </c>
      <c r="AT833" s="28">
        <f>SUMIFS('[1]BD Unidades'!$BE$3:$BE$1424,'[1]BD Unidades'!$A$3:$A$1424,$A833)</f>
        <v>0</v>
      </c>
      <c r="AU833" s="29">
        <f t="shared" si="50"/>
        <v>0</v>
      </c>
      <c r="AV833" s="30">
        <f t="shared" si="51"/>
        <v>2.3029999999999998E-2</v>
      </c>
      <c r="AW833" s="25">
        <f>IFERROR(SUMIFS('[1]BD Unidades'!$BI$3:$BI$1424,'[1]BD Unidades'!$A$3:$A$1424,$A833),"-")</f>
        <v>0</v>
      </c>
      <c r="AX833" s="25">
        <f>IFERROR(SUMIFS('[1]BD Unidades'!$BJ$3:$BJ$1424,'[1]BD Unidades'!$A$3:$A$1424,$A833),"-")</f>
        <v>0</v>
      </c>
    </row>
    <row r="834" spans="1:50" ht="14.4" x14ac:dyDescent="0.3">
      <c r="A834" s="7">
        <v>2211</v>
      </c>
      <c r="B834" s="7" t="s">
        <v>3948</v>
      </c>
      <c r="D834" s="8" t="s">
        <v>3949</v>
      </c>
      <c r="E834" s="19" t="s">
        <v>3950</v>
      </c>
      <c r="F834" s="19" t="s">
        <v>3950</v>
      </c>
      <c r="G834" s="19" t="s">
        <v>3951</v>
      </c>
      <c r="H834" s="19" t="s">
        <v>397</v>
      </c>
      <c r="I834" s="19">
        <v>2024</v>
      </c>
      <c r="J834" s="19" t="s">
        <v>495</v>
      </c>
      <c r="K834" s="19" t="s">
        <v>496</v>
      </c>
      <c r="L834" s="19" t="s">
        <v>213</v>
      </c>
      <c r="M834" s="19" t="s">
        <v>48</v>
      </c>
      <c r="N834" s="19" t="s">
        <v>48</v>
      </c>
      <c r="O834" s="19" t="s">
        <v>48</v>
      </c>
      <c r="P834" s="19" t="s">
        <v>51</v>
      </c>
      <c r="Q834" s="9" t="s">
        <v>3953</v>
      </c>
      <c r="R834" s="20">
        <v>9.0129999999999999</v>
      </c>
      <c r="S834" s="20">
        <v>0.14399999999999999</v>
      </c>
      <c r="T834" s="20">
        <v>9</v>
      </c>
      <c r="U834" s="20" t="s">
        <v>397</v>
      </c>
      <c r="V834" s="21" t="str">
        <f>_xlfn.XLOOKUP(D834,'[1]Gen. Real'!$A:$A,'[1]Gen. Real'!$C:$C,"-",0)</f>
        <v>-</v>
      </c>
      <c r="W834" s="22"/>
      <c r="X834" s="22" t="str">
        <f>_xlfn.XLOOKUP(D834,[1]Vertimiento!$A:$A,[1]Vertimiento!$E:$E,"-",0)</f>
        <v>-</v>
      </c>
      <c r="Y834" s="23" t="str">
        <f t="shared" si="48"/>
        <v>-</v>
      </c>
      <c r="Z834" s="19" t="str">
        <f>_xlfn.XLOOKUP(D834,[1]Cmg!$I$4:$I$85,[1]Cmg!$M$4:$M$85,"----",0,1)</f>
        <v>----</v>
      </c>
      <c r="AA834" s="19" t="str">
        <f>_xlfn.XLOOKUP(D834,[1]Cmg!$A$4:$A$89,[1]Cmg!$B$4:$B$89,"----",0,1)</f>
        <v>----</v>
      </c>
      <c r="AB834" s="19" t="str">
        <f>_xlfn.XLOOKUP(D834,[1]Cmg!$E$4:$E$89,[1]Cmg!$F$4:$F$89,"----",0,1)</f>
        <v>----</v>
      </c>
      <c r="AC834" s="19" t="str">
        <f>_xlfn.XLOOKUP(D834,[1]Cmg!$O$4:$O$89,[1]Cmg!$P$4:$P$89,"----",0,1)</f>
        <v>----</v>
      </c>
      <c r="AD834" s="24" t="str">
        <f>_xlfn.XLOOKUP(D834,[1]Cmg!$S$4:$S$89,[1]Cmg!$U$4:$U$89,"----",0,1)</f>
        <v>----</v>
      </c>
      <c r="AG834" s="25">
        <f>IFERROR(SUMIFS('[1]BD Unidades'!$AH:$AH,'[1]BD Unidades'!$A:$A,'BD Centrales 2023'!$A834),"-")</f>
        <v>0</v>
      </c>
      <c r="AH834" s="25">
        <f>SUMIFS('[1]BD Unidades'!$AJ$3:$AJ$1424,'[1]BD Unidades'!$A$3:$A$1424,$A834)</f>
        <v>0</v>
      </c>
      <c r="AI834" s="25">
        <f>SUMIFS('[1]BD Unidades'!$AL$3:$AL$1424,'[1]BD Unidades'!$A$3:$A$1424,$A834)</f>
        <v>0</v>
      </c>
      <c r="AJ834" s="26" t="str">
        <f t="shared" si="49"/>
        <v>-</v>
      </c>
      <c r="AK834" s="27">
        <f>IFERROR(SUMIFS('[1]BD Unidades'!$AO$3:$AO$1424,'[1]BD Unidades'!$A$3:$A$1424,$A834),"-")</f>
        <v>0</v>
      </c>
      <c r="AL834" s="27">
        <f>IFERROR(SUMIFS('[1]BD Unidades'!$AQ$3:$AQ$1424,'[1]BD Unidades'!$A$3:$A$1424,$A834),"-")</f>
        <v>0</v>
      </c>
      <c r="AM834" s="27">
        <f>IFERROR(SUMIFS('[1]BD Unidades'!$AS$3:$AS$1424,'[1]BD Unidades'!$A$3:$A$1424,$A834),"-")</f>
        <v>0</v>
      </c>
      <c r="AN834" s="27">
        <f>IFERROR(SUMIFS('[1]BD Unidades'!$AU$3:$AU$1424,'[1]BD Unidades'!$A$3:$A$1424,$A834),"-")</f>
        <v>0</v>
      </c>
      <c r="AO834" s="27"/>
      <c r="AP834" s="27"/>
      <c r="AQ834" s="25">
        <f>IFERROR(SUMIFS('[1]BD Unidades'!$AZ$3:$AZ$1424,'[1]BD Unidades'!$A$3:$A$1424,$A834),"-")</f>
        <v>0</v>
      </c>
      <c r="AR834" s="25">
        <f>IFERROR(SUMIFS('[1]BD Unidades'!$BA$3:$BA$1424,'[1]BD Unidades'!$A$3:$A$1424,$A834),"-")</f>
        <v>0</v>
      </c>
      <c r="AS834" s="28">
        <f>SUMIFS('[1]BD Unidades'!$BC$3:$BC$1424,'[1]BD Unidades'!$A$3:$A$1424,$A834)</f>
        <v>0</v>
      </c>
      <c r="AT834" s="28">
        <f>SUMIFS('[1]BD Unidades'!$BE$3:$BE$1424,'[1]BD Unidades'!$A$3:$A$1424,$A834)</f>
        <v>0</v>
      </c>
      <c r="AU834" s="29">
        <f t="shared" si="50"/>
        <v>0</v>
      </c>
      <c r="AV834" s="30">
        <f t="shared" si="51"/>
        <v>1.4399999999999999E-3</v>
      </c>
      <c r="AW834" s="25">
        <f>IFERROR(SUMIFS('[1]BD Unidades'!$BI$3:$BI$1424,'[1]BD Unidades'!$A$3:$A$1424,$A834),"-")</f>
        <v>0</v>
      </c>
      <c r="AX834" s="25">
        <f>IFERROR(SUMIFS('[1]BD Unidades'!$BJ$3:$BJ$1424,'[1]BD Unidades'!$A$3:$A$1424,$A834),"-")</f>
        <v>0</v>
      </c>
    </row>
    <row r="835" spans="1:50" ht="14.4" x14ac:dyDescent="0.3">
      <c r="A835" s="7">
        <v>2212</v>
      </c>
      <c r="B835" s="7" t="s">
        <v>3954</v>
      </c>
      <c r="D835" s="8" t="s">
        <v>3955</v>
      </c>
      <c r="E835" s="19" t="s">
        <v>1908</v>
      </c>
      <c r="F835" s="19" t="s">
        <v>3956</v>
      </c>
      <c r="G835" s="19" t="s">
        <v>3957</v>
      </c>
      <c r="H835" s="19" t="s">
        <v>397</v>
      </c>
      <c r="I835" s="19">
        <v>2024</v>
      </c>
      <c r="J835" s="19" t="s">
        <v>495</v>
      </c>
      <c r="K835" s="19" t="s">
        <v>496</v>
      </c>
      <c r="L835" s="19" t="s">
        <v>213</v>
      </c>
      <c r="M835" s="19" t="s">
        <v>106</v>
      </c>
      <c r="N835" s="19" t="s">
        <v>243</v>
      </c>
      <c r="O835" s="19" t="s">
        <v>1153</v>
      </c>
      <c r="P835" s="19" t="s">
        <v>51</v>
      </c>
      <c r="Q835" s="9" t="s">
        <v>3795</v>
      </c>
      <c r="R835" s="20">
        <v>3.0045000000000002</v>
      </c>
      <c r="S835" s="20">
        <v>0.15</v>
      </c>
      <c r="T835" s="20">
        <v>3</v>
      </c>
      <c r="U835" s="20" t="s">
        <v>397</v>
      </c>
      <c r="V835" s="21">
        <f>_xlfn.XLOOKUP(D835,'[1]Gen. Real'!$A:$A,'[1]Gen. Real'!$C:$C,"-",0)</f>
        <v>0</v>
      </c>
      <c r="W835" s="22"/>
      <c r="X835" s="22" t="str">
        <f>_xlfn.XLOOKUP(D835,[1]Vertimiento!$A:$A,[1]Vertimiento!$E:$E,"-",0)</f>
        <v>-</v>
      </c>
      <c r="Y835" s="23" t="str">
        <f t="shared" ref="Y835:Y898" si="52">IFERROR(X835/(V835+X835),"-")</f>
        <v>-</v>
      </c>
      <c r="Z835" s="19" t="str">
        <f>_xlfn.XLOOKUP(D835,[1]Cmg!$I$4:$I$85,[1]Cmg!$M$4:$M$85,"----",0,1)</f>
        <v>----</v>
      </c>
      <c r="AA835" s="19" t="str">
        <f>_xlfn.XLOOKUP(D835,[1]Cmg!$A$4:$A$89,[1]Cmg!$B$4:$B$89,"----",0,1)</f>
        <v>----</v>
      </c>
      <c r="AB835" s="19" t="str">
        <f>_xlfn.XLOOKUP(D835,[1]Cmg!$E$4:$E$89,[1]Cmg!$F$4:$F$89,"----",0,1)</f>
        <v>----</v>
      </c>
      <c r="AC835" s="19" t="str">
        <f>_xlfn.XLOOKUP(D835,[1]Cmg!$O$4:$O$89,[1]Cmg!$P$4:$P$89,"----",0,1)</f>
        <v>----</v>
      </c>
      <c r="AD835" s="24" t="str">
        <f>_xlfn.XLOOKUP(D835,[1]Cmg!$S$4:$S$89,[1]Cmg!$U$4:$U$89,"----",0,1)</f>
        <v>----</v>
      </c>
      <c r="AG835" s="25">
        <f>IFERROR(SUMIFS('[1]BD Unidades'!$AH:$AH,'[1]BD Unidades'!$A:$A,'BD Centrales 2023'!$A835),"-")</f>
        <v>0</v>
      </c>
      <c r="AH835" s="25">
        <f>SUMIFS('[1]BD Unidades'!$AJ$3:$AJ$1424,'[1]BD Unidades'!$A$3:$A$1424,$A835)</f>
        <v>119.82026959560659</v>
      </c>
      <c r="AI835" s="25">
        <f>SUMIFS('[1]BD Unidades'!$AL$3:$AL$1424,'[1]BD Unidades'!$A$3:$A$1424,$A835)</f>
        <v>0</v>
      </c>
      <c r="AJ835" s="26">
        <f t="shared" ref="AJ835:AJ898" si="53">IFERROR(AI835/(AH835+AI835),"-")</f>
        <v>0</v>
      </c>
      <c r="AK835" s="27">
        <f>IFERROR(SUMIFS('[1]BD Unidades'!$AO$3:$AO$1424,'[1]BD Unidades'!$A$3:$A$1424,$A835),"-")</f>
        <v>0</v>
      </c>
      <c r="AL835" s="27">
        <f>IFERROR(SUMIFS('[1]BD Unidades'!$AQ$3:$AQ$1424,'[1]BD Unidades'!$A$3:$A$1424,$A835),"-")</f>
        <v>0</v>
      </c>
      <c r="AM835" s="27">
        <f>IFERROR(SUMIFS('[1]BD Unidades'!$AS$3:$AS$1424,'[1]BD Unidades'!$A$3:$A$1424,$A835),"-")</f>
        <v>0</v>
      </c>
      <c r="AN835" s="27">
        <f>IFERROR(SUMIFS('[1]BD Unidades'!$AU$3:$AU$1424,'[1]BD Unidades'!$A$3:$A$1424,$A835),"-")</f>
        <v>0</v>
      </c>
      <c r="AO835" s="27"/>
      <c r="AP835" s="27"/>
      <c r="AQ835" s="25">
        <f>IFERROR(SUMIFS('[1]BD Unidades'!$AZ$3:$AZ$1424,'[1]BD Unidades'!$A$3:$A$1424,$A835),"-")</f>
        <v>0.71801493792939808</v>
      </c>
      <c r="AR835" s="25">
        <f>IFERROR(SUMIFS('[1]BD Unidades'!$BA$3:$BA$1424,'[1]BD Unidades'!$A$3:$A$1424,$A835),"-")</f>
        <v>3</v>
      </c>
      <c r="AS835" s="28">
        <f>SUMIFS('[1]BD Unidades'!$BC$3:$BC$1424,'[1]BD Unidades'!$A$3:$A$1424,$A835)</f>
        <v>9.3919121318022953E-3</v>
      </c>
      <c r="AT835" s="28">
        <f>SUMIFS('[1]BD Unidades'!$BE$3:$BE$1424,'[1]BD Unidades'!$A$3:$A$1424,$A835)</f>
        <v>0.99850224663005482</v>
      </c>
      <c r="AU835" s="29">
        <f t="shared" ref="AU835:AU898" si="54">IFERROR(AT835*(1-AS835),"-")</f>
        <v>0.98912440126629808</v>
      </c>
      <c r="AV835" s="30">
        <f t="shared" ref="AV835:AV898" si="55">IFERROR(S835/100,"-")</f>
        <v>1.5E-3</v>
      </c>
      <c r="AW835" s="25">
        <f>IFERROR(SUMIFS('[1]BD Unidades'!$BI$3:$BI$1424,'[1]BD Unidades'!$A$3:$A$1424,$A835),"-")</f>
        <v>9.7433053345648522E-3</v>
      </c>
      <c r="AX835" s="25">
        <f>IFERROR(SUMIFS('[1]BD Unidades'!$BJ$3:$BJ$1424,'[1]BD Unidades'!$A$3:$A$1424,$A835),"-")</f>
        <v>6.2676498795341774E-3</v>
      </c>
    </row>
    <row r="836" spans="1:50" ht="14.4" x14ac:dyDescent="0.3">
      <c r="A836" s="7">
        <v>2213</v>
      </c>
      <c r="B836" s="7" t="s">
        <v>3958</v>
      </c>
      <c r="D836" s="8" t="s">
        <v>3959</v>
      </c>
      <c r="E836" s="19" t="s">
        <v>3960</v>
      </c>
      <c r="F836" s="19" t="s">
        <v>3960</v>
      </c>
      <c r="G836" s="19" t="s">
        <v>3961</v>
      </c>
      <c r="H836" s="19" t="s">
        <v>397</v>
      </c>
      <c r="I836" s="19">
        <v>2024</v>
      </c>
      <c r="J836" s="19" t="s">
        <v>495</v>
      </c>
      <c r="K836" s="19" t="s">
        <v>496</v>
      </c>
      <c r="L836" s="19" t="s">
        <v>213</v>
      </c>
      <c r="M836" s="19" t="s">
        <v>68</v>
      </c>
      <c r="N836" s="19" t="s">
        <v>363</v>
      </c>
      <c r="O836" s="19" t="s">
        <v>2318</v>
      </c>
      <c r="P836" s="19" t="s">
        <v>51</v>
      </c>
      <c r="Q836" s="9" t="s">
        <v>3962</v>
      </c>
      <c r="R836" s="20">
        <v>3.6819999999999999</v>
      </c>
      <c r="S836" s="20">
        <v>13.63</v>
      </c>
      <c r="T836" s="20">
        <v>3.18</v>
      </c>
      <c r="U836" s="20" t="s">
        <v>397</v>
      </c>
      <c r="V836" s="21" t="str">
        <f>_xlfn.XLOOKUP(D836,'[1]Gen. Real'!$A:$A,'[1]Gen. Real'!$C:$C,"-",0)</f>
        <v>-</v>
      </c>
      <c r="W836" s="22"/>
      <c r="X836" s="22" t="str">
        <f>_xlfn.XLOOKUP(D836,[1]Vertimiento!$A:$A,[1]Vertimiento!$E:$E,"-",0)</f>
        <v>-</v>
      </c>
      <c r="Y836" s="23" t="str">
        <f t="shared" si="52"/>
        <v>-</v>
      </c>
      <c r="Z836" s="19" t="str">
        <f>_xlfn.XLOOKUP(D836,[1]Cmg!$I$4:$I$85,[1]Cmg!$M$4:$M$85,"----",0,1)</f>
        <v>----</v>
      </c>
      <c r="AA836" s="19" t="str">
        <f>_xlfn.XLOOKUP(D836,[1]Cmg!$A$4:$A$89,[1]Cmg!$B$4:$B$89,"----",0,1)</f>
        <v>----</v>
      </c>
      <c r="AB836" s="19" t="str">
        <f>_xlfn.XLOOKUP(D836,[1]Cmg!$E$4:$E$89,[1]Cmg!$F$4:$F$89,"----",0,1)</f>
        <v>----</v>
      </c>
      <c r="AC836" s="19" t="str">
        <f>_xlfn.XLOOKUP(D836,[1]Cmg!$O$4:$O$89,[1]Cmg!$P$4:$P$89,"----",0,1)</f>
        <v>----</v>
      </c>
      <c r="AD836" s="24" t="str">
        <f>_xlfn.XLOOKUP(D836,[1]Cmg!$S$4:$S$89,[1]Cmg!$U$4:$U$89,"----",0,1)</f>
        <v>----</v>
      </c>
      <c r="AG836" s="25">
        <f>IFERROR(SUMIFS('[1]BD Unidades'!$AH:$AH,'[1]BD Unidades'!$A:$A,'BD Centrales 2023'!$A836),"-")</f>
        <v>0</v>
      </c>
      <c r="AH836" s="25">
        <f>SUMIFS('[1]BD Unidades'!$AJ$3:$AJ$1424,'[1]BD Unidades'!$A$3:$A$1424,$A836)</f>
        <v>0</v>
      </c>
      <c r="AI836" s="25">
        <f>SUMIFS('[1]BD Unidades'!$AL$3:$AL$1424,'[1]BD Unidades'!$A$3:$A$1424,$A836)</f>
        <v>0</v>
      </c>
      <c r="AJ836" s="26" t="str">
        <f t="shared" si="53"/>
        <v>-</v>
      </c>
      <c r="AK836" s="27">
        <f>IFERROR(SUMIFS('[1]BD Unidades'!$AO$3:$AO$1424,'[1]BD Unidades'!$A$3:$A$1424,$A836),"-")</f>
        <v>0</v>
      </c>
      <c r="AL836" s="27">
        <f>IFERROR(SUMIFS('[1]BD Unidades'!$AQ$3:$AQ$1424,'[1]BD Unidades'!$A$3:$A$1424,$A836),"-")</f>
        <v>0</v>
      </c>
      <c r="AM836" s="27">
        <f>IFERROR(SUMIFS('[1]BD Unidades'!$AS$3:$AS$1424,'[1]BD Unidades'!$A$3:$A$1424,$A836),"-")</f>
        <v>0</v>
      </c>
      <c r="AN836" s="27">
        <f>IFERROR(SUMIFS('[1]BD Unidades'!$AU$3:$AU$1424,'[1]BD Unidades'!$A$3:$A$1424,$A836),"-")</f>
        <v>0</v>
      </c>
      <c r="AO836" s="27"/>
      <c r="AP836" s="27"/>
      <c r="AQ836" s="25">
        <f>IFERROR(SUMIFS('[1]BD Unidades'!$AZ$3:$AZ$1424,'[1]BD Unidades'!$A$3:$A$1424,$A836),"-")</f>
        <v>0</v>
      </c>
      <c r="AR836" s="25">
        <f>IFERROR(SUMIFS('[1]BD Unidades'!$BA$3:$BA$1424,'[1]BD Unidades'!$A$3:$A$1424,$A836),"-")</f>
        <v>0</v>
      </c>
      <c r="AS836" s="28">
        <f>SUMIFS('[1]BD Unidades'!$BC$3:$BC$1424,'[1]BD Unidades'!$A$3:$A$1424,$A836)</f>
        <v>0</v>
      </c>
      <c r="AT836" s="28">
        <f>SUMIFS('[1]BD Unidades'!$BE$3:$BE$1424,'[1]BD Unidades'!$A$3:$A$1424,$A836)</f>
        <v>0</v>
      </c>
      <c r="AU836" s="29">
        <f t="shared" si="54"/>
        <v>0</v>
      </c>
      <c r="AV836" s="30">
        <f t="shared" si="55"/>
        <v>0.1363</v>
      </c>
      <c r="AW836" s="25">
        <f>IFERROR(SUMIFS('[1]BD Unidades'!$BI$3:$BI$1424,'[1]BD Unidades'!$A$3:$A$1424,$A836),"-")</f>
        <v>0</v>
      </c>
      <c r="AX836" s="25">
        <f>IFERROR(SUMIFS('[1]BD Unidades'!$BJ$3:$BJ$1424,'[1]BD Unidades'!$A$3:$A$1424,$A836),"-")</f>
        <v>0</v>
      </c>
    </row>
    <row r="837" spans="1:50" ht="14.4" x14ac:dyDescent="0.3">
      <c r="A837" s="7">
        <v>2214</v>
      </c>
      <c r="B837" s="7" t="s">
        <v>3963</v>
      </c>
      <c r="D837" s="8" t="s">
        <v>3964</v>
      </c>
      <c r="E837" s="19" t="s">
        <v>3965</v>
      </c>
      <c r="F837" s="19" t="s">
        <v>3965</v>
      </c>
      <c r="G837" s="19" t="s">
        <v>3966</v>
      </c>
      <c r="H837" s="19" t="s">
        <v>397</v>
      </c>
      <c r="I837" s="19">
        <v>2024</v>
      </c>
      <c r="J837" s="19" t="s">
        <v>495</v>
      </c>
      <c r="K837" s="19" t="s">
        <v>496</v>
      </c>
      <c r="L837" s="19" t="s">
        <v>213</v>
      </c>
      <c r="M837" s="19" t="s">
        <v>48</v>
      </c>
      <c r="N837" s="19" t="s">
        <v>48</v>
      </c>
      <c r="O837" s="19" t="s">
        <v>3403</v>
      </c>
      <c r="P837" s="19" t="s">
        <v>51</v>
      </c>
      <c r="Q837" s="9" t="s">
        <v>3479</v>
      </c>
      <c r="R837" s="20">
        <v>9.0129999999999999</v>
      </c>
      <c r="S837" s="20">
        <v>0.14399999999999999</v>
      </c>
      <c r="T837" s="20">
        <v>9</v>
      </c>
      <c r="U837" s="20" t="s">
        <v>397</v>
      </c>
      <c r="V837" s="21" t="str">
        <f>_xlfn.XLOOKUP(D837,'[1]Gen. Real'!$A:$A,'[1]Gen. Real'!$C:$C,"-",0)</f>
        <v>-</v>
      </c>
      <c r="W837" s="22"/>
      <c r="X837" s="22" t="str">
        <f>_xlfn.XLOOKUP(D837,[1]Vertimiento!$A:$A,[1]Vertimiento!$E:$E,"-",0)</f>
        <v>-</v>
      </c>
      <c r="Y837" s="23" t="str">
        <f t="shared" si="52"/>
        <v>-</v>
      </c>
      <c r="Z837" s="19" t="str">
        <f>_xlfn.XLOOKUP(D837,[1]Cmg!$I$4:$I$85,[1]Cmg!$M$4:$M$85,"----",0,1)</f>
        <v>----</v>
      </c>
      <c r="AA837" s="19" t="str">
        <f>_xlfn.XLOOKUP(D837,[1]Cmg!$A$4:$A$89,[1]Cmg!$B$4:$B$89,"----",0,1)</f>
        <v>----</v>
      </c>
      <c r="AB837" s="19" t="str">
        <f>_xlfn.XLOOKUP(D837,[1]Cmg!$E$4:$E$89,[1]Cmg!$F$4:$F$89,"----",0,1)</f>
        <v>----</v>
      </c>
      <c r="AC837" s="19" t="str">
        <f>_xlfn.XLOOKUP(D837,[1]Cmg!$O$4:$O$89,[1]Cmg!$P$4:$P$89,"----",0,1)</f>
        <v>----</v>
      </c>
      <c r="AD837" s="24" t="str">
        <f>_xlfn.XLOOKUP(D837,[1]Cmg!$S$4:$S$89,[1]Cmg!$U$4:$U$89,"----",0,1)</f>
        <v>----</v>
      </c>
      <c r="AG837" s="25">
        <f>IFERROR(SUMIFS('[1]BD Unidades'!$AH:$AH,'[1]BD Unidades'!$A:$A,'BD Centrales 2023'!$A837),"-")</f>
        <v>0</v>
      </c>
      <c r="AH837" s="25">
        <f>SUMIFS('[1]BD Unidades'!$AJ$3:$AJ$1424,'[1]BD Unidades'!$A$3:$A$1424,$A837)</f>
        <v>0</v>
      </c>
      <c r="AI837" s="25">
        <f>SUMIFS('[1]BD Unidades'!$AL$3:$AL$1424,'[1]BD Unidades'!$A$3:$A$1424,$A837)</f>
        <v>0</v>
      </c>
      <c r="AJ837" s="26" t="str">
        <f t="shared" si="53"/>
        <v>-</v>
      </c>
      <c r="AK837" s="27">
        <f>IFERROR(SUMIFS('[1]BD Unidades'!$AO$3:$AO$1424,'[1]BD Unidades'!$A$3:$A$1424,$A837),"-")</f>
        <v>0</v>
      </c>
      <c r="AL837" s="27">
        <f>IFERROR(SUMIFS('[1]BD Unidades'!$AQ$3:$AQ$1424,'[1]BD Unidades'!$A$3:$A$1424,$A837),"-")</f>
        <v>0</v>
      </c>
      <c r="AM837" s="27">
        <f>IFERROR(SUMIFS('[1]BD Unidades'!$AS$3:$AS$1424,'[1]BD Unidades'!$A$3:$A$1424,$A837),"-")</f>
        <v>0</v>
      </c>
      <c r="AN837" s="27">
        <f>IFERROR(SUMIFS('[1]BD Unidades'!$AU$3:$AU$1424,'[1]BD Unidades'!$A$3:$A$1424,$A837),"-")</f>
        <v>0</v>
      </c>
      <c r="AO837" s="27"/>
      <c r="AP837" s="27"/>
      <c r="AQ837" s="25">
        <f>IFERROR(SUMIFS('[1]BD Unidades'!$AZ$3:$AZ$1424,'[1]BD Unidades'!$A$3:$A$1424,$A837),"-")</f>
        <v>1.1580126555076951</v>
      </c>
      <c r="AR837" s="25">
        <f>IFERROR(SUMIFS('[1]BD Unidades'!$BA$3:$BA$1424,'[1]BD Unidades'!$A$3:$A$1424,$A837),"-")</f>
        <v>0</v>
      </c>
      <c r="AS837" s="28">
        <f>SUMIFS('[1]BD Unidades'!$BC$3:$BC$1424,'[1]BD Unidades'!$A$3:$A$1424,$A837)</f>
        <v>3.7047930766670365E-3</v>
      </c>
      <c r="AT837" s="28">
        <f>SUMIFS('[1]BD Unidades'!$BE$3:$BE$1424,'[1]BD Unidades'!$A$3:$A$1424,$A837)</f>
        <v>0.39387551314767555</v>
      </c>
      <c r="AU837" s="29">
        <f t="shared" si="54"/>
        <v>0.39241628587349736</v>
      </c>
      <c r="AV837" s="30">
        <f t="shared" si="55"/>
        <v>1.4399999999999999E-3</v>
      </c>
      <c r="AW837" s="25">
        <f>IFERROR(SUMIFS('[1]BD Unidades'!$BI$3:$BI$1424,'[1]BD Unidades'!$A$3:$A$1424,$A837),"-")</f>
        <v>1.2571182339397148E-2</v>
      </c>
      <c r="AX837" s="25">
        <f>IFERROR(SUMIFS('[1]BD Unidades'!$BJ$3:$BJ$1424,'[1]BD Unidades'!$A$3:$A$1424,$A837),"-")</f>
        <v>8.0867597565281116E-3</v>
      </c>
    </row>
    <row r="838" spans="1:50" ht="14.4" x14ac:dyDescent="0.3">
      <c r="A838" s="7">
        <v>2215</v>
      </c>
      <c r="B838" s="7" t="s">
        <v>3967</v>
      </c>
      <c r="D838" s="8" t="s">
        <v>3968</v>
      </c>
      <c r="E838" s="19" t="s">
        <v>1308</v>
      </c>
      <c r="F838" s="19" t="s">
        <v>3969</v>
      </c>
      <c r="G838" s="19" t="s">
        <v>3970</v>
      </c>
      <c r="H838" s="19" t="s">
        <v>397</v>
      </c>
      <c r="I838" s="19">
        <v>2024</v>
      </c>
      <c r="J838" s="19" t="s">
        <v>495</v>
      </c>
      <c r="K838" s="19" t="s">
        <v>496</v>
      </c>
      <c r="L838" s="19" t="s">
        <v>213</v>
      </c>
      <c r="M838" s="19" t="s">
        <v>164</v>
      </c>
      <c r="N838" s="19" t="s">
        <v>831</v>
      </c>
      <c r="O838" s="19" t="s">
        <v>2405</v>
      </c>
      <c r="P838" s="19" t="s">
        <v>51</v>
      </c>
      <c r="Q838" s="9" t="s">
        <v>3971</v>
      </c>
      <c r="R838" s="20">
        <v>9.0120000000000005</v>
      </c>
      <c r="S838" s="20">
        <v>0.13300000000000001</v>
      </c>
      <c r="T838" s="20">
        <v>9</v>
      </c>
      <c r="U838" s="20" t="s">
        <v>397</v>
      </c>
      <c r="V838" s="21" t="str">
        <f>_xlfn.XLOOKUP(D838,'[1]Gen. Real'!$A:$A,'[1]Gen. Real'!$C:$C,"-",0)</f>
        <v>-</v>
      </c>
      <c r="W838" s="22"/>
      <c r="X838" s="22" t="str">
        <f>_xlfn.XLOOKUP(D838,[1]Vertimiento!$A:$A,[1]Vertimiento!$E:$E,"-",0)</f>
        <v>-</v>
      </c>
      <c r="Y838" s="23" t="str">
        <f t="shared" si="52"/>
        <v>-</v>
      </c>
      <c r="Z838" s="19" t="str">
        <f>_xlfn.XLOOKUP(D838,[1]Cmg!$I$4:$I$85,[1]Cmg!$M$4:$M$85,"----",0,1)</f>
        <v>----</v>
      </c>
      <c r="AA838" s="19" t="str">
        <f>_xlfn.XLOOKUP(D838,[1]Cmg!$A$4:$A$89,[1]Cmg!$B$4:$B$89,"----",0,1)</f>
        <v>----</v>
      </c>
      <c r="AB838" s="19" t="str">
        <f>_xlfn.XLOOKUP(D838,[1]Cmg!$E$4:$E$89,[1]Cmg!$F$4:$F$89,"----",0,1)</f>
        <v>----</v>
      </c>
      <c r="AC838" s="19" t="str">
        <f>_xlfn.XLOOKUP(D838,[1]Cmg!$O$4:$O$89,[1]Cmg!$P$4:$P$89,"----",0,1)</f>
        <v>----</v>
      </c>
      <c r="AD838" s="24" t="str">
        <f>_xlfn.XLOOKUP(D838,[1]Cmg!$S$4:$S$89,[1]Cmg!$U$4:$U$89,"----",0,1)</f>
        <v>----</v>
      </c>
      <c r="AG838" s="25">
        <f>IFERROR(SUMIFS('[1]BD Unidades'!$AH:$AH,'[1]BD Unidades'!$A:$A,'BD Centrales 2023'!$A838),"-")</f>
        <v>0</v>
      </c>
      <c r="AH838" s="25">
        <f>SUMIFS('[1]BD Unidades'!$AJ$3:$AJ$1424,'[1]BD Unidades'!$A$3:$A$1424,$A838)</f>
        <v>0</v>
      </c>
      <c r="AI838" s="25">
        <f>SUMIFS('[1]BD Unidades'!$AL$3:$AL$1424,'[1]BD Unidades'!$A$3:$A$1424,$A838)</f>
        <v>0</v>
      </c>
      <c r="AJ838" s="26" t="str">
        <f t="shared" si="53"/>
        <v>-</v>
      </c>
      <c r="AK838" s="27">
        <f>IFERROR(SUMIFS('[1]BD Unidades'!$AO$3:$AO$1424,'[1]BD Unidades'!$A$3:$A$1424,$A838),"-")</f>
        <v>0</v>
      </c>
      <c r="AL838" s="27">
        <f>IFERROR(SUMIFS('[1]BD Unidades'!$AQ$3:$AQ$1424,'[1]BD Unidades'!$A$3:$A$1424,$A838),"-")</f>
        <v>0</v>
      </c>
      <c r="AM838" s="27">
        <f>IFERROR(SUMIFS('[1]BD Unidades'!$AS$3:$AS$1424,'[1]BD Unidades'!$A$3:$A$1424,$A838),"-")</f>
        <v>0</v>
      </c>
      <c r="AN838" s="27">
        <f>IFERROR(SUMIFS('[1]BD Unidades'!$AU$3:$AU$1424,'[1]BD Unidades'!$A$3:$A$1424,$A838),"-")</f>
        <v>0</v>
      </c>
      <c r="AO838" s="27"/>
      <c r="AP838" s="27"/>
      <c r="AQ838" s="25">
        <f>IFERROR(SUMIFS('[1]BD Unidades'!$AZ$3:$AZ$1424,'[1]BD Unidades'!$A$3:$A$1424,$A838),"-")</f>
        <v>0</v>
      </c>
      <c r="AR838" s="25">
        <f>IFERROR(SUMIFS('[1]BD Unidades'!$BA$3:$BA$1424,'[1]BD Unidades'!$A$3:$A$1424,$A838),"-")</f>
        <v>0</v>
      </c>
      <c r="AS838" s="28">
        <f>SUMIFS('[1]BD Unidades'!$BC$3:$BC$1424,'[1]BD Unidades'!$A$3:$A$1424,$A838)</f>
        <v>0</v>
      </c>
      <c r="AT838" s="28">
        <f>SUMIFS('[1]BD Unidades'!$BE$3:$BE$1424,'[1]BD Unidades'!$A$3:$A$1424,$A838)</f>
        <v>0</v>
      </c>
      <c r="AU838" s="29">
        <f t="shared" si="54"/>
        <v>0</v>
      </c>
      <c r="AV838" s="30">
        <f t="shared" si="55"/>
        <v>1.33E-3</v>
      </c>
      <c r="AW838" s="25">
        <f>IFERROR(SUMIFS('[1]BD Unidades'!$BI$3:$BI$1424,'[1]BD Unidades'!$A$3:$A$1424,$A838),"-")</f>
        <v>0</v>
      </c>
      <c r="AX838" s="25">
        <f>IFERROR(SUMIFS('[1]BD Unidades'!$BJ$3:$BJ$1424,'[1]BD Unidades'!$A$3:$A$1424,$A838),"-")</f>
        <v>0</v>
      </c>
    </row>
    <row r="839" spans="1:50" ht="14.4" x14ac:dyDescent="0.3">
      <c r="A839" s="7">
        <v>2216</v>
      </c>
      <c r="B839" s="7" t="s">
        <v>3972</v>
      </c>
      <c r="D839" s="8" t="s">
        <v>3973</v>
      </c>
      <c r="E839" s="19" t="s">
        <v>3974</v>
      </c>
      <c r="F839" s="19" t="s">
        <v>3974</v>
      </c>
      <c r="G839" s="19" t="s">
        <v>3975</v>
      </c>
      <c r="H839" s="19" t="s">
        <v>397</v>
      </c>
      <c r="I839" s="19">
        <v>2024</v>
      </c>
      <c r="J839" s="19" t="s">
        <v>495</v>
      </c>
      <c r="K839" s="19" t="s">
        <v>496</v>
      </c>
      <c r="L839" s="19" t="s">
        <v>213</v>
      </c>
      <c r="M839" s="19" t="s">
        <v>164</v>
      </c>
      <c r="N839" s="19" t="s">
        <v>2819</v>
      </c>
      <c r="O839" s="19" t="s">
        <v>2820</v>
      </c>
      <c r="P839" s="19" t="s">
        <v>51</v>
      </c>
      <c r="Q839" s="9" t="s">
        <v>3976</v>
      </c>
      <c r="R839" s="20">
        <v>9.01</v>
      </c>
      <c r="S839" s="20">
        <v>0.11</v>
      </c>
      <c r="T839" s="20">
        <v>9</v>
      </c>
      <c r="U839" s="20" t="s">
        <v>397</v>
      </c>
      <c r="V839" s="21">
        <f>_xlfn.XLOOKUP(D839,'[1]Gen. Real'!$A:$A,'[1]Gen. Real'!$C:$C,"-",0)</f>
        <v>0</v>
      </c>
      <c r="W839" s="22"/>
      <c r="X839" s="22" t="str">
        <f>_xlfn.XLOOKUP(D839,[1]Vertimiento!$A:$A,[1]Vertimiento!$E:$E,"-",0)</f>
        <v>-</v>
      </c>
      <c r="Y839" s="23" t="str">
        <f t="shared" si="52"/>
        <v>-</v>
      </c>
      <c r="Z839" s="19" t="str">
        <f>_xlfn.XLOOKUP(D839,[1]Cmg!$I$4:$I$85,[1]Cmg!$M$4:$M$85,"----",0,1)</f>
        <v>----</v>
      </c>
      <c r="AA839" s="19" t="str">
        <f>_xlfn.XLOOKUP(D839,[1]Cmg!$A$4:$A$89,[1]Cmg!$B$4:$B$89,"----",0,1)</f>
        <v>----</v>
      </c>
      <c r="AB839" s="19" t="str">
        <f>_xlfn.XLOOKUP(D839,[1]Cmg!$E$4:$E$89,[1]Cmg!$F$4:$F$89,"----",0,1)</f>
        <v>----</v>
      </c>
      <c r="AC839" s="19" t="str">
        <f>_xlfn.XLOOKUP(D839,[1]Cmg!$O$4:$O$89,[1]Cmg!$P$4:$P$89,"----",0,1)</f>
        <v>----</v>
      </c>
      <c r="AD839" s="24" t="str">
        <f>_xlfn.XLOOKUP(D839,[1]Cmg!$S$4:$S$89,[1]Cmg!$U$4:$U$89,"----",0,1)</f>
        <v>----</v>
      </c>
      <c r="AG839" s="25">
        <f>IFERROR(SUMIFS('[1]BD Unidades'!$AH:$AH,'[1]BD Unidades'!$A:$A,'BD Centrales 2023'!$A839),"-")</f>
        <v>9</v>
      </c>
      <c r="AH839" s="25">
        <f>SUMIFS('[1]BD Unidades'!$AJ$3:$AJ$1424,'[1]BD Unidades'!$A$3:$A$1424,$A839)</f>
        <v>455.49389567147614</v>
      </c>
      <c r="AI839" s="25">
        <f>SUMIFS('[1]BD Unidades'!$AL$3:$AL$1424,'[1]BD Unidades'!$A$3:$A$1424,$A839)</f>
        <v>0</v>
      </c>
      <c r="AJ839" s="26">
        <f t="shared" si="53"/>
        <v>0</v>
      </c>
      <c r="AK839" s="27">
        <f>IFERROR(SUMIFS('[1]BD Unidades'!$AO$3:$AO$1424,'[1]BD Unidades'!$A$3:$A$1424,$A839),"-")</f>
        <v>0</v>
      </c>
      <c r="AL839" s="27">
        <f>IFERROR(SUMIFS('[1]BD Unidades'!$AQ$3:$AQ$1424,'[1]BD Unidades'!$A$3:$A$1424,$A839),"-")</f>
        <v>0</v>
      </c>
      <c r="AM839" s="27">
        <f>IFERROR(SUMIFS('[1]BD Unidades'!$AS$3:$AS$1424,'[1]BD Unidades'!$A$3:$A$1424,$A839),"-")</f>
        <v>0</v>
      </c>
      <c r="AN839" s="27">
        <f>IFERROR(SUMIFS('[1]BD Unidades'!$AU$3:$AU$1424,'[1]BD Unidades'!$A$3:$A$1424,$A839),"-")</f>
        <v>0</v>
      </c>
      <c r="AO839" s="27"/>
      <c r="AP839" s="27"/>
      <c r="AQ839" s="25">
        <f>IFERROR(SUMIFS('[1]BD Unidades'!$AZ$3:$AZ$1424,'[1]BD Unidades'!$A$3:$A$1424,$A839),"-")</f>
        <v>2.154044813788194</v>
      </c>
      <c r="AR839" s="25">
        <f>IFERROR(SUMIFS('[1]BD Unidades'!$BA$3:$BA$1424,'[1]BD Unidades'!$A$3:$A$1424,$A839),"-")</f>
        <v>9</v>
      </c>
      <c r="AS839" s="28">
        <f>SUMIFS('[1]BD Unidades'!$BC$3:$BC$1424,'[1]BD Unidades'!$A$3:$A$1424,$A839)</f>
        <v>9.3955604883462808E-3</v>
      </c>
      <c r="AT839" s="28">
        <f>SUMIFS('[1]BD Unidades'!$BE$3:$BE$1424,'[1]BD Unidades'!$A$3:$A$1424,$A839)</f>
        <v>0.99889012208657046</v>
      </c>
      <c r="AU839" s="29">
        <f t="shared" si="54"/>
        <v>0.98950498952329446</v>
      </c>
      <c r="AV839" s="30">
        <f t="shared" si="55"/>
        <v>1.1000000000000001E-3</v>
      </c>
      <c r="AW839" s="25">
        <f>IFERROR(SUMIFS('[1]BD Unidades'!$BI$3:$BI$1424,'[1]BD Unidades'!$A$3:$A$1424,$A839),"-")</f>
        <v>0.11107368081403929</v>
      </c>
      <c r="AX839" s="25">
        <f>IFERROR(SUMIFS('[1]BD Unidades'!$BJ$3:$BJ$1424,'[1]BD Unidades'!$A$3:$A$1424,$A839),"-")</f>
        <v>7.1451208626689605E-2</v>
      </c>
    </row>
    <row r="840" spans="1:50" ht="14.4" x14ac:dyDescent="0.3">
      <c r="A840" s="7">
        <v>2217</v>
      </c>
      <c r="B840" s="7" t="s">
        <v>3977</v>
      </c>
      <c r="D840" s="8" t="s">
        <v>3978</v>
      </c>
      <c r="E840" s="19" t="s">
        <v>3979</v>
      </c>
      <c r="F840" s="19" t="s">
        <v>3979</v>
      </c>
      <c r="G840" s="19" t="s">
        <v>3497</v>
      </c>
      <c r="H840" s="19" t="s">
        <v>397</v>
      </c>
      <c r="I840" s="19">
        <v>2024</v>
      </c>
      <c r="J840" s="19" t="s">
        <v>495</v>
      </c>
      <c r="K840" s="19" t="s">
        <v>496</v>
      </c>
      <c r="L840" s="19" t="s">
        <v>213</v>
      </c>
      <c r="M840" s="19" t="s">
        <v>164</v>
      </c>
      <c r="N840" s="19" t="s">
        <v>707</v>
      </c>
      <c r="O840" s="19" t="s">
        <v>1011</v>
      </c>
      <c r="P840" s="19" t="s">
        <v>51</v>
      </c>
      <c r="Q840" s="9" t="s">
        <v>3980</v>
      </c>
      <c r="R840" s="20">
        <v>9.5020000000000007</v>
      </c>
      <c r="S840" s="20">
        <v>5.2830000000000004</v>
      </c>
      <c r="T840" s="20">
        <v>9</v>
      </c>
      <c r="U840" s="20" t="s">
        <v>397</v>
      </c>
      <c r="V840" s="21" t="str">
        <f>_xlfn.XLOOKUP(D840,'[1]Gen. Real'!$A:$A,'[1]Gen. Real'!$C:$C,"-",0)</f>
        <v>-</v>
      </c>
      <c r="W840" s="22"/>
      <c r="X840" s="22" t="str">
        <f>_xlfn.XLOOKUP(D840,[1]Vertimiento!$A:$A,[1]Vertimiento!$E:$E,"-",0)</f>
        <v>-</v>
      </c>
      <c r="Y840" s="23" t="str">
        <f t="shared" si="52"/>
        <v>-</v>
      </c>
      <c r="Z840" s="19" t="str">
        <f>_xlfn.XLOOKUP(D840,[1]Cmg!$I$4:$I$85,[1]Cmg!$M$4:$M$85,"----",0,1)</f>
        <v>----</v>
      </c>
      <c r="AA840" s="19" t="str">
        <f>_xlfn.XLOOKUP(D840,[1]Cmg!$A$4:$A$89,[1]Cmg!$B$4:$B$89,"----",0,1)</f>
        <v>----</v>
      </c>
      <c r="AB840" s="19" t="str">
        <f>_xlfn.XLOOKUP(D840,[1]Cmg!$E$4:$E$89,[1]Cmg!$F$4:$F$89,"----",0,1)</f>
        <v>----</v>
      </c>
      <c r="AC840" s="19" t="str">
        <f>_xlfn.XLOOKUP(D840,[1]Cmg!$O$4:$O$89,[1]Cmg!$P$4:$P$89,"----",0,1)</f>
        <v>----</v>
      </c>
      <c r="AD840" s="24" t="str">
        <f>_xlfn.XLOOKUP(D840,[1]Cmg!$S$4:$S$89,[1]Cmg!$U$4:$U$89,"----",0,1)</f>
        <v>----</v>
      </c>
      <c r="AG840" s="25">
        <f>IFERROR(SUMIFS('[1]BD Unidades'!$AH:$AH,'[1]BD Unidades'!$A:$A,'BD Centrales 2023'!$A840),"-")</f>
        <v>0</v>
      </c>
      <c r="AH840" s="25">
        <f>SUMIFS('[1]BD Unidades'!$AJ$3:$AJ$1424,'[1]BD Unidades'!$A$3:$A$1424,$A840)</f>
        <v>0</v>
      </c>
      <c r="AI840" s="25">
        <f>SUMIFS('[1]BD Unidades'!$AL$3:$AL$1424,'[1]BD Unidades'!$A$3:$A$1424,$A840)</f>
        <v>0</v>
      </c>
      <c r="AJ840" s="26" t="str">
        <f t="shared" si="53"/>
        <v>-</v>
      </c>
      <c r="AK840" s="27">
        <f>IFERROR(SUMIFS('[1]BD Unidades'!$AO$3:$AO$1424,'[1]BD Unidades'!$A$3:$A$1424,$A840),"-")</f>
        <v>0</v>
      </c>
      <c r="AL840" s="27">
        <f>IFERROR(SUMIFS('[1]BD Unidades'!$AQ$3:$AQ$1424,'[1]BD Unidades'!$A$3:$A$1424,$A840),"-")</f>
        <v>0</v>
      </c>
      <c r="AM840" s="27">
        <f>IFERROR(SUMIFS('[1]BD Unidades'!$AS$3:$AS$1424,'[1]BD Unidades'!$A$3:$A$1424,$A840),"-")</f>
        <v>0</v>
      </c>
      <c r="AN840" s="27">
        <f>IFERROR(SUMIFS('[1]BD Unidades'!$AU$3:$AU$1424,'[1]BD Unidades'!$A$3:$A$1424,$A840),"-")</f>
        <v>0</v>
      </c>
      <c r="AO840" s="27"/>
      <c r="AP840" s="27"/>
      <c r="AQ840" s="25">
        <f>IFERROR(SUMIFS('[1]BD Unidades'!$AZ$3:$AZ$1424,'[1]BD Unidades'!$A$3:$A$1424,$A840),"-")</f>
        <v>0</v>
      </c>
      <c r="AR840" s="25">
        <f>IFERROR(SUMIFS('[1]BD Unidades'!$BA$3:$BA$1424,'[1]BD Unidades'!$A$3:$A$1424,$A840),"-")</f>
        <v>0</v>
      </c>
      <c r="AS840" s="28">
        <f>SUMIFS('[1]BD Unidades'!$BC$3:$BC$1424,'[1]BD Unidades'!$A$3:$A$1424,$A840)</f>
        <v>0</v>
      </c>
      <c r="AT840" s="28">
        <f>SUMIFS('[1]BD Unidades'!$BE$3:$BE$1424,'[1]BD Unidades'!$A$3:$A$1424,$A840)</f>
        <v>0</v>
      </c>
      <c r="AU840" s="29">
        <f t="shared" si="54"/>
        <v>0</v>
      </c>
      <c r="AV840" s="30">
        <f t="shared" si="55"/>
        <v>5.2830000000000002E-2</v>
      </c>
      <c r="AW840" s="25">
        <f>IFERROR(SUMIFS('[1]BD Unidades'!$BI$3:$BI$1424,'[1]BD Unidades'!$A$3:$A$1424,$A840),"-")</f>
        <v>0</v>
      </c>
      <c r="AX840" s="25">
        <f>IFERROR(SUMIFS('[1]BD Unidades'!$BJ$3:$BJ$1424,'[1]BD Unidades'!$A$3:$A$1424,$A840),"-")</f>
        <v>0</v>
      </c>
    </row>
    <row r="841" spans="1:50" ht="14.4" x14ac:dyDescent="0.3">
      <c r="A841" s="7">
        <v>2218</v>
      </c>
      <c r="B841" s="7" t="s">
        <v>3981</v>
      </c>
      <c r="D841" s="8" t="s">
        <v>3982</v>
      </c>
      <c r="E841" s="19" t="s">
        <v>584</v>
      </c>
      <c r="F841" s="19" t="s">
        <v>584</v>
      </c>
      <c r="G841" s="19" t="s">
        <v>3983</v>
      </c>
      <c r="H841" s="19" t="s">
        <v>397</v>
      </c>
      <c r="I841" s="19">
        <v>2024</v>
      </c>
      <c r="J841" s="19" t="s">
        <v>495</v>
      </c>
      <c r="K841" s="19" t="s">
        <v>496</v>
      </c>
      <c r="L841" s="19" t="s">
        <v>213</v>
      </c>
      <c r="M841" s="19" t="s">
        <v>106</v>
      </c>
      <c r="N841" s="19" t="s">
        <v>243</v>
      </c>
      <c r="O841" s="19" t="s">
        <v>1147</v>
      </c>
      <c r="P841" s="19" t="s">
        <v>51</v>
      </c>
      <c r="Q841" s="9" t="s">
        <v>3984</v>
      </c>
      <c r="R841" s="20">
        <v>3.0059999999999998</v>
      </c>
      <c r="S841" s="20">
        <v>0.2</v>
      </c>
      <c r="T841" s="20">
        <v>3</v>
      </c>
      <c r="U841" s="20" t="s">
        <v>397</v>
      </c>
      <c r="V841" s="21">
        <f>_xlfn.XLOOKUP(D841,'[1]Gen. Real'!$A:$A,'[1]Gen. Real'!$C:$C,"-",0)</f>
        <v>0</v>
      </c>
      <c r="W841" s="22"/>
      <c r="X841" s="22" t="str">
        <f>_xlfn.XLOOKUP(D841,[1]Vertimiento!$A:$A,[1]Vertimiento!$E:$E,"-",0)</f>
        <v>-</v>
      </c>
      <c r="Y841" s="23" t="str">
        <f t="shared" si="52"/>
        <v>-</v>
      </c>
      <c r="Z841" s="19" t="str">
        <f>_xlfn.XLOOKUP(D841,[1]Cmg!$I$4:$I$85,[1]Cmg!$M$4:$M$85,"----",0,1)</f>
        <v>----</v>
      </c>
      <c r="AA841" s="19" t="str">
        <f>_xlfn.XLOOKUP(D841,[1]Cmg!$A$4:$A$89,[1]Cmg!$B$4:$B$89,"----",0,1)</f>
        <v>----</v>
      </c>
      <c r="AB841" s="19" t="str">
        <f>_xlfn.XLOOKUP(D841,[1]Cmg!$E$4:$E$89,[1]Cmg!$F$4:$F$89,"----",0,1)</f>
        <v>----</v>
      </c>
      <c r="AC841" s="19" t="str">
        <f>_xlfn.XLOOKUP(D841,[1]Cmg!$O$4:$O$89,[1]Cmg!$P$4:$P$89,"----",0,1)</f>
        <v>----</v>
      </c>
      <c r="AD841" s="24" t="str">
        <f>_xlfn.XLOOKUP(D841,[1]Cmg!$S$4:$S$89,[1]Cmg!$U$4:$U$89,"----",0,1)</f>
        <v>----</v>
      </c>
      <c r="AG841" s="25">
        <f>IFERROR(SUMIFS('[1]BD Unidades'!$AH:$AH,'[1]BD Unidades'!$A:$A,'BD Centrales 2023'!$A841),"-")</f>
        <v>0</v>
      </c>
      <c r="AH841" s="25">
        <f>SUMIFS('[1]BD Unidades'!$AJ$3:$AJ$1424,'[1]BD Unidades'!$A$3:$A$1424,$A841)</f>
        <v>431.13772455089821</v>
      </c>
      <c r="AI841" s="25">
        <f>SUMIFS('[1]BD Unidades'!$AL$3:$AL$1424,'[1]BD Unidades'!$A$3:$A$1424,$A841)</f>
        <v>0</v>
      </c>
      <c r="AJ841" s="26">
        <f t="shared" si="53"/>
        <v>0</v>
      </c>
      <c r="AK841" s="27">
        <f>IFERROR(SUMIFS('[1]BD Unidades'!$AO$3:$AO$1424,'[1]BD Unidades'!$A$3:$A$1424,$A841),"-")</f>
        <v>0</v>
      </c>
      <c r="AL841" s="27">
        <f>IFERROR(SUMIFS('[1]BD Unidades'!$AQ$3:$AQ$1424,'[1]BD Unidades'!$A$3:$A$1424,$A841),"-")</f>
        <v>0</v>
      </c>
      <c r="AM841" s="27">
        <f>IFERROR(SUMIFS('[1]BD Unidades'!$AS$3:$AS$1424,'[1]BD Unidades'!$A$3:$A$1424,$A841),"-")</f>
        <v>0</v>
      </c>
      <c r="AN841" s="27">
        <f>IFERROR(SUMIFS('[1]BD Unidades'!$AU$3:$AU$1424,'[1]BD Unidades'!$A$3:$A$1424,$A841),"-")</f>
        <v>0</v>
      </c>
      <c r="AO841" s="27"/>
      <c r="AP841" s="27"/>
      <c r="AQ841" s="25">
        <f>IFERROR(SUMIFS('[1]BD Unidades'!$AZ$3:$AZ$1424,'[1]BD Unidades'!$A$3:$A$1424,$A841),"-")</f>
        <v>0.71801493792939808</v>
      </c>
      <c r="AR841" s="25">
        <f>IFERROR(SUMIFS('[1]BD Unidades'!$BA$3:$BA$1424,'[1]BD Unidades'!$A$3:$A$1424,$A841),"-")</f>
        <v>3</v>
      </c>
      <c r="AS841" s="28">
        <f>SUMIFS('[1]BD Unidades'!$BC$3:$BC$1424,'[1]BD Unidades'!$A$3:$A$1424,$A841)</f>
        <v>9.387225548902197E-3</v>
      </c>
      <c r="AT841" s="28">
        <f>SUMIFS('[1]BD Unidades'!$BE$3:$BE$1424,'[1]BD Unidades'!$A$3:$A$1424,$A841)</f>
        <v>0.99800399201596812</v>
      </c>
      <c r="AU841" s="29">
        <f t="shared" si="54"/>
        <v>0.98863550344420947</v>
      </c>
      <c r="AV841" s="30">
        <f t="shared" si="55"/>
        <v>2E-3</v>
      </c>
      <c r="AW841" s="25">
        <f>IFERROR(SUMIFS('[1]BD Unidades'!$BI$3:$BI$1424,'[1]BD Unidades'!$A$3:$A$1424,$A841),"-")</f>
        <v>3.5075899204433464E-2</v>
      </c>
      <c r="AX841" s="25">
        <f>IFERROR(SUMIFS('[1]BD Unidades'!$BJ$3:$BJ$1424,'[1]BD Unidades'!$A$3:$A$1424,$A841),"-")</f>
        <v>2.2563539566323038E-2</v>
      </c>
    </row>
    <row r="842" spans="1:50" ht="14.4" x14ac:dyDescent="0.3">
      <c r="A842" s="7">
        <v>2219</v>
      </c>
      <c r="B842" s="7" t="s">
        <v>4065</v>
      </c>
      <c r="D842" s="8" t="s">
        <v>4066</v>
      </c>
      <c r="E842" s="19" t="s">
        <v>4067</v>
      </c>
      <c r="F842" s="19" t="s">
        <v>4067</v>
      </c>
      <c r="G842" s="19" t="s">
        <v>4068</v>
      </c>
      <c r="H842" s="19" t="s">
        <v>397</v>
      </c>
      <c r="I842" s="19">
        <v>2024</v>
      </c>
      <c r="J842" s="19" t="s">
        <v>495</v>
      </c>
      <c r="K842" s="19" t="s">
        <v>496</v>
      </c>
      <c r="L842" s="19" t="s">
        <v>213</v>
      </c>
      <c r="M842" s="19" t="s">
        <v>497</v>
      </c>
      <c r="N842" s="19" t="s">
        <v>557</v>
      </c>
      <c r="O842" s="19" t="s">
        <v>4070</v>
      </c>
      <c r="P842" s="19" t="s">
        <v>51</v>
      </c>
      <c r="Q842" s="9" t="s">
        <v>4071</v>
      </c>
      <c r="R842" s="20">
        <v>8.3019999999999996</v>
      </c>
      <c r="S842" s="20">
        <v>6.0460000000000003</v>
      </c>
      <c r="T842" s="20">
        <v>7.8</v>
      </c>
      <c r="U842" s="20" t="s">
        <v>397</v>
      </c>
      <c r="V842" s="21" t="str">
        <f>_xlfn.XLOOKUP(D842,'[1]Gen. Real'!$A:$A,'[1]Gen. Real'!$C:$C,"-",0)</f>
        <v>-</v>
      </c>
      <c r="W842" s="22"/>
      <c r="X842" s="22" t="str">
        <f>_xlfn.XLOOKUP(D842,[1]Vertimiento!$A:$A,[1]Vertimiento!$E:$E,"-",0)</f>
        <v>-</v>
      </c>
      <c r="Y842" s="23" t="str">
        <f t="shared" si="52"/>
        <v>-</v>
      </c>
      <c r="Z842" s="19" t="str">
        <f>_xlfn.XLOOKUP(D842,[1]Cmg!$I$4:$I$85,[1]Cmg!$M$4:$M$85,"----",0,1)</f>
        <v>----</v>
      </c>
      <c r="AA842" s="19" t="str">
        <f>_xlfn.XLOOKUP(D842,[1]Cmg!$A$4:$A$89,[1]Cmg!$B$4:$B$89,"----",0,1)</f>
        <v>----</v>
      </c>
      <c r="AB842" s="19" t="str">
        <f>_xlfn.XLOOKUP(D842,[1]Cmg!$E$4:$E$89,[1]Cmg!$F$4:$F$89,"----",0,1)</f>
        <v>----</v>
      </c>
      <c r="AC842" s="19" t="str">
        <f>_xlfn.XLOOKUP(D842,[1]Cmg!$O$4:$O$89,[1]Cmg!$P$4:$P$89,"----",0,1)</f>
        <v>----</v>
      </c>
      <c r="AD842" s="24" t="str">
        <f>_xlfn.XLOOKUP(D842,[1]Cmg!$S$4:$S$89,[1]Cmg!$U$4:$U$89,"----",0,1)</f>
        <v>----</v>
      </c>
      <c r="AG842" s="25">
        <f>IFERROR(SUMIFS('[1]BD Unidades'!$AH:$AH,'[1]BD Unidades'!$A:$A,'BD Centrales 2023'!$A842),"-")</f>
        <v>0</v>
      </c>
      <c r="AH842" s="25">
        <f>SUMIFS('[1]BD Unidades'!$AJ$3:$AJ$1424,'[1]BD Unidades'!$A$3:$A$1424,$A842)</f>
        <v>0</v>
      </c>
      <c r="AI842" s="25">
        <f>SUMIFS('[1]BD Unidades'!$AL$3:$AL$1424,'[1]BD Unidades'!$A$3:$A$1424,$A842)</f>
        <v>0</v>
      </c>
      <c r="AJ842" s="26" t="str">
        <f t="shared" si="53"/>
        <v>-</v>
      </c>
      <c r="AK842" s="27">
        <f>IFERROR(SUMIFS('[1]BD Unidades'!$AO$3:$AO$1424,'[1]BD Unidades'!$A$3:$A$1424,$A842),"-")</f>
        <v>0</v>
      </c>
      <c r="AL842" s="27">
        <f>IFERROR(SUMIFS('[1]BD Unidades'!$AQ$3:$AQ$1424,'[1]BD Unidades'!$A$3:$A$1424,$A842),"-")</f>
        <v>0</v>
      </c>
      <c r="AM842" s="27">
        <f>IFERROR(SUMIFS('[1]BD Unidades'!$AS$3:$AS$1424,'[1]BD Unidades'!$A$3:$A$1424,$A842),"-")</f>
        <v>0</v>
      </c>
      <c r="AN842" s="27">
        <f>IFERROR(SUMIFS('[1]BD Unidades'!$AU$3:$AU$1424,'[1]BD Unidades'!$A$3:$A$1424,$A842),"-")</f>
        <v>0</v>
      </c>
      <c r="AO842" s="27"/>
      <c r="AP842" s="27"/>
      <c r="AQ842" s="25">
        <f>IFERROR(SUMIFS('[1]BD Unidades'!$AZ$3:$AZ$1424,'[1]BD Unidades'!$A$3:$A$1424,$A842),"-")</f>
        <v>0</v>
      </c>
      <c r="AR842" s="25">
        <f>IFERROR(SUMIFS('[1]BD Unidades'!$BA$3:$BA$1424,'[1]BD Unidades'!$A$3:$A$1424,$A842),"-")</f>
        <v>0</v>
      </c>
      <c r="AS842" s="28">
        <f>SUMIFS('[1]BD Unidades'!$BC$3:$BC$1424,'[1]BD Unidades'!$A$3:$A$1424,$A842)</f>
        <v>0</v>
      </c>
      <c r="AT842" s="28">
        <f>SUMIFS('[1]BD Unidades'!$BE$3:$BE$1424,'[1]BD Unidades'!$A$3:$A$1424,$A842)</f>
        <v>0</v>
      </c>
      <c r="AU842" s="29">
        <f t="shared" si="54"/>
        <v>0</v>
      </c>
      <c r="AV842" s="30">
        <f t="shared" si="55"/>
        <v>6.046E-2</v>
      </c>
      <c r="AW842" s="25">
        <f>IFERROR(SUMIFS('[1]BD Unidades'!$BI$3:$BI$1424,'[1]BD Unidades'!$A$3:$A$1424,$A842),"-")</f>
        <v>0</v>
      </c>
      <c r="AX842" s="25">
        <f>IFERROR(SUMIFS('[1]BD Unidades'!$BJ$3:$BJ$1424,'[1]BD Unidades'!$A$3:$A$1424,$A842),"-")</f>
        <v>0</v>
      </c>
    </row>
    <row r="843" spans="1:50" ht="14.4" x14ac:dyDescent="0.3">
      <c r="A843" s="7">
        <v>2220</v>
      </c>
      <c r="B843" s="7" t="s">
        <v>4072</v>
      </c>
      <c r="D843" s="8" t="s">
        <v>4073</v>
      </c>
      <c r="E843" s="19" t="s">
        <v>4074</v>
      </c>
      <c r="F843" s="19" t="s">
        <v>4074</v>
      </c>
      <c r="G843" s="19" t="s">
        <v>4075</v>
      </c>
      <c r="H843" s="19" t="s">
        <v>397</v>
      </c>
      <c r="I843" s="19">
        <v>2024</v>
      </c>
      <c r="J843" s="19" t="s">
        <v>495</v>
      </c>
      <c r="K843" s="19" t="s">
        <v>496</v>
      </c>
      <c r="L843" s="19" t="s">
        <v>213</v>
      </c>
      <c r="M843" s="19" t="s">
        <v>90</v>
      </c>
      <c r="N843" s="19" t="s">
        <v>91</v>
      </c>
      <c r="O843" s="19" t="s">
        <v>90</v>
      </c>
      <c r="P843" s="19" t="s">
        <v>51</v>
      </c>
      <c r="Q843" s="9" t="s">
        <v>4077</v>
      </c>
      <c r="R843" s="20">
        <v>2.71</v>
      </c>
      <c r="S843" s="20">
        <v>0.36899999999999999</v>
      </c>
      <c r="T843" s="20">
        <v>2.7</v>
      </c>
      <c r="U843" s="20" t="s">
        <v>397</v>
      </c>
      <c r="V843" s="21" t="str">
        <f>_xlfn.XLOOKUP(D843,'[1]Gen. Real'!$A:$A,'[1]Gen. Real'!$C:$C,"-",0)</f>
        <v>-</v>
      </c>
      <c r="W843" s="22"/>
      <c r="X843" s="22" t="str">
        <f>_xlfn.XLOOKUP(D843,[1]Vertimiento!$A:$A,[1]Vertimiento!$E:$E,"-",0)</f>
        <v>-</v>
      </c>
      <c r="Y843" s="23" t="str">
        <f t="shared" si="52"/>
        <v>-</v>
      </c>
      <c r="Z843" s="19" t="str">
        <f>_xlfn.XLOOKUP(D843,[1]Cmg!$I$4:$I$85,[1]Cmg!$M$4:$M$85,"----",0,1)</f>
        <v>----</v>
      </c>
      <c r="AA843" s="19" t="str">
        <f>_xlfn.XLOOKUP(D843,[1]Cmg!$A$4:$A$89,[1]Cmg!$B$4:$B$89,"----",0,1)</f>
        <v>----</v>
      </c>
      <c r="AB843" s="19" t="str">
        <f>_xlfn.XLOOKUP(D843,[1]Cmg!$E$4:$E$89,[1]Cmg!$F$4:$F$89,"----",0,1)</f>
        <v>----</v>
      </c>
      <c r="AC843" s="19" t="str">
        <f>_xlfn.XLOOKUP(D843,[1]Cmg!$O$4:$O$89,[1]Cmg!$P$4:$P$89,"----",0,1)</f>
        <v>----</v>
      </c>
      <c r="AD843" s="24" t="str">
        <f>_xlfn.XLOOKUP(D843,[1]Cmg!$S$4:$S$89,[1]Cmg!$U$4:$U$89,"----",0,1)</f>
        <v>----</v>
      </c>
      <c r="AG843" s="25">
        <f>IFERROR(SUMIFS('[1]BD Unidades'!$AH:$AH,'[1]BD Unidades'!$A:$A,'BD Centrales 2023'!$A843),"-")</f>
        <v>0</v>
      </c>
      <c r="AH843" s="25">
        <f>SUMIFS('[1]BD Unidades'!$AJ$3:$AJ$1424,'[1]BD Unidades'!$A$3:$A$1424,$A843)</f>
        <v>0</v>
      </c>
      <c r="AI843" s="25">
        <f>SUMIFS('[1]BD Unidades'!$AL$3:$AL$1424,'[1]BD Unidades'!$A$3:$A$1424,$A843)</f>
        <v>0</v>
      </c>
      <c r="AJ843" s="26" t="str">
        <f t="shared" si="53"/>
        <v>-</v>
      </c>
      <c r="AK843" s="27">
        <f>IFERROR(SUMIFS('[1]BD Unidades'!$AO$3:$AO$1424,'[1]BD Unidades'!$A$3:$A$1424,$A843),"-")</f>
        <v>0</v>
      </c>
      <c r="AL843" s="27">
        <f>IFERROR(SUMIFS('[1]BD Unidades'!$AQ$3:$AQ$1424,'[1]BD Unidades'!$A$3:$A$1424,$A843),"-")</f>
        <v>0</v>
      </c>
      <c r="AM843" s="27">
        <f>IFERROR(SUMIFS('[1]BD Unidades'!$AS$3:$AS$1424,'[1]BD Unidades'!$A$3:$A$1424,$A843),"-")</f>
        <v>0</v>
      </c>
      <c r="AN843" s="27">
        <f>IFERROR(SUMIFS('[1]BD Unidades'!$AU$3:$AU$1424,'[1]BD Unidades'!$A$3:$A$1424,$A843),"-")</f>
        <v>0</v>
      </c>
      <c r="AO843" s="27"/>
      <c r="AP843" s="27"/>
      <c r="AQ843" s="25">
        <f>IFERROR(SUMIFS('[1]BD Unidades'!$AZ$3:$AZ$1424,'[1]BD Unidades'!$A$3:$A$1424,$A843),"-")</f>
        <v>0</v>
      </c>
      <c r="AR843" s="25">
        <f>IFERROR(SUMIFS('[1]BD Unidades'!$BA$3:$BA$1424,'[1]BD Unidades'!$A$3:$A$1424,$A843),"-")</f>
        <v>0</v>
      </c>
      <c r="AS843" s="28">
        <f>SUMIFS('[1]BD Unidades'!$BC$3:$BC$1424,'[1]BD Unidades'!$A$3:$A$1424,$A843)</f>
        <v>0</v>
      </c>
      <c r="AT843" s="28">
        <f>SUMIFS('[1]BD Unidades'!$BE$3:$BE$1424,'[1]BD Unidades'!$A$3:$A$1424,$A843)</f>
        <v>0</v>
      </c>
      <c r="AU843" s="29">
        <f t="shared" si="54"/>
        <v>0</v>
      </c>
      <c r="AV843" s="30">
        <f t="shared" si="55"/>
        <v>3.6900000000000001E-3</v>
      </c>
      <c r="AW843" s="25">
        <f>IFERROR(SUMIFS('[1]BD Unidades'!$BI$3:$BI$1424,'[1]BD Unidades'!$A$3:$A$1424,$A843),"-")</f>
        <v>0</v>
      </c>
      <c r="AX843" s="25">
        <f>IFERROR(SUMIFS('[1]BD Unidades'!$BJ$3:$BJ$1424,'[1]BD Unidades'!$A$3:$A$1424,$A843),"-")</f>
        <v>0</v>
      </c>
    </row>
    <row r="844" spans="1:50" ht="14.4" x14ac:dyDescent="0.3">
      <c r="A844" s="7">
        <v>2222</v>
      </c>
      <c r="B844" s="7" t="s">
        <v>4104</v>
      </c>
      <c r="D844" s="8" t="s">
        <v>4105</v>
      </c>
      <c r="E844" s="19" t="s">
        <v>4106</v>
      </c>
      <c r="F844" s="19" t="s">
        <v>4106</v>
      </c>
      <c r="G844" s="19" t="s">
        <v>3267</v>
      </c>
      <c r="H844" s="19" t="s">
        <v>397</v>
      </c>
      <c r="I844" s="19">
        <v>2024</v>
      </c>
      <c r="J844" s="19" t="s">
        <v>495</v>
      </c>
      <c r="K844" s="19" t="s">
        <v>496</v>
      </c>
      <c r="L844" s="19" t="s">
        <v>213</v>
      </c>
      <c r="M844" s="19" t="s">
        <v>68</v>
      </c>
      <c r="N844" s="19" t="s">
        <v>68</v>
      </c>
      <c r="O844" s="19" t="s">
        <v>2324</v>
      </c>
      <c r="P844" s="19" t="s">
        <v>51</v>
      </c>
      <c r="Q844" s="9" t="s">
        <v>4071</v>
      </c>
      <c r="R844" s="20">
        <v>2.71</v>
      </c>
      <c r="S844" s="20">
        <v>0.36899999999999999</v>
      </c>
      <c r="T844" s="20">
        <v>2.7</v>
      </c>
      <c r="U844" s="20" t="s">
        <v>397</v>
      </c>
      <c r="V844" s="21" t="str">
        <f>_xlfn.XLOOKUP(D844,'[1]Gen. Real'!$A:$A,'[1]Gen. Real'!$C:$C,"-",0)</f>
        <v>-</v>
      </c>
      <c r="W844" s="22"/>
      <c r="X844" s="22" t="str">
        <f>_xlfn.XLOOKUP(D844,[1]Vertimiento!$A:$A,[1]Vertimiento!$E:$E,"-",0)</f>
        <v>-</v>
      </c>
      <c r="Y844" s="23" t="str">
        <f t="shared" si="52"/>
        <v>-</v>
      </c>
      <c r="Z844" s="19" t="str">
        <f>_xlfn.XLOOKUP(D844,[1]Cmg!$I$4:$I$85,[1]Cmg!$M$4:$M$85,"----",0,1)</f>
        <v>----</v>
      </c>
      <c r="AA844" s="19" t="str">
        <f>_xlfn.XLOOKUP(D844,[1]Cmg!$A$4:$A$89,[1]Cmg!$B$4:$B$89,"----",0,1)</f>
        <v>----</v>
      </c>
      <c r="AB844" s="19" t="str">
        <f>_xlfn.XLOOKUP(D844,[1]Cmg!$E$4:$E$89,[1]Cmg!$F$4:$F$89,"----",0,1)</f>
        <v>----</v>
      </c>
      <c r="AC844" s="19" t="str">
        <f>_xlfn.XLOOKUP(D844,[1]Cmg!$O$4:$O$89,[1]Cmg!$P$4:$P$89,"----",0,1)</f>
        <v>----</v>
      </c>
      <c r="AD844" s="24" t="str">
        <f>_xlfn.XLOOKUP(D844,[1]Cmg!$S$4:$S$89,[1]Cmg!$U$4:$U$89,"----",0,1)</f>
        <v>----</v>
      </c>
      <c r="AG844" s="25">
        <f>IFERROR(SUMIFS('[1]BD Unidades'!$AH:$AH,'[1]BD Unidades'!$A:$A,'BD Centrales 2023'!$A844),"-")</f>
        <v>0</v>
      </c>
      <c r="AH844" s="25">
        <f>SUMIFS('[1]BD Unidades'!$AJ$3:$AJ$1424,'[1]BD Unidades'!$A$3:$A$1424,$A844)</f>
        <v>0</v>
      </c>
      <c r="AI844" s="25">
        <f>SUMIFS('[1]BD Unidades'!$AL$3:$AL$1424,'[1]BD Unidades'!$A$3:$A$1424,$A844)</f>
        <v>0</v>
      </c>
      <c r="AJ844" s="26" t="str">
        <f t="shared" si="53"/>
        <v>-</v>
      </c>
      <c r="AK844" s="27">
        <f>IFERROR(SUMIFS('[1]BD Unidades'!$AO$3:$AO$1424,'[1]BD Unidades'!$A$3:$A$1424,$A844),"-")</f>
        <v>0</v>
      </c>
      <c r="AL844" s="27">
        <f>IFERROR(SUMIFS('[1]BD Unidades'!$AQ$3:$AQ$1424,'[1]BD Unidades'!$A$3:$A$1424,$A844),"-")</f>
        <v>0</v>
      </c>
      <c r="AM844" s="27">
        <f>IFERROR(SUMIFS('[1]BD Unidades'!$AS$3:$AS$1424,'[1]BD Unidades'!$A$3:$A$1424,$A844),"-")</f>
        <v>0</v>
      </c>
      <c r="AN844" s="27">
        <f>IFERROR(SUMIFS('[1]BD Unidades'!$AU$3:$AU$1424,'[1]BD Unidades'!$A$3:$A$1424,$A844),"-")</f>
        <v>0</v>
      </c>
      <c r="AO844" s="27"/>
      <c r="AP844" s="27"/>
      <c r="AQ844" s="25">
        <f>IFERROR(SUMIFS('[1]BD Unidades'!$AZ$3:$AZ$1424,'[1]BD Unidades'!$A$3:$A$1424,$A844),"-")</f>
        <v>0</v>
      </c>
      <c r="AR844" s="25">
        <f>IFERROR(SUMIFS('[1]BD Unidades'!$BA$3:$BA$1424,'[1]BD Unidades'!$A$3:$A$1424,$A844),"-")</f>
        <v>0</v>
      </c>
      <c r="AS844" s="28">
        <f>SUMIFS('[1]BD Unidades'!$BC$3:$BC$1424,'[1]BD Unidades'!$A$3:$A$1424,$A844)</f>
        <v>0</v>
      </c>
      <c r="AT844" s="28">
        <f>SUMIFS('[1]BD Unidades'!$BE$3:$BE$1424,'[1]BD Unidades'!$A$3:$A$1424,$A844)</f>
        <v>0</v>
      </c>
      <c r="AU844" s="29">
        <f t="shared" si="54"/>
        <v>0</v>
      </c>
      <c r="AV844" s="30">
        <f t="shared" si="55"/>
        <v>3.6900000000000001E-3</v>
      </c>
      <c r="AW844" s="25">
        <f>IFERROR(SUMIFS('[1]BD Unidades'!$BI$3:$BI$1424,'[1]BD Unidades'!$A$3:$A$1424,$A844),"-")</f>
        <v>0</v>
      </c>
      <c r="AX844" s="25">
        <f>IFERROR(SUMIFS('[1]BD Unidades'!$BJ$3:$BJ$1424,'[1]BD Unidades'!$A$3:$A$1424,$A844),"-")</f>
        <v>0</v>
      </c>
    </row>
    <row r="845" spans="1:50" ht="14.4" x14ac:dyDescent="0.3">
      <c r="A845" s="7">
        <v>2223</v>
      </c>
      <c r="B845" s="7" t="s">
        <v>4107</v>
      </c>
      <c r="D845" s="8" t="s">
        <v>4108</v>
      </c>
      <c r="E845" s="19" t="s">
        <v>4109</v>
      </c>
      <c r="F845" s="19" t="s">
        <v>4109</v>
      </c>
      <c r="G845" s="19" t="s">
        <v>4110</v>
      </c>
      <c r="H845" s="19" t="s">
        <v>397</v>
      </c>
      <c r="I845" s="19">
        <v>2024</v>
      </c>
      <c r="J845" s="19" t="s">
        <v>495</v>
      </c>
      <c r="K845" s="19" t="s">
        <v>496</v>
      </c>
      <c r="L845" s="19" t="s">
        <v>213</v>
      </c>
      <c r="M845" s="19" t="s">
        <v>362</v>
      </c>
      <c r="N845" s="19" t="s">
        <v>1216</v>
      </c>
      <c r="O845" s="19" t="s">
        <v>1455</v>
      </c>
      <c r="P845" s="19" t="s">
        <v>51</v>
      </c>
      <c r="Q845" s="9" t="s">
        <v>3795</v>
      </c>
      <c r="R845" s="20">
        <v>3.0529999999999999</v>
      </c>
      <c r="S845" s="20">
        <v>1.736</v>
      </c>
      <c r="T845" s="20">
        <v>3</v>
      </c>
      <c r="U845" s="20" t="s">
        <v>397</v>
      </c>
      <c r="V845" s="21">
        <f>_xlfn.XLOOKUP(D845,'[1]Gen. Real'!$A:$A,'[1]Gen. Real'!$C:$C,"-",0)</f>
        <v>0</v>
      </c>
      <c r="W845" s="22"/>
      <c r="X845" s="22" t="str">
        <f>_xlfn.XLOOKUP(D845,[1]Vertimiento!$A:$A,[1]Vertimiento!$E:$E,"-",0)</f>
        <v>-</v>
      </c>
      <c r="Y845" s="23" t="str">
        <f t="shared" si="52"/>
        <v>-</v>
      </c>
      <c r="Z845" s="19" t="str">
        <f>_xlfn.XLOOKUP(D845,[1]Cmg!$I$4:$I$85,[1]Cmg!$M$4:$M$85,"----",0,1)</f>
        <v>----</v>
      </c>
      <c r="AA845" s="19" t="str">
        <f>_xlfn.XLOOKUP(D845,[1]Cmg!$A$4:$A$89,[1]Cmg!$B$4:$B$89,"----",0,1)</f>
        <v>----</v>
      </c>
      <c r="AB845" s="19" t="str">
        <f>_xlfn.XLOOKUP(D845,[1]Cmg!$E$4:$E$89,[1]Cmg!$F$4:$F$89,"----",0,1)</f>
        <v>----</v>
      </c>
      <c r="AC845" s="19" t="str">
        <f>_xlfn.XLOOKUP(D845,[1]Cmg!$O$4:$O$89,[1]Cmg!$P$4:$P$89,"----",0,1)</f>
        <v>----</v>
      </c>
      <c r="AD845" s="24" t="str">
        <f>_xlfn.XLOOKUP(D845,[1]Cmg!$S$4:$S$89,[1]Cmg!$U$4:$U$89,"----",0,1)</f>
        <v>----</v>
      </c>
      <c r="AG845" s="25">
        <f>IFERROR(SUMIFS('[1]BD Unidades'!$AH:$AH,'[1]BD Unidades'!$A:$A,'BD Centrales 2023'!$A845),"-")</f>
        <v>0</v>
      </c>
      <c r="AH845" s="25">
        <f>SUMIFS('[1]BD Unidades'!$AJ$3:$AJ$1424,'[1]BD Unidades'!$A$3:$A$1424,$A845)</f>
        <v>117.91680314444808</v>
      </c>
      <c r="AI845" s="25">
        <f>SUMIFS('[1]BD Unidades'!$AL$3:$AL$1424,'[1]BD Unidades'!$A$3:$A$1424,$A845)</f>
        <v>0</v>
      </c>
      <c r="AJ845" s="26">
        <f t="shared" si="53"/>
        <v>0</v>
      </c>
      <c r="AK845" s="27">
        <f>IFERROR(SUMIFS('[1]BD Unidades'!$AO$3:$AO$1424,'[1]BD Unidades'!$A$3:$A$1424,$A845),"-")</f>
        <v>0</v>
      </c>
      <c r="AL845" s="27">
        <f>IFERROR(SUMIFS('[1]BD Unidades'!$AQ$3:$AQ$1424,'[1]BD Unidades'!$A$3:$A$1424,$A845),"-")</f>
        <v>0</v>
      </c>
      <c r="AM845" s="27">
        <f>IFERROR(SUMIFS('[1]BD Unidades'!$AS$3:$AS$1424,'[1]BD Unidades'!$A$3:$A$1424,$A845),"-")</f>
        <v>0</v>
      </c>
      <c r="AN845" s="27">
        <f>IFERROR(SUMIFS('[1]BD Unidades'!$AU$3:$AU$1424,'[1]BD Unidades'!$A$3:$A$1424,$A845),"-")</f>
        <v>0</v>
      </c>
      <c r="AO845" s="27"/>
      <c r="AP845" s="27"/>
      <c r="AQ845" s="25">
        <f>IFERROR(SUMIFS('[1]BD Unidades'!$AZ$3:$AZ$1424,'[1]BD Unidades'!$A$3:$A$1424,$A845),"-")</f>
        <v>0.71801493792939808</v>
      </c>
      <c r="AR845" s="25">
        <f>IFERROR(SUMIFS('[1]BD Unidades'!$BA$3:$BA$1424,'[1]BD Unidades'!$A$3:$A$1424,$A845),"-")</f>
        <v>3</v>
      </c>
      <c r="AS845" s="28">
        <f>SUMIFS('[1]BD Unidades'!$BC$3:$BC$1424,'[1]BD Unidades'!$A$3:$A$1424,$A845)</f>
        <v>9.2427120864723225E-3</v>
      </c>
      <c r="AT845" s="28">
        <f>SUMIFS('[1]BD Unidades'!$BE$3:$BE$1424,'[1]BD Unidades'!$A$3:$A$1424,$A845)</f>
        <v>0.98264002620373403</v>
      </c>
      <c r="AU845" s="29">
        <f t="shared" si="54"/>
        <v>0.97355776735688926</v>
      </c>
      <c r="AV845" s="30">
        <f t="shared" si="55"/>
        <v>1.736E-2</v>
      </c>
      <c r="AW845" s="25">
        <f>IFERROR(SUMIFS('[1]BD Unidades'!$BI$3:$BI$1424,'[1]BD Unidades'!$A$3:$A$1424,$A845),"-")</f>
        <v>9.7433053345648522E-3</v>
      </c>
      <c r="AX845" s="25">
        <f>IFERROR(SUMIFS('[1]BD Unidades'!$BJ$3:$BJ$1424,'[1]BD Unidades'!$A$3:$A$1424,$A845),"-")</f>
        <v>6.2676498795341774E-3</v>
      </c>
    </row>
    <row r="846" spans="1:50" ht="14.4" x14ac:dyDescent="0.3">
      <c r="A846" s="7">
        <v>2229</v>
      </c>
      <c r="B846" s="7" t="s">
        <v>4111</v>
      </c>
      <c r="D846" s="8" t="s">
        <v>4112</v>
      </c>
      <c r="E846" s="19" t="s">
        <v>4113</v>
      </c>
      <c r="F846" s="19" t="s">
        <v>4113</v>
      </c>
      <c r="G846" s="19" t="s">
        <v>4114</v>
      </c>
      <c r="H846" s="19" t="s">
        <v>397</v>
      </c>
      <c r="I846" s="19">
        <v>2024</v>
      </c>
      <c r="J846" s="19" t="s">
        <v>495</v>
      </c>
      <c r="K846" s="19" t="s">
        <v>496</v>
      </c>
      <c r="L846" s="19" t="s">
        <v>213</v>
      </c>
      <c r="M846" s="19" t="s">
        <v>90</v>
      </c>
      <c r="N846" s="19" t="s">
        <v>97</v>
      </c>
      <c r="O846" s="19" t="s">
        <v>1095</v>
      </c>
      <c r="P846" s="19" t="s">
        <v>51</v>
      </c>
      <c r="Q846" s="9" t="s">
        <v>3149</v>
      </c>
      <c r="R846" s="20">
        <v>1.01</v>
      </c>
      <c r="S846" s="20">
        <v>0.99</v>
      </c>
      <c r="T846" s="20">
        <v>1</v>
      </c>
      <c r="U846" s="20" t="s">
        <v>397</v>
      </c>
      <c r="V846" s="21" t="str">
        <f>_xlfn.XLOOKUP(D846,'[1]Gen. Real'!$A:$A,'[1]Gen. Real'!$C:$C,"-",0)</f>
        <v>-</v>
      </c>
      <c r="W846" s="22"/>
      <c r="X846" s="22" t="str">
        <f>_xlfn.XLOOKUP(D846,[1]Vertimiento!$A:$A,[1]Vertimiento!$E:$E,"-",0)</f>
        <v>-</v>
      </c>
      <c r="Y846" s="23" t="str">
        <f t="shared" si="52"/>
        <v>-</v>
      </c>
      <c r="Z846" s="19" t="str">
        <f>_xlfn.XLOOKUP(D846,[1]Cmg!$I$4:$I$85,[1]Cmg!$M$4:$M$85,"----",0,1)</f>
        <v>----</v>
      </c>
      <c r="AA846" s="19" t="str">
        <f>_xlfn.XLOOKUP(D846,[1]Cmg!$A$4:$A$89,[1]Cmg!$B$4:$B$89,"----",0,1)</f>
        <v>----</v>
      </c>
      <c r="AB846" s="19" t="str">
        <f>_xlfn.XLOOKUP(D846,[1]Cmg!$E$4:$E$89,[1]Cmg!$F$4:$F$89,"----",0,1)</f>
        <v>----</v>
      </c>
      <c r="AC846" s="19" t="str">
        <f>_xlfn.XLOOKUP(D846,[1]Cmg!$O$4:$O$89,[1]Cmg!$P$4:$P$89,"----",0,1)</f>
        <v>----</v>
      </c>
      <c r="AD846" s="24" t="str">
        <f>_xlfn.XLOOKUP(D846,[1]Cmg!$S$4:$S$89,[1]Cmg!$U$4:$U$89,"----",0,1)</f>
        <v>----</v>
      </c>
      <c r="AG846" s="25">
        <f>IFERROR(SUMIFS('[1]BD Unidades'!$AH:$AH,'[1]BD Unidades'!$A:$A,'BD Centrales 2023'!$A846),"-")</f>
        <v>0</v>
      </c>
      <c r="AH846" s="25">
        <f>SUMIFS('[1]BD Unidades'!$AJ$3:$AJ$1424,'[1]BD Unidades'!$A$3:$A$1424,$A846)</f>
        <v>0</v>
      </c>
      <c r="AI846" s="25">
        <f>SUMIFS('[1]BD Unidades'!$AL$3:$AL$1424,'[1]BD Unidades'!$A$3:$A$1424,$A846)</f>
        <v>0</v>
      </c>
      <c r="AJ846" s="26" t="str">
        <f t="shared" si="53"/>
        <v>-</v>
      </c>
      <c r="AK846" s="27">
        <f>IFERROR(SUMIFS('[1]BD Unidades'!$AO$3:$AO$1424,'[1]BD Unidades'!$A$3:$A$1424,$A846),"-")</f>
        <v>0</v>
      </c>
      <c r="AL846" s="27">
        <f>IFERROR(SUMIFS('[1]BD Unidades'!$AQ$3:$AQ$1424,'[1]BD Unidades'!$A$3:$A$1424,$A846),"-")</f>
        <v>0</v>
      </c>
      <c r="AM846" s="27">
        <f>IFERROR(SUMIFS('[1]BD Unidades'!$AS$3:$AS$1424,'[1]BD Unidades'!$A$3:$A$1424,$A846),"-")</f>
        <v>0</v>
      </c>
      <c r="AN846" s="27">
        <f>IFERROR(SUMIFS('[1]BD Unidades'!$AU$3:$AU$1424,'[1]BD Unidades'!$A$3:$A$1424,$A846),"-")</f>
        <v>0</v>
      </c>
      <c r="AO846" s="27"/>
      <c r="AP846" s="27"/>
      <c r="AQ846" s="25">
        <f>IFERROR(SUMIFS('[1]BD Unidades'!$AZ$3:$AZ$1424,'[1]BD Unidades'!$A$3:$A$1424,$A846),"-")</f>
        <v>0</v>
      </c>
      <c r="AR846" s="25">
        <f>IFERROR(SUMIFS('[1]BD Unidades'!$BA$3:$BA$1424,'[1]BD Unidades'!$A$3:$A$1424,$A846),"-")</f>
        <v>0</v>
      </c>
      <c r="AS846" s="28">
        <f>SUMIFS('[1]BD Unidades'!$BC$3:$BC$1424,'[1]BD Unidades'!$A$3:$A$1424,$A846)</f>
        <v>0</v>
      </c>
      <c r="AT846" s="28">
        <f>SUMIFS('[1]BD Unidades'!$BE$3:$BE$1424,'[1]BD Unidades'!$A$3:$A$1424,$A846)</f>
        <v>0</v>
      </c>
      <c r="AU846" s="29">
        <f t="shared" si="54"/>
        <v>0</v>
      </c>
      <c r="AV846" s="30">
        <f t="shared" si="55"/>
        <v>9.8999999999999991E-3</v>
      </c>
      <c r="AW846" s="25">
        <f>IFERROR(SUMIFS('[1]BD Unidades'!$BI$3:$BI$1424,'[1]BD Unidades'!$A$3:$A$1424,$A846),"-")</f>
        <v>0</v>
      </c>
      <c r="AX846" s="25">
        <f>IFERROR(SUMIFS('[1]BD Unidades'!$BJ$3:$BJ$1424,'[1]BD Unidades'!$A$3:$A$1424,$A846),"-")</f>
        <v>0</v>
      </c>
    </row>
    <row r="847" spans="1:50" ht="14.4" x14ac:dyDescent="0.3">
      <c r="A847" s="7">
        <v>2230</v>
      </c>
      <c r="B847" s="7" t="s">
        <v>4115</v>
      </c>
      <c r="D847" s="8" t="s">
        <v>4116</v>
      </c>
      <c r="E847" s="19" t="s">
        <v>4117</v>
      </c>
      <c r="F847" s="19" t="s">
        <v>4117</v>
      </c>
      <c r="G847" s="19" t="s">
        <v>4118</v>
      </c>
      <c r="H847" s="19" t="s">
        <v>397</v>
      </c>
      <c r="I847" s="19">
        <v>2024</v>
      </c>
      <c r="J847" s="19" t="s">
        <v>495</v>
      </c>
      <c r="K847" s="19" t="s">
        <v>496</v>
      </c>
      <c r="L847" s="19" t="s">
        <v>213</v>
      </c>
      <c r="M847" s="19" t="s">
        <v>106</v>
      </c>
      <c r="N847" s="19" t="s">
        <v>243</v>
      </c>
      <c r="O847" s="19" t="s">
        <v>1153</v>
      </c>
      <c r="P847" s="19" t="s">
        <v>51</v>
      </c>
      <c r="Q847" s="9" t="s">
        <v>4119</v>
      </c>
      <c r="R847" s="20">
        <v>2.31</v>
      </c>
      <c r="S847" s="20">
        <v>0.433</v>
      </c>
      <c r="T847" s="20">
        <v>2.2999999999999998</v>
      </c>
      <c r="U847" s="20" t="s">
        <v>397</v>
      </c>
      <c r="V847" s="21" t="str">
        <f>_xlfn.XLOOKUP(D847,'[1]Gen. Real'!$A:$A,'[1]Gen. Real'!$C:$C,"-",0)</f>
        <v>-</v>
      </c>
      <c r="W847" s="22"/>
      <c r="X847" s="22" t="str">
        <f>_xlfn.XLOOKUP(D847,[1]Vertimiento!$A:$A,[1]Vertimiento!$E:$E,"-",0)</f>
        <v>-</v>
      </c>
      <c r="Y847" s="23" t="str">
        <f t="shared" si="52"/>
        <v>-</v>
      </c>
      <c r="Z847" s="19" t="str">
        <f>_xlfn.XLOOKUP(D847,[1]Cmg!$I$4:$I$85,[1]Cmg!$M$4:$M$85,"----",0,1)</f>
        <v>----</v>
      </c>
      <c r="AA847" s="19" t="str">
        <f>_xlfn.XLOOKUP(D847,[1]Cmg!$A$4:$A$89,[1]Cmg!$B$4:$B$89,"----",0,1)</f>
        <v>----</v>
      </c>
      <c r="AB847" s="19" t="str">
        <f>_xlfn.XLOOKUP(D847,[1]Cmg!$E$4:$E$89,[1]Cmg!$F$4:$F$89,"----",0,1)</f>
        <v>----</v>
      </c>
      <c r="AC847" s="19" t="str">
        <f>_xlfn.XLOOKUP(D847,[1]Cmg!$O$4:$O$89,[1]Cmg!$P$4:$P$89,"----",0,1)</f>
        <v>----</v>
      </c>
      <c r="AD847" s="24" t="str">
        <f>_xlfn.XLOOKUP(D847,[1]Cmg!$S$4:$S$89,[1]Cmg!$U$4:$U$89,"----",0,1)</f>
        <v>----</v>
      </c>
      <c r="AG847" s="25">
        <f>IFERROR(SUMIFS('[1]BD Unidades'!$AH:$AH,'[1]BD Unidades'!$A:$A,'BD Centrales 2023'!$A847),"-")</f>
        <v>0</v>
      </c>
      <c r="AH847" s="25">
        <f>SUMIFS('[1]BD Unidades'!$AJ$3:$AJ$1424,'[1]BD Unidades'!$A$3:$A$1424,$A847)</f>
        <v>0</v>
      </c>
      <c r="AI847" s="25">
        <f>SUMIFS('[1]BD Unidades'!$AL$3:$AL$1424,'[1]BD Unidades'!$A$3:$A$1424,$A847)</f>
        <v>0</v>
      </c>
      <c r="AJ847" s="26" t="str">
        <f t="shared" si="53"/>
        <v>-</v>
      </c>
      <c r="AK847" s="27">
        <f>IFERROR(SUMIFS('[1]BD Unidades'!$AO$3:$AO$1424,'[1]BD Unidades'!$A$3:$A$1424,$A847),"-")</f>
        <v>0</v>
      </c>
      <c r="AL847" s="27">
        <f>IFERROR(SUMIFS('[1]BD Unidades'!$AQ$3:$AQ$1424,'[1]BD Unidades'!$A$3:$A$1424,$A847),"-")</f>
        <v>0</v>
      </c>
      <c r="AM847" s="27">
        <f>IFERROR(SUMIFS('[1]BD Unidades'!$AS$3:$AS$1424,'[1]BD Unidades'!$A$3:$A$1424,$A847),"-")</f>
        <v>0</v>
      </c>
      <c r="AN847" s="27">
        <f>IFERROR(SUMIFS('[1]BD Unidades'!$AU$3:$AU$1424,'[1]BD Unidades'!$A$3:$A$1424,$A847),"-")</f>
        <v>0</v>
      </c>
      <c r="AO847" s="27"/>
      <c r="AP847" s="27"/>
      <c r="AQ847" s="25">
        <f>IFERROR(SUMIFS('[1]BD Unidades'!$AZ$3:$AZ$1424,'[1]BD Unidades'!$A$3:$A$1424,$A847),"-")</f>
        <v>0</v>
      </c>
      <c r="AR847" s="25">
        <f>IFERROR(SUMIFS('[1]BD Unidades'!$BA$3:$BA$1424,'[1]BD Unidades'!$A$3:$A$1424,$A847),"-")</f>
        <v>0</v>
      </c>
      <c r="AS847" s="28">
        <f>SUMIFS('[1]BD Unidades'!$BC$3:$BC$1424,'[1]BD Unidades'!$A$3:$A$1424,$A847)</f>
        <v>0</v>
      </c>
      <c r="AT847" s="28">
        <f>SUMIFS('[1]BD Unidades'!$BE$3:$BE$1424,'[1]BD Unidades'!$A$3:$A$1424,$A847)</f>
        <v>0</v>
      </c>
      <c r="AU847" s="29">
        <f t="shared" si="54"/>
        <v>0</v>
      </c>
      <c r="AV847" s="30">
        <f t="shared" si="55"/>
        <v>4.3299999999999996E-3</v>
      </c>
      <c r="AW847" s="25">
        <f>IFERROR(SUMIFS('[1]BD Unidades'!$BI$3:$BI$1424,'[1]BD Unidades'!$A$3:$A$1424,$A847),"-")</f>
        <v>0</v>
      </c>
      <c r="AX847" s="25">
        <f>IFERROR(SUMIFS('[1]BD Unidades'!$BJ$3:$BJ$1424,'[1]BD Unidades'!$A$3:$A$1424,$A847),"-")</f>
        <v>0</v>
      </c>
    </row>
    <row r="848" spans="1:50" ht="14.4" x14ac:dyDescent="0.3">
      <c r="A848" s="7">
        <v>2231</v>
      </c>
      <c r="B848" s="7" t="s">
        <v>4120</v>
      </c>
      <c r="D848" s="8" t="s">
        <v>4121</v>
      </c>
      <c r="E848" s="19" t="s">
        <v>4122</v>
      </c>
      <c r="F848" s="19" t="s">
        <v>4122</v>
      </c>
      <c r="G848" s="19" t="s">
        <v>4123</v>
      </c>
      <c r="H848" s="19" t="s">
        <v>397</v>
      </c>
      <c r="I848" s="19">
        <v>2024</v>
      </c>
      <c r="J848" s="19" t="s">
        <v>495</v>
      </c>
      <c r="K848" s="19" t="s">
        <v>496</v>
      </c>
      <c r="L848" s="19" t="s">
        <v>213</v>
      </c>
      <c r="M848" s="19" t="s">
        <v>68</v>
      </c>
      <c r="N848" s="19" t="s">
        <v>707</v>
      </c>
      <c r="O848" s="19" t="s">
        <v>4124</v>
      </c>
      <c r="P848" s="19" t="s">
        <v>51</v>
      </c>
      <c r="Q848" s="9" t="s">
        <v>4125</v>
      </c>
      <c r="R848" s="20">
        <v>1.5129999999999999</v>
      </c>
      <c r="S848" s="20">
        <v>0.85899999999999999</v>
      </c>
      <c r="T848" s="20">
        <v>1.5</v>
      </c>
      <c r="U848" s="20" t="s">
        <v>397</v>
      </c>
      <c r="V848" s="21" t="str">
        <f>_xlfn.XLOOKUP(D848,'[1]Gen. Real'!$A:$A,'[1]Gen. Real'!$C:$C,"-",0)</f>
        <v>-</v>
      </c>
      <c r="W848" s="22"/>
      <c r="X848" s="22" t="str">
        <f>_xlfn.XLOOKUP(D848,[1]Vertimiento!$A:$A,[1]Vertimiento!$E:$E,"-",0)</f>
        <v>-</v>
      </c>
      <c r="Y848" s="23" t="str">
        <f t="shared" si="52"/>
        <v>-</v>
      </c>
      <c r="Z848" s="19" t="str">
        <f>_xlfn.XLOOKUP(D848,[1]Cmg!$I$4:$I$85,[1]Cmg!$M$4:$M$85,"----",0,1)</f>
        <v>----</v>
      </c>
      <c r="AA848" s="19" t="str">
        <f>_xlfn.XLOOKUP(D848,[1]Cmg!$A$4:$A$89,[1]Cmg!$B$4:$B$89,"----",0,1)</f>
        <v>----</v>
      </c>
      <c r="AB848" s="19" t="str">
        <f>_xlfn.XLOOKUP(D848,[1]Cmg!$E$4:$E$89,[1]Cmg!$F$4:$F$89,"----",0,1)</f>
        <v>----</v>
      </c>
      <c r="AC848" s="19" t="str">
        <f>_xlfn.XLOOKUP(D848,[1]Cmg!$O$4:$O$89,[1]Cmg!$P$4:$P$89,"----",0,1)</f>
        <v>----</v>
      </c>
      <c r="AD848" s="24" t="str">
        <f>_xlfn.XLOOKUP(D848,[1]Cmg!$S$4:$S$89,[1]Cmg!$U$4:$U$89,"----",0,1)</f>
        <v>----</v>
      </c>
      <c r="AG848" s="25">
        <f>IFERROR(SUMIFS('[1]BD Unidades'!$AH:$AH,'[1]BD Unidades'!$A:$A,'BD Centrales 2023'!$A848),"-")</f>
        <v>0</v>
      </c>
      <c r="AH848" s="25">
        <f>SUMIFS('[1]BD Unidades'!$AJ$3:$AJ$1424,'[1]BD Unidades'!$A$3:$A$1424,$A848)</f>
        <v>0</v>
      </c>
      <c r="AI848" s="25">
        <f>SUMIFS('[1]BD Unidades'!$AL$3:$AL$1424,'[1]BD Unidades'!$A$3:$A$1424,$A848)</f>
        <v>0</v>
      </c>
      <c r="AJ848" s="26" t="str">
        <f t="shared" si="53"/>
        <v>-</v>
      </c>
      <c r="AK848" s="27">
        <f>IFERROR(SUMIFS('[1]BD Unidades'!$AO$3:$AO$1424,'[1]BD Unidades'!$A$3:$A$1424,$A848),"-")</f>
        <v>0</v>
      </c>
      <c r="AL848" s="27">
        <f>IFERROR(SUMIFS('[1]BD Unidades'!$AQ$3:$AQ$1424,'[1]BD Unidades'!$A$3:$A$1424,$A848),"-")</f>
        <v>0</v>
      </c>
      <c r="AM848" s="27">
        <f>IFERROR(SUMIFS('[1]BD Unidades'!$AS$3:$AS$1424,'[1]BD Unidades'!$A$3:$A$1424,$A848),"-")</f>
        <v>0</v>
      </c>
      <c r="AN848" s="27">
        <f>IFERROR(SUMIFS('[1]BD Unidades'!$AU$3:$AU$1424,'[1]BD Unidades'!$A$3:$A$1424,$A848),"-")</f>
        <v>0</v>
      </c>
      <c r="AO848" s="27"/>
      <c r="AP848" s="27"/>
      <c r="AQ848" s="25">
        <f>IFERROR(SUMIFS('[1]BD Unidades'!$AZ$3:$AZ$1424,'[1]BD Unidades'!$A$3:$A$1424,$A848),"-")</f>
        <v>0</v>
      </c>
      <c r="AR848" s="25">
        <f>IFERROR(SUMIFS('[1]BD Unidades'!$BA$3:$BA$1424,'[1]BD Unidades'!$A$3:$A$1424,$A848),"-")</f>
        <v>0</v>
      </c>
      <c r="AS848" s="28">
        <f>SUMIFS('[1]BD Unidades'!$BC$3:$BC$1424,'[1]BD Unidades'!$A$3:$A$1424,$A848)</f>
        <v>0</v>
      </c>
      <c r="AT848" s="28">
        <f>SUMIFS('[1]BD Unidades'!$BE$3:$BE$1424,'[1]BD Unidades'!$A$3:$A$1424,$A848)</f>
        <v>0</v>
      </c>
      <c r="AU848" s="29">
        <f t="shared" si="54"/>
        <v>0</v>
      </c>
      <c r="AV848" s="30">
        <f t="shared" si="55"/>
        <v>8.5900000000000004E-3</v>
      </c>
      <c r="AW848" s="25">
        <f>IFERROR(SUMIFS('[1]BD Unidades'!$BI$3:$BI$1424,'[1]BD Unidades'!$A$3:$A$1424,$A848),"-")</f>
        <v>0</v>
      </c>
      <c r="AX848" s="25">
        <f>IFERROR(SUMIFS('[1]BD Unidades'!$BJ$3:$BJ$1424,'[1]BD Unidades'!$A$3:$A$1424,$A848),"-")</f>
        <v>0</v>
      </c>
    </row>
    <row r="849" spans="1:50" ht="14.4" x14ac:dyDescent="0.3">
      <c r="A849" s="7">
        <v>2232</v>
      </c>
      <c r="B849" s="7" t="s">
        <v>4126</v>
      </c>
      <c r="D849" s="8" t="s">
        <v>4127</v>
      </c>
      <c r="E849" s="19" t="s">
        <v>3766</v>
      </c>
      <c r="F849" s="19" t="s">
        <v>4128</v>
      </c>
      <c r="G849" s="19" t="s">
        <v>4129</v>
      </c>
      <c r="H849" s="19" t="s">
        <v>397</v>
      </c>
      <c r="I849" s="19">
        <v>2024</v>
      </c>
      <c r="J849" s="19" t="s">
        <v>495</v>
      </c>
      <c r="K849" s="19" t="s">
        <v>496</v>
      </c>
      <c r="L849" s="19" t="s">
        <v>213</v>
      </c>
      <c r="M849" s="19" t="s">
        <v>477</v>
      </c>
      <c r="N849" s="19" t="s">
        <v>766</v>
      </c>
      <c r="O849" s="19" t="s">
        <v>837</v>
      </c>
      <c r="P849" s="19" t="s">
        <v>51</v>
      </c>
      <c r="Q849" s="9" t="s">
        <v>4131</v>
      </c>
      <c r="R849" s="20">
        <v>10.006</v>
      </c>
      <c r="S849" s="20">
        <v>11.17</v>
      </c>
      <c r="T849" s="20">
        <v>9</v>
      </c>
      <c r="U849" s="20" t="s">
        <v>397</v>
      </c>
      <c r="V849" s="21" t="str">
        <f>_xlfn.XLOOKUP(D849,'[1]Gen. Real'!$A:$A,'[1]Gen. Real'!$C:$C,"-",0)</f>
        <v>-</v>
      </c>
      <c r="W849" s="22"/>
      <c r="X849" s="22" t="str">
        <f>_xlfn.XLOOKUP(D849,[1]Vertimiento!$A:$A,[1]Vertimiento!$E:$E,"-",0)</f>
        <v>-</v>
      </c>
      <c r="Y849" s="23" t="str">
        <f t="shared" si="52"/>
        <v>-</v>
      </c>
      <c r="Z849" s="19" t="str">
        <f>_xlfn.XLOOKUP(D849,[1]Cmg!$I$4:$I$85,[1]Cmg!$M$4:$M$85,"----",0,1)</f>
        <v>----</v>
      </c>
      <c r="AA849" s="19" t="str">
        <f>_xlfn.XLOOKUP(D849,[1]Cmg!$A$4:$A$89,[1]Cmg!$B$4:$B$89,"----",0,1)</f>
        <v>----</v>
      </c>
      <c r="AB849" s="19" t="str">
        <f>_xlfn.XLOOKUP(D849,[1]Cmg!$E$4:$E$89,[1]Cmg!$F$4:$F$89,"----",0,1)</f>
        <v>----</v>
      </c>
      <c r="AC849" s="19" t="str">
        <f>_xlfn.XLOOKUP(D849,[1]Cmg!$O$4:$O$89,[1]Cmg!$P$4:$P$89,"----",0,1)</f>
        <v>----</v>
      </c>
      <c r="AD849" s="24" t="str">
        <f>_xlfn.XLOOKUP(D849,[1]Cmg!$S$4:$S$89,[1]Cmg!$U$4:$U$89,"----",0,1)</f>
        <v>----</v>
      </c>
      <c r="AG849" s="25">
        <f>IFERROR(SUMIFS('[1]BD Unidades'!$AH:$AH,'[1]BD Unidades'!$A:$A,'BD Centrales 2023'!$A849),"-")</f>
        <v>0</v>
      </c>
      <c r="AH849" s="25">
        <f>SUMIFS('[1]BD Unidades'!$AJ$3:$AJ$1424,'[1]BD Unidades'!$A$3:$A$1424,$A849)</f>
        <v>0</v>
      </c>
      <c r="AI849" s="25">
        <f>SUMIFS('[1]BD Unidades'!$AL$3:$AL$1424,'[1]BD Unidades'!$A$3:$A$1424,$A849)</f>
        <v>0</v>
      </c>
      <c r="AJ849" s="26" t="str">
        <f t="shared" si="53"/>
        <v>-</v>
      </c>
      <c r="AK849" s="27">
        <f>IFERROR(SUMIFS('[1]BD Unidades'!$AO$3:$AO$1424,'[1]BD Unidades'!$A$3:$A$1424,$A849),"-")</f>
        <v>0</v>
      </c>
      <c r="AL849" s="27">
        <f>IFERROR(SUMIFS('[1]BD Unidades'!$AQ$3:$AQ$1424,'[1]BD Unidades'!$A$3:$A$1424,$A849),"-")</f>
        <v>0</v>
      </c>
      <c r="AM849" s="27">
        <f>IFERROR(SUMIFS('[1]BD Unidades'!$AS$3:$AS$1424,'[1]BD Unidades'!$A$3:$A$1424,$A849),"-")</f>
        <v>0</v>
      </c>
      <c r="AN849" s="27">
        <f>IFERROR(SUMIFS('[1]BD Unidades'!$AU$3:$AU$1424,'[1]BD Unidades'!$A$3:$A$1424,$A849),"-")</f>
        <v>0</v>
      </c>
      <c r="AO849" s="27"/>
      <c r="AP849" s="27"/>
      <c r="AQ849" s="25">
        <f>IFERROR(SUMIFS('[1]BD Unidades'!$AZ$3:$AZ$1424,'[1]BD Unidades'!$A$3:$A$1424,$A849),"-")</f>
        <v>0</v>
      </c>
      <c r="AR849" s="25">
        <f>IFERROR(SUMIFS('[1]BD Unidades'!$BA$3:$BA$1424,'[1]BD Unidades'!$A$3:$A$1424,$A849),"-")</f>
        <v>0</v>
      </c>
      <c r="AS849" s="28">
        <f>SUMIFS('[1]BD Unidades'!$BC$3:$BC$1424,'[1]BD Unidades'!$A$3:$A$1424,$A849)</f>
        <v>0</v>
      </c>
      <c r="AT849" s="28">
        <f>SUMIFS('[1]BD Unidades'!$BE$3:$BE$1424,'[1]BD Unidades'!$A$3:$A$1424,$A849)</f>
        <v>0</v>
      </c>
      <c r="AU849" s="29">
        <f t="shared" si="54"/>
        <v>0</v>
      </c>
      <c r="AV849" s="30">
        <f t="shared" si="55"/>
        <v>0.11169999999999999</v>
      </c>
      <c r="AW849" s="25">
        <f>IFERROR(SUMIFS('[1]BD Unidades'!$BI$3:$BI$1424,'[1]BD Unidades'!$A$3:$A$1424,$A849),"-")</f>
        <v>0</v>
      </c>
      <c r="AX849" s="25">
        <f>IFERROR(SUMIFS('[1]BD Unidades'!$BJ$3:$BJ$1424,'[1]BD Unidades'!$A$3:$A$1424,$A849),"-")</f>
        <v>0</v>
      </c>
    </row>
    <row r="850" spans="1:50" ht="14.4" x14ac:dyDescent="0.3">
      <c r="A850" s="7">
        <v>2233</v>
      </c>
      <c r="B850" s="7" t="s">
        <v>4132</v>
      </c>
      <c r="D850" s="8" t="s">
        <v>4133</v>
      </c>
      <c r="E850" s="19" t="s">
        <v>4134</v>
      </c>
      <c r="F850" s="19" t="s">
        <v>4134</v>
      </c>
      <c r="G850" s="19" t="s">
        <v>4135</v>
      </c>
      <c r="H850" s="19" t="s">
        <v>397</v>
      </c>
      <c r="I850" s="19">
        <v>2024</v>
      </c>
      <c r="J850" s="19" t="s">
        <v>495</v>
      </c>
      <c r="K850" s="19" t="s">
        <v>496</v>
      </c>
      <c r="L850" s="19" t="s">
        <v>213</v>
      </c>
      <c r="M850" s="19" t="s">
        <v>48</v>
      </c>
      <c r="N850" s="19" t="s">
        <v>59</v>
      </c>
      <c r="O850" s="19" t="s">
        <v>807</v>
      </c>
      <c r="P850" s="19" t="s">
        <v>51</v>
      </c>
      <c r="Q850" s="9" t="s">
        <v>4137</v>
      </c>
      <c r="R850" s="20">
        <v>9.0129999999999999</v>
      </c>
      <c r="S850" s="20">
        <v>0.14000000000000001</v>
      </c>
      <c r="T850" s="20">
        <v>9</v>
      </c>
      <c r="U850" s="20" t="s">
        <v>397</v>
      </c>
      <c r="V850" s="21" t="str">
        <f>_xlfn.XLOOKUP(D850,'[1]Gen. Real'!$A:$A,'[1]Gen. Real'!$C:$C,"-",0)</f>
        <v>-</v>
      </c>
      <c r="W850" s="22"/>
      <c r="X850" s="22" t="str">
        <f>_xlfn.XLOOKUP(D850,[1]Vertimiento!$A:$A,[1]Vertimiento!$E:$E,"-",0)</f>
        <v>-</v>
      </c>
      <c r="Y850" s="23" t="str">
        <f t="shared" si="52"/>
        <v>-</v>
      </c>
      <c r="Z850" s="19" t="str">
        <f>_xlfn.XLOOKUP(D850,[1]Cmg!$I$4:$I$85,[1]Cmg!$M$4:$M$85,"----",0,1)</f>
        <v>----</v>
      </c>
      <c r="AA850" s="19" t="str">
        <f>_xlfn.XLOOKUP(D850,[1]Cmg!$A$4:$A$89,[1]Cmg!$B$4:$B$89,"----",0,1)</f>
        <v>----</v>
      </c>
      <c r="AB850" s="19" t="str">
        <f>_xlfn.XLOOKUP(D850,[1]Cmg!$E$4:$E$89,[1]Cmg!$F$4:$F$89,"----",0,1)</f>
        <v>----</v>
      </c>
      <c r="AC850" s="19" t="str">
        <f>_xlfn.XLOOKUP(D850,[1]Cmg!$O$4:$O$89,[1]Cmg!$P$4:$P$89,"----",0,1)</f>
        <v>----</v>
      </c>
      <c r="AD850" s="24" t="str">
        <f>_xlfn.XLOOKUP(D850,[1]Cmg!$S$4:$S$89,[1]Cmg!$U$4:$U$89,"----",0,1)</f>
        <v>----</v>
      </c>
      <c r="AG850" s="25">
        <f>IFERROR(SUMIFS('[1]BD Unidades'!$AH:$AH,'[1]BD Unidades'!$A:$A,'BD Centrales 2023'!$A850),"-")</f>
        <v>0</v>
      </c>
      <c r="AH850" s="25">
        <f>SUMIFS('[1]BD Unidades'!$AJ$3:$AJ$1424,'[1]BD Unidades'!$A$3:$A$1424,$A850)</f>
        <v>0</v>
      </c>
      <c r="AI850" s="25">
        <f>SUMIFS('[1]BD Unidades'!$AL$3:$AL$1424,'[1]BD Unidades'!$A$3:$A$1424,$A850)</f>
        <v>0</v>
      </c>
      <c r="AJ850" s="26" t="str">
        <f t="shared" si="53"/>
        <v>-</v>
      </c>
      <c r="AK850" s="27">
        <f>IFERROR(SUMIFS('[1]BD Unidades'!$AO$3:$AO$1424,'[1]BD Unidades'!$A$3:$A$1424,$A850),"-")</f>
        <v>0</v>
      </c>
      <c r="AL850" s="27">
        <f>IFERROR(SUMIFS('[1]BD Unidades'!$AQ$3:$AQ$1424,'[1]BD Unidades'!$A$3:$A$1424,$A850),"-")</f>
        <v>0</v>
      </c>
      <c r="AM850" s="27">
        <f>IFERROR(SUMIFS('[1]BD Unidades'!$AS$3:$AS$1424,'[1]BD Unidades'!$A$3:$A$1424,$A850),"-")</f>
        <v>0</v>
      </c>
      <c r="AN850" s="27">
        <f>IFERROR(SUMIFS('[1]BD Unidades'!$AU$3:$AU$1424,'[1]BD Unidades'!$A$3:$A$1424,$A850),"-")</f>
        <v>0</v>
      </c>
      <c r="AO850" s="27"/>
      <c r="AP850" s="27"/>
      <c r="AQ850" s="25">
        <f>IFERROR(SUMIFS('[1]BD Unidades'!$AZ$3:$AZ$1424,'[1]BD Unidades'!$A$3:$A$1424,$A850),"-")</f>
        <v>0</v>
      </c>
      <c r="AR850" s="25">
        <f>IFERROR(SUMIFS('[1]BD Unidades'!$BA$3:$BA$1424,'[1]BD Unidades'!$A$3:$A$1424,$A850),"-")</f>
        <v>0</v>
      </c>
      <c r="AS850" s="28">
        <f>SUMIFS('[1]BD Unidades'!$BC$3:$BC$1424,'[1]BD Unidades'!$A$3:$A$1424,$A850)</f>
        <v>0</v>
      </c>
      <c r="AT850" s="28">
        <f>SUMIFS('[1]BD Unidades'!$BE$3:$BE$1424,'[1]BD Unidades'!$A$3:$A$1424,$A850)</f>
        <v>0</v>
      </c>
      <c r="AU850" s="29">
        <f t="shared" si="54"/>
        <v>0</v>
      </c>
      <c r="AV850" s="30">
        <f t="shared" si="55"/>
        <v>1.4000000000000002E-3</v>
      </c>
      <c r="AW850" s="25">
        <f>IFERROR(SUMIFS('[1]BD Unidades'!$BI$3:$BI$1424,'[1]BD Unidades'!$A$3:$A$1424,$A850),"-")</f>
        <v>0</v>
      </c>
      <c r="AX850" s="25">
        <f>IFERROR(SUMIFS('[1]BD Unidades'!$BJ$3:$BJ$1424,'[1]BD Unidades'!$A$3:$A$1424,$A850),"-")</f>
        <v>0</v>
      </c>
    </row>
    <row r="851" spans="1:50" ht="14.4" x14ac:dyDescent="0.3">
      <c r="A851" s="7">
        <v>2241</v>
      </c>
      <c r="B851" s="7" t="s">
        <v>4138</v>
      </c>
      <c r="D851" s="8" t="s">
        <v>4139</v>
      </c>
      <c r="E851" s="19" t="s">
        <v>4140</v>
      </c>
      <c r="F851" s="19" t="s">
        <v>4140</v>
      </c>
      <c r="G851" s="19" t="s">
        <v>4141</v>
      </c>
      <c r="H851" s="19" t="s">
        <v>397</v>
      </c>
      <c r="I851" s="19">
        <v>2024</v>
      </c>
      <c r="J851" s="19" t="s">
        <v>495</v>
      </c>
      <c r="K851" s="19" t="s">
        <v>496</v>
      </c>
      <c r="L851" s="19" t="s">
        <v>213</v>
      </c>
      <c r="M851" s="19" t="s">
        <v>106</v>
      </c>
      <c r="N851" s="19" t="s">
        <v>243</v>
      </c>
      <c r="O851" s="19" t="s">
        <v>244</v>
      </c>
      <c r="P851" s="19" t="s">
        <v>51</v>
      </c>
      <c r="Q851" s="9" t="s">
        <v>4143</v>
      </c>
      <c r="R851" s="20">
        <v>7.01</v>
      </c>
      <c r="S851" s="20">
        <v>0.1429</v>
      </c>
      <c r="T851" s="20">
        <v>7</v>
      </c>
      <c r="U851" s="20" t="s">
        <v>397</v>
      </c>
      <c r="V851" s="21" t="str">
        <f>_xlfn.XLOOKUP(D851,'[1]Gen. Real'!$A:$A,'[1]Gen. Real'!$C:$C,"-",0)</f>
        <v>-</v>
      </c>
      <c r="W851" s="22"/>
      <c r="X851" s="22" t="str">
        <f>_xlfn.XLOOKUP(D851,[1]Vertimiento!$A:$A,[1]Vertimiento!$E:$E,"-",0)</f>
        <v>-</v>
      </c>
      <c r="Y851" s="23" t="str">
        <f t="shared" si="52"/>
        <v>-</v>
      </c>
      <c r="Z851" s="19" t="str">
        <f>_xlfn.XLOOKUP(D851,[1]Cmg!$I$4:$I$85,[1]Cmg!$M$4:$M$85,"----",0,1)</f>
        <v>----</v>
      </c>
      <c r="AA851" s="19" t="str">
        <f>_xlfn.XLOOKUP(D851,[1]Cmg!$A$4:$A$89,[1]Cmg!$B$4:$B$89,"----",0,1)</f>
        <v>----</v>
      </c>
      <c r="AB851" s="19" t="str">
        <f>_xlfn.XLOOKUP(D851,[1]Cmg!$E$4:$E$89,[1]Cmg!$F$4:$F$89,"----",0,1)</f>
        <v>----</v>
      </c>
      <c r="AC851" s="19" t="str">
        <f>_xlfn.XLOOKUP(D851,[1]Cmg!$O$4:$O$89,[1]Cmg!$P$4:$P$89,"----",0,1)</f>
        <v>----</v>
      </c>
      <c r="AD851" s="24" t="str">
        <f>_xlfn.XLOOKUP(D851,[1]Cmg!$S$4:$S$89,[1]Cmg!$U$4:$U$89,"----",0,1)</f>
        <v>----</v>
      </c>
      <c r="AG851" s="25">
        <f>IFERROR(SUMIFS('[1]BD Unidades'!$AH:$AH,'[1]BD Unidades'!$A:$A,'BD Centrales 2023'!$A851),"-")</f>
        <v>0</v>
      </c>
      <c r="AH851" s="25">
        <f>SUMIFS('[1]BD Unidades'!$AJ$3:$AJ$1424,'[1]BD Unidades'!$A$3:$A$1424,$A851)</f>
        <v>0</v>
      </c>
      <c r="AI851" s="25">
        <f>SUMIFS('[1]BD Unidades'!$AL$3:$AL$1424,'[1]BD Unidades'!$A$3:$A$1424,$A851)</f>
        <v>0</v>
      </c>
      <c r="AJ851" s="26" t="str">
        <f t="shared" si="53"/>
        <v>-</v>
      </c>
      <c r="AK851" s="27">
        <f>IFERROR(SUMIFS('[1]BD Unidades'!$AO$3:$AO$1424,'[1]BD Unidades'!$A$3:$A$1424,$A851),"-")</f>
        <v>0</v>
      </c>
      <c r="AL851" s="27">
        <f>IFERROR(SUMIFS('[1]BD Unidades'!$AQ$3:$AQ$1424,'[1]BD Unidades'!$A$3:$A$1424,$A851),"-")</f>
        <v>0</v>
      </c>
      <c r="AM851" s="27">
        <f>IFERROR(SUMIFS('[1]BD Unidades'!$AS$3:$AS$1424,'[1]BD Unidades'!$A$3:$A$1424,$A851),"-")</f>
        <v>0</v>
      </c>
      <c r="AN851" s="27">
        <f>IFERROR(SUMIFS('[1]BD Unidades'!$AU$3:$AU$1424,'[1]BD Unidades'!$A$3:$A$1424,$A851),"-")</f>
        <v>0</v>
      </c>
      <c r="AO851" s="27"/>
      <c r="AP851" s="27"/>
      <c r="AQ851" s="25">
        <f>IFERROR(SUMIFS('[1]BD Unidades'!$AZ$3:$AZ$1424,'[1]BD Unidades'!$A$3:$A$1424,$A851),"-")</f>
        <v>0</v>
      </c>
      <c r="AR851" s="25">
        <f>IFERROR(SUMIFS('[1]BD Unidades'!$BA$3:$BA$1424,'[1]BD Unidades'!$A$3:$A$1424,$A851),"-")</f>
        <v>0</v>
      </c>
      <c r="AS851" s="28">
        <f>SUMIFS('[1]BD Unidades'!$BC$3:$BC$1424,'[1]BD Unidades'!$A$3:$A$1424,$A851)</f>
        <v>0</v>
      </c>
      <c r="AT851" s="28">
        <f>SUMIFS('[1]BD Unidades'!$BE$3:$BE$1424,'[1]BD Unidades'!$A$3:$A$1424,$A851)</f>
        <v>0</v>
      </c>
      <c r="AU851" s="29">
        <f t="shared" si="54"/>
        <v>0</v>
      </c>
      <c r="AV851" s="30">
        <f t="shared" si="55"/>
        <v>1.4289999999999999E-3</v>
      </c>
      <c r="AW851" s="25">
        <f>IFERROR(SUMIFS('[1]BD Unidades'!$BI$3:$BI$1424,'[1]BD Unidades'!$A$3:$A$1424,$A851),"-")</f>
        <v>0</v>
      </c>
      <c r="AX851" s="25">
        <f>IFERROR(SUMIFS('[1]BD Unidades'!$BJ$3:$BJ$1424,'[1]BD Unidades'!$A$3:$A$1424,$A851),"-")</f>
        <v>0</v>
      </c>
    </row>
    <row r="852" spans="1:50" ht="14.4" x14ac:dyDescent="0.3">
      <c r="A852" s="7">
        <v>2242</v>
      </c>
      <c r="B852" s="7" t="s">
        <v>4144</v>
      </c>
      <c r="D852" s="8" t="s">
        <v>4145</v>
      </c>
      <c r="E852" s="19" t="s">
        <v>4146</v>
      </c>
      <c r="F852" s="19" t="s">
        <v>4146</v>
      </c>
      <c r="G852" s="19" t="s">
        <v>4147</v>
      </c>
      <c r="H852" s="19" t="s">
        <v>397</v>
      </c>
      <c r="I852" s="19">
        <v>2024</v>
      </c>
      <c r="J852" s="19" t="s">
        <v>495</v>
      </c>
      <c r="K852" s="19" t="s">
        <v>496</v>
      </c>
      <c r="L852" s="19" t="s">
        <v>213</v>
      </c>
      <c r="M852" s="19" t="s">
        <v>189</v>
      </c>
      <c r="N852" s="19" t="s">
        <v>773</v>
      </c>
      <c r="O852" s="19" t="s">
        <v>4149</v>
      </c>
      <c r="P852" s="19" t="s">
        <v>51</v>
      </c>
      <c r="Q852" s="9" t="s">
        <v>4150</v>
      </c>
      <c r="R852" s="20">
        <v>9.0150000000000006</v>
      </c>
      <c r="S852" s="20">
        <v>0.17</v>
      </c>
      <c r="T852" s="20">
        <v>9</v>
      </c>
      <c r="U852" s="20" t="s">
        <v>397</v>
      </c>
      <c r="V852" s="21" t="str">
        <f>_xlfn.XLOOKUP(D852,'[1]Gen. Real'!$A:$A,'[1]Gen. Real'!$C:$C,"-",0)</f>
        <v>-</v>
      </c>
      <c r="W852" s="22"/>
      <c r="X852" s="22" t="str">
        <f>_xlfn.XLOOKUP(D852,[1]Vertimiento!$A:$A,[1]Vertimiento!$E:$E,"-",0)</f>
        <v>-</v>
      </c>
      <c r="Y852" s="23" t="str">
        <f t="shared" si="52"/>
        <v>-</v>
      </c>
      <c r="Z852" s="19" t="str">
        <f>_xlfn.XLOOKUP(D852,[1]Cmg!$I$4:$I$85,[1]Cmg!$M$4:$M$85,"----",0,1)</f>
        <v>----</v>
      </c>
      <c r="AA852" s="19" t="str">
        <f>_xlfn.XLOOKUP(D852,[1]Cmg!$A$4:$A$89,[1]Cmg!$B$4:$B$89,"----",0,1)</f>
        <v>----</v>
      </c>
      <c r="AB852" s="19" t="str">
        <f>_xlfn.XLOOKUP(D852,[1]Cmg!$E$4:$E$89,[1]Cmg!$F$4:$F$89,"----",0,1)</f>
        <v>----</v>
      </c>
      <c r="AC852" s="19" t="str">
        <f>_xlfn.XLOOKUP(D852,[1]Cmg!$O$4:$O$89,[1]Cmg!$P$4:$P$89,"----",0,1)</f>
        <v>----</v>
      </c>
      <c r="AD852" s="24" t="str">
        <f>_xlfn.XLOOKUP(D852,[1]Cmg!$S$4:$S$89,[1]Cmg!$U$4:$U$89,"----",0,1)</f>
        <v>----</v>
      </c>
      <c r="AG852" s="25">
        <f>IFERROR(SUMIFS('[1]BD Unidades'!$AH:$AH,'[1]BD Unidades'!$A:$A,'BD Centrales 2023'!$A852),"-")</f>
        <v>0</v>
      </c>
      <c r="AH852" s="25">
        <f>SUMIFS('[1]BD Unidades'!$AJ$3:$AJ$1424,'[1]BD Unidades'!$A$3:$A$1424,$A852)</f>
        <v>0</v>
      </c>
      <c r="AI852" s="25">
        <f>SUMIFS('[1]BD Unidades'!$AL$3:$AL$1424,'[1]BD Unidades'!$A$3:$A$1424,$A852)</f>
        <v>0</v>
      </c>
      <c r="AJ852" s="26" t="str">
        <f t="shared" si="53"/>
        <v>-</v>
      </c>
      <c r="AK852" s="27">
        <f>IFERROR(SUMIFS('[1]BD Unidades'!$AO$3:$AO$1424,'[1]BD Unidades'!$A$3:$A$1424,$A852),"-")</f>
        <v>0</v>
      </c>
      <c r="AL852" s="27">
        <f>IFERROR(SUMIFS('[1]BD Unidades'!$AQ$3:$AQ$1424,'[1]BD Unidades'!$A$3:$A$1424,$A852),"-")</f>
        <v>0</v>
      </c>
      <c r="AM852" s="27">
        <f>IFERROR(SUMIFS('[1]BD Unidades'!$AS$3:$AS$1424,'[1]BD Unidades'!$A$3:$A$1424,$A852),"-")</f>
        <v>0</v>
      </c>
      <c r="AN852" s="27">
        <f>IFERROR(SUMIFS('[1]BD Unidades'!$AU$3:$AU$1424,'[1]BD Unidades'!$A$3:$A$1424,$A852),"-")</f>
        <v>0</v>
      </c>
      <c r="AO852" s="27"/>
      <c r="AP852" s="27"/>
      <c r="AQ852" s="25">
        <f>IFERROR(SUMIFS('[1]BD Unidades'!$AZ$3:$AZ$1424,'[1]BD Unidades'!$A$3:$A$1424,$A852),"-")</f>
        <v>0</v>
      </c>
      <c r="AR852" s="25">
        <f>IFERROR(SUMIFS('[1]BD Unidades'!$BA$3:$BA$1424,'[1]BD Unidades'!$A$3:$A$1424,$A852),"-")</f>
        <v>0</v>
      </c>
      <c r="AS852" s="28">
        <f>SUMIFS('[1]BD Unidades'!$BC$3:$BC$1424,'[1]BD Unidades'!$A$3:$A$1424,$A852)</f>
        <v>0</v>
      </c>
      <c r="AT852" s="28">
        <f>SUMIFS('[1]BD Unidades'!$BE$3:$BE$1424,'[1]BD Unidades'!$A$3:$A$1424,$A852)</f>
        <v>0</v>
      </c>
      <c r="AU852" s="29">
        <f t="shared" si="54"/>
        <v>0</v>
      </c>
      <c r="AV852" s="30">
        <f t="shared" si="55"/>
        <v>1.7000000000000001E-3</v>
      </c>
      <c r="AW852" s="25">
        <f>IFERROR(SUMIFS('[1]BD Unidades'!$BI$3:$BI$1424,'[1]BD Unidades'!$A$3:$A$1424,$A852),"-")</f>
        <v>0</v>
      </c>
      <c r="AX852" s="25">
        <f>IFERROR(SUMIFS('[1]BD Unidades'!$BJ$3:$BJ$1424,'[1]BD Unidades'!$A$3:$A$1424,$A852),"-")</f>
        <v>0</v>
      </c>
    </row>
    <row r="853" spans="1:50" ht="14.4" x14ac:dyDescent="0.3">
      <c r="A853" s="7">
        <v>2243</v>
      </c>
      <c r="B853" s="7" t="s">
        <v>4191</v>
      </c>
      <c r="D853" s="8" t="s">
        <v>4192</v>
      </c>
      <c r="E853" s="19" t="s">
        <v>584</v>
      </c>
      <c r="F853" s="19" t="s">
        <v>584</v>
      </c>
      <c r="G853" s="19" t="s">
        <v>4193</v>
      </c>
      <c r="H853" s="19" t="s">
        <v>397</v>
      </c>
      <c r="I853" s="19">
        <v>2024</v>
      </c>
      <c r="J853" s="19" t="s">
        <v>495</v>
      </c>
      <c r="K853" s="19" t="s">
        <v>496</v>
      </c>
      <c r="L853" s="19" t="s">
        <v>213</v>
      </c>
      <c r="M853" s="19" t="s">
        <v>164</v>
      </c>
      <c r="N853" s="19" t="s">
        <v>221</v>
      </c>
      <c r="O853" s="19" t="s">
        <v>886</v>
      </c>
      <c r="P853" s="19" t="s">
        <v>51</v>
      </c>
      <c r="Q853" s="9" t="s">
        <v>4194</v>
      </c>
      <c r="R853" s="20">
        <v>3.0059999999999998</v>
      </c>
      <c r="S853" s="20">
        <v>0.19900000000000001</v>
      </c>
      <c r="T853" s="20">
        <v>3</v>
      </c>
      <c r="U853" s="20" t="s">
        <v>397</v>
      </c>
      <c r="V853" s="21" t="str">
        <f>_xlfn.XLOOKUP(D853,'[1]Gen. Real'!$A:$A,'[1]Gen. Real'!$C:$C,"-",0)</f>
        <v>-</v>
      </c>
      <c r="W853" s="22"/>
      <c r="X853" s="22" t="str">
        <f>_xlfn.XLOOKUP(D853,[1]Vertimiento!$A:$A,[1]Vertimiento!$E:$E,"-",0)</f>
        <v>-</v>
      </c>
      <c r="Y853" s="23" t="str">
        <f t="shared" si="52"/>
        <v>-</v>
      </c>
      <c r="Z853" s="19" t="str">
        <f>_xlfn.XLOOKUP(D853,[1]Cmg!$I$4:$I$85,[1]Cmg!$M$4:$M$85,"----",0,1)</f>
        <v>----</v>
      </c>
      <c r="AA853" s="19" t="str">
        <f>_xlfn.XLOOKUP(D853,[1]Cmg!$A$4:$A$89,[1]Cmg!$B$4:$B$89,"----",0,1)</f>
        <v>----</v>
      </c>
      <c r="AB853" s="19" t="str">
        <f>_xlfn.XLOOKUP(D853,[1]Cmg!$E$4:$E$89,[1]Cmg!$F$4:$F$89,"----",0,1)</f>
        <v>----</v>
      </c>
      <c r="AC853" s="19" t="str">
        <f>_xlfn.XLOOKUP(D853,[1]Cmg!$O$4:$O$89,[1]Cmg!$P$4:$P$89,"----",0,1)</f>
        <v>----</v>
      </c>
      <c r="AD853" s="24" t="str">
        <f>_xlfn.XLOOKUP(D853,[1]Cmg!$S$4:$S$89,[1]Cmg!$U$4:$U$89,"----",0,1)</f>
        <v>----</v>
      </c>
      <c r="AG853" s="25">
        <f>IFERROR(SUMIFS('[1]BD Unidades'!$AH:$AH,'[1]BD Unidades'!$A:$A,'BD Centrales 2023'!$A853),"-")</f>
        <v>0</v>
      </c>
      <c r="AH853" s="25">
        <f>SUMIFS('[1]BD Unidades'!$AJ$3:$AJ$1424,'[1]BD Unidades'!$A$3:$A$1424,$A853)</f>
        <v>0</v>
      </c>
      <c r="AI853" s="25">
        <f>SUMIFS('[1]BD Unidades'!$AL$3:$AL$1424,'[1]BD Unidades'!$A$3:$A$1424,$A853)</f>
        <v>0</v>
      </c>
      <c r="AJ853" s="26" t="str">
        <f t="shared" si="53"/>
        <v>-</v>
      </c>
      <c r="AK853" s="27">
        <f>IFERROR(SUMIFS('[1]BD Unidades'!$AO$3:$AO$1424,'[1]BD Unidades'!$A$3:$A$1424,$A853),"-")</f>
        <v>0</v>
      </c>
      <c r="AL853" s="27">
        <f>IFERROR(SUMIFS('[1]BD Unidades'!$AQ$3:$AQ$1424,'[1]BD Unidades'!$A$3:$A$1424,$A853),"-")</f>
        <v>0</v>
      </c>
      <c r="AM853" s="27">
        <f>IFERROR(SUMIFS('[1]BD Unidades'!$AS$3:$AS$1424,'[1]BD Unidades'!$A$3:$A$1424,$A853),"-")</f>
        <v>0</v>
      </c>
      <c r="AN853" s="27">
        <f>IFERROR(SUMIFS('[1]BD Unidades'!$AU$3:$AU$1424,'[1]BD Unidades'!$A$3:$A$1424,$A853),"-")</f>
        <v>0</v>
      </c>
      <c r="AO853" s="27"/>
      <c r="AP853" s="27"/>
      <c r="AQ853" s="25">
        <f>IFERROR(SUMIFS('[1]BD Unidades'!$AZ$3:$AZ$1424,'[1]BD Unidades'!$A$3:$A$1424,$A853),"-")</f>
        <v>0</v>
      </c>
      <c r="AR853" s="25">
        <f>IFERROR(SUMIFS('[1]BD Unidades'!$BA$3:$BA$1424,'[1]BD Unidades'!$A$3:$A$1424,$A853),"-")</f>
        <v>0</v>
      </c>
      <c r="AS853" s="28">
        <f>SUMIFS('[1]BD Unidades'!$BC$3:$BC$1424,'[1]BD Unidades'!$A$3:$A$1424,$A853)</f>
        <v>0</v>
      </c>
      <c r="AT853" s="28">
        <f>SUMIFS('[1]BD Unidades'!$BE$3:$BE$1424,'[1]BD Unidades'!$A$3:$A$1424,$A853)</f>
        <v>0</v>
      </c>
      <c r="AU853" s="29">
        <f t="shared" si="54"/>
        <v>0</v>
      </c>
      <c r="AV853" s="30">
        <f t="shared" si="55"/>
        <v>1.99E-3</v>
      </c>
      <c r="AW853" s="25">
        <f>IFERROR(SUMIFS('[1]BD Unidades'!$BI$3:$BI$1424,'[1]BD Unidades'!$A$3:$A$1424,$A853),"-")</f>
        <v>0</v>
      </c>
      <c r="AX853" s="25">
        <f>IFERROR(SUMIFS('[1]BD Unidades'!$BJ$3:$BJ$1424,'[1]BD Unidades'!$A$3:$A$1424,$A853),"-")</f>
        <v>0</v>
      </c>
    </row>
    <row r="854" spans="1:50" ht="14.4" x14ac:dyDescent="0.3">
      <c r="A854" s="7">
        <v>2244</v>
      </c>
      <c r="B854" s="7" t="s">
        <v>4201</v>
      </c>
      <c r="D854" s="8" t="s">
        <v>4202</v>
      </c>
      <c r="E854" s="19" t="s">
        <v>4203</v>
      </c>
      <c r="F854" s="19" t="s">
        <v>4203</v>
      </c>
      <c r="G854" s="19" t="s">
        <v>4204</v>
      </c>
      <c r="H854" s="19" t="s">
        <v>397</v>
      </c>
      <c r="I854" s="19">
        <v>2024</v>
      </c>
      <c r="J854" s="19" t="s">
        <v>495</v>
      </c>
      <c r="K854" s="19" t="s">
        <v>496</v>
      </c>
      <c r="L854" s="19" t="s">
        <v>213</v>
      </c>
      <c r="M854" s="19" t="s">
        <v>250</v>
      </c>
      <c r="N854" s="19" t="s">
        <v>785</v>
      </c>
      <c r="O854" s="19" t="s">
        <v>785</v>
      </c>
      <c r="P854" s="19" t="s">
        <v>51</v>
      </c>
      <c r="Q854" s="9" t="s">
        <v>4206</v>
      </c>
      <c r="R854" s="20">
        <v>9.0009999999999994</v>
      </c>
      <c r="S854" s="20">
        <v>1.0999999999999999E-2</v>
      </c>
      <c r="T854" s="20">
        <v>9</v>
      </c>
      <c r="U854" s="20" t="s">
        <v>397</v>
      </c>
      <c r="V854" s="21" t="str">
        <f>_xlfn.XLOOKUP(D854,'[1]Gen. Real'!$A:$A,'[1]Gen. Real'!$C:$C,"-",0)</f>
        <v>-</v>
      </c>
      <c r="W854" s="22"/>
      <c r="X854" s="22" t="str">
        <f>_xlfn.XLOOKUP(D854,[1]Vertimiento!$A:$A,[1]Vertimiento!$E:$E,"-",0)</f>
        <v>-</v>
      </c>
      <c r="Y854" s="23" t="str">
        <f t="shared" si="52"/>
        <v>-</v>
      </c>
      <c r="Z854" s="19" t="str">
        <f>_xlfn.XLOOKUP(D854,[1]Cmg!$I$4:$I$85,[1]Cmg!$M$4:$M$85,"----",0,1)</f>
        <v>----</v>
      </c>
      <c r="AA854" s="19" t="str">
        <f>_xlfn.XLOOKUP(D854,[1]Cmg!$A$4:$A$89,[1]Cmg!$B$4:$B$89,"----",0,1)</f>
        <v>----</v>
      </c>
      <c r="AB854" s="19" t="str">
        <f>_xlfn.XLOOKUP(D854,[1]Cmg!$E$4:$E$89,[1]Cmg!$F$4:$F$89,"----",0,1)</f>
        <v>----</v>
      </c>
      <c r="AC854" s="19" t="str">
        <f>_xlfn.XLOOKUP(D854,[1]Cmg!$O$4:$O$89,[1]Cmg!$P$4:$P$89,"----",0,1)</f>
        <v>----</v>
      </c>
      <c r="AD854" s="24" t="str">
        <f>_xlfn.XLOOKUP(D854,[1]Cmg!$S$4:$S$89,[1]Cmg!$U$4:$U$89,"----",0,1)</f>
        <v>----</v>
      </c>
      <c r="AG854" s="25">
        <f>IFERROR(SUMIFS('[1]BD Unidades'!$AH:$AH,'[1]BD Unidades'!$A:$A,'BD Centrales 2023'!$A854),"-")</f>
        <v>0</v>
      </c>
      <c r="AH854" s="25">
        <f>SUMIFS('[1]BD Unidades'!$AJ$3:$AJ$1424,'[1]BD Unidades'!$A$3:$A$1424,$A854)</f>
        <v>0</v>
      </c>
      <c r="AI854" s="25">
        <f>SUMIFS('[1]BD Unidades'!$AL$3:$AL$1424,'[1]BD Unidades'!$A$3:$A$1424,$A854)</f>
        <v>0</v>
      </c>
      <c r="AJ854" s="26" t="str">
        <f t="shared" si="53"/>
        <v>-</v>
      </c>
      <c r="AK854" s="27">
        <f>IFERROR(SUMIFS('[1]BD Unidades'!$AO$3:$AO$1424,'[1]BD Unidades'!$A$3:$A$1424,$A854),"-")</f>
        <v>0</v>
      </c>
      <c r="AL854" s="27">
        <f>IFERROR(SUMIFS('[1]BD Unidades'!$AQ$3:$AQ$1424,'[1]BD Unidades'!$A$3:$A$1424,$A854),"-")</f>
        <v>0</v>
      </c>
      <c r="AM854" s="27">
        <f>IFERROR(SUMIFS('[1]BD Unidades'!$AS$3:$AS$1424,'[1]BD Unidades'!$A$3:$A$1424,$A854),"-")</f>
        <v>0</v>
      </c>
      <c r="AN854" s="27">
        <f>IFERROR(SUMIFS('[1]BD Unidades'!$AU$3:$AU$1424,'[1]BD Unidades'!$A$3:$A$1424,$A854),"-")</f>
        <v>0</v>
      </c>
      <c r="AO854" s="27"/>
      <c r="AP854" s="27"/>
      <c r="AQ854" s="25">
        <f>IFERROR(SUMIFS('[1]BD Unidades'!$AZ$3:$AZ$1424,'[1]BD Unidades'!$A$3:$A$1424,$A854),"-")</f>
        <v>0</v>
      </c>
      <c r="AR854" s="25">
        <f>IFERROR(SUMIFS('[1]BD Unidades'!$BA$3:$BA$1424,'[1]BD Unidades'!$A$3:$A$1424,$A854),"-")</f>
        <v>0</v>
      </c>
      <c r="AS854" s="28">
        <f>SUMIFS('[1]BD Unidades'!$BC$3:$BC$1424,'[1]BD Unidades'!$A$3:$A$1424,$A854)</f>
        <v>0</v>
      </c>
      <c r="AT854" s="28">
        <f>SUMIFS('[1]BD Unidades'!$BE$3:$BE$1424,'[1]BD Unidades'!$A$3:$A$1424,$A854)</f>
        <v>0</v>
      </c>
      <c r="AU854" s="29">
        <f t="shared" si="54"/>
        <v>0</v>
      </c>
      <c r="AV854" s="30">
        <f t="shared" si="55"/>
        <v>1.0999999999999999E-4</v>
      </c>
      <c r="AW854" s="25">
        <f>IFERROR(SUMIFS('[1]BD Unidades'!$BI$3:$BI$1424,'[1]BD Unidades'!$A$3:$A$1424,$A854),"-")</f>
        <v>0</v>
      </c>
      <c r="AX854" s="25">
        <f>IFERROR(SUMIFS('[1]BD Unidades'!$BJ$3:$BJ$1424,'[1]BD Unidades'!$A$3:$A$1424,$A854),"-")</f>
        <v>0</v>
      </c>
    </row>
    <row r="855" spans="1:50" ht="14.4" x14ac:dyDescent="0.3">
      <c r="A855" s="7">
        <v>2245</v>
      </c>
      <c r="B855" s="7" t="s">
        <v>4207</v>
      </c>
      <c r="D855" s="8" t="s">
        <v>4208</v>
      </c>
      <c r="E855" s="19" t="s">
        <v>4209</v>
      </c>
      <c r="F855" s="19" t="s">
        <v>4209</v>
      </c>
      <c r="G855" s="19" t="s">
        <v>4210</v>
      </c>
      <c r="H855" s="19" t="s">
        <v>397</v>
      </c>
      <c r="I855" s="19">
        <v>2024</v>
      </c>
      <c r="J855" s="19" t="s">
        <v>495</v>
      </c>
      <c r="K855" s="19" t="s">
        <v>496</v>
      </c>
      <c r="L855" s="19" t="s">
        <v>213</v>
      </c>
      <c r="M855" s="19" t="s">
        <v>497</v>
      </c>
      <c r="N855" s="19" t="s">
        <v>557</v>
      </c>
      <c r="O855" s="19" t="s">
        <v>557</v>
      </c>
      <c r="P855" s="19" t="s">
        <v>51</v>
      </c>
      <c r="Q855" s="9" t="s">
        <v>4211</v>
      </c>
      <c r="R855" s="20">
        <v>9.0129999999999999</v>
      </c>
      <c r="S855" s="20">
        <v>0.14399999999999999</v>
      </c>
      <c r="T855" s="20">
        <v>9</v>
      </c>
      <c r="U855" s="20" t="s">
        <v>397</v>
      </c>
      <c r="V855" s="21" t="str">
        <f>_xlfn.XLOOKUP(D855,'[1]Gen. Real'!$A:$A,'[1]Gen. Real'!$C:$C,"-",0)</f>
        <v>-</v>
      </c>
      <c r="W855" s="22"/>
      <c r="X855" s="22" t="str">
        <f>_xlfn.XLOOKUP(D855,[1]Vertimiento!$A:$A,[1]Vertimiento!$E:$E,"-",0)</f>
        <v>-</v>
      </c>
      <c r="Y855" s="23" t="str">
        <f t="shared" si="52"/>
        <v>-</v>
      </c>
      <c r="Z855" s="19" t="str">
        <f>_xlfn.XLOOKUP(D855,[1]Cmg!$I$4:$I$85,[1]Cmg!$M$4:$M$85,"----",0,1)</f>
        <v>----</v>
      </c>
      <c r="AA855" s="19" t="str">
        <f>_xlfn.XLOOKUP(D855,[1]Cmg!$A$4:$A$89,[1]Cmg!$B$4:$B$89,"----",0,1)</f>
        <v>----</v>
      </c>
      <c r="AB855" s="19" t="str">
        <f>_xlfn.XLOOKUP(D855,[1]Cmg!$E$4:$E$89,[1]Cmg!$F$4:$F$89,"----",0,1)</f>
        <v>----</v>
      </c>
      <c r="AC855" s="19" t="str">
        <f>_xlfn.XLOOKUP(D855,[1]Cmg!$O$4:$O$89,[1]Cmg!$P$4:$P$89,"----",0,1)</f>
        <v>----</v>
      </c>
      <c r="AD855" s="24" t="str">
        <f>_xlfn.XLOOKUP(D855,[1]Cmg!$S$4:$S$89,[1]Cmg!$U$4:$U$89,"----",0,1)</f>
        <v>----</v>
      </c>
      <c r="AG855" s="25">
        <f>IFERROR(SUMIFS('[1]BD Unidades'!$AH:$AH,'[1]BD Unidades'!$A:$A,'BD Centrales 2023'!$A855),"-")</f>
        <v>0</v>
      </c>
      <c r="AH855" s="25">
        <f>SUMIFS('[1]BD Unidades'!$AJ$3:$AJ$1424,'[1]BD Unidades'!$A$3:$A$1424,$A855)</f>
        <v>0</v>
      </c>
      <c r="AI855" s="25">
        <f>SUMIFS('[1]BD Unidades'!$AL$3:$AL$1424,'[1]BD Unidades'!$A$3:$A$1424,$A855)</f>
        <v>0</v>
      </c>
      <c r="AJ855" s="26" t="str">
        <f t="shared" si="53"/>
        <v>-</v>
      </c>
      <c r="AK855" s="27">
        <f>IFERROR(SUMIFS('[1]BD Unidades'!$AO$3:$AO$1424,'[1]BD Unidades'!$A$3:$A$1424,$A855),"-")</f>
        <v>0</v>
      </c>
      <c r="AL855" s="27">
        <f>IFERROR(SUMIFS('[1]BD Unidades'!$AQ$3:$AQ$1424,'[1]BD Unidades'!$A$3:$A$1424,$A855),"-")</f>
        <v>0</v>
      </c>
      <c r="AM855" s="27">
        <f>IFERROR(SUMIFS('[1]BD Unidades'!$AS$3:$AS$1424,'[1]BD Unidades'!$A$3:$A$1424,$A855),"-")</f>
        <v>0</v>
      </c>
      <c r="AN855" s="27">
        <f>IFERROR(SUMIFS('[1]BD Unidades'!$AU$3:$AU$1424,'[1]BD Unidades'!$A$3:$A$1424,$A855),"-")</f>
        <v>0</v>
      </c>
      <c r="AO855" s="27"/>
      <c r="AP855" s="27"/>
      <c r="AQ855" s="25">
        <f>IFERROR(SUMIFS('[1]BD Unidades'!$AZ$3:$AZ$1424,'[1]BD Unidades'!$A$3:$A$1424,$A855),"-")</f>
        <v>0</v>
      </c>
      <c r="AR855" s="25">
        <f>IFERROR(SUMIFS('[1]BD Unidades'!$BA$3:$BA$1424,'[1]BD Unidades'!$A$3:$A$1424,$A855),"-")</f>
        <v>0</v>
      </c>
      <c r="AS855" s="28">
        <f>SUMIFS('[1]BD Unidades'!$BC$3:$BC$1424,'[1]BD Unidades'!$A$3:$A$1424,$A855)</f>
        <v>0</v>
      </c>
      <c r="AT855" s="28">
        <f>SUMIFS('[1]BD Unidades'!$BE$3:$BE$1424,'[1]BD Unidades'!$A$3:$A$1424,$A855)</f>
        <v>0</v>
      </c>
      <c r="AU855" s="29">
        <f t="shared" si="54"/>
        <v>0</v>
      </c>
      <c r="AV855" s="30">
        <f t="shared" si="55"/>
        <v>1.4399999999999999E-3</v>
      </c>
      <c r="AW855" s="25">
        <f>IFERROR(SUMIFS('[1]BD Unidades'!$BI$3:$BI$1424,'[1]BD Unidades'!$A$3:$A$1424,$A855),"-")</f>
        <v>0</v>
      </c>
      <c r="AX855" s="25">
        <f>IFERROR(SUMIFS('[1]BD Unidades'!$BJ$3:$BJ$1424,'[1]BD Unidades'!$A$3:$A$1424,$A855),"-")</f>
        <v>0</v>
      </c>
    </row>
    <row r="856" spans="1:50" ht="14.4" x14ac:dyDescent="0.3">
      <c r="A856" s="7">
        <v>2247</v>
      </c>
      <c r="B856" s="7" t="s">
        <v>4212</v>
      </c>
      <c r="D856" s="8" t="s">
        <v>4213</v>
      </c>
      <c r="E856" s="19" t="s">
        <v>4214</v>
      </c>
      <c r="F856" s="19" t="s">
        <v>4214</v>
      </c>
      <c r="G856" s="19" t="s">
        <v>4215</v>
      </c>
      <c r="H856" s="19" t="s">
        <v>397</v>
      </c>
      <c r="I856" s="19">
        <v>2024</v>
      </c>
      <c r="J856" s="19" t="s">
        <v>495</v>
      </c>
      <c r="K856" s="19" t="s">
        <v>496</v>
      </c>
      <c r="L856" s="19" t="s">
        <v>213</v>
      </c>
      <c r="M856" s="19" t="s">
        <v>362</v>
      </c>
      <c r="N856" s="19" t="s">
        <v>1216</v>
      </c>
      <c r="O856" s="19" t="s">
        <v>1932</v>
      </c>
      <c r="P856" s="19" t="s">
        <v>51</v>
      </c>
      <c r="Q856" s="9" t="s">
        <v>3658</v>
      </c>
      <c r="R856" s="20">
        <v>0.34200000000000003</v>
      </c>
      <c r="S856" s="20">
        <v>43.86</v>
      </c>
      <c r="T856" s="20">
        <v>0.192</v>
      </c>
      <c r="U856" s="20" t="s">
        <v>397</v>
      </c>
      <c r="V856" s="21" t="str">
        <f>_xlfn.XLOOKUP(D856,'[1]Gen. Real'!$A:$A,'[1]Gen. Real'!$C:$C,"-",0)</f>
        <v>-</v>
      </c>
      <c r="W856" s="22"/>
      <c r="X856" s="22" t="str">
        <f>_xlfn.XLOOKUP(D856,[1]Vertimiento!$A:$A,[1]Vertimiento!$E:$E,"-",0)</f>
        <v>-</v>
      </c>
      <c r="Y856" s="23" t="str">
        <f t="shared" si="52"/>
        <v>-</v>
      </c>
      <c r="Z856" s="19" t="str">
        <f>_xlfn.XLOOKUP(D856,[1]Cmg!$I$4:$I$85,[1]Cmg!$M$4:$M$85,"----",0,1)</f>
        <v>----</v>
      </c>
      <c r="AA856" s="19" t="str">
        <f>_xlfn.XLOOKUP(D856,[1]Cmg!$A$4:$A$89,[1]Cmg!$B$4:$B$89,"----",0,1)</f>
        <v>----</v>
      </c>
      <c r="AB856" s="19" t="str">
        <f>_xlfn.XLOOKUP(D856,[1]Cmg!$E$4:$E$89,[1]Cmg!$F$4:$F$89,"----",0,1)</f>
        <v>----</v>
      </c>
      <c r="AC856" s="19" t="str">
        <f>_xlfn.XLOOKUP(D856,[1]Cmg!$O$4:$O$89,[1]Cmg!$P$4:$P$89,"----",0,1)</f>
        <v>----</v>
      </c>
      <c r="AD856" s="24" t="str">
        <f>_xlfn.XLOOKUP(D856,[1]Cmg!$S$4:$S$89,[1]Cmg!$U$4:$U$89,"----",0,1)</f>
        <v>----</v>
      </c>
      <c r="AG856" s="25">
        <f>IFERROR(SUMIFS('[1]BD Unidades'!$AH:$AH,'[1]BD Unidades'!$A:$A,'BD Centrales 2023'!$A856),"-")</f>
        <v>0</v>
      </c>
      <c r="AH856" s="25">
        <f>SUMIFS('[1]BD Unidades'!$AJ$3:$AJ$1424,'[1]BD Unidades'!$A$3:$A$1424,$A856)</f>
        <v>0</v>
      </c>
      <c r="AI856" s="25">
        <f>SUMIFS('[1]BD Unidades'!$AL$3:$AL$1424,'[1]BD Unidades'!$A$3:$A$1424,$A856)</f>
        <v>0</v>
      </c>
      <c r="AJ856" s="26" t="str">
        <f t="shared" si="53"/>
        <v>-</v>
      </c>
      <c r="AK856" s="27">
        <f>IFERROR(SUMIFS('[1]BD Unidades'!$AO$3:$AO$1424,'[1]BD Unidades'!$A$3:$A$1424,$A856),"-")</f>
        <v>0</v>
      </c>
      <c r="AL856" s="27">
        <f>IFERROR(SUMIFS('[1]BD Unidades'!$AQ$3:$AQ$1424,'[1]BD Unidades'!$A$3:$A$1424,$A856),"-")</f>
        <v>0</v>
      </c>
      <c r="AM856" s="27">
        <f>IFERROR(SUMIFS('[1]BD Unidades'!$AS$3:$AS$1424,'[1]BD Unidades'!$A$3:$A$1424,$A856),"-")</f>
        <v>0</v>
      </c>
      <c r="AN856" s="27">
        <f>IFERROR(SUMIFS('[1]BD Unidades'!$AU$3:$AU$1424,'[1]BD Unidades'!$A$3:$A$1424,$A856),"-")</f>
        <v>0</v>
      </c>
      <c r="AO856" s="27"/>
      <c r="AP856" s="27"/>
      <c r="AQ856" s="25">
        <f>IFERROR(SUMIFS('[1]BD Unidades'!$AZ$3:$AZ$1424,'[1]BD Unidades'!$A$3:$A$1424,$A856),"-")</f>
        <v>0</v>
      </c>
      <c r="AR856" s="25">
        <f>IFERROR(SUMIFS('[1]BD Unidades'!$BA$3:$BA$1424,'[1]BD Unidades'!$A$3:$A$1424,$A856),"-")</f>
        <v>0</v>
      </c>
      <c r="AS856" s="28">
        <f>SUMIFS('[1]BD Unidades'!$BC$3:$BC$1424,'[1]BD Unidades'!$A$3:$A$1424,$A856)</f>
        <v>0</v>
      </c>
      <c r="AT856" s="28">
        <f>SUMIFS('[1]BD Unidades'!$BE$3:$BE$1424,'[1]BD Unidades'!$A$3:$A$1424,$A856)</f>
        <v>0</v>
      </c>
      <c r="AU856" s="29">
        <f t="shared" si="54"/>
        <v>0</v>
      </c>
      <c r="AV856" s="30">
        <f t="shared" si="55"/>
        <v>0.43859999999999999</v>
      </c>
      <c r="AW856" s="25">
        <f>IFERROR(SUMIFS('[1]BD Unidades'!$BI$3:$BI$1424,'[1]BD Unidades'!$A$3:$A$1424,$A856),"-")</f>
        <v>0</v>
      </c>
      <c r="AX856" s="25">
        <f>IFERROR(SUMIFS('[1]BD Unidades'!$BJ$3:$BJ$1424,'[1]BD Unidades'!$A$3:$A$1424,$A856),"-")</f>
        <v>0</v>
      </c>
    </row>
    <row r="857" spans="1:50" ht="14.4" x14ac:dyDescent="0.3">
      <c r="A857" s="7">
        <v>2248</v>
      </c>
      <c r="B857" s="7" t="s">
        <v>4216</v>
      </c>
      <c r="D857" s="8" t="s">
        <v>4217</v>
      </c>
      <c r="E857" s="19" t="s">
        <v>3766</v>
      </c>
      <c r="F857" s="19" t="s">
        <v>4218</v>
      </c>
      <c r="G857" s="19" t="s">
        <v>4219</v>
      </c>
      <c r="H857" s="19" t="s">
        <v>397</v>
      </c>
      <c r="I857" s="19">
        <v>2024</v>
      </c>
      <c r="J857" s="19" t="s">
        <v>495</v>
      </c>
      <c r="K857" s="19" t="s">
        <v>496</v>
      </c>
      <c r="L857" s="19" t="s">
        <v>213</v>
      </c>
      <c r="M857" s="19" t="s">
        <v>164</v>
      </c>
      <c r="N857" s="19" t="s">
        <v>221</v>
      </c>
      <c r="O857" s="19" t="s">
        <v>1709</v>
      </c>
      <c r="P857" s="19" t="s">
        <v>51</v>
      </c>
      <c r="Q857" s="9" t="s">
        <v>4220</v>
      </c>
      <c r="R857" s="20">
        <v>9.0250000000000004</v>
      </c>
      <c r="S857" s="20">
        <v>0.27700000000000002</v>
      </c>
      <c r="T857" s="20">
        <v>9</v>
      </c>
      <c r="U857" s="20" t="s">
        <v>397</v>
      </c>
      <c r="V857" s="21" t="str">
        <f>_xlfn.XLOOKUP(D857,'[1]Gen. Real'!$A:$A,'[1]Gen. Real'!$C:$C,"-",0)</f>
        <v>-</v>
      </c>
      <c r="W857" s="22"/>
      <c r="X857" s="22" t="str">
        <f>_xlfn.XLOOKUP(D857,[1]Vertimiento!$A:$A,[1]Vertimiento!$E:$E,"-",0)</f>
        <v>-</v>
      </c>
      <c r="Y857" s="23" t="str">
        <f t="shared" si="52"/>
        <v>-</v>
      </c>
      <c r="Z857" s="19" t="str">
        <f>_xlfn.XLOOKUP(D857,[1]Cmg!$I$4:$I$85,[1]Cmg!$M$4:$M$85,"----",0,1)</f>
        <v>----</v>
      </c>
      <c r="AA857" s="19" t="str">
        <f>_xlfn.XLOOKUP(D857,[1]Cmg!$A$4:$A$89,[1]Cmg!$B$4:$B$89,"----",0,1)</f>
        <v>----</v>
      </c>
      <c r="AB857" s="19" t="str">
        <f>_xlfn.XLOOKUP(D857,[1]Cmg!$E$4:$E$89,[1]Cmg!$F$4:$F$89,"----",0,1)</f>
        <v>----</v>
      </c>
      <c r="AC857" s="19" t="str">
        <f>_xlfn.XLOOKUP(D857,[1]Cmg!$O$4:$O$89,[1]Cmg!$P$4:$P$89,"----",0,1)</f>
        <v>----</v>
      </c>
      <c r="AD857" s="24" t="str">
        <f>_xlfn.XLOOKUP(D857,[1]Cmg!$S$4:$S$89,[1]Cmg!$U$4:$U$89,"----",0,1)</f>
        <v>----</v>
      </c>
      <c r="AG857" s="25">
        <f>IFERROR(SUMIFS('[1]BD Unidades'!$AH:$AH,'[1]BD Unidades'!$A:$A,'BD Centrales 2023'!$A857),"-")</f>
        <v>0</v>
      </c>
      <c r="AH857" s="25">
        <f>SUMIFS('[1]BD Unidades'!$AJ$3:$AJ$1424,'[1]BD Unidades'!$A$3:$A$1424,$A857)</f>
        <v>0</v>
      </c>
      <c r="AI857" s="25">
        <f>SUMIFS('[1]BD Unidades'!$AL$3:$AL$1424,'[1]BD Unidades'!$A$3:$A$1424,$A857)</f>
        <v>0</v>
      </c>
      <c r="AJ857" s="26" t="str">
        <f t="shared" si="53"/>
        <v>-</v>
      </c>
      <c r="AK857" s="27">
        <f>IFERROR(SUMIFS('[1]BD Unidades'!$AO$3:$AO$1424,'[1]BD Unidades'!$A$3:$A$1424,$A857),"-")</f>
        <v>0</v>
      </c>
      <c r="AL857" s="27">
        <f>IFERROR(SUMIFS('[1]BD Unidades'!$AQ$3:$AQ$1424,'[1]BD Unidades'!$A$3:$A$1424,$A857),"-")</f>
        <v>0</v>
      </c>
      <c r="AM857" s="27">
        <f>IFERROR(SUMIFS('[1]BD Unidades'!$AS$3:$AS$1424,'[1]BD Unidades'!$A$3:$A$1424,$A857),"-")</f>
        <v>0</v>
      </c>
      <c r="AN857" s="27">
        <f>IFERROR(SUMIFS('[1]BD Unidades'!$AU$3:$AU$1424,'[1]BD Unidades'!$A$3:$A$1424,$A857),"-")</f>
        <v>0</v>
      </c>
      <c r="AO857" s="27"/>
      <c r="AP857" s="27"/>
      <c r="AQ857" s="25">
        <f>IFERROR(SUMIFS('[1]BD Unidades'!$AZ$3:$AZ$1424,'[1]BD Unidades'!$A$3:$A$1424,$A857),"-")</f>
        <v>0</v>
      </c>
      <c r="AR857" s="25">
        <f>IFERROR(SUMIFS('[1]BD Unidades'!$BA$3:$BA$1424,'[1]BD Unidades'!$A$3:$A$1424,$A857),"-")</f>
        <v>0</v>
      </c>
      <c r="AS857" s="28">
        <f>SUMIFS('[1]BD Unidades'!$BC$3:$BC$1424,'[1]BD Unidades'!$A$3:$A$1424,$A857)</f>
        <v>0</v>
      </c>
      <c r="AT857" s="28">
        <f>SUMIFS('[1]BD Unidades'!$BE$3:$BE$1424,'[1]BD Unidades'!$A$3:$A$1424,$A857)</f>
        <v>0</v>
      </c>
      <c r="AU857" s="29">
        <f t="shared" si="54"/>
        <v>0</v>
      </c>
      <c r="AV857" s="30">
        <f t="shared" si="55"/>
        <v>2.7700000000000003E-3</v>
      </c>
      <c r="AW857" s="25">
        <f>IFERROR(SUMIFS('[1]BD Unidades'!$BI$3:$BI$1424,'[1]BD Unidades'!$A$3:$A$1424,$A857),"-")</f>
        <v>0</v>
      </c>
      <c r="AX857" s="25">
        <f>IFERROR(SUMIFS('[1]BD Unidades'!$BJ$3:$BJ$1424,'[1]BD Unidades'!$A$3:$A$1424,$A857),"-")</f>
        <v>0</v>
      </c>
    </row>
    <row r="858" spans="1:50" ht="14.4" x14ac:dyDescent="0.3">
      <c r="A858" s="7">
        <v>2250</v>
      </c>
      <c r="B858" s="7" t="s">
        <v>4221</v>
      </c>
      <c r="D858" s="8" t="s">
        <v>4222</v>
      </c>
      <c r="E858" s="19" t="s">
        <v>4223</v>
      </c>
      <c r="F858" s="19" t="s">
        <v>4223</v>
      </c>
      <c r="G858" s="19" t="s">
        <v>4224</v>
      </c>
      <c r="H858" s="19" t="s">
        <v>397</v>
      </c>
      <c r="I858" s="19">
        <v>2024</v>
      </c>
      <c r="J858" s="19" t="s">
        <v>495</v>
      </c>
      <c r="K858" s="19" t="s">
        <v>496</v>
      </c>
      <c r="L858" s="19" t="s">
        <v>213</v>
      </c>
      <c r="M858" s="19" t="s">
        <v>90</v>
      </c>
      <c r="N858" s="19" t="s">
        <v>1950</v>
      </c>
      <c r="O858" s="19" t="s">
        <v>1950</v>
      </c>
      <c r="P858" s="19" t="s">
        <v>51</v>
      </c>
      <c r="Q858" s="9" t="s">
        <v>4225</v>
      </c>
      <c r="R858" s="20">
        <v>9.0120000000000005</v>
      </c>
      <c r="S858" s="20">
        <v>0.13300000000000001</v>
      </c>
      <c r="T858" s="20">
        <v>9</v>
      </c>
      <c r="U858" s="20" t="s">
        <v>397</v>
      </c>
      <c r="V858" s="21" t="str">
        <f>_xlfn.XLOOKUP(D858,'[1]Gen. Real'!$A:$A,'[1]Gen. Real'!$C:$C,"-",0)</f>
        <v>-</v>
      </c>
      <c r="W858" s="22"/>
      <c r="X858" s="22" t="str">
        <f>_xlfn.XLOOKUP(D858,[1]Vertimiento!$A:$A,[1]Vertimiento!$E:$E,"-",0)</f>
        <v>-</v>
      </c>
      <c r="Y858" s="23" t="str">
        <f t="shared" si="52"/>
        <v>-</v>
      </c>
      <c r="Z858" s="19" t="str">
        <f>_xlfn.XLOOKUP(D858,[1]Cmg!$I$4:$I$85,[1]Cmg!$M$4:$M$85,"----",0,1)</f>
        <v>----</v>
      </c>
      <c r="AA858" s="19" t="str">
        <f>_xlfn.XLOOKUP(D858,[1]Cmg!$A$4:$A$89,[1]Cmg!$B$4:$B$89,"----",0,1)</f>
        <v>----</v>
      </c>
      <c r="AB858" s="19" t="str">
        <f>_xlfn.XLOOKUP(D858,[1]Cmg!$E$4:$E$89,[1]Cmg!$F$4:$F$89,"----",0,1)</f>
        <v>----</v>
      </c>
      <c r="AC858" s="19" t="str">
        <f>_xlfn.XLOOKUP(D858,[1]Cmg!$O$4:$O$89,[1]Cmg!$P$4:$P$89,"----",0,1)</f>
        <v>----</v>
      </c>
      <c r="AD858" s="24" t="str">
        <f>_xlfn.XLOOKUP(D858,[1]Cmg!$S$4:$S$89,[1]Cmg!$U$4:$U$89,"----",0,1)</f>
        <v>----</v>
      </c>
      <c r="AG858" s="25">
        <f>IFERROR(SUMIFS('[1]BD Unidades'!$AH:$AH,'[1]BD Unidades'!$A:$A,'BD Centrales 2023'!$A858),"-")</f>
        <v>0</v>
      </c>
      <c r="AH858" s="25">
        <f>SUMIFS('[1]BD Unidades'!$AJ$3:$AJ$1424,'[1]BD Unidades'!$A$3:$A$1424,$A858)</f>
        <v>0</v>
      </c>
      <c r="AI858" s="25">
        <f>SUMIFS('[1]BD Unidades'!$AL$3:$AL$1424,'[1]BD Unidades'!$A$3:$A$1424,$A858)</f>
        <v>0</v>
      </c>
      <c r="AJ858" s="26" t="str">
        <f t="shared" si="53"/>
        <v>-</v>
      </c>
      <c r="AK858" s="27">
        <f>IFERROR(SUMIFS('[1]BD Unidades'!$AO$3:$AO$1424,'[1]BD Unidades'!$A$3:$A$1424,$A858),"-")</f>
        <v>0</v>
      </c>
      <c r="AL858" s="27">
        <f>IFERROR(SUMIFS('[1]BD Unidades'!$AQ$3:$AQ$1424,'[1]BD Unidades'!$A$3:$A$1424,$A858),"-")</f>
        <v>0</v>
      </c>
      <c r="AM858" s="27">
        <f>IFERROR(SUMIFS('[1]BD Unidades'!$AS$3:$AS$1424,'[1]BD Unidades'!$A$3:$A$1424,$A858),"-")</f>
        <v>0</v>
      </c>
      <c r="AN858" s="27">
        <f>IFERROR(SUMIFS('[1]BD Unidades'!$AU$3:$AU$1424,'[1]BD Unidades'!$A$3:$A$1424,$A858),"-")</f>
        <v>0</v>
      </c>
      <c r="AO858" s="27"/>
      <c r="AP858" s="27"/>
      <c r="AQ858" s="25">
        <f>IFERROR(SUMIFS('[1]BD Unidades'!$AZ$3:$AZ$1424,'[1]BD Unidades'!$A$3:$A$1424,$A858),"-")</f>
        <v>0</v>
      </c>
      <c r="AR858" s="25">
        <f>IFERROR(SUMIFS('[1]BD Unidades'!$BA$3:$BA$1424,'[1]BD Unidades'!$A$3:$A$1424,$A858),"-")</f>
        <v>0</v>
      </c>
      <c r="AS858" s="28">
        <f>SUMIFS('[1]BD Unidades'!$BC$3:$BC$1424,'[1]BD Unidades'!$A$3:$A$1424,$A858)</f>
        <v>0</v>
      </c>
      <c r="AT858" s="28">
        <f>SUMIFS('[1]BD Unidades'!$BE$3:$BE$1424,'[1]BD Unidades'!$A$3:$A$1424,$A858)</f>
        <v>0</v>
      </c>
      <c r="AU858" s="29">
        <f t="shared" si="54"/>
        <v>0</v>
      </c>
      <c r="AV858" s="30">
        <f t="shared" si="55"/>
        <v>1.33E-3</v>
      </c>
      <c r="AW858" s="25">
        <f>IFERROR(SUMIFS('[1]BD Unidades'!$BI$3:$BI$1424,'[1]BD Unidades'!$A$3:$A$1424,$A858),"-")</f>
        <v>0</v>
      </c>
      <c r="AX858" s="25">
        <f>IFERROR(SUMIFS('[1]BD Unidades'!$BJ$3:$BJ$1424,'[1]BD Unidades'!$A$3:$A$1424,$A858),"-")</f>
        <v>0</v>
      </c>
    </row>
    <row r="859" spans="1:50" ht="14.4" x14ac:dyDescent="0.3">
      <c r="A859" s="7">
        <v>2251</v>
      </c>
      <c r="B859" s="7" t="s">
        <v>4226</v>
      </c>
      <c r="D859" s="8" t="s">
        <v>4227</v>
      </c>
      <c r="E859" s="19" t="s">
        <v>4228</v>
      </c>
      <c r="F859" s="19" t="s">
        <v>4228</v>
      </c>
      <c r="G859" s="19" t="s">
        <v>4229</v>
      </c>
      <c r="H859" s="19" t="s">
        <v>397</v>
      </c>
      <c r="I859" s="19">
        <v>2024</v>
      </c>
      <c r="J859" s="19" t="s">
        <v>495</v>
      </c>
      <c r="K859" s="19" t="s">
        <v>496</v>
      </c>
      <c r="L859" s="19" t="s">
        <v>213</v>
      </c>
      <c r="M859" s="19" t="s">
        <v>106</v>
      </c>
      <c r="N859" s="19" t="s">
        <v>243</v>
      </c>
      <c r="O859" s="19" t="s">
        <v>1184</v>
      </c>
      <c r="P859" s="19" t="s">
        <v>51</v>
      </c>
      <c r="Q859" s="9" t="s">
        <v>4230</v>
      </c>
      <c r="R859" s="20">
        <v>9.01</v>
      </c>
      <c r="S859" s="20">
        <v>0.111</v>
      </c>
      <c r="T859" s="20">
        <v>9</v>
      </c>
      <c r="U859" s="20" t="s">
        <v>397</v>
      </c>
      <c r="V859" s="21" t="str">
        <f>_xlfn.XLOOKUP(D859,'[1]Gen. Real'!$A:$A,'[1]Gen. Real'!$C:$C,"-",0)</f>
        <v>-</v>
      </c>
      <c r="W859" s="22"/>
      <c r="X859" s="22" t="str">
        <f>_xlfn.XLOOKUP(D859,[1]Vertimiento!$A:$A,[1]Vertimiento!$E:$E,"-",0)</f>
        <v>-</v>
      </c>
      <c r="Y859" s="23" t="str">
        <f t="shared" si="52"/>
        <v>-</v>
      </c>
      <c r="Z859" s="19" t="str">
        <f>_xlfn.XLOOKUP(D859,[1]Cmg!$I$4:$I$85,[1]Cmg!$M$4:$M$85,"----",0,1)</f>
        <v>----</v>
      </c>
      <c r="AA859" s="19" t="str">
        <f>_xlfn.XLOOKUP(D859,[1]Cmg!$A$4:$A$89,[1]Cmg!$B$4:$B$89,"----",0,1)</f>
        <v>----</v>
      </c>
      <c r="AB859" s="19" t="str">
        <f>_xlfn.XLOOKUP(D859,[1]Cmg!$E$4:$E$89,[1]Cmg!$F$4:$F$89,"----",0,1)</f>
        <v>----</v>
      </c>
      <c r="AC859" s="19" t="str">
        <f>_xlfn.XLOOKUP(D859,[1]Cmg!$O$4:$O$89,[1]Cmg!$P$4:$P$89,"----",0,1)</f>
        <v>----</v>
      </c>
      <c r="AD859" s="24" t="str">
        <f>_xlfn.XLOOKUP(D859,[1]Cmg!$S$4:$S$89,[1]Cmg!$U$4:$U$89,"----",0,1)</f>
        <v>----</v>
      </c>
      <c r="AG859" s="25">
        <f>IFERROR(SUMIFS('[1]BD Unidades'!$AH:$AH,'[1]BD Unidades'!$A:$A,'BD Centrales 2023'!$A859),"-")</f>
        <v>0</v>
      </c>
      <c r="AH859" s="25">
        <f>SUMIFS('[1]BD Unidades'!$AJ$3:$AJ$1424,'[1]BD Unidades'!$A$3:$A$1424,$A859)</f>
        <v>143.84017758046616</v>
      </c>
      <c r="AI859" s="25">
        <f>SUMIFS('[1]BD Unidades'!$AL$3:$AL$1424,'[1]BD Unidades'!$A$3:$A$1424,$A859)</f>
        <v>0</v>
      </c>
      <c r="AJ859" s="26">
        <f t="shared" si="53"/>
        <v>0</v>
      </c>
      <c r="AK859" s="27">
        <f>IFERROR(SUMIFS('[1]BD Unidades'!$AO$3:$AO$1424,'[1]BD Unidades'!$A$3:$A$1424,$A859),"-")</f>
        <v>0</v>
      </c>
      <c r="AL859" s="27">
        <f>IFERROR(SUMIFS('[1]BD Unidades'!$AQ$3:$AQ$1424,'[1]BD Unidades'!$A$3:$A$1424,$A859),"-")</f>
        <v>0</v>
      </c>
      <c r="AM859" s="27">
        <f>IFERROR(SUMIFS('[1]BD Unidades'!$AS$3:$AS$1424,'[1]BD Unidades'!$A$3:$A$1424,$A859),"-")</f>
        <v>0</v>
      </c>
      <c r="AN859" s="27">
        <f>IFERROR(SUMIFS('[1]BD Unidades'!$AU$3:$AU$1424,'[1]BD Unidades'!$A$3:$A$1424,$A859),"-")</f>
        <v>0</v>
      </c>
      <c r="AO859" s="27"/>
      <c r="AP859" s="27"/>
      <c r="AQ859" s="25">
        <f>IFERROR(SUMIFS('[1]BD Unidades'!$AZ$3:$AZ$1424,'[1]BD Unidades'!$A$3:$A$1424,$A859),"-")</f>
        <v>2.154044813788194</v>
      </c>
      <c r="AR859" s="25">
        <f>IFERROR(SUMIFS('[1]BD Unidades'!$BA$3:$BA$1424,'[1]BD Unidades'!$A$3:$A$1424,$A859),"-")</f>
        <v>9</v>
      </c>
      <c r="AS859" s="28">
        <f>SUMIFS('[1]BD Unidades'!$BC$3:$BC$1424,'[1]BD Unidades'!$A$3:$A$1424,$A859)</f>
        <v>9.3955604883462808E-3</v>
      </c>
      <c r="AT859" s="28">
        <f>SUMIFS('[1]BD Unidades'!$BE$3:$BE$1424,'[1]BD Unidades'!$A$3:$A$1424,$A859)</f>
        <v>0.99889012208657046</v>
      </c>
      <c r="AU859" s="29">
        <f t="shared" si="54"/>
        <v>0.98950498952329446</v>
      </c>
      <c r="AV859" s="30">
        <f t="shared" si="55"/>
        <v>1.1100000000000001E-3</v>
      </c>
      <c r="AW859" s="25">
        <f>IFERROR(SUMIFS('[1]BD Unidades'!$BI$3:$BI$1424,'[1]BD Unidades'!$A$3:$A$1424,$A859),"-")</f>
        <v>3.5075899204433457E-2</v>
      </c>
      <c r="AX859" s="25">
        <f>IFERROR(SUMIFS('[1]BD Unidades'!$BJ$3:$BJ$1424,'[1]BD Unidades'!$A$3:$A$1424,$A859),"-")</f>
        <v>2.2563539566323031E-2</v>
      </c>
    </row>
    <row r="860" spans="1:50" ht="27.6" x14ac:dyDescent="0.3">
      <c r="A860" s="7">
        <v>2252</v>
      </c>
      <c r="B860" s="7" t="s">
        <v>4231</v>
      </c>
      <c r="D860" s="8" t="s">
        <v>4232</v>
      </c>
      <c r="E860" s="19" t="s">
        <v>4233</v>
      </c>
      <c r="F860" s="19" t="s">
        <v>4234</v>
      </c>
      <c r="G860" s="19" t="s">
        <v>4235</v>
      </c>
      <c r="H860" s="19" t="s">
        <v>397</v>
      </c>
      <c r="I860" s="19">
        <v>2024</v>
      </c>
      <c r="J860" s="19" t="s">
        <v>495</v>
      </c>
      <c r="K860" s="19" t="s">
        <v>496</v>
      </c>
      <c r="L860" s="19" t="s">
        <v>157</v>
      </c>
      <c r="M860" s="19" t="s">
        <v>68</v>
      </c>
      <c r="N860" s="19" t="s">
        <v>68</v>
      </c>
      <c r="O860" s="19" t="s">
        <v>2812</v>
      </c>
      <c r="P860" s="19" t="s">
        <v>51</v>
      </c>
      <c r="Q860" s="9" t="s">
        <v>4236</v>
      </c>
      <c r="R860" s="20">
        <v>2.8041</v>
      </c>
      <c r="S860" s="20">
        <v>3.11</v>
      </c>
      <c r="T860" s="20">
        <v>2.7168999999999999</v>
      </c>
      <c r="U860" s="20">
        <v>3.3399999999999999E-2</v>
      </c>
      <c r="V860" s="21" t="str">
        <f>_xlfn.XLOOKUP(D860,'[1]Gen. Real'!$A:$A,'[1]Gen. Real'!$C:$C,"-",0)</f>
        <v>-</v>
      </c>
      <c r="W860" s="22"/>
      <c r="X860" s="22" t="str">
        <f>_xlfn.XLOOKUP(D860,[1]Vertimiento!$A:$A,[1]Vertimiento!$E:$E,"-",0)</f>
        <v>-</v>
      </c>
      <c r="Y860" s="23" t="str">
        <f t="shared" si="52"/>
        <v>-</v>
      </c>
      <c r="Z860" s="19" t="str">
        <f>_xlfn.XLOOKUP(D860,[1]Cmg!$I$4:$I$85,[1]Cmg!$M$4:$M$85,"----",0,1)</f>
        <v>----</v>
      </c>
      <c r="AA860" s="19" t="str">
        <f>_xlfn.XLOOKUP(D860,[1]Cmg!$A$4:$A$89,[1]Cmg!$B$4:$B$89,"----",0,1)</f>
        <v>----</v>
      </c>
      <c r="AB860" s="19" t="str">
        <f>_xlfn.XLOOKUP(D860,[1]Cmg!$E$4:$E$89,[1]Cmg!$F$4:$F$89,"----",0,1)</f>
        <v>----</v>
      </c>
      <c r="AC860" s="19" t="str">
        <f>_xlfn.XLOOKUP(D860,[1]Cmg!$O$4:$O$89,[1]Cmg!$P$4:$P$89,"----",0,1)</f>
        <v>----</v>
      </c>
      <c r="AD860" s="24" t="str">
        <f>_xlfn.XLOOKUP(D860,[1]Cmg!$S$4:$S$89,[1]Cmg!$U$4:$U$89,"----",0,1)</f>
        <v>----</v>
      </c>
      <c r="AG860" s="25">
        <f>IFERROR(SUMIFS('[1]BD Unidades'!$AH:$AH,'[1]BD Unidades'!$A:$A,'BD Centrales 2023'!$A860),"-")</f>
        <v>0</v>
      </c>
      <c r="AH860" s="25">
        <f>SUMIFS('[1]BD Unidades'!$AJ$3:$AJ$1424,'[1]BD Unidades'!$A$3:$A$1424,$A860)</f>
        <v>0</v>
      </c>
      <c r="AI860" s="25">
        <f>SUMIFS('[1]BD Unidades'!$AL$3:$AL$1424,'[1]BD Unidades'!$A$3:$A$1424,$A860)</f>
        <v>0</v>
      </c>
      <c r="AJ860" s="26" t="str">
        <f t="shared" si="53"/>
        <v>-</v>
      </c>
      <c r="AK860" s="27">
        <f>IFERROR(SUMIFS('[1]BD Unidades'!$AO$3:$AO$1424,'[1]BD Unidades'!$A$3:$A$1424,$A860),"-")</f>
        <v>0</v>
      </c>
      <c r="AL860" s="27">
        <f>IFERROR(SUMIFS('[1]BD Unidades'!$AQ$3:$AQ$1424,'[1]BD Unidades'!$A$3:$A$1424,$A860),"-")</f>
        <v>0</v>
      </c>
      <c r="AM860" s="27">
        <f>IFERROR(SUMIFS('[1]BD Unidades'!$AS$3:$AS$1424,'[1]BD Unidades'!$A$3:$A$1424,$A860),"-")</f>
        <v>0</v>
      </c>
      <c r="AN860" s="27">
        <f>IFERROR(SUMIFS('[1]BD Unidades'!$AU$3:$AU$1424,'[1]BD Unidades'!$A$3:$A$1424,$A860),"-")</f>
        <v>0</v>
      </c>
      <c r="AO860" s="27"/>
      <c r="AP860" s="27"/>
      <c r="AQ860" s="25">
        <f>IFERROR(SUMIFS('[1]BD Unidades'!$AZ$3:$AZ$1424,'[1]BD Unidades'!$A$3:$A$1424,$A860),"-")</f>
        <v>0</v>
      </c>
      <c r="AR860" s="25">
        <f>IFERROR(SUMIFS('[1]BD Unidades'!$BA$3:$BA$1424,'[1]BD Unidades'!$A$3:$A$1424,$A860),"-")</f>
        <v>0</v>
      </c>
      <c r="AS860" s="28">
        <f>SUMIFS('[1]BD Unidades'!$BC$3:$BC$1424,'[1]BD Unidades'!$A$3:$A$1424,$A860)</f>
        <v>0</v>
      </c>
      <c r="AT860" s="28">
        <f>SUMIFS('[1]BD Unidades'!$BE$3:$BE$1424,'[1]BD Unidades'!$A$3:$A$1424,$A860)</f>
        <v>0</v>
      </c>
      <c r="AU860" s="29">
        <f t="shared" si="54"/>
        <v>0</v>
      </c>
      <c r="AV860" s="30">
        <f t="shared" si="55"/>
        <v>3.1099999999999999E-2</v>
      </c>
      <c r="AW860" s="25">
        <f>IFERROR(SUMIFS('[1]BD Unidades'!$BI$3:$BI$1424,'[1]BD Unidades'!$A$3:$A$1424,$A860),"-")</f>
        <v>0</v>
      </c>
      <c r="AX860" s="25">
        <f>IFERROR(SUMIFS('[1]BD Unidades'!$BJ$3:$BJ$1424,'[1]BD Unidades'!$A$3:$A$1424,$A860),"-")</f>
        <v>0</v>
      </c>
    </row>
    <row r="861" spans="1:50" ht="14.4" x14ac:dyDescent="0.3">
      <c r="A861" s="7">
        <v>2253</v>
      </c>
      <c r="B861" s="7" t="s">
        <v>4237</v>
      </c>
      <c r="D861" s="8" t="s">
        <v>4238</v>
      </c>
      <c r="E861" s="19" t="s">
        <v>4239</v>
      </c>
      <c r="F861" s="19" t="s">
        <v>4239</v>
      </c>
      <c r="G861" s="19" t="s">
        <v>4240</v>
      </c>
      <c r="H861" s="19" t="s">
        <v>397</v>
      </c>
      <c r="I861" s="19">
        <v>2024</v>
      </c>
      <c r="J861" s="19" t="s">
        <v>495</v>
      </c>
      <c r="K861" s="19" t="s">
        <v>496</v>
      </c>
      <c r="L861" s="19" t="s">
        <v>213</v>
      </c>
      <c r="M861" s="19" t="s">
        <v>106</v>
      </c>
      <c r="N861" s="19" t="s">
        <v>243</v>
      </c>
      <c r="O861" s="19" t="s">
        <v>1835</v>
      </c>
      <c r="P861" s="19" t="s">
        <v>51</v>
      </c>
      <c r="Q861" s="9" t="s">
        <v>4241</v>
      </c>
      <c r="R861" s="20">
        <v>6.2350000000000003</v>
      </c>
      <c r="S861" s="20">
        <v>0.24099999999999999</v>
      </c>
      <c r="T861" s="20">
        <v>6.22</v>
      </c>
      <c r="U861" s="20" t="s">
        <v>397</v>
      </c>
      <c r="V861" s="21">
        <f>_xlfn.XLOOKUP(D861,'[1]Gen. Real'!$A:$A,'[1]Gen. Real'!$C:$C,"-",0)</f>
        <v>2.3280000000000002E-2</v>
      </c>
      <c r="W861" s="22"/>
      <c r="X861" s="22" t="str">
        <f>_xlfn.XLOOKUP(D861,[1]Vertimiento!$A:$A,[1]Vertimiento!$E:$E,"-",0)</f>
        <v>-</v>
      </c>
      <c r="Y861" s="23" t="str">
        <f t="shared" si="52"/>
        <v>-</v>
      </c>
      <c r="Z861" s="19" t="str">
        <f>_xlfn.XLOOKUP(D861,[1]Cmg!$I$4:$I$85,[1]Cmg!$M$4:$M$85,"----",0,1)</f>
        <v>----</v>
      </c>
      <c r="AA861" s="19" t="str">
        <f>_xlfn.XLOOKUP(D861,[1]Cmg!$A$4:$A$89,[1]Cmg!$B$4:$B$89,"----",0,1)</f>
        <v>----</v>
      </c>
      <c r="AB861" s="19" t="str">
        <f>_xlfn.XLOOKUP(D861,[1]Cmg!$E$4:$E$89,[1]Cmg!$F$4:$F$89,"----",0,1)</f>
        <v>----</v>
      </c>
      <c r="AC861" s="19" t="str">
        <f>_xlfn.XLOOKUP(D861,[1]Cmg!$O$4:$O$89,[1]Cmg!$P$4:$P$89,"----",0,1)</f>
        <v>----</v>
      </c>
      <c r="AD861" s="24" t="str">
        <f>_xlfn.XLOOKUP(D861,[1]Cmg!$S$4:$S$89,[1]Cmg!$U$4:$U$89,"----",0,1)</f>
        <v>----</v>
      </c>
      <c r="AG861" s="25">
        <f>IFERROR(SUMIFS('[1]BD Unidades'!$AH:$AH,'[1]BD Unidades'!$A:$A,'BD Centrales 2023'!$A861),"-")</f>
        <v>6.22</v>
      </c>
      <c r="AH861" s="25">
        <f>SUMIFS('[1]BD Unidades'!$AJ$3:$AJ$1424,'[1]BD Unidades'!$A$3:$A$1424,$A861)</f>
        <v>71.826784282277458</v>
      </c>
      <c r="AI861" s="25">
        <f>SUMIFS('[1]BD Unidades'!$AL$3:$AL$1424,'[1]BD Unidades'!$A$3:$A$1424,$A861)</f>
        <v>0</v>
      </c>
      <c r="AJ861" s="26">
        <f t="shared" si="53"/>
        <v>0</v>
      </c>
      <c r="AK861" s="27">
        <f>IFERROR(SUMIFS('[1]BD Unidades'!$AO$3:$AO$1424,'[1]BD Unidades'!$A$3:$A$1424,$A861),"-")</f>
        <v>0</v>
      </c>
      <c r="AL861" s="27">
        <f>IFERROR(SUMIFS('[1]BD Unidades'!$AQ$3:$AQ$1424,'[1]BD Unidades'!$A$3:$A$1424,$A861),"-")</f>
        <v>0</v>
      </c>
      <c r="AM861" s="27">
        <f>IFERROR(SUMIFS('[1]BD Unidades'!$AS$3:$AS$1424,'[1]BD Unidades'!$A$3:$A$1424,$A861),"-")</f>
        <v>0</v>
      </c>
      <c r="AN861" s="27">
        <f>IFERROR(SUMIFS('[1]BD Unidades'!$AU$3:$AU$1424,'[1]BD Unidades'!$A$3:$A$1424,$A861),"-")</f>
        <v>0</v>
      </c>
      <c r="AO861" s="27"/>
      <c r="AP861" s="27"/>
      <c r="AQ861" s="25">
        <f>IFERROR(SUMIFS('[1]BD Unidades'!$AZ$3:$AZ$1424,'[1]BD Unidades'!$A$3:$A$1424,$A861),"-")</f>
        <v>1.4886843046402853</v>
      </c>
      <c r="AR861" s="25">
        <f>IFERROR(SUMIFS('[1]BD Unidades'!$BA$3:$BA$1424,'[1]BD Unidades'!$A$3:$A$1424,$A861),"-")</f>
        <v>6.22</v>
      </c>
      <c r="AS861" s="28">
        <f>SUMIFS('[1]BD Unidades'!$BC$3:$BC$1424,'[1]BD Unidades'!$A$3:$A$1424,$A861)</f>
        <v>9.3833712910986345E-3</v>
      </c>
      <c r="AT861" s="28">
        <f>SUMIFS('[1]BD Unidades'!$BE$3:$BE$1424,'[1]BD Unidades'!$A$3:$A$1424,$A861)</f>
        <v>0.99759422614274251</v>
      </c>
      <c r="AU861" s="29">
        <f t="shared" si="54"/>
        <v>0.98823342912098888</v>
      </c>
      <c r="AV861" s="30">
        <f t="shared" si="55"/>
        <v>2.4099999999999998E-3</v>
      </c>
      <c r="AW861" s="25">
        <f>IFERROR(SUMIFS('[1]BD Unidades'!$BI$3:$BI$1424,'[1]BD Unidades'!$A$3:$A$1424,$A861),"-")</f>
        <v>1.2120671836198674E-2</v>
      </c>
      <c r="AX861" s="25">
        <f>IFERROR(SUMIFS('[1]BD Unidades'!$BJ$3:$BJ$1424,'[1]BD Unidades'!$A$3:$A$1424,$A861),"-")</f>
        <v>7.7969564501405159E-3</v>
      </c>
    </row>
    <row r="862" spans="1:50" ht="14.4" x14ac:dyDescent="0.3">
      <c r="A862" s="7">
        <v>2254</v>
      </c>
      <c r="B862" s="7" t="s">
        <v>4242</v>
      </c>
      <c r="D862" s="8" t="s">
        <v>4243</v>
      </c>
      <c r="E862" s="19" t="s">
        <v>3766</v>
      </c>
      <c r="F862" s="19" t="s">
        <v>4244</v>
      </c>
      <c r="G862" s="19" t="s">
        <v>2801</v>
      </c>
      <c r="H862" s="19" t="s">
        <v>397</v>
      </c>
      <c r="I862" s="19">
        <v>2024</v>
      </c>
      <c r="J862" s="19" t="s">
        <v>495</v>
      </c>
      <c r="K862" s="19" t="s">
        <v>496</v>
      </c>
      <c r="L862" s="19" t="s">
        <v>213</v>
      </c>
      <c r="M862" s="19" t="s">
        <v>106</v>
      </c>
      <c r="N862" s="19" t="s">
        <v>243</v>
      </c>
      <c r="O862" s="19" t="s">
        <v>1569</v>
      </c>
      <c r="P862" s="19" t="s">
        <v>51</v>
      </c>
      <c r="Q862" s="9" t="s">
        <v>4245</v>
      </c>
      <c r="R862" s="20">
        <v>7.96</v>
      </c>
      <c r="S862" s="20">
        <v>0.75</v>
      </c>
      <c r="T862" s="20">
        <v>7.9</v>
      </c>
      <c r="U862" s="20" t="s">
        <v>397</v>
      </c>
      <c r="V862" s="21" t="str">
        <f>_xlfn.XLOOKUP(D862,'[1]Gen. Real'!$A:$A,'[1]Gen. Real'!$C:$C,"-",0)</f>
        <v>-</v>
      </c>
      <c r="W862" s="22"/>
      <c r="X862" s="22" t="str">
        <f>_xlfn.XLOOKUP(D862,[1]Vertimiento!$A:$A,[1]Vertimiento!$E:$E,"-",0)</f>
        <v>-</v>
      </c>
      <c r="Y862" s="23" t="str">
        <f t="shared" si="52"/>
        <v>-</v>
      </c>
      <c r="Z862" s="19" t="str">
        <f>_xlfn.XLOOKUP(D862,[1]Cmg!$I$4:$I$85,[1]Cmg!$M$4:$M$85,"----",0,1)</f>
        <v>----</v>
      </c>
      <c r="AA862" s="19" t="str">
        <f>_xlfn.XLOOKUP(D862,[1]Cmg!$A$4:$A$89,[1]Cmg!$B$4:$B$89,"----",0,1)</f>
        <v>----</v>
      </c>
      <c r="AB862" s="19" t="str">
        <f>_xlfn.XLOOKUP(D862,[1]Cmg!$E$4:$E$89,[1]Cmg!$F$4:$F$89,"----",0,1)</f>
        <v>----</v>
      </c>
      <c r="AC862" s="19" t="str">
        <f>_xlfn.XLOOKUP(D862,[1]Cmg!$O$4:$O$89,[1]Cmg!$P$4:$P$89,"----",0,1)</f>
        <v>----</v>
      </c>
      <c r="AD862" s="24" t="str">
        <f>_xlfn.XLOOKUP(D862,[1]Cmg!$S$4:$S$89,[1]Cmg!$U$4:$U$89,"----",0,1)</f>
        <v>----</v>
      </c>
      <c r="AG862" s="25">
        <f>IFERROR(SUMIFS('[1]BD Unidades'!$AH:$AH,'[1]BD Unidades'!$A:$A,'BD Centrales 2023'!$A862),"-")</f>
        <v>0</v>
      </c>
      <c r="AH862" s="25">
        <f>SUMIFS('[1]BD Unidades'!$AJ$3:$AJ$1424,'[1]BD Unidades'!$A$3:$A$1424,$A862)</f>
        <v>0</v>
      </c>
      <c r="AI862" s="25">
        <f>SUMIFS('[1]BD Unidades'!$AL$3:$AL$1424,'[1]BD Unidades'!$A$3:$A$1424,$A862)</f>
        <v>0</v>
      </c>
      <c r="AJ862" s="26" t="str">
        <f t="shared" si="53"/>
        <v>-</v>
      </c>
      <c r="AK862" s="27">
        <f>IFERROR(SUMIFS('[1]BD Unidades'!$AO$3:$AO$1424,'[1]BD Unidades'!$A$3:$A$1424,$A862),"-")</f>
        <v>0</v>
      </c>
      <c r="AL862" s="27">
        <f>IFERROR(SUMIFS('[1]BD Unidades'!$AQ$3:$AQ$1424,'[1]BD Unidades'!$A$3:$A$1424,$A862),"-")</f>
        <v>0</v>
      </c>
      <c r="AM862" s="27">
        <f>IFERROR(SUMIFS('[1]BD Unidades'!$AS$3:$AS$1424,'[1]BD Unidades'!$A$3:$A$1424,$A862),"-")</f>
        <v>0</v>
      </c>
      <c r="AN862" s="27">
        <f>IFERROR(SUMIFS('[1]BD Unidades'!$AU$3:$AU$1424,'[1]BD Unidades'!$A$3:$A$1424,$A862),"-")</f>
        <v>0</v>
      </c>
      <c r="AO862" s="27"/>
      <c r="AP862" s="27"/>
      <c r="AQ862" s="25">
        <f>IFERROR(SUMIFS('[1]BD Unidades'!$AZ$3:$AZ$1424,'[1]BD Unidades'!$A$3:$A$1424,$A862),"-")</f>
        <v>0</v>
      </c>
      <c r="AR862" s="25">
        <f>IFERROR(SUMIFS('[1]BD Unidades'!$BA$3:$BA$1424,'[1]BD Unidades'!$A$3:$A$1424,$A862),"-")</f>
        <v>0</v>
      </c>
      <c r="AS862" s="28">
        <f>SUMIFS('[1]BD Unidades'!$BC$3:$BC$1424,'[1]BD Unidades'!$A$3:$A$1424,$A862)</f>
        <v>0</v>
      </c>
      <c r="AT862" s="28">
        <f>SUMIFS('[1]BD Unidades'!$BE$3:$BE$1424,'[1]BD Unidades'!$A$3:$A$1424,$A862)</f>
        <v>0</v>
      </c>
      <c r="AU862" s="29">
        <f t="shared" si="54"/>
        <v>0</v>
      </c>
      <c r="AV862" s="30">
        <f t="shared" si="55"/>
        <v>7.4999999999999997E-3</v>
      </c>
      <c r="AW862" s="25">
        <f>IFERROR(SUMIFS('[1]BD Unidades'!$BI$3:$BI$1424,'[1]BD Unidades'!$A$3:$A$1424,$A862),"-")</f>
        <v>0</v>
      </c>
      <c r="AX862" s="25">
        <f>IFERROR(SUMIFS('[1]BD Unidades'!$BJ$3:$BJ$1424,'[1]BD Unidades'!$A$3:$A$1424,$A862),"-")</f>
        <v>0</v>
      </c>
    </row>
    <row r="863" spans="1:50" ht="14.4" x14ac:dyDescent="0.3">
      <c r="A863" s="7">
        <v>2256</v>
      </c>
      <c r="B863" s="7" t="s">
        <v>4246</v>
      </c>
      <c r="D863" s="8" t="s">
        <v>4247</v>
      </c>
      <c r="E863" s="19" t="s">
        <v>4248</v>
      </c>
      <c r="F863" s="19" t="s">
        <v>4248</v>
      </c>
      <c r="G863" s="19" t="s">
        <v>4249</v>
      </c>
      <c r="H863" s="19" t="s">
        <v>397</v>
      </c>
      <c r="I863" s="19">
        <v>2024</v>
      </c>
      <c r="J863" s="19" t="s">
        <v>495</v>
      </c>
      <c r="K863" s="19" t="s">
        <v>496</v>
      </c>
      <c r="L863" s="19" t="s">
        <v>213</v>
      </c>
      <c r="M863" s="19" t="s">
        <v>90</v>
      </c>
      <c r="N863" s="19" t="s">
        <v>91</v>
      </c>
      <c r="O863" s="19" t="s">
        <v>91</v>
      </c>
      <c r="P863" s="19" t="s">
        <v>51</v>
      </c>
      <c r="Q863" s="9" t="s">
        <v>4250</v>
      </c>
      <c r="R863" s="20">
        <v>3</v>
      </c>
      <c r="S863" s="20">
        <v>0.33</v>
      </c>
      <c r="T863" s="20">
        <v>2.99</v>
      </c>
      <c r="U863" s="20" t="s">
        <v>397</v>
      </c>
      <c r="V863" s="21" t="str">
        <f>_xlfn.XLOOKUP(D863,'[1]Gen. Real'!$A:$A,'[1]Gen. Real'!$C:$C,"-",0)</f>
        <v>-</v>
      </c>
      <c r="W863" s="22"/>
      <c r="X863" s="22" t="str">
        <f>_xlfn.XLOOKUP(D863,[1]Vertimiento!$A:$A,[1]Vertimiento!$E:$E,"-",0)</f>
        <v>-</v>
      </c>
      <c r="Y863" s="23" t="str">
        <f t="shared" si="52"/>
        <v>-</v>
      </c>
      <c r="Z863" s="19" t="str">
        <f>_xlfn.XLOOKUP(D863,[1]Cmg!$I$4:$I$85,[1]Cmg!$M$4:$M$85,"----",0,1)</f>
        <v>----</v>
      </c>
      <c r="AA863" s="19" t="str">
        <f>_xlfn.XLOOKUP(D863,[1]Cmg!$A$4:$A$89,[1]Cmg!$B$4:$B$89,"----",0,1)</f>
        <v>----</v>
      </c>
      <c r="AB863" s="19" t="str">
        <f>_xlfn.XLOOKUP(D863,[1]Cmg!$E$4:$E$89,[1]Cmg!$F$4:$F$89,"----",0,1)</f>
        <v>----</v>
      </c>
      <c r="AC863" s="19" t="str">
        <f>_xlfn.XLOOKUP(D863,[1]Cmg!$O$4:$O$89,[1]Cmg!$P$4:$P$89,"----",0,1)</f>
        <v>----</v>
      </c>
      <c r="AD863" s="24" t="str">
        <f>_xlfn.XLOOKUP(D863,[1]Cmg!$S$4:$S$89,[1]Cmg!$U$4:$U$89,"----",0,1)</f>
        <v>----</v>
      </c>
      <c r="AG863" s="25">
        <f>IFERROR(SUMIFS('[1]BD Unidades'!$AH:$AH,'[1]BD Unidades'!$A:$A,'BD Centrales 2023'!$A863),"-")</f>
        <v>0</v>
      </c>
      <c r="AH863" s="25">
        <f>SUMIFS('[1]BD Unidades'!$AJ$3:$AJ$1424,'[1]BD Unidades'!$A$3:$A$1424,$A863)</f>
        <v>0</v>
      </c>
      <c r="AI863" s="25">
        <f>SUMIFS('[1]BD Unidades'!$AL$3:$AL$1424,'[1]BD Unidades'!$A$3:$A$1424,$A863)</f>
        <v>0</v>
      </c>
      <c r="AJ863" s="26" t="str">
        <f t="shared" si="53"/>
        <v>-</v>
      </c>
      <c r="AK863" s="27">
        <f>IFERROR(SUMIFS('[1]BD Unidades'!$AO$3:$AO$1424,'[1]BD Unidades'!$A$3:$A$1424,$A863),"-")</f>
        <v>0</v>
      </c>
      <c r="AL863" s="27">
        <f>IFERROR(SUMIFS('[1]BD Unidades'!$AQ$3:$AQ$1424,'[1]BD Unidades'!$A$3:$A$1424,$A863),"-")</f>
        <v>0</v>
      </c>
      <c r="AM863" s="27">
        <f>IFERROR(SUMIFS('[1]BD Unidades'!$AS$3:$AS$1424,'[1]BD Unidades'!$A$3:$A$1424,$A863),"-")</f>
        <v>0</v>
      </c>
      <c r="AN863" s="27">
        <f>IFERROR(SUMIFS('[1]BD Unidades'!$AU$3:$AU$1424,'[1]BD Unidades'!$A$3:$A$1424,$A863),"-")</f>
        <v>0</v>
      </c>
      <c r="AO863" s="27"/>
      <c r="AP863" s="27"/>
      <c r="AQ863" s="25">
        <f>IFERROR(SUMIFS('[1]BD Unidades'!$AZ$3:$AZ$1424,'[1]BD Unidades'!$A$3:$A$1424,$A863),"-")</f>
        <v>0</v>
      </c>
      <c r="AR863" s="25">
        <f>IFERROR(SUMIFS('[1]BD Unidades'!$BA$3:$BA$1424,'[1]BD Unidades'!$A$3:$A$1424,$A863),"-")</f>
        <v>0</v>
      </c>
      <c r="AS863" s="28">
        <f>SUMIFS('[1]BD Unidades'!$BC$3:$BC$1424,'[1]BD Unidades'!$A$3:$A$1424,$A863)</f>
        <v>0</v>
      </c>
      <c r="AT863" s="28">
        <f>SUMIFS('[1]BD Unidades'!$BE$3:$BE$1424,'[1]BD Unidades'!$A$3:$A$1424,$A863)</f>
        <v>0</v>
      </c>
      <c r="AU863" s="29">
        <f t="shared" si="54"/>
        <v>0</v>
      </c>
      <c r="AV863" s="30">
        <f t="shared" si="55"/>
        <v>3.3E-3</v>
      </c>
      <c r="AW863" s="25">
        <f>IFERROR(SUMIFS('[1]BD Unidades'!$BI$3:$BI$1424,'[1]BD Unidades'!$A$3:$A$1424,$A863),"-")</f>
        <v>0</v>
      </c>
      <c r="AX863" s="25">
        <f>IFERROR(SUMIFS('[1]BD Unidades'!$BJ$3:$BJ$1424,'[1]BD Unidades'!$A$3:$A$1424,$A863),"-")</f>
        <v>0</v>
      </c>
    </row>
    <row r="864" spans="1:50" ht="14.4" x14ac:dyDescent="0.3">
      <c r="A864" s="7">
        <v>2262</v>
      </c>
      <c r="B864" s="7" t="s">
        <v>4251</v>
      </c>
      <c r="D864" s="8" t="s">
        <v>4252</v>
      </c>
      <c r="E864" s="19" t="s">
        <v>4253</v>
      </c>
      <c r="F864" s="19" t="s">
        <v>4253</v>
      </c>
      <c r="G864" s="19" t="s">
        <v>4254</v>
      </c>
      <c r="H864" s="19" t="s">
        <v>397</v>
      </c>
      <c r="I864" s="19">
        <v>2024</v>
      </c>
      <c r="J864" s="19" t="s">
        <v>495</v>
      </c>
      <c r="K864" s="19" t="s">
        <v>496</v>
      </c>
      <c r="L864" s="19" t="s">
        <v>213</v>
      </c>
      <c r="M864" s="19" t="s">
        <v>68</v>
      </c>
      <c r="N864" s="19" t="s">
        <v>68</v>
      </c>
      <c r="O864" s="19" t="s">
        <v>2324</v>
      </c>
      <c r="P864" s="19" t="s">
        <v>51</v>
      </c>
      <c r="Q864" s="9" t="s">
        <v>3942</v>
      </c>
      <c r="R864" s="20">
        <v>7.7130000000000001</v>
      </c>
      <c r="S864" s="20">
        <v>0.16800000000000001</v>
      </c>
      <c r="T864" s="20">
        <v>7.7</v>
      </c>
      <c r="U864" s="20" t="s">
        <v>397</v>
      </c>
      <c r="V864" s="21" t="str">
        <f>_xlfn.XLOOKUP(D864,'[1]Gen. Real'!$A:$A,'[1]Gen. Real'!$C:$C,"-",0)</f>
        <v>-</v>
      </c>
      <c r="W864" s="22"/>
      <c r="X864" s="22" t="str">
        <f>_xlfn.XLOOKUP(D864,[1]Vertimiento!$A:$A,[1]Vertimiento!$E:$E,"-",0)</f>
        <v>-</v>
      </c>
      <c r="Y864" s="23" t="str">
        <f t="shared" si="52"/>
        <v>-</v>
      </c>
      <c r="Z864" s="19" t="str">
        <f>_xlfn.XLOOKUP(D864,[1]Cmg!$I$4:$I$85,[1]Cmg!$M$4:$M$85,"----",0,1)</f>
        <v>----</v>
      </c>
      <c r="AA864" s="19" t="str">
        <f>_xlfn.XLOOKUP(D864,[1]Cmg!$A$4:$A$89,[1]Cmg!$B$4:$B$89,"----",0,1)</f>
        <v>----</v>
      </c>
      <c r="AB864" s="19" t="str">
        <f>_xlfn.XLOOKUP(D864,[1]Cmg!$E$4:$E$89,[1]Cmg!$F$4:$F$89,"----",0,1)</f>
        <v>----</v>
      </c>
      <c r="AC864" s="19" t="str">
        <f>_xlfn.XLOOKUP(D864,[1]Cmg!$O$4:$O$89,[1]Cmg!$P$4:$P$89,"----",0,1)</f>
        <v>----</v>
      </c>
      <c r="AD864" s="24" t="str">
        <f>_xlfn.XLOOKUP(D864,[1]Cmg!$S$4:$S$89,[1]Cmg!$U$4:$U$89,"----",0,1)</f>
        <v>----</v>
      </c>
      <c r="AG864" s="25">
        <f>IFERROR(SUMIFS('[1]BD Unidades'!$AH:$AH,'[1]BD Unidades'!$A:$A,'BD Centrales 2023'!$A864),"-")</f>
        <v>0</v>
      </c>
      <c r="AH864" s="25">
        <f>SUMIFS('[1]BD Unidades'!$AJ$3:$AJ$1424,'[1]BD Unidades'!$A$3:$A$1424,$A864)</f>
        <v>0</v>
      </c>
      <c r="AI864" s="25">
        <f>SUMIFS('[1]BD Unidades'!$AL$3:$AL$1424,'[1]BD Unidades'!$A$3:$A$1424,$A864)</f>
        <v>0</v>
      </c>
      <c r="AJ864" s="26" t="str">
        <f t="shared" si="53"/>
        <v>-</v>
      </c>
      <c r="AK864" s="27">
        <f>IFERROR(SUMIFS('[1]BD Unidades'!$AO$3:$AO$1424,'[1]BD Unidades'!$A$3:$A$1424,$A864),"-")</f>
        <v>0</v>
      </c>
      <c r="AL864" s="27">
        <f>IFERROR(SUMIFS('[1]BD Unidades'!$AQ$3:$AQ$1424,'[1]BD Unidades'!$A$3:$A$1424,$A864),"-")</f>
        <v>0</v>
      </c>
      <c r="AM864" s="27">
        <f>IFERROR(SUMIFS('[1]BD Unidades'!$AS$3:$AS$1424,'[1]BD Unidades'!$A$3:$A$1424,$A864),"-")</f>
        <v>0</v>
      </c>
      <c r="AN864" s="27">
        <f>IFERROR(SUMIFS('[1]BD Unidades'!$AU$3:$AU$1424,'[1]BD Unidades'!$A$3:$A$1424,$A864),"-")</f>
        <v>0</v>
      </c>
      <c r="AO864" s="27"/>
      <c r="AP864" s="27"/>
      <c r="AQ864" s="25">
        <f>IFERROR(SUMIFS('[1]BD Unidades'!$AZ$3:$AZ$1424,'[1]BD Unidades'!$A$3:$A$1424,$A864),"-")</f>
        <v>0</v>
      </c>
      <c r="AR864" s="25">
        <f>IFERROR(SUMIFS('[1]BD Unidades'!$BA$3:$BA$1424,'[1]BD Unidades'!$A$3:$A$1424,$A864),"-")</f>
        <v>0</v>
      </c>
      <c r="AS864" s="28">
        <f>SUMIFS('[1]BD Unidades'!$BC$3:$BC$1424,'[1]BD Unidades'!$A$3:$A$1424,$A864)</f>
        <v>0</v>
      </c>
      <c r="AT864" s="28">
        <f>SUMIFS('[1]BD Unidades'!$BE$3:$BE$1424,'[1]BD Unidades'!$A$3:$A$1424,$A864)</f>
        <v>0</v>
      </c>
      <c r="AU864" s="29">
        <f t="shared" si="54"/>
        <v>0</v>
      </c>
      <c r="AV864" s="30">
        <f t="shared" si="55"/>
        <v>1.6800000000000001E-3</v>
      </c>
      <c r="AW864" s="25">
        <f>IFERROR(SUMIFS('[1]BD Unidades'!$BI$3:$BI$1424,'[1]BD Unidades'!$A$3:$A$1424,$A864),"-")</f>
        <v>0</v>
      </c>
      <c r="AX864" s="25">
        <f>IFERROR(SUMIFS('[1]BD Unidades'!$BJ$3:$BJ$1424,'[1]BD Unidades'!$A$3:$A$1424,$A864),"-")</f>
        <v>0</v>
      </c>
    </row>
    <row r="865" spans="1:50" ht="14.4" x14ac:dyDescent="0.3">
      <c r="A865" s="7">
        <v>2263</v>
      </c>
      <c r="B865" s="7" t="s">
        <v>4255</v>
      </c>
      <c r="D865" s="8" t="s">
        <v>4256</v>
      </c>
      <c r="E865" s="19" t="s">
        <v>3766</v>
      </c>
      <c r="F865" s="19" t="s">
        <v>4257</v>
      </c>
      <c r="G865" s="19" t="s">
        <v>4258</v>
      </c>
      <c r="H865" s="19" t="s">
        <v>397</v>
      </c>
      <c r="I865" s="19">
        <v>2024</v>
      </c>
      <c r="J865" s="19" t="s">
        <v>495</v>
      </c>
      <c r="K865" s="19" t="s">
        <v>496</v>
      </c>
      <c r="L865" s="19" t="s">
        <v>213</v>
      </c>
      <c r="M865" s="19" t="s">
        <v>106</v>
      </c>
      <c r="N865" s="19" t="s">
        <v>243</v>
      </c>
      <c r="O865" s="19" t="s">
        <v>1147</v>
      </c>
      <c r="P865" s="19" t="s">
        <v>51</v>
      </c>
      <c r="Q865" s="9" t="s">
        <v>4259</v>
      </c>
      <c r="R865" s="20">
        <v>9.0250000000000004</v>
      </c>
      <c r="S865" s="20">
        <v>0.27700000000000002</v>
      </c>
      <c r="T865" s="20">
        <v>9</v>
      </c>
      <c r="U865" s="20" t="s">
        <v>397</v>
      </c>
      <c r="V865" s="21" t="str">
        <f>_xlfn.XLOOKUP(D865,'[1]Gen. Real'!$A:$A,'[1]Gen. Real'!$C:$C,"-",0)</f>
        <v>-</v>
      </c>
      <c r="W865" s="22"/>
      <c r="X865" s="22" t="str">
        <f>_xlfn.XLOOKUP(D865,[1]Vertimiento!$A:$A,[1]Vertimiento!$E:$E,"-",0)</f>
        <v>-</v>
      </c>
      <c r="Y865" s="23" t="str">
        <f t="shared" si="52"/>
        <v>-</v>
      </c>
      <c r="Z865" s="19" t="str">
        <f>_xlfn.XLOOKUP(D865,[1]Cmg!$I$4:$I$85,[1]Cmg!$M$4:$M$85,"----",0,1)</f>
        <v>----</v>
      </c>
      <c r="AA865" s="19" t="str">
        <f>_xlfn.XLOOKUP(D865,[1]Cmg!$A$4:$A$89,[1]Cmg!$B$4:$B$89,"----",0,1)</f>
        <v>----</v>
      </c>
      <c r="AB865" s="19" t="str">
        <f>_xlfn.XLOOKUP(D865,[1]Cmg!$E$4:$E$89,[1]Cmg!$F$4:$F$89,"----",0,1)</f>
        <v>----</v>
      </c>
      <c r="AC865" s="19" t="str">
        <f>_xlfn.XLOOKUP(D865,[1]Cmg!$O$4:$O$89,[1]Cmg!$P$4:$P$89,"----",0,1)</f>
        <v>----</v>
      </c>
      <c r="AD865" s="24" t="str">
        <f>_xlfn.XLOOKUP(D865,[1]Cmg!$S$4:$S$89,[1]Cmg!$U$4:$U$89,"----",0,1)</f>
        <v>----</v>
      </c>
      <c r="AG865" s="25">
        <f>IFERROR(SUMIFS('[1]BD Unidades'!$AH:$AH,'[1]BD Unidades'!$A:$A,'BD Centrales 2023'!$A865),"-")</f>
        <v>0</v>
      </c>
      <c r="AH865" s="25">
        <f>SUMIFS('[1]BD Unidades'!$AJ$3:$AJ$1424,'[1]BD Unidades'!$A$3:$A$1424,$A865)</f>
        <v>0</v>
      </c>
      <c r="AI865" s="25">
        <f>SUMIFS('[1]BD Unidades'!$AL$3:$AL$1424,'[1]BD Unidades'!$A$3:$A$1424,$A865)</f>
        <v>0</v>
      </c>
      <c r="AJ865" s="26" t="str">
        <f t="shared" si="53"/>
        <v>-</v>
      </c>
      <c r="AK865" s="27">
        <f>IFERROR(SUMIFS('[1]BD Unidades'!$AO$3:$AO$1424,'[1]BD Unidades'!$A$3:$A$1424,$A865),"-")</f>
        <v>0</v>
      </c>
      <c r="AL865" s="27">
        <f>IFERROR(SUMIFS('[1]BD Unidades'!$AQ$3:$AQ$1424,'[1]BD Unidades'!$A$3:$A$1424,$A865),"-")</f>
        <v>0</v>
      </c>
      <c r="AM865" s="27">
        <f>IFERROR(SUMIFS('[1]BD Unidades'!$AS$3:$AS$1424,'[1]BD Unidades'!$A$3:$A$1424,$A865),"-")</f>
        <v>0</v>
      </c>
      <c r="AN865" s="27">
        <f>IFERROR(SUMIFS('[1]BD Unidades'!$AU$3:$AU$1424,'[1]BD Unidades'!$A$3:$A$1424,$A865),"-")</f>
        <v>0</v>
      </c>
      <c r="AO865" s="27"/>
      <c r="AP865" s="27"/>
      <c r="AQ865" s="25">
        <f>IFERROR(SUMIFS('[1]BD Unidades'!$AZ$3:$AZ$1424,'[1]BD Unidades'!$A$3:$A$1424,$A865),"-")</f>
        <v>0</v>
      </c>
      <c r="AR865" s="25">
        <f>IFERROR(SUMIFS('[1]BD Unidades'!$BA$3:$BA$1424,'[1]BD Unidades'!$A$3:$A$1424,$A865),"-")</f>
        <v>0</v>
      </c>
      <c r="AS865" s="28">
        <f>SUMIFS('[1]BD Unidades'!$BC$3:$BC$1424,'[1]BD Unidades'!$A$3:$A$1424,$A865)</f>
        <v>0</v>
      </c>
      <c r="AT865" s="28">
        <f>SUMIFS('[1]BD Unidades'!$BE$3:$BE$1424,'[1]BD Unidades'!$A$3:$A$1424,$A865)</f>
        <v>0</v>
      </c>
      <c r="AU865" s="29">
        <f t="shared" si="54"/>
        <v>0</v>
      </c>
      <c r="AV865" s="30">
        <f t="shared" si="55"/>
        <v>2.7700000000000003E-3</v>
      </c>
      <c r="AW865" s="25">
        <f>IFERROR(SUMIFS('[1]BD Unidades'!$BI$3:$BI$1424,'[1]BD Unidades'!$A$3:$A$1424,$A865),"-")</f>
        <v>0</v>
      </c>
      <c r="AX865" s="25">
        <f>IFERROR(SUMIFS('[1]BD Unidades'!$BJ$3:$BJ$1424,'[1]BD Unidades'!$A$3:$A$1424,$A865),"-")</f>
        <v>0</v>
      </c>
    </row>
    <row r="866" spans="1:50" ht="14.4" x14ac:dyDescent="0.3">
      <c r="A866" s="7">
        <v>2264</v>
      </c>
      <c r="B866" s="7" t="s">
        <v>4260</v>
      </c>
      <c r="D866" s="8" t="s">
        <v>4261</v>
      </c>
      <c r="E866" s="19" t="s">
        <v>4262</v>
      </c>
      <c r="F866" s="19" t="s">
        <v>4262</v>
      </c>
      <c r="G866" s="19" t="s">
        <v>4263</v>
      </c>
      <c r="H866" s="19" t="s">
        <v>397</v>
      </c>
      <c r="I866" s="19">
        <v>2024</v>
      </c>
      <c r="J866" s="19" t="s">
        <v>495</v>
      </c>
      <c r="K866" s="19" t="s">
        <v>496</v>
      </c>
      <c r="L866" s="19" t="s">
        <v>213</v>
      </c>
      <c r="M866" s="19" t="s">
        <v>90</v>
      </c>
      <c r="N866" s="19" t="s">
        <v>91</v>
      </c>
      <c r="O866" s="19" t="s">
        <v>4265</v>
      </c>
      <c r="P866" s="19" t="s">
        <v>51</v>
      </c>
      <c r="Q866" s="9" t="s">
        <v>4266</v>
      </c>
      <c r="R866" s="20">
        <v>9</v>
      </c>
      <c r="S866" s="20">
        <v>5.55</v>
      </c>
      <c r="T866" s="20">
        <v>8.5</v>
      </c>
      <c r="U866" s="20" t="s">
        <v>397</v>
      </c>
      <c r="V866" s="21" t="str">
        <f>_xlfn.XLOOKUP(D866,'[1]Gen. Real'!$A:$A,'[1]Gen. Real'!$C:$C,"-",0)</f>
        <v>-</v>
      </c>
      <c r="W866" s="22"/>
      <c r="X866" s="22" t="str">
        <f>_xlfn.XLOOKUP(D866,[1]Vertimiento!$A:$A,[1]Vertimiento!$E:$E,"-",0)</f>
        <v>-</v>
      </c>
      <c r="Y866" s="23" t="str">
        <f t="shared" si="52"/>
        <v>-</v>
      </c>
      <c r="Z866" s="19" t="str">
        <f>_xlfn.XLOOKUP(D866,[1]Cmg!$I$4:$I$85,[1]Cmg!$M$4:$M$85,"----",0,1)</f>
        <v>----</v>
      </c>
      <c r="AA866" s="19" t="str">
        <f>_xlfn.XLOOKUP(D866,[1]Cmg!$A$4:$A$89,[1]Cmg!$B$4:$B$89,"----",0,1)</f>
        <v>----</v>
      </c>
      <c r="AB866" s="19" t="str">
        <f>_xlfn.XLOOKUP(D866,[1]Cmg!$E$4:$E$89,[1]Cmg!$F$4:$F$89,"----",0,1)</f>
        <v>----</v>
      </c>
      <c r="AC866" s="19" t="str">
        <f>_xlfn.XLOOKUP(D866,[1]Cmg!$O$4:$O$89,[1]Cmg!$P$4:$P$89,"----",0,1)</f>
        <v>----</v>
      </c>
      <c r="AD866" s="24" t="str">
        <f>_xlfn.XLOOKUP(D866,[1]Cmg!$S$4:$S$89,[1]Cmg!$U$4:$U$89,"----",0,1)</f>
        <v>----</v>
      </c>
      <c r="AG866" s="25">
        <f>IFERROR(SUMIFS('[1]BD Unidades'!$AH:$AH,'[1]BD Unidades'!$A:$A,'BD Centrales 2023'!$A866),"-")</f>
        <v>0</v>
      </c>
      <c r="AH866" s="25">
        <f>SUMIFS('[1]BD Unidades'!$AJ$3:$AJ$1424,'[1]BD Unidades'!$A$3:$A$1424,$A866)</f>
        <v>0</v>
      </c>
      <c r="AI866" s="25">
        <f>SUMIFS('[1]BD Unidades'!$AL$3:$AL$1424,'[1]BD Unidades'!$A$3:$A$1424,$A866)</f>
        <v>0</v>
      </c>
      <c r="AJ866" s="26" t="str">
        <f t="shared" si="53"/>
        <v>-</v>
      </c>
      <c r="AK866" s="27">
        <f>IFERROR(SUMIFS('[1]BD Unidades'!$AO$3:$AO$1424,'[1]BD Unidades'!$A$3:$A$1424,$A866),"-")</f>
        <v>0</v>
      </c>
      <c r="AL866" s="27">
        <f>IFERROR(SUMIFS('[1]BD Unidades'!$AQ$3:$AQ$1424,'[1]BD Unidades'!$A$3:$A$1424,$A866),"-")</f>
        <v>0</v>
      </c>
      <c r="AM866" s="27">
        <f>IFERROR(SUMIFS('[1]BD Unidades'!$AS$3:$AS$1424,'[1]BD Unidades'!$A$3:$A$1424,$A866),"-")</f>
        <v>0</v>
      </c>
      <c r="AN866" s="27">
        <f>IFERROR(SUMIFS('[1]BD Unidades'!$AU$3:$AU$1424,'[1]BD Unidades'!$A$3:$A$1424,$A866),"-")</f>
        <v>0</v>
      </c>
      <c r="AO866" s="27"/>
      <c r="AP866" s="27"/>
      <c r="AQ866" s="25">
        <f>IFERROR(SUMIFS('[1]BD Unidades'!$AZ$3:$AZ$1424,'[1]BD Unidades'!$A$3:$A$1424,$A866),"-")</f>
        <v>0</v>
      </c>
      <c r="AR866" s="25">
        <f>IFERROR(SUMIFS('[1]BD Unidades'!$BA$3:$BA$1424,'[1]BD Unidades'!$A$3:$A$1424,$A866),"-")</f>
        <v>0</v>
      </c>
      <c r="AS866" s="28">
        <f>SUMIFS('[1]BD Unidades'!$BC$3:$BC$1424,'[1]BD Unidades'!$A$3:$A$1424,$A866)</f>
        <v>0</v>
      </c>
      <c r="AT866" s="28">
        <f>SUMIFS('[1]BD Unidades'!$BE$3:$BE$1424,'[1]BD Unidades'!$A$3:$A$1424,$A866)</f>
        <v>0</v>
      </c>
      <c r="AU866" s="29">
        <f t="shared" si="54"/>
        <v>0</v>
      </c>
      <c r="AV866" s="30">
        <f t="shared" si="55"/>
        <v>5.5500000000000001E-2</v>
      </c>
      <c r="AW866" s="25">
        <f>IFERROR(SUMIFS('[1]BD Unidades'!$BI$3:$BI$1424,'[1]BD Unidades'!$A$3:$A$1424,$A866),"-")</f>
        <v>0</v>
      </c>
      <c r="AX866" s="25">
        <f>IFERROR(SUMIFS('[1]BD Unidades'!$BJ$3:$BJ$1424,'[1]BD Unidades'!$A$3:$A$1424,$A866),"-")</f>
        <v>0</v>
      </c>
    </row>
    <row r="867" spans="1:50" ht="14.4" x14ac:dyDescent="0.3">
      <c r="A867" s="7">
        <v>2265</v>
      </c>
      <c r="B867" s="7" t="s">
        <v>4267</v>
      </c>
      <c r="D867" s="8" t="s">
        <v>4268</v>
      </c>
      <c r="E867" s="19" t="s">
        <v>4269</v>
      </c>
      <c r="F867" s="19" t="s">
        <v>4269</v>
      </c>
      <c r="G867" s="19" t="s">
        <v>4270</v>
      </c>
      <c r="H867" s="19" t="s">
        <v>397</v>
      </c>
      <c r="I867" s="19">
        <v>2024</v>
      </c>
      <c r="J867" s="19" t="s">
        <v>495</v>
      </c>
      <c r="K867" s="19" t="s">
        <v>496</v>
      </c>
      <c r="L867" s="19" t="s">
        <v>213</v>
      </c>
      <c r="M867" s="19" t="s">
        <v>68</v>
      </c>
      <c r="N867" s="19" t="s">
        <v>68</v>
      </c>
      <c r="O867" s="19" t="s">
        <v>2324</v>
      </c>
      <c r="P867" s="19" t="s">
        <v>51</v>
      </c>
      <c r="Q867" s="9" t="s">
        <v>4271</v>
      </c>
      <c r="R867" s="20">
        <v>1.0900000000000001</v>
      </c>
      <c r="S867" s="20">
        <v>8.2500000000000004E-2</v>
      </c>
      <c r="T867" s="20">
        <v>1</v>
      </c>
      <c r="U867" s="20" t="s">
        <v>397</v>
      </c>
      <c r="V867" s="21" t="str">
        <f>_xlfn.XLOOKUP(D867,'[1]Gen. Real'!$A:$A,'[1]Gen. Real'!$C:$C,"-",0)</f>
        <v>-</v>
      </c>
      <c r="W867" s="22"/>
      <c r="X867" s="22" t="str">
        <f>_xlfn.XLOOKUP(D867,[1]Vertimiento!$A:$A,[1]Vertimiento!$E:$E,"-",0)</f>
        <v>-</v>
      </c>
      <c r="Y867" s="23" t="str">
        <f t="shared" si="52"/>
        <v>-</v>
      </c>
      <c r="Z867" s="19" t="str">
        <f>_xlfn.XLOOKUP(D867,[1]Cmg!$I$4:$I$85,[1]Cmg!$M$4:$M$85,"----",0,1)</f>
        <v>----</v>
      </c>
      <c r="AA867" s="19" t="str">
        <f>_xlfn.XLOOKUP(D867,[1]Cmg!$A$4:$A$89,[1]Cmg!$B$4:$B$89,"----",0,1)</f>
        <v>----</v>
      </c>
      <c r="AB867" s="19" t="str">
        <f>_xlfn.XLOOKUP(D867,[1]Cmg!$E$4:$E$89,[1]Cmg!$F$4:$F$89,"----",0,1)</f>
        <v>----</v>
      </c>
      <c r="AC867" s="19" t="str">
        <f>_xlfn.XLOOKUP(D867,[1]Cmg!$O$4:$O$89,[1]Cmg!$P$4:$P$89,"----",0,1)</f>
        <v>----</v>
      </c>
      <c r="AD867" s="24" t="str">
        <f>_xlfn.XLOOKUP(D867,[1]Cmg!$S$4:$S$89,[1]Cmg!$U$4:$U$89,"----",0,1)</f>
        <v>----</v>
      </c>
      <c r="AG867" s="25">
        <f>IFERROR(SUMIFS('[1]BD Unidades'!$AH:$AH,'[1]BD Unidades'!$A:$A,'BD Centrales 2023'!$A867),"-")</f>
        <v>0</v>
      </c>
      <c r="AH867" s="25">
        <f>SUMIFS('[1]BD Unidades'!$AJ$3:$AJ$1424,'[1]BD Unidades'!$A$3:$A$1424,$A867)</f>
        <v>0</v>
      </c>
      <c r="AI867" s="25">
        <f>SUMIFS('[1]BD Unidades'!$AL$3:$AL$1424,'[1]BD Unidades'!$A$3:$A$1424,$A867)</f>
        <v>0</v>
      </c>
      <c r="AJ867" s="26" t="str">
        <f t="shared" si="53"/>
        <v>-</v>
      </c>
      <c r="AK867" s="27">
        <f>IFERROR(SUMIFS('[1]BD Unidades'!$AO$3:$AO$1424,'[1]BD Unidades'!$A$3:$A$1424,$A867),"-")</f>
        <v>0</v>
      </c>
      <c r="AL867" s="27">
        <f>IFERROR(SUMIFS('[1]BD Unidades'!$AQ$3:$AQ$1424,'[1]BD Unidades'!$A$3:$A$1424,$A867),"-")</f>
        <v>0</v>
      </c>
      <c r="AM867" s="27">
        <f>IFERROR(SUMIFS('[1]BD Unidades'!$AS$3:$AS$1424,'[1]BD Unidades'!$A$3:$A$1424,$A867),"-")</f>
        <v>0</v>
      </c>
      <c r="AN867" s="27">
        <f>IFERROR(SUMIFS('[1]BD Unidades'!$AU$3:$AU$1424,'[1]BD Unidades'!$A$3:$A$1424,$A867),"-")</f>
        <v>0</v>
      </c>
      <c r="AO867" s="27"/>
      <c r="AP867" s="27"/>
      <c r="AQ867" s="25">
        <f>IFERROR(SUMIFS('[1]BD Unidades'!$AZ$3:$AZ$1424,'[1]BD Unidades'!$A$3:$A$1424,$A867),"-")</f>
        <v>0</v>
      </c>
      <c r="AR867" s="25">
        <f>IFERROR(SUMIFS('[1]BD Unidades'!$BA$3:$BA$1424,'[1]BD Unidades'!$A$3:$A$1424,$A867),"-")</f>
        <v>0</v>
      </c>
      <c r="AS867" s="28">
        <f>SUMIFS('[1]BD Unidades'!$BC$3:$BC$1424,'[1]BD Unidades'!$A$3:$A$1424,$A867)</f>
        <v>0</v>
      </c>
      <c r="AT867" s="28">
        <f>SUMIFS('[1]BD Unidades'!$BE$3:$BE$1424,'[1]BD Unidades'!$A$3:$A$1424,$A867)</f>
        <v>0</v>
      </c>
      <c r="AU867" s="29">
        <f t="shared" si="54"/>
        <v>0</v>
      </c>
      <c r="AV867" s="30">
        <f t="shared" si="55"/>
        <v>8.25E-4</v>
      </c>
      <c r="AW867" s="25">
        <f>IFERROR(SUMIFS('[1]BD Unidades'!$BI$3:$BI$1424,'[1]BD Unidades'!$A$3:$A$1424,$A867),"-")</f>
        <v>0</v>
      </c>
      <c r="AX867" s="25">
        <f>IFERROR(SUMIFS('[1]BD Unidades'!$BJ$3:$BJ$1424,'[1]BD Unidades'!$A$3:$A$1424,$A867),"-")</f>
        <v>0</v>
      </c>
    </row>
    <row r="868" spans="1:50" ht="14.4" x14ac:dyDescent="0.3">
      <c r="A868" s="7">
        <v>2267</v>
      </c>
      <c r="B868" s="7" t="s">
        <v>4272</v>
      </c>
      <c r="D868" s="8" t="s">
        <v>4273</v>
      </c>
      <c r="E868" s="19" t="s">
        <v>3219</v>
      </c>
      <c r="F868" s="19" t="s">
        <v>4274</v>
      </c>
      <c r="G868" s="19" t="s">
        <v>4275</v>
      </c>
      <c r="H868" s="19" t="s">
        <v>397</v>
      </c>
      <c r="I868" s="19">
        <v>2024</v>
      </c>
      <c r="J868" s="19" t="s">
        <v>495</v>
      </c>
      <c r="K868" s="19" t="s">
        <v>496</v>
      </c>
      <c r="L868" s="19" t="s">
        <v>213</v>
      </c>
      <c r="M868" s="19" t="s">
        <v>164</v>
      </c>
      <c r="N868" s="19" t="s">
        <v>165</v>
      </c>
      <c r="O868" s="19" t="s">
        <v>1347</v>
      </c>
      <c r="P868" s="19" t="s">
        <v>51</v>
      </c>
      <c r="Q868" s="9" t="s">
        <v>4276</v>
      </c>
      <c r="R868" s="20">
        <v>3</v>
      </c>
      <c r="S868" s="20">
        <v>0.2</v>
      </c>
      <c r="T868" s="20">
        <v>2.9929999999999999</v>
      </c>
      <c r="U868" s="20" t="s">
        <v>397</v>
      </c>
      <c r="V868" s="21" t="str">
        <f>_xlfn.XLOOKUP(D868,'[1]Gen. Real'!$A:$A,'[1]Gen. Real'!$C:$C,"-",0)</f>
        <v>-</v>
      </c>
      <c r="W868" s="22"/>
      <c r="X868" s="22" t="str">
        <f>_xlfn.XLOOKUP(D868,[1]Vertimiento!$A:$A,[1]Vertimiento!$E:$E,"-",0)</f>
        <v>-</v>
      </c>
      <c r="Y868" s="23" t="str">
        <f t="shared" si="52"/>
        <v>-</v>
      </c>
      <c r="Z868" s="19" t="str">
        <f>_xlfn.XLOOKUP(D868,[1]Cmg!$I$4:$I$85,[1]Cmg!$M$4:$M$85,"----",0,1)</f>
        <v>----</v>
      </c>
      <c r="AA868" s="19" t="str">
        <f>_xlfn.XLOOKUP(D868,[1]Cmg!$A$4:$A$89,[1]Cmg!$B$4:$B$89,"----",0,1)</f>
        <v>----</v>
      </c>
      <c r="AB868" s="19" t="str">
        <f>_xlfn.XLOOKUP(D868,[1]Cmg!$E$4:$E$89,[1]Cmg!$F$4:$F$89,"----",0,1)</f>
        <v>----</v>
      </c>
      <c r="AC868" s="19" t="str">
        <f>_xlfn.XLOOKUP(D868,[1]Cmg!$O$4:$O$89,[1]Cmg!$P$4:$P$89,"----",0,1)</f>
        <v>----</v>
      </c>
      <c r="AD868" s="24" t="str">
        <f>_xlfn.XLOOKUP(D868,[1]Cmg!$S$4:$S$89,[1]Cmg!$U$4:$U$89,"----",0,1)</f>
        <v>----</v>
      </c>
      <c r="AG868" s="25">
        <f>IFERROR(SUMIFS('[1]BD Unidades'!$AH:$AH,'[1]BD Unidades'!$A:$A,'BD Centrales 2023'!$A868),"-")</f>
        <v>0</v>
      </c>
      <c r="AH868" s="25">
        <f>SUMIFS('[1]BD Unidades'!$AJ$3:$AJ$1424,'[1]BD Unidades'!$A$3:$A$1424,$A868)</f>
        <v>0</v>
      </c>
      <c r="AI868" s="25">
        <f>SUMIFS('[1]BD Unidades'!$AL$3:$AL$1424,'[1]BD Unidades'!$A$3:$A$1424,$A868)</f>
        <v>0</v>
      </c>
      <c r="AJ868" s="26" t="str">
        <f t="shared" si="53"/>
        <v>-</v>
      </c>
      <c r="AK868" s="27">
        <f>IFERROR(SUMIFS('[1]BD Unidades'!$AO$3:$AO$1424,'[1]BD Unidades'!$A$3:$A$1424,$A868),"-")</f>
        <v>0</v>
      </c>
      <c r="AL868" s="27">
        <f>IFERROR(SUMIFS('[1]BD Unidades'!$AQ$3:$AQ$1424,'[1]BD Unidades'!$A$3:$A$1424,$A868),"-")</f>
        <v>0</v>
      </c>
      <c r="AM868" s="27">
        <f>IFERROR(SUMIFS('[1]BD Unidades'!$AS$3:$AS$1424,'[1]BD Unidades'!$A$3:$A$1424,$A868),"-")</f>
        <v>0</v>
      </c>
      <c r="AN868" s="27">
        <f>IFERROR(SUMIFS('[1]BD Unidades'!$AU$3:$AU$1424,'[1]BD Unidades'!$A$3:$A$1424,$A868),"-")</f>
        <v>0</v>
      </c>
      <c r="AO868" s="27"/>
      <c r="AP868" s="27"/>
      <c r="AQ868" s="25">
        <f>IFERROR(SUMIFS('[1]BD Unidades'!$AZ$3:$AZ$1424,'[1]BD Unidades'!$A$3:$A$1424,$A868),"-")</f>
        <v>0</v>
      </c>
      <c r="AR868" s="25">
        <f>IFERROR(SUMIFS('[1]BD Unidades'!$BA$3:$BA$1424,'[1]BD Unidades'!$A$3:$A$1424,$A868),"-")</f>
        <v>0</v>
      </c>
      <c r="AS868" s="28">
        <f>SUMIFS('[1]BD Unidades'!$BC$3:$BC$1424,'[1]BD Unidades'!$A$3:$A$1424,$A868)</f>
        <v>0</v>
      </c>
      <c r="AT868" s="28">
        <f>SUMIFS('[1]BD Unidades'!$BE$3:$BE$1424,'[1]BD Unidades'!$A$3:$A$1424,$A868)</f>
        <v>0</v>
      </c>
      <c r="AU868" s="29">
        <f t="shared" si="54"/>
        <v>0</v>
      </c>
      <c r="AV868" s="30">
        <f t="shared" si="55"/>
        <v>2E-3</v>
      </c>
      <c r="AW868" s="25">
        <f>IFERROR(SUMIFS('[1]BD Unidades'!$BI$3:$BI$1424,'[1]BD Unidades'!$A$3:$A$1424,$A868),"-")</f>
        <v>0</v>
      </c>
      <c r="AX868" s="25">
        <f>IFERROR(SUMIFS('[1]BD Unidades'!$BJ$3:$BJ$1424,'[1]BD Unidades'!$A$3:$A$1424,$A868),"-")</f>
        <v>0</v>
      </c>
    </row>
    <row r="869" spans="1:50" ht="14.4" x14ac:dyDescent="0.3">
      <c r="A869" s="7">
        <v>2270</v>
      </c>
      <c r="B869" s="7" t="s">
        <v>4277</v>
      </c>
      <c r="D869" s="8" t="s">
        <v>4278</v>
      </c>
      <c r="E869" s="19" t="s">
        <v>4279</v>
      </c>
      <c r="F869" s="19" t="s">
        <v>4279</v>
      </c>
      <c r="G869" s="19" t="s">
        <v>4280</v>
      </c>
      <c r="H869" s="19" t="s">
        <v>397</v>
      </c>
      <c r="I869" s="19">
        <v>2024</v>
      </c>
      <c r="J869" s="19" t="s">
        <v>495</v>
      </c>
      <c r="K869" s="19" t="s">
        <v>496</v>
      </c>
      <c r="L869" s="19" t="s">
        <v>213</v>
      </c>
      <c r="M869" s="19" t="s">
        <v>68</v>
      </c>
      <c r="N869" s="19" t="s">
        <v>68</v>
      </c>
      <c r="O869" s="19" t="s">
        <v>2324</v>
      </c>
      <c r="P869" s="19" t="s">
        <v>51</v>
      </c>
      <c r="Q869" s="9" t="s">
        <v>4282</v>
      </c>
      <c r="R869" s="20">
        <v>1.05</v>
      </c>
      <c r="S869" s="20">
        <v>4.76</v>
      </c>
      <c r="T869" s="20">
        <v>1</v>
      </c>
      <c r="U869" s="20" t="s">
        <v>397</v>
      </c>
      <c r="V869" s="21" t="str">
        <f>_xlfn.XLOOKUP(D869,'[1]Gen. Real'!$A:$A,'[1]Gen. Real'!$C:$C,"-",0)</f>
        <v>-</v>
      </c>
      <c r="W869" s="22"/>
      <c r="X869" s="22" t="str">
        <f>_xlfn.XLOOKUP(D869,[1]Vertimiento!$A:$A,[1]Vertimiento!$E:$E,"-",0)</f>
        <v>-</v>
      </c>
      <c r="Y869" s="23" t="str">
        <f t="shared" si="52"/>
        <v>-</v>
      </c>
      <c r="Z869" s="19" t="str">
        <f>_xlfn.XLOOKUP(D869,[1]Cmg!$I$4:$I$85,[1]Cmg!$M$4:$M$85,"----",0,1)</f>
        <v>----</v>
      </c>
      <c r="AA869" s="19" t="str">
        <f>_xlfn.XLOOKUP(D869,[1]Cmg!$A$4:$A$89,[1]Cmg!$B$4:$B$89,"----",0,1)</f>
        <v>----</v>
      </c>
      <c r="AB869" s="19" t="str">
        <f>_xlfn.XLOOKUP(D869,[1]Cmg!$E$4:$E$89,[1]Cmg!$F$4:$F$89,"----",0,1)</f>
        <v>----</v>
      </c>
      <c r="AC869" s="19" t="str">
        <f>_xlfn.XLOOKUP(D869,[1]Cmg!$O$4:$O$89,[1]Cmg!$P$4:$P$89,"----",0,1)</f>
        <v>----</v>
      </c>
      <c r="AD869" s="24" t="str">
        <f>_xlfn.XLOOKUP(D869,[1]Cmg!$S$4:$S$89,[1]Cmg!$U$4:$U$89,"----",0,1)</f>
        <v>----</v>
      </c>
      <c r="AG869" s="25">
        <f>IFERROR(SUMIFS('[1]BD Unidades'!$AH:$AH,'[1]BD Unidades'!$A:$A,'BD Centrales 2023'!$A869),"-")</f>
        <v>0</v>
      </c>
      <c r="AH869" s="25">
        <f>SUMIFS('[1]BD Unidades'!$AJ$3:$AJ$1424,'[1]BD Unidades'!$A$3:$A$1424,$A869)</f>
        <v>0</v>
      </c>
      <c r="AI869" s="25">
        <f>SUMIFS('[1]BD Unidades'!$AL$3:$AL$1424,'[1]BD Unidades'!$A$3:$A$1424,$A869)</f>
        <v>0</v>
      </c>
      <c r="AJ869" s="26" t="str">
        <f t="shared" si="53"/>
        <v>-</v>
      </c>
      <c r="AK869" s="27">
        <f>IFERROR(SUMIFS('[1]BD Unidades'!$AO$3:$AO$1424,'[1]BD Unidades'!$A$3:$A$1424,$A869),"-")</f>
        <v>0</v>
      </c>
      <c r="AL869" s="27">
        <f>IFERROR(SUMIFS('[1]BD Unidades'!$AQ$3:$AQ$1424,'[1]BD Unidades'!$A$3:$A$1424,$A869),"-")</f>
        <v>0</v>
      </c>
      <c r="AM869" s="27">
        <f>IFERROR(SUMIFS('[1]BD Unidades'!$AS$3:$AS$1424,'[1]BD Unidades'!$A$3:$A$1424,$A869),"-")</f>
        <v>0</v>
      </c>
      <c r="AN869" s="27">
        <f>IFERROR(SUMIFS('[1]BD Unidades'!$AU$3:$AU$1424,'[1]BD Unidades'!$A$3:$A$1424,$A869),"-")</f>
        <v>0</v>
      </c>
      <c r="AO869" s="27"/>
      <c r="AP869" s="27"/>
      <c r="AQ869" s="25">
        <f>IFERROR(SUMIFS('[1]BD Unidades'!$AZ$3:$AZ$1424,'[1]BD Unidades'!$A$3:$A$1424,$A869),"-")</f>
        <v>0</v>
      </c>
      <c r="AR869" s="25">
        <f>IFERROR(SUMIFS('[1]BD Unidades'!$BA$3:$BA$1424,'[1]BD Unidades'!$A$3:$A$1424,$A869),"-")</f>
        <v>0</v>
      </c>
      <c r="AS869" s="28">
        <f>SUMIFS('[1]BD Unidades'!$BC$3:$BC$1424,'[1]BD Unidades'!$A$3:$A$1424,$A869)</f>
        <v>0</v>
      </c>
      <c r="AT869" s="28">
        <f>SUMIFS('[1]BD Unidades'!$BE$3:$BE$1424,'[1]BD Unidades'!$A$3:$A$1424,$A869)</f>
        <v>0</v>
      </c>
      <c r="AU869" s="29">
        <f t="shared" si="54"/>
        <v>0</v>
      </c>
      <c r="AV869" s="30">
        <f t="shared" si="55"/>
        <v>4.7599999999999996E-2</v>
      </c>
      <c r="AW869" s="25">
        <f>IFERROR(SUMIFS('[1]BD Unidades'!$BI$3:$BI$1424,'[1]BD Unidades'!$A$3:$A$1424,$A869),"-")</f>
        <v>0</v>
      </c>
      <c r="AX869" s="25">
        <f>IFERROR(SUMIFS('[1]BD Unidades'!$BJ$3:$BJ$1424,'[1]BD Unidades'!$A$3:$A$1424,$A869),"-")</f>
        <v>0</v>
      </c>
    </row>
    <row r="870" spans="1:50" ht="14.4" x14ac:dyDescent="0.3">
      <c r="A870" s="7">
        <v>2271</v>
      </c>
      <c r="B870" s="7" t="s">
        <v>4283</v>
      </c>
      <c r="D870" s="8" t="s">
        <v>4284</v>
      </c>
      <c r="E870" s="19" t="s">
        <v>4285</v>
      </c>
      <c r="F870" s="19" t="s">
        <v>4285</v>
      </c>
      <c r="G870" s="19" t="s">
        <v>4286</v>
      </c>
      <c r="H870" s="19" t="s">
        <v>397</v>
      </c>
      <c r="I870" s="19">
        <v>2024</v>
      </c>
      <c r="J870" s="19" t="s">
        <v>495</v>
      </c>
      <c r="K870" s="19" t="s">
        <v>496</v>
      </c>
      <c r="L870" s="19" t="s">
        <v>213</v>
      </c>
      <c r="M870" s="19" t="s">
        <v>106</v>
      </c>
      <c r="N870" s="19" t="s">
        <v>243</v>
      </c>
      <c r="O870" s="19" t="s">
        <v>1409</v>
      </c>
      <c r="P870" s="19" t="s">
        <v>51</v>
      </c>
      <c r="Q870" s="9" t="s">
        <v>4287</v>
      </c>
      <c r="R870" s="20">
        <v>2.8130000000000002</v>
      </c>
      <c r="S870" s="20">
        <v>0.46200000000000002</v>
      </c>
      <c r="T870" s="20">
        <v>2.8</v>
      </c>
      <c r="U870" s="20" t="s">
        <v>397</v>
      </c>
      <c r="V870" s="21" t="str">
        <f>_xlfn.XLOOKUP(D870,'[1]Gen. Real'!$A:$A,'[1]Gen. Real'!$C:$C,"-",0)</f>
        <v>-</v>
      </c>
      <c r="W870" s="22"/>
      <c r="X870" s="22" t="str">
        <f>_xlfn.XLOOKUP(D870,[1]Vertimiento!$A:$A,[1]Vertimiento!$E:$E,"-",0)</f>
        <v>-</v>
      </c>
      <c r="Y870" s="23" t="str">
        <f t="shared" si="52"/>
        <v>-</v>
      </c>
      <c r="Z870" s="19" t="str">
        <f>_xlfn.XLOOKUP(D870,[1]Cmg!$I$4:$I$85,[1]Cmg!$M$4:$M$85,"----",0,1)</f>
        <v>----</v>
      </c>
      <c r="AA870" s="19" t="str">
        <f>_xlfn.XLOOKUP(D870,[1]Cmg!$A$4:$A$89,[1]Cmg!$B$4:$B$89,"----",0,1)</f>
        <v>----</v>
      </c>
      <c r="AB870" s="19" t="str">
        <f>_xlfn.XLOOKUP(D870,[1]Cmg!$E$4:$E$89,[1]Cmg!$F$4:$F$89,"----",0,1)</f>
        <v>----</v>
      </c>
      <c r="AC870" s="19" t="str">
        <f>_xlfn.XLOOKUP(D870,[1]Cmg!$O$4:$O$89,[1]Cmg!$P$4:$P$89,"----",0,1)</f>
        <v>----</v>
      </c>
      <c r="AD870" s="24" t="str">
        <f>_xlfn.XLOOKUP(D870,[1]Cmg!$S$4:$S$89,[1]Cmg!$U$4:$U$89,"----",0,1)</f>
        <v>----</v>
      </c>
      <c r="AG870" s="25">
        <f>IFERROR(SUMIFS('[1]BD Unidades'!$AH:$AH,'[1]BD Unidades'!$A:$A,'BD Centrales 2023'!$A870),"-")</f>
        <v>0</v>
      </c>
      <c r="AH870" s="25">
        <f>SUMIFS('[1]BD Unidades'!$AJ$3:$AJ$1424,'[1]BD Unidades'!$A$3:$A$1424,$A870)</f>
        <v>0</v>
      </c>
      <c r="AI870" s="25">
        <f>SUMIFS('[1]BD Unidades'!$AL$3:$AL$1424,'[1]BD Unidades'!$A$3:$A$1424,$A870)</f>
        <v>0</v>
      </c>
      <c r="AJ870" s="26" t="str">
        <f t="shared" si="53"/>
        <v>-</v>
      </c>
      <c r="AK870" s="27">
        <f>IFERROR(SUMIFS('[1]BD Unidades'!$AO$3:$AO$1424,'[1]BD Unidades'!$A$3:$A$1424,$A870),"-")</f>
        <v>0</v>
      </c>
      <c r="AL870" s="27">
        <f>IFERROR(SUMIFS('[1]BD Unidades'!$AQ$3:$AQ$1424,'[1]BD Unidades'!$A$3:$A$1424,$A870),"-")</f>
        <v>0</v>
      </c>
      <c r="AM870" s="27">
        <f>IFERROR(SUMIFS('[1]BD Unidades'!$AS$3:$AS$1424,'[1]BD Unidades'!$A$3:$A$1424,$A870),"-")</f>
        <v>0</v>
      </c>
      <c r="AN870" s="27">
        <f>IFERROR(SUMIFS('[1]BD Unidades'!$AU$3:$AU$1424,'[1]BD Unidades'!$A$3:$A$1424,$A870),"-")</f>
        <v>0</v>
      </c>
      <c r="AO870" s="27"/>
      <c r="AP870" s="27"/>
      <c r="AQ870" s="25">
        <f>IFERROR(SUMIFS('[1]BD Unidades'!$AZ$3:$AZ$1424,'[1]BD Unidades'!$A$3:$A$1424,$A870),"-")</f>
        <v>0</v>
      </c>
      <c r="AR870" s="25">
        <f>IFERROR(SUMIFS('[1]BD Unidades'!$BA$3:$BA$1424,'[1]BD Unidades'!$A$3:$A$1424,$A870),"-")</f>
        <v>0</v>
      </c>
      <c r="AS870" s="28">
        <f>SUMIFS('[1]BD Unidades'!$BC$3:$BC$1424,'[1]BD Unidades'!$A$3:$A$1424,$A870)</f>
        <v>0</v>
      </c>
      <c r="AT870" s="28">
        <f>SUMIFS('[1]BD Unidades'!$BE$3:$BE$1424,'[1]BD Unidades'!$A$3:$A$1424,$A870)</f>
        <v>0</v>
      </c>
      <c r="AU870" s="29">
        <f t="shared" si="54"/>
        <v>0</v>
      </c>
      <c r="AV870" s="30">
        <f t="shared" si="55"/>
        <v>4.62E-3</v>
      </c>
      <c r="AW870" s="25">
        <f>IFERROR(SUMIFS('[1]BD Unidades'!$BI$3:$BI$1424,'[1]BD Unidades'!$A$3:$A$1424,$A870),"-")</f>
        <v>0</v>
      </c>
      <c r="AX870" s="25">
        <f>IFERROR(SUMIFS('[1]BD Unidades'!$BJ$3:$BJ$1424,'[1]BD Unidades'!$A$3:$A$1424,$A870),"-")</f>
        <v>0</v>
      </c>
    </row>
    <row r="871" spans="1:50" ht="14.4" x14ac:dyDescent="0.3">
      <c r="A871" s="7">
        <v>2272</v>
      </c>
      <c r="B871" s="7" t="s">
        <v>4288</v>
      </c>
      <c r="D871" s="8" t="s">
        <v>4289</v>
      </c>
      <c r="E871" s="19" t="s">
        <v>4290</v>
      </c>
      <c r="F871" s="19" t="s">
        <v>4290</v>
      </c>
      <c r="G871" s="19" t="s">
        <v>4291</v>
      </c>
      <c r="H871" s="19" t="s">
        <v>397</v>
      </c>
      <c r="I871" s="19">
        <v>2024</v>
      </c>
      <c r="J871" s="19" t="s">
        <v>495</v>
      </c>
      <c r="K871" s="19" t="s">
        <v>496</v>
      </c>
      <c r="L871" s="19" t="s">
        <v>213</v>
      </c>
      <c r="M871" s="19" t="s">
        <v>362</v>
      </c>
      <c r="N871" s="19" t="s">
        <v>363</v>
      </c>
      <c r="O871" s="19" t="s">
        <v>364</v>
      </c>
      <c r="P871" s="19" t="s">
        <v>51</v>
      </c>
      <c r="Q871" s="9" t="s">
        <v>4293</v>
      </c>
      <c r="R871" s="20">
        <v>9.09</v>
      </c>
      <c r="S871" s="20">
        <v>0.99</v>
      </c>
      <c r="T871" s="20">
        <v>9</v>
      </c>
      <c r="U871" s="20" t="s">
        <v>397</v>
      </c>
      <c r="V871" s="21" t="str">
        <f>_xlfn.XLOOKUP(D871,'[1]Gen. Real'!$A:$A,'[1]Gen. Real'!$C:$C,"-",0)</f>
        <v>-</v>
      </c>
      <c r="W871" s="22"/>
      <c r="X871" s="22" t="str">
        <f>_xlfn.XLOOKUP(D871,[1]Vertimiento!$A:$A,[1]Vertimiento!$E:$E,"-",0)</f>
        <v>-</v>
      </c>
      <c r="Y871" s="23" t="str">
        <f t="shared" si="52"/>
        <v>-</v>
      </c>
      <c r="Z871" s="19" t="str">
        <f>_xlfn.XLOOKUP(D871,[1]Cmg!$I$4:$I$85,[1]Cmg!$M$4:$M$85,"----",0,1)</f>
        <v>----</v>
      </c>
      <c r="AA871" s="19" t="str">
        <f>_xlfn.XLOOKUP(D871,[1]Cmg!$A$4:$A$89,[1]Cmg!$B$4:$B$89,"----",0,1)</f>
        <v>----</v>
      </c>
      <c r="AB871" s="19" t="str">
        <f>_xlfn.XLOOKUP(D871,[1]Cmg!$E$4:$E$89,[1]Cmg!$F$4:$F$89,"----",0,1)</f>
        <v>----</v>
      </c>
      <c r="AC871" s="19" t="str">
        <f>_xlfn.XLOOKUP(D871,[1]Cmg!$O$4:$O$89,[1]Cmg!$P$4:$P$89,"----",0,1)</f>
        <v>----</v>
      </c>
      <c r="AD871" s="24" t="str">
        <f>_xlfn.XLOOKUP(D871,[1]Cmg!$S$4:$S$89,[1]Cmg!$U$4:$U$89,"----",0,1)</f>
        <v>----</v>
      </c>
      <c r="AG871" s="25">
        <f>IFERROR(SUMIFS('[1]BD Unidades'!$AH:$AH,'[1]BD Unidades'!$A:$A,'BD Centrales 2023'!$A871),"-")</f>
        <v>0</v>
      </c>
      <c r="AH871" s="25">
        <f>SUMIFS('[1]BD Unidades'!$AJ$3:$AJ$1424,'[1]BD Unidades'!$A$3:$A$1424,$A871)</f>
        <v>0</v>
      </c>
      <c r="AI871" s="25">
        <f>SUMIFS('[1]BD Unidades'!$AL$3:$AL$1424,'[1]BD Unidades'!$A$3:$A$1424,$A871)</f>
        <v>0</v>
      </c>
      <c r="AJ871" s="26" t="str">
        <f t="shared" si="53"/>
        <v>-</v>
      </c>
      <c r="AK871" s="27">
        <f>IFERROR(SUMIFS('[1]BD Unidades'!$AO$3:$AO$1424,'[1]BD Unidades'!$A$3:$A$1424,$A871),"-")</f>
        <v>0</v>
      </c>
      <c r="AL871" s="27">
        <f>IFERROR(SUMIFS('[1]BD Unidades'!$AQ$3:$AQ$1424,'[1]BD Unidades'!$A$3:$A$1424,$A871),"-")</f>
        <v>0</v>
      </c>
      <c r="AM871" s="27">
        <f>IFERROR(SUMIFS('[1]BD Unidades'!$AS$3:$AS$1424,'[1]BD Unidades'!$A$3:$A$1424,$A871),"-")</f>
        <v>0</v>
      </c>
      <c r="AN871" s="27">
        <f>IFERROR(SUMIFS('[1]BD Unidades'!$AU$3:$AU$1424,'[1]BD Unidades'!$A$3:$A$1424,$A871),"-")</f>
        <v>0</v>
      </c>
      <c r="AO871" s="27"/>
      <c r="AP871" s="27"/>
      <c r="AQ871" s="25">
        <f>IFERROR(SUMIFS('[1]BD Unidades'!$AZ$3:$AZ$1424,'[1]BD Unidades'!$A$3:$A$1424,$A871),"-")</f>
        <v>0</v>
      </c>
      <c r="AR871" s="25">
        <f>IFERROR(SUMIFS('[1]BD Unidades'!$BA$3:$BA$1424,'[1]BD Unidades'!$A$3:$A$1424,$A871),"-")</f>
        <v>0</v>
      </c>
      <c r="AS871" s="28">
        <f>SUMIFS('[1]BD Unidades'!$BC$3:$BC$1424,'[1]BD Unidades'!$A$3:$A$1424,$A871)</f>
        <v>0</v>
      </c>
      <c r="AT871" s="28">
        <f>SUMIFS('[1]BD Unidades'!$BE$3:$BE$1424,'[1]BD Unidades'!$A$3:$A$1424,$A871)</f>
        <v>0</v>
      </c>
      <c r="AU871" s="29">
        <f t="shared" si="54"/>
        <v>0</v>
      </c>
      <c r="AV871" s="30">
        <f t="shared" si="55"/>
        <v>9.8999999999999991E-3</v>
      </c>
      <c r="AW871" s="25">
        <f>IFERROR(SUMIFS('[1]BD Unidades'!$BI$3:$BI$1424,'[1]BD Unidades'!$A$3:$A$1424,$A871),"-")</f>
        <v>0</v>
      </c>
      <c r="AX871" s="25">
        <f>IFERROR(SUMIFS('[1]BD Unidades'!$BJ$3:$BJ$1424,'[1]BD Unidades'!$A$3:$A$1424,$A871),"-")</f>
        <v>0</v>
      </c>
    </row>
    <row r="872" spans="1:50" ht="14.4" x14ac:dyDescent="0.3">
      <c r="A872" s="7">
        <v>2274</v>
      </c>
      <c r="B872" s="7" t="s">
        <v>4294</v>
      </c>
      <c r="D872" s="8" t="s">
        <v>4295</v>
      </c>
      <c r="E872" s="19" t="s">
        <v>4296</v>
      </c>
      <c r="F872" s="19" t="s">
        <v>4296</v>
      </c>
      <c r="G872" s="19" t="s">
        <v>4297</v>
      </c>
      <c r="H872" s="19" t="s">
        <v>397</v>
      </c>
      <c r="I872" s="19">
        <v>2024</v>
      </c>
      <c r="J872" s="19" t="s">
        <v>495</v>
      </c>
      <c r="K872" s="19" t="s">
        <v>496</v>
      </c>
      <c r="L872" s="19" t="s">
        <v>213</v>
      </c>
      <c r="M872" s="19" t="s">
        <v>90</v>
      </c>
      <c r="N872" s="19" t="s">
        <v>868</v>
      </c>
      <c r="O872" s="19" t="s">
        <v>868</v>
      </c>
      <c r="P872" s="19" t="s">
        <v>51</v>
      </c>
      <c r="Q872" s="9" t="s">
        <v>4298</v>
      </c>
      <c r="R872" s="20">
        <v>3</v>
      </c>
      <c r="S872" s="20">
        <v>0.03</v>
      </c>
      <c r="T872" s="20">
        <v>2.97</v>
      </c>
      <c r="U872" s="20" t="s">
        <v>397</v>
      </c>
      <c r="V872" s="21" t="str">
        <f>_xlfn.XLOOKUP(D872,'[1]Gen. Real'!$A:$A,'[1]Gen. Real'!$C:$C,"-",0)</f>
        <v>-</v>
      </c>
      <c r="W872" s="22"/>
      <c r="X872" s="22" t="str">
        <f>_xlfn.XLOOKUP(D872,[1]Vertimiento!$A:$A,[1]Vertimiento!$E:$E,"-",0)</f>
        <v>-</v>
      </c>
      <c r="Y872" s="23" t="str">
        <f t="shared" si="52"/>
        <v>-</v>
      </c>
      <c r="Z872" s="19" t="str">
        <f>_xlfn.XLOOKUP(D872,[1]Cmg!$I$4:$I$85,[1]Cmg!$M$4:$M$85,"----",0,1)</f>
        <v>----</v>
      </c>
      <c r="AA872" s="19" t="str">
        <f>_xlfn.XLOOKUP(D872,[1]Cmg!$A$4:$A$89,[1]Cmg!$B$4:$B$89,"----",0,1)</f>
        <v>----</v>
      </c>
      <c r="AB872" s="19" t="str">
        <f>_xlfn.XLOOKUP(D872,[1]Cmg!$E$4:$E$89,[1]Cmg!$F$4:$F$89,"----",0,1)</f>
        <v>----</v>
      </c>
      <c r="AC872" s="19" t="str">
        <f>_xlfn.XLOOKUP(D872,[1]Cmg!$O$4:$O$89,[1]Cmg!$P$4:$P$89,"----",0,1)</f>
        <v>----</v>
      </c>
      <c r="AD872" s="24" t="str">
        <f>_xlfn.XLOOKUP(D872,[1]Cmg!$S$4:$S$89,[1]Cmg!$U$4:$U$89,"----",0,1)</f>
        <v>----</v>
      </c>
      <c r="AG872" s="25">
        <f>IFERROR(SUMIFS('[1]BD Unidades'!$AH:$AH,'[1]BD Unidades'!$A:$A,'BD Centrales 2023'!$A872),"-")</f>
        <v>0</v>
      </c>
      <c r="AH872" s="25">
        <f>SUMIFS('[1]BD Unidades'!$AJ$3:$AJ$1424,'[1]BD Unidades'!$A$3:$A$1424,$A872)</f>
        <v>0</v>
      </c>
      <c r="AI872" s="25">
        <f>SUMIFS('[1]BD Unidades'!$AL$3:$AL$1424,'[1]BD Unidades'!$A$3:$A$1424,$A872)</f>
        <v>0</v>
      </c>
      <c r="AJ872" s="26" t="str">
        <f t="shared" si="53"/>
        <v>-</v>
      </c>
      <c r="AK872" s="27">
        <f>IFERROR(SUMIFS('[1]BD Unidades'!$AO$3:$AO$1424,'[1]BD Unidades'!$A$3:$A$1424,$A872),"-")</f>
        <v>0</v>
      </c>
      <c r="AL872" s="27">
        <f>IFERROR(SUMIFS('[1]BD Unidades'!$AQ$3:$AQ$1424,'[1]BD Unidades'!$A$3:$A$1424,$A872),"-")</f>
        <v>0</v>
      </c>
      <c r="AM872" s="27">
        <f>IFERROR(SUMIFS('[1]BD Unidades'!$AS$3:$AS$1424,'[1]BD Unidades'!$A$3:$A$1424,$A872),"-")</f>
        <v>0</v>
      </c>
      <c r="AN872" s="27">
        <f>IFERROR(SUMIFS('[1]BD Unidades'!$AU$3:$AU$1424,'[1]BD Unidades'!$A$3:$A$1424,$A872),"-")</f>
        <v>0</v>
      </c>
      <c r="AO872" s="27"/>
      <c r="AP872" s="27"/>
      <c r="AQ872" s="25">
        <f>IFERROR(SUMIFS('[1]BD Unidades'!$AZ$3:$AZ$1424,'[1]BD Unidades'!$A$3:$A$1424,$A872),"-")</f>
        <v>0</v>
      </c>
      <c r="AR872" s="25">
        <f>IFERROR(SUMIFS('[1]BD Unidades'!$BA$3:$BA$1424,'[1]BD Unidades'!$A$3:$A$1424,$A872),"-")</f>
        <v>0</v>
      </c>
      <c r="AS872" s="28">
        <f>SUMIFS('[1]BD Unidades'!$BC$3:$BC$1424,'[1]BD Unidades'!$A$3:$A$1424,$A872)</f>
        <v>0</v>
      </c>
      <c r="AT872" s="28">
        <f>SUMIFS('[1]BD Unidades'!$BE$3:$BE$1424,'[1]BD Unidades'!$A$3:$A$1424,$A872)</f>
        <v>0</v>
      </c>
      <c r="AU872" s="29">
        <f t="shared" si="54"/>
        <v>0</v>
      </c>
      <c r="AV872" s="30">
        <f t="shared" si="55"/>
        <v>2.9999999999999997E-4</v>
      </c>
      <c r="AW872" s="25">
        <f>IFERROR(SUMIFS('[1]BD Unidades'!$BI$3:$BI$1424,'[1]BD Unidades'!$A$3:$A$1424,$A872),"-")</f>
        <v>0</v>
      </c>
      <c r="AX872" s="25">
        <f>IFERROR(SUMIFS('[1]BD Unidades'!$BJ$3:$BJ$1424,'[1]BD Unidades'!$A$3:$A$1424,$A872),"-")</f>
        <v>0</v>
      </c>
    </row>
    <row r="873" spans="1:50" ht="14.4" x14ac:dyDescent="0.3">
      <c r="A873" s="7">
        <v>2275</v>
      </c>
      <c r="B873" s="7" t="s">
        <v>4299</v>
      </c>
      <c r="D873" s="8" t="s">
        <v>4300</v>
      </c>
      <c r="E873" s="19" t="s">
        <v>4301</v>
      </c>
      <c r="F873" s="19" t="s">
        <v>4301</v>
      </c>
      <c r="G873" s="19" t="s">
        <v>4302</v>
      </c>
      <c r="H873" s="19">
        <v>1</v>
      </c>
      <c r="I873" s="19">
        <v>2024</v>
      </c>
      <c r="J873" s="19" t="s">
        <v>495</v>
      </c>
      <c r="K873" s="19" t="s">
        <v>496</v>
      </c>
      <c r="L873" s="19" t="s">
        <v>213</v>
      </c>
      <c r="M873" s="19" t="s">
        <v>90</v>
      </c>
      <c r="N873" s="19" t="s">
        <v>868</v>
      </c>
      <c r="O873" s="19" t="s">
        <v>868</v>
      </c>
      <c r="P873" s="19" t="s">
        <v>51</v>
      </c>
      <c r="Q873" s="9" t="s">
        <v>4303</v>
      </c>
      <c r="R873" s="20">
        <v>9.1590000000000007</v>
      </c>
      <c r="S873" s="20">
        <v>1.764</v>
      </c>
      <c r="T873" s="20">
        <v>2.17</v>
      </c>
      <c r="U873" s="20" t="s">
        <v>397</v>
      </c>
      <c r="V873" s="21" t="str">
        <f>_xlfn.XLOOKUP(D873,'[1]Gen. Real'!$A:$A,'[1]Gen. Real'!$C:$C,"-",0)</f>
        <v>-</v>
      </c>
      <c r="W873" s="22"/>
      <c r="X873" s="22" t="str">
        <f>_xlfn.XLOOKUP(D873,[1]Vertimiento!$A:$A,[1]Vertimiento!$E:$E,"-",0)</f>
        <v>-</v>
      </c>
      <c r="Y873" s="23" t="str">
        <f t="shared" si="52"/>
        <v>-</v>
      </c>
      <c r="Z873" s="19" t="str">
        <f>_xlfn.XLOOKUP(D873,[1]Cmg!$I$4:$I$85,[1]Cmg!$M$4:$M$85,"----",0,1)</f>
        <v>----</v>
      </c>
      <c r="AA873" s="19" t="str">
        <f>_xlfn.XLOOKUP(D873,[1]Cmg!$A$4:$A$89,[1]Cmg!$B$4:$B$89,"----",0,1)</f>
        <v>----</v>
      </c>
      <c r="AB873" s="19" t="str">
        <f>_xlfn.XLOOKUP(D873,[1]Cmg!$E$4:$E$89,[1]Cmg!$F$4:$F$89,"----",0,1)</f>
        <v>----</v>
      </c>
      <c r="AC873" s="19" t="str">
        <f>_xlfn.XLOOKUP(D873,[1]Cmg!$O$4:$O$89,[1]Cmg!$P$4:$P$89,"----",0,1)</f>
        <v>----</v>
      </c>
      <c r="AD873" s="24" t="str">
        <f>_xlfn.XLOOKUP(D873,[1]Cmg!$S$4:$S$89,[1]Cmg!$U$4:$U$89,"----",0,1)</f>
        <v>----</v>
      </c>
      <c r="AG873" s="25">
        <f>IFERROR(SUMIFS('[1]BD Unidades'!$AH:$AH,'[1]BD Unidades'!$A:$A,'BD Centrales 2023'!$A873),"-")</f>
        <v>0</v>
      </c>
      <c r="AH873" s="25">
        <f>SUMIFS('[1]BD Unidades'!$AJ$3:$AJ$1424,'[1]BD Unidades'!$A$3:$A$1424,$A873)</f>
        <v>0</v>
      </c>
      <c r="AI873" s="25">
        <f>SUMIFS('[1]BD Unidades'!$AL$3:$AL$1424,'[1]BD Unidades'!$A$3:$A$1424,$A873)</f>
        <v>0</v>
      </c>
      <c r="AJ873" s="26" t="str">
        <f t="shared" si="53"/>
        <v>-</v>
      </c>
      <c r="AK873" s="27">
        <f>IFERROR(SUMIFS('[1]BD Unidades'!$AO$3:$AO$1424,'[1]BD Unidades'!$A$3:$A$1424,$A873),"-")</f>
        <v>0</v>
      </c>
      <c r="AL873" s="27">
        <f>IFERROR(SUMIFS('[1]BD Unidades'!$AQ$3:$AQ$1424,'[1]BD Unidades'!$A$3:$A$1424,$A873),"-")</f>
        <v>0</v>
      </c>
      <c r="AM873" s="27">
        <f>IFERROR(SUMIFS('[1]BD Unidades'!$AS$3:$AS$1424,'[1]BD Unidades'!$A$3:$A$1424,$A873),"-")</f>
        <v>0</v>
      </c>
      <c r="AN873" s="27">
        <f>IFERROR(SUMIFS('[1]BD Unidades'!$AU$3:$AU$1424,'[1]BD Unidades'!$A$3:$A$1424,$A873),"-")</f>
        <v>0</v>
      </c>
      <c r="AO873" s="27"/>
      <c r="AP873" s="27"/>
      <c r="AQ873" s="25">
        <f>IFERROR(SUMIFS('[1]BD Unidades'!$AZ$3:$AZ$1424,'[1]BD Unidades'!$A$3:$A$1424,$A873),"-")</f>
        <v>0</v>
      </c>
      <c r="AR873" s="25">
        <f>IFERROR(SUMIFS('[1]BD Unidades'!$BA$3:$BA$1424,'[1]BD Unidades'!$A$3:$A$1424,$A873),"-")</f>
        <v>0</v>
      </c>
      <c r="AS873" s="28">
        <f>SUMIFS('[1]BD Unidades'!$BC$3:$BC$1424,'[1]BD Unidades'!$A$3:$A$1424,$A873)</f>
        <v>0</v>
      </c>
      <c r="AT873" s="28">
        <f>SUMIFS('[1]BD Unidades'!$BE$3:$BE$1424,'[1]BD Unidades'!$A$3:$A$1424,$A873)</f>
        <v>0</v>
      </c>
      <c r="AU873" s="29">
        <f t="shared" si="54"/>
        <v>0</v>
      </c>
      <c r="AV873" s="30">
        <f t="shared" si="55"/>
        <v>1.7639999999999999E-2</v>
      </c>
      <c r="AW873" s="25">
        <f>IFERROR(SUMIFS('[1]BD Unidades'!$BI$3:$BI$1424,'[1]BD Unidades'!$A$3:$A$1424,$A873),"-")</f>
        <v>0</v>
      </c>
      <c r="AX873" s="25">
        <f>IFERROR(SUMIFS('[1]BD Unidades'!$BJ$3:$BJ$1424,'[1]BD Unidades'!$A$3:$A$1424,$A873),"-")</f>
        <v>0</v>
      </c>
    </row>
    <row r="874" spans="1:50" ht="14.4" x14ac:dyDescent="0.3">
      <c r="A874" s="7">
        <v>2276</v>
      </c>
      <c r="B874" s="7" t="s">
        <v>4304</v>
      </c>
      <c r="D874" s="8" t="s">
        <v>4305</v>
      </c>
      <c r="E874" s="19" t="s">
        <v>4306</v>
      </c>
      <c r="F874" s="19" t="s">
        <v>4306</v>
      </c>
      <c r="G874" s="19" t="s">
        <v>4307</v>
      </c>
      <c r="H874" s="19" t="s">
        <v>397</v>
      </c>
      <c r="I874" s="19">
        <v>2024</v>
      </c>
      <c r="J874" s="19" t="s">
        <v>495</v>
      </c>
      <c r="K874" s="19" t="s">
        <v>496</v>
      </c>
      <c r="L874" s="19" t="s">
        <v>213</v>
      </c>
      <c r="M874" s="19" t="s">
        <v>90</v>
      </c>
      <c r="N874" s="19" t="s">
        <v>97</v>
      </c>
      <c r="O874" s="19" t="s">
        <v>1095</v>
      </c>
      <c r="P874" s="19" t="s">
        <v>51</v>
      </c>
      <c r="Q874" s="9" t="s">
        <v>4309</v>
      </c>
      <c r="R874" s="20">
        <v>9.01</v>
      </c>
      <c r="S874" s="20">
        <v>0.111</v>
      </c>
      <c r="T874" s="20">
        <v>9</v>
      </c>
      <c r="U874" s="20" t="s">
        <v>6290</v>
      </c>
      <c r="V874" s="21" t="str">
        <f>_xlfn.XLOOKUP(D874,'[1]Gen. Real'!$A:$A,'[1]Gen. Real'!$C:$C,"-",0)</f>
        <v>-</v>
      </c>
      <c r="W874" s="22"/>
      <c r="X874" s="22" t="str">
        <f>_xlfn.XLOOKUP(D874,[1]Vertimiento!$A:$A,[1]Vertimiento!$E:$E,"-",0)</f>
        <v>-</v>
      </c>
      <c r="Y874" s="23" t="str">
        <f t="shared" si="52"/>
        <v>-</v>
      </c>
      <c r="Z874" s="19" t="str">
        <f>_xlfn.XLOOKUP(D874,[1]Cmg!$I$4:$I$85,[1]Cmg!$M$4:$M$85,"----",0,1)</f>
        <v>----</v>
      </c>
      <c r="AA874" s="19" t="str">
        <f>_xlfn.XLOOKUP(D874,[1]Cmg!$A$4:$A$89,[1]Cmg!$B$4:$B$89,"----",0,1)</f>
        <v>----</v>
      </c>
      <c r="AB874" s="19" t="str">
        <f>_xlfn.XLOOKUP(D874,[1]Cmg!$E$4:$E$89,[1]Cmg!$F$4:$F$89,"----",0,1)</f>
        <v>----</v>
      </c>
      <c r="AC874" s="19" t="str">
        <f>_xlfn.XLOOKUP(D874,[1]Cmg!$O$4:$O$89,[1]Cmg!$P$4:$P$89,"----",0,1)</f>
        <v>----</v>
      </c>
      <c r="AD874" s="24" t="str">
        <f>_xlfn.XLOOKUP(D874,[1]Cmg!$S$4:$S$89,[1]Cmg!$U$4:$U$89,"----",0,1)</f>
        <v>----</v>
      </c>
      <c r="AG874" s="25">
        <f>IFERROR(SUMIFS('[1]BD Unidades'!$AH:$AH,'[1]BD Unidades'!$A:$A,'BD Centrales 2023'!$A874),"-")</f>
        <v>0</v>
      </c>
      <c r="AH874" s="25">
        <f>SUMIFS('[1]BD Unidades'!$AJ$3:$AJ$1424,'[1]BD Unidades'!$A$3:$A$1424,$A874)</f>
        <v>0</v>
      </c>
      <c r="AI874" s="25">
        <f>SUMIFS('[1]BD Unidades'!$AL$3:$AL$1424,'[1]BD Unidades'!$A$3:$A$1424,$A874)</f>
        <v>0</v>
      </c>
      <c r="AJ874" s="26" t="str">
        <f t="shared" si="53"/>
        <v>-</v>
      </c>
      <c r="AK874" s="27">
        <f>IFERROR(SUMIFS('[1]BD Unidades'!$AO$3:$AO$1424,'[1]BD Unidades'!$A$3:$A$1424,$A874),"-")</f>
        <v>0</v>
      </c>
      <c r="AL874" s="27">
        <f>IFERROR(SUMIFS('[1]BD Unidades'!$AQ$3:$AQ$1424,'[1]BD Unidades'!$A$3:$A$1424,$A874),"-")</f>
        <v>0</v>
      </c>
      <c r="AM874" s="27">
        <f>IFERROR(SUMIFS('[1]BD Unidades'!$AS$3:$AS$1424,'[1]BD Unidades'!$A$3:$A$1424,$A874),"-")</f>
        <v>0</v>
      </c>
      <c r="AN874" s="27">
        <f>IFERROR(SUMIFS('[1]BD Unidades'!$AU$3:$AU$1424,'[1]BD Unidades'!$A$3:$A$1424,$A874),"-")</f>
        <v>0</v>
      </c>
      <c r="AO874" s="27"/>
      <c r="AP874" s="27"/>
      <c r="AQ874" s="25">
        <f>IFERROR(SUMIFS('[1]BD Unidades'!$AZ$3:$AZ$1424,'[1]BD Unidades'!$A$3:$A$1424,$A874),"-")</f>
        <v>0</v>
      </c>
      <c r="AR874" s="25">
        <f>IFERROR(SUMIFS('[1]BD Unidades'!$BA$3:$BA$1424,'[1]BD Unidades'!$A$3:$A$1424,$A874),"-")</f>
        <v>0</v>
      </c>
      <c r="AS874" s="28">
        <f>SUMIFS('[1]BD Unidades'!$BC$3:$BC$1424,'[1]BD Unidades'!$A$3:$A$1424,$A874)</f>
        <v>0</v>
      </c>
      <c r="AT874" s="28">
        <f>SUMIFS('[1]BD Unidades'!$BE$3:$BE$1424,'[1]BD Unidades'!$A$3:$A$1424,$A874)</f>
        <v>0</v>
      </c>
      <c r="AU874" s="29">
        <f t="shared" si="54"/>
        <v>0</v>
      </c>
      <c r="AV874" s="30">
        <f t="shared" si="55"/>
        <v>1.1100000000000001E-3</v>
      </c>
      <c r="AW874" s="25">
        <f>IFERROR(SUMIFS('[1]BD Unidades'!$BI$3:$BI$1424,'[1]BD Unidades'!$A$3:$A$1424,$A874),"-")</f>
        <v>0</v>
      </c>
      <c r="AX874" s="25">
        <f>IFERROR(SUMIFS('[1]BD Unidades'!$BJ$3:$BJ$1424,'[1]BD Unidades'!$A$3:$A$1424,$A874),"-")</f>
        <v>0</v>
      </c>
    </row>
    <row r="875" spans="1:50" ht="14.4" x14ac:dyDescent="0.3">
      <c r="A875" s="7">
        <v>2277</v>
      </c>
      <c r="B875" s="7" t="s">
        <v>4310</v>
      </c>
      <c r="D875" s="8" t="s">
        <v>4311</v>
      </c>
      <c r="E875" s="19" t="s">
        <v>4312</v>
      </c>
      <c r="F875" s="19" t="s">
        <v>4312</v>
      </c>
      <c r="G875" s="19" t="s">
        <v>4313</v>
      </c>
      <c r="H875" s="19">
        <v>1</v>
      </c>
      <c r="I875" s="19">
        <v>2024</v>
      </c>
      <c r="J875" s="19" t="s">
        <v>495</v>
      </c>
      <c r="K875" s="19" t="s">
        <v>496</v>
      </c>
      <c r="L875" s="19" t="s">
        <v>213</v>
      </c>
      <c r="M875" s="19" t="s">
        <v>90</v>
      </c>
      <c r="N875" s="19" t="s">
        <v>91</v>
      </c>
      <c r="O875" s="19" t="s">
        <v>92</v>
      </c>
      <c r="P875" s="19" t="s">
        <v>51</v>
      </c>
      <c r="Q875" s="9" t="s">
        <v>4315</v>
      </c>
      <c r="R875" s="20">
        <v>4.95</v>
      </c>
      <c r="S875" s="20">
        <v>0.01</v>
      </c>
      <c r="T875" s="20">
        <v>4.9000000000000004</v>
      </c>
      <c r="U875" s="20" t="s">
        <v>397</v>
      </c>
      <c r="V875" s="21" t="str">
        <f>_xlfn.XLOOKUP(D875,'[1]Gen. Real'!$A:$A,'[1]Gen. Real'!$C:$C,"-",0)</f>
        <v>-</v>
      </c>
      <c r="W875" s="22"/>
      <c r="X875" s="22" t="str">
        <f>_xlfn.XLOOKUP(D875,[1]Vertimiento!$A:$A,[1]Vertimiento!$E:$E,"-",0)</f>
        <v>-</v>
      </c>
      <c r="Y875" s="23" t="str">
        <f t="shared" si="52"/>
        <v>-</v>
      </c>
      <c r="Z875" s="19" t="str">
        <f>_xlfn.XLOOKUP(D875,[1]Cmg!$I$4:$I$85,[1]Cmg!$M$4:$M$85,"----",0,1)</f>
        <v>----</v>
      </c>
      <c r="AA875" s="19" t="str">
        <f>_xlfn.XLOOKUP(D875,[1]Cmg!$A$4:$A$89,[1]Cmg!$B$4:$B$89,"----",0,1)</f>
        <v>----</v>
      </c>
      <c r="AB875" s="19" t="str">
        <f>_xlfn.XLOOKUP(D875,[1]Cmg!$E$4:$E$89,[1]Cmg!$F$4:$F$89,"----",0,1)</f>
        <v>----</v>
      </c>
      <c r="AC875" s="19" t="str">
        <f>_xlfn.XLOOKUP(D875,[1]Cmg!$O$4:$O$89,[1]Cmg!$P$4:$P$89,"----",0,1)</f>
        <v>----</v>
      </c>
      <c r="AD875" s="24" t="str">
        <f>_xlfn.XLOOKUP(D875,[1]Cmg!$S$4:$S$89,[1]Cmg!$U$4:$U$89,"----",0,1)</f>
        <v>----</v>
      </c>
      <c r="AG875" s="25">
        <f>IFERROR(SUMIFS('[1]BD Unidades'!$AH:$AH,'[1]BD Unidades'!$A:$A,'BD Centrales 2023'!$A875),"-")</f>
        <v>0</v>
      </c>
      <c r="AH875" s="25">
        <f>SUMIFS('[1]BD Unidades'!$AJ$3:$AJ$1424,'[1]BD Unidades'!$A$3:$A$1424,$A875)</f>
        <v>0</v>
      </c>
      <c r="AI875" s="25">
        <f>SUMIFS('[1]BD Unidades'!$AL$3:$AL$1424,'[1]BD Unidades'!$A$3:$A$1424,$A875)</f>
        <v>0</v>
      </c>
      <c r="AJ875" s="26" t="str">
        <f t="shared" si="53"/>
        <v>-</v>
      </c>
      <c r="AK875" s="27">
        <f>IFERROR(SUMIFS('[1]BD Unidades'!$AO$3:$AO$1424,'[1]BD Unidades'!$A$3:$A$1424,$A875),"-")</f>
        <v>0</v>
      </c>
      <c r="AL875" s="27">
        <f>IFERROR(SUMIFS('[1]BD Unidades'!$AQ$3:$AQ$1424,'[1]BD Unidades'!$A$3:$A$1424,$A875),"-")</f>
        <v>0</v>
      </c>
      <c r="AM875" s="27">
        <f>IFERROR(SUMIFS('[1]BD Unidades'!$AS$3:$AS$1424,'[1]BD Unidades'!$A$3:$A$1424,$A875),"-")</f>
        <v>0</v>
      </c>
      <c r="AN875" s="27">
        <f>IFERROR(SUMIFS('[1]BD Unidades'!$AU$3:$AU$1424,'[1]BD Unidades'!$A$3:$A$1424,$A875),"-")</f>
        <v>0</v>
      </c>
      <c r="AO875" s="27"/>
      <c r="AP875" s="27"/>
      <c r="AQ875" s="25">
        <f>IFERROR(SUMIFS('[1]BD Unidades'!$AZ$3:$AZ$1424,'[1]BD Unidades'!$A$3:$A$1424,$A875),"-")</f>
        <v>0</v>
      </c>
      <c r="AR875" s="25">
        <f>IFERROR(SUMIFS('[1]BD Unidades'!$BA$3:$BA$1424,'[1]BD Unidades'!$A$3:$A$1424,$A875),"-")</f>
        <v>0</v>
      </c>
      <c r="AS875" s="28">
        <f>SUMIFS('[1]BD Unidades'!$BC$3:$BC$1424,'[1]BD Unidades'!$A$3:$A$1424,$A875)</f>
        <v>0</v>
      </c>
      <c r="AT875" s="28">
        <f>SUMIFS('[1]BD Unidades'!$BE$3:$BE$1424,'[1]BD Unidades'!$A$3:$A$1424,$A875)</f>
        <v>0</v>
      </c>
      <c r="AU875" s="29">
        <f t="shared" si="54"/>
        <v>0</v>
      </c>
      <c r="AV875" s="30">
        <f t="shared" si="55"/>
        <v>1E-4</v>
      </c>
      <c r="AW875" s="25">
        <f>IFERROR(SUMIFS('[1]BD Unidades'!$BI$3:$BI$1424,'[1]BD Unidades'!$A$3:$A$1424,$A875),"-")</f>
        <v>0</v>
      </c>
      <c r="AX875" s="25">
        <f>IFERROR(SUMIFS('[1]BD Unidades'!$BJ$3:$BJ$1424,'[1]BD Unidades'!$A$3:$A$1424,$A875),"-")</f>
        <v>0</v>
      </c>
    </row>
    <row r="876" spans="1:50" ht="14.4" x14ac:dyDescent="0.3">
      <c r="A876" s="7">
        <v>2278</v>
      </c>
      <c r="B876" s="7" t="s">
        <v>4316</v>
      </c>
      <c r="D876" s="8" t="s">
        <v>4317</v>
      </c>
      <c r="E876" s="19" t="s">
        <v>3219</v>
      </c>
      <c r="F876" s="19" t="s">
        <v>4318</v>
      </c>
      <c r="G876" s="19" t="s">
        <v>4319</v>
      </c>
      <c r="H876" s="19" t="s">
        <v>397</v>
      </c>
      <c r="I876" s="19">
        <v>2024</v>
      </c>
      <c r="J876" s="19" t="s">
        <v>495</v>
      </c>
      <c r="K876" s="19" t="s">
        <v>496</v>
      </c>
      <c r="L876" s="19" t="s">
        <v>213</v>
      </c>
      <c r="M876" s="19" t="s">
        <v>68</v>
      </c>
      <c r="N876" s="19" t="s">
        <v>68</v>
      </c>
      <c r="O876" s="19" t="s">
        <v>2324</v>
      </c>
      <c r="P876" s="19" t="s">
        <v>51</v>
      </c>
      <c r="Q876" s="9" t="s">
        <v>3821</v>
      </c>
      <c r="R876" s="20">
        <v>3</v>
      </c>
      <c r="S876" s="20">
        <v>0.23279</v>
      </c>
      <c r="T876" s="20">
        <v>3.0070000000000001</v>
      </c>
      <c r="U876" s="20" t="s">
        <v>397</v>
      </c>
      <c r="V876" s="21" t="str">
        <f>_xlfn.XLOOKUP(D876,'[1]Gen. Real'!$A:$A,'[1]Gen. Real'!$C:$C,"-",0)</f>
        <v>-</v>
      </c>
      <c r="W876" s="22"/>
      <c r="X876" s="22" t="str">
        <f>_xlfn.XLOOKUP(D876,[1]Vertimiento!$A:$A,[1]Vertimiento!$E:$E,"-",0)</f>
        <v>-</v>
      </c>
      <c r="Y876" s="23" t="str">
        <f t="shared" si="52"/>
        <v>-</v>
      </c>
      <c r="Z876" s="19" t="str">
        <f>_xlfn.XLOOKUP(D876,[1]Cmg!$I$4:$I$85,[1]Cmg!$M$4:$M$85,"----",0,1)</f>
        <v>----</v>
      </c>
      <c r="AA876" s="19" t="str">
        <f>_xlfn.XLOOKUP(D876,[1]Cmg!$A$4:$A$89,[1]Cmg!$B$4:$B$89,"----",0,1)</f>
        <v>----</v>
      </c>
      <c r="AB876" s="19" t="str">
        <f>_xlfn.XLOOKUP(D876,[1]Cmg!$E$4:$E$89,[1]Cmg!$F$4:$F$89,"----",0,1)</f>
        <v>----</v>
      </c>
      <c r="AC876" s="19" t="str">
        <f>_xlfn.XLOOKUP(D876,[1]Cmg!$O$4:$O$89,[1]Cmg!$P$4:$P$89,"----",0,1)</f>
        <v>----</v>
      </c>
      <c r="AD876" s="24" t="str">
        <f>_xlfn.XLOOKUP(D876,[1]Cmg!$S$4:$S$89,[1]Cmg!$U$4:$U$89,"----",0,1)</f>
        <v>----</v>
      </c>
      <c r="AG876" s="25">
        <f>IFERROR(SUMIFS('[1]BD Unidades'!$AH:$AH,'[1]BD Unidades'!$A:$A,'BD Centrales 2023'!$A876),"-")</f>
        <v>0</v>
      </c>
      <c r="AH876" s="25">
        <f>SUMIFS('[1]BD Unidades'!$AJ$3:$AJ$1424,'[1]BD Unidades'!$A$3:$A$1424,$A876)</f>
        <v>0</v>
      </c>
      <c r="AI876" s="25">
        <f>SUMIFS('[1]BD Unidades'!$AL$3:$AL$1424,'[1]BD Unidades'!$A$3:$A$1424,$A876)</f>
        <v>0</v>
      </c>
      <c r="AJ876" s="26" t="str">
        <f t="shared" si="53"/>
        <v>-</v>
      </c>
      <c r="AK876" s="27">
        <f>IFERROR(SUMIFS('[1]BD Unidades'!$AO$3:$AO$1424,'[1]BD Unidades'!$A$3:$A$1424,$A876),"-")</f>
        <v>0</v>
      </c>
      <c r="AL876" s="27">
        <f>IFERROR(SUMIFS('[1]BD Unidades'!$AQ$3:$AQ$1424,'[1]BD Unidades'!$A$3:$A$1424,$A876),"-")</f>
        <v>0</v>
      </c>
      <c r="AM876" s="27">
        <f>IFERROR(SUMIFS('[1]BD Unidades'!$AS$3:$AS$1424,'[1]BD Unidades'!$A$3:$A$1424,$A876),"-")</f>
        <v>0</v>
      </c>
      <c r="AN876" s="27">
        <f>IFERROR(SUMIFS('[1]BD Unidades'!$AU$3:$AU$1424,'[1]BD Unidades'!$A$3:$A$1424,$A876),"-")</f>
        <v>0</v>
      </c>
      <c r="AO876" s="27"/>
      <c r="AP876" s="27"/>
      <c r="AQ876" s="25">
        <f>IFERROR(SUMIFS('[1]BD Unidades'!$AZ$3:$AZ$1424,'[1]BD Unidades'!$A$3:$A$1424,$A876),"-")</f>
        <v>0</v>
      </c>
      <c r="AR876" s="25">
        <f>IFERROR(SUMIFS('[1]BD Unidades'!$BA$3:$BA$1424,'[1]BD Unidades'!$A$3:$A$1424,$A876),"-")</f>
        <v>0</v>
      </c>
      <c r="AS876" s="28">
        <f>SUMIFS('[1]BD Unidades'!$BC$3:$BC$1424,'[1]BD Unidades'!$A$3:$A$1424,$A876)</f>
        <v>0</v>
      </c>
      <c r="AT876" s="28">
        <f>SUMIFS('[1]BD Unidades'!$BE$3:$BE$1424,'[1]BD Unidades'!$A$3:$A$1424,$A876)</f>
        <v>0</v>
      </c>
      <c r="AU876" s="29">
        <f t="shared" si="54"/>
        <v>0</v>
      </c>
      <c r="AV876" s="30">
        <f t="shared" si="55"/>
        <v>2.3278999999999999E-3</v>
      </c>
      <c r="AW876" s="25">
        <f>IFERROR(SUMIFS('[1]BD Unidades'!$BI$3:$BI$1424,'[1]BD Unidades'!$A$3:$A$1424,$A876),"-")</f>
        <v>0</v>
      </c>
      <c r="AX876" s="25">
        <f>IFERROR(SUMIFS('[1]BD Unidades'!$BJ$3:$BJ$1424,'[1]BD Unidades'!$A$3:$A$1424,$A876),"-")</f>
        <v>0</v>
      </c>
    </row>
    <row r="877" spans="1:50" ht="14.4" x14ac:dyDescent="0.3">
      <c r="A877" s="7">
        <v>2279</v>
      </c>
      <c r="B877" s="7" t="s">
        <v>4320</v>
      </c>
      <c r="D877" s="8" t="s">
        <v>4321</v>
      </c>
      <c r="E877" s="19" t="s">
        <v>3219</v>
      </c>
      <c r="F877" s="19" t="s">
        <v>4322</v>
      </c>
      <c r="G877" s="19" t="s">
        <v>4323</v>
      </c>
      <c r="H877" s="19" t="s">
        <v>397</v>
      </c>
      <c r="I877" s="19">
        <v>2024</v>
      </c>
      <c r="J877" s="19" t="s">
        <v>495</v>
      </c>
      <c r="K877" s="19" t="s">
        <v>496</v>
      </c>
      <c r="L877" s="19" t="s">
        <v>213</v>
      </c>
      <c r="M877" s="19" t="s">
        <v>164</v>
      </c>
      <c r="N877" s="19" t="s">
        <v>831</v>
      </c>
      <c r="O877" s="19" t="s">
        <v>1779</v>
      </c>
      <c r="P877" s="19" t="s">
        <v>51</v>
      </c>
      <c r="Q877" s="9" t="s">
        <v>4324</v>
      </c>
      <c r="R877" s="20">
        <v>9.0069999999999997</v>
      </c>
      <c r="S877" s="20">
        <v>7.8E-2</v>
      </c>
      <c r="T877" s="20">
        <v>9</v>
      </c>
      <c r="U877" s="20" t="s">
        <v>397</v>
      </c>
      <c r="V877" s="21" t="str">
        <f>_xlfn.XLOOKUP(D877,'[1]Gen. Real'!$A:$A,'[1]Gen. Real'!$C:$C,"-",0)</f>
        <v>-</v>
      </c>
      <c r="W877" s="22"/>
      <c r="X877" s="22" t="str">
        <f>_xlfn.XLOOKUP(D877,[1]Vertimiento!$A:$A,[1]Vertimiento!$E:$E,"-",0)</f>
        <v>-</v>
      </c>
      <c r="Y877" s="23" t="str">
        <f t="shared" si="52"/>
        <v>-</v>
      </c>
      <c r="Z877" s="19" t="str">
        <f>_xlfn.XLOOKUP(D877,[1]Cmg!$I$4:$I$85,[1]Cmg!$M$4:$M$85,"----",0,1)</f>
        <v>----</v>
      </c>
      <c r="AA877" s="19" t="str">
        <f>_xlfn.XLOOKUP(D877,[1]Cmg!$A$4:$A$89,[1]Cmg!$B$4:$B$89,"----",0,1)</f>
        <v>----</v>
      </c>
      <c r="AB877" s="19" t="str">
        <f>_xlfn.XLOOKUP(D877,[1]Cmg!$E$4:$E$89,[1]Cmg!$F$4:$F$89,"----",0,1)</f>
        <v>----</v>
      </c>
      <c r="AC877" s="19" t="str">
        <f>_xlfn.XLOOKUP(D877,[1]Cmg!$O$4:$O$89,[1]Cmg!$P$4:$P$89,"----",0,1)</f>
        <v>----</v>
      </c>
      <c r="AD877" s="24" t="str">
        <f>_xlfn.XLOOKUP(D877,[1]Cmg!$S$4:$S$89,[1]Cmg!$U$4:$U$89,"----",0,1)</f>
        <v>----</v>
      </c>
      <c r="AG877" s="25">
        <f>IFERROR(SUMIFS('[1]BD Unidades'!$AH:$AH,'[1]BD Unidades'!$A:$A,'BD Centrales 2023'!$A877),"-")</f>
        <v>0</v>
      </c>
      <c r="AH877" s="25">
        <f>SUMIFS('[1]BD Unidades'!$AJ$3:$AJ$1424,'[1]BD Unidades'!$A$3:$A$1424,$A877)</f>
        <v>0</v>
      </c>
      <c r="AI877" s="25">
        <f>SUMIFS('[1]BD Unidades'!$AL$3:$AL$1424,'[1]BD Unidades'!$A$3:$A$1424,$A877)</f>
        <v>0</v>
      </c>
      <c r="AJ877" s="26" t="str">
        <f t="shared" si="53"/>
        <v>-</v>
      </c>
      <c r="AK877" s="27">
        <f>IFERROR(SUMIFS('[1]BD Unidades'!$AO$3:$AO$1424,'[1]BD Unidades'!$A$3:$A$1424,$A877),"-")</f>
        <v>0</v>
      </c>
      <c r="AL877" s="27">
        <f>IFERROR(SUMIFS('[1]BD Unidades'!$AQ$3:$AQ$1424,'[1]BD Unidades'!$A$3:$A$1424,$A877),"-")</f>
        <v>0</v>
      </c>
      <c r="AM877" s="27">
        <f>IFERROR(SUMIFS('[1]BD Unidades'!$AS$3:$AS$1424,'[1]BD Unidades'!$A$3:$A$1424,$A877),"-")</f>
        <v>0</v>
      </c>
      <c r="AN877" s="27">
        <f>IFERROR(SUMIFS('[1]BD Unidades'!$AU$3:$AU$1424,'[1]BD Unidades'!$A$3:$A$1424,$A877),"-")</f>
        <v>0</v>
      </c>
      <c r="AO877" s="27"/>
      <c r="AP877" s="27"/>
      <c r="AQ877" s="25">
        <f>IFERROR(SUMIFS('[1]BD Unidades'!$AZ$3:$AZ$1424,'[1]BD Unidades'!$A$3:$A$1424,$A877),"-")</f>
        <v>0</v>
      </c>
      <c r="AR877" s="25">
        <f>IFERROR(SUMIFS('[1]BD Unidades'!$BA$3:$BA$1424,'[1]BD Unidades'!$A$3:$A$1424,$A877),"-")</f>
        <v>0</v>
      </c>
      <c r="AS877" s="28">
        <f>SUMIFS('[1]BD Unidades'!$BC$3:$BC$1424,'[1]BD Unidades'!$A$3:$A$1424,$A877)</f>
        <v>0</v>
      </c>
      <c r="AT877" s="28">
        <f>SUMIFS('[1]BD Unidades'!$BE$3:$BE$1424,'[1]BD Unidades'!$A$3:$A$1424,$A877)</f>
        <v>0</v>
      </c>
      <c r="AU877" s="29">
        <f t="shared" si="54"/>
        <v>0</v>
      </c>
      <c r="AV877" s="30">
        <f t="shared" si="55"/>
        <v>7.7999999999999999E-4</v>
      </c>
      <c r="AW877" s="25">
        <f>IFERROR(SUMIFS('[1]BD Unidades'!$BI$3:$BI$1424,'[1]BD Unidades'!$A$3:$A$1424,$A877),"-")</f>
        <v>0</v>
      </c>
      <c r="AX877" s="25">
        <f>IFERROR(SUMIFS('[1]BD Unidades'!$BJ$3:$BJ$1424,'[1]BD Unidades'!$A$3:$A$1424,$A877),"-")</f>
        <v>0</v>
      </c>
    </row>
    <row r="878" spans="1:50" ht="14.4" x14ac:dyDescent="0.3">
      <c r="A878" s="7">
        <v>2280</v>
      </c>
      <c r="B878" s="7" t="s">
        <v>4325</v>
      </c>
      <c r="D878" s="8" t="s">
        <v>4326</v>
      </c>
      <c r="E878" s="19" t="s">
        <v>4327</v>
      </c>
      <c r="F878" s="19" t="s">
        <v>4327</v>
      </c>
      <c r="G878" s="19" t="s">
        <v>4323</v>
      </c>
      <c r="H878" s="19">
        <v>1</v>
      </c>
      <c r="I878" s="19">
        <v>2024</v>
      </c>
      <c r="J878" s="19" t="s">
        <v>495</v>
      </c>
      <c r="K878" s="19" t="s">
        <v>496</v>
      </c>
      <c r="L878" s="19" t="s">
        <v>213</v>
      </c>
      <c r="M878" s="19" t="s">
        <v>164</v>
      </c>
      <c r="N878" s="19" t="s">
        <v>831</v>
      </c>
      <c r="O878" s="19" t="s">
        <v>2917</v>
      </c>
      <c r="P878" s="19" t="s">
        <v>51</v>
      </c>
      <c r="Q878" s="9" t="s">
        <v>3888</v>
      </c>
      <c r="R878" s="20">
        <v>9.0294679999999996</v>
      </c>
      <c r="S878" s="20">
        <v>3.2599999999999997E-2</v>
      </c>
      <c r="T878" s="20">
        <v>9</v>
      </c>
      <c r="U878" s="20" t="s">
        <v>397</v>
      </c>
      <c r="V878" s="21" t="str">
        <f>_xlfn.XLOOKUP(D878,'[1]Gen. Real'!$A:$A,'[1]Gen. Real'!$C:$C,"-",0)</f>
        <v>-</v>
      </c>
      <c r="W878" s="22"/>
      <c r="X878" s="22" t="str">
        <f>_xlfn.XLOOKUP(D878,[1]Vertimiento!$A:$A,[1]Vertimiento!$E:$E,"-",0)</f>
        <v>-</v>
      </c>
      <c r="Y878" s="23" t="str">
        <f t="shared" si="52"/>
        <v>-</v>
      </c>
      <c r="Z878" s="19" t="str">
        <f>_xlfn.XLOOKUP(D878,[1]Cmg!$I$4:$I$85,[1]Cmg!$M$4:$M$85,"----",0,1)</f>
        <v>----</v>
      </c>
      <c r="AA878" s="19" t="str">
        <f>_xlfn.XLOOKUP(D878,[1]Cmg!$A$4:$A$89,[1]Cmg!$B$4:$B$89,"----",0,1)</f>
        <v>----</v>
      </c>
      <c r="AB878" s="19" t="str">
        <f>_xlfn.XLOOKUP(D878,[1]Cmg!$E$4:$E$89,[1]Cmg!$F$4:$F$89,"----",0,1)</f>
        <v>----</v>
      </c>
      <c r="AC878" s="19" t="str">
        <f>_xlfn.XLOOKUP(D878,[1]Cmg!$O$4:$O$89,[1]Cmg!$P$4:$P$89,"----",0,1)</f>
        <v>----</v>
      </c>
      <c r="AD878" s="24" t="str">
        <f>_xlfn.XLOOKUP(D878,[1]Cmg!$S$4:$S$89,[1]Cmg!$U$4:$U$89,"----",0,1)</f>
        <v>----</v>
      </c>
      <c r="AG878" s="25">
        <f>IFERROR(SUMIFS('[1]BD Unidades'!$AH:$AH,'[1]BD Unidades'!$A:$A,'BD Centrales 2023'!$A878),"-")</f>
        <v>0</v>
      </c>
      <c r="AH878" s="25">
        <f>SUMIFS('[1]BD Unidades'!$AJ$3:$AJ$1424,'[1]BD Unidades'!$A$3:$A$1424,$A878)</f>
        <v>0</v>
      </c>
      <c r="AI878" s="25">
        <f>SUMIFS('[1]BD Unidades'!$AL$3:$AL$1424,'[1]BD Unidades'!$A$3:$A$1424,$A878)</f>
        <v>0</v>
      </c>
      <c r="AJ878" s="26" t="str">
        <f t="shared" si="53"/>
        <v>-</v>
      </c>
      <c r="AK878" s="27">
        <f>IFERROR(SUMIFS('[1]BD Unidades'!$AO$3:$AO$1424,'[1]BD Unidades'!$A$3:$A$1424,$A878),"-")</f>
        <v>0</v>
      </c>
      <c r="AL878" s="27">
        <f>IFERROR(SUMIFS('[1]BD Unidades'!$AQ$3:$AQ$1424,'[1]BD Unidades'!$A$3:$A$1424,$A878),"-")</f>
        <v>0</v>
      </c>
      <c r="AM878" s="27">
        <f>IFERROR(SUMIFS('[1]BD Unidades'!$AS$3:$AS$1424,'[1]BD Unidades'!$A$3:$A$1424,$A878),"-")</f>
        <v>0</v>
      </c>
      <c r="AN878" s="27">
        <f>IFERROR(SUMIFS('[1]BD Unidades'!$AU$3:$AU$1424,'[1]BD Unidades'!$A$3:$A$1424,$A878),"-")</f>
        <v>0</v>
      </c>
      <c r="AO878" s="27"/>
      <c r="AP878" s="27"/>
      <c r="AQ878" s="25">
        <f>IFERROR(SUMIFS('[1]BD Unidades'!$AZ$3:$AZ$1424,'[1]BD Unidades'!$A$3:$A$1424,$A878),"-")</f>
        <v>0</v>
      </c>
      <c r="AR878" s="25">
        <f>IFERROR(SUMIFS('[1]BD Unidades'!$BA$3:$BA$1424,'[1]BD Unidades'!$A$3:$A$1424,$A878),"-")</f>
        <v>0</v>
      </c>
      <c r="AS878" s="28">
        <f>SUMIFS('[1]BD Unidades'!$BC$3:$BC$1424,'[1]BD Unidades'!$A$3:$A$1424,$A878)</f>
        <v>0</v>
      </c>
      <c r="AT878" s="28">
        <f>SUMIFS('[1]BD Unidades'!$BE$3:$BE$1424,'[1]BD Unidades'!$A$3:$A$1424,$A878)</f>
        <v>0</v>
      </c>
      <c r="AU878" s="29">
        <f t="shared" si="54"/>
        <v>0</v>
      </c>
      <c r="AV878" s="30">
        <f t="shared" si="55"/>
        <v>3.2599999999999996E-4</v>
      </c>
      <c r="AW878" s="25">
        <f>IFERROR(SUMIFS('[1]BD Unidades'!$BI$3:$BI$1424,'[1]BD Unidades'!$A$3:$A$1424,$A878),"-")</f>
        <v>0</v>
      </c>
      <c r="AX878" s="25">
        <f>IFERROR(SUMIFS('[1]BD Unidades'!$BJ$3:$BJ$1424,'[1]BD Unidades'!$A$3:$A$1424,$A878),"-")</f>
        <v>0</v>
      </c>
    </row>
    <row r="879" spans="1:50" ht="14.4" x14ac:dyDescent="0.3">
      <c r="A879" s="7">
        <v>2281</v>
      </c>
      <c r="B879" s="7" t="s">
        <v>4328</v>
      </c>
      <c r="D879" s="8" t="s">
        <v>4329</v>
      </c>
      <c r="E879" s="19" t="s">
        <v>4330</v>
      </c>
      <c r="F879" s="19" t="s">
        <v>4330</v>
      </c>
      <c r="G879" s="19" t="s">
        <v>4331</v>
      </c>
      <c r="H879" s="19" t="s">
        <v>397</v>
      </c>
      <c r="I879" s="19">
        <v>2024</v>
      </c>
      <c r="J879" s="19" t="s">
        <v>495</v>
      </c>
      <c r="K879" s="19" t="s">
        <v>496</v>
      </c>
      <c r="L879" s="19" t="s">
        <v>213</v>
      </c>
      <c r="M879" s="19" t="s">
        <v>90</v>
      </c>
      <c r="N879" s="19" t="s">
        <v>91</v>
      </c>
      <c r="O879" s="19" t="s">
        <v>4265</v>
      </c>
      <c r="P879" s="19" t="s">
        <v>51</v>
      </c>
      <c r="Q879" s="9" t="s">
        <v>4332</v>
      </c>
      <c r="R879" s="20">
        <v>9.09</v>
      </c>
      <c r="S879" s="20">
        <v>0.99</v>
      </c>
      <c r="T879" s="20" t="s">
        <v>4333</v>
      </c>
      <c r="U879" s="20" t="s">
        <v>397</v>
      </c>
      <c r="V879" s="21" t="str">
        <f>_xlfn.XLOOKUP(D879,'[1]Gen. Real'!$A:$A,'[1]Gen. Real'!$C:$C,"-",0)</f>
        <v>-</v>
      </c>
      <c r="W879" s="22"/>
      <c r="X879" s="22" t="str">
        <f>_xlfn.XLOOKUP(D879,[1]Vertimiento!$A:$A,[1]Vertimiento!$E:$E,"-",0)</f>
        <v>-</v>
      </c>
      <c r="Y879" s="23" t="str">
        <f t="shared" si="52"/>
        <v>-</v>
      </c>
      <c r="Z879" s="19" t="str">
        <f>_xlfn.XLOOKUP(D879,[1]Cmg!$I$4:$I$85,[1]Cmg!$M$4:$M$85,"----",0,1)</f>
        <v>----</v>
      </c>
      <c r="AA879" s="19" t="str">
        <f>_xlfn.XLOOKUP(D879,[1]Cmg!$A$4:$A$89,[1]Cmg!$B$4:$B$89,"----",0,1)</f>
        <v>----</v>
      </c>
      <c r="AB879" s="19" t="str">
        <f>_xlfn.XLOOKUP(D879,[1]Cmg!$E$4:$E$89,[1]Cmg!$F$4:$F$89,"----",0,1)</f>
        <v>----</v>
      </c>
      <c r="AC879" s="19" t="str">
        <f>_xlfn.XLOOKUP(D879,[1]Cmg!$O$4:$O$89,[1]Cmg!$P$4:$P$89,"----",0,1)</f>
        <v>----</v>
      </c>
      <c r="AD879" s="24" t="str">
        <f>_xlfn.XLOOKUP(D879,[1]Cmg!$S$4:$S$89,[1]Cmg!$U$4:$U$89,"----",0,1)</f>
        <v>----</v>
      </c>
      <c r="AG879" s="25">
        <f>IFERROR(SUMIFS('[1]BD Unidades'!$AH:$AH,'[1]BD Unidades'!$A:$A,'BD Centrales 2023'!$A879),"-")</f>
        <v>0</v>
      </c>
      <c r="AH879" s="25">
        <f>SUMIFS('[1]BD Unidades'!$AJ$3:$AJ$1424,'[1]BD Unidades'!$A$3:$A$1424,$A879)</f>
        <v>0</v>
      </c>
      <c r="AI879" s="25">
        <f>SUMIFS('[1]BD Unidades'!$AL$3:$AL$1424,'[1]BD Unidades'!$A$3:$A$1424,$A879)</f>
        <v>0</v>
      </c>
      <c r="AJ879" s="26" t="str">
        <f t="shared" si="53"/>
        <v>-</v>
      </c>
      <c r="AK879" s="27">
        <f>IFERROR(SUMIFS('[1]BD Unidades'!$AO$3:$AO$1424,'[1]BD Unidades'!$A$3:$A$1424,$A879),"-")</f>
        <v>0</v>
      </c>
      <c r="AL879" s="27">
        <f>IFERROR(SUMIFS('[1]BD Unidades'!$AQ$3:$AQ$1424,'[1]BD Unidades'!$A$3:$A$1424,$A879),"-")</f>
        <v>0</v>
      </c>
      <c r="AM879" s="27">
        <f>IFERROR(SUMIFS('[1]BD Unidades'!$AS$3:$AS$1424,'[1]BD Unidades'!$A$3:$A$1424,$A879),"-")</f>
        <v>0</v>
      </c>
      <c r="AN879" s="27">
        <f>IFERROR(SUMIFS('[1]BD Unidades'!$AU$3:$AU$1424,'[1]BD Unidades'!$A$3:$A$1424,$A879),"-")</f>
        <v>0</v>
      </c>
      <c r="AO879" s="27"/>
      <c r="AP879" s="27"/>
      <c r="AQ879" s="25">
        <f>IFERROR(SUMIFS('[1]BD Unidades'!$AZ$3:$AZ$1424,'[1]BD Unidades'!$A$3:$A$1424,$A879),"-")</f>
        <v>0</v>
      </c>
      <c r="AR879" s="25">
        <f>IFERROR(SUMIFS('[1]BD Unidades'!$BA$3:$BA$1424,'[1]BD Unidades'!$A$3:$A$1424,$A879),"-")</f>
        <v>0</v>
      </c>
      <c r="AS879" s="28">
        <f>SUMIFS('[1]BD Unidades'!$BC$3:$BC$1424,'[1]BD Unidades'!$A$3:$A$1424,$A879)</f>
        <v>0</v>
      </c>
      <c r="AT879" s="28">
        <f>SUMIFS('[1]BD Unidades'!$BE$3:$BE$1424,'[1]BD Unidades'!$A$3:$A$1424,$A879)</f>
        <v>0</v>
      </c>
      <c r="AU879" s="29">
        <f t="shared" si="54"/>
        <v>0</v>
      </c>
      <c r="AV879" s="30">
        <f t="shared" si="55"/>
        <v>9.8999999999999991E-3</v>
      </c>
      <c r="AW879" s="25">
        <f>IFERROR(SUMIFS('[1]BD Unidades'!$BI$3:$BI$1424,'[1]BD Unidades'!$A$3:$A$1424,$A879),"-")</f>
        <v>0</v>
      </c>
      <c r="AX879" s="25">
        <f>IFERROR(SUMIFS('[1]BD Unidades'!$BJ$3:$BJ$1424,'[1]BD Unidades'!$A$3:$A$1424,$A879),"-")</f>
        <v>0</v>
      </c>
    </row>
    <row r="880" spans="1:50" ht="14.4" x14ac:dyDescent="0.3">
      <c r="A880" s="7">
        <v>2282</v>
      </c>
      <c r="B880" s="7" t="s">
        <v>4334</v>
      </c>
      <c r="D880" s="8" t="s">
        <v>4335</v>
      </c>
      <c r="E880" s="19" t="s">
        <v>4336</v>
      </c>
      <c r="F880" s="19" t="s">
        <v>4336</v>
      </c>
      <c r="G880" s="19" t="s">
        <v>4337</v>
      </c>
      <c r="H880" s="19" t="s">
        <v>397</v>
      </c>
      <c r="I880" s="19">
        <v>2024</v>
      </c>
      <c r="J880" s="19" t="s">
        <v>495</v>
      </c>
      <c r="K880" s="19" t="s">
        <v>496</v>
      </c>
      <c r="L880" s="19" t="s">
        <v>213</v>
      </c>
      <c r="M880" s="19" t="s">
        <v>68</v>
      </c>
      <c r="N880" s="19" t="s">
        <v>68</v>
      </c>
      <c r="O880" s="19" t="s">
        <v>1893</v>
      </c>
      <c r="P880" s="19" t="s">
        <v>51</v>
      </c>
      <c r="Q880" s="9" t="s">
        <v>4338</v>
      </c>
      <c r="R880" s="20">
        <v>9</v>
      </c>
      <c r="S880" s="20">
        <v>1</v>
      </c>
      <c r="T880" s="20">
        <v>8.91</v>
      </c>
      <c r="U880" s="20" t="s">
        <v>397</v>
      </c>
      <c r="V880" s="21" t="str">
        <f>_xlfn.XLOOKUP(D880,'[1]Gen. Real'!$A:$A,'[1]Gen. Real'!$C:$C,"-",0)</f>
        <v>-</v>
      </c>
      <c r="W880" s="22"/>
      <c r="X880" s="22" t="str">
        <f>_xlfn.XLOOKUP(D880,[1]Vertimiento!$A:$A,[1]Vertimiento!$E:$E,"-",0)</f>
        <v>-</v>
      </c>
      <c r="Y880" s="23" t="str">
        <f t="shared" si="52"/>
        <v>-</v>
      </c>
      <c r="Z880" s="19" t="str">
        <f>_xlfn.XLOOKUP(D880,[1]Cmg!$I$4:$I$85,[1]Cmg!$M$4:$M$85,"----",0,1)</f>
        <v>----</v>
      </c>
      <c r="AA880" s="19" t="str">
        <f>_xlfn.XLOOKUP(D880,[1]Cmg!$A$4:$A$89,[1]Cmg!$B$4:$B$89,"----",0,1)</f>
        <v>----</v>
      </c>
      <c r="AB880" s="19" t="str">
        <f>_xlfn.XLOOKUP(D880,[1]Cmg!$E$4:$E$89,[1]Cmg!$F$4:$F$89,"----",0,1)</f>
        <v>----</v>
      </c>
      <c r="AC880" s="19" t="str">
        <f>_xlfn.XLOOKUP(D880,[1]Cmg!$O$4:$O$89,[1]Cmg!$P$4:$P$89,"----",0,1)</f>
        <v>----</v>
      </c>
      <c r="AD880" s="24" t="str">
        <f>_xlfn.XLOOKUP(D880,[1]Cmg!$S$4:$S$89,[1]Cmg!$U$4:$U$89,"----",0,1)</f>
        <v>----</v>
      </c>
      <c r="AG880" s="25">
        <f>IFERROR(SUMIFS('[1]BD Unidades'!$AH:$AH,'[1]BD Unidades'!$A:$A,'BD Centrales 2023'!$A880),"-")</f>
        <v>0</v>
      </c>
      <c r="AH880" s="25">
        <f>SUMIFS('[1]BD Unidades'!$AJ$3:$AJ$1424,'[1]BD Unidades'!$A$3:$A$1424,$A880)</f>
        <v>0</v>
      </c>
      <c r="AI880" s="25">
        <f>SUMIFS('[1]BD Unidades'!$AL$3:$AL$1424,'[1]BD Unidades'!$A$3:$A$1424,$A880)</f>
        <v>0</v>
      </c>
      <c r="AJ880" s="26" t="str">
        <f t="shared" si="53"/>
        <v>-</v>
      </c>
      <c r="AK880" s="27">
        <f>IFERROR(SUMIFS('[1]BD Unidades'!$AO$3:$AO$1424,'[1]BD Unidades'!$A$3:$A$1424,$A880),"-")</f>
        <v>0</v>
      </c>
      <c r="AL880" s="27">
        <f>IFERROR(SUMIFS('[1]BD Unidades'!$AQ$3:$AQ$1424,'[1]BD Unidades'!$A$3:$A$1424,$A880),"-")</f>
        <v>0</v>
      </c>
      <c r="AM880" s="27">
        <f>IFERROR(SUMIFS('[1]BD Unidades'!$AS$3:$AS$1424,'[1]BD Unidades'!$A$3:$A$1424,$A880),"-")</f>
        <v>0</v>
      </c>
      <c r="AN880" s="27">
        <f>IFERROR(SUMIFS('[1]BD Unidades'!$AU$3:$AU$1424,'[1]BD Unidades'!$A$3:$A$1424,$A880),"-")</f>
        <v>0</v>
      </c>
      <c r="AO880" s="27"/>
      <c r="AP880" s="27"/>
      <c r="AQ880" s="25">
        <f>IFERROR(SUMIFS('[1]BD Unidades'!$AZ$3:$AZ$1424,'[1]BD Unidades'!$A$3:$A$1424,$A880),"-")</f>
        <v>0</v>
      </c>
      <c r="AR880" s="25">
        <f>IFERROR(SUMIFS('[1]BD Unidades'!$BA$3:$BA$1424,'[1]BD Unidades'!$A$3:$A$1424,$A880),"-")</f>
        <v>0</v>
      </c>
      <c r="AS880" s="28">
        <f>SUMIFS('[1]BD Unidades'!$BC$3:$BC$1424,'[1]BD Unidades'!$A$3:$A$1424,$A880)</f>
        <v>0</v>
      </c>
      <c r="AT880" s="28">
        <f>SUMIFS('[1]BD Unidades'!$BE$3:$BE$1424,'[1]BD Unidades'!$A$3:$A$1424,$A880)</f>
        <v>0</v>
      </c>
      <c r="AU880" s="29">
        <f t="shared" si="54"/>
        <v>0</v>
      </c>
      <c r="AV880" s="30">
        <f t="shared" si="55"/>
        <v>0.01</v>
      </c>
      <c r="AW880" s="25">
        <f>IFERROR(SUMIFS('[1]BD Unidades'!$BI$3:$BI$1424,'[1]BD Unidades'!$A$3:$A$1424,$A880),"-")</f>
        <v>0</v>
      </c>
      <c r="AX880" s="25">
        <f>IFERROR(SUMIFS('[1]BD Unidades'!$BJ$3:$BJ$1424,'[1]BD Unidades'!$A$3:$A$1424,$A880),"-")</f>
        <v>0</v>
      </c>
    </row>
    <row r="881" spans="1:50" ht="14.4" x14ac:dyDescent="0.3">
      <c r="A881" s="7">
        <v>2284</v>
      </c>
      <c r="B881" s="7" t="s">
        <v>4339</v>
      </c>
      <c r="D881" s="8" t="s">
        <v>4340</v>
      </c>
      <c r="E881" s="19" t="s">
        <v>4341</v>
      </c>
      <c r="F881" s="19" t="s">
        <v>4341</v>
      </c>
      <c r="G881" s="19" t="s">
        <v>4342</v>
      </c>
      <c r="H881" s="19">
        <v>1</v>
      </c>
      <c r="I881" s="19">
        <v>2024</v>
      </c>
      <c r="J881" s="19" t="s">
        <v>495</v>
      </c>
      <c r="K881" s="19" t="s">
        <v>496</v>
      </c>
      <c r="L881" s="19" t="s">
        <v>47</v>
      </c>
      <c r="M881" s="19" t="s">
        <v>497</v>
      </c>
      <c r="N881" s="19" t="s">
        <v>557</v>
      </c>
      <c r="O881" s="19" t="s">
        <v>610</v>
      </c>
      <c r="P881" s="19" t="s">
        <v>51</v>
      </c>
      <c r="Q881" s="9" t="s">
        <v>4344</v>
      </c>
      <c r="R881" s="20">
        <v>239.845</v>
      </c>
      <c r="S881" s="20">
        <v>1.8456999999999999</v>
      </c>
      <c r="T881" s="20">
        <v>235.41810000000001</v>
      </c>
      <c r="U881" s="20">
        <v>0.442</v>
      </c>
      <c r="V881" s="21" t="str">
        <f>_xlfn.XLOOKUP(D881,'[1]Gen. Real'!$A:$A,'[1]Gen. Real'!$C:$C,"-",0)</f>
        <v>-</v>
      </c>
      <c r="W881" s="22"/>
      <c r="X881" s="22" t="str">
        <f>_xlfn.XLOOKUP(D881,[1]Vertimiento!$A:$A,[1]Vertimiento!$E:$E,"-",0)</f>
        <v>-</v>
      </c>
      <c r="Y881" s="23" t="str">
        <f t="shared" si="52"/>
        <v>-</v>
      </c>
      <c r="Z881" s="19" t="str">
        <f>_xlfn.XLOOKUP(D881,[1]Cmg!$I$4:$I$85,[1]Cmg!$M$4:$M$85,"----",0,1)</f>
        <v>----</v>
      </c>
      <c r="AA881" s="19" t="str">
        <f>_xlfn.XLOOKUP(D881,[1]Cmg!$A$4:$A$89,[1]Cmg!$B$4:$B$89,"----",0,1)</f>
        <v>----</v>
      </c>
      <c r="AB881" s="19" t="str">
        <f>_xlfn.XLOOKUP(D881,[1]Cmg!$E$4:$E$89,[1]Cmg!$F$4:$F$89,"----",0,1)</f>
        <v>----</v>
      </c>
      <c r="AC881" s="19" t="str">
        <f>_xlfn.XLOOKUP(D881,[1]Cmg!$O$4:$O$89,[1]Cmg!$P$4:$P$89,"----",0,1)</f>
        <v>----</v>
      </c>
      <c r="AD881" s="24" t="str">
        <f>_xlfn.XLOOKUP(D881,[1]Cmg!$S$4:$S$89,[1]Cmg!$U$4:$U$89,"----",0,1)</f>
        <v>----</v>
      </c>
      <c r="AG881" s="25">
        <f>IFERROR(SUMIFS('[1]BD Unidades'!$AH:$AH,'[1]BD Unidades'!$A:$A,'BD Centrales 2023'!$A881),"-")</f>
        <v>0</v>
      </c>
      <c r="AH881" s="25">
        <f>SUMIFS('[1]BD Unidades'!$AJ$3:$AJ$1424,'[1]BD Unidades'!$A$3:$A$1424,$A881)</f>
        <v>0</v>
      </c>
      <c r="AI881" s="25">
        <f>SUMIFS('[1]BD Unidades'!$AL$3:$AL$1424,'[1]BD Unidades'!$A$3:$A$1424,$A881)</f>
        <v>0</v>
      </c>
      <c r="AJ881" s="26" t="str">
        <f t="shared" si="53"/>
        <v>-</v>
      </c>
      <c r="AK881" s="27">
        <f>IFERROR(SUMIFS('[1]BD Unidades'!$AO$3:$AO$1424,'[1]BD Unidades'!$A$3:$A$1424,$A881),"-")</f>
        <v>0</v>
      </c>
      <c r="AL881" s="27">
        <f>IFERROR(SUMIFS('[1]BD Unidades'!$AQ$3:$AQ$1424,'[1]BD Unidades'!$A$3:$A$1424,$A881),"-")</f>
        <v>0</v>
      </c>
      <c r="AM881" s="27">
        <f>IFERROR(SUMIFS('[1]BD Unidades'!$AS$3:$AS$1424,'[1]BD Unidades'!$A$3:$A$1424,$A881),"-")</f>
        <v>0</v>
      </c>
      <c r="AN881" s="27">
        <f>IFERROR(SUMIFS('[1]BD Unidades'!$AU$3:$AU$1424,'[1]BD Unidades'!$A$3:$A$1424,$A881),"-")</f>
        <v>0</v>
      </c>
      <c r="AO881" s="27"/>
      <c r="AP881" s="27"/>
      <c r="AQ881" s="25">
        <f>IFERROR(SUMIFS('[1]BD Unidades'!$AZ$3:$AZ$1424,'[1]BD Unidades'!$A$3:$A$1424,$A881),"-")</f>
        <v>0</v>
      </c>
      <c r="AR881" s="25">
        <f>IFERROR(SUMIFS('[1]BD Unidades'!$BA$3:$BA$1424,'[1]BD Unidades'!$A$3:$A$1424,$A881),"-")</f>
        <v>0</v>
      </c>
      <c r="AS881" s="28">
        <f>SUMIFS('[1]BD Unidades'!$BC$3:$BC$1424,'[1]BD Unidades'!$A$3:$A$1424,$A881)</f>
        <v>0</v>
      </c>
      <c r="AT881" s="28">
        <f>SUMIFS('[1]BD Unidades'!$BE$3:$BE$1424,'[1]BD Unidades'!$A$3:$A$1424,$A881)</f>
        <v>0</v>
      </c>
      <c r="AU881" s="29">
        <f t="shared" si="54"/>
        <v>0</v>
      </c>
      <c r="AV881" s="30">
        <f t="shared" si="55"/>
        <v>1.8456999999999998E-2</v>
      </c>
      <c r="AW881" s="25">
        <f>IFERROR(SUMIFS('[1]BD Unidades'!$BI$3:$BI$1424,'[1]BD Unidades'!$A$3:$A$1424,$A881),"-")</f>
        <v>0</v>
      </c>
      <c r="AX881" s="25">
        <f>IFERROR(SUMIFS('[1]BD Unidades'!$BJ$3:$BJ$1424,'[1]BD Unidades'!$A$3:$A$1424,$A881),"-")</f>
        <v>0</v>
      </c>
    </row>
    <row r="882" spans="1:50" ht="14.4" x14ac:dyDescent="0.3">
      <c r="A882" s="7">
        <v>2286</v>
      </c>
      <c r="B882" s="7" t="s">
        <v>4345</v>
      </c>
      <c r="D882" s="8" t="s">
        <v>4346</v>
      </c>
      <c r="E882" s="19" t="s">
        <v>1308</v>
      </c>
      <c r="F882" s="19" t="s">
        <v>4347</v>
      </c>
      <c r="G882" s="19" t="s">
        <v>4348</v>
      </c>
      <c r="H882" s="19" t="s">
        <v>397</v>
      </c>
      <c r="I882" s="19">
        <v>2024</v>
      </c>
      <c r="J882" s="19" t="s">
        <v>495</v>
      </c>
      <c r="K882" s="19" t="s">
        <v>496</v>
      </c>
      <c r="L882" s="19" t="s">
        <v>213</v>
      </c>
      <c r="M882" s="19" t="s">
        <v>106</v>
      </c>
      <c r="N882" s="19" t="s">
        <v>107</v>
      </c>
      <c r="O882" s="19" t="s">
        <v>304</v>
      </c>
      <c r="P882" s="19" t="s">
        <v>51</v>
      </c>
      <c r="Q882" s="9" t="s">
        <v>4349</v>
      </c>
      <c r="R882" s="20">
        <v>2.81</v>
      </c>
      <c r="S882" s="20">
        <v>0.35599999999999998</v>
      </c>
      <c r="T882" s="20">
        <v>2.8</v>
      </c>
      <c r="U882" s="20" t="s">
        <v>397</v>
      </c>
      <c r="V882" s="21" t="str">
        <f>_xlfn.XLOOKUP(D882,'[1]Gen. Real'!$A:$A,'[1]Gen. Real'!$C:$C,"-",0)</f>
        <v>-</v>
      </c>
      <c r="W882" s="22"/>
      <c r="X882" s="22" t="str">
        <f>_xlfn.XLOOKUP(D882,[1]Vertimiento!$A:$A,[1]Vertimiento!$E:$E,"-",0)</f>
        <v>-</v>
      </c>
      <c r="Y882" s="23" t="str">
        <f t="shared" si="52"/>
        <v>-</v>
      </c>
      <c r="Z882" s="19" t="str">
        <f>_xlfn.XLOOKUP(D882,[1]Cmg!$I$4:$I$85,[1]Cmg!$M$4:$M$85,"----",0,1)</f>
        <v>----</v>
      </c>
      <c r="AA882" s="19" t="str">
        <f>_xlfn.XLOOKUP(D882,[1]Cmg!$A$4:$A$89,[1]Cmg!$B$4:$B$89,"----",0,1)</f>
        <v>----</v>
      </c>
      <c r="AB882" s="19" t="str">
        <f>_xlfn.XLOOKUP(D882,[1]Cmg!$E$4:$E$89,[1]Cmg!$F$4:$F$89,"----",0,1)</f>
        <v>----</v>
      </c>
      <c r="AC882" s="19" t="str">
        <f>_xlfn.XLOOKUP(D882,[1]Cmg!$O$4:$O$89,[1]Cmg!$P$4:$P$89,"----",0,1)</f>
        <v>----</v>
      </c>
      <c r="AD882" s="24" t="str">
        <f>_xlfn.XLOOKUP(D882,[1]Cmg!$S$4:$S$89,[1]Cmg!$U$4:$U$89,"----",0,1)</f>
        <v>----</v>
      </c>
      <c r="AG882" s="25">
        <f>IFERROR(SUMIFS('[1]BD Unidades'!$AH:$AH,'[1]BD Unidades'!$A:$A,'BD Centrales 2023'!$A882),"-")</f>
        <v>0</v>
      </c>
      <c r="AH882" s="25">
        <f>SUMIFS('[1]BD Unidades'!$AJ$3:$AJ$1424,'[1]BD Unidades'!$A$3:$A$1424,$A882)</f>
        <v>0</v>
      </c>
      <c r="AI882" s="25">
        <f>SUMIFS('[1]BD Unidades'!$AL$3:$AL$1424,'[1]BD Unidades'!$A$3:$A$1424,$A882)</f>
        <v>0</v>
      </c>
      <c r="AJ882" s="26" t="str">
        <f t="shared" si="53"/>
        <v>-</v>
      </c>
      <c r="AK882" s="27">
        <f>IFERROR(SUMIFS('[1]BD Unidades'!$AO$3:$AO$1424,'[1]BD Unidades'!$A$3:$A$1424,$A882),"-")</f>
        <v>0</v>
      </c>
      <c r="AL882" s="27">
        <f>IFERROR(SUMIFS('[1]BD Unidades'!$AQ$3:$AQ$1424,'[1]BD Unidades'!$A$3:$A$1424,$A882),"-")</f>
        <v>0</v>
      </c>
      <c r="AM882" s="27">
        <f>IFERROR(SUMIFS('[1]BD Unidades'!$AS$3:$AS$1424,'[1]BD Unidades'!$A$3:$A$1424,$A882),"-")</f>
        <v>0</v>
      </c>
      <c r="AN882" s="27">
        <f>IFERROR(SUMIFS('[1]BD Unidades'!$AU$3:$AU$1424,'[1]BD Unidades'!$A$3:$A$1424,$A882),"-")</f>
        <v>0</v>
      </c>
      <c r="AO882" s="27"/>
      <c r="AP882" s="27"/>
      <c r="AQ882" s="25">
        <f>IFERROR(SUMIFS('[1]BD Unidades'!$AZ$3:$AZ$1424,'[1]BD Unidades'!$A$3:$A$1424,$A882),"-")</f>
        <v>0</v>
      </c>
      <c r="AR882" s="25">
        <f>IFERROR(SUMIFS('[1]BD Unidades'!$BA$3:$BA$1424,'[1]BD Unidades'!$A$3:$A$1424,$A882),"-")</f>
        <v>0</v>
      </c>
      <c r="AS882" s="28">
        <f>SUMIFS('[1]BD Unidades'!$BC$3:$BC$1424,'[1]BD Unidades'!$A$3:$A$1424,$A882)</f>
        <v>0</v>
      </c>
      <c r="AT882" s="28">
        <f>SUMIFS('[1]BD Unidades'!$BE$3:$BE$1424,'[1]BD Unidades'!$A$3:$A$1424,$A882)</f>
        <v>0</v>
      </c>
      <c r="AU882" s="29">
        <f t="shared" si="54"/>
        <v>0</v>
      </c>
      <c r="AV882" s="30">
        <f t="shared" si="55"/>
        <v>3.5599999999999998E-3</v>
      </c>
      <c r="AW882" s="25">
        <f>IFERROR(SUMIFS('[1]BD Unidades'!$BI$3:$BI$1424,'[1]BD Unidades'!$A$3:$A$1424,$A882),"-")</f>
        <v>0</v>
      </c>
      <c r="AX882" s="25">
        <f>IFERROR(SUMIFS('[1]BD Unidades'!$BJ$3:$BJ$1424,'[1]BD Unidades'!$A$3:$A$1424,$A882),"-")</f>
        <v>0</v>
      </c>
    </row>
    <row r="883" spans="1:50" ht="14.4" x14ac:dyDescent="0.3">
      <c r="A883" s="7">
        <v>2287</v>
      </c>
      <c r="B883" s="7" t="s">
        <v>4350</v>
      </c>
      <c r="D883" s="8" t="s">
        <v>4351</v>
      </c>
      <c r="E883" s="19" t="s">
        <v>4352</v>
      </c>
      <c r="F883" s="19" t="s">
        <v>4352</v>
      </c>
      <c r="G883" s="19" t="s">
        <v>4353</v>
      </c>
      <c r="H883" s="19" t="s">
        <v>397</v>
      </c>
      <c r="I883" s="19">
        <v>2024</v>
      </c>
      <c r="J883" s="19" t="s">
        <v>495</v>
      </c>
      <c r="K883" s="19" t="s">
        <v>496</v>
      </c>
      <c r="L883" s="19" t="s">
        <v>213</v>
      </c>
      <c r="M883" s="19" t="s">
        <v>189</v>
      </c>
      <c r="N883" s="19" t="s">
        <v>2074</v>
      </c>
      <c r="O883" s="19" t="s">
        <v>2074</v>
      </c>
      <c r="P883" s="19" t="s">
        <v>51</v>
      </c>
      <c r="Q883" s="9" t="s">
        <v>3962</v>
      </c>
      <c r="R883" s="20">
        <v>3.01</v>
      </c>
      <c r="S883" s="20">
        <v>0.33200000000000002</v>
      </c>
      <c r="T883" s="20">
        <v>3</v>
      </c>
      <c r="U883" s="20" t="s">
        <v>397</v>
      </c>
      <c r="V883" s="21" t="str">
        <f>_xlfn.XLOOKUP(D883,'[1]Gen. Real'!$A:$A,'[1]Gen. Real'!$C:$C,"-",0)</f>
        <v>-</v>
      </c>
      <c r="W883" s="22"/>
      <c r="X883" s="22" t="str">
        <f>_xlfn.XLOOKUP(D883,[1]Vertimiento!$A:$A,[1]Vertimiento!$E:$E,"-",0)</f>
        <v>-</v>
      </c>
      <c r="Y883" s="23" t="str">
        <f t="shared" si="52"/>
        <v>-</v>
      </c>
      <c r="Z883" s="19" t="str">
        <f>_xlfn.XLOOKUP(D883,[1]Cmg!$I$4:$I$85,[1]Cmg!$M$4:$M$85,"----",0,1)</f>
        <v>----</v>
      </c>
      <c r="AA883" s="19" t="str">
        <f>_xlfn.XLOOKUP(D883,[1]Cmg!$A$4:$A$89,[1]Cmg!$B$4:$B$89,"----",0,1)</f>
        <v>----</v>
      </c>
      <c r="AB883" s="19" t="str">
        <f>_xlfn.XLOOKUP(D883,[1]Cmg!$E$4:$E$89,[1]Cmg!$F$4:$F$89,"----",0,1)</f>
        <v>----</v>
      </c>
      <c r="AC883" s="19" t="str">
        <f>_xlfn.XLOOKUP(D883,[1]Cmg!$O$4:$O$89,[1]Cmg!$P$4:$P$89,"----",0,1)</f>
        <v>----</v>
      </c>
      <c r="AD883" s="24" t="str">
        <f>_xlfn.XLOOKUP(D883,[1]Cmg!$S$4:$S$89,[1]Cmg!$U$4:$U$89,"----",0,1)</f>
        <v>----</v>
      </c>
      <c r="AG883" s="25">
        <f>IFERROR(SUMIFS('[1]BD Unidades'!$AH:$AH,'[1]BD Unidades'!$A:$A,'BD Centrales 2023'!$A883),"-")</f>
        <v>0</v>
      </c>
      <c r="AH883" s="25">
        <f>SUMIFS('[1]BD Unidades'!$AJ$3:$AJ$1424,'[1]BD Unidades'!$A$3:$A$1424,$A883)</f>
        <v>0</v>
      </c>
      <c r="AI883" s="25">
        <f>SUMIFS('[1]BD Unidades'!$AL$3:$AL$1424,'[1]BD Unidades'!$A$3:$A$1424,$A883)</f>
        <v>0</v>
      </c>
      <c r="AJ883" s="26" t="str">
        <f t="shared" si="53"/>
        <v>-</v>
      </c>
      <c r="AK883" s="27">
        <f>IFERROR(SUMIFS('[1]BD Unidades'!$AO$3:$AO$1424,'[1]BD Unidades'!$A$3:$A$1424,$A883),"-")</f>
        <v>0</v>
      </c>
      <c r="AL883" s="27">
        <f>IFERROR(SUMIFS('[1]BD Unidades'!$AQ$3:$AQ$1424,'[1]BD Unidades'!$A$3:$A$1424,$A883),"-")</f>
        <v>0</v>
      </c>
      <c r="AM883" s="27">
        <f>IFERROR(SUMIFS('[1]BD Unidades'!$AS$3:$AS$1424,'[1]BD Unidades'!$A$3:$A$1424,$A883),"-")</f>
        <v>0</v>
      </c>
      <c r="AN883" s="27">
        <f>IFERROR(SUMIFS('[1]BD Unidades'!$AU$3:$AU$1424,'[1]BD Unidades'!$A$3:$A$1424,$A883),"-")</f>
        <v>0</v>
      </c>
      <c r="AO883" s="27"/>
      <c r="AP883" s="27"/>
      <c r="AQ883" s="25">
        <f>IFERROR(SUMIFS('[1]BD Unidades'!$AZ$3:$AZ$1424,'[1]BD Unidades'!$A$3:$A$1424,$A883),"-")</f>
        <v>0</v>
      </c>
      <c r="AR883" s="25">
        <f>IFERROR(SUMIFS('[1]BD Unidades'!$BA$3:$BA$1424,'[1]BD Unidades'!$A$3:$A$1424,$A883),"-")</f>
        <v>0</v>
      </c>
      <c r="AS883" s="28">
        <f>SUMIFS('[1]BD Unidades'!$BC$3:$BC$1424,'[1]BD Unidades'!$A$3:$A$1424,$A883)</f>
        <v>0</v>
      </c>
      <c r="AT883" s="28">
        <f>SUMIFS('[1]BD Unidades'!$BE$3:$BE$1424,'[1]BD Unidades'!$A$3:$A$1424,$A883)</f>
        <v>0</v>
      </c>
      <c r="AU883" s="29">
        <f t="shared" si="54"/>
        <v>0</v>
      </c>
      <c r="AV883" s="30">
        <f t="shared" si="55"/>
        <v>3.32E-3</v>
      </c>
      <c r="AW883" s="25">
        <f>IFERROR(SUMIFS('[1]BD Unidades'!$BI$3:$BI$1424,'[1]BD Unidades'!$A$3:$A$1424,$A883),"-")</f>
        <v>0</v>
      </c>
      <c r="AX883" s="25">
        <f>IFERROR(SUMIFS('[1]BD Unidades'!$BJ$3:$BJ$1424,'[1]BD Unidades'!$A$3:$A$1424,$A883),"-")</f>
        <v>0</v>
      </c>
    </row>
    <row r="884" spans="1:50" ht="14.4" x14ac:dyDescent="0.3">
      <c r="A884" s="7">
        <v>2288</v>
      </c>
      <c r="B884" s="7" t="s">
        <v>4354</v>
      </c>
      <c r="D884" s="8" t="s">
        <v>4355</v>
      </c>
      <c r="E884" s="19" t="s">
        <v>1908</v>
      </c>
      <c r="F884" s="19" t="s">
        <v>4356</v>
      </c>
      <c r="G884" s="19" t="s">
        <v>4357</v>
      </c>
      <c r="H884" s="19" t="s">
        <v>397</v>
      </c>
      <c r="I884" s="19">
        <v>2024</v>
      </c>
      <c r="J884" s="19" t="s">
        <v>495</v>
      </c>
      <c r="K884" s="19" t="s">
        <v>496</v>
      </c>
      <c r="L884" s="19" t="s">
        <v>213</v>
      </c>
      <c r="M884" s="19" t="s">
        <v>68</v>
      </c>
      <c r="N884" s="19" t="s">
        <v>68</v>
      </c>
      <c r="O884" s="19" t="s">
        <v>2324</v>
      </c>
      <c r="P884" s="19" t="s">
        <v>51</v>
      </c>
      <c r="Q884" s="9" t="s">
        <v>4359</v>
      </c>
      <c r="R884" s="20">
        <v>3.0034999999999998</v>
      </c>
      <c r="S884" s="20">
        <v>1.5E-3</v>
      </c>
      <c r="T884" s="20">
        <v>2.9990000000000001</v>
      </c>
      <c r="U884" s="20" t="s">
        <v>397</v>
      </c>
      <c r="V884" s="21" t="str">
        <f>_xlfn.XLOOKUP(D884,'[1]Gen. Real'!$A:$A,'[1]Gen. Real'!$C:$C,"-",0)</f>
        <v>-</v>
      </c>
      <c r="W884" s="22"/>
      <c r="X884" s="22" t="str">
        <f>_xlfn.XLOOKUP(D884,[1]Vertimiento!$A:$A,[1]Vertimiento!$E:$E,"-",0)</f>
        <v>-</v>
      </c>
      <c r="Y884" s="23" t="str">
        <f t="shared" si="52"/>
        <v>-</v>
      </c>
      <c r="Z884" s="19" t="str">
        <f>_xlfn.XLOOKUP(D884,[1]Cmg!$I$4:$I$85,[1]Cmg!$M$4:$M$85,"----",0,1)</f>
        <v>----</v>
      </c>
      <c r="AA884" s="19" t="str">
        <f>_xlfn.XLOOKUP(D884,[1]Cmg!$A$4:$A$89,[1]Cmg!$B$4:$B$89,"----",0,1)</f>
        <v>----</v>
      </c>
      <c r="AB884" s="19" t="str">
        <f>_xlfn.XLOOKUP(D884,[1]Cmg!$E$4:$E$89,[1]Cmg!$F$4:$F$89,"----",0,1)</f>
        <v>----</v>
      </c>
      <c r="AC884" s="19" t="str">
        <f>_xlfn.XLOOKUP(D884,[1]Cmg!$O$4:$O$89,[1]Cmg!$P$4:$P$89,"----",0,1)</f>
        <v>----</v>
      </c>
      <c r="AD884" s="24" t="str">
        <f>_xlfn.XLOOKUP(D884,[1]Cmg!$S$4:$S$89,[1]Cmg!$U$4:$U$89,"----",0,1)</f>
        <v>----</v>
      </c>
      <c r="AG884" s="25">
        <f>IFERROR(SUMIFS('[1]BD Unidades'!$AH:$AH,'[1]BD Unidades'!$A:$A,'BD Centrales 2023'!$A884),"-")</f>
        <v>0</v>
      </c>
      <c r="AH884" s="25">
        <f>SUMIFS('[1]BD Unidades'!$AJ$3:$AJ$1424,'[1]BD Unidades'!$A$3:$A$1424,$A884)</f>
        <v>0</v>
      </c>
      <c r="AI884" s="25">
        <f>SUMIFS('[1]BD Unidades'!$AL$3:$AL$1424,'[1]BD Unidades'!$A$3:$A$1424,$A884)</f>
        <v>0</v>
      </c>
      <c r="AJ884" s="26" t="str">
        <f t="shared" si="53"/>
        <v>-</v>
      </c>
      <c r="AK884" s="27">
        <f>IFERROR(SUMIFS('[1]BD Unidades'!$AO$3:$AO$1424,'[1]BD Unidades'!$A$3:$A$1424,$A884),"-")</f>
        <v>0</v>
      </c>
      <c r="AL884" s="27">
        <f>IFERROR(SUMIFS('[1]BD Unidades'!$AQ$3:$AQ$1424,'[1]BD Unidades'!$A$3:$A$1424,$A884),"-")</f>
        <v>0</v>
      </c>
      <c r="AM884" s="27">
        <f>IFERROR(SUMIFS('[1]BD Unidades'!$AS$3:$AS$1424,'[1]BD Unidades'!$A$3:$A$1424,$A884),"-")</f>
        <v>0</v>
      </c>
      <c r="AN884" s="27">
        <f>IFERROR(SUMIFS('[1]BD Unidades'!$AU$3:$AU$1424,'[1]BD Unidades'!$A$3:$A$1424,$A884),"-")</f>
        <v>0</v>
      </c>
      <c r="AO884" s="27"/>
      <c r="AP884" s="27"/>
      <c r="AQ884" s="25">
        <f>IFERROR(SUMIFS('[1]BD Unidades'!$AZ$3:$AZ$1424,'[1]BD Unidades'!$A$3:$A$1424,$A884),"-")</f>
        <v>0</v>
      </c>
      <c r="AR884" s="25">
        <f>IFERROR(SUMIFS('[1]BD Unidades'!$BA$3:$BA$1424,'[1]BD Unidades'!$A$3:$A$1424,$A884),"-")</f>
        <v>0</v>
      </c>
      <c r="AS884" s="28">
        <f>SUMIFS('[1]BD Unidades'!$BC$3:$BC$1424,'[1]BD Unidades'!$A$3:$A$1424,$A884)</f>
        <v>0</v>
      </c>
      <c r="AT884" s="28">
        <f>SUMIFS('[1]BD Unidades'!$BE$3:$BE$1424,'[1]BD Unidades'!$A$3:$A$1424,$A884)</f>
        <v>0</v>
      </c>
      <c r="AU884" s="29">
        <f t="shared" si="54"/>
        <v>0</v>
      </c>
      <c r="AV884" s="30">
        <f t="shared" si="55"/>
        <v>1.5E-5</v>
      </c>
      <c r="AW884" s="25">
        <f>IFERROR(SUMIFS('[1]BD Unidades'!$BI$3:$BI$1424,'[1]BD Unidades'!$A$3:$A$1424,$A884),"-")</f>
        <v>0</v>
      </c>
      <c r="AX884" s="25">
        <f>IFERROR(SUMIFS('[1]BD Unidades'!$BJ$3:$BJ$1424,'[1]BD Unidades'!$A$3:$A$1424,$A884),"-")</f>
        <v>0</v>
      </c>
    </row>
    <row r="885" spans="1:50" ht="14.4" x14ac:dyDescent="0.3">
      <c r="A885" s="7">
        <v>2289</v>
      </c>
      <c r="B885" s="7" t="s">
        <v>4360</v>
      </c>
      <c r="D885" s="8" t="s">
        <v>4361</v>
      </c>
      <c r="E885" s="19" t="s">
        <v>1908</v>
      </c>
      <c r="F885" s="19" t="s">
        <v>4362</v>
      </c>
      <c r="G885" s="19" t="s">
        <v>4363</v>
      </c>
      <c r="H885" s="19">
        <v>1</v>
      </c>
      <c r="I885" s="19">
        <v>2024</v>
      </c>
      <c r="J885" s="19" t="s">
        <v>495</v>
      </c>
      <c r="K885" s="19" t="s">
        <v>496</v>
      </c>
      <c r="L885" s="19" t="s">
        <v>213</v>
      </c>
      <c r="M885" s="19" t="s">
        <v>68</v>
      </c>
      <c r="N885" s="19" t="s">
        <v>68</v>
      </c>
      <c r="O885" s="19" t="s">
        <v>2324</v>
      </c>
      <c r="P885" s="19" t="s">
        <v>51</v>
      </c>
      <c r="Q885" s="9" t="s">
        <v>4364</v>
      </c>
      <c r="R885" s="20">
        <v>3.0045000000000002</v>
      </c>
      <c r="S885" s="20">
        <v>0.14979999999999999</v>
      </c>
      <c r="T885" s="20">
        <v>3</v>
      </c>
      <c r="U885" s="20" t="s">
        <v>397</v>
      </c>
      <c r="V885" s="21" t="str">
        <f>_xlfn.XLOOKUP(D885,'[1]Gen. Real'!$A:$A,'[1]Gen. Real'!$C:$C,"-",0)</f>
        <v>-</v>
      </c>
      <c r="W885" s="22"/>
      <c r="X885" s="22" t="str">
        <f>_xlfn.XLOOKUP(D885,[1]Vertimiento!$A:$A,[1]Vertimiento!$E:$E,"-",0)</f>
        <v>-</v>
      </c>
      <c r="Y885" s="23" t="str">
        <f t="shared" si="52"/>
        <v>-</v>
      </c>
      <c r="Z885" s="19" t="str">
        <f>_xlfn.XLOOKUP(D885,[1]Cmg!$I$4:$I$85,[1]Cmg!$M$4:$M$85,"----",0,1)</f>
        <v>----</v>
      </c>
      <c r="AA885" s="19" t="str">
        <f>_xlfn.XLOOKUP(D885,[1]Cmg!$A$4:$A$89,[1]Cmg!$B$4:$B$89,"----",0,1)</f>
        <v>----</v>
      </c>
      <c r="AB885" s="19" t="str">
        <f>_xlfn.XLOOKUP(D885,[1]Cmg!$E$4:$E$89,[1]Cmg!$F$4:$F$89,"----",0,1)</f>
        <v>----</v>
      </c>
      <c r="AC885" s="19" t="str">
        <f>_xlfn.XLOOKUP(D885,[1]Cmg!$O$4:$O$89,[1]Cmg!$P$4:$P$89,"----",0,1)</f>
        <v>----</v>
      </c>
      <c r="AD885" s="24" t="str">
        <f>_xlfn.XLOOKUP(D885,[1]Cmg!$S$4:$S$89,[1]Cmg!$U$4:$U$89,"----",0,1)</f>
        <v>----</v>
      </c>
      <c r="AG885" s="25">
        <f>IFERROR(SUMIFS('[1]BD Unidades'!$AH:$AH,'[1]BD Unidades'!$A:$A,'BD Centrales 2023'!$A885),"-")</f>
        <v>0</v>
      </c>
      <c r="AH885" s="25">
        <f>SUMIFS('[1]BD Unidades'!$AJ$3:$AJ$1424,'[1]BD Unidades'!$A$3:$A$1424,$A885)</f>
        <v>0</v>
      </c>
      <c r="AI885" s="25">
        <f>SUMIFS('[1]BD Unidades'!$AL$3:$AL$1424,'[1]BD Unidades'!$A$3:$A$1424,$A885)</f>
        <v>0</v>
      </c>
      <c r="AJ885" s="26" t="str">
        <f t="shared" si="53"/>
        <v>-</v>
      </c>
      <c r="AK885" s="27">
        <f>IFERROR(SUMIFS('[1]BD Unidades'!$AO$3:$AO$1424,'[1]BD Unidades'!$A$3:$A$1424,$A885),"-")</f>
        <v>0</v>
      </c>
      <c r="AL885" s="27">
        <f>IFERROR(SUMIFS('[1]BD Unidades'!$AQ$3:$AQ$1424,'[1]BD Unidades'!$A$3:$A$1424,$A885),"-")</f>
        <v>0</v>
      </c>
      <c r="AM885" s="27">
        <f>IFERROR(SUMIFS('[1]BD Unidades'!$AS$3:$AS$1424,'[1]BD Unidades'!$A$3:$A$1424,$A885),"-")</f>
        <v>0</v>
      </c>
      <c r="AN885" s="27">
        <f>IFERROR(SUMIFS('[1]BD Unidades'!$AU$3:$AU$1424,'[1]BD Unidades'!$A$3:$A$1424,$A885),"-")</f>
        <v>0</v>
      </c>
      <c r="AO885" s="27"/>
      <c r="AP885" s="27"/>
      <c r="AQ885" s="25">
        <f>IFERROR(SUMIFS('[1]BD Unidades'!$AZ$3:$AZ$1424,'[1]BD Unidades'!$A$3:$A$1424,$A885),"-")</f>
        <v>0</v>
      </c>
      <c r="AR885" s="25">
        <f>IFERROR(SUMIFS('[1]BD Unidades'!$BA$3:$BA$1424,'[1]BD Unidades'!$A$3:$A$1424,$A885),"-")</f>
        <v>0</v>
      </c>
      <c r="AS885" s="28">
        <f>SUMIFS('[1]BD Unidades'!$BC$3:$BC$1424,'[1]BD Unidades'!$A$3:$A$1424,$A885)</f>
        <v>0</v>
      </c>
      <c r="AT885" s="28">
        <f>SUMIFS('[1]BD Unidades'!$BE$3:$BE$1424,'[1]BD Unidades'!$A$3:$A$1424,$A885)</f>
        <v>0</v>
      </c>
      <c r="AU885" s="29">
        <f t="shared" si="54"/>
        <v>0</v>
      </c>
      <c r="AV885" s="30">
        <f t="shared" si="55"/>
        <v>1.498E-3</v>
      </c>
      <c r="AW885" s="25">
        <f>IFERROR(SUMIFS('[1]BD Unidades'!$BI$3:$BI$1424,'[1]BD Unidades'!$A$3:$A$1424,$A885),"-")</f>
        <v>0</v>
      </c>
      <c r="AX885" s="25">
        <f>IFERROR(SUMIFS('[1]BD Unidades'!$BJ$3:$BJ$1424,'[1]BD Unidades'!$A$3:$A$1424,$A885),"-")</f>
        <v>0</v>
      </c>
    </row>
    <row r="886" spans="1:50" ht="14.4" x14ac:dyDescent="0.3">
      <c r="A886" s="7">
        <v>2292</v>
      </c>
      <c r="B886" s="7" t="s">
        <v>4365</v>
      </c>
      <c r="D886" s="8" t="s">
        <v>4366</v>
      </c>
      <c r="E886" s="19" t="s">
        <v>1516</v>
      </c>
      <c r="F886" s="19" t="s">
        <v>4367</v>
      </c>
      <c r="G886" s="19" t="s">
        <v>4368</v>
      </c>
      <c r="H886" s="19">
        <v>1</v>
      </c>
      <c r="I886" s="19">
        <v>2024</v>
      </c>
      <c r="J886" s="19" t="s">
        <v>495</v>
      </c>
      <c r="K886" s="19" t="s">
        <v>496</v>
      </c>
      <c r="L886" s="19" t="s">
        <v>213</v>
      </c>
      <c r="M886" s="19" t="s">
        <v>90</v>
      </c>
      <c r="N886" s="19" t="s">
        <v>868</v>
      </c>
      <c r="O886" s="19" t="s">
        <v>868</v>
      </c>
      <c r="P886" s="19" t="s">
        <v>51</v>
      </c>
      <c r="Q886" s="9" t="s">
        <v>4369</v>
      </c>
      <c r="R886" s="20">
        <v>1.252</v>
      </c>
      <c r="S886" s="20">
        <v>2E-3</v>
      </c>
      <c r="T886" s="20">
        <v>1.248</v>
      </c>
      <c r="U886" s="20" t="s">
        <v>397</v>
      </c>
      <c r="V886" s="21" t="str">
        <f>_xlfn.XLOOKUP(D886,'[1]Gen. Real'!$A:$A,'[1]Gen. Real'!$C:$C,"-",0)</f>
        <v>-</v>
      </c>
      <c r="W886" s="22"/>
      <c r="X886" s="22" t="str">
        <f>_xlfn.XLOOKUP(D886,[1]Vertimiento!$A:$A,[1]Vertimiento!$E:$E,"-",0)</f>
        <v>-</v>
      </c>
      <c r="Y886" s="23" t="str">
        <f t="shared" si="52"/>
        <v>-</v>
      </c>
      <c r="Z886" s="19" t="str">
        <f>_xlfn.XLOOKUP(D886,[1]Cmg!$I$4:$I$85,[1]Cmg!$M$4:$M$85,"----",0,1)</f>
        <v>----</v>
      </c>
      <c r="AA886" s="19" t="str">
        <f>_xlfn.XLOOKUP(D886,[1]Cmg!$A$4:$A$89,[1]Cmg!$B$4:$B$89,"----",0,1)</f>
        <v>----</v>
      </c>
      <c r="AB886" s="19" t="str">
        <f>_xlfn.XLOOKUP(D886,[1]Cmg!$E$4:$E$89,[1]Cmg!$F$4:$F$89,"----",0,1)</f>
        <v>----</v>
      </c>
      <c r="AC886" s="19" t="str">
        <f>_xlfn.XLOOKUP(D886,[1]Cmg!$O$4:$O$89,[1]Cmg!$P$4:$P$89,"----",0,1)</f>
        <v>----</v>
      </c>
      <c r="AD886" s="24" t="str">
        <f>_xlfn.XLOOKUP(D886,[1]Cmg!$S$4:$S$89,[1]Cmg!$U$4:$U$89,"----",0,1)</f>
        <v>----</v>
      </c>
      <c r="AG886" s="25">
        <f>IFERROR(SUMIFS('[1]BD Unidades'!$AH:$AH,'[1]BD Unidades'!$A:$A,'BD Centrales 2023'!$A886),"-")</f>
        <v>0</v>
      </c>
      <c r="AH886" s="25">
        <f>SUMIFS('[1]BD Unidades'!$AJ$3:$AJ$1424,'[1]BD Unidades'!$A$3:$A$1424,$A886)</f>
        <v>0</v>
      </c>
      <c r="AI886" s="25">
        <f>SUMIFS('[1]BD Unidades'!$AL$3:$AL$1424,'[1]BD Unidades'!$A$3:$A$1424,$A886)</f>
        <v>0</v>
      </c>
      <c r="AJ886" s="26" t="str">
        <f t="shared" si="53"/>
        <v>-</v>
      </c>
      <c r="AK886" s="27">
        <f>IFERROR(SUMIFS('[1]BD Unidades'!$AO$3:$AO$1424,'[1]BD Unidades'!$A$3:$A$1424,$A886),"-")</f>
        <v>0</v>
      </c>
      <c r="AL886" s="27">
        <f>IFERROR(SUMIFS('[1]BD Unidades'!$AQ$3:$AQ$1424,'[1]BD Unidades'!$A$3:$A$1424,$A886),"-")</f>
        <v>0</v>
      </c>
      <c r="AM886" s="27">
        <f>IFERROR(SUMIFS('[1]BD Unidades'!$AS$3:$AS$1424,'[1]BD Unidades'!$A$3:$A$1424,$A886),"-")</f>
        <v>0</v>
      </c>
      <c r="AN886" s="27">
        <f>IFERROR(SUMIFS('[1]BD Unidades'!$AU$3:$AU$1424,'[1]BD Unidades'!$A$3:$A$1424,$A886),"-")</f>
        <v>0</v>
      </c>
      <c r="AO886" s="27"/>
      <c r="AP886" s="27"/>
      <c r="AQ886" s="25">
        <f>IFERROR(SUMIFS('[1]BD Unidades'!$AZ$3:$AZ$1424,'[1]BD Unidades'!$A$3:$A$1424,$A886),"-")</f>
        <v>0</v>
      </c>
      <c r="AR886" s="25">
        <f>IFERROR(SUMIFS('[1]BD Unidades'!$BA$3:$BA$1424,'[1]BD Unidades'!$A$3:$A$1424,$A886),"-")</f>
        <v>0</v>
      </c>
      <c r="AS886" s="28">
        <f>SUMIFS('[1]BD Unidades'!$BC$3:$BC$1424,'[1]BD Unidades'!$A$3:$A$1424,$A886)</f>
        <v>0</v>
      </c>
      <c r="AT886" s="28">
        <f>SUMIFS('[1]BD Unidades'!$BE$3:$BE$1424,'[1]BD Unidades'!$A$3:$A$1424,$A886)</f>
        <v>0</v>
      </c>
      <c r="AU886" s="29">
        <f t="shared" si="54"/>
        <v>0</v>
      </c>
      <c r="AV886" s="30">
        <f t="shared" si="55"/>
        <v>2.0000000000000002E-5</v>
      </c>
      <c r="AW886" s="25">
        <f>IFERROR(SUMIFS('[1]BD Unidades'!$BI$3:$BI$1424,'[1]BD Unidades'!$A$3:$A$1424,$A886),"-")</f>
        <v>0</v>
      </c>
      <c r="AX886" s="25">
        <f>IFERROR(SUMIFS('[1]BD Unidades'!$BJ$3:$BJ$1424,'[1]BD Unidades'!$A$3:$A$1424,$A886),"-")</f>
        <v>0</v>
      </c>
    </row>
    <row r="887" spans="1:50" ht="14.4" x14ac:dyDescent="0.3">
      <c r="A887" s="7">
        <v>2293</v>
      </c>
      <c r="B887" s="7" t="s">
        <v>4370</v>
      </c>
      <c r="D887" s="8" t="s">
        <v>4371</v>
      </c>
      <c r="E887" s="19" t="s">
        <v>3219</v>
      </c>
      <c r="F887" s="19" t="s">
        <v>4372</v>
      </c>
      <c r="G887" s="19" t="s">
        <v>4373</v>
      </c>
      <c r="H887" s="19" t="s">
        <v>397</v>
      </c>
      <c r="I887" s="19">
        <v>2024</v>
      </c>
      <c r="J887" s="19" t="s">
        <v>495</v>
      </c>
      <c r="K887" s="19" t="s">
        <v>496</v>
      </c>
      <c r="L887" s="19" t="s">
        <v>213</v>
      </c>
      <c r="M887" s="19" t="s">
        <v>48</v>
      </c>
      <c r="N887" s="19" t="s">
        <v>59</v>
      </c>
      <c r="O887" s="19" t="s">
        <v>807</v>
      </c>
      <c r="P887" s="19" t="s">
        <v>51</v>
      </c>
      <c r="Q887" s="9" t="s">
        <v>4374</v>
      </c>
      <c r="R887" s="20">
        <v>3.0059999999999998</v>
      </c>
      <c r="S887" s="20">
        <v>0.2</v>
      </c>
      <c r="T887" s="20">
        <v>3</v>
      </c>
      <c r="U887" s="20" t="s">
        <v>397</v>
      </c>
      <c r="V887" s="21" t="str">
        <f>_xlfn.XLOOKUP(D887,'[1]Gen. Real'!$A:$A,'[1]Gen. Real'!$C:$C,"-",0)</f>
        <v>-</v>
      </c>
      <c r="W887" s="22"/>
      <c r="X887" s="22" t="str">
        <f>_xlfn.XLOOKUP(D887,[1]Vertimiento!$A:$A,[1]Vertimiento!$E:$E,"-",0)</f>
        <v>-</v>
      </c>
      <c r="Y887" s="23" t="str">
        <f t="shared" si="52"/>
        <v>-</v>
      </c>
      <c r="Z887" s="19" t="str">
        <f>_xlfn.XLOOKUP(D887,[1]Cmg!$I$4:$I$85,[1]Cmg!$M$4:$M$85,"----",0,1)</f>
        <v>----</v>
      </c>
      <c r="AA887" s="19" t="str">
        <f>_xlfn.XLOOKUP(D887,[1]Cmg!$A$4:$A$89,[1]Cmg!$B$4:$B$89,"----",0,1)</f>
        <v>----</v>
      </c>
      <c r="AB887" s="19" t="str">
        <f>_xlfn.XLOOKUP(D887,[1]Cmg!$E$4:$E$89,[1]Cmg!$F$4:$F$89,"----",0,1)</f>
        <v>----</v>
      </c>
      <c r="AC887" s="19" t="str">
        <f>_xlfn.XLOOKUP(D887,[1]Cmg!$O$4:$O$89,[1]Cmg!$P$4:$P$89,"----",0,1)</f>
        <v>----</v>
      </c>
      <c r="AD887" s="24" t="str">
        <f>_xlfn.XLOOKUP(D887,[1]Cmg!$S$4:$S$89,[1]Cmg!$U$4:$U$89,"----",0,1)</f>
        <v>----</v>
      </c>
      <c r="AG887" s="25">
        <f>IFERROR(SUMIFS('[1]BD Unidades'!$AH:$AH,'[1]BD Unidades'!$A:$A,'BD Centrales 2023'!$A887),"-")</f>
        <v>0</v>
      </c>
      <c r="AH887" s="25">
        <f>SUMIFS('[1]BD Unidades'!$AJ$3:$AJ$1424,'[1]BD Unidades'!$A$3:$A$1424,$A887)</f>
        <v>0</v>
      </c>
      <c r="AI887" s="25">
        <f>SUMIFS('[1]BD Unidades'!$AL$3:$AL$1424,'[1]BD Unidades'!$A$3:$A$1424,$A887)</f>
        <v>0</v>
      </c>
      <c r="AJ887" s="26" t="str">
        <f t="shared" si="53"/>
        <v>-</v>
      </c>
      <c r="AK887" s="27">
        <f>IFERROR(SUMIFS('[1]BD Unidades'!$AO$3:$AO$1424,'[1]BD Unidades'!$A$3:$A$1424,$A887),"-")</f>
        <v>0</v>
      </c>
      <c r="AL887" s="27">
        <f>IFERROR(SUMIFS('[1]BD Unidades'!$AQ$3:$AQ$1424,'[1]BD Unidades'!$A$3:$A$1424,$A887),"-")</f>
        <v>0</v>
      </c>
      <c r="AM887" s="27">
        <f>IFERROR(SUMIFS('[1]BD Unidades'!$AS$3:$AS$1424,'[1]BD Unidades'!$A$3:$A$1424,$A887),"-")</f>
        <v>0</v>
      </c>
      <c r="AN887" s="27">
        <f>IFERROR(SUMIFS('[1]BD Unidades'!$AU$3:$AU$1424,'[1]BD Unidades'!$A$3:$A$1424,$A887),"-")</f>
        <v>0</v>
      </c>
      <c r="AO887" s="27"/>
      <c r="AP887" s="27"/>
      <c r="AQ887" s="25">
        <f>IFERROR(SUMIFS('[1]BD Unidades'!$AZ$3:$AZ$1424,'[1]BD Unidades'!$A$3:$A$1424,$A887),"-")</f>
        <v>0</v>
      </c>
      <c r="AR887" s="25">
        <f>IFERROR(SUMIFS('[1]BD Unidades'!$BA$3:$BA$1424,'[1]BD Unidades'!$A$3:$A$1424,$A887),"-")</f>
        <v>0</v>
      </c>
      <c r="AS887" s="28">
        <f>SUMIFS('[1]BD Unidades'!$BC$3:$BC$1424,'[1]BD Unidades'!$A$3:$A$1424,$A887)</f>
        <v>0</v>
      </c>
      <c r="AT887" s="28">
        <f>SUMIFS('[1]BD Unidades'!$BE$3:$BE$1424,'[1]BD Unidades'!$A$3:$A$1424,$A887)</f>
        <v>0</v>
      </c>
      <c r="AU887" s="29">
        <f t="shared" si="54"/>
        <v>0</v>
      </c>
      <c r="AV887" s="30">
        <f t="shared" si="55"/>
        <v>2E-3</v>
      </c>
      <c r="AW887" s="25">
        <f>IFERROR(SUMIFS('[1]BD Unidades'!$BI$3:$BI$1424,'[1]BD Unidades'!$A$3:$A$1424,$A887),"-")</f>
        <v>0</v>
      </c>
      <c r="AX887" s="25">
        <f>IFERROR(SUMIFS('[1]BD Unidades'!$BJ$3:$BJ$1424,'[1]BD Unidades'!$A$3:$A$1424,$A887),"-")</f>
        <v>0</v>
      </c>
    </row>
    <row r="888" spans="1:50" ht="14.4" x14ac:dyDescent="0.3">
      <c r="A888" s="7">
        <v>2294</v>
      </c>
      <c r="B888" s="7" t="s">
        <v>4375</v>
      </c>
      <c r="D888" s="8" t="s">
        <v>4376</v>
      </c>
      <c r="E888" s="19" t="s">
        <v>4377</v>
      </c>
      <c r="F888" s="19" t="s">
        <v>4377</v>
      </c>
      <c r="G888" s="19" t="s">
        <v>4378</v>
      </c>
      <c r="H888" s="19">
        <v>1</v>
      </c>
      <c r="I888" s="19">
        <v>2024</v>
      </c>
      <c r="J888" s="19" t="s">
        <v>495</v>
      </c>
      <c r="K888" s="19" t="s">
        <v>496</v>
      </c>
      <c r="L888" s="19" t="s">
        <v>213</v>
      </c>
      <c r="M888" s="19" t="s">
        <v>362</v>
      </c>
      <c r="N888" s="19" t="s">
        <v>363</v>
      </c>
      <c r="O888" s="19" t="s">
        <v>2318</v>
      </c>
      <c r="P888" s="19" t="s">
        <v>51</v>
      </c>
      <c r="Q888" s="9" t="s">
        <v>4379</v>
      </c>
      <c r="R888" s="20">
        <v>5.2389999999999999</v>
      </c>
      <c r="S888" s="20">
        <v>0.74399999999999999</v>
      </c>
      <c r="T888" s="20">
        <v>5.2</v>
      </c>
      <c r="U888" s="20" t="s">
        <v>397</v>
      </c>
      <c r="V888" s="21" t="str">
        <f>_xlfn.XLOOKUP(D888,'[1]Gen. Real'!$A:$A,'[1]Gen. Real'!$C:$C,"-",0)</f>
        <v>-</v>
      </c>
      <c r="W888" s="22"/>
      <c r="X888" s="22" t="str">
        <f>_xlfn.XLOOKUP(D888,[1]Vertimiento!$A:$A,[1]Vertimiento!$E:$E,"-",0)</f>
        <v>-</v>
      </c>
      <c r="Y888" s="23" t="str">
        <f t="shared" si="52"/>
        <v>-</v>
      </c>
      <c r="Z888" s="19" t="str">
        <f>_xlfn.XLOOKUP(D888,[1]Cmg!$I$4:$I$85,[1]Cmg!$M$4:$M$85,"----",0,1)</f>
        <v>----</v>
      </c>
      <c r="AA888" s="19" t="str">
        <f>_xlfn.XLOOKUP(D888,[1]Cmg!$A$4:$A$89,[1]Cmg!$B$4:$B$89,"----",0,1)</f>
        <v>----</v>
      </c>
      <c r="AB888" s="19" t="str">
        <f>_xlfn.XLOOKUP(D888,[1]Cmg!$E$4:$E$89,[1]Cmg!$F$4:$F$89,"----",0,1)</f>
        <v>----</v>
      </c>
      <c r="AC888" s="19" t="str">
        <f>_xlfn.XLOOKUP(D888,[1]Cmg!$O$4:$O$89,[1]Cmg!$P$4:$P$89,"----",0,1)</f>
        <v>----</v>
      </c>
      <c r="AD888" s="24" t="str">
        <f>_xlfn.XLOOKUP(D888,[1]Cmg!$S$4:$S$89,[1]Cmg!$U$4:$U$89,"----",0,1)</f>
        <v>----</v>
      </c>
      <c r="AG888" s="25">
        <f>IFERROR(SUMIFS('[1]BD Unidades'!$AH:$AH,'[1]BD Unidades'!$A:$A,'BD Centrales 2023'!$A888),"-")</f>
        <v>0</v>
      </c>
      <c r="AH888" s="25">
        <f>SUMIFS('[1]BD Unidades'!$AJ$3:$AJ$1424,'[1]BD Unidades'!$A$3:$A$1424,$A888)</f>
        <v>0</v>
      </c>
      <c r="AI888" s="25">
        <f>SUMIFS('[1]BD Unidades'!$AL$3:$AL$1424,'[1]BD Unidades'!$A$3:$A$1424,$A888)</f>
        <v>0</v>
      </c>
      <c r="AJ888" s="26" t="str">
        <f t="shared" si="53"/>
        <v>-</v>
      </c>
      <c r="AK888" s="27">
        <f>IFERROR(SUMIFS('[1]BD Unidades'!$AO$3:$AO$1424,'[1]BD Unidades'!$A$3:$A$1424,$A888),"-")</f>
        <v>0</v>
      </c>
      <c r="AL888" s="27">
        <f>IFERROR(SUMIFS('[1]BD Unidades'!$AQ$3:$AQ$1424,'[1]BD Unidades'!$A$3:$A$1424,$A888),"-")</f>
        <v>0</v>
      </c>
      <c r="AM888" s="27">
        <f>IFERROR(SUMIFS('[1]BD Unidades'!$AS$3:$AS$1424,'[1]BD Unidades'!$A$3:$A$1424,$A888),"-")</f>
        <v>0</v>
      </c>
      <c r="AN888" s="27">
        <f>IFERROR(SUMIFS('[1]BD Unidades'!$AU$3:$AU$1424,'[1]BD Unidades'!$A$3:$A$1424,$A888),"-")</f>
        <v>0</v>
      </c>
      <c r="AO888" s="27"/>
      <c r="AP888" s="27"/>
      <c r="AQ888" s="25">
        <f>IFERROR(SUMIFS('[1]BD Unidades'!$AZ$3:$AZ$1424,'[1]BD Unidades'!$A$3:$A$1424,$A888),"-")</f>
        <v>0</v>
      </c>
      <c r="AR888" s="25">
        <f>IFERROR(SUMIFS('[1]BD Unidades'!$BA$3:$BA$1424,'[1]BD Unidades'!$A$3:$A$1424,$A888),"-")</f>
        <v>0</v>
      </c>
      <c r="AS888" s="28">
        <f>SUMIFS('[1]BD Unidades'!$BC$3:$BC$1424,'[1]BD Unidades'!$A$3:$A$1424,$A888)</f>
        <v>0</v>
      </c>
      <c r="AT888" s="28">
        <f>SUMIFS('[1]BD Unidades'!$BE$3:$BE$1424,'[1]BD Unidades'!$A$3:$A$1424,$A888)</f>
        <v>0</v>
      </c>
      <c r="AU888" s="29">
        <f t="shared" si="54"/>
        <v>0</v>
      </c>
      <c r="AV888" s="30">
        <f t="shared" si="55"/>
        <v>7.4399999999999996E-3</v>
      </c>
      <c r="AW888" s="25">
        <f>IFERROR(SUMIFS('[1]BD Unidades'!$BI$3:$BI$1424,'[1]BD Unidades'!$A$3:$A$1424,$A888),"-")</f>
        <v>0</v>
      </c>
      <c r="AX888" s="25">
        <f>IFERROR(SUMIFS('[1]BD Unidades'!$BJ$3:$BJ$1424,'[1]BD Unidades'!$A$3:$A$1424,$A888),"-")</f>
        <v>0</v>
      </c>
    </row>
    <row r="889" spans="1:50" ht="14.4" x14ac:dyDescent="0.3">
      <c r="A889" s="7">
        <v>2297</v>
      </c>
      <c r="B889" s="7" t="s">
        <v>4380</v>
      </c>
      <c r="D889" s="8" t="s">
        <v>4381</v>
      </c>
      <c r="E889" s="19" t="s">
        <v>4382</v>
      </c>
      <c r="F889" s="19" t="s">
        <v>4382</v>
      </c>
      <c r="G889" s="19" t="s">
        <v>4383</v>
      </c>
      <c r="H889" s="19" t="s">
        <v>397</v>
      </c>
      <c r="I889" s="19">
        <v>2024</v>
      </c>
      <c r="J889" s="19" t="s">
        <v>495</v>
      </c>
      <c r="K889" s="19" t="s">
        <v>496</v>
      </c>
      <c r="L889" s="19" t="s">
        <v>213</v>
      </c>
      <c r="M889" s="19" t="s">
        <v>90</v>
      </c>
      <c r="N889" s="19" t="s">
        <v>868</v>
      </c>
      <c r="O889" s="19" t="s">
        <v>1461</v>
      </c>
      <c r="P889" s="19" t="s">
        <v>51</v>
      </c>
      <c r="Q889" s="9" t="s">
        <v>4384</v>
      </c>
      <c r="R889" s="20">
        <v>6.01</v>
      </c>
      <c r="S889" s="20">
        <v>0.16600000000000001</v>
      </c>
      <c r="T889" s="20">
        <v>6</v>
      </c>
      <c r="U889" s="20" t="s">
        <v>397</v>
      </c>
      <c r="V889" s="21" t="str">
        <f>_xlfn.XLOOKUP(D889,'[1]Gen. Real'!$A:$A,'[1]Gen. Real'!$C:$C,"-",0)</f>
        <v>-</v>
      </c>
      <c r="W889" s="22"/>
      <c r="X889" s="22" t="str">
        <f>_xlfn.XLOOKUP(D889,[1]Vertimiento!$A:$A,[1]Vertimiento!$E:$E,"-",0)</f>
        <v>-</v>
      </c>
      <c r="Y889" s="23" t="str">
        <f t="shared" si="52"/>
        <v>-</v>
      </c>
      <c r="Z889" s="19" t="str">
        <f>_xlfn.XLOOKUP(D889,[1]Cmg!$I$4:$I$85,[1]Cmg!$M$4:$M$85,"----",0,1)</f>
        <v>----</v>
      </c>
      <c r="AA889" s="19" t="str">
        <f>_xlfn.XLOOKUP(D889,[1]Cmg!$A$4:$A$89,[1]Cmg!$B$4:$B$89,"----",0,1)</f>
        <v>----</v>
      </c>
      <c r="AB889" s="19" t="str">
        <f>_xlfn.XLOOKUP(D889,[1]Cmg!$E$4:$E$89,[1]Cmg!$F$4:$F$89,"----",0,1)</f>
        <v>----</v>
      </c>
      <c r="AC889" s="19" t="str">
        <f>_xlfn.XLOOKUP(D889,[1]Cmg!$O$4:$O$89,[1]Cmg!$P$4:$P$89,"----",0,1)</f>
        <v>----</v>
      </c>
      <c r="AD889" s="24" t="str">
        <f>_xlfn.XLOOKUP(D889,[1]Cmg!$S$4:$S$89,[1]Cmg!$U$4:$U$89,"----",0,1)</f>
        <v>----</v>
      </c>
      <c r="AG889" s="25">
        <f>IFERROR(SUMIFS('[1]BD Unidades'!$AH:$AH,'[1]BD Unidades'!$A:$A,'BD Centrales 2023'!$A889),"-")</f>
        <v>0</v>
      </c>
      <c r="AH889" s="25">
        <f>SUMIFS('[1]BD Unidades'!$AJ$3:$AJ$1424,'[1]BD Unidades'!$A$3:$A$1424,$A889)</f>
        <v>0</v>
      </c>
      <c r="AI889" s="25">
        <f>SUMIFS('[1]BD Unidades'!$AL$3:$AL$1424,'[1]BD Unidades'!$A$3:$A$1424,$A889)</f>
        <v>0</v>
      </c>
      <c r="AJ889" s="26" t="str">
        <f t="shared" si="53"/>
        <v>-</v>
      </c>
      <c r="AK889" s="27">
        <f>IFERROR(SUMIFS('[1]BD Unidades'!$AO$3:$AO$1424,'[1]BD Unidades'!$A$3:$A$1424,$A889),"-")</f>
        <v>0</v>
      </c>
      <c r="AL889" s="27">
        <f>IFERROR(SUMIFS('[1]BD Unidades'!$AQ$3:$AQ$1424,'[1]BD Unidades'!$A$3:$A$1424,$A889),"-")</f>
        <v>0</v>
      </c>
      <c r="AM889" s="27">
        <f>IFERROR(SUMIFS('[1]BD Unidades'!$AS$3:$AS$1424,'[1]BD Unidades'!$A$3:$A$1424,$A889),"-")</f>
        <v>0</v>
      </c>
      <c r="AN889" s="27">
        <f>IFERROR(SUMIFS('[1]BD Unidades'!$AU$3:$AU$1424,'[1]BD Unidades'!$A$3:$A$1424,$A889),"-")</f>
        <v>0</v>
      </c>
      <c r="AO889" s="27"/>
      <c r="AP889" s="27"/>
      <c r="AQ889" s="25">
        <f>IFERROR(SUMIFS('[1]BD Unidades'!$AZ$3:$AZ$1424,'[1]BD Unidades'!$A$3:$A$1424,$A889),"-")</f>
        <v>0</v>
      </c>
      <c r="AR889" s="25">
        <f>IFERROR(SUMIFS('[1]BD Unidades'!$BA$3:$BA$1424,'[1]BD Unidades'!$A$3:$A$1424,$A889),"-")</f>
        <v>0</v>
      </c>
      <c r="AS889" s="28">
        <f>SUMIFS('[1]BD Unidades'!$BC$3:$BC$1424,'[1]BD Unidades'!$A$3:$A$1424,$A889)</f>
        <v>0</v>
      </c>
      <c r="AT889" s="28">
        <f>SUMIFS('[1]BD Unidades'!$BE$3:$BE$1424,'[1]BD Unidades'!$A$3:$A$1424,$A889)</f>
        <v>0</v>
      </c>
      <c r="AU889" s="29">
        <f t="shared" si="54"/>
        <v>0</v>
      </c>
      <c r="AV889" s="30">
        <f t="shared" si="55"/>
        <v>1.66E-3</v>
      </c>
      <c r="AW889" s="25">
        <f>IFERROR(SUMIFS('[1]BD Unidades'!$BI$3:$BI$1424,'[1]BD Unidades'!$A$3:$A$1424,$A889),"-")</f>
        <v>0</v>
      </c>
      <c r="AX889" s="25">
        <f>IFERROR(SUMIFS('[1]BD Unidades'!$BJ$3:$BJ$1424,'[1]BD Unidades'!$A$3:$A$1424,$A889),"-")</f>
        <v>0</v>
      </c>
    </row>
    <row r="890" spans="1:50" ht="14.4" x14ac:dyDescent="0.3">
      <c r="A890" s="7">
        <v>2298</v>
      </c>
      <c r="B890" s="7" t="s">
        <v>4385</v>
      </c>
      <c r="D890" s="8" t="s">
        <v>4386</v>
      </c>
      <c r="E890" s="19" t="s">
        <v>4387</v>
      </c>
      <c r="F890" s="19" t="s">
        <v>4387</v>
      </c>
      <c r="G890" s="19" t="s">
        <v>4388</v>
      </c>
      <c r="H890" s="19" t="s">
        <v>397</v>
      </c>
      <c r="I890" s="19">
        <v>2024</v>
      </c>
      <c r="J890" s="19" t="s">
        <v>495</v>
      </c>
      <c r="K890" s="19" t="s">
        <v>496</v>
      </c>
      <c r="L890" s="19" t="s">
        <v>213</v>
      </c>
      <c r="M890" s="19" t="s">
        <v>106</v>
      </c>
      <c r="N890" s="19" t="s">
        <v>243</v>
      </c>
      <c r="O890" s="19" t="s">
        <v>1835</v>
      </c>
      <c r="P890" s="19" t="s">
        <v>51</v>
      </c>
      <c r="Q890" s="9" t="s">
        <v>4389</v>
      </c>
      <c r="R890" s="20">
        <v>2.6</v>
      </c>
      <c r="S890" s="20">
        <v>0</v>
      </c>
      <c r="T890" s="20">
        <v>2.6</v>
      </c>
      <c r="U890" s="20" t="s">
        <v>397</v>
      </c>
      <c r="V890" s="21" t="str">
        <f>_xlfn.XLOOKUP(D890,'[1]Gen. Real'!$A:$A,'[1]Gen. Real'!$C:$C,"-",0)</f>
        <v>-</v>
      </c>
      <c r="W890" s="22"/>
      <c r="X890" s="22" t="str">
        <f>_xlfn.XLOOKUP(D890,[1]Vertimiento!$A:$A,[1]Vertimiento!$E:$E,"-",0)</f>
        <v>-</v>
      </c>
      <c r="Y890" s="23" t="str">
        <f t="shared" si="52"/>
        <v>-</v>
      </c>
      <c r="Z890" s="19" t="str">
        <f>_xlfn.XLOOKUP(D890,[1]Cmg!$I$4:$I$85,[1]Cmg!$M$4:$M$85,"----",0,1)</f>
        <v>----</v>
      </c>
      <c r="AA890" s="19" t="str">
        <f>_xlfn.XLOOKUP(D890,[1]Cmg!$A$4:$A$89,[1]Cmg!$B$4:$B$89,"----",0,1)</f>
        <v>----</v>
      </c>
      <c r="AB890" s="19" t="str">
        <f>_xlfn.XLOOKUP(D890,[1]Cmg!$E$4:$E$89,[1]Cmg!$F$4:$F$89,"----",0,1)</f>
        <v>----</v>
      </c>
      <c r="AC890" s="19" t="str">
        <f>_xlfn.XLOOKUP(D890,[1]Cmg!$O$4:$O$89,[1]Cmg!$P$4:$P$89,"----",0,1)</f>
        <v>----</v>
      </c>
      <c r="AD890" s="24" t="str">
        <f>_xlfn.XLOOKUP(D890,[1]Cmg!$S$4:$S$89,[1]Cmg!$U$4:$U$89,"----",0,1)</f>
        <v>----</v>
      </c>
      <c r="AG890" s="25">
        <f>IFERROR(SUMIFS('[1]BD Unidades'!$AH:$AH,'[1]BD Unidades'!$A:$A,'BD Centrales 2023'!$A890),"-")</f>
        <v>0</v>
      </c>
      <c r="AH890" s="25">
        <f>SUMIFS('[1]BD Unidades'!$AJ$3:$AJ$1424,'[1]BD Unidades'!$A$3:$A$1424,$A890)</f>
        <v>0</v>
      </c>
      <c r="AI890" s="25">
        <f>SUMIFS('[1]BD Unidades'!$AL$3:$AL$1424,'[1]BD Unidades'!$A$3:$A$1424,$A890)</f>
        <v>0</v>
      </c>
      <c r="AJ890" s="26" t="str">
        <f t="shared" si="53"/>
        <v>-</v>
      </c>
      <c r="AK890" s="27">
        <f>IFERROR(SUMIFS('[1]BD Unidades'!$AO$3:$AO$1424,'[1]BD Unidades'!$A$3:$A$1424,$A890),"-")</f>
        <v>0</v>
      </c>
      <c r="AL890" s="27">
        <f>IFERROR(SUMIFS('[1]BD Unidades'!$AQ$3:$AQ$1424,'[1]BD Unidades'!$A$3:$A$1424,$A890),"-")</f>
        <v>0</v>
      </c>
      <c r="AM890" s="27">
        <f>IFERROR(SUMIFS('[1]BD Unidades'!$AS$3:$AS$1424,'[1]BD Unidades'!$A$3:$A$1424,$A890),"-")</f>
        <v>0</v>
      </c>
      <c r="AN890" s="27">
        <f>IFERROR(SUMIFS('[1]BD Unidades'!$AU$3:$AU$1424,'[1]BD Unidades'!$A$3:$A$1424,$A890),"-")</f>
        <v>0</v>
      </c>
      <c r="AO890" s="27"/>
      <c r="AP890" s="27"/>
      <c r="AQ890" s="25">
        <f>IFERROR(SUMIFS('[1]BD Unidades'!$AZ$3:$AZ$1424,'[1]BD Unidades'!$A$3:$A$1424,$A890),"-")</f>
        <v>0</v>
      </c>
      <c r="AR890" s="25">
        <f>IFERROR(SUMIFS('[1]BD Unidades'!$BA$3:$BA$1424,'[1]BD Unidades'!$A$3:$A$1424,$A890),"-")</f>
        <v>0</v>
      </c>
      <c r="AS890" s="28">
        <f>SUMIFS('[1]BD Unidades'!$BC$3:$BC$1424,'[1]BD Unidades'!$A$3:$A$1424,$A890)</f>
        <v>0</v>
      </c>
      <c r="AT890" s="28">
        <f>SUMIFS('[1]BD Unidades'!$BE$3:$BE$1424,'[1]BD Unidades'!$A$3:$A$1424,$A890)</f>
        <v>0</v>
      </c>
      <c r="AU890" s="29">
        <f t="shared" si="54"/>
        <v>0</v>
      </c>
      <c r="AV890" s="30">
        <f t="shared" si="55"/>
        <v>0</v>
      </c>
      <c r="AW890" s="25">
        <f>IFERROR(SUMIFS('[1]BD Unidades'!$BI$3:$BI$1424,'[1]BD Unidades'!$A$3:$A$1424,$A890),"-")</f>
        <v>0</v>
      </c>
      <c r="AX890" s="25">
        <f>IFERROR(SUMIFS('[1]BD Unidades'!$BJ$3:$BJ$1424,'[1]BD Unidades'!$A$3:$A$1424,$A890),"-")</f>
        <v>0</v>
      </c>
    </row>
    <row r="891" spans="1:50" ht="14.4" x14ac:dyDescent="0.3">
      <c r="A891" s="7">
        <v>2300</v>
      </c>
      <c r="B891" s="7" t="s">
        <v>4390</v>
      </c>
      <c r="D891" s="8" t="s">
        <v>4391</v>
      </c>
      <c r="E891" s="19" t="s">
        <v>4392</v>
      </c>
      <c r="F891" s="19" t="s">
        <v>4392</v>
      </c>
      <c r="G891" s="19" t="s">
        <v>2518</v>
      </c>
      <c r="H891" s="19">
        <v>1</v>
      </c>
      <c r="I891" s="19">
        <v>2024</v>
      </c>
      <c r="J891" s="19" t="s">
        <v>495</v>
      </c>
      <c r="K891" s="19" t="s">
        <v>496</v>
      </c>
      <c r="L891" s="19" t="s">
        <v>213</v>
      </c>
      <c r="M891" s="19" t="s">
        <v>189</v>
      </c>
      <c r="N891" s="19" t="s">
        <v>189</v>
      </c>
      <c r="O891" s="19" t="s">
        <v>1244</v>
      </c>
      <c r="P891" s="19" t="s">
        <v>51</v>
      </c>
      <c r="Q891" s="9" t="s">
        <v>4393</v>
      </c>
      <c r="R891" s="20">
        <v>6.02</v>
      </c>
      <c r="S891" s="20">
        <v>0.33200000000000002</v>
      </c>
      <c r="T891" s="20">
        <v>6</v>
      </c>
      <c r="U891" s="20" t="s">
        <v>397</v>
      </c>
      <c r="V891" s="21" t="str">
        <f>_xlfn.XLOOKUP(D891,'[1]Gen. Real'!$A:$A,'[1]Gen. Real'!$C:$C,"-",0)</f>
        <v>-</v>
      </c>
      <c r="W891" s="22"/>
      <c r="X891" s="22" t="str">
        <f>_xlfn.XLOOKUP(D891,[1]Vertimiento!$A:$A,[1]Vertimiento!$E:$E,"-",0)</f>
        <v>-</v>
      </c>
      <c r="Y891" s="23" t="str">
        <f t="shared" si="52"/>
        <v>-</v>
      </c>
      <c r="Z891" s="19" t="str">
        <f>_xlfn.XLOOKUP(D891,[1]Cmg!$I$4:$I$85,[1]Cmg!$M$4:$M$85,"----",0,1)</f>
        <v>----</v>
      </c>
      <c r="AA891" s="19" t="str">
        <f>_xlfn.XLOOKUP(D891,[1]Cmg!$A$4:$A$89,[1]Cmg!$B$4:$B$89,"----",0,1)</f>
        <v>----</v>
      </c>
      <c r="AB891" s="19" t="str">
        <f>_xlfn.XLOOKUP(D891,[1]Cmg!$E$4:$E$89,[1]Cmg!$F$4:$F$89,"----",0,1)</f>
        <v>----</v>
      </c>
      <c r="AC891" s="19" t="str">
        <f>_xlfn.XLOOKUP(D891,[1]Cmg!$O$4:$O$89,[1]Cmg!$P$4:$P$89,"----",0,1)</f>
        <v>----</v>
      </c>
      <c r="AD891" s="24" t="str">
        <f>_xlfn.XLOOKUP(D891,[1]Cmg!$S$4:$S$89,[1]Cmg!$U$4:$U$89,"----",0,1)</f>
        <v>----</v>
      </c>
      <c r="AG891" s="25">
        <f>IFERROR(SUMIFS('[1]BD Unidades'!$AH:$AH,'[1]BD Unidades'!$A:$A,'BD Centrales 2023'!$A891),"-")</f>
        <v>0</v>
      </c>
      <c r="AH891" s="25">
        <f>SUMIFS('[1]BD Unidades'!$AJ$3:$AJ$1424,'[1]BD Unidades'!$A$3:$A$1424,$A891)</f>
        <v>0</v>
      </c>
      <c r="AI891" s="25">
        <f>SUMIFS('[1]BD Unidades'!$AL$3:$AL$1424,'[1]BD Unidades'!$A$3:$A$1424,$A891)</f>
        <v>0</v>
      </c>
      <c r="AJ891" s="26" t="str">
        <f t="shared" si="53"/>
        <v>-</v>
      </c>
      <c r="AK891" s="27">
        <f>IFERROR(SUMIFS('[1]BD Unidades'!$AO$3:$AO$1424,'[1]BD Unidades'!$A$3:$A$1424,$A891),"-")</f>
        <v>0</v>
      </c>
      <c r="AL891" s="27">
        <f>IFERROR(SUMIFS('[1]BD Unidades'!$AQ$3:$AQ$1424,'[1]BD Unidades'!$A$3:$A$1424,$A891),"-")</f>
        <v>0</v>
      </c>
      <c r="AM891" s="27">
        <f>IFERROR(SUMIFS('[1]BD Unidades'!$AS$3:$AS$1424,'[1]BD Unidades'!$A$3:$A$1424,$A891),"-")</f>
        <v>0</v>
      </c>
      <c r="AN891" s="27">
        <f>IFERROR(SUMIFS('[1]BD Unidades'!$AU$3:$AU$1424,'[1]BD Unidades'!$A$3:$A$1424,$A891),"-")</f>
        <v>0</v>
      </c>
      <c r="AO891" s="27"/>
      <c r="AP891" s="27"/>
      <c r="AQ891" s="25">
        <f>IFERROR(SUMIFS('[1]BD Unidades'!$AZ$3:$AZ$1424,'[1]BD Unidades'!$A$3:$A$1424,$A891),"-")</f>
        <v>0</v>
      </c>
      <c r="AR891" s="25">
        <f>IFERROR(SUMIFS('[1]BD Unidades'!$BA$3:$BA$1424,'[1]BD Unidades'!$A$3:$A$1424,$A891),"-")</f>
        <v>0</v>
      </c>
      <c r="AS891" s="28">
        <f>SUMIFS('[1]BD Unidades'!$BC$3:$BC$1424,'[1]BD Unidades'!$A$3:$A$1424,$A891)</f>
        <v>0</v>
      </c>
      <c r="AT891" s="28">
        <f>SUMIFS('[1]BD Unidades'!$BE$3:$BE$1424,'[1]BD Unidades'!$A$3:$A$1424,$A891)</f>
        <v>0</v>
      </c>
      <c r="AU891" s="29">
        <f t="shared" si="54"/>
        <v>0</v>
      </c>
      <c r="AV891" s="30">
        <f t="shared" si="55"/>
        <v>3.32E-3</v>
      </c>
      <c r="AW891" s="25">
        <f>IFERROR(SUMIFS('[1]BD Unidades'!$BI$3:$BI$1424,'[1]BD Unidades'!$A$3:$A$1424,$A891),"-")</f>
        <v>0</v>
      </c>
      <c r="AX891" s="25">
        <f>IFERROR(SUMIFS('[1]BD Unidades'!$BJ$3:$BJ$1424,'[1]BD Unidades'!$A$3:$A$1424,$A891),"-")</f>
        <v>0</v>
      </c>
    </row>
    <row r="892" spans="1:50" ht="14.4" x14ac:dyDescent="0.3">
      <c r="A892" s="7">
        <v>2301</v>
      </c>
      <c r="B892" s="7" t="s">
        <v>4394</v>
      </c>
      <c r="D892" s="8" t="s">
        <v>4395</v>
      </c>
      <c r="E892" s="19" t="s">
        <v>1308</v>
      </c>
      <c r="F892" s="19" t="s">
        <v>4396</v>
      </c>
      <c r="G892" s="19" t="s">
        <v>4397</v>
      </c>
      <c r="H892" s="19" t="s">
        <v>397</v>
      </c>
      <c r="I892" s="19">
        <v>2024</v>
      </c>
      <c r="J892" s="19" t="s">
        <v>495</v>
      </c>
      <c r="K892" s="19" t="s">
        <v>496</v>
      </c>
      <c r="L892" s="19" t="s">
        <v>213</v>
      </c>
      <c r="M892" s="19" t="s">
        <v>106</v>
      </c>
      <c r="N892" s="19" t="s">
        <v>243</v>
      </c>
      <c r="O892" s="19" t="s">
        <v>1153</v>
      </c>
      <c r="P892" s="19" t="s">
        <v>51</v>
      </c>
      <c r="Q892" s="9" t="s">
        <v>4359</v>
      </c>
      <c r="R892" s="20">
        <v>6.02</v>
      </c>
      <c r="S892" s="20">
        <v>0.33</v>
      </c>
      <c r="T892" s="20">
        <v>6</v>
      </c>
      <c r="U892" s="20" t="s">
        <v>397</v>
      </c>
      <c r="V892" s="21" t="str">
        <f>_xlfn.XLOOKUP(D892,'[1]Gen. Real'!$A:$A,'[1]Gen. Real'!$C:$C,"-",0)</f>
        <v>-</v>
      </c>
      <c r="W892" s="22"/>
      <c r="X892" s="22" t="str">
        <f>_xlfn.XLOOKUP(D892,[1]Vertimiento!$A:$A,[1]Vertimiento!$E:$E,"-",0)</f>
        <v>-</v>
      </c>
      <c r="Y892" s="23" t="str">
        <f t="shared" si="52"/>
        <v>-</v>
      </c>
      <c r="Z892" s="19" t="str">
        <f>_xlfn.XLOOKUP(D892,[1]Cmg!$I$4:$I$85,[1]Cmg!$M$4:$M$85,"----",0,1)</f>
        <v>----</v>
      </c>
      <c r="AA892" s="19" t="str">
        <f>_xlfn.XLOOKUP(D892,[1]Cmg!$A$4:$A$89,[1]Cmg!$B$4:$B$89,"----",0,1)</f>
        <v>----</v>
      </c>
      <c r="AB892" s="19" t="str">
        <f>_xlfn.XLOOKUP(D892,[1]Cmg!$E$4:$E$89,[1]Cmg!$F$4:$F$89,"----",0,1)</f>
        <v>----</v>
      </c>
      <c r="AC892" s="19" t="str">
        <f>_xlfn.XLOOKUP(D892,[1]Cmg!$O$4:$O$89,[1]Cmg!$P$4:$P$89,"----",0,1)</f>
        <v>----</v>
      </c>
      <c r="AD892" s="24" t="str">
        <f>_xlfn.XLOOKUP(D892,[1]Cmg!$S$4:$S$89,[1]Cmg!$U$4:$U$89,"----",0,1)</f>
        <v>----</v>
      </c>
      <c r="AG892" s="25">
        <f>IFERROR(SUMIFS('[1]BD Unidades'!$AH:$AH,'[1]BD Unidades'!$A:$A,'BD Centrales 2023'!$A892),"-")</f>
        <v>0</v>
      </c>
      <c r="AH892" s="25">
        <f>SUMIFS('[1]BD Unidades'!$AJ$3:$AJ$1424,'[1]BD Unidades'!$A$3:$A$1424,$A892)</f>
        <v>0</v>
      </c>
      <c r="AI892" s="25">
        <f>SUMIFS('[1]BD Unidades'!$AL$3:$AL$1424,'[1]BD Unidades'!$A$3:$A$1424,$A892)</f>
        <v>0</v>
      </c>
      <c r="AJ892" s="26" t="str">
        <f t="shared" si="53"/>
        <v>-</v>
      </c>
      <c r="AK892" s="27">
        <f>IFERROR(SUMIFS('[1]BD Unidades'!$AO$3:$AO$1424,'[1]BD Unidades'!$A$3:$A$1424,$A892),"-")</f>
        <v>0</v>
      </c>
      <c r="AL892" s="27">
        <f>IFERROR(SUMIFS('[1]BD Unidades'!$AQ$3:$AQ$1424,'[1]BD Unidades'!$A$3:$A$1424,$A892),"-")</f>
        <v>0</v>
      </c>
      <c r="AM892" s="27">
        <f>IFERROR(SUMIFS('[1]BD Unidades'!$AS$3:$AS$1424,'[1]BD Unidades'!$A$3:$A$1424,$A892),"-")</f>
        <v>0</v>
      </c>
      <c r="AN892" s="27">
        <f>IFERROR(SUMIFS('[1]BD Unidades'!$AU$3:$AU$1424,'[1]BD Unidades'!$A$3:$A$1424,$A892),"-")</f>
        <v>0</v>
      </c>
      <c r="AO892" s="27"/>
      <c r="AP892" s="27"/>
      <c r="AQ892" s="25">
        <f>IFERROR(SUMIFS('[1]BD Unidades'!$AZ$3:$AZ$1424,'[1]BD Unidades'!$A$3:$A$1424,$A892),"-")</f>
        <v>0</v>
      </c>
      <c r="AR892" s="25">
        <f>IFERROR(SUMIFS('[1]BD Unidades'!$BA$3:$BA$1424,'[1]BD Unidades'!$A$3:$A$1424,$A892),"-")</f>
        <v>0</v>
      </c>
      <c r="AS892" s="28">
        <f>SUMIFS('[1]BD Unidades'!$BC$3:$BC$1424,'[1]BD Unidades'!$A$3:$A$1424,$A892)</f>
        <v>0</v>
      </c>
      <c r="AT892" s="28">
        <f>SUMIFS('[1]BD Unidades'!$BE$3:$BE$1424,'[1]BD Unidades'!$A$3:$A$1424,$A892)</f>
        <v>0</v>
      </c>
      <c r="AU892" s="29">
        <f t="shared" si="54"/>
        <v>0</v>
      </c>
      <c r="AV892" s="30">
        <f t="shared" si="55"/>
        <v>3.3E-3</v>
      </c>
      <c r="AW892" s="25">
        <f>IFERROR(SUMIFS('[1]BD Unidades'!$BI$3:$BI$1424,'[1]BD Unidades'!$A$3:$A$1424,$A892),"-")</f>
        <v>0</v>
      </c>
      <c r="AX892" s="25">
        <f>IFERROR(SUMIFS('[1]BD Unidades'!$BJ$3:$BJ$1424,'[1]BD Unidades'!$A$3:$A$1424,$A892),"-")</f>
        <v>0</v>
      </c>
    </row>
    <row r="893" spans="1:50" ht="14.4" x14ac:dyDescent="0.3">
      <c r="A893" s="7">
        <v>2302</v>
      </c>
      <c r="B893" s="7" t="s">
        <v>4398</v>
      </c>
      <c r="D893" s="8" t="s">
        <v>4399</v>
      </c>
      <c r="E893" s="19" t="s">
        <v>4400</v>
      </c>
      <c r="F893" s="19" t="s">
        <v>4400</v>
      </c>
      <c r="G893" s="19" t="s">
        <v>4401</v>
      </c>
      <c r="H893" s="19" t="s">
        <v>397</v>
      </c>
      <c r="I893" s="19">
        <v>2024</v>
      </c>
      <c r="J893" s="19" t="s">
        <v>495</v>
      </c>
      <c r="K893" s="19" t="s">
        <v>496</v>
      </c>
      <c r="L893" s="19" t="s">
        <v>213</v>
      </c>
      <c r="M893" s="19" t="s">
        <v>68</v>
      </c>
      <c r="N893" s="19" t="s">
        <v>68</v>
      </c>
      <c r="O893" s="19" t="s">
        <v>2324</v>
      </c>
      <c r="P893" s="19" t="s">
        <v>51</v>
      </c>
      <c r="Q893" s="9" t="s">
        <v>4271</v>
      </c>
      <c r="R893" s="20">
        <v>1.0089999999999999</v>
      </c>
      <c r="S893" s="20">
        <v>8.8999999999999999E-3</v>
      </c>
      <c r="T893" s="20">
        <v>1</v>
      </c>
      <c r="U893" s="20" t="s">
        <v>397</v>
      </c>
      <c r="V893" s="21" t="str">
        <f>_xlfn.XLOOKUP(D893,'[1]Gen. Real'!$A:$A,'[1]Gen. Real'!$C:$C,"-",0)</f>
        <v>-</v>
      </c>
      <c r="W893" s="22"/>
      <c r="X893" s="22" t="str">
        <f>_xlfn.XLOOKUP(D893,[1]Vertimiento!$A:$A,[1]Vertimiento!$E:$E,"-",0)</f>
        <v>-</v>
      </c>
      <c r="Y893" s="23" t="str">
        <f t="shared" si="52"/>
        <v>-</v>
      </c>
      <c r="Z893" s="19" t="str">
        <f>_xlfn.XLOOKUP(D893,[1]Cmg!$I$4:$I$85,[1]Cmg!$M$4:$M$85,"----",0,1)</f>
        <v>----</v>
      </c>
      <c r="AA893" s="19" t="str">
        <f>_xlfn.XLOOKUP(D893,[1]Cmg!$A$4:$A$89,[1]Cmg!$B$4:$B$89,"----",0,1)</f>
        <v>----</v>
      </c>
      <c r="AB893" s="19" t="str">
        <f>_xlfn.XLOOKUP(D893,[1]Cmg!$E$4:$E$89,[1]Cmg!$F$4:$F$89,"----",0,1)</f>
        <v>----</v>
      </c>
      <c r="AC893" s="19" t="str">
        <f>_xlfn.XLOOKUP(D893,[1]Cmg!$O$4:$O$89,[1]Cmg!$P$4:$P$89,"----",0,1)</f>
        <v>----</v>
      </c>
      <c r="AD893" s="24" t="str">
        <f>_xlfn.XLOOKUP(D893,[1]Cmg!$S$4:$S$89,[1]Cmg!$U$4:$U$89,"----",0,1)</f>
        <v>----</v>
      </c>
      <c r="AG893" s="25">
        <f>IFERROR(SUMIFS('[1]BD Unidades'!$AH:$AH,'[1]BD Unidades'!$A:$A,'BD Centrales 2023'!$A893),"-")</f>
        <v>0</v>
      </c>
      <c r="AH893" s="25">
        <f>SUMIFS('[1]BD Unidades'!$AJ$3:$AJ$1424,'[1]BD Unidades'!$A$3:$A$1424,$A893)</f>
        <v>0</v>
      </c>
      <c r="AI893" s="25">
        <f>SUMIFS('[1]BD Unidades'!$AL$3:$AL$1424,'[1]BD Unidades'!$A$3:$A$1424,$A893)</f>
        <v>0</v>
      </c>
      <c r="AJ893" s="26" t="str">
        <f t="shared" si="53"/>
        <v>-</v>
      </c>
      <c r="AK893" s="27">
        <f>IFERROR(SUMIFS('[1]BD Unidades'!$AO$3:$AO$1424,'[1]BD Unidades'!$A$3:$A$1424,$A893),"-")</f>
        <v>0</v>
      </c>
      <c r="AL893" s="27">
        <f>IFERROR(SUMIFS('[1]BD Unidades'!$AQ$3:$AQ$1424,'[1]BD Unidades'!$A$3:$A$1424,$A893),"-")</f>
        <v>0</v>
      </c>
      <c r="AM893" s="27">
        <f>IFERROR(SUMIFS('[1]BD Unidades'!$AS$3:$AS$1424,'[1]BD Unidades'!$A$3:$A$1424,$A893),"-")</f>
        <v>0</v>
      </c>
      <c r="AN893" s="27">
        <f>IFERROR(SUMIFS('[1]BD Unidades'!$AU$3:$AU$1424,'[1]BD Unidades'!$A$3:$A$1424,$A893),"-")</f>
        <v>0</v>
      </c>
      <c r="AO893" s="27"/>
      <c r="AP893" s="27"/>
      <c r="AQ893" s="25">
        <f>IFERROR(SUMIFS('[1]BD Unidades'!$AZ$3:$AZ$1424,'[1]BD Unidades'!$A$3:$A$1424,$A893),"-")</f>
        <v>0</v>
      </c>
      <c r="AR893" s="25">
        <f>IFERROR(SUMIFS('[1]BD Unidades'!$BA$3:$BA$1424,'[1]BD Unidades'!$A$3:$A$1424,$A893),"-")</f>
        <v>0</v>
      </c>
      <c r="AS893" s="28">
        <f>SUMIFS('[1]BD Unidades'!$BC$3:$BC$1424,'[1]BD Unidades'!$A$3:$A$1424,$A893)</f>
        <v>0</v>
      </c>
      <c r="AT893" s="28">
        <f>SUMIFS('[1]BD Unidades'!$BE$3:$BE$1424,'[1]BD Unidades'!$A$3:$A$1424,$A893)</f>
        <v>0</v>
      </c>
      <c r="AU893" s="29">
        <f t="shared" si="54"/>
        <v>0</v>
      </c>
      <c r="AV893" s="30">
        <f t="shared" si="55"/>
        <v>8.8999999999999995E-5</v>
      </c>
      <c r="AW893" s="25">
        <f>IFERROR(SUMIFS('[1]BD Unidades'!$BI$3:$BI$1424,'[1]BD Unidades'!$A$3:$A$1424,$A893),"-")</f>
        <v>0</v>
      </c>
      <c r="AX893" s="25">
        <f>IFERROR(SUMIFS('[1]BD Unidades'!$BJ$3:$BJ$1424,'[1]BD Unidades'!$A$3:$A$1424,$A893),"-")</f>
        <v>0</v>
      </c>
    </row>
    <row r="894" spans="1:50" ht="14.4" x14ac:dyDescent="0.3">
      <c r="A894" s="7">
        <v>2303</v>
      </c>
      <c r="B894" s="7" t="s">
        <v>4402</v>
      </c>
      <c r="D894" s="8" t="s">
        <v>4403</v>
      </c>
      <c r="E894" s="19" t="s">
        <v>4404</v>
      </c>
      <c r="F894" s="19" t="s">
        <v>4404</v>
      </c>
      <c r="G894" s="19" t="s">
        <v>4405</v>
      </c>
      <c r="H894" s="19">
        <v>1</v>
      </c>
      <c r="I894" s="19">
        <v>2024</v>
      </c>
      <c r="J894" s="19" t="s">
        <v>495</v>
      </c>
      <c r="K894" s="19" t="s">
        <v>496</v>
      </c>
      <c r="L894" s="19" t="s">
        <v>213</v>
      </c>
      <c r="M894" s="19" t="s">
        <v>362</v>
      </c>
      <c r="N894" s="19" t="s">
        <v>363</v>
      </c>
      <c r="O894" s="19" t="s">
        <v>364</v>
      </c>
      <c r="P894" s="19" t="s">
        <v>51</v>
      </c>
      <c r="Q894" s="9" t="s">
        <v>4406</v>
      </c>
      <c r="R894" s="20">
        <v>2.21</v>
      </c>
      <c r="S894" s="20">
        <v>0.45240000000000002</v>
      </c>
      <c r="T894" s="20">
        <v>2.2000000000000002</v>
      </c>
      <c r="U894" s="20" t="s">
        <v>397</v>
      </c>
      <c r="V894" s="21" t="str">
        <f>_xlfn.XLOOKUP(D894,'[1]Gen. Real'!$A:$A,'[1]Gen. Real'!$C:$C,"-",0)</f>
        <v>-</v>
      </c>
      <c r="W894" s="22"/>
      <c r="X894" s="22" t="str">
        <f>_xlfn.XLOOKUP(D894,[1]Vertimiento!$A:$A,[1]Vertimiento!$E:$E,"-",0)</f>
        <v>-</v>
      </c>
      <c r="Y894" s="23" t="str">
        <f t="shared" si="52"/>
        <v>-</v>
      </c>
      <c r="Z894" s="19" t="str">
        <f>_xlfn.XLOOKUP(D894,[1]Cmg!$I$4:$I$85,[1]Cmg!$M$4:$M$85,"----",0,1)</f>
        <v>----</v>
      </c>
      <c r="AA894" s="19" t="str">
        <f>_xlfn.XLOOKUP(D894,[1]Cmg!$A$4:$A$89,[1]Cmg!$B$4:$B$89,"----",0,1)</f>
        <v>----</v>
      </c>
      <c r="AB894" s="19" t="str">
        <f>_xlfn.XLOOKUP(D894,[1]Cmg!$E$4:$E$89,[1]Cmg!$F$4:$F$89,"----",0,1)</f>
        <v>----</v>
      </c>
      <c r="AC894" s="19" t="str">
        <f>_xlfn.XLOOKUP(D894,[1]Cmg!$O$4:$O$89,[1]Cmg!$P$4:$P$89,"----",0,1)</f>
        <v>----</v>
      </c>
      <c r="AD894" s="24" t="str">
        <f>_xlfn.XLOOKUP(D894,[1]Cmg!$S$4:$S$89,[1]Cmg!$U$4:$U$89,"----",0,1)</f>
        <v>----</v>
      </c>
      <c r="AG894" s="25">
        <f>IFERROR(SUMIFS('[1]BD Unidades'!$AH:$AH,'[1]BD Unidades'!$A:$A,'BD Centrales 2023'!$A894),"-")</f>
        <v>0</v>
      </c>
      <c r="AH894" s="25">
        <f>SUMIFS('[1]BD Unidades'!$AJ$3:$AJ$1424,'[1]BD Unidades'!$A$3:$A$1424,$A894)</f>
        <v>0</v>
      </c>
      <c r="AI894" s="25">
        <f>SUMIFS('[1]BD Unidades'!$AL$3:$AL$1424,'[1]BD Unidades'!$A$3:$A$1424,$A894)</f>
        <v>0</v>
      </c>
      <c r="AJ894" s="26" t="str">
        <f t="shared" si="53"/>
        <v>-</v>
      </c>
      <c r="AK894" s="27">
        <f>IFERROR(SUMIFS('[1]BD Unidades'!$AO$3:$AO$1424,'[1]BD Unidades'!$A$3:$A$1424,$A894),"-")</f>
        <v>0</v>
      </c>
      <c r="AL894" s="27">
        <f>IFERROR(SUMIFS('[1]BD Unidades'!$AQ$3:$AQ$1424,'[1]BD Unidades'!$A$3:$A$1424,$A894),"-")</f>
        <v>0</v>
      </c>
      <c r="AM894" s="27">
        <f>IFERROR(SUMIFS('[1]BD Unidades'!$AS$3:$AS$1424,'[1]BD Unidades'!$A$3:$A$1424,$A894),"-")</f>
        <v>0</v>
      </c>
      <c r="AN894" s="27">
        <f>IFERROR(SUMIFS('[1]BD Unidades'!$AU$3:$AU$1424,'[1]BD Unidades'!$A$3:$A$1424,$A894),"-")</f>
        <v>0</v>
      </c>
      <c r="AO894" s="27"/>
      <c r="AP894" s="27"/>
      <c r="AQ894" s="25">
        <f>IFERROR(SUMIFS('[1]BD Unidades'!$AZ$3:$AZ$1424,'[1]BD Unidades'!$A$3:$A$1424,$A894),"-")</f>
        <v>0</v>
      </c>
      <c r="AR894" s="25">
        <f>IFERROR(SUMIFS('[1]BD Unidades'!$BA$3:$BA$1424,'[1]BD Unidades'!$A$3:$A$1424,$A894),"-")</f>
        <v>0</v>
      </c>
      <c r="AS894" s="28">
        <f>SUMIFS('[1]BD Unidades'!$BC$3:$BC$1424,'[1]BD Unidades'!$A$3:$A$1424,$A894)</f>
        <v>0</v>
      </c>
      <c r="AT894" s="28">
        <f>SUMIFS('[1]BD Unidades'!$BE$3:$BE$1424,'[1]BD Unidades'!$A$3:$A$1424,$A894)</f>
        <v>0</v>
      </c>
      <c r="AU894" s="29">
        <f t="shared" si="54"/>
        <v>0</v>
      </c>
      <c r="AV894" s="30">
        <f t="shared" si="55"/>
        <v>4.5240000000000002E-3</v>
      </c>
      <c r="AW894" s="25">
        <f>IFERROR(SUMIFS('[1]BD Unidades'!$BI$3:$BI$1424,'[1]BD Unidades'!$A$3:$A$1424,$A894),"-")</f>
        <v>0</v>
      </c>
      <c r="AX894" s="25">
        <f>IFERROR(SUMIFS('[1]BD Unidades'!$BJ$3:$BJ$1424,'[1]BD Unidades'!$A$3:$A$1424,$A894),"-")</f>
        <v>0</v>
      </c>
    </row>
    <row r="895" spans="1:50" ht="14.4" x14ac:dyDescent="0.3">
      <c r="A895" s="7">
        <v>2304</v>
      </c>
      <c r="B895" s="7" t="s">
        <v>4407</v>
      </c>
      <c r="D895" s="8" t="s">
        <v>4408</v>
      </c>
      <c r="E895" s="19" t="s">
        <v>1908</v>
      </c>
      <c r="F895" s="19" t="s">
        <v>4409</v>
      </c>
      <c r="G895" s="19" t="s">
        <v>4410</v>
      </c>
      <c r="H895" s="19" t="s">
        <v>397</v>
      </c>
      <c r="I895" s="19">
        <v>2024</v>
      </c>
      <c r="J895" s="19" t="s">
        <v>495</v>
      </c>
      <c r="K895" s="19" t="s">
        <v>496</v>
      </c>
      <c r="L895" s="19" t="s">
        <v>213</v>
      </c>
      <c r="M895" s="19" t="s">
        <v>164</v>
      </c>
      <c r="N895" s="19" t="s">
        <v>371</v>
      </c>
      <c r="O895" s="19" t="s">
        <v>2362</v>
      </c>
      <c r="P895" s="19" t="s">
        <v>4412</v>
      </c>
      <c r="Q895" s="9" t="s">
        <v>4412</v>
      </c>
      <c r="R895" s="20">
        <v>9.0045000000000002</v>
      </c>
      <c r="S895" s="20">
        <v>0.05</v>
      </c>
      <c r="T895" s="20">
        <v>9</v>
      </c>
      <c r="U895" s="20" t="s">
        <v>397</v>
      </c>
      <c r="V895" s="21" t="str">
        <f>_xlfn.XLOOKUP(D895,'[1]Gen. Real'!$A:$A,'[1]Gen. Real'!$C:$C,"-",0)</f>
        <v>-</v>
      </c>
      <c r="W895" s="22"/>
      <c r="X895" s="22" t="str">
        <f>_xlfn.XLOOKUP(D895,[1]Vertimiento!$A:$A,[1]Vertimiento!$E:$E,"-",0)</f>
        <v>-</v>
      </c>
      <c r="Y895" s="23" t="str">
        <f t="shared" si="52"/>
        <v>-</v>
      </c>
      <c r="Z895" s="19" t="str">
        <f>_xlfn.XLOOKUP(D895,[1]Cmg!$I$4:$I$85,[1]Cmg!$M$4:$M$85,"----",0,1)</f>
        <v>----</v>
      </c>
      <c r="AA895" s="19" t="str">
        <f>_xlfn.XLOOKUP(D895,[1]Cmg!$A$4:$A$89,[1]Cmg!$B$4:$B$89,"----",0,1)</f>
        <v>----</v>
      </c>
      <c r="AB895" s="19" t="str">
        <f>_xlfn.XLOOKUP(D895,[1]Cmg!$E$4:$E$89,[1]Cmg!$F$4:$F$89,"----",0,1)</f>
        <v>----</v>
      </c>
      <c r="AC895" s="19" t="str">
        <f>_xlfn.XLOOKUP(D895,[1]Cmg!$O$4:$O$89,[1]Cmg!$P$4:$P$89,"----",0,1)</f>
        <v>----</v>
      </c>
      <c r="AD895" s="24" t="str">
        <f>_xlfn.XLOOKUP(D895,[1]Cmg!$S$4:$S$89,[1]Cmg!$U$4:$U$89,"----",0,1)</f>
        <v>----</v>
      </c>
      <c r="AG895" s="25">
        <f>IFERROR(SUMIFS('[1]BD Unidades'!$AH:$AH,'[1]BD Unidades'!$A:$A,'BD Centrales 2023'!$A895),"-")</f>
        <v>0</v>
      </c>
      <c r="AH895" s="25">
        <f>SUMIFS('[1]BD Unidades'!$AJ$3:$AJ$1424,'[1]BD Unidades'!$A$3:$A$1424,$A895)</f>
        <v>0</v>
      </c>
      <c r="AI895" s="25">
        <f>SUMIFS('[1]BD Unidades'!$AL$3:$AL$1424,'[1]BD Unidades'!$A$3:$A$1424,$A895)</f>
        <v>0</v>
      </c>
      <c r="AJ895" s="26" t="str">
        <f t="shared" si="53"/>
        <v>-</v>
      </c>
      <c r="AK895" s="27">
        <f>IFERROR(SUMIFS('[1]BD Unidades'!$AO$3:$AO$1424,'[1]BD Unidades'!$A$3:$A$1424,$A895),"-")</f>
        <v>0</v>
      </c>
      <c r="AL895" s="27">
        <f>IFERROR(SUMIFS('[1]BD Unidades'!$AQ$3:$AQ$1424,'[1]BD Unidades'!$A$3:$A$1424,$A895),"-")</f>
        <v>0</v>
      </c>
      <c r="AM895" s="27">
        <f>IFERROR(SUMIFS('[1]BD Unidades'!$AS$3:$AS$1424,'[1]BD Unidades'!$A$3:$A$1424,$A895),"-")</f>
        <v>0</v>
      </c>
      <c r="AN895" s="27">
        <f>IFERROR(SUMIFS('[1]BD Unidades'!$AU$3:$AU$1424,'[1]BD Unidades'!$A$3:$A$1424,$A895),"-")</f>
        <v>0</v>
      </c>
      <c r="AO895" s="27"/>
      <c r="AP895" s="27"/>
      <c r="AQ895" s="25">
        <f>IFERROR(SUMIFS('[1]BD Unidades'!$AZ$3:$AZ$1424,'[1]BD Unidades'!$A$3:$A$1424,$A895),"-")</f>
        <v>0</v>
      </c>
      <c r="AR895" s="25">
        <f>IFERROR(SUMIFS('[1]BD Unidades'!$BA$3:$BA$1424,'[1]BD Unidades'!$A$3:$A$1424,$A895),"-")</f>
        <v>0</v>
      </c>
      <c r="AS895" s="28">
        <f>SUMIFS('[1]BD Unidades'!$BC$3:$BC$1424,'[1]BD Unidades'!$A$3:$A$1424,$A895)</f>
        <v>0</v>
      </c>
      <c r="AT895" s="28">
        <f>SUMIFS('[1]BD Unidades'!$BE$3:$BE$1424,'[1]BD Unidades'!$A$3:$A$1424,$A895)</f>
        <v>0</v>
      </c>
      <c r="AU895" s="29">
        <f t="shared" si="54"/>
        <v>0</v>
      </c>
      <c r="AV895" s="30">
        <f t="shared" si="55"/>
        <v>5.0000000000000001E-4</v>
      </c>
      <c r="AW895" s="25">
        <f>IFERROR(SUMIFS('[1]BD Unidades'!$BI$3:$BI$1424,'[1]BD Unidades'!$A$3:$A$1424,$A895),"-")</f>
        <v>0</v>
      </c>
      <c r="AX895" s="25">
        <f>IFERROR(SUMIFS('[1]BD Unidades'!$BJ$3:$BJ$1424,'[1]BD Unidades'!$A$3:$A$1424,$A895),"-")</f>
        <v>0</v>
      </c>
    </row>
    <row r="896" spans="1:50" ht="14.4" x14ac:dyDescent="0.3">
      <c r="A896" s="7">
        <v>2305</v>
      </c>
      <c r="B896" s="7" t="s">
        <v>4413</v>
      </c>
      <c r="D896" s="8" t="s">
        <v>4414</v>
      </c>
      <c r="E896" s="19" t="s">
        <v>4400</v>
      </c>
      <c r="F896" s="19" t="s">
        <v>4400</v>
      </c>
      <c r="G896" s="19" t="s">
        <v>4415</v>
      </c>
      <c r="H896" s="19" t="s">
        <v>397</v>
      </c>
      <c r="I896" s="19">
        <v>2024</v>
      </c>
      <c r="J896" s="19" t="s">
        <v>495</v>
      </c>
      <c r="K896" s="19" t="s">
        <v>496</v>
      </c>
      <c r="L896" s="19" t="s">
        <v>213</v>
      </c>
      <c r="M896" s="19" t="s">
        <v>68</v>
      </c>
      <c r="N896" s="19" t="s">
        <v>68</v>
      </c>
      <c r="O896" s="19" t="s">
        <v>2324</v>
      </c>
      <c r="P896" s="19" t="s">
        <v>51</v>
      </c>
      <c r="Q896" s="9" t="s">
        <v>4416</v>
      </c>
      <c r="R896" s="20">
        <v>4.04</v>
      </c>
      <c r="S896" s="20">
        <v>0.99</v>
      </c>
      <c r="T896" s="20">
        <v>4</v>
      </c>
      <c r="U896" s="20" t="s">
        <v>397</v>
      </c>
      <c r="V896" s="21" t="str">
        <f>_xlfn.XLOOKUP(D896,'[1]Gen. Real'!$A:$A,'[1]Gen. Real'!$C:$C,"-",0)</f>
        <v>-</v>
      </c>
      <c r="W896" s="22"/>
      <c r="X896" s="22" t="str">
        <f>_xlfn.XLOOKUP(D896,[1]Vertimiento!$A:$A,[1]Vertimiento!$E:$E,"-",0)</f>
        <v>-</v>
      </c>
      <c r="Y896" s="23" t="str">
        <f t="shared" si="52"/>
        <v>-</v>
      </c>
      <c r="Z896" s="19" t="str">
        <f>_xlfn.XLOOKUP(D896,[1]Cmg!$I$4:$I$85,[1]Cmg!$M$4:$M$85,"----",0,1)</f>
        <v>----</v>
      </c>
      <c r="AA896" s="19" t="str">
        <f>_xlfn.XLOOKUP(D896,[1]Cmg!$A$4:$A$89,[1]Cmg!$B$4:$B$89,"----",0,1)</f>
        <v>----</v>
      </c>
      <c r="AB896" s="19" t="str">
        <f>_xlfn.XLOOKUP(D896,[1]Cmg!$E$4:$E$89,[1]Cmg!$F$4:$F$89,"----",0,1)</f>
        <v>----</v>
      </c>
      <c r="AC896" s="19" t="str">
        <f>_xlfn.XLOOKUP(D896,[1]Cmg!$O$4:$O$89,[1]Cmg!$P$4:$P$89,"----",0,1)</f>
        <v>----</v>
      </c>
      <c r="AD896" s="24" t="str">
        <f>_xlfn.XLOOKUP(D896,[1]Cmg!$S$4:$S$89,[1]Cmg!$U$4:$U$89,"----",0,1)</f>
        <v>----</v>
      </c>
      <c r="AG896" s="25">
        <f>IFERROR(SUMIFS('[1]BD Unidades'!$AH:$AH,'[1]BD Unidades'!$A:$A,'BD Centrales 2023'!$A896),"-")</f>
        <v>0</v>
      </c>
      <c r="AH896" s="25">
        <f>SUMIFS('[1]BD Unidades'!$AJ$3:$AJ$1424,'[1]BD Unidades'!$A$3:$A$1424,$A896)</f>
        <v>0</v>
      </c>
      <c r="AI896" s="25">
        <f>SUMIFS('[1]BD Unidades'!$AL$3:$AL$1424,'[1]BD Unidades'!$A$3:$A$1424,$A896)</f>
        <v>0</v>
      </c>
      <c r="AJ896" s="26" t="str">
        <f t="shared" si="53"/>
        <v>-</v>
      </c>
      <c r="AK896" s="27">
        <f>IFERROR(SUMIFS('[1]BD Unidades'!$AO$3:$AO$1424,'[1]BD Unidades'!$A$3:$A$1424,$A896),"-")</f>
        <v>0</v>
      </c>
      <c r="AL896" s="27">
        <f>IFERROR(SUMIFS('[1]BD Unidades'!$AQ$3:$AQ$1424,'[1]BD Unidades'!$A$3:$A$1424,$A896),"-")</f>
        <v>0</v>
      </c>
      <c r="AM896" s="27">
        <f>IFERROR(SUMIFS('[1]BD Unidades'!$AS$3:$AS$1424,'[1]BD Unidades'!$A$3:$A$1424,$A896),"-")</f>
        <v>0</v>
      </c>
      <c r="AN896" s="27">
        <f>IFERROR(SUMIFS('[1]BD Unidades'!$AU$3:$AU$1424,'[1]BD Unidades'!$A$3:$A$1424,$A896),"-")</f>
        <v>0</v>
      </c>
      <c r="AO896" s="27"/>
      <c r="AP896" s="27"/>
      <c r="AQ896" s="25">
        <f>IFERROR(SUMIFS('[1]BD Unidades'!$AZ$3:$AZ$1424,'[1]BD Unidades'!$A$3:$A$1424,$A896),"-")</f>
        <v>0</v>
      </c>
      <c r="AR896" s="25">
        <f>IFERROR(SUMIFS('[1]BD Unidades'!$BA$3:$BA$1424,'[1]BD Unidades'!$A$3:$A$1424,$A896),"-")</f>
        <v>0</v>
      </c>
      <c r="AS896" s="28">
        <f>SUMIFS('[1]BD Unidades'!$BC$3:$BC$1424,'[1]BD Unidades'!$A$3:$A$1424,$A896)</f>
        <v>0</v>
      </c>
      <c r="AT896" s="28">
        <f>SUMIFS('[1]BD Unidades'!$BE$3:$BE$1424,'[1]BD Unidades'!$A$3:$A$1424,$A896)</f>
        <v>0</v>
      </c>
      <c r="AU896" s="29">
        <f t="shared" si="54"/>
        <v>0</v>
      </c>
      <c r="AV896" s="30">
        <f t="shared" si="55"/>
        <v>9.8999999999999991E-3</v>
      </c>
      <c r="AW896" s="25">
        <f>IFERROR(SUMIFS('[1]BD Unidades'!$BI$3:$BI$1424,'[1]BD Unidades'!$A$3:$A$1424,$A896),"-")</f>
        <v>0</v>
      </c>
      <c r="AX896" s="25">
        <f>IFERROR(SUMIFS('[1]BD Unidades'!$BJ$3:$BJ$1424,'[1]BD Unidades'!$A$3:$A$1424,$A896),"-")</f>
        <v>0</v>
      </c>
    </row>
    <row r="897" spans="1:50" ht="14.4" x14ac:dyDescent="0.3">
      <c r="A897" s="7">
        <v>2306</v>
      </c>
      <c r="B897" s="7" t="s">
        <v>4417</v>
      </c>
      <c r="D897" s="8" t="s">
        <v>4418</v>
      </c>
      <c r="E897" s="19" t="s">
        <v>2547</v>
      </c>
      <c r="F897" s="19" t="s">
        <v>4419</v>
      </c>
      <c r="G897" s="19" t="s">
        <v>4420</v>
      </c>
      <c r="H897" s="19">
        <v>1</v>
      </c>
      <c r="I897" s="19">
        <v>2024</v>
      </c>
      <c r="J897" s="19" t="s">
        <v>495</v>
      </c>
      <c r="K897" s="19" t="s">
        <v>496</v>
      </c>
      <c r="L897" s="19" t="s">
        <v>213</v>
      </c>
      <c r="M897" s="19" t="s">
        <v>90</v>
      </c>
      <c r="N897" s="19" t="s">
        <v>91</v>
      </c>
      <c r="O897" s="19" t="s">
        <v>1168</v>
      </c>
      <c r="P897" s="19" t="s">
        <v>51</v>
      </c>
      <c r="Q897" s="9" t="s">
        <v>3415</v>
      </c>
      <c r="R897" s="20">
        <v>3.0150000000000001</v>
      </c>
      <c r="S897" s="20">
        <v>0.497</v>
      </c>
      <c r="T897" s="20">
        <v>3</v>
      </c>
      <c r="U897" s="20" t="s">
        <v>397</v>
      </c>
      <c r="V897" s="21" t="str">
        <f>_xlfn.XLOOKUP(D897,'[1]Gen. Real'!$A:$A,'[1]Gen. Real'!$C:$C,"-",0)</f>
        <v>-</v>
      </c>
      <c r="W897" s="22"/>
      <c r="X897" s="22" t="str">
        <f>_xlfn.XLOOKUP(D897,[1]Vertimiento!$A:$A,[1]Vertimiento!$E:$E,"-",0)</f>
        <v>-</v>
      </c>
      <c r="Y897" s="23" t="str">
        <f t="shared" si="52"/>
        <v>-</v>
      </c>
      <c r="Z897" s="19" t="str">
        <f>_xlfn.XLOOKUP(D897,[1]Cmg!$I$4:$I$85,[1]Cmg!$M$4:$M$85,"----",0,1)</f>
        <v>----</v>
      </c>
      <c r="AA897" s="19" t="str">
        <f>_xlfn.XLOOKUP(D897,[1]Cmg!$A$4:$A$89,[1]Cmg!$B$4:$B$89,"----",0,1)</f>
        <v>----</v>
      </c>
      <c r="AB897" s="19" t="str">
        <f>_xlfn.XLOOKUP(D897,[1]Cmg!$E$4:$E$89,[1]Cmg!$F$4:$F$89,"----",0,1)</f>
        <v>----</v>
      </c>
      <c r="AC897" s="19" t="str">
        <f>_xlfn.XLOOKUP(D897,[1]Cmg!$O$4:$O$89,[1]Cmg!$P$4:$P$89,"----",0,1)</f>
        <v>----</v>
      </c>
      <c r="AD897" s="24" t="str">
        <f>_xlfn.XLOOKUP(D897,[1]Cmg!$S$4:$S$89,[1]Cmg!$U$4:$U$89,"----",0,1)</f>
        <v>----</v>
      </c>
      <c r="AG897" s="25">
        <f>IFERROR(SUMIFS('[1]BD Unidades'!$AH:$AH,'[1]BD Unidades'!$A:$A,'BD Centrales 2023'!$A897),"-")</f>
        <v>0</v>
      </c>
      <c r="AH897" s="25">
        <f>SUMIFS('[1]BD Unidades'!$AJ$3:$AJ$1424,'[1]BD Unidades'!$A$3:$A$1424,$A897)</f>
        <v>0</v>
      </c>
      <c r="AI897" s="25">
        <f>SUMIFS('[1]BD Unidades'!$AL$3:$AL$1424,'[1]BD Unidades'!$A$3:$A$1424,$A897)</f>
        <v>0</v>
      </c>
      <c r="AJ897" s="26" t="str">
        <f t="shared" si="53"/>
        <v>-</v>
      </c>
      <c r="AK897" s="27">
        <f>IFERROR(SUMIFS('[1]BD Unidades'!$AO$3:$AO$1424,'[1]BD Unidades'!$A$3:$A$1424,$A897),"-")</f>
        <v>0</v>
      </c>
      <c r="AL897" s="27">
        <f>IFERROR(SUMIFS('[1]BD Unidades'!$AQ$3:$AQ$1424,'[1]BD Unidades'!$A$3:$A$1424,$A897),"-")</f>
        <v>0</v>
      </c>
      <c r="AM897" s="27">
        <f>IFERROR(SUMIFS('[1]BD Unidades'!$AS$3:$AS$1424,'[1]BD Unidades'!$A$3:$A$1424,$A897),"-")</f>
        <v>0</v>
      </c>
      <c r="AN897" s="27">
        <f>IFERROR(SUMIFS('[1]BD Unidades'!$AU$3:$AU$1424,'[1]BD Unidades'!$A$3:$A$1424,$A897),"-")</f>
        <v>0</v>
      </c>
      <c r="AO897" s="27"/>
      <c r="AP897" s="27"/>
      <c r="AQ897" s="25">
        <f>IFERROR(SUMIFS('[1]BD Unidades'!$AZ$3:$AZ$1424,'[1]BD Unidades'!$A$3:$A$1424,$A897),"-")</f>
        <v>0</v>
      </c>
      <c r="AR897" s="25">
        <f>IFERROR(SUMIFS('[1]BD Unidades'!$BA$3:$BA$1424,'[1]BD Unidades'!$A$3:$A$1424,$A897),"-")</f>
        <v>0</v>
      </c>
      <c r="AS897" s="28">
        <f>SUMIFS('[1]BD Unidades'!$BC$3:$BC$1424,'[1]BD Unidades'!$A$3:$A$1424,$A897)</f>
        <v>0</v>
      </c>
      <c r="AT897" s="28">
        <f>SUMIFS('[1]BD Unidades'!$BE$3:$BE$1424,'[1]BD Unidades'!$A$3:$A$1424,$A897)</f>
        <v>0</v>
      </c>
      <c r="AU897" s="29">
        <f t="shared" si="54"/>
        <v>0</v>
      </c>
      <c r="AV897" s="30">
        <f t="shared" si="55"/>
        <v>4.9699999999999996E-3</v>
      </c>
      <c r="AW897" s="25">
        <f>IFERROR(SUMIFS('[1]BD Unidades'!$BI$3:$BI$1424,'[1]BD Unidades'!$A$3:$A$1424,$A897),"-")</f>
        <v>0</v>
      </c>
      <c r="AX897" s="25">
        <f>IFERROR(SUMIFS('[1]BD Unidades'!$BJ$3:$BJ$1424,'[1]BD Unidades'!$A$3:$A$1424,$A897),"-")</f>
        <v>0</v>
      </c>
    </row>
    <row r="898" spans="1:50" ht="14.4" x14ac:dyDescent="0.3">
      <c r="A898" s="7">
        <v>2307</v>
      </c>
      <c r="B898" s="7" t="s">
        <v>4427</v>
      </c>
      <c r="D898" s="8" t="s">
        <v>4428</v>
      </c>
      <c r="E898" s="19" t="s">
        <v>4429</v>
      </c>
      <c r="F898" s="19" t="s">
        <v>4429</v>
      </c>
      <c r="G898" s="19" t="s">
        <v>4430</v>
      </c>
      <c r="H898" s="19">
        <v>1</v>
      </c>
      <c r="I898" s="19">
        <v>2024</v>
      </c>
      <c r="J898" s="19" t="s">
        <v>495</v>
      </c>
      <c r="K898" s="19" t="s">
        <v>496</v>
      </c>
      <c r="L898" s="19" t="s">
        <v>213</v>
      </c>
      <c r="M898" s="19" t="s">
        <v>164</v>
      </c>
      <c r="N898" s="19" t="s">
        <v>2819</v>
      </c>
      <c r="O898" s="19" t="s">
        <v>2820</v>
      </c>
      <c r="P898" s="19" t="s">
        <v>51</v>
      </c>
      <c r="Q898" s="9" t="s">
        <v>4431</v>
      </c>
      <c r="R898" s="20">
        <v>9.0129999999999999</v>
      </c>
      <c r="S898" s="20">
        <v>0.14399999999999999</v>
      </c>
      <c r="T898" s="20">
        <v>9</v>
      </c>
      <c r="U898" s="20" t="s">
        <v>397</v>
      </c>
      <c r="V898" s="21" t="str">
        <f>_xlfn.XLOOKUP(D898,'[1]Gen. Real'!$A:$A,'[1]Gen. Real'!$C:$C,"-",0)</f>
        <v>-</v>
      </c>
      <c r="W898" s="22"/>
      <c r="X898" s="22" t="str">
        <f>_xlfn.XLOOKUP(D898,[1]Vertimiento!$A:$A,[1]Vertimiento!$E:$E,"-",0)</f>
        <v>-</v>
      </c>
      <c r="Y898" s="23" t="str">
        <f t="shared" si="52"/>
        <v>-</v>
      </c>
      <c r="Z898" s="19" t="str">
        <f>_xlfn.XLOOKUP(D898,[1]Cmg!$I$4:$I$85,[1]Cmg!$M$4:$M$85,"----",0,1)</f>
        <v>----</v>
      </c>
      <c r="AA898" s="19" t="str">
        <f>_xlfn.XLOOKUP(D898,[1]Cmg!$A$4:$A$89,[1]Cmg!$B$4:$B$89,"----",0,1)</f>
        <v>----</v>
      </c>
      <c r="AB898" s="19" t="str">
        <f>_xlfn.XLOOKUP(D898,[1]Cmg!$E$4:$E$89,[1]Cmg!$F$4:$F$89,"----",0,1)</f>
        <v>----</v>
      </c>
      <c r="AC898" s="19" t="str">
        <f>_xlfn.XLOOKUP(D898,[1]Cmg!$O$4:$O$89,[1]Cmg!$P$4:$P$89,"----",0,1)</f>
        <v>----</v>
      </c>
      <c r="AD898" s="24" t="str">
        <f>_xlfn.XLOOKUP(D898,[1]Cmg!$S$4:$S$89,[1]Cmg!$U$4:$U$89,"----",0,1)</f>
        <v>----</v>
      </c>
      <c r="AG898" s="25">
        <f>IFERROR(SUMIFS('[1]BD Unidades'!$AH:$AH,'[1]BD Unidades'!$A:$A,'BD Centrales 2023'!$A898),"-")</f>
        <v>0</v>
      </c>
      <c r="AH898" s="25">
        <f>SUMIFS('[1]BD Unidades'!$AJ$3:$AJ$1424,'[1]BD Unidades'!$A$3:$A$1424,$A898)</f>
        <v>0</v>
      </c>
      <c r="AI898" s="25">
        <f>SUMIFS('[1]BD Unidades'!$AL$3:$AL$1424,'[1]BD Unidades'!$A$3:$A$1424,$A898)</f>
        <v>0</v>
      </c>
      <c r="AJ898" s="26" t="str">
        <f t="shared" si="53"/>
        <v>-</v>
      </c>
      <c r="AK898" s="27">
        <f>IFERROR(SUMIFS('[1]BD Unidades'!$AO$3:$AO$1424,'[1]BD Unidades'!$A$3:$A$1424,$A898),"-")</f>
        <v>0</v>
      </c>
      <c r="AL898" s="27">
        <f>IFERROR(SUMIFS('[1]BD Unidades'!$AQ$3:$AQ$1424,'[1]BD Unidades'!$A$3:$A$1424,$A898),"-")</f>
        <v>0</v>
      </c>
      <c r="AM898" s="27">
        <f>IFERROR(SUMIFS('[1]BD Unidades'!$AS$3:$AS$1424,'[1]BD Unidades'!$A$3:$A$1424,$A898),"-")</f>
        <v>0</v>
      </c>
      <c r="AN898" s="27">
        <f>IFERROR(SUMIFS('[1]BD Unidades'!$AU$3:$AU$1424,'[1]BD Unidades'!$A$3:$A$1424,$A898),"-")</f>
        <v>0</v>
      </c>
      <c r="AO898" s="27"/>
      <c r="AP898" s="27"/>
      <c r="AQ898" s="25">
        <f>IFERROR(SUMIFS('[1]BD Unidades'!$AZ$3:$AZ$1424,'[1]BD Unidades'!$A$3:$A$1424,$A898),"-")</f>
        <v>0</v>
      </c>
      <c r="AR898" s="25">
        <f>IFERROR(SUMIFS('[1]BD Unidades'!$BA$3:$BA$1424,'[1]BD Unidades'!$A$3:$A$1424,$A898),"-")</f>
        <v>0</v>
      </c>
      <c r="AS898" s="28">
        <f>SUMIFS('[1]BD Unidades'!$BC$3:$BC$1424,'[1]BD Unidades'!$A$3:$A$1424,$A898)</f>
        <v>0</v>
      </c>
      <c r="AT898" s="28">
        <f>SUMIFS('[1]BD Unidades'!$BE$3:$BE$1424,'[1]BD Unidades'!$A$3:$A$1424,$A898)</f>
        <v>0</v>
      </c>
      <c r="AU898" s="29">
        <f t="shared" si="54"/>
        <v>0</v>
      </c>
      <c r="AV898" s="30">
        <f t="shared" si="55"/>
        <v>1.4399999999999999E-3</v>
      </c>
      <c r="AW898" s="25">
        <f>IFERROR(SUMIFS('[1]BD Unidades'!$BI$3:$BI$1424,'[1]BD Unidades'!$A$3:$A$1424,$A898),"-")</f>
        <v>0</v>
      </c>
      <c r="AX898" s="25">
        <f>IFERROR(SUMIFS('[1]BD Unidades'!$BJ$3:$BJ$1424,'[1]BD Unidades'!$A$3:$A$1424,$A898),"-")</f>
        <v>0</v>
      </c>
    </row>
    <row r="899" spans="1:50" ht="14.4" x14ac:dyDescent="0.3">
      <c r="A899" s="7">
        <v>2308</v>
      </c>
      <c r="B899" s="7" t="s">
        <v>4432</v>
      </c>
      <c r="D899" s="8" t="s">
        <v>4433</v>
      </c>
      <c r="E899" s="19" t="s">
        <v>1516</v>
      </c>
      <c r="F899" s="19" t="s">
        <v>4434</v>
      </c>
      <c r="G899" s="19" t="s">
        <v>4435</v>
      </c>
      <c r="H899" s="19" t="s">
        <v>397</v>
      </c>
      <c r="I899" s="19">
        <v>2024</v>
      </c>
      <c r="J899" s="19" t="s">
        <v>495</v>
      </c>
      <c r="K899" s="19" t="s">
        <v>496</v>
      </c>
      <c r="L899" s="19" t="s">
        <v>213</v>
      </c>
      <c r="M899" s="19" t="s">
        <v>90</v>
      </c>
      <c r="N899" s="19" t="s">
        <v>868</v>
      </c>
      <c r="O899" s="19" t="s">
        <v>868</v>
      </c>
      <c r="P899" s="19" t="s">
        <v>51</v>
      </c>
      <c r="Q899" s="9" t="s">
        <v>4374</v>
      </c>
      <c r="R899" s="20">
        <v>1.7025999999999999</v>
      </c>
      <c r="S899" s="20">
        <v>0.152</v>
      </c>
      <c r="T899" s="20">
        <v>1.7</v>
      </c>
      <c r="U899" s="20" t="s">
        <v>397</v>
      </c>
      <c r="V899" s="21" t="str">
        <f>_xlfn.XLOOKUP(D899,'[1]Gen. Real'!$A:$A,'[1]Gen. Real'!$C:$C,"-",0)</f>
        <v>-</v>
      </c>
      <c r="W899" s="22"/>
      <c r="X899" s="22" t="str">
        <f>_xlfn.XLOOKUP(D899,[1]Vertimiento!$A:$A,[1]Vertimiento!$E:$E,"-",0)</f>
        <v>-</v>
      </c>
      <c r="Y899" s="23" t="str">
        <f t="shared" ref="Y899:Y962" si="56">IFERROR(X899/(V899+X899),"-")</f>
        <v>-</v>
      </c>
      <c r="Z899" s="19" t="str">
        <f>_xlfn.XLOOKUP(D899,[1]Cmg!$I$4:$I$85,[1]Cmg!$M$4:$M$85,"----",0,1)</f>
        <v>----</v>
      </c>
      <c r="AA899" s="19" t="str">
        <f>_xlfn.XLOOKUP(D899,[1]Cmg!$A$4:$A$89,[1]Cmg!$B$4:$B$89,"----",0,1)</f>
        <v>----</v>
      </c>
      <c r="AB899" s="19" t="str">
        <f>_xlfn.XLOOKUP(D899,[1]Cmg!$E$4:$E$89,[1]Cmg!$F$4:$F$89,"----",0,1)</f>
        <v>----</v>
      </c>
      <c r="AC899" s="19" t="str">
        <f>_xlfn.XLOOKUP(D899,[1]Cmg!$O$4:$O$89,[1]Cmg!$P$4:$P$89,"----",0,1)</f>
        <v>----</v>
      </c>
      <c r="AD899" s="24" t="str">
        <f>_xlfn.XLOOKUP(D899,[1]Cmg!$S$4:$S$89,[1]Cmg!$U$4:$U$89,"----",0,1)</f>
        <v>----</v>
      </c>
      <c r="AG899" s="25">
        <f>IFERROR(SUMIFS('[1]BD Unidades'!$AH:$AH,'[1]BD Unidades'!$A:$A,'BD Centrales 2023'!$A899),"-")</f>
        <v>0</v>
      </c>
      <c r="AH899" s="25">
        <f>SUMIFS('[1]BD Unidades'!$AJ$3:$AJ$1424,'[1]BD Unidades'!$A$3:$A$1424,$A899)</f>
        <v>0</v>
      </c>
      <c r="AI899" s="25">
        <f>SUMIFS('[1]BD Unidades'!$AL$3:$AL$1424,'[1]BD Unidades'!$A$3:$A$1424,$A899)</f>
        <v>0</v>
      </c>
      <c r="AJ899" s="26" t="str">
        <f t="shared" ref="AJ899:AJ962" si="57">IFERROR(AI899/(AH899+AI899),"-")</f>
        <v>-</v>
      </c>
      <c r="AK899" s="27">
        <f>IFERROR(SUMIFS('[1]BD Unidades'!$AO$3:$AO$1424,'[1]BD Unidades'!$A$3:$A$1424,$A899),"-")</f>
        <v>0</v>
      </c>
      <c r="AL899" s="27">
        <f>IFERROR(SUMIFS('[1]BD Unidades'!$AQ$3:$AQ$1424,'[1]BD Unidades'!$A$3:$A$1424,$A899),"-")</f>
        <v>0</v>
      </c>
      <c r="AM899" s="27">
        <f>IFERROR(SUMIFS('[1]BD Unidades'!$AS$3:$AS$1424,'[1]BD Unidades'!$A$3:$A$1424,$A899),"-")</f>
        <v>0</v>
      </c>
      <c r="AN899" s="27">
        <f>IFERROR(SUMIFS('[1]BD Unidades'!$AU$3:$AU$1424,'[1]BD Unidades'!$A$3:$A$1424,$A899),"-")</f>
        <v>0</v>
      </c>
      <c r="AO899" s="27"/>
      <c r="AP899" s="27"/>
      <c r="AQ899" s="25">
        <f>IFERROR(SUMIFS('[1]BD Unidades'!$AZ$3:$AZ$1424,'[1]BD Unidades'!$A$3:$A$1424,$A899),"-")</f>
        <v>0</v>
      </c>
      <c r="AR899" s="25">
        <f>IFERROR(SUMIFS('[1]BD Unidades'!$BA$3:$BA$1424,'[1]BD Unidades'!$A$3:$A$1424,$A899),"-")</f>
        <v>0</v>
      </c>
      <c r="AS899" s="28">
        <f>SUMIFS('[1]BD Unidades'!$BC$3:$BC$1424,'[1]BD Unidades'!$A$3:$A$1424,$A899)</f>
        <v>0</v>
      </c>
      <c r="AT899" s="28">
        <f>SUMIFS('[1]BD Unidades'!$BE$3:$BE$1424,'[1]BD Unidades'!$A$3:$A$1424,$A899)</f>
        <v>0</v>
      </c>
      <c r="AU899" s="29">
        <f t="shared" ref="AU899:AU962" si="58">IFERROR(AT899*(1-AS899),"-")</f>
        <v>0</v>
      </c>
      <c r="AV899" s="30">
        <f t="shared" ref="AV899:AV962" si="59">IFERROR(S899/100,"-")</f>
        <v>1.5199999999999999E-3</v>
      </c>
      <c r="AW899" s="25">
        <f>IFERROR(SUMIFS('[1]BD Unidades'!$BI$3:$BI$1424,'[1]BD Unidades'!$A$3:$A$1424,$A899),"-")</f>
        <v>0</v>
      </c>
      <c r="AX899" s="25">
        <f>IFERROR(SUMIFS('[1]BD Unidades'!$BJ$3:$BJ$1424,'[1]BD Unidades'!$A$3:$A$1424,$A899),"-")</f>
        <v>0</v>
      </c>
    </row>
    <row r="900" spans="1:50" ht="14.4" x14ac:dyDescent="0.3">
      <c r="A900" s="7">
        <v>2309</v>
      </c>
      <c r="B900" s="7" t="s">
        <v>4436</v>
      </c>
      <c r="D900" s="8" t="s">
        <v>4437</v>
      </c>
      <c r="E900" s="19" t="s">
        <v>4404</v>
      </c>
      <c r="F900" s="19" t="s">
        <v>4404</v>
      </c>
      <c r="G900" s="19" t="s">
        <v>4438</v>
      </c>
      <c r="H900" s="19" t="s">
        <v>397</v>
      </c>
      <c r="I900" s="19">
        <v>2024</v>
      </c>
      <c r="J900" s="19" t="s">
        <v>495</v>
      </c>
      <c r="K900" s="19" t="s">
        <v>496</v>
      </c>
      <c r="L900" s="19" t="s">
        <v>213</v>
      </c>
      <c r="M900" s="19" t="s">
        <v>362</v>
      </c>
      <c r="N900" s="19" t="s">
        <v>363</v>
      </c>
      <c r="O900" s="19" t="s">
        <v>364</v>
      </c>
      <c r="P900" s="19" t="s">
        <v>51</v>
      </c>
      <c r="Q900" s="9" t="s">
        <v>4440</v>
      </c>
      <c r="R900" s="20">
        <v>6.8120000000000003</v>
      </c>
      <c r="S900" s="20">
        <v>0.17599999999999999</v>
      </c>
      <c r="T900" s="20">
        <v>6.8</v>
      </c>
      <c r="U900" s="20" t="s">
        <v>397</v>
      </c>
      <c r="V900" s="21" t="str">
        <f>_xlfn.XLOOKUP(D900,'[1]Gen. Real'!$A:$A,'[1]Gen. Real'!$C:$C,"-",0)</f>
        <v>-</v>
      </c>
      <c r="W900" s="22"/>
      <c r="X900" s="22" t="str">
        <f>_xlfn.XLOOKUP(D900,[1]Vertimiento!$A:$A,[1]Vertimiento!$E:$E,"-",0)</f>
        <v>-</v>
      </c>
      <c r="Y900" s="23" t="str">
        <f t="shared" si="56"/>
        <v>-</v>
      </c>
      <c r="Z900" s="19" t="str">
        <f>_xlfn.XLOOKUP(D900,[1]Cmg!$I$4:$I$85,[1]Cmg!$M$4:$M$85,"----",0,1)</f>
        <v>----</v>
      </c>
      <c r="AA900" s="19" t="str">
        <f>_xlfn.XLOOKUP(D900,[1]Cmg!$A$4:$A$89,[1]Cmg!$B$4:$B$89,"----",0,1)</f>
        <v>----</v>
      </c>
      <c r="AB900" s="19" t="str">
        <f>_xlfn.XLOOKUP(D900,[1]Cmg!$E$4:$E$89,[1]Cmg!$F$4:$F$89,"----",0,1)</f>
        <v>----</v>
      </c>
      <c r="AC900" s="19" t="str">
        <f>_xlfn.XLOOKUP(D900,[1]Cmg!$O$4:$O$89,[1]Cmg!$P$4:$P$89,"----",0,1)</f>
        <v>----</v>
      </c>
      <c r="AD900" s="24" t="str">
        <f>_xlfn.XLOOKUP(D900,[1]Cmg!$S$4:$S$89,[1]Cmg!$U$4:$U$89,"----",0,1)</f>
        <v>----</v>
      </c>
      <c r="AG900" s="25">
        <f>IFERROR(SUMIFS('[1]BD Unidades'!$AH:$AH,'[1]BD Unidades'!$A:$A,'BD Centrales 2023'!$A900),"-")</f>
        <v>0</v>
      </c>
      <c r="AH900" s="25">
        <f>SUMIFS('[1]BD Unidades'!$AJ$3:$AJ$1424,'[1]BD Unidades'!$A$3:$A$1424,$A900)</f>
        <v>0</v>
      </c>
      <c r="AI900" s="25">
        <f>SUMIFS('[1]BD Unidades'!$AL$3:$AL$1424,'[1]BD Unidades'!$A$3:$A$1424,$A900)</f>
        <v>0</v>
      </c>
      <c r="AJ900" s="26" t="str">
        <f t="shared" si="57"/>
        <v>-</v>
      </c>
      <c r="AK900" s="27">
        <f>IFERROR(SUMIFS('[1]BD Unidades'!$AO$3:$AO$1424,'[1]BD Unidades'!$A$3:$A$1424,$A900),"-")</f>
        <v>0</v>
      </c>
      <c r="AL900" s="27">
        <f>IFERROR(SUMIFS('[1]BD Unidades'!$AQ$3:$AQ$1424,'[1]BD Unidades'!$A$3:$A$1424,$A900),"-")</f>
        <v>0</v>
      </c>
      <c r="AM900" s="27">
        <f>IFERROR(SUMIFS('[1]BD Unidades'!$AS$3:$AS$1424,'[1]BD Unidades'!$A$3:$A$1424,$A900),"-")</f>
        <v>0</v>
      </c>
      <c r="AN900" s="27">
        <f>IFERROR(SUMIFS('[1]BD Unidades'!$AU$3:$AU$1424,'[1]BD Unidades'!$A$3:$A$1424,$A900),"-")</f>
        <v>0</v>
      </c>
      <c r="AO900" s="27"/>
      <c r="AP900" s="27"/>
      <c r="AQ900" s="25">
        <f>IFERROR(SUMIFS('[1]BD Unidades'!$AZ$3:$AZ$1424,'[1]BD Unidades'!$A$3:$A$1424,$A900),"-")</f>
        <v>0</v>
      </c>
      <c r="AR900" s="25">
        <f>IFERROR(SUMIFS('[1]BD Unidades'!$BA$3:$BA$1424,'[1]BD Unidades'!$A$3:$A$1424,$A900),"-")</f>
        <v>0</v>
      </c>
      <c r="AS900" s="28">
        <f>SUMIFS('[1]BD Unidades'!$BC$3:$BC$1424,'[1]BD Unidades'!$A$3:$A$1424,$A900)</f>
        <v>0</v>
      </c>
      <c r="AT900" s="28">
        <f>SUMIFS('[1]BD Unidades'!$BE$3:$BE$1424,'[1]BD Unidades'!$A$3:$A$1424,$A900)</f>
        <v>0</v>
      </c>
      <c r="AU900" s="29">
        <f t="shared" si="58"/>
        <v>0</v>
      </c>
      <c r="AV900" s="30">
        <f t="shared" si="59"/>
        <v>1.7599999999999998E-3</v>
      </c>
      <c r="AW900" s="25">
        <f>IFERROR(SUMIFS('[1]BD Unidades'!$BI$3:$BI$1424,'[1]BD Unidades'!$A$3:$A$1424,$A900),"-")</f>
        <v>0</v>
      </c>
      <c r="AX900" s="25">
        <f>IFERROR(SUMIFS('[1]BD Unidades'!$BJ$3:$BJ$1424,'[1]BD Unidades'!$A$3:$A$1424,$A900),"-")</f>
        <v>0</v>
      </c>
    </row>
    <row r="901" spans="1:50" ht="14.4" x14ac:dyDescent="0.3">
      <c r="A901" s="7">
        <v>2310</v>
      </c>
      <c r="B901" s="7" t="s">
        <v>4441</v>
      </c>
      <c r="D901" s="8" t="s">
        <v>4442</v>
      </c>
      <c r="E901" s="19" t="s">
        <v>1516</v>
      </c>
      <c r="F901" s="19" t="s">
        <v>4443</v>
      </c>
      <c r="G901" s="19" t="s">
        <v>4444</v>
      </c>
      <c r="H901" s="19" t="s">
        <v>397</v>
      </c>
      <c r="I901" s="19">
        <v>2024</v>
      </c>
      <c r="J901" s="19" t="s">
        <v>495</v>
      </c>
      <c r="K901" s="19" t="s">
        <v>496</v>
      </c>
      <c r="L901" s="19" t="s">
        <v>213</v>
      </c>
      <c r="M901" s="19" t="s">
        <v>229</v>
      </c>
      <c r="N901" s="19" t="s">
        <v>230</v>
      </c>
      <c r="O901" s="19" t="s">
        <v>4446</v>
      </c>
      <c r="P901" s="19" t="s">
        <v>51</v>
      </c>
      <c r="Q901" s="9" t="s">
        <v>4447</v>
      </c>
      <c r="R901" s="20">
        <v>9.0150000000000006</v>
      </c>
      <c r="S901" s="20">
        <v>0.16600000000000001</v>
      </c>
      <c r="T901" s="20">
        <v>9</v>
      </c>
      <c r="U901" s="20" t="s">
        <v>397</v>
      </c>
      <c r="V901" s="21" t="str">
        <f>_xlfn.XLOOKUP(D901,'[1]Gen. Real'!$A:$A,'[1]Gen. Real'!$C:$C,"-",0)</f>
        <v>-</v>
      </c>
      <c r="W901" s="22"/>
      <c r="X901" s="22" t="str">
        <f>_xlfn.XLOOKUP(D901,[1]Vertimiento!$A:$A,[1]Vertimiento!$E:$E,"-",0)</f>
        <v>-</v>
      </c>
      <c r="Y901" s="23" t="str">
        <f t="shared" si="56"/>
        <v>-</v>
      </c>
      <c r="Z901" s="19" t="str">
        <f>_xlfn.XLOOKUP(D901,[1]Cmg!$I$4:$I$85,[1]Cmg!$M$4:$M$85,"----",0,1)</f>
        <v>----</v>
      </c>
      <c r="AA901" s="19" t="str">
        <f>_xlfn.XLOOKUP(D901,[1]Cmg!$A$4:$A$89,[1]Cmg!$B$4:$B$89,"----",0,1)</f>
        <v>----</v>
      </c>
      <c r="AB901" s="19" t="str">
        <f>_xlfn.XLOOKUP(D901,[1]Cmg!$E$4:$E$89,[1]Cmg!$F$4:$F$89,"----",0,1)</f>
        <v>----</v>
      </c>
      <c r="AC901" s="19" t="str">
        <f>_xlfn.XLOOKUP(D901,[1]Cmg!$O$4:$O$89,[1]Cmg!$P$4:$P$89,"----",0,1)</f>
        <v>----</v>
      </c>
      <c r="AD901" s="24" t="str">
        <f>_xlfn.XLOOKUP(D901,[1]Cmg!$S$4:$S$89,[1]Cmg!$U$4:$U$89,"----",0,1)</f>
        <v>----</v>
      </c>
      <c r="AG901" s="25">
        <f>IFERROR(SUMIFS('[1]BD Unidades'!$AH:$AH,'[1]BD Unidades'!$A:$A,'BD Centrales 2023'!$A901),"-")</f>
        <v>0</v>
      </c>
      <c r="AH901" s="25">
        <f>SUMIFS('[1]BD Unidades'!$AJ$3:$AJ$1424,'[1]BD Unidades'!$A$3:$A$1424,$A901)</f>
        <v>0</v>
      </c>
      <c r="AI901" s="25">
        <f>SUMIFS('[1]BD Unidades'!$AL$3:$AL$1424,'[1]BD Unidades'!$A$3:$A$1424,$A901)</f>
        <v>0</v>
      </c>
      <c r="AJ901" s="26" t="str">
        <f t="shared" si="57"/>
        <v>-</v>
      </c>
      <c r="AK901" s="27">
        <f>IFERROR(SUMIFS('[1]BD Unidades'!$AO$3:$AO$1424,'[1]BD Unidades'!$A$3:$A$1424,$A901),"-")</f>
        <v>0</v>
      </c>
      <c r="AL901" s="27">
        <f>IFERROR(SUMIFS('[1]BD Unidades'!$AQ$3:$AQ$1424,'[1]BD Unidades'!$A$3:$A$1424,$A901),"-")</f>
        <v>0</v>
      </c>
      <c r="AM901" s="27">
        <f>IFERROR(SUMIFS('[1]BD Unidades'!$AS$3:$AS$1424,'[1]BD Unidades'!$A$3:$A$1424,$A901),"-")</f>
        <v>0</v>
      </c>
      <c r="AN901" s="27">
        <f>IFERROR(SUMIFS('[1]BD Unidades'!$AU$3:$AU$1424,'[1]BD Unidades'!$A$3:$A$1424,$A901),"-")</f>
        <v>0</v>
      </c>
      <c r="AO901" s="27"/>
      <c r="AP901" s="27"/>
      <c r="AQ901" s="25">
        <f>IFERROR(SUMIFS('[1]BD Unidades'!$AZ$3:$AZ$1424,'[1]BD Unidades'!$A$3:$A$1424,$A901),"-")</f>
        <v>0</v>
      </c>
      <c r="AR901" s="25">
        <f>IFERROR(SUMIFS('[1]BD Unidades'!$BA$3:$BA$1424,'[1]BD Unidades'!$A$3:$A$1424,$A901),"-")</f>
        <v>0</v>
      </c>
      <c r="AS901" s="28">
        <f>SUMIFS('[1]BD Unidades'!$BC$3:$BC$1424,'[1]BD Unidades'!$A$3:$A$1424,$A901)</f>
        <v>0</v>
      </c>
      <c r="AT901" s="28">
        <f>SUMIFS('[1]BD Unidades'!$BE$3:$BE$1424,'[1]BD Unidades'!$A$3:$A$1424,$A901)</f>
        <v>0</v>
      </c>
      <c r="AU901" s="29">
        <f t="shared" si="58"/>
        <v>0</v>
      </c>
      <c r="AV901" s="30">
        <f t="shared" si="59"/>
        <v>1.66E-3</v>
      </c>
      <c r="AW901" s="25">
        <f>IFERROR(SUMIFS('[1]BD Unidades'!$BI$3:$BI$1424,'[1]BD Unidades'!$A$3:$A$1424,$A901),"-")</f>
        <v>0</v>
      </c>
      <c r="AX901" s="25">
        <f>IFERROR(SUMIFS('[1]BD Unidades'!$BJ$3:$BJ$1424,'[1]BD Unidades'!$A$3:$A$1424,$A901),"-")</f>
        <v>0</v>
      </c>
    </row>
    <row r="902" spans="1:50" ht="14.4" x14ac:dyDescent="0.3">
      <c r="A902" s="7">
        <v>2311</v>
      </c>
      <c r="B902" s="7" t="s">
        <v>4448</v>
      </c>
      <c r="D902" s="8" t="s">
        <v>4449</v>
      </c>
      <c r="E902" s="19" t="s">
        <v>3766</v>
      </c>
      <c r="F902" s="19" t="s">
        <v>4450</v>
      </c>
      <c r="G902" s="19" t="s">
        <v>4451</v>
      </c>
      <c r="H902" s="19" t="s">
        <v>397</v>
      </c>
      <c r="I902" s="19">
        <v>2024</v>
      </c>
      <c r="J902" s="19" t="s">
        <v>495</v>
      </c>
      <c r="K902" s="19" t="s">
        <v>496</v>
      </c>
      <c r="L902" s="19" t="s">
        <v>213</v>
      </c>
      <c r="M902" s="19" t="s">
        <v>106</v>
      </c>
      <c r="N902" s="19" t="s">
        <v>243</v>
      </c>
      <c r="O902" s="19" t="s">
        <v>1835</v>
      </c>
      <c r="P902" s="19" t="s">
        <v>51</v>
      </c>
      <c r="Q902" s="9" t="s">
        <v>4452</v>
      </c>
      <c r="R902" s="20">
        <v>9.0250000000000004</v>
      </c>
      <c r="S902" s="20">
        <v>0.27700000000000002</v>
      </c>
      <c r="T902" s="20">
        <v>9</v>
      </c>
      <c r="U902" s="20" t="s">
        <v>397</v>
      </c>
      <c r="V902" s="21" t="str">
        <f>_xlfn.XLOOKUP(D902,'[1]Gen. Real'!$A:$A,'[1]Gen. Real'!$C:$C,"-",0)</f>
        <v>-</v>
      </c>
      <c r="W902" s="22"/>
      <c r="X902" s="22" t="str">
        <f>_xlfn.XLOOKUP(D902,[1]Vertimiento!$A:$A,[1]Vertimiento!$E:$E,"-",0)</f>
        <v>-</v>
      </c>
      <c r="Y902" s="23" t="str">
        <f t="shared" si="56"/>
        <v>-</v>
      </c>
      <c r="Z902" s="19" t="str">
        <f>_xlfn.XLOOKUP(D902,[1]Cmg!$I$4:$I$85,[1]Cmg!$M$4:$M$85,"----",0,1)</f>
        <v>----</v>
      </c>
      <c r="AA902" s="19" t="str">
        <f>_xlfn.XLOOKUP(D902,[1]Cmg!$A$4:$A$89,[1]Cmg!$B$4:$B$89,"----",0,1)</f>
        <v>----</v>
      </c>
      <c r="AB902" s="19" t="str">
        <f>_xlfn.XLOOKUP(D902,[1]Cmg!$E$4:$E$89,[1]Cmg!$F$4:$F$89,"----",0,1)</f>
        <v>----</v>
      </c>
      <c r="AC902" s="19" t="str">
        <f>_xlfn.XLOOKUP(D902,[1]Cmg!$O$4:$O$89,[1]Cmg!$P$4:$P$89,"----",0,1)</f>
        <v>----</v>
      </c>
      <c r="AD902" s="24" t="str">
        <f>_xlfn.XLOOKUP(D902,[1]Cmg!$S$4:$S$89,[1]Cmg!$U$4:$U$89,"----",0,1)</f>
        <v>----</v>
      </c>
      <c r="AG902" s="25">
        <f>IFERROR(SUMIFS('[1]BD Unidades'!$AH:$AH,'[1]BD Unidades'!$A:$A,'BD Centrales 2023'!$A902),"-")</f>
        <v>0</v>
      </c>
      <c r="AH902" s="25">
        <f>SUMIFS('[1]BD Unidades'!$AJ$3:$AJ$1424,'[1]BD Unidades'!$A$3:$A$1424,$A902)</f>
        <v>0</v>
      </c>
      <c r="AI902" s="25">
        <f>SUMIFS('[1]BD Unidades'!$AL$3:$AL$1424,'[1]BD Unidades'!$A$3:$A$1424,$A902)</f>
        <v>0</v>
      </c>
      <c r="AJ902" s="26" t="str">
        <f t="shared" si="57"/>
        <v>-</v>
      </c>
      <c r="AK902" s="27">
        <f>IFERROR(SUMIFS('[1]BD Unidades'!$AO$3:$AO$1424,'[1]BD Unidades'!$A$3:$A$1424,$A902),"-")</f>
        <v>0</v>
      </c>
      <c r="AL902" s="27">
        <f>IFERROR(SUMIFS('[1]BD Unidades'!$AQ$3:$AQ$1424,'[1]BD Unidades'!$A$3:$A$1424,$A902),"-")</f>
        <v>0</v>
      </c>
      <c r="AM902" s="27">
        <f>IFERROR(SUMIFS('[1]BD Unidades'!$AS$3:$AS$1424,'[1]BD Unidades'!$A$3:$A$1424,$A902),"-")</f>
        <v>0</v>
      </c>
      <c r="AN902" s="27">
        <f>IFERROR(SUMIFS('[1]BD Unidades'!$AU$3:$AU$1424,'[1]BD Unidades'!$A$3:$A$1424,$A902),"-")</f>
        <v>0</v>
      </c>
      <c r="AO902" s="27"/>
      <c r="AP902" s="27"/>
      <c r="AQ902" s="25">
        <f>IFERROR(SUMIFS('[1]BD Unidades'!$AZ$3:$AZ$1424,'[1]BD Unidades'!$A$3:$A$1424,$A902),"-")</f>
        <v>0</v>
      </c>
      <c r="AR902" s="25">
        <f>IFERROR(SUMIFS('[1]BD Unidades'!$BA$3:$BA$1424,'[1]BD Unidades'!$A$3:$A$1424,$A902),"-")</f>
        <v>0</v>
      </c>
      <c r="AS902" s="28">
        <f>SUMIFS('[1]BD Unidades'!$BC$3:$BC$1424,'[1]BD Unidades'!$A$3:$A$1424,$A902)</f>
        <v>0</v>
      </c>
      <c r="AT902" s="28">
        <f>SUMIFS('[1]BD Unidades'!$BE$3:$BE$1424,'[1]BD Unidades'!$A$3:$A$1424,$A902)</f>
        <v>0</v>
      </c>
      <c r="AU902" s="29">
        <f t="shared" si="58"/>
        <v>0</v>
      </c>
      <c r="AV902" s="30">
        <f t="shared" si="59"/>
        <v>2.7700000000000003E-3</v>
      </c>
      <c r="AW902" s="25">
        <f>IFERROR(SUMIFS('[1]BD Unidades'!$BI$3:$BI$1424,'[1]BD Unidades'!$A$3:$A$1424,$A902),"-")</f>
        <v>0</v>
      </c>
      <c r="AX902" s="25">
        <f>IFERROR(SUMIFS('[1]BD Unidades'!$BJ$3:$BJ$1424,'[1]BD Unidades'!$A$3:$A$1424,$A902),"-")</f>
        <v>0</v>
      </c>
    </row>
    <row r="903" spans="1:50" ht="14.4" x14ac:dyDescent="0.3">
      <c r="A903" s="7">
        <v>2312</v>
      </c>
      <c r="B903" s="7" t="s">
        <v>4453</v>
      </c>
      <c r="D903" s="8" t="s">
        <v>4454</v>
      </c>
      <c r="E903" s="19" t="s">
        <v>4455</v>
      </c>
      <c r="F903" s="19" t="s">
        <v>4455</v>
      </c>
      <c r="G903" s="19" t="s">
        <v>4456</v>
      </c>
      <c r="H903" s="19" t="s">
        <v>397</v>
      </c>
      <c r="I903" s="19">
        <v>2024</v>
      </c>
      <c r="J903" s="19" t="s">
        <v>495</v>
      </c>
      <c r="K903" s="19" t="s">
        <v>496</v>
      </c>
      <c r="L903" s="19" t="s">
        <v>213</v>
      </c>
      <c r="M903" s="19" t="s">
        <v>164</v>
      </c>
      <c r="N903" s="19" t="s">
        <v>221</v>
      </c>
      <c r="O903" s="19" t="s">
        <v>886</v>
      </c>
      <c r="P903" s="19" t="s">
        <v>51</v>
      </c>
      <c r="Q903" s="9" t="s">
        <v>3737</v>
      </c>
      <c r="R903" s="20">
        <v>2.39</v>
      </c>
      <c r="S903" s="20">
        <v>0.41799999999999998</v>
      </c>
      <c r="T903" s="20">
        <v>2.38</v>
      </c>
      <c r="U903" s="20" t="s">
        <v>397</v>
      </c>
      <c r="V903" s="21" t="str">
        <f>_xlfn.XLOOKUP(D903,'[1]Gen. Real'!$A:$A,'[1]Gen. Real'!$C:$C,"-",0)</f>
        <v>-</v>
      </c>
      <c r="W903" s="22"/>
      <c r="X903" s="22" t="str">
        <f>_xlfn.XLOOKUP(D903,[1]Vertimiento!$A:$A,[1]Vertimiento!$E:$E,"-",0)</f>
        <v>-</v>
      </c>
      <c r="Y903" s="23" t="str">
        <f t="shared" si="56"/>
        <v>-</v>
      </c>
      <c r="Z903" s="19" t="str">
        <f>_xlfn.XLOOKUP(D903,[1]Cmg!$I$4:$I$85,[1]Cmg!$M$4:$M$85,"----",0,1)</f>
        <v>----</v>
      </c>
      <c r="AA903" s="19" t="str">
        <f>_xlfn.XLOOKUP(D903,[1]Cmg!$A$4:$A$89,[1]Cmg!$B$4:$B$89,"----",0,1)</f>
        <v>----</v>
      </c>
      <c r="AB903" s="19" t="str">
        <f>_xlfn.XLOOKUP(D903,[1]Cmg!$E$4:$E$89,[1]Cmg!$F$4:$F$89,"----",0,1)</f>
        <v>----</v>
      </c>
      <c r="AC903" s="19" t="str">
        <f>_xlfn.XLOOKUP(D903,[1]Cmg!$O$4:$O$89,[1]Cmg!$P$4:$P$89,"----",0,1)</f>
        <v>----</v>
      </c>
      <c r="AD903" s="24" t="str">
        <f>_xlfn.XLOOKUP(D903,[1]Cmg!$S$4:$S$89,[1]Cmg!$U$4:$U$89,"----",0,1)</f>
        <v>----</v>
      </c>
      <c r="AG903" s="25">
        <f>IFERROR(SUMIFS('[1]BD Unidades'!$AH:$AH,'[1]BD Unidades'!$A:$A,'BD Centrales 2023'!$A903),"-")</f>
        <v>0</v>
      </c>
      <c r="AH903" s="25">
        <f>SUMIFS('[1]BD Unidades'!$AJ$3:$AJ$1424,'[1]BD Unidades'!$A$3:$A$1424,$A903)</f>
        <v>0</v>
      </c>
      <c r="AI903" s="25">
        <f>SUMIFS('[1]BD Unidades'!$AL$3:$AL$1424,'[1]BD Unidades'!$A$3:$A$1424,$A903)</f>
        <v>0</v>
      </c>
      <c r="AJ903" s="26" t="str">
        <f t="shared" si="57"/>
        <v>-</v>
      </c>
      <c r="AK903" s="27">
        <f>IFERROR(SUMIFS('[1]BD Unidades'!$AO$3:$AO$1424,'[1]BD Unidades'!$A$3:$A$1424,$A903),"-")</f>
        <v>0</v>
      </c>
      <c r="AL903" s="27">
        <f>IFERROR(SUMIFS('[1]BD Unidades'!$AQ$3:$AQ$1424,'[1]BD Unidades'!$A$3:$A$1424,$A903),"-")</f>
        <v>0</v>
      </c>
      <c r="AM903" s="27">
        <f>IFERROR(SUMIFS('[1]BD Unidades'!$AS$3:$AS$1424,'[1]BD Unidades'!$A$3:$A$1424,$A903),"-")</f>
        <v>0</v>
      </c>
      <c r="AN903" s="27">
        <f>IFERROR(SUMIFS('[1]BD Unidades'!$AU$3:$AU$1424,'[1]BD Unidades'!$A$3:$A$1424,$A903),"-")</f>
        <v>0</v>
      </c>
      <c r="AO903" s="27"/>
      <c r="AP903" s="27"/>
      <c r="AQ903" s="25">
        <f>IFERROR(SUMIFS('[1]BD Unidades'!$AZ$3:$AZ$1424,'[1]BD Unidades'!$A$3:$A$1424,$A903),"-")</f>
        <v>0</v>
      </c>
      <c r="AR903" s="25">
        <f>IFERROR(SUMIFS('[1]BD Unidades'!$BA$3:$BA$1424,'[1]BD Unidades'!$A$3:$A$1424,$A903),"-")</f>
        <v>0</v>
      </c>
      <c r="AS903" s="28">
        <f>SUMIFS('[1]BD Unidades'!$BC$3:$BC$1424,'[1]BD Unidades'!$A$3:$A$1424,$A903)</f>
        <v>0</v>
      </c>
      <c r="AT903" s="28">
        <f>SUMIFS('[1]BD Unidades'!$BE$3:$BE$1424,'[1]BD Unidades'!$A$3:$A$1424,$A903)</f>
        <v>0</v>
      </c>
      <c r="AU903" s="29">
        <f t="shared" si="58"/>
        <v>0</v>
      </c>
      <c r="AV903" s="30">
        <f t="shared" si="59"/>
        <v>4.1799999999999997E-3</v>
      </c>
      <c r="AW903" s="25">
        <f>IFERROR(SUMIFS('[1]BD Unidades'!$BI$3:$BI$1424,'[1]BD Unidades'!$A$3:$A$1424,$A903),"-")</f>
        <v>0</v>
      </c>
      <c r="AX903" s="25">
        <f>IFERROR(SUMIFS('[1]BD Unidades'!$BJ$3:$BJ$1424,'[1]BD Unidades'!$A$3:$A$1424,$A903),"-")</f>
        <v>0</v>
      </c>
    </row>
    <row r="904" spans="1:50" ht="14.4" x14ac:dyDescent="0.3">
      <c r="A904" s="7">
        <v>2313</v>
      </c>
      <c r="B904" s="7" t="s">
        <v>4483</v>
      </c>
      <c r="D904" s="8" t="s">
        <v>4484</v>
      </c>
      <c r="E904" s="19" t="s">
        <v>1308</v>
      </c>
      <c r="F904" s="19" t="s">
        <v>4485</v>
      </c>
      <c r="G904" s="19" t="s">
        <v>4486</v>
      </c>
      <c r="H904" s="19" t="s">
        <v>397</v>
      </c>
      <c r="I904" s="19">
        <v>2024</v>
      </c>
      <c r="J904" s="19" t="s">
        <v>495</v>
      </c>
      <c r="K904" s="19" t="s">
        <v>496</v>
      </c>
      <c r="L904" s="19" t="s">
        <v>213</v>
      </c>
      <c r="M904" s="19" t="s">
        <v>48</v>
      </c>
      <c r="N904" s="19" t="s">
        <v>48</v>
      </c>
      <c r="O904" s="19" t="s">
        <v>933</v>
      </c>
      <c r="P904" s="19" t="s">
        <v>51</v>
      </c>
      <c r="Q904" s="9" t="s">
        <v>4487</v>
      </c>
      <c r="R904" s="20">
        <v>7.0119999999999996</v>
      </c>
      <c r="S904" s="20">
        <v>0.17100000000000001</v>
      </c>
      <c r="T904" s="20">
        <v>7</v>
      </c>
      <c r="U904" s="20" t="s">
        <v>397</v>
      </c>
      <c r="V904" s="21" t="str">
        <f>_xlfn.XLOOKUP(D904,'[1]Gen. Real'!$A:$A,'[1]Gen. Real'!$C:$C,"-",0)</f>
        <v>-</v>
      </c>
      <c r="W904" s="22"/>
      <c r="X904" s="22" t="str">
        <f>_xlfn.XLOOKUP(D904,[1]Vertimiento!$A:$A,[1]Vertimiento!$E:$E,"-",0)</f>
        <v>-</v>
      </c>
      <c r="Y904" s="23" t="str">
        <f t="shared" si="56"/>
        <v>-</v>
      </c>
      <c r="Z904" s="19" t="str">
        <f>_xlfn.XLOOKUP(D904,[1]Cmg!$I$4:$I$85,[1]Cmg!$M$4:$M$85,"----",0,1)</f>
        <v>----</v>
      </c>
      <c r="AA904" s="19" t="str">
        <f>_xlfn.XLOOKUP(D904,[1]Cmg!$A$4:$A$89,[1]Cmg!$B$4:$B$89,"----",0,1)</f>
        <v>----</v>
      </c>
      <c r="AB904" s="19" t="str">
        <f>_xlfn.XLOOKUP(D904,[1]Cmg!$E$4:$E$89,[1]Cmg!$F$4:$F$89,"----",0,1)</f>
        <v>----</v>
      </c>
      <c r="AC904" s="19" t="str">
        <f>_xlfn.XLOOKUP(D904,[1]Cmg!$O$4:$O$89,[1]Cmg!$P$4:$P$89,"----",0,1)</f>
        <v>----</v>
      </c>
      <c r="AD904" s="24" t="str">
        <f>_xlfn.XLOOKUP(D904,[1]Cmg!$S$4:$S$89,[1]Cmg!$U$4:$U$89,"----",0,1)</f>
        <v>----</v>
      </c>
      <c r="AG904" s="25">
        <f>IFERROR(SUMIFS('[1]BD Unidades'!$AH:$AH,'[1]BD Unidades'!$A:$A,'BD Centrales 2023'!$A904),"-")</f>
        <v>0</v>
      </c>
      <c r="AH904" s="25">
        <f>SUMIFS('[1]BD Unidades'!$AJ$3:$AJ$1424,'[1]BD Unidades'!$A$3:$A$1424,$A904)</f>
        <v>0</v>
      </c>
      <c r="AI904" s="25">
        <f>SUMIFS('[1]BD Unidades'!$AL$3:$AL$1424,'[1]BD Unidades'!$A$3:$A$1424,$A904)</f>
        <v>0</v>
      </c>
      <c r="AJ904" s="26" t="str">
        <f t="shared" si="57"/>
        <v>-</v>
      </c>
      <c r="AK904" s="27">
        <f>IFERROR(SUMIFS('[1]BD Unidades'!$AO$3:$AO$1424,'[1]BD Unidades'!$A$3:$A$1424,$A904),"-")</f>
        <v>0</v>
      </c>
      <c r="AL904" s="27">
        <f>IFERROR(SUMIFS('[1]BD Unidades'!$AQ$3:$AQ$1424,'[1]BD Unidades'!$A$3:$A$1424,$A904),"-")</f>
        <v>0</v>
      </c>
      <c r="AM904" s="27">
        <f>IFERROR(SUMIFS('[1]BD Unidades'!$AS$3:$AS$1424,'[1]BD Unidades'!$A$3:$A$1424,$A904),"-")</f>
        <v>0</v>
      </c>
      <c r="AN904" s="27">
        <f>IFERROR(SUMIFS('[1]BD Unidades'!$AU$3:$AU$1424,'[1]BD Unidades'!$A$3:$A$1424,$A904),"-")</f>
        <v>0</v>
      </c>
      <c r="AO904" s="27"/>
      <c r="AP904" s="27"/>
      <c r="AQ904" s="25">
        <f>IFERROR(SUMIFS('[1]BD Unidades'!$AZ$3:$AZ$1424,'[1]BD Unidades'!$A$3:$A$1424,$A904),"-")</f>
        <v>0</v>
      </c>
      <c r="AR904" s="25">
        <f>IFERROR(SUMIFS('[1]BD Unidades'!$BA$3:$BA$1424,'[1]BD Unidades'!$A$3:$A$1424,$A904),"-")</f>
        <v>0</v>
      </c>
      <c r="AS904" s="28">
        <f>SUMIFS('[1]BD Unidades'!$BC$3:$BC$1424,'[1]BD Unidades'!$A$3:$A$1424,$A904)</f>
        <v>0</v>
      </c>
      <c r="AT904" s="28">
        <f>SUMIFS('[1]BD Unidades'!$BE$3:$BE$1424,'[1]BD Unidades'!$A$3:$A$1424,$A904)</f>
        <v>0</v>
      </c>
      <c r="AU904" s="29">
        <f t="shared" si="58"/>
        <v>0</v>
      </c>
      <c r="AV904" s="30">
        <f t="shared" si="59"/>
        <v>1.7100000000000001E-3</v>
      </c>
      <c r="AW904" s="25">
        <f>IFERROR(SUMIFS('[1]BD Unidades'!$BI$3:$BI$1424,'[1]BD Unidades'!$A$3:$A$1424,$A904),"-")</f>
        <v>0</v>
      </c>
      <c r="AX904" s="25">
        <f>IFERROR(SUMIFS('[1]BD Unidades'!$BJ$3:$BJ$1424,'[1]BD Unidades'!$A$3:$A$1424,$A904),"-")</f>
        <v>0</v>
      </c>
    </row>
    <row r="905" spans="1:50" ht="14.4" x14ac:dyDescent="0.3">
      <c r="A905" s="7">
        <v>2314</v>
      </c>
      <c r="B905" s="7" t="s">
        <v>4488</v>
      </c>
      <c r="D905" s="8" t="s">
        <v>4489</v>
      </c>
      <c r="E905" s="19" t="s">
        <v>4490</v>
      </c>
      <c r="F905" s="19" t="s">
        <v>4490</v>
      </c>
      <c r="G905" s="19" t="s">
        <v>4491</v>
      </c>
      <c r="H905" s="19" t="s">
        <v>397</v>
      </c>
      <c r="I905" s="19">
        <v>2024</v>
      </c>
      <c r="J905" s="19" t="s">
        <v>495</v>
      </c>
      <c r="K905" s="19" t="s">
        <v>496</v>
      </c>
      <c r="L905" s="19" t="s">
        <v>213</v>
      </c>
      <c r="M905" s="19" t="s">
        <v>250</v>
      </c>
      <c r="N905" s="19" t="s">
        <v>785</v>
      </c>
      <c r="O905" s="19" t="s">
        <v>785</v>
      </c>
      <c r="P905" s="19" t="s">
        <v>51</v>
      </c>
      <c r="Q905" s="9" t="s">
        <v>3908</v>
      </c>
      <c r="R905" s="20">
        <v>2.7010000000000001</v>
      </c>
      <c r="S905" s="20">
        <v>3.6999999999999998E-2</v>
      </c>
      <c r="T905" s="20">
        <v>2.7</v>
      </c>
      <c r="U905" s="20" t="s">
        <v>397</v>
      </c>
      <c r="V905" s="21" t="str">
        <f>_xlfn.XLOOKUP(D905,'[1]Gen. Real'!$A:$A,'[1]Gen. Real'!$C:$C,"-",0)</f>
        <v>-</v>
      </c>
      <c r="W905" s="22"/>
      <c r="X905" s="22" t="str">
        <f>_xlfn.XLOOKUP(D905,[1]Vertimiento!$A:$A,[1]Vertimiento!$E:$E,"-",0)</f>
        <v>-</v>
      </c>
      <c r="Y905" s="23" t="str">
        <f t="shared" si="56"/>
        <v>-</v>
      </c>
      <c r="Z905" s="19" t="str">
        <f>_xlfn.XLOOKUP(D905,[1]Cmg!$I$4:$I$85,[1]Cmg!$M$4:$M$85,"----",0,1)</f>
        <v>----</v>
      </c>
      <c r="AA905" s="19" t="str">
        <f>_xlfn.XLOOKUP(D905,[1]Cmg!$A$4:$A$89,[1]Cmg!$B$4:$B$89,"----",0,1)</f>
        <v>----</v>
      </c>
      <c r="AB905" s="19" t="str">
        <f>_xlfn.XLOOKUP(D905,[1]Cmg!$E$4:$E$89,[1]Cmg!$F$4:$F$89,"----",0,1)</f>
        <v>----</v>
      </c>
      <c r="AC905" s="19" t="str">
        <f>_xlfn.XLOOKUP(D905,[1]Cmg!$O$4:$O$89,[1]Cmg!$P$4:$P$89,"----",0,1)</f>
        <v>----</v>
      </c>
      <c r="AD905" s="24" t="str">
        <f>_xlfn.XLOOKUP(D905,[1]Cmg!$S$4:$S$89,[1]Cmg!$U$4:$U$89,"----",0,1)</f>
        <v>----</v>
      </c>
      <c r="AG905" s="25">
        <f>IFERROR(SUMIFS('[1]BD Unidades'!$AH:$AH,'[1]BD Unidades'!$A:$A,'BD Centrales 2023'!$A905),"-")</f>
        <v>0</v>
      </c>
      <c r="AH905" s="25">
        <f>SUMIFS('[1]BD Unidades'!$AJ$3:$AJ$1424,'[1]BD Unidades'!$A$3:$A$1424,$A905)</f>
        <v>0</v>
      </c>
      <c r="AI905" s="25">
        <f>SUMIFS('[1]BD Unidades'!$AL$3:$AL$1424,'[1]BD Unidades'!$A$3:$A$1424,$A905)</f>
        <v>0</v>
      </c>
      <c r="AJ905" s="26" t="str">
        <f t="shared" si="57"/>
        <v>-</v>
      </c>
      <c r="AK905" s="27">
        <f>IFERROR(SUMIFS('[1]BD Unidades'!$AO$3:$AO$1424,'[1]BD Unidades'!$A$3:$A$1424,$A905),"-")</f>
        <v>0</v>
      </c>
      <c r="AL905" s="27">
        <f>IFERROR(SUMIFS('[1]BD Unidades'!$AQ$3:$AQ$1424,'[1]BD Unidades'!$A$3:$A$1424,$A905),"-")</f>
        <v>0</v>
      </c>
      <c r="AM905" s="27">
        <f>IFERROR(SUMIFS('[1]BD Unidades'!$AS$3:$AS$1424,'[1]BD Unidades'!$A$3:$A$1424,$A905),"-")</f>
        <v>0</v>
      </c>
      <c r="AN905" s="27">
        <f>IFERROR(SUMIFS('[1]BD Unidades'!$AU$3:$AU$1424,'[1]BD Unidades'!$A$3:$A$1424,$A905),"-")</f>
        <v>0</v>
      </c>
      <c r="AO905" s="27"/>
      <c r="AP905" s="27"/>
      <c r="AQ905" s="25">
        <f>IFERROR(SUMIFS('[1]BD Unidades'!$AZ$3:$AZ$1424,'[1]BD Unidades'!$A$3:$A$1424,$A905),"-")</f>
        <v>0</v>
      </c>
      <c r="AR905" s="25">
        <f>IFERROR(SUMIFS('[1]BD Unidades'!$BA$3:$BA$1424,'[1]BD Unidades'!$A$3:$A$1424,$A905),"-")</f>
        <v>0</v>
      </c>
      <c r="AS905" s="28">
        <f>SUMIFS('[1]BD Unidades'!$BC$3:$BC$1424,'[1]BD Unidades'!$A$3:$A$1424,$A905)</f>
        <v>0</v>
      </c>
      <c r="AT905" s="28">
        <f>SUMIFS('[1]BD Unidades'!$BE$3:$BE$1424,'[1]BD Unidades'!$A$3:$A$1424,$A905)</f>
        <v>0</v>
      </c>
      <c r="AU905" s="29">
        <f t="shared" si="58"/>
        <v>0</v>
      </c>
      <c r="AV905" s="30">
        <f t="shared" si="59"/>
        <v>3.6999999999999999E-4</v>
      </c>
      <c r="AW905" s="25">
        <f>IFERROR(SUMIFS('[1]BD Unidades'!$BI$3:$BI$1424,'[1]BD Unidades'!$A$3:$A$1424,$A905),"-")</f>
        <v>0</v>
      </c>
      <c r="AX905" s="25">
        <f>IFERROR(SUMIFS('[1]BD Unidades'!$BJ$3:$BJ$1424,'[1]BD Unidades'!$A$3:$A$1424,$A905),"-")</f>
        <v>0</v>
      </c>
    </row>
    <row r="906" spans="1:50" ht="14.4" x14ac:dyDescent="0.3">
      <c r="A906" s="7">
        <v>2316</v>
      </c>
      <c r="B906" s="7" t="s">
        <v>4493</v>
      </c>
      <c r="D906" s="8" t="s">
        <v>4494</v>
      </c>
      <c r="E906" s="19" t="s">
        <v>2444</v>
      </c>
      <c r="F906" s="19" t="s">
        <v>2444</v>
      </c>
      <c r="G906" s="19" t="s">
        <v>4495</v>
      </c>
      <c r="H906" s="19" t="s">
        <v>397</v>
      </c>
      <c r="I906" s="19">
        <v>2024</v>
      </c>
      <c r="J906" s="19" t="s">
        <v>495</v>
      </c>
      <c r="K906" s="19" t="s">
        <v>496</v>
      </c>
      <c r="L906" s="19" t="s">
        <v>213</v>
      </c>
      <c r="M906" s="19" t="s">
        <v>90</v>
      </c>
      <c r="N906" s="19" t="s">
        <v>868</v>
      </c>
      <c r="O906" s="19" t="s">
        <v>1199</v>
      </c>
      <c r="P906" s="19" t="s">
        <v>51</v>
      </c>
      <c r="Q906" s="9" t="s">
        <v>4406</v>
      </c>
      <c r="R906" s="20">
        <v>3.01</v>
      </c>
      <c r="S906" s="20">
        <v>0.33200000000000002</v>
      </c>
      <c r="T906" s="20">
        <v>3</v>
      </c>
      <c r="U906" s="20" t="s">
        <v>397</v>
      </c>
      <c r="V906" s="21" t="str">
        <f>_xlfn.XLOOKUP(D906,'[1]Gen. Real'!$A:$A,'[1]Gen. Real'!$C:$C,"-",0)</f>
        <v>-</v>
      </c>
      <c r="W906" s="22"/>
      <c r="X906" s="22" t="str">
        <f>_xlfn.XLOOKUP(D906,[1]Vertimiento!$A:$A,[1]Vertimiento!$E:$E,"-",0)</f>
        <v>-</v>
      </c>
      <c r="Y906" s="23" t="str">
        <f t="shared" si="56"/>
        <v>-</v>
      </c>
      <c r="Z906" s="19" t="str">
        <f>_xlfn.XLOOKUP(D906,[1]Cmg!$I$4:$I$85,[1]Cmg!$M$4:$M$85,"----",0,1)</f>
        <v>----</v>
      </c>
      <c r="AA906" s="19" t="str">
        <f>_xlfn.XLOOKUP(D906,[1]Cmg!$A$4:$A$89,[1]Cmg!$B$4:$B$89,"----",0,1)</f>
        <v>----</v>
      </c>
      <c r="AB906" s="19" t="str">
        <f>_xlfn.XLOOKUP(D906,[1]Cmg!$E$4:$E$89,[1]Cmg!$F$4:$F$89,"----",0,1)</f>
        <v>----</v>
      </c>
      <c r="AC906" s="19" t="str">
        <f>_xlfn.XLOOKUP(D906,[1]Cmg!$O$4:$O$89,[1]Cmg!$P$4:$P$89,"----",0,1)</f>
        <v>----</v>
      </c>
      <c r="AD906" s="24" t="str">
        <f>_xlfn.XLOOKUP(D906,[1]Cmg!$S$4:$S$89,[1]Cmg!$U$4:$U$89,"----",0,1)</f>
        <v>----</v>
      </c>
      <c r="AG906" s="25">
        <f>IFERROR(SUMIFS('[1]BD Unidades'!$AH:$AH,'[1]BD Unidades'!$A:$A,'BD Centrales 2023'!$A906),"-")</f>
        <v>0</v>
      </c>
      <c r="AH906" s="25">
        <f>SUMIFS('[1]BD Unidades'!$AJ$3:$AJ$1424,'[1]BD Unidades'!$A$3:$A$1424,$A906)</f>
        <v>0</v>
      </c>
      <c r="AI906" s="25">
        <f>SUMIFS('[1]BD Unidades'!$AL$3:$AL$1424,'[1]BD Unidades'!$A$3:$A$1424,$A906)</f>
        <v>0</v>
      </c>
      <c r="AJ906" s="26" t="str">
        <f t="shared" si="57"/>
        <v>-</v>
      </c>
      <c r="AK906" s="27">
        <f>IFERROR(SUMIFS('[1]BD Unidades'!$AO$3:$AO$1424,'[1]BD Unidades'!$A$3:$A$1424,$A906),"-")</f>
        <v>0</v>
      </c>
      <c r="AL906" s="27">
        <f>IFERROR(SUMIFS('[1]BD Unidades'!$AQ$3:$AQ$1424,'[1]BD Unidades'!$A$3:$A$1424,$A906),"-")</f>
        <v>0</v>
      </c>
      <c r="AM906" s="27">
        <f>IFERROR(SUMIFS('[1]BD Unidades'!$AS$3:$AS$1424,'[1]BD Unidades'!$A$3:$A$1424,$A906),"-")</f>
        <v>0</v>
      </c>
      <c r="AN906" s="27">
        <f>IFERROR(SUMIFS('[1]BD Unidades'!$AU$3:$AU$1424,'[1]BD Unidades'!$A$3:$A$1424,$A906),"-")</f>
        <v>0</v>
      </c>
      <c r="AO906" s="27"/>
      <c r="AP906" s="27"/>
      <c r="AQ906" s="25">
        <f>IFERROR(SUMIFS('[1]BD Unidades'!$AZ$3:$AZ$1424,'[1]BD Unidades'!$A$3:$A$1424,$A906),"-")</f>
        <v>0</v>
      </c>
      <c r="AR906" s="25">
        <f>IFERROR(SUMIFS('[1]BD Unidades'!$BA$3:$BA$1424,'[1]BD Unidades'!$A$3:$A$1424,$A906),"-")</f>
        <v>0</v>
      </c>
      <c r="AS906" s="28">
        <f>SUMIFS('[1]BD Unidades'!$BC$3:$BC$1424,'[1]BD Unidades'!$A$3:$A$1424,$A906)</f>
        <v>0</v>
      </c>
      <c r="AT906" s="28">
        <f>SUMIFS('[1]BD Unidades'!$BE$3:$BE$1424,'[1]BD Unidades'!$A$3:$A$1424,$A906)</f>
        <v>0</v>
      </c>
      <c r="AU906" s="29">
        <f t="shared" si="58"/>
        <v>0</v>
      </c>
      <c r="AV906" s="30">
        <f t="shared" si="59"/>
        <v>3.32E-3</v>
      </c>
      <c r="AW906" s="25">
        <f>IFERROR(SUMIFS('[1]BD Unidades'!$BI$3:$BI$1424,'[1]BD Unidades'!$A$3:$A$1424,$A906),"-")</f>
        <v>0</v>
      </c>
      <c r="AX906" s="25">
        <f>IFERROR(SUMIFS('[1]BD Unidades'!$BJ$3:$BJ$1424,'[1]BD Unidades'!$A$3:$A$1424,$A906),"-")</f>
        <v>0</v>
      </c>
    </row>
    <row r="907" spans="1:50" ht="14.4" x14ac:dyDescent="0.3">
      <c r="A907" s="7">
        <v>2317</v>
      </c>
      <c r="B907" s="7" t="s">
        <v>4496</v>
      </c>
      <c r="D907" s="8" t="s">
        <v>4497</v>
      </c>
      <c r="E907" s="19" t="s">
        <v>4498</v>
      </c>
      <c r="F907" s="19" t="s">
        <v>4498</v>
      </c>
      <c r="G907" s="19" t="s">
        <v>4499</v>
      </c>
      <c r="H907" s="19" t="s">
        <v>397</v>
      </c>
      <c r="I907" s="19">
        <v>2024</v>
      </c>
      <c r="J907" s="19" t="s">
        <v>495</v>
      </c>
      <c r="K907" s="19" t="s">
        <v>496</v>
      </c>
      <c r="L907" s="19" t="s">
        <v>213</v>
      </c>
      <c r="M907" s="19" t="s">
        <v>106</v>
      </c>
      <c r="N907" s="19" t="s">
        <v>243</v>
      </c>
      <c r="O907" s="19" t="s">
        <v>1300</v>
      </c>
      <c r="P907" s="19" t="s">
        <v>51</v>
      </c>
      <c r="Q907" s="9" t="s">
        <v>4500</v>
      </c>
      <c r="R907" s="20">
        <v>9</v>
      </c>
      <c r="S907" s="20">
        <v>0</v>
      </c>
      <c r="T907" s="20">
        <v>9</v>
      </c>
      <c r="U907" s="20" t="s">
        <v>397</v>
      </c>
      <c r="V907" s="21" t="str">
        <f>_xlfn.XLOOKUP(D907,'[1]Gen. Real'!$A:$A,'[1]Gen. Real'!$C:$C,"-",0)</f>
        <v>-</v>
      </c>
      <c r="W907" s="22"/>
      <c r="X907" s="22" t="str">
        <f>_xlfn.XLOOKUP(D907,[1]Vertimiento!$A:$A,[1]Vertimiento!$E:$E,"-",0)</f>
        <v>-</v>
      </c>
      <c r="Y907" s="23" t="str">
        <f t="shared" si="56"/>
        <v>-</v>
      </c>
      <c r="Z907" s="19" t="str">
        <f>_xlfn.XLOOKUP(D907,[1]Cmg!$I$4:$I$85,[1]Cmg!$M$4:$M$85,"----",0,1)</f>
        <v>----</v>
      </c>
      <c r="AA907" s="19" t="str">
        <f>_xlfn.XLOOKUP(D907,[1]Cmg!$A$4:$A$89,[1]Cmg!$B$4:$B$89,"----",0,1)</f>
        <v>----</v>
      </c>
      <c r="AB907" s="19" t="str">
        <f>_xlfn.XLOOKUP(D907,[1]Cmg!$E$4:$E$89,[1]Cmg!$F$4:$F$89,"----",0,1)</f>
        <v>----</v>
      </c>
      <c r="AC907" s="19" t="str">
        <f>_xlfn.XLOOKUP(D907,[1]Cmg!$O$4:$O$89,[1]Cmg!$P$4:$P$89,"----",0,1)</f>
        <v>----</v>
      </c>
      <c r="AD907" s="24" t="str">
        <f>_xlfn.XLOOKUP(D907,[1]Cmg!$S$4:$S$89,[1]Cmg!$U$4:$U$89,"----",0,1)</f>
        <v>----</v>
      </c>
      <c r="AG907" s="25">
        <f>IFERROR(SUMIFS('[1]BD Unidades'!$AH:$AH,'[1]BD Unidades'!$A:$A,'BD Centrales 2023'!$A907),"-")</f>
        <v>0</v>
      </c>
      <c r="AH907" s="25">
        <f>SUMIFS('[1]BD Unidades'!$AJ$3:$AJ$1424,'[1]BD Unidades'!$A$3:$A$1424,$A907)</f>
        <v>0</v>
      </c>
      <c r="AI907" s="25">
        <f>SUMIFS('[1]BD Unidades'!$AL$3:$AL$1424,'[1]BD Unidades'!$A$3:$A$1424,$A907)</f>
        <v>0</v>
      </c>
      <c r="AJ907" s="26" t="str">
        <f t="shared" si="57"/>
        <v>-</v>
      </c>
      <c r="AK907" s="27">
        <f>IFERROR(SUMIFS('[1]BD Unidades'!$AO$3:$AO$1424,'[1]BD Unidades'!$A$3:$A$1424,$A907),"-")</f>
        <v>0</v>
      </c>
      <c r="AL907" s="27">
        <f>IFERROR(SUMIFS('[1]BD Unidades'!$AQ$3:$AQ$1424,'[1]BD Unidades'!$A$3:$A$1424,$A907),"-")</f>
        <v>0</v>
      </c>
      <c r="AM907" s="27">
        <f>IFERROR(SUMIFS('[1]BD Unidades'!$AS$3:$AS$1424,'[1]BD Unidades'!$A$3:$A$1424,$A907),"-")</f>
        <v>0</v>
      </c>
      <c r="AN907" s="27">
        <f>IFERROR(SUMIFS('[1]BD Unidades'!$AU$3:$AU$1424,'[1]BD Unidades'!$A$3:$A$1424,$A907),"-")</f>
        <v>0</v>
      </c>
      <c r="AO907" s="27"/>
      <c r="AP907" s="27"/>
      <c r="AQ907" s="25">
        <f>IFERROR(SUMIFS('[1]BD Unidades'!$AZ$3:$AZ$1424,'[1]BD Unidades'!$A$3:$A$1424,$A907),"-")</f>
        <v>0</v>
      </c>
      <c r="AR907" s="25">
        <f>IFERROR(SUMIFS('[1]BD Unidades'!$BA$3:$BA$1424,'[1]BD Unidades'!$A$3:$A$1424,$A907),"-")</f>
        <v>0</v>
      </c>
      <c r="AS907" s="28">
        <f>SUMIFS('[1]BD Unidades'!$BC$3:$BC$1424,'[1]BD Unidades'!$A$3:$A$1424,$A907)</f>
        <v>0</v>
      </c>
      <c r="AT907" s="28">
        <f>SUMIFS('[1]BD Unidades'!$BE$3:$BE$1424,'[1]BD Unidades'!$A$3:$A$1424,$A907)</f>
        <v>0</v>
      </c>
      <c r="AU907" s="29">
        <f t="shared" si="58"/>
        <v>0</v>
      </c>
      <c r="AV907" s="30">
        <f t="shared" si="59"/>
        <v>0</v>
      </c>
      <c r="AW907" s="25">
        <f>IFERROR(SUMIFS('[1]BD Unidades'!$BI$3:$BI$1424,'[1]BD Unidades'!$A$3:$A$1424,$A907),"-")</f>
        <v>0</v>
      </c>
      <c r="AX907" s="25">
        <f>IFERROR(SUMIFS('[1]BD Unidades'!$BJ$3:$BJ$1424,'[1]BD Unidades'!$A$3:$A$1424,$A907),"-")</f>
        <v>0</v>
      </c>
    </row>
    <row r="908" spans="1:50" ht="14.4" x14ac:dyDescent="0.3">
      <c r="A908" s="7">
        <v>2319</v>
      </c>
      <c r="B908" s="7" t="s">
        <v>4515</v>
      </c>
      <c r="D908" s="8" t="s">
        <v>4516</v>
      </c>
      <c r="E908" s="19" t="s">
        <v>1516</v>
      </c>
      <c r="F908" s="19" t="s">
        <v>4517</v>
      </c>
      <c r="G908" s="19" t="s">
        <v>4518</v>
      </c>
      <c r="H908" s="19" t="s">
        <v>397</v>
      </c>
      <c r="I908" s="19">
        <v>2024</v>
      </c>
      <c r="J908" s="19" t="s">
        <v>495</v>
      </c>
      <c r="K908" s="19" t="s">
        <v>496</v>
      </c>
      <c r="L908" s="19" t="s">
        <v>213</v>
      </c>
      <c r="M908" s="19" t="s">
        <v>497</v>
      </c>
      <c r="N908" s="19" t="s">
        <v>557</v>
      </c>
      <c r="O908" s="19" t="s">
        <v>557</v>
      </c>
      <c r="P908" s="19" t="s">
        <v>51</v>
      </c>
      <c r="Q908" s="9" t="s">
        <v>4520</v>
      </c>
      <c r="R908" s="20">
        <v>3.0049999999999999</v>
      </c>
      <c r="S908" s="20">
        <v>0.16600000000000001</v>
      </c>
      <c r="T908" s="20">
        <v>3</v>
      </c>
      <c r="U908" s="20" t="s">
        <v>397</v>
      </c>
      <c r="V908" s="21" t="str">
        <f>_xlfn.XLOOKUP(D908,'[1]Gen. Real'!$A:$A,'[1]Gen. Real'!$C:$C,"-",0)</f>
        <v>-</v>
      </c>
      <c r="W908" s="22"/>
      <c r="X908" s="22" t="str">
        <f>_xlfn.XLOOKUP(D908,[1]Vertimiento!$A:$A,[1]Vertimiento!$E:$E,"-",0)</f>
        <v>-</v>
      </c>
      <c r="Y908" s="23" t="str">
        <f t="shared" si="56"/>
        <v>-</v>
      </c>
      <c r="Z908" s="19" t="str">
        <f>_xlfn.XLOOKUP(D908,[1]Cmg!$I$4:$I$85,[1]Cmg!$M$4:$M$85,"----",0,1)</f>
        <v>----</v>
      </c>
      <c r="AA908" s="19" t="str">
        <f>_xlfn.XLOOKUP(D908,[1]Cmg!$A$4:$A$89,[1]Cmg!$B$4:$B$89,"----",0,1)</f>
        <v>----</v>
      </c>
      <c r="AB908" s="19" t="str">
        <f>_xlfn.XLOOKUP(D908,[1]Cmg!$E$4:$E$89,[1]Cmg!$F$4:$F$89,"----",0,1)</f>
        <v>----</v>
      </c>
      <c r="AC908" s="19" t="str">
        <f>_xlfn.XLOOKUP(D908,[1]Cmg!$O$4:$O$89,[1]Cmg!$P$4:$P$89,"----",0,1)</f>
        <v>----</v>
      </c>
      <c r="AD908" s="24" t="str">
        <f>_xlfn.XLOOKUP(D908,[1]Cmg!$S$4:$S$89,[1]Cmg!$U$4:$U$89,"----",0,1)</f>
        <v>----</v>
      </c>
      <c r="AG908" s="25">
        <f>IFERROR(SUMIFS('[1]BD Unidades'!$AH:$AH,'[1]BD Unidades'!$A:$A,'BD Centrales 2023'!$A908),"-")</f>
        <v>0</v>
      </c>
      <c r="AH908" s="25">
        <f>SUMIFS('[1]BD Unidades'!$AJ$3:$AJ$1424,'[1]BD Unidades'!$A$3:$A$1424,$A908)</f>
        <v>0</v>
      </c>
      <c r="AI908" s="25">
        <f>SUMIFS('[1]BD Unidades'!$AL$3:$AL$1424,'[1]BD Unidades'!$A$3:$A$1424,$A908)</f>
        <v>0</v>
      </c>
      <c r="AJ908" s="26" t="str">
        <f t="shared" si="57"/>
        <v>-</v>
      </c>
      <c r="AK908" s="27">
        <f>IFERROR(SUMIFS('[1]BD Unidades'!$AO$3:$AO$1424,'[1]BD Unidades'!$A$3:$A$1424,$A908),"-")</f>
        <v>0</v>
      </c>
      <c r="AL908" s="27">
        <f>IFERROR(SUMIFS('[1]BD Unidades'!$AQ$3:$AQ$1424,'[1]BD Unidades'!$A$3:$A$1424,$A908),"-")</f>
        <v>0</v>
      </c>
      <c r="AM908" s="27">
        <f>IFERROR(SUMIFS('[1]BD Unidades'!$AS$3:$AS$1424,'[1]BD Unidades'!$A$3:$A$1424,$A908),"-")</f>
        <v>0</v>
      </c>
      <c r="AN908" s="27">
        <f>IFERROR(SUMIFS('[1]BD Unidades'!$AU$3:$AU$1424,'[1]BD Unidades'!$A$3:$A$1424,$A908),"-")</f>
        <v>0</v>
      </c>
      <c r="AO908" s="27"/>
      <c r="AP908" s="27"/>
      <c r="AQ908" s="25">
        <f>IFERROR(SUMIFS('[1]BD Unidades'!$AZ$3:$AZ$1424,'[1]BD Unidades'!$A$3:$A$1424,$A908),"-")</f>
        <v>0</v>
      </c>
      <c r="AR908" s="25">
        <f>IFERROR(SUMIFS('[1]BD Unidades'!$BA$3:$BA$1424,'[1]BD Unidades'!$A$3:$A$1424,$A908),"-")</f>
        <v>0</v>
      </c>
      <c r="AS908" s="28">
        <f>SUMIFS('[1]BD Unidades'!$BC$3:$BC$1424,'[1]BD Unidades'!$A$3:$A$1424,$A908)</f>
        <v>0</v>
      </c>
      <c r="AT908" s="28">
        <f>SUMIFS('[1]BD Unidades'!$BE$3:$BE$1424,'[1]BD Unidades'!$A$3:$A$1424,$A908)</f>
        <v>0</v>
      </c>
      <c r="AU908" s="29">
        <f t="shared" si="58"/>
        <v>0</v>
      </c>
      <c r="AV908" s="30">
        <f t="shared" si="59"/>
        <v>1.66E-3</v>
      </c>
      <c r="AW908" s="25">
        <f>IFERROR(SUMIFS('[1]BD Unidades'!$BI$3:$BI$1424,'[1]BD Unidades'!$A$3:$A$1424,$A908),"-")</f>
        <v>0</v>
      </c>
      <c r="AX908" s="25">
        <f>IFERROR(SUMIFS('[1]BD Unidades'!$BJ$3:$BJ$1424,'[1]BD Unidades'!$A$3:$A$1424,$A908),"-")</f>
        <v>0</v>
      </c>
    </row>
    <row r="909" spans="1:50" ht="14.4" x14ac:dyDescent="0.3">
      <c r="A909" s="7">
        <v>2320</v>
      </c>
      <c r="B909" s="7" t="s">
        <v>4521</v>
      </c>
      <c r="D909" s="8" t="s">
        <v>4522</v>
      </c>
      <c r="E909" s="19" t="s">
        <v>1516</v>
      </c>
      <c r="F909" s="19" t="s">
        <v>4523</v>
      </c>
      <c r="G909" s="19" t="s">
        <v>4524</v>
      </c>
      <c r="H909" s="19" t="s">
        <v>397</v>
      </c>
      <c r="I909" s="19">
        <v>2024</v>
      </c>
      <c r="J909" s="19" t="s">
        <v>495</v>
      </c>
      <c r="K909" s="19" t="s">
        <v>496</v>
      </c>
      <c r="L909" s="19" t="s">
        <v>213</v>
      </c>
      <c r="M909" s="19" t="s">
        <v>497</v>
      </c>
      <c r="N909" s="19" t="s">
        <v>557</v>
      </c>
      <c r="O909" s="19" t="s">
        <v>610</v>
      </c>
      <c r="P909" s="19" t="s">
        <v>51</v>
      </c>
      <c r="Q909" s="9" t="s">
        <v>4520</v>
      </c>
      <c r="R909" s="20">
        <v>2.9950000000000001</v>
      </c>
      <c r="S909" s="20">
        <v>0.16700000000000001</v>
      </c>
      <c r="T909" s="20">
        <v>2.99</v>
      </c>
      <c r="U909" s="20" t="s">
        <v>397</v>
      </c>
      <c r="V909" s="21" t="str">
        <f>_xlfn.XLOOKUP(D909,'[1]Gen. Real'!$A:$A,'[1]Gen. Real'!$C:$C,"-",0)</f>
        <v>-</v>
      </c>
      <c r="W909" s="22"/>
      <c r="X909" s="22" t="str">
        <f>_xlfn.XLOOKUP(D909,[1]Vertimiento!$A:$A,[1]Vertimiento!$E:$E,"-",0)</f>
        <v>-</v>
      </c>
      <c r="Y909" s="23" t="str">
        <f t="shared" si="56"/>
        <v>-</v>
      </c>
      <c r="Z909" s="19" t="str">
        <f>_xlfn.XLOOKUP(D909,[1]Cmg!$I$4:$I$85,[1]Cmg!$M$4:$M$85,"----",0,1)</f>
        <v>----</v>
      </c>
      <c r="AA909" s="19" t="str">
        <f>_xlfn.XLOOKUP(D909,[1]Cmg!$A$4:$A$89,[1]Cmg!$B$4:$B$89,"----",0,1)</f>
        <v>----</v>
      </c>
      <c r="AB909" s="19" t="str">
        <f>_xlfn.XLOOKUP(D909,[1]Cmg!$E$4:$E$89,[1]Cmg!$F$4:$F$89,"----",0,1)</f>
        <v>----</v>
      </c>
      <c r="AC909" s="19" t="str">
        <f>_xlfn.XLOOKUP(D909,[1]Cmg!$O$4:$O$89,[1]Cmg!$P$4:$P$89,"----",0,1)</f>
        <v>----</v>
      </c>
      <c r="AD909" s="24" t="str">
        <f>_xlfn.XLOOKUP(D909,[1]Cmg!$S$4:$S$89,[1]Cmg!$U$4:$U$89,"----",0,1)</f>
        <v>----</v>
      </c>
      <c r="AG909" s="25">
        <f>IFERROR(SUMIFS('[1]BD Unidades'!$AH:$AH,'[1]BD Unidades'!$A:$A,'BD Centrales 2023'!$A909),"-")</f>
        <v>0</v>
      </c>
      <c r="AH909" s="25">
        <f>SUMIFS('[1]BD Unidades'!$AJ$3:$AJ$1424,'[1]BD Unidades'!$A$3:$A$1424,$A909)</f>
        <v>0</v>
      </c>
      <c r="AI909" s="25">
        <f>SUMIFS('[1]BD Unidades'!$AL$3:$AL$1424,'[1]BD Unidades'!$A$3:$A$1424,$A909)</f>
        <v>0</v>
      </c>
      <c r="AJ909" s="26" t="str">
        <f t="shared" si="57"/>
        <v>-</v>
      </c>
      <c r="AK909" s="27">
        <f>IFERROR(SUMIFS('[1]BD Unidades'!$AO$3:$AO$1424,'[1]BD Unidades'!$A$3:$A$1424,$A909),"-")</f>
        <v>0</v>
      </c>
      <c r="AL909" s="27">
        <f>IFERROR(SUMIFS('[1]BD Unidades'!$AQ$3:$AQ$1424,'[1]BD Unidades'!$A$3:$A$1424,$A909),"-")</f>
        <v>0</v>
      </c>
      <c r="AM909" s="27">
        <f>IFERROR(SUMIFS('[1]BD Unidades'!$AS$3:$AS$1424,'[1]BD Unidades'!$A$3:$A$1424,$A909),"-")</f>
        <v>0</v>
      </c>
      <c r="AN909" s="27">
        <f>IFERROR(SUMIFS('[1]BD Unidades'!$AU$3:$AU$1424,'[1]BD Unidades'!$A$3:$A$1424,$A909),"-")</f>
        <v>0</v>
      </c>
      <c r="AO909" s="27"/>
      <c r="AP909" s="27"/>
      <c r="AQ909" s="25">
        <f>IFERROR(SUMIFS('[1]BD Unidades'!$AZ$3:$AZ$1424,'[1]BD Unidades'!$A$3:$A$1424,$A909),"-")</f>
        <v>0</v>
      </c>
      <c r="AR909" s="25">
        <f>IFERROR(SUMIFS('[1]BD Unidades'!$BA$3:$BA$1424,'[1]BD Unidades'!$A$3:$A$1424,$A909),"-")</f>
        <v>0</v>
      </c>
      <c r="AS909" s="28">
        <f>SUMIFS('[1]BD Unidades'!$BC$3:$BC$1424,'[1]BD Unidades'!$A$3:$A$1424,$A909)</f>
        <v>0</v>
      </c>
      <c r="AT909" s="28">
        <f>SUMIFS('[1]BD Unidades'!$BE$3:$BE$1424,'[1]BD Unidades'!$A$3:$A$1424,$A909)</f>
        <v>0</v>
      </c>
      <c r="AU909" s="29">
        <f t="shared" si="58"/>
        <v>0</v>
      </c>
      <c r="AV909" s="30">
        <f t="shared" si="59"/>
        <v>1.67E-3</v>
      </c>
      <c r="AW909" s="25">
        <f>IFERROR(SUMIFS('[1]BD Unidades'!$BI$3:$BI$1424,'[1]BD Unidades'!$A$3:$A$1424,$A909),"-")</f>
        <v>0</v>
      </c>
      <c r="AX909" s="25">
        <f>IFERROR(SUMIFS('[1]BD Unidades'!$BJ$3:$BJ$1424,'[1]BD Unidades'!$A$3:$A$1424,$A909),"-")</f>
        <v>0</v>
      </c>
    </row>
    <row r="910" spans="1:50" ht="14.4" x14ac:dyDescent="0.3">
      <c r="A910" s="7">
        <v>2321</v>
      </c>
      <c r="B910" s="7" t="s">
        <v>4525</v>
      </c>
      <c r="D910" s="8" t="s">
        <v>4526</v>
      </c>
      <c r="E910" s="19" t="s">
        <v>4527</v>
      </c>
      <c r="F910" s="19" t="s">
        <v>4527</v>
      </c>
      <c r="G910" s="19" t="s">
        <v>4528</v>
      </c>
      <c r="H910" s="19" t="s">
        <v>397</v>
      </c>
      <c r="I910" s="19">
        <v>2024</v>
      </c>
      <c r="J910" s="19" t="s">
        <v>495</v>
      </c>
      <c r="K910" s="19" t="s">
        <v>496</v>
      </c>
      <c r="L910" s="19" t="s">
        <v>213</v>
      </c>
      <c r="M910" s="19" t="s">
        <v>164</v>
      </c>
      <c r="N910" s="19" t="s">
        <v>221</v>
      </c>
      <c r="O910" s="19" t="s">
        <v>886</v>
      </c>
      <c r="P910" s="19" t="s">
        <v>51</v>
      </c>
      <c r="Q910" s="9" t="s">
        <v>4529</v>
      </c>
      <c r="R910" s="20">
        <v>6</v>
      </c>
      <c r="S910" s="20">
        <v>0</v>
      </c>
      <c r="T910" s="20">
        <v>5.3220000000000001</v>
      </c>
      <c r="U910" s="20" t="s">
        <v>397</v>
      </c>
      <c r="V910" s="21" t="str">
        <f>_xlfn.XLOOKUP(D910,'[1]Gen. Real'!$A:$A,'[1]Gen. Real'!$C:$C,"-",0)</f>
        <v>-</v>
      </c>
      <c r="W910" s="22"/>
      <c r="X910" s="22" t="str">
        <f>_xlfn.XLOOKUP(D910,[1]Vertimiento!$A:$A,[1]Vertimiento!$E:$E,"-",0)</f>
        <v>-</v>
      </c>
      <c r="Y910" s="23" t="str">
        <f t="shared" si="56"/>
        <v>-</v>
      </c>
      <c r="Z910" s="19" t="str">
        <f>_xlfn.XLOOKUP(D910,[1]Cmg!$I$4:$I$85,[1]Cmg!$M$4:$M$85,"----",0,1)</f>
        <v>----</v>
      </c>
      <c r="AA910" s="19" t="str">
        <f>_xlfn.XLOOKUP(D910,[1]Cmg!$A$4:$A$89,[1]Cmg!$B$4:$B$89,"----",0,1)</f>
        <v>----</v>
      </c>
      <c r="AB910" s="19" t="str">
        <f>_xlfn.XLOOKUP(D910,[1]Cmg!$E$4:$E$89,[1]Cmg!$F$4:$F$89,"----",0,1)</f>
        <v>----</v>
      </c>
      <c r="AC910" s="19" t="str">
        <f>_xlfn.XLOOKUP(D910,[1]Cmg!$O$4:$O$89,[1]Cmg!$P$4:$P$89,"----",0,1)</f>
        <v>----</v>
      </c>
      <c r="AD910" s="24" t="str">
        <f>_xlfn.XLOOKUP(D910,[1]Cmg!$S$4:$S$89,[1]Cmg!$U$4:$U$89,"----",0,1)</f>
        <v>----</v>
      </c>
      <c r="AG910" s="25">
        <f>IFERROR(SUMIFS('[1]BD Unidades'!$AH:$AH,'[1]BD Unidades'!$A:$A,'BD Centrales 2023'!$A910),"-")</f>
        <v>0</v>
      </c>
      <c r="AH910" s="25">
        <f>SUMIFS('[1]BD Unidades'!$AJ$3:$AJ$1424,'[1]BD Unidades'!$A$3:$A$1424,$A910)</f>
        <v>0</v>
      </c>
      <c r="AI910" s="25">
        <f>SUMIFS('[1]BD Unidades'!$AL$3:$AL$1424,'[1]BD Unidades'!$A$3:$A$1424,$A910)</f>
        <v>0</v>
      </c>
      <c r="AJ910" s="26" t="str">
        <f t="shared" si="57"/>
        <v>-</v>
      </c>
      <c r="AK910" s="27">
        <f>IFERROR(SUMIFS('[1]BD Unidades'!$AO$3:$AO$1424,'[1]BD Unidades'!$A$3:$A$1424,$A910),"-")</f>
        <v>0</v>
      </c>
      <c r="AL910" s="27">
        <f>IFERROR(SUMIFS('[1]BD Unidades'!$AQ$3:$AQ$1424,'[1]BD Unidades'!$A$3:$A$1424,$A910),"-")</f>
        <v>0</v>
      </c>
      <c r="AM910" s="27">
        <f>IFERROR(SUMIFS('[1]BD Unidades'!$AS$3:$AS$1424,'[1]BD Unidades'!$A$3:$A$1424,$A910),"-")</f>
        <v>0</v>
      </c>
      <c r="AN910" s="27">
        <f>IFERROR(SUMIFS('[1]BD Unidades'!$AU$3:$AU$1424,'[1]BD Unidades'!$A$3:$A$1424,$A910),"-")</f>
        <v>0</v>
      </c>
      <c r="AO910" s="27"/>
      <c r="AP910" s="27"/>
      <c r="AQ910" s="25">
        <f>IFERROR(SUMIFS('[1]BD Unidades'!$AZ$3:$AZ$1424,'[1]BD Unidades'!$A$3:$A$1424,$A910),"-")</f>
        <v>0</v>
      </c>
      <c r="AR910" s="25">
        <f>IFERROR(SUMIFS('[1]BD Unidades'!$BA$3:$BA$1424,'[1]BD Unidades'!$A$3:$A$1424,$A910),"-")</f>
        <v>0</v>
      </c>
      <c r="AS910" s="28">
        <f>SUMIFS('[1]BD Unidades'!$BC$3:$BC$1424,'[1]BD Unidades'!$A$3:$A$1424,$A910)</f>
        <v>0</v>
      </c>
      <c r="AT910" s="28">
        <f>SUMIFS('[1]BD Unidades'!$BE$3:$BE$1424,'[1]BD Unidades'!$A$3:$A$1424,$A910)</f>
        <v>0</v>
      </c>
      <c r="AU910" s="29">
        <f t="shared" si="58"/>
        <v>0</v>
      </c>
      <c r="AV910" s="30">
        <f t="shared" si="59"/>
        <v>0</v>
      </c>
      <c r="AW910" s="25">
        <f>IFERROR(SUMIFS('[1]BD Unidades'!$BI$3:$BI$1424,'[1]BD Unidades'!$A$3:$A$1424,$A910),"-")</f>
        <v>0</v>
      </c>
      <c r="AX910" s="25">
        <f>IFERROR(SUMIFS('[1]BD Unidades'!$BJ$3:$BJ$1424,'[1]BD Unidades'!$A$3:$A$1424,$A910),"-")</f>
        <v>0</v>
      </c>
    </row>
    <row r="911" spans="1:50" ht="27.6" x14ac:dyDescent="0.3">
      <c r="A911" s="7">
        <v>2322</v>
      </c>
      <c r="B911" s="7" t="s">
        <v>4615</v>
      </c>
      <c r="D911" s="8" t="s">
        <v>4616</v>
      </c>
      <c r="E911" s="19" t="s">
        <v>4617</v>
      </c>
      <c r="F911" s="19" t="s">
        <v>4617</v>
      </c>
      <c r="G911" s="19" t="s">
        <v>4618</v>
      </c>
      <c r="H911" s="19">
        <v>1</v>
      </c>
      <c r="I911" s="19">
        <v>2024</v>
      </c>
      <c r="J911" s="19" t="s">
        <v>495</v>
      </c>
      <c r="K911" s="19" t="s">
        <v>496</v>
      </c>
      <c r="L911" s="19" t="s">
        <v>47</v>
      </c>
      <c r="M911" s="19" t="s">
        <v>48</v>
      </c>
      <c r="N911" s="19" t="s">
        <v>48</v>
      </c>
      <c r="O911" s="19" t="s">
        <v>48</v>
      </c>
      <c r="P911" s="19" t="s">
        <v>51</v>
      </c>
      <c r="Q911" s="9" t="s">
        <v>4619</v>
      </c>
      <c r="R911" s="20">
        <v>177.48089999999999</v>
      </c>
      <c r="S911" s="20">
        <v>1.57</v>
      </c>
      <c r="T911" s="20">
        <v>170.7895</v>
      </c>
      <c r="U911" s="20" t="s">
        <v>6291</v>
      </c>
      <c r="V911" s="21" t="str">
        <f>_xlfn.XLOOKUP(D911,'[1]Gen. Real'!$A:$A,'[1]Gen. Real'!$C:$C,"-",0)</f>
        <v>-</v>
      </c>
      <c r="W911" s="22"/>
      <c r="X911" s="22" t="str">
        <f>_xlfn.XLOOKUP(D911,[1]Vertimiento!$A:$A,[1]Vertimiento!$E:$E,"-",0)</f>
        <v>-</v>
      </c>
      <c r="Y911" s="23" t="str">
        <f t="shared" si="56"/>
        <v>-</v>
      </c>
      <c r="Z911" s="19" t="str">
        <f>_xlfn.XLOOKUP(D911,[1]Cmg!$I$4:$I$85,[1]Cmg!$M$4:$M$85,"----",0,1)</f>
        <v>----</v>
      </c>
      <c r="AA911" s="19" t="str">
        <f>_xlfn.XLOOKUP(D911,[1]Cmg!$A$4:$A$89,[1]Cmg!$B$4:$B$89,"----",0,1)</f>
        <v>----</v>
      </c>
      <c r="AB911" s="19" t="str">
        <f>_xlfn.XLOOKUP(D911,[1]Cmg!$E$4:$E$89,[1]Cmg!$F$4:$F$89,"----",0,1)</f>
        <v>----</v>
      </c>
      <c r="AC911" s="19" t="str">
        <f>_xlfn.XLOOKUP(D911,[1]Cmg!$O$4:$O$89,[1]Cmg!$P$4:$P$89,"----",0,1)</f>
        <v>----</v>
      </c>
      <c r="AD911" s="24" t="str">
        <f>_xlfn.XLOOKUP(D911,[1]Cmg!$S$4:$S$89,[1]Cmg!$U$4:$U$89,"----",0,1)</f>
        <v>----</v>
      </c>
      <c r="AG911" s="25">
        <f>IFERROR(SUMIFS('[1]BD Unidades'!$AH:$AH,'[1]BD Unidades'!$A:$A,'BD Centrales 2023'!$A911),"-")</f>
        <v>0</v>
      </c>
      <c r="AH911" s="25">
        <f>SUMIFS('[1]BD Unidades'!$AJ$3:$AJ$1424,'[1]BD Unidades'!$A$3:$A$1424,$A911)</f>
        <v>0</v>
      </c>
      <c r="AI911" s="25">
        <f>SUMIFS('[1]BD Unidades'!$AL$3:$AL$1424,'[1]BD Unidades'!$A$3:$A$1424,$A911)</f>
        <v>0</v>
      </c>
      <c r="AJ911" s="26" t="str">
        <f t="shared" si="57"/>
        <v>-</v>
      </c>
      <c r="AK911" s="27">
        <f>IFERROR(SUMIFS('[1]BD Unidades'!$AO$3:$AO$1424,'[1]BD Unidades'!$A$3:$A$1424,$A911),"-")</f>
        <v>0</v>
      </c>
      <c r="AL911" s="27">
        <f>IFERROR(SUMIFS('[1]BD Unidades'!$AQ$3:$AQ$1424,'[1]BD Unidades'!$A$3:$A$1424,$A911),"-")</f>
        <v>0</v>
      </c>
      <c r="AM911" s="27">
        <f>IFERROR(SUMIFS('[1]BD Unidades'!$AS$3:$AS$1424,'[1]BD Unidades'!$A$3:$A$1424,$A911),"-")</f>
        <v>0</v>
      </c>
      <c r="AN911" s="27">
        <f>IFERROR(SUMIFS('[1]BD Unidades'!$AU$3:$AU$1424,'[1]BD Unidades'!$A$3:$A$1424,$A911),"-")</f>
        <v>0</v>
      </c>
      <c r="AO911" s="27"/>
      <c r="AP911" s="27"/>
      <c r="AQ911" s="25">
        <f>IFERROR(SUMIFS('[1]BD Unidades'!$AZ$3:$AZ$1424,'[1]BD Unidades'!$A$3:$A$1424,$A911),"-")</f>
        <v>0</v>
      </c>
      <c r="AR911" s="25">
        <f>IFERROR(SUMIFS('[1]BD Unidades'!$BA$3:$BA$1424,'[1]BD Unidades'!$A$3:$A$1424,$A911),"-")</f>
        <v>0</v>
      </c>
      <c r="AS911" s="28">
        <f>SUMIFS('[1]BD Unidades'!$BC$3:$BC$1424,'[1]BD Unidades'!$A$3:$A$1424,$A911)</f>
        <v>0</v>
      </c>
      <c r="AT911" s="28">
        <f>SUMIFS('[1]BD Unidades'!$BE$3:$BE$1424,'[1]BD Unidades'!$A$3:$A$1424,$A911)</f>
        <v>0</v>
      </c>
      <c r="AU911" s="29">
        <f t="shared" si="58"/>
        <v>0</v>
      </c>
      <c r="AV911" s="30">
        <f t="shared" si="59"/>
        <v>1.5700000000000002E-2</v>
      </c>
      <c r="AW911" s="25">
        <f>IFERROR(SUMIFS('[1]BD Unidades'!$BI$3:$BI$1424,'[1]BD Unidades'!$A$3:$A$1424,$A911),"-")</f>
        <v>0</v>
      </c>
      <c r="AX911" s="25">
        <f>IFERROR(SUMIFS('[1]BD Unidades'!$BJ$3:$BJ$1424,'[1]BD Unidades'!$A$3:$A$1424,$A911),"-")</f>
        <v>0</v>
      </c>
    </row>
    <row r="912" spans="1:50" ht="14.4" x14ac:dyDescent="0.3">
      <c r="A912" s="7">
        <v>2324</v>
      </c>
      <c r="B912" s="7" t="s">
        <v>4625</v>
      </c>
      <c r="D912" s="8" t="s">
        <v>4626</v>
      </c>
      <c r="E912" s="19" t="s">
        <v>3219</v>
      </c>
      <c r="F912" s="19" t="s">
        <v>4627</v>
      </c>
      <c r="G912" s="19" t="s">
        <v>4628</v>
      </c>
      <c r="H912" s="19" t="s">
        <v>397</v>
      </c>
      <c r="I912" s="19">
        <v>2024</v>
      </c>
      <c r="J912" s="19" t="s">
        <v>495</v>
      </c>
      <c r="K912" s="19" t="s">
        <v>496</v>
      </c>
      <c r="L912" s="19" t="s">
        <v>213</v>
      </c>
      <c r="M912" s="19" t="s">
        <v>362</v>
      </c>
      <c r="N912" s="19" t="s">
        <v>363</v>
      </c>
      <c r="O912" s="19" t="s">
        <v>1205</v>
      </c>
      <c r="P912" s="19" t="s">
        <v>51</v>
      </c>
      <c r="Q912" s="9" t="s">
        <v>4630</v>
      </c>
      <c r="R912" s="20">
        <v>9.0069999999999997</v>
      </c>
      <c r="S912" s="20">
        <v>7.8E-2</v>
      </c>
      <c r="T912" s="20">
        <v>9</v>
      </c>
      <c r="U912" s="20" t="s">
        <v>397</v>
      </c>
      <c r="V912" s="21" t="str">
        <f>_xlfn.XLOOKUP(D912,'[1]Gen. Real'!$A:$A,'[1]Gen. Real'!$C:$C,"-",0)</f>
        <v>-</v>
      </c>
      <c r="W912" s="22"/>
      <c r="X912" s="22" t="str">
        <f>_xlfn.XLOOKUP(D912,[1]Vertimiento!$A:$A,[1]Vertimiento!$E:$E,"-",0)</f>
        <v>-</v>
      </c>
      <c r="Y912" s="23" t="str">
        <f t="shared" si="56"/>
        <v>-</v>
      </c>
      <c r="Z912" s="19" t="str">
        <f>_xlfn.XLOOKUP(D912,[1]Cmg!$I$4:$I$85,[1]Cmg!$M$4:$M$85,"----",0,1)</f>
        <v>----</v>
      </c>
      <c r="AA912" s="19" t="str">
        <f>_xlfn.XLOOKUP(D912,[1]Cmg!$A$4:$A$89,[1]Cmg!$B$4:$B$89,"----",0,1)</f>
        <v>----</v>
      </c>
      <c r="AB912" s="19" t="str">
        <f>_xlfn.XLOOKUP(D912,[1]Cmg!$E$4:$E$89,[1]Cmg!$F$4:$F$89,"----",0,1)</f>
        <v>----</v>
      </c>
      <c r="AC912" s="19" t="str">
        <f>_xlfn.XLOOKUP(D912,[1]Cmg!$O$4:$O$89,[1]Cmg!$P$4:$P$89,"----",0,1)</f>
        <v>----</v>
      </c>
      <c r="AD912" s="24" t="str">
        <f>_xlfn.XLOOKUP(D912,[1]Cmg!$S$4:$S$89,[1]Cmg!$U$4:$U$89,"----",0,1)</f>
        <v>----</v>
      </c>
      <c r="AG912" s="25">
        <f>IFERROR(SUMIFS('[1]BD Unidades'!$AH:$AH,'[1]BD Unidades'!$A:$A,'BD Centrales 2023'!$A912),"-")</f>
        <v>0</v>
      </c>
      <c r="AH912" s="25">
        <f>SUMIFS('[1]BD Unidades'!$AJ$3:$AJ$1424,'[1]BD Unidades'!$A$3:$A$1424,$A912)</f>
        <v>0</v>
      </c>
      <c r="AI912" s="25">
        <f>SUMIFS('[1]BD Unidades'!$AL$3:$AL$1424,'[1]BD Unidades'!$A$3:$A$1424,$A912)</f>
        <v>0</v>
      </c>
      <c r="AJ912" s="26" t="str">
        <f t="shared" si="57"/>
        <v>-</v>
      </c>
      <c r="AK912" s="27">
        <f>IFERROR(SUMIFS('[1]BD Unidades'!$AO$3:$AO$1424,'[1]BD Unidades'!$A$3:$A$1424,$A912),"-")</f>
        <v>0</v>
      </c>
      <c r="AL912" s="27">
        <f>IFERROR(SUMIFS('[1]BD Unidades'!$AQ$3:$AQ$1424,'[1]BD Unidades'!$A$3:$A$1424,$A912),"-")</f>
        <v>0</v>
      </c>
      <c r="AM912" s="27">
        <f>IFERROR(SUMIFS('[1]BD Unidades'!$AS$3:$AS$1424,'[1]BD Unidades'!$A$3:$A$1424,$A912),"-")</f>
        <v>0</v>
      </c>
      <c r="AN912" s="27">
        <f>IFERROR(SUMIFS('[1]BD Unidades'!$AU$3:$AU$1424,'[1]BD Unidades'!$A$3:$A$1424,$A912),"-")</f>
        <v>0</v>
      </c>
      <c r="AO912" s="27"/>
      <c r="AP912" s="27"/>
      <c r="AQ912" s="25">
        <f>IFERROR(SUMIFS('[1]BD Unidades'!$AZ$3:$AZ$1424,'[1]BD Unidades'!$A$3:$A$1424,$A912),"-")</f>
        <v>0</v>
      </c>
      <c r="AR912" s="25">
        <f>IFERROR(SUMIFS('[1]BD Unidades'!$BA$3:$BA$1424,'[1]BD Unidades'!$A$3:$A$1424,$A912),"-")</f>
        <v>0</v>
      </c>
      <c r="AS912" s="28">
        <f>SUMIFS('[1]BD Unidades'!$BC$3:$BC$1424,'[1]BD Unidades'!$A$3:$A$1424,$A912)</f>
        <v>0</v>
      </c>
      <c r="AT912" s="28">
        <f>SUMIFS('[1]BD Unidades'!$BE$3:$BE$1424,'[1]BD Unidades'!$A$3:$A$1424,$A912)</f>
        <v>0</v>
      </c>
      <c r="AU912" s="29">
        <f t="shared" si="58"/>
        <v>0</v>
      </c>
      <c r="AV912" s="30">
        <f t="shared" si="59"/>
        <v>7.7999999999999999E-4</v>
      </c>
      <c r="AW912" s="25">
        <f>IFERROR(SUMIFS('[1]BD Unidades'!$BI$3:$BI$1424,'[1]BD Unidades'!$A$3:$A$1424,$A912),"-")</f>
        <v>0</v>
      </c>
      <c r="AX912" s="25">
        <f>IFERROR(SUMIFS('[1]BD Unidades'!$BJ$3:$BJ$1424,'[1]BD Unidades'!$A$3:$A$1424,$A912),"-")</f>
        <v>0</v>
      </c>
    </row>
    <row r="913" spans="1:50" ht="14.4" x14ac:dyDescent="0.3">
      <c r="A913" s="7">
        <v>2326</v>
      </c>
      <c r="B913" s="7" t="s">
        <v>4631</v>
      </c>
      <c r="D913" s="8" t="s">
        <v>4632</v>
      </c>
      <c r="E913" s="19" t="s">
        <v>3766</v>
      </c>
      <c r="F913" s="19" t="s">
        <v>4633</v>
      </c>
      <c r="G913" s="19" t="s">
        <v>4634</v>
      </c>
      <c r="H913" s="19" t="s">
        <v>397</v>
      </c>
      <c r="I913" s="19">
        <v>2024</v>
      </c>
      <c r="J913" s="19" t="s">
        <v>495</v>
      </c>
      <c r="K913" s="19" t="s">
        <v>496</v>
      </c>
      <c r="L913" s="19" t="s">
        <v>213</v>
      </c>
      <c r="M913" s="19" t="s">
        <v>164</v>
      </c>
      <c r="N913" s="19" t="s">
        <v>831</v>
      </c>
      <c r="O913" s="19" t="s">
        <v>831</v>
      </c>
      <c r="P913" s="19" t="s">
        <v>51</v>
      </c>
      <c r="Q913" s="9" t="s">
        <v>4635</v>
      </c>
      <c r="R913" s="20">
        <v>2.4249999999999998</v>
      </c>
      <c r="S913" s="20">
        <v>1.0309999999999999</v>
      </c>
      <c r="T913" s="20">
        <v>2.4</v>
      </c>
      <c r="U913" s="20" t="s">
        <v>397</v>
      </c>
      <c r="V913" s="21" t="str">
        <f>_xlfn.XLOOKUP(D913,'[1]Gen. Real'!$A:$A,'[1]Gen. Real'!$C:$C,"-",0)</f>
        <v>-</v>
      </c>
      <c r="W913" s="22"/>
      <c r="X913" s="22" t="str">
        <f>_xlfn.XLOOKUP(D913,[1]Vertimiento!$A:$A,[1]Vertimiento!$E:$E,"-",0)</f>
        <v>-</v>
      </c>
      <c r="Y913" s="23" t="str">
        <f t="shared" si="56"/>
        <v>-</v>
      </c>
      <c r="Z913" s="19" t="str">
        <f>_xlfn.XLOOKUP(D913,[1]Cmg!$I$4:$I$85,[1]Cmg!$M$4:$M$85,"----",0,1)</f>
        <v>----</v>
      </c>
      <c r="AA913" s="19" t="str">
        <f>_xlfn.XLOOKUP(D913,[1]Cmg!$A$4:$A$89,[1]Cmg!$B$4:$B$89,"----",0,1)</f>
        <v>----</v>
      </c>
      <c r="AB913" s="19" t="str">
        <f>_xlfn.XLOOKUP(D913,[1]Cmg!$E$4:$E$89,[1]Cmg!$F$4:$F$89,"----",0,1)</f>
        <v>----</v>
      </c>
      <c r="AC913" s="19" t="str">
        <f>_xlfn.XLOOKUP(D913,[1]Cmg!$O$4:$O$89,[1]Cmg!$P$4:$P$89,"----",0,1)</f>
        <v>----</v>
      </c>
      <c r="AD913" s="24" t="str">
        <f>_xlfn.XLOOKUP(D913,[1]Cmg!$S$4:$S$89,[1]Cmg!$U$4:$U$89,"----",0,1)</f>
        <v>----</v>
      </c>
      <c r="AG913" s="25">
        <f>IFERROR(SUMIFS('[1]BD Unidades'!$AH:$AH,'[1]BD Unidades'!$A:$A,'BD Centrales 2023'!$A913),"-")</f>
        <v>0</v>
      </c>
      <c r="AH913" s="25">
        <f>SUMIFS('[1]BD Unidades'!$AJ$3:$AJ$1424,'[1]BD Unidades'!$A$3:$A$1424,$A913)</f>
        <v>0</v>
      </c>
      <c r="AI913" s="25">
        <f>SUMIFS('[1]BD Unidades'!$AL$3:$AL$1424,'[1]BD Unidades'!$A$3:$A$1424,$A913)</f>
        <v>0</v>
      </c>
      <c r="AJ913" s="26" t="str">
        <f t="shared" si="57"/>
        <v>-</v>
      </c>
      <c r="AK913" s="27">
        <f>IFERROR(SUMIFS('[1]BD Unidades'!$AO$3:$AO$1424,'[1]BD Unidades'!$A$3:$A$1424,$A913),"-")</f>
        <v>0</v>
      </c>
      <c r="AL913" s="27">
        <f>IFERROR(SUMIFS('[1]BD Unidades'!$AQ$3:$AQ$1424,'[1]BD Unidades'!$A$3:$A$1424,$A913),"-")</f>
        <v>0</v>
      </c>
      <c r="AM913" s="27">
        <f>IFERROR(SUMIFS('[1]BD Unidades'!$AS$3:$AS$1424,'[1]BD Unidades'!$A$3:$A$1424,$A913),"-")</f>
        <v>0</v>
      </c>
      <c r="AN913" s="27">
        <f>IFERROR(SUMIFS('[1]BD Unidades'!$AU$3:$AU$1424,'[1]BD Unidades'!$A$3:$A$1424,$A913),"-")</f>
        <v>0</v>
      </c>
      <c r="AO913" s="27"/>
      <c r="AP913" s="27"/>
      <c r="AQ913" s="25">
        <f>IFERROR(SUMIFS('[1]BD Unidades'!$AZ$3:$AZ$1424,'[1]BD Unidades'!$A$3:$A$1424,$A913),"-")</f>
        <v>0</v>
      </c>
      <c r="AR913" s="25">
        <f>IFERROR(SUMIFS('[1]BD Unidades'!$BA$3:$BA$1424,'[1]BD Unidades'!$A$3:$A$1424,$A913),"-")</f>
        <v>0</v>
      </c>
      <c r="AS913" s="28">
        <f>SUMIFS('[1]BD Unidades'!$BC$3:$BC$1424,'[1]BD Unidades'!$A$3:$A$1424,$A913)</f>
        <v>0</v>
      </c>
      <c r="AT913" s="28">
        <f>SUMIFS('[1]BD Unidades'!$BE$3:$BE$1424,'[1]BD Unidades'!$A$3:$A$1424,$A913)</f>
        <v>0</v>
      </c>
      <c r="AU913" s="29">
        <f t="shared" si="58"/>
        <v>0</v>
      </c>
      <c r="AV913" s="30">
        <f t="shared" si="59"/>
        <v>1.031E-2</v>
      </c>
      <c r="AW913" s="25">
        <f>IFERROR(SUMIFS('[1]BD Unidades'!$BI$3:$BI$1424,'[1]BD Unidades'!$A$3:$A$1424,$A913),"-")</f>
        <v>0</v>
      </c>
      <c r="AX913" s="25">
        <f>IFERROR(SUMIFS('[1]BD Unidades'!$BJ$3:$BJ$1424,'[1]BD Unidades'!$A$3:$A$1424,$A913),"-")</f>
        <v>0</v>
      </c>
    </row>
    <row r="914" spans="1:50" ht="14.4" x14ac:dyDescent="0.3">
      <c r="A914" s="7">
        <v>2327</v>
      </c>
      <c r="B914" s="7" t="s">
        <v>4683</v>
      </c>
      <c r="D914" s="8" t="s">
        <v>4684</v>
      </c>
      <c r="E914" s="19" t="s">
        <v>4685</v>
      </c>
      <c r="F914" s="19" t="s">
        <v>4685</v>
      </c>
      <c r="G914" s="19" t="s">
        <v>4686</v>
      </c>
      <c r="H914" s="19" t="s">
        <v>397</v>
      </c>
      <c r="I914" s="19">
        <v>2024</v>
      </c>
      <c r="J914" s="19" t="s">
        <v>495</v>
      </c>
      <c r="K914" s="19" t="s">
        <v>496</v>
      </c>
      <c r="L914" s="19" t="s">
        <v>213</v>
      </c>
      <c r="M914" s="19" t="s">
        <v>189</v>
      </c>
      <c r="N914" s="19" t="s">
        <v>1395</v>
      </c>
      <c r="O914" s="19" t="s">
        <v>3186</v>
      </c>
      <c r="P914" s="19" t="s">
        <v>51</v>
      </c>
      <c r="Q914" s="9" t="s">
        <v>3790</v>
      </c>
      <c r="R914" s="20">
        <v>9.02</v>
      </c>
      <c r="S914" s="20">
        <v>0.222</v>
      </c>
      <c r="T914" s="20">
        <v>9</v>
      </c>
      <c r="U914" s="20" t="s">
        <v>397</v>
      </c>
      <c r="V914" s="21" t="str">
        <f>_xlfn.XLOOKUP(D914,'[1]Gen. Real'!$A:$A,'[1]Gen. Real'!$C:$C,"-",0)</f>
        <v>-</v>
      </c>
      <c r="W914" s="22"/>
      <c r="X914" s="22" t="str">
        <f>_xlfn.XLOOKUP(D914,[1]Vertimiento!$A:$A,[1]Vertimiento!$E:$E,"-",0)</f>
        <v>-</v>
      </c>
      <c r="Y914" s="23" t="str">
        <f t="shared" si="56"/>
        <v>-</v>
      </c>
      <c r="Z914" s="19" t="str">
        <f>_xlfn.XLOOKUP(D914,[1]Cmg!$I$4:$I$85,[1]Cmg!$M$4:$M$85,"----",0,1)</f>
        <v>----</v>
      </c>
      <c r="AA914" s="19" t="str">
        <f>_xlfn.XLOOKUP(D914,[1]Cmg!$A$4:$A$89,[1]Cmg!$B$4:$B$89,"----",0,1)</f>
        <v>----</v>
      </c>
      <c r="AB914" s="19" t="str">
        <f>_xlfn.XLOOKUP(D914,[1]Cmg!$E$4:$E$89,[1]Cmg!$F$4:$F$89,"----",0,1)</f>
        <v>----</v>
      </c>
      <c r="AC914" s="19" t="str">
        <f>_xlfn.XLOOKUP(D914,[1]Cmg!$O$4:$O$89,[1]Cmg!$P$4:$P$89,"----",0,1)</f>
        <v>----</v>
      </c>
      <c r="AD914" s="24" t="str">
        <f>_xlfn.XLOOKUP(D914,[1]Cmg!$S$4:$S$89,[1]Cmg!$U$4:$U$89,"----",0,1)</f>
        <v>----</v>
      </c>
      <c r="AG914" s="25">
        <f>IFERROR(SUMIFS('[1]BD Unidades'!$AH:$AH,'[1]BD Unidades'!$A:$A,'BD Centrales 2023'!$A914),"-")</f>
        <v>0</v>
      </c>
      <c r="AH914" s="25">
        <f>SUMIFS('[1]BD Unidades'!$AJ$3:$AJ$1424,'[1]BD Unidades'!$A$3:$A$1424,$A914)</f>
        <v>0</v>
      </c>
      <c r="AI914" s="25">
        <f>SUMIFS('[1]BD Unidades'!$AL$3:$AL$1424,'[1]BD Unidades'!$A$3:$A$1424,$A914)</f>
        <v>0</v>
      </c>
      <c r="AJ914" s="26" t="str">
        <f t="shared" si="57"/>
        <v>-</v>
      </c>
      <c r="AK914" s="27">
        <f>IFERROR(SUMIFS('[1]BD Unidades'!$AO$3:$AO$1424,'[1]BD Unidades'!$A$3:$A$1424,$A914),"-")</f>
        <v>0</v>
      </c>
      <c r="AL914" s="27">
        <f>IFERROR(SUMIFS('[1]BD Unidades'!$AQ$3:$AQ$1424,'[1]BD Unidades'!$A$3:$A$1424,$A914),"-")</f>
        <v>0</v>
      </c>
      <c r="AM914" s="27">
        <f>IFERROR(SUMIFS('[1]BD Unidades'!$AS$3:$AS$1424,'[1]BD Unidades'!$A$3:$A$1424,$A914),"-")</f>
        <v>0</v>
      </c>
      <c r="AN914" s="27">
        <f>IFERROR(SUMIFS('[1]BD Unidades'!$AU$3:$AU$1424,'[1]BD Unidades'!$A$3:$A$1424,$A914),"-")</f>
        <v>0</v>
      </c>
      <c r="AO914" s="27"/>
      <c r="AP914" s="27"/>
      <c r="AQ914" s="25">
        <f>IFERROR(SUMIFS('[1]BD Unidades'!$AZ$3:$AZ$1424,'[1]BD Unidades'!$A$3:$A$1424,$A914),"-")</f>
        <v>0</v>
      </c>
      <c r="AR914" s="25">
        <f>IFERROR(SUMIFS('[1]BD Unidades'!$BA$3:$BA$1424,'[1]BD Unidades'!$A$3:$A$1424,$A914),"-")</f>
        <v>0</v>
      </c>
      <c r="AS914" s="28">
        <f>SUMIFS('[1]BD Unidades'!$BC$3:$BC$1424,'[1]BD Unidades'!$A$3:$A$1424,$A914)</f>
        <v>0</v>
      </c>
      <c r="AT914" s="28">
        <f>SUMIFS('[1]BD Unidades'!$BE$3:$BE$1424,'[1]BD Unidades'!$A$3:$A$1424,$A914)</f>
        <v>0</v>
      </c>
      <c r="AU914" s="29">
        <f t="shared" si="58"/>
        <v>0</v>
      </c>
      <c r="AV914" s="30">
        <f t="shared" si="59"/>
        <v>2.2200000000000002E-3</v>
      </c>
      <c r="AW914" s="25">
        <f>IFERROR(SUMIFS('[1]BD Unidades'!$BI$3:$BI$1424,'[1]BD Unidades'!$A$3:$A$1424,$A914),"-")</f>
        <v>0</v>
      </c>
      <c r="AX914" s="25">
        <f>IFERROR(SUMIFS('[1]BD Unidades'!$BJ$3:$BJ$1424,'[1]BD Unidades'!$A$3:$A$1424,$A914),"-")</f>
        <v>0</v>
      </c>
    </row>
    <row r="915" spans="1:50" ht="14.4" x14ac:dyDescent="0.3">
      <c r="A915" s="7">
        <v>2329</v>
      </c>
      <c r="B915" s="7" t="s">
        <v>4688</v>
      </c>
      <c r="D915" s="8" t="s">
        <v>4689</v>
      </c>
      <c r="E915" s="19" t="s">
        <v>1516</v>
      </c>
      <c r="F915" s="19" t="s">
        <v>4690</v>
      </c>
      <c r="G915" s="19" t="s">
        <v>4524</v>
      </c>
      <c r="H915" s="19" t="s">
        <v>397</v>
      </c>
      <c r="I915" s="19">
        <v>2024</v>
      </c>
      <c r="J915" s="19" t="s">
        <v>495</v>
      </c>
      <c r="K915" s="19" t="s">
        <v>496</v>
      </c>
      <c r="L915" s="19" t="s">
        <v>213</v>
      </c>
      <c r="M915" s="19" t="s">
        <v>497</v>
      </c>
      <c r="N915" s="19" t="s">
        <v>557</v>
      </c>
      <c r="O915" s="19" t="s">
        <v>610</v>
      </c>
      <c r="P915" s="19" t="s">
        <v>51</v>
      </c>
      <c r="Q915" s="9" t="s">
        <v>4691</v>
      </c>
      <c r="R915" s="20">
        <v>3.0049999999999999</v>
      </c>
      <c r="S915" s="20">
        <v>0.16600000000000001</v>
      </c>
      <c r="T915" s="20">
        <v>3</v>
      </c>
      <c r="U915" s="20" t="s">
        <v>397</v>
      </c>
      <c r="V915" s="21" t="str">
        <f>_xlfn.XLOOKUP(D915,'[1]Gen. Real'!$A:$A,'[1]Gen. Real'!$C:$C,"-",0)</f>
        <v>-</v>
      </c>
      <c r="W915" s="22"/>
      <c r="X915" s="22" t="str">
        <f>_xlfn.XLOOKUP(D915,[1]Vertimiento!$A:$A,[1]Vertimiento!$E:$E,"-",0)</f>
        <v>-</v>
      </c>
      <c r="Y915" s="23" t="str">
        <f t="shared" si="56"/>
        <v>-</v>
      </c>
      <c r="Z915" s="19" t="str">
        <f>_xlfn.XLOOKUP(D915,[1]Cmg!$I$4:$I$85,[1]Cmg!$M$4:$M$85,"----",0,1)</f>
        <v>----</v>
      </c>
      <c r="AA915" s="19" t="str">
        <f>_xlfn.XLOOKUP(D915,[1]Cmg!$A$4:$A$89,[1]Cmg!$B$4:$B$89,"----",0,1)</f>
        <v>----</v>
      </c>
      <c r="AB915" s="19" t="str">
        <f>_xlfn.XLOOKUP(D915,[1]Cmg!$E$4:$E$89,[1]Cmg!$F$4:$F$89,"----",0,1)</f>
        <v>----</v>
      </c>
      <c r="AC915" s="19" t="str">
        <f>_xlfn.XLOOKUP(D915,[1]Cmg!$O$4:$O$89,[1]Cmg!$P$4:$P$89,"----",0,1)</f>
        <v>----</v>
      </c>
      <c r="AD915" s="24" t="str">
        <f>_xlfn.XLOOKUP(D915,[1]Cmg!$S$4:$S$89,[1]Cmg!$U$4:$U$89,"----",0,1)</f>
        <v>----</v>
      </c>
      <c r="AG915" s="25">
        <f>IFERROR(SUMIFS('[1]BD Unidades'!$AH:$AH,'[1]BD Unidades'!$A:$A,'BD Centrales 2023'!$A915),"-")</f>
        <v>0</v>
      </c>
      <c r="AH915" s="25">
        <f>SUMIFS('[1]BD Unidades'!$AJ$3:$AJ$1424,'[1]BD Unidades'!$A$3:$A$1424,$A915)</f>
        <v>0</v>
      </c>
      <c r="AI915" s="25">
        <f>SUMIFS('[1]BD Unidades'!$AL$3:$AL$1424,'[1]BD Unidades'!$A$3:$A$1424,$A915)</f>
        <v>0</v>
      </c>
      <c r="AJ915" s="26" t="str">
        <f t="shared" si="57"/>
        <v>-</v>
      </c>
      <c r="AK915" s="27">
        <f>IFERROR(SUMIFS('[1]BD Unidades'!$AO$3:$AO$1424,'[1]BD Unidades'!$A$3:$A$1424,$A915),"-")</f>
        <v>0</v>
      </c>
      <c r="AL915" s="27">
        <f>IFERROR(SUMIFS('[1]BD Unidades'!$AQ$3:$AQ$1424,'[1]BD Unidades'!$A$3:$A$1424,$A915),"-")</f>
        <v>0</v>
      </c>
      <c r="AM915" s="27">
        <f>IFERROR(SUMIFS('[1]BD Unidades'!$AS$3:$AS$1424,'[1]BD Unidades'!$A$3:$A$1424,$A915),"-")</f>
        <v>0</v>
      </c>
      <c r="AN915" s="27">
        <f>IFERROR(SUMIFS('[1]BD Unidades'!$AU$3:$AU$1424,'[1]BD Unidades'!$A$3:$A$1424,$A915),"-")</f>
        <v>0</v>
      </c>
      <c r="AO915" s="27"/>
      <c r="AP915" s="27"/>
      <c r="AQ915" s="25">
        <f>IFERROR(SUMIFS('[1]BD Unidades'!$AZ$3:$AZ$1424,'[1]BD Unidades'!$A$3:$A$1424,$A915),"-")</f>
        <v>0</v>
      </c>
      <c r="AR915" s="25">
        <f>IFERROR(SUMIFS('[1]BD Unidades'!$BA$3:$BA$1424,'[1]BD Unidades'!$A$3:$A$1424,$A915),"-")</f>
        <v>0</v>
      </c>
      <c r="AS915" s="28">
        <f>SUMIFS('[1]BD Unidades'!$BC$3:$BC$1424,'[1]BD Unidades'!$A$3:$A$1424,$A915)</f>
        <v>0</v>
      </c>
      <c r="AT915" s="28">
        <f>SUMIFS('[1]BD Unidades'!$BE$3:$BE$1424,'[1]BD Unidades'!$A$3:$A$1424,$A915)</f>
        <v>0</v>
      </c>
      <c r="AU915" s="29">
        <f t="shared" si="58"/>
        <v>0</v>
      </c>
      <c r="AV915" s="30">
        <f t="shared" si="59"/>
        <v>1.66E-3</v>
      </c>
      <c r="AW915" s="25">
        <f>IFERROR(SUMIFS('[1]BD Unidades'!$BI$3:$BI$1424,'[1]BD Unidades'!$A$3:$A$1424,$A915),"-")</f>
        <v>0</v>
      </c>
      <c r="AX915" s="25">
        <f>IFERROR(SUMIFS('[1]BD Unidades'!$BJ$3:$BJ$1424,'[1]BD Unidades'!$A$3:$A$1424,$A915),"-")</f>
        <v>0</v>
      </c>
    </row>
    <row r="916" spans="1:50" ht="14.4" x14ac:dyDescent="0.3">
      <c r="A916" s="7">
        <v>2330</v>
      </c>
      <c r="B916" s="7" t="s">
        <v>4716</v>
      </c>
      <c r="D916" s="8" t="s">
        <v>4717</v>
      </c>
      <c r="E916" s="19" t="s">
        <v>4718</v>
      </c>
      <c r="F916" s="19" t="s">
        <v>4718</v>
      </c>
      <c r="G916" s="19" t="s">
        <v>4719</v>
      </c>
      <c r="H916" s="19" t="s">
        <v>397</v>
      </c>
      <c r="I916" s="19">
        <v>2024</v>
      </c>
      <c r="J916" s="19" t="s">
        <v>495</v>
      </c>
      <c r="K916" s="19" t="s">
        <v>496</v>
      </c>
      <c r="L916" s="19" t="s">
        <v>213</v>
      </c>
      <c r="M916" s="19" t="s">
        <v>362</v>
      </c>
      <c r="N916" s="19" t="s">
        <v>363</v>
      </c>
      <c r="O916" s="19" t="s">
        <v>364</v>
      </c>
      <c r="P916" s="19" t="s">
        <v>51</v>
      </c>
      <c r="Q916" s="9" t="s">
        <v>4720</v>
      </c>
      <c r="R916" s="20">
        <v>6</v>
      </c>
      <c r="S916" s="20">
        <v>0.11</v>
      </c>
      <c r="T916" s="20">
        <v>5.9934000000000003</v>
      </c>
      <c r="U916" s="20" t="s">
        <v>397</v>
      </c>
      <c r="V916" s="21" t="str">
        <f>_xlfn.XLOOKUP(D916,'[1]Gen. Real'!$A:$A,'[1]Gen. Real'!$C:$C,"-",0)</f>
        <v>-</v>
      </c>
      <c r="W916" s="22"/>
      <c r="X916" s="22" t="str">
        <f>_xlfn.XLOOKUP(D916,[1]Vertimiento!$A:$A,[1]Vertimiento!$E:$E,"-",0)</f>
        <v>-</v>
      </c>
      <c r="Y916" s="23" t="str">
        <f t="shared" si="56"/>
        <v>-</v>
      </c>
      <c r="Z916" s="19" t="str">
        <f>_xlfn.XLOOKUP(D916,[1]Cmg!$I$4:$I$85,[1]Cmg!$M$4:$M$85,"----",0,1)</f>
        <v>----</v>
      </c>
      <c r="AA916" s="19" t="str">
        <f>_xlfn.XLOOKUP(D916,[1]Cmg!$A$4:$A$89,[1]Cmg!$B$4:$B$89,"----",0,1)</f>
        <v>----</v>
      </c>
      <c r="AB916" s="19" t="str">
        <f>_xlfn.XLOOKUP(D916,[1]Cmg!$E$4:$E$89,[1]Cmg!$F$4:$F$89,"----",0,1)</f>
        <v>----</v>
      </c>
      <c r="AC916" s="19" t="str">
        <f>_xlfn.XLOOKUP(D916,[1]Cmg!$O$4:$O$89,[1]Cmg!$P$4:$P$89,"----",0,1)</f>
        <v>----</v>
      </c>
      <c r="AD916" s="24" t="str">
        <f>_xlfn.XLOOKUP(D916,[1]Cmg!$S$4:$S$89,[1]Cmg!$U$4:$U$89,"----",0,1)</f>
        <v>----</v>
      </c>
      <c r="AG916" s="25">
        <f>IFERROR(SUMIFS('[1]BD Unidades'!$AH:$AH,'[1]BD Unidades'!$A:$A,'BD Centrales 2023'!$A916),"-")</f>
        <v>0</v>
      </c>
      <c r="AH916" s="25">
        <f>SUMIFS('[1]BD Unidades'!$AJ$3:$AJ$1424,'[1]BD Unidades'!$A$3:$A$1424,$A916)</f>
        <v>0</v>
      </c>
      <c r="AI916" s="25">
        <f>SUMIFS('[1]BD Unidades'!$AL$3:$AL$1424,'[1]BD Unidades'!$A$3:$A$1424,$A916)</f>
        <v>0</v>
      </c>
      <c r="AJ916" s="26" t="str">
        <f t="shared" si="57"/>
        <v>-</v>
      </c>
      <c r="AK916" s="27">
        <f>IFERROR(SUMIFS('[1]BD Unidades'!$AO$3:$AO$1424,'[1]BD Unidades'!$A$3:$A$1424,$A916),"-")</f>
        <v>0</v>
      </c>
      <c r="AL916" s="27">
        <f>IFERROR(SUMIFS('[1]BD Unidades'!$AQ$3:$AQ$1424,'[1]BD Unidades'!$A$3:$A$1424,$A916),"-")</f>
        <v>0</v>
      </c>
      <c r="AM916" s="27">
        <f>IFERROR(SUMIFS('[1]BD Unidades'!$AS$3:$AS$1424,'[1]BD Unidades'!$A$3:$A$1424,$A916),"-")</f>
        <v>0</v>
      </c>
      <c r="AN916" s="27">
        <f>IFERROR(SUMIFS('[1]BD Unidades'!$AU$3:$AU$1424,'[1]BD Unidades'!$A$3:$A$1424,$A916),"-")</f>
        <v>0</v>
      </c>
      <c r="AO916" s="27"/>
      <c r="AP916" s="27"/>
      <c r="AQ916" s="25">
        <f>IFERROR(SUMIFS('[1]BD Unidades'!$AZ$3:$AZ$1424,'[1]BD Unidades'!$A$3:$A$1424,$A916),"-")</f>
        <v>0</v>
      </c>
      <c r="AR916" s="25">
        <f>IFERROR(SUMIFS('[1]BD Unidades'!$BA$3:$BA$1424,'[1]BD Unidades'!$A$3:$A$1424,$A916),"-")</f>
        <v>0</v>
      </c>
      <c r="AS916" s="28">
        <f>SUMIFS('[1]BD Unidades'!$BC$3:$BC$1424,'[1]BD Unidades'!$A$3:$A$1424,$A916)</f>
        <v>0</v>
      </c>
      <c r="AT916" s="28">
        <f>SUMIFS('[1]BD Unidades'!$BE$3:$BE$1424,'[1]BD Unidades'!$A$3:$A$1424,$A916)</f>
        <v>0</v>
      </c>
      <c r="AU916" s="29">
        <f t="shared" si="58"/>
        <v>0</v>
      </c>
      <c r="AV916" s="30">
        <f t="shared" si="59"/>
        <v>1.1000000000000001E-3</v>
      </c>
      <c r="AW916" s="25">
        <f>IFERROR(SUMIFS('[1]BD Unidades'!$BI$3:$BI$1424,'[1]BD Unidades'!$A$3:$A$1424,$A916),"-")</f>
        <v>0</v>
      </c>
      <c r="AX916" s="25">
        <f>IFERROR(SUMIFS('[1]BD Unidades'!$BJ$3:$BJ$1424,'[1]BD Unidades'!$A$3:$A$1424,$A916),"-")</f>
        <v>0</v>
      </c>
    </row>
    <row r="917" spans="1:50" ht="14.4" x14ac:dyDescent="0.3">
      <c r="A917" s="7">
        <v>2331</v>
      </c>
      <c r="B917" s="7" t="s">
        <v>4725</v>
      </c>
      <c r="D917" s="8" t="s">
        <v>4726</v>
      </c>
      <c r="E917" s="19" t="s">
        <v>3219</v>
      </c>
      <c r="F917" s="19" t="s">
        <v>4727</v>
      </c>
      <c r="G917" s="19" t="s">
        <v>4728</v>
      </c>
      <c r="H917" s="19" t="s">
        <v>397</v>
      </c>
      <c r="I917" s="19">
        <v>2024</v>
      </c>
      <c r="J917" s="19" t="s">
        <v>495</v>
      </c>
      <c r="K917" s="19" t="s">
        <v>496</v>
      </c>
      <c r="L917" s="19" t="s">
        <v>213</v>
      </c>
      <c r="M917" s="19" t="s">
        <v>362</v>
      </c>
      <c r="N917" s="19" t="s">
        <v>363</v>
      </c>
      <c r="O917" s="19" t="s">
        <v>1205</v>
      </c>
      <c r="P917" s="19" t="s">
        <v>51</v>
      </c>
      <c r="Q917" s="9" t="s">
        <v>3724</v>
      </c>
      <c r="R917" s="20">
        <v>2.6080000000000001</v>
      </c>
      <c r="S917" s="20">
        <v>0.307</v>
      </c>
      <c r="T917" s="20">
        <v>2.6</v>
      </c>
      <c r="U917" s="20" t="s">
        <v>397</v>
      </c>
      <c r="V917" s="21" t="str">
        <f>_xlfn.XLOOKUP(D917,'[1]Gen. Real'!$A:$A,'[1]Gen. Real'!$C:$C,"-",0)</f>
        <v>-</v>
      </c>
      <c r="W917" s="22"/>
      <c r="X917" s="22" t="str">
        <f>_xlfn.XLOOKUP(D917,[1]Vertimiento!$A:$A,[1]Vertimiento!$E:$E,"-",0)</f>
        <v>-</v>
      </c>
      <c r="Y917" s="23" t="str">
        <f t="shared" si="56"/>
        <v>-</v>
      </c>
      <c r="Z917" s="19" t="str">
        <f>_xlfn.XLOOKUP(D917,[1]Cmg!$I$4:$I$85,[1]Cmg!$M$4:$M$85,"----",0,1)</f>
        <v>----</v>
      </c>
      <c r="AA917" s="19" t="str">
        <f>_xlfn.XLOOKUP(D917,[1]Cmg!$A$4:$A$89,[1]Cmg!$B$4:$B$89,"----",0,1)</f>
        <v>----</v>
      </c>
      <c r="AB917" s="19" t="str">
        <f>_xlfn.XLOOKUP(D917,[1]Cmg!$E$4:$E$89,[1]Cmg!$F$4:$F$89,"----",0,1)</f>
        <v>----</v>
      </c>
      <c r="AC917" s="19" t="str">
        <f>_xlfn.XLOOKUP(D917,[1]Cmg!$O$4:$O$89,[1]Cmg!$P$4:$P$89,"----",0,1)</f>
        <v>----</v>
      </c>
      <c r="AD917" s="24" t="str">
        <f>_xlfn.XLOOKUP(D917,[1]Cmg!$S$4:$S$89,[1]Cmg!$U$4:$U$89,"----",0,1)</f>
        <v>----</v>
      </c>
      <c r="AG917" s="25">
        <f>IFERROR(SUMIFS('[1]BD Unidades'!$AH:$AH,'[1]BD Unidades'!$A:$A,'BD Centrales 2023'!$A917),"-")</f>
        <v>0</v>
      </c>
      <c r="AH917" s="25">
        <f>SUMIFS('[1]BD Unidades'!$AJ$3:$AJ$1424,'[1]BD Unidades'!$A$3:$A$1424,$A917)</f>
        <v>0</v>
      </c>
      <c r="AI917" s="25">
        <f>SUMIFS('[1]BD Unidades'!$AL$3:$AL$1424,'[1]BD Unidades'!$A$3:$A$1424,$A917)</f>
        <v>0</v>
      </c>
      <c r="AJ917" s="26" t="str">
        <f t="shared" si="57"/>
        <v>-</v>
      </c>
      <c r="AK917" s="27">
        <f>IFERROR(SUMIFS('[1]BD Unidades'!$AO$3:$AO$1424,'[1]BD Unidades'!$A$3:$A$1424,$A917),"-")</f>
        <v>0</v>
      </c>
      <c r="AL917" s="27">
        <f>IFERROR(SUMIFS('[1]BD Unidades'!$AQ$3:$AQ$1424,'[1]BD Unidades'!$A$3:$A$1424,$A917),"-")</f>
        <v>0</v>
      </c>
      <c r="AM917" s="27">
        <f>IFERROR(SUMIFS('[1]BD Unidades'!$AS$3:$AS$1424,'[1]BD Unidades'!$A$3:$A$1424,$A917),"-")</f>
        <v>0</v>
      </c>
      <c r="AN917" s="27">
        <f>IFERROR(SUMIFS('[1]BD Unidades'!$AU$3:$AU$1424,'[1]BD Unidades'!$A$3:$A$1424,$A917),"-")</f>
        <v>0</v>
      </c>
      <c r="AO917" s="27"/>
      <c r="AP917" s="27"/>
      <c r="AQ917" s="25">
        <f>IFERROR(SUMIFS('[1]BD Unidades'!$AZ$3:$AZ$1424,'[1]BD Unidades'!$A$3:$A$1424,$A917),"-")</f>
        <v>0</v>
      </c>
      <c r="AR917" s="25">
        <f>IFERROR(SUMIFS('[1]BD Unidades'!$BA$3:$BA$1424,'[1]BD Unidades'!$A$3:$A$1424,$A917),"-")</f>
        <v>0</v>
      </c>
      <c r="AS917" s="28">
        <f>SUMIFS('[1]BD Unidades'!$BC$3:$BC$1424,'[1]BD Unidades'!$A$3:$A$1424,$A917)</f>
        <v>0</v>
      </c>
      <c r="AT917" s="28">
        <f>SUMIFS('[1]BD Unidades'!$BE$3:$BE$1424,'[1]BD Unidades'!$A$3:$A$1424,$A917)</f>
        <v>0</v>
      </c>
      <c r="AU917" s="29">
        <f t="shared" si="58"/>
        <v>0</v>
      </c>
      <c r="AV917" s="30">
        <f t="shared" si="59"/>
        <v>3.0699999999999998E-3</v>
      </c>
      <c r="AW917" s="25">
        <f>IFERROR(SUMIFS('[1]BD Unidades'!$BI$3:$BI$1424,'[1]BD Unidades'!$A$3:$A$1424,$A917),"-")</f>
        <v>0</v>
      </c>
      <c r="AX917" s="25">
        <f>IFERROR(SUMIFS('[1]BD Unidades'!$BJ$3:$BJ$1424,'[1]BD Unidades'!$A$3:$A$1424,$A917),"-")</f>
        <v>0</v>
      </c>
    </row>
    <row r="918" spans="1:50" ht="14.4" x14ac:dyDescent="0.3">
      <c r="A918" s="7">
        <v>2333</v>
      </c>
      <c r="B918" s="7" t="s">
        <v>4729</v>
      </c>
      <c r="D918" s="8" t="s">
        <v>4730</v>
      </c>
      <c r="E918" s="19" t="s">
        <v>3219</v>
      </c>
      <c r="F918" s="19" t="s">
        <v>4731</v>
      </c>
      <c r="G918" s="19" t="s">
        <v>4732</v>
      </c>
      <c r="H918" s="19" t="s">
        <v>397</v>
      </c>
      <c r="I918" s="19">
        <v>2024</v>
      </c>
      <c r="J918" s="19" t="s">
        <v>495</v>
      </c>
      <c r="K918" s="19" t="s">
        <v>496</v>
      </c>
      <c r="L918" s="19" t="s">
        <v>213</v>
      </c>
      <c r="M918" s="19" t="s">
        <v>362</v>
      </c>
      <c r="N918" s="19" t="s">
        <v>363</v>
      </c>
      <c r="O918" s="19" t="s">
        <v>2318</v>
      </c>
      <c r="P918" s="19" t="s">
        <v>51</v>
      </c>
      <c r="Q918" s="9" t="s">
        <v>4733</v>
      </c>
      <c r="R918" s="20">
        <v>2.6030000000000002</v>
      </c>
      <c r="S918" s="20">
        <v>0.115</v>
      </c>
      <c r="T918" s="20">
        <v>2.6</v>
      </c>
      <c r="U918" s="20" t="s">
        <v>397</v>
      </c>
      <c r="V918" s="21" t="str">
        <f>_xlfn.XLOOKUP(D918,'[1]Gen. Real'!$A:$A,'[1]Gen. Real'!$C:$C,"-",0)</f>
        <v>-</v>
      </c>
      <c r="W918" s="22"/>
      <c r="X918" s="22" t="str">
        <f>_xlfn.XLOOKUP(D918,[1]Vertimiento!$A:$A,[1]Vertimiento!$E:$E,"-",0)</f>
        <v>-</v>
      </c>
      <c r="Y918" s="23" t="str">
        <f t="shared" si="56"/>
        <v>-</v>
      </c>
      <c r="Z918" s="19" t="str">
        <f>_xlfn.XLOOKUP(D918,[1]Cmg!$I$4:$I$85,[1]Cmg!$M$4:$M$85,"----",0,1)</f>
        <v>----</v>
      </c>
      <c r="AA918" s="19" t="str">
        <f>_xlfn.XLOOKUP(D918,[1]Cmg!$A$4:$A$89,[1]Cmg!$B$4:$B$89,"----",0,1)</f>
        <v>----</v>
      </c>
      <c r="AB918" s="19" t="str">
        <f>_xlfn.XLOOKUP(D918,[1]Cmg!$E$4:$E$89,[1]Cmg!$F$4:$F$89,"----",0,1)</f>
        <v>----</v>
      </c>
      <c r="AC918" s="19" t="str">
        <f>_xlfn.XLOOKUP(D918,[1]Cmg!$O$4:$O$89,[1]Cmg!$P$4:$P$89,"----",0,1)</f>
        <v>----</v>
      </c>
      <c r="AD918" s="24" t="str">
        <f>_xlfn.XLOOKUP(D918,[1]Cmg!$S$4:$S$89,[1]Cmg!$U$4:$U$89,"----",0,1)</f>
        <v>----</v>
      </c>
      <c r="AG918" s="25">
        <f>IFERROR(SUMIFS('[1]BD Unidades'!$AH:$AH,'[1]BD Unidades'!$A:$A,'BD Centrales 2023'!$A918),"-")</f>
        <v>0</v>
      </c>
      <c r="AH918" s="25">
        <f>SUMIFS('[1]BD Unidades'!$AJ$3:$AJ$1424,'[1]BD Unidades'!$A$3:$A$1424,$A918)</f>
        <v>0</v>
      </c>
      <c r="AI918" s="25">
        <f>SUMIFS('[1]BD Unidades'!$AL$3:$AL$1424,'[1]BD Unidades'!$A$3:$A$1424,$A918)</f>
        <v>0</v>
      </c>
      <c r="AJ918" s="26" t="str">
        <f t="shared" si="57"/>
        <v>-</v>
      </c>
      <c r="AK918" s="27">
        <f>IFERROR(SUMIFS('[1]BD Unidades'!$AO$3:$AO$1424,'[1]BD Unidades'!$A$3:$A$1424,$A918),"-")</f>
        <v>0</v>
      </c>
      <c r="AL918" s="27">
        <f>IFERROR(SUMIFS('[1]BD Unidades'!$AQ$3:$AQ$1424,'[1]BD Unidades'!$A$3:$A$1424,$A918),"-")</f>
        <v>0</v>
      </c>
      <c r="AM918" s="27">
        <f>IFERROR(SUMIFS('[1]BD Unidades'!$AS$3:$AS$1424,'[1]BD Unidades'!$A$3:$A$1424,$A918),"-")</f>
        <v>0</v>
      </c>
      <c r="AN918" s="27">
        <f>IFERROR(SUMIFS('[1]BD Unidades'!$AU$3:$AU$1424,'[1]BD Unidades'!$A$3:$A$1424,$A918),"-")</f>
        <v>0</v>
      </c>
      <c r="AO918" s="27"/>
      <c r="AP918" s="27"/>
      <c r="AQ918" s="25">
        <f>IFERROR(SUMIFS('[1]BD Unidades'!$AZ$3:$AZ$1424,'[1]BD Unidades'!$A$3:$A$1424,$A918),"-")</f>
        <v>0</v>
      </c>
      <c r="AR918" s="25">
        <f>IFERROR(SUMIFS('[1]BD Unidades'!$BA$3:$BA$1424,'[1]BD Unidades'!$A$3:$A$1424,$A918),"-")</f>
        <v>0</v>
      </c>
      <c r="AS918" s="28">
        <f>SUMIFS('[1]BD Unidades'!$BC$3:$BC$1424,'[1]BD Unidades'!$A$3:$A$1424,$A918)</f>
        <v>0</v>
      </c>
      <c r="AT918" s="28">
        <f>SUMIFS('[1]BD Unidades'!$BE$3:$BE$1424,'[1]BD Unidades'!$A$3:$A$1424,$A918)</f>
        <v>0</v>
      </c>
      <c r="AU918" s="29">
        <f t="shared" si="58"/>
        <v>0</v>
      </c>
      <c r="AV918" s="30">
        <f t="shared" si="59"/>
        <v>1.15E-3</v>
      </c>
      <c r="AW918" s="25">
        <f>IFERROR(SUMIFS('[1]BD Unidades'!$BI$3:$BI$1424,'[1]BD Unidades'!$A$3:$A$1424,$A918),"-")</f>
        <v>0</v>
      </c>
      <c r="AX918" s="25">
        <f>IFERROR(SUMIFS('[1]BD Unidades'!$BJ$3:$BJ$1424,'[1]BD Unidades'!$A$3:$A$1424,$A918),"-")</f>
        <v>0</v>
      </c>
    </row>
    <row r="919" spans="1:50" ht="14.4" x14ac:dyDescent="0.3">
      <c r="A919" s="7">
        <v>2334</v>
      </c>
      <c r="B919" s="7" t="s">
        <v>4734</v>
      </c>
      <c r="D919" s="8" t="s">
        <v>4735</v>
      </c>
      <c r="E919" s="19" t="s">
        <v>4736</v>
      </c>
      <c r="F919" s="19" t="s">
        <v>4736</v>
      </c>
      <c r="G919" s="19" t="s">
        <v>4737</v>
      </c>
      <c r="H919" s="19" t="s">
        <v>397</v>
      </c>
      <c r="I919" s="19">
        <v>2024</v>
      </c>
      <c r="J919" s="19" t="s">
        <v>495</v>
      </c>
      <c r="K919" s="19" t="s">
        <v>496</v>
      </c>
      <c r="L919" s="19" t="s">
        <v>213</v>
      </c>
      <c r="M919" s="19" t="s">
        <v>68</v>
      </c>
      <c r="N919" s="19" t="s">
        <v>68</v>
      </c>
      <c r="O919" s="19" t="s">
        <v>2324</v>
      </c>
      <c r="P919" s="19" t="s">
        <v>51</v>
      </c>
      <c r="Q919" s="9" t="s">
        <v>4440</v>
      </c>
      <c r="R919" s="20">
        <v>9.02</v>
      </c>
      <c r="S919" s="20">
        <v>0.222</v>
      </c>
      <c r="T919" s="20">
        <v>9</v>
      </c>
      <c r="U919" s="20" t="s">
        <v>397</v>
      </c>
      <c r="V919" s="21" t="str">
        <f>_xlfn.XLOOKUP(D919,'[1]Gen. Real'!$A:$A,'[1]Gen. Real'!$C:$C,"-",0)</f>
        <v>-</v>
      </c>
      <c r="W919" s="22"/>
      <c r="X919" s="22" t="str">
        <f>_xlfn.XLOOKUP(D919,[1]Vertimiento!$A:$A,[1]Vertimiento!$E:$E,"-",0)</f>
        <v>-</v>
      </c>
      <c r="Y919" s="23" t="str">
        <f t="shared" si="56"/>
        <v>-</v>
      </c>
      <c r="Z919" s="19" t="str">
        <f>_xlfn.XLOOKUP(D919,[1]Cmg!$I$4:$I$85,[1]Cmg!$M$4:$M$85,"----",0,1)</f>
        <v>----</v>
      </c>
      <c r="AA919" s="19" t="str">
        <f>_xlfn.XLOOKUP(D919,[1]Cmg!$A$4:$A$89,[1]Cmg!$B$4:$B$89,"----",0,1)</f>
        <v>----</v>
      </c>
      <c r="AB919" s="19" t="str">
        <f>_xlfn.XLOOKUP(D919,[1]Cmg!$E$4:$E$89,[1]Cmg!$F$4:$F$89,"----",0,1)</f>
        <v>----</v>
      </c>
      <c r="AC919" s="19" t="str">
        <f>_xlfn.XLOOKUP(D919,[1]Cmg!$O$4:$O$89,[1]Cmg!$P$4:$P$89,"----",0,1)</f>
        <v>----</v>
      </c>
      <c r="AD919" s="24" t="str">
        <f>_xlfn.XLOOKUP(D919,[1]Cmg!$S$4:$S$89,[1]Cmg!$U$4:$U$89,"----",0,1)</f>
        <v>----</v>
      </c>
      <c r="AG919" s="25">
        <f>IFERROR(SUMIFS('[1]BD Unidades'!$AH:$AH,'[1]BD Unidades'!$A:$A,'BD Centrales 2023'!$A919),"-")</f>
        <v>0</v>
      </c>
      <c r="AH919" s="25">
        <f>SUMIFS('[1]BD Unidades'!$AJ$3:$AJ$1424,'[1]BD Unidades'!$A$3:$A$1424,$A919)</f>
        <v>0</v>
      </c>
      <c r="AI919" s="25">
        <f>SUMIFS('[1]BD Unidades'!$AL$3:$AL$1424,'[1]BD Unidades'!$A$3:$A$1424,$A919)</f>
        <v>0</v>
      </c>
      <c r="AJ919" s="26" t="str">
        <f t="shared" si="57"/>
        <v>-</v>
      </c>
      <c r="AK919" s="27">
        <f>IFERROR(SUMIFS('[1]BD Unidades'!$AO$3:$AO$1424,'[1]BD Unidades'!$A$3:$A$1424,$A919),"-")</f>
        <v>0</v>
      </c>
      <c r="AL919" s="27">
        <f>IFERROR(SUMIFS('[1]BD Unidades'!$AQ$3:$AQ$1424,'[1]BD Unidades'!$A$3:$A$1424,$A919),"-")</f>
        <v>0</v>
      </c>
      <c r="AM919" s="27">
        <f>IFERROR(SUMIFS('[1]BD Unidades'!$AS$3:$AS$1424,'[1]BD Unidades'!$A$3:$A$1424,$A919),"-")</f>
        <v>0</v>
      </c>
      <c r="AN919" s="27">
        <f>IFERROR(SUMIFS('[1]BD Unidades'!$AU$3:$AU$1424,'[1]BD Unidades'!$A$3:$A$1424,$A919),"-")</f>
        <v>0</v>
      </c>
      <c r="AO919" s="27"/>
      <c r="AP919" s="27"/>
      <c r="AQ919" s="25">
        <f>IFERROR(SUMIFS('[1]BD Unidades'!$AZ$3:$AZ$1424,'[1]BD Unidades'!$A$3:$A$1424,$A919),"-")</f>
        <v>0</v>
      </c>
      <c r="AR919" s="25">
        <f>IFERROR(SUMIFS('[1]BD Unidades'!$BA$3:$BA$1424,'[1]BD Unidades'!$A$3:$A$1424,$A919),"-")</f>
        <v>0</v>
      </c>
      <c r="AS919" s="28">
        <f>SUMIFS('[1]BD Unidades'!$BC$3:$BC$1424,'[1]BD Unidades'!$A$3:$A$1424,$A919)</f>
        <v>0</v>
      </c>
      <c r="AT919" s="28">
        <f>SUMIFS('[1]BD Unidades'!$BE$3:$BE$1424,'[1]BD Unidades'!$A$3:$A$1424,$A919)</f>
        <v>0</v>
      </c>
      <c r="AU919" s="29">
        <f t="shared" si="58"/>
        <v>0</v>
      </c>
      <c r="AV919" s="30">
        <f t="shared" si="59"/>
        <v>2.2200000000000002E-3</v>
      </c>
      <c r="AW919" s="25">
        <f>IFERROR(SUMIFS('[1]BD Unidades'!$BI$3:$BI$1424,'[1]BD Unidades'!$A$3:$A$1424,$A919),"-")</f>
        <v>0</v>
      </c>
      <c r="AX919" s="25">
        <f>IFERROR(SUMIFS('[1]BD Unidades'!$BJ$3:$BJ$1424,'[1]BD Unidades'!$A$3:$A$1424,$A919),"-")</f>
        <v>0</v>
      </c>
    </row>
    <row r="920" spans="1:50" ht="14.4" x14ac:dyDescent="0.3">
      <c r="A920" s="7">
        <v>2335</v>
      </c>
      <c r="B920" s="7" t="s">
        <v>4777</v>
      </c>
      <c r="D920" s="8" t="s">
        <v>4778</v>
      </c>
      <c r="E920" s="19" t="s">
        <v>4718</v>
      </c>
      <c r="F920" s="19" t="s">
        <v>4718</v>
      </c>
      <c r="G920" s="19" t="s">
        <v>4779</v>
      </c>
      <c r="H920" s="19" t="s">
        <v>397</v>
      </c>
      <c r="I920" s="19">
        <v>2024</v>
      </c>
      <c r="J920" s="19" t="s">
        <v>495</v>
      </c>
      <c r="K920" s="19" t="s">
        <v>496</v>
      </c>
      <c r="L920" s="19" t="s">
        <v>213</v>
      </c>
      <c r="M920" s="19" t="s">
        <v>362</v>
      </c>
      <c r="N920" s="19" t="s">
        <v>363</v>
      </c>
      <c r="O920" s="19" t="s">
        <v>364</v>
      </c>
      <c r="P920" s="19" t="s">
        <v>51</v>
      </c>
      <c r="Q920" s="9" t="s">
        <v>4720</v>
      </c>
      <c r="R920" s="20">
        <v>3.0032999999999999</v>
      </c>
      <c r="S920" s="20">
        <v>0.11</v>
      </c>
      <c r="T920" s="20">
        <v>3</v>
      </c>
      <c r="U920" s="20" t="s">
        <v>397</v>
      </c>
      <c r="V920" s="21" t="str">
        <f>_xlfn.XLOOKUP(D920,'[1]Gen. Real'!$A:$A,'[1]Gen. Real'!$C:$C,"-",0)</f>
        <v>-</v>
      </c>
      <c r="W920" s="22"/>
      <c r="X920" s="22" t="str">
        <f>_xlfn.XLOOKUP(D920,[1]Vertimiento!$A:$A,[1]Vertimiento!$E:$E,"-",0)</f>
        <v>-</v>
      </c>
      <c r="Y920" s="23" t="str">
        <f t="shared" si="56"/>
        <v>-</v>
      </c>
      <c r="Z920" s="19" t="str">
        <f>_xlfn.XLOOKUP(D920,[1]Cmg!$I$4:$I$85,[1]Cmg!$M$4:$M$85,"----",0,1)</f>
        <v>----</v>
      </c>
      <c r="AA920" s="19" t="str">
        <f>_xlfn.XLOOKUP(D920,[1]Cmg!$A$4:$A$89,[1]Cmg!$B$4:$B$89,"----",0,1)</f>
        <v>----</v>
      </c>
      <c r="AB920" s="19" t="str">
        <f>_xlfn.XLOOKUP(D920,[1]Cmg!$E$4:$E$89,[1]Cmg!$F$4:$F$89,"----",0,1)</f>
        <v>----</v>
      </c>
      <c r="AC920" s="19" t="str">
        <f>_xlfn.XLOOKUP(D920,[1]Cmg!$O$4:$O$89,[1]Cmg!$P$4:$P$89,"----",0,1)</f>
        <v>----</v>
      </c>
      <c r="AD920" s="24" t="str">
        <f>_xlfn.XLOOKUP(D920,[1]Cmg!$S$4:$S$89,[1]Cmg!$U$4:$U$89,"----",0,1)</f>
        <v>----</v>
      </c>
      <c r="AG920" s="25">
        <f>IFERROR(SUMIFS('[1]BD Unidades'!$AH:$AH,'[1]BD Unidades'!$A:$A,'BD Centrales 2023'!$A920),"-")</f>
        <v>0</v>
      </c>
      <c r="AH920" s="25">
        <f>SUMIFS('[1]BD Unidades'!$AJ$3:$AJ$1424,'[1]BD Unidades'!$A$3:$A$1424,$A920)</f>
        <v>0</v>
      </c>
      <c r="AI920" s="25">
        <f>SUMIFS('[1]BD Unidades'!$AL$3:$AL$1424,'[1]BD Unidades'!$A$3:$A$1424,$A920)</f>
        <v>0</v>
      </c>
      <c r="AJ920" s="26" t="str">
        <f t="shared" si="57"/>
        <v>-</v>
      </c>
      <c r="AK920" s="27">
        <f>IFERROR(SUMIFS('[1]BD Unidades'!$AO$3:$AO$1424,'[1]BD Unidades'!$A$3:$A$1424,$A920),"-")</f>
        <v>0</v>
      </c>
      <c r="AL920" s="27">
        <f>IFERROR(SUMIFS('[1]BD Unidades'!$AQ$3:$AQ$1424,'[1]BD Unidades'!$A$3:$A$1424,$A920),"-")</f>
        <v>0</v>
      </c>
      <c r="AM920" s="27">
        <f>IFERROR(SUMIFS('[1]BD Unidades'!$AS$3:$AS$1424,'[1]BD Unidades'!$A$3:$A$1424,$A920),"-")</f>
        <v>0</v>
      </c>
      <c r="AN920" s="27">
        <f>IFERROR(SUMIFS('[1]BD Unidades'!$AU$3:$AU$1424,'[1]BD Unidades'!$A$3:$A$1424,$A920),"-")</f>
        <v>0</v>
      </c>
      <c r="AO920" s="27"/>
      <c r="AP920" s="27"/>
      <c r="AQ920" s="25">
        <f>IFERROR(SUMIFS('[1]BD Unidades'!$AZ$3:$AZ$1424,'[1]BD Unidades'!$A$3:$A$1424,$A920),"-")</f>
        <v>0</v>
      </c>
      <c r="AR920" s="25">
        <f>IFERROR(SUMIFS('[1]BD Unidades'!$BA$3:$BA$1424,'[1]BD Unidades'!$A$3:$A$1424,$A920),"-")</f>
        <v>0</v>
      </c>
      <c r="AS920" s="28">
        <f>SUMIFS('[1]BD Unidades'!$BC$3:$BC$1424,'[1]BD Unidades'!$A$3:$A$1424,$A920)</f>
        <v>0</v>
      </c>
      <c r="AT920" s="28">
        <f>SUMIFS('[1]BD Unidades'!$BE$3:$BE$1424,'[1]BD Unidades'!$A$3:$A$1424,$A920)</f>
        <v>0</v>
      </c>
      <c r="AU920" s="29">
        <f t="shared" si="58"/>
        <v>0</v>
      </c>
      <c r="AV920" s="30">
        <f t="shared" si="59"/>
        <v>1.1000000000000001E-3</v>
      </c>
      <c r="AW920" s="25">
        <f>IFERROR(SUMIFS('[1]BD Unidades'!$BI$3:$BI$1424,'[1]BD Unidades'!$A$3:$A$1424,$A920),"-")</f>
        <v>0</v>
      </c>
      <c r="AX920" s="25">
        <f>IFERROR(SUMIFS('[1]BD Unidades'!$BJ$3:$BJ$1424,'[1]BD Unidades'!$A$3:$A$1424,$A920),"-")</f>
        <v>0</v>
      </c>
    </row>
    <row r="921" spans="1:50" ht="14.4" x14ac:dyDescent="0.3">
      <c r="A921" s="7">
        <v>2336</v>
      </c>
      <c r="B921" s="7" t="s">
        <v>4786</v>
      </c>
      <c r="D921" s="8" t="s">
        <v>4787</v>
      </c>
      <c r="E921" s="19" t="s">
        <v>1908</v>
      </c>
      <c r="F921" s="19" t="s">
        <v>4788</v>
      </c>
      <c r="G921" s="19" t="s">
        <v>4789</v>
      </c>
      <c r="H921" s="19" t="s">
        <v>397</v>
      </c>
      <c r="I921" s="19">
        <v>2024</v>
      </c>
      <c r="J921" s="19" t="s">
        <v>495</v>
      </c>
      <c r="K921" s="19" t="s">
        <v>496</v>
      </c>
      <c r="L921" s="19" t="s">
        <v>213</v>
      </c>
      <c r="M921" s="19" t="s">
        <v>164</v>
      </c>
      <c r="N921" s="19" t="s">
        <v>707</v>
      </c>
      <c r="O921" s="19" t="s">
        <v>1011</v>
      </c>
      <c r="P921" s="19" t="s">
        <v>51</v>
      </c>
      <c r="Q921" s="9" t="s">
        <v>4790</v>
      </c>
      <c r="R921" s="20">
        <v>6.1349999999999998</v>
      </c>
      <c r="S921" s="20">
        <v>2.25</v>
      </c>
      <c r="T921" s="20">
        <v>6</v>
      </c>
      <c r="U921" s="20" t="s">
        <v>397</v>
      </c>
      <c r="V921" s="21" t="str">
        <f>_xlfn.XLOOKUP(D921,'[1]Gen. Real'!$A:$A,'[1]Gen. Real'!$C:$C,"-",0)</f>
        <v>-</v>
      </c>
      <c r="W921" s="22"/>
      <c r="X921" s="22" t="str">
        <f>_xlfn.XLOOKUP(D921,[1]Vertimiento!$A:$A,[1]Vertimiento!$E:$E,"-",0)</f>
        <v>-</v>
      </c>
      <c r="Y921" s="23" t="str">
        <f t="shared" si="56"/>
        <v>-</v>
      </c>
      <c r="Z921" s="19" t="str">
        <f>_xlfn.XLOOKUP(D921,[1]Cmg!$I$4:$I$85,[1]Cmg!$M$4:$M$85,"----",0,1)</f>
        <v>----</v>
      </c>
      <c r="AA921" s="19" t="str">
        <f>_xlfn.XLOOKUP(D921,[1]Cmg!$A$4:$A$89,[1]Cmg!$B$4:$B$89,"----",0,1)</f>
        <v>----</v>
      </c>
      <c r="AB921" s="19" t="str">
        <f>_xlfn.XLOOKUP(D921,[1]Cmg!$E$4:$E$89,[1]Cmg!$F$4:$F$89,"----",0,1)</f>
        <v>----</v>
      </c>
      <c r="AC921" s="19" t="str">
        <f>_xlfn.XLOOKUP(D921,[1]Cmg!$O$4:$O$89,[1]Cmg!$P$4:$P$89,"----",0,1)</f>
        <v>----</v>
      </c>
      <c r="AD921" s="24" t="str">
        <f>_xlfn.XLOOKUP(D921,[1]Cmg!$S$4:$S$89,[1]Cmg!$U$4:$U$89,"----",0,1)</f>
        <v>----</v>
      </c>
      <c r="AG921" s="25">
        <f>IFERROR(SUMIFS('[1]BD Unidades'!$AH:$AH,'[1]BD Unidades'!$A:$A,'BD Centrales 2023'!$A921),"-")</f>
        <v>0</v>
      </c>
      <c r="AH921" s="25">
        <f>SUMIFS('[1]BD Unidades'!$AJ$3:$AJ$1424,'[1]BD Unidades'!$A$3:$A$1424,$A921)</f>
        <v>0</v>
      </c>
      <c r="AI921" s="25">
        <f>SUMIFS('[1]BD Unidades'!$AL$3:$AL$1424,'[1]BD Unidades'!$A$3:$A$1424,$A921)</f>
        <v>0</v>
      </c>
      <c r="AJ921" s="26" t="str">
        <f t="shared" si="57"/>
        <v>-</v>
      </c>
      <c r="AK921" s="27">
        <f>IFERROR(SUMIFS('[1]BD Unidades'!$AO$3:$AO$1424,'[1]BD Unidades'!$A$3:$A$1424,$A921),"-")</f>
        <v>0</v>
      </c>
      <c r="AL921" s="27">
        <f>IFERROR(SUMIFS('[1]BD Unidades'!$AQ$3:$AQ$1424,'[1]BD Unidades'!$A$3:$A$1424,$A921),"-")</f>
        <v>0</v>
      </c>
      <c r="AM921" s="27">
        <f>IFERROR(SUMIFS('[1]BD Unidades'!$AS$3:$AS$1424,'[1]BD Unidades'!$A$3:$A$1424,$A921),"-")</f>
        <v>0</v>
      </c>
      <c r="AN921" s="27">
        <f>IFERROR(SUMIFS('[1]BD Unidades'!$AU$3:$AU$1424,'[1]BD Unidades'!$A$3:$A$1424,$A921),"-")</f>
        <v>0</v>
      </c>
      <c r="AO921" s="27"/>
      <c r="AP921" s="27"/>
      <c r="AQ921" s="25">
        <f>IFERROR(SUMIFS('[1]BD Unidades'!$AZ$3:$AZ$1424,'[1]BD Unidades'!$A$3:$A$1424,$A921),"-")</f>
        <v>0</v>
      </c>
      <c r="AR921" s="25">
        <f>IFERROR(SUMIFS('[1]BD Unidades'!$BA$3:$BA$1424,'[1]BD Unidades'!$A$3:$A$1424,$A921),"-")</f>
        <v>0</v>
      </c>
      <c r="AS921" s="28">
        <f>SUMIFS('[1]BD Unidades'!$BC$3:$BC$1424,'[1]BD Unidades'!$A$3:$A$1424,$A921)</f>
        <v>0</v>
      </c>
      <c r="AT921" s="28">
        <f>SUMIFS('[1]BD Unidades'!$BE$3:$BE$1424,'[1]BD Unidades'!$A$3:$A$1424,$A921)</f>
        <v>0</v>
      </c>
      <c r="AU921" s="29">
        <f t="shared" si="58"/>
        <v>0</v>
      </c>
      <c r="AV921" s="30">
        <f t="shared" si="59"/>
        <v>2.2499999999999999E-2</v>
      </c>
      <c r="AW921" s="25">
        <f>IFERROR(SUMIFS('[1]BD Unidades'!$BI$3:$BI$1424,'[1]BD Unidades'!$A$3:$A$1424,$A921),"-")</f>
        <v>0</v>
      </c>
      <c r="AX921" s="25">
        <f>IFERROR(SUMIFS('[1]BD Unidades'!$BJ$3:$BJ$1424,'[1]BD Unidades'!$A$3:$A$1424,$A921),"-")</f>
        <v>0</v>
      </c>
    </row>
    <row r="922" spans="1:50" ht="14.4" x14ac:dyDescent="0.3">
      <c r="A922" s="7">
        <v>2337</v>
      </c>
      <c r="B922" s="7" t="s">
        <v>4791</v>
      </c>
      <c r="D922" s="8" t="s">
        <v>4792</v>
      </c>
      <c r="E922" s="19" t="s">
        <v>4793</v>
      </c>
      <c r="F922" s="19" t="s">
        <v>4793</v>
      </c>
      <c r="G922" s="19" t="s">
        <v>4794</v>
      </c>
      <c r="H922" s="19" t="s">
        <v>397</v>
      </c>
      <c r="I922" s="19">
        <v>2024</v>
      </c>
      <c r="J922" s="19" t="s">
        <v>495</v>
      </c>
      <c r="K922" s="19" t="s">
        <v>496</v>
      </c>
      <c r="L922" s="19" t="s">
        <v>213</v>
      </c>
      <c r="M922" s="19" t="s">
        <v>106</v>
      </c>
      <c r="N922" s="19" t="s">
        <v>243</v>
      </c>
      <c r="O922" s="19" t="s">
        <v>1153</v>
      </c>
      <c r="P922" s="19" t="s">
        <v>51</v>
      </c>
      <c r="Q922" s="9" t="s">
        <v>4795</v>
      </c>
      <c r="R922" s="20">
        <v>9</v>
      </c>
      <c r="S922" s="20">
        <v>0</v>
      </c>
      <c r="T922" s="20">
        <v>9</v>
      </c>
      <c r="U922" s="20" t="s">
        <v>397</v>
      </c>
      <c r="V922" s="21" t="str">
        <f>_xlfn.XLOOKUP(D922,'[1]Gen. Real'!$A:$A,'[1]Gen. Real'!$C:$C,"-",0)</f>
        <v>-</v>
      </c>
      <c r="W922" s="22"/>
      <c r="X922" s="22" t="str">
        <f>_xlfn.XLOOKUP(D922,[1]Vertimiento!$A:$A,[1]Vertimiento!$E:$E,"-",0)</f>
        <v>-</v>
      </c>
      <c r="Y922" s="23" t="str">
        <f t="shared" si="56"/>
        <v>-</v>
      </c>
      <c r="Z922" s="19" t="str">
        <f>_xlfn.XLOOKUP(D922,[1]Cmg!$I$4:$I$85,[1]Cmg!$M$4:$M$85,"----",0,1)</f>
        <v>----</v>
      </c>
      <c r="AA922" s="19" t="str">
        <f>_xlfn.XLOOKUP(D922,[1]Cmg!$A$4:$A$89,[1]Cmg!$B$4:$B$89,"----",0,1)</f>
        <v>----</v>
      </c>
      <c r="AB922" s="19" t="str">
        <f>_xlfn.XLOOKUP(D922,[1]Cmg!$E$4:$E$89,[1]Cmg!$F$4:$F$89,"----",0,1)</f>
        <v>----</v>
      </c>
      <c r="AC922" s="19" t="str">
        <f>_xlfn.XLOOKUP(D922,[1]Cmg!$O$4:$O$89,[1]Cmg!$P$4:$P$89,"----",0,1)</f>
        <v>----</v>
      </c>
      <c r="AD922" s="24" t="str">
        <f>_xlfn.XLOOKUP(D922,[1]Cmg!$S$4:$S$89,[1]Cmg!$U$4:$U$89,"----",0,1)</f>
        <v>----</v>
      </c>
      <c r="AG922" s="25">
        <f>IFERROR(SUMIFS('[1]BD Unidades'!$AH:$AH,'[1]BD Unidades'!$A:$A,'BD Centrales 2023'!$A922),"-")</f>
        <v>0</v>
      </c>
      <c r="AH922" s="25">
        <f>SUMIFS('[1]BD Unidades'!$AJ$3:$AJ$1424,'[1]BD Unidades'!$A$3:$A$1424,$A922)</f>
        <v>0</v>
      </c>
      <c r="AI922" s="25">
        <f>SUMIFS('[1]BD Unidades'!$AL$3:$AL$1424,'[1]BD Unidades'!$A$3:$A$1424,$A922)</f>
        <v>0</v>
      </c>
      <c r="AJ922" s="26" t="str">
        <f t="shared" si="57"/>
        <v>-</v>
      </c>
      <c r="AK922" s="27">
        <f>IFERROR(SUMIFS('[1]BD Unidades'!$AO$3:$AO$1424,'[1]BD Unidades'!$A$3:$A$1424,$A922),"-")</f>
        <v>0</v>
      </c>
      <c r="AL922" s="27">
        <f>IFERROR(SUMIFS('[1]BD Unidades'!$AQ$3:$AQ$1424,'[1]BD Unidades'!$A$3:$A$1424,$A922),"-")</f>
        <v>0</v>
      </c>
      <c r="AM922" s="27">
        <f>IFERROR(SUMIFS('[1]BD Unidades'!$AS$3:$AS$1424,'[1]BD Unidades'!$A$3:$A$1424,$A922),"-")</f>
        <v>0</v>
      </c>
      <c r="AN922" s="27">
        <f>IFERROR(SUMIFS('[1]BD Unidades'!$AU$3:$AU$1424,'[1]BD Unidades'!$A$3:$A$1424,$A922),"-")</f>
        <v>0</v>
      </c>
      <c r="AO922" s="27"/>
      <c r="AP922" s="27"/>
      <c r="AQ922" s="25">
        <f>IFERROR(SUMIFS('[1]BD Unidades'!$AZ$3:$AZ$1424,'[1]BD Unidades'!$A$3:$A$1424,$A922),"-")</f>
        <v>0</v>
      </c>
      <c r="AR922" s="25">
        <f>IFERROR(SUMIFS('[1]BD Unidades'!$BA$3:$BA$1424,'[1]BD Unidades'!$A$3:$A$1424,$A922),"-")</f>
        <v>0</v>
      </c>
      <c r="AS922" s="28">
        <f>SUMIFS('[1]BD Unidades'!$BC$3:$BC$1424,'[1]BD Unidades'!$A$3:$A$1424,$A922)</f>
        <v>0</v>
      </c>
      <c r="AT922" s="28">
        <f>SUMIFS('[1]BD Unidades'!$BE$3:$BE$1424,'[1]BD Unidades'!$A$3:$A$1424,$A922)</f>
        <v>0</v>
      </c>
      <c r="AU922" s="29">
        <f t="shared" si="58"/>
        <v>0</v>
      </c>
      <c r="AV922" s="30">
        <f t="shared" si="59"/>
        <v>0</v>
      </c>
      <c r="AW922" s="25">
        <f>IFERROR(SUMIFS('[1]BD Unidades'!$BI$3:$BI$1424,'[1]BD Unidades'!$A$3:$A$1424,$A922),"-")</f>
        <v>0</v>
      </c>
      <c r="AX922" s="25">
        <f>IFERROR(SUMIFS('[1]BD Unidades'!$BJ$3:$BJ$1424,'[1]BD Unidades'!$A$3:$A$1424,$A922),"-")</f>
        <v>0</v>
      </c>
    </row>
    <row r="923" spans="1:50" ht="14.4" x14ac:dyDescent="0.3">
      <c r="A923" s="7">
        <v>2340</v>
      </c>
      <c r="B923" s="7" t="s">
        <v>4802</v>
      </c>
      <c r="D923" s="8" t="s">
        <v>4803</v>
      </c>
      <c r="E923" s="19" t="s">
        <v>4804</v>
      </c>
      <c r="F923" s="19" t="s">
        <v>4805</v>
      </c>
      <c r="G923" s="19" t="s">
        <v>4806</v>
      </c>
      <c r="H923" s="19" t="s">
        <v>397</v>
      </c>
      <c r="I923" s="19">
        <v>2024</v>
      </c>
      <c r="J923" s="19" t="s">
        <v>495</v>
      </c>
      <c r="K923" s="19" t="s">
        <v>496</v>
      </c>
      <c r="L923" s="19" t="s">
        <v>213</v>
      </c>
      <c r="M923" s="19" t="s">
        <v>331</v>
      </c>
      <c r="N923" s="19" t="s">
        <v>332</v>
      </c>
      <c r="O923" s="19" t="s">
        <v>4808</v>
      </c>
      <c r="P923" s="19" t="s">
        <v>51</v>
      </c>
      <c r="Q923" s="9" t="s">
        <v>4440</v>
      </c>
      <c r="R923" s="20">
        <v>3.0149499999999998</v>
      </c>
      <c r="S923" s="20">
        <v>0.495</v>
      </c>
      <c r="T923" s="20">
        <v>3</v>
      </c>
      <c r="U923" s="20" t="s">
        <v>397</v>
      </c>
      <c r="V923" s="21" t="str">
        <f>_xlfn.XLOOKUP(D923,'[1]Gen. Real'!$A:$A,'[1]Gen. Real'!$C:$C,"-",0)</f>
        <v>-</v>
      </c>
      <c r="W923" s="22"/>
      <c r="X923" s="22" t="str">
        <f>_xlfn.XLOOKUP(D923,[1]Vertimiento!$A:$A,[1]Vertimiento!$E:$E,"-",0)</f>
        <v>-</v>
      </c>
      <c r="Y923" s="23" t="str">
        <f t="shared" si="56"/>
        <v>-</v>
      </c>
      <c r="Z923" s="19" t="str">
        <f>_xlfn.XLOOKUP(D923,[1]Cmg!$I$4:$I$85,[1]Cmg!$M$4:$M$85,"----",0,1)</f>
        <v>----</v>
      </c>
      <c r="AA923" s="19" t="str">
        <f>_xlfn.XLOOKUP(D923,[1]Cmg!$A$4:$A$89,[1]Cmg!$B$4:$B$89,"----",0,1)</f>
        <v>----</v>
      </c>
      <c r="AB923" s="19" t="str">
        <f>_xlfn.XLOOKUP(D923,[1]Cmg!$E$4:$E$89,[1]Cmg!$F$4:$F$89,"----",0,1)</f>
        <v>----</v>
      </c>
      <c r="AC923" s="19" t="str">
        <f>_xlfn.XLOOKUP(D923,[1]Cmg!$O$4:$O$89,[1]Cmg!$P$4:$P$89,"----",0,1)</f>
        <v>----</v>
      </c>
      <c r="AD923" s="24" t="str">
        <f>_xlfn.XLOOKUP(D923,[1]Cmg!$S$4:$S$89,[1]Cmg!$U$4:$U$89,"----",0,1)</f>
        <v>----</v>
      </c>
      <c r="AG923" s="25">
        <f>IFERROR(SUMIFS('[1]BD Unidades'!$AH:$AH,'[1]BD Unidades'!$A:$A,'BD Centrales 2023'!$A923),"-")</f>
        <v>0</v>
      </c>
      <c r="AH923" s="25">
        <f>SUMIFS('[1]BD Unidades'!$AJ$3:$AJ$1424,'[1]BD Unidades'!$A$3:$A$1424,$A923)</f>
        <v>0</v>
      </c>
      <c r="AI923" s="25">
        <f>SUMIFS('[1]BD Unidades'!$AL$3:$AL$1424,'[1]BD Unidades'!$A$3:$A$1424,$A923)</f>
        <v>0</v>
      </c>
      <c r="AJ923" s="26" t="str">
        <f t="shared" si="57"/>
        <v>-</v>
      </c>
      <c r="AK923" s="27">
        <f>IFERROR(SUMIFS('[1]BD Unidades'!$AO$3:$AO$1424,'[1]BD Unidades'!$A$3:$A$1424,$A923),"-")</f>
        <v>0</v>
      </c>
      <c r="AL923" s="27">
        <f>IFERROR(SUMIFS('[1]BD Unidades'!$AQ$3:$AQ$1424,'[1]BD Unidades'!$A$3:$A$1424,$A923),"-")</f>
        <v>0</v>
      </c>
      <c r="AM923" s="27">
        <f>IFERROR(SUMIFS('[1]BD Unidades'!$AS$3:$AS$1424,'[1]BD Unidades'!$A$3:$A$1424,$A923),"-")</f>
        <v>0</v>
      </c>
      <c r="AN923" s="27">
        <f>IFERROR(SUMIFS('[1]BD Unidades'!$AU$3:$AU$1424,'[1]BD Unidades'!$A$3:$A$1424,$A923),"-")</f>
        <v>0</v>
      </c>
      <c r="AO923" s="27"/>
      <c r="AP923" s="27"/>
      <c r="AQ923" s="25">
        <f>IFERROR(SUMIFS('[1]BD Unidades'!$AZ$3:$AZ$1424,'[1]BD Unidades'!$A$3:$A$1424,$A923),"-")</f>
        <v>0</v>
      </c>
      <c r="AR923" s="25">
        <f>IFERROR(SUMIFS('[1]BD Unidades'!$BA$3:$BA$1424,'[1]BD Unidades'!$A$3:$A$1424,$A923),"-")</f>
        <v>0</v>
      </c>
      <c r="AS923" s="28">
        <f>SUMIFS('[1]BD Unidades'!$BC$3:$BC$1424,'[1]BD Unidades'!$A$3:$A$1424,$A923)</f>
        <v>0</v>
      </c>
      <c r="AT923" s="28">
        <f>SUMIFS('[1]BD Unidades'!$BE$3:$BE$1424,'[1]BD Unidades'!$A$3:$A$1424,$A923)</f>
        <v>0</v>
      </c>
      <c r="AU923" s="29">
        <f t="shared" si="58"/>
        <v>0</v>
      </c>
      <c r="AV923" s="30">
        <f t="shared" si="59"/>
        <v>4.9499999999999995E-3</v>
      </c>
      <c r="AW923" s="25">
        <f>IFERROR(SUMIFS('[1]BD Unidades'!$BI$3:$BI$1424,'[1]BD Unidades'!$A$3:$A$1424,$A923),"-")</f>
        <v>0</v>
      </c>
      <c r="AX923" s="25">
        <f>IFERROR(SUMIFS('[1]BD Unidades'!$BJ$3:$BJ$1424,'[1]BD Unidades'!$A$3:$A$1424,$A923),"-")</f>
        <v>0</v>
      </c>
    </row>
    <row r="924" spans="1:50" ht="14.4" x14ac:dyDescent="0.3">
      <c r="A924" s="7">
        <v>2341</v>
      </c>
      <c r="B924" s="7" t="s">
        <v>4834</v>
      </c>
      <c r="D924" s="8" t="s">
        <v>4835</v>
      </c>
      <c r="E924" s="19" t="s">
        <v>4836</v>
      </c>
      <c r="F924" s="19" t="s">
        <v>4836</v>
      </c>
      <c r="G924" s="19" t="s">
        <v>4837</v>
      </c>
      <c r="H924" s="19" t="s">
        <v>397</v>
      </c>
      <c r="I924" s="19">
        <v>2024</v>
      </c>
      <c r="J924" s="19" t="s">
        <v>495</v>
      </c>
      <c r="K924" s="19" t="s">
        <v>496</v>
      </c>
      <c r="L924" s="19" t="s">
        <v>213</v>
      </c>
      <c r="M924" s="19" t="s">
        <v>90</v>
      </c>
      <c r="N924" s="19" t="s">
        <v>97</v>
      </c>
      <c r="O924" s="19" t="s">
        <v>97</v>
      </c>
      <c r="P924" s="19" t="s">
        <v>51</v>
      </c>
      <c r="Q924" s="9" t="s">
        <v>3514</v>
      </c>
      <c r="R924" s="20">
        <v>9.0065000000000008</v>
      </c>
      <c r="S924" s="20">
        <v>7.0000000000000007E-2</v>
      </c>
      <c r="T924" s="20">
        <v>9</v>
      </c>
      <c r="U924" s="20" t="s">
        <v>397</v>
      </c>
      <c r="V924" s="21" t="str">
        <f>_xlfn.XLOOKUP(D924,'[1]Gen. Real'!$A:$A,'[1]Gen. Real'!$C:$C,"-",0)</f>
        <v>-</v>
      </c>
      <c r="W924" s="22"/>
      <c r="X924" s="22" t="str">
        <f>_xlfn.XLOOKUP(D924,[1]Vertimiento!$A:$A,[1]Vertimiento!$E:$E,"-",0)</f>
        <v>-</v>
      </c>
      <c r="Y924" s="23" t="str">
        <f t="shared" si="56"/>
        <v>-</v>
      </c>
      <c r="Z924" s="19" t="str">
        <f>_xlfn.XLOOKUP(D924,[1]Cmg!$I$4:$I$85,[1]Cmg!$M$4:$M$85,"----",0,1)</f>
        <v>----</v>
      </c>
      <c r="AA924" s="19" t="str">
        <f>_xlfn.XLOOKUP(D924,[1]Cmg!$A$4:$A$89,[1]Cmg!$B$4:$B$89,"----",0,1)</f>
        <v>----</v>
      </c>
      <c r="AB924" s="19" t="str">
        <f>_xlfn.XLOOKUP(D924,[1]Cmg!$E$4:$E$89,[1]Cmg!$F$4:$F$89,"----",0,1)</f>
        <v>----</v>
      </c>
      <c r="AC924" s="19" t="str">
        <f>_xlfn.XLOOKUP(D924,[1]Cmg!$O$4:$O$89,[1]Cmg!$P$4:$P$89,"----",0,1)</f>
        <v>----</v>
      </c>
      <c r="AD924" s="24" t="str">
        <f>_xlfn.XLOOKUP(D924,[1]Cmg!$S$4:$S$89,[1]Cmg!$U$4:$U$89,"----",0,1)</f>
        <v>----</v>
      </c>
      <c r="AG924" s="25">
        <f>IFERROR(SUMIFS('[1]BD Unidades'!$AH:$AH,'[1]BD Unidades'!$A:$A,'BD Centrales 2023'!$A924),"-")</f>
        <v>0</v>
      </c>
      <c r="AH924" s="25">
        <f>SUMIFS('[1]BD Unidades'!$AJ$3:$AJ$1424,'[1]BD Unidades'!$A$3:$A$1424,$A924)</f>
        <v>0</v>
      </c>
      <c r="AI924" s="25">
        <f>SUMIFS('[1]BD Unidades'!$AL$3:$AL$1424,'[1]BD Unidades'!$A$3:$A$1424,$A924)</f>
        <v>0</v>
      </c>
      <c r="AJ924" s="26" t="str">
        <f t="shared" si="57"/>
        <v>-</v>
      </c>
      <c r="AK924" s="27">
        <f>IFERROR(SUMIFS('[1]BD Unidades'!$AO$3:$AO$1424,'[1]BD Unidades'!$A$3:$A$1424,$A924),"-")</f>
        <v>0</v>
      </c>
      <c r="AL924" s="27">
        <f>IFERROR(SUMIFS('[1]BD Unidades'!$AQ$3:$AQ$1424,'[1]BD Unidades'!$A$3:$A$1424,$A924),"-")</f>
        <v>0</v>
      </c>
      <c r="AM924" s="27">
        <f>IFERROR(SUMIFS('[1]BD Unidades'!$AS$3:$AS$1424,'[1]BD Unidades'!$A$3:$A$1424,$A924),"-")</f>
        <v>0</v>
      </c>
      <c r="AN924" s="27">
        <f>IFERROR(SUMIFS('[1]BD Unidades'!$AU$3:$AU$1424,'[1]BD Unidades'!$A$3:$A$1424,$A924),"-")</f>
        <v>0</v>
      </c>
      <c r="AO924" s="27"/>
      <c r="AP924" s="27"/>
      <c r="AQ924" s="25">
        <f>IFERROR(SUMIFS('[1]BD Unidades'!$AZ$3:$AZ$1424,'[1]BD Unidades'!$A$3:$A$1424,$A924),"-")</f>
        <v>0</v>
      </c>
      <c r="AR924" s="25">
        <f>IFERROR(SUMIFS('[1]BD Unidades'!$BA$3:$BA$1424,'[1]BD Unidades'!$A$3:$A$1424,$A924),"-")</f>
        <v>0</v>
      </c>
      <c r="AS924" s="28">
        <f>SUMIFS('[1]BD Unidades'!$BC$3:$BC$1424,'[1]BD Unidades'!$A$3:$A$1424,$A924)</f>
        <v>0</v>
      </c>
      <c r="AT924" s="28">
        <f>SUMIFS('[1]BD Unidades'!$BE$3:$BE$1424,'[1]BD Unidades'!$A$3:$A$1424,$A924)</f>
        <v>0</v>
      </c>
      <c r="AU924" s="29">
        <f t="shared" si="58"/>
        <v>0</v>
      </c>
      <c r="AV924" s="30">
        <f t="shared" si="59"/>
        <v>7.000000000000001E-4</v>
      </c>
      <c r="AW924" s="25">
        <f>IFERROR(SUMIFS('[1]BD Unidades'!$BI$3:$BI$1424,'[1]BD Unidades'!$A$3:$A$1424,$A924),"-")</f>
        <v>0</v>
      </c>
      <c r="AX924" s="25">
        <f>IFERROR(SUMIFS('[1]BD Unidades'!$BJ$3:$BJ$1424,'[1]BD Unidades'!$A$3:$A$1424,$A924),"-")</f>
        <v>0</v>
      </c>
    </row>
    <row r="925" spans="1:50" ht="14.4" x14ac:dyDescent="0.3">
      <c r="A925" s="7">
        <v>2342</v>
      </c>
      <c r="B925" s="7" t="s">
        <v>4843</v>
      </c>
      <c r="D925" s="8" t="s">
        <v>4844</v>
      </c>
      <c r="E925" s="19" t="s">
        <v>1908</v>
      </c>
      <c r="F925" s="19" t="s">
        <v>4845</v>
      </c>
      <c r="G925" s="19" t="s">
        <v>3952</v>
      </c>
      <c r="H925" s="19" t="s">
        <v>397</v>
      </c>
      <c r="I925" s="19">
        <v>2024</v>
      </c>
      <c r="J925" s="19" t="s">
        <v>495</v>
      </c>
      <c r="K925" s="19" t="s">
        <v>496</v>
      </c>
      <c r="L925" s="19" t="s">
        <v>213</v>
      </c>
      <c r="M925" s="19" t="s">
        <v>48</v>
      </c>
      <c r="N925" s="19" t="s">
        <v>48</v>
      </c>
      <c r="O925" s="19" t="s">
        <v>48</v>
      </c>
      <c r="P925" s="19" t="s">
        <v>51</v>
      </c>
      <c r="Q925" s="9" t="s">
        <v>4846</v>
      </c>
      <c r="R925" s="20">
        <v>9.0045000000000002</v>
      </c>
      <c r="S925" s="20">
        <v>0.05</v>
      </c>
      <c r="T925" s="20">
        <v>9</v>
      </c>
      <c r="U925" s="20" t="s">
        <v>397</v>
      </c>
      <c r="V925" s="21" t="str">
        <f>_xlfn.XLOOKUP(D925,'[1]Gen. Real'!$A:$A,'[1]Gen. Real'!$C:$C,"-",0)</f>
        <v>-</v>
      </c>
      <c r="W925" s="22"/>
      <c r="X925" s="22" t="str">
        <f>_xlfn.XLOOKUP(D925,[1]Vertimiento!$A:$A,[1]Vertimiento!$E:$E,"-",0)</f>
        <v>-</v>
      </c>
      <c r="Y925" s="23" t="str">
        <f t="shared" si="56"/>
        <v>-</v>
      </c>
      <c r="Z925" s="19" t="str">
        <f>_xlfn.XLOOKUP(D925,[1]Cmg!$I$4:$I$85,[1]Cmg!$M$4:$M$85,"----",0,1)</f>
        <v>----</v>
      </c>
      <c r="AA925" s="19" t="str">
        <f>_xlfn.XLOOKUP(D925,[1]Cmg!$A$4:$A$89,[1]Cmg!$B$4:$B$89,"----",0,1)</f>
        <v>----</v>
      </c>
      <c r="AB925" s="19" t="str">
        <f>_xlfn.XLOOKUP(D925,[1]Cmg!$E$4:$E$89,[1]Cmg!$F$4:$F$89,"----",0,1)</f>
        <v>----</v>
      </c>
      <c r="AC925" s="19" t="str">
        <f>_xlfn.XLOOKUP(D925,[1]Cmg!$O$4:$O$89,[1]Cmg!$P$4:$P$89,"----",0,1)</f>
        <v>----</v>
      </c>
      <c r="AD925" s="24" t="str">
        <f>_xlfn.XLOOKUP(D925,[1]Cmg!$S$4:$S$89,[1]Cmg!$U$4:$U$89,"----",0,1)</f>
        <v>----</v>
      </c>
      <c r="AG925" s="25">
        <f>IFERROR(SUMIFS('[1]BD Unidades'!$AH:$AH,'[1]BD Unidades'!$A:$A,'BD Centrales 2023'!$A925),"-")</f>
        <v>0</v>
      </c>
      <c r="AH925" s="25">
        <f>SUMIFS('[1]BD Unidades'!$AJ$3:$AJ$1424,'[1]BD Unidades'!$A$3:$A$1424,$A925)</f>
        <v>0</v>
      </c>
      <c r="AI925" s="25">
        <f>SUMIFS('[1]BD Unidades'!$AL$3:$AL$1424,'[1]BD Unidades'!$A$3:$A$1424,$A925)</f>
        <v>0</v>
      </c>
      <c r="AJ925" s="26" t="str">
        <f t="shared" si="57"/>
        <v>-</v>
      </c>
      <c r="AK925" s="27">
        <f>IFERROR(SUMIFS('[1]BD Unidades'!$AO$3:$AO$1424,'[1]BD Unidades'!$A$3:$A$1424,$A925),"-")</f>
        <v>0</v>
      </c>
      <c r="AL925" s="27">
        <f>IFERROR(SUMIFS('[1]BD Unidades'!$AQ$3:$AQ$1424,'[1]BD Unidades'!$A$3:$A$1424,$A925),"-")</f>
        <v>0</v>
      </c>
      <c r="AM925" s="27">
        <f>IFERROR(SUMIFS('[1]BD Unidades'!$AS$3:$AS$1424,'[1]BD Unidades'!$A$3:$A$1424,$A925),"-")</f>
        <v>0</v>
      </c>
      <c r="AN925" s="27">
        <f>IFERROR(SUMIFS('[1]BD Unidades'!$AU$3:$AU$1424,'[1]BD Unidades'!$A$3:$A$1424,$A925),"-")</f>
        <v>0</v>
      </c>
      <c r="AO925" s="27"/>
      <c r="AP925" s="27"/>
      <c r="AQ925" s="25">
        <f>IFERROR(SUMIFS('[1]BD Unidades'!$AZ$3:$AZ$1424,'[1]BD Unidades'!$A$3:$A$1424,$A925),"-")</f>
        <v>0</v>
      </c>
      <c r="AR925" s="25">
        <f>IFERROR(SUMIFS('[1]BD Unidades'!$BA$3:$BA$1424,'[1]BD Unidades'!$A$3:$A$1424,$A925),"-")</f>
        <v>0</v>
      </c>
      <c r="AS925" s="28">
        <f>SUMIFS('[1]BD Unidades'!$BC$3:$BC$1424,'[1]BD Unidades'!$A$3:$A$1424,$A925)</f>
        <v>0</v>
      </c>
      <c r="AT925" s="28">
        <f>SUMIFS('[1]BD Unidades'!$BE$3:$BE$1424,'[1]BD Unidades'!$A$3:$A$1424,$A925)</f>
        <v>0</v>
      </c>
      <c r="AU925" s="29">
        <f t="shared" si="58"/>
        <v>0</v>
      </c>
      <c r="AV925" s="30">
        <f t="shared" si="59"/>
        <v>5.0000000000000001E-4</v>
      </c>
      <c r="AW925" s="25">
        <f>IFERROR(SUMIFS('[1]BD Unidades'!$BI$3:$BI$1424,'[1]BD Unidades'!$A$3:$A$1424,$A925),"-")</f>
        <v>0</v>
      </c>
      <c r="AX925" s="25">
        <f>IFERROR(SUMIFS('[1]BD Unidades'!$BJ$3:$BJ$1424,'[1]BD Unidades'!$A$3:$A$1424,$A925),"-")</f>
        <v>0</v>
      </c>
    </row>
    <row r="926" spans="1:50" ht="14.4" x14ac:dyDescent="0.3">
      <c r="A926" s="7">
        <v>2344</v>
      </c>
      <c r="B926" s="7" t="s">
        <v>4853</v>
      </c>
      <c r="D926" s="8" t="s">
        <v>4854</v>
      </c>
      <c r="E926" s="19" t="s">
        <v>4855</v>
      </c>
      <c r="F926" s="19" t="s">
        <v>4855</v>
      </c>
      <c r="G926" s="19" t="s">
        <v>4856</v>
      </c>
      <c r="H926" s="19" t="s">
        <v>397</v>
      </c>
      <c r="I926" s="19">
        <v>2024</v>
      </c>
      <c r="J926" s="19" t="s">
        <v>495</v>
      </c>
      <c r="K926" s="19" t="s">
        <v>496</v>
      </c>
      <c r="L926" s="19" t="s">
        <v>213</v>
      </c>
      <c r="M926" s="19" t="s">
        <v>90</v>
      </c>
      <c r="N926" s="19" t="s">
        <v>868</v>
      </c>
      <c r="O926" s="19" t="s">
        <v>868</v>
      </c>
      <c r="P926" s="19" t="s">
        <v>51</v>
      </c>
      <c r="Q926" s="9" t="s">
        <v>4857</v>
      </c>
      <c r="R926" s="20">
        <v>9.0124790000000008</v>
      </c>
      <c r="S926" s="20">
        <v>0.13800000000000001</v>
      </c>
      <c r="T926" s="20">
        <v>9</v>
      </c>
      <c r="U926" s="20" t="s">
        <v>397</v>
      </c>
      <c r="V926" s="21" t="str">
        <f>_xlfn.XLOOKUP(D926,'[1]Gen. Real'!$A:$A,'[1]Gen. Real'!$C:$C,"-",0)</f>
        <v>-</v>
      </c>
      <c r="W926" s="22"/>
      <c r="X926" s="22" t="str">
        <f>_xlfn.XLOOKUP(D926,[1]Vertimiento!$A:$A,[1]Vertimiento!$E:$E,"-",0)</f>
        <v>-</v>
      </c>
      <c r="Y926" s="23" t="str">
        <f t="shared" si="56"/>
        <v>-</v>
      </c>
      <c r="Z926" s="19" t="str">
        <f>_xlfn.XLOOKUP(D926,[1]Cmg!$I$4:$I$85,[1]Cmg!$M$4:$M$85,"----",0,1)</f>
        <v>----</v>
      </c>
      <c r="AA926" s="19" t="str">
        <f>_xlfn.XLOOKUP(D926,[1]Cmg!$A$4:$A$89,[1]Cmg!$B$4:$B$89,"----",0,1)</f>
        <v>----</v>
      </c>
      <c r="AB926" s="19" t="str">
        <f>_xlfn.XLOOKUP(D926,[1]Cmg!$E$4:$E$89,[1]Cmg!$F$4:$F$89,"----",0,1)</f>
        <v>----</v>
      </c>
      <c r="AC926" s="19" t="str">
        <f>_xlfn.XLOOKUP(D926,[1]Cmg!$O$4:$O$89,[1]Cmg!$P$4:$P$89,"----",0,1)</f>
        <v>----</v>
      </c>
      <c r="AD926" s="24" t="str">
        <f>_xlfn.XLOOKUP(D926,[1]Cmg!$S$4:$S$89,[1]Cmg!$U$4:$U$89,"----",0,1)</f>
        <v>----</v>
      </c>
      <c r="AG926" s="25">
        <f>IFERROR(SUMIFS('[1]BD Unidades'!$AH:$AH,'[1]BD Unidades'!$A:$A,'BD Centrales 2023'!$A926),"-")</f>
        <v>0</v>
      </c>
      <c r="AH926" s="25">
        <f>SUMIFS('[1]BD Unidades'!$AJ$3:$AJ$1424,'[1]BD Unidades'!$A$3:$A$1424,$A926)</f>
        <v>0</v>
      </c>
      <c r="AI926" s="25">
        <f>SUMIFS('[1]BD Unidades'!$AL$3:$AL$1424,'[1]BD Unidades'!$A$3:$A$1424,$A926)</f>
        <v>0</v>
      </c>
      <c r="AJ926" s="26" t="str">
        <f t="shared" si="57"/>
        <v>-</v>
      </c>
      <c r="AK926" s="27">
        <f>IFERROR(SUMIFS('[1]BD Unidades'!$AO$3:$AO$1424,'[1]BD Unidades'!$A$3:$A$1424,$A926),"-")</f>
        <v>0</v>
      </c>
      <c r="AL926" s="27">
        <f>IFERROR(SUMIFS('[1]BD Unidades'!$AQ$3:$AQ$1424,'[1]BD Unidades'!$A$3:$A$1424,$A926),"-")</f>
        <v>0</v>
      </c>
      <c r="AM926" s="27">
        <f>IFERROR(SUMIFS('[1]BD Unidades'!$AS$3:$AS$1424,'[1]BD Unidades'!$A$3:$A$1424,$A926),"-")</f>
        <v>0</v>
      </c>
      <c r="AN926" s="27">
        <f>IFERROR(SUMIFS('[1]BD Unidades'!$AU$3:$AU$1424,'[1]BD Unidades'!$A$3:$A$1424,$A926),"-")</f>
        <v>0</v>
      </c>
      <c r="AO926" s="27"/>
      <c r="AP926" s="27"/>
      <c r="AQ926" s="25">
        <f>IFERROR(SUMIFS('[1]BD Unidades'!$AZ$3:$AZ$1424,'[1]BD Unidades'!$A$3:$A$1424,$A926),"-")</f>
        <v>0</v>
      </c>
      <c r="AR926" s="25">
        <f>IFERROR(SUMIFS('[1]BD Unidades'!$BA$3:$BA$1424,'[1]BD Unidades'!$A$3:$A$1424,$A926),"-")</f>
        <v>0</v>
      </c>
      <c r="AS926" s="28">
        <f>SUMIFS('[1]BD Unidades'!$BC$3:$BC$1424,'[1]BD Unidades'!$A$3:$A$1424,$A926)</f>
        <v>0</v>
      </c>
      <c r="AT926" s="28">
        <f>SUMIFS('[1]BD Unidades'!$BE$3:$BE$1424,'[1]BD Unidades'!$A$3:$A$1424,$A926)</f>
        <v>0</v>
      </c>
      <c r="AU926" s="29">
        <f t="shared" si="58"/>
        <v>0</v>
      </c>
      <c r="AV926" s="30">
        <f t="shared" si="59"/>
        <v>1.3800000000000002E-3</v>
      </c>
      <c r="AW926" s="25">
        <f>IFERROR(SUMIFS('[1]BD Unidades'!$BI$3:$BI$1424,'[1]BD Unidades'!$A$3:$A$1424,$A926),"-")</f>
        <v>0</v>
      </c>
      <c r="AX926" s="25">
        <f>IFERROR(SUMIFS('[1]BD Unidades'!$BJ$3:$BJ$1424,'[1]BD Unidades'!$A$3:$A$1424,$A926),"-")</f>
        <v>0</v>
      </c>
    </row>
    <row r="927" spans="1:50" ht="14.4" x14ac:dyDescent="0.3">
      <c r="A927" s="7">
        <v>2345</v>
      </c>
      <c r="B927" s="7" t="s">
        <v>4858</v>
      </c>
      <c r="D927" s="8" t="s">
        <v>4859</v>
      </c>
      <c r="E927" s="19" t="s">
        <v>4860</v>
      </c>
      <c r="F927" s="19" t="s">
        <v>4860</v>
      </c>
      <c r="G927" s="19" t="s">
        <v>4861</v>
      </c>
      <c r="H927" s="19" t="s">
        <v>397</v>
      </c>
      <c r="I927" s="19">
        <v>2024</v>
      </c>
      <c r="J927" s="19" t="s">
        <v>495</v>
      </c>
      <c r="K927" s="19" t="s">
        <v>496</v>
      </c>
      <c r="L927" s="19" t="s">
        <v>213</v>
      </c>
      <c r="M927" s="19" t="s">
        <v>362</v>
      </c>
      <c r="N927" s="19" t="s">
        <v>363</v>
      </c>
      <c r="O927" s="19" t="s">
        <v>2318</v>
      </c>
      <c r="P927" s="19" t="s">
        <v>51</v>
      </c>
      <c r="Q927" s="9" t="s">
        <v>4862</v>
      </c>
      <c r="R927" s="20">
        <v>3.0045000000000002</v>
      </c>
      <c r="S927" s="20">
        <v>0.14979999999999999</v>
      </c>
      <c r="T927" s="20">
        <v>3</v>
      </c>
      <c r="U927" s="20" t="s">
        <v>397</v>
      </c>
      <c r="V927" s="21" t="str">
        <f>_xlfn.XLOOKUP(D927,'[1]Gen. Real'!$A:$A,'[1]Gen. Real'!$C:$C,"-",0)</f>
        <v>-</v>
      </c>
      <c r="W927" s="22"/>
      <c r="X927" s="22" t="str">
        <f>_xlfn.XLOOKUP(D927,[1]Vertimiento!$A:$A,[1]Vertimiento!$E:$E,"-",0)</f>
        <v>-</v>
      </c>
      <c r="Y927" s="23" t="str">
        <f t="shared" si="56"/>
        <v>-</v>
      </c>
      <c r="Z927" s="19" t="str">
        <f>_xlfn.XLOOKUP(D927,[1]Cmg!$I$4:$I$85,[1]Cmg!$M$4:$M$85,"----",0,1)</f>
        <v>----</v>
      </c>
      <c r="AA927" s="19" t="str">
        <f>_xlfn.XLOOKUP(D927,[1]Cmg!$A$4:$A$89,[1]Cmg!$B$4:$B$89,"----",0,1)</f>
        <v>----</v>
      </c>
      <c r="AB927" s="19" t="str">
        <f>_xlfn.XLOOKUP(D927,[1]Cmg!$E$4:$E$89,[1]Cmg!$F$4:$F$89,"----",0,1)</f>
        <v>----</v>
      </c>
      <c r="AC927" s="19" t="str">
        <f>_xlfn.XLOOKUP(D927,[1]Cmg!$O$4:$O$89,[1]Cmg!$P$4:$P$89,"----",0,1)</f>
        <v>----</v>
      </c>
      <c r="AD927" s="24" t="str">
        <f>_xlfn.XLOOKUP(D927,[1]Cmg!$S$4:$S$89,[1]Cmg!$U$4:$U$89,"----",0,1)</f>
        <v>----</v>
      </c>
      <c r="AG927" s="25">
        <f>IFERROR(SUMIFS('[1]BD Unidades'!$AH:$AH,'[1]BD Unidades'!$A:$A,'BD Centrales 2023'!$A927),"-")</f>
        <v>0</v>
      </c>
      <c r="AH927" s="25">
        <f>SUMIFS('[1]BD Unidades'!$AJ$3:$AJ$1424,'[1]BD Unidades'!$A$3:$A$1424,$A927)</f>
        <v>0</v>
      </c>
      <c r="AI927" s="25">
        <f>SUMIFS('[1]BD Unidades'!$AL$3:$AL$1424,'[1]BD Unidades'!$A$3:$A$1424,$A927)</f>
        <v>0</v>
      </c>
      <c r="AJ927" s="26" t="str">
        <f t="shared" si="57"/>
        <v>-</v>
      </c>
      <c r="AK927" s="27">
        <f>IFERROR(SUMIFS('[1]BD Unidades'!$AO$3:$AO$1424,'[1]BD Unidades'!$A$3:$A$1424,$A927),"-")</f>
        <v>0</v>
      </c>
      <c r="AL927" s="27">
        <f>IFERROR(SUMIFS('[1]BD Unidades'!$AQ$3:$AQ$1424,'[1]BD Unidades'!$A$3:$A$1424,$A927),"-")</f>
        <v>0</v>
      </c>
      <c r="AM927" s="27">
        <f>IFERROR(SUMIFS('[1]BD Unidades'!$AS$3:$AS$1424,'[1]BD Unidades'!$A$3:$A$1424,$A927),"-")</f>
        <v>0</v>
      </c>
      <c r="AN927" s="27">
        <f>IFERROR(SUMIFS('[1]BD Unidades'!$AU$3:$AU$1424,'[1]BD Unidades'!$A$3:$A$1424,$A927),"-")</f>
        <v>0</v>
      </c>
      <c r="AO927" s="27"/>
      <c r="AP927" s="27"/>
      <c r="AQ927" s="25">
        <f>IFERROR(SUMIFS('[1]BD Unidades'!$AZ$3:$AZ$1424,'[1]BD Unidades'!$A$3:$A$1424,$A927),"-")</f>
        <v>0</v>
      </c>
      <c r="AR927" s="25">
        <f>IFERROR(SUMIFS('[1]BD Unidades'!$BA$3:$BA$1424,'[1]BD Unidades'!$A$3:$A$1424,$A927),"-")</f>
        <v>0</v>
      </c>
      <c r="AS927" s="28">
        <f>SUMIFS('[1]BD Unidades'!$BC$3:$BC$1424,'[1]BD Unidades'!$A$3:$A$1424,$A927)</f>
        <v>0</v>
      </c>
      <c r="AT927" s="28">
        <f>SUMIFS('[1]BD Unidades'!$BE$3:$BE$1424,'[1]BD Unidades'!$A$3:$A$1424,$A927)</f>
        <v>0</v>
      </c>
      <c r="AU927" s="29">
        <f t="shared" si="58"/>
        <v>0</v>
      </c>
      <c r="AV927" s="30">
        <f t="shared" si="59"/>
        <v>1.498E-3</v>
      </c>
      <c r="AW927" s="25">
        <f>IFERROR(SUMIFS('[1]BD Unidades'!$BI$3:$BI$1424,'[1]BD Unidades'!$A$3:$A$1424,$A927),"-")</f>
        <v>0</v>
      </c>
      <c r="AX927" s="25">
        <f>IFERROR(SUMIFS('[1]BD Unidades'!$BJ$3:$BJ$1424,'[1]BD Unidades'!$A$3:$A$1424,$A927),"-")</f>
        <v>0</v>
      </c>
    </row>
    <row r="928" spans="1:50" ht="14.4" x14ac:dyDescent="0.3">
      <c r="A928" s="7">
        <v>2347</v>
      </c>
      <c r="B928" s="7" t="s">
        <v>4878</v>
      </c>
      <c r="D928" s="8" t="s">
        <v>4879</v>
      </c>
      <c r="E928" s="19" t="s">
        <v>1583</v>
      </c>
      <c r="F928" s="19" t="s">
        <v>1583</v>
      </c>
      <c r="G928" s="19" t="s">
        <v>4880</v>
      </c>
      <c r="H928" s="19">
        <v>1</v>
      </c>
      <c r="I928" s="19">
        <v>2024</v>
      </c>
      <c r="J928" s="19" t="s">
        <v>495</v>
      </c>
      <c r="K928" s="19" t="s">
        <v>496</v>
      </c>
      <c r="L928" s="19" t="s">
        <v>47</v>
      </c>
      <c r="M928" s="19" t="s">
        <v>48</v>
      </c>
      <c r="N928" s="19" t="s">
        <v>49</v>
      </c>
      <c r="O928" s="19" t="s">
        <v>50</v>
      </c>
      <c r="P928" s="19" t="s">
        <v>51</v>
      </c>
      <c r="Q928" s="9" t="s">
        <v>3919</v>
      </c>
      <c r="R928" s="20">
        <v>117.97499999999999</v>
      </c>
      <c r="S928" s="20">
        <v>0.3</v>
      </c>
      <c r="T928" s="20">
        <v>108.9602</v>
      </c>
      <c r="U928" s="20" t="s">
        <v>397</v>
      </c>
      <c r="V928" s="21" t="str">
        <f>_xlfn.XLOOKUP(D928,'[1]Gen. Real'!$A:$A,'[1]Gen. Real'!$C:$C,"-",0)</f>
        <v>-</v>
      </c>
      <c r="W928" s="22"/>
      <c r="X928" s="22" t="str">
        <f>_xlfn.XLOOKUP(D928,[1]Vertimiento!$A:$A,[1]Vertimiento!$E:$E,"-",0)</f>
        <v>-</v>
      </c>
      <c r="Y928" s="23" t="str">
        <f t="shared" si="56"/>
        <v>-</v>
      </c>
      <c r="Z928" s="19" t="str">
        <f>_xlfn.XLOOKUP(D928,[1]Cmg!$I$4:$I$85,[1]Cmg!$M$4:$M$85,"----",0,1)</f>
        <v>----</v>
      </c>
      <c r="AA928" s="19" t="str">
        <f>_xlfn.XLOOKUP(D928,[1]Cmg!$A$4:$A$89,[1]Cmg!$B$4:$B$89,"----",0,1)</f>
        <v>----</v>
      </c>
      <c r="AB928" s="19" t="str">
        <f>_xlfn.XLOOKUP(D928,[1]Cmg!$E$4:$E$89,[1]Cmg!$F$4:$F$89,"----",0,1)</f>
        <v>----</v>
      </c>
      <c r="AC928" s="19" t="str">
        <f>_xlfn.XLOOKUP(D928,[1]Cmg!$O$4:$O$89,[1]Cmg!$P$4:$P$89,"----",0,1)</f>
        <v>----</v>
      </c>
      <c r="AD928" s="24" t="str">
        <f>_xlfn.XLOOKUP(D928,[1]Cmg!$S$4:$S$89,[1]Cmg!$U$4:$U$89,"----",0,1)</f>
        <v>----</v>
      </c>
      <c r="AG928" s="25">
        <f>IFERROR(SUMIFS('[1]BD Unidades'!$AH:$AH,'[1]BD Unidades'!$A:$A,'BD Centrales 2023'!$A928),"-")</f>
        <v>0</v>
      </c>
      <c r="AH928" s="25">
        <f>SUMIFS('[1]BD Unidades'!$AJ$3:$AJ$1424,'[1]BD Unidades'!$A$3:$A$1424,$A928)</f>
        <v>0</v>
      </c>
      <c r="AI928" s="25">
        <f>SUMIFS('[1]BD Unidades'!$AL$3:$AL$1424,'[1]BD Unidades'!$A$3:$A$1424,$A928)</f>
        <v>0</v>
      </c>
      <c r="AJ928" s="26" t="str">
        <f t="shared" si="57"/>
        <v>-</v>
      </c>
      <c r="AK928" s="27">
        <f>IFERROR(SUMIFS('[1]BD Unidades'!$AO$3:$AO$1424,'[1]BD Unidades'!$A$3:$A$1424,$A928),"-")</f>
        <v>0</v>
      </c>
      <c r="AL928" s="27">
        <f>IFERROR(SUMIFS('[1]BD Unidades'!$AQ$3:$AQ$1424,'[1]BD Unidades'!$A$3:$A$1424,$A928),"-")</f>
        <v>0</v>
      </c>
      <c r="AM928" s="27">
        <f>IFERROR(SUMIFS('[1]BD Unidades'!$AS$3:$AS$1424,'[1]BD Unidades'!$A$3:$A$1424,$A928),"-")</f>
        <v>0</v>
      </c>
      <c r="AN928" s="27">
        <f>IFERROR(SUMIFS('[1]BD Unidades'!$AU$3:$AU$1424,'[1]BD Unidades'!$A$3:$A$1424,$A928),"-")</f>
        <v>0</v>
      </c>
      <c r="AO928" s="27"/>
      <c r="AP928" s="27"/>
      <c r="AQ928" s="25">
        <f>IFERROR(SUMIFS('[1]BD Unidades'!$AZ$3:$AZ$1424,'[1]BD Unidades'!$A$3:$A$1424,$A928),"-")</f>
        <v>0</v>
      </c>
      <c r="AR928" s="25">
        <f>IFERROR(SUMIFS('[1]BD Unidades'!$BA$3:$BA$1424,'[1]BD Unidades'!$A$3:$A$1424,$A928),"-")</f>
        <v>0</v>
      </c>
      <c r="AS928" s="28">
        <f>SUMIFS('[1]BD Unidades'!$BC$3:$BC$1424,'[1]BD Unidades'!$A$3:$A$1424,$A928)</f>
        <v>0</v>
      </c>
      <c r="AT928" s="28">
        <f>SUMIFS('[1]BD Unidades'!$BE$3:$BE$1424,'[1]BD Unidades'!$A$3:$A$1424,$A928)</f>
        <v>0</v>
      </c>
      <c r="AU928" s="29">
        <f t="shared" si="58"/>
        <v>0</v>
      </c>
      <c r="AV928" s="30">
        <f t="shared" si="59"/>
        <v>3.0000000000000001E-3</v>
      </c>
      <c r="AW928" s="25">
        <f>IFERROR(SUMIFS('[1]BD Unidades'!$BI$3:$BI$1424,'[1]BD Unidades'!$A$3:$A$1424,$A928),"-")</f>
        <v>0</v>
      </c>
      <c r="AX928" s="25">
        <f>IFERROR(SUMIFS('[1]BD Unidades'!$BJ$3:$BJ$1424,'[1]BD Unidades'!$A$3:$A$1424,$A928),"-")</f>
        <v>0</v>
      </c>
    </row>
    <row r="929" spans="1:50" ht="14.4" x14ac:dyDescent="0.3">
      <c r="A929" s="7">
        <v>2348</v>
      </c>
      <c r="B929" s="7" t="s">
        <v>4881</v>
      </c>
      <c r="D929" s="8" t="s">
        <v>4882</v>
      </c>
      <c r="E929" s="19" t="s">
        <v>4883</v>
      </c>
      <c r="F929" s="19" t="s">
        <v>4883</v>
      </c>
      <c r="G929" s="19" t="s">
        <v>4884</v>
      </c>
      <c r="H929" s="19" t="s">
        <v>397</v>
      </c>
      <c r="I929" s="19">
        <v>2024</v>
      </c>
      <c r="J929" s="19" t="s">
        <v>495</v>
      </c>
      <c r="K929" s="19" t="s">
        <v>496</v>
      </c>
      <c r="L929" s="19" t="s">
        <v>213</v>
      </c>
      <c r="M929" s="19" t="s">
        <v>362</v>
      </c>
      <c r="N929" s="19" t="s">
        <v>363</v>
      </c>
      <c r="O929" s="19" t="s">
        <v>2207</v>
      </c>
      <c r="P929" s="19" t="s">
        <v>51</v>
      </c>
      <c r="Q929" s="9" t="s">
        <v>4885</v>
      </c>
      <c r="R929" s="20">
        <v>3.0049999999999999</v>
      </c>
      <c r="S929" s="20">
        <v>0.15</v>
      </c>
      <c r="T929" s="20">
        <v>3</v>
      </c>
      <c r="U929" s="20" t="s">
        <v>397</v>
      </c>
      <c r="V929" s="21" t="str">
        <f>_xlfn.XLOOKUP(D929,'[1]Gen. Real'!$A:$A,'[1]Gen. Real'!$C:$C,"-",0)</f>
        <v>-</v>
      </c>
      <c r="W929" s="22"/>
      <c r="X929" s="22" t="str">
        <f>_xlfn.XLOOKUP(D929,[1]Vertimiento!$A:$A,[1]Vertimiento!$E:$E,"-",0)</f>
        <v>-</v>
      </c>
      <c r="Y929" s="23" t="str">
        <f t="shared" si="56"/>
        <v>-</v>
      </c>
      <c r="Z929" s="19" t="str">
        <f>_xlfn.XLOOKUP(D929,[1]Cmg!$I$4:$I$85,[1]Cmg!$M$4:$M$85,"----",0,1)</f>
        <v>----</v>
      </c>
      <c r="AA929" s="19" t="str">
        <f>_xlfn.XLOOKUP(D929,[1]Cmg!$A$4:$A$89,[1]Cmg!$B$4:$B$89,"----",0,1)</f>
        <v>----</v>
      </c>
      <c r="AB929" s="19" t="str">
        <f>_xlfn.XLOOKUP(D929,[1]Cmg!$E$4:$E$89,[1]Cmg!$F$4:$F$89,"----",0,1)</f>
        <v>----</v>
      </c>
      <c r="AC929" s="19" t="str">
        <f>_xlfn.XLOOKUP(D929,[1]Cmg!$O$4:$O$89,[1]Cmg!$P$4:$P$89,"----",0,1)</f>
        <v>----</v>
      </c>
      <c r="AD929" s="24" t="str">
        <f>_xlfn.XLOOKUP(D929,[1]Cmg!$S$4:$S$89,[1]Cmg!$U$4:$U$89,"----",0,1)</f>
        <v>----</v>
      </c>
      <c r="AG929" s="25">
        <f>IFERROR(SUMIFS('[1]BD Unidades'!$AH:$AH,'[1]BD Unidades'!$A:$A,'BD Centrales 2023'!$A929),"-")</f>
        <v>0</v>
      </c>
      <c r="AH929" s="25">
        <f>SUMIFS('[1]BD Unidades'!$AJ$3:$AJ$1424,'[1]BD Unidades'!$A$3:$A$1424,$A929)</f>
        <v>0</v>
      </c>
      <c r="AI929" s="25">
        <f>SUMIFS('[1]BD Unidades'!$AL$3:$AL$1424,'[1]BD Unidades'!$A$3:$A$1424,$A929)</f>
        <v>0</v>
      </c>
      <c r="AJ929" s="26" t="str">
        <f t="shared" si="57"/>
        <v>-</v>
      </c>
      <c r="AK929" s="27">
        <f>IFERROR(SUMIFS('[1]BD Unidades'!$AO$3:$AO$1424,'[1]BD Unidades'!$A$3:$A$1424,$A929),"-")</f>
        <v>0</v>
      </c>
      <c r="AL929" s="27">
        <f>IFERROR(SUMIFS('[1]BD Unidades'!$AQ$3:$AQ$1424,'[1]BD Unidades'!$A$3:$A$1424,$A929),"-")</f>
        <v>0</v>
      </c>
      <c r="AM929" s="27">
        <f>IFERROR(SUMIFS('[1]BD Unidades'!$AS$3:$AS$1424,'[1]BD Unidades'!$A$3:$A$1424,$A929),"-")</f>
        <v>0</v>
      </c>
      <c r="AN929" s="27">
        <f>IFERROR(SUMIFS('[1]BD Unidades'!$AU$3:$AU$1424,'[1]BD Unidades'!$A$3:$A$1424,$A929),"-")</f>
        <v>0</v>
      </c>
      <c r="AO929" s="27"/>
      <c r="AP929" s="27"/>
      <c r="AQ929" s="25">
        <f>IFERROR(SUMIFS('[1]BD Unidades'!$AZ$3:$AZ$1424,'[1]BD Unidades'!$A$3:$A$1424,$A929),"-")</f>
        <v>0</v>
      </c>
      <c r="AR929" s="25">
        <f>IFERROR(SUMIFS('[1]BD Unidades'!$BA$3:$BA$1424,'[1]BD Unidades'!$A$3:$A$1424,$A929),"-")</f>
        <v>0</v>
      </c>
      <c r="AS929" s="28">
        <f>SUMIFS('[1]BD Unidades'!$BC$3:$BC$1424,'[1]BD Unidades'!$A$3:$A$1424,$A929)</f>
        <v>0</v>
      </c>
      <c r="AT929" s="28">
        <f>SUMIFS('[1]BD Unidades'!$BE$3:$BE$1424,'[1]BD Unidades'!$A$3:$A$1424,$A929)</f>
        <v>0</v>
      </c>
      <c r="AU929" s="29">
        <f t="shared" si="58"/>
        <v>0</v>
      </c>
      <c r="AV929" s="30">
        <f t="shared" si="59"/>
        <v>1.5E-3</v>
      </c>
      <c r="AW929" s="25">
        <f>IFERROR(SUMIFS('[1]BD Unidades'!$BI$3:$BI$1424,'[1]BD Unidades'!$A$3:$A$1424,$A929),"-")</f>
        <v>0</v>
      </c>
      <c r="AX929" s="25">
        <f>IFERROR(SUMIFS('[1]BD Unidades'!$BJ$3:$BJ$1424,'[1]BD Unidades'!$A$3:$A$1424,$A929),"-")</f>
        <v>0</v>
      </c>
    </row>
    <row r="930" spans="1:50" ht="14.4" x14ac:dyDescent="0.3">
      <c r="A930" s="7">
        <v>2349</v>
      </c>
      <c r="B930" s="7" t="s">
        <v>4943</v>
      </c>
      <c r="D930" s="8" t="s">
        <v>4944</v>
      </c>
      <c r="E930" s="19" t="s">
        <v>4945</v>
      </c>
      <c r="F930" s="19" t="s">
        <v>4945</v>
      </c>
      <c r="G930" s="19" t="s">
        <v>4946</v>
      </c>
      <c r="H930" s="19" t="s">
        <v>397</v>
      </c>
      <c r="I930" s="19">
        <v>2024</v>
      </c>
      <c r="J930" s="19" t="s">
        <v>495</v>
      </c>
      <c r="K930" s="19" t="s">
        <v>496</v>
      </c>
      <c r="L930" s="19" t="s">
        <v>213</v>
      </c>
      <c r="M930" s="19" t="s">
        <v>477</v>
      </c>
      <c r="N930" s="19" t="s">
        <v>766</v>
      </c>
      <c r="O930" s="19" t="s">
        <v>837</v>
      </c>
      <c r="P930" s="19" t="s">
        <v>51</v>
      </c>
      <c r="Q930" s="9" t="s">
        <v>4948</v>
      </c>
      <c r="R930" s="20">
        <v>4.0599999999999996</v>
      </c>
      <c r="S930" s="20">
        <v>0.246</v>
      </c>
      <c r="T930" s="20">
        <v>4.05</v>
      </c>
      <c r="U930" s="20" t="s">
        <v>397</v>
      </c>
      <c r="V930" s="21" t="str">
        <f>_xlfn.XLOOKUP(D930,'[1]Gen. Real'!$A:$A,'[1]Gen. Real'!$C:$C,"-",0)</f>
        <v>-</v>
      </c>
      <c r="W930" s="22"/>
      <c r="X930" s="22" t="str">
        <f>_xlfn.XLOOKUP(D930,[1]Vertimiento!$A:$A,[1]Vertimiento!$E:$E,"-",0)</f>
        <v>-</v>
      </c>
      <c r="Y930" s="23" t="str">
        <f t="shared" si="56"/>
        <v>-</v>
      </c>
      <c r="Z930" s="19" t="str">
        <f>_xlfn.XLOOKUP(D930,[1]Cmg!$I$4:$I$85,[1]Cmg!$M$4:$M$85,"----",0,1)</f>
        <v>----</v>
      </c>
      <c r="AA930" s="19" t="str">
        <f>_xlfn.XLOOKUP(D930,[1]Cmg!$A$4:$A$89,[1]Cmg!$B$4:$B$89,"----",0,1)</f>
        <v>----</v>
      </c>
      <c r="AB930" s="19" t="str">
        <f>_xlfn.XLOOKUP(D930,[1]Cmg!$E$4:$E$89,[1]Cmg!$F$4:$F$89,"----",0,1)</f>
        <v>----</v>
      </c>
      <c r="AC930" s="19" t="str">
        <f>_xlfn.XLOOKUP(D930,[1]Cmg!$O$4:$O$89,[1]Cmg!$P$4:$P$89,"----",0,1)</f>
        <v>----</v>
      </c>
      <c r="AD930" s="24" t="str">
        <f>_xlfn.XLOOKUP(D930,[1]Cmg!$S$4:$S$89,[1]Cmg!$U$4:$U$89,"----",0,1)</f>
        <v>----</v>
      </c>
      <c r="AG930" s="25">
        <f>IFERROR(SUMIFS('[1]BD Unidades'!$AH:$AH,'[1]BD Unidades'!$A:$A,'BD Centrales 2023'!$A930),"-")</f>
        <v>0</v>
      </c>
      <c r="AH930" s="25">
        <f>SUMIFS('[1]BD Unidades'!$AJ$3:$AJ$1424,'[1]BD Unidades'!$A$3:$A$1424,$A930)</f>
        <v>0</v>
      </c>
      <c r="AI930" s="25">
        <f>SUMIFS('[1]BD Unidades'!$AL$3:$AL$1424,'[1]BD Unidades'!$A$3:$A$1424,$A930)</f>
        <v>0</v>
      </c>
      <c r="AJ930" s="26" t="str">
        <f t="shared" si="57"/>
        <v>-</v>
      </c>
      <c r="AK930" s="27">
        <f>IFERROR(SUMIFS('[1]BD Unidades'!$AO$3:$AO$1424,'[1]BD Unidades'!$A$3:$A$1424,$A930),"-")</f>
        <v>0</v>
      </c>
      <c r="AL930" s="27">
        <f>IFERROR(SUMIFS('[1]BD Unidades'!$AQ$3:$AQ$1424,'[1]BD Unidades'!$A$3:$A$1424,$A930),"-")</f>
        <v>0</v>
      </c>
      <c r="AM930" s="27">
        <f>IFERROR(SUMIFS('[1]BD Unidades'!$AS$3:$AS$1424,'[1]BD Unidades'!$A$3:$A$1424,$A930),"-")</f>
        <v>0</v>
      </c>
      <c r="AN930" s="27">
        <f>IFERROR(SUMIFS('[1]BD Unidades'!$AU$3:$AU$1424,'[1]BD Unidades'!$A$3:$A$1424,$A930),"-")</f>
        <v>0</v>
      </c>
      <c r="AO930" s="27"/>
      <c r="AP930" s="27"/>
      <c r="AQ930" s="25">
        <f>IFERROR(SUMIFS('[1]BD Unidades'!$AZ$3:$AZ$1424,'[1]BD Unidades'!$A$3:$A$1424,$A930),"-")</f>
        <v>0</v>
      </c>
      <c r="AR930" s="25">
        <f>IFERROR(SUMIFS('[1]BD Unidades'!$BA$3:$BA$1424,'[1]BD Unidades'!$A$3:$A$1424,$A930),"-")</f>
        <v>0</v>
      </c>
      <c r="AS930" s="28">
        <f>SUMIFS('[1]BD Unidades'!$BC$3:$BC$1424,'[1]BD Unidades'!$A$3:$A$1424,$A930)</f>
        <v>0</v>
      </c>
      <c r="AT930" s="28">
        <f>SUMIFS('[1]BD Unidades'!$BE$3:$BE$1424,'[1]BD Unidades'!$A$3:$A$1424,$A930)</f>
        <v>0</v>
      </c>
      <c r="AU930" s="29">
        <f t="shared" si="58"/>
        <v>0</v>
      </c>
      <c r="AV930" s="30">
        <f t="shared" si="59"/>
        <v>2.4599999999999999E-3</v>
      </c>
      <c r="AW930" s="25">
        <f>IFERROR(SUMIFS('[1]BD Unidades'!$BI$3:$BI$1424,'[1]BD Unidades'!$A$3:$A$1424,$A930),"-")</f>
        <v>0</v>
      </c>
      <c r="AX930" s="25">
        <f>IFERROR(SUMIFS('[1]BD Unidades'!$BJ$3:$BJ$1424,'[1]BD Unidades'!$A$3:$A$1424,$A930),"-")</f>
        <v>0</v>
      </c>
    </row>
    <row r="931" spans="1:50" ht="14.4" x14ac:dyDescent="0.3">
      <c r="A931" s="7">
        <v>2350</v>
      </c>
      <c r="B931" s="7" t="s">
        <v>4949</v>
      </c>
      <c r="D931" s="8" t="s">
        <v>4950</v>
      </c>
      <c r="E931" s="19" t="s">
        <v>4951</v>
      </c>
      <c r="F931" s="19" t="s">
        <v>4951</v>
      </c>
      <c r="G931" s="19" t="s">
        <v>4952</v>
      </c>
      <c r="H931" s="19">
        <v>31</v>
      </c>
      <c r="I931" s="19">
        <v>2024</v>
      </c>
      <c r="J931" s="19" t="s">
        <v>495</v>
      </c>
      <c r="K931" s="19" t="s">
        <v>496</v>
      </c>
      <c r="L931" s="19" t="s">
        <v>47</v>
      </c>
      <c r="M931" s="19" t="s">
        <v>814</v>
      </c>
      <c r="N931" s="19" t="s">
        <v>815</v>
      </c>
      <c r="O931" s="19" t="s">
        <v>816</v>
      </c>
      <c r="P931" s="19" t="s">
        <v>51</v>
      </c>
      <c r="Q931" s="9" t="s">
        <v>4954</v>
      </c>
      <c r="R931" s="20">
        <v>188.95079999999999</v>
      </c>
      <c r="S931" s="20">
        <v>0.3</v>
      </c>
      <c r="T931" s="20">
        <v>179.85159999999999</v>
      </c>
      <c r="U931" s="20" t="s">
        <v>397</v>
      </c>
      <c r="V931" s="21" t="str">
        <f>_xlfn.XLOOKUP(D931,'[1]Gen. Real'!$A:$A,'[1]Gen. Real'!$C:$C,"-",0)</f>
        <v>-</v>
      </c>
      <c r="W931" s="22"/>
      <c r="X931" s="22" t="str">
        <f>_xlfn.XLOOKUP(D931,[1]Vertimiento!$A:$A,[1]Vertimiento!$E:$E,"-",0)</f>
        <v>-</v>
      </c>
      <c r="Y931" s="23" t="str">
        <f t="shared" si="56"/>
        <v>-</v>
      </c>
      <c r="Z931" s="19" t="str">
        <f>_xlfn.XLOOKUP(D931,[1]Cmg!$I$4:$I$85,[1]Cmg!$M$4:$M$85,"----",0,1)</f>
        <v>----</v>
      </c>
      <c r="AA931" s="19" t="str">
        <f>_xlfn.XLOOKUP(D931,[1]Cmg!$A$4:$A$89,[1]Cmg!$B$4:$B$89,"----",0,1)</f>
        <v>----</v>
      </c>
      <c r="AB931" s="19" t="str">
        <f>_xlfn.XLOOKUP(D931,[1]Cmg!$E$4:$E$89,[1]Cmg!$F$4:$F$89,"----",0,1)</f>
        <v>----</v>
      </c>
      <c r="AC931" s="19" t="str">
        <f>_xlfn.XLOOKUP(D931,[1]Cmg!$O$4:$O$89,[1]Cmg!$P$4:$P$89,"----",0,1)</f>
        <v>----</v>
      </c>
      <c r="AD931" s="24" t="str">
        <f>_xlfn.XLOOKUP(D931,[1]Cmg!$S$4:$S$89,[1]Cmg!$U$4:$U$89,"----",0,1)</f>
        <v>----</v>
      </c>
      <c r="AG931" s="25">
        <f>IFERROR(SUMIFS('[1]BD Unidades'!$AH:$AH,'[1]BD Unidades'!$A:$A,'BD Centrales 2023'!$A931),"-")</f>
        <v>0</v>
      </c>
      <c r="AH931" s="25">
        <f>SUMIFS('[1]BD Unidades'!$AJ$3:$AJ$1424,'[1]BD Unidades'!$A$3:$A$1424,$A931)</f>
        <v>0</v>
      </c>
      <c r="AI931" s="25">
        <f>SUMIFS('[1]BD Unidades'!$AL$3:$AL$1424,'[1]BD Unidades'!$A$3:$A$1424,$A931)</f>
        <v>0</v>
      </c>
      <c r="AJ931" s="26" t="str">
        <f t="shared" si="57"/>
        <v>-</v>
      </c>
      <c r="AK931" s="27">
        <f>IFERROR(SUMIFS('[1]BD Unidades'!$AO$3:$AO$1424,'[1]BD Unidades'!$A$3:$A$1424,$A931),"-")</f>
        <v>0</v>
      </c>
      <c r="AL931" s="27">
        <f>IFERROR(SUMIFS('[1]BD Unidades'!$AQ$3:$AQ$1424,'[1]BD Unidades'!$A$3:$A$1424,$A931),"-")</f>
        <v>0</v>
      </c>
      <c r="AM931" s="27">
        <f>IFERROR(SUMIFS('[1]BD Unidades'!$AS$3:$AS$1424,'[1]BD Unidades'!$A$3:$A$1424,$A931),"-")</f>
        <v>0</v>
      </c>
      <c r="AN931" s="27">
        <f>IFERROR(SUMIFS('[1]BD Unidades'!$AU$3:$AU$1424,'[1]BD Unidades'!$A$3:$A$1424,$A931),"-")</f>
        <v>0</v>
      </c>
      <c r="AO931" s="27"/>
      <c r="AP931" s="27"/>
      <c r="AQ931" s="25">
        <f>IFERROR(SUMIFS('[1]BD Unidades'!$AZ$3:$AZ$1424,'[1]BD Unidades'!$A$3:$A$1424,$A931),"-")</f>
        <v>0</v>
      </c>
      <c r="AR931" s="25">
        <f>IFERROR(SUMIFS('[1]BD Unidades'!$BA$3:$BA$1424,'[1]BD Unidades'!$A$3:$A$1424,$A931),"-")</f>
        <v>0</v>
      </c>
      <c r="AS931" s="28">
        <f>SUMIFS('[1]BD Unidades'!$BC$3:$BC$1424,'[1]BD Unidades'!$A$3:$A$1424,$A931)</f>
        <v>0</v>
      </c>
      <c r="AT931" s="28">
        <f>SUMIFS('[1]BD Unidades'!$BE$3:$BE$1424,'[1]BD Unidades'!$A$3:$A$1424,$A931)</f>
        <v>0</v>
      </c>
      <c r="AU931" s="29">
        <f t="shared" si="58"/>
        <v>0</v>
      </c>
      <c r="AV931" s="30">
        <f t="shared" si="59"/>
        <v>3.0000000000000001E-3</v>
      </c>
      <c r="AW931" s="25">
        <f>IFERROR(SUMIFS('[1]BD Unidades'!$BI$3:$BI$1424,'[1]BD Unidades'!$A$3:$A$1424,$A931),"-")</f>
        <v>0</v>
      </c>
      <c r="AX931" s="25">
        <f>IFERROR(SUMIFS('[1]BD Unidades'!$BJ$3:$BJ$1424,'[1]BD Unidades'!$A$3:$A$1424,$A931),"-")</f>
        <v>0</v>
      </c>
    </row>
    <row r="932" spans="1:50" ht="14.4" x14ac:dyDescent="0.3">
      <c r="A932" s="7">
        <v>2351</v>
      </c>
      <c r="B932" s="7" t="s">
        <v>4955</v>
      </c>
      <c r="D932" s="8" t="s">
        <v>4956</v>
      </c>
      <c r="E932" s="19" t="s">
        <v>4957</v>
      </c>
      <c r="F932" s="19" t="s">
        <v>4957</v>
      </c>
      <c r="G932" s="19" t="s">
        <v>4958</v>
      </c>
      <c r="H932" s="19" t="s">
        <v>397</v>
      </c>
      <c r="I932" s="19">
        <v>2024</v>
      </c>
      <c r="J932" s="19" t="s">
        <v>495</v>
      </c>
      <c r="K932" s="19" t="s">
        <v>496</v>
      </c>
      <c r="L932" s="19" t="s">
        <v>213</v>
      </c>
      <c r="M932" s="19" t="s">
        <v>106</v>
      </c>
      <c r="N932" s="19" t="s">
        <v>243</v>
      </c>
      <c r="O932" s="19" t="s">
        <v>905</v>
      </c>
      <c r="P932" s="19" t="s">
        <v>51</v>
      </c>
      <c r="Q932" s="9" t="s">
        <v>4959</v>
      </c>
      <c r="R932" s="20">
        <v>3.91</v>
      </c>
      <c r="S932" s="20">
        <v>0.25600000000000001</v>
      </c>
      <c r="T932" s="20">
        <v>3.9</v>
      </c>
      <c r="U932" s="20" t="s">
        <v>397</v>
      </c>
      <c r="V932" s="21" t="str">
        <f>_xlfn.XLOOKUP(D932,'[1]Gen. Real'!$A:$A,'[1]Gen. Real'!$C:$C,"-",0)</f>
        <v>-</v>
      </c>
      <c r="W932" s="22"/>
      <c r="X932" s="22" t="str">
        <f>_xlfn.XLOOKUP(D932,[1]Vertimiento!$A:$A,[1]Vertimiento!$E:$E,"-",0)</f>
        <v>-</v>
      </c>
      <c r="Y932" s="23" t="str">
        <f t="shared" si="56"/>
        <v>-</v>
      </c>
      <c r="Z932" s="19" t="str">
        <f>_xlfn.XLOOKUP(D932,[1]Cmg!$I$4:$I$85,[1]Cmg!$M$4:$M$85,"----",0,1)</f>
        <v>----</v>
      </c>
      <c r="AA932" s="19" t="str">
        <f>_xlfn.XLOOKUP(D932,[1]Cmg!$A$4:$A$89,[1]Cmg!$B$4:$B$89,"----",0,1)</f>
        <v>----</v>
      </c>
      <c r="AB932" s="19" t="str">
        <f>_xlfn.XLOOKUP(D932,[1]Cmg!$E$4:$E$89,[1]Cmg!$F$4:$F$89,"----",0,1)</f>
        <v>----</v>
      </c>
      <c r="AC932" s="19" t="str">
        <f>_xlfn.XLOOKUP(D932,[1]Cmg!$O$4:$O$89,[1]Cmg!$P$4:$P$89,"----",0,1)</f>
        <v>----</v>
      </c>
      <c r="AD932" s="24" t="str">
        <f>_xlfn.XLOOKUP(D932,[1]Cmg!$S$4:$S$89,[1]Cmg!$U$4:$U$89,"----",0,1)</f>
        <v>----</v>
      </c>
      <c r="AG932" s="25">
        <f>IFERROR(SUMIFS('[1]BD Unidades'!$AH:$AH,'[1]BD Unidades'!$A:$A,'BD Centrales 2023'!$A932),"-")</f>
        <v>0</v>
      </c>
      <c r="AH932" s="25">
        <f>SUMIFS('[1]BD Unidades'!$AJ$3:$AJ$1424,'[1]BD Unidades'!$A$3:$A$1424,$A932)</f>
        <v>0</v>
      </c>
      <c r="AI932" s="25">
        <f>SUMIFS('[1]BD Unidades'!$AL$3:$AL$1424,'[1]BD Unidades'!$A$3:$A$1424,$A932)</f>
        <v>0</v>
      </c>
      <c r="AJ932" s="26" t="str">
        <f t="shared" si="57"/>
        <v>-</v>
      </c>
      <c r="AK932" s="27">
        <f>IFERROR(SUMIFS('[1]BD Unidades'!$AO$3:$AO$1424,'[1]BD Unidades'!$A$3:$A$1424,$A932),"-")</f>
        <v>0</v>
      </c>
      <c r="AL932" s="27">
        <f>IFERROR(SUMIFS('[1]BD Unidades'!$AQ$3:$AQ$1424,'[1]BD Unidades'!$A$3:$A$1424,$A932),"-")</f>
        <v>0</v>
      </c>
      <c r="AM932" s="27">
        <f>IFERROR(SUMIFS('[1]BD Unidades'!$AS$3:$AS$1424,'[1]BD Unidades'!$A$3:$A$1424,$A932),"-")</f>
        <v>0</v>
      </c>
      <c r="AN932" s="27">
        <f>IFERROR(SUMIFS('[1]BD Unidades'!$AU$3:$AU$1424,'[1]BD Unidades'!$A$3:$A$1424,$A932),"-")</f>
        <v>0</v>
      </c>
      <c r="AO932" s="27"/>
      <c r="AP932" s="27"/>
      <c r="AQ932" s="25">
        <f>IFERROR(SUMIFS('[1]BD Unidades'!$AZ$3:$AZ$1424,'[1]BD Unidades'!$A$3:$A$1424,$A932),"-")</f>
        <v>0</v>
      </c>
      <c r="AR932" s="25">
        <f>IFERROR(SUMIFS('[1]BD Unidades'!$BA$3:$BA$1424,'[1]BD Unidades'!$A$3:$A$1424,$A932),"-")</f>
        <v>0</v>
      </c>
      <c r="AS932" s="28">
        <f>SUMIFS('[1]BD Unidades'!$BC$3:$BC$1424,'[1]BD Unidades'!$A$3:$A$1424,$A932)</f>
        <v>0</v>
      </c>
      <c r="AT932" s="28">
        <f>SUMIFS('[1]BD Unidades'!$BE$3:$BE$1424,'[1]BD Unidades'!$A$3:$A$1424,$A932)</f>
        <v>0</v>
      </c>
      <c r="AU932" s="29">
        <f t="shared" si="58"/>
        <v>0</v>
      </c>
      <c r="AV932" s="30">
        <f t="shared" si="59"/>
        <v>2.5600000000000002E-3</v>
      </c>
      <c r="AW932" s="25">
        <f>IFERROR(SUMIFS('[1]BD Unidades'!$BI$3:$BI$1424,'[1]BD Unidades'!$A$3:$A$1424,$A932),"-")</f>
        <v>0</v>
      </c>
      <c r="AX932" s="25">
        <f>IFERROR(SUMIFS('[1]BD Unidades'!$BJ$3:$BJ$1424,'[1]BD Unidades'!$A$3:$A$1424,$A932),"-")</f>
        <v>0</v>
      </c>
    </row>
    <row r="933" spans="1:50" ht="14.4" x14ac:dyDescent="0.3">
      <c r="A933" s="7">
        <v>2352</v>
      </c>
      <c r="B933" s="7" t="s">
        <v>4973</v>
      </c>
      <c r="D933" s="8" t="s">
        <v>4974</v>
      </c>
      <c r="E933" s="19" t="s">
        <v>584</v>
      </c>
      <c r="F933" s="19" t="s">
        <v>584</v>
      </c>
      <c r="G933" s="19" t="s">
        <v>4975</v>
      </c>
      <c r="H933" s="19" t="s">
        <v>397</v>
      </c>
      <c r="I933" s="19">
        <v>2024</v>
      </c>
      <c r="J933" s="19" t="s">
        <v>495</v>
      </c>
      <c r="K933" s="19" t="s">
        <v>496</v>
      </c>
      <c r="L933" s="19" t="s">
        <v>213</v>
      </c>
      <c r="M933" s="19" t="s">
        <v>164</v>
      </c>
      <c r="N933" s="19" t="s">
        <v>221</v>
      </c>
      <c r="O933" s="19" t="s">
        <v>1709</v>
      </c>
      <c r="P933" s="19" t="s">
        <v>51</v>
      </c>
      <c r="Q933" s="9" t="s">
        <v>4976</v>
      </c>
      <c r="R933" s="20">
        <v>3.0059999999999998</v>
      </c>
      <c r="S933" s="20">
        <v>0.19900000000000001</v>
      </c>
      <c r="T933" s="20">
        <v>3</v>
      </c>
      <c r="U933" s="20" t="s">
        <v>397</v>
      </c>
      <c r="V933" s="21" t="str">
        <f>_xlfn.XLOOKUP(D933,'[1]Gen. Real'!$A:$A,'[1]Gen. Real'!$C:$C,"-",0)</f>
        <v>-</v>
      </c>
      <c r="W933" s="22"/>
      <c r="X933" s="22" t="str">
        <f>_xlfn.XLOOKUP(D933,[1]Vertimiento!$A:$A,[1]Vertimiento!$E:$E,"-",0)</f>
        <v>-</v>
      </c>
      <c r="Y933" s="23" t="str">
        <f t="shared" si="56"/>
        <v>-</v>
      </c>
      <c r="Z933" s="19" t="str">
        <f>_xlfn.XLOOKUP(D933,[1]Cmg!$I$4:$I$85,[1]Cmg!$M$4:$M$85,"----",0,1)</f>
        <v>----</v>
      </c>
      <c r="AA933" s="19" t="str">
        <f>_xlfn.XLOOKUP(D933,[1]Cmg!$A$4:$A$89,[1]Cmg!$B$4:$B$89,"----",0,1)</f>
        <v>----</v>
      </c>
      <c r="AB933" s="19" t="str">
        <f>_xlfn.XLOOKUP(D933,[1]Cmg!$E$4:$E$89,[1]Cmg!$F$4:$F$89,"----",0,1)</f>
        <v>----</v>
      </c>
      <c r="AC933" s="19" t="str">
        <f>_xlfn.XLOOKUP(D933,[1]Cmg!$O$4:$O$89,[1]Cmg!$P$4:$P$89,"----",0,1)</f>
        <v>----</v>
      </c>
      <c r="AD933" s="24" t="str">
        <f>_xlfn.XLOOKUP(D933,[1]Cmg!$S$4:$S$89,[1]Cmg!$U$4:$U$89,"----",0,1)</f>
        <v>----</v>
      </c>
      <c r="AG933" s="25">
        <f>IFERROR(SUMIFS('[1]BD Unidades'!$AH:$AH,'[1]BD Unidades'!$A:$A,'BD Centrales 2023'!$A933),"-")</f>
        <v>0</v>
      </c>
      <c r="AH933" s="25">
        <f>SUMIFS('[1]BD Unidades'!$AJ$3:$AJ$1424,'[1]BD Unidades'!$A$3:$A$1424,$A933)</f>
        <v>0</v>
      </c>
      <c r="AI933" s="25">
        <f>SUMIFS('[1]BD Unidades'!$AL$3:$AL$1424,'[1]BD Unidades'!$A$3:$A$1424,$A933)</f>
        <v>0</v>
      </c>
      <c r="AJ933" s="26" t="str">
        <f t="shared" si="57"/>
        <v>-</v>
      </c>
      <c r="AK933" s="27">
        <f>IFERROR(SUMIFS('[1]BD Unidades'!$AO$3:$AO$1424,'[1]BD Unidades'!$A$3:$A$1424,$A933),"-")</f>
        <v>0</v>
      </c>
      <c r="AL933" s="27">
        <f>IFERROR(SUMIFS('[1]BD Unidades'!$AQ$3:$AQ$1424,'[1]BD Unidades'!$A$3:$A$1424,$A933),"-")</f>
        <v>0</v>
      </c>
      <c r="AM933" s="27">
        <f>IFERROR(SUMIFS('[1]BD Unidades'!$AS$3:$AS$1424,'[1]BD Unidades'!$A$3:$A$1424,$A933),"-")</f>
        <v>0</v>
      </c>
      <c r="AN933" s="27">
        <f>IFERROR(SUMIFS('[1]BD Unidades'!$AU$3:$AU$1424,'[1]BD Unidades'!$A$3:$A$1424,$A933),"-")</f>
        <v>0</v>
      </c>
      <c r="AO933" s="27"/>
      <c r="AP933" s="27"/>
      <c r="AQ933" s="25">
        <f>IFERROR(SUMIFS('[1]BD Unidades'!$AZ$3:$AZ$1424,'[1]BD Unidades'!$A$3:$A$1424,$A933),"-")</f>
        <v>0</v>
      </c>
      <c r="AR933" s="25">
        <f>IFERROR(SUMIFS('[1]BD Unidades'!$BA$3:$BA$1424,'[1]BD Unidades'!$A$3:$A$1424,$A933),"-")</f>
        <v>0</v>
      </c>
      <c r="AS933" s="28">
        <f>SUMIFS('[1]BD Unidades'!$BC$3:$BC$1424,'[1]BD Unidades'!$A$3:$A$1424,$A933)</f>
        <v>0</v>
      </c>
      <c r="AT933" s="28">
        <f>SUMIFS('[1]BD Unidades'!$BE$3:$BE$1424,'[1]BD Unidades'!$A$3:$A$1424,$A933)</f>
        <v>0</v>
      </c>
      <c r="AU933" s="29">
        <f t="shared" si="58"/>
        <v>0</v>
      </c>
      <c r="AV933" s="30">
        <f t="shared" si="59"/>
        <v>1.99E-3</v>
      </c>
      <c r="AW933" s="25">
        <f>IFERROR(SUMIFS('[1]BD Unidades'!$BI$3:$BI$1424,'[1]BD Unidades'!$A$3:$A$1424,$A933),"-")</f>
        <v>0</v>
      </c>
      <c r="AX933" s="25">
        <f>IFERROR(SUMIFS('[1]BD Unidades'!$BJ$3:$BJ$1424,'[1]BD Unidades'!$A$3:$A$1424,$A933),"-")</f>
        <v>0</v>
      </c>
    </row>
    <row r="934" spans="1:50" ht="14.4" x14ac:dyDescent="0.3">
      <c r="A934" s="7">
        <v>2353</v>
      </c>
      <c r="B934" s="7" t="s">
        <v>4982</v>
      </c>
      <c r="D934" s="8" t="s">
        <v>4983</v>
      </c>
      <c r="E934" s="19" t="s">
        <v>584</v>
      </c>
      <c r="F934" s="19" t="s">
        <v>584</v>
      </c>
      <c r="G934" s="19" t="s">
        <v>4984</v>
      </c>
      <c r="H934" s="19" t="s">
        <v>397</v>
      </c>
      <c r="I934" s="19">
        <v>2024</v>
      </c>
      <c r="J934" s="19" t="s">
        <v>495</v>
      </c>
      <c r="K934" s="19" t="s">
        <v>496</v>
      </c>
      <c r="L934" s="19" t="s">
        <v>213</v>
      </c>
      <c r="M934" s="19" t="s">
        <v>477</v>
      </c>
      <c r="N934" s="19" t="s">
        <v>549</v>
      </c>
      <c r="O934" s="19" t="s">
        <v>477</v>
      </c>
      <c r="P934" s="19" t="s">
        <v>51</v>
      </c>
      <c r="Q934" s="9" t="s">
        <v>3033</v>
      </c>
      <c r="R934" s="20">
        <v>3.0059999999999998</v>
      </c>
      <c r="S934" s="20">
        <v>0.2</v>
      </c>
      <c r="T934" s="20">
        <v>3</v>
      </c>
      <c r="U934" s="20" t="s">
        <v>397</v>
      </c>
      <c r="V934" s="21" t="str">
        <f>_xlfn.XLOOKUP(D934,'[1]Gen. Real'!$A:$A,'[1]Gen. Real'!$C:$C,"-",0)</f>
        <v>-</v>
      </c>
      <c r="W934" s="22"/>
      <c r="X934" s="22" t="str">
        <f>_xlfn.XLOOKUP(D934,[1]Vertimiento!$A:$A,[1]Vertimiento!$E:$E,"-",0)</f>
        <v>-</v>
      </c>
      <c r="Y934" s="23" t="str">
        <f t="shared" si="56"/>
        <v>-</v>
      </c>
      <c r="Z934" s="19" t="str">
        <f>_xlfn.XLOOKUP(D934,[1]Cmg!$I$4:$I$85,[1]Cmg!$M$4:$M$85,"----",0,1)</f>
        <v>----</v>
      </c>
      <c r="AA934" s="19" t="str">
        <f>_xlfn.XLOOKUP(D934,[1]Cmg!$A$4:$A$89,[1]Cmg!$B$4:$B$89,"----",0,1)</f>
        <v>----</v>
      </c>
      <c r="AB934" s="19" t="str">
        <f>_xlfn.XLOOKUP(D934,[1]Cmg!$E$4:$E$89,[1]Cmg!$F$4:$F$89,"----",0,1)</f>
        <v>----</v>
      </c>
      <c r="AC934" s="19" t="str">
        <f>_xlfn.XLOOKUP(D934,[1]Cmg!$O$4:$O$89,[1]Cmg!$P$4:$P$89,"----",0,1)</f>
        <v>----</v>
      </c>
      <c r="AD934" s="24" t="str">
        <f>_xlfn.XLOOKUP(D934,[1]Cmg!$S$4:$S$89,[1]Cmg!$U$4:$U$89,"----",0,1)</f>
        <v>----</v>
      </c>
      <c r="AG934" s="25">
        <f>IFERROR(SUMIFS('[1]BD Unidades'!$AH:$AH,'[1]BD Unidades'!$A:$A,'BD Centrales 2023'!$A934),"-")</f>
        <v>0</v>
      </c>
      <c r="AH934" s="25">
        <f>SUMIFS('[1]BD Unidades'!$AJ$3:$AJ$1424,'[1]BD Unidades'!$A$3:$A$1424,$A934)</f>
        <v>0</v>
      </c>
      <c r="AI934" s="25">
        <f>SUMIFS('[1]BD Unidades'!$AL$3:$AL$1424,'[1]BD Unidades'!$A$3:$A$1424,$A934)</f>
        <v>0</v>
      </c>
      <c r="AJ934" s="26" t="str">
        <f t="shared" si="57"/>
        <v>-</v>
      </c>
      <c r="AK934" s="27">
        <f>IFERROR(SUMIFS('[1]BD Unidades'!$AO$3:$AO$1424,'[1]BD Unidades'!$A$3:$A$1424,$A934),"-")</f>
        <v>0</v>
      </c>
      <c r="AL934" s="27">
        <f>IFERROR(SUMIFS('[1]BD Unidades'!$AQ$3:$AQ$1424,'[1]BD Unidades'!$A$3:$A$1424,$A934),"-")</f>
        <v>0</v>
      </c>
      <c r="AM934" s="27">
        <f>IFERROR(SUMIFS('[1]BD Unidades'!$AS$3:$AS$1424,'[1]BD Unidades'!$A$3:$A$1424,$A934),"-")</f>
        <v>0</v>
      </c>
      <c r="AN934" s="27">
        <f>IFERROR(SUMIFS('[1]BD Unidades'!$AU$3:$AU$1424,'[1]BD Unidades'!$A$3:$A$1424,$A934),"-")</f>
        <v>0</v>
      </c>
      <c r="AO934" s="27"/>
      <c r="AP934" s="27"/>
      <c r="AQ934" s="25">
        <f>IFERROR(SUMIFS('[1]BD Unidades'!$AZ$3:$AZ$1424,'[1]BD Unidades'!$A$3:$A$1424,$A934),"-")</f>
        <v>0</v>
      </c>
      <c r="AR934" s="25">
        <f>IFERROR(SUMIFS('[1]BD Unidades'!$BA$3:$BA$1424,'[1]BD Unidades'!$A$3:$A$1424,$A934),"-")</f>
        <v>0</v>
      </c>
      <c r="AS934" s="28">
        <f>SUMIFS('[1]BD Unidades'!$BC$3:$BC$1424,'[1]BD Unidades'!$A$3:$A$1424,$A934)</f>
        <v>0</v>
      </c>
      <c r="AT934" s="28">
        <f>SUMIFS('[1]BD Unidades'!$BE$3:$BE$1424,'[1]BD Unidades'!$A$3:$A$1424,$A934)</f>
        <v>0</v>
      </c>
      <c r="AU934" s="29">
        <f t="shared" si="58"/>
        <v>0</v>
      </c>
      <c r="AV934" s="30">
        <f t="shared" si="59"/>
        <v>2E-3</v>
      </c>
      <c r="AW934" s="25">
        <f>IFERROR(SUMIFS('[1]BD Unidades'!$BI$3:$BI$1424,'[1]BD Unidades'!$A$3:$A$1424,$A934),"-")</f>
        <v>0</v>
      </c>
      <c r="AX934" s="25">
        <f>IFERROR(SUMIFS('[1]BD Unidades'!$BJ$3:$BJ$1424,'[1]BD Unidades'!$A$3:$A$1424,$A934),"-")</f>
        <v>0</v>
      </c>
    </row>
    <row r="935" spans="1:50" ht="14.4" x14ac:dyDescent="0.3">
      <c r="A935" s="7">
        <v>2355</v>
      </c>
      <c r="B935" s="7" t="s">
        <v>4986</v>
      </c>
      <c r="D935" s="8" t="s">
        <v>4987</v>
      </c>
      <c r="E935" s="19" t="s">
        <v>584</v>
      </c>
      <c r="F935" s="19" t="s">
        <v>584</v>
      </c>
      <c r="G935" s="19" t="s">
        <v>4988</v>
      </c>
      <c r="H935" s="19" t="s">
        <v>397</v>
      </c>
      <c r="I935" s="19">
        <v>2024</v>
      </c>
      <c r="J935" s="19" t="s">
        <v>495</v>
      </c>
      <c r="K935" s="19" t="s">
        <v>496</v>
      </c>
      <c r="L935" s="19" t="s">
        <v>213</v>
      </c>
      <c r="M935" s="19" t="s">
        <v>90</v>
      </c>
      <c r="N935" s="19" t="s">
        <v>1950</v>
      </c>
      <c r="O935" s="19" t="s">
        <v>1950</v>
      </c>
      <c r="P935" s="19" t="s">
        <v>51</v>
      </c>
      <c r="Q935" s="9" t="s">
        <v>4989</v>
      </c>
      <c r="R935" s="20">
        <v>3.0059999999999998</v>
      </c>
      <c r="S935" s="20">
        <v>0.2</v>
      </c>
      <c r="T935" s="20">
        <v>3</v>
      </c>
      <c r="U935" s="20" t="s">
        <v>397</v>
      </c>
      <c r="V935" s="21" t="str">
        <f>_xlfn.XLOOKUP(D935,'[1]Gen. Real'!$A:$A,'[1]Gen. Real'!$C:$C,"-",0)</f>
        <v>-</v>
      </c>
      <c r="W935" s="22"/>
      <c r="X935" s="22" t="str">
        <f>_xlfn.XLOOKUP(D935,[1]Vertimiento!$A:$A,[1]Vertimiento!$E:$E,"-",0)</f>
        <v>-</v>
      </c>
      <c r="Y935" s="23" t="str">
        <f t="shared" si="56"/>
        <v>-</v>
      </c>
      <c r="Z935" s="19" t="str">
        <f>_xlfn.XLOOKUP(D935,[1]Cmg!$I$4:$I$85,[1]Cmg!$M$4:$M$85,"----",0,1)</f>
        <v>----</v>
      </c>
      <c r="AA935" s="19" t="str">
        <f>_xlfn.XLOOKUP(D935,[1]Cmg!$A$4:$A$89,[1]Cmg!$B$4:$B$89,"----",0,1)</f>
        <v>----</v>
      </c>
      <c r="AB935" s="19" t="str">
        <f>_xlfn.XLOOKUP(D935,[1]Cmg!$E$4:$E$89,[1]Cmg!$F$4:$F$89,"----",0,1)</f>
        <v>----</v>
      </c>
      <c r="AC935" s="19" t="str">
        <f>_xlfn.XLOOKUP(D935,[1]Cmg!$O$4:$O$89,[1]Cmg!$P$4:$P$89,"----",0,1)</f>
        <v>----</v>
      </c>
      <c r="AD935" s="24" t="str">
        <f>_xlfn.XLOOKUP(D935,[1]Cmg!$S$4:$S$89,[1]Cmg!$U$4:$U$89,"----",0,1)</f>
        <v>----</v>
      </c>
      <c r="AG935" s="25">
        <f>IFERROR(SUMIFS('[1]BD Unidades'!$AH:$AH,'[1]BD Unidades'!$A:$A,'BD Centrales 2023'!$A935),"-")</f>
        <v>0</v>
      </c>
      <c r="AH935" s="25">
        <f>SUMIFS('[1]BD Unidades'!$AJ$3:$AJ$1424,'[1]BD Unidades'!$A$3:$A$1424,$A935)</f>
        <v>0</v>
      </c>
      <c r="AI935" s="25">
        <f>SUMIFS('[1]BD Unidades'!$AL$3:$AL$1424,'[1]BD Unidades'!$A$3:$A$1424,$A935)</f>
        <v>0</v>
      </c>
      <c r="AJ935" s="26" t="str">
        <f t="shared" si="57"/>
        <v>-</v>
      </c>
      <c r="AK935" s="27">
        <f>IFERROR(SUMIFS('[1]BD Unidades'!$AO$3:$AO$1424,'[1]BD Unidades'!$A$3:$A$1424,$A935),"-")</f>
        <v>0</v>
      </c>
      <c r="AL935" s="27">
        <f>IFERROR(SUMIFS('[1]BD Unidades'!$AQ$3:$AQ$1424,'[1]BD Unidades'!$A$3:$A$1424,$A935),"-")</f>
        <v>0</v>
      </c>
      <c r="AM935" s="27">
        <f>IFERROR(SUMIFS('[1]BD Unidades'!$AS$3:$AS$1424,'[1]BD Unidades'!$A$3:$A$1424,$A935),"-")</f>
        <v>0</v>
      </c>
      <c r="AN935" s="27">
        <f>IFERROR(SUMIFS('[1]BD Unidades'!$AU$3:$AU$1424,'[1]BD Unidades'!$A$3:$A$1424,$A935),"-")</f>
        <v>0</v>
      </c>
      <c r="AO935" s="27"/>
      <c r="AP935" s="27"/>
      <c r="AQ935" s="25">
        <f>IFERROR(SUMIFS('[1]BD Unidades'!$AZ$3:$AZ$1424,'[1]BD Unidades'!$A$3:$A$1424,$A935),"-")</f>
        <v>0</v>
      </c>
      <c r="AR935" s="25">
        <f>IFERROR(SUMIFS('[1]BD Unidades'!$BA$3:$BA$1424,'[1]BD Unidades'!$A$3:$A$1424,$A935),"-")</f>
        <v>0</v>
      </c>
      <c r="AS935" s="28">
        <f>SUMIFS('[1]BD Unidades'!$BC$3:$BC$1424,'[1]BD Unidades'!$A$3:$A$1424,$A935)</f>
        <v>0</v>
      </c>
      <c r="AT935" s="28">
        <f>SUMIFS('[1]BD Unidades'!$BE$3:$BE$1424,'[1]BD Unidades'!$A$3:$A$1424,$A935)</f>
        <v>0</v>
      </c>
      <c r="AU935" s="29">
        <f t="shared" si="58"/>
        <v>0</v>
      </c>
      <c r="AV935" s="30">
        <f t="shared" si="59"/>
        <v>2E-3</v>
      </c>
      <c r="AW935" s="25">
        <f>IFERROR(SUMIFS('[1]BD Unidades'!$BI$3:$BI$1424,'[1]BD Unidades'!$A$3:$A$1424,$A935),"-")</f>
        <v>0</v>
      </c>
      <c r="AX935" s="25">
        <f>IFERROR(SUMIFS('[1]BD Unidades'!$BJ$3:$BJ$1424,'[1]BD Unidades'!$A$3:$A$1424,$A935),"-")</f>
        <v>0</v>
      </c>
    </row>
    <row r="936" spans="1:50" ht="14.4" x14ac:dyDescent="0.3">
      <c r="A936" s="7">
        <v>2356</v>
      </c>
      <c r="B936" s="7" t="s">
        <v>4990</v>
      </c>
      <c r="D936" s="8" t="s">
        <v>4991</v>
      </c>
      <c r="E936" s="19" t="s">
        <v>2547</v>
      </c>
      <c r="F936" s="19" t="s">
        <v>4992</v>
      </c>
      <c r="G936" s="19" t="s">
        <v>4993</v>
      </c>
      <c r="H936" s="19" t="s">
        <v>397</v>
      </c>
      <c r="I936" s="19">
        <v>2024</v>
      </c>
      <c r="J936" s="19" t="s">
        <v>495</v>
      </c>
      <c r="K936" s="19" t="s">
        <v>496</v>
      </c>
      <c r="L936" s="19" t="s">
        <v>213</v>
      </c>
      <c r="M936" s="19" t="s">
        <v>189</v>
      </c>
      <c r="N936" s="19" t="s">
        <v>773</v>
      </c>
      <c r="O936" s="19" t="s">
        <v>855</v>
      </c>
      <c r="P936" s="19" t="s">
        <v>51</v>
      </c>
      <c r="Q936" s="9" t="s">
        <v>4995</v>
      </c>
      <c r="R936" s="20">
        <v>2.5649999999999999</v>
      </c>
      <c r="S936" s="20">
        <v>0.57999999999999996</v>
      </c>
      <c r="T936" s="20">
        <v>2.5499999999999998</v>
      </c>
      <c r="U936" s="20" t="s">
        <v>397</v>
      </c>
      <c r="V936" s="21" t="str">
        <f>_xlfn.XLOOKUP(D936,'[1]Gen. Real'!$A:$A,'[1]Gen. Real'!$C:$C,"-",0)</f>
        <v>-</v>
      </c>
      <c r="W936" s="22"/>
      <c r="X936" s="22" t="str">
        <f>_xlfn.XLOOKUP(D936,[1]Vertimiento!$A:$A,[1]Vertimiento!$E:$E,"-",0)</f>
        <v>-</v>
      </c>
      <c r="Y936" s="23" t="str">
        <f t="shared" si="56"/>
        <v>-</v>
      </c>
      <c r="Z936" s="19" t="str">
        <f>_xlfn.XLOOKUP(D936,[1]Cmg!$I$4:$I$85,[1]Cmg!$M$4:$M$85,"----",0,1)</f>
        <v>----</v>
      </c>
      <c r="AA936" s="19" t="str">
        <f>_xlfn.XLOOKUP(D936,[1]Cmg!$A$4:$A$89,[1]Cmg!$B$4:$B$89,"----",0,1)</f>
        <v>----</v>
      </c>
      <c r="AB936" s="19" t="str">
        <f>_xlfn.XLOOKUP(D936,[1]Cmg!$E$4:$E$89,[1]Cmg!$F$4:$F$89,"----",0,1)</f>
        <v>----</v>
      </c>
      <c r="AC936" s="19" t="str">
        <f>_xlfn.XLOOKUP(D936,[1]Cmg!$O$4:$O$89,[1]Cmg!$P$4:$P$89,"----",0,1)</f>
        <v>----</v>
      </c>
      <c r="AD936" s="24" t="str">
        <f>_xlfn.XLOOKUP(D936,[1]Cmg!$S$4:$S$89,[1]Cmg!$U$4:$U$89,"----",0,1)</f>
        <v>----</v>
      </c>
      <c r="AG936" s="25">
        <f>IFERROR(SUMIFS('[1]BD Unidades'!$AH:$AH,'[1]BD Unidades'!$A:$A,'BD Centrales 2023'!$A936),"-")</f>
        <v>0</v>
      </c>
      <c r="AH936" s="25">
        <f>SUMIFS('[1]BD Unidades'!$AJ$3:$AJ$1424,'[1]BD Unidades'!$A$3:$A$1424,$A936)</f>
        <v>0</v>
      </c>
      <c r="AI936" s="25">
        <f>SUMIFS('[1]BD Unidades'!$AL$3:$AL$1424,'[1]BD Unidades'!$A$3:$A$1424,$A936)</f>
        <v>0</v>
      </c>
      <c r="AJ936" s="26" t="str">
        <f t="shared" si="57"/>
        <v>-</v>
      </c>
      <c r="AK936" s="27">
        <f>IFERROR(SUMIFS('[1]BD Unidades'!$AO$3:$AO$1424,'[1]BD Unidades'!$A$3:$A$1424,$A936),"-")</f>
        <v>0</v>
      </c>
      <c r="AL936" s="27">
        <f>IFERROR(SUMIFS('[1]BD Unidades'!$AQ$3:$AQ$1424,'[1]BD Unidades'!$A$3:$A$1424,$A936),"-")</f>
        <v>0</v>
      </c>
      <c r="AM936" s="27">
        <f>IFERROR(SUMIFS('[1]BD Unidades'!$AS$3:$AS$1424,'[1]BD Unidades'!$A$3:$A$1424,$A936),"-")</f>
        <v>0</v>
      </c>
      <c r="AN936" s="27">
        <f>IFERROR(SUMIFS('[1]BD Unidades'!$AU$3:$AU$1424,'[1]BD Unidades'!$A$3:$A$1424,$A936),"-")</f>
        <v>0</v>
      </c>
      <c r="AO936" s="27"/>
      <c r="AP936" s="27"/>
      <c r="AQ936" s="25">
        <f>IFERROR(SUMIFS('[1]BD Unidades'!$AZ$3:$AZ$1424,'[1]BD Unidades'!$A$3:$A$1424,$A936),"-")</f>
        <v>0</v>
      </c>
      <c r="AR936" s="25">
        <f>IFERROR(SUMIFS('[1]BD Unidades'!$BA$3:$BA$1424,'[1]BD Unidades'!$A$3:$A$1424,$A936),"-")</f>
        <v>0</v>
      </c>
      <c r="AS936" s="28">
        <f>SUMIFS('[1]BD Unidades'!$BC$3:$BC$1424,'[1]BD Unidades'!$A$3:$A$1424,$A936)</f>
        <v>0</v>
      </c>
      <c r="AT936" s="28">
        <f>SUMIFS('[1]BD Unidades'!$BE$3:$BE$1424,'[1]BD Unidades'!$A$3:$A$1424,$A936)</f>
        <v>0</v>
      </c>
      <c r="AU936" s="29">
        <f t="shared" si="58"/>
        <v>0</v>
      </c>
      <c r="AV936" s="30">
        <f t="shared" si="59"/>
        <v>5.7999999999999996E-3</v>
      </c>
      <c r="AW936" s="25">
        <f>IFERROR(SUMIFS('[1]BD Unidades'!$BI$3:$BI$1424,'[1]BD Unidades'!$A$3:$A$1424,$A936),"-")</f>
        <v>0</v>
      </c>
      <c r="AX936" s="25">
        <f>IFERROR(SUMIFS('[1]BD Unidades'!$BJ$3:$BJ$1424,'[1]BD Unidades'!$A$3:$A$1424,$A936),"-")</f>
        <v>0</v>
      </c>
    </row>
    <row r="937" spans="1:50" ht="14.4" x14ac:dyDescent="0.3">
      <c r="A937" s="7">
        <v>2357</v>
      </c>
      <c r="B937" s="7" t="s">
        <v>4996</v>
      </c>
      <c r="D937" s="8" t="s">
        <v>4997</v>
      </c>
      <c r="E937" s="19" t="s">
        <v>584</v>
      </c>
      <c r="F937" s="19" t="s">
        <v>584</v>
      </c>
      <c r="G937" s="19" t="s">
        <v>4998</v>
      </c>
      <c r="H937" s="19" t="s">
        <v>397</v>
      </c>
      <c r="I937" s="19">
        <v>2024</v>
      </c>
      <c r="J937" s="19" t="s">
        <v>495</v>
      </c>
      <c r="K937" s="19" t="s">
        <v>496</v>
      </c>
      <c r="L937" s="19" t="s">
        <v>213</v>
      </c>
      <c r="M937" s="19" t="s">
        <v>477</v>
      </c>
      <c r="N937" s="19" t="s">
        <v>549</v>
      </c>
      <c r="O937" s="19" t="s">
        <v>477</v>
      </c>
      <c r="P937" s="19" t="s">
        <v>51</v>
      </c>
      <c r="Q937" s="9" t="s">
        <v>4959</v>
      </c>
      <c r="R937" s="20">
        <v>9.0060000000000002</v>
      </c>
      <c r="S937" s="20">
        <v>6.7000000000000004E-2</v>
      </c>
      <c r="T937" s="20">
        <v>8.5500000000000007</v>
      </c>
      <c r="U937" s="20" t="s">
        <v>397</v>
      </c>
      <c r="V937" s="21" t="str">
        <f>_xlfn.XLOOKUP(D937,'[1]Gen. Real'!$A:$A,'[1]Gen. Real'!$C:$C,"-",0)</f>
        <v>-</v>
      </c>
      <c r="W937" s="22"/>
      <c r="X937" s="22" t="str">
        <f>_xlfn.XLOOKUP(D937,[1]Vertimiento!$A:$A,[1]Vertimiento!$E:$E,"-",0)</f>
        <v>-</v>
      </c>
      <c r="Y937" s="23" t="str">
        <f t="shared" si="56"/>
        <v>-</v>
      </c>
      <c r="Z937" s="19" t="str">
        <f>_xlfn.XLOOKUP(D937,[1]Cmg!$I$4:$I$85,[1]Cmg!$M$4:$M$85,"----",0,1)</f>
        <v>----</v>
      </c>
      <c r="AA937" s="19" t="str">
        <f>_xlfn.XLOOKUP(D937,[1]Cmg!$A$4:$A$89,[1]Cmg!$B$4:$B$89,"----",0,1)</f>
        <v>----</v>
      </c>
      <c r="AB937" s="19" t="str">
        <f>_xlfn.XLOOKUP(D937,[1]Cmg!$E$4:$E$89,[1]Cmg!$F$4:$F$89,"----",0,1)</f>
        <v>----</v>
      </c>
      <c r="AC937" s="19" t="str">
        <f>_xlfn.XLOOKUP(D937,[1]Cmg!$O$4:$O$89,[1]Cmg!$P$4:$P$89,"----",0,1)</f>
        <v>----</v>
      </c>
      <c r="AD937" s="24" t="str">
        <f>_xlfn.XLOOKUP(D937,[1]Cmg!$S$4:$S$89,[1]Cmg!$U$4:$U$89,"----",0,1)</f>
        <v>----</v>
      </c>
      <c r="AG937" s="25">
        <f>IFERROR(SUMIFS('[1]BD Unidades'!$AH:$AH,'[1]BD Unidades'!$A:$A,'BD Centrales 2023'!$A937),"-")</f>
        <v>0</v>
      </c>
      <c r="AH937" s="25">
        <f>SUMIFS('[1]BD Unidades'!$AJ$3:$AJ$1424,'[1]BD Unidades'!$A$3:$A$1424,$A937)</f>
        <v>0</v>
      </c>
      <c r="AI937" s="25">
        <f>SUMIFS('[1]BD Unidades'!$AL$3:$AL$1424,'[1]BD Unidades'!$A$3:$A$1424,$A937)</f>
        <v>0</v>
      </c>
      <c r="AJ937" s="26" t="str">
        <f t="shared" si="57"/>
        <v>-</v>
      </c>
      <c r="AK937" s="27">
        <f>IFERROR(SUMIFS('[1]BD Unidades'!$AO$3:$AO$1424,'[1]BD Unidades'!$A$3:$A$1424,$A937),"-")</f>
        <v>0</v>
      </c>
      <c r="AL937" s="27">
        <f>IFERROR(SUMIFS('[1]BD Unidades'!$AQ$3:$AQ$1424,'[1]BD Unidades'!$A$3:$A$1424,$A937),"-")</f>
        <v>0</v>
      </c>
      <c r="AM937" s="27">
        <f>IFERROR(SUMIFS('[1]BD Unidades'!$AS$3:$AS$1424,'[1]BD Unidades'!$A$3:$A$1424,$A937),"-")</f>
        <v>0</v>
      </c>
      <c r="AN937" s="27">
        <f>IFERROR(SUMIFS('[1]BD Unidades'!$AU$3:$AU$1424,'[1]BD Unidades'!$A$3:$A$1424,$A937),"-")</f>
        <v>0</v>
      </c>
      <c r="AO937" s="27"/>
      <c r="AP937" s="27"/>
      <c r="AQ937" s="25">
        <f>IFERROR(SUMIFS('[1]BD Unidades'!$AZ$3:$AZ$1424,'[1]BD Unidades'!$A$3:$A$1424,$A937),"-")</f>
        <v>0</v>
      </c>
      <c r="AR937" s="25">
        <f>IFERROR(SUMIFS('[1]BD Unidades'!$BA$3:$BA$1424,'[1]BD Unidades'!$A$3:$A$1424,$A937),"-")</f>
        <v>0</v>
      </c>
      <c r="AS937" s="28">
        <f>SUMIFS('[1]BD Unidades'!$BC$3:$BC$1424,'[1]BD Unidades'!$A$3:$A$1424,$A937)</f>
        <v>0</v>
      </c>
      <c r="AT937" s="28">
        <f>SUMIFS('[1]BD Unidades'!$BE$3:$BE$1424,'[1]BD Unidades'!$A$3:$A$1424,$A937)</f>
        <v>0</v>
      </c>
      <c r="AU937" s="29">
        <f t="shared" si="58"/>
        <v>0</v>
      </c>
      <c r="AV937" s="30">
        <f t="shared" si="59"/>
        <v>6.7000000000000002E-4</v>
      </c>
      <c r="AW937" s="25">
        <f>IFERROR(SUMIFS('[1]BD Unidades'!$BI$3:$BI$1424,'[1]BD Unidades'!$A$3:$A$1424,$A937),"-")</f>
        <v>0</v>
      </c>
      <c r="AX937" s="25">
        <f>IFERROR(SUMIFS('[1]BD Unidades'!$BJ$3:$BJ$1424,'[1]BD Unidades'!$A$3:$A$1424,$A937),"-")</f>
        <v>0</v>
      </c>
    </row>
    <row r="938" spans="1:50" ht="14.4" x14ac:dyDescent="0.3">
      <c r="A938" s="7">
        <v>2359</v>
      </c>
      <c r="B938" s="7" t="s">
        <v>4999</v>
      </c>
      <c r="D938" s="8" t="s">
        <v>5000</v>
      </c>
      <c r="E938" s="19" t="s">
        <v>5001</v>
      </c>
      <c r="F938" s="19" t="s">
        <v>5001</v>
      </c>
      <c r="G938" s="19" t="s">
        <v>5002</v>
      </c>
      <c r="H938" s="19" t="s">
        <v>397</v>
      </c>
      <c r="I938" s="19">
        <v>2024</v>
      </c>
      <c r="J938" s="19" t="s">
        <v>495</v>
      </c>
      <c r="K938" s="19" t="s">
        <v>496</v>
      </c>
      <c r="L938" s="19" t="s">
        <v>213</v>
      </c>
      <c r="M938" s="19" t="s">
        <v>189</v>
      </c>
      <c r="N938" s="19" t="s">
        <v>190</v>
      </c>
      <c r="O938" s="19" t="s">
        <v>236</v>
      </c>
      <c r="P938" s="19" t="s">
        <v>51</v>
      </c>
      <c r="Q938" s="9" t="s">
        <v>5003</v>
      </c>
      <c r="R938" s="20">
        <v>9.0099</v>
      </c>
      <c r="S938" s="20">
        <v>9.0099</v>
      </c>
      <c r="T938" s="20">
        <v>0.109</v>
      </c>
      <c r="U938" s="20">
        <v>9</v>
      </c>
      <c r="V938" s="21" t="str">
        <f>_xlfn.XLOOKUP(D938,'[1]Gen. Real'!$A:$A,'[1]Gen. Real'!$C:$C,"-",0)</f>
        <v>-</v>
      </c>
      <c r="W938" s="22"/>
      <c r="X938" s="22" t="str">
        <f>_xlfn.XLOOKUP(D938,[1]Vertimiento!$A:$A,[1]Vertimiento!$E:$E,"-",0)</f>
        <v>-</v>
      </c>
      <c r="Y938" s="23" t="str">
        <f t="shared" si="56"/>
        <v>-</v>
      </c>
      <c r="Z938" s="19" t="str">
        <f>_xlfn.XLOOKUP(D938,[1]Cmg!$I$4:$I$85,[1]Cmg!$M$4:$M$85,"----",0,1)</f>
        <v>----</v>
      </c>
      <c r="AA938" s="19" t="str">
        <f>_xlfn.XLOOKUP(D938,[1]Cmg!$A$4:$A$89,[1]Cmg!$B$4:$B$89,"----",0,1)</f>
        <v>----</v>
      </c>
      <c r="AB938" s="19" t="str">
        <f>_xlfn.XLOOKUP(D938,[1]Cmg!$E$4:$E$89,[1]Cmg!$F$4:$F$89,"----",0,1)</f>
        <v>----</v>
      </c>
      <c r="AC938" s="19" t="str">
        <f>_xlfn.XLOOKUP(D938,[1]Cmg!$O$4:$O$89,[1]Cmg!$P$4:$P$89,"----",0,1)</f>
        <v>----</v>
      </c>
      <c r="AD938" s="24" t="str">
        <f>_xlfn.XLOOKUP(D938,[1]Cmg!$S$4:$S$89,[1]Cmg!$U$4:$U$89,"----",0,1)</f>
        <v>----</v>
      </c>
      <c r="AG938" s="25">
        <f>IFERROR(SUMIFS('[1]BD Unidades'!$AH:$AH,'[1]BD Unidades'!$A:$A,'BD Centrales 2023'!$A938),"-")</f>
        <v>0</v>
      </c>
      <c r="AH938" s="25">
        <f>SUMIFS('[1]BD Unidades'!$AJ$3:$AJ$1424,'[1]BD Unidades'!$A$3:$A$1424,$A938)</f>
        <v>0</v>
      </c>
      <c r="AI938" s="25">
        <f>SUMIFS('[1]BD Unidades'!$AL$3:$AL$1424,'[1]BD Unidades'!$A$3:$A$1424,$A938)</f>
        <v>0</v>
      </c>
      <c r="AJ938" s="26" t="str">
        <f t="shared" si="57"/>
        <v>-</v>
      </c>
      <c r="AK938" s="27">
        <f>IFERROR(SUMIFS('[1]BD Unidades'!$AO$3:$AO$1424,'[1]BD Unidades'!$A$3:$A$1424,$A938),"-")</f>
        <v>0</v>
      </c>
      <c r="AL938" s="27">
        <f>IFERROR(SUMIFS('[1]BD Unidades'!$AQ$3:$AQ$1424,'[1]BD Unidades'!$A$3:$A$1424,$A938),"-")</f>
        <v>0</v>
      </c>
      <c r="AM938" s="27">
        <f>IFERROR(SUMIFS('[1]BD Unidades'!$AS$3:$AS$1424,'[1]BD Unidades'!$A$3:$A$1424,$A938),"-")</f>
        <v>0</v>
      </c>
      <c r="AN938" s="27">
        <f>IFERROR(SUMIFS('[1]BD Unidades'!$AU$3:$AU$1424,'[1]BD Unidades'!$A$3:$A$1424,$A938),"-")</f>
        <v>0</v>
      </c>
      <c r="AO938" s="27"/>
      <c r="AP938" s="27"/>
      <c r="AQ938" s="25">
        <f>IFERROR(SUMIFS('[1]BD Unidades'!$AZ$3:$AZ$1424,'[1]BD Unidades'!$A$3:$A$1424,$A938),"-")</f>
        <v>0</v>
      </c>
      <c r="AR938" s="25">
        <f>IFERROR(SUMIFS('[1]BD Unidades'!$BA$3:$BA$1424,'[1]BD Unidades'!$A$3:$A$1424,$A938),"-")</f>
        <v>0</v>
      </c>
      <c r="AS938" s="28">
        <f>SUMIFS('[1]BD Unidades'!$BC$3:$BC$1424,'[1]BD Unidades'!$A$3:$A$1424,$A938)</f>
        <v>0</v>
      </c>
      <c r="AT938" s="28">
        <f>SUMIFS('[1]BD Unidades'!$BE$3:$BE$1424,'[1]BD Unidades'!$A$3:$A$1424,$A938)</f>
        <v>0</v>
      </c>
      <c r="AU938" s="29">
        <f t="shared" si="58"/>
        <v>0</v>
      </c>
      <c r="AV938" s="30">
        <f t="shared" si="59"/>
        <v>9.0098999999999999E-2</v>
      </c>
      <c r="AW938" s="25">
        <f>IFERROR(SUMIFS('[1]BD Unidades'!$BI$3:$BI$1424,'[1]BD Unidades'!$A$3:$A$1424,$A938),"-")</f>
        <v>0</v>
      </c>
      <c r="AX938" s="25">
        <f>IFERROR(SUMIFS('[1]BD Unidades'!$BJ$3:$BJ$1424,'[1]BD Unidades'!$A$3:$A$1424,$A938),"-")</f>
        <v>0</v>
      </c>
    </row>
    <row r="939" spans="1:50" ht="14.4" x14ac:dyDescent="0.3">
      <c r="A939" s="7">
        <v>2360</v>
      </c>
      <c r="B939" s="7" t="s">
        <v>5004</v>
      </c>
      <c r="D939" s="8" t="s">
        <v>5005</v>
      </c>
      <c r="E939" s="19" t="s">
        <v>5006</v>
      </c>
      <c r="F939" s="19" t="s">
        <v>5006</v>
      </c>
      <c r="G939" s="19" t="s">
        <v>5007</v>
      </c>
      <c r="H939" s="19" t="s">
        <v>397</v>
      </c>
      <c r="I939" s="19">
        <v>2024</v>
      </c>
      <c r="J939" s="19" t="s">
        <v>495</v>
      </c>
      <c r="K939" s="19" t="s">
        <v>496</v>
      </c>
      <c r="L939" s="19" t="s">
        <v>213</v>
      </c>
      <c r="M939" s="19" t="s">
        <v>106</v>
      </c>
      <c r="N939" s="19" t="s">
        <v>144</v>
      </c>
      <c r="O939" s="19" t="s">
        <v>1088</v>
      </c>
      <c r="P939" s="19" t="s">
        <v>51</v>
      </c>
      <c r="Q939" s="9" t="s">
        <v>5008</v>
      </c>
      <c r="R939" s="20">
        <v>3.01</v>
      </c>
      <c r="S939" s="20">
        <v>0.33200000000000002</v>
      </c>
      <c r="T939" s="20">
        <v>3</v>
      </c>
      <c r="U939" s="20" t="s">
        <v>397</v>
      </c>
      <c r="V939" s="21" t="str">
        <f>_xlfn.XLOOKUP(D939,'[1]Gen. Real'!$A:$A,'[1]Gen. Real'!$C:$C,"-",0)</f>
        <v>-</v>
      </c>
      <c r="W939" s="22"/>
      <c r="X939" s="22" t="str">
        <f>_xlfn.XLOOKUP(D939,[1]Vertimiento!$A:$A,[1]Vertimiento!$E:$E,"-",0)</f>
        <v>-</v>
      </c>
      <c r="Y939" s="23" t="str">
        <f t="shared" si="56"/>
        <v>-</v>
      </c>
      <c r="Z939" s="19" t="str">
        <f>_xlfn.XLOOKUP(D939,[1]Cmg!$I$4:$I$85,[1]Cmg!$M$4:$M$85,"----",0,1)</f>
        <v>----</v>
      </c>
      <c r="AA939" s="19" t="str">
        <f>_xlfn.XLOOKUP(D939,[1]Cmg!$A$4:$A$89,[1]Cmg!$B$4:$B$89,"----",0,1)</f>
        <v>----</v>
      </c>
      <c r="AB939" s="19" t="str">
        <f>_xlfn.XLOOKUP(D939,[1]Cmg!$E$4:$E$89,[1]Cmg!$F$4:$F$89,"----",0,1)</f>
        <v>----</v>
      </c>
      <c r="AC939" s="19" t="str">
        <f>_xlfn.XLOOKUP(D939,[1]Cmg!$O$4:$O$89,[1]Cmg!$P$4:$P$89,"----",0,1)</f>
        <v>----</v>
      </c>
      <c r="AD939" s="24" t="str">
        <f>_xlfn.XLOOKUP(D939,[1]Cmg!$S$4:$S$89,[1]Cmg!$U$4:$U$89,"----",0,1)</f>
        <v>----</v>
      </c>
      <c r="AG939" s="25">
        <f>IFERROR(SUMIFS('[1]BD Unidades'!$AH:$AH,'[1]BD Unidades'!$A:$A,'BD Centrales 2023'!$A939),"-")</f>
        <v>0</v>
      </c>
      <c r="AH939" s="25">
        <f>SUMIFS('[1]BD Unidades'!$AJ$3:$AJ$1424,'[1]BD Unidades'!$A$3:$A$1424,$A939)</f>
        <v>0</v>
      </c>
      <c r="AI939" s="25">
        <f>SUMIFS('[1]BD Unidades'!$AL$3:$AL$1424,'[1]BD Unidades'!$A$3:$A$1424,$A939)</f>
        <v>0</v>
      </c>
      <c r="AJ939" s="26" t="str">
        <f t="shared" si="57"/>
        <v>-</v>
      </c>
      <c r="AK939" s="27">
        <f>IFERROR(SUMIFS('[1]BD Unidades'!$AO$3:$AO$1424,'[1]BD Unidades'!$A$3:$A$1424,$A939),"-")</f>
        <v>0</v>
      </c>
      <c r="AL939" s="27">
        <f>IFERROR(SUMIFS('[1]BD Unidades'!$AQ$3:$AQ$1424,'[1]BD Unidades'!$A$3:$A$1424,$A939),"-")</f>
        <v>0</v>
      </c>
      <c r="AM939" s="27">
        <f>IFERROR(SUMIFS('[1]BD Unidades'!$AS$3:$AS$1424,'[1]BD Unidades'!$A$3:$A$1424,$A939),"-")</f>
        <v>0</v>
      </c>
      <c r="AN939" s="27">
        <f>IFERROR(SUMIFS('[1]BD Unidades'!$AU$3:$AU$1424,'[1]BD Unidades'!$A$3:$A$1424,$A939),"-")</f>
        <v>0</v>
      </c>
      <c r="AO939" s="27"/>
      <c r="AP939" s="27"/>
      <c r="AQ939" s="25">
        <f>IFERROR(SUMIFS('[1]BD Unidades'!$AZ$3:$AZ$1424,'[1]BD Unidades'!$A$3:$A$1424,$A939),"-")</f>
        <v>0</v>
      </c>
      <c r="AR939" s="25">
        <f>IFERROR(SUMIFS('[1]BD Unidades'!$BA$3:$BA$1424,'[1]BD Unidades'!$A$3:$A$1424,$A939),"-")</f>
        <v>0</v>
      </c>
      <c r="AS939" s="28">
        <f>SUMIFS('[1]BD Unidades'!$BC$3:$BC$1424,'[1]BD Unidades'!$A$3:$A$1424,$A939)</f>
        <v>0</v>
      </c>
      <c r="AT939" s="28">
        <f>SUMIFS('[1]BD Unidades'!$BE$3:$BE$1424,'[1]BD Unidades'!$A$3:$A$1424,$A939)</f>
        <v>0</v>
      </c>
      <c r="AU939" s="29">
        <f t="shared" si="58"/>
        <v>0</v>
      </c>
      <c r="AV939" s="30">
        <f t="shared" si="59"/>
        <v>3.32E-3</v>
      </c>
      <c r="AW939" s="25">
        <f>IFERROR(SUMIFS('[1]BD Unidades'!$BI$3:$BI$1424,'[1]BD Unidades'!$A$3:$A$1424,$A939),"-")</f>
        <v>0</v>
      </c>
      <c r="AX939" s="25">
        <f>IFERROR(SUMIFS('[1]BD Unidades'!$BJ$3:$BJ$1424,'[1]BD Unidades'!$A$3:$A$1424,$A939),"-")</f>
        <v>0</v>
      </c>
    </row>
    <row r="940" spans="1:50" ht="14.4" x14ac:dyDescent="0.3">
      <c r="A940" s="7">
        <v>2364</v>
      </c>
      <c r="B940" s="7" t="s">
        <v>5009</v>
      </c>
      <c r="D940" s="8" t="s">
        <v>5010</v>
      </c>
      <c r="E940" s="19" t="s">
        <v>5011</v>
      </c>
      <c r="F940" s="19" t="s">
        <v>5011</v>
      </c>
      <c r="G940" s="19" t="s">
        <v>5012</v>
      </c>
      <c r="H940" s="19" t="s">
        <v>397</v>
      </c>
      <c r="I940" s="19">
        <v>2024</v>
      </c>
      <c r="J940" s="19" t="s">
        <v>495</v>
      </c>
      <c r="K940" s="19" t="s">
        <v>496</v>
      </c>
      <c r="L940" s="19" t="s">
        <v>213</v>
      </c>
      <c r="M940" s="19" t="s">
        <v>189</v>
      </c>
      <c r="N940" s="19" t="s">
        <v>899</v>
      </c>
      <c r="O940" s="19" t="s">
        <v>899</v>
      </c>
      <c r="P940" s="19" t="s">
        <v>51</v>
      </c>
      <c r="Q940" s="9" t="s">
        <v>5013</v>
      </c>
      <c r="R940" s="20">
        <v>9.01</v>
      </c>
      <c r="S940" s="20">
        <v>0.111</v>
      </c>
      <c r="T940" s="20">
        <v>9</v>
      </c>
      <c r="U940" s="20" t="s">
        <v>397</v>
      </c>
      <c r="V940" s="21" t="str">
        <f>_xlfn.XLOOKUP(D940,'[1]Gen. Real'!$A:$A,'[1]Gen. Real'!$C:$C,"-",0)</f>
        <v>-</v>
      </c>
      <c r="W940" s="22"/>
      <c r="X940" s="22" t="str">
        <f>_xlfn.XLOOKUP(D940,[1]Vertimiento!$A:$A,[1]Vertimiento!$E:$E,"-",0)</f>
        <v>-</v>
      </c>
      <c r="Y940" s="23" t="str">
        <f t="shared" si="56"/>
        <v>-</v>
      </c>
      <c r="Z940" s="19" t="str">
        <f>_xlfn.XLOOKUP(D940,[1]Cmg!$I$4:$I$85,[1]Cmg!$M$4:$M$85,"----",0,1)</f>
        <v>----</v>
      </c>
      <c r="AA940" s="19" t="str">
        <f>_xlfn.XLOOKUP(D940,[1]Cmg!$A$4:$A$89,[1]Cmg!$B$4:$B$89,"----",0,1)</f>
        <v>----</v>
      </c>
      <c r="AB940" s="19" t="str">
        <f>_xlfn.XLOOKUP(D940,[1]Cmg!$E$4:$E$89,[1]Cmg!$F$4:$F$89,"----",0,1)</f>
        <v>----</v>
      </c>
      <c r="AC940" s="19" t="str">
        <f>_xlfn.XLOOKUP(D940,[1]Cmg!$O$4:$O$89,[1]Cmg!$P$4:$P$89,"----",0,1)</f>
        <v>----</v>
      </c>
      <c r="AD940" s="24" t="str">
        <f>_xlfn.XLOOKUP(D940,[1]Cmg!$S$4:$S$89,[1]Cmg!$U$4:$U$89,"----",0,1)</f>
        <v>----</v>
      </c>
      <c r="AG940" s="25">
        <f>IFERROR(SUMIFS('[1]BD Unidades'!$AH:$AH,'[1]BD Unidades'!$A:$A,'BD Centrales 2023'!$A940),"-")</f>
        <v>0</v>
      </c>
      <c r="AH940" s="25">
        <f>SUMIFS('[1]BD Unidades'!$AJ$3:$AJ$1424,'[1]BD Unidades'!$A$3:$A$1424,$A940)</f>
        <v>0</v>
      </c>
      <c r="AI940" s="25">
        <f>SUMIFS('[1]BD Unidades'!$AL$3:$AL$1424,'[1]BD Unidades'!$A$3:$A$1424,$A940)</f>
        <v>0</v>
      </c>
      <c r="AJ940" s="26" t="str">
        <f t="shared" si="57"/>
        <v>-</v>
      </c>
      <c r="AK940" s="27">
        <f>IFERROR(SUMIFS('[1]BD Unidades'!$AO$3:$AO$1424,'[1]BD Unidades'!$A$3:$A$1424,$A940),"-")</f>
        <v>0</v>
      </c>
      <c r="AL940" s="27">
        <f>IFERROR(SUMIFS('[1]BD Unidades'!$AQ$3:$AQ$1424,'[1]BD Unidades'!$A$3:$A$1424,$A940),"-")</f>
        <v>0</v>
      </c>
      <c r="AM940" s="27">
        <f>IFERROR(SUMIFS('[1]BD Unidades'!$AS$3:$AS$1424,'[1]BD Unidades'!$A$3:$A$1424,$A940),"-")</f>
        <v>0</v>
      </c>
      <c r="AN940" s="27">
        <f>IFERROR(SUMIFS('[1]BD Unidades'!$AU$3:$AU$1424,'[1]BD Unidades'!$A$3:$A$1424,$A940),"-")</f>
        <v>0</v>
      </c>
      <c r="AO940" s="27"/>
      <c r="AP940" s="27"/>
      <c r="AQ940" s="25">
        <f>IFERROR(SUMIFS('[1]BD Unidades'!$AZ$3:$AZ$1424,'[1]BD Unidades'!$A$3:$A$1424,$A940),"-")</f>
        <v>0</v>
      </c>
      <c r="AR940" s="25">
        <f>IFERROR(SUMIFS('[1]BD Unidades'!$BA$3:$BA$1424,'[1]BD Unidades'!$A$3:$A$1424,$A940),"-")</f>
        <v>0</v>
      </c>
      <c r="AS940" s="28">
        <f>SUMIFS('[1]BD Unidades'!$BC$3:$BC$1424,'[1]BD Unidades'!$A$3:$A$1424,$A940)</f>
        <v>0</v>
      </c>
      <c r="AT940" s="28">
        <f>SUMIFS('[1]BD Unidades'!$BE$3:$BE$1424,'[1]BD Unidades'!$A$3:$A$1424,$A940)</f>
        <v>0</v>
      </c>
      <c r="AU940" s="29">
        <f t="shared" si="58"/>
        <v>0</v>
      </c>
      <c r="AV940" s="30">
        <f t="shared" si="59"/>
        <v>1.1100000000000001E-3</v>
      </c>
      <c r="AW940" s="25">
        <f>IFERROR(SUMIFS('[1]BD Unidades'!$BI$3:$BI$1424,'[1]BD Unidades'!$A$3:$A$1424,$A940),"-")</f>
        <v>0</v>
      </c>
      <c r="AX940" s="25">
        <f>IFERROR(SUMIFS('[1]BD Unidades'!$BJ$3:$BJ$1424,'[1]BD Unidades'!$A$3:$A$1424,$A940),"-")</f>
        <v>0</v>
      </c>
    </row>
    <row r="941" spans="1:50" ht="14.4" x14ac:dyDescent="0.3">
      <c r="A941" s="7">
        <v>2365</v>
      </c>
      <c r="B941" s="7" t="s">
        <v>5014</v>
      </c>
      <c r="D941" s="8" t="s">
        <v>5015</v>
      </c>
      <c r="E941" s="19" t="s">
        <v>5016</v>
      </c>
      <c r="F941" s="19" t="s">
        <v>5016</v>
      </c>
      <c r="G941" s="19" t="s">
        <v>5017</v>
      </c>
      <c r="H941" s="19" t="s">
        <v>397</v>
      </c>
      <c r="I941" s="19">
        <v>2024</v>
      </c>
      <c r="J941" s="19" t="s">
        <v>495</v>
      </c>
      <c r="K941" s="19" t="s">
        <v>496</v>
      </c>
      <c r="L941" s="19" t="s">
        <v>213</v>
      </c>
      <c r="M941" s="19" t="s">
        <v>250</v>
      </c>
      <c r="N941" s="19" t="s">
        <v>785</v>
      </c>
      <c r="O941" s="19" t="s">
        <v>785</v>
      </c>
      <c r="P941" s="19" t="s">
        <v>51</v>
      </c>
      <c r="Q941" s="9" t="s">
        <v>3522</v>
      </c>
      <c r="R941" s="20">
        <v>9.0009999999999994</v>
      </c>
      <c r="S941" s="20">
        <v>1.0999999999999999E-2</v>
      </c>
      <c r="T941" s="20">
        <v>9</v>
      </c>
      <c r="U941" s="20" t="s">
        <v>397</v>
      </c>
      <c r="V941" s="21" t="str">
        <f>_xlfn.XLOOKUP(D941,'[1]Gen. Real'!$A:$A,'[1]Gen. Real'!$C:$C,"-",0)</f>
        <v>-</v>
      </c>
      <c r="W941" s="22"/>
      <c r="X941" s="22" t="str">
        <f>_xlfn.XLOOKUP(D941,[1]Vertimiento!$A:$A,[1]Vertimiento!$E:$E,"-",0)</f>
        <v>-</v>
      </c>
      <c r="Y941" s="23" t="str">
        <f t="shared" si="56"/>
        <v>-</v>
      </c>
      <c r="Z941" s="19" t="str">
        <f>_xlfn.XLOOKUP(D941,[1]Cmg!$I$4:$I$85,[1]Cmg!$M$4:$M$85,"----",0,1)</f>
        <v>----</v>
      </c>
      <c r="AA941" s="19" t="str">
        <f>_xlfn.XLOOKUP(D941,[1]Cmg!$A$4:$A$89,[1]Cmg!$B$4:$B$89,"----",0,1)</f>
        <v>----</v>
      </c>
      <c r="AB941" s="19" t="str">
        <f>_xlfn.XLOOKUP(D941,[1]Cmg!$E$4:$E$89,[1]Cmg!$F$4:$F$89,"----",0,1)</f>
        <v>----</v>
      </c>
      <c r="AC941" s="19" t="str">
        <f>_xlfn.XLOOKUP(D941,[1]Cmg!$O$4:$O$89,[1]Cmg!$P$4:$P$89,"----",0,1)</f>
        <v>----</v>
      </c>
      <c r="AD941" s="24" t="str">
        <f>_xlfn.XLOOKUP(D941,[1]Cmg!$S$4:$S$89,[1]Cmg!$U$4:$U$89,"----",0,1)</f>
        <v>----</v>
      </c>
      <c r="AG941" s="25">
        <f>IFERROR(SUMIFS('[1]BD Unidades'!$AH:$AH,'[1]BD Unidades'!$A:$A,'BD Centrales 2023'!$A941),"-")</f>
        <v>0</v>
      </c>
      <c r="AH941" s="25">
        <f>SUMIFS('[1]BD Unidades'!$AJ$3:$AJ$1424,'[1]BD Unidades'!$A$3:$A$1424,$A941)</f>
        <v>0</v>
      </c>
      <c r="AI941" s="25">
        <f>SUMIFS('[1]BD Unidades'!$AL$3:$AL$1424,'[1]BD Unidades'!$A$3:$A$1424,$A941)</f>
        <v>0</v>
      </c>
      <c r="AJ941" s="26" t="str">
        <f t="shared" si="57"/>
        <v>-</v>
      </c>
      <c r="AK941" s="27">
        <f>IFERROR(SUMIFS('[1]BD Unidades'!$AO$3:$AO$1424,'[1]BD Unidades'!$A$3:$A$1424,$A941),"-")</f>
        <v>0</v>
      </c>
      <c r="AL941" s="27">
        <f>IFERROR(SUMIFS('[1]BD Unidades'!$AQ$3:$AQ$1424,'[1]BD Unidades'!$A$3:$A$1424,$A941),"-")</f>
        <v>0</v>
      </c>
      <c r="AM941" s="27">
        <f>IFERROR(SUMIFS('[1]BD Unidades'!$AS$3:$AS$1424,'[1]BD Unidades'!$A$3:$A$1424,$A941),"-")</f>
        <v>0</v>
      </c>
      <c r="AN941" s="27">
        <f>IFERROR(SUMIFS('[1]BD Unidades'!$AU$3:$AU$1424,'[1]BD Unidades'!$A$3:$A$1424,$A941),"-")</f>
        <v>0</v>
      </c>
      <c r="AO941" s="27"/>
      <c r="AP941" s="27"/>
      <c r="AQ941" s="25">
        <f>IFERROR(SUMIFS('[1]BD Unidades'!$AZ$3:$AZ$1424,'[1]BD Unidades'!$A$3:$A$1424,$A941),"-")</f>
        <v>0</v>
      </c>
      <c r="AR941" s="25">
        <f>IFERROR(SUMIFS('[1]BD Unidades'!$BA$3:$BA$1424,'[1]BD Unidades'!$A$3:$A$1424,$A941),"-")</f>
        <v>0</v>
      </c>
      <c r="AS941" s="28">
        <f>SUMIFS('[1]BD Unidades'!$BC$3:$BC$1424,'[1]BD Unidades'!$A$3:$A$1424,$A941)</f>
        <v>0</v>
      </c>
      <c r="AT941" s="28">
        <f>SUMIFS('[1]BD Unidades'!$BE$3:$BE$1424,'[1]BD Unidades'!$A$3:$A$1424,$A941)</f>
        <v>0</v>
      </c>
      <c r="AU941" s="29">
        <f t="shared" si="58"/>
        <v>0</v>
      </c>
      <c r="AV941" s="30">
        <f t="shared" si="59"/>
        <v>1.0999999999999999E-4</v>
      </c>
      <c r="AW941" s="25">
        <f>IFERROR(SUMIFS('[1]BD Unidades'!$BI$3:$BI$1424,'[1]BD Unidades'!$A$3:$A$1424,$A941),"-")</f>
        <v>0</v>
      </c>
      <c r="AX941" s="25">
        <f>IFERROR(SUMIFS('[1]BD Unidades'!$BJ$3:$BJ$1424,'[1]BD Unidades'!$A$3:$A$1424,$A941),"-")</f>
        <v>0</v>
      </c>
    </row>
    <row r="942" spans="1:50" ht="14.4" x14ac:dyDescent="0.3">
      <c r="A942" s="7">
        <v>2366</v>
      </c>
      <c r="B942" s="7" t="s">
        <v>5018</v>
      </c>
      <c r="D942" s="8" t="s">
        <v>5019</v>
      </c>
      <c r="E942" s="19" t="s">
        <v>2444</v>
      </c>
      <c r="F942" s="19" t="s">
        <v>2444</v>
      </c>
      <c r="G942" s="19" t="s">
        <v>5020</v>
      </c>
      <c r="H942" s="19" t="s">
        <v>397</v>
      </c>
      <c r="I942" s="19">
        <v>2024</v>
      </c>
      <c r="J942" s="19" t="s">
        <v>495</v>
      </c>
      <c r="K942" s="19" t="s">
        <v>496</v>
      </c>
      <c r="L942" s="19" t="s">
        <v>213</v>
      </c>
      <c r="M942" s="19" t="s">
        <v>362</v>
      </c>
      <c r="N942" s="19" t="s">
        <v>363</v>
      </c>
      <c r="O942" s="19" t="s">
        <v>2318</v>
      </c>
      <c r="P942" s="19" t="s">
        <v>51</v>
      </c>
      <c r="Q942" s="9" t="s">
        <v>5022</v>
      </c>
      <c r="R942" s="20">
        <v>0.28999999999999998</v>
      </c>
      <c r="S942" s="20">
        <v>0.16700000000000001</v>
      </c>
      <c r="T942" s="20">
        <v>0.28899999999999998</v>
      </c>
      <c r="U942" s="20" t="s">
        <v>397</v>
      </c>
      <c r="V942" s="21" t="str">
        <f>_xlfn.XLOOKUP(D942,'[1]Gen. Real'!$A:$A,'[1]Gen. Real'!$C:$C,"-",0)</f>
        <v>-</v>
      </c>
      <c r="W942" s="22"/>
      <c r="X942" s="22" t="str">
        <f>_xlfn.XLOOKUP(D942,[1]Vertimiento!$A:$A,[1]Vertimiento!$E:$E,"-",0)</f>
        <v>-</v>
      </c>
      <c r="Y942" s="23" t="str">
        <f t="shared" si="56"/>
        <v>-</v>
      </c>
      <c r="Z942" s="19" t="str">
        <f>_xlfn.XLOOKUP(D942,[1]Cmg!$I$4:$I$85,[1]Cmg!$M$4:$M$85,"----",0,1)</f>
        <v>----</v>
      </c>
      <c r="AA942" s="19" t="str">
        <f>_xlfn.XLOOKUP(D942,[1]Cmg!$A$4:$A$89,[1]Cmg!$B$4:$B$89,"----",0,1)</f>
        <v>----</v>
      </c>
      <c r="AB942" s="19" t="str">
        <f>_xlfn.XLOOKUP(D942,[1]Cmg!$E$4:$E$89,[1]Cmg!$F$4:$F$89,"----",0,1)</f>
        <v>----</v>
      </c>
      <c r="AC942" s="19" t="str">
        <f>_xlfn.XLOOKUP(D942,[1]Cmg!$O$4:$O$89,[1]Cmg!$P$4:$P$89,"----",0,1)</f>
        <v>----</v>
      </c>
      <c r="AD942" s="24" t="str">
        <f>_xlfn.XLOOKUP(D942,[1]Cmg!$S$4:$S$89,[1]Cmg!$U$4:$U$89,"----",0,1)</f>
        <v>----</v>
      </c>
      <c r="AG942" s="25">
        <f>IFERROR(SUMIFS('[1]BD Unidades'!$AH:$AH,'[1]BD Unidades'!$A:$A,'BD Centrales 2023'!$A942),"-")</f>
        <v>0</v>
      </c>
      <c r="AH942" s="25">
        <f>SUMIFS('[1]BD Unidades'!$AJ$3:$AJ$1424,'[1]BD Unidades'!$A$3:$A$1424,$A942)</f>
        <v>0</v>
      </c>
      <c r="AI942" s="25">
        <f>SUMIFS('[1]BD Unidades'!$AL$3:$AL$1424,'[1]BD Unidades'!$A$3:$A$1424,$A942)</f>
        <v>0</v>
      </c>
      <c r="AJ942" s="26" t="str">
        <f t="shared" si="57"/>
        <v>-</v>
      </c>
      <c r="AK942" s="27">
        <f>IFERROR(SUMIFS('[1]BD Unidades'!$AO$3:$AO$1424,'[1]BD Unidades'!$A$3:$A$1424,$A942),"-")</f>
        <v>0</v>
      </c>
      <c r="AL942" s="27">
        <f>IFERROR(SUMIFS('[1]BD Unidades'!$AQ$3:$AQ$1424,'[1]BD Unidades'!$A$3:$A$1424,$A942),"-")</f>
        <v>0</v>
      </c>
      <c r="AM942" s="27">
        <f>IFERROR(SUMIFS('[1]BD Unidades'!$AS$3:$AS$1424,'[1]BD Unidades'!$A$3:$A$1424,$A942),"-")</f>
        <v>0</v>
      </c>
      <c r="AN942" s="27">
        <f>IFERROR(SUMIFS('[1]BD Unidades'!$AU$3:$AU$1424,'[1]BD Unidades'!$A$3:$A$1424,$A942),"-")</f>
        <v>0</v>
      </c>
      <c r="AO942" s="27"/>
      <c r="AP942" s="27"/>
      <c r="AQ942" s="25">
        <f>IFERROR(SUMIFS('[1]BD Unidades'!$AZ$3:$AZ$1424,'[1]BD Unidades'!$A$3:$A$1424,$A942),"-")</f>
        <v>0</v>
      </c>
      <c r="AR942" s="25">
        <f>IFERROR(SUMIFS('[1]BD Unidades'!$BA$3:$BA$1424,'[1]BD Unidades'!$A$3:$A$1424,$A942),"-")</f>
        <v>0</v>
      </c>
      <c r="AS942" s="28">
        <f>SUMIFS('[1]BD Unidades'!$BC$3:$BC$1424,'[1]BD Unidades'!$A$3:$A$1424,$A942)</f>
        <v>0</v>
      </c>
      <c r="AT942" s="28">
        <f>SUMIFS('[1]BD Unidades'!$BE$3:$BE$1424,'[1]BD Unidades'!$A$3:$A$1424,$A942)</f>
        <v>0</v>
      </c>
      <c r="AU942" s="29">
        <f t="shared" si="58"/>
        <v>0</v>
      </c>
      <c r="AV942" s="30">
        <f t="shared" si="59"/>
        <v>1.67E-3</v>
      </c>
      <c r="AW942" s="25">
        <f>IFERROR(SUMIFS('[1]BD Unidades'!$BI$3:$BI$1424,'[1]BD Unidades'!$A$3:$A$1424,$A942),"-")</f>
        <v>0</v>
      </c>
      <c r="AX942" s="25">
        <f>IFERROR(SUMIFS('[1]BD Unidades'!$BJ$3:$BJ$1424,'[1]BD Unidades'!$A$3:$A$1424,$A942),"-")</f>
        <v>0</v>
      </c>
    </row>
    <row r="943" spans="1:50" ht="14.4" x14ac:dyDescent="0.3">
      <c r="A943" s="7">
        <v>2367</v>
      </c>
      <c r="B943" s="7" t="s">
        <v>5023</v>
      </c>
      <c r="D943" s="8" t="s">
        <v>5024</v>
      </c>
      <c r="E943" s="19" t="s">
        <v>5025</v>
      </c>
      <c r="F943" s="19" t="s">
        <v>5025</v>
      </c>
      <c r="G943" s="19" t="s">
        <v>5026</v>
      </c>
      <c r="H943" s="19" t="s">
        <v>397</v>
      </c>
      <c r="I943" s="19">
        <v>2024</v>
      </c>
      <c r="J943" s="19" t="s">
        <v>495</v>
      </c>
      <c r="K943" s="19" t="s">
        <v>496</v>
      </c>
      <c r="L943" s="19" t="s">
        <v>213</v>
      </c>
      <c r="M943" s="19" t="s">
        <v>164</v>
      </c>
      <c r="N943" s="19" t="s">
        <v>2819</v>
      </c>
      <c r="O943" s="19" t="s">
        <v>2820</v>
      </c>
      <c r="P943" s="19" t="s">
        <v>51</v>
      </c>
      <c r="Q943" s="9" t="s">
        <v>5028</v>
      </c>
      <c r="R943" s="20">
        <v>2.8849999999999998</v>
      </c>
      <c r="S943" s="20">
        <v>0.17299999999999999</v>
      </c>
      <c r="T943" s="20">
        <v>2.88</v>
      </c>
      <c r="U943" s="20" t="s">
        <v>397</v>
      </c>
      <c r="V943" s="21" t="str">
        <f>_xlfn.XLOOKUP(D943,'[1]Gen. Real'!$A:$A,'[1]Gen. Real'!$C:$C,"-",0)</f>
        <v>-</v>
      </c>
      <c r="W943" s="22"/>
      <c r="X943" s="22" t="str">
        <f>_xlfn.XLOOKUP(D943,[1]Vertimiento!$A:$A,[1]Vertimiento!$E:$E,"-",0)</f>
        <v>-</v>
      </c>
      <c r="Y943" s="23" t="str">
        <f t="shared" si="56"/>
        <v>-</v>
      </c>
      <c r="Z943" s="19" t="str">
        <f>_xlfn.XLOOKUP(D943,[1]Cmg!$I$4:$I$85,[1]Cmg!$M$4:$M$85,"----",0,1)</f>
        <v>----</v>
      </c>
      <c r="AA943" s="19" t="str">
        <f>_xlfn.XLOOKUP(D943,[1]Cmg!$A$4:$A$89,[1]Cmg!$B$4:$B$89,"----",0,1)</f>
        <v>----</v>
      </c>
      <c r="AB943" s="19" t="str">
        <f>_xlfn.XLOOKUP(D943,[1]Cmg!$E$4:$E$89,[1]Cmg!$F$4:$F$89,"----",0,1)</f>
        <v>----</v>
      </c>
      <c r="AC943" s="19" t="str">
        <f>_xlfn.XLOOKUP(D943,[1]Cmg!$O$4:$O$89,[1]Cmg!$P$4:$P$89,"----",0,1)</f>
        <v>----</v>
      </c>
      <c r="AD943" s="24" t="str">
        <f>_xlfn.XLOOKUP(D943,[1]Cmg!$S$4:$S$89,[1]Cmg!$U$4:$U$89,"----",0,1)</f>
        <v>----</v>
      </c>
      <c r="AG943" s="25">
        <f>IFERROR(SUMIFS('[1]BD Unidades'!$AH:$AH,'[1]BD Unidades'!$A:$A,'BD Centrales 2023'!$A943),"-")</f>
        <v>0</v>
      </c>
      <c r="AH943" s="25">
        <f>SUMIFS('[1]BD Unidades'!$AJ$3:$AJ$1424,'[1]BD Unidades'!$A$3:$A$1424,$A943)</f>
        <v>0</v>
      </c>
      <c r="AI943" s="25">
        <f>SUMIFS('[1]BD Unidades'!$AL$3:$AL$1424,'[1]BD Unidades'!$A$3:$A$1424,$A943)</f>
        <v>0</v>
      </c>
      <c r="AJ943" s="26" t="str">
        <f t="shared" si="57"/>
        <v>-</v>
      </c>
      <c r="AK943" s="27">
        <f>IFERROR(SUMIFS('[1]BD Unidades'!$AO$3:$AO$1424,'[1]BD Unidades'!$A$3:$A$1424,$A943),"-")</f>
        <v>0</v>
      </c>
      <c r="AL943" s="27">
        <f>IFERROR(SUMIFS('[1]BD Unidades'!$AQ$3:$AQ$1424,'[1]BD Unidades'!$A$3:$A$1424,$A943),"-")</f>
        <v>0</v>
      </c>
      <c r="AM943" s="27">
        <f>IFERROR(SUMIFS('[1]BD Unidades'!$AS$3:$AS$1424,'[1]BD Unidades'!$A$3:$A$1424,$A943),"-")</f>
        <v>0</v>
      </c>
      <c r="AN943" s="27">
        <f>IFERROR(SUMIFS('[1]BD Unidades'!$AU$3:$AU$1424,'[1]BD Unidades'!$A$3:$A$1424,$A943),"-")</f>
        <v>0</v>
      </c>
      <c r="AO943" s="27"/>
      <c r="AP943" s="27"/>
      <c r="AQ943" s="25">
        <f>IFERROR(SUMIFS('[1]BD Unidades'!$AZ$3:$AZ$1424,'[1]BD Unidades'!$A$3:$A$1424,$A943),"-")</f>
        <v>0</v>
      </c>
      <c r="AR943" s="25">
        <f>IFERROR(SUMIFS('[1]BD Unidades'!$BA$3:$BA$1424,'[1]BD Unidades'!$A$3:$A$1424,$A943),"-")</f>
        <v>0</v>
      </c>
      <c r="AS943" s="28">
        <f>SUMIFS('[1]BD Unidades'!$BC$3:$BC$1424,'[1]BD Unidades'!$A$3:$A$1424,$A943)</f>
        <v>0</v>
      </c>
      <c r="AT943" s="28">
        <f>SUMIFS('[1]BD Unidades'!$BE$3:$BE$1424,'[1]BD Unidades'!$A$3:$A$1424,$A943)</f>
        <v>0</v>
      </c>
      <c r="AU943" s="29">
        <f t="shared" si="58"/>
        <v>0</v>
      </c>
      <c r="AV943" s="30">
        <f t="shared" si="59"/>
        <v>1.7299999999999998E-3</v>
      </c>
      <c r="AW943" s="25">
        <f>IFERROR(SUMIFS('[1]BD Unidades'!$BI$3:$BI$1424,'[1]BD Unidades'!$A$3:$A$1424,$A943),"-")</f>
        <v>0</v>
      </c>
      <c r="AX943" s="25">
        <f>IFERROR(SUMIFS('[1]BD Unidades'!$BJ$3:$BJ$1424,'[1]BD Unidades'!$A$3:$A$1424,$A943),"-")</f>
        <v>0</v>
      </c>
    </row>
    <row r="944" spans="1:50" ht="14.4" x14ac:dyDescent="0.3">
      <c r="A944" s="7">
        <v>2368</v>
      </c>
      <c r="B944" s="7" t="s">
        <v>5029</v>
      </c>
      <c r="D944" s="8" t="s">
        <v>5030</v>
      </c>
      <c r="E944" s="19" t="s">
        <v>3219</v>
      </c>
      <c r="F944" s="19" t="s">
        <v>5031</v>
      </c>
      <c r="G944" s="19" t="s">
        <v>5032</v>
      </c>
      <c r="H944" s="19" t="s">
        <v>397</v>
      </c>
      <c r="I944" s="19">
        <v>2024</v>
      </c>
      <c r="J944" s="19" t="s">
        <v>495</v>
      </c>
      <c r="K944" s="19" t="s">
        <v>496</v>
      </c>
      <c r="L944" s="19" t="s">
        <v>213</v>
      </c>
      <c r="M944" s="19" t="s">
        <v>477</v>
      </c>
      <c r="N944" s="19" t="s">
        <v>478</v>
      </c>
      <c r="O944" s="19" t="s">
        <v>479</v>
      </c>
      <c r="P944" s="19" t="s">
        <v>51</v>
      </c>
      <c r="Q944" s="9" t="s">
        <v>5033</v>
      </c>
      <c r="R944" s="20">
        <v>3.0053999999999998</v>
      </c>
      <c r="S944" s="20">
        <v>0.18</v>
      </c>
      <c r="T944" s="20">
        <v>3</v>
      </c>
      <c r="U944" s="20" t="s">
        <v>397</v>
      </c>
      <c r="V944" s="21" t="str">
        <f>_xlfn.XLOOKUP(D944,'[1]Gen. Real'!$A:$A,'[1]Gen. Real'!$C:$C,"-",0)</f>
        <v>-</v>
      </c>
      <c r="W944" s="22"/>
      <c r="X944" s="22" t="str">
        <f>_xlfn.XLOOKUP(D944,[1]Vertimiento!$A:$A,[1]Vertimiento!$E:$E,"-",0)</f>
        <v>-</v>
      </c>
      <c r="Y944" s="23" t="str">
        <f t="shared" si="56"/>
        <v>-</v>
      </c>
      <c r="Z944" s="19" t="str">
        <f>_xlfn.XLOOKUP(D944,[1]Cmg!$I$4:$I$85,[1]Cmg!$M$4:$M$85,"----",0,1)</f>
        <v>----</v>
      </c>
      <c r="AA944" s="19" t="str">
        <f>_xlfn.XLOOKUP(D944,[1]Cmg!$A$4:$A$89,[1]Cmg!$B$4:$B$89,"----",0,1)</f>
        <v>----</v>
      </c>
      <c r="AB944" s="19" t="str">
        <f>_xlfn.XLOOKUP(D944,[1]Cmg!$E$4:$E$89,[1]Cmg!$F$4:$F$89,"----",0,1)</f>
        <v>----</v>
      </c>
      <c r="AC944" s="19" t="str">
        <f>_xlfn.XLOOKUP(D944,[1]Cmg!$O$4:$O$89,[1]Cmg!$P$4:$P$89,"----",0,1)</f>
        <v>----</v>
      </c>
      <c r="AD944" s="24" t="str">
        <f>_xlfn.XLOOKUP(D944,[1]Cmg!$S$4:$S$89,[1]Cmg!$U$4:$U$89,"----",0,1)</f>
        <v>----</v>
      </c>
      <c r="AG944" s="25">
        <f>IFERROR(SUMIFS('[1]BD Unidades'!$AH:$AH,'[1]BD Unidades'!$A:$A,'BD Centrales 2023'!$A944),"-")</f>
        <v>0</v>
      </c>
      <c r="AH944" s="25">
        <f>SUMIFS('[1]BD Unidades'!$AJ$3:$AJ$1424,'[1]BD Unidades'!$A$3:$A$1424,$A944)</f>
        <v>0</v>
      </c>
      <c r="AI944" s="25">
        <f>SUMIFS('[1]BD Unidades'!$AL$3:$AL$1424,'[1]BD Unidades'!$A$3:$A$1424,$A944)</f>
        <v>0</v>
      </c>
      <c r="AJ944" s="26" t="str">
        <f t="shared" si="57"/>
        <v>-</v>
      </c>
      <c r="AK944" s="27">
        <f>IFERROR(SUMIFS('[1]BD Unidades'!$AO$3:$AO$1424,'[1]BD Unidades'!$A$3:$A$1424,$A944),"-")</f>
        <v>0</v>
      </c>
      <c r="AL944" s="27">
        <f>IFERROR(SUMIFS('[1]BD Unidades'!$AQ$3:$AQ$1424,'[1]BD Unidades'!$A$3:$A$1424,$A944),"-")</f>
        <v>0</v>
      </c>
      <c r="AM944" s="27">
        <f>IFERROR(SUMIFS('[1]BD Unidades'!$AS$3:$AS$1424,'[1]BD Unidades'!$A$3:$A$1424,$A944),"-")</f>
        <v>0</v>
      </c>
      <c r="AN944" s="27">
        <f>IFERROR(SUMIFS('[1]BD Unidades'!$AU$3:$AU$1424,'[1]BD Unidades'!$A$3:$A$1424,$A944),"-")</f>
        <v>0</v>
      </c>
      <c r="AO944" s="27"/>
      <c r="AP944" s="27"/>
      <c r="AQ944" s="25">
        <f>IFERROR(SUMIFS('[1]BD Unidades'!$AZ$3:$AZ$1424,'[1]BD Unidades'!$A$3:$A$1424,$A944),"-")</f>
        <v>0</v>
      </c>
      <c r="AR944" s="25">
        <f>IFERROR(SUMIFS('[1]BD Unidades'!$BA$3:$BA$1424,'[1]BD Unidades'!$A$3:$A$1424,$A944),"-")</f>
        <v>0</v>
      </c>
      <c r="AS944" s="28">
        <f>SUMIFS('[1]BD Unidades'!$BC$3:$BC$1424,'[1]BD Unidades'!$A$3:$A$1424,$A944)</f>
        <v>0</v>
      </c>
      <c r="AT944" s="28">
        <f>SUMIFS('[1]BD Unidades'!$BE$3:$BE$1424,'[1]BD Unidades'!$A$3:$A$1424,$A944)</f>
        <v>0</v>
      </c>
      <c r="AU944" s="29">
        <f t="shared" si="58"/>
        <v>0</v>
      </c>
      <c r="AV944" s="30">
        <f t="shared" si="59"/>
        <v>1.8E-3</v>
      </c>
      <c r="AW944" s="25">
        <f>IFERROR(SUMIFS('[1]BD Unidades'!$BI$3:$BI$1424,'[1]BD Unidades'!$A$3:$A$1424,$A944),"-")</f>
        <v>0</v>
      </c>
      <c r="AX944" s="25">
        <f>IFERROR(SUMIFS('[1]BD Unidades'!$BJ$3:$BJ$1424,'[1]BD Unidades'!$A$3:$A$1424,$A944),"-")</f>
        <v>0</v>
      </c>
    </row>
    <row r="945" spans="1:50" ht="14.4" x14ac:dyDescent="0.3">
      <c r="A945" s="7">
        <v>2369</v>
      </c>
      <c r="B945" s="7" t="s">
        <v>5034</v>
      </c>
      <c r="D945" s="8" t="s">
        <v>5035</v>
      </c>
      <c r="E945" s="19" t="s">
        <v>5036</v>
      </c>
      <c r="F945" s="19" t="s">
        <v>5036</v>
      </c>
      <c r="G945" s="19" t="s">
        <v>3952</v>
      </c>
      <c r="H945" s="19">
        <v>1</v>
      </c>
      <c r="I945" s="19">
        <v>2024</v>
      </c>
      <c r="J945" s="19" t="s">
        <v>495</v>
      </c>
      <c r="K945" s="19" t="s">
        <v>496</v>
      </c>
      <c r="L945" s="19" t="s">
        <v>213</v>
      </c>
      <c r="M945" s="19" t="s">
        <v>90</v>
      </c>
      <c r="N945" s="19" t="s">
        <v>868</v>
      </c>
      <c r="O945" s="19" t="s">
        <v>868</v>
      </c>
      <c r="P945" s="19" t="s">
        <v>51</v>
      </c>
      <c r="Q945" s="9" t="s">
        <v>5037</v>
      </c>
      <c r="R945" s="20">
        <v>3.0015000000000001</v>
      </c>
      <c r="S945" s="20">
        <v>5.6000000000000001E-2</v>
      </c>
      <c r="T945" s="20">
        <v>3</v>
      </c>
      <c r="U945" s="20" t="s">
        <v>397</v>
      </c>
      <c r="V945" s="21" t="str">
        <f>_xlfn.XLOOKUP(D945,'[1]Gen. Real'!$A:$A,'[1]Gen. Real'!$C:$C,"-",0)</f>
        <v>-</v>
      </c>
      <c r="W945" s="22"/>
      <c r="X945" s="22" t="str">
        <f>_xlfn.XLOOKUP(D945,[1]Vertimiento!$A:$A,[1]Vertimiento!$E:$E,"-",0)</f>
        <v>-</v>
      </c>
      <c r="Y945" s="23" t="str">
        <f t="shared" si="56"/>
        <v>-</v>
      </c>
      <c r="Z945" s="19" t="str">
        <f>_xlfn.XLOOKUP(D945,[1]Cmg!$I$4:$I$85,[1]Cmg!$M$4:$M$85,"----",0,1)</f>
        <v>----</v>
      </c>
      <c r="AA945" s="19" t="str">
        <f>_xlfn.XLOOKUP(D945,[1]Cmg!$A$4:$A$89,[1]Cmg!$B$4:$B$89,"----",0,1)</f>
        <v>----</v>
      </c>
      <c r="AB945" s="19" t="str">
        <f>_xlfn.XLOOKUP(D945,[1]Cmg!$E$4:$E$89,[1]Cmg!$F$4:$F$89,"----",0,1)</f>
        <v>----</v>
      </c>
      <c r="AC945" s="19" t="str">
        <f>_xlfn.XLOOKUP(D945,[1]Cmg!$O$4:$O$89,[1]Cmg!$P$4:$P$89,"----",0,1)</f>
        <v>----</v>
      </c>
      <c r="AD945" s="24" t="str">
        <f>_xlfn.XLOOKUP(D945,[1]Cmg!$S$4:$S$89,[1]Cmg!$U$4:$U$89,"----",0,1)</f>
        <v>----</v>
      </c>
      <c r="AG945" s="25">
        <f>IFERROR(SUMIFS('[1]BD Unidades'!$AH:$AH,'[1]BD Unidades'!$A:$A,'BD Centrales 2023'!$A945),"-")</f>
        <v>0</v>
      </c>
      <c r="AH945" s="25">
        <f>SUMIFS('[1]BD Unidades'!$AJ$3:$AJ$1424,'[1]BD Unidades'!$A$3:$A$1424,$A945)</f>
        <v>0</v>
      </c>
      <c r="AI945" s="25">
        <f>SUMIFS('[1]BD Unidades'!$AL$3:$AL$1424,'[1]BD Unidades'!$A$3:$A$1424,$A945)</f>
        <v>0</v>
      </c>
      <c r="AJ945" s="26" t="str">
        <f t="shared" si="57"/>
        <v>-</v>
      </c>
      <c r="AK945" s="27">
        <f>IFERROR(SUMIFS('[1]BD Unidades'!$AO$3:$AO$1424,'[1]BD Unidades'!$A$3:$A$1424,$A945),"-")</f>
        <v>0</v>
      </c>
      <c r="AL945" s="27">
        <f>IFERROR(SUMIFS('[1]BD Unidades'!$AQ$3:$AQ$1424,'[1]BD Unidades'!$A$3:$A$1424,$A945),"-")</f>
        <v>0</v>
      </c>
      <c r="AM945" s="27">
        <f>IFERROR(SUMIFS('[1]BD Unidades'!$AS$3:$AS$1424,'[1]BD Unidades'!$A$3:$A$1424,$A945),"-")</f>
        <v>0</v>
      </c>
      <c r="AN945" s="27">
        <f>IFERROR(SUMIFS('[1]BD Unidades'!$AU$3:$AU$1424,'[1]BD Unidades'!$A$3:$A$1424,$A945),"-")</f>
        <v>0</v>
      </c>
      <c r="AO945" s="27"/>
      <c r="AP945" s="27"/>
      <c r="AQ945" s="25">
        <f>IFERROR(SUMIFS('[1]BD Unidades'!$AZ$3:$AZ$1424,'[1]BD Unidades'!$A$3:$A$1424,$A945),"-")</f>
        <v>0</v>
      </c>
      <c r="AR945" s="25">
        <f>IFERROR(SUMIFS('[1]BD Unidades'!$BA$3:$BA$1424,'[1]BD Unidades'!$A$3:$A$1424,$A945),"-")</f>
        <v>0</v>
      </c>
      <c r="AS945" s="28">
        <f>SUMIFS('[1]BD Unidades'!$BC$3:$BC$1424,'[1]BD Unidades'!$A$3:$A$1424,$A945)</f>
        <v>0</v>
      </c>
      <c r="AT945" s="28">
        <f>SUMIFS('[1]BD Unidades'!$BE$3:$BE$1424,'[1]BD Unidades'!$A$3:$A$1424,$A945)</f>
        <v>0</v>
      </c>
      <c r="AU945" s="29">
        <f t="shared" si="58"/>
        <v>0</v>
      </c>
      <c r="AV945" s="30">
        <f t="shared" si="59"/>
        <v>5.6000000000000006E-4</v>
      </c>
      <c r="AW945" s="25">
        <f>IFERROR(SUMIFS('[1]BD Unidades'!$BI$3:$BI$1424,'[1]BD Unidades'!$A$3:$A$1424,$A945),"-")</f>
        <v>0</v>
      </c>
      <c r="AX945" s="25">
        <f>IFERROR(SUMIFS('[1]BD Unidades'!$BJ$3:$BJ$1424,'[1]BD Unidades'!$A$3:$A$1424,$A945),"-")</f>
        <v>0</v>
      </c>
    </row>
    <row r="946" spans="1:50" ht="14.4" x14ac:dyDescent="0.3">
      <c r="A946" s="7">
        <v>2370</v>
      </c>
      <c r="B946" s="7" t="s">
        <v>5045</v>
      </c>
      <c r="D946" s="8" t="s">
        <v>5046</v>
      </c>
      <c r="E946" s="19" t="s">
        <v>5047</v>
      </c>
      <c r="F946" s="19" t="s">
        <v>5047</v>
      </c>
      <c r="G946" s="19" t="s">
        <v>5048</v>
      </c>
      <c r="H946" s="19">
        <v>1</v>
      </c>
      <c r="I946" s="19">
        <v>2024</v>
      </c>
      <c r="J946" s="19" t="s">
        <v>495</v>
      </c>
      <c r="K946" s="19" t="s">
        <v>496</v>
      </c>
      <c r="L946" s="19" t="s">
        <v>213</v>
      </c>
      <c r="M946" s="19" t="s">
        <v>90</v>
      </c>
      <c r="N946" s="19" t="s">
        <v>868</v>
      </c>
      <c r="O946" s="19" t="s">
        <v>1702</v>
      </c>
      <c r="P946" s="19" t="s">
        <v>51</v>
      </c>
      <c r="Q946" s="9" t="s">
        <v>5049</v>
      </c>
      <c r="R946" s="20">
        <v>3.02</v>
      </c>
      <c r="S946" s="20">
        <v>0.66200000000000003</v>
      </c>
      <c r="T946" s="20">
        <v>3</v>
      </c>
      <c r="U946" s="20" t="s">
        <v>397</v>
      </c>
      <c r="V946" s="21" t="str">
        <f>_xlfn.XLOOKUP(D946,'[1]Gen. Real'!$A:$A,'[1]Gen. Real'!$C:$C,"-",0)</f>
        <v>-</v>
      </c>
      <c r="W946" s="22"/>
      <c r="X946" s="22" t="str">
        <f>_xlfn.XLOOKUP(D946,[1]Vertimiento!$A:$A,[1]Vertimiento!$E:$E,"-",0)</f>
        <v>-</v>
      </c>
      <c r="Y946" s="23" t="str">
        <f t="shared" si="56"/>
        <v>-</v>
      </c>
      <c r="Z946" s="19" t="str">
        <f>_xlfn.XLOOKUP(D946,[1]Cmg!$I$4:$I$85,[1]Cmg!$M$4:$M$85,"----",0,1)</f>
        <v>----</v>
      </c>
      <c r="AA946" s="19" t="str">
        <f>_xlfn.XLOOKUP(D946,[1]Cmg!$A$4:$A$89,[1]Cmg!$B$4:$B$89,"----",0,1)</f>
        <v>----</v>
      </c>
      <c r="AB946" s="19" t="str">
        <f>_xlfn.XLOOKUP(D946,[1]Cmg!$E$4:$E$89,[1]Cmg!$F$4:$F$89,"----",0,1)</f>
        <v>----</v>
      </c>
      <c r="AC946" s="19" t="str">
        <f>_xlfn.XLOOKUP(D946,[1]Cmg!$O$4:$O$89,[1]Cmg!$P$4:$P$89,"----",0,1)</f>
        <v>----</v>
      </c>
      <c r="AD946" s="24" t="str">
        <f>_xlfn.XLOOKUP(D946,[1]Cmg!$S$4:$S$89,[1]Cmg!$U$4:$U$89,"----",0,1)</f>
        <v>----</v>
      </c>
      <c r="AG946" s="25">
        <f>IFERROR(SUMIFS('[1]BD Unidades'!$AH:$AH,'[1]BD Unidades'!$A:$A,'BD Centrales 2023'!$A946),"-")</f>
        <v>0</v>
      </c>
      <c r="AH946" s="25">
        <f>SUMIFS('[1]BD Unidades'!$AJ$3:$AJ$1424,'[1]BD Unidades'!$A$3:$A$1424,$A946)</f>
        <v>0</v>
      </c>
      <c r="AI946" s="25">
        <f>SUMIFS('[1]BD Unidades'!$AL$3:$AL$1424,'[1]BD Unidades'!$A$3:$A$1424,$A946)</f>
        <v>0</v>
      </c>
      <c r="AJ946" s="26" t="str">
        <f t="shared" si="57"/>
        <v>-</v>
      </c>
      <c r="AK946" s="27">
        <f>IFERROR(SUMIFS('[1]BD Unidades'!$AO$3:$AO$1424,'[1]BD Unidades'!$A$3:$A$1424,$A946),"-")</f>
        <v>0</v>
      </c>
      <c r="AL946" s="27">
        <f>IFERROR(SUMIFS('[1]BD Unidades'!$AQ$3:$AQ$1424,'[1]BD Unidades'!$A$3:$A$1424,$A946),"-")</f>
        <v>0</v>
      </c>
      <c r="AM946" s="27">
        <f>IFERROR(SUMIFS('[1]BD Unidades'!$AS$3:$AS$1424,'[1]BD Unidades'!$A$3:$A$1424,$A946),"-")</f>
        <v>0</v>
      </c>
      <c r="AN946" s="27">
        <f>IFERROR(SUMIFS('[1]BD Unidades'!$AU$3:$AU$1424,'[1]BD Unidades'!$A$3:$A$1424,$A946),"-")</f>
        <v>0</v>
      </c>
      <c r="AO946" s="27"/>
      <c r="AP946" s="27"/>
      <c r="AQ946" s="25">
        <f>IFERROR(SUMIFS('[1]BD Unidades'!$AZ$3:$AZ$1424,'[1]BD Unidades'!$A$3:$A$1424,$A946),"-")</f>
        <v>0</v>
      </c>
      <c r="AR946" s="25">
        <f>IFERROR(SUMIFS('[1]BD Unidades'!$BA$3:$BA$1424,'[1]BD Unidades'!$A$3:$A$1424,$A946),"-")</f>
        <v>0</v>
      </c>
      <c r="AS946" s="28">
        <f>SUMIFS('[1]BD Unidades'!$BC$3:$BC$1424,'[1]BD Unidades'!$A$3:$A$1424,$A946)</f>
        <v>0</v>
      </c>
      <c r="AT946" s="28">
        <f>SUMIFS('[1]BD Unidades'!$BE$3:$BE$1424,'[1]BD Unidades'!$A$3:$A$1424,$A946)</f>
        <v>0</v>
      </c>
      <c r="AU946" s="29">
        <f t="shared" si="58"/>
        <v>0</v>
      </c>
      <c r="AV946" s="30">
        <f t="shared" si="59"/>
        <v>6.62E-3</v>
      </c>
      <c r="AW946" s="25">
        <f>IFERROR(SUMIFS('[1]BD Unidades'!$BI$3:$BI$1424,'[1]BD Unidades'!$A$3:$A$1424,$A946),"-")</f>
        <v>0</v>
      </c>
      <c r="AX946" s="25">
        <f>IFERROR(SUMIFS('[1]BD Unidades'!$BJ$3:$BJ$1424,'[1]BD Unidades'!$A$3:$A$1424,$A946),"-")</f>
        <v>0</v>
      </c>
    </row>
    <row r="947" spans="1:50" ht="14.4" x14ac:dyDescent="0.3">
      <c r="A947" s="7">
        <v>2371</v>
      </c>
      <c r="B947" s="7" t="s">
        <v>5050</v>
      </c>
      <c r="D947" s="8" t="s">
        <v>5051</v>
      </c>
      <c r="E947" s="19" t="s">
        <v>5052</v>
      </c>
      <c r="F947" s="19" t="s">
        <v>5052</v>
      </c>
      <c r="G947" s="19" t="s">
        <v>5053</v>
      </c>
      <c r="H947" s="19" t="s">
        <v>397</v>
      </c>
      <c r="I947" s="19">
        <v>2024</v>
      </c>
      <c r="J947" s="19" t="s">
        <v>495</v>
      </c>
      <c r="K947" s="19" t="s">
        <v>496</v>
      </c>
      <c r="L947" s="19" t="s">
        <v>213</v>
      </c>
      <c r="M947" s="19" t="s">
        <v>189</v>
      </c>
      <c r="N947" s="19" t="s">
        <v>773</v>
      </c>
      <c r="O947" s="19" t="s">
        <v>4149</v>
      </c>
      <c r="P947" s="19" t="s">
        <v>51</v>
      </c>
      <c r="Q947" s="9" t="s">
        <v>4211</v>
      </c>
      <c r="R947" s="20">
        <v>2.9950000000000001</v>
      </c>
      <c r="S947" s="20">
        <v>0.16700000000000001</v>
      </c>
      <c r="T947" s="20">
        <v>2.99</v>
      </c>
      <c r="U947" s="20" t="s">
        <v>397</v>
      </c>
      <c r="V947" s="21" t="str">
        <f>_xlfn.XLOOKUP(D947,'[1]Gen. Real'!$A:$A,'[1]Gen. Real'!$C:$C,"-",0)</f>
        <v>-</v>
      </c>
      <c r="W947" s="22"/>
      <c r="X947" s="22" t="str">
        <f>_xlfn.XLOOKUP(D947,[1]Vertimiento!$A:$A,[1]Vertimiento!$E:$E,"-",0)</f>
        <v>-</v>
      </c>
      <c r="Y947" s="23" t="str">
        <f t="shared" si="56"/>
        <v>-</v>
      </c>
      <c r="Z947" s="19" t="str">
        <f>_xlfn.XLOOKUP(D947,[1]Cmg!$I$4:$I$85,[1]Cmg!$M$4:$M$85,"----",0,1)</f>
        <v>----</v>
      </c>
      <c r="AA947" s="19" t="str">
        <f>_xlfn.XLOOKUP(D947,[1]Cmg!$A$4:$A$89,[1]Cmg!$B$4:$B$89,"----",0,1)</f>
        <v>----</v>
      </c>
      <c r="AB947" s="19" t="str">
        <f>_xlfn.XLOOKUP(D947,[1]Cmg!$E$4:$E$89,[1]Cmg!$F$4:$F$89,"----",0,1)</f>
        <v>----</v>
      </c>
      <c r="AC947" s="19" t="str">
        <f>_xlfn.XLOOKUP(D947,[1]Cmg!$O$4:$O$89,[1]Cmg!$P$4:$P$89,"----",0,1)</f>
        <v>----</v>
      </c>
      <c r="AD947" s="24" t="str">
        <f>_xlfn.XLOOKUP(D947,[1]Cmg!$S$4:$S$89,[1]Cmg!$U$4:$U$89,"----",0,1)</f>
        <v>----</v>
      </c>
      <c r="AG947" s="25">
        <f>IFERROR(SUMIFS('[1]BD Unidades'!$AH:$AH,'[1]BD Unidades'!$A:$A,'BD Centrales 2023'!$A947),"-")</f>
        <v>0</v>
      </c>
      <c r="AH947" s="25">
        <f>SUMIFS('[1]BD Unidades'!$AJ$3:$AJ$1424,'[1]BD Unidades'!$A$3:$A$1424,$A947)</f>
        <v>0</v>
      </c>
      <c r="AI947" s="25">
        <f>SUMIFS('[1]BD Unidades'!$AL$3:$AL$1424,'[1]BD Unidades'!$A$3:$A$1424,$A947)</f>
        <v>0</v>
      </c>
      <c r="AJ947" s="26" t="str">
        <f t="shared" si="57"/>
        <v>-</v>
      </c>
      <c r="AK947" s="27">
        <f>IFERROR(SUMIFS('[1]BD Unidades'!$AO$3:$AO$1424,'[1]BD Unidades'!$A$3:$A$1424,$A947),"-")</f>
        <v>0</v>
      </c>
      <c r="AL947" s="27">
        <f>IFERROR(SUMIFS('[1]BD Unidades'!$AQ$3:$AQ$1424,'[1]BD Unidades'!$A$3:$A$1424,$A947),"-")</f>
        <v>0</v>
      </c>
      <c r="AM947" s="27">
        <f>IFERROR(SUMIFS('[1]BD Unidades'!$AS$3:$AS$1424,'[1]BD Unidades'!$A$3:$A$1424,$A947),"-")</f>
        <v>0</v>
      </c>
      <c r="AN947" s="27">
        <f>IFERROR(SUMIFS('[1]BD Unidades'!$AU$3:$AU$1424,'[1]BD Unidades'!$A$3:$A$1424,$A947),"-")</f>
        <v>0</v>
      </c>
      <c r="AO947" s="27"/>
      <c r="AP947" s="27"/>
      <c r="AQ947" s="25">
        <f>IFERROR(SUMIFS('[1]BD Unidades'!$AZ$3:$AZ$1424,'[1]BD Unidades'!$A$3:$A$1424,$A947),"-")</f>
        <v>0</v>
      </c>
      <c r="AR947" s="25">
        <f>IFERROR(SUMIFS('[1]BD Unidades'!$BA$3:$BA$1424,'[1]BD Unidades'!$A$3:$A$1424,$A947),"-")</f>
        <v>0</v>
      </c>
      <c r="AS947" s="28">
        <f>SUMIFS('[1]BD Unidades'!$BC$3:$BC$1424,'[1]BD Unidades'!$A$3:$A$1424,$A947)</f>
        <v>0</v>
      </c>
      <c r="AT947" s="28">
        <f>SUMIFS('[1]BD Unidades'!$BE$3:$BE$1424,'[1]BD Unidades'!$A$3:$A$1424,$A947)</f>
        <v>0</v>
      </c>
      <c r="AU947" s="29">
        <f t="shared" si="58"/>
        <v>0</v>
      </c>
      <c r="AV947" s="30">
        <f t="shared" si="59"/>
        <v>1.67E-3</v>
      </c>
      <c r="AW947" s="25">
        <f>IFERROR(SUMIFS('[1]BD Unidades'!$BI$3:$BI$1424,'[1]BD Unidades'!$A$3:$A$1424,$A947),"-")</f>
        <v>0</v>
      </c>
      <c r="AX947" s="25">
        <f>IFERROR(SUMIFS('[1]BD Unidades'!$BJ$3:$BJ$1424,'[1]BD Unidades'!$A$3:$A$1424,$A947),"-")</f>
        <v>0</v>
      </c>
    </row>
    <row r="948" spans="1:50" ht="14.4" x14ac:dyDescent="0.3">
      <c r="A948" s="7">
        <v>2372</v>
      </c>
      <c r="B948" s="7" t="s">
        <v>5054</v>
      </c>
      <c r="D948" s="8" t="s">
        <v>5055</v>
      </c>
      <c r="E948" s="19" t="s">
        <v>5056</v>
      </c>
      <c r="F948" s="19" t="s">
        <v>5056</v>
      </c>
      <c r="G948" s="19" t="s">
        <v>5057</v>
      </c>
      <c r="H948" s="19" t="s">
        <v>397</v>
      </c>
      <c r="I948" s="19">
        <v>2024</v>
      </c>
      <c r="J948" s="19" t="s">
        <v>495</v>
      </c>
      <c r="K948" s="19" t="s">
        <v>496</v>
      </c>
      <c r="L948" s="19" t="s">
        <v>213</v>
      </c>
      <c r="M948" s="19" t="s">
        <v>250</v>
      </c>
      <c r="N948" s="19" t="s">
        <v>785</v>
      </c>
      <c r="O948" s="19" t="s">
        <v>785</v>
      </c>
      <c r="P948" s="19" t="s">
        <v>51</v>
      </c>
      <c r="Q948" s="9" t="s">
        <v>5058</v>
      </c>
      <c r="R948" s="20">
        <v>9.01</v>
      </c>
      <c r="S948" s="20">
        <v>0.111</v>
      </c>
      <c r="T948" s="20">
        <v>9</v>
      </c>
      <c r="U948" s="20" t="s">
        <v>397</v>
      </c>
      <c r="V948" s="21" t="str">
        <f>_xlfn.XLOOKUP(D948,'[1]Gen. Real'!$A:$A,'[1]Gen. Real'!$C:$C,"-",0)</f>
        <v>-</v>
      </c>
      <c r="W948" s="22"/>
      <c r="X948" s="22" t="str">
        <f>_xlfn.XLOOKUP(D948,[1]Vertimiento!$A:$A,[1]Vertimiento!$E:$E,"-",0)</f>
        <v>-</v>
      </c>
      <c r="Y948" s="23" t="str">
        <f t="shared" si="56"/>
        <v>-</v>
      </c>
      <c r="Z948" s="19" t="str">
        <f>_xlfn.XLOOKUP(D948,[1]Cmg!$I$4:$I$85,[1]Cmg!$M$4:$M$85,"----",0,1)</f>
        <v>----</v>
      </c>
      <c r="AA948" s="19" t="str">
        <f>_xlfn.XLOOKUP(D948,[1]Cmg!$A$4:$A$89,[1]Cmg!$B$4:$B$89,"----",0,1)</f>
        <v>----</v>
      </c>
      <c r="AB948" s="19" t="str">
        <f>_xlfn.XLOOKUP(D948,[1]Cmg!$E$4:$E$89,[1]Cmg!$F$4:$F$89,"----",0,1)</f>
        <v>----</v>
      </c>
      <c r="AC948" s="19" t="str">
        <f>_xlfn.XLOOKUP(D948,[1]Cmg!$O$4:$O$89,[1]Cmg!$P$4:$P$89,"----",0,1)</f>
        <v>----</v>
      </c>
      <c r="AD948" s="24" t="str">
        <f>_xlfn.XLOOKUP(D948,[1]Cmg!$S$4:$S$89,[1]Cmg!$U$4:$U$89,"----",0,1)</f>
        <v>----</v>
      </c>
      <c r="AG948" s="25">
        <f>IFERROR(SUMIFS('[1]BD Unidades'!$AH:$AH,'[1]BD Unidades'!$A:$A,'BD Centrales 2023'!$A948),"-")</f>
        <v>0</v>
      </c>
      <c r="AH948" s="25">
        <f>SUMIFS('[1]BD Unidades'!$AJ$3:$AJ$1424,'[1]BD Unidades'!$A$3:$A$1424,$A948)</f>
        <v>0</v>
      </c>
      <c r="AI948" s="25">
        <f>SUMIFS('[1]BD Unidades'!$AL$3:$AL$1424,'[1]BD Unidades'!$A$3:$A$1424,$A948)</f>
        <v>0</v>
      </c>
      <c r="AJ948" s="26" t="str">
        <f t="shared" si="57"/>
        <v>-</v>
      </c>
      <c r="AK948" s="27">
        <f>IFERROR(SUMIFS('[1]BD Unidades'!$AO$3:$AO$1424,'[1]BD Unidades'!$A$3:$A$1424,$A948),"-")</f>
        <v>0</v>
      </c>
      <c r="AL948" s="27">
        <f>IFERROR(SUMIFS('[1]BD Unidades'!$AQ$3:$AQ$1424,'[1]BD Unidades'!$A$3:$A$1424,$A948),"-")</f>
        <v>0</v>
      </c>
      <c r="AM948" s="27">
        <f>IFERROR(SUMIFS('[1]BD Unidades'!$AS$3:$AS$1424,'[1]BD Unidades'!$A$3:$A$1424,$A948),"-")</f>
        <v>0</v>
      </c>
      <c r="AN948" s="27">
        <f>IFERROR(SUMIFS('[1]BD Unidades'!$AU$3:$AU$1424,'[1]BD Unidades'!$A$3:$A$1424,$A948),"-")</f>
        <v>0</v>
      </c>
      <c r="AO948" s="27"/>
      <c r="AP948" s="27"/>
      <c r="AQ948" s="25">
        <f>IFERROR(SUMIFS('[1]BD Unidades'!$AZ$3:$AZ$1424,'[1]BD Unidades'!$A$3:$A$1424,$A948),"-")</f>
        <v>0</v>
      </c>
      <c r="AR948" s="25">
        <f>IFERROR(SUMIFS('[1]BD Unidades'!$BA$3:$BA$1424,'[1]BD Unidades'!$A$3:$A$1424,$A948),"-")</f>
        <v>0</v>
      </c>
      <c r="AS948" s="28">
        <f>SUMIFS('[1]BD Unidades'!$BC$3:$BC$1424,'[1]BD Unidades'!$A$3:$A$1424,$A948)</f>
        <v>0</v>
      </c>
      <c r="AT948" s="28">
        <f>SUMIFS('[1]BD Unidades'!$BE$3:$BE$1424,'[1]BD Unidades'!$A$3:$A$1424,$A948)</f>
        <v>0</v>
      </c>
      <c r="AU948" s="29">
        <f t="shared" si="58"/>
        <v>0</v>
      </c>
      <c r="AV948" s="30">
        <f t="shared" si="59"/>
        <v>1.1100000000000001E-3</v>
      </c>
      <c r="AW948" s="25">
        <f>IFERROR(SUMIFS('[1]BD Unidades'!$BI$3:$BI$1424,'[1]BD Unidades'!$A$3:$A$1424,$A948),"-")</f>
        <v>0</v>
      </c>
      <c r="AX948" s="25">
        <f>IFERROR(SUMIFS('[1]BD Unidades'!$BJ$3:$BJ$1424,'[1]BD Unidades'!$A$3:$A$1424,$A948),"-")</f>
        <v>0</v>
      </c>
    </row>
    <row r="949" spans="1:50" ht="14.4" x14ac:dyDescent="0.3">
      <c r="A949" s="7">
        <v>2374</v>
      </c>
      <c r="B949" s="7" t="s">
        <v>5059</v>
      </c>
      <c r="D949" s="8" t="s">
        <v>5060</v>
      </c>
      <c r="E949" s="19" t="s">
        <v>1516</v>
      </c>
      <c r="F949" s="19" t="s">
        <v>5061</v>
      </c>
      <c r="G949" s="19" t="s">
        <v>5062</v>
      </c>
      <c r="H949" s="19" t="s">
        <v>397</v>
      </c>
      <c r="I949" s="19">
        <v>2024</v>
      </c>
      <c r="J949" s="19" t="s">
        <v>495</v>
      </c>
      <c r="K949" s="19" t="s">
        <v>496</v>
      </c>
      <c r="L949" s="19" t="s">
        <v>213</v>
      </c>
      <c r="M949" s="19" t="s">
        <v>497</v>
      </c>
      <c r="N949" s="19" t="s">
        <v>557</v>
      </c>
      <c r="O949" s="19" t="s">
        <v>557</v>
      </c>
      <c r="P949" s="19" t="s">
        <v>51</v>
      </c>
      <c r="Q949" s="9" t="s">
        <v>5064</v>
      </c>
      <c r="R949" s="20">
        <v>3.0049999999999999</v>
      </c>
      <c r="S949" s="20">
        <v>0.16600000000000001</v>
      </c>
      <c r="T949" s="20">
        <v>3</v>
      </c>
      <c r="U949" s="20" t="s">
        <v>397</v>
      </c>
      <c r="V949" s="21" t="str">
        <f>_xlfn.XLOOKUP(D949,'[1]Gen. Real'!$A:$A,'[1]Gen. Real'!$C:$C,"-",0)</f>
        <v>-</v>
      </c>
      <c r="W949" s="22"/>
      <c r="X949" s="22" t="str">
        <f>_xlfn.XLOOKUP(D949,[1]Vertimiento!$A:$A,[1]Vertimiento!$E:$E,"-",0)</f>
        <v>-</v>
      </c>
      <c r="Y949" s="23" t="str">
        <f t="shared" si="56"/>
        <v>-</v>
      </c>
      <c r="Z949" s="19" t="str">
        <f>_xlfn.XLOOKUP(D949,[1]Cmg!$I$4:$I$85,[1]Cmg!$M$4:$M$85,"----",0,1)</f>
        <v>----</v>
      </c>
      <c r="AA949" s="19" t="str">
        <f>_xlfn.XLOOKUP(D949,[1]Cmg!$A$4:$A$89,[1]Cmg!$B$4:$B$89,"----",0,1)</f>
        <v>----</v>
      </c>
      <c r="AB949" s="19" t="str">
        <f>_xlfn.XLOOKUP(D949,[1]Cmg!$E$4:$E$89,[1]Cmg!$F$4:$F$89,"----",0,1)</f>
        <v>----</v>
      </c>
      <c r="AC949" s="19" t="str">
        <f>_xlfn.XLOOKUP(D949,[1]Cmg!$O$4:$O$89,[1]Cmg!$P$4:$P$89,"----",0,1)</f>
        <v>----</v>
      </c>
      <c r="AD949" s="24" t="str">
        <f>_xlfn.XLOOKUP(D949,[1]Cmg!$S$4:$S$89,[1]Cmg!$U$4:$U$89,"----",0,1)</f>
        <v>----</v>
      </c>
      <c r="AG949" s="25">
        <f>IFERROR(SUMIFS('[1]BD Unidades'!$AH:$AH,'[1]BD Unidades'!$A:$A,'BD Centrales 2023'!$A949),"-")</f>
        <v>0</v>
      </c>
      <c r="AH949" s="25">
        <f>SUMIFS('[1]BD Unidades'!$AJ$3:$AJ$1424,'[1]BD Unidades'!$A$3:$A$1424,$A949)</f>
        <v>0</v>
      </c>
      <c r="AI949" s="25">
        <f>SUMIFS('[1]BD Unidades'!$AL$3:$AL$1424,'[1]BD Unidades'!$A$3:$A$1424,$A949)</f>
        <v>0</v>
      </c>
      <c r="AJ949" s="26" t="str">
        <f t="shared" si="57"/>
        <v>-</v>
      </c>
      <c r="AK949" s="27">
        <f>IFERROR(SUMIFS('[1]BD Unidades'!$AO$3:$AO$1424,'[1]BD Unidades'!$A$3:$A$1424,$A949),"-")</f>
        <v>0</v>
      </c>
      <c r="AL949" s="27">
        <f>IFERROR(SUMIFS('[1]BD Unidades'!$AQ$3:$AQ$1424,'[1]BD Unidades'!$A$3:$A$1424,$A949),"-")</f>
        <v>0</v>
      </c>
      <c r="AM949" s="27">
        <f>IFERROR(SUMIFS('[1]BD Unidades'!$AS$3:$AS$1424,'[1]BD Unidades'!$A$3:$A$1424,$A949),"-")</f>
        <v>0</v>
      </c>
      <c r="AN949" s="27">
        <f>IFERROR(SUMIFS('[1]BD Unidades'!$AU$3:$AU$1424,'[1]BD Unidades'!$A$3:$A$1424,$A949),"-")</f>
        <v>0</v>
      </c>
      <c r="AO949" s="27"/>
      <c r="AP949" s="27"/>
      <c r="AQ949" s="25">
        <f>IFERROR(SUMIFS('[1]BD Unidades'!$AZ$3:$AZ$1424,'[1]BD Unidades'!$A$3:$A$1424,$A949),"-")</f>
        <v>0</v>
      </c>
      <c r="AR949" s="25">
        <f>IFERROR(SUMIFS('[1]BD Unidades'!$BA$3:$BA$1424,'[1]BD Unidades'!$A$3:$A$1424,$A949),"-")</f>
        <v>0</v>
      </c>
      <c r="AS949" s="28">
        <f>SUMIFS('[1]BD Unidades'!$BC$3:$BC$1424,'[1]BD Unidades'!$A$3:$A$1424,$A949)</f>
        <v>0</v>
      </c>
      <c r="AT949" s="28">
        <f>SUMIFS('[1]BD Unidades'!$BE$3:$BE$1424,'[1]BD Unidades'!$A$3:$A$1424,$A949)</f>
        <v>0</v>
      </c>
      <c r="AU949" s="29">
        <f t="shared" si="58"/>
        <v>0</v>
      </c>
      <c r="AV949" s="30">
        <f t="shared" si="59"/>
        <v>1.66E-3</v>
      </c>
      <c r="AW949" s="25">
        <f>IFERROR(SUMIFS('[1]BD Unidades'!$BI$3:$BI$1424,'[1]BD Unidades'!$A$3:$A$1424,$A949),"-")</f>
        <v>0</v>
      </c>
      <c r="AX949" s="25">
        <f>IFERROR(SUMIFS('[1]BD Unidades'!$BJ$3:$BJ$1424,'[1]BD Unidades'!$A$3:$A$1424,$A949),"-")</f>
        <v>0</v>
      </c>
    </row>
    <row r="950" spans="1:50" ht="14.4" x14ac:dyDescent="0.3">
      <c r="A950" s="7">
        <v>2375</v>
      </c>
      <c r="B950" s="7" t="s">
        <v>5065</v>
      </c>
      <c r="D950" s="8" t="s">
        <v>5066</v>
      </c>
      <c r="E950" s="19" t="s">
        <v>1908</v>
      </c>
      <c r="F950" s="19" t="s">
        <v>5067</v>
      </c>
      <c r="G950" s="19" t="s">
        <v>5068</v>
      </c>
      <c r="H950" s="19" t="s">
        <v>397</v>
      </c>
      <c r="I950" s="19">
        <v>2024</v>
      </c>
      <c r="J950" s="19" t="s">
        <v>495</v>
      </c>
      <c r="K950" s="19" t="s">
        <v>496</v>
      </c>
      <c r="L950" s="19" t="s">
        <v>213</v>
      </c>
      <c r="M950" s="19" t="s">
        <v>90</v>
      </c>
      <c r="N950" s="19" t="s">
        <v>97</v>
      </c>
      <c r="O950" s="19" t="s">
        <v>1725</v>
      </c>
      <c r="P950" s="19" t="s">
        <v>51</v>
      </c>
      <c r="Q950" s="9" t="s">
        <v>5069</v>
      </c>
      <c r="R950" s="20">
        <v>9.0045000000000002</v>
      </c>
      <c r="S950" s="20">
        <v>0.05</v>
      </c>
      <c r="T950" s="20">
        <v>3.35</v>
      </c>
      <c r="U950" s="20" t="s">
        <v>397</v>
      </c>
      <c r="V950" s="21" t="str">
        <f>_xlfn.XLOOKUP(D950,'[1]Gen. Real'!$A:$A,'[1]Gen. Real'!$C:$C,"-",0)</f>
        <v>-</v>
      </c>
      <c r="W950" s="22"/>
      <c r="X950" s="22" t="str">
        <f>_xlfn.XLOOKUP(D950,[1]Vertimiento!$A:$A,[1]Vertimiento!$E:$E,"-",0)</f>
        <v>-</v>
      </c>
      <c r="Y950" s="23" t="str">
        <f t="shared" si="56"/>
        <v>-</v>
      </c>
      <c r="Z950" s="19" t="str">
        <f>_xlfn.XLOOKUP(D950,[1]Cmg!$I$4:$I$85,[1]Cmg!$M$4:$M$85,"----",0,1)</f>
        <v>----</v>
      </c>
      <c r="AA950" s="19" t="str">
        <f>_xlfn.XLOOKUP(D950,[1]Cmg!$A$4:$A$89,[1]Cmg!$B$4:$B$89,"----",0,1)</f>
        <v>----</v>
      </c>
      <c r="AB950" s="19" t="str">
        <f>_xlfn.XLOOKUP(D950,[1]Cmg!$E$4:$E$89,[1]Cmg!$F$4:$F$89,"----",0,1)</f>
        <v>----</v>
      </c>
      <c r="AC950" s="19" t="str">
        <f>_xlfn.XLOOKUP(D950,[1]Cmg!$O$4:$O$89,[1]Cmg!$P$4:$P$89,"----",0,1)</f>
        <v>----</v>
      </c>
      <c r="AD950" s="24" t="str">
        <f>_xlfn.XLOOKUP(D950,[1]Cmg!$S$4:$S$89,[1]Cmg!$U$4:$U$89,"----",0,1)</f>
        <v>----</v>
      </c>
      <c r="AG950" s="25">
        <f>IFERROR(SUMIFS('[1]BD Unidades'!$AH:$AH,'[1]BD Unidades'!$A:$A,'BD Centrales 2023'!$A950),"-")</f>
        <v>0</v>
      </c>
      <c r="AH950" s="25">
        <f>SUMIFS('[1]BD Unidades'!$AJ$3:$AJ$1424,'[1]BD Unidades'!$A$3:$A$1424,$A950)</f>
        <v>0</v>
      </c>
      <c r="AI950" s="25">
        <f>SUMIFS('[1]BD Unidades'!$AL$3:$AL$1424,'[1]BD Unidades'!$A$3:$A$1424,$A950)</f>
        <v>0</v>
      </c>
      <c r="AJ950" s="26" t="str">
        <f t="shared" si="57"/>
        <v>-</v>
      </c>
      <c r="AK950" s="27">
        <f>IFERROR(SUMIFS('[1]BD Unidades'!$AO$3:$AO$1424,'[1]BD Unidades'!$A$3:$A$1424,$A950),"-")</f>
        <v>0</v>
      </c>
      <c r="AL950" s="27">
        <f>IFERROR(SUMIFS('[1]BD Unidades'!$AQ$3:$AQ$1424,'[1]BD Unidades'!$A$3:$A$1424,$A950),"-")</f>
        <v>0</v>
      </c>
      <c r="AM950" s="27">
        <f>IFERROR(SUMIFS('[1]BD Unidades'!$AS$3:$AS$1424,'[1]BD Unidades'!$A$3:$A$1424,$A950),"-")</f>
        <v>0</v>
      </c>
      <c r="AN950" s="27">
        <f>IFERROR(SUMIFS('[1]BD Unidades'!$AU$3:$AU$1424,'[1]BD Unidades'!$A$3:$A$1424,$A950),"-")</f>
        <v>0</v>
      </c>
      <c r="AO950" s="27"/>
      <c r="AP950" s="27"/>
      <c r="AQ950" s="25">
        <f>IFERROR(SUMIFS('[1]BD Unidades'!$AZ$3:$AZ$1424,'[1]BD Unidades'!$A$3:$A$1424,$A950),"-")</f>
        <v>0</v>
      </c>
      <c r="AR950" s="25">
        <f>IFERROR(SUMIFS('[1]BD Unidades'!$BA$3:$BA$1424,'[1]BD Unidades'!$A$3:$A$1424,$A950),"-")</f>
        <v>0</v>
      </c>
      <c r="AS950" s="28">
        <f>SUMIFS('[1]BD Unidades'!$BC$3:$BC$1424,'[1]BD Unidades'!$A$3:$A$1424,$A950)</f>
        <v>0</v>
      </c>
      <c r="AT950" s="28">
        <f>SUMIFS('[1]BD Unidades'!$BE$3:$BE$1424,'[1]BD Unidades'!$A$3:$A$1424,$A950)</f>
        <v>0</v>
      </c>
      <c r="AU950" s="29">
        <f t="shared" si="58"/>
        <v>0</v>
      </c>
      <c r="AV950" s="30">
        <f t="shared" si="59"/>
        <v>5.0000000000000001E-4</v>
      </c>
      <c r="AW950" s="25">
        <f>IFERROR(SUMIFS('[1]BD Unidades'!$BI$3:$BI$1424,'[1]BD Unidades'!$A$3:$A$1424,$A950),"-")</f>
        <v>0</v>
      </c>
      <c r="AX950" s="25">
        <f>IFERROR(SUMIFS('[1]BD Unidades'!$BJ$3:$BJ$1424,'[1]BD Unidades'!$A$3:$A$1424,$A950),"-")</f>
        <v>0</v>
      </c>
    </row>
    <row r="951" spans="1:50" ht="14.4" x14ac:dyDescent="0.3">
      <c r="A951" s="7">
        <v>2376</v>
      </c>
      <c r="B951" s="7" t="s">
        <v>5083</v>
      </c>
      <c r="D951" s="8" t="s">
        <v>5084</v>
      </c>
      <c r="E951" s="19" t="s">
        <v>3219</v>
      </c>
      <c r="F951" s="19" t="s">
        <v>5085</v>
      </c>
      <c r="G951" s="19" t="s">
        <v>5086</v>
      </c>
      <c r="H951" s="19" t="s">
        <v>397</v>
      </c>
      <c r="I951" s="19">
        <v>2024</v>
      </c>
      <c r="J951" s="19" t="s">
        <v>495</v>
      </c>
      <c r="K951" s="19" t="s">
        <v>496</v>
      </c>
      <c r="L951" s="19" t="s">
        <v>213</v>
      </c>
      <c r="M951" s="19" t="s">
        <v>164</v>
      </c>
      <c r="N951" s="19" t="s">
        <v>221</v>
      </c>
      <c r="O951" s="19" t="s">
        <v>221</v>
      </c>
      <c r="P951" s="19" t="s">
        <v>51</v>
      </c>
      <c r="Q951" s="9" t="s">
        <v>5058</v>
      </c>
      <c r="R951" s="20">
        <v>9.0090000000000003</v>
      </c>
      <c r="S951" s="20">
        <v>0.1</v>
      </c>
      <c r="T951" s="20">
        <v>0.82499999999999996</v>
      </c>
      <c r="U951" s="20" t="s">
        <v>397</v>
      </c>
      <c r="V951" s="21" t="str">
        <f>_xlfn.XLOOKUP(D951,'[1]Gen. Real'!$A:$A,'[1]Gen. Real'!$C:$C,"-",0)</f>
        <v>-</v>
      </c>
      <c r="W951" s="22"/>
      <c r="X951" s="22" t="str">
        <f>_xlfn.XLOOKUP(D951,[1]Vertimiento!$A:$A,[1]Vertimiento!$E:$E,"-",0)</f>
        <v>-</v>
      </c>
      <c r="Y951" s="23" t="str">
        <f t="shared" si="56"/>
        <v>-</v>
      </c>
      <c r="Z951" s="19" t="str">
        <f>_xlfn.XLOOKUP(D951,[1]Cmg!$I$4:$I$85,[1]Cmg!$M$4:$M$85,"----",0,1)</f>
        <v>----</v>
      </c>
      <c r="AA951" s="19" t="str">
        <f>_xlfn.XLOOKUP(D951,[1]Cmg!$A$4:$A$89,[1]Cmg!$B$4:$B$89,"----",0,1)</f>
        <v>----</v>
      </c>
      <c r="AB951" s="19" t="str">
        <f>_xlfn.XLOOKUP(D951,[1]Cmg!$E$4:$E$89,[1]Cmg!$F$4:$F$89,"----",0,1)</f>
        <v>----</v>
      </c>
      <c r="AC951" s="19" t="str">
        <f>_xlfn.XLOOKUP(D951,[1]Cmg!$O$4:$O$89,[1]Cmg!$P$4:$P$89,"----",0,1)</f>
        <v>----</v>
      </c>
      <c r="AD951" s="24" t="str">
        <f>_xlfn.XLOOKUP(D951,[1]Cmg!$S$4:$S$89,[1]Cmg!$U$4:$U$89,"----",0,1)</f>
        <v>----</v>
      </c>
      <c r="AG951" s="25">
        <f>IFERROR(SUMIFS('[1]BD Unidades'!$AH:$AH,'[1]BD Unidades'!$A:$A,'BD Centrales 2023'!$A951),"-")</f>
        <v>0</v>
      </c>
      <c r="AH951" s="25">
        <f>SUMIFS('[1]BD Unidades'!$AJ$3:$AJ$1424,'[1]BD Unidades'!$A$3:$A$1424,$A951)</f>
        <v>0</v>
      </c>
      <c r="AI951" s="25">
        <f>SUMIFS('[1]BD Unidades'!$AL$3:$AL$1424,'[1]BD Unidades'!$A$3:$A$1424,$A951)</f>
        <v>0</v>
      </c>
      <c r="AJ951" s="26" t="str">
        <f t="shared" si="57"/>
        <v>-</v>
      </c>
      <c r="AK951" s="27">
        <f>IFERROR(SUMIFS('[1]BD Unidades'!$AO$3:$AO$1424,'[1]BD Unidades'!$A$3:$A$1424,$A951),"-")</f>
        <v>0</v>
      </c>
      <c r="AL951" s="27">
        <f>IFERROR(SUMIFS('[1]BD Unidades'!$AQ$3:$AQ$1424,'[1]BD Unidades'!$A$3:$A$1424,$A951),"-")</f>
        <v>0</v>
      </c>
      <c r="AM951" s="27">
        <f>IFERROR(SUMIFS('[1]BD Unidades'!$AS$3:$AS$1424,'[1]BD Unidades'!$A$3:$A$1424,$A951),"-")</f>
        <v>0</v>
      </c>
      <c r="AN951" s="27">
        <f>IFERROR(SUMIFS('[1]BD Unidades'!$AU$3:$AU$1424,'[1]BD Unidades'!$A$3:$A$1424,$A951),"-")</f>
        <v>0</v>
      </c>
      <c r="AO951" s="27"/>
      <c r="AP951" s="27"/>
      <c r="AQ951" s="25">
        <f>IFERROR(SUMIFS('[1]BD Unidades'!$AZ$3:$AZ$1424,'[1]BD Unidades'!$A$3:$A$1424,$A951),"-")</f>
        <v>0</v>
      </c>
      <c r="AR951" s="25">
        <f>IFERROR(SUMIFS('[1]BD Unidades'!$BA$3:$BA$1424,'[1]BD Unidades'!$A$3:$A$1424,$A951),"-")</f>
        <v>0</v>
      </c>
      <c r="AS951" s="28">
        <f>SUMIFS('[1]BD Unidades'!$BC$3:$BC$1424,'[1]BD Unidades'!$A$3:$A$1424,$A951)</f>
        <v>0</v>
      </c>
      <c r="AT951" s="28">
        <f>SUMIFS('[1]BD Unidades'!$BE$3:$BE$1424,'[1]BD Unidades'!$A$3:$A$1424,$A951)</f>
        <v>0</v>
      </c>
      <c r="AU951" s="29">
        <f t="shared" si="58"/>
        <v>0</v>
      </c>
      <c r="AV951" s="30">
        <f t="shared" si="59"/>
        <v>1E-3</v>
      </c>
      <c r="AW951" s="25">
        <f>IFERROR(SUMIFS('[1]BD Unidades'!$BI$3:$BI$1424,'[1]BD Unidades'!$A$3:$A$1424,$A951),"-")</f>
        <v>0</v>
      </c>
      <c r="AX951" s="25">
        <f>IFERROR(SUMIFS('[1]BD Unidades'!$BJ$3:$BJ$1424,'[1]BD Unidades'!$A$3:$A$1424,$A951),"-")</f>
        <v>0</v>
      </c>
    </row>
    <row r="952" spans="1:50" ht="14.4" x14ac:dyDescent="0.3">
      <c r="A952" s="7">
        <v>2377</v>
      </c>
      <c r="B952" s="7" t="s">
        <v>5087</v>
      </c>
      <c r="D952" s="8" t="s">
        <v>5088</v>
      </c>
      <c r="E952" s="19" t="s">
        <v>5089</v>
      </c>
      <c r="F952" s="19" t="s">
        <v>5089</v>
      </c>
      <c r="G952" s="19" t="s">
        <v>5090</v>
      </c>
      <c r="H952" s="19" t="s">
        <v>397</v>
      </c>
      <c r="I952" s="19">
        <v>2024</v>
      </c>
      <c r="J952" s="19" t="s">
        <v>495</v>
      </c>
      <c r="K952" s="19" t="s">
        <v>496</v>
      </c>
      <c r="L952" s="19" t="s">
        <v>213</v>
      </c>
      <c r="M952" s="19" t="s">
        <v>362</v>
      </c>
      <c r="N952" s="19" t="s">
        <v>363</v>
      </c>
      <c r="O952" s="19" t="s">
        <v>2318</v>
      </c>
      <c r="P952" s="19" t="s">
        <v>51</v>
      </c>
      <c r="Q952" s="9" t="s">
        <v>5092</v>
      </c>
      <c r="R952" s="20">
        <v>3.0045000000000002</v>
      </c>
      <c r="S952" s="20">
        <v>0.15</v>
      </c>
      <c r="T952" s="20">
        <v>3</v>
      </c>
      <c r="U952" s="20" t="s">
        <v>397</v>
      </c>
      <c r="V952" s="21" t="str">
        <f>_xlfn.XLOOKUP(D952,'[1]Gen. Real'!$A:$A,'[1]Gen. Real'!$C:$C,"-",0)</f>
        <v>-</v>
      </c>
      <c r="W952" s="22"/>
      <c r="X952" s="22" t="str">
        <f>_xlfn.XLOOKUP(D952,[1]Vertimiento!$A:$A,[1]Vertimiento!$E:$E,"-",0)</f>
        <v>-</v>
      </c>
      <c r="Y952" s="23" t="str">
        <f t="shared" si="56"/>
        <v>-</v>
      </c>
      <c r="Z952" s="19" t="str">
        <f>_xlfn.XLOOKUP(D952,[1]Cmg!$I$4:$I$85,[1]Cmg!$M$4:$M$85,"----",0,1)</f>
        <v>----</v>
      </c>
      <c r="AA952" s="19" t="str">
        <f>_xlfn.XLOOKUP(D952,[1]Cmg!$A$4:$A$89,[1]Cmg!$B$4:$B$89,"----",0,1)</f>
        <v>----</v>
      </c>
      <c r="AB952" s="19" t="str">
        <f>_xlfn.XLOOKUP(D952,[1]Cmg!$E$4:$E$89,[1]Cmg!$F$4:$F$89,"----",0,1)</f>
        <v>----</v>
      </c>
      <c r="AC952" s="19" t="str">
        <f>_xlfn.XLOOKUP(D952,[1]Cmg!$O$4:$O$89,[1]Cmg!$P$4:$P$89,"----",0,1)</f>
        <v>----</v>
      </c>
      <c r="AD952" s="24" t="str">
        <f>_xlfn.XLOOKUP(D952,[1]Cmg!$S$4:$S$89,[1]Cmg!$U$4:$U$89,"----",0,1)</f>
        <v>----</v>
      </c>
      <c r="AG952" s="25">
        <f>IFERROR(SUMIFS('[1]BD Unidades'!$AH:$AH,'[1]BD Unidades'!$A:$A,'BD Centrales 2023'!$A952),"-")</f>
        <v>0</v>
      </c>
      <c r="AH952" s="25">
        <f>SUMIFS('[1]BD Unidades'!$AJ$3:$AJ$1424,'[1]BD Unidades'!$A$3:$A$1424,$A952)</f>
        <v>0</v>
      </c>
      <c r="AI952" s="25">
        <f>SUMIFS('[1]BD Unidades'!$AL$3:$AL$1424,'[1]BD Unidades'!$A$3:$A$1424,$A952)</f>
        <v>0</v>
      </c>
      <c r="AJ952" s="26" t="str">
        <f t="shared" si="57"/>
        <v>-</v>
      </c>
      <c r="AK952" s="27">
        <f>IFERROR(SUMIFS('[1]BD Unidades'!$AO$3:$AO$1424,'[1]BD Unidades'!$A$3:$A$1424,$A952),"-")</f>
        <v>0</v>
      </c>
      <c r="AL952" s="27">
        <f>IFERROR(SUMIFS('[1]BD Unidades'!$AQ$3:$AQ$1424,'[1]BD Unidades'!$A$3:$A$1424,$A952),"-")</f>
        <v>0</v>
      </c>
      <c r="AM952" s="27">
        <f>IFERROR(SUMIFS('[1]BD Unidades'!$AS$3:$AS$1424,'[1]BD Unidades'!$A$3:$A$1424,$A952),"-")</f>
        <v>0</v>
      </c>
      <c r="AN952" s="27">
        <f>IFERROR(SUMIFS('[1]BD Unidades'!$AU$3:$AU$1424,'[1]BD Unidades'!$A$3:$A$1424,$A952),"-")</f>
        <v>0</v>
      </c>
      <c r="AO952" s="27"/>
      <c r="AP952" s="27"/>
      <c r="AQ952" s="25">
        <f>IFERROR(SUMIFS('[1]BD Unidades'!$AZ$3:$AZ$1424,'[1]BD Unidades'!$A$3:$A$1424,$A952),"-")</f>
        <v>0</v>
      </c>
      <c r="AR952" s="25">
        <f>IFERROR(SUMIFS('[1]BD Unidades'!$BA$3:$BA$1424,'[1]BD Unidades'!$A$3:$A$1424,$A952),"-")</f>
        <v>0</v>
      </c>
      <c r="AS952" s="28">
        <f>SUMIFS('[1]BD Unidades'!$BC$3:$BC$1424,'[1]BD Unidades'!$A$3:$A$1424,$A952)</f>
        <v>0</v>
      </c>
      <c r="AT952" s="28">
        <f>SUMIFS('[1]BD Unidades'!$BE$3:$BE$1424,'[1]BD Unidades'!$A$3:$A$1424,$A952)</f>
        <v>0</v>
      </c>
      <c r="AU952" s="29">
        <f t="shared" si="58"/>
        <v>0</v>
      </c>
      <c r="AV952" s="30">
        <f t="shared" si="59"/>
        <v>1.5E-3</v>
      </c>
      <c r="AW952" s="25">
        <f>IFERROR(SUMIFS('[1]BD Unidades'!$BI$3:$BI$1424,'[1]BD Unidades'!$A$3:$A$1424,$A952),"-")</f>
        <v>0</v>
      </c>
      <c r="AX952" s="25">
        <f>IFERROR(SUMIFS('[1]BD Unidades'!$BJ$3:$BJ$1424,'[1]BD Unidades'!$A$3:$A$1424,$A952),"-")</f>
        <v>0</v>
      </c>
    </row>
    <row r="953" spans="1:50" ht="14.4" x14ac:dyDescent="0.3">
      <c r="A953" s="7">
        <v>2381</v>
      </c>
      <c r="B953" s="7" t="s">
        <v>5093</v>
      </c>
      <c r="D953" s="8" t="s">
        <v>5094</v>
      </c>
      <c r="E953" s="19" t="s">
        <v>3766</v>
      </c>
      <c r="F953" s="19" t="s">
        <v>5095</v>
      </c>
      <c r="G953" s="19" t="s">
        <v>5096</v>
      </c>
      <c r="H953" s="19" t="s">
        <v>397</v>
      </c>
      <c r="I953" s="19">
        <v>2024</v>
      </c>
      <c r="J953" s="19" t="s">
        <v>495</v>
      </c>
      <c r="K953" s="19" t="s">
        <v>496</v>
      </c>
      <c r="L953" s="19" t="s">
        <v>213</v>
      </c>
      <c r="M953" s="19" t="s">
        <v>106</v>
      </c>
      <c r="N953" s="19" t="s">
        <v>243</v>
      </c>
      <c r="O953" s="19" t="s">
        <v>1835</v>
      </c>
      <c r="P953" s="19" t="s">
        <v>51</v>
      </c>
      <c r="Q953" s="9" t="s">
        <v>4846</v>
      </c>
      <c r="R953" s="20">
        <v>9.0250000000000004</v>
      </c>
      <c r="S953" s="20">
        <v>0.27700000000000002</v>
      </c>
      <c r="T953" s="20">
        <v>2.15</v>
      </c>
      <c r="U953" s="20" t="s">
        <v>397</v>
      </c>
      <c r="V953" s="21" t="str">
        <f>_xlfn.XLOOKUP(D953,'[1]Gen. Real'!$A:$A,'[1]Gen. Real'!$C:$C,"-",0)</f>
        <v>-</v>
      </c>
      <c r="W953" s="22"/>
      <c r="X953" s="22" t="str">
        <f>_xlfn.XLOOKUP(D953,[1]Vertimiento!$A:$A,[1]Vertimiento!$E:$E,"-",0)</f>
        <v>-</v>
      </c>
      <c r="Y953" s="23" t="str">
        <f t="shared" si="56"/>
        <v>-</v>
      </c>
      <c r="Z953" s="19" t="str">
        <f>_xlfn.XLOOKUP(D953,[1]Cmg!$I$4:$I$85,[1]Cmg!$M$4:$M$85,"----",0,1)</f>
        <v>----</v>
      </c>
      <c r="AA953" s="19" t="str">
        <f>_xlfn.XLOOKUP(D953,[1]Cmg!$A$4:$A$89,[1]Cmg!$B$4:$B$89,"----",0,1)</f>
        <v>----</v>
      </c>
      <c r="AB953" s="19" t="str">
        <f>_xlfn.XLOOKUP(D953,[1]Cmg!$E$4:$E$89,[1]Cmg!$F$4:$F$89,"----",0,1)</f>
        <v>----</v>
      </c>
      <c r="AC953" s="19" t="str">
        <f>_xlfn.XLOOKUP(D953,[1]Cmg!$O$4:$O$89,[1]Cmg!$P$4:$P$89,"----",0,1)</f>
        <v>----</v>
      </c>
      <c r="AD953" s="24" t="str">
        <f>_xlfn.XLOOKUP(D953,[1]Cmg!$S$4:$S$89,[1]Cmg!$U$4:$U$89,"----",0,1)</f>
        <v>----</v>
      </c>
      <c r="AG953" s="25">
        <f>IFERROR(SUMIFS('[1]BD Unidades'!$AH:$AH,'[1]BD Unidades'!$A:$A,'BD Centrales 2023'!$A953),"-")</f>
        <v>0</v>
      </c>
      <c r="AH953" s="25">
        <f>SUMIFS('[1]BD Unidades'!$AJ$3:$AJ$1424,'[1]BD Unidades'!$A$3:$A$1424,$A953)</f>
        <v>0</v>
      </c>
      <c r="AI953" s="25">
        <f>SUMIFS('[1]BD Unidades'!$AL$3:$AL$1424,'[1]BD Unidades'!$A$3:$A$1424,$A953)</f>
        <v>0</v>
      </c>
      <c r="AJ953" s="26" t="str">
        <f t="shared" si="57"/>
        <v>-</v>
      </c>
      <c r="AK953" s="27">
        <f>IFERROR(SUMIFS('[1]BD Unidades'!$AO$3:$AO$1424,'[1]BD Unidades'!$A$3:$A$1424,$A953),"-")</f>
        <v>0</v>
      </c>
      <c r="AL953" s="27">
        <f>IFERROR(SUMIFS('[1]BD Unidades'!$AQ$3:$AQ$1424,'[1]BD Unidades'!$A$3:$A$1424,$A953),"-")</f>
        <v>0</v>
      </c>
      <c r="AM953" s="27">
        <f>IFERROR(SUMIFS('[1]BD Unidades'!$AS$3:$AS$1424,'[1]BD Unidades'!$A$3:$A$1424,$A953),"-")</f>
        <v>0</v>
      </c>
      <c r="AN953" s="27">
        <f>IFERROR(SUMIFS('[1]BD Unidades'!$AU$3:$AU$1424,'[1]BD Unidades'!$A$3:$A$1424,$A953),"-")</f>
        <v>0</v>
      </c>
      <c r="AO953" s="27"/>
      <c r="AP953" s="27"/>
      <c r="AQ953" s="25">
        <f>IFERROR(SUMIFS('[1]BD Unidades'!$AZ$3:$AZ$1424,'[1]BD Unidades'!$A$3:$A$1424,$A953),"-")</f>
        <v>0</v>
      </c>
      <c r="AR953" s="25">
        <f>IFERROR(SUMIFS('[1]BD Unidades'!$BA$3:$BA$1424,'[1]BD Unidades'!$A$3:$A$1424,$A953),"-")</f>
        <v>0</v>
      </c>
      <c r="AS953" s="28">
        <f>SUMIFS('[1]BD Unidades'!$BC$3:$BC$1424,'[1]BD Unidades'!$A$3:$A$1424,$A953)</f>
        <v>0</v>
      </c>
      <c r="AT953" s="28">
        <f>SUMIFS('[1]BD Unidades'!$BE$3:$BE$1424,'[1]BD Unidades'!$A$3:$A$1424,$A953)</f>
        <v>0</v>
      </c>
      <c r="AU953" s="29">
        <f t="shared" si="58"/>
        <v>0</v>
      </c>
      <c r="AV953" s="30">
        <f t="shared" si="59"/>
        <v>2.7700000000000003E-3</v>
      </c>
      <c r="AW953" s="25">
        <f>IFERROR(SUMIFS('[1]BD Unidades'!$BI$3:$BI$1424,'[1]BD Unidades'!$A$3:$A$1424,$A953),"-")</f>
        <v>0</v>
      </c>
      <c r="AX953" s="25">
        <f>IFERROR(SUMIFS('[1]BD Unidades'!$BJ$3:$BJ$1424,'[1]BD Unidades'!$A$3:$A$1424,$A953),"-")</f>
        <v>0</v>
      </c>
    </row>
    <row r="954" spans="1:50" ht="14.4" x14ac:dyDescent="0.3">
      <c r="A954" s="7">
        <v>2382</v>
      </c>
      <c r="B954" s="7" t="s">
        <v>5097</v>
      </c>
      <c r="D954" s="8" t="s">
        <v>5098</v>
      </c>
      <c r="E954" s="19" t="s">
        <v>3219</v>
      </c>
      <c r="F954" s="19" t="s">
        <v>5099</v>
      </c>
      <c r="G954" s="19" t="s">
        <v>5100</v>
      </c>
      <c r="H954" s="19" t="s">
        <v>397</v>
      </c>
      <c r="I954" s="19">
        <v>2024</v>
      </c>
      <c r="J954" s="19" t="s">
        <v>495</v>
      </c>
      <c r="K954" s="19" t="s">
        <v>496</v>
      </c>
      <c r="L954" s="19" t="s">
        <v>213</v>
      </c>
      <c r="M954" s="19" t="s">
        <v>477</v>
      </c>
      <c r="N954" s="19" t="s">
        <v>478</v>
      </c>
      <c r="O954" s="19" t="s">
        <v>714</v>
      </c>
      <c r="P954" s="19" t="s">
        <v>51</v>
      </c>
      <c r="Q954" s="9" t="s">
        <v>5037</v>
      </c>
      <c r="R954" s="20">
        <v>3</v>
      </c>
      <c r="S954" s="20">
        <v>0.16700000000000001</v>
      </c>
      <c r="T954" s="20">
        <v>2.9950000000000001</v>
      </c>
      <c r="U954" s="20" t="s">
        <v>397</v>
      </c>
      <c r="V954" s="21" t="str">
        <f>_xlfn.XLOOKUP(D954,'[1]Gen. Real'!$A:$A,'[1]Gen. Real'!$C:$C,"-",0)</f>
        <v>-</v>
      </c>
      <c r="W954" s="22"/>
      <c r="X954" s="22" t="str">
        <f>_xlfn.XLOOKUP(D954,[1]Vertimiento!$A:$A,[1]Vertimiento!$E:$E,"-",0)</f>
        <v>-</v>
      </c>
      <c r="Y954" s="23" t="str">
        <f t="shared" si="56"/>
        <v>-</v>
      </c>
      <c r="Z954" s="19" t="str">
        <f>_xlfn.XLOOKUP(D954,[1]Cmg!$I$4:$I$85,[1]Cmg!$M$4:$M$85,"----",0,1)</f>
        <v>----</v>
      </c>
      <c r="AA954" s="19" t="str">
        <f>_xlfn.XLOOKUP(D954,[1]Cmg!$A$4:$A$89,[1]Cmg!$B$4:$B$89,"----",0,1)</f>
        <v>----</v>
      </c>
      <c r="AB954" s="19" t="str">
        <f>_xlfn.XLOOKUP(D954,[1]Cmg!$E$4:$E$89,[1]Cmg!$F$4:$F$89,"----",0,1)</f>
        <v>----</v>
      </c>
      <c r="AC954" s="19" t="str">
        <f>_xlfn.XLOOKUP(D954,[1]Cmg!$O$4:$O$89,[1]Cmg!$P$4:$P$89,"----",0,1)</f>
        <v>----</v>
      </c>
      <c r="AD954" s="24" t="str">
        <f>_xlfn.XLOOKUP(D954,[1]Cmg!$S$4:$S$89,[1]Cmg!$U$4:$U$89,"----",0,1)</f>
        <v>----</v>
      </c>
      <c r="AG954" s="25">
        <f>IFERROR(SUMIFS('[1]BD Unidades'!$AH:$AH,'[1]BD Unidades'!$A:$A,'BD Centrales 2023'!$A954),"-")</f>
        <v>0</v>
      </c>
      <c r="AH954" s="25">
        <f>SUMIFS('[1]BD Unidades'!$AJ$3:$AJ$1424,'[1]BD Unidades'!$A$3:$A$1424,$A954)</f>
        <v>0</v>
      </c>
      <c r="AI954" s="25">
        <f>SUMIFS('[1]BD Unidades'!$AL$3:$AL$1424,'[1]BD Unidades'!$A$3:$A$1424,$A954)</f>
        <v>0</v>
      </c>
      <c r="AJ954" s="26" t="str">
        <f t="shared" si="57"/>
        <v>-</v>
      </c>
      <c r="AK954" s="27">
        <f>IFERROR(SUMIFS('[1]BD Unidades'!$AO$3:$AO$1424,'[1]BD Unidades'!$A$3:$A$1424,$A954),"-")</f>
        <v>0</v>
      </c>
      <c r="AL954" s="27">
        <f>IFERROR(SUMIFS('[1]BD Unidades'!$AQ$3:$AQ$1424,'[1]BD Unidades'!$A$3:$A$1424,$A954),"-")</f>
        <v>0</v>
      </c>
      <c r="AM954" s="27">
        <f>IFERROR(SUMIFS('[1]BD Unidades'!$AS$3:$AS$1424,'[1]BD Unidades'!$A$3:$A$1424,$A954),"-")</f>
        <v>0</v>
      </c>
      <c r="AN954" s="27">
        <f>IFERROR(SUMIFS('[1]BD Unidades'!$AU$3:$AU$1424,'[1]BD Unidades'!$A$3:$A$1424,$A954),"-")</f>
        <v>0</v>
      </c>
      <c r="AO954" s="27"/>
      <c r="AP954" s="27"/>
      <c r="AQ954" s="25">
        <f>IFERROR(SUMIFS('[1]BD Unidades'!$AZ$3:$AZ$1424,'[1]BD Unidades'!$A$3:$A$1424,$A954),"-")</f>
        <v>0</v>
      </c>
      <c r="AR954" s="25">
        <f>IFERROR(SUMIFS('[1]BD Unidades'!$BA$3:$BA$1424,'[1]BD Unidades'!$A$3:$A$1424,$A954),"-")</f>
        <v>0</v>
      </c>
      <c r="AS954" s="28">
        <f>SUMIFS('[1]BD Unidades'!$BC$3:$BC$1424,'[1]BD Unidades'!$A$3:$A$1424,$A954)</f>
        <v>0</v>
      </c>
      <c r="AT954" s="28">
        <f>SUMIFS('[1]BD Unidades'!$BE$3:$BE$1424,'[1]BD Unidades'!$A$3:$A$1424,$A954)</f>
        <v>0</v>
      </c>
      <c r="AU954" s="29">
        <f t="shared" si="58"/>
        <v>0</v>
      </c>
      <c r="AV954" s="30">
        <f t="shared" si="59"/>
        <v>1.67E-3</v>
      </c>
      <c r="AW954" s="25">
        <f>IFERROR(SUMIFS('[1]BD Unidades'!$BI$3:$BI$1424,'[1]BD Unidades'!$A$3:$A$1424,$A954),"-")</f>
        <v>0</v>
      </c>
      <c r="AX954" s="25">
        <f>IFERROR(SUMIFS('[1]BD Unidades'!$BJ$3:$BJ$1424,'[1]BD Unidades'!$A$3:$A$1424,$A954),"-")</f>
        <v>0</v>
      </c>
    </row>
    <row r="955" spans="1:50" ht="14.4" x14ac:dyDescent="0.3">
      <c r="A955" s="7">
        <v>2383</v>
      </c>
      <c r="B955" s="7" t="s">
        <v>5102</v>
      </c>
      <c r="D955" s="8" t="s">
        <v>5103</v>
      </c>
      <c r="E955" s="19" t="s">
        <v>5104</v>
      </c>
      <c r="F955" s="19" t="s">
        <v>5104</v>
      </c>
      <c r="G955" s="19" t="s">
        <v>5105</v>
      </c>
      <c r="H955" s="19" t="s">
        <v>397</v>
      </c>
      <c r="I955" s="19">
        <v>2024</v>
      </c>
      <c r="J955" s="19" t="s">
        <v>495</v>
      </c>
      <c r="K955" s="19" t="s">
        <v>496</v>
      </c>
      <c r="L955" s="19" t="s">
        <v>213</v>
      </c>
      <c r="M955" s="19" t="s">
        <v>164</v>
      </c>
      <c r="N955" s="19" t="s">
        <v>221</v>
      </c>
      <c r="O955" s="19" t="s">
        <v>1048</v>
      </c>
      <c r="P955" s="19" t="s">
        <v>51</v>
      </c>
      <c r="Q955" s="9" t="s">
        <v>5106</v>
      </c>
      <c r="R955" s="20">
        <v>2.91</v>
      </c>
      <c r="S955" s="20">
        <v>0.34399999999999997</v>
      </c>
      <c r="T955" s="20">
        <v>2.9</v>
      </c>
      <c r="U955" s="20" t="s">
        <v>397</v>
      </c>
      <c r="V955" s="21" t="str">
        <f>_xlfn.XLOOKUP(D955,'[1]Gen. Real'!$A:$A,'[1]Gen. Real'!$C:$C,"-",0)</f>
        <v>-</v>
      </c>
      <c r="W955" s="22"/>
      <c r="X955" s="22" t="str">
        <f>_xlfn.XLOOKUP(D955,[1]Vertimiento!$A:$A,[1]Vertimiento!$E:$E,"-",0)</f>
        <v>-</v>
      </c>
      <c r="Y955" s="23" t="str">
        <f t="shared" si="56"/>
        <v>-</v>
      </c>
      <c r="Z955" s="19" t="str">
        <f>_xlfn.XLOOKUP(D955,[1]Cmg!$I$4:$I$85,[1]Cmg!$M$4:$M$85,"----",0,1)</f>
        <v>----</v>
      </c>
      <c r="AA955" s="19" t="str">
        <f>_xlfn.XLOOKUP(D955,[1]Cmg!$A$4:$A$89,[1]Cmg!$B$4:$B$89,"----",0,1)</f>
        <v>----</v>
      </c>
      <c r="AB955" s="19" t="str">
        <f>_xlfn.XLOOKUP(D955,[1]Cmg!$E$4:$E$89,[1]Cmg!$F$4:$F$89,"----",0,1)</f>
        <v>----</v>
      </c>
      <c r="AC955" s="19" t="str">
        <f>_xlfn.XLOOKUP(D955,[1]Cmg!$O$4:$O$89,[1]Cmg!$P$4:$P$89,"----",0,1)</f>
        <v>----</v>
      </c>
      <c r="AD955" s="24" t="str">
        <f>_xlfn.XLOOKUP(D955,[1]Cmg!$S$4:$S$89,[1]Cmg!$U$4:$U$89,"----",0,1)</f>
        <v>----</v>
      </c>
      <c r="AG955" s="25">
        <f>IFERROR(SUMIFS('[1]BD Unidades'!$AH:$AH,'[1]BD Unidades'!$A:$A,'BD Centrales 2023'!$A955),"-")</f>
        <v>0</v>
      </c>
      <c r="AH955" s="25">
        <f>SUMIFS('[1]BD Unidades'!$AJ$3:$AJ$1424,'[1]BD Unidades'!$A$3:$A$1424,$A955)</f>
        <v>0</v>
      </c>
      <c r="AI955" s="25">
        <f>SUMIFS('[1]BD Unidades'!$AL$3:$AL$1424,'[1]BD Unidades'!$A$3:$A$1424,$A955)</f>
        <v>0</v>
      </c>
      <c r="AJ955" s="26" t="str">
        <f t="shared" si="57"/>
        <v>-</v>
      </c>
      <c r="AK955" s="27">
        <f>IFERROR(SUMIFS('[1]BD Unidades'!$AO$3:$AO$1424,'[1]BD Unidades'!$A$3:$A$1424,$A955),"-")</f>
        <v>0</v>
      </c>
      <c r="AL955" s="27">
        <f>IFERROR(SUMIFS('[1]BD Unidades'!$AQ$3:$AQ$1424,'[1]BD Unidades'!$A$3:$A$1424,$A955),"-")</f>
        <v>0</v>
      </c>
      <c r="AM955" s="27">
        <f>IFERROR(SUMIFS('[1]BD Unidades'!$AS$3:$AS$1424,'[1]BD Unidades'!$A$3:$A$1424,$A955),"-")</f>
        <v>0</v>
      </c>
      <c r="AN955" s="27">
        <f>IFERROR(SUMIFS('[1]BD Unidades'!$AU$3:$AU$1424,'[1]BD Unidades'!$A$3:$A$1424,$A955),"-")</f>
        <v>0</v>
      </c>
      <c r="AO955" s="27"/>
      <c r="AP955" s="27"/>
      <c r="AQ955" s="25">
        <f>IFERROR(SUMIFS('[1]BD Unidades'!$AZ$3:$AZ$1424,'[1]BD Unidades'!$A$3:$A$1424,$A955),"-")</f>
        <v>0</v>
      </c>
      <c r="AR955" s="25">
        <f>IFERROR(SUMIFS('[1]BD Unidades'!$BA$3:$BA$1424,'[1]BD Unidades'!$A$3:$A$1424,$A955),"-")</f>
        <v>0</v>
      </c>
      <c r="AS955" s="28">
        <f>SUMIFS('[1]BD Unidades'!$BC$3:$BC$1424,'[1]BD Unidades'!$A$3:$A$1424,$A955)</f>
        <v>0</v>
      </c>
      <c r="AT955" s="28">
        <f>SUMIFS('[1]BD Unidades'!$BE$3:$BE$1424,'[1]BD Unidades'!$A$3:$A$1424,$A955)</f>
        <v>0</v>
      </c>
      <c r="AU955" s="29">
        <f t="shared" si="58"/>
        <v>0</v>
      </c>
      <c r="AV955" s="30">
        <f t="shared" si="59"/>
        <v>3.4399999999999999E-3</v>
      </c>
      <c r="AW955" s="25">
        <f>IFERROR(SUMIFS('[1]BD Unidades'!$BI$3:$BI$1424,'[1]BD Unidades'!$A$3:$A$1424,$A955),"-")</f>
        <v>0</v>
      </c>
      <c r="AX955" s="25">
        <f>IFERROR(SUMIFS('[1]BD Unidades'!$BJ$3:$BJ$1424,'[1]BD Unidades'!$A$3:$A$1424,$A955),"-")</f>
        <v>0</v>
      </c>
    </row>
    <row r="956" spans="1:50" ht="14.4" x14ac:dyDescent="0.3">
      <c r="A956" s="7">
        <v>2384</v>
      </c>
      <c r="B956" s="7" t="s">
        <v>5107</v>
      </c>
      <c r="D956" s="8" t="s">
        <v>5108</v>
      </c>
      <c r="E956" s="19" t="s">
        <v>5109</v>
      </c>
      <c r="F956" s="19" t="s">
        <v>5109</v>
      </c>
      <c r="G956" s="19" t="s">
        <v>5110</v>
      </c>
      <c r="H956" s="19" t="s">
        <v>397</v>
      </c>
      <c r="I956" s="19">
        <v>2024</v>
      </c>
      <c r="J956" s="19" t="s">
        <v>495</v>
      </c>
      <c r="K956" s="19" t="s">
        <v>496</v>
      </c>
      <c r="L956" s="19" t="s">
        <v>213</v>
      </c>
      <c r="M956" s="19" t="s">
        <v>106</v>
      </c>
      <c r="N956" s="19" t="s">
        <v>107</v>
      </c>
      <c r="O956" s="19" t="s">
        <v>1061</v>
      </c>
      <c r="P956" s="19" t="s">
        <v>51</v>
      </c>
      <c r="Q956" s="9" t="s">
        <v>3098</v>
      </c>
      <c r="R956" s="20">
        <v>2.91</v>
      </c>
      <c r="S956" s="20">
        <v>0.34399999999999997</v>
      </c>
      <c r="T956" s="20">
        <v>2.9</v>
      </c>
      <c r="U956" s="20" t="s">
        <v>397</v>
      </c>
      <c r="V956" s="21" t="str">
        <f>_xlfn.XLOOKUP(D956,'[1]Gen. Real'!$A:$A,'[1]Gen. Real'!$C:$C,"-",0)</f>
        <v>-</v>
      </c>
      <c r="W956" s="22"/>
      <c r="X956" s="22" t="str">
        <f>_xlfn.XLOOKUP(D956,[1]Vertimiento!$A:$A,[1]Vertimiento!$E:$E,"-",0)</f>
        <v>-</v>
      </c>
      <c r="Y956" s="23" t="str">
        <f t="shared" si="56"/>
        <v>-</v>
      </c>
      <c r="Z956" s="19" t="str">
        <f>_xlfn.XLOOKUP(D956,[1]Cmg!$I$4:$I$85,[1]Cmg!$M$4:$M$85,"----",0,1)</f>
        <v>----</v>
      </c>
      <c r="AA956" s="19" t="str">
        <f>_xlfn.XLOOKUP(D956,[1]Cmg!$A$4:$A$89,[1]Cmg!$B$4:$B$89,"----",0,1)</f>
        <v>----</v>
      </c>
      <c r="AB956" s="19" t="str">
        <f>_xlfn.XLOOKUP(D956,[1]Cmg!$E$4:$E$89,[1]Cmg!$F$4:$F$89,"----",0,1)</f>
        <v>----</v>
      </c>
      <c r="AC956" s="19" t="str">
        <f>_xlfn.XLOOKUP(D956,[1]Cmg!$O$4:$O$89,[1]Cmg!$P$4:$P$89,"----",0,1)</f>
        <v>----</v>
      </c>
      <c r="AD956" s="24" t="str">
        <f>_xlfn.XLOOKUP(D956,[1]Cmg!$S$4:$S$89,[1]Cmg!$U$4:$U$89,"----",0,1)</f>
        <v>----</v>
      </c>
      <c r="AG956" s="25">
        <f>IFERROR(SUMIFS('[1]BD Unidades'!$AH:$AH,'[1]BD Unidades'!$A:$A,'BD Centrales 2023'!$A956),"-")</f>
        <v>0</v>
      </c>
      <c r="AH956" s="25">
        <f>SUMIFS('[1]BD Unidades'!$AJ$3:$AJ$1424,'[1]BD Unidades'!$A$3:$A$1424,$A956)</f>
        <v>0</v>
      </c>
      <c r="AI956" s="25">
        <f>SUMIFS('[1]BD Unidades'!$AL$3:$AL$1424,'[1]BD Unidades'!$A$3:$A$1424,$A956)</f>
        <v>0</v>
      </c>
      <c r="AJ956" s="26" t="str">
        <f t="shared" si="57"/>
        <v>-</v>
      </c>
      <c r="AK956" s="27">
        <f>IFERROR(SUMIFS('[1]BD Unidades'!$AO$3:$AO$1424,'[1]BD Unidades'!$A$3:$A$1424,$A956),"-")</f>
        <v>0</v>
      </c>
      <c r="AL956" s="27">
        <f>IFERROR(SUMIFS('[1]BD Unidades'!$AQ$3:$AQ$1424,'[1]BD Unidades'!$A$3:$A$1424,$A956),"-")</f>
        <v>0</v>
      </c>
      <c r="AM956" s="27">
        <f>IFERROR(SUMIFS('[1]BD Unidades'!$AS$3:$AS$1424,'[1]BD Unidades'!$A$3:$A$1424,$A956),"-")</f>
        <v>0</v>
      </c>
      <c r="AN956" s="27">
        <f>IFERROR(SUMIFS('[1]BD Unidades'!$AU$3:$AU$1424,'[1]BD Unidades'!$A$3:$A$1424,$A956),"-")</f>
        <v>0</v>
      </c>
      <c r="AO956" s="27"/>
      <c r="AP956" s="27"/>
      <c r="AQ956" s="25">
        <f>IFERROR(SUMIFS('[1]BD Unidades'!$AZ$3:$AZ$1424,'[1]BD Unidades'!$A$3:$A$1424,$A956),"-")</f>
        <v>0</v>
      </c>
      <c r="AR956" s="25">
        <f>IFERROR(SUMIFS('[1]BD Unidades'!$BA$3:$BA$1424,'[1]BD Unidades'!$A$3:$A$1424,$A956),"-")</f>
        <v>0</v>
      </c>
      <c r="AS956" s="28">
        <f>SUMIFS('[1]BD Unidades'!$BC$3:$BC$1424,'[1]BD Unidades'!$A$3:$A$1424,$A956)</f>
        <v>0</v>
      </c>
      <c r="AT956" s="28">
        <f>SUMIFS('[1]BD Unidades'!$BE$3:$BE$1424,'[1]BD Unidades'!$A$3:$A$1424,$A956)</f>
        <v>0</v>
      </c>
      <c r="AU956" s="29">
        <f t="shared" si="58"/>
        <v>0</v>
      </c>
      <c r="AV956" s="30">
        <f t="shared" si="59"/>
        <v>3.4399999999999999E-3</v>
      </c>
      <c r="AW956" s="25">
        <f>IFERROR(SUMIFS('[1]BD Unidades'!$BI$3:$BI$1424,'[1]BD Unidades'!$A$3:$A$1424,$A956),"-")</f>
        <v>0</v>
      </c>
      <c r="AX956" s="25">
        <f>IFERROR(SUMIFS('[1]BD Unidades'!$BJ$3:$BJ$1424,'[1]BD Unidades'!$A$3:$A$1424,$A956),"-")</f>
        <v>0</v>
      </c>
    </row>
    <row r="957" spans="1:50" ht="14.4" x14ac:dyDescent="0.3">
      <c r="A957" s="7">
        <v>2385</v>
      </c>
      <c r="B957" s="7" t="s">
        <v>5111</v>
      </c>
      <c r="D957" s="8" t="s">
        <v>5112</v>
      </c>
      <c r="E957" s="19" t="s">
        <v>1908</v>
      </c>
      <c r="F957" s="19" t="s">
        <v>5113</v>
      </c>
      <c r="G957" s="19" t="s">
        <v>5114</v>
      </c>
      <c r="H957" s="19" t="s">
        <v>397</v>
      </c>
      <c r="I957" s="19">
        <v>2024</v>
      </c>
      <c r="J957" s="19" t="s">
        <v>495</v>
      </c>
      <c r="K957" s="19" t="s">
        <v>496</v>
      </c>
      <c r="L957" s="19" t="s">
        <v>213</v>
      </c>
      <c r="M957" s="19" t="s">
        <v>48</v>
      </c>
      <c r="N957" s="19" t="s">
        <v>59</v>
      </c>
      <c r="O957" s="19" t="s">
        <v>807</v>
      </c>
      <c r="P957" s="19" t="s">
        <v>51</v>
      </c>
      <c r="Q957" s="9" t="s">
        <v>5115</v>
      </c>
      <c r="R957" s="20">
        <v>9.1310000000000002</v>
      </c>
      <c r="S957" s="20">
        <v>0.13100000000000001</v>
      </c>
      <c r="T957" s="20">
        <v>9</v>
      </c>
      <c r="U957" s="20" t="s">
        <v>397</v>
      </c>
      <c r="V957" s="21" t="str">
        <f>_xlfn.XLOOKUP(D957,'[1]Gen. Real'!$A:$A,'[1]Gen. Real'!$C:$C,"-",0)</f>
        <v>-</v>
      </c>
      <c r="W957" s="22"/>
      <c r="X957" s="22" t="str">
        <f>_xlfn.XLOOKUP(D957,[1]Vertimiento!$A:$A,[1]Vertimiento!$E:$E,"-",0)</f>
        <v>-</v>
      </c>
      <c r="Y957" s="23" t="str">
        <f t="shared" si="56"/>
        <v>-</v>
      </c>
      <c r="Z957" s="19" t="str">
        <f>_xlfn.XLOOKUP(D957,[1]Cmg!$I$4:$I$85,[1]Cmg!$M$4:$M$85,"----",0,1)</f>
        <v>----</v>
      </c>
      <c r="AA957" s="19" t="str">
        <f>_xlfn.XLOOKUP(D957,[1]Cmg!$A$4:$A$89,[1]Cmg!$B$4:$B$89,"----",0,1)</f>
        <v>----</v>
      </c>
      <c r="AB957" s="19" t="str">
        <f>_xlfn.XLOOKUP(D957,[1]Cmg!$E$4:$E$89,[1]Cmg!$F$4:$F$89,"----",0,1)</f>
        <v>----</v>
      </c>
      <c r="AC957" s="19" t="str">
        <f>_xlfn.XLOOKUP(D957,[1]Cmg!$O$4:$O$89,[1]Cmg!$P$4:$P$89,"----",0,1)</f>
        <v>----</v>
      </c>
      <c r="AD957" s="24" t="str">
        <f>_xlfn.XLOOKUP(D957,[1]Cmg!$S$4:$S$89,[1]Cmg!$U$4:$U$89,"----",0,1)</f>
        <v>----</v>
      </c>
      <c r="AG957" s="25">
        <f>IFERROR(SUMIFS('[1]BD Unidades'!$AH:$AH,'[1]BD Unidades'!$A:$A,'BD Centrales 2023'!$A957),"-")</f>
        <v>0</v>
      </c>
      <c r="AH957" s="25">
        <f>SUMIFS('[1]BD Unidades'!$AJ$3:$AJ$1424,'[1]BD Unidades'!$A$3:$A$1424,$A957)</f>
        <v>0</v>
      </c>
      <c r="AI957" s="25">
        <f>SUMIFS('[1]BD Unidades'!$AL$3:$AL$1424,'[1]BD Unidades'!$A$3:$A$1424,$A957)</f>
        <v>0</v>
      </c>
      <c r="AJ957" s="26" t="str">
        <f t="shared" si="57"/>
        <v>-</v>
      </c>
      <c r="AK957" s="27">
        <f>IFERROR(SUMIFS('[1]BD Unidades'!$AO$3:$AO$1424,'[1]BD Unidades'!$A$3:$A$1424,$A957),"-")</f>
        <v>0</v>
      </c>
      <c r="AL957" s="27">
        <f>IFERROR(SUMIFS('[1]BD Unidades'!$AQ$3:$AQ$1424,'[1]BD Unidades'!$A$3:$A$1424,$A957),"-")</f>
        <v>0</v>
      </c>
      <c r="AM957" s="27">
        <f>IFERROR(SUMIFS('[1]BD Unidades'!$AS$3:$AS$1424,'[1]BD Unidades'!$A$3:$A$1424,$A957),"-")</f>
        <v>0</v>
      </c>
      <c r="AN957" s="27">
        <f>IFERROR(SUMIFS('[1]BD Unidades'!$AU$3:$AU$1424,'[1]BD Unidades'!$A$3:$A$1424,$A957),"-")</f>
        <v>0</v>
      </c>
      <c r="AO957" s="27"/>
      <c r="AP957" s="27"/>
      <c r="AQ957" s="25">
        <f>IFERROR(SUMIFS('[1]BD Unidades'!$AZ$3:$AZ$1424,'[1]BD Unidades'!$A$3:$A$1424,$A957),"-")</f>
        <v>0</v>
      </c>
      <c r="AR957" s="25">
        <f>IFERROR(SUMIFS('[1]BD Unidades'!$BA$3:$BA$1424,'[1]BD Unidades'!$A$3:$A$1424,$A957),"-")</f>
        <v>0</v>
      </c>
      <c r="AS957" s="28">
        <f>SUMIFS('[1]BD Unidades'!$BC$3:$BC$1424,'[1]BD Unidades'!$A$3:$A$1424,$A957)</f>
        <v>0</v>
      </c>
      <c r="AT957" s="28">
        <f>SUMIFS('[1]BD Unidades'!$BE$3:$BE$1424,'[1]BD Unidades'!$A$3:$A$1424,$A957)</f>
        <v>0</v>
      </c>
      <c r="AU957" s="29">
        <f t="shared" si="58"/>
        <v>0</v>
      </c>
      <c r="AV957" s="30">
        <f t="shared" si="59"/>
        <v>1.31E-3</v>
      </c>
      <c r="AW957" s="25">
        <f>IFERROR(SUMIFS('[1]BD Unidades'!$BI$3:$BI$1424,'[1]BD Unidades'!$A$3:$A$1424,$A957),"-")</f>
        <v>0</v>
      </c>
      <c r="AX957" s="25">
        <f>IFERROR(SUMIFS('[1]BD Unidades'!$BJ$3:$BJ$1424,'[1]BD Unidades'!$A$3:$A$1424,$A957),"-")</f>
        <v>0</v>
      </c>
    </row>
    <row r="958" spans="1:50" ht="14.4" x14ac:dyDescent="0.3">
      <c r="A958" s="7">
        <v>2387</v>
      </c>
      <c r="B958" s="7" t="s">
        <v>5116</v>
      </c>
      <c r="D958" s="8" t="s">
        <v>5117</v>
      </c>
      <c r="E958" s="19" t="s">
        <v>5118</v>
      </c>
      <c r="F958" s="19" t="s">
        <v>5118</v>
      </c>
      <c r="G958" s="19" t="s">
        <v>5119</v>
      </c>
      <c r="H958" s="19" t="s">
        <v>397</v>
      </c>
      <c r="I958" s="19">
        <v>2024</v>
      </c>
      <c r="J958" s="19" t="s">
        <v>495</v>
      </c>
      <c r="K958" s="19" t="s">
        <v>496</v>
      </c>
      <c r="L958" s="19" t="s">
        <v>213</v>
      </c>
      <c r="M958" s="19" t="s">
        <v>164</v>
      </c>
      <c r="N958" s="19" t="s">
        <v>221</v>
      </c>
      <c r="O958" s="19" t="s">
        <v>1048</v>
      </c>
      <c r="P958" s="19" t="s">
        <v>51</v>
      </c>
      <c r="Q958" s="9" t="s">
        <v>5120</v>
      </c>
      <c r="R958" s="20">
        <v>2.91</v>
      </c>
      <c r="S958" s="20">
        <v>0.34399999999999997</v>
      </c>
      <c r="T958" s="20">
        <v>2.9</v>
      </c>
      <c r="U958" s="20" t="s">
        <v>397</v>
      </c>
      <c r="V958" s="21" t="str">
        <f>_xlfn.XLOOKUP(D958,'[1]Gen. Real'!$A:$A,'[1]Gen. Real'!$C:$C,"-",0)</f>
        <v>-</v>
      </c>
      <c r="W958" s="22"/>
      <c r="X958" s="22" t="str">
        <f>_xlfn.XLOOKUP(D958,[1]Vertimiento!$A:$A,[1]Vertimiento!$E:$E,"-",0)</f>
        <v>-</v>
      </c>
      <c r="Y958" s="23" t="str">
        <f t="shared" si="56"/>
        <v>-</v>
      </c>
      <c r="Z958" s="19" t="str">
        <f>_xlfn.XLOOKUP(D958,[1]Cmg!$I$4:$I$85,[1]Cmg!$M$4:$M$85,"----",0,1)</f>
        <v>----</v>
      </c>
      <c r="AA958" s="19" t="str">
        <f>_xlfn.XLOOKUP(D958,[1]Cmg!$A$4:$A$89,[1]Cmg!$B$4:$B$89,"----",0,1)</f>
        <v>----</v>
      </c>
      <c r="AB958" s="19" t="str">
        <f>_xlfn.XLOOKUP(D958,[1]Cmg!$E$4:$E$89,[1]Cmg!$F$4:$F$89,"----",0,1)</f>
        <v>----</v>
      </c>
      <c r="AC958" s="19" t="str">
        <f>_xlfn.XLOOKUP(D958,[1]Cmg!$O$4:$O$89,[1]Cmg!$P$4:$P$89,"----",0,1)</f>
        <v>----</v>
      </c>
      <c r="AD958" s="24" t="str">
        <f>_xlfn.XLOOKUP(D958,[1]Cmg!$S$4:$S$89,[1]Cmg!$U$4:$U$89,"----",0,1)</f>
        <v>----</v>
      </c>
      <c r="AG958" s="25">
        <f>IFERROR(SUMIFS('[1]BD Unidades'!$AH:$AH,'[1]BD Unidades'!$A:$A,'BD Centrales 2023'!$A958),"-")</f>
        <v>0</v>
      </c>
      <c r="AH958" s="25">
        <f>SUMIFS('[1]BD Unidades'!$AJ$3:$AJ$1424,'[1]BD Unidades'!$A$3:$A$1424,$A958)</f>
        <v>0</v>
      </c>
      <c r="AI958" s="25">
        <f>SUMIFS('[1]BD Unidades'!$AL$3:$AL$1424,'[1]BD Unidades'!$A$3:$A$1424,$A958)</f>
        <v>0</v>
      </c>
      <c r="AJ958" s="26" t="str">
        <f t="shared" si="57"/>
        <v>-</v>
      </c>
      <c r="AK958" s="27">
        <f>IFERROR(SUMIFS('[1]BD Unidades'!$AO$3:$AO$1424,'[1]BD Unidades'!$A$3:$A$1424,$A958),"-")</f>
        <v>0</v>
      </c>
      <c r="AL958" s="27">
        <f>IFERROR(SUMIFS('[1]BD Unidades'!$AQ$3:$AQ$1424,'[1]BD Unidades'!$A$3:$A$1424,$A958),"-")</f>
        <v>0</v>
      </c>
      <c r="AM958" s="27">
        <f>IFERROR(SUMIFS('[1]BD Unidades'!$AS$3:$AS$1424,'[1]BD Unidades'!$A$3:$A$1424,$A958),"-")</f>
        <v>0</v>
      </c>
      <c r="AN958" s="27">
        <f>IFERROR(SUMIFS('[1]BD Unidades'!$AU$3:$AU$1424,'[1]BD Unidades'!$A$3:$A$1424,$A958),"-")</f>
        <v>0</v>
      </c>
      <c r="AO958" s="27"/>
      <c r="AP958" s="27"/>
      <c r="AQ958" s="25">
        <f>IFERROR(SUMIFS('[1]BD Unidades'!$AZ$3:$AZ$1424,'[1]BD Unidades'!$A$3:$A$1424,$A958),"-")</f>
        <v>0</v>
      </c>
      <c r="AR958" s="25">
        <f>IFERROR(SUMIFS('[1]BD Unidades'!$BA$3:$BA$1424,'[1]BD Unidades'!$A$3:$A$1424,$A958),"-")</f>
        <v>0</v>
      </c>
      <c r="AS958" s="28">
        <f>SUMIFS('[1]BD Unidades'!$BC$3:$BC$1424,'[1]BD Unidades'!$A$3:$A$1424,$A958)</f>
        <v>0</v>
      </c>
      <c r="AT958" s="28">
        <f>SUMIFS('[1]BD Unidades'!$BE$3:$BE$1424,'[1]BD Unidades'!$A$3:$A$1424,$A958)</f>
        <v>0</v>
      </c>
      <c r="AU958" s="29">
        <f t="shared" si="58"/>
        <v>0</v>
      </c>
      <c r="AV958" s="30">
        <f t="shared" si="59"/>
        <v>3.4399999999999999E-3</v>
      </c>
      <c r="AW958" s="25">
        <f>IFERROR(SUMIFS('[1]BD Unidades'!$BI$3:$BI$1424,'[1]BD Unidades'!$A$3:$A$1424,$A958),"-")</f>
        <v>0</v>
      </c>
      <c r="AX958" s="25">
        <f>IFERROR(SUMIFS('[1]BD Unidades'!$BJ$3:$BJ$1424,'[1]BD Unidades'!$A$3:$A$1424,$A958),"-")</f>
        <v>0</v>
      </c>
    </row>
    <row r="959" spans="1:50" ht="14.4" x14ac:dyDescent="0.3">
      <c r="A959" s="7">
        <v>2389</v>
      </c>
      <c r="B959" s="7" t="s">
        <v>5121</v>
      </c>
      <c r="D959" s="8" t="s">
        <v>5122</v>
      </c>
      <c r="E959" s="19" t="s">
        <v>5123</v>
      </c>
      <c r="F959" s="19" t="s">
        <v>5123</v>
      </c>
      <c r="G959" s="19" t="s">
        <v>5124</v>
      </c>
      <c r="H959" s="19" t="s">
        <v>397</v>
      </c>
      <c r="I959" s="19">
        <v>2024</v>
      </c>
      <c r="J959" s="19" t="s">
        <v>495</v>
      </c>
      <c r="K959" s="19" t="s">
        <v>496</v>
      </c>
      <c r="L959" s="19" t="s">
        <v>213</v>
      </c>
      <c r="M959" s="19" t="s">
        <v>90</v>
      </c>
      <c r="N959" s="19" t="s">
        <v>97</v>
      </c>
      <c r="O959" s="19" t="s">
        <v>343</v>
      </c>
      <c r="P959" s="19" t="s">
        <v>51</v>
      </c>
      <c r="Q959" s="9" t="s">
        <v>5126</v>
      </c>
      <c r="R959" s="20">
        <v>3</v>
      </c>
      <c r="S959" s="20">
        <v>0.33</v>
      </c>
      <c r="T959" s="20">
        <v>2.15</v>
      </c>
      <c r="U959" s="20" t="s">
        <v>397</v>
      </c>
      <c r="V959" s="21" t="str">
        <f>_xlfn.XLOOKUP(D959,'[1]Gen. Real'!$A:$A,'[1]Gen. Real'!$C:$C,"-",0)</f>
        <v>-</v>
      </c>
      <c r="W959" s="22"/>
      <c r="X959" s="22" t="str">
        <f>_xlfn.XLOOKUP(D959,[1]Vertimiento!$A:$A,[1]Vertimiento!$E:$E,"-",0)</f>
        <v>-</v>
      </c>
      <c r="Y959" s="23" t="str">
        <f t="shared" si="56"/>
        <v>-</v>
      </c>
      <c r="Z959" s="19" t="str">
        <f>_xlfn.XLOOKUP(D959,[1]Cmg!$I$4:$I$85,[1]Cmg!$M$4:$M$85,"----",0,1)</f>
        <v>----</v>
      </c>
      <c r="AA959" s="19" t="str">
        <f>_xlfn.XLOOKUP(D959,[1]Cmg!$A$4:$A$89,[1]Cmg!$B$4:$B$89,"----",0,1)</f>
        <v>----</v>
      </c>
      <c r="AB959" s="19" t="str">
        <f>_xlfn.XLOOKUP(D959,[1]Cmg!$E$4:$E$89,[1]Cmg!$F$4:$F$89,"----",0,1)</f>
        <v>----</v>
      </c>
      <c r="AC959" s="19" t="str">
        <f>_xlfn.XLOOKUP(D959,[1]Cmg!$O$4:$O$89,[1]Cmg!$P$4:$P$89,"----",0,1)</f>
        <v>----</v>
      </c>
      <c r="AD959" s="24" t="str">
        <f>_xlfn.XLOOKUP(D959,[1]Cmg!$S$4:$S$89,[1]Cmg!$U$4:$U$89,"----",0,1)</f>
        <v>----</v>
      </c>
      <c r="AG959" s="25">
        <f>IFERROR(SUMIFS('[1]BD Unidades'!$AH:$AH,'[1]BD Unidades'!$A:$A,'BD Centrales 2023'!$A959),"-")</f>
        <v>0</v>
      </c>
      <c r="AH959" s="25">
        <f>SUMIFS('[1]BD Unidades'!$AJ$3:$AJ$1424,'[1]BD Unidades'!$A$3:$A$1424,$A959)</f>
        <v>0</v>
      </c>
      <c r="AI959" s="25">
        <f>SUMIFS('[1]BD Unidades'!$AL$3:$AL$1424,'[1]BD Unidades'!$A$3:$A$1424,$A959)</f>
        <v>0</v>
      </c>
      <c r="AJ959" s="26" t="str">
        <f t="shared" si="57"/>
        <v>-</v>
      </c>
      <c r="AK959" s="27">
        <f>IFERROR(SUMIFS('[1]BD Unidades'!$AO$3:$AO$1424,'[1]BD Unidades'!$A$3:$A$1424,$A959),"-")</f>
        <v>0</v>
      </c>
      <c r="AL959" s="27">
        <f>IFERROR(SUMIFS('[1]BD Unidades'!$AQ$3:$AQ$1424,'[1]BD Unidades'!$A$3:$A$1424,$A959),"-")</f>
        <v>0</v>
      </c>
      <c r="AM959" s="27">
        <f>IFERROR(SUMIFS('[1]BD Unidades'!$AS$3:$AS$1424,'[1]BD Unidades'!$A$3:$A$1424,$A959),"-")</f>
        <v>0</v>
      </c>
      <c r="AN959" s="27">
        <f>IFERROR(SUMIFS('[1]BD Unidades'!$AU$3:$AU$1424,'[1]BD Unidades'!$A$3:$A$1424,$A959),"-")</f>
        <v>0</v>
      </c>
      <c r="AO959" s="27"/>
      <c r="AP959" s="27"/>
      <c r="AQ959" s="25">
        <f>IFERROR(SUMIFS('[1]BD Unidades'!$AZ$3:$AZ$1424,'[1]BD Unidades'!$A$3:$A$1424,$A959),"-")</f>
        <v>0</v>
      </c>
      <c r="AR959" s="25">
        <f>IFERROR(SUMIFS('[1]BD Unidades'!$BA$3:$BA$1424,'[1]BD Unidades'!$A$3:$A$1424,$A959),"-")</f>
        <v>0</v>
      </c>
      <c r="AS959" s="28">
        <f>SUMIFS('[1]BD Unidades'!$BC$3:$BC$1424,'[1]BD Unidades'!$A$3:$A$1424,$A959)</f>
        <v>0</v>
      </c>
      <c r="AT959" s="28">
        <f>SUMIFS('[1]BD Unidades'!$BE$3:$BE$1424,'[1]BD Unidades'!$A$3:$A$1424,$A959)</f>
        <v>0</v>
      </c>
      <c r="AU959" s="29">
        <f t="shared" si="58"/>
        <v>0</v>
      </c>
      <c r="AV959" s="30">
        <f t="shared" si="59"/>
        <v>3.3E-3</v>
      </c>
      <c r="AW959" s="25">
        <f>IFERROR(SUMIFS('[1]BD Unidades'!$BI$3:$BI$1424,'[1]BD Unidades'!$A$3:$A$1424,$A959),"-")</f>
        <v>0</v>
      </c>
      <c r="AX959" s="25">
        <f>IFERROR(SUMIFS('[1]BD Unidades'!$BJ$3:$BJ$1424,'[1]BD Unidades'!$A$3:$A$1424,$A959),"-")</f>
        <v>0</v>
      </c>
    </row>
    <row r="960" spans="1:50" ht="14.4" x14ac:dyDescent="0.3">
      <c r="A960" s="7">
        <v>2391</v>
      </c>
      <c r="B960" s="7" t="s">
        <v>5127</v>
      </c>
      <c r="D960" s="8" t="s">
        <v>5128</v>
      </c>
      <c r="E960" s="19" t="s">
        <v>174</v>
      </c>
      <c r="F960" s="19" t="s">
        <v>174</v>
      </c>
      <c r="G960" s="19" t="s">
        <v>5129</v>
      </c>
      <c r="H960" s="19" t="s">
        <v>397</v>
      </c>
      <c r="I960" s="19">
        <v>2024</v>
      </c>
      <c r="J960" s="19" t="s">
        <v>495</v>
      </c>
      <c r="K960" s="19" t="s">
        <v>496</v>
      </c>
      <c r="L960" s="19" t="s">
        <v>213</v>
      </c>
      <c r="M960" s="19" t="s">
        <v>106</v>
      </c>
      <c r="N960" s="19" t="s">
        <v>107</v>
      </c>
      <c r="O960" s="19" t="s">
        <v>304</v>
      </c>
      <c r="P960" s="19" t="s">
        <v>51</v>
      </c>
      <c r="Q960" s="9" t="s">
        <v>4989</v>
      </c>
      <c r="R960" s="20">
        <v>2.915</v>
      </c>
      <c r="S960" s="20">
        <v>0.51500000000000001</v>
      </c>
      <c r="T960" s="20">
        <v>2.9</v>
      </c>
      <c r="U960" s="20" t="s">
        <v>397</v>
      </c>
      <c r="V960" s="21" t="str">
        <f>_xlfn.XLOOKUP(D960,'[1]Gen. Real'!$A:$A,'[1]Gen. Real'!$C:$C,"-",0)</f>
        <v>-</v>
      </c>
      <c r="W960" s="22"/>
      <c r="X960" s="22" t="str">
        <f>_xlfn.XLOOKUP(D960,[1]Vertimiento!$A:$A,[1]Vertimiento!$E:$E,"-",0)</f>
        <v>-</v>
      </c>
      <c r="Y960" s="23" t="str">
        <f t="shared" si="56"/>
        <v>-</v>
      </c>
      <c r="Z960" s="19" t="str">
        <f>_xlfn.XLOOKUP(D960,[1]Cmg!$I$4:$I$85,[1]Cmg!$M$4:$M$85,"----",0,1)</f>
        <v>----</v>
      </c>
      <c r="AA960" s="19" t="str">
        <f>_xlfn.XLOOKUP(D960,[1]Cmg!$A$4:$A$89,[1]Cmg!$B$4:$B$89,"----",0,1)</f>
        <v>----</v>
      </c>
      <c r="AB960" s="19" t="str">
        <f>_xlfn.XLOOKUP(D960,[1]Cmg!$E$4:$E$89,[1]Cmg!$F$4:$F$89,"----",0,1)</f>
        <v>----</v>
      </c>
      <c r="AC960" s="19" t="str">
        <f>_xlfn.XLOOKUP(D960,[1]Cmg!$O$4:$O$89,[1]Cmg!$P$4:$P$89,"----",0,1)</f>
        <v>----</v>
      </c>
      <c r="AD960" s="24" t="str">
        <f>_xlfn.XLOOKUP(D960,[1]Cmg!$S$4:$S$89,[1]Cmg!$U$4:$U$89,"----",0,1)</f>
        <v>----</v>
      </c>
      <c r="AG960" s="25">
        <f>IFERROR(SUMIFS('[1]BD Unidades'!$AH:$AH,'[1]BD Unidades'!$A:$A,'BD Centrales 2023'!$A960),"-")</f>
        <v>0</v>
      </c>
      <c r="AH960" s="25">
        <f>SUMIFS('[1]BD Unidades'!$AJ$3:$AJ$1424,'[1]BD Unidades'!$A$3:$A$1424,$A960)</f>
        <v>0</v>
      </c>
      <c r="AI960" s="25">
        <f>SUMIFS('[1]BD Unidades'!$AL$3:$AL$1424,'[1]BD Unidades'!$A$3:$A$1424,$A960)</f>
        <v>0</v>
      </c>
      <c r="AJ960" s="26" t="str">
        <f t="shared" si="57"/>
        <v>-</v>
      </c>
      <c r="AK960" s="27">
        <f>IFERROR(SUMIFS('[1]BD Unidades'!$AO$3:$AO$1424,'[1]BD Unidades'!$A$3:$A$1424,$A960),"-")</f>
        <v>0</v>
      </c>
      <c r="AL960" s="27">
        <f>IFERROR(SUMIFS('[1]BD Unidades'!$AQ$3:$AQ$1424,'[1]BD Unidades'!$A$3:$A$1424,$A960),"-")</f>
        <v>0</v>
      </c>
      <c r="AM960" s="27">
        <f>IFERROR(SUMIFS('[1]BD Unidades'!$AS$3:$AS$1424,'[1]BD Unidades'!$A$3:$A$1424,$A960),"-")</f>
        <v>0</v>
      </c>
      <c r="AN960" s="27">
        <f>IFERROR(SUMIFS('[1]BD Unidades'!$AU$3:$AU$1424,'[1]BD Unidades'!$A$3:$A$1424,$A960),"-")</f>
        <v>0</v>
      </c>
      <c r="AO960" s="27"/>
      <c r="AP960" s="27"/>
      <c r="AQ960" s="25">
        <f>IFERROR(SUMIFS('[1]BD Unidades'!$AZ$3:$AZ$1424,'[1]BD Unidades'!$A$3:$A$1424,$A960),"-")</f>
        <v>0</v>
      </c>
      <c r="AR960" s="25">
        <f>IFERROR(SUMIFS('[1]BD Unidades'!$BA$3:$BA$1424,'[1]BD Unidades'!$A$3:$A$1424,$A960),"-")</f>
        <v>0</v>
      </c>
      <c r="AS960" s="28">
        <f>SUMIFS('[1]BD Unidades'!$BC$3:$BC$1424,'[1]BD Unidades'!$A$3:$A$1424,$A960)</f>
        <v>0</v>
      </c>
      <c r="AT960" s="28">
        <f>SUMIFS('[1]BD Unidades'!$BE$3:$BE$1424,'[1]BD Unidades'!$A$3:$A$1424,$A960)</f>
        <v>0</v>
      </c>
      <c r="AU960" s="29">
        <f t="shared" si="58"/>
        <v>0</v>
      </c>
      <c r="AV960" s="30">
        <f t="shared" si="59"/>
        <v>5.1500000000000001E-3</v>
      </c>
      <c r="AW960" s="25">
        <f>IFERROR(SUMIFS('[1]BD Unidades'!$BI$3:$BI$1424,'[1]BD Unidades'!$A$3:$A$1424,$A960),"-")</f>
        <v>0</v>
      </c>
      <c r="AX960" s="25">
        <f>IFERROR(SUMIFS('[1]BD Unidades'!$BJ$3:$BJ$1424,'[1]BD Unidades'!$A$3:$A$1424,$A960),"-")</f>
        <v>0</v>
      </c>
    </row>
    <row r="961" spans="1:50" ht="14.4" x14ac:dyDescent="0.3">
      <c r="A961" s="7">
        <v>2393</v>
      </c>
      <c r="B961" s="7" t="s">
        <v>5130</v>
      </c>
      <c r="D961" s="8" t="s">
        <v>5131</v>
      </c>
      <c r="E961" s="19" t="s">
        <v>5132</v>
      </c>
      <c r="F961" s="19" t="s">
        <v>5132</v>
      </c>
      <c r="G961" s="19" t="s">
        <v>5133</v>
      </c>
      <c r="H961" s="19" t="s">
        <v>397</v>
      </c>
      <c r="I961" s="19">
        <v>2024</v>
      </c>
      <c r="J961" s="19" t="s">
        <v>495</v>
      </c>
      <c r="K961" s="19" t="s">
        <v>496</v>
      </c>
      <c r="L961" s="19" t="s">
        <v>213</v>
      </c>
      <c r="M961" s="19" t="s">
        <v>189</v>
      </c>
      <c r="N961" s="19" t="s">
        <v>189</v>
      </c>
      <c r="O961" s="19" t="s">
        <v>5134</v>
      </c>
      <c r="P961" s="19" t="s">
        <v>51</v>
      </c>
      <c r="Q961" s="9" t="s">
        <v>3623</v>
      </c>
      <c r="R961" s="20">
        <v>3.3</v>
      </c>
      <c r="S961" s="20">
        <v>0.73</v>
      </c>
      <c r="T961" s="20">
        <v>2.8</v>
      </c>
      <c r="U961" s="20" t="s">
        <v>397</v>
      </c>
      <c r="V961" s="21" t="str">
        <f>_xlfn.XLOOKUP(D961,'[1]Gen. Real'!$A:$A,'[1]Gen. Real'!$C:$C,"-",0)</f>
        <v>-</v>
      </c>
      <c r="W961" s="22"/>
      <c r="X961" s="22" t="str">
        <f>_xlfn.XLOOKUP(D961,[1]Vertimiento!$A:$A,[1]Vertimiento!$E:$E,"-",0)</f>
        <v>-</v>
      </c>
      <c r="Y961" s="23" t="str">
        <f t="shared" si="56"/>
        <v>-</v>
      </c>
      <c r="Z961" s="19" t="str">
        <f>_xlfn.XLOOKUP(D961,[1]Cmg!$I$4:$I$85,[1]Cmg!$M$4:$M$85,"----",0,1)</f>
        <v>----</v>
      </c>
      <c r="AA961" s="19" t="str">
        <f>_xlfn.XLOOKUP(D961,[1]Cmg!$A$4:$A$89,[1]Cmg!$B$4:$B$89,"----",0,1)</f>
        <v>----</v>
      </c>
      <c r="AB961" s="19" t="str">
        <f>_xlfn.XLOOKUP(D961,[1]Cmg!$E$4:$E$89,[1]Cmg!$F$4:$F$89,"----",0,1)</f>
        <v>----</v>
      </c>
      <c r="AC961" s="19" t="str">
        <f>_xlfn.XLOOKUP(D961,[1]Cmg!$O$4:$O$89,[1]Cmg!$P$4:$P$89,"----",0,1)</f>
        <v>----</v>
      </c>
      <c r="AD961" s="24" t="str">
        <f>_xlfn.XLOOKUP(D961,[1]Cmg!$S$4:$S$89,[1]Cmg!$U$4:$U$89,"----",0,1)</f>
        <v>----</v>
      </c>
      <c r="AG961" s="25">
        <f>IFERROR(SUMIFS('[1]BD Unidades'!$AH:$AH,'[1]BD Unidades'!$A:$A,'BD Centrales 2023'!$A961),"-")</f>
        <v>0</v>
      </c>
      <c r="AH961" s="25">
        <f>SUMIFS('[1]BD Unidades'!$AJ$3:$AJ$1424,'[1]BD Unidades'!$A$3:$A$1424,$A961)</f>
        <v>0</v>
      </c>
      <c r="AI961" s="25">
        <f>SUMIFS('[1]BD Unidades'!$AL$3:$AL$1424,'[1]BD Unidades'!$A$3:$A$1424,$A961)</f>
        <v>0</v>
      </c>
      <c r="AJ961" s="26" t="str">
        <f t="shared" si="57"/>
        <v>-</v>
      </c>
      <c r="AK961" s="27">
        <f>IFERROR(SUMIFS('[1]BD Unidades'!$AO$3:$AO$1424,'[1]BD Unidades'!$A$3:$A$1424,$A961),"-")</f>
        <v>0</v>
      </c>
      <c r="AL961" s="27">
        <f>IFERROR(SUMIFS('[1]BD Unidades'!$AQ$3:$AQ$1424,'[1]BD Unidades'!$A$3:$A$1424,$A961),"-")</f>
        <v>0</v>
      </c>
      <c r="AM961" s="27">
        <f>IFERROR(SUMIFS('[1]BD Unidades'!$AS$3:$AS$1424,'[1]BD Unidades'!$A$3:$A$1424,$A961),"-")</f>
        <v>0</v>
      </c>
      <c r="AN961" s="27">
        <f>IFERROR(SUMIFS('[1]BD Unidades'!$AU$3:$AU$1424,'[1]BD Unidades'!$A$3:$A$1424,$A961),"-")</f>
        <v>0</v>
      </c>
      <c r="AO961" s="27"/>
      <c r="AP961" s="27"/>
      <c r="AQ961" s="25">
        <f>IFERROR(SUMIFS('[1]BD Unidades'!$AZ$3:$AZ$1424,'[1]BD Unidades'!$A$3:$A$1424,$A961),"-")</f>
        <v>0</v>
      </c>
      <c r="AR961" s="25">
        <f>IFERROR(SUMIFS('[1]BD Unidades'!$BA$3:$BA$1424,'[1]BD Unidades'!$A$3:$A$1424,$A961),"-")</f>
        <v>0</v>
      </c>
      <c r="AS961" s="28">
        <f>SUMIFS('[1]BD Unidades'!$BC$3:$BC$1424,'[1]BD Unidades'!$A$3:$A$1424,$A961)</f>
        <v>0</v>
      </c>
      <c r="AT961" s="28">
        <f>SUMIFS('[1]BD Unidades'!$BE$3:$BE$1424,'[1]BD Unidades'!$A$3:$A$1424,$A961)</f>
        <v>0</v>
      </c>
      <c r="AU961" s="29">
        <f t="shared" si="58"/>
        <v>0</v>
      </c>
      <c r="AV961" s="30">
        <f t="shared" si="59"/>
        <v>7.3000000000000001E-3</v>
      </c>
      <c r="AW961" s="25">
        <f>IFERROR(SUMIFS('[1]BD Unidades'!$BI$3:$BI$1424,'[1]BD Unidades'!$A$3:$A$1424,$A961),"-")</f>
        <v>0</v>
      </c>
      <c r="AX961" s="25">
        <f>IFERROR(SUMIFS('[1]BD Unidades'!$BJ$3:$BJ$1424,'[1]BD Unidades'!$A$3:$A$1424,$A961),"-")</f>
        <v>0</v>
      </c>
    </row>
    <row r="962" spans="1:50" ht="14.4" x14ac:dyDescent="0.3">
      <c r="A962" s="7">
        <v>2395</v>
      </c>
      <c r="B962" s="7" t="s">
        <v>5135</v>
      </c>
      <c r="D962" s="8" t="s">
        <v>5136</v>
      </c>
      <c r="E962" s="19" t="s">
        <v>1308</v>
      </c>
      <c r="F962" s="19" t="s">
        <v>5137</v>
      </c>
      <c r="G962" s="19" t="s">
        <v>5138</v>
      </c>
      <c r="H962" s="19" t="s">
        <v>397</v>
      </c>
      <c r="I962" s="19">
        <v>2024</v>
      </c>
      <c r="J962" s="19" t="s">
        <v>495</v>
      </c>
      <c r="K962" s="19" t="s">
        <v>496</v>
      </c>
      <c r="L962" s="19" t="s">
        <v>213</v>
      </c>
      <c r="M962" s="19" t="s">
        <v>189</v>
      </c>
      <c r="N962" s="19" t="s">
        <v>899</v>
      </c>
      <c r="O962" s="19" t="s">
        <v>899</v>
      </c>
      <c r="P962" s="19" t="s">
        <v>51</v>
      </c>
      <c r="Q962" s="9" t="s">
        <v>5139</v>
      </c>
      <c r="R962" s="20">
        <v>2.855</v>
      </c>
      <c r="S962" s="20">
        <v>0.2</v>
      </c>
      <c r="T962" s="20">
        <v>2.8</v>
      </c>
      <c r="U962" s="20" t="s">
        <v>397</v>
      </c>
      <c r="V962" s="21" t="str">
        <f>_xlfn.XLOOKUP(D962,'[1]Gen. Real'!$A:$A,'[1]Gen. Real'!$C:$C,"-",0)</f>
        <v>-</v>
      </c>
      <c r="W962" s="22"/>
      <c r="X962" s="22" t="str">
        <f>_xlfn.XLOOKUP(D962,[1]Vertimiento!$A:$A,[1]Vertimiento!$E:$E,"-",0)</f>
        <v>-</v>
      </c>
      <c r="Y962" s="23" t="str">
        <f t="shared" si="56"/>
        <v>-</v>
      </c>
      <c r="Z962" s="19" t="str">
        <f>_xlfn.XLOOKUP(D962,[1]Cmg!$I$4:$I$85,[1]Cmg!$M$4:$M$85,"----",0,1)</f>
        <v>----</v>
      </c>
      <c r="AA962" s="19" t="str">
        <f>_xlfn.XLOOKUP(D962,[1]Cmg!$A$4:$A$89,[1]Cmg!$B$4:$B$89,"----",0,1)</f>
        <v>----</v>
      </c>
      <c r="AB962" s="19" t="str">
        <f>_xlfn.XLOOKUP(D962,[1]Cmg!$E$4:$E$89,[1]Cmg!$F$4:$F$89,"----",0,1)</f>
        <v>----</v>
      </c>
      <c r="AC962" s="19" t="str">
        <f>_xlfn.XLOOKUP(D962,[1]Cmg!$O$4:$O$89,[1]Cmg!$P$4:$P$89,"----",0,1)</f>
        <v>----</v>
      </c>
      <c r="AD962" s="24" t="str">
        <f>_xlfn.XLOOKUP(D962,[1]Cmg!$S$4:$S$89,[1]Cmg!$U$4:$U$89,"----",0,1)</f>
        <v>----</v>
      </c>
      <c r="AG962" s="25">
        <f>IFERROR(SUMIFS('[1]BD Unidades'!$AH:$AH,'[1]BD Unidades'!$A:$A,'BD Centrales 2023'!$A962),"-")</f>
        <v>0</v>
      </c>
      <c r="AH962" s="25">
        <f>SUMIFS('[1]BD Unidades'!$AJ$3:$AJ$1424,'[1]BD Unidades'!$A$3:$A$1424,$A962)</f>
        <v>0</v>
      </c>
      <c r="AI962" s="25">
        <f>SUMIFS('[1]BD Unidades'!$AL$3:$AL$1424,'[1]BD Unidades'!$A$3:$A$1424,$A962)</f>
        <v>0</v>
      </c>
      <c r="AJ962" s="26" t="str">
        <f t="shared" si="57"/>
        <v>-</v>
      </c>
      <c r="AK962" s="27">
        <f>IFERROR(SUMIFS('[1]BD Unidades'!$AO$3:$AO$1424,'[1]BD Unidades'!$A$3:$A$1424,$A962),"-")</f>
        <v>0</v>
      </c>
      <c r="AL962" s="27">
        <f>IFERROR(SUMIFS('[1]BD Unidades'!$AQ$3:$AQ$1424,'[1]BD Unidades'!$A$3:$A$1424,$A962),"-")</f>
        <v>0</v>
      </c>
      <c r="AM962" s="27">
        <f>IFERROR(SUMIFS('[1]BD Unidades'!$AS$3:$AS$1424,'[1]BD Unidades'!$A$3:$A$1424,$A962),"-")</f>
        <v>0</v>
      </c>
      <c r="AN962" s="27">
        <f>IFERROR(SUMIFS('[1]BD Unidades'!$AU$3:$AU$1424,'[1]BD Unidades'!$A$3:$A$1424,$A962),"-")</f>
        <v>0</v>
      </c>
      <c r="AO962" s="27"/>
      <c r="AP962" s="27"/>
      <c r="AQ962" s="25">
        <f>IFERROR(SUMIFS('[1]BD Unidades'!$AZ$3:$AZ$1424,'[1]BD Unidades'!$A$3:$A$1424,$A962),"-")</f>
        <v>0</v>
      </c>
      <c r="AR962" s="25">
        <f>IFERROR(SUMIFS('[1]BD Unidades'!$BA$3:$BA$1424,'[1]BD Unidades'!$A$3:$A$1424,$A962),"-")</f>
        <v>0</v>
      </c>
      <c r="AS962" s="28">
        <f>SUMIFS('[1]BD Unidades'!$BC$3:$BC$1424,'[1]BD Unidades'!$A$3:$A$1424,$A962)</f>
        <v>0</v>
      </c>
      <c r="AT962" s="28">
        <f>SUMIFS('[1]BD Unidades'!$BE$3:$BE$1424,'[1]BD Unidades'!$A$3:$A$1424,$A962)</f>
        <v>0</v>
      </c>
      <c r="AU962" s="29">
        <f t="shared" si="58"/>
        <v>0</v>
      </c>
      <c r="AV962" s="30">
        <f t="shared" si="59"/>
        <v>2E-3</v>
      </c>
      <c r="AW962" s="25">
        <f>IFERROR(SUMIFS('[1]BD Unidades'!$BI$3:$BI$1424,'[1]BD Unidades'!$A$3:$A$1424,$A962),"-")</f>
        <v>0</v>
      </c>
      <c r="AX962" s="25">
        <f>IFERROR(SUMIFS('[1]BD Unidades'!$BJ$3:$BJ$1424,'[1]BD Unidades'!$A$3:$A$1424,$A962),"-")</f>
        <v>0</v>
      </c>
    </row>
    <row r="963" spans="1:50" ht="14.4" x14ac:dyDescent="0.3">
      <c r="A963" s="7">
        <v>2396</v>
      </c>
      <c r="B963" s="7" t="s">
        <v>5140</v>
      </c>
      <c r="D963" s="8" t="s">
        <v>5141</v>
      </c>
      <c r="E963" s="19" t="s">
        <v>5142</v>
      </c>
      <c r="F963" s="19" t="s">
        <v>5142</v>
      </c>
      <c r="G963" s="19" t="s">
        <v>5143</v>
      </c>
      <c r="H963" s="19" t="s">
        <v>397</v>
      </c>
      <c r="I963" s="19">
        <v>2024</v>
      </c>
      <c r="J963" s="19" t="s">
        <v>495</v>
      </c>
      <c r="K963" s="19" t="s">
        <v>496</v>
      </c>
      <c r="L963" s="19" t="s">
        <v>213</v>
      </c>
      <c r="M963" s="19" t="s">
        <v>90</v>
      </c>
      <c r="N963" s="19" t="s">
        <v>868</v>
      </c>
      <c r="O963" s="19" t="s">
        <v>1461</v>
      </c>
      <c r="P963" s="19" t="s">
        <v>51</v>
      </c>
      <c r="Q963" s="9" t="s">
        <v>5144</v>
      </c>
      <c r="R963" s="20">
        <v>6.0347999999999997</v>
      </c>
      <c r="S963" s="20">
        <v>0.57699999999999996</v>
      </c>
      <c r="T963" s="20">
        <v>6</v>
      </c>
      <c r="U963" s="20" t="s">
        <v>397</v>
      </c>
      <c r="V963" s="21" t="str">
        <f>_xlfn.XLOOKUP(D963,'[1]Gen. Real'!$A:$A,'[1]Gen. Real'!$C:$C,"-",0)</f>
        <v>-</v>
      </c>
      <c r="W963" s="22"/>
      <c r="X963" s="22" t="str">
        <f>_xlfn.XLOOKUP(D963,[1]Vertimiento!$A:$A,[1]Vertimiento!$E:$E,"-",0)</f>
        <v>-</v>
      </c>
      <c r="Y963" s="23" t="str">
        <f t="shared" ref="Y963:Y1026" si="60">IFERROR(X963/(V963+X963),"-")</f>
        <v>-</v>
      </c>
      <c r="Z963" s="19" t="str">
        <f>_xlfn.XLOOKUP(D963,[1]Cmg!$I$4:$I$85,[1]Cmg!$M$4:$M$85,"----",0,1)</f>
        <v>----</v>
      </c>
      <c r="AA963" s="19" t="str">
        <f>_xlfn.XLOOKUP(D963,[1]Cmg!$A$4:$A$89,[1]Cmg!$B$4:$B$89,"----",0,1)</f>
        <v>----</v>
      </c>
      <c r="AB963" s="19" t="str">
        <f>_xlfn.XLOOKUP(D963,[1]Cmg!$E$4:$E$89,[1]Cmg!$F$4:$F$89,"----",0,1)</f>
        <v>----</v>
      </c>
      <c r="AC963" s="19" t="str">
        <f>_xlfn.XLOOKUP(D963,[1]Cmg!$O$4:$O$89,[1]Cmg!$P$4:$P$89,"----",0,1)</f>
        <v>----</v>
      </c>
      <c r="AD963" s="24" t="str">
        <f>_xlfn.XLOOKUP(D963,[1]Cmg!$S$4:$S$89,[1]Cmg!$U$4:$U$89,"----",0,1)</f>
        <v>----</v>
      </c>
      <c r="AG963" s="25">
        <f>IFERROR(SUMIFS('[1]BD Unidades'!$AH:$AH,'[1]BD Unidades'!$A:$A,'BD Centrales 2023'!$A963),"-")</f>
        <v>0</v>
      </c>
      <c r="AH963" s="25">
        <f>SUMIFS('[1]BD Unidades'!$AJ$3:$AJ$1424,'[1]BD Unidades'!$A$3:$A$1424,$A963)</f>
        <v>0</v>
      </c>
      <c r="AI963" s="25">
        <f>SUMIFS('[1]BD Unidades'!$AL$3:$AL$1424,'[1]BD Unidades'!$A$3:$A$1424,$A963)</f>
        <v>0</v>
      </c>
      <c r="AJ963" s="26" t="str">
        <f t="shared" ref="AJ963:AJ1026" si="61">IFERROR(AI963/(AH963+AI963),"-")</f>
        <v>-</v>
      </c>
      <c r="AK963" s="27">
        <f>IFERROR(SUMIFS('[1]BD Unidades'!$AO$3:$AO$1424,'[1]BD Unidades'!$A$3:$A$1424,$A963),"-")</f>
        <v>0</v>
      </c>
      <c r="AL963" s="27">
        <f>IFERROR(SUMIFS('[1]BD Unidades'!$AQ$3:$AQ$1424,'[1]BD Unidades'!$A$3:$A$1424,$A963),"-")</f>
        <v>0</v>
      </c>
      <c r="AM963" s="27">
        <f>IFERROR(SUMIFS('[1]BD Unidades'!$AS$3:$AS$1424,'[1]BD Unidades'!$A$3:$A$1424,$A963),"-")</f>
        <v>0</v>
      </c>
      <c r="AN963" s="27">
        <f>IFERROR(SUMIFS('[1]BD Unidades'!$AU$3:$AU$1424,'[1]BD Unidades'!$A$3:$A$1424,$A963),"-")</f>
        <v>0</v>
      </c>
      <c r="AO963" s="27"/>
      <c r="AP963" s="27"/>
      <c r="AQ963" s="25">
        <f>IFERROR(SUMIFS('[1]BD Unidades'!$AZ$3:$AZ$1424,'[1]BD Unidades'!$A$3:$A$1424,$A963),"-")</f>
        <v>0</v>
      </c>
      <c r="AR963" s="25">
        <f>IFERROR(SUMIFS('[1]BD Unidades'!$BA$3:$BA$1424,'[1]BD Unidades'!$A$3:$A$1424,$A963),"-")</f>
        <v>0</v>
      </c>
      <c r="AS963" s="28">
        <f>SUMIFS('[1]BD Unidades'!$BC$3:$BC$1424,'[1]BD Unidades'!$A$3:$A$1424,$A963)</f>
        <v>0</v>
      </c>
      <c r="AT963" s="28">
        <f>SUMIFS('[1]BD Unidades'!$BE$3:$BE$1424,'[1]BD Unidades'!$A$3:$A$1424,$A963)</f>
        <v>0</v>
      </c>
      <c r="AU963" s="29">
        <f t="shared" ref="AU963:AU1026" si="62">IFERROR(AT963*(1-AS963),"-")</f>
        <v>0</v>
      </c>
      <c r="AV963" s="30">
        <f t="shared" ref="AV963:AV1026" si="63">IFERROR(S963/100,"-")</f>
        <v>5.77E-3</v>
      </c>
      <c r="AW963" s="25">
        <f>IFERROR(SUMIFS('[1]BD Unidades'!$BI$3:$BI$1424,'[1]BD Unidades'!$A$3:$A$1424,$A963),"-")</f>
        <v>0</v>
      </c>
      <c r="AX963" s="25">
        <f>IFERROR(SUMIFS('[1]BD Unidades'!$BJ$3:$BJ$1424,'[1]BD Unidades'!$A$3:$A$1424,$A963),"-")</f>
        <v>0</v>
      </c>
    </row>
    <row r="964" spans="1:50" ht="14.4" x14ac:dyDescent="0.3">
      <c r="A964" s="7">
        <v>2397</v>
      </c>
      <c r="B964" s="7" t="s">
        <v>5145</v>
      </c>
      <c r="D964" s="8" t="s">
        <v>5146</v>
      </c>
      <c r="E964" s="19" t="s">
        <v>5147</v>
      </c>
      <c r="F964" s="19" t="s">
        <v>5147</v>
      </c>
      <c r="G964" s="19" t="s">
        <v>5148</v>
      </c>
      <c r="H964" s="19" t="s">
        <v>397</v>
      </c>
      <c r="I964" s="19">
        <v>2024</v>
      </c>
      <c r="J964" s="19" t="s">
        <v>495</v>
      </c>
      <c r="K964" s="19" t="s">
        <v>496</v>
      </c>
      <c r="L964" s="19" t="s">
        <v>213</v>
      </c>
      <c r="M964" s="19" t="s">
        <v>106</v>
      </c>
      <c r="N964" s="19" t="s">
        <v>107</v>
      </c>
      <c r="O964" s="19" t="s">
        <v>304</v>
      </c>
      <c r="P964" s="19" t="s">
        <v>51</v>
      </c>
      <c r="Q964" s="9" t="s">
        <v>5149</v>
      </c>
      <c r="R964" s="20">
        <v>9.0449999999999999</v>
      </c>
      <c r="S964" s="20">
        <v>0.498</v>
      </c>
      <c r="T964" s="20">
        <v>9</v>
      </c>
      <c r="U964" s="20" t="s">
        <v>397</v>
      </c>
      <c r="V964" s="21" t="str">
        <f>_xlfn.XLOOKUP(D964,'[1]Gen. Real'!$A:$A,'[1]Gen. Real'!$C:$C,"-",0)</f>
        <v>-</v>
      </c>
      <c r="W964" s="22"/>
      <c r="X964" s="22" t="str">
        <f>_xlfn.XLOOKUP(D964,[1]Vertimiento!$A:$A,[1]Vertimiento!$E:$E,"-",0)</f>
        <v>-</v>
      </c>
      <c r="Y964" s="23" t="str">
        <f t="shared" si="60"/>
        <v>-</v>
      </c>
      <c r="Z964" s="19" t="str">
        <f>_xlfn.XLOOKUP(D964,[1]Cmg!$I$4:$I$85,[1]Cmg!$M$4:$M$85,"----",0,1)</f>
        <v>----</v>
      </c>
      <c r="AA964" s="19" t="str">
        <f>_xlfn.XLOOKUP(D964,[1]Cmg!$A$4:$A$89,[1]Cmg!$B$4:$B$89,"----",0,1)</f>
        <v>----</v>
      </c>
      <c r="AB964" s="19" t="str">
        <f>_xlfn.XLOOKUP(D964,[1]Cmg!$E$4:$E$89,[1]Cmg!$F$4:$F$89,"----",0,1)</f>
        <v>----</v>
      </c>
      <c r="AC964" s="19" t="str">
        <f>_xlfn.XLOOKUP(D964,[1]Cmg!$O$4:$O$89,[1]Cmg!$P$4:$P$89,"----",0,1)</f>
        <v>----</v>
      </c>
      <c r="AD964" s="24" t="str">
        <f>_xlfn.XLOOKUP(D964,[1]Cmg!$S$4:$S$89,[1]Cmg!$U$4:$U$89,"----",0,1)</f>
        <v>----</v>
      </c>
      <c r="AG964" s="25">
        <f>IFERROR(SUMIFS('[1]BD Unidades'!$AH:$AH,'[1]BD Unidades'!$A:$A,'BD Centrales 2023'!$A964),"-")</f>
        <v>0</v>
      </c>
      <c r="AH964" s="25">
        <f>SUMIFS('[1]BD Unidades'!$AJ$3:$AJ$1424,'[1]BD Unidades'!$A$3:$A$1424,$A964)</f>
        <v>0</v>
      </c>
      <c r="AI964" s="25">
        <f>SUMIFS('[1]BD Unidades'!$AL$3:$AL$1424,'[1]BD Unidades'!$A$3:$A$1424,$A964)</f>
        <v>0</v>
      </c>
      <c r="AJ964" s="26" t="str">
        <f t="shared" si="61"/>
        <v>-</v>
      </c>
      <c r="AK964" s="27">
        <f>IFERROR(SUMIFS('[1]BD Unidades'!$AO$3:$AO$1424,'[1]BD Unidades'!$A$3:$A$1424,$A964),"-")</f>
        <v>0</v>
      </c>
      <c r="AL964" s="27">
        <f>IFERROR(SUMIFS('[1]BD Unidades'!$AQ$3:$AQ$1424,'[1]BD Unidades'!$A$3:$A$1424,$A964),"-")</f>
        <v>0</v>
      </c>
      <c r="AM964" s="27">
        <f>IFERROR(SUMIFS('[1]BD Unidades'!$AS$3:$AS$1424,'[1]BD Unidades'!$A$3:$A$1424,$A964),"-")</f>
        <v>0</v>
      </c>
      <c r="AN964" s="27">
        <f>IFERROR(SUMIFS('[1]BD Unidades'!$AU$3:$AU$1424,'[1]BD Unidades'!$A$3:$A$1424,$A964),"-")</f>
        <v>0</v>
      </c>
      <c r="AO964" s="27"/>
      <c r="AP964" s="27"/>
      <c r="AQ964" s="25">
        <f>IFERROR(SUMIFS('[1]BD Unidades'!$AZ$3:$AZ$1424,'[1]BD Unidades'!$A$3:$A$1424,$A964),"-")</f>
        <v>0</v>
      </c>
      <c r="AR964" s="25">
        <f>IFERROR(SUMIFS('[1]BD Unidades'!$BA$3:$BA$1424,'[1]BD Unidades'!$A$3:$A$1424,$A964),"-")</f>
        <v>0</v>
      </c>
      <c r="AS964" s="28">
        <f>SUMIFS('[1]BD Unidades'!$BC$3:$BC$1424,'[1]BD Unidades'!$A$3:$A$1424,$A964)</f>
        <v>0</v>
      </c>
      <c r="AT964" s="28">
        <f>SUMIFS('[1]BD Unidades'!$BE$3:$BE$1424,'[1]BD Unidades'!$A$3:$A$1424,$A964)</f>
        <v>0</v>
      </c>
      <c r="AU964" s="29">
        <f t="shared" si="62"/>
        <v>0</v>
      </c>
      <c r="AV964" s="30">
        <f t="shared" si="63"/>
        <v>4.9800000000000001E-3</v>
      </c>
      <c r="AW964" s="25">
        <f>IFERROR(SUMIFS('[1]BD Unidades'!$BI$3:$BI$1424,'[1]BD Unidades'!$A$3:$A$1424,$A964),"-")</f>
        <v>0</v>
      </c>
      <c r="AX964" s="25">
        <f>IFERROR(SUMIFS('[1]BD Unidades'!$BJ$3:$BJ$1424,'[1]BD Unidades'!$A$3:$A$1424,$A964),"-")</f>
        <v>0</v>
      </c>
    </row>
    <row r="965" spans="1:50" ht="14.4" x14ac:dyDescent="0.3">
      <c r="A965" s="7">
        <v>2405</v>
      </c>
      <c r="B965" s="7" t="s">
        <v>5150</v>
      </c>
      <c r="D965" s="8" t="s">
        <v>5151</v>
      </c>
      <c r="E965" s="19" t="s">
        <v>5152</v>
      </c>
      <c r="F965" s="19" t="s">
        <v>5152</v>
      </c>
      <c r="G965" s="19" t="s">
        <v>5153</v>
      </c>
      <c r="H965" s="19" t="s">
        <v>397</v>
      </c>
      <c r="I965" s="19">
        <v>2024</v>
      </c>
      <c r="J965" s="19" t="s">
        <v>495</v>
      </c>
      <c r="K965" s="19" t="s">
        <v>496</v>
      </c>
      <c r="L965" s="19" t="s">
        <v>213</v>
      </c>
      <c r="M965" s="19" t="s">
        <v>90</v>
      </c>
      <c r="N965" s="19" t="s">
        <v>91</v>
      </c>
      <c r="O965" s="19" t="s">
        <v>1168</v>
      </c>
      <c r="P965" s="19" t="s">
        <v>51</v>
      </c>
      <c r="Q965" s="9" t="s">
        <v>5155</v>
      </c>
      <c r="R965" s="20">
        <v>2.99</v>
      </c>
      <c r="S965" s="20">
        <v>0.5</v>
      </c>
      <c r="T965" s="20">
        <v>2.9750000000000001</v>
      </c>
      <c r="U965" s="20" t="s">
        <v>6292</v>
      </c>
      <c r="V965" s="21" t="str">
        <f>_xlfn.XLOOKUP(D965,'[1]Gen. Real'!$A:$A,'[1]Gen. Real'!$C:$C,"-",0)</f>
        <v>-</v>
      </c>
      <c r="W965" s="22"/>
      <c r="X965" s="22" t="str">
        <f>_xlfn.XLOOKUP(D965,[1]Vertimiento!$A:$A,[1]Vertimiento!$E:$E,"-",0)</f>
        <v>-</v>
      </c>
      <c r="Y965" s="23" t="str">
        <f t="shared" si="60"/>
        <v>-</v>
      </c>
      <c r="Z965" s="19" t="str">
        <f>_xlfn.XLOOKUP(D965,[1]Cmg!$I$4:$I$85,[1]Cmg!$M$4:$M$85,"----",0,1)</f>
        <v>----</v>
      </c>
      <c r="AA965" s="19" t="str">
        <f>_xlfn.XLOOKUP(D965,[1]Cmg!$A$4:$A$89,[1]Cmg!$B$4:$B$89,"----",0,1)</f>
        <v>----</v>
      </c>
      <c r="AB965" s="19" t="str">
        <f>_xlfn.XLOOKUP(D965,[1]Cmg!$E$4:$E$89,[1]Cmg!$F$4:$F$89,"----",0,1)</f>
        <v>----</v>
      </c>
      <c r="AC965" s="19" t="str">
        <f>_xlfn.XLOOKUP(D965,[1]Cmg!$O$4:$O$89,[1]Cmg!$P$4:$P$89,"----",0,1)</f>
        <v>----</v>
      </c>
      <c r="AD965" s="24" t="str">
        <f>_xlfn.XLOOKUP(D965,[1]Cmg!$S$4:$S$89,[1]Cmg!$U$4:$U$89,"----",0,1)</f>
        <v>----</v>
      </c>
      <c r="AG965" s="25">
        <f>IFERROR(SUMIFS('[1]BD Unidades'!$AH:$AH,'[1]BD Unidades'!$A:$A,'BD Centrales 2023'!$A965),"-")</f>
        <v>0</v>
      </c>
      <c r="AH965" s="25">
        <f>SUMIFS('[1]BD Unidades'!$AJ$3:$AJ$1424,'[1]BD Unidades'!$A$3:$A$1424,$A965)</f>
        <v>0</v>
      </c>
      <c r="AI965" s="25">
        <f>SUMIFS('[1]BD Unidades'!$AL$3:$AL$1424,'[1]BD Unidades'!$A$3:$A$1424,$A965)</f>
        <v>0</v>
      </c>
      <c r="AJ965" s="26" t="str">
        <f t="shared" si="61"/>
        <v>-</v>
      </c>
      <c r="AK965" s="27">
        <f>IFERROR(SUMIFS('[1]BD Unidades'!$AO$3:$AO$1424,'[1]BD Unidades'!$A$3:$A$1424,$A965),"-")</f>
        <v>0</v>
      </c>
      <c r="AL965" s="27">
        <f>IFERROR(SUMIFS('[1]BD Unidades'!$AQ$3:$AQ$1424,'[1]BD Unidades'!$A$3:$A$1424,$A965),"-")</f>
        <v>0</v>
      </c>
      <c r="AM965" s="27">
        <f>IFERROR(SUMIFS('[1]BD Unidades'!$AS$3:$AS$1424,'[1]BD Unidades'!$A$3:$A$1424,$A965),"-")</f>
        <v>0</v>
      </c>
      <c r="AN965" s="27">
        <f>IFERROR(SUMIFS('[1]BD Unidades'!$AU$3:$AU$1424,'[1]BD Unidades'!$A$3:$A$1424,$A965),"-")</f>
        <v>0</v>
      </c>
      <c r="AO965" s="27"/>
      <c r="AP965" s="27"/>
      <c r="AQ965" s="25">
        <f>IFERROR(SUMIFS('[1]BD Unidades'!$AZ$3:$AZ$1424,'[1]BD Unidades'!$A$3:$A$1424,$A965),"-")</f>
        <v>0</v>
      </c>
      <c r="AR965" s="25">
        <f>IFERROR(SUMIFS('[1]BD Unidades'!$BA$3:$BA$1424,'[1]BD Unidades'!$A$3:$A$1424,$A965),"-")</f>
        <v>0</v>
      </c>
      <c r="AS965" s="28">
        <f>SUMIFS('[1]BD Unidades'!$BC$3:$BC$1424,'[1]BD Unidades'!$A$3:$A$1424,$A965)</f>
        <v>0</v>
      </c>
      <c r="AT965" s="28">
        <f>SUMIFS('[1]BD Unidades'!$BE$3:$BE$1424,'[1]BD Unidades'!$A$3:$A$1424,$A965)</f>
        <v>0</v>
      </c>
      <c r="AU965" s="29">
        <f t="shared" si="62"/>
        <v>0</v>
      </c>
      <c r="AV965" s="30">
        <f t="shared" si="63"/>
        <v>5.0000000000000001E-3</v>
      </c>
      <c r="AW965" s="25">
        <f>IFERROR(SUMIFS('[1]BD Unidades'!$BI$3:$BI$1424,'[1]BD Unidades'!$A$3:$A$1424,$A965),"-")</f>
        <v>0</v>
      </c>
      <c r="AX965" s="25">
        <f>IFERROR(SUMIFS('[1]BD Unidades'!$BJ$3:$BJ$1424,'[1]BD Unidades'!$A$3:$A$1424,$A965),"-")</f>
        <v>0</v>
      </c>
    </row>
    <row r="966" spans="1:50" ht="14.4" x14ac:dyDescent="0.3">
      <c r="A966" s="7">
        <v>2407</v>
      </c>
      <c r="B966" s="7" t="s">
        <v>5156</v>
      </c>
      <c r="D966" s="8" t="s">
        <v>5157</v>
      </c>
      <c r="E966" s="19" t="s">
        <v>5158</v>
      </c>
      <c r="F966" s="19" t="s">
        <v>5158</v>
      </c>
      <c r="G966" s="19" t="s">
        <v>5159</v>
      </c>
      <c r="H966" s="19" t="s">
        <v>397</v>
      </c>
      <c r="I966" s="19">
        <v>2024</v>
      </c>
      <c r="J966" s="19" t="s">
        <v>495</v>
      </c>
      <c r="K966" s="19" t="s">
        <v>496</v>
      </c>
      <c r="L966" s="19" t="s">
        <v>213</v>
      </c>
      <c r="M966" s="19" t="s">
        <v>90</v>
      </c>
      <c r="N966" s="19" t="s">
        <v>97</v>
      </c>
      <c r="O966" s="19" t="s">
        <v>1122</v>
      </c>
      <c r="P966" s="19" t="s">
        <v>51</v>
      </c>
      <c r="Q966" s="9" t="s">
        <v>5161</v>
      </c>
      <c r="R966" s="20">
        <v>6.1289999999999996</v>
      </c>
      <c r="S966" s="20">
        <v>2.105</v>
      </c>
      <c r="T966" s="20">
        <v>6</v>
      </c>
      <c r="U966" s="20" t="s">
        <v>397</v>
      </c>
      <c r="V966" s="21" t="str">
        <f>_xlfn.XLOOKUP(D966,'[1]Gen. Real'!$A:$A,'[1]Gen. Real'!$C:$C,"-",0)</f>
        <v>-</v>
      </c>
      <c r="W966" s="22"/>
      <c r="X966" s="22" t="str">
        <f>_xlfn.XLOOKUP(D966,[1]Vertimiento!$A:$A,[1]Vertimiento!$E:$E,"-",0)</f>
        <v>-</v>
      </c>
      <c r="Y966" s="23" t="str">
        <f t="shared" si="60"/>
        <v>-</v>
      </c>
      <c r="Z966" s="19" t="str">
        <f>_xlfn.XLOOKUP(D966,[1]Cmg!$I$4:$I$85,[1]Cmg!$M$4:$M$85,"----",0,1)</f>
        <v>----</v>
      </c>
      <c r="AA966" s="19" t="str">
        <f>_xlfn.XLOOKUP(D966,[1]Cmg!$A$4:$A$89,[1]Cmg!$B$4:$B$89,"----",0,1)</f>
        <v>----</v>
      </c>
      <c r="AB966" s="19" t="str">
        <f>_xlfn.XLOOKUP(D966,[1]Cmg!$E$4:$E$89,[1]Cmg!$F$4:$F$89,"----",0,1)</f>
        <v>----</v>
      </c>
      <c r="AC966" s="19" t="str">
        <f>_xlfn.XLOOKUP(D966,[1]Cmg!$O$4:$O$89,[1]Cmg!$P$4:$P$89,"----",0,1)</f>
        <v>----</v>
      </c>
      <c r="AD966" s="24" t="str">
        <f>_xlfn.XLOOKUP(D966,[1]Cmg!$S$4:$S$89,[1]Cmg!$U$4:$U$89,"----",0,1)</f>
        <v>----</v>
      </c>
      <c r="AG966" s="25">
        <f>IFERROR(SUMIFS('[1]BD Unidades'!$AH:$AH,'[1]BD Unidades'!$A:$A,'BD Centrales 2023'!$A966),"-")</f>
        <v>0</v>
      </c>
      <c r="AH966" s="25">
        <f>SUMIFS('[1]BD Unidades'!$AJ$3:$AJ$1424,'[1]BD Unidades'!$A$3:$A$1424,$A966)</f>
        <v>0</v>
      </c>
      <c r="AI966" s="25">
        <f>SUMIFS('[1]BD Unidades'!$AL$3:$AL$1424,'[1]BD Unidades'!$A$3:$A$1424,$A966)</f>
        <v>0</v>
      </c>
      <c r="AJ966" s="26" t="str">
        <f t="shared" si="61"/>
        <v>-</v>
      </c>
      <c r="AK966" s="27">
        <f>IFERROR(SUMIFS('[1]BD Unidades'!$AO$3:$AO$1424,'[1]BD Unidades'!$A$3:$A$1424,$A966),"-")</f>
        <v>0</v>
      </c>
      <c r="AL966" s="27">
        <f>IFERROR(SUMIFS('[1]BD Unidades'!$AQ$3:$AQ$1424,'[1]BD Unidades'!$A$3:$A$1424,$A966),"-")</f>
        <v>0</v>
      </c>
      <c r="AM966" s="27">
        <f>IFERROR(SUMIFS('[1]BD Unidades'!$AS$3:$AS$1424,'[1]BD Unidades'!$A$3:$A$1424,$A966),"-")</f>
        <v>0</v>
      </c>
      <c r="AN966" s="27">
        <f>IFERROR(SUMIFS('[1]BD Unidades'!$AU$3:$AU$1424,'[1]BD Unidades'!$A$3:$A$1424,$A966),"-")</f>
        <v>0</v>
      </c>
      <c r="AO966" s="27"/>
      <c r="AP966" s="27"/>
      <c r="AQ966" s="25">
        <f>IFERROR(SUMIFS('[1]BD Unidades'!$AZ$3:$AZ$1424,'[1]BD Unidades'!$A$3:$A$1424,$A966),"-")</f>
        <v>0</v>
      </c>
      <c r="AR966" s="25">
        <f>IFERROR(SUMIFS('[1]BD Unidades'!$BA$3:$BA$1424,'[1]BD Unidades'!$A$3:$A$1424,$A966),"-")</f>
        <v>0</v>
      </c>
      <c r="AS966" s="28">
        <f>SUMIFS('[1]BD Unidades'!$BC$3:$BC$1424,'[1]BD Unidades'!$A$3:$A$1424,$A966)</f>
        <v>0</v>
      </c>
      <c r="AT966" s="28">
        <f>SUMIFS('[1]BD Unidades'!$BE$3:$BE$1424,'[1]BD Unidades'!$A$3:$A$1424,$A966)</f>
        <v>0</v>
      </c>
      <c r="AU966" s="29">
        <f t="shared" si="62"/>
        <v>0</v>
      </c>
      <c r="AV966" s="30">
        <f t="shared" si="63"/>
        <v>2.1049999999999999E-2</v>
      </c>
      <c r="AW966" s="25">
        <f>IFERROR(SUMIFS('[1]BD Unidades'!$BI$3:$BI$1424,'[1]BD Unidades'!$A$3:$A$1424,$A966),"-")</f>
        <v>0</v>
      </c>
      <c r="AX966" s="25">
        <f>IFERROR(SUMIFS('[1]BD Unidades'!$BJ$3:$BJ$1424,'[1]BD Unidades'!$A$3:$A$1424,$A966),"-")</f>
        <v>0</v>
      </c>
    </row>
    <row r="967" spans="1:50" ht="14.4" x14ac:dyDescent="0.3">
      <c r="A967" s="7">
        <v>2408</v>
      </c>
      <c r="B967" s="7" t="s">
        <v>5162</v>
      </c>
      <c r="D967" s="8" t="s">
        <v>5163</v>
      </c>
      <c r="E967" s="19" t="s">
        <v>5164</v>
      </c>
      <c r="F967" s="19" t="s">
        <v>5164</v>
      </c>
      <c r="G967" s="19" t="s">
        <v>5165</v>
      </c>
      <c r="H967" s="19" t="s">
        <v>397</v>
      </c>
      <c r="I967" s="19">
        <v>2024</v>
      </c>
      <c r="J967" s="19" t="s">
        <v>495</v>
      </c>
      <c r="K967" s="19" t="s">
        <v>496</v>
      </c>
      <c r="L967" s="19" t="s">
        <v>213</v>
      </c>
      <c r="M967" s="19" t="s">
        <v>229</v>
      </c>
      <c r="N967" s="19" t="s">
        <v>1842</v>
      </c>
      <c r="O967" s="19" t="s">
        <v>5166</v>
      </c>
      <c r="P967" s="19" t="s">
        <v>51</v>
      </c>
      <c r="Q967" s="9" t="s">
        <v>3775</v>
      </c>
      <c r="R967" s="20">
        <v>3</v>
      </c>
      <c r="S967" s="20">
        <v>0.33300000000000002</v>
      </c>
      <c r="T967" s="20">
        <v>3</v>
      </c>
      <c r="U967" s="20" t="s">
        <v>397</v>
      </c>
      <c r="V967" s="21" t="str">
        <f>_xlfn.XLOOKUP(D967,'[1]Gen. Real'!$A:$A,'[1]Gen. Real'!$C:$C,"-",0)</f>
        <v>-</v>
      </c>
      <c r="W967" s="22"/>
      <c r="X967" s="22" t="str">
        <f>_xlfn.XLOOKUP(D967,[1]Vertimiento!$A:$A,[1]Vertimiento!$E:$E,"-",0)</f>
        <v>-</v>
      </c>
      <c r="Y967" s="23" t="str">
        <f t="shared" si="60"/>
        <v>-</v>
      </c>
      <c r="Z967" s="19" t="str">
        <f>_xlfn.XLOOKUP(D967,[1]Cmg!$I$4:$I$85,[1]Cmg!$M$4:$M$85,"----",0,1)</f>
        <v>----</v>
      </c>
      <c r="AA967" s="19" t="str">
        <f>_xlfn.XLOOKUP(D967,[1]Cmg!$A$4:$A$89,[1]Cmg!$B$4:$B$89,"----",0,1)</f>
        <v>----</v>
      </c>
      <c r="AB967" s="19" t="str">
        <f>_xlfn.XLOOKUP(D967,[1]Cmg!$E$4:$E$89,[1]Cmg!$F$4:$F$89,"----",0,1)</f>
        <v>----</v>
      </c>
      <c r="AC967" s="19" t="str">
        <f>_xlfn.XLOOKUP(D967,[1]Cmg!$O$4:$O$89,[1]Cmg!$P$4:$P$89,"----",0,1)</f>
        <v>----</v>
      </c>
      <c r="AD967" s="24" t="str">
        <f>_xlfn.XLOOKUP(D967,[1]Cmg!$S$4:$S$89,[1]Cmg!$U$4:$U$89,"----",0,1)</f>
        <v>----</v>
      </c>
      <c r="AG967" s="25">
        <f>IFERROR(SUMIFS('[1]BD Unidades'!$AH:$AH,'[1]BD Unidades'!$A:$A,'BD Centrales 2023'!$A967),"-")</f>
        <v>0</v>
      </c>
      <c r="AH967" s="25">
        <f>SUMIFS('[1]BD Unidades'!$AJ$3:$AJ$1424,'[1]BD Unidades'!$A$3:$A$1424,$A967)</f>
        <v>0</v>
      </c>
      <c r="AI967" s="25">
        <f>SUMIFS('[1]BD Unidades'!$AL$3:$AL$1424,'[1]BD Unidades'!$A$3:$A$1424,$A967)</f>
        <v>0</v>
      </c>
      <c r="AJ967" s="26" t="str">
        <f t="shared" si="61"/>
        <v>-</v>
      </c>
      <c r="AK967" s="27">
        <f>IFERROR(SUMIFS('[1]BD Unidades'!$AO$3:$AO$1424,'[1]BD Unidades'!$A$3:$A$1424,$A967),"-")</f>
        <v>0</v>
      </c>
      <c r="AL967" s="27">
        <f>IFERROR(SUMIFS('[1]BD Unidades'!$AQ$3:$AQ$1424,'[1]BD Unidades'!$A$3:$A$1424,$A967),"-")</f>
        <v>0</v>
      </c>
      <c r="AM967" s="27">
        <f>IFERROR(SUMIFS('[1]BD Unidades'!$AS$3:$AS$1424,'[1]BD Unidades'!$A$3:$A$1424,$A967),"-")</f>
        <v>0</v>
      </c>
      <c r="AN967" s="27">
        <f>IFERROR(SUMIFS('[1]BD Unidades'!$AU$3:$AU$1424,'[1]BD Unidades'!$A$3:$A$1424,$A967),"-")</f>
        <v>0</v>
      </c>
      <c r="AO967" s="27"/>
      <c r="AP967" s="27"/>
      <c r="AQ967" s="25">
        <f>IFERROR(SUMIFS('[1]BD Unidades'!$AZ$3:$AZ$1424,'[1]BD Unidades'!$A$3:$A$1424,$A967),"-")</f>
        <v>0</v>
      </c>
      <c r="AR967" s="25">
        <f>IFERROR(SUMIFS('[1]BD Unidades'!$BA$3:$BA$1424,'[1]BD Unidades'!$A$3:$A$1424,$A967),"-")</f>
        <v>0</v>
      </c>
      <c r="AS967" s="28">
        <f>SUMIFS('[1]BD Unidades'!$BC$3:$BC$1424,'[1]BD Unidades'!$A$3:$A$1424,$A967)</f>
        <v>0</v>
      </c>
      <c r="AT967" s="28">
        <f>SUMIFS('[1]BD Unidades'!$BE$3:$BE$1424,'[1]BD Unidades'!$A$3:$A$1424,$A967)</f>
        <v>0</v>
      </c>
      <c r="AU967" s="29">
        <f t="shared" si="62"/>
        <v>0</v>
      </c>
      <c r="AV967" s="30">
        <f t="shared" si="63"/>
        <v>3.3300000000000001E-3</v>
      </c>
      <c r="AW967" s="25">
        <f>IFERROR(SUMIFS('[1]BD Unidades'!$BI$3:$BI$1424,'[1]BD Unidades'!$A$3:$A$1424,$A967),"-")</f>
        <v>0</v>
      </c>
      <c r="AX967" s="25">
        <f>IFERROR(SUMIFS('[1]BD Unidades'!$BJ$3:$BJ$1424,'[1]BD Unidades'!$A$3:$A$1424,$A967),"-")</f>
        <v>0</v>
      </c>
    </row>
    <row r="968" spans="1:50" ht="14.4" x14ac:dyDescent="0.3">
      <c r="A968" s="7">
        <v>2409</v>
      </c>
      <c r="B968" s="7" t="s">
        <v>5167</v>
      </c>
      <c r="D968" s="8" t="s">
        <v>5168</v>
      </c>
      <c r="E968" s="19" t="s">
        <v>5169</v>
      </c>
      <c r="F968" s="19" t="s">
        <v>5169</v>
      </c>
      <c r="G968" s="19" t="s">
        <v>5170</v>
      </c>
      <c r="H968" s="19">
        <v>1</v>
      </c>
      <c r="I968" s="19">
        <v>2024</v>
      </c>
      <c r="J968" s="19" t="s">
        <v>495</v>
      </c>
      <c r="K968" s="19" t="s">
        <v>496</v>
      </c>
      <c r="L968" s="19" t="s">
        <v>213</v>
      </c>
      <c r="M968" s="19" t="s">
        <v>106</v>
      </c>
      <c r="N968" s="19" t="s">
        <v>243</v>
      </c>
      <c r="O968" s="19" t="s">
        <v>1018</v>
      </c>
      <c r="P968" s="19" t="s">
        <v>51</v>
      </c>
      <c r="Q968" s="9" t="s">
        <v>5171</v>
      </c>
      <c r="R968" s="20">
        <v>3.2250000000000001</v>
      </c>
      <c r="S968" s="20">
        <v>0.496</v>
      </c>
      <c r="T968" s="20">
        <v>3</v>
      </c>
      <c r="U968" s="20" t="s">
        <v>397</v>
      </c>
      <c r="V968" s="21" t="str">
        <f>_xlfn.XLOOKUP(D968,'[1]Gen. Real'!$A:$A,'[1]Gen. Real'!$C:$C,"-",0)</f>
        <v>-</v>
      </c>
      <c r="W968" s="22"/>
      <c r="X968" s="22" t="str">
        <f>_xlfn.XLOOKUP(D968,[1]Vertimiento!$A:$A,[1]Vertimiento!$E:$E,"-",0)</f>
        <v>-</v>
      </c>
      <c r="Y968" s="23" t="str">
        <f t="shared" si="60"/>
        <v>-</v>
      </c>
      <c r="Z968" s="19" t="str">
        <f>_xlfn.XLOOKUP(D968,[1]Cmg!$I$4:$I$85,[1]Cmg!$M$4:$M$85,"----",0,1)</f>
        <v>----</v>
      </c>
      <c r="AA968" s="19" t="str">
        <f>_xlfn.XLOOKUP(D968,[1]Cmg!$A$4:$A$89,[1]Cmg!$B$4:$B$89,"----",0,1)</f>
        <v>----</v>
      </c>
      <c r="AB968" s="19" t="str">
        <f>_xlfn.XLOOKUP(D968,[1]Cmg!$E$4:$E$89,[1]Cmg!$F$4:$F$89,"----",0,1)</f>
        <v>----</v>
      </c>
      <c r="AC968" s="19" t="str">
        <f>_xlfn.XLOOKUP(D968,[1]Cmg!$O$4:$O$89,[1]Cmg!$P$4:$P$89,"----",0,1)</f>
        <v>----</v>
      </c>
      <c r="AD968" s="24" t="str">
        <f>_xlfn.XLOOKUP(D968,[1]Cmg!$S$4:$S$89,[1]Cmg!$U$4:$U$89,"----",0,1)</f>
        <v>----</v>
      </c>
      <c r="AG968" s="25">
        <f>IFERROR(SUMIFS('[1]BD Unidades'!$AH:$AH,'[1]BD Unidades'!$A:$A,'BD Centrales 2023'!$A968),"-")</f>
        <v>0</v>
      </c>
      <c r="AH968" s="25">
        <f>SUMIFS('[1]BD Unidades'!$AJ$3:$AJ$1424,'[1]BD Unidades'!$A$3:$A$1424,$A968)</f>
        <v>0</v>
      </c>
      <c r="AI968" s="25">
        <f>SUMIFS('[1]BD Unidades'!$AL$3:$AL$1424,'[1]BD Unidades'!$A$3:$A$1424,$A968)</f>
        <v>0</v>
      </c>
      <c r="AJ968" s="26" t="str">
        <f t="shared" si="61"/>
        <v>-</v>
      </c>
      <c r="AK968" s="27">
        <f>IFERROR(SUMIFS('[1]BD Unidades'!$AO$3:$AO$1424,'[1]BD Unidades'!$A$3:$A$1424,$A968),"-")</f>
        <v>0</v>
      </c>
      <c r="AL968" s="27">
        <f>IFERROR(SUMIFS('[1]BD Unidades'!$AQ$3:$AQ$1424,'[1]BD Unidades'!$A$3:$A$1424,$A968),"-")</f>
        <v>0</v>
      </c>
      <c r="AM968" s="27">
        <f>IFERROR(SUMIFS('[1]BD Unidades'!$AS$3:$AS$1424,'[1]BD Unidades'!$A$3:$A$1424,$A968),"-")</f>
        <v>0</v>
      </c>
      <c r="AN968" s="27">
        <f>IFERROR(SUMIFS('[1]BD Unidades'!$AU$3:$AU$1424,'[1]BD Unidades'!$A$3:$A$1424,$A968),"-")</f>
        <v>0</v>
      </c>
      <c r="AO968" s="27"/>
      <c r="AP968" s="27"/>
      <c r="AQ968" s="25">
        <f>IFERROR(SUMIFS('[1]BD Unidades'!$AZ$3:$AZ$1424,'[1]BD Unidades'!$A$3:$A$1424,$A968),"-")</f>
        <v>0</v>
      </c>
      <c r="AR968" s="25">
        <f>IFERROR(SUMIFS('[1]BD Unidades'!$BA$3:$BA$1424,'[1]BD Unidades'!$A$3:$A$1424,$A968),"-")</f>
        <v>0</v>
      </c>
      <c r="AS968" s="28">
        <f>SUMIFS('[1]BD Unidades'!$BC$3:$BC$1424,'[1]BD Unidades'!$A$3:$A$1424,$A968)</f>
        <v>0</v>
      </c>
      <c r="AT968" s="28">
        <f>SUMIFS('[1]BD Unidades'!$BE$3:$BE$1424,'[1]BD Unidades'!$A$3:$A$1424,$A968)</f>
        <v>0</v>
      </c>
      <c r="AU968" s="29">
        <f t="shared" si="62"/>
        <v>0</v>
      </c>
      <c r="AV968" s="30">
        <f t="shared" si="63"/>
        <v>4.96E-3</v>
      </c>
      <c r="AW968" s="25">
        <f>IFERROR(SUMIFS('[1]BD Unidades'!$BI$3:$BI$1424,'[1]BD Unidades'!$A$3:$A$1424,$A968),"-")</f>
        <v>0</v>
      </c>
      <c r="AX968" s="25">
        <f>IFERROR(SUMIFS('[1]BD Unidades'!$BJ$3:$BJ$1424,'[1]BD Unidades'!$A$3:$A$1424,$A968),"-")</f>
        <v>0</v>
      </c>
    </row>
    <row r="969" spans="1:50" ht="14.4" x14ac:dyDescent="0.3">
      <c r="A969" s="7">
        <v>2410</v>
      </c>
      <c r="B969" s="7" t="s">
        <v>5172</v>
      </c>
      <c r="D969" s="8" t="s">
        <v>5173</v>
      </c>
      <c r="E969" s="19" t="s">
        <v>5174</v>
      </c>
      <c r="F969" s="19" t="s">
        <v>5174</v>
      </c>
      <c r="G969" s="19" t="s">
        <v>5175</v>
      </c>
      <c r="H969" s="19" t="s">
        <v>397</v>
      </c>
      <c r="I969" s="19">
        <v>2024</v>
      </c>
      <c r="J969" s="19" t="s">
        <v>495</v>
      </c>
      <c r="K969" s="19" t="s">
        <v>496</v>
      </c>
      <c r="L969" s="19" t="s">
        <v>213</v>
      </c>
      <c r="M969" s="19" t="s">
        <v>229</v>
      </c>
      <c r="N969" s="19" t="s">
        <v>1842</v>
      </c>
      <c r="O969" s="19" t="s">
        <v>5166</v>
      </c>
      <c r="P969" s="19" t="s">
        <v>51</v>
      </c>
      <c r="Q969" s="9" t="s">
        <v>5177</v>
      </c>
      <c r="R969" s="20">
        <v>3</v>
      </c>
      <c r="S969" s="20">
        <v>0.3</v>
      </c>
      <c r="T969" s="20">
        <v>2.99</v>
      </c>
      <c r="U969" s="20" t="s">
        <v>397</v>
      </c>
      <c r="V969" s="21" t="str">
        <f>_xlfn.XLOOKUP(D969,'[1]Gen. Real'!$A:$A,'[1]Gen. Real'!$C:$C,"-",0)</f>
        <v>-</v>
      </c>
      <c r="W969" s="22"/>
      <c r="X969" s="22" t="str">
        <f>_xlfn.XLOOKUP(D969,[1]Vertimiento!$A:$A,[1]Vertimiento!$E:$E,"-",0)</f>
        <v>-</v>
      </c>
      <c r="Y969" s="23" t="str">
        <f t="shared" si="60"/>
        <v>-</v>
      </c>
      <c r="Z969" s="19" t="str">
        <f>_xlfn.XLOOKUP(D969,[1]Cmg!$I$4:$I$85,[1]Cmg!$M$4:$M$85,"----",0,1)</f>
        <v>----</v>
      </c>
      <c r="AA969" s="19" t="str">
        <f>_xlfn.XLOOKUP(D969,[1]Cmg!$A$4:$A$89,[1]Cmg!$B$4:$B$89,"----",0,1)</f>
        <v>----</v>
      </c>
      <c r="AB969" s="19" t="str">
        <f>_xlfn.XLOOKUP(D969,[1]Cmg!$E$4:$E$89,[1]Cmg!$F$4:$F$89,"----",0,1)</f>
        <v>----</v>
      </c>
      <c r="AC969" s="19" t="str">
        <f>_xlfn.XLOOKUP(D969,[1]Cmg!$O$4:$O$89,[1]Cmg!$P$4:$P$89,"----",0,1)</f>
        <v>----</v>
      </c>
      <c r="AD969" s="24" t="str">
        <f>_xlfn.XLOOKUP(D969,[1]Cmg!$S$4:$S$89,[1]Cmg!$U$4:$U$89,"----",0,1)</f>
        <v>----</v>
      </c>
      <c r="AG969" s="25">
        <f>IFERROR(SUMIFS('[1]BD Unidades'!$AH:$AH,'[1]BD Unidades'!$A:$A,'BD Centrales 2023'!$A969),"-")</f>
        <v>0</v>
      </c>
      <c r="AH969" s="25">
        <f>SUMIFS('[1]BD Unidades'!$AJ$3:$AJ$1424,'[1]BD Unidades'!$A$3:$A$1424,$A969)</f>
        <v>0</v>
      </c>
      <c r="AI969" s="25">
        <f>SUMIFS('[1]BD Unidades'!$AL$3:$AL$1424,'[1]BD Unidades'!$A$3:$A$1424,$A969)</f>
        <v>0</v>
      </c>
      <c r="AJ969" s="26" t="str">
        <f t="shared" si="61"/>
        <v>-</v>
      </c>
      <c r="AK969" s="27">
        <f>IFERROR(SUMIFS('[1]BD Unidades'!$AO$3:$AO$1424,'[1]BD Unidades'!$A$3:$A$1424,$A969),"-")</f>
        <v>0</v>
      </c>
      <c r="AL969" s="27">
        <f>IFERROR(SUMIFS('[1]BD Unidades'!$AQ$3:$AQ$1424,'[1]BD Unidades'!$A$3:$A$1424,$A969),"-")</f>
        <v>0</v>
      </c>
      <c r="AM969" s="27">
        <f>IFERROR(SUMIFS('[1]BD Unidades'!$AS$3:$AS$1424,'[1]BD Unidades'!$A$3:$A$1424,$A969),"-")</f>
        <v>0</v>
      </c>
      <c r="AN969" s="27">
        <f>IFERROR(SUMIFS('[1]BD Unidades'!$AU$3:$AU$1424,'[1]BD Unidades'!$A$3:$A$1424,$A969),"-")</f>
        <v>0</v>
      </c>
      <c r="AO969" s="27"/>
      <c r="AP969" s="27"/>
      <c r="AQ969" s="25">
        <f>IFERROR(SUMIFS('[1]BD Unidades'!$AZ$3:$AZ$1424,'[1]BD Unidades'!$A$3:$A$1424,$A969),"-")</f>
        <v>0</v>
      </c>
      <c r="AR969" s="25">
        <f>IFERROR(SUMIFS('[1]BD Unidades'!$BA$3:$BA$1424,'[1]BD Unidades'!$A$3:$A$1424,$A969),"-")</f>
        <v>0</v>
      </c>
      <c r="AS969" s="28">
        <f>SUMIFS('[1]BD Unidades'!$BC$3:$BC$1424,'[1]BD Unidades'!$A$3:$A$1424,$A969)</f>
        <v>0</v>
      </c>
      <c r="AT969" s="28">
        <f>SUMIFS('[1]BD Unidades'!$BE$3:$BE$1424,'[1]BD Unidades'!$A$3:$A$1424,$A969)</f>
        <v>0</v>
      </c>
      <c r="AU969" s="29">
        <f t="shared" si="62"/>
        <v>0</v>
      </c>
      <c r="AV969" s="30">
        <f t="shared" si="63"/>
        <v>3.0000000000000001E-3</v>
      </c>
      <c r="AW969" s="25">
        <f>IFERROR(SUMIFS('[1]BD Unidades'!$BI$3:$BI$1424,'[1]BD Unidades'!$A$3:$A$1424,$A969),"-")</f>
        <v>0</v>
      </c>
      <c r="AX969" s="25">
        <f>IFERROR(SUMIFS('[1]BD Unidades'!$BJ$3:$BJ$1424,'[1]BD Unidades'!$A$3:$A$1424,$A969),"-")</f>
        <v>0</v>
      </c>
    </row>
    <row r="970" spans="1:50" ht="14.4" x14ac:dyDescent="0.3">
      <c r="A970" s="7">
        <v>2411</v>
      </c>
      <c r="B970" s="7" t="s">
        <v>5178</v>
      </c>
      <c r="D970" s="8" t="s">
        <v>5179</v>
      </c>
      <c r="E970" s="19" t="s">
        <v>5180</v>
      </c>
      <c r="F970" s="19" t="s">
        <v>5180</v>
      </c>
      <c r="G970" s="19" t="s">
        <v>5181</v>
      </c>
      <c r="H970" s="19" t="s">
        <v>397</v>
      </c>
      <c r="I970" s="19">
        <v>2024</v>
      </c>
      <c r="J970" s="19" t="s">
        <v>495</v>
      </c>
      <c r="K970" s="19" t="s">
        <v>496</v>
      </c>
      <c r="L970" s="19" t="s">
        <v>213</v>
      </c>
      <c r="M970" s="19" t="s">
        <v>164</v>
      </c>
      <c r="N970" s="19" t="s">
        <v>221</v>
      </c>
      <c r="O970" s="19" t="s">
        <v>1048</v>
      </c>
      <c r="P970" s="19" t="s">
        <v>51</v>
      </c>
      <c r="Q970" s="9" t="s">
        <v>5182</v>
      </c>
      <c r="R970" s="20">
        <v>6.0119999999999996</v>
      </c>
      <c r="S970" s="20">
        <v>0.2</v>
      </c>
      <c r="T970" s="20">
        <v>0.75</v>
      </c>
      <c r="U970" s="20" t="s">
        <v>397</v>
      </c>
      <c r="V970" s="21" t="str">
        <f>_xlfn.XLOOKUP(D970,'[1]Gen. Real'!$A:$A,'[1]Gen. Real'!$C:$C,"-",0)</f>
        <v>-</v>
      </c>
      <c r="W970" s="22"/>
      <c r="X970" s="22" t="str">
        <f>_xlfn.XLOOKUP(D970,[1]Vertimiento!$A:$A,[1]Vertimiento!$E:$E,"-",0)</f>
        <v>-</v>
      </c>
      <c r="Y970" s="23" t="str">
        <f t="shared" si="60"/>
        <v>-</v>
      </c>
      <c r="Z970" s="19" t="str">
        <f>_xlfn.XLOOKUP(D970,[1]Cmg!$I$4:$I$85,[1]Cmg!$M$4:$M$85,"----",0,1)</f>
        <v>----</v>
      </c>
      <c r="AA970" s="19" t="str">
        <f>_xlfn.XLOOKUP(D970,[1]Cmg!$A$4:$A$89,[1]Cmg!$B$4:$B$89,"----",0,1)</f>
        <v>----</v>
      </c>
      <c r="AB970" s="19" t="str">
        <f>_xlfn.XLOOKUP(D970,[1]Cmg!$E$4:$E$89,[1]Cmg!$F$4:$F$89,"----",0,1)</f>
        <v>----</v>
      </c>
      <c r="AC970" s="19" t="str">
        <f>_xlfn.XLOOKUP(D970,[1]Cmg!$O$4:$O$89,[1]Cmg!$P$4:$P$89,"----",0,1)</f>
        <v>----</v>
      </c>
      <c r="AD970" s="24" t="str">
        <f>_xlfn.XLOOKUP(D970,[1]Cmg!$S$4:$S$89,[1]Cmg!$U$4:$U$89,"----",0,1)</f>
        <v>----</v>
      </c>
      <c r="AG970" s="25">
        <f>IFERROR(SUMIFS('[1]BD Unidades'!$AH:$AH,'[1]BD Unidades'!$A:$A,'BD Centrales 2023'!$A970),"-")</f>
        <v>0</v>
      </c>
      <c r="AH970" s="25">
        <f>SUMIFS('[1]BD Unidades'!$AJ$3:$AJ$1424,'[1]BD Unidades'!$A$3:$A$1424,$A970)</f>
        <v>0</v>
      </c>
      <c r="AI970" s="25">
        <f>SUMIFS('[1]BD Unidades'!$AL$3:$AL$1424,'[1]BD Unidades'!$A$3:$A$1424,$A970)</f>
        <v>0</v>
      </c>
      <c r="AJ970" s="26" t="str">
        <f t="shared" si="61"/>
        <v>-</v>
      </c>
      <c r="AK970" s="27">
        <f>IFERROR(SUMIFS('[1]BD Unidades'!$AO$3:$AO$1424,'[1]BD Unidades'!$A$3:$A$1424,$A970),"-")</f>
        <v>0</v>
      </c>
      <c r="AL970" s="27">
        <f>IFERROR(SUMIFS('[1]BD Unidades'!$AQ$3:$AQ$1424,'[1]BD Unidades'!$A$3:$A$1424,$A970),"-")</f>
        <v>0</v>
      </c>
      <c r="AM970" s="27">
        <f>IFERROR(SUMIFS('[1]BD Unidades'!$AS$3:$AS$1424,'[1]BD Unidades'!$A$3:$A$1424,$A970),"-")</f>
        <v>0</v>
      </c>
      <c r="AN970" s="27">
        <f>IFERROR(SUMIFS('[1]BD Unidades'!$AU$3:$AU$1424,'[1]BD Unidades'!$A$3:$A$1424,$A970),"-")</f>
        <v>0</v>
      </c>
      <c r="AO970" s="27"/>
      <c r="AP970" s="27"/>
      <c r="AQ970" s="25">
        <f>IFERROR(SUMIFS('[1]BD Unidades'!$AZ$3:$AZ$1424,'[1]BD Unidades'!$A$3:$A$1424,$A970),"-")</f>
        <v>0</v>
      </c>
      <c r="AR970" s="25">
        <f>IFERROR(SUMIFS('[1]BD Unidades'!$BA$3:$BA$1424,'[1]BD Unidades'!$A$3:$A$1424,$A970),"-")</f>
        <v>0</v>
      </c>
      <c r="AS970" s="28">
        <f>SUMIFS('[1]BD Unidades'!$BC$3:$BC$1424,'[1]BD Unidades'!$A$3:$A$1424,$A970)</f>
        <v>0</v>
      </c>
      <c r="AT970" s="28">
        <f>SUMIFS('[1]BD Unidades'!$BE$3:$BE$1424,'[1]BD Unidades'!$A$3:$A$1424,$A970)</f>
        <v>0</v>
      </c>
      <c r="AU970" s="29">
        <f t="shared" si="62"/>
        <v>0</v>
      </c>
      <c r="AV970" s="30">
        <f t="shared" si="63"/>
        <v>2E-3</v>
      </c>
      <c r="AW970" s="25">
        <f>IFERROR(SUMIFS('[1]BD Unidades'!$BI$3:$BI$1424,'[1]BD Unidades'!$A$3:$A$1424,$A970),"-")</f>
        <v>0</v>
      </c>
      <c r="AX970" s="25">
        <f>IFERROR(SUMIFS('[1]BD Unidades'!$BJ$3:$BJ$1424,'[1]BD Unidades'!$A$3:$A$1424,$A970),"-")</f>
        <v>0</v>
      </c>
    </row>
    <row r="971" spans="1:50" ht="14.4" x14ac:dyDescent="0.3">
      <c r="A971" s="7">
        <v>2412</v>
      </c>
      <c r="B971" s="7" t="s">
        <v>5183</v>
      </c>
      <c r="D971" s="8" t="s">
        <v>5184</v>
      </c>
      <c r="E971" s="19" t="s">
        <v>5185</v>
      </c>
      <c r="F971" s="19" t="s">
        <v>5185</v>
      </c>
      <c r="G971" s="19" t="s">
        <v>5186</v>
      </c>
      <c r="H971" s="19" t="s">
        <v>397</v>
      </c>
      <c r="I971" s="19">
        <v>2024</v>
      </c>
      <c r="J971" s="19" t="s">
        <v>495</v>
      </c>
      <c r="K971" s="19" t="s">
        <v>496</v>
      </c>
      <c r="L971" s="19" t="s">
        <v>213</v>
      </c>
      <c r="M971" s="19" t="s">
        <v>68</v>
      </c>
      <c r="N971" s="19" t="s">
        <v>68</v>
      </c>
      <c r="O971" s="19" t="s">
        <v>2324</v>
      </c>
      <c r="P971" s="19" t="s">
        <v>51</v>
      </c>
      <c r="Q971" s="9" t="s">
        <v>5187</v>
      </c>
      <c r="R971" s="20">
        <v>9.1</v>
      </c>
      <c r="S971" s="20">
        <v>1.099</v>
      </c>
      <c r="T971" s="20">
        <v>9</v>
      </c>
      <c r="U971" s="20" t="s">
        <v>397</v>
      </c>
      <c r="V971" s="21" t="str">
        <f>_xlfn.XLOOKUP(D971,'[1]Gen. Real'!$A:$A,'[1]Gen. Real'!$C:$C,"-",0)</f>
        <v>-</v>
      </c>
      <c r="W971" s="22"/>
      <c r="X971" s="22" t="str">
        <f>_xlfn.XLOOKUP(D971,[1]Vertimiento!$A:$A,[1]Vertimiento!$E:$E,"-",0)</f>
        <v>-</v>
      </c>
      <c r="Y971" s="23" t="str">
        <f t="shared" si="60"/>
        <v>-</v>
      </c>
      <c r="Z971" s="19" t="str">
        <f>_xlfn.XLOOKUP(D971,[1]Cmg!$I$4:$I$85,[1]Cmg!$M$4:$M$85,"----",0,1)</f>
        <v>----</v>
      </c>
      <c r="AA971" s="19" t="str">
        <f>_xlfn.XLOOKUP(D971,[1]Cmg!$A$4:$A$89,[1]Cmg!$B$4:$B$89,"----",0,1)</f>
        <v>----</v>
      </c>
      <c r="AB971" s="19" t="str">
        <f>_xlfn.XLOOKUP(D971,[1]Cmg!$E$4:$E$89,[1]Cmg!$F$4:$F$89,"----",0,1)</f>
        <v>----</v>
      </c>
      <c r="AC971" s="19" t="str">
        <f>_xlfn.XLOOKUP(D971,[1]Cmg!$O$4:$O$89,[1]Cmg!$P$4:$P$89,"----",0,1)</f>
        <v>----</v>
      </c>
      <c r="AD971" s="24" t="str">
        <f>_xlfn.XLOOKUP(D971,[1]Cmg!$S$4:$S$89,[1]Cmg!$U$4:$U$89,"----",0,1)</f>
        <v>----</v>
      </c>
      <c r="AG971" s="25">
        <f>IFERROR(SUMIFS('[1]BD Unidades'!$AH:$AH,'[1]BD Unidades'!$A:$A,'BD Centrales 2023'!$A971),"-")</f>
        <v>0</v>
      </c>
      <c r="AH971" s="25">
        <f>SUMIFS('[1]BD Unidades'!$AJ$3:$AJ$1424,'[1]BD Unidades'!$A$3:$A$1424,$A971)</f>
        <v>0</v>
      </c>
      <c r="AI971" s="25">
        <f>SUMIFS('[1]BD Unidades'!$AL$3:$AL$1424,'[1]BD Unidades'!$A$3:$A$1424,$A971)</f>
        <v>0</v>
      </c>
      <c r="AJ971" s="26" t="str">
        <f t="shared" si="61"/>
        <v>-</v>
      </c>
      <c r="AK971" s="27">
        <f>IFERROR(SUMIFS('[1]BD Unidades'!$AO$3:$AO$1424,'[1]BD Unidades'!$A$3:$A$1424,$A971),"-")</f>
        <v>0</v>
      </c>
      <c r="AL971" s="27">
        <f>IFERROR(SUMIFS('[1]BD Unidades'!$AQ$3:$AQ$1424,'[1]BD Unidades'!$A$3:$A$1424,$A971),"-")</f>
        <v>0</v>
      </c>
      <c r="AM971" s="27">
        <f>IFERROR(SUMIFS('[1]BD Unidades'!$AS$3:$AS$1424,'[1]BD Unidades'!$A$3:$A$1424,$A971),"-")</f>
        <v>0</v>
      </c>
      <c r="AN971" s="27">
        <f>IFERROR(SUMIFS('[1]BD Unidades'!$AU$3:$AU$1424,'[1]BD Unidades'!$A$3:$A$1424,$A971),"-")</f>
        <v>0</v>
      </c>
      <c r="AO971" s="27"/>
      <c r="AP971" s="27"/>
      <c r="AQ971" s="25">
        <f>IFERROR(SUMIFS('[1]BD Unidades'!$AZ$3:$AZ$1424,'[1]BD Unidades'!$A$3:$A$1424,$A971),"-")</f>
        <v>0</v>
      </c>
      <c r="AR971" s="25">
        <f>IFERROR(SUMIFS('[1]BD Unidades'!$BA$3:$BA$1424,'[1]BD Unidades'!$A$3:$A$1424,$A971),"-")</f>
        <v>0</v>
      </c>
      <c r="AS971" s="28">
        <f>SUMIFS('[1]BD Unidades'!$BC$3:$BC$1424,'[1]BD Unidades'!$A$3:$A$1424,$A971)</f>
        <v>0</v>
      </c>
      <c r="AT971" s="28">
        <f>SUMIFS('[1]BD Unidades'!$BE$3:$BE$1424,'[1]BD Unidades'!$A$3:$A$1424,$A971)</f>
        <v>0</v>
      </c>
      <c r="AU971" s="29">
        <f t="shared" si="62"/>
        <v>0</v>
      </c>
      <c r="AV971" s="30">
        <f t="shared" si="63"/>
        <v>1.099E-2</v>
      </c>
      <c r="AW971" s="25">
        <f>IFERROR(SUMIFS('[1]BD Unidades'!$BI$3:$BI$1424,'[1]BD Unidades'!$A$3:$A$1424,$A971),"-")</f>
        <v>0</v>
      </c>
      <c r="AX971" s="25">
        <f>IFERROR(SUMIFS('[1]BD Unidades'!$BJ$3:$BJ$1424,'[1]BD Unidades'!$A$3:$A$1424,$A971),"-")</f>
        <v>0</v>
      </c>
    </row>
    <row r="972" spans="1:50" ht="14.4" x14ac:dyDescent="0.3">
      <c r="A972" s="7">
        <v>2414</v>
      </c>
      <c r="B972" s="7" t="s">
        <v>5188</v>
      </c>
      <c r="D972" s="8" t="s">
        <v>5189</v>
      </c>
      <c r="E972" s="19" t="s">
        <v>5190</v>
      </c>
      <c r="F972" s="19" t="s">
        <v>5190</v>
      </c>
      <c r="G972" s="19" t="s">
        <v>5191</v>
      </c>
      <c r="H972" s="19" t="s">
        <v>397</v>
      </c>
      <c r="I972" s="19">
        <v>2024</v>
      </c>
      <c r="J972" s="19" t="s">
        <v>495</v>
      </c>
      <c r="K972" s="19" t="s">
        <v>496</v>
      </c>
      <c r="L972" s="19" t="s">
        <v>213</v>
      </c>
      <c r="M972" s="19" t="s">
        <v>362</v>
      </c>
      <c r="N972" s="19" t="s">
        <v>1216</v>
      </c>
      <c r="O972" s="19" t="s">
        <v>1455</v>
      </c>
      <c r="P972" s="19" t="s">
        <v>51</v>
      </c>
      <c r="Q972" s="9" t="s">
        <v>5192</v>
      </c>
      <c r="R972" s="20">
        <v>9.9</v>
      </c>
      <c r="S972" s="20">
        <v>9.0909999999999993</v>
      </c>
      <c r="T972" s="20">
        <v>9</v>
      </c>
      <c r="U972" s="20" t="s">
        <v>397</v>
      </c>
      <c r="V972" s="21" t="str">
        <f>_xlfn.XLOOKUP(D972,'[1]Gen. Real'!$A:$A,'[1]Gen. Real'!$C:$C,"-",0)</f>
        <v>-</v>
      </c>
      <c r="W972" s="22"/>
      <c r="X972" s="22" t="str">
        <f>_xlfn.XLOOKUP(D972,[1]Vertimiento!$A:$A,[1]Vertimiento!$E:$E,"-",0)</f>
        <v>-</v>
      </c>
      <c r="Y972" s="23" t="str">
        <f t="shared" si="60"/>
        <v>-</v>
      </c>
      <c r="Z972" s="19" t="str">
        <f>_xlfn.XLOOKUP(D972,[1]Cmg!$I$4:$I$85,[1]Cmg!$M$4:$M$85,"----",0,1)</f>
        <v>----</v>
      </c>
      <c r="AA972" s="19" t="str">
        <f>_xlfn.XLOOKUP(D972,[1]Cmg!$A$4:$A$89,[1]Cmg!$B$4:$B$89,"----",0,1)</f>
        <v>----</v>
      </c>
      <c r="AB972" s="19" t="str">
        <f>_xlfn.XLOOKUP(D972,[1]Cmg!$E$4:$E$89,[1]Cmg!$F$4:$F$89,"----",0,1)</f>
        <v>----</v>
      </c>
      <c r="AC972" s="19" t="str">
        <f>_xlfn.XLOOKUP(D972,[1]Cmg!$O$4:$O$89,[1]Cmg!$P$4:$P$89,"----",0,1)</f>
        <v>----</v>
      </c>
      <c r="AD972" s="24" t="str">
        <f>_xlfn.XLOOKUP(D972,[1]Cmg!$S$4:$S$89,[1]Cmg!$U$4:$U$89,"----",0,1)</f>
        <v>----</v>
      </c>
      <c r="AG972" s="25">
        <f>IFERROR(SUMIFS('[1]BD Unidades'!$AH:$AH,'[1]BD Unidades'!$A:$A,'BD Centrales 2023'!$A972),"-")</f>
        <v>0</v>
      </c>
      <c r="AH972" s="25">
        <f>SUMIFS('[1]BD Unidades'!$AJ$3:$AJ$1424,'[1]BD Unidades'!$A$3:$A$1424,$A972)</f>
        <v>0</v>
      </c>
      <c r="AI972" s="25">
        <f>SUMIFS('[1]BD Unidades'!$AL$3:$AL$1424,'[1]BD Unidades'!$A$3:$A$1424,$A972)</f>
        <v>0</v>
      </c>
      <c r="AJ972" s="26" t="str">
        <f t="shared" si="61"/>
        <v>-</v>
      </c>
      <c r="AK972" s="27">
        <f>IFERROR(SUMIFS('[1]BD Unidades'!$AO$3:$AO$1424,'[1]BD Unidades'!$A$3:$A$1424,$A972),"-")</f>
        <v>0</v>
      </c>
      <c r="AL972" s="27">
        <f>IFERROR(SUMIFS('[1]BD Unidades'!$AQ$3:$AQ$1424,'[1]BD Unidades'!$A$3:$A$1424,$A972),"-")</f>
        <v>0</v>
      </c>
      <c r="AM972" s="27">
        <f>IFERROR(SUMIFS('[1]BD Unidades'!$AS$3:$AS$1424,'[1]BD Unidades'!$A$3:$A$1424,$A972),"-")</f>
        <v>0</v>
      </c>
      <c r="AN972" s="27">
        <f>IFERROR(SUMIFS('[1]BD Unidades'!$AU$3:$AU$1424,'[1]BD Unidades'!$A$3:$A$1424,$A972),"-")</f>
        <v>0</v>
      </c>
      <c r="AO972" s="27"/>
      <c r="AP972" s="27"/>
      <c r="AQ972" s="25">
        <f>IFERROR(SUMIFS('[1]BD Unidades'!$AZ$3:$AZ$1424,'[1]BD Unidades'!$A$3:$A$1424,$A972),"-")</f>
        <v>0</v>
      </c>
      <c r="AR972" s="25">
        <f>IFERROR(SUMIFS('[1]BD Unidades'!$BA$3:$BA$1424,'[1]BD Unidades'!$A$3:$A$1424,$A972),"-")</f>
        <v>0</v>
      </c>
      <c r="AS972" s="28">
        <f>SUMIFS('[1]BD Unidades'!$BC$3:$BC$1424,'[1]BD Unidades'!$A$3:$A$1424,$A972)</f>
        <v>0</v>
      </c>
      <c r="AT972" s="28">
        <f>SUMIFS('[1]BD Unidades'!$BE$3:$BE$1424,'[1]BD Unidades'!$A$3:$A$1424,$A972)</f>
        <v>0</v>
      </c>
      <c r="AU972" s="29">
        <f t="shared" si="62"/>
        <v>0</v>
      </c>
      <c r="AV972" s="30">
        <f t="shared" si="63"/>
        <v>9.0909999999999991E-2</v>
      </c>
      <c r="AW972" s="25">
        <f>IFERROR(SUMIFS('[1]BD Unidades'!$BI$3:$BI$1424,'[1]BD Unidades'!$A$3:$A$1424,$A972),"-")</f>
        <v>0</v>
      </c>
      <c r="AX972" s="25">
        <f>IFERROR(SUMIFS('[1]BD Unidades'!$BJ$3:$BJ$1424,'[1]BD Unidades'!$A$3:$A$1424,$A972),"-")</f>
        <v>0</v>
      </c>
    </row>
    <row r="973" spans="1:50" ht="14.4" x14ac:dyDescent="0.3">
      <c r="A973" s="7">
        <v>2416</v>
      </c>
      <c r="B973" s="7" t="s">
        <v>5193</v>
      </c>
      <c r="D973" s="8" t="s">
        <v>5194</v>
      </c>
      <c r="E973" s="19" t="s">
        <v>5195</v>
      </c>
      <c r="F973" s="19" t="s">
        <v>5195</v>
      </c>
      <c r="G973" s="19" t="s">
        <v>5196</v>
      </c>
      <c r="H973" s="19" t="s">
        <v>397</v>
      </c>
      <c r="I973" s="19">
        <v>2024</v>
      </c>
      <c r="J973" s="19" t="s">
        <v>495</v>
      </c>
      <c r="K973" s="19" t="s">
        <v>496</v>
      </c>
      <c r="L973" s="19" t="s">
        <v>213</v>
      </c>
      <c r="M973" s="19" t="s">
        <v>90</v>
      </c>
      <c r="N973" s="19" t="s">
        <v>868</v>
      </c>
      <c r="O973" s="19" t="s">
        <v>1702</v>
      </c>
      <c r="P973" s="19" t="s">
        <v>51</v>
      </c>
      <c r="Q973" s="9" t="s">
        <v>5197</v>
      </c>
      <c r="R973" s="20">
        <v>9.0449999999999999</v>
      </c>
      <c r="S973" s="20">
        <v>0.498</v>
      </c>
      <c r="T973" s="20">
        <v>9</v>
      </c>
      <c r="U973" s="20" t="s">
        <v>397</v>
      </c>
      <c r="V973" s="21" t="str">
        <f>_xlfn.XLOOKUP(D973,'[1]Gen. Real'!$A:$A,'[1]Gen. Real'!$C:$C,"-",0)</f>
        <v>-</v>
      </c>
      <c r="W973" s="22"/>
      <c r="X973" s="22" t="str">
        <f>_xlfn.XLOOKUP(D973,[1]Vertimiento!$A:$A,[1]Vertimiento!$E:$E,"-",0)</f>
        <v>-</v>
      </c>
      <c r="Y973" s="23" t="str">
        <f t="shared" si="60"/>
        <v>-</v>
      </c>
      <c r="Z973" s="19" t="str">
        <f>_xlfn.XLOOKUP(D973,[1]Cmg!$I$4:$I$85,[1]Cmg!$M$4:$M$85,"----",0,1)</f>
        <v>----</v>
      </c>
      <c r="AA973" s="19" t="str">
        <f>_xlfn.XLOOKUP(D973,[1]Cmg!$A$4:$A$89,[1]Cmg!$B$4:$B$89,"----",0,1)</f>
        <v>----</v>
      </c>
      <c r="AB973" s="19" t="str">
        <f>_xlfn.XLOOKUP(D973,[1]Cmg!$E$4:$E$89,[1]Cmg!$F$4:$F$89,"----",0,1)</f>
        <v>----</v>
      </c>
      <c r="AC973" s="19" t="str">
        <f>_xlfn.XLOOKUP(D973,[1]Cmg!$O$4:$O$89,[1]Cmg!$P$4:$P$89,"----",0,1)</f>
        <v>----</v>
      </c>
      <c r="AD973" s="24" t="str">
        <f>_xlfn.XLOOKUP(D973,[1]Cmg!$S$4:$S$89,[1]Cmg!$U$4:$U$89,"----",0,1)</f>
        <v>----</v>
      </c>
      <c r="AG973" s="25">
        <f>IFERROR(SUMIFS('[1]BD Unidades'!$AH:$AH,'[1]BD Unidades'!$A:$A,'BD Centrales 2023'!$A973),"-")</f>
        <v>0</v>
      </c>
      <c r="AH973" s="25">
        <f>SUMIFS('[1]BD Unidades'!$AJ$3:$AJ$1424,'[1]BD Unidades'!$A$3:$A$1424,$A973)</f>
        <v>0</v>
      </c>
      <c r="AI973" s="25">
        <f>SUMIFS('[1]BD Unidades'!$AL$3:$AL$1424,'[1]BD Unidades'!$A$3:$A$1424,$A973)</f>
        <v>0</v>
      </c>
      <c r="AJ973" s="26" t="str">
        <f t="shared" si="61"/>
        <v>-</v>
      </c>
      <c r="AK973" s="27">
        <f>IFERROR(SUMIFS('[1]BD Unidades'!$AO$3:$AO$1424,'[1]BD Unidades'!$A$3:$A$1424,$A973),"-")</f>
        <v>0</v>
      </c>
      <c r="AL973" s="27">
        <f>IFERROR(SUMIFS('[1]BD Unidades'!$AQ$3:$AQ$1424,'[1]BD Unidades'!$A$3:$A$1424,$A973),"-")</f>
        <v>0</v>
      </c>
      <c r="AM973" s="27">
        <f>IFERROR(SUMIFS('[1]BD Unidades'!$AS$3:$AS$1424,'[1]BD Unidades'!$A$3:$A$1424,$A973),"-")</f>
        <v>0</v>
      </c>
      <c r="AN973" s="27">
        <f>IFERROR(SUMIFS('[1]BD Unidades'!$AU$3:$AU$1424,'[1]BD Unidades'!$A$3:$A$1424,$A973),"-")</f>
        <v>0</v>
      </c>
      <c r="AO973" s="27"/>
      <c r="AP973" s="27"/>
      <c r="AQ973" s="25">
        <f>IFERROR(SUMIFS('[1]BD Unidades'!$AZ$3:$AZ$1424,'[1]BD Unidades'!$A$3:$A$1424,$A973),"-")</f>
        <v>0</v>
      </c>
      <c r="AR973" s="25">
        <f>IFERROR(SUMIFS('[1]BD Unidades'!$BA$3:$BA$1424,'[1]BD Unidades'!$A$3:$A$1424,$A973),"-")</f>
        <v>0</v>
      </c>
      <c r="AS973" s="28">
        <f>SUMIFS('[1]BD Unidades'!$BC$3:$BC$1424,'[1]BD Unidades'!$A$3:$A$1424,$A973)</f>
        <v>0</v>
      </c>
      <c r="AT973" s="28">
        <f>SUMIFS('[1]BD Unidades'!$BE$3:$BE$1424,'[1]BD Unidades'!$A$3:$A$1424,$A973)</f>
        <v>0</v>
      </c>
      <c r="AU973" s="29">
        <f t="shared" si="62"/>
        <v>0</v>
      </c>
      <c r="AV973" s="30">
        <f t="shared" si="63"/>
        <v>4.9800000000000001E-3</v>
      </c>
      <c r="AW973" s="25">
        <f>IFERROR(SUMIFS('[1]BD Unidades'!$BI$3:$BI$1424,'[1]BD Unidades'!$A$3:$A$1424,$A973),"-")</f>
        <v>0</v>
      </c>
      <c r="AX973" s="25">
        <f>IFERROR(SUMIFS('[1]BD Unidades'!$BJ$3:$BJ$1424,'[1]BD Unidades'!$A$3:$A$1424,$A973),"-")</f>
        <v>0</v>
      </c>
    </row>
    <row r="974" spans="1:50" ht="14.4" x14ac:dyDescent="0.3">
      <c r="A974" s="7">
        <v>2417</v>
      </c>
      <c r="B974" s="7" t="s">
        <v>5198</v>
      </c>
      <c r="D974" s="8" t="s">
        <v>5199</v>
      </c>
      <c r="E974" s="19" t="s">
        <v>5200</v>
      </c>
      <c r="F974" s="19" t="s">
        <v>5200</v>
      </c>
      <c r="G974" s="19" t="s">
        <v>5201</v>
      </c>
      <c r="H974" s="19" t="s">
        <v>397</v>
      </c>
      <c r="I974" s="19">
        <v>2024</v>
      </c>
      <c r="J974" s="19" t="s">
        <v>495</v>
      </c>
      <c r="K974" s="19" t="s">
        <v>496</v>
      </c>
      <c r="L974" s="19" t="s">
        <v>213</v>
      </c>
      <c r="M974" s="19" t="s">
        <v>229</v>
      </c>
      <c r="N974" s="19" t="s">
        <v>1842</v>
      </c>
      <c r="O974" s="19" t="s">
        <v>1843</v>
      </c>
      <c r="P974" s="19" t="s">
        <v>51</v>
      </c>
      <c r="Q974" s="9" t="s">
        <v>3775</v>
      </c>
      <c r="R974" s="20">
        <v>3</v>
      </c>
      <c r="S974" s="20">
        <v>0.33300000000000002</v>
      </c>
      <c r="T974" s="20">
        <v>2.9</v>
      </c>
      <c r="U974" s="20" t="s">
        <v>397</v>
      </c>
      <c r="V974" s="21" t="str">
        <f>_xlfn.XLOOKUP(D974,'[1]Gen. Real'!$A:$A,'[1]Gen. Real'!$C:$C,"-",0)</f>
        <v>-</v>
      </c>
      <c r="W974" s="22"/>
      <c r="X974" s="22" t="str">
        <f>_xlfn.XLOOKUP(D974,[1]Vertimiento!$A:$A,[1]Vertimiento!$E:$E,"-",0)</f>
        <v>-</v>
      </c>
      <c r="Y974" s="23" t="str">
        <f t="shared" si="60"/>
        <v>-</v>
      </c>
      <c r="Z974" s="19" t="str">
        <f>_xlfn.XLOOKUP(D974,[1]Cmg!$I$4:$I$85,[1]Cmg!$M$4:$M$85,"----",0,1)</f>
        <v>----</v>
      </c>
      <c r="AA974" s="19" t="str">
        <f>_xlfn.XLOOKUP(D974,[1]Cmg!$A$4:$A$89,[1]Cmg!$B$4:$B$89,"----",0,1)</f>
        <v>----</v>
      </c>
      <c r="AB974" s="19" t="str">
        <f>_xlfn.XLOOKUP(D974,[1]Cmg!$E$4:$E$89,[1]Cmg!$F$4:$F$89,"----",0,1)</f>
        <v>----</v>
      </c>
      <c r="AC974" s="19" t="str">
        <f>_xlfn.XLOOKUP(D974,[1]Cmg!$O$4:$O$89,[1]Cmg!$P$4:$P$89,"----",0,1)</f>
        <v>----</v>
      </c>
      <c r="AD974" s="24" t="str">
        <f>_xlfn.XLOOKUP(D974,[1]Cmg!$S$4:$S$89,[1]Cmg!$U$4:$U$89,"----",0,1)</f>
        <v>----</v>
      </c>
      <c r="AG974" s="25">
        <f>IFERROR(SUMIFS('[1]BD Unidades'!$AH:$AH,'[1]BD Unidades'!$A:$A,'BD Centrales 2023'!$A974),"-")</f>
        <v>0</v>
      </c>
      <c r="AH974" s="25">
        <f>SUMIFS('[1]BD Unidades'!$AJ$3:$AJ$1424,'[1]BD Unidades'!$A$3:$A$1424,$A974)</f>
        <v>0</v>
      </c>
      <c r="AI974" s="25">
        <f>SUMIFS('[1]BD Unidades'!$AL$3:$AL$1424,'[1]BD Unidades'!$A$3:$A$1424,$A974)</f>
        <v>0</v>
      </c>
      <c r="AJ974" s="26" t="str">
        <f t="shared" si="61"/>
        <v>-</v>
      </c>
      <c r="AK974" s="27">
        <f>IFERROR(SUMIFS('[1]BD Unidades'!$AO$3:$AO$1424,'[1]BD Unidades'!$A$3:$A$1424,$A974),"-")</f>
        <v>0</v>
      </c>
      <c r="AL974" s="27">
        <f>IFERROR(SUMIFS('[1]BD Unidades'!$AQ$3:$AQ$1424,'[1]BD Unidades'!$A$3:$A$1424,$A974),"-")</f>
        <v>0</v>
      </c>
      <c r="AM974" s="27">
        <f>IFERROR(SUMIFS('[1]BD Unidades'!$AS$3:$AS$1424,'[1]BD Unidades'!$A$3:$A$1424,$A974),"-")</f>
        <v>0</v>
      </c>
      <c r="AN974" s="27">
        <f>IFERROR(SUMIFS('[1]BD Unidades'!$AU$3:$AU$1424,'[1]BD Unidades'!$A$3:$A$1424,$A974),"-")</f>
        <v>0</v>
      </c>
      <c r="AO974" s="27"/>
      <c r="AP974" s="27"/>
      <c r="AQ974" s="25">
        <f>IFERROR(SUMIFS('[1]BD Unidades'!$AZ$3:$AZ$1424,'[1]BD Unidades'!$A$3:$A$1424,$A974),"-")</f>
        <v>0</v>
      </c>
      <c r="AR974" s="25">
        <f>IFERROR(SUMIFS('[1]BD Unidades'!$BA$3:$BA$1424,'[1]BD Unidades'!$A$3:$A$1424,$A974),"-")</f>
        <v>0</v>
      </c>
      <c r="AS974" s="28">
        <f>SUMIFS('[1]BD Unidades'!$BC$3:$BC$1424,'[1]BD Unidades'!$A$3:$A$1424,$A974)</f>
        <v>0</v>
      </c>
      <c r="AT974" s="28">
        <f>SUMIFS('[1]BD Unidades'!$BE$3:$BE$1424,'[1]BD Unidades'!$A$3:$A$1424,$A974)</f>
        <v>0</v>
      </c>
      <c r="AU974" s="29">
        <f t="shared" si="62"/>
        <v>0</v>
      </c>
      <c r="AV974" s="30">
        <f t="shared" si="63"/>
        <v>3.3300000000000001E-3</v>
      </c>
      <c r="AW974" s="25">
        <f>IFERROR(SUMIFS('[1]BD Unidades'!$BI$3:$BI$1424,'[1]BD Unidades'!$A$3:$A$1424,$A974),"-")</f>
        <v>0</v>
      </c>
      <c r="AX974" s="25">
        <f>IFERROR(SUMIFS('[1]BD Unidades'!$BJ$3:$BJ$1424,'[1]BD Unidades'!$A$3:$A$1424,$A974),"-")</f>
        <v>0</v>
      </c>
    </row>
    <row r="975" spans="1:50" ht="14.4" x14ac:dyDescent="0.3">
      <c r="A975" s="7">
        <v>2420</v>
      </c>
      <c r="B975" s="7" t="s">
        <v>5202</v>
      </c>
      <c r="D975" s="8" t="s">
        <v>5203</v>
      </c>
      <c r="E975" s="19" t="s">
        <v>5204</v>
      </c>
      <c r="F975" s="19" t="s">
        <v>5204</v>
      </c>
      <c r="G975" s="19" t="s">
        <v>5205</v>
      </c>
      <c r="H975" s="19" t="s">
        <v>397</v>
      </c>
      <c r="I975" s="19">
        <v>2024</v>
      </c>
      <c r="J975" s="19" t="s">
        <v>495</v>
      </c>
      <c r="K975" s="19" t="s">
        <v>496</v>
      </c>
      <c r="L975" s="19" t="s">
        <v>213</v>
      </c>
      <c r="M975" s="19" t="s">
        <v>106</v>
      </c>
      <c r="N975" s="19" t="s">
        <v>243</v>
      </c>
      <c r="O975" s="19" t="s">
        <v>1512</v>
      </c>
      <c r="P975" s="19" t="s">
        <v>51</v>
      </c>
      <c r="Q975" s="9" t="s">
        <v>5206</v>
      </c>
      <c r="R975" s="20">
        <v>8.2449999999999992</v>
      </c>
      <c r="S975" s="20">
        <v>0.54600000000000004</v>
      </c>
      <c r="T975" s="20" t="s">
        <v>5207</v>
      </c>
      <c r="U975" s="20" t="s">
        <v>397</v>
      </c>
      <c r="V975" s="21" t="str">
        <f>_xlfn.XLOOKUP(D975,'[1]Gen. Real'!$A:$A,'[1]Gen. Real'!$C:$C,"-",0)</f>
        <v>-</v>
      </c>
      <c r="W975" s="22"/>
      <c r="X975" s="22" t="str">
        <f>_xlfn.XLOOKUP(D975,[1]Vertimiento!$A:$A,[1]Vertimiento!$E:$E,"-",0)</f>
        <v>-</v>
      </c>
      <c r="Y975" s="23" t="str">
        <f t="shared" si="60"/>
        <v>-</v>
      </c>
      <c r="Z975" s="19" t="str">
        <f>_xlfn.XLOOKUP(D975,[1]Cmg!$I$4:$I$85,[1]Cmg!$M$4:$M$85,"----",0,1)</f>
        <v>----</v>
      </c>
      <c r="AA975" s="19" t="str">
        <f>_xlfn.XLOOKUP(D975,[1]Cmg!$A$4:$A$89,[1]Cmg!$B$4:$B$89,"----",0,1)</f>
        <v>----</v>
      </c>
      <c r="AB975" s="19" t="str">
        <f>_xlfn.XLOOKUP(D975,[1]Cmg!$E$4:$E$89,[1]Cmg!$F$4:$F$89,"----",0,1)</f>
        <v>----</v>
      </c>
      <c r="AC975" s="19" t="str">
        <f>_xlfn.XLOOKUP(D975,[1]Cmg!$O$4:$O$89,[1]Cmg!$P$4:$P$89,"----",0,1)</f>
        <v>----</v>
      </c>
      <c r="AD975" s="24" t="str">
        <f>_xlfn.XLOOKUP(D975,[1]Cmg!$S$4:$S$89,[1]Cmg!$U$4:$U$89,"----",0,1)</f>
        <v>----</v>
      </c>
      <c r="AG975" s="25">
        <f>IFERROR(SUMIFS('[1]BD Unidades'!$AH:$AH,'[1]BD Unidades'!$A:$A,'BD Centrales 2023'!$A975),"-")</f>
        <v>0</v>
      </c>
      <c r="AH975" s="25">
        <f>SUMIFS('[1]BD Unidades'!$AJ$3:$AJ$1424,'[1]BD Unidades'!$A$3:$A$1424,$A975)</f>
        <v>0</v>
      </c>
      <c r="AI975" s="25">
        <f>SUMIFS('[1]BD Unidades'!$AL$3:$AL$1424,'[1]BD Unidades'!$A$3:$A$1424,$A975)</f>
        <v>0</v>
      </c>
      <c r="AJ975" s="26" t="str">
        <f t="shared" si="61"/>
        <v>-</v>
      </c>
      <c r="AK975" s="27">
        <f>IFERROR(SUMIFS('[1]BD Unidades'!$AO$3:$AO$1424,'[1]BD Unidades'!$A$3:$A$1424,$A975),"-")</f>
        <v>0</v>
      </c>
      <c r="AL975" s="27">
        <f>IFERROR(SUMIFS('[1]BD Unidades'!$AQ$3:$AQ$1424,'[1]BD Unidades'!$A$3:$A$1424,$A975),"-")</f>
        <v>0</v>
      </c>
      <c r="AM975" s="27">
        <f>IFERROR(SUMIFS('[1]BD Unidades'!$AS$3:$AS$1424,'[1]BD Unidades'!$A$3:$A$1424,$A975),"-")</f>
        <v>0</v>
      </c>
      <c r="AN975" s="27">
        <f>IFERROR(SUMIFS('[1]BD Unidades'!$AU$3:$AU$1424,'[1]BD Unidades'!$A$3:$A$1424,$A975),"-")</f>
        <v>0</v>
      </c>
      <c r="AO975" s="27"/>
      <c r="AP975" s="27"/>
      <c r="AQ975" s="25">
        <f>IFERROR(SUMIFS('[1]BD Unidades'!$AZ$3:$AZ$1424,'[1]BD Unidades'!$A$3:$A$1424,$A975),"-")</f>
        <v>0</v>
      </c>
      <c r="AR975" s="25">
        <f>IFERROR(SUMIFS('[1]BD Unidades'!$BA$3:$BA$1424,'[1]BD Unidades'!$A$3:$A$1424,$A975),"-")</f>
        <v>0</v>
      </c>
      <c r="AS975" s="28">
        <f>SUMIFS('[1]BD Unidades'!$BC$3:$BC$1424,'[1]BD Unidades'!$A$3:$A$1424,$A975)</f>
        <v>0</v>
      </c>
      <c r="AT975" s="28">
        <f>SUMIFS('[1]BD Unidades'!$BE$3:$BE$1424,'[1]BD Unidades'!$A$3:$A$1424,$A975)</f>
        <v>0</v>
      </c>
      <c r="AU975" s="29">
        <f t="shared" si="62"/>
        <v>0</v>
      </c>
      <c r="AV975" s="30">
        <f t="shared" si="63"/>
        <v>5.4600000000000004E-3</v>
      </c>
      <c r="AW975" s="25">
        <f>IFERROR(SUMIFS('[1]BD Unidades'!$BI$3:$BI$1424,'[1]BD Unidades'!$A$3:$A$1424,$A975),"-")</f>
        <v>0</v>
      </c>
      <c r="AX975" s="25">
        <f>IFERROR(SUMIFS('[1]BD Unidades'!$BJ$3:$BJ$1424,'[1]BD Unidades'!$A$3:$A$1424,$A975),"-")</f>
        <v>0</v>
      </c>
    </row>
    <row r="976" spans="1:50" ht="14.4" x14ac:dyDescent="0.3">
      <c r="A976" s="7">
        <v>2421</v>
      </c>
      <c r="B976" s="7" t="s">
        <v>5208</v>
      </c>
      <c r="D976" s="8" t="s">
        <v>5209</v>
      </c>
      <c r="E976" s="19" t="s">
        <v>5210</v>
      </c>
      <c r="F976" s="19" t="s">
        <v>5210</v>
      </c>
      <c r="G976" s="19" t="s">
        <v>5211</v>
      </c>
      <c r="H976" s="19" t="s">
        <v>397</v>
      </c>
      <c r="I976" s="19">
        <v>2024</v>
      </c>
      <c r="J976" s="19" t="s">
        <v>495</v>
      </c>
      <c r="K976" s="19" t="s">
        <v>496</v>
      </c>
      <c r="L976" s="19" t="s">
        <v>213</v>
      </c>
      <c r="M976" s="19" t="s">
        <v>90</v>
      </c>
      <c r="N976" s="19" t="s">
        <v>91</v>
      </c>
      <c r="O976" s="19" t="s">
        <v>91</v>
      </c>
      <c r="P976" s="19" t="s">
        <v>51</v>
      </c>
      <c r="Q976" s="9" t="s">
        <v>5212</v>
      </c>
      <c r="R976" s="20">
        <v>9.1129999999999995</v>
      </c>
      <c r="S976" s="20">
        <v>1.24</v>
      </c>
      <c r="T976" s="20">
        <v>7.9</v>
      </c>
      <c r="U976" s="20" t="s">
        <v>397</v>
      </c>
      <c r="V976" s="21" t="str">
        <f>_xlfn.XLOOKUP(D976,'[1]Gen. Real'!$A:$A,'[1]Gen. Real'!$C:$C,"-",0)</f>
        <v>-</v>
      </c>
      <c r="W976" s="22"/>
      <c r="X976" s="22" t="str">
        <f>_xlfn.XLOOKUP(D976,[1]Vertimiento!$A:$A,[1]Vertimiento!$E:$E,"-",0)</f>
        <v>-</v>
      </c>
      <c r="Y976" s="23" t="str">
        <f t="shared" si="60"/>
        <v>-</v>
      </c>
      <c r="Z976" s="19" t="str">
        <f>_xlfn.XLOOKUP(D976,[1]Cmg!$I$4:$I$85,[1]Cmg!$M$4:$M$85,"----",0,1)</f>
        <v>----</v>
      </c>
      <c r="AA976" s="19" t="str">
        <f>_xlfn.XLOOKUP(D976,[1]Cmg!$A$4:$A$89,[1]Cmg!$B$4:$B$89,"----",0,1)</f>
        <v>----</v>
      </c>
      <c r="AB976" s="19" t="str">
        <f>_xlfn.XLOOKUP(D976,[1]Cmg!$E$4:$E$89,[1]Cmg!$F$4:$F$89,"----",0,1)</f>
        <v>----</v>
      </c>
      <c r="AC976" s="19" t="str">
        <f>_xlfn.XLOOKUP(D976,[1]Cmg!$O$4:$O$89,[1]Cmg!$P$4:$P$89,"----",0,1)</f>
        <v>----</v>
      </c>
      <c r="AD976" s="24" t="str">
        <f>_xlfn.XLOOKUP(D976,[1]Cmg!$S$4:$S$89,[1]Cmg!$U$4:$U$89,"----",0,1)</f>
        <v>----</v>
      </c>
      <c r="AG976" s="25">
        <f>IFERROR(SUMIFS('[1]BD Unidades'!$AH:$AH,'[1]BD Unidades'!$A:$A,'BD Centrales 2023'!$A976),"-")</f>
        <v>0</v>
      </c>
      <c r="AH976" s="25">
        <f>SUMIFS('[1]BD Unidades'!$AJ$3:$AJ$1424,'[1]BD Unidades'!$A$3:$A$1424,$A976)</f>
        <v>0</v>
      </c>
      <c r="AI976" s="25">
        <f>SUMIFS('[1]BD Unidades'!$AL$3:$AL$1424,'[1]BD Unidades'!$A$3:$A$1424,$A976)</f>
        <v>0</v>
      </c>
      <c r="AJ976" s="26" t="str">
        <f t="shared" si="61"/>
        <v>-</v>
      </c>
      <c r="AK976" s="27">
        <f>IFERROR(SUMIFS('[1]BD Unidades'!$AO$3:$AO$1424,'[1]BD Unidades'!$A$3:$A$1424,$A976),"-")</f>
        <v>0</v>
      </c>
      <c r="AL976" s="27">
        <f>IFERROR(SUMIFS('[1]BD Unidades'!$AQ$3:$AQ$1424,'[1]BD Unidades'!$A$3:$A$1424,$A976),"-")</f>
        <v>0</v>
      </c>
      <c r="AM976" s="27">
        <f>IFERROR(SUMIFS('[1]BD Unidades'!$AS$3:$AS$1424,'[1]BD Unidades'!$A$3:$A$1424,$A976),"-")</f>
        <v>0</v>
      </c>
      <c r="AN976" s="27">
        <f>IFERROR(SUMIFS('[1]BD Unidades'!$AU$3:$AU$1424,'[1]BD Unidades'!$A$3:$A$1424,$A976),"-")</f>
        <v>0</v>
      </c>
      <c r="AO976" s="27"/>
      <c r="AP976" s="27"/>
      <c r="AQ976" s="25">
        <f>IFERROR(SUMIFS('[1]BD Unidades'!$AZ$3:$AZ$1424,'[1]BD Unidades'!$A$3:$A$1424,$A976),"-")</f>
        <v>0</v>
      </c>
      <c r="AR976" s="25">
        <f>IFERROR(SUMIFS('[1]BD Unidades'!$BA$3:$BA$1424,'[1]BD Unidades'!$A$3:$A$1424,$A976),"-")</f>
        <v>0</v>
      </c>
      <c r="AS976" s="28">
        <f>SUMIFS('[1]BD Unidades'!$BC$3:$BC$1424,'[1]BD Unidades'!$A$3:$A$1424,$A976)</f>
        <v>0</v>
      </c>
      <c r="AT976" s="28">
        <f>SUMIFS('[1]BD Unidades'!$BE$3:$BE$1424,'[1]BD Unidades'!$A$3:$A$1424,$A976)</f>
        <v>0</v>
      </c>
      <c r="AU976" s="29">
        <f t="shared" si="62"/>
        <v>0</v>
      </c>
      <c r="AV976" s="30">
        <f t="shared" si="63"/>
        <v>1.24E-2</v>
      </c>
      <c r="AW976" s="25">
        <f>IFERROR(SUMIFS('[1]BD Unidades'!$BI$3:$BI$1424,'[1]BD Unidades'!$A$3:$A$1424,$A976),"-")</f>
        <v>0</v>
      </c>
      <c r="AX976" s="25">
        <f>IFERROR(SUMIFS('[1]BD Unidades'!$BJ$3:$BJ$1424,'[1]BD Unidades'!$A$3:$A$1424,$A976),"-")</f>
        <v>0</v>
      </c>
    </row>
    <row r="977" spans="1:50" ht="14.4" x14ac:dyDescent="0.3">
      <c r="A977" s="7">
        <v>2425</v>
      </c>
      <c r="B977" s="7" t="s">
        <v>5213</v>
      </c>
      <c r="D977" s="8" t="s">
        <v>5214</v>
      </c>
      <c r="E977" s="19" t="s">
        <v>5215</v>
      </c>
      <c r="F977" s="19" t="s">
        <v>5215</v>
      </c>
      <c r="G977" s="19" t="s">
        <v>5216</v>
      </c>
      <c r="H977" s="19" t="s">
        <v>397</v>
      </c>
      <c r="I977" s="19">
        <v>2024</v>
      </c>
      <c r="J977" s="19" t="s">
        <v>495</v>
      </c>
      <c r="K977" s="19" t="s">
        <v>496</v>
      </c>
      <c r="L977" s="19" t="s">
        <v>213</v>
      </c>
      <c r="M977" s="19" t="s">
        <v>477</v>
      </c>
      <c r="N977" s="19" t="s">
        <v>478</v>
      </c>
      <c r="O977" s="19" t="s">
        <v>617</v>
      </c>
      <c r="P977" s="19" t="s">
        <v>51</v>
      </c>
      <c r="Q977" s="9" t="s">
        <v>5217</v>
      </c>
      <c r="R977" s="20">
        <v>3</v>
      </c>
      <c r="S977" s="20">
        <v>0.58299999999999996</v>
      </c>
      <c r="T977" s="20">
        <v>3.02</v>
      </c>
      <c r="U977" s="20" t="s">
        <v>397</v>
      </c>
      <c r="V977" s="21" t="str">
        <f>_xlfn.XLOOKUP(D977,'[1]Gen. Real'!$A:$A,'[1]Gen. Real'!$C:$C,"-",0)</f>
        <v>-</v>
      </c>
      <c r="W977" s="22"/>
      <c r="X977" s="22" t="str">
        <f>_xlfn.XLOOKUP(D977,[1]Vertimiento!$A:$A,[1]Vertimiento!$E:$E,"-",0)</f>
        <v>-</v>
      </c>
      <c r="Y977" s="23" t="str">
        <f t="shared" si="60"/>
        <v>-</v>
      </c>
      <c r="Z977" s="19" t="str">
        <f>_xlfn.XLOOKUP(D977,[1]Cmg!$I$4:$I$85,[1]Cmg!$M$4:$M$85,"----",0,1)</f>
        <v>----</v>
      </c>
      <c r="AA977" s="19" t="str">
        <f>_xlfn.XLOOKUP(D977,[1]Cmg!$A$4:$A$89,[1]Cmg!$B$4:$B$89,"----",0,1)</f>
        <v>----</v>
      </c>
      <c r="AB977" s="19" t="str">
        <f>_xlfn.XLOOKUP(D977,[1]Cmg!$E$4:$E$89,[1]Cmg!$F$4:$F$89,"----",0,1)</f>
        <v>----</v>
      </c>
      <c r="AC977" s="19" t="str">
        <f>_xlfn.XLOOKUP(D977,[1]Cmg!$O$4:$O$89,[1]Cmg!$P$4:$P$89,"----",0,1)</f>
        <v>----</v>
      </c>
      <c r="AD977" s="24" t="str">
        <f>_xlfn.XLOOKUP(D977,[1]Cmg!$S$4:$S$89,[1]Cmg!$U$4:$U$89,"----",0,1)</f>
        <v>----</v>
      </c>
      <c r="AG977" s="25">
        <f>IFERROR(SUMIFS('[1]BD Unidades'!$AH:$AH,'[1]BD Unidades'!$A:$A,'BD Centrales 2023'!$A977),"-")</f>
        <v>0</v>
      </c>
      <c r="AH977" s="25">
        <f>SUMIFS('[1]BD Unidades'!$AJ$3:$AJ$1424,'[1]BD Unidades'!$A$3:$A$1424,$A977)</f>
        <v>0</v>
      </c>
      <c r="AI977" s="25">
        <f>SUMIFS('[1]BD Unidades'!$AL$3:$AL$1424,'[1]BD Unidades'!$A$3:$A$1424,$A977)</f>
        <v>0</v>
      </c>
      <c r="AJ977" s="26" t="str">
        <f t="shared" si="61"/>
        <v>-</v>
      </c>
      <c r="AK977" s="27">
        <f>IFERROR(SUMIFS('[1]BD Unidades'!$AO$3:$AO$1424,'[1]BD Unidades'!$A$3:$A$1424,$A977),"-")</f>
        <v>0</v>
      </c>
      <c r="AL977" s="27">
        <f>IFERROR(SUMIFS('[1]BD Unidades'!$AQ$3:$AQ$1424,'[1]BD Unidades'!$A$3:$A$1424,$A977),"-")</f>
        <v>0</v>
      </c>
      <c r="AM977" s="27">
        <f>IFERROR(SUMIFS('[1]BD Unidades'!$AS$3:$AS$1424,'[1]BD Unidades'!$A$3:$A$1424,$A977),"-")</f>
        <v>0</v>
      </c>
      <c r="AN977" s="27">
        <f>IFERROR(SUMIFS('[1]BD Unidades'!$AU$3:$AU$1424,'[1]BD Unidades'!$A$3:$A$1424,$A977),"-")</f>
        <v>0</v>
      </c>
      <c r="AO977" s="27"/>
      <c r="AP977" s="27"/>
      <c r="AQ977" s="25">
        <f>IFERROR(SUMIFS('[1]BD Unidades'!$AZ$3:$AZ$1424,'[1]BD Unidades'!$A$3:$A$1424,$A977),"-")</f>
        <v>0</v>
      </c>
      <c r="AR977" s="25">
        <f>IFERROR(SUMIFS('[1]BD Unidades'!$BA$3:$BA$1424,'[1]BD Unidades'!$A$3:$A$1424,$A977),"-")</f>
        <v>0</v>
      </c>
      <c r="AS977" s="28">
        <f>SUMIFS('[1]BD Unidades'!$BC$3:$BC$1424,'[1]BD Unidades'!$A$3:$A$1424,$A977)</f>
        <v>0</v>
      </c>
      <c r="AT977" s="28">
        <f>SUMIFS('[1]BD Unidades'!$BE$3:$BE$1424,'[1]BD Unidades'!$A$3:$A$1424,$A977)</f>
        <v>0</v>
      </c>
      <c r="AU977" s="29">
        <f t="shared" si="62"/>
        <v>0</v>
      </c>
      <c r="AV977" s="30">
        <f t="shared" si="63"/>
        <v>5.8299999999999992E-3</v>
      </c>
      <c r="AW977" s="25">
        <f>IFERROR(SUMIFS('[1]BD Unidades'!$BI$3:$BI$1424,'[1]BD Unidades'!$A$3:$A$1424,$A977),"-")</f>
        <v>0</v>
      </c>
      <c r="AX977" s="25">
        <f>IFERROR(SUMIFS('[1]BD Unidades'!$BJ$3:$BJ$1424,'[1]BD Unidades'!$A$3:$A$1424,$A977),"-")</f>
        <v>0</v>
      </c>
    </row>
    <row r="978" spans="1:50" ht="14.4" x14ac:dyDescent="0.3">
      <c r="A978" s="7">
        <v>2427</v>
      </c>
      <c r="B978" s="7" t="s">
        <v>5218</v>
      </c>
      <c r="D978" s="8" t="s">
        <v>5219</v>
      </c>
      <c r="E978" s="19" t="s">
        <v>5220</v>
      </c>
      <c r="F978" s="19" t="s">
        <v>5220</v>
      </c>
      <c r="G978" s="19" t="s">
        <v>5221</v>
      </c>
      <c r="H978" s="19" t="s">
        <v>397</v>
      </c>
      <c r="I978" s="19">
        <v>2024</v>
      </c>
      <c r="J978" s="19" t="s">
        <v>495</v>
      </c>
      <c r="K978" s="19" t="s">
        <v>496</v>
      </c>
      <c r="L978" s="19" t="s">
        <v>213</v>
      </c>
      <c r="M978" s="19" t="s">
        <v>497</v>
      </c>
      <c r="N978" s="19" t="s">
        <v>48</v>
      </c>
      <c r="O978" s="19" t="s">
        <v>498</v>
      </c>
      <c r="P978" s="19" t="s">
        <v>51</v>
      </c>
      <c r="Q978" s="9" t="s">
        <v>5223</v>
      </c>
      <c r="R978" s="20">
        <v>6</v>
      </c>
      <c r="S978" s="20">
        <v>0</v>
      </c>
      <c r="T978" s="20">
        <v>6</v>
      </c>
      <c r="U978" s="20" t="s">
        <v>397</v>
      </c>
      <c r="V978" s="21" t="str">
        <f>_xlfn.XLOOKUP(D978,'[1]Gen. Real'!$A:$A,'[1]Gen. Real'!$C:$C,"-",0)</f>
        <v>-</v>
      </c>
      <c r="W978" s="22"/>
      <c r="X978" s="22" t="str">
        <f>_xlfn.XLOOKUP(D978,[1]Vertimiento!$A:$A,[1]Vertimiento!$E:$E,"-",0)</f>
        <v>-</v>
      </c>
      <c r="Y978" s="23" t="str">
        <f t="shared" si="60"/>
        <v>-</v>
      </c>
      <c r="Z978" s="19" t="str">
        <f>_xlfn.XLOOKUP(D978,[1]Cmg!$I$4:$I$85,[1]Cmg!$M$4:$M$85,"----",0,1)</f>
        <v>----</v>
      </c>
      <c r="AA978" s="19" t="str">
        <f>_xlfn.XLOOKUP(D978,[1]Cmg!$A$4:$A$89,[1]Cmg!$B$4:$B$89,"----",0,1)</f>
        <v>----</v>
      </c>
      <c r="AB978" s="19" t="str">
        <f>_xlfn.XLOOKUP(D978,[1]Cmg!$E$4:$E$89,[1]Cmg!$F$4:$F$89,"----",0,1)</f>
        <v>----</v>
      </c>
      <c r="AC978" s="19" t="str">
        <f>_xlfn.XLOOKUP(D978,[1]Cmg!$O$4:$O$89,[1]Cmg!$P$4:$P$89,"----",0,1)</f>
        <v>----</v>
      </c>
      <c r="AD978" s="24" t="str">
        <f>_xlfn.XLOOKUP(D978,[1]Cmg!$S$4:$S$89,[1]Cmg!$U$4:$U$89,"----",0,1)</f>
        <v>----</v>
      </c>
      <c r="AG978" s="25">
        <f>IFERROR(SUMIFS('[1]BD Unidades'!$AH:$AH,'[1]BD Unidades'!$A:$A,'BD Centrales 2023'!$A978),"-")</f>
        <v>0</v>
      </c>
      <c r="AH978" s="25">
        <f>SUMIFS('[1]BD Unidades'!$AJ$3:$AJ$1424,'[1]BD Unidades'!$A$3:$A$1424,$A978)</f>
        <v>0</v>
      </c>
      <c r="AI978" s="25">
        <f>SUMIFS('[1]BD Unidades'!$AL$3:$AL$1424,'[1]BD Unidades'!$A$3:$A$1424,$A978)</f>
        <v>0</v>
      </c>
      <c r="AJ978" s="26" t="str">
        <f t="shared" si="61"/>
        <v>-</v>
      </c>
      <c r="AK978" s="27">
        <f>IFERROR(SUMIFS('[1]BD Unidades'!$AO$3:$AO$1424,'[1]BD Unidades'!$A$3:$A$1424,$A978),"-")</f>
        <v>0</v>
      </c>
      <c r="AL978" s="27">
        <f>IFERROR(SUMIFS('[1]BD Unidades'!$AQ$3:$AQ$1424,'[1]BD Unidades'!$A$3:$A$1424,$A978),"-")</f>
        <v>0</v>
      </c>
      <c r="AM978" s="27">
        <f>IFERROR(SUMIFS('[1]BD Unidades'!$AS$3:$AS$1424,'[1]BD Unidades'!$A$3:$A$1424,$A978),"-")</f>
        <v>0</v>
      </c>
      <c r="AN978" s="27">
        <f>IFERROR(SUMIFS('[1]BD Unidades'!$AU$3:$AU$1424,'[1]BD Unidades'!$A$3:$A$1424,$A978),"-")</f>
        <v>0</v>
      </c>
      <c r="AO978" s="27"/>
      <c r="AP978" s="27"/>
      <c r="AQ978" s="25">
        <f>IFERROR(SUMIFS('[1]BD Unidades'!$AZ$3:$AZ$1424,'[1]BD Unidades'!$A$3:$A$1424,$A978),"-")</f>
        <v>0</v>
      </c>
      <c r="AR978" s="25">
        <f>IFERROR(SUMIFS('[1]BD Unidades'!$BA$3:$BA$1424,'[1]BD Unidades'!$A$3:$A$1424,$A978),"-")</f>
        <v>0</v>
      </c>
      <c r="AS978" s="28">
        <f>SUMIFS('[1]BD Unidades'!$BC$3:$BC$1424,'[1]BD Unidades'!$A$3:$A$1424,$A978)</f>
        <v>0</v>
      </c>
      <c r="AT978" s="28">
        <f>SUMIFS('[1]BD Unidades'!$BE$3:$BE$1424,'[1]BD Unidades'!$A$3:$A$1424,$A978)</f>
        <v>0</v>
      </c>
      <c r="AU978" s="29">
        <f t="shared" si="62"/>
        <v>0</v>
      </c>
      <c r="AV978" s="30">
        <f t="shared" si="63"/>
        <v>0</v>
      </c>
      <c r="AW978" s="25">
        <f>IFERROR(SUMIFS('[1]BD Unidades'!$BI$3:$BI$1424,'[1]BD Unidades'!$A$3:$A$1424,$A978),"-")</f>
        <v>0</v>
      </c>
      <c r="AX978" s="25">
        <f>IFERROR(SUMIFS('[1]BD Unidades'!$BJ$3:$BJ$1424,'[1]BD Unidades'!$A$3:$A$1424,$A978),"-")</f>
        <v>0</v>
      </c>
    </row>
    <row r="979" spans="1:50" ht="14.4" x14ac:dyDescent="0.3">
      <c r="A979" s="7">
        <v>2428</v>
      </c>
      <c r="B979" s="7" t="s">
        <v>5224</v>
      </c>
      <c r="D979" s="8" t="s">
        <v>5225</v>
      </c>
      <c r="E979" s="19" t="s">
        <v>5226</v>
      </c>
      <c r="F979" s="19" t="s">
        <v>5226</v>
      </c>
      <c r="G979" s="19" t="s">
        <v>5227</v>
      </c>
      <c r="H979" s="19" t="s">
        <v>397</v>
      </c>
      <c r="I979" s="19">
        <v>2024</v>
      </c>
      <c r="J979" s="19" t="s">
        <v>495</v>
      </c>
      <c r="K979" s="19" t="s">
        <v>496</v>
      </c>
      <c r="L979" s="19" t="s">
        <v>213</v>
      </c>
      <c r="M979" s="19" t="s">
        <v>90</v>
      </c>
      <c r="N979" s="19" t="s">
        <v>868</v>
      </c>
      <c r="O979" s="19" t="s">
        <v>868</v>
      </c>
      <c r="P979" s="19" t="s">
        <v>51</v>
      </c>
      <c r="Q979" s="9" t="s">
        <v>5228</v>
      </c>
      <c r="R979" s="20">
        <v>9.0449999999999999</v>
      </c>
      <c r="S979" s="20">
        <v>0.498</v>
      </c>
      <c r="T979" s="20">
        <v>9</v>
      </c>
      <c r="U979" s="20" t="s">
        <v>397</v>
      </c>
      <c r="V979" s="21" t="str">
        <f>_xlfn.XLOOKUP(D979,'[1]Gen. Real'!$A:$A,'[1]Gen. Real'!$C:$C,"-",0)</f>
        <v>-</v>
      </c>
      <c r="W979" s="22"/>
      <c r="X979" s="22" t="str">
        <f>_xlfn.XLOOKUP(D979,[1]Vertimiento!$A:$A,[1]Vertimiento!$E:$E,"-",0)</f>
        <v>-</v>
      </c>
      <c r="Y979" s="23" t="str">
        <f t="shared" si="60"/>
        <v>-</v>
      </c>
      <c r="Z979" s="19" t="str">
        <f>_xlfn.XLOOKUP(D979,[1]Cmg!$I$4:$I$85,[1]Cmg!$M$4:$M$85,"----",0,1)</f>
        <v>----</v>
      </c>
      <c r="AA979" s="19" t="str">
        <f>_xlfn.XLOOKUP(D979,[1]Cmg!$A$4:$A$89,[1]Cmg!$B$4:$B$89,"----",0,1)</f>
        <v>----</v>
      </c>
      <c r="AB979" s="19" t="str">
        <f>_xlfn.XLOOKUP(D979,[1]Cmg!$E$4:$E$89,[1]Cmg!$F$4:$F$89,"----",0,1)</f>
        <v>----</v>
      </c>
      <c r="AC979" s="19" t="str">
        <f>_xlfn.XLOOKUP(D979,[1]Cmg!$O$4:$O$89,[1]Cmg!$P$4:$P$89,"----",0,1)</f>
        <v>----</v>
      </c>
      <c r="AD979" s="24" t="str">
        <f>_xlfn.XLOOKUP(D979,[1]Cmg!$S$4:$S$89,[1]Cmg!$U$4:$U$89,"----",0,1)</f>
        <v>----</v>
      </c>
      <c r="AG979" s="25">
        <f>IFERROR(SUMIFS('[1]BD Unidades'!$AH:$AH,'[1]BD Unidades'!$A:$A,'BD Centrales 2023'!$A979),"-")</f>
        <v>0</v>
      </c>
      <c r="AH979" s="25">
        <f>SUMIFS('[1]BD Unidades'!$AJ$3:$AJ$1424,'[1]BD Unidades'!$A$3:$A$1424,$A979)</f>
        <v>0</v>
      </c>
      <c r="AI979" s="25">
        <f>SUMIFS('[1]BD Unidades'!$AL$3:$AL$1424,'[1]BD Unidades'!$A$3:$A$1424,$A979)</f>
        <v>0</v>
      </c>
      <c r="AJ979" s="26" t="str">
        <f t="shared" si="61"/>
        <v>-</v>
      </c>
      <c r="AK979" s="27">
        <f>IFERROR(SUMIFS('[1]BD Unidades'!$AO$3:$AO$1424,'[1]BD Unidades'!$A$3:$A$1424,$A979),"-")</f>
        <v>0</v>
      </c>
      <c r="AL979" s="27">
        <f>IFERROR(SUMIFS('[1]BD Unidades'!$AQ$3:$AQ$1424,'[1]BD Unidades'!$A$3:$A$1424,$A979),"-")</f>
        <v>0</v>
      </c>
      <c r="AM979" s="27">
        <f>IFERROR(SUMIFS('[1]BD Unidades'!$AS$3:$AS$1424,'[1]BD Unidades'!$A$3:$A$1424,$A979),"-")</f>
        <v>0</v>
      </c>
      <c r="AN979" s="27">
        <f>IFERROR(SUMIFS('[1]BD Unidades'!$AU$3:$AU$1424,'[1]BD Unidades'!$A$3:$A$1424,$A979),"-")</f>
        <v>0</v>
      </c>
      <c r="AO979" s="27"/>
      <c r="AP979" s="27"/>
      <c r="AQ979" s="25">
        <f>IFERROR(SUMIFS('[1]BD Unidades'!$AZ$3:$AZ$1424,'[1]BD Unidades'!$A$3:$A$1424,$A979),"-")</f>
        <v>0</v>
      </c>
      <c r="AR979" s="25">
        <f>IFERROR(SUMIFS('[1]BD Unidades'!$BA$3:$BA$1424,'[1]BD Unidades'!$A$3:$A$1424,$A979),"-")</f>
        <v>0</v>
      </c>
      <c r="AS979" s="28">
        <f>SUMIFS('[1]BD Unidades'!$BC$3:$BC$1424,'[1]BD Unidades'!$A$3:$A$1424,$A979)</f>
        <v>0</v>
      </c>
      <c r="AT979" s="28">
        <f>SUMIFS('[1]BD Unidades'!$BE$3:$BE$1424,'[1]BD Unidades'!$A$3:$A$1424,$A979)</f>
        <v>0</v>
      </c>
      <c r="AU979" s="29">
        <f t="shared" si="62"/>
        <v>0</v>
      </c>
      <c r="AV979" s="30">
        <f t="shared" si="63"/>
        <v>4.9800000000000001E-3</v>
      </c>
      <c r="AW979" s="25">
        <f>IFERROR(SUMIFS('[1]BD Unidades'!$BI$3:$BI$1424,'[1]BD Unidades'!$A$3:$A$1424,$A979),"-")</f>
        <v>0</v>
      </c>
      <c r="AX979" s="25">
        <f>IFERROR(SUMIFS('[1]BD Unidades'!$BJ$3:$BJ$1424,'[1]BD Unidades'!$A$3:$A$1424,$A979),"-")</f>
        <v>0</v>
      </c>
    </row>
    <row r="980" spans="1:50" ht="14.4" x14ac:dyDescent="0.3">
      <c r="A980" s="7">
        <v>2430</v>
      </c>
      <c r="B980" s="7" t="s">
        <v>5229</v>
      </c>
      <c r="D980" s="8" t="s">
        <v>5230</v>
      </c>
      <c r="E980" s="19" t="s">
        <v>5231</v>
      </c>
      <c r="F980" s="19" t="s">
        <v>5231</v>
      </c>
      <c r="G980" s="19" t="s">
        <v>4486</v>
      </c>
      <c r="H980" s="19" t="s">
        <v>397</v>
      </c>
      <c r="I980" s="19">
        <v>2024</v>
      </c>
      <c r="J980" s="19" t="s">
        <v>495</v>
      </c>
      <c r="K980" s="19" t="s">
        <v>496</v>
      </c>
      <c r="L980" s="19" t="s">
        <v>213</v>
      </c>
      <c r="M980" s="19" t="s">
        <v>48</v>
      </c>
      <c r="N980" s="19" t="s">
        <v>48</v>
      </c>
      <c r="O980" s="19" t="s">
        <v>933</v>
      </c>
      <c r="P980" s="19" t="s">
        <v>51</v>
      </c>
      <c r="Q980" s="9" t="s">
        <v>5232</v>
      </c>
      <c r="R980" s="20">
        <v>0.21</v>
      </c>
      <c r="S980" s="20">
        <v>52.381</v>
      </c>
      <c r="T980" s="20">
        <v>0.1</v>
      </c>
      <c r="U980" s="20" t="s">
        <v>397</v>
      </c>
      <c r="V980" s="21" t="str">
        <f>_xlfn.XLOOKUP(D980,'[1]Gen. Real'!$A:$A,'[1]Gen. Real'!$C:$C,"-",0)</f>
        <v>-</v>
      </c>
      <c r="W980" s="22"/>
      <c r="X980" s="22" t="str">
        <f>_xlfn.XLOOKUP(D980,[1]Vertimiento!$A:$A,[1]Vertimiento!$E:$E,"-",0)</f>
        <v>-</v>
      </c>
      <c r="Y980" s="23" t="str">
        <f t="shared" si="60"/>
        <v>-</v>
      </c>
      <c r="Z980" s="19" t="str">
        <f>_xlfn.XLOOKUP(D980,[1]Cmg!$I$4:$I$85,[1]Cmg!$M$4:$M$85,"----",0,1)</f>
        <v>----</v>
      </c>
      <c r="AA980" s="19" t="str">
        <f>_xlfn.XLOOKUP(D980,[1]Cmg!$A$4:$A$89,[1]Cmg!$B$4:$B$89,"----",0,1)</f>
        <v>----</v>
      </c>
      <c r="AB980" s="19" t="str">
        <f>_xlfn.XLOOKUP(D980,[1]Cmg!$E$4:$E$89,[1]Cmg!$F$4:$F$89,"----",0,1)</f>
        <v>----</v>
      </c>
      <c r="AC980" s="19" t="str">
        <f>_xlfn.XLOOKUP(D980,[1]Cmg!$O$4:$O$89,[1]Cmg!$P$4:$P$89,"----",0,1)</f>
        <v>----</v>
      </c>
      <c r="AD980" s="24" t="str">
        <f>_xlfn.XLOOKUP(D980,[1]Cmg!$S$4:$S$89,[1]Cmg!$U$4:$U$89,"----",0,1)</f>
        <v>----</v>
      </c>
      <c r="AG980" s="25">
        <f>IFERROR(SUMIFS('[1]BD Unidades'!$AH:$AH,'[1]BD Unidades'!$A:$A,'BD Centrales 2023'!$A980),"-")</f>
        <v>0</v>
      </c>
      <c r="AH980" s="25">
        <f>SUMIFS('[1]BD Unidades'!$AJ$3:$AJ$1424,'[1]BD Unidades'!$A$3:$A$1424,$A980)</f>
        <v>0</v>
      </c>
      <c r="AI980" s="25">
        <f>SUMIFS('[1]BD Unidades'!$AL$3:$AL$1424,'[1]BD Unidades'!$A$3:$A$1424,$A980)</f>
        <v>0</v>
      </c>
      <c r="AJ980" s="26" t="str">
        <f t="shared" si="61"/>
        <v>-</v>
      </c>
      <c r="AK980" s="27">
        <f>IFERROR(SUMIFS('[1]BD Unidades'!$AO$3:$AO$1424,'[1]BD Unidades'!$A$3:$A$1424,$A980),"-")</f>
        <v>0</v>
      </c>
      <c r="AL980" s="27">
        <f>IFERROR(SUMIFS('[1]BD Unidades'!$AQ$3:$AQ$1424,'[1]BD Unidades'!$A$3:$A$1424,$A980),"-")</f>
        <v>0</v>
      </c>
      <c r="AM980" s="27">
        <f>IFERROR(SUMIFS('[1]BD Unidades'!$AS$3:$AS$1424,'[1]BD Unidades'!$A$3:$A$1424,$A980),"-")</f>
        <v>0</v>
      </c>
      <c r="AN980" s="27">
        <f>IFERROR(SUMIFS('[1]BD Unidades'!$AU$3:$AU$1424,'[1]BD Unidades'!$A$3:$A$1424,$A980),"-")</f>
        <v>0</v>
      </c>
      <c r="AO980" s="27"/>
      <c r="AP980" s="27"/>
      <c r="AQ980" s="25">
        <f>IFERROR(SUMIFS('[1]BD Unidades'!$AZ$3:$AZ$1424,'[1]BD Unidades'!$A$3:$A$1424,$A980),"-")</f>
        <v>0</v>
      </c>
      <c r="AR980" s="25">
        <f>IFERROR(SUMIFS('[1]BD Unidades'!$BA$3:$BA$1424,'[1]BD Unidades'!$A$3:$A$1424,$A980),"-")</f>
        <v>0</v>
      </c>
      <c r="AS980" s="28">
        <f>SUMIFS('[1]BD Unidades'!$BC$3:$BC$1424,'[1]BD Unidades'!$A$3:$A$1424,$A980)</f>
        <v>0</v>
      </c>
      <c r="AT980" s="28">
        <f>SUMIFS('[1]BD Unidades'!$BE$3:$BE$1424,'[1]BD Unidades'!$A$3:$A$1424,$A980)</f>
        <v>0</v>
      </c>
      <c r="AU980" s="29">
        <f t="shared" si="62"/>
        <v>0</v>
      </c>
      <c r="AV980" s="30">
        <f t="shared" si="63"/>
        <v>0.52381</v>
      </c>
      <c r="AW980" s="25">
        <f>IFERROR(SUMIFS('[1]BD Unidades'!$BI$3:$BI$1424,'[1]BD Unidades'!$A$3:$A$1424,$A980),"-")</f>
        <v>0</v>
      </c>
      <c r="AX980" s="25">
        <f>IFERROR(SUMIFS('[1]BD Unidades'!$BJ$3:$BJ$1424,'[1]BD Unidades'!$A$3:$A$1424,$A980),"-")</f>
        <v>0</v>
      </c>
    </row>
    <row r="981" spans="1:50" ht="14.4" x14ac:dyDescent="0.3">
      <c r="A981" s="7">
        <v>2431</v>
      </c>
      <c r="B981" s="7" t="s">
        <v>5240</v>
      </c>
      <c r="D981" s="8" t="s">
        <v>5241</v>
      </c>
      <c r="E981" s="19" t="s">
        <v>5242</v>
      </c>
      <c r="F981" s="19" t="s">
        <v>5242</v>
      </c>
      <c r="G981" s="19" t="s">
        <v>5243</v>
      </c>
      <c r="H981" s="19" t="s">
        <v>397</v>
      </c>
      <c r="I981" s="19">
        <v>2024</v>
      </c>
      <c r="J981" s="19" t="s">
        <v>495</v>
      </c>
      <c r="K981" s="19" t="s">
        <v>496</v>
      </c>
      <c r="L981" s="19" t="s">
        <v>213</v>
      </c>
      <c r="M981" s="19" t="s">
        <v>106</v>
      </c>
      <c r="N981" s="19" t="s">
        <v>243</v>
      </c>
      <c r="O981" s="19" t="s">
        <v>1569</v>
      </c>
      <c r="P981" s="19" t="s">
        <v>51</v>
      </c>
      <c r="Q981" s="9" t="s">
        <v>5217</v>
      </c>
      <c r="R981" s="20">
        <v>9.1440000000000001</v>
      </c>
      <c r="S981" s="20">
        <v>1.575</v>
      </c>
      <c r="T981" s="20">
        <v>2.2000000000000002</v>
      </c>
      <c r="U981" s="20" t="s">
        <v>397</v>
      </c>
      <c r="V981" s="21" t="str">
        <f>_xlfn.XLOOKUP(D981,'[1]Gen. Real'!$A:$A,'[1]Gen. Real'!$C:$C,"-",0)</f>
        <v>-</v>
      </c>
      <c r="W981" s="22"/>
      <c r="X981" s="22" t="str">
        <f>_xlfn.XLOOKUP(D981,[1]Vertimiento!$A:$A,[1]Vertimiento!$E:$E,"-",0)</f>
        <v>-</v>
      </c>
      <c r="Y981" s="23" t="str">
        <f t="shared" si="60"/>
        <v>-</v>
      </c>
      <c r="Z981" s="19" t="str">
        <f>_xlfn.XLOOKUP(D981,[1]Cmg!$I$4:$I$85,[1]Cmg!$M$4:$M$85,"----",0,1)</f>
        <v>----</v>
      </c>
      <c r="AA981" s="19" t="str">
        <f>_xlfn.XLOOKUP(D981,[1]Cmg!$A$4:$A$89,[1]Cmg!$B$4:$B$89,"----",0,1)</f>
        <v>----</v>
      </c>
      <c r="AB981" s="19" t="str">
        <f>_xlfn.XLOOKUP(D981,[1]Cmg!$E$4:$E$89,[1]Cmg!$F$4:$F$89,"----",0,1)</f>
        <v>----</v>
      </c>
      <c r="AC981" s="19" t="str">
        <f>_xlfn.XLOOKUP(D981,[1]Cmg!$O$4:$O$89,[1]Cmg!$P$4:$P$89,"----",0,1)</f>
        <v>----</v>
      </c>
      <c r="AD981" s="24" t="str">
        <f>_xlfn.XLOOKUP(D981,[1]Cmg!$S$4:$S$89,[1]Cmg!$U$4:$U$89,"----",0,1)</f>
        <v>----</v>
      </c>
      <c r="AG981" s="25">
        <f>IFERROR(SUMIFS('[1]BD Unidades'!$AH:$AH,'[1]BD Unidades'!$A:$A,'BD Centrales 2023'!$A981),"-")</f>
        <v>0</v>
      </c>
      <c r="AH981" s="25">
        <f>SUMIFS('[1]BD Unidades'!$AJ$3:$AJ$1424,'[1]BD Unidades'!$A$3:$A$1424,$A981)</f>
        <v>0</v>
      </c>
      <c r="AI981" s="25">
        <f>SUMIFS('[1]BD Unidades'!$AL$3:$AL$1424,'[1]BD Unidades'!$A$3:$A$1424,$A981)</f>
        <v>0</v>
      </c>
      <c r="AJ981" s="26" t="str">
        <f t="shared" si="61"/>
        <v>-</v>
      </c>
      <c r="AK981" s="27">
        <f>IFERROR(SUMIFS('[1]BD Unidades'!$AO$3:$AO$1424,'[1]BD Unidades'!$A$3:$A$1424,$A981),"-")</f>
        <v>0</v>
      </c>
      <c r="AL981" s="27">
        <f>IFERROR(SUMIFS('[1]BD Unidades'!$AQ$3:$AQ$1424,'[1]BD Unidades'!$A$3:$A$1424,$A981),"-")</f>
        <v>0</v>
      </c>
      <c r="AM981" s="27">
        <f>IFERROR(SUMIFS('[1]BD Unidades'!$AS$3:$AS$1424,'[1]BD Unidades'!$A$3:$A$1424,$A981),"-")</f>
        <v>0</v>
      </c>
      <c r="AN981" s="27">
        <f>IFERROR(SUMIFS('[1]BD Unidades'!$AU$3:$AU$1424,'[1]BD Unidades'!$A$3:$A$1424,$A981),"-")</f>
        <v>0</v>
      </c>
      <c r="AO981" s="27"/>
      <c r="AP981" s="27"/>
      <c r="AQ981" s="25">
        <f>IFERROR(SUMIFS('[1]BD Unidades'!$AZ$3:$AZ$1424,'[1]BD Unidades'!$A$3:$A$1424,$A981),"-")</f>
        <v>0</v>
      </c>
      <c r="AR981" s="25">
        <f>IFERROR(SUMIFS('[1]BD Unidades'!$BA$3:$BA$1424,'[1]BD Unidades'!$A$3:$A$1424,$A981),"-")</f>
        <v>0</v>
      </c>
      <c r="AS981" s="28">
        <f>SUMIFS('[1]BD Unidades'!$BC$3:$BC$1424,'[1]BD Unidades'!$A$3:$A$1424,$A981)</f>
        <v>0</v>
      </c>
      <c r="AT981" s="28">
        <f>SUMIFS('[1]BD Unidades'!$BE$3:$BE$1424,'[1]BD Unidades'!$A$3:$A$1424,$A981)</f>
        <v>0</v>
      </c>
      <c r="AU981" s="29">
        <f t="shared" si="62"/>
        <v>0</v>
      </c>
      <c r="AV981" s="30">
        <f t="shared" si="63"/>
        <v>1.575E-2</v>
      </c>
      <c r="AW981" s="25">
        <f>IFERROR(SUMIFS('[1]BD Unidades'!$BI$3:$BI$1424,'[1]BD Unidades'!$A$3:$A$1424,$A981),"-")</f>
        <v>0</v>
      </c>
      <c r="AX981" s="25">
        <f>IFERROR(SUMIFS('[1]BD Unidades'!$BJ$3:$BJ$1424,'[1]BD Unidades'!$A$3:$A$1424,$A981),"-")</f>
        <v>0</v>
      </c>
    </row>
    <row r="982" spans="1:50" ht="14.4" x14ac:dyDescent="0.3">
      <c r="A982" s="7">
        <v>2440</v>
      </c>
      <c r="B982" s="7" t="s">
        <v>5244</v>
      </c>
      <c r="D982" s="8" t="s">
        <v>5245</v>
      </c>
      <c r="E982" s="19" t="s">
        <v>2767</v>
      </c>
      <c r="F982" s="19" t="s">
        <v>2767</v>
      </c>
      <c r="G982" s="19" t="s">
        <v>5246</v>
      </c>
      <c r="H982" s="19" t="s">
        <v>397</v>
      </c>
      <c r="I982" s="19">
        <v>2024</v>
      </c>
      <c r="J982" s="19" t="s">
        <v>495</v>
      </c>
      <c r="K982" s="19" t="s">
        <v>496</v>
      </c>
      <c r="L982" s="19" t="s">
        <v>213</v>
      </c>
      <c r="M982" s="19" t="s">
        <v>164</v>
      </c>
      <c r="N982" s="19" t="s">
        <v>831</v>
      </c>
      <c r="O982" s="19" t="s">
        <v>832</v>
      </c>
      <c r="P982" s="19" t="s">
        <v>51</v>
      </c>
      <c r="Q982" s="9" t="s">
        <v>5248</v>
      </c>
      <c r="R982" s="20">
        <v>6.0030999999999999</v>
      </c>
      <c r="S982" s="20">
        <v>5.1999999999999998E-2</v>
      </c>
      <c r="T982" s="20" t="s">
        <v>5249</v>
      </c>
      <c r="U982" s="20" t="s">
        <v>397</v>
      </c>
      <c r="V982" s="21" t="str">
        <f>_xlfn.XLOOKUP(D982,'[1]Gen. Real'!$A:$A,'[1]Gen. Real'!$C:$C,"-",0)</f>
        <v>-</v>
      </c>
      <c r="W982" s="22"/>
      <c r="X982" s="22" t="str">
        <f>_xlfn.XLOOKUP(D982,[1]Vertimiento!$A:$A,[1]Vertimiento!$E:$E,"-",0)</f>
        <v>-</v>
      </c>
      <c r="Y982" s="23" t="str">
        <f t="shared" si="60"/>
        <v>-</v>
      </c>
      <c r="Z982" s="19" t="str">
        <f>_xlfn.XLOOKUP(D982,[1]Cmg!$I$4:$I$85,[1]Cmg!$M$4:$M$85,"----",0,1)</f>
        <v>----</v>
      </c>
      <c r="AA982" s="19" t="str">
        <f>_xlfn.XLOOKUP(D982,[1]Cmg!$A$4:$A$89,[1]Cmg!$B$4:$B$89,"----",0,1)</f>
        <v>----</v>
      </c>
      <c r="AB982" s="19" t="str">
        <f>_xlfn.XLOOKUP(D982,[1]Cmg!$E$4:$E$89,[1]Cmg!$F$4:$F$89,"----",0,1)</f>
        <v>----</v>
      </c>
      <c r="AC982" s="19" t="str">
        <f>_xlfn.XLOOKUP(D982,[1]Cmg!$O$4:$O$89,[1]Cmg!$P$4:$P$89,"----",0,1)</f>
        <v>----</v>
      </c>
      <c r="AD982" s="24" t="str">
        <f>_xlfn.XLOOKUP(D982,[1]Cmg!$S$4:$S$89,[1]Cmg!$U$4:$U$89,"----",0,1)</f>
        <v>----</v>
      </c>
      <c r="AG982" s="25">
        <f>IFERROR(SUMIFS('[1]BD Unidades'!$AH:$AH,'[1]BD Unidades'!$A:$A,'BD Centrales 2023'!$A982),"-")</f>
        <v>0</v>
      </c>
      <c r="AH982" s="25">
        <f>SUMIFS('[1]BD Unidades'!$AJ$3:$AJ$1424,'[1]BD Unidades'!$A$3:$A$1424,$A982)</f>
        <v>0</v>
      </c>
      <c r="AI982" s="25">
        <f>SUMIFS('[1]BD Unidades'!$AL$3:$AL$1424,'[1]BD Unidades'!$A$3:$A$1424,$A982)</f>
        <v>0</v>
      </c>
      <c r="AJ982" s="26" t="str">
        <f t="shared" si="61"/>
        <v>-</v>
      </c>
      <c r="AK982" s="27">
        <f>IFERROR(SUMIFS('[1]BD Unidades'!$AO$3:$AO$1424,'[1]BD Unidades'!$A$3:$A$1424,$A982),"-")</f>
        <v>0</v>
      </c>
      <c r="AL982" s="27">
        <f>IFERROR(SUMIFS('[1]BD Unidades'!$AQ$3:$AQ$1424,'[1]BD Unidades'!$A$3:$A$1424,$A982),"-")</f>
        <v>0</v>
      </c>
      <c r="AM982" s="27">
        <f>IFERROR(SUMIFS('[1]BD Unidades'!$AS$3:$AS$1424,'[1]BD Unidades'!$A$3:$A$1424,$A982),"-")</f>
        <v>0</v>
      </c>
      <c r="AN982" s="27">
        <f>IFERROR(SUMIFS('[1]BD Unidades'!$AU$3:$AU$1424,'[1]BD Unidades'!$A$3:$A$1424,$A982),"-")</f>
        <v>0</v>
      </c>
      <c r="AO982" s="27"/>
      <c r="AP982" s="27"/>
      <c r="AQ982" s="25">
        <f>IFERROR(SUMIFS('[1]BD Unidades'!$AZ$3:$AZ$1424,'[1]BD Unidades'!$A$3:$A$1424,$A982),"-")</f>
        <v>0</v>
      </c>
      <c r="AR982" s="25">
        <f>IFERROR(SUMIFS('[1]BD Unidades'!$BA$3:$BA$1424,'[1]BD Unidades'!$A$3:$A$1424,$A982),"-")</f>
        <v>0</v>
      </c>
      <c r="AS982" s="28">
        <f>SUMIFS('[1]BD Unidades'!$BC$3:$BC$1424,'[1]BD Unidades'!$A$3:$A$1424,$A982)</f>
        <v>0</v>
      </c>
      <c r="AT982" s="28">
        <f>SUMIFS('[1]BD Unidades'!$BE$3:$BE$1424,'[1]BD Unidades'!$A$3:$A$1424,$A982)</f>
        <v>0</v>
      </c>
      <c r="AU982" s="29">
        <f t="shared" si="62"/>
        <v>0</v>
      </c>
      <c r="AV982" s="30">
        <f t="shared" si="63"/>
        <v>5.1999999999999995E-4</v>
      </c>
      <c r="AW982" s="25">
        <f>IFERROR(SUMIFS('[1]BD Unidades'!$BI$3:$BI$1424,'[1]BD Unidades'!$A$3:$A$1424,$A982),"-")</f>
        <v>0</v>
      </c>
      <c r="AX982" s="25">
        <f>IFERROR(SUMIFS('[1]BD Unidades'!$BJ$3:$BJ$1424,'[1]BD Unidades'!$A$3:$A$1424,$A982),"-")</f>
        <v>0</v>
      </c>
    </row>
    <row r="983" spans="1:50" ht="14.4" x14ac:dyDescent="0.3">
      <c r="A983" s="7">
        <v>2443</v>
      </c>
      <c r="B983" s="7" t="s">
        <v>5250</v>
      </c>
      <c r="D983" s="8" t="s">
        <v>5251</v>
      </c>
      <c r="E983" s="19" t="s">
        <v>5252</v>
      </c>
      <c r="F983" s="19" t="s">
        <v>5252</v>
      </c>
      <c r="G983" s="19" t="s">
        <v>5253</v>
      </c>
      <c r="H983" s="19" t="s">
        <v>397</v>
      </c>
      <c r="I983" s="19">
        <v>2024</v>
      </c>
      <c r="J983" s="19" t="s">
        <v>495</v>
      </c>
      <c r="K983" s="19" t="s">
        <v>496</v>
      </c>
      <c r="L983" s="19" t="s">
        <v>213</v>
      </c>
      <c r="M983" s="19" t="s">
        <v>90</v>
      </c>
      <c r="N983" s="19" t="s">
        <v>91</v>
      </c>
      <c r="O983" s="19" t="s">
        <v>90</v>
      </c>
      <c r="P983" s="19" t="s">
        <v>158</v>
      </c>
      <c r="Q983" s="9" t="s">
        <v>5254</v>
      </c>
      <c r="R983" s="20">
        <v>9.1120000000000001</v>
      </c>
      <c r="S983" s="20">
        <v>1.2290000000000001</v>
      </c>
      <c r="T983" s="20">
        <v>0.25</v>
      </c>
      <c r="U983" s="20" t="s">
        <v>397</v>
      </c>
      <c r="V983" s="21" t="str">
        <f>_xlfn.XLOOKUP(D983,'[1]Gen. Real'!$A:$A,'[1]Gen. Real'!$C:$C,"-",0)</f>
        <v>-</v>
      </c>
      <c r="W983" s="22"/>
      <c r="X983" s="22" t="str">
        <f>_xlfn.XLOOKUP(D983,[1]Vertimiento!$A:$A,[1]Vertimiento!$E:$E,"-",0)</f>
        <v>-</v>
      </c>
      <c r="Y983" s="23" t="str">
        <f t="shared" si="60"/>
        <v>-</v>
      </c>
      <c r="Z983" s="19" t="str">
        <f>_xlfn.XLOOKUP(D983,[1]Cmg!$I$4:$I$85,[1]Cmg!$M$4:$M$85,"----",0,1)</f>
        <v>----</v>
      </c>
      <c r="AA983" s="19" t="str">
        <f>_xlfn.XLOOKUP(D983,[1]Cmg!$A$4:$A$89,[1]Cmg!$B$4:$B$89,"----",0,1)</f>
        <v>----</v>
      </c>
      <c r="AB983" s="19" t="str">
        <f>_xlfn.XLOOKUP(D983,[1]Cmg!$E$4:$E$89,[1]Cmg!$F$4:$F$89,"----",0,1)</f>
        <v>----</v>
      </c>
      <c r="AC983" s="19" t="str">
        <f>_xlfn.XLOOKUP(D983,[1]Cmg!$O$4:$O$89,[1]Cmg!$P$4:$P$89,"----",0,1)</f>
        <v>----</v>
      </c>
      <c r="AD983" s="24" t="str">
        <f>_xlfn.XLOOKUP(D983,[1]Cmg!$S$4:$S$89,[1]Cmg!$U$4:$U$89,"----",0,1)</f>
        <v>----</v>
      </c>
      <c r="AG983" s="25">
        <f>IFERROR(SUMIFS('[1]BD Unidades'!$AH:$AH,'[1]BD Unidades'!$A:$A,'BD Centrales 2023'!$A983),"-")</f>
        <v>0</v>
      </c>
      <c r="AH983" s="25">
        <f>SUMIFS('[1]BD Unidades'!$AJ$3:$AJ$1424,'[1]BD Unidades'!$A$3:$A$1424,$A983)</f>
        <v>0</v>
      </c>
      <c r="AI983" s="25">
        <f>SUMIFS('[1]BD Unidades'!$AL$3:$AL$1424,'[1]BD Unidades'!$A$3:$A$1424,$A983)</f>
        <v>0</v>
      </c>
      <c r="AJ983" s="26" t="str">
        <f t="shared" si="61"/>
        <v>-</v>
      </c>
      <c r="AK983" s="27">
        <f>IFERROR(SUMIFS('[1]BD Unidades'!$AO$3:$AO$1424,'[1]BD Unidades'!$A$3:$A$1424,$A983),"-")</f>
        <v>0</v>
      </c>
      <c r="AL983" s="27">
        <f>IFERROR(SUMIFS('[1]BD Unidades'!$AQ$3:$AQ$1424,'[1]BD Unidades'!$A$3:$A$1424,$A983),"-")</f>
        <v>0</v>
      </c>
      <c r="AM983" s="27">
        <f>IFERROR(SUMIFS('[1]BD Unidades'!$AS$3:$AS$1424,'[1]BD Unidades'!$A$3:$A$1424,$A983),"-")</f>
        <v>0</v>
      </c>
      <c r="AN983" s="27">
        <f>IFERROR(SUMIFS('[1]BD Unidades'!$AU$3:$AU$1424,'[1]BD Unidades'!$A$3:$A$1424,$A983),"-")</f>
        <v>0</v>
      </c>
      <c r="AO983" s="27"/>
      <c r="AP983" s="27"/>
      <c r="AQ983" s="25">
        <f>IFERROR(SUMIFS('[1]BD Unidades'!$AZ$3:$AZ$1424,'[1]BD Unidades'!$A$3:$A$1424,$A983),"-")</f>
        <v>0</v>
      </c>
      <c r="AR983" s="25">
        <f>IFERROR(SUMIFS('[1]BD Unidades'!$BA$3:$BA$1424,'[1]BD Unidades'!$A$3:$A$1424,$A983),"-")</f>
        <v>0</v>
      </c>
      <c r="AS983" s="28">
        <f>SUMIFS('[1]BD Unidades'!$BC$3:$BC$1424,'[1]BD Unidades'!$A$3:$A$1424,$A983)</f>
        <v>0</v>
      </c>
      <c r="AT983" s="28">
        <f>SUMIFS('[1]BD Unidades'!$BE$3:$BE$1424,'[1]BD Unidades'!$A$3:$A$1424,$A983)</f>
        <v>0</v>
      </c>
      <c r="AU983" s="29">
        <f t="shared" si="62"/>
        <v>0</v>
      </c>
      <c r="AV983" s="30">
        <f t="shared" si="63"/>
        <v>1.2290000000000001E-2</v>
      </c>
      <c r="AW983" s="25">
        <f>IFERROR(SUMIFS('[1]BD Unidades'!$BI$3:$BI$1424,'[1]BD Unidades'!$A$3:$A$1424,$A983),"-")</f>
        <v>0</v>
      </c>
      <c r="AX983" s="25">
        <f>IFERROR(SUMIFS('[1]BD Unidades'!$BJ$3:$BJ$1424,'[1]BD Unidades'!$A$3:$A$1424,$A983),"-")</f>
        <v>0</v>
      </c>
    </row>
    <row r="984" spans="1:50" ht="14.4" x14ac:dyDescent="0.3">
      <c r="A984" s="7">
        <v>2</v>
      </c>
      <c r="B984" s="7" t="s">
        <v>6029</v>
      </c>
      <c r="D984" s="8" t="s">
        <v>6030</v>
      </c>
      <c r="E984" s="19" t="s">
        <v>5385</v>
      </c>
      <c r="F984" s="19" t="s">
        <v>5385</v>
      </c>
      <c r="G984" s="19" t="s">
        <v>5711</v>
      </c>
      <c r="H984" s="19">
        <v>6</v>
      </c>
      <c r="I984" s="19">
        <v>2024</v>
      </c>
      <c r="J984" s="19" t="s">
        <v>45</v>
      </c>
      <c r="K984" s="19" t="s">
        <v>5267</v>
      </c>
      <c r="L984" s="19" t="s">
        <v>157</v>
      </c>
      <c r="M984" s="19" t="s">
        <v>90</v>
      </c>
      <c r="N984" s="19" t="s">
        <v>91</v>
      </c>
      <c r="O984" s="19" t="s">
        <v>4265</v>
      </c>
      <c r="P984" s="19" t="s">
        <v>51</v>
      </c>
      <c r="Q984" s="9" t="s">
        <v>6031</v>
      </c>
      <c r="R984" s="20">
        <v>6.0990000000000002</v>
      </c>
      <c r="S984" s="20">
        <v>2.29</v>
      </c>
      <c r="T984" s="20">
        <v>5.9589999999999996</v>
      </c>
      <c r="U984" s="20">
        <v>0.375</v>
      </c>
      <c r="V984" s="21">
        <f>_xlfn.XLOOKUP(D984,'[1]Gen. Real'!$A:$A,'[1]Gen. Real'!$C:$C,"-",0)</f>
        <v>1.41655</v>
      </c>
      <c r="W984" s="22"/>
      <c r="X984" s="22" t="str">
        <f>_xlfn.XLOOKUP(D984,[1]Vertimiento!$A:$A,[1]Vertimiento!$E:$E,"-",0)</f>
        <v>-</v>
      </c>
      <c r="Y984" s="23" t="str">
        <f t="shared" si="60"/>
        <v>-</v>
      </c>
      <c r="Z984" s="19" t="str">
        <f>_xlfn.XLOOKUP(D984,[1]Cmg!$I$4:$I$85,[1]Cmg!$M$4:$M$85,"----",0,1)</f>
        <v>----</v>
      </c>
      <c r="AA984" s="19" t="str">
        <f>_xlfn.XLOOKUP(D984,[1]Cmg!$A$4:$A$89,[1]Cmg!$B$4:$B$89,"----",0,1)</f>
        <v>----</v>
      </c>
      <c r="AB984" s="19" t="str">
        <f>_xlfn.XLOOKUP(D984,[1]Cmg!$E$4:$E$89,[1]Cmg!$F$4:$F$89,"----",0,1)</f>
        <v>----</v>
      </c>
      <c r="AC984" s="19" t="str">
        <f>_xlfn.XLOOKUP(D984,[1]Cmg!$O$4:$O$89,[1]Cmg!$P$4:$P$89,"----",0,1)</f>
        <v>----</v>
      </c>
      <c r="AD984" s="24" t="str">
        <f>_xlfn.XLOOKUP(D984,[1]Cmg!$S$4:$S$89,[1]Cmg!$U$4:$U$89,"----",0,1)</f>
        <v>----</v>
      </c>
      <c r="AG984" s="25">
        <f>IFERROR(SUMIFS('[1]BD Unidades'!$AH:$AH,'[1]BD Unidades'!$A:$A,'BD Centrales 2023'!$A984),"-")</f>
        <v>0</v>
      </c>
      <c r="AH984" s="25">
        <f>SUMIFS('[1]BD Unidades'!$AJ$3:$AJ$1424,'[1]BD Unidades'!$A$3:$A$1424,$A984)</f>
        <v>8747.7797977810587</v>
      </c>
      <c r="AI984" s="25">
        <f>SUMIFS('[1]BD Unidades'!$AL$3:$AL$1424,'[1]BD Unidades'!$A$3:$A$1424,$A984)</f>
        <v>0</v>
      </c>
      <c r="AJ984" s="26">
        <f t="shared" si="61"/>
        <v>0</v>
      </c>
      <c r="AK984" s="27">
        <f>IFERROR(SUMIFS('[1]BD Unidades'!$AO$3:$AO$1424,'[1]BD Unidades'!$A$3:$A$1424,$A984),"-")</f>
        <v>0</v>
      </c>
      <c r="AL984" s="27">
        <f>IFERROR(SUMIFS('[1]BD Unidades'!$AQ$3:$AQ$1424,'[1]BD Unidades'!$A$3:$A$1424,$A984),"-")</f>
        <v>0</v>
      </c>
      <c r="AM984" s="27">
        <f>IFERROR(SUMIFS('[1]BD Unidades'!$AS$3:$AS$1424,'[1]BD Unidades'!$A$3:$A$1424,$A984),"-")</f>
        <v>0</v>
      </c>
      <c r="AN984" s="27">
        <f>IFERROR(SUMIFS('[1]BD Unidades'!$AU$3:$AU$1424,'[1]BD Unidades'!$A$3:$A$1424,$A984),"-")</f>
        <v>0</v>
      </c>
      <c r="AO984" s="27"/>
      <c r="AP984" s="27"/>
      <c r="AQ984" s="25">
        <f>IFERROR(SUMIFS('[1]BD Unidades'!$AZ$3:$AZ$1424,'[1]BD Unidades'!$A$3:$A$1424,$A984),"-")</f>
        <v>0</v>
      </c>
      <c r="AR984" s="25">
        <f>IFERROR(SUMIFS('[1]BD Unidades'!$BA$3:$BA$1424,'[1]BD Unidades'!$A$3:$A$1424,$A984),"-")</f>
        <v>6.0987999999999998</v>
      </c>
      <c r="AS984" s="28">
        <f>SUMIFS('[1]BD Unidades'!$BC$3:$BC$1424,'[1]BD Unidades'!$A$3:$A$1424,$A984)</f>
        <v>0</v>
      </c>
      <c r="AT984" s="28">
        <f>SUMIFS('[1]BD Unidades'!$BE$3:$BE$1424,'[1]BD Unidades'!$A$3:$A$1424,$A984)</f>
        <v>0</v>
      </c>
      <c r="AU984" s="29">
        <f t="shared" si="62"/>
        <v>0</v>
      </c>
      <c r="AV984" s="30">
        <f t="shared" si="63"/>
        <v>2.29E-2</v>
      </c>
      <c r="AW984" s="25">
        <f>IFERROR(SUMIFS('[1]BD Unidades'!$BI$3:$BI$1424,'[1]BD Unidades'!$A$3:$A$1424,$A984),"-")</f>
        <v>0</v>
      </c>
      <c r="AX984" s="25">
        <f>IFERROR(SUMIFS('[1]BD Unidades'!$BJ$3:$BJ$1424,'[1]BD Unidades'!$A$3:$A$1424,$A984),"-")</f>
        <v>0</v>
      </c>
    </row>
    <row r="985" spans="1:50" ht="14.4" x14ac:dyDescent="0.3">
      <c r="A985" s="7">
        <v>3</v>
      </c>
      <c r="B985" s="7" t="s">
        <v>5383</v>
      </c>
      <c r="D985" s="8" t="s">
        <v>5384</v>
      </c>
      <c r="E985" s="19" t="s">
        <v>5385</v>
      </c>
      <c r="F985" s="19" t="s">
        <v>5385</v>
      </c>
      <c r="G985" s="19" t="s">
        <v>5386</v>
      </c>
      <c r="H985" s="19">
        <v>9</v>
      </c>
      <c r="I985" s="19">
        <v>2024</v>
      </c>
      <c r="J985" s="19" t="s">
        <v>45</v>
      </c>
      <c r="K985" s="19" t="s">
        <v>5267</v>
      </c>
      <c r="L985" s="19" t="s">
        <v>157</v>
      </c>
      <c r="M985" s="19" t="s">
        <v>82</v>
      </c>
      <c r="N985" s="19" t="s">
        <v>4091</v>
      </c>
      <c r="O985" s="19" t="s">
        <v>5388</v>
      </c>
      <c r="P985" s="19" t="s">
        <v>51</v>
      </c>
      <c r="Q985" s="9" t="s">
        <v>5389</v>
      </c>
      <c r="R985" s="20">
        <v>9.2270000000000003</v>
      </c>
      <c r="S985" s="20">
        <v>1.84</v>
      </c>
      <c r="T985" s="20">
        <v>9.0559999999999992</v>
      </c>
      <c r="U985" s="20">
        <v>0.6</v>
      </c>
      <c r="V985" s="21">
        <f>_xlfn.XLOOKUP(D985,'[1]Gen. Real'!$A:$A,'[1]Gen. Real'!$C:$C,"-",0)</f>
        <v>1.1642300000000003</v>
      </c>
      <c r="W985" s="22"/>
      <c r="X985" s="22" t="str">
        <f>_xlfn.XLOOKUP(D985,[1]Vertimiento!$A:$A,[1]Vertimiento!$E:$E,"-",0)</f>
        <v>-</v>
      </c>
      <c r="Y985" s="23" t="str">
        <f t="shared" si="60"/>
        <v>-</v>
      </c>
      <c r="Z985" s="19" t="str">
        <f>_xlfn.XLOOKUP(D985,[1]Cmg!$I$4:$I$85,[1]Cmg!$M$4:$M$85,"----",0,1)</f>
        <v>----</v>
      </c>
      <c r="AA985" s="19" t="str">
        <f>_xlfn.XLOOKUP(D985,[1]Cmg!$A$4:$A$89,[1]Cmg!$B$4:$B$89,"----",0,1)</f>
        <v>----</v>
      </c>
      <c r="AB985" s="19" t="str">
        <f>_xlfn.XLOOKUP(D985,[1]Cmg!$E$4:$E$89,[1]Cmg!$F$4:$F$89,"----",0,1)</f>
        <v>----</v>
      </c>
      <c r="AC985" s="19" t="str">
        <f>_xlfn.XLOOKUP(D985,[1]Cmg!$O$4:$O$89,[1]Cmg!$P$4:$P$89,"----",0,1)</f>
        <v>----</v>
      </c>
      <c r="AD985" s="24" t="str">
        <f>_xlfn.XLOOKUP(D985,[1]Cmg!$S$4:$S$89,[1]Cmg!$U$4:$U$89,"----",0,1)</f>
        <v>----</v>
      </c>
      <c r="AG985" s="25">
        <f>IFERROR(SUMIFS('[1]BD Unidades'!$AH:$AH,'[1]BD Unidades'!$A:$A,'BD Centrales 2023'!$A985),"-")</f>
        <v>0</v>
      </c>
      <c r="AH985" s="25">
        <f>SUMIFS('[1]BD Unidades'!$AJ$3:$AJ$1424,'[1]BD Unidades'!$A$3:$A$1424,$A985)</f>
        <v>0</v>
      </c>
      <c r="AI985" s="25">
        <f>SUMIFS('[1]BD Unidades'!$AL$3:$AL$1424,'[1]BD Unidades'!$A$3:$A$1424,$A985)</f>
        <v>8599.6596492178778</v>
      </c>
      <c r="AJ985" s="26">
        <f t="shared" si="61"/>
        <v>1</v>
      </c>
      <c r="AK985" s="27">
        <f>IFERROR(SUMIFS('[1]BD Unidades'!$AO$3:$AO$1424,'[1]BD Unidades'!$A$3:$A$1424,$A985),"-")</f>
        <v>0</v>
      </c>
      <c r="AL985" s="27">
        <f>IFERROR(SUMIFS('[1]BD Unidades'!$AQ$3:$AQ$1424,'[1]BD Unidades'!$A$3:$A$1424,$A985),"-")</f>
        <v>0</v>
      </c>
      <c r="AM985" s="27">
        <f>IFERROR(SUMIFS('[1]BD Unidades'!$AS$3:$AS$1424,'[1]BD Unidades'!$A$3:$A$1424,$A985),"-")</f>
        <v>0</v>
      </c>
      <c r="AN985" s="27">
        <f>IFERROR(SUMIFS('[1]BD Unidades'!$AU$3:$AU$1424,'[1]BD Unidades'!$A$3:$A$1424,$A985),"-")</f>
        <v>0</v>
      </c>
      <c r="AO985" s="27"/>
      <c r="AP985" s="27"/>
      <c r="AQ985" s="25">
        <f>IFERROR(SUMIFS('[1]BD Unidades'!$AZ$3:$AZ$1424,'[1]BD Unidades'!$A$3:$A$1424,$A985),"-")</f>
        <v>0</v>
      </c>
      <c r="AR985" s="25">
        <f>IFERROR(SUMIFS('[1]BD Unidades'!$BA$3:$BA$1424,'[1]BD Unidades'!$A$3:$A$1424,$A985),"-")</f>
        <v>9</v>
      </c>
      <c r="AS985" s="28">
        <f>SUMIFS('[1]BD Unidades'!$BC$3:$BC$1424,'[1]BD Unidades'!$A$3:$A$1424,$A985)</f>
        <v>0</v>
      </c>
      <c r="AT985" s="28">
        <f>SUMIFS('[1]BD Unidades'!$BE$3:$BE$1424,'[1]BD Unidades'!$A$3:$A$1424,$A985)</f>
        <v>0</v>
      </c>
      <c r="AU985" s="29">
        <f t="shared" si="62"/>
        <v>0</v>
      </c>
      <c r="AV985" s="30">
        <f t="shared" si="63"/>
        <v>1.84E-2</v>
      </c>
      <c r="AW985" s="25">
        <f>IFERROR(SUMIFS('[1]BD Unidades'!$BI$3:$BI$1424,'[1]BD Unidades'!$A$3:$A$1424,$A985),"-")</f>
        <v>0</v>
      </c>
      <c r="AX985" s="25">
        <f>IFERROR(SUMIFS('[1]BD Unidades'!$BJ$3:$BJ$1424,'[1]BD Unidades'!$A$3:$A$1424,$A985),"-")</f>
        <v>0</v>
      </c>
    </row>
    <row r="986" spans="1:50" ht="14.4" x14ac:dyDescent="0.3">
      <c r="A986" s="7">
        <v>4</v>
      </c>
      <c r="B986" s="7" t="s">
        <v>5709</v>
      </c>
      <c r="D986" s="8" t="s">
        <v>5710</v>
      </c>
      <c r="E986" s="19" t="s">
        <v>5385</v>
      </c>
      <c r="F986" s="19" t="s">
        <v>5385</v>
      </c>
      <c r="G986" s="19" t="s">
        <v>5711</v>
      </c>
      <c r="H986" s="19">
        <v>6</v>
      </c>
      <c r="I986" s="19">
        <v>2024</v>
      </c>
      <c r="J986" s="19" t="s">
        <v>45</v>
      </c>
      <c r="K986" s="19" t="s">
        <v>5267</v>
      </c>
      <c r="L986" s="19" t="s">
        <v>157</v>
      </c>
      <c r="M986" s="19" t="s">
        <v>90</v>
      </c>
      <c r="N986" s="19" t="s">
        <v>91</v>
      </c>
      <c r="O986" s="19" t="s">
        <v>4265</v>
      </c>
      <c r="P986" s="19" t="s">
        <v>51</v>
      </c>
      <c r="Q986" s="9" t="s">
        <v>5712</v>
      </c>
      <c r="R986" s="20">
        <v>9.593</v>
      </c>
      <c r="S986" s="20">
        <v>6.05</v>
      </c>
      <c r="T986" s="20">
        <v>9.0120000000000005</v>
      </c>
      <c r="U986" s="20">
        <v>1.1200000000000001</v>
      </c>
      <c r="V986" s="21">
        <f>_xlfn.XLOOKUP(D986,'[1]Gen. Real'!$A:$A,'[1]Gen. Real'!$C:$C,"-",0)</f>
        <v>3.9814900000000004</v>
      </c>
      <c r="W986" s="22"/>
      <c r="X986" s="22" t="str">
        <f>_xlfn.XLOOKUP(D986,[1]Vertimiento!$A:$A,[1]Vertimiento!$E:$E,"-",0)</f>
        <v>-</v>
      </c>
      <c r="Y986" s="23" t="str">
        <f t="shared" si="60"/>
        <v>-</v>
      </c>
      <c r="Z986" s="19" t="str">
        <f>_xlfn.XLOOKUP(D986,[1]Cmg!$I$4:$I$85,[1]Cmg!$M$4:$M$85,"----",0,1)</f>
        <v>----</v>
      </c>
      <c r="AA986" s="19" t="str">
        <f>_xlfn.XLOOKUP(D986,[1]Cmg!$A$4:$A$89,[1]Cmg!$B$4:$B$89,"----",0,1)</f>
        <v>----</v>
      </c>
      <c r="AB986" s="19" t="str">
        <f>_xlfn.XLOOKUP(D986,[1]Cmg!$E$4:$E$89,[1]Cmg!$F$4:$F$89,"----",0,1)</f>
        <v>----</v>
      </c>
      <c r="AC986" s="19" t="str">
        <f>_xlfn.XLOOKUP(D986,[1]Cmg!$O$4:$O$89,[1]Cmg!$P$4:$P$89,"----",0,1)</f>
        <v>----</v>
      </c>
      <c r="AD986" s="24" t="str">
        <f>_xlfn.XLOOKUP(D986,[1]Cmg!$S$4:$S$89,[1]Cmg!$U$4:$U$89,"----",0,1)</f>
        <v>----</v>
      </c>
      <c r="AG986" s="25">
        <f>IFERROR(SUMIFS('[1]BD Unidades'!$AH:$AH,'[1]BD Unidades'!$A:$A,'BD Centrales 2023'!$A986),"-")</f>
        <v>0</v>
      </c>
      <c r="AH986" s="25">
        <f>SUMIFS('[1]BD Unidades'!$AJ$3:$AJ$1424,'[1]BD Unidades'!$A$3:$A$1424,$A986)</f>
        <v>8747.8065061329453</v>
      </c>
      <c r="AI986" s="25">
        <f>SUMIFS('[1]BD Unidades'!$AL$3:$AL$1424,'[1]BD Unidades'!$A$3:$A$1424,$A986)</f>
        <v>0</v>
      </c>
      <c r="AJ986" s="26">
        <f t="shared" si="61"/>
        <v>0</v>
      </c>
      <c r="AK986" s="27">
        <f>IFERROR(SUMIFS('[1]BD Unidades'!$AO$3:$AO$1424,'[1]BD Unidades'!$A$3:$A$1424,$A986),"-")</f>
        <v>0</v>
      </c>
      <c r="AL986" s="27">
        <f>IFERROR(SUMIFS('[1]BD Unidades'!$AQ$3:$AQ$1424,'[1]BD Unidades'!$A$3:$A$1424,$A986),"-")</f>
        <v>0</v>
      </c>
      <c r="AM986" s="27">
        <f>IFERROR(SUMIFS('[1]BD Unidades'!$AS$3:$AS$1424,'[1]BD Unidades'!$A$3:$A$1424,$A986),"-")</f>
        <v>0</v>
      </c>
      <c r="AN986" s="27">
        <f>IFERROR(SUMIFS('[1]BD Unidades'!$AU$3:$AU$1424,'[1]BD Unidades'!$A$3:$A$1424,$A986),"-")</f>
        <v>0</v>
      </c>
      <c r="AO986" s="27"/>
      <c r="AP986" s="27"/>
      <c r="AQ986" s="25">
        <f>IFERROR(SUMIFS('[1]BD Unidades'!$AZ$3:$AZ$1424,'[1]BD Unidades'!$A$3:$A$1424,$A986),"-")</f>
        <v>0</v>
      </c>
      <c r="AR986" s="25">
        <f>IFERROR(SUMIFS('[1]BD Unidades'!$BA$3:$BA$1424,'[1]BD Unidades'!$A$3:$A$1424,$A986),"-")</f>
        <v>9.5928000000000004</v>
      </c>
      <c r="AS986" s="28">
        <f>SUMIFS('[1]BD Unidades'!$BC$3:$BC$1424,'[1]BD Unidades'!$A$3:$A$1424,$A986)</f>
        <v>0</v>
      </c>
      <c r="AT986" s="28">
        <f>SUMIFS('[1]BD Unidades'!$BE$3:$BE$1424,'[1]BD Unidades'!$A$3:$A$1424,$A986)</f>
        <v>0</v>
      </c>
      <c r="AU986" s="29">
        <f t="shared" si="62"/>
        <v>0</v>
      </c>
      <c r="AV986" s="30">
        <f t="shared" si="63"/>
        <v>6.0499999999999998E-2</v>
      </c>
      <c r="AW986" s="25">
        <f>IFERROR(SUMIFS('[1]BD Unidades'!$BI$3:$BI$1424,'[1]BD Unidades'!$A$3:$A$1424,$A986),"-")</f>
        <v>0</v>
      </c>
      <c r="AX986" s="25">
        <f>IFERROR(SUMIFS('[1]BD Unidades'!$BJ$3:$BJ$1424,'[1]BD Unidades'!$A$3:$A$1424,$A986),"-")</f>
        <v>0</v>
      </c>
    </row>
    <row r="987" spans="1:50" ht="14.4" x14ac:dyDescent="0.3">
      <c r="A987" s="7">
        <v>8</v>
      </c>
      <c r="B987" s="7" t="s">
        <v>5704</v>
      </c>
      <c r="D987" s="8" t="s">
        <v>5705</v>
      </c>
      <c r="E987" s="19" t="s">
        <v>5425</v>
      </c>
      <c r="F987" s="19" t="s">
        <v>5425</v>
      </c>
      <c r="G987" s="19" t="s">
        <v>5706</v>
      </c>
      <c r="H987" s="19">
        <v>3</v>
      </c>
      <c r="I987" s="19">
        <v>2024</v>
      </c>
      <c r="J987" s="19" t="s">
        <v>45</v>
      </c>
      <c r="K987" s="19" t="s">
        <v>5267</v>
      </c>
      <c r="L987" s="19" t="s">
        <v>157</v>
      </c>
      <c r="M987" s="19" t="s">
        <v>189</v>
      </c>
      <c r="N987" s="19" t="s">
        <v>189</v>
      </c>
      <c r="O987" s="19" t="s">
        <v>3367</v>
      </c>
      <c r="P987" s="19" t="s">
        <v>51</v>
      </c>
      <c r="Q987" s="9" t="s">
        <v>5708</v>
      </c>
      <c r="R987" s="20">
        <v>2.4889999999999999</v>
      </c>
      <c r="S987" s="20">
        <v>0</v>
      </c>
      <c r="T987" s="20">
        <v>2.4889999999999999</v>
      </c>
      <c r="U987" s="20">
        <v>0.8</v>
      </c>
      <c r="V987" s="21">
        <f>_xlfn.XLOOKUP(D987,'[1]Gen. Real'!$A:$A,'[1]Gen. Real'!$C:$C,"-",0)</f>
        <v>5.7489999999999992E-2</v>
      </c>
      <c r="W987" s="22"/>
      <c r="X987" s="22" t="str">
        <f>_xlfn.XLOOKUP(D987,[1]Vertimiento!$A:$A,[1]Vertimiento!$E:$E,"-",0)</f>
        <v>-</v>
      </c>
      <c r="Y987" s="23" t="str">
        <f t="shared" si="60"/>
        <v>-</v>
      </c>
      <c r="Z987" s="19" t="str">
        <f>_xlfn.XLOOKUP(D987,[1]Cmg!$I$4:$I$85,[1]Cmg!$M$4:$M$85,"----",0,1)</f>
        <v>----</v>
      </c>
      <c r="AA987" s="19" t="str">
        <f>_xlfn.XLOOKUP(D987,[1]Cmg!$A$4:$A$89,[1]Cmg!$B$4:$B$89,"----",0,1)</f>
        <v>----</v>
      </c>
      <c r="AB987" s="19" t="str">
        <f>_xlfn.XLOOKUP(D987,[1]Cmg!$E$4:$E$89,[1]Cmg!$F$4:$F$89,"----",0,1)</f>
        <v>----</v>
      </c>
      <c r="AC987" s="19" t="str">
        <f>_xlfn.XLOOKUP(D987,[1]Cmg!$O$4:$O$89,[1]Cmg!$P$4:$P$89,"----",0,1)</f>
        <v>----</v>
      </c>
      <c r="AD987" s="24" t="str">
        <f>_xlfn.XLOOKUP(D987,[1]Cmg!$S$4:$S$89,[1]Cmg!$U$4:$U$89,"----",0,1)</f>
        <v>----</v>
      </c>
      <c r="AG987" s="25">
        <f>IFERROR(SUMIFS('[1]BD Unidades'!$AH:$AH,'[1]BD Unidades'!$A:$A,'BD Centrales 2023'!$A987),"-")</f>
        <v>0</v>
      </c>
      <c r="AH987" s="25">
        <f>SUMIFS('[1]BD Unidades'!$AJ$3:$AJ$1424,'[1]BD Unidades'!$A$3:$A$1424,$A987)</f>
        <v>8285.9508504084624</v>
      </c>
      <c r="AI987" s="25">
        <f>SUMIFS('[1]BD Unidades'!$AL$3:$AL$1424,'[1]BD Unidades'!$A$3:$A$1424,$A987)</f>
        <v>39.052310164724894</v>
      </c>
      <c r="AJ987" s="26">
        <f t="shared" si="61"/>
        <v>4.6909664070369063E-3</v>
      </c>
      <c r="AK987" s="27">
        <f>IFERROR(SUMIFS('[1]BD Unidades'!$AO$3:$AO$1424,'[1]BD Unidades'!$A$3:$A$1424,$A987),"-")</f>
        <v>0</v>
      </c>
      <c r="AL987" s="27">
        <f>IFERROR(SUMIFS('[1]BD Unidades'!$AQ$3:$AQ$1424,'[1]BD Unidades'!$A$3:$A$1424,$A987),"-")</f>
        <v>0</v>
      </c>
      <c r="AM987" s="27">
        <f>IFERROR(SUMIFS('[1]BD Unidades'!$AS$3:$AS$1424,'[1]BD Unidades'!$A$3:$A$1424,$A987),"-")</f>
        <v>0</v>
      </c>
      <c r="AN987" s="27">
        <f>IFERROR(SUMIFS('[1]BD Unidades'!$AU$3:$AU$1424,'[1]BD Unidades'!$A$3:$A$1424,$A987),"-")</f>
        <v>0</v>
      </c>
      <c r="AO987" s="27"/>
      <c r="AP987" s="27"/>
      <c r="AQ987" s="25">
        <f>IFERROR(SUMIFS('[1]BD Unidades'!$AZ$3:$AZ$1424,'[1]BD Unidades'!$A$3:$A$1424,$A987),"-")</f>
        <v>0</v>
      </c>
      <c r="AR987" s="25">
        <f>IFERROR(SUMIFS('[1]BD Unidades'!$BA$3:$BA$1424,'[1]BD Unidades'!$A$3:$A$1424,$A987),"-")</f>
        <v>2.4889999999999999</v>
      </c>
      <c r="AS987" s="28">
        <f>SUMIFS('[1]BD Unidades'!$BC$3:$BC$1424,'[1]BD Unidades'!$A$3:$A$1424,$A987)</f>
        <v>0</v>
      </c>
      <c r="AT987" s="28">
        <f>SUMIFS('[1]BD Unidades'!$BE$3:$BE$1424,'[1]BD Unidades'!$A$3:$A$1424,$A987)</f>
        <v>0</v>
      </c>
      <c r="AU987" s="29">
        <f t="shared" si="62"/>
        <v>0</v>
      </c>
      <c r="AV987" s="30">
        <f t="shared" si="63"/>
        <v>0</v>
      </c>
      <c r="AW987" s="25">
        <f>IFERROR(SUMIFS('[1]BD Unidades'!$BI$3:$BI$1424,'[1]BD Unidades'!$A$3:$A$1424,$A987),"-")</f>
        <v>0</v>
      </c>
      <c r="AX987" s="25">
        <f>IFERROR(SUMIFS('[1]BD Unidades'!$BJ$3:$BJ$1424,'[1]BD Unidades'!$A$3:$A$1424,$A987),"-")</f>
        <v>0</v>
      </c>
    </row>
    <row r="988" spans="1:50" ht="14.4" x14ac:dyDescent="0.3">
      <c r="A988" s="7">
        <v>9</v>
      </c>
      <c r="B988" s="7" t="s">
        <v>5796</v>
      </c>
      <c r="D988" s="8" t="s">
        <v>5797</v>
      </c>
      <c r="E988" s="19" t="s">
        <v>5425</v>
      </c>
      <c r="F988" s="19" t="s">
        <v>5425</v>
      </c>
      <c r="G988" s="19" t="s">
        <v>5798</v>
      </c>
      <c r="H988" s="19">
        <v>3</v>
      </c>
      <c r="I988" s="19">
        <v>2024</v>
      </c>
      <c r="J988" s="19" t="s">
        <v>45</v>
      </c>
      <c r="K988" s="19" t="s">
        <v>5267</v>
      </c>
      <c r="L988" s="19" t="s">
        <v>5800</v>
      </c>
      <c r="M988" s="19" t="s">
        <v>189</v>
      </c>
      <c r="N988" s="19" t="s">
        <v>2074</v>
      </c>
      <c r="O988" s="19" t="s">
        <v>3112</v>
      </c>
      <c r="P988" s="19" t="s">
        <v>51</v>
      </c>
      <c r="Q988" s="9" t="s">
        <v>5801</v>
      </c>
      <c r="R988" s="20">
        <v>3.1030000000000002</v>
      </c>
      <c r="S988" s="20">
        <v>0</v>
      </c>
      <c r="T988" s="20">
        <v>3.1030000000000002</v>
      </c>
      <c r="U988" s="20">
        <v>1.2</v>
      </c>
      <c r="V988" s="21">
        <f>_xlfn.XLOOKUP(D988,'[1]Gen. Real'!$A:$A,'[1]Gen. Real'!$C:$C,"-",0)</f>
        <v>0.17631999999999995</v>
      </c>
      <c r="W988" s="22"/>
      <c r="X988" s="22" t="str">
        <f>_xlfn.XLOOKUP(D988,[1]Vertimiento!$A:$A,[1]Vertimiento!$E:$E,"-",0)</f>
        <v>-</v>
      </c>
      <c r="Y988" s="23" t="str">
        <f t="shared" si="60"/>
        <v>-</v>
      </c>
      <c r="Z988" s="19" t="str">
        <f>_xlfn.XLOOKUP(D988,[1]Cmg!$I$4:$I$85,[1]Cmg!$M$4:$M$85,"----",0,1)</f>
        <v>----</v>
      </c>
      <c r="AA988" s="19" t="str">
        <f>_xlfn.XLOOKUP(D988,[1]Cmg!$A$4:$A$89,[1]Cmg!$B$4:$B$89,"----",0,1)</f>
        <v>----</v>
      </c>
      <c r="AB988" s="19" t="str">
        <f>_xlfn.XLOOKUP(D988,[1]Cmg!$E$4:$E$89,[1]Cmg!$F$4:$F$89,"----",0,1)</f>
        <v>----</v>
      </c>
      <c r="AC988" s="19" t="str">
        <f>_xlfn.XLOOKUP(D988,[1]Cmg!$O$4:$O$89,[1]Cmg!$P$4:$P$89,"----",0,1)</f>
        <v>----</v>
      </c>
      <c r="AD988" s="24" t="str">
        <f>_xlfn.XLOOKUP(D988,[1]Cmg!$S$4:$S$89,[1]Cmg!$U$4:$U$89,"----",0,1)</f>
        <v>----</v>
      </c>
      <c r="AG988" s="25">
        <f>IFERROR(SUMIFS('[1]BD Unidades'!$AH:$AH,'[1]BD Unidades'!$A:$A,'BD Centrales 2023'!$A988),"-")</f>
        <v>0</v>
      </c>
      <c r="AH988" s="25">
        <f>SUMIFS('[1]BD Unidades'!$AJ$3:$AJ$1424,'[1]BD Unidades'!$A$3:$A$1424,$A988)</f>
        <v>8615.7545117628106</v>
      </c>
      <c r="AI988" s="25">
        <f>SUMIFS('[1]BD Unidades'!$AL$3:$AL$1424,'[1]BD Unidades'!$A$3:$A$1424,$A988)</f>
        <v>7.5938231818670117</v>
      </c>
      <c r="AJ988" s="26">
        <f t="shared" si="61"/>
        <v>8.8061190235054205E-4</v>
      </c>
      <c r="AK988" s="27">
        <f>IFERROR(SUMIFS('[1]BD Unidades'!$AO$3:$AO$1424,'[1]BD Unidades'!$A$3:$A$1424,$A988),"-")</f>
        <v>0</v>
      </c>
      <c r="AL988" s="27">
        <f>IFERROR(SUMIFS('[1]BD Unidades'!$AQ$3:$AQ$1424,'[1]BD Unidades'!$A$3:$A$1424,$A988),"-")</f>
        <v>0</v>
      </c>
      <c r="AM988" s="27">
        <f>IFERROR(SUMIFS('[1]BD Unidades'!$AS$3:$AS$1424,'[1]BD Unidades'!$A$3:$A$1424,$A988),"-")</f>
        <v>0</v>
      </c>
      <c r="AN988" s="27">
        <f>IFERROR(SUMIFS('[1]BD Unidades'!$AU$3:$AU$1424,'[1]BD Unidades'!$A$3:$A$1424,$A988),"-")</f>
        <v>0</v>
      </c>
      <c r="AO988" s="27"/>
      <c r="AP988" s="27"/>
      <c r="AQ988" s="25">
        <f>IFERROR(SUMIFS('[1]BD Unidades'!$AZ$3:$AZ$1424,'[1]BD Unidades'!$A$3:$A$1424,$A988),"-")</f>
        <v>0</v>
      </c>
      <c r="AR988" s="25">
        <f>IFERROR(SUMIFS('[1]BD Unidades'!$BA$3:$BA$1424,'[1]BD Unidades'!$A$3:$A$1424,$A988),"-")</f>
        <v>3.1030000000000002</v>
      </c>
      <c r="AS988" s="28">
        <f>SUMIFS('[1]BD Unidades'!$BC$3:$BC$1424,'[1]BD Unidades'!$A$3:$A$1424,$A988)</f>
        <v>0</v>
      </c>
      <c r="AT988" s="28">
        <f>SUMIFS('[1]BD Unidades'!$BE$3:$BE$1424,'[1]BD Unidades'!$A$3:$A$1424,$A988)</f>
        <v>0</v>
      </c>
      <c r="AU988" s="29">
        <f t="shared" si="62"/>
        <v>0</v>
      </c>
      <c r="AV988" s="30">
        <f t="shared" si="63"/>
        <v>0</v>
      </c>
      <c r="AW988" s="25">
        <f>IFERROR(SUMIFS('[1]BD Unidades'!$BI$3:$BI$1424,'[1]BD Unidades'!$A$3:$A$1424,$A988),"-")</f>
        <v>0</v>
      </c>
      <c r="AX988" s="25">
        <f>IFERROR(SUMIFS('[1]BD Unidades'!$BJ$3:$BJ$1424,'[1]BD Unidades'!$A$3:$A$1424,$A988),"-")</f>
        <v>0</v>
      </c>
    </row>
    <row r="989" spans="1:50" ht="14.4" x14ac:dyDescent="0.3">
      <c r="A989" s="7">
        <v>10</v>
      </c>
      <c r="B989" s="7" t="s">
        <v>5943</v>
      </c>
      <c r="D989" s="8" t="s">
        <v>5944</v>
      </c>
      <c r="E989" s="19" t="s">
        <v>5425</v>
      </c>
      <c r="F989" s="19" t="s">
        <v>5425</v>
      </c>
      <c r="G989" s="19" t="s">
        <v>5945</v>
      </c>
      <c r="H989" s="19">
        <v>2</v>
      </c>
      <c r="I989" s="19">
        <v>2024</v>
      </c>
      <c r="J989" s="19" t="s">
        <v>45</v>
      </c>
      <c r="K989" s="19" t="s">
        <v>5267</v>
      </c>
      <c r="L989" s="19" t="s">
        <v>157</v>
      </c>
      <c r="M989" s="19" t="s">
        <v>189</v>
      </c>
      <c r="N989" s="19" t="s">
        <v>879</v>
      </c>
      <c r="O989" s="19" t="s">
        <v>2378</v>
      </c>
      <c r="P989" s="19" t="s">
        <v>51</v>
      </c>
      <c r="Q989" s="9" t="s">
        <v>5946</v>
      </c>
      <c r="R989" s="20">
        <v>2.2090000000000001</v>
      </c>
      <c r="S989" s="20">
        <v>0</v>
      </c>
      <c r="T989" s="20">
        <v>2.2090000000000001</v>
      </c>
      <c r="U989" s="20">
        <v>1.1200000000000001</v>
      </c>
      <c r="V989" s="21">
        <f>_xlfn.XLOOKUP(D989,'[1]Gen. Real'!$A:$A,'[1]Gen. Real'!$C:$C,"-",0)</f>
        <v>6.2960000000000002E-2</v>
      </c>
      <c r="W989" s="22"/>
      <c r="X989" s="22" t="str">
        <f>_xlfn.XLOOKUP(D989,[1]Vertimiento!$A:$A,[1]Vertimiento!$E:$E,"-",0)</f>
        <v>-</v>
      </c>
      <c r="Y989" s="23" t="str">
        <f t="shared" si="60"/>
        <v>-</v>
      </c>
      <c r="Z989" s="19" t="str">
        <f>_xlfn.XLOOKUP(D989,[1]Cmg!$I$4:$I$85,[1]Cmg!$M$4:$M$85,"----",0,1)</f>
        <v>----</v>
      </c>
      <c r="AA989" s="19" t="str">
        <f>_xlfn.XLOOKUP(D989,[1]Cmg!$A$4:$A$89,[1]Cmg!$B$4:$B$89,"----",0,1)</f>
        <v>----</v>
      </c>
      <c r="AB989" s="19" t="str">
        <f>_xlfn.XLOOKUP(D989,[1]Cmg!$E$4:$E$89,[1]Cmg!$F$4:$F$89,"----",0,1)</f>
        <v>----</v>
      </c>
      <c r="AC989" s="19" t="str">
        <f>_xlfn.XLOOKUP(D989,[1]Cmg!$O$4:$O$89,[1]Cmg!$P$4:$P$89,"----",0,1)</f>
        <v>----</v>
      </c>
      <c r="AD989" s="24" t="str">
        <f>_xlfn.XLOOKUP(D989,[1]Cmg!$S$4:$S$89,[1]Cmg!$U$4:$U$89,"----",0,1)</f>
        <v>----</v>
      </c>
      <c r="AG989" s="25">
        <f>IFERROR(SUMIFS('[1]BD Unidades'!$AH:$AH,'[1]BD Unidades'!$A:$A,'BD Centrales 2023'!$A989),"-")</f>
        <v>0</v>
      </c>
      <c r="AH989" s="25">
        <f>SUMIFS('[1]BD Unidades'!$AJ$3:$AJ$1424,'[1]BD Unidades'!$A$3:$A$1424,$A989)</f>
        <v>8747.9439867209931</v>
      </c>
      <c r="AI989" s="25">
        <f>SUMIFS('[1]BD Unidades'!$AL$3:$AL$1424,'[1]BD Unidades'!$A$3:$A$1424,$A989)</f>
        <v>12.056013279010077</v>
      </c>
      <c r="AJ989" s="26">
        <f t="shared" si="61"/>
        <v>1.3762572236312868E-3</v>
      </c>
      <c r="AK989" s="27">
        <f>IFERROR(SUMIFS('[1]BD Unidades'!$AO$3:$AO$1424,'[1]BD Unidades'!$A$3:$A$1424,$A989),"-")</f>
        <v>0</v>
      </c>
      <c r="AL989" s="27">
        <f>IFERROR(SUMIFS('[1]BD Unidades'!$AQ$3:$AQ$1424,'[1]BD Unidades'!$A$3:$A$1424,$A989),"-")</f>
        <v>0</v>
      </c>
      <c r="AM989" s="27">
        <f>IFERROR(SUMIFS('[1]BD Unidades'!$AS$3:$AS$1424,'[1]BD Unidades'!$A$3:$A$1424,$A989),"-")</f>
        <v>0</v>
      </c>
      <c r="AN989" s="27">
        <f>IFERROR(SUMIFS('[1]BD Unidades'!$AU$3:$AU$1424,'[1]BD Unidades'!$A$3:$A$1424,$A989),"-")</f>
        <v>0</v>
      </c>
      <c r="AO989" s="27"/>
      <c r="AP989" s="27"/>
      <c r="AQ989" s="25">
        <f>IFERROR(SUMIFS('[1]BD Unidades'!$AZ$3:$AZ$1424,'[1]BD Unidades'!$A$3:$A$1424,$A989),"-")</f>
        <v>0</v>
      </c>
      <c r="AR989" s="25">
        <f>IFERROR(SUMIFS('[1]BD Unidades'!$BA$3:$BA$1424,'[1]BD Unidades'!$A$3:$A$1424,$A989),"-")</f>
        <v>2.2090000000000001</v>
      </c>
      <c r="AS989" s="28">
        <f>SUMIFS('[1]BD Unidades'!$BC$3:$BC$1424,'[1]BD Unidades'!$A$3:$A$1424,$A989)</f>
        <v>0</v>
      </c>
      <c r="AT989" s="28">
        <f>SUMIFS('[1]BD Unidades'!$BE$3:$BE$1424,'[1]BD Unidades'!$A$3:$A$1424,$A989)</f>
        <v>0</v>
      </c>
      <c r="AU989" s="29">
        <f t="shared" si="62"/>
        <v>0</v>
      </c>
      <c r="AV989" s="30">
        <f t="shared" si="63"/>
        <v>0</v>
      </c>
      <c r="AW989" s="25">
        <f>IFERROR(SUMIFS('[1]BD Unidades'!$BI$3:$BI$1424,'[1]BD Unidades'!$A$3:$A$1424,$A989),"-")</f>
        <v>0</v>
      </c>
      <c r="AX989" s="25">
        <f>IFERROR(SUMIFS('[1]BD Unidades'!$BJ$3:$BJ$1424,'[1]BD Unidades'!$A$3:$A$1424,$A989),"-")</f>
        <v>0</v>
      </c>
    </row>
    <row r="990" spans="1:50" ht="14.4" x14ac:dyDescent="0.3">
      <c r="A990" s="7">
        <v>11</v>
      </c>
      <c r="B990" s="7" t="s">
        <v>5958</v>
      </c>
      <c r="D990" s="8" t="s">
        <v>5959</v>
      </c>
      <c r="E990" s="19" t="s">
        <v>5960</v>
      </c>
      <c r="F990" s="19" t="s">
        <v>5425</v>
      </c>
      <c r="G990" s="19" t="s">
        <v>5961</v>
      </c>
      <c r="H990" s="19">
        <v>1</v>
      </c>
      <c r="I990" s="19">
        <v>2024</v>
      </c>
      <c r="J990" s="19" t="s">
        <v>45</v>
      </c>
      <c r="K990" s="19" t="s">
        <v>5267</v>
      </c>
      <c r="L990" s="19" t="s">
        <v>157</v>
      </c>
      <c r="M990" s="19" t="s">
        <v>90</v>
      </c>
      <c r="N990" s="19" t="s">
        <v>97</v>
      </c>
      <c r="O990" s="19" t="s">
        <v>97</v>
      </c>
      <c r="P990" s="19" t="s">
        <v>51</v>
      </c>
      <c r="Q990" s="9" t="s">
        <v>5963</v>
      </c>
      <c r="R990" s="20">
        <v>0.46700000000000003</v>
      </c>
      <c r="S990" s="20">
        <v>0.64</v>
      </c>
      <c r="T990" s="20">
        <v>0.46400000000000002</v>
      </c>
      <c r="U990" s="20">
        <v>0.48</v>
      </c>
      <c r="V990" s="21">
        <f>_xlfn.XLOOKUP(D990,'[1]Gen. Real'!$A:$A,'[1]Gen. Real'!$C:$C,"-",0)</f>
        <v>8.5299999999999994E-3</v>
      </c>
      <c r="W990" s="22"/>
      <c r="X990" s="22" t="str">
        <f>_xlfn.XLOOKUP(D990,[1]Vertimiento!$A:$A,[1]Vertimiento!$E:$E,"-",0)</f>
        <v>-</v>
      </c>
      <c r="Y990" s="23" t="str">
        <f t="shared" si="60"/>
        <v>-</v>
      </c>
      <c r="Z990" s="19" t="str">
        <f>_xlfn.XLOOKUP(D990,[1]Cmg!$I$4:$I$85,[1]Cmg!$M$4:$M$85,"----",0,1)</f>
        <v>----</v>
      </c>
      <c r="AA990" s="19" t="str">
        <f>_xlfn.XLOOKUP(D990,[1]Cmg!$A$4:$A$89,[1]Cmg!$B$4:$B$89,"----",0,1)</f>
        <v>----</v>
      </c>
      <c r="AB990" s="19" t="str">
        <f>_xlfn.XLOOKUP(D990,[1]Cmg!$E$4:$E$89,[1]Cmg!$F$4:$F$89,"----",0,1)</f>
        <v>----</v>
      </c>
      <c r="AC990" s="19" t="str">
        <f>_xlfn.XLOOKUP(D990,[1]Cmg!$O$4:$O$89,[1]Cmg!$P$4:$P$89,"----",0,1)</f>
        <v>----</v>
      </c>
      <c r="AD990" s="24" t="str">
        <f>_xlfn.XLOOKUP(D990,[1]Cmg!$S$4:$S$89,[1]Cmg!$U$4:$U$89,"----",0,1)</f>
        <v>----</v>
      </c>
      <c r="AG990" s="25">
        <f>IFERROR(SUMIFS('[1]BD Unidades'!$AH:$AH,'[1]BD Unidades'!$A:$A,'BD Centrales 2023'!$A990),"-")</f>
        <v>0.46700000000000003</v>
      </c>
      <c r="AH990" s="25">
        <f>SUMIFS('[1]BD Unidades'!$AJ$3:$AJ$1424,'[1]BD Unidades'!$A$3:$A$1424,$A990)</f>
        <v>8754.3833333333296</v>
      </c>
      <c r="AI990" s="25">
        <f>SUMIFS('[1]BD Unidades'!$AL$3:$AL$1424,'[1]BD Unidades'!$A$3:$A$1424,$A990)</f>
        <v>5.6166666666666698</v>
      </c>
      <c r="AJ990" s="26">
        <f t="shared" si="61"/>
        <v>6.4117199391172056E-4</v>
      </c>
      <c r="AK990" s="27">
        <f>IFERROR(SUMIFS('[1]BD Unidades'!$AO$3:$AO$1424,'[1]BD Unidades'!$A$3:$A$1424,$A990),"-")</f>
        <v>0</v>
      </c>
      <c r="AL990" s="27">
        <f>IFERROR(SUMIFS('[1]BD Unidades'!$AQ$3:$AQ$1424,'[1]BD Unidades'!$A$3:$A$1424,$A990),"-")</f>
        <v>0</v>
      </c>
      <c r="AM990" s="27">
        <f>IFERROR(SUMIFS('[1]BD Unidades'!$AS$3:$AS$1424,'[1]BD Unidades'!$A$3:$A$1424,$A990),"-")</f>
        <v>0</v>
      </c>
      <c r="AN990" s="27">
        <f>IFERROR(SUMIFS('[1]BD Unidades'!$AU$3:$AU$1424,'[1]BD Unidades'!$A$3:$A$1424,$A990),"-")</f>
        <v>0</v>
      </c>
      <c r="AO990" s="27"/>
      <c r="AP990" s="27"/>
      <c r="AQ990" s="25">
        <f>IFERROR(SUMIFS('[1]BD Unidades'!$AZ$3:$AZ$1424,'[1]BD Unidades'!$A$3:$A$1424,$A990),"-")</f>
        <v>0.46700000000000003</v>
      </c>
      <c r="AR990" s="25">
        <f>IFERROR(SUMIFS('[1]BD Unidades'!$BA$3:$BA$1424,'[1]BD Unidades'!$A$3:$A$1424,$A990),"-")</f>
        <v>0.46700000000000003</v>
      </c>
      <c r="AS990" s="28">
        <f>SUMIFS('[1]BD Unidades'!$BC$3:$BC$1424,'[1]BD Unidades'!$A$3:$A$1424,$A990)</f>
        <v>5.1798941798941803E-2</v>
      </c>
      <c r="AT990" s="28">
        <f>SUMIFS('[1]BD Unidades'!$BE$3:$BE$1424,'[1]BD Unidades'!$A$3:$A$1424,$A990)</f>
        <v>1</v>
      </c>
      <c r="AU990" s="29">
        <f t="shared" si="62"/>
        <v>0.94820105820105816</v>
      </c>
      <c r="AV990" s="30">
        <f t="shared" si="63"/>
        <v>6.4000000000000003E-3</v>
      </c>
      <c r="AW990" s="25">
        <f>IFERROR(SUMIFS('[1]BD Unidades'!$BI$3:$BI$1424,'[1]BD Unidades'!$A$3:$A$1424,$A990),"-")</f>
        <v>0.43997591085714277</v>
      </c>
      <c r="AX990" s="25">
        <f>IFERROR(SUMIFS('[1]BD Unidades'!$BJ$3:$BJ$1424,'[1]BD Unidades'!$A$3:$A$1424,$A990),"-")</f>
        <v>0.28302663931704336</v>
      </c>
    </row>
    <row r="991" spans="1:50" ht="14.4" x14ac:dyDescent="0.3">
      <c r="A991" s="7">
        <v>12</v>
      </c>
      <c r="B991" s="7" t="s">
        <v>6095</v>
      </c>
      <c r="D991" s="8" t="s">
        <v>6096</v>
      </c>
      <c r="E991" s="19" t="s">
        <v>6097</v>
      </c>
      <c r="F991" s="19" t="s">
        <v>5425</v>
      </c>
      <c r="G991" s="19" t="s">
        <v>6098</v>
      </c>
      <c r="H991" s="19">
        <v>2</v>
      </c>
      <c r="I991" s="19">
        <v>2024</v>
      </c>
      <c r="J991" s="19" t="s">
        <v>45</v>
      </c>
      <c r="K991" s="19" t="s">
        <v>5267</v>
      </c>
      <c r="L991" s="19" t="s">
        <v>157</v>
      </c>
      <c r="M991" s="19" t="s">
        <v>189</v>
      </c>
      <c r="N991" s="19" t="s">
        <v>189</v>
      </c>
      <c r="O991" s="19" t="s">
        <v>189</v>
      </c>
      <c r="P991" s="19" t="s">
        <v>51</v>
      </c>
      <c r="Q991" s="9" t="s">
        <v>6100</v>
      </c>
      <c r="R991" s="20">
        <v>2.3730000000000002</v>
      </c>
      <c r="S991" s="20">
        <v>0</v>
      </c>
      <c r="T991" s="20">
        <v>2.3730000000000002</v>
      </c>
      <c r="U991" s="20">
        <v>0.8</v>
      </c>
      <c r="V991" s="21">
        <f>_xlfn.XLOOKUP(D991,'[1]Gen. Real'!$A:$A,'[1]Gen. Real'!$C:$C,"-",0)</f>
        <v>8.8110000000000008E-2</v>
      </c>
      <c r="W991" s="22"/>
      <c r="X991" s="22" t="str">
        <f>_xlfn.XLOOKUP(D991,[1]Vertimiento!$A:$A,[1]Vertimiento!$E:$E,"-",0)</f>
        <v>-</v>
      </c>
      <c r="Y991" s="23" t="str">
        <f t="shared" si="60"/>
        <v>-</v>
      </c>
      <c r="Z991" s="19" t="str">
        <f>_xlfn.XLOOKUP(D991,[1]Cmg!$I$4:$I$85,[1]Cmg!$M$4:$M$85,"----",0,1)</f>
        <v>----</v>
      </c>
      <c r="AA991" s="19" t="str">
        <f>_xlfn.XLOOKUP(D991,[1]Cmg!$A$4:$A$89,[1]Cmg!$B$4:$B$89,"----",0,1)</f>
        <v>----</v>
      </c>
      <c r="AB991" s="19" t="str">
        <f>_xlfn.XLOOKUP(D991,[1]Cmg!$E$4:$E$89,[1]Cmg!$F$4:$F$89,"----",0,1)</f>
        <v>----</v>
      </c>
      <c r="AC991" s="19" t="str">
        <f>_xlfn.XLOOKUP(D991,[1]Cmg!$O$4:$O$89,[1]Cmg!$P$4:$P$89,"----",0,1)</f>
        <v>----</v>
      </c>
      <c r="AD991" s="24" t="str">
        <f>_xlfn.XLOOKUP(D991,[1]Cmg!$S$4:$S$89,[1]Cmg!$U$4:$U$89,"----",0,1)</f>
        <v>----</v>
      </c>
      <c r="AG991" s="25">
        <f>IFERROR(SUMIFS('[1]BD Unidades'!$AH:$AH,'[1]BD Unidades'!$A:$A,'BD Centrales 2023'!$A991),"-")</f>
        <v>0</v>
      </c>
      <c r="AH991" s="25">
        <f>SUMIFS('[1]BD Unidades'!$AJ$3:$AJ$1424,'[1]BD Unidades'!$A$3:$A$1424,$A991)</f>
        <v>7508.9724680432646</v>
      </c>
      <c r="AI991" s="25">
        <f>SUMIFS('[1]BD Unidades'!$AL$3:$AL$1424,'[1]BD Unidades'!$A$3:$A$1424,$A991)</f>
        <v>5.65</v>
      </c>
      <c r="AJ991" s="26">
        <f t="shared" si="61"/>
        <v>7.5186744564044699E-4</v>
      </c>
      <c r="AK991" s="27">
        <f>IFERROR(SUMIFS('[1]BD Unidades'!$AO$3:$AO$1424,'[1]BD Unidades'!$A$3:$A$1424,$A991),"-")</f>
        <v>0</v>
      </c>
      <c r="AL991" s="27">
        <f>IFERROR(SUMIFS('[1]BD Unidades'!$AQ$3:$AQ$1424,'[1]BD Unidades'!$A$3:$A$1424,$A991),"-")</f>
        <v>0</v>
      </c>
      <c r="AM991" s="27">
        <f>IFERROR(SUMIFS('[1]BD Unidades'!$AS$3:$AS$1424,'[1]BD Unidades'!$A$3:$A$1424,$A991),"-")</f>
        <v>0</v>
      </c>
      <c r="AN991" s="27">
        <f>IFERROR(SUMIFS('[1]BD Unidades'!$AU$3:$AU$1424,'[1]BD Unidades'!$A$3:$A$1424,$A991),"-")</f>
        <v>0</v>
      </c>
      <c r="AO991" s="27"/>
      <c r="AP991" s="27"/>
      <c r="AQ991" s="25">
        <f>IFERROR(SUMIFS('[1]BD Unidades'!$AZ$3:$AZ$1424,'[1]BD Unidades'!$A$3:$A$1424,$A991),"-")</f>
        <v>0</v>
      </c>
      <c r="AR991" s="25">
        <f>IFERROR(SUMIFS('[1]BD Unidades'!$BA$3:$BA$1424,'[1]BD Unidades'!$A$3:$A$1424,$A991),"-")</f>
        <v>2.3730000000000002</v>
      </c>
      <c r="AS991" s="28">
        <f>SUMIFS('[1]BD Unidades'!$BC$3:$BC$1424,'[1]BD Unidades'!$A$3:$A$1424,$A991)</f>
        <v>0</v>
      </c>
      <c r="AT991" s="28">
        <f>SUMIFS('[1]BD Unidades'!$BE$3:$BE$1424,'[1]BD Unidades'!$A$3:$A$1424,$A991)</f>
        <v>0</v>
      </c>
      <c r="AU991" s="29">
        <f t="shared" si="62"/>
        <v>0</v>
      </c>
      <c r="AV991" s="30">
        <f t="shared" si="63"/>
        <v>0</v>
      </c>
      <c r="AW991" s="25">
        <f>IFERROR(SUMIFS('[1]BD Unidades'!$BI$3:$BI$1424,'[1]BD Unidades'!$A$3:$A$1424,$A991),"-")</f>
        <v>0</v>
      </c>
      <c r="AX991" s="25">
        <f>IFERROR(SUMIFS('[1]BD Unidades'!$BJ$3:$BJ$1424,'[1]BD Unidades'!$A$3:$A$1424,$A991),"-")</f>
        <v>0</v>
      </c>
    </row>
    <row r="992" spans="1:50" ht="14.4" x14ac:dyDescent="0.3">
      <c r="A992" s="7">
        <v>14</v>
      </c>
      <c r="B992" s="7" t="s">
        <v>6118</v>
      </c>
      <c r="D992" s="8" t="s">
        <v>6119</v>
      </c>
      <c r="E992" s="19" t="s">
        <v>5425</v>
      </c>
      <c r="F992" s="19" t="s">
        <v>5425</v>
      </c>
      <c r="G992" s="19" t="s">
        <v>6120</v>
      </c>
      <c r="H992" s="19">
        <v>1</v>
      </c>
      <c r="I992" s="19">
        <v>2024</v>
      </c>
      <c r="J992" s="19" t="s">
        <v>45</v>
      </c>
      <c r="K992" s="19" t="s">
        <v>5267</v>
      </c>
      <c r="L992" s="19" t="s">
        <v>157</v>
      </c>
      <c r="M992" s="19" t="s">
        <v>362</v>
      </c>
      <c r="N992" s="19" t="s">
        <v>1216</v>
      </c>
      <c r="O992" s="19" t="s">
        <v>1217</v>
      </c>
      <c r="P992" s="19" t="s">
        <v>51</v>
      </c>
      <c r="Q992" s="9" t="s">
        <v>5963</v>
      </c>
      <c r="R992" s="20">
        <v>0.42499999999999999</v>
      </c>
      <c r="S992" s="20">
        <v>0.71</v>
      </c>
      <c r="T992" s="20">
        <v>0.42199999999999999</v>
      </c>
      <c r="U992" s="20">
        <v>0.48</v>
      </c>
      <c r="V992" s="21">
        <f>_xlfn.XLOOKUP(D992,'[1]Gen. Real'!$A:$A,'[1]Gen. Real'!$C:$C,"-",0)</f>
        <v>6.5299999999999993E-3</v>
      </c>
      <c r="W992" s="22"/>
      <c r="X992" s="22" t="str">
        <f>_xlfn.XLOOKUP(D992,[1]Vertimiento!$A:$A,[1]Vertimiento!$E:$E,"-",0)</f>
        <v>-</v>
      </c>
      <c r="Y992" s="23" t="str">
        <f t="shared" si="60"/>
        <v>-</v>
      </c>
      <c r="Z992" s="19" t="str">
        <f>_xlfn.XLOOKUP(D992,[1]Cmg!$I$4:$I$85,[1]Cmg!$M$4:$M$85,"----",0,1)</f>
        <v>----</v>
      </c>
      <c r="AA992" s="19" t="str">
        <f>_xlfn.XLOOKUP(D992,[1]Cmg!$A$4:$A$89,[1]Cmg!$B$4:$B$89,"----",0,1)</f>
        <v>----</v>
      </c>
      <c r="AB992" s="19" t="str">
        <f>_xlfn.XLOOKUP(D992,[1]Cmg!$E$4:$E$89,[1]Cmg!$F$4:$F$89,"----",0,1)</f>
        <v>----</v>
      </c>
      <c r="AC992" s="19" t="str">
        <f>_xlfn.XLOOKUP(D992,[1]Cmg!$O$4:$O$89,[1]Cmg!$P$4:$P$89,"----",0,1)</f>
        <v>----</v>
      </c>
      <c r="AD992" s="24" t="str">
        <f>_xlfn.XLOOKUP(D992,[1]Cmg!$S$4:$S$89,[1]Cmg!$U$4:$U$89,"----",0,1)</f>
        <v>----</v>
      </c>
      <c r="AG992" s="25">
        <f>IFERROR(SUMIFS('[1]BD Unidades'!$AH:$AH,'[1]BD Unidades'!$A:$A,'BD Centrales 2023'!$A992),"-")</f>
        <v>0.42499999999999999</v>
      </c>
      <c r="AH992" s="25">
        <f>SUMIFS('[1]BD Unidades'!$AJ$3:$AJ$1424,'[1]BD Unidades'!$A$3:$A$1424,$A992)</f>
        <v>8695.2333333333299</v>
      </c>
      <c r="AI992" s="25">
        <f>SUMIFS('[1]BD Unidades'!$AL$3:$AL$1424,'[1]BD Unidades'!$A$3:$A$1424,$A992)</f>
        <v>2.25</v>
      </c>
      <c r="AJ992" s="26">
        <f t="shared" si="61"/>
        <v>2.5869552303444109E-4</v>
      </c>
      <c r="AK992" s="27">
        <f>IFERROR(SUMIFS('[1]BD Unidades'!$AO$3:$AO$1424,'[1]BD Unidades'!$A$3:$A$1424,$A992),"-")</f>
        <v>0</v>
      </c>
      <c r="AL992" s="27">
        <f>IFERROR(SUMIFS('[1]BD Unidades'!$AQ$3:$AQ$1424,'[1]BD Unidades'!$A$3:$A$1424,$A992),"-")</f>
        <v>0</v>
      </c>
      <c r="AM992" s="27">
        <f>IFERROR(SUMIFS('[1]BD Unidades'!$AS$3:$AS$1424,'[1]BD Unidades'!$A$3:$A$1424,$A992),"-")</f>
        <v>0</v>
      </c>
      <c r="AN992" s="27">
        <f>IFERROR(SUMIFS('[1]BD Unidades'!$AU$3:$AU$1424,'[1]BD Unidades'!$A$3:$A$1424,$A992),"-")</f>
        <v>0</v>
      </c>
      <c r="AO992" s="27"/>
      <c r="AP992" s="27"/>
      <c r="AQ992" s="25">
        <f>IFERROR(SUMIFS('[1]BD Unidades'!$AZ$3:$AZ$1424,'[1]BD Unidades'!$A$3:$A$1424,$A992),"-")</f>
        <v>0.42499999999999999</v>
      </c>
      <c r="AR992" s="25">
        <f>IFERROR(SUMIFS('[1]BD Unidades'!$BA$3:$BA$1424,'[1]BD Unidades'!$A$3:$A$1424,$A992),"-")</f>
        <v>0.42499999999999999</v>
      </c>
      <c r="AS992" s="28">
        <f>SUMIFS('[1]BD Unidades'!$BC$3:$BC$1424,'[1]BD Unidades'!$A$3:$A$1424,$A992)</f>
        <v>0.20179745502115101</v>
      </c>
      <c r="AT992" s="28">
        <f>SUMIFS('[1]BD Unidades'!$BE$3:$BE$1424,'[1]BD Unidades'!$A$3:$A$1424,$A992)</f>
        <v>1</v>
      </c>
      <c r="AU992" s="29">
        <f t="shared" si="62"/>
        <v>0.79820254497884902</v>
      </c>
      <c r="AV992" s="30">
        <f t="shared" si="63"/>
        <v>7.0999999999999995E-3</v>
      </c>
      <c r="AW992" s="25">
        <f>IFERROR(SUMIFS('[1]BD Unidades'!$BI$3:$BI$1424,'[1]BD Unidades'!$A$3:$A$1424,$A992),"-")</f>
        <v>0.33682750543653678</v>
      </c>
      <c r="AX992" s="25">
        <f>IFERROR(SUMIFS('[1]BD Unidades'!$BJ$3:$BJ$1424,'[1]BD Unidades'!$A$3:$A$1424,$A992),"-")</f>
        <v>0.21667358266848283</v>
      </c>
    </row>
    <row r="993" spans="1:50" ht="14.4" x14ac:dyDescent="0.3">
      <c r="A993" s="7">
        <v>22</v>
      </c>
      <c r="B993" s="7" t="s">
        <v>5989</v>
      </c>
      <c r="D993" s="8" t="s">
        <v>5990</v>
      </c>
      <c r="E993" s="19" t="s">
        <v>5385</v>
      </c>
      <c r="F993" s="19" t="s">
        <v>5385</v>
      </c>
      <c r="G993" s="19" t="s">
        <v>5991</v>
      </c>
      <c r="H993" s="19">
        <v>8</v>
      </c>
      <c r="I993" s="19">
        <v>2024</v>
      </c>
      <c r="J993" s="19" t="s">
        <v>45</v>
      </c>
      <c r="K993" s="19" t="s">
        <v>5267</v>
      </c>
      <c r="L993" s="19" t="s">
        <v>213</v>
      </c>
      <c r="M993" s="19" t="s">
        <v>477</v>
      </c>
      <c r="N993" s="19" t="s">
        <v>478</v>
      </c>
      <c r="O993" s="19" t="s">
        <v>479</v>
      </c>
      <c r="P993" s="19" t="s">
        <v>51</v>
      </c>
      <c r="Q993" s="9" t="s">
        <v>5992</v>
      </c>
      <c r="R993" s="20">
        <v>9</v>
      </c>
      <c r="S993" s="20">
        <v>0</v>
      </c>
      <c r="T993" s="20">
        <v>9</v>
      </c>
      <c r="U993" s="20" t="s">
        <v>397</v>
      </c>
      <c r="V993" s="21">
        <f>_xlfn.XLOOKUP(D993,'[1]Gen. Real'!$A:$A,'[1]Gen. Real'!$C:$C,"-",0)</f>
        <v>1.8900000000000002E-3</v>
      </c>
      <c r="W993" s="22"/>
      <c r="X993" s="22" t="str">
        <f>_xlfn.XLOOKUP(D993,[1]Vertimiento!$A:$A,[1]Vertimiento!$E:$E,"-",0)</f>
        <v>-</v>
      </c>
      <c r="Y993" s="23" t="str">
        <f t="shared" si="60"/>
        <v>-</v>
      </c>
      <c r="Z993" s="19" t="str">
        <f>_xlfn.XLOOKUP(D993,[1]Cmg!$I$4:$I$85,[1]Cmg!$M$4:$M$85,"----",0,1)</f>
        <v>----</v>
      </c>
      <c r="AA993" s="19" t="str">
        <f>_xlfn.XLOOKUP(D993,[1]Cmg!$A$4:$A$89,[1]Cmg!$B$4:$B$89,"----",0,1)</f>
        <v>----</v>
      </c>
      <c r="AB993" s="19" t="str">
        <f>_xlfn.XLOOKUP(D993,[1]Cmg!$E$4:$E$89,[1]Cmg!$F$4:$F$89,"----",0,1)</f>
        <v>----</v>
      </c>
      <c r="AC993" s="19" t="str">
        <f>_xlfn.XLOOKUP(D993,[1]Cmg!$O$4:$O$89,[1]Cmg!$P$4:$P$89,"----",0,1)</f>
        <v>----</v>
      </c>
      <c r="AD993" s="24" t="str">
        <f>_xlfn.XLOOKUP(D993,[1]Cmg!$S$4:$S$89,[1]Cmg!$U$4:$U$89,"----",0,1)</f>
        <v>----</v>
      </c>
      <c r="AG993" s="25">
        <f>IFERROR(SUMIFS('[1]BD Unidades'!$AH:$AH,'[1]BD Unidades'!$A:$A,'BD Centrales 2023'!$A993),"-")</f>
        <v>9</v>
      </c>
      <c r="AH993" s="25">
        <f>SUMIFS('[1]BD Unidades'!$AJ$3:$AJ$1424,'[1]BD Unidades'!$A$3:$A$1424,$A993)</f>
        <v>8760</v>
      </c>
      <c r="AI993" s="25">
        <f>SUMIFS('[1]BD Unidades'!$AL$3:$AL$1424,'[1]BD Unidades'!$A$3:$A$1424,$A993)</f>
        <v>0</v>
      </c>
      <c r="AJ993" s="26">
        <f t="shared" si="61"/>
        <v>0</v>
      </c>
      <c r="AK993" s="27">
        <f>IFERROR(SUMIFS('[1]BD Unidades'!$AO$3:$AO$1424,'[1]BD Unidades'!$A$3:$A$1424,$A993),"-")</f>
        <v>0</v>
      </c>
      <c r="AL993" s="27">
        <f>IFERROR(SUMIFS('[1]BD Unidades'!$AQ$3:$AQ$1424,'[1]BD Unidades'!$A$3:$A$1424,$A993),"-")</f>
        <v>0</v>
      </c>
      <c r="AM993" s="27">
        <f>IFERROR(SUMIFS('[1]BD Unidades'!$AS$3:$AS$1424,'[1]BD Unidades'!$A$3:$A$1424,$A993),"-")</f>
        <v>0</v>
      </c>
      <c r="AN993" s="27">
        <f>IFERROR(SUMIFS('[1]BD Unidades'!$AU$3:$AU$1424,'[1]BD Unidades'!$A$3:$A$1424,$A993),"-")</f>
        <v>0</v>
      </c>
      <c r="AO993" s="27"/>
      <c r="AP993" s="27"/>
      <c r="AQ993" s="25">
        <f>IFERROR(SUMIFS('[1]BD Unidades'!$AZ$3:$AZ$1424,'[1]BD Unidades'!$A$3:$A$1424,$A993),"-")</f>
        <v>9</v>
      </c>
      <c r="AR993" s="25">
        <f>IFERROR(SUMIFS('[1]BD Unidades'!$BA$3:$BA$1424,'[1]BD Unidades'!$A$3:$A$1424,$A993),"-")</f>
        <v>9</v>
      </c>
      <c r="AS993" s="28">
        <f>SUMIFS('[1]BD Unidades'!$BC$3:$BC$1424,'[1]BD Unidades'!$A$3:$A$1424,$A993)</f>
        <v>1E-4</v>
      </c>
      <c r="AT993" s="28">
        <f>SUMIFS('[1]BD Unidades'!$BE$3:$BE$1424,'[1]BD Unidades'!$A$3:$A$1424,$A993)</f>
        <v>1</v>
      </c>
      <c r="AU993" s="29">
        <f t="shared" si="62"/>
        <v>0.99990000000000001</v>
      </c>
      <c r="AV993" s="30">
        <f t="shared" si="63"/>
        <v>0</v>
      </c>
      <c r="AW993" s="25">
        <f>IFERROR(SUMIFS('[1]BD Unidades'!$BI$3:$BI$1424,'[1]BD Unidades'!$A$3:$A$1424,$A993),"-")</f>
        <v>8.9990999999999968</v>
      </c>
      <c r="AX993" s="25">
        <f>IFERROR(SUMIFS('[1]BD Unidades'!$BJ$3:$BJ$1424,'[1]BD Unidades'!$A$3:$A$1424,$A993),"-")</f>
        <v>5.7889192726848915</v>
      </c>
    </row>
    <row r="994" spans="1:50" ht="14.4" x14ac:dyDescent="0.3">
      <c r="A994" s="7">
        <v>23</v>
      </c>
      <c r="B994" s="7" t="s">
        <v>5993</v>
      </c>
      <c r="D994" s="8" t="s">
        <v>5994</v>
      </c>
      <c r="E994" s="19" t="s">
        <v>5385</v>
      </c>
      <c r="F994" s="19" t="s">
        <v>5385</v>
      </c>
      <c r="G994" s="19" t="s">
        <v>2725</v>
      </c>
      <c r="H994" s="19">
        <v>6</v>
      </c>
      <c r="I994" s="19">
        <v>2024</v>
      </c>
      <c r="J994" s="19" t="s">
        <v>45</v>
      </c>
      <c r="K994" s="19" t="s">
        <v>5267</v>
      </c>
      <c r="L994" s="19" t="s">
        <v>213</v>
      </c>
      <c r="M994" s="19" t="s">
        <v>477</v>
      </c>
      <c r="N994" s="19" t="s">
        <v>478</v>
      </c>
      <c r="O994" s="19" t="s">
        <v>844</v>
      </c>
      <c r="P994" s="19" t="s">
        <v>51</v>
      </c>
      <c r="Q994" s="9" t="s">
        <v>5995</v>
      </c>
      <c r="R994" s="20">
        <v>9</v>
      </c>
      <c r="S994" s="20">
        <v>0</v>
      </c>
      <c r="T994" s="20">
        <v>9</v>
      </c>
      <c r="U994" s="20" t="s">
        <v>397</v>
      </c>
      <c r="V994" s="21">
        <f>_xlfn.XLOOKUP(D994,'[1]Gen. Real'!$A:$A,'[1]Gen. Real'!$C:$C,"-",0)</f>
        <v>1.3700000000000001E-3</v>
      </c>
      <c r="W994" s="22"/>
      <c r="X994" s="22" t="str">
        <f>_xlfn.XLOOKUP(D994,[1]Vertimiento!$A:$A,[1]Vertimiento!$E:$E,"-",0)</f>
        <v>-</v>
      </c>
      <c r="Y994" s="23" t="str">
        <f t="shared" si="60"/>
        <v>-</v>
      </c>
      <c r="Z994" s="19" t="str">
        <f>_xlfn.XLOOKUP(D994,[1]Cmg!$I$4:$I$85,[1]Cmg!$M$4:$M$85,"----",0,1)</f>
        <v>----</v>
      </c>
      <c r="AA994" s="19" t="str">
        <f>_xlfn.XLOOKUP(D994,[1]Cmg!$A$4:$A$89,[1]Cmg!$B$4:$B$89,"----",0,1)</f>
        <v>----</v>
      </c>
      <c r="AB994" s="19" t="str">
        <f>_xlfn.XLOOKUP(D994,[1]Cmg!$E$4:$E$89,[1]Cmg!$F$4:$F$89,"----",0,1)</f>
        <v>----</v>
      </c>
      <c r="AC994" s="19" t="str">
        <f>_xlfn.XLOOKUP(D994,[1]Cmg!$O$4:$O$89,[1]Cmg!$P$4:$P$89,"----",0,1)</f>
        <v>----</v>
      </c>
      <c r="AD994" s="24" t="str">
        <f>_xlfn.XLOOKUP(D994,[1]Cmg!$S$4:$S$89,[1]Cmg!$U$4:$U$89,"----",0,1)</f>
        <v>----</v>
      </c>
      <c r="AG994" s="25">
        <f>IFERROR(SUMIFS('[1]BD Unidades'!$AH:$AH,'[1]BD Unidades'!$A:$A,'BD Centrales 2023'!$A994),"-")</f>
        <v>9</v>
      </c>
      <c r="AH994" s="25">
        <f>SUMIFS('[1]BD Unidades'!$AJ$3:$AJ$1424,'[1]BD Unidades'!$A$3:$A$1424,$A994)</f>
        <v>8760</v>
      </c>
      <c r="AI994" s="25">
        <f>SUMIFS('[1]BD Unidades'!$AL$3:$AL$1424,'[1]BD Unidades'!$A$3:$A$1424,$A994)</f>
        <v>0</v>
      </c>
      <c r="AJ994" s="26">
        <f t="shared" si="61"/>
        <v>0</v>
      </c>
      <c r="AK994" s="27">
        <f>IFERROR(SUMIFS('[1]BD Unidades'!$AO$3:$AO$1424,'[1]BD Unidades'!$A$3:$A$1424,$A994),"-")</f>
        <v>0</v>
      </c>
      <c r="AL994" s="27">
        <f>IFERROR(SUMIFS('[1]BD Unidades'!$AQ$3:$AQ$1424,'[1]BD Unidades'!$A$3:$A$1424,$A994),"-")</f>
        <v>0</v>
      </c>
      <c r="AM994" s="27">
        <f>IFERROR(SUMIFS('[1]BD Unidades'!$AS$3:$AS$1424,'[1]BD Unidades'!$A$3:$A$1424,$A994),"-")</f>
        <v>0</v>
      </c>
      <c r="AN994" s="27">
        <f>IFERROR(SUMIFS('[1]BD Unidades'!$AU$3:$AU$1424,'[1]BD Unidades'!$A$3:$A$1424,$A994),"-")</f>
        <v>0</v>
      </c>
      <c r="AO994" s="27"/>
      <c r="AP994" s="27"/>
      <c r="AQ994" s="25">
        <f>IFERROR(SUMIFS('[1]BD Unidades'!$AZ$3:$AZ$1424,'[1]BD Unidades'!$A$3:$A$1424,$A994),"-")</f>
        <v>9</v>
      </c>
      <c r="AR994" s="25">
        <f>IFERROR(SUMIFS('[1]BD Unidades'!$BA$3:$BA$1424,'[1]BD Unidades'!$A$3:$A$1424,$A994),"-")</f>
        <v>9</v>
      </c>
      <c r="AS994" s="28">
        <f>SUMIFS('[1]BD Unidades'!$BC$3:$BC$1424,'[1]BD Unidades'!$A$3:$A$1424,$A994)</f>
        <v>1E-4</v>
      </c>
      <c r="AT994" s="28">
        <f>SUMIFS('[1]BD Unidades'!$BE$3:$BE$1424,'[1]BD Unidades'!$A$3:$A$1424,$A994)</f>
        <v>1</v>
      </c>
      <c r="AU994" s="29">
        <f t="shared" si="62"/>
        <v>0.99990000000000001</v>
      </c>
      <c r="AV994" s="30">
        <f t="shared" si="63"/>
        <v>0</v>
      </c>
      <c r="AW994" s="25">
        <f>IFERROR(SUMIFS('[1]BD Unidades'!$BI$3:$BI$1424,'[1]BD Unidades'!$A$3:$A$1424,$A994),"-")</f>
        <v>8.9990999999999968</v>
      </c>
      <c r="AX994" s="25">
        <f>IFERROR(SUMIFS('[1]BD Unidades'!$BJ$3:$BJ$1424,'[1]BD Unidades'!$A$3:$A$1424,$A994),"-")</f>
        <v>5.7889192726848915</v>
      </c>
    </row>
    <row r="995" spans="1:50" ht="14.4" x14ac:dyDescent="0.3">
      <c r="A995" s="7">
        <v>36</v>
      </c>
      <c r="B995" s="7" t="s">
        <v>6243</v>
      </c>
      <c r="D995" s="8" t="s">
        <v>6244</v>
      </c>
      <c r="E995" s="19" t="s">
        <v>6245</v>
      </c>
      <c r="F995" s="19" t="s">
        <v>6245</v>
      </c>
      <c r="G995" s="19" t="s">
        <v>6246</v>
      </c>
      <c r="H995" s="19">
        <v>3</v>
      </c>
      <c r="I995" s="19">
        <v>2024</v>
      </c>
      <c r="J995" s="19" t="s">
        <v>45</v>
      </c>
      <c r="K995" s="19" t="s">
        <v>5267</v>
      </c>
      <c r="L995" s="19" t="s">
        <v>213</v>
      </c>
      <c r="M995" s="19" t="s">
        <v>362</v>
      </c>
      <c r="N995" s="19" t="s">
        <v>363</v>
      </c>
      <c r="O995" s="19" t="s">
        <v>6247</v>
      </c>
      <c r="P995" s="19" t="s">
        <v>51</v>
      </c>
      <c r="Q995" s="9" t="s">
        <v>6248</v>
      </c>
      <c r="R995" s="20">
        <v>8.1999999999999993</v>
      </c>
      <c r="S995" s="20">
        <v>12.2</v>
      </c>
      <c r="T995" s="20">
        <v>7.2</v>
      </c>
      <c r="U995" s="20" t="s">
        <v>397</v>
      </c>
      <c r="V995" s="21">
        <f>_xlfn.XLOOKUP(D995,'[1]Gen. Real'!$A:$A,'[1]Gen. Real'!$C:$C,"-",0)</f>
        <v>3.3937499999999998</v>
      </c>
      <c r="W995" s="22"/>
      <c r="X995" s="22" t="str">
        <f>_xlfn.XLOOKUP(D995,[1]Vertimiento!$A:$A,[1]Vertimiento!$E:$E,"-",0)</f>
        <v>-</v>
      </c>
      <c r="Y995" s="23" t="str">
        <f t="shared" si="60"/>
        <v>-</v>
      </c>
      <c r="Z995" s="19" t="str">
        <f>_xlfn.XLOOKUP(D995,[1]Cmg!$I$4:$I$85,[1]Cmg!$M$4:$M$85,"----",0,1)</f>
        <v>----</v>
      </c>
      <c r="AA995" s="19" t="str">
        <f>_xlfn.XLOOKUP(D995,[1]Cmg!$A$4:$A$89,[1]Cmg!$B$4:$B$89,"----",0,1)</f>
        <v>----</v>
      </c>
      <c r="AB995" s="19" t="str">
        <f>_xlfn.XLOOKUP(D995,[1]Cmg!$E$4:$E$89,[1]Cmg!$F$4:$F$89,"----",0,1)</f>
        <v>----</v>
      </c>
      <c r="AC995" s="19" t="str">
        <f>_xlfn.XLOOKUP(D995,[1]Cmg!$O$4:$O$89,[1]Cmg!$P$4:$P$89,"----",0,1)</f>
        <v>----</v>
      </c>
      <c r="AD995" s="24" t="str">
        <f>_xlfn.XLOOKUP(D995,[1]Cmg!$S$4:$S$89,[1]Cmg!$U$4:$U$89,"----",0,1)</f>
        <v>----</v>
      </c>
      <c r="AG995" s="25">
        <f>IFERROR(SUMIFS('[1]BD Unidades'!$AH:$AH,'[1]BD Unidades'!$A:$A,'BD Centrales 2023'!$A995),"-")</f>
        <v>0</v>
      </c>
      <c r="AH995" s="25">
        <f>SUMIFS('[1]BD Unidades'!$AJ$3:$AJ$1424,'[1]BD Unidades'!$A$3:$A$1424,$A995)</f>
        <v>0</v>
      </c>
      <c r="AI995" s="25">
        <f>SUMIFS('[1]BD Unidades'!$AL$3:$AL$1424,'[1]BD Unidades'!$A$3:$A$1424,$A995)</f>
        <v>0</v>
      </c>
      <c r="AJ995" s="26" t="str">
        <f t="shared" si="61"/>
        <v>-</v>
      </c>
      <c r="AK995" s="27">
        <f>IFERROR(SUMIFS('[1]BD Unidades'!$AO$3:$AO$1424,'[1]BD Unidades'!$A$3:$A$1424,$A995),"-")</f>
        <v>0</v>
      </c>
      <c r="AL995" s="27">
        <f>IFERROR(SUMIFS('[1]BD Unidades'!$AQ$3:$AQ$1424,'[1]BD Unidades'!$A$3:$A$1424,$A995),"-")</f>
        <v>0</v>
      </c>
      <c r="AM995" s="27">
        <f>IFERROR(SUMIFS('[1]BD Unidades'!$AS$3:$AS$1424,'[1]BD Unidades'!$A$3:$A$1424,$A995),"-")</f>
        <v>0</v>
      </c>
      <c r="AN995" s="27">
        <f>IFERROR(SUMIFS('[1]BD Unidades'!$AU$3:$AU$1424,'[1]BD Unidades'!$A$3:$A$1424,$A995),"-")</f>
        <v>0</v>
      </c>
      <c r="AO995" s="27"/>
      <c r="AP995" s="27"/>
      <c r="AQ995" s="25">
        <f>IFERROR(SUMIFS('[1]BD Unidades'!$AZ$3:$AZ$1424,'[1]BD Unidades'!$A$3:$A$1424,$A995),"-")</f>
        <v>0</v>
      </c>
      <c r="AR995" s="25">
        <f>IFERROR(SUMIFS('[1]BD Unidades'!$BA$3:$BA$1424,'[1]BD Unidades'!$A$3:$A$1424,$A995),"-")</f>
        <v>0</v>
      </c>
      <c r="AS995" s="28">
        <f>SUMIFS('[1]BD Unidades'!$BC$3:$BC$1424,'[1]BD Unidades'!$A$3:$A$1424,$A995)</f>
        <v>0</v>
      </c>
      <c r="AT995" s="28">
        <f>SUMIFS('[1]BD Unidades'!$BE$3:$BE$1424,'[1]BD Unidades'!$A$3:$A$1424,$A995)</f>
        <v>0</v>
      </c>
      <c r="AU995" s="29">
        <f t="shared" si="62"/>
        <v>0</v>
      </c>
      <c r="AV995" s="30">
        <f t="shared" si="63"/>
        <v>0.122</v>
      </c>
      <c r="AW995" s="25">
        <f>IFERROR(SUMIFS('[1]BD Unidades'!$BI$3:$BI$1424,'[1]BD Unidades'!$A$3:$A$1424,$A995),"-")</f>
        <v>0</v>
      </c>
      <c r="AX995" s="25">
        <f>IFERROR(SUMIFS('[1]BD Unidades'!$BJ$3:$BJ$1424,'[1]BD Unidades'!$A$3:$A$1424,$A995),"-")</f>
        <v>0</v>
      </c>
    </row>
    <row r="996" spans="1:50" ht="14.4" x14ac:dyDescent="0.3">
      <c r="A996" s="7">
        <v>39</v>
      </c>
      <c r="B996" s="7" t="s">
        <v>5750</v>
      </c>
      <c r="D996" s="8" t="s">
        <v>5751</v>
      </c>
      <c r="E996" s="19" t="s">
        <v>2970</v>
      </c>
      <c r="F996" s="19" t="s">
        <v>2971</v>
      </c>
      <c r="G996" s="19" t="s">
        <v>5752</v>
      </c>
      <c r="H996" s="19">
        <v>6</v>
      </c>
      <c r="I996" s="19">
        <v>2024</v>
      </c>
      <c r="J996" s="19" t="s">
        <v>45</v>
      </c>
      <c r="K996" s="19" t="s">
        <v>5267</v>
      </c>
      <c r="L996" s="19" t="s">
        <v>213</v>
      </c>
      <c r="M996" s="19" t="s">
        <v>68</v>
      </c>
      <c r="N996" s="19" t="s">
        <v>214</v>
      </c>
      <c r="O996" s="19" t="s">
        <v>5753</v>
      </c>
      <c r="P996" s="19" t="s">
        <v>51</v>
      </c>
      <c r="Q996" s="9" t="s">
        <v>5754</v>
      </c>
      <c r="R996" s="20">
        <v>4.4000000000000004</v>
      </c>
      <c r="S996" s="20">
        <v>9.0909999999999993</v>
      </c>
      <c r="T996" s="20">
        <v>4</v>
      </c>
      <c r="U996" s="20" t="s">
        <v>397</v>
      </c>
      <c r="V996" s="21">
        <f>_xlfn.XLOOKUP(D996,'[1]Gen. Real'!$A:$A,'[1]Gen. Real'!$C:$C,"-",0)</f>
        <v>0.35331000000000001</v>
      </c>
      <c r="W996" s="22"/>
      <c r="X996" s="22" t="str">
        <f>_xlfn.XLOOKUP(D996,[1]Vertimiento!$A:$A,[1]Vertimiento!$E:$E,"-",0)</f>
        <v>-</v>
      </c>
      <c r="Y996" s="23" t="str">
        <f t="shared" si="60"/>
        <v>-</v>
      </c>
      <c r="Z996" s="19" t="str">
        <f>_xlfn.XLOOKUP(D996,[1]Cmg!$I$4:$I$85,[1]Cmg!$M$4:$M$85,"----",0,1)</f>
        <v>----</v>
      </c>
      <c r="AA996" s="19" t="str">
        <f>_xlfn.XLOOKUP(D996,[1]Cmg!$A$4:$A$89,[1]Cmg!$B$4:$B$89,"----",0,1)</f>
        <v>----</v>
      </c>
      <c r="AB996" s="19" t="str">
        <f>_xlfn.XLOOKUP(D996,[1]Cmg!$E$4:$E$89,[1]Cmg!$F$4:$F$89,"----",0,1)</f>
        <v>----</v>
      </c>
      <c r="AC996" s="19" t="str">
        <f>_xlfn.XLOOKUP(D996,[1]Cmg!$O$4:$O$89,[1]Cmg!$P$4:$P$89,"----",0,1)</f>
        <v>----</v>
      </c>
      <c r="AD996" s="24" t="str">
        <f>_xlfn.XLOOKUP(D996,[1]Cmg!$S$4:$S$89,[1]Cmg!$U$4:$U$89,"----",0,1)</f>
        <v>----</v>
      </c>
      <c r="AG996" s="25">
        <f>IFERROR(SUMIFS('[1]BD Unidades'!$AH:$AH,'[1]BD Unidades'!$A:$A,'BD Centrales 2023'!$A996),"-")</f>
        <v>4.4000000000000004</v>
      </c>
      <c r="AH996" s="25">
        <f>SUMIFS('[1]BD Unidades'!$AJ$3:$AJ$1424,'[1]BD Unidades'!$A$3:$A$1424,$A996)</f>
        <v>8760</v>
      </c>
      <c r="AI996" s="25">
        <f>SUMIFS('[1]BD Unidades'!$AL$3:$AL$1424,'[1]BD Unidades'!$A$3:$A$1424,$A996)</f>
        <v>0</v>
      </c>
      <c r="AJ996" s="26">
        <f t="shared" si="61"/>
        <v>0</v>
      </c>
      <c r="AK996" s="27">
        <f>IFERROR(SUMIFS('[1]BD Unidades'!$AO$3:$AO$1424,'[1]BD Unidades'!$A$3:$A$1424,$A996),"-")</f>
        <v>0</v>
      </c>
      <c r="AL996" s="27">
        <f>IFERROR(SUMIFS('[1]BD Unidades'!$AQ$3:$AQ$1424,'[1]BD Unidades'!$A$3:$A$1424,$A996),"-")</f>
        <v>0</v>
      </c>
      <c r="AM996" s="27">
        <f>IFERROR(SUMIFS('[1]BD Unidades'!$AS$3:$AS$1424,'[1]BD Unidades'!$A$3:$A$1424,$A996),"-")</f>
        <v>0</v>
      </c>
      <c r="AN996" s="27">
        <f>IFERROR(SUMIFS('[1]BD Unidades'!$AU$3:$AU$1424,'[1]BD Unidades'!$A$3:$A$1424,$A996),"-")</f>
        <v>0</v>
      </c>
      <c r="AO996" s="27"/>
      <c r="AP996" s="27"/>
      <c r="AQ996" s="25">
        <f>IFERROR(SUMIFS('[1]BD Unidades'!$AZ$3:$AZ$1424,'[1]BD Unidades'!$A$3:$A$1424,$A996),"-")</f>
        <v>4.4000000000000004</v>
      </c>
      <c r="AR996" s="25">
        <f>IFERROR(SUMIFS('[1]BD Unidades'!$BA$3:$BA$1424,'[1]BD Unidades'!$A$3:$A$1424,$A996),"-")</f>
        <v>4.4000000000000004</v>
      </c>
      <c r="AS996" s="28">
        <f>SUMIFS('[1]BD Unidades'!$BC$3:$BC$1424,'[1]BD Unidades'!$A$3:$A$1424,$A996)</f>
        <v>1E-4</v>
      </c>
      <c r="AT996" s="28">
        <f>SUMIFS('[1]BD Unidades'!$BE$3:$BE$1424,'[1]BD Unidades'!$A$3:$A$1424,$A996)</f>
        <v>1</v>
      </c>
      <c r="AU996" s="29">
        <f t="shared" si="62"/>
        <v>0.99990000000000001</v>
      </c>
      <c r="AV996" s="30">
        <f t="shared" si="63"/>
        <v>9.0909999999999991E-2</v>
      </c>
      <c r="AW996" s="25">
        <f>IFERROR(SUMIFS('[1]BD Unidades'!$BI$3:$BI$1424,'[1]BD Unidades'!$A$3:$A$1424,$A996),"-")</f>
        <v>4.3995599999999975</v>
      </c>
      <c r="AX996" s="25">
        <f>IFERROR(SUMIFS('[1]BD Unidades'!$BJ$3:$BJ$1424,'[1]BD Unidades'!$A$3:$A$1424,$A996),"-")</f>
        <v>2.830138311090391</v>
      </c>
    </row>
    <row r="997" spans="1:50" ht="14.4" x14ac:dyDescent="0.3">
      <c r="A997" s="7">
        <v>40</v>
      </c>
      <c r="B997" s="7" t="s">
        <v>5755</v>
      </c>
      <c r="D997" s="8" t="s">
        <v>5756</v>
      </c>
      <c r="E997" s="19" t="s">
        <v>2970</v>
      </c>
      <c r="F997" s="19" t="s">
        <v>2971</v>
      </c>
      <c r="G997" s="19" t="s">
        <v>5757</v>
      </c>
      <c r="H997" s="19">
        <v>2</v>
      </c>
      <c r="I997" s="19">
        <v>2024</v>
      </c>
      <c r="J997" s="19" t="s">
        <v>45</v>
      </c>
      <c r="K997" s="19" t="s">
        <v>5267</v>
      </c>
      <c r="L997" s="19" t="s">
        <v>213</v>
      </c>
      <c r="M997" s="19" t="s">
        <v>229</v>
      </c>
      <c r="N997" s="19" t="s">
        <v>1842</v>
      </c>
      <c r="O997" s="19" t="s">
        <v>5758</v>
      </c>
      <c r="P997" s="19" t="s">
        <v>51</v>
      </c>
      <c r="Q997" s="9" t="s">
        <v>5754</v>
      </c>
      <c r="R997" s="20">
        <v>2.4</v>
      </c>
      <c r="S997" s="20">
        <v>0</v>
      </c>
      <c r="T997" s="20">
        <v>2.4</v>
      </c>
      <c r="U997" s="20" t="s">
        <v>397</v>
      </c>
      <c r="V997" s="21">
        <f>_xlfn.XLOOKUP(D997,'[1]Gen. Real'!$A:$A,'[1]Gen. Real'!$C:$C,"-",0)</f>
        <v>3.356E-2</v>
      </c>
      <c r="W997" s="22"/>
      <c r="X997" s="22" t="str">
        <f>_xlfn.XLOOKUP(D997,[1]Vertimiento!$A:$A,[1]Vertimiento!$E:$E,"-",0)</f>
        <v>-</v>
      </c>
      <c r="Y997" s="23" t="str">
        <f t="shared" si="60"/>
        <v>-</v>
      </c>
      <c r="Z997" s="19" t="str">
        <f>_xlfn.XLOOKUP(D997,[1]Cmg!$I$4:$I$85,[1]Cmg!$M$4:$M$85,"----",0,1)</f>
        <v>----</v>
      </c>
      <c r="AA997" s="19" t="str">
        <f>_xlfn.XLOOKUP(D997,[1]Cmg!$A$4:$A$89,[1]Cmg!$B$4:$B$89,"----",0,1)</f>
        <v>----</v>
      </c>
      <c r="AB997" s="19" t="str">
        <f>_xlfn.XLOOKUP(D997,[1]Cmg!$E$4:$E$89,[1]Cmg!$F$4:$F$89,"----",0,1)</f>
        <v>----</v>
      </c>
      <c r="AC997" s="19" t="str">
        <f>_xlfn.XLOOKUP(D997,[1]Cmg!$O$4:$O$89,[1]Cmg!$P$4:$P$89,"----",0,1)</f>
        <v>----</v>
      </c>
      <c r="AD997" s="24" t="str">
        <f>_xlfn.XLOOKUP(D997,[1]Cmg!$S$4:$S$89,[1]Cmg!$U$4:$U$89,"----",0,1)</f>
        <v>----</v>
      </c>
      <c r="AG997" s="25">
        <f>IFERROR(SUMIFS('[1]BD Unidades'!$AH:$AH,'[1]BD Unidades'!$A:$A,'BD Centrales 2023'!$A997),"-")</f>
        <v>2.4</v>
      </c>
      <c r="AH997" s="25">
        <f>SUMIFS('[1]BD Unidades'!$AJ$3:$AJ$1424,'[1]BD Unidades'!$A$3:$A$1424,$A997)</f>
        <v>8760</v>
      </c>
      <c r="AI997" s="25">
        <f>SUMIFS('[1]BD Unidades'!$AL$3:$AL$1424,'[1]BD Unidades'!$A$3:$A$1424,$A997)</f>
        <v>0</v>
      </c>
      <c r="AJ997" s="26">
        <f t="shared" si="61"/>
        <v>0</v>
      </c>
      <c r="AK997" s="27">
        <f>IFERROR(SUMIFS('[1]BD Unidades'!$AO$3:$AO$1424,'[1]BD Unidades'!$A$3:$A$1424,$A997),"-")</f>
        <v>0</v>
      </c>
      <c r="AL997" s="27">
        <f>IFERROR(SUMIFS('[1]BD Unidades'!$AQ$3:$AQ$1424,'[1]BD Unidades'!$A$3:$A$1424,$A997),"-")</f>
        <v>0</v>
      </c>
      <c r="AM997" s="27">
        <f>IFERROR(SUMIFS('[1]BD Unidades'!$AS$3:$AS$1424,'[1]BD Unidades'!$A$3:$A$1424,$A997),"-")</f>
        <v>0</v>
      </c>
      <c r="AN997" s="27">
        <f>IFERROR(SUMIFS('[1]BD Unidades'!$AU$3:$AU$1424,'[1]BD Unidades'!$A$3:$A$1424,$A997),"-")</f>
        <v>0</v>
      </c>
      <c r="AO997" s="27"/>
      <c r="AP997" s="27"/>
      <c r="AQ997" s="25">
        <f>IFERROR(SUMIFS('[1]BD Unidades'!$AZ$3:$AZ$1424,'[1]BD Unidades'!$A$3:$A$1424,$A997),"-")</f>
        <v>2.3999999999999995</v>
      </c>
      <c r="AR997" s="25">
        <f>IFERROR(SUMIFS('[1]BD Unidades'!$BA$3:$BA$1424,'[1]BD Unidades'!$A$3:$A$1424,$A997),"-")</f>
        <v>2.4</v>
      </c>
      <c r="AS997" s="28">
        <f>SUMIFS('[1]BD Unidades'!$BC$3:$BC$1424,'[1]BD Unidades'!$A$3:$A$1424,$A997)</f>
        <v>1E-4</v>
      </c>
      <c r="AT997" s="28">
        <f>SUMIFS('[1]BD Unidades'!$BE$3:$BE$1424,'[1]BD Unidades'!$A$3:$A$1424,$A997)</f>
        <v>1</v>
      </c>
      <c r="AU997" s="29">
        <f t="shared" si="62"/>
        <v>0.99990000000000001</v>
      </c>
      <c r="AV997" s="30">
        <f t="shared" si="63"/>
        <v>0</v>
      </c>
      <c r="AW997" s="25">
        <f>IFERROR(SUMIFS('[1]BD Unidades'!$BI$3:$BI$1424,'[1]BD Unidades'!$A$3:$A$1424,$A997),"-")</f>
        <v>2.3997600000000006</v>
      </c>
      <c r="AX997" s="25">
        <f>IFERROR(SUMIFS('[1]BD Unidades'!$BJ$3:$BJ$1424,'[1]BD Unidades'!$A$3:$A$1424,$A997),"-")</f>
        <v>1.5437118060493056</v>
      </c>
    </row>
    <row r="998" spans="1:50" ht="14.4" x14ac:dyDescent="0.3">
      <c r="A998" s="7">
        <v>42</v>
      </c>
      <c r="B998" s="7" t="s">
        <v>5759</v>
      </c>
      <c r="D998" s="8" t="s">
        <v>5760</v>
      </c>
      <c r="E998" s="19" t="s">
        <v>2970</v>
      </c>
      <c r="F998" s="19" t="s">
        <v>2971</v>
      </c>
      <c r="G998" s="19" t="s">
        <v>5761</v>
      </c>
      <c r="H998" s="19">
        <v>3</v>
      </c>
      <c r="I998" s="19">
        <v>2024</v>
      </c>
      <c r="J998" s="19" t="s">
        <v>45</v>
      </c>
      <c r="K998" s="19" t="s">
        <v>5267</v>
      </c>
      <c r="L998" s="19" t="s">
        <v>213</v>
      </c>
      <c r="M998" s="19" t="s">
        <v>229</v>
      </c>
      <c r="N998" s="19" t="s">
        <v>1842</v>
      </c>
      <c r="O998" s="19" t="s">
        <v>4640</v>
      </c>
      <c r="P998" s="19" t="s">
        <v>51</v>
      </c>
      <c r="Q998" s="9" t="s">
        <v>5754</v>
      </c>
      <c r="R998" s="20">
        <v>2.4</v>
      </c>
      <c r="S998" s="20">
        <v>0</v>
      </c>
      <c r="T998" s="20">
        <v>2.4</v>
      </c>
      <c r="U998" s="20" t="s">
        <v>397</v>
      </c>
      <c r="V998" s="21">
        <f>_xlfn.XLOOKUP(D998,'[1]Gen. Real'!$A:$A,'[1]Gen. Real'!$C:$C,"-",0)</f>
        <v>0.14937000000000003</v>
      </c>
      <c r="W998" s="22"/>
      <c r="X998" s="22" t="str">
        <f>_xlfn.XLOOKUP(D998,[1]Vertimiento!$A:$A,[1]Vertimiento!$E:$E,"-",0)</f>
        <v>-</v>
      </c>
      <c r="Y998" s="23" t="str">
        <f t="shared" si="60"/>
        <v>-</v>
      </c>
      <c r="Z998" s="19" t="str">
        <f>_xlfn.XLOOKUP(D998,[1]Cmg!$I$4:$I$85,[1]Cmg!$M$4:$M$85,"----",0,1)</f>
        <v>----</v>
      </c>
      <c r="AA998" s="19" t="str">
        <f>_xlfn.XLOOKUP(D998,[1]Cmg!$A$4:$A$89,[1]Cmg!$B$4:$B$89,"----",0,1)</f>
        <v>----</v>
      </c>
      <c r="AB998" s="19" t="str">
        <f>_xlfn.XLOOKUP(D998,[1]Cmg!$E$4:$E$89,[1]Cmg!$F$4:$F$89,"----",0,1)</f>
        <v>----</v>
      </c>
      <c r="AC998" s="19" t="str">
        <f>_xlfn.XLOOKUP(D998,[1]Cmg!$O$4:$O$89,[1]Cmg!$P$4:$P$89,"----",0,1)</f>
        <v>----</v>
      </c>
      <c r="AD998" s="24" t="str">
        <f>_xlfn.XLOOKUP(D998,[1]Cmg!$S$4:$S$89,[1]Cmg!$U$4:$U$89,"----",0,1)</f>
        <v>----</v>
      </c>
      <c r="AG998" s="25">
        <f>IFERROR(SUMIFS('[1]BD Unidades'!$AH:$AH,'[1]BD Unidades'!$A:$A,'BD Centrales 2023'!$A998),"-")</f>
        <v>3.2</v>
      </c>
      <c r="AH998" s="25">
        <f>SUMIFS('[1]BD Unidades'!$AJ$3:$AJ$1424,'[1]BD Unidades'!$A$3:$A$1424,$A998)</f>
        <v>11680</v>
      </c>
      <c r="AI998" s="25">
        <f>SUMIFS('[1]BD Unidades'!$AL$3:$AL$1424,'[1]BD Unidades'!$A$3:$A$1424,$A998)</f>
        <v>0</v>
      </c>
      <c r="AJ998" s="26">
        <f t="shared" si="61"/>
        <v>0</v>
      </c>
      <c r="AK998" s="27">
        <f>IFERROR(SUMIFS('[1]BD Unidades'!$AO$3:$AO$1424,'[1]BD Unidades'!$A$3:$A$1424,$A998),"-")</f>
        <v>0</v>
      </c>
      <c r="AL998" s="27">
        <f>IFERROR(SUMIFS('[1]BD Unidades'!$AQ$3:$AQ$1424,'[1]BD Unidades'!$A$3:$A$1424,$A998),"-")</f>
        <v>0</v>
      </c>
      <c r="AM998" s="27">
        <f>IFERROR(SUMIFS('[1]BD Unidades'!$AS$3:$AS$1424,'[1]BD Unidades'!$A$3:$A$1424,$A998),"-")</f>
        <v>0</v>
      </c>
      <c r="AN998" s="27">
        <f>IFERROR(SUMIFS('[1]BD Unidades'!$AU$3:$AU$1424,'[1]BD Unidades'!$A$3:$A$1424,$A998),"-")</f>
        <v>0</v>
      </c>
      <c r="AO998" s="27"/>
      <c r="AP998" s="27"/>
      <c r="AQ998" s="25">
        <f>IFERROR(SUMIFS('[1]BD Unidades'!$AZ$3:$AZ$1424,'[1]BD Unidades'!$A$3:$A$1424,$A998),"-")</f>
        <v>3.2</v>
      </c>
      <c r="AR998" s="25">
        <f>IFERROR(SUMIFS('[1]BD Unidades'!$BA$3:$BA$1424,'[1]BD Unidades'!$A$3:$A$1424,$A998),"-")</f>
        <v>3.2</v>
      </c>
      <c r="AS998" s="28">
        <f>SUMIFS('[1]BD Unidades'!$BC$3:$BC$1424,'[1]BD Unidades'!$A$3:$A$1424,$A998)</f>
        <v>1.3333333333333334E-4</v>
      </c>
      <c r="AT998" s="28">
        <f>SUMIFS('[1]BD Unidades'!$BE$3:$BE$1424,'[1]BD Unidades'!$A$3:$A$1424,$A998)</f>
        <v>1.3333333333333335</v>
      </c>
      <c r="AU998" s="29">
        <f t="shared" si="62"/>
        <v>1.3331555555555556</v>
      </c>
      <c r="AV998" s="30">
        <f t="shared" si="63"/>
        <v>0</v>
      </c>
      <c r="AW998" s="25">
        <f>IFERROR(SUMIFS('[1]BD Unidades'!$BI$3:$BI$1424,'[1]BD Unidades'!$A$3:$A$1424,$A998),"-")</f>
        <v>3.199679999999995</v>
      </c>
      <c r="AX998" s="25">
        <f>IFERROR(SUMIFS('[1]BD Unidades'!$BJ$3:$BJ$1424,'[1]BD Unidades'!$A$3:$A$1424,$A998),"-")</f>
        <v>2.0582824080657369</v>
      </c>
    </row>
    <row r="999" spans="1:50" ht="14.4" x14ac:dyDescent="0.3">
      <c r="A999" s="7">
        <v>43</v>
      </c>
      <c r="B999" s="7" t="s">
        <v>5762</v>
      </c>
      <c r="D999" s="8" t="s">
        <v>5763</v>
      </c>
      <c r="E999" s="19" t="s">
        <v>2970</v>
      </c>
      <c r="F999" s="19" t="s">
        <v>2971</v>
      </c>
      <c r="G999" s="19" t="s">
        <v>5761</v>
      </c>
      <c r="H999" s="19">
        <v>2</v>
      </c>
      <c r="I999" s="19">
        <v>2024</v>
      </c>
      <c r="J999" s="19" t="s">
        <v>45</v>
      </c>
      <c r="K999" s="19" t="s">
        <v>5267</v>
      </c>
      <c r="L999" s="19" t="s">
        <v>213</v>
      </c>
      <c r="M999" s="19" t="s">
        <v>229</v>
      </c>
      <c r="N999" s="19" t="s">
        <v>1842</v>
      </c>
      <c r="O999" s="19" t="s">
        <v>5764</v>
      </c>
      <c r="P999" s="19" t="s">
        <v>51</v>
      </c>
      <c r="Q999" s="9" t="s">
        <v>5765</v>
      </c>
      <c r="R999" s="20">
        <v>1.2</v>
      </c>
      <c r="S999" s="20">
        <v>0</v>
      </c>
      <c r="T999" s="20">
        <v>1.2</v>
      </c>
      <c r="U999" s="20" t="s">
        <v>397</v>
      </c>
      <c r="V999" s="21">
        <f>_xlfn.XLOOKUP(D999,'[1]Gen. Real'!$A:$A,'[1]Gen. Real'!$C:$C,"-",0)</f>
        <v>9.7649999999999973E-2</v>
      </c>
      <c r="W999" s="22"/>
      <c r="X999" s="22" t="str">
        <f>_xlfn.XLOOKUP(D999,[1]Vertimiento!$A:$A,[1]Vertimiento!$E:$E,"-",0)</f>
        <v>-</v>
      </c>
      <c r="Y999" s="23" t="str">
        <f t="shared" si="60"/>
        <v>-</v>
      </c>
      <c r="Z999" s="19" t="str">
        <f>_xlfn.XLOOKUP(D999,[1]Cmg!$I$4:$I$85,[1]Cmg!$M$4:$M$85,"----",0,1)</f>
        <v>----</v>
      </c>
      <c r="AA999" s="19" t="str">
        <f>_xlfn.XLOOKUP(D999,[1]Cmg!$A$4:$A$89,[1]Cmg!$B$4:$B$89,"----",0,1)</f>
        <v>----</v>
      </c>
      <c r="AB999" s="19" t="str">
        <f>_xlfn.XLOOKUP(D999,[1]Cmg!$E$4:$E$89,[1]Cmg!$F$4:$F$89,"----",0,1)</f>
        <v>----</v>
      </c>
      <c r="AC999" s="19" t="str">
        <f>_xlfn.XLOOKUP(D999,[1]Cmg!$O$4:$O$89,[1]Cmg!$P$4:$P$89,"----",0,1)</f>
        <v>----</v>
      </c>
      <c r="AD999" s="24" t="str">
        <f>_xlfn.XLOOKUP(D999,[1]Cmg!$S$4:$S$89,[1]Cmg!$U$4:$U$89,"----",0,1)</f>
        <v>----</v>
      </c>
      <c r="AG999" s="25">
        <f>IFERROR(SUMIFS('[1]BD Unidades'!$AH:$AH,'[1]BD Unidades'!$A:$A,'BD Centrales 2023'!$A999),"-")</f>
        <v>1.1253352724000001</v>
      </c>
      <c r="AH999" s="25">
        <f>SUMIFS('[1]BD Unidades'!$AJ$3:$AJ$1424,'[1]BD Unidades'!$A$3:$A$1424,$A999)</f>
        <v>8760</v>
      </c>
      <c r="AI999" s="25">
        <f>SUMIFS('[1]BD Unidades'!$AL$3:$AL$1424,'[1]BD Unidades'!$A$3:$A$1424,$A999)</f>
        <v>0</v>
      </c>
      <c r="AJ999" s="26">
        <f t="shared" si="61"/>
        <v>0</v>
      </c>
      <c r="AK999" s="27">
        <f>IFERROR(SUMIFS('[1]BD Unidades'!$AO$3:$AO$1424,'[1]BD Unidades'!$A$3:$A$1424,$A999),"-")</f>
        <v>0</v>
      </c>
      <c r="AL999" s="27">
        <f>IFERROR(SUMIFS('[1]BD Unidades'!$AQ$3:$AQ$1424,'[1]BD Unidades'!$A$3:$A$1424,$A999),"-")</f>
        <v>0</v>
      </c>
      <c r="AM999" s="27">
        <f>IFERROR(SUMIFS('[1]BD Unidades'!$AS$3:$AS$1424,'[1]BD Unidades'!$A$3:$A$1424,$A999),"-")</f>
        <v>0</v>
      </c>
      <c r="AN999" s="27">
        <f>IFERROR(SUMIFS('[1]BD Unidades'!$AU$3:$AU$1424,'[1]BD Unidades'!$A$3:$A$1424,$A999),"-")</f>
        <v>0</v>
      </c>
      <c r="AO999" s="27"/>
      <c r="AP999" s="27"/>
      <c r="AQ999" s="25">
        <f>IFERROR(SUMIFS('[1]BD Unidades'!$AZ$3:$AZ$1424,'[1]BD Unidades'!$A$3:$A$1424,$A999),"-")</f>
        <v>1.1253352724000001</v>
      </c>
      <c r="AR999" s="25">
        <f>IFERROR(SUMIFS('[1]BD Unidades'!$BA$3:$BA$1424,'[1]BD Unidades'!$A$3:$A$1424,$A999),"-")</f>
        <v>1.2</v>
      </c>
      <c r="AS999" s="28">
        <f>SUMIFS('[1]BD Unidades'!$BC$3:$BC$1424,'[1]BD Unidades'!$A$3:$A$1424,$A999)</f>
        <v>1E-4</v>
      </c>
      <c r="AT999" s="28">
        <f>SUMIFS('[1]BD Unidades'!$BE$3:$BE$1424,'[1]BD Unidades'!$A$3:$A$1424,$A999)</f>
        <v>1</v>
      </c>
      <c r="AU999" s="29">
        <f t="shared" si="62"/>
        <v>0.99990000000000001</v>
      </c>
      <c r="AV999" s="30">
        <f t="shared" si="63"/>
        <v>0</v>
      </c>
      <c r="AW999" s="25">
        <f>IFERROR(SUMIFS('[1]BD Unidades'!$BI$3:$BI$1424,'[1]BD Unidades'!$A$3:$A$1424,$A999),"-")</f>
        <v>1.1252227388727591</v>
      </c>
      <c r="AX999" s="25">
        <f>IFERROR(SUMIFS('[1]BD Unidades'!$BJ$3:$BJ$1424,'[1]BD Unidades'!$A$3:$A$1424,$A999),"-")</f>
        <v>0.72383056073649554</v>
      </c>
    </row>
    <row r="1000" spans="1:50" ht="14.4" x14ac:dyDescent="0.3">
      <c r="A1000" s="7">
        <v>47</v>
      </c>
      <c r="B1000" s="7" t="s">
        <v>5766</v>
      </c>
      <c r="D1000" s="8" t="s">
        <v>5767</v>
      </c>
      <c r="E1000" s="19" t="s">
        <v>2970</v>
      </c>
      <c r="F1000" s="19" t="s">
        <v>2971</v>
      </c>
      <c r="G1000" s="19" t="s">
        <v>5768</v>
      </c>
      <c r="H1000" s="19">
        <v>1</v>
      </c>
      <c r="I1000" s="19">
        <v>2024</v>
      </c>
      <c r="J1000" s="19" t="s">
        <v>45</v>
      </c>
      <c r="K1000" s="19" t="s">
        <v>5267</v>
      </c>
      <c r="L1000" s="19" t="s">
        <v>213</v>
      </c>
      <c r="M1000" s="19" t="s">
        <v>68</v>
      </c>
      <c r="N1000" s="19" t="s">
        <v>214</v>
      </c>
      <c r="O1000" s="19" t="s">
        <v>5769</v>
      </c>
      <c r="P1000" s="19" t="s">
        <v>51</v>
      </c>
      <c r="Q1000" s="9" t="s">
        <v>5765</v>
      </c>
      <c r="R1000" s="20">
        <v>1.9</v>
      </c>
      <c r="S1000" s="20">
        <v>0</v>
      </c>
      <c r="T1000" s="20">
        <v>1.9</v>
      </c>
      <c r="U1000" s="20" t="s">
        <v>397</v>
      </c>
      <c r="V1000" s="21">
        <f>_xlfn.XLOOKUP(D1000,'[1]Gen. Real'!$A:$A,'[1]Gen. Real'!$C:$C,"-",0)</f>
        <v>0.19569999999999996</v>
      </c>
      <c r="W1000" s="22"/>
      <c r="X1000" s="22" t="str">
        <f>_xlfn.XLOOKUP(D1000,[1]Vertimiento!$A:$A,[1]Vertimiento!$E:$E,"-",0)</f>
        <v>-</v>
      </c>
      <c r="Y1000" s="23" t="str">
        <f t="shared" si="60"/>
        <v>-</v>
      </c>
      <c r="Z1000" s="19" t="str">
        <f>_xlfn.XLOOKUP(D1000,[1]Cmg!$I$4:$I$85,[1]Cmg!$M$4:$M$85,"----",0,1)</f>
        <v>----</v>
      </c>
      <c r="AA1000" s="19" t="str">
        <f>_xlfn.XLOOKUP(D1000,[1]Cmg!$A$4:$A$89,[1]Cmg!$B$4:$B$89,"----",0,1)</f>
        <v>----</v>
      </c>
      <c r="AB1000" s="19" t="str">
        <f>_xlfn.XLOOKUP(D1000,[1]Cmg!$E$4:$E$89,[1]Cmg!$F$4:$F$89,"----",0,1)</f>
        <v>----</v>
      </c>
      <c r="AC1000" s="19" t="str">
        <f>_xlfn.XLOOKUP(D1000,[1]Cmg!$O$4:$O$89,[1]Cmg!$P$4:$P$89,"----",0,1)</f>
        <v>----</v>
      </c>
      <c r="AD1000" s="24" t="str">
        <f>_xlfn.XLOOKUP(D1000,[1]Cmg!$S$4:$S$89,[1]Cmg!$U$4:$U$89,"----",0,1)</f>
        <v>----</v>
      </c>
      <c r="AG1000" s="25">
        <f>IFERROR(SUMIFS('[1]BD Unidades'!$AH:$AH,'[1]BD Unidades'!$A:$A,'BD Centrales 2023'!$A1000),"-")</f>
        <v>1.9</v>
      </c>
      <c r="AH1000" s="25">
        <f>SUMIFS('[1]BD Unidades'!$AJ$3:$AJ$1424,'[1]BD Unidades'!$A$3:$A$1424,$A1000)</f>
        <v>8760</v>
      </c>
      <c r="AI1000" s="25">
        <f>SUMIFS('[1]BD Unidades'!$AL$3:$AL$1424,'[1]BD Unidades'!$A$3:$A$1424,$A1000)</f>
        <v>0</v>
      </c>
      <c r="AJ1000" s="26">
        <f t="shared" si="61"/>
        <v>0</v>
      </c>
      <c r="AK1000" s="27">
        <f>IFERROR(SUMIFS('[1]BD Unidades'!$AO$3:$AO$1424,'[1]BD Unidades'!$A$3:$A$1424,$A1000),"-")</f>
        <v>0</v>
      </c>
      <c r="AL1000" s="27">
        <f>IFERROR(SUMIFS('[1]BD Unidades'!$AQ$3:$AQ$1424,'[1]BD Unidades'!$A$3:$A$1424,$A1000),"-")</f>
        <v>0</v>
      </c>
      <c r="AM1000" s="27">
        <f>IFERROR(SUMIFS('[1]BD Unidades'!$AS$3:$AS$1424,'[1]BD Unidades'!$A$3:$A$1424,$A1000),"-")</f>
        <v>0</v>
      </c>
      <c r="AN1000" s="27">
        <f>IFERROR(SUMIFS('[1]BD Unidades'!$AU$3:$AU$1424,'[1]BD Unidades'!$A$3:$A$1424,$A1000),"-")</f>
        <v>0</v>
      </c>
      <c r="AO1000" s="27"/>
      <c r="AP1000" s="27"/>
      <c r="AQ1000" s="25">
        <f>IFERROR(SUMIFS('[1]BD Unidades'!$AZ$3:$AZ$1424,'[1]BD Unidades'!$A$3:$A$1424,$A1000),"-")</f>
        <v>1.8999999999999997</v>
      </c>
      <c r="AR1000" s="25">
        <f>IFERROR(SUMIFS('[1]BD Unidades'!$BA$3:$BA$1424,'[1]BD Unidades'!$A$3:$A$1424,$A1000),"-")</f>
        <v>1.9</v>
      </c>
      <c r="AS1000" s="28">
        <f>SUMIFS('[1]BD Unidades'!$BC$3:$BC$1424,'[1]BD Unidades'!$A$3:$A$1424,$A1000)</f>
        <v>1E-4</v>
      </c>
      <c r="AT1000" s="28">
        <f>SUMIFS('[1]BD Unidades'!$BE$3:$BE$1424,'[1]BD Unidades'!$A$3:$A$1424,$A1000)</f>
        <v>1</v>
      </c>
      <c r="AU1000" s="29">
        <f t="shared" si="62"/>
        <v>0.99990000000000001</v>
      </c>
      <c r="AV1000" s="30">
        <f t="shared" si="63"/>
        <v>0</v>
      </c>
      <c r="AW1000" s="25">
        <f>IFERROR(SUMIFS('[1]BD Unidades'!$BI$3:$BI$1424,'[1]BD Unidades'!$A$3:$A$1424,$A1000),"-")</f>
        <v>1.8998100000000007</v>
      </c>
      <c r="AX1000" s="25">
        <f>IFERROR(SUMIFS('[1]BD Unidades'!$BJ$3:$BJ$1424,'[1]BD Unidades'!$A$3:$A$1424,$A1000),"-")</f>
        <v>1.2221051797890337</v>
      </c>
    </row>
    <row r="1001" spans="1:50" ht="14.4" x14ac:dyDescent="0.3">
      <c r="A1001" s="7">
        <v>53</v>
      </c>
      <c r="B1001" s="7" t="s">
        <v>5770</v>
      </c>
      <c r="D1001" s="8" t="s">
        <v>5771</v>
      </c>
      <c r="E1001" s="19" t="s">
        <v>2970</v>
      </c>
      <c r="F1001" s="19" t="s">
        <v>2971</v>
      </c>
      <c r="G1001" s="19" t="s">
        <v>4743</v>
      </c>
      <c r="H1001" s="19">
        <v>4</v>
      </c>
      <c r="I1001" s="19">
        <v>2024</v>
      </c>
      <c r="J1001" s="19" t="s">
        <v>45</v>
      </c>
      <c r="K1001" s="19" t="s">
        <v>5267</v>
      </c>
      <c r="L1001" s="19" t="s">
        <v>213</v>
      </c>
      <c r="M1001" s="19" t="s">
        <v>331</v>
      </c>
      <c r="N1001" s="19" t="s">
        <v>724</v>
      </c>
      <c r="O1001" s="19" t="s">
        <v>725</v>
      </c>
      <c r="P1001" s="19" t="s">
        <v>51</v>
      </c>
      <c r="Q1001" s="9" t="s">
        <v>5772</v>
      </c>
      <c r="R1001" s="20">
        <v>3</v>
      </c>
      <c r="S1001" s="20">
        <v>0</v>
      </c>
      <c r="T1001" s="20">
        <v>3</v>
      </c>
      <c r="U1001" s="20" t="s">
        <v>397</v>
      </c>
      <c r="V1001" s="21">
        <f>_xlfn.XLOOKUP(D1001,'[1]Gen. Real'!$A:$A,'[1]Gen. Real'!$C:$C,"-",0)</f>
        <v>4.8280000000000003E-2</v>
      </c>
      <c r="W1001" s="22"/>
      <c r="X1001" s="22" t="str">
        <f>_xlfn.XLOOKUP(D1001,[1]Vertimiento!$A:$A,[1]Vertimiento!$E:$E,"-",0)</f>
        <v>-</v>
      </c>
      <c r="Y1001" s="23" t="str">
        <f t="shared" si="60"/>
        <v>-</v>
      </c>
      <c r="Z1001" s="19" t="str">
        <f>_xlfn.XLOOKUP(D1001,[1]Cmg!$I$4:$I$85,[1]Cmg!$M$4:$M$85,"----",0,1)</f>
        <v>----</v>
      </c>
      <c r="AA1001" s="19" t="str">
        <f>_xlfn.XLOOKUP(D1001,[1]Cmg!$A$4:$A$89,[1]Cmg!$B$4:$B$89,"----",0,1)</f>
        <v>----</v>
      </c>
      <c r="AB1001" s="19" t="str">
        <f>_xlfn.XLOOKUP(D1001,[1]Cmg!$E$4:$E$89,[1]Cmg!$F$4:$F$89,"----",0,1)</f>
        <v>----</v>
      </c>
      <c r="AC1001" s="19" t="str">
        <f>_xlfn.XLOOKUP(D1001,[1]Cmg!$O$4:$O$89,[1]Cmg!$P$4:$P$89,"----",0,1)</f>
        <v>----</v>
      </c>
      <c r="AD1001" s="24" t="str">
        <f>_xlfn.XLOOKUP(D1001,[1]Cmg!$S$4:$S$89,[1]Cmg!$U$4:$U$89,"----",0,1)</f>
        <v>----</v>
      </c>
      <c r="AG1001" s="25">
        <f>IFERROR(SUMIFS('[1]BD Unidades'!$AH:$AH,'[1]BD Unidades'!$A:$A,'BD Centrales 2023'!$A1001),"-")</f>
        <v>2.9700531126</v>
      </c>
      <c r="AH1001" s="25">
        <f>SUMIFS('[1]BD Unidades'!$AJ$3:$AJ$1424,'[1]BD Unidades'!$A$3:$A$1424,$A1001)</f>
        <v>8468</v>
      </c>
      <c r="AI1001" s="25">
        <f>SUMIFS('[1]BD Unidades'!$AL$3:$AL$1424,'[1]BD Unidades'!$A$3:$A$1424,$A1001)</f>
        <v>0</v>
      </c>
      <c r="AJ1001" s="26">
        <f t="shared" si="61"/>
        <v>0</v>
      </c>
      <c r="AK1001" s="27">
        <f>IFERROR(SUMIFS('[1]BD Unidades'!$AO$3:$AO$1424,'[1]BD Unidades'!$A$3:$A$1424,$A1001),"-")</f>
        <v>0</v>
      </c>
      <c r="AL1001" s="27">
        <f>IFERROR(SUMIFS('[1]BD Unidades'!$AQ$3:$AQ$1424,'[1]BD Unidades'!$A$3:$A$1424,$A1001),"-")</f>
        <v>0</v>
      </c>
      <c r="AM1001" s="27">
        <f>IFERROR(SUMIFS('[1]BD Unidades'!$AS$3:$AS$1424,'[1]BD Unidades'!$A$3:$A$1424,$A1001),"-")</f>
        <v>0</v>
      </c>
      <c r="AN1001" s="27">
        <f>IFERROR(SUMIFS('[1]BD Unidades'!$AU$3:$AU$1424,'[1]BD Unidades'!$A$3:$A$1424,$A1001),"-")</f>
        <v>0</v>
      </c>
      <c r="AO1001" s="27"/>
      <c r="AP1001" s="27"/>
      <c r="AQ1001" s="25">
        <f>IFERROR(SUMIFS('[1]BD Unidades'!$AZ$3:$AZ$1424,'[1]BD Unidades'!$A$3:$A$1424,$A1001),"-")</f>
        <v>0</v>
      </c>
      <c r="AR1001" s="25">
        <f>IFERROR(SUMIFS('[1]BD Unidades'!$BA$3:$BA$1424,'[1]BD Unidades'!$A$3:$A$1424,$A1001),"-")</f>
        <v>2.9</v>
      </c>
      <c r="AS1001" s="28">
        <f>SUMIFS('[1]BD Unidades'!$BC$3:$BC$1424,'[1]BD Unidades'!$A$3:$A$1424,$A1001)</f>
        <v>0</v>
      </c>
      <c r="AT1001" s="28">
        <f>SUMIFS('[1]BD Unidades'!$BE$3:$BE$1424,'[1]BD Unidades'!$A$3:$A$1424,$A1001)</f>
        <v>0</v>
      </c>
      <c r="AU1001" s="29">
        <f t="shared" si="62"/>
        <v>0</v>
      </c>
      <c r="AV1001" s="30">
        <f t="shared" si="63"/>
        <v>0</v>
      </c>
      <c r="AW1001" s="25">
        <f>IFERROR(SUMIFS('[1]BD Unidades'!$BI$3:$BI$1424,'[1]BD Unidades'!$A$3:$A$1424,$A1001),"-")</f>
        <v>2.8997099999999998</v>
      </c>
      <c r="AX1001" s="25">
        <f>IFERROR(SUMIFS('[1]BD Unidades'!$BJ$3:$BJ$1424,'[1]BD Unidades'!$A$3:$A$1424,$A1001),"-")</f>
        <v>1.7425888146927371</v>
      </c>
    </row>
    <row r="1002" spans="1:50" ht="14.4" x14ac:dyDescent="0.3">
      <c r="A1002" s="7">
        <v>54</v>
      </c>
      <c r="B1002" s="7" t="s">
        <v>5773</v>
      </c>
      <c r="D1002" s="8" t="s">
        <v>5774</v>
      </c>
      <c r="E1002" s="19" t="s">
        <v>2970</v>
      </c>
      <c r="F1002" s="19" t="s">
        <v>2971</v>
      </c>
      <c r="G1002" s="19" t="s">
        <v>5775</v>
      </c>
      <c r="H1002" s="19">
        <v>4</v>
      </c>
      <c r="I1002" s="19">
        <v>2024</v>
      </c>
      <c r="J1002" s="19" t="s">
        <v>45</v>
      </c>
      <c r="K1002" s="19" t="s">
        <v>5267</v>
      </c>
      <c r="L1002" s="19" t="s">
        <v>213</v>
      </c>
      <c r="M1002" s="19" t="s">
        <v>229</v>
      </c>
      <c r="N1002" s="19" t="s">
        <v>230</v>
      </c>
      <c r="O1002" s="19" t="s">
        <v>5776</v>
      </c>
      <c r="P1002" s="19" t="s">
        <v>51</v>
      </c>
      <c r="Q1002" s="9" t="s">
        <v>5777</v>
      </c>
      <c r="R1002" s="20">
        <v>3</v>
      </c>
      <c r="S1002" s="20">
        <v>0</v>
      </c>
      <c r="T1002" s="20">
        <v>3</v>
      </c>
      <c r="U1002" s="20" t="s">
        <v>397</v>
      </c>
      <c r="V1002" s="21">
        <f>_xlfn.XLOOKUP(D1002,'[1]Gen. Real'!$A:$A,'[1]Gen. Real'!$C:$C,"-",0)</f>
        <v>1.2289999999999997E-2</v>
      </c>
      <c r="W1002" s="22"/>
      <c r="X1002" s="22" t="str">
        <f>_xlfn.XLOOKUP(D1002,[1]Vertimiento!$A:$A,[1]Vertimiento!$E:$E,"-",0)</f>
        <v>-</v>
      </c>
      <c r="Y1002" s="23" t="str">
        <f t="shared" si="60"/>
        <v>-</v>
      </c>
      <c r="Z1002" s="19" t="str">
        <f>_xlfn.XLOOKUP(D1002,[1]Cmg!$I$4:$I$85,[1]Cmg!$M$4:$M$85,"----",0,1)</f>
        <v>----</v>
      </c>
      <c r="AA1002" s="19" t="str">
        <f>_xlfn.XLOOKUP(D1002,[1]Cmg!$A$4:$A$89,[1]Cmg!$B$4:$B$89,"----",0,1)</f>
        <v>----</v>
      </c>
      <c r="AB1002" s="19" t="str">
        <f>_xlfn.XLOOKUP(D1002,[1]Cmg!$E$4:$E$89,[1]Cmg!$F$4:$F$89,"----",0,1)</f>
        <v>----</v>
      </c>
      <c r="AC1002" s="19" t="str">
        <f>_xlfn.XLOOKUP(D1002,[1]Cmg!$O$4:$O$89,[1]Cmg!$P$4:$P$89,"----",0,1)</f>
        <v>----</v>
      </c>
      <c r="AD1002" s="24" t="str">
        <f>_xlfn.XLOOKUP(D1002,[1]Cmg!$S$4:$S$89,[1]Cmg!$U$4:$U$89,"----",0,1)</f>
        <v>----</v>
      </c>
      <c r="AG1002" s="25">
        <f>IFERROR(SUMIFS('[1]BD Unidades'!$AH:$AH,'[1]BD Unidades'!$A:$A,'BD Centrales 2023'!$A1002),"-")</f>
        <v>3</v>
      </c>
      <c r="AH1002" s="25">
        <f>SUMIFS('[1]BD Unidades'!$AJ$3:$AJ$1424,'[1]BD Unidades'!$A$3:$A$1424,$A1002)</f>
        <v>9344</v>
      </c>
      <c r="AI1002" s="25">
        <f>SUMIFS('[1]BD Unidades'!$AL$3:$AL$1424,'[1]BD Unidades'!$A$3:$A$1424,$A1002)</f>
        <v>0</v>
      </c>
      <c r="AJ1002" s="26">
        <f t="shared" si="61"/>
        <v>0</v>
      </c>
      <c r="AK1002" s="27">
        <f>IFERROR(SUMIFS('[1]BD Unidades'!$AO$3:$AO$1424,'[1]BD Unidades'!$A$3:$A$1424,$A1002),"-")</f>
        <v>0</v>
      </c>
      <c r="AL1002" s="27">
        <f>IFERROR(SUMIFS('[1]BD Unidades'!$AQ$3:$AQ$1424,'[1]BD Unidades'!$A$3:$A$1424,$A1002),"-")</f>
        <v>0</v>
      </c>
      <c r="AM1002" s="27">
        <f>IFERROR(SUMIFS('[1]BD Unidades'!$AS$3:$AS$1424,'[1]BD Unidades'!$A$3:$A$1424,$A1002),"-")</f>
        <v>0</v>
      </c>
      <c r="AN1002" s="27">
        <f>IFERROR(SUMIFS('[1]BD Unidades'!$AU$3:$AU$1424,'[1]BD Unidades'!$A$3:$A$1424,$A1002),"-")</f>
        <v>0</v>
      </c>
      <c r="AO1002" s="27"/>
      <c r="AP1002" s="27"/>
      <c r="AQ1002" s="25">
        <f>IFERROR(SUMIFS('[1]BD Unidades'!$AZ$3:$AZ$1424,'[1]BD Unidades'!$A$3:$A$1424,$A1002),"-")</f>
        <v>3</v>
      </c>
      <c r="AR1002" s="25">
        <f>IFERROR(SUMIFS('[1]BD Unidades'!$BA$3:$BA$1424,'[1]BD Unidades'!$A$3:$A$1424,$A1002),"-")</f>
        <v>3.2</v>
      </c>
      <c r="AS1002" s="28">
        <f>SUMIFS('[1]BD Unidades'!$BC$3:$BC$1424,'[1]BD Unidades'!$A$3:$A$1424,$A1002)</f>
        <v>1.0666666666666668E-4</v>
      </c>
      <c r="AT1002" s="28">
        <f>SUMIFS('[1]BD Unidades'!$BE$3:$BE$1424,'[1]BD Unidades'!$A$3:$A$1424,$A1002)</f>
        <v>1.0666666666666667</v>
      </c>
      <c r="AU1002" s="29">
        <f t="shared" si="62"/>
        <v>1.0665528888888889</v>
      </c>
      <c r="AV1002" s="30">
        <f t="shared" si="63"/>
        <v>0</v>
      </c>
      <c r="AW1002" s="25">
        <f>IFERROR(SUMIFS('[1]BD Unidades'!$BI$3:$BI$1424,'[1]BD Unidades'!$A$3:$A$1424,$A1002),"-")</f>
        <v>2.9997000000000034</v>
      </c>
      <c r="AX1002" s="25">
        <f>IFERROR(SUMIFS('[1]BD Unidades'!$BJ$3:$BJ$1424,'[1]BD Unidades'!$A$3:$A$1424,$A1002),"-")</f>
        <v>1.9296397575616335</v>
      </c>
    </row>
    <row r="1003" spans="1:50" ht="14.4" x14ac:dyDescent="0.3">
      <c r="A1003" s="7">
        <v>55</v>
      </c>
      <c r="B1003" s="7" t="s">
        <v>5778</v>
      </c>
      <c r="D1003" s="8" t="s">
        <v>5779</v>
      </c>
      <c r="E1003" s="19" t="s">
        <v>2970</v>
      </c>
      <c r="F1003" s="19" t="s">
        <v>2971</v>
      </c>
      <c r="G1003" s="19" t="s">
        <v>5340</v>
      </c>
      <c r="H1003" s="19">
        <v>1</v>
      </c>
      <c r="I1003" s="19">
        <v>2024</v>
      </c>
      <c r="J1003" s="19" t="s">
        <v>45</v>
      </c>
      <c r="K1003" s="19" t="s">
        <v>5267</v>
      </c>
      <c r="L1003" s="19" t="s">
        <v>213</v>
      </c>
      <c r="M1003" s="19" t="s">
        <v>82</v>
      </c>
      <c r="N1003" s="19" t="s">
        <v>83</v>
      </c>
      <c r="O1003" s="19" t="s">
        <v>4714</v>
      </c>
      <c r="P1003" s="19" t="s">
        <v>51</v>
      </c>
      <c r="Q1003" s="9" t="s">
        <v>5373</v>
      </c>
      <c r="R1003" s="20">
        <v>0.8</v>
      </c>
      <c r="S1003" s="20">
        <v>0</v>
      </c>
      <c r="T1003" s="20">
        <v>0.8</v>
      </c>
      <c r="U1003" s="20" t="s">
        <v>397</v>
      </c>
      <c r="V1003" s="21">
        <f>_xlfn.XLOOKUP(D1003,'[1]Gen. Real'!$A:$A,'[1]Gen. Real'!$C:$C,"-",0)</f>
        <v>2.4299999999999999E-3</v>
      </c>
      <c r="W1003" s="22"/>
      <c r="X1003" s="22" t="str">
        <f>_xlfn.XLOOKUP(D1003,[1]Vertimiento!$A:$A,[1]Vertimiento!$E:$E,"-",0)</f>
        <v>-</v>
      </c>
      <c r="Y1003" s="23" t="str">
        <f t="shared" si="60"/>
        <v>-</v>
      </c>
      <c r="Z1003" s="19" t="str">
        <f>_xlfn.XLOOKUP(D1003,[1]Cmg!$I$4:$I$85,[1]Cmg!$M$4:$M$85,"----",0,1)</f>
        <v>----</v>
      </c>
      <c r="AA1003" s="19" t="str">
        <f>_xlfn.XLOOKUP(D1003,[1]Cmg!$A$4:$A$89,[1]Cmg!$B$4:$B$89,"----",0,1)</f>
        <v>----</v>
      </c>
      <c r="AB1003" s="19" t="str">
        <f>_xlfn.XLOOKUP(D1003,[1]Cmg!$E$4:$E$89,[1]Cmg!$F$4:$F$89,"----",0,1)</f>
        <v>----</v>
      </c>
      <c r="AC1003" s="19" t="str">
        <f>_xlfn.XLOOKUP(D1003,[1]Cmg!$O$4:$O$89,[1]Cmg!$P$4:$P$89,"----",0,1)</f>
        <v>----</v>
      </c>
      <c r="AD1003" s="24" t="str">
        <f>_xlfn.XLOOKUP(D1003,[1]Cmg!$S$4:$S$89,[1]Cmg!$U$4:$U$89,"----",0,1)</f>
        <v>----</v>
      </c>
      <c r="AG1003" s="25">
        <f>IFERROR(SUMIFS('[1]BD Unidades'!$AH:$AH,'[1]BD Unidades'!$A:$A,'BD Centrales 2023'!$A1003),"-")</f>
        <v>0.8</v>
      </c>
      <c r="AH1003" s="25">
        <f>SUMIFS('[1]BD Unidades'!$AJ$3:$AJ$1424,'[1]BD Unidades'!$A$3:$A$1424,$A1003)</f>
        <v>8760</v>
      </c>
      <c r="AI1003" s="25">
        <f>SUMIFS('[1]BD Unidades'!$AL$3:$AL$1424,'[1]BD Unidades'!$A$3:$A$1424,$A1003)</f>
        <v>0</v>
      </c>
      <c r="AJ1003" s="26">
        <f t="shared" si="61"/>
        <v>0</v>
      </c>
      <c r="AK1003" s="27">
        <f>IFERROR(SUMIFS('[1]BD Unidades'!$AO$3:$AO$1424,'[1]BD Unidades'!$A$3:$A$1424,$A1003),"-")</f>
        <v>0</v>
      </c>
      <c r="AL1003" s="27">
        <f>IFERROR(SUMIFS('[1]BD Unidades'!$AQ$3:$AQ$1424,'[1]BD Unidades'!$A$3:$A$1424,$A1003),"-")</f>
        <v>0</v>
      </c>
      <c r="AM1003" s="27">
        <f>IFERROR(SUMIFS('[1]BD Unidades'!$AS$3:$AS$1424,'[1]BD Unidades'!$A$3:$A$1424,$A1003),"-")</f>
        <v>0</v>
      </c>
      <c r="AN1003" s="27">
        <f>IFERROR(SUMIFS('[1]BD Unidades'!$AU$3:$AU$1424,'[1]BD Unidades'!$A$3:$A$1424,$A1003),"-")</f>
        <v>0</v>
      </c>
      <c r="AO1003" s="27"/>
      <c r="AP1003" s="27"/>
      <c r="AQ1003" s="25">
        <f>IFERROR(SUMIFS('[1]BD Unidades'!$AZ$3:$AZ$1424,'[1]BD Unidades'!$A$3:$A$1424,$A1003),"-")</f>
        <v>0</v>
      </c>
      <c r="AR1003" s="25">
        <f>IFERROR(SUMIFS('[1]BD Unidades'!$BA$3:$BA$1424,'[1]BD Unidades'!$A$3:$A$1424,$A1003),"-")</f>
        <v>0.8</v>
      </c>
      <c r="AS1003" s="28">
        <f>SUMIFS('[1]BD Unidades'!$BC$3:$BC$1424,'[1]BD Unidades'!$A$3:$A$1424,$A1003)</f>
        <v>0</v>
      </c>
      <c r="AT1003" s="28">
        <f>SUMIFS('[1]BD Unidades'!$BE$3:$BE$1424,'[1]BD Unidades'!$A$3:$A$1424,$A1003)</f>
        <v>0</v>
      </c>
      <c r="AU1003" s="29">
        <f t="shared" si="62"/>
        <v>0</v>
      </c>
      <c r="AV1003" s="30">
        <f t="shared" si="63"/>
        <v>0</v>
      </c>
      <c r="AW1003" s="25">
        <f>IFERROR(SUMIFS('[1]BD Unidades'!$BI$3:$BI$1424,'[1]BD Unidades'!$A$3:$A$1424,$A1003),"-")</f>
        <v>0.26785512522754329</v>
      </c>
      <c r="AX1003" s="25">
        <f>IFERROR(SUMIFS('[1]BD Unidades'!$BJ$3:$BJ$1424,'[1]BD Unidades'!$A$3:$A$1424,$A1003),"-")</f>
        <v>0.16096828482146125</v>
      </c>
    </row>
    <row r="1004" spans="1:50" ht="14.4" x14ac:dyDescent="0.3">
      <c r="A1004" s="7">
        <v>56</v>
      </c>
      <c r="B1004" s="7" t="s">
        <v>5780</v>
      </c>
      <c r="D1004" s="8" t="s">
        <v>5781</v>
      </c>
      <c r="E1004" s="19" t="s">
        <v>2970</v>
      </c>
      <c r="F1004" s="19" t="s">
        <v>2971</v>
      </c>
      <c r="G1004" s="19" t="s">
        <v>5340</v>
      </c>
      <c r="H1004" s="19">
        <v>2</v>
      </c>
      <c r="I1004" s="19">
        <v>2024</v>
      </c>
      <c r="J1004" s="19" t="s">
        <v>45</v>
      </c>
      <c r="K1004" s="19" t="s">
        <v>5267</v>
      </c>
      <c r="L1004" s="19" t="s">
        <v>213</v>
      </c>
      <c r="M1004" s="19" t="s">
        <v>82</v>
      </c>
      <c r="N1004" s="19" t="s">
        <v>83</v>
      </c>
      <c r="O1004" s="19" t="s">
        <v>4714</v>
      </c>
      <c r="P1004" s="19" t="s">
        <v>51</v>
      </c>
      <c r="Q1004" s="9" t="s">
        <v>5373</v>
      </c>
      <c r="R1004" s="20">
        <v>1.6</v>
      </c>
      <c r="S1004" s="20">
        <v>0</v>
      </c>
      <c r="T1004" s="20">
        <v>1.6</v>
      </c>
      <c r="U1004" s="20" t="s">
        <v>397</v>
      </c>
      <c r="V1004" s="21">
        <f>_xlfn.XLOOKUP(D1004,'[1]Gen. Real'!$A:$A,'[1]Gen. Real'!$C:$C,"-",0)</f>
        <v>4.9899999999999996E-3</v>
      </c>
      <c r="W1004" s="22"/>
      <c r="X1004" s="22" t="str">
        <f>_xlfn.XLOOKUP(D1004,[1]Vertimiento!$A:$A,[1]Vertimiento!$E:$E,"-",0)</f>
        <v>-</v>
      </c>
      <c r="Y1004" s="23" t="str">
        <f t="shared" si="60"/>
        <v>-</v>
      </c>
      <c r="Z1004" s="19" t="str">
        <f>_xlfn.XLOOKUP(D1004,[1]Cmg!$I$4:$I$85,[1]Cmg!$M$4:$M$85,"----",0,1)</f>
        <v>----</v>
      </c>
      <c r="AA1004" s="19" t="str">
        <f>_xlfn.XLOOKUP(D1004,[1]Cmg!$A$4:$A$89,[1]Cmg!$B$4:$B$89,"----",0,1)</f>
        <v>----</v>
      </c>
      <c r="AB1004" s="19" t="str">
        <f>_xlfn.XLOOKUP(D1004,[1]Cmg!$E$4:$E$89,[1]Cmg!$F$4:$F$89,"----",0,1)</f>
        <v>----</v>
      </c>
      <c r="AC1004" s="19" t="str">
        <f>_xlfn.XLOOKUP(D1004,[1]Cmg!$O$4:$O$89,[1]Cmg!$P$4:$P$89,"----",0,1)</f>
        <v>----</v>
      </c>
      <c r="AD1004" s="24" t="str">
        <f>_xlfn.XLOOKUP(D1004,[1]Cmg!$S$4:$S$89,[1]Cmg!$U$4:$U$89,"----",0,1)</f>
        <v>----</v>
      </c>
      <c r="AG1004" s="25">
        <f>IFERROR(SUMIFS('[1]BD Unidades'!$AH:$AH,'[1]BD Unidades'!$A:$A,'BD Centrales 2023'!$A1004),"-")</f>
        <v>1.6</v>
      </c>
      <c r="AH1004" s="25">
        <f>SUMIFS('[1]BD Unidades'!$AJ$3:$AJ$1424,'[1]BD Unidades'!$A$3:$A$1424,$A1004)</f>
        <v>8760</v>
      </c>
      <c r="AI1004" s="25">
        <f>SUMIFS('[1]BD Unidades'!$AL$3:$AL$1424,'[1]BD Unidades'!$A$3:$A$1424,$A1004)</f>
        <v>0</v>
      </c>
      <c r="AJ1004" s="26">
        <f t="shared" si="61"/>
        <v>0</v>
      </c>
      <c r="AK1004" s="27">
        <f>IFERROR(SUMIFS('[1]BD Unidades'!$AO$3:$AO$1424,'[1]BD Unidades'!$A$3:$A$1424,$A1004),"-")</f>
        <v>0</v>
      </c>
      <c r="AL1004" s="27">
        <f>IFERROR(SUMIFS('[1]BD Unidades'!$AQ$3:$AQ$1424,'[1]BD Unidades'!$A$3:$A$1424,$A1004),"-")</f>
        <v>0</v>
      </c>
      <c r="AM1004" s="27">
        <f>IFERROR(SUMIFS('[1]BD Unidades'!$AS$3:$AS$1424,'[1]BD Unidades'!$A$3:$A$1424,$A1004),"-")</f>
        <v>0</v>
      </c>
      <c r="AN1004" s="27">
        <f>IFERROR(SUMIFS('[1]BD Unidades'!$AU$3:$AU$1424,'[1]BD Unidades'!$A$3:$A$1424,$A1004),"-")</f>
        <v>0</v>
      </c>
      <c r="AO1004" s="27"/>
      <c r="AP1004" s="27"/>
      <c r="AQ1004" s="25">
        <f>IFERROR(SUMIFS('[1]BD Unidades'!$AZ$3:$AZ$1424,'[1]BD Unidades'!$A$3:$A$1424,$A1004),"-")</f>
        <v>0</v>
      </c>
      <c r="AR1004" s="25">
        <f>IFERROR(SUMIFS('[1]BD Unidades'!$BA$3:$BA$1424,'[1]BD Unidades'!$A$3:$A$1424,$A1004),"-")</f>
        <v>1.6</v>
      </c>
      <c r="AS1004" s="28">
        <f>SUMIFS('[1]BD Unidades'!$BC$3:$BC$1424,'[1]BD Unidades'!$A$3:$A$1424,$A1004)</f>
        <v>0</v>
      </c>
      <c r="AT1004" s="28">
        <f>SUMIFS('[1]BD Unidades'!$BE$3:$BE$1424,'[1]BD Unidades'!$A$3:$A$1424,$A1004)</f>
        <v>0</v>
      </c>
      <c r="AU1004" s="29">
        <f t="shared" si="62"/>
        <v>0</v>
      </c>
      <c r="AV1004" s="30">
        <f t="shared" si="63"/>
        <v>0</v>
      </c>
      <c r="AW1004" s="25">
        <f>IFERROR(SUMIFS('[1]BD Unidades'!$BI$3:$BI$1424,'[1]BD Unidades'!$A$3:$A$1424,$A1004),"-")</f>
        <v>1.5998399999999999</v>
      </c>
      <c r="AX1004" s="25">
        <f>IFERROR(SUMIFS('[1]BD Unidades'!$BJ$3:$BJ$1424,'[1]BD Unidades'!$A$3:$A$1424,$A1004),"-")</f>
        <v>0.96142831155461361</v>
      </c>
    </row>
    <row r="1005" spans="1:50" ht="14.4" x14ac:dyDescent="0.3">
      <c r="A1005" s="7">
        <v>58</v>
      </c>
      <c r="B1005" s="7" t="s">
        <v>5782</v>
      </c>
      <c r="D1005" s="8" t="s">
        <v>5783</v>
      </c>
      <c r="E1005" s="19" t="s">
        <v>2970</v>
      </c>
      <c r="F1005" s="19" t="s">
        <v>5784</v>
      </c>
      <c r="G1005" s="19" t="s">
        <v>5785</v>
      </c>
      <c r="H1005" s="19">
        <v>1</v>
      </c>
      <c r="I1005" s="19">
        <v>2024</v>
      </c>
      <c r="J1005" s="19" t="s">
        <v>45</v>
      </c>
      <c r="K1005" s="19" t="s">
        <v>5267</v>
      </c>
      <c r="L1005" s="19" t="s">
        <v>213</v>
      </c>
      <c r="M1005" s="19" t="s">
        <v>82</v>
      </c>
      <c r="N1005" s="19" t="s">
        <v>4091</v>
      </c>
      <c r="O1005" s="19" t="s">
        <v>5787</v>
      </c>
      <c r="P1005" s="19" t="s">
        <v>51</v>
      </c>
      <c r="Q1005" s="9" t="s">
        <v>5373</v>
      </c>
      <c r="R1005" s="20">
        <v>1.6</v>
      </c>
      <c r="S1005" s="20">
        <v>0</v>
      </c>
      <c r="T1005" s="20">
        <v>1.6</v>
      </c>
      <c r="U1005" s="20" t="s">
        <v>397</v>
      </c>
      <c r="V1005" s="21">
        <f>_xlfn.XLOOKUP(D1005,'[1]Gen. Real'!$A:$A,'[1]Gen. Real'!$C:$C,"-",0)</f>
        <v>0</v>
      </c>
      <c r="W1005" s="22"/>
      <c r="X1005" s="22" t="str">
        <f>_xlfn.XLOOKUP(D1005,[1]Vertimiento!$A:$A,[1]Vertimiento!$E:$E,"-",0)</f>
        <v>-</v>
      </c>
      <c r="Y1005" s="23" t="str">
        <f t="shared" si="60"/>
        <v>-</v>
      </c>
      <c r="Z1005" s="19" t="str">
        <f>_xlfn.XLOOKUP(D1005,[1]Cmg!$I$4:$I$85,[1]Cmg!$M$4:$M$85,"----",0,1)</f>
        <v>----</v>
      </c>
      <c r="AA1005" s="19" t="str">
        <f>_xlfn.XLOOKUP(D1005,[1]Cmg!$A$4:$A$89,[1]Cmg!$B$4:$B$89,"----",0,1)</f>
        <v>----</v>
      </c>
      <c r="AB1005" s="19" t="str">
        <f>_xlfn.XLOOKUP(D1005,[1]Cmg!$E$4:$E$89,[1]Cmg!$F$4:$F$89,"----",0,1)</f>
        <v>----</v>
      </c>
      <c r="AC1005" s="19" t="str">
        <f>_xlfn.XLOOKUP(D1005,[1]Cmg!$O$4:$O$89,[1]Cmg!$P$4:$P$89,"----",0,1)</f>
        <v>----</v>
      </c>
      <c r="AD1005" s="24" t="str">
        <f>_xlfn.XLOOKUP(D1005,[1]Cmg!$S$4:$S$89,[1]Cmg!$U$4:$U$89,"----",0,1)</f>
        <v>----</v>
      </c>
      <c r="AG1005" s="25">
        <f>IFERROR(SUMIFS('[1]BD Unidades'!$AH:$AH,'[1]BD Unidades'!$A:$A,'BD Centrales 2023'!$A1005),"-")</f>
        <v>0</v>
      </c>
      <c r="AH1005" s="25">
        <f>SUMIFS('[1]BD Unidades'!$AJ$3:$AJ$1424,'[1]BD Unidades'!$A$3:$A$1424,$A1005)</f>
        <v>0</v>
      </c>
      <c r="AI1005" s="25">
        <f>SUMIFS('[1]BD Unidades'!$AL$3:$AL$1424,'[1]BD Unidades'!$A$3:$A$1424,$A1005)</f>
        <v>0</v>
      </c>
      <c r="AJ1005" s="26" t="str">
        <f t="shared" si="61"/>
        <v>-</v>
      </c>
      <c r="AK1005" s="27">
        <f>IFERROR(SUMIFS('[1]BD Unidades'!$AO$3:$AO$1424,'[1]BD Unidades'!$A$3:$A$1424,$A1005),"-")</f>
        <v>0</v>
      </c>
      <c r="AL1005" s="27">
        <f>IFERROR(SUMIFS('[1]BD Unidades'!$AQ$3:$AQ$1424,'[1]BD Unidades'!$A$3:$A$1424,$A1005),"-")</f>
        <v>0</v>
      </c>
      <c r="AM1005" s="27">
        <f>IFERROR(SUMIFS('[1]BD Unidades'!$AS$3:$AS$1424,'[1]BD Unidades'!$A$3:$A$1424,$A1005),"-")</f>
        <v>0</v>
      </c>
      <c r="AN1005" s="27">
        <f>IFERROR(SUMIFS('[1]BD Unidades'!$AU$3:$AU$1424,'[1]BD Unidades'!$A$3:$A$1424,$A1005),"-")</f>
        <v>0</v>
      </c>
      <c r="AO1005" s="27"/>
      <c r="AP1005" s="27"/>
      <c r="AQ1005" s="25">
        <f>IFERROR(SUMIFS('[1]BD Unidades'!$AZ$3:$AZ$1424,'[1]BD Unidades'!$A$3:$A$1424,$A1005),"-")</f>
        <v>0</v>
      </c>
      <c r="AR1005" s="25">
        <f>IFERROR(SUMIFS('[1]BD Unidades'!$BA$3:$BA$1424,'[1]BD Unidades'!$A$3:$A$1424,$A1005),"-")</f>
        <v>0</v>
      </c>
      <c r="AS1005" s="28">
        <f>SUMIFS('[1]BD Unidades'!$BC$3:$BC$1424,'[1]BD Unidades'!$A$3:$A$1424,$A1005)</f>
        <v>0</v>
      </c>
      <c r="AT1005" s="28">
        <f>SUMIFS('[1]BD Unidades'!$BE$3:$BE$1424,'[1]BD Unidades'!$A$3:$A$1424,$A1005)</f>
        <v>0</v>
      </c>
      <c r="AU1005" s="29">
        <f t="shared" si="62"/>
        <v>0</v>
      </c>
      <c r="AV1005" s="30">
        <f t="shared" si="63"/>
        <v>0</v>
      </c>
      <c r="AW1005" s="25">
        <f>IFERROR(SUMIFS('[1]BD Unidades'!$BI$3:$BI$1424,'[1]BD Unidades'!$A$3:$A$1424,$A1005),"-")</f>
        <v>0</v>
      </c>
      <c r="AX1005" s="25">
        <f>IFERROR(SUMIFS('[1]BD Unidades'!$BJ$3:$BJ$1424,'[1]BD Unidades'!$A$3:$A$1424,$A1005),"-")</f>
        <v>0</v>
      </c>
    </row>
    <row r="1006" spans="1:50" ht="14.4" x14ac:dyDescent="0.3">
      <c r="A1006" s="7">
        <v>65</v>
      </c>
      <c r="B1006" s="7" t="s">
        <v>5422</v>
      </c>
      <c r="D1006" s="8" t="s">
        <v>5423</v>
      </c>
      <c r="E1006" s="19" t="s">
        <v>5424</v>
      </c>
      <c r="F1006" s="19" t="s">
        <v>5425</v>
      </c>
      <c r="G1006" s="19" t="s">
        <v>1243</v>
      </c>
      <c r="H1006" s="19">
        <v>2</v>
      </c>
      <c r="I1006" s="19">
        <v>2024</v>
      </c>
      <c r="J1006" s="19" t="s">
        <v>45</v>
      </c>
      <c r="K1006" s="19" t="s">
        <v>5267</v>
      </c>
      <c r="L1006" s="19" t="s">
        <v>213</v>
      </c>
      <c r="M1006" s="19" t="s">
        <v>189</v>
      </c>
      <c r="N1006" s="19" t="s">
        <v>189</v>
      </c>
      <c r="O1006" s="19" t="s">
        <v>1244</v>
      </c>
      <c r="P1006" s="19" t="s">
        <v>51</v>
      </c>
      <c r="Q1006" s="9" t="s">
        <v>373</v>
      </c>
      <c r="R1006" s="20">
        <v>1.6</v>
      </c>
      <c r="S1006" s="20">
        <v>0</v>
      </c>
      <c r="T1006" s="20">
        <v>1.6</v>
      </c>
      <c r="U1006" s="20" t="s">
        <v>397</v>
      </c>
      <c r="V1006" s="21">
        <f>_xlfn.XLOOKUP(D1006,'[1]Gen. Real'!$A:$A,'[1]Gen. Real'!$C:$C,"-",0)</f>
        <v>1.8169999999999999E-2</v>
      </c>
      <c r="W1006" s="22"/>
      <c r="X1006" s="22" t="str">
        <f>_xlfn.XLOOKUP(D1006,[1]Vertimiento!$A:$A,[1]Vertimiento!$E:$E,"-",0)</f>
        <v>-</v>
      </c>
      <c r="Y1006" s="23" t="str">
        <f t="shared" si="60"/>
        <v>-</v>
      </c>
      <c r="Z1006" s="19" t="str">
        <f>_xlfn.XLOOKUP(D1006,[1]Cmg!$I$4:$I$85,[1]Cmg!$M$4:$M$85,"----",0,1)</f>
        <v>----</v>
      </c>
      <c r="AA1006" s="19" t="str">
        <f>_xlfn.XLOOKUP(D1006,[1]Cmg!$A$4:$A$89,[1]Cmg!$B$4:$B$89,"----",0,1)</f>
        <v>----</v>
      </c>
      <c r="AB1006" s="19" t="str">
        <f>_xlfn.XLOOKUP(D1006,[1]Cmg!$E$4:$E$89,[1]Cmg!$F$4:$F$89,"----",0,1)</f>
        <v>----</v>
      </c>
      <c r="AC1006" s="19" t="str">
        <f>_xlfn.XLOOKUP(D1006,[1]Cmg!$O$4:$O$89,[1]Cmg!$P$4:$P$89,"----",0,1)</f>
        <v>----</v>
      </c>
      <c r="AD1006" s="24" t="str">
        <f>_xlfn.XLOOKUP(D1006,[1]Cmg!$S$4:$S$89,[1]Cmg!$U$4:$U$89,"----",0,1)</f>
        <v>----</v>
      </c>
      <c r="AG1006" s="25">
        <f>IFERROR(SUMIFS('[1]BD Unidades'!$AH:$AH,'[1]BD Unidades'!$A:$A,'BD Centrales 2023'!$A1006),"-")</f>
        <v>1.1832337708</v>
      </c>
      <c r="AH1006" s="25">
        <f>SUMIFS('[1]BD Unidades'!$AJ$3:$AJ$1424,'[1]BD Unidades'!$A$3:$A$1424,$A1006)</f>
        <v>8760</v>
      </c>
      <c r="AI1006" s="25">
        <f>SUMIFS('[1]BD Unidades'!$AL$3:$AL$1424,'[1]BD Unidades'!$A$3:$A$1424,$A1006)</f>
        <v>0</v>
      </c>
      <c r="AJ1006" s="26">
        <f t="shared" si="61"/>
        <v>0</v>
      </c>
      <c r="AK1006" s="27">
        <f>IFERROR(SUMIFS('[1]BD Unidades'!$AO$3:$AO$1424,'[1]BD Unidades'!$A$3:$A$1424,$A1006),"-")</f>
        <v>0</v>
      </c>
      <c r="AL1006" s="27">
        <f>IFERROR(SUMIFS('[1]BD Unidades'!$AQ$3:$AQ$1424,'[1]BD Unidades'!$A$3:$A$1424,$A1006),"-")</f>
        <v>0</v>
      </c>
      <c r="AM1006" s="27">
        <f>IFERROR(SUMIFS('[1]BD Unidades'!$AS$3:$AS$1424,'[1]BD Unidades'!$A$3:$A$1424,$A1006),"-")</f>
        <v>0</v>
      </c>
      <c r="AN1006" s="27">
        <f>IFERROR(SUMIFS('[1]BD Unidades'!$AU$3:$AU$1424,'[1]BD Unidades'!$A$3:$A$1424,$A1006),"-")</f>
        <v>0</v>
      </c>
      <c r="AO1006" s="27"/>
      <c r="AP1006" s="27"/>
      <c r="AQ1006" s="25">
        <f>IFERROR(SUMIFS('[1]BD Unidades'!$AZ$3:$AZ$1424,'[1]BD Unidades'!$A$3:$A$1424,$A1006),"-")</f>
        <v>1.1832337708</v>
      </c>
      <c r="AR1006" s="25">
        <f>IFERROR(SUMIFS('[1]BD Unidades'!$BA$3:$BA$1424,'[1]BD Unidades'!$A$3:$A$1424,$A1006),"-")</f>
        <v>1.6</v>
      </c>
      <c r="AS1006" s="28">
        <f>SUMIFS('[1]BD Unidades'!$BC$3:$BC$1424,'[1]BD Unidades'!$A$3:$A$1424,$A1006)</f>
        <v>1E-4</v>
      </c>
      <c r="AT1006" s="28">
        <f>SUMIFS('[1]BD Unidades'!$BE$3:$BE$1424,'[1]BD Unidades'!$A$3:$A$1424,$A1006)</f>
        <v>1</v>
      </c>
      <c r="AU1006" s="29">
        <f t="shared" si="62"/>
        <v>0.99990000000000001</v>
      </c>
      <c r="AV1006" s="30">
        <f t="shared" si="63"/>
        <v>0</v>
      </c>
      <c r="AW1006" s="25">
        <f>IFERROR(SUMIFS('[1]BD Unidades'!$BI$3:$BI$1424,'[1]BD Unidades'!$A$3:$A$1424,$A1006),"-")</f>
        <v>1.1831154474229202</v>
      </c>
      <c r="AX1006" s="25">
        <f>IFERROR(SUMIFS('[1]BD Unidades'!$BJ$3:$BJ$1424,'[1]BD Unidades'!$A$3:$A$1424,$A1006),"-")</f>
        <v>0.76107164220841572</v>
      </c>
    </row>
    <row r="1007" spans="1:50" ht="14.4" x14ac:dyDescent="0.3">
      <c r="A1007" s="7">
        <v>66</v>
      </c>
      <c r="B1007" s="7" t="s">
        <v>5666</v>
      </c>
      <c r="D1007" s="8" t="s">
        <v>5667</v>
      </c>
      <c r="E1007" s="19" t="s">
        <v>5425</v>
      </c>
      <c r="F1007" s="19" t="s">
        <v>5425</v>
      </c>
      <c r="G1007" s="19" t="s">
        <v>1243</v>
      </c>
      <c r="H1007" s="19">
        <v>2</v>
      </c>
      <c r="I1007" s="19">
        <v>2024</v>
      </c>
      <c r="J1007" s="19" t="s">
        <v>45</v>
      </c>
      <c r="K1007" s="19" t="s">
        <v>5267</v>
      </c>
      <c r="L1007" s="19" t="s">
        <v>213</v>
      </c>
      <c r="M1007" s="19" t="s">
        <v>189</v>
      </c>
      <c r="N1007" s="19" t="s">
        <v>189</v>
      </c>
      <c r="O1007" s="19" t="s">
        <v>1244</v>
      </c>
      <c r="P1007" s="19" t="s">
        <v>51</v>
      </c>
      <c r="Q1007" s="9" t="s">
        <v>373</v>
      </c>
      <c r="R1007" s="20">
        <v>0.9</v>
      </c>
      <c r="S1007" s="20">
        <v>0</v>
      </c>
      <c r="T1007" s="20">
        <v>0.9</v>
      </c>
      <c r="U1007" s="20" t="s">
        <v>397</v>
      </c>
      <c r="V1007" s="21">
        <f>_xlfn.XLOOKUP(D1007,'[1]Gen. Real'!$A:$A,'[1]Gen. Real'!$C:$C,"-",0)</f>
        <v>0</v>
      </c>
      <c r="W1007" s="22"/>
      <c r="X1007" s="22" t="str">
        <f>_xlfn.XLOOKUP(D1007,[1]Vertimiento!$A:$A,[1]Vertimiento!$E:$E,"-",0)</f>
        <v>-</v>
      </c>
      <c r="Y1007" s="23" t="str">
        <f t="shared" si="60"/>
        <v>-</v>
      </c>
      <c r="Z1007" s="19" t="str">
        <f>_xlfn.XLOOKUP(D1007,[1]Cmg!$I$4:$I$85,[1]Cmg!$M$4:$M$85,"----",0,1)</f>
        <v>----</v>
      </c>
      <c r="AA1007" s="19" t="str">
        <f>_xlfn.XLOOKUP(D1007,[1]Cmg!$A$4:$A$89,[1]Cmg!$B$4:$B$89,"----",0,1)</f>
        <v>----</v>
      </c>
      <c r="AB1007" s="19" t="str">
        <f>_xlfn.XLOOKUP(D1007,[1]Cmg!$E$4:$E$89,[1]Cmg!$F$4:$F$89,"----",0,1)</f>
        <v>----</v>
      </c>
      <c r="AC1007" s="19" t="str">
        <f>_xlfn.XLOOKUP(D1007,[1]Cmg!$O$4:$O$89,[1]Cmg!$P$4:$P$89,"----",0,1)</f>
        <v>----</v>
      </c>
      <c r="AD1007" s="24" t="str">
        <f>_xlfn.XLOOKUP(D1007,[1]Cmg!$S$4:$S$89,[1]Cmg!$U$4:$U$89,"----",0,1)</f>
        <v>----</v>
      </c>
      <c r="AG1007" s="25">
        <f>IFERROR(SUMIFS('[1]BD Unidades'!$AH:$AH,'[1]BD Unidades'!$A:$A,'BD Centrales 2023'!$A1007),"-")</f>
        <v>0</v>
      </c>
      <c r="AH1007" s="25">
        <f>SUMIFS('[1]BD Unidades'!$AJ$3:$AJ$1424,'[1]BD Unidades'!$A$3:$A$1424,$A1007)</f>
        <v>0</v>
      </c>
      <c r="AI1007" s="25">
        <f>SUMIFS('[1]BD Unidades'!$AL$3:$AL$1424,'[1]BD Unidades'!$A$3:$A$1424,$A1007)</f>
        <v>0</v>
      </c>
      <c r="AJ1007" s="26" t="str">
        <f t="shared" si="61"/>
        <v>-</v>
      </c>
      <c r="AK1007" s="27">
        <f>IFERROR(SUMIFS('[1]BD Unidades'!$AO$3:$AO$1424,'[1]BD Unidades'!$A$3:$A$1424,$A1007),"-")</f>
        <v>0</v>
      </c>
      <c r="AL1007" s="27">
        <f>IFERROR(SUMIFS('[1]BD Unidades'!$AQ$3:$AQ$1424,'[1]BD Unidades'!$A$3:$A$1424,$A1007),"-")</f>
        <v>0</v>
      </c>
      <c r="AM1007" s="27">
        <f>IFERROR(SUMIFS('[1]BD Unidades'!$AS$3:$AS$1424,'[1]BD Unidades'!$A$3:$A$1424,$A1007),"-")</f>
        <v>0</v>
      </c>
      <c r="AN1007" s="27">
        <f>IFERROR(SUMIFS('[1]BD Unidades'!$AU$3:$AU$1424,'[1]BD Unidades'!$A$3:$A$1424,$A1007),"-")</f>
        <v>0</v>
      </c>
      <c r="AO1007" s="27"/>
      <c r="AP1007" s="27"/>
      <c r="AQ1007" s="25">
        <f>IFERROR(SUMIFS('[1]BD Unidades'!$AZ$3:$AZ$1424,'[1]BD Unidades'!$A$3:$A$1424,$A1007),"-")</f>
        <v>0</v>
      </c>
      <c r="AR1007" s="25">
        <f>IFERROR(SUMIFS('[1]BD Unidades'!$BA$3:$BA$1424,'[1]BD Unidades'!$A$3:$A$1424,$A1007),"-")</f>
        <v>0</v>
      </c>
      <c r="AS1007" s="28">
        <f>SUMIFS('[1]BD Unidades'!$BC$3:$BC$1424,'[1]BD Unidades'!$A$3:$A$1424,$A1007)</f>
        <v>0</v>
      </c>
      <c r="AT1007" s="28">
        <f>SUMIFS('[1]BD Unidades'!$BE$3:$BE$1424,'[1]BD Unidades'!$A$3:$A$1424,$A1007)</f>
        <v>0</v>
      </c>
      <c r="AU1007" s="29">
        <f t="shared" si="62"/>
        <v>0</v>
      </c>
      <c r="AV1007" s="30">
        <f t="shared" si="63"/>
        <v>0</v>
      </c>
      <c r="AW1007" s="25">
        <f>IFERROR(SUMIFS('[1]BD Unidades'!$BI$3:$BI$1424,'[1]BD Unidades'!$A$3:$A$1424,$A1007),"-")</f>
        <v>0</v>
      </c>
      <c r="AX1007" s="25">
        <f>IFERROR(SUMIFS('[1]BD Unidades'!$BJ$3:$BJ$1424,'[1]BD Unidades'!$A$3:$A$1424,$A1007),"-")</f>
        <v>0</v>
      </c>
    </row>
    <row r="1008" spans="1:50" ht="14.4" x14ac:dyDescent="0.3">
      <c r="A1008" s="7">
        <v>67</v>
      </c>
      <c r="B1008" s="7" t="s">
        <v>5668</v>
      </c>
      <c r="D1008" s="8" t="s">
        <v>5669</v>
      </c>
      <c r="E1008" s="19" t="s">
        <v>5425</v>
      </c>
      <c r="F1008" s="19" t="s">
        <v>5425</v>
      </c>
      <c r="G1008" s="19" t="s">
        <v>5670</v>
      </c>
      <c r="H1008" s="19">
        <v>3</v>
      </c>
      <c r="I1008" s="19">
        <v>2024</v>
      </c>
      <c r="J1008" s="19" t="s">
        <v>45</v>
      </c>
      <c r="K1008" s="19" t="s">
        <v>5267</v>
      </c>
      <c r="L1008" s="19" t="s">
        <v>213</v>
      </c>
      <c r="M1008" s="19" t="s">
        <v>189</v>
      </c>
      <c r="N1008" s="19" t="s">
        <v>189</v>
      </c>
      <c r="O1008" s="19" t="s">
        <v>189</v>
      </c>
      <c r="P1008" s="19" t="s">
        <v>51</v>
      </c>
      <c r="Q1008" s="9" t="s">
        <v>5671</v>
      </c>
      <c r="R1008" s="20">
        <v>2.5</v>
      </c>
      <c r="S1008" s="20">
        <v>0</v>
      </c>
      <c r="T1008" s="20">
        <v>2.5</v>
      </c>
      <c r="U1008" s="20" t="s">
        <v>397</v>
      </c>
      <c r="V1008" s="21">
        <f>_xlfn.XLOOKUP(D1008,'[1]Gen. Real'!$A:$A,'[1]Gen. Real'!$C:$C,"-",0)</f>
        <v>2.2460000000000001E-2</v>
      </c>
      <c r="W1008" s="22"/>
      <c r="X1008" s="22" t="str">
        <f>_xlfn.XLOOKUP(D1008,[1]Vertimiento!$A:$A,[1]Vertimiento!$E:$E,"-",0)</f>
        <v>-</v>
      </c>
      <c r="Y1008" s="23" t="str">
        <f t="shared" si="60"/>
        <v>-</v>
      </c>
      <c r="Z1008" s="19" t="str">
        <f>_xlfn.XLOOKUP(D1008,[1]Cmg!$I$4:$I$85,[1]Cmg!$M$4:$M$85,"----",0,1)</f>
        <v>----</v>
      </c>
      <c r="AA1008" s="19" t="str">
        <f>_xlfn.XLOOKUP(D1008,[1]Cmg!$A$4:$A$89,[1]Cmg!$B$4:$B$89,"----",0,1)</f>
        <v>----</v>
      </c>
      <c r="AB1008" s="19" t="str">
        <f>_xlfn.XLOOKUP(D1008,[1]Cmg!$E$4:$E$89,[1]Cmg!$F$4:$F$89,"----",0,1)</f>
        <v>----</v>
      </c>
      <c r="AC1008" s="19" t="str">
        <f>_xlfn.XLOOKUP(D1008,[1]Cmg!$O$4:$O$89,[1]Cmg!$P$4:$P$89,"----",0,1)</f>
        <v>----</v>
      </c>
      <c r="AD1008" s="24" t="str">
        <f>_xlfn.XLOOKUP(D1008,[1]Cmg!$S$4:$S$89,[1]Cmg!$U$4:$U$89,"----",0,1)</f>
        <v>----</v>
      </c>
      <c r="AG1008" s="25">
        <f>IFERROR(SUMIFS('[1]BD Unidades'!$AH:$AH,'[1]BD Unidades'!$A:$A,'BD Centrales 2023'!$A1008),"-")</f>
        <v>2.0276709289400001</v>
      </c>
      <c r="AH1008" s="25">
        <f>SUMIFS('[1]BD Unidades'!$AJ$3:$AJ$1424,'[1]BD Unidades'!$A$3:$A$1424,$A1008)</f>
        <v>8760</v>
      </c>
      <c r="AI1008" s="25">
        <f>SUMIFS('[1]BD Unidades'!$AL$3:$AL$1424,'[1]BD Unidades'!$A$3:$A$1424,$A1008)</f>
        <v>0</v>
      </c>
      <c r="AJ1008" s="26">
        <f t="shared" si="61"/>
        <v>0</v>
      </c>
      <c r="AK1008" s="27">
        <f>IFERROR(SUMIFS('[1]BD Unidades'!$AO$3:$AO$1424,'[1]BD Unidades'!$A$3:$A$1424,$A1008),"-")</f>
        <v>0</v>
      </c>
      <c r="AL1008" s="27">
        <f>IFERROR(SUMIFS('[1]BD Unidades'!$AQ$3:$AQ$1424,'[1]BD Unidades'!$A$3:$A$1424,$A1008),"-")</f>
        <v>0</v>
      </c>
      <c r="AM1008" s="27">
        <f>IFERROR(SUMIFS('[1]BD Unidades'!$AS$3:$AS$1424,'[1]BD Unidades'!$A$3:$A$1424,$A1008),"-")</f>
        <v>0</v>
      </c>
      <c r="AN1008" s="27">
        <f>IFERROR(SUMIFS('[1]BD Unidades'!$AU$3:$AU$1424,'[1]BD Unidades'!$A$3:$A$1424,$A1008),"-")</f>
        <v>0</v>
      </c>
      <c r="AO1008" s="27"/>
      <c r="AP1008" s="27"/>
      <c r="AQ1008" s="25">
        <f>IFERROR(SUMIFS('[1]BD Unidades'!$AZ$3:$AZ$1424,'[1]BD Unidades'!$A$3:$A$1424,$A1008),"-")</f>
        <v>2.0276709289400006</v>
      </c>
      <c r="AR1008" s="25">
        <f>IFERROR(SUMIFS('[1]BD Unidades'!$BA$3:$BA$1424,'[1]BD Unidades'!$A$3:$A$1424,$A1008),"-")</f>
        <v>2.5</v>
      </c>
      <c r="AS1008" s="28">
        <f>SUMIFS('[1]BD Unidades'!$BC$3:$BC$1424,'[1]BD Unidades'!$A$3:$A$1424,$A1008)</f>
        <v>1E-4</v>
      </c>
      <c r="AT1008" s="28">
        <f>SUMIFS('[1]BD Unidades'!$BE$3:$BE$1424,'[1]BD Unidades'!$A$3:$A$1424,$A1008)</f>
        <v>1</v>
      </c>
      <c r="AU1008" s="29">
        <f t="shared" si="62"/>
        <v>0.99990000000000001</v>
      </c>
      <c r="AV1008" s="30">
        <f t="shared" si="63"/>
        <v>0</v>
      </c>
      <c r="AW1008" s="25">
        <f>IFERROR(SUMIFS('[1]BD Unidades'!$BI$3:$BI$1424,'[1]BD Unidades'!$A$3:$A$1424,$A1008),"-")</f>
        <v>2.027468161847104</v>
      </c>
      <c r="AX1008" s="25">
        <f>IFERROR(SUMIFS('[1]BD Unidades'!$BJ$3:$BJ$1424,'[1]BD Unidades'!$A$3:$A$1424,$A1008),"-")</f>
        <v>1.3042248132448486</v>
      </c>
    </row>
    <row r="1009" spans="1:50" ht="14.4" x14ac:dyDescent="0.3">
      <c r="A1009" s="7">
        <v>68</v>
      </c>
      <c r="B1009" s="7" t="s">
        <v>5672</v>
      </c>
      <c r="D1009" s="8" t="s">
        <v>5673</v>
      </c>
      <c r="E1009" s="19" t="s">
        <v>5425</v>
      </c>
      <c r="F1009" s="19" t="s">
        <v>5425</v>
      </c>
      <c r="G1009" s="19" t="s">
        <v>1250</v>
      </c>
      <c r="H1009" s="19">
        <v>2</v>
      </c>
      <c r="I1009" s="19">
        <v>2024</v>
      </c>
      <c r="J1009" s="19" t="s">
        <v>45</v>
      </c>
      <c r="K1009" s="19" t="s">
        <v>5267</v>
      </c>
      <c r="L1009" s="19" t="s">
        <v>213</v>
      </c>
      <c r="M1009" s="19" t="s">
        <v>189</v>
      </c>
      <c r="N1009" s="19" t="s">
        <v>189</v>
      </c>
      <c r="O1009" s="19" t="s">
        <v>1244</v>
      </c>
      <c r="P1009" s="19" t="s">
        <v>51</v>
      </c>
      <c r="Q1009" s="9" t="s">
        <v>5674</v>
      </c>
      <c r="R1009" s="20">
        <v>6.4</v>
      </c>
      <c r="S1009" s="20">
        <v>0</v>
      </c>
      <c r="T1009" s="20">
        <v>6.4</v>
      </c>
      <c r="U1009" s="20" t="s">
        <v>397</v>
      </c>
      <c r="V1009" s="21">
        <f>_xlfn.XLOOKUP(D1009,'[1]Gen. Real'!$A:$A,'[1]Gen. Real'!$C:$C,"-",0)</f>
        <v>2.3449999999999999E-2</v>
      </c>
      <c r="W1009" s="22"/>
      <c r="X1009" s="22" t="str">
        <f>_xlfn.XLOOKUP(D1009,[1]Vertimiento!$A:$A,[1]Vertimiento!$E:$E,"-",0)</f>
        <v>-</v>
      </c>
      <c r="Y1009" s="23" t="str">
        <f t="shared" si="60"/>
        <v>-</v>
      </c>
      <c r="Z1009" s="19" t="str">
        <f>_xlfn.XLOOKUP(D1009,[1]Cmg!$I$4:$I$85,[1]Cmg!$M$4:$M$85,"----",0,1)</f>
        <v>----</v>
      </c>
      <c r="AA1009" s="19" t="str">
        <f>_xlfn.XLOOKUP(D1009,[1]Cmg!$A$4:$A$89,[1]Cmg!$B$4:$B$89,"----",0,1)</f>
        <v>----</v>
      </c>
      <c r="AB1009" s="19" t="str">
        <f>_xlfn.XLOOKUP(D1009,[1]Cmg!$E$4:$E$89,[1]Cmg!$F$4:$F$89,"----",0,1)</f>
        <v>----</v>
      </c>
      <c r="AC1009" s="19" t="str">
        <f>_xlfn.XLOOKUP(D1009,[1]Cmg!$O$4:$O$89,[1]Cmg!$P$4:$P$89,"----",0,1)</f>
        <v>----</v>
      </c>
      <c r="AD1009" s="24" t="str">
        <f>_xlfn.XLOOKUP(D1009,[1]Cmg!$S$4:$S$89,[1]Cmg!$U$4:$U$89,"----",0,1)</f>
        <v>----</v>
      </c>
      <c r="AG1009" s="25">
        <f>IFERROR(SUMIFS('[1]BD Unidades'!$AH:$AH,'[1]BD Unidades'!$A:$A,'BD Centrales 2023'!$A1009),"-")</f>
        <v>6.1727292236799993</v>
      </c>
      <c r="AH1009" s="25">
        <f>SUMIFS('[1]BD Unidades'!$AJ$3:$AJ$1424,'[1]BD Unidades'!$A$3:$A$1424,$A1009)</f>
        <v>8760</v>
      </c>
      <c r="AI1009" s="25">
        <f>SUMIFS('[1]BD Unidades'!$AL$3:$AL$1424,'[1]BD Unidades'!$A$3:$A$1424,$A1009)</f>
        <v>0</v>
      </c>
      <c r="AJ1009" s="26">
        <f t="shared" si="61"/>
        <v>0</v>
      </c>
      <c r="AK1009" s="27">
        <f>IFERROR(SUMIFS('[1]BD Unidades'!$AO$3:$AO$1424,'[1]BD Unidades'!$A$3:$A$1424,$A1009),"-")</f>
        <v>0</v>
      </c>
      <c r="AL1009" s="27">
        <f>IFERROR(SUMIFS('[1]BD Unidades'!$AQ$3:$AQ$1424,'[1]BD Unidades'!$A$3:$A$1424,$A1009),"-")</f>
        <v>0</v>
      </c>
      <c r="AM1009" s="27">
        <f>IFERROR(SUMIFS('[1]BD Unidades'!$AS$3:$AS$1424,'[1]BD Unidades'!$A$3:$A$1424,$A1009),"-")</f>
        <v>0</v>
      </c>
      <c r="AN1009" s="27">
        <f>IFERROR(SUMIFS('[1]BD Unidades'!$AU$3:$AU$1424,'[1]BD Unidades'!$A$3:$A$1424,$A1009),"-")</f>
        <v>0</v>
      </c>
      <c r="AO1009" s="27"/>
      <c r="AP1009" s="27"/>
      <c r="AQ1009" s="25">
        <f>IFERROR(SUMIFS('[1]BD Unidades'!$AZ$3:$AZ$1424,'[1]BD Unidades'!$A$3:$A$1424,$A1009),"-")</f>
        <v>6.1727292236799993</v>
      </c>
      <c r="AR1009" s="25">
        <f>IFERROR(SUMIFS('[1]BD Unidades'!$BA$3:$BA$1424,'[1]BD Unidades'!$A$3:$A$1424,$A1009),"-")</f>
        <v>6.4</v>
      </c>
      <c r="AS1009" s="28">
        <f>SUMIFS('[1]BD Unidades'!$BC$3:$BC$1424,'[1]BD Unidades'!$A$3:$A$1424,$A1009)</f>
        <v>1E-4</v>
      </c>
      <c r="AT1009" s="28">
        <f>SUMIFS('[1]BD Unidades'!$BE$3:$BE$1424,'[1]BD Unidades'!$A$3:$A$1424,$A1009)</f>
        <v>1</v>
      </c>
      <c r="AU1009" s="29">
        <f t="shared" si="62"/>
        <v>0.99990000000000001</v>
      </c>
      <c r="AV1009" s="30">
        <f t="shared" si="63"/>
        <v>0</v>
      </c>
      <c r="AW1009" s="25">
        <f>IFERROR(SUMIFS('[1]BD Unidades'!$BI$3:$BI$1424,'[1]BD Unidades'!$A$3:$A$1424,$A1009),"-")</f>
        <v>6.1721119507576274</v>
      </c>
      <c r="AX1009" s="25">
        <f>IFERROR(SUMIFS('[1]BD Unidades'!$BJ$3:$BJ$1424,'[1]BD Unidades'!$A$3:$A$1424,$A1009),"-")</f>
        <v>3.9703812408918213</v>
      </c>
    </row>
    <row r="1010" spans="1:50" ht="14.4" x14ac:dyDescent="0.3">
      <c r="A1010" s="7">
        <v>72</v>
      </c>
      <c r="B1010" s="7" t="s">
        <v>6006</v>
      </c>
      <c r="D1010" s="8" t="s">
        <v>6007</v>
      </c>
      <c r="E1010" s="19" t="s">
        <v>3041</v>
      </c>
      <c r="F1010" s="19" t="s">
        <v>6008</v>
      </c>
      <c r="G1010" s="19" t="s">
        <v>6009</v>
      </c>
      <c r="H1010" s="19">
        <v>1</v>
      </c>
      <c r="I1010" s="19">
        <v>2024</v>
      </c>
      <c r="J1010" s="19" t="s">
        <v>45</v>
      </c>
      <c r="K1010" s="19" t="s">
        <v>5261</v>
      </c>
      <c r="L1010" s="19" t="s">
        <v>47</v>
      </c>
      <c r="M1010" s="19" t="s">
        <v>189</v>
      </c>
      <c r="N1010" s="19" t="s">
        <v>879</v>
      </c>
      <c r="O1010" s="19" t="s">
        <v>2378</v>
      </c>
      <c r="P1010" s="19" t="s">
        <v>51</v>
      </c>
      <c r="Q1010" s="9" t="s">
        <v>6010</v>
      </c>
      <c r="R1010" s="20" t="s">
        <v>6011</v>
      </c>
      <c r="S1010" s="20" t="s">
        <v>6293</v>
      </c>
      <c r="T1010" s="20" t="s">
        <v>6012</v>
      </c>
      <c r="U1010" s="20">
        <v>5</v>
      </c>
      <c r="V1010" s="21">
        <f>_xlfn.XLOOKUP(D1010,'[1]Gen. Real'!$A:$A,'[1]Gen. Real'!$C:$C,"-",0)</f>
        <v>74.47972</v>
      </c>
      <c r="W1010" s="22"/>
      <c r="X1010" s="22" t="str">
        <f>_xlfn.XLOOKUP(D1010,[1]Vertimiento!$A:$A,[1]Vertimiento!$E:$E,"-",0)</f>
        <v>-</v>
      </c>
      <c r="Y1010" s="23" t="str">
        <f t="shared" si="60"/>
        <v>-</v>
      </c>
      <c r="Z1010" s="19" t="str">
        <f>_xlfn.XLOOKUP(D1010,[1]Cmg!$I$4:$I$85,[1]Cmg!$M$4:$M$85,"----",0,1)</f>
        <v>----</v>
      </c>
      <c r="AA1010" s="19" t="str">
        <f>_xlfn.XLOOKUP(D1010,[1]Cmg!$A$4:$A$89,[1]Cmg!$B$4:$B$89,"----",0,1)</f>
        <v>----</v>
      </c>
      <c r="AB1010" s="19" t="str">
        <f>_xlfn.XLOOKUP(D1010,[1]Cmg!$E$4:$E$89,[1]Cmg!$F$4:$F$89,"----",0,1)</f>
        <v>----</v>
      </c>
      <c r="AC1010" s="19" t="str">
        <f>_xlfn.XLOOKUP(D1010,[1]Cmg!$O$4:$O$89,[1]Cmg!$P$4:$P$89,"----",0,1)</f>
        <v>----</v>
      </c>
      <c r="AD1010" s="24" t="str">
        <f>_xlfn.XLOOKUP(D1010,[1]Cmg!$S$4:$S$89,[1]Cmg!$U$4:$U$89,"----",0,1)</f>
        <v>----</v>
      </c>
      <c r="AG1010" s="25">
        <f>IFERROR(SUMIFS('[1]BD Unidades'!$AH:$AH,'[1]BD Unidades'!$A:$A,'BD Centrales 2023'!$A1010),"-")</f>
        <v>131.03778630136986</v>
      </c>
      <c r="AH1010" s="25">
        <f>SUMIFS('[1]BD Unidades'!$AJ$3:$AJ$1424,'[1]BD Unidades'!$A$3:$A$1424,$A1010)</f>
        <v>0</v>
      </c>
      <c r="AI1010" s="25">
        <f>SUMIFS('[1]BD Unidades'!$AL$3:$AL$1424,'[1]BD Unidades'!$A$3:$A$1424,$A1010)</f>
        <v>0</v>
      </c>
      <c r="AJ1010" s="26" t="str">
        <f t="shared" si="61"/>
        <v>-</v>
      </c>
      <c r="AK1010" s="27">
        <f>IFERROR(SUMIFS('[1]BD Unidades'!$AO$3:$AO$1424,'[1]BD Unidades'!$A$3:$A$1424,$A1010),"-")</f>
        <v>0</v>
      </c>
      <c r="AL1010" s="27">
        <f>IFERROR(SUMIFS('[1]BD Unidades'!$AQ$3:$AQ$1424,'[1]BD Unidades'!$A$3:$A$1424,$A1010),"-")</f>
        <v>0</v>
      </c>
      <c r="AM1010" s="27">
        <f>IFERROR(SUMIFS('[1]BD Unidades'!$AS$3:$AS$1424,'[1]BD Unidades'!$A$3:$A$1424,$A1010),"-")</f>
        <v>0</v>
      </c>
      <c r="AN1010" s="27">
        <f>IFERROR(SUMIFS('[1]BD Unidades'!$AU$3:$AU$1424,'[1]BD Unidades'!$A$3:$A$1424,$A1010),"-")</f>
        <v>0</v>
      </c>
      <c r="AO1010" s="27"/>
      <c r="AP1010" s="27"/>
      <c r="AQ1010" s="25">
        <f>IFERROR(SUMIFS('[1]BD Unidades'!$AZ$3:$AZ$1424,'[1]BD Unidades'!$A$3:$A$1424,$A1010),"-")</f>
        <v>128.44051231364267</v>
      </c>
      <c r="AR1010" s="25">
        <f>IFERROR(SUMIFS('[1]BD Unidades'!$BA$3:$BA$1424,'[1]BD Unidades'!$A$3:$A$1424,$A1010),"-")</f>
        <v>130.37496062281099</v>
      </c>
      <c r="AS1010" s="28">
        <f>SUMIFS('[1]BD Unidades'!$BC$3:$BC$1424,'[1]BD Unidades'!$A$3:$A$1424,$A1010)</f>
        <v>0</v>
      </c>
      <c r="AT1010" s="28">
        <f>SUMIFS('[1]BD Unidades'!$BE$3:$BE$1424,'[1]BD Unidades'!$A$3:$A$1424,$A1010)</f>
        <v>0</v>
      </c>
      <c r="AU1010" s="29">
        <f t="shared" si="62"/>
        <v>0</v>
      </c>
      <c r="AV1010" s="30" t="str">
        <f t="shared" si="63"/>
        <v>-</v>
      </c>
      <c r="AW1010" s="25">
        <f>IFERROR(SUMIFS('[1]BD Unidades'!$BI$3:$BI$1424,'[1]BD Unidades'!$A$3:$A$1424,$A1010),"-")</f>
        <v>63.067606569031327</v>
      </c>
      <c r="AX1010" s="25">
        <f>IFERROR(SUMIFS('[1]BD Unidades'!$BJ$3:$BJ$1424,'[1]BD Unidades'!$A$3:$A$1424,$A1010),"-")</f>
        <v>40.569977347687427</v>
      </c>
    </row>
    <row r="1011" spans="1:50" ht="14.4" x14ac:dyDescent="0.3">
      <c r="A1011" s="7">
        <v>75</v>
      </c>
      <c r="B1011" s="7" t="s">
        <v>6158</v>
      </c>
      <c r="D1011" s="8" t="s">
        <v>6159</v>
      </c>
      <c r="E1011" s="19" t="s">
        <v>3041</v>
      </c>
      <c r="F1011" s="19" t="s">
        <v>6008</v>
      </c>
      <c r="G1011" s="19" t="s">
        <v>6160</v>
      </c>
      <c r="H1011" s="19">
        <v>1</v>
      </c>
      <c r="I1011" s="19">
        <v>2024</v>
      </c>
      <c r="J1011" s="19" t="s">
        <v>45</v>
      </c>
      <c r="K1011" s="19" t="s">
        <v>5261</v>
      </c>
      <c r="L1011" s="19" t="s">
        <v>47</v>
      </c>
      <c r="M1011" s="19" t="s">
        <v>68</v>
      </c>
      <c r="N1011" s="19" t="s">
        <v>68</v>
      </c>
      <c r="O1011" s="19" t="s">
        <v>1893</v>
      </c>
      <c r="P1011" s="19" t="s">
        <v>51</v>
      </c>
      <c r="Q1011" s="9" t="s">
        <v>6161</v>
      </c>
      <c r="R1011" s="20">
        <v>142.36000000000001</v>
      </c>
      <c r="S1011" s="20">
        <v>1.3959999999999999</v>
      </c>
      <c r="T1011" s="20">
        <v>140.88</v>
      </c>
      <c r="U1011" s="20">
        <v>30</v>
      </c>
      <c r="V1011" s="21">
        <f>_xlfn.XLOOKUP(D1011,'[1]Gen. Real'!$A:$A,'[1]Gen. Real'!$C:$C,"-",0)</f>
        <v>7.4588000000000001</v>
      </c>
      <c r="W1011" s="22"/>
      <c r="X1011" s="22" t="str">
        <f>_xlfn.XLOOKUP(D1011,[1]Vertimiento!$A:$A,[1]Vertimiento!$E:$E,"-",0)</f>
        <v>-</v>
      </c>
      <c r="Y1011" s="23" t="str">
        <f t="shared" si="60"/>
        <v>-</v>
      </c>
      <c r="Z1011" s="19" t="str">
        <f>_xlfn.XLOOKUP(D1011,[1]Cmg!$I$4:$I$85,[1]Cmg!$M$4:$M$85,"----",0,1)</f>
        <v>----</v>
      </c>
      <c r="AA1011" s="19" t="str">
        <f>_xlfn.XLOOKUP(D1011,[1]Cmg!$A$4:$A$89,[1]Cmg!$B$4:$B$89,"----",0,1)</f>
        <v>----</v>
      </c>
      <c r="AB1011" s="19" t="str">
        <f>_xlfn.XLOOKUP(D1011,[1]Cmg!$E$4:$E$89,[1]Cmg!$F$4:$F$89,"----",0,1)</f>
        <v>----</v>
      </c>
      <c r="AC1011" s="19" t="str">
        <f>_xlfn.XLOOKUP(D1011,[1]Cmg!$O$4:$O$89,[1]Cmg!$P$4:$P$89,"----",0,1)</f>
        <v>----</v>
      </c>
      <c r="AD1011" s="24" t="str">
        <f>_xlfn.XLOOKUP(D1011,[1]Cmg!$S$4:$S$89,[1]Cmg!$U$4:$U$89,"----",0,1)</f>
        <v>----</v>
      </c>
      <c r="AG1011" s="25">
        <f>IFERROR(SUMIFS('[1]BD Unidades'!$AH:$AH,'[1]BD Unidades'!$A:$A,'BD Centrales 2023'!$A1011),"-")</f>
        <v>137.19999999999999</v>
      </c>
      <c r="AH1011" s="25">
        <f>SUMIFS('[1]BD Unidades'!$AJ$3:$AJ$1424,'[1]BD Unidades'!$A$3:$A$1424,$A1011)</f>
        <v>8465.0499999999993</v>
      </c>
      <c r="AI1011" s="25">
        <f>SUMIFS('[1]BD Unidades'!$AL$3:$AL$1424,'[1]BD Unidades'!$A$3:$A$1424,$A1011)</f>
        <v>25.566666666666698</v>
      </c>
      <c r="AJ1011" s="26">
        <f t="shared" si="61"/>
        <v>3.0111672297065228E-3</v>
      </c>
      <c r="AK1011" s="27">
        <f>IFERROR(SUMIFS('[1]BD Unidades'!$AO$3:$AO$1424,'[1]BD Unidades'!$A$3:$A$1424,$A1011),"-")</f>
        <v>0</v>
      </c>
      <c r="AL1011" s="27">
        <f>IFERROR(SUMIFS('[1]BD Unidades'!$AQ$3:$AQ$1424,'[1]BD Unidades'!$A$3:$A$1424,$A1011),"-")</f>
        <v>0</v>
      </c>
      <c r="AM1011" s="27">
        <f>IFERROR(SUMIFS('[1]BD Unidades'!$AS$3:$AS$1424,'[1]BD Unidades'!$A$3:$A$1424,$A1011),"-")</f>
        <v>0</v>
      </c>
      <c r="AN1011" s="27">
        <f>IFERROR(SUMIFS('[1]BD Unidades'!$AU$3:$AU$1424,'[1]BD Unidades'!$A$3:$A$1424,$A1011),"-")</f>
        <v>0</v>
      </c>
      <c r="AO1011" s="27"/>
      <c r="AP1011" s="27"/>
      <c r="AQ1011" s="25">
        <f>IFERROR(SUMIFS('[1]BD Unidades'!$AZ$3:$AZ$1424,'[1]BD Unidades'!$A$3:$A$1424,$A1011),"-")</f>
        <v>137.19534798463658</v>
      </c>
      <c r="AR1011" s="25">
        <f>IFERROR(SUMIFS('[1]BD Unidades'!$BA$3:$BA$1424,'[1]BD Unidades'!$A$3:$A$1424,$A1011),"-")</f>
        <v>142.36000000000001</v>
      </c>
      <c r="AS1011" s="28">
        <f>SUMIFS('[1]BD Unidades'!$BC$3:$BC$1424,'[1]BD Unidades'!$A$3:$A$1424,$A1011)</f>
        <v>2.2019418346525599E-2</v>
      </c>
      <c r="AT1011" s="28">
        <f>SUMIFS('[1]BD Unidades'!$BE$3:$BE$1424,'[1]BD Unidades'!$A$3:$A$1424,$A1011)</f>
        <v>0.972467656012177</v>
      </c>
      <c r="AU1011" s="29">
        <f t="shared" si="62"/>
        <v>0.95105448386597968</v>
      </c>
      <c r="AV1011" s="30">
        <f t="shared" si="63"/>
        <v>1.3959999999999998E-2</v>
      </c>
      <c r="AW1011" s="25">
        <f>IFERROR(SUMIFS('[1]BD Unidades'!$BI$3:$BI$1424,'[1]BD Unidades'!$A$3:$A$1424,$A1011),"-")</f>
        <v>129.12375486126922</v>
      </c>
      <c r="AX1011" s="25">
        <f>IFERROR(SUMIFS('[1]BD Unidades'!$BJ$3:$BJ$1424,'[1]BD Unidades'!$A$3:$A$1424,$A1011),"-")</f>
        <v>83.062416583640712</v>
      </c>
    </row>
    <row r="1012" spans="1:50" ht="14.4" x14ac:dyDescent="0.3">
      <c r="A1012" s="7">
        <v>78</v>
      </c>
      <c r="B1012" s="7" t="s">
        <v>5283</v>
      </c>
      <c r="D1012" s="8" t="s">
        <v>5284</v>
      </c>
      <c r="E1012" s="19" t="s">
        <v>5285</v>
      </c>
      <c r="F1012" s="19" t="s">
        <v>5285</v>
      </c>
      <c r="G1012" s="19" t="s">
        <v>5286</v>
      </c>
      <c r="H1012" s="19">
        <v>2</v>
      </c>
      <c r="I1012" s="19">
        <v>2024</v>
      </c>
      <c r="J1012" s="19" t="s">
        <v>45</v>
      </c>
      <c r="K1012" s="19" t="s">
        <v>5261</v>
      </c>
      <c r="L1012" s="19" t="s">
        <v>47</v>
      </c>
      <c r="M1012" s="19" t="s">
        <v>331</v>
      </c>
      <c r="N1012" s="19" t="s">
        <v>724</v>
      </c>
      <c r="O1012" s="19" t="s">
        <v>724</v>
      </c>
      <c r="P1012" s="19" t="s">
        <v>51</v>
      </c>
      <c r="Q1012" s="9" t="s">
        <v>5288</v>
      </c>
      <c r="R1012" s="20">
        <v>95.923000000000002</v>
      </c>
      <c r="S1012" s="20">
        <v>1.58</v>
      </c>
      <c r="T1012" s="20">
        <v>94.403000000000006</v>
      </c>
      <c r="U1012" s="20">
        <v>25</v>
      </c>
      <c r="V1012" s="21">
        <f>_xlfn.XLOOKUP(D1012,'[1]Gen. Real'!$A:$A,'[1]Gen. Real'!$C:$C,"-",0)</f>
        <v>29.493970000000004</v>
      </c>
      <c r="W1012" s="22"/>
      <c r="X1012" s="22" t="str">
        <f>_xlfn.XLOOKUP(D1012,[1]Vertimiento!$A:$A,[1]Vertimiento!$E:$E,"-",0)</f>
        <v>-</v>
      </c>
      <c r="Y1012" s="23" t="str">
        <f t="shared" si="60"/>
        <v>-</v>
      </c>
      <c r="Z1012" s="19" t="str">
        <f>_xlfn.XLOOKUP(D1012,[1]Cmg!$I$4:$I$85,[1]Cmg!$M$4:$M$85,"----",0,1)</f>
        <v>----</v>
      </c>
      <c r="AA1012" s="19" t="str">
        <f>_xlfn.XLOOKUP(D1012,[1]Cmg!$A$4:$A$89,[1]Cmg!$B$4:$B$89,"----",0,1)</f>
        <v>----</v>
      </c>
      <c r="AB1012" s="19" t="str">
        <f>_xlfn.XLOOKUP(D1012,[1]Cmg!$E$4:$E$89,[1]Cmg!$F$4:$F$89,"----",0,1)</f>
        <v>----</v>
      </c>
      <c r="AC1012" s="19" t="str">
        <f>_xlfn.XLOOKUP(D1012,[1]Cmg!$O$4:$O$89,[1]Cmg!$P$4:$P$89,"----",0,1)</f>
        <v>----</v>
      </c>
      <c r="AD1012" s="24" t="str">
        <f>_xlfn.XLOOKUP(D1012,[1]Cmg!$S$4:$S$89,[1]Cmg!$U$4:$U$89,"----",0,1)</f>
        <v>----</v>
      </c>
      <c r="AG1012" s="25">
        <f>IFERROR(SUMIFS('[1]BD Unidades'!$AH:$AH,'[1]BD Unidades'!$A:$A,'BD Centrales 2023'!$A1012),"-")</f>
        <v>95.923000000000002</v>
      </c>
      <c r="AH1012" s="25">
        <f>SUMIFS('[1]BD Unidades'!$AJ$3:$AJ$1424,'[1]BD Unidades'!$A$3:$A$1424,$A1012)</f>
        <v>8103.4946778492485</v>
      </c>
      <c r="AI1012" s="25">
        <f>SUMIFS('[1]BD Unidades'!$AL$3:$AL$1424,'[1]BD Unidades'!$A$3:$A$1424,$A1012)</f>
        <v>303.77002491581788</v>
      </c>
      <c r="AJ1012" s="26">
        <f t="shared" si="61"/>
        <v>3.6131849734184159E-2</v>
      </c>
      <c r="AK1012" s="27">
        <f>IFERROR(SUMIFS('[1]BD Unidades'!$AO$3:$AO$1424,'[1]BD Unidades'!$A$3:$A$1424,$A1012),"-")</f>
        <v>0</v>
      </c>
      <c r="AL1012" s="27">
        <f>IFERROR(SUMIFS('[1]BD Unidades'!$AQ$3:$AQ$1424,'[1]BD Unidades'!$A$3:$A$1424,$A1012),"-")</f>
        <v>0</v>
      </c>
      <c r="AM1012" s="27">
        <f>IFERROR(SUMIFS('[1]BD Unidades'!$AS$3:$AS$1424,'[1]BD Unidades'!$A$3:$A$1424,$A1012),"-")</f>
        <v>0</v>
      </c>
      <c r="AN1012" s="27">
        <f>IFERROR(SUMIFS('[1]BD Unidades'!$AU$3:$AU$1424,'[1]BD Unidades'!$A$3:$A$1424,$A1012),"-")</f>
        <v>0</v>
      </c>
      <c r="AO1012" s="27"/>
      <c r="AP1012" s="27"/>
      <c r="AQ1012" s="25">
        <f>IFERROR(SUMIFS('[1]BD Unidades'!$AZ$3:$AZ$1424,'[1]BD Unidades'!$A$3:$A$1424,$A1012),"-")</f>
        <v>0</v>
      </c>
      <c r="AR1012" s="25">
        <f>IFERROR(SUMIFS('[1]BD Unidades'!$BA$3:$BA$1424,'[1]BD Unidades'!$A$3:$A$1424,$A1012),"-")</f>
        <v>95.92239626614861</v>
      </c>
      <c r="AS1012" s="28">
        <f>SUMIFS('[1]BD Unidades'!$BC$3:$BC$1424,'[1]BD Unidades'!$A$3:$A$1424,$A1012)</f>
        <v>0</v>
      </c>
      <c r="AT1012" s="28">
        <f>SUMIFS('[1]BD Unidades'!$BE$3:$BE$1424,'[1]BD Unidades'!$A$3:$A$1424,$A1012)</f>
        <v>0</v>
      </c>
      <c r="AU1012" s="29">
        <f t="shared" si="62"/>
        <v>0</v>
      </c>
      <c r="AV1012" s="30">
        <f t="shared" si="63"/>
        <v>1.5800000000000002E-2</v>
      </c>
      <c r="AW1012" s="25">
        <f>IFERROR(SUMIFS('[1]BD Unidades'!$BI$3:$BI$1424,'[1]BD Unidades'!$A$3:$A$1424,$A1012),"-")</f>
        <v>86.173742812080135</v>
      </c>
      <c r="AX1012" s="25">
        <f>IFERROR(SUMIFS('[1]BD Unidades'!$BJ$3:$BJ$1424,'[1]BD Unidades'!$A$3:$A$1424,$A1012),"-")</f>
        <v>51.786351167716603</v>
      </c>
    </row>
    <row r="1013" spans="1:50" ht="14.4" x14ac:dyDescent="0.3">
      <c r="A1013" s="7">
        <v>79</v>
      </c>
      <c r="B1013" s="7" t="s">
        <v>5907</v>
      </c>
      <c r="D1013" s="8" t="s">
        <v>5908</v>
      </c>
      <c r="E1013" s="19" t="s">
        <v>5291</v>
      </c>
      <c r="F1013" s="19" t="s">
        <v>5291</v>
      </c>
      <c r="G1013" s="19" t="s">
        <v>5909</v>
      </c>
      <c r="H1013" s="19">
        <v>1</v>
      </c>
      <c r="I1013" s="19">
        <v>2024</v>
      </c>
      <c r="J1013" s="19" t="s">
        <v>45</v>
      </c>
      <c r="K1013" s="19" t="s">
        <v>5261</v>
      </c>
      <c r="L1013" s="19" t="s">
        <v>47</v>
      </c>
      <c r="M1013" s="19" t="s">
        <v>68</v>
      </c>
      <c r="N1013" s="19" t="s">
        <v>214</v>
      </c>
      <c r="O1013" s="19" t="s">
        <v>214</v>
      </c>
      <c r="P1013" s="19" t="s">
        <v>51</v>
      </c>
      <c r="Q1013" s="9" t="s">
        <v>5911</v>
      </c>
      <c r="R1013" s="20">
        <v>24.3</v>
      </c>
      <c r="S1013" s="20">
        <v>0</v>
      </c>
      <c r="T1013" s="20">
        <v>24.3</v>
      </c>
      <c r="U1013" s="20">
        <v>4</v>
      </c>
      <c r="V1013" s="21">
        <f>_xlfn.XLOOKUP(D1013,'[1]Gen. Real'!$A:$A,'[1]Gen. Real'!$C:$C,"-",0)</f>
        <v>0.52218999999999982</v>
      </c>
      <c r="W1013" s="22"/>
      <c r="X1013" s="22" t="str">
        <f>_xlfn.XLOOKUP(D1013,[1]Vertimiento!$A:$A,[1]Vertimiento!$E:$E,"-",0)</f>
        <v>-</v>
      </c>
      <c r="Y1013" s="23" t="str">
        <f t="shared" si="60"/>
        <v>-</v>
      </c>
      <c r="Z1013" s="19" t="str">
        <f>_xlfn.XLOOKUP(D1013,[1]Cmg!$I$4:$I$85,[1]Cmg!$M$4:$M$85,"----",0,1)</f>
        <v>----</v>
      </c>
      <c r="AA1013" s="19" t="str">
        <f>_xlfn.XLOOKUP(D1013,[1]Cmg!$A$4:$A$89,[1]Cmg!$B$4:$B$89,"----",0,1)</f>
        <v>----</v>
      </c>
      <c r="AB1013" s="19" t="str">
        <f>_xlfn.XLOOKUP(D1013,[1]Cmg!$E$4:$E$89,[1]Cmg!$F$4:$F$89,"----",0,1)</f>
        <v>----</v>
      </c>
      <c r="AC1013" s="19" t="str">
        <f>_xlfn.XLOOKUP(D1013,[1]Cmg!$O$4:$O$89,[1]Cmg!$P$4:$P$89,"----",0,1)</f>
        <v>----</v>
      </c>
      <c r="AD1013" s="24" t="str">
        <f>_xlfn.XLOOKUP(D1013,[1]Cmg!$S$4:$S$89,[1]Cmg!$U$4:$U$89,"----",0,1)</f>
        <v>----</v>
      </c>
      <c r="AG1013" s="25">
        <f>IFERROR(SUMIFS('[1]BD Unidades'!$AH:$AH,'[1]BD Unidades'!$A:$A,'BD Centrales 2023'!$A1013),"-")</f>
        <v>24.3</v>
      </c>
      <c r="AH1013" s="25">
        <f>SUMIFS('[1]BD Unidades'!$AJ$3:$AJ$1424,'[1]BD Unidades'!$A$3:$A$1424,$A1013)</f>
        <v>8195.1833333333307</v>
      </c>
      <c r="AI1013" s="25">
        <f>SUMIFS('[1]BD Unidades'!$AL$3:$AL$1424,'[1]BD Unidades'!$A$3:$A$1424,$A1013)</f>
        <v>342.03333333333302</v>
      </c>
      <c r="AJ1013" s="26">
        <f t="shared" si="61"/>
        <v>4.0063799091429077E-2</v>
      </c>
      <c r="AK1013" s="27">
        <f>IFERROR(SUMIFS('[1]BD Unidades'!$AO$3:$AO$1424,'[1]BD Unidades'!$A$3:$A$1424,$A1013),"-")</f>
        <v>0</v>
      </c>
      <c r="AL1013" s="27">
        <f>IFERROR(SUMIFS('[1]BD Unidades'!$AQ$3:$AQ$1424,'[1]BD Unidades'!$A$3:$A$1424,$A1013),"-")</f>
        <v>0</v>
      </c>
      <c r="AM1013" s="27">
        <f>IFERROR(SUMIFS('[1]BD Unidades'!$AS$3:$AS$1424,'[1]BD Unidades'!$A$3:$A$1424,$A1013),"-")</f>
        <v>0</v>
      </c>
      <c r="AN1013" s="27">
        <f>IFERROR(SUMIFS('[1]BD Unidades'!$AU$3:$AU$1424,'[1]BD Unidades'!$A$3:$A$1424,$A1013),"-")</f>
        <v>0</v>
      </c>
      <c r="AO1013" s="27"/>
      <c r="AP1013" s="27"/>
      <c r="AQ1013" s="25">
        <f>IFERROR(SUMIFS('[1]BD Unidades'!$AZ$3:$AZ$1424,'[1]BD Unidades'!$A$3:$A$1424,$A1013),"-")</f>
        <v>23.741186920795801</v>
      </c>
      <c r="AR1013" s="25">
        <f>IFERROR(SUMIFS('[1]BD Unidades'!$BA$3:$BA$1424,'[1]BD Unidades'!$A$3:$A$1424,$A1013),"-")</f>
        <v>23.741186920795801</v>
      </c>
      <c r="AS1013" s="28">
        <f>SUMIFS('[1]BD Unidades'!$BC$3:$BC$1424,'[1]BD Unidades'!$A$3:$A$1424,$A1013)</f>
        <v>0.14060846560846599</v>
      </c>
      <c r="AT1013" s="28">
        <f>SUMIFS('[1]BD Unidades'!$BE$3:$BE$1424,'[1]BD Unidades'!$A$3:$A$1424,$A1013)</f>
        <v>0.97483828006088302</v>
      </c>
      <c r="AU1013" s="29">
        <f t="shared" si="62"/>
        <v>0.8377677652851262</v>
      </c>
      <c r="AV1013" s="30">
        <f t="shared" si="63"/>
        <v>0</v>
      </c>
      <c r="AW1013" s="25">
        <f>IFERROR(SUMIFS('[1]BD Unidades'!$BI$3:$BI$1424,'[1]BD Unidades'!$A$3:$A$1424,$A1013),"-")</f>
        <v>19.889601111851555</v>
      </c>
      <c r="AX1013" s="25">
        <f>IFERROR(SUMIFS('[1]BD Unidades'!$BJ$3:$BJ$1424,'[1]BD Unidades'!$A$3:$A$1424,$A1013),"-")</f>
        <v>12.794534475937857</v>
      </c>
    </row>
    <row r="1014" spans="1:50" ht="14.4" x14ac:dyDescent="0.3">
      <c r="A1014" s="7">
        <v>80</v>
      </c>
      <c r="B1014" s="7" t="s">
        <v>6071</v>
      </c>
      <c r="D1014" s="8" t="s">
        <v>6072</v>
      </c>
      <c r="E1014" s="19" t="s">
        <v>5291</v>
      </c>
      <c r="F1014" s="19" t="s">
        <v>5291</v>
      </c>
      <c r="G1014" s="19" t="s">
        <v>6069</v>
      </c>
      <c r="H1014" s="19">
        <v>1</v>
      </c>
      <c r="I1014" s="19">
        <v>2024</v>
      </c>
      <c r="J1014" s="19" t="s">
        <v>45</v>
      </c>
      <c r="K1014" s="19" t="s">
        <v>5261</v>
      </c>
      <c r="L1014" s="19" t="s">
        <v>47</v>
      </c>
      <c r="M1014" s="19" t="s">
        <v>362</v>
      </c>
      <c r="N1014" s="19" t="s">
        <v>1080</v>
      </c>
      <c r="O1014" s="19" t="s">
        <v>6070</v>
      </c>
      <c r="P1014" s="19" t="s">
        <v>51</v>
      </c>
      <c r="Q1014" s="9" t="s">
        <v>6073</v>
      </c>
      <c r="R1014" s="20">
        <v>10.313879999999999</v>
      </c>
      <c r="S1014" s="20">
        <v>4.1500000000000004</v>
      </c>
      <c r="T1014" s="20">
        <v>9.8855500000000003</v>
      </c>
      <c r="U1014" s="20">
        <v>2</v>
      </c>
      <c r="V1014" s="21">
        <f>_xlfn.XLOOKUP(D1014,'[1]Gen. Real'!$A:$A,'[1]Gen. Real'!$C:$C,"-",0)</f>
        <v>8.490000000000001E-3</v>
      </c>
      <c r="W1014" s="22"/>
      <c r="X1014" s="22" t="str">
        <f>_xlfn.XLOOKUP(D1014,[1]Vertimiento!$A:$A,[1]Vertimiento!$E:$E,"-",0)</f>
        <v>-</v>
      </c>
      <c r="Y1014" s="23" t="str">
        <f t="shared" si="60"/>
        <v>-</v>
      </c>
      <c r="Z1014" s="19" t="str">
        <f>_xlfn.XLOOKUP(D1014,[1]Cmg!$I$4:$I$85,[1]Cmg!$M$4:$M$85,"----",0,1)</f>
        <v>----</v>
      </c>
      <c r="AA1014" s="19" t="str">
        <f>_xlfn.XLOOKUP(D1014,[1]Cmg!$A$4:$A$89,[1]Cmg!$B$4:$B$89,"----",0,1)</f>
        <v>----</v>
      </c>
      <c r="AB1014" s="19" t="str">
        <f>_xlfn.XLOOKUP(D1014,[1]Cmg!$E$4:$E$89,[1]Cmg!$F$4:$F$89,"----",0,1)</f>
        <v>----</v>
      </c>
      <c r="AC1014" s="19" t="str">
        <f>_xlfn.XLOOKUP(D1014,[1]Cmg!$O$4:$O$89,[1]Cmg!$P$4:$P$89,"----",0,1)</f>
        <v>----</v>
      </c>
      <c r="AD1014" s="24" t="str">
        <f>_xlfn.XLOOKUP(D1014,[1]Cmg!$S$4:$S$89,[1]Cmg!$U$4:$U$89,"----",0,1)</f>
        <v>----</v>
      </c>
      <c r="AG1014" s="25">
        <f>IFERROR(SUMIFS('[1]BD Unidades'!$AH:$AH,'[1]BD Unidades'!$A:$A,'BD Centrales 2023'!$A1014),"-")</f>
        <v>10.313879999999999</v>
      </c>
      <c r="AH1014" s="25">
        <f>SUMIFS('[1]BD Unidades'!$AJ$3:$AJ$1424,'[1]BD Unidades'!$A$3:$A$1424,$A1014)</f>
        <v>7027.2666666666692</v>
      </c>
      <c r="AI1014" s="25">
        <f>SUMIFS('[1]BD Unidades'!$AL$3:$AL$1424,'[1]BD Unidades'!$A$3:$A$1424,$A1014)</f>
        <v>0</v>
      </c>
      <c r="AJ1014" s="26">
        <f t="shared" si="61"/>
        <v>0</v>
      </c>
      <c r="AK1014" s="27">
        <f>IFERROR(SUMIFS('[1]BD Unidades'!$AO$3:$AO$1424,'[1]BD Unidades'!$A$3:$A$1424,$A1014),"-")</f>
        <v>0</v>
      </c>
      <c r="AL1014" s="27">
        <f>IFERROR(SUMIFS('[1]BD Unidades'!$AQ$3:$AQ$1424,'[1]BD Unidades'!$A$3:$A$1424,$A1014),"-")</f>
        <v>0</v>
      </c>
      <c r="AM1014" s="27">
        <f>IFERROR(SUMIFS('[1]BD Unidades'!$AS$3:$AS$1424,'[1]BD Unidades'!$A$3:$A$1424,$A1014),"-")</f>
        <v>0</v>
      </c>
      <c r="AN1014" s="27">
        <f>IFERROR(SUMIFS('[1]BD Unidades'!$AU$3:$AU$1424,'[1]BD Unidades'!$A$3:$A$1424,$A1014),"-")</f>
        <v>0</v>
      </c>
      <c r="AO1014" s="27"/>
      <c r="AP1014" s="27"/>
      <c r="AQ1014" s="25">
        <f>IFERROR(SUMIFS('[1]BD Unidades'!$AZ$3:$AZ$1424,'[1]BD Unidades'!$A$3:$A$1424,$A1014),"-")</f>
        <v>10.313879999999999</v>
      </c>
      <c r="AR1014" s="25">
        <f>IFERROR(SUMIFS('[1]BD Unidades'!$BA$3:$BA$1424,'[1]BD Unidades'!$A$3:$A$1424,$A1014),"-")</f>
        <v>10.313879999999999</v>
      </c>
      <c r="AS1014" s="28">
        <f>SUMIFS('[1]BD Unidades'!$BC$3:$BC$1424,'[1]BD Unidades'!$A$3:$A$1424,$A1014)</f>
        <v>9.5602947635547303E-2</v>
      </c>
      <c r="AT1014" s="28">
        <f>SUMIFS('[1]BD Unidades'!$BE$3:$BE$1424,'[1]BD Unidades'!$A$3:$A$1424,$A1014)</f>
        <v>0.9180955098934549</v>
      </c>
      <c r="AU1014" s="29">
        <f t="shared" si="62"/>
        <v>0.83032287293667983</v>
      </c>
      <c r="AV1014" s="30">
        <f t="shared" si="63"/>
        <v>4.1500000000000002E-2</v>
      </c>
      <c r="AW1014" s="25">
        <f>IFERROR(SUMIFS('[1]BD Unidades'!$BI$3:$BI$1424,'[1]BD Unidades'!$A$3:$A$1424,$A1014),"-")</f>
        <v>7.2639166274747291</v>
      </c>
      <c r="AX1014" s="25">
        <f>IFERROR(SUMIFS('[1]BD Unidades'!$BJ$3:$BJ$1424,'[1]BD Unidades'!$A$3:$A$1424,$A1014),"-")</f>
        <v>4.6727147114672265</v>
      </c>
    </row>
    <row r="1015" spans="1:50" ht="14.4" x14ac:dyDescent="0.3">
      <c r="A1015" s="7">
        <v>81</v>
      </c>
      <c r="B1015" s="7" t="s">
        <v>6110</v>
      </c>
      <c r="D1015" s="8" t="s">
        <v>6111</v>
      </c>
      <c r="E1015" s="19" t="s">
        <v>4033</v>
      </c>
      <c r="F1015" s="19" t="s">
        <v>4033</v>
      </c>
      <c r="G1015" s="19" t="s">
        <v>4034</v>
      </c>
      <c r="H1015" s="19">
        <v>1</v>
      </c>
      <c r="I1015" s="19">
        <v>2024</v>
      </c>
      <c r="J1015" s="19" t="s">
        <v>45</v>
      </c>
      <c r="K1015" s="19" t="s">
        <v>5261</v>
      </c>
      <c r="L1015" s="19" t="s">
        <v>47</v>
      </c>
      <c r="M1015" s="19" t="s">
        <v>477</v>
      </c>
      <c r="N1015" s="19" t="s">
        <v>549</v>
      </c>
      <c r="O1015" s="19" t="s">
        <v>700</v>
      </c>
      <c r="P1015" s="19" t="s">
        <v>51</v>
      </c>
      <c r="Q1015" s="9" t="s">
        <v>6112</v>
      </c>
      <c r="R1015" s="20">
        <v>16.056000000000001</v>
      </c>
      <c r="S1015" s="20">
        <v>1.24</v>
      </c>
      <c r="T1015" s="20">
        <v>15.856</v>
      </c>
      <c r="U1015" s="20">
        <v>12.3</v>
      </c>
      <c r="V1015" s="21">
        <f>_xlfn.XLOOKUP(D1015,'[1]Gen. Real'!$A:$A,'[1]Gen. Real'!$C:$C,"-",0)</f>
        <v>0.17058999999999999</v>
      </c>
      <c r="W1015" s="22"/>
      <c r="X1015" s="22" t="str">
        <f>_xlfn.XLOOKUP(D1015,[1]Vertimiento!$A:$A,[1]Vertimiento!$E:$E,"-",0)</f>
        <v>-</v>
      </c>
      <c r="Y1015" s="23" t="str">
        <f t="shared" si="60"/>
        <v>-</v>
      </c>
      <c r="Z1015" s="19" t="str">
        <f>_xlfn.XLOOKUP(D1015,[1]Cmg!$I$4:$I$85,[1]Cmg!$M$4:$M$85,"----",0,1)</f>
        <v>----</v>
      </c>
      <c r="AA1015" s="19" t="str">
        <f>_xlfn.XLOOKUP(D1015,[1]Cmg!$A$4:$A$89,[1]Cmg!$B$4:$B$89,"----",0,1)</f>
        <v>----</v>
      </c>
      <c r="AB1015" s="19" t="str">
        <f>_xlfn.XLOOKUP(D1015,[1]Cmg!$E$4:$E$89,[1]Cmg!$F$4:$F$89,"----",0,1)</f>
        <v>----</v>
      </c>
      <c r="AC1015" s="19" t="str">
        <f>_xlfn.XLOOKUP(D1015,[1]Cmg!$O$4:$O$89,[1]Cmg!$P$4:$P$89,"----",0,1)</f>
        <v>----</v>
      </c>
      <c r="AD1015" s="24" t="str">
        <f>_xlfn.XLOOKUP(D1015,[1]Cmg!$S$4:$S$89,[1]Cmg!$U$4:$U$89,"----",0,1)</f>
        <v>----</v>
      </c>
      <c r="AG1015" s="25">
        <f>IFERROR(SUMIFS('[1]BD Unidades'!$AH:$AH,'[1]BD Unidades'!$A:$A,'BD Centrales 2023'!$A1015),"-")</f>
        <v>16.056000000000001</v>
      </c>
      <c r="AH1015" s="25">
        <f>SUMIFS('[1]BD Unidades'!$AJ$3:$AJ$1424,'[1]BD Unidades'!$A$3:$A$1424,$A1015)</f>
        <v>8753.4166666666697</v>
      </c>
      <c r="AI1015" s="25">
        <f>SUMIFS('[1]BD Unidades'!$AL$3:$AL$1424,'[1]BD Unidades'!$A$3:$A$1424,$A1015)</f>
        <v>6.5833333333333304</v>
      </c>
      <c r="AJ1015" s="26">
        <f t="shared" si="61"/>
        <v>7.5152207001522009E-4</v>
      </c>
      <c r="AK1015" s="27">
        <f>IFERROR(SUMIFS('[1]BD Unidades'!$AO$3:$AO$1424,'[1]BD Unidades'!$A$3:$A$1424,$A1015),"-")</f>
        <v>0</v>
      </c>
      <c r="AL1015" s="27">
        <f>IFERROR(SUMIFS('[1]BD Unidades'!$AQ$3:$AQ$1424,'[1]BD Unidades'!$A$3:$A$1424,$A1015),"-")</f>
        <v>0</v>
      </c>
      <c r="AM1015" s="27">
        <f>IFERROR(SUMIFS('[1]BD Unidades'!$AS$3:$AS$1424,'[1]BD Unidades'!$A$3:$A$1424,$A1015),"-")</f>
        <v>0</v>
      </c>
      <c r="AN1015" s="27">
        <f>IFERROR(SUMIFS('[1]BD Unidades'!$AU$3:$AU$1424,'[1]BD Unidades'!$A$3:$A$1424,$A1015),"-")</f>
        <v>0</v>
      </c>
      <c r="AO1015" s="27"/>
      <c r="AP1015" s="27"/>
      <c r="AQ1015" s="25">
        <f>IFERROR(SUMIFS('[1]BD Unidades'!$AZ$3:$AZ$1424,'[1]BD Unidades'!$A$3:$A$1424,$A1015),"-")</f>
        <v>16.021716001456902</v>
      </c>
      <c r="AR1015" s="25">
        <f>IFERROR(SUMIFS('[1]BD Unidades'!$BA$3:$BA$1424,'[1]BD Unidades'!$A$3:$A$1424,$A1015),"-")</f>
        <v>16.056000000000001</v>
      </c>
      <c r="AS1015" s="28">
        <f>SUMIFS('[1]BD Unidades'!$BC$3:$BC$1424,'[1]BD Unidades'!$A$3:$A$1424,$A1015)</f>
        <v>0.127406931964056</v>
      </c>
      <c r="AT1015" s="28">
        <f>SUMIFS('[1]BD Unidades'!$BE$3:$BE$1424,'[1]BD Unidades'!$A$3:$A$1424,$A1015)</f>
        <v>1</v>
      </c>
      <c r="AU1015" s="29">
        <f t="shared" si="62"/>
        <v>0.87259306803594394</v>
      </c>
      <c r="AV1015" s="30">
        <f t="shared" si="63"/>
        <v>1.24E-2</v>
      </c>
      <c r="AW1015" s="25">
        <f>IFERROR(SUMIFS('[1]BD Unidades'!$BI$3:$BI$1424,'[1]BD Unidades'!$A$3:$A$1424,$A1015),"-")</f>
        <v>13.80629235278888</v>
      </c>
      <c r="AX1015" s="25">
        <f>IFERROR(SUMIFS('[1]BD Unidades'!$BJ$3:$BJ$1424,'[1]BD Unidades'!$A$3:$A$1424,$A1015),"-")</f>
        <v>8.8812783373205786</v>
      </c>
    </row>
    <row r="1016" spans="1:50" ht="14.4" x14ac:dyDescent="0.3">
      <c r="A1016" s="7">
        <v>82</v>
      </c>
      <c r="B1016" s="7" t="s">
        <v>6238</v>
      </c>
      <c r="D1016" s="8" t="s">
        <v>6239</v>
      </c>
      <c r="E1016" s="19" t="s">
        <v>6240</v>
      </c>
      <c r="F1016" s="19" t="s">
        <v>6240</v>
      </c>
      <c r="G1016" s="19" t="s">
        <v>6241</v>
      </c>
      <c r="H1016" s="19">
        <v>4</v>
      </c>
      <c r="I1016" s="19">
        <v>2024</v>
      </c>
      <c r="J1016" s="19" t="s">
        <v>45</v>
      </c>
      <c r="K1016" s="19" t="s">
        <v>5261</v>
      </c>
      <c r="L1016" s="19" t="s">
        <v>47</v>
      </c>
      <c r="M1016" s="19" t="s">
        <v>68</v>
      </c>
      <c r="N1016" s="19" t="s">
        <v>68</v>
      </c>
      <c r="O1016" s="19" t="s">
        <v>1893</v>
      </c>
      <c r="P1016" s="19" t="s">
        <v>51</v>
      </c>
      <c r="Q1016" s="9" t="s">
        <v>6242</v>
      </c>
      <c r="R1016" s="20">
        <v>200.01</v>
      </c>
      <c r="S1016" s="20">
        <v>0.61699999999999999</v>
      </c>
      <c r="T1016" s="20">
        <v>198.77500000000001</v>
      </c>
      <c r="U1016" s="20">
        <v>60</v>
      </c>
      <c r="V1016" s="21">
        <f>_xlfn.XLOOKUP(D1016,'[1]Gen. Real'!$A:$A,'[1]Gen. Real'!$C:$C,"-",0)</f>
        <v>37.519769999999966</v>
      </c>
      <c r="W1016" s="22"/>
      <c r="X1016" s="22" t="str">
        <f>_xlfn.XLOOKUP(D1016,[1]Vertimiento!$A:$A,[1]Vertimiento!$E:$E,"-",0)</f>
        <v>-</v>
      </c>
      <c r="Y1016" s="23" t="str">
        <f t="shared" si="60"/>
        <v>-</v>
      </c>
      <c r="Z1016" s="19" t="str">
        <f>_xlfn.XLOOKUP(D1016,[1]Cmg!$I$4:$I$85,[1]Cmg!$M$4:$M$85,"----",0,1)</f>
        <v>----</v>
      </c>
      <c r="AA1016" s="19" t="str">
        <f>_xlfn.XLOOKUP(D1016,[1]Cmg!$A$4:$A$89,[1]Cmg!$B$4:$B$89,"----",0,1)</f>
        <v>----</v>
      </c>
      <c r="AB1016" s="19" t="str">
        <f>_xlfn.XLOOKUP(D1016,[1]Cmg!$E$4:$E$89,[1]Cmg!$F$4:$F$89,"----",0,1)</f>
        <v>----</v>
      </c>
      <c r="AC1016" s="19" t="str">
        <f>_xlfn.XLOOKUP(D1016,[1]Cmg!$O$4:$O$89,[1]Cmg!$P$4:$P$89,"----",0,1)</f>
        <v>----</v>
      </c>
      <c r="AD1016" s="24" t="str">
        <f>_xlfn.XLOOKUP(D1016,[1]Cmg!$S$4:$S$89,[1]Cmg!$U$4:$U$89,"----",0,1)</f>
        <v>----</v>
      </c>
      <c r="AG1016" s="25">
        <f>IFERROR(SUMIFS('[1]BD Unidades'!$AH:$AH,'[1]BD Unidades'!$A:$A,'BD Centrales 2023'!$A1016),"-")</f>
        <v>194.26599999999999</v>
      </c>
      <c r="AH1016" s="25">
        <f>SUMIFS('[1]BD Unidades'!$AJ$3:$AJ$1424,'[1]BD Unidades'!$A$3:$A$1424,$A1016)</f>
        <v>5167.9762211889401</v>
      </c>
      <c r="AI1016" s="25">
        <f>SUMIFS('[1]BD Unidades'!$AL$3:$AL$1424,'[1]BD Unidades'!$A$3:$A$1424,$A1016)</f>
        <v>3017.4146742662879</v>
      </c>
      <c r="AJ1016" s="26">
        <f t="shared" si="61"/>
        <v>0.3686341572204751</v>
      </c>
      <c r="AK1016" s="27">
        <f>IFERROR(SUMIFS('[1]BD Unidades'!$AO$3:$AO$1424,'[1]BD Unidades'!$A$3:$A$1424,$A1016),"-")</f>
        <v>0</v>
      </c>
      <c r="AL1016" s="27">
        <f>IFERROR(SUMIFS('[1]BD Unidades'!$AQ$3:$AQ$1424,'[1]BD Unidades'!$A$3:$A$1424,$A1016),"-")</f>
        <v>0</v>
      </c>
      <c r="AM1016" s="27">
        <f>IFERROR(SUMIFS('[1]BD Unidades'!$AS$3:$AS$1424,'[1]BD Unidades'!$A$3:$A$1424,$A1016),"-")</f>
        <v>0</v>
      </c>
      <c r="AN1016" s="27">
        <f>IFERROR(SUMIFS('[1]BD Unidades'!$AU$3:$AU$1424,'[1]BD Unidades'!$A$3:$A$1424,$A1016),"-")</f>
        <v>0</v>
      </c>
      <c r="AO1016" s="27"/>
      <c r="AP1016" s="27"/>
      <c r="AQ1016" s="25">
        <f>IFERROR(SUMIFS('[1]BD Unidades'!$AZ$3:$AZ$1424,'[1]BD Unidades'!$A$3:$A$1424,$A1016),"-")</f>
        <v>187.91814030539334</v>
      </c>
      <c r="AR1016" s="25">
        <f>IFERROR(SUMIFS('[1]BD Unidades'!$BA$3:$BA$1424,'[1]BD Unidades'!$A$3:$A$1424,$A1016),"-")</f>
        <v>193.31747824069171</v>
      </c>
      <c r="AS1016" s="28">
        <f>SUMIFS('[1]BD Unidades'!$BC$3:$BC$1424,'[1]BD Unidades'!$A$3:$A$1424,$A1016)</f>
        <v>4.8491306353176833E-2</v>
      </c>
      <c r="AT1016" s="28">
        <f>SUMIFS('[1]BD Unidades'!$BE$3:$BE$1424,'[1]BD Unidades'!$A$3:$A$1424,$A1016)</f>
        <v>0.94257626682973317</v>
      </c>
      <c r="AU1016" s="29">
        <f t="shared" si="62"/>
        <v>0.89686951231365875</v>
      </c>
      <c r="AV1016" s="30">
        <f t="shared" si="63"/>
        <v>6.1700000000000001E-3</v>
      </c>
      <c r="AW1016" s="25">
        <f>IFERROR(SUMIFS('[1]BD Unidades'!$BI$3:$BI$1424,'[1]BD Unidades'!$A$3:$A$1424,$A1016),"-")</f>
        <v>167.10107505002924</v>
      </c>
      <c r="AX1016" s="25">
        <f>IFERROR(SUMIFS('[1]BD Unidades'!$BJ$3:$BJ$1424,'[1]BD Unidades'!$A$3:$A$1424,$A1016),"-")</f>
        <v>107.49237522013081</v>
      </c>
    </row>
    <row r="1017" spans="1:50" ht="14.4" x14ac:dyDescent="0.3">
      <c r="A1017" s="7">
        <v>84</v>
      </c>
      <c r="B1017" s="7" t="s">
        <v>5289</v>
      </c>
      <c r="D1017" s="8" t="s">
        <v>5290</v>
      </c>
      <c r="E1017" s="19" t="s">
        <v>5291</v>
      </c>
      <c r="F1017" s="19" t="s">
        <v>5292</v>
      </c>
      <c r="G1017" s="19" t="s">
        <v>5293</v>
      </c>
      <c r="H1017" s="19">
        <v>2</v>
      </c>
      <c r="I1017" s="19">
        <v>2024</v>
      </c>
      <c r="J1017" s="19" t="s">
        <v>45</v>
      </c>
      <c r="K1017" s="19" t="s">
        <v>5276</v>
      </c>
      <c r="L1017" s="19" t="s">
        <v>47</v>
      </c>
      <c r="M1017" s="19" t="s">
        <v>68</v>
      </c>
      <c r="N1017" s="19" t="s">
        <v>214</v>
      </c>
      <c r="O1017" s="19" t="s">
        <v>214</v>
      </c>
      <c r="P1017" s="19" t="s">
        <v>51</v>
      </c>
      <c r="Q1017" s="9" t="s">
        <v>5294</v>
      </c>
      <c r="R1017" s="20">
        <v>67</v>
      </c>
      <c r="S1017" s="20">
        <v>14.93</v>
      </c>
      <c r="T1017" s="20">
        <v>57</v>
      </c>
      <c r="U1017" s="20">
        <v>5</v>
      </c>
      <c r="V1017" s="21">
        <f>_xlfn.XLOOKUP(D1017,'[1]Gen. Real'!$A:$A,'[1]Gen. Real'!$C:$C,"-",0)</f>
        <v>36.547249999999991</v>
      </c>
      <c r="W1017" s="22"/>
      <c r="X1017" s="22" t="str">
        <f>_xlfn.XLOOKUP(D1017,[1]Vertimiento!$A:$A,[1]Vertimiento!$E:$E,"-",0)</f>
        <v>-</v>
      </c>
      <c r="Y1017" s="23" t="str">
        <f t="shared" si="60"/>
        <v>-</v>
      </c>
      <c r="Z1017" s="19" t="str">
        <f>_xlfn.XLOOKUP(D1017,[1]Cmg!$I$4:$I$85,[1]Cmg!$M$4:$M$85,"----",0,1)</f>
        <v>----</v>
      </c>
      <c r="AA1017" s="19" t="str">
        <f>_xlfn.XLOOKUP(D1017,[1]Cmg!$A$4:$A$89,[1]Cmg!$B$4:$B$89,"----",0,1)</f>
        <v>----</v>
      </c>
      <c r="AB1017" s="19" t="str">
        <f>_xlfn.XLOOKUP(D1017,[1]Cmg!$E$4:$E$89,[1]Cmg!$F$4:$F$89,"----",0,1)</f>
        <v>----</v>
      </c>
      <c r="AC1017" s="19" t="str">
        <f>_xlfn.XLOOKUP(D1017,[1]Cmg!$O$4:$O$89,[1]Cmg!$P$4:$P$89,"----",0,1)</f>
        <v>----</v>
      </c>
      <c r="AD1017" s="24" t="str">
        <f>_xlfn.XLOOKUP(D1017,[1]Cmg!$S$4:$S$89,[1]Cmg!$U$4:$U$89,"----",0,1)</f>
        <v>----</v>
      </c>
      <c r="AG1017" s="25">
        <f>IFERROR(SUMIFS('[1]BD Unidades'!$AH:$AH,'[1]BD Unidades'!$A:$A,'BD Centrales 2023'!$A1017),"-")</f>
        <v>0</v>
      </c>
      <c r="AH1017" s="25">
        <f>SUMIFS('[1]BD Unidades'!$AJ$3:$AJ$1424,'[1]BD Unidades'!$A$3:$A$1424,$A1017)</f>
        <v>1995.6261194029864</v>
      </c>
      <c r="AI1017" s="25">
        <f>SUMIFS('[1]BD Unidades'!$AL$3:$AL$1424,'[1]BD Unidades'!$A$3:$A$1424,$A1017)</f>
        <v>620.13507462686596</v>
      </c>
      <c r="AJ1017" s="26">
        <f t="shared" si="61"/>
        <v>0.23707633404847761</v>
      </c>
      <c r="AK1017" s="27">
        <f>IFERROR(SUMIFS('[1]BD Unidades'!$AO$3:$AO$1424,'[1]BD Unidades'!$A$3:$A$1424,$A1017),"-")</f>
        <v>0</v>
      </c>
      <c r="AL1017" s="27">
        <f>IFERROR(SUMIFS('[1]BD Unidades'!$AQ$3:$AQ$1424,'[1]BD Unidades'!$A$3:$A$1424,$A1017),"-")</f>
        <v>0</v>
      </c>
      <c r="AM1017" s="27">
        <f>IFERROR(SUMIFS('[1]BD Unidades'!$AS$3:$AS$1424,'[1]BD Unidades'!$A$3:$A$1424,$A1017),"-")</f>
        <v>0</v>
      </c>
      <c r="AN1017" s="27">
        <f>IFERROR(SUMIFS('[1]BD Unidades'!$AU$3:$AU$1424,'[1]BD Unidades'!$A$3:$A$1424,$A1017),"-")</f>
        <v>0</v>
      </c>
      <c r="AO1017" s="27"/>
      <c r="AP1017" s="27"/>
      <c r="AQ1017" s="25">
        <f>IFERROR(SUMIFS('[1]BD Unidades'!$AZ$3:$AZ$1424,'[1]BD Unidades'!$A$3:$A$1424,$A1017),"-")</f>
        <v>0</v>
      </c>
      <c r="AR1017" s="25">
        <f>IFERROR(SUMIFS('[1]BD Unidades'!$BA$3:$BA$1424,'[1]BD Unidades'!$A$3:$A$1424,$A1017),"-")</f>
        <v>19.66978605327682</v>
      </c>
      <c r="AS1017" s="28">
        <f>SUMIFS('[1]BD Unidades'!$BC$3:$BC$1424,'[1]BD Unidades'!$A$3:$A$1424,$A1017)</f>
        <v>0</v>
      </c>
      <c r="AT1017" s="28">
        <f>SUMIFS('[1]BD Unidades'!$BE$3:$BE$1424,'[1]BD Unidades'!$A$3:$A$1424,$A1017)</f>
        <v>0</v>
      </c>
      <c r="AU1017" s="29">
        <f t="shared" si="62"/>
        <v>0</v>
      </c>
      <c r="AV1017" s="30">
        <f t="shared" si="63"/>
        <v>0.14929999999999999</v>
      </c>
      <c r="AW1017" s="25">
        <f>IFERROR(SUMIFS('[1]BD Unidades'!$BI$3:$BI$1424,'[1]BD Unidades'!$A$3:$A$1424,$A1017),"-")</f>
        <v>0</v>
      </c>
      <c r="AX1017" s="25">
        <f>IFERROR(SUMIFS('[1]BD Unidades'!$BJ$3:$BJ$1424,'[1]BD Unidades'!$A$3:$A$1424,$A1017),"-")</f>
        <v>0</v>
      </c>
    </row>
    <row r="1018" spans="1:50" ht="14.4" x14ac:dyDescent="0.3">
      <c r="A1018" s="7">
        <v>86</v>
      </c>
      <c r="B1018" s="7" t="s">
        <v>5953</v>
      </c>
      <c r="D1018" s="8" t="s">
        <v>5954</v>
      </c>
      <c r="E1018" s="19" t="s">
        <v>5291</v>
      </c>
      <c r="F1018" s="19" t="s">
        <v>5292</v>
      </c>
      <c r="G1018" s="19" t="s">
        <v>5955</v>
      </c>
      <c r="H1018" s="19">
        <v>1</v>
      </c>
      <c r="I1018" s="19">
        <v>2024</v>
      </c>
      <c r="J1018" s="19" t="s">
        <v>45</v>
      </c>
      <c r="K1018" s="19" t="s">
        <v>5276</v>
      </c>
      <c r="L1018" s="19" t="s">
        <v>157</v>
      </c>
      <c r="M1018" s="19" t="s">
        <v>90</v>
      </c>
      <c r="N1018" s="19" t="s">
        <v>868</v>
      </c>
      <c r="O1018" s="19" t="s">
        <v>3283</v>
      </c>
      <c r="P1018" s="19" t="s">
        <v>51</v>
      </c>
      <c r="Q1018" s="9" t="s">
        <v>5957</v>
      </c>
      <c r="R1018" s="20">
        <v>6</v>
      </c>
      <c r="S1018" s="20">
        <v>0</v>
      </c>
      <c r="T1018" s="20">
        <v>6</v>
      </c>
      <c r="U1018" s="20">
        <v>1</v>
      </c>
      <c r="V1018" s="21">
        <f>_xlfn.XLOOKUP(D1018,'[1]Gen. Real'!$A:$A,'[1]Gen. Real'!$C:$C,"-",0)</f>
        <v>28.461909999999968</v>
      </c>
      <c r="W1018" s="22"/>
      <c r="X1018" s="22" t="str">
        <f>_xlfn.XLOOKUP(D1018,[1]Vertimiento!$A:$A,[1]Vertimiento!$E:$E,"-",0)</f>
        <v>-</v>
      </c>
      <c r="Y1018" s="23" t="str">
        <f t="shared" si="60"/>
        <v>-</v>
      </c>
      <c r="Z1018" s="19" t="str">
        <f>_xlfn.XLOOKUP(D1018,[1]Cmg!$I$4:$I$85,[1]Cmg!$M$4:$M$85,"----",0,1)</f>
        <v>----</v>
      </c>
      <c r="AA1018" s="19" t="str">
        <f>_xlfn.XLOOKUP(D1018,[1]Cmg!$A$4:$A$89,[1]Cmg!$B$4:$B$89,"----",0,1)</f>
        <v>----</v>
      </c>
      <c r="AB1018" s="19" t="str">
        <f>_xlfn.XLOOKUP(D1018,[1]Cmg!$E$4:$E$89,[1]Cmg!$F$4:$F$89,"----",0,1)</f>
        <v>----</v>
      </c>
      <c r="AC1018" s="19" t="str">
        <f>_xlfn.XLOOKUP(D1018,[1]Cmg!$O$4:$O$89,[1]Cmg!$P$4:$P$89,"----",0,1)</f>
        <v>----</v>
      </c>
      <c r="AD1018" s="24" t="str">
        <f>_xlfn.XLOOKUP(D1018,[1]Cmg!$S$4:$S$89,[1]Cmg!$U$4:$U$89,"----",0,1)</f>
        <v>----</v>
      </c>
      <c r="AG1018" s="25">
        <f>IFERROR(SUMIFS('[1]BD Unidades'!$AH:$AH,'[1]BD Unidades'!$A:$A,'BD Centrales 2023'!$A1018),"-")</f>
        <v>0</v>
      </c>
      <c r="AH1018" s="25">
        <f>SUMIFS('[1]BD Unidades'!$AJ$3:$AJ$1424,'[1]BD Unidades'!$A$3:$A$1424,$A1018)</f>
        <v>5017.4166666666697</v>
      </c>
      <c r="AI1018" s="25">
        <f>SUMIFS('[1]BD Unidades'!$AL$3:$AL$1424,'[1]BD Unidades'!$A$3:$A$1424,$A1018)</f>
        <v>225.833333333333</v>
      </c>
      <c r="AJ1018" s="26">
        <f t="shared" si="61"/>
        <v>4.3071250337735734E-2</v>
      </c>
      <c r="AK1018" s="27">
        <f>IFERROR(SUMIFS('[1]BD Unidades'!$AO$3:$AO$1424,'[1]BD Unidades'!$A$3:$A$1424,$A1018),"-")</f>
        <v>0</v>
      </c>
      <c r="AL1018" s="27">
        <f>IFERROR(SUMIFS('[1]BD Unidades'!$AQ$3:$AQ$1424,'[1]BD Unidades'!$A$3:$A$1424,$A1018),"-")</f>
        <v>0</v>
      </c>
      <c r="AM1018" s="27">
        <f>IFERROR(SUMIFS('[1]BD Unidades'!$AS$3:$AS$1424,'[1]BD Unidades'!$A$3:$A$1424,$A1018),"-")</f>
        <v>0</v>
      </c>
      <c r="AN1018" s="27">
        <f>IFERROR(SUMIFS('[1]BD Unidades'!$AU$3:$AU$1424,'[1]BD Unidades'!$A$3:$A$1424,$A1018),"-")</f>
        <v>0</v>
      </c>
      <c r="AO1018" s="27"/>
      <c r="AP1018" s="27"/>
      <c r="AQ1018" s="25">
        <f>IFERROR(SUMIFS('[1]BD Unidades'!$AZ$3:$AZ$1424,'[1]BD Unidades'!$A$3:$A$1424,$A1018),"-")</f>
        <v>0</v>
      </c>
      <c r="AR1018" s="25">
        <f>IFERROR(SUMIFS('[1]BD Unidades'!$BA$3:$BA$1424,'[1]BD Unidades'!$A$3:$A$1424,$A1018),"-")</f>
        <v>5.8488501088701303</v>
      </c>
      <c r="AS1018" s="28">
        <f>SUMIFS('[1]BD Unidades'!$BC$3:$BC$1424,'[1]BD Unidades'!$A$3:$A$1424,$A1018)</f>
        <v>0</v>
      </c>
      <c r="AT1018" s="28">
        <f>SUMIFS('[1]BD Unidades'!$BE$3:$BE$1424,'[1]BD Unidades'!$A$3:$A$1424,$A1018)</f>
        <v>0</v>
      </c>
      <c r="AU1018" s="29">
        <f t="shared" si="62"/>
        <v>0</v>
      </c>
      <c r="AV1018" s="30">
        <f t="shared" si="63"/>
        <v>0</v>
      </c>
      <c r="AW1018" s="25">
        <f>IFERROR(SUMIFS('[1]BD Unidades'!$BI$3:$BI$1424,'[1]BD Unidades'!$A$3:$A$1424,$A1018),"-")</f>
        <v>0</v>
      </c>
      <c r="AX1018" s="25">
        <f>IFERROR(SUMIFS('[1]BD Unidades'!$BJ$3:$BJ$1424,'[1]BD Unidades'!$A$3:$A$1424,$A1018),"-")</f>
        <v>0</v>
      </c>
    </row>
    <row r="1019" spans="1:50" ht="14.4" x14ac:dyDescent="0.3">
      <c r="A1019" s="7">
        <v>88</v>
      </c>
      <c r="B1019" s="7" t="s">
        <v>6222</v>
      </c>
      <c r="D1019" s="8" t="s">
        <v>6223</v>
      </c>
      <c r="E1019" s="19" t="s">
        <v>5291</v>
      </c>
      <c r="F1019" s="19" t="s">
        <v>5292</v>
      </c>
      <c r="G1019" s="19" t="s">
        <v>6224</v>
      </c>
      <c r="H1019" s="19">
        <v>1</v>
      </c>
      <c r="I1019" s="19">
        <v>2024</v>
      </c>
      <c r="J1019" s="19" t="s">
        <v>45</v>
      </c>
      <c r="K1019" s="19" t="s">
        <v>5276</v>
      </c>
      <c r="L1019" s="19" t="s">
        <v>47</v>
      </c>
      <c r="M1019" s="19" t="s">
        <v>331</v>
      </c>
      <c r="N1019" s="19" t="s">
        <v>724</v>
      </c>
      <c r="O1019" s="19" t="s">
        <v>6225</v>
      </c>
      <c r="P1019" s="19" t="s">
        <v>51</v>
      </c>
      <c r="Q1019" s="9" t="s">
        <v>6226</v>
      </c>
      <c r="R1019" s="20">
        <v>61</v>
      </c>
      <c r="S1019" s="20">
        <v>0</v>
      </c>
      <c r="T1019" s="20">
        <v>61</v>
      </c>
      <c r="U1019" s="20">
        <v>4</v>
      </c>
      <c r="V1019" s="21">
        <f>_xlfn.XLOOKUP(D1019,'[1]Gen. Real'!$A:$A,'[1]Gen. Real'!$C:$C,"-",0)</f>
        <v>209.46003999999971</v>
      </c>
      <c r="W1019" s="22"/>
      <c r="X1019" s="22" t="str">
        <f>_xlfn.XLOOKUP(D1019,[1]Vertimiento!$A:$A,[1]Vertimiento!$E:$E,"-",0)</f>
        <v>-</v>
      </c>
      <c r="Y1019" s="23" t="str">
        <f t="shared" si="60"/>
        <v>-</v>
      </c>
      <c r="Z1019" s="19" t="str">
        <f>_xlfn.XLOOKUP(D1019,[1]Cmg!$I$4:$I$85,[1]Cmg!$M$4:$M$85,"----",0,1)</f>
        <v>----</v>
      </c>
      <c r="AA1019" s="19" t="str">
        <f>_xlfn.XLOOKUP(D1019,[1]Cmg!$A$4:$A$89,[1]Cmg!$B$4:$B$89,"----",0,1)</f>
        <v>----</v>
      </c>
      <c r="AB1019" s="19" t="str">
        <f>_xlfn.XLOOKUP(D1019,[1]Cmg!$E$4:$E$89,[1]Cmg!$F$4:$F$89,"----",0,1)</f>
        <v>----</v>
      </c>
      <c r="AC1019" s="19" t="str">
        <f>_xlfn.XLOOKUP(D1019,[1]Cmg!$O$4:$O$89,[1]Cmg!$P$4:$P$89,"----",0,1)</f>
        <v>----</v>
      </c>
      <c r="AD1019" s="24" t="str">
        <f>_xlfn.XLOOKUP(D1019,[1]Cmg!$S$4:$S$89,[1]Cmg!$U$4:$U$89,"----",0,1)</f>
        <v>----</v>
      </c>
      <c r="AG1019" s="25">
        <f>IFERROR(SUMIFS('[1]BD Unidades'!$AH:$AH,'[1]BD Unidades'!$A:$A,'BD Centrales 2023'!$A1019),"-")</f>
        <v>0</v>
      </c>
      <c r="AH1019" s="25">
        <f>SUMIFS('[1]BD Unidades'!$AJ$3:$AJ$1424,'[1]BD Unidades'!$A$3:$A$1424,$A1019)</f>
        <v>4461.75</v>
      </c>
      <c r="AI1019" s="25">
        <f>SUMIFS('[1]BD Unidades'!$AL$3:$AL$1424,'[1]BD Unidades'!$A$3:$A$1424,$A1019)</f>
        <v>2551.9333333333302</v>
      </c>
      <c r="AJ1019" s="26">
        <f t="shared" si="61"/>
        <v>0.363850663346173</v>
      </c>
      <c r="AK1019" s="27">
        <f>IFERROR(SUMIFS('[1]BD Unidades'!$AO$3:$AO$1424,'[1]BD Unidades'!$A$3:$A$1424,$A1019),"-")</f>
        <v>0</v>
      </c>
      <c r="AL1019" s="27">
        <f>IFERROR(SUMIFS('[1]BD Unidades'!$AQ$3:$AQ$1424,'[1]BD Unidades'!$A$3:$A$1424,$A1019),"-")</f>
        <v>0</v>
      </c>
      <c r="AM1019" s="27">
        <f>IFERROR(SUMIFS('[1]BD Unidades'!$AS$3:$AS$1424,'[1]BD Unidades'!$A$3:$A$1424,$A1019),"-")</f>
        <v>0</v>
      </c>
      <c r="AN1019" s="27">
        <f>IFERROR(SUMIFS('[1]BD Unidades'!$AU$3:$AU$1424,'[1]BD Unidades'!$A$3:$A$1424,$A1019),"-")</f>
        <v>0</v>
      </c>
      <c r="AO1019" s="27"/>
      <c r="AP1019" s="27"/>
      <c r="AQ1019" s="25">
        <f>IFERROR(SUMIFS('[1]BD Unidades'!$AZ$3:$AZ$1424,'[1]BD Unidades'!$A$3:$A$1424,$A1019),"-")</f>
        <v>0</v>
      </c>
      <c r="AR1019" s="25">
        <f>IFERROR(SUMIFS('[1]BD Unidades'!$BA$3:$BA$1424,'[1]BD Unidades'!$A$3:$A$1424,$A1019),"-")</f>
        <v>41.174703005292102</v>
      </c>
      <c r="AS1019" s="28">
        <f>SUMIFS('[1]BD Unidades'!$BC$3:$BC$1424,'[1]BD Unidades'!$A$3:$A$1424,$A1019)</f>
        <v>0</v>
      </c>
      <c r="AT1019" s="28">
        <f>SUMIFS('[1]BD Unidades'!$BE$3:$BE$1424,'[1]BD Unidades'!$A$3:$A$1424,$A1019)</f>
        <v>0</v>
      </c>
      <c r="AU1019" s="29">
        <f t="shared" si="62"/>
        <v>0</v>
      </c>
      <c r="AV1019" s="30">
        <f t="shared" si="63"/>
        <v>0</v>
      </c>
      <c r="AW1019" s="25">
        <f>IFERROR(SUMIFS('[1]BD Unidades'!$BI$3:$BI$1424,'[1]BD Unidades'!$A$3:$A$1424,$A1019),"-")</f>
        <v>0</v>
      </c>
      <c r="AX1019" s="25">
        <f>IFERROR(SUMIFS('[1]BD Unidades'!$BJ$3:$BJ$1424,'[1]BD Unidades'!$A$3:$A$1424,$A1019),"-")</f>
        <v>0</v>
      </c>
    </row>
    <row r="1020" spans="1:50" ht="14.4" x14ac:dyDescent="0.3">
      <c r="A1020" s="7">
        <v>89</v>
      </c>
      <c r="B1020" s="7" t="s">
        <v>5321</v>
      </c>
      <c r="D1020" s="8" t="s">
        <v>5322</v>
      </c>
      <c r="E1020" s="19" t="s">
        <v>64</v>
      </c>
      <c r="F1020" s="19" t="s">
        <v>64</v>
      </c>
      <c r="G1020" s="19" t="s">
        <v>5323</v>
      </c>
      <c r="H1020" s="19">
        <v>2</v>
      </c>
      <c r="I1020" s="19">
        <v>2024</v>
      </c>
      <c r="J1020" s="19" t="s">
        <v>45</v>
      </c>
      <c r="K1020" s="19" t="s">
        <v>5261</v>
      </c>
      <c r="L1020" s="19" t="s">
        <v>47</v>
      </c>
      <c r="M1020" s="19" t="s">
        <v>106</v>
      </c>
      <c r="N1020" s="19" t="s">
        <v>243</v>
      </c>
      <c r="O1020" s="19" t="s">
        <v>1018</v>
      </c>
      <c r="P1020" s="19" t="s">
        <v>51</v>
      </c>
      <c r="Q1020" s="9" t="s">
        <v>5324</v>
      </c>
      <c r="R1020" s="20" t="s">
        <v>5325</v>
      </c>
      <c r="S1020" s="20" t="s">
        <v>6294</v>
      </c>
      <c r="T1020" s="20" t="s">
        <v>5326</v>
      </c>
      <c r="U1020" s="20">
        <v>18.5</v>
      </c>
      <c r="V1020" s="21">
        <f>_xlfn.XLOOKUP(D1020,'[1]Gen. Real'!$A:$A,'[1]Gen. Real'!$C:$C,"-",0)</f>
        <v>628.255</v>
      </c>
      <c r="W1020" s="22"/>
      <c r="X1020" s="22" t="str">
        <f>_xlfn.XLOOKUP(D1020,[1]Vertimiento!$A:$A,[1]Vertimiento!$E:$E,"-",0)</f>
        <v>-</v>
      </c>
      <c r="Y1020" s="23" t="str">
        <f t="shared" si="60"/>
        <v>-</v>
      </c>
      <c r="Z1020" s="19" t="str">
        <f>_xlfn.XLOOKUP(D1020,[1]Cmg!$I$4:$I$85,[1]Cmg!$M$4:$M$85,"----",0,1)</f>
        <v>----</v>
      </c>
      <c r="AA1020" s="19" t="str">
        <f>_xlfn.XLOOKUP(D1020,[1]Cmg!$A$4:$A$89,[1]Cmg!$B$4:$B$89,"----",0,1)</f>
        <v>----</v>
      </c>
      <c r="AB1020" s="19" t="str">
        <f>_xlfn.XLOOKUP(D1020,[1]Cmg!$E$4:$E$89,[1]Cmg!$F$4:$F$89,"----",0,1)</f>
        <v>----</v>
      </c>
      <c r="AC1020" s="19" t="str">
        <f>_xlfn.XLOOKUP(D1020,[1]Cmg!$O$4:$O$89,[1]Cmg!$P$4:$P$89,"----",0,1)</f>
        <v>----</v>
      </c>
      <c r="AD1020" s="24" t="str">
        <f>_xlfn.XLOOKUP(D1020,[1]Cmg!$S$4:$S$89,[1]Cmg!$U$4:$U$89,"----",0,1)</f>
        <v>----</v>
      </c>
      <c r="AG1020" s="25">
        <f>IFERROR(SUMIFS('[1]BD Unidades'!$AH:$AH,'[1]BD Unidades'!$A:$A,'BD Centrales 2023'!$A1020),"-")</f>
        <v>248.06</v>
      </c>
      <c r="AH1020" s="25">
        <f>SUMIFS('[1]BD Unidades'!$AJ$3:$AJ$1424,'[1]BD Unidades'!$A$3:$A$1424,$A1020)</f>
        <v>0</v>
      </c>
      <c r="AI1020" s="25">
        <f>SUMIFS('[1]BD Unidades'!$AL$3:$AL$1424,'[1]BD Unidades'!$A$3:$A$1424,$A1020)</f>
        <v>0</v>
      </c>
      <c r="AJ1020" s="26" t="str">
        <f t="shared" si="61"/>
        <v>-</v>
      </c>
      <c r="AK1020" s="27">
        <f>IFERROR(SUMIFS('[1]BD Unidades'!$AO$3:$AO$1424,'[1]BD Unidades'!$A$3:$A$1424,$A1020),"-")</f>
        <v>0</v>
      </c>
      <c r="AL1020" s="27">
        <f>IFERROR(SUMIFS('[1]BD Unidades'!$AQ$3:$AQ$1424,'[1]BD Unidades'!$A$3:$A$1424,$A1020),"-")</f>
        <v>0</v>
      </c>
      <c r="AM1020" s="27">
        <f>IFERROR(SUMIFS('[1]BD Unidades'!$AS$3:$AS$1424,'[1]BD Unidades'!$A$3:$A$1424,$A1020),"-")</f>
        <v>0</v>
      </c>
      <c r="AN1020" s="27">
        <f>IFERROR(SUMIFS('[1]BD Unidades'!$AU$3:$AU$1424,'[1]BD Unidades'!$A$3:$A$1424,$A1020),"-")</f>
        <v>0</v>
      </c>
      <c r="AO1020" s="27"/>
      <c r="AP1020" s="27"/>
      <c r="AQ1020" s="25">
        <f>IFERROR(SUMIFS('[1]BD Unidades'!$AZ$3:$AZ$1424,'[1]BD Unidades'!$A$3:$A$1424,$A1020),"-")</f>
        <v>247.22859053315034</v>
      </c>
      <c r="AR1020" s="25">
        <f>IFERROR(SUMIFS('[1]BD Unidades'!$BA$3:$BA$1424,'[1]BD Unidades'!$A$3:$A$1424,$A1020),"-")</f>
        <v>249.60357635311101</v>
      </c>
      <c r="AS1020" s="28">
        <f>SUMIFS('[1]BD Unidades'!$BC$3:$BC$1424,'[1]BD Unidades'!$A$3:$A$1424,$A1020)</f>
        <v>0</v>
      </c>
      <c r="AT1020" s="28">
        <f>SUMIFS('[1]BD Unidades'!$BE$3:$BE$1424,'[1]BD Unidades'!$A$3:$A$1424,$A1020)</f>
        <v>0</v>
      </c>
      <c r="AU1020" s="29">
        <f t="shared" si="62"/>
        <v>0</v>
      </c>
      <c r="AV1020" s="30" t="str">
        <f t="shared" si="63"/>
        <v>-</v>
      </c>
      <c r="AW1020" s="25">
        <f>IFERROR(SUMIFS('[1]BD Unidades'!$BI$3:$BI$1424,'[1]BD Unidades'!$A$3:$A$1424,$A1020),"-")</f>
        <v>208.78656041816799</v>
      </c>
      <c r="AX1020" s="25">
        <f>IFERROR(SUMIFS('[1]BD Unidades'!$BJ$3:$BJ$1424,'[1]BD Unidades'!$A$3:$A$1424,$A1020),"-")</f>
        <v>134.3077133804849</v>
      </c>
    </row>
    <row r="1021" spans="1:50" ht="14.4" x14ac:dyDescent="0.3">
      <c r="A1021" s="7">
        <v>93</v>
      </c>
      <c r="B1021" s="7" t="s">
        <v>6002</v>
      </c>
      <c r="D1021" s="8" t="s">
        <v>6003</v>
      </c>
      <c r="E1021" s="19" t="s">
        <v>64</v>
      </c>
      <c r="F1021" s="19" t="s">
        <v>64</v>
      </c>
      <c r="G1021" s="19" t="s">
        <v>6004</v>
      </c>
      <c r="H1021" s="19">
        <v>1</v>
      </c>
      <c r="I1021" s="19">
        <v>2024</v>
      </c>
      <c r="J1021" s="19" t="s">
        <v>45</v>
      </c>
      <c r="K1021" s="19" t="s">
        <v>5261</v>
      </c>
      <c r="L1021" s="19" t="s">
        <v>47</v>
      </c>
      <c r="M1021" s="19" t="s">
        <v>68</v>
      </c>
      <c r="N1021" s="19" t="s">
        <v>68</v>
      </c>
      <c r="O1021" s="19" t="s">
        <v>1893</v>
      </c>
      <c r="P1021" s="19" t="s">
        <v>51</v>
      </c>
      <c r="Q1021" s="9" t="s">
        <v>6005</v>
      </c>
      <c r="R1021" s="20">
        <v>107.7</v>
      </c>
      <c r="S1021" s="20">
        <v>1.1978</v>
      </c>
      <c r="T1021" s="20">
        <v>106.41</v>
      </c>
      <c r="U1021" s="20">
        <v>2.14</v>
      </c>
      <c r="V1021" s="21">
        <f>_xlfn.XLOOKUP(D1021,'[1]Gen. Real'!$A:$A,'[1]Gen. Real'!$C:$C,"-",0)</f>
        <v>55.788199999999996</v>
      </c>
      <c r="W1021" s="22"/>
      <c r="X1021" s="22" t="str">
        <f>_xlfn.XLOOKUP(D1021,[1]Vertimiento!$A:$A,[1]Vertimiento!$E:$E,"-",0)</f>
        <v>-</v>
      </c>
      <c r="Y1021" s="23" t="str">
        <f t="shared" si="60"/>
        <v>-</v>
      </c>
      <c r="Z1021" s="19" t="str">
        <f>_xlfn.XLOOKUP(D1021,[1]Cmg!$I$4:$I$85,[1]Cmg!$M$4:$M$85,"----",0,1)</f>
        <v>----</v>
      </c>
      <c r="AA1021" s="19" t="str">
        <f>_xlfn.XLOOKUP(D1021,[1]Cmg!$A$4:$A$89,[1]Cmg!$B$4:$B$89,"----",0,1)</f>
        <v>----</v>
      </c>
      <c r="AB1021" s="19" t="str">
        <f>_xlfn.XLOOKUP(D1021,[1]Cmg!$E$4:$E$89,[1]Cmg!$F$4:$F$89,"----",0,1)</f>
        <v>----</v>
      </c>
      <c r="AC1021" s="19" t="str">
        <f>_xlfn.XLOOKUP(D1021,[1]Cmg!$O$4:$O$89,[1]Cmg!$P$4:$P$89,"----",0,1)</f>
        <v>----</v>
      </c>
      <c r="AD1021" s="24" t="str">
        <f>_xlfn.XLOOKUP(D1021,[1]Cmg!$S$4:$S$89,[1]Cmg!$U$4:$U$89,"----",0,1)</f>
        <v>----</v>
      </c>
      <c r="AG1021" s="25">
        <f>IFERROR(SUMIFS('[1]BD Unidades'!$AH:$AH,'[1]BD Unidades'!$A:$A,'BD Centrales 2023'!$A1021),"-")</f>
        <v>104</v>
      </c>
      <c r="AH1021" s="25">
        <f>SUMIFS('[1]BD Unidades'!$AJ$3:$AJ$1424,'[1]BD Unidades'!$A$3:$A$1424,$A1021)</f>
        <v>0</v>
      </c>
      <c r="AI1021" s="25">
        <f>SUMIFS('[1]BD Unidades'!$AL$3:$AL$1424,'[1]BD Unidades'!$A$3:$A$1424,$A1021)</f>
        <v>8306.7666666666701</v>
      </c>
      <c r="AJ1021" s="26">
        <f t="shared" si="61"/>
        <v>1</v>
      </c>
      <c r="AK1021" s="27">
        <f>IFERROR(SUMIFS('[1]BD Unidades'!$AO$3:$AO$1424,'[1]BD Unidades'!$A$3:$A$1424,$A1021),"-")</f>
        <v>0</v>
      </c>
      <c r="AL1021" s="27">
        <f>IFERROR(SUMIFS('[1]BD Unidades'!$AQ$3:$AQ$1424,'[1]BD Unidades'!$A$3:$A$1424,$A1021),"-")</f>
        <v>0</v>
      </c>
      <c r="AM1021" s="27">
        <f>IFERROR(SUMIFS('[1]BD Unidades'!$AS$3:$AS$1424,'[1]BD Unidades'!$A$3:$A$1424,$A1021),"-")</f>
        <v>0</v>
      </c>
      <c r="AN1021" s="27">
        <f>IFERROR(SUMIFS('[1]BD Unidades'!$AU$3:$AU$1424,'[1]BD Unidades'!$A$3:$A$1424,$A1021),"-")</f>
        <v>0</v>
      </c>
      <c r="AO1021" s="27"/>
      <c r="AP1021" s="27"/>
      <c r="AQ1021" s="25">
        <f>IFERROR(SUMIFS('[1]BD Unidades'!$AZ$3:$AZ$1424,'[1]BD Unidades'!$A$3:$A$1424,$A1021),"-")</f>
        <v>103.9948221767348</v>
      </c>
      <c r="AR1021" s="25">
        <f>IFERROR(SUMIFS('[1]BD Unidades'!$BA$3:$BA$1424,'[1]BD Unidades'!$A$3:$A$1424,$A1021),"-")</f>
        <v>107.674933688599</v>
      </c>
      <c r="AS1021" s="28">
        <f>SUMIFS('[1]BD Unidades'!$BC$3:$BC$1424,'[1]BD Unidades'!$A$3:$A$1424,$A1021)</f>
        <v>2.4218281690344699E-2</v>
      </c>
      <c r="AT1021" s="28">
        <f>SUMIFS('[1]BD Unidades'!$BE$3:$BE$1424,'[1]BD Unidades'!$A$3:$A$1424,$A1021)</f>
        <v>0.95341894977168995</v>
      </c>
      <c r="AU1021" s="29">
        <f t="shared" si="62"/>
        <v>0.93032878107720662</v>
      </c>
      <c r="AV1021" s="30">
        <f t="shared" si="63"/>
        <v>1.1977999999999999E-2</v>
      </c>
      <c r="AW1021" s="25">
        <f>IFERROR(SUMIFS('[1]BD Unidades'!$BI$3:$BI$1424,'[1]BD Unidades'!$A$3:$A$1424,$A1021),"-")</f>
        <v>95.590539615130197</v>
      </c>
      <c r="AX1021" s="25">
        <f>IFERROR(SUMIFS('[1]BD Unidades'!$BJ$3:$BJ$1424,'[1]BD Unidades'!$A$3:$A$1424,$A1021),"-")</f>
        <v>61.491251021143903</v>
      </c>
    </row>
    <row r="1022" spans="1:50" ht="14.4" x14ac:dyDescent="0.3">
      <c r="A1022" s="7">
        <v>99</v>
      </c>
      <c r="B1022" s="7" t="s">
        <v>6051</v>
      </c>
      <c r="D1022" s="8" t="s">
        <v>6052</v>
      </c>
      <c r="E1022" s="19" t="s">
        <v>64</v>
      </c>
      <c r="F1022" s="19" t="s">
        <v>64</v>
      </c>
      <c r="G1022" s="19" t="s">
        <v>6037</v>
      </c>
      <c r="H1022" s="19">
        <v>1</v>
      </c>
      <c r="I1022" s="19">
        <v>2024</v>
      </c>
      <c r="J1022" s="19" t="s">
        <v>45</v>
      </c>
      <c r="K1022" s="19" t="s">
        <v>5261</v>
      </c>
      <c r="L1022" s="19" t="s">
        <v>47</v>
      </c>
      <c r="M1022" s="19" t="s">
        <v>189</v>
      </c>
      <c r="N1022" s="19" t="s">
        <v>899</v>
      </c>
      <c r="O1022" s="19" t="s">
        <v>899</v>
      </c>
      <c r="P1022" s="19" t="s">
        <v>51</v>
      </c>
      <c r="Q1022" s="9" t="s">
        <v>6053</v>
      </c>
      <c r="R1022" s="20">
        <v>89.203800000000001</v>
      </c>
      <c r="S1022" s="20">
        <v>1.1200000000000001</v>
      </c>
      <c r="T1022" s="20">
        <v>88.204300000000003</v>
      </c>
      <c r="U1022" s="20">
        <v>13.4</v>
      </c>
      <c r="V1022" s="21">
        <f>_xlfn.XLOOKUP(D1022,'[1]Gen. Real'!$A:$A,'[1]Gen. Real'!$C:$C,"-",0)</f>
        <v>105.134</v>
      </c>
      <c r="W1022" s="22"/>
      <c r="X1022" s="22" t="str">
        <f>_xlfn.XLOOKUP(D1022,[1]Vertimiento!$A:$A,[1]Vertimiento!$E:$E,"-",0)</f>
        <v>-</v>
      </c>
      <c r="Y1022" s="23" t="str">
        <f t="shared" si="60"/>
        <v>-</v>
      </c>
      <c r="Z1022" s="19" t="str">
        <f>_xlfn.XLOOKUP(D1022,[1]Cmg!$I$4:$I$85,[1]Cmg!$M$4:$M$85,"----",0,1)</f>
        <v>----</v>
      </c>
      <c r="AA1022" s="19" t="str">
        <f>_xlfn.XLOOKUP(D1022,[1]Cmg!$A$4:$A$89,[1]Cmg!$B$4:$B$89,"----",0,1)</f>
        <v>----</v>
      </c>
      <c r="AB1022" s="19" t="str">
        <f>_xlfn.XLOOKUP(D1022,[1]Cmg!$E$4:$E$89,[1]Cmg!$F$4:$F$89,"----",0,1)</f>
        <v>----</v>
      </c>
      <c r="AC1022" s="19" t="str">
        <f>_xlfn.XLOOKUP(D1022,[1]Cmg!$O$4:$O$89,[1]Cmg!$P$4:$P$89,"----",0,1)</f>
        <v>----</v>
      </c>
      <c r="AD1022" s="24" t="str">
        <f>_xlfn.XLOOKUP(D1022,[1]Cmg!$S$4:$S$89,[1]Cmg!$U$4:$U$89,"----",0,1)</f>
        <v>----</v>
      </c>
      <c r="AG1022" s="25">
        <f>IFERROR(SUMIFS('[1]BD Unidades'!$AH:$AH,'[1]BD Unidades'!$A:$A,'BD Centrales 2023'!$A1022),"-")</f>
        <v>95.6</v>
      </c>
      <c r="AH1022" s="25">
        <f>SUMIFS('[1]BD Unidades'!$AJ$3:$AJ$1424,'[1]BD Unidades'!$A$3:$A$1424,$A1022)</f>
        <v>1784.7692587087099</v>
      </c>
      <c r="AI1022" s="25">
        <f>SUMIFS('[1]BD Unidades'!$AL$3:$AL$1424,'[1]BD Unidades'!$A$3:$A$1424,$A1022)</f>
        <v>8183.7186308206556</v>
      </c>
      <c r="AJ1022" s="26">
        <f t="shared" si="61"/>
        <v>0.82095887776686927</v>
      </c>
      <c r="AK1022" s="27">
        <f>IFERROR(SUMIFS('[1]BD Unidades'!$AO$3:$AO$1424,'[1]BD Unidades'!$A$3:$A$1424,$A1022),"-")</f>
        <v>0</v>
      </c>
      <c r="AL1022" s="27">
        <f>IFERROR(SUMIFS('[1]BD Unidades'!$AQ$3:$AQ$1424,'[1]BD Unidades'!$A$3:$A$1424,$A1022),"-")</f>
        <v>0</v>
      </c>
      <c r="AM1022" s="27">
        <f>IFERROR(SUMIFS('[1]BD Unidades'!$AS$3:$AS$1424,'[1]BD Unidades'!$A$3:$A$1424,$A1022),"-")</f>
        <v>0</v>
      </c>
      <c r="AN1022" s="27">
        <f>IFERROR(SUMIFS('[1]BD Unidades'!$AU$3:$AU$1424,'[1]BD Unidades'!$A$3:$A$1424,$A1022),"-")</f>
        <v>0</v>
      </c>
      <c r="AO1022" s="27"/>
      <c r="AP1022" s="27"/>
      <c r="AQ1022" s="25">
        <f>IFERROR(SUMIFS('[1]BD Unidades'!$AZ$3:$AZ$1424,'[1]BD Unidades'!$A$3:$A$1424,$A1022),"-")</f>
        <v>90.060439444030621</v>
      </c>
      <c r="AR1022" s="25">
        <f>IFERROR(SUMIFS('[1]BD Unidades'!$BA$3:$BA$1424,'[1]BD Unidades'!$A$3:$A$1424,$A1022),"-")</f>
        <v>107.610815597705</v>
      </c>
      <c r="AS1022" s="28">
        <f>SUMIFS('[1]BD Unidades'!$BC$3:$BC$1424,'[1]BD Unidades'!$A$3:$A$1424,$A1022)</f>
        <v>0.17219211150380004</v>
      </c>
      <c r="AT1022" s="28">
        <f>SUMIFS('[1]BD Unidades'!$BE$3:$BE$1424,'[1]BD Unidades'!$A$3:$A$1424,$A1022)</f>
        <v>1.1593499902194104</v>
      </c>
      <c r="AU1022" s="29">
        <f t="shared" si="62"/>
        <v>0.95971906743162017</v>
      </c>
      <c r="AV1022" s="30">
        <f t="shared" si="63"/>
        <v>1.1200000000000002E-2</v>
      </c>
      <c r="AW1022" s="25">
        <f>IFERROR(SUMIFS('[1]BD Unidades'!$BI$3:$BI$1424,'[1]BD Unidades'!$A$3:$A$1424,$A1022),"-")</f>
        <v>73.234768973206826</v>
      </c>
      <c r="AX1022" s="25">
        <f>IFERROR(SUMIFS('[1]BD Unidades'!$BJ$3:$BJ$1424,'[1]BD Unidades'!$A$3:$A$1424,$A1022),"-")</f>
        <v>47.110284977344705</v>
      </c>
    </row>
    <row r="1023" spans="1:50" ht="14.4" x14ac:dyDescent="0.3">
      <c r="A1023" s="7">
        <v>104</v>
      </c>
      <c r="B1023" s="7" t="s">
        <v>6162</v>
      </c>
      <c r="D1023" s="8" t="s">
        <v>6163</v>
      </c>
      <c r="E1023" s="19" t="s">
        <v>64</v>
      </c>
      <c r="F1023" s="19" t="s">
        <v>64</v>
      </c>
      <c r="G1023" s="19" t="s">
        <v>6164</v>
      </c>
      <c r="H1023" s="19">
        <v>1</v>
      </c>
      <c r="I1023" s="19">
        <v>2024</v>
      </c>
      <c r="J1023" s="19" t="s">
        <v>45</v>
      </c>
      <c r="K1023" s="19" t="s">
        <v>5276</v>
      </c>
      <c r="L1023" s="19" t="s">
        <v>47</v>
      </c>
      <c r="M1023" s="19" t="s">
        <v>68</v>
      </c>
      <c r="N1023" s="19" t="s">
        <v>5431</v>
      </c>
      <c r="O1023" s="19" t="s">
        <v>5686</v>
      </c>
      <c r="P1023" s="19" t="s">
        <v>51</v>
      </c>
      <c r="Q1023" s="9" t="s">
        <v>6165</v>
      </c>
      <c r="R1023" s="20">
        <v>378.95</v>
      </c>
      <c r="S1023" s="20">
        <v>8.07</v>
      </c>
      <c r="T1023" s="20">
        <v>348.35</v>
      </c>
      <c r="U1023" s="20">
        <v>128</v>
      </c>
      <c r="V1023" s="21">
        <f>_xlfn.XLOOKUP(D1023,'[1]Gen. Real'!$A:$A,'[1]Gen. Real'!$C:$C,"-",0)</f>
        <v>1551.075</v>
      </c>
      <c r="W1023" s="22"/>
      <c r="X1023" s="22" t="str">
        <f>_xlfn.XLOOKUP(D1023,[1]Vertimiento!$A:$A,[1]Vertimiento!$E:$E,"-",0)</f>
        <v>-</v>
      </c>
      <c r="Y1023" s="23" t="str">
        <f t="shared" si="60"/>
        <v>-</v>
      </c>
      <c r="Z1023" s="19" t="str">
        <f>_xlfn.XLOOKUP(D1023,[1]Cmg!$I$4:$I$85,[1]Cmg!$M$4:$M$85,"----",0,1)</f>
        <v>----</v>
      </c>
      <c r="AA1023" s="19" t="str">
        <f>_xlfn.XLOOKUP(D1023,[1]Cmg!$A$4:$A$89,[1]Cmg!$B$4:$B$89,"----",0,1)</f>
        <v>----</v>
      </c>
      <c r="AB1023" s="19" t="str">
        <f>_xlfn.XLOOKUP(D1023,[1]Cmg!$E$4:$E$89,[1]Cmg!$F$4:$F$89,"----",0,1)</f>
        <v>----</v>
      </c>
      <c r="AC1023" s="19" t="str">
        <f>_xlfn.XLOOKUP(D1023,[1]Cmg!$O$4:$O$89,[1]Cmg!$P$4:$P$89,"----",0,1)</f>
        <v>----</v>
      </c>
      <c r="AD1023" s="24" t="str">
        <f>_xlfn.XLOOKUP(D1023,[1]Cmg!$S$4:$S$89,[1]Cmg!$U$4:$U$89,"----",0,1)</f>
        <v>----</v>
      </c>
      <c r="AG1023" s="25">
        <f>IFERROR(SUMIFS('[1]BD Unidades'!$AH:$AH,'[1]BD Unidades'!$A:$A,'BD Centrales 2023'!$A1023),"-")</f>
        <v>369</v>
      </c>
      <c r="AH1023" s="25">
        <f>SUMIFS('[1]BD Unidades'!$AJ$3:$AJ$1424,'[1]BD Unidades'!$A$3:$A$1424,$A1023)</f>
        <v>1646.4639583058452</v>
      </c>
      <c r="AI1023" s="25">
        <f>SUMIFS('[1]BD Unidades'!$AL$3:$AL$1424,'[1]BD Unidades'!$A$3:$A$1424,$A1023)</f>
        <v>5282.2283779742247</v>
      </c>
      <c r="AJ1023" s="26">
        <f t="shared" si="61"/>
        <v>0.762370173418638</v>
      </c>
      <c r="AK1023" s="27">
        <f>IFERROR(SUMIFS('[1]BD Unidades'!$AO$3:$AO$1424,'[1]BD Unidades'!$A$3:$A$1424,$A1023),"-")</f>
        <v>0</v>
      </c>
      <c r="AL1023" s="27">
        <f>IFERROR(SUMIFS('[1]BD Unidades'!$AQ$3:$AQ$1424,'[1]BD Unidades'!$A$3:$A$1424,$A1023),"-")</f>
        <v>0</v>
      </c>
      <c r="AM1023" s="27">
        <f>IFERROR(SUMIFS('[1]BD Unidades'!$AS$3:$AS$1424,'[1]BD Unidades'!$A$3:$A$1424,$A1023),"-")</f>
        <v>0</v>
      </c>
      <c r="AN1023" s="27">
        <f>IFERROR(SUMIFS('[1]BD Unidades'!$AU$3:$AU$1424,'[1]BD Unidades'!$A$3:$A$1424,$A1023),"-")</f>
        <v>0</v>
      </c>
      <c r="AO1023" s="27"/>
      <c r="AP1023" s="27"/>
      <c r="AQ1023" s="25">
        <f>IFERROR(SUMIFS('[1]BD Unidades'!$AZ$3:$AZ$1424,'[1]BD Unidades'!$A$3:$A$1424,$A1023),"-")</f>
        <v>368.98374496421201</v>
      </c>
      <c r="AR1023" s="25">
        <f>IFERROR(SUMIFS('[1]BD Unidades'!$BA$3:$BA$1424,'[1]BD Unidades'!$A$3:$A$1424,$A1023),"-")</f>
        <v>368.98374496421201</v>
      </c>
      <c r="AS1023" s="28">
        <f>SUMIFS('[1]BD Unidades'!$BC$3:$BC$1424,'[1]BD Unidades'!$A$3:$A$1424,$A1023)</f>
        <v>3.8001876826409112E-2</v>
      </c>
      <c r="AT1023" s="28">
        <f>SUMIFS('[1]BD Unidades'!$BE$3:$BE$1424,'[1]BD Unidades'!$A$3:$A$1424,$A1023)</f>
        <v>0.80194045902691546</v>
      </c>
      <c r="AU1023" s="29">
        <f t="shared" si="62"/>
        <v>0.77146521648086064</v>
      </c>
      <c r="AV1023" s="30">
        <f t="shared" si="63"/>
        <v>8.0700000000000008E-2</v>
      </c>
      <c r="AW1023" s="25">
        <f>IFERROR(SUMIFS('[1]BD Unidades'!$BI$3:$BI$1424,'[1]BD Unidades'!$A$3:$A$1424,$A1023),"-")</f>
        <v>265.56593470062944</v>
      </c>
      <c r="AX1023" s="25">
        <f>IFERROR(SUMIFS('[1]BD Unidades'!$BJ$3:$BJ$1424,'[1]BD Unidades'!$A$3:$A$1424,$A1023),"-")</f>
        <v>170.83261187863806</v>
      </c>
    </row>
    <row r="1024" spans="1:50" ht="14.4" x14ac:dyDescent="0.3">
      <c r="A1024" s="7">
        <v>110</v>
      </c>
      <c r="B1024" s="7" t="s">
        <v>5368</v>
      </c>
      <c r="D1024" s="8" t="s">
        <v>5369</v>
      </c>
      <c r="E1024" s="19" t="s">
        <v>1237</v>
      </c>
      <c r="F1024" s="19" t="s">
        <v>5370</v>
      </c>
      <c r="G1024" s="19" t="s">
        <v>5371</v>
      </c>
      <c r="H1024" s="19">
        <v>1</v>
      </c>
      <c r="I1024" s="19">
        <v>2024</v>
      </c>
      <c r="J1024" s="19" t="s">
        <v>45</v>
      </c>
      <c r="K1024" s="19" t="s">
        <v>5267</v>
      </c>
      <c r="L1024" s="19" t="s">
        <v>47</v>
      </c>
      <c r="M1024" s="19" t="s">
        <v>497</v>
      </c>
      <c r="N1024" s="19" t="s">
        <v>557</v>
      </c>
      <c r="O1024" s="19" t="s">
        <v>557</v>
      </c>
      <c r="P1024" s="19" t="s">
        <v>51</v>
      </c>
      <c r="Q1024" s="9" t="s">
        <v>5373</v>
      </c>
      <c r="R1024" s="20">
        <v>15.2545</v>
      </c>
      <c r="S1024" s="20">
        <v>8.2696000000000005</v>
      </c>
      <c r="T1024" s="20">
        <v>14.066700000000001</v>
      </c>
      <c r="U1024" s="20">
        <v>5.5E-2</v>
      </c>
      <c r="V1024" s="21">
        <f>_xlfn.XLOOKUP(D1024,'[1]Gen. Real'!$A:$A,'[1]Gen. Real'!$C:$C,"-",0)</f>
        <v>0</v>
      </c>
      <c r="W1024" s="22"/>
      <c r="X1024" s="22" t="str">
        <f>_xlfn.XLOOKUP(D1024,[1]Vertimiento!$A:$A,[1]Vertimiento!$E:$E,"-",0)</f>
        <v>-</v>
      </c>
      <c r="Y1024" s="23" t="str">
        <f t="shared" si="60"/>
        <v>-</v>
      </c>
      <c r="Z1024" s="19" t="str">
        <f>_xlfn.XLOOKUP(D1024,[1]Cmg!$I$4:$I$85,[1]Cmg!$M$4:$M$85,"----",0,1)</f>
        <v>----</v>
      </c>
      <c r="AA1024" s="19" t="str">
        <f>_xlfn.XLOOKUP(D1024,[1]Cmg!$A$4:$A$89,[1]Cmg!$B$4:$B$89,"----",0,1)</f>
        <v>----</v>
      </c>
      <c r="AB1024" s="19" t="str">
        <f>_xlfn.XLOOKUP(D1024,[1]Cmg!$E$4:$E$89,[1]Cmg!$F$4:$F$89,"----",0,1)</f>
        <v>----</v>
      </c>
      <c r="AC1024" s="19" t="str">
        <f>_xlfn.XLOOKUP(D1024,[1]Cmg!$O$4:$O$89,[1]Cmg!$P$4:$P$89,"----",0,1)</f>
        <v>----</v>
      </c>
      <c r="AD1024" s="24" t="str">
        <f>_xlfn.XLOOKUP(D1024,[1]Cmg!$S$4:$S$89,[1]Cmg!$U$4:$U$89,"----",0,1)</f>
        <v>----</v>
      </c>
      <c r="AG1024" s="25">
        <f>IFERROR(SUMIFS('[1]BD Unidades'!$AH:$AH,'[1]BD Unidades'!$A:$A,'BD Centrales 2023'!$A1024),"-")</f>
        <v>0</v>
      </c>
      <c r="AH1024" s="25">
        <f>SUMIFS('[1]BD Unidades'!$AJ$3:$AJ$1424,'[1]BD Unidades'!$A$3:$A$1424,$A1024)</f>
        <v>3037.8183486839948</v>
      </c>
      <c r="AI1024" s="25">
        <f>SUMIFS('[1]BD Unidades'!$AL$3:$AL$1424,'[1]BD Unidades'!$A$3:$A$1424,$A1024)</f>
        <v>0</v>
      </c>
      <c r="AJ1024" s="26">
        <f t="shared" si="61"/>
        <v>0</v>
      </c>
      <c r="AK1024" s="27">
        <f>IFERROR(SUMIFS('[1]BD Unidades'!$AO$3:$AO$1424,'[1]BD Unidades'!$A$3:$A$1424,$A1024),"-")</f>
        <v>0</v>
      </c>
      <c r="AL1024" s="27">
        <f>IFERROR(SUMIFS('[1]BD Unidades'!$AQ$3:$AQ$1424,'[1]BD Unidades'!$A$3:$A$1424,$A1024),"-")</f>
        <v>0</v>
      </c>
      <c r="AM1024" s="27">
        <f>IFERROR(SUMIFS('[1]BD Unidades'!$AS$3:$AS$1424,'[1]BD Unidades'!$A$3:$A$1424,$A1024),"-")</f>
        <v>0</v>
      </c>
      <c r="AN1024" s="27">
        <f>IFERROR(SUMIFS('[1]BD Unidades'!$AU$3:$AU$1424,'[1]BD Unidades'!$A$3:$A$1424,$A1024),"-")</f>
        <v>0</v>
      </c>
      <c r="AO1024" s="27"/>
      <c r="AP1024" s="27"/>
      <c r="AQ1024" s="25">
        <f>IFERROR(SUMIFS('[1]BD Unidades'!$AZ$3:$AZ$1424,'[1]BD Unidades'!$A$3:$A$1424,$A1024),"-")</f>
        <v>0</v>
      </c>
      <c r="AR1024" s="25">
        <f>IFERROR(SUMIFS('[1]BD Unidades'!$BA$3:$BA$1424,'[1]BD Unidades'!$A$3:$A$1424,$A1024),"-")</f>
        <v>5.29</v>
      </c>
      <c r="AS1024" s="28">
        <f>SUMIFS('[1]BD Unidades'!$BC$3:$BC$1424,'[1]BD Unidades'!$A$3:$A$1424,$A1024)</f>
        <v>0</v>
      </c>
      <c r="AT1024" s="28">
        <f>SUMIFS('[1]BD Unidades'!$BE$3:$BE$1424,'[1]BD Unidades'!$A$3:$A$1424,$A1024)</f>
        <v>0</v>
      </c>
      <c r="AU1024" s="29">
        <f t="shared" si="62"/>
        <v>0</v>
      </c>
      <c r="AV1024" s="30">
        <f t="shared" si="63"/>
        <v>8.2696000000000006E-2</v>
      </c>
      <c r="AW1024" s="25">
        <f>IFERROR(SUMIFS('[1]BD Unidades'!$BI$3:$BI$1424,'[1]BD Unidades'!$A$3:$A$1424,$A1024),"-")</f>
        <v>0</v>
      </c>
      <c r="AX1024" s="25">
        <f>IFERROR(SUMIFS('[1]BD Unidades'!$BJ$3:$BJ$1424,'[1]BD Unidades'!$A$3:$A$1424,$A1024),"-")</f>
        <v>0</v>
      </c>
    </row>
    <row r="1025" spans="1:50" ht="14.4" x14ac:dyDescent="0.3">
      <c r="A1025" s="7">
        <v>112</v>
      </c>
      <c r="B1025" s="7" t="s">
        <v>6079</v>
      </c>
      <c r="D1025" s="8" t="s">
        <v>6080</v>
      </c>
      <c r="E1025" s="19" t="s">
        <v>5317</v>
      </c>
      <c r="F1025" s="19" t="s">
        <v>5317</v>
      </c>
      <c r="G1025" s="19" t="s">
        <v>6081</v>
      </c>
      <c r="H1025" s="19">
        <v>1</v>
      </c>
      <c r="I1025" s="19">
        <v>2024</v>
      </c>
      <c r="J1025" s="19" t="s">
        <v>45</v>
      </c>
      <c r="K1025" s="19" t="s">
        <v>5276</v>
      </c>
      <c r="L1025" s="19" t="s">
        <v>47</v>
      </c>
      <c r="M1025" s="19" t="s">
        <v>189</v>
      </c>
      <c r="N1025" s="19" t="s">
        <v>189</v>
      </c>
      <c r="O1025" s="19" t="s">
        <v>5134</v>
      </c>
      <c r="P1025" s="19" t="s">
        <v>51</v>
      </c>
      <c r="Q1025" s="9" t="s">
        <v>6082</v>
      </c>
      <c r="R1025" s="20">
        <v>267.096</v>
      </c>
      <c r="S1025" s="20">
        <v>8.2110000000000003</v>
      </c>
      <c r="T1025" s="20">
        <v>245.16499999999999</v>
      </c>
      <c r="U1025" s="20">
        <v>82</v>
      </c>
      <c r="V1025" s="21">
        <f>_xlfn.XLOOKUP(D1025,'[1]Gen. Real'!$A:$A,'[1]Gen. Real'!$C:$C,"-",0)</f>
        <v>816.00444000000005</v>
      </c>
      <c r="W1025" s="22"/>
      <c r="X1025" s="22" t="str">
        <f>_xlfn.XLOOKUP(D1025,[1]Vertimiento!$A:$A,[1]Vertimiento!$E:$E,"-",0)</f>
        <v>-</v>
      </c>
      <c r="Y1025" s="23" t="str">
        <f t="shared" si="60"/>
        <v>-</v>
      </c>
      <c r="Z1025" s="19" t="str">
        <f>_xlfn.XLOOKUP(D1025,[1]Cmg!$I$4:$I$85,[1]Cmg!$M$4:$M$85,"----",0,1)</f>
        <v>----</v>
      </c>
      <c r="AA1025" s="19" t="str">
        <f>_xlfn.XLOOKUP(D1025,[1]Cmg!$A$4:$A$89,[1]Cmg!$B$4:$B$89,"----",0,1)</f>
        <v>----</v>
      </c>
      <c r="AB1025" s="19" t="str">
        <f>_xlfn.XLOOKUP(D1025,[1]Cmg!$E$4:$E$89,[1]Cmg!$F$4:$F$89,"----",0,1)</f>
        <v>----</v>
      </c>
      <c r="AC1025" s="19" t="str">
        <f>_xlfn.XLOOKUP(D1025,[1]Cmg!$O$4:$O$89,[1]Cmg!$P$4:$P$89,"----",0,1)</f>
        <v>----</v>
      </c>
      <c r="AD1025" s="24" t="str">
        <f>_xlfn.XLOOKUP(D1025,[1]Cmg!$S$4:$S$89,[1]Cmg!$U$4:$U$89,"----",0,1)</f>
        <v>----</v>
      </c>
      <c r="AG1025" s="25">
        <f>IFERROR(SUMIFS('[1]BD Unidades'!$AH:$AH,'[1]BD Unidades'!$A:$A,'BD Centrales 2023'!$A1025),"-")</f>
        <v>267</v>
      </c>
      <c r="AH1025" s="25">
        <f>SUMIFS('[1]BD Unidades'!$AJ$3:$AJ$1424,'[1]BD Unidades'!$A$3:$A$1424,$A1025)</f>
        <v>0</v>
      </c>
      <c r="AI1025" s="25">
        <f>SUMIFS('[1]BD Unidades'!$AL$3:$AL$1424,'[1]BD Unidades'!$A$3:$A$1424,$A1025)</f>
        <v>7955.4709208174881</v>
      </c>
      <c r="AJ1025" s="26">
        <f t="shared" si="61"/>
        <v>1</v>
      </c>
      <c r="AK1025" s="27">
        <f>IFERROR(SUMIFS('[1]BD Unidades'!$AO$3:$AO$1424,'[1]BD Unidades'!$A$3:$A$1424,$A1025),"-")</f>
        <v>0</v>
      </c>
      <c r="AL1025" s="27">
        <f>IFERROR(SUMIFS('[1]BD Unidades'!$AQ$3:$AQ$1424,'[1]BD Unidades'!$A$3:$A$1424,$A1025),"-")</f>
        <v>0</v>
      </c>
      <c r="AM1025" s="27">
        <f>IFERROR(SUMIFS('[1]BD Unidades'!$AS$3:$AS$1424,'[1]BD Unidades'!$A$3:$A$1424,$A1025),"-")</f>
        <v>0</v>
      </c>
      <c r="AN1025" s="27">
        <f>IFERROR(SUMIFS('[1]BD Unidades'!$AU$3:$AU$1424,'[1]BD Unidades'!$A$3:$A$1424,$A1025),"-")</f>
        <v>0</v>
      </c>
      <c r="AO1025" s="27"/>
      <c r="AP1025" s="27"/>
      <c r="AQ1025" s="25">
        <f>IFERROR(SUMIFS('[1]BD Unidades'!$AZ$3:$AZ$1424,'[1]BD Unidades'!$A$3:$A$1424,$A1025),"-")</f>
        <v>245.85587827402199</v>
      </c>
      <c r="AR1025" s="25">
        <f>IFERROR(SUMIFS('[1]BD Unidades'!$BA$3:$BA$1424,'[1]BD Unidades'!$A$3:$A$1424,$A1025),"-")</f>
        <v>245.85587827402199</v>
      </c>
      <c r="AS1025" s="28">
        <f>SUMIFS('[1]BD Unidades'!$BC$3:$BC$1424,'[1]BD Unidades'!$A$3:$A$1424,$A1025)</f>
        <v>9.1509122324834338E-2</v>
      </c>
      <c r="AT1025" s="28">
        <f>SUMIFS('[1]BD Unidades'!$BE$3:$BE$1424,'[1]BD Unidades'!$A$3:$A$1424,$A1025)</f>
        <v>0.94513470299119817</v>
      </c>
      <c r="AU1025" s="29">
        <f t="shared" si="62"/>
        <v>0.85864625584173071</v>
      </c>
      <c r="AV1025" s="30">
        <f t="shared" si="63"/>
        <v>8.2110000000000002E-2</v>
      </c>
      <c r="AW1025" s="25">
        <f>IFERROR(SUMIFS('[1]BD Unidades'!$BI$3:$BI$1424,'[1]BD Unidades'!$A$3:$A$1424,$A1025),"-")</f>
        <v>192.15943458030824</v>
      </c>
      <c r="AX1025" s="25">
        <f>IFERROR(SUMIFS('[1]BD Unidades'!$BJ$3:$BJ$1424,'[1]BD Unidades'!$A$3:$A$1424,$A1025),"-")</f>
        <v>123.61185610451916</v>
      </c>
    </row>
    <row r="1026" spans="1:50" ht="14.4" x14ac:dyDescent="0.3">
      <c r="A1026" s="7">
        <v>113</v>
      </c>
      <c r="B1026" s="7" t="s">
        <v>5826</v>
      </c>
      <c r="D1026" s="8" t="s">
        <v>5827</v>
      </c>
      <c r="E1026" s="19" t="s">
        <v>5828</v>
      </c>
      <c r="F1026" s="19" t="s">
        <v>5828</v>
      </c>
      <c r="G1026" s="19" t="s">
        <v>5829</v>
      </c>
      <c r="H1026" s="19">
        <v>2</v>
      </c>
      <c r="I1026" s="19">
        <v>2024</v>
      </c>
      <c r="J1026" s="19" t="s">
        <v>45</v>
      </c>
      <c r="K1026" s="19" t="s">
        <v>5261</v>
      </c>
      <c r="L1026" s="19" t="s">
        <v>47</v>
      </c>
      <c r="M1026" s="19" t="s">
        <v>497</v>
      </c>
      <c r="N1026" s="19" t="s">
        <v>498</v>
      </c>
      <c r="O1026" s="19" t="s">
        <v>499</v>
      </c>
      <c r="P1026" s="19" t="s">
        <v>51</v>
      </c>
      <c r="Q1026" s="9" t="s">
        <v>5830</v>
      </c>
      <c r="R1026" s="20">
        <v>73.09</v>
      </c>
      <c r="S1026" s="20">
        <v>2.16</v>
      </c>
      <c r="T1026" s="20">
        <v>71.510000000000005</v>
      </c>
      <c r="U1026" s="20">
        <v>2</v>
      </c>
      <c r="V1026" s="21">
        <f>_xlfn.XLOOKUP(D1026,'[1]Gen. Real'!$A:$A,'[1]Gen. Real'!$C:$C,"-",0)</f>
        <v>0.20216999999999999</v>
      </c>
      <c r="W1026" s="22"/>
      <c r="X1026" s="22" t="str">
        <f>_xlfn.XLOOKUP(D1026,[1]Vertimiento!$A:$A,[1]Vertimiento!$E:$E,"-",0)</f>
        <v>-</v>
      </c>
      <c r="Y1026" s="23" t="str">
        <f t="shared" si="60"/>
        <v>-</v>
      </c>
      <c r="Z1026" s="19" t="str">
        <f>_xlfn.XLOOKUP(D1026,[1]Cmg!$I$4:$I$85,[1]Cmg!$M$4:$M$85,"----",0,1)</f>
        <v>----</v>
      </c>
      <c r="AA1026" s="19" t="str">
        <f>_xlfn.XLOOKUP(D1026,[1]Cmg!$A$4:$A$89,[1]Cmg!$B$4:$B$89,"----",0,1)</f>
        <v>----</v>
      </c>
      <c r="AB1026" s="19" t="str">
        <f>_xlfn.XLOOKUP(D1026,[1]Cmg!$E$4:$E$89,[1]Cmg!$F$4:$F$89,"----",0,1)</f>
        <v>----</v>
      </c>
      <c r="AC1026" s="19" t="str">
        <f>_xlfn.XLOOKUP(D1026,[1]Cmg!$O$4:$O$89,[1]Cmg!$P$4:$P$89,"----",0,1)</f>
        <v>----</v>
      </c>
      <c r="AD1026" s="24" t="str">
        <f>_xlfn.XLOOKUP(D1026,[1]Cmg!$S$4:$S$89,[1]Cmg!$U$4:$U$89,"----",0,1)</f>
        <v>----</v>
      </c>
      <c r="AG1026" s="25">
        <f>IFERROR(SUMIFS('[1]BD Unidades'!$AH:$AH,'[1]BD Unidades'!$A:$A,'BD Centrales 2023'!$A1026),"-")</f>
        <v>70.906000000000006</v>
      </c>
      <c r="AH1026" s="25">
        <f>SUMIFS('[1]BD Unidades'!$AJ$3:$AJ$1424,'[1]BD Unidades'!$A$3:$A$1424,$A1026)</f>
        <v>8417.663157294659</v>
      </c>
      <c r="AI1026" s="25">
        <f>SUMIFS('[1]BD Unidades'!$AL$3:$AL$1424,'[1]BD Unidades'!$A$3:$A$1424,$A1026)</f>
        <v>61.886839056870514</v>
      </c>
      <c r="AJ1026" s="26">
        <f t="shared" si="61"/>
        <v>7.298363602254645E-3</v>
      </c>
      <c r="AK1026" s="27">
        <f>IFERROR(SUMIFS('[1]BD Unidades'!$AO$3:$AO$1424,'[1]BD Unidades'!$A$3:$A$1424,$A1026),"-")</f>
        <v>0</v>
      </c>
      <c r="AL1026" s="27">
        <f>IFERROR(SUMIFS('[1]BD Unidades'!$AQ$3:$AQ$1424,'[1]BD Unidades'!$A$3:$A$1424,$A1026),"-")</f>
        <v>0</v>
      </c>
      <c r="AM1026" s="27">
        <f>IFERROR(SUMIFS('[1]BD Unidades'!$AS$3:$AS$1424,'[1]BD Unidades'!$A$3:$A$1424,$A1026),"-")</f>
        <v>0</v>
      </c>
      <c r="AN1026" s="27">
        <f>IFERROR(SUMIFS('[1]BD Unidades'!$AU$3:$AU$1424,'[1]BD Unidades'!$A$3:$A$1424,$A1026),"-")</f>
        <v>0</v>
      </c>
      <c r="AO1026" s="27"/>
      <c r="AP1026" s="27"/>
      <c r="AQ1026" s="25">
        <f>IFERROR(SUMIFS('[1]BD Unidades'!$AZ$3:$AZ$1424,'[1]BD Unidades'!$A$3:$A$1424,$A1026),"-")</f>
        <v>70.906000000000006</v>
      </c>
      <c r="AR1026" s="25">
        <f>IFERROR(SUMIFS('[1]BD Unidades'!$BA$3:$BA$1424,'[1]BD Unidades'!$A$3:$A$1424,$A1026),"-")</f>
        <v>71.951999999999998</v>
      </c>
      <c r="AS1026" s="28">
        <f>SUMIFS('[1]BD Unidades'!$BC$3:$BC$1424,'[1]BD Unidades'!$A$3:$A$1424,$A1026)</f>
        <v>9.8443015460391301E-5</v>
      </c>
      <c r="AT1026" s="28">
        <f>SUMIFS('[1]BD Unidades'!$BE$3:$BE$1424,'[1]BD Unidades'!$A$3:$A$1424,$A1026)</f>
        <v>0.97586321486426675</v>
      </c>
      <c r="AU1026" s="29">
        <f t="shared" si="62"/>
        <v>0.9757671479467187</v>
      </c>
      <c r="AV1026" s="30">
        <f t="shared" si="63"/>
        <v>2.1600000000000001E-2</v>
      </c>
      <c r="AW1026" s="25">
        <f>IFERROR(SUMIFS('[1]BD Unidades'!$BI$3:$BI$1424,'[1]BD Unidades'!$A$3:$A$1424,$A1026),"-")</f>
        <v>69.73487808234583</v>
      </c>
      <c r="AX1026" s="25">
        <f>IFERROR(SUMIFS('[1]BD Unidades'!$BJ$3:$BJ$1424,'[1]BD Unidades'!$A$3:$A$1424,$A1026),"-")</f>
        <v>44.858883633832619</v>
      </c>
    </row>
    <row r="1027" spans="1:50" ht="14.4" x14ac:dyDescent="0.3">
      <c r="A1027" s="7">
        <v>120</v>
      </c>
      <c r="B1027" s="7" t="s">
        <v>5746</v>
      </c>
      <c r="D1027" s="8" t="s">
        <v>5747</v>
      </c>
      <c r="E1027" s="19" t="s">
        <v>5748</v>
      </c>
      <c r="F1027" s="19" t="s">
        <v>5748</v>
      </c>
      <c r="G1027" s="19" t="s">
        <v>5749</v>
      </c>
      <c r="H1027" s="19">
        <v>1</v>
      </c>
      <c r="I1027" s="19">
        <v>2024</v>
      </c>
      <c r="J1027" s="19" t="s">
        <v>45</v>
      </c>
      <c r="K1027" s="19" t="s">
        <v>5261</v>
      </c>
      <c r="L1027" s="19" t="s">
        <v>47</v>
      </c>
      <c r="M1027" s="19" t="s">
        <v>497</v>
      </c>
      <c r="N1027" s="19" t="s">
        <v>498</v>
      </c>
      <c r="O1027" s="19" t="s">
        <v>499</v>
      </c>
      <c r="P1027" s="19" t="s">
        <v>51</v>
      </c>
      <c r="Q1027" s="9" t="s">
        <v>77</v>
      </c>
      <c r="R1027" s="20">
        <v>23.8</v>
      </c>
      <c r="S1027" s="20">
        <v>0.55000000000000004</v>
      </c>
      <c r="T1027" s="20">
        <v>23.6691</v>
      </c>
      <c r="U1027" s="20">
        <v>2</v>
      </c>
      <c r="V1027" s="21">
        <f>_xlfn.XLOOKUP(D1027,'[1]Gen. Real'!$A:$A,'[1]Gen. Real'!$C:$C,"-",0)</f>
        <v>0</v>
      </c>
      <c r="W1027" s="22"/>
      <c r="X1027" s="22" t="str">
        <f>_xlfn.XLOOKUP(D1027,[1]Vertimiento!$A:$A,[1]Vertimiento!$E:$E,"-",0)</f>
        <v>-</v>
      </c>
      <c r="Y1027" s="23" t="str">
        <f t="shared" ref="Y1027:Y1090" si="64">IFERROR(X1027/(V1027+X1027),"-")</f>
        <v>-</v>
      </c>
      <c r="Z1027" s="19" t="str">
        <f>_xlfn.XLOOKUP(D1027,[1]Cmg!$I$4:$I$85,[1]Cmg!$M$4:$M$85,"----",0,1)</f>
        <v>----</v>
      </c>
      <c r="AA1027" s="19" t="str">
        <f>_xlfn.XLOOKUP(D1027,[1]Cmg!$A$4:$A$89,[1]Cmg!$B$4:$B$89,"----",0,1)</f>
        <v>----</v>
      </c>
      <c r="AB1027" s="19" t="str">
        <f>_xlfn.XLOOKUP(D1027,[1]Cmg!$E$4:$E$89,[1]Cmg!$F$4:$F$89,"----",0,1)</f>
        <v>----</v>
      </c>
      <c r="AC1027" s="19" t="str">
        <f>_xlfn.XLOOKUP(D1027,[1]Cmg!$O$4:$O$89,[1]Cmg!$P$4:$P$89,"----",0,1)</f>
        <v>----</v>
      </c>
      <c r="AD1027" s="24" t="str">
        <f>_xlfn.XLOOKUP(D1027,[1]Cmg!$S$4:$S$89,[1]Cmg!$U$4:$U$89,"----",0,1)</f>
        <v>----</v>
      </c>
      <c r="AG1027" s="25">
        <f>IFERROR(SUMIFS('[1]BD Unidades'!$AH:$AH,'[1]BD Unidades'!$A:$A,'BD Centrales 2023'!$A1027),"-")</f>
        <v>23.8</v>
      </c>
      <c r="AH1027" s="25">
        <f>SUMIFS('[1]BD Unidades'!$AJ$3:$AJ$1424,'[1]BD Unidades'!$A$3:$A$1424,$A1027)</f>
        <v>8674.25</v>
      </c>
      <c r="AI1027" s="25">
        <f>SUMIFS('[1]BD Unidades'!$AL$3:$AL$1424,'[1]BD Unidades'!$A$3:$A$1424,$A1027)</f>
        <v>0</v>
      </c>
      <c r="AJ1027" s="26">
        <f t="shared" ref="AJ1027:AJ1090" si="65">IFERROR(AI1027/(AH1027+AI1027),"-")</f>
        <v>0</v>
      </c>
      <c r="AK1027" s="27">
        <f>IFERROR(SUMIFS('[1]BD Unidades'!$AO$3:$AO$1424,'[1]BD Unidades'!$A$3:$A$1424,$A1027),"-")</f>
        <v>0</v>
      </c>
      <c r="AL1027" s="27">
        <f>IFERROR(SUMIFS('[1]BD Unidades'!$AQ$3:$AQ$1424,'[1]BD Unidades'!$A$3:$A$1424,$A1027),"-")</f>
        <v>0</v>
      </c>
      <c r="AM1027" s="27">
        <f>IFERROR(SUMIFS('[1]BD Unidades'!$AS$3:$AS$1424,'[1]BD Unidades'!$A$3:$A$1424,$A1027),"-")</f>
        <v>0</v>
      </c>
      <c r="AN1027" s="27">
        <f>IFERROR(SUMIFS('[1]BD Unidades'!$AU$3:$AU$1424,'[1]BD Unidades'!$A$3:$A$1424,$A1027),"-")</f>
        <v>0</v>
      </c>
      <c r="AO1027" s="27"/>
      <c r="AP1027" s="27"/>
      <c r="AQ1027" s="25">
        <f>IFERROR(SUMIFS('[1]BD Unidades'!$AZ$3:$AZ$1424,'[1]BD Unidades'!$A$3:$A$1424,$A1027),"-")</f>
        <v>23.8</v>
      </c>
      <c r="AR1027" s="25">
        <f>IFERROR(SUMIFS('[1]BD Unidades'!$BA$3:$BA$1424,'[1]BD Unidades'!$A$3:$A$1424,$A1027),"-")</f>
        <v>23.8</v>
      </c>
      <c r="AS1027" s="28">
        <f>SUMIFS('[1]BD Unidades'!$BC$3:$BC$1424,'[1]BD Unidades'!$A$3:$A$1424,$A1027)</f>
        <v>1.47383079958222E-2</v>
      </c>
      <c r="AT1027" s="28">
        <f>SUMIFS('[1]BD Unidades'!$BE$3:$BE$1424,'[1]BD Unidades'!$A$3:$A$1424,$A1027)</f>
        <v>0.99021118721461199</v>
      </c>
      <c r="AU1027" s="29">
        <f t="shared" ref="AU1027:AU1090" si="66">IFERROR(AT1027*(1-AS1027),"-")</f>
        <v>0.97561714975653424</v>
      </c>
      <c r="AV1027" s="30">
        <f t="shared" ref="AV1027:AV1090" si="67">IFERROR(S1027/100,"-")</f>
        <v>5.5000000000000005E-3</v>
      </c>
      <c r="AW1027" s="25">
        <f>IFERROR(SUMIFS('[1]BD Unidades'!$BI$3:$BI$1424,'[1]BD Unidades'!$A$3:$A$1424,$A1027),"-")</f>
        <v>23.0919798793024</v>
      </c>
      <c r="AX1027" s="25">
        <f>IFERROR(SUMIFS('[1]BD Unidades'!$BJ$3:$BJ$1424,'[1]BD Unidades'!$A$3:$A$1424,$A1027),"-")</f>
        <v>14.854552940599111</v>
      </c>
    </row>
    <row r="1028" spans="1:50" ht="14.4" x14ac:dyDescent="0.3">
      <c r="A1028" s="7">
        <v>122</v>
      </c>
      <c r="B1028" s="7" t="s">
        <v>5921</v>
      </c>
      <c r="D1028" s="8" t="s">
        <v>5922</v>
      </c>
      <c r="E1028" s="19" t="s">
        <v>5904</v>
      </c>
      <c r="F1028" s="19" t="s">
        <v>5904</v>
      </c>
      <c r="G1028" s="19" t="s">
        <v>5923</v>
      </c>
      <c r="H1028" s="19">
        <v>3</v>
      </c>
      <c r="I1028" s="19">
        <v>2024</v>
      </c>
      <c r="J1028" s="19" t="s">
        <v>45</v>
      </c>
      <c r="K1028" s="19" t="s">
        <v>5261</v>
      </c>
      <c r="L1028" s="19" t="s">
        <v>47</v>
      </c>
      <c r="M1028" s="19" t="s">
        <v>497</v>
      </c>
      <c r="N1028" s="19" t="s">
        <v>579</v>
      </c>
      <c r="O1028" s="19" t="s">
        <v>579</v>
      </c>
      <c r="P1028" s="19" t="s">
        <v>51</v>
      </c>
      <c r="Q1028" s="9" t="s">
        <v>5924</v>
      </c>
      <c r="R1028" s="20">
        <v>58</v>
      </c>
      <c r="S1028" s="20">
        <v>0.55000000000000004</v>
      </c>
      <c r="T1028" s="20">
        <v>57.680999999999997</v>
      </c>
      <c r="U1028" s="20">
        <v>2</v>
      </c>
      <c r="V1028" s="21">
        <f>_xlfn.XLOOKUP(D1028,'[1]Gen. Real'!$A:$A,'[1]Gen. Real'!$C:$C,"-",0)</f>
        <v>8.9999999999999993E-3</v>
      </c>
      <c r="W1028" s="22"/>
      <c r="X1028" s="22" t="str">
        <f>_xlfn.XLOOKUP(D1028,[1]Vertimiento!$A:$A,[1]Vertimiento!$E:$E,"-",0)</f>
        <v>-</v>
      </c>
      <c r="Y1028" s="23" t="str">
        <f t="shared" si="64"/>
        <v>-</v>
      </c>
      <c r="Z1028" s="19" t="str">
        <f>_xlfn.XLOOKUP(D1028,[1]Cmg!$I$4:$I$85,[1]Cmg!$M$4:$M$85,"----",0,1)</f>
        <v>----</v>
      </c>
      <c r="AA1028" s="19" t="str">
        <f>_xlfn.XLOOKUP(D1028,[1]Cmg!$A$4:$A$89,[1]Cmg!$B$4:$B$89,"----",0,1)</f>
        <v>----</v>
      </c>
      <c r="AB1028" s="19" t="str">
        <f>_xlfn.XLOOKUP(D1028,[1]Cmg!$E$4:$E$89,[1]Cmg!$F$4:$F$89,"----",0,1)</f>
        <v>----</v>
      </c>
      <c r="AC1028" s="19" t="str">
        <f>_xlfn.XLOOKUP(D1028,[1]Cmg!$O$4:$O$89,[1]Cmg!$P$4:$P$89,"----",0,1)</f>
        <v>----</v>
      </c>
      <c r="AD1028" s="24" t="str">
        <f>_xlfn.XLOOKUP(D1028,[1]Cmg!$S$4:$S$89,[1]Cmg!$U$4:$U$89,"----",0,1)</f>
        <v>----</v>
      </c>
      <c r="AG1028" s="25">
        <f>IFERROR(SUMIFS('[1]BD Unidades'!$AH:$AH,'[1]BD Unidades'!$A:$A,'BD Centrales 2023'!$A1028),"-")</f>
        <v>0</v>
      </c>
      <c r="AH1028" s="25">
        <f>SUMIFS('[1]BD Unidades'!$AJ$3:$AJ$1424,'[1]BD Unidades'!$A$3:$A$1424,$A1028)</f>
        <v>8653.0207303218413</v>
      </c>
      <c r="AI1028" s="25">
        <f>SUMIFS('[1]BD Unidades'!$AL$3:$AL$1424,'[1]BD Unidades'!$A$3:$A$1424,$A1028)</f>
        <v>12.13888679597699</v>
      </c>
      <c r="AJ1028" s="26">
        <f t="shared" si="65"/>
        <v>1.4008843844026723E-3</v>
      </c>
      <c r="AK1028" s="27">
        <f>IFERROR(SUMIFS('[1]BD Unidades'!$AO$3:$AO$1424,'[1]BD Unidades'!$A$3:$A$1424,$A1028),"-")</f>
        <v>0</v>
      </c>
      <c r="AL1028" s="27">
        <f>IFERROR(SUMIFS('[1]BD Unidades'!$AQ$3:$AQ$1424,'[1]BD Unidades'!$A$3:$A$1424,$A1028),"-")</f>
        <v>0</v>
      </c>
      <c r="AM1028" s="27">
        <f>IFERROR(SUMIFS('[1]BD Unidades'!$AS$3:$AS$1424,'[1]BD Unidades'!$A$3:$A$1424,$A1028),"-")</f>
        <v>0</v>
      </c>
      <c r="AN1028" s="27">
        <f>IFERROR(SUMIFS('[1]BD Unidades'!$AU$3:$AU$1424,'[1]BD Unidades'!$A$3:$A$1424,$A1028),"-")</f>
        <v>0</v>
      </c>
      <c r="AO1028" s="27"/>
      <c r="AP1028" s="27"/>
      <c r="AQ1028" s="25">
        <f>IFERROR(SUMIFS('[1]BD Unidades'!$AZ$3:$AZ$1424,'[1]BD Unidades'!$A$3:$A$1424,$A1028),"-")</f>
        <v>0</v>
      </c>
      <c r="AR1028" s="25">
        <f>IFERROR(SUMIFS('[1]BD Unidades'!$BA$3:$BA$1424,'[1]BD Unidades'!$A$3:$A$1424,$A1028),"-")</f>
        <v>57.999989999999997</v>
      </c>
      <c r="AS1028" s="28">
        <f>SUMIFS('[1]BD Unidades'!$BC$3:$BC$1424,'[1]BD Unidades'!$A$3:$A$1424,$A1028)</f>
        <v>0</v>
      </c>
      <c r="AT1028" s="28">
        <f>SUMIFS('[1]BD Unidades'!$BE$3:$BE$1424,'[1]BD Unidades'!$A$3:$A$1424,$A1028)</f>
        <v>0</v>
      </c>
      <c r="AU1028" s="29">
        <f t="shared" si="66"/>
        <v>0</v>
      </c>
      <c r="AV1028" s="30">
        <f t="shared" si="67"/>
        <v>5.5000000000000005E-3</v>
      </c>
      <c r="AW1028" s="25">
        <f>IFERROR(SUMIFS('[1]BD Unidades'!$BI$3:$BI$1424,'[1]BD Unidades'!$A$3:$A$1424,$A1028),"-")</f>
        <v>0</v>
      </c>
      <c r="AX1028" s="25">
        <f>IFERROR(SUMIFS('[1]BD Unidades'!$BJ$3:$BJ$1424,'[1]BD Unidades'!$A$3:$A$1424,$A1028),"-")</f>
        <v>0</v>
      </c>
    </row>
    <row r="1029" spans="1:50" ht="14.4" x14ac:dyDescent="0.3">
      <c r="A1029" s="7">
        <v>126</v>
      </c>
      <c r="B1029" s="7" t="s">
        <v>6113</v>
      </c>
      <c r="D1029" s="8" t="s">
        <v>6114</v>
      </c>
      <c r="E1029" s="19" t="s">
        <v>73</v>
      </c>
      <c r="F1029" s="19" t="s">
        <v>73</v>
      </c>
      <c r="G1029" s="19" t="s">
        <v>6115</v>
      </c>
      <c r="H1029" s="19">
        <v>2</v>
      </c>
      <c r="I1029" s="19">
        <v>2024</v>
      </c>
      <c r="J1029" s="19" t="s">
        <v>45</v>
      </c>
      <c r="K1029" s="19" t="s">
        <v>5261</v>
      </c>
      <c r="L1029" s="19" t="s">
        <v>47</v>
      </c>
      <c r="M1029" s="19" t="s">
        <v>189</v>
      </c>
      <c r="N1029" s="19" t="s">
        <v>189</v>
      </c>
      <c r="O1029" s="19" t="s">
        <v>3325</v>
      </c>
      <c r="P1029" s="19" t="s">
        <v>51</v>
      </c>
      <c r="Q1029" s="9" t="s">
        <v>6117</v>
      </c>
      <c r="R1029" s="20">
        <v>240.60210000000001</v>
      </c>
      <c r="S1029" s="20">
        <v>0.65869999999999995</v>
      </c>
      <c r="T1029" s="20">
        <v>239.01730000000001</v>
      </c>
      <c r="U1029" s="20">
        <v>5</v>
      </c>
      <c r="V1029" s="21">
        <f>_xlfn.XLOOKUP(D1029,'[1]Gen. Real'!$A:$A,'[1]Gen. Real'!$C:$C,"-",0)</f>
        <v>860.76300000000003</v>
      </c>
      <c r="W1029" s="22"/>
      <c r="X1029" s="22" t="str">
        <f>_xlfn.XLOOKUP(D1029,[1]Vertimiento!$A:$A,[1]Vertimiento!$E:$E,"-",0)</f>
        <v>-</v>
      </c>
      <c r="Y1029" s="23" t="str">
        <f t="shared" si="64"/>
        <v>-</v>
      </c>
      <c r="Z1029" s="19" t="str">
        <f>_xlfn.XLOOKUP(D1029,[1]Cmg!$I$4:$I$85,[1]Cmg!$M$4:$M$85,"----",0,1)</f>
        <v>----</v>
      </c>
      <c r="AA1029" s="19" t="str">
        <f>_xlfn.XLOOKUP(D1029,[1]Cmg!$A$4:$A$89,[1]Cmg!$B$4:$B$89,"----",0,1)</f>
        <v>----</v>
      </c>
      <c r="AB1029" s="19" t="str">
        <f>_xlfn.XLOOKUP(D1029,[1]Cmg!$E$4:$E$89,[1]Cmg!$F$4:$F$89,"----",0,1)</f>
        <v>----</v>
      </c>
      <c r="AC1029" s="19" t="str">
        <f>_xlfn.XLOOKUP(D1029,[1]Cmg!$O$4:$O$89,[1]Cmg!$P$4:$P$89,"----",0,1)</f>
        <v>----</v>
      </c>
      <c r="AD1029" s="24" t="str">
        <f>_xlfn.XLOOKUP(D1029,[1]Cmg!$S$4:$S$89,[1]Cmg!$U$4:$U$89,"----",0,1)</f>
        <v>----</v>
      </c>
      <c r="AG1029" s="25">
        <f>IFERROR(SUMIFS('[1]BD Unidades'!$AH:$AH,'[1]BD Unidades'!$A:$A,'BD Centrales 2023'!$A1029),"-")</f>
        <v>236.18393424657535</v>
      </c>
      <c r="AH1029" s="25">
        <f>SUMIFS('[1]BD Unidades'!$AJ$3:$AJ$1424,'[1]BD Unidades'!$A$3:$A$1424,$A1029)</f>
        <v>0</v>
      </c>
      <c r="AI1029" s="25">
        <f>SUMIFS('[1]BD Unidades'!$AL$3:$AL$1424,'[1]BD Unidades'!$A$3:$A$1424,$A1029)</f>
        <v>8925.2142265868315</v>
      </c>
      <c r="AJ1029" s="26">
        <f t="shared" si="65"/>
        <v>1</v>
      </c>
      <c r="AK1029" s="27">
        <f>IFERROR(SUMIFS('[1]BD Unidades'!$AO$3:$AO$1424,'[1]BD Unidades'!$A$3:$A$1424,$A1029),"-")</f>
        <v>0</v>
      </c>
      <c r="AL1029" s="27">
        <f>IFERROR(SUMIFS('[1]BD Unidades'!$AQ$3:$AQ$1424,'[1]BD Unidades'!$A$3:$A$1424,$A1029),"-")</f>
        <v>0</v>
      </c>
      <c r="AM1029" s="27">
        <f>IFERROR(SUMIFS('[1]BD Unidades'!$AS$3:$AS$1424,'[1]BD Unidades'!$A$3:$A$1424,$A1029),"-")</f>
        <v>0</v>
      </c>
      <c r="AN1029" s="27">
        <f>IFERROR(SUMIFS('[1]BD Unidades'!$AU$3:$AU$1424,'[1]BD Unidades'!$A$3:$A$1424,$A1029),"-")</f>
        <v>0</v>
      </c>
      <c r="AO1029" s="27"/>
      <c r="AP1029" s="27"/>
      <c r="AQ1029" s="25">
        <f>IFERROR(SUMIFS('[1]BD Unidades'!$AZ$3:$AZ$1424,'[1]BD Unidades'!$A$3:$A$1424,$A1029),"-")</f>
        <v>234.07337532698529</v>
      </c>
      <c r="AR1029" s="25">
        <f>IFERROR(SUMIFS('[1]BD Unidades'!$BA$3:$BA$1424,'[1]BD Unidades'!$A$3:$A$1424,$A1029),"-")</f>
        <v>250.88400436965</v>
      </c>
      <c r="AS1029" s="28">
        <f>SUMIFS('[1]BD Unidades'!$BC$3:$BC$1424,'[1]BD Unidades'!$A$3:$A$1424,$A1029)</f>
        <v>1.8643602760631043E-2</v>
      </c>
      <c r="AT1029" s="28">
        <f>SUMIFS('[1]BD Unidades'!$BE$3:$BE$1424,'[1]BD Unidades'!$A$3:$A$1424,$A1029)</f>
        <v>1.0287670487663561</v>
      </c>
      <c r="AU1029" s="29">
        <f t="shared" si="66"/>
        <v>1.0095871245759294</v>
      </c>
      <c r="AV1029" s="30">
        <f t="shared" si="67"/>
        <v>6.5869999999999991E-3</v>
      </c>
      <c r="AW1029" s="25">
        <f>IFERROR(SUMIFS('[1]BD Unidades'!$BI$3:$BI$1424,'[1]BD Unidades'!$A$3:$A$1424,$A1029),"-")</f>
        <v>225.95024612604817</v>
      </c>
      <c r="AX1029" s="25">
        <f>IFERROR(SUMIFS('[1]BD Unidades'!$BJ$3:$BJ$1424,'[1]BD Unidades'!$A$3:$A$1424,$A1029),"-")</f>
        <v>145.34872759131198</v>
      </c>
    </row>
    <row r="1030" spans="1:50" ht="14.4" x14ac:dyDescent="0.3">
      <c r="A1030" s="7">
        <v>133</v>
      </c>
      <c r="B1030" s="7" t="s">
        <v>6172</v>
      </c>
      <c r="D1030" s="8" t="s">
        <v>6173</v>
      </c>
      <c r="E1030" s="19" t="s">
        <v>73</v>
      </c>
      <c r="F1030" s="19" t="s">
        <v>73</v>
      </c>
      <c r="G1030" s="19" t="s">
        <v>6174</v>
      </c>
      <c r="H1030" s="19">
        <v>2</v>
      </c>
      <c r="I1030" s="19">
        <v>2024</v>
      </c>
      <c r="J1030" s="19" t="s">
        <v>45</v>
      </c>
      <c r="K1030" s="19" t="s">
        <v>5261</v>
      </c>
      <c r="L1030" s="19" t="s">
        <v>47</v>
      </c>
      <c r="M1030" s="19" t="s">
        <v>48</v>
      </c>
      <c r="N1030" s="19" t="s">
        <v>48</v>
      </c>
      <c r="O1030" s="19" t="s">
        <v>587</v>
      </c>
      <c r="P1030" s="19" t="s">
        <v>51</v>
      </c>
      <c r="Q1030" s="9" t="s">
        <v>505</v>
      </c>
      <c r="R1030" s="20" t="s">
        <v>6176</v>
      </c>
      <c r="S1030" s="20" t="s">
        <v>6295</v>
      </c>
      <c r="T1030" s="20" t="s">
        <v>6177</v>
      </c>
      <c r="U1030" s="20">
        <v>5</v>
      </c>
      <c r="V1030" s="21">
        <f>_xlfn.XLOOKUP(D1030,'[1]Gen. Real'!$A:$A,'[1]Gen. Real'!$C:$C,"-",0)</f>
        <v>199.358</v>
      </c>
      <c r="W1030" s="22"/>
      <c r="X1030" s="22" t="str">
        <f>_xlfn.XLOOKUP(D1030,[1]Vertimiento!$A:$A,[1]Vertimiento!$E:$E,"-",0)</f>
        <v>-</v>
      </c>
      <c r="Y1030" s="23" t="str">
        <f t="shared" si="64"/>
        <v>-</v>
      </c>
      <c r="Z1030" s="19" t="str">
        <f>_xlfn.XLOOKUP(D1030,[1]Cmg!$I$4:$I$85,[1]Cmg!$M$4:$M$85,"----",0,1)</f>
        <v>----</v>
      </c>
      <c r="AA1030" s="19" t="str">
        <f>_xlfn.XLOOKUP(D1030,[1]Cmg!$A$4:$A$89,[1]Cmg!$B$4:$B$89,"----",0,1)</f>
        <v>----</v>
      </c>
      <c r="AB1030" s="19" t="str">
        <f>_xlfn.XLOOKUP(D1030,[1]Cmg!$E$4:$E$89,[1]Cmg!$F$4:$F$89,"----",0,1)</f>
        <v>----</v>
      </c>
      <c r="AC1030" s="19" t="str">
        <f>_xlfn.XLOOKUP(D1030,[1]Cmg!$O$4:$O$89,[1]Cmg!$P$4:$P$89,"----",0,1)</f>
        <v>----</v>
      </c>
      <c r="AD1030" s="24" t="str">
        <f>_xlfn.XLOOKUP(D1030,[1]Cmg!$S$4:$S$89,[1]Cmg!$U$4:$U$89,"----",0,1)</f>
        <v>----</v>
      </c>
      <c r="AG1030" s="25">
        <f>IFERROR(SUMIFS('[1]BD Unidades'!$AH:$AH,'[1]BD Unidades'!$A:$A,'BD Centrales 2023'!$A1030),"-")</f>
        <v>228.60000000000002</v>
      </c>
      <c r="AH1030" s="25">
        <f>SUMIFS('[1]BD Unidades'!$AJ$3:$AJ$1424,'[1]BD Unidades'!$A$3:$A$1424,$A1030)</f>
        <v>0</v>
      </c>
      <c r="AI1030" s="25">
        <f>SUMIFS('[1]BD Unidades'!$AL$3:$AL$1424,'[1]BD Unidades'!$A$3:$A$1424,$A1030)</f>
        <v>0</v>
      </c>
      <c r="AJ1030" s="26" t="str">
        <f t="shared" si="65"/>
        <v>-</v>
      </c>
      <c r="AK1030" s="27">
        <f>IFERROR(SUMIFS('[1]BD Unidades'!$AO$3:$AO$1424,'[1]BD Unidades'!$A$3:$A$1424,$A1030),"-")</f>
        <v>0</v>
      </c>
      <c r="AL1030" s="27">
        <f>IFERROR(SUMIFS('[1]BD Unidades'!$AQ$3:$AQ$1424,'[1]BD Unidades'!$A$3:$A$1424,$A1030),"-")</f>
        <v>0</v>
      </c>
      <c r="AM1030" s="27">
        <f>IFERROR(SUMIFS('[1]BD Unidades'!$AS$3:$AS$1424,'[1]BD Unidades'!$A$3:$A$1424,$A1030),"-")</f>
        <v>0</v>
      </c>
      <c r="AN1030" s="27">
        <f>IFERROR(SUMIFS('[1]BD Unidades'!$AU$3:$AU$1424,'[1]BD Unidades'!$A$3:$A$1424,$A1030),"-")</f>
        <v>0</v>
      </c>
      <c r="AO1030" s="27"/>
      <c r="AP1030" s="27"/>
      <c r="AQ1030" s="25">
        <f>IFERROR(SUMIFS('[1]BD Unidades'!$AZ$3:$AZ$1424,'[1]BD Unidades'!$A$3:$A$1424,$A1030),"-")</f>
        <v>231.37155642787332</v>
      </c>
      <c r="AR1030" s="25">
        <f>IFERROR(SUMIFS('[1]BD Unidades'!$BA$3:$BA$1424,'[1]BD Unidades'!$A$3:$A$1424,$A1030),"-")</f>
        <v>240.377886571614</v>
      </c>
      <c r="AS1030" s="28">
        <f>SUMIFS('[1]BD Unidades'!$BC$3:$BC$1424,'[1]BD Unidades'!$A$3:$A$1424,$A1030)</f>
        <v>0</v>
      </c>
      <c r="AT1030" s="28">
        <f>SUMIFS('[1]BD Unidades'!$BE$3:$BE$1424,'[1]BD Unidades'!$A$3:$A$1424,$A1030)</f>
        <v>0</v>
      </c>
      <c r="AU1030" s="29">
        <f t="shared" si="66"/>
        <v>0</v>
      </c>
      <c r="AV1030" s="30" t="str">
        <f t="shared" si="67"/>
        <v>-</v>
      </c>
      <c r="AW1030" s="25">
        <f>IFERROR(SUMIFS('[1]BD Unidades'!$BI$3:$BI$1424,'[1]BD Unidades'!$A$3:$A$1424,$A1030),"-")</f>
        <v>188.7314386153339</v>
      </c>
      <c r="AX1030" s="25">
        <f>IFERROR(SUMIFS('[1]BD Unidades'!$BJ$3:$BJ$1424,'[1]BD Unidades'!$A$3:$A$1424,$A1030),"-")</f>
        <v>121.40670315496578</v>
      </c>
    </row>
    <row r="1031" spans="1:50" ht="14.4" x14ac:dyDescent="0.3">
      <c r="A1031" s="7">
        <v>137</v>
      </c>
      <c r="B1031" s="7" t="s">
        <v>5448</v>
      </c>
      <c r="D1031" s="8" t="s">
        <v>5449</v>
      </c>
      <c r="E1031" s="19" t="s">
        <v>5450</v>
      </c>
      <c r="F1031" s="19" t="s">
        <v>5451</v>
      </c>
      <c r="G1031" s="19" t="s">
        <v>435</v>
      </c>
      <c r="H1031" s="19">
        <v>2</v>
      </c>
      <c r="I1031" s="19">
        <v>2024</v>
      </c>
      <c r="J1031" s="19" t="s">
        <v>45</v>
      </c>
      <c r="K1031" s="19" t="s">
        <v>5276</v>
      </c>
      <c r="L1031" s="19" t="s">
        <v>47</v>
      </c>
      <c r="M1031" s="19" t="s">
        <v>68</v>
      </c>
      <c r="N1031" s="19" t="s">
        <v>68</v>
      </c>
      <c r="O1031" s="19" t="s">
        <v>1893</v>
      </c>
      <c r="P1031" s="19" t="s">
        <v>51</v>
      </c>
      <c r="Q1031" s="9" t="s">
        <v>205</v>
      </c>
      <c r="R1031" s="20">
        <v>12.6</v>
      </c>
      <c r="S1031" s="20">
        <v>9</v>
      </c>
      <c r="T1031" s="20">
        <v>11.465999999999999</v>
      </c>
      <c r="U1031" s="20">
        <v>0</v>
      </c>
      <c r="V1031" s="21">
        <f>_xlfn.XLOOKUP(D1031,'[1]Gen. Real'!$A:$A,'[1]Gen. Real'!$C:$C,"-",0)</f>
        <v>38.128</v>
      </c>
      <c r="W1031" s="22"/>
      <c r="X1031" s="22" t="str">
        <f>_xlfn.XLOOKUP(D1031,[1]Vertimiento!$A:$A,[1]Vertimiento!$E:$E,"-",0)</f>
        <v>-</v>
      </c>
      <c r="Y1031" s="23" t="str">
        <f t="shared" si="64"/>
        <v>-</v>
      </c>
      <c r="Z1031" s="19" t="str">
        <f>_xlfn.XLOOKUP(D1031,[1]Cmg!$I$4:$I$85,[1]Cmg!$M$4:$M$85,"----",0,1)</f>
        <v>----</v>
      </c>
      <c r="AA1031" s="19" t="str">
        <f>_xlfn.XLOOKUP(D1031,[1]Cmg!$A$4:$A$89,[1]Cmg!$B$4:$B$89,"----",0,1)</f>
        <v>----</v>
      </c>
      <c r="AB1031" s="19" t="str">
        <f>_xlfn.XLOOKUP(D1031,[1]Cmg!$E$4:$E$89,[1]Cmg!$F$4:$F$89,"----",0,1)</f>
        <v>----</v>
      </c>
      <c r="AC1031" s="19" t="str">
        <f>_xlfn.XLOOKUP(D1031,[1]Cmg!$O$4:$O$89,[1]Cmg!$P$4:$P$89,"----",0,1)</f>
        <v>----</v>
      </c>
      <c r="AD1031" s="24" t="str">
        <f>_xlfn.XLOOKUP(D1031,[1]Cmg!$S$4:$S$89,[1]Cmg!$U$4:$U$89,"----",0,1)</f>
        <v>----</v>
      </c>
      <c r="AG1031" s="25">
        <f>IFERROR(SUMIFS('[1]BD Unidades'!$AH:$AH,'[1]BD Unidades'!$A:$A,'BD Centrales 2023'!$A1031),"-")</f>
        <v>0</v>
      </c>
      <c r="AH1031" s="25">
        <f>SUMIFS('[1]BD Unidades'!$AJ$3:$AJ$1424,'[1]BD Unidades'!$A$3:$A$1424,$A1031)</f>
        <v>2468.4988095238095</v>
      </c>
      <c r="AI1031" s="25">
        <f>SUMIFS('[1]BD Unidades'!$AL$3:$AL$1424,'[1]BD Unidades'!$A$3:$A$1424,$A1031)</f>
        <v>5790.2519841269823</v>
      </c>
      <c r="AJ1031" s="26">
        <f t="shared" si="65"/>
        <v>0.70110506162486996</v>
      </c>
      <c r="AK1031" s="27">
        <f>IFERROR(SUMIFS('[1]BD Unidades'!$AO$3:$AO$1424,'[1]BD Unidades'!$A$3:$A$1424,$A1031),"-")</f>
        <v>0</v>
      </c>
      <c r="AL1031" s="27">
        <f>IFERROR(SUMIFS('[1]BD Unidades'!$AQ$3:$AQ$1424,'[1]BD Unidades'!$A$3:$A$1424,$A1031),"-")</f>
        <v>0</v>
      </c>
      <c r="AM1031" s="27">
        <f>IFERROR(SUMIFS('[1]BD Unidades'!$AS$3:$AS$1424,'[1]BD Unidades'!$A$3:$A$1424,$A1031),"-")</f>
        <v>0</v>
      </c>
      <c r="AN1031" s="27">
        <f>IFERROR(SUMIFS('[1]BD Unidades'!$AU$3:$AU$1424,'[1]BD Unidades'!$A$3:$A$1424,$A1031),"-")</f>
        <v>0</v>
      </c>
      <c r="AO1031" s="27"/>
      <c r="AP1031" s="27"/>
      <c r="AQ1031" s="25">
        <f>IFERROR(SUMIFS('[1]BD Unidades'!$AZ$3:$AZ$1424,'[1]BD Unidades'!$A$3:$A$1424,$A1031),"-")</f>
        <v>0</v>
      </c>
      <c r="AR1031" s="25">
        <f>IFERROR(SUMIFS('[1]BD Unidades'!$BA$3:$BA$1424,'[1]BD Unidades'!$A$3:$A$1424,$A1031),"-")</f>
        <v>12.50052257878672</v>
      </c>
      <c r="AS1031" s="28">
        <f>SUMIFS('[1]BD Unidades'!$BC$3:$BC$1424,'[1]BD Unidades'!$A$3:$A$1424,$A1031)</f>
        <v>0</v>
      </c>
      <c r="AT1031" s="28">
        <f>SUMIFS('[1]BD Unidades'!$BE$3:$BE$1424,'[1]BD Unidades'!$A$3:$A$1424,$A1031)</f>
        <v>0</v>
      </c>
      <c r="AU1031" s="29">
        <f t="shared" si="66"/>
        <v>0</v>
      </c>
      <c r="AV1031" s="30">
        <f t="shared" si="67"/>
        <v>0.09</v>
      </c>
      <c r="AW1031" s="25">
        <f>IFERROR(SUMIFS('[1]BD Unidades'!$BI$3:$BI$1424,'[1]BD Unidades'!$A$3:$A$1424,$A1031),"-")</f>
        <v>0</v>
      </c>
      <c r="AX1031" s="25">
        <f>IFERROR(SUMIFS('[1]BD Unidades'!$BJ$3:$BJ$1424,'[1]BD Unidades'!$A$3:$A$1424,$A1031),"-")</f>
        <v>0</v>
      </c>
    </row>
    <row r="1032" spans="1:50" ht="14.4" x14ac:dyDescent="0.3">
      <c r="A1032" s="7">
        <v>139</v>
      </c>
      <c r="B1032" s="7" t="s">
        <v>5737</v>
      </c>
      <c r="D1032" s="8" t="s">
        <v>5738</v>
      </c>
      <c r="E1032" s="19" t="s">
        <v>5739</v>
      </c>
      <c r="F1032" s="19" t="s">
        <v>5739</v>
      </c>
      <c r="G1032" s="19" t="s">
        <v>5740</v>
      </c>
      <c r="H1032" s="19">
        <v>20</v>
      </c>
      <c r="I1032" s="19">
        <v>2024</v>
      </c>
      <c r="J1032" s="19" t="s">
        <v>45</v>
      </c>
      <c r="K1032" s="19" t="s">
        <v>5267</v>
      </c>
      <c r="L1032" s="19" t="s">
        <v>47</v>
      </c>
      <c r="M1032" s="19" t="s">
        <v>82</v>
      </c>
      <c r="N1032" s="19" t="s">
        <v>4091</v>
      </c>
      <c r="O1032" s="19" t="s">
        <v>5357</v>
      </c>
      <c r="P1032" s="19" t="s">
        <v>51</v>
      </c>
      <c r="Q1032" s="9" t="s">
        <v>5741</v>
      </c>
      <c r="R1032" s="20">
        <v>32.770000000000003</v>
      </c>
      <c r="S1032" s="20">
        <v>2.3650000000000002</v>
      </c>
      <c r="T1032" s="20">
        <v>31.995000000000001</v>
      </c>
      <c r="U1032" s="20">
        <v>0.49</v>
      </c>
      <c r="V1032" s="21">
        <f>_xlfn.XLOOKUP(D1032,'[1]Gen. Real'!$A:$A,'[1]Gen. Real'!$C:$C,"-",0)</f>
        <v>1.0430299999999999</v>
      </c>
      <c r="W1032" s="22"/>
      <c r="X1032" s="22" t="str">
        <f>_xlfn.XLOOKUP(D1032,[1]Vertimiento!$A:$A,[1]Vertimiento!$E:$E,"-",0)</f>
        <v>-</v>
      </c>
      <c r="Y1032" s="23" t="str">
        <f t="shared" si="64"/>
        <v>-</v>
      </c>
      <c r="Z1032" s="19" t="str">
        <f>_xlfn.XLOOKUP(D1032,[1]Cmg!$I$4:$I$85,[1]Cmg!$M$4:$M$85,"----",0,1)</f>
        <v>----</v>
      </c>
      <c r="AA1032" s="19" t="str">
        <f>_xlfn.XLOOKUP(D1032,[1]Cmg!$A$4:$A$89,[1]Cmg!$B$4:$B$89,"----",0,1)</f>
        <v>----</v>
      </c>
      <c r="AB1032" s="19" t="str">
        <f>_xlfn.XLOOKUP(D1032,[1]Cmg!$E$4:$E$89,[1]Cmg!$F$4:$F$89,"----",0,1)</f>
        <v>----</v>
      </c>
      <c r="AC1032" s="19" t="str">
        <f>_xlfn.XLOOKUP(D1032,[1]Cmg!$O$4:$O$89,[1]Cmg!$P$4:$P$89,"----",0,1)</f>
        <v>----</v>
      </c>
      <c r="AD1032" s="24" t="str">
        <f>_xlfn.XLOOKUP(D1032,[1]Cmg!$S$4:$S$89,[1]Cmg!$U$4:$U$89,"----",0,1)</f>
        <v>----</v>
      </c>
      <c r="AG1032" s="25">
        <f>IFERROR(SUMIFS('[1]BD Unidades'!$AH:$AH,'[1]BD Unidades'!$A:$A,'BD Centrales 2023'!$A1032),"-")</f>
        <v>0</v>
      </c>
      <c r="AH1032" s="25">
        <f>SUMIFS('[1]BD Unidades'!$AJ$3:$AJ$1424,'[1]BD Unidades'!$A$3:$A$1424,$A1032)</f>
        <v>8698.5604450208484</v>
      </c>
      <c r="AI1032" s="25">
        <f>SUMIFS('[1]BD Unidades'!$AL$3:$AL$1424,'[1]BD Unidades'!$A$3:$A$1424,$A1032)</f>
        <v>51.259494456311643</v>
      </c>
      <c r="AJ1032" s="26">
        <f t="shared" si="65"/>
        <v>5.8583484929833453E-3</v>
      </c>
      <c r="AK1032" s="27">
        <f>IFERROR(SUMIFS('[1]BD Unidades'!$AO$3:$AO$1424,'[1]BD Unidades'!$A$3:$A$1424,$A1032),"-")</f>
        <v>0</v>
      </c>
      <c r="AL1032" s="27">
        <f>IFERROR(SUMIFS('[1]BD Unidades'!$AQ$3:$AQ$1424,'[1]BD Unidades'!$A$3:$A$1424,$A1032),"-")</f>
        <v>0</v>
      </c>
      <c r="AM1032" s="27">
        <f>IFERROR(SUMIFS('[1]BD Unidades'!$AS$3:$AS$1424,'[1]BD Unidades'!$A$3:$A$1424,$A1032),"-")</f>
        <v>0</v>
      </c>
      <c r="AN1032" s="27">
        <f>IFERROR(SUMIFS('[1]BD Unidades'!$AU$3:$AU$1424,'[1]BD Unidades'!$A$3:$A$1424,$A1032),"-")</f>
        <v>0</v>
      </c>
      <c r="AO1032" s="27"/>
      <c r="AP1032" s="27"/>
      <c r="AQ1032" s="25">
        <f>IFERROR(SUMIFS('[1]BD Unidades'!$AZ$3:$AZ$1424,'[1]BD Unidades'!$A$3:$A$1424,$A1032),"-")</f>
        <v>0</v>
      </c>
      <c r="AR1032" s="25">
        <f>IFERROR(SUMIFS('[1]BD Unidades'!$BA$3:$BA$1424,'[1]BD Unidades'!$A$3:$A$1424,$A1032),"-")</f>
        <v>37.306360778200613</v>
      </c>
      <c r="AS1032" s="28">
        <f>SUMIFS('[1]BD Unidades'!$BC$3:$BC$1424,'[1]BD Unidades'!$A$3:$A$1424,$A1032)</f>
        <v>0</v>
      </c>
      <c r="AT1032" s="28">
        <f>SUMIFS('[1]BD Unidades'!$BE$3:$BE$1424,'[1]BD Unidades'!$A$3:$A$1424,$A1032)</f>
        <v>0</v>
      </c>
      <c r="AU1032" s="29">
        <f t="shared" si="66"/>
        <v>0</v>
      </c>
      <c r="AV1032" s="30">
        <f t="shared" si="67"/>
        <v>2.3650000000000001E-2</v>
      </c>
      <c r="AW1032" s="25">
        <f>IFERROR(SUMIFS('[1]BD Unidades'!$BI$3:$BI$1424,'[1]BD Unidades'!$A$3:$A$1424,$A1032),"-")</f>
        <v>0</v>
      </c>
      <c r="AX1032" s="25">
        <f>IFERROR(SUMIFS('[1]BD Unidades'!$BJ$3:$BJ$1424,'[1]BD Unidades'!$A$3:$A$1424,$A1032),"-")</f>
        <v>0</v>
      </c>
    </row>
    <row r="1033" spans="1:50" ht="14.4" x14ac:dyDescent="0.3">
      <c r="A1033" s="7">
        <v>140</v>
      </c>
      <c r="B1033" s="7" t="s">
        <v>5788</v>
      </c>
      <c r="D1033" s="8" t="s">
        <v>5789</v>
      </c>
      <c r="E1033" s="19" t="s">
        <v>2293</v>
      </c>
      <c r="F1033" s="19" t="s">
        <v>2293</v>
      </c>
      <c r="G1033" s="19" t="s">
        <v>3478</v>
      </c>
      <c r="H1033" s="19">
        <v>58</v>
      </c>
      <c r="I1033" s="19">
        <v>2024</v>
      </c>
      <c r="J1033" s="19" t="s">
        <v>45</v>
      </c>
      <c r="K1033" s="19" t="s">
        <v>5267</v>
      </c>
      <c r="L1033" s="19" t="s">
        <v>47</v>
      </c>
      <c r="M1033" s="19" t="s">
        <v>477</v>
      </c>
      <c r="N1033" s="19" t="s">
        <v>549</v>
      </c>
      <c r="O1033" s="19" t="s">
        <v>477</v>
      </c>
      <c r="P1033" s="19" t="s">
        <v>51</v>
      </c>
      <c r="Q1033" s="9" t="s">
        <v>5790</v>
      </c>
      <c r="R1033" s="20">
        <v>81</v>
      </c>
      <c r="S1033" s="20">
        <v>0.2</v>
      </c>
      <c r="T1033" s="20">
        <v>80.837999999999994</v>
      </c>
      <c r="U1033" s="20">
        <v>1.296</v>
      </c>
      <c r="V1033" s="21">
        <f>_xlfn.XLOOKUP(D1033,'[1]Gen. Real'!$A:$A,'[1]Gen. Real'!$C:$C,"-",0)</f>
        <v>7.4320299999999992</v>
      </c>
      <c r="W1033" s="22"/>
      <c r="X1033" s="22" t="str">
        <f>_xlfn.XLOOKUP(D1033,[1]Vertimiento!$A:$A,[1]Vertimiento!$E:$E,"-",0)</f>
        <v>-</v>
      </c>
      <c r="Y1033" s="23" t="str">
        <f t="shared" si="64"/>
        <v>-</v>
      </c>
      <c r="Z1033" s="19" t="str">
        <f>_xlfn.XLOOKUP(D1033,[1]Cmg!$I$4:$I$85,[1]Cmg!$M$4:$M$85,"----",0,1)</f>
        <v>----</v>
      </c>
      <c r="AA1033" s="19" t="str">
        <f>_xlfn.XLOOKUP(D1033,[1]Cmg!$A$4:$A$89,[1]Cmg!$B$4:$B$89,"----",0,1)</f>
        <v>----</v>
      </c>
      <c r="AB1033" s="19" t="str">
        <f>_xlfn.XLOOKUP(D1033,[1]Cmg!$E$4:$E$89,[1]Cmg!$F$4:$F$89,"----",0,1)</f>
        <v>----</v>
      </c>
      <c r="AC1033" s="19" t="str">
        <f>_xlfn.XLOOKUP(D1033,[1]Cmg!$O$4:$O$89,[1]Cmg!$P$4:$P$89,"----",0,1)</f>
        <v>----</v>
      </c>
      <c r="AD1033" s="24" t="str">
        <f>_xlfn.XLOOKUP(D1033,[1]Cmg!$S$4:$S$89,[1]Cmg!$U$4:$U$89,"----",0,1)</f>
        <v>----</v>
      </c>
      <c r="AG1033" s="25">
        <f>IFERROR(SUMIFS('[1]BD Unidades'!$AH:$AH,'[1]BD Unidades'!$A:$A,'BD Centrales 2023'!$A1033),"-")</f>
        <v>81</v>
      </c>
      <c r="AH1033" s="25">
        <f>SUMIFS('[1]BD Unidades'!$AJ$3:$AJ$1424,'[1]BD Unidades'!$A$3:$A$1424,$A1033)</f>
        <v>8551.3166666666693</v>
      </c>
      <c r="AI1033" s="25">
        <f>SUMIFS('[1]BD Unidades'!$AL$3:$AL$1424,'[1]BD Unidades'!$A$3:$A$1424,$A1033)</f>
        <v>50.800000000000004</v>
      </c>
      <c r="AJ1033" s="26">
        <f t="shared" si="65"/>
        <v>5.9055232529978078E-3</v>
      </c>
      <c r="AK1033" s="27">
        <f>IFERROR(SUMIFS('[1]BD Unidades'!$AO$3:$AO$1424,'[1]BD Unidades'!$A$3:$A$1424,$A1033),"-")</f>
        <v>0</v>
      </c>
      <c r="AL1033" s="27">
        <f>IFERROR(SUMIFS('[1]BD Unidades'!$AQ$3:$AQ$1424,'[1]BD Unidades'!$A$3:$A$1424,$A1033),"-")</f>
        <v>0</v>
      </c>
      <c r="AM1033" s="27">
        <f>IFERROR(SUMIFS('[1]BD Unidades'!$AS$3:$AS$1424,'[1]BD Unidades'!$A$3:$A$1424,$A1033),"-")</f>
        <v>0</v>
      </c>
      <c r="AN1033" s="27">
        <f>IFERROR(SUMIFS('[1]BD Unidades'!$AU$3:$AU$1424,'[1]BD Unidades'!$A$3:$A$1424,$A1033),"-")</f>
        <v>0</v>
      </c>
      <c r="AO1033" s="27"/>
      <c r="AP1033" s="27"/>
      <c r="AQ1033" s="25">
        <f>IFERROR(SUMIFS('[1]BD Unidades'!$AZ$3:$AZ$1424,'[1]BD Unidades'!$A$3:$A$1424,$A1033),"-")</f>
        <v>80.897257459185582</v>
      </c>
      <c r="AR1033" s="25">
        <f>IFERROR(SUMIFS('[1]BD Unidades'!$BA$3:$BA$1424,'[1]BD Unidades'!$A$3:$A$1424,$A1033),"-")</f>
        <v>80.948315046490507</v>
      </c>
      <c r="AS1033" s="28">
        <f>SUMIFS('[1]BD Unidades'!$BC$3:$BC$1424,'[1]BD Unidades'!$A$3:$A$1424,$A1033)</f>
        <v>6.4860146263445099E-4</v>
      </c>
      <c r="AT1033" s="28">
        <f>SUMIFS('[1]BD Unidades'!$BE$3:$BE$1424,'[1]BD Unidades'!$A$3:$A$1424,$A1033)</f>
        <v>0.99303843226788402</v>
      </c>
      <c r="AU1033" s="29">
        <f t="shared" si="66"/>
        <v>0.99239434608826282</v>
      </c>
      <c r="AV1033" s="30">
        <f t="shared" si="67"/>
        <v>2E-3</v>
      </c>
      <c r="AW1033" s="25">
        <f>IFERROR(SUMIFS('[1]BD Unidades'!$BI$3:$BI$1424,'[1]BD Unidades'!$A$3:$A$1424,$A1033),"-")</f>
        <v>80.121416954709204</v>
      </c>
      <c r="AX1033" s="25">
        <f>IFERROR(SUMIFS('[1]BD Unidades'!$BJ$3:$BJ$1424,'[1]BD Unidades'!$A$3:$A$1424,$A1033),"-")</f>
        <v>51.540311227115865</v>
      </c>
    </row>
    <row r="1034" spans="1:50" ht="14.4" x14ac:dyDescent="0.3">
      <c r="A1034" s="7">
        <v>141</v>
      </c>
      <c r="B1034" s="7" t="s">
        <v>6149</v>
      </c>
      <c r="D1034" s="8" t="s">
        <v>6150</v>
      </c>
      <c r="E1034" s="19" t="s">
        <v>2293</v>
      </c>
      <c r="F1034" s="19" t="s">
        <v>2293</v>
      </c>
      <c r="G1034" s="19" t="s">
        <v>6151</v>
      </c>
      <c r="H1034" s="19">
        <v>6</v>
      </c>
      <c r="I1034" s="19">
        <v>2024</v>
      </c>
      <c r="J1034" s="19" t="s">
        <v>45</v>
      </c>
      <c r="K1034" s="19" t="s">
        <v>5850</v>
      </c>
      <c r="L1034" s="19" t="s">
        <v>47</v>
      </c>
      <c r="M1034" s="19" t="s">
        <v>497</v>
      </c>
      <c r="N1034" s="19" t="s">
        <v>498</v>
      </c>
      <c r="O1034" s="19" t="s">
        <v>499</v>
      </c>
      <c r="P1034" s="19" t="s">
        <v>51</v>
      </c>
      <c r="Q1034" s="9" t="s">
        <v>6153</v>
      </c>
      <c r="R1034" s="20">
        <v>62.96</v>
      </c>
      <c r="S1034" s="20">
        <v>1.1100000000000001</v>
      </c>
      <c r="T1034" s="20">
        <v>62.26</v>
      </c>
      <c r="U1034" s="20">
        <v>0.8</v>
      </c>
      <c r="V1034" s="21">
        <f>_xlfn.XLOOKUP(D1034,'[1]Gen. Real'!$A:$A,'[1]Gen. Real'!$C:$C,"-",0)</f>
        <v>9.6530000000000005E-2</v>
      </c>
      <c r="W1034" s="22"/>
      <c r="X1034" s="22" t="str">
        <f>_xlfn.XLOOKUP(D1034,[1]Vertimiento!$A:$A,[1]Vertimiento!$E:$E,"-",0)</f>
        <v>-</v>
      </c>
      <c r="Y1034" s="23" t="str">
        <f t="shared" si="64"/>
        <v>-</v>
      </c>
      <c r="Z1034" s="19" t="str">
        <f>_xlfn.XLOOKUP(D1034,[1]Cmg!$I$4:$I$85,[1]Cmg!$M$4:$M$85,"----",0,1)</f>
        <v>----</v>
      </c>
      <c r="AA1034" s="19" t="str">
        <f>_xlfn.XLOOKUP(D1034,[1]Cmg!$A$4:$A$89,[1]Cmg!$B$4:$B$89,"----",0,1)</f>
        <v>----</v>
      </c>
      <c r="AB1034" s="19" t="str">
        <f>_xlfn.XLOOKUP(D1034,[1]Cmg!$E$4:$E$89,[1]Cmg!$F$4:$F$89,"----",0,1)</f>
        <v>----</v>
      </c>
      <c r="AC1034" s="19" t="str">
        <f>_xlfn.XLOOKUP(D1034,[1]Cmg!$O$4:$O$89,[1]Cmg!$P$4:$P$89,"----",0,1)</f>
        <v>----</v>
      </c>
      <c r="AD1034" s="24" t="str">
        <f>_xlfn.XLOOKUP(D1034,[1]Cmg!$S$4:$S$89,[1]Cmg!$U$4:$U$89,"----",0,1)</f>
        <v>----</v>
      </c>
      <c r="AG1034" s="25">
        <f>IFERROR(SUMIFS('[1]BD Unidades'!$AH:$AH,'[1]BD Unidades'!$A:$A,'BD Centrales 2023'!$A1034),"-")</f>
        <v>53.944000000000003</v>
      </c>
      <c r="AH1034" s="25">
        <f>SUMIFS('[1]BD Unidades'!$AJ$3:$AJ$1424,'[1]BD Unidades'!$A$3:$A$1424,$A1034)</f>
        <v>7837.3545213892412</v>
      </c>
      <c r="AI1034" s="25">
        <f>SUMIFS('[1]BD Unidades'!$AL$3:$AL$1424,'[1]BD Unidades'!$A$3:$A$1424,$A1034)</f>
        <v>10.778811944091496</v>
      </c>
      <c r="AJ1034" s="26">
        <f t="shared" si="65"/>
        <v>1.3734236520053385E-3</v>
      </c>
      <c r="AK1034" s="27">
        <f>IFERROR(SUMIFS('[1]BD Unidades'!$AO$3:$AO$1424,'[1]BD Unidades'!$A$3:$A$1424,$A1034),"-")</f>
        <v>0</v>
      </c>
      <c r="AL1034" s="27">
        <f>IFERROR(SUMIFS('[1]BD Unidades'!$AQ$3:$AQ$1424,'[1]BD Unidades'!$A$3:$A$1424,$A1034),"-")</f>
        <v>0</v>
      </c>
      <c r="AM1034" s="27">
        <f>IFERROR(SUMIFS('[1]BD Unidades'!$AS$3:$AS$1424,'[1]BD Unidades'!$A$3:$A$1424,$A1034),"-")</f>
        <v>0</v>
      </c>
      <c r="AN1034" s="27">
        <f>IFERROR(SUMIFS('[1]BD Unidades'!$AU$3:$AU$1424,'[1]BD Unidades'!$A$3:$A$1424,$A1034),"-")</f>
        <v>0</v>
      </c>
      <c r="AO1034" s="27"/>
      <c r="AP1034" s="27"/>
      <c r="AQ1034" s="25">
        <f>IFERROR(SUMIFS('[1]BD Unidades'!$AZ$3:$AZ$1424,'[1]BD Unidades'!$A$3:$A$1424,$A1034),"-")</f>
        <v>53.944000000000003</v>
      </c>
      <c r="AR1034" s="25">
        <f>IFERROR(SUMIFS('[1]BD Unidades'!$BA$3:$BA$1424,'[1]BD Unidades'!$A$3:$A$1424,$A1034),"-")</f>
        <v>62.96</v>
      </c>
      <c r="AS1034" s="28">
        <f>SUMIFS('[1]BD Unidades'!$BC$3:$BC$1424,'[1]BD Unidades'!$A$3:$A$1424,$A1034)</f>
        <v>8.7944726810673451E-5</v>
      </c>
      <c r="AT1034" s="28">
        <f>SUMIFS('[1]BD Unidades'!$BE$3:$BE$1424,'[1]BD Unidades'!$A$3:$A$1424,$A1034)</f>
        <v>0.87944726810673446</v>
      </c>
      <c r="AU1034" s="29">
        <f t="shared" si="66"/>
        <v>0.87936992535699643</v>
      </c>
      <c r="AV1034" s="30">
        <f t="shared" si="67"/>
        <v>1.11E-2</v>
      </c>
      <c r="AW1034" s="25">
        <f>IFERROR(SUMIFS('[1]BD Unidades'!$BI$3:$BI$1424,'[1]BD Unidades'!$A$3:$A$1424,$A1034),"-")</f>
        <v>53.538748415175249</v>
      </c>
      <c r="AX1034" s="25">
        <f>IFERROR(SUMIFS('[1]BD Unidades'!$BJ$3:$BJ$1424,'[1]BD Unidades'!$A$3:$A$1424,$A1034),"-")</f>
        <v>34.440276531657148</v>
      </c>
    </row>
    <row r="1035" spans="1:50" ht="14.4" x14ac:dyDescent="0.3">
      <c r="A1035" s="7">
        <v>142</v>
      </c>
      <c r="B1035" s="7" t="s">
        <v>6185</v>
      </c>
      <c r="D1035" s="8" t="s">
        <v>6186</v>
      </c>
      <c r="E1035" s="19" t="s">
        <v>2293</v>
      </c>
      <c r="F1035" s="19" t="s">
        <v>2293</v>
      </c>
      <c r="G1035" s="19" t="s">
        <v>6187</v>
      </c>
      <c r="H1035" s="19">
        <v>36</v>
      </c>
      <c r="I1035" s="19">
        <v>2024</v>
      </c>
      <c r="J1035" s="19" t="s">
        <v>45</v>
      </c>
      <c r="K1035" s="19" t="s">
        <v>5267</v>
      </c>
      <c r="L1035" s="19" t="s">
        <v>47</v>
      </c>
      <c r="M1035" s="19" t="s">
        <v>90</v>
      </c>
      <c r="N1035" s="19" t="s">
        <v>868</v>
      </c>
      <c r="O1035" s="19" t="s">
        <v>1461</v>
      </c>
      <c r="P1035" s="19" t="s">
        <v>51</v>
      </c>
      <c r="Q1035" s="9" t="s">
        <v>6188</v>
      </c>
      <c r="R1035" s="20">
        <v>59</v>
      </c>
      <c r="S1035" s="20">
        <v>0.2</v>
      </c>
      <c r="T1035" s="20">
        <v>58.881999999999998</v>
      </c>
      <c r="U1035" s="20">
        <v>1.296</v>
      </c>
      <c r="V1035" s="21">
        <f>_xlfn.XLOOKUP(D1035,'[1]Gen. Real'!$A:$A,'[1]Gen. Real'!$C:$C,"-",0)</f>
        <v>5.9378699999999993</v>
      </c>
      <c r="W1035" s="22"/>
      <c r="X1035" s="22" t="str">
        <f>_xlfn.XLOOKUP(D1035,[1]Vertimiento!$A:$A,[1]Vertimiento!$E:$E,"-",0)</f>
        <v>-</v>
      </c>
      <c r="Y1035" s="23" t="str">
        <f t="shared" si="64"/>
        <v>-</v>
      </c>
      <c r="Z1035" s="19" t="str">
        <f>_xlfn.XLOOKUP(D1035,[1]Cmg!$I$4:$I$85,[1]Cmg!$M$4:$M$85,"----",0,1)</f>
        <v>----</v>
      </c>
      <c r="AA1035" s="19" t="str">
        <f>_xlfn.XLOOKUP(D1035,[1]Cmg!$A$4:$A$89,[1]Cmg!$B$4:$B$89,"----",0,1)</f>
        <v>----</v>
      </c>
      <c r="AB1035" s="19" t="str">
        <f>_xlfn.XLOOKUP(D1035,[1]Cmg!$E$4:$E$89,[1]Cmg!$F$4:$F$89,"----",0,1)</f>
        <v>----</v>
      </c>
      <c r="AC1035" s="19" t="str">
        <f>_xlfn.XLOOKUP(D1035,[1]Cmg!$O$4:$O$89,[1]Cmg!$P$4:$P$89,"----",0,1)</f>
        <v>----</v>
      </c>
      <c r="AD1035" s="24" t="str">
        <f>_xlfn.XLOOKUP(D1035,[1]Cmg!$S$4:$S$89,[1]Cmg!$U$4:$U$89,"----",0,1)</f>
        <v>----</v>
      </c>
      <c r="AG1035" s="25">
        <f>IFERROR(SUMIFS('[1]BD Unidades'!$AH:$AH,'[1]BD Unidades'!$A:$A,'BD Centrales 2023'!$A1035),"-")</f>
        <v>57.21</v>
      </c>
      <c r="AH1035" s="25">
        <f>SUMIFS('[1]BD Unidades'!$AJ$3:$AJ$1424,'[1]BD Unidades'!$A$3:$A$1424,$A1035)</f>
        <v>1489.0666666666702</v>
      </c>
      <c r="AI1035" s="25">
        <f>SUMIFS('[1]BD Unidades'!$AL$3:$AL$1424,'[1]BD Unidades'!$A$3:$A$1424,$A1035)</f>
        <v>7270.9333333333298</v>
      </c>
      <c r="AJ1035" s="26">
        <f t="shared" si="65"/>
        <v>0.83001522070015177</v>
      </c>
      <c r="AK1035" s="27">
        <f>IFERROR(SUMIFS('[1]BD Unidades'!$AO$3:$AO$1424,'[1]BD Unidades'!$A$3:$A$1424,$A1035),"-")</f>
        <v>0</v>
      </c>
      <c r="AL1035" s="27">
        <f>IFERROR(SUMIFS('[1]BD Unidades'!$AQ$3:$AQ$1424,'[1]BD Unidades'!$A$3:$A$1424,$A1035),"-")</f>
        <v>0</v>
      </c>
      <c r="AM1035" s="27">
        <f>IFERROR(SUMIFS('[1]BD Unidades'!$AS$3:$AS$1424,'[1]BD Unidades'!$A$3:$A$1424,$A1035),"-")</f>
        <v>0</v>
      </c>
      <c r="AN1035" s="27">
        <f>IFERROR(SUMIFS('[1]BD Unidades'!$AU$3:$AU$1424,'[1]BD Unidades'!$A$3:$A$1424,$A1035),"-")</f>
        <v>0</v>
      </c>
      <c r="AO1035" s="27"/>
      <c r="AP1035" s="27"/>
      <c r="AQ1035" s="25">
        <f>IFERROR(SUMIFS('[1]BD Unidades'!$AZ$3:$AZ$1424,'[1]BD Unidades'!$A$3:$A$1424,$A1035),"-")</f>
        <v>57.21</v>
      </c>
      <c r="AR1035" s="25">
        <f>IFERROR(SUMIFS('[1]BD Unidades'!$BA$3:$BA$1424,'[1]BD Unidades'!$A$3:$A$1424,$A1035),"-")</f>
        <v>57.755079908675803</v>
      </c>
      <c r="AS1035" s="28">
        <f>SUMIFS('[1]BD Unidades'!$BC$3:$BC$1424,'[1]BD Unidades'!$A$3:$A$1424,$A1035)</f>
        <v>4.70904974129024E-3</v>
      </c>
      <c r="AT1035" s="28">
        <f>SUMIFS('[1]BD Unidades'!$BE$3:$BE$1424,'[1]BD Unidades'!$A$3:$A$1424,$A1035)</f>
        <v>1</v>
      </c>
      <c r="AU1035" s="29">
        <f t="shared" si="66"/>
        <v>0.99529095025870973</v>
      </c>
      <c r="AV1035" s="30">
        <f t="shared" si="67"/>
        <v>2E-3</v>
      </c>
      <c r="AW1035" s="25">
        <f>IFERROR(SUMIFS('[1]BD Unidades'!$BI$3:$BI$1424,'[1]BD Unidades'!$A$3:$A$1424,$A1035),"-")</f>
        <v>56.826714073772322</v>
      </c>
      <c r="AX1035" s="25">
        <f>IFERROR(SUMIFS('[1]BD Unidades'!$BJ$3:$BJ$1424,'[1]BD Unidades'!$A$3:$A$1424,$A1035),"-")</f>
        <v>36.555351124558513</v>
      </c>
    </row>
    <row r="1036" spans="1:50" ht="14.4" x14ac:dyDescent="0.3">
      <c r="A1036" s="7">
        <v>143</v>
      </c>
      <c r="B1036" s="7" t="s">
        <v>6205</v>
      </c>
      <c r="D1036" s="8" t="s">
        <v>6206</v>
      </c>
      <c r="E1036" s="19" t="s">
        <v>2293</v>
      </c>
      <c r="F1036" s="19" t="s">
        <v>2293</v>
      </c>
      <c r="G1036" s="19" t="s">
        <v>6207</v>
      </c>
      <c r="H1036" s="19">
        <v>50</v>
      </c>
      <c r="I1036" s="19">
        <v>2024</v>
      </c>
      <c r="J1036" s="19" t="s">
        <v>45</v>
      </c>
      <c r="K1036" s="19" t="s">
        <v>5267</v>
      </c>
      <c r="L1036" s="19" t="s">
        <v>47</v>
      </c>
      <c r="M1036" s="19" t="s">
        <v>82</v>
      </c>
      <c r="N1036" s="19" t="s">
        <v>83</v>
      </c>
      <c r="O1036" s="19" t="s">
        <v>4714</v>
      </c>
      <c r="P1036" s="19" t="s">
        <v>51</v>
      </c>
      <c r="Q1036" s="9" t="s">
        <v>5373</v>
      </c>
      <c r="R1036" s="20">
        <v>81</v>
      </c>
      <c r="S1036" s="20">
        <v>0.2</v>
      </c>
      <c r="T1036" s="20">
        <v>80.837999999999994</v>
      </c>
      <c r="U1036" s="20">
        <v>1.296</v>
      </c>
      <c r="V1036" s="21">
        <f>_xlfn.XLOOKUP(D1036,'[1]Gen. Real'!$A:$A,'[1]Gen. Real'!$C:$C,"-",0)</f>
        <v>67.499979999999979</v>
      </c>
      <c r="W1036" s="22"/>
      <c r="X1036" s="22" t="str">
        <f>_xlfn.XLOOKUP(D1036,[1]Vertimiento!$A:$A,[1]Vertimiento!$E:$E,"-",0)</f>
        <v>-</v>
      </c>
      <c r="Y1036" s="23" t="str">
        <f t="shared" si="64"/>
        <v>-</v>
      </c>
      <c r="Z1036" s="19" t="str">
        <f>_xlfn.XLOOKUP(D1036,[1]Cmg!$I$4:$I$85,[1]Cmg!$M$4:$M$85,"----",0,1)</f>
        <v>----</v>
      </c>
      <c r="AA1036" s="19" t="str">
        <f>_xlfn.XLOOKUP(D1036,[1]Cmg!$A$4:$A$89,[1]Cmg!$B$4:$B$89,"----",0,1)</f>
        <v>----</v>
      </c>
      <c r="AB1036" s="19" t="str">
        <f>_xlfn.XLOOKUP(D1036,[1]Cmg!$E$4:$E$89,[1]Cmg!$F$4:$F$89,"----",0,1)</f>
        <v>----</v>
      </c>
      <c r="AC1036" s="19" t="str">
        <f>_xlfn.XLOOKUP(D1036,[1]Cmg!$O$4:$O$89,[1]Cmg!$P$4:$P$89,"----",0,1)</f>
        <v>----</v>
      </c>
      <c r="AD1036" s="24" t="str">
        <f>_xlfn.XLOOKUP(D1036,[1]Cmg!$S$4:$S$89,[1]Cmg!$U$4:$U$89,"----",0,1)</f>
        <v>----</v>
      </c>
      <c r="AG1036" s="25">
        <f>IFERROR(SUMIFS('[1]BD Unidades'!$AH:$AH,'[1]BD Unidades'!$A:$A,'BD Centrales 2023'!$A1036),"-")</f>
        <v>79.759999999999991</v>
      </c>
      <c r="AH1036" s="25">
        <f>SUMIFS('[1]BD Unidades'!$AJ$3:$AJ$1424,'[1]BD Unidades'!$A$3:$A$1424,$A1036)</f>
        <v>5970.05</v>
      </c>
      <c r="AI1036" s="25">
        <f>SUMIFS('[1]BD Unidades'!$AL$3:$AL$1424,'[1]BD Unidades'!$A$3:$A$1424,$A1036)</f>
        <v>2787.5833333333298</v>
      </c>
      <c r="AJ1036" s="26">
        <f t="shared" si="65"/>
        <v>0.3183032706705386</v>
      </c>
      <c r="AK1036" s="27">
        <f>IFERROR(SUMIFS('[1]BD Unidades'!$AO$3:$AO$1424,'[1]BD Unidades'!$A$3:$A$1424,$A1036),"-")</f>
        <v>0</v>
      </c>
      <c r="AL1036" s="27">
        <f>IFERROR(SUMIFS('[1]BD Unidades'!$AQ$3:$AQ$1424,'[1]BD Unidades'!$A$3:$A$1424,$A1036),"-")</f>
        <v>0</v>
      </c>
      <c r="AM1036" s="27">
        <f>IFERROR(SUMIFS('[1]BD Unidades'!$AS$3:$AS$1424,'[1]BD Unidades'!$A$3:$A$1424,$A1036),"-")</f>
        <v>0</v>
      </c>
      <c r="AN1036" s="27">
        <f>IFERROR(SUMIFS('[1]BD Unidades'!$AU$3:$AU$1424,'[1]BD Unidades'!$A$3:$A$1424,$A1036),"-")</f>
        <v>0</v>
      </c>
      <c r="AO1036" s="27"/>
      <c r="AP1036" s="27"/>
      <c r="AQ1036" s="25">
        <f>IFERROR(SUMIFS('[1]BD Unidades'!$AZ$3:$AZ$1424,'[1]BD Unidades'!$A$3:$A$1424,$A1036),"-")</f>
        <v>0</v>
      </c>
      <c r="AR1036" s="25">
        <f>IFERROR(SUMIFS('[1]BD Unidades'!$BA$3:$BA$1424,'[1]BD Unidades'!$A$3:$A$1424,$A1036),"-")</f>
        <v>79.974814352431594</v>
      </c>
      <c r="AS1036" s="28">
        <f>SUMIFS('[1]BD Unidades'!$BC$3:$BC$1424,'[1]BD Unidades'!$A$3:$A$1424,$A1036)</f>
        <v>0</v>
      </c>
      <c r="AT1036" s="28">
        <f>SUMIFS('[1]BD Unidades'!$BE$3:$BE$1424,'[1]BD Unidades'!$A$3:$A$1424,$A1036)</f>
        <v>0</v>
      </c>
      <c r="AU1036" s="29">
        <f t="shared" si="66"/>
        <v>0</v>
      </c>
      <c r="AV1036" s="30">
        <f t="shared" si="67"/>
        <v>2E-3</v>
      </c>
      <c r="AW1036" s="25">
        <f>IFERROR(SUMIFS('[1]BD Unidades'!$BI$3:$BI$1424,'[1]BD Unidades'!$A$3:$A$1424,$A1036),"-")</f>
        <v>79.507165461745316</v>
      </c>
      <c r="AX1036" s="25">
        <f>IFERROR(SUMIFS('[1]BD Unidades'!$BJ$3:$BJ$1424,'[1]BD Unidades'!$A$3:$A$1424,$A1036),"-")</f>
        <v>47.780052909277863</v>
      </c>
    </row>
    <row r="1037" spans="1:50" ht="14.4" x14ac:dyDescent="0.3">
      <c r="A1037" s="7">
        <v>144</v>
      </c>
      <c r="B1037" s="7" t="s">
        <v>5896</v>
      </c>
      <c r="D1037" s="8" t="s">
        <v>5897</v>
      </c>
      <c r="E1037" s="19" t="s">
        <v>5898</v>
      </c>
      <c r="F1037" s="19" t="s">
        <v>5898</v>
      </c>
      <c r="G1037" s="19" t="s">
        <v>5899</v>
      </c>
      <c r="H1037" s="19">
        <v>3</v>
      </c>
      <c r="I1037" s="19">
        <v>2024</v>
      </c>
      <c r="J1037" s="19" t="s">
        <v>45</v>
      </c>
      <c r="K1037" s="19" t="s">
        <v>5850</v>
      </c>
      <c r="L1037" s="19" t="s">
        <v>47</v>
      </c>
      <c r="M1037" s="19" t="s">
        <v>106</v>
      </c>
      <c r="N1037" s="19" t="s">
        <v>243</v>
      </c>
      <c r="O1037" s="19" t="s">
        <v>1569</v>
      </c>
      <c r="P1037" s="19" t="s">
        <v>51</v>
      </c>
      <c r="Q1037" s="9" t="s">
        <v>5901</v>
      </c>
      <c r="R1037" s="20">
        <v>19.391100000000002</v>
      </c>
      <c r="S1037" s="20">
        <v>0.7</v>
      </c>
      <c r="T1037" s="20">
        <v>19.2546</v>
      </c>
      <c r="U1037" s="20">
        <v>1.1200000000000001</v>
      </c>
      <c r="V1037" s="21">
        <f>_xlfn.XLOOKUP(D1037,'[1]Gen. Real'!$A:$A,'[1]Gen. Real'!$C:$C,"-",0)</f>
        <v>5.7427199999999985</v>
      </c>
      <c r="W1037" s="22"/>
      <c r="X1037" s="22" t="str">
        <f>_xlfn.XLOOKUP(D1037,[1]Vertimiento!$A:$A,[1]Vertimiento!$E:$E,"-",0)</f>
        <v>-</v>
      </c>
      <c r="Y1037" s="23" t="str">
        <f t="shared" si="64"/>
        <v>-</v>
      </c>
      <c r="Z1037" s="19" t="str">
        <f>_xlfn.XLOOKUP(D1037,[1]Cmg!$I$4:$I$85,[1]Cmg!$M$4:$M$85,"----",0,1)</f>
        <v>----</v>
      </c>
      <c r="AA1037" s="19" t="str">
        <f>_xlfn.XLOOKUP(D1037,[1]Cmg!$A$4:$A$89,[1]Cmg!$B$4:$B$89,"----",0,1)</f>
        <v>----</v>
      </c>
      <c r="AB1037" s="19" t="str">
        <f>_xlfn.XLOOKUP(D1037,[1]Cmg!$E$4:$E$89,[1]Cmg!$F$4:$F$89,"----",0,1)</f>
        <v>----</v>
      </c>
      <c r="AC1037" s="19" t="str">
        <f>_xlfn.XLOOKUP(D1037,[1]Cmg!$O$4:$O$89,[1]Cmg!$P$4:$P$89,"----",0,1)</f>
        <v>----</v>
      </c>
      <c r="AD1037" s="24" t="str">
        <f>_xlfn.XLOOKUP(D1037,[1]Cmg!$S$4:$S$89,[1]Cmg!$U$4:$U$89,"----",0,1)</f>
        <v>----</v>
      </c>
      <c r="AG1037" s="25">
        <f>IFERROR(SUMIFS('[1]BD Unidades'!$AH:$AH,'[1]BD Unidades'!$A:$A,'BD Centrales 2023'!$A1037),"-")</f>
        <v>19.655563835616437</v>
      </c>
      <c r="AH1037" s="25">
        <f>SUMIFS('[1]BD Unidades'!$AJ$3:$AJ$1424,'[1]BD Unidades'!$A$3:$A$1424,$A1037)</f>
        <v>8667.6677193832911</v>
      </c>
      <c r="AI1037" s="25">
        <f>SUMIFS('[1]BD Unidades'!$AL$3:$AL$1424,'[1]BD Unidades'!$A$3:$A$1424,$A1037)</f>
        <v>1.5988003087327001</v>
      </c>
      <c r="AJ1037" s="26">
        <f t="shared" si="65"/>
        <v>1.8442163533686094E-4</v>
      </c>
      <c r="AK1037" s="27">
        <f>IFERROR(SUMIFS('[1]BD Unidades'!$AO$3:$AO$1424,'[1]BD Unidades'!$A$3:$A$1424,$A1037),"-")</f>
        <v>0</v>
      </c>
      <c r="AL1037" s="27">
        <f>IFERROR(SUMIFS('[1]BD Unidades'!$AQ$3:$AQ$1424,'[1]BD Unidades'!$A$3:$A$1424,$A1037),"-")</f>
        <v>0</v>
      </c>
      <c r="AM1037" s="27">
        <f>IFERROR(SUMIFS('[1]BD Unidades'!$AS$3:$AS$1424,'[1]BD Unidades'!$A$3:$A$1424,$A1037),"-")</f>
        <v>0</v>
      </c>
      <c r="AN1037" s="27">
        <f>IFERROR(SUMIFS('[1]BD Unidades'!$AU$3:$AU$1424,'[1]BD Unidades'!$A$3:$A$1424,$A1037),"-")</f>
        <v>0</v>
      </c>
      <c r="AO1037" s="27"/>
      <c r="AP1037" s="27"/>
      <c r="AQ1037" s="25">
        <f>IFERROR(SUMIFS('[1]BD Unidades'!$AZ$3:$AZ$1424,'[1]BD Unidades'!$A$3:$A$1424,$A1037),"-")</f>
        <v>19.655330121653197</v>
      </c>
      <c r="AR1037" s="25">
        <f>IFERROR(SUMIFS('[1]BD Unidades'!$BA$3:$BA$1424,'[1]BD Unidades'!$A$3:$A$1424,$A1037),"-")</f>
        <v>19.678791817777128</v>
      </c>
      <c r="AS1037" s="28">
        <f>SUMIFS('[1]BD Unidades'!$BC$3:$BC$1424,'[1]BD Unidades'!$A$3:$A$1424,$A1037)</f>
        <v>8.247855969093533E-4</v>
      </c>
      <c r="AT1037" s="28">
        <f>SUMIFS('[1]BD Unidades'!$BE$3:$BE$1424,'[1]BD Unidades'!$A$3:$A$1424,$A1037)</f>
        <v>1</v>
      </c>
      <c r="AU1037" s="29">
        <f t="shared" si="66"/>
        <v>0.99917521440309065</v>
      </c>
      <c r="AV1037" s="30">
        <f t="shared" si="67"/>
        <v>6.9999999999999993E-3</v>
      </c>
      <c r="AW1037" s="25">
        <f>IFERROR(SUMIFS('[1]BD Unidades'!$BI$3:$BI$1424,'[1]BD Unidades'!$A$3:$A$1424,$A1037),"-")</f>
        <v>19.500940253292779</v>
      </c>
      <c r="AX1037" s="25">
        <f>IFERROR(SUMIFS('[1]BD Unidades'!$BJ$3:$BJ$1424,'[1]BD Unidades'!$A$3:$A$1424,$A1037),"-")</f>
        <v>12.544517659295174</v>
      </c>
    </row>
    <row r="1038" spans="1:50" ht="14.4" x14ac:dyDescent="0.3">
      <c r="A1038" s="7">
        <v>154</v>
      </c>
      <c r="B1038" s="7" t="s">
        <v>6057</v>
      </c>
      <c r="D1038" s="8" t="s">
        <v>6058</v>
      </c>
      <c r="E1038" s="19" t="s">
        <v>6059</v>
      </c>
      <c r="F1038" s="19" t="s">
        <v>6059</v>
      </c>
      <c r="G1038" s="19" t="s">
        <v>6060</v>
      </c>
      <c r="H1038" s="19">
        <v>1</v>
      </c>
      <c r="I1038" s="19">
        <v>2024</v>
      </c>
      <c r="J1038" s="19" t="s">
        <v>45</v>
      </c>
      <c r="K1038" s="19" t="s">
        <v>5261</v>
      </c>
      <c r="L1038" s="19" t="s">
        <v>47</v>
      </c>
      <c r="M1038" s="19" t="s">
        <v>68</v>
      </c>
      <c r="N1038" s="19" t="s">
        <v>5431</v>
      </c>
      <c r="O1038" s="19" t="s">
        <v>6062</v>
      </c>
      <c r="P1038" s="19" t="s">
        <v>51</v>
      </c>
      <c r="Q1038" s="9" t="s">
        <v>6063</v>
      </c>
      <c r="R1038" s="20" t="s">
        <v>6064</v>
      </c>
      <c r="S1038" s="20" t="s">
        <v>6296</v>
      </c>
      <c r="T1038" s="20" t="s">
        <v>6065</v>
      </c>
      <c r="U1038" s="20">
        <v>3</v>
      </c>
      <c r="V1038" s="21">
        <f>_xlfn.XLOOKUP(D1038,'[1]Gen. Real'!$A:$A,'[1]Gen. Real'!$C:$C,"-",0)</f>
        <v>19.38636</v>
      </c>
      <c r="W1038" s="22"/>
      <c r="X1038" s="22" t="str">
        <f>_xlfn.XLOOKUP(D1038,[1]Vertimiento!$A:$A,[1]Vertimiento!$E:$E,"-",0)</f>
        <v>-</v>
      </c>
      <c r="Y1038" s="23" t="str">
        <f t="shared" si="64"/>
        <v>-</v>
      </c>
      <c r="Z1038" s="19" t="str">
        <f>_xlfn.XLOOKUP(D1038,[1]Cmg!$I$4:$I$85,[1]Cmg!$M$4:$M$85,"----",0,1)</f>
        <v>----</v>
      </c>
      <c r="AA1038" s="19" t="str">
        <f>_xlfn.XLOOKUP(D1038,[1]Cmg!$A$4:$A$89,[1]Cmg!$B$4:$B$89,"----",0,1)</f>
        <v>----</v>
      </c>
      <c r="AB1038" s="19" t="str">
        <f>_xlfn.XLOOKUP(D1038,[1]Cmg!$E$4:$E$89,[1]Cmg!$F$4:$F$89,"----",0,1)</f>
        <v>----</v>
      </c>
      <c r="AC1038" s="19" t="str">
        <f>_xlfn.XLOOKUP(D1038,[1]Cmg!$O$4:$O$89,[1]Cmg!$P$4:$P$89,"----",0,1)</f>
        <v>----</v>
      </c>
      <c r="AD1038" s="24" t="str">
        <f>_xlfn.XLOOKUP(D1038,[1]Cmg!$S$4:$S$89,[1]Cmg!$U$4:$U$89,"----",0,1)</f>
        <v>----</v>
      </c>
      <c r="AG1038" s="25">
        <f>IFERROR(SUMIFS('[1]BD Unidades'!$AH:$AH,'[1]BD Unidades'!$A:$A,'BD Centrales 2023'!$A1038),"-")</f>
        <v>14.48</v>
      </c>
      <c r="AH1038" s="25">
        <f>SUMIFS('[1]BD Unidades'!$AJ$3:$AJ$1424,'[1]BD Unidades'!$A$3:$A$1424,$A1038)</f>
        <v>0</v>
      </c>
      <c r="AI1038" s="25">
        <f>SUMIFS('[1]BD Unidades'!$AL$3:$AL$1424,'[1]BD Unidades'!$A$3:$A$1424,$A1038)</f>
        <v>0</v>
      </c>
      <c r="AJ1038" s="26" t="str">
        <f t="shared" si="65"/>
        <v>-</v>
      </c>
      <c r="AK1038" s="27">
        <f>IFERROR(SUMIFS('[1]BD Unidades'!$AO$3:$AO$1424,'[1]BD Unidades'!$A$3:$A$1424,$A1038),"-")</f>
        <v>0</v>
      </c>
      <c r="AL1038" s="27">
        <f>IFERROR(SUMIFS('[1]BD Unidades'!$AQ$3:$AQ$1424,'[1]BD Unidades'!$A$3:$A$1424,$A1038),"-")</f>
        <v>0</v>
      </c>
      <c r="AM1038" s="27">
        <f>IFERROR(SUMIFS('[1]BD Unidades'!$AS$3:$AS$1424,'[1]BD Unidades'!$A$3:$A$1424,$A1038),"-")</f>
        <v>0</v>
      </c>
      <c r="AN1038" s="27">
        <f>IFERROR(SUMIFS('[1]BD Unidades'!$AU$3:$AU$1424,'[1]BD Unidades'!$A$3:$A$1424,$A1038),"-")</f>
        <v>0</v>
      </c>
      <c r="AO1038" s="27"/>
      <c r="AP1038" s="27"/>
      <c r="AQ1038" s="25">
        <f>IFERROR(SUMIFS('[1]BD Unidades'!$AZ$3:$AZ$1424,'[1]BD Unidades'!$A$3:$A$1424,$A1038),"-")</f>
        <v>14.380860824024316</v>
      </c>
      <c r="AR1038" s="25">
        <f>IFERROR(SUMIFS('[1]BD Unidades'!$BA$3:$BA$1424,'[1]BD Unidades'!$A$3:$A$1424,$A1038),"-")</f>
        <v>14.611623577308499</v>
      </c>
      <c r="AS1038" s="28">
        <f>SUMIFS('[1]BD Unidades'!$BC$3:$BC$1424,'[1]BD Unidades'!$A$3:$A$1424,$A1038)</f>
        <v>0</v>
      </c>
      <c r="AT1038" s="28">
        <f>SUMIFS('[1]BD Unidades'!$BE$3:$BE$1424,'[1]BD Unidades'!$A$3:$A$1424,$A1038)</f>
        <v>0</v>
      </c>
      <c r="AU1038" s="29">
        <f t="shared" si="66"/>
        <v>0</v>
      </c>
      <c r="AV1038" s="30" t="str">
        <f t="shared" si="67"/>
        <v>-</v>
      </c>
      <c r="AW1038" s="25">
        <f>IFERROR(SUMIFS('[1]BD Unidades'!$BI$3:$BI$1424,'[1]BD Unidades'!$A$3:$A$1424,$A1038),"-")</f>
        <v>8.8633037033650606</v>
      </c>
      <c r="AX1038" s="25">
        <f>IFERROR(SUMIFS('[1]BD Unidades'!$BJ$3:$BJ$1424,'[1]BD Unidades'!$A$3:$A$1424,$A1038),"-")</f>
        <v>5.7015645595747788</v>
      </c>
    </row>
    <row r="1039" spans="1:50" ht="14.4" x14ac:dyDescent="0.3">
      <c r="A1039" s="7">
        <v>155</v>
      </c>
      <c r="B1039" s="7" t="s">
        <v>6195</v>
      </c>
      <c r="D1039" s="8" t="s">
        <v>6196</v>
      </c>
      <c r="E1039" s="19" t="s">
        <v>984</v>
      </c>
      <c r="F1039" s="19" t="s">
        <v>984</v>
      </c>
      <c r="G1039" s="19" t="s">
        <v>6197</v>
      </c>
      <c r="H1039" s="19">
        <v>60</v>
      </c>
      <c r="I1039" s="19">
        <v>2024</v>
      </c>
      <c r="J1039" s="19" t="s">
        <v>45</v>
      </c>
      <c r="K1039" s="19" t="s">
        <v>5267</v>
      </c>
      <c r="L1039" s="19" t="s">
        <v>47</v>
      </c>
      <c r="M1039" s="19" t="s">
        <v>497</v>
      </c>
      <c r="N1039" s="19" t="s">
        <v>557</v>
      </c>
      <c r="O1039" s="19" t="s">
        <v>557</v>
      </c>
      <c r="P1039" s="19" t="s">
        <v>51</v>
      </c>
      <c r="Q1039" s="9" t="s">
        <v>6198</v>
      </c>
      <c r="R1039" s="20">
        <v>95.609700000000004</v>
      </c>
      <c r="S1039" s="20">
        <v>4.9000000000000002E-2</v>
      </c>
      <c r="T1039" s="20">
        <v>95.562299999999993</v>
      </c>
      <c r="U1039" s="20">
        <v>0.48</v>
      </c>
      <c r="V1039" s="21">
        <f>_xlfn.XLOOKUP(D1039,'[1]Gen. Real'!$A:$A,'[1]Gen. Real'!$C:$C,"-",0)</f>
        <v>0.57856999999999992</v>
      </c>
      <c r="W1039" s="22"/>
      <c r="X1039" s="22" t="str">
        <f>_xlfn.XLOOKUP(D1039,[1]Vertimiento!$A:$A,[1]Vertimiento!$E:$E,"-",0)</f>
        <v>-</v>
      </c>
      <c r="Y1039" s="23" t="str">
        <f t="shared" si="64"/>
        <v>-</v>
      </c>
      <c r="Z1039" s="19" t="str">
        <f>_xlfn.XLOOKUP(D1039,[1]Cmg!$I$4:$I$85,[1]Cmg!$M$4:$M$85,"----",0,1)</f>
        <v>----</v>
      </c>
      <c r="AA1039" s="19" t="str">
        <f>_xlfn.XLOOKUP(D1039,[1]Cmg!$A$4:$A$89,[1]Cmg!$B$4:$B$89,"----",0,1)</f>
        <v>----</v>
      </c>
      <c r="AB1039" s="19" t="str">
        <f>_xlfn.XLOOKUP(D1039,[1]Cmg!$E$4:$E$89,[1]Cmg!$F$4:$F$89,"----",0,1)</f>
        <v>----</v>
      </c>
      <c r="AC1039" s="19" t="str">
        <f>_xlfn.XLOOKUP(D1039,[1]Cmg!$O$4:$O$89,[1]Cmg!$P$4:$P$89,"----",0,1)</f>
        <v>----</v>
      </c>
      <c r="AD1039" s="24" t="str">
        <f>_xlfn.XLOOKUP(D1039,[1]Cmg!$S$4:$S$89,[1]Cmg!$U$4:$U$89,"----",0,1)</f>
        <v>----</v>
      </c>
      <c r="AG1039" s="25">
        <f>IFERROR(SUMIFS('[1]BD Unidades'!$AH:$AH,'[1]BD Unidades'!$A:$A,'BD Centrales 2023'!$A1039),"-")</f>
        <v>95.610600000000005</v>
      </c>
      <c r="AH1039" s="25">
        <f>SUMIFS('[1]BD Unidades'!$AJ$3:$AJ$1424,'[1]BD Unidades'!$A$3:$A$1424,$A1039)</f>
        <v>8706.8819594664546</v>
      </c>
      <c r="AI1039" s="25">
        <f>SUMIFS('[1]BD Unidades'!$AL$3:$AL$1424,'[1]BD Unidades'!$A$3:$A$1424,$A1039)</f>
        <v>29.183608043953665</v>
      </c>
      <c r="AJ1039" s="26">
        <f t="shared" si="65"/>
        <v>3.3405894013076153E-3</v>
      </c>
      <c r="AK1039" s="27">
        <f>IFERROR(SUMIFS('[1]BD Unidades'!$AO$3:$AO$1424,'[1]BD Unidades'!$A$3:$A$1424,$A1039),"-")</f>
        <v>0</v>
      </c>
      <c r="AL1039" s="27">
        <f>IFERROR(SUMIFS('[1]BD Unidades'!$AQ$3:$AQ$1424,'[1]BD Unidades'!$A$3:$A$1424,$A1039),"-")</f>
        <v>0</v>
      </c>
      <c r="AM1039" s="27">
        <f>IFERROR(SUMIFS('[1]BD Unidades'!$AS$3:$AS$1424,'[1]BD Unidades'!$A$3:$A$1424,$A1039),"-")</f>
        <v>0</v>
      </c>
      <c r="AN1039" s="27">
        <f>IFERROR(SUMIFS('[1]BD Unidades'!$AU$3:$AU$1424,'[1]BD Unidades'!$A$3:$A$1424,$A1039),"-")</f>
        <v>0</v>
      </c>
      <c r="AO1039" s="27"/>
      <c r="AP1039" s="27"/>
      <c r="AQ1039" s="25">
        <f>IFERROR(SUMIFS('[1]BD Unidades'!$AZ$3:$AZ$1424,'[1]BD Unidades'!$A$3:$A$1424,$A1039),"-")</f>
        <v>95.608092819819348</v>
      </c>
      <c r="AR1039" s="25">
        <f>IFERROR(SUMIFS('[1]BD Unidades'!$BA$3:$BA$1424,'[1]BD Unidades'!$A$3:$A$1424,$A1039),"-")</f>
        <v>95.610600000000005</v>
      </c>
      <c r="AS1039" s="28">
        <f>SUMIFS('[1]BD Unidades'!$BC$3:$BC$1424,'[1]BD Unidades'!$A$3:$A$1424,$A1039)</f>
        <v>1.0000094132708294E-4</v>
      </c>
      <c r="AT1039" s="28">
        <f>SUMIFS('[1]BD Unidades'!$BE$3:$BE$1424,'[1]BD Unidades'!$A$3:$A$1424,$A1039)</f>
        <v>0.9972677588482205</v>
      </c>
      <c r="AU1039" s="29">
        <f t="shared" si="66"/>
        <v>0.99716803113358055</v>
      </c>
      <c r="AV1039" s="30">
        <f t="shared" si="67"/>
        <v>4.8999999999999998E-4</v>
      </c>
      <c r="AW1039" s="25">
        <f>IFERROR(SUMIFS('[1]BD Unidades'!$BI$3:$BI$1424,'[1]BD Unidades'!$A$3:$A$1424,$A1039),"-")</f>
        <v>95.288485733540298</v>
      </c>
      <c r="AX1039" s="25">
        <f>IFERROR(SUMIFS('[1]BD Unidades'!$BJ$3:$BJ$1424,'[1]BD Unidades'!$A$3:$A$1424,$A1039),"-")</f>
        <v>61.296946531080998</v>
      </c>
    </row>
    <row r="1040" spans="1:50" ht="14.4" x14ac:dyDescent="0.3">
      <c r="A1040" s="7">
        <v>161</v>
      </c>
      <c r="B1040" s="7" t="s">
        <v>5675</v>
      </c>
      <c r="D1040" s="8" t="s">
        <v>5676</v>
      </c>
      <c r="E1040" s="19" t="s">
        <v>5677</v>
      </c>
      <c r="F1040" s="19" t="s">
        <v>5677</v>
      </c>
      <c r="G1040" s="19" t="s">
        <v>5678</v>
      </c>
      <c r="H1040" s="19">
        <v>1</v>
      </c>
      <c r="I1040" s="19">
        <v>2024</v>
      </c>
      <c r="J1040" s="19" t="s">
        <v>45</v>
      </c>
      <c r="K1040" s="19" t="s">
        <v>5261</v>
      </c>
      <c r="L1040" s="19" t="s">
        <v>47</v>
      </c>
      <c r="M1040" s="19" t="s">
        <v>189</v>
      </c>
      <c r="N1040" s="19" t="s">
        <v>189</v>
      </c>
      <c r="O1040" s="19" t="s">
        <v>3367</v>
      </c>
      <c r="P1040" s="19" t="s">
        <v>51</v>
      </c>
      <c r="Q1040" s="9" t="s">
        <v>5679</v>
      </c>
      <c r="R1040" s="20" t="s">
        <v>5680</v>
      </c>
      <c r="S1040" s="20" t="s">
        <v>6297</v>
      </c>
      <c r="T1040" s="20" t="s">
        <v>5681</v>
      </c>
      <c r="U1040" s="20">
        <v>4</v>
      </c>
      <c r="V1040" s="21">
        <f>_xlfn.XLOOKUP(D1040,'[1]Gen. Real'!$A:$A,'[1]Gen. Real'!$C:$C,"-",0)</f>
        <v>88.511370000000042</v>
      </c>
      <c r="W1040" s="22"/>
      <c r="X1040" s="22" t="str">
        <f>_xlfn.XLOOKUP(D1040,[1]Vertimiento!$A:$A,[1]Vertimiento!$E:$E,"-",0)</f>
        <v>-</v>
      </c>
      <c r="Y1040" s="23" t="str">
        <f t="shared" si="64"/>
        <v>-</v>
      </c>
      <c r="Z1040" s="19" t="str">
        <f>_xlfn.XLOOKUP(D1040,[1]Cmg!$I$4:$I$85,[1]Cmg!$M$4:$M$85,"----",0,1)</f>
        <v>----</v>
      </c>
      <c r="AA1040" s="19" t="str">
        <f>_xlfn.XLOOKUP(D1040,[1]Cmg!$A$4:$A$89,[1]Cmg!$B$4:$B$89,"----",0,1)</f>
        <v>----</v>
      </c>
      <c r="AB1040" s="19" t="str">
        <f>_xlfn.XLOOKUP(D1040,[1]Cmg!$E$4:$E$89,[1]Cmg!$F$4:$F$89,"----",0,1)</f>
        <v>----</v>
      </c>
      <c r="AC1040" s="19" t="str">
        <f>_xlfn.XLOOKUP(D1040,[1]Cmg!$O$4:$O$89,[1]Cmg!$P$4:$P$89,"----",0,1)</f>
        <v>----</v>
      </c>
      <c r="AD1040" s="24" t="str">
        <f>_xlfn.XLOOKUP(D1040,[1]Cmg!$S$4:$S$89,[1]Cmg!$U$4:$U$89,"----",0,1)</f>
        <v>----</v>
      </c>
      <c r="AG1040" s="25">
        <f>IFERROR(SUMIFS('[1]BD Unidades'!$AH:$AH,'[1]BD Unidades'!$A:$A,'BD Centrales 2023'!$A1040),"-")</f>
        <v>57.97408767123288</v>
      </c>
      <c r="AH1040" s="25">
        <f>SUMIFS('[1]BD Unidades'!$AJ$3:$AJ$1424,'[1]BD Unidades'!$A$3:$A$1424,$A1040)</f>
        <v>0</v>
      </c>
      <c r="AI1040" s="25">
        <f>SUMIFS('[1]BD Unidades'!$AL$3:$AL$1424,'[1]BD Unidades'!$A$3:$A$1424,$A1040)</f>
        <v>0</v>
      </c>
      <c r="AJ1040" s="26" t="str">
        <f t="shared" si="65"/>
        <v>-</v>
      </c>
      <c r="AK1040" s="27">
        <f>IFERROR(SUMIFS('[1]BD Unidades'!$AO$3:$AO$1424,'[1]BD Unidades'!$A$3:$A$1424,$A1040),"-")</f>
        <v>0</v>
      </c>
      <c r="AL1040" s="27">
        <f>IFERROR(SUMIFS('[1]BD Unidades'!$AQ$3:$AQ$1424,'[1]BD Unidades'!$A$3:$A$1424,$A1040),"-")</f>
        <v>0</v>
      </c>
      <c r="AM1040" s="27">
        <f>IFERROR(SUMIFS('[1]BD Unidades'!$AS$3:$AS$1424,'[1]BD Unidades'!$A$3:$A$1424,$A1040),"-")</f>
        <v>0</v>
      </c>
      <c r="AN1040" s="27">
        <f>IFERROR(SUMIFS('[1]BD Unidades'!$AU$3:$AU$1424,'[1]BD Unidades'!$A$3:$A$1424,$A1040),"-")</f>
        <v>0</v>
      </c>
      <c r="AO1040" s="27"/>
      <c r="AP1040" s="27"/>
      <c r="AQ1040" s="25">
        <f>IFERROR(SUMIFS('[1]BD Unidades'!$AZ$3:$AZ$1424,'[1]BD Unidades'!$A$3:$A$1424,$A1040),"-")</f>
        <v>57.492008195840135</v>
      </c>
      <c r="AR1040" s="25">
        <f>IFERROR(SUMIFS('[1]BD Unidades'!$BA$3:$BA$1424,'[1]BD Unidades'!$A$3:$A$1424,$A1040),"-")</f>
        <v>58.069935610551497</v>
      </c>
      <c r="AS1040" s="28">
        <f>SUMIFS('[1]BD Unidades'!$BC$3:$BC$1424,'[1]BD Unidades'!$A$3:$A$1424,$A1040)</f>
        <v>0</v>
      </c>
      <c r="AT1040" s="28">
        <f>SUMIFS('[1]BD Unidades'!$BE$3:$BE$1424,'[1]BD Unidades'!$A$3:$A$1424,$A1040)</f>
        <v>0</v>
      </c>
      <c r="AU1040" s="29">
        <f t="shared" si="66"/>
        <v>0</v>
      </c>
      <c r="AV1040" s="30" t="str">
        <f t="shared" si="67"/>
        <v>-</v>
      </c>
      <c r="AW1040" s="25">
        <f>IFERROR(SUMIFS('[1]BD Unidades'!$BI$3:$BI$1424,'[1]BD Unidades'!$A$3:$A$1424,$A1040),"-")</f>
        <v>53.825511257850252</v>
      </c>
      <c r="AX1040" s="25">
        <f>IFERROR(SUMIFS('[1]BD Unidades'!$BJ$3:$BJ$1424,'[1]BD Unidades'!$A$3:$A$1424,$A1040),"-")</f>
        <v>34.624744639206924</v>
      </c>
    </row>
    <row r="1041" spans="1:50" ht="14.4" x14ac:dyDescent="0.3">
      <c r="A1041" s="7">
        <v>166</v>
      </c>
      <c r="B1041" s="7" t="s">
        <v>5973</v>
      </c>
      <c r="D1041" s="8" t="s">
        <v>5974</v>
      </c>
      <c r="E1041" s="19" t="s">
        <v>5975</v>
      </c>
      <c r="F1041" s="19" t="s">
        <v>5975</v>
      </c>
      <c r="G1041" s="19" t="s">
        <v>5976</v>
      </c>
      <c r="H1041" s="19">
        <v>16</v>
      </c>
      <c r="I1041" s="19">
        <v>2024</v>
      </c>
      <c r="J1041" s="19" t="s">
        <v>45</v>
      </c>
      <c r="K1041" s="19" t="s">
        <v>5267</v>
      </c>
      <c r="L1041" s="19" t="s">
        <v>47</v>
      </c>
      <c r="M1041" s="19" t="s">
        <v>164</v>
      </c>
      <c r="N1041" s="19" t="s">
        <v>707</v>
      </c>
      <c r="O1041" s="19" t="s">
        <v>749</v>
      </c>
      <c r="P1041" s="19" t="s">
        <v>51</v>
      </c>
      <c r="Q1041" s="9" t="s">
        <v>5978</v>
      </c>
      <c r="R1041" s="20">
        <v>22.32</v>
      </c>
      <c r="S1041" s="20" t="s">
        <v>6298</v>
      </c>
      <c r="T1041" s="20">
        <v>19.84</v>
      </c>
      <c r="U1041" s="20">
        <v>0.5</v>
      </c>
      <c r="V1041" s="21">
        <f>_xlfn.XLOOKUP(D1041,'[1]Gen. Real'!$A:$A,'[1]Gen. Real'!$C:$C,"-",0)</f>
        <v>90.866300000000052</v>
      </c>
      <c r="W1041" s="22"/>
      <c r="X1041" s="22" t="str">
        <f>_xlfn.XLOOKUP(D1041,[1]Vertimiento!$A:$A,[1]Vertimiento!$E:$E,"-",0)</f>
        <v>-</v>
      </c>
      <c r="Y1041" s="23" t="str">
        <f t="shared" si="64"/>
        <v>-</v>
      </c>
      <c r="Z1041" s="19" t="str">
        <f>_xlfn.XLOOKUP(D1041,[1]Cmg!$I$4:$I$85,[1]Cmg!$M$4:$M$85,"----",0,1)</f>
        <v>----</v>
      </c>
      <c r="AA1041" s="19" t="str">
        <f>_xlfn.XLOOKUP(D1041,[1]Cmg!$A$4:$A$89,[1]Cmg!$B$4:$B$89,"----",0,1)</f>
        <v>----</v>
      </c>
      <c r="AB1041" s="19" t="str">
        <f>_xlfn.XLOOKUP(D1041,[1]Cmg!$E$4:$E$89,[1]Cmg!$F$4:$F$89,"----",0,1)</f>
        <v>----</v>
      </c>
      <c r="AC1041" s="19" t="str">
        <f>_xlfn.XLOOKUP(D1041,[1]Cmg!$O$4:$O$89,[1]Cmg!$P$4:$P$89,"----",0,1)</f>
        <v>----</v>
      </c>
      <c r="AD1041" s="24" t="str">
        <f>_xlfn.XLOOKUP(D1041,[1]Cmg!$S$4:$S$89,[1]Cmg!$U$4:$U$89,"----",0,1)</f>
        <v>----</v>
      </c>
      <c r="AG1041" s="25">
        <f>IFERROR(SUMIFS('[1]BD Unidades'!$AH:$AH,'[1]BD Unidades'!$A:$A,'BD Centrales 2023'!$A1041),"-")</f>
        <v>0</v>
      </c>
      <c r="AH1041" s="25">
        <f>SUMIFS('[1]BD Unidades'!$AJ$3:$AJ$1424,'[1]BD Unidades'!$A$3:$A$1424,$A1041)</f>
        <v>7075.5373357228191</v>
      </c>
      <c r="AI1041" s="25">
        <f>SUMIFS('[1]BD Unidades'!$AL$3:$AL$1424,'[1]BD Unidades'!$A$3:$A$1424,$A1041)</f>
        <v>34.546296296296319</v>
      </c>
      <c r="AJ1041" s="26">
        <f t="shared" si="65"/>
        <v>4.8587749574031227E-3</v>
      </c>
      <c r="AK1041" s="27">
        <f>IFERROR(SUMIFS('[1]BD Unidades'!$AO$3:$AO$1424,'[1]BD Unidades'!$A$3:$A$1424,$A1041),"-")</f>
        <v>0</v>
      </c>
      <c r="AL1041" s="27">
        <f>IFERROR(SUMIFS('[1]BD Unidades'!$AQ$3:$AQ$1424,'[1]BD Unidades'!$A$3:$A$1424,$A1041),"-")</f>
        <v>0</v>
      </c>
      <c r="AM1041" s="27">
        <f>IFERROR(SUMIFS('[1]BD Unidades'!$AS$3:$AS$1424,'[1]BD Unidades'!$A$3:$A$1424,$A1041),"-")</f>
        <v>0</v>
      </c>
      <c r="AN1041" s="27">
        <f>IFERROR(SUMIFS('[1]BD Unidades'!$AU$3:$AU$1424,'[1]BD Unidades'!$A$3:$A$1424,$A1041),"-")</f>
        <v>0</v>
      </c>
      <c r="AO1041" s="27"/>
      <c r="AP1041" s="27"/>
      <c r="AQ1041" s="25">
        <f>IFERROR(SUMIFS('[1]BD Unidades'!$AZ$3:$AZ$1424,'[1]BD Unidades'!$A$3:$A$1424,$A1041),"-")</f>
        <v>0</v>
      </c>
      <c r="AR1041" s="25">
        <f>IFERROR(SUMIFS('[1]BD Unidades'!$BA$3:$BA$1424,'[1]BD Unidades'!$A$3:$A$1424,$A1041),"-")</f>
        <v>18.126731590556254</v>
      </c>
      <c r="AS1041" s="28">
        <f>SUMIFS('[1]BD Unidades'!$BC$3:$BC$1424,'[1]BD Unidades'!$A$3:$A$1424,$A1041)</f>
        <v>0</v>
      </c>
      <c r="AT1041" s="28">
        <f>SUMIFS('[1]BD Unidades'!$BE$3:$BE$1424,'[1]BD Unidades'!$A$3:$A$1424,$A1041)</f>
        <v>0</v>
      </c>
      <c r="AU1041" s="29">
        <f t="shared" si="66"/>
        <v>0</v>
      </c>
      <c r="AV1041" s="30">
        <f t="shared" si="67"/>
        <v>1.1000000000000001E-3</v>
      </c>
      <c r="AW1041" s="25">
        <f>IFERROR(SUMIFS('[1]BD Unidades'!$BI$3:$BI$1424,'[1]BD Unidades'!$A$3:$A$1424,$A1041),"-")</f>
        <v>0</v>
      </c>
      <c r="AX1041" s="25">
        <f>IFERROR(SUMIFS('[1]BD Unidades'!$BJ$3:$BJ$1424,'[1]BD Unidades'!$A$3:$A$1424,$A1041),"-")</f>
        <v>0</v>
      </c>
    </row>
    <row r="1042" spans="1:50" ht="14.4" x14ac:dyDescent="0.3">
      <c r="A1042" s="7">
        <v>167</v>
      </c>
      <c r="B1042" s="7" t="s">
        <v>5979</v>
      </c>
      <c r="D1042" s="8" t="s">
        <v>5980</v>
      </c>
      <c r="E1042" s="19" t="s">
        <v>174</v>
      </c>
      <c r="F1042" s="19" t="s">
        <v>174</v>
      </c>
      <c r="G1042" s="19" t="s">
        <v>5981</v>
      </c>
      <c r="H1042" s="19">
        <v>80</v>
      </c>
      <c r="I1042" s="19">
        <v>2024</v>
      </c>
      <c r="J1042" s="19" t="s">
        <v>45</v>
      </c>
      <c r="K1042" s="19" t="s">
        <v>5267</v>
      </c>
      <c r="L1042" s="19" t="s">
        <v>47</v>
      </c>
      <c r="M1042" s="19" t="s">
        <v>477</v>
      </c>
      <c r="N1042" s="19" t="s">
        <v>766</v>
      </c>
      <c r="O1042" s="19" t="s">
        <v>1428</v>
      </c>
      <c r="P1042" s="19" t="s">
        <v>51</v>
      </c>
      <c r="Q1042" s="9" t="s">
        <v>5983</v>
      </c>
      <c r="R1042" s="20">
        <v>125.676</v>
      </c>
      <c r="S1042" s="20">
        <v>3.5009999999999999</v>
      </c>
      <c r="T1042" s="20">
        <v>121.276</v>
      </c>
      <c r="U1042" s="20">
        <v>1.38</v>
      </c>
      <c r="V1042" s="21">
        <f>_xlfn.XLOOKUP(D1042,'[1]Gen. Real'!$A:$A,'[1]Gen. Real'!$C:$C,"-",0)</f>
        <v>4.76227</v>
      </c>
      <c r="W1042" s="22"/>
      <c r="X1042" s="22" t="str">
        <f>_xlfn.XLOOKUP(D1042,[1]Vertimiento!$A:$A,[1]Vertimiento!$E:$E,"-",0)</f>
        <v>-</v>
      </c>
      <c r="Y1042" s="23" t="str">
        <f t="shared" si="64"/>
        <v>-</v>
      </c>
      <c r="Z1042" s="19" t="str">
        <f>_xlfn.XLOOKUP(D1042,[1]Cmg!$I$4:$I$85,[1]Cmg!$M$4:$M$85,"----",0,1)</f>
        <v>----</v>
      </c>
      <c r="AA1042" s="19" t="str">
        <f>_xlfn.XLOOKUP(D1042,[1]Cmg!$A$4:$A$89,[1]Cmg!$B$4:$B$89,"----",0,1)</f>
        <v>----</v>
      </c>
      <c r="AB1042" s="19" t="str">
        <f>_xlfn.XLOOKUP(D1042,[1]Cmg!$E$4:$E$89,[1]Cmg!$F$4:$F$89,"----",0,1)</f>
        <v>----</v>
      </c>
      <c r="AC1042" s="19" t="str">
        <f>_xlfn.XLOOKUP(D1042,[1]Cmg!$O$4:$O$89,[1]Cmg!$P$4:$P$89,"----",0,1)</f>
        <v>----</v>
      </c>
      <c r="AD1042" s="24" t="str">
        <f>_xlfn.XLOOKUP(D1042,[1]Cmg!$S$4:$S$89,[1]Cmg!$U$4:$U$89,"----",0,1)</f>
        <v>----</v>
      </c>
      <c r="AG1042" s="25">
        <f>IFERROR(SUMIFS('[1]BD Unidades'!$AH:$AH,'[1]BD Unidades'!$A:$A,'BD Centrales 2023'!$A1042),"-")</f>
        <v>0</v>
      </c>
      <c r="AH1042" s="25">
        <f>SUMIFS('[1]BD Unidades'!$AJ$3:$AJ$1424,'[1]BD Unidades'!$A$3:$A$1424,$A1042)</f>
        <v>8398.1672956650455</v>
      </c>
      <c r="AI1042" s="25">
        <f>SUMIFS('[1]BD Unidades'!$AL$3:$AL$1424,'[1]BD Unidades'!$A$3:$A$1424,$A1042)</f>
        <v>228.92643106082284</v>
      </c>
      <c r="AJ1042" s="26">
        <f t="shared" si="65"/>
        <v>2.6535753326943901E-2</v>
      </c>
      <c r="AK1042" s="27">
        <f>IFERROR(SUMIFS('[1]BD Unidades'!$AO$3:$AO$1424,'[1]BD Unidades'!$A$3:$A$1424,$A1042),"-")</f>
        <v>0</v>
      </c>
      <c r="AL1042" s="27">
        <f>IFERROR(SUMIFS('[1]BD Unidades'!$AQ$3:$AQ$1424,'[1]BD Unidades'!$A$3:$A$1424,$A1042),"-")</f>
        <v>0</v>
      </c>
      <c r="AM1042" s="27">
        <f>IFERROR(SUMIFS('[1]BD Unidades'!$AS$3:$AS$1424,'[1]BD Unidades'!$A$3:$A$1424,$A1042),"-")</f>
        <v>0</v>
      </c>
      <c r="AN1042" s="27">
        <f>IFERROR(SUMIFS('[1]BD Unidades'!$AU$3:$AU$1424,'[1]BD Unidades'!$A$3:$A$1424,$A1042),"-")</f>
        <v>0</v>
      </c>
      <c r="AO1042" s="27"/>
      <c r="AP1042" s="27"/>
      <c r="AQ1042" s="25">
        <f>IFERROR(SUMIFS('[1]BD Unidades'!$AZ$3:$AZ$1424,'[1]BD Unidades'!$A$3:$A$1424,$A1042),"-")</f>
        <v>0</v>
      </c>
      <c r="AR1042" s="25">
        <f>IFERROR(SUMIFS('[1]BD Unidades'!$BA$3:$BA$1424,'[1]BD Unidades'!$A$3:$A$1424,$A1042),"-")</f>
        <v>125.17332297053889</v>
      </c>
      <c r="AS1042" s="28">
        <f>SUMIFS('[1]BD Unidades'!$BC$3:$BC$1424,'[1]BD Unidades'!$A$3:$A$1424,$A1042)</f>
        <v>0</v>
      </c>
      <c r="AT1042" s="28">
        <f>SUMIFS('[1]BD Unidades'!$BE$3:$BE$1424,'[1]BD Unidades'!$A$3:$A$1424,$A1042)</f>
        <v>0</v>
      </c>
      <c r="AU1042" s="29">
        <f t="shared" si="66"/>
        <v>0</v>
      </c>
      <c r="AV1042" s="30">
        <f t="shared" si="67"/>
        <v>3.5009999999999999E-2</v>
      </c>
      <c r="AW1042" s="25">
        <f>IFERROR(SUMIFS('[1]BD Unidades'!$BI$3:$BI$1424,'[1]BD Unidades'!$A$3:$A$1424,$A1042),"-")</f>
        <v>0</v>
      </c>
      <c r="AX1042" s="25">
        <f>IFERROR(SUMIFS('[1]BD Unidades'!$BJ$3:$BJ$1424,'[1]BD Unidades'!$A$3:$A$1424,$A1042),"-")</f>
        <v>0</v>
      </c>
    </row>
    <row r="1043" spans="1:50" ht="14.4" x14ac:dyDescent="0.3">
      <c r="A1043" s="7">
        <v>168</v>
      </c>
      <c r="B1043" s="7" t="s">
        <v>6024</v>
      </c>
      <c r="D1043" s="8" t="s">
        <v>6025</v>
      </c>
      <c r="E1043" s="19" t="s">
        <v>6026</v>
      </c>
      <c r="F1043" s="19" t="s">
        <v>6026</v>
      </c>
      <c r="G1043" s="19" t="s">
        <v>6027</v>
      </c>
      <c r="H1043" s="19">
        <v>1</v>
      </c>
      <c r="I1043" s="19">
        <v>2024</v>
      </c>
      <c r="J1043" s="19" t="s">
        <v>45</v>
      </c>
      <c r="K1043" s="19" t="s">
        <v>5276</v>
      </c>
      <c r="L1043" s="19" t="s">
        <v>47</v>
      </c>
      <c r="M1043" s="19" t="s">
        <v>68</v>
      </c>
      <c r="N1043" s="19" t="s">
        <v>68</v>
      </c>
      <c r="O1043" s="19" t="s">
        <v>1893</v>
      </c>
      <c r="P1043" s="19" t="s">
        <v>51</v>
      </c>
      <c r="Q1043" s="9" t="s">
        <v>6028</v>
      </c>
      <c r="R1043" s="20">
        <v>11</v>
      </c>
      <c r="S1043" s="20">
        <v>0</v>
      </c>
      <c r="T1043" s="20">
        <v>11</v>
      </c>
      <c r="U1043" s="20">
        <v>5.3</v>
      </c>
      <c r="V1043" s="21">
        <f>_xlfn.XLOOKUP(D1043,'[1]Gen. Real'!$A:$A,'[1]Gen. Real'!$C:$C,"-",0)</f>
        <v>44.528520000000007</v>
      </c>
      <c r="W1043" s="22"/>
      <c r="X1043" s="22" t="str">
        <f>_xlfn.XLOOKUP(D1043,[1]Vertimiento!$A:$A,[1]Vertimiento!$E:$E,"-",0)</f>
        <v>-</v>
      </c>
      <c r="Y1043" s="23" t="str">
        <f t="shared" si="64"/>
        <v>-</v>
      </c>
      <c r="Z1043" s="19" t="str">
        <f>_xlfn.XLOOKUP(D1043,[1]Cmg!$I$4:$I$85,[1]Cmg!$M$4:$M$85,"----",0,1)</f>
        <v>----</v>
      </c>
      <c r="AA1043" s="19" t="str">
        <f>_xlfn.XLOOKUP(D1043,[1]Cmg!$A$4:$A$89,[1]Cmg!$B$4:$B$89,"----",0,1)</f>
        <v>----</v>
      </c>
      <c r="AB1043" s="19" t="str">
        <f>_xlfn.XLOOKUP(D1043,[1]Cmg!$E$4:$E$89,[1]Cmg!$F$4:$F$89,"----",0,1)</f>
        <v>----</v>
      </c>
      <c r="AC1043" s="19" t="str">
        <f>_xlfn.XLOOKUP(D1043,[1]Cmg!$O$4:$O$89,[1]Cmg!$P$4:$P$89,"----",0,1)</f>
        <v>----</v>
      </c>
      <c r="AD1043" s="24" t="str">
        <f>_xlfn.XLOOKUP(D1043,[1]Cmg!$S$4:$S$89,[1]Cmg!$U$4:$U$89,"----",0,1)</f>
        <v>----</v>
      </c>
      <c r="AG1043" s="25">
        <f>IFERROR(SUMIFS('[1]BD Unidades'!$AH:$AH,'[1]BD Unidades'!$A:$A,'BD Centrales 2023'!$A1043),"-")</f>
        <v>9.7319999999999993</v>
      </c>
      <c r="AH1043" s="25">
        <f>SUMIFS('[1]BD Unidades'!$AJ$3:$AJ$1424,'[1]BD Unidades'!$A$3:$A$1424,$A1043)</f>
        <v>1682.9166666666699</v>
      </c>
      <c r="AI1043" s="25">
        <f>SUMIFS('[1]BD Unidades'!$AL$3:$AL$1424,'[1]BD Unidades'!$A$3:$A$1424,$A1043)</f>
        <v>5086.1333333333296</v>
      </c>
      <c r="AJ1043" s="26">
        <f t="shared" si="65"/>
        <v>0.75138067133989705</v>
      </c>
      <c r="AK1043" s="27">
        <f>IFERROR(SUMIFS('[1]BD Unidades'!$AO$3:$AO$1424,'[1]BD Unidades'!$A$3:$A$1424,$A1043),"-")</f>
        <v>0</v>
      </c>
      <c r="AL1043" s="27">
        <f>IFERROR(SUMIFS('[1]BD Unidades'!$AQ$3:$AQ$1424,'[1]BD Unidades'!$A$3:$A$1424,$A1043),"-")</f>
        <v>0</v>
      </c>
      <c r="AM1043" s="27">
        <f>IFERROR(SUMIFS('[1]BD Unidades'!$AS$3:$AS$1424,'[1]BD Unidades'!$A$3:$A$1424,$A1043),"-")</f>
        <v>0</v>
      </c>
      <c r="AN1043" s="27">
        <f>IFERROR(SUMIFS('[1]BD Unidades'!$AU$3:$AU$1424,'[1]BD Unidades'!$A$3:$A$1424,$A1043),"-")</f>
        <v>0</v>
      </c>
      <c r="AO1043" s="27"/>
      <c r="AP1043" s="27"/>
      <c r="AQ1043" s="25">
        <f>IFERROR(SUMIFS('[1]BD Unidades'!$AZ$3:$AZ$1424,'[1]BD Unidades'!$A$3:$A$1424,$A1043),"-")</f>
        <v>8.1653998714738396</v>
      </c>
      <c r="AR1043" s="25">
        <f>IFERROR(SUMIFS('[1]BD Unidades'!$BA$3:$BA$1424,'[1]BD Unidades'!$A$3:$A$1424,$A1043),"-")</f>
        <v>8.1653998714738396</v>
      </c>
      <c r="AS1043" s="28">
        <f>SUMIFS('[1]BD Unidades'!$BC$3:$BC$1424,'[1]BD Unidades'!$A$3:$A$1424,$A1043)</f>
        <v>0.102647755949292</v>
      </c>
      <c r="AT1043" s="28">
        <f>SUMIFS('[1]BD Unidades'!$BE$3:$BE$1424,'[1]BD Unidades'!$A$3:$A$1424,$A1043)</f>
        <v>0.86700152207001502</v>
      </c>
      <c r="AU1043" s="29">
        <f t="shared" si="66"/>
        <v>0.7780057614249074</v>
      </c>
      <c r="AV1043" s="30">
        <f t="shared" si="67"/>
        <v>0</v>
      </c>
      <c r="AW1043" s="25">
        <f>IFERROR(SUMIFS('[1]BD Unidades'!$BI$3:$BI$1424,'[1]BD Unidades'!$A$3:$A$1424,$A1043),"-")</f>
        <v>6.3527281443448391</v>
      </c>
      <c r="AX1043" s="25">
        <f>IFERROR(SUMIFS('[1]BD Unidades'!$BJ$3:$BJ$1424,'[1]BD Unidades'!$A$3:$A$1424,$A1043),"-")</f>
        <v>4.0865675888617288</v>
      </c>
    </row>
    <row r="1044" spans="1:50" ht="14.4" x14ac:dyDescent="0.3">
      <c r="A1044" s="7">
        <v>171</v>
      </c>
      <c r="B1044" s="7" t="s">
        <v>5836</v>
      </c>
      <c r="D1044" s="8" t="s">
        <v>5837</v>
      </c>
      <c r="E1044" s="19" t="s">
        <v>5684</v>
      </c>
      <c r="F1044" s="19" t="s">
        <v>5684</v>
      </c>
      <c r="G1044" s="19" t="s">
        <v>5838</v>
      </c>
      <c r="H1044" s="19">
        <v>2</v>
      </c>
      <c r="I1044" s="19">
        <v>2024</v>
      </c>
      <c r="J1044" s="19" t="s">
        <v>45</v>
      </c>
      <c r="K1044" s="19" t="s">
        <v>5276</v>
      </c>
      <c r="L1044" s="19" t="s">
        <v>47</v>
      </c>
      <c r="M1044" s="19" t="s">
        <v>68</v>
      </c>
      <c r="N1044" s="19" t="s">
        <v>5431</v>
      </c>
      <c r="O1044" s="19" t="s">
        <v>5686</v>
      </c>
      <c r="P1044" s="19" t="s">
        <v>51</v>
      </c>
      <c r="Q1044" s="9" t="s">
        <v>5840</v>
      </c>
      <c r="R1044" s="20">
        <v>14.2</v>
      </c>
      <c r="S1044" s="20">
        <v>12.2951</v>
      </c>
      <c r="T1044" s="20">
        <v>12.4541</v>
      </c>
      <c r="U1044" s="20">
        <v>2</v>
      </c>
      <c r="V1044" s="21">
        <f>_xlfn.XLOOKUP(D1044,'[1]Gen. Real'!$A:$A,'[1]Gen. Real'!$C:$C,"-",0)</f>
        <v>21.455550000000031</v>
      </c>
      <c r="W1044" s="22"/>
      <c r="X1044" s="22" t="str">
        <f>_xlfn.XLOOKUP(D1044,[1]Vertimiento!$A:$A,[1]Vertimiento!$E:$E,"-",0)</f>
        <v>-</v>
      </c>
      <c r="Y1044" s="23" t="str">
        <f t="shared" si="64"/>
        <v>-</v>
      </c>
      <c r="Z1044" s="19" t="str">
        <f>_xlfn.XLOOKUP(D1044,[1]Cmg!$I$4:$I$85,[1]Cmg!$M$4:$M$85,"----",0,1)</f>
        <v>----</v>
      </c>
      <c r="AA1044" s="19" t="str">
        <f>_xlfn.XLOOKUP(D1044,[1]Cmg!$A$4:$A$89,[1]Cmg!$B$4:$B$89,"----",0,1)</f>
        <v>----</v>
      </c>
      <c r="AB1044" s="19" t="str">
        <f>_xlfn.XLOOKUP(D1044,[1]Cmg!$E$4:$E$89,[1]Cmg!$F$4:$F$89,"----",0,1)</f>
        <v>----</v>
      </c>
      <c r="AC1044" s="19" t="str">
        <f>_xlfn.XLOOKUP(D1044,[1]Cmg!$O$4:$O$89,[1]Cmg!$P$4:$P$89,"----",0,1)</f>
        <v>----</v>
      </c>
      <c r="AD1044" s="24" t="str">
        <f>_xlfn.XLOOKUP(D1044,[1]Cmg!$S$4:$S$89,[1]Cmg!$U$4:$U$89,"----",0,1)</f>
        <v>----</v>
      </c>
      <c r="AG1044" s="25">
        <f>IFERROR(SUMIFS('[1]BD Unidades'!$AH:$AH,'[1]BD Unidades'!$A:$A,'BD Centrales 2023'!$A1044),"-")</f>
        <v>0</v>
      </c>
      <c r="AH1044" s="25">
        <f>SUMIFS('[1]BD Unidades'!$AJ$3:$AJ$1424,'[1]BD Unidades'!$A$3:$A$1424,$A1044)</f>
        <v>1673.9789906103288</v>
      </c>
      <c r="AI1044" s="25">
        <f>SUMIFS('[1]BD Unidades'!$AL$3:$AL$1424,'[1]BD Unidades'!$A$3:$A$1424,$A1044)</f>
        <v>5795.8184272300505</v>
      </c>
      <c r="AJ1044" s="26">
        <f t="shared" si="65"/>
        <v>0.77590034950448505</v>
      </c>
      <c r="AK1044" s="27">
        <f>IFERROR(SUMIFS('[1]BD Unidades'!$AO$3:$AO$1424,'[1]BD Unidades'!$A$3:$A$1424,$A1044),"-")</f>
        <v>0</v>
      </c>
      <c r="AL1044" s="27">
        <f>IFERROR(SUMIFS('[1]BD Unidades'!$AQ$3:$AQ$1424,'[1]BD Unidades'!$A$3:$A$1424,$A1044),"-")</f>
        <v>0</v>
      </c>
      <c r="AM1044" s="27">
        <f>IFERROR(SUMIFS('[1]BD Unidades'!$AS$3:$AS$1424,'[1]BD Unidades'!$A$3:$A$1424,$A1044),"-")</f>
        <v>0</v>
      </c>
      <c r="AN1044" s="27">
        <f>IFERROR(SUMIFS('[1]BD Unidades'!$AU$3:$AU$1424,'[1]BD Unidades'!$A$3:$A$1424,$A1044),"-")</f>
        <v>0</v>
      </c>
      <c r="AO1044" s="27"/>
      <c r="AP1044" s="27"/>
      <c r="AQ1044" s="25">
        <f>IFERROR(SUMIFS('[1]BD Unidades'!$AZ$3:$AZ$1424,'[1]BD Unidades'!$A$3:$A$1424,$A1044),"-")</f>
        <v>0</v>
      </c>
      <c r="AR1044" s="25">
        <f>IFERROR(SUMIFS('[1]BD Unidades'!$BA$3:$BA$1424,'[1]BD Unidades'!$A$3:$A$1424,$A1044),"-")</f>
        <v>9.9136266119792804</v>
      </c>
      <c r="AS1044" s="28">
        <f>SUMIFS('[1]BD Unidades'!$BC$3:$BC$1424,'[1]BD Unidades'!$A$3:$A$1424,$A1044)</f>
        <v>0</v>
      </c>
      <c r="AT1044" s="28">
        <f>SUMIFS('[1]BD Unidades'!$BE$3:$BE$1424,'[1]BD Unidades'!$A$3:$A$1424,$A1044)</f>
        <v>0</v>
      </c>
      <c r="AU1044" s="29">
        <f t="shared" si="66"/>
        <v>0</v>
      </c>
      <c r="AV1044" s="30">
        <f t="shared" si="67"/>
        <v>0.12295099999999999</v>
      </c>
      <c r="AW1044" s="25">
        <f>IFERROR(SUMIFS('[1]BD Unidades'!$BI$3:$BI$1424,'[1]BD Unidades'!$A$3:$A$1424,$A1044),"-")</f>
        <v>0</v>
      </c>
      <c r="AX1044" s="25">
        <f>IFERROR(SUMIFS('[1]BD Unidades'!$BJ$3:$BJ$1424,'[1]BD Unidades'!$A$3:$A$1424,$A1044),"-")</f>
        <v>0</v>
      </c>
    </row>
    <row r="1045" spans="1:50" ht="14.4" x14ac:dyDescent="0.3">
      <c r="A1045" s="7">
        <v>176</v>
      </c>
      <c r="B1045" s="7" t="s">
        <v>5390</v>
      </c>
      <c r="D1045" s="8" t="s">
        <v>5391</v>
      </c>
      <c r="E1045" s="19" t="s">
        <v>5291</v>
      </c>
      <c r="F1045" s="19" t="s">
        <v>5392</v>
      </c>
      <c r="G1045" s="19" t="s">
        <v>5393</v>
      </c>
      <c r="H1045" s="19">
        <v>1</v>
      </c>
      <c r="I1045" s="19">
        <v>2024</v>
      </c>
      <c r="J1045" s="19" t="s">
        <v>45</v>
      </c>
      <c r="K1045" s="19" t="s">
        <v>5276</v>
      </c>
      <c r="L1045" s="19" t="s">
        <v>47</v>
      </c>
      <c r="M1045" s="19" t="s">
        <v>362</v>
      </c>
      <c r="N1045" s="19" t="s">
        <v>363</v>
      </c>
      <c r="O1045" s="19" t="s">
        <v>364</v>
      </c>
      <c r="P1045" s="19" t="s">
        <v>51</v>
      </c>
      <c r="Q1045" s="9" t="s">
        <v>5394</v>
      </c>
      <c r="R1045" s="20">
        <v>13</v>
      </c>
      <c r="S1045" s="20">
        <v>0</v>
      </c>
      <c r="T1045" s="20">
        <v>13</v>
      </c>
      <c r="U1045" s="20">
        <v>2</v>
      </c>
      <c r="V1045" s="21">
        <f>_xlfn.XLOOKUP(D1045,'[1]Gen. Real'!$A:$A,'[1]Gen. Real'!$C:$C,"-",0)</f>
        <v>120.26929999999987</v>
      </c>
      <c r="W1045" s="22"/>
      <c r="X1045" s="22" t="str">
        <f>_xlfn.XLOOKUP(D1045,[1]Vertimiento!$A:$A,[1]Vertimiento!$E:$E,"-",0)</f>
        <v>-</v>
      </c>
      <c r="Y1045" s="23" t="str">
        <f t="shared" si="64"/>
        <v>-</v>
      </c>
      <c r="Z1045" s="19" t="str">
        <f>_xlfn.XLOOKUP(D1045,[1]Cmg!$I$4:$I$85,[1]Cmg!$M$4:$M$85,"----",0,1)</f>
        <v>----</v>
      </c>
      <c r="AA1045" s="19" t="str">
        <f>_xlfn.XLOOKUP(D1045,[1]Cmg!$A$4:$A$89,[1]Cmg!$B$4:$B$89,"----",0,1)</f>
        <v>----</v>
      </c>
      <c r="AB1045" s="19" t="str">
        <f>_xlfn.XLOOKUP(D1045,[1]Cmg!$E$4:$E$89,[1]Cmg!$F$4:$F$89,"----",0,1)</f>
        <v>----</v>
      </c>
      <c r="AC1045" s="19" t="str">
        <f>_xlfn.XLOOKUP(D1045,[1]Cmg!$O$4:$O$89,[1]Cmg!$P$4:$P$89,"----",0,1)</f>
        <v>----</v>
      </c>
      <c r="AD1045" s="24" t="str">
        <f>_xlfn.XLOOKUP(D1045,[1]Cmg!$S$4:$S$89,[1]Cmg!$U$4:$U$89,"----",0,1)</f>
        <v>----</v>
      </c>
      <c r="AG1045" s="25">
        <f>IFERROR(SUMIFS('[1]BD Unidades'!$AH:$AH,'[1]BD Unidades'!$A:$A,'BD Centrales 2023'!$A1045),"-")</f>
        <v>0</v>
      </c>
      <c r="AH1045" s="25">
        <f>SUMIFS('[1]BD Unidades'!$AJ$3:$AJ$1424,'[1]BD Unidades'!$A$3:$A$1424,$A1045)</f>
        <v>8244.2666666666701</v>
      </c>
      <c r="AI1045" s="25">
        <f>SUMIFS('[1]BD Unidades'!$AL$3:$AL$1424,'[1]BD Unidades'!$A$3:$A$1424,$A1045)</f>
        <v>67.783333333333303</v>
      </c>
      <c r="AJ1045" s="26">
        <f t="shared" si="65"/>
        <v>8.1548274292543091E-3</v>
      </c>
      <c r="AK1045" s="27">
        <f>IFERROR(SUMIFS('[1]BD Unidades'!$AO$3:$AO$1424,'[1]BD Unidades'!$A$3:$A$1424,$A1045),"-")</f>
        <v>0</v>
      </c>
      <c r="AL1045" s="27">
        <f>IFERROR(SUMIFS('[1]BD Unidades'!$AQ$3:$AQ$1424,'[1]BD Unidades'!$A$3:$A$1424,$A1045),"-")</f>
        <v>0</v>
      </c>
      <c r="AM1045" s="27">
        <f>IFERROR(SUMIFS('[1]BD Unidades'!$AS$3:$AS$1424,'[1]BD Unidades'!$A$3:$A$1424,$A1045),"-")</f>
        <v>0</v>
      </c>
      <c r="AN1045" s="27">
        <f>IFERROR(SUMIFS('[1]BD Unidades'!$AU$3:$AU$1424,'[1]BD Unidades'!$A$3:$A$1424,$A1045),"-")</f>
        <v>0</v>
      </c>
      <c r="AO1045" s="27"/>
      <c r="AP1045" s="27"/>
      <c r="AQ1045" s="25">
        <f>IFERROR(SUMIFS('[1]BD Unidades'!$AZ$3:$AZ$1424,'[1]BD Unidades'!$A$3:$A$1424,$A1045),"-")</f>
        <v>0</v>
      </c>
      <c r="AR1045" s="25">
        <f>IFERROR(SUMIFS('[1]BD Unidades'!$BA$3:$BA$1424,'[1]BD Unidades'!$A$3:$A$1424,$A1045),"-")</f>
        <v>12.9519332374885</v>
      </c>
      <c r="AS1045" s="28">
        <f>SUMIFS('[1]BD Unidades'!$BC$3:$BC$1424,'[1]BD Unidades'!$A$3:$A$1424,$A1045)</f>
        <v>0</v>
      </c>
      <c r="AT1045" s="28">
        <f>SUMIFS('[1]BD Unidades'!$BE$3:$BE$1424,'[1]BD Unidades'!$A$3:$A$1424,$A1045)</f>
        <v>0</v>
      </c>
      <c r="AU1045" s="29">
        <f t="shared" si="66"/>
        <v>0</v>
      </c>
      <c r="AV1045" s="30">
        <f t="shared" si="67"/>
        <v>0</v>
      </c>
      <c r="AW1045" s="25">
        <f>IFERROR(SUMIFS('[1]BD Unidades'!$BI$3:$BI$1424,'[1]BD Unidades'!$A$3:$A$1424,$A1045),"-")</f>
        <v>0</v>
      </c>
      <c r="AX1045" s="25">
        <f>IFERROR(SUMIFS('[1]BD Unidades'!$BJ$3:$BJ$1424,'[1]BD Unidades'!$A$3:$A$1424,$A1045),"-")</f>
        <v>0</v>
      </c>
    </row>
    <row r="1046" spans="1:50" ht="14.4" x14ac:dyDescent="0.3">
      <c r="A1046" s="7">
        <v>182</v>
      </c>
      <c r="B1046" s="7" t="s">
        <v>6092</v>
      </c>
      <c r="D1046" s="8" t="s">
        <v>6093</v>
      </c>
      <c r="E1046" s="19" t="s">
        <v>5257</v>
      </c>
      <c r="F1046" s="19" t="s">
        <v>5257</v>
      </c>
      <c r="G1046" s="19" t="s">
        <v>6094</v>
      </c>
      <c r="H1046" s="19">
        <v>1</v>
      </c>
      <c r="I1046" s="19">
        <v>2024</v>
      </c>
      <c r="J1046" s="19" t="s">
        <v>45</v>
      </c>
      <c r="K1046" s="19" t="s">
        <v>5276</v>
      </c>
      <c r="L1046" s="19" t="s">
        <v>47</v>
      </c>
      <c r="M1046" s="19" t="s">
        <v>68</v>
      </c>
      <c r="N1046" s="19" t="s">
        <v>5431</v>
      </c>
      <c r="O1046" s="19" t="s">
        <v>6062</v>
      </c>
      <c r="P1046" s="19" t="s">
        <v>51</v>
      </c>
      <c r="Q1046" s="9" t="s">
        <v>2024</v>
      </c>
      <c r="R1046" s="20">
        <v>20.5</v>
      </c>
      <c r="S1046" s="20">
        <v>0</v>
      </c>
      <c r="T1046" s="20">
        <v>20.5</v>
      </c>
      <c r="U1046" s="20">
        <v>23</v>
      </c>
      <c r="V1046" s="21">
        <f>_xlfn.XLOOKUP(D1046,'[1]Gen. Real'!$A:$A,'[1]Gen. Real'!$C:$C,"-",0)</f>
        <v>383.09724999999997</v>
      </c>
      <c r="W1046" s="22"/>
      <c r="X1046" s="22" t="str">
        <f>_xlfn.XLOOKUP(D1046,[1]Vertimiento!$A:$A,[1]Vertimiento!$E:$E,"-",0)</f>
        <v>-</v>
      </c>
      <c r="Y1046" s="23" t="str">
        <f t="shared" si="64"/>
        <v>-</v>
      </c>
      <c r="Z1046" s="19" t="str">
        <f>_xlfn.XLOOKUP(D1046,[1]Cmg!$I$4:$I$85,[1]Cmg!$M$4:$M$85,"----",0,1)</f>
        <v>----</v>
      </c>
      <c r="AA1046" s="19" t="str">
        <f>_xlfn.XLOOKUP(D1046,[1]Cmg!$A$4:$A$89,[1]Cmg!$B$4:$B$89,"----",0,1)</f>
        <v>----</v>
      </c>
      <c r="AB1046" s="19" t="str">
        <f>_xlfn.XLOOKUP(D1046,[1]Cmg!$E$4:$E$89,[1]Cmg!$F$4:$F$89,"----",0,1)</f>
        <v>----</v>
      </c>
      <c r="AC1046" s="19" t="str">
        <f>_xlfn.XLOOKUP(D1046,[1]Cmg!$O$4:$O$89,[1]Cmg!$P$4:$P$89,"----",0,1)</f>
        <v>----</v>
      </c>
      <c r="AD1046" s="24" t="str">
        <f>_xlfn.XLOOKUP(D1046,[1]Cmg!$S$4:$S$89,[1]Cmg!$U$4:$U$89,"----",0,1)</f>
        <v>----</v>
      </c>
      <c r="AG1046" s="25">
        <f>IFERROR(SUMIFS('[1]BD Unidades'!$AH:$AH,'[1]BD Unidades'!$A:$A,'BD Centrales 2023'!$A1046),"-")</f>
        <v>0</v>
      </c>
      <c r="AH1046" s="25">
        <f>SUMIFS('[1]BD Unidades'!$AJ$3:$AJ$1424,'[1]BD Unidades'!$A$3:$A$1424,$A1046)</f>
        <v>8056.7000000000007</v>
      </c>
      <c r="AI1046" s="25">
        <f>SUMIFS('[1]BD Unidades'!$AL$3:$AL$1424,'[1]BD Unidades'!$A$3:$A$1424,$A1046)</f>
        <v>34.383333333333297</v>
      </c>
      <c r="AJ1046" s="26">
        <f t="shared" si="65"/>
        <v>4.2495339519841753E-3</v>
      </c>
      <c r="AK1046" s="27">
        <f>IFERROR(SUMIFS('[1]BD Unidades'!$AO$3:$AO$1424,'[1]BD Unidades'!$A$3:$A$1424,$A1046),"-")</f>
        <v>0</v>
      </c>
      <c r="AL1046" s="27">
        <f>IFERROR(SUMIFS('[1]BD Unidades'!$AQ$3:$AQ$1424,'[1]BD Unidades'!$A$3:$A$1424,$A1046),"-")</f>
        <v>0</v>
      </c>
      <c r="AM1046" s="27">
        <f>IFERROR(SUMIFS('[1]BD Unidades'!$AS$3:$AS$1424,'[1]BD Unidades'!$A$3:$A$1424,$A1046),"-")</f>
        <v>0</v>
      </c>
      <c r="AN1046" s="27">
        <f>IFERROR(SUMIFS('[1]BD Unidades'!$AU$3:$AU$1424,'[1]BD Unidades'!$A$3:$A$1424,$A1046),"-")</f>
        <v>0</v>
      </c>
      <c r="AO1046" s="27"/>
      <c r="AP1046" s="27"/>
      <c r="AQ1046" s="25">
        <f>IFERROR(SUMIFS('[1]BD Unidades'!$AZ$3:$AZ$1424,'[1]BD Unidades'!$A$3:$A$1424,$A1046),"-")</f>
        <v>0</v>
      </c>
      <c r="AR1046" s="25">
        <f>IFERROR(SUMIFS('[1]BD Unidades'!$BA$3:$BA$1424,'[1]BD Unidades'!$A$3:$A$1424,$A1046),"-")</f>
        <v>20.4155871175059</v>
      </c>
      <c r="AS1046" s="28">
        <f>SUMIFS('[1]BD Unidades'!$BC$3:$BC$1424,'[1]BD Unidades'!$A$3:$A$1424,$A1046)</f>
        <v>0</v>
      </c>
      <c r="AT1046" s="28">
        <f>SUMIFS('[1]BD Unidades'!$BE$3:$BE$1424,'[1]BD Unidades'!$A$3:$A$1424,$A1046)</f>
        <v>0</v>
      </c>
      <c r="AU1046" s="29">
        <f t="shared" si="66"/>
        <v>0</v>
      </c>
      <c r="AV1046" s="30">
        <f t="shared" si="67"/>
        <v>0</v>
      </c>
      <c r="AW1046" s="25">
        <f>IFERROR(SUMIFS('[1]BD Unidades'!$BI$3:$BI$1424,'[1]BD Unidades'!$A$3:$A$1424,$A1046),"-")</f>
        <v>0</v>
      </c>
      <c r="AX1046" s="25">
        <f>IFERROR(SUMIFS('[1]BD Unidades'!$BJ$3:$BJ$1424,'[1]BD Unidades'!$A$3:$A$1424,$A1046),"-")</f>
        <v>0</v>
      </c>
    </row>
    <row r="1047" spans="1:50" ht="14.4" x14ac:dyDescent="0.3">
      <c r="A1047" s="7">
        <v>183</v>
      </c>
      <c r="B1047" s="7" t="s">
        <v>6083</v>
      </c>
      <c r="D1047" s="8" t="s">
        <v>6084</v>
      </c>
      <c r="E1047" s="19" t="s">
        <v>174</v>
      </c>
      <c r="F1047" s="19" t="s">
        <v>174</v>
      </c>
      <c r="G1047" s="19" t="s">
        <v>6085</v>
      </c>
      <c r="H1047" s="19">
        <v>72</v>
      </c>
      <c r="I1047" s="19">
        <v>2024</v>
      </c>
      <c r="J1047" s="19" t="s">
        <v>45</v>
      </c>
      <c r="K1047" s="19" t="s">
        <v>5267</v>
      </c>
      <c r="L1047" s="19" t="s">
        <v>47</v>
      </c>
      <c r="M1047" s="19" t="s">
        <v>477</v>
      </c>
      <c r="N1047" s="19" t="s">
        <v>766</v>
      </c>
      <c r="O1047" s="19" t="s">
        <v>1428</v>
      </c>
      <c r="P1047" s="19" t="s">
        <v>51</v>
      </c>
      <c r="Q1047" s="9" t="s">
        <v>6087</v>
      </c>
      <c r="R1047" s="20">
        <v>102.52800000000001</v>
      </c>
      <c r="S1047" s="20">
        <v>2.528</v>
      </c>
      <c r="T1047" s="20">
        <v>99.936000000000007</v>
      </c>
      <c r="U1047" s="20">
        <v>1.3069999999999999</v>
      </c>
      <c r="V1047" s="21">
        <f>_xlfn.XLOOKUP(D1047,'[1]Gen. Real'!$A:$A,'[1]Gen. Real'!$C:$C,"-",0)</f>
        <v>1.3256999999999999</v>
      </c>
      <c r="W1047" s="22"/>
      <c r="X1047" s="22" t="str">
        <f>_xlfn.XLOOKUP(D1047,[1]Vertimiento!$A:$A,[1]Vertimiento!$E:$E,"-",0)</f>
        <v>-</v>
      </c>
      <c r="Y1047" s="23" t="str">
        <f t="shared" si="64"/>
        <v>-</v>
      </c>
      <c r="Z1047" s="19" t="str">
        <f>_xlfn.XLOOKUP(D1047,[1]Cmg!$I$4:$I$85,[1]Cmg!$M$4:$M$85,"----",0,1)</f>
        <v>----</v>
      </c>
      <c r="AA1047" s="19" t="str">
        <f>_xlfn.XLOOKUP(D1047,[1]Cmg!$A$4:$A$89,[1]Cmg!$B$4:$B$89,"----",0,1)</f>
        <v>----</v>
      </c>
      <c r="AB1047" s="19" t="str">
        <f>_xlfn.XLOOKUP(D1047,[1]Cmg!$E$4:$E$89,[1]Cmg!$F$4:$F$89,"----",0,1)</f>
        <v>----</v>
      </c>
      <c r="AC1047" s="19" t="str">
        <f>_xlfn.XLOOKUP(D1047,[1]Cmg!$O$4:$O$89,[1]Cmg!$P$4:$P$89,"----",0,1)</f>
        <v>----</v>
      </c>
      <c r="AD1047" s="24" t="str">
        <f>_xlfn.XLOOKUP(D1047,[1]Cmg!$S$4:$S$89,[1]Cmg!$U$4:$U$89,"----",0,1)</f>
        <v>----</v>
      </c>
      <c r="AG1047" s="25">
        <f>IFERROR(SUMIFS('[1]BD Unidades'!$AH:$AH,'[1]BD Unidades'!$A:$A,'BD Centrales 2023'!$A1047),"-")</f>
        <v>0</v>
      </c>
      <c r="AH1047" s="25">
        <f>SUMIFS('[1]BD Unidades'!$AJ$3:$AJ$1424,'[1]BD Unidades'!$A$3:$A$1424,$A1047)</f>
        <v>8601.0499999999993</v>
      </c>
      <c r="AI1047" s="25">
        <f>SUMIFS('[1]BD Unidades'!$AL$3:$AL$1424,'[1]BD Unidades'!$A$3:$A$1424,$A1047)</f>
        <v>53.466666666666697</v>
      </c>
      <c r="AJ1047" s="26">
        <f t="shared" si="65"/>
        <v>6.1778916981691679E-3</v>
      </c>
      <c r="AK1047" s="27">
        <f>IFERROR(SUMIFS('[1]BD Unidades'!$AO$3:$AO$1424,'[1]BD Unidades'!$A$3:$A$1424,$A1047),"-")</f>
        <v>0</v>
      </c>
      <c r="AL1047" s="27">
        <f>IFERROR(SUMIFS('[1]BD Unidades'!$AQ$3:$AQ$1424,'[1]BD Unidades'!$A$3:$A$1424,$A1047),"-")</f>
        <v>0</v>
      </c>
      <c r="AM1047" s="27">
        <f>IFERROR(SUMIFS('[1]BD Unidades'!$AS$3:$AS$1424,'[1]BD Unidades'!$A$3:$A$1424,$A1047),"-")</f>
        <v>0</v>
      </c>
      <c r="AN1047" s="27">
        <f>IFERROR(SUMIFS('[1]BD Unidades'!$AU$3:$AU$1424,'[1]BD Unidades'!$A$3:$A$1424,$A1047),"-")</f>
        <v>0</v>
      </c>
      <c r="AO1047" s="27"/>
      <c r="AP1047" s="27"/>
      <c r="AQ1047" s="25">
        <f>IFERROR(SUMIFS('[1]BD Unidades'!$AZ$3:$AZ$1424,'[1]BD Unidades'!$A$3:$A$1424,$A1047),"-")</f>
        <v>0</v>
      </c>
      <c r="AR1047" s="25">
        <f>IFERROR(SUMIFS('[1]BD Unidades'!$BA$3:$BA$1424,'[1]BD Unidades'!$A$3:$A$1424,$A1047),"-")</f>
        <v>106.5175287662896</v>
      </c>
      <c r="AS1047" s="28">
        <f>SUMIFS('[1]BD Unidades'!$BC$3:$BC$1424,'[1]BD Unidades'!$A$3:$A$1424,$A1047)</f>
        <v>0</v>
      </c>
      <c r="AT1047" s="28">
        <f>SUMIFS('[1]BD Unidades'!$BE$3:$BE$1424,'[1]BD Unidades'!$A$3:$A$1424,$A1047)</f>
        <v>0</v>
      </c>
      <c r="AU1047" s="29">
        <f t="shared" si="66"/>
        <v>0</v>
      </c>
      <c r="AV1047" s="30">
        <f t="shared" si="67"/>
        <v>2.528E-2</v>
      </c>
      <c r="AW1047" s="25">
        <f>IFERROR(SUMIFS('[1]BD Unidades'!$BI$3:$BI$1424,'[1]BD Unidades'!$A$3:$A$1424,$A1047),"-")</f>
        <v>0</v>
      </c>
      <c r="AX1047" s="25">
        <f>IFERROR(SUMIFS('[1]BD Unidades'!$BJ$3:$BJ$1424,'[1]BD Unidades'!$A$3:$A$1424,$A1047),"-")</f>
        <v>0</v>
      </c>
    </row>
    <row r="1048" spans="1:50" ht="14.4" x14ac:dyDescent="0.3">
      <c r="A1048" s="7">
        <v>185</v>
      </c>
      <c r="B1048" s="7" t="s">
        <v>5310</v>
      </c>
      <c r="D1048" s="8" t="s">
        <v>5311</v>
      </c>
      <c r="E1048" s="19" t="s">
        <v>2970</v>
      </c>
      <c r="F1048" s="19" t="s">
        <v>2971</v>
      </c>
      <c r="G1048" s="19" t="s">
        <v>5312</v>
      </c>
      <c r="H1048" s="19">
        <v>5</v>
      </c>
      <c r="I1048" s="19">
        <v>2024</v>
      </c>
      <c r="J1048" s="19" t="s">
        <v>45</v>
      </c>
      <c r="K1048" s="19" t="s">
        <v>5267</v>
      </c>
      <c r="L1048" s="19" t="s">
        <v>157</v>
      </c>
      <c r="M1048" s="19" t="s">
        <v>331</v>
      </c>
      <c r="N1048" s="19" t="s">
        <v>724</v>
      </c>
      <c r="O1048" s="19" t="s">
        <v>724</v>
      </c>
      <c r="P1048" s="19" t="s">
        <v>51</v>
      </c>
      <c r="Q1048" s="9" t="s">
        <v>5314</v>
      </c>
      <c r="R1048" s="20">
        <v>11.68</v>
      </c>
      <c r="S1048" s="20">
        <v>0.68500000000000005</v>
      </c>
      <c r="T1048" s="20">
        <v>11.6</v>
      </c>
      <c r="U1048" s="20">
        <v>0.48</v>
      </c>
      <c r="V1048" s="21">
        <f>_xlfn.XLOOKUP(D1048,'[1]Gen. Real'!$A:$A,'[1]Gen. Real'!$C:$C,"-",0)</f>
        <v>0</v>
      </c>
      <c r="W1048" s="22"/>
      <c r="X1048" s="22" t="str">
        <f>_xlfn.XLOOKUP(D1048,[1]Vertimiento!$A:$A,[1]Vertimiento!$E:$E,"-",0)</f>
        <v>-</v>
      </c>
      <c r="Y1048" s="23" t="str">
        <f t="shared" si="64"/>
        <v>-</v>
      </c>
      <c r="Z1048" s="19" t="str">
        <f>_xlfn.XLOOKUP(D1048,[1]Cmg!$I$4:$I$85,[1]Cmg!$M$4:$M$85,"----",0,1)</f>
        <v>----</v>
      </c>
      <c r="AA1048" s="19" t="str">
        <f>_xlfn.XLOOKUP(D1048,[1]Cmg!$A$4:$A$89,[1]Cmg!$B$4:$B$89,"----",0,1)</f>
        <v>----</v>
      </c>
      <c r="AB1048" s="19" t="str">
        <f>_xlfn.XLOOKUP(D1048,[1]Cmg!$E$4:$E$89,[1]Cmg!$F$4:$F$89,"----",0,1)</f>
        <v>----</v>
      </c>
      <c r="AC1048" s="19" t="str">
        <f>_xlfn.XLOOKUP(D1048,[1]Cmg!$O$4:$O$89,[1]Cmg!$P$4:$P$89,"----",0,1)</f>
        <v>----</v>
      </c>
      <c r="AD1048" s="24" t="str">
        <f>_xlfn.XLOOKUP(D1048,[1]Cmg!$S$4:$S$89,[1]Cmg!$U$4:$U$89,"----",0,1)</f>
        <v>----</v>
      </c>
      <c r="AG1048" s="25">
        <f>IFERROR(SUMIFS('[1]BD Unidades'!$AH:$AH,'[1]BD Unidades'!$A:$A,'BD Centrales 2023'!$A1048),"-")</f>
        <v>0</v>
      </c>
      <c r="AH1048" s="25">
        <f>SUMIFS('[1]BD Unidades'!$AJ$3:$AJ$1424,'[1]BD Unidades'!$A$3:$A$1424,$A1048)</f>
        <v>0</v>
      </c>
      <c r="AI1048" s="25">
        <f>SUMIFS('[1]BD Unidades'!$AL$3:$AL$1424,'[1]BD Unidades'!$A$3:$A$1424,$A1048)</f>
        <v>0</v>
      </c>
      <c r="AJ1048" s="26" t="str">
        <f t="shared" si="65"/>
        <v>-</v>
      </c>
      <c r="AK1048" s="27">
        <f>IFERROR(SUMIFS('[1]BD Unidades'!$AO$3:$AO$1424,'[1]BD Unidades'!$A$3:$A$1424,$A1048),"-")</f>
        <v>0</v>
      </c>
      <c r="AL1048" s="27">
        <f>IFERROR(SUMIFS('[1]BD Unidades'!$AQ$3:$AQ$1424,'[1]BD Unidades'!$A$3:$A$1424,$A1048),"-")</f>
        <v>0</v>
      </c>
      <c r="AM1048" s="27">
        <f>IFERROR(SUMIFS('[1]BD Unidades'!$AS$3:$AS$1424,'[1]BD Unidades'!$A$3:$A$1424,$A1048),"-")</f>
        <v>0</v>
      </c>
      <c r="AN1048" s="27">
        <f>IFERROR(SUMIFS('[1]BD Unidades'!$AU$3:$AU$1424,'[1]BD Unidades'!$A$3:$A$1424,$A1048),"-")</f>
        <v>0</v>
      </c>
      <c r="AO1048" s="27"/>
      <c r="AP1048" s="27"/>
      <c r="AQ1048" s="25">
        <f>IFERROR(SUMIFS('[1]BD Unidades'!$AZ$3:$AZ$1424,'[1]BD Unidades'!$A$3:$A$1424,$A1048),"-")</f>
        <v>0</v>
      </c>
      <c r="AR1048" s="25">
        <f>IFERROR(SUMIFS('[1]BD Unidades'!$BA$3:$BA$1424,'[1]BD Unidades'!$A$3:$A$1424,$A1048),"-")</f>
        <v>0</v>
      </c>
      <c r="AS1048" s="28">
        <f>SUMIFS('[1]BD Unidades'!$BC$3:$BC$1424,'[1]BD Unidades'!$A$3:$A$1424,$A1048)</f>
        <v>0</v>
      </c>
      <c r="AT1048" s="28">
        <f>SUMIFS('[1]BD Unidades'!$BE$3:$BE$1424,'[1]BD Unidades'!$A$3:$A$1424,$A1048)</f>
        <v>0</v>
      </c>
      <c r="AU1048" s="29">
        <f t="shared" si="66"/>
        <v>0</v>
      </c>
      <c r="AV1048" s="30">
        <f t="shared" si="67"/>
        <v>6.8500000000000002E-3</v>
      </c>
      <c r="AW1048" s="25">
        <f>IFERROR(SUMIFS('[1]BD Unidades'!$BI$3:$BI$1424,'[1]BD Unidades'!$A$3:$A$1424,$A1048),"-")</f>
        <v>0</v>
      </c>
      <c r="AX1048" s="25">
        <f>IFERROR(SUMIFS('[1]BD Unidades'!$BJ$3:$BJ$1424,'[1]BD Unidades'!$A$3:$A$1424,$A1048),"-")</f>
        <v>0</v>
      </c>
    </row>
    <row r="1049" spans="1:50" ht="14.4" x14ac:dyDescent="0.3">
      <c r="A1049" s="7">
        <v>186</v>
      </c>
      <c r="B1049" s="7" t="s">
        <v>5413</v>
      </c>
      <c r="D1049" s="8" t="s">
        <v>5414</v>
      </c>
      <c r="E1049" s="19" t="s">
        <v>2970</v>
      </c>
      <c r="F1049" s="19" t="s">
        <v>2971</v>
      </c>
      <c r="G1049" s="19" t="s">
        <v>5415</v>
      </c>
      <c r="H1049" s="19">
        <v>8</v>
      </c>
      <c r="I1049" s="19">
        <v>2024</v>
      </c>
      <c r="J1049" s="19" t="s">
        <v>45</v>
      </c>
      <c r="K1049" s="19" t="s">
        <v>5267</v>
      </c>
      <c r="L1049" s="19" t="s">
        <v>47</v>
      </c>
      <c r="M1049" s="19" t="s">
        <v>82</v>
      </c>
      <c r="N1049" s="19" t="s">
        <v>197</v>
      </c>
      <c r="O1049" s="19" t="s">
        <v>197</v>
      </c>
      <c r="P1049" s="19" t="s">
        <v>51</v>
      </c>
      <c r="Q1049" s="9" t="s">
        <v>5417</v>
      </c>
      <c r="R1049" s="20">
        <v>14.24</v>
      </c>
      <c r="S1049" s="20">
        <v>6.74</v>
      </c>
      <c r="T1049" s="20">
        <v>13.28</v>
      </c>
      <c r="U1049" s="20">
        <v>1.2</v>
      </c>
      <c r="V1049" s="21">
        <f>_xlfn.XLOOKUP(D1049,'[1]Gen. Real'!$A:$A,'[1]Gen. Real'!$C:$C,"-",0)</f>
        <v>1.853430000000001</v>
      </c>
      <c r="W1049" s="22"/>
      <c r="X1049" s="22" t="str">
        <f>_xlfn.XLOOKUP(D1049,[1]Vertimiento!$A:$A,[1]Vertimiento!$E:$E,"-",0)</f>
        <v>-</v>
      </c>
      <c r="Y1049" s="23" t="str">
        <f t="shared" si="64"/>
        <v>-</v>
      </c>
      <c r="Z1049" s="19" t="str">
        <f>_xlfn.XLOOKUP(D1049,[1]Cmg!$I$4:$I$85,[1]Cmg!$M$4:$M$85,"----",0,1)</f>
        <v>----</v>
      </c>
      <c r="AA1049" s="19" t="str">
        <f>_xlfn.XLOOKUP(D1049,[1]Cmg!$A$4:$A$89,[1]Cmg!$B$4:$B$89,"----",0,1)</f>
        <v>----</v>
      </c>
      <c r="AB1049" s="19" t="str">
        <f>_xlfn.XLOOKUP(D1049,[1]Cmg!$E$4:$E$89,[1]Cmg!$F$4:$F$89,"----",0,1)</f>
        <v>----</v>
      </c>
      <c r="AC1049" s="19" t="str">
        <f>_xlfn.XLOOKUP(D1049,[1]Cmg!$O$4:$O$89,[1]Cmg!$P$4:$P$89,"----",0,1)</f>
        <v>----</v>
      </c>
      <c r="AD1049" s="24" t="str">
        <f>_xlfn.XLOOKUP(D1049,[1]Cmg!$S$4:$S$89,[1]Cmg!$U$4:$U$89,"----",0,1)</f>
        <v>----</v>
      </c>
      <c r="AG1049" s="25">
        <f>IFERROR(SUMIFS('[1]BD Unidades'!$AH:$AH,'[1]BD Unidades'!$A:$A,'BD Centrales 2023'!$A1049),"-")</f>
        <v>0</v>
      </c>
      <c r="AH1049" s="25">
        <f>SUMIFS('[1]BD Unidades'!$AJ$3:$AJ$1424,'[1]BD Unidades'!$A$3:$A$1424,$A1049)</f>
        <v>0</v>
      </c>
      <c r="AI1049" s="25">
        <f>SUMIFS('[1]BD Unidades'!$AL$3:$AL$1424,'[1]BD Unidades'!$A$3:$A$1424,$A1049)</f>
        <v>7636.5878089887638</v>
      </c>
      <c r="AJ1049" s="26">
        <f t="shared" si="65"/>
        <v>1</v>
      </c>
      <c r="AK1049" s="27">
        <f>IFERROR(SUMIFS('[1]BD Unidades'!$AO$3:$AO$1424,'[1]BD Unidades'!$A$3:$A$1424,$A1049),"-")</f>
        <v>0</v>
      </c>
      <c r="AL1049" s="27">
        <f>IFERROR(SUMIFS('[1]BD Unidades'!$AQ$3:$AQ$1424,'[1]BD Unidades'!$A$3:$A$1424,$A1049),"-")</f>
        <v>0</v>
      </c>
      <c r="AM1049" s="27">
        <f>IFERROR(SUMIFS('[1]BD Unidades'!$AS$3:$AS$1424,'[1]BD Unidades'!$A$3:$A$1424,$A1049),"-")</f>
        <v>0</v>
      </c>
      <c r="AN1049" s="27">
        <f>IFERROR(SUMIFS('[1]BD Unidades'!$AU$3:$AU$1424,'[1]BD Unidades'!$A$3:$A$1424,$A1049),"-")</f>
        <v>0</v>
      </c>
      <c r="AO1049" s="27"/>
      <c r="AP1049" s="27"/>
      <c r="AQ1049" s="25">
        <f>IFERROR(SUMIFS('[1]BD Unidades'!$AZ$3:$AZ$1424,'[1]BD Unidades'!$A$3:$A$1424,$A1049),"-")</f>
        <v>0</v>
      </c>
      <c r="AR1049" s="25">
        <f>IFERROR(SUMIFS('[1]BD Unidades'!$BA$3:$BA$1424,'[1]BD Unidades'!$A$3:$A$1424,$A1049),"-")</f>
        <v>4.0936901731457205</v>
      </c>
      <c r="AS1049" s="28">
        <f>SUMIFS('[1]BD Unidades'!$BC$3:$BC$1424,'[1]BD Unidades'!$A$3:$A$1424,$A1049)</f>
        <v>0</v>
      </c>
      <c r="AT1049" s="28">
        <f>SUMIFS('[1]BD Unidades'!$BE$3:$BE$1424,'[1]BD Unidades'!$A$3:$A$1424,$A1049)</f>
        <v>0</v>
      </c>
      <c r="AU1049" s="29">
        <f t="shared" si="66"/>
        <v>0</v>
      </c>
      <c r="AV1049" s="30">
        <f t="shared" si="67"/>
        <v>6.7400000000000002E-2</v>
      </c>
      <c r="AW1049" s="25">
        <f>IFERROR(SUMIFS('[1]BD Unidades'!$BI$3:$BI$1424,'[1]BD Unidades'!$A$3:$A$1424,$A1049),"-")</f>
        <v>0</v>
      </c>
      <c r="AX1049" s="25">
        <f>IFERROR(SUMIFS('[1]BD Unidades'!$BJ$3:$BJ$1424,'[1]BD Unidades'!$A$3:$A$1424,$A1049),"-")</f>
        <v>0</v>
      </c>
    </row>
    <row r="1050" spans="1:50" ht="14.4" x14ac:dyDescent="0.3">
      <c r="A1050" s="7">
        <v>187</v>
      </c>
      <c r="B1050" s="7" t="s">
        <v>5713</v>
      </c>
      <c r="D1050" s="8" t="s">
        <v>5714</v>
      </c>
      <c r="E1050" s="19" t="s">
        <v>2970</v>
      </c>
      <c r="F1050" s="19" t="s">
        <v>2971</v>
      </c>
      <c r="G1050" s="19" t="s">
        <v>5715</v>
      </c>
      <c r="H1050" s="19">
        <v>1</v>
      </c>
      <c r="I1050" s="19">
        <v>2024</v>
      </c>
      <c r="J1050" s="19" t="s">
        <v>45</v>
      </c>
      <c r="K1050" s="19" t="s">
        <v>5261</v>
      </c>
      <c r="L1050" s="19" t="s">
        <v>47</v>
      </c>
      <c r="M1050" s="19" t="s">
        <v>68</v>
      </c>
      <c r="N1050" s="19" t="s">
        <v>5431</v>
      </c>
      <c r="O1050" s="19" t="s">
        <v>5686</v>
      </c>
      <c r="P1050" s="19" t="s">
        <v>51</v>
      </c>
      <c r="Q1050" s="9" t="s">
        <v>5717</v>
      </c>
      <c r="R1050" s="20" t="s">
        <v>5718</v>
      </c>
      <c r="S1050" s="20" t="s">
        <v>6299</v>
      </c>
      <c r="T1050" s="20" t="s">
        <v>5719</v>
      </c>
      <c r="U1050" s="20">
        <v>5</v>
      </c>
      <c r="V1050" s="21">
        <f>_xlfn.XLOOKUP(D1050,'[1]Gen. Real'!$A:$A,'[1]Gen. Real'!$C:$C,"-",0)</f>
        <v>34.803879999999992</v>
      </c>
      <c r="W1050" s="22"/>
      <c r="X1050" s="22" t="str">
        <f>_xlfn.XLOOKUP(D1050,[1]Vertimiento!$A:$A,[1]Vertimiento!$E:$E,"-",0)</f>
        <v>-</v>
      </c>
      <c r="Y1050" s="23" t="str">
        <f t="shared" si="64"/>
        <v>-</v>
      </c>
      <c r="Z1050" s="19" t="str">
        <f>_xlfn.XLOOKUP(D1050,[1]Cmg!$I$4:$I$85,[1]Cmg!$M$4:$M$85,"----",0,1)</f>
        <v>----</v>
      </c>
      <c r="AA1050" s="19" t="str">
        <f>_xlfn.XLOOKUP(D1050,[1]Cmg!$A$4:$A$89,[1]Cmg!$B$4:$B$89,"----",0,1)</f>
        <v>----</v>
      </c>
      <c r="AB1050" s="19" t="str">
        <f>_xlfn.XLOOKUP(D1050,[1]Cmg!$E$4:$E$89,[1]Cmg!$F$4:$F$89,"----",0,1)</f>
        <v>----</v>
      </c>
      <c r="AC1050" s="19" t="str">
        <f>_xlfn.XLOOKUP(D1050,[1]Cmg!$O$4:$O$89,[1]Cmg!$P$4:$P$89,"----",0,1)</f>
        <v>----</v>
      </c>
      <c r="AD1050" s="24" t="str">
        <f>_xlfn.XLOOKUP(D1050,[1]Cmg!$S$4:$S$89,[1]Cmg!$U$4:$U$89,"----",0,1)</f>
        <v>----</v>
      </c>
      <c r="AG1050" s="25">
        <f>IFERROR(SUMIFS('[1]BD Unidades'!$AH:$AH,'[1]BD Unidades'!$A:$A,'BD Centrales 2023'!$A1050),"-")</f>
        <v>41.862000000000002</v>
      </c>
      <c r="AH1050" s="25">
        <f>SUMIFS('[1]BD Unidades'!$AJ$3:$AJ$1424,'[1]BD Unidades'!$A$3:$A$1424,$A1050)</f>
        <v>0</v>
      </c>
      <c r="AI1050" s="25">
        <f>SUMIFS('[1]BD Unidades'!$AL$3:$AL$1424,'[1]BD Unidades'!$A$3:$A$1424,$A1050)</f>
        <v>0</v>
      </c>
      <c r="AJ1050" s="26" t="str">
        <f t="shared" si="65"/>
        <v>-</v>
      </c>
      <c r="AK1050" s="27">
        <f>IFERROR(SUMIFS('[1]BD Unidades'!$AO$3:$AO$1424,'[1]BD Unidades'!$A$3:$A$1424,$A1050),"-")</f>
        <v>0</v>
      </c>
      <c r="AL1050" s="27">
        <f>IFERROR(SUMIFS('[1]BD Unidades'!$AQ$3:$AQ$1424,'[1]BD Unidades'!$A$3:$A$1424,$A1050),"-")</f>
        <v>0</v>
      </c>
      <c r="AM1050" s="27">
        <f>IFERROR(SUMIFS('[1]BD Unidades'!$AS$3:$AS$1424,'[1]BD Unidades'!$A$3:$A$1424,$A1050),"-")</f>
        <v>0</v>
      </c>
      <c r="AN1050" s="27">
        <f>IFERROR(SUMIFS('[1]BD Unidades'!$AU$3:$AU$1424,'[1]BD Unidades'!$A$3:$A$1424,$A1050),"-")</f>
        <v>0</v>
      </c>
      <c r="AO1050" s="27"/>
      <c r="AP1050" s="27"/>
      <c r="AQ1050" s="25">
        <f>IFERROR(SUMIFS('[1]BD Unidades'!$AZ$3:$AZ$1424,'[1]BD Unidades'!$A$3:$A$1424,$A1050),"-")</f>
        <v>41.765739726027391</v>
      </c>
      <c r="AR1050" s="25">
        <f>IFERROR(SUMIFS('[1]BD Unidades'!$BA$3:$BA$1424,'[1]BD Unidades'!$A$3:$A$1424,$A1050),"-")</f>
        <v>45.5915925700629</v>
      </c>
      <c r="AS1050" s="28">
        <f>SUMIFS('[1]BD Unidades'!$BC$3:$BC$1424,'[1]BD Unidades'!$A$3:$A$1424,$A1050)</f>
        <v>0</v>
      </c>
      <c r="AT1050" s="28">
        <f>SUMIFS('[1]BD Unidades'!$BE$3:$BE$1424,'[1]BD Unidades'!$A$3:$A$1424,$A1050)</f>
        <v>0</v>
      </c>
      <c r="AU1050" s="29">
        <f t="shared" si="66"/>
        <v>0</v>
      </c>
      <c r="AV1050" s="30" t="str">
        <f t="shared" si="67"/>
        <v>-</v>
      </c>
      <c r="AW1050" s="25">
        <f>IFERROR(SUMIFS('[1]BD Unidades'!$BI$3:$BI$1424,'[1]BD Unidades'!$A$3:$A$1424,$A1050),"-")</f>
        <v>35.228027214510931</v>
      </c>
      <c r="AX1050" s="25">
        <f>IFERROR(SUMIFS('[1]BD Unidades'!$BJ$3:$BJ$1424,'[1]BD Unidades'!$A$3:$A$1424,$A1050),"-")</f>
        <v>22.661400104538263</v>
      </c>
    </row>
    <row r="1051" spans="1:50" ht="14.4" x14ac:dyDescent="0.3">
      <c r="A1051" s="7">
        <v>188</v>
      </c>
      <c r="B1051" s="7" t="s">
        <v>6211</v>
      </c>
      <c r="D1051" s="8" t="s">
        <v>6212</v>
      </c>
      <c r="E1051" s="19" t="s">
        <v>6213</v>
      </c>
      <c r="F1051" s="19" t="s">
        <v>6213</v>
      </c>
      <c r="G1051" s="19" t="s">
        <v>6214</v>
      </c>
      <c r="H1051" s="19">
        <v>10</v>
      </c>
      <c r="I1051" s="19">
        <v>2024</v>
      </c>
      <c r="J1051" s="19" t="s">
        <v>45</v>
      </c>
      <c r="K1051" s="19" t="s">
        <v>5267</v>
      </c>
      <c r="L1051" s="19" t="s">
        <v>47</v>
      </c>
      <c r="M1051" s="19" t="s">
        <v>82</v>
      </c>
      <c r="N1051" s="19" t="s">
        <v>4091</v>
      </c>
      <c r="O1051" s="19" t="s">
        <v>5388</v>
      </c>
      <c r="P1051" s="19" t="s">
        <v>51</v>
      </c>
      <c r="Q1051" s="9" t="s">
        <v>6215</v>
      </c>
      <c r="R1051" s="20">
        <v>18.03</v>
      </c>
      <c r="S1051" s="20">
        <v>2.8285999999999998</v>
      </c>
      <c r="T1051" s="20">
        <v>17.52</v>
      </c>
      <c r="U1051" s="20">
        <v>0.54</v>
      </c>
      <c r="V1051" s="21">
        <f>_xlfn.XLOOKUP(D1051,'[1]Gen. Real'!$A:$A,'[1]Gen. Real'!$C:$C,"-",0)</f>
        <v>16.586759999999998</v>
      </c>
      <c r="W1051" s="22"/>
      <c r="X1051" s="22" t="str">
        <f>_xlfn.XLOOKUP(D1051,[1]Vertimiento!$A:$A,[1]Vertimiento!$E:$E,"-",0)</f>
        <v>-</v>
      </c>
      <c r="Y1051" s="23" t="str">
        <f t="shared" si="64"/>
        <v>-</v>
      </c>
      <c r="Z1051" s="19" t="str">
        <f>_xlfn.XLOOKUP(D1051,[1]Cmg!$I$4:$I$85,[1]Cmg!$M$4:$M$85,"----",0,1)</f>
        <v>----</v>
      </c>
      <c r="AA1051" s="19" t="str">
        <f>_xlfn.XLOOKUP(D1051,[1]Cmg!$A$4:$A$89,[1]Cmg!$B$4:$B$89,"----",0,1)</f>
        <v>----</v>
      </c>
      <c r="AB1051" s="19" t="str">
        <f>_xlfn.XLOOKUP(D1051,[1]Cmg!$E$4:$E$89,[1]Cmg!$F$4:$F$89,"----",0,1)</f>
        <v>----</v>
      </c>
      <c r="AC1051" s="19" t="str">
        <f>_xlfn.XLOOKUP(D1051,[1]Cmg!$O$4:$O$89,[1]Cmg!$P$4:$P$89,"----",0,1)</f>
        <v>----</v>
      </c>
      <c r="AD1051" s="24" t="str">
        <f>_xlfn.XLOOKUP(D1051,[1]Cmg!$S$4:$S$89,[1]Cmg!$U$4:$U$89,"----",0,1)</f>
        <v>----</v>
      </c>
      <c r="AG1051" s="25">
        <f>IFERROR(SUMIFS('[1]BD Unidades'!$AH:$AH,'[1]BD Unidades'!$A:$A,'BD Centrales 2023'!$A1051),"-")</f>
        <v>0</v>
      </c>
      <c r="AH1051" s="25">
        <f>SUMIFS('[1]BD Unidades'!$AJ$3:$AJ$1424,'[1]BD Unidades'!$A$3:$A$1424,$A1051)</f>
        <v>681.55499999999984</v>
      </c>
      <c r="AI1051" s="25">
        <f>SUMIFS('[1]BD Unidades'!$AL$3:$AL$1424,'[1]BD Unidades'!$A$3:$A$1424,$A1051)</f>
        <v>7476.4649999999983</v>
      </c>
      <c r="AJ1051" s="26">
        <f t="shared" si="65"/>
        <v>0.91645583119433383</v>
      </c>
      <c r="AK1051" s="27">
        <f>IFERROR(SUMIFS('[1]BD Unidades'!$AO$3:$AO$1424,'[1]BD Unidades'!$A$3:$A$1424,$A1051),"-")</f>
        <v>0</v>
      </c>
      <c r="AL1051" s="27">
        <f>IFERROR(SUMIFS('[1]BD Unidades'!$AQ$3:$AQ$1424,'[1]BD Unidades'!$A$3:$A$1424,$A1051),"-")</f>
        <v>0</v>
      </c>
      <c r="AM1051" s="27">
        <f>IFERROR(SUMIFS('[1]BD Unidades'!$AS$3:$AS$1424,'[1]BD Unidades'!$A$3:$A$1424,$A1051),"-")</f>
        <v>0</v>
      </c>
      <c r="AN1051" s="27">
        <f>IFERROR(SUMIFS('[1]BD Unidades'!$AU$3:$AU$1424,'[1]BD Unidades'!$A$3:$A$1424,$A1051),"-")</f>
        <v>0</v>
      </c>
      <c r="AO1051" s="27"/>
      <c r="AP1051" s="27"/>
      <c r="AQ1051" s="25">
        <f>IFERROR(SUMIFS('[1]BD Unidades'!$AZ$3:$AZ$1424,'[1]BD Unidades'!$A$3:$A$1424,$A1051),"-")</f>
        <v>0</v>
      </c>
      <c r="AR1051" s="25">
        <f>IFERROR(SUMIFS('[1]BD Unidades'!$BA$3:$BA$1424,'[1]BD Unidades'!$A$3:$A$1424,$A1051),"-")</f>
        <v>15.19444271455715</v>
      </c>
      <c r="AS1051" s="28">
        <f>SUMIFS('[1]BD Unidades'!$BC$3:$BC$1424,'[1]BD Unidades'!$A$3:$A$1424,$A1051)</f>
        <v>0</v>
      </c>
      <c r="AT1051" s="28">
        <f>SUMIFS('[1]BD Unidades'!$BE$3:$BE$1424,'[1]BD Unidades'!$A$3:$A$1424,$A1051)</f>
        <v>0</v>
      </c>
      <c r="AU1051" s="29">
        <f t="shared" si="66"/>
        <v>0</v>
      </c>
      <c r="AV1051" s="30">
        <f t="shared" si="67"/>
        <v>2.8285999999999999E-2</v>
      </c>
      <c r="AW1051" s="25">
        <f>IFERROR(SUMIFS('[1]BD Unidades'!$BI$3:$BI$1424,'[1]BD Unidades'!$A$3:$A$1424,$A1051),"-")</f>
        <v>0</v>
      </c>
      <c r="AX1051" s="25">
        <f>IFERROR(SUMIFS('[1]BD Unidades'!$BJ$3:$BJ$1424,'[1]BD Unidades'!$A$3:$A$1424,$A1051),"-")</f>
        <v>0</v>
      </c>
    </row>
    <row r="1052" spans="1:50" ht="14.4" x14ac:dyDescent="0.3">
      <c r="A1052" s="7">
        <v>194</v>
      </c>
      <c r="B1052" s="7" t="s">
        <v>5791</v>
      </c>
      <c r="D1052" s="8" t="s">
        <v>5792</v>
      </c>
      <c r="E1052" s="19" t="s">
        <v>5793</v>
      </c>
      <c r="F1052" s="19" t="s">
        <v>5793</v>
      </c>
      <c r="G1052" s="19" t="s">
        <v>5794</v>
      </c>
      <c r="H1052" s="19">
        <v>1</v>
      </c>
      <c r="I1052" s="19">
        <v>2024</v>
      </c>
      <c r="J1052" s="19" t="s">
        <v>45</v>
      </c>
      <c r="K1052" s="19" t="s">
        <v>5261</v>
      </c>
      <c r="L1052" s="19" t="s">
        <v>47</v>
      </c>
      <c r="M1052" s="19" t="s">
        <v>497</v>
      </c>
      <c r="N1052" s="19" t="s">
        <v>498</v>
      </c>
      <c r="O1052" s="19" t="s">
        <v>499</v>
      </c>
      <c r="P1052" s="19" t="s">
        <v>51</v>
      </c>
      <c r="Q1052" s="9" t="s">
        <v>5795</v>
      </c>
      <c r="R1052" s="20">
        <v>17.753</v>
      </c>
      <c r="S1052" s="20">
        <v>0.2873</v>
      </c>
      <c r="T1052" s="20">
        <v>17.702000000000002</v>
      </c>
      <c r="U1052" s="20">
        <v>5</v>
      </c>
      <c r="V1052" s="21">
        <f>_xlfn.XLOOKUP(D1052,'[1]Gen. Real'!$A:$A,'[1]Gen. Real'!$C:$C,"-",0)</f>
        <v>0</v>
      </c>
      <c r="W1052" s="22"/>
      <c r="X1052" s="22" t="str">
        <f>_xlfn.XLOOKUP(D1052,[1]Vertimiento!$A:$A,[1]Vertimiento!$E:$E,"-",0)</f>
        <v>-</v>
      </c>
      <c r="Y1052" s="23" t="str">
        <f t="shared" si="64"/>
        <v>-</v>
      </c>
      <c r="Z1052" s="19" t="str">
        <f>_xlfn.XLOOKUP(D1052,[1]Cmg!$I$4:$I$85,[1]Cmg!$M$4:$M$85,"----",0,1)</f>
        <v>----</v>
      </c>
      <c r="AA1052" s="19" t="str">
        <f>_xlfn.XLOOKUP(D1052,[1]Cmg!$A$4:$A$89,[1]Cmg!$B$4:$B$89,"----",0,1)</f>
        <v>----</v>
      </c>
      <c r="AB1052" s="19" t="str">
        <f>_xlfn.XLOOKUP(D1052,[1]Cmg!$E$4:$E$89,[1]Cmg!$F$4:$F$89,"----",0,1)</f>
        <v>----</v>
      </c>
      <c r="AC1052" s="19" t="str">
        <f>_xlfn.XLOOKUP(D1052,[1]Cmg!$O$4:$O$89,[1]Cmg!$P$4:$P$89,"----",0,1)</f>
        <v>----</v>
      </c>
      <c r="AD1052" s="24" t="str">
        <f>_xlfn.XLOOKUP(D1052,[1]Cmg!$S$4:$S$89,[1]Cmg!$U$4:$U$89,"----",0,1)</f>
        <v>----</v>
      </c>
      <c r="AG1052" s="25">
        <f>IFERROR(SUMIFS('[1]BD Unidades'!$AH:$AH,'[1]BD Unidades'!$A:$A,'BD Centrales 2023'!$A1052),"-")</f>
        <v>17.753</v>
      </c>
      <c r="AH1052" s="25">
        <f>SUMIFS('[1]BD Unidades'!$AJ$3:$AJ$1424,'[1]BD Unidades'!$A$3:$A$1424,$A1052)</f>
        <v>8685.5333333333292</v>
      </c>
      <c r="AI1052" s="25">
        <f>SUMIFS('[1]BD Unidades'!$AL$3:$AL$1424,'[1]BD Unidades'!$A$3:$A$1424,$A1052)</f>
        <v>0</v>
      </c>
      <c r="AJ1052" s="26">
        <f t="shared" si="65"/>
        <v>0</v>
      </c>
      <c r="AK1052" s="27">
        <f>IFERROR(SUMIFS('[1]BD Unidades'!$AO$3:$AO$1424,'[1]BD Unidades'!$A$3:$A$1424,$A1052),"-")</f>
        <v>0</v>
      </c>
      <c r="AL1052" s="27">
        <f>IFERROR(SUMIFS('[1]BD Unidades'!$AQ$3:$AQ$1424,'[1]BD Unidades'!$A$3:$A$1424,$A1052),"-")</f>
        <v>0</v>
      </c>
      <c r="AM1052" s="27">
        <f>IFERROR(SUMIFS('[1]BD Unidades'!$AS$3:$AS$1424,'[1]BD Unidades'!$A$3:$A$1424,$A1052),"-")</f>
        <v>0</v>
      </c>
      <c r="AN1052" s="27">
        <f>IFERROR(SUMIFS('[1]BD Unidades'!$AU$3:$AU$1424,'[1]BD Unidades'!$A$3:$A$1424,$A1052),"-")</f>
        <v>0</v>
      </c>
      <c r="AO1052" s="27"/>
      <c r="AP1052" s="27"/>
      <c r="AQ1052" s="25">
        <f>IFERROR(SUMIFS('[1]BD Unidades'!$AZ$3:$AZ$1424,'[1]BD Unidades'!$A$3:$A$1424,$A1052),"-")</f>
        <v>17.753</v>
      </c>
      <c r="AR1052" s="25">
        <f>IFERROR(SUMIFS('[1]BD Unidades'!$BA$3:$BA$1424,'[1]BD Unidades'!$A$3:$A$1424,$A1052),"-")</f>
        <v>17.753</v>
      </c>
      <c r="AS1052" s="28">
        <f>SUMIFS('[1]BD Unidades'!$BC$3:$BC$1424,'[1]BD Unidades'!$A$3:$A$1424,$A1052)</f>
        <v>0.15983389291394201</v>
      </c>
      <c r="AT1052" s="28">
        <f>SUMIFS('[1]BD Unidades'!$BE$3:$BE$1424,'[1]BD Unidades'!$A$3:$A$1424,$A1052)</f>
        <v>0.99297564687975615</v>
      </c>
      <c r="AU1052" s="29">
        <f t="shared" si="66"/>
        <v>0.83426448367022488</v>
      </c>
      <c r="AV1052" s="30">
        <f t="shared" si="67"/>
        <v>2.8730000000000001E-3</v>
      </c>
      <c r="AW1052" s="25">
        <f>IFERROR(SUMIFS('[1]BD Unidades'!$BI$3:$BI$1424,'[1]BD Unidades'!$A$3:$A$1424,$A1052),"-")</f>
        <v>14.768149889941432</v>
      </c>
      <c r="AX1052" s="25">
        <f>IFERROR(SUMIFS('[1]BD Unidades'!$BJ$3:$BJ$1424,'[1]BD Unidades'!$A$3:$A$1424,$A1052),"-")</f>
        <v>9.5000197263927788</v>
      </c>
    </row>
    <row r="1053" spans="1:50" ht="14.4" x14ac:dyDescent="0.3">
      <c r="A1053" s="7">
        <v>195</v>
      </c>
      <c r="B1053" s="7" t="s">
        <v>5327</v>
      </c>
      <c r="D1053" s="8" t="s">
        <v>5328</v>
      </c>
      <c r="E1053" s="19" t="s">
        <v>753</v>
      </c>
      <c r="F1053" s="19" t="s">
        <v>753</v>
      </c>
      <c r="G1053" s="19" t="s">
        <v>5329</v>
      </c>
      <c r="H1053" s="19">
        <v>1</v>
      </c>
      <c r="I1053" s="19">
        <v>2024</v>
      </c>
      <c r="J1053" s="19" t="s">
        <v>45</v>
      </c>
      <c r="K1053" s="19" t="s">
        <v>5261</v>
      </c>
      <c r="L1053" s="19" t="s">
        <v>47</v>
      </c>
      <c r="M1053" s="19" t="s">
        <v>497</v>
      </c>
      <c r="N1053" s="19" t="s">
        <v>557</v>
      </c>
      <c r="O1053" s="19" t="s">
        <v>557</v>
      </c>
      <c r="P1053" s="19" t="s">
        <v>51</v>
      </c>
      <c r="Q1053" s="9" t="s">
        <v>5330</v>
      </c>
      <c r="R1053" s="20">
        <v>150.239</v>
      </c>
      <c r="S1053" s="20">
        <v>1.0396000000000001</v>
      </c>
      <c r="T1053" s="20">
        <v>148.67699999999999</v>
      </c>
      <c r="U1053" s="20">
        <v>60</v>
      </c>
      <c r="V1053" s="21">
        <f>_xlfn.XLOOKUP(D1053,'[1]Gen. Real'!$A:$A,'[1]Gen. Real'!$C:$C,"-",0)</f>
        <v>6.2257400000000001</v>
      </c>
      <c r="W1053" s="22"/>
      <c r="X1053" s="22" t="str">
        <f>_xlfn.XLOOKUP(D1053,[1]Vertimiento!$A:$A,[1]Vertimiento!$E:$E,"-",0)</f>
        <v>-</v>
      </c>
      <c r="Y1053" s="23" t="str">
        <f t="shared" si="64"/>
        <v>-</v>
      </c>
      <c r="Z1053" s="19" t="str">
        <f>_xlfn.XLOOKUP(D1053,[1]Cmg!$I$4:$I$85,[1]Cmg!$M$4:$M$85,"----",0,1)</f>
        <v>----</v>
      </c>
      <c r="AA1053" s="19" t="str">
        <f>_xlfn.XLOOKUP(D1053,[1]Cmg!$A$4:$A$89,[1]Cmg!$B$4:$B$89,"----",0,1)</f>
        <v>----</v>
      </c>
      <c r="AB1053" s="19" t="str">
        <f>_xlfn.XLOOKUP(D1053,[1]Cmg!$E$4:$E$89,[1]Cmg!$F$4:$F$89,"----",0,1)</f>
        <v>----</v>
      </c>
      <c r="AC1053" s="19" t="str">
        <f>_xlfn.XLOOKUP(D1053,[1]Cmg!$O$4:$O$89,[1]Cmg!$P$4:$P$89,"----",0,1)</f>
        <v>----</v>
      </c>
      <c r="AD1053" s="24" t="str">
        <f>_xlfn.XLOOKUP(D1053,[1]Cmg!$S$4:$S$89,[1]Cmg!$U$4:$U$89,"----",0,1)</f>
        <v>----</v>
      </c>
      <c r="AG1053" s="25">
        <f>IFERROR(SUMIFS('[1]BD Unidades'!$AH:$AH,'[1]BD Unidades'!$A:$A,'BD Centrales 2023'!$A1053),"-")</f>
        <v>151.202</v>
      </c>
      <c r="AH1053" s="25">
        <f>SUMIFS('[1]BD Unidades'!$AJ$3:$AJ$1424,'[1]BD Unidades'!$A$3:$A$1424,$A1053)</f>
        <v>1.71887237446114E-2</v>
      </c>
      <c r="AI1053" s="25">
        <f>SUMIFS('[1]BD Unidades'!$AL$3:$AL$1424,'[1]BD Unidades'!$A$3:$A$1424,$A1053)</f>
        <v>8856.5758530297244</v>
      </c>
      <c r="AJ1053" s="26">
        <f t="shared" si="65"/>
        <v>0.99999805921716578</v>
      </c>
      <c r="AK1053" s="27">
        <f>IFERROR(SUMIFS('[1]BD Unidades'!$AO$3:$AO$1424,'[1]BD Unidades'!$A$3:$A$1424,$A1053),"-")</f>
        <v>0</v>
      </c>
      <c r="AL1053" s="27">
        <f>IFERROR(SUMIFS('[1]BD Unidades'!$AQ$3:$AQ$1424,'[1]BD Unidades'!$A$3:$A$1424,$A1053),"-")</f>
        <v>0</v>
      </c>
      <c r="AM1053" s="27">
        <f>IFERROR(SUMIFS('[1]BD Unidades'!$AS$3:$AS$1424,'[1]BD Unidades'!$A$3:$A$1424,$A1053),"-")</f>
        <v>0</v>
      </c>
      <c r="AN1053" s="27">
        <f>IFERROR(SUMIFS('[1]BD Unidades'!$AU$3:$AU$1424,'[1]BD Unidades'!$A$3:$A$1424,$A1053),"-")</f>
        <v>0</v>
      </c>
      <c r="AO1053" s="27"/>
      <c r="AP1053" s="27"/>
      <c r="AQ1053" s="25">
        <f>IFERROR(SUMIFS('[1]BD Unidades'!$AZ$3:$AZ$1424,'[1]BD Unidades'!$A$3:$A$1424,$A1053),"-")</f>
        <v>149.9421783726543</v>
      </c>
      <c r="AR1053" s="25">
        <f>IFERROR(SUMIFS('[1]BD Unidades'!$BA$3:$BA$1424,'[1]BD Unidades'!$A$3:$A$1424,$A1053),"-")</f>
        <v>154.94499999999999</v>
      </c>
      <c r="AS1053" s="28">
        <f>SUMIFS('[1]BD Unidades'!$BC$3:$BC$1424,'[1]BD Unidades'!$A$3:$A$1424,$A1053)</f>
        <v>8.693980397695953E-3</v>
      </c>
      <c r="AT1053" s="28">
        <f>SUMIFS('[1]BD Unidades'!$BE$3:$BE$1424,'[1]BD Unidades'!$A$3:$A$1424,$A1053)</f>
        <v>1.0113248547674258</v>
      </c>
      <c r="AU1053" s="29">
        <f t="shared" si="66"/>
        <v>1.0025324163043752</v>
      </c>
      <c r="AV1053" s="30">
        <f t="shared" si="67"/>
        <v>1.0396000000000001E-2</v>
      </c>
      <c r="AW1053" s="25">
        <f>IFERROR(SUMIFS('[1]BD Unidades'!$BI$3:$BI$1424,'[1]BD Unidades'!$A$3:$A$1424,$A1053),"-")</f>
        <v>145.06966213735816</v>
      </c>
      <c r="AX1053" s="25">
        <f>IFERROR(SUMIFS('[1]BD Unidades'!$BJ$3:$BJ$1424,'[1]BD Unidades'!$A$3:$A$1424,$A1053),"-")</f>
        <v>93.320061231549687</v>
      </c>
    </row>
    <row r="1054" spans="1:50" ht="14.4" x14ac:dyDescent="0.3">
      <c r="A1054" s="7">
        <v>197</v>
      </c>
      <c r="B1054" s="7" t="s">
        <v>6035</v>
      </c>
      <c r="D1054" s="8" t="s">
        <v>6036</v>
      </c>
      <c r="E1054" s="19" t="s">
        <v>64</v>
      </c>
      <c r="F1054" s="19" t="s">
        <v>64</v>
      </c>
      <c r="G1054" s="19" t="s">
        <v>6037</v>
      </c>
      <c r="H1054" s="19">
        <v>2</v>
      </c>
      <c r="I1054" s="19">
        <v>2024</v>
      </c>
      <c r="J1054" s="19" t="s">
        <v>45</v>
      </c>
      <c r="K1054" s="19" t="s">
        <v>5308</v>
      </c>
      <c r="L1054" s="19" t="s">
        <v>47</v>
      </c>
      <c r="M1054" s="19" t="s">
        <v>189</v>
      </c>
      <c r="N1054" s="19" t="s">
        <v>899</v>
      </c>
      <c r="O1054" s="19" t="s">
        <v>899</v>
      </c>
      <c r="P1054" s="19" t="s">
        <v>51</v>
      </c>
      <c r="Q1054" s="9" t="s">
        <v>2024</v>
      </c>
      <c r="R1054" s="20">
        <v>335.37</v>
      </c>
      <c r="S1054" s="20">
        <v>2.5049999999999999</v>
      </c>
      <c r="T1054" s="20">
        <v>326.97000000000003</v>
      </c>
      <c r="U1054" s="20">
        <v>14</v>
      </c>
      <c r="V1054" s="21">
        <f>_xlfn.XLOOKUP(D1054,'[1]Gen. Real'!$A:$A,'[1]Gen. Real'!$C:$C,"-",0)</f>
        <v>1194.42</v>
      </c>
      <c r="W1054" s="22"/>
      <c r="X1054" s="22" t="str">
        <f>_xlfn.XLOOKUP(D1054,[1]Vertimiento!$A:$A,[1]Vertimiento!$E:$E,"-",0)</f>
        <v>-</v>
      </c>
      <c r="Y1054" s="23" t="str">
        <f t="shared" si="64"/>
        <v>-</v>
      </c>
      <c r="Z1054" s="19" t="str">
        <f>_xlfn.XLOOKUP(D1054,[1]Cmg!$I$4:$I$85,[1]Cmg!$M$4:$M$85,"----",0,1)</f>
        <v>----</v>
      </c>
      <c r="AA1054" s="19" t="str">
        <f>_xlfn.XLOOKUP(D1054,[1]Cmg!$A$4:$A$89,[1]Cmg!$B$4:$B$89,"----",0,1)</f>
        <v>----</v>
      </c>
      <c r="AB1054" s="19" t="str">
        <f>_xlfn.XLOOKUP(D1054,[1]Cmg!$E$4:$E$89,[1]Cmg!$F$4:$F$89,"----",0,1)</f>
        <v>----</v>
      </c>
      <c r="AC1054" s="19" t="str">
        <f>_xlfn.XLOOKUP(D1054,[1]Cmg!$O$4:$O$89,[1]Cmg!$P$4:$P$89,"----",0,1)</f>
        <v>----</v>
      </c>
      <c r="AD1054" s="24" t="str">
        <f>_xlfn.XLOOKUP(D1054,[1]Cmg!$S$4:$S$89,[1]Cmg!$U$4:$U$89,"----",0,1)</f>
        <v>----</v>
      </c>
      <c r="AG1054" s="25">
        <f>IFERROR(SUMIFS('[1]BD Unidades'!$AH:$AH,'[1]BD Unidades'!$A:$A,'BD Centrales 2023'!$A1054),"-")</f>
        <v>335.37</v>
      </c>
      <c r="AH1054" s="25">
        <f>SUMIFS('[1]BD Unidades'!$AJ$3:$AJ$1424,'[1]BD Unidades'!$A$3:$A$1424,$A1054)</f>
        <v>0</v>
      </c>
      <c r="AI1054" s="25">
        <f>SUMIFS('[1]BD Unidades'!$AL$3:$AL$1424,'[1]BD Unidades'!$A$3:$A$1424,$A1054)</f>
        <v>4040.3500000000004</v>
      </c>
      <c r="AJ1054" s="26">
        <f t="shared" si="65"/>
        <v>1</v>
      </c>
      <c r="AK1054" s="27">
        <f>IFERROR(SUMIFS('[1]BD Unidades'!$AO$3:$AO$1424,'[1]BD Unidades'!$A$3:$A$1424,$A1054),"-")</f>
        <v>0</v>
      </c>
      <c r="AL1054" s="27">
        <f>IFERROR(SUMIFS('[1]BD Unidades'!$AQ$3:$AQ$1424,'[1]BD Unidades'!$A$3:$A$1424,$A1054),"-")</f>
        <v>0</v>
      </c>
      <c r="AM1054" s="27">
        <f>IFERROR(SUMIFS('[1]BD Unidades'!$AS$3:$AS$1424,'[1]BD Unidades'!$A$3:$A$1424,$A1054),"-")</f>
        <v>0</v>
      </c>
      <c r="AN1054" s="27">
        <f>IFERROR(SUMIFS('[1]BD Unidades'!$AU$3:$AU$1424,'[1]BD Unidades'!$A$3:$A$1424,$A1054),"-")</f>
        <v>0</v>
      </c>
      <c r="AO1054" s="27"/>
      <c r="AP1054" s="27"/>
      <c r="AQ1054" s="25">
        <f>IFERROR(SUMIFS('[1]BD Unidades'!$AZ$3:$AZ$1424,'[1]BD Unidades'!$A$3:$A$1424,$A1054),"-")</f>
        <v>333.158458631884</v>
      </c>
      <c r="AR1054" s="25">
        <f>IFERROR(SUMIFS('[1]BD Unidades'!$BA$3:$BA$1424,'[1]BD Unidades'!$A$3:$A$1424,$A1054),"-")</f>
        <v>333.158458631884</v>
      </c>
      <c r="AS1054" s="28">
        <f>SUMIFS('[1]BD Unidades'!$BC$3:$BC$1424,'[1]BD Unidades'!$A$3:$A$1424,$A1054)</f>
        <v>2.17347380741983E-2</v>
      </c>
      <c r="AT1054" s="28">
        <f>SUMIFS('[1]BD Unidades'!$BE$3:$BE$1424,'[1]BD Unidades'!$A$3:$A$1424,$A1054)</f>
        <v>0.71244482496194805</v>
      </c>
      <c r="AU1054" s="29">
        <f t="shared" si="66"/>
        <v>0.69696002329908202</v>
      </c>
      <c r="AV1054" s="30">
        <f t="shared" si="67"/>
        <v>2.5049999999999999E-2</v>
      </c>
      <c r="AW1054" s="25">
        <f>IFERROR(SUMIFS('[1]BD Unidades'!$BI$3:$BI$1424,'[1]BD Unidades'!$A$3:$A$1424,$A1054),"-")</f>
        <v>169.94175823339472</v>
      </c>
      <c r="AX1054" s="25">
        <f>IFERROR(SUMIFS('[1]BD Unidades'!$BJ$3:$BJ$1424,'[1]BD Unidades'!$A$3:$A$1424,$A1054),"-")</f>
        <v>109.31972302466419</v>
      </c>
    </row>
    <row r="1055" spans="1:50" ht="14.4" x14ac:dyDescent="0.3">
      <c r="A1055" s="7">
        <v>198</v>
      </c>
      <c r="B1055" s="7" t="s">
        <v>6054</v>
      </c>
      <c r="D1055" s="8" t="s">
        <v>6055</v>
      </c>
      <c r="E1055" s="19" t="s">
        <v>64</v>
      </c>
      <c r="F1055" s="19" t="s">
        <v>64</v>
      </c>
      <c r="G1055" s="19" t="s">
        <v>6037</v>
      </c>
      <c r="H1055" s="19">
        <v>2</v>
      </c>
      <c r="I1055" s="19">
        <v>2024</v>
      </c>
      <c r="J1055" s="19" t="s">
        <v>45</v>
      </c>
      <c r="K1055" s="19" t="s">
        <v>5308</v>
      </c>
      <c r="L1055" s="19" t="s">
        <v>47</v>
      </c>
      <c r="M1055" s="19" t="s">
        <v>189</v>
      </c>
      <c r="N1055" s="19" t="s">
        <v>899</v>
      </c>
      <c r="O1055" s="19" t="s">
        <v>899</v>
      </c>
      <c r="P1055" s="19" t="s">
        <v>51</v>
      </c>
      <c r="Q1055" s="9" t="s">
        <v>6056</v>
      </c>
      <c r="R1055" s="20">
        <v>411.23599999999999</v>
      </c>
      <c r="S1055" s="20">
        <v>1.3796999999999999</v>
      </c>
      <c r="T1055" s="20">
        <v>405.56200000000001</v>
      </c>
      <c r="U1055" s="20">
        <v>160</v>
      </c>
      <c r="V1055" s="21">
        <f>_xlfn.XLOOKUP(D1055,'[1]Gen. Real'!$A:$A,'[1]Gen. Real'!$C:$C,"-",0)</f>
        <v>1829.771</v>
      </c>
      <c r="W1055" s="22"/>
      <c r="X1055" s="22" t="str">
        <f>_xlfn.XLOOKUP(D1055,[1]Vertimiento!$A:$A,[1]Vertimiento!$E:$E,"-",0)</f>
        <v>-</v>
      </c>
      <c r="Y1055" s="23" t="str">
        <f t="shared" si="64"/>
        <v>-</v>
      </c>
      <c r="Z1055" s="19" t="str">
        <f>_xlfn.XLOOKUP(D1055,[1]Cmg!$I$4:$I$85,[1]Cmg!$M$4:$M$85,"----",0,1)</f>
        <v>----</v>
      </c>
      <c r="AA1055" s="19" t="str">
        <f>_xlfn.XLOOKUP(D1055,[1]Cmg!$A$4:$A$89,[1]Cmg!$B$4:$B$89,"----",0,1)</f>
        <v>----</v>
      </c>
      <c r="AB1055" s="19" t="str">
        <f>_xlfn.XLOOKUP(D1055,[1]Cmg!$E$4:$E$89,[1]Cmg!$F$4:$F$89,"----",0,1)</f>
        <v>----</v>
      </c>
      <c r="AC1055" s="19" t="str">
        <f>_xlfn.XLOOKUP(D1055,[1]Cmg!$O$4:$O$89,[1]Cmg!$P$4:$P$89,"----",0,1)</f>
        <v>----</v>
      </c>
      <c r="AD1055" s="24" t="str">
        <f>_xlfn.XLOOKUP(D1055,[1]Cmg!$S$4:$S$89,[1]Cmg!$U$4:$U$89,"----",0,1)</f>
        <v>----</v>
      </c>
      <c r="AG1055" s="25">
        <f>IFERROR(SUMIFS('[1]BD Unidades'!$AH:$AH,'[1]BD Unidades'!$A:$A,'BD Centrales 2023'!$A1055),"-")</f>
        <v>383.6</v>
      </c>
      <c r="AH1055" s="25">
        <f>SUMIFS('[1]BD Unidades'!$AJ$3:$AJ$1424,'[1]BD Unidades'!$A$3:$A$1424,$A1055)</f>
        <v>0</v>
      </c>
      <c r="AI1055" s="25">
        <f>SUMIFS('[1]BD Unidades'!$AL$3:$AL$1424,'[1]BD Unidades'!$A$3:$A$1424,$A1055)</f>
        <v>7748.0666666666702</v>
      </c>
      <c r="AJ1055" s="26">
        <f t="shared" si="65"/>
        <v>1</v>
      </c>
      <c r="AK1055" s="27">
        <f>IFERROR(SUMIFS('[1]BD Unidades'!$AO$3:$AO$1424,'[1]BD Unidades'!$A$3:$A$1424,$A1055),"-")</f>
        <v>0</v>
      </c>
      <c r="AL1055" s="27">
        <f>IFERROR(SUMIFS('[1]BD Unidades'!$AQ$3:$AQ$1424,'[1]BD Unidades'!$A$3:$A$1424,$A1055),"-")</f>
        <v>0</v>
      </c>
      <c r="AM1055" s="27">
        <f>IFERROR(SUMIFS('[1]BD Unidades'!$AS$3:$AS$1424,'[1]BD Unidades'!$A$3:$A$1424,$A1055),"-")</f>
        <v>0</v>
      </c>
      <c r="AN1055" s="27">
        <f>IFERROR(SUMIFS('[1]BD Unidades'!$AU$3:$AU$1424,'[1]BD Unidades'!$A$3:$A$1424,$A1055),"-")</f>
        <v>0</v>
      </c>
      <c r="AO1055" s="27"/>
      <c r="AP1055" s="27"/>
      <c r="AQ1055" s="25">
        <f>IFERROR(SUMIFS('[1]BD Unidades'!$AZ$3:$AZ$1424,'[1]BD Unidades'!$A$3:$A$1424,$A1055),"-")</f>
        <v>376.91768154397698</v>
      </c>
      <c r="AR1055" s="25">
        <f>IFERROR(SUMIFS('[1]BD Unidades'!$BA$3:$BA$1424,'[1]BD Unidades'!$A$3:$A$1424,$A1055),"-")</f>
        <v>376.91768154397698</v>
      </c>
      <c r="AS1055" s="28">
        <f>SUMIFS('[1]BD Unidades'!$BC$3:$BC$1424,'[1]BD Unidades'!$A$3:$A$1424,$A1055)</f>
        <v>3.4125920454271798E-2</v>
      </c>
      <c r="AT1055" s="28">
        <f>SUMIFS('[1]BD Unidades'!$BE$3:$BE$1424,'[1]BD Unidades'!$A$3:$A$1424,$A1055)</f>
        <v>0.90951674277016703</v>
      </c>
      <c r="AU1055" s="29">
        <f t="shared" si="66"/>
        <v>0.878478646754564</v>
      </c>
      <c r="AV1055" s="30">
        <f t="shared" si="67"/>
        <v>1.3796999999999999E-2</v>
      </c>
      <c r="AW1055" s="25">
        <f>IFERROR(SUMIFS('[1]BD Unidades'!$BI$3:$BI$1424,'[1]BD Unidades'!$A$3:$A$1424,$A1055),"-")</f>
        <v>326.54561066181157</v>
      </c>
      <c r="AX1055" s="25">
        <f>IFERROR(SUMIFS('[1]BD Unidades'!$BJ$3:$BJ$1424,'[1]BD Unidades'!$A$3:$A$1424,$A1055),"-")</f>
        <v>210.05947027711869</v>
      </c>
    </row>
    <row r="1056" spans="1:50" ht="14.4" x14ac:dyDescent="0.3">
      <c r="A1056" s="7">
        <v>199</v>
      </c>
      <c r="B1056" s="7" t="s">
        <v>6074</v>
      </c>
      <c r="D1056" s="8" t="s">
        <v>6075</v>
      </c>
      <c r="E1056" s="19" t="s">
        <v>6008</v>
      </c>
      <c r="F1056" s="19" t="s">
        <v>6008</v>
      </c>
      <c r="G1056" s="19" t="s">
        <v>6076</v>
      </c>
      <c r="H1056" s="19">
        <v>2</v>
      </c>
      <c r="I1056" s="19">
        <v>2024</v>
      </c>
      <c r="J1056" s="19" t="s">
        <v>45</v>
      </c>
      <c r="K1056" s="19" t="s">
        <v>5308</v>
      </c>
      <c r="L1056" s="19" t="s">
        <v>47</v>
      </c>
      <c r="M1056" s="19" t="s">
        <v>164</v>
      </c>
      <c r="N1056" s="19" t="s">
        <v>371</v>
      </c>
      <c r="O1056" s="19" t="s">
        <v>6078</v>
      </c>
      <c r="P1056" s="19" t="s">
        <v>51</v>
      </c>
      <c r="Q1056" s="9" t="s">
        <v>463</v>
      </c>
      <c r="R1056" s="20">
        <v>380.81</v>
      </c>
      <c r="S1056" s="20">
        <v>2.8123999999999998</v>
      </c>
      <c r="T1056" s="20">
        <v>370.1</v>
      </c>
      <c r="U1056" s="20">
        <v>160</v>
      </c>
      <c r="V1056" s="21">
        <f>_xlfn.XLOOKUP(D1056,'[1]Gen. Real'!$A:$A,'[1]Gen. Real'!$C:$C,"-",0)</f>
        <v>1791.702</v>
      </c>
      <c r="W1056" s="22"/>
      <c r="X1056" s="22" t="str">
        <f>_xlfn.XLOOKUP(D1056,[1]Vertimiento!$A:$A,[1]Vertimiento!$E:$E,"-",0)</f>
        <v>-</v>
      </c>
      <c r="Y1056" s="23" t="str">
        <f t="shared" si="64"/>
        <v>-</v>
      </c>
      <c r="Z1056" s="19" t="str">
        <f>_xlfn.XLOOKUP(D1056,[1]Cmg!$I$4:$I$85,[1]Cmg!$M$4:$M$85,"----",0,1)</f>
        <v>----</v>
      </c>
      <c r="AA1056" s="19" t="str">
        <f>_xlfn.XLOOKUP(D1056,[1]Cmg!$A$4:$A$89,[1]Cmg!$B$4:$B$89,"----",0,1)</f>
        <v>----</v>
      </c>
      <c r="AB1056" s="19" t="str">
        <f>_xlfn.XLOOKUP(D1056,[1]Cmg!$E$4:$E$89,[1]Cmg!$F$4:$F$89,"----",0,1)</f>
        <v>----</v>
      </c>
      <c r="AC1056" s="19" t="str">
        <f>_xlfn.XLOOKUP(D1056,[1]Cmg!$O$4:$O$89,[1]Cmg!$P$4:$P$89,"----",0,1)</f>
        <v>----</v>
      </c>
      <c r="AD1056" s="24" t="str">
        <f>_xlfn.XLOOKUP(D1056,[1]Cmg!$S$4:$S$89,[1]Cmg!$U$4:$U$89,"----",0,1)</f>
        <v>----</v>
      </c>
      <c r="AG1056" s="25">
        <f>IFERROR(SUMIFS('[1]BD Unidades'!$AH:$AH,'[1]BD Unidades'!$A:$A,'BD Centrales 2023'!$A1056),"-")</f>
        <v>380.81</v>
      </c>
      <c r="AH1056" s="25">
        <f>SUMIFS('[1]BD Unidades'!$AJ$3:$AJ$1424,'[1]BD Unidades'!$A$3:$A$1424,$A1056)</f>
        <v>0</v>
      </c>
      <c r="AI1056" s="25">
        <f>SUMIFS('[1]BD Unidades'!$AL$3:$AL$1424,'[1]BD Unidades'!$A$3:$A$1424,$A1056)</f>
        <v>8074.266666666671</v>
      </c>
      <c r="AJ1056" s="26">
        <f t="shared" si="65"/>
        <v>1</v>
      </c>
      <c r="AK1056" s="27">
        <f>IFERROR(SUMIFS('[1]BD Unidades'!$AO$3:$AO$1424,'[1]BD Unidades'!$A$3:$A$1424,$A1056),"-")</f>
        <v>0</v>
      </c>
      <c r="AL1056" s="27">
        <f>IFERROR(SUMIFS('[1]BD Unidades'!$AQ$3:$AQ$1424,'[1]BD Unidades'!$A$3:$A$1424,$A1056),"-")</f>
        <v>0</v>
      </c>
      <c r="AM1056" s="27">
        <f>IFERROR(SUMIFS('[1]BD Unidades'!$AS$3:$AS$1424,'[1]BD Unidades'!$A$3:$A$1424,$A1056),"-")</f>
        <v>0</v>
      </c>
      <c r="AN1056" s="27">
        <f>IFERROR(SUMIFS('[1]BD Unidades'!$AU$3:$AU$1424,'[1]BD Unidades'!$A$3:$A$1424,$A1056),"-")</f>
        <v>0</v>
      </c>
      <c r="AO1056" s="27"/>
      <c r="AP1056" s="27"/>
      <c r="AQ1056" s="25">
        <f>IFERROR(SUMIFS('[1]BD Unidades'!$AZ$3:$AZ$1424,'[1]BD Unidades'!$A$3:$A$1424,$A1056),"-")</f>
        <v>364.83251265336702</v>
      </c>
      <c r="AR1056" s="25">
        <f>IFERROR(SUMIFS('[1]BD Unidades'!$BA$3:$BA$1424,'[1]BD Unidades'!$A$3:$A$1424,$A1056),"-")</f>
        <v>364.83251265336702</v>
      </c>
      <c r="AS1056" s="28">
        <f>SUMIFS('[1]BD Unidades'!$BC$3:$BC$1424,'[1]BD Unidades'!$A$3:$A$1424,$A1056)</f>
        <v>4.2110049069690098E-2</v>
      </c>
      <c r="AT1056" s="28">
        <f>SUMIFS('[1]BD Unidades'!$BE$3:$BE$1424,'[1]BD Unidades'!$A$3:$A$1424,$A1056)</f>
        <v>0.957307838660578</v>
      </c>
      <c r="AU1056" s="29">
        <f t="shared" si="66"/>
        <v>0.9169955585997821</v>
      </c>
      <c r="AV1056" s="30">
        <f t="shared" si="67"/>
        <v>2.8123999999999996E-2</v>
      </c>
      <c r="AW1056" s="25">
        <f>IFERROR(SUMIFS('[1]BD Unidades'!$BI$3:$BI$1424,'[1]BD Unidades'!$A$3:$A$1424,$A1056),"-")</f>
        <v>325.14082787130064</v>
      </c>
      <c r="AX1056" s="25">
        <f>IFERROR(SUMIFS('[1]BD Unidades'!$BJ$3:$BJ$1424,'[1]BD Unidades'!$A$3:$A$1424,$A1056),"-")</f>
        <v>209.15580500282186</v>
      </c>
    </row>
    <row r="1057" spans="1:50" ht="14.4" x14ac:dyDescent="0.3">
      <c r="A1057" s="7">
        <v>201</v>
      </c>
      <c r="B1057" s="7" t="s">
        <v>5902</v>
      </c>
      <c r="D1057" s="8" t="s">
        <v>5903</v>
      </c>
      <c r="E1057" s="19" t="s">
        <v>5904</v>
      </c>
      <c r="F1057" s="19" t="s">
        <v>5904</v>
      </c>
      <c r="G1057" s="19" t="s">
        <v>5905</v>
      </c>
      <c r="H1057" s="19">
        <v>5</v>
      </c>
      <c r="I1057" s="19">
        <v>2024</v>
      </c>
      <c r="J1057" s="19" t="s">
        <v>45</v>
      </c>
      <c r="K1057" s="19" t="s">
        <v>5276</v>
      </c>
      <c r="L1057" s="19" t="s">
        <v>47</v>
      </c>
      <c r="M1057" s="19" t="s">
        <v>497</v>
      </c>
      <c r="N1057" s="19" t="s">
        <v>579</v>
      </c>
      <c r="O1057" s="19" t="s">
        <v>579</v>
      </c>
      <c r="P1057" s="19" t="s">
        <v>51</v>
      </c>
      <c r="Q1057" s="9" t="s">
        <v>205</v>
      </c>
      <c r="R1057" s="20">
        <v>763.78800000000001</v>
      </c>
      <c r="S1057" s="20">
        <v>8.0032999999999994</v>
      </c>
      <c r="T1057" s="20">
        <v>702.65899999999999</v>
      </c>
      <c r="U1057" s="20">
        <v>30.2</v>
      </c>
      <c r="V1057" s="21">
        <f>_xlfn.XLOOKUP(D1057,'[1]Gen. Real'!$A:$A,'[1]Gen. Real'!$C:$C,"-",0)</f>
        <v>2744.3752300000019</v>
      </c>
      <c r="W1057" s="22"/>
      <c r="X1057" s="22" t="str">
        <f>_xlfn.XLOOKUP(D1057,[1]Vertimiento!$A:$A,[1]Vertimiento!$E:$E,"-",0)</f>
        <v>-</v>
      </c>
      <c r="Y1057" s="23" t="str">
        <f t="shared" si="64"/>
        <v>-</v>
      </c>
      <c r="Z1057" s="19" t="str">
        <f>_xlfn.XLOOKUP(D1057,[1]Cmg!$I$4:$I$85,[1]Cmg!$M$4:$M$85,"----",0,1)</f>
        <v>----</v>
      </c>
      <c r="AA1057" s="19" t="str">
        <f>_xlfn.XLOOKUP(D1057,[1]Cmg!$A$4:$A$89,[1]Cmg!$B$4:$B$89,"----",0,1)</f>
        <v>----</v>
      </c>
      <c r="AB1057" s="19" t="str">
        <f>_xlfn.XLOOKUP(D1057,[1]Cmg!$E$4:$E$89,[1]Cmg!$F$4:$F$89,"----",0,1)</f>
        <v>----</v>
      </c>
      <c r="AC1057" s="19" t="str">
        <f>_xlfn.XLOOKUP(D1057,[1]Cmg!$O$4:$O$89,[1]Cmg!$P$4:$P$89,"----",0,1)</f>
        <v>----</v>
      </c>
      <c r="AD1057" s="24" t="str">
        <f>_xlfn.XLOOKUP(D1057,[1]Cmg!$S$4:$S$89,[1]Cmg!$U$4:$U$89,"----",0,1)</f>
        <v>----</v>
      </c>
      <c r="AG1057" s="25">
        <f>IFERROR(SUMIFS('[1]BD Unidades'!$AH:$AH,'[1]BD Unidades'!$A:$A,'BD Centrales 2023'!$A1057),"-")</f>
        <v>760.03200000000004</v>
      </c>
      <c r="AH1057" s="25">
        <f>SUMIFS('[1]BD Unidades'!$AJ$3:$AJ$1424,'[1]BD Unidades'!$A$3:$A$1424,$A1057)</f>
        <v>0</v>
      </c>
      <c r="AI1057" s="25">
        <f>SUMIFS('[1]BD Unidades'!$AL$3:$AL$1424,'[1]BD Unidades'!$A$3:$A$1424,$A1057)</f>
        <v>7733.3797231692561</v>
      </c>
      <c r="AJ1057" s="26">
        <f t="shared" si="65"/>
        <v>1</v>
      </c>
      <c r="AK1057" s="27">
        <f>IFERROR(SUMIFS('[1]BD Unidades'!$AO$3:$AO$1424,'[1]BD Unidades'!$A$3:$A$1424,$A1057),"-")</f>
        <v>0</v>
      </c>
      <c r="AL1057" s="27">
        <f>IFERROR(SUMIFS('[1]BD Unidades'!$AQ$3:$AQ$1424,'[1]BD Unidades'!$A$3:$A$1424,$A1057),"-")</f>
        <v>0</v>
      </c>
      <c r="AM1057" s="27">
        <f>IFERROR(SUMIFS('[1]BD Unidades'!$AS$3:$AS$1424,'[1]BD Unidades'!$A$3:$A$1424,$A1057),"-")</f>
        <v>0</v>
      </c>
      <c r="AN1057" s="27">
        <f>IFERROR(SUMIFS('[1]BD Unidades'!$AU$3:$AU$1424,'[1]BD Unidades'!$A$3:$A$1424,$A1057),"-")</f>
        <v>0</v>
      </c>
      <c r="AO1057" s="27"/>
      <c r="AP1057" s="27"/>
      <c r="AQ1057" s="25">
        <f>IFERROR(SUMIFS('[1]BD Unidades'!$AZ$3:$AZ$1424,'[1]BD Unidades'!$A$3:$A$1424,$A1057),"-")</f>
        <v>746.81214086095702</v>
      </c>
      <c r="AR1057" s="25">
        <f>IFERROR(SUMIFS('[1]BD Unidades'!$BA$3:$BA$1424,'[1]BD Unidades'!$A$3:$A$1424,$A1057),"-")</f>
        <v>746.81214086095702</v>
      </c>
      <c r="AS1057" s="28">
        <f>SUMIFS('[1]BD Unidades'!$BC$3:$BC$1424,'[1]BD Unidades'!$A$3:$A$1424,$A1057)</f>
        <v>3.484067780726019E-2</v>
      </c>
      <c r="AT1057" s="28">
        <f>SUMIFS('[1]BD Unidades'!$BE$3:$BE$1424,'[1]BD Unidades'!$A$3:$A$1424,$A1057)</f>
        <v>0.93546425886761586</v>
      </c>
      <c r="AU1057" s="29">
        <f t="shared" si="66"/>
        <v>0.90287205002420179</v>
      </c>
      <c r="AV1057" s="30">
        <f t="shared" si="67"/>
        <v>8.0032999999999993E-2</v>
      </c>
      <c r="AW1057" s="25">
        <f>IFERROR(SUMIFS('[1]BD Unidades'!$BI$3:$BI$1424,'[1]BD Unidades'!$A$3:$A$1424,$A1057),"-")</f>
        <v>601.66600554266631</v>
      </c>
      <c r="AX1057" s="25">
        <f>IFERROR(SUMIFS('[1]BD Unidades'!$BJ$3:$BJ$1424,'[1]BD Unidades'!$A$3:$A$1424,$A1057),"-")</f>
        <v>387.03825218136001</v>
      </c>
    </row>
    <row r="1058" spans="1:50" ht="14.4" x14ac:dyDescent="0.3">
      <c r="A1058" s="7">
        <v>206</v>
      </c>
      <c r="B1058" s="7" t="s">
        <v>6124</v>
      </c>
      <c r="D1058" s="8" t="s">
        <v>6125</v>
      </c>
      <c r="E1058" s="19" t="s">
        <v>73</v>
      </c>
      <c r="F1058" s="19" t="s">
        <v>73</v>
      </c>
      <c r="G1058" s="19" t="s">
        <v>6037</v>
      </c>
      <c r="H1058" s="19">
        <v>2</v>
      </c>
      <c r="I1058" s="19">
        <v>2024</v>
      </c>
      <c r="J1058" s="19" t="s">
        <v>45</v>
      </c>
      <c r="K1058" s="19" t="s">
        <v>5308</v>
      </c>
      <c r="L1058" s="19" t="s">
        <v>47</v>
      </c>
      <c r="M1058" s="19" t="s">
        <v>189</v>
      </c>
      <c r="N1058" s="19" t="s">
        <v>899</v>
      </c>
      <c r="O1058" s="19" t="s">
        <v>899</v>
      </c>
      <c r="P1058" s="19" t="s">
        <v>51</v>
      </c>
      <c r="Q1058" s="9" t="s">
        <v>5708</v>
      </c>
      <c r="R1058" s="20" t="s">
        <v>6126</v>
      </c>
      <c r="S1058" s="20" t="s">
        <v>6300</v>
      </c>
      <c r="T1058" s="20" t="s">
        <v>6127</v>
      </c>
      <c r="U1058" s="20">
        <v>14</v>
      </c>
      <c r="V1058" s="21">
        <f>_xlfn.XLOOKUP(D1058,'[1]Gen. Real'!$A:$A,'[1]Gen. Real'!$C:$C,"-",0)</f>
        <v>2092.8247100000003</v>
      </c>
      <c r="W1058" s="22"/>
      <c r="X1058" s="22" t="str">
        <f>_xlfn.XLOOKUP(D1058,[1]Vertimiento!$A:$A,[1]Vertimiento!$E:$E,"-",0)</f>
        <v>-</v>
      </c>
      <c r="Y1058" s="23" t="str">
        <f t="shared" si="64"/>
        <v>-</v>
      </c>
      <c r="Z1058" s="19" t="str">
        <f>_xlfn.XLOOKUP(D1058,[1]Cmg!$I$4:$I$85,[1]Cmg!$M$4:$M$85,"----",0,1)</f>
        <v>----</v>
      </c>
      <c r="AA1058" s="19" t="str">
        <f>_xlfn.XLOOKUP(D1058,[1]Cmg!$A$4:$A$89,[1]Cmg!$B$4:$B$89,"----",0,1)</f>
        <v>----</v>
      </c>
      <c r="AB1058" s="19" t="str">
        <f>_xlfn.XLOOKUP(D1058,[1]Cmg!$E$4:$E$89,[1]Cmg!$F$4:$F$89,"----",0,1)</f>
        <v>----</v>
      </c>
      <c r="AC1058" s="19" t="str">
        <f>_xlfn.XLOOKUP(D1058,[1]Cmg!$O$4:$O$89,[1]Cmg!$P$4:$P$89,"----",0,1)</f>
        <v>----</v>
      </c>
      <c r="AD1058" s="24" t="str">
        <f>_xlfn.XLOOKUP(D1058,[1]Cmg!$S$4:$S$89,[1]Cmg!$U$4:$U$89,"----",0,1)</f>
        <v>----</v>
      </c>
      <c r="AG1058" s="25">
        <f>IFERROR(SUMIFS('[1]BD Unidades'!$AH:$AH,'[1]BD Unidades'!$A:$A,'BD Centrales 2023'!$A1058),"-")</f>
        <v>375.8</v>
      </c>
      <c r="AH1058" s="25">
        <f>SUMIFS('[1]BD Unidades'!$AJ$3:$AJ$1424,'[1]BD Unidades'!$A$3:$A$1424,$A1058)</f>
        <v>0</v>
      </c>
      <c r="AI1058" s="25">
        <f>SUMIFS('[1]BD Unidades'!$AL$3:$AL$1424,'[1]BD Unidades'!$A$3:$A$1424,$A1058)</f>
        <v>0</v>
      </c>
      <c r="AJ1058" s="26" t="str">
        <f t="shared" si="65"/>
        <v>-</v>
      </c>
      <c r="AK1058" s="27">
        <f>IFERROR(SUMIFS('[1]BD Unidades'!$AO$3:$AO$1424,'[1]BD Unidades'!$A$3:$A$1424,$A1058),"-")</f>
        <v>0</v>
      </c>
      <c r="AL1058" s="27">
        <f>IFERROR(SUMIFS('[1]BD Unidades'!$AQ$3:$AQ$1424,'[1]BD Unidades'!$A$3:$A$1424,$A1058),"-")</f>
        <v>0</v>
      </c>
      <c r="AM1058" s="27">
        <f>IFERROR(SUMIFS('[1]BD Unidades'!$AS$3:$AS$1424,'[1]BD Unidades'!$A$3:$A$1424,$A1058),"-")</f>
        <v>0</v>
      </c>
      <c r="AN1058" s="27">
        <f>IFERROR(SUMIFS('[1]BD Unidades'!$AU$3:$AU$1424,'[1]BD Unidades'!$A$3:$A$1424,$A1058),"-")</f>
        <v>0</v>
      </c>
      <c r="AO1058" s="27"/>
      <c r="AP1058" s="27"/>
      <c r="AQ1058" s="25">
        <f>IFERROR(SUMIFS('[1]BD Unidades'!$AZ$3:$AZ$1424,'[1]BD Unidades'!$A$3:$A$1424,$A1058),"-")</f>
        <v>371.70758196741002</v>
      </c>
      <c r="AR1058" s="25">
        <f>IFERROR(SUMIFS('[1]BD Unidades'!$BA$3:$BA$1424,'[1]BD Unidades'!$A$3:$A$1424,$A1058),"-")</f>
        <v>371.70758196741002</v>
      </c>
      <c r="AS1058" s="28">
        <f>SUMIFS('[1]BD Unidades'!$BC$3:$BC$1424,'[1]BD Unidades'!$A$3:$A$1424,$A1058)</f>
        <v>0</v>
      </c>
      <c r="AT1058" s="28">
        <f>SUMIFS('[1]BD Unidades'!$BE$3:$BE$1424,'[1]BD Unidades'!$A$3:$A$1424,$A1058)</f>
        <v>0</v>
      </c>
      <c r="AU1058" s="29">
        <f t="shared" si="66"/>
        <v>0</v>
      </c>
      <c r="AV1058" s="30" t="str">
        <f t="shared" si="67"/>
        <v>-</v>
      </c>
      <c r="AW1058" s="25">
        <f>IFERROR(SUMIFS('[1]BD Unidades'!$BI$3:$BI$1424,'[1]BD Unidades'!$A$3:$A$1424,$A1058),"-")</f>
        <v>357.95285118431633</v>
      </c>
      <c r="AX1058" s="25">
        <f>IFERROR(SUMIFS('[1]BD Unidades'!$BJ$3:$BJ$1424,'[1]BD Unidades'!$A$3:$A$1424,$A1058),"-")</f>
        <v>230.26304396366268</v>
      </c>
    </row>
    <row r="1059" spans="1:50" ht="14.4" x14ac:dyDescent="0.3">
      <c r="A1059" s="7">
        <v>208</v>
      </c>
      <c r="B1059" s="7" t="s">
        <v>5359</v>
      </c>
      <c r="D1059" s="8" t="s">
        <v>5360</v>
      </c>
      <c r="E1059" s="19" t="s">
        <v>5291</v>
      </c>
      <c r="F1059" s="19" t="s">
        <v>5292</v>
      </c>
      <c r="G1059" s="19" t="s">
        <v>5361</v>
      </c>
      <c r="H1059" s="19">
        <v>1</v>
      </c>
      <c r="I1059" s="19">
        <v>2024</v>
      </c>
      <c r="J1059" s="19" t="s">
        <v>45</v>
      </c>
      <c r="K1059" s="19" t="s">
        <v>5276</v>
      </c>
      <c r="L1059" s="19" t="s">
        <v>157</v>
      </c>
      <c r="M1059" s="19" t="s">
        <v>90</v>
      </c>
      <c r="N1059" s="19" t="s">
        <v>91</v>
      </c>
      <c r="O1059" s="19" t="s">
        <v>4265</v>
      </c>
      <c r="P1059" s="19" t="s">
        <v>51</v>
      </c>
      <c r="Q1059" s="9" t="s">
        <v>129</v>
      </c>
      <c r="R1059" s="20">
        <v>8</v>
      </c>
      <c r="S1059" s="20">
        <v>0</v>
      </c>
      <c r="T1059" s="20">
        <v>8</v>
      </c>
      <c r="U1059" s="20">
        <v>2</v>
      </c>
      <c r="V1059" s="21">
        <f>_xlfn.XLOOKUP(D1059,'[1]Gen. Real'!$A:$A,'[1]Gen. Real'!$C:$C,"-",0)</f>
        <v>57.5416600000001</v>
      </c>
      <c r="W1059" s="22"/>
      <c r="X1059" s="22" t="str">
        <f>_xlfn.XLOOKUP(D1059,[1]Vertimiento!$A:$A,[1]Vertimiento!$E:$E,"-",0)</f>
        <v>-</v>
      </c>
      <c r="Y1059" s="23" t="str">
        <f t="shared" si="64"/>
        <v>-</v>
      </c>
      <c r="Z1059" s="19" t="str">
        <f>_xlfn.XLOOKUP(D1059,[1]Cmg!$I$4:$I$85,[1]Cmg!$M$4:$M$85,"----",0,1)</f>
        <v>----</v>
      </c>
      <c r="AA1059" s="19" t="str">
        <f>_xlfn.XLOOKUP(D1059,[1]Cmg!$A$4:$A$89,[1]Cmg!$B$4:$B$89,"----",0,1)</f>
        <v>----</v>
      </c>
      <c r="AB1059" s="19" t="str">
        <f>_xlfn.XLOOKUP(D1059,[1]Cmg!$E$4:$E$89,[1]Cmg!$F$4:$F$89,"----",0,1)</f>
        <v>----</v>
      </c>
      <c r="AC1059" s="19" t="str">
        <f>_xlfn.XLOOKUP(D1059,[1]Cmg!$O$4:$O$89,[1]Cmg!$P$4:$P$89,"----",0,1)</f>
        <v>----</v>
      </c>
      <c r="AD1059" s="24" t="str">
        <f>_xlfn.XLOOKUP(D1059,[1]Cmg!$S$4:$S$89,[1]Cmg!$U$4:$U$89,"----",0,1)</f>
        <v>----</v>
      </c>
      <c r="AG1059" s="25">
        <f>IFERROR(SUMIFS('[1]BD Unidades'!$AH:$AH,'[1]BD Unidades'!$A:$A,'BD Centrales 2023'!$A1059),"-")</f>
        <v>0</v>
      </c>
      <c r="AH1059" s="25">
        <f>SUMIFS('[1]BD Unidades'!$AJ$3:$AJ$1424,'[1]BD Unidades'!$A$3:$A$1424,$A1059)</f>
        <v>6512.6</v>
      </c>
      <c r="AI1059" s="25">
        <f>SUMIFS('[1]BD Unidades'!$AL$3:$AL$1424,'[1]BD Unidades'!$A$3:$A$1424,$A1059)</f>
        <v>906.55</v>
      </c>
      <c r="AJ1059" s="26">
        <f t="shared" si="65"/>
        <v>0.12219054743467916</v>
      </c>
      <c r="AK1059" s="27">
        <f>IFERROR(SUMIFS('[1]BD Unidades'!$AO$3:$AO$1424,'[1]BD Unidades'!$A$3:$A$1424,$A1059),"-")</f>
        <v>0</v>
      </c>
      <c r="AL1059" s="27">
        <f>IFERROR(SUMIFS('[1]BD Unidades'!$AQ$3:$AQ$1424,'[1]BD Unidades'!$A$3:$A$1424,$A1059),"-")</f>
        <v>0</v>
      </c>
      <c r="AM1059" s="27">
        <f>IFERROR(SUMIFS('[1]BD Unidades'!$AS$3:$AS$1424,'[1]BD Unidades'!$A$3:$A$1424,$A1059),"-")</f>
        <v>0</v>
      </c>
      <c r="AN1059" s="27">
        <f>IFERROR(SUMIFS('[1]BD Unidades'!$AU$3:$AU$1424,'[1]BD Unidades'!$A$3:$A$1424,$A1059),"-")</f>
        <v>0</v>
      </c>
      <c r="AO1059" s="27"/>
      <c r="AP1059" s="27"/>
      <c r="AQ1059" s="25">
        <f>IFERROR(SUMIFS('[1]BD Unidades'!$AZ$3:$AZ$1424,'[1]BD Unidades'!$A$3:$A$1424,$A1059),"-")</f>
        <v>0</v>
      </c>
      <c r="AR1059" s="25">
        <f>IFERROR(SUMIFS('[1]BD Unidades'!$BA$3:$BA$1424,'[1]BD Unidades'!$A$3:$A$1424,$A1059),"-")</f>
        <v>7.0905014792799701</v>
      </c>
      <c r="AS1059" s="28">
        <f>SUMIFS('[1]BD Unidades'!$BC$3:$BC$1424,'[1]BD Unidades'!$A$3:$A$1424,$A1059)</f>
        <v>0</v>
      </c>
      <c r="AT1059" s="28">
        <f>SUMIFS('[1]BD Unidades'!$BE$3:$BE$1424,'[1]BD Unidades'!$A$3:$A$1424,$A1059)</f>
        <v>0</v>
      </c>
      <c r="AU1059" s="29">
        <f t="shared" si="66"/>
        <v>0</v>
      </c>
      <c r="AV1059" s="30">
        <f t="shared" si="67"/>
        <v>0</v>
      </c>
      <c r="AW1059" s="25">
        <f>IFERROR(SUMIFS('[1]BD Unidades'!$BI$3:$BI$1424,'[1]BD Unidades'!$A$3:$A$1424,$A1059),"-")</f>
        <v>0</v>
      </c>
      <c r="AX1059" s="25">
        <f>IFERROR(SUMIFS('[1]BD Unidades'!$BJ$3:$BJ$1424,'[1]BD Unidades'!$A$3:$A$1424,$A1059),"-")</f>
        <v>0</v>
      </c>
    </row>
    <row r="1060" spans="1:50" ht="14.4" x14ac:dyDescent="0.3">
      <c r="A1060" s="7">
        <v>211</v>
      </c>
      <c r="B1060" s="7" t="s">
        <v>5947</v>
      </c>
      <c r="D1060" s="8" t="s">
        <v>5948</v>
      </c>
      <c r="E1060" s="19" t="s">
        <v>5949</v>
      </c>
      <c r="F1060" s="19" t="s">
        <v>5949</v>
      </c>
      <c r="G1060" s="19" t="s">
        <v>5950</v>
      </c>
      <c r="H1060" s="19">
        <v>2</v>
      </c>
      <c r="I1060" s="19">
        <v>2024</v>
      </c>
      <c r="J1060" s="19" t="s">
        <v>45</v>
      </c>
      <c r="K1060" s="19" t="s">
        <v>5276</v>
      </c>
      <c r="L1060" s="19" t="s">
        <v>47</v>
      </c>
      <c r="M1060" s="19" t="s">
        <v>229</v>
      </c>
      <c r="N1060" s="19" t="s">
        <v>230</v>
      </c>
      <c r="O1060" s="19" t="s">
        <v>5776</v>
      </c>
      <c r="P1060" s="19" t="s">
        <v>51</v>
      </c>
      <c r="Q1060" s="9" t="s">
        <v>5952</v>
      </c>
      <c r="R1060" s="20">
        <v>47.720999999999997</v>
      </c>
      <c r="S1060" s="20">
        <v>7.8707000000000003</v>
      </c>
      <c r="T1060" s="20">
        <v>43.965000000000003</v>
      </c>
      <c r="U1060" s="20">
        <v>11</v>
      </c>
      <c r="V1060" s="21">
        <f>_xlfn.XLOOKUP(D1060,'[1]Gen. Real'!$A:$A,'[1]Gen. Real'!$C:$C,"-",0)</f>
        <v>257.33065000000005</v>
      </c>
      <c r="W1060" s="22"/>
      <c r="X1060" s="22" t="str">
        <f>_xlfn.XLOOKUP(D1060,[1]Vertimiento!$A:$A,[1]Vertimiento!$E:$E,"-",0)</f>
        <v>-</v>
      </c>
      <c r="Y1060" s="23" t="str">
        <f t="shared" si="64"/>
        <v>-</v>
      </c>
      <c r="Z1060" s="19" t="str">
        <f>_xlfn.XLOOKUP(D1060,[1]Cmg!$I$4:$I$85,[1]Cmg!$M$4:$M$85,"----",0,1)</f>
        <v>----</v>
      </c>
      <c r="AA1060" s="19" t="str">
        <f>_xlfn.XLOOKUP(D1060,[1]Cmg!$A$4:$A$89,[1]Cmg!$B$4:$B$89,"----",0,1)</f>
        <v>----</v>
      </c>
      <c r="AB1060" s="19" t="str">
        <f>_xlfn.XLOOKUP(D1060,[1]Cmg!$E$4:$E$89,[1]Cmg!$F$4:$F$89,"----",0,1)</f>
        <v>----</v>
      </c>
      <c r="AC1060" s="19" t="str">
        <f>_xlfn.XLOOKUP(D1060,[1]Cmg!$O$4:$O$89,[1]Cmg!$P$4:$P$89,"----",0,1)</f>
        <v>----</v>
      </c>
      <c r="AD1060" s="24" t="str">
        <f>_xlfn.XLOOKUP(D1060,[1]Cmg!$S$4:$S$89,[1]Cmg!$U$4:$U$89,"----",0,1)</f>
        <v>----</v>
      </c>
      <c r="AG1060" s="25">
        <f>IFERROR(SUMIFS('[1]BD Unidades'!$AH:$AH,'[1]BD Unidades'!$A:$A,'BD Centrales 2023'!$A1060),"-")</f>
        <v>46.597999999999999</v>
      </c>
      <c r="AH1060" s="25">
        <f>SUMIFS('[1]BD Unidades'!$AJ$3:$AJ$1424,'[1]BD Unidades'!$A$3:$A$1424,$A1060)</f>
        <v>6027.4540209411643</v>
      </c>
      <c r="AI1060" s="25">
        <f>SUMIFS('[1]BD Unidades'!$AL$3:$AL$1424,'[1]BD Unidades'!$A$3:$A$1424,$A1060)</f>
        <v>617.48566319510121</v>
      </c>
      <c r="AJ1060" s="26">
        <f t="shared" si="65"/>
        <v>9.2925698734218729E-2</v>
      </c>
      <c r="AK1060" s="27">
        <f>IFERROR(SUMIFS('[1]BD Unidades'!$AO$3:$AO$1424,'[1]BD Unidades'!$A$3:$A$1424,$A1060),"-")</f>
        <v>0</v>
      </c>
      <c r="AL1060" s="27">
        <f>IFERROR(SUMIFS('[1]BD Unidades'!$AQ$3:$AQ$1424,'[1]BD Unidades'!$A$3:$A$1424,$A1060),"-")</f>
        <v>0</v>
      </c>
      <c r="AM1060" s="27">
        <f>IFERROR(SUMIFS('[1]BD Unidades'!$AS$3:$AS$1424,'[1]BD Unidades'!$A$3:$A$1424,$A1060),"-")</f>
        <v>0</v>
      </c>
      <c r="AN1060" s="27">
        <f>IFERROR(SUMIFS('[1]BD Unidades'!$AU$3:$AU$1424,'[1]BD Unidades'!$A$3:$A$1424,$A1060),"-")</f>
        <v>0</v>
      </c>
      <c r="AO1060" s="27"/>
      <c r="AP1060" s="27"/>
      <c r="AQ1060" s="25">
        <f>IFERROR(SUMIFS('[1]BD Unidades'!$AZ$3:$AZ$1424,'[1]BD Unidades'!$A$3:$A$1424,$A1060),"-")</f>
        <v>45.151398870670192</v>
      </c>
      <c r="AR1060" s="25">
        <f>IFERROR(SUMIFS('[1]BD Unidades'!$BA$3:$BA$1424,'[1]BD Unidades'!$A$3:$A$1424,$A1060),"-")</f>
        <v>46.670286414662002</v>
      </c>
      <c r="AS1060" s="28">
        <f>SUMIFS('[1]BD Unidades'!$BC$3:$BC$1424,'[1]BD Unidades'!$A$3:$A$1424,$A1060)</f>
        <v>0.11475331962672053</v>
      </c>
      <c r="AT1060" s="28">
        <f>SUMIFS('[1]BD Unidades'!$BE$3:$BE$1424,'[1]BD Unidades'!$A$3:$A$1424,$A1060)</f>
        <v>0.88823546822782129</v>
      </c>
      <c r="AU1060" s="29">
        <f t="shared" si="66"/>
        <v>0.78630749963848434</v>
      </c>
      <c r="AV1060" s="30">
        <f t="shared" si="67"/>
        <v>7.8706999999999999E-2</v>
      </c>
      <c r="AW1060" s="25">
        <f>IFERROR(SUMIFS('[1]BD Unidades'!$BI$3:$BI$1424,'[1]BD Unidades'!$A$3:$A$1424,$A1060),"-")</f>
        <v>32.731143121446181</v>
      </c>
      <c r="AX1060" s="25">
        <f>IFERROR(SUMIFS('[1]BD Unidades'!$BJ$3:$BJ$1424,'[1]BD Unidades'!$A$3:$A$1424,$A1060),"-")</f>
        <v>21.055210546915511</v>
      </c>
    </row>
    <row r="1061" spans="1:50" ht="14.4" x14ac:dyDescent="0.3">
      <c r="A1061" s="7">
        <v>212</v>
      </c>
      <c r="B1061" s="7" t="s">
        <v>6122</v>
      </c>
      <c r="D1061" s="8" t="s">
        <v>6123</v>
      </c>
      <c r="E1061" s="19" t="s">
        <v>73</v>
      </c>
      <c r="F1061" s="19" t="s">
        <v>73</v>
      </c>
      <c r="G1061" s="19" t="s">
        <v>6037</v>
      </c>
      <c r="H1061" s="19">
        <v>2</v>
      </c>
      <c r="I1061" s="19">
        <v>2024</v>
      </c>
      <c r="J1061" s="19" t="s">
        <v>45</v>
      </c>
      <c r="K1061" s="19" t="s">
        <v>5308</v>
      </c>
      <c r="L1061" s="19" t="s">
        <v>47</v>
      </c>
      <c r="M1061" s="19" t="s">
        <v>189</v>
      </c>
      <c r="N1061" s="19" t="s">
        <v>899</v>
      </c>
      <c r="O1061" s="19" t="s">
        <v>899</v>
      </c>
      <c r="P1061" s="19" t="s">
        <v>51</v>
      </c>
      <c r="Q1061" s="9" t="s">
        <v>2024</v>
      </c>
      <c r="R1061" s="20">
        <v>378.9</v>
      </c>
      <c r="S1061" s="20">
        <v>1.9259999999999999</v>
      </c>
      <c r="T1061" s="20">
        <v>371.6</v>
      </c>
      <c r="U1061" s="20">
        <v>13</v>
      </c>
      <c r="V1061" s="21">
        <f>_xlfn.XLOOKUP(D1061,'[1]Gen. Real'!$A:$A,'[1]Gen. Real'!$C:$C,"-",0)</f>
        <v>1564.4643400000007</v>
      </c>
      <c r="W1061" s="22"/>
      <c r="X1061" s="22" t="str">
        <f>_xlfn.XLOOKUP(D1061,[1]Vertimiento!$A:$A,[1]Vertimiento!$E:$E,"-",0)</f>
        <v>-</v>
      </c>
      <c r="Y1061" s="23" t="str">
        <f t="shared" si="64"/>
        <v>-</v>
      </c>
      <c r="Z1061" s="19" t="str">
        <f>_xlfn.XLOOKUP(D1061,[1]Cmg!$I$4:$I$85,[1]Cmg!$M$4:$M$85,"----",0,1)</f>
        <v>----</v>
      </c>
      <c r="AA1061" s="19" t="str">
        <f>_xlfn.XLOOKUP(D1061,[1]Cmg!$A$4:$A$89,[1]Cmg!$B$4:$B$89,"----",0,1)</f>
        <v>----</v>
      </c>
      <c r="AB1061" s="19" t="str">
        <f>_xlfn.XLOOKUP(D1061,[1]Cmg!$E$4:$E$89,[1]Cmg!$F$4:$F$89,"----",0,1)</f>
        <v>----</v>
      </c>
      <c r="AC1061" s="19" t="str">
        <f>_xlfn.XLOOKUP(D1061,[1]Cmg!$O$4:$O$89,[1]Cmg!$P$4:$P$89,"----",0,1)</f>
        <v>----</v>
      </c>
      <c r="AD1061" s="24" t="str">
        <f>_xlfn.XLOOKUP(D1061,[1]Cmg!$S$4:$S$89,[1]Cmg!$U$4:$U$89,"----",0,1)</f>
        <v>----</v>
      </c>
      <c r="AG1061" s="25">
        <f>IFERROR(SUMIFS('[1]BD Unidades'!$AH:$AH,'[1]BD Unidades'!$A:$A,'BD Centrales 2023'!$A1061),"-")</f>
        <v>378.9</v>
      </c>
      <c r="AH1061" s="25">
        <f>SUMIFS('[1]BD Unidades'!$AJ$3:$AJ$1424,'[1]BD Unidades'!$A$3:$A$1424,$A1061)</f>
        <v>53.61666666666671</v>
      </c>
      <c r="AI1061" s="25">
        <f>SUMIFS('[1]BD Unidades'!$AL$3:$AL$1424,'[1]BD Unidades'!$A$3:$A$1424,$A1061)</f>
        <v>7911.0666666666702</v>
      </c>
      <c r="AJ1061" s="26">
        <f t="shared" si="65"/>
        <v>0.99326819856826276</v>
      </c>
      <c r="AK1061" s="27">
        <f>IFERROR(SUMIFS('[1]BD Unidades'!$AO$3:$AO$1424,'[1]BD Unidades'!$A$3:$A$1424,$A1061),"-")</f>
        <v>0</v>
      </c>
      <c r="AL1061" s="27">
        <f>IFERROR(SUMIFS('[1]BD Unidades'!$AQ$3:$AQ$1424,'[1]BD Unidades'!$A$3:$A$1424,$A1061),"-")</f>
        <v>0</v>
      </c>
      <c r="AM1061" s="27">
        <f>IFERROR(SUMIFS('[1]BD Unidades'!$AS$3:$AS$1424,'[1]BD Unidades'!$A$3:$A$1424,$A1061),"-")</f>
        <v>0</v>
      </c>
      <c r="AN1061" s="27">
        <f>IFERROR(SUMIFS('[1]BD Unidades'!$AU$3:$AU$1424,'[1]BD Unidades'!$A$3:$A$1424,$A1061),"-")</f>
        <v>0</v>
      </c>
      <c r="AO1061" s="27"/>
      <c r="AP1061" s="27"/>
      <c r="AQ1061" s="25">
        <f>IFERROR(SUMIFS('[1]BD Unidades'!$AZ$3:$AZ$1424,'[1]BD Unidades'!$A$3:$A$1424,$A1061),"-")</f>
        <v>355.48408235142199</v>
      </c>
      <c r="AR1061" s="25">
        <f>IFERROR(SUMIFS('[1]BD Unidades'!$BA$3:$BA$1424,'[1]BD Unidades'!$A$3:$A$1424,$A1061),"-")</f>
        <v>355.48408235142199</v>
      </c>
      <c r="AS1061" s="28">
        <f>SUMIFS('[1]BD Unidades'!$BC$3:$BC$1424,'[1]BD Unidades'!$A$3:$A$1424,$A1061)</f>
        <v>2.9751033928451499E-2</v>
      </c>
      <c r="AT1061" s="28">
        <f>SUMIFS('[1]BD Unidades'!$BE$3:$BE$1424,'[1]BD Unidades'!$A$3:$A$1424,$A1061)</f>
        <v>0.95902397260274008</v>
      </c>
      <c r="AU1061" s="29">
        <f t="shared" si="66"/>
        <v>0.93049201785563762</v>
      </c>
      <c r="AV1061" s="30">
        <f t="shared" si="67"/>
        <v>1.9259999999999999E-2</v>
      </c>
      <c r="AW1061" s="25">
        <f>IFERROR(SUMIFS('[1]BD Unidades'!$BI$3:$BI$1424,'[1]BD Unidades'!$A$3:$A$1424,$A1061),"-")</f>
        <v>326.70656735917089</v>
      </c>
      <c r="AX1061" s="25">
        <f>IFERROR(SUMIFS('[1]BD Unidades'!$BJ$3:$BJ$1424,'[1]BD Unidades'!$A$3:$A$1424,$A1061),"-")</f>
        <v>210.16301011192564</v>
      </c>
    </row>
    <row r="1062" spans="1:50" ht="14.4" x14ac:dyDescent="0.3">
      <c r="A1062" s="7">
        <v>214</v>
      </c>
      <c r="B1062" s="7" t="s">
        <v>5362</v>
      </c>
      <c r="D1062" s="8" t="s">
        <v>5363</v>
      </c>
      <c r="E1062" s="19" t="s">
        <v>5364</v>
      </c>
      <c r="F1062" s="19" t="s">
        <v>5364</v>
      </c>
      <c r="G1062" s="19" t="s">
        <v>5365</v>
      </c>
      <c r="H1062" s="19">
        <v>8</v>
      </c>
      <c r="I1062" s="19">
        <v>2024</v>
      </c>
      <c r="J1062" s="19" t="s">
        <v>45</v>
      </c>
      <c r="K1062" s="19" t="s">
        <v>5267</v>
      </c>
      <c r="L1062" s="19" t="s">
        <v>47</v>
      </c>
      <c r="M1062" s="19" t="s">
        <v>90</v>
      </c>
      <c r="N1062" s="19" t="s">
        <v>868</v>
      </c>
      <c r="O1062" s="19" t="s">
        <v>1461</v>
      </c>
      <c r="P1062" s="19" t="s">
        <v>51</v>
      </c>
      <c r="Q1062" s="9" t="s">
        <v>4936</v>
      </c>
      <c r="R1062" s="20" t="s">
        <v>5366</v>
      </c>
      <c r="S1062" s="20" t="s">
        <v>6301</v>
      </c>
      <c r="T1062" s="20" t="s">
        <v>5367</v>
      </c>
      <c r="U1062" s="20">
        <v>0.51</v>
      </c>
      <c r="V1062" s="21">
        <f>_xlfn.XLOOKUP(D1062,'[1]Gen. Real'!$A:$A,'[1]Gen. Real'!$C:$C,"-",0)</f>
        <v>0.16424</v>
      </c>
      <c r="W1062" s="22"/>
      <c r="X1062" s="22" t="str">
        <f>_xlfn.XLOOKUP(D1062,[1]Vertimiento!$A:$A,[1]Vertimiento!$E:$E,"-",0)</f>
        <v>-</v>
      </c>
      <c r="Y1062" s="23" t="str">
        <f t="shared" si="64"/>
        <v>-</v>
      </c>
      <c r="Z1062" s="19" t="str">
        <f>_xlfn.XLOOKUP(D1062,[1]Cmg!$I$4:$I$85,[1]Cmg!$M$4:$M$85,"----",0,1)</f>
        <v>----</v>
      </c>
      <c r="AA1062" s="19" t="str">
        <f>_xlfn.XLOOKUP(D1062,[1]Cmg!$A$4:$A$89,[1]Cmg!$B$4:$B$89,"----",0,1)</f>
        <v>----</v>
      </c>
      <c r="AB1062" s="19" t="str">
        <f>_xlfn.XLOOKUP(D1062,[1]Cmg!$E$4:$E$89,[1]Cmg!$F$4:$F$89,"----",0,1)</f>
        <v>----</v>
      </c>
      <c r="AC1062" s="19" t="str">
        <f>_xlfn.XLOOKUP(D1062,[1]Cmg!$O$4:$O$89,[1]Cmg!$P$4:$P$89,"----",0,1)</f>
        <v>----</v>
      </c>
      <c r="AD1062" s="24" t="str">
        <f>_xlfn.XLOOKUP(D1062,[1]Cmg!$S$4:$S$89,[1]Cmg!$U$4:$U$89,"----",0,1)</f>
        <v>----</v>
      </c>
      <c r="AG1062" s="25">
        <f>IFERROR(SUMIFS('[1]BD Unidades'!$AH:$AH,'[1]BD Unidades'!$A:$A,'BD Centrales 2023'!$A1062),"-")</f>
        <v>0</v>
      </c>
      <c r="AH1062" s="25">
        <f>SUMIFS('[1]BD Unidades'!$AJ$3:$AJ$1424,'[1]BD Unidades'!$A$3:$A$1424,$A1062)</f>
        <v>0</v>
      </c>
      <c r="AI1062" s="25">
        <f>SUMIFS('[1]BD Unidades'!$AL$3:$AL$1424,'[1]BD Unidades'!$A$3:$A$1424,$A1062)</f>
        <v>0</v>
      </c>
      <c r="AJ1062" s="26" t="str">
        <f t="shared" si="65"/>
        <v>-</v>
      </c>
      <c r="AK1062" s="27">
        <f>IFERROR(SUMIFS('[1]BD Unidades'!$AO$3:$AO$1424,'[1]BD Unidades'!$A$3:$A$1424,$A1062),"-")</f>
        <v>0</v>
      </c>
      <c r="AL1062" s="27">
        <f>IFERROR(SUMIFS('[1]BD Unidades'!$AQ$3:$AQ$1424,'[1]BD Unidades'!$A$3:$A$1424,$A1062),"-")</f>
        <v>0</v>
      </c>
      <c r="AM1062" s="27">
        <f>IFERROR(SUMIFS('[1]BD Unidades'!$AS$3:$AS$1424,'[1]BD Unidades'!$A$3:$A$1424,$A1062),"-")</f>
        <v>0</v>
      </c>
      <c r="AN1062" s="27">
        <f>IFERROR(SUMIFS('[1]BD Unidades'!$AU$3:$AU$1424,'[1]BD Unidades'!$A$3:$A$1424,$A1062),"-")</f>
        <v>0</v>
      </c>
      <c r="AO1062" s="27"/>
      <c r="AP1062" s="27"/>
      <c r="AQ1062" s="25">
        <f>IFERROR(SUMIFS('[1]BD Unidades'!$AZ$3:$AZ$1424,'[1]BD Unidades'!$A$3:$A$1424,$A1062),"-")</f>
        <v>0</v>
      </c>
      <c r="AR1062" s="25">
        <f>IFERROR(SUMIFS('[1]BD Unidades'!$BA$3:$BA$1424,'[1]BD Unidades'!$A$3:$A$1424,$A1062),"-")</f>
        <v>9.2559302777018093</v>
      </c>
      <c r="AS1062" s="28">
        <f>SUMIFS('[1]BD Unidades'!$BC$3:$BC$1424,'[1]BD Unidades'!$A$3:$A$1424,$A1062)</f>
        <v>0</v>
      </c>
      <c r="AT1062" s="28">
        <f>SUMIFS('[1]BD Unidades'!$BE$3:$BE$1424,'[1]BD Unidades'!$A$3:$A$1424,$A1062)</f>
        <v>0</v>
      </c>
      <c r="AU1062" s="29">
        <f t="shared" si="66"/>
        <v>0</v>
      </c>
      <c r="AV1062" s="30" t="str">
        <f t="shared" si="67"/>
        <v>-</v>
      </c>
      <c r="AW1062" s="25">
        <f>IFERROR(SUMIFS('[1]BD Unidades'!$BI$3:$BI$1424,'[1]BD Unidades'!$A$3:$A$1424,$A1062),"-")</f>
        <v>0</v>
      </c>
      <c r="AX1062" s="25">
        <f>IFERROR(SUMIFS('[1]BD Unidades'!$BJ$3:$BJ$1424,'[1]BD Unidades'!$A$3:$A$1424,$A1062),"-")</f>
        <v>0</v>
      </c>
    </row>
    <row r="1063" spans="1:50" ht="14.4" x14ac:dyDescent="0.3">
      <c r="A1063" s="7">
        <v>218</v>
      </c>
      <c r="B1063" s="7" t="s">
        <v>5831</v>
      </c>
      <c r="D1063" s="8" t="s">
        <v>5832</v>
      </c>
      <c r="E1063" s="19" t="s">
        <v>5833</v>
      </c>
      <c r="F1063" s="19" t="s">
        <v>5833</v>
      </c>
      <c r="G1063" s="19" t="s">
        <v>5834</v>
      </c>
      <c r="H1063" s="19">
        <v>1</v>
      </c>
      <c r="I1063" s="19">
        <v>2024</v>
      </c>
      <c r="J1063" s="19" t="s">
        <v>45</v>
      </c>
      <c r="K1063" s="19" t="s">
        <v>5276</v>
      </c>
      <c r="L1063" s="19" t="s">
        <v>47</v>
      </c>
      <c r="M1063" s="19" t="s">
        <v>106</v>
      </c>
      <c r="N1063" s="19" t="s">
        <v>243</v>
      </c>
      <c r="O1063" s="19" t="s">
        <v>1018</v>
      </c>
      <c r="P1063" s="19" t="s">
        <v>51</v>
      </c>
      <c r="Q1063" s="9" t="s">
        <v>70</v>
      </c>
      <c r="R1063" s="20">
        <v>15.6</v>
      </c>
      <c r="S1063" s="20">
        <v>8.3000000000000007</v>
      </c>
      <c r="T1063" s="20">
        <v>14.305199999999999</v>
      </c>
      <c r="U1063" s="20">
        <v>10</v>
      </c>
      <c r="V1063" s="21">
        <f>_xlfn.XLOOKUP(D1063,'[1]Gen. Real'!$A:$A,'[1]Gen. Real'!$C:$C,"-",0)</f>
        <v>105.82903000000003</v>
      </c>
      <c r="W1063" s="22"/>
      <c r="X1063" s="22" t="str">
        <f>_xlfn.XLOOKUP(D1063,[1]Vertimiento!$A:$A,[1]Vertimiento!$E:$E,"-",0)</f>
        <v>-</v>
      </c>
      <c r="Y1063" s="23" t="str">
        <f t="shared" si="64"/>
        <v>-</v>
      </c>
      <c r="Z1063" s="19" t="str">
        <f>_xlfn.XLOOKUP(D1063,[1]Cmg!$I$4:$I$85,[1]Cmg!$M$4:$M$85,"----",0,1)</f>
        <v>----</v>
      </c>
      <c r="AA1063" s="19" t="str">
        <f>_xlfn.XLOOKUP(D1063,[1]Cmg!$A$4:$A$89,[1]Cmg!$B$4:$B$89,"----",0,1)</f>
        <v>----</v>
      </c>
      <c r="AB1063" s="19" t="str">
        <f>_xlfn.XLOOKUP(D1063,[1]Cmg!$E$4:$E$89,[1]Cmg!$F$4:$F$89,"----",0,1)</f>
        <v>----</v>
      </c>
      <c r="AC1063" s="19" t="str">
        <f>_xlfn.XLOOKUP(D1063,[1]Cmg!$O$4:$O$89,[1]Cmg!$P$4:$P$89,"----",0,1)</f>
        <v>----</v>
      </c>
      <c r="AD1063" s="24" t="str">
        <f>_xlfn.XLOOKUP(D1063,[1]Cmg!$S$4:$S$89,[1]Cmg!$U$4:$U$89,"----",0,1)</f>
        <v>----</v>
      </c>
      <c r="AG1063" s="25">
        <f>IFERROR(SUMIFS('[1]BD Unidades'!$AH:$AH,'[1]BD Unidades'!$A:$A,'BD Centrales 2023'!$A1063),"-")</f>
        <v>15.6</v>
      </c>
      <c r="AH1063" s="25">
        <f>SUMIFS('[1]BD Unidades'!$AJ$3:$AJ$1424,'[1]BD Unidades'!$A$3:$A$1424,$A1063)</f>
        <v>377.4</v>
      </c>
      <c r="AI1063" s="25">
        <f>SUMIFS('[1]BD Unidades'!$AL$3:$AL$1424,'[1]BD Unidades'!$A$3:$A$1424,$A1063)</f>
        <v>7125.3166666666712</v>
      </c>
      <c r="AJ1063" s="26">
        <f t="shared" si="65"/>
        <v>0.94969822042238039</v>
      </c>
      <c r="AK1063" s="27">
        <f>IFERROR(SUMIFS('[1]BD Unidades'!$AO$3:$AO$1424,'[1]BD Unidades'!$A$3:$A$1424,$A1063),"-")</f>
        <v>0</v>
      </c>
      <c r="AL1063" s="27">
        <f>IFERROR(SUMIFS('[1]BD Unidades'!$AQ$3:$AQ$1424,'[1]BD Unidades'!$A$3:$A$1424,$A1063),"-")</f>
        <v>0</v>
      </c>
      <c r="AM1063" s="27">
        <f>IFERROR(SUMIFS('[1]BD Unidades'!$AS$3:$AS$1424,'[1]BD Unidades'!$A$3:$A$1424,$A1063),"-")</f>
        <v>0</v>
      </c>
      <c r="AN1063" s="27">
        <f>IFERROR(SUMIFS('[1]BD Unidades'!$AU$3:$AU$1424,'[1]BD Unidades'!$A$3:$A$1424,$A1063),"-")</f>
        <v>0</v>
      </c>
      <c r="AO1063" s="27"/>
      <c r="AP1063" s="27"/>
      <c r="AQ1063" s="25">
        <f>IFERROR(SUMIFS('[1]BD Unidades'!$AZ$3:$AZ$1424,'[1]BD Unidades'!$A$3:$A$1424,$A1063),"-")</f>
        <v>15.162561116751</v>
      </c>
      <c r="AR1063" s="25">
        <f>IFERROR(SUMIFS('[1]BD Unidades'!$BA$3:$BA$1424,'[1]BD Unidades'!$A$3:$A$1424,$A1063),"-")</f>
        <v>15.162561116751</v>
      </c>
      <c r="AS1063" s="28">
        <f>SUMIFS('[1]BD Unidades'!$BC$3:$BC$1424,'[1]BD Unidades'!$A$3:$A$1424,$A1063)</f>
        <v>9.4350992178432694E-2</v>
      </c>
      <c r="AT1063" s="28">
        <f>SUMIFS('[1]BD Unidades'!$BE$3:$BE$1424,'[1]BD Unidades'!$A$3:$A$1424,$A1063)</f>
        <v>1</v>
      </c>
      <c r="AU1063" s="29">
        <f t="shared" si="66"/>
        <v>0.90564900782156732</v>
      </c>
      <c r="AV1063" s="30">
        <f t="shared" si="67"/>
        <v>8.3000000000000004E-2</v>
      </c>
      <c r="AW1063" s="25">
        <f>IFERROR(SUMIFS('[1]BD Unidades'!$BI$3:$BI$1424,'[1]BD Unidades'!$A$3:$A$1424,$A1063),"-")</f>
        <v>12.5922058816116</v>
      </c>
      <c r="AX1063" s="25">
        <f>IFERROR(SUMIFS('[1]BD Unidades'!$BJ$3:$BJ$1424,'[1]BD Unidades'!$A$3:$A$1424,$A1063),"-")</f>
        <v>8.1002837298927091</v>
      </c>
    </row>
    <row r="1064" spans="1:50" ht="14.4" x14ac:dyDescent="0.3">
      <c r="A1064" s="7">
        <v>219</v>
      </c>
      <c r="B1064" s="7" t="s">
        <v>5494</v>
      </c>
      <c r="D1064" s="8" t="s">
        <v>5495</v>
      </c>
      <c r="E1064" s="19" t="s">
        <v>5496</v>
      </c>
      <c r="F1064" s="19" t="s">
        <v>5496</v>
      </c>
      <c r="G1064" s="19" t="s">
        <v>5497</v>
      </c>
      <c r="H1064" s="19">
        <v>1</v>
      </c>
      <c r="I1064" s="19">
        <v>2024</v>
      </c>
      <c r="J1064" s="19" t="s">
        <v>45</v>
      </c>
      <c r="K1064" s="19" t="s">
        <v>5267</v>
      </c>
      <c r="L1064" s="19" t="s">
        <v>213</v>
      </c>
      <c r="M1064" s="19" t="s">
        <v>68</v>
      </c>
      <c r="N1064" s="19" t="s">
        <v>68</v>
      </c>
      <c r="O1064" s="19" t="s">
        <v>2324</v>
      </c>
      <c r="P1064" s="19" t="s">
        <v>51</v>
      </c>
      <c r="Q1064" s="9" t="s">
        <v>5499</v>
      </c>
      <c r="R1064" s="20">
        <v>1.1000000000000001</v>
      </c>
      <c r="S1064" s="20">
        <v>0</v>
      </c>
      <c r="T1064" s="20">
        <v>1.1000000000000001</v>
      </c>
      <c r="U1064" s="20" t="s">
        <v>397</v>
      </c>
      <c r="V1064" s="21">
        <f>_xlfn.XLOOKUP(D1064,'[1]Gen. Real'!$A:$A,'[1]Gen. Real'!$C:$C,"-",0)</f>
        <v>1.2165800000000002</v>
      </c>
      <c r="W1064" s="22"/>
      <c r="X1064" s="22" t="str">
        <f>_xlfn.XLOOKUP(D1064,[1]Vertimiento!$A:$A,[1]Vertimiento!$E:$E,"-",0)</f>
        <v>-</v>
      </c>
      <c r="Y1064" s="23" t="str">
        <f t="shared" si="64"/>
        <v>-</v>
      </c>
      <c r="Z1064" s="19" t="str">
        <f>_xlfn.XLOOKUP(D1064,[1]Cmg!$I$4:$I$85,[1]Cmg!$M$4:$M$85,"----",0,1)</f>
        <v>----</v>
      </c>
      <c r="AA1064" s="19" t="str">
        <f>_xlfn.XLOOKUP(D1064,[1]Cmg!$A$4:$A$89,[1]Cmg!$B$4:$B$89,"----",0,1)</f>
        <v>----</v>
      </c>
      <c r="AB1064" s="19" t="str">
        <f>_xlfn.XLOOKUP(D1064,[1]Cmg!$E$4:$E$89,[1]Cmg!$F$4:$F$89,"----",0,1)</f>
        <v>----</v>
      </c>
      <c r="AC1064" s="19" t="str">
        <f>_xlfn.XLOOKUP(D1064,[1]Cmg!$O$4:$O$89,[1]Cmg!$P$4:$P$89,"----",0,1)</f>
        <v>----</v>
      </c>
      <c r="AD1064" s="24" t="str">
        <f>_xlfn.XLOOKUP(D1064,[1]Cmg!$S$4:$S$89,[1]Cmg!$U$4:$U$89,"----",0,1)</f>
        <v>----</v>
      </c>
      <c r="AG1064" s="25">
        <f>IFERROR(SUMIFS('[1]BD Unidades'!$AH:$AH,'[1]BD Unidades'!$A:$A,'BD Centrales 2023'!$A1064),"-")</f>
        <v>0.97938300480000007</v>
      </c>
      <c r="AH1064" s="25">
        <f>SUMIFS('[1]BD Unidades'!$AJ$3:$AJ$1424,'[1]BD Unidades'!$A$3:$A$1424,$A1064)</f>
        <v>8760</v>
      </c>
      <c r="AI1064" s="25">
        <f>SUMIFS('[1]BD Unidades'!$AL$3:$AL$1424,'[1]BD Unidades'!$A$3:$A$1424,$A1064)</f>
        <v>0</v>
      </c>
      <c r="AJ1064" s="26">
        <f t="shared" si="65"/>
        <v>0</v>
      </c>
      <c r="AK1064" s="27">
        <f>IFERROR(SUMIFS('[1]BD Unidades'!$AO$3:$AO$1424,'[1]BD Unidades'!$A$3:$A$1424,$A1064),"-")</f>
        <v>0</v>
      </c>
      <c r="AL1064" s="27">
        <f>IFERROR(SUMIFS('[1]BD Unidades'!$AQ$3:$AQ$1424,'[1]BD Unidades'!$A$3:$A$1424,$A1064),"-")</f>
        <v>0</v>
      </c>
      <c r="AM1064" s="27">
        <f>IFERROR(SUMIFS('[1]BD Unidades'!$AS$3:$AS$1424,'[1]BD Unidades'!$A$3:$A$1424,$A1064),"-")</f>
        <v>0</v>
      </c>
      <c r="AN1064" s="27">
        <f>IFERROR(SUMIFS('[1]BD Unidades'!$AU$3:$AU$1424,'[1]BD Unidades'!$A$3:$A$1424,$A1064),"-")</f>
        <v>0</v>
      </c>
      <c r="AO1064" s="27"/>
      <c r="AP1064" s="27"/>
      <c r="AQ1064" s="25">
        <f>IFERROR(SUMIFS('[1]BD Unidades'!$AZ$3:$AZ$1424,'[1]BD Unidades'!$A$3:$A$1424,$A1064),"-")</f>
        <v>0.97929512273561892</v>
      </c>
      <c r="AR1064" s="25">
        <f>IFERROR(SUMIFS('[1]BD Unidades'!$BA$3:$BA$1424,'[1]BD Unidades'!$A$3:$A$1424,$A1064),"-")</f>
        <v>1.1000000000000001</v>
      </c>
      <c r="AS1064" s="28">
        <f>SUMIFS('[1]BD Unidades'!$BC$3:$BC$1424,'[1]BD Unidades'!$A$3:$A$1424,$A1064)</f>
        <v>1E-4</v>
      </c>
      <c r="AT1064" s="28">
        <f>SUMIFS('[1]BD Unidades'!$BE$3:$BE$1424,'[1]BD Unidades'!$A$3:$A$1424,$A1064)</f>
        <v>1</v>
      </c>
      <c r="AU1064" s="29">
        <f t="shared" si="66"/>
        <v>0.99990000000000001</v>
      </c>
      <c r="AV1064" s="30">
        <f t="shared" si="67"/>
        <v>0</v>
      </c>
      <c r="AW1064" s="25">
        <f>IFERROR(SUMIFS('[1]BD Unidades'!$BI$3:$BI$1424,'[1]BD Unidades'!$A$3:$A$1424,$A1064),"-")</f>
        <v>0.97919719322334542</v>
      </c>
      <c r="AX1064" s="25">
        <f>IFERROR(SUMIFS('[1]BD Unidades'!$BJ$3:$BJ$1424,'[1]BD Unidades'!$A$3:$A$1424,$A1064),"-")</f>
        <v>0.6298956010722826</v>
      </c>
    </row>
    <row r="1065" spans="1:50" ht="14.4" x14ac:dyDescent="0.3">
      <c r="A1065" s="7">
        <v>220</v>
      </c>
      <c r="B1065" s="7" t="s">
        <v>5622</v>
      </c>
      <c r="D1065" s="8" t="s">
        <v>5623</v>
      </c>
      <c r="E1065" s="19" t="s">
        <v>5624</v>
      </c>
      <c r="F1065" s="19" t="s">
        <v>5625</v>
      </c>
      <c r="G1065" s="19" t="s">
        <v>3028</v>
      </c>
      <c r="H1065" s="19">
        <v>2</v>
      </c>
      <c r="I1065" s="19">
        <v>2024</v>
      </c>
      <c r="J1065" s="19" t="s">
        <v>45</v>
      </c>
      <c r="K1065" s="19" t="s">
        <v>5267</v>
      </c>
      <c r="L1065" s="19" t="s">
        <v>213</v>
      </c>
      <c r="M1065" s="19" t="s">
        <v>189</v>
      </c>
      <c r="N1065" s="19" t="s">
        <v>899</v>
      </c>
      <c r="O1065" s="19" t="s">
        <v>5626</v>
      </c>
      <c r="P1065" s="19" t="s">
        <v>51</v>
      </c>
      <c r="Q1065" s="9" t="s">
        <v>5627</v>
      </c>
      <c r="R1065" s="20">
        <v>2.9</v>
      </c>
      <c r="S1065" s="20">
        <v>0</v>
      </c>
      <c r="T1065" s="20">
        <v>2.9</v>
      </c>
      <c r="U1065" s="20" t="s">
        <v>397</v>
      </c>
      <c r="V1065" s="21">
        <f>_xlfn.XLOOKUP(D1065,'[1]Gen. Real'!$A:$A,'[1]Gen. Real'!$C:$C,"-",0)</f>
        <v>4.3599900000000016</v>
      </c>
      <c r="W1065" s="22"/>
      <c r="X1065" s="22" t="str">
        <f>_xlfn.XLOOKUP(D1065,[1]Vertimiento!$A:$A,[1]Vertimiento!$E:$E,"-",0)</f>
        <v>-</v>
      </c>
      <c r="Y1065" s="23" t="str">
        <f t="shared" si="64"/>
        <v>-</v>
      </c>
      <c r="Z1065" s="19" t="str">
        <f>_xlfn.XLOOKUP(D1065,[1]Cmg!$I$4:$I$85,[1]Cmg!$M$4:$M$85,"----",0,1)</f>
        <v>----</v>
      </c>
      <c r="AA1065" s="19" t="str">
        <f>_xlfn.XLOOKUP(D1065,[1]Cmg!$A$4:$A$89,[1]Cmg!$B$4:$B$89,"----",0,1)</f>
        <v>----</v>
      </c>
      <c r="AB1065" s="19" t="str">
        <f>_xlfn.XLOOKUP(D1065,[1]Cmg!$E$4:$E$89,[1]Cmg!$F$4:$F$89,"----",0,1)</f>
        <v>----</v>
      </c>
      <c r="AC1065" s="19" t="str">
        <f>_xlfn.XLOOKUP(D1065,[1]Cmg!$O$4:$O$89,[1]Cmg!$P$4:$P$89,"----",0,1)</f>
        <v>----</v>
      </c>
      <c r="AD1065" s="24" t="str">
        <f>_xlfn.XLOOKUP(D1065,[1]Cmg!$S$4:$S$89,[1]Cmg!$U$4:$U$89,"----",0,1)</f>
        <v>----</v>
      </c>
      <c r="AG1065" s="25">
        <f>IFERROR(SUMIFS('[1]BD Unidades'!$AH:$AH,'[1]BD Unidades'!$A:$A,'BD Centrales 2023'!$A1065),"-")</f>
        <v>2.783758899</v>
      </c>
      <c r="AH1065" s="25">
        <f>SUMIFS('[1]BD Unidades'!$AJ$3:$AJ$1424,'[1]BD Unidades'!$A$3:$A$1424,$A1065)</f>
        <v>8760</v>
      </c>
      <c r="AI1065" s="25">
        <f>SUMIFS('[1]BD Unidades'!$AL$3:$AL$1424,'[1]BD Unidades'!$A$3:$A$1424,$A1065)</f>
        <v>0</v>
      </c>
      <c r="AJ1065" s="26">
        <f t="shared" si="65"/>
        <v>0</v>
      </c>
      <c r="AK1065" s="27">
        <f>IFERROR(SUMIFS('[1]BD Unidades'!$AO$3:$AO$1424,'[1]BD Unidades'!$A$3:$A$1424,$A1065),"-")</f>
        <v>0</v>
      </c>
      <c r="AL1065" s="27">
        <f>IFERROR(SUMIFS('[1]BD Unidades'!$AQ$3:$AQ$1424,'[1]BD Unidades'!$A$3:$A$1424,$A1065),"-")</f>
        <v>0</v>
      </c>
      <c r="AM1065" s="27">
        <f>IFERROR(SUMIFS('[1]BD Unidades'!$AS$3:$AS$1424,'[1]BD Unidades'!$A$3:$A$1424,$A1065),"-")</f>
        <v>0</v>
      </c>
      <c r="AN1065" s="27">
        <f>IFERROR(SUMIFS('[1]BD Unidades'!$AU$3:$AU$1424,'[1]BD Unidades'!$A$3:$A$1424,$A1065),"-")</f>
        <v>0</v>
      </c>
      <c r="AO1065" s="27"/>
      <c r="AP1065" s="27"/>
      <c r="AQ1065" s="25">
        <f>IFERROR(SUMIFS('[1]BD Unidades'!$AZ$3:$AZ$1424,'[1]BD Unidades'!$A$3:$A$1424,$A1065),"-")</f>
        <v>2.783758899</v>
      </c>
      <c r="AR1065" s="25">
        <f>IFERROR(SUMIFS('[1]BD Unidades'!$BA$3:$BA$1424,'[1]BD Unidades'!$A$3:$A$1424,$A1065),"-")</f>
        <v>2.9</v>
      </c>
      <c r="AS1065" s="28">
        <f>SUMIFS('[1]BD Unidades'!$BC$3:$BC$1424,'[1]BD Unidades'!$A$3:$A$1424,$A1065)</f>
        <v>2.4187139352475702E-3</v>
      </c>
      <c r="AT1065" s="28">
        <f>SUMIFS('[1]BD Unidades'!$BE$3:$BE$1424,'[1]BD Unidades'!$A$3:$A$1424,$A1065)</f>
        <v>1</v>
      </c>
      <c r="AU1065" s="29">
        <f t="shared" si="66"/>
        <v>0.99758128606475238</v>
      </c>
      <c r="AV1065" s="30">
        <f t="shared" si="67"/>
        <v>0</v>
      </c>
      <c r="AW1065" s="25">
        <f>IFERROR(SUMIFS('[1]BD Unidades'!$BI$3:$BI$1424,'[1]BD Unidades'!$A$3:$A$1424,$A1065),"-")</f>
        <v>2.7770257825586127</v>
      </c>
      <c r="AX1065" s="25">
        <f>IFERROR(SUMIFS('[1]BD Unidades'!$BJ$3:$BJ$1424,'[1]BD Unidades'!$A$3:$A$1424,$A1065),"-")</f>
        <v>1.7863984257755112</v>
      </c>
    </row>
    <row r="1066" spans="1:50" ht="14.4" x14ac:dyDescent="0.3">
      <c r="A1066" s="7">
        <v>226</v>
      </c>
      <c r="B1066" s="7" t="s">
        <v>6154</v>
      </c>
      <c r="D1066" s="8" t="s">
        <v>6155</v>
      </c>
      <c r="E1066" s="19" t="s">
        <v>5450</v>
      </c>
      <c r="F1066" s="19" t="s">
        <v>5450</v>
      </c>
      <c r="G1066" s="19" t="s">
        <v>6156</v>
      </c>
      <c r="H1066" s="19">
        <v>1</v>
      </c>
      <c r="I1066" s="19">
        <v>2024</v>
      </c>
      <c r="J1066" s="19" t="s">
        <v>45</v>
      </c>
      <c r="K1066" s="19" t="s">
        <v>5276</v>
      </c>
      <c r="L1066" s="19" t="s">
        <v>47</v>
      </c>
      <c r="M1066" s="19" t="s">
        <v>68</v>
      </c>
      <c r="N1066" s="19" t="s">
        <v>68</v>
      </c>
      <c r="O1066" s="19" t="s">
        <v>5649</v>
      </c>
      <c r="P1066" s="19" t="s">
        <v>51</v>
      </c>
      <c r="Q1066" s="9" t="s">
        <v>6157</v>
      </c>
      <c r="R1066" s="20">
        <v>68.784999999999997</v>
      </c>
      <c r="S1066" s="20">
        <v>8.94</v>
      </c>
      <c r="T1066" s="20">
        <v>62.633000000000003</v>
      </c>
      <c r="U1066" s="20">
        <v>21.5</v>
      </c>
      <c r="V1066" s="21">
        <f>_xlfn.XLOOKUP(D1066,'[1]Gen. Real'!$A:$A,'[1]Gen. Real'!$C:$C,"-",0)</f>
        <v>312.73099999999999</v>
      </c>
      <c r="W1066" s="22"/>
      <c r="X1066" s="22" t="str">
        <f>_xlfn.XLOOKUP(D1066,[1]Vertimiento!$A:$A,[1]Vertimiento!$E:$E,"-",0)</f>
        <v>-</v>
      </c>
      <c r="Y1066" s="23" t="str">
        <f t="shared" si="64"/>
        <v>-</v>
      </c>
      <c r="Z1066" s="19" t="str">
        <f>_xlfn.XLOOKUP(D1066,[1]Cmg!$I$4:$I$85,[1]Cmg!$M$4:$M$85,"----",0,1)</f>
        <v>----</v>
      </c>
      <c r="AA1066" s="19" t="str">
        <f>_xlfn.XLOOKUP(D1066,[1]Cmg!$A$4:$A$89,[1]Cmg!$B$4:$B$89,"----",0,1)</f>
        <v>----</v>
      </c>
      <c r="AB1066" s="19" t="str">
        <f>_xlfn.XLOOKUP(D1066,[1]Cmg!$E$4:$E$89,[1]Cmg!$F$4:$F$89,"----",0,1)</f>
        <v>----</v>
      </c>
      <c r="AC1066" s="19" t="str">
        <f>_xlfn.XLOOKUP(D1066,[1]Cmg!$O$4:$O$89,[1]Cmg!$P$4:$P$89,"----",0,1)</f>
        <v>----</v>
      </c>
      <c r="AD1066" s="24" t="str">
        <f>_xlfn.XLOOKUP(D1066,[1]Cmg!$S$4:$S$89,[1]Cmg!$U$4:$U$89,"----",0,1)</f>
        <v>----</v>
      </c>
      <c r="AG1066" s="25">
        <f>IFERROR(SUMIFS('[1]BD Unidades'!$AH:$AH,'[1]BD Unidades'!$A:$A,'BD Centrales 2023'!$A1066),"-")</f>
        <v>68.784999999999997</v>
      </c>
      <c r="AH1066" s="25">
        <f>SUMIFS('[1]BD Unidades'!$AJ$3:$AJ$1424,'[1]BD Unidades'!$A$3:$A$1424,$A1066)</f>
        <v>7875.6166666666704</v>
      </c>
      <c r="AI1066" s="25">
        <f>SUMIFS('[1]BD Unidades'!$AL$3:$AL$1424,'[1]BD Unidades'!$A$3:$A$1424,$A1066)</f>
        <v>0</v>
      </c>
      <c r="AJ1066" s="26">
        <f t="shared" si="65"/>
        <v>0</v>
      </c>
      <c r="AK1066" s="27">
        <f>IFERROR(SUMIFS('[1]BD Unidades'!$AO$3:$AO$1424,'[1]BD Unidades'!$A$3:$A$1424,$A1066),"-")</f>
        <v>0</v>
      </c>
      <c r="AL1066" s="27">
        <f>IFERROR(SUMIFS('[1]BD Unidades'!$AQ$3:$AQ$1424,'[1]BD Unidades'!$A$3:$A$1424,$A1066),"-")</f>
        <v>0</v>
      </c>
      <c r="AM1066" s="27">
        <f>IFERROR(SUMIFS('[1]BD Unidades'!$AS$3:$AS$1424,'[1]BD Unidades'!$A$3:$A$1424,$A1066),"-")</f>
        <v>0</v>
      </c>
      <c r="AN1066" s="27">
        <f>IFERROR(SUMIFS('[1]BD Unidades'!$AU$3:$AU$1424,'[1]BD Unidades'!$A$3:$A$1424,$A1066),"-")</f>
        <v>0</v>
      </c>
      <c r="AO1066" s="27"/>
      <c r="AP1066" s="27"/>
      <c r="AQ1066" s="25">
        <f>IFERROR(SUMIFS('[1]BD Unidades'!$AZ$3:$AZ$1424,'[1]BD Unidades'!$A$3:$A$1424,$A1066),"-")</f>
        <v>68.457032066394973</v>
      </c>
      <c r="AR1066" s="25">
        <f>IFERROR(SUMIFS('[1]BD Unidades'!$BA$3:$BA$1424,'[1]BD Unidades'!$A$3:$A$1424,$A1066),"-")</f>
        <v>68.784999999999997</v>
      </c>
      <c r="AS1066" s="28">
        <f>SUMIFS('[1]BD Unidades'!$BC$3:$BC$1424,'[1]BD Unidades'!$A$3:$A$1424,$A1066)</f>
        <v>4.19551769356259E-2</v>
      </c>
      <c r="AT1066" s="28">
        <f>SUMIFS('[1]BD Unidades'!$BE$3:$BE$1424,'[1]BD Unidades'!$A$3:$A$1424,$A1066)</f>
        <v>0.97369672754946701</v>
      </c>
      <c r="AU1066" s="29">
        <f t="shared" si="66"/>
        <v>0.93284510906348916</v>
      </c>
      <c r="AV1066" s="30">
        <f t="shared" si="67"/>
        <v>8.9399999999999993E-2</v>
      </c>
      <c r="AW1066" s="25">
        <f>IFERROR(SUMIFS('[1]BD Unidades'!$BI$3:$BI$1424,'[1]BD Unidades'!$A$3:$A$1424,$A1066),"-")</f>
        <v>55.599340519777577</v>
      </c>
      <c r="AX1066" s="25">
        <f>IFERROR(SUMIFS('[1]BD Unidades'!$BJ$3:$BJ$1424,'[1]BD Unidades'!$A$3:$A$1424,$A1066),"-")</f>
        <v>35.765809234646866</v>
      </c>
    </row>
    <row r="1067" spans="1:50" ht="14.4" x14ac:dyDescent="0.3">
      <c r="A1067" s="7">
        <v>227</v>
      </c>
      <c r="B1067" s="7" t="s">
        <v>6234</v>
      </c>
      <c r="D1067" s="8" t="s">
        <v>6235</v>
      </c>
      <c r="E1067" s="19" t="s">
        <v>5291</v>
      </c>
      <c r="F1067" s="19" t="s">
        <v>5392</v>
      </c>
      <c r="G1067" s="19" t="s">
        <v>6236</v>
      </c>
      <c r="H1067" s="19">
        <v>1</v>
      </c>
      <c r="I1067" s="19">
        <v>2024</v>
      </c>
      <c r="J1067" s="19" t="s">
        <v>45</v>
      </c>
      <c r="K1067" s="19" t="s">
        <v>5276</v>
      </c>
      <c r="L1067" s="19" t="s">
        <v>47</v>
      </c>
      <c r="M1067" s="19" t="s">
        <v>90</v>
      </c>
      <c r="N1067" s="19" t="s">
        <v>91</v>
      </c>
      <c r="O1067" s="19" t="s">
        <v>4265</v>
      </c>
      <c r="P1067" s="19" t="s">
        <v>51</v>
      </c>
      <c r="Q1067" s="9" t="s">
        <v>6237</v>
      </c>
      <c r="R1067" s="20">
        <v>22</v>
      </c>
      <c r="S1067" s="20">
        <v>0</v>
      </c>
      <c r="T1067" s="20">
        <v>22</v>
      </c>
      <c r="U1067" s="20">
        <v>5</v>
      </c>
      <c r="V1067" s="21">
        <f>_xlfn.XLOOKUP(D1067,'[1]Gen. Real'!$A:$A,'[1]Gen. Real'!$C:$C,"-",0)</f>
        <v>163.68313000000003</v>
      </c>
      <c r="W1067" s="22"/>
      <c r="X1067" s="22" t="str">
        <f>_xlfn.XLOOKUP(D1067,[1]Vertimiento!$A:$A,[1]Vertimiento!$E:$E,"-",0)</f>
        <v>-</v>
      </c>
      <c r="Y1067" s="23" t="str">
        <f t="shared" si="64"/>
        <v>-</v>
      </c>
      <c r="Z1067" s="19" t="str">
        <f>_xlfn.XLOOKUP(D1067,[1]Cmg!$I$4:$I$85,[1]Cmg!$M$4:$M$85,"----",0,1)</f>
        <v>----</v>
      </c>
      <c r="AA1067" s="19" t="str">
        <f>_xlfn.XLOOKUP(D1067,[1]Cmg!$A$4:$A$89,[1]Cmg!$B$4:$B$89,"----",0,1)</f>
        <v>----</v>
      </c>
      <c r="AB1067" s="19" t="str">
        <f>_xlfn.XLOOKUP(D1067,[1]Cmg!$E$4:$E$89,[1]Cmg!$F$4:$F$89,"----",0,1)</f>
        <v>----</v>
      </c>
      <c r="AC1067" s="19" t="str">
        <f>_xlfn.XLOOKUP(D1067,[1]Cmg!$O$4:$O$89,[1]Cmg!$P$4:$P$89,"----",0,1)</f>
        <v>----</v>
      </c>
      <c r="AD1067" s="24" t="str">
        <f>_xlfn.XLOOKUP(D1067,[1]Cmg!$S$4:$S$89,[1]Cmg!$U$4:$U$89,"----",0,1)</f>
        <v>----</v>
      </c>
      <c r="AG1067" s="25">
        <f>IFERROR(SUMIFS('[1]BD Unidades'!$AH:$AH,'[1]BD Unidades'!$A:$A,'BD Centrales 2023'!$A1067),"-")</f>
        <v>0</v>
      </c>
      <c r="AH1067" s="25">
        <f>SUMIFS('[1]BD Unidades'!$AJ$3:$AJ$1424,'[1]BD Unidades'!$A$3:$A$1424,$A1067)</f>
        <v>7404.2</v>
      </c>
      <c r="AI1067" s="25">
        <f>SUMIFS('[1]BD Unidades'!$AL$3:$AL$1424,'[1]BD Unidades'!$A$3:$A$1424,$A1067)</f>
        <v>189.38333333333301</v>
      </c>
      <c r="AJ1067" s="26">
        <f t="shared" si="65"/>
        <v>2.4939916376765431E-2</v>
      </c>
      <c r="AK1067" s="27">
        <f>IFERROR(SUMIFS('[1]BD Unidades'!$AO$3:$AO$1424,'[1]BD Unidades'!$A$3:$A$1424,$A1067),"-")</f>
        <v>0</v>
      </c>
      <c r="AL1067" s="27">
        <f>IFERROR(SUMIFS('[1]BD Unidades'!$AQ$3:$AQ$1424,'[1]BD Unidades'!$A$3:$A$1424,$A1067),"-")</f>
        <v>0</v>
      </c>
      <c r="AM1067" s="27">
        <f>IFERROR(SUMIFS('[1]BD Unidades'!$AS$3:$AS$1424,'[1]BD Unidades'!$A$3:$A$1424,$A1067),"-")</f>
        <v>0</v>
      </c>
      <c r="AN1067" s="27">
        <f>IFERROR(SUMIFS('[1]BD Unidades'!$AU$3:$AU$1424,'[1]BD Unidades'!$A$3:$A$1424,$A1067),"-")</f>
        <v>0</v>
      </c>
      <c r="AO1067" s="27"/>
      <c r="AP1067" s="27"/>
      <c r="AQ1067" s="25">
        <f>IFERROR(SUMIFS('[1]BD Unidades'!$AZ$3:$AZ$1424,'[1]BD Unidades'!$A$3:$A$1424,$A1067),"-")</f>
        <v>0</v>
      </c>
      <c r="AR1067" s="25">
        <f>IFERROR(SUMIFS('[1]BD Unidades'!$BA$3:$BA$1424,'[1]BD Unidades'!$A$3:$A$1424,$A1067),"-")</f>
        <v>21.732291518057998</v>
      </c>
      <c r="AS1067" s="28">
        <f>SUMIFS('[1]BD Unidades'!$BC$3:$BC$1424,'[1]BD Unidades'!$A$3:$A$1424,$A1067)</f>
        <v>0</v>
      </c>
      <c r="AT1067" s="28">
        <f>SUMIFS('[1]BD Unidades'!$BE$3:$BE$1424,'[1]BD Unidades'!$A$3:$A$1424,$A1067)</f>
        <v>0</v>
      </c>
      <c r="AU1067" s="29">
        <f t="shared" si="66"/>
        <v>0</v>
      </c>
      <c r="AV1067" s="30">
        <f t="shared" si="67"/>
        <v>0</v>
      </c>
      <c r="AW1067" s="25">
        <f>IFERROR(SUMIFS('[1]BD Unidades'!$BI$3:$BI$1424,'[1]BD Unidades'!$A$3:$A$1424,$A1067),"-")</f>
        <v>0</v>
      </c>
      <c r="AX1067" s="25">
        <f>IFERROR(SUMIFS('[1]BD Unidades'!$BJ$3:$BJ$1424,'[1]BD Unidades'!$A$3:$A$1424,$A1067),"-")</f>
        <v>0</v>
      </c>
    </row>
    <row r="1068" spans="1:50" ht="14.4" x14ac:dyDescent="0.3">
      <c r="A1068" s="7">
        <v>235</v>
      </c>
      <c r="B1068" s="7" t="s">
        <v>5402</v>
      </c>
      <c r="D1068" s="8" t="s">
        <v>5403</v>
      </c>
      <c r="E1068" s="19" t="s">
        <v>5404</v>
      </c>
      <c r="F1068" s="19" t="s">
        <v>5404</v>
      </c>
      <c r="G1068" s="19" t="s">
        <v>5405</v>
      </c>
      <c r="H1068" s="19">
        <v>1</v>
      </c>
      <c r="I1068" s="19">
        <v>2024</v>
      </c>
      <c r="J1068" s="19" t="s">
        <v>45</v>
      </c>
      <c r="K1068" s="19" t="s">
        <v>5267</v>
      </c>
      <c r="L1068" s="19" t="s">
        <v>213</v>
      </c>
      <c r="M1068" s="19" t="s">
        <v>106</v>
      </c>
      <c r="N1068" s="19" t="s">
        <v>107</v>
      </c>
      <c r="O1068" s="19" t="s">
        <v>108</v>
      </c>
      <c r="P1068" s="19" t="s">
        <v>51</v>
      </c>
      <c r="Q1068" s="9" t="s">
        <v>5406</v>
      </c>
      <c r="R1068" s="20">
        <v>0.191</v>
      </c>
      <c r="S1068" s="20">
        <v>5</v>
      </c>
      <c r="T1068" s="20">
        <v>0.18149999999999999</v>
      </c>
      <c r="U1068" s="20" t="s">
        <v>397</v>
      </c>
      <c r="V1068" s="21">
        <f>_xlfn.XLOOKUP(D1068,'[1]Gen. Real'!$A:$A,'[1]Gen. Real'!$C:$C,"-",0)</f>
        <v>0</v>
      </c>
      <c r="W1068" s="22"/>
      <c r="X1068" s="22" t="str">
        <f>_xlfn.XLOOKUP(D1068,[1]Vertimiento!$A:$A,[1]Vertimiento!$E:$E,"-",0)</f>
        <v>-</v>
      </c>
      <c r="Y1068" s="23" t="str">
        <f t="shared" si="64"/>
        <v>-</v>
      </c>
      <c r="Z1068" s="19" t="str">
        <f>_xlfn.XLOOKUP(D1068,[1]Cmg!$I$4:$I$85,[1]Cmg!$M$4:$M$85,"----",0,1)</f>
        <v>----</v>
      </c>
      <c r="AA1068" s="19" t="str">
        <f>_xlfn.XLOOKUP(D1068,[1]Cmg!$A$4:$A$89,[1]Cmg!$B$4:$B$89,"----",0,1)</f>
        <v>----</v>
      </c>
      <c r="AB1068" s="19" t="str">
        <f>_xlfn.XLOOKUP(D1068,[1]Cmg!$E$4:$E$89,[1]Cmg!$F$4:$F$89,"----",0,1)</f>
        <v>----</v>
      </c>
      <c r="AC1068" s="19" t="str">
        <f>_xlfn.XLOOKUP(D1068,[1]Cmg!$O$4:$O$89,[1]Cmg!$P$4:$P$89,"----",0,1)</f>
        <v>----</v>
      </c>
      <c r="AD1068" s="24" t="str">
        <f>_xlfn.XLOOKUP(D1068,[1]Cmg!$S$4:$S$89,[1]Cmg!$U$4:$U$89,"----",0,1)</f>
        <v>----</v>
      </c>
      <c r="AG1068" s="25">
        <f>IFERROR(SUMIFS('[1]BD Unidades'!$AH:$AH,'[1]BD Unidades'!$A:$A,'BD Centrales 2023'!$A1068),"-")</f>
        <v>0.191</v>
      </c>
      <c r="AH1068" s="25">
        <f>SUMIFS('[1]BD Unidades'!$AJ$3:$AJ$1424,'[1]BD Unidades'!$A$3:$A$1424,$A1068)</f>
        <v>0</v>
      </c>
      <c r="AI1068" s="25">
        <f>SUMIFS('[1]BD Unidades'!$AL$3:$AL$1424,'[1]BD Unidades'!$A$3:$A$1424,$A1068)</f>
        <v>0</v>
      </c>
      <c r="AJ1068" s="26" t="str">
        <f t="shared" si="65"/>
        <v>-</v>
      </c>
      <c r="AK1068" s="27">
        <f>IFERROR(SUMIFS('[1]BD Unidades'!$AO$3:$AO$1424,'[1]BD Unidades'!$A$3:$A$1424,$A1068),"-")</f>
        <v>0</v>
      </c>
      <c r="AL1068" s="27">
        <f>IFERROR(SUMIFS('[1]BD Unidades'!$AQ$3:$AQ$1424,'[1]BD Unidades'!$A$3:$A$1424,$A1068),"-")</f>
        <v>0</v>
      </c>
      <c r="AM1068" s="27">
        <f>IFERROR(SUMIFS('[1]BD Unidades'!$AS$3:$AS$1424,'[1]BD Unidades'!$A$3:$A$1424,$A1068),"-")</f>
        <v>0</v>
      </c>
      <c r="AN1068" s="27">
        <f>IFERROR(SUMIFS('[1]BD Unidades'!$AU$3:$AU$1424,'[1]BD Unidades'!$A$3:$A$1424,$A1068),"-")</f>
        <v>0</v>
      </c>
      <c r="AO1068" s="27"/>
      <c r="AP1068" s="27"/>
      <c r="AQ1068" s="25">
        <f>IFERROR(SUMIFS('[1]BD Unidades'!$AZ$3:$AZ$1424,'[1]BD Unidades'!$A$3:$A$1424,$A1068),"-")</f>
        <v>0</v>
      </c>
      <c r="AR1068" s="25">
        <f>IFERROR(SUMIFS('[1]BD Unidades'!$BA$3:$BA$1424,'[1]BD Unidades'!$A$3:$A$1424,$A1068),"-")</f>
        <v>0</v>
      </c>
      <c r="AS1068" s="28">
        <f>SUMIFS('[1]BD Unidades'!$BC$3:$BC$1424,'[1]BD Unidades'!$A$3:$A$1424,$A1068)</f>
        <v>9.2041219879518098E-3</v>
      </c>
      <c r="AT1068" s="28">
        <f>SUMIFS('[1]BD Unidades'!$BE$3:$BE$1424,'[1]BD Unidades'!$A$3:$A$1424,$A1068)</f>
        <v>1</v>
      </c>
      <c r="AU1068" s="29">
        <f t="shared" si="66"/>
        <v>0.99079587801204816</v>
      </c>
      <c r="AV1068" s="30">
        <f t="shared" si="67"/>
        <v>0.05</v>
      </c>
      <c r="AW1068" s="25">
        <f>IFERROR(SUMIFS('[1]BD Unidades'!$BI$3:$BI$1424,'[1]BD Unidades'!$A$3:$A$1424,$A1068),"-")</f>
        <v>0</v>
      </c>
      <c r="AX1068" s="25">
        <f>IFERROR(SUMIFS('[1]BD Unidades'!$BJ$3:$BJ$1424,'[1]BD Unidades'!$A$3:$A$1424,$A1068),"-")</f>
        <v>0</v>
      </c>
    </row>
    <row r="1069" spans="1:50" ht="14.4" x14ac:dyDescent="0.3">
      <c r="A1069" s="7">
        <v>236</v>
      </c>
      <c r="B1069" s="7" t="s">
        <v>5315</v>
      </c>
      <c r="D1069" s="8" t="s">
        <v>5316</v>
      </c>
      <c r="E1069" s="19" t="s">
        <v>5317</v>
      </c>
      <c r="F1069" s="19" t="s">
        <v>5317</v>
      </c>
      <c r="G1069" s="19" t="s">
        <v>5318</v>
      </c>
      <c r="H1069" s="19">
        <v>1</v>
      </c>
      <c r="I1069" s="19">
        <v>2024</v>
      </c>
      <c r="J1069" s="19" t="s">
        <v>45</v>
      </c>
      <c r="K1069" s="19" t="s">
        <v>5276</v>
      </c>
      <c r="L1069" s="19" t="s">
        <v>47</v>
      </c>
      <c r="M1069" s="19" t="s">
        <v>189</v>
      </c>
      <c r="N1069" s="19" t="s">
        <v>189</v>
      </c>
      <c r="O1069" s="19" t="s">
        <v>5134</v>
      </c>
      <c r="P1069" s="19" t="s">
        <v>51</v>
      </c>
      <c r="Q1069" s="9" t="s">
        <v>5320</v>
      </c>
      <c r="R1069" s="20">
        <v>269.66000000000003</v>
      </c>
      <c r="S1069" s="20">
        <v>7.8135000000000003</v>
      </c>
      <c r="T1069" s="20">
        <v>248.59</v>
      </c>
      <c r="U1069" s="20">
        <v>84</v>
      </c>
      <c r="V1069" s="21">
        <f>_xlfn.XLOOKUP(D1069,'[1]Gen. Real'!$A:$A,'[1]Gen. Real'!$C:$C,"-",0)</f>
        <v>394.98200000000003</v>
      </c>
      <c r="W1069" s="22"/>
      <c r="X1069" s="22" t="str">
        <f>_xlfn.XLOOKUP(D1069,[1]Vertimiento!$A:$A,[1]Vertimiento!$E:$E,"-",0)</f>
        <v>-</v>
      </c>
      <c r="Y1069" s="23" t="str">
        <f t="shared" si="64"/>
        <v>-</v>
      </c>
      <c r="Z1069" s="19" t="str">
        <f>_xlfn.XLOOKUP(D1069,[1]Cmg!$I$4:$I$85,[1]Cmg!$M$4:$M$85,"----",0,1)</f>
        <v>----</v>
      </c>
      <c r="AA1069" s="19" t="str">
        <f>_xlfn.XLOOKUP(D1069,[1]Cmg!$A$4:$A$89,[1]Cmg!$B$4:$B$89,"----",0,1)</f>
        <v>----</v>
      </c>
      <c r="AB1069" s="19" t="str">
        <f>_xlfn.XLOOKUP(D1069,[1]Cmg!$E$4:$E$89,[1]Cmg!$F$4:$F$89,"----",0,1)</f>
        <v>----</v>
      </c>
      <c r="AC1069" s="19" t="str">
        <f>_xlfn.XLOOKUP(D1069,[1]Cmg!$O$4:$O$89,[1]Cmg!$P$4:$P$89,"----",0,1)</f>
        <v>----</v>
      </c>
      <c r="AD1069" s="24" t="str">
        <f>_xlfn.XLOOKUP(D1069,[1]Cmg!$S$4:$S$89,[1]Cmg!$U$4:$U$89,"----",0,1)</f>
        <v>----</v>
      </c>
      <c r="AG1069" s="25">
        <f>IFERROR(SUMIFS('[1]BD Unidades'!$AH:$AH,'[1]BD Unidades'!$A:$A,'BD Centrales 2023'!$A1069),"-")</f>
        <v>269.26</v>
      </c>
      <c r="AH1069" s="25">
        <f>SUMIFS('[1]BD Unidades'!$AJ$3:$AJ$1424,'[1]BD Unidades'!$A$3:$A$1424,$A1069)</f>
        <v>4371.5833333333303</v>
      </c>
      <c r="AI1069" s="25">
        <f>SUMIFS('[1]BD Unidades'!$AL$3:$AL$1424,'[1]BD Unidades'!$A$3:$A$1424,$A1069)</f>
        <v>4362.6666666666697</v>
      </c>
      <c r="AJ1069" s="26">
        <f t="shared" si="65"/>
        <v>0.49948955739378537</v>
      </c>
      <c r="AK1069" s="27">
        <f>IFERROR(SUMIFS('[1]BD Unidades'!$AO$3:$AO$1424,'[1]BD Unidades'!$A$3:$A$1424,$A1069),"-")</f>
        <v>0</v>
      </c>
      <c r="AL1069" s="27">
        <f>IFERROR(SUMIFS('[1]BD Unidades'!$AQ$3:$AQ$1424,'[1]BD Unidades'!$A$3:$A$1424,$A1069),"-")</f>
        <v>0</v>
      </c>
      <c r="AM1069" s="27">
        <f>IFERROR(SUMIFS('[1]BD Unidades'!$AS$3:$AS$1424,'[1]BD Unidades'!$A$3:$A$1424,$A1069),"-")</f>
        <v>0</v>
      </c>
      <c r="AN1069" s="27">
        <f>IFERROR(SUMIFS('[1]BD Unidades'!$AU$3:$AU$1424,'[1]BD Unidades'!$A$3:$A$1424,$A1069),"-")</f>
        <v>0</v>
      </c>
      <c r="AO1069" s="27"/>
      <c r="AP1069" s="27"/>
      <c r="AQ1069" s="25">
        <f>IFERROR(SUMIFS('[1]BD Unidades'!$AZ$3:$AZ$1424,'[1]BD Unidades'!$A$3:$A$1424,$A1069),"-")</f>
        <v>265.39312996765602</v>
      </c>
      <c r="AR1069" s="25">
        <f>IFERROR(SUMIFS('[1]BD Unidades'!$BA$3:$BA$1424,'[1]BD Unidades'!$A$3:$A$1424,$A1069),"-")</f>
        <v>265.39312996765602</v>
      </c>
      <c r="AS1069" s="28">
        <f>SUMIFS('[1]BD Unidades'!$BC$3:$BC$1424,'[1]BD Unidades'!$A$3:$A$1424,$A1069)</f>
        <v>6.06826393383713E-2</v>
      </c>
      <c r="AT1069" s="28">
        <f>SUMIFS('[1]BD Unidades'!$BE$3:$BE$1424,'[1]BD Unidades'!$A$3:$A$1424,$A1069)</f>
        <v>1</v>
      </c>
      <c r="AU1069" s="29">
        <f t="shared" si="66"/>
        <v>0.93931736066162874</v>
      </c>
      <c r="AV1069" s="30">
        <f t="shared" si="67"/>
        <v>7.813500000000001E-2</v>
      </c>
      <c r="AW1069" s="25">
        <f>IFERROR(SUMIFS('[1]BD Unidades'!$BI$3:$BI$1424,'[1]BD Unidades'!$A$3:$A$1424,$A1069),"-")</f>
        <v>229.81012010258323</v>
      </c>
      <c r="AX1069" s="25">
        <f>IFERROR(SUMIFS('[1]BD Unidades'!$BJ$3:$BJ$1424,'[1]BD Unidades'!$A$3:$A$1424,$A1069),"-")</f>
        <v>147.83169798311769</v>
      </c>
    </row>
    <row r="1070" spans="1:50" ht="14.4" x14ac:dyDescent="0.3">
      <c r="A1070" s="7">
        <v>237</v>
      </c>
      <c r="B1070" s="7" t="s">
        <v>5575</v>
      </c>
      <c r="D1070" s="8" t="s">
        <v>5576</v>
      </c>
      <c r="E1070" s="19" t="s">
        <v>5577</v>
      </c>
      <c r="F1070" s="19" t="s">
        <v>5577</v>
      </c>
      <c r="G1070" s="19" t="s">
        <v>5578</v>
      </c>
      <c r="H1070" s="19">
        <v>2</v>
      </c>
      <c r="I1070" s="19">
        <v>2024</v>
      </c>
      <c r="J1070" s="19" t="s">
        <v>45</v>
      </c>
      <c r="K1070" s="19" t="s">
        <v>5267</v>
      </c>
      <c r="L1070" s="19" t="s">
        <v>213</v>
      </c>
      <c r="M1070" s="19" t="s">
        <v>164</v>
      </c>
      <c r="N1070" s="19" t="s">
        <v>831</v>
      </c>
      <c r="O1070" s="19" t="s">
        <v>1592</v>
      </c>
      <c r="P1070" s="19" t="s">
        <v>51</v>
      </c>
      <c r="Q1070" s="9" t="s">
        <v>5579</v>
      </c>
      <c r="R1070" s="20">
        <v>9.2840000000000007</v>
      </c>
      <c r="S1070" s="20">
        <v>3.06</v>
      </c>
      <c r="T1070" s="20">
        <v>9</v>
      </c>
      <c r="U1070" s="20" t="s">
        <v>397</v>
      </c>
      <c r="V1070" s="21">
        <f>_xlfn.XLOOKUP(D1070,'[1]Gen. Real'!$A:$A,'[1]Gen. Real'!$C:$C,"-",0)</f>
        <v>5.5262300000000044</v>
      </c>
      <c r="W1070" s="22"/>
      <c r="X1070" s="22" t="str">
        <f>_xlfn.XLOOKUP(D1070,[1]Vertimiento!$A:$A,[1]Vertimiento!$E:$E,"-",0)</f>
        <v>-</v>
      </c>
      <c r="Y1070" s="23" t="str">
        <f t="shared" si="64"/>
        <v>-</v>
      </c>
      <c r="Z1070" s="19" t="str">
        <f>_xlfn.XLOOKUP(D1070,[1]Cmg!$I$4:$I$85,[1]Cmg!$M$4:$M$85,"----",0,1)</f>
        <v>----</v>
      </c>
      <c r="AA1070" s="19" t="str">
        <f>_xlfn.XLOOKUP(D1070,[1]Cmg!$A$4:$A$89,[1]Cmg!$B$4:$B$89,"----",0,1)</f>
        <v>----</v>
      </c>
      <c r="AB1070" s="19" t="str">
        <f>_xlfn.XLOOKUP(D1070,[1]Cmg!$E$4:$E$89,[1]Cmg!$F$4:$F$89,"----",0,1)</f>
        <v>----</v>
      </c>
      <c r="AC1070" s="19" t="str">
        <f>_xlfn.XLOOKUP(D1070,[1]Cmg!$O$4:$O$89,[1]Cmg!$P$4:$P$89,"----",0,1)</f>
        <v>----</v>
      </c>
      <c r="AD1070" s="24" t="str">
        <f>_xlfn.XLOOKUP(D1070,[1]Cmg!$S$4:$S$89,[1]Cmg!$U$4:$U$89,"----",0,1)</f>
        <v>----</v>
      </c>
      <c r="AG1070" s="25">
        <f>IFERROR(SUMIFS('[1]BD Unidades'!$AH:$AH,'[1]BD Unidades'!$A:$A,'BD Centrales 2023'!$A1070),"-")</f>
        <v>5.484</v>
      </c>
      <c r="AH1070" s="25">
        <f>SUMIFS('[1]BD Unidades'!$AJ$3:$AJ$1424,'[1]BD Unidades'!$A$3:$A$1424,$A1070)</f>
        <v>2488.377854373115</v>
      </c>
      <c r="AI1070" s="25">
        <f>SUMIFS('[1]BD Unidades'!$AL$3:$AL$1424,'[1]BD Unidades'!$A$3:$A$1424,$A1070)</f>
        <v>6003.6514433433858</v>
      </c>
      <c r="AJ1070" s="26">
        <f t="shared" si="65"/>
        <v>0.70697488584474888</v>
      </c>
      <c r="AK1070" s="27">
        <f>IFERROR(SUMIFS('[1]BD Unidades'!$AO$3:$AO$1424,'[1]BD Unidades'!$A$3:$A$1424,$A1070),"-")</f>
        <v>0</v>
      </c>
      <c r="AL1070" s="27">
        <f>IFERROR(SUMIFS('[1]BD Unidades'!$AQ$3:$AQ$1424,'[1]BD Unidades'!$A$3:$A$1424,$A1070),"-")</f>
        <v>0</v>
      </c>
      <c r="AM1070" s="27">
        <f>IFERROR(SUMIFS('[1]BD Unidades'!$AS$3:$AS$1424,'[1]BD Unidades'!$A$3:$A$1424,$A1070),"-")</f>
        <v>0</v>
      </c>
      <c r="AN1070" s="27">
        <f>IFERROR(SUMIFS('[1]BD Unidades'!$AU$3:$AU$1424,'[1]BD Unidades'!$A$3:$A$1424,$A1070),"-")</f>
        <v>0</v>
      </c>
      <c r="AO1070" s="27"/>
      <c r="AP1070" s="27"/>
      <c r="AQ1070" s="25">
        <f>IFERROR(SUMIFS('[1]BD Unidades'!$AZ$3:$AZ$1424,'[1]BD Unidades'!$A$3:$A$1424,$A1070),"-")</f>
        <v>3.0859364224022023</v>
      </c>
      <c r="AR1070" s="25">
        <f>IFERROR(SUMIFS('[1]BD Unidades'!$BA$3:$BA$1424,'[1]BD Unidades'!$A$3:$A$1424,$A1070),"-")</f>
        <v>6.6854691674467199</v>
      </c>
      <c r="AS1070" s="28">
        <f>SUMIFS('[1]BD Unidades'!$BC$3:$BC$1424,'[1]BD Unidades'!$A$3:$A$1424,$A1070)</f>
        <v>2.4917234742500793E-2</v>
      </c>
      <c r="AT1070" s="28">
        <f>SUMIFS('[1]BD Unidades'!$BE$3:$BE$1424,'[1]BD Unidades'!$A$3:$A$1424,$A1070)</f>
        <v>0.96940973718224899</v>
      </c>
      <c r="AU1070" s="29">
        <f t="shared" si="66"/>
        <v>0.94525472719921289</v>
      </c>
      <c r="AV1070" s="30">
        <f t="shared" si="67"/>
        <v>3.0600000000000002E-2</v>
      </c>
      <c r="AW1070" s="25">
        <f>IFERROR(SUMIFS('[1]BD Unidades'!$BI$3:$BI$1424,'[1]BD Unidades'!$A$3:$A$1424,$A1070),"-")</f>
        <v>3.006617018760835</v>
      </c>
      <c r="AX1070" s="25">
        <f>IFERROR(SUMIFS('[1]BD Unidades'!$BJ$3:$BJ$1424,'[1]BD Unidades'!$A$3:$A$1424,$A1070),"-")</f>
        <v>1.9340893206528429</v>
      </c>
    </row>
    <row r="1071" spans="1:50" ht="14.4" x14ac:dyDescent="0.3">
      <c r="A1071" s="7">
        <v>240</v>
      </c>
      <c r="B1071" s="7" t="s">
        <v>6166</v>
      </c>
      <c r="D1071" s="8" t="s">
        <v>6167</v>
      </c>
      <c r="E1071" s="19" t="s">
        <v>6168</v>
      </c>
      <c r="F1071" s="19" t="s">
        <v>6168</v>
      </c>
      <c r="G1071" s="19" t="s">
        <v>6169</v>
      </c>
      <c r="H1071" s="19">
        <v>10</v>
      </c>
      <c r="I1071" s="19">
        <v>2024</v>
      </c>
      <c r="J1071" s="19" t="s">
        <v>45</v>
      </c>
      <c r="K1071" s="19" t="s">
        <v>5267</v>
      </c>
      <c r="L1071" s="19" t="s">
        <v>47</v>
      </c>
      <c r="M1071" s="19" t="s">
        <v>164</v>
      </c>
      <c r="N1071" s="19" t="s">
        <v>831</v>
      </c>
      <c r="O1071" s="19" t="s">
        <v>831</v>
      </c>
      <c r="P1071" s="19" t="s">
        <v>51</v>
      </c>
      <c r="Q1071" s="9" t="s">
        <v>6171</v>
      </c>
      <c r="R1071" s="20">
        <v>15.01</v>
      </c>
      <c r="S1071" s="20">
        <v>0.82499999999999996</v>
      </c>
      <c r="T1071" s="20">
        <v>14.185</v>
      </c>
      <c r="U1071" s="20">
        <v>1.5</v>
      </c>
      <c r="V1071" s="21">
        <f>_xlfn.XLOOKUP(D1071,'[1]Gen. Real'!$A:$A,'[1]Gen. Real'!$C:$C,"-",0)</f>
        <v>42.431959999999997</v>
      </c>
      <c r="W1071" s="22"/>
      <c r="X1071" s="22" t="str">
        <f>_xlfn.XLOOKUP(D1071,[1]Vertimiento!$A:$A,[1]Vertimiento!$E:$E,"-",0)</f>
        <v>-</v>
      </c>
      <c r="Y1071" s="23" t="str">
        <f t="shared" si="64"/>
        <v>-</v>
      </c>
      <c r="Z1071" s="19" t="str">
        <f>_xlfn.XLOOKUP(D1071,[1]Cmg!$I$4:$I$85,[1]Cmg!$M$4:$M$85,"----",0,1)</f>
        <v>----</v>
      </c>
      <c r="AA1071" s="19" t="str">
        <f>_xlfn.XLOOKUP(D1071,[1]Cmg!$A$4:$A$89,[1]Cmg!$B$4:$B$89,"----",0,1)</f>
        <v>----</v>
      </c>
      <c r="AB1071" s="19" t="str">
        <f>_xlfn.XLOOKUP(D1071,[1]Cmg!$E$4:$E$89,[1]Cmg!$F$4:$F$89,"----",0,1)</f>
        <v>----</v>
      </c>
      <c r="AC1071" s="19" t="str">
        <f>_xlfn.XLOOKUP(D1071,[1]Cmg!$O$4:$O$89,[1]Cmg!$P$4:$P$89,"----",0,1)</f>
        <v>----</v>
      </c>
      <c r="AD1071" s="24" t="str">
        <f>_xlfn.XLOOKUP(D1071,[1]Cmg!$S$4:$S$89,[1]Cmg!$U$4:$U$89,"----",0,1)</f>
        <v>----</v>
      </c>
      <c r="AG1071" s="25">
        <f>IFERROR(SUMIFS('[1]BD Unidades'!$AH:$AH,'[1]BD Unidades'!$A:$A,'BD Centrales 2023'!$A1071),"-")</f>
        <v>0</v>
      </c>
      <c r="AH1071" s="25">
        <f>SUMIFS('[1]BD Unidades'!$AJ$3:$AJ$1424,'[1]BD Unidades'!$A$3:$A$1424,$A1071)</f>
        <v>8747.0933333333305</v>
      </c>
      <c r="AI1071" s="25">
        <f>SUMIFS('[1]BD Unidades'!$AL$3:$AL$1424,'[1]BD Unidades'!$A$3:$A$1424,$A1071)</f>
        <v>0</v>
      </c>
      <c r="AJ1071" s="26">
        <f t="shared" si="65"/>
        <v>0</v>
      </c>
      <c r="AK1071" s="27">
        <f>IFERROR(SUMIFS('[1]BD Unidades'!$AO$3:$AO$1424,'[1]BD Unidades'!$A$3:$A$1424,$A1071),"-")</f>
        <v>0</v>
      </c>
      <c r="AL1071" s="27">
        <f>IFERROR(SUMIFS('[1]BD Unidades'!$AQ$3:$AQ$1424,'[1]BD Unidades'!$A$3:$A$1424,$A1071),"-")</f>
        <v>0</v>
      </c>
      <c r="AM1071" s="27">
        <f>IFERROR(SUMIFS('[1]BD Unidades'!$AS$3:$AS$1424,'[1]BD Unidades'!$A$3:$A$1424,$A1071),"-")</f>
        <v>0</v>
      </c>
      <c r="AN1071" s="27">
        <f>IFERROR(SUMIFS('[1]BD Unidades'!$AU$3:$AU$1424,'[1]BD Unidades'!$A$3:$A$1424,$A1071),"-")</f>
        <v>0</v>
      </c>
      <c r="AO1071" s="27"/>
      <c r="AP1071" s="27"/>
      <c r="AQ1071" s="25">
        <f>IFERROR(SUMIFS('[1]BD Unidades'!$AZ$3:$AZ$1424,'[1]BD Unidades'!$A$3:$A$1424,$A1071),"-")</f>
        <v>0</v>
      </c>
      <c r="AR1071" s="25">
        <f>IFERROR(SUMIFS('[1]BD Unidades'!$BA$3:$BA$1424,'[1]BD Unidades'!$A$3:$A$1424,$A1071),"-")</f>
        <v>15.009999999999996</v>
      </c>
      <c r="AS1071" s="28">
        <f>SUMIFS('[1]BD Unidades'!$BC$3:$BC$1424,'[1]BD Unidades'!$A$3:$A$1424,$A1071)</f>
        <v>0</v>
      </c>
      <c r="AT1071" s="28">
        <f>SUMIFS('[1]BD Unidades'!$BE$3:$BE$1424,'[1]BD Unidades'!$A$3:$A$1424,$A1071)</f>
        <v>0</v>
      </c>
      <c r="AU1071" s="29">
        <f t="shared" si="66"/>
        <v>0</v>
      </c>
      <c r="AV1071" s="30">
        <f t="shared" si="67"/>
        <v>8.2500000000000004E-3</v>
      </c>
      <c r="AW1071" s="25">
        <f>IFERROR(SUMIFS('[1]BD Unidades'!$BI$3:$BI$1424,'[1]BD Unidades'!$A$3:$A$1424,$A1071),"-")</f>
        <v>0</v>
      </c>
      <c r="AX1071" s="25">
        <f>IFERROR(SUMIFS('[1]BD Unidades'!$BJ$3:$BJ$1424,'[1]BD Unidades'!$A$3:$A$1424,$A1071),"-")</f>
        <v>0</v>
      </c>
    </row>
    <row r="1072" spans="1:50" ht="14.4" x14ac:dyDescent="0.3">
      <c r="A1072" s="7">
        <v>252</v>
      </c>
      <c r="B1072" s="7" t="s">
        <v>5586</v>
      </c>
      <c r="D1072" s="8" t="s">
        <v>5587</v>
      </c>
      <c r="E1072" s="19" t="s">
        <v>5450</v>
      </c>
      <c r="F1072" s="19" t="s">
        <v>5588</v>
      </c>
      <c r="G1072" s="19" t="s">
        <v>5589</v>
      </c>
      <c r="H1072" s="19">
        <v>2</v>
      </c>
      <c r="I1072" s="19">
        <v>2024</v>
      </c>
      <c r="J1072" s="19" t="s">
        <v>45</v>
      </c>
      <c r="K1072" s="19" t="s">
        <v>5276</v>
      </c>
      <c r="L1072" s="19" t="s">
        <v>47</v>
      </c>
      <c r="M1072" s="19" t="s">
        <v>68</v>
      </c>
      <c r="N1072" s="19" t="s">
        <v>68</v>
      </c>
      <c r="O1072" s="19" t="s">
        <v>436</v>
      </c>
      <c r="P1072" s="19" t="s">
        <v>51</v>
      </c>
      <c r="Q1072" s="9" t="s">
        <v>5591</v>
      </c>
      <c r="R1072" s="20">
        <v>88.736999999999995</v>
      </c>
      <c r="S1072" s="20">
        <v>54.42</v>
      </c>
      <c r="T1072" s="20">
        <v>40.447000000000003</v>
      </c>
      <c r="U1072" s="20">
        <v>9</v>
      </c>
      <c r="V1072" s="21">
        <f>_xlfn.XLOOKUP(D1072,'[1]Gen. Real'!$A:$A,'[1]Gen. Real'!$C:$C,"-",0)</f>
        <v>126.53979999999997</v>
      </c>
      <c r="W1072" s="22"/>
      <c r="X1072" s="22" t="str">
        <f>_xlfn.XLOOKUP(D1072,[1]Vertimiento!$A:$A,[1]Vertimiento!$E:$E,"-",0)</f>
        <v>-</v>
      </c>
      <c r="Y1072" s="23" t="str">
        <f t="shared" si="64"/>
        <v>-</v>
      </c>
      <c r="Z1072" s="19" t="str">
        <f>_xlfn.XLOOKUP(D1072,[1]Cmg!$I$4:$I$85,[1]Cmg!$M$4:$M$85,"----",0,1)</f>
        <v>----</v>
      </c>
      <c r="AA1072" s="19" t="str">
        <f>_xlfn.XLOOKUP(D1072,[1]Cmg!$A$4:$A$89,[1]Cmg!$B$4:$B$89,"----",0,1)</f>
        <v>----</v>
      </c>
      <c r="AB1072" s="19" t="str">
        <f>_xlfn.XLOOKUP(D1072,[1]Cmg!$E$4:$E$89,[1]Cmg!$F$4:$F$89,"----",0,1)</f>
        <v>----</v>
      </c>
      <c r="AC1072" s="19" t="str">
        <f>_xlfn.XLOOKUP(D1072,[1]Cmg!$O$4:$O$89,[1]Cmg!$P$4:$P$89,"----",0,1)</f>
        <v>----</v>
      </c>
      <c r="AD1072" s="24" t="str">
        <f>_xlfn.XLOOKUP(D1072,[1]Cmg!$S$4:$S$89,[1]Cmg!$U$4:$U$89,"----",0,1)</f>
        <v>----</v>
      </c>
      <c r="AG1072" s="25">
        <f>IFERROR(SUMIFS('[1]BD Unidades'!$AH:$AH,'[1]BD Unidades'!$A:$A,'BD Centrales 2023'!$A1072),"-")</f>
        <v>0</v>
      </c>
      <c r="AH1072" s="25">
        <f>SUMIFS('[1]BD Unidades'!$AJ$3:$AJ$1424,'[1]BD Unidades'!$A$3:$A$1424,$A1072)</f>
        <v>3780.5740475036719</v>
      </c>
      <c r="AI1072" s="25">
        <f>SUMIFS('[1]BD Unidades'!$AL$3:$AL$1424,'[1]BD Unidades'!$A$3:$A$1424,$A1072)</f>
        <v>136.25545954149146</v>
      </c>
      <c r="AJ1072" s="26">
        <f t="shared" si="65"/>
        <v>3.4787181646893255E-2</v>
      </c>
      <c r="AK1072" s="27">
        <f>IFERROR(SUMIFS('[1]BD Unidades'!$AO$3:$AO$1424,'[1]BD Unidades'!$A$3:$A$1424,$A1072),"-")</f>
        <v>0</v>
      </c>
      <c r="AL1072" s="27">
        <f>IFERROR(SUMIFS('[1]BD Unidades'!$AQ$3:$AQ$1424,'[1]BD Unidades'!$A$3:$A$1424,$A1072),"-")</f>
        <v>0</v>
      </c>
      <c r="AM1072" s="27">
        <f>IFERROR(SUMIFS('[1]BD Unidades'!$AS$3:$AS$1424,'[1]BD Unidades'!$A$3:$A$1424,$A1072),"-")</f>
        <v>0</v>
      </c>
      <c r="AN1072" s="27">
        <f>IFERROR(SUMIFS('[1]BD Unidades'!$AU$3:$AU$1424,'[1]BD Unidades'!$A$3:$A$1424,$A1072),"-")</f>
        <v>0</v>
      </c>
      <c r="AO1072" s="27"/>
      <c r="AP1072" s="27"/>
      <c r="AQ1072" s="25">
        <f>IFERROR(SUMIFS('[1]BD Unidades'!$AZ$3:$AZ$1424,'[1]BD Unidades'!$A$3:$A$1424,$A1072),"-")</f>
        <v>0</v>
      </c>
      <c r="AR1072" s="25">
        <f>IFERROR(SUMIFS('[1]BD Unidades'!$BA$3:$BA$1424,'[1]BD Unidades'!$A$3:$A$1424,$A1072),"-")</f>
        <v>39.3106737071137</v>
      </c>
      <c r="AS1072" s="28">
        <f>SUMIFS('[1]BD Unidades'!$BC$3:$BC$1424,'[1]BD Unidades'!$A$3:$A$1424,$A1072)</f>
        <v>0</v>
      </c>
      <c r="AT1072" s="28">
        <f>SUMIFS('[1]BD Unidades'!$BE$3:$BE$1424,'[1]BD Unidades'!$A$3:$A$1424,$A1072)</f>
        <v>0</v>
      </c>
      <c r="AU1072" s="29">
        <f t="shared" si="66"/>
        <v>0</v>
      </c>
      <c r="AV1072" s="30">
        <f t="shared" si="67"/>
        <v>0.54420000000000002</v>
      </c>
      <c r="AW1072" s="25">
        <f>IFERROR(SUMIFS('[1]BD Unidades'!$BI$3:$BI$1424,'[1]BD Unidades'!$A$3:$A$1424,$A1072),"-")</f>
        <v>0</v>
      </c>
      <c r="AX1072" s="25">
        <f>IFERROR(SUMIFS('[1]BD Unidades'!$BJ$3:$BJ$1424,'[1]BD Unidades'!$A$3:$A$1424,$A1072),"-")</f>
        <v>0</v>
      </c>
    </row>
    <row r="1073" spans="1:50" ht="14.4" x14ac:dyDescent="0.3">
      <c r="A1073" s="7">
        <v>253</v>
      </c>
      <c r="B1073" s="7" t="s">
        <v>5802</v>
      </c>
      <c r="D1073" s="8" t="s">
        <v>5803</v>
      </c>
      <c r="E1073" s="19" t="s">
        <v>2970</v>
      </c>
      <c r="F1073" s="19" t="s">
        <v>2971</v>
      </c>
      <c r="G1073" s="19" t="s">
        <v>5804</v>
      </c>
      <c r="H1073" s="19">
        <v>1</v>
      </c>
      <c r="I1073" s="19">
        <v>2024</v>
      </c>
      <c r="J1073" s="19" t="s">
        <v>45</v>
      </c>
      <c r="K1073" s="19" t="s">
        <v>5267</v>
      </c>
      <c r="L1073" s="19" t="s">
        <v>213</v>
      </c>
      <c r="M1073" s="19" t="s">
        <v>68</v>
      </c>
      <c r="N1073" s="19" t="s">
        <v>214</v>
      </c>
      <c r="O1073" s="19" t="s">
        <v>5805</v>
      </c>
      <c r="P1073" s="19" t="s">
        <v>51</v>
      </c>
      <c r="Q1073" s="9" t="s">
        <v>5806</v>
      </c>
      <c r="R1073" s="20">
        <v>0.8</v>
      </c>
      <c r="S1073" s="20">
        <v>0</v>
      </c>
      <c r="T1073" s="20">
        <v>0.8</v>
      </c>
      <c r="U1073" s="20" t="s">
        <v>397</v>
      </c>
      <c r="V1073" s="21">
        <f>_xlfn.XLOOKUP(D1073,'[1]Gen. Real'!$A:$A,'[1]Gen. Real'!$C:$C,"-",0)</f>
        <v>1.4200000000000001E-2</v>
      </c>
      <c r="W1073" s="22"/>
      <c r="X1073" s="22" t="str">
        <f>_xlfn.XLOOKUP(D1073,[1]Vertimiento!$A:$A,[1]Vertimiento!$E:$E,"-",0)</f>
        <v>-</v>
      </c>
      <c r="Y1073" s="23" t="str">
        <f t="shared" si="64"/>
        <v>-</v>
      </c>
      <c r="Z1073" s="19" t="str">
        <f>_xlfn.XLOOKUP(D1073,[1]Cmg!$I$4:$I$85,[1]Cmg!$M$4:$M$85,"----",0,1)</f>
        <v>----</v>
      </c>
      <c r="AA1073" s="19" t="str">
        <f>_xlfn.XLOOKUP(D1073,[1]Cmg!$A$4:$A$89,[1]Cmg!$B$4:$B$89,"----",0,1)</f>
        <v>----</v>
      </c>
      <c r="AB1073" s="19" t="str">
        <f>_xlfn.XLOOKUP(D1073,[1]Cmg!$E$4:$E$89,[1]Cmg!$F$4:$F$89,"----",0,1)</f>
        <v>----</v>
      </c>
      <c r="AC1073" s="19" t="str">
        <f>_xlfn.XLOOKUP(D1073,[1]Cmg!$O$4:$O$89,[1]Cmg!$P$4:$P$89,"----",0,1)</f>
        <v>----</v>
      </c>
      <c r="AD1073" s="24" t="str">
        <f>_xlfn.XLOOKUP(D1073,[1]Cmg!$S$4:$S$89,[1]Cmg!$U$4:$U$89,"----",0,1)</f>
        <v>----</v>
      </c>
      <c r="AG1073" s="25">
        <f>IFERROR(SUMIFS('[1]BD Unidades'!$AH:$AH,'[1]BD Unidades'!$A:$A,'BD Centrales 2023'!$A1073),"-")</f>
        <v>0.78600000000000014</v>
      </c>
      <c r="AH1073" s="25">
        <f>SUMIFS('[1]BD Unidades'!$AJ$3:$AJ$1424,'[1]BD Unidades'!$A$3:$A$1424,$A1073)</f>
        <v>8760</v>
      </c>
      <c r="AI1073" s="25">
        <f>SUMIFS('[1]BD Unidades'!$AL$3:$AL$1424,'[1]BD Unidades'!$A$3:$A$1424,$A1073)</f>
        <v>0</v>
      </c>
      <c r="AJ1073" s="26">
        <f t="shared" si="65"/>
        <v>0</v>
      </c>
      <c r="AK1073" s="27">
        <f>IFERROR(SUMIFS('[1]BD Unidades'!$AO$3:$AO$1424,'[1]BD Unidades'!$A$3:$A$1424,$A1073),"-")</f>
        <v>0</v>
      </c>
      <c r="AL1073" s="27">
        <f>IFERROR(SUMIFS('[1]BD Unidades'!$AQ$3:$AQ$1424,'[1]BD Unidades'!$A$3:$A$1424,$A1073),"-")</f>
        <v>0</v>
      </c>
      <c r="AM1073" s="27">
        <f>IFERROR(SUMIFS('[1]BD Unidades'!$AS$3:$AS$1424,'[1]BD Unidades'!$A$3:$A$1424,$A1073),"-")</f>
        <v>0</v>
      </c>
      <c r="AN1073" s="27">
        <f>IFERROR(SUMIFS('[1]BD Unidades'!$AU$3:$AU$1424,'[1]BD Unidades'!$A$3:$A$1424,$A1073),"-")</f>
        <v>0</v>
      </c>
      <c r="AO1073" s="27"/>
      <c r="AP1073" s="27"/>
      <c r="AQ1073" s="25">
        <f>IFERROR(SUMIFS('[1]BD Unidades'!$AZ$3:$AZ$1424,'[1]BD Unidades'!$A$3:$A$1424,$A1073),"-")</f>
        <v>0.78600000000000014</v>
      </c>
      <c r="AR1073" s="25">
        <f>IFERROR(SUMIFS('[1]BD Unidades'!$BA$3:$BA$1424,'[1]BD Unidades'!$A$3:$A$1424,$A1073),"-")</f>
        <v>0.8</v>
      </c>
      <c r="AS1073" s="28">
        <f>SUMIFS('[1]BD Unidades'!$BC$3:$BC$1424,'[1]BD Unidades'!$A$3:$A$1424,$A1073)</f>
        <v>1E-4</v>
      </c>
      <c r="AT1073" s="28">
        <f>SUMIFS('[1]BD Unidades'!$BE$3:$BE$1424,'[1]BD Unidades'!$A$3:$A$1424,$A1073)</f>
        <v>1</v>
      </c>
      <c r="AU1073" s="29">
        <f t="shared" si="66"/>
        <v>0.99990000000000001</v>
      </c>
      <c r="AV1073" s="30">
        <f t="shared" si="67"/>
        <v>0</v>
      </c>
      <c r="AW1073" s="25">
        <f>IFERROR(SUMIFS('[1]BD Unidades'!$BI$3:$BI$1424,'[1]BD Unidades'!$A$3:$A$1424,$A1073),"-")</f>
        <v>0.78592139999999999</v>
      </c>
      <c r="AX1073" s="25">
        <f>IFERROR(SUMIFS('[1]BD Unidades'!$BJ$3:$BJ$1424,'[1]BD Unidades'!$A$3:$A$1424,$A1073),"-")</f>
        <v>0.5055656164811474</v>
      </c>
    </row>
    <row r="1074" spans="1:50" ht="14.4" x14ac:dyDescent="0.3">
      <c r="A1074" s="7">
        <v>254</v>
      </c>
      <c r="B1074" s="7" t="s">
        <v>5807</v>
      </c>
      <c r="D1074" s="8" t="s">
        <v>5808</v>
      </c>
      <c r="E1074" s="19" t="s">
        <v>2970</v>
      </c>
      <c r="F1074" s="19" t="s">
        <v>2971</v>
      </c>
      <c r="G1074" s="19" t="s">
        <v>5809</v>
      </c>
      <c r="H1074" s="19">
        <v>1</v>
      </c>
      <c r="I1074" s="19">
        <v>2024</v>
      </c>
      <c r="J1074" s="19" t="s">
        <v>45</v>
      </c>
      <c r="K1074" s="19" t="s">
        <v>5267</v>
      </c>
      <c r="L1074" s="19" t="s">
        <v>213</v>
      </c>
      <c r="M1074" s="19" t="s">
        <v>68</v>
      </c>
      <c r="N1074" s="19" t="s">
        <v>214</v>
      </c>
      <c r="O1074" s="19" t="s">
        <v>5810</v>
      </c>
      <c r="P1074" s="19" t="s">
        <v>51</v>
      </c>
      <c r="Q1074" s="9" t="s">
        <v>5811</v>
      </c>
      <c r="R1074" s="20">
        <v>0.83</v>
      </c>
      <c r="S1074" s="20">
        <v>0</v>
      </c>
      <c r="T1074" s="20">
        <v>0.83</v>
      </c>
      <c r="U1074" s="20" t="s">
        <v>397</v>
      </c>
      <c r="V1074" s="21">
        <f>_xlfn.XLOOKUP(D1074,'[1]Gen. Real'!$A:$A,'[1]Gen. Real'!$C:$C,"-",0)</f>
        <v>0</v>
      </c>
      <c r="W1074" s="22"/>
      <c r="X1074" s="22" t="str">
        <f>_xlfn.XLOOKUP(D1074,[1]Vertimiento!$A:$A,[1]Vertimiento!$E:$E,"-",0)</f>
        <v>-</v>
      </c>
      <c r="Y1074" s="23" t="str">
        <f t="shared" si="64"/>
        <v>-</v>
      </c>
      <c r="Z1074" s="19" t="str">
        <f>_xlfn.XLOOKUP(D1074,[1]Cmg!$I$4:$I$85,[1]Cmg!$M$4:$M$85,"----",0,1)</f>
        <v>----</v>
      </c>
      <c r="AA1074" s="19" t="str">
        <f>_xlfn.XLOOKUP(D1074,[1]Cmg!$A$4:$A$89,[1]Cmg!$B$4:$B$89,"----",0,1)</f>
        <v>----</v>
      </c>
      <c r="AB1074" s="19" t="str">
        <f>_xlfn.XLOOKUP(D1074,[1]Cmg!$E$4:$E$89,[1]Cmg!$F$4:$F$89,"----",0,1)</f>
        <v>----</v>
      </c>
      <c r="AC1074" s="19" t="str">
        <f>_xlfn.XLOOKUP(D1074,[1]Cmg!$O$4:$O$89,[1]Cmg!$P$4:$P$89,"----",0,1)</f>
        <v>----</v>
      </c>
      <c r="AD1074" s="24" t="str">
        <f>_xlfn.XLOOKUP(D1074,[1]Cmg!$S$4:$S$89,[1]Cmg!$U$4:$U$89,"----",0,1)</f>
        <v>----</v>
      </c>
      <c r="AG1074" s="25">
        <f>IFERROR(SUMIFS('[1]BD Unidades'!$AH:$AH,'[1]BD Unidades'!$A:$A,'BD Centrales 2023'!$A1074),"-")</f>
        <v>0</v>
      </c>
      <c r="AH1074" s="25">
        <f>SUMIFS('[1]BD Unidades'!$AJ$3:$AJ$1424,'[1]BD Unidades'!$A$3:$A$1424,$A1074)</f>
        <v>0</v>
      </c>
      <c r="AI1074" s="25">
        <f>SUMIFS('[1]BD Unidades'!$AL$3:$AL$1424,'[1]BD Unidades'!$A$3:$A$1424,$A1074)</f>
        <v>0</v>
      </c>
      <c r="AJ1074" s="26" t="str">
        <f t="shared" si="65"/>
        <v>-</v>
      </c>
      <c r="AK1074" s="27">
        <f>IFERROR(SUMIFS('[1]BD Unidades'!$AO$3:$AO$1424,'[1]BD Unidades'!$A$3:$A$1424,$A1074),"-")</f>
        <v>0</v>
      </c>
      <c r="AL1074" s="27">
        <f>IFERROR(SUMIFS('[1]BD Unidades'!$AQ$3:$AQ$1424,'[1]BD Unidades'!$A$3:$A$1424,$A1074),"-")</f>
        <v>0</v>
      </c>
      <c r="AM1074" s="27">
        <f>IFERROR(SUMIFS('[1]BD Unidades'!$AS$3:$AS$1424,'[1]BD Unidades'!$A$3:$A$1424,$A1074),"-")</f>
        <v>0</v>
      </c>
      <c r="AN1074" s="27">
        <f>IFERROR(SUMIFS('[1]BD Unidades'!$AU$3:$AU$1424,'[1]BD Unidades'!$A$3:$A$1424,$A1074),"-")</f>
        <v>0</v>
      </c>
      <c r="AO1074" s="27"/>
      <c r="AP1074" s="27"/>
      <c r="AQ1074" s="25">
        <f>IFERROR(SUMIFS('[1]BD Unidades'!$AZ$3:$AZ$1424,'[1]BD Unidades'!$A$3:$A$1424,$A1074),"-")</f>
        <v>0</v>
      </c>
      <c r="AR1074" s="25">
        <f>IFERROR(SUMIFS('[1]BD Unidades'!$BA$3:$BA$1424,'[1]BD Unidades'!$A$3:$A$1424,$A1074),"-")</f>
        <v>0</v>
      </c>
      <c r="AS1074" s="28">
        <f>SUMIFS('[1]BD Unidades'!$BC$3:$BC$1424,'[1]BD Unidades'!$A$3:$A$1424,$A1074)</f>
        <v>0</v>
      </c>
      <c r="AT1074" s="28">
        <f>SUMIFS('[1]BD Unidades'!$BE$3:$BE$1424,'[1]BD Unidades'!$A$3:$A$1424,$A1074)</f>
        <v>0</v>
      </c>
      <c r="AU1074" s="29">
        <f t="shared" si="66"/>
        <v>0</v>
      </c>
      <c r="AV1074" s="30">
        <f t="shared" si="67"/>
        <v>0</v>
      </c>
      <c r="AW1074" s="25">
        <f>IFERROR(SUMIFS('[1]BD Unidades'!$BI$3:$BI$1424,'[1]BD Unidades'!$A$3:$A$1424,$A1074),"-")</f>
        <v>0</v>
      </c>
      <c r="AX1074" s="25">
        <f>IFERROR(SUMIFS('[1]BD Unidades'!$BJ$3:$BJ$1424,'[1]BD Unidades'!$A$3:$A$1424,$A1074),"-")</f>
        <v>0</v>
      </c>
    </row>
    <row r="1075" spans="1:50" ht="14.4" x14ac:dyDescent="0.3">
      <c r="A1075" s="7">
        <v>255</v>
      </c>
      <c r="B1075" s="7" t="s">
        <v>5812</v>
      </c>
      <c r="D1075" s="8" t="s">
        <v>5813</v>
      </c>
      <c r="E1075" s="19" t="s">
        <v>2970</v>
      </c>
      <c r="F1075" s="19" t="s">
        <v>2971</v>
      </c>
      <c r="G1075" s="19" t="s">
        <v>5814</v>
      </c>
      <c r="H1075" s="19">
        <v>5</v>
      </c>
      <c r="I1075" s="19">
        <v>2024</v>
      </c>
      <c r="J1075" s="19" t="s">
        <v>45</v>
      </c>
      <c r="K1075" s="19" t="s">
        <v>5267</v>
      </c>
      <c r="L1075" s="19" t="s">
        <v>213</v>
      </c>
      <c r="M1075" s="19" t="s">
        <v>68</v>
      </c>
      <c r="N1075" s="19" t="s">
        <v>214</v>
      </c>
      <c r="O1075" s="19" t="s">
        <v>5815</v>
      </c>
      <c r="P1075" s="19" t="s">
        <v>51</v>
      </c>
      <c r="Q1075" s="9" t="s">
        <v>5816</v>
      </c>
      <c r="R1075" s="20">
        <v>2.4</v>
      </c>
      <c r="S1075" s="20">
        <v>0</v>
      </c>
      <c r="T1075" s="20">
        <v>2.4</v>
      </c>
      <c r="U1075" s="20" t="s">
        <v>397</v>
      </c>
      <c r="V1075" s="21">
        <f>_xlfn.XLOOKUP(D1075,'[1]Gen. Real'!$A:$A,'[1]Gen. Real'!$C:$C,"-",0)</f>
        <v>9.1800000000000007E-2</v>
      </c>
      <c r="W1075" s="22"/>
      <c r="X1075" s="22" t="str">
        <f>_xlfn.XLOOKUP(D1075,[1]Vertimiento!$A:$A,[1]Vertimiento!$E:$E,"-",0)</f>
        <v>-</v>
      </c>
      <c r="Y1075" s="23" t="str">
        <f t="shared" si="64"/>
        <v>-</v>
      </c>
      <c r="Z1075" s="19" t="str">
        <f>_xlfn.XLOOKUP(D1075,[1]Cmg!$I$4:$I$85,[1]Cmg!$M$4:$M$85,"----",0,1)</f>
        <v>----</v>
      </c>
      <c r="AA1075" s="19" t="str">
        <f>_xlfn.XLOOKUP(D1075,[1]Cmg!$A$4:$A$89,[1]Cmg!$B$4:$B$89,"----",0,1)</f>
        <v>----</v>
      </c>
      <c r="AB1075" s="19" t="str">
        <f>_xlfn.XLOOKUP(D1075,[1]Cmg!$E$4:$E$89,[1]Cmg!$F$4:$F$89,"----",0,1)</f>
        <v>----</v>
      </c>
      <c r="AC1075" s="19" t="str">
        <f>_xlfn.XLOOKUP(D1075,[1]Cmg!$O$4:$O$89,[1]Cmg!$P$4:$P$89,"----",0,1)</f>
        <v>----</v>
      </c>
      <c r="AD1075" s="24" t="str">
        <f>_xlfn.XLOOKUP(D1075,[1]Cmg!$S$4:$S$89,[1]Cmg!$U$4:$U$89,"----",0,1)</f>
        <v>----</v>
      </c>
      <c r="AG1075" s="25">
        <f>IFERROR(SUMIFS('[1]BD Unidades'!$AH:$AH,'[1]BD Unidades'!$A:$A,'BD Centrales 2023'!$A1075),"-")</f>
        <v>2.4</v>
      </c>
      <c r="AH1075" s="25">
        <f>SUMIFS('[1]BD Unidades'!$AJ$3:$AJ$1424,'[1]BD Unidades'!$A$3:$A$1424,$A1075)</f>
        <v>8760</v>
      </c>
      <c r="AI1075" s="25">
        <f>SUMIFS('[1]BD Unidades'!$AL$3:$AL$1424,'[1]BD Unidades'!$A$3:$A$1424,$A1075)</f>
        <v>0</v>
      </c>
      <c r="AJ1075" s="26">
        <f t="shared" si="65"/>
        <v>0</v>
      </c>
      <c r="AK1075" s="27">
        <f>IFERROR(SUMIFS('[1]BD Unidades'!$AO$3:$AO$1424,'[1]BD Unidades'!$A$3:$A$1424,$A1075),"-")</f>
        <v>0</v>
      </c>
      <c r="AL1075" s="27">
        <f>IFERROR(SUMIFS('[1]BD Unidades'!$AQ$3:$AQ$1424,'[1]BD Unidades'!$A$3:$A$1424,$A1075),"-")</f>
        <v>0</v>
      </c>
      <c r="AM1075" s="27">
        <f>IFERROR(SUMIFS('[1]BD Unidades'!$AS$3:$AS$1424,'[1]BD Unidades'!$A$3:$A$1424,$A1075),"-")</f>
        <v>0</v>
      </c>
      <c r="AN1075" s="27">
        <f>IFERROR(SUMIFS('[1]BD Unidades'!$AU$3:$AU$1424,'[1]BD Unidades'!$A$3:$A$1424,$A1075),"-")</f>
        <v>0</v>
      </c>
      <c r="AO1075" s="27"/>
      <c r="AP1075" s="27"/>
      <c r="AQ1075" s="25">
        <f>IFERROR(SUMIFS('[1]BD Unidades'!$AZ$3:$AZ$1424,'[1]BD Unidades'!$A$3:$A$1424,$A1075),"-")</f>
        <v>2.3999999999999995</v>
      </c>
      <c r="AR1075" s="25">
        <f>IFERROR(SUMIFS('[1]BD Unidades'!$BA$3:$BA$1424,'[1]BD Unidades'!$A$3:$A$1424,$A1075),"-")</f>
        <v>2.4</v>
      </c>
      <c r="AS1075" s="28">
        <f>SUMIFS('[1]BD Unidades'!$BC$3:$BC$1424,'[1]BD Unidades'!$A$3:$A$1424,$A1075)</f>
        <v>1E-4</v>
      </c>
      <c r="AT1075" s="28">
        <f>SUMIFS('[1]BD Unidades'!$BE$3:$BE$1424,'[1]BD Unidades'!$A$3:$A$1424,$A1075)</f>
        <v>1</v>
      </c>
      <c r="AU1075" s="29">
        <f t="shared" si="66"/>
        <v>0.99990000000000001</v>
      </c>
      <c r="AV1075" s="30">
        <f t="shared" si="67"/>
        <v>0</v>
      </c>
      <c r="AW1075" s="25">
        <f>IFERROR(SUMIFS('[1]BD Unidades'!$BI$3:$BI$1424,'[1]BD Unidades'!$A$3:$A$1424,$A1075),"-")</f>
        <v>2.3997600000000006</v>
      </c>
      <c r="AX1075" s="25">
        <f>IFERROR(SUMIFS('[1]BD Unidades'!$BJ$3:$BJ$1424,'[1]BD Unidades'!$A$3:$A$1424,$A1075),"-")</f>
        <v>1.5437118060493056</v>
      </c>
    </row>
    <row r="1076" spans="1:50" ht="14.4" x14ac:dyDescent="0.3">
      <c r="A1076" s="7">
        <v>256</v>
      </c>
      <c r="B1076" s="7" t="s">
        <v>5817</v>
      </c>
      <c r="D1076" s="8" t="s">
        <v>5818</v>
      </c>
      <c r="E1076" s="19" t="s">
        <v>2970</v>
      </c>
      <c r="F1076" s="19" t="s">
        <v>2971</v>
      </c>
      <c r="G1076" s="19" t="s">
        <v>5819</v>
      </c>
      <c r="H1076" s="19">
        <v>4</v>
      </c>
      <c r="I1076" s="19">
        <v>2024</v>
      </c>
      <c r="J1076" s="19" t="s">
        <v>45</v>
      </c>
      <c r="K1076" s="19" t="s">
        <v>5267</v>
      </c>
      <c r="L1076" s="19" t="s">
        <v>213</v>
      </c>
      <c r="M1076" s="19" t="s">
        <v>68</v>
      </c>
      <c r="N1076" s="19" t="s">
        <v>214</v>
      </c>
      <c r="O1076" s="19" t="s">
        <v>215</v>
      </c>
      <c r="P1076" s="19" t="s">
        <v>51</v>
      </c>
      <c r="Q1076" s="9" t="s">
        <v>5754</v>
      </c>
      <c r="R1076" s="20">
        <v>3.4</v>
      </c>
      <c r="S1076" s="20">
        <v>0</v>
      </c>
      <c r="T1076" s="20">
        <v>3.4</v>
      </c>
      <c r="U1076" s="20" t="s">
        <v>397</v>
      </c>
      <c r="V1076" s="21">
        <f>_xlfn.XLOOKUP(D1076,'[1]Gen. Real'!$A:$A,'[1]Gen. Real'!$C:$C,"-",0)</f>
        <v>0</v>
      </c>
      <c r="W1076" s="22"/>
      <c r="X1076" s="22" t="str">
        <f>_xlfn.XLOOKUP(D1076,[1]Vertimiento!$A:$A,[1]Vertimiento!$E:$E,"-",0)</f>
        <v>-</v>
      </c>
      <c r="Y1076" s="23" t="str">
        <f t="shared" si="64"/>
        <v>-</v>
      </c>
      <c r="Z1076" s="19" t="str">
        <f>_xlfn.XLOOKUP(D1076,[1]Cmg!$I$4:$I$85,[1]Cmg!$M$4:$M$85,"----",0,1)</f>
        <v>----</v>
      </c>
      <c r="AA1076" s="19" t="str">
        <f>_xlfn.XLOOKUP(D1076,[1]Cmg!$A$4:$A$89,[1]Cmg!$B$4:$B$89,"----",0,1)</f>
        <v>----</v>
      </c>
      <c r="AB1076" s="19" t="str">
        <f>_xlfn.XLOOKUP(D1076,[1]Cmg!$E$4:$E$89,[1]Cmg!$F$4:$F$89,"----",0,1)</f>
        <v>----</v>
      </c>
      <c r="AC1076" s="19" t="str">
        <f>_xlfn.XLOOKUP(D1076,[1]Cmg!$O$4:$O$89,[1]Cmg!$P$4:$P$89,"----",0,1)</f>
        <v>----</v>
      </c>
      <c r="AD1076" s="24" t="str">
        <f>_xlfn.XLOOKUP(D1076,[1]Cmg!$S$4:$S$89,[1]Cmg!$U$4:$U$89,"----",0,1)</f>
        <v>----</v>
      </c>
      <c r="AG1076" s="25">
        <f>IFERROR(SUMIFS('[1]BD Unidades'!$AH:$AH,'[1]BD Unidades'!$A:$A,'BD Centrales 2023'!$A1076),"-")</f>
        <v>3.4</v>
      </c>
      <c r="AH1076" s="25">
        <f>SUMIFS('[1]BD Unidades'!$AJ$3:$AJ$1424,'[1]BD Unidades'!$A$3:$A$1424,$A1076)</f>
        <v>8760</v>
      </c>
      <c r="AI1076" s="25">
        <f>SUMIFS('[1]BD Unidades'!$AL$3:$AL$1424,'[1]BD Unidades'!$A$3:$A$1424,$A1076)</f>
        <v>0</v>
      </c>
      <c r="AJ1076" s="26">
        <f t="shared" si="65"/>
        <v>0</v>
      </c>
      <c r="AK1076" s="27">
        <f>IFERROR(SUMIFS('[1]BD Unidades'!$AO$3:$AO$1424,'[1]BD Unidades'!$A$3:$A$1424,$A1076),"-")</f>
        <v>0</v>
      </c>
      <c r="AL1076" s="27">
        <f>IFERROR(SUMIFS('[1]BD Unidades'!$AQ$3:$AQ$1424,'[1]BD Unidades'!$A$3:$A$1424,$A1076),"-")</f>
        <v>0</v>
      </c>
      <c r="AM1076" s="27">
        <f>IFERROR(SUMIFS('[1]BD Unidades'!$AS$3:$AS$1424,'[1]BD Unidades'!$A$3:$A$1424,$A1076),"-")</f>
        <v>0</v>
      </c>
      <c r="AN1076" s="27">
        <f>IFERROR(SUMIFS('[1]BD Unidades'!$AU$3:$AU$1424,'[1]BD Unidades'!$A$3:$A$1424,$A1076),"-")</f>
        <v>0</v>
      </c>
      <c r="AO1076" s="27"/>
      <c r="AP1076" s="27"/>
      <c r="AQ1076" s="25">
        <f>IFERROR(SUMIFS('[1]BD Unidades'!$AZ$3:$AZ$1424,'[1]BD Unidades'!$A$3:$A$1424,$A1076),"-")</f>
        <v>3.4</v>
      </c>
      <c r="AR1076" s="25">
        <f>IFERROR(SUMIFS('[1]BD Unidades'!$BA$3:$BA$1424,'[1]BD Unidades'!$A$3:$A$1424,$A1076),"-")</f>
        <v>3.4</v>
      </c>
      <c r="AS1076" s="28">
        <f>SUMIFS('[1]BD Unidades'!$BC$3:$BC$1424,'[1]BD Unidades'!$A$3:$A$1424,$A1076)</f>
        <v>1E-4</v>
      </c>
      <c r="AT1076" s="28">
        <f>SUMIFS('[1]BD Unidades'!$BE$3:$BE$1424,'[1]BD Unidades'!$A$3:$A$1424,$A1076)</f>
        <v>1</v>
      </c>
      <c r="AU1076" s="29">
        <f t="shared" si="66"/>
        <v>0.99990000000000001</v>
      </c>
      <c r="AV1076" s="30">
        <f t="shared" si="67"/>
        <v>0</v>
      </c>
      <c r="AW1076" s="25">
        <f>IFERROR(SUMIFS('[1]BD Unidades'!$BI$3:$BI$1424,'[1]BD Unidades'!$A$3:$A$1424,$A1076),"-")</f>
        <v>3.3996599999999981</v>
      </c>
      <c r="AX1076" s="25">
        <f>IFERROR(SUMIFS('[1]BD Unidades'!$BJ$3:$BJ$1424,'[1]BD Unidades'!$A$3:$A$1424,$A1076),"-")</f>
        <v>2.1869250585698476</v>
      </c>
    </row>
    <row r="1077" spans="1:50" ht="14.4" x14ac:dyDescent="0.3">
      <c r="A1077" s="7">
        <v>259</v>
      </c>
      <c r="B1077" s="7" t="s">
        <v>5631</v>
      </c>
      <c r="D1077" s="8" t="s">
        <v>5632</v>
      </c>
      <c r="E1077" s="19" t="s">
        <v>5450</v>
      </c>
      <c r="F1077" s="19" t="s">
        <v>5588</v>
      </c>
      <c r="G1077" s="19" t="s">
        <v>5633</v>
      </c>
      <c r="H1077" s="19">
        <v>3</v>
      </c>
      <c r="I1077" s="19">
        <v>2024</v>
      </c>
      <c r="J1077" s="19" t="s">
        <v>45</v>
      </c>
      <c r="K1077" s="19" t="s">
        <v>5276</v>
      </c>
      <c r="L1077" s="19" t="s">
        <v>47</v>
      </c>
      <c r="M1077" s="19" t="s">
        <v>229</v>
      </c>
      <c r="N1077" s="19" t="s">
        <v>1842</v>
      </c>
      <c r="O1077" s="19" t="s">
        <v>4001</v>
      </c>
      <c r="P1077" s="19" t="s">
        <v>51</v>
      </c>
      <c r="Q1077" s="9" t="s">
        <v>5634</v>
      </c>
      <c r="R1077" s="20">
        <v>33</v>
      </c>
      <c r="S1077" s="20">
        <v>0</v>
      </c>
      <c r="T1077" s="20">
        <v>33</v>
      </c>
      <c r="U1077" s="20">
        <v>4</v>
      </c>
      <c r="V1077" s="21">
        <f>_xlfn.XLOOKUP(D1077,'[1]Gen. Real'!$A:$A,'[1]Gen. Real'!$C:$C,"-",0)</f>
        <v>152.12679999999997</v>
      </c>
      <c r="W1077" s="22"/>
      <c r="X1077" s="22" t="str">
        <f>_xlfn.XLOOKUP(D1077,[1]Vertimiento!$A:$A,[1]Vertimiento!$E:$E,"-",0)</f>
        <v>-</v>
      </c>
      <c r="Y1077" s="23" t="str">
        <f t="shared" si="64"/>
        <v>-</v>
      </c>
      <c r="Z1077" s="19" t="str">
        <f>_xlfn.XLOOKUP(D1077,[1]Cmg!$I$4:$I$85,[1]Cmg!$M$4:$M$85,"----",0,1)</f>
        <v>----</v>
      </c>
      <c r="AA1077" s="19" t="str">
        <f>_xlfn.XLOOKUP(D1077,[1]Cmg!$A$4:$A$89,[1]Cmg!$B$4:$B$89,"----",0,1)</f>
        <v>----</v>
      </c>
      <c r="AB1077" s="19" t="str">
        <f>_xlfn.XLOOKUP(D1077,[1]Cmg!$E$4:$E$89,[1]Cmg!$F$4:$F$89,"----",0,1)</f>
        <v>----</v>
      </c>
      <c r="AC1077" s="19" t="str">
        <f>_xlfn.XLOOKUP(D1077,[1]Cmg!$O$4:$O$89,[1]Cmg!$P$4:$P$89,"----",0,1)</f>
        <v>----</v>
      </c>
      <c r="AD1077" s="24" t="str">
        <f>_xlfn.XLOOKUP(D1077,[1]Cmg!$S$4:$S$89,[1]Cmg!$U$4:$U$89,"----",0,1)</f>
        <v>----</v>
      </c>
      <c r="AG1077" s="25">
        <f>IFERROR(SUMIFS('[1]BD Unidades'!$AH:$AH,'[1]BD Unidades'!$A:$A,'BD Centrales 2023'!$A1077),"-")</f>
        <v>0</v>
      </c>
      <c r="AH1077" s="25">
        <f>SUMIFS('[1]BD Unidades'!$AJ$3:$AJ$1424,'[1]BD Unidades'!$A$3:$A$1424,$A1077)</f>
        <v>7624.609545454543</v>
      </c>
      <c r="AI1077" s="25">
        <f>SUMIFS('[1]BD Unidades'!$AL$3:$AL$1424,'[1]BD Unidades'!$A$3:$A$1424,$A1077)</f>
        <v>317.48886363636365</v>
      </c>
      <c r="AJ1077" s="26">
        <f t="shared" si="65"/>
        <v>3.9975438137728268E-2</v>
      </c>
      <c r="AK1077" s="27">
        <f>IFERROR(SUMIFS('[1]BD Unidades'!$AO$3:$AO$1424,'[1]BD Unidades'!$A$3:$A$1424,$A1077),"-")</f>
        <v>0</v>
      </c>
      <c r="AL1077" s="27">
        <f>IFERROR(SUMIFS('[1]BD Unidades'!$AQ$3:$AQ$1424,'[1]BD Unidades'!$A$3:$A$1424,$A1077),"-")</f>
        <v>0</v>
      </c>
      <c r="AM1077" s="27">
        <f>IFERROR(SUMIFS('[1]BD Unidades'!$AS$3:$AS$1424,'[1]BD Unidades'!$A$3:$A$1424,$A1077),"-")</f>
        <v>0</v>
      </c>
      <c r="AN1077" s="27">
        <f>IFERROR(SUMIFS('[1]BD Unidades'!$AU$3:$AU$1424,'[1]BD Unidades'!$A$3:$A$1424,$A1077),"-")</f>
        <v>0</v>
      </c>
      <c r="AO1077" s="27"/>
      <c r="AP1077" s="27"/>
      <c r="AQ1077" s="25">
        <f>IFERROR(SUMIFS('[1]BD Unidades'!$AZ$3:$AZ$1424,'[1]BD Unidades'!$A$3:$A$1424,$A1077),"-")</f>
        <v>0</v>
      </c>
      <c r="AR1077" s="25">
        <f>IFERROR(SUMIFS('[1]BD Unidades'!$BA$3:$BA$1424,'[1]BD Unidades'!$A$3:$A$1424,$A1077),"-")</f>
        <v>32.078327404224787</v>
      </c>
      <c r="AS1077" s="28">
        <f>SUMIFS('[1]BD Unidades'!$BC$3:$BC$1424,'[1]BD Unidades'!$A$3:$A$1424,$A1077)</f>
        <v>0</v>
      </c>
      <c r="AT1077" s="28">
        <f>SUMIFS('[1]BD Unidades'!$BE$3:$BE$1424,'[1]BD Unidades'!$A$3:$A$1424,$A1077)</f>
        <v>0</v>
      </c>
      <c r="AU1077" s="29">
        <f t="shared" si="66"/>
        <v>0</v>
      </c>
      <c r="AV1077" s="30">
        <f t="shared" si="67"/>
        <v>0</v>
      </c>
      <c r="AW1077" s="25">
        <f>IFERROR(SUMIFS('[1]BD Unidades'!$BI$3:$BI$1424,'[1]BD Unidades'!$A$3:$A$1424,$A1077),"-")</f>
        <v>0</v>
      </c>
      <c r="AX1077" s="25">
        <f>IFERROR(SUMIFS('[1]BD Unidades'!$BJ$3:$BJ$1424,'[1]BD Unidades'!$A$3:$A$1424,$A1077),"-")</f>
        <v>0</v>
      </c>
    </row>
    <row r="1078" spans="1:50" ht="14.4" x14ac:dyDescent="0.3">
      <c r="A1078" s="7">
        <v>265</v>
      </c>
      <c r="B1078" s="7" t="s">
        <v>5503</v>
      </c>
      <c r="D1078" s="8" t="s">
        <v>5504</v>
      </c>
      <c r="E1078" s="19" t="s">
        <v>5505</v>
      </c>
      <c r="F1078" s="19" t="s">
        <v>5505</v>
      </c>
      <c r="G1078" s="19" t="s">
        <v>5506</v>
      </c>
      <c r="H1078" s="19">
        <v>1</v>
      </c>
      <c r="I1078" s="19">
        <v>2024</v>
      </c>
      <c r="J1078" s="19" t="s">
        <v>45</v>
      </c>
      <c r="K1078" s="19" t="s">
        <v>5267</v>
      </c>
      <c r="L1078" s="19" t="s">
        <v>213</v>
      </c>
      <c r="M1078" s="19" t="s">
        <v>362</v>
      </c>
      <c r="N1078" s="19" t="s">
        <v>1080</v>
      </c>
      <c r="O1078" s="19" t="s">
        <v>5508</v>
      </c>
      <c r="P1078" s="19" t="s">
        <v>51</v>
      </c>
      <c r="Q1078" s="9" t="s">
        <v>5509</v>
      </c>
      <c r="R1078" s="20">
        <v>7.1</v>
      </c>
      <c r="S1078" s="20">
        <v>17.04</v>
      </c>
      <c r="T1078" s="20">
        <v>5.8902000000000001</v>
      </c>
      <c r="U1078" s="20" t="s">
        <v>397</v>
      </c>
      <c r="V1078" s="21">
        <f>_xlfn.XLOOKUP(D1078,'[1]Gen. Real'!$A:$A,'[1]Gen. Real'!$C:$C,"-",0)</f>
        <v>18.113150000000001</v>
      </c>
      <c r="W1078" s="22"/>
      <c r="X1078" s="22" t="str">
        <f>_xlfn.XLOOKUP(D1078,[1]Vertimiento!$A:$A,[1]Vertimiento!$E:$E,"-",0)</f>
        <v>-</v>
      </c>
      <c r="Y1078" s="23" t="str">
        <f t="shared" si="64"/>
        <v>-</v>
      </c>
      <c r="Z1078" s="19" t="str">
        <f>_xlfn.XLOOKUP(D1078,[1]Cmg!$I$4:$I$85,[1]Cmg!$M$4:$M$85,"----",0,1)</f>
        <v>----</v>
      </c>
      <c r="AA1078" s="19" t="str">
        <f>_xlfn.XLOOKUP(D1078,[1]Cmg!$A$4:$A$89,[1]Cmg!$B$4:$B$89,"----",0,1)</f>
        <v>----</v>
      </c>
      <c r="AB1078" s="19" t="str">
        <f>_xlfn.XLOOKUP(D1078,[1]Cmg!$E$4:$E$89,[1]Cmg!$F$4:$F$89,"----",0,1)</f>
        <v>----</v>
      </c>
      <c r="AC1078" s="19" t="str">
        <f>_xlfn.XLOOKUP(D1078,[1]Cmg!$O$4:$O$89,[1]Cmg!$P$4:$P$89,"----",0,1)</f>
        <v>----</v>
      </c>
      <c r="AD1078" s="24" t="str">
        <f>_xlfn.XLOOKUP(D1078,[1]Cmg!$S$4:$S$89,[1]Cmg!$U$4:$U$89,"----",0,1)</f>
        <v>----</v>
      </c>
      <c r="AG1078" s="25">
        <f>IFERROR(SUMIFS('[1]BD Unidades'!$AH:$AH,'[1]BD Unidades'!$A:$A,'BD Centrales 2023'!$A1078),"-")</f>
        <v>7.1</v>
      </c>
      <c r="AH1078" s="25">
        <f>SUMIFS('[1]BD Unidades'!$AJ$3:$AJ$1424,'[1]BD Unidades'!$A$3:$A$1424,$A1078)</f>
        <v>6783.8166666666702</v>
      </c>
      <c r="AI1078" s="25">
        <f>SUMIFS('[1]BD Unidades'!$AL$3:$AL$1424,'[1]BD Unidades'!$A$3:$A$1424,$A1078)</f>
        <v>0</v>
      </c>
      <c r="AJ1078" s="26">
        <f t="shared" si="65"/>
        <v>0</v>
      </c>
      <c r="AK1078" s="27">
        <f>IFERROR(SUMIFS('[1]BD Unidades'!$AO$3:$AO$1424,'[1]BD Unidades'!$A$3:$A$1424,$A1078),"-")</f>
        <v>0</v>
      </c>
      <c r="AL1078" s="27">
        <f>IFERROR(SUMIFS('[1]BD Unidades'!$AQ$3:$AQ$1424,'[1]BD Unidades'!$A$3:$A$1424,$A1078),"-")</f>
        <v>0</v>
      </c>
      <c r="AM1078" s="27">
        <f>IFERROR(SUMIFS('[1]BD Unidades'!$AS$3:$AS$1424,'[1]BD Unidades'!$A$3:$A$1424,$A1078),"-")</f>
        <v>0</v>
      </c>
      <c r="AN1078" s="27">
        <f>IFERROR(SUMIFS('[1]BD Unidades'!$AU$3:$AU$1424,'[1]BD Unidades'!$A$3:$A$1424,$A1078),"-")</f>
        <v>0</v>
      </c>
      <c r="AO1078" s="27"/>
      <c r="AP1078" s="27"/>
      <c r="AQ1078" s="25">
        <f>IFERROR(SUMIFS('[1]BD Unidades'!$AZ$3:$AZ$1424,'[1]BD Unidades'!$A$3:$A$1424,$A1078),"-")</f>
        <v>7.0814821816219444</v>
      </c>
      <c r="AR1078" s="25">
        <f>IFERROR(SUMIFS('[1]BD Unidades'!$BA$3:$BA$1424,'[1]BD Unidades'!$A$3:$A$1424,$A1078),"-")</f>
        <v>7.1</v>
      </c>
      <c r="AS1078" s="28">
        <f>SUMIFS('[1]BD Unidades'!$BC$3:$BC$1424,'[1]BD Unidades'!$A$3:$A$1424,$A1078)</f>
        <v>6.65322772065291E-2</v>
      </c>
      <c r="AT1078" s="28">
        <f>SUMIFS('[1]BD Unidades'!$BE$3:$BE$1424,'[1]BD Unidades'!$A$3:$A$1424,$A1078)</f>
        <v>0.86014649923896502</v>
      </c>
      <c r="AU1078" s="29">
        <f t="shared" si="66"/>
        <v>0.80291899391337263</v>
      </c>
      <c r="AV1078" s="30">
        <f t="shared" si="67"/>
        <v>0.1704</v>
      </c>
      <c r="AW1078" s="25">
        <f>IFERROR(SUMIFS('[1]BD Unidades'!$BI$3:$BI$1424,'[1]BD Unidades'!$A$3:$A$1424,$A1078),"-")</f>
        <v>4.7169865927877197</v>
      </c>
      <c r="AX1078" s="25">
        <f>IFERROR(SUMIFS('[1]BD Unidades'!$BJ$3:$BJ$1424,'[1]BD Unidades'!$A$3:$A$1424,$A1078),"-")</f>
        <v>3.0343317216149486</v>
      </c>
    </row>
    <row r="1079" spans="1:50" ht="14.4" x14ac:dyDescent="0.3">
      <c r="A1079" s="7">
        <v>275</v>
      </c>
      <c r="B1079" s="7" t="s">
        <v>5645</v>
      </c>
      <c r="D1079" s="8" t="s">
        <v>5646</v>
      </c>
      <c r="E1079" s="19" t="s">
        <v>5450</v>
      </c>
      <c r="F1079" s="19" t="s">
        <v>5588</v>
      </c>
      <c r="G1079" s="19" t="s">
        <v>5647</v>
      </c>
      <c r="H1079" s="19">
        <v>3</v>
      </c>
      <c r="I1079" s="19">
        <v>2024</v>
      </c>
      <c r="J1079" s="19" t="s">
        <v>45</v>
      </c>
      <c r="K1079" s="19" t="s">
        <v>5276</v>
      </c>
      <c r="L1079" s="19" t="s">
        <v>157</v>
      </c>
      <c r="M1079" s="19" t="s">
        <v>68</v>
      </c>
      <c r="N1079" s="19" t="s">
        <v>68</v>
      </c>
      <c r="O1079" s="19" t="s">
        <v>5649</v>
      </c>
      <c r="P1079" s="19" t="s">
        <v>51</v>
      </c>
      <c r="Q1079" s="9" t="s">
        <v>5650</v>
      </c>
      <c r="R1079" s="20">
        <v>5</v>
      </c>
      <c r="S1079" s="20">
        <v>0</v>
      </c>
      <c r="T1079" s="20">
        <v>5</v>
      </c>
      <c r="U1079" s="20">
        <v>3</v>
      </c>
      <c r="V1079" s="21">
        <f>_xlfn.XLOOKUP(D1079,'[1]Gen. Real'!$A:$A,'[1]Gen. Real'!$C:$C,"-",0)</f>
        <v>27.642599999999998</v>
      </c>
      <c r="W1079" s="22"/>
      <c r="X1079" s="22" t="str">
        <f>_xlfn.XLOOKUP(D1079,[1]Vertimiento!$A:$A,[1]Vertimiento!$E:$E,"-",0)</f>
        <v>-</v>
      </c>
      <c r="Y1079" s="23" t="str">
        <f t="shared" si="64"/>
        <v>-</v>
      </c>
      <c r="Z1079" s="19" t="str">
        <f>_xlfn.XLOOKUP(D1079,[1]Cmg!$I$4:$I$85,[1]Cmg!$M$4:$M$85,"----",0,1)</f>
        <v>----</v>
      </c>
      <c r="AA1079" s="19" t="str">
        <f>_xlfn.XLOOKUP(D1079,[1]Cmg!$A$4:$A$89,[1]Cmg!$B$4:$B$89,"----",0,1)</f>
        <v>----</v>
      </c>
      <c r="AB1079" s="19" t="str">
        <f>_xlfn.XLOOKUP(D1079,[1]Cmg!$E$4:$E$89,[1]Cmg!$F$4:$F$89,"----",0,1)</f>
        <v>----</v>
      </c>
      <c r="AC1079" s="19" t="str">
        <f>_xlfn.XLOOKUP(D1079,[1]Cmg!$O$4:$O$89,[1]Cmg!$P$4:$P$89,"----",0,1)</f>
        <v>----</v>
      </c>
      <c r="AD1079" s="24" t="str">
        <f>_xlfn.XLOOKUP(D1079,[1]Cmg!$S$4:$S$89,[1]Cmg!$U$4:$U$89,"----",0,1)</f>
        <v>----</v>
      </c>
      <c r="AG1079" s="25">
        <f>IFERROR(SUMIFS('[1]BD Unidades'!$AH:$AH,'[1]BD Unidades'!$A:$A,'BD Centrales 2023'!$A1079),"-")</f>
        <v>0</v>
      </c>
      <c r="AH1079" s="25">
        <f>SUMIFS('[1]BD Unidades'!$AJ$3:$AJ$1424,'[1]BD Unidades'!$A$3:$A$1424,$A1079)</f>
        <v>5263.4333333333288</v>
      </c>
      <c r="AI1079" s="25">
        <f>SUMIFS('[1]BD Unidades'!$AL$3:$AL$1424,'[1]BD Unidades'!$A$3:$A$1424,$A1079)</f>
        <v>0</v>
      </c>
      <c r="AJ1079" s="26">
        <f t="shared" si="65"/>
        <v>0</v>
      </c>
      <c r="AK1079" s="27">
        <f>IFERROR(SUMIFS('[1]BD Unidades'!$AO$3:$AO$1424,'[1]BD Unidades'!$A$3:$A$1424,$A1079),"-")</f>
        <v>0</v>
      </c>
      <c r="AL1079" s="27">
        <f>IFERROR(SUMIFS('[1]BD Unidades'!$AQ$3:$AQ$1424,'[1]BD Unidades'!$A$3:$A$1424,$A1079),"-")</f>
        <v>0</v>
      </c>
      <c r="AM1079" s="27">
        <f>IFERROR(SUMIFS('[1]BD Unidades'!$AS$3:$AS$1424,'[1]BD Unidades'!$A$3:$A$1424,$A1079),"-")</f>
        <v>0</v>
      </c>
      <c r="AN1079" s="27">
        <f>IFERROR(SUMIFS('[1]BD Unidades'!$AU$3:$AU$1424,'[1]BD Unidades'!$A$3:$A$1424,$A1079),"-")</f>
        <v>0</v>
      </c>
      <c r="AO1079" s="27"/>
      <c r="AP1079" s="27"/>
      <c r="AQ1079" s="25">
        <f>IFERROR(SUMIFS('[1]BD Unidades'!$AZ$3:$AZ$1424,'[1]BD Unidades'!$A$3:$A$1424,$A1079),"-")</f>
        <v>0</v>
      </c>
      <c r="AR1079" s="25">
        <f>IFERROR(SUMIFS('[1]BD Unidades'!$BA$3:$BA$1424,'[1]BD Unidades'!$A$3:$A$1424,$A1079),"-")</f>
        <v>5</v>
      </c>
      <c r="AS1079" s="28">
        <f>SUMIFS('[1]BD Unidades'!$BC$3:$BC$1424,'[1]BD Unidades'!$A$3:$A$1424,$A1079)</f>
        <v>0</v>
      </c>
      <c r="AT1079" s="28">
        <f>SUMIFS('[1]BD Unidades'!$BE$3:$BE$1424,'[1]BD Unidades'!$A$3:$A$1424,$A1079)</f>
        <v>0</v>
      </c>
      <c r="AU1079" s="29">
        <f t="shared" si="66"/>
        <v>0</v>
      </c>
      <c r="AV1079" s="30">
        <f t="shared" si="67"/>
        <v>0</v>
      </c>
      <c r="AW1079" s="25">
        <f>IFERROR(SUMIFS('[1]BD Unidades'!$BI$3:$BI$1424,'[1]BD Unidades'!$A$3:$A$1424,$A1079),"-")</f>
        <v>0</v>
      </c>
      <c r="AX1079" s="25">
        <f>IFERROR(SUMIFS('[1]BD Unidades'!$BJ$3:$BJ$1424,'[1]BD Unidades'!$A$3:$A$1424,$A1079),"-")</f>
        <v>0</v>
      </c>
    </row>
    <row r="1080" spans="1:50" ht="14.4" x14ac:dyDescent="0.3">
      <c r="A1080" s="7">
        <v>294</v>
      </c>
      <c r="B1080" s="7" t="s">
        <v>5984</v>
      </c>
      <c r="D1080" s="8" t="s">
        <v>5985</v>
      </c>
      <c r="E1080" s="19" t="s">
        <v>5986</v>
      </c>
      <c r="F1080" s="19" t="s">
        <v>5986</v>
      </c>
      <c r="G1080" s="19" t="s">
        <v>5987</v>
      </c>
      <c r="H1080" s="19">
        <v>2</v>
      </c>
      <c r="I1080" s="19">
        <v>2024</v>
      </c>
      <c r="J1080" s="19" t="s">
        <v>45</v>
      </c>
      <c r="K1080" s="19" t="s">
        <v>5261</v>
      </c>
      <c r="L1080" s="19" t="s">
        <v>47</v>
      </c>
      <c r="M1080" s="19" t="s">
        <v>68</v>
      </c>
      <c r="N1080" s="19" t="s">
        <v>68</v>
      </c>
      <c r="O1080" s="19" t="s">
        <v>1893</v>
      </c>
      <c r="P1080" s="19" t="s">
        <v>51</v>
      </c>
      <c r="Q1080" s="9" t="s">
        <v>278</v>
      </c>
      <c r="R1080" s="20">
        <v>273.11</v>
      </c>
      <c r="S1080" s="20">
        <v>0.8</v>
      </c>
      <c r="T1080" s="20">
        <v>270.923</v>
      </c>
      <c r="U1080" s="20">
        <v>30</v>
      </c>
      <c r="V1080" s="21">
        <f>_xlfn.XLOOKUP(D1080,'[1]Gen. Real'!$A:$A,'[1]Gen. Real'!$C:$C,"-",0)</f>
        <v>7.3512899999999997</v>
      </c>
      <c r="W1080" s="22"/>
      <c r="X1080" s="22" t="str">
        <f>_xlfn.XLOOKUP(D1080,[1]Vertimiento!$A:$A,[1]Vertimiento!$E:$E,"-",0)</f>
        <v>-</v>
      </c>
      <c r="Y1080" s="23" t="str">
        <f t="shared" si="64"/>
        <v>-</v>
      </c>
      <c r="Z1080" s="19" t="str">
        <f>_xlfn.XLOOKUP(D1080,[1]Cmg!$I$4:$I$85,[1]Cmg!$M$4:$M$85,"----",0,1)</f>
        <v>----</v>
      </c>
      <c r="AA1080" s="19" t="str">
        <f>_xlfn.XLOOKUP(D1080,[1]Cmg!$A$4:$A$89,[1]Cmg!$B$4:$B$89,"----",0,1)</f>
        <v>----</v>
      </c>
      <c r="AB1080" s="19" t="str">
        <f>_xlfn.XLOOKUP(D1080,[1]Cmg!$E$4:$E$89,[1]Cmg!$F$4:$F$89,"----",0,1)</f>
        <v>----</v>
      </c>
      <c r="AC1080" s="19" t="str">
        <f>_xlfn.XLOOKUP(D1080,[1]Cmg!$O$4:$O$89,[1]Cmg!$P$4:$P$89,"----",0,1)</f>
        <v>----</v>
      </c>
      <c r="AD1080" s="24" t="str">
        <f>_xlfn.XLOOKUP(D1080,[1]Cmg!$S$4:$S$89,[1]Cmg!$U$4:$U$89,"----",0,1)</f>
        <v>----</v>
      </c>
      <c r="AG1080" s="25">
        <f>IFERROR(SUMIFS('[1]BD Unidades'!$AH:$AH,'[1]BD Unidades'!$A:$A,'BD Centrales 2023'!$A1080),"-")</f>
        <v>271.93200000000002</v>
      </c>
      <c r="AH1080" s="25">
        <f>SUMIFS('[1]BD Unidades'!$AJ$3:$AJ$1424,'[1]BD Unidades'!$A$3:$A$1424,$A1080)</f>
        <v>8695.4266717317805</v>
      </c>
      <c r="AI1080" s="25">
        <f>SUMIFS('[1]BD Unidades'!$AL$3:$AL$1424,'[1]BD Unidades'!$A$3:$A$1424,$A1080)</f>
        <v>22.948312706723769</v>
      </c>
      <c r="AJ1080" s="26">
        <f t="shared" si="65"/>
        <v>2.6321777564837934E-3</v>
      </c>
      <c r="AK1080" s="27">
        <f>IFERROR(SUMIFS('[1]BD Unidades'!$AO$3:$AO$1424,'[1]BD Unidades'!$A$3:$A$1424,$A1080),"-")</f>
        <v>0</v>
      </c>
      <c r="AL1080" s="27">
        <f>IFERROR(SUMIFS('[1]BD Unidades'!$AQ$3:$AQ$1424,'[1]BD Unidades'!$A$3:$A$1424,$A1080),"-")</f>
        <v>0</v>
      </c>
      <c r="AM1080" s="27">
        <f>IFERROR(SUMIFS('[1]BD Unidades'!$AS$3:$AS$1424,'[1]BD Unidades'!$A$3:$A$1424,$A1080),"-")</f>
        <v>0</v>
      </c>
      <c r="AN1080" s="27">
        <f>IFERROR(SUMIFS('[1]BD Unidades'!$AU$3:$AU$1424,'[1]BD Unidades'!$A$3:$A$1424,$A1080),"-")</f>
        <v>0</v>
      </c>
      <c r="AO1080" s="27"/>
      <c r="AP1080" s="27"/>
      <c r="AQ1080" s="25">
        <f>IFERROR(SUMIFS('[1]BD Unidades'!$AZ$3:$AZ$1424,'[1]BD Unidades'!$A$3:$A$1424,$A1080),"-")</f>
        <v>271.91824111661072</v>
      </c>
      <c r="AR1080" s="25">
        <f>IFERROR(SUMIFS('[1]BD Unidades'!$BA$3:$BA$1424,'[1]BD Unidades'!$A$3:$A$1424,$A1080),"-")</f>
        <v>273.10721450631502</v>
      </c>
      <c r="AS1080" s="28">
        <f>SUMIFS('[1]BD Unidades'!$BC$3:$BC$1424,'[1]BD Unidades'!$A$3:$A$1424,$A1080)</f>
        <v>3.0162318866495577E-2</v>
      </c>
      <c r="AT1080" s="28">
        <f>SUMIFS('[1]BD Unidades'!$BE$3:$BE$1424,'[1]BD Unidades'!$A$3:$A$1424,$A1080)</f>
        <v>0.99524828589480641</v>
      </c>
      <c r="AU1080" s="29">
        <f t="shared" si="66"/>
        <v>0.9652292897443141</v>
      </c>
      <c r="AV1080" s="30">
        <f t="shared" si="67"/>
        <v>8.0000000000000002E-3</v>
      </c>
      <c r="AW1080" s="25">
        <f>IFERROR(SUMIFS('[1]BD Unidades'!$BI$3:$BI$1424,'[1]BD Unidades'!$A$3:$A$1424,$A1080),"-")</f>
        <v>260.38217593198391</v>
      </c>
      <c r="AX1080" s="25">
        <f>IFERROR(SUMIFS('[1]BD Unidades'!$BJ$3:$BJ$1424,'[1]BD Unidades'!$A$3:$A$1424,$A1080),"-")</f>
        <v>167.49801608119594</v>
      </c>
    </row>
    <row r="1081" spans="1:50" ht="14.4" x14ac:dyDescent="0.3">
      <c r="A1081" s="7">
        <v>296</v>
      </c>
      <c r="B1081" s="7" t="s">
        <v>5407</v>
      </c>
      <c r="D1081" s="8" t="s">
        <v>5408</v>
      </c>
      <c r="E1081" s="19" t="s">
        <v>5409</v>
      </c>
      <c r="F1081" s="19" t="s">
        <v>5409</v>
      </c>
      <c r="G1081" s="19" t="s">
        <v>5410</v>
      </c>
      <c r="H1081" s="19">
        <v>1</v>
      </c>
      <c r="I1081" s="19">
        <v>2024</v>
      </c>
      <c r="J1081" s="19" t="s">
        <v>45</v>
      </c>
      <c r="K1081" s="19" t="s">
        <v>5267</v>
      </c>
      <c r="L1081" s="19" t="s">
        <v>213</v>
      </c>
      <c r="M1081" s="19" t="s">
        <v>68</v>
      </c>
      <c r="N1081" s="19" t="s">
        <v>68</v>
      </c>
      <c r="O1081" s="19" t="s">
        <v>2324</v>
      </c>
      <c r="P1081" s="19" t="s">
        <v>51</v>
      </c>
      <c r="Q1081" s="9" t="s">
        <v>5412</v>
      </c>
      <c r="R1081" s="20">
        <v>1.56</v>
      </c>
      <c r="S1081" s="20">
        <v>0</v>
      </c>
      <c r="T1081" s="20">
        <v>1.56</v>
      </c>
      <c r="U1081" s="20" t="s">
        <v>397</v>
      </c>
      <c r="V1081" s="21">
        <f>_xlfn.XLOOKUP(D1081,'[1]Gen. Real'!$A:$A,'[1]Gen. Real'!$C:$C,"-",0)</f>
        <v>0</v>
      </c>
      <c r="W1081" s="22"/>
      <c r="X1081" s="22" t="str">
        <f>_xlfn.XLOOKUP(D1081,[1]Vertimiento!$A:$A,[1]Vertimiento!$E:$E,"-",0)</f>
        <v>-</v>
      </c>
      <c r="Y1081" s="23" t="str">
        <f t="shared" si="64"/>
        <v>-</v>
      </c>
      <c r="Z1081" s="19" t="str">
        <f>_xlfn.XLOOKUP(D1081,[1]Cmg!$I$4:$I$85,[1]Cmg!$M$4:$M$85,"----",0,1)</f>
        <v>----</v>
      </c>
      <c r="AA1081" s="19" t="str">
        <f>_xlfn.XLOOKUP(D1081,[1]Cmg!$A$4:$A$89,[1]Cmg!$B$4:$B$89,"----",0,1)</f>
        <v>----</v>
      </c>
      <c r="AB1081" s="19" t="str">
        <f>_xlfn.XLOOKUP(D1081,[1]Cmg!$E$4:$E$89,[1]Cmg!$F$4:$F$89,"----",0,1)</f>
        <v>----</v>
      </c>
      <c r="AC1081" s="19" t="str">
        <f>_xlfn.XLOOKUP(D1081,[1]Cmg!$O$4:$O$89,[1]Cmg!$P$4:$P$89,"----",0,1)</f>
        <v>----</v>
      </c>
      <c r="AD1081" s="24" t="str">
        <f>_xlfn.XLOOKUP(D1081,[1]Cmg!$S$4:$S$89,[1]Cmg!$U$4:$U$89,"----",0,1)</f>
        <v>----</v>
      </c>
      <c r="AG1081" s="25">
        <f>IFERROR(SUMIFS('[1]BD Unidades'!$AH:$AH,'[1]BD Unidades'!$A:$A,'BD Centrales 2023'!$A1081),"-")</f>
        <v>1.56</v>
      </c>
      <c r="AH1081" s="25">
        <f>SUMIFS('[1]BD Unidades'!$AJ$3:$AJ$1424,'[1]BD Unidades'!$A$3:$A$1424,$A1081)</f>
        <v>0</v>
      </c>
      <c r="AI1081" s="25">
        <f>SUMIFS('[1]BD Unidades'!$AL$3:$AL$1424,'[1]BD Unidades'!$A$3:$A$1424,$A1081)</f>
        <v>0</v>
      </c>
      <c r="AJ1081" s="26" t="str">
        <f t="shared" si="65"/>
        <v>-</v>
      </c>
      <c r="AK1081" s="27">
        <f>IFERROR(SUMIFS('[1]BD Unidades'!$AO$3:$AO$1424,'[1]BD Unidades'!$A$3:$A$1424,$A1081),"-")</f>
        <v>0</v>
      </c>
      <c r="AL1081" s="27">
        <f>IFERROR(SUMIFS('[1]BD Unidades'!$AQ$3:$AQ$1424,'[1]BD Unidades'!$A$3:$A$1424,$A1081),"-")</f>
        <v>0</v>
      </c>
      <c r="AM1081" s="27">
        <f>IFERROR(SUMIFS('[1]BD Unidades'!$AS$3:$AS$1424,'[1]BD Unidades'!$A$3:$A$1424,$A1081),"-")</f>
        <v>0</v>
      </c>
      <c r="AN1081" s="27">
        <f>IFERROR(SUMIFS('[1]BD Unidades'!$AU$3:$AU$1424,'[1]BD Unidades'!$A$3:$A$1424,$A1081),"-")</f>
        <v>0</v>
      </c>
      <c r="AO1081" s="27"/>
      <c r="AP1081" s="27"/>
      <c r="AQ1081" s="25">
        <f>IFERROR(SUMIFS('[1]BD Unidades'!$AZ$3:$AZ$1424,'[1]BD Unidades'!$A$3:$A$1424,$A1081),"-")</f>
        <v>0</v>
      </c>
      <c r="AR1081" s="25">
        <f>IFERROR(SUMIFS('[1]BD Unidades'!$BA$3:$BA$1424,'[1]BD Unidades'!$A$3:$A$1424,$A1081),"-")</f>
        <v>0</v>
      </c>
      <c r="AS1081" s="28">
        <f>SUMIFS('[1]BD Unidades'!$BC$3:$BC$1424,'[1]BD Unidades'!$A$3:$A$1424,$A1081)</f>
        <v>0.62453856248642803</v>
      </c>
      <c r="AT1081" s="28">
        <f>SUMIFS('[1]BD Unidades'!$BE$3:$BE$1424,'[1]BD Unidades'!$A$3:$A$1424,$A1081)</f>
        <v>1</v>
      </c>
      <c r="AU1081" s="29">
        <f t="shared" si="66"/>
        <v>0.37546143751357197</v>
      </c>
      <c r="AV1081" s="30">
        <f t="shared" si="67"/>
        <v>0</v>
      </c>
      <c r="AW1081" s="25">
        <f>IFERROR(SUMIFS('[1]BD Unidades'!$BI$3:$BI$1424,'[1]BD Unidades'!$A$3:$A$1424,$A1081),"-")</f>
        <v>0</v>
      </c>
      <c r="AX1081" s="25">
        <f>IFERROR(SUMIFS('[1]BD Unidades'!$BJ$3:$BJ$1424,'[1]BD Unidades'!$A$3:$A$1424,$A1081),"-")</f>
        <v>0</v>
      </c>
    </row>
    <row r="1082" spans="1:50" ht="14.4" x14ac:dyDescent="0.3">
      <c r="A1082" s="7">
        <v>297</v>
      </c>
      <c r="B1082" s="7" t="s">
        <v>5628</v>
      </c>
      <c r="D1082" s="8" t="s">
        <v>5629</v>
      </c>
      <c r="E1082" s="19" t="s">
        <v>5624</v>
      </c>
      <c r="F1082" s="19" t="s">
        <v>5625</v>
      </c>
      <c r="G1082" s="19" t="s">
        <v>3028</v>
      </c>
      <c r="H1082" s="19">
        <v>4</v>
      </c>
      <c r="I1082" s="19">
        <v>2024</v>
      </c>
      <c r="J1082" s="19" t="s">
        <v>45</v>
      </c>
      <c r="K1082" s="19" t="s">
        <v>5267</v>
      </c>
      <c r="L1082" s="19" t="s">
        <v>213</v>
      </c>
      <c r="M1082" s="19" t="s">
        <v>189</v>
      </c>
      <c r="N1082" s="19" t="s">
        <v>899</v>
      </c>
      <c r="O1082" s="19" t="s">
        <v>5626</v>
      </c>
      <c r="P1082" s="19" t="s">
        <v>51</v>
      </c>
      <c r="Q1082" s="9" t="s">
        <v>5630</v>
      </c>
      <c r="R1082" s="20">
        <v>5.3</v>
      </c>
      <c r="S1082" s="20">
        <v>1.887</v>
      </c>
      <c r="T1082" s="20">
        <v>5.2</v>
      </c>
      <c r="U1082" s="20" t="s">
        <v>397</v>
      </c>
      <c r="V1082" s="21">
        <f>_xlfn.XLOOKUP(D1082,'[1]Gen. Real'!$A:$A,'[1]Gen. Real'!$C:$C,"-",0)</f>
        <v>5.564859999999995</v>
      </c>
      <c r="W1082" s="22"/>
      <c r="X1082" s="22" t="str">
        <f>_xlfn.XLOOKUP(D1082,[1]Vertimiento!$A:$A,[1]Vertimiento!$E:$E,"-",0)</f>
        <v>-</v>
      </c>
      <c r="Y1082" s="23" t="str">
        <f t="shared" si="64"/>
        <v>-</v>
      </c>
      <c r="Z1082" s="19" t="str">
        <f>_xlfn.XLOOKUP(D1082,[1]Cmg!$I$4:$I$85,[1]Cmg!$M$4:$M$85,"----",0,1)</f>
        <v>----</v>
      </c>
      <c r="AA1082" s="19" t="str">
        <f>_xlfn.XLOOKUP(D1082,[1]Cmg!$A$4:$A$89,[1]Cmg!$B$4:$B$89,"----",0,1)</f>
        <v>----</v>
      </c>
      <c r="AB1082" s="19" t="str">
        <f>_xlfn.XLOOKUP(D1082,[1]Cmg!$E$4:$E$89,[1]Cmg!$F$4:$F$89,"----",0,1)</f>
        <v>----</v>
      </c>
      <c r="AC1082" s="19" t="str">
        <f>_xlfn.XLOOKUP(D1082,[1]Cmg!$O$4:$O$89,[1]Cmg!$P$4:$P$89,"----",0,1)</f>
        <v>----</v>
      </c>
      <c r="AD1082" s="24" t="str">
        <f>_xlfn.XLOOKUP(D1082,[1]Cmg!$S$4:$S$89,[1]Cmg!$U$4:$U$89,"----",0,1)</f>
        <v>----</v>
      </c>
      <c r="AG1082" s="25">
        <f>IFERROR(SUMIFS('[1]BD Unidades'!$AH:$AH,'[1]BD Unidades'!$A:$A,'BD Centrales 2023'!$A1082),"-")</f>
        <v>4.1672403564400007</v>
      </c>
      <c r="AH1082" s="25">
        <f>SUMIFS('[1]BD Unidades'!$AJ$3:$AJ$1424,'[1]BD Unidades'!$A$3:$A$1424,$A1082)</f>
        <v>8760</v>
      </c>
      <c r="AI1082" s="25">
        <f>SUMIFS('[1]BD Unidades'!$AL$3:$AL$1424,'[1]BD Unidades'!$A$3:$A$1424,$A1082)</f>
        <v>0</v>
      </c>
      <c r="AJ1082" s="26">
        <f t="shared" si="65"/>
        <v>0</v>
      </c>
      <c r="AK1082" s="27">
        <f>IFERROR(SUMIFS('[1]BD Unidades'!$AO$3:$AO$1424,'[1]BD Unidades'!$A$3:$A$1424,$A1082),"-")</f>
        <v>0</v>
      </c>
      <c r="AL1082" s="27">
        <f>IFERROR(SUMIFS('[1]BD Unidades'!$AQ$3:$AQ$1424,'[1]BD Unidades'!$A$3:$A$1424,$A1082),"-")</f>
        <v>0</v>
      </c>
      <c r="AM1082" s="27">
        <f>IFERROR(SUMIFS('[1]BD Unidades'!$AS$3:$AS$1424,'[1]BD Unidades'!$A$3:$A$1424,$A1082),"-")</f>
        <v>0</v>
      </c>
      <c r="AN1082" s="27">
        <f>IFERROR(SUMIFS('[1]BD Unidades'!$AU$3:$AU$1424,'[1]BD Unidades'!$A$3:$A$1424,$A1082),"-")</f>
        <v>0</v>
      </c>
      <c r="AO1082" s="27"/>
      <c r="AP1082" s="27"/>
      <c r="AQ1082" s="25">
        <f>IFERROR(SUMIFS('[1]BD Unidades'!$AZ$3:$AZ$1424,'[1]BD Unidades'!$A$3:$A$1424,$A1082),"-")</f>
        <v>4.1672403564400007</v>
      </c>
      <c r="AR1082" s="25">
        <f>IFERROR(SUMIFS('[1]BD Unidades'!$BA$3:$BA$1424,'[1]BD Unidades'!$A$3:$A$1424,$A1082),"-")</f>
        <v>5.3</v>
      </c>
      <c r="AS1082" s="28">
        <f>SUMIFS('[1]BD Unidades'!$BC$3:$BC$1424,'[1]BD Unidades'!$A$3:$A$1424,$A1082)</f>
        <v>1E-4</v>
      </c>
      <c r="AT1082" s="28">
        <f>SUMIFS('[1]BD Unidades'!$BE$3:$BE$1424,'[1]BD Unidades'!$A$3:$A$1424,$A1082)</f>
        <v>1</v>
      </c>
      <c r="AU1082" s="29">
        <f t="shared" si="66"/>
        <v>0.99990000000000001</v>
      </c>
      <c r="AV1082" s="30">
        <f t="shared" si="67"/>
        <v>1.8870000000000001E-2</v>
      </c>
      <c r="AW1082" s="25">
        <f>IFERROR(SUMIFS('[1]BD Unidades'!$BI$3:$BI$1424,'[1]BD Unidades'!$A$3:$A$1424,$A1082),"-")</f>
        <v>4.1668236324043564</v>
      </c>
      <c r="AX1082" s="25">
        <f>IFERROR(SUMIFS('[1]BD Unidades'!$BJ$3:$BJ$1424,'[1]BD Unidades'!$A$3:$A$1424,$A1082),"-")</f>
        <v>2.6804242237006428</v>
      </c>
    </row>
    <row r="1083" spans="1:50" ht="14.4" x14ac:dyDescent="0.3">
      <c r="A1083" s="7">
        <v>313</v>
      </c>
      <c r="B1083" s="7" t="s">
        <v>5611</v>
      </c>
      <c r="D1083" s="8" t="s">
        <v>5612</v>
      </c>
      <c r="E1083" s="19" t="s">
        <v>5613</v>
      </c>
      <c r="F1083" s="19" t="s">
        <v>5613</v>
      </c>
      <c r="G1083" s="19" t="s">
        <v>5614</v>
      </c>
      <c r="H1083" s="19">
        <v>6</v>
      </c>
      <c r="I1083" s="19">
        <v>2024</v>
      </c>
      <c r="J1083" s="19" t="s">
        <v>45</v>
      </c>
      <c r="K1083" s="19" t="s">
        <v>5267</v>
      </c>
      <c r="L1083" s="19" t="s">
        <v>213</v>
      </c>
      <c r="M1083" s="19" t="s">
        <v>164</v>
      </c>
      <c r="N1083" s="19" t="s">
        <v>2819</v>
      </c>
      <c r="O1083" s="19" t="s">
        <v>3521</v>
      </c>
      <c r="P1083" s="19" t="s">
        <v>51</v>
      </c>
      <c r="Q1083" s="9" t="s">
        <v>5616</v>
      </c>
      <c r="R1083" s="20">
        <v>3</v>
      </c>
      <c r="S1083" s="20">
        <v>0</v>
      </c>
      <c r="T1083" s="20">
        <v>3</v>
      </c>
      <c r="U1083" s="20" t="s">
        <v>397</v>
      </c>
      <c r="V1083" s="21">
        <f>_xlfn.XLOOKUP(D1083,'[1]Gen. Real'!$A:$A,'[1]Gen. Real'!$C:$C,"-",0)</f>
        <v>2.102E-2</v>
      </c>
      <c r="W1083" s="22"/>
      <c r="X1083" s="22" t="str">
        <f>_xlfn.XLOOKUP(D1083,[1]Vertimiento!$A:$A,[1]Vertimiento!$E:$E,"-",0)</f>
        <v>-</v>
      </c>
      <c r="Y1083" s="23" t="str">
        <f t="shared" si="64"/>
        <v>-</v>
      </c>
      <c r="Z1083" s="19" t="str">
        <f>_xlfn.XLOOKUP(D1083,[1]Cmg!$I$4:$I$85,[1]Cmg!$M$4:$M$85,"----",0,1)</f>
        <v>----</v>
      </c>
      <c r="AA1083" s="19" t="str">
        <f>_xlfn.XLOOKUP(D1083,[1]Cmg!$A$4:$A$89,[1]Cmg!$B$4:$B$89,"----",0,1)</f>
        <v>----</v>
      </c>
      <c r="AB1083" s="19" t="str">
        <f>_xlfn.XLOOKUP(D1083,[1]Cmg!$E$4:$E$89,[1]Cmg!$F$4:$F$89,"----",0,1)</f>
        <v>----</v>
      </c>
      <c r="AC1083" s="19" t="str">
        <f>_xlfn.XLOOKUP(D1083,[1]Cmg!$O$4:$O$89,[1]Cmg!$P$4:$P$89,"----",0,1)</f>
        <v>----</v>
      </c>
      <c r="AD1083" s="24" t="str">
        <f>_xlfn.XLOOKUP(D1083,[1]Cmg!$S$4:$S$89,[1]Cmg!$U$4:$U$89,"----",0,1)</f>
        <v>----</v>
      </c>
      <c r="AG1083" s="25">
        <f>IFERROR(SUMIFS('[1]BD Unidades'!$AH:$AH,'[1]BD Unidades'!$A:$A,'BD Centrales 2023'!$A1083),"-")</f>
        <v>3</v>
      </c>
      <c r="AH1083" s="25">
        <f>SUMIFS('[1]BD Unidades'!$AJ$3:$AJ$1424,'[1]BD Unidades'!$A$3:$A$1424,$A1083)</f>
        <v>8760</v>
      </c>
      <c r="AI1083" s="25">
        <f>SUMIFS('[1]BD Unidades'!$AL$3:$AL$1424,'[1]BD Unidades'!$A$3:$A$1424,$A1083)</f>
        <v>0</v>
      </c>
      <c r="AJ1083" s="26">
        <f t="shared" si="65"/>
        <v>0</v>
      </c>
      <c r="AK1083" s="27">
        <f>IFERROR(SUMIFS('[1]BD Unidades'!$AO$3:$AO$1424,'[1]BD Unidades'!$A$3:$A$1424,$A1083),"-")</f>
        <v>0</v>
      </c>
      <c r="AL1083" s="27">
        <f>IFERROR(SUMIFS('[1]BD Unidades'!$AQ$3:$AQ$1424,'[1]BD Unidades'!$A$3:$A$1424,$A1083),"-")</f>
        <v>0</v>
      </c>
      <c r="AM1083" s="27">
        <f>IFERROR(SUMIFS('[1]BD Unidades'!$AS$3:$AS$1424,'[1]BD Unidades'!$A$3:$A$1424,$A1083),"-")</f>
        <v>0</v>
      </c>
      <c r="AN1083" s="27">
        <f>IFERROR(SUMIFS('[1]BD Unidades'!$AU$3:$AU$1424,'[1]BD Unidades'!$A$3:$A$1424,$A1083),"-")</f>
        <v>0</v>
      </c>
      <c r="AO1083" s="27"/>
      <c r="AP1083" s="27"/>
      <c r="AQ1083" s="25">
        <f>IFERROR(SUMIFS('[1]BD Unidades'!$AZ$3:$AZ$1424,'[1]BD Unidades'!$A$3:$A$1424,$A1083),"-")</f>
        <v>3</v>
      </c>
      <c r="AR1083" s="25">
        <f>IFERROR(SUMIFS('[1]BD Unidades'!$BA$3:$BA$1424,'[1]BD Unidades'!$A$3:$A$1424,$A1083),"-")</f>
        <v>3</v>
      </c>
      <c r="AS1083" s="28">
        <f>SUMIFS('[1]BD Unidades'!$BC$3:$BC$1424,'[1]BD Unidades'!$A$3:$A$1424,$A1083)</f>
        <v>1E-4</v>
      </c>
      <c r="AT1083" s="28">
        <f>SUMIFS('[1]BD Unidades'!$BE$3:$BE$1424,'[1]BD Unidades'!$A$3:$A$1424,$A1083)</f>
        <v>1</v>
      </c>
      <c r="AU1083" s="29">
        <f t="shared" si="66"/>
        <v>0.99990000000000001</v>
      </c>
      <c r="AV1083" s="30">
        <f t="shared" si="67"/>
        <v>0</v>
      </c>
      <c r="AW1083" s="25">
        <f>IFERROR(SUMIFS('[1]BD Unidades'!$BI$3:$BI$1424,'[1]BD Unidades'!$A$3:$A$1424,$A1083),"-")</f>
        <v>2.9997000000000034</v>
      </c>
      <c r="AX1083" s="25">
        <f>IFERROR(SUMIFS('[1]BD Unidades'!$BJ$3:$BJ$1424,'[1]BD Unidades'!$A$3:$A$1424,$A1083),"-")</f>
        <v>1.9296397575616335</v>
      </c>
    </row>
    <row r="1084" spans="1:50" ht="14.4" x14ac:dyDescent="0.3">
      <c r="A1084" s="7">
        <v>326</v>
      </c>
      <c r="B1084" s="7" t="s">
        <v>5580</v>
      </c>
      <c r="D1084" s="8" t="s">
        <v>5581</v>
      </c>
      <c r="E1084" s="19" t="s">
        <v>5450</v>
      </c>
      <c r="F1084" s="19" t="s">
        <v>5582</v>
      </c>
      <c r="G1084" s="19" t="s">
        <v>5583</v>
      </c>
      <c r="H1084" s="19">
        <v>1</v>
      </c>
      <c r="I1084" s="19">
        <v>2024</v>
      </c>
      <c r="J1084" s="19" t="s">
        <v>45</v>
      </c>
      <c r="K1084" s="19" t="s">
        <v>5261</v>
      </c>
      <c r="L1084" s="19" t="s">
        <v>47</v>
      </c>
      <c r="M1084" s="19" t="s">
        <v>164</v>
      </c>
      <c r="N1084" s="19" t="s">
        <v>165</v>
      </c>
      <c r="O1084" s="19" t="s">
        <v>4972</v>
      </c>
      <c r="P1084" s="19" t="s">
        <v>51</v>
      </c>
      <c r="Q1084" s="9" t="s">
        <v>5585</v>
      </c>
      <c r="R1084" s="20">
        <v>52.93</v>
      </c>
      <c r="S1084" s="20">
        <v>2.04</v>
      </c>
      <c r="T1084" s="20">
        <v>51.85</v>
      </c>
      <c r="U1084" s="20">
        <v>30</v>
      </c>
      <c r="V1084" s="21">
        <f>_xlfn.XLOOKUP(D1084,'[1]Gen. Real'!$A:$A,'[1]Gen. Real'!$C:$C,"-",0)</f>
        <v>137.0133999999999</v>
      </c>
      <c r="W1084" s="22"/>
      <c r="X1084" s="22" t="str">
        <f>_xlfn.XLOOKUP(D1084,[1]Vertimiento!$A:$A,[1]Vertimiento!$E:$E,"-",0)</f>
        <v>-</v>
      </c>
      <c r="Y1084" s="23" t="str">
        <f t="shared" si="64"/>
        <v>-</v>
      </c>
      <c r="Z1084" s="19" t="str">
        <f>_xlfn.XLOOKUP(D1084,[1]Cmg!$I$4:$I$85,[1]Cmg!$M$4:$M$85,"----",0,1)</f>
        <v>----</v>
      </c>
      <c r="AA1084" s="19" t="str">
        <f>_xlfn.XLOOKUP(D1084,[1]Cmg!$A$4:$A$89,[1]Cmg!$B$4:$B$89,"----",0,1)</f>
        <v>----</v>
      </c>
      <c r="AB1084" s="19" t="str">
        <f>_xlfn.XLOOKUP(D1084,[1]Cmg!$E$4:$E$89,[1]Cmg!$F$4:$F$89,"----",0,1)</f>
        <v>----</v>
      </c>
      <c r="AC1084" s="19" t="str">
        <f>_xlfn.XLOOKUP(D1084,[1]Cmg!$O$4:$O$89,[1]Cmg!$P$4:$P$89,"----",0,1)</f>
        <v>----</v>
      </c>
      <c r="AD1084" s="24" t="str">
        <f>_xlfn.XLOOKUP(D1084,[1]Cmg!$S$4:$S$89,[1]Cmg!$U$4:$U$89,"----",0,1)</f>
        <v>----</v>
      </c>
      <c r="AG1084" s="25">
        <f>IFERROR(SUMIFS('[1]BD Unidades'!$AH:$AH,'[1]BD Unidades'!$A:$A,'BD Centrales 2023'!$A1084),"-")</f>
        <v>50.4</v>
      </c>
      <c r="AH1084" s="25">
        <f>SUMIFS('[1]BD Unidades'!$AJ$3:$AJ$1424,'[1]BD Unidades'!$A$3:$A$1424,$A1084)</f>
        <v>0</v>
      </c>
      <c r="AI1084" s="25">
        <f>SUMIFS('[1]BD Unidades'!$AL$3:$AL$1424,'[1]BD Unidades'!$A$3:$A$1424,$A1084)</f>
        <v>7071.1</v>
      </c>
      <c r="AJ1084" s="26">
        <f t="shared" si="65"/>
        <v>1</v>
      </c>
      <c r="AK1084" s="27">
        <f>IFERROR(SUMIFS('[1]BD Unidades'!$AO$3:$AO$1424,'[1]BD Unidades'!$A$3:$A$1424,$A1084),"-")</f>
        <v>0</v>
      </c>
      <c r="AL1084" s="27">
        <f>IFERROR(SUMIFS('[1]BD Unidades'!$AQ$3:$AQ$1424,'[1]BD Unidades'!$A$3:$A$1424,$A1084),"-")</f>
        <v>0</v>
      </c>
      <c r="AM1084" s="27">
        <f>IFERROR(SUMIFS('[1]BD Unidades'!$AS$3:$AS$1424,'[1]BD Unidades'!$A$3:$A$1424,$A1084),"-")</f>
        <v>0</v>
      </c>
      <c r="AN1084" s="27">
        <f>IFERROR(SUMIFS('[1]BD Unidades'!$AU$3:$AU$1424,'[1]BD Unidades'!$A$3:$A$1424,$A1084),"-")</f>
        <v>0</v>
      </c>
      <c r="AO1084" s="27"/>
      <c r="AP1084" s="27"/>
      <c r="AQ1084" s="25">
        <f>IFERROR(SUMIFS('[1]BD Unidades'!$AZ$3:$AZ$1424,'[1]BD Unidades'!$A$3:$A$1424,$A1084),"-")</f>
        <v>42.736717874771223</v>
      </c>
      <c r="AR1084" s="25">
        <f>IFERROR(SUMIFS('[1]BD Unidades'!$BA$3:$BA$1424,'[1]BD Unidades'!$A$3:$A$1424,$A1084),"-")</f>
        <v>49.737113097443597</v>
      </c>
      <c r="AS1084" s="28">
        <f>SUMIFS('[1]BD Unidades'!$BC$3:$BC$1424,'[1]BD Unidades'!$A$3:$A$1424,$A1084)</f>
        <v>0.17282519990381101</v>
      </c>
      <c r="AT1084" s="28">
        <f>SUMIFS('[1]BD Unidades'!$BE$3:$BE$1424,'[1]BD Unidades'!$A$3:$A$1424,$A1084)</f>
        <v>0.89634512937595101</v>
      </c>
      <c r="AU1084" s="29">
        <f t="shared" si="66"/>
        <v>0.74143410320874492</v>
      </c>
      <c r="AV1084" s="30">
        <f t="shared" si="67"/>
        <v>2.0400000000000001E-2</v>
      </c>
      <c r="AW1084" s="25">
        <f>IFERROR(SUMIFS('[1]BD Unidades'!$BI$3:$BI$1424,'[1]BD Unidades'!$A$3:$A$1424,$A1084),"-")</f>
        <v>29.727976421249039</v>
      </c>
      <c r="AX1084" s="25">
        <f>IFERROR(SUMIFS('[1]BD Unidades'!$BJ$3:$BJ$1424,'[1]BD Unidades'!$A$3:$A$1424,$A1084),"-")</f>
        <v>19.123340738839516</v>
      </c>
    </row>
    <row r="1085" spans="1:50" ht="14.4" x14ac:dyDescent="0.3">
      <c r="A1085" s="7">
        <v>329</v>
      </c>
      <c r="B1085" s="7" t="s">
        <v>5651</v>
      </c>
      <c r="D1085" s="8" t="s">
        <v>5652</v>
      </c>
      <c r="E1085" s="19" t="s">
        <v>5450</v>
      </c>
      <c r="F1085" s="19" t="s">
        <v>5653</v>
      </c>
      <c r="G1085" s="19" t="s">
        <v>5654</v>
      </c>
      <c r="H1085" s="19">
        <v>1</v>
      </c>
      <c r="I1085" s="19">
        <v>2024</v>
      </c>
      <c r="J1085" s="19" t="s">
        <v>45</v>
      </c>
      <c r="K1085" s="19" t="s">
        <v>5261</v>
      </c>
      <c r="L1085" s="19" t="s">
        <v>157</v>
      </c>
      <c r="M1085" s="19" t="s">
        <v>164</v>
      </c>
      <c r="N1085" s="19" t="s">
        <v>831</v>
      </c>
      <c r="O1085" s="19" t="s">
        <v>831</v>
      </c>
      <c r="P1085" s="19" t="s">
        <v>51</v>
      </c>
      <c r="Q1085" s="9" t="s">
        <v>5656</v>
      </c>
      <c r="R1085" s="20">
        <v>3.9</v>
      </c>
      <c r="S1085" s="20">
        <v>0</v>
      </c>
      <c r="T1085" s="20">
        <v>3.9</v>
      </c>
      <c r="U1085" s="20">
        <v>1.6</v>
      </c>
      <c r="V1085" s="21">
        <f>_xlfn.XLOOKUP(D1085,'[1]Gen. Real'!$A:$A,'[1]Gen. Real'!$C:$C,"-",0)</f>
        <v>7.8442000000000007</v>
      </c>
      <c r="W1085" s="22"/>
      <c r="X1085" s="22" t="str">
        <f>_xlfn.XLOOKUP(D1085,[1]Vertimiento!$A:$A,[1]Vertimiento!$E:$E,"-",0)</f>
        <v>-</v>
      </c>
      <c r="Y1085" s="23" t="str">
        <f t="shared" si="64"/>
        <v>-</v>
      </c>
      <c r="Z1085" s="19" t="str">
        <f>_xlfn.XLOOKUP(D1085,[1]Cmg!$I$4:$I$85,[1]Cmg!$M$4:$M$85,"----",0,1)</f>
        <v>----</v>
      </c>
      <c r="AA1085" s="19" t="str">
        <f>_xlfn.XLOOKUP(D1085,[1]Cmg!$A$4:$A$89,[1]Cmg!$B$4:$B$89,"----",0,1)</f>
        <v>----</v>
      </c>
      <c r="AB1085" s="19" t="str">
        <f>_xlfn.XLOOKUP(D1085,[1]Cmg!$E$4:$E$89,[1]Cmg!$F$4:$F$89,"----",0,1)</f>
        <v>----</v>
      </c>
      <c r="AC1085" s="19" t="str">
        <f>_xlfn.XLOOKUP(D1085,[1]Cmg!$O$4:$O$89,[1]Cmg!$P$4:$P$89,"----",0,1)</f>
        <v>----</v>
      </c>
      <c r="AD1085" s="24" t="str">
        <f>_xlfn.XLOOKUP(D1085,[1]Cmg!$S$4:$S$89,[1]Cmg!$U$4:$U$89,"----",0,1)</f>
        <v>----</v>
      </c>
      <c r="AG1085" s="25">
        <f>IFERROR(SUMIFS('[1]BD Unidades'!$AH:$AH,'[1]BD Unidades'!$A:$A,'BD Centrales 2023'!$A1085),"-")</f>
        <v>0</v>
      </c>
      <c r="AH1085" s="25">
        <f>SUMIFS('[1]BD Unidades'!$AJ$3:$AJ$1424,'[1]BD Unidades'!$A$3:$A$1424,$A1085)</f>
        <v>7744.0666666666702</v>
      </c>
      <c r="AI1085" s="25">
        <f>SUMIFS('[1]BD Unidades'!$AL$3:$AL$1424,'[1]BD Unidades'!$A$3:$A$1424,$A1085)</f>
        <v>305.10000000000002</v>
      </c>
      <c r="AJ1085" s="26">
        <f t="shared" si="65"/>
        <v>3.7904544983952772E-2</v>
      </c>
      <c r="AK1085" s="27">
        <f>IFERROR(SUMIFS('[1]BD Unidades'!$AO$3:$AO$1424,'[1]BD Unidades'!$A$3:$A$1424,$A1085),"-")</f>
        <v>0</v>
      </c>
      <c r="AL1085" s="27">
        <f>IFERROR(SUMIFS('[1]BD Unidades'!$AQ$3:$AQ$1424,'[1]BD Unidades'!$A$3:$A$1424,$A1085),"-")</f>
        <v>0</v>
      </c>
      <c r="AM1085" s="27">
        <f>IFERROR(SUMIFS('[1]BD Unidades'!$AS$3:$AS$1424,'[1]BD Unidades'!$A$3:$A$1424,$A1085),"-")</f>
        <v>0</v>
      </c>
      <c r="AN1085" s="27">
        <f>IFERROR(SUMIFS('[1]BD Unidades'!$AU$3:$AU$1424,'[1]BD Unidades'!$A$3:$A$1424,$A1085),"-")</f>
        <v>0</v>
      </c>
      <c r="AO1085" s="27"/>
      <c r="AP1085" s="27"/>
      <c r="AQ1085" s="25">
        <f>IFERROR(SUMIFS('[1]BD Unidades'!$AZ$3:$AZ$1424,'[1]BD Unidades'!$A$3:$A$1424,$A1085),"-")</f>
        <v>0</v>
      </c>
      <c r="AR1085" s="25">
        <f>IFERROR(SUMIFS('[1]BD Unidades'!$BA$3:$BA$1424,'[1]BD Unidades'!$A$3:$A$1424,$A1085),"-")</f>
        <v>3.9000000000000101</v>
      </c>
      <c r="AS1085" s="28">
        <f>SUMIFS('[1]BD Unidades'!$BC$3:$BC$1424,'[1]BD Unidades'!$A$3:$A$1424,$A1085)</f>
        <v>0</v>
      </c>
      <c r="AT1085" s="28">
        <f>SUMIFS('[1]BD Unidades'!$BE$3:$BE$1424,'[1]BD Unidades'!$A$3:$A$1424,$A1085)</f>
        <v>0</v>
      </c>
      <c r="AU1085" s="29">
        <f t="shared" si="66"/>
        <v>0</v>
      </c>
      <c r="AV1085" s="30">
        <f t="shared" si="67"/>
        <v>0</v>
      </c>
      <c r="AW1085" s="25">
        <f>IFERROR(SUMIFS('[1]BD Unidades'!$BI$3:$BI$1424,'[1]BD Unidades'!$A$3:$A$1424,$A1085),"-")</f>
        <v>0</v>
      </c>
      <c r="AX1085" s="25">
        <f>IFERROR(SUMIFS('[1]BD Unidades'!$BJ$3:$BJ$1424,'[1]BD Unidades'!$A$3:$A$1424,$A1085),"-")</f>
        <v>0</v>
      </c>
    </row>
    <row r="1086" spans="1:50" ht="14.4" x14ac:dyDescent="0.3">
      <c r="A1086" s="7">
        <v>330</v>
      </c>
      <c r="B1086" s="7" t="s">
        <v>5269</v>
      </c>
      <c r="D1086" s="8" t="s">
        <v>5270</v>
      </c>
      <c r="E1086" s="19" t="s">
        <v>5271</v>
      </c>
      <c r="F1086" s="19" t="s">
        <v>5271</v>
      </c>
      <c r="G1086" s="19" t="s">
        <v>572</v>
      </c>
      <c r="H1086" s="19">
        <v>4</v>
      </c>
      <c r="I1086" s="19">
        <v>2024</v>
      </c>
      <c r="J1086" s="19" t="s">
        <v>45</v>
      </c>
      <c r="K1086" s="19" t="s">
        <v>5267</v>
      </c>
      <c r="L1086" s="19" t="s">
        <v>47</v>
      </c>
      <c r="M1086" s="19" t="s">
        <v>497</v>
      </c>
      <c r="N1086" s="19" t="s">
        <v>498</v>
      </c>
      <c r="O1086" s="19" t="s">
        <v>499</v>
      </c>
      <c r="P1086" s="19" t="s">
        <v>51</v>
      </c>
      <c r="Q1086" s="9" t="s">
        <v>5272</v>
      </c>
      <c r="R1086" s="20">
        <v>35.140999999999998</v>
      </c>
      <c r="S1086" s="20">
        <v>2.9740000000000002</v>
      </c>
      <c r="T1086" s="20">
        <v>34.095999999999997</v>
      </c>
      <c r="U1086" s="20">
        <v>1.5</v>
      </c>
      <c r="V1086" s="21">
        <f>_xlfn.XLOOKUP(D1086,'[1]Gen. Real'!$A:$A,'[1]Gen. Real'!$C:$C,"-",0)</f>
        <v>0.93753999999999971</v>
      </c>
      <c r="W1086" s="22"/>
      <c r="X1086" s="22" t="str">
        <f>_xlfn.XLOOKUP(D1086,[1]Vertimiento!$A:$A,[1]Vertimiento!$E:$E,"-",0)</f>
        <v>-</v>
      </c>
      <c r="Y1086" s="23" t="str">
        <f t="shared" si="64"/>
        <v>-</v>
      </c>
      <c r="Z1086" s="19" t="str">
        <f>_xlfn.XLOOKUP(D1086,[1]Cmg!$I$4:$I$85,[1]Cmg!$M$4:$M$85,"----",0,1)</f>
        <v>----</v>
      </c>
      <c r="AA1086" s="19" t="str">
        <f>_xlfn.XLOOKUP(D1086,[1]Cmg!$A$4:$A$89,[1]Cmg!$B$4:$B$89,"----",0,1)</f>
        <v>----</v>
      </c>
      <c r="AB1086" s="19" t="str">
        <f>_xlfn.XLOOKUP(D1086,[1]Cmg!$E$4:$E$89,[1]Cmg!$F$4:$F$89,"----",0,1)</f>
        <v>----</v>
      </c>
      <c r="AC1086" s="19" t="str">
        <f>_xlfn.XLOOKUP(D1086,[1]Cmg!$O$4:$O$89,[1]Cmg!$P$4:$P$89,"----",0,1)</f>
        <v>----</v>
      </c>
      <c r="AD1086" s="24" t="str">
        <f>_xlfn.XLOOKUP(D1086,[1]Cmg!$S$4:$S$89,[1]Cmg!$U$4:$U$89,"----",0,1)</f>
        <v>----</v>
      </c>
      <c r="AG1086" s="25">
        <f>IFERROR(SUMIFS('[1]BD Unidades'!$AH:$AH,'[1]BD Unidades'!$A:$A,'BD Centrales 2023'!$A1086),"-")</f>
        <v>35.402939726027398</v>
      </c>
      <c r="AH1086" s="25">
        <f>SUMIFS('[1]BD Unidades'!$AJ$3:$AJ$1424,'[1]BD Unidades'!$A$3:$A$1424,$A1086)</f>
        <v>8708.3598104777921</v>
      </c>
      <c r="AI1086" s="25">
        <f>SUMIFS('[1]BD Unidades'!$AL$3:$AL$1424,'[1]BD Unidades'!$A$3:$A$1424,$A1086)</f>
        <v>109.09155212809347</v>
      </c>
      <c r="AJ1086" s="26">
        <f t="shared" si="65"/>
        <v>1.2372231798265668E-2</v>
      </c>
      <c r="AK1086" s="27">
        <f>IFERROR(SUMIFS('[1]BD Unidades'!$AO$3:$AO$1424,'[1]BD Unidades'!$A$3:$A$1424,$A1086),"-")</f>
        <v>0</v>
      </c>
      <c r="AL1086" s="27">
        <f>IFERROR(SUMIFS('[1]BD Unidades'!$AQ$3:$AQ$1424,'[1]BD Unidades'!$A$3:$A$1424,$A1086),"-")</f>
        <v>0</v>
      </c>
      <c r="AM1086" s="27">
        <f>IFERROR(SUMIFS('[1]BD Unidades'!$AS$3:$AS$1424,'[1]BD Unidades'!$A$3:$A$1424,$A1086),"-")</f>
        <v>0</v>
      </c>
      <c r="AN1086" s="27">
        <f>IFERROR(SUMIFS('[1]BD Unidades'!$AU$3:$AU$1424,'[1]BD Unidades'!$A$3:$A$1424,$A1086),"-")</f>
        <v>0</v>
      </c>
      <c r="AO1086" s="27"/>
      <c r="AP1086" s="27"/>
      <c r="AQ1086" s="25">
        <f>IFERROR(SUMIFS('[1]BD Unidades'!$AZ$3:$AZ$1424,'[1]BD Unidades'!$A$3:$A$1424,$A1086),"-")</f>
        <v>35.402862167491442</v>
      </c>
      <c r="AR1086" s="25">
        <f>IFERROR(SUMIFS('[1]BD Unidades'!$BA$3:$BA$1424,'[1]BD Unidades'!$A$3:$A$1424,$A1086),"-")</f>
        <v>35.470727920916104</v>
      </c>
      <c r="AS1086" s="28">
        <f>SUMIFS('[1]BD Unidades'!$BC$3:$BC$1424,'[1]BD Unidades'!$A$3:$A$1424,$A1086)</f>
        <v>1.0102159870237046E-4</v>
      </c>
      <c r="AT1086" s="28">
        <f>SUMIFS('[1]BD Unidades'!$BE$3:$BE$1424,'[1]BD Unidades'!$A$3:$A$1424,$A1086)</f>
        <v>1.0073560148229979</v>
      </c>
      <c r="AU1086" s="29">
        <f t="shared" si="66"/>
        <v>1.007254250107918</v>
      </c>
      <c r="AV1086" s="30">
        <f t="shared" si="67"/>
        <v>2.9740000000000003E-2</v>
      </c>
      <c r="AW1086" s="25">
        <f>IFERROR(SUMIFS('[1]BD Unidades'!$BI$3:$BI$1424,'[1]BD Unidades'!$A$3:$A$1424,$A1086),"-")</f>
        <v>34.252186684544043</v>
      </c>
      <c r="AX1086" s="25">
        <f>IFERROR(SUMIFS('[1]BD Unidades'!$BJ$3:$BJ$1424,'[1]BD Unidades'!$A$3:$A$1424,$A1086),"-")</f>
        <v>22.033663769683404</v>
      </c>
    </row>
    <row r="1087" spans="1:50" ht="14.4" x14ac:dyDescent="0.3">
      <c r="A1087" s="7">
        <v>358</v>
      </c>
      <c r="B1087" s="7" t="s">
        <v>6038</v>
      </c>
      <c r="D1087" s="8" t="s">
        <v>6039</v>
      </c>
      <c r="E1087" s="19" t="s">
        <v>5898</v>
      </c>
      <c r="F1087" s="19" t="s">
        <v>6040</v>
      </c>
      <c r="G1087" s="19" t="s">
        <v>6041</v>
      </c>
      <c r="H1087" s="19">
        <v>6</v>
      </c>
      <c r="I1087" s="19">
        <v>2024</v>
      </c>
      <c r="J1087" s="19" t="s">
        <v>45</v>
      </c>
      <c r="K1087" s="19" t="s">
        <v>5267</v>
      </c>
      <c r="L1087" s="19" t="s">
        <v>213</v>
      </c>
      <c r="M1087" s="19" t="s">
        <v>189</v>
      </c>
      <c r="N1087" s="19" t="s">
        <v>189</v>
      </c>
      <c r="O1087" s="19" t="s">
        <v>189</v>
      </c>
      <c r="P1087" s="19" t="s">
        <v>51</v>
      </c>
      <c r="Q1087" s="9" t="s">
        <v>6043</v>
      </c>
      <c r="R1087" s="20">
        <v>4.5</v>
      </c>
      <c r="S1087" s="20">
        <v>7.875</v>
      </c>
      <c r="T1087" s="20">
        <v>4.1456</v>
      </c>
      <c r="U1087" s="20" t="s">
        <v>397</v>
      </c>
      <c r="V1087" s="21">
        <f>_xlfn.XLOOKUP(D1087,'[1]Gen. Real'!$A:$A,'[1]Gen. Real'!$C:$C,"-",0)</f>
        <v>20.066890000000001</v>
      </c>
      <c r="W1087" s="22"/>
      <c r="X1087" s="22" t="str">
        <f>_xlfn.XLOOKUP(D1087,[1]Vertimiento!$A:$A,[1]Vertimiento!$E:$E,"-",0)</f>
        <v>-</v>
      </c>
      <c r="Y1087" s="23" t="str">
        <f t="shared" si="64"/>
        <v>-</v>
      </c>
      <c r="Z1087" s="19" t="str">
        <f>_xlfn.XLOOKUP(D1087,[1]Cmg!$I$4:$I$85,[1]Cmg!$M$4:$M$85,"----",0,1)</f>
        <v>----</v>
      </c>
      <c r="AA1087" s="19" t="str">
        <f>_xlfn.XLOOKUP(D1087,[1]Cmg!$A$4:$A$89,[1]Cmg!$B$4:$B$89,"----",0,1)</f>
        <v>----</v>
      </c>
      <c r="AB1087" s="19" t="str">
        <f>_xlfn.XLOOKUP(D1087,[1]Cmg!$E$4:$E$89,[1]Cmg!$F$4:$F$89,"----",0,1)</f>
        <v>----</v>
      </c>
      <c r="AC1087" s="19" t="str">
        <f>_xlfn.XLOOKUP(D1087,[1]Cmg!$O$4:$O$89,[1]Cmg!$P$4:$P$89,"----",0,1)</f>
        <v>----</v>
      </c>
      <c r="AD1087" s="24" t="str">
        <f>_xlfn.XLOOKUP(D1087,[1]Cmg!$S$4:$S$89,[1]Cmg!$U$4:$U$89,"----",0,1)</f>
        <v>----</v>
      </c>
      <c r="AG1087" s="25">
        <f>IFERROR(SUMIFS('[1]BD Unidades'!$AH:$AH,'[1]BD Unidades'!$A:$A,'BD Centrales 2023'!$A1087),"-")</f>
        <v>4.5</v>
      </c>
      <c r="AH1087" s="25">
        <f>SUMIFS('[1]BD Unidades'!$AJ$3:$AJ$1424,'[1]BD Unidades'!$A$3:$A$1424,$A1087)</f>
        <v>8710.7999999999993</v>
      </c>
      <c r="AI1087" s="25">
        <f>SUMIFS('[1]BD Unidades'!$AL$3:$AL$1424,'[1]BD Unidades'!$A$3:$A$1424,$A1087)</f>
        <v>0</v>
      </c>
      <c r="AJ1087" s="26">
        <f t="shared" si="65"/>
        <v>0</v>
      </c>
      <c r="AK1087" s="27">
        <f>IFERROR(SUMIFS('[1]BD Unidades'!$AO$3:$AO$1424,'[1]BD Unidades'!$A$3:$A$1424,$A1087),"-")</f>
        <v>0</v>
      </c>
      <c r="AL1087" s="27">
        <f>IFERROR(SUMIFS('[1]BD Unidades'!$AQ$3:$AQ$1424,'[1]BD Unidades'!$A$3:$A$1424,$A1087),"-")</f>
        <v>0</v>
      </c>
      <c r="AM1087" s="27">
        <f>IFERROR(SUMIFS('[1]BD Unidades'!$AS$3:$AS$1424,'[1]BD Unidades'!$A$3:$A$1424,$A1087),"-")</f>
        <v>0</v>
      </c>
      <c r="AN1087" s="27">
        <f>IFERROR(SUMIFS('[1]BD Unidades'!$AU$3:$AU$1424,'[1]BD Unidades'!$A$3:$A$1424,$A1087),"-")</f>
        <v>0</v>
      </c>
      <c r="AO1087" s="27"/>
      <c r="AP1087" s="27"/>
      <c r="AQ1087" s="25">
        <f>IFERROR(SUMIFS('[1]BD Unidades'!$AZ$3:$AZ$1424,'[1]BD Unidades'!$A$3:$A$1424,$A1087),"-")</f>
        <v>4.5</v>
      </c>
      <c r="AR1087" s="25">
        <f>IFERROR(SUMIFS('[1]BD Unidades'!$BA$3:$BA$1424,'[1]BD Unidades'!$A$3:$A$1424,$A1087),"-")</f>
        <v>4.5</v>
      </c>
      <c r="AS1087" s="28">
        <f>SUMIFS('[1]BD Unidades'!$BC$3:$BC$1424,'[1]BD Unidades'!$A$3:$A$1424,$A1087)</f>
        <v>2.8592640824323098E-4</v>
      </c>
      <c r="AT1087" s="28">
        <f>SUMIFS('[1]BD Unidades'!$BE$3:$BE$1424,'[1]BD Unidades'!$A$3:$A$1424,$A1087)</f>
        <v>1</v>
      </c>
      <c r="AU1087" s="29">
        <f t="shared" si="66"/>
        <v>0.99971407359175679</v>
      </c>
      <c r="AV1087" s="30">
        <f t="shared" si="67"/>
        <v>7.8750000000000001E-2</v>
      </c>
      <c r="AW1087" s="25">
        <f>IFERROR(SUMIFS('[1]BD Unidades'!$BI$3:$BI$1424,'[1]BD Unidades'!$A$3:$A$1424,$A1087),"-")</f>
        <v>4.1444396563338319</v>
      </c>
      <c r="AX1087" s="25">
        <f>IFERROR(SUMIFS('[1]BD Unidades'!$BJ$3:$BJ$1424,'[1]BD Unidades'!$A$3:$A$1424,$A1087),"-")</f>
        <v>2.6660251137369824</v>
      </c>
    </row>
    <row r="1088" spans="1:50" ht="14.4" x14ac:dyDescent="0.3">
      <c r="A1088" s="7">
        <v>369</v>
      </c>
      <c r="B1088" s="7" t="s">
        <v>5635</v>
      </c>
      <c r="D1088" s="8" t="s">
        <v>5636</v>
      </c>
      <c r="E1088" s="19" t="s">
        <v>5637</v>
      </c>
      <c r="F1088" s="19" t="s">
        <v>5637</v>
      </c>
      <c r="G1088" s="19" t="s">
        <v>5638</v>
      </c>
      <c r="H1088" s="19">
        <v>5</v>
      </c>
      <c r="I1088" s="19">
        <v>2024</v>
      </c>
      <c r="J1088" s="19" t="s">
        <v>45</v>
      </c>
      <c r="K1088" s="19" t="s">
        <v>5267</v>
      </c>
      <c r="L1088" s="19" t="s">
        <v>213</v>
      </c>
      <c r="M1088" s="19" t="s">
        <v>90</v>
      </c>
      <c r="N1088" s="19" t="s">
        <v>91</v>
      </c>
      <c r="O1088" s="19" t="s">
        <v>4265</v>
      </c>
      <c r="P1088" s="19" t="s">
        <v>51</v>
      </c>
      <c r="Q1088" s="9" t="s">
        <v>4607</v>
      </c>
      <c r="R1088" s="20">
        <v>8.48</v>
      </c>
      <c r="S1088" s="20">
        <v>0</v>
      </c>
      <c r="T1088" s="20">
        <v>8.48</v>
      </c>
      <c r="U1088" s="20" t="s">
        <v>397</v>
      </c>
      <c r="V1088" s="21">
        <f>_xlfn.XLOOKUP(D1088,'[1]Gen. Real'!$A:$A,'[1]Gen. Real'!$C:$C,"-",0)</f>
        <v>0.39212000000000002</v>
      </c>
      <c r="W1088" s="22"/>
      <c r="X1088" s="22" t="str">
        <f>_xlfn.XLOOKUP(D1088,[1]Vertimiento!$A:$A,[1]Vertimiento!$E:$E,"-",0)</f>
        <v>-</v>
      </c>
      <c r="Y1088" s="23" t="str">
        <f t="shared" si="64"/>
        <v>-</v>
      </c>
      <c r="Z1088" s="19" t="str">
        <f>_xlfn.XLOOKUP(D1088,[1]Cmg!$I$4:$I$85,[1]Cmg!$M$4:$M$85,"----",0,1)</f>
        <v>----</v>
      </c>
      <c r="AA1088" s="19" t="str">
        <f>_xlfn.XLOOKUP(D1088,[1]Cmg!$A$4:$A$89,[1]Cmg!$B$4:$B$89,"----",0,1)</f>
        <v>----</v>
      </c>
      <c r="AB1088" s="19" t="str">
        <f>_xlfn.XLOOKUP(D1088,[1]Cmg!$E$4:$E$89,[1]Cmg!$F$4:$F$89,"----",0,1)</f>
        <v>----</v>
      </c>
      <c r="AC1088" s="19" t="str">
        <f>_xlfn.XLOOKUP(D1088,[1]Cmg!$O$4:$O$89,[1]Cmg!$P$4:$P$89,"----",0,1)</f>
        <v>----</v>
      </c>
      <c r="AD1088" s="24" t="str">
        <f>_xlfn.XLOOKUP(D1088,[1]Cmg!$S$4:$S$89,[1]Cmg!$U$4:$U$89,"----",0,1)</f>
        <v>----</v>
      </c>
      <c r="AG1088" s="25">
        <f>IFERROR(SUMIFS('[1]BD Unidades'!$AH:$AH,'[1]BD Unidades'!$A:$A,'BD Centrales 2023'!$A1088),"-")</f>
        <v>8.48</v>
      </c>
      <c r="AH1088" s="25">
        <f>SUMIFS('[1]BD Unidades'!$AJ$3:$AJ$1424,'[1]BD Unidades'!$A$3:$A$1424,$A1088)</f>
        <v>8760</v>
      </c>
      <c r="AI1088" s="25">
        <f>SUMIFS('[1]BD Unidades'!$AL$3:$AL$1424,'[1]BD Unidades'!$A$3:$A$1424,$A1088)</f>
        <v>0</v>
      </c>
      <c r="AJ1088" s="26">
        <f t="shared" si="65"/>
        <v>0</v>
      </c>
      <c r="AK1088" s="27">
        <f>IFERROR(SUMIFS('[1]BD Unidades'!$AO$3:$AO$1424,'[1]BD Unidades'!$A$3:$A$1424,$A1088),"-")</f>
        <v>0</v>
      </c>
      <c r="AL1088" s="27">
        <f>IFERROR(SUMIFS('[1]BD Unidades'!$AQ$3:$AQ$1424,'[1]BD Unidades'!$A$3:$A$1424,$A1088),"-")</f>
        <v>0</v>
      </c>
      <c r="AM1088" s="27">
        <f>IFERROR(SUMIFS('[1]BD Unidades'!$AS$3:$AS$1424,'[1]BD Unidades'!$A$3:$A$1424,$A1088),"-")</f>
        <v>0</v>
      </c>
      <c r="AN1088" s="27">
        <f>IFERROR(SUMIFS('[1]BD Unidades'!$AU$3:$AU$1424,'[1]BD Unidades'!$A$3:$A$1424,$A1088),"-")</f>
        <v>0</v>
      </c>
      <c r="AO1088" s="27"/>
      <c r="AP1088" s="27"/>
      <c r="AQ1088" s="25">
        <f>IFERROR(SUMIFS('[1]BD Unidades'!$AZ$3:$AZ$1424,'[1]BD Unidades'!$A$3:$A$1424,$A1088),"-")</f>
        <v>8.4799999999999986</v>
      </c>
      <c r="AR1088" s="25">
        <f>IFERROR(SUMIFS('[1]BD Unidades'!$BA$3:$BA$1424,'[1]BD Unidades'!$A$3:$A$1424,$A1088),"-")</f>
        <v>8.48</v>
      </c>
      <c r="AS1088" s="28">
        <f>SUMIFS('[1]BD Unidades'!$BC$3:$BC$1424,'[1]BD Unidades'!$A$3:$A$1424,$A1088)</f>
        <v>1E-4</v>
      </c>
      <c r="AT1088" s="28">
        <f>SUMIFS('[1]BD Unidades'!$BE$3:$BE$1424,'[1]BD Unidades'!$A$3:$A$1424,$A1088)</f>
        <v>1</v>
      </c>
      <c r="AU1088" s="29">
        <f t="shared" si="66"/>
        <v>0.99990000000000001</v>
      </c>
      <c r="AV1088" s="30">
        <f t="shared" si="67"/>
        <v>0</v>
      </c>
      <c r="AW1088" s="25">
        <f>IFERROR(SUMIFS('[1]BD Unidades'!$BI$3:$BI$1424,'[1]BD Unidades'!$A$3:$A$1424,$A1088),"-")</f>
        <v>8.4791520000000151</v>
      </c>
      <c r="AX1088" s="25">
        <f>IFERROR(SUMIFS('[1]BD Unidades'!$BJ$3:$BJ$1424,'[1]BD Unidades'!$A$3:$A$1424,$A1088),"-")</f>
        <v>5.4544483813742213</v>
      </c>
    </row>
    <row r="1089" spans="1:50" ht="14.4" x14ac:dyDescent="0.3">
      <c r="A1089" s="7">
        <v>371</v>
      </c>
      <c r="B1089" s="7" t="s">
        <v>5331</v>
      </c>
      <c r="D1089" s="8" t="s">
        <v>5332</v>
      </c>
      <c r="E1089" s="19" t="s">
        <v>1237</v>
      </c>
      <c r="F1089" s="19" t="s">
        <v>5333</v>
      </c>
      <c r="G1089" s="19" t="s">
        <v>5334</v>
      </c>
      <c r="H1089" s="19">
        <v>2</v>
      </c>
      <c r="I1089" s="19">
        <v>2024</v>
      </c>
      <c r="J1089" s="19" t="s">
        <v>45</v>
      </c>
      <c r="K1089" s="19" t="s">
        <v>5267</v>
      </c>
      <c r="L1089" s="19" t="s">
        <v>213</v>
      </c>
      <c r="M1089" s="19" t="s">
        <v>82</v>
      </c>
      <c r="N1089" s="19" t="s">
        <v>83</v>
      </c>
      <c r="O1089" s="19" t="s">
        <v>4703</v>
      </c>
      <c r="P1089" s="19" t="s">
        <v>51</v>
      </c>
      <c r="Q1089" s="9" t="s">
        <v>5336</v>
      </c>
      <c r="R1089" s="20">
        <v>3</v>
      </c>
      <c r="S1089" s="20">
        <v>0</v>
      </c>
      <c r="T1089" s="20">
        <v>3</v>
      </c>
      <c r="U1089" s="20" t="s">
        <v>397</v>
      </c>
      <c r="V1089" s="21">
        <f>_xlfn.XLOOKUP(D1089,'[1]Gen. Real'!$A:$A,'[1]Gen. Real'!$C:$C,"-",0)</f>
        <v>0.22825999999999999</v>
      </c>
      <c r="W1089" s="22"/>
      <c r="X1089" s="22" t="str">
        <f>_xlfn.XLOOKUP(D1089,[1]Vertimiento!$A:$A,[1]Vertimiento!$E:$E,"-",0)</f>
        <v>-</v>
      </c>
      <c r="Y1089" s="23" t="str">
        <f t="shared" si="64"/>
        <v>-</v>
      </c>
      <c r="Z1089" s="19" t="str">
        <f>_xlfn.XLOOKUP(D1089,[1]Cmg!$I$4:$I$85,[1]Cmg!$M$4:$M$85,"----",0,1)</f>
        <v>----</v>
      </c>
      <c r="AA1089" s="19" t="str">
        <f>_xlfn.XLOOKUP(D1089,[1]Cmg!$A$4:$A$89,[1]Cmg!$B$4:$B$89,"----",0,1)</f>
        <v>----</v>
      </c>
      <c r="AB1089" s="19" t="str">
        <f>_xlfn.XLOOKUP(D1089,[1]Cmg!$E$4:$E$89,[1]Cmg!$F$4:$F$89,"----",0,1)</f>
        <v>----</v>
      </c>
      <c r="AC1089" s="19" t="str">
        <f>_xlfn.XLOOKUP(D1089,[1]Cmg!$O$4:$O$89,[1]Cmg!$P$4:$P$89,"----",0,1)</f>
        <v>----</v>
      </c>
      <c r="AD1089" s="24" t="str">
        <f>_xlfn.XLOOKUP(D1089,[1]Cmg!$S$4:$S$89,[1]Cmg!$U$4:$U$89,"----",0,1)</f>
        <v>----</v>
      </c>
      <c r="AG1089" s="25">
        <f>IFERROR(SUMIFS('[1]BD Unidades'!$AH:$AH,'[1]BD Unidades'!$A:$A,'BD Centrales 2023'!$A1089),"-")</f>
        <v>2.4759754884</v>
      </c>
      <c r="AH1089" s="25">
        <f>SUMIFS('[1]BD Unidades'!$AJ$3:$AJ$1424,'[1]BD Unidades'!$A$3:$A$1424,$A1089)</f>
        <v>8760</v>
      </c>
      <c r="AI1089" s="25">
        <f>SUMIFS('[1]BD Unidades'!$AL$3:$AL$1424,'[1]BD Unidades'!$A$3:$A$1424,$A1089)</f>
        <v>0</v>
      </c>
      <c r="AJ1089" s="26">
        <f t="shared" si="65"/>
        <v>0</v>
      </c>
      <c r="AK1089" s="27">
        <f>IFERROR(SUMIFS('[1]BD Unidades'!$AO$3:$AO$1424,'[1]BD Unidades'!$A$3:$A$1424,$A1089),"-")</f>
        <v>0</v>
      </c>
      <c r="AL1089" s="27">
        <f>IFERROR(SUMIFS('[1]BD Unidades'!$AQ$3:$AQ$1424,'[1]BD Unidades'!$A$3:$A$1424,$A1089),"-")</f>
        <v>0</v>
      </c>
      <c r="AM1089" s="27">
        <f>IFERROR(SUMIFS('[1]BD Unidades'!$AS$3:$AS$1424,'[1]BD Unidades'!$A$3:$A$1424,$A1089),"-")</f>
        <v>0</v>
      </c>
      <c r="AN1089" s="27">
        <f>IFERROR(SUMIFS('[1]BD Unidades'!$AU$3:$AU$1424,'[1]BD Unidades'!$A$3:$A$1424,$A1089),"-")</f>
        <v>0</v>
      </c>
      <c r="AO1089" s="27"/>
      <c r="AP1089" s="27"/>
      <c r="AQ1089" s="25">
        <f>IFERROR(SUMIFS('[1]BD Unidades'!$AZ$3:$AZ$1424,'[1]BD Unidades'!$A$3:$A$1424,$A1089),"-")</f>
        <v>0</v>
      </c>
      <c r="AR1089" s="25">
        <f>IFERROR(SUMIFS('[1]BD Unidades'!$BA$3:$BA$1424,'[1]BD Unidades'!$A$3:$A$1424,$A1089),"-")</f>
        <v>3</v>
      </c>
      <c r="AS1089" s="28">
        <f>SUMIFS('[1]BD Unidades'!$BC$3:$BC$1424,'[1]BD Unidades'!$A$3:$A$1424,$A1089)</f>
        <v>0</v>
      </c>
      <c r="AT1089" s="28">
        <f>SUMIFS('[1]BD Unidades'!$BE$3:$BE$1424,'[1]BD Unidades'!$A$3:$A$1424,$A1089)</f>
        <v>0</v>
      </c>
      <c r="AU1089" s="29">
        <f t="shared" si="66"/>
        <v>0</v>
      </c>
      <c r="AV1089" s="30">
        <f t="shared" si="67"/>
        <v>0</v>
      </c>
      <c r="AW1089" s="25">
        <f>IFERROR(SUMIFS('[1]BD Unidades'!$BI$3:$BI$1424,'[1]BD Unidades'!$A$3:$A$1424,$A1089),"-")</f>
        <v>2.47572789085116</v>
      </c>
      <c r="AX1089" s="25">
        <f>IFERROR(SUMIFS('[1]BD Unidades'!$BJ$3:$BJ$1424,'[1]BD Unidades'!$A$3:$A$1424,$A1089),"-")</f>
        <v>1.4877955832893885</v>
      </c>
    </row>
    <row r="1090" spans="1:50" ht="14.4" x14ac:dyDescent="0.3">
      <c r="A1090" s="7">
        <v>376</v>
      </c>
      <c r="B1090" s="7" t="s">
        <v>5273</v>
      </c>
      <c r="D1090" s="8" t="s">
        <v>5274</v>
      </c>
      <c r="E1090" s="19" t="s">
        <v>248</v>
      </c>
      <c r="F1090" s="19" t="s">
        <v>248</v>
      </c>
      <c r="G1090" s="19" t="s">
        <v>5275</v>
      </c>
      <c r="H1090" s="19">
        <v>1</v>
      </c>
      <c r="I1090" s="19">
        <v>2024</v>
      </c>
      <c r="J1090" s="19" t="s">
        <v>45</v>
      </c>
      <c r="K1090" s="19" t="s">
        <v>5276</v>
      </c>
      <c r="L1090" s="19" t="s">
        <v>47</v>
      </c>
      <c r="M1090" s="19" t="s">
        <v>48</v>
      </c>
      <c r="N1090" s="19" t="s">
        <v>48</v>
      </c>
      <c r="O1090" s="19" t="s">
        <v>3403</v>
      </c>
      <c r="P1090" s="19" t="s">
        <v>51</v>
      </c>
      <c r="Q1090" s="9" t="s">
        <v>5277</v>
      </c>
      <c r="R1090" s="20">
        <v>176.6</v>
      </c>
      <c r="S1090" s="20">
        <v>8.7799999999999994</v>
      </c>
      <c r="T1090" s="20">
        <v>161.15</v>
      </c>
      <c r="U1090" s="20">
        <v>70</v>
      </c>
      <c r="V1090" s="21">
        <f>_xlfn.XLOOKUP(D1090,'[1]Gen. Real'!$A:$A,'[1]Gen. Real'!$C:$C,"-",0)</f>
        <v>229.74620000000004</v>
      </c>
      <c r="W1090" s="22"/>
      <c r="X1090" s="22" t="str">
        <f>_xlfn.XLOOKUP(D1090,[1]Vertimiento!$A:$A,[1]Vertimiento!$E:$E,"-",0)</f>
        <v>-</v>
      </c>
      <c r="Y1090" s="23" t="str">
        <f t="shared" si="64"/>
        <v>-</v>
      </c>
      <c r="Z1090" s="19" t="str">
        <f>_xlfn.XLOOKUP(D1090,[1]Cmg!$I$4:$I$85,[1]Cmg!$M$4:$M$85,"----",0,1)</f>
        <v>----</v>
      </c>
      <c r="AA1090" s="19" t="str">
        <f>_xlfn.XLOOKUP(D1090,[1]Cmg!$A$4:$A$89,[1]Cmg!$B$4:$B$89,"----",0,1)</f>
        <v>----</v>
      </c>
      <c r="AB1090" s="19" t="str">
        <f>_xlfn.XLOOKUP(D1090,[1]Cmg!$E$4:$E$89,[1]Cmg!$F$4:$F$89,"----",0,1)</f>
        <v>----</v>
      </c>
      <c r="AC1090" s="19" t="str">
        <f>_xlfn.XLOOKUP(D1090,[1]Cmg!$O$4:$O$89,[1]Cmg!$P$4:$P$89,"----",0,1)</f>
        <v>----</v>
      </c>
      <c r="AD1090" s="24" t="str">
        <f>_xlfn.XLOOKUP(D1090,[1]Cmg!$S$4:$S$89,[1]Cmg!$U$4:$U$89,"----",0,1)</f>
        <v>----</v>
      </c>
      <c r="AG1090" s="25">
        <f>IFERROR(SUMIFS('[1]BD Unidades'!$AH:$AH,'[1]BD Unidades'!$A:$A,'BD Centrales 2023'!$A1090),"-")</f>
        <v>176.6</v>
      </c>
      <c r="AH1090" s="25">
        <f>SUMIFS('[1]BD Unidades'!$AJ$3:$AJ$1424,'[1]BD Unidades'!$A$3:$A$1424,$A1090)</f>
        <v>6939.85</v>
      </c>
      <c r="AI1090" s="25">
        <f>SUMIFS('[1]BD Unidades'!$AL$3:$AL$1424,'[1]BD Unidades'!$A$3:$A$1424,$A1090)</f>
        <v>683.96666666666704</v>
      </c>
      <c r="AJ1090" s="26">
        <f t="shared" si="65"/>
        <v>8.9714469349341686E-2</v>
      </c>
      <c r="AK1090" s="27">
        <f>IFERROR(SUMIFS('[1]BD Unidades'!$AO$3:$AO$1424,'[1]BD Unidades'!$A$3:$A$1424,$A1090),"-")</f>
        <v>0</v>
      </c>
      <c r="AL1090" s="27">
        <f>IFERROR(SUMIFS('[1]BD Unidades'!$AQ$3:$AQ$1424,'[1]BD Unidades'!$A$3:$A$1424,$A1090),"-")</f>
        <v>0</v>
      </c>
      <c r="AM1090" s="27">
        <f>IFERROR(SUMIFS('[1]BD Unidades'!$AS$3:$AS$1424,'[1]BD Unidades'!$A$3:$A$1424,$A1090),"-")</f>
        <v>0</v>
      </c>
      <c r="AN1090" s="27">
        <f>IFERROR(SUMIFS('[1]BD Unidades'!$AU$3:$AU$1424,'[1]BD Unidades'!$A$3:$A$1424,$A1090),"-")</f>
        <v>0</v>
      </c>
      <c r="AO1090" s="27"/>
      <c r="AP1090" s="27"/>
      <c r="AQ1090" s="25">
        <f>IFERROR(SUMIFS('[1]BD Unidades'!$AZ$3:$AZ$1424,'[1]BD Unidades'!$A$3:$A$1424,$A1090),"-")</f>
        <v>174.05009345712699</v>
      </c>
      <c r="AR1090" s="25">
        <f>IFERROR(SUMIFS('[1]BD Unidades'!$BA$3:$BA$1424,'[1]BD Unidades'!$A$3:$A$1424,$A1090),"-")</f>
        <v>174.05009345712699</v>
      </c>
      <c r="AS1090" s="28">
        <f>SUMIFS('[1]BD Unidades'!$BC$3:$BC$1424,'[1]BD Unidades'!$A$3:$A$1424,$A1090)</f>
        <v>8.9278325408516199E-2</v>
      </c>
      <c r="AT1090" s="28">
        <f>SUMIFS('[1]BD Unidades'!$BE$3:$BE$1424,'[1]BD Unidades'!$A$3:$A$1424,$A1090)</f>
        <v>0.93486111111111092</v>
      </c>
      <c r="AU1090" s="29">
        <f t="shared" si="66"/>
        <v>0.85139827662156609</v>
      </c>
      <c r="AV1090" s="30">
        <f t="shared" si="67"/>
        <v>8.7799999999999989E-2</v>
      </c>
      <c r="AW1090" s="25">
        <f>IFERROR(SUMIFS('[1]BD Unidades'!$BI$3:$BI$1424,'[1]BD Unidades'!$A$3:$A$1424,$A1090),"-")</f>
        <v>128.18084641716555</v>
      </c>
      <c r="AX1090" s="25">
        <f>IFERROR(SUMIFS('[1]BD Unidades'!$BJ$3:$BJ$1424,'[1]BD Unidades'!$A$3:$A$1424,$A1090),"-")</f>
        <v>82.45586472129348</v>
      </c>
    </row>
    <row r="1091" spans="1:50" ht="14.4" x14ac:dyDescent="0.3">
      <c r="A1091" s="7">
        <v>377</v>
      </c>
      <c r="B1091" s="7" t="s">
        <v>5278</v>
      </c>
      <c r="D1091" s="8" t="s">
        <v>5279</v>
      </c>
      <c r="E1091" s="19" t="s">
        <v>5280</v>
      </c>
      <c r="F1091" s="19" t="s">
        <v>5280</v>
      </c>
      <c r="G1091" s="19" t="s">
        <v>5281</v>
      </c>
      <c r="H1091" s="19">
        <v>2</v>
      </c>
      <c r="I1091" s="19">
        <v>2024</v>
      </c>
      <c r="J1091" s="19" t="s">
        <v>45</v>
      </c>
      <c r="K1091" s="19" t="s">
        <v>5276</v>
      </c>
      <c r="L1091" s="19" t="s">
        <v>47</v>
      </c>
      <c r="M1091" s="19" t="s">
        <v>48</v>
      </c>
      <c r="N1091" s="19" t="s">
        <v>48</v>
      </c>
      <c r="O1091" s="19" t="s">
        <v>3403</v>
      </c>
      <c r="P1091" s="19" t="s">
        <v>51</v>
      </c>
      <c r="Q1091" s="9" t="s">
        <v>5282</v>
      </c>
      <c r="R1091" s="20">
        <v>558.17499999999995</v>
      </c>
      <c r="S1091" s="20">
        <v>9.3146000000000004</v>
      </c>
      <c r="T1091" s="20">
        <v>506.18299999999999</v>
      </c>
      <c r="U1091" s="20">
        <v>60</v>
      </c>
      <c r="V1091" s="21">
        <f>_xlfn.XLOOKUP(D1091,'[1]Gen. Real'!$A:$A,'[1]Gen. Real'!$C:$C,"-",0)</f>
        <v>3201.7482000000023</v>
      </c>
      <c r="W1091" s="22"/>
      <c r="X1091" s="22" t="str">
        <f>_xlfn.XLOOKUP(D1091,[1]Vertimiento!$A:$A,[1]Vertimiento!$E:$E,"-",0)</f>
        <v>-</v>
      </c>
      <c r="Y1091" s="23" t="str">
        <f t="shared" ref="Y1091:Y1154" si="68">IFERROR(X1091/(V1091+X1091),"-")</f>
        <v>-</v>
      </c>
      <c r="Z1091" s="19" t="str">
        <f>_xlfn.XLOOKUP(D1091,[1]Cmg!$I$4:$I$85,[1]Cmg!$M$4:$M$85,"----",0,1)</f>
        <v>----</v>
      </c>
      <c r="AA1091" s="19" t="str">
        <f>_xlfn.XLOOKUP(D1091,[1]Cmg!$A$4:$A$89,[1]Cmg!$B$4:$B$89,"----",0,1)</f>
        <v>----</v>
      </c>
      <c r="AB1091" s="19" t="str">
        <f>_xlfn.XLOOKUP(D1091,[1]Cmg!$E$4:$E$89,[1]Cmg!$F$4:$F$89,"----",0,1)</f>
        <v>----</v>
      </c>
      <c r="AC1091" s="19" t="str">
        <f>_xlfn.XLOOKUP(D1091,[1]Cmg!$O$4:$O$89,[1]Cmg!$P$4:$P$89,"----",0,1)</f>
        <v>----</v>
      </c>
      <c r="AD1091" s="24" t="str">
        <f>_xlfn.XLOOKUP(D1091,[1]Cmg!$S$4:$S$89,[1]Cmg!$U$4:$U$89,"----",0,1)</f>
        <v>----</v>
      </c>
      <c r="AG1091" s="25">
        <f>IFERROR(SUMIFS('[1]BD Unidades'!$AH:$AH,'[1]BD Unidades'!$A:$A,'BD Centrales 2023'!$A1091),"-")</f>
        <v>557.4</v>
      </c>
      <c r="AH1091" s="25">
        <f>SUMIFS('[1]BD Unidades'!$AJ$3:$AJ$1424,'[1]BD Unidades'!$A$3:$A$1424,$A1091)</f>
        <v>1.653603260626146E-2</v>
      </c>
      <c r="AI1091" s="25">
        <f>SUMIFS('[1]BD Unidades'!$AL$3:$AL$1424,'[1]BD Unidades'!$A$3:$A$1424,$A1091)</f>
        <v>8486.075639360417</v>
      </c>
      <c r="AJ1091" s="26">
        <f t="shared" ref="AJ1091:AJ1154" si="69">IFERROR(AI1091/(AH1091+AI1091),"-")</f>
        <v>0.9999980513960649</v>
      </c>
      <c r="AK1091" s="27">
        <f>IFERROR(SUMIFS('[1]BD Unidades'!$AO$3:$AO$1424,'[1]BD Unidades'!$A$3:$A$1424,$A1091),"-")</f>
        <v>0</v>
      </c>
      <c r="AL1091" s="27">
        <f>IFERROR(SUMIFS('[1]BD Unidades'!$AQ$3:$AQ$1424,'[1]BD Unidades'!$A$3:$A$1424,$A1091),"-")</f>
        <v>0</v>
      </c>
      <c r="AM1091" s="27">
        <f>IFERROR(SUMIFS('[1]BD Unidades'!$AS$3:$AS$1424,'[1]BD Unidades'!$A$3:$A$1424,$A1091),"-")</f>
        <v>0</v>
      </c>
      <c r="AN1091" s="27">
        <f>IFERROR(SUMIFS('[1]BD Unidades'!$AU$3:$AU$1424,'[1]BD Unidades'!$A$3:$A$1424,$A1091),"-")</f>
        <v>0</v>
      </c>
      <c r="AO1091" s="27"/>
      <c r="AP1091" s="27"/>
      <c r="AQ1091" s="25">
        <f>IFERROR(SUMIFS('[1]BD Unidades'!$AZ$3:$AZ$1424,'[1]BD Unidades'!$A$3:$A$1424,$A1091),"-")</f>
        <v>548.38474532466</v>
      </c>
      <c r="AR1091" s="25">
        <f>IFERROR(SUMIFS('[1]BD Unidades'!$BA$3:$BA$1424,'[1]BD Unidades'!$A$3:$A$1424,$A1091),"-")</f>
        <v>548.38474532466</v>
      </c>
      <c r="AS1091" s="28">
        <f>SUMIFS('[1]BD Unidades'!$BC$3:$BC$1424,'[1]BD Unidades'!$A$3:$A$1424,$A1091)</f>
        <v>6.7567779535540565E-2</v>
      </c>
      <c r="AT1091" s="28">
        <f>SUMIFS('[1]BD Unidades'!$BE$3:$BE$1424,'[1]BD Unidades'!$A$3:$A$1424,$A1091)</f>
        <v>0.99675154932166066</v>
      </c>
      <c r="AU1091" s="29">
        <f t="shared" ref="AU1091:AU1154" si="70">IFERROR(AT1091*(1-AS1091),"-")</f>
        <v>0.92940326038538612</v>
      </c>
      <c r="AV1091" s="30">
        <f t="shared" ref="AV1091:AV1154" si="71">IFERROR(S1091/100,"-")</f>
        <v>9.3146000000000007E-2</v>
      </c>
      <c r="AW1091" s="25">
        <f>IFERROR(SUMIFS('[1]BD Unidades'!$BI$3:$BI$1424,'[1]BD Unidades'!$A$3:$A$1424,$A1091),"-")</f>
        <v>457.94413918200542</v>
      </c>
      <c r="AX1091" s="25">
        <f>IFERROR(SUMIFS('[1]BD Unidades'!$BJ$3:$BJ$1424,'[1]BD Unidades'!$A$3:$A$1424,$A1091),"-")</f>
        <v>294.58519775575388</v>
      </c>
    </row>
    <row r="1092" spans="1:50" ht="14.4" x14ac:dyDescent="0.3">
      <c r="A1092" s="7">
        <v>379</v>
      </c>
      <c r="B1092" s="7" t="s">
        <v>5662</v>
      </c>
      <c r="D1092" s="8" t="s">
        <v>5663</v>
      </c>
      <c r="E1092" s="19" t="s">
        <v>162</v>
      </c>
      <c r="F1092" s="19" t="s">
        <v>162</v>
      </c>
      <c r="G1092" s="19" t="s">
        <v>5664</v>
      </c>
      <c r="H1092" s="19">
        <v>2</v>
      </c>
      <c r="I1092" s="19">
        <v>2024</v>
      </c>
      <c r="J1092" s="19" t="s">
        <v>45</v>
      </c>
      <c r="K1092" s="19" t="s">
        <v>5276</v>
      </c>
      <c r="L1092" s="19" t="s">
        <v>47</v>
      </c>
      <c r="M1092" s="19" t="s">
        <v>48</v>
      </c>
      <c r="N1092" s="19" t="s">
        <v>48</v>
      </c>
      <c r="O1092" s="19" t="s">
        <v>3403</v>
      </c>
      <c r="P1092" s="19" t="s">
        <v>51</v>
      </c>
      <c r="Q1092" s="9" t="s">
        <v>5665</v>
      </c>
      <c r="R1092" s="20">
        <v>549.71900000000005</v>
      </c>
      <c r="S1092" s="20">
        <v>10.9358</v>
      </c>
      <c r="T1092" s="20">
        <v>489.60300000000001</v>
      </c>
      <c r="U1092" s="20">
        <v>60</v>
      </c>
      <c r="V1092" s="21">
        <f>_xlfn.XLOOKUP(D1092,'[1]Gen. Real'!$A:$A,'[1]Gen. Real'!$C:$C,"-",0)</f>
        <v>2598.7134700000011</v>
      </c>
      <c r="W1092" s="22"/>
      <c r="X1092" s="22" t="str">
        <f>_xlfn.XLOOKUP(D1092,[1]Vertimiento!$A:$A,[1]Vertimiento!$E:$E,"-",0)</f>
        <v>-</v>
      </c>
      <c r="Y1092" s="23" t="str">
        <f t="shared" si="68"/>
        <v>-</v>
      </c>
      <c r="Z1092" s="19" t="str">
        <f>_xlfn.XLOOKUP(D1092,[1]Cmg!$I$4:$I$85,[1]Cmg!$M$4:$M$85,"----",0,1)</f>
        <v>----</v>
      </c>
      <c r="AA1092" s="19" t="str">
        <f>_xlfn.XLOOKUP(D1092,[1]Cmg!$A$4:$A$89,[1]Cmg!$B$4:$B$89,"----",0,1)</f>
        <v>----</v>
      </c>
      <c r="AB1092" s="19" t="str">
        <f>_xlfn.XLOOKUP(D1092,[1]Cmg!$E$4:$E$89,[1]Cmg!$F$4:$F$89,"----",0,1)</f>
        <v>----</v>
      </c>
      <c r="AC1092" s="19" t="str">
        <f>_xlfn.XLOOKUP(D1092,[1]Cmg!$O$4:$O$89,[1]Cmg!$P$4:$P$89,"----",0,1)</f>
        <v>----</v>
      </c>
      <c r="AD1092" s="24" t="str">
        <f>_xlfn.XLOOKUP(D1092,[1]Cmg!$S$4:$S$89,[1]Cmg!$U$4:$U$89,"----",0,1)</f>
        <v>----</v>
      </c>
      <c r="AG1092" s="25">
        <f>IFERROR(SUMIFS('[1]BD Unidades'!$AH:$AH,'[1]BD Unidades'!$A:$A,'BD Centrales 2023'!$A1092),"-")</f>
        <v>549.71900000000005</v>
      </c>
      <c r="AH1092" s="25">
        <f>SUMIFS('[1]BD Unidades'!$AJ$3:$AJ$1424,'[1]BD Unidades'!$A$3:$A$1424,$A1092)</f>
        <v>3.1659926859601581</v>
      </c>
      <c r="AI1092" s="25">
        <f>SUMIFS('[1]BD Unidades'!$AL$3:$AL$1424,'[1]BD Unidades'!$A$3:$A$1424,$A1092)</f>
        <v>7236.4905004193042</v>
      </c>
      <c r="AJ1092" s="26">
        <f t="shared" si="69"/>
        <v>0.99956268744394494</v>
      </c>
      <c r="AK1092" s="27">
        <f>IFERROR(SUMIFS('[1]BD Unidades'!$AO$3:$AO$1424,'[1]BD Unidades'!$A$3:$A$1424,$A1092),"-")</f>
        <v>0</v>
      </c>
      <c r="AL1092" s="27">
        <f>IFERROR(SUMIFS('[1]BD Unidades'!$AQ$3:$AQ$1424,'[1]BD Unidades'!$A$3:$A$1424,$A1092),"-")</f>
        <v>0</v>
      </c>
      <c r="AM1092" s="27">
        <f>IFERROR(SUMIFS('[1]BD Unidades'!$AS$3:$AS$1424,'[1]BD Unidades'!$A$3:$A$1424,$A1092),"-")</f>
        <v>0</v>
      </c>
      <c r="AN1092" s="27">
        <f>IFERROR(SUMIFS('[1]BD Unidades'!$AU$3:$AU$1424,'[1]BD Unidades'!$A$3:$A$1424,$A1092),"-")</f>
        <v>0</v>
      </c>
      <c r="AO1092" s="27"/>
      <c r="AP1092" s="27"/>
      <c r="AQ1092" s="25">
        <f>IFERROR(SUMIFS('[1]BD Unidades'!$AZ$3:$AZ$1424,'[1]BD Unidades'!$A$3:$A$1424,$A1092),"-")</f>
        <v>542.422250893306</v>
      </c>
      <c r="AR1092" s="25">
        <f>IFERROR(SUMIFS('[1]BD Unidades'!$BA$3:$BA$1424,'[1]BD Unidades'!$A$3:$A$1424,$A1092),"-")</f>
        <v>542.422250893306</v>
      </c>
      <c r="AS1092" s="28">
        <f>SUMIFS('[1]BD Unidades'!$BC$3:$BC$1424,'[1]BD Unidades'!$A$3:$A$1424,$A1092)</f>
        <v>2.6116211782926002E-2</v>
      </c>
      <c r="AT1092" s="28">
        <f>SUMIFS('[1]BD Unidades'!$BE$3:$BE$1424,'[1]BD Unidades'!$A$3:$A$1424,$A1092)</f>
        <v>0.93188664617948724</v>
      </c>
      <c r="AU1092" s="29">
        <f t="shared" si="70"/>
        <v>0.90754929717018318</v>
      </c>
      <c r="AV1092" s="30">
        <f t="shared" si="71"/>
        <v>0.10935800000000001</v>
      </c>
      <c r="AW1092" s="25">
        <f>IFERROR(SUMIFS('[1]BD Unidades'!$BI$3:$BI$1424,'[1]BD Unidades'!$A$3:$A$1424,$A1092),"-")</f>
        <v>404.90432436773597</v>
      </c>
      <c r="AX1092" s="25">
        <f>IFERROR(SUMIFS('[1]BD Unidades'!$BJ$3:$BJ$1424,'[1]BD Unidades'!$A$3:$A$1424,$A1092),"-")</f>
        <v>260.46587402360706</v>
      </c>
    </row>
    <row r="1093" spans="1:50" ht="14.4" x14ac:dyDescent="0.3">
      <c r="A1093" s="7">
        <v>381</v>
      </c>
      <c r="B1093" s="7" t="s">
        <v>5300</v>
      </c>
      <c r="D1093" s="8" t="s">
        <v>5301</v>
      </c>
      <c r="E1093" s="19" t="s">
        <v>248</v>
      </c>
      <c r="F1093" s="19" t="s">
        <v>248</v>
      </c>
      <c r="G1093" s="19" t="s">
        <v>5302</v>
      </c>
      <c r="H1093" s="19">
        <v>3</v>
      </c>
      <c r="I1093" s="19">
        <v>2024</v>
      </c>
      <c r="J1093" s="19" t="s">
        <v>45</v>
      </c>
      <c r="K1093" s="19" t="s">
        <v>5267</v>
      </c>
      <c r="L1093" s="19" t="s">
        <v>47</v>
      </c>
      <c r="M1093" s="19" t="s">
        <v>250</v>
      </c>
      <c r="N1093" s="19" t="s">
        <v>785</v>
      </c>
      <c r="O1093" s="19" t="s">
        <v>785</v>
      </c>
      <c r="P1093" s="19" t="s">
        <v>51</v>
      </c>
      <c r="Q1093" s="9" t="s">
        <v>5303</v>
      </c>
      <c r="R1093" s="20">
        <v>10.327</v>
      </c>
      <c r="S1093" s="20">
        <v>1.843931185</v>
      </c>
      <c r="T1093" s="20">
        <v>10.521000000000001</v>
      </c>
      <c r="U1093" s="20">
        <v>1.6220000000000001</v>
      </c>
      <c r="V1093" s="21">
        <f>_xlfn.XLOOKUP(D1093,'[1]Gen. Real'!$A:$A,'[1]Gen. Real'!$C:$C,"-",0)</f>
        <v>1.0288999999999995</v>
      </c>
      <c r="W1093" s="22"/>
      <c r="X1093" s="22" t="str">
        <f>_xlfn.XLOOKUP(D1093,[1]Vertimiento!$A:$A,[1]Vertimiento!$E:$E,"-",0)</f>
        <v>-</v>
      </c>
      <c r="Y1093" s="23" t="str">
        <f t="shared" si="68"/>
        <v>-</v>
      </c>
      <c r="Z1093" s="19" t="str">
        <f>_xlfn.XLOOKUP(D1093,[1]Cmg!$I$4:$I$85,[1]Cmg!$M$4:$M$85,"----",0,1)</f>
        <v>----</v>
      </c>
      <c r="AA1093" s="19" t="str">
        <f>_xlfn.XLOOKUP(D1093,[1]Cmg!$A$4:$A$89,[1]Cmg!$B$4:$B$89,"----",0,1)</f>
        <v>----</v>
      </c>
      <c r="AB1093" s="19" t="str">
        <f>_xlfn.XLOOKUP(D1093,[1]Cmg!$E$4:$E$89,[1]Cmg!$F$4:$F$89,"----",0,1)</f>
        <v>----</v>
      </c>
      <c r="AC1093" s="19" t="str">
        <f>_xlfn.XLOOKUP(D1093,[1]Cmg!$O$4:$O$89,[1]Cmg!$P$4:$P$89,"----",0,1)</f>
        <v>----</v>
      </c>
      <c r="AD1093" s="24" t="str">
        <f>_xlfn.XLOOKUP(D1093,[1]Cmg!$S$4:$S$89,[1]Cmg!$U$4:$U$89,"----",0,1)</f>
        <v>----</v>
      </c>
      <c r="AG1093" s="25">
        <f>IFERROR(SUMIFS('[1]BD Unidades'!$AH:$AH,'[1]BD Unidades'!$A:$A,'BD Centrales 2023'!$A1093),"-")</f>
        <v>13.237574246575342</v>
      </c>
      <c r="AH1093" s="25">
        <f>SUMIFS('[1]BD Unidades'!$AJ$3:$AJ$1424,'[1]BD Unidades'!$A$3:$A$1424,$A1093)</f>
        <v>7846.270016397144</v>
      </c>
      <c r="AI1093" s="25">
        <f>SUMIFS('[1]BD Unidades'!$AL$3:$AL$1424,'[1]BD Unidades'!$A$3:$A$1424,$A1093)</f>
        <v>1146.3319202737164</v>
      </c>
      <c r="AJ1093" s="26">
        <f t="shared" si="69"/>
        <v>0.12747499870967249</v>
      </c>
      <c r="AK1093" s="27">
        <f>IFERROR(SUMIFS('[1]BD Unidades'!$AO$3:$AO$1424,'[1]BD Unidades'!$A$3:$A$1424,$A1093),"-")</f>
        <v>0</v>
      </c>
      <c r="AL1093" s="27">
        <f>IFERROR(SUMIFS('[1]BD Unidades'!$AQ$3:$AQ$1424,'[1]BD Unidades'!$A$3:$A$1424,$A1093),"-")</f>
        <v>0</v>
      </c>
      <c r="AM1093" s="27">
        <f>IFERROR(SUMIFS('[1]BD Unidades'!$AS$3:$AS$1424,'[1]BD Unidades'!$A$3:$A$1424,$A1093),"-")</f>
        <v>0</v>
      </c>
      <c r="AN1093" s="27">
        <f>IFERROR(SUMIFS('[1]BD Unidades'!$AU$3:$AU$1424,'[1]BD Unidades'!$A$3:$A$1424,$A1093),"-")</f>
        <v>0</v>
      </c>
      <c r="AO1093" s="27"/>
      <c r="AP1093" s="27"/>
      <c r="AQ1093" s="25">
        <f>IFERROR(SUMIFS('[1]BD Unidades'!$AZ$3:$AZ$1424,'[1]BD Unidades'!$A$3:$A$1424,$A1093),"-")</f>
        <v>12.855084836556326</v>
      </c>
      <c r="AR1093" s="25">
        <f>IFERROR(SUMIFS('[1]BD Unidades'!$BA$3:$BA$1424,'[1]BD Unidades'!$A$3:$A$1424,$A1093),"-")</f>
        <v>12.869730717761211</v>
      </c>
      <c r="AS1093" s="28">
        <f>SUMIFS('[1]BD Unidades'!$BC$3:$BC$1424,'[1]BD Unidades'!$A$3:$A$1424,$A1093)</f>
        <v>0.23502295801407674</v>
      </c>
      <c r="AT1093" s="28">
        <f>SUMIFS('[1]BD Unidades'!$BE$3:$BE$1424,'[1]BD Unidades'!$A$3:$A$1424,$A1093)</f>
        <v>1.0795986990258724</v>
      </c>
      <c r="AU1093" s="29">
        <f t="shared" si="70"/>
        <v>0.82586821931266285</v>
      </c>
      <c r="AV1093" s="30">
        <f t="shared" si="71"/>
        <v>1.8439311850000001E-2</v>
      </c>
      <c r="AW1093" s="25">
        <f>IFERROR(SUMIFS('[1]BD Unidades'!$BI$3:$BI$1424,'[1]BD Unidades'!$A$3:$A$1424,$A1093),"-")</f>
        <v>9.202074498732534</v>
      </c>
      <c r="AX1093" s="25">
        <f>IFERROR(SUMIFS('[1]BD Unidades'!$BJ$3:$BJ$1424,'[1]BD Unidades'!$A$3:$A$1424,$A1093),"-")</f>
        <v>5.9194882170878147</v>
      </c>
    </row>
    <row r="1094" spans="1:50" ht="14.4" x14ac:dyDescent="0.3">
      <c r="A1094" s="7">
        <v>386</v>
      </c>
      <c r="B1094" s="7" t="s">
        <v>6032</v>
      </c>
      <c r="D1094" s="8" t="s">
        <v>6033</v>
      </c>
      <c r="E1094" s="19" t="s">
        <v>248</v>
      </c>
      <c r="F1094" s="19" t="s">
        <v>248</v>
      </c>
      <c r="G1094" s="19" t="s">
        <v>5275</v>
      </c>
      <c r="H1094" s="19">
        <v>3</v>
      </c>
      <c r="I1094" s="19">
        <v>2024</v>
      </c>
      <c r="J1094" s="19" t="s">
        <v>45</v>
      </c>
      <c r="K1094" s="19" t="s">
        <v>6034</v>
      </c>
      <c r="L1094" s="19" t="s">
        <v>47</v>
      </c>
      <c r="M1094" s="19" t="s">
        <v>48</v>
      </c>
      <c r="N1094" s="19" t="s">
        <v>48</v>
      </c>
      <c r="O1094" s="19" t="s">
        <v>3403</v>
      </c>
      <c r="P1094" s="19" t="s">
        <v>51</v>
      </c>
      <c r="Q1094" s="9" t="s">
        <v>205</v>
      </c>
      <c r="R1094" s="20">
        <v>330.36</v>
      </c>
      <c r="S1094" s="20">
        <v>7.6501390000000002</v>
      </c>
      <c r="T1094" s="20">
        <v>305.08699999999999</v>
      </c>
      <c r="U1094" s="20">
        <v>40</v>
      </c>
      <c r="V1094" s="21">
        <f>_xlfn.XLOOKUP(D1094,'[1]Gen. Real'!$A:$A,'[1]Gen. Real'!$C:$C,"-",0)</f>
        <v>468.76610000000005</v>
      </c>
      <c r="W1094" s="22"/>
      <c r="X1094" s="22" t="str">
        <f>_xlfn.XLOOKUP(D1094,[1]Vertimiento!$A:$A,[1]Vertimiento!$E:$E,"-",0)</f>
        <v>-</v>
      </c>
      <c r="Y1094" s="23" t="str">
        <f t="shared" si="68"/>
        <v>-</v>
      </c>
      <c r="Z1094" s="19" t="str">
        <f>_xlfn.XLOOKUP(D1094,[1]Cmg!$I$4:$I$85,[1]Cmg!$M$4:$M$85,"----",0,1)</f>
        <v>----</v>
      </c>
      <c r="AA1094" s="19" t="str">
        <f>_xlfn.XLOOKUP(D1094,[1]Cmg!$A$4:$A$89,[1]Cmg!$B$4:$B$89,"----",0,1)</f>
        <v>----</v>
      </c>
      <c r="AB1094" s="19" t="str">
        <f>_xlfn.XLOOKUP(D1094,[1]Cmg!$E$4:$E$89,[1]Cmg!$F$4:$F$89,"----",0,1)</f>
        <v>----</v>
      </c>
      <c r="AC1094" s="19" t="str">
        <f>_xlfn.XLOOKUP(D1094,[1]Cmg!$O$4:$O$89,[1]Cmg!$P$4:$P$89,"----",0,1)</f>
        <v>----</v>
      </c>
      <c r="AD1094" s="24" t="str">
        <f>_xlfn.XLOOKUP(D1094,[1]Cmg!$S$4:$S$89,[1]Cmg!$U$4:$U$89,"----",0,1)</f>
        <v>----</v>
      </c>
      <c r="AG1094" s="25">
        <f>IFERROR(SUMIFS('[1]BD Unidades'!$AH:$AH,'[1]BD Unidades'!$A:$A,'BD Centrales 2023'!$A1094),"-")</f>
        <v>559.048</v>
      </c>
      <c r="AH1094" s="25">
        <f>SUMIFS('[1]BD Unidades'!$AJ$3:$AJ$1424,'[1]BD Unidades'!$A$3:$A$1424,$A1094)</f>
        <v>5501.8527658715757</v>
      </c>
      <c r="AI1094" s="25">
        <f>SUMIFS('[1]BD Unidades'!$AL$3:$AL$1424,'[1]BD Unidades'!$A$3:$A$1424,$A1094)</f>
        <v>5137.078281420273</v>
      </c>
      <c r="AJ1094" s="26">
        <f t="shared" si="69"/>
        <v>0.48285661957814102</v>
      </c>
      <c r="AK1094" s="27">
        <f>IFERROR(SUMIFS('[1]BD Unidades'!$AO$3:$AO$1424,'[1]BD Unidades'!$A$3:$A$1424,$A1094),"-")</f>
        <v>0</v>
      </c>
      <c r="AL1094" s="27">
        <f>IFERROR(SUMIFS('[1]BD Unidades'!$AQ$3:$AQ$1424,'[1]BD Unidades'!$A$3:$A$1424,$A1094),"-")</f>
        <v>0</v>
      </c>
      <c r="AM1094" s="27">
        <f>IFERROR(SUMIFS('[1]BD Unidades'!$AS$3:$AS$1424,'[1]BD Unidades'!$A$3:$A$1424,$A1094),"-")</f>
        <v>0</v>
      </c>
      <c r="AN1094" s="27">
        <f>IFERROR(SUMIFS('[1]BD Unidades'!$AU$3:$AU$1424,'[1]BD Unidades'!$A$3:$A$1424,$A1094),"-")</f>
        <v>0</v>
      </c>
      <c r="AO1094" s="27"/>
      <c r="AP1094" s="27"/>
      <c r="AQ1094" s="25">
        <f>IFERROR(SUMIFS('[1]BD Unidades'!$AZ$3:$AZ$1424,'[1]BD Unidades'!$A$3:$A$1424,$A1094),"-")</f>
        <v>540.31651877717593</v>
      </c>
      <c r="AR1094" s="25">
        <f>IFERROR(SUMIFS('[1]BD Unidades'!$BA$3:$BA$1424,'[1]BD Unidades'!$A$3:$A$1424,$A1094),"-")</f>
        <v>540.31651877717593</v>
      </c>
      <c r="AS1094" s="28">
        <f>SUMIFS('[1]BD Unidades'!$BC$3:$BC$1424,'[1]BD Unidades'!$A$3:$A$1424,$A1094)</f>
        <v>0.32812674039474782</v>
      </c>
      <c r="AT1094" s="28">
        <f>SUMIFS('[1]BD Unidades'!$BE$3:$BE$1424,'[1]BD Unidades'!$A$3:$A$1424,$A1094)</f>
        <v>1.3648213575826973</v>
      </c>
      <c r="AU1094" s="29">
        <f t="shared" si="70"/>
        <v>0.91698697429795217</v>
      </c>
      <c r="AV1094" s="30">
        <f t="shared" si="71"/>
        <v>7.6501390000000002E-2</v>
      </c>
      <c r="AW1094" s="25">
        <f>IFERROR(SUMIFS('[1]BD Unidades'!$BI$3:$BI$1424,'[1]BD Unidades'!$A$3:$A$1424,$A1094),"-")</f>
        <v>295.13545997740607</v>
      </c>
      <c r="AX1094" s="25">
        <f>IFERROR(SUMIFS('[1]BD Unidades'!$BJ$3:$BJ$1424,'[1]BD Unidades'!$A$3:$A$1424,$A1094),"-")</f>
        <v>189.85402454866903</v>
      </c>
    </row>
    <row r="1095" spans="1:50" ht="14.4" x14ac:dyDescent="0.3">
      <c r="A1095" s="7">
        <v>387</v>
      </c>
      <c r="B1095" s="7" t="s">
        <v>6199</v>
      </c>
      <c r="D1095" s="8" t="s">
        <v>6200</v>
      </c>
      <c r="E1095" s="19" t="s">
        <v>248</v>
      </c>
      <c r="F1095" s="19" t="s">
        <v>248</v>
      </c>
      <c r="G1095" s="19" t="s">
        <v>6201</v>
      </c>
      <c r="H1095" s="19">
        <v>4</v>
      </c>
      <c r="I1095" s="19">
        <v>2024</v>
      </c>
      <c r="J1095" s="19" t="s">
        <v>45</v>
      </c>
      <c r="K1095" s="19" t="s">
        <v>6203</v>
      </c>
      <c r="L1095" s="19" t="s">
        <v>47</v>
      </c>
      <c r="M1095" s="19" t="s">
        <v>48</v>
      </c>
      <c r="N1095" s="19" t="s">
        <v>49</v>
      </c>
      <c r="O1095" s="19" t="s">
        <v>49</v>
      </c>
      <c r="P1095" s="19" t="s">
        <v>51</v>
      </c>
      <c r="Q1095" s="9" t="s">
        <v>6204</v>
      </c>
      <c r="R1095" s="20">
        <v>433.49209999999999</v>
      </c>
      <c r="S1095" s="20">
        <v>1.5409999999999999</v>
      </c>
      <c r="T1095" s="20">
        <v>426.81169999999997</v>
      </c>
      <c r="U1095" s="20">
        <v>3</v>
      </c>
      <c r="V1095" s="21">
        <f>_xlfn.XLOOKUP(D1095,'[1]Gen. Real'!$A:$A,'[1]Gen. Real'!$C:$C,"-",0)</f>
        <v>1213.1088200000008</v>
      </c>
      <c r="W1095" s="22"/>
      <c r="X1095" s="22" t="str">
        <f>_xlfn.XLOOKUP(D1095,[1]Vertimiento!$A:$A,[1]Vertimiento!$E:$E,"-",0)</f>
        <v>-</v>
      </c>
      <c r="Y1095" s="23" t="str">
        <f t="shared" si="68"/>
        <v>-</v>
      </c>
      <c r="Z1095" s="19" t="str">
        <f>_xlfn.XLOOKUP(D1095,[1]Cmg!$I$4:$I$85,[1]Cmg!$M$4:$M$85,"----",0,1)</f>
        <v>----</v>
      </c>
      <c r="AA1095" s="19" t="str">
        <f>_xlfn.XLOOKUP(D1095,[1]Cmg!$A$4:$A$89,[1]Cmg!$B$4:$B$89,"----",0,1)</f>
        <v>----</v>
      </c>
      <c r="AB1095" s="19" t="str">
        <f>_xlfn.XLOOKUP(D1095,[1]Cmg!$E$4:$E$89,[1]Cmg!$F$4:$F$89,"----",0,1)</f>
        <v>----</v>
      </c>
      <c r="AC1095" s="19" t="str">
        <f>_xlfn.XLOOKUP(D1095,[1]Cmg!$O$4:$O$89,[1]Cmg!$P$4:$P$89,"----",0,1)</f>
        <v>----</v>
      </c>
      <c r="AD1095" s="24" t="str">
        <f>_xlfn.XLOOKUP(D1095,[1]Cmg!$S$4:$S$89,[1]Cmg!$U$4:$U$89,"----",0,1)</f>
        <v>----</v>
      </c>
      <c r="AG1095" s="25">
        <f>IFERROR(SUMIFS('[1]BD Unidades'!$AH:$AH,'[1]BD Unidades'!$A:$A,'BD Centrales 2023'!$A1095),"-")</f>
        <v>434.71388219178084</v>
      </c>
      <c r="AH1095" s="25">
        <f>SUMIFS('[1]BD Unidades'!$AJ$3:$AJ$1424,'[1]BD Unidades'!$A$3:$A$1424,$A1095)</f>
        <v>5746.2197379144882</v>
      </c>
      <c r="AI1095" s="25">
        <f>SUMIFS('[1]BD Unidades'!$AL$3:$AL$1424,'[1]BD Unidades'!$A$3:$A$1424,$A1095)</f>
        <v>1752.6804360833023</v>
      </c>
      <c r="AJ1095" s="26">
        <f t="shared" si="69"/>
        <v>0.23372499905528396</v>
      </c>
      <c r="AK1095" s="27">
        <f>IFERROR(SUMIFS('[1]BD Unidades'!$AO$3:$AO$1424,'[1]BD Unidades'!$A$3:$A$1424,$A1095),"-")</f>
        <v>0</v>
      </c>
      <c r="AL1095" s="27">
        <f>IFERROR(SUMIFS('[1]BD Unidades'!$AQ$3:$AQ$1424,'[1]BD Unidades'!$A$3:$A$1424,$A1095),"-")</f>
        <v>0</v>
      </c>
      <c r="AM1095" s="27">
        <f>IFERROR(SUMIFS('[1]BD Unidades'!$AS$3:$AS$1424,'[1]BD Unidades'!$A$3:$A$1424,$A1095),"-")</f>
        <v>0</v>
      </c>
      <c r="AN1095" s="27">
        <f>IFERROR(SUMIFS('[1]BD Unidades'!$AU$3:$AU$1424,'[1]BD Unidades'!$A$3:$A$1424,$A1095),"-")</f>
        <v>0</v>
      </c>
      <c r="AO1095" s="27"/>
      <c r="AP1095" s="27"/>
      <c r="AQ1095" s="25">
        <f>IFERROR(SUMIFS('[1]BD Unidades'!$AZ$3:$AZ$1424,'[1]BD Unidades'!$A$3:$A$1424,$A1095),"-")</f>
        <v>432.00658213020751</v>
      </c>
      <c r="AR1095" s="25">
        <f>IFERROR(SUMIFS('[1]BD Unidades'!$BA$3:$BA$1424,'[1]BD Unidades'!$A$3:$A$1424,$A1095),"-")</f>
        <v>432.00658213020751</v>
      </c>
      <c r="AS1095" s="28">
        <f>SUMIFS('[1]BD Unidades'!$BC$3:$BC$1424,'[1]BD Unidades'!$A$3:$A$1424,$A1095)</f>
        <v>0.18363185820761441</v>
      </c>
      <c r="AT1095" s="28">
        <f>SUMIFS('[1]BD Unidades'!$BE$3:$BE$1424,'[1]BD Unidades'!$A$3:$A$1424,$A1095)</f>
        <v>0.90488496844628341</v>
      </c>
      <c r="AU1095" s="29">
        <f t="shared" si="70"/>
        <v>0.73871926022635381</v>
      </c>
      <c r="AV1095" s="30">
        <f t="shared" si="71"/>
        <v>1.541E-2</v>
      </c>
      <c r="AW1095" s="25">
        <f>IFERROR(SUMIFS('[1]BD Unidades'!$BI$3:$BI$1424,'[1]BD Unidades'!$A$3:$A$1424,$A1095),"-")</f>
        <v>312.50172213497279</v>
      </c>
      <c r="AX1095" s="25">
        <f>IFERROR(SUMIFS('[1]BD Unidades'!$BJ$3:$BJ$1424,'[1]BD Unidades'!$A$3:$A$1424,$A1095),"-")</f>
        <v>201.02535164787184</v>
      </c>
    </row>
    <row r="1096" spans="1:50" ht="14.4" x14ac:dyDescent="0.3">
      <c r="A1096" s="7">
        <v>389</v>
      </c>
      <c r="B1096" s="7" t="s">
        <v>6044</v>
      </c>
      <c r="D1096" s="8" t="s">
        <v>6045</v>
      </c>
      <c r="E1096" s="19" t="s">
        <v>5898</v>
      </c>
      <c r="F1096" s="19" t="s">
        <v>5898</v>
      </c>
      <c r="G1096" s="19" t="s">
        <v>6046</v>
      </c>
      <c r="H1096" s="19">
        <v>6</v>
      </c>
      <c r="I1096" s="19">
        <v>2024</v>
      </c>
      <c r="J1096" s="19" t="s">
        <v>45</v>
      </c>
      <c r="K1096" s="19" t="s">
        <v>5267</v>
      </c>
      <c r="L1096" s="19" t="s">
        <v>213</v>
      </c>
      <c r="M1096" s="19" t="s">
        <v>814</v>
      </c>
      <c r="N1096" s="19" t="s">
        <v>4891</v>
      </c>
      <c r="O1096" s="19" t="s">
        <v>4891</v>
      </c>
      <c r="P1096" s="19" t="s">
        <v>51</v>
      </c>
      <c r="Q1096" s="9" t="s">
        <v>6048</v>
      </c>
      <c r="R1096" s="20">
        <v>5.83</v>
      </c>
      <c r="S1096" s="20">
        <v>0</v>
      </c>
      <c r="T1096" s="20">
        <v>5.83</v>
      </c>
      <c r="U1096" s="20" t="s">
        <v>397</v>
      </c>
      <c r="V1096" s="21">
        <f>_xlfn.XLOOKUP(D1096,'[1]Gen. Real'!$A:$A,'[1]Gen. Real'!$C:$C,"-",0)</f>
        <v>5.1470000000000002E-2</v>
      </c>
      <c r="W1096" s="22"/>
      <c r="X1096" s="22" t="str">
        <f>_xlfn.XLOOKUP(D1096,[1]Vertimiento!$A:$A,[1]Vertimiento!$E:$E,"-",0)</f>
        <v>-</v>
      </c>
      <c r="Y1096" s="23" t="str">
        <f t="shared" si="68"/>
        <v>-</v>
      </c>
      <c r="Z1096" s="19" t="str">
        <f>_xlfn.XLOOKUP(D1096,[1]Cmg!$I$4:$I$85,[1]Cmg!$M$4:$M$85,"----",0,1)</f>
        <v>----</v>
      </c>
      <c r="AA1096" s="19" t="str">
        <f>_xlfn.XLOOKUP(D1096,[1]Cmg!$A$4:$A$89,[1]Cmg!$B$4:$B$89,"----",0,1)</f>
        <v>----</v>
      </c>
      <c r="AB1096" s="19" t="str">
        <f>_xlfn.XLOOKUP(D1096,[1]Cmg!$E$4:$E$89,[1]Cmg!$F$4:$F$89,"----",0,1)</f>
        <v>----</v>
      </c>
      <c r="AC1096" s="19" t="str">
        <f>_xlfn.XLOOKUP(D1096,[1]Cmg!$O$4:$O$89,[1]Cmg!$P$4:$P$89,"----",0,1)</f>
        <v>----</v>
      </c>
      <c r="AD1096" s="24" t="str">
        <f>_xlfn.XLOOKUP(D1096,[1]Cmg!$S$4:$S$89,[1]Cmg!$U$4:$U$89,"----",0,1)</f>
        <v>----</v>
      </c>
      <c r="AG1096" s="25">
        <f>IFERROR(SUMIFS('[1]BD Unidades'!$AH:$AH,'[1]BD Unidades'!$A:$A,'BD Centrales 2023'!$A1096),"-")</f>
        <v>5.83</v>
      </c>
      <c r="AH1096" s="25">
        <f>SUMIFS('[1]BD Unidades'!$AJ$3:$AJ$1424,'[1]BD Unidades'!$A$3:$A$1424,$A1096)</f>
        <v>7874.0333333333301</v>
      </c>
      <c r="AI1096" s="25">
        <f>SUMIFS('[1]BD Unidades'!$AL$3:$AL$1424,'[1]BD Unidades'!$A$3:$A$1424,$A1096)</f>
        <v>0</v>
      </c>
      <c r="AJ1096" s="26">
        <f t="shared" si="69"/>
        <v>0</v>
      </c>
      <c r="AK1096" s="27">
        <f>IFERROR(SUMIFS('[1]BD Unidades'!$AO$3:$AO$1424,'[1]BD Unidades'!$A$3:$A$1424,$A1096),"-")</f>
        <v>0</v>
      </c>
      <c r="AL1096" s="27">
        <f>IFERROR(SUMIFS('[1]BD Unidades'!$AQ$3:$AQ$1424,'[1]BD Unidades'!$A$3:$A$1424,$A1096),"-")</f>
        <v>0</v>
      </c>
      <c r="AM1096" s="27">
        <f>IFERROR(SUMIFS('[1]BD Unidades'!$AS$3:$AS$1424,'[1]BD Unidades'!$A$3:$A$1424,$A1096),"-")</f>
        <v>0</v>
      </c>
      <c r="AN1096" s="27">
        <f>IFERROR(SUMIFS('[1]BD Unidades'!$AU$3:$AU$1424,'[1]BD Unidades'!$A$3:$A$1424,$A1096),"-")</f>
        <v>0</v>
      </c>
      <c r="AO1096" s="27"/>
      <c r="AP1096" s="27"/>
      <c r="AQ1096" s="25">
        <f>IFERROR(SUMIFS('[1]BD Unidades'!$AZ$3:$AZ$1424,'[1]BD Unidades'!$A$3:$A$1424,$A1096),"-")</f>
        <v>5.8299999999999992</v>
      </c>
      <c r="AR1096" s="25">
        <f>IFERROR(SUMIFS('[1]BD Unidades'!$BA$3:$BA$1424,'[1]BD Unidades'!$A$3:$A$1424,$A1096),"-")</f>
        <v>5.83</v>
      </c>
      <c r="AS1096" s="28">
        <f>SUMIFS('[1]BD Unidades'!$BC$3:$BC$1424,'[1]BD Unidades'!$A$3:$A$1424,$A1096)</f>
        <v>1.0000000000000002E-4</v>
      </c>
      <c r="AT1096" s="28">
        <f>SUMIFS('[1]BD Unidades'!$BE$3:$BE$1424,'[1]BD Unidades'!$A$3:$A$1424,$A1096)</f>
        <v>1</v>
      </c>
      <c r="AU1096" s="29">
        <f t="shared" si="70"/>
        <v>0.99990000000000001</v>
      </c>
      <c r="AV1096" s="30">
        <f t="shared" si="71"/>
        <v>0</v>
      </c>
      <c r="AW1096" s="25">
        <f>IFERROR(SUMIFS('[1]BD Unidades'!$BI$3:$BI$1424,'[1]BD Unidades'!$A$3:$A$1424,$A1096),"-")</f>
        <v>5.8294169999999905</v>
      </c>
      <c r="AX1096" s="25">
        <f>IFERROR(SUMIFS('[1]BD Unidades'!$BJ$3:$BJ$1424,'[1]BD Unidades'!$A$3:$A$1424,$A1096),"-")</f>
        <v>3.7499332621947645</v>
      </c>
    </row>
    <row r="1097" spans="1:50" ht="14.4" x14ac:dyDescent="0.3">
      <c r="A1097" s="7">
        <v>390</v>
      </c>
      <c r="B1097" s="7" t="s">
        <v>6049</v>
      </c>
      <c r="D1097" s="8" t="s">
        <v>6050</v>
      </c>
      <c r="E1097" s="19" t="s">
        <v>5898</v>
      </c>
      <c r="F1097" s="19" t="s">
        <v>5898</v>
      </c>
      <c r="G1097" s="19" t="s">
        <v>6046</v>
      </c>
      <c r="H1097" s="19">
        <v>7</v>
      </c>
      <c r="I1097" s="19">
        <v>2024</v>
      </c>
      <c r="J1097" s="19" t="s">
        <v>45</v>
      </c>
      <c r="K1097" s="19" t="s">
        <v>5267</v>
      </c>
      <c r="L1097" s="19" t="s">
        <v>213</v>
      </c>
      <c r="M1097" s="19" t="s">
        <v>814</v>
      </c>
      <c r="N1097" s="19" t="s">
        <v>4891</v>
      </c>
      <c r="O1097" s="19" t="s">
        <v>4891</v>
      </c>
      <c r="P1097" s="19" t="s">
        <v>51</v>
      </c>
      <c r="Q1097" s="9" t="s">
        <v>6048</v>
      </c>
      <c r="R1097" s="20">
        <v>6.25</v>
      </c>
      <c r="S1097" s="20">
        <v>2.4</v>
      </c>
      <c r="T1097" s="20">
        <v>6.1875</v>
      </c>
      <c r="U1097" s="20" t="s">
        <v>397</v>
      </c>
      <c r="V1097" s="21">
        <f>_xlfn.XLOOKUP(D1097,'[1]Gen. Real'!$A:$A,'[1]Gen. Real'!$C:$C,"-",0)</f>
        <v>7.8439999999999996E-2</v>
      </c>
      <c r="W1097" s="22"/>
      <c r="X1097" s="22" t="str">
        <f>_xlfn.XLOOKUP(D1097,[1]Vertimiento!$A:$A,[1]Vertimiento!$E:$E,"-",0)</f>
        <v>-</v>
      </c>
      <c r="Y1097" s="23" t="str">
        <f t="shared" si="68"/>
        <v>-</v>
      </c>
      <c r="Z1097" s="19" t="str">
        <f>_xlfn.XLOOKUP(D1097,[1]Cmg!$I$4:$I$85,[1]Cmg!$M$4:$M$85,"----",0,1)</f>
        <v>----</v>
      </c>
      <c r="AA1097" s="19" t="str">
        <f>_xlfn.XLOOKUP(D1097,[1]Cmg!$A$4:$A$89,[1]Cmg!$B$4:$B$89,"----",0,1)</f>
        <v>----</v>
      </c>
      <c r="AB1097" s="19" t="str">
        <f>_xlfn.XLOOKUP(D1097,[1]Cmg!$E$4:$E$89,[1]Cmg!$F$4:$F$89,"----",0,1)</f>
        <v>----</v>
      </c>
      <c r="AC1097" s="19" t="str">
        <f>_xlfn.XLOOKUP(D1097,[1]Cmg!$O$4:$O$89,[1]Cmg!$P$4:$P$89,"----",0,1)</f>
        <v>----</v>
      </c>
      <c r="AD1097" s="24" t="str">
        <f>_xlfn.XLOOKUP(D1097,[1]Cmg!$S$4:$S$89,[1]Cmg!$U$4:$U$89,"----",0,1)</f>
        <v>----</v>
      </c>
      <c r="AG1097" s="25">
        <f>IFERROR(SUMIFS('[1]BD Unidades'!$AH:$AH,'[1]BD Unidades'!$A:$A,'BD Centrales 2023'!$A1097),"-")</f>
        <v>6.25</v>
      </c>
      <c r="AH1097" s="25">
        <f>SUMIFS('[1]BD Unidades'!$AJ$3:$AJ$1424,'[1]BD Unidades'!$A$3:$A$1424,$A1097)</f>
        <v>7886.3166666666693</v>
      </c>
      <c r="AI1097" s="25">
        <f>SUMIFS('[1]BD Unidades'!$AL$3:$AL$1424,'[1]BD Unidades'!$A$3:$A$1424,$A1097)</f>
        <v>0</v>
      </c>
      <c r="AJ1097" s="26">
        <f t="shared" si="69"/>
        <v>0</v>
      </c>
      <c r="AK1097" s="27">
        <f>IFERROR(SUMIFS('[1]BD Unidades'!$AO$3:$AO$1424,'[1]BD Unidades'!$A$3:$A$1424,$A1097),"-")</f>
        <v>0</v>
      </c>
      <c r="AL1097" s="27">
        <f>IFERROR(SUMIFS('[1]BD Unidades'!$AQ$3:$AQ$1424,'[1]BD Unidades'!$A$3:$A$1424,$A1097),"-")</f>
        <v>0</v>
      </c>
      <c r="AM1097" s="27">
        <f>IFERROR(SUMIFS('[1]BD Unidades'!$AS$3:$AS$1424,'[1]BD Unidades'!$A$3:$A$1424,$A1097),"-")</f>
        <v>0</v>
      </c>
      <c r="AN1097" s="27">
        <f>IFERROR(SUMIFS('[1]BD Unidades'!$AU$3:$AU$1424,'[1]BD Unidades'!$A$3:$A$1424,$A1097),"-")</f>
        <v>0</v>
      </c>
      <c r="AO1097" s="27"/>
      <c r="AP1097" s="27"/>
      <c r="AQ1097" s="25">
        <f>IFERROR(SUMIFS('[1]BD Unidades'!$AZ$3:$AZ$1424,'[1]BD Unidades'!$A$3:$A$1424,$A1097),"-")</f>
        <v>6.25</v>
      </c>
      <c r="AR1097" s="25">
        <f>IFERROR(SUMIFS('[1]BD Unidades'!$BA$3:$BA$1424,'[1]BD Unidades'!$A$3:$A$1424,$A1097),"-")</f>
        <v>6.25</v>
      </c>
      <c r="AS1097" s="28">
        <f>SUMIFS('[1]BD Unidades'!$BC$3:$BC$1424,'[1]BD Unidades'!$A$3:$A$1424,$A1097)</f>
        <v>1E-4</v>
      </c>
      <c r="AT1097" s="28">
        <f>SUMIFS('[1]BD Unidades'!$BE$3:$BE$1424,'[1]BD Unidades'!$A$3:$A$1424,$A1097)</f>
        <v>1</v>
      </c>
      <c r="AU1097" s="29">
        <f t="shared" si="70"/>
        <v>0.99990000000000001</v>
      </c>
      <c r="AV1097" s="30">
        <f t="shared" si="71"/>
        <v>2.4E-2</v>
      </c>
      <c r="AW1097" s="25">
        <f>IFERROR(SUMIFS('[1]BD Unidades'!$BI$3:$BI$1424,'[1]BD Unidades'!$A$3:$A$1424,$A1097),"-")</f>
        <v>6.0993899999999899</v>
      </c>
      <c r="AX1097" s="25">
        <f>IFERROR(SUMIFS('[1]BD Unidades'!$BJ$3:$BJ$1424,'[1]BD Unidades'!$A$3:$A$1424,$A1097),"-")</f>
        <v>3.9236008403753106</v>
      </c>
    </row>
    <row r="1098" spans="1:50" ht="14.4" x14ac:dyDescent="0.3">
      <c r="A1098" s="7">
        <v>391</v>
      </c>
      <c r="B1098" s="7" t="s">
        <v>6019</v>
      </c>
      <c r="D1098" s="8" t="s">
        <v>6020</v>
      </c>
      <c r="E1098" s="19" t="s">
        <v>6021</v>
      </c>
      <c r="F1098" s="19" t="s">
        <v>6021</v>
      </c>
      <c r="G1098" s="19" t="s">
        <v>6022</v>
      </c>
      <c r="H1098" s="19">
        <v>10</v>
      </c>
      <c r="I1098" s="19">
        <v>2024</v>
      </c>
      <c r="J1098" s="19" t="s">
        <v>45</v>
      </c>
      <c r="K1098" s="19" t="s">
        <v>5267</v>
      </c>
      <c r="L1098" s="19" t="s">
        <v>47</v>
      </c>
      <c r="M1098" s="19" t="s">
        <v>48</v>
      </c>
      <c r="N1098" s="19" t="s">
        <v>48</v>
      </c>
      <c r="O1098" s="19" t="s">
        <v>48</v>
      </c>
      <c r="P1098" s="19" t="s">
        <v>51</v>
      </c>
      <c r="Q1098" s="9" t="s">
        <v>6023</v>
      </c>
      <c r="R1098" s="20">
        <v>28.64</v>
      </c>
      <c r="S1098" s="20">
        <v>2.5139999999999998</v>
      </c>
      <c r="T1098" s="20">
        <v>27.92</v>
      </c>
      <c r="U1098" s="20">
        <v>2.1</v>
      </c>
      <c r="V1098" s="21">
        <f>_xlfn.XLOOKUP(D1098,'[1]Gen. Real'!$A:$A,'[1]Gen. Real'!$C:$C,"-",0)</f>
        <v>1.63551</v>
      </c>
      <c r="W1098" s="22"/>
      <c r="X1098" s="22" t="str">
        <f>_xlfn.XLOOKUP(D1098,[1]Vertimiento!$A:$A,[1]Vertimiento!$E:$E,"-",0)</f>
        <v>-</v>
      </c>
      <c r="Y1098" s="23" t="str">
        <f t="shared" si="68"/>
        <v>-</v>
      </c>
      <c r="Z1098" s="19" t="str">
        <f>_xlfn.XLOOKUP(D1098,[1]Cmg!$I$4:$I$85,[1]Cmg!$M$4:$M$85,"----",0,1)</f>
        <v>----</v>
      </c>
      <c r="AA1098" s="19" t="str">
        <f>_xlfn.XLOOKUP(D1098,[1]Cmg!$A$4:$A$89,[1]Cmg!$B$4:$B$89,"----",0,1)</f>
        <v>----</v>
      </c>
      <c r="AB1098" s="19" t="str">
        <f>_xlfn.XLOOKUP(D1098,[1]Cmg!$E$4:$E$89,[1]Cmg!$F$4:$F$89,"----",0,1)</f>
        <v>----</v>
      </c>
      <c r="AC1098" s="19" t="str">
        <f>_xlfn.XLOOKUP(D1098,[1]Cmg!$O$4:$O$89,[1]Cmg!$P$4:$P$89,"----",0,1)</f>
        <v>----</v>
      </c>
      <c r="AD1098" s="24" t="str">
        <f>_xlfn.XLOOKUP(D1098,[1]Cmg!$S$4:$S$89,[1]Cmg!$U$4:$U$89,"----",0,1)</f>
        <v>----</v>
      </c>
      <c r="AG1098" s="25">
        <f>IFERROR(SUMIFS('[1]BD Unidades'!$AH:$AH,'[1]BD Unidades'!$A:$A,'BD Centrales 2023'!$A1098),"-")</f>
        <v>14.071000000000002</v>
      </c>
      <c r="AH1098" s="25">
        <f>SUMIFS('[1]BD Unidades'!$AJ$3:$AJ$1424,'[1]BD Unidades'!$A$3:$A$1424,$A1098)</f>
        <v>4268.6908379888282</v>
      </c>
      <c r="AI1098" s="25">
        <f>SUMIFS('[1]BD Unidades'!$AL$3:$AL$1424,'[1]BD Unidades'!$A$3:$A$1424,$A1098)</f>
        <v>26.231183077281198</v>
      </c>
      <c r="AJ1098" s="26">
        <f t="shared" si="69"/>
        <v>6.1074876211070174E-3</v>
      </c>
      <c r="AK1098" s="27">
        <f>IFERROR(SUMIFS('[1]BD Unidades'!$AO$3:$AO$1424,'[1]BD Unidades'!$A$3:$A$1424,$A1098),"-")</f>
        <v>0</v>
      </c>
      <c r="AL1098" s="27">
        <f>IFERROR(SUMIFS('[1]BD Unidades'!$AQ$3:$AQ$1424,'[1]BD Unidades'!$A$3:$A$1424,$A1098),"-")</f>
        <v>0</v>
      </c>
      <c r="AM1098" s="27">
        <f>IFERROR(SUMIFS('[1]BD Unidades'!$AS$3:$AS$1424,'[1]BD Unidades'!$A$3:$A$1424,$A1098),"-")</f>
        <v>0</v>
      </c>
      <c r="AN1098" s="27">
        <f>IFERROR(SUMIFS('[1]BD Unidades'!$AU$3:$AU$1424,'[1]BD Unidades'!$A$3:$A$1424,$A1098),"-")</f>
        <v>0</v>
      </c>
      <c r="AO1098" s="27"/>
      <c r="AP1098" s="27"/>
      <c r="AQ1098" s="25">
        <f>IFERROR(SUMIFS('[1]BD Unidades'!$AZ$3:$AZ$1424,'[1]BD Unidades'!$A$3:$A$1424,$A1098),"-")</f>
        <v>14.052990023848288</v>
      </c>
      <c r="AR1098" s="25">
        <f>IFERROR(SUMIFS('[1]BD Unidades'!$BA$3:$BA$1424,'[1]BD Unidades'!$A$3:$A$1424,$A1098),"-")</f>
        <v>14.071000000000002</v>
      </c>
      <c r="AS1098" s="28">
        <f>SUMIFS('[1]BD Unidades'!$BC$3:$BC$1424,'[1]BD Unidades'!$A$3:$A$1424,$A1098)</f>
        <v>8.913058659217877E-5</v>
      </c>
      <c r="AT1098" s="28">
        <f>SUMIFS('[1]BD Unidades'!$BE$3:$BE$1424,'[1]BD Unidades'!$A$3:$A$1424,$A1098)</f>
        <v>0.89054497746124672</v>
      </c>
      <c r="AU1098" s="29">
        <f t="shared" si="70"/>
        <v>0.89046560266501884</v>
      </c>
      <c r="AV1098" s="30">
        <f t="shared" si="71"/>
        <v>2.5139999999999999E-2</v>
      </c>
      <c r="AW1098" s="25">
        <f>IFERROR(SUMIFS('[1]BD Unidades'!$BI$3:$BI$1424,'[1]BD Unidades'!$A$3:$A$1424,$A1098),"-")</f>
        <v>13.754630627972077</v>
      </c>
      <c r="AX1098" s="25">
        <f>IFERROR(SUMIFS('[1]BD Unidades'!$BJ$3:$BJ$1424,'[1]BD Unidades'!$A$3:$A$1424,$A1098),"-")</f>
        <v>8.8480455079874076</v>
      </c>
    </row>
    <row r="1099" spans="1:50" ht="14.4" x14ac:dyDescent="0.3">
      <c r="A1099" s="7">
        <v>393</v>
      </c>
      <c r="B1099" s="7" t="s">
        <v>5304</v>
      </c>
      <c r="D1099" s="8" t="s">
        <v>5305</v>
      </c>
      <c r="E1099" s="19" t="s">
        <v>73</v>
      </c>
      <c r="F1099" s="19" t="s">
        <v>73</v>
      </c>
      <c r="G1099" s="19" t="s">
        <v>5306</v>
      </c>
      <c r="H1099" s="19">
        <v>6</v>
      </c>
      <c r="I1099" s="19">
        <v>2024</v>
      </c>
      <c r="J1099" s="19" t="s">
        <v>45</v>
      </c>
      <c r="K1099" s="19" t="s">
        <v>5308</v>
      </c>
      <c r="L1099" s="19" t="s">
        <v>47</v>
      </c>
      <c r="M1099" s="19" t="s">
        <v>48</v>
      </c>
      <c r="N1099" s="19" t="s">
        <v>48</v>
      </c>
      <c r="O1099" s="19" t="s">
        <v>3403</v>
      </c>
      <c r="P1099" s="19" t="s">
        <v>51</v>
      </c>
      <c r="Q1099" s="9" t="s">
        <v>5309</v>
      </c>
      <c r="R1099" s="20">
        <v>732.11500000000001</v>
      </c>
      <c r="S1099" s="20">
        <v>2.1484000000000001</v>
      </c>
      <c r="T1099" s="20">
        <v>716.38599999999997</v>
      </c>
      <c r="U1099" s="20">
        <v>25</v>
      </c>
      <c r="V1099" s="21">
        <f>_xlfn.XLOOKUP(D1099,'[1]Gen. Real'!$A:$A,'[1]Gen. Real'!$C:$C,"-",0)</f>
        <v>1649.3497999999997</v>
      </c>
      <c r="W1099" s="22"/>
      <c r="X1099" s="22" t="str">
        <f>_xlfn.XLOOKUP(D1099,[1]Vertimiento!$A:$A,[1]Vertimiento!$E:$E,"-",0)</f>
        <v>-</v>
      </c>
      <c r="Y1099" s="23" t="str">
        <f t="shared" si="68"/>
        <v>-</v>
      </c>
      <c r="Z1099" s="19" t="str">
        <f>_xlfn.XLOOKUP(D1099,[1]Cmg!$I$4:$I$85,[1]Cmg!$M$4:$M$85,"----",0,1)</f>
        <v>----</v>
      </c>
      <c r="AA1099" s="19" t="str">
        <f>_xlfn.XLOOKUP(D1099,[1]Cmg!$A$4:$A$89,[1]Cmg!$B$4:$B$89,"----",0,1)</f>
        <v>----</v>
      </c>
      <c r="AB1099" s="19" t="str">
        <f>_xlfn.XLOOKUP(D1099,[1]Cmg!$E$4:$E$89,[1]Cmg!$F$4:$F$89,"----",0,1)</f>
        <v>----</v>
      </c>
      <c r="AC1099" s="19" t="str">
        <f>_xlfn.XLOOKUP(D1099,[1]Cmg!$O$4:$O$89,[1]Cmg!$P$4:$P$89,"----",0,1)</f>
        <v>----</v>
      </c>
      <c r="AD1099" s="24" t="str">
        <f>_xlfn.XLOOKUP(D1099,[1]Cmg!$S$4:$S$89,[1]Cmg!$U$4:$U$89,"----",0,1)</f>
        <v>----</v>
      </c>
      <c r="AG1099" s="25">
        <f>IFERROR(SUMIFS('[1]BD Unidades'!$AH:$AH,'[1]BD Unidades'!$A:$A,'BD Centrales 2023'!$A1099),"-")</f>
        <v>692.8</v>
      </c>
      <c r="AH1099" s="25">
        <f>SUMIFS('[1]BD Unidades'!$AJ$3:$AJ$1424,'[1]BD Unidades'!$A$3:$A$1424,$A1099)</f>
        <v>44.700464885981042</v>
      </c>
      <c r="AI1099" s="25">
        <f>SUMIFS('[1]BD Unidades'!$AL$3:$AL$1424,'[1]BD Unidades'!$A$3:$A$1424,$A1099)</f>
        <v>8265.9267755521068</v>
      </c>
      <c r="AJ1099" s="26">
        <f t="shared" si="69"/>
        <v>0.99462128867139232</v>
      </c>
      <c r="AK1099" s="27">
        <f>IFERROR(SUMIFS('[1]BD Unidades'!$AO$3:$AO$1424,'[1]BD Unidades'!$A$3:$A$1424,$A1099),"-")</f>
        <v>0</v>
      </c>
      <c r="AL1099" s="27">
        <f>IFERROR(SUMIFS('[1]BD Unidades'!$AQ$3:$AQ$1424,'[1]BD Unidades'!$A$3:$A$1424,$A1099),"-")</f>
        <v>0</v>
      </c>
      <c r="AM1099" s="27">
        <f>IFERROR(SUMIFS('[1]BD Unidades'!$AS$3:$AS$1424,'[1]BD Unidades'!$A$3:$A$1424,$A1099),"-")</f>
        <v>0</v>
      </c>
      <c r="AN1099" s="27">
        <f>IFERROR(SUMIFS('[1]BD Unidades'!$AU$3:$AU$1424,'[1]BD Unidades'!$A$3:$A$1424,$A1099),"-")</f>
        <v>0</v>
      </c>
      <c r="AO1099" s="27"/>
      <c r="AP1099" s="27"/>
      <c r="AQ1099" s="25">
        <f>IFERROR(SUMIFS('[1]BD Unidades'!$AZ$3:$AZ$1424,'[1]BD Unidades'!$A$3:$A$1424,$A1099),"-")</f>
        <v>587.00245750455997</v>
      </c>
      <c r="AR1099" s="25">
        <f>IFERROR(SUMIFS('[1]BD Unidades'!$BA$3:$BA$1424,'[1]BD Unidades'!$A$3:$A$1424,$A1099),"-")</f>
        <v>587.00245750455997</v>
      </c>
      <c r="AS1099" s="28">
        <f>SUMIFS('[1]BD Unidades'!$BC$3:$BC$1424,'[1]BD Unidades'!$A$3:$A$1424,$A1099)</f>
        <v>3.1750436731867948E-2</v>
      </c>
      <c r="AT1099" s="28">
        <f>SUMIFS('[1]BD Unidades'!$BE$3:$BE$1424,'[1]BD Unidades'!$A$3:$A$1424,$A1099)</f>
        <v>0.96072085800318463</v>
      </c>
      <c r="AU1099" s="29">
        <f t="shared" si="70"/>
        <v>0.9302175511841686</v>
      </c>
      <c r="AV1099" s="30">
        <f t="shared" si="71"/>
        <v>2.1484E-2</v>
      </c>
      <c r="AW1099" s="25">
        <f>IFERROR(SUMIFS('[1]BD Unidades'!$BI$3:$BI$1424,'[1]BD Unidades'!$A$3:$A$1424,$A1099),"-")</f>
        <v>534.92714502999365</v>
      </c>
      <c r="AX1099" s="25">
        <f>IFERROR(SUMIFS('[1]BD Unidades'!$BJ$3:$BJ$1424,'[1]BD Unidades'!$A$3:$A$1424,$A1099),"-")</f>
        <v>344.10663948021886</v>
      </c>
    </row>
    <row r="1100" spans="1:50" ht="14.4" x14ac:dyDescent="0.3">
      <c r="A1100" s="7">
        <v>395</v>
      </c>
      <c r="B1100" s="7" t="s">
        <v>5912</v>
      </c>
      <c r="D1100" s="8" t="s">
        <v>5913</v>
      </c>
      <c r="E1100" s="19" t="s">
        <v>5914</v>
      </c>
      <c r="F1100" s="19" t="s">
        <v>5914</v>
      </c>
      <c r="G1100" s="19" t="s">
        <v>5275</v>
      </c>
      <c r="H1100" s="19">
        <v>1</v>
      </c>
      <c r="I1100" s="19">
        <v>2024</v>
      </c>
      <c r="J1100" s="19" t="s">
        <v>45</v>
      </c>
      <c r="K1100" s="19" t="s">
        <v>5276</v>
      </c>
      <c r="L1100" s="19" t="s">
        <v>47</v>
      </c>
      <c r="M1100" s="19" t="s">
        <v>48</v>
      </c>
      <c r="N1100" s="19" t="s">
        <v>48</v>
      </c>
      <c r="O1100" s="19" t="s">
        <v>3403</v>
      </c>
      <c r="P1100" s="19" t="s">
        <v>51</v>
      </c>
      <c r="Q1100" s="9" t="s">
        <v>5915</v>
      </c>
      <c r="R1100" s="20">
        <v>174.26</v>
      </c>
      <c r="S1100" s="20">
        <v>9.5500000000000007</v>
      </c>
      <c r="T1100" s="20">
        <v>157.61000000000001</v>
      </c>
      <c r="U1100" s="20">
        <v>75</v>
      </c>
      <c r="V1100" s="21">
        <f>_xlfn.XLOOKUP(D1100,'[1]Gen. Real'!$A:$A,'[1]Gen. Real'!$C:$C,"-",0)</f>
        <v>182.41370000000003</v>
      </c>
      <c r="W1100" s="22"/>
      <c r="X1100" s="22" t="str">
        <f>_xlfn.XLOOKUP(D1100,[1]Vertimiento!$A:$A,[1]Vertimiento!$E:$E,"-",0)</f>
        <v>-</v>
      </c>
      <c r="Y1100" s="23" t="str">
        <f t="shared" si="68"/>
        <v>-</v>
      </c>
      <c r="Z1100" s="19" t="str">
        <f>_xlfn.XLOOKUP(D1100,[1]Cmg!$I$4:$I$85,[1]Cmg!$M$4:$M$85,"----",0,1)</f>
        <v>----</v>
      </c>
      <c r="AA1100" s="19" t="str">
        <f>_xlfn.XLOOKUP(D1100,[1]Cmg!$A$4:$A$89,[1]Cmg!$B$4:$B$89,"----",0,1)</f>
        <v>----</v>
      </c>
      <c r="AB1100" s="19" t="str">
        <f>_xlfn.XLOOKUP(D1100,[1]Cmg!$E$4:$E$89,[1]Cmg!$F$4:$F$89,"----",0,1)</f>
        <v>----</v>
      </c>
      <c r="AC1100" s="19" t="str">
        <f>_xlfn.XLOOKUP(D1100,[1]Cmg!$O$4:$O$89,[1]Cmg!$P$4:$P$89,"----",0,1)</f>
        <v>----</v>
      </c>
      <c r="AD1100" s="24" t="str">
        <f>_xlfn.XLOOKUP(D1100,[1]Cmg!$S$4:$S$89,[1]Cmg!$U$4:$U$89,"----",0,1)</f>
        <v>----</v>
      </c>
      <c r="AG1100" s="25">
        <f>IFERROR(SUMIFS('[1]BD Unidades'!$AH:$AH,'[1]BD Unidades'!$A:$A,'BD Centrales 2023'!$A1100),"-")</f>
        <v>170.1</v>
      </c>
      <c r="AH1100" s="25">
        <f>SUMIFS('[1]BD Unidades'!$AJ$3:$AJ$1424,'[1]BD Unidades'!$A$3:$A$1424,$A1100)</f>
        <v>2554.0333333333301</v>
      </c>
      <c r="AI1100" s="25">
        <f>SUMIFS('[1]BD Unidades'!$AL$3:$AL$1424,'[1]BD Unidades'!$A$3:$A$1424,$A1100)</f>
        <v>6067.7166666666708</v>
      </c>
      <c r="AJ1100" s="26">
        <f t="shared" si="69"/>
        <v>0.70376856979924851</v>
      </c>
      <c r="AK1100" s="27">
        <f>IFERROR(SUMIFS('[1]BD Unidades'!$AO$3:$AO$1424,'[1]BD Unidades'!$A$3:$A$1424,$A1100),"-")</f>
        <v>0</v>
      </c>
      <c r="AL1100" s="27">
        <f>IFERROR(SUMIFS('[1]BD Unidades'!$AQ$3:$AQ$1424,'[1]BD Unidades'!$A$3:$A$1424,$A1100),"-")</f>
        <v>0</v>
      </c>
      <c r="AM1100" s="27">
        <f>IFERROR(SUMIFS('[1]BD Unidades'!$AS$3:$AS$1424,'[1]BD Unidades'!$A$3:$A$1424,$A1100),"-")</f>
        <v>0</v>
      </c>
      <c r="AN1100" s="27">
        <f>IFERROR(SUMIFS('[1]BD Unidades'!$AU$3:$AU$1424,'[1]BD Unidades'!$A$3:$A$1424,$A1100),"-")</f>
        <v>0</v>
      </c>
      <c r="AO1100" s="27"/>
      <c r="AP1100" s="27"/>
      <c r="AQ1100" s="25">
        <f>IFERROR(SUMIFS('[1]BD Unidades'!$AZ$3:$AZ$1424,'[1]BD Unidades'!$A$3:$A$1424,$A1100),"-")</f>
        <v>170.09999999999997</v>
      </c>
      <c r="AR1100" s="25">
        <f>IFERROR(SUMIFS('[1]BD Unidades'!$BA$3:$BA$1424,'[1]BD Unidades'!$A$3:$A$1424,$A1100),"-")</f>
        <v>172.84977373116399</v>
      </c>
      <c r="AS1100" s="28">
        <f>SUMIFS('[1]BD Unidades'!$BC$3:$BC$1424,'[1]BD Unidades'!$A$3:$A$1424,$A1100)</f>
        <v>0.159300034139052</v>
      </c>
      <c r="AT1100" s="28">
        <f>SUMIFS('[1]BD Unidades'!$BE$3:$BE$1424,'[1]BD Unidades'!$A$3:$A$1424,$A1100)</f>
        <v>1</v>
      </c>
      <c r="AU1100" s="29">
        <f t="shared" si="70"/>
        <v>0.84069996586094797</v>
      </c>
      <c r="AV1100" s="30">
        <f t="shared" si="71"/>
        <v>9.5500000000000002E-2</v>
      </c>
      <c r="AW1100" s="25">
        <f>IFERROR(SUMIFS('[1]BD Unidades'!$BI$3:$BI$1424,'[1]BD Unidades'!$A$3:$A$1424,$A1100),"-")</f>
        <v>129.34627156252068</v>
      </c>
      <c r="AX1100" s="25">
        <f>IFERROR(SUMIFS('[1]BD Unidades'!$BJ$3:$BJ$1424,'[1]BD Unidades'!$A$3:$A$1424,$A1100),"-")</f>
        <v>83.205556588793328</v>
      </c>
    </row>
    <row r="1101" spans="1:50" ht="14.4" x14ac:dyDescent="0.3">
      <c r="A1101" s="7">
        <v>396</v>
      </c>
      <c r="B1101" s="7" t="s">
        <v>6216</v>
      </c>
      <c r="D1101" s="8" t="s">
        <v>6217</v>
      </c>
      <c r="E1101" s="19" t="s">
        <v>5898</v>
      </c>
      <c r="F1101" s="19" t="s">
        <v>6218</v>
      </c>
      <c r="G1101" s="19" t="s">
        <v>6219</v>
      </c>
      <c r="H1101" s="19">
        <v>5</v>
      </c>
      <c r="I1101" s="19">
        <v>2024</v>
      </c>
      <c r="J1101" s="19" t="s">
        <v>45</v>
      </c>
      <c r="K1101" s="19" t="s">
        <v>5267</v>
      </c>
      <c r="L1101" s="19" t="s">
        <v>47</v>
      </c>
      <c r="M1101" s="19" t="s">
        <v>814</v>
      </c>
      <c r="N1101" s="19" t="s">
        <v>815</v>
      </c>
      <c r="O1101" s="19" t="s">
        <v>968</v>
      </c>
      <c r="P1101" s="19" t="s">
        <v>51</v>
      </c>
      <c r="Q1101" s="9" t="s">
        <v>6221</v>
      </c>
      <c r="R1101" s="20">
        <v>37.06</v>
      </c>
      <c r="S1101" s="20">
        <v>2.2985074999999999</v>
      </c>
      <c r="T1101" s="20">
        <v>35.435465000000001</v>
      </c>
      <c r="U1101" s="20">
        <v>5.36</v>
      </c>
      <c r="V1101" s="21">
        <f>_xlfn.XLOOKUP(D1101,'[1]Gen. Real'!$A:$A,'[1]Gen. Real'!$C:$C,"-",0)</f>
        <v>2.7737399999999988</v>
      </c>
      <c r="W1101" s="22"/>
      <c r="X1101" s="22" t="str">
        <f>_xlfn.XLOOKUP(D1101,[1]Vertimiento!$A:$A,[1]Vertimiento!$E:$E,"-",0)</f>
        <v>-</v>
      </c>
      <c r="Y1101" s="23" t="str">
        <f t="shared" si="68"/>
        <v>-</v>
      </c>
      <c r="Z1101" s="19" t="str">
        <f>_xlfn.XLOOKUP(D1101,[1]Cmg!$I$4:$I$85,[1]Cmg!$M$4:$M$85,"----",0,1)</f>
        <v>----</v>
      </c>
      <c r="AA1101" s="19" t="str">
        <f>_xlfn.XLOOKUP(D1101,[1]Cmg!$A$4:$A$89,[1]Cmg!$B$4:$B$89,"----",0,1)</f>
        <v>----</v>
      </c>
      <c r="AB1101" s="19" t="str">
        <f>_xlfn.XLOOKUP(D1101,[1]Cmg!$E$4:$E$89,[1]Cmg!$F$4:$F$89,"----",0,1)</f>
        <v>----</v>
      </c>
      <c r="AC1101" s="19" t="str">
        <f>_xlfn.XLOOKUP(D1101,[1]Cmg!$O$4:$O$89,[1]Cmg!$P$4:$P$89,"----",0,1)</f>
        <v>----</v>
      </c>
      <c r="AD1101" s="24" t="str">
        <f>_xlfn.XLOOKUP(D1101,[1]Cmg!$S$4:$S$89,[1]Cmg!$U$4:$U$89,"----",0,1)</f>
        <v>----</v>
      </c>
      <c r="AG1101" s="25">
        <f>IFERROR(SUMIFS('[1]BD Unidades'!$AH:$AH,'[1]BD Unidades'!$A:$A,'BD Centrales 2023'!$A1101),"-")</f>
        <v>37.06</v>
      </c>
      <c r="AH1101" s="25">
        <f>SUMIFS('[1]BD Unidades'!$AJ$3:$AJ$1424,'[1]BD Unidades'!$A$3:$A$1424,$A1101)</f>
        <v>8644.5377945673645</v>
      </c>
      <c r="AI1101" s="25">
        <f>SUMIFS('[1]BD Unidades'!$AL$3:$AL$1424,'[1]BD Unidades'!$A$3:$A$1424,$A1101)</f>
        <v>9.2248156143191338</v>
      </c>
      <c r="AJ1101" s="26">
        <f t="shared" si="69"/>
        <v>1.0659889841981073E-3</v>
      </c>
      <c r="AK1101" s="27">
        <f>IFERROR(SUMIFS('[1]BD Unidades'!$AO$3:$AO$1424,'[1]BD Unidades'!$A$3:$A$1424,$A1101),"-")</f>
        <v>0</v>
      </c>
      <c r="AL1101" s="27">
        <f>IFERROR(SUMIFS('[1]BD Unidades'!$AQ$3:$AQ$1424,'[1]BD Unidades'!$A$3:$A$1424,$A1101),"-")</f>
        <v>0</v>
      </c>
      <c r="AM1101" s="27">
        <f>IFERROR(SUMIFS('[1]BD Unidades'!$AS$3:$AS$1424,'[1]BD Unidades'!$A$3:$A$1424,$A1101),"-")</f>
        <v>0</v>
      </c>
      <c r="AN1101" s="27">
        <f>IFERROR(SUMIFS('[1]BD Unidades'!$AU$3:$AU$1424,'[1]BD Unidades'!$A$3:$A$1424,$A1101),"-")</f>
        <v>0</v>
      </c>
      <c r="AO1101" s="27"/>
      <c r="AP1101" s="27"/>
      <c r="AQ1101" s="25">
        <f>IFERROR(SUMIFS('[1]BD Unidades'!$AZ$3:$AZ$1424,'[1]BD Unidades'!$A$3:$A$1424,$A1101),"-")</f>
        <v>37.016053445503225</v>
      </c>
      <c r="AR1101" s="25">
        <f>IFERROR(SUMIFS('[1]BD Unidades'!$BA$3:$BA$1424,'[1]BD Unidades'!$A$3:$A$1424,$A1101),"-")</f>
        <v>37.058989137872501</v>
      </c>
      <c r="AS1101" s="28">
        <f>SUMIFS('[1]BD Unidades'!$BC$3:$BC$1424,'[1]BD Unidades'!$A$3:$A$1424,$A1101)</f>
        <v>8.066623183297239E-2</v>
      </c>
      <c r="AT1101" s="28">
        <f>SUMIFS('[1]BD Unidades'!$BE$3:$BE$1424,'[1]BD Unidades'!$A$3:$A$1424,$A1101)</f>
        <v>0.98823969789415478</v>
      </c>
      <c r="AU1101" s="29">
        <f t="shared" si="70"/>
        <v>0.90852212531727827</v>
      </c>
      <c r="AV1101" s="30">
        <f t="shared" si="71"/>
        <v>2.2985075000000001E-2</v>
      </c>
      <c r="AW1101" s="25">
        <f>IFERROR(SUMIFS('[1]BD Unidades'!$BI$3:$BI$1424,'[1]BD Unidades'!$A$3:$A$1424,$A1101),"-")</f>
        <v>32.117782779841974</v>
      </c>
      <c r="AX1101" s="25">
        <f>IFERROR(SUMIFS('[1]BD Unidades'!$BJ$3:$BJ$1424,'[1]BD Unidades'!$A$3:$A$1424,$A1101),"-")</f>
        <v>20.660649590529523</v>
      </c>
    </row>
    <row r="1102" spans="1:50" ht="14.4" x14ac:dyDescent="0.3">
      <c r="A1102" s="7">
        <v>397</v>
      </c>
      <c r="B1102" s="7" t="s">
        <v>6101</v>
      </c>
      <c r="D1102" s="8" t="s">
        <v>6102</v>
      </c>
      <c r="E1102" s="19" t="s">
        <v>6103</v>
      </c>
      <c r="F1102" s="19" t="s">
        <v>6103</v>
      </c>
      <c r="G1102" s="19" t="s">
        <v>3402</v>
      </c>
      <c r="H1102" s="19">
        <v>1</v>
      </c>
      <c r="I1102" s="19">
        <v>2024</v>
      </c>
      <c r="J1102" s="19" t="s">
        <v>45</v>
      </c>
      <c r="K1102" s="19" t="s">
        <v>5276</v>
      </c>
      <c r="L1102" s="19" t="s">
        <v>47</v>
      </c>
      <c r="M1102" s="19" t="s">
        <v>48</v>
      </c>
      <c r="N1102" s="19" t="s">
        <v>48</v>
      </c>
      <c r="O1102" s="19" t="s">
        <v>3403</v>
      </c>
      <c r="P1102" s="19" t="s">
        <v>51</v>
      </c>
      <c r="Q1102" s="9" t="s">
        <v>6105</v>
      </c>
      <c r="R1102" s="20">
        <v>26.413</v>
      </c>
      <c r="S1102" s="20">
        <v>24.022200000000002</v>
      </c>
      <c r="T1102" s="20">
        <v>20.068200000000001</v>
      </c>
      <c r="U1102" s="20">
        <v>3</v>
      </c>
      <c r="V1102" s="21">
        <f>_xlfn.XLOOKUP(D1102,'[1]Gen. Real'!$A:$A,'[1]Gen. Real'!$C:$C,"-",0)</f>
        <v>170.17528000000004</v>
      </c>
      <c r="W1102" s="22"/>
      <c r="X1102" s="22" t="str">
        <f>_xlfn.XLOOKUP(D1102,[1]Vertimiento!$A:$A,[1]Vertimiento!$E:$E,"-",0)</f>
        <v>-</v>
      </c>
      <c r="Y1102" s="23" t="str">
        <f t="shared" si="68"/>
        <v>-</v>
      </c>
      <c r="Z1102" s="19" t="str">
        <f>_xlfn.XLOOKUP(D1102,[1]Cmg!$I$4:$I$85,[1]Cmg!$M$4:$M$85,"----",0,1)</f>
        <v>----</v>
      </c>
      <c r="AA1102" s="19" t="str">
        <f>_xlfn.XLOOKUP(D1102,[1]Cmg!$A$4:$A$89,[1]Cmg!$B$4:$B$89,"----",0,1)</f>
        <v>----</v>
      </c>
      <c r="AB1102" s="19" t="str">
        <f>_xlfn.XLOOKUP(D1102,[1]Cmg!$E$4:$E$89,[1]Cmg!$F$4:$F$89,"----",0,1)</f>
        <v>----</v>
      </c>
      <c r="AC1102" s="19" t="str">
        <f>_xlfn.XLOOKUP(D1102,[1]Cmg!$O$4:$O$89,[1]Cmg!$P$4:$P$89,"----",0,1)</f>
        <v>----</v>
      </c>
      <c r="AD1102" s="24" t="str">
        <f>_xlfn.XLOOKUP(D1102,[1]Cmg!$S$4:$S$89,[1]Cmg!$U$4:$U$89,"----",0,1)</f>
        <v>----</v>
      </c>
      <c r="AG1102" s="25">
        <f>IFERROR(SUMIFS('[1]BD Unidades'!$AH:$AH,'[1]BD Unidades'!$A:$A,'BD Centrales 2023'!$A1102),"-")</f>
        <v>0</v>
      </c>
      <c r="AH1102" s="25">
        <f>SUMIFS('[1]BD Unidades'!$AJ$3:$AJ$1424,'[1]BD Unidades'!$A$3:$A$1424,$A1102)</f>
        <v>0</v>
      </c>
      <c r="AI1102" s="25">
        <f>SUMIFS('[1]BD Unidades'!$AL$3:$AL$1424,'[1]BD Unidades'!$A$3:$A$1424,$A1102)</f>
        <v>7256.2604777950255</v>
      </c>
      <c r="AJ1102" s="26">
        <f t="shared" si="69"/>
        <v>1</v>
      </c>
      <c r="AK1102" s="27">
        <f>IFERROR(SUMIFS('[1]BD Unidades'!$AO$3:$AO$1424,'[1]BD Unidades'!$A$3:$A$1424,$A1102),"-")</f>
        <v>0</v>
      </c>
      <c r="AL1102" s="27">
        <f>IFERROR(SUMIFS('[1]BD Unidades'!$AQ$3:$AQ$1424,'[1]BD Unidades'!$A$3:$A$1424,$A1102),"-")</f>
        <v>0</v>
      </c>
      <c r="AM1102" s="27">
        <f>IFERROR(SUMIFS('[1]BD Unidades'!$AS$3:$AS$1424,'[1]BD Unidades'!$A$3:$A$1424,$A1102),"-")</f>
        <v>0</v>
      </c>
      <c r="AN1102" s="27">
        <f>IFERROR(SUMIFS('[1]BD Unidades'!$AU$3:$AU$1424,'[1]BD Unidades'!$A$3:$A$1424,$A1102),"-")</f>
        <v>0</v>
      </c>
      <c r="AO1102" s="27"/>
      <c r="AP1102" s="27"/>
      <c r="AQ1102" s="25">
        <f>IFERROR(SUMIFS('[1]BD Unidades'!$AZ$3:$AZ$1424,'[1]BD Unidades'!$A$3:$A$1424,$A1102),"-")</f>
        <v>0</v>
      </c>
      <c r="AR1102" s="25">
        <f>IFERROR(SUMIFS('[1]BD Unidades'!$BA$3:$BA$1424,'[1]BD Unidades'!$A$3:$A$1424,$A1102),"-")</f>
        <v>23.885976172924199</v>
      </c>
      <c r="AS1102" s="28">
        <f>SUMIFS('[1]BD Unidades'!$BC$3:$BC$1424,'[1]BD Unidades'!$A$3:$A$1424,$A1102)</f>
        <v>0</v>
      </c>
      <c r="AT1102" s="28">
        <f>SUMIFS('[1]BD Unidades'!$BE$3:$BE$1424,'[1]BD Unidades'!$A$3:$A$1424,$A1102)</f>
        <v>0</v>
      </c>
      <c r="AU1102" s="29">
        <f t="shared" si="70"/>
        <v>0</v>
      </c>
      <c r="AV1102" s="30">
        <f t="shared" si="71"/>
        <v>0.24022200000000002</v>
      </c>
      <c r="AW1102" s="25">
        <f>IFERROR(SUMIFS('[1]BD Unidades'!$BI$3:$BI$1424,'[1]BD Unidades'!$A$3:$A$1424,$A1102),"-")</f>
        <v>0</v>
      </c>
      <c r="AX1102" s="25">
        <f>IFERROR(SUMIFS('[1]BD Unidades'!$BJ$3:$BJ$1424,'[1]BD Unidades'!$A$3:$A$1424,$A1102),"-")</f>
        <v>0</v>
      </c>
    </row>
    <row r="1103" spans="1:50" ht="14.4" x14ac:dyDescent="0.3">
      <c r="A1103" s="7">
        <v>398</v>
      </c>
      <c r="B1103" s="7" t="s">
        <v>5263</v>
      </c>
      <c r="D1103" s="8" t="s">
        <v>5264</v>
      </c>
      <c r="E1103" s="19" t="s">
        <v>4510</v>
      </c>
      <c r="F1103" s="19" t="s">
        <v>4510</v>
      </c>
      <c r="G1103" s="19" t="s">
        <v>5265</v>
      </c>
      <c r="H1103" s="19">
        <v>1</v>
      </c>
      <c r="I1103" s="19">
        <v>2024</v>
      </c>
      <c r="J1103" s="19" t="s">
        <v>45</v>
      </c>
      <c r="K1103" s="19" t="s">
        <v>5267</v>
      </c>
      <c r="L1103" s="19" t="s">
        <v>157</v>
      </c>
      <c r="M1103" s="19" t="s">
        <v>48</v>
      </c>
      <c r="N1103" s="19" t="s">
        <v>48</v>
      </c>
      <c r="O1103" s="19" t="s">
        <v>48</v>
      </c>
      <c r="P1103" s="19" t="s">
        <v>51</v>
      </c>
      <c r="Q1103" s="9" t="s">
        <v>5268</v>
      </c>
      <c r="R1103" s="20">
        <v>1.827</v>
      </c>
      <c r="S1103" s="20">
        <v>0</v>
      </c>
      <c r="T1103" s="20">
        <v>1.827</v>
      </c>
      <c r="U1103" s="20">
        <v>0.45700000000000002</v>
      </c>
      <c r="V1103" s="21">
        <f>_xlfn.XLOOKUP(D1103,'[1]Gen. Real'!$A:$A,'[1]Gen. Real'!$C:$C,"-",0)</f>
        <v>0.34244000000000002</v>
      </c>
      <c r="W1103" s="22"/>
      <c r="X1103" s="22" t="str">
        <f>_xlfn.XLOOKUP(D1103,[1]Vertimiento!$A:$A,[1]Vertimiento!$E:$E,"-",0)</f>
        <v>-</v>
      </c>
      <c r="Y1103" s="23" t="str">
        <f t="shared" si="68"/>
        <v>-</v>
      </c>
      <c r="Z1103" s="19" t="str">
        <f>_xlfn.XLOOKUP(D1103,[1]Cmg!$I$4:$I$85,[1]Cmg!$M$4:$M$85,"----",0,1)</f>
        <v>----</v>
      </c>
      <c r="AA1103" s="19" t="str">
        <f>_xlfn.XLOOKUP(D1103,[1]Cmg!$A$4:$A$89,[1]Cmg!$B$4:$B$89,"----",0,1)</f>
        <v>----</v>
      </c>
      <c r="AB1103" s="19" t="str">
        <f>_xlfn.XLOOKUP(D1103,[1]Cmg!$E$4:$E$89,[1]Cmg!$F$4:$F$89,"----",0,1)</f>
        <v>----</v>
      </c>
      <c r="AC1103" s="19" t="str">
        <f>_xlfn.XLOOKUP(D1103,[1]Cmg!$O$4:$O$89,[1]Cmg!$P$4:$P$89,"----",0,1)</f>
        <v>----</v>
      </c>
      <c r="AD1103" s="24" t="str">
        <f>_xlfn.XLOOKUP(D1103,[1]Cmg!$S$4:$S$89,[1]Cmg!$U$4:$U$89,"----",0,1)</f>
        <v>----</v>
      </c>
      <c r="AG1103" s="25">
        <f>IFERROR(SUMIFS('[1]BD Unidades'!$AH:$AH,'[1]BD Unidades'!$A:$A,'BD Centrales 2023'!$A1103),"-")</f>
        <v>1.827</v>
      </c>
      <c r="AH1103" s="25">
        <f>SUMIFS('[1]BD Unidades'!$AJ$3:$AJ$1424,'[1]BD Unidades'!$A$3:$A$1424,$A1103)</f>
        <v>8721.2020981572714</v>
      </c>
      <c r="AI1103" s="25">
        <f>SUMIFS('[1]BD Unidades'!$AL$3:$AL$1424,'[1]BD Unidades'!$A$3:$A$1424,$A1103)</f>
        <v>0</v>
      </c>
      <c r="AJ1103" s="26">
        <f t="shared" si="69"/>
        <v>0</v>
      </c>
      <c r="AK1103" s="27">
        <f>IFERROR(SUMIFS('[1]BD Unidades'!$AO$3:$AO$1424,'[1]BD Unidades'!$A$3:$A$1424,$A1103),"-")</f>
        <v>0</v>
      </c>
      <c r="AL1103" s="27">
        <f>IFERROR(SUMIFS('[1]BD Unidades'!$AQ$3:$AQ$1424,'[1]BD Unidades'!$A$3:$A$1424,$A1103),"-")</f>
        <v>0</v>
      </c>
      <c r="AM1103" s="27">
        <f>IFERROR(SUMIFS('[1]BD Unidades'!$AS$3:$AS$1424,'[1]BD Unidades'!$A$3:$A$1424,$A1103),"-")</f>
        <v>0</v>
      </c>
      <c r="AN1103" s="27">
        <f>IFERROR(SUMIFS('[1]BD Unidades'!$AU$3:$AU$1424,'[1]BD Unidades'!$A$3:$A$1424,$A1103),"-")</f>
        <v>0</v>
      </c>
      <c r="AO1103" s="27"/>
      <c r="AP1103" s="27"/>
      <c r="AQ1103" s="25">
        <f>IFERROR(SUMIFS('[1]BD Unidades'!$AZ$3:$AZ$1424,'[1]BD Unidades'!$A$3:$A$1424,$A1103),"-")</f>
        <v>1.8269866176756753</v>
      </c>
      <c r="AR1103" s="25">
        <f>IFERROR(SUMIFS('[1]BD Unidades'!$BA$3:$BA$1424,'[1]BD Unidades'!$A$3:$A$1424,$A1103),"-")</f>
        <v>1.827</v>
      </c>
      <c r="AS1103" s="28">
        <f>SUMIFS('[1]BD Unidades'!$BC$3:$BC$1424,'[1]BD Unidades'!$A$3:$A$1424,$A1103)</f>
        <v>0.12499782119019759</v>
      </c>
      <c r="AT1103" s="28">
        <f>SUMIFS('[1]BD Unidades'!$BE$3:$BE$1424,'[1]BD Unidades'!$A$3:$A$1424,$A1103)</f>
        <v>0.99557101577137819</v>
      </c>
      <c r="AU1103" s="29">
        <f t="shared" si="70"/>
        <v>0.87112680795984399</v>
      </c>
      <c r="AV1103" s="30">
        <f t="shared" si="71"/>
        <v>0</v>
      </c>
      <c r="AW1103" s="25">
        <f>IFERROR(SUMIFS('[1]BD Unidades'!$BI$3:$BI$1424,'[1]BD Unidades'!$A$3:$A$1424,$A1103),"-")</f>
        <v>1.5915969354705961</v>
      </c>
      <c r="AX1103" s="25">
        <f>IFERROR(SUMIFS('[1]BD Unidades'!$BJ$3:$BJ$1424,'[1]BD Unidades'!$A$3:$A$1424,$A1103),"-")</f>
        <v>1.0238386254283149</v>
      </c>
    </row>
    <row r="1104" spans="1:50" ht="14.4" x14ac:dyDescent="0.3">
      <c r="A1104" s="7">
        <v>404</v>
      </c>
      <c r="B1104" s="7" t="s">
        <v>5930</v>
      </c>
      <c r="D1104" s="8" t="s">
        <v>5931</v>
      </c>
      <c r="E1104" s="19" t="s">
        <v>5932</v>
      </c>
      <c r="F1104" s="19" t="s">
        <v>5932</v>
      </c>
      <c r="G1104" s="19" t="s">
        <v>5933</v>
      </c>
      <c r="H1104" s="19">
        <v>3</v>
      </c>
      <c r="I1104" s="19">
        <v>2024</v>
      </c>
      <c r="J1104" s="19" t="s">
        <v>45</v>
      </c>
      <c r="K1104" s="19" t="s">
        <v>5308</v>
      </c>
      <c r="L1104" s="19" t="s">
        <v>47</v>
      </c>
      <c r="M1104" s="19" t="s">
        <v>48</v>
      </c>
      <c r="N1104" s="19" t="s">
        <v>48</v>
      </c>
      <c r="O1104" s="19" t="s">
        <v>3403</v>
      </c>
      <c r="P1104" s="19" t="s">
        <v>51</v>
      </c>
      <c r="Q1104" s="9" t="s">
        <v>5934</v>
      </c>
      <c r="R1104" s="20" t="s">
        <v>5935</v>
      </c>
      <c r="S1104" s="20" t="s">
        <v>6302</v>
      </c>
      <c r="T1104" s="20" t="s">
        <v>5936</v>
      </c>
      <c r="U1104" s="20">
        <v>6</v>
      </c>
      <c r="V1104" s="21">
        <f>_xlfn.XLOOKUP(D1104,'[1]Gen. Real'!$A:$A,'[1]Gen. Real'!$C:$C,"-",0)</f>
        <v>1642.4304200000015</v>
      </c>
      <c r="W1104" s="22"/>
      <c r="X1104" s="22" t="str">
        <f>_xlfn.XLOOKUP(D1104,[1]Vertimiento!$A:$A,[1]Vertimiento!$E:$E,"-",0)</f>
        <v>-</v>
      </c>
      <c r="Y1104" s="23" t="str">
        <f t="shared" si="68"/>
        <v>-</v>
      </c>
      <c r="Z1104" s="19" t="str">
        <f>_xlfn.XLOOKUP(D1104,[1]Cmg!$I$4:$I$85,[1]Cmg!$M$4:$M$85,"----",0,1)</f>
        <v>----</v>
      </c>
      <c r="AA1104" s="19" t="str">
        <f>_xlfn.XLOOKUP(D1104,[1]Cmg!$A$4:$A$89,[1]Cmg!$B$4:$B$89,"----",0,1)</f>
        <v>----</v>
      </c>
      <c r="AB1104" s="19" t="str">
        <f>_xlfn.XLOOKUP(D1104,[1]Cmg!$E$4:$E$89,[1]Cmg!$F$4:$F$89,"----",0,1)</f>
        <v>----</v>
      </c>
      <c r="AC1104" s="19" t="str">
        <f>_xlfn.XLOOKUP(D1104,[1]Cmg!$O$4:$O$89,[1]Cmg!$P$4:$P$89,"----",0,1)</f>
        <v>----</v>
      </c>
      <c r="AD1104" s="24" t="str">
        <f>_xlfn.XLOOKUP(D1104,[1]Cmg!$S$4:$S$89,[1]Cmg!$U$4:$U$89,"----",0,1)</f>
        <v>----</v>
      </c>
      <c r="AG1104" s="25">
        <f>IFERROR(SUMIFS('[1]BD Unidades'!$AH:$AH,'[1]BD Unidades'!$A:$A,'BD Centrales 2023'!$A1104),"-")</f>
        <v>528.01</v>
      </c>
      <c r="AH1104" s="25">
        <f>SUMIFS('[1]BD Unidades'!$AJ$3:$AJ$1424,'[1]BD Unidades'!$A$3:$A$1424,$A1104)</f>
        <v>0</v>
      </c>
      <c r="AI1104" s="25">
        <f>SUMIFS('[1]BD Unidades'!$AL$3:$AL$1424,'[1]BD Unidades'!$A$3:$A$1424,$A1104)</f>
        <v>0</v>
      </c>
      <c r="AJ1104" s="26" t="str">
        <f t="shared" si="69"/>
        <v>-</v>
      </c>
      <c r="AK1104" s="27">
        <f>IFERROR(SUMIFS('[1]BD Unidades'!$AO$3:$AO$1424,'[1]BD Unidades'!$A$3:$A$1424,$A1104),"-")</f>
        <v>0</v>
      </c>
      <c r="AL1104" s="27">
        <f>IFERROR(SUMIFS('[1]BD Unidades'!$AQ$3:$AQ$1424,'[1]BD Unidades'!$A$3:$A$1424,$A1104),"-")</f>
        <v>0</v>
      </c>
      <c r="AM1104" s="27">
        <f>IFERROR(SUMIFS('[1]BD Unidades'!$AS$3:$AS$1424,'[1]BD Unidades'!$A$3:$A$1424,$A1104),"-")</f>
        <v>0</v>
      </c>
      <c r="AN1104" s="27">
        <f>IFERROR(SUMIFS('[1]BD Unidades'!$AU$3:$AU$1424,'[1]BD Unidades'!$A$3:$A$1424,$A1104),"-")</f>
        <v>0</v>
      </c>
      <c r="AO1104" s="27"/>
      <c r="AP1104" s="27"/>
      <c r="AQ1104" s="25">
        <f>IFERROR(SUMIFS('[1]BD Unidades'!$AZ$3:$AZ$1424,'[1]BD Unidades'!$A$3:$A$1424,$A1104),"-")</f>
        <v>496.24374663242003</v>
      </c>
      <c r="AR1104" s="25">
        <f>IFERROR(SUMIFS('[1]BD Unidades'!$BA$3:$BA$1424,'[1]BD Unidades'!$A$3:$A$1424,$A1104),"-")</f>
        <v>496.24374663242003</v>
      </c>
      <c r="AS1104" s="28">
        <f>SUMIFS('[1]BD Unidades'!$BC$3:$BC$1424,'[1]BD Unidades'!$A$3:$A$1424,$A1104)</f>
        <v>0</v>
      </c>
      <c r="AT1104" s="28">
        <f>SUMIFS('[1]BD Unidades'!$BE$3:$BE$1424,'[1]BD Unidades'!$A$3:$A$1424,$A1104)</f>
        <v>0</v>
      </c>
      <c r="AU1104" s="29">
        <f t="shared" si="70"/>
        <v>0</v>
      </c>
      <c r="AV1104" s="30" t="str">
        <f t="shared" si="71"/>
        <v>-</v>
      </c>
      <c r="AW1104" s="25">
        <f>IFERROR(SUMIFS('[1]BD Unidades'!$BI$3:$BI$1424,'[1]BD Unidades'!$A$3:$A$1424,$A1104),"-")</f>
        <v>480.05574897028663</v>
      </c>
      <c r="AX1104" s="25">
        <f>IFERROR(SUMIFS('[1]BD Unidades'!$BJ$3:$BJ$1424,'[1]BD Unidades'!$A$3:$A$1424,$A1104),"-")</f>
        <v>308.80910059642338</v>
      </c>
    </row>
    <row r="1105" spans="1:50" ht="14.4" x14ac:dyDescent="0.3">
      <c r="A1105" s="7">
        <v>405</v>
      </c>
      <c r="B1105" s="7" t="s">
        <v>5937</v>
      </c>
      <c r="D1105" s="8" t="s">
        <v>5938</v>
      </c>
      <c r="E1105" s="19" t="s">
        <v>5939</v>
      </c>
      <c r="F1105" s="19" t="s">
        <v>5939</v>
      </c>
      <c r="G1105" s="19" t="s">
        <v>5940</v>
      </c>
      <c r="H1105" s="19">
        <v>3</v>
      </c>
      <c r="I1105" s="19">
        <v>2024</v>
      </c>
      <c r="J1105" s="19" t="s">
        <v>45</v>
      </c>
      <c r="K1105" s="19" t="s">
        <v>5267</v>
      </c>
      <c r="L1105" s="19" t="s">
        <v>157</v>
      </c>
      <c r="M1105" s="19" t="s">
        <v>48</v>
      </c>
      <c r="N1105" s="19" t="s">
        <v>48</v>
      </c>
      <c r="O1105" s="19" t="s">
        <v>48</v>
      </c>
      <c r="P1105" s="19" t="s">
        <v>51</v>
      </c>
      <c r="Q1105" s="9" t="s">
        <v>5942</v>
      </c>
      <c r="R1105" s="20">
        <v>2.9868999999999999</v>
      </c>
      <c r="S1105" s="20">
        <v>1.1534</v>
      </c>
      <c r="T1105" s="20">
        <v>2.9523999999999999</v>
      </c>
      <c r="U1105" s="20">
        <v>0.25</v>
      </c>
      <c r="V1105" s="21">
        <f>_xlfn.XLOOKUP(D1105,'[1]Gen. Real'!$A:$A,'[1]Gen. Real'!$C:$C,"-",0)</f>
        <v>0</v>
      </c>
      <c r="W1105" s="22"/>
      <c r="X1105" s="22" t="str">
        <f>_xlfn.XLOOKUP(D1105,[1]Vertimiento!$A:$A,[1]Vertimiento!$E:$E,"-",0)</f>
        <v>-</v>
      </c>
      <c r="Y1105" s="23" t="str">
        <f t="shared" si="68"/>
        <v>-</v>
      </c>
      <c r="Z1105" s="19" t="str">
        <f>_xlfn.XLOOKUP(D1105,[1]Cmg!$I$4:$I$85,[1]Cmg!$M$4:$M$85,"----",0,1)</f>
        <v>----</v>
      </c>
      <c r="AA1105" s="19" t="str">
        <f>_xlfn.XLOOKUP(D1105,[1]Cmg!$A$4:$A$89,[1]Cmg!$B$4:$B$89,"----",0,1)</f>
        <v>----</v>
      </c>
      <c r="AB1105" s="19" t="str">
        <f>_xlfn.XLOOKUP(D1105,[1]Cmg!$E$4:$E$89,[1]Cmg!$F$4:$F$89,"----",0,1)</f>
        <v>----</v>
      </c>
      <c r="AC1105" s="19" t="str">
        <f>_xlfn.XLOOKUP(D1105,[1]Cmg!$O$4:$O$89,[1]Cmg!$P$4:$P$89,"----",0,1)</f>
        <v>----</v>
      </c>
      <c r="AD1105" s="24" t="str">
        <f>_xlfn.XLOOKUP(D1105,[1]Cmg!$S$4:$S$89,[1]Cmg!$U$4:$U$89,"----",0,1)</f>
        <v>----</v>
      </c>
      <c r="AG1105" s="25">
        <f>IFERROR(SUMIFS('[1]BD Unidades'!$AH:$AH,'[1]BD Unidades'!$A:$A,'BD Centrales 2023'!$A1105),"-")</f>
        <v>2.9868600000000001</v>
      </c>
      <c r="AH1105" s="25">
        <f>SUMIFS('[1]BD Unidades'!$AJ$3:$AJ$1424,'[1]BD Unidades'!$A$3:$A$1424,$A1105)</f>
        <v>0</v>
      </c>
      <c r="AI1105" s="25">
        <f>SUMIFS('[1]BD Unidades'!$AL$3:$AL$1424,'[1]BD Unidades'!$A$3:$A$1424,$A1105)</f>
        <v>0</v>
      </c>
      <c r="AJ1105" s="26" t="str">
        <f t="shared" si="69"/>
        <v>-</v>
      </c>
      <c r="AK1105" s="27">
        <f>IFERROR(SUMIFS('[1]BD Unidades'!$AO$3:$AO$1424,'[1]BD Unidades'!$A$3:$A$1424,$A1105),"-")</f>
        <v>0</v>
      </c>
      <c r="AL1105" s="27">
        <f>IFERROR(SUMIFS('[1]BD Unidades'!$AQ$3:$AQ$1424,'[1]BD Unidades'!$A$3:$A$1424,$A1105),"-")</f>
        <v>0</v>
      </c>
      <c r="AM1105" s="27">
        <f>IFERROR(SUMIFS('[1]BD Unidades'!$AS$3:$AS$1424,'[1]BD Unidades'!$A$3:$A$1424,$A1105),"-")</f>
        <v>0</v>
      </c>
      <c r="AN1105" s="27">
        <f>IFERROR(SUMIFS('[1]BD Unidades'!$AU$3:$AU$1424,'[1]BD Unidades'!$A$3:$A$1424,$A1105),"-")</f>
        <v>0</v>
      </c>
      <c r="AO1105" s="27"/>
      <c r="AP1105" s="27"/>
      <c r="AQ1105" s="25">
        <f>IFERROR(SUMIFS('[1]BD Unidades'!$AZ$3:$AZ$1424,'[1]BD Unidades'!$A$3:$A$1424,$A1105),"-")</f>
        <v>0</v>
      </c>
      <c r="AR1105" s="25">
        <f>IFERROR(SUMIFS('[1]BD Unidades'!$BA$3:$BA$1424,'[1]BD Unidades'!$A$3:$A$1424,$A1105),"-")</f>
        <v>0</v>
      </c>
      <c r="AS1105" s="28">
        <f>SUMIFS('[1]BD Unidades'!$BC$3:$BC$1424,'[1]BD Unidades'!$A$3:$A$1424,$A1105)</f>
        <v>0.4598114759526194</v>
      </c>
      <c r="AT1105" s="28">
        <f>SUMIFS('[1]BD Unidades'!$BE$3:$BE$1424,'[1]BD Unidades'!$A$3:$A$1424,$A1105)</f>
        <v>0.99998660818909235</v>
      </c>
      <c r="AU1105" s="29">
        <f t="shared" si="70"/>
        <v>0.54018128994481207</v>
      </c>
      <c r="AV1105" s="30">
        <f t="shared" si="71"/>
        <v>1.1533999999999999E-2</v>
      </c>
      <c r="AW1105" s="25">
        <f>IFERROR(SUMIFS('[1]BD Unidades'!$BI$3:$BI$1424,'[1]BD Unidades'!$A$3:$A$1424,$A1105),"-")</f>
        <v>0</v>
      </c>
      <c r="AX1105" s="25">
        <f>IFERROR(SUMIFS('[1]BD Unidades'!$BJ$3:$BJ$1424,'[1]BD Unidades'!$A$3:$A$1424,$A1105),"-")</f>
        <v>0</v>
      </c>
    </row>
    <row r="1106" spans="1:50" ht="14.4" x14ac:dyDescent="0.3">
      <c r="A1106" s="7">
        <v>408</v>
      </c>
      <c r="B1106" s="7" t="s">
        <v>5500</v>
      </c>
      <c r="D1106" s="8" t="s">
        <v>5501</v>
      </c>
      <c r="E1106" s="19" t="s">
        <v>5496</v>
      </c>
      <c r="F1106" s="19" t="s">
        <v>5496</v>
      </c>
      <c r="G1106" s="19" t="s">
        <v>5497</v>
      </c>
      <c r="H1106" s="19">
        <v>3</v>
      </c>
      <c r="I1106" s="19">
        <v>2024</v>
      </c>
      <c r="J1106" s="19" t="s">
        <v>45</v>
      </c>
      <c r="K1106" s="19" t="s">
        <v>5267</v>
      </c>
      <c r="L1106" s="19" t="s">
        <v>213</v>
      </c>
      <c r="M1106" s="19" t="s">
        <v>68</v>
      </c>
      <c r="N1106" s="19" t="s">
        <v>68</v>
      </c>
      <c r="O1106" s="19" t="s">
        <v>2324</v>
      </c>
      <c r="P1106" s="19" t="s">
        <v>51</v>
      </c>
      <c r="Q1106" s="9" t="s">
        <v>5502</v>
      </c>
      <c r="R1106" s="20">
        <v>3.5</v>
      </c>
      <c r="S1106" s="20">
        <v>3.3628999999999998</v>
      </c>
      <c r="T1106" s="20">
        <v>3.3822999999999999</v>
      </c>
      <c r="U1106" s="20" t="s">
        <v>397</v>
      </c>
      <c r="V1106" s="21">
        <f>_xlfn.XLOOKUP(D1106,'[1]Gen. Real'!$A:$A,'[1]Gen. Real'!$C:$C,"-",0)</f>
        <v>7.7859999999999999E-2</v>
      </c>
      <c r="W1106" s="22"/>
      <c r="X1106" s="22" t="str">
        <f>_xlfn.XLOOKUP(D1106,[1]Vertimiento!$A:$A,[1]Vertimiento!$E:$E,"-",0)</f>
        <v>-</v>
      </c>
      <c r="Y1106" s="23" t="str">
        <f t="shared" si="68"/>
        <v>-</v>
      </c>
      <c r="Z1106" s="19" t="str">
        <f>_xlfn.XLOOKUP(D1106,[1]Cmg!$I$4:$I$85,[1]Cmg!$M$4:$M$85,"----",0,1)</f>
        <v>----</v>
      </c>
      <c r="AA1106" s="19" t="str">
        <f>_xlfn.XLOOKUP(D1106,[1]Cmg!$A$4:$A$89,[1]Cmg!$B$4:$B$89,"----",0,1)</f>
        <v>----</v>
      </c>
      <c r="AB1106" s="19" t="str">
        <f>_xlfn.XLOOKUP(D1106,[1]Cmg!$E$4:$E$89,[1]Cmg!$F$4:$F$89,"----",0,1)</f>
        <v>----</v>
      </c>
      <c r="AC1106" s="19" t="str">
        <f>_xlfn.XLOOKUP(D1106,[1]Cmg!$O$4:$O$89,[1]Cmg!$P$4:$P$89,"----",0,1)</f>
        <v>----</v>
      </c>
      <c r="AD1106" s="24" t="str">
        <f>_xlfn.XLOOKUP(D1106,[1]Cmg!$S$4:$S$89,[1]Cmg!$U$4:$U$89,"----",0,1)</f>
        <v>----</v>
      </c>
      <c r="AG1106" s="25">
        <f>IFERROR(SUMIFS('[1]BD Unidades'!$AH:$AH,'[1]BD Unidades'!$A:$A,'BD Centrales 2023'!$A1106),"-")</f>
        <v>2.9926364624000001</v>
      </c>
      <c r="AH1106" s="25">
        <f>SUMIFS('[1]BD Unidades'!$AJ$3:$AJ$1424,'[1]BD Unidades'!$A$3:$A$1424,$A1106)</f>
        <v>8760</v>
      </c>
      <c r="AI1106" s="25">
        <f>SUMIFS('[1]BD Unidades'!$AL$3:$AL$1424,'[1]BD Unidades'!$A$3:$A$1424,$A1106)</f>
        <v>0</v>
      </c>
      <c r="AJ1106" s="26">
        <f t="shared" si="69"/>
        <v>0</v>
      </c>
      <c r="AK1106" s="27">
        <f>IFERROR(SUMIFS('[1]BD Unidades'!$AO$3:$AO$1424,'[1]BD Unidades'!$A$3:$A$1424,$A1106),"-")</f>
        <v>0</v>
      </c>
      <c r="AL1106" s="27">
        <f>IFERROR(SUMIFS('[1]BD Unidades'!$AQ$3:$AQ$1424,'[1]BD Unidades'!$A$3:$A$1424,$A1106),"-")</f>
        <v>0</v>
      </c>
      <c r="AM1106" s="27">
        <f>IFERROR(SUMIFS('[1]BD Unidades'!$AS$3:$AS$1424,'[1]BD Unidades'!$A$3:$A$1424,$A1106),"-")</f>
        <v>0</v>
      </c>
      <c r="AN1106" s="27">
        <f>IFERROR(SUMIFS('[1]BD Unidades'!$AU$3:$AU$1424,'[1]BD Unidades'!$A$3:$A$1424,$A1106),"-")</f>
        <v>0</v>
      </c>
      <c r="AO1106" s="27"/>
      <c r="AP1106" s="27"/>
      <c r="AQ1106" s="25">
        <f>IFERROR(SUMIFS('[1]BD Unidades'!$AZ$3:$AZ$1424,'[1]BD Unidades'!$A$3:$A$1424,$A1106),"-")</f>
        <v>2.9923679269353571</v>
      </c>
      <c r="AR1106" s="25">
        <f>IFERROR(SUMIFS('[1]BD Unidades'!$BA$3:$BA$1424,'[1]BD Unidades'!$A$3:$A$1424,$A1106),"-")</f>
        <v>3.5</v>
      </c>
      <c r="AS1106" s="28">
        <f>SUMIFS('[1]BD Unidades'!$BC$3:$BC$1424,'[1]BD Unidades'!$A$3:$A$1424,$A1106)</f>
        <v>1E-4</v>
      </c>
      <c r="AT1106" s="28">
        <f>SUMIFS('[1]BD Unidades'!$BE$3:$BE$1424,'[1]BD Unidades'!$A$3:$A$1424,$A1106)</f>
        <v>1</v>
      </c>
      <c r="AU1106" s="29">
        <f t="shared" si="70"/>
        <v>0.99990000000000001</v>
      </c>
      <c r="AV1106" s="30">
        <f t="shared" si="71"/>
        <v>3.3628999999999999E-2</v>
      </c>
      <c r="AW1106" s="25">
        <f>IFERROR(SUMIFS('[1]BD Unidades'!$BI$3:$BI$1424,'[1]BD Unidades'!$A$3:$A$1424,$A1106),"-")</f>
        <v>2.992068690142657</v>
      </c>
      <c r="AX1106" s="25">
        <f>IFERROR(SUMIFS('[1]BD Unidades'!$BJ$3:$BJ$1424,'[1]BD Unidades'!$A$3:$A$1424,$A1106),"-")</f>
        <v>1.9247307070222439</v>
      </c>
    </row>
    <row r="1107" spans="1:50" ht="14.4" x14ac:dyDescent="0.3">
      <c r="A1107" s="7">
        <v>413</v>
      </c>
      <c r="B1107" s="7" t="s">
        <v>6249</v>
      </c>
      <c r="D1107" s="8" t="s">
        <v>6250</v>
      </c>
      <c r="E1107" s="19" t="s">
        <v>6251</v>
      </c>
      <c r="F1107" s="19" t="s">
        <v>6251</v>
      </c>
      <c r="G1107" s="19" t="s">
        <v>6252</v>
      </c>
      <c r="H1107" s="19">
        <v>1</v>
      </c>
      <c r="I1107" s="19">
        <v>2024</v>
      </c>
      <c r="J1107" s="19" t="s">
        <v>45</v>
      </c>
      <c r="K1107" s="19" t="s">
        <v>5267</v>
      </c>
      <c r="L1107" s="19" t="s">
        <v>213</v>
      </c>
      <c r="M1107" s="19" t="s">
        <v>90</v>
      </c>
      <c r="N1107" s="19" t="s">
        <v>868</v>
      </c>
      <c r="O1107" s="19" t="s">
        <v>1687</v>
      </c>
      <c r="P1107" s="19" t="s">
        <v>51</v>
      </c>
      <c r="Q1107" s="9" t="s">
        <v>1001</v>
      </c>
      <c r="R1107" s="20">
        <v>1</v>
      </c>
      <c r="S1107" s="20">
        <v>30</v>
      </c>
      <c r="T1107" s="20">
        <v>0.7</v>
      </c>
      <c r="U1107" s="20" t="s">
        <v>397</v>
      </c>
      <c r="V1107" s="21" t="str">
        <f>_xlfn.XLOOKUP(D1107,'[1]Gen. Real'!$A:$A,'[1]Gen. Real'!$C:$C,"-",0)</f>
        <v>-</v>
      </c>
      <c r="W1107" s="22"/>
      <c r="X1107" s="22" t="str">
        <f>_xlfn.XLOOKUP(D1107,[1]Vertimiento!$A:$A,[1]Vertimiento!$E:$E,"-",0)</f>
        <v>-</v>
      </c>
      <c r="Y1107" s="23" t="str">
        <f t="shared" si="68"/>
        <v>-</v>
      </c>
      <c r="Z1107" s="19" t="str">
        <f>_xlfn.XLOOKUP(D1107,[1]Cmg!$I$4:$I$85,[1]Cmg!$M$4:$M$85,"----",0,1)</f>
        <v>----</v>
      </c>
      <c r="AA1107" s="19" t="str">
        <f>_xlfn.XLOOKUP(D1107,[1]Cmg!$A$4:$A$89,[1]Cmg!$B$4:$B$89,"----",0,1)</f>
        <v>----</v>
      </c>
      <c r="AB1107" s="19" t="str">
        <f>_xlfn.XLOOKUP(D1107,[1]Cmg!$E$4:$E$89,[1]Cmg!$F$4:$F$89,"----",0,1)</f>
        <v>----</v>
      </c>
      <c r="AC1107" s="19" t="str">
        <f>_xlfn.XLOOKUP(D1107,[1]Cmg!$O$4:$O$89,[1]Cmg!$P$4:$P$89,"----",0,1)</f>
        <v>----</v>
      </c>
      <c r="AD1107" s="24" t="str">
        <f>_xlfn.XLOOKUP(D1107,[1]Cmg!$S$4:$S$89,[1]Cmg!$U$4:$U$89,"----",0,1)</f>
        <v>----</v>
      </c>
      <c r="AG1107" s="25">
        <f>IFERROR(SUMIFS('[1]BD Unidades'!$AH:$AH,'[1]BD Unidades'!$A:$A,'BD Centrales 2023'!$A1107),"-")</f>
        <v>0</v>
      </c>
      <c r="AH1107" s="25">
        <f>SUMIFS('[1]BD Unidades'!$AJ$3:$AJ$1424,'[1]BD Unidades'!$A$3:$A$1424,$A1107)</f>
        <v>0</v>
      </c>
      <c r="AI1107" s="25">
        <f>SUMIFS('[1]BD Unidades'!$AL$3:$AL$1424,'[1]BD Unidades'!$A$3:$A$1424,$A1107)</f>
        <v>0</v>
      </c>
      <c r="AJ1107" s="26" t="str">
        <f t="shared" si="69"/>
        <v>-</v>
      </c>
      <c r="AK1107" s="27">
        <f>IFERROR(SUMIFS('[1]BD Unidades'!$AO$3:$AO$1424,'[1]BD Unidades'!$A$3:$A$1424,$A1107),"-")</f>
        <v>0</v>
      </c>
      <c r="AL1107" s="27">
        <f>IFERROR(SUMIFS('[1]BD Unidades'!$AQ$3:$AQ$1424,'[1]BD Unidades'!$A$3:$A$1424,$A1107),"-")</f>
        <v>0</v>
      </c>
      <c r="AM1107" s="27">
        <f>IFERROR(SUMIFS('[1]BD Unidades'!$AS$3:$AS$1424,'[1]BD Unidades'!$A$3:$A$1424,$A1107),"-")</f>
        <v>0</v>
      </c>
      <c r="AN1107" s="27">
        <f>IFERROR(SUMIFS('[1]BD Unidades'!$AU$3:$AU$1424,'[1]BD Unidades'!$A$3:$A$1424,$A1107),"-")</f>
        <v>0</v>
      </c>
      <c r="AO1107" s="27"/>
      <c r="AP1107" s="27"/>
      <c r="AQ1107" s="25">
        <f>IFERROR(SUMIFS('[1]BD Unidades'!$AZ$3:$AZ$1424,'[1]BD Unidades'!$A$3:$A$1424,$A1107),"-")</f>
        <v>0</v>
      </c>
      <c r="AR1107" s="25">
        <f>IFERROR(SUMIFS('[1]BD Unidades'!$BA$3:$BA$1424,'[1]BD Unidades'!$A$3:$A$1424,$A1107),"-")</f>
        <v>0</v>
      </c>
      <c r="AS1107" s="28">
        <f>SUMIFS('[1]BD Unidades'!$BC$3:$BC$1424,'[1]BD Unidades'!$A$3:$A$1424,$A1107)</f>
        <v>0</v>
      </c>
      <c r="AT1107" s="28">
        <f>SUMIFS('[1]BD Unidades'!$BE$3:$BE$1424,'[1]BD Unidades'!$A$3:$A$1424,$A1107)</f>
        <v>0</v>
      </c>
      <c r="AU1107" s="29">
        <f t="shared" si="70"/>
        <v>0</v>
      </c>
      <c r="AV1107" s="30">
        <f t="shared" si="71"/>
        <v>0.3</v>
      </c>
      <c r="AW1107" s="25">
        <f>IFERROR(SUMIFS('[1]BD Unidades'!$BI$3:$BI$1424,'[1]BD Unidades'!$A$3:$A$1424,$A1107),"-")</f>
        <v>0</v>
      </c>
      <c r="AX1107" s="25">
        <f>IFERROR(SUMIFS('[1]BD Unidades'!$BJ$3:$BJ$1424,'[1]BD Unidades'!$A$3:$A$1424,$A1107),"-")</f>
        <v>0</v>
      </c>
    </row>
    <row r="1108" spans="1:50" ht="14.4" x14ac:dyDescent="0.3">
      <c r="A1108" s="7">
        <v>431</v>
      </c>
      <c r="B1108" s="7" t="s">
        <v>5820</v>
      </c>
      <c r="D1108" s="8" t="s">
        <v>5821</v>
      </c>
      <c r="E1108" s="19" t="s">
        <v>2970</v>
      </c>
      <c r="F1108" s="19" t="s">
        <v>2971</v>
      </c>
      <c r="G1108" s="19" t="s">
        <v>5822</v>
      </c>
      <c r="H1108" s="19">
        <v>1</v>
      </c>
      <c r="I1108" s="19">
        <v>2024</v>
      </c>
      <c r="J1108" s="19" t="s">
        <v>45</v>
      </c>
      <c r="K1108" s="19" t="s">
        <v>5267</v>
      </c>
      <c r="L1108" s="19" t="s">
        <v>213</v>
      </c>
      <c r="M1108" s="19" t="s">
        <v>331</v>
      </c>
      <c r="N1108" s="19" t="s">
        <v>724</v>
      </c>
      <c r="O1108" s="19" t="s">
        <v>5824</v>
      </c>
      <c r="P1108" s="19" t="s">
        <v>51</v>
      </c>
      <c r="Q1108" s="9" t="s">
        <v>5825</v>
      </c>
      <c r="R1108" s="20">
        <v>0.8</v>
      </c>
      <c r="S1108" s="20">
        <v>2.5</v>
      </c>
      <c r="T1108" s="20">
        <v>0.78</v>
      </c>
      <c r="U1108" s="20" t="s">
        <v>397</v>
      </c>
      <c r="V1108" s="21">
        <f>_xlfn.XLOOKUP(D1108,'[1]Gen. Real'!$A:$A,'[1]Gen. Real'!$C:$C,"-",0)</f>
        <v>3.2299999999999995E-2</v>
      </c>
      <c r="W1108" s="22"/>
      <c r="X1108" s="22" t="str">
        <f>_xlfn.XLOOKUP(D1108,[1]Vertimiento!$A:$A,[1]Vertimiento!$E:$E,"-",0)</f>
        <v>-</v>
      </c>
      <c r="Y1108" s="23" t="str">
        <f t="shared" si="68"/>
        <v>-</v>
      </c>
      <c r="Z1108" s="19" t="str">
        <f>_xlfn.XLOOKUP(D1108,[1]Cmg!$I$4:$I$85,[1]Cmg!$M$4:$M$85,"----",0,1)</f>
        <v>----</v>
      </c>
      <c r="AA1108" s="19" t="str">
        <f>_xlfn.XLOOKUP(D1108,[1]Cmg!$A$4:$A$89,[1]Cmg!$B$4:$B$89,"----",0,1)</f>
        <v>----</v>
      </c>
      <c r="AB1108" s="19" t="str">
        <f>_xlfn.XLOOKUP(D1108,[1]Cmg!$E$4:$E$89,[1]Cmg!$F$4:$F$89,"----",0,1)</f>
        <v>----</v>
      </c>
      <c r="AC1108" s="19" t="str">
        <f>_xlfn.XLOOKUP(D1108,[1]Cmg!$O$4:$O$89,[1]Cmg!$P$4:$P$89,"----",0,1)</f>
        <v>----</v>
      </c>
      <c r="AD1108" s="24" t="str">
        <f>_xlfn.XLOOKUP(D1108,[1]Cmg!$S$4:$S$89,[1]Cmg!$U$4:$U$89,"----",0,1)</f>
        <v>----</v>
      </c>
      <c r="AG1108" s="25">
        <f>IFERROR(SUMIFS('[1]BD Unidades'!$AH:$AH,'[1]BD Unidades'!$A:$A,'BD Centrales 2023'!$A1108),"-")</f>
        <v>0.8</v>
      </c>
      <c r="AH1108" s="25">
        <f>SUMIFS('[1]BD Unidades'!$AJ$3:$AJ$1424,'[1]BD Unidades'!$A$3:$A$1424,$A1108)</f>
        <v>8760</v>
      </c>
      <c r="AI1108" s="25">
        <f>SUMIFS('[1]BD Unidades'!$AL$3:$AL$1424,'[1]BD Unidades'!$A$3:$A$1424,$A1108)</f>
        <v>0</v>
      </c>
      <c r="AJ1108" s="26">
        <f t="shared" si="69"/>
        <v>0</v>
      </c>
      <c r="AK1108" s="27">
        <f>IFERROR(SUMIFS('[1]BD Unidades'!$AO$3:$AO$1424,'[1]BD Unidades'!$A$3:$A$1424,$A1108),"-")</f>
        <v>0</v>
      </c>
      <c r="AL1108" s="27">
        <f>IFERROR(SUMIFS('[1]BD Unidades'!$AQ$3:$AQ$1424,'[1]BD Unidades'!$A$3:$A$1424,$A1108),"-")</f>
        <v>0</v>
      </c>
      <c r="AM1108" s="27">
        <f>IFERROR(SUMIFS('[1]BD Unidades'!$AS$3:$AS$1424,'[1]BD Unidades'!$A$3:$A$1424,$A1108),"-")</f>
        <v>0</v>
      </c>
      <c r="AN1108" s="27">
        <f>IFERROR(SUMIFS('[1]BD Unidades'!$AU$3:$AU$1424,'[1]BD Unidades'!$A$3:$A$1424,$A1108),"-")</f>
        <v>0</v>
      </c>
      <c r="AO1108" s="27"/>
      <c r="AP1108" s="27"/>
      <c r="AQ1108" s="25">
        <f>IFERROR(SUMIFS('[1]BD Unidades'!$AZ$3:$AZ$1424,'[1]BD Unidades'!$A$3:$A$1424,$A1108),"-")</f>
        <v>0</v>
      </c>
      <c r="AR1108" s="25">
        <f>IFERROR(SUMIFS('[1]BD Unidades'!$BA$3:$BA$1424,'[1]BD Unidades'!$A$3:$A$1424,$A1108),"-")</f>
        <v>0.8</v>
      </c>
      <c r="AS1108" s="28">
        <f>SUMIFS('[1]BD Unidades'!$BC$3:$BC$1424,'[1]BD Unidades'!$A$3:$A$1424,$A1108)</f>
        <v>0</v>
      </c>
      <c r="AT1108" s="28">
        <f>SUMIFS('[1]BD Unidades'!$BE$3:$BE$1424,'[1]BD Unidades'!$A$3:$A$1424,$A1108)</f>
        <v>0</v>
      </c>
      <c r="AU1108" s="29">
        <f t="shared" si="70"/>
        <v>0</v>
      </c>
      <c r="AV1108" s="30">
        <f t="shared" si="71"/>
        <v>2.5000000000000001E-2</v>
      </c>
      <c r="AW1108" s="25">
        <f>IFERROR(SUMIFS('[1]BD Unidades'!$BI$3:$BI$1424,'[1]BD Unidades'!$A$3:$A$1424,$A1108),"-")</f>
        <v>0.79991999999999996</v>
      </c>
      <c r="AX1108" s="25">
        <f>IFERROR(SUMIFS('[1]BD Unidades'!$BJ$3:$BJ$1424,'[1]BD Unidades'!$A$3:$A$1424,$A1108),"-")</f>
        <v>0.48071415577730681</v>
      </c>
    </row>
    <row r="1109" spans="1:50" ht="14.4" x14ac:dyDescent="0.3">
      <c r="A1109" s="7">
        <v>461</v>
      </c>
      <c r="B1109" s="7" t="s">
        <v>5482</v>
      </c>
      <c r="D1109" s="8" t="s">
        <v>5483</v>
      </c>
      <c r="E1109" s="19" t="s">
        <v>5484</v>
      </c>
      <c r="F1109" s="19" t="s">
        <v>5484</v>
      </c>
      <c r="G1109" s="19" t="s">
        <v>5485</v>
      </c>
      <c r="H1109" s="19">
        <v>2</v>
      </c>
      <c r="I1109" s="19">
        <v>2024</v>
      </c>
      <c r="J1109" s="19" t="s">
        <v>45</v>
      </c>
      <c r="K1109" s="19" t="s">
        <v>5267</v>
      </c>
      <c r="L1109" s="19" t="s">
        <v>213</v>
      </c>
      <c r="M1109" s="19" t="s">
        <v>68</v>
      </c>
      <c r="N1109" s="19" t="s">
        <v>5431</v>
      </c>
      <c r="O1109" s="19" t="s">
        <v>5487</v>
      </c>
      <c r="P1109" s="19" t="s">
        <v>51</v>
      </c>
      <c r="Q1109" s="9" t="s">
        <v>5488</v>
      </c>
      <c r="R1109" s="20">
        <v>3</v>
      </c>
      <c r="S1109" s="20">
        <v>0</v>
      </c>
      <c r="T1109" s="20">
        <v>3</v>
      </c>
      <c r="U1109" s="20" t="s">
        <v>397</v>
      </c>
      <c r="V1109" s="21">
        <f>_xlfn.XLOOKUP(D1109,'[1]Gen. Real'!$A:$A,'[1]Gen. Real'!$C:$C,"-",0)</f>
        <v>7.6714199999999995</v>
      </c>
      <c r="W1109" s="22"/>
      <c r="X1109" s="22" t="str">
        <f>_xlfn.XLOOKUP(D1109,[1]Vertimiento!$A:$A,[1]Vertimiento!$E:$E,"-",0)</f>
        <v>-</v>
      </c>
      <c r="Y1109" s="23" t="str">
        <f t="shared" si="68"/>
        <v>-</v>
      </c>
      <c r="Z1109" s="19" t="str">
        <f>_xlfn.XLOOKUP(D1109,[1]Cmg!$I$4:$I$85,[1]Cmg!$M$4:$M$85,"----",0,1)</f>
        <v>----</v>
      </c>
      <c r="AA1109" s="19" t="str">
        <f>_xlfn.XLOOKUP(D1109,[1]Cmg!$A$4:$A$89,[1]Cmg!$B$4:$B$89,"----",0,1)</f>
        <v>----</v>
      </c>
      <c r="AB1109" s="19" t="str">
        <f>_xlfn.XLOOKUP(D1109,[1]Cmg!$E$4:$E$89,[1]Cmg!$F$4:$F$89,"----",0,1)</f>
        <v>----</v>
      </c>
      <c r="AC1109" s="19" t="str">
        <f>_xlfn.XLOOKUP(D1109,[1]Cmg!$O$4:$O$89,[1]Cmg!$P$4:$P$89,"----",0,1)</f>
        <v>----</v>
      </c>
      <c r="AD1109" s="24" t="str">
        <f>_xlfn.XLOOKUP(D1109,[1]Cmg!$S$4:$S$89,[1]Cmg!$U$4:$U$89,"----",0,1)</f>
        <v>----</v>
      </c>
      <c r="AG1109" s="25">
        <f>IFERROR(SUMIFS('[1]BD Unidades'!$AH:$AH,'[1]BD Unidades'!$A:$A,'BD Centrales 2023'!$A1109),"-")</f>
        <v>2.6264341431</v>
      </c>
      <c r="AH1109" s="25">
        <f>SUMIFS('[1]BD Unidades'!$AJ$3:$AJ$1424,'[1]BD Unidades'!$A$3:$A$1424,$A1109)</f>
        <v>8003</v>
      </c>
      <c r="AI1109" s="25">
        <f>SUMIFS('[1]BD Unidades'!$AL$3:$AL$1424,'[1]BD Unidades'!$A$3:$A$1424,$A1109)</f>
        <v>0</v>
      </c>
      <c r="AJ1109" s="26">
        <f t="shared" si="69"/>
        <v>0</v>
      </c>
      <c r="AK1109" s="27">
        <f>IFERROR(SUMIFS('[1]BD Unidades'!$AO$3:$AO$1424,'[1]BD Unidades'!$A$3:$A$1424,$A1109),"-")</f>
        <v>0</v>
      </c>
      <c r="AL1109" s="27">
        <f>IFERROR(SUMIFS('[1]BD Unidades'!$AQ$3:$AQ$1424,'[1]BD Unidades'!$A$3:$A$1424,$A1109),"-")</f>
        <v>0</v>
      </c>
      <c r="AM1109" s="27">
        <f>IFERROR(SUMIFS('[1]BD Unidades'!$AS$3:$AS$1424,'[1]BD Unidades'!$A$3:$A$1424,$A1109),"-")</f>
        <v>0</v>
      </c>
      <c r="AN1109" s="27">
        <f>IFERROR(SUMIFS('[1]BD Unidades'!$AU$3:$AU$1424,'[1]BD Unidades'!$A$3:$A$1424,$A1109),"-")</f>
        <v>0</v>
      </c>
      <c r="AO1109" s="27"/>
      <c r="AP1109" s="27"/>
      <c r="AQ1109" s="25">
        <f>IFERROR(SUMIFS('[1]BD Unidades'!$AZ$3:$AZ$1424,'[1]BD Unidades'!$A$3:$A$1424,$A1109),"-")</f>
        <v>2.6264341431</v>
      </c>
      <c r="AR1109" s="25">
        <f>IFERROR(SUMIFS('[1]BD Unidades'!$BA$3:$BA$1424,'[1]BD Unidades'!$A$3:$A$1424,$A1109),"-")</f>
        <v>3</v>
      </c>
      <c r="AS1109" s="28">
        <f>SUMIFS('[1]BD Unidades'!$BC$3:$BC$1424,'[1]BD Unidades'!$A$3:$A$1424,$A1109)</f>
        <v>1.8505893456327201E-2</v>
      </c>
      <c r="AT1109" s="28">
        <f>SUMIFS('[1]BD Unidades'!$BE$3:$BE$1424,'[1]BD Unidades'!$A$3:$A$1424,$A1109)</f>
        <v>0.99794520547945209</v>
      </c>
      <c r="AU1109" s="29">
        <f t="shared" si="70"/>
        <v>0.97947733783159674</v>
      </c>
      <c r="AV1109" s="30">
        <f t="shared" si="71"/>
        <v>0</v>
      </c>
      <c r="AW1109" s="25">
        <f>IFERROR(SUMIFS('[1]BD Unidades'!$BI$3:$BI$1424,'[1]BD Unidades'!$A$3:$A$1424,$A1109),"-")</f>
        <v>2.5725327224735954</v>
      </c>
      <c r="AX1109" s="25">
        <f>IFERROR(SUMIFS('[1]BD Unidades'!$BJ$3:$BJ$1424,'[1]BD Unidades'!$A$3:$A$1424,$A1109),"-")</f>
        <v>1.6548526249002606</v>
      </c>
    </row>
    <row r="1110" spans="1:50" ht="14.4" x14ac:dyDescent="0.3">
      <c r="A1110" s="7">
        <v>476</v>
      </c>
      <c r="B1110" s="7" t="s">
        <v>5255</v>
      </c>
      <c r="D1110" s="8" t="s">
        <v>5256</v>
      </c>
      <c r="E1110" s="19" t="s">
        <v>5257</v>
      </c>
      <c r="F1110" s="19" t="s">
        <v>5258</v>
      </c>
      <c r="G1110" s="19" t="s">
        <v>5259</v>
      </c>
      <c r="H1110" s="19">
        <v>1</v>
      </c>
      <c r="I1110" s="19">
        <v>2024</v>
      </c>
      <c r="J1110" s="19" t="s">
        <v>45</v>
      </c>
      <c r="K1110" s="19" t="s">
        <v>5261</v>
      </c>
      <c r="L1110" s="19" t="s">
        <v>47</v>
      </c>
      <c r="M1110" s="19" t="s">
        <v>189</v>
      </c>
      <c r="N1110" s="19" t="s">
        <v>189</v>
      </c>
      <c r="O1110" s="19" t="s">
        <v>3367</v>
      </c>
      <c r="P1110" s="19" t="s">
        <v>51</v>
      </c>
      <c r="Q1110" s="9" t="s">
        <v>5262</v>
      </c>
      <c r="R1110" s="20">
        <v>27.31</v>
      </c>
      <c r="S1110" s="20">
        <v>3.3687</v>
      </c>
      <c r="T1110" s="20">
        <v>26.29</v>
      </c>
      <c r="U1110" s="20">
        <v>5</v>
      </c>
      <c r="V1110" s="21">
        <f>_xlfn.XLOOKUP(D1110,'[1]Gen. Real'!$A:$A,'[1]Gen. Real'!$C:$C,"-",0)</f>
        <v>58.527000000000001</v>
      </c>
      <c r="W1110" s="22"/>
      <c r="X1110" s="22" t="str">
        <f>_xlfn.XLOOKUP(D1110,[1]Vertimiento!$A:$A,[1]Vertimiento!$E:$E,"-",0)</f>
        <v>-</v>
      </c>
      <c r="Y1110" s="23" t="str">
        <f t="shared" si="68"/>
        <v>-</v>
      </c>
      <c r="Z1110" s="19" t="str">
        <f>_xlfn.XLOOKUP(D1110,[1]Cmg!$I$4:$I$85,[1]Cmg!$M$4:$M$85,"----",0,1)</f>
        <v>----</v>
      </c>
      <c r="AA1110" s="19" t="str">
        <f>_xlfn.XLOOKUP(D1110,[1]Cmg!$A$4:$A$89,[1]Cmg!$B$4:$B$89,"----",0,1)</f>
        <v>----</v>
      </c>
      <c r="AB1110" s="19" t="str">
        <f>_xlfn.XLOOKUP(D1110,[1]Cmg!$E$4:$E$89,[1]Cmg!$F$4:$F$89,"----",0,1)</f>
        <v>----</v>
      </c>
      <c r="AC1110" s="19" t="str">
        <f>_xlfn.XLOOKUP(D1110,[1]Cmg!$O$4:$O$89,[1]Cmg!$P$4:$P$89,"----",0,1)</f>
        <v>----</v>
      </c>
      <c r="AD1110" s="24" t="str">
        <f>_xlfn.XLOOKUP(D1110,[1]Cmg!$S$4:$S$89,[1]Cmg!$U$4:$U$89,"----",0,1)</f>
        <v>----</v>
      </c>
      <c r="AG1110" s="25">
        <f>IFERROR(SUMIFS('[1]BD Unidades'!$AH:$AH,'[1]BD Unidades'!$A:$A,'BD Centrales 2023'!$A1110),"-")</f>
        <v>0</v>
      </c>
      <c r="AH1110" s="25">
        <f>SUMIFS('[1]BD Unidades'!$AJ$3:$AJ$1424,'[1]BD Unidades'!$A$3:$A$1424,$A1110)</f>
        <v>3452.4833333333299</v>
      </c>
      <c r="AI1110" s="25">
        <f>SUMIFS('[1]BD Unidades'!$AL$3:$AL$1424,'[1]BD Unidades'!$A$3:$A$1424,$A1110)</f>
        <v>3408.9833333333299</v>
      </c>
      <c r="AJ1110" s="26">
        <f t="shared" si="69"/>
        <v>0.49683012378305902</v>
      </c>
      <c r="AK1110" s="27">
        <f>IFERROR(SUMIFS('[1]BD Unidades'!$AO$3:$AO$1424,'[1]BD Unidades'!$A$3:$A$1424,$A1110),"-")</f>
        <v>0</v>
      </c>
      <c r="AL1110" s="27">
        <f>IFERROR(SUMIFS('[1]BD Unidades'!$AQ$3:$AQ$1424,'[1]BD Unidades'!$A$3:$A$1424,$A1110),"-")</f>
        <v>0</v>
      </c>
      <c r="AM1110" s="27">
        <f>IFERROR(SUMIFS('[1]BD Unidades'!$AS$3:$AS$1424,'[1]BD Unidades'!$A$3:$A$1424,$A1110),"-")</f>
        <v>0</v>
      </c>
      <c r="AN1110" s="27">
        <f>IFERROR(SUMIFS('[1]BD Unidades'!$AU$3:$AU$1424,'[1]BD Unidades'!$A$3:$A$1424,$A1110),"-")</f>
        <v>0</v>
      </c>
      <c r="AO1110" s="27"/>
      <c r="AP1110" s="27"/>
      <c r="AQ1110" s="25">
        <f>IFERROR(SUMIFS('[1]BD Unidades'!$AZ$3:$AZ$1424,'[1]BD Unidades'!$A$3:$A$1424,$A1110),"-")</f>
        <v>0</v>
      </c>
      <c r="AR1110" s="25">
        <f>IFERROR(SUMIFS('[1]BD Unidades'!$BA$3:$BA$1424,'[1]BD Unidades'!$A$3:$A$1424,$A1110),"-")</f>
        <v>27.31</v>
      </c>
      <c r="AS1110" s="28">
        <f>SUMIFS('[1]BD Unidades'!$BC$3:$BC$1424,'[1]BD Unidades'!$A$3:$A$1424,$A1110)</f>
        <v>0</v>
      </c>
      <c r="AT1110" s="28">
        <f>SUMIFS('[1]BD Unidades'!$BE$3:$BE$1424,'[1]BD Unidades'!$A$3:$A$1424,$A1110)</f>
        <v>0</v>
      </c>
      <c r="AU1110" s="29">
        <f t="shared" si="70"/>
        <v>0</v>
      </c>
      <c r="AV1110" s="30">
        <f t="shared" si="71"/>
        <v>3.3687000000000002E-2</v>
      </c>
      <c r="AW1110" s="25">
        <f>IFERROR(SUMIFS('[1]BD Unidades'!$BI$3:$BI$1424,'[1]BD Unidades'!$A$3:$A$1424,$A1110),"-")</f>
        <v>0</v>
      </c>
      <c r="AX1110" s="25">
        <f>IFERROR(SUMIFS('[1]BD Unidades'!$BJ$3:$BJ$1424,'[1]BD Unidades'!$A$3:$A$1424,$A1110),"-")</f>
        <v>0</v>
      </c>
    </row>
    <row r="1111" spans="1:50" ht="14.4" x14ac:dyDescent="0.3">
      <c r="A1111" s="7">
        <v>479</v>
      </c>
      <c r="B1111" s="7" t="s">
        <v>5617</v>
      </c>
      <c r="D1111" s="8" t="s">
        <v>5618</v>
      </c>
      <c r="E1111" s="19" t="s">
        <v>5613</v>
      </c>
      <c r="F1111" s="19" t="s">
        <v>5613</v>
      </c>
      <c r="G1111" s="19" t="s">
        <v>5619</v>
      </c>
      <c r="H1111" s="19">
        <v>6</v>
      </c>
      <c r="I1111" s="19">
        <v>2024</v>
      </c>
      <c r="J1111" s="19" t="s">
        <v>45</v>
      </c>
      <c r="K1111" s="19" t="s">
        <v>5267</v>
      </c>
      <c r="L1111" s="19" t="s">
        <v>213</v>
      </c>
      <c r="M1111" s="19" t="s">
        <v>164</v>
      </c>
      <c r="N1111" s="19" t="s">
        <v>2819</v>
      </c>
      <c r="O1111" s="19" t="s">
        <v>3521</v>
      </c>
      <c r="P1111" s="19" t="s">
        <v>51</v>
      </c>
      <c r="Q1111" s="9" t="s">
        <v>5621</v>
      </c>
      <c r="R1111" s="20">
        <v>3</v>
      </c>
      <c r="S1111" s="20">
        <v>0</v>
      </c>
      <c r="T1111" s="20">
        <v>3</v>
      </c>
      <c r="U1111" s="20" t="s">
        <v>397</v>
      </c>
      <c r="V1111" s="21">
        <f>_xlfn.XLOOKUP(D1111,'[1]Gen. Real'!$A:$A,'[1]Gen. Real'!$C:$C,"-",0)</f>
        <v>3.2829999999999984E-2</v>
      </c>
      <c r="W1111" s="22"/>
      <c r="X1111" s="22" t="str">
        <f>_xlfn.XLOOKUP(D1111,[1]Vertimiento!$A:$A,[1]Vertimiento!$E:$E,"-",0)</f>
        <v>-</v>
      </c>
      <c r="Y1111" s="23" t="str">
        <f t="shared" si="68"/>
        <v>-</v>
      </c>
      <c r="Z1111" s="19" t="str">
        <f>_xlfn.XLOOKUP(D1111,[1]Cmg!$I$4:$I$85,[1]Cmg!$M$4:$M$85,"----",0,1)</f>
        <v>----</v>
      </c>
      <c r="AA1111" s="19" t="str">
        <f>_xlfn.XLOOKUP(D1111,[1]Cmg!$A$4:$A$89,[1]Cmg!$B$4:$B$89,"----",0,1)</f>
        <v>----</v>
      </c>
      <c r="AB1111" s="19" t="str">
        <f>_xlfn.XLOOKUP(D1111,[1]Cmg!$E$4:$E$89,[1]Cmg!$F$4:$F$89,"----",0,1)</f>
        <v>----</v>
      </c>
      <c r="AC1111" s="19" t="str">
        <f>_xlfn.XLOOKUP(D1111,[1]Cmg!$O$4:$O$89,[1]Cmg!$P$4:$P$89,"----",0,1)</f>
        <v>----</v>
      </c>
      <c r="AD1111" s="24" t="str">
        <f>_xlfn.XLOOKUP(D1111,[1]Cmg!$S$4:$S$89,[1]Cmg!$U$4:$U$89,"----",0,1)</f>
        <v>----</v>
      </c>
      <c r="AG1111" s="25">
        <f>IFERROR(SUMIFS('[1]BD Unidades'!$AH:$AH,'[1]BD Unidades'!$A:$A,'BD Centrales 2023'!$A1111),"-")</f>
        <v>3</v>
      </c>
      <c r="AH1111" s="25">
        <f>SUMIFS('[1]BD Unidades'!$AJ$3:$AJ$1424,'[1]BD Unidades'!$A$3:$A$1424,$A1111)</f>
        <v>8760</v>
      </c>
      <c r="AI1111" s="25">
        <f>SUMIFS('[1]BD Unidades'!$AL$3:$AL$1424,'[1]BD Unidades'!$A$3:$A$1424,$A1111)</f>
        <v>0</v>
      </c>
      <c r="AJ1111" s="26">
        <f t="shared" si="69"/>
        <v>0</v>
      </c>
      <c r="AK1111" s="27">
        <f>IFERROR(SUMIFS('[1]BD Unidades'!$AO$3:$AO$1424,'[1]BD Unidades'!$A$3:$A$1424,$A1111),"-")</f>
        <v>0</v>
      </c>
      <c r="AL1111" s="27">
        <f>IFERROR(SUMIFS('[1]BD Unidades'!$AQ$3:$AQ$1424,'[1]BD Unidades'!$A$3:$A$1424,$A1111),"-")</f>
        <v>0</v>
      </c>
      <c r="AM1111" s="27">
        <f>IFERROR(SUMIFS('[1]BD Unidades'!$AS$3:$AS$1424,'[1]BD Unidades'!$A$3:$A$1424,$A1111),"-")</f>
        <v>0</v>
      </c>
      <c r="AN1111" s="27">
        <f>IFERROR(SUMIFS('[1]BD Unidades'!$AU$3:$AU$1424,'[1]BD Unidades'!$A$3:$A$1424,$A1111),"-")</f>
        <v>0</v>
      </c>
      <c r="AO1111" s="27"/>
      <c r="AP1111" s="27"/>
      <c r="AQ1111" s="25">
        <f>IFERROR(SUMIFS('[1]BD Unidades'!$AZ$3:$AZ$1424,'[1]BD Unidades'!$A$3:$A$1424,$A1111),"-")</f>
        <v>3</v>
      </c>
      <c r="AR1111" s="25">
        <f>IFERROR(SUMIFS('[1]BD Unidades'!$BA$3:$BA$1424,'[1]BD Unidades'!$A$3:$A$1424,$A1111),"-")</f>
        <v>3</v>
      </c>
      <c r="AS1111" s="28">
        <f>SUMIFS('[1]BD Unidades'!$BC$3:$BC$1424,'[1]BD Unidades'!$A$3:$A$1424,$A1111)</f>
        <v>1E-4</v>
      </c>
      <c r="AT1111" s="28">
        <f>SUMIFS('[1]BD Unidades'!$BE$3:$BE$1424,'[1]BD Unidades'!$A$3:$A$1424,$A1111)</f>
        <v>1</v>
      </c>
      <c r="AU1111" s="29">
        <f t="shared" si="70"/>
        <v>0.99990000000000001</v>
      </c>
      <c r="AV1111" s="30">
        <f t="shared" si="71"/>
        <v>0</v>
      </c>
      <c r="AW1111" s="25">
        <f>IFERROR(SUMIFS('[1]BD Unidades'!$BI$3:$BI$1424,'[1]BD Unidades'!$A$3:$A$1424,$A1111),"-")</f>
        <v>2.9997000000000034</v>
      </c>
      <c r="AX1111" s="25">
        <f>IFERROR(SUMIFS('[1]BD Unidades'!$BJ$3:$BJ$1424,'[1]BD Unidades'!$A$3:$A$1424,$A1111),"-")</f>
        <v>1.9296397575616335</v>
      </c>
    </row>
    <row r="1112" spans="1:50" ht="14.4" x14ac:dyDescent="0.3">
      <c r="A1112" s="7">
        <v>481</v>
      </c>
      <c r="B1112" s="7" t="s">
        <v>6227</v>
      </c>
      <c r="D1112" s="8" t="s">
        <v>6228</v>
      </c>
      <c r="E1112" s="19" t="s">
        <v>6229</v>
      </c>
      <c r="F1112" s="19" t="s">
        <v>6229</v>
      </c>
      <c r="G1112" s="19" t="s">
        <v>3519</v>
      </c>
      <c r="H1112" s="19">
        <v>1</v>
      </c>
      <c r="I1112" s="19">
        <v>2024</v>
      </c>
      <c r="J1112" s="19" t="s">
        <v>45</v>
      </c>
      <c r="K1112" s="19" t="s">
        <v>5267</v>
      </c>
      <c r="L1112" s="19" t="s">
        <v>213</v>
      </c>
      <c r="M1112" s="19" t="s">
        <v>164</v>
      </c>
      <c r="N1112" s="19" t="s">
        <v>2819</v>
      </c>
      <c r="O1112" s="19" t="s">
        <v>3521</v>
      </c>
      <c r="P1112" s="19" t="s">
        <v>51</v>
      </c>
      <c r="Q1112" s="9" t="s">
        <v>833</v>
      </c>
      <c r="R1112" s="20">
        <v>2</v>
      </c>
      <c r="S1112" s="20">
        <v>0</v>
      </c>
      <c r="T1112" s="20">
        <v>2</v>
      </c>
      <c r="U1112" s="20" t="s">
        <v>397</v>
      </c>
      <c r="V1112" s="21">
        <f>_xlfn.XLOOKUP(D1112,'[1]Gen. Real'!$A:$A,'[1]Gen. Real'!$C:$C,"-",0)</f>
        <v>0</v>
      </c>
      <c r="W1112" s="22"/>
      <c r="X1112" s="22" t="str">
        <f>_xlfn.XLOOKUP(D1112,[1]Vertimiento!$A:$A,[1]Vertimiento!$E:$E,"-",0)</f>
        <v>-</v>
      </c>
      <c r="Y1112" s="23" t="str">
        <f t="shared" si="68"/>
        <v>-</v>
      </c>
      <c r="Z1112" s="19" t="str">
        <f>_xlfn.XLOOKUP(D1112,[1]Cmg!$I$4:$I$85,[1]Cmg!$M$4:$M$85,"----",0,1)</f>
        <v>----</v>
      </c>
      <c r="AA1112" s="19" t="str">
        <f>_xlfn.XLOOKUP(D1112,[1]Cmg!$A$4:$A$89,[1]Cmg!$B$4:$B$89,"----",0,1)</f>
        <v>----</v>
      </c>
      <c r="AB1112" s="19" t="str">
        <f>_xlfn.XLOOKUP(D1112,[1]Cmg!$E$4:$E$89,[1]Cmg!$F$4:$F$89,"----",0,1)</f>
        <v>----</v>
      </c>
      <c r="AC1112" s="19" t="str">
        <f>_xlfn.XLOOKUP(D1112,[1]Cmg!$O$4:$O$89,[1]Cmg!$P$4:$P$89,"----",0,1)</f>
        <v>----</v>
      </c>
      <c r="AD1112" s="24" t="str">
        <f>_xlfn.XLOOKUP(D1112,[1]Cmg!$S$4:$S$89,[1]Cmg!$U$4:$U$89,"----",0,1)</f>
        <v>----</v>
      </c>
      <c r="AG1112" s="25">
        <f>IFERROR(SUMIFS('[1]BD Unidades'!$AH:$AH,'[1]BD Unidades'!$A:$A,'BD Centrales 2023'!$A1112),"-")</f>
        <v>0</v>
      </c>
      <c r="AH1112" s="25">
        <f>SUMIFS('[1]BD Unidades'!$AJ$3:$AJ$1424,'[1]BD Unidades'!$A$3:$A$1424,$A1112)</f>
        <v>0</v>
      </c>
      <c r="AI1112" s="25">
        <f>SUMIFS('[1]BD Unidades'!$AL$3:$AL$1424,'[1]BD Unidades'!$A$3:$A$1424,$A1112)</f>
        <v>0</v>
      </c>
      <c r="AJ1112" s="26" t="str">
        <f t="shared" si="69"/>
        <v>-</v>
      </c>
      <c r="AK1112" s="27">
        <f>IFERROR(SUMIFS('[1]BD Unidades'!$AO$3:$AO$1424,'[1]BD Unidades'!$A$3:$A$1424,$A1112),"-")</f>
        <v>0</v>
      </c>
      <c r="AL1112" s="27">
        <f>IFERROR(SUMIFS('[1]BD Unidades'!$AQ$3:$AQ$1424,'[1]BD Unidades'!$A$3:$A$1424,$A1112),"-")</f>
        <v>0</v>
      </c>
      <c r="AM1112" s="27">
        <f>IFERROR(SUMIFS('[1]BD Unidades'!$AS$3:$AS$1424,'[1]BD Unidades'!$A$3:$A$1424,$A1112),"-")</f>
        <v>0</v>
      </c>
      <c r="AN1112" s="27">
        <f>IFERROR(SUMIFS('[1]BD Unidades'!$AU$3:$AU$1424,'[1]BD Unidades'!$A$3:$A$1424,$A1112),"-")</f>
        <v>0</v>
      </c>
      <c r="AO1112" s="27"/>
      <c r="AP1112" s="27"/>
      <c r="AQ1112" s="25">
        <f>IFERROR(SUMIFS('[1]BD Unidades'!$AZ$3:$AZ$1424,'[1]BD Unidades'!$A$3:$A$1424,$A1112),"-")</f>
        <v>0</v>
      </c>
      <c r="AR1112" s="25">
        <f>IFERROR(SUMIFS('[1]BD Unidades'!$BA$3:$BA$1424,'[1]BD Unidades'!$A$3:$A$1424,$A1112),"-")</f>
        <v>0</v>
      </c>
      <c r="AS1112" s="28">
        <f>SUMIFS('[1]BD Unidades'!$BC$3:$BC$1424,'[1]BD Unidades'!$A$3:$A$1424,$A1112)</f>
        <v>0</v>
      </c>
      <c r="AT1112" s="28">
        <f>SUMIFS('[1]BD Unidades'!$BE$3:$BE$1424,'[1]BD Unidades'!$A$3:$A$1424,$A1112)</f>
        <v>0</v>
      </c>
      <c r="AU1112" s="29">
        <f t="shared" si="70"/>
        <v>0</v>
      </c>
      <c r="AV1112" s="30">
        <f t="shared" si="71"/>
        <v>0</v>
      </c>
      <c r="AW1112" s="25">
        <f>IFERROR(SUMIFS('[1]BD Unidades'!$BI$3:$BI$1424,'[1]BD Unidades'!$A$3:$A$1424,$A1112),"-")</f>
        <v>0</v>
      </c>
      <c r="AX1112" s="25">
        <f>IFERROR(SUMIFS('[1]BD Unidades'!$BJ$3:$BJ$1424,'[1]BD Unidades'!$A$3:$A$1424,$A1112),"-")</f>
        <v>0</v>
      </c>
    </row>
    <row r="1113" spans="1:50" ht="14.4" x14ac:dyDescent="0.3">
      <c r="A1113" s="7">
        <v>488</v>
      </c>
      <c r="B1113" s="7" t="s">
        <v>5925</v>
      </c>
      <c r="D1113" s="8" t="s">
        <v>5926</v>
      </c>
      <c r="E1113" s="19" t="s">
        <v>248</v>
      </c>
      <c r="F1113" s="19" t="s">
        <v>248</v>
      </c>
      <c r="G1113" s="19" t="s">
        <v>5927</v>
      </c>
      <c r="H1113" s="19">
        <v>1</v>
      </c>
      <c r="I1113" s="19">
        <v>2024</v>
      </c>
      <c r="J1113" s="19" t="s">
        <v>45</v>
      </c>
      <c r="K1113" s="19" t="s">
        <v>5276</v>
      </c>
      <c r="L1113" s="19" t="s">
        <v>47</v>
      </c>
      <c r="M1113" s="19" t="s">
        <v>48</v>
      </c>
      <c r="N1113" s="19" t="s">
        <v>48</v>
      </c>
      <c r="O1113" s="19" t="s">
        <v>3403</v>
      </c>
      <c r="P1113" s="19" t="s">
        <v>51</v>
      </c>
      <c r="Q1113" s="9" t="s">
        <v>5929</v>
      </c>
      <c r="R1113" s="20">
        <v>376.96</v>
      </c>
      <c r="S1113" s="20">
        <v>7.6959999999999997</v>
      </c>
      <c r="T1113" s="20">
        <v>347.95</v>
      </c>
      <c r="U1113" s="20">
        <v>106.2</v>
      </c>
      <c r="V1113" s="21">
        <f>_xlfn.XLOOKUP(D1113,'[1]Gen. Real'!$A:$A,'[1]Gen. Real'!$C:$C,"-",0)</f>
        <v>820.17009999999993</v>
      </c>
      <c r="W1113" s="22"/>
      <c r="X1113" s="22" t="str">
        <f>_xlfn.XLOOKUP(D1113,[1]Vertimiento!$A:$A,[1]Vertimiento!$E:$E,"-",0)</f>
        <v>-</v>
      </c>
      <c r="Y1113" s="23" t="str">
        <f t="shared" si="68"/>
        <v>-</v>
      </c>
      <c r="Z1113" s="19" t="str">
        <f>_xlfn.XLOOKUP(D1113,[1]Cmg!$I$4:$I$85,[1]Cmg!$M$4:$M$85,"----",0,1)</f>
        <v>----</v>
      </c>
      <c r="AA1113" s="19" t="str">
        <f>_xlfn.XLOOKUP(D1113,[1]Cmg!$A$4:$A$89,[1]Cmg!$B$4:$B$89,"----",0,1)</f>
        <v>----</v>
      </c>
      <c r="AB1113" s="19" t="str">
        <f>_xlfn.XLOOKUP(D1113,[1]Cmg!$E$4:$E$89,[1]Cmg!$F$4:$F$89,"----",0,1)</f>
        <v>----</v>
      </c>
      <c r="AC1113" s="19" t="str">
        <f>_xlfn.XLOOKUP(D1113,[1]Cmg!$O$4:$O$89,[1]Cmg!$P$4:$P$89,"----",0,1)</f>
        <v>----</v>
      </c>
      <c r="AD1113" s="24" t="str">
        <f>_xlfn.XLOOKUP(D1113,[1]Cmg!$S$4:$S$89,[1]Cmg!$U$4:$U$89,"----",0,1)</f>
        <v>----</v>
      </c>
      <c r="AG1113" s="25">
        <f>IFERROR(SUMIFS('[1]BD Unidades'!$AH:$AH,'[1]BD Unidades'!$A:$A,'BD Centrales 2023'!$A1113),"-")</f>
        <v>375.96</v>
      </c>
      <c r="AH1113" s="25">
        <f>SUMIFS('[1]BD Unidades'!$AJ$3:$AJ$1424,'[1]BD Unidades'!$A$3:$A$1424,$A1113)</f>
        <v>5041.3500000000004</v>
      </c>
      <c r="AI1113" s="25">
        <f>SUMIFS('[1]BD Unidades'!$AL$3:$AL$1424,'[1]BD Unidades'!$A$3:$A$1424,$A1113)</f>
        <v>335.83333333333297</v>
      </c>
      <c r="AJ1113" s="26">
        <f t="shared" si="69"/>
        <v>6.2455250735360145E-2</v>
      </c>
      <c r="AK1113" s="27">
        <f>IFERROR(SUMIFS('[1]BD Unidades'!$AO$3:$AO$1424,'[1]BD Unidades'!$A$3:$A$1424,$A1113),"-")</f>
        <v>0</v>
      </c>
      <c r="AL1113" s="27">
        <f>IFERROR(SUMIFS('[1]BD Unidades'!$AQ$3:$AQ$1424,'[1]BD Unidades'!$A$3:$A$1424,$A1113),"-")</f>
        <v>0</v>
      </c>
      <c r="AM1113" s="27">
        <f>IFERROR(SUMIFS('[1]BD Unidades'!$AS$3:$AS$1424,'[1]BD Unidades'!$A$3:$A$1424,$A1113),"-")</f>
        <v>0</v>
      </c>
      <c r="AN1113" s="27">
        <f>IFERROR(SUMIFS('[1]BD Unidades'!$AU$3:$AU$1424,'[1]BD Unidades'!$A$3:$A$1424,$A1113),"-")</f>
        <v>0</v>
      </c>
      <c r="AO1113" s="27"/>
      <c r="AP1113" s="27"/>
      <c r="AQ1113" s="25">
        <f>IFERROR(SUMIFS('[1]BD Unidades'!$AZ$3:$AZ$1424,'[1]BD Unidades'!$A$3:$A$1424,$A1113),"-")</f>
        <v>375.26080928367099</v>
      </c>
      <c r="AR1113" s="25">
        <f>IFERROR(SUMIFS('[1]BD Unidades'!$BA$3:$BA$1424,'[1]BD Unidades'!$A$3:$A$1424,$A1113),"-")</f>
        <v>375.26080928367099</v>
      </c>
      <c r="AS1113" s="28">
        <f>SUMIFS('[1]BD Unidades'!$BC$3:$BC$1424,'[1]BD Unidades'!$A$3:$A$1424,$A1113)</f>
        <v>3.7471034130438202E-2</v>
      </c>
      <c r="AT1113" s="28">
        <f>SUMIFS('[1]BD Unidades'!$BE$3:$BE$1424,'[1]BD Unidades'!$A$3:$A$1424,$A1113)</f>
        <v>0.95412861491628598</v>
      </c>
      <c r="AU1113" s="29">
        <f t="shared" si="70"/>
        <v>0.91837642902193017</v>
      </c>
      <c r="AV1113" s="30">
        <f t="shared" si="71"/>
        <v>7.6960000000000001E-2</v>
      </c>
      <c r="AW1113" s="25">
        <f>IFERROR(SUMIFS('[1]BD Unidades'!$BI$3:$BI$1424,'[1]BD Unidades'!$A$3:$A$1424,$A1113),"-")</f>
        <v>221.36877596166332</v>
      </c>
      <c r="AX1113" s="25">
        <f>IFERROR(SUMIFS('[1]BD Unidades'!$BJ$3:$BJ$1424,'[1]BD Unidades'!$A$3:$A$1424,$A1113),"-")</f>
        <v>142.401570549848</v>
      </c>
    </row>
    <row r="1114" spans="1:50" ht="14.4" x14ac:dyDescent="0.3">
      <c r="A1114" s="7">
        <v>494</v>
      </c>
      <c r="B1114" s="7" t="s">
        <v>5337</v>
      </c>
      <c r="D1114" s="8" t="s">
        <v>5338</v>
      </c>
      <c r="E1114" s="19" t="s">
        <v>1237</v>
      </c>
      <c r="F1114" s="19" t="s">
        <v>5333</v>
      </c>
      <c r="G1114" s="19" t="s">
        <v>5339</v>
      </c>
      <c r="H1114" s="19">
        <v>2</v>
      </c>
      <c r="I1114" s="19">
        <v>2024</v>
      </c>
      <c r="J1114" s="19" t="s">
        <v>45</v>
      </c>
      <c r="K1114" s="19" t="s">
        <v>5267</v>
      </c>
      <c r="L1114" s="19" t="s">
        <v>213</v>
      </c>
      <c r="M1114" s="19" t="s">
        <v>82</v>
      </c>
      <c r="N1114" s="19" t="s">
        <v>83</v>
      </c>
      <c r="O1114" s="19" t="s">
        <v>4714</v>
      </c>
      <c r="P1114" s="19" t="s">
        <v>51</v>
      </c>
      <c r="Q1114" s="9" t="s">
        <v>5341</v>
      </c>
      <c r="R1114" s="20">
        <v>3</v>
      </c>
      <c r="S1114" s="20">
        <v>0</v>
      </c>
      <c r="T1114" s="20">
        <v>3</v>
      </c>
      <c r="U1114" s="20" t="s">
        <v>397</v>
      </c>
      <c r="V1114" s="21" t="str">
        <f>_xlfn.XLOOKUP(D1114,'[1]Gen. Real'!$A:$A,'[1]Gen. Real'!$C:$C,"-",0)</f>
        <v>-</v>
      </c>
      <c r="W1114" s="22"/>
      <c r="X1114" s="22" t="str">
        <f>_xlfn.XLOOKUP(D1114,[1]Vertimiento!$A:$A,[1]Vertimiento!$E:$E,"-",0)</f>
        <v>-</v>
      </c>
      <c r="Y1114" s="23" t="str">
        <f t="shared" si="68"/>
        <v>-</v>
      </c>
      <c r="Z1114" s="19" t="str">
        <f>_xlfn.XLOOKUP(D1114,[1]Cmg!$I$4:$I$85,[1]Cmg!$M$4:$M$85,"----",0,1)</f>
        <v>----</v>
      </c>
      <c r="AA1114" s="19" t="str">
        <f>_xlfn.XLOOKUP(D1114,[1]Cmg!$A$4:$A$89,[1]Cmg!$B$4:$B$89,"----",0,1)</f>
        <v>----</v>
      </c>
      <c r="AB1114" s="19" t="str">
        <f>_xlfn.XLOOKUP(D1114,[1]Cmg!$E$4:$E$89,[1]Cmg!$F$4:$F$89,"----",0,1)</f>
        <v>----</v>
      </c>
      <c r="AC1114" s="19" t="str">
        <f>_xlfn.XLOOKUP(D1114,[1]Cmg!$O$4:$O$89,[1]Cmg!$P$4:$P$89,"----",0,1)</f>
        <v>----</v>
      </c>
      <c r="AD1114" s="24" t="str">
        <f>_xlfn.XLOOKUP(D1114,[1]Cmg!$S$4:$S$89,[1]Cmg!$U$4:$U$89,"----",0,1)</f>
        <v>----</v>
      </c>
      <c r="AG1114" s="25">
        <f>IFERROR(SUMIFS('[1]BD Unidades'!$AH:$AH,'[1]BD Unidades'!$A:$A,'BD Centrales 2023'!$A1114),"-")</f>
        <v>2.9831608520400001</v>
      </c>
      <c r="AH1114" s="25">
        <f>SUMIFS('[1]BD Unidades'!$AJ$3:$AJ$1424,'[1]BD Unidades'!$A$3:$A$1424,$A1114)</f>
        <v>8760</v>
      </c>
      <c r="AI1114" s="25">
        <f>SUMIFS('[1]BD Unidades'!$AL$3:$AL$1424,'[1]BD Unidades'!$A$3:$A$1424,$A1114)</f>
        <v>0</v>
      </c>
      <c r="AJ1114" s="26">
        <f t="shared" si="69"/>
        <v>0</v>
      </c>
      <c r="AK1114" s="27">
        <f>IFERROR(SUMIFS('[1]BD Unidades'!$AO$3:$AO$1424,'[1]BD Unidades'!$A$3:$A$1424,$A1114),"-")</f>
        <v>0</v>
      </c>
      <c r="AL1114" s="27">
        <f>IFERROR(SUMIFS('[1]BD Unidades'!$AQ$3:$AQ$1424,'[1]BD Unidades'!$A$3:$A$1424,$A1114),"-")</f>
        <v>0</v>
      </c>
      <c r="AM1114" s="27">
        <f>IFERROR(SUMIFS('[1]BD Unidades'!$AS$3:$AS$1424,'[1]BD Unidades'!$A$3:$A$1424,$A1114),"-")</f>
        <v>0</v>
      </c>
      <c r="AN1114" s="27">
        <f>IFERROR(SUMIFS('[1]BD Unidades'!$AU$3:$AU$1424,'[1]BD Unidades'!$A$3:$A$1424,$A1114),"-")</f>
        <v>0</v>
      </c>
      <c r="AO1114" s="27"/>
      <c r="AP1114" s="27"/>
      <c r="AQ1114" s="25">
        <f>IFERROR(SUMIFS('[1]BD Unidades'!$AZ$3:$AZ$1424,'[1]BD Unidades'!$A$3:$A$1424,$A1114),"-")</f>
        <v>0</v>
      </c>
      <c r="AR1114" s="25">
        <f>IFERROR(SUMIFS('[1]BD Unidades'!$BA$3:$BA$1424,'[1]BD Unidades'!$A$3:$A$1424,$A1114),"-")</f>
        <v>3</v>
      </c>
      <c r="AS1114" s="28">
        <f>SUMIFS('[1]BD Unidades'!$BC$3:$BC$1424,'[1]BD Unidades'!$A$3:$A$1424,$A1114)</f>
        <v>0</v>
      </c>
      <c r="AT1114" s="28">
        <f>SUMIFS('[1]BD Unidades'!$BE$3:$BE$1424,'[1]BD Unidades'!$A$3:$A$1424,$A1114)</f>
        <v>0</v>
      </c>
      <c r="AU1114" s="29">
        <f t="shared" si="70"/>
        <v>0</v>
      </c>
      <c r="AV1114" s="30">
        <f t="shared" si="71"/>
        <v>0</v>
      </c>
      <c r="AW1114" s="25">
        <f>IFERROR(SUMIFS('[1]BD Unidades'!$BI$3:$BI$1424,'[1]BD Unidades'!$A$3:$A$1424,$A1114),"-")</f>
        <v>2.9828625359547956</v>
      </c>
      <c r="AX1114" s="25">
        <f>IFERROR(SUMIFS('[1]BD Unidades'!$BJ$3:$BJ$1424,'[1]BD Unidades'!$A$3:$A$1424,$A1114),"-")</f>
        <v>1.7925595631703997</v>
      </c>
    </row>
    <row r="1115" spans="1:50" ht="14.4" x14ac:dyDescent="0.3">
      <c r="A1115" s="7">
        <v>502</v>
      </c>
      <c r="B1115" s="7" t="s">
        <v>5445</v>
      </c>
      <c r="D1115" s="8" t="s">
        <v>5446</v>
      </c>
      <c r="E1115" s="19" t="s">
        <v>5447</v>
      </c>
      <c r="F1115" s="19" t="s">
        <v>5447</v>
      </c>
      <c r="G1115" s="19" t="s">
        <v>1685</v>
      </c>
      <c r="H1115" s="19">
        <v>2</v>
      </c>
      <c r="I1115" s="19">
        <v>2024</v>
      </c>
      <c r="J1115" s="19" t="s">
        <v>45</v>
      </c>
      <c r="K1115" s="19" t="s">
        <v>5267</v>
      </c>
      <c r="L1115" s="19" t="s">
        <v>213</v>
      </c>
      <c r="M1115" s="19" t="s">
        <v>90</v>
      </c>
      <c r="N1115" s="19" t="s">
        <v>868</v>
      </c>
      <c r="O1115" s="19" t="s">
        <v>1687</v>
      </c>
      <c r="P1115" s="19" t="s">
        <v>51</v>
      </c>
      <c r="Q1115" s="9" t="s">
        <v>1032</v>
      </c>
      <c r="R1115" s="20">
        <v>1.2</v>
      </c>
      <c r="S1115" s="20">
        <v>8.3000000000000007</v>
      </c>
      <c r="T1115" s="20">
        <v>1.1004</v>
      </c>
      <c r="U1115" s="20" t="s">
        <v>397</v>
      </c>
      <c r="V1115" s="21">
        <f>_xlfn.XLOOKUP(D1115,'[1]Gen. Real'!$A:$A,'[1]Gen. Real'!$C:$C,"-",0)</f>
        <v>0</v>
      </c>
      <c r="W1115" s="22"/>
      <c r="X1115" s="22" t="str">
        <f>_xlfn.XLOOKUP(D1115,[1]Vertimiento!$A:$A,[1]Vertimiento!$E:$E,"-",0)</f>
        <v>-</v>
      </c>
      <c r="Y1115" s="23" t="str">
        <f t="shared" si="68"/>
        <v>-</v>
      </c>
      <c r="Z1115" s="19" t="str">
        <f>_xlfn.XLOOKUP(D1115,[1]Cmg!$I$4:$I$85,[1]Cmg!$M$4:$M$85,"----",0,1)</f>
        <v>----</v>
      </c>
      <c r="AA1115" s="19" t="str">
        <f>_xlfn.XLOOKUP(D1115,[1]Cmg!$A$4:$A$89,[1]Cmg!$B$4:$B$89,"----",0,1)</f>
        <v>----</v>
      </c>
      <c r="AB1115" s="19" t="str">
        <f>_xlfn.XLOOKUP(D1115,[1]Cmg!$E$4:$E$89,[1]Cmg!$F$4:$F$89,"----",0,1)</f>
        <v>----</v>
      </c>
      <c r="AC1115" s="19" t="str">
        <f>_xlfn.XLOOKUP(D1115,[1]Cmg!$O$4:$O$89,[1]Cmg!$P$4:$P$89,"----",0,1)</f>
        <v>----</v>
      </c>
      <c r="AD1115" s="24" t="str">
        <f>_xlfn.XLOOKUP(D1115,[1]Cmg!$S$4:$S$89,[1]Cmg!$U$4:$U$89,"----",0,1)</f>
        <v>----</v>
      </c>
      <c r="AG1115" s="25">
        <f>IFERROR(SUMIFS('[1]BD Unidades'!$AH:$AH,'[1]BD Unidades'!$A:$A,'BD Centrales 2023'!$A1115),"-")</f>
        <v>1.2</v>
      </c>
      <c r="AH1115" s="25">
        <f>SUMIFS('[1]BD Unidades'!$AJ$3:$AJ$1424,'[1]BD Unidades'!$A$3:$A$1424,$A1115)</f>
        <v>8668</v>
      </c>
      <c r="AI1115" s="25">
        <f>SUMIFS('[1]BD Unidades'!$AL$3:$AL$1424,'[1]BD Unidades'!$A$3:$A$1424,$A1115)</f>
        <v>0</v>
      </c>
      <c r="AJ1115" s="26">
        <f t="shared" si="69"/>
        <v>0</v>
      </c>
      <c r="AK1115" s="27">
        <f>IFERROR(SUMIFS('[1]BD Unidades'!$AO$3:$AO$1424,'[1]BD Unidades'!$A$3:$A$1424,$A1115),"-")</f>
        <v>0</v>
      </c>
      <c r="AL1115" s="27">
        <f>IFERROR(SUMIFS('[1]BD Unidades'!$AQ$3:$AQ$1424,'[1]BD Unidades'!$A$3:$A$1424,$A1115),"-")</f>
        <v>0</v>
      </c>
      <c r="AM1115" s="27">
        <f>IFERROR(SUMIFS('[1]BD Unidades'!$AS$3:$AS$1424,'[1]BD Unidades'!$A$3:$A$1424,$A1115),"-")</f>
        <v>0</v>
      </c>
      <c r="AN1115" s="27">
        <f>IFERROR(SUMIFS('[1]BD Unidades'!$AU$3:$AU$1424,'[1]BD Unidades'!$A$3:$A$1424,$A1115),"-")</f>
        <v>0</v>
      </c>
      <c r="AO1115" s="27"/>
      <c r="AP1115" s="27"/>
      <c r="AQ1115" s="25">
        <f>IFERROR(SUMIFS('[1]BD Unidades'!$AZ$3:$AZ$1424,'[1]BD Unidades'!$A$3:$A$1424,$A1115),"-")</f>
        <v>1.1999999999999997</v>
      </c>
      <c r="AR1115" s="25">
        <f>IFERROR(SUMIFS('[1]BD Unidades'!$BA$3:$BA$1424,'[1]BD Unidades'!$A$3:$A$1424,$A1115),"-")</f>
        <v>1.2</v>
      </c>
      <c r="AS1115" s="28">
        <f>SUMIFS('[1]BD Unidades'!$BC$3:$BC$1424,'[1]BD Unidades'!$A$3:$A$1424,$A1115)</f>
        <v>7.1798962903869201E-3</v>
      </c>
      <c r="AT1115" s="28">
        <f>SUMIFS('[1]BD Unidades'!$BE$3:$BE$1424,'[1]BD Unidades'!$A$3:$A$1424,$A1115)</f>
        <v>0.99052511415525113</v>
      </c>
      <c r="AU1115" s="29">
        <f t="shared" si="70"/>
        <v>0.98341324656259277</v>
      </c>
      <c r="AV1115" s="30">
        <f t="shared" si="71"/>
        <v>8.3000000000000004E-2</v>
      </c>
      <c r="AW1115" s="25">
        <f>IFERROR(SUMIFS('[1]BD Unidades'!$BI$3:$BI$1424,'[1]BD Unidades'!$A$3:$A$1424,$A1115),"-")</f>
        <v>1.0821479365174782</v>
      </c>
      <c r="AX1115" s="25">
        <f>IFERROR(SUMIFS('[1]BD Unidades'!$BJ$3:$BJ$1424,'[1]BD Unidades'!$A$3:$A$1424,$A1115),"-")</f>
        <v>0.69612150610641277</v>
      </c>
    </row>
    <row r="1116" spans="1:50" ht="14.4" x14ac:dyDescent="0.3">
      <c r="A1116" s="7">
        <v>507</v>
      </c>
      <c r="B1116" s="7" t="s">
        <v>5452</v>
      </c>
      <c r="D1116" s="8" t="s">
        <v>5453</v>
      </c>
      <c r="E1116" s="19" t="s">
        <v>5454</v>
      </c>
      <c r="F1116" s="19" t="s">
        <v>5454</v>
      </c>
      <c r="G1116" s="19" t="s">
        <v>5455</v>
      </c>
      <c r="H1116" s="19">
        <v>3</v>
      </c>
      <c r="I1116" s="19">
        <v>2024</v>
      </c>
      <c r="J1116" s="19" t="s">
        <v>45</v>
      </c>
      <c r="K1116" s="19" t="s">
        <v>5267</v>
      </c>
      <c r="L1116" s="19" t="s">
        <v>213</v>
      </c>
      <c r="M1116" s="19" t="s">
        <v>189</v>
      </c>
      <c r="N1116" s="19" t="s">
        <v>189</v>
      </c>
      <c r="O1116" s="19" t="s">
        <v>3367</v>
      </c>
      <c r="P1116" s="19" t="s">
        <v>51</v>
      </c>
      <c r="Q1116" s="9" t="s">
        <v>5456</v>
      </c>
      <c r="R1116" s="20">
        <v>6</v>
      </c>
      <c r="S1116" s="20">
        <v>0</v>
      </c>
      <c r="T1116" s="20">
        <v>6</v>
      </c>
      <c r="U1116" s="20" t="s">
        <v>397</v>
      </c>
      <c r="V1116" s="21">
        <f>_xlfn.XLOOKUP(D1116,'[1]Gen. Real'!$A:$A,'[1]Gen. Real'!$C:$C,"-",0)</f>
        <v>1.31E-3</v>
      </c>
      <c r="W1116" s="22"/>
      <c r="X1116" s="22" t="str">
        <f>_xlfn.XLOOKUP(D1116,[1]Vertimiento!$A:$A,[1]Vertimiento!$E:$E,"-",0)</f>
        <v>-</v>
      </c>
      <c r="Y1116" s="23" t="str">
        <f t="shared" si="68"/>
        <v>-</v>
      </c>
      <c r="Z1116" s="19" t="str">
        <f>_xlfn.XLOOKUP(D1116,[1]Cmg!$I$4:$I$85,[1]Cmg!$M$4:$M$85,"----",0,1)</f>
        <v>----</v>
      </c>
      <c r="AA1116" s="19" t="str">
        <f>_xlfn.XLOOKUP(D1116,[1]Cmg!$A$4:$A$89,[1]Cmg!$B$4:$B$89,"----",0,1)</f>
        <v>----</v>
      </c>
      <c r="AB1116" s="19" t="str">
        <f>_xlfn.XLOOKUP(D1116,[1]Cmg!$E$4:$E$89,[1]Cmg!$F$4:$F$89,"----",0,1)</f>
        <v>----</v>
      </c>
      <c r="AC1116" s="19" t="str">
        <f>_xlfn.XLOOKUP(D1116,[1]Cmg!$O$4:$O$89,[1]Cmg!$P$4:$P$89,"----",0,1)</f>
        <v>----</v>
      </c>
      <c r="AD1116" s="24" t="str">
        <f>_xlfn.XLOOKUP(D1116,[1]Cmg!$S$4:$S$89,[1]Cmg!$U$4:$U$89,"----",0,1)</f>
        <v>----</v>
      </c>
      <c r="AG1116" s="25">
        <f>IFERROR(SUMIFS('[1]BD Unidades'!$AH:$AH,'[1]BD Unidades'!$A:$A,'BD Centrales 2023'!$A1116),"-")</f>
        <v>5.8445570312599999</v>
      </c>
      <c r="AH1116" s="25">
        <f>SUMIFS('[1]BD Unidades'!$AJ$3:$AJ$1424,'[1]BD Unidades'!$A$3:$A$1424,$A1116)</f>
        <v>8190.4666666666699</v>
      </c>
      <c r="AI1116" s="25">
        <f>SUMIFS('[1]BD Unidades'!$AL$3:$AL$1424,'[1]BD Unidades'!$A$3:$A$1424,$A1116)</f>
        <v>0.483333333333333</v>
      </c>
      <c r="AJ1116" s="26">
        <f t="shared" si="69"/>
        <v>5.900821435039071E-5</v>
      </c>
      <c r="AK1116" s="27">
        <f>IFERROR(SUMIFS('[1]BD Unidades'!$AO$3:$AO$1424,'[1]BD Unidades'!$A$3:$A$1424,$A1116),"-")</f>
        <v>0</v>
      </c>
      <c r="AL1116" s="27">
        <f>IFERROR(SUMIFS('[1]BD Unidades'!$AQ$3:$AQ$1424,'[1]BD Unidades'!$A$3:$A$1424,$A1116),"-")</f>
        <v>0</v>
      </c>
      <c r="AM1116" s="27">
        <f>IFERROR(SUMIFS('[1]BD Unidades'!$AS$3:$AS$1424,'[1]BD Unidades'!$A$3:$A$1424,$A1116),"-")</f>
        <v>0</v>
      </c>
      <c r="AN1116" s="27">
        <f>IFERROR(SUMIFS('[1]BD Unidades'!$AU$3:$AU$1424,'[1]BD Unidades'!$A$3:$A$1424,$A1116),"-")</f>
        <v>0</v>
      </c>
      <c r="AO1116" s="27"/>
      <c r="AP1116" s="27"/>
      <c r="AQ1116" s="25">
        <f>IFERROR(SUMIFS('[1]BD Unidades'!$AZ$3:$AZ$1424,'[1]BD Unidades'!$A$3:$A$1424,$A1116),"-")</f>
        <v>5.8445570312600008</v>
      </c>
      <c r="AR1116" s="25">
        <f>IFERROR(SUMIFS('[1]BD Unidades'!$BA$3:$BA$1424,'[1]BD Unidades'!$A$3:$A$1424,$A1116),"-")</f>
        <v>5.9996459507138997</v>
      </c>
      <c r="AS1116" s="28">
        <f>SUMIFS('[1]BD Unidades'!$BC$3:$BC$1424,'[1]BD Unidades'!$A$3:$A$1424,$A1116)</f>
        <v>1E-4</v>
      </c>
      <c r="AT1116" s="28">
        <f>SUMIFS('[1]BD Unidades'!$BE$3:$BE$1424,'[1]BD Unidades'!$A$3:$A$1424,$A1116)</f>
        <v>1</v>
      </c>
      <c r="AU1116" s="29">
        <f t="shared" si="70"/>
        <v>0.99990000000000001</v>
      </c>
      <c r="AV1116" s="30">
        <f t="shared" si="71"/>
        <v>0</v>
      </c>
      <c r="AW1116" s="25">
        <f>IFERROR(SUMIFS('[1]BD Unidades'!$BI$3:$BI$1424,'[1]BD Unidades'!$A$3:$A$1424,$A1116),"-")</f>
        <v>5.843972575556883</v>
      </c>
      <c r="AX1116" s="25">
        <f>IFERROR(SUMIFS('[1]BD Unidades'!$BJ$3:$BJ$1424,'[1]BD Unidades'!$A$3:$A$1424,$A1116),"-")</f>
        <v>3.7592965376185639</v>
      </c>
    </row>
    <row r="1117" spans="1:50" ht="14.4" x14ac:dyDescent="0.3">
      <c r="A1117" s="7">
        <v>510</v>
      </c>
      <c r="B1117" s="7" t="s">
        <v>5742</v>
      </c>
      <c r="D1117" s="8" t="s">
        <v>5743</v>
      </c>
      <c r="E1117" s="19" t="s">
        <v>5739</v>
      </c>
      <c r="F1117" s="19" t="s">
        <v>5739</v>
      </c>
      <c r="G1117" s="19" t="s">
        <v>5744</v>
      </c>
      <c r="H1117" s="19">
        <v>10</v>
      </c>
      <c r="I1117" s="19">
        <v>2024</v>
      </c>
      <c r="J1117" s="19" t="s">
        <v>45</v>
      </c>
      <c r="K1117" s="19" t="s">
        <v>5267</v>
      </c>
      <c r="L1117" s="19" t="s">
        <v>47</v>
      </c>
      <c r="M1117" s="19" t="s">
        <v>82</v>
      </c>
      <c r="N1117" s="19" t="s">
        <v>4091</v>
      </c>
      <c r="O1117" s="19" t="s">
        <v>5357</v>
      </c>
      <c r="P1117" s="19" t="s">
        <v>51</v>
      </c>
      <c r="Q1117" s="9" t="s">
        <v>5481</v>
      </c>
      <c r="R1117" s="20">
        <v>19.198</v>
      </c>
      <c r="S1117" s="20">
        <v>1.98</v>
      </c>
      <c r="T1117" s="20">
        <v>18.818000000000001</v>
      </c>
      <c r="U1117" s="20">
        <v>0.22</v>
      </c>
      <c r="V1117" s="21">
        <f>_xlfn.XLOOKUP(D1117,'[1]Gen. Real'!$A:$A,'[1]Gen. Real'!$C:$C,"-",0)</f>
        <v>1.3709799999999999</v>
      </c>
      <c r="W1117" s="22"/>
      <c r="X1117" s="22" t="str">
        <f>_xlfn.XLOOKUP(D1117,[1]Vertimiento!$A:$A,[1]Vertimiento!$E:$E,"-",0)</f>
        <v>-</v>
      </c>
      <c r="Y1117" s="23" t="str">
        <f t="shared" si="68"/>
        <v>-</v>
      </c>
      <c r="Z1117" s="19" t="str">
        <f>_xlfn.XLOOKUP(D1117,[1]Cmg!$I$4:$I$85,[1]Cmg!$M$4:$M$85,"----",0,1)</f>
        <v>----</v>
      </c>
      <c r="AA1117" s="19" t="str">
        <f>_xlfn.XLOOKUP(D1117,[1]Cmg!$A$4:$A$89,[1]Cmg!$B$4:$B$89,"----",0,1)</f>
        <v>----</v>
      </c>
      <c r="AB1117" s="19" t="str">
        <f>_xlfn.XLOOKUP(D1117,[1]Cmg!$E$4:$E$89,[1]Cmg!$F$4:$F$89,"----",0,1)</f>
        <v>----</v>
      </c>
      <c r="AC1117" s="19" t="str">
        <f>_xlfn.XLOOKUP(D1117,[1]Cmg!$O$4:$O$89,[1]Cmg!$P$4:$P$89,"----",0,1)</f>
        <v>----</v>
      </c>
      <c r="AD1117" s="24" t="str">
        <f>_xlfn.XLOOKUP(D1117,[1]Cmg!$S$4:$S$89,[1]Cmg!$U$4:$U$89,"----",0,1)</f>
        <v>----</v>
      </c>
      <c r="AG1117" s="25">
        <f>IFERROR(SUMIFS('[1]BD Unidades'!$AH:$AH,'[1]BD Unidades'!$A:$A,'BD Centrales 2023'!$A1117),"-")</f>
        <v>0</v>
      </c>
      <c r="AH1117" s="25">
        <f>SUMIFS('[1]BD Unidades'!$AJ$3:$AJ$1424,'[1]BD Unidades'!$A$3:$A$1424,$A1117)</f>
        <v>8733.9</v>
      </c>
      <c r="AI1117" s="25">
        <f>SUMIFS('[1]BD Unidades'!$AL$3:$AL$1424,'[1]BD Unidades'!$A$3:$A$1424,$A1117)</f>
        <v>11.9166666666667</v>
      </c>
      <c r="AJ1117" s="26">
        <f t="shared" si="69"/>
        <v>1.3625561935325309E-3</v>
      </c>
      <c r="AK1117" s="27">
        <f>IFERROR(SUMIFS('[1]BD Unidades'!$AO$3:$AO$1424,'[1]BD Unidades'!$A$3:$A$1424,$A1117),"-")</f>
        <v>0</v>
      </c>
      <c r="AL1117" s="27">
        <f>IFERROR(SUMIFS('[1]BD Unidades'!$AQ$3:$AQ$1424,'[1]BD Unidades'!$A$3:$A$1424,$A1117),"-")</f>
        <v>0</v>
      </c>
      <c r="AM1117" s="27">
        <f>IFERROR(SUMIFS('[1]BD Unidades'!$AS$3:$AS$1424,'[1]BD Unidades'!$A$3:$A$1424,$A1117),"-")</f>
        <v>0</v>
      </c>
      <c r="AN1117" s="27">
        <f>IFERROR(SUMIFS('[1]BD Unidades'!$AU$3:$AU$1424,'[1]BD Unidades'!$A$3:$A$1424,$A1117),"-")</f>
        <v>0</v>
      </c>
      <c r="AO1117" s="27"/>
      <c r="AP1117" s="27"/>
      <c r="AQ1117" s="25">
        <f>IFERROR(SUMIFS('[1]BD Unidades'!$AZ$3:$AZ$1424,'[1]BD Unidades'!$A$3:$A$1424,$A1117),"-")</f>
        <v>0</v>
      </c>
      <c r="AR1117" s="25">
        <f>IFERROR(SUMIFS('[1]BD Unidades'!$BA$3:$BA$1424,'[1]BD Unidades'!$A$3:$A$1424,$A1117),"-")</f>
        <v>19.421091870589599</v>
      </c>
      <c r="AS1117" s="28">
        <f>SUMIFS('[1]BD Unidades'!$BC$3:$BC$1424,'[1]BD Unidades'!$A$3:$A$1424,$A1117)</f>
        <v>0</v>
      </c>
      <c r="AT1117" s="28">
        <f>SUMIFS('[1]BD Unidades'!$BE$3:$BE$1424,'[1]BD Unidades'!$A$3:$A$1424,$A1117)</f>
        <v>0</v>
      </c>
      <c r="AU1117" s="29">
        <f t="shared" si="70"/>
        <v>0</v>
      </c>
      <c r="AV1117" s="30">
        <f t="shared" si="71"/>
        <v>1.9799999999999998E-2</v>
      </c>
      <c r="AW1117" s="25">
        <f>IFERROR(SUMIFS('[1]BD Unidades'!$BI$3:$BI$1424,'[1]BD Unidades'!$A$3:$A$1424,$A1117),"-")</f>
        <v>0</v>
      </c>
      <c r="AX1117" s="25">
        <f>IFERROR(SUMIFS('[1]BD Unidades'!$BJ$3:$BJ$1424,'[1]BD Unidades'!$A$3:$A$1424,$A1117),"-")</f>
        <v>0</v>
      </c>
    </row>
    <row r="1118" spans="1:50" ht="14.4" x14ac:dyDescent="0.3">
      <c r="A1118" s="7">
        <v>521</v>
      </c>
      <c r="B1118" s="7" t="s">
        <v>5418</v>
      </c>
      <c r="D1118" s="8" t="s">
        <v>5419</v>
      </c>
      <c r="E1118" s="19" t="s">
        <v>5420</v>
      </c>
      <c r="F1118" s="19" t="s">
        <v>5420</v>
      </c>
      <c r="G1118" s="19" t="s">
        <v>1030</v>
      </c>
      <c r="H1118" s="19">
        <v>3</v>
      </c>
      <c r="I1118" s="19">
        <v>2024</v>
      </c>
      <c r="J1118" s="19" t="s">
        <v>45</v>
      </c>
      <c r="K1118" s="19" t="s">
        <v>5267</v>
      </c>
      <c r="L1118" s="19" t="s">
        <v>213</v>
      </c>
      <c r="M1118" s="19" t="s">
        <v>164</v>
      </c>
      <c r="N1118" s="19" t="s">
        <v>221</v>
      </c>
      <c r="O1118" s="19" t="s">
        <v>221</v>
      </c>
      <c r="P1118" s="19" t="s">
        <v>51</v>
      </c>
      <c r="Q1118" s="9" t="s">
        <v>5421</v>
      </c>
      <c r="R1118" s="20">
        <v>1</v>
      </c>
      <c r="S1118" s="20">
        <v>0.5</v>
      </c>
      <c r="T1118" s="20">
        <v>0.995</v>
      </c>
      <c r="U1118" s="20" t="s">
        <v>397</v>
      </c>
      <c r="V1118" s="21">
        <f>_xlfn.XLOOKUP(D1118,'[1]Gen. Real'!$A:$A,'[1]Gen. Real'!$C:$C,"-",0)</f>
        <v>0.23979000000000014</v>
      </c>
      <c r="W1118" s="22"/>
      <c r="X1118" s="22" t="str">
        <f>_xlfn.XLOOKUP(D1118,[1]Vertimiento!$A:$A,[1]Vertimiento!$E:$E,"-",0)</f>
        <v>-</v>
      </c>
      <c r="Y1118" s="23" t="str">
        <f t="shared" si="68"/>
        <v>-</v>
      </c>
      <c r="Z1118" s="19" t="str">
        <f>_xlfn.XLOOKUP(D1118,[1]Cmg!$I$4:$I$85,[1]Cmg!$M$4:$M$85,"----",0,1)</f>
        <v>----</v>
      </c>
      <c r="AA1118" s="19" t="str">
        <f>_xlfn.XLOOKUP(D1118,[1]Cmg!$A$4:$A$89,[1]Cmg!$B$4:$B$89,"----",0,1)</f>
        <v>----</v>
      </c>
      <c r="AB1118" s="19" t="str">
        <f>_xlfn.XLOOKUP(D1118,[1]Cmg!$E$4:$E$89,[1]Cmg!$F$4:$F$89,"----",0,1)</f>
        <v>----</v>
      </c>
      <c r="AC1118" s="19" t="str">
        <f>_xlfn.XLOOKUP(D1118,[1]Cmg!$O$4:$O$89,[1]Cmg!$P$4:$P$89,"----",0,1)</f>
        <v>----</v>
      </c>
      <c r="AD1118" s="24" t="str">
        <f>_xlfn.XLOOKUP(D1118,[1]Cmg!$S$4:$S$89,[1]Cmg!$U$4:$U$89,"----",0,1)</f>
        <v>----</v>
      </c>
      <c r="AG1118" s="25">
        <f>IFERROR(SUMIFS('[1]BD Unidades'!$AH:$AH,'[1]BD Unidades'!$A:$A,'BD Centrales 2023'!$A1118),"-")</f>
        <v>9.1999999999999971E-2</v>
      </c>
      <c r="AH1118" s="25">
        <f>SUMIFS('[1]BD Unidades'!$AJ$3:$AJ$1424,'[1]BD Unidades'!$A$3:$A$1424,$A1118)</f>
        <v>7092.3</v>
      </c>
      <c r="AI1118" s="25">
        <f>SUMIFS('[1]BD Unidades'!$AL$3:$AL$1424,'[1]BD Unidades'!$A$3:$A$1424,$A1118)</f>
        <v>0</v>
      </c>
      <c r="AJ1118" s="26">
        <f t="shared" si="69"/>
        <v>0</v>
      </c>
      <c r="AK1118" s="27">
        <f>IFERROR(SUMIFS('[1]BD Unidades'!$AO$3:$AO$1424,'[1]BD Unidades'!$A$3:$A$1424,$A1118),"-")</f>
        <v>0</v>
      </c>
      <c r="AL1118" s="27">
        <f>IFERROR(SUMIFS('[1]BD Unidades'!$AQ$3:$AQ$1424,'[1]BD Unidades'!$A$3:$A$1424,$A1118),"-")</f>
        <v>0</v>
      </c>
      <c r="AM1118" s="27">
        <f>IFERROR(SUMIFS('[1]BD Unidades'!$AS$3:$AS$1424,'[1]BD Unidades'!$A$3:$A$1424,$A1118),"-")</f>
        <v>0</v>
      </c>
      <c r="AN1118" s="27">
        <f>IFERROR(SUMIFS('[1]BD Unidades'!$AU$3:$AU$1424,'[1]BD Unidades'!$A$3:$A$1424,$A1118),"-")</f>
        <v>0</v>
      </c>
      <c r="AO1118" s="27"/>
      <c r="AP1118" s="27"/>
      <c r="AQ1118" s="25">
        <f>IFERROR(SUMIFS('[1]BD Unidades'!$AZ$3:$AZ$1424,'[1]BD Unidades'!$A$3:$A$1424,$A1118),"-")</f>
        <v>3.1952526691878959E-2</v>
      </c>
      <c r="AR1118" s="25">
        <f>IFERROR(SUMIFS('[1]BD Unidades'!$BA$3:$BA$1424,'[1]BD Unidades'!$A$3:$A$1424,$A1118),"-")</f>
        <v>1</v>
      </c>
      <c r="AS1118" s="28">
        <f>SUMIFS('[1]BD Unidades'!$BC$3:$BC$1424,'[1]BD Unidades'!$A$3:$A$1424,$A1118)</f>
        <v>0.26967996327389099</v>
      </c>
      <c r="AT1118" s="28">
        <f>SUMIFS('[1]BD Unidades'!$BE$3:$BE$1424,'[1]BD Unidades'!$A$3:$A$1424,$A1118)</f>
        <v>0.96615677321156801</v>
      </c>
      <c r="AU1118" s="29">
        <f t="shared" si="70"/>
        <v>0.70560365009505133</v>
      </c>
      <c r="AV1118" s="30">
        <f t="shared" si="71"/>
        <v>5.0000000000000001E-3</v>
      </c>
      <c r="AW1118" s="25">
        <f>IFERROR(SUMIFS('[1]BD Unidades'!$BI$3:$BI$1424,'[1]BD Unidades'!$A$3:$A$1424,$A1118),"-")</f>
        <v>2.2433090366231572E-2</v>
      </c>
      <c r="AX1118" s="25">
        <f>IFERROR(SUMIFS('[1]BD Unidades'!$BJ$3:$BJ$1424,'[1]BD Unidades'!$A$3:$A$1424,$A1118),"-")</f>
        <v>1.4430704088959983E-2</v>
      </c>
    </row>
    <row r="1119" spans="1:50" ht="14.4" x14ac:dyDescent="0.3">
      <c r="A1119" s="7">
        <v>523</v>
      </c>
      <c r="B1119" s="7" t="s">
        <v>5564</v>
      </c>
      <c r="D1119" s="8" t="s">
        <v>5565</v>
      </c>
      <c r="E1119" s="19" t="s">
        <v>5566</v>
      </c>
      <c r="F1119" s="19" t="s">
        <v>5566</v>
      </c>
      <c r="G1119" s="19" t="s">
        <v>2554</v>
      </c>
      <c r="H1119" s="19">
        <v>6</v>
      </c>
      <c r="I1119" s="19">
        <v>2024</v>
      </c>
      <c r="J1119" s="19" t="s">
        <v>45</v>
      </c>
      <c r="K1119" s="19" t="s">
        <v>5267</v>
      </c>
      <c r="L1119" s="19" t="s">
        <v>213</v>
      </c>
      <c r="M1119" s="19" t="s">
        <v>477</v>
      </c>
      <c r="N1119" s="19" t="s">
        <v>766</v>
      </c>
      <c r="O1119" s="19" t="s">
        <v>1428</v>
      </c>
      <c r="P1119" s="19" t="s">
        <v>51</v>
      </c>
      <c r="Q1119" s="9" t="s">
        <v>5567</v>
      </c>
      <c r="R1119" s="20">
        <v>3</v>
      </c>
      <c r="S1119" s="20">
        <v>0</v>
      </c>
      <c r="T1119" s="20">
        <v>3</v>
      </c>
      <c r="U1119" s="20" t="s">
        <v>397</v>
      </c>
      <c r="V1119" s="21">
        <f>_xlfn.XLOOKUP(D1119,'[1]Gen. Real'!$A:$A,'[1]Gen. Real'!$C:$C,"-",0)</f>
        <v>1.8719999999999994E-2</v>
      </c>
      <c r="W1119" s="22"/>
      <c r="X1119" s="22" t="str">
        <f>_xlfn.XLOOKUP(D1119,[1]Vertimiento!$A:$A,[1]Vertimiento!$E:$E,"-",0)</f>
        <v>-</v>
      </c>
      <c r="Y1119" s="23" t="str">
        <f t="shared" si="68"/>
        <v>-</v>
      </c>
      <c r="Z1119" s="19" t="str">
        <f>_xlfn.XLOOKUP(D1119,[1]Cmg!$I$4:$I$85,[1]Cmg!$M$4:$M$85,"----",0,1)</f>
        <v>----</v>
      </c>
      <c r="AA1119" s="19" t="str">
        <f>_xlfn.XLOOKUP(D1119,[1]Cmg!$A$4:$A$89,[1]Cmg!$B$4:$B$89,"----",0,1)</f>
        <v>----</v>
      </c>
      <c r="AB1119" s="19" t="str">
        <f>_xlfn.XLOOKUP(D1119,[1]Cmg!$E$4:$E$89,[1]Cmg!$F$4:$F$89,"----",0,1)</f>
        <v>----</v>
      </c>
      <c r="AC1119" s="19" t="str">
        <f>_xlfn.XLOOKUP(D1119,[1]Cmg!$O$4:$O$89,[1]Cmg!$P$4:$P$89,"----",0,1)</f>
        <v>----</v>
      </c>
      <c r="AD1119" s="24" t="str">
        <f>_xlfn.XLOOKUP(D1119,[1]Cmg!$S$4:$S$89,[1]Cmg!$U$4:$U$89,"----",0,1)</f>
        <v>----</v>
      </c>
      <c r="AG1119" s="25">
        <f>IFERROR(SUMIFS('[1]BD Unidades'!$AH:$AH,'[1]BD Unidades'!$A:$A,'BD Centrales 2023'!$A1119),"-")</f>
        <v>3</v>
      </c>
      <c r="AH1119" s="25">
        <f>SUMIFS('[1]BD Unidades'!$AJ$3:$AJ$1424,'[1]BD Unidades'!$A$3:$A$1424,$A1119)</f>
        <v>8760</v>
      </c>
      <c r="AI1119" s="25">
        <f>SUMIFS('[1]BD Unidades'!$AL$3:$AL$1424,'[1]BD Unidades'!$A$3:$A$1424,$A1119)</f>
        <v>0</v>
      </c>
      <c r="AJ1119" s="26">
        <f t="shared" si="69"/>
        <v>0</v>
      </c>
      <c r="AK1119" s="27">
        <f>IFERROR(SUMIFS('[1]BD Unidades'!$AO$3:$AO$1424,'[1]BD Unidades'!$A$3:$A$1424,$A1119),"-")</f>
        <v>0</v>
      </c>
      <c r="AL1119" s="27">
        <f>IFERROR(SUMIFS('[1]BD Unidades'!$AQ$3:$AQ$1424,'[1]BD Unidades'!$A$3:$A$1424,$A1119),"-")</f>
        <v>0</v>
      </c>
      <c r="AM1119" s="27">
        <f>IFERROR(SUMIFS('[1]BD Unidades'!$AS$3:$AS$1424,'[1]BD Unidades'!$A$3:$A$1424,$A1119),"-")</f>
        <v>0</v>
      </c>
      <c r="AN1119" s="27">
        <f>IFERROR(SUMIFS('[1]BD Unidades'!$AU$3:$AU$1424,'[1]BD Unidades'!$A$3:$A$1424,$A1119),"-")</f>
        <v>0</v>
      </c>
      <c r="AO1119" s="27"/>
      <c r="AP1119" s="27"/>
      <c r="AQ1119" s="25">
        <f>IFERROR(SUMIFS('[1]BD Unidades'!$AZ$3:$AZ$1424,'[1]BD Unidades'!$A$3:$A$1424,$A1119),"-")</f>
        <v>3</v>
      </c>
      <c r="AR1119" s="25">
        <f>IFERROR(SUMIFS('[1]BD Unidades'!$BA$3:$BA$1424,'[1]BD Unidades'!$A$3:$A$1424,$A1119),"-")</f>
        <v>3</v>
      </c>
      <c r="AS1119" s="28">
        <f>SUMIFS('[1]BD Unidades'!$BC$3:$BC$1424,'[1]BD Unidades'!$A$3:$A$1424,$A1119)</f>
        <v>1E-4</v>
      </c>
      <c r="AT1119" s="28">
        <f>SUMIFS('[1]BD Unidades'!$BE$3:$BE$1424,'[1]BD Unidades'!$A$3:$A$1424,$A1119)</f>
        <v>1</v>
      </c>
      <c r="AU1119" s="29">
        <f t="shared" si="70"/>
        <v>0.99990000000000001</v>
      </c>
      <c r="AV1119" s="30">
        <f t="shared" si="71"/>
        <v>0</v>
      </c>
      <c r="AW1119" s="25">
        <f>IFERROR(SUMIFS('[1]BD Unidades'!$BI$3:$BI$1424,'[1]BD Unidades'!$A$3:$A$1424,$A1119),"-")</f>
        <v>2.9997000000000034</v>
      </c>
      <c r="AX1119" s="25">
        <f>IFERROR(SUMIFS('[1]BD Unidades'!$BJ$3:$BJ$1424,'[1]BD Unidades'!$A$3:$A$1424,$A1119),"-")</f>
        <v>1.9296397575616335</v>
      </c>
    </row>
    <row r="1120" spans="1:50" ht="14.4" x14ac:dyDescent="0.3">
      <c r="A1120" s="7">
        <v>533</v>
      </c>
      <c r="B1120" s="7" t="s">
        <v>5916</v>
      </c>
      <c r="D1120" s="8" t="s">
        <v>5917</v>
      </c>
      <c r="E1120" s="19" t="s">
        <v>2970</v>
      </c>
      <c r="F1120" s="19" t="s">
        <v>2971</v>
      </c>
      <c r="G1120" s="19" t="s">
        <v>5918</v>
      </c>
      <c r="H1120" s="19">
        <v>5</v>
      </c>
      <c r="I1120" s="19">
        <v>2024</v>
      </c>
      <c r="J1120" s="19" t="s">
        <v>45</v>
      </c>
      <c r="K1120" s="19" t="s">
        <v>5267</v>
      </c>
      <c r="L1120" s="19" t="s">
        <v>47</v>
      </c>
      <c r="M1120" s="19" t="s">
        <v>82</v>
      </c>
      <c r="N1120" s="19" t="s">
        <v>322</v>
      </c>
      <c r="O1120" s="19" t="s">
        <v>323</v>
      </c>
      <c r="P1120" s="19" t="s">
        <v>51</v>
      </c>
      <c r="Q1120" s="9" t="s">
        <v>5920</v>
      </c>
      <c r="R1120" s="20">
        <v>3.75</v>
      </c>
      <c r="S1120" s="20" t="s">
        <v>325</v>
      </c>
      <c r="T1120" s="20">
        <v>3.75</v>
      </c>
      <c r="U1120" s="20">
        <v>0.24</v>
      </c>
      <c r="V1120" s="21" t="str">
        <f>_xlfn.XLOOKUP(D1120,'[1]Gen. Real'!$A:$A,'[1]Gen. Real'!$C:$C,"-",0)</f>
        <v>-</v>
      </c>
      <c r="W1120" s="22"/>
      <c r="X1120" s="22" t="str">
        <f>_xlfn.XLOOKUP(D1120,[1]Vertimiento!$A:$A,[1]Vertimiento!$E:$E,"-",0)</f>
        <v>-</v>
      </c>
      <c r="Y1120" s="23" t="str">
        <f t="shared" si="68"/>
        <v>-</v>
      </c>
      <c r="Z1120" s="19" t="str">
        <f>_xlfn.XLOOKUP(D1120,[1]Cmg!$I$4:$I$85,[1]Cmg!$M$4:$M$85,"----",0,1)</f>
        <v>----</v>
      </c>
      <c r="AA1120" s="19" t="str">
        <f>_xlfn.XLOOKUP(D1120,[1]Cmg!$A$4:$A$89,[1]Cmg!$B$4:$B$89,"----",0,1)</f>
        <v>----</v>
      </c>
      <c r="AB1120" s="19" t="str">
        <f>_xlfn.XLOOKUP(D1120,[1]Cmg!$E$4:$E$89,[1]Cmg!$F$4:$F$89,"----",0,1)</f>
        <v>----</v>
      </c>
      <c r="AC1120" s="19" t="str">
        <f>_xlfn.XLOOKUP(D1120,[1]Cmg!$O$4:$O$89,[1]Cmg!$P$4:$P$89,"----",0,1)</f>
        <v>----</v>
      </c>
      <c r="AD1120" s="24" t="str">
        <f>_xlfn.XLOOKUP(D1120,[1]Cmg!$S$4:$S$89,[1]Cmg!$U$4:$U$89,"----",0,1)</f>
        <v>----</v>
      </c>
      <c r="AG1120" s="25">
        <f>IFERROR(SUMIFS('[1]BD Unidades'!$AH:$AH,'[1]BD Unidades'!$A:$A,'BD Centrales 2023'!$A1120),"-")</f>
        <v>0</v>
      </c>
      <c r="AH1120" s="25">
        <f>SUMIFS('[1]BD Unidades'!$AJ$3:$AJ$1424,'[1]BD Unidades'!$A$3:$A$1424,$A1120)</f>
        <v>0</v>
      </c>
      <c r="AI1120" s="25">
        <f>SUMIFS('[1]BD Unidades'!$AL$3:$AL$1424,'[1]BD Unidades'!$A$3:$A$1424,$A1120)</f>
        <v>0</v>
      </c>
      <c r="AJ1120" s="26" t="str">
        <f t="shared" si="69"/>
        <v>-</v>
      </c>
      <c r="AK1120" s="27">
        <f>IFERROR(SUMIFS('[1]BD Unidades'!$AO$3:$AO$1424,'[1]BD Unidades'!$A$3:$A$1424,$A1120),"-")</f>
        <v>0</v>
      </c>
      <c r="AL1120" s="27">
        <f>IFERROR(SUMIFS('[1]BD Unidades'!$AQ$3:$AQ$1424,'[1]BD Unidades'!$A$3:$A$1424,$A1120),"-")</f>
        <v>0</v>
      </c>
      <c r="AM1120" s="27">
        <f>IFERROR(SUMIFS('[1]BD Unidades'!$AS$3:$AS$1424,'[1]BD Unidades'!$A$3:$A$1424,$A1120),"-")</f>
        <v>0</v>
      </c>
      <c r="AN1120" s="27">
        <f>IFERROR(SUMIFS('[1]BD Unidades'!$AU$3:$AU$1424,'[1]BD Unidades'!$A$3:$A$1424,$A1120),"-")</f>
        <v>0</v>
      </c>
      <c r="AO1120" s="27"/>
      <c r="AP1120" s="27"/>
      <c r="AQ1120" s="25">
        <f>IFERROR(SUMIFS('[1]BD Unidades'!$AZ$3:$AZ$1424,'[1]BD Unidades'!$A$3:$A$1424,$A1120),"-")</f>
        <v>0</v>
      </c>
      <c r="AR1120" s="25">
        <f>IFERROR(SUMIFS('[1]BD Unidades'!$BA$3:$BA$1424,'[1]BD Unidades'!$A$3:$A$1424,$A1120),"-")</f>
        <v>0</v>
      </c>
      <c r="AS1120" s="28">
        <f>SUMIFS('[1]BD Unidades'!$BC$3:$BC$1424,'[1]BD Unidades'!$A$3:$A$1424,$A1120)</f>
        <v>0</v>
      </c>
      <c r="AT1120" s="28">
        <f>SUMIFS('[1]BD Unidades'!$BE$3:$BE$1424,'[1]BD Unidades'!$A$3:$A$1424,$A1120)</f>
        <v>0</v>
      </c>
      <c r="AU1120" s="29">
        <f t="shared" si="70"/>
        <v>0</v>
      </c>
      <c r="AV1120" s="30" t="str">
        <f t="shared" si="71"/>
        <v>-</v>
      </c>
      <c r="AW1120" s="25">
        <f>IFERROR(SUMIFS('[1]BD Unidades'!$BI$3:$BI$1424,'[1]BD Unidades'!$A$3:$A$1424,$A1120),"-")</f>
        <v>0</v>
      </c>
      <c r="AX1120" s="25">
        <f>IFERROR(SUMIFS('[1]BD Unidades'!$BJ$3:$BJ$1424,'[1]BD Unidades'!$A$3:$A$1424,$A1120),"-")</f>
        <v>0</v>
      </c>
    </row>
    <row r="1121" spans="1:50" ht="14.4" x14ac:dyDescent="0.3">
      <c r="A1121" s="7">
        <v>535</v>
      </c>
      <c r="B1121" s="7" t="s">
        <v>6209</v>
      </c>
      <c r="D1121" s="8" t="s">
        <v>6210</v>
      </c>
      <c r="E1121" s="19" t="s">
        <v>6108</v>
      </c>
      <c r="F1121" s="19" t="s">
        <v>6108</v>
      </c>
      <c r="G1121" s="19" t="s">
        <v>325</v>
      </c>
      <c r="H1121" s="19">
        <v>13</v>
      </c>
      <c r="I1121" s="19">
        <v>2024</v>
      </c>
      <c r="J1121" s="19" t="s">
        <v>45</v>
      </c>
      <c r="K1121" s="19" t="s">
        <v>5850</v>
      </c>
      <c r="L1121" s="19" t="s">
        <v>47</v>
      </c>
      <c r="M1121" s="19" t="s">
        <v>3249</v>
      </c>
      <c r="N1121" s="19" t="s">
        <v>3250</v>
      </c>
      <c r="O1121" s="19" t="s">
        <v>3251</v>
      </c>
      <c r="P1121" s="19" t="s">
        <v>51</v>
      </c>
      <c r="Q1121" s="9" t="s">
        <v>99</v>
      </c>
      <c r="R1121" s="20">
        <v>89.84</v>
      </c>
      <c r="S1121" s="20">
        <v>9.0540000000000003</v>
      </c>
      <c r="T1121" s="20">
        <v>81.704999999999998</v>
      </c>
      <c r="U1121" s="20">
        <v>0.5</v>
      </c>
      <c r="V1121" s="21" t="str">
        <f>_xlfn.XLOOKUP(D1121,'[1]Gen. Real'!$A:$A,'[1]Gen. Real'!$C:$C,"-",0)</f>
        <v>-</v>
      </c>
      <c r="W1121" s="22"/>
      <c r="X1121" s="22" t="str">
        <f>_xlfn.XLOOKUP(D1121,[1]Vertimiento!$A:$A,[1]Vertimiento!$E:$E,"-",0)</f>
        <v>-</v>
      </c>
      <c r="Y1121" s="23" t="str">
        <f t="shared" si="68"/>
        <v>-</v>
      </c>
      <c r="Z1121" s="19" t="str">
        <f>_xlfn.XLOOKUP(D1121,[1]Cmg!$I$4:$I$85,[1]Cmg!$M$4:$M$85,"----",0,1)</f>
        <v>----</v>
      </c>
      <c r="AA1121" s="19" t="str">
        <f>_xlfn.XLOOKUP(D1121,[1]Cmg!$A$4:$A$89,[1]Cmg!$B$4:$B$89,"----",0,1)</f>
        <v>----</v>
      </c>
      <c r="AB1121" s="19" t="str">
        <f>_xlfn.XLOOKUP(D1121,[1]Cmg!$E$4:$E$89,[1]Cmg!$F$4:$F$89,"----",0,1)</f>
        <v>----</v>
      </c>
      <c r="AC1121" s="19" t="str">
        <f>_xlfn.XLOOKUP(D1121,[1]Cmg!$O$4:$O$89,[1]Cmg!$P$4:$P$89,"----",0,1)</f>
        <v>----</v>
      </c>
      <c r="AD1121" s="24" t="str">
        <f>_xlfn.XLOOKUP(D1121,[1]Cmg!$S$4:$S$89,[1]Cmg!$U$4:$U$89,"----",0,1)</f>
        <v>----</v>
      </c>
      <c r="AG1121" s="25">
        <f>IFERROR(SUMIFS('[1]BD Unidades'!$AH:$AH,'[1]BD Unidades'!$A:$A,'BD Centrales 2023'!$A1121),"-")</f>
        <v>0</v>
      </c>
      <c r="AH1121" s="25">
        <f>SUMIFS('[1]BD Unidades'!$AJ$3:$AJ$1424,'[1]BD Unidades'!$A$3:$A$1424,$A1121)</f>
        <v>0</v>
      </c>
      <c r="AI1121" s="25">
        <f>SUMIFS('[1]BD Unidades'!$AL$3:$AL$1424,'[1]BD Unidades'!$A$3:$A$1424,$A1121)</f>
        <v>0</v>
      </c>
      <c r="AJ1121" s="26" t="str">
        <f t="shared" si="69"/>
        <v>-</v>
      </c>
      <c r="AK1121" s="27">
        <f>IFERROR(SUMIFS('[1]BD Unidades'!$AO$3:$AO$1424,'[1]BD Unidades'!$A$3:$A$1424,$A1121),"-")</f>
        <v>0</v>
      </c>
      <c r="AL1121" s="27">
        <f>IFERROR(SUMIFS('[1]BD Unidades'!$AQ$3:$AQ$1424,'[1]BD Unidades'!$A$3:$A$1424,$A1121),"-")</f>
        <v>0</v>
      </c>
      <c r="AM1121" s="27">
        <f>IFERROR(SUMIFS('[1]BD Unidades'!$AS$3:$AS$1424,'[1]BD Unidades'!$A$3:$A$1424,$A1121),"-")</f>
        <v>0</v>
      </c>
      <c r="AN1121" s="27">
        <f>IFERROR(SUMIFS('[1]BD Unidades'!$AU$3:$AU$1424,'[1]BD Unidades'!$A$3:$A$1424,$A1121),"-")</f>
        <v>0</v>
      </c>
      <c r="AO1121" s="27"/>
      <c r="AP1121" s="27"/>
      <c r="AQ1121" s="25">
        <f>IFERROR(SUMIFS('[1]BD Unidades'!$AZ$3:$AZ$1424,'[1]BD Unidades'!$A$3:$A$1424,$A1121),"-")</f>
        <v>0</v>
      </c>
      <c r="AR1121" s="25">
        <f>IFERROR(SUMIFS('[1]BD Unidades'!$BA$3:$BA$1424,'[1]BD Unidades'!$A$3:$A$1424,$A1121),"-")</f>
        <v>0</v>
      </c>
      <c r="AS1121" s="28">
        <f>SUMIFS('[1]BD Unidades'!$BC$3:$BC$1424,'[1]BD Unidades'!$A$3:$A$1424,$A1121)</f>
        <v>0</v>
      </c>
      <c r="AT1121" s="28">
        <f>SUMIFS('[1]BD Unidades'!$BE$3:$BE$1424,'[1]BD Unidades'!$A$3:$A$1424,$A1121)</f>
        <v>0</v>
      </c>
      <c r="AU1121" s="29">
        <f t="shared" si="70"/>
        <v>0</v>
      </c>
      <c r="AV1121" s="30">
        <f t="shared" si="71"/>
        <v>9.0540000000000009E-2</v>
      </c>
      <c r="AW1121" s="25">
        <f>IFERROR(SUMIFS('[1]BD Unidades'!$BI$3:$BI$1424,'[1]BD Unidades'!$A$3:$A$1424,$A1121),"-")</f>
        <v>0</v>
      </c>
      <c r="AX1121" s="25">
        <f>IFERROR(SUMIFS('[1]BD Unidades'!$BJ$3:$BJ$1424,'[1]BD Unidades'!$A$3:$A$1424,$A1121),"-")</f>
        <v>0</v>
      </c>
    </row>
    <row r="1122" spans="1:50" ht="14.4" x14ac:dyDescent="0.3">
      <c r="A1122" s="7">
        <v>536</v>
      </c>
      <c r="B1122" s="7" t="s">
        <v>6106</v>
      </c>
      <c r="D1122" s="8" t="s">
        <v>6107</v>
      </c>
      <c r="E1122" s="19" t="s">
        <v>6108</v>
      </c>
      <c r="F1122" s="19" t="s">
        <v>6108</v>
      </c>
      <c r="G1122" s="19" t="s">
        <v>325</v>
      </c>
      <c r="H1122" s="19">
        <v>4</v>
      </c>
      <c r="I1122" s="19">
        <v>2024</v>
      </c>
      <c r="J1122" s="19" t="s">
        <v>45</v>
      </c>
      <c r="K1122" s="19" t="s">
        <v>5850</v>
      </c>
      <c r="L1122" s="19" t="s">
        <v>47</v>
      </c>
      <c r="M1122" s="19" t="s">
        <v>3249</v>
      </c>
      <c r="N1122" s="19" t="s">
        <v>3250</v>
      </c>
      <c r="O1122" s="19" t="s">
        <v>3251</v>
      </c>
      <c r="P1122" s="19" t="s">
        <v>51</v>
      </c>
      <c r="Q1122" s="9" t="s">
        <v>93</v>
      </c>
      <c r="R1122" s="20">
        <v>10.9</v>
      </c>
      <c r="S1122" s="20">
        <v>10</v>
      </c>
      <c r="T1122" s="20">
        <v>9.81</v>
      </c>
      <c r="U1122" s="20">
        <v>0.5</v>
      </c>
      <c r="V1122" s="21" t="str">
        <f>_xlfn.XLOOKUP(D1122,'[1]Gen. Real'!$A:$A,'[1]Gen. Real'!$C:$C,"-",0)</f>
        <v>-</v>
      </c>
      <c r="W1122" s="22"/>
      <c r="X1122" s="22" t="str">
        <f>_xlfn.XLOOKUP(D1122,[1]Vertimiento!$A:$A,[1]Vertimiento!$E:$E,"-",0)</f>
        <v>-</v>
      </c>
      <c r="Y1122" s="23" t="str">
        <f t="shared" si="68"/>
        <v>-</v>
      </c>
      <c r="Z1122" s="19" t="str">
        <f>_xlfn.XLOOKUP(D1122,[1]Cmg!$I$4:$I$85,[1]Cmg!$M$4:$M$85,"----",0,1)</f>
        <v>----</v>
      </c>
      <c r="AA1122" s="19" t="str">
        <f>_xlfn.XLOOKUP(D1122,[1]Cmg!$A$4:$A$89,[1]Cmg!$B$4:$B$89,"----",0,1)</f>
        <v>----</v>
      </c>
      <c r="AB1122" s="19" t="str">
        <f>_xlfn.XLOOKUP(D1122,[1]Cmg!$E$4:$E$89,[1]Cmg!$F$4:$F$89,"----",0,1)</f>
        <v>----</v>
      </c>
      <c r="AC1122" s="19" t="str">
        <f>_xlfn.XLOOKUP(D1122,[1]Cmg!$O$4:$O$89,[1]Cmg!$P$4:$P$89,"----",0,1)</f>
        <v>----</v>
      </c>
      <c r="AD1122" s="24" t="str">
        <f>_xlfn.XLOOKUP(D1122,[1]Cmg!$S$4:$S$89,[1]Cmg!$U$4:$U$89,"----",0,1)</f>
        <v>----</v>
      </c>
      <c r="AG1122" s="25">
        <f>IFERROR(SUMIFS('[1]BD Unidades'!$AH:$AH,'[1]BD Unidades'!$A:$A,'BD Centrales 2023'!$A1122),"-")</f>
        <v>0</v>
      </c>
      <c r="AH1122" s="25">
        <f>SUMIFS('[1]BD Unidades'!$AJ$3:$AJ$1424,'[1]BD Unidades'!$A$3:$A$1424,$A1122)</f>
        <v>0</v>
      </c>
      <c r="AI1122" s="25">
        <f>SUMIFS('[1]BD Unidades'!$AL$3:$AL$1424,'[1]BD Unidades'!$A$3:$A$1424,$A1122)</f>
        <v>0</v>
      </c>
      <c r="AJ1122" s="26" t="str">
        <f t="shared" si="69"/>
        <v>-</v>
      </c>
      <c r="AK1122" s="27">
        <f>IFERROR(SUMIFS('[1]BD Unidades'!$AO$3:$AO$1424,'[1]BD Unidades'!$A$3:$A$1424,$A1122),"-")</f>
        <v>0</v>
      </c>
      <c r="AL1122" s="27">
        <f>IFERROR(SUMIFS('[1]BD Unidades'!$AQ$3:$AQ$1424,'[1]BD Unidades'!$A$3:$A$1424,$A1122),"-")</f>
        <v>0</v>
      </c>
      <c r="AM1122" s="27">
        <f>IFERROR(SUMIFS('[1]BD Unidades'!$AS$3:$AS$1424,'[1]BD Unidades'!$A$3:$A$1424,$A1122),"-")</f>
        <v>0</v>
      </c>
      <c r="AN1122" s="27">
        <f>IFERROR(SUMIFS('[1]BD Unidades'!$AU$3:$AU$1424,'[1]BD Unidades'!$A$3:$A$1424,$A1122),"-")</f>
        <v>0</v>
      </c>
      <c r="AO1122" s="27"/>
      <c r="AP1122" s="27"/>
      <c r="AQ1122" s="25">
        <f>IFERROR(SUMIFS('[1]BD Unidades'!$AZ$3:$AZ$1424,'[1]BD Unidades'!$A$3:$A$1424,$A1122),"-")</f>
        <v>0</v>
      </c>
      <c r="AR1122" s="25">
        <f>IFERROR(SUMIFS('[1]BD Unidades'!$BA$3:$BA$1424,'[1]BD Unidades'!$A$3:$A$1424,$A1122),"-")</f>
        <v>0</v>
      </c>
      <c r="AS1122" s="28">
        <f>SUMIFS('[1]BD Unidades'!$BC$3:$BC$1424,'[1]BD Unidades'!$A$3:$A$1424,$A1122)</f>
        <v>0</v>
      </c>
      <c r="AT1122" s="28">
        <f>SUMIFS('[1]BD Unidades'!$BE$3:$BE$1424,'[1]BD Unidades'!$A$3:$A$1424,$A1122)</f>
        <v>0</v>
      </c>
      <c r="AU1122" s="29">
        <f t="shared" si="70"/>
        <v>0</v>
      </c>
      <c r="AV1122" s="30">
        <f t="shared" si="71"/>
        <v>0.1</v>
      </c>
      <c r="AW1122" s="25">
        <f>IFERROR(SUMIFS('[1]BD Unidades'!$BI$3:$BI$1424,'[1]BD Unidades'!$A$3:$A$1424,$A1122),"-")</f>
        <v>0</v>
      </c>
      <c r="AX1122" s="25">
        <f>IFERROR(SUMIFS('[1]BD Unidades'!$BJ$3:$BJ$1424,'[1]BD Unidades'!$A$3:$A$1424,$A1122),"-")</f>
        <v>0</v>
      </c>
    </row>
    <row r="1123" spans="1:50" ht="14.4" x14ac:dyDescent="0.3">
      <c r="A1123" s="7">
        <v>540</v>
      </c>
      <c r="B1123" s="7" t="s">
        <v>5478</v>
      </c>
      <c r="D1123" s="8" t="s">
        <v>5479</v>
      </c>
      <c r="E1123" s="19" t="s">
        <v>5480</v>
      </c>
      <c r="F1123" s="19" t="s">
        <v>5480</v>
      </c>
      <c r="G1123" s="19" t="s">
        <v>2888</v>
      </c>
      <c r="H1123" s="19">
        <v>6</v>
      </c>
      <c r="I1123" s="19">
        <v>2024</v>
      </c>
      <c r="J1123" s="19" t="s">
        <v>45</v>
      </c>
      <c r="K1123" s="19" t="s">
        <v>5267</v>
      </c>
      <c r="L1123" s="19" t="s">
        <v>213</v>
      </c>
      <c r="M1123" s="19" t="s">
        <v>189</v>
      </c>
      <c r="N1123" s="19" t="s">
        <v>2074</v>
      </c>
      <c r="O1123" s="19" t="s">
        <v>2074</v>
      </c>
      <c r="P1123" s="19" t="s">
        <v>51</v>
      </c>
      <c r="Q1123" s="9" t="s">
        <v>5481</v>
      </c>
      <c r="R1123" s="20">
        <v>3</v>
      </c>
      <c r="S1123" s="20">
        <v>5</v>
      </c>
      <c r="T1123" s="20">
        <v>2.85</v>
      </c>
      <c r="U1123" s="20" t="s">
        <v>397</v>
      </c>
      <c r="V1123" s="21">
        <f>_xlfn.XLOOKUP(D1123,'[1]Gen. Real'!$A:$A,'[1]Gen. Real'!$C:$C,"-",0)</f>
        <v>1.6629999999999999E-2</v>
      </c>
      <c r="W1123" s="22"/>
      <c r="X1123" s="22" t="str">
        <f>_xlfn.XLOOKUP(D1123,[1]Vertimiento!$A:$A,[1]Vertimiento!$E:$E,"-",0)</f>
        <v>-</v>
      </c>
      <c r="Y1123" s="23" t="str">
        <f t="shared" si="68"/>
        <v>-</v>
      </c>
      <c r="Z1123" s="19" t="str">
        <f>_xlfn.XLOOKUP(D1123,[1]Cmg!$I$4:$I$85,[1]Cmg!$M$4:$M$85,"----",0,1)</f>
        <v>----</v>
      </c>
      <c r="AA1123" s="19" t="str">
        <f>_xlfn.XLOOKUP(D1123,[1]Cmg!$A$4:$A$89,[1]Cmg!$B$4:$B$89,"----",0,1)</f>
        <v>----</v>
      </c>
      <c r="AB1123" s="19" t="str">
        <f>_xlfn.XLOOKUP(D1123,[1]Cmg!$E$4:$E$89,[1]Cmg!$F$4:$F$89,"----",0,1)</f>
        <v>----</v>
      </c>
      <c r="AC1123" s="19" t="str">
        <f>_xlfn.XLOOKUP(D1123,[1]Cmg!$O$4:$O$89,[1]Cmg!$P$4:$P$89,"----",0,1)</f>
        <v>----</v>
      </c>
      <c r="AD1123" s="24" t="str">
        <f>_xlfn.XLOOKUP(D1123,[1]Cmg!$S$4:$S$89,[1]Cmg!$U$4:$U$89,"----",0,1)</f>
        <v>----</v>
      </c>
      <c r="AG1123" s="25">
        <f>IFERROR(SUMIFS('[1]BD Unidades'!$AH:$AH,'[1]BD Unidades'!$A:$A,'BD Centrales 2023'!$A1123),"-")</f>
        <v>2.9958964721400001</v>
      </c>
      <c r="AH1123" s="25">
        <f>SUMIFS('[1]BD Unidades'!$AJ$3:$AJ$1424,'[1]BD Unidades'!$A$3:$A$1424,$A1123)</f>
        <v>8760</v>
      </c>
      <c r="AI1123" s="25">
        <f>SUMIFS('[1]BD Unidades'!$AL$3:$AL$1424,'[1]BD Unidades'!$A$3:$A$1424,$A1123)</f>
        <v>0</v>
      </c>
      <c r="AJ1123" s="26">
        <f t="shared" si="69"/>
        <v>0</v>
      </c>
      <c r="AK1123" s="27">
        <f>IFERROR(SUMIFS('[1]BD Unidades'!$AO$3:$AO$1424,'[1]BD Unidades'!$A$3:$A$1424,$A1123),"-")</f>
        <v>0</v>
      </c>
      <c r="AL1123" s="27">
        <f>IFERROR(SUMIFS('[1]BD Unidades'!$AQ$3:$AQ$1424,'[1]BD Unidades'!$A$3:$A$1424,$A1123),"-")</f>
        <v>0</v>
      </c>
      <c r="AM1123" s="27">
        <f>IFERROR(SUMIFS('[1]BD Unidades'!$AS$3:$AS$1424,'[1]BD Unidades'!$A$3:$A$1424,$A1123),"-")</f>
        <v>0</v>
      </c>
      <c r="AN1123" s="27">
        <f>IFERROR(SUMIFS('[1]BD Unidades'!$AU$3:$AU$1424,'[1]BD Unidades'!$A$3:$A$1424,$A1123),"-")</f>
        <v>0</v>
      </c>
      <c r="AO1123" s="27"/>
      <c r="AP1123" s="27"/>
      <c r="AQ1123" s="25">
        <f>IFERROR(SUMIFS('[1]BD Unidades'!$AZ$3:$AZ$1424,'[1]BD Unidades'!$A$3:$A$1424,$A1123),"-")</f>
        <v>2.9958964721400001</v>
      </c>
      <c r="AR1123" s="25">
        <f>IFERROR(SUMIFS('[1]BD Unidades'!$BA$3:$BA$1424,'[1]BD Unidades'!$A$3:$A$1424,$A1123),"-")</f>
        <v>3</v>
      </c>
      <c r="AS1123" s="28">
        <f>SUMIFS('[1]BD Unidades'!$BC$3:$BC$1424,'[1]BD Unidades'!$A$3:$A$1424,$A1123)</f>
        <v>1E-4</v>
      </c>
      <c r="AT1123" s="28">
        <f>SUMIFS('[1]BD Unidades'!$BE$3:$BE$1424,'[1]BD Unidades'!$A$3:$A$1424,$A1123)</f>
        <v>1</v>
      </c>
      <c r="AU1123" s="29">
        <f t="shared" si="70"/>
        <v>0.99990000000000001</v>
      </c>
      <c r="AV1123" s="30">
        <f t="shared" si="71"/>
        <v>0.05</v>
      </c>
      <c r="AW1123" s="25">
        <f>IFERROR(SUMIFS('[1]BD Unidades'!$BI$3:$BI$1424,'[1]BD Unidades'!$A$3:$A$1424,$A1123),"-")</f>
        <v>2.9955968824927859</v>
      </c>
      <c r="AX1123" s="25">
        <f>IFERROR(SUMIFS('[1]BD Unidades'!$BJ$3:$BJ$1424,'[1]BD Unidades'!$A$3:$A$1424,$A1123),"-")</f>
        <v>1.9270003140599921</v>
      </c>
    </row>
    <row r="1124" spans="1:50" ht="14.4" x14ac:dyDescent="0.3">
      <c r="A1124" s="7">
        <v>547</v>
      </c>
      <c r="B1124" s="7" t="s">
        <v>5720</v>
      </c>
      <c r="D1124" s="8" t="s">
        <v>5721</v>
      </c>
      <c r="E1124" s="19" t="s">
        <v>5722</v>
      </c>
      <c r="F1124" s="19" t="s">
        <v>5723</v>
      </c>
      <c r="G1124" s="19" t="s">
        <v>878</v>
      </c>
      <c r="H1124" s="19">
        <v>2</v>
      </c>
      <c r="I1124" s="19">
        <v>2024</v>
      </c>
      <c r="J1124" s="19" t="s">
        <v>45</v>
      </c>
      <c r="K1124" s="19" t="s">
        <v>5267</v>
      </c>
      <c r="L1124" s="19" t="s">
        <v>213</v>
      </c>
      <c r="M1124" s="19" t="s">
        <v>189</v>
      </c>
      <c r="N1124" s="19" t="s">
        <v>879</v>
      </c>
      <c r="O1124" s="19" t="s">
        <v>1025</v>
      </c>
      <c r="P1124" s="19" t="s">
        <v>51</v>
      </c>
      <c r="Q1124" s="9" t="s">
        <v>1218</v>
      </c>
      <c r="R1124" s="20">
        <v>3</v>
      </c>
      <c r="S1124" s="20">
        <v>1</v>
      </c>
      <c r="T1124" s="20">
        <v>2.97</v>
      </c>
      <c r="U1124" s="20" t="s">
        <v>397</v>
      </c>
      <c r="V1124" s="21">
        <f>_xlfn.XLOOKUP(D1124,'[1]Gen. Real'!$A:$A,'[1]Gen. Real'!$C:$C,"-",0)</f>
        <v>3.7199999999999998E-3</v>
      </c>
      <c r="W1124" s="22"/>
      <c r="X1124" s="22" t="str">
        <f>_xlfn.XLOOKUP(D1124,[1]Vertimiento!$A:$A,[1]Vertimiento!$E:$E,"-",0)</f>
        <v>-</v>
      </c>
      <c r="Y1124" s="23" t="str">
        <f t="shared" si="68"/>
        <v>-</v>
      </c>
      <c r="Z1124" s="19" t="str">
        <f>_xlfn.XLOOKUP(D1124,[1]Cmg!$I$4:$I$85,[1]Cmg!$M$4:$M$85,"----",0,1)</f>
        <v>----</v>
      </c>
      <c r="AA1124" s="19" t="str">
        <f>_xlfn.XLOOKUP(D1124,[1]Cmg!$A$4:$A$89,[1]Cmg!$B$4:$B$89,"----",0,1)</f>
        <v>----</v>
      </c>
      <c r="AB1124" s="19" t="str">
        <f>_xlfn.XLOOKUP(D1124,[1]Cmg!$E$4:$E$89,[1]Cmg!$F$4:$F$89,"----",0,1)</f>
        <v>----</v>
      </c>
      <c r="AC1124" s="19" t="str">
        <f>_xlfn.XLOOKUP(D1124,[1]Cmg!$O$4:$O$89,[1]Cmg!$P$4:$P$89,"----",0,1)</f>
        <v>----</v>
      </c>
      <c r="AD1124" s="24" t="str">
        <f>_xlfn.XLOOKUP(D1124,[1]Cmg!$S$4:$S$89,[1]Cmg!$U$4:$U$89,"----",0,1)</f>
        <v>----</v>
      </c>
      <c r="AG1124" s="25">
        <f>IFERROR(SUMIFS('[1]BD Unidades'!$AH:$AH,'[1]BD Unidades'!$A:$A,'BD Centrales 2023'!$A1124),"-")</f>
        <v>3</v>
      </c>
      <c r="AH1124" s="25">
        <f>SUMIFS('[1]BD Unidades'!$AJ$3:$AJ$1424,'[1]BD Unidades'!$A$3:$A$1424,$A1124)</f>
        <v>8701.5333333333292</v>
      </c>
      <c r="AI1124" s="25">
        <f>SUMIFS('[1]BD Unidades'!$AL$3:$AL$1424,'[1]BD Unidades'!$A$3:$A$1424,$A1124)</f>
        <v>0</v>
      </c>
      <c r="AJ1124" s="26">
        <f t="shared" si="69"/>
        <v>0</v>
      </c>
      <c r="AK1124" s="27">
        <f>IFERROR(SUMIFS('[1]BD Unidades'!$AO$3:$AO$1424,'[1]BD Unidades'!$A$3:$A$1424,$A1124),"-")</f>
        <v>0</v>
      </c>
      <c r="AL1124" s="27">
        <f>IFERROR(SUMIFS('[1]BD Unidades'!$AQ$3:$AQ$1424,'[1]BD Unidades'!$A$3:$A$1424,$A1124),"-")</f>
        <v>0</v>
      </c>
      <c r="AM1124" s="27">
        <f>IFERROR(SUMIFS('[1]BD Unidades'!$AS$3:$AS$1424,'[1]BD Unidades'!$A$3:$A$1424,$A1124),"-")</f>
        <v>0</v>
      </c>
      <c r="AN1124" s="27">
        <f>IFERROR(SUMIFS('[1]BD Unidades'!$AU$3:$AU$1424,'[1]BD Unidades'!$A$3:$A$1424,$A1124),"-")</f>
        <v>0</v>
      </c>
      <c r="AO1124" s="27"/>
      <c r="AP1124" s="27"/>
      <c r="AQ1124" s="25">
        <f>IFERROR(SUMIFS('[1]BD Unidades'!$AZ$3:$AZ$1424,'[1]BD Unidades'!$A$3:$A$1424,$A1124),"-")</f>
        <v>3</v>
      </c>
      <c r="AR1124" s="25">
        <f>IFERROR(SUMIFS('[1]BD Unidades'!$BA$3:$BA$1424,'[1]BD Unidades'!$A$3:$A$1424,$A1124),"-")</f>
        <v>3</v>
      </c>
      <c r="AS1124" s="28">
        <f>SUMIFS('[1]BD Unidades'!$BC$3:$BC$1424,'[1]BD Unidades'!$A$3:$A$1424,$A1124)</f>
        <v>1E-4</v>
      </c>
      <c r="AT1124" s="28">
        <f>SUMIFS('[1]BD Unidades'!$BE$3:$BE$1424,'[1]BD Unidades'!$A$3:$A$1424,$A1124)</f>
        <v>0.99748858447488598</v>
      </c>
      <c r="AU1124" s="29">
        <f t="shared" si="70"/>
        <v>0.99738883561643854</v>
      </c>
      <c r="AV1124" s="30">
        <f t="shared" si="71"/>
        <v>0.01</v>
      </c>
      <c r="AW1124" s="25">
        <f>IFERROR(SUMIFS('[1]BD Unidades'!$BI$3:$BI$1424,'[1]BD Unidades'!$A$3:$A$1424,$A1124),"-")</f>
        <v>2.9622448417808251</v>
      </c>
      <c r="AX1124" s="25">
        <f>IFERROR(SUMIFS('[1]BD Unidades'!$BJ$3:$BJ$1424,'[1]BD Unidades'!$A$3:$A$1424,$A1124),"-")</f>
        <v>1.9055456940134496</v>
      </c>
    </row>
    <row r="1125" spans="1:50" ht="14.4" x14ac:dyDescent="0.3">
      <c r="A1125" s="7">
        <v>548</v>
      </c>
      <c r="B1125" s="7" t="s">
        <v>5724</v>
      </c>
      <c r="D1125" s="8" t="s">
        <v>5725</v>
      </c>
      <c r="E1125" s="19" t="s">
        <v>5722</v>
      </c>
      <c r="F1125" s="19" t="s">
        <v>5722</v>
      </c>
      <c r="G1125" s="19" t="s">
        <v>5726</v>
      </c>
      <c r="H1125" s="19">
        <v>2</v>
      </c>
      <c r="I1125" s="19">
        <v>2024</v>
      </c>
      <c r="J1125" s="19" t="s">
        <v>45</v>
      </c>
      <c r="K1125" s="19" t="s">
        <v>5267</v>
      </c>
      <c r="L1125" s="19" t="s">
        <v>213</v>
      </c>
      <c r="M1125" s="19" t="s">
        <v>164</v>
      </c>
      <c r="N1125" s="19" t="s">
        <v>371</v>
      </c>
      <c r="O1125" s="19" t="s">
        <v>2705</v>
      </c>
      <c r="P1125" s="19" t="s">
        <v>51</v>
      </c>
      <c r="Q1125" s="9" t="s">
        <v>5727</v>
      </c>
      <c r="R1125" s="20">
        <v>3</v>
      </c>
      <c r="S1125" s="20">
        <v>1</v>
      </c>
      <c r="T1125" s="20">
        <v>2.97</v>
      </c>
      <c r="U1125" s="20" t="s">
        <v>397</v>
      </c>
      <c r="V1125" s="21">
        <f>_xlfn.XLOOKUP(D1125,'[1]Gen. Real'!$A:$A,'[1]Gen. Real'!$C:$C,"-",0)</f>
        <v>8.9000000000000006E-4</v>
      </c>
      <c r="W1125" s="22"/>
      <c r="X1125" s="22" t="str">
        <f>_xlfn.XLOOKUP(D1125,[1]Vertimiento!$A:$A,[1]Vertimiento!$E:$E,"-",0)</f>
        <v>-</v>
      </c>
      <c r="Y1125" s="23" t="str">
        <f t="shared" si="68"/>
        <v>-</v>
      </c>
      <c r="Z1125" s="19" t="str">
        <f>_xlfn.XLOOKUP(D1125,[1]Cmg!$I$4:$I$85,[1]Cmg!$M$4:$M$85,"----",0,1)</f>
        <v>----</v>
      </c>
      <c r="AA1125" s="19" t="str">
        <f>_xlfn.XLOOKUP(D1125,[1]Cmg!$A$4:$A$89,[1]Cmg!$B$4:$B$89,"----",0,1)</f>
        <v>----</v>
      </c>
      <c r="AB1125" s="19" t="str">
        <f>_xlfn.XLOOKUP(D1125,[1]Cmg!$E$4:$E$89,[1]Cmg!$F$4:$F$89,"----",0,1)</f>
        <v>----</v>
      </c>
      <c r="AC1125" s="19" t="str">
        <f>_xlfn.XLOOKUP(D1125,[1]Cmg!$O$4:$O$89,[1]Cmg!$P$4:$P$89,"----",0,1)</f>
        <v>----</v>
      </c>
      <c r="AD1125" s="24" t="str">
        <f>_xlfn.XLOOKUP(D1125,[1]Cmg!$S$4:$S$89,[1]Cmg!$U$4:$U$89,"----",0,1)</f>
        <v>----</v>
      </c>
      <c r="AG1125" s="25">
        <f>IFERROR(SUMIFS('[1]BD Unidades'!$AH:$AH,'[1]BD Unidades'!$A:$A,'BD Centrales 2023'!$A1125),"-")</f>
        <v>3</v>
      </c>
      <c r="AH1125" s="25">
        <f>SUMIFS('[1]BD Unidades'!$AJ$3:$AJ$1424,'[1]BD Unidades'!$A$3:$A$1424,$A1125)</f>
        <v>8738</v>
      </c>
      <c r="AI1125" s="25">
        <f>SUMIFS('[1]BD Unidades'!$AL$3:$AL$1424,'[1]BD Unidades'!$A$3:$A$1424,$A1125)</f>
        <v>0</v>
      </c>
      <c r="AJ1125" s="26">
        <f t="shared" si="69"/>
        <v>0</v>
      </c>
      <c r="AK1125" s="27">
        <f>IFERROR(SUMIFS('[1]BD Unidades'!$AO$3:$AO$1424,'[1]BD Unidades'!$A$3:$A$1424,$A1125),"-")</f>
        <v>0</v>
      </c>
      <c r="AL1125" s="27">
        <f>IFERROR(SUMIFS('[1]BD Unidades'!$AQ$3:$AQ$1424,'[1]BD Unidades'!$A$3:$A$1424,$A1125),"-")</f>
        <v>0</v>
      </c>
      <c r="AM1125" s="27">
        <f>IFERROR(SUMIFS('[1]BD Unidades'!$AS$3:$AS$1424,'[1]BD Unidades'!$A$3:$A$1424,$A1125),"-")</f>
        <v>0</v>
      </c>
      <c r="AN1125" s="27">
        <f>IFERROR(SUMIFS('[1]BD Unidades'!$AU$3:$AU$1424,'[1]BD Unidades'!$A$3:$A$1424,$A1125),"-")</f>
        <v>0</v>
      </c>
      <c r="AO1125" s="27"/>
      <c r="AP1125" s="27"/>
      <c r="AQ1125" s="25">
        <f>IFERROR(SUMIFS('[1]BD Unidades'!$AZ$3:$AZ$1424,'[1]BD Unidades'!$A$3:$A$1424,$A1125),"-")</f>
        <v>3</v>
      </c>
      <c r="AR1125" s="25">
        <f>IFERROR(SUMIFS('[1]BD Unidades'!$BA$3:$BA$1424,'[1]BD Unidades'!$A$3:$A$1424,$A1125),"-")</f>
        <v>3</v>
      </c>
      <c r="AS1125" s="28">
        <f>SUMIFS('[1]BD Unidades'!$BC$3:$BC$1424,'[1]BD Unidades'!$A$3:$A$1424,$A1125)</f>
        <v>1E-4</v>
      </c>
      <c r="AT1125" s="28">
        <f>SUMIFS('[1]BD Unidades'!$BE$3:$BE$1424,'[1]BD Unidades'!$A$3:$A$1424,$A1125)</f>
        <v>0.99748858447488598</v>
      </c>
      <c r="AU1125" s="29">
        <f t="shared" si="70"/>
        <v>0.99738883561643854</v>
      </c>
      <c r="AV1125" s="30">
        <f t="shared" si="71"/>
        <v>0.01</v>
      </c>
      <c r="AW1125" s="25">
        <f>IFERROR(SUMIFS('[1]BD Unidades'!$BI$3:$BI$1424,'[1]BD Unidades'!$A$3:$A$1424,$A1125),"-")</f>
        <v>2.9921665068493088</v>
      </c>
      <c r="AX1125" s="25">
        <f>IFERROR(SUMIFS('[1]BD Unidades'!$BJ$3:$BJ$1424,'[1]BD Unidades'!$A$3:$A$1424,$A1125),"-")</f>
        <v>1.9247936303166095</v>
      </c>
    </row>
    <row r="1126" spans="1:50" ht="14.4" x14ac:dyDescent="0.3">
      <c r="A1126" s="7">
        <v>552</v>
      </c>
      <c r="B1126" s="7" t="s">
        <v>5556</v>
      </c>
      <c r="D1126" s="8" t="s">
        <v>5557</v>
      </c>
      <c r="E1126" s="19" t="s">
        <v>5558</v>
      </c>
      <c r="F1126" s="19" t="s">
        <v>5558</v>
      </c>
      <c r="G1126" s="19" t="s">
        <v>5559</v>
      </c>
      <c r="H1126" s="19">
        <v>6</v>
      </c>
      <c r="I1126" s="19">
        <v>2024</v>
      </c>
      <c r="J1126" s="19" t="s">
        <v>45</v>
      </c>
      <c r="K1126" s="19" t="s">
        <v>5267</v>
      </c>
      <c r="L1126" s="19" t="s">
        <v>213</v>
      </c>
      <c r="M1126" s="19" t="s">
        <v>189</v>
      </c>
      <c r="N1126" s="19" t="s">
        <v>2074</v>
      </c>
      <c r="O1126" s="19" t="s">
        <v>2074</v>
      </c>
      <c r="P1126" s="19" t="s">
        <v>51</v>
      </c>
      <c r="Q1126" s="9" t="s">
        <v>1190</v>
      </c>
      <c r="R1126" s="20">
        <v>3</v>
      </c>
      <c r="S1126" s="20">
        <v>0.5</v>
      </c>
      <c r="T1126" s="20">
        <v>2.9849999999999999</v>
      </c>
      <c r="U1126" s="20" t="s">
        <v>397</v>
      </c>
      <c r="V1126" s="21">
        <f>_xlfn.XLOOKUP(D1126,'[1]Gen. Real'!$A:$A,'[1]Gen. Real'!$C:$C,"-",0)</f>
        <v>1.7549999999999993E-2</v>
      </c>
      <c r="W1126" s="22"/>
      <c r="X1126" s="22" t="str">
        <f>_xlfn.XLOOKUP(D1126,[1]Vertimiento!$A:$A,[1]Vertimiento!$E:$E,"-",0)</f>
        <v>-</v>
      </c>
      <c r="Y1126" s="23" t="str">
        <f t="shared" si="68"/>
        <v>-</v>
      </c>
      <c r="Z1126" s="19" t="str">
        <f>_xlfn.XLOOKUP(D1126,[1]Cmg!$I$4:$I$85,[1]Cmg!$M$4:$M$85,"----",0,1)</f>
        <v>----</v>
      </c>
      <c r="AA1126" s="19" t="str">
        <f>_xlfn.XLOOKUP(D1126,[1]Cmg!$A$4:$A$89,[1]Cmg!$B$4:$B$89,"----",0,1)</f>
        <v>----</v>
      </c>
      <c r="AB1126" s="19" t="str">
        <f>_xlfn.XLOOKUP(D1126,[1]Cmg!$E$4:$E$89,[1]Cmg!$F$4:$F$89,"----",0,1)</f>
        <v>----</v>
      </c>
      <c r="AC1126" s="19" t="str">
        <f>_xlfn.XLOOKUP(D1126,[1]Cmg!$O$4:$O$89,[1]Cmg!$P$4:$P$89,"----",0,1)</f>
        <v>----</v>
      </c>
      <c r="AD1126" s="24" t="str">
        <f>_xlfn.XLOOKUP(D1126,[1]Cmg!$S$4:$S$89,[1]Cmg!$U$4:$U$89,"----",0,1)</f>
        <v>----</v>
      </c>
      <c r="AG1126" s="25">
        <f>IFERROR(SUMIFS('[1]BD Unidades'!$AH:$AH,'[1]BD Unidades'!$A:$A,'BD Centrales 2023'!$A1126),"-")</f>
        <v>3</v>
      </c>
      <c r="AH1126" s="25">
        <f>SUMIFS('[1]BD Unidades'!$AJ$3:$AJ$1424,'[1]BD Unidades'!$A$3:$A$1424,$A1126)</f>
        <v>8760</v>
      </c>
      <c r="AI1126" s="25">
        <f>SUMIFS('[1]BD Unidades'!$AL$3:$AL$1424,'[1]BD Unidades'!$A$3:$A$1424,$A1126)</f>
        <v>0</v>
      </c>
      <c r="AJ1126" s="26">
        <f t="shared" si="69"/>
        <v>0</v>
      </c>
      <c r="AK1126" s="27">
        <f>IFERROR(SUMIFS('[1]BD Unidades'!$AO$3:$AO$1424,'[1]BD Unidades'!$A$3:$A$1424,$A1126),"-")</f>
        <v>0</v>
      </c>
      <c r="AL1126" s="27">
        <f>IFERROR(SUMIFS('[1]BD Unidades'!$AQ$3:$AQ$1424,'[1]BD Unidades'!$A$3:$A$1424,$A1126),"-")</f>
        <v>0</v>
      </c>
      <c r="AM1126" s="27">
        <f>IFERROR(SUMIFS('[1]BD Unidades'!$AS$3:$AS$1424,'[1]BD Unidades'!$A$3:$A$1424,$A1126),"-")</f>
        <v>0</v>
      </c>
      <c r="AN1126" s="27">
        <f>IFERROR(SUMIFS('[1]BD Unidades'!$AU$3:$AU$1424,'[1]BD Unidades'!$A$3:$A$1424,$A1126),"-")</f>
        <v>0</v>
      </c>
      <c r="AO1126" s="27"/>
      <c r="AP1126" s="27"/>
      <c r="AQ1126" s="25">
        <f>IFERROR(SUMIFS('[1]BD Unidades'!$AZ$3:$AZ$1424,'[1]BD Unidades'!$A$3:$A$1424,$A1126),"-")</f>
        <v>3</v>
      </c>
      <c r="AR1126" s="25">
        <f>IFERROR(SUMIFS('[1]BD Unidades'!$BA$3:$BA$1424,'[1]BD Unidades'!$A$3:$A$1424,$A1126),"-")</f>
        <v>3</v>
      </c>
      <c r="AS1126" s="28">
        <f>SUMIFS('[1]BD Unidades'!$BC$3:$BC$1424,'[1]BD Unidades'!$A$3:$A$1424,$A1126)</f>
        <v>1E-4</v>
      </c>
      <c r="AT1126" s="28">
        <f>SUMIFS('[1]BD Unidades'!$BE$3:$BE$1424,'[1]BD Unidades'!$A$3:$A$1424,$A1126)</f>
        <v>1</v>
      </c>
      <c r="AU1126" s="29">
        <f t="shared" si="70"/>
        <v>0.99990000000000001</v>
      </c>
      <c r="AV1126" s="30">
        <f t="shared" si="71"/>
        <v>5.0000000000000001E-3</v>
      </c>
      <c r="AW1126" s="25">
        <f>IFERROR(SUMIFS('[1]BD Unidades'!$BI$3:$BI$1424,'[1]BD Unidades'!$A$3:$A$1424,$A1126),"-")</f>
        <v>2.9997000000000034</v>
      </c>
      <c r="AX1126" s="25">
        <f>IFERROR(SUMIFS('[1]BD Unidades'!$BJ$3:$BJ$1424,'[1]BD Unidades'!$A$3:$A$1424,$A1126),"-")</f>
        <v>1.9296397575616335</v>
      </c>
    </row>
    <row r="1127" spans="1:50" ht="14.4" x14ac:dyDescent="0.3">
      <c r="A1127" s="7">
        <v>557</v>
      </c>
      <c r="B1127" s="7" t="s">
        <v>6189</v>
      </c>
      <c r="D1127" s="8" t="s">
        <v>6190</v>
      </c>
      <c r="E1127" s="19" t="s">
        <v>6191</v>
      </c>
      <c r="F1127" s="19" t="s">
        <v>6191</v>
      </c>
      <c r="G1127" s="19" t="s">
        <v>6192</v>
      </c>
      <c r="H1127" s="19">
        <v>26</v>
      </c>
      <c r="I1127" s="19">
        <v>2024</v>
      </c>
      <c r="J1127" s="19" t="s">
        <v>45</v>
      </c>
      <c r="K1127" s="19" t="s">
        <v>5267</v>
      </c>
      <c r="L1127" s="19" t="s">
        <v>47</v>
      </c>
      <c r="M1127" s="19" t="s">
        <v>90</v>
      </c>
      <c r="N1127" s="19" t="s">
        <v>868</v>
      </c>
      <c r="O1127" s="19" t="s">
        <v>1461</v>
      </c>
      <c r="P1127" s="19" t="s">
        <v>51</v>
      </c>
      <c r="Q1127" s="9" t="s">
        <v>6194</v>
      </c>
      <c r="R1127" s="20">
        <v>44.46</v>
      </c>
      <c r="S1127" s="20">
        <v>1.75</v>
      </c>
      <c r="T1127" s="20">
        <v>43.68</v>
      </c>
      <c r="U1127" s="20">
        <v>1.2</v>
      </c>
      <c r="V1127" s="21">
        <f>_xlfn.XLOOKUP(D1127,'[1]Gen. Real'!$A:$A,'[1]Gen. Real'!$C:$C,"-",0)</f>
        <v>82.796600000000012</v>
      </c>
      <c r="W1127" s="22"/>
      <c r="X1127" s="22" t="str">
        <f>_xlfn.XLOOKUP(D1127,[1]Vertimiento!$A:$A,[1]Vertimiento!$E:$E,"-",0)</f>
        <v>-</v>
      </c>
      <c r="Y1127" s="23" t="str">
        <f t="shared" si="68"/>
        <v>-</v>
      </c>
      <c r="Z1127" s="19" t="str">
        <f>_xlfn.XLOOKUP(D1127,[1]Cmg!$I$4:$I$85,[1]Cmg!$M$4:$M$85,"----",0,1)</f>
        <v>----</v>
      </c>
      <c r="AA1127" s="19" t="str">
        <f>_xlfn.XLOOKUP(D1127,[1]Cmg!$A$4:$A$89,[1]Cmg!$B$4:$B$89,"----",0,1)</f>
        <v>----</v>
      </c>
      <c r="AB1127" s="19" t="str">
        <f>_xlfn.XLOOKUP(D1127,[1]Cmg!$E$4:$E$89,[1]Cmg!$F$4:$F$89,"----",0,1)</f>
        <v>----</v>
      </c>
      <c r="AC1127" s="19" t="str">
        <f>_xlfn.XLOOKUP(D1127,[1]Cmg!$O$4:$O$89,[1]Cmg!$P$4:$P$89,"----",0,1)</f>
        <v>----</v>
      </c>
      <c r="AD1127" s="24" t="str">
        <f>_xlfn.XLOOKUP(D1127,[1]Cmg!$S$4:$S$89,[1]Cmg!$U$4:$U$89,"----",0,1)</f>
        <v>----</v>
      </c>
      <c r="AG1127" s="25">
        <f>IFERROR(SUMIFS('[1]BD Unidades'!$AH:$AH,'[1]BD Unidades'!$A:$A,'BD Centrales 2023'!$A1127),"-")</f>
        <v>41.535999999999987</v>
      </c>
      <c r="AH1127" s="25">
        <f>SUMIFS('[1]BD Unidades'!$AJ$3:$AJ$1424,'[1]BD Unidades'!$A$3:$A$1424,$A1127)</f>
        <v>4865.8999999999996</v>
      </c>
      <c r="AI1127" s="25">
        <f>SUMIFS('[1]BD Unidades'!$AL$3:$AL$1424,'[1]BD Unidades'!$A$3:$A$1424,$A1127)</f>
        <v>3879.2166666666699</v>
      </c>
      <c r="AJ1127" s="26">
        <f t="shared" si="69"/>
        <v>0.44358661119443832</v>
      </c>
      <c r="AK1127" s="27">
        <f>IFERROR(SUMIFS('[1]BD Unidades'!$AO$3:$AO$1424,'[1]BD Unidades'!$A$3:$A$1424,$A1127),"-")</f>
        <v>0</v>
      </c>
      <c r="AL1127" s="27">
        <f>IFERROR(SUMIFS('[1]BD Unidades'!$AQ$3:$AQ$1424,'[1]BD Unidades'!$A$3:$A$1424,$A1127),"-")</f>
        <v>0</v>
      </c>
      <c r="AM1127" s="27">
        <f>IFERROR(SUMIFS('[1]BD Unidades'!$AS$3:$AS$1424,'[1]BD Unidades'!$A$3:$A$1424,$A1127),"-")</f>
        <v>0</v>
      </c>
      <c r="AN1127" s="27">
        <f>IFERROR(SUMIFS('[1]BD Unidades'!$AU$3:$AU$1424,'[1]BD Unidades'!$A$3:$A$1424,$A1127),"-")</f>
        <v>0</v>
      </c>
      <c r="AO1127" s="27"/>
      <c r="AP1127" s="27"/>
      <c r="AQ1127" s="25">
        <f>IFERROR(SUMIFS('[1]BD Unidades'!$AZ$3:$AZ$1424,'[1]BD Unidades'!$A$3:$A$1424,$A1127),"-")</f>
        <v>41.332498861269201</v>
      </c>
      <c r="AR1127" s="25">
        <f>IFERROR(SUMIFS('[1]BD Unidades'!$BA$3:$BA$1424,'[1]BD Unidades'!$A$3:$A$1424,$A1127),"-")</f>
        <v>41.332498861269201</v>
      </c>
      <c r="AS1127" s="28">
        <f>SUMIFS('[1]BD Unidades'!$BC$3:$BC$1424,'[1]BD Unidades'!$A$3:$A$1424,$A1127)</f>
        <v>4.9670248427455699E-3</v>
      </c>
      <c r="AT1127" s="28">
        <f>SUMIFS('[1]BD Unidades'!$BE$3:$BE$1424,'[1]BD Unidades'!$A$3:$A$1424,$A1127)</f>
        <v>0.99973934550989307</v>
      </c>
      <c r="AU1127" s="29">
        <f t="shared" si="70"/>
        <v>0.99477361534447517</v>
      </c>
      <c r="AV1127" s="30">
        <f t="shared" si="71"/>
        <v>1.7500000000000002E-2</v>
      </c>
      <c r="AW1127" s="25">
        <f>IFERROR(SUMIFS('[1]BD Unidades'!$BI$3:$BI$1424,'[1]BD Unidades'!$A$3:$A$1424,$A1127),"-")</f>
        <v>40.395137580929521</v>
      </c>
      <c r="AX1127" s="25">
        <f>IFERROR(SUMIFS('[1]BD Unidades'!$BJ$3:$BJ$1424,'[1]BD Unidades'!$A$3:$A$1424,$A1127),"-")</f>
        <v>25.985286358080337</v>
      </c>
    </row>
    <row r="1128" spans="1:50" ht="14.4" x14ac:dyDescent="0.3">
      <c r="A1128" s="7">
        <v>561</v>
      </c>
      <c r="B1128" s="7" t="s">
        <v>5688</v>
      </c>
      <c r="D1128" s="8" t="s">
        <v>5689</v>
      </c>
      <c r="E1128" s="19" t="s">
        <v>5690</v>
      </c>
      <c r="F1128" s="19" t="s">
        <v>5690</v>
      </c>
      <c r="G1128" s="19" t="s">
        <v>2554</v>
      </c>
      <c r="H1128" s="19">
        <v>6</v>
      </c>
      <c r="I1128" s="19">
        <v>2024</v>
      </c>
      <c r="J1128" s="19" t="s">
        <v>45</v>
      </c>
      <c r="K1128" s="19" t="s">
        <v>5267</v>
      </c>
      <c r="L1128" s="19" t="s">
        <v>213</v>
      </c>
      <c r="M1128" s="19" t="s">
        <v>477</v>
      </c>
      <c r="N1128" s="19" t="s">
        <v>766</v>
      </c>
      <c r="O1128" s="19" t="s">
        <v>1428</v>
      </c>
      <c r="P1128" s="19" t="s">
        <v>51</v>
      </c>
      <c r="Q1128" s="9" t="s">
        <v>1176</v>
      </c>
      <c r="R1128" s="20">
        <v>3</v>
      </c>
      <c r="S1128" s="20">
        <v>0</v>
      </c>
      <c r="T1128" s="20">
        <v>3</v>
      </c>
      <c r="U1128" s="20" t="s">
        <v>397</v>
      </c>
      <c r="V1128" s="21">
        <f>_xlfn.XLOOKUP(D1128,'[1]Gen. Real'!$A:$A,'[1]Gen. Real'!$C:$C,"-",0)</f>
        <v>1.5980000000000001E-2</v>
      </c>
      <c r="W1128" s="22"/>
      <c r="X1128" s="22" t="str">
        <f>_xlfn.XLOOKUP(D1128,[1]Vertimiento!$A:$A,[1]Vertimiento!$E:$E,"-",0)</f>
        <v>-</v>
      </c>
      <c r="Y1128" s="23" t="str">
        <f t="shared" si="68"/>
        <v>-</v>
      </c>
      <c r="Z1128" s="19" t="str">
        <f>_xlfn.XLOOKUP(D1128,[1]Cmg!$I$4:$I$85,[1]Cmg!$M$4:$M$85,"----",0,1)</f>
        <v>----</v>
      </c>
      <c r="AA1128" s="19" t="str">
        <f>_xlfn.XLOOKUP(D1128,[1]Cmg!$A$4:$A$89,[1]Cmg!$B$4:$B$89,"----",0,1)</f>
        <v>----</v>
      </c>
      <c r="AB1128" s="19" t="str">
        <f>_xlfn.XLOOKUP(D1128,[1]Cmg!$E$4:$E$89,[1]Cmg!$F$4:$F$89,"----",0,1)</f>
        <v>----</v>
      </c>
      <c r="AC1128" s="19" t="str">
        <f>_xlfn.XLOOKUP(D1128,[1]Cmg!$O$4:$O$89,[1]Cmg!$P$4:$P$89,"----",0,1)</f>
        <v>----</v>
      </c>
      <c r="AD1128" s="24" t="str">
        <f>_xlfn.XLOOKUP(D1128,[1]Cmg!$S$4:$S$89,[1]Cmg!$U$4:$U$89,"----",0,1)</f>
        <v>----</v>
      </c>
      <c r="AG1128" s="25">
        <f>IFERROR(SUMIFS('[1]BD Unidades'!$AH:$AH,'[1]BD Unidades'!$A:$A,'BD Centrales 2023'!$A1128),"-")</f>
        <v>3</v>
      </c>
      <c r="AH1128" s="25">
        <f>SUMIFS('[1]BD Unidades'!$AJ$3:$AJ$1424,'[1]BD Unidades'!$A$3:$A$1424,$A1128)</f>
        <v>8760</v>
      </c>
      <c r="AI1128" s="25">
        <f>SUMIFS('[1]BD Unidades'!$AL$3:$AL$1424,'[1]BD Unidades'!$A$3:$A$1424,$A1128)</f>
        <v>0</v>
      </c>
      <c r="AJ1128" s="26">
        <f t="shared" si="69"/>
        <v>0</v>
      </c>
      <c r="AK1128" s="27">
        <f>IFERROR(SUMIFS('[1]BD Unidades'!$AO$3:$AO$1424,'[1]BD Unidades'!$A$3:$A$1424,$A1128),"-")</f>
        <v>0</v>
      </c>
      <c r="AL1128" s="27">
        <f>IFERROR(SUMIFS('[1]BD Unidades'!$AQ$3:$AQ$1424,'[1]BD Unidades'!$A$3:$A$1424,$A1128),"-")</f>
        <v>0</v>
      </c>
      <c r="AM1128" s="27">
        <f>IFERROR(SUMIFS('[1]BD Unidades'!$AS$3:$AS$1424,'[1]BD Unidades'!$A$3:$A$1424,$A1128),"-")</f>
        <v>0</v>
      </c>
      <c r="AN1128" s="27">
        <f>IFERROR(SUMIFS('[1]BD Unidades'!$AU$3:$AU$1424,'[1]BD Unidades'!$A$3:$A$1424,$A1128),"-")</f>
        <v>0</v>
      </c>
      <c r="AO1128" s="27"/>
      <c r="AP1128" s="27"/>
      <c r="AQ1128" s="25">
        <f>IFERROR(SUMIFS('[1]BD Unidades'!$AZ$3:$AZ$1424,'[1]BD Unidades'!$A$3:$A$1424,$A1128),"-")</f>
        <v>3</v>
      </c>
      <c r="AR1128" s="25">
        <f>IFERROR(SUMIFS('[1]BD Unidades'!$BA$3:$BA$1424,'[1]BD Unidades'!$A$3:$A$1424,$A1128),"-")</f>
        <v>3</v>
      </c>
      <c r="AS1128" s="28">
        <f>SUMIFS('[1]BD Unidades'!$BC$3:$BC$1424,'[1]BD Unidades'!$A$3:$A$1424,$A1128)</f>
        <v>1E-4</v>
      </c>
      <c r="AT1128" s="28">
        <f>SUMIFS('[1]BD Unidades'!$BE$3:$BE$1424,'[1]BD Unidades'!$A$3:$A$1424,$A1128)</f>
        <v>1</v>
      </c>
      <c r="AU1128" s="29">
        <f t="shared" si="70"/>
        <v>0.99990000000000001</v>
      </c>
      <c r="AV1128" s="30">
        <f t="shared" si="71"/>
        <v>0</v>
      </c>
      <c r="AW1128" s="25">
        <f>IFERROR(SUMIFS('[1]BD Unidades'!$BI$3:$BI$1424,'[1]BD Unidades'!$A$3:$A$1424,$A1128),"-")</f>
        <v>2.9997000000000034</v>
      </c>
      <c r="AX1128" s="25">
        <f>IFERROR(SUMIFS('[1]BD Unidades'!$BJ$3:$BJ$1424,'[1]BD Unidades'!$A$3:$A$1424,$A1128),"-")</f>
        <v>1.9296397575616335</v>
      </c>
    </row>
    <row r="1129" spans="1:50" ht="14.4" x14ac:dyDescent="0.3">
      <c r="A1129" s="7">
        <v>566</v>
      </c>
      <c r="B1129" s="7" t="s">
        <v>6088</v>
      </c>
      <c r="D1129" s="8" t="s">
        <v>6089</v>
      </c>
      <c r="E1129" s="19" t="s">
        <v>5380</v>
      </c>
      <c r="F1129" s="19" t="s">
        <v>5380</v>
      </c>
      <c r="G1129" s="19" t="s">
        <v>6090</v>
      </c>
      <c r="H1129" s="19">
        <v>56</v>
      </c>
      <c r="I1129" s="19">
        <v>2024</v>
      </c>
      <c r="J1129" s="19" t="s">
        <v>45</v>
      </c>
      <c r="K1129" s="19" t="s">
        <v>5267</v>
      </c>
      <c r="L1129" s="19" t="s">
        <v>47</v>
      </c>
      <c r="M1129" s="19" t="s">
        <v>497</v>
      </c>
      <c r="N1129" s="19" t="s">
        <v>579</v>
      </c>
      <c r="O1129" s="19" t="s">
        <v>580</v>
      </c>
      <c r="P1129" s="19" t="s">
        <v>51</v>
      </c>
      <c r="Q1129" s="9" t="s">
        <v>6091</v>
      </c>
      <c r="R1129" s="20">
        <v>104.16</v>
      </c>
      <c r="S1129" s="20">
        <v>2.69</v>
      </c>
      <c r="T1129" s="20">
        <v>101.36</v>
      </c>
      <c r="U1129" s="20">
        <v>0.46800000000000003</v>
      </c>
      <c r="V1129" s="21">
        <f>_xlfn.XLOOKUP(D1129,'[1]Gen. Real'!$A:$A,'[1]Gen. Real'!$C:$C,"-",0)</f>
        <v>0.11436999999999997</v>
      </c>
      <c r="W1129" s="22"/>
      <c r="X1129" s="22" t="str">
        <f>_xlfn.XLOOKUP(D1129,[1]Vertimiento!$A:$A,[1]Vertimiento!$E:$E,"-",0)</f>
        <v>-</v>
      </c>
      <c r="Y1129" s="23" t="str">
        <f t="shared" si="68"/>
        <v>-</v>
      </c>
      <c r="Z1129" s="19" t="str">
        <f>_xlfn.XLOOKUP(D1129,[1]Cmg!$I$4:$I$85,[1]Cmg!$M$4:$M$85,"----",0,1)</f>
        <v>----</v>
      </c>
      <c r="AA1129" s="19" t="str">
        <f>_xlfn.XLOOKUP(D1129,[1]Cmg!$A$4:$A$89,[1]Cmg!$B$4:$B$89,"----",0,1)</f>
        <v>----</v>
      </c>
      <c r="AB1129" s="19" t="str">
        <f>_xlfn.XLOOKUP(D1129,[1]Cmg!$E$4:$E$89,[1]Cmg!$F$4:$F$89,"----",0,1)</f>
        <v>----</v>
      </c>
      <c r="AC1129" s="19" t="str">
        <f>_xlfn.XLOOKUP(D1129,[1]Cmg!$O$4:$O$89,[1]Cmg!$P$4:$P$89,"----",0,1)</f>
        <v>----</v>
      </c>
      <c r="AD1129" s="24" t="str">
        <f>_xlfn.XLOOKUP(D1129,[1]Cmg!$S$4:$S$89,[1]Cmg!$U$4:$U$89,"----",0,1)</f>
        <v>----</v>
      </c>
      <c r="AG1129" s="25">
        <f>IFERROR(SUMIFS('[1]BD Unidades'!$AH:$AH,'[1]BD Unidades'!$A:$A,'BD Centrales 2023'!$A1129),"-")</f>
        <v>104.16</v>
      </c>
      <c r="AH1129" s="25">
        <f>SUMIFS('[1]BD Unidades'!$AJ$3:$AJ$1424,'[1]BD Unidades'!$A$3:$A$1424,$A1129)</f>
        <v>8602.4</v>
      </c>
      <c r="AI1129" s="25">
        <f>SUMIFS('[1]BD Unidades'!$AL$3:$AL$1424,'[1]BD Unidades'!$A$3:$A$1424,$A1129)</f>
        <v>15.616666666666699</v>
      </c>
      <c r="AJ1129" s="26">
        <f t="shared" si="69"/>
        <v>1.8120952036528165E-3</v>
      </c>
      <c r="AK1129" s="27">
        <f>IFERROR(SUMIFS('[1]BD Unidades'!$AO$3:$AO$1424,'[1]BD Unidades'!$A$3:$A$1424,$A1129),"-")</f>
        <v>0</v>
      </c>
      <c r="AL1129" s="27">
        <f>IFERROR(SUMIFS('[1]BD Unidades'!$AQ$3:$AQ$1424,'[1]BD Unidades'!$A$3:$A$1424,$A1129),"-")</f>
        <v>0</v>
      </c>
      <c r="AM1129" s="27">
        <f>IFERROR(SUMIFS('[1]BD Unidades'!$AS$3:$AS$1424,'[1]BD Unidades'!$A$3:$A$1424,$A1129),"-")</f>
        <v>0</v>
      </c>
      <c r="AN1129" s="27">
        <f>IFERROR(SUMIFS('[1]BD Unidades'!$AU$3:$AU$1424,'[1]BD Unidades'!$A$3:$A$1424,$A1129),"-")</f>
        <v>0</v>
      </c>
      <c r="AO1129" s="27"/>
      <c r="AP1129" s="27"/>
      <c r="AQ1129" s="25">
        <f>IFERROR(SUMIFS('[1]BD Unidades'!$AZ$3:$AZ$1424,'[1]BD Unidades'!$A$3:$A$1424,$A1129),"-")</f>
        <v>104.0152840850262</v>
      </c>
      <c r="AR1129" s="25">
        <f>IFERROR(SUMIFS('[1]BD Unidades'!$BA$3:$BA$1424,'[1]BD Unidades'!$A$3:$A$1424,$A1129),"-")</f>
        <v>104.16</v>
      </c>
      <c r="AS1129" s="28">
        <f>SUMIFS('[1]BD Unidades'!$BC$3:$BC$1424,'[1]BD Unidades'!$A$3:$A$1424,$A1129)</f>
        <v>1E-4</v>
      </c>
      <c r="AT1129" s="28">
        <f>SUMIFS('[1]BD Unidades'!$BE$3:$BE$1424,'[1]BD Unidades'!$A$3:$A$1424,$A1129)</f>
        <v>0.992846270928463</v>
      </c>
      <c r="AU1129" s="29">
        <f t="shared" si="70"/>
        <v>0.99274698630137015</v>
      </c>
      <c r="AV1129" s="30">
        <f t="shared" si="71"/>
        <v>2.69E-2</v>
      </c>
      <c r="AW1129" s="25">
        <f>IFERROR(SUMIFS('[1]BD Unidades'!$BI$3:$BI$1424,'[1]BD Unidades'!$A$3:$A$1424,$A1129),"-")</f>
        <v>100.48503024004827</v>
      </c>
      <c r="AX1129" s="25">
        <f>IFERROR(SUMIFS('[1]BD Unidades'!$BJ$3:$BJ$1424,'[1]BD Unidades'!$A$3:$A$1424,$A1129),"-")</f>
        <v>64.639767107037358</v>
      </c>
    </row>
    <row r="1130" spans="1:50" ht="14.4" x14ac:dyDescent="0.3">
      <c r="A1130" s="7">
        <v>567</v>
      </c>
      <c r="B1130" s="7" t="s">
        <v>5700</v>
      </c>
      <c r="D1130" s="8" t="s">
        <v>5701</v>
      </c>
      <c r="E1130" s="19" t="s">
        <v>5380</v>
      </c>
      <c r="F1130" s="19" t="s">
        <v>5380</v>
      </c>
      <c r="G1130" s="19" t="s">
        <v>5702</v>
      </c>
      <c r="H1130" s="19">
        <v>42</v>
      </c>
      <c r="I1130" s="19">
        <v>2024</v>
      </c>
      <c r="J1130" s="19" t="s">
        <v>45</v>
      </c>
      <c r="K1130" s="19" t="s">
        <v>5267</v>
      </c>
      <c r="L1130" s="19" t="s">
        <v>47</v>
      </c>
      <c r="M1130" s="19" t="s">
        <v>477</v>
      </c>
      <c r="N1130" s="19" t="s">
        <v>478</v>
      </c>
      <c r="O1130" s="19" t="s">
        <v>617</v>
      </c>
      <c r="P1130" s="19" t="s">
        <v>51</v>
      </c>
      <c r="Q1130" s="9" t="s">
        <v>5703</v>
      </c>
      <c r="R1130" s="20">
        <v>77.72</v>
      </c>
      <c r="S1130" s="20">
        <v>2.25</v>
      </c>
      <c r="T1130" s="20">
        <v>75.97</v>
      </c>
      <c r="U1130" s="20">
        <v>0.46800000000000003</v>
      </c>
      <c r="V1130" s="21">
        <f>_xlfn.XLOOKUP(D1130,'[1]Gen. Real'!$A:$A,'[1]Gen. Real'!$C:$C,"-",0)</f>
        <v>0.85647999999999991</v>
      </c>
      <c r="W1130" s="22"/>
      <c r="X1130" s="22" t="str">
        <f>_xlfn.XLOOKUP(D1130,[1]Vertimiento!$A:$A,[1]Vertimiento!$E:$E,"-",0)</f>
        <v>-</v>
      </c>
      <c r="Y1130" s="23" t="str">
        <f t="shared" si="68"/>
        <v>-</v>
      </c>
      <c r="Z1130" s="19" t="str">
        <f>_xlfn.XLOOKUP(D1130,[1]Cmg!$I$4:$I$85,[1]Cmg!$M$4:$M$85,"----",0,1)</f>
        <v>----</v>
      </c>
      <c r="AA1130" s="19" t="str">
        <f>_xlfn.XLOOKUP(D1130,[1]Cmg!$A$4:$A$89,[1]Cmg!$B$4:$B$89,"----",0,1)</f>
        <v>----</v>
      </c>
      <c r="AB1130" s="19" t="str">
        <f>_xlfn.XLOOKUP(D1130,[1]Cmg!$E$4:$E$89,[1]Cmg!$F$4:$F$89,"----",0,1)</f>
        <v>----</v>
      </c>
      <c r="AC1130" s="19" t="str">
        <f>_xlfn.XLOOKUP(D1130,[1]Cmg!$O$4:$O$89,[1]Cmg!$P$4:$P$89,"----",0,1)</f>
        <v>----</v>
      </c>
      <c r="AD1130" s="24" t="str">
        <f>_xlfn.XLOOKUP(D1130,[1]Cmg!$S$4:$S$89,[1]Cmg!$U$4:$U$89,"----",0,1)</f>
        <v>----</v>
      </c>
      <c r="AG1130" s="25">
        <f>IFERROR(SUMIFS('[1]BD Unidades'!$AH:$AH,'[1]BD Unidades'!$A:$A,'BD Centrales 2023'!$A1130),"-")</f>
        <v>77.72</v>
      </c>
      <c r="AH1130" s="25">
        <f>SUMIFS('[1]BD Unidades'!$AJ$3:$AJ$1424,'[1]BD Unidades'!$A$3:$A$1424,$A1130)</f>
        <v>8682.2166666666708</v>
      </c>
      <c r="AI1130" s="25">
        <f>SUMIFS('[1]BD Unidades'!$AL$3:$AL$1424,'[1]BD Unidades'!$A$3:$A$1424,$A1130)</f>
        <v>3.25</v>
      </c>
      <c r="AJ1130" s="26">
        <f t="shared" si="69"/>
        <v>3.7418829922782868E-4</v>
      </c>
      <c r="AK1130" s="27">
        <f>IFERROR(SUMIFS('[1]BD Unidades'!$AO$3:$AO$1424,'[1]BD Unidades'!$A$3:$A$1424,$A1130),"-")</f>
        <v>0</v>
      </c>
      <c r="AL1130" s="27">
        <f>IFERROR(SUMIFS('[1]BD Unidades'!$AQ$3:$AQ$1424,'[1]BD Unidades'!$A$3:$A$1424,$A1130),"-")</f>
        <v>0</v>
      </c>
      <c r="AM1130" s="27">
        <f>IFERROR(SUMIFS('[1]BD Unidades'!$AS$3:$AS$1424,'[1]BD Unidades'!$A$3:$A$1424,$A1130),"-")</f>
        <v>0</v>
      </c>
      <c r="AN1130" s="27">
        <f>IFERROR(SUMIFS('[1]BD Unidades'!$AU$3:$AU$1424,'[1]BD Unidades'!$A$3:$A$1424,$A1130),"-")</f>
        <v>0</v>
      </c>
      <c r="AO1130" s="27"/>
      <c r="AP1130" s="27"/>
      <c r="AQ1130" s="25">
        <f>IFERROR(SUMIFS('[1]BD Unidades'!$AZ$3:$AZ$1424,'[1]BD Unidades'!$A$3:$A$1424,$A1130),"-")</f>
        <v>77.72</v>
      </c>
      <c r="AR1130" s="25">
        <f>IFERROR(SUMIFS('[1]BD Unidades'!$BA$3:$BA$1424,'[1]BD Unidades'!$A$3:$A$1424,$A1130),"-")</f>
        <v>77.72</v>
      </c>
      <c r="AS1130" s="28">
        <f>SUMIFS('[1]BD Unidades'!$BC$3:$BC$1424,'[1]BD Unidades'!$A$3:$A$1424,$A1130)</f>
        <v>1E-4</v>
      </c>
      <c r="AT1130" s="28">
        <f>SUMIFS('[1]BD Unidades'!$BE$3:$BE$1424,'[1]BD Unidades'!$A$3:$A$1424,$A1130)</f>
        <v>1</v>
      </c>
      <c r="AU1130" s="29">
        <f t="shared" si="70"/>
        <v>0.99990000000000001</v>
      </c>
      <c r="AV1130" s="30">
        <f t="shared" si="71"/>
        <v>2.2499999999999999E-2</v>
      </c>
      <c r="AW1130" s="25">
        <f>IFERROR(SUMIFS('[1]BD Unidades'!$BI$3:$BI$1424,'[1]BD Unidades'!$A$3:$A$1424,$A1130),"-")</f>
        <v>75.962403000000194</v>
      </c>
      <c r="AX1130" s="25">
        <f>IFERROR(SUMIFS('[1]BD Unidades'!$BJ$3:$BJ$1424,'[1]BD Unidades'!$A$3:$A$1424,$A1130),"-")</f>
        <v>48.864910793985835</v>
      </c>
    </row>
    <row r="1131" spans="1:50" ht="14.4" x14ac:dyDescent="0.3">
      <c r="A1131" s="7">
        <v>568</v>
      </c>
      <c r="B1131" s="7" t="s">
        <v>5378</v>
      </c>
      <c r="D1131" s="8" t="s">
        <v>5379</v>
      </c>
      <c r="E1131" s="19" t="s">
        <v>5380</v>
      </c>
      <c r="F1131" s="19" t="s">
        <v>5380</v>
      </c>
      <c r="G1131" s="19" t="s">
        <v>5381</v>
      </c>
      <c r="H1131" s="19">
        <v>56</v>
      </c>
      <c r="I1131" s="19">
        <v>2024</v>
      </c>
      <c r="J1131" s="19" t="s">
        <v>45</v>
      </c>
      <c r="K1131" s="19" t="s">
        <v>5267</v>
      </c>
      <c r="L1131" s="19" t="s">
        <v>47</v>
      </c>
      <c r="M1131" s="19" t="s">
        <v>477</v>
      </c>
      <c r="N1131" s="19" t="s">
        <v>766</v>
      </c>
      <c r="O1131" s="19" t="s">
        <v>1428</v>
      </c>
      <c r="P1131" s="19" t="s">
        <v>51</v>
      </c>
      <c r="Q1131" s="9" t="s">
        <v>5382</v>
      </c>
      <c r="R1131" s="20">
        <v>103.25279999999999</v>
      </c>
      <c r="S1131" s="20">
        <v>1.0304</v>
      </c>
      <c r="T1131" s="20">
        <v>102.1888</v>
      </c>
      <c r="U1131" s="20">
        <v>0.46800000000000003</v>
      </c>
      <c r="V1131" s="21">
        <f>_xlfn.XLOOKUP(D1131,'[1]Gen. Real'!$A:$A,'[1]Gen. Real'!$C:$C,"-",0)</f>
        <v>0.63066000000000011</v>
      </c>
      <c r="W1131" s="22"/>
      <c r="X1131" s="22" t="str">
        <f>_xlfn.XLOOKUP(D1131,[1]Vertimiento!$A:$A,[1]Vertimiento!$E:$E,"-",0)</f>
        <v>-</v>
      </c>
      <c r="Y1131" s="23" t="str">
        <f t="shared" si="68"/>
        <v>-</v>
      </c>
      <c r="Z1131" s="19" t="str">
        <f>_xlfn.XLOOKUP(D1131,[1]Cmg!$I$4:$I$85,[1]Cmg!$M$4:$M$85,"----",0,1)</f>
        <v>----</v>
      </c>
      <c r="AA1131" s="19" t="str">
        <f>_xlfn.XLOOKUP(D1131,[1]Cmg!$A$4:$A$89,[1]Cmg!$B$4:$B$89,"----",0,1)</f>
        <v>----</v>
      </c>
      <c r="AB1131" s="19" t="str">
        <f>_xlfn.XLOOKUP(D1131,[1]Cmg!$E$4:$E$89,[1]Cmg!$F$4:$F$89,"----",0,1)</f>
        <v>----</v>
      </c>
      <c r="AC1131" s="19" t="str">
        <f>_xlfn.XLOOKUP(D1131,[1]Cmg!$O$4:$O$89,[1]Cmg!$P$4:$P$89,"----",0,1)</f>
        <v>----</v>
      </c>
      <c r="AD1131" s="24" t="str">
        <f>_xlfn.XLOOKUP(D1131,[1]Cmg!$S$4:$S$89,[1]Cmg!$U$4:$U$89,"----",0,1)</f>
        <v>----</v>
      </c>
      <c r="AG1131" s="25">
        <f>IFERROR(SUMIFS('[1]BD Unidades'!$AH:$AH,'[1]BD Unidades'!$A:$A,'BD Centrales 2023'!$A1131),"-")</f>
        <v>102.25572534</v>
      </c>
      <c r="AH1131" s="25">
        <f>SUMIFS('[1]BD Unidades'!$AJ$3:$AJ$1424,'[1]BD Unidades'!$A$3:$A$1424,$A1131)</f>
        <v>8750.4333333333307</v>
      </c>
      <c r="AI1131" s="25">
        <f>SUMIFS('[1]BD Unidades'!$AL$3:$AL$1424,'[1]BD Unidades'!$A$3:$A$1424,$A1131)</f>
        <v>9.56666666666667</v>
      </c>
      <c r="AJ1131" s="26">
        <f t="shared" si="69"/>
        <v>1.092085235920853E-3</v>
      </c>
      <c r="AK1131" s="27">
        <f>IFERROR(SUMIFS('[1]BD Unidades'!$AO$3:$AO$1424,'[1]BD Unidades'!$A$3:$A$1424,$A1131),"-")</f>
        <v>0</v>
      </c>
      <c r="AL1131" s="27">
        <f>IFERROR(SUMIFS('[1]BD Unidades'!$AQ$3:$AQ$1424,'[1]BD Unidades'!$A$3:$A$1424,$A1131),"-")</f>
        <v>0</v>
      </c>
      <c r="AM1131" s="27">
        <f>IFERROR(SUMIFS('[1]BD Unidades'!$AS$3:$AS$1424,'[1]BD Unidades'!$A$3:$A$1424,$A1131),"-")</f>
        <v>0</v>
      </c>
      <c r="AN1131" s="27">
        <f>IFERROR(SUMIFS('[1]BD Unidades'!$AU$3:$AU$1424,'[1]BD Unidades'!$A$3:$A$1424,$A1131),"-")</f>
        <v>0</v>
      </c>
      <c r="AO1131" s="27"/>
      <c r="AP1131" s="27"/>
      <c r="AQ1131" s="25">
        <f>IFERROR(SUMIFS('[1]BD Unidades'!$AZ$3:$AZ$1424,'[1]BD Unidades'!$A$3:$A$1424,$A1131),"-")</f>
        <v>102.25572534</v>
      </c>
      <c r="AR1131" s="25">
        <f>IFERROR(SUMIFS('[1]BD Unidades'!$BA$3:$BA$1424,'[1]BD Unidades'!$A$3:$A$1424,$A1131),"-")</f>
        <v>103.250864523592</v>
      </c>
      <c r="AS1131" s="28">
        <f>SUMIFS('[1]BD Unidades'!$BC$3:$BC$1424,'[1]BD Unidades'!$A$3:$A$1424,$A1131)</f>
        <v>1E-4</v>
      </c>
      <c r="AT1131" s="28">
        <f>SUMIFS('[1]BD Unidades'!$BE$3:$BE$1424,'[1]BD Unidades'!$A$3:$A$1424,$A1131)</f>
        <v>1</v>
      </c>
      <c r="AU1131" s="29">
        <f t="shared" si="70"/>
        <v>0.99990000000000001</v>
      </c>
      <c r="AV1131" s="30">
        <f t="shared" si="71"/>
        <v>1.0304000000000001E-2</v>
      </c>
      <c r="AW1131" s="25">
        <f>IFERROR(SUMIFS('[1]BD Unidades'!$BI$3:$BI$1424,'[1]BD Unidades'!$A$3:$A$1424,$A1131),"-")</f>
        <v>101.19188184108552</v>
      </c>
      <c r="AX1131" s="25">
        <f>IFERROR(SUMIFS('[1]BD Unidades'!$BJ$3:$BJ$1424,'[1]BD Unidades'!$A$3:$A$1424,$A1131),"-")</f>
        <v>65.094468894568635</v>
      </c>
    </row>
    <row r="1132" spans="1:50" ht="14.4" x14ac:dyDescent="0.3">
      <c r="A1132" s="7">
        <v>575</v>
      </c>
      <c r="B1132" s="7" t="s">
        <v>5682</v>
      </c>
      <c r="D1132" s="8" t="s">
        <v>5683</v>
      </c>
      <c r="E1132" s="19" t="s">
        <v>5684</v>
      </c>
      <c r="F1132" s="19" t="s">
        <v>5684</v>
      </c>
      <c r="G1132" s="19" t="s">
        <v>5685</v>
      </c>
      <c r="H1132" s="19">
        <v>1</v>
      </c>
      <c r="I1132" s="19">
        <v>2024</v>
      </c>
      <c r="J1132" s="19" t="s">
        <v>45</v>
      </c>
      <c r="K1132" s="19" t="s">
        <v>5276</v>
      </c>
      <c r="L1132" s="19" t="s">
        <v>213</v>
      </c>
      <c r="M1132" s="19" t="s">
        <v>68</v>
      </c>
      <c r="N1132" s="19" t="s">
        <v>5431</v>
      </c>
      <c r="O1132" s="19" t="s">
        <v>5686</v>
      </c>
      <c r="P1132" s="19" t="s">
        <v>51</v>
      </c>
      <c r="Q1132" s="9" t="s">
        <v>5687</v>
      </c>
      <c r="R1132" s="20">
        <v>3.2</v>
      </c>
      <c r="S1132" s="20">
        <v>6.25</v>
      </c>
      <c r="T1132" s="20">
        <v>3</v>
      </c>
      <c r="U1132" s="20" t="s">
        <v>397</v>
      </c>
      <c r="V1132" s="21">
        <f>_xlfn.XLOOKUP(D1132,'[1]Gen. Real'!$A:$A,'[1]Gen. Real'!$C:$C,"-",0)</f>
        <v>2.5402399999999998</v>
      </c>
      <c r="W1132" s="22"/>
      <c r="X1132" s="22" t="str">
        <f>_xlfn.XLOOKUP(D1132,[1]Vertimiento!$A:$A,[1]Vertimiento!$E:$E,"-",0)</f>
        <v>-</v>
      </c>
      <c r="Y1132" s="23" t="str">
        <f t="shared" si="68"/>
        <v>-</v>
      </c>
      <c r="Z1132" s="19" t="str">
        <f>_xlfn.XLOOKUP(D1132,[1]Cmg!$I$4:$I$85,[1]Cmg!$M$4:$M$85,"----",0,1)</f>
        <v>----</v>
      </c>
      <c r="AA1132" s="19" t="str">
        <f>_xlfn.XLOOKUP(D1132,[1]Cmg!$A$4:$A$89,[1]Cmg!$B$4:$B$89,"----",0,1)</f>
        <v>----</v>
      </c>
      <c r="AB1132" s="19" t="str">
        <f>_xlfn.XLOOKUP(D1132,[1]Cmg!$E$4:$E$89,[1]Cmg!$F$4:$F$89,"----",0,1)</f>
        <v>----</v>
      </c>
      <c r="AC1132" s="19" t="str">
        <f>_xlfn.XLOOKUP(D1132,[1]Cmg!$O$4:$O$89,[1]Cmg!$P$4:$P$89,"----",0,1)</f>
        <v>----</v>
      </c>
      <c r="AD1132" s="24" t="str">
        <f>_xlfn.XLOOKUP(D1132,[1]Cmg!$S$4:$S$89,[1]Cmg!$U$4:$U$89,"----",0,1)</f>
        <v>----</v>
      </c>
      <c r="AG1132" s="25">
        <f>IFERROR(SUMIFS('[1]BD Unidades'!$AH:$AH,'[1]BD Unidades'!$A:$A,'BD Centrales 2023'!$A1132),"-")</f>
        <v>3</v>
      </c>
      <c r="AH1132" s="25">
        <f>SUMIFS('[1]BD Unidades'!$AJ$3:$AJ$1424,'[1]BD Unidades'!$A$3:$A$1424,$A1132)</f>
        <v>2386.2499999999964</v>
      </c>
      <c r="AI1132" s="25">
        <f>SUMIFS('[1]BD Unidades'!$AL$3:$AL$1424,'[1]BD Unidades'!$A$3:$A$1424,$A1132)</f>
        <v>157.5</v>
      </c>
      <c r="AJ1132" s="26">
        <f t="shared" si="69"/>
        <v>6.1916461916462003E-2</v>
      </c>
      <c r="AK1132" s="27">
        <f>IFERROR(SUMIFS('[1]BD Unidades'!$AO$3:$AO$1424,'[1]BD Unidades'!$A$3:$A$1424,$A1132),"-")</f>
        <v>0</v>
      </c>
      <c r="AL1132" s="27">
        <f>IFERROR(SUMIFS('[1]BD Unidades'!$AQ$3:$AQ$1424,'[1]BD Unidades'!$A$3:$A$1424,$A1132),"-")</f>
        <v>0</v>
      </c>
      <c r="AM1132" s="27">
        <f>IFERROR(SUMIFS('[1]BD Unidades'!$AS$3:$AS$1424,'[1]BD Unidades'!$A$3:$A$1424,$A1132),"-")</f>
        <v>0</v>
      </c>
      <c r="AN1132" s="27">
        <f>IFERROR(SUMIFS('[1]BD Unidades'!$AU$3:$AU$1424,'[1]BD Unidades'!$A$3:$A$1424,$A1132),"-")</f>
        <v>0</v>
      </c>
      <c r="AO1132" s="27"/>
      <c r="AP1132" s="27"/>
      <c r="AQ1132" s="25">
        <f>IFERROR(SUMIFS('[1]BD Unidades'!$AZ$3:$AZ$1424,'[1]BD Unidades'!$A$3:$A$1424,$A1132),"-")</f>
        <v>3</v>
      </c>
      <c r="AR1132" s="25">
        <f>IFERROR(SUMIFS('[1]BD Unidades'!$BA$3:$BA$1424,'[1]BD Unidades'!$A$3:$A$1424,$A1132),"-")</f>
        <v>3</v>
      </c>
      <c r="AS1132" s="28">
        <f>SUMIFS('[1]BD Unidades'!$BC$3:$BC$1424,'[1]BD Unidades'!$A$3:$A$1424,$A1132)</f>
        <v>7.5132458285841003E-2</v>
      </c>
      <c r="AT1132" s="28">
        <f>SUMIFS('[1]BD Unidades'!$BE$3:$BE$1424,'[1]BD Unidades'!$A$3:$A$1424,$A1132)</f>
        <v>0.93346889269406341</v>
      </c>
      <c r="AU1132" s="29">
        <f t="shared" si="70"/>
        <v>0.86333508005259652</v>
      </c>
      <c r="AV1132" s="30">
        <f t="shared" si="71"/>
        <v>6.25E-2</v>
      </c>
      <c r="AW1132" s="25">
        <f>IFERROR(SUMIFS('[1]BD Unidades'!$BI$3:$BI$1424,'[1]BD Unidades'!$A$3:$A$1424,$A1132),"-")</f>
        <v>1.2872834912866313</v>
      </c>
      <c r="AX1132" s="25">
        <f>IFERROR(SUMIFS('[1]BD Unidades'!$BJ$3:$BJ$1424,'[1]BD Unidades'!$A$3:$A$1424,$A1132),"-")</f>
        <v>0.82808060940741601</v>
      </c>
    </row>
    <row r="1133" spans="1:50" ht="14.4" x14ac:dyDescent="0.3">
      <c r="A1133" s="7">
        <v>587</v>
      </c>
      <c r="B1133" s="7" t="s">
        <v>5516</v>
      </c>
      <c r="D1133" s="8" t="s">
        <v>5517</v>
      </c>
      <c r="E1133" s="19" t="s">
        <v>5518</v>
      </c>
      <c r="F1133" s="19" t="s">
        <v>5518</v>
      </c>
      <c r="G1133" s="19" t="s">
        <v>5519</v>
      </c>
      <c r="H1133" s="19">
        <v>6</v>
      </c>
      <c r="I1133" s="19">
        <v>2024</v>
      </c>
      <c r="J1133" s="19" t="s">
        <v>45</v>
      </c>
      <c r="K1133" s="19" t="s">
        <v>5267</v>
      </c>
      <c r="L1133" s="19" t="s">
        <v>213</v>
      </c>
      <c r="M1133" s="19" t="s">
        <v>90</v>
      </c>
      <c r="N1133" s="19" t="s">
        <v>868</v>
      </c>
      <c r="O1133" s="19" t="s">
        <v>868</v>
      </c>
      <c r="P1133" s="19" t="s">
        <v>51</v>
      </c>
      <c r="Q1133" s="9" t="s">
        <v>1287</v>
      </c>
      <c r="R1133" s="20">
        <v>3</v>
      </c>
      <c r="S1133" s="20">
        <v>0.5</v>
      </c>
      <c r="T1133" s="20">
        <v>2.9849999999999999</v>
      </c>
      <c r="U1133" s="20" t="s">
        <v>397</v>
      </c>
      <c r="V1133" s="21">
        <f>_xlfn.XLOOKUP(D1133,'[1]Gen. Real'!$A:$A,'[1]Gen. Real'!$C:$C,"-",0)</f>
        <v>1.6449999999999996E-2</v>
      </c>
      <c r="W1133" s="22"/>
      <c r="X1133" s="22" t="str">
        <f>_xlfn.XLOOKUP(D1133,[1]Vertimiento!$A:$A,[1]Vertimiento!$E:$E,"-",0)</f>
        <v>-</v>
      </c>
      <c r="Y1133" s="23" t="str">
        <f t="shared" si="68"/>
        <v>-</v>
      </c>
      <c r="Z1133" s="19" t="str">
        <f>_xlfn.XLOOKUP(D1133,[1]Cmg!$I$4:$I$85,[1]Cmg!$M$4:$M$85,"----",0,1)</f>
        <v>----</v>
      </c>
      <c r="AA1133" s="19" t="str">
        <f>_xlfn.XLOOKUP(D1133,[1]Cmg!$A$4:$A$89,[1]Cmg!$B$4:$B$89,"----",0,1)</f>
        <v>----</v>
      </c>
      <c r="AB1133" s="19" t="str">
        <f>_xlfn.XLOOKUP(D1133,[1]Cmg!$E$4:$E$89,[1]Cmg!$F$4:$F$89,"----",0,1)</f>
        <v>----</v>
      </c>
      <c r="AC1133" s="19" t="str">
        <f>_xlfn.XLOOKUP(D1133,[1]Cmg!$O$4:$O$89,[1]Cmg!$P$4:$P$89,"----",0,1)</f>
        <v>----</v>
      </c>
      <c r="AD1133" s="24" t="str">
        <f>_xlfn.XLOOKUP(D1133,[1]Cmg!$S$4:$S$89,[1]Cmg!$U$4:$U$89,"----",0,1)</f>
        <v>----</v>
      </c>
      <c r="AG1133" s="25">
        <f>IFERROR(SUMIFS('[1]BD Unidades'!$AH:$AH,'[1]BD Unidades'!$A:$A,'BD Centrales 2023'!$A1133),"-")</f>
        <v>3</v>
      </c>
      <c r="AH1133" s="25">
        <f>SUMIFS('[1]BD Unidades'!$AJ$3:$AJ$1424,'[1]BD Unidades'!$A$3:$A$1424,$A1133)</f>
        <v>8760</v>
      </c>
      <c r="AI1133" s="25">
        <f>SUMIFS('[1]BD Unidades'!$AL$3:$AL$1424,'[1]BD Unidades'!$A$3:$A$1424,$A1133)</f>
        <v>0</v>
      </c>
      <c r="AJ1133" s="26">
        <f t="shared" si="69"/>
        <v>0</v>
      </c>
      <c r="AK1133" s="27">
        <f>IFERROR(SUMIFS('[1]BD Unidades'!$AO$3:$AO$1424,'[1]BD Unidades'!$A$3:$A$1424,$A1133),"-")</f>
        <v>0</v>
      </c>
      <c r="AL1133" s="27">
        <f>IFERROR(SUMIFS('[1]BD Unidades'!$AQ$3:$AQ$1424,'[1]BD Unidades'!$A$3:$A$1424,$A1133),"-")</f>
        <v>0</v>
      </c>
      <c r="AM1133" s="27">
        <f>IFERROR(SUMIFS('[1]BD Unidades'!$AS$3:$AS$1424,'[1]BD Unidades'!$A$3:$A$1424,$A1133),"-")</f>
        <v>0</v>
      </c>
      <c r="AN1133" s="27">
        <f>IFERROR(SUMIFS('[1]BD Unidades'!$AU$3:$AU$1424,'[1]BD Unidades'!$A$3:$A$1424,$A1133),"-")</f>
        <v>0</v>
      </c>
      <c r="AO1133" s="27"/>
      <c r="AP1133" s="27"/>
      <c r="AQ1133" s="25">
        <f>IFERROR(SUMIFS('[1]BD Unidades'!$AZ$3:$AZ$1424,'[1]BD Unidades'!$A$3:$A$1424,$A1133),"-")</f>
        <v>3</v>
      </c>
      <c r="AR1133" s="25">
        <f>IFERROR(SUMIFS('[1]BD Unidades'!$BA$3:$BA$1424,'[1]BD Unidades'!$A$3:$A$1424,$A1133),"-")</f>
        <v>3</v>
      </c>
      <c r="AS1133" s="28">
        <f>SUMIFS('[1]BD Unidades'!$BC$3:$BC$1424,'[1]BD Unidades'!$A$3:$A$1424,$A1133)</f>
        <v>2.2957150684931599E-4</v>
      </c>
      <c r="AT1133" s="28">
        <f>SUMIFS('[1]BD Unidades'!$BE$3:$BE$1424,'[1]BD Unidades'!$A$3:$A$1424,$A1133)</f>
        <v>1</v>
      </c>
      <c r="AU1133" s="29">
        <f t="shared" si="70"/>
        <v>0.99977042849315068</v>
      </c>
      <c r="AV1133" s="30">
        <f t="shared" si="71"/>
        <v>5.0000000000000001E-3</v>
      </c>
      <c r="AW1133" s="25">
        <f>IFERROR(SUMIFS('[1]BD Unidades'!$BI$3:$BI$1424,'[1]BD Unidades'!$A$3:$A$1424,$A1133),"-")</f>
        <v>2.9993112854794499</v>
      </c>
      <c r="AX1133" s="25">
        <f>IFERROR(SUMIFS('[1]BD Unidades'!$BJ$3:$BJ$1424,'[1]BD Unidades'!$A$3:$A$1424,$A1133),"-")</f>
        <v>1.9293897062254328</v>
      </c>
    </row>
    <row r="1134" spans="1:50" ht="14.4" x14ac:dyDescent="0.3">
      <c r="A1134" s="7">
        <v>588</v>
      </c>
      <c r="B1134" s="7" t="s">
        <v>5538</v>
      </c>
      <c r="D1134" s="8" t="s">
        <v>5539</v>
      </c>
      <c r="E1134" s="19" t="s">
        <v>5540</v>
      </c>
      <c r="F1134" s="19" t="s">
        <v>5540</v>
      </c>
      <c r="G1134" s="19" t="s">
        <v>5541</v>
      </c>
      <c r="H1134" s="19">
        <v>6</v>
      </c>
      <c r="I1134" s="19">
        <v>2024</v>
      </c>
      <c r="J1134" s="19" t="s">
        <v>45</v>
      </c>
      <c r="K1134" s="19" t="s">
        <v>5267</v>
      </c>
      <c r="L1134" s="19" t="s">
        <v>213</v>
      </c>
      <c r="M1134" s="19" t="s">
        <v>106</v>
      </c>
      <c r="N1134" s="19" t="s">
        <v>107</v>
      </c>
      <c r="O1134" s="19" t="s">
        <v>108</v>
      </c>
      <c r="P1134" s="19" t="s">
        <v>51</v>
      </c>
      <c r="Q1134" s="9" t="s">
        <v>1287</v>
      </c>
      <c r="R1134" s="20">
        <v>3</v>
      </c>
      <c r="S1134" s="20">
        <v>0.5</v>
      </c>
      <c r="T1134" s="20">
        <v>2.9849999999999999</v>
      </c>
      <c r="U1134" s="20" t="s">
        <v>397</v>
      </c>
      <c r="V1134" s="21">
        <f>_xlfn.XLOOKUP(D1134,'[1]Gen. Real'!$A:$A,'[1]Gen. Real'!$C:$C,"-",0)</f>
        <v>1.8800000000000001E-2</v>
      </c>
      <c r="W1134" s="22"/>
      <c r="X1134" s="22" t="str">
        <f>_xlfn.XLOOKUP(D1134,[1]Vertimiento!$A:$A,[1]Vertimiento!$E:$E,"-",0)</f>
        <v>-</v>
      </c>
      <c r="Y1134" s="23" t="str">
        <f t="shared" si="68"/>
        <v>-</v>
      </c>
      <c r="Z1134" s="19" t="str">
        <f>_xlfn.XLOOKUP(D1134,[1]Cmg!$I$4:$I$85,[1]Cmg!$M$4:$M$85,"----",0,1)</f>
        <v>----</v>
      </c>
      <c r="AA1134" s="19" t="str">
        <f>_xlfn.XLOOKUP(D1134,[1]Cmg!$A$4:$A$89,[1]Cmg!$B$4:$B$89,"----",0,1)</f>
        <v>----</v>
      </c>
      <c r="AB1134" s="19" t="str">
        <f>_xlfn.XLOOKUP(D1134,[1]Cmg!$E$4:$E$89,[1]Cmg!$F$4:$F$89,"----",0,1)</f>
        <v>----</v>
      </c>
      <c r="AC1134" s="19" t="str">
        <f>_xlfn.XLOOKUP(D1134,[1]Cmg!$O$4:$O$89,[1]Cmg!$P$4:$P$89,"----",0,1)</f>
        <v>----</v>
      </c>
      <c r="AD1134" s="24" t="str">
        <f>_xlfn.XLOOKUP(D1134,[1]Cmg!$S$4:$S$89,[1]Cmg!$U$4:$U$89,"----",0,1)</f>
        <v>----</v>
      </c>
      <c r="AG1134" s="25">
        <f>IFERROR(SUMIFS('[1]BD Unidades'!$AH:$AH,'[1]BD Unidades'!$A:$A,'BD Centrales 2023'!$A1134),"-")</f>
        <v>3</v>
      </c>
      <c r="AH1134" s="25">
        <f>SUMIFS('[1]BD Unidades'!$AJ$3:$AJ$1424,'[1]BD Unidades'!$A$3:$A$1424,$A1134)</f>
        <v>8760</v>
      </c>
      <c r="AI1134" s="25">
        <f>SUMIFS('[1]BD Unidades'!$AL$3:$AL$1424,'[1]BD Unidades'!$A$3:$A$1424,$A1134)</f>
        <v>0</v>
      </c>
      <c r="AJ1134" s="26">
        <f t="shared" si="69"/>
        <v>0</v>
      </c>
      <c r="AK1134" s="27">
        <f>IFERROR(SUMIFS('[1]BD Unidades'!$AO$3:$AO$1424,'[1]BD Unidades'!$A$3:$A$1424,$A1134),"-")</f>
        <v>0</v>
      </c>
      <c r="AL1134" s="27">
        <f>IFERROR(SUMIFS('[1]BD Unidades'!$AQ$3:$AQ$1424,'[1]BD Unidades'!$A$3:$A$1424,$A1134),"-")</f>
        <v>0</v>
      </c>
      <c r="AM1134" s="27">
        <f>IFERROR(SUMIFS('[1]BD Unidades'!$AS$3:$AS$1424,'[1]BD Unidades'!$A$3:$A$1424,$A1134),"-")</f>
        <v>0</v>
      </c>
      <c r="AN1134" s="27">
        <f>IFERROR(SUMIFS('[1]BD Unidades'!$AU$3:$AU$1424,'[1]BD Unidades'!$A$3:$A$1424,$A1134),"-")</f>
        <v>0</v>
      </c>
      <c r="AO1134" s="27"/>
      <c r="AP1134" s="27"/>
      <c r="AQ1134" s="25">
        <f>IFERROR(SUMIFS('[1]BD Unidades'!$AZ$3:$AZ$1424,'[1]BD Unidades'!$A$3:$A$1424,$A1134),"-")</f>
        <v>3</v>
      </c>
      <c r="AR1134" s="25">
        <f>IFERROR(SUMIFS('[1]BD Unidades'!$BA$3:$BA$1424,'[1]BD Unidades'!$A$3:$A$1424,$A1134),"-")</f>
        <v>3</v>
      </c>
      <c r="AS1134" s="28">
        <f>SUMIFS('[1]BD Unidades'!$BC$3:$BC$1424,'[1]BD Unidades'!$A$3:$A$1424,$A1134)</f>
        <v>2.2957150684931599E-4</v>
      </c>
      <c r="AT1134" s="28">
        <f>SUMIFS('[1]BD Unidades'!$BE$3:$BE$1424,'[1]BD Unidades'!$A$3:$A$1424,$A1134)</f>
        <v>1</v>
      </c>
      <c r="AU1134" s="29">
        <f t="shared" si="70"/>
        <v>0.99977042849315068</v>
      </c>
      <c r="AV1134" s="30">
        <f t="shared" si="71"/>
        <v>5.0000000000000001E-3</v>
      </c>
      <c r="AW1134" s="25">
        <f>IFERROR(SUMIFS('[1]BD Unidades'!$BI$3:$BI$1424,'[1]BD Unidades'!$A$3:$A$1424,$A1134),"-")</f>
        <v>2.9843147290520529</v>
      </c>
      <c r="AX1134" s="25">
        <f>IFERROR(SUMIFS('[1]BD Unidades'!$BJ$3:$BJ$1424,'[1]BD Unidades'!$A$3:$A$1424,$A1134),"-")</f>
        <v>1.9197427576943058</v>
      </c>
    </row>
    <row r="1135" spans="1:50" ht="14.4" x14ac:dyDescent="0.3">
      <c r="A1135" s="7">
        <v>591</v>
      </c>
      <c r="B1135" s="7" t="s">
        <v>5342</v>
      </c>
      <c r="D1135" s="8" t="s">
        <v>5343</v>
      </c>
      <c r="E1135" s="19" t="s">
        <v>1237</v>
      </c>
      <c r="F1135" s="19" t="s">
        <v>5344</v>
      </c>
      <c r="G1135" s="19" t="s">
        <v>5345</v>
      </c>
      <c r="H1135" s="19">
        <v>2</v>
      </c>
      <c r="I1135" s="19">
        <v>2024</v>
      </c>
      <c r="J1135" s="19" t="s">
        <v>45</v>
      </c>
      <c r="K1135" s="19" t="s">
        <v>5267</v>
      </c>
      <c r="L1135" s="19" t="s">
        <v>213</v>
      </c>
      <c r="M1135" s="19" t="s">
        <v>82</v>
      </c>
      <c r="N1135" s="19" t="s">
        <v>4091</v>
      </c>
      <c r="O1135" s="19" t="s">
        <v>4930</v>
      </c>
      <c r="P1135" s="19" t="s">
        <v>51</v>
      </c>
      <c r="Q1135" s="9" t="s">
        <v>5347</v>
      </c>
      <c r="R1135" s="20">
        <v>3</v>
      </c>
      <c r="S1135" s="20">
        <v>1.5</v>
      </c>
      <c r="T1135" s="20">
        <v>2.9550000000000001</v>
      </c>
      <c r="U1135" s="20" t="s">
        <v>397</v>
      </c>
      <c r="V1135" s="21">
        <f>_xlfn.XLOOKUP(D1135,'[1]Gen. Real'!$A:$A,'[1]Gen. Real'!$C:$C,"-",0)</f>
        <v>0</v>
      </c>
      <c r="W1135" s="22"/>
      <c r="X1135" s="22" t="str">
        <f>_xlfn.XLOOKUP(D1135,[1]Vertimiento!$A:$A,[1]Vertimiento!$E:$E,"-",0)</f>
        <v>-</v>
      </c>
      <c r="Y1135" s="23" t="str">
        <f t="shared" si="68"/>
        <v>-</v>
      </c>
      <c r="Z1135" s="19" t="str">
        <f>_xlfn.XLOOKUP(D1135,[1]Cmg!$I$4:$I$85,[1]Cmg!$M$4:$M$85,"----",0,1)</f>
        <v>----</v>
      </c>
      <c r="AA1135" s="19" t="str">
        <f>_xlfn.XLOOKUP(D1135,[1]Cmg!$A$4:$A$89,[1]Cmg!$B$4:$B$89,"----",0,1)</f>
        <v>----</v>
      </c>
      <c r="AB1135" s="19" t="str">
        <f>_xlfn.XLOOKUP(D1135,[1]Cmg!$E$4:$E$89,[1]Cmg!$F$4:$F$89,"----",0,1)</f>
        <v>----</v>
      </c>
      <c r="AC1135" s="19" t="str">
        <f>_xlfn.XLOOKUP(D1135,[1]Cmg!$O$4:$O$89,[1]Cmg!$P$4:$P$89,"----",0,1)</f>
        <v>----</v>
      </c>
      <c r="AD1135" s="24" t="str">
        <f>_xlfn.XLOOKUP(D1135,[1]Cmg!$S$4:$S$89,[1]Cmg!$U$4:$U$89,"----",0,1)</f>
        <v>----</v>
      </c>
      <c r="AG1135" s="25">
        <f>IFERROR(SUMIFS('[1]BD Unidades'!$AH:$AH,'[1]BD Unidades'!$A:$A,'BD Centrales 2023'!$A1135),"-")</f>
        <v>2.9707840453999999</v>
      </c>
      <c r="AH1135" s="25">
        <f>SUMIFS('[1]BD Unidades'!$AJ$3:$AJ$1424,'[1]BD Unidades'!$A$3:$A$1424,$A1135)</f>
        <v>8760</v>
      </c>
      <c r="AI1135" s="25">
        <f>SUMIFS('[1]BD Unidades'!$AL$3:$AL$1424,'[1]BD Unidades'!$A$3:$A$1424,$A1135)</f>
        <v>0</v>
      </c>
      <c r="AJ1135" s="26">
        <f t="shared" si="69"/>
        <v>0</v>
      </c>
      <c r="AK1135" s="27">
        <f>IFERROR(SUMIFS('[1]BD Unidades'!$AO$3:$AO$1424,'[1]BD Unidades'!$A$3:$A$1424,$A1135),"-")</f>
        <v>0</v>
      </c>
      <c r="AL1135" s="27">
        <f>IFERROR(SUMIFS('[1]BD Unidades'!$AQ$3:$AQ$1424,'[1]BD Unidades'!$A$3:$A$1424,$A1135),"-")</f>
        <v>0</v>
      </c>
      <c r="AM1135" s="27">
        <f>IFERROR(SUMIFS('[1]BD Unidades'!$AS$3:$AS$1424,'[1]BD Unidades'!$A$3:$A$1424,$A1135),"-")</f>
        <v>0</v>
      </c>
      <c r="AN1135" s="27">
        <f>IFERROR(SUMIFS('[1]BD Unidades'!$AU$3:$AU$1424,'[1]BD Unidades'!$A$3:$A$1424,$A1135),"-")</f>
        <v>0</v>
      </c>
      <c r="AO1135" s="27"/>
      <c r="AP1135" s="27"/>
      <c r="AQ1135" s="25">
        <f>IFERROR(SUMIFS('[1]BD Unidades'!$AZ$3:$AZ$1424,'[1]BD Unidades'!$A$3:$A$1424,$A1135),"-")</f>
        <v>0</v>
      </c>
      <c r="AR1135" s="25">
        <f>IFERROR(SUMIFS('[1]BD Unidades'!$BA$3:$BA$1424,'[1]BD Unidades'!$A$3:$A$1424,$A1135),"-")</f>
        <v>3</v>
      </c>
      <c r="AS1135" s="28">
        <f>SUMIFS('[1]BD Unidades'!$BC$3:$BC$1424,'[1]BD Unidades'!$A$3:$A$1424,$A1135)</f>
        <v>0</v>
      </c>
      <c r="AT1135" s="28">
        <f>SUMIFS('[1]BD Unidades'!$BE$3:$BE$1424,'[1]BD Unidades'!$A$3:$A$1424,$A1135)</f>
        <v>0</v>
      </c>
      <c r="AU1135" s="29">
        <f t="shared" si="70"/>
        <v>0</v>
      </c>
      <c r="AV1135" s="30">
        <f t="shared" si="71"/>
        <v>1.4999999999999999E-2</v>
      </c>
      <c r="AW1135" s="25">
        <f>IFERROR(SUMIFS('[1]BD Unidades'!$BI$3:$BI$1424,'[1]BD Unidades'!$A$3:$A$1424,$A1135),"-")</f>
        <v>2.9237794583216212</v>
      </c>
      <c r="AX1135" s="25">
        <f>IFERROR(SUMIFS('[1]BD Unidades'!$BJ$3:$BJ$1424,'[1]BD Unidades'!$A$3:$A$1424,$A1135),"-")</f>
        <v>1.7570534228249195</v>
      </c>
    </row>
    <row r="1136" spans="1:50" ht="14.4" x14ac:dyDescent="0.3">
      <c r="A1136" s="7">
        <v>596</v>
      </c>
      <c r="B1136" s="7" t="s">
        <v>5348</v>
      </c>
      <c r="D1136" s="8" t="s">
        <v>5349</v>
      </c>
      <c r="E1136" s="19" t="s">
        <v>1237</v>
      </c>
      <c r="F1136" s="19" t="s">
        <v>5350</v>
      </c>
      <c r="G1136" s="19" t="s">
        <v>5351</v>
      </c>
      <c r="H1136" s="19">
        <v>8</v>
      </c>
      <c r="I1136" s="19">
        <v>2024</v>
      </c>
      <c r="J1136" s="19" t="s">
        <v>45</v>
      </c>
      <c r="K1136" s="19" t="s">
        <v>5267</v>
      </c>
      <c r="L1136" s="19" t="s">
        <v>213</v>
      </c>
      <c r="M1136" s="19" t="s">
        <v>164</v>
      </c>
      <c r="N1136" s="19" t="s">
        <v>707</v>
      </c>
      <c r="O1136" s="19" t="s">
        <v>1011</v>
      </c>
      <c r="P1136" s="19" t="s">
        <v>51</v>
      </c>
      <c r="Q1136" s="9" t="s">
        <v>5352</v>
      </c>
      <c r="R1136" s="20">
        <v>3</v>
      </c>
      <c r="S1136" s="20">
        <v>0</v>
      </c>
      <c r="T1136" s="20">
        <v>2.99</v>
      </c>
      <c r="U1136" s="20" t="s">
        <v>397</v>
      </c>
      <c r="V1136" s="21">
        <f>_xlfn.XLOOKUP(D1136,'[1]Gen. Real'!$A:$A,'[1]Gen. Real'!$C:$C,"-",0)</f>
        <v>0</v>
      </c>
      <c r="W1136" s="22"/>
      <c r="X1136" s="22" t="str">
        <f>_xlfn.XLOOKUP(D1136,[1]Vertimiento!$A:$A,[1]Vertimiento!$E:$E,"-",0)</f>
        <v>-</v>
      </c>
      <c r="Y1136" s="23" t="str">
        <f t="shared" si="68"/>
        <v>-</v>
      </c>
      <c r="Z1136" s="19" t="str">
        <f>_xlfn.XLOOKUP(D1136,[1]Cmg!$I$4:$I$85,[1]Cmg!$M$4:$M$85,"----",0,1)</f>
        <v>----</v>
      </c>
      <c r="AA1136" s="19" t="str">
        <f>_xlfn.XLOOKUP(D1136,[1]Cmg!$A$4:$A$89,[1]Cmg!$B$4:$B$89,"----",0,1)</f>
        <v>----</v>
      </c>
      <c r="AB1136" s="19" t="str">
        <f>_xlfn.XLOOKUP(D1136,[1]Cmg!$E$4:$E$89,[1]Cmg!$F$4:$F$89,"----",0,1)</f>
        <v>----</v>
      </c>
      <c r="AC1136" s="19" t="str">
        <f>_xlfn.XLOOKUP(D1136,[1]Cmg!$O$4:$O$89,[1]Cmg!$P$4:$P$89,"----",0,1)</f>
        <v>----</v>
      </c>
      <c r="AD1136" s="24" t="str">
        <f>_xlfn.XLOOKUP(D1136,[1]Cmg!$S$4:$S$89,[1]Cmg!$U$4:$U$89,"----",0,1)</f>
        <v>----</v>
      </c>
      <c r="AG1136" s="25">
        <f>IFERROR(SUMIFS('[1]BD Unidades'!$AH:$AH,'[1]BD Unidades'!$A:$A,'BD Centrales 2023'!$A1136),"-")</f>
        <v>3</v>
      </c>
      <c r="AH1136" s="25">
        <f>SUMIFS('[1]BD Unidades'!$AJ$3:$AJ$1424,'[1]BD Unidades'!$A$3:$A$1424,$A1136)</f>
        <v>8760</v>
      </c>
      <c r="AI1136" s="25">
        <f>SUMIFS('[1]BD Unidades'!$AL$3:$AL$1424,'[1]BD Unidades'!$A$3:$A$1424,$A1136)</f>
        <v>0</v>
      </c>
      <c r="AJ1136" s="26">
        <f t="shared" si="69"/>
        <v>0</v>
      </c>
      <c r="AK1136" s="27">
        <f>IFERROR(SUMIFS('[1]BD Unidades'!$AO$3:$AO$1424,'[1]BD Unidades'!$A$3:$A$1424,$A1136),"-")</f>
        <v>0</v>
      </c>
      <c r="AL1136" s="27">
        <f>IFERROR(SUMIFS('[1]BD Unidades'!$AQ$3:$AQ$1424,'[1]BD Unidades'!$A$3:$A$1424,$A1136),"-")</f>
        <v>0</v>
      </c>
      <c r="AM1136" s="27">
        <f>IFERROR(SUMIFS('[1]BD Unidades'!$AS$3:$AS$1424,'[1]BD Unidades'!$A$3:$A$1424,$A1136),"-")</f>
        <v>0</v>
      </c>
      <c r="AN1136" s="27">
        <f>IFERROR(SUMIFS('[1]BD Unidades'!$AU$3:$AU$1424,'[1]BD Unidades'!$A$3:$A$1424,$A1136),"-")</f>
        <v>0</v>
      </c>
      <c r="AO1136" s="27"/>
      <c r="AP1136" s="27"/>
      <c r="AQ1136" s="25">
        <f>IFERROR(SUMIFS('[1]BD Unidades'!$AZ$3:$AZ$1424,'[1]BD Unidades'!$A$3:$A$1424,$A1136),"-")</f>
        <v>3</v>
      </c>
      <c r="AR1136" s="25">
        <f>IFERROR(SUMIFS('[1]BD Unidades'!$BA$3:$BA$1424,'[1]BD Unidades'!$A$3:$A$1424,$A1136),"-")</f>
        <v>3</v>
      </c>
      <c r="AS1136" s="28">
        <f>SUMIFS('[1]BD Unidades'!$BC$3:$BC$1424,'[1]BD Unidades'!$A$3:$A$1424,$A1136)</f>
        <v>1.3200361643835601E-3</v>
      </c>
      <c r="AT1136" s="28">
        <f>SUMIFS('[1]BD Unidades'!$BE$3:$BE$1424,'[1]BD Unidades'!$A$3:$A$1424,$A1136)</f>
        <v>1</v>
      </c>
      <c r="AU1136" s="29">
        <f t="shared" si="70"/>
        <v>0.99867996383561641</v>
      </c>
      <c r="AV1136" s="30">
        <f t="shared" si="71"/>
        <v>0</v>
      </c>
      <c r="AW1136" s="25">
        <f>IFERROR(SUMIFS('[1]BD Unidades'!$BI$3:$BI$1424,'[1]BD Unidades'!$A$3:$A$1424,$A1136),"-")</f>
        <v>2.9700742124471198</v>
      </c>
      <c r="AX1136" s="25">
        <f>IFERROR(SUMIFS('[1]BD Unidades'!$BJ$3:$BJ$1424,'[1]BD Unidades'!$A$3:$A$1424,$A1136),"-")</f>
        <v>1.9105821526307676</v>
      </c>
    </row>
    <row r="1137" spans="1:50" ht="14.4" x14ac:dyDescent="0.3">
      <c r="A1137" s="7">
        <v>610</v>
      </c>
      <c r="B1137" s="7" t="s">
        <v>6013</v>
      </c>
      <c r="D1137" s="8" t="s">
        <v>6014</v>
      </c>
      <c r="E1137" s="19" t="s">
        <v>6015</v>
      </c>
      <c r="F1137" s="19" t="s">
        <v>6015</v>
      </c>
      <c r="G1137" s="19" t="s">
        <v>6016</v>
      </c>
      <c r="H1137" s="19">
        <v>38</v>
      </c>
      <c r="I1137" s="19">
        <v>2024</v>
      </c>
      <c r="J1137" s="19" t="s">
        <v>45</v>
      </c>
      <c r="K1137" s="19" t="s">
        <v>5267</v>
      </c>
      <c r="L1137" s="19" t="s">
        <v>47</v>
      </c>
      <c r="M1137" s="19" t="s">
        <v>497</v>
      </c>
      <c r="N1137" s="19" t="s">
        <v>579</v>
      </c>
      <c r="O1137" s="19" t="s">
        <v>2882</v>
      </c>
      <c r="P1137" s="19" t="s">
        <v>51</v>
      </c>
      <c r="Q1137" s="9" t="s">
        <v>6018</v>
      </c>
      <c r="R1137" s="20">
        <v>69.163799999999995</v>
      </c>
      <c r="S1137" s="20">
        <v>1.9830000000000001</v>
      </c>
      <c r="T1137" s="20">
        <v>67.792000000000002</v>
      </c>
      <c r="U1137" s="20">
        <v>0.54</v>
      </c>
      <c r="V1137" s="21">
        <f>_xlfn.XLOOKUP(D1137,'[1]Gen. Real'!$A:$A,'[1]Gen. Real'!$C:$C,"-",0)</f>
        <v>1.1428999999999998</v>
      </c>
      <c r="W1137" s="22"/>
      <c r="X1137" s="22" t="str">
        <f>_xlfn.XLOOKUP(D1137,[1]Vertimiento!$A:$A,[1]Vertimiento!$E:$E,"-",0)</f>
        <v>-</v>
      </c>
      <c r="Y1137" s="23" t="str">
        <f t="shared" si="68"/>
        <v>-</v>
      </c>
      <c r="Z1137" s="19" t="str">
        <f>_xlfn.XLOOKUP(D1137,[1]Cmg!$I$4:$I$85,[1]Cmg!$M$4:$M$85,"----",0,1)</f>
        <v>----</v>
      </c>
      <c r="AA1137" s="19" t="str">
        <f>_xlfn.XLOOKUP(D1137,[1]Cmg!$A$4:$A$89,[1]Cmg!$B$4:$B$89,"----",0,1)</f>
        <v>----</v>
      </c>
      <c r="AB1137" s="19" t="str">
        <f>_xlfn.XLOOKUP(D1137,[1]Cmg!$E$4:$E$89,[1]Cmg!$F$4:$F$89,"----",0,1)</f>
        <v>----</v>
      </c>
      <c r="AC1137" s="19" t="str">
        <f>_xlfn.XLOOKUP(D1137,[1]Cmg!$O$4:$O$89,[1]Cmg!$P$4:$P$89,"----",0,1)</f>
        <v>----</v>
      </c>
      <c r="AD1137" s="24" t="str">
        <f>_xlfn.XLOOKUP(D1137,[1]Cmg!$S$4:$S$89,[1]Cmg!$U$4:$U$89,"----",0,1)</f>
        <v>----</v>
      </c>
      <c r="AG1137" s="25">
        <f>IFERROR(SUMIFS('[1]BD Unidades'!$AH:$AH,'[1]BD Unidades'!$A:$A,'BD Centrales 2023'!$A1137),"-")</f>
        <v>69.16</v>
      </c>
      <c r="AH1137" s="25">
        <f>SUMIFS('[1]BD Unidades'!$AJ$3:$AJ$1424,'[1]BD Unidades'!$A$3:$A$1424,$A1137)</f>
        <v>1400.9730234602494</v>
      </c>
      <c r="AI1137" s="25">
        <f>SUMIFS('[1]BD Unidades'!$AL$3:$AL$1424,'[1]BD Unidades'!$A$3:$A$1424,$A1137)</f>
        <v>0</v>
      </c>
      <c r="AJ1137" s="26">
        <f t="shared" si="69"/>
        <v>0</v>
      </c>
      <c r="AK1137" s="27">
        <f>IFERROR(SUMIFS('[1]BD Unidades'!$AO$3:$AO$1424,'[1]BD Unidades'!$A$3:$A$1424,$A1137),"-")</f>
        <v>0</v>
      </c>
      <c r="AL1137" s="27">
        <f>IFERROR(SUMIFS('[1]BD Unidades'!$AQ$3:$AQ$1424,'[1]BD Unidades'!$A$3:$A$1424,$A1137),"-")</f>
        <v>0</v>
      </c>
      <c r="AM1137" s="27">
        <f>IFERROR(SUMIFS('[1]BD Unidades'!$AS$3:$AS$1424,'[1]BD Unidades'!$A$3:$A$1424,$A1137),"-")</f>
        <v>0</v>
      </c>
      <c r="AN1137" s="27">
        <f>IFERROR(SUMIFS('[1]BD Unidades'!$AU$3:$AU$1424,'[1]BD Unidades'!$A$3:$A$1424,$A1137),"-")</f>
        <v>0</v>
      </c>
      <c r="AO1137" s="27"/>
      <c r="AP1137" s="27"/>
      <c r="AQ1137" s="25">
        <f>IFERROR(SUMIFS('[1]BD Unidades'!$AZ$3:$AZ$1424,'[1]BD Unidades'!$A$3:$A$1424,$A1137),"-")</f>
        <v>69.16</v>
      </c>
      <c r="AR1137" s="25">
        <f>IFERROR(SUMIFS('[1]BD Unidades'!$BA$3:$BA$1424,'[1]BD Unidades'!$A$3:$A$1424,$A1137),"-")</f>
        <v>69.16</v>
      </c>
      <c r="AS1137" s="28">
        <f>SUMIFS('[1]BD Unidades'!$BC$3:$BC$1424,'[1]BD Unidades'!$A$3:$A$1424,$A1137)</f>
        <v>8.9005109609362112E-3</v>
      </c>
      <c r="AT1137" s="28">
        <f>SUMIFS('[1]BD Unidades'!$BE$3:$BE$1424,'[1]BD Unidades'!$A$3:$A$1424,$A1137)</f>
        <v>0.99823853072451518</v>
      </c>
      <c r="AU1137" s="29">
        <f t="shared" si="70"/>
        <v>0.98935369774017279</v>
      </c>
      <c r="AV1137" s="30">
        <f t="shared" si="71"/>
        <v>1.983E-2</v>
      </c>
      <c r="AW1137" s="25">
        <f>IFERROR(SUMIFS('[1]BD Unidades'!$BI$3:$BI$1424,'[1]BD Unidades'!$A$3:$A$1424,$A1137),"-")</f>
        <v>10.845959105029992</v>
      </c>
      <c r="AX1137" s="25">
        <f>IFERROR(SUMIFS('[1]BD Unidades'!$BJ$3:$BJ$1424,'[1]BD Unidades'!$A$3:$A$1424,$A1137),"-")</f>
        <v>6.9769623288840359</v>
      </c>
    </row>
    <row r="1138" spans="1:50" ht="14.4" x14ac:dyDescent="0.3">
      <c r="A1138" s="7">
        <v>618</v>
      </c>
      <c r="B1138" s="7" t="s">
        <v>5841</v>
      </c>
      <c r="D1138" s="8" t="s">
        <v>5842</v>
      </c>
      <c r="E1138" s="19" t="s">
        <v>5072</v>
      </c>
      <c r="F1138" s="19" t="s">
        <v>5843</v>
      </c>
      <c r="G1138" s="19" t="s">
        <v>5844</v>
      </c>
      <c r="H1138" s="19">
        <v>6</v>
      </c>
      <c r="I1138" s="19">
        <v>2024</v>
      </c>
      <c r="J1138" s="19" t="s">
        <v>45</v>
      </c>
      <c r="K1138" s="19" t="s">
        <v>5267</v>
      </c>
      <c r="L1138" s="19" t="s">
        <v>213</v>
      </c>
      <c r="M1138" s="19" t="s">
        <v>82</v>
      </c>
      <c r="N1138" s="19" t="s">
        <v>197</v>
      </c>
      <c r="O1138" s="19" t="s">
        <v>5845</v>
      </c>
      <c r="P1138" s="19" t="s">
        <v>51</v>
      </c>
      <c r="Q1138" s="9" t="s">
        <v>1416</v>
      </c>
      <c r="R1138" s="20">
        <v>2.88</v>
      </c>
      <c r="S1138" s="20">
        <v>0.1736</v>
      </c>
      <c r="T1138" s="20">
        <v>2.875</v>
      </c>
      <c r="U1138" s="20" t="s">
        <v>397</v>
      </c>
      <c r="V1138" s="21">
        <f>_xlfn.XLOOKUP(D1138,'[1]Gen. Real'!$A:$A,'[1]Gen. Real'!$C:$C,"-",0)</f>
        <v>0.64381000000000033</v>
      </c>
      <c r="W1138" s="22"/>
      <c r="X1138" s="22" t="str">
        <f>_xlfn.XLOOKUP(D1138,[1]Vertimiento!$A:$A,[1]Vertimiento!$E:$E,"-",0)</f>
        <v>-</v>
      </c>
      <c r="Y1138" s="23" t="str">
        <f t="shared" si="68"/>
        <v>-</v>
      </c>
      <c r="Z1138" s="19" t="str">
        <f>_xlfn.XLOOKUP(D1138,[1]Cmg!$I$4:$I$85,[1]Cmg!$M$4:$M$85,"----",0,1)</f>
        <v>----</v>
      </c>
      <c r="AA1138" s="19" t="str">
        <f>_xlfn.XLOOKUP(D1138,[1]Cmg!$A$4:$A$89,[1]Cmg!$B$4:$B$89,"----",0,1)</f>
        <v>----</v>
      </c>
      <c r="AB1138" s="19" t="str">
        <f>_xlfn.XLOOKUP(D1138,[1]Cmg!$E$4:$E$89,[1]Cmg!$F$4:$F$89,"----",0,1)</f>
        <v>----</v>
      </c>
      <c r="AC1138" s="19" t="str">
        <f>_xlfn.XLOOKUP(D1138,[1]Cmg!$O$4:$O$89,[1]Cmg!$P$4:$P$89,"----",0,1)</f>
        <v>----</v>
      </c>
      <c r="AD1138" s="24" t="str">
        <f>_xlfn.XLOOKUP(D1138,[1]Cmg!$S$4:$S$89,[1]Cmg!$U$4:$U$89,"----",0,1)</f>
        <v>----</v>
      </c>
      <c r="AG1138" s="25">
        <f>IFERROR(SUMIFS('[1]BD Unidades'!$AH:$AH,'[1]BD Unidades'!$A:$A,'BD Centrales 2023'!$A1138),"-")</f>
        <v>2.88</v>
      </c>
      <c r="AH1138" s="25">
        <f>SUMIFS('[1]BD Unidades'!$AJ$3:$AJ$1424,'[1]BD Unidades'!$A$3:$A$1424,$A1138)</f>
        <v>8760</v>
      </c>
      <c r="AI1138" s="25">
        <f>SUMIFS('[1]BD Unidades'!$AL$3:$AL$1424,'[1]BD Unidades'!$A$3:$A$1424,$A1138)</f>
        <v>0</v>
      </c>
      <c r="AJ1138" s="26">
        <f t="shared" si="69"/>
        <v>0</v>
      </c>
      <c r="AK1138" s="27">
        <f>IFERROR(SUMIFS('[1]BD Unidades'!$AO$3:$AO$1424,'[1]BD Unidades'!$A$3:$A$1424,$A1138),"-")</f>
        <v>0</v>
      </c>
      <c r="AL1138" s="27">
        <f>IFERROR(SUMIFS('[1]BD Unidades'!$AQ$3:$AQ$1424,'[1]BD Unidades'!$A$3:$A$1424,$A1138),"-")</f>
        <v>0</v>
      </c>
      <c r="AM1138" s="27">
        <f>IFERROR(SUMIFS('[1]BD Unidades'!$AS$3:$AS$1424,'[1]BD Unidades'!$A$3:$A$1424,$A1138),"-")</f>
        <v>0</v>
      </c>
      <c r="AN1138" s="27">
        <f>IFERROR(SUMIFS('[1]BD Unidades'!$AU$3:$AU$1424,'[1]BD Unidades'!$A$3:$A$1424,$A1138),"-")</f>
        <v>0</v>
      </c>
      <c r="AO1138" s="27"/>
      <c r="AP1138" s="27"/>
      <c r="AQ1138" s="25">
        <f>IFERROR(SUMIFS('[1]BD Unidades'!$AZ$3:$AZ$1424,'[1]BD Unidades'!$A$3:$A$1424,$A1138),"-")</f>
        <v>0</v>
      </c>
      <c r="AR1138" s="25">
        <f>IFERROR(SUMIFS('[1]BD Unidades'!$BA$3:$BA$1424,'[1]BD Unidades'!$A$3:$A$1424,$A1138),"-")</f>
        <v>2.88</v>
      </c>
      <c r="AS1138" s="28">
        <f>SUMIFS('[1]BD Unidades'!$BC$3:$BC$1424,'[1]BD Unidades'!$A$3:$A$1424,$A1138)</f>
        <v>0</v>
      </c>
      <c r="AT1138" s="28">
        <f>SUMIFS('[1]BD Unidades'!$BE$3:$BE$1424,'[1]BD Unidades'!$A$3:$A$1424,$A1138)</f>
        <v>0</v>
      </c>
      <c r="AU1138" s="29">
        <f t="shared" si="70"/>
        <v>0</v>
      </c>
      <c r="AV1138" s="30">
        <f t="shared" si="71"/>
        <v>1.7360000000000001E-3</v>
      </c>
      <c r="AW1138" s="25">
        <f>IFERROR(SUMIFS('[1]BD Unidades'!$BI$3:$BI$1424,'[1]BD Unidades'!$A$3:$A$1424,$A1138),"-")</f>
        <v>2.8673345704547946</v>
      </c>
      <c r="AX1138" s="25">
        <f>IFERROR(SUMIFS('[1]BD Unidades'!$BJ$3:$BJ$1424,'[1]BD Unidades'!$A$3:$A$1424,$A1138),"-")</f>
        <v>1.7231327099800771</v>
      </c>
    </row>
    <row r="1139" spans="1:50" ht="14.4" x14ac:dyDescent="0.3">
      <c r="A1139" s="7">
        <v>622</v>
      </c>
      <c r="B1139" s="7" t="s">
        <v>6128</v>
      </c>
      <c r="D1139" s="8" t="s">
        <v>6129</v>
      </c>
      <c r="E1139" s="19" t="s">
        <v>174</v>
      </c>
      <c r="F1139" s="19" t="s">
        <v>174</v>
      </c>
      <c r="G1139" s="19" t="s">
        <v>6130</v>
      </c>
      <c r="H1139" s="19">
        <v>2</v>
      </c>
      <c r="I1139" s="19">
        <v>2024</v>
      </c>
      <c r="J1139" s="19" t="s">
        <v>45</v>
      </c>
      <c r="K1139" s="19" t="s">
        <v>5267</v>
      </c>
      <c r="L1139" s="19" t="s">
        <v>213</v>
      </c>
      <c r="M1139" s="19" t="s">
        <v>68</v>
      </c>
      <c r="N1139" s="19" t="s">
        <v>68</v>
      </c>
      <c r="O1139" s="19" t="s">
        <v>178</v>
      </c>
      <c r="P1139" s="19" t="s">
        <v>51</v>
      </c>
      <c r="Q1139" s="9" t="s">
        <v>6131</v>
      </c>
      <c r="R1139" s="20">
        <v>6</v>
      </c>
      <c r="S1139" s="20">
        <v>0.5</v>
      </c>
      <c r="T1139" s="20">
        <v>5.97</v>
      </c>
      <c r="U1139" s="20" t="s">
        <v>397</v>
      </c>
      <c r="V1139" s="21">
        <f>_xlfn.XLOOKUP(D1139,'[1]Gen. Real'!$A:$A,'[1]Gen. Real'!$C:$C,"-",0)</f>
        <v>4.0420000000000005E-2</v>
      </c>
      <c r="W1139" s="22"/>
      <c r="X1139" s="22" t="str">
        <f>_xlfn.XLOOKUP(D1139,[1]Vertimiento!$A:$A,[1]Vertimiento!$E:$E,"-",0)</f>
        <v>-</v>
      </c>
      <c r="Y1139" s="23" t="str">
        <f t="shared" si="68"/>
        <v>-</v>
      </c>
      <c r="Z1139" s="19" t="str">
        <f>_xlfn.XLOOKUP(D1139,[1]Cmg!$I$4:$I$85,[1]Cmg!$M$4:$M$85,"----",0,1)</f>
        <v>----</v>
      </c>
      <c r="AA1139" s="19" t="str">
        <f>_xlfn.XLOOKUP(D1139,[1]Cmg!$A$4:$A$89,[1]Cmg!$B$4:$B$89,"----",0,1)</f>
        <v>----</v>
      </c>
      <c r="AB1139" s="19" t="str">
        <f>_xlfn.XLOOKUP(D1139,[1]Cmg!$E$4:$E$89,[1]Cmg!$F$4:$F$89,"----",0,1)</f>
        <v>----</v>
      </c>
      <c r="AC1139" s="19" t="str">
        <f>_xlfn.XLOOKUP(D1139,[1]Cmg!$O$4:$O$89,[1]Cmg!$P$4:$P$89,"----",0,1)</f>
        <v>----</v>
      </c>
      <c r="AD1139" s="24" t="str">
        <f>_xlfn.XLOOKUP(D1139,[1]Cmg!$S$4:$S$89,[1]Cmg!$U$4:$U$89,"----",0,1)</f>
        <v>----</v>
      </c>
      <c r="AG1139" s="25">
        <f>IFERROR(SUMIFS('[1]BD Unidades'!$AH:$AH,'[1]BD Unidades'!$A:$A,'BD Centrales 2023'!$A1139),"-")</f>
        <v>3</v>
      </c>
      <c r="AH1139" s="25">
        <f>SUMIFS('[1]BD Unidades'!$AJ$3:$AJ$1424,'[1]BD Unidades'!$A$3:$A$1424,$A1139)</f>
        <v>4326.508333333335</v>
      </c>
      <c r="AI1139" s="25">
        <f>SUMIFS('[1]BD Unidades'!$AL$3:$AL$1424,'[1]BD Unidades'!$A$3:$A$1424,$A1139)</f>
        <v>53.491666666666497</v>
      </c>
      <c r="AJ1139" s="26">
        <f t="shared" si="69"/>
        <v>1.221270928462705E-2</v>
      </c>
      <c r="AK1139" s="27">
        <f>IFERROR(SUMIFS('[1]BD Unidades'!$AO$3:$AO$1424,'[1]BD Unidades'!$A$3:$A$1424,$A1139),"-")</f>
        <v>0</v>
      </c>
      <c r="AL1139" s="27">
        <f>IFERROR(SUMIFS('[1]BD Unidades'!$AQ$3:$AQ$1424,'[1]BD Unidades'!$A$3:$A$1424,$A1139),"-")</f>
        <v>0</v>
      </c>
      <c r="AM1139" s="27">
        <f>IFERROR(SUMIFS('[1]BD Unidades'!$AS$3:$AS$1424,'[1]BD Unidades'!$A$3:$A$1424,$A1139),"-")</f>
        <v>0</v>
      </c>
      <c r="AN1139" s="27">
        <f>IFERROR(SUMIFS('[1]BD Unidades'!$AU$3:$AU$1424,'[1]BD Unidades'!$A$3:$A$1424,$A1139),"-")</f>
        <v>0</v>
      </c>
      <c r="AO1139" s="27"/>
      <c r="AP1139" s="27"/>
      <c r="AQ1139" s="25">
        <f>IFERROR(SUMIFS('[1]BD Unidades'!$AZ$3:$AZ$1424,'[1]BD Unidades'!$A$3:$A$1424,$A1139),"-")</f>
        <v>3</v>
      </c>
      <c r="AR1139" s="25">
        <f>IFERROR(SUMIFS('[1]BD Unidades'!$BA$3:$BA$1424,'[1]BD Unidades'!$A$3:$A$1424,$A1139),"-")</f>
        <v>3</v>
      </c>
      <c r="AS1139" s="28">
        <f>SUMIFS('[1]BD Unidades'!$BC$3:$BC$1424,'[1]BD Unidades'!$A$3:$A$1424,$A1139)</f>
        <v>4.5914301369863198E-4</v>
      </c>
      <c r="AT1139" s="28">
        <f>SUMIFS('[1]BD Unidades'!$BE$3:$BE$1424,'[1]BD Unidades'!$A$3:$A$1424,$A1139)</f>
        <v>0.5</v>
      </c>
      <c r="AU1139" s="29">
        <f t="shared" si="70"/>
        <v>0.49977042849315068</v>
      </c>
      <c r="AV1139" s="30">
        <f t="shared" si="71"/>
        <v>5.0000000000000001E-3</v>
      </c>
      <c r="AW1139" s="25">
        <f>IFERROR(SUMIFS('[1]BD Unidades'!$BI$3:$BI$1424,'[1]BD Unidades'!$A$3:$A$1424,$A1139),"-")</f>
        <v>2.9822589162082225</v>
      </c>
      <c r="AX1139" s="25">
        <f>IFERROR(SUMIFS('[1]BD Unidades'!$BJ$3:$BJ$1424,'[1]BD Unidades'!$A$3:$A$1424,$A1139),"-")</f>
        <v>1.9184202993826209</v>
      </c>
    </row>
    <row r="1140" spans="1:50" ht="14.4" x14ac:dyDescent="0.3">
      <c r="A1140" s="7">
        <v>623</v>
      </c>
      <c r="B1140" s="7" t="s">
        <v>6132</v>
      </c>
      <c r="D1140" s="8" t="s">
        <v>6133</v>
      </c>
      <c r="E1140" s="19" t="s">
        <v>174</v>
      </c>
      <c r="F1140" s="19" t="s">
        <v>174</v>
      </c>
      <c r="G1140" s="19" t="s">
        <v>6134</v>
      </c>
      <c r="H1140" s="19">
        <v>2</v>
      </c>
      <c r="I1140" s="19">
        <v>2024</v>
      </c>
      <c r="J1140" s="19" t="s">
        <v>45</v>
      </c>
      <c r="K1140" s="19" t="s">
        <v>5267</v>
      </c>
      <c r="L1140" s="19" t="s">
        <v>213</v>
      </c>
      <c r="M1140" s="19" t="s">
        <v>68</v>
      </c>
      <c r="N1140" s="19" t="s">
        <v>68</v>
      </c>
      <c r="O1140" s="19" t="s">
        <v>6135</v>
      </c>
      <c r="P1140" s="19" t="s">
        <v>51</v>
      </c>
      <c r="Q1140" s="9" t="s">
        <v>6131</v>
      </c>
      <c r="R1140" s="20">
        <v>3</v>
      </c>
      <c r="S1140" s="20">
        <v>0.5</v>
      </c>
      <c r="T1140" s="20">
        <v>2.9849999999999999</v>
      </c>
      <c r="U1140" s="20" t="s">
        <v>397</v>
      </c>
      <c r="V1140" s="21">
        <f>_xlfn.XLOOKUP(D1140,'[1]Gen. Real'!$A:$A,'[1]Gen. Real'!$C:$C,"-",0)</f>
        <v>1.2799999999999997E-2</v>
      </c>
      <c r="W1140" s="22"/>
      <c r="X1140" s="22" t="str">
        <f>_xlfn.XLOOKUP(D1140,[1]Vertimiento!$A:$A,[1]Vertimiento!$E:$E,"-",0)</f>
        <v>-</v>
      </c>
      <c r="Y1140" s="23" t="str">
        <f t="shared" si="68"/>
        <v>-</v>
      </c>
      <c r="Z1140" s="19" t="str">
        <f>_xlfn.XLOOKUP(D1140,[1]Cmg!$I$4:$I$85,[1]Cmg!$M$4:$M$85,"----",0,1)</f>
        <v>----</v>
      </c>
      <c r="AA1140" s="19" t="str">
        <f>_xlfn.XLOOKUP(D1140,[1]Cmg!$A$4:$A$89,[1]Cmg!$B$4:$B$89,"----",0,1)</f>
        <v>----</v>
      </c>
      <c r="AB1140" s="19" t="str">
        <f>_xlfn.XLOOKUP(D1140,[1]Cmg!$E$4:$E$89,[1]Cmg!$F$4:$F$89,"----",0,1)</f>
        <v>----</v>
      </c>
      <c r="AC1140" s="19" t="str">
        <f>_xlfn.XLOOKUP(D1140,[1]Cmg!$O$4:$O$89,[1]Cmg!$P$4:$P$89,"----",0,1)</f>
        <v>----</v>
      </c>
      <c r="AD1140" s="24" t="str">
        <f>_xlfn.XLOOKUP(D1140,[1]Cmg!$S$4:$S$89,[1]Cmg!$U$4:$U$89,"----",0,1)</f>
        <v>----</v>
      </c>
      <c r="AG1140" s="25">
        <f>IFERROR(SUMIFS('[1]BD Unidades'!$AH:$AH,'[1]BD Unidades'!$A:$A,'BD Centrales 2023'!$A1140),"-")</f>
        <v>3</v>
      </c>
      <c r="AH1140" s="25">
        <f>SUMIFS('[1]BD Unidades'!$AJ$3:$AJ$1424,'[1]BD Unidades'!$A$3:$A$1424,$A1140)</f>
        <v>8713.4500000000007</v>
      </c>
      <c r="AI1140" s="25">
        <f>SUMIFS('[1]BD Unidades'!$AL$3:$AL$1424,'[1]BD Unidades'!$A$3:$A$1424,$A1140)</f>
        <v>46.54999999999999</v>
      </c>
      <c r="AJ1140" s="26">
        <f t="shared" si="69"/>
        <v>5.3139269406392679E-3</v>
      </c>
      <c r="AK1140" s="27">
        <f>IFERROR(SUMIFS('[1]BD Unidades'!$AO$3:$AO$1424,'[1]BD Unidades'!$A$3:$A$1424,$A1140),"-")</f>
        <v>0</v>
      </c>
      <c r="AL1140" s="27">
        <f>IFERROR(SUMIFS('[1]BD Unidades'!$AQ$3:$AQ$1424,'[1]BD Unidades'!$A$3:$A$1424,$A1140),"-")</f>
        <v>0</v>
      </c>
      <c r="AM1140" s="27">
        <f>IFERROR(SUMIFS('[1]BD Unidades'!$AS$3:$AS$1424,'[1]BD Unidades'!$A$3:$A$1424,$A1140),"-")</f>
        <v>0</v>
      </c>
      <c r="AN1140" s="27">
        <f>IFERROR(SUMIFS('[1]BD Unidades'!$AU$3:$AU$1424,'[1]BD Unidades'!$A$3:$A$1424,$A1140),"-")</f>
        <v>0</v>
      </c>
      <c r="AO1140" s="27"/>
      <c r="AP1140" s="27"/>
      <c r="AQ1140" s="25">
        <f>IFERROR(SUMIFS('[1]BD Unidades'!$AZ$3:$AZ$1424,'[1]BD Unidades'!$A$3:$A$1424,$A1140),"-")</f>
        <v>3</v>
      </c>
      <c r="AR1140" s="25">
        <f>IFERROR(SUMIFS('[1]BD Unidades'!$BA$3:$BA$1424,'[1]BD Unidades'!$A$3:$A$1424,$A1140),"-")</f>
        <v>3</v>
      </c>
      <c r="AS1140" s="28">
        <f>SUMIFS('[1]BD Unidades'!$BC$3:$BC$1424,'[1]BD Unidades'!$A$3:$A$1424,$A1140)</f>
        <v>9.1828602739726397E-4</v>
      </c>
      <c r="AT1140" s="28">
        <f>SUMIFS('[1]BD Unidades'!$BE$3:$BE$1424,'[1]BD Unidades'!$A$3:$A$1424,$A1140)</f>
        <v>1</v>
      </c>
      <c r="AU1140" s="29">
        <f t="shared" si="70"/>
        <v>0.9990817139726027</v>
      </c>
      <c r="AV1140" s="30">
        <f t="shared" si="71"/>
        <v>5.0000000000000001E-3</v>
      </c>
      <c r="AW1140" s="25">
        <f>IFERROR(SUMIFS('[1]BD Unidades'!$BI$3:$BI$1424,'[1]BD Unidades'!$A$3:$A$1424,$A1140),"-")</f>
        <v>2.9822589162082225</v>
      </c>
      <c r="AX1140" s="25">
        <f>IFERROR(SUMIFS('[1]BD Unidades'!$BJ$3:$BJ$1424,'[1]BD Unidades'!$A$3:$A$1424,$A1140),"-")</f>
        <v>1.9184202993826209</v>
      </c>
    </row>
    <row r="1141" spans="1:50" ht="14.4" x14ac:dyDescent="0.3">
      <c r="A1141" s="7">
        <v>624</v>
      </c>
      <c r="B1141" s="7" t="s">
        <v>6136</v>
      </c>
      <c r="D1141" s="8" t="s">
        <v>6137</v>
      </c>
      <c r="E1141" s="19" t="s">
        <v>174</v>
      </c>
      <c r="F1141" s="19" t="s">
        <v>174</v>
      </c>
      <c r="G1141" s="19" t="s">
        <v>6138</v>
      </c>
      <c r="H1141" s="19">
        <v>2</v>
      </c>
      <c r="I1141" s="19">
        <v>2024</v>
      </c>
      <c r="J1141" s="19" t="s">
        <v>45</v>
      </c>
      <c r="K1141" s="19" t="s">
        <v>5267</v>
      </c>
      <c r="L1141" s="19" t="s">
        <v>213</v>
      </c>
      <c r="M1141" s="19" t="s">
        <v>229</v>
      </c>
      <c r="N1141" s="19" t="s">
        <v>230</v>
      </c>
      <c r="O1141" s="19" t="s">
        <v>5166</v>
      </c>
      <c r="P1141" s="19" t="s">
        <v>51</v>
      </c>
      <c r="Q1141" s="9" t="s">
        <v>6131</v>
      </c>
      <c r="R1141" s="20">
        <v>3</v>
      </c>
      <c r="S1141" s="20">
        <v>0.5</v>
      </c>
      <c r="T1141" s="20">
        <v>2.9849999999999999</v>
      </c>
      <c r="U1141" s="20" t="s">
        <v>397</v>
      </c>
      <c r="V1141" s="21">
        <f>_xlfn.XLOOKUP(D1141,'[1]Gen. Real'!$A:$A,'[1]Gen. Real'!$C:$C,"-",0)</f>
        <v>0.10579999999999999</v>
      </c>
      <c r="W1141" s="22"/>
      <c r="X1141" s="22" t="str">
        <f>_xlfn.XLOOKUP(D1141,[1]Vertimiento!$A:$A,[1]Vertimiento!$E:$E,"-",0)</f>
        <v>-</v>
      </c>
      <c r="Y1141" s="23" t="str">
        <f t="shared" si="68"/>
        <v>-</v>
      </c>
      <c r="Z1141" s="19" t="str">
        <f>_xlfn.XLOOKUP(D1141,[1]Cmg!$I$4:$I$85,[1]Cmg!$M$4:$M$85,"----",0,1)</f>
        <v>----</v>
      </c>
      <c r="AA1141" s="19" t="str">
        <f>_xlfn.XLOOKUP(D1141,[1]Cmg!$A$4:$A$89,[1]Cmg!$B$4:$B$89,"----",0,1)</f>
        <v>----</v>
      </c>
      <c r="AB1141" s="19" t="str">
        <f>_xlfn.XLOOKUP(D1141,[1]Cmg!$E$4:$E$89,[1]Cmg!$F$4:$F$89,"----",0,1)</f>
        <v>----</v>
      </c>
      <c r="AC1141" s="19" t="str">
        <f>_xlfn.XLOOKUP(D1141,[1]Cmg!$O$4:$O$89,[1]Cmg!$P$4:$P$89,"----",0,1)</f>
        <v>----</v>
      </c>
      <c r="AD1141" s="24" t="str">
        <f>_xlfn.XLOOKUP(D1141,[1]Cmg!$S$4:$S$89,[1]Cmg!$U$4:$U$89,"----",0,1)</f>
        <v>----</v>
      </c>
      <c r="AG1141" s="25">
        <f>IFERROR(SUMIFS('[1]BD Unidades'!$AH:$AH,'[1]BD Unidades'!$A:$A,'BD Centrales 2023'!$A1141),"-")</f>
        <v>3</v>
      </c>
      <c r="AH1141" s="25">
        <f>SUMIFS('[1]BD Unidades'!$AJ$3:$AJ$1424,'[1]BD Unidades'!$A$3:$A$1424,$A1141)</f>
        <v>7974.5666666666702</v>
      </c>
      <c r="AI1141" s="25">
        <f>SUMIFS('[1]BD Unidades'!$AL$3:$AL$1424,'[1]BD Unidades'!$A$3:$A$1424,$A1141)</f>
        <v>785.43333333333305</v>
      </c>
      <c r="AJ1141" s="26">
        <f t="shared" si="69"/>
        <v>8.966133942161332E-2</v>
      </c>
      <c r="AK1141" s="27">
        <f>IFERROR(SUMIFS('[1]BD Unidades'!$AO$3:$AO$1424,'[1]BD Unidades'!$A$3:$A$1424,$A1141),"-")</f>
        <v>0</v>
      </c>
      <c r="AL1141" s="27">
        <f>IFERROR(SUMIFS('[1]BD Unidades'!$AQ$3:$AQ$1424,'[1]BD Unidades'!$A$3:$A$1424,$A1141),"-")</f>
        <v>0</v>
      </c>
      <c r="AM1141" s="27">
        <f>IFERROR(SUMIFS('[1]BD Unidades'!$AS$3:$AS$1424,'[1]BD Unidades'!$A$3:$A$1424,$A1141),"-")</f>
        <v>0</v>
      </c>
      <c r="AN1141" s="27">
        <f>IFERROR(SUMIFS('[1]BD Unidades'!$AU$3:$AU$1424,'[1]BD Unidades'!$A$3:$A$1424,$A1141),"-")</f>
        <v>0</v>
      </c>
      <c r="AO1141" s="27"/>
      <c r="AP1141" s="27"/>
      <c r="AQ1141" s="25">
        <f>IFERROR(SUMIFS('[1]BD Unidades'!$AZ$3:$AZ$1424,'[1]BD Unidades'!$A$3:$A$1424,$A1141),"-")</f>
        <v>3</v>
      </c>
      <c r="AR1141" s="25">
        <f>IFERROR(SUMIFS('[1]BD Unidades'!$BA$3:$BA$1424,'[1]BD Unidades'!$A$3:$A$1424,$A1141),"-")</f>
        <v>3</v>
      </c>
      <c r="AS1141" s="28">
        <f>SUMIFS('[1]BD Unidades'!$BC$3:$BC$1424,'[1]BD Unidades'!$A$3:$A$1424,$A1141)</f>
        <v>9.1828602739726397E-4</v>
      </c>
      <c r="AT1141" s="28">
        <f>SUMIFS('[1]BD Unidades'!$BE$3:$BE$1424,'[1]BD Unidades'!$A$3:$A$1424,$A1141)</f>
        <v>1</v>
      </c>
      <c r="AU1141" s="29">
        <f t="shared" si="70"/>
        <v>0.9990817139726027</v>
      </c>
      <c r="AV1141" s="30">
        <f t="shared" si="71"/>
        <v>5.0000000000000001E-3</v>
      </c>
      <c r="AW1141" s="25">
        <f>IFERROR(SUMIFS('[1]BD Unidades'!$BI$3:$BI$1424,'[1]BD Unidades'!$A$3:$A$1424,$A1141),"-")</f>
        <v>2.9972451419178139</v>
      </c>
      <c r="AX1141" s="25">
        <f>IFERROR(SUMIFS('[1]BD Unidades'!$BJ$3:$BJ$1424,'[1]BD Unidades'!$A$3:$A$1424,$A1141),"-")</f>
        <v>1.9280606023945954</v>
      </c>
    </row>
    <row r="1142" spans="1:50" ht="14.4" x14ac:dyDescent="0.3">
      <c r="A1142" s="7">
        <v>628</v>
      </c>
      <c r="B1142" s="7" t="s">
        <v>5969</v>
      </c>
      <c r="D1142" s="8" t="s">
        <v>5970</v>
      </c>
      <c r="E1142" s="19" t="s">
        <v>5380</v>
      </c>
      <c r="F1142" s="19" t="s">
        <v>5380</v>
      </c>
      <c r="G1142" s="19" t="s">
        <v>5971</v>
      </c>
      <c r="H1142" s="19">
        <v>83</v>
      </c>
      <c r="I1142" s="19">
        <v>2024</v>
      </c>
      <c r="J1142" s="19" t="s">
        <v>45</v>
      </c>
      <c r="K1142" s="19" t="s">
        <v>5267</v>
      </c>
      <c r="L1142" s="19" t="s">
        <v>47</v>
      </c>
      <c r="M1142" s="19" t="s">
        <v>477</v>
      </c>
      <c r="N1142" s="19" t="s">
        <v>549</v>
      </c>
      <c r="O1142" s="19" t="s">
        <v>477</v>
      </c>
      <c r="P1142" s="19" t="s">
        <v>51</v>
      </c>
      <c r="Q1142" s="9" t="s">
        <v>5972</v>
      </c>
      <c r="R1142" s="20">
        <v>153.6662</v>
      </c>
      <c r="S1142" s="20">
        <v>2.4740000000000002</v>
      </c>
      <c r="T1142" s="20">
        <v>149.8648</v>
      </c>
      <c r="U1142" s="20">
        <v>0.46800000000000003</v>
      </c>
      <c r="V1142" s="21">
        <f>_xlfn.XLOOKUP(D1142,'[1]Gen. Real'!$A:$A,'[1]Gen. Real'!$C:$C,"-",0)</f>
        <v>1.0593400000000002</v>
      </c>
      <c r="W1142" s="22"/>
      <c r="X1142" s="22" t="str">
        <f>_xlfn.XLOOKUP(D1142,[1]Vertimiento!$A:$A,[1]Vertimiento!$E:$E,"-",0)</f>
        <v>-</v>
      </c>
      <c r="Y1142" s="23" t="str">
        <f t="shared" si="68"/>
        <v>-</v>
      </c>
      <c r="Z1142" s="19" t="str">
        <f>_xlfn.XLOOKUP(D1142,[1]Cmg!$I$4:$I$85,[1]Cmg!$M$4:$M$85,"----",0,1)</f>
        <v>----</v>
      </c>
      <c r="AA1142" s="19" t="str">
        <f>_xlfn.XLOOKUP(D1142,[1]Cmg!$A$4:$A$89,[1]Cmg!$B$4:$B$89,"----",0,1)</f>
        <v>----</v>
      </c>
      <c r="AB1142" s="19" t="str">
        <f>_xlfn.XLOOKUP(D1142,[1]Cmg!$E$4:$E$89,[1]Cmg!$F$4:$F$89,"----",0,1)</f>
        <v>----</v>
      </c>
      <c r="AC1142" s="19" t="str">
        <f>_xlfn.XLOOKUP(D1142,[1]Cmg!$O$4:$O$89,[1]Cmg!$P$4:$P$89,"----",0,1)</f>
        <v>----</v>
      </c>
      <c r="AD1142" s="24" t="str">
        <f>_xlfn.XLOOKUP(D1142,[1]Cmg!$S$4:$S$89,[1]Cmg!$U$4:$U$89,"----",0,1)</f>
        <v>----</v>
      </c>
      <c r="AG1142" s="25">
        <f>IFERROR(SUMIFS('[1]BD Unidades'!$AH:$AH,'[1]BD Unidades'!$A:$A,'BD Centrales 2023'!$A1142),"-")</f>
        <v>153.667</v>
      </c>
      <c r="AH1142" s="25">
        <f>SUMIFS('[1]BD Unidades'!$AJ$3:$AJ$1424,'[1]BD Unidades'!$A$3:$A$1424,$A1142)</f>
        <v>8490.3666666666704</v>
      </c>
      <c r="AI1142" s="25">
        <f>SUMIFS('[1]BD Unidades'!$AL$3:$AL$1424,'[1]BD Unidades'!$A$3:$A$1424,$A1142)</f>
        <v>133.19999999999999</v>
      </c>
      <c r="AJ1142" s="26">
        <f t="shared" si="69"/>
        <v>1.5446045139868645E-2</v>
      </c>
      <c r="AK1142" s="27">
        <f>IFERROR(SUMIFS('[1]BD Unidades'!$AO$3:$AO$1424,'[1]BD Unidades'!$A$3:$A$1424,$A1142),"-")</f>
        <v>0</v>
      </c>
      <c r="AL1142" s="27">
        <f>IFERROR(SUMIFS('[1]BD Unidades'!$AQ$3:$AQ$1424,'[1]BD Unidades'!$A$3:$A$1424,$A1142),"-")</f>
        <v>0</v>
      </c>
      <c r="AM1142" s="27">
        <f>IFERROR(SUMIFS('[1]BD Unidades'!$AS$3:$AS$1424,'[1]BD Unidades'!$A$3:$A$1424,$A1142),"-")</f>
        <v>0</v>
      </c>
      <c r="AN1142" s="27">
        <f>IFERROR(SUMIFS('[1]BD Unidades'!$AU$3:$AU$1424,'[1]BD Unidades'!$A$3:$A$1424,$A1142),"-")</f>
        <v>0</v>
      </c>
      <c r="AO1142" s="27"/>
      <c r="AP1142" s="27"/>
      <c r="AQ1142" s="25">
        <f>IFERROR(SUMIFS('[1]BD Unidades'!$AZ$3:$AZ$1424,'[1]BD Unidades'!$A$3:$A$1424,$A1142),"-")</f>
        <v>153.10486838547101</v>
      </c>
      <c r="AR1142" s="25">
        <f>IFERROR(SUMIFS('[1]BD Unidades'!$BA$3:$BA$1424,'[1]BD Unidades'!$A$3:$A$1424,$A1142),"-")</f>
        <v>153.10486838547101</v>
      </c>
      <c r="AS1142" s="28">
        <f>SUMIFS('[1]BD Unidades'!$BC$3:$BC$1424,'[1]BD Unidades'!$A$3:$A$1424,$A1142)</f>
        <v>1E-4</v>
      </c>
      <c r="AT1142" s="28">
        <f>SUMIFS('[1]BD Unidades'!$BE$3:$BE$1424,'[1]BD Unidades'!$A$3:$A$1424,$A1142)</f>
        <v>0.99605403348554</v>
      </c>
      <c r="AU1142" s="29">
        <f t="shared" si="70"/>
        <v>0.99595442808219148</v>
      </c>
      <c r="AV1142" s="30">
        <f t="shared" si="71"/>
        <v>2.4740000000000002E-2</v>
      </c>
      <c r="AW1142" s="25">
        <f>IFERROR(SUMIFS('[1]BD Unidades'!$BI$3:$BI$1424,'[1]BD Unidades'!$A$3:$A$1424,$A1142),"-")</f>
        <v>148.71908048020367</v>
      </c>
      <c r="AX1142" s="25">
        <f>IFERROR(SUMIFS('[1]BD Unidades'!$BJ$3:$BJ$1424,'[1]BD Unidades'!$A$3:$A$1424,$A1142),"-")</f>
        <v>95.667650232559581</v>
      </c>
    </row>
    <row r="1143" spans="1:50" ht="14.4" x14ac:dyDescent="0.3">
      <c r="A1143" s="7">
        <v>649</v>
      </c>
      <c r="B1143" s="7" t="s">
        <v>39</v>
      </c>
      <c r="D1143" s="8" t="s">
        <v>40</v>
      </c>
      <c r="E1143" s="19" t="s">
        <v>41</v>
      </c>
      <c r="F1143" s="19" t="s">
        <v>42</v>
      </c>
      <c r="G1143" s="19" t="s">
        <v>43</v>
      </c>
      <c r="H1143" s="19">
        <v>1</v>
      </c>
      <c r="I1143" s="19">
        <v>2024</v>
      </c>
      <c r="J1143" s="19" t="s">
        <v>45</v>
      </c>
      <c r="K1143" s="19" t="s">
        <v>46</v>
      </c>
      <c r="L1143" s="19" t="s">
        <v>47</v>
      </c>
      <c r="M1143" s="19" t="s">
        <v>48</v>
      </c>
      <c r="N1143" s="19" t="s">
        <v>49</v>
      </c>
      <c r="O1143" s="19" t="s">
        <v>50</v>
      </c>
      <c r="P1143" s="19" t="s">
        <v>51</v>
      </c>
      <c r="Q1143" s="9" t="s">
        <v>52</v>
      </c>
      <c r="R1143" s="20">
        <v>114.4</v>
      </c>
      <c r="S1143" s="20">
        <v>5.35</v>
      </c>
      <c r="T1143" s="20">
        <v>108.27</v>
      </c>
      <c r="U1143" s="20">
        <v>29</v>
      </c>
      <c r="V1143" s="21">
        <f>_xlfn.XLOOKUP(D1143,'[1]Gen. Real'!$A:$A,'[1]Gen. Real'!$C:$C,"-",0)</f>
        <v>131.51499999999999</v>
      </c>
      <c r="W1143" s="22"/>
      <c r="X1143" s="22" t="str">
        <f>_xlfn.XLOOKUP(D1143,[1]Vertimiento!$A:$A,[1]Vertimiento!$E:$E,"-",0)</f>
        <v>-</v>
      </c>
      <c r="Y1143" s="23" t="str">
        <f t="shared" si="68"/>
        <v>-</v>
      </c>
      <c r="Z1143" s="19" t="str">
        <f>_xlfn.XLOOKUP(D1143,[1]Cmg!$I$4:$I$85,[1]Cmg!$M$4:$M$85,"----",0,1)</f>
        <v>----</v>
      </c>
      <c r="AA1143" s="19" t="str">
        <f>_xlfn.XLOOKUP(D1143,[1]Cmg!$A$4:$A$89,[1]Cmg!$B$4:$B$89,"----",0,1)</f>
        <v>----</v>
      </c>
      <c r="AB1143" s="19" t="str">
        <f>_xlfn.XLOOKUP(D1143,[1]Cmg!$E$4:$E$89,[1]Cmg!$F$4:$F$89,"----",0,1)</f>
        <v>----</v>
      </c>
      <c r="AC1143" s="19" t="str">
        <f>_xlfn.XLOOKUP(D1143,[1]Cmg!$O$4:$O$89,[1]Cmg!$P$4:$P$89,"----",0,1)</f>
        <v>----</v>
      </c>
      <c r="AD1143" s="24" t="str">
        <f>_xlfn.XLOOKUP(D1143,[1]Cmg!$S$4:$S$89,[1]Cmg!$U$4:$U$89,"----",0,1)</f>
        <v>----</v>
      </c>
      <c r="AG1143" s="25">
        <f>IFERROR(SUMIFS('[1]BD Unidades'!$AH:$AH,'[1]BD Unidades'!$A:$A,'BD Centrales 2023'!$A1143),"-")</f>
        <v>114.4</v>
      </c>
      <c r="AH1143" s="25">
        <f>SUMIFS('[1]BD Unidades'!$AJ$3:$AJ$1424,'[1]BD Unidades'!$A$3:$A$1424,$A1143)</f>
        <v>0</v>
      </c>
      <c r="AI1143" s="25">
        <f>SUMIFS('[1]BD Unidades'!$AL$3:$AL$1424,'[1]BD Unidades'!$A$3:$A$1424,$A1143)</f>
        <v>2553.15</v>
      </c>
      <c r="AJ1143" s="26">
        <f t="shared" si="69"/>
        <v>1</v>
      </c>
      <c r="AK1143" s="27">
        <f>IFERROR(SUMIFS('[1]BD Unidades'!$AO$3:$AO$1424,'[1]BD Unidades'!$A$3:$A$1424,$A1143),"-")</f>
        <v>0</v>
      </c>
      <c r="AL1143" s="27">
        <f>IFERROR(SUMIFS('[1]BD Unidades'!$AQ$3:$AQ$1424,'[1]BD Unidades'!$A$3:$A$1424,$A1143),"-")</f>
        <v>0</v>
      </c>
      <c r="AM1143" s="27">
        <f>IFERROR(SUMIFS('[1]BD Unidades'!$AS$3:$AS$1424,'[1]BD Unidades'!$A$3:$A$1424,$A1143),"-")</f>
        <v>0</v>
      </c>
      <c r="AN1143" s="27">
        <f>IFERROR(SUMIFS('[1]BD Unidades'!$AU$3:$AU$1424,'[1]BD Unidades'!$A$3:$A$1424,$A1143),"-")</f>
        <v>0</v>
      </c>
      <c r="AO1143" s="27"/>
      <c r="AP1143" s="27"/>
      <c r="AQ1143" s="25">
        <f>IFERROR(SUMIFS('[1]BD Unidades'!$AZ$3:$AZ$1424,'[1]BD Unidades'!$A$3:$A$1424,$A1143),"-")</f>
        <v>108.03142915981141</v>
      </c>
      <c r="AR1143" s="25">
        <f>IFERROR(SUMIFS('[1]BD Unidades'!$BA$3:$BA$1424,'[1]BD Unidades'!$A$3:$A$1424,$A1143),"-")</f>
        <v>113.698910496184</v>
      </c>
      <c r="AS1143" s="28">
        <f>SUMIFS('[1]BD Unidades'!$BC$3:$BC$1424,'[1]BD Unidades'!$A$3:$A$1424,$A1143)</f>
        <v>8.3656607926406307E-2</v>
      </c>
      <c r="AT1143" s="28">
        <f>SUMIFS('[1]BD Unidades'!$BE$3:$BE$1424,'[1]BD Unidades'!$A$3:$A$1424,$A1143)</f>
        <v>1</v>
      </c>
      <c r="AU1143" s="29">
        <f t="shared" si="70"/>
        <v>0.91634339207359372</v>
      </c>
      <c r="AV1143" s="30">
        <f t="shared" si="71"/>
        <v>5.3499999999999999E-2</v>
      </c>
      <c r="AW1143" s="25">
        <f>IFERROR(SUMIFS('[1]BD Unidades'!$BI$3:$BI$1424,'[1]BD Unidades'!$A$3:$A$1424,$A1143),"-")</f>
        <v>31.318139798859288</v>
      </c>
      <c r="AX1143" s="25">
        <f>IFERROR(SUMIFS('[1]BD Unidades'!$BJ$3:$BJ$1424,'[1]BD Unidades'!$A$3:$A$1424,$A1143),"-")</f>
        <v>20.146257188636234</v>
      </c>
    </row>
    <row r="1144" spans="1:50" ht="14.4" x14ac:dyDescent="0.3">
      <c r="A1144" s="7">
        <v>650</v>
      </c>
      <c r="B1144" s="7" t="s">
        <v>5691</v>
      </c>
      <c r="D1144" s="8" t="s">
        <v>5692</v>
      </c>
      <c r="E1144" s="19" t="s">
        <v>5690</v>
      </c>
      <c r="F1144" s="19" t="s">
        <v>5690</v>
      </c>
      <c r="G1144" s="19" t="s">
        <v>5603</v>
      </c>
      <c r="H1144" s="19">
        <v>6</v>
      </c>
      <c r="I1144" s="19">
        <v>2024</v>
      </c>
      <c r="J1144" s="19" t="s">
        <v>45</v>
      </c>
      <c r="K1144" s="19" t="s">
        <v>5267</v>
      </c>
      <c r="L1144" s="19" t="s">
        <v>213</v>
      </c>
      <c r="M1144" s="19" t="s">
        <v>82</v>
      </c>
      <c r="N1144" s="19" t="s">
        <v>83</v>
      </c>
      <c r="O1144" s="19" t="s">
        <v>4714</v>
      </c>
      <c r="P1144" s="19" t="s">
        <v>51</v>
      </c>
      <c r="Q1144" s="9" t="s">
        <v>1354</v>
      </c>
      <c r="R1144" s="20">
        <v>3</v>
      </c>
      <c r="S1144" s="20">
        <v>0.33300000000000002</v>
      </c>
      <c r="T1144" s="20">
        <v>2.99</v>
      </c>
      <c r="U1144" s="20" t="s">
        <v>397</v>
      </c>
      <c r="V1144" s="21">
        <f>_xlfn.XLOOKUP(D1144,'[1]Gen. Real'!$A:$A,'[1]Gen. Real'!$C:$C,"-",0)</f>
        <v>2.3710000000000002E-2</v>
      </c>
      <c r="W1144" s="22"/>
      <c r="X1144" s="22" t="str">
        <f>_xlfn.XLOOKUP(D1144,[1]Vertimiento!$A:$A,[1]Vertimiento!$E:$E,"-",0)</f>
        <v>-</v>
      </c>
      <c r="Y1144" s="23" t="str">
        <f t="shared" si="68"/>
        <v>-</v>
      </c>
      <c r="Z1144" s="19" t="str">
        <f>_xlfn.XLOOKUP(D1144,[1]Cmg!$I$4:$I$85,[1]Cmg!$M$4:$M$85,"----",0,1)</f>
        <v>----</v>
      </c>
      <c r="AA1144" s="19" t="str">
        <f>_xlfn.XLOOKUP(D1144,[1]Cmg!$A$4:$A$89,[1]Cmg!$B$4:$B$89,"----",0,1)</f>
        <v>----</v>
      </c>
      <c r="AB1144" s="19" t="str">
        <f>_xlfn.XLOOKUP(D1144,[1]Cmg!$E$4:$E$89,[1]Cmg!$F$4:$F$89,"----",0,1)</f>
        <v>----</v>
      </c>
      <c r="AC1144" s="19" t="str">
        <f>_xlfn.XLOOKUP(D1144,[1]Cmg!$O$4:$O$89,[1]Cmg!$P$4:$P$89,"----",0,1)</f>
        <v>----</v>
      </c>
      <c r="AD1144" s="24" t="str">
        <f>_xlfn.XLOOKUP(D1144,[1]Cmg!$S$4:$S$89,[1]Cmg!$U$4:$U$89,"----",0,1)</f>
        <v>----</v>
      </c>
      <c r="AG1144" s="25">
        <f>IFERROR(SUMIFS('[1]BD Unidades'!$AH:$AH,'[1]BD Unidades'!$A:$A,'BD Centrales 2023'!$A1144),"-")</f>
        <v>2.9925281372199999</v>
      </c>
      <c r="AH1144" s="25">
        <f>SUMIFS('[1]BD Unidades'!$AJ$3:$AJ$1424,'[1]BD Unidades'!$A$3:$A$1424,$A1144)</f>
        <v>8760</v>
      </c>
      <c r="AI1144" s="25">
        <f>SUMIFS('[1]BD Unidades'!$AL$3:$AL$1424,'[1]BD Unidades'!$A$3:$A$1424,$A1144)</f>
        <v>0</v>
      </c>
      <c r="AJ1144" s="26">
        <f t="shared" si="69"/>
        <v>0</v>
      </c>
      <c r="AK1144" s="27">
        <f>IFERROR(SUMIFS('[1]BD Unidades'!$AO$3:$AO$1424,'[1]BD Unidades'!$A$3:$A$1424,$A1144),"-")</f>
        <v>0</v>
      </c>
      <c r="AL1144" s="27">
        <f>IFERROR(SUMIFS('[1]BD Unidades'!$AQ$3:$AQ$1424,'[1]BD Unidades'!$A$3:$A$1424,$A1144),"-")</f>
        <v>0</v>
      </c>
      <c r="AM1144" s="27">
        <f>IFERROR(SUMIFS('[1]BD Unidades'!$AS$3:$AS$1424,'[1]BD Unidades'!$A$3:$A$1424,$A1144),"-")</f>
        <v>0</v>
      </c>
      <c r="AN1144" s="27">
        <f>IFERROR(SUMIFS('[1]BD Unidades'!$AU$3:$AU$1424,'[1]BD Unidades'!$A$3:$A$1424,$A1144),"-")</f>
        <v>0</v>
      </c>
      <c r="AO1144" s="27"/>
      <c r="AP1144" s="27"/>
      <c r="AQ1144" s="25">
        <f>IFERROR(SUMIFS('[1]BD Unidades'!$AZ$3:$AZ$1424,'[1]BD Unidades'!$A$3:$A$1424,$A1144),"-")</f>
        <v>0</v>
      </c>
      <c r="AR1144" s="25">
        <f>IFERROR(SUMIFS('[1]BD Unidades'!$BA$3:$BA$1424,'[1]BD Unidades'!$A$3:$A$1424,$A1144),"-")</f>
        <v>3</v>
      </c>
      <c r="AS1144" s="28">
        <f>SUMIFS('[1]BD Unidades'!$BC$3:$BC$1424,'[1]BD Unidades'!$A$3:$A$1424,$A1144)</f>
        <v>0</v>
      </c>
      <c r="AT1144" s="28">
        <f>SUMIFS('[1]BD Unidades'!$BE$3:$BE$1424,'[1]BD Unidades'!$A$3:$A$1424,$A1144)</f>
        <v>0</v>
      </c>
      <c r="AU1144" s="29">
        <f t="shared" si="70"/>
        <v>0</v>
      </c>
      <c r="AV1144" s="30">
        <f t="shared" si="71"/>
        <v>3.3300000000000001E-3</v>
      </c>
      <c r="AW1144" s="25">
        <f>IFERROR(SUMIFS('[1]BD Unidades'!$BI$3:$BI$1424,'[1]BD Unidades'!$A$3:$A$1424,$A1144),"-")</f>
        <v>2.9788182659941498</v>
      </c>
      <c r="AX1144" s="25">
        <f>IFERROR(SUMIFS('[1]BD Unidades'!$BJ$3:$BJ$1424,'[1]BD Unidades'!$A$3:$A$1424,$A1144),"-")</f>
        <v>1.790129147854034</v>
      </c>
    </row>
    <row r="1145" spans="1:50" ht="14.4" x14ac:dyDescent="0.3">
      <c r="A1145" s="7">
        <v>652</v>
      </c>
      <c r="B1145" s="7" t="s">
        <v>5600</v>
      </c>
      <c r="D1145" s="8" t="s">
        <v>5601</v>
      </c>
      <c r="E1145" s="19" t="s">
        <v>5602</v>
      </c>
      <c r="F1145" s="19" t="s">
        <v>5602</v>
      </c>
      <c r="G1145" s="19" t="s">
        <v>5603</v>
      </c>
      <c r="H1145" s="19">
        <v>6</v>
      </c>
      <c r="I1145" s="19">
        <v>2024</v>
      </c>
      <c r="J1145" s="19" t="s">
        <v>45</v>
      </c>
      <c r="K1145" s="19" t="s">
        <v>5267</v>
      </c>
      <c r="L1145" s="19" t="s">
        <v>213</v>
      </c>
      <c r="M1145" s="19" t="s">
        <v>82</v>
      </c>
      <c r="N1145" s="19" t="s">
        <v>83</v>
      </c>
      <c r="O1145" s="19" t="s">
        <v>4714</v>
      </c>
      <c r="P1145" s="19" t="s">
        <v>51</v>
      </c>
      <c r="Q1145" s="9" t="s">
        <v>5604</v>
      </c>
      <c r="R1145" s="20">
        <v>3</v>
      </c>
      <c r="S1145" s="20">
        <v>0.33329999999999999</v>
      </c>
      <c r="T1145" s="20">
        <v>2.99</v>
      </c>
      <c r="U1145" s="20" t="s">
        <v>397</v>
      </c>
      <c r="V1145" s="21">
        <f>_xlfn.XLOOKUP(D1145,'[1]Gen. Real'!$A:$A,'[1]Gen. Real'!$C:$C,"-",0)</f>
        <v>2.775E-2</v>
      </c>
      <c r="W1145" s="22"/>
      <c r="X1145" s="22" t="str">
        <f>_xlfn.XLOOKUP(D1145,[1]Vertimiento!$A:$A,[1]Vertimiento!$E:$E,"-",0)</f>
        <v>-</v>
      </c>
      <c r="Y1145" s="23" t="str">
        <f t="shared" si="68"/>
        <v>-</v>
      </c>
      <c r="Z1145" s="19" t="str">
        <f>_xlfn.XLOOKUP(D1145,[1]Cmg!$I$4:$I$85,[1]Cmg!$M$4:$M$85,"----",0,1)</f>
        <v>----</v>
      </c>
      <c r="AA1145" s="19" t="str">
        <f>_xlfn.XLOOKUP(D1145,[1]Cmg!$A$4:$A$89,[1]Cmg!$B$4:$B$89,"----",0,1)</f>
        <v>----</v>
      </c>
      <c r="AB1145" s="19" t="str">
        <f>_xlfn.XLOOKUP(D1145,[1]Cmg!$E$4:$E$89,[1]Cmg!$F$4:$F$89,"----",0,1)</f>
        <v>----</v>
      </c>
      <c r="AC1145" s="19" t="str">
        <f>_xlfn.XLOOKUP(D1145,[1]Cmg!$O$4:$O$89,[1]Cmg!$P$4:$P$89,"----",0,1)</f>
        <v>----</v>
      </c>
      <c r="AD1145" s="24" t="str">
        <f>_xlfn.XLOOKUP(D1145,[1]Cmg!$S$4:$S$89,[1]Cmg!$U$4:$U$89,"----",0,1)</f>
        <v>----</v>
      </c>
      <c r="AG1145" s="25">
        <f>IFERROR(SUMIFS('[1]BD Unidades'!$AH:$AH,'[1]BD Unidades'!$A:$A,'BD Centrales 2023'!$A1145),"-")</f>
        <v>3</v>
      </c>
      <c r="AH1145" s="25">
        <f>SUMIFS('[1]BD Unidades'!$AJ$3:$AJ$1424,'[1]BD Unidades'!$A$3:$A$1424,$A1145)</f>
        <v>8760</v>
      </c>
      <c r="AI1145" s="25">
        <f>SUMIFS('[1]BD Unidades'!$AL$3:$AL$1424,'[1]BD Unidades'!$A$3:$A$1424,$A1145)</f>
        <v>0</v>
      </c>
      <c r="AJ1145" s="26">
        <f t="shared" si="69"/>
        <v>0</v>
      </c>
      <c r="AK1145" s="27">
        <f>IFERROR(SUMIFS('[1]BD Unidades'!$AO$3:$AO$1424,'[1]BD Unidades'!$A$3:$A$1424,$A1145),"-")</f>
        <v>0</v>
      </c>
      <c r="AL1145" s="27">
        <f>IFERROR(SUMIFS('[1]BD Unidades'!$AQ$3:$AQ$1424,'[1]BD Unidades'!$A$3:$A$1424,$A1145),"-")</f>
        <v>0</v>
      </c>
      <c r="AM1145" s="27">
        <f>IFERROR(SUMIFS('[1]BD Unidades'!$AS$3:$AS$1424,'[1]BD Unidades'!$A$3:$A$1424,$A1145),"-")</f>
        <v>0</v>
      </c>
      <c r="AN1145" s="27">
        <f>IFERROR(SUMIFS('[1]BD Unidades'!$AU$3:$AU$1424,'[1]BD Unidades'!$A$3:$A$1424,$A1145),"-")</f>
        <v>0</v>
      </c>
      <c r="AO1145" s="27"/>
      <c r="AP1145" s="27"/>
      <c r="AQ1145" s="25">
        <f>IFERROR(SUMIFS('[1]BD Unidades'!$AZ$3:$AZ$1424,'[1]BD Unidades'!$A$3:$A$1424,$A1145),"-")</f>
        <v>0</v>
      </c>
      <c r="AR1145" s="25">
        <f>IFERROR(SUMIFS('[1]BD Unidades'!$BA$3:$BA$1424,'[1]BD Unidades'!$A$3:$A$1424,$A1145),"-")</f>
        <v>3</v>
      </c>
      <c r="AS1145" s="28">
        <f>SUMIFS('[1]BD Unidades'!$BC$3:$BC$1424,'[1]BD Unidades'!$A$3:$A$1424,$A1145)</f>
        <v>0</v>
      </c>
      <c r="AT1145" s="28">
        <f>SUMIFS('[1]BD Unidades'!$BE$3:$BE$1424,'[1]BD Unidades'!$A$3:$A$1424,$A1145)</f>
        <v>0</v>
      </c>
      <c r="AU1145" s="29">
        <f t="shared" si="70"/>
        <v>0</v>
      </c>
      <c r="AV1145" s="30">
        <f t="shared" si="71"/>
        <v>3.333E-3</v>
      </c>
      <c r="AW1145" s="25">
        <f>IFERROR(SUMIFS('[1]BD Unidades'!$BI$3:$BI$1424,'[1]BD Unidades'!$A$3:$A$1424,$A1145),"-")</f>
        <v>2.9861778952876707</v>
      </c>
      <c r="AX1145" s="25">
        <f>IFERROR(SUMIFS('[1]BD Unidades'!$BJ$3:$BJ$1424,'[1]BD Unidades'!$A$3:$A$1424,$A1145),"-")</f>
        <v>1.7945519376113457</v>
      </c>
    </row>
    <row r="1146" spans="1:50" ht="14.4" x14ac:dyDescent="0.3">
      <c r="A1146" s="7">
        <v>1652</v>
      </c>
      <c r="B1146" s="7" t="s">
        <v>5543</v>
      </c>
      <c r="D1146" s="8" t="s">
        <v>5544</v>
      </c>
      <c r="E1146" s="19" t="s">
        <v>5545</v>
      </c>
      <c r="F1146" s="19" t="s">
        <v>5545</v>
      </c>
      <c r="G1146" s="19" t="s">
        <v>877</v>
      </c>
      <c r="H1146" s="19">
        <v>3</v>
      </c>
      <c r="I1146" s="19">
        <v>2024</v>
      </c>
      <c r="J1146" s="19" t="s">
        <v>45</v>
      </c>
      <c r="K1146" s="19" t="s">
        <v>5267</v>
      </c>
      <c r="L1146" s="19" t="s">
        <v>213</v>
      </c>
      <c r="M1146" s="19" t="s">
        <v>189</v>
      </c>
      <c r="N1146" s="19" t="s">
        <v>879</v>
      </c>
      <c r="O1146" s="19" t="s">
        <v>880</v>
      </c>
      <c r="P1146" s="19" t="s">
        <v>51</v>
      </c>
      <c r="Q1146" s="9" t="s">
        <v>5546</v>
      </c>
      <c r="R1146" s="20">
        <v>2</v>
      </c>
      <c r="S1146" s="20">
        <v>5</v>
      </c>
      <c r="T1146" s="20">
        <v>1.9</v>
      </c>
      <c r="U1146" s="20" t="s">
        <v>397</v>
      </c>
      <c r="V1146" s="21">
        <f>_xlfn.XLOOKUP(D1146,'[1]Gen. Real'!$A:$A,'[1]Gen. Real'!$C:$C,"-",0)</f>
        <v>0.30921000000000026</v>
      </c>
      <c r="W1146" s="22"/>
      <c r="X1146" s="22" t="str">
        <f>_xlfn.XLOOKUP(D1146,[1]Vertimiento!$A:$A,[1]Vertimiento!$E:$E,"-",0)</f>
        <v>-</v>
      </c>
      <c r="Y1146" s="23" t="str">
        <f t="shared" si="68"/>
        <v>-</v>
      </c>
      <c r="Z1146" s="19" t="str">
        <f>_xlfn.XLOOKUP(D1146,[1]Cmg!$I$4:$I$85,[1]Cmg!$M$4:$M$85,"----",0,1)</f>
        <v>----</v>
      </c>
      <c r="AA1146" s="19" t="str">
        <f>_xlfn.XLOOKUP(D1146,[1]Cmg!$A$4:$A$89,[1]Cmg!$B$4:$B$89,"----",0,1)</f>
        <v>----</v>
      </c>
      <c r="AB1146" s="19" t="str">
        <f>_xlfn.XLOOKUP(D1146,[1]Cmg!$E$4:$E$89,[1]Cmg!$F$4:$F$89,"----",0,1)</f>
        <v>----</v>
      </c>
      <c r="AC1146" s="19" t="str">
        <f>_xlfn.XLOOKUP(D1146,[1]Cmg!$O$4:$O$89,[1]Cmg!$P$4:$P$89,"----",0,1)</f>
        <v>----</v>
      </c>
      <c r="AD1146" s="24" t="str">
        <f>_xlfn.XLOOKUP(D1146,[1]Cmg!$S$4:$S$89,[1]Cmg!$U$4:$U$89,"----",0,1)</f>
        <v>----</v>
      </c>
      <c r="AG1146" s="25">
        <f>IFERROR(SUMIFS('[1]BD Unidades'!$AH:$AH,'[1]BD Unidades'!$A:$A,'BD Centrales 2023'!$A1146),"-")</f>
        <v>2.9</v>
      </c>
      <c r="AH1146" s="25">
        <f>SUMIFS('[1]BD Unidades'!$AJ$3:$AJ$1424,'[1]BD Unidades'!$A$3:$A$1424,$A1146)</f>
        <v>12564.25</v>
      </c>
      <c r="AI1146" s="25">
        <f>SUMIFS('[1]BD Unidades'!$AL$3:$AL$1424,'[1]BD Unidades'!$A$3:$A$1424,$A1146)</f>
        <v>0</v>
      </c>
      <c r="AJ1146" s="26">
        <f t="shared" si="69"/>
        <v>0</v>
      </c>
      <c r="AK1146" s="27">
        <f>IFERROR(SUMIFS('[1]BD Unidades'!$AO$3:$AO$1424,'[1]BD Unidades'!$A$3:$A$1424,$A1146),"-")</f>
        <v>0</v>
      </c>
      <c r="AL1146" s="27">
        <f>IFERROR(SUMIFS('[1]BD Unidades'!$AQ$3:$AQ$1424,'[1]BD Unidades'!$A$3:$A$1424,$A1146),"-")</f>
        <v>0</v>
      </c>
      <c r="AM1146" s="27">
        <f>IFERROR(SUMIFS('[1]BD Unidades'!$AS$3:$AS$1424,'[1]BD Unidades'!$A$3:$A$1424,$A1146),"-")</f>
        <v>0</v>
      </c>
      <c r="AN1146" s="27">
        <f>IFERROR(SUMIFS('[1]BD Unidades'!$AU$3:$AU$1424,'[1]BD Unidades'!$A$3:$A$1424,$A1146),"-")</f>
        <v>0</v>
      </c>
      <c r="AO1146" s="27"/>
      <c r="AP1146" s="27"/>
      <c r="AQ1146" s="25">
        <f>IFERROR(SUMIFS('[1]BD Unidades'!$AZ$3:$AZ$1424,'[1]BD Unidades'!$A$3:$A$1424,$A1146),"-")</f>
        <v>2.9</v>
      </c>
      <c r="AR1146" s="25">
        <f>IFERROR(SUMIFS('[1]BD Unidades'!$BA$3:$BA$1424,'[1]BD Unidades'!$A$3:$A$1424,$A1146),"-")</f>
        <v>2.9</v>
      </c>
      <c r="AS1146" s="28">
        <f>SUMIFS('[1]BD Unidades'!$BC$3:$BC$1424,'[1]BD Unidades'!$A$3:$A$1424,$A1146)</f>
        <v>2.4965901369862968E-3</v>
      </c>
      <c r="AT1146" s="28">
        <f>SUMIFS('[1]BD Unidades'!$BE$3:$BE$1424,'[1]BD Unidades'!$A$3:$A$1424,$A1146)</f>
        <v>1.4342751141552519</v>
      </c>
      <c r="AU1146" s="29">
        <f t="shared" si="70"/>
        <v>1.4306943170515269</v>
      </c>
      <c r="AV1146" s="30">
        <f t="shared" si="71"/>
        <v>0.05</v>
      </c>
      <c r="AW1146" s="25">
        <f>IFERROR(SUMIFS('[1]BD Unidades'!$BI$3:$BI$1424,'[1]BD Unidades'!$A$3:$A$1424,$A1146),"-")</f>
        <v>2.8636111978226024</v>
      </c>
      <c r="AX1146" s="25">
        <f>IFERROR(SUMIFS('[1]BD Unidades'!$BJ$3:$BJ$1424,'[1]BD Unidades'!$A$3:$A$1424,$A1146),"-")</f>
        <v>1.8420968821939459</v>
      </c>
    </row>
    <row r="1147" spans="1:50" ht="14.4" x14ac:dyDescent="0.3">
      <c r="A1147" s="7">
        <v>1657</v>
      </c>
      <c r="B1147" s="7" t="s">
        <v>6142</v>
      </c>
      <c r="D1147" s="8" t="s">
        <v>6143</v>
      </c>
      <c r="E1147" s="19" t="s">
        <v>5380</v>
      </c>
      <c r="F1147" s="19" t="s">
        <v>5380</v>
      </c>
      <c r="G1147" s="19" t="s">
        <v>6144</v>
      </c>
      <c r="H1147" s="19">
        <v>14</v>
      </c>
      <c r="I1147" s="19">
        <v>2024</v>
      </c>
      <c r="J1147" s="19" t="s">
        <v>45</v>
      </c>
      <c r="K1147" s="19" t="s">
        <v>5267</v>
      </c>
      <c r="L1147" s="19" t="s">
        <v>47</v>
      </c>
      <c r="M1147" s="19" t="s">
        <v>90</v>
      </c>
      <c r="N1147" s="19" t="s">
        <v>91</v>
      </c>
      <c r="O1147" s="19" t="s">
        <v>4265</v>
      </c>
      <c r="P1147" s="19" t="s">
        <v>51</v>
      </c>
      <c r="Q1147" s="9" t="s">
        <v>305</v>
      </c>
      <c r="R1147" s="20">
        <v>25.9938</v>
      </c>
      <c r="S1147" s="20">
        <v>1.86</v>
      </c>
      <c r="T1147" s="20">
        <v>25.51108</v>
      </c>
      <c r="U1147" s="20">
        <v>0.46800000000000003</v>
      </c>
      <c r="V1147" s="21">
        <f>_xlfn.XLOOKUP(D1147,'[1]Gen. Real'!$A:$A,'[1]Gen. Real'!$C:$C,"-",0)</f>
        <v>1.7782399999999998</v>
      </c>
      <c r="W1147" s="22"/>
      <c r="X1147" s="22" t="str">
        <f>_xlfn.XLOOKUP(D1147,[1]Vertimiento!$A:$A,[1]Vertimiento!$E:$E,"-",0)</f>
        <v>-</v>
      </c>
      <c r="Y1147" s="23" t="str">
        <f t="shared" si="68"/>
        <v>-</v>
      </c>
      <c r="Z1147" s="19" t="str">
        <f>_xlfn.XLOOKUP(D1147,[1]Cmg!$I$4:$I$85,[1]Cmg!$M$4:$M$85,"----",0,1)</f>
        <v>----</v>
      </c>
      <c r="AA1147" s="19" t="str">
        <f>_xlfn.XLOOKUP(D1147,[1]Cmg!$A$4:$A$89,[1]Cmg!$B$4:$B$89,"----",0,1)</f>
        <v>----</v>
      </c>
      <c r="AB1147" s="19" t="str">
        <f>_xlfn.XLOOKUP(D1147,[1]Cmg!$E$4:$E$89,[1]Cmg!$F$4:$F$89,"----",0,1)</f>
        <v>----</v>
      </c>
      <c r="AC1147" s="19" t="str">
        <f>_xlfn.XLOOKUP(D1147,[1]Cmg!$O$4:$O$89,[1]Cmg!$P$4:$P$89,"----",0,1)</f>
        <v>----</v>
      </c>
      <c r="AD1147" s="24" t="str">
        <f>_xlfn.XLOOKUP(D1147,[1]Cmg!$S$4:$S$89,[1]Cmg!$U$4:$U$89,"----",0,1)</f>
        <v>----</v>
      </c>
      <c r="AG1147" s="25">
        <f>IFERROR(SUMIFS('[1]BD Unidades'!$AH:$AH,'[1]BD Unidades'!$A:$A,'BD Centrales 2023'!$A1147),"-")</f>
        <v>25.994</v>
      </c>
      <c r="AH1147" s="25">
        <f>SUMIFS('[1]BD Unidades'!$AJ$3:$AJ$1424,'[1]BD Unidades'!$A$3:$A$1424,$A1147)</f>
        <v>8661.0166666666701</v>
      </c>
      <c r="AI1147" s="25">
        <f>SUMIFS('[1]BD Unidades'!$AL$3:$AL$1424,'[1]BD Unidades'!$A$3:$A$1424,$A1147)</f>
        <v>73.383333333333297</v>
      </c>
      <c r="AJ1147" s="26">
        <f t="shared" si="69"/>
        <v>8.4016456005373309E-3</v>
      </c>
      <c r="AK1147" s="27">
        <f>IFERROR(SUMIFS('[1]BD Unidades'!$AO$3:$AO$1424,'[1]BD Unidades'!$A$3:$A$1424,$A1147),"-")</f>
        <v>0</v>
      </c>
      <c r="AL1147" s="27">
        <f>IFERROR(SUMIFS('[1]BD Unidades'!$AQ$3:$AQ$1424,'[1]BD Unidades'!$A$3:$A$1424,$A1147),"-")</f>
        <v>0</v>
      </c>
      <c r="AM1147" s="27">
        <f>IFERROR(SUMIFS('[1]BD Unidades'!$AS$3:$AS$1424,'[1]BD Unidades'!$A$3:$A$1424,$A1147),"-")</f>
        <v>0</v>
      </c>
      <c r="AN1147" s="27">
        <f>IFERROR(SUMIFS('[1]BD Unidades'!$AU$3:$AU$1424,'[1]BD Unidades'!$A$3:$A$1424,$A1147),"-")</f>
        <v>0</v>
      </c>
      <c r="AO1147" s="27"/>
      <c r="AP1147" s="27"/>
      <c r="AQ1147" s="25">
        <f>IFERROR(SUMIFS('[1]BD Unidades'!$AZ$3:$AZ$1424,'[1]BD Unidades'!$A$3:$A$1424,$A1147),"-")</f>
        <v>25.9938</v>
      </c>
      <c r="AR1147" s="25">
        <f>IFERROR(SUMIFS('[1]BD Unidades'!$BA$3:$BA$1424,'[1]BD Unidades'!$A$3:$A$1424,$A1147),"-")</f>
        <v>25.9938</v>
      </c>
      <c r="AS1147" s="28">
        <f>SUMIFS('[1]BD Unidades'!$BC$3:$BC$1424,'[1]BD Unidades'!$A$3:$A$1424,$A1147)</f>
        <v>1E-4</v>
      </c>
      <c r="AT1147" s="28">
        <f>SUMIFS('[1]BD Unidades'!$BE$3:$BE$1424,'[1]BD Unidades'!$A$3:$A$1424,$A1147)</f>
        <v>1</v>
      </c>
      <c r="AU1147" s="29">
        <f t="shared" si="70"/>
        <v>0.99990000000000001</v>
      </c>
      <c r="AV1147" s="30">
        <f t="shared" si="71"/>
        <v>1.8600000000000002E-2</v>
      </c>
      <c r="AW1147" s="25">
        <f>IFERROR(SUMIFS('[1]BD Unidades'!$BI$3:$BI$1424,'[1]BD Unidades'!$A$3:$A$1424,$A1147),"-")</f>
        <v>25.507764288468032</v>
      </c>
      <c r="AX1147" s="25">
        <f>IFERROR(SUMIFS('[1]BD Unidades'!$BJ$3:$BJ$1424,'[1]BD Unidades'!$A$3:$A$1424,$A1147),"-")</f>
        <v>16.408572889801878</v>
      </c>
    </row>
    <row r="1148" spans="1:50" ht="14.4" x14ac:dyDescent="0.3">
      <c r="A1148" s="7">
        <v>1663</v>
      </c>
      <c r="B1148" s="7" t="s">
        <v>5353</v>
      </c>
      <c r="D1148" s="8" t="s">
        <v>5354</v>
      </c>
      <c r="E1148" s="19" t="s">
        <v>1237</v>
      </c>
      <c r="F1148" s="19" t="s">
        <v>1237</v>
      </c>
      <c r="G1148" s="19" t="s">
        <v>5355</v>
      </c>
      <c r="H1148" s="19">
        <v>1</v>
      </c>
      <c r="I1148" s="19">
        <v>2024</v>
      </c>
      <c r="J1148" s="19" t="s">
        <v>45</v>
      </c>
      <c r="K1148" s="19" t="s">
        <v>5267</v>
      </c>
      <c r="L1148" s="19" t="s">
        <v>213</v>
      </c>
      <c r="M1148" s="19" t="s">
        <v>82</v>
      </c>
      <c r="N1148" s="19" t="s">
        <v>4091</v>
      </c>
      <c r="O1148" s="19" t="s">
        <v>5357</v>
      </c>
      <c r="P1148" s="19" t="s">
        <v>51</v>
      </c>
      <c r="Q1148" s="9" t="s">
        <v>5358</v>
      </c>
      <c r="R1148" s="20">
        <v>3</v>
      </c>
      <c r="S1148" s="20">
        <v>1.5</v>
      </c>
      <c r="T1148" s="20">
        <v>2.9550000000000001</v>
      </c>
      <c r="U1148" s="20" t="s">
        <v>397</v>
      </c>
      <c r="V1148" s="21">
        <f>_xlfn.XLOOKUP(D1148,'[1]Gen. Real'!$A:$A,'[1]Gen. Real'!$C:$C,"-",0)</f>
        <v>0.78760000000000008</v>
      </c>
      <c r="W1148" s="22"/>
      <c r="X1148" s="22" t="str">
        <f>_xlfn.XLOOKUP(D1148,[1]Vertimiento!$A:$A,[1]Vertimiento!$E:$E,"-",0)</f>
        <v>-</v>
      </c>
      <c r="Y1148" s="23" t="str">
        <f t="shared" si="68"/>
        <v>-</v>
      </c>
      <c r="Z1148" s="19" t="str">
        <f>_xlfn.XLOOKUP(D1148,[1]Cmg!$I$4:$I$85,[1]Cmg!$M$4:$M$85,"----",0,1)</f>
        <v>----</v>
      </c>
      <c r="AA1148" s="19" t="str">
        <f>_xlfn.XLOOKUP(D1148,[1]Cmg!$A$4:$A$89,[1]Cmg!$B$4:$B$89,"----",0,1)</f>
        <v>----</v>
      </c>
      <c r="AB1148" s="19" t="str">
        <f>_xlfn.XLOOKUP(D1148,[1]Cmg!$E$4:$E$89,[1]Cmg!$F$4:$F$89,"----",0,1)</f>
        <v>----</v>
      </c>
      <c r="AC1148" s="19" t="str">
        <f>_xlfn.XLOOKUP(D1148,[1]Cmg!$O$4:$O$89,[1]Cmg!$P$4:$P$89,"----",0,1)</f>
        <v>----</v>
      </c>
      <c r="AD1148" s="24" t="str">
        <f>_xlfn.XLOOKUP(D1148,[1]Cmg!$S$4:$S$89,[1]Cmg!$U$4:$U$89,"----",0,1)</f>
        <v>----</v>
      </c>
      <c r="AG1148" s="25">
        <f>IFERROR(SUMIFS('[1]BD Unidades'!$AH:$AH,'[1]BD Unidades'!$A:$A,'BD Centrales 2023'!$A1148),"-")</f>
        <v>2.9548377196</v>
      </c>
      <c r="AH1148" s="25">
        <f>SUMIFS('[1]BD Unidades'!$AJ$3:$AJ$1424,'[1]BD Unidades'!$A$3:$A$1424,$A1148)</f>
        <v>8760</v>
      </c>
      <c r="AI1148" s="25">
        <f>SUMIFS('[1]BD Unidades'!$AL$3:$AL$1424,'[1]BD Unidades'!$A$3:$A$1424,$A1148)</f>
        <v>0</v>
      </c>
      <c r="AJ1148" s="26">
        <f t="shared" si="69"/>
        <v>0</v>
      </c>
      <c r="AK1148" s="27">
        <f>IFERROR(SUMIFS('[1]BD Unidades'!$AO$3:$AO$1424,'[1]BD Unidades'!$A$3:$A$1424,$A1148),"-")</f>
        <v>0</v>
      </c>
      <c r="AL1148" s="27">
        <f>IFERROR(SUMIFS('[1]BD Unidades'!$AQ$3:$AQ$1424,'[1]BD Unidades'!$A$3:$A$1424,$A1148),"-")</f>
        <v>0</v>
      </c>
      <c r="AM1148" s="27">
        <f>IFERROR(SUMIFS('[1]BD Unidades'!$AS$3:$AS$1424,'[1]BD Unidades'!$A$3:$A$1424,$A1148),"-")</f>
        <v>0</v>
      </c>
      <c r="AN1148" s="27">
        <f>IFERROR(SUMIFS('[1]BD Unidades'!$AU$3:$AU$1424,'[1]BD Unidades'!$A$3:$A$1424,$A1148),"-")</f>
        <v>0</v>
      </c>
      <c r="AO1148" s="27"/>
      <c r="AP1148" s="27"/>
      <c r="AQ1148" s="25">
        <f>IFERROR(SUMIFS('[1]BD Unidades'!$AZ$3:$AZ$1424,'[1]BD Unidades'!$A$3:$A$1424,$A1148),"-")</f>
        <v>0</v>
      </c>
      <c r="AR1148" s="25">
        <f>IFERROR(SUMIFS('[1]BD Unidades'!$BA$3:$BA$1424,'[1]BD Unidades'!$A$3:$A$1424,$A1148),"-")</f>
        <v>3</v>
      </c>
      <c r="AS1148" s="28">
        <f>SUMIFS('[1]BD Unidades'!$BC$3:$BC$1424,'[1]BD Unidades'!$A$3:$A$1424,$A1148)</f>
        <v>0</v>
      </c>
      <c r="AT1148" s="28">
        <f>SUMIFS('[1]BD Unidades'!$BE$3:$BE$1424,'[1]BD Unidades'!$A$3:$A$1424,$A1148)</f>
        <v>0</v>
      </c>
      <c r="AU1148" s="29">
        <f t="shared" si="70"/>
        <v>0</v>
      </c>
      <c r="AV1148" s="30">
        <f t="shared" si="71"/>
        <v>1.4999999999999999E-2</v>
      </c>
      <c r="AW1148" s="25">
        <f>IFERROR(SUMIFS('[1]BD Unidades'!$BI$3:$BI$1424,'[1]BD Unidades'!$A$3:$A$1424,$A1148),"-")</f>
        <v>2.9057012829466191</v>
      </c>
      <c r="AX1148" s="25">
        <f>IFERROR(SUMIFS('[1]BD Unidades'!$BJ$3:$BJ$1424,'[1]BD Unidades'!$A$3:$A$1424,$A1148),"-")</f>
        <v>1.7461892928951912</v>
      </c>
    </row>
    <row r="1149" spans="1:50" ht="14.4" x14ac:dyDescent="0.3">
      <c r="A1149" s="7">
        <v>1664</v>
      </c>
      <c r="B1149" s="7" t="s">
        <v>5426</v>
      </c>
      <c r="D1149" s="8" t="s">
        <v>5427</v>
      </c>
      <c r="E1149" s="19" t="s">
        <v>5428</v>
      </c>
      <c r="F1149" s="19" t="s">
        <v>5428</v>
      </c>
      <c r="G1149" s="19" t="s">
        <v>5429</v>
      </c>
      <c r="H1149" s="19">
        <v>1</v>
      </c>
      <c r="I1149" s="19">
        <v>2024</v>
      </c>
      <c r="J1149" s="19" t="s">
        <v>45</v>
      </c>
      <c r="K1149" s="19" t="s">
        <v>5261</v>
      </c>
      <c r="L1149" s="19" t="s">
        <v>213</v>
      </c>
      <c r="M1149" s="19" t="s">
        <v>68</v>
      </c>
      <c r="N1149" s="19" t="s">
        <v>5431</v>
      </c>
      <c r="O1149" s="19" t="s">
        <v>5432</v>
      </c>
      <c r="P1149" s="19" t="s">
        <v>51</v>
      </c>
      <c r="Q1149" s="9" t="s">
        <v>5358</v>
      </c>
      <c r="R1149" s="20">
        <v>1</v>
      </c>
      <c r="S1149" s="20">
        <v>5</v>
      </c>
      <c r="T1149" s="20">
        <v>0.95</v>
      </c>
      <c r="U1149" s="20" t="s">
        <v>397</v>
      </c>
      <c r="V1149" s="21">
        <f>_xlfn.XLOOKUP(D1149,'[1]Gen. Real'!$A:$A,'[1]Gen. Real'!$C:$C,"-",0)</f>
        <v>0.11073999999999999</v>
      </c>
      <c r="W1149" s="22"/>
      <c r="X1149" s="22" t="str">
        <f>_xlfn.XLOOKUP(D1149,[1]Vertimiento!$A:$A,[1]Vertimiento!$E:$E,"-",0)</f>
        <v>-</v>
      </c>
      <c r="Y1149" s="23" t="str">
        <f t="shared" si="68"/>
        <v>-</v>
      </c>
      <c r="Z1149" s="19" t="str">
        <f>_xlfn.XLOOKUP(D1149,[1]Cmg!$I$4:$I$85,[1]Cmg!$M$4:$M$85,"----",0,1)</f>
        <v>----</v>
      </c>
      <c r="AA1149" s="19" t="str">
        <f>_xlfn.XLOOKUP(D1149,[1]Cmg!$A$4:$A$89,[1]Cmg!$B$4:$B$89,"----",0,1)</f>
        <v>----</v>
      </c>
      <c r="AB1149" s="19" t="str">
        <f>_xlfn.XLOOKUP(D1149,[1]Cmg!$E$4:$E$89,[1]Cmg!$F$4:$F$89,"----",0,1)</f>
        <v>----</v>
      </c>
      <c r="AC1149" s="19" t="str">
        <f>_xlfn.XLOOKUP(D1149,[1]Cmg!$O$4:$O$89,[1]Cmg!$P$4:$P$89,"----",0,1)</f>
        <v>----</v>
      </c>
      <c r="AD1149" s="24" t="str">
        <f>_xlfn.XLOOKUP(D1149,[1]Cmg!$S$4:$S$89,[1]Cmg!$U$4:$U$89,"----",0,1)</f>
        <v>----</v>
      </c>
      <c r="AG1149" s="25">
        <f>IFERROR(SUMIFS('[1]BD Unidades'!$AH:$AH,'[1]BD Unidades'!$A:$A,'BD Centrales 2023'!$A1149),"-")</f>
        <v>0.80880714720000013</v>
      </c>
      <c r="AH1149" s="25">
        <f>SUMIFS('[1]BD Unidades'!$AJ$3:$AJ$1424,'[1]BD Unidades'!$A$3:$A$1424,$A1149)</f>
        <v>8688</v>
      </c>
      <c r="AI1149" s="25">
        <f>SUMIFS('[1]BD Unidades'!$AL$3:$AL$1424,'[1]BD Unidades'!$A$3:$A$1424,$A1149)</f>
        <v>72</v>
      </c>
      <c r="AJ1149" s="26">
        <f t="shared" si="69"/>
        <v>8.21917808219178E-3</v>
      </c>
      <c r="AK1149" s="27">
        <f>IFERROR(SUMIFS('[1]BD Unidades'!$AO$3:$AO$1424,'[1]BD Unidades'!$A$3:$A$1424,$A1149),"-")</f>
        <v>0</v>
      </c>
      <c r="AL1149" s="27">
        <f>IFERROR(SUMIFS('[1]BD Unidades'!$AQ$3:$AQ$1424,'[1]BD Unidades'!$A$3:$A$1424,$A1149),"-")</f>
        <v>0</v>
      </c>
      <c r="AM1149" s="27">
        <f>IFERROR(SUMIFS('[1]BD Unidades'!$AS$3:$AS$1424,'[1]BD Unidades'!$A$3:$A$1424,$A1149),"-")</f>
        <v>0</v>
      </c>
      <c r="AN1149" s="27">
        <f>IFERROR(SUMIFS('[1]BD Unidades'!$AU$3:$AU$1424,'[1]BD Unidades'!$A$3:$A$1424,$A1149),"-")</f>
        <v>0</v>
      </c>
      <c r="AO1149" s="27"/>
      <c r="AP1149" s="27"/>
      <c r="AQ1149" s="25">
        <f>IFERROR(SUMIFS('[1]BD Unidades'!$AZ$3:$AZ$1424,'[1]BD Unidades'!$A$3:$A$1424,$A1149),"-")</f>
        <v>0.80880714720000013</v>
      </c>
      <c r="AR1149" s="25">
        <f>IFERROR(SUMIFS('[1]BD Unidades'!$BA$3:$BA$1424,'[1]BD Unidades'!$A$3:$A$1424,$A1149),"-")</f>
        <v>1</v>
      </c>
      <c r="AS1149" s="28">
        <f>SUMIFS('[1]BD Unidades'!$BC$3:$BC$1424,'[1]BD Unidades'!$A$3:$A$1424,$A1149)</f>
        <v>0.14843110483890801</v>
      </c>
      <c r="AT1149" s="28">
        <f>SUMIFS('[1]BD Unidades'!$BE$3:$BE$1424,'[1]BD Unidades'!$A$3:$A$1424,$A1149)</f>
        <v>1</v>
      </c>
      <c r="AU1149" s="29">
        <f t="shared" si="70"/>
        <v>0.85156889516109202</v>
      </c>
      <c r="AV1149" s="30">
        <f t="shared" si="71"/>
        <v>0.05</v>
      </c>
      <c r="AW1149" s="25">
        <f>IFERROR(SUMIFS('[1]BD Unidades'!$BI$3:$BI$1424,'[1]BD Unidades'!$A$3:$A$1424,$A1149),"-")</f>
        <v>0.65431725830252463</v>
      </c>
      <c r="AX1149" s="25">
        <f>IFERROR(SUMIFS('[1]BD Unidades'!$BJ$3:$BJ$1424,'[1]BD Unidades'!$A$3:$A$1424,$A1149),"-")</f>
        <v>0.42090762265535719</v>
      </c>
    </row>
    <row r="1150" spans="1:50" ht="14.4" x14ac:dyDescent="0.3">
      <c r="A1150" s="7">
        <v>1673</v>
      </c>
      <c r="B1150" s="7" t="s">
        <v>5693</v>
      </c>
      <c r="D1150" s="8" t="s">
        <v>5694</v>
      </c>
      <c r="E1150" s="19" t="s">
        <v>5690</v>
      </c>
      <c r="F1150" s="19" t="s">
        <v>5690</v>
      </c>
      <c r="G1150" s="19" t="s">
        <v>5524</v>
      </c>
      <c r="H1150" s="19">
        <v>1</v>
      </c>
      <c r="I1150" s="19">
        <v>2024</v>
      </c>
      <c r="J1150" s="19" t="s">
        <v>45</v>
      </c>
      <c r="K1150" s="19" t="s">
        <v>5267</v>
      </c>
      <c r="L1150" s="19" t="s">
        <v>213</v>
      </c>
      <c r="M1150" s="19" t="s">
        <v>82</v>
      </c>
      <c r="N1150" s="19" t="s">
        <v>83</v>
      </c>
      <c r="O1150" s="19" t="s">
        <v>4714</v>
      </c>
      <c r="P1150" s="19" t="s">
        <v>51</v>
      </c>
      <c r="Q1150" s="9" t="s">
        <v>1628</v>
      </c>
      <c r="R1150" s="20">
        <v>3</v>
      </c>
      <c r="S1150" s="20">
        <v>0.33</v>
      </c>
      <c r="T1150" s="20">
        <v>2.99</v>
      </c>
      <c r="U1150" s="20" t="s">
        <v>397</v>
      </c>
      <c r="V1150" s="21">
        <f>_xlfn.XLOOKUP(D1150,'[1]Gen. Real'!$A:$A,'[1]Gen. Real'!$C:$C,"-",0)</f>
        <v>2.5499999999999998E-2</v>
      </c>
      <c r="W1150" s="22"/>
      <c r="X1150" s="22" t="str">
        <f>_xlfn.XLOOKUP(D1150,[1]Vertimiento!$A:$A,[1]Vertimiento!$E:$E,"-",0)</f>
        <v>-</v>
      </c>
      <c r="Y1150" s="23" t="str">
        <f t="shared" si="68"/>
        <v>-</v>
      </c>
      <c r="Z1150" s="19" t="str">
        <f>_xlfn.XLOOKUP(D1150,[1]Cmg!$I$4:$I$85,[1]Cmg!$M$4:$M$85,"----",0,1)</f>
        <v>----</v>
      </c>
      <c r="AA1150" s="19" t="str">
        <f>_xlfn.XLOOKUP(D1150,[1]Cmg!$A$4:$A$89,[1]Cmg!$B$4:$B$89,"----",0,1)</f>
        <v>----</v>
      </c>
      <c r="AB1150" s="19" t="str">
        <f>_xlfn.XLOOKUP(D1150,[1]Cmg!$E$4:$E$89,[1]Cmg!$F$4:$F$89,"----",0,1)</f>
        <v>----</v>
      </c>
      <c r="AC1150" s="19" t="str">
        <f>_xlfn.XLOOKUP(D1150,[1]Cmg!$O$4:$O$89,[1]Cmg!$P$4:$P$89,"----",0,1)</f>
        <v>----</v>
      </c>
      <c r="AD1150" s="24" t="str">
        <f>_xlfn.XLOOKUP(D1150,[1]Cmg!$S$4:$S$89,[1]Cmg!$U$4:$U$89,"----",0,1)</f>
        <v>----</v>
      </c>
      <c r="AG1150" s="25">
        <f>IFERROR(SUMIFS('[1]BD Unidades'!$AH:$AH,'[1]BD Unidades'!$A:$A,'BD Centrales 2023'!$A1150),"-")</f>
        <v>3</v>
      </c>
      <c r="AH1150" s="25">
        <f>SUMIFS('[1]BD Unidades'!$AJ$3:$AJ$1424,'[1]BD Unidades'!$A$3:$A$1424,$A1150)</f>
        <v>8760</v>
      </c>
      <c r="AI1150" s="25">
        <f>SUMIFS('[1]BD Unidades'!$AL$3:$AL$1424,'[1]BD Unidades'!$A$3:$A$1424,$A1150)</f>
        <v>0</v>
      </c>
      <c r="AJ1150" s="26">
        <f t="shared" si="69"/>
        <v>0</v>
      </c>
      <c r="AK1150" s="27">
        <f>IFERROR(SUMIFS('[1]BD Unidades'!$AO$3:$AO$1424,'[1]BD Unidades'!$A$3:$A$1424,$A1150),"-")</f>
        <v>0</v>
      </c>
      <c r="AL1150" s="27">
        <f>IFERROR(SUMIFS('[1]BD Unidades'!$AQ$3:$AQ$1424,'[1]BD Unidades'!$A$3:$A$1424,$A1150),"-")</f>
        <v>0</v>
      </c>
      <c r="AM1150" s="27">
        <f>IFERROR(SUMIFS('[1]BD Unidades'!$AS$3:$AS$1424,'[1]BD Unidades'!$A$3:$A$1424,$A1150),"-")</f>
        <v>0</v>
      </c>
      <c r="AN1150" s="27">
        <f>IFERROR(SUMIFS('[1]BD Unidades'!$AU$3:$AU$1424,'[1]BD Unidades'!$A$3:$A$1424,$A1150),"-")</f>
        <v>0</v>
      </c>
      <c r="AO1150" s="27"/>
      <c r="AP1150" s="27"/>
      <c r="AQ1150" s="25">
        <f>IFERROR(SUMIFS('[1]BD Unidades'!$AZ$3:$AZ$1424,'[1]BD Unidades'!$A$3:$A$1424,$A1150),"-")</f>
        <v>0</v>
      </c>
      <c r="AR1150" s="25">
        <f>IFERROR(SUMIFS('[1]BD Unidades'!$BA$3:$BA$1424,'[1]BD Unidades'!$A$3:$A$1424,$A1150),"-")</f>
        <v>3</v>
      </c>
      <c r="AS1150" s="28">
        <f>SUMIFS('[1]BD Unidades'!$BC$3:$BC$1424,'[1]BD Unidades'!$A$3:$A$1424,$A1150)</f>
        <v>0</v>
      </c>
      <c r="AT1150" s="28">
        <f>SUMIFS('[1]BD Unidades'!$BE$3:$BE$1424,'[1]BD Unidades'!$A$3:$A$1424,$A1150)</f>
        <v>0</v>
      </c>
      <c r="AU1150" s="29">
        <f t="shared" si="70"/>
        <v>0</v>
      </c>
      <c r="AV1150" s="30">
        <f t="shared" si="71"/>
        <v>3.3E-3</v>
      </c>
      <c r="AW1150" s="25">
        <f>IFERROR(SUMIFS('[1]BD Unidades'!$BI$3:$BI$1424,'[1]BD Unidades'!$A$3:$A$1424,$A1150),"-")</f>
        <v>2.9845086495561648</v>
      </c>
      <c r="AX1150" s="25">
        <f>IFERROR(SUMIFS('[1]BD Unidades'!$BJ$3:$BJ$1424,'[1]BD Unidades'!$A$3:$A$1424,$A1150),"-")</f>
        <v>1.7935487997318005</v>
      </c>
    </row>
    <row r="1151" spans="1:50" ht="14.4" x14ac:dyDescent="0.3">
      <c r="A1151" s="7">
        <v>1674</v>
      </c>
      <c r="B1151" s="7" t="s">
        <v>5521</v>
      </c>
      <c r="D1151" s="8" t="s">
        <v>5522</v>
      </c>
      <c r="E1151" s="19" t="s">
        <v>5523</v>
      </c>
      <c r="F1151" s="19" t="s">
        <v>5523</v>
      </c>
      <c r="G1151" s="19" t="s">
        <v>5524</v>
      </c>
      <c r="H1151" s="19">
        <v>6</v>
      </c>
      <c r="I1151" s="19">
        <v>2024</v>
      </c>
      <c r="J1151" s="19" t="s">
        <v>45</v>
      </c>
      <c r="K1151" s="19" t="s">
        <v>5267</v>
      </c>
      <c r="L1151" s="19" t="s">
        <v>213</v>
      </c>
      <c r="M1151" s="19" t="s">
        <v>82</v>
      </c>
      <c r="N1151" s="19" t="s">
        <v>83</v>
      </c>
      <c r="O1151" s="19" t="s">
        <v>4714</v>
      </c>
      <c r="P1151" s="19" t="s">
        <v>51</v>
      </c>
      <c r="Q1151" s="9" t="s">
        <v>1623</v>
      </c>
      <c r="R1151" s="20">
        <v>3</v>
      </c>
      <c r="S1151" s="20">
        <v>0.33</v>
      </c>
      <c r="T1151" s="20">
        <v>2.99</v>
      </c>
      <c r="U1151" s="20" t="s">
        <v>397</v>
      </c>
      <c r="V1151" s="21">
        <f>_xlfn.XLOOKUP(D1151,'[1]Gen. Real'!$A:$A,'[1]Gen. Real'!$C:$C,"-",0)</f>
        <v>2.7E-2</v>
      </c>
      <c r="W1151" s="22"/>
      <c r="X1151" s="22" t="str">
        <f>_xlfn.XLOOKUP(D1151,[1]Vertimiento!$A:$A,[1]Vertimiento!$E:$E,"-",0)</f>
        <v>-</v>
      </c>
      <c r="Y1151" s="23" t="str">
        <f t="shared" si="68"/>
        <v>-</v>
      </c>
      <c r="Z1151" s="19" t="str">
        <f>_xlfn.XLOOKUP(D1151,[1]Cmg!$I$4:$I$85,[1]Cmg!$M$4:$M$85,"----",0,1)</f>
        <v>----</v>
      </c>
      <c r="AA1151" s="19" t="str">
        <f>_xlfn.XLOOKUP(D1151,[1]Cmg!$A$4:$A$89,[1]Cmg!$B$4:$B$89,"----",0,1)</f>
        <v>----</v>
      </c>
      <c r="AB1151" s="19" t="str">
        <f>_xlfn.XLOOKUP(D1151,[1]Cmg!$E$4:$E$89,[1]Cmg!$F$4:$F$89,"----",0,1)</f>
        <v>----</v>
      </c>
      <c r="AC1151" s="19" t="str">
        <f>_xlfn.XLOOKUP(D1151,[1]Cmg!$O$4:$O$89,[1]Cmg!$P$4:$P$89,"----",0,1)</f>
        <v>----</v>
      </c>
      <c r="AD1151" s="24" t="str">
        <f>_xlfn.XLOOKUP(D1151,[1]Cmg!$S$4:$S$89,[1]Cmg!$U$4:$U$89,"----",0,1)</f>
        <v>----</v>
      </c>
      <c r="AG1151" s="25">
        <f>IFERROR(SUMIFS('[1]BD Unidades'!$AH:$AH,'[1]BD Unidades'!$A:$A,'BD Centrales 2023'!$A1151),"-")</f>
        <v>3</v>
      </c>
      <c r="AH1151" s="25">
        <f>SUMIFS('[1]BD Unidades'!$AJ$3:$AJ$1424,'[1]BD Unidades'!$A$3:$A$1424,$A1151)</f>
        <v>8760</v>
      </c>
      <c r="AI1151" s="25">
        <f>SUMIFS('[1]BD Unidades'!$AL$3:$AL$1424,'[1]BD Unidades'!$A$3:$A$1424,$A1151)</f>
        <v>0</v>
      </c>
      <c r="AJ1151" s="26">
        <f t="shared" si="69"/>
        <v>0</v>
      </c>
      <c r="AK1151" s="27">
        <f>IFERROR(SUMIFS('[1]BD Unidades'!$AO$3:$AO$1424,'[1]BD Unidades'!$A$3:$A$1424,$A1151),"-")</f>
        <v>0</v>
      </c>
      <c r="AL1151" s="27">
        <f>IFERROR(SUMIFS('[1]BD Unidades'!$AQ$3:$AQ$1424,'[1]BD Unidades'!$A$3:$A$1424,$A1151),"-")</f>
        <v>0</v>
      </c>
      <c r="AM1151" s="27">
        <f>IFERROR(SUMIFS('[1]BD Unidades'!$AS$3:$AS$1424,'[1]BD Unidades'!$A$3:$A$1424,$A1151),"-")</f>
        <v>0</v>
      </c>
      <c r="AN1151" s="27">
        <f>IFERROR(SUMIFS('[1]BD Unidades'!$AU$3:$AU$1424,'[1]BD Unidades'!$A$3:$A$1424,$A1151),"-")</f>
        <v>0</v>
      </c>
      <c r="AO1151" s="27"/>
      <c r="AP1151" s="27"/>
      <c r="AQ1151" s="25">
        <f>IFERROR(SUMIFS('[1]BD Unidades'!$AZ$3:$AZ$1424,'[1]BD Unidades'!$A$3:$A$1424,$A1151),"-")</f>
        <v>0</v>
      </c>
      <c r="AR1151" s="25">
        <f>IFERROR(SUMIFS('[1]BD Unidades'!$BA$3:$BA$1424,'[1]BD Unidades'!$A$3:$A$1424,$A1151),"-")</f>
        <v>3</v>
      </c>
      <c r="AS1151" s="28">
        <f>SUMIFS('[1]BD Unidades'!$BC$3:$BC$1424,'[1]BD Unidades'!$A$3:$A$1424,$A1151)</f>
        <v>0</v>
      </c>
      <c r="AT1151" s="28">
        <f>SUMIFS('[1]BD Unidades'!$BE$3:$BE$1424,'[1]BD Unidades'!$A$3:$A$1424,$A1151)</f>
        <v>0</v>
      </c>
      <c r="AU1151" s="29">
        <f t="shared" si="70"/>
        <v>0</v>
      </c>
      <c r="AV1151" s="30">
        <f t="shared" si="71"/>
        <v>3.3E-3</v>
      </c>
      <c r="AW1151" s="25">
        <f>IFERROR(SUMIFS('[1]BD Unidades'!$BI$3:$BI$1424,'[1]BD Unidades'!$A$3:$A$1424,$A1151),"-")</f>
        <v>2.9843994465643835</v>
      </c>
      <c r="AX1151" s="25">
        <f>IFERROR(SUMIFS('[1]BD Unidades'!$BJ$3:$BJ$1424,'[1]BD Unidades'!$A$3:$A$1424,$A1151),"-")</f>
        <v>1.7934831738892132</v>
      </c>
    </row>
    <row r="1152" spans="1:50" ht="14.4" x14ac:dyDescent="0.3">
      <c r="A1152" s="7">
        <v>1743</v>
      </c>
      <c r="B1152" s="7" t="s">
        <v>5592</v>
      </c>
      <c r="D1152" s="8" t="s">
        <v>5593</v>
      </c>
      <c r="E1152" s="19" t="s">
        <v>5594</v>
      </c>
      <c r="F1152" s="19" t="s">
        <v>5594</v>
      </c>
      <c r="G1152" s="19" t="s">
        <v>5595</v>
      </c>
      <c r="H1152" s="19">
        <v>1</v>
      </c>
      <c r="I1152" s="19">
        <v>2024</v>
      </c>
      <c r="J1152" s="19" t="s">
        <v>45</v>
      </c>
      <c r="K1152" s="19" t="s">
        <v>5267</v>
      </c>
      <c r="L1152" s="19" t="s">
        <v>213</v>
      </c>
      <c r="M1152" s="19" t="s">
        <v>229</v>
      </c>
      <c r="N1152" s="19" t="s">
        <v>1842</v>
      </c>
      <c r="O1152" s="19" t="s">
        <v>5166</v>
      </c>
      <c r="P1152" s="19" t="s">
        <v>51</v>
      </c>
      <c r="Q1152" s="9" t="s">
        <v>1761</v>
      </c>
      <c r="R1152" s="20">
        <v>3</v>
      </c>
      <c r="S1152" s="20">
        <v>0.3</v>
      </c>
      <c r="T1152" s="20">
        <v>2.9910000000000001</v>
      </c>
      <c r="U1152" s="20" t="s">
        <v>397</v>
      </c>
      <c r="V1152" s="21">
        <f>_xlfn.XLOOKUP(D1152,'[1]Gen. Real'!$A:$A,'[1]Gen. Real'!$C:$C,"-",0)</f>
        <v>4.5499999999999992E-2</v>
      </c>
      <c r="W1152" s="22"/>
      <c r="X1152" s="22" t="str">
        <f>_xlfn.XLOOKUP(D1152,[1]Vertimiento!$A:$A,[1]Vertimiento!$E:$E,"-",0)</f>
        <v>-</v>
      </c>
      <c r="Y1152" s="23" t="str">
        <f t="shared" si="68"/>
        <v>-</v>
      </c>
      <c r="Z1152" s="19" t="str">
        <f>_xlfn.XLOOKUP(D1152,[1]Cmg!$I$4:$I$85,[1]Cmg!$M$4:$M$85,"----",0,1)</f>
        <v>----</v>
      </c>
      <c r="AA1152" s="19" t="str">
        <f>_xlfn.XLOOKUP(D1152,[1]Cmg!$A$4:$A$89,[1]Cmg!$B$4:$B$89,"----",0,1)</f>
        <v>----</v>
      </c>
      <c r="AB1152" s="19" t="str">
        <f>_xlfn.XLOOKUP(D1152,[1]Cmg!$E$4:$E$89,[1]Cmg!$F$4:$F$89,"----",0,1)</f>
        <v>----</v>
      </c>
      <c r="AC1152" s="19" t="str">
        <f>_xlfn.XLOOKUP(D1152,[1]Cmg!$O$4:$O$89,[1]Cmg!$P$4:$P$89,"----",0,1)</f>
        <v>----</v>
      </c>
      <c r="AD1152" s="24" t="str">
        <f>_xlfn.XLOOKUP(D1152,[1]Cmg!$S$4:$S$89,[1]Cmg!$U$4:$U$89,"----",0,1)</f>
        <v>----</v>
      </c>
      <c r="AG1152" s="25">
        <f>IFERROR(SUMIFS('[1]BD Unidades'!$AH:$AH,'[1]BD Unidades'!$A:$A,'BD Centrales 2023'!$A1152),"-")</f>
        <v>3</v>
      </c>
      <c r="AH1152" s="25">
        <f>SUMIFS('[1]BD Unidades'!$AJ$3:$AJ$1424,'[1]BD Unidades'!$A$3:$A$1424,$A1152)</f>
        <v>7798.1499999999987</v>
      </c>
      <c r="AI1152" s="25">
        <f>SUMIFS('[1]BD Unidades'!$AL$3:$AL$1424,'[1]BD Unidades'!$A$3:$A$1424,$A1152)</f>
        <v>0</v>
      </c>
      <c r="AJ1152" s="26">
        <f t="shared" si="69"/>
        <v>0</v>
      </c>
      <c r="AK1152" s="27">
        <f>IFERROR(SUMIFS('[1]BD Unidades'!$AO$3:$AO$1424,'[1]BD Unidades'!$A$3:$A$1424,$A1152),"-")</f>
        <v>0</v>
      </c>
      <c r="AL1152" s="27">
        <f>IFERROR(SUMIFS('[1]BD Unidades'!$AQ$3:$AQ$1424,'[1]BD Unidades'!$A$3:$A$1424,$A1152),"-")</f>
        <v>0</v>
      </c>
      <c r="AM1152" s="27">
        <f>IFERROR(SUMIFS('[1]BD Unidades'!$AS$3:$AS$1424,'[1]BD Unidades'!$A$3:$A$1424,$A1152),"-")</f>
        <v>0</v>
      </c>
      <c r="AN1152" s="27">
        <f>IFERROR(SUMIFS('[1]BD Unidades'!$AU$3:$AU$1424,'[1]BD Unidades'!$A$3:$A$1424,$A1152),"-")</f>
        <v>0</v>
      </c>
      <c r="AO1152" s="27"/>
      <c r="AP1152" s="27"/>
      <c r="AQ1152" s="25">
        <f>IFERROR(SUMIFS('[1]BD Unidades'!$AZ$3:$AZ$1424,'[1]BD Unidades'!$A$3:$A$1424,$A1152),"-")</f>
        <v>3</v>
      </c>
      <c r="AR1152" s="25">
        <f>IFERROR(SUMIFS('[1]BD Unidades'!$BA$3:$BA$1424,'[1]BD Unidades'!$A$3:$A$1424,$A1152),"-")</f>
        <v>3</v>
      </c>
      <c r="AS1152" s="28">
        <f>SUMIFS('[1]BD Unidades'!$BC$3:$BC$1424,'[1]BD Unidades'!$A$3:$A$1424,$A1152)</f>
        <v>2.6296372602739701E-3</v>
      </c>
      <c r="AT1152" s="28">
        <f>SUMIFS('[1]BD Unidades'!$BE$3:$BE$1424,'[1]BD Unidades'!$A$3:$A$1424,$A1152)</f>
        <v>1</v>
      </c>
      <c r="AU1152" s="29">
        <f t="shared" si="70"/>
        <v>0.99737036273972601</v>
      </c>
      <c r="AV1152" s="30">
        <f t="shared" si="71"/>
        <v>3.0000000000000001E-3</v>
      </c>
      <c r="AW1152" s="25">
        <f>IFERROR(SUMIFS('[1]BD Unidades'!$BI$3:$BI$1424,'[1]BD Unidades'!$A$3:$A$1424,$A1152),"-")</f>
        <v>2.9831347549545195</v>
      </c>
      <c r="AX1152" s="25">
        <f>IFERROR(SUMIFS('[1]BD Unidades'!$BJ$3:$BJ$1424,'[1]BD Unidades'!$A$3:$A$1424,$A1152),"-")</f>
        <v>1.9189837068120532</v>
      </c>
    </row>
    <row r="1153" spans="1:50" ht="14.4" x14ac:dyDescent="0.3">
      <c r="A1153" s="7">
        <v>1746</v>
      </c>
      <c r="B1153" s="7" t="s">
        <v>5596</v>
      </c>
      <c r="D1153" s="8" t="s">
        <v>5597</v>
      </c>
      <c r="E1153" s="19" t="s">
        <v>5594</v>
      </c>
      <c r="F1153" s="19" t="s">
        <v>5594</v>
      </c>
      <c r="G1153" s="19" t="s">
        <v>5598</v>
      </c>
      <c r="H1153" s="19">
        <v>1</v>
      </c>
      <c r="I1153" s="19">
        <v>2024</v>
      </c>
      <c r="J1153" s="19" t="s">
        <v>45</v>
      </c>
      <c r="K1153" s="19" t="s">
        <v>5267</v>
      </c>
      <c r="L1153" s="19" t="s">
        <v>213</v>
      </c>
      <c r="M1153" s="19" t="s">
        <v>68</v>
      </c>
      <c r="N1153" s="19" t="s">
        <v>68</v>
      </c>
      <c r="O1153" s="19" t="s">
        <v>178</v>
      </c>
      <c r="P1153" s="19" t="s">
        <v>51</v>
      </c>
      <c r="Q1153" s="9" t="s">
        <v>5599</v>
      </c>
      <c r="R1153" s="20">
        <v>3</v>
      </c>
      <c r="S1153" s="20">
        <v>0.3</v>
      </c>
      <c r="T1153" s="20">
        <v>2.9910000000000001</v>
      </c>
      <c r="U1153" s="20" t="s">
        <v>397</v>
      </c>
      <c r="V1153" s="21">
        <f>_xlfn.XLOOKUP(D1153,'[1]Gen. Real'!$A:$A,'[1]Gen. Real'!$C:$C,"-",0)</f>
        <v>1.4219999999999998E-2</v>
      </c>
      <c r="W1153" s="22"/>
      <c r="X1153" s="22" t="str">
        <f>_xlfn.XLOOKUP(D1153,[1]Vertimiento!$A:$A,[1]Vertimiento!$E:$E,"-",0)</f>
        <v>-</v>
      </c>
      <c r="Y1153" s="23" t="str">
        <f t="shared" si="68"/>
        <v>-</v>
      </c>
      <c r="Z1153" s="19" t="str">
        <f>_xlfn.XLOOKUP(D1153,[1]Cmg!$I$4:$I$85,[1]Cmg!$M$4:$M$85,"----",0,1)</f>
        <v>----</v>
      </c>
      <c r="AA1153" s="19" t="str">
        <f>_xlfn.XLOOKUP(D1153,[1]Cmg!$A$4:$A$89,[1]Cmg!$B$4:$B$89,"----",0,1)</f>
        <v>----</v>
      </c>
      <c r="AB1153" s="19" t="str">
        <f>_xlfn.XLOOKUP(D1153,[1]Cmg!$E$4:$E$89,[1]Cmg!$F$4:$F$89,"----",0,1)</f>
        <v>----</v>
      </c>
      <c r="AC1153" s="19" t="str">
        <f>_xlfn.XLOOKUP(D1153,[1]Cmg!$O$4:$O$89,[1]Cmg!$P$4:$P$89,"----",0,1)</f>
        <v>----</v>
      </c>
      <c r="AD1153" s="24" t="str">
        <f>_xlfn.XLOOKUP(D1153,[1]Cmg!$S$4:$S$89,[1]Cmg!$U$4:$U$89,"----",0,1)</f>
        <v>----</v>
      </c>
      <c r="AG1153" s="25">
        <f>IFERROR(SUMIFS('[1]BD Unidades'!$AH:$AH,'[1]BD Unidades'!$A:$A,'BD Centrales 2023'!$A1153),"-")</f>
        <v>3</v>
      </c>
      <c r="AH1153" s="25">
        <f>SUMIFS('[1]BD Unidades'!$AJ$3:$AJ$1424,'[1]BD Unidades'!$A$3:$A$1424,$A1153)</f>
        <v>8167.1833333333298</v>
      </c>
      <c r="AI1153" s="25">
        <f>SUMIFS('[1]BD Unidades'!$AL$3:$AL$1424,'[1]BD Unidades'!$A$3:$A$1424,$A1153)</f>
        <v>0</v>
      </c>
      <c r="AJ1153" s="26">
        <f t="shared" si="69"/>
        <v>0</v>
      </c>
      <c r="AK1153" s="27">
        <f>IFERROR(SUMIFS('[1]BD Unidades'!$AO$3:$AO$1424,'[1]BD Unidades'!$A$3:$A$1424,$A1153),"-")</f>
        <v>0</v>
      </c>
      <c r="AL1153" s="27">
        <f>IFERROR(SUMIFS('[1]BD Unidades'!$AQ$3:$AQ$1424,'[1]BD Unidades'!$A$3:$A$1424,$A1153),"-")</f>
        <v>0</v>
      </c>
      <c r="AM1153" s="27">
        <f>IFERROR(SUMIFS('[1]BD Unidades'!$AS$3:$AS$1424,'[1]BD Unidades'!$A$3:$A$1424,$A1153),"-")</f>
        <v>0</v>
      </c>
      <c r="AN1153" s="27">
        <f>IFERROR(SUMIFS('[1]BD Unidades'!$AU$3:$AU$1424,'[1]BD Unidades'!$A$3:$A$1424,$A1153),"-")</f>
        <v>0</v>
      </c>
      <c r="AO1153" s="27"/>
      <c r="AP1153" s="27"/>
      <c r="AQ1153" s="25">
        <f>IFERROR(SUMIFS('[1]BD Unidades'!$AZ$3:$AZ$1424,'[1]BD Unidades'!$A$3:$A$1424,$A1153),"-")</f>
        <v>3</v>
      </c>
      <c r="AR1153" s="25">
        <f>IFERROR(SUMIFS('[1]BD Unidades'!$BA$3:$BA$1424,'[1]BD Unidades'!$A$3:$A$1424,$A1153),"-")</f>
        <v>3</v>
      </c>
      <c r="AS1153" s="28">
        <f>SUMIFS('[1]BD Unidades'!$BC$3:$BC$1424,'[1]BD Unidades'!$A$3:$A$1424,$A1153)</f>
        <v>2.6348547945205399E-3</v>
      </c>
      <c r="AT1153" s="28">
        <f>SUMIFS('[1]BD Unidades'!$BE$3:$BE$1424,'[1]BD Unidades'!$A$3:$A$1424,$A1153)</f>
        <v>1</v>
      </c>
      <c r="AU1153" s="29">
        <f t="shared" si="70"/>
        <v>0.99736514520547948</v>
      </c>
      <c r="AV1153" s="30">
        <f t="shared" si="71"/>
        <v>3.0000000000000001E-3</v>
      </c>
      <c r="AW1153" s="25">
        <f>IFERROR(SUMIFS('[1]BD Unidades'!$BI$3:$BI$1424,'[1]BD Unidades'!$A$3:$A$1424,$A1153),"-")</f>
        <v>2.9831191493095948</v>
      </c>
      <c r="AX1153" s="25">
        <f>IFERROR(SUMIFS('[1]BD Unidades'!$BJ$3:$BJ$1424,'[1]BD Unidades'!$A$3:$A$1424,$A1153),"-")</f>
        <v>1.9189736680505471</v>
      </c>
    </row>
    <row r="1154" spans="1:50" ht="14.4" x14ac:dyDescent="0.3">
      <c r="A1154" s="7">
        <v>1760</v>
      </c>
      <c r="B1154" s="7" t="s">
        <v>5996</v>
      </c>
      <c r="D1154" s="8" t="s">
        <v>5997</v>
      </c>
      <c r="E1154" s="19" t="s">
        <v>5998</v>
      </c>
      <c r="F1154" s="19" t="s">
        <v>5436</v>
      </c>
      <c r="G1154" s="19" t="s">
        <v>5999</v>
      </c>
      <c r="H1154" s="19">
        <v>6</v>
      </c>
      <c r="I1154" s="19">
        <v>2024</v>
      </c>
      <c r="J1154" s="19" t="s">
        <v>45</v>
      </c>
      <c r="K1154" s="19" t="s">
        <v>5267</v>
      </c>
      <c r="L1154" s="19" t="s">
        <v>213</v>
      </c>
      <c r="M1154" s="19" t="s">
        <v>229</v>
      </c>
      <c r="N1154" s="19" t="s">
        <v>1842</v>
      </c>
      <c r="O1154" s="19" t="s">
        <v>1843</v>
      </c>
      <c r="P1154" s="19" t="s">
        <v>51</v>
      </c>
      <c r="Q1154" s="9" t="s">
        <v>6001</v>
      </c>
      <c r="R1154" s="20">
        <v>2.89425</v>
      </c>
      <c r="S1154" s="20">
        <v>0.495</v>
      </c>
      <c r="T1154" s="20">
        <v>2.88</v>
      </c>
      <c r="U1154" s="20" t="s">
        <v>397</v>
      </c>
      <c r="V1154" s="21">
        <f>_xlfn.XLOOKUP(D1154,'[1]Gen. Real'!$A:$A,'[1]Gen. Real'!$C:$C,"-",0)</f>
        <v>0</v>
      </c>
      <c r="W1154" s="22"/>
      <c r="X1154" s="22" t="str">
        <f>_xlfn.XLOOKUP(D1154,[1]Vertimiento!$A:$A,[1]Vertimiento!$E:$E,"-",0)</f>
        <v>-</v>
      </c>
      <c r="Y1154" s="23" t="str">
        <f t="shared" si="68"/>
        <v>-</v>
      </c>
      <c r="Z1154" s="19" t="str">
        <f>_xlfn.XLOOKUP(D1154,[1]Cmg!$I$4:$I$85,[1]Cmg!$M$4:$M$85,"----",0,1)</f>
        <v>----</v>
      </c>
      <c r="AA1154" s="19" t="str">
        <f>_xlfn.XLOOKUP(D1154,[1]Cmg!$A$4:$A$89,[1]Cmg!$B$4:$B$89,"----",0,1)</f>
        <v>----</v>
      </c>
      <c r="AB1154" s="19" t="str">
        <f>_xlfn.XLOOKUP(D1154,[1]Cmg!$E$4:$E$89,[1]Cmg!$F$4:$F$89,"----",0,1)</f>
        <v>----</v>
      </c>
      <c r="AC1154" s="19" t="str">
        <f>_xlfn.XLOOKUP(D1154,[1]Cmg!$O$4:$O$89,[1]Cmg!$P$4:$P$89,"----",0,1)</f>
        <v>----</v>
      </c>
      <c r="AD1154" s="24" t="str">
        <f>_xlfn.XLOOKUP(D1154,[1]Cmg!$S$4:$S$89,[1]Cmg!$U$4:$U$89,"----",0,1)</f>
        <v>----</v>
      </c>
      <c r="AG1154" s="25">
        <f>IFERROR(SUMIFS('[1]BD Unidades'!$AH:$AH,'[1]BD Unidades'!$A:$A,'BD Centrales 2023'!$A1154),"-")</f>
        <v>2.3592521726000002</v>
      </c>
      <c r="AH1154" s="25">
        <f>SUMIFS('[1]BD Unidades'!$AJ$3:$AJ$1424,'[1]BD Unidades'!$A$3:$A$1424,$A1154)</f>
        <v>8716.8696553511272</v>
      </c>
      <c r="AI1154" s="25">
        <f>SUMIFS('[1]BD Unidades'!$AL$3:$AL$1424,'[1]BD Unidades'!$A$3:$A$1424,$A1154)</f>
        <v>0</v>
      </c>
      <c r="AJ1154" s="26">
        <f t="shared" si="69"/>
        <v>0</v>
      </c>
      <c r="AK1154" s="27">
        <f>IFERROR(SUMIFS('[1]BD Unidades'!$AO$3:$AO$1424,'[1]BD Unidades'!$A$3:$A$1424,$A1154),"-")</f>
        <v>0</v>
      </c>
      <c r="AL1154" s="27">
        <f>IFERROR(SUMIFS('[1]BD Unidades'!$AQ$3:$AQ$1424,'[1]BD Unidades'!$A$3:$A$1424,$A1154),"-")</f>
        <v>0</v>
      </c>
      <c r="AM1154" s="27">
        <f>IFERROR(SUMIFS('[1]BD Unidades'!$AS$3:$AS$1424,'[1]BD Unidades'!$A$3:$A$1424,$A1154),"-")</f>
        <v>0</v>
      </c>
      <c r="AN1154" s="27">
        <f>IFERROR(SUMIFS('[1]BD Unidades'!$AU$3:$AU$1424,'[1]BD Unidades'!$A$3:$A$1424,$A1154),"-")</f>
        <v>0</v>
      </c>
      <c r="AO1154" s="27"/>
      <c r="AP1154" s="27"/>
      <c r="AQ1154" s="25">
        <f>IFERROR(SUMIFS('[1]BD Unidades'!$AZ$3:$AZ$1424,'[1]BD Unidades'!$A$3:$A$1424,$A1154),"-")</f>
        <v>2.3592521726000002</v>
      </c>
      <c r="AR1154" s="25">
        <f>IFERROR(SUMIFS('[1]BD Unidades'!$BA$3:$BA$1424,'[1]BD Unidades'!$A$3:$A$1424,$A1154),"-")</f>
        <v>2.88</v>
      </c>
      <c r="AS1154" s="28">
        <f>SUMIFS('[1]BD Unidades'!$BC$3:$BC$1424,'[1]BD Unidades'!$A$3:$A$1424,$A1154)</f>
        <v>3.0891480296904241E-3</v>
      </c>
      <c r="AT1154" s="28">
        <f>SUMIFS('[1]BD Unidades'!$BE$3:$BE$1424,'[1]BD Unidades'!$A$3:$A$1424,$A1154)</f>
        <v>0.99507644467478618</v>
      </c>
      <c r="AU1154" s="29">
        <f t="shared" si="70"/>
        <v>0.99200250623632769</v>
      </c>
      <c r="AV1154" s="30">
        <f t="shared" si="71"/>
        <v>4.9499999999999995E-3</v>
      </c>
      <c r="AW1154" s="25">
        <f>IFERROR(SUMIFS('[1]BD Unidades'!$BI$3:$BI$1424,'[1]BD Unidades'!$A$3:$A$1424,$A1154),"-")</f>
        <v>2.3394742470016872</v>
      </c>
      <c r="AX1154" s="25">
        <f>IFERROR(SUMIFS('[1]BD Unidades'!$BJ$3:$BJ$1424,'[1]BD Unidades'!$A$3:$A$1424,$A1154),"-")</f>
        <v>1.5049313327352789</v>
      </c>
    </row>
    <row r="1155" spans="1:50" ht="14.4" x14ac:dyDescent="0.3">
      <c r="A1155" s="7">
        <v>1767</v>
      </c>
      <c r="B1155" s="7" t="s">
        <v>5532</v>
      </c>
      <c r="D1155" s="8" t="s">
        <v>5533</v>
      </c>
      <c r="E1155" s="19" t="s">
        <v>5534</v>
      </c>
      <c r="F1155" s="19" t="s">
        <v>5534</v>
      </c>
      <c r="G1155" s="19" t="s">
        <v>5535</v>
      </c>
      <c r="H1155" s="19">
        <v>6</v>
      </c>
      <c r="I1155" s="19">
        <v>2024</v>
      </c>
      <c r="J1155" s="19" t="s">
        <v>45</v>
      </c>
      <c r="K1155" s="19" t="s">
        <v>5267</v>
      </c>
      <c r="L1155" s="19" t="s">
        <v>213</v>
      </c>
      <c r="M1155" s="19" t="s">
        <v>477</v>
      </c>
      <c r="N1155" s="19" t="s">
        <v>766</v>
      </c>
      <c r="O1155" s="19" t="s">
        <v>1428</v>
      </c>
      <c r="P1155" s="19" t="s">
        <v>51</v>
      </c>
      <c r="Q1155" s="9" t="s">
        <v>5537</v>
      </c>
      <c r="R1155" s="20">
        <v>3.01</v>
      </c>
      <c r="S1155" s="20">
        <v>0.3322</v>
      </c>
      <c r="T1155" s="20">
        <v>3</v>
      </c>
      <c r="U1155" s="20" t="s">
        <v>397</v>
      </c>
      <c r="V1155" s="21">
        <f>_xlfn.XLOOKUP(D1155,'[1]Gen. Real'!$A:$A,'[1]Gen. Real'!$C:$C,"-",0)</f>
        <v>4.8700000000000011E-3</v>
      </c>
      <c r="W1155" s="22"/>
      <c r="X1155" s="22" t="str">
        <f>_xlfn.XLOOKUP(D1155,[1]Vertimiento!$A:$A,[1]Vertimiento!$E:$E,"-",0)</f>
        <v>-</v>
      </c>
      <c r="Y1155" s="23" t="str">
        <f t="shared" ref="Y1155:Y1194" si="72">IFERROR(X1155/(V1155+X1155),"-")</f>
        <v>-</v>
      </c>
      <c r="Z1155" s="19" t="str">
        <f>_xlfn.XLOOKUP(D1155,[1]Cmg!$I$4:$I$85,[1]Cmg!$M$4:$M$85,"----",0,1)</f>
        <v>----</v>
      </c>
      <c r="AA1155" s="19" t="str">
        <f>_xlfn.XLOOKUP(D1155,[1]Cmg!$A$4:$A$89,[1]Cmg!$B$4:$B$89,"----",0,1)</f>
        <v>----</v>
      </c>
      <c r="AB1155" s="19" t="str">
        <f>_xlfn.XLOOKUP(D1155,[1]Cmg!$E$4:$E$89,[1]Cmg!$F$4:$F$89,"----",0,1)</f>
        <v>----</v>
      </c>
      <c r="AC1155" s="19" t="str">
        <f>_xlfn.XLOOKUP(D1155,[1]Cmg!$O$4:$O$89,[1]Cmg!$P$4:$P$89,"----",0,1)</f>
        <v>----</v>
      </c>
      <c r="AD1155" s="24" t="str">
        <f>_xlfn.XLOOKUP(D1155,[1]Cmg!$S$4:$S$89,[1]Cmg!$U$4:$U$89,"----",0,1)</f>
        <v>----</v>
      </c>
      <c r="AG1155" s="25">
        <f>IFERROR(SUMIFS('[1]BD Unidades'!$AH:$AH,'[1]BD Unidades'!$A:$A,'BD Centrales 2023'!$A1155),"-")</f>
        <v>3</v>
      </c>
      <c r="AH1155" s="25">
        <f>SUMIFS('[1]BD Unidades'!$AJ$3:$AJ$1424,'[1]BD Unidades'!$A$3:$A$1424,$A1155)</f>
        <v>8334.7176079734218</v>
      </c>
      <c r="AI1155" s="25">
        <f>SUMIFS('[1]BD Unidades'!$AL$3:$AL$1424,'[1]BD Unidades'!$A$3:$A$1424,$A1155)</f>
        <v>0</v>
      </c>
      <c r="AJ1155" s="26">
        <f t="shared" ref="AJ1155:AJ1194" si="73">IFERROR(AI1155/(AH1155+AI1155),"-")</f>
        <v>0</v>
      </c>
      <c r="AK1155" s="27">
        <f>IFERROR(SUMIFS('[1]BD Unidades'!$AO$3:$AO$1424,'[1]BD Unidades'!$A$3:$A$1424,$A1155),"-")</f>
        <v>0</v>
      </c>
      <c r="AL1155" s="27">
        <f>IFERROR(SUMIFS('[1]BD Unidades'!$AQ$3:$AQ$1424,'[1]BD Unidades'!$A$3:$A$1424,$A1155),"-")</f>
        <v>0</v>
      </c>
      <c r="AM1155" s="27">
        <f>IFERROR(SUMIFS('[1]BD Unidades'!$AS$3:$AS$1424,'[1]BD Unidades'!$A$3:$A$1424,$A1155),"-")</f>
        <v>0</v>
      </c>
      <c r="AN1155" s="27">
        <f>IFERROR(SUMIFS('[1]BD Unidades'!$AU$3:$AU$1424,'[1]BD Unidades'!$A$3:$A$1424,$A1155),"-")</f>
        <v>0</v>
      </c>
      <c r="AO1155" s="27"/>
      <c r="AP1155" s="27"/>
      <c r="AQ1155" s="25">
        <f>IFERROR(SUMIFS('[1]BD Unidades'!$AZ$3:$AZ$1424,'[1]BD Unidades'!$A$3:$A$1424,$A1155),"-")</f>
        <v>3</v>
      </c>
      <c r="AR1155" s="25">
        <f>IFERROR(SUMIFS('[1]BD Unidades'!$BA$3:$BA$1424,'[1]BD Unidades'!$A$3:$A$1424,$A1155),"-")</f>
        <v>3</v>
      </c>
      <c r="AS1155" s="28">
        <f>SUMIFS('[1]BD Unidades'!$BC$3:$BC$1424,'[1]BD Unidades'!$A$3:$A$1424,$A1155)</f>
        <v>3.317727756792419E-3</v>
      </c>
      <c r="AT1155" s="28">
        <f>SUMIFS('[1]BD Unidades'!$BE$3:$BE$1424,'[1]BD Unidades'!$A$3:$A$1424,$A1155)</f>
        <v>0.99667774086378746</v>
      </c>
      <c r="AU1155" s="29">
        <f t="shared" ref="AU1155:AU1194" si="74">IFERROR(AT1155*(1-AS1155),"-")</f>
        <v>0.99337103545834649</v>
      </c>
      <c r="AV1155" s="30">
        <f t="shared" ref="AV1155:AV1194" si="75">IFERROR(S1155/100,"-")</f>
        <v>3.3219999999999999E-3</v>
      </c>
      <c r="AW1155" s="25">
        <f>IFERROR(SUMIFS('[1]BD Unidades'!$BI$3:$BI$1424,'[1]BD Unidades'!$A$3:$A$1424,$A1155),"-")</f>
        <v>2.980046927320549</v>
      </c>
      <c r="AX1155" s="25">
        <f>IFERROR(SUMIFS('[1]BD Unidades'!$BJ$3:$BJ$1424,'[1]BD Unidades'!$A$3:$A$1424,$A1155),"-")</f>
        <v>1.9169973765233552</v>
      </c>
    </row>
    <row r="1156" spans="1:50" ht="14.4" x14ac:dyDescent="0.3">
      <c r="A1156" s="7">
        <v>1772</v>
      </c>
      <c r="B1156" s="7" t="s">
        <v>5846</v>
      </c>
      <c r="D1156" s="8" t="s">
        <v>5847</v>
      </c>
      <c r="E1156" s="19" t="s">
        <v>5072</v>
      </c>
      <c r="F1156" s="19" t="s">
        <v>5848</v>
      </c>
      <c r="G1156" s="19" t="s">
        <v>5849</v>
      </c>
      <c r="H1156" s="19">
        <v>6</v>
      </c>
      <c r="I1156" s="19">
        <v>2024</v>
      </c>
      <c r="J1156" s="19" t="s">
        <v>45</v>
      </c>
      <c r="K1156" s="19" t="s">
        <v>5850</v>
      </c>
      <c r="L1156" s="19" t="s">
        <v>213</v>
      </c>
      <c r="M1156" s="19" t="s">
        <v>82</v>
      </c>
      <c r="N1156" s="19" t="s">
        <v>197</v>
      </c>
      <c r="O1156" s="19" t="s">
        <v>197</v>
      </c>
      <c r="P1156" s="19" t="s">
        <v>51</v>
      </c>
      <c r="Q1156" s="9" t="s">
        <v>5851</v>
      </c>
      <c r="R1156" s="20">
        <v>2.99</v>
      </c>
      <c r="S1156" s="20">
        <v>0</v>
      </c>
      <c r="T1156" s="20">
        <v>2.99</v>
      </c>
      <c r="U1156" s="20" t="s">
        <v>397</v>
      </c>
      <c r="V1156" s="21">
        <f>_xlfn.XLOOKUP(D1156,'[1]Gen. Real'!$A:$A,'[1]Gen. Real'!$C:$C,"-",0)</f>
        <v>0.78949000000000014</v>
      </c>
      <c r="W1156" s="22"/>
      <c r="X1156" s="22" t="str">
        <f>_xlfn.XLOOKUP(D1156,[1]Vertimiento!$A:$A,[1]Vertimiento!$E:$E,"-",0)</f>
        <v>-</v>
      </c>
      <c r="Y1156" s="23" t="str">
        <f t="shared" si="72"/>
        <v>-</v>
      </c>
      <c r="Z1156" s="19" t="str">
        <f>_xlfn.XLOOKUP(D1156,[1]Cmg!$I$4:$I$85,[1]Cmg!$M$4:$M$85,"----",0,1)</f>
        <v>----</v>
      </c>
      <c r="AA1156" s="19" t="str">
        <f>_xlfn.XLOOKUP(D1156,[1]Cmg!$A$4:$A$89,[1]Cmg!$B$4:$B$89,"----",0,1)</f>
        <v>----</v>
      </c>
      <c r="AB1156" s="19" t="str">
        <f>_xlfn.XLOOKUP(D1156,[1]Cmg!$E$4:$E$89,[1]Cmg!$F$4:$F$89,"----",0,1)</f>
        <v>----</v>
      </c>
      <c r="AC1156" s="19" t="str">
        <f>_xlfn.XLOOKUP(D1156,[1]Cmg!$O$4:$O$89,[1]Cmg!$P$4:$P$89,"----",0,1)</f>
        <v>----</v>
      </c>
      <c r="AD1156" s="24" t="str">
        <f>_xlfn.XLOOKUP(D1156,[1]Cmg!$S$4:$S$89,[1]Cmg!$U$4:$U$89,"----",0,1)</f>
        <v>----</v>
      </c>
      <c r="AG1156" s="25">
        <f>IFERROR(SUMIFS('[1]BD Unidades'!$AH:$AH,'[1]BD Unidades'!$A:$A,'BD Centrales 2023'!$A1156),"-")</f>
        <v>2.99</v>
      </c>
      <c r="AH1156" s="25">
        <f>SUMIFS('[1]BD Unidades'!$AJ$3:$AJ$1424,'[1]BD Unidades'!$A$3:$A$1424,$A1156)</f>
        <v>8760</v>
      </c>
      <c r="AI1156" s="25">
        <f>SUMIFS('[1]BD Unidades'!$AL$3:$AL$1424,'[1]BD Unidades'!$A$3:$A$1424,$A1156)</f>
        <v>0</v>
      </c>
      <c r="AJ1156" s="26">
        <f t="shared" si="73"/>
        <v>0</v>
      </c>
      <c r="AK1156" s="27">
        <f>IFERROR(SUMIFS('[1]BD Unidades'!$AO$3:$AO$1424,'[1]BD Unidades'!$A$3:$A$1424,$A1156),"-")</f>
        <v>0</v>
      </c>
      <c r="AL1156" s="27">
        <f>IFERROR(SUMIFS('[1]BD Unidades'!$AQ$3:$AQ$1424,'[1]BD Unidades'!$A$3:$A$1424,$A1156),"-")</f>
        <v>0</v>
      </c>
      <c r="AM1156" s="27">
        <f>IFERROR(SUMIFS('[1]BD Unidades'!$AS$3:$AS$1424,'[1]BD Unidades'!$A$3:$A$1424,$A1156),"-")</f>
        <v>0</v>
      </c>
      <c r="AN1156" s="27">
        <f>IFERROR(SUMIFS('[1]BD Unidades'!$AU$3:$AU$1424,'[1]BD Unidades'!$A$3:$A$1424,$A1156),"-")</f>
        <v>0</v>
      </c>
      <c r="AO1156" s="27"/>
      <c r="AP1156" s="27"/>
      <c r="AQ1156" s="25">
        <f>IFERROR(SUMIFS('[1]BD Unidades'!$AZ$3:$AZ$1424,'[1]BD Unidades'!$A$3:$A$1424,$A1156),"-")</f>
        <v>0</v>
      </c>
      <c r="AR1156" s="25">
        <f>IFERROR(SUMIFS('[1]BD Unidades'!$BA$3:$BA$1424,'[1]BD Unidades'!$A$3:$A$1424,$A1156),"-")</f>
        <v>2.99</v>
      </c>
      <c r="AS1156" s="28">
        <f>SUMIFS('[1]BD Unidades'!$BC$3:$BC$1424,'[1]BD Unidades'!$A$3:$A$1424,$A1156)</f>
        <v>0</v>
      </c>
      <c r="AT1156" s="28">
        <f>SUMIFS('[1]BD Unidades'!$BE$3:$BE$1424,'[1]BD Unidades'!$A$3:$A$1424,$A1156)</f>
        <v>0</v>
      </c>
      <c r="AU1156" s="29">
        <f t="shared" si="74"/>
        <v>0</v>
      </c>
      <c r="AV1156" s="30">
        <f t="shared" si="75"/>
        <v>0</v>
      </c>
      <c r="AW1156" s="25">
        <f>IFERROR(SUMIFS('[1]BD Unidades'!$BI$3:$BI$1424,'[1]BD Unidades'!$A$3:$A$1424,$A1156),"-")</f>
        <v>2.9797505191999996</v>
      </c>
      <c r="AX1156" s="25">
        <f>IFERROR(SUMIFS('[1]BD Unidades'!$BJ$3:$BJ$1424,'[1]BD Unidades'!$A$3:$A$1424,$A1156),"-")</f>
        <v>1.7906893880190764</v>
      </c>
    </row>
    <row r="1157" spans="1:50" ht="14.4" x14ac:dyDescent="0.3">
      <c r="A1157" s="7">
        <v>1773</v>
      </c>
      <c r="B1157" s="7" t="s">
        <v>5852</v>
      </c>
      <c r="D1157" s="8" t="s">
        <v>5853</v>
      </c>
      <c r="E1157" s="19" t="s">
        <v>5072</v>
      </c>
      <c r="F1157" s="19" t="s">
        <v>5848</v>
      </c>
      <c r="G1157" s="19" t="s">
        <v>5854</v>
      </c>
      <c r="H1157" s="19">
        <v>6</v>
      </c>
      <c r="I1157" s="19">
        <v>2024</v>
      </c>
      <c r="J1157" s="19" t="s">
        <v>45</v>
      </c>
      <c r="K1157" s="19" t="s">
        <v>5850</v>
      </c>
      <c r="L1157" s="19" t="s">
        <v>213</v>
      </c>
      <c r="M1157" s="19" t="s">
        <v>331</v>
      </c>
      <c r="N1157" s="19" t="s">
        <v>332</v>
      </c>
      <c r="O1157" s="19" t="s">
        <v>4808</v>
      </c>
      <c r="P1157" s="19" t="s">
        <v>51</v>
      </c>
      <c r="Q1157" s="9" t="s">
        <v>5856</v>
      </c>
      <c r="R1157" s="20">
        <v>2.99</v>
      </c>
      <c r="S1157" s="20">
        <v>0</v>
      </c>
      <c r="T1157" s="20">
        <v>2.99</v>
      </c>
      <c r="U1157" s="20" t="s">
        <v>397</v>
      </c>
      <c r="V1157" s="21">
        <f>_xlfn.XLOOKUP(D1157,'[1]Gen. Real'!$A:$A,'[1]Gen. Real'!$C:$C,"-",0)</f>
        <v>0.81194000000000022</v>
      </c>
      <c r="W1157" s="22"/>
      <c r="X1157" s="22" t="str">
        <f>_xlfn.XLOOKUP(D1157,[1]Vertimiento!$A:$A,[1]Vertimiento!$E:$E,"-",0)</f>
        <v>-</v>
      </c>
      <c r="Y1157" s="23" t="str">
        <f t="shared" si="72"/>
        <v>-</v>
      </c>
      <c r="Z1157" s="19" t="str">
        <f>_xlfn.XLOOKUP(D1157,[1]Cmg!$I$4:$I$85,[1]Cmg!$M$4:$M$85,"----",0,1)</f>
        <v>----</v>
      </c>
      <c r="AA1157" s="19" t="str">
        <f>_xlfn.XLOOKUP(D1157,[1]Cmg!$A$4:$A$89,[1]Cmg!$B$4:$B$89,"----",0,1)</f>
        <v>----</v>
      </c>
      <c r="AB1157" s="19" t="str">
        <f>_xlfn.XLOOKUP(D1157,[1]Cmg!$E$4:$E$89,[1]Cmg!$F$4:$F$89,"----",0,1)</f>
        <v>----</v>
      </c>
      <c r="AC1157" s="19" t="str">
        <f>_xlfn.XLOOKUP(D1157,[1]Cmg!$O$4:$O$89,[1]Cmg!$P$4:$P$89,"----",0,1)</f>
        <v>----</v>
      </c>
      <c r="AD1157" s="24" t="str">
        <f>_xlfn.XLOOKUP(D1157,[1]Cmg!$S$4:$S$89,[1]Cmg!$U$4:$U$89,"----",0,1)</f>
        <v>----</v>
      </c>
      <c r="AG1157" s="25">
        <f>IFERROR(SUMIFS('[1]BD Unidades'!$AH:$AH,'[1]BD Unidades'!$A:$A,'BD Centrales 2023'!$A1157),"-")</f>
        <v>2.9836164795000002</v>
      </c>
      <c r="AH1157" s="25">
        <f>SUMIFS('[1]BD Unidades'!$AJ$3:$AJ$1424,'[1]BD Unidades'!$A$3:$A$1424,$A1157)</f>
        <v>8760</v>
      </c>
      <c r="AI1157" s="25">
        <f>SUMIFS('[1]BD Unidades'!$AL$3:$AL$1424,'[1]BD Unidades'!$A$3:$A$1424,$A1157)</f>
        <v>0</v>
      </c>
      <c r="AJ1157" s="26">
        <f t="shared" si="73"/>
        <v>0</v>
      </c>
      <c r="AK1157" s="27">
        <f>IFERROR(SUMIFS('[1]BD Unidades'!$AO$3:$AO$1424,'[1]BD Unidades'!$A$3:$A$1424,$A1157),"-")</f>
        <v>0</v>
      </c>
      <c r="AL1157" s="27">
        <f>IFERROR(SUMIFS('[1]BD Unidades'!$AQ$3:$AQ$1424,'[1]BD Unidades'!$A$3:$A$1424,$A1157),"-")</f>
        <v>0</v>
      </c>
      <c r="AM1157" s="27">
        <f>IFERROR(SUMIFS('[1]BD Unidades'!$AS$3:$AS$1424,'[1]BD Unidades'!$A$3:$A$1424,$A1157),"-")</f>
        <v>0</v>
      </c>
      <c r="AN1157" s="27">
        <f>IFERROR(SUMIFS('[1]BD Unidades'!$AU$3:$AU$1424,'[1]BD Unidades'!$A$3:$A$1424,$A1157),"-")</f>
        <v>0</v>
      </c>
      <c r="AO1157" s="27"/>
      <c r="AP1157" s="27"/>
      <c r="AQ1157" s="25">
        <f>IFERROR(SUMIFS('[1]BD Unidades'!$AZ$3:$AZ$1424,'[1]BD Unidades'!$A$3:$A$1424,$A1157),"-")</f>
        <v>0</v>
      </c>
      <c r="AR1157" s="25">
        <f>IFERROR(SUMIFS('[1]BD Unidades'!$BA$3:$BA$1424,'[1]BD Unidades'!$A$3:$A$1424,$A1157),"-")</f>
        <v>2.99</v>
      </c>
      <c r="AS1157" s="28">
        <f>SUMIFS('[1]BD Unidades'!$BC$3:$BC$1424,'[1]BD Unidades'!$A$3:$A$1424,$A1157)</f>
        <v>0</v>
      </c>
      <c r="AT1157" s="28">
        <f>SUMIFS('[1]BD Unidades'!$BE$3:$BE$1424,'[1]BD Unidades'!$A$3:$A$1424,$A1157)</f>
        <v>0</v>
      </c>
      <c r="AU1157" s="29">
        <f t="shared" si="74"/>
        <v>0</v>
      </c>
      <c r="AV1157" s="30">
        <f t="shared" si="75"/>
        <v>0</v>
      </c>
      <c r="AW1157" s="25">
        <f>IFERROR(SUMIFS('[1]BD Unidades'!$BI$3:$BI$1424,'[1]BD Unidades'!$A$3:$A$1424,$A1157),"-")</f>
        <v>2.9733733137764315</v>
      </c>
      <c r="AX1157" s="25">
        <f>IFERROR(SUMIFS('[1]BD Unidades'!$BJ$3:$BJ$1424,'[1]BD Unidades'!$A$3:$A$1424,$A1157),"-")</f>
        <v>1.786856988627376</v>
      </c>
    </row>
    <row r="1158" spans="1:50" ht="14.4" x14ac:dyDescent="0.3">
      <c r="A1158" s="7">
        <v>1776</v>
      </c>
      <c r="B1158" s="7" t="s">
        <v>5526</v>
      </c>
      <c r="D1158" s="8" t="s">
        <v>5527</v>
      </c>
      <c r="E1158" s="19" t="s">
        <v>5528</v>
      </c>
      <c r="F1158" s="19" t="s">
        <v>5528</v>
      </c>
      <c r="G1158" s="19" t="s">
        <v>5529</v>
      </c>
      <c r="H1158" s="19">
        <v>6</v>
      </c>
      <c r="I1158" s="19">
        <v>2024</v>
      </c>
      <c r="J1158" s="19" t="s">
        <v>45</v>
      </c>
      <c r="K1158" s="19" t="s">
        <v>5267</v>
      </c>
      <c r="L1158" s="19" t="s">
        <v>213</v>
      </c>
      <c r="M1158" s="19" t="s">
        <v>82</v>
      </c>
      <c r="N1158" s="19" t="s">
        <v>83</v>
      </c>
      <c r="O1158" s="19" t="s">
        <v>4714</v>
      </c>
      <c r="P1158" s="19" t="s">
        <v>51</v>
      </c>
      <c r="Q1158" s="9" t="s">
        <v>5531</v>
      </c>
      <c r="R1158" s="20">
        <v>3.01</v>
      </c>
      <c r="S1158" s="20">
        <v>0.3322</v>
      </c>
      <c r="T1158" s="20">
        <v>3</v>
      </c>
      <c r="U1158" s="20" t="s">
        <v>397</v>
      </c>
      <c r="V1158" s="21">
        <f>_xlfn.XLOOKUP(D1158,'[1]Gen. Real'!$A:$A,'[1]Gen. Real'!$C:$C,"-",0)</f>
        <v>2.249E-2</v>
      </c>
      <c r="W1158" s="22"/>
      <c r="X1158" s="22" t="str">
        <f>_xlfn.XLOOKUP(D1158,[1]Vertimiento!$A:$A,[1]Vertimiento!$E:$E,"-",0)</f>
        <v>-</v>
      </c>
      <c r="Y1158" s="23" t="str">
        <f t="shared" si="72"/>
        <v>-</v>
      </c>
      <c r="Z1158" s="19" t="str">
        <f>_xlfn.XLOOKUP(D1158,[1]Cmg!$I$4:$I$85,[1]Cmg!$M$4:$M$85,"----",0,1)</f>
        <v>----</v>
      </c>
      <c r="AA1158" s="19" t="str">
        <f>_xlfn.XLOOKUP(D1158,[1]Cmg!$A$4:$A$89,[1]Cmg!$B$4:$B$89,"----",0,1)</f>
        <v>----</v>
      </c>
      <c r="AB1158" s="19" t="str">
        <f>_xlfn.XLOOKUP(D1158,[1]Cmg!$E$4:$E$89,[1]Cmg!$F$4:$F$89,"----",0,1)</f>
        <v>----</v>
      </c>
      <c r="AC1158" s="19" t="str">
        <f>_xlfn.XLOOKUP(D1158,[1]Cmg!$O$4:$O$89,[1]Cmg!$P$4:$P$89,"----",0,1)</f>
        <v>----</v>
      </c>
      <c r="AD1158" s="24" t="str">
        <f>_xlfn.XLOOKUP(D1158,[1]Cmg!$S$4:$S$89,[1]Cmg!$U$4:$U$89,"----",0,1)</f>
        <v>----</v>
      </c>
      <c r="AG1158" s="25">
        <f>IFERROR(SUMIFS('[1]BD Unidades'!$AH:$AH,'[1]BD Unidades'!$A:$A,'BD Centrales 2023'!$A1158),"-")</f>
        <v>3</v>
      </c>
      <c r="AH1158" s="25">
        <f>SUMIFS('[1]BD Unidades'!$AJ$3:$AJ$1424,'[1]BD Unidades'!$A$3:$A$1424,$A1158)</f>
        <v>8730.8970099667786</v>
      </c>
      <c r="AI1158" s="25">
        <f>SUMIFS('[1]BD Unidades'!$AL$3:$AL$1424,'[1]BD Unidades'!$A$3:$A$1424,$A1158)</f>
        <v>0</v>
      </c>
      <c r="AJ1158" s="26">
        <f t="shared" si="73"/>
        <v>0</v>
      </c>
      <c r="AK1158" s="27">
        <f>IFERROR(SUMIFS('[1]BD Unidades'!$AO$3:$AO$1424,'[1]BD Unidades'!$A$3:$A$1424,$A1158),"-")</f>
        <v>0</v>
      </c>
      <c r="AL1158" s="27">
        <f>IFERROR(SUMIFS('[1]BD Unidades'!$AQ$3:$AQ$1424,'[1]BD Unidades'!$A$3:$A$1424,$A1158),"-")</f>
        <v>0</v>
      </c>
      <c r="AM1158" s="27">
        <f>IFERROR(SUMIFS('[1]BD Unidades'!$AS$3:$AS$1424,'[1]BD Unidades'!$A$3:$A$1424,$A1158),"-")</f>
        <v>0</v>
      </c>
      <c r="AN1158" s="27">
        <f>IFERROR(SUMIFS('[1]BD Unidades'!$AU$3:$AU$1424,'[1]BD Unidades'!$A$3:$A$1424,$A1158),"-")</f>
        <v>0</v>
      </c>
      <c r="AO1158" s="27"/>
      <c r="AP1158" s="27"/>
      <c r="AQ1158" s="25">
        <f>IFERROR(SUMIFS('[1]BD Unidades'!$AZ$3:$AZ$1424,'[1]BD Unidades'!$A$3:$A$1424,$A1158),"-")</f>
        <v>0</v>
      </c>
      <c r="AR1158" s="25">
        <f>IFERROR(SUMIFS('[1]BD Unidades'!$BA$3:$BA$1424,'[1]BD Unidades'!$A$3:$A$1424,$A1158),"-")</f>
        <v>3</v>
      </c>
      <c r="AS1158" s="28">
        <f>SUMIFS('[1]BD Unidades'!$BC$3:$BC$1424,'[1]BD Unidades'!$A$3:$A$1424,$A1158)</f>
        <v>0</v>
      </c>
      <c r="AT1158" s="28">
        <f>SUMIFS('[1]BD Unidades'!$BE$3:$BE$1424,'[1]BD Unidades'!$A$3:$A$1424,$A1158)</f>
        <v>0</v>
      </c>
      <c r="AU1158" s="29">
        <f t="shared" si="74"/>
        <v>0</v>
      </c>
      <c r="AV1158" s="30">
        <f t="shared" si="75"/>
        <v>3.3219999999999999E-3</v>
      </c>
      <c r="AW1158" s="25">
        <f>IFERROR(SUMIFS('[1]BD Unidades'!$BI$3:$BI$1424,'[1]BD Unidades'!$A$3:$A$1424,$A1158),"-")</f>
        <v>2.9799533247561647</v>
      </c>
      <c r="AX1158" s="25">
        <f>IFERROR(SUMIFS('[1]BD Unidades'!$BJ$3:$BJ$1424,'[1]BD Unidades'!$A$3:$A$1424,$A1158),"-")</f>
        <v>1.7908112645838814</v>
      </c>
    </row>
    <row r="1159" spans="1:50" ht="14.4" x14ac:dyDescent="0.3">
      <c r="A1159" s="7">
        <v>1777</v>
      </c>
      <c r="B1159" s="7" t="s">
        <v>5857</v>
      </c>
      <c r="D1159" s="8" t="s">
        <v>5858</v>
      </c>
      <c r="E1159" s="19" t="s">
        <v>5072</v>
      </c>
      <c r="F1159" s="19" t="s">
        <v>5848</v>
      </c>
      <c r="G1159" s="19" t="s">
        <v>5859</v>
      </c>
      <c r="H1159" s="19">
        <v>6</v>
      </c>
      <c r="I1159" s="19">
        <v>2024</v>
      </c>
      <c r="J1159" s="19" t="s">
        <v>45</v>
      </c>
      <c r="K1159" s="19" t="s">
        <v>5850</v>
      </c>
      <c r="L1159" s="19" t="s">
        <v>213</v>
      </c>
      <c r="M1159" s="19" t="s">
        <v>331</v>
      </c>
      <c r="N1159" s="19" t="s">
        <v>332</v>
      </c>
      <c r="O1159" s="19" t="s">
        <v>333</v>
      </c>
      <c r="P1159" s="19" t="s">
        <v>51</v>
      </c>
      <c r="Q1159" s="9" t="s">
        <v>5861</v>
      </c>
      <c r="R1159" s="20">
        <v>2.99</v>
      </c>
      <c r="S1159" s="20">
        <v>0</v>
      </c>
      <c r="T1159" s="20">
        <v>2.99</v>
      </c>
      <c r="U1159" s="20" t="s">
        <v>397</v>
      </c>
      <c r="V1159" s="21">
        <f>_xlfn.XLOOKUP(D1159,'[1]Gen. Real'!$A:$A,'[1]Gen. Real'!$C:$C,"-",0)</f>
        <v>0.58900999999999992</v>
      </c>
      <c r="W1159" s="22"/>
      <c r="X1159" s="22" t="str">
        <f>_xlfn.XLOOKUP(D1159,[1]Vertimiento!$A:$A,[1]Vertimiento!$E:$E,"-",0)</f>
        <v>-</v>
      </c>
      <c r="Y1159" s="23" t="str">
        <f t="shared" si="72"/>
        <v>-</v>
      </c>
      <c r="Z1159" s="19" t="str">
        <f>_xlfn.XLOOKUP(D1159,[1]Cmg!$I$4:$I$85,[1]Cmg!$M$4:$M$85,"----",0,1)</f>
        <v>----</v>
      </c>
      <c r="AA1159" s="19" t="str">
        <f>_xlfn.XLOOKUP(D1159,[1]Cmg!$A$4:$A$89,[1]Cmg!$B$4:$B$89,"----",0,1)</f>
        <v>----</v>
      </c>
      <c r="AB1159" s="19" t="str">
        <f>_xlfn.XLOOKUP(D1159,[1]Cmg!$E$4:$E$89,[1]Cmg!$F$4:$F$89,"----",0,1)</f>
        <v>----</v>
      </c>
      <c r="AC1159" s="19" t="str">
        <f>_xlfn.XLOOKUP(D1159,[1]Cmg!$O$4:$O$89,[1]Cmg!$P$4:$P$89,"----",0,1)</f>
        <v>----</v>
      </c>
      <c r="AD1159" s="24" t="str">
        <f>_xlfn.XLOOKUP(D1159,[1]Cmg!$S$4:$S$89,[1]Cmg!$U$4:$U$89,"----",0,1)</f>
        <v>----</v>
      </c>
      <c r="AG1159" s="25">
        <f>IFERROR(SUMIFS('[1]BD Unidades'!$AH:$AH,'[1]BD Unidades'!$A:$A,'BD Centrales 2023'!$A1159),"-")</f>
        <v>2.99</v>
      </c>
      <c r="AH1159" s="25">
        <f>SUMIFS('[1]BD Unidades'!$AJ$3:$AJ$1424,'[1]BD Unidades'!$A$3:$A$1424,$A1159)</f>
        <v>8760</v>
      </c>
      <c r="AI1159" s="25">
        <f>SUMIFS('[1]BD Unidades'!$AL$3:$AL$1424,'[1]BD Unidades'!$A$3:$A$1424,$A1159)</f>
        <v>0</v>
      </c>
      <c r="AJ1159" s="26">
        <f t="shared" si="73"/>
        <v>0</v>
      </c>
      <c r="AK1159" s="27">
        <f>IFERROR(SUMIFS('[1]BD Unidades'!$AO$3:$AO$1424,'[1]BD Unidades'!$A$3:$A$1424,$A1159),"-")</f>
        <v>0</v>
      </c>
      <c r="AL1159" s="27">
        <f>IFERROR(SUMIFS('[1]BD Unidades'!$AQ$3:$AQ$1424,'[1]BD Unidades'!$A$3:$A$1424,$A1159),"-")</f>
        <v>0</v>
      </c>
      <c r="AM1159" s="27">
        <f>IFERROR(SUMIFS('[1]BD Unidades'!$AS$3:$AS$1424,'[1]BD Unidades'!$A$3:$A$1424,$A1159),"-")</f>
        <v>0</v>
      </c>
      <c r="AN1159" s="27">
        <f>IFERROR(SUMIFS('[1]BD Unidades'!$AU$3:$AU$1424,'[1]BD Unidades'!$A$3:$A$1424,$A1159),"-")</f>
        <v>0</v>
      </c>
      <c r="AO1159" s="27"/>
      <c r="AP1159" s="27"/>
      <c r="AQ1159" s="25">
        <f>IFERROR(SUMIFS('[1]BD Unidades'!$AZ$3:$AZ$1424,'[1]BD Unidades'!$A$3:$A$1424,$A1159),"-")</f>
        <v>0</v>
      </c>
      <c r="AR1159" s="25">
        <f>IFERROR(SUMIFS('[1]BD Unidades'!$BA$3:$BA$1424,'[1]BD Unidades'!$A$3:$A$1424,$A1159),"-")</f>
        <v>2.99</v>
      </c>
      <c r="AS1159" s="28">
        <f>SUMIFS('[1]BD Unidades'!$BC$3:$BC$1424,'[1]BD Unidades'!$A$3:$A$1424,$A1159)</f>
        <v>0</v>
      </c>
      <c r="AT1159" s="28">
        <f>SUMIFS('[1]BD Unidades'!$BE$3:$BE$1424,'[1]BD Unidades'!$A$3:$A$1424,$A1159)</f>
        <v>0</v>
      </c>
      <c r="AU1159" s="29">
        <f t="shared" si="74"/>
        <v>0</v>
      </c>
      <c r="AV1159" s="30">
        <f t="shared" si="75"/>
        <v>0</v>
      </c>
      <c r="AW1159" s="25">
        <f>IFERROR(SUMIFS('[1]BD Unidades'!$BI$3:$BI$1424,'[1]BD Unidades'!$A$3:$A$1424,$A1159),"-")</f>
        <v>2.9799377243287672</v>
      </c>
      <c r="AX1159" s="25">
        <f>IFERROR(SUMIFS('[1]BD Unidades'!$BJ$3:$BJ$1424,'[1]BD Unidades'!$A$3:$A$1424,$A1159),"-")</f>
        <v>1.7908018894635118</v>
      </c>
    </row>
    <row r="1160" spans="1:50" ht="14.4" x14ac:dyDescent="0.3">
      <c r="A1160" s="7">
        <v>1778</v>
      </c>
      <c r="B1160" s="7" t="s">
        <v>5862</v>
      </c>
      <c r="D1160" s="8" t="s">
        <v>5863</v>
      </c>
      <c r="E1160" s="19" t="s">
        <v>5072</v>
      </c>
      <c r="F1160" s="19" t="s">
        <v>5848</v>
      </c>
      <c r="G1160" s="19" t="s">
        <v>5864</v>
      </c>
      <c r="H1160" s="19">
        <v>6</v>
      </c>
      <c r="I1160" s="19">
        <v>2024</v>
      </c>
      <c r="J1160" s="19" t="s">
        <v>45</v>
      </c>
      <c r="K1160" s="19" t="s">
        <v>5850</v>
      </c>
      <c r="L1160" s="19" t="s">
        <v>213</v>
      </c>
      <c r="M1160" s="19" t="s">
        <v>82</v>
      </c>
      <c r="N1160" s="19" t="s">
        <v>197</v>
      </c>
      <c r="O1160" s="19" t="s">
        <v>5866</v>
      </c>
      <c r="P1160" s="19" t="s">
        <v>51</v>
      </c>
      <c r="Q1160" s="9" t="s">
        <v>5531</v>
      </c>
      <c r="R1160" s="20">
        <v>2.99</v>
      </c>
      <c r="S1160" s="20">
        <v>0</v>
      </c>
      <c r="T1160" s="20">
        <v>2.99</v>
      </c>
      <c r="U1160" s="20" t="s">
        <v>397</v>
      </c>
      <c r="V1160" s="21">
        <f>_xlfn.XLOOKUP(D1160,'[1]Gen. Real'!$A:$A,'[1]Gen. Real'!$C:$C,"-",0)</f>
        <v>0.72718999999999978</v>
      </c>
      <c r="W1160" s="22"/>
      <c r="X1160" s="22" t="str">
        <f>_xlfn.XLOOKUP(D1160,[1]Vertimiento!$A:$A,[1]Vertimiento!$E:$E,"-",0)</f>
        <v>-</v>
      </c>
      <c r="Y1160" s="23" t="str">
        <f t="shared" si="72"/>
        <v>-</v>
      </c>
      <c r="Z1160" s="19" t="str">
        <f>_xlfn.XLOOKUP(D1160,[1]Cmg!$I$4:$I$85,[1]Cmg!$M$4:$M$85,"----",0,1)</f>
        <v>----</v>
      </c>
      <c r="AA1160" s="19" t="str">
        <f>_xlfn.XLOOKUP(D1160,[1]Cmg!$A$4:$A$89,[1]Cmg!$B$4:$B$89,"----",0,1)</f>
        <v>----</v>
      </c>
      <c r="AB1160" s="19" t="str">
        <f>_xlfn.XLOOKUP(D1160,[1]Cmg!$E$4:$E$89,[1]Cmg!$F$4:$F$89,"----",0,1)</f>
        <v>----</v>
      </c>
      <c r="AC1160" s="19" t="str">
        <f>_xlfn.XLOOKUP(D1160,[1]Cmg!$O$4:$O$89,[1]Cmg!$P$4:$P$89,"----",0,1)</f>
        <v>----</v>
      </c>
      <c r="AD1160" s="24" t="str">
        <f>_xlfn.XLOOKUP(D1160,[1]Cmg!$S$4:$S$89,[1]Cmg!$U$4:$U$89,"----",0,1)</f>
        <v>----</v>
      </c>
      <c r="AG1160" s="25">
        <f>IFERROR(SUMIFS('[1]BD Unidades'!$AH:$AH,'[1]BD Unidades'!$A:$A,'BD Centrales 2023'!$A1160),"-")</f>
        <v>2.99</v>
      </c>
      <c r="AH1160" s="25">
        <f>SUMIFS('[1]BD Unidades'!$AJ$3:$AJ$1424,'[1]BD Unidades'!$A$3:$A$1424,$A1160)</f>
        <v>8760</v>
      </c>
      <c r="AI1160" s="25">
        <f>SUMIFS('[1]BD Unidades'!$AL$3:$AL$1424,'[1]BD Unidades'!$A$3:$A$1424,$A1160)</f>
        <v>0</v>
      </c>
      <c r="AJ1160" s="26">
        <f t="shared" si="73"/>
        <v>0</v>
      </c>
      <c r="AK1160" s="27">
        <f>IFERROR(SUMIFS('[1]BD Unidades'!$AO$3:$AO$1424,'[1]BD Unidades'!$A$3:$A$1424,$A1160),"-")</f>
        <v>0</v>
      </c>
      <c r="AL1160" s="27">
        <f>IFERROR(SUMIFS('[1]BD Unidades'!$AQ$3:$AQ$1424,'[1]BD Unidades'!$A$3:$A$1424,$A1160),"-")</f>
        <v>0</v>
      </c>
      <c r="AM1160" s="27">
        <f>IFERROR(SUMIFS('[1]BD Unidades'!$AS$3:$AS$1424,'[1]BD Unidades'!$A$3:$A$1424,$A1160),"-")</f>
        <v>0</v>
      </c>
      <c r="AN1160" s="27">
        <f>IFERROR(SUMIFS('[1]BD Unidades'!$AU$3:$AU$1424,'[1]BD Unidades'!$A$3:$A$1424,$A1160),"-")</f>
        <v>0</v>
      </c>
      <c r="AO1160" s="27"/>
      <c r="AP1160" s="27"/>
      <c r="AQ1160" s="25">
        <f>IFERROR(SUMIFS('[1]BD Unidades'!$AZ$3:$AZ$1424,'[1]BD Unidades'!$A$3:$A$1424,$A1160),"-")</f>
        <v>0</v>
      </c>
      <c r="AR1160" s="25">
        <f>IFERROR(SUMIFS('[1]BD Unidades'!$BA$3:$BA$1424,'[1]BD Unidades'!$A$3:$A$1424,$A1160),"-")</f>
        <v>2.99</v>
      </c>
      <c r="AS1160" s="28">
        <f>SUMIFS('[1]BD Unidades'!$BC$3:$BC$1424,'[1]BD Unidades'!$A$3:$A$1424,$A1160)</f>
        <v>0</v>
      </c>
      <c r="AT1160" s="28">
        <f>SUMIFS('[1]BD Unidades'!$BE$3:$BE$1424,'[1]BD Unidades'!$A$3:$A$1424,$A1160)</f>
        <v>0</v>
      </c>
      <c r="AU1160" s="29">
        <f t="shared" si="74"/>
        <v>0</v>
      </c>
      <c r="AV1160" s="30">
        <f t="shared" si="75"/>
        <v>0</v>
      </c>
      <c r="AW1160" s="25">
        <f>IFERROR(SUMIFS('[1]BD Unidades'!$BI$3:$BI$1424,'[1]BD Unidades'!$A$3:$A$1424,$A1160),"-")</f>
        <v>2.9799533247561647</v>
      </c>
      <c r="AX1160" s="25">
        <f>IFERROR(SUMIFS('[1]BD Unidades'!$BJ$3:$BJ$1424,'[1]BD Unidades'!$A$3:$A$1424,$A1160),"-")</f>
        <v>1.7908112645838814</v>
      </c>
    </row>
    <row r="1161" spans="1:50" ht="14.4" x14ac:dyDescent="0.3">
      <c r="A1161" s="7">
        <v>1785</v>
      </c>
      <c r="B1161" s="7" t="s">
        <v>5867</v>
      </c>
      <c r="D1161" s="8" t="s">
        <v>5868</v>
      </c>
      <c r="E1161" s="19" t="s">
        <v>5072</v>
      </c>
      <c r="F1161" s="19" t="s">
        <v>5848</v>
      </c>
      <c r="G1161" s="19" t="s">
        <v>5869</v>
      </c>
      <c r="H1161" s="19">
        <v>6</v>
      </c>
      <c r="I1161" s="19">
        <v>2024</v>
      </c>
      <c r="J1161" s="19" t="s">
        <v>45</v>
      </c>
      <c r="K1161" s="19" t="s">
        <v>5850</v>
      </c>
      <c r="L1161" s="19" t="s">
        <v>213</v>
      </c>
      <c r="M1161" s="19" t="s">
        <v>331</v>
      </c>
      <c r="N1161" s="19" t="s">
        <v>332</v>
      </c>
      <c r="O1161" s="19" t="s">
        <v>4808</v>
      </c>
      <c r="P1161" s="19" t="s">
        <v>51</v>
      </c>
      <c r="Q1161" s="9" t="s">
        <v>5856</v>
      </c>
      <c r="R1161" s="20">
        <v>2.99</v>
      </c>
      <c r="S1161" s="20">
        <v>0</v>
      </c>
      <c r="T1161" s="20">
        <v>2.99</v>
      </c>
      <c r="U1161" s="20" t="s">
        <v>397</v>
      </c>
      <c r="V1161" s="21">
        <f>_xlfn.XLOOKUP(D1161,'[1]Gen. Real'!$A:$A,'[1]Gen. Real'!$C:$C,"-",0)</f>
        <v>0.8117700000000001</v>
      </c>
      <c r="W1161" s="22"/>
      <c r="X1161" s="22" t="str">
        <f>_xlfn.XLOOKUP(D1161,[1]Vertimiento!$A:$A,[1]Vertimiento!$E:$E,"-",0)</f>
        <v>-</v>
      </c>
      <c r="Y1161" s="23" t="str">
        <f t="shared" si="72"/>
        <v>-</v>
      </c>
      <c r="Z1161" s="19" t="str">
        <f>_xlfn.XLOOKUP(D1161,[1]Cmg!$I$4:$I$85,[1]Cmg!$M$4:$M$85,"----",0,1)</f>
        <v>----</v>
      </c>
      <c r="AA1161" s="19" t="str">
        <f>_xlfn.XLOOKUP(D1161,[1]Cmg!$A$4:$A$89,[1]Cmg!$B$4:$B$89,"----",0,1)</f>
        <v>----</v>
      </c>
      <c r="AB1161" s="19" t="str">
        <f>_xlfn.XLOOKUP(D1161,[1]Cmg!$E$4:$E$89,[1]Cmg!$F$4:$F$89,"----",0,1)</f>
        <v>----</v>
      </c>
      <c r="AC1161" s="19" t="str">
        <f>_xlfn.XLOOKUP(D1161,[1]Cmg!$O$4:$O$89,[1]Cmg!$P$4:$P$89,"----",0,1)</f>
        <v>----</v>
      </c>
      <c r="AD1161" s="24" t="str">
        <f>_xlfn.XLOOKUP(D1161,[1]Cmg!$S$4:$S$89,[1]Cmg!$U$4:$U$89,"----",0,1)</f>
        <v>----</v>
      </c>
      <c r="AG1161" s="25">
        <f>IFERROR(SUMIFS('[1]BD Unidades'!$AH:$AH,'[1]BD Unidades'!$A:$A,'BD Centrales 2023'!$A1161),"-")</f>
        <v>2.9566716431</v>
      </c>
      <c r="AH1161" s="25">
        <f>SUMIFS('[1]BD Unidades'!$AJ$3:$AJ$1424,'[1]BD Unidades'!$A$3:$A$1424,$A1161)</f>
        <v>8760</v>
      </c>
      <c r="AI1161" s="25">
        <f>SUMIFS('[1]BD Unidades'!$AL$3:$AL$1424,'[1]BD Unidades'!$A$3:$A$1424,$A1161)</f>
        <v>0</v>
      </c>
      <c r="AJ1161" s="26">
        <f t="shared" si="73"/>
        <v>0</v>
      </c>
      <c r="AK1161" s="27">
        <f>IFERROR(SUMIFS('[1]BD Unidades'!$AO$3:$AO$1424,'[1]BD Unidades'!$A$3:$A$1424,$A1161),"-")</f>
        <v>0</v>
      </c>
      <c r="AL1161" s="27">
        <f>IFERROR(SUMIFS('[1]BD Unidades'!$AQ$3:$AQ$1424,'[1]BD Unidades'!$A$3:$A$1424,$A1161),"-")</f>
        <v>0</v>
      </c>
      <c r="AM1161" s="27">
        <f>IFERROR(SUMIFS('[1]BD Unidades'!$AS$3:$AS$1424,'[1]BD Unidades'!$A$3:$A$1424,$A1161),"-")</f>
        <v>0</v>
      </c>
      <c r="AN1161" s="27">
        <f>IFERROR(SUMIFS('[1]BD Unidades'!$AU$3:$AU$1424,'[1]BD Unidades'!$A$3:$A$1424,$A1161),"-")</f>
        <v>0</v>
      </c>
      <c r="AO1161" s="27"/>
      <c r="AP1161" s="27"/>
      <c r="AQ1161" s="25">
        <f>IFERROR(SUMIFS('[1]BD Unidades'!$AZ$3:$AZ$1424,'[1]BD Unidades'!$A$3:$A$1424,$A1161),"-")</f>
        <v>0</v>
      </c>
      <c r="AR1161" s="25">
        <f>IFERROR(SUMIFS('[1]BD Unidades'!$BA$3:$BA$1424,'[1]BD Unidades'!$A$3:$A$1424,$A1161),"-")</f>
        <v>2.99</v>
      </c>
      <c r="AS1161" s="28">
        <f>SUMIFS('[1]BD Unidades'!$BC$3:$BC$1424,'[1]BD Unidades'!$A$3:$A$1424,$A1161)</f>
        <v>0</v>
      </c>
      <c r="AT1161" s="28">
        <f>SUMIFS('[1]BD Unidades'!$BE$3:$BE$1424,'[1]BD Unidades'!$A$3:$A$1424,$A1161)</f>
        <v>0</v>
      </c>
      <c r="AU1161" s="29">
        <f t="shared" si="74"/>
        <v>0</v>
      </c>
      <c r="AV1161" s="30">
        <f t="shared" si="75"/>
        <v>0</v>
      </c>
      <c r="AW1161" s="25">
        <f>IFERROR(SUMIFS('[1]BD Unidades'!$BI$3:$BI$1424,'[1]BD Unidades'!$A$3:$A$1424,$A1161),"-")</f>
        <v>2.9464747030989691</v>
      </c>
      <c r="AX1161" s="25">
        <f>IFERROR(SUMIFS('[1]BD Unidades'!$BJ$3:$BJ$1424,'[1]BD Unidades'!$A$3:$A$1424,$A1161),"-")</f>
        <v>1.770692193493614</v>
      </c>
    </row>
    <row r="1162" spans="1:50" ht="14.4" x14ac:dyDescent="0.3">
      <c r="A1162" s="7">
        <v>1812</v>
      </c>
      <c r="B1162" s="7" t="s">
        <v>5433</v>
      </c>
      <c r="D1162" s="8" t="s">
        <v>5434</v>
      </c>
      <c r="E1162" s="19" t="s">
        <v>5435</v>
      </c>
      <c r="F1162" s="19" t="s">
        <v>5436</v>
      </c>
      <c r="G1162" s="19" t="s">
        <v>5437</v>
      </c>
      <c r="H1162" s="19">
        <v>6</v>
      </c>
      <c r="I1162" s="19">
        <v>2024</v>
      </c>
      <c r="J1162" s="19" t="s">
        <v>45</v>
      </c>
      <c r="K1162" s="19" t="s">
        <v>5267</v>
      </c>
      <c r="L1162" s="19" t="s">
        <v>213</v>
      </c>
      <c r="M1162" s="19" t="s">
        <v>68</v>
      </c>
      <c r="N1162" s="19" t="s">
        <v>5431</v>
      </c>
      <c r="O1162" s="19" t="s">
        <v>5439</v>
      </c>
      <c r="P1162" s="19" t="s">
        <v>51</v>
      </c>
      <c r="Q1162" s="9" t="s">
        <v>344</v>
      </c>
      <c r="R1162" s="20">
        <v>2.89425</v>
      </c>
      <c r="S1162" s="20">
        <v>0.49</v>
      </c>
      <c r="T1162" s="20">
        <v>2.88</v>
      </c>
      <c r="U1162" s="20" t="s">
        <v>397</v>
      </c>
      <c r="V1162" s="21">
        <f>_xlfn.XLOOKUP(D1162,'[1]Gen. Real'!$A:$A,'[1]Gen. Real'!$C:$C,"-",0)</f>
        <v>1.07E-3</v>
      </c>
      <c r="W1162" s="22"/>
      <c r="X1162" s="22" t="str">
        <f>_xlfn.XLOOKUP(D1162,[1]Vertimiento!$A:$A,[1]Vertimiento!$E:$E,"-",0)</f>
        <v>-</v>
      </c>
      <c r="Y1162" s="23" t="str">
        <f t="shared" si="72"/>
        <v>-</v>
      </c>
      <c r="Z1162" s="19" t="str">
        <f>_xlfn.XLOOKUP(D1162,[1]Cmg!$I$4:$I$85,[1]Cmg!$M$4:$M$85,"----",0,1)</f>
        <v>----</v>
      </c>
      <c r="AA1162" s="19" t="str">
        <f>_xlfn.XLOOKUP(D1162,[1]Cmg!$A$4:$A$89,[1]Cmg!$B$4:$B$89,"----",0,1)</f>
        <v>----</v>
      </c>
      <c r="AB1162" s="19" t="str">
        <f>_xlfn.XLOOKUP(D1162,[1]Cmg!$E$4:$E$89,[1]Cmg!$F$4:$F$89,"----",0,1)</f>
        <v>----</v>
      </c>
      <c r="AC1162" s="19" t="str">
        <f>_xlfn.XLOOKUP(D1162,[1]Cmg!$O$4:$O$89,[1]Cmg!$P$4:$P$89,"----",0,1)</f>
        <v>----</v>
      </c>
      <c r="AD1162" s="24" t="str">
        <f>_xlfn.XLOOKUP(D1162,[1]Cmg!$S$4:$S$89,[1]Cmg!$U$4:$U$89,"----",0,1)</f>
        <v>----</v>
      </c>
      <c r="AG1162" s="25">
        <f>IFERROR(SUMIFS('[1]BD Unidades'!$AH:$AH,'[1]BD Unidades'!$A:$A,'BD Centrales 2023'!$A1162),"-")</f>
        <v>2.7669252566</v>
      </c>
      <c r="AH1162" s="25">
        <f>SUMIFS('[1]BD Unidades'!$AJ$3:$AJ$1424,'[1]BD Unidades'!$A$3:$A$1424,$A1162)</f>
        <v>8716.8696553511272</v>
      </c>
      <c r="AI1162" s="25">
        <f>SUMIFS('[1]BD Unidades'!$AL$3:$AL$1424,'[1]BD Unidades'!$A$3:$A$1424,$A1162)</f>
        <v>0</v>
      </c>
      <c r="AJ1162" s="26">
        <f t="shared" si="73"/>
        <v>0</v>
      </c>
      <c r="AK1162" s="27">
        <f>IFERROR(SUMIFS('[1]BD Unidades'!$AO$3:$AO$1424,'[1]BD Unidades'!$A$3:$A$1424,$A1162),"-")</f>
        <v>0</v>
      </c>
      <c r="AL1162" s="27">
        <f>IFERROR(SUMIFS('[1]BD Unidades'!$AQ$3:$AQ$1424,'[1]BD Unidades'!$A$3:$A$1424,$A1162),"-")</f>
        <v>0</v>
      </c>
      <c r="AM1162" s="27">
        <f>IFERROR(SUMIFS('[1]BD Unidades'!$AS$3:$AS$1424,'[1]BD Unidades'!$A$3:$A$1424,$A1162),"-")</f>
        <v>0</v>
      </c>
      <c r="AN1162" s="27">
        <f>IFERROR(SUMIFS('[1]BD Unidades'!$AU$3:$AU$1424,'[1]BD Unidades'!$A$3:$A$1424,$A1162),"-")</f>
        <v>0</v>
      </c>
      <c r="AO1162" s="27"/>
      <c r="AP1162" s="27"/>
      <c r="AQ1162" s="25">
        <f>IFERROR(SUMIFS('[1]BD Unidades'!$AZ$3:$AZ$1424,'[1]BD Unidades'!$A$3:$A$1424,$A1162),"-")</f>
        <v>2.7669252566</v>
      </c>
      <c r="AR1162" s="25">
        <f>IFERROR(SUMIFS('[1]BD Unidades'!$BA$3:$BA$1424,'[1]BD Unidades'!$A$3:$A$1424,$A1162),"-")</f>
        <v>2.88</v>
      </c>
      <c r="AS1162" s="28">
        <f>SUMIFS('[1]BD Unidades'!$BC$3:$BC$1424,'[1]BD Unidades'!$A$3:$A$1424,$A1162)</f>
        <v>4.5065218315483747E-3</v>
      </c>
      <c r="AT1162" s="28">
        <f>SUMIFS('[1]BD Unidades'!$BE$3:$BE$1424,'[1]BD Unidades'!$A$3:$A$1424,$A1162)</f>
        <v>0.99507644467478618</v>
      </c>
      <c r="AU1162" s="29">
        <f t="shared" si="74"/>
        <v>0.99059211095279964</v>
      </c>
      <c r="AV1162" s="30">
        <f t="shared" si="75"/>
        <v>4.8999999999999998E-3</v>
      </c>
      <c r="AW1162" s="25">
        <f>IFERROR(SUMIFS('[1]BD Unidades'!$BI$3:$BI$1424,'[1]BD Unidades'!$A$3:$A$1424,$A1162),"-")</f>
        <v>2.7543943509174618</v>
      </c>
      <c r="AX1162" s="25">
        <f>IFERROR(SUMIFS('[1]BD Unidades'!$BJ$3:$BJ$1424,'[1]BD Unidades'!$A$3:$A$1424,$A1162),"-")</f>
        <v>1.7718401331911517</v>
      </c>
    </row>
    <row r="1163" spans="1:50" ht="14.4" x14ac:dyDescent="0.3">
      <c r="A1163" s="7">
        <v>1821</v>
      </c>
      <c r="B1163" s="7" t="s">
        <v>5457</v>
      </c>
      <c r="D1163" s="8" t="s">
        <v>5458</v>
      </c>
      <c r="E1163" s="19" t="s">
        <v>5459</v>
      </c>
      <c r="F1163" s="19" t="s">
        <v>5459</v>
      </c>
      <c r="G1163" s="19" t="s">
        <v>5460</v>
      </c>
      <c r="H1163" s="19">
        <v>2</v>
      </c>
      <c r="I1163" s="19">
        <v>2024</v>
      </c>
      <c r="J1163" s="19" t="s">
        <v>45</v>
      </c>
      <c r="K1163" s="19" t="s">
        <v>5267</v>
      </c>
      <c r="L1163" s="19" t="s">
        <v>213</v>
      </c>
      <c r="M1163" s="19" t="s">
        <v>164</v>
      </c>
      <c r="N1163" s="19" t="s">
        <v>371</v>
      </c>
      <c r="O1163" s="19" t="s">
        <v>2705</v>
      </c>
      <c r="P1163" s="19" t="s">
        <v>51</v>
      </c>
      <c r="Q1163" s="9" t="s">
        <v>5462</v>
      </c>
      <c r="R1163" s="20">
        <v>0.73</v>
      </c>
      <c r="S1163" s="20">
        <v>0</v>
      </c>
      <c r="T1163" s="20">
        <v>0.73</v>
      </c>
      <c r="U1163" s="20" t="s">
        <v>397</v>
      </c>
      <c r="V1163" s="21">
        <f>_xlfn.XLOOKUP(D1163,'[1]Gen. Real'!$A:$A,'[1]Gen. Real'!$C:$C,"-",0)</f>
        <v>0</v>
      </c>
      <c r="W1163" s="22"/>
      <c r="X1163" s="22" t="str">
        <f>_xlfn.XLOOKUP(D1163,[1]Vertimiento!$A:$A,[1]Vertimiento!$E:$E,"-",0)</f>
        <v>-</v>
      </c>
      <c r="Y1163" s="23" t="str">
        <f t="shared" si="72"/>
        <v>-</v>
      </c>
      <c r="Z1163" s="19" t="str">
        <f>_xlfn.XLOOKUP(D1163,[1]Cmg!$I$4:$I$85,[1]Cmg!$M$4:$M$85,"----",0,1)</f>
        <v>----</v>
      </c>
      <c r="AA1163" s="19" t="str">
        <f>_xlfn.XLOOKUP(D1163,[1]Cmg!$A$4:$A$89,[1]Cmg!$B$4:$B$89,"----",0,1)</f>
        <v>----</v>
      </c>
      <c r="AB1163" s="19" t="str">
        <f>_xlfn.XLOOKUP(D1163,[1]Cmg!$E$4:$E$89,[1]Cmg!$F$4:$F$89,"----",0,1)</f>
        <v>----</v>
      </c>
      <c r="AC1163" s="19" t="str">
        <f>_xlfn.XLOOKUP(D1163,[1]Cmg!$O$4:$O$89,[1]Cmg!$P$4:$P$89,"----",0,1)</f>
        <v>----</v>
      </c>
      <c r="AD1163" s="24" t="str">
        <f>_xlfn.XLOOKUP(D1163,[1]Cmg!$S$4:$S$89,[1]Cmg!$U$4:$U$89,"----",0,1)</f>
        <v>----</v>
      </c>
      <c r="AG1163" s="25">
        <f>IFERROR(SUMIFS('[1]BD Unidades'!$AH:$AH,'[1]BD Unidades'!$A:$A,'BD Centrales 2023'!$A1163),"-")</f>
        <v>0.73</v>
      </c>
      <c r="AH1163" s="25">
        <f>SUMIFS('[1]BD Unidades'!$AJ$3:$AJ$1424,'[1]BD Unidades'!$A$3:$A$1424,$A1163)</f>
        <v>0</v>
      </c>
      <c r="AI1163" s="25">
        <f>SUMIFS('[1]BD Unidades'!$AL$3:$AL$1424,'[1]BD Unidades'!$A$3:$A$1424,$A1163)</f>
        <v>0</v>
      </c>
      <c r="AJ1163" s="26" t="str">
        <f t="shared" si="73"/>
        <v>-</v>
      </c>
      <c r="AK1163" s="27">
        <f>IFERROR(SUMIFS('[1]BD Unidades'!$AO$3:$AO$1424,'[1]BD Unidades'!$A$3:$A$1424,$A1163),"-")</f>
        <v>0</v>
      </c>
      <c r="AL1163" s="27">
        <f>IFERROR(SUMIFS('[1]BD Unidades'!$AQ$3:$AQ$1424,'[1]BD Unidades'!$A$3:$A$1424,$A1163),"-")</f>
        <v>0</v>
      </c>
      <c r="AM1163" s="27">
        <f>IFERROR(SUMIFS('[1]BD Unidades'!$AS$3:$AS$1424,'[1]BD Unidades'!$A$3:$A$1424,$A1163),"-")</f>
        <v>0</v>
      </c>
      <c r="AN1163" s="27">
        <f>IFERROR(SUMIFS('[1]BD Unidades'!$AU$3:$AU$1424,'[1]BD Unidades'!$A$3:$A$1424,$A1163),"-")</f>
        <v>0</v>
      </c>
      <c r="AO1163" s="27"/>
      <c r="AP1163" s="27"/>
      <c r="AQ1163" s="25">
        <f>IFERROR(SUMIFS('[1]BD Unidades'!$AZ$3:$AZ$1424,'[1]BD Unidades'!$A$3:$A$1424,$A1163),"-")</f>
        <v>0</v>
      </c>
      <c r="AR1163" s="25">
        <f>IFERROR(SUMIFS('[1]BD Unidades'!$BA$3:$BA$1424,'[1]BD Unidades'!$A$3:$A$1424,$A1163),"-")</f>
        <v>0</v>
      </c>
      <c r="AS1163" s="28">
        <f>SUMIFS('[1]BD Unidades'!$BC$3:$BC$1424,'[1]BD Unidades'!$A$3:$A$1424,$A1163)</f>
        <v>0.56853150136986297</v>
      </c>
      <c r="AT1163" s="28">
        <f>SUMIFS('[1]BD Unidades'!$BE$3:$BE$1424,'[1]BD Unidades'!$A$3:$A$1424,$A1163)</f>
        <v>1</v>
      </c>
      <c r="AU1163" s="29">
        <f t="shared" si="74"/>
        <v>0.43146849863013703</v>
      </c>
      <c r="AV1163" s="30">
        <f t="shared" si="75"/>
        <v>0</v>
      </c>
      <c r="AW1163" s="25">
        <f>IFERROR(SUMIFS('[1]BD Unidades'!$BI$3:$BI$1424,'[1]BD Unidades'!$A$3:$A$1424,$A1163),"-")</f>
        <v>0</v>
      </c>
      <c r="AX1163" s="25">
        <f>IFERROR(SUMIFS('[1]BD Unidades'!$BJ$3:$BJ$1424,'[1]BD Unidades'!$A$3:$A$1424,$A1163),"-")</f>
        <v>0</v>
      </c>
    </row>
    <row r="1164" spans="1:50" ht="14.4" x14ac:dyDescent="0.3">
      <c r="A1164" s="7">
        <v>1822</v>
      </c>
      <c r="B1164" s="7" t="s">
        <v>6139</v>
      </c>
      <c r="D1164" s="8" t="s">
        <v>6140</v>
      </c>
      <c r="E1164" s="19" t="s">
        <v>174</v>
      </c>
      <c r="F1164" s="19" t="s">
        <v>174</v>
      </c>
      <c r="G1164" s="19" t="s">
        <v>6141</v>
      </c>
      <c r="H1164" s="19">
        <v>6</v>
      </c>
      <c r="I1164" s="19">
        <v>2024</v>
      </c>
      <c r="J1164" s="19" t="s">
        <v>45</v>
      </c>
      <c r="K1164" s="19" t="s">
        <v>5267</v>
      </c>
      <c r="L1164" s="19" t="s">
        <v>213</v>
      </c>
      <c r="M1164" s="19" t="s">
        <v>362</v>
      </c>
      <c r="N1164" s="19" t="s">
        <v>363</v>
      </c>
      <c r="O1164" s="19" t="s">
        <v>2207</v>
      </c>
      <c r="P1164" s="19" t="s">
        <v>51</v>
      </c>
      <c r="Q1164" s="9" t="s">
        <v>1958</v>
      </c>
      <c r="R1164" s="20">
        <v>2.9087000000000001</v>
      </c>
      <c r="S1164" s="20">
        <v>0.3</v>
      </c>
      <c r="T1164" s="20">
        <v>2.9</v>
      </c>
      <c r="U1164" s="20" t="s">
        <v>397</v>
      </c>
      <c r="V1164" s="21">
        <f>_xlfn.XLOOKUP(D1164,'[1]Gen. Real'!$A:$A,'[1]Gen. Real'!$C:$C,"-",0)</f>
        <v>4.1800000000000006E-3</v>
      </c>
      <c r="W1164" s="22"/>
      <c r="X1164" s="22" t="str">
        <f>_xlfn.XLOOKUP(D1164,[1]Vertimiento!$A:$A,[1]Vertimiento!$E:$E,"-",0)</f>
        <v>-</v>
      </c>
      <c r="Y1164" s="23" t="str">
        <f t="shared" si="72"/>
        <v>-</v>
      </c>
      <c r="Z1164" s="19" t="str">
        <f>_xlfn.XLOOKUP(D1164,[1]Cmg!$I$4:$I$85,[1]Cmg!$M$4:$M$85,"----",0,1)</f>
        <v>----</v>
      </c>
      <c r="AA1164" s="19" t="str">
        <f>_xlfn.XLOOKUP(D1164,[1]Cmg!$A$4:$A$89,[1]Cmg!$B$4:$B$89,"----",0,1)</f>
        <v>----</v>
      </c>
      <c r="AB1164" s="19" t="str">
        <f>_xlfn.XLOOKUP(D1164,[1]Cmg!$E$4:$E$89,[1]Cmg!$F$4:$F$89,"----",0,1)</f>
        <v>----</v>
      </c>
      <c r="AC1164" s="19" t="str">
        <f>_xlfn.XLOOKUP(D1164,[1]Cmg!$O$4:$O$89,[1]Cmg!$P$4:$P$89,"----",0,1)</f>
        <v>----</v>
      </c>
      <c r="AD1164" s="24" t="str">
        <f>_xlfn.XLOOKUP(D1164,[1]Cmg!$S$4:$S$89,[1]Cmg!$U$4:$U$89,"----",0,1)</f>
        <v>----</v>
      </c>
      <c r="AG1164" s="25">
        <f>IFERROR(SUMIFS('[1]BD Unidades'!$AH:$AH,'[1]BD Unidades'!$A:$A,'BD Centrales 2023'!$A1164),"-")</f>
        <v>2.9</v>
      </c>
      <c r="AH1164" s="25">
        <f>SUMIFS('[1]BD Unidades'!$AJ$3:$AJ$1424,'[1]BD Unidades'!$A$3:$A$1424,$A1164)</f>
        <v>8061.8976404120931</v>
      </c>
      <c r="AI1164" s="25">
        <f>SUMIFS('[1]BD Unidades'!$AL$3:$AL$1424,'[1]BD Unidades'!$A$3:$A$1424,$A1164)</f>
        <v>671.90096377534098</v>
      </c>
      <c r="AJ1164" s="26">
        <f t="shared" si="73"/>
        <v>7.6931126331811331E-2</v>
      </c>
      <c r="AK1164" s="27">
        <f>IFERROR(SUMIFS('[1]BD Unidades'!$AO$3:$AO$1424,'[1]BD Unidades'!$A$3:$A$1424,$A1164),"-")</f>
        <v>0</v>
      </c>
      <c r="AL1164" s="27">
        <f>IFERROR(SUMIFS('[1]BD Unidades'!$AQ$3:$AQ$1424,'[1]BD Unidades'!$A$3:$A$1424,$A1164),"-")</f>
        <v>0</v>
      </c>
      <c r="AM1164" s="27">
        <f>IFERROR(SUMIFS('[1]BD Unidades'!$AS$3:$AS$1424,'[1]BD Unidades'!$A$3:$A$1424,$A1164),"-")</f>
        <v>0</v>
      </c>
      <c r="AN1164" s="27">
        <f>IFERROR(SUMIFS('[1]BD Unidades'!$AU$3:$AU$1424,'[1]BD Unidades'!$A$3:$A$1424,$A1164),"-")</f>
        <v>0</v>
      </c>
      <c r="AO1164" s="27"/>
      <c r="AP1164" s="27"/>
      <c r="AQ1164" s="25">
        <f>IFERROR(SUMIFS('[1]BD Unidades'!$AZ$3:$AZ$1424,'[1]BD Unidades'!$A$3:$A$1424,$A1164),"-")</f>
        <v>2.9</v>
      </c>
      <c r="AR1164" s="25">
        <f>IFERROR(SUMIFS('[1]BD Unidades'!$BA$3:$BA$1424,'[1]BD Unidades'!$A$3:$A$1424,$A1164),"-")</f>
        <v>2.9</v>
      </c>
      <c r="AS1164" s="28">
        <f>SUMIFS('[1]BD Unidades'!$BC$3:$BC$1424,'[1]BD Unidades'!$A$3:$A$1424,$A1164)</f>
        <v>3.9326579166609772E-3</v>
      </c>
      <c r="AT1164" s="28">
        <f>SUMIFS('[1]BD Unidades'!$BE$3:$BE$1424,'[1]BD Unidades'!$A$3:$A$1424,$A1164)</f>
        <v>0.99700897308075764</v>
      </c>
      <c r="AU1164" s="29">
        <f t="shared" si="74"/>
        <v>0.99308807784978959</v>
      </c>
      <c r="AV1164" s="30">
        <f t="shared" si="75"/>
        <v>3.0000000000000001E-3</v>
      </c>
      <c r="AW1164" s="25">
        <f>IFERROR(SUMIFS('[1]BD Unidades'!$BI$3:$BI$1424,'[1]BD Unidades'!$A$3:$A$1424,$A1164),"-")</f>
        <v>2.8885610779178039</v>
      </c>
      <c r="AX1164" s="25">
        <f>IFERROR(SUMIFS('[1]BD Unidades'!$BJ$3:$BJ$1424,'[1]BD Unidades'!$A$3:$A$1424,$A1164),"-")</f>
        <v>1.8581465806898276</v>
      </c>
    </row>
    <row r="1165" spans="1:50" ht="14.4" x14ac:dyDescent="0.3">
      <c r="A1165" s="7">
        <v>1830</v>
      </c>
      <c r="B1165" s="7" t="s">
        <v>5640</v>
      </c>
      <c r="D1165" s="8" t="s">
        <v>5641</v>
      </c>
      <c r="E1165" s="19" t="s">
        <v>5642</v>
      </c>
      <c r="F1165" s="19" t="s">
        <v>5642</v>
      </c>
      <c r="G1165" s="19" t="s">
        <v>5643</v>
      </c>
      <c r="H1165" s="19">
        <v>8</v>
      </c>
      <c r="I1165" s="19">
        <v>2024</v>
      </c>
      <c r="J1165" s="19" t="s">
        <v>45</v>
      </c>
      <c r="K1165" s="19" t="s">
        <v>5267</v>
      </c>
      <c r="L1165" s="19" t="s">
        <v>213</v>
      </c>
      <c r="M1165" s="19" t="s">
        <v>90</v>
      </c>
      <c r="N1165" s="19" t="s">
        <v>91</v>
      </c>
      <c r="O1165" s="19" t="s">
        <v>4265</v>
      </c>
      <c r="P1165" s="19" t="s">
        <v>51</v>
      </c>
      <c r="Q1165" s="9" t="s">
        <v>5644</v>
      </c>
      <c r="R1165" s="20">
        <v>8.6</v>
      </c>
      <c r="S1165" s="20">
        <v>0</v>
      </c>
      <c r="T1165" s="20">
        <v>8.6</v>
      </c>
      <c r="U1165" s="20" t="s">
        <v>397</v>
      </c>
      <c r="V1165" s="21">
        <f>_xlfn.XLOOKUP(D1165,'[1]Gen. Real'!$A:$A,'[1]Gen. Real'!$C:$C,"-",0)</f>
        <v>0.58072999999999997</v>
      </c>
      <c r="W1165" s="22"/>
      <c r="X1165" s="22" t="str">
        <f>_xlfn.XLOOKUP(D1165,[1]Vertimiento!$A:$A,[1]Vertimiento!$E:$E,"-",0)</f>
        <v>-</v>
      </c>
      <c r="Y1165" s="23" t="str">
        <f t="shared" si="72"/>
        <v>-</v>
      </c>
      <c r="Z1165" s="19" t="str">
        <f>_xlfn.XLOOKUP(D1165,[1]Cmg!$I$4:$I$85,[1]Cmg!$M$4:$M$85,"----",0,1)</f>
        <v>----</v>
      </c>
      <c r="AA1165" s="19" t="str">
        <f>_xlfn.XLOOKUP(D1165,[1]Cmg!$A$4:$A$89,[1]Cmg!$B$4:$B$89,"----",0,1)</f>
        <v>----</v>
      </c>
      <c r="AB1165" s="19" t="str">
        <f>_xlfn.XLOOKUP(D1165,[1]Cmg!$E$4:$E$89,[1]Cmg!$F$4:$F$89,"----",0,1)</f>
        <v>----</v>
      </c>
      <c r="AC1165" s="19" t="str">
        <f>_xlfn.XLOOKUP(D1165,[1]Cmg!$O$4:$O$89,[1]Cmg!$P$4:$P$89,"----",0,1)</f>
        <v>----</v>
      </c>
      <c r="AD1165" s="24" t="str">
        <f>_xlfn.XLOOKUP(D1165,[1]Cmg!$S$4:$S$89,[1]Cmg!$U$4:$U$89,"----",0,1)</f>
        <v>----</v>
      </c>
      <c r="AG1165" s="25">
        <f>IFERROR(SUMIFS('[1]BD Unidades'!$AH:$AH,'[1]BD Unidades'!$A:$A,'BD Centrales 2023'!$A1165),"-")</f>
        <v>8.6</v>
      </c>
      <c r="AH1165" s="25">
        <f>SUMIFS('[1]BD Unidades'!$AJ$3:$AJ$1424,'[1]BD Unidades'!$A$3:$A$1424,$A1165)</f>
        <v>8760</v>
      </c>
      <c r="AI1165" s="25">
        <f>SUMIFS('[1]BD Unidades'!$AL$3:$AL$1424,'[1]BD Unidades'!$A$3:$A$1424,$A1165)</f>
        <v>0</v>
      </c>
      <c r="AJ1165" s="26">
        <f t="shared" si="73"/>
        <v>0</v>
      </c>
      <c r="AK1165" s="27">
        <f>IFERROR(SUMIFS('[1]BD Unidades'!$AO$3:$AO$1424,'[1]BD Unidades'!$A$3:$A$1424,$A1165),"-")</f>
        <v>0</v>
      </c>
      <c r="AL1165" s="27">
        <f>IFERROR(SUMIFS('[1]BD Unidades'!$AQ$3:$AQ$1424,'[1]BD Unidades'!$A$3:$A$1424,$A1165),"-")</f>
        <v>0</v>
      </c>
      <c r="AM1165" s="27">
        <f>IFERROR(SUMIFS('[1]BD Unidades'!$AS$3:$AS$1424,'[1]BD Unidades'!$A$3:$A$1424,$A1165),"-")</f>
        <v>0</v>
      </c>
      <c r="AN1165" s="27">
        <f>IFERROR(SUMIFS('[1]BD Unidades'!$AU$3:$AU$1424,'[1]BD Unidades'!$A$3:$A$1424,$A1165),"-")</f>
        <v>0</v>
      </c>
      <c r="AO1165" s="27"/>
      <c r="AP1165" s="27"/>
      <c r="AQ1165" s="25">
        <f>IFERROR(SUMIFS('[1]BD Unidades'!$AZ$3:$AZ$1424,'[1]BD Unidades'!$A$3:$A$1424,$A1165),"-")</f>
        <v>8.5999999999999979</v>
      </c>
      <c r="AR1165" s="25">
        <f>IFERROR(SUMIFS('[1]BD Unidades'!$BA$3:$BA$1424,'[1]BD Unidades'!$A$3:$A$1424,$A1165),"-")</f>
        <v>8.6</v>
      </c>
      <c r="AS1165" s="28">
        <f>SUMIFS('[1]BD Unidades'!$BC$3:$BC$1424,'[1]BD Unidades'!$A$3:$A$1424,$A1165)</f>
        <v>4.0175013698630097E-3</v>
      </c>
      <c r="AT1165" s="28">
        <f>SUMIFS('[1]BD Unidades'!$BE$3:$BE$1424,'[1]BD Unidades'!$A$3:$A$1424,$A1165)</f>
        <v>1</v>
      </c>
      <c r="AU1165" s="29">
        <f t="shared" si="74"/>
        <v>0.99598249863013699</v>
      </c>
      <c r="AV1165" s="30">
        <f t="shared" si="75"/>
        <v>0</v>
      </c>
      <c r="AW1165" s="25">
        <f>IFERROR(SUMIFS('[1]BD Unidades'!$BI$3:$BI$1424,'[1]BD Unidades'!$A$3:$A$1424,$A1165),"-")</f>
        <v>8.5654494882191781</v>
      </c>
      <c r="AX1165" s="25">
        <f>IFERROR(SUMIFS('[1]BD Unidades'!$BJ$3:$BJ$1424,'[1]BD Unidades'!$A$3:$A$1424,$A1165),"-")</f>
        <v>5.5099616207799631</v>
      </c>
    </row>
    <row r="1166" spans="1:50" ht="14.4" x14ac:dyDescent="0.3">
      <c r="A1166" s="7">
        <v>1840</v>
      </c>
      <c r="B1166" s="7" t="s">
        <v>5374</v>
      </c>
      <c r="D1166" s="8" t="s">
        <v>5375</v>
      </c>
      <c r="E1166" s="19" t="s">
        <v>5376</v>
      </c>
      <c r="F1166" s="19" t="s">
        <v>5236</v>
      </c>
      <c r="G1166" s="19" t="s">
        <v>5377</v>
      </c>
      <c r="H1166" s="19">
        <v>5</v>
      </c>
      <c r="I1166" s="19">
        <v>2024</v>
      </c>
      <c r="J1166" s="19" t="s">
        <v>45</v>
      </c>
      <c r="K1166" s="19" t="s">
        <v>5267</v>
      </c>
      <c r="L1166" s="19" t="s">
        <v>213</v>
      </c>
      <c r="M1166" s="19" t="s">
        <v>68</v>
      </c>
      <c r="N1166" s="19" t="s">
        <v>68</v>
      </c>
      <c r="O1166" s="19" t="s">
        <v>178</v>
      </c>
      <c r="P1166" s="19" t="s">
        <v>51</v>
      </c>
      <c r="Q1166" s="9" t="s">
        <v>2014</v>
      </c>
      <c r="R1166" s="20">
        <v>2.4249999999999998</v>
      </c>
      <c r="S1166" s="20">
        <v>1.03</v>
      </c>
      <c r="T1166" s="20">
        <v>2.4</v>
      </c>
      <c r="U1166" s="20" t="s">
        <v>397</v>
      </c>
      <c r="V1166" s="21">
        <f>_xlfn.XLOOKUP(D1166,'[1]Gen. Real'!$A:$A,'[1]Gen. Real'!$C:$C,"-",0)</f>
        <v>0</v>
      </c>
      <c r="W1166" s="22"/>
      <c r="X1166" s="22" t="str">
        <f>_xlfn.XLOOKUP(D1166,[1]Vertimiento!$A:$A,[1]Vertimiento!$E:$E,"-",0)</f>
        <v>-</v>
      </c>
      <c r="Y1166" s="23" t="str">
        <f t="shared" si="72"/>
        <v>-</v>
      </c>
      <c r="Z1166" s="19" t="str">
        <f>_xlfn.XLOOKUP(D1166,[1]Cmg!$I$4:$I$85,[1]Cmg!$M$4:$M$85,"----",0,1)</f>
        <v>----</v>
      </c>
      <c r="AA1166" s="19" t="str">
        <f>_xlfn.XLOOKUP(D1166,[1]Cmg!$A$4:$A$89,[1]Cmg!$B$4:$B$89,"----",0,1)</f>
        <v>----</v>
      </c>
      <c r="AB1166" s="19" t="str">
        <f>_xlfn.XLOOKUP(D1166,[1]Cmg!$E$4:$E$89,[1]Cmg!$F$4:$F$89,"----",0,1)</f>
        <v>----</v>
      </c>
      <c r="AC1166" s="19" t="str">
        <f>_xlfn.XLOOKUP(D1166,[1]Cmg!$O$4:$O$89,[1]Cmg!$P$4:$P$89,"----",0,1)</f>
        <v>----</v>
      </c>
      <c r="AD1166" s="24" t="str">
        <f>_xlfn.XLOOKUP(D1166,[1]Cmg!$S$4:$S$89,[1]Cmg!$U$4:$U$89,"----",0,1)</f>
        <v>----</v>
      </c>
      <c r="AG1166" s="25">
        <f>IFERROR(SUMIFS('[1]BD Unidades'!$AH:$AH,'[1]BD Unidades'!$A:$A,'BD Centrales 2023'!$A1166),"-")</f>
        <v>2.4</v>
      </c>
      <c r="AH1166" s="25">
        <f>SUMIFS('[1]BD Unidades'!$AJ$3:$AJ$1424,'[1]BD Unidades'!$A$3:$A$1424,$A1166)</f>
        <v>8669.6907216494856</v>
      </c>
      <c r="AI1166" s="25">
        <f>SUMIFS('[1]BD Unidades'!$AL$3:$AL$1424,'[1]BD Unidades'!$A$3:$A$1424,$A1166)</f>
        <v>0</v>
      </c>
      <c r="AJ1166" s="26">
        <f t="shared" si="73"/>
        <v>0</v>
      </c>
      <c r="AK1166" s="27">
        <f>IFERROR(SUMIFS('[1]BD Unidades'!$AO$3:$AO$1424,'[1]BD Unidades'!$A$3:$A$1424,$A1166),"-")</f>
        <v>0</v>
      </c>
      <c r="AL1166" s="27">
        <f>IFERROR(SUMIFS('[1]BD Unidades'!$AQ$3:$AQ$1424,'[1]BD Unidades'!$A$3:$A$1424,$A1166),"-")</f>
        <v>0</v>
      </c>
      <c r="AM1166" s="27">
        <f>IFERROR(SUMIFS('[1]BD Unidades'!$AS$3:$AS$1424,'[1]BD Unidades'!$A$3:$A$1424,$A1166),"-")</f>
        <v>0</v>
      </c>
      <c r="AN1166" s="27">
        <f>IFERROR(SUMIFS('[1]BD Unidades'!$AU$3:$AU$1424,'[1]BD Unidades'!$A$3:$A$1424,$A1166),"-")</f>
        <v>0</v>
      </c>
      <c r="AO1166" s="27"/>
      <c r="AP1166" s="27"/>
      <c r="AQ1166" s="25">
        <f>IFERROR(SUMIFS('[1]BD Unidades'!$AZ$3:$AZ$1424,'[1]BD Unidades'!$A$3:$A$1424,$A1166),"-")</f>
        <v>2.3999999999999995</v>
      </c>
      <c r="AR1166" s="25">
        <f>IFERROR(SUMIFS('[1]BD Unidades'!$BA$3:$BA$1424,'[1]BD Unidades'!$A$3:$A$1424,$A1166),"-")</f>
        <v>2.4</v>
      </c>
      <c r="AS1166" s="28">
        <f>SUMIFS('[1]BD Unidades'!$BC$3:$BC$1424,'[1]BD Unidades'!$A$3:$A$1424,$A1166)</f>
        <v>3.9141188871628305E-3</v>
      </c>
      <c r="AT1166" s="28">
        <f>SUMIFS('[1]BD Unidades'!$BE$3:$BE$1424,'[1]BD Unidades'!$A$3:$A$1424,$A1166)</f>
        <v>0.98969072164948457</v>
      </c>
      <c r="AU1166" s="29">
        <f t="shared" si="74"/>
        <v>0.98581695450342643</v>
      </c>
      <c r="AV1166" s="30">
        <f t="shared" si="75"/>
        <v>1.03E-2</v>
      </c>
      <c r="AW1166" s="25">
        <f>IFERROR(SUMIFS('[1]BD Unidades'!$BI$3:$BI$1424,'[1]BD Unidades'!$A$3:$A$1424,$A1166),"-")</f>
        <v>2.3905082616986268</v>
      </c>
      <c r="AX1166" s="25">
        <f>IFERROR(SUMIFS('[1]BD Unidades'!$BJ$3:$BJ$1424,'[1]BD Unidades'!$A$3:$A$1424,$A1166),"-")</f>
        <v>1.5377603702214271</v>
      </c>
    </row>
    <row r="1167" spans="1:50" ht="27.6" x14ac:dyDescent="0.3">
      <c r="A1167" s="7">
        <v>1844</v>
      </c>
      <c r="B1167" s="7" t="s">
        <v>5295</v>
      </c>
      <c r="D1167" s="8" t="s">
        <v>5296</v>
      </c>
      <c r="E1167" s="19" t="s">
        <v>5291</v>
      </c>
      <c r="F1167" s="19" t="s">
        <v>5292</v>
      </c>
      <c r="G1167" s="19" t="s">
        <v>5297</v>
      </c>
      <c r="H1167" s="19">
        <v>2</v>
      </c>
      <c r="I1167" s="19">
        <v>2024</v>
      </c>
      <c r="J1167" s="19" t="s">
        <v>45</v>
      </c>
      <c r="K1167" s="19" t="s">
        <v>5276</v>
      </c>
      <c r="L1167" s="19" t="s">
        <v>47</v>
      </c>
      <c r="M1167" s="19" t="s">
        <v>68</v>
      </c>
      <c r="N1167" s="19" t="s">
        <v>214</v>
      </c>
      <c r="O1167" s="19" t="s">
        <v>214</v>
      </c>
      <c r="P1167" s="19" t="s">
        <v>51</v>
      </c>
      <c r="Q1167" s="9" t="s">
        <v>5299</v>
      </c>
      <c r="R1167" s="20">
        <v>244.25</v>
      </c>
      <c r="S1167" s="20">
        <v>40.46</v>
      </c>
      <c r="T1167" s="20">
        <v>145.43</v>
      </c>
      <c r="U1167" s="20">
        <v>18</v>
      </c>
      <c r="V1167" s="21">
        <f>_xlfn.XLOOKUP(D1167,'[1]Gen. Real'!$A:$A,'[1]Gen. Real'!$C:$C,"-",0)</f>
        <v>171.21578</v>
      </c>
      <c r="W1167" s="22"/>
      <c r="X1167" s="22" t="str">
        <f>_xlfn.XLOOKUP(D1167,[1]Vertimiento!$A:$A,[1]Vertimiento!$E:$E,"-",0)</f>
        <v>-</v>
      </c>
      <c r="Y1167" s="23" t="str">
        <f t="shared" si="72"/>
        <v>-</v>
      </c>
      <c r="Z1167" s="19" t="str">
        <f>_xlfn.XLOOKUP(D1167,[1]Cmg!$I$4:$I$85,[1]Cmg!$M$4:$M$85,"----",0,1)</f>
        <v>----</v>
      </c>
      <c r="AA1167" s="19" t="str">
        <f>_xlfn.XLOOKUP(D1167,[1]Cmg!$A$4:$A$89,[1]Cmg!$B$4:$B$89,"----",0,1)</f>
        <v>----</v>
      </c>
      <c r="AB1167" s="19" t="str">
        <f>_xlfn.XLOOKUP(D1167,[1]Cmg!$E$4:$E$89,[1]Cmg!$F$4:$F$89,"----",0,1)</f>
        <v>----</v>
      </c>
      <c r="AC1167" s="19" t="str">
        <f>_xlfn.XLOOKUP(D1167,[1]Cmg!$O$4:$O$89,[1]Cmg!$P$4:$P$89,"----",0,1)</f>
        <v>----</v>
      </c>
      <c r="AD1167" s="24" t="str">
        <f>_xlfn.XLOOKUP(D1167,[1]Cmg!$S$4:$S$89,[1]Cmg!$U$4:$U$89,"----",0,1)</f>
        <v>----</v>
      </c>
      <c r="AG1167" s="25">
        <f>IFERROR(SUMIFS('[1]BD Unidades'!$AH:$AH,'[1]BD Unidades'!$A:$A,'BD Centrales 2023'!$A1167),"-")</f>
        <v>0</v>
      </c>
      <c r="AH1167" s="25">
        <f>SUMIFS('[1]BD Unidades'!$AJ$3:$AJ$1424,'[1]BD Unidades'!$A$3:$A$1424,$A1167)</f>
        <v>0</v>
      </c>
      <c r="AI1167" s="25">
        <f>SUMIFS('[1]BD Unidades'!$AL$3:$AL$1424,'[1]BD Unidades'!$A$3:$A$1424,$A1167)</f>
        <v>0</v>
      </c>
      <c r="AJ1167" s="26" t="str">
        <f t="shared" si="73"/>
        <v>-</v>
      </c>
      <c r="AK1167" s="27">
        <f>IFERROR(SUMIFS('[1]BD Unidades'!$AO$3:$AO$1424,'[1]BD Unidades'!$A$3:$A$1424,$A1167),"-")</f>
        <v>0</v>
      </c>
      <c r="AL1167" s="27">
        <f>IFERROR(SUMIFS('[1]BD Unidades'!$AQ$3:$AQ$1424,'[1]BD Unidades'!$A$3:$A$1424,$A1167),"-")</f>
        <v>0</v>
      </c>
      <c r="AM1167" s="27">
        <f>IFERROR(SUMIFS('[1]BD Unidades'!$AS$3:$AS$1424,'[1]BD Unidades'!$A$3:$A$1424,$A1167),"-")</f>
        <v>0</v>
      </c>
      <c r="AN1167" s="27">
        <f>IFERROR(SUMIFS('[1]BD Unidades'!$AU$3:$AU$1424,'[1]BD Unidades'!$A$3:$A$1424,$A1167),"-")</f>
        <v>0</v>
      </c>
      <c r="AO1167" s="27"/>
      <c r="AP1167" s="27"/>
      <c r="AQ1167" s="25">
        <f>IFERROR(SUMIFS('[1]BD Unidades'!$AZ$3:$AZ$1424,'[1]BD Unidades'!$A$3:$A$1424,$A1167),"-")</f>
        <v>0</v>
      </c>
      <c r="AR1167" s="25">
        <f>IFERROR(SUMIFS('[1]BD Unidades'!$BA$3:$BA$1424,'[1]BD Unidades'!$A$3:$A$1424,$A1167),"-")</f>
        <v>0</v>
      </c>
      <c r="AS1167" s="28">
        <f>SUMIFS('[1]BD Unidades'!$BC$3:$BC$1424,'[1]BD Unidades'!$A$3:$A$1424,$A1167)</f>
        <v>0</v>
      </c>
      <c r="AT1167" s="28">
        <f>SUMIFS('[1]BD Unidades'!$BE$3:$BE$1424,'[1]BD Unidades'!$A$3:$A$1424,$A1167)</f>
        <v>0</v>
      </c>
      <c r="AU1167" s="29">
        <f t="shared" si="74"/>
        <v>0</v>
      </c>
      <c r="AV1167" s="30">
        <f t="shared" si="75"/>
        <v>0.40460000000000002</v>
      </c>
      <c r="AW1167" s="25">
        <f>IFERROR(SUMIFS('[1]BD Unidades'!$BI$3:$BI$1424,'[1]BD Unidades'!$A$3:$A$1424,$A1167),"-")</f>
        <v>0</v>
      </c>
      <c r="AX1167" s="25">
        <f>IFERROR(SUMIFS('[1]BD Unidades'!$BJ$3:$BJ$1424,'[1]BD Unidades'!$A$3:$A$1424,$A1167),"-")</f>
        <v>0</v>
      </c>
    </row>
    <row r="1168" spans="1:50" ht="14.4" x14ac:dyDescent="0.3">
      <c r="A1168" s="7">
        <v>1868</v>
      </c>
      <c r="B1168" s="7" t="s">
        <v>5870</v>
      </c>
      <c r="D1168" s="8" t="s">
        <v>5871</v>
      </c>
      <c r="E1168" s="19" t="s">
        <v>5072</v>
      </c>
      <c r="F1168" s="19" t="s">
        <v>5872</v>
      </c>
      <c r="G1168" s="19" t="s">
        <v>5873</v>
      </c>
      <c r="H1168" s="19">
        <v>9</v>
      </c>
      <c r="I1168" s="19">
        <v>2024</v>
      </c>
      <c r="J1168" s="19" t="s">
        <v>45</v>
      </c>
      <c r="K1168" s="19" t="s">
        <v>5267</v>
      </c>
      <c r="L1168" s="19" t="s">
        <v>213</v>
      </c>
      <c r="M1168" s="19" t="s">
        <v>82</v>
      </c>
      <c r="N1168" s="19" t="s">
        <v>197</v>
      </c>
      <c r="O1168" s="19" t="s">
        <v>197</v>
      </c>
      <c r="P1168" s="19" t="s">
        <v>51</v>
      </c>
      <c r="Q1168" s="9" t="s">
        <v>2447</v>
      </c>
      <c r="R1168" s="20">
        <v>9</v>
      </c>
      <c r="S1168" s="20">
        <v>0</v>
      </c>
      <c r="T1168" s="20">
        <v>9</v>
      </c>
      <c r="U1168" s="20" t="s">
        <v>397</v>
      </c>
      <c r="V1168" s="21">
        <f>_xlfn.XLOOKUP(D1168,'[1]Gen. Real'!$A:$A,'[1]Gen. Real'!$C:$C,"-",0)</f>
        <v>2.7541199999999999</v>
      </c>
      <c r="W1168" s="22"/>
      <c r="X1168" s="22" t="str">
        <f>_xlfn.XLOOKUP(D1168,[1]Vertimiento!$A:$A,[1]Vertimiento!$E:$E,"-",0)</f>
        <v>-</v>
      </c>
      <c r="Y1168" s="23" t="str">
        <f t="shared" si="72"/>
        <v>-</v>
      </c>
      <c r="Z1168" s="19" t="str">
        <f>_xlfn.XLOOKUP(D1168,[1]Cmg!$I$4:$I$85,[1]Cmg!$M$4:$M$85,"----",0,1)</f>
        <v>----</v>
      </c>
      <c r="AA1168" s="19" t="str">
        <f>_xlfn.XLOOKUP(D1168,[1]Cmg!$A$4:$A$89,[1]Cmg!$B$4:$B$89,"----",0,1)</f>
        <v>----</v>
      </c>
      <c r="AB1168" s="19" t="str">
        <f>_xlfn.XLOOKUP(D1168,[1]Cmg!$E$4:$E$89,[1]Cmg!$F$4:$F$89,"----",0,1)</f>
        <v>----</v>
      </c>
      <c r="AC1168" s="19" t="str">
        <f>_xlfn.XLOOKUP(D1168,[1]Cmg!$O$4:$O$89,[1]Cmg!$P$4:$P$89,"----",0,1)</f>
        <v>----</v>
      </c>
      <c r="AD1168" s="24" t="str">
        <f>_xlfn.XLOOKUP(D1168,[1]Cmg!$S$4:$S$89,[1]Cmg!$U$4:$U$89,"----",0,1)</f>
        <v>----</v>
      </c>
      <c r="AG1168" s="25">
        <f>IFERROR(SUMIFS('[1]BD Unidades'!$AH:$AH,'[1]BD Unidades'!$A:$A,'BD Centrales 2023'!$A1168),"-")</f>
        <v>8.9949714843799988</v>
      </c>
      <c r="AH1168" s="25">
        <f>SUMIFS('[1]BD Unidades'!$AJ$3:$AJ$1424,'[1]BD Unidades'!$A$3:$A$1424,$A1168)</f>
        <v>8760</v>
      </c>
      <c r="AI1168" s="25">
        <f>SUMIFS('[1]BD Unidades'!$AL$3:$AL$1424,'[1]BD Unidades'!$A$3:$A$1424,$A1168)</f>
        <v>0</v>
      </c>
      <c r="AJ1168" s="26">
        <f t="shared" si="73"/>
        <v>0</v>
      </c>
      <c r="AK1168" s="27">
        <f>IFERROR(SUMIFS('[1]BD Unidades'!$AO$3:$AO$1424,'[1]BD Unidades'!$A$3:$A$1424,$A1168),"-")</f>
        <v>0</v>
      </c>
      <c r="AL1168" s="27">
        <f>IFERROR(SUMIFS('[1]BD Unidades'!$AQ$3:$AQ$1424,'[1]BD Unidades'!$A$3:$A$1424,$A1168),"-")</f>
        <v>0</v>
      </c>
      <c r="AM1168" s="27">
        <f>IFERROR(SUMIFS('[1]BD Unidades'!$AS$3:$AS$1424,'[1]BD Unidades'!$A$3:$A$1424,$A1168),"-")</f>
        <v>0</v>
      </c>
      <c r="AN1168" s="27">
        <f>IFERROR(SUMIFS('[1]BD Unidades'!$AU$3:$AU$1424,'[1]BD Unidades'!$A$3:$A$1424,$A1168),"-")</f>
        <v>0</v>
      </c>
      <c r="AO1168" s="27"/>
      <c r="AP1168" s="27"/>
      <c r="AQ1168" s="25">
        <f>IFERROR(SUMIFS('[1]BD Unidades'!$AZ$3:$AZ$1424,'[1]BD Unidades'!$A$3:$A$1424,$A1168),"-")</f>
        <v>0</v>
      </c>
      <c r="AR1168" s="25">
        <f>IFERROR(SUMIFS('[1]BD Unidades'!$BA$3:$BA$1424,'[1]BD Unidades'!$A$3:$A$1424,$A1168),"-")</f>
        <v>9</v>
      </c>
      <c r="AS1168" s="28">
        <f>SUMIFS('[1]BD Unidades'!$BC$3:$BC$1424,'[1]BD Unidades'!$A$3:$A$1424,$A1168)</f>
        <v>0</v>
      </c>
      <c r="AT1168" s="28">
        <f>SUMIFS('[1]BD Unidades'!$BE$3:$BE$1424,'[1]BD Unidades'!$A$3:$A$1424,$A1168)</f>
        <v>0</v>
      </c>
      <c r="AU1168" s="29">
        <f t="shared" si="74"/>
        <v>0</v>
      </c>
      <c r="AV1168" s="30">
        <f t="shared" si="75"/>
        <v>0</v>
      </c>
      <c r="AW1168" s="25">
        <f>IFERROR(SUMIFS('[1]BD Unidades'!$BI$3:$BI$1424,'[1]BD Unidades'!$A$3:$A$1424,$A1168),"-")</f>
        <v>8.953437043366451</v>
      </c>
      <c r="AX1168" s="25">
        <f>IFERROR(SUMIFS('[1]BD Unidades'!$BJ$3:$BJ$1424,'[1]BD Unidades'!$A$3:$A$1424,$A1168),"-")</f>
        <v>5.3805929713060925</v>
      </c>
    </row>
    <row r="1169" spans="1:50" ht="14.4" x14ac:dyDescent="0.3">
      <c r="A1169" s="7">
        <v>1874</v>
      </c>
      <c r="B1169" s="7" t="s">
        <v>5728</v>
      </c>
      <c r="D1169" s="8" t="s">
        <v>5729</v>
      </c>
      <c r="E1169" s="19" t="s">
        <v>5722</v>
      </c>
      <c r="F1169" s="19" t="s">
        <v>5722</v>
      </c>
      <c r="G1169" s="19" t="s">
        <v>5730</v>
      </c>
      <c r="H1169" s="19">
        <v>6</v>
      </c>
      <c r="I1169" s="19">
        <v>2024</v>
      </c>
      <c r="J1169" s="19" t="s">
        <v>45</v>
      </c>
      <c r="K1169" s="19" t="s">
        <v>5267</v>
      </c>
      <c r="L1169" s="19" t="s">
        <v>213</v>
      </c>
      <c r="M1169" s="19" t="s">
        <v>164</v>
      </c>
      <c r="N1169" s="19" t="s">
        <v>831</v>
      </c>
      <c r="O1169" s="19" t="s">
        <v>831</v>
      </c>
      <c r="P1169" s="19" t="s">
        <v>51</v>
      </c>
      <c r="Q1169" s="9" t="s">
        <v>2189</v>
      </c>
      <c r="R1169" s="20">
        <v>3.0350000000000001</v>
      </c>
      <c r="S1169" s="20">
        <v>1.1499999999999999</v>
      </c>
      <c r="T1169" s="20">
        <v>3</v>
      </c>
      <c r="U1169" s="20" t="s">
        <v>397</v>
      </c>
      <c r="V1169" s="21">
        <f>_xlfn.XLOOKUP(D1169,'[1]Gen. Real'!$A:$A,'[1]Gen. Real'!$C:$C,"-",0)</f>
        <v>6.9999999999999999E-4</v>
      </c>
      <c r="W1169" s="22"/>
      <c r="X1169" s="22" t="str">
        <f>_xlfn.XLOOKUP(D1169,[1]Vertimiento!$A:$A,[1]Vertimiento!$E:$E,"-",0)</f>
        <v>-</v>
      </c>
      <c r="Y1169" s="23" t="str">
        <f t="shared" si="72"/>
        <v>-</v>
      </c>
      <c r="Z1169" s="19" t="str">
        <f>_xlfn.XLOOKUP(D1169,[1]Cmg!$I$4:$I$85,[1]Cmg!$M$4:$M$85,"----",0,1)</f>
        <v>----</v>
      </c>
      <c r="AA1169" s="19" t="str">
        <f>_xlfn.XLOOKUP(D1169,[1]Cmg!$A$4:$A$89,[1]Cmg!$B$4:$B$89,"----",0,1)</f>
        <v>----</v>
      </c>
      <c r="AB1169" s="19" t="str">
        <f>_xlfn.XLOOKUP(D1169,[1]Cmg!$E$4:$E$89,[1]Cmg!$F$4:$F$89,"----",0,1)</f>
        <v>----</v>
      </c>
      <c r="AC1169" s="19" t="str">
        <f>_xlfn.XLOOKUP(D1169,[1]Cmg!$O$4:$O$89,[1]Cmg!$P$4:$P$89,"----",0,1)</f>
        <v>----</v>
      </c>
      <c r="AD1169" s="24" t="str">
        <f>_xlfn.XLOOKUP(D1169,[1]Cmg!$S$4:$S$89,[1]Cmg!$U$4:$U$89,"----",0,1)</f>
        <v>----</v>
      </c>
      <c r="AG1169" s="25">
        <f>IFERROR(SUMIFS('[1]BD Unidades'!$AH:$AH,'[1]BD Unidades'!$A:$A,'BD Centrales 2023'!$A1169),"-")</f>
        <v>3</v>
      </c>
      <c r="AH1169" s="25">
        <f>SUMIFS('[1]BD Unidades'!$AJ$3:$AJ$1424,'[1]BD Unidades'!$A$3:$A$1424,$A1169)</f>
        <v>8637.2322899505762</v>
      </c>
      <c r="AI1169" s="25">
        <f>SUMIFS('[1]BD Unidades'!$AL$3:$AL$1424,'[1]BD Unidades'!$A$3:$A$1424,$A1169)</f>
        <v>0</v>
      </c>
      <c r="AJ1169" s="26">
        <f t="shared" si="73"/>
        <v>0</v>
      </c>
      <c r="AK1169" s="27">
        <f>IFERROR(SUMIFS('[1]BD Unidades'!$AO$3:$AO$1424,'[1]BD Unidades'!$A$3:$A$1424,$A1169),"-")</f>
        <v>0</v>
      </c>
      <c r="AL1169" s="27">
        <f>IFERROR(SUMIFS('[1]BD Unidades'!$AQ$3:$AQ$1424,'[1]BD Unidades'!$A$3:$A$1424,$A1169),"-")</f>
        <v>0</v>
      </c>
      <c r="AM1169" s="27">
        <f>IFERROR(SUMIFS('[1]BD Unidades'!$AS$3:$AS$1424,'[1]BD Unidades'!$A$3:$A$1424,$A1169),"-")</f>
        <v>0</v>
      </c>
      <c r="AN1169" s="27">
        <f>IFERROR(SUMIFS('[1]BD Unidades'!$AU$3:$AU$1424,'[1]BD Unidades'!$A$3:$A$1424,$A1169),"-")</f>
        <v>0</v>
      </c>
      <c r="AO1169" s="27"/>
      <c r="AP1169" s="27"/>
      <c r="AQ1169" s="25">
        <f>IFERROR(SUMIFS('[1]BD Unidades'!$AZ$3:$AZ$1424,'[1]BD Unidades'!$A$3:$A$1424,$A1169),"-")</f>
        <v>3</v>
      </c>
      <c r="AR1169" s="25">
        <f>IFERROR(SUMIFS('[1]BD Unidades'!$BA$3:$BA$1424,'[1]BD Unidades'!$A$3:$A$1424,$A1169),"-")</f>
        <v>3</v>
      </c>
      <c r="AS1169" s="28">
        <f>SUMIFS('[1]BD Unidades'!$BC$3:$BC$1424,'[1]BD Unidades'!$A$3:$A$1424,$A1169)</f>
        <v>4.7086742343887544E-3</v>
      </c>
      <c r="AT1169" s="28">
        <f>SUMIFS('[1]BD Unidades'!$BE$3:$BE$1424,'[1]BD Unidades'!$A$3:$A$1424,$A1169)</f>
        <v>0.98598542122723487</v>
      </c>
      <c r="AU1169" s="29">
        <f t="shared" si="74"/>
        <v>0.98134273707881925</v>
      </c>
      <c r="AV1169" s="30">
        <f t="shared" si="75"/>
        <v>1.15E-2</v>
      </c>
      <c r="AW1169" s="25">
        <f>IFERROR(SUMIFS('[1]BD Unidades'!$BI$3:$BI$1424,'[1]BD Unidades'!$A$3:$A$1424,$A1169),"-")</f>
        <v>2.9782108173263313</v>
      </c>
      <c r="AX1169" s="25">
        <f>IFERROR(SUMIFS('[1]BD Unidades'!$BJ$3:$BJ$1424,'[1]BD Unidades'!$A$3:$A$1424,$A1169),"-")</f>
        <v>1.9158162481291496</v>
      </c>
    </row>
    <row r="1170" spans="1:50" ht="14.4" x14ac:dyDescent="0.3">
      <c r="A1170" s="7">
        <v>1898</v>
      </c>
      <c r="B1170" s="7" t="s">
        <v>5489</v>
      </c>
      <c r="D1170" s="8" t="s">
        <v>5490</v>
      </c>
      <c r="E1170" s="19" t="s">
        <v>5436</v>
      </c>
      <c r="F1170" s="19" t="s">
        <v>5436</v>
      </c>
      <c r="G1170" s="19" t="s">
        <v>5491</v>
      </c>
      <c r="H1170" s="19">
        <v>6</v>
      </c>
      <c r="I1170" s="19">
        <v>2024</v>
      </c>
      <c r="J1170" s="19" t="s">
        <v>45</v>
      </c>
      <c r="K1170" s="19" t="s">
        <v>5267</v>
      </c>
      <c r="L1170" s="19" t="s">
        <v>213</v>
      </c>
      <c r="M1170" s="19" t="s">
        <v>229</v>
      </c>
      <c r="N1170" s="19" t="s">
        <v>230</v>
      </c>
      <c r="O1170" s="19" t="s">
        <v>5493</v>
      </c>
      <c r="P1170" s="19" t="s">
        <v>51</v>
      </c>
      <c r="Q1170" s="9" t="s">
        <v>52</v>
      </c>
      <c r="R1170" s="20">
        <v>2.89425</v>
      </c>
      <c r="S1170" s="20">
        <v>0.49199999999999999</v>
      </c>
      <c r="T1170" s="20">
        <v>2.88</v>
      </c>
      <c r="U1170" s="20" t="s">
        <v>397</v>
      </c>
      <c r="V1170" s="21">
        <f>_xlfn.XLOOKUP(D1170,'[1]Gen. Real'!$A:$A,'[1]Gen. Real'!$C:$C,"-",0)</f>
        <v>0</v>
      </c>
      <c r="W1170" s="22"/>
      <c r="X1170" s="22" t="str">
        <f>_xlfn.XLOOKUP(D1170,[1]Vertimiento!$A:$A,[1]Vertimiento!$E:$E,"-",0)</f>
        <v>-</v>
      </c>
      <c r="Y1170" s="23" t="str">
        <f t="shared" si="72"/>
        <v>-</v>
      </c>
      <c r="Z1170" s="19" t="str">
        <f>_xlfn.XLOOKUP(D1170,[1]Cmg!$I$4:$I$85,[1]Cmg!$M$4:$M$85,"----",0,1)</f>
        <v>----</v>
      </c>
      <c r="AA1170" s="19" t="str">
        <f>_xlfn.XLOOKUP(D1170,[1]Cmg!$A$4:$A$89,[1]Cmg!$B$4:$B$89,"----",0,1)</f>
        <v>----</v>
      </c>
      <c r="AB1170" s="19" t="str">
        <f>_xlfn.XLOOKUP(D1170,[1]Cmg!$E$4:$E$89,[1]Cmg!$F$4:$F$89,"----",0,1)</f>
        <v>----</v>
      </c>
      <c r="AC1170" s="19" t="str">
        <f>_xlfn.XLOOKUP(D1170,[1]Cmg!$O$4:$O$89,[1]Cmg!$P$4:$P$89,"----",0,1)</f>
        <v>----</v>
      </c>
      <c r="AD1170" s="24" t="str">
        <f>_xlfn.XLOOKUP(D1170,[1]Cmg!$S$4:$S$89,[1]Cmg!$U$4:$U$89,"----",0,1)</f>
        <v>----</v>
      </c>
      <c r="AG1170" s="25">
        <f>IFERROR(SUMIFS('[1]BD Unidades'!$AH:$AH,'[1]BD Unidades'!$A:$A,'BD Centrales 2023'!$A1170),"-")</f>
        <v>2.88</v>
      </c>
      <c r="AH1170" s="25">
        <f>SUMIFS('[1]BD Unidades'!$AJ$3:$AJ$1424,'[1]BD Unidades'!$A$3:$A$1424,$A1170)</f>
        <v>8716.8696553511272</v>
      </c>
      <c r="AI1170" s="25">
        <f>SUMIFS('[1]BD Unidades'!$AL$3:$AL$1424,'[1]BD Unidades'!$A$3:$A$1424,$A1170)</f>
        <v>0</v>
      </c>
      <c r="AJ1170" s="26">
        <f t="shared" si="73"/>
        <v>0</v>
      </c>
      <c r="AK1170" s="27">
        <f>IFERROR(SUMIFS('[1]BD Unidades'!$AO$3:$AO$1424,'[1]BD Unidades'!$A$3:$A$1424,$A1170),"-")</f>
        <v>0</v>
      </c>
      <c r="AL1170" s="27">
        <f>IFERROR(SUMIFS('[1]BD Unidades'!$AQ$3:$AQ$1424,'[1]BD Unidades'!$A$3:$A$1424,$A1170),"-")</f>
        <v>0</v>
      </c>
      <c r="AM1170" s="27">
        <f>IFERROR(SUMIFS('[1]BD Unidades'!$AS$3:$AS$1424,'[1]BD Unidades'!$A$3:$A$1424,$A1170),"-")</f>
        <v>0</v>
      </c>
      <c r="AN1170" s="27">
        <f>IFERROR(SUMIFS('[1]BD Unidades'!$AU$3:$AU$1424,'[1]BD Unidades'!$A$3:$A$1424,$A1170),"-")</f>
        <v>0</v>
      </c>
      <c r="AO1170" s="27"/>
      <c r="AP1170" s="27"/>
      <c r="AQ1170" s="25">
        <f>IFERROR(SUMIFS('[1]BD Unidades'!$AZ$3:$AZ$1424,'[1]BD Unidades'!$A$3:$A$1424,$A1170),"-")</f>
        <v>2.8799999999999901</v>
      </c>
      <c r="AR1170" s="25">
        <f>IFERROR(SUMIFS('[1]BD Unidades'!$BA$3:$BA$1424,'[1]BD Unidades'!$A$3:$A$1424,$A1170),"-")</f>
        <v>2.8799999999999901</v>
      </c>
      <c r="AS1170" s="28">
        <f>SUMIFS('[1]BD Unidades'!$BC$3:$BC$1424,'[1]BD Unidades'!$A$3:$A$1424,$A1170)</f>
        <v>5.2022291189072305E-3</v>
      </c>
      <c r="AT1170" s="28">
        <f>SUMIFS('[1]BD Unidades'!$BE$3:$BE$1424,'[1]BD Unidades'!$A$3:$A$1424,$A1170)</f>
        <v>0.99507644467478618</v>
      </c>
      <c r="AU1170" s="29">
        <f t="shared" si="74"/>
        <v>0.98989982901876028</v>
      </c>
      <c r="AV1170" s="30">
        <f t="shared" si="75"/>
        <v>4.9199999999999999E-3</v>
      </c>
      <c r="AW1170" s="25">
        <f>IFERROR(SUMIFS('[1]BD Unidades'!$BI$3:$BI$1424,'[1]BD Unidades'!$A$3:$A$1424,$A1170),"-")</f>
        <v>2.86494344837259</v>
      </c>
      <c r="AX1170" s="25">
        <f>IFERROR(SUMIFS('[1]BD Unidades'!$BJ$3:$BJ$1424,'[1]BD Unidades'!$A$3:$A$1424,$A1170),"-")</f>
        <v>1.8429538891040667</v>
      </c>
    </row>
    <row r="1171" spans="1:50" ht="14.4" x14ac:dyDescent="0.3">
      <c r="A1171" s="7">
        <v>1904</v>
      </c>
      <c r="B1171" s="7" t="s">
        <v>5510</v>
      </c>
      <c r="D1171" s="8" t="s">
        <v>5511</v>
      </c>
      <c r="E1171" s="19" t="s">
        <v>5512</v>
      </c>
      <c r="F1171" s="19" t="s">
        <v>5513</v>
      </c>
      <c r="G1171" s="19" t="s">
        <v>5514</v>
      </c>
      <c r="H1171" s="19">
        <v>6</v>
      </c>
      <c r="I1171" s="19">
        <v>2024</v>
      </c>
      <c r="J1171" s="19" t="s">
        <v>45</v>
      </c>
      <c r="K1171" s="19" t="s">
        <v>5267</v>
      </c>
      <c r="L1171" s="19" t="s">
        <v>213</v>
      </c>
      <c r="M1171" s="19" t="s">
        <v>90</v>
      </c>
      <c r="N1171" s="19" t="s">
        <v>868</v>
      </c>
      <c r="O1171" s="19" t="s">
        <v>1461</v>
      </c>
      <c r="P1171" s="19" t="s">
        <v>51</v>
      </c>
      <c r="Q1171" s="9" t="s">
        <v>5515</v>
      </c>
      <c r="R1171" s="20">
        <v>3</v>
      </c>
      <c r="S1171" s="20">
        <v>0</v>
      </c>
      <c r="T1171" s="20">
        <v>3</v>
      </c>
      <c r="U1171" s="20" t="s">
        <v>397</v>
      </c>
      <c r="V1171" s="21">
        <f>_xlfn.XLOOKUP(D1171,'[1]Gen. Real'!$A:$A,'[1]Gen. Real'!$C:$C,"-",0)</f>
        <v>7.2999999999999996E-4</v>
      </c>
      <c r="W1171" s="22"/>
      <c r="X1171" s="22" t="str">
        <f>_xlfn.XLOOKUP(D1171,[1]Vertimiento!$A:$A,[1]Vertimiento!$E:$E,"-",0)</f>
        <v>-</v>
      </c>
      <c r="Y1171" s="23" t="str">
        <f t="shared" si="72"/>
        <v>-</v>
      </c>
      <c r="Z1171" s="19" t="str">
        <f>_xlfn.XLOOKUP(D1171,[1]Cmg!$I$4:$I$85,[1]Cmg!$M$4:$M$85,"----",0,1)</f>
        <v>----</v>
      </c>
      <c r="AA1171" s="19" t="str">
        <f>_xlfn.XLOOKUP(D1171,[1]Cmg!$A$4:$A$89,[1]Cmg!$B$4:$B$89,"----",0,1)</f>
        <v>----</v>
      </c>
      <c r="AB1171" s="19" t="str">
        <f>_xlfn.XLOOKUP(D1171,[1]Cmg!$E$4:$E$89,[1]Cmg!$F$4:$F$89,"----",0,1)</f>
        <v>----</v>
      </c>
      <c r="AC1171" s="19" t="str">
        <f>_xlfn.XLOOKUP(D1171,[1]Cmg!$O$4:$O$89,[1]Cmg!$P$4:$P$89,"----",0,1)</f>
        <v>----</v>
      </c>
      <c r="AD1171" s="24" t="str">
        <f>_xlfn.XLOOKUP(D1171,[1]Cmg!$S$4:$S$89,[1]Cmg!$U$4:$U$89,"----",0,1)</f>
        <v>----</v>
      </c>
      <c r="AG1171" s="25">
        <f>IFERROR(SUMIFS('[1]BD Unidades'!$AH:$AH,'[1]BD Unidades'!$A:$A,'BD Centrales 2023'!$A1171),"-")</f>
        <v>2.9545570192000001</v>
      </c>
      <c r="AH1171" s="25">
        <f>SUMIFS('[1]BD Unidades'!$AJ$3:$AJ$1424,'[1]BD Unidades'!$A$3:$A$1424,$A1171)</f>
        <v>8760</v>
      </c>
      <c r="AI1171" s="25">
        <f>SUMIFS('[1]BD Unidades'!$AL$3:$AL$1424,'[1]BD Unidades'!$A$3:$A$1424,$A1171)</f>
        <v>0</v>
      </c>
      <c r="AJ1171" s="26">
        <f t="shared" si="73"/>
        <v>0</v>
      </c>
      <c r="AK1171" s="27">
        <f>IFERROR(SUMIFS('[1]BD Unidades'!$AO$3:$AO$1424,'[1]BD Unidades'!$A$3:$A$1424,$A1171),"-")</f>
        <v>0</v>
      </c>
      <c r="AL1171" s="27">
        <f>IFERROR(SUMIFS('[1]BD Unidades'!$AQ$3:$AQ$1424,'[1]BD Unidades'!$A$3:$A$1424,$A1171),"-")</f>
        <v>0</v>
      </c>
      <c r="AM1171" s="27">
        <f>IFERROR(SUMIFS('[1]BD Unidades'!$AS$3:$AS$1424,'[1]BD Unidades'!$A$3:$A$1424,$A1171),"-")</f>
        <v>0</v>
      </c>
      <c r="AN1171" s="27">
        <f>IFERROR(SUMIFS('[1]BD Unidades'!$AU$3:$AU$1424,'[1]BD Unidades'!$A$3:$A$1424,$A1171),"-")</f>
        <v>0</v>
      </c>
      <c r="AO1171" s="27"/>
      <c r="AP1171" s="27"/>
      <c r="AQ1171" s="25">
        <f>IFERROR(SUMIFS('[1]BD Unidades'!$AZ$3:$AZ$1424,'[1]BD Unidades'!$A$3:$A$1424,$A1171),"-")</f>
        <v>2.9545570192000001</v>
      </c>
      <c r="AR1171" s="25">
        <f>IFERROR(SUMIFS('[1]BD Unidades'!$BA$3:$BA$1424,'[1]BD Unidades'!$A$3:$A$1424,$A1171),"-")</f>
        <v>3</v>
      </c>
      <c r="AS1171" s="28">
        <f>SUMIFS('[1]BD Unidades'!$BC$3:$BC$1424,'[1]BD Unidades'!$A$3:$A$1424,$A1171)</f>
        <v>5.0036153424657601E-3</v>
      </c>
      <c r="AT1171" s="28">
        <f>SUMIFS('[1]BD Unidades'!$BE$3:$BE$1424,'[1]BD Unidades'!$A$3:$A$1424,$A1171)</f>
        <v>1</v>
      </c>
      <c r="AU1171" s="29">
        <f t="shared" si="74"/>
        <v>0.99499638465753426</v>
      </c>
      <c r="AV1171" s="30">
        <f t="shared" si="75"/>
        <v>0</v>
      </c>
      <c r="AW1171" s="25">
        <f>IFERROR(SUMIFS('[1]BD Unidades'!$BI$3:$BI$1424,'[1]BD Unidades'!$A$3:$A$1424,$A1171),"-")</f>
        <v>2.9397735523685373</v>
      </c>
      <c r="AX1171" s="25">
        <f>IFERROR(SUMIFS('[1]BD Unidades'!$BJ$3:$BJ$1424,'[1]BD Unidades'!$A$3:$A$1424,$A1171),"-")</f>
        <v>1.8910904173345735</v>
      </c>
    </row>
    <row r="1172" spans="1:50" ht="14.4" x14ac:dyDescent="0.3">
      <c r="A1172" s="7">
        <v>1907</v>
      </c>
      <c r="B1172" s="7" t="s">
        <v>6066</v>
      </c>
      <c r="D1172" s="8" t="s">
        <v>6067</v>
      </c>
      <c r="E1172" s="19" t="s">
        <v>5291</v>
      </c>
      <c r="F1172" s="19" t="s">
        <v>5292</v>
      </c>
      <c r="G1172" s="19" t="s">
        <v>6068</v>
      </c>
      <c r="H1172" s="19">
        <v>2</v>
      </c>
      <c r="I1172" s="19">
        <v>2024</v>
      </c>
      <c r="J1172" s="19" t="s">
        <v>45</v>
      </c>
      <c r="K1172" s="19" t="s">
        <v>5276</v>
      </c>
      <c r="L1172" s="19" t="s">
        <v>47</v>
      </c>
      <c r="M1172" s="19" t="s">
        <v>362</v>
      </c>
      <c r="N1172" s="19" t="s">
        <v>1080</v>
      </c>
      <c r="O1172" s="19" t="s">
        <v>6070</v>
      </c>
      <c r="P1172" s="19" t="s">
        <v>51</v>
      </c>
      <c r="Q1172" s="9" t="s">
        <v>4942</v>
      </c>
      <c r="R1172" s="20">
        <v>51</v>
      </c>
      <c r="S1172" s="20">
        <v>0</v>
      </c>
      <c r="T1172" s="20">
        <v>51</v>
      </c>
      <c r="U1172" s="20">
        <v>4</v>
      </c>
      <c r="V1172" s="21">
        <f>_xlfn.XLOOKUP(D1172,'[1]Gen. Real'!$A:$A,'[1]Gen. Real'!$C:$C,"-",0)</f>
        <v>290.28703000000019</v>
      </c>
      <c r="W1172" s="22"/>
      <c r="X1172" s="22" t="str">
        <f>_xlfn.XLOOKUP(D1172,[1]Vertimiento!$A:$A,[1]Vertimiento!$E:$E,"-",0)</f>
        <v>-</v>
      </c>
      <c r="Y1172" s="23" t="str">
        <f t="shared" si="72"/>
        <v>-</v>
      </c>
      <c r="Z1172" s="19" t="str">
        <f>_xlfn.XLOOKUP(D1172,[1]Cmg!$I$4:$I$85,[1]Cmg!$M$4:$M$85,"----",0,1)</f>
        <v>----</v>
      </c>
      <c r="AA1172" s="19" t="str">
        <f>_xlfn.XLOOKUP(D1172,[1]Cmg!$A$4:$A$89,[1]Cmg!$B$4:$B$89,"----",0,1)</f>
        <v>----</v>
      </c>
      <c r="AB1172" s="19" t="str">
        <f>_xlfn.XLOOKUP(D1172,[1]Cmg!$E$4:$E$89,[1]Cmg!$F$4:$F$89,"----",0,1)</f>
        <v>----</v>
      </c>
      <c r="AC1172" s="19" t="str">
        <f>_xlfn.XLOOKUP(D1172,[1]Cmg!$O$4:$O$89,[1]Cmg!$P$4:$P$89,"----",0,1)</f>
        <v>----</v>
      </c>
      <c r="AD1172" s="24" t="str">
        <f>_xlfn.XLOOKUP(D1172,[1]Cmg!$S$4:$S$89,[1]Cmg!$U$4:$U$89,"----",0,1)</f>
        <v>----</v>
      </c>
      <c r="AG1172" s="25">
        <f>IFERROR(SUMIFS('[1]BD Unidades'!$AH:$AH,'[1]BD Unidades'!$A:$A,'BD Centrales 2023'!$A1172),"-")</f>
        <v>0</v>
      </c>
      <c r="AH1172" s="25">
        <f>SUMIFS('[1]BD Unidades'!$AJ$3:$AJ$1424,'[1]BD Unidades'!$A$3:$A$1424,$A1172)</f>
        <v>6562.0614379084982</v>
      </c>
      <c r="AI1172" s="25">
        <f>SUMIFS('[1]BD Unidades'!$AL$3:$AL$1424,'[1]BD Unidades'!$A$3:$A$1424,$A1172)</f>
        <v>1197.2424836601333</v>
      </c>
      <c r="AJ1172" s="26">
        <f t="shared" si="73"/>
        <v>0.15429766584244031</v>
      </c>
      <c r="AK1172" s="27">
        <f>IFERROR(SUMIFS('[1]BD Unidades'!$AO$3:$AO$1424,'[1]BD Unidades'!$A$3:$A$1424,$A1172),"-")</f>
        <v>0</v>
      </c>
      <c r="AL1172" s="27">
        <f>IFERROR(SUMIFS('[1]BD Unidades'!$AQ$3:$AQ$1424,'[1]BD Unidades'!$A$3:$A$1424,$A1172),"-")</f>
        <v>0</v>
      </c>
      <c r="AM1172" s="27">
        <f>IFERROR(SUMIFS('[1]BD Unidades'!$AS$3:$AS$1424,'[1]BD Unidades'!$A$3:$A$1424,$A1172),"-")</f>
        <v>0</v>
      </c>
      <c r="AN1172" s="27">
        <f>IFERROR(SUMIFS('[1]BD Unidades'!$AU$3:$AU$1424,'[1]BD Unidades'!$A$3:$A$1424,$A1172),"-")</f>
        <v>0</v>
      </c>
      <c r="AO1172" s="27"/>
      <c r="AP1172" s="27"/>
      <c r="AQ1172" s="25">
        <f>IFERROR(SUMIFS('[1]BD Unidades'!$AZ$3:$AZ$1424,'[1]BD Unidades'!$A$3:$A$1424,$A1172),"-")</f>
        <v>0</v>
      </c>
      <c r="AR1172" s="25">
        <f>IFERROR(SUMIFS('[1]BD Unidades'!$BA$3:$BA$1424,'[1]BD Unidades'!$A$3:$A$1424,$A1172),"-")</f>
        <v>50.021980859105497</v>
      </c>
      <c r="AS1172" s="28">
        <f>SUMIFS('[1]BD Unidades'!$BC$3:$BC$1424,'[1]BD Unidades'!$A$3:$A$1424,$A1172)</f>
        <v>0</v>
      </c>
      <c r="AT1172" s="28">
        <f>SUMIFS('[1]BD Unidades'!$BE$3:$BE$1424,'[1]BD Unidades'!$A$3:$A$1424,$A1172)</f>
        <v>0</v>
      </c>
      <c r="AU1172" s="29">
        <f t="shared" si="74"/>
        <v>0</v>
      </c>
      <c r="AV1172" s="30">
        <f t="shared" si="75"/>
        <v>0</v>
      </c>
      <c r="AW1172" s="25">
        <f>IFERROR(SUMIFS('[1]BD Unidades'!$BI$3:$BI$1424,'[1]BD Unidades'!$A$3:$A$1424,$A1172),"-")</f>
        <v>0</v>
      </c>
      <c r="AX1172" s="25">
        <f>IFERROR(SUMIFS('[1]BD Unidades'!$BJ$3:$BJ$1424,'[1]BD Unidades'!$A$3:$A$1424,$A1172),"-")</f>
        <v>0</v>
      </c>
    </row>
    <row r="1173" spans="1:50" ht="14.4" x14ac:dyDescent="0.3">
      <c r="A1173" s="7">
        <v>1937</v>
      </c>
      <c r="B1173" s="7" t="s">
        <v>5875</v>
      </c>
      <c r="D1173" s="8" t="s">
        <v>5876</v>
      </c>
      <c r="E1173" s="19" t="s">
        <v>5072</v>
      </c>
      <c r="F1173" s="19" t="s">
        <v>5877</v>
      </c>
      <c r="G1173" s="19" t="s">
        <v>5878</v>
      </c>
      <c r="H1173" s="19">
        <v>1</v>
      </c>
      <c r="I1173" s="19">
        <v>2024</v>
      </c>
      <c r="J1173" s="19" t="s">
        <v>45</v>
      </c>
      <c r="K1173" s="19" t="s">
        <v>5267</v>
      </c>
      <c r="L1173" s="19" t="s">
        <v>213</v>
      </c>
      <c r="M1173" s="19" t="s">
        <v>82</v>
      </c>
      <c r="N1173" s="19" t="s">
        <v>83</v>
      </c>
      <c r="O1173" s="19" t="s">
        <v>4714</v>
      </c>
      <c r="P1173" s="19" t="s">
        <v>51</v>
      </c>
      <c r="Q1173" s="9" t="s">
        <v>5880</v>
      </c>
      <c r="R1173" s="20">
        <v>2.5449999999999999</v>
      </c>
      <c r="S1173" s="20">
        <v>1.76</v>
      </c>
      <c r="T1173" s="20">
        <v>2.5</v>
      </c>
      <c r="U1173" s="20" t="s">
        <v>397</v>
      </c>
      <c r="V1173" s="21">
        <f>_xlfn.XLOOKUP(D1173,'[1]Gen. Real'!$A:$A,'[1]Gen. Real'!$C:$C,"-",0)</f>
        <v>0.51791999999999994</v>
      </c>
      <c r="W1173" s="22"/>
      <c r="X1173" s="22" t="str">
        <f>_xlfn.XLOOKUP(D1173,[1]Vertimiento!$A:$A,[1]Vertimiento!$E:$E,"-",0)</f>
        <v>-</v>
      </c>
      <c r="Y1173" s="23" t="str">
        <f t="shared" si="72"/>
        <v>-</v>
      </c>
      <c r="Z1173" s="19" t="str">
        <f>_xlfn.XLOOKUP(D1173,[1]Cmg!$I$4:$I$85,[1]Cmg!$M$4:$M$85,"----",0,1)</f>
        <v>----</v>
      </c>
      <c r="AA1173" s="19" t="str">
        <f>_xlfn.XLOOKUP(D1173,[1]Cmg!$A$4:$A$89,[1]Cmg!$B$4:$B$89,"----",0,1)</f>
        <v>----</v>
      </c>
      <c r="AB1173" s="19" t="str">
        <f>_xlfn.XLOOKUP(D1173,[1]Cmg!$E$4:$E$89,[1]Cmg!$F$4:$F$89,"----",0,1)</f>
        <v>----</v>
      </c>
      <c r="AC1173" s="19" t="str">
        <f>_xlfn.XLOOKUP(D1173,[1]Cmg!$O$4:$O$89,[1]Cmg!$P$4:$P$89,"----",0,1)</f>
        <v>----</v>
      </c>
      <c r="AD1173" s="24" t="str">
        <f>_xlfn.XLOOKUP(D1173,[1]Cmg!$S$4:$S$89,[1]Cmg!$U$4:$U$89,"----",0,1)</f>
        <v>----</v>
      </c>
      <c r="AG1173" s="25">
        <f>IFERROR(SUMIFS('[1]BD Unidades'!$AH:$AH,'[1]BD Unidades'!$A:$A,'BD Centrales 2023'!$A1173),"-")</f>
        <v>2.3703810000000001</v>
      </c>
      <c r="AH1173" s="25">
        <f>SUMIFS('[1]BD Unidades'!$AJ$3:$AJ$1424,'[1]BD Unidades'!$A$3:$A$1424,$A1173)</f>
        <v>8605.1080550098231</v>
      </c>
      <c r="AI1173" s="25">
        <f>SUMIFS('[1]BD Unidades'!$AL$3:$AL$1424,'[1]BD Unidades'!$A$3:$A$1424,$A1173)</f>
        <v>0</v>
      </c>
      <c r="AJ1173" s="26">
        <f t="shared" si="73"/>
        <v>0</v>
      </c>
      <c r="AK1173" s="27">
        <f>IFERROR(SUMIFS('[1]BD Unidades'!$AO$3:$AO$1424,'[1]BD Unidades'!$A$3:$A$1424,$A1173),"-")</f>
        <v>0</v>
      </c>
      <c r="AL1173" s="27">
        <f>IFERROR(SUMIFS('[1]BD Unidades'!$AQ$3:$AQ$1424,'[1]BD Unidades'!$A$3:$A$1424,$A1173),"-")</f>
        <v>0</v>
      </c>
      <c r="AM1173" s="27">
        <f>IFERROR(SUMIFS('[1]BD Unidades'!$AS$3:$AS$1424,'[1]BD Unidades'!$A$3:$A$1424,$A1173),"-")</f>
        <v>0</v>
      </c>
      <c r="AN1173" s="27">
        <f>IFERROR(SUMIFS('[1]BD Unidades'!$AU$3:$AU$1424,'[1]BD Unidades'!$A$3:$A$1424,$A1173),"-")</f>
        <v>0</v>
      </c>
      <c r="AO1173" s="27"/>
      <c r="AP1173" s="27"/>
      <c r="AQ1173" s="25">
        <f>IFERROR(SUMIFS('[1]BD Unidades'!$AZ$3:$AZ$1424,'[1]BD Unidades'!$A$3:$A$1424,$A1173),"-")</f>
        <v>0</v>
      </c>
      <c r="AR1173" s="25">
        <f>IFERROR(SUMIFS('[1]BD Unidades'!$BA$3:$BA$1424,'[1]BD Unidades'!$A$3:$A$1424,$A1173),"-")</f>
        <v>2.5</v>
      </c>
      <c r="AS1173" s="28">
        <f>SUMIFS('[1]BD Unidades'!$BC$3:$BC$1424,'[1]BD Unidades'!$A$3:$A$1424,$A1173)</f>
        <v>0</v>
      </c>
      <c r="AT1173" s="28">
        <f>SUMIFS('[1]BD Unidades'!$BE$3:$BE$1424,'[1]BD Unidades'!$A$3:$A$1424,$A1173)</f>
        <v>0</v>
      </c>
      <c r="AU1173" s="29">
        <f t="shared" si="74"/>
        <v>0</v>
      </c>
      <c r="AV1173" s="30">
        <f t="shared" si="75"/>
        <v>1.7600000000000001E-2</v>
      </c>
      <c r="AW1173" s="25">
        <f>IFERROR(SUMIFS('[1]BD Unidades'!$BI$3:$BI$1424,'[1]BD Unidades'!$A$3:$A$1424,$A1173),"-")</f>
        <v>2.3552554936330488</v>
      </c>
      <c r="AX1173" s="25">
        <f>IFERROR(SUMIFS('[1]BD Unidades'!$BJ$3:$BJ$1424,'[1]BD Unidades'!$A$3:$A$1424,$A1173),"-")</f>
        <v>1.4153973600631002</v>
      </c>
    </row>
    <row r="1174" spans="1:50" ht="14.4" x14ac:dyDescent="0.3">
      <c r="A1174" s="7">
        <v>1944</v>
      </c>
      <c r="B1174" s="7" t="s">
        <v>5560</v>
      </c>
      <c r="D1174" s="8" t="s">
        <v>5561</v>
      </c>
      <c r="E1174" s="19" t="s">
        <v>5562</v>
      </c>
      <c r="F1174" s="19" t="s">
        <v>5562</v>
      </c>
      <c r="G1174" s="19" t="s">
        <v>5563</v>
      </c>
      <c r="H1174" s="19">
        <v>3</v>
      </c>
      <c r="I1174" s="19">
        <v>2024</v>
      </c>
      <c r="J1174" s="19" t="s">
        <v>45</v>
      </c>
      <c r="K1174" s="19" t="s">
        <v>5267</v>
      </c>
      <c r="L1174" s="19" t="s">
        <v>213</v>
      </c>
      <c r="M1174" s="19" t="s">
        <v>164</v>
      </c>
      <c r="N1174" s="19" t="s">
        <v>371</v>
      </c>
      <c r="O1174" s="19" t="s">
        <v>2705</v>
      </c>
      <c r="P1174" s="19" t="s">
        <v>51</v>
      </c>
      <c r="Q1174" s="9" t="s">
        <v>2363</v>
      </c>
      <c r="R1174" s="20">
        <v>3.0089999999999999</v>
      </c>
      <c r="S1174" s="20">
        <v>0.3</v>
      </c>
      <c r="T1174" s="20">
        <v>3</v>
      </c>
      <c r="U1174" s="20" t="s">
        <v>397</v>
      </c>
      <c r="V1174" s="21">
        <f>_xlfn.XLOOKUP(D1174,'[1]Gen. Real'!$A:$A,'[1]Gen. Real'!$C:$C,"-",0)</f>
        <v>8.7000000000000001E-4</v>
      </c>
      <c r="W1174" s="22"/>
      <c r="X1174" s="22" t="str">
        <f>_xlfn.XLOOKUP(D1174,[1]Vertimiento!$A:$A,[1]Vertimiento!$E:$E,"-",0)</f>
        <v>-</v>
      </c>
      <c r="Y1174" s="23" t="str">
        <f t="shared" si="72"/>
        <v>-</v>
      </c>
      <c r="Z1174" s="19" t="str">
        <f>_xlfn.XLOOKUP(D1174,[1]Cmg!$I$4:$I$85,[1]Cmg!$M$4:$M$85,"----",0,1)</f>
        <v>----</v>
      </c>
      <c r="AA1174" s="19" t="str">
        <f>_xlfn.XLOOKUP(D1174,[1]Cmg!$A$4:$A$89,[1]Cmg!$B$4:$B$89,"----",0,1)</f>
        <v>----</v>
      </c>
      <c r="AB1174" s="19" t="str">
        <f>_xlfn.XLOOKUP(D1174,[1]Cmg!$E$4:$E$89,[1]Cmg!$F$4:$F$89,"----",0,1)</f>
        <v>----</v>
      </c>
      <c r="AC1174" s="19" t="str">
        <f>_xlfn.XLOOKUP(D1174,[1]Cmg!$O$4:$O$89,[1]Cmg!$P$4:$P$89,"----",0,1)</f>
        <v>----</v>
      </c>
      <c r="AD1174" s="24" t="str">
        <f>_xlfn.XLOOKUP(D1174,[1]Cmg!$S$4:$S$89,[1]Cmg!$U$4:$U$89,"----",0,1)</f>
        <v>----</v>
      </c>
      <c r="AG1174" s="25">
        <f>IFERROR(SUMIFS('[1]BD Unidades'!$AH:$AH,'[1]BD Unidades'!$A:$A,'BD Centrales 2023'!$A1174),"-")</f>
        <v>3</v>
      </c>
      <c r="AH1174" s="25">
        <f>SUMIFS('[1]BD Unidades'!$AJ$3:$AJ$1424,'[1]BD Unidades'!$A$3:$A$1424,$A1174)</f>
        <v>8733.7986041874374</v>
      </c>
      <c r="AI1174" s="25">
        <f>SUMIFS('[1]BD Unidades'!$AL$3:$AL$1424,'[1]BD Unidades'!$A$3:$A$1424,$A1174)</f>
        <v>0</v>
      </c>
      <c r="AJ1174" s="26">
        <f t="shared" si="73"/>
        <v>0</v>
      </c>
      <c r="AK1174" s="27">
        <f>IFERROR(SUMIFS('[1]BD Unidades'!$AO$3:$AO$1424,'[1]BD Unidades'!$A$3:$A$1424,$A1174),"-")</f>
        <v>0</v>
      </c>
      <c r="AL1174" s="27">
        <f>IFERROR(SUMIFS('[1]BD Unidades'!$AQ$3:$AQ$1424,'[1]BD Unidades'!$A$3:$A$1424,$A1174),"-")</f>
        <v>0</v>
      </c>
      <c r="AM1174" s="27">
        <f>IFERROR(SUMIFS('[1]BD Unidades'!$AS$3:$AS$1424,'[1]BD Unidades'!$A$3:$A$1424,$A1174),"-")</f>
        <v>0</v>
      </c>
      <c r="AN1174" s="27">
        <f>IFERROR(SUMIFS('[1]BD Unidades'!$AU$3:$AU$1424,'[1]BD Unidades'!$A$3:$A$1424,$A1174),"-")</f>
        <v>0</v>
      </c>
      <c r="AO1174" s="27"/>
      <c r="AP1174" s="27"/>
      <c r="AQ1174" s="25">
        <f>IFERROR(SUMIFS('[1]BD Unidades'!$AZ$3:$AZ$1424,'[1]BD Unidades'!$A$3:$A$1424,$A1174),"-")</f>
        <v>3</v>
      </c>
      <c r="AR1174" s="25">
        <f>IFERROR(SUMIFS('[1]BD Unidades'!$BA$3:$BA$1424,'[1]BD Unidades'!$A$3:$A$1424,$A1174),"-")</f>
        <v>3</v>
      </c>
      <c r="AS1174" s="28">
        <f>SUMIFS('[1]BD Unidades'!$BC$3:$BC$1424,'[1]BD Unidades'!$A$3:$A$1424,$A1174)</f>
        <v>5.9978235157541072E-3</v>
      </c>
      <c r="AT1174" s="28">
        <f>SUMIFS('[1]BD Unidades'!$BE$3:$BE$1424,'[1]BD Unidades'!$A$3:$A$1424,$A1174)</f>
        <v>0.99700897308075775</v>
      </c>
      <c r="AU1174" s="29">
        <f t="shared" si="74"/>
        <v>0.99102908921659616</v>
      </c>
      <c r="AV1174" s="30">
        <f t="shared" si="75"/>
        <v>3.0000000000000001E-3</v>
      </c>
      <c r="AW1174" s="25">
        <f>IFERROR(SUMIFS('[1]BD Unidades'!$BI$3:$BI$1424,'[1]BD Unidades'!$A$3:$A$1424,$A1174),"-")</f>
        <v>2.9819525490410941</v>
      </c>
      <c r="AX1174" s="25">
        <f>IFERROR(SUMIFS('[1]BD Unidades'!$BJ$3:$BJ$1424,'[1]BD Unidades'!$A$3:$A$1424,$A1174),"-")</f>
        <v>1.9182232202526739</v>
      </c>
    </row>
    <row r="1175" spans="1:50" ht="14.4" x14ac:dyDescent="0.3">
      <c r="A1175" s="7">
        <v>1961</v>
      </c>
      <c r="B1175" s="7" t="s">
        <v>5731</v>
      </c>
      <c r="D1175" s="8" t="s">
        <v>5732</v>
      </c>
      <c r="E1175" s="19" t="s">
        <v>5722</v>
      </c>
      <c r="F1175" s="19" t="s">
        <v>5722</v>
      </c>
      <c r="G1175" s="19" t="s">
        <v>5733</v>
      </c>
      <c r="H1175" s="19">
        <v>1</v>
      </c>
      <c r="I1175" s="19">
        <v>2024</v>
      </c>
      <c r="J1175" s="19" t="s">
        <v>45</v>
      </c>
      <c r="K1175" s="19" t="s">
        <v>5267</v>
      </c>
      <c r="L1175" s="19" t="s">
        <v>213</v>
      </c>
      <c r="M1175" s="19" t="s">
        <v>189</v>
      </c>
      <c r="N1175" s="19" t="s">
        <v>189</v>
      </c>
      <c r="O1175" s="19" t="s">
        <v>189</v>
      </c>
      <c r="P1175" s="19" t="s">
        <v>51</v>
      </c>
      <c r="Q1175" s="9" t="s">
        <v>2813</v>
      </c>
      <c r="R1175" s="20">
        <v>3.0350000000000001</v>
      </c>
      <c r="S1175" s="20">
        <v>1.1499999999999999</v>
      </c>
      <c r="T1175" s="20">
        <v>3</v>
      </c>
      <c r="U1175" s="20" t="s">
        <v>397</v>
      </c>
      <c r="V1175" s="21">
        <f>_xlfn.XLOOKUP(D1175,'[1]Gen. Real'!$A:$A,'[1]Gen. Real'!$C:$C,"-",0)</f>
        <v>4.0000000000000003E-5</v>
      </c>
      <c r="W1175" s="22"/>
      <c r="X1175" s="22" t="str">
        <f>_xlfn.XLOOKUP(D1175,[1]Vertimiento!$A:$A,[1]Vertimiento!$E:$E,"-",0)</f>
        <v>-</v>
      </c>
      <c r="Y1175" s="23" t="str">
        <f t="shared" si="72"/>
        <v>-</v>
      </c>
      <c r="Z1175" s="19" t="str">
        <f>_xlfn.XLOOKUP(D1175,[1]Cmg!$I$4:$I$85,[1]Cmg!$M$4:$M$85,"----",0,1)</f>
        <v>----</v>
      </c>
      <c r="AA1175" s="19" t="str">
        <f>_xlfn.XLOOKUP(D1175,[1]Cmg!$A$4:$A$89,[1]Cmg!$B$4:$B$89,"----",0,1)</f>
        <v>----</v>
      </c>
      <c r="AB1175" s="19" t="str">
        <f>_xlfn.XLOOKUP(D1175,[1]Cmg!$E$4:$E$89,[1]Cmg!$F$4:$F$89,"----",0,1)</f>
        <v>----</v>
      </c>
      <c r="AC1175" s="19" t="str">
        <f>_xlfn.XLOOKUP(D1175,[1]Cmg!$O$4:$O$89,[1]Cmg!$P$4:$P$89,"----",0,1)</f>
        <v>----</v>
      </c>
      <c r="AD1175" s="24" t="str">
        <f>_xlfn.XLOOKUP(D1175,[1]Cmg!$S$4:$S$89,[1]Cmg!$U$4:$U$89,"----",0,1)</f>
        <v>----</v>
      </c>
      <c r="AG1175" s="25">
        <f>IFERROR(SUMIFS('[1]BD Unidades'!$AH:$AH,'[1]BD Unidades'!$A:$A,'BD Centrales 2023'!$A1175),"-")</f>
        <v>3</v>
      </c>
      <c r="AH1175" s="25">
        <f>SUMIFS('[1]BD Unidades'!$AJ$3:$AJ$1424,'[1]BD Unidades'!$A$3:$A$1424,$A1175)</f>
        <v>8585.8813838550232</v>
      </c>
      <c r="AI1175" s="25">
        <f>SUMIFS('[1]BD Unidades'!$AL$3:$AL$1424,'[1]BD Unidades'!$A$3:$A$1424,$A1175)</f>
        <v>0</v>
      </c>
      <c r="AJ1175" s="26">
        <f t="shared" si="73"/>
        <v>0</v>
      </c>
      <c r="AK1175" s="27">
        <f>IFERROR(SUMIFS('[1]BD Unidades'!$AO$3:$AO$1424,'[1]BD Unidades'!$A$3:$A$1424,$A1175),"-")</f>
        <v>0</v>
      </c>
      <c r="AL1175" s="27">
        <f>IFERROR(SUMIFS('[1]BD Unidades'!$AQ$3:$AQ$1424,'[1]BD Unidades'!$A$3:$A$1424,$A1175),"-")</f>
        <v>0</v>
      </c>
      <c r="AM1175" s="27">
        <f>IFERROR(SUMIFS('[1]BD Unidades'!$AS$3:$AS$1424,'[1]BD Unidades'!$A$3:$A$1424,$A1175),"-")</f>
        <v>0</v>
      </c>
      <c r="AN1175" s="27">
        <f>IFERROR(SUMIFS('[1]BD Unidades'!$AU$3:$AU$1424,'[1]BD Unidades'!$A$3:$A$1424,$A1175),"-")</f>
        <v>0</v>
      </c>
      <c r="AO1175" s="27"/>
      <c r="AP1175" s="27"/>
      <c r="AQ1175" s="25">
        <f>IFERROR(SUMIFS('[1]BD Unidades'!$AZ$3:$AZ$1424,'[1]BD Unidades'!$A$3:$A$1424,$A1175),"-")</f>
        <v>3</v>
      </c>
      <c r="AR1175" s="25">
        <f>IFERROR(SUMIFS('[1]BD Unidades'!$BA$3:$BA$1424,'[1]BD Unidades'!$A$3:$A$1424,$A1175),"-")</f>
        <v>3</v>
      </c>
      <c r="AS1175" s="28">
        <f>SUMIFS('[1]BD Unidades'!$BC$3:$BC$1424,'[1]BD Unidades'!$A$3:$A$1424,$A1175)</f>
        <v>6.2558837309020319E-3</v>
      </c>
      <c r="AT1175" s="28">
        <f>SUMIFS('[1]BD Unidades'!$BE$3:$BE$1424,'[1]BD Unidades'!$A$3:$A$1424,$A1175)</f>
        <v>0.98621109882421976</v>
      </c>
      <c r="AU1175" s="29">
        <f t="shared" si="74"/>
        <v>0.9800414768558503</v>
      </c>
      <c r="AV1175" s="30">
        <f t="shared" si="75"/>
        <v>1.15E-2</v>
      </c>
      <c r="AW1175" s="25">
        <f>IFERROR(SUMIFS('[1]BD Unidades'!$BI$3:$BI$1424,'[1]BD Unidades'!$A$3:$A$1424,$A1175),"-")</f>
        <v>2.9742074262263132</v>
      </c>
      <c r="AX1175" s="25">
        <f>IFERROR(SUMIFS('[1]BD Unidades'!$BJ$3:$BJ$1424,'[1]BD Unidades'!$A$3:$A$1424,$A1175),"-")</f>
        <v>1.9132409563894213</v>
      </c>
    </row>
    <row r="1176" spans="1:50" ht="14.4" x14ac:dyDescent="0.3">
      <c r="A1176" s="7">
        <v>1962</v>
      </c>
      <c r="B1176" s="7" t="s">
        <v>5734</v>
      </c>
      <c r="D1176" s="8" t="s">
        <v>5735</v>
      </c>
      <c r="E1176" s="19" t="s">
        <v>5722</v>
      </c>
      <c r="F1176" s="19" t="s">
        <v>5722</v>
      </c>
      <c r="G1176" s="19" t="s">
        <v>5730</v>
      </c>
      <c r="H1176" s="19">
        <v>1</v>
      </c>
      <c r="I1176" s="19">
        <v>2024</v>
      </c>
      <c r="J1176" s="19" t="s">
        <v>45</v>
      </c>
      <c r="K1176" s="19" t="s">
        <v>5267</v>
      </c>
      <c r="L1176" s="19" t="s">
        <v>213</v>
      </c>
      <c r="M1176" s="19" t="s">
        <v>164</v>
      </c>
      <c r="N1176" s="19" t="s">
        <v>831</v>
      </c>
      <c r="O1176" s="19" t="s">
        <v>831</v>
      </c>
      <c r="P1176" s="19" t="s">
        <v>51</v>
      </c>
      <c r="Q1176" s="9" t="s">
        <v>5736</v>
      </c>
      <c r="R1176" s="20">
        <v>3.0350000000000001</v>
      </c>
      <c r="S1176" s="20">
        <v>1.1499999999999999</v>
      </c>
      <c r="T1176" s="20">
        <v>3</v>
      </c>
      <c r="U1176" s="20" t="s">
        <v>397</v>
      </c>
      <c r="V1176" s="21">
        <f>_xlfn.XLOOKUP(D1176,'[1]Gen. Real'!$A:$A,'[1]Gen. Real'!$C:$C,"-",0)</f>
        <v>2.5699999999999998E-3</v>
      </c>
      <c r="W1176" s="22"/>
      <c r="X1176" s="22" t="str">
        <f>_xlfn.XLOOKUP(D1176,[1]Vertimiento!$A:$A,[1]Vertimiento!$E:$E,"-",0)</f>
        <v>-</v>
      </c>
      <c r="Y1176" s="23" t="str">
        <f t="shared" si="72"/>
        <v>-</v>
      </c>
      <c r="Z1176" s="19" t="str">
        <f>_xlfn.XLOOKUP(D1176,[1]Cmg!$I$4:$I$85,[1]Cmg!$M$4:$M$85,"----",0,1)</f>
        <v>----</v>
      </c>
      <c r="AA1176" s="19" t="str">
        <f>_xlfn.XLOOKUP(D1176,[1]Cmg!$A$4:$A$89,[1]Cmg!$B$4:$B$89,"----",0,1)</f>
        <v>----</v>
      </c>
      <c r="AB1176" s="19" t="str">
        <f>_xlfn.XLOOKUP(D1176,[1]Cmg!$E$4:$E$89,[1]Cmg!$F$4:$F$89,"----",0,1)</f>
        <v>----</v>
      </c>
      <c r="AC1176" s="19" t="str">
        <f>_xlfn.XLOOKUP(D1176,[1]Cmg!$O$4:$O$89,[1]Cmg!$P$4:$P$89,"----",0,1)</f>
        <v>----</v>
      </c>
      <c r="AD1176" s="24" t="str">
        <f>_xlfn.XLOOKUP(D1176,[1]Cmg!$S$4:$S$89,[1]Cmg!$U$4:$U$89,"----",0,1)</f>
        <v>----</v>
      </c>
      <c r="AG1176" s="25">
        <f>IFERROR(SUMIFS('[1]BD Unidades'!$AH:$AH,'[1]BD Unidades'!$A:$A,'BD Centrales 2023'!$A1176),"-")</f>
        <v>3</v>
      </c>
      <c r="AH1176" s="25">
        <f>SUMIFS('[1]BD Unidades'!$AJ$3:$AJ$1424,'[1]BD Unidades'!$A$3:$A$1424,$A1176)</f>
        <v>7724.4151565074098</v>
      </c>
      <c r="AI1176" s="25">
        <f>SUMIFS('[1]BD Unidades'!$AL$3:$AL$1424,'[1]BD Unidades'!$A$3:$A$1424,$A1176)</f>
        <v>0</v>
      </c>
      <c r="AJ1176" s="26">
        <f t="shared" si="73"/>
        <v>0</v>
      </c>
      <c r="AK1176" s="27">
        <f>IFERROR(SUMIFS('[1]BD Unidades'!$AO$3:$AO$1424,'[1]BD Unidades'!$A$3:$A$1424,$A1176),"-")</f>
        <v>0</v>
      </c>
      <c r="AL1176" s="27">
        <f>IFERROR(SUMIFS('[1]BD Unidades'!$AQ$3:$AQ$1424,'[1]BD Unidades'!$A$3:$A$1424,$A1176),"-")</f>
        <v>0</v>
      </c>
      <c r="AM1176" s="27">
        <f>IFERROR(SUMIFS('[1]BD Unidades'!$AS$3:$AS$1424,'[1]BD Unidades'!$A$3:$A$1424,$A1176),"-")</f>
        <v>0</v>
      </c>
      <c r="AN1176" s="27">
        <f>IFERROR(SUMIFS('[1]BD Unidades'!$AU$3:$AU$1424,'[1]BD Unidades'!$A$3:$A$1424,$A1176),"-")</f>
        <v>0</v>
      </c>
      <c r="AO1176" s="27"/>
      <c r="AP1176" s="27"/>
      <c r="AQ1176" s="25">
        <f>IFERROR(SUMIFS('[1]BD Unidades'!$AZ$3:$AZ$1424,'[1]BD Unidades'!$A$3:$A$1424,$A1176),"-")</f>
        <v>3</v>
      </c>
      <c r="AR1176" s="25">
        <f>IFERROR(SUMIFS('[1]BD Unidades'!$BA$3:$BA$1424,'[1]BD Unidades'!$A$3:$A$1424,$A1176),"-")</f>
        <v>3</v>
      </c>
      <c r="AS1176" s="28">
        <f>SUMIFS('[1]BD Unidades'!$BC$3:$BC$1424,'[1]BD Unidades'!$A$3:$A$1424,$A1176)</f>
        <v>9.4121911037891252E-3</v>
      </c>
      <c r="AT1176" s="28">
        <f>SUMIFS('[1]BD Unidades'!$BE$3:$BE$1424,'[1]BD Unidades'!$A$3:$A$1424,$A1176)</f>
        <v>0.98054847178653903</v>
      </c>
      <c r="AU1176" s="29">
        <f t="shared" si="74"/>
        <v>0.97131936218355575</v>
      </c>
      <c r="AV1176" s="30">
        <f t="shared" si="75"/>
        <v>1.15E-2</v>
      </c>
      <c r="AW1176" s="25">
        <f>IFERROR(SUMIFS('[1]BD Unidades'!$BI$3:$BI$1424,'[1]BD Unidades'!$A$3:$A$1424,$A1176),"-")</f>
        <v>2.6569025750127917</v>
      </c>
      <c r="AX1176" s="25">
        <f>IFERROR(SUMIFS('[1]BD Unidades'!$BJ$3:$BJ$1424,'[1]BD Unidades'!$A$3:$A$1424,$A1176),"-")</f>
        <v>1.7091258594901348</v>
      </c>
    </row>
    <row r="1177" spans="1:50" ht="14.4" x14ac:dyDescent="0.3">
      <c r="A1177" s="7">
        <v>1978</v>
      </c>
      <c r="B1177" s="7" t="s">
        <v>6146</v>
      </c>
      <c r="D1177" s="8" t="s">
        <v>6147</v>
      </c>
      <c r="E1177" s="19" t="s">
        <v>5380</v>
      </c>
      <c r="F1177" s="19" t="s">
        <v>5380</v>
      </c>
      <c r="G1177" s="19" t="s">
        <v>6144</v>
      </c>
      <c r="H1177" s="19">
        <v>14</v>
      </c>
      <c r="I1177" s="19">
        <v>2024</v>
      </c>
      <c r="J1177" s="19" t="s">
        <v>45</v>
      </c>
      <c r="K1177" s="19" t="s">
        <v>5267</v>
      </c>
      <c r="L1177" s="19" t="s">
        <v>47</v>
      </c>
      <c r="M1177" s="19" t="s">
        <v>90</v>
      </c>
      <c r="N1177" s="19" t="s">
        <v>91</v>
      </c>
      <c r="O1177" s="19" t="s">
        <v>4265</v>
      </c>
      <c r="P1177" s="19" t="s">
        <v>51</v>
      </c>
      <c r="Q1177" s="9" t="s">
        <v>6148</v>
      </c>
      <c r="R1177" s="20">
        <v>26</v>
      </c>
      <c r="S1177" s="20">
        <v>2.2200000000000002</v>
      </c>
      <c r="T1177" s="20">
        <v>25.433800000000002</v>
      </c>
      <c r="U1177" s="20">
        <v>0.46800000000000003</v>
      </c>
      <c r="V1177" s="21">
        <f>_xlfn.XLOOKUP(D1177,'[1]Gen. Real'!$A:$A,'[1]Gen. Real'!$C:$C,"-",0)</f>
        <v>3.4970000000000001E-2</v>
      </c>
      <c r="W1177" s="22"/>
      <c r="X1177" s="22" t="str">
        <f>_xlfn.XLOOKUP(D1177,[1]Vertimiento!$A:$A,[1]Vertimiento!$E:$E,"-",0)</f>
        <v>-</v>
      </c>
      <c r="Y1177" s="23" t="str">
        <f t="shared" si="72"/>
        <v>-</v>
      </c>
      <c r="Z1177" s="19" t="str">
        <f>_xlfn.XLOOKUP(D1177,[1]Cmg!$I$4:$I$85,[1]Cmg!$M$4:$M$85,"----",0,1)</f>
        <v>----</v>
      </c>
      <c r="AA1177" s="19" t="str">
        <f>_xlfn.XLOOKUP(D1177,[1]Cmg!$A$4:$A$89,[1]Cmg!$B$4:$B$89,"----",0,1)</f>
        <v>----</v>
      </c>
      <c r="AB1177" s="19" t="str">
        <f>_xlfn.XLOOKUP(D1177,[1]Cmg!$E$4:$E$89,[1]Cmg!$F$4:$F$89,"----",0,1)</f>
        <v>----</v>
      </c>
      <c r="AC1177" s="19" t="str">
        <f>_xlfn.XLOOKUP(D1177,[1]Cmg!$O$4:$O$89,[1]Cmg!$P$4:$P$89,"----",0,1)</f>
        <v>----</v>
      </c>
      <c r="AD1177" s="24" t="str">
        <f>_xlfn.XLOOKUP(D1177,[1]Cmg!$S$4:$S$89,[1]Cmg!$U$4:$U$89,"----",0,1)</f>
        <v>----</v>
      </c>
      <c r="AG1177" s="25">
        <f>IFERROR(SUMIFS('[1]BD Unidades'!$AH:$AH,'[1]BD Unidades'!$A:$A,'BD Centrales 2023'!$A1177),"-")</f>
        <v>26.000800000000002</v>
      </c>
      <c r="AH1177" s="25">
        <f>SUMIFS('[1]BD Unidades'!$AJ$3:$AJ$1424,'[1]BD Unidades'!$A$3:$A$1424,$A1177)</f>
        <v>8663.2665538461551</v>
      </c>
      <c r="AI1177" s="25">
        <f>SUMIFS('[1]BD Unidades'!$AL$3:$AL$1424,'[1]BD Unidades'!$A$3:$A$1424,$A1177)</f>
        <v>2.4000738461538464</v>
      </c>
      <c r="AJ1177" s="26">
        <f t="shared" si="73"/>
        <v>2.7696355621206173E-4</v>
      </c>
      <c r="AK1177" s="27">
        <f>IFERROR(SUMIFS('[1]BD Unidades'!$AO$3:$AO$1424,'[1]BD Unidades'!$A$3:$A$1424,$A1177),"-")</f>
        <v>0</v>
      </c>
      <c r="AL1177" s="27">
        <f>IFERROR(SUMIFS('[1]BD Unidades'!$AQ$3:$AQ$1424,'[1]BD Unidades'!$A$3:$A$1424,$A1177),"-")</f>
        <v>0</v>
      </c>
      <c r="AM1177" s="27">
        <f>IFERROR(SUMIFS('[1]BD Unidades'!$AS$3:$AS$1424,'[1]BD Unidades'!$A$3:$A$1424,$A1177),"-")</f>
        <v>0</v>
      </c>
      <c r="AN1177" s="27">
        <f>IFERROR(SUMIFS('[1]BD Unidades'!$AU$3:$AU$1424,'[1]BD Unidades'!$A$3:$A$1424,$A1177),"-")</f>
        <v>0</v>
      </c>
      <c r="AO1177" s="27"/>
      <c r="AP1177" s="27"/>
      <c r="AQ1177" s="25">
        <f>IFERROR(SUMIFS('[1]BD Unidades'!$AZ$3:$AZ$1424,'[1]BD Unidades'!$A$3:$A$1424,$A1177),"-")</f>
        <v>26.000800000000002</v>
      </c>
      <c r="AR1177" s="25">
        <f>IFERROR(SUMIFS('[1]BD Unidades'!$BA$3:$BA$1424,'[1]BD Unidades'!$A$3:$A$1424,$A1177),"-")</f>
        <v>26.000800000000002</v>
      </c>
      <c r="AS1177" s="28">
        <f>SUMIFS('[1]BD Unidades'!$BC$3:$BC$1424,'[1]BD Unidades'!$A$3:$A$1424,$A1177)</f>
        <v>1.0000307692307693E-4</v>
      </c>
      <c r="AT1177" s="28">
        <f>SUMIFS('[1]BD Unidades'!$BE$3:$BE$1424,'[1]BD Unidades'!$A$3:$A$1424,$A1177)</f>
        <v>1.0000307692307693</v>
      </c>
      <c r="AU1177" s="29">
        <f t="shared" si="74"/>
        <v>0.99993076307682849</v>
      </c>
      <c r="AV1177" s="30">
        <f t="shared" si="75"/>
        <v>2.2200000000000001E-2</v>
      </c>
      <c r="AW1177" s="25">
        <f>IFERROR(SUMIFS('[1]BD Unidades'!$BI$3:$BI$1424,'[1]BD Unidades'!$A$3:$A$1424,$A1177),"-")</f>
        <v>25.431439161743999</v>
      </c>
      <c r="AX1177" s="25">
        <f>IFERROR(SUMIFS('[1]BD Unidades'!$BJ$3:$BJ$1424,'[1]BD Unidades'!$A$3:$A$1424,$A1177),"-")</f>
        <v>16.359474646968383</v>
      </c>
    </row>
    <row r="1178" spans="1:50" ht="14.4" x14ac:dyDescent="0.3">
      <c r="A1178" s="7">
        <v>2017</v>
      </c>
      <c r="B1178" s="7" t="s">
        <v>5605</v>
      </c>
      <c r="D1178" s="8" t="s">
        <v>5606</v>
      </c>
      <c r="E1178" s="19" t="s">
        <v>5602</v>
      </c>
      <c r="F1178" s="19" t="s">
        <v>5602</v>
      </c>
      <c r="G1178" s="19" t="s">
        <v>5607</v>
      </c>
      <c r="H1178" s="19">
        <v>1</v>
      </c>
      <c r="I1178" s="19">
        <v>2024</v>
      </c>
      <c r="J1178" s="19" t="s">
        <v>45</v>
      </c>
      <c r="K1178" s="19" t="s">
        <v>5267</v>
      </c>
      <c r="L1178" s="19" t="s">
        <v>213</v>
      </c>
      <c r="M1178" s="19" t="s">
        <v>82</v>
      </c>
      <c r="N1178" s="19" t="s">
        <v>83</v>
      </c>
      <c r="O1178" s="19" t="s">
        <v>5609</v>
      </c>
      <c r="P1178" s="19" t="s">
        <v>51</v>
      </c>
      <c r="Q1178" s="9" t="s">
        <v>5610</v>
      </c>
      <c r="R1178" s="20">
        <v>3.01</v>
      </c>
      <c r="S1178" s="20">
        <v>0.33</v>
      </c>
      <c r="T1178" s="20">
        <v>3</v>
      </c>
      <c r="U1178" s="20" t="s">
        <v>397</v>
      </c>
      <c r="V1178" s="21">
        <f>_xlfn.XLOOKUP(D1178,'[1]Gen. Real'!$A:$A,'[1]Gen. Real'!$C:$C,"-",0)</f>
        <v>1.5769999999999999E-2</v>
      </c>
      <c r="W1178" s="22"/>
      <c r="X1178" s="22" t="str">
        <f>_xlfn.XLOOKUP(D1178,[1]Vertimiento!$A:$A,[1]Vertimiento!$E:$E,"-",0)</f>
        <v>-</v>
      </c>
      <c r="Y1178" s="23" t="str">
        <f t="shared" si="72"/>
        <v>-</v>
      </c>
      <c r="Z1178" s="19" t="str">
        <f>_xlfn.XLOOKUP(D1178,[1]Cmg!$I$4:$I$85,[1]Cmg!$M$4:$M$85,"----",0,1)</f>
        <v>----</v>
      </c>
      <c r="AA1178" s="19" t="str">
        <f>_xlfn.XLOOKUP(D1178,[1]Cmg!$A$4:$A$89,[1]Cmg!$B$4:$B$89,"----",0,1)</f>
        <v>----</v>
      </c>
      <c r="AB1178" s="19" t="str">
        <f>_xlfn.XLOOKUP(D1178,[1]Cmg!$E$4:$E$89,[1]Cmg!$F$4:$F$89,"----",0,1)</f>
        <v>----</v>
      </c>
      <c r="AC1178" s="19" t="str">
        <f>_xlfn.XLOOKUP(D1178,[1]Cmg!$O$4:$O$89,[1]Cmg!$P$4:$P$89,"----",0,1)</f>
        <v>----</v>
      </c>
      <c r="AD1178" s="24" t="str">
        <f>_xlfn.XLOOKUP(D1178,[1]Cmg!$S$4:$S$89,[1]Cmg!$U$4:$U$89,"----",0,1)</f>
        <v>----</v>
      </c>
      <c r="AG1178" s="25">
        <f>IFERROR(SUMIFS('[1]BD Unidades'!$AH:$AH,'[1]BD Unidades'!$A:$A,'BD Centrales 2023'!$A1178),"-")</f>
        <v>3</v>
      </c>
      <c r="AH1178" s="25">
        <f>SUMIFS('[1]BD Unidades'!$AJ$3:$AJ$1424,'[1]BD Unidades'!$A$3:$A$1424,$A1178)</f>
        <v>4783.0564784053158</v>
      </c>
      <c r="AI1178" s="25">
        <f>SUMIFS('[1]BD Unidades'!$AL$3:$AL$1424,'[1]BD Unidades'!$A$3:$A$1424,$A1178)</f>
        <v>0</v>
      </c>
      <c r="AJ1178" s="26">
        <f t="shared" si="73"/>
        <v>0</v>
      </c>
      <c r="AK1178" s="27">
        <f>IFERROR(SUMIFS('[1]BD Unidades'!$AO$3:$AO$1424,'[1]BD Unidades'!$A$3:$A$1424,$A1178),"-")</f>
        <v>0</v>
      </c>
      <c r="AL1178" s="27">
        <f>IFERROR(SUMIFS('[1]BD Unidades'!$AQ$3:$AQ$1424,'[1]BD Unidades'!$A$3:$A$1424,$A1178),"-")</f>
        <v>0</v>
      </c>
      <c r="AM1178" s="27">
        <f>IFERROR(SUMIFS('[1]BD Unidades'!$AS$3:$AS$1424,'[1]BD Unidades'!$A$3:$A$1424,$A1178),"-")</f>
        <v>0</v>
      </c>
      <c r="AN1178" s="27">
        <f>IFERROR(SUMIFS('[1]BD Unidades'!$AU$3:$AU$1424,'[1]BD Unidades'!$A$3:$A$1424,$A1178),"-")</f>
        <v>0</v>
      </c>
      <c r="AO1178" s="27"/>
      <c r="AP1178" s="27"/>
      <c r="AQ1178" s="25">
        <f>IFERROR(SUMIFS('[1]BD Unidades'!$AZ$3:$AZ$1424,'[1]BD Unidades'!$A$3:$A$1424,$A1178),"-")</f>
        <v>0</v>
      </c>
      <c r="AR1178" s="25">
        <f>IFERROR(SUMIFS('[1]BD Unidades'!$BA$3:$BA$1424,'[1]BD Unidades'!$A$3:$A$1424,$A1178),"-")</f>
        <v>3</v>
      </c>
      <c r="AS1178" s="28">
        <f>SUMIFS('[1]BD Unidades'!$BC$3:$BC$1424,'[1]BD Unidades'!$A$3:$A$1424,$A1178)</f>
        <v>0</v>
      </c>
      <c r="AT1178" s="28">
        <f>SUMIFS('[1]BD Unidades'!$BE$3:$BE$1424,'[1]BD Unidades'!$A$3:$A$1424,$A1178)</f>
        <v>0</v>
      </c>
      <c r="AU1178" s="29">
        <f t="shared" si="74"/>
        <v>0</v>
      </c>
      <c r="AV1178" s="30">
        <f t="shared" si="75"/>
        <v>3.3E-3</v>
      </c>
      <c r="AW1178" s="25">
        <f>IFERROR(SUMIFS('[1]BD Unidades'!$BI$3:$BI$1424,'[1]BD Unidades'!$A$3:$A$1424,$A1178),"-")</f>
        <v>1.6281830136986299</v>
      </c>
      <c r="AX1178" s="25">
        <f>IFERROR(SUMIFS('[1]BD Unidades'!$BJ$3:$BJ$1424,'[1]BD Unidades'!$A$3:$A$1424,$A1178),"-")</f>
        <v>0.97846112471383151</v>
      </c>
    </row>
    <row r="1179" spans="1:50" ht="14.4" x14ac:dyDescent="0.3">
      <c r="A1179" s="7">
        <v>2033</v>
      </c>
      <c r="B1179" s="7" t="s">
        <v>5568</v>
      </c>
      <c r="D1179" s="8" t="s">
        <v>5569</v>
      </c>
      <c r="E1179" s="19" t="s">
        <v>5570</v>
      </c>
      <c r="F1179" s="19" t="s">
        <v>5570</v>
      </c>
      <c r="G1179" s="19" t="s">
        <v>5571</v>
      </c>
      <c r="H1179" s="19">
        <v>8</v>
      </c>
      <c r="I1179" s="19">
        <v>2024</v>
      </c>
      <c r="J1179" s="19" t="s">
        <v>45</v>
      </c>
      <c r="K1179" s="19" t="s">
        <v>5267</v>
      </c>
      <c r="L1179" s="19" t="s">
        <v>213</v>
      </c>
      <c r="M1179" s="19" t="s">
        <v>164</v>
      </c>
      <c r="N1179" s="19" t="s">
        <v>371</v>
      </c>
      <c r="O1179" s="19" t="s">
        <v>5573</v>
      </c>
      <c r="P1179" s="19" t="s">
        <v>51</v>
      </c>
      <c r="Q1179" s="9" t="s">
        <v>5574</v>
      </c>
      <c r="R1179" s="20">
        <v>3</v>
      </c>
      <c r="S1179" s="20">
        <v>0</v>
      </c>
      <c r="T1179" s="20">
        <v>3</v>
      </c>
      <c r="U1179" s="20" t="s">
        <v>397</v>
      </c>
      <c r="V1179" s="21">
        <f>_xlfn.XLOOKUP(D1179,'[1]Gen. Real'!$A:$A,'[1]Gen. Real'!$C:$C,"-",0)</f>
        <v>0</v>
      </c>
      <c r="W1179" s="22"/>
      <c r="X1179" s="22" t="str">
        <f>_xlfn.XLOOKUP(D1179,[1]Vertimiento!$A:$A,[1]Vertimiento!$E:$E,"-",0)</f>
        <v>-</v>
      </c>
      <c r="Y1179" s="23" t="str">
        <f t="shared" si="72"/>
        <v>-</v>
      </c>
      <c r="Z1179" s="19" t="str">
        <f>_xlfn.XLOOKUP(D1179,[1]Cmg!$I$4:$I$85,[1]Cmg!$M$4:$M$85,"----",0,1)</f>
        <v>----</v>
      </c>
      <c r="AA1179" s="19" t="str">
        <f>_xlfn.XLOOKUP(D1179,[1]Cmg!$A$4:$A$89,[1]Cmg!$B$4:$B$89,"----",0,1)</f>
        <v>----</v>
      </c>
      <c r="AB1179" s="19" t="str">
        <f>_xlfn.XLOOKUP(D1179,[1]Cmg!$E$4:$E$89,[1]Cmg!$F$4:$F$89,"----",0,1)</f>
        <v>----</v>
      </c>
      <c r="AC1179" s="19" t="str">
        <f>_xlfn.XLOOKUP(D1179,[1]Cmg!$O$4:$O$89,[1]Cmg!$P$4:$P$89,"----",0,1)</f>
        <v>----</v>
      </c>
      <c r="AD1179" s="24" t="str">
        <f>_xlfn.XLOOKUP(D1179,[1]Cmg!$S$4:$S$89,[1]Cmg!$U$4:$U$89,"----",0,1)</f>
        <v>----</v>
      </c>
      <c r="AG1179" s="25">
        <f>IFERROR(SUMIFS('[1]BD Unidades'!$AH:$AH,'[1]BD Unidades'!$A:$A,'BD Centrales 2023'!$A1179),"-")</f>
        <v>3</v>
      </c>
      <c r="AH1179" s="25">
        <f>SUMIFS('[1]BD Unidades'!$AJ$3:$AJ$1424,'[1]BD Unidades'!$A$3:$A$1424,$A1179)</f>
        <v>8760</v>
      </c>
      <c r="AI1179" s="25">
        <f>SUMIFS('[1]BD Unidades'!$AL$3:$AL$1424,'[1]BD Unidades'!$A$3:$A$1424,$A1179)</f>
        <v>0</v>
      </c>
      <c r="AJ1179" s="26">
        <f t="shared" si="73"/>
        <v>0</v>
      </c>
      <c r="AK1179" s="27">
        <f>IFERROR(SUMIFS('[1]BD Unidades'!$AO$3:$AO$1424,'[1]BD Unidades'!$A$3:$A$1424,$A1179),"-")</f>
        <v>0</v>
      </c>
      <c r="AL1179" s="27">
        <f>IFERROR(SUMIFS('[1]BD Unidades'!$AQ$3:$AQ$1424,'[1]BD Unidades'!$A$3:$A$1424,$A1179),"-")</f>
        <v>0</v>
      </c>
      <c r="AM1179" s="27">
        <f>IFERROR(SUMIFS('[1]BD Unidades'!$AS$3:$AS$1424,'[1]BD Unidades'!$A$3:$A$1424,$A1179),"-")</f>
        <v>0</v>
      </c>
      <c r="AN1179" s="27">
        <f>IFERROR(SUMIFS('[1]BD Unidades'!$AU$3:$AU$1424,'[1]BD Unidades'!$A$3:$A$1424,$A1179),"-")</f>
        <v>0</v>
      </c>
      <c r="AO1179" s="27"/>
      <c r="AP1179" s="27"/>
      <c r="AQ1179" s="25">
        <f>IFERROR(SUMIFS('[1]BD Unidades'!$AZ$3:$AZ$1424,'[1]BD Unidades'!$A$3:$A$1424,$A1179),"-")</f>
        <v>3</v>
      </c>
      <c r="AR1179" s="25">
        <f>IFERROR(SUMIFS('[1]BD Unidades'!$BA$3:$BA$1424,'[1]BD Unidades'!$A$3:$A$1424,$A1179),"-")</f>
        <v>3</v>
      </c>
      <c r="AS1179" s="28">
        <f>SUMIFS('[1]BD Unidades'!$BC$3:$BC$1424,'[1]BD Unidades'!$A$3:$A$1424,$A1179)</f>
        <v>7.1688920547945201E-3</v>
      </c>
      <c r="AT1179" s="28">
        <f>SUMIFS('[1]BD Unidades'!$BE$3:$BE$1424,'[1]BD Unidades'!$A$3:$A$1424,$A1179)</f>
        <v>1</v>
      </c>
      <c r="AU1179" s="29">
        <f t="shared" si="74"/>
        <v>0.99283110794520546</v>
      </c>
      <c r="AV1179" s="30">
        <f t="shared" si="75"/>
        <v>0</v>
      </c>
      <c r="AW1179" s="25">
        <f>IFERROR(SUMIFS('[1]BD Unidades'!$BI$3:$BI$1424,'[1]BD Unidades'!$A$3:$A$1424,$A1179),"-")</f>
        <v>2.9784933238356159</v>
      </c>
      <c r="AX1179" s="25">
        <f>IFERROR(SUMIFS('[1]BD Unidades'!$BJ$3:$BJ$1424,'[1]BD Unidades'!$A$3:$A$1424,$A1179),"-")</f>
        <v>1.9159979782328551</v>
      </c>
    </row>
    <row r="1180" spans="1:50" ht="14.4" x14ac:dyDescent="0.3">
      <c r="A1180" s="7">
        <v>2065</v>
      </c>
      <c r="B1180" s="7" t="s">
        <v>5552</v>
      </c>
      <c r="D1180" s="8" t="s">
        <v>5553</v>
      </c>
      <c r="E1180" s="19" t="s">
        <v>5554</v>
      </c>
      <c r="F1180" s="19" t="s">
        <v>5554</v>
      </c>
      <c r="G1180" s="19" t="s">
        <v>5555</v>
      </c>
      <c r="H1180" s="19">
        <v>6</v>
      </c>
      <c r="I1180" s="19">
        <v>2024</v>
      </c>
      <c r="J1180" s="19" t="s">
        <v>45</v>
      </c>
      <c r="K1180" s="19" t="s">
        <v>5267</v>
      </c>
      <c r="L1180" s="19" t="s">
        <v>213</v>
      </c>
      <c r="M1180" s="19" t="s">
        <v>164</v>
      </c>
      <c r="N1180" s="19" t="s">
        <v>2819</v>
      </c>
      <c r="O1180" s="19" t="s">
        <v>3521</v>
      </c>
      <c r="P1180" s="19" t="s">
        <v>51</v>
      </c>
      <c r="Q1180" s="9" t="s">
        <v>2368</v>
      </c>
      <c r="R1180" s="20">
        <v>3.01</v>
      </c>
      <c r="S1180" s="20">
        <v>0.33</v>
      </c>
      <c r="T1180" s="20">
        <v>3</v>
      </c>
      <c r="U1180" s="20" t="s">
        <v>397</v>
      </c>
      <c r="V1180" s="21" t="str">
        <f>_xlfn.XLOOKUP(D1180,'[1]Gen. Real'!$A:$A,'[1]Gen. Real'!$C:$C,"-",0)</f>
        <v>-</v>
      </c>
      <c r="W1180" s="22"/>
      <c r="X1180" s="22" t="str">
        <f>_xlfn.XLOOKUP(D1180,[1]Vertimiento!$A:$A,[1]Vertimiento!$E:$E,"-",0)</f>
        <v>-</v>
      </c>
      <c r="Y1180" s="23" t="str">
        <f t="shared" si="72"/>
        <v>-</v>
      </c>
      <c r="Z1180" s="19" t="str">
        <f>_xlfn.XLOOKUP(D1180,[1]Cmg!$I$4:$I$85,[1]Cmg!$M$4:$M$85,"----",0,1)</f>
        <v>----</v>
      </c>
      <c r="AA1180" s="19" t="str">
        <f>_xlfn.XLOOKUP(D1180,[1]Cmg!$A$4:$A$89,[1]Cmg!$B$4:$B$89,"----",0,1)</f>
        <v>----</v>
      </c>
      <c r="AB1180" s="19" t="str">
        <f>_xlfn.XLOOKUP(D1180,[1]Cmg!$E$4:$E$89,[1]Cmg!$F$4:$F$89,"----",0,1)</f>
        <v>----</v>
      </c>
      <c r="AC1180" s="19" t="str">
        <f>_xlfn.XLOOKUP(D1180,[1]Cmg!$O$4:$O$89,[1]Cmg!$P$4:$P$89,"----",0,1)</f>
        <v>----</v>
      </c>
      <c r="AD1180" s="24" t="str">
        <f>_xlfn.XLOOKUP(D1180,[1]Cmg!$S$4:$S$89,[1]Cmg!$U$4:$U$89,"----",0,1)</f>
        <v>----</v>
      </c>
      <c r="AG1180" s="25">
        <f>IFERROR(SUMIFS('[1]BD Unidades'!$AH:$AH,'[1]BD Unidades'!$A:$A,'BD Centrales 2023'!$A1180),"-")</f>
        <v>3</v>
      </c>
      <c r="AH1180" s="25">
        <f>SUMIFS('[1]BD Unidades'!$AJ$3:$AJ$1424,'[1]BD Unidades'!$A$3:$A$1424,$A1180)</f>
        <v>6769.4352159468444</v>
      </c>
      <c r="AI1180" s="25">
        <f>SUMIFS('[1]BD Unidades'!$AL$3:$AL$1424,'[1]BD Unidades'!$A$3:$A$1424,$A1180)</f>
        <v>0</v>
      </c>
      <c r="AJ1180" s="26">
        <f t="shared" si="73"/>
        <v>0</v>
      </c>
      <c r="AK1180" s="27">
        <f>IFERROR(SUMIFS('[1]BD Unidades'!$AO$3:$AO$1424,'[1]BD Unidades'!$A$3:$A$1424,$A1180),"-")</f>
        <v>0</v>
      </c>
      <c r="AL1180" s="27">
        <f>IFERROR(SUMIFS('[1]BD Unidades'!$AQ$3:$AQ$1424,'[1]BD Unidades'!$A$3:$A$1424,$A1180),"-")</f>
        <v>0</v>
      </c>
      <c r="AM1180" s="27">
        <f>IFERROR(SUMIFS('[1]BD Unidades'!$AS$3:$AS$1424,'[1]BD Unidades'!$A$3:$A$1424,$A1180),"-")</f>
        <v>0</v>
      </c>
      <c r="AN1180" s="27">
        <f>IFERROR(SUMIFS('[1]BD Unidades'!$AU$3:$AU$1424,'[1]BD Unidades'!$A$3:$A$1424,$A1180),"-")</f>
        <v>0</v>
      </c>
      <c r="AO1180" s="27"/>
      <c r="AP1180" s="27"/>
      <c r="AQ1180" s="25">
        <f>IFERROR(SUMIFS('[1]BD Unidades'!$AZ$3:$AZ$1424,'[1]BD Unidades'!$A$3:$A$1424,$A1180),"-")</f>
        <v>3</v>
      </c>
      <c r="AR1180" s="25">
        <f>IFERROR(SUMIFS('[1]BD Unidades'!$BA$3:$BA$1424,'[1]BD Unidades'!$A$3:$A$1424,$A1180),"-")</f>
        <v>3</v>
      </c>
      <c r="AS1180" s="28">
        <f>SUMIFS('[1]BD Unidades'!$BC$3:$BC$1424,'[1]BD Unidades'!$A$3:$A$1424,$A1180)</f>
        <v>9.4903654485049838E-3</v>
      </c>
      <c r="AT1180" s="28">
        <f>SUMIFS('[1]BD Unidades'!$BE$3:$BE$1424,'[1]BD Unidades'!$A$3:$A$1424,$A1180)</f>
        <v>0.99667774086378746</v>
      </c>
      <c r="AU1180" s="29">
        <f t="shared" si="74"/>
        <v>0.98721890486859976</v>
      </c>
      <c r="AV1180" s="30">
        <f t="shared" si="75"/>
        <v>3.3E-3</v>
      </c>
      <c r="AW1180" s="25">
        <f>IFERROR(SUMIFS('[1]BD Unidades'!$BI$3:$BI$1424,'[1]BD Unidades'!$A$3:$A$1424,$A1180),"-")</f>
        <v>2.303878964383562</v>
      </c>
      <c r="AX1180" s="25">
        <f>IFERROR(SUMIFS('[1]BD Unidades'!$BJ$3:$BJ$1424,'[1]BD Unidades'!$A$3:$A$1424,$A1180),"-")</f>
        <v>1.4820336854633593</v>
      </c>
    </row>
    <row r="1181" spans="1:50" ht="14.4" x14ac:dyDescent="0.3">
      <c r="A1181" s="7">
        <v>2142</v>
      </c>
      <c r="B1181" s="7" t="s">
        <v>5696</v>
      </c>
      <c r="D1181" s="8" t="s">
        <v>5697</v>
      </c>
      <c r="E1181" s="19" t="s">
        <v>5690</v>
      </c>
      <c r="F1181" s="19" t="s">
        <v>5690</v>
      </c>
      <c r="G1181" s="19" t="s">
        <v>5698</v>
      </c>
      <c r="H1181" s="19">
        <v>6</v>
      </c>
      <c r="I1181" s="19">
        <v>2024</v>
      </c>
      <c r="J1181" s="19" t="s">
        <v>45</v>
      </c>
      <c r="K1181" s="19" t="s">
        <v>5267</v>
      </c>
      <c r="L1181" s="19" t="s">
        <v>213</v>
      </c>
      <c r="M1181" s="19" t="s">
        <v>82</v>
      </c>
      <c r="N1181" s="19" t="s">
        <v>83</v>
      </c>
      <c r="O1181" s="19" t="s">
        <v>5609</v>
      </c>
      <c r="P1181" s="19" t="s">
        <v>51</v>
      </c>
      <c r="Q1181" s="9" t="s">
        <v>5610</v>
      </c>
      <c r="R1181" s="20">
        <v>3.01</v>
      </c>
      <c r="S1181" s="20">
        <v>0.33200000000000002</v>
      </c>
      <c r="T1181" s="20">
        <v>3</v>
      </c>
      <c r="U1181" s="20" t="s">
        <v>397</v>
      </c>
      <c r="V1181" s="21">
        <f>_xlfn.XLOOKUP(D1181,'[1]Gen. Real'!$A:$A,'[1]Gen. Real'!$C:$C,"-",0)</f>
        <v>3.8349999999999995E-2</v>
      </c>
      <c r="W1181" s="22"/>
      <c r="X1181" s="22" t="str">
        <f>_xlfn.XLOOKUP(D1181,[1]Vertimiento!$A:$A,[1]Vertimiento!$E:$E,"-",0)</f>
        <v>-</v>
      </c>
      <c r="Y1181" s="23" t="str">
        <f t="shared" si="72"/>
        <v>-</v>
      </c>
      <c r="Z1181" s="19" t="str">
        <f>_xlfn.XLOOKUP(D1181,[1]Cmg!$I$4:$I$85,[1]Cmg!$M$4:$M$85,"----",0,1)</f>
        <v>----</v>
      </c>
      <c r="AA1181" s="19" t="str">
        <f>_xlfn.XLOOKUP(D1181,[1]Cmg!$A$4:$A$89,[1]Cmg!$B$4:$B$89,"----",0,1)</f>
        <v>----</v>
      </c>
      <c r="AB1181" s="19" t="str">
        <f>_xlfn.XLOOKUP(D1181,[1]Cmg!$E$4:$E$89,[1]Cmg!$F$4:$F$89,"----",0,1)</f>
        <v>----</v>
      </c>
      <c r="AC1181" s="19" t="str">
        <f>_xlfn.XLOOKUP(D1181,[1]Cmg!$O$4:$O$89,[1]Cmg!$P$4:$P$89,"----",0,1)</f>
        <v>----</v>
      </c>
      <c r="AD1181" s="24" t="str">
        <f>_xlfn.XLOOKUP(D1181,[1]Cmg!$S$4:$S$89,[1]Cmg!$U$4:$U$89,"----",0,1)</f>
        <v>----</v>
      </c>
      <c r="AG1181" s="25">
        <f>IFERROR(SUMIFS('[1]BD Unidades'!$AH:$AH,'[1]BD Unidades'!$A:$A,'BD Centrales 2023'!$A1181),"-")</f>
        <v>3</v>
      </c>
      <c r="AH1181" s="25">
        <f>SUMIFS('[1]BD Unidades'!$AJ$3:$AJ$1424,'[1]BD Unidades'!$A$3:$A$1424,$A1181)</f>
        <v>4783.0564784053158</v>
      </c>
      <c r="AI1181" s="25">
        <f>SUMIFS('[1]BD Unidades'!$AL$3:$AL$1424,'[1]BD Unidades'!$A$3:$A$1424,$A1181)</f>
        <v>0</v>
      </c>
      <c r="AJ1181" s="26">
        <f t="shared" si="73"/>
        <v>0</v>
      </c>
      <c r="AK1181" s="27">
        <f>IFERROR(SUMIFS('[1]BD Unidades'!$AO$3:$AO$1424,'[1]BD Unidades'!$A$3:$A$1424,$A1181),"-")</f>
        <v>0</v>
      </c>
      <c r="AL1181" s="27">
        <f>IFERROR(SUMIFS('[1]BD Unidades'!$AQ$3:$AQ$1424,'[1]BD Unidades'!$A$3:$A$1424,$A1181),"-")</f>
        <v>0</v>
      </c>
      <c r="AM1181" s="27">
        <f>IFERROR(SUMIFS('[1]BD Unidades'!$AS$3:$AS$1424,'[1]BD Unidades'!$A$3:$A$1424,$A1181),"-")</f>
        <v>0</v>
      </c>
      <c r="AN1181" s="27">
        <f>IFERROR(SUMIFS('[1]BD Unidades'!$AU$3:$AU$1424,'[1]BD Unidades'!$A$3:$A$1424,$A1181),"-")</f>
        <v>0</v>
      </c>
      <c r="AO1181" s="27"/>
      <c r="AP1181" s="27"/>
      <c r="AQ1181" s="25">
        <f>IFERROR(SUMIFS('[1]BD Unidades'!$AZ$3:$AZ$1424,'[1]BD Unidades'!$A$3:$A$1424,$A1181),"-")</f>
        <v>0</v>
      </c>
      <c r="AR1181" s="25">
        <f>IFERROR(SUMIFS('[1]BD Unidades'!$BA$3:$BA$1424,'[1]BD Unidades'!$A$3:$A$1424,$A1181),"-")</f>
        <v>3</v>
      </c>
      <c r="AS1181" s="28">
        <f>SUMIFS('[1]BD Unidades'!$BC$3:$BC$1424,'[1]BD Unidades'!$A$3:$A$1424,$A1181)</f>
        <v>0</v>
      </c>
      <c r="AT1181" s="28">
        <f>SUMIFS('[1]BD Unidades'!$BE$3:$BE$1424,'[1]BD Unidades'!$A$3:$A$1424,$A1181)</f>
        <v>0</v>
      </c>
      <c r="AU1181" s="29">
        <f t="shared" si="74"/>
        <v>0</v>
      </c>
      <c r="AV1181" s="30">
        <f t="shared" si="75"/>
        <v>3.32E-3</v>
      </c>
      <c r="AW1181" s="25">
        <f>IFERROR(SUMIFS('[1]BD Unidades'!$BI$3:$BI$1424,'[1]BD Unidades'!$A$3:$A$1424,$A1181),"-")</f>
        <v>1.6281830136986299</v>
      </c>
      <c r="AX1181" s="25">
        <f>IFERROR(SUMIFS('[1]BD Unidades'!$BJ$3:$BJ$1424,'[1]BD Unidades'!$A$3:$A$1424,$A1181),"-")</f>
        <v>0.97846112471383151</v>
      </c>
    </row>
    <row r="1182" spans="1:50" ht="14.4" x14ac:dyDescent="0.3">
      <c r="A1182" s="7">
        <v>2172</v>
      </c>
      <c r="B1182" s="7" t="s">
        <v>5395</v>
      </c>
      <c r="D1182" s="8" t="s">
        <v>5396</v>
      </c>
      <c r="E1182" s="19" t="s">
        <v>5397</v>
      </c>
      <c r="F1182" s="19" t="s">
        <v>5398</v>
      </c>
      <c r="G1182" s="19" t="s">
        <v>5399</v>
      </c>
      <c r="H1182" s="19" t="s">
        <v>397</v>
      </c>
      <c r="I1182" s="19">
        <v>2024</v>
      </c>
      <c r="J1182" s="19" t="s">
        <v>45</v>
      </c>
      <c r="K1182" s="19" t="s">
        <v>5267</v>
      </c>
      <c r="L1182" s="19" t="s">
        <v>213</v>
      </c>
      <c r="M1182" s="19" t="s">
        <v>106</v>
      </c>
      <c r="N1182" s="19" t="s">
        <v>243</v>
      </c>
      <c r="O1182" s="19" t="s">
        <v>244</v>
      </c>
      <c r="P1182" s="19" t="s">
        <v>51</v>
      </c>
      <c r="Q1182" s="9" t="s">
        <v>5401</v>
      </c>
      <c r="R1182" s="20">
        <v>3</v>
      </c>
      <c r="S1182" s="20">
        <v>0</v>
      </c>
      <c r="T1182" s="20">
        <v>3</v>
      </c>
      <c r="U1182" s="20">
        <v>3</v>
      </c>
      <c r="V1182" s="21">
        <f>_xlfn.XLOOKUP(D1182,'[1]Gen. Real'!$A:$A,'[1]Gen. Real'!$C:$C,"-",0)</f>
        <v>2.9999999999999997E-5</v>
      </c>
      <c r="W1182" s="22"/>
      <c r="X1182" s="22" t="str">
        <f>_xlfn.XLOOKUP(D1182,[1]Vertimiento!$A:$A,[1]Vertimiento!$E:$E,"-",0)</f>
        <v>-</v>
      </c>
      <c r="Y1182" s="23" t="str">
        <f t="shared" si="72"/>
        <v>-</v>
      </c>
      <c r="Z1182" s="19" t="str">
        <f>_xlfn.XLOOKUP(D1182,[1]Cmg!$I$4:$I$85,[1]Cmg!$M$4:$M$85,"----",0,1)</f>
        <v>----</v>
      </c>
      <c r="AA1182" s="19" t="str">
        <f>_xlfn.XLOOKUP(D1182,[1]Cmg!$A$4:$A$89,[1]Cmg!$B$4:$B$89,"----",0,1)</f>
        <v>----</v>
      </c>
      <c r="AB1182" s="19" t="str">
        <f>_xlfn.XLOOKUP(D1182,[1]Cmg!$E$4:$E$89,[1]Cmg!$F$4:$F$89,"----",0,1)</f>
        <v>----</v>
      </c>
      <c r="AC1182" s="19" t="str">
        <f>_xlfn.XLOOKUP(D1182,[1]Cmg!$O$4:$O$89,[1]Cmg!$P$4:$P$89,"----",0,1)</f>
        <v>----</v>
      </c>
      <c r="AD1182" s="24" t="str">
        <f>_xlfn.XLOOKUP(D1182,[1]Cmg!$S$4:$S$89,[1]Cmg!$U$4:$U$89,"----",0,1)</f>
        <v>----</v>
      </c>
      <c r="AG1182" s="25">
        <f>IFERROR(SUMIFS('[1]BD Unidades'!$AH:$AH,'[1]BD Unidades'!$A:$A,'BD Centrales 2023'!$A1182),"-")</f>
        <v>3</v>
      </c>
      <c r="AH1182" s="25">
        <f>SUMIFS('[1]BD Unidades'!$AJ$3:$AJ$1424,'[1]BD Unidades'!$A$3:$A$1424,$A1182)</f>
        <v>2472</v>
      </c>
      <c r="AI1182" s="25">
        <f>SUMIFS('[1]BD Unidades'!$AL$3:$AL$1424,'[1]BD Unidades'!$A$3:$A$1424,$A1182)</f>
        <v>0</v>
      </c>
      <c r="AJ1182" s="26">
        <f t="shared" si="73"/>
        <v>0</v>
      </c>
      <c r="AK1182" s="27">
        <f>IFERROR(SUMIFS('[1]BD Unidades'!$AO$3:$AO$1424,'[1]BD Unidades'!$A$3:$A$1424,$A1182),"-")</f>
        <v>0</v>
      </c>
      <c r="AL1182" s="27">
        <f>IFERROR(SUMIFS('[1]BD Unidades'!$AQ$3:$AQ$1424,'[1]BD Unidades'!$A$3:$A$1424,$A1182),"-")</f>
        <v>0</v>
      </c>
      <c r="AM1182" s="27">
        <f>IFERROR(SUMIFS('[1]BD Unidades'!$AS$3:$AS$1424,'[1]BD Unidades'!$A$3:$A$1424,$A1182),"-")</f>
        <v>0</v>
      </c>
      <c r="AN1182" s="27">
        <f>IFERROR(SUMIFS('[1]BD Unidades'!$AU$3:$AU$1424,'[1]BD Unidades'!$A$3:$A$1424,$A1182),"-")</f>
        <v>0</v>
      </c>
      <c r="AO1182" s="27"/>
      <c r="AP1182" s="27"/>
      <c r="AQ1182" s="25">
        <f>IFERROR(SUMIFS('[1]BD Unidades'!$AZ$3:$AZ$1424,'[1]BD Unidades'!$A$3:$A$1424,$A1182),"-")</f>
        <v>3</v>
      </c>
      <c r="AR1182" s="25">
        <f>IFERROR(SUMIFS('[1]BD Unidades'!$BA$3:$BA$1424,'[1]BD Unidades'!$A$3:$A$1424,$A1182),"-")</f>
        <v>3</v>
      </c>
      <c r="AS1182" s="28">
        <f>SUMIFS('[1]BD Unidades'!$BC$3:$BC$1424,'[1]BD Unidades'!$A$3:$A$1424,$A1182)</f>
        <v>9.5219999999999992E-3</v>
      </c>
      <c r="AT1182" s="28">
        <f>SUMIFS('[1]BD Unidades'!$BE$3:$BE$1424,'[1]BD Unidades'!$A$3:$A$1424,$A1182)</f>
        <v>1</v>
      </c>
      <c r="AU1182" s="29">
        <f t="shared" si="74"/>
        <v>0.99047799999999997</v>
      </c>
      <c r="AV1182" s="30">
        <f t="shared" si="75"/>
        <v>0</v>
      </c>
      <c r="AW1182" s="25">
        <f>IFERROR(SUMIFS('[1]BD Unidades'!$BI$3:$BI$1424,'[1]BD Unidades'!$A$3:$A$1424,$A1182),"-")</f>
        <v>0.83851425205479402</v>
      </c>
      <c r="AX1182" s="25">
        <f>IFERROR(SUMIFS('[1]BD Unidades'!$BJ$3:$BJ$1424,'[1]BD Unidades'!$A$3:$A$1424,$A1182),"-")</f>
        <v>0.53939741909090422</v>
      </c>
    </row>
    <row r="1183" spans="1:50" ht="14.4" x14ac:dyDescent="0.3">
      <c r="A1183" s="7">
        <v>2196</v>
      </c>
      <c r="B1183" s="7" t="s">
        <v>5547</v>
      </c>
      <c r="D1183" s="8" t="s">
        <v>5548</v>
      </c>
      <c r="E1183" s="19" t="s">
        <v>5549</v>
      </c>
      <c r="F1183" s="19" t="s">
        <v>5549</v>
      </c>
      <c r="G1183" s="19" t="s">
        <v>5550</v>
      </c>
      <c r="H1183" s="19" t="s">
        <v>397</v>
      </c>
      <c r="I1183" s="19">
        <v>2024</v>
      </c>
      <c r="J1183" s="19" t="s">
        <v>45</v>
      </c>
      <c r="K1183" s="19" t="s">
        <v>5267</v>
      </c>
      <c r="L1183" s="19" t="s">
        <v>213</v>
      </c>
      <c r="M1183" s="19" t="s">
        <v>164</v>
      </c>
      <c r="N1183" s="19" t="s">
        <v>707</v>
      </c>
      <c r="O1183" s="19" t="s">
        <v>708</v>
      </c>
      <c r="P1183" s="19" t="s">
        <v>51</v>
      </c>
      <c r="Q1183" s="9" t="s">
        <v>5551</v>
      </c>
      <c r="R1183" s="20">
        <v>3.0150000000000001</v>
      </c>
      <c r="S1183" s="20">
        <v>0.5</v>
      </c>
      <c r="T1183" s="20">
        <v>3</v>
      </c>
      <c r="U1183" s="20">
        <v>3</v>
      </c>
      <c r="V1183" s="21" t="str">
        <f>_xlfn.XLOOKUP(D1183,'[1]Gen. Real'!$A:$A,'[1]Gen. Real'!$C:$C,"-",0)</f>
        <v>-</v>
      </c>
      <c r="W1183" s="22"/>
      <c r="X1183" s="22" t="str">
        <f>_xlfn.XLOOKUP(D1183,[1]Vertimiento!$A:$A,[1]Vertimiento!$E:$E,"-",0)</f>
        <v>-</v>
      </c>
      <c r="Y1183" s="23" t="str">
        <f t="shared" si="72"/>
        <v>-</v>
      </c>
      <c r="Z1183" s="19" t="str">
        <f>_xlfn.XLOOKUP(D1183,[1]Cmg!$I$4:$I$85,[1]Cmg!$M$4:$M$85,"----",0,1)</f>
        <v>----</v>
      </c>
      <c r="AA1183" s="19" t="str">
        <f>_xlfn.XLOOKUP(D1183,[1]Cmg!$A$4:$A$89,[1]Cmg!$B$4:$B$89,"----",0,1)</f>
        <v>----</v>
      </c>
      <c r="AB1183" s="19" t="str">
        <f>_xlfn.XLOOKUP(D1183,[1]Cmg!$E$4:$E$89,[1]Cmg!$F$4:$F$89,"----",0,1)</f>
        <v>----</v>
      </c>
      <c r="AC1183" s="19" t="str">
        <f>_xlfn.XLOOKUP(D1183,[1]Cmg!$O$4:$O$89,[1]Cmg!$P$4:$P$89,"----",0,1)</f>
        <v>----</v>
      </c>
      <c r="AD1183" s="24" t="str">
        <f>_xlfn.XLOOKUP(D1183,[1]Cmg!$S$4:$S$89,[1]Cmg!$U$4:$U$89,"----",0,1)</f>
        <v>----</v>
      </c>
      <c r="AG1183" s="25">
        <f>IFERROR(SUMIFS('[1]BD Unidades'!$AH:$AH,'[1]BD Unidades'!$A:$A,'BD Centrales 2023'!$A1183),"-")</f>
        <v>3</v>
      </c>
      <c r="AH1183" s="25">
        <f>SUMIFS('[1]BD Unidades'!$AJ$3:$AJ$1424,'[1]BD Unidades'!$A$3:$A$1424,$A1183)</f>
        <v>2101.4925373134329</v>
      </c>
      <c r="AI1183" s="25">
        <f>SUMIFS('[1]BD Unidades'!$AL$3:$AL$1424,'[1]BD Unidades'!$A$3:$A$1424,$A1183)</f>
        <v>0</v>
      </c>
      <c r="AJ1183" s="26">
        <f t="shared" si="73"/>
        <v>0</v>
      </c>
      <c r="AK1183" s="27">
        <f>IFERROR(SUMIFS('[1]BD Unidades'!$AO$3:$AO$1424,'[1]BD Unidades'!$A$3:$A$1424,$A1183),"-")</f>
        <v>0</v>
      </c>
      <c r="AL1183" s="27">
        <f>IFERROR(SUMIFS('[1]BD Unidades'!$AQ$3:$AQ$1424,'[1]BD Unidades'!$A$3:$A$1424,$A1183),"-")</f>
        <v>0</v>
      </c>
      <c r="AM1183" s="27">
        <f>IFERROR(SUMIFS('[1]BD Unidades'!$AS$3:$AS$1424,'[1]BD Unidades'!$A$3:$A$1424,$A1183),"-")</f>
        <v>0</v>
      </c>
      <c r="AN1183" s="27">
        <f>IFERROR(SUMIFS('[1]BD Unidades'!$AU$3:$AU$1424,'[1]BD Unidades'!$A$3:$A$1424,$A1183),"-")</f>
        <v>0</v>
      </c>
      <c r="AO1183" s="27"/>
      <c r="AP1183" s="27"/>
      <c r="AQ1183" s="25">
        <f>IFERROR(SUMIFS('[1]BD Unidades'!$AZ$3:$AZ$1424,'[1]BD Unidades'!$A$3:$A$1424,$A1183),"-")</f>
        <v>3</v>
      </c>
      <c r="AR1183" s="25">
        <f>IFERROR(SUMIFS('[1]BD Unidades'!$BA$3:$BA$1424,'[1]BD Unidades'!$A$3:$A$1424,$A1183),"-")</f>
        <v>3</v>
      </c>
      <c r="AS1183" s="28">
        <f>SUMIFS('[1]BD Unidades'!$BC$3:$BC$1424,'[1]BD Unidades'!$A$3:$A$1424,$A1183)</f>
        <v>9.4746268656716402E-3</v>
      </c>
      <c r="AT1183" s="28">
        <f>SUMIFS('[1]BD Unidades'!$BE$3:$BE$1424,'[1]BD Unidades'!$A$3:$A$1424,$A1183)</f>
        <v>0.99502487562189046</v>
      </c>
      <c r="AU1183" s="29">
        <f t="shared" si="74"/>
        <v>0.98559738620331172</v>
      </c>
      <c r="AV1183" s="30">
        <f t="shared" si="75"/>
        <v>5.0000000000000001E-3</v>
      </c>
      <c r="AW1183" s="25">
        <f>IFERROR(SUMIFS('[1]BD Unidades'!$BI$3:$BI$1424,'[1]BD Unidades'!$A$3:$A$1424,$A1183),"-")</f>
        <v>0.7164005260273969</v>
      </c>
      <c r="AX1183" s="25">
        <f>IFERROR(SUMIFS('[1]BD Unidades'!$BJ$3:$BJ$1424,'[1]BD Unidades'!$A$3:$A$1424,$A1183),"-")</f>
        <v>0.46084439689319978</v>
      </c>
    </row>
    <row r="1184" spans="1:50" ht="27.6" x14ac:dyDescent="0.3">
      <c r="A1184" s="7">
        <v>2228</v>
      </c>
      <c r="B1184" s="7" t="s">
        <v>6178</v>
      </c>
      <c r="D1184" s="8" t="s">
        <v>6179</v>
      </c>
      <c r="E1184" s="19" t="s">
        <v>6180</v>
      </c>
      <c r="F1184" s="19" t="s">
        <v>6180</v>
      </c>
      <c r="G1184" s="19" t="s">
        <v>6181</v>
      </c>
      <c r="H1184" s="19">
        <v>12</v>
      </c>
      <c r="I1184" s="19">
        <v>2024</v>
      </c>
      <c r="J1184" s="19" t="s">
        <v>45</v>
      </c>
      <c r="K1184" s="19" t="s">
        <v>5267</v>
      </c>
      <c r="L1184" s="19" t="s">
        <v>47</v>
      </c>
      <c r="M1184" s="19" t="s">
        <v>2737</v>
      </c>
      <c r="N1184" s="19" t="s">
        <v>6183</v>
      </c>
      <c r="O1184" s="19" t="s">
        <v>6183</v>
      </c>
      <c r="P1184" s="19" t="s">
        <v>51</v>
      </c>
      <c r="Q1184" s="9" t="s">
        <v>6184</v>
      </c>
      <c r="R1184" s="20">
        <v>23.75</v>
      </c>
      <c r="S1184" s="20">
        <v>10</v>
      </c>
      <c r="T1184" s="20">
        <v>21.375</v>
      </c>
      <c r="U1184" s="20">
        <v>0.48</v>
      </c>
      <c r="V1184" s="21" t="str">
        <f>_xlfn.XLOOKUP(D1184,'[1]Gen. Real'!$A:$A,'[1]Gen. Real'!$C:$C,"-",0)</f>
        <v>-</v>
      </c>
      <c r="W1184" s="22"/>
      <c r="X1184" s="22" t="str">
        <f>_xlfn.XLOOKUP(D1184,[1]Vertimiento!$A:$A,[1]Vertimiento!$E:$E,"-",0)</f>
        <v>-</v>
      </c>
      <c r="Y1184" s="23" t="str">
        <f t="shared" si="72"/>
        <v>-</v>
      </c>
      <c r="Z1184" s="19" t="str">
        <f>_xlfn.XLOOKUP(D1184,[1]Cmg!$I$4:$I$85,[1]Cmg!$M$4:$M$85,"----",0,1)</f>
        <v>----</v>
      </c>
      <c r="AA1184" s="19" t="str">
        <f>_xlfn.XLOOKUP(D1184,[1]Cmg!$A$4:$A$89,[1]Cmg!$B$4:$B$89,"----",0,1)</f>
        <v>----</v>
      </c>
      <c r="AB1184" s="19" t="str">
        <f>_xlfn.XLOOKUP(D1184,[1]Cmg!$E$4:$E$89,[1]Cmg!$F$4:$F$89,"----",0,1)</f>
        <v>----</v>
      </c>
      <c r="AC1184" s="19" t="str">
        <f>_xlfn.XLOOKUP(D1184,[1]Cmg!$O$4:$O$89,[1]Cmg!$P$4:$P$89,"----",0,1)</f>
        <v>----</v>
      </c>
      <c r="AD1184" s="24" t="str">
        <f>_xlfn.XLOOKUP(D1184,[1]Cmg!$S$4:$S$89,[1]Cmg!$U$4:$U$89,"----",0,1)</f>
        <v>----</v>
      </c>
      <c r="AG1184" s="25">
        <f>IFERROR(SUMIFS('[1]BD Unidades'!$AH:$AH,'[1]BD Unidades'!$A:$A,'BD Centrales 2023'!$A1184),"-")</f>
        <v>0</v>
      </c>
      <c r="AH1184" s="25">
        <f>SUMIFS('[1]BD Unidades'!$AJ$3:$AJ$1424,'[1]BD Unidades'!$A$3:$A$1424,$A1184)</f>
        <v>0</v>
      </c>
      <c r="AI1184" s="25">
        <f>SUMIFS('[1]BD Unidades'!$AL$3:$AL$1424,'[1]BD Unidades'!$A$3:$A$1424,$A1184)</f>
        <v>0</v>
      </c>
      <c r="AJ1184" s="26" t="str">
        <f t="shared" si="73"/>
        <v>-</v>
      </c>
      <c r="AK1184" s="27">
        <f>IFERROR(SUMIFS('[1]BD Unidades'!$AO$3:$AO$1424,'[1]BD Unidades'!$A$3:$A$1424,$A1184),"-")</f>
        <v>0</v>
      </c>
      <c r="AL1184" s="27">
        <f>IFERROR(SUMIFS('[1]BD Unidades'!$AQ$3:$AQ$1424,'[1]BD Unidades'!$A$3:$A$1424,$A1184),"-")</f>
        <v>0</v>
      </c>
      <c r="AM1184" s="27">
        <f>IFERROR(SUMIFS('[1]BD Unidades'!$AS$3:$AS$1424,'[1]BD Unidades'!$A$3:$A$1424,$A1184),"-")</f>
        <v>0</v>
      </c>
      <c r="AN1184" s="27">
        <f>IFERROR(SUMIFS('[1]BD Unidades'!$AU$3:$AU$1424,'[1]BD Unidades'!$A$3:$A$1424,$A1184),"-")</f>
        <v>0</v>
      </c>
      <c r="AO1184" s="27"/>
      <c r="AP1184" s="27"/>
      <c r="AQ1184" s="25">
        <f>IFERROR(SUMIFS('[1]BD Unidades'!$AZ$3:$AZ$1424,'[1]BD Unidades'!$A$3:$A$1424,$A1184),"-")</f>
        <v>0</v>
      </c>
      <c r="AR1184" s="25">
        <f>IFERROR(SUMIFS('[1]BD Unidades'!$BA$3:$BA$1424,'[1]BD Unidades'!$A$3:$A$1424,$A1184),"-")</f>
        <v>0</v>
      </c>
      <c r="AS1184" s="28">
        <f>SUMIFS('[1]BD Unidades'!$BC$3:$BC$1424,'[1]BD Unidades'!$A$3:$A$1424,$A1184)</f>
        <v>0</v>
      </c>
      <c r="AT1184" s="28">
        <f>SUMIFS('[1]BD Unidades'!$BE$3:$BE$1424,'[1]BD Unidades'!$A$3:$A$1424,$A1184)</f>
        <v>0</v>
      </c>
      <c r="AU1184" s="29">
        <f t="shared" si="74"/>
        <v>0</v>
      </c>
      <c r="AV1184" s="30">
        <f t="shared" si="75"/>
        <v>0.1</v>
      </c>
      <c r="AW1184" s="25">
        <f>IFERROR(SUMIFS('[1]BD Unidades'!$BI$3:$BI$1424,'[1]BD Unidades'!$A$3:$A$1424,$A1184),"-")</f>
        <v>0</v>
      </c>
      <c r="AX1184" s="25">
        <f>IFERROR(SUMIFS('[1]BD Unidades'!$BJ$3:$BJ$1424,'[1]BD Unidades'!$A$3:$A$1424,$A1184),"-")</f>
        <v>0</v>
      </c>
    </row>
    <row r="1185" spans="1:50" ht="14.4" x14ac:dyDescent="0.3">
      <c r="A1185" s="7">
        <v>2255</v>
      </c>
      <c r="B1185" s="7" t="s">
        <v>5463</v>
      </c>
      <c r="D1185" s="8" t="s">
        <v>5464</v>
      </c>
      <c r="E1185" s="19" t="s">
        <v>5459</v>
      </c>
      <c r="F1185" s="19" t="s">
        <v>5459</v>
      </c>
      <c r="G1185" s="19" t="s">
        <v>5465</v>
      </c>
      <c r="H1185" s="19">
        <v>1</v>
      </c>
      <c r="I1185" s="19">
        <v>2024</v>
      </c>
      <c r="J1185" s="19" t="s">
        <v>45</v>
      </c>
      <c r="K1185" s="19" t="s">
        <v>5267</v>
      </c>
      <c r="L1185" s="19" t="s">
        <v>213</v>
      </c>
      <c r="M1185" s="19" t="s">
        <v>164</v>
      </c>
      <c r="N1185" s="19" t="s">
        <v>371</v>
      </c>
      <c r="O1185" s="19" t="s">
        <v>5467</v>
      </c>
      <c r="P1185" s="19" t="s">
        <v>51</v>
      </c>
      <c r="Q1185" s="9" t="s">
        <v>5468</v>
      </c>
      <c r="R1185" s="20">
        <v>0.82499999999999996</v>
      </c>
      <c r="S1185" s="20">
        <v>3.03</v>
      </c>
      <c r="T1185" s="20">
        <v>0.8</v>
      </c>
      <c r="U1185" s="20" t="s">
        <v>397</v>
      </c>
      <c r="V1185" s="21" t="str">
        <f>_xlfn.XLOOKUP(D1185,'[1]Gen. Real'!$A:$A,'[1]Gen. Real'!$C:$C,"-",0)</f>
        <v>-</v>
      </c>
      <c r="W1185" s="22"/>
      <c r="X1185" s="22" t="str">
        <f>_xlfn.XLOOKUP(D1185,[1]Vertimiento!$A:$A,[1]Vertimiento!$E:$E,"-",0)</f>
        <v>-</v>
      </c>
      <c r="Y1185" s="23" t="str">
        <f t="shared" si="72"/>
        <v>-</v>
      </c>
      <c r="Z1185" s="19" t="str">
        <f>_xlfn.XLOOKUP(D1185,[1]Cmg!$I$4:$I$85,[1]Cmg!$M$4:$M$85,"----",0,1)</f>
        <v>----</v>
      </c>
      <c r="AA1185" s="19" t="str">
        <f>_xlfn.XLOOKUP(D1185,[1]Cmg!$A$4:$A$89,[1]Cmg!$B$4:$B$89,"----",0,1)</f>
        <v>----</v>
      </c>
      <c r="AB1185" s="19" t="str">
        <f>_xlfn.XLOOKUP(D1185,[1]Cmg!$E$4:$E$89,[1]Cmg!$F$4:$F$89,"----",0,1)</f>
        <v>----</v>
      </c>
      <c r="AC1185" s="19" t="str">
        <f>_xlfn.XLOOKUP(D1185,[1]Cmg!$O$4:$O$89,[1]Cmg!$P$4:$P$89,"----",0,1)</f>
        <v>----</v>
      </c>
      <c r="AD1185" s="24" t="str">
        <f>_xlfn.XLOOKUP(D1185,[1]Cmg!$S$4:$S$89,[1]Cmg!$U$4:$U$89,"----",0,1)</f>
        <v>----</v>
      </c>
      <c r="AG1185" s="25">
        <f>IFERROR(SUMIFS('[1]BD Unidades'!$AH:$AH,'[1]BD Unidades'!$A:$A,'BD Centrales 2023'!$A1185),"-")</f>
        <v>0</v>
      </c>
      <c r="AH1185" s="25">
        <f>SUMIFS('[1]BD Unidades'!$AJ$3:$AJ$1424,'[1]BD Unidades'!$A$3:$A$1424,$A1185)</f>
        <v>0</v>
      </c>
      <c r="AI1185" s="25">
        <f>SUMIFS('[1]BD Unidades'!$AL$3:$AL$1424,'[1]BD Unidades'!$A$3:$A$1424,$A1185)</f>
        <v>0</v>
      </c>
      <c r="AJ1185" s="26" t="str">
        <f t="shared" si="73"/>
        <v>-</v>
      </c>
      <c r="AK1185" s="27">
        <f>IFERROR(SUMIFS('[1]BD Unidades'!$AO$3:$AO$1424,'[1]BD Unidades'!$A$3:$A$1424,$A1185),"-")</f>
        <v>0</v>
      </c>
      <c r="AL1185" s="27">
        <f>IFERROR(SUMIFS('[1]BD Unidades'!$AQ$3:$AQ$1424,'[1]BD Unidades'!$A$3:$A$1424,$A1185),"-")</f>
        <v>0</v>
      </c>
      <c r="AM1185" s="27">
        <f>IFERROR(SUMIFS('[1]BD Unidades'!$AS$3:$AS$1424,'[1]BD Unidades'!$A$3:$A$1424,$A1185),"-")</f>
        <v>0</v>
      </c>
      <c r="AN1185" s="27">
        <f>IFERROR(SUMIFS('[1]BD Unidades'!$AU$3:$AU$1424,'[1]BD Unidades'!$A$3:$A$1424,$A1185),"-")</f>
        <v>0</v>
      </c>
      <c r="AO1185" s="27"/>
      <c r="AP1185" s="27"/>
      <c r="AQ1185" s="25">
        <f>IFERROR(SUMIFS('[1]BD Unidades'!$AZ$3:$AZ$1424,'[1]BD Unidades'!$A$3:$A$1424,$A1185),"-")</f>
        <v>0</v>
      </c>
      <c r="AR1185" s="25">
        <f>IFERROR(SUMIFS('[1]BD Unidades'!$BA$3:$BA$1424,'[1]BD Unidades'!$A$3:$A$1424,$A1185),"-")</f>
        <v>0</v>
      </c>
      <c r="AS1185" s="28">
        <f>SUMIFS('[1]BD Unidades'!$BC$3:$BC$1424,'[1]BD Unidades'!$A$3:$A$1424,$A1185)</f>
        <v>0</v>
      </c>
      <c r="AT1185" s="28">
        <f>SUMIFS('[1]BD Unidades'!$BE$3:$BE$1424,'[1]BD Unidades'!$A$3:$A$1424,$A1185)</f>
        <v>0</v>
      </c>
      <c r="AU1185" s="29">
        <f t="shared" si="74"/>
        <v>0</v>
      </c>
      <c r="AV1185" s="30">
        <f t="shared" si="75"/>
        <v>3.0299999999999997E-2</v>
      </c>
      <c r="AW1185" s="25">
        <f>IFERROR(SUMIFS('[1]BD Unidades'!$BI$3:$BI$1424,'[1]BD Unidades'!$A$3:$A$1424,$A1185),"-")</f>
        <v>0</v>
      </c>
      <c r="AX1185" s="25">
        <f>IFERROR(SUMIFS('[1]BD Unidades'!$BJ$3:$BJ$1424,'[1]BD Unidades'!$A$3:$A$1424,$A1185),"-")</f>
        <v>0</v>
      </c>
    </row>
    <row r="1186" spans="1:50" ht="14.4" x14ac:dyDescent="0.3">
      <c r="A1186" s="7">
        <v>2257</v>
      </c>
      <c r="B1186" s="7" t="s">
        <v>5469</v>
      </c>
      <c r="D1186" s="8" t="s">
        <v>5470</v>
      </c>
      <c r="E1186" s="19" t="s">
        <v>5459</v>
      </c>
      <c r="F1186" s="19" t="s">
        <v>5459</v>
      </c>
      <c r="G1186" s="19" t="s">
        <v>5471</v>
      </c>
      <c r="H1186" s="19">
        <v>1</v>
      </c>
      <c r="I1186" s="19">
        <v>2024</v>
      </c>
      <c r="J1186" s="19" t="s">
        <v>45</v>
      </c>
      <c r="K1186" s="19" t="s">
        <v>5267</v>
      </c>
      <c r="L1186" s="19" t="s">
        <v>213</v>
      </c>
      <c r="M1186" s="19" t="s">
        <v>164</v>
      </c>
      <c r="N1186" s="19" t="s">
        <v>371</v>
      </c>
      <c r="O1186" s="19" t="s">
        <v>372</v>
      </c>
      <c r="P1186" s="19" t="s">
        <v>51</v>
      </c>
      <c r="Q1186" s="9" t="s">
        <v>5473</v>
      </c>
      <c r="R1186" s="20">
        <v>0.5</v>
      </c>
      <c r="S1186" s="20">
        <v>0</v>
      </c>
      <c r="T1186" s="20">
        <v>0.5</v>
      </c>
      <c r="U1186" s="20" t="s">
        <v>397</v>
      </c>
      <c r="V1186" s="21" t="str">
        <f>_xlfn.XLOOKUP(D1186,'[1]Gen. Real'!$A:$A,'[1]Gen. Real'!$C:$C,"-",0)</f>
        <v>-</v>
      </c>
      <c r="W1186" s="22"/>
      <c r="X1186" s="22" t="str">
        <f>_xlfn.XLOOKUP(D1186,[1]Vertimiento!$A:$A,[1]Vertimiento!$E:$E,"-",0)</f>
        <v>-</v>
      </c>
      <c r="Y1186" s="23" t="str">
        <f t="shared" si="72"/>
        <v>-</v>
      </c>
      <c r="Z1186" s="19" t="str">
        <f>_xlfn.XLOOKUP(D1186,[1]Cmg!$I$4:$I$85,[1]Cmg!$M$4:$M$85,"----",0,1)</f>
        <v>----</v>
      </c>
      <c r="AA1186" s="19" t="str">
        <f>_xlfn.XLOOKUP(D1186,[1]Cmg!$A$4:$A$89,[1]Cmg!$B$4:$B$89,"----",0,1)</f>
        <v>----</v>
      </c>
      <c r="AB1186" s="19" t="str">
        <f>_xlfn.XLOOKUP(D1186,[1]Cmg!$E$4:$E$89,[1]Cmg!$F$4:$F$89,"----",0,1)</f>
        <v>----</v>
      </c>
      <c r="AC1186" s="19" t="str">
        <f>_xlfn.XLOOKUP(D1186,[1]Cmg!$O$4:$O$89,[1]Cmg!$P$4:$P$89,"----",0,1)</f>
        <v>----</v>
      </c>
      <c r="AD1186" s="24" t="str">
        <f>_xlfn.XLOOKUP(D1186,[1]Cmg!$S$4:$S$89,[1]Cmg!$U$4:$U$89,"----",0,1)</f>
        <v>----</v>
      </c>
      <c r="AG1186" s="25">
        <f>IFERROR(SUMIFS('[1]BD Unidades'!$AH:$AH,'[1]BD Unidades'!$A:$A,'BD Centrales 2023'!$A1186),"-")</f>
        <v>0</v>
      </c>
      <c r="AH1186" s="25">
        <f>SUMIFS('[1]BD Unidades'!$AJ$3:$AJ$1424,'[1]BD Unidades'!$A$3:$A$1424,$A1186)</f>
        <v>0</v>
      </c>
      <c r="AI1186" s="25">
        <f>SUMIFS('[1]BD Unidades'!$AL$3:$AL$1424,'[1]BD Unidades'!$A$3:$A$1424,$A1186)</f>
        <v>0</v>
      </c>
      <c r="AJ1186" s="26" t="str">
        <f t="shared" si="73"/>
        <v>-</v>
      </c>
      <c r="AK1186" s="27">
        <f>IFERROR(SUMIFS('[1]BD Unidades'!$AO$3:$AO$1424,'[1]BD Unidades'!$A$3:$A$1424,$A1186),"-")</f>
        <v>0</v>
      </c>
      <c r="AL1186" s="27">
        <f>IFERROR(SUMIFS('[1]BD Unidades'!$AQ$3:$AQ$1424,'[1]BD Unidades'!$A$3:$A$1424,$A1186),"-")</f>
        <v>0</v>
      </c>
      <c r="AM1186" s="27">
        <f>IFERROR(SUMIFS('[1]BD Unidades'!$AS$3:$AS$1424,'[1]BD Unidades'!$A$3:$A$1424,$A1186),"-")</f>
        <v>0</v>
      </c>
      <c r="AN1186" s="27">
        <f>IFERROR(SUMIFS('[1]BD Unidades'!$AU$3:$AU$1424,'[1]BD Unidades'!$A$3:$A$1424,$A1186),"-")</f>
        <v>0</v>
      </c>
      <c r="AO1186" s="27"/>
      <c r="AP1186" s="27"/>
      <c r="AQ1186" s="25">
        <f>IFERROR(SUMIFS('[1]BD Unidades'!$AZ$3:$AZ$1424,'[1]BD Unidades'!$A$3:$A$1424,$A1186),"-")</f>
        <v>0</v>
      </c>
      <c r="AR1186" s="25">
        <f>IFERROR(SUMIFS('[1]BD Unidades'!$BA$3:$BA$1424,'[1]BD Unidades'!$A$3:$A$1424,$A1186),"-")</f>
        <v>0</v>
      </c>
      <c r="AS1186" s="28">
        <f>SUMIFS('[1]BD Unidades'!$BC$3:$BC$1424,'[1]BD Unidades'!$A$3:$A$1424,$A1186)</f>
        <v>0</v>
      </c>
      <c r="AT1186" s="28">
        <f>SUMIFS('[1]BD Unidades'!$BE$3:$BE$1424,'[1]BD Unidades'!$A$3:$A$1424,$A1186)</f>
        <v>0</v>
      </c>
      <c r="AU1186" s="29">
        <f t="shared" si="74"/>
        <v>0</v>
      </c>
      <c r="AV1186" s="30">
        <f t="shared" si="75"/>
        <v>0</v>
      </c>
      <c r="AW1186" s="25">
        <f>IFERROR(SUMIFS('[1]BD Unidades'!$BI$3:$BI$1424,'[1]BD Unidades'!$A$3:$A$1424,$A1186),"-")</f>
        <v>0</v>
      </c>
      <c r="AX1186" s="25">
        <f>IFERROR(SUMIFS('[1]BD Unidades'!$BJ$3:$BJ$1424,'[1]BD Unidades'!$A$3:$A$1424,$A1186),"-")</f>
        <v>0</v>
      </c>
    </row>
    <row r="1187" spans="1:50" ht="14.4" x14ac:dyDescent="0.3">
      <c r="A1187" s="7">
        <v>2258</v>
      </c>
      <c r="B1187" s="7" t="s">
        <v>6230</v>
      </c>
      <c r="D1187" s="8" t="s">
        <v>6231</v>
      </c>
      <c r="E1187" s="19" t="s">
        <v>6232</v>
      </c>
      <c r="F1187" s="19" t="s">
        <v>6232</v>
      </c>
      <c r="G1187" s="19" t="s">
        <v>325</v>
      </c>
      <c r="H1187" s="19" t="s">
        <v>325</v>
      </c>
      <c r="I1187" s="19">
        <v>2024</v>
      </c>
      <c r="J1187" s="19" t="s">
        <v>6233</v>
      </c>
      <c r="K1187" s="19" t="s">
        <v>6233</v>
      </c>
      <c r="L1187" s="19" t="s">
        <v>6233</v>
      </c>
      <c r="M1187" s="19" t="s">
        <v>6233</v>
      </c>
      <c r="N1187" s="19" t="s">
        <v>6233</v>
      </c>
      <c r="O1187" s="19" t="s">
        <v>6233</v>
      </c>
      <c r="P1187" s="19" t="s">
        <v>6233</v>
      </c>
      <c r="Q1187" s="9" t="s">
        <v>325</v>
      </c>
      <c r="R1187" s="20" t="s">
        <v>325</v>
      </c>
      <c r="S1187" s="20" t="s">
        <v>325</v>
      </c>
      <c r="T1187" s="20" t="s">
        <v>325</v>
      </c>
      <c r="U1187" s="20" t="s">
        <v>325</v>
      </c>
      <c r="V1187" s="21" t="str">
        <f>_xlfn.XLOOKUP(D1187,'[1]Gen. Real'!$A:$A,'[1]Gen. Real'!$C:$C,"-",0)</f>
        <v>-</v>
      </c>
      <c r="W1187" s="22"/>
      <c r="X1187" s="22" t="str">
        <f>_xlfn.XLOOKUP(D1187,[1]Vertimiento!$A:$A,[1]Vertimiento!$E:$E,"-",0)</f>
        <v>-</v>
      </c>
      <c r="Y1187" s="23" t="str">
        <f t="shared" si="72"/>
        <v>-</v>
      </c>
      <c r="Z1187" s="19" t="str">
        <f>_xlfn.XLOOKUP(D1187,[1]Cmg!$I$4:$I$85,[1]Cmg!$M$4:$M$85,"----",0,1)</f>
        <v>----</v>
      </c>
      <c r="AA1187" s="19" t="str">
        <f>_xlfn.XLOOKUP(D1187,[1]Cmg!$A$4:$A$89,[1]Cmg!$B$4:$B$89,"----",0,1)</f>
        <v>----</v>
      </c>
      <c r="AB1187" s="19" t="str">
        <f>_xlfn.XLOOKUP(D1187,[1]Cmg!$E$4:$E$89,[1]Cmg!$F$4:$F$89,"----",0,1)</f>
        <v>----</v>
      </c>
      <c r="AC1187" s="19" t="str">
        <f>_xlfn.XLOOKUP(D1187,[1]Cmg!$O$4:$O$89,[1]Cmg!$P$4:$P$89,"----",0,1)</f>
        <v>----</v>
      </c>
      <c r="AD1187" s="24" t="str">
        <f>_xlfn.XLOOKUP(D1187,[1]Cmg!$S$4:$S$89,[1]Cmg!$U$4:$U$89,"----",0,1)</f>
        <v>----</v>
      </c>
      <c r="AG1187" s="25">
        <f>IFERROR(SUMIFS('[1]BD Unidades'!$AH:$AH,'[1]BD Unidades'!$A:$A,'BD Centrales 2023'!$A1187),"-")</f>
        <v>0</v>
      </c>
      <c r="AH1187" s="25">
        <f>SUMIFS('[1]BD Unidades'!$AJ$3:$AJ$1424,'[1]BD Unidades'!$A$3:$A$1424,$A1187)</f>
        <v>0</v>
      </c>
      <c r="AI1187" s="25">
        <f>SUMIFS('[1]BD Unidades'!$AL$3:$AL$1424,'[1]BD Unidades'!$A$3:$A$1424,$A1187)</f>
        <v>0</v>
      </c>
      <c r="AJ1187" s="26" t="str">
        <f t="shared" si="73"/>
        <v>-</v>
      </c>
      <c r="AK1187" s="27">
        <f>IFERROR(SUMIFS('[1]BD Unidades'!$AO$3:$AO$1424,'[1]BD Unidades'!$A$3:$A$1424,$A1187),"-")</f>
        <v>0</v>
      </c>
      <c r="AL1187" s="27">
        <f>IFERROR(SUMIFS('[1]BD Unidades'!$AQ$3:$AQ$1424,'[1]BD Unidades'!$A$3:$A$1424,$A1187),"-")</f>
        <v>0</v>
      </c>
      <c r="AM1187" s="27">
        <f>IFERROR(SUMIFS('[1]BD Unidades'!$AS$3:$AS$1424,'[1]BD Unidades'!$A$3:$A$1424,$A1187),"-")</f>
        <v>0</v>
      </c>
      <c r="AN1187" s="27">
        <f>IFERROR(SUMIFS('[1]BD Unidades'!$AU$3:$AU$1424,'[1]BD Unidades'!$A$3:$A$1424,$A1187),"-")</f>
        <v>0</v>
      </c>
      <c r="AO1187" s="27"/>
      <c r="AP1187" s="27"/>
      <c r="AQ1187" s="25">
        <f>IFERROR(SUMIFS('[1]BD Unidades'!$AZ$3:$AZ$1424,'[1]BD Unidades'!$A$3:$A$1424,$A1187),"-")</f>
        <v>0</v>
      </c>
      <c r="AR1187" s="25">
        <f>IFERROR(SUMIFS('[1]BD Unidades'!$BA$3:$BA$1424,'[1]BD Unidades'!$A$3:$A$1424,$A1187),"-")</f>
        <v>0</v>
      </c>
      <c r="AS1187" s="28">
        <f>SUMIFS('[1]BD Unidades'!$BC$3:$BC$1424,'[1]BD Unidades'!$A$3:$A$1424,$A1187)</f>
        <v>0</v>
      </c>
      <c r="AT1187" s="28">
        <f>SUMIFS('[1]BD Unidades'!$BE$3:$BE$1424,'[1]BD Unidades'!$A$3:$A$1424,$A1187)</f>
        <v>0</v>
      </c>
      <c r="AU1187" s="29">
        <f t="shared" si="74"/>
        <v>0</v>
      </c>
      <c r="AV1187" s="30" t="str">
        <f t="shared" si="75"/>
        <v>-</v>
      </c>
      <c r="AW1187" s="25">
        <f>IFERROR(SUMIFS('[1]BD Unidades'!$BI$3:$BI$1424,'[1]BD Unidades'!$A$3:$A$1424,$A1187),"-")</f>
        <v>0</v>
      </c>
      <c r="AX1187" s="25">
        <f>IFERROR(SUMIFS('[1]BD Unidades'!$BJ$3:$BJ$1424,'[1]BD Unidades'!$A$3:$A$1424,$A1187),"-")</f>
        <v>0</v>
      </c>
    </row>
    <row r="1188" spans="1:50" ht="14.4" x14ac:dyDescent="0.3">
      <c r="A1188" s="19">
        <v>2260</v>
      </c>
      <c r="B1188" s="19" t="s">
        <v>5474</v>
      </c>
      <c r="D1188" s="19" t="s">
        <v>5475</v>
      </c>
      <c r="E1188" s="19" t="s">
        <v>5459</v>
      </c>
      <c r="F1188" s="19" t="s">
        <v>5459</v>
      </c>
      <c r="G1188" s="19" t="s">
        <v>5476</v>
      </c>
      <c r="H1188" s="19">
        <v>1</v>
      </c>
      <c r="I1188" s="19">
        <v>2024</v>
      </c>
      <c r="J1188" s="19" t="s">
        <v>45</v>
      </c>
      <c r="K1188" s="19" t="s">
        <v>5267</v>
      </c>
      <c r="L1188" s="19" t="s">
        <v>213</v>
      </c>
      <c r="M1188" s="19" t="s">
        <v>164</v>
      </c>
      <c r="N1188" s="19" t="s">
        <v>371</v>
      </c>
      <c r="O1188" s="19" t="s">
        <v>5467</v>
      </c>
      <c r="P1188" s="19" t="s">
        <v>51</v>
      </c>
      <c r="Q1188" s="19" t="s">
        <v>5477</v>
      </c>
      <c r="R1188" s="19">
        <v>0.5</v>
      </c>
      <c r="S1188" s="19">
        <v>0</v>
      </c>
      <c r="T1188" s="19">
        <v>0.5</v>
      </c>
      <c r="U1188" s="19" t="s">
        <v>397</v>
      </c>
      <c r="V1188" s="21" t="str">
        <f>_xlfn.XLOOKUP(D1188,'[1]Gen. Real'!$A:$A,'[1]Gen. Real'!$C:$C,"-",0)</f>
        <v>-</v>
      </c>
      <c r="W1188" s="22"/>
      <c r="X1188" s="22" t="str">
        <f>_xlfn.XLOOKUP(D1188,[1]Vertimiento!$A:$A,[1]Vertimiento!$E:$E,"-",0)</f>
        <v>-</v>
      </c>
      <c r="Y1188" s="23" t="str">
        <f t="shared" si="72"/>
        <v>-</v>
      </c>
      <c r="Z1188" s="19" t="str">
        <f>_xlfn.XLOOKUP(D1188,[1]Cmg!$I$4:$I$85,[1]Cmg!$M$4:$M$85,"----",0,1)</f>
        <v>----</v>
      </c>
      <c r="AA1188" s="19" t="str">
        <f>_xlfn.XLOOKUP(D1188,[1]Cmg!$A$4:$A$89,[1]Cmg!$B$4:$B$89,"----",0,1)</f>
        <v>----</v>
      </c>
      <c r="AB1188" s="19" t="str">
        <f>_xlfn.XLOOKUP(D1188,[1]Cmg!$E$4:$E$89,[1]Cmg!$F$4:$F$89,"----",0,1)</f>
        <v>----</v>
      </c>
      <c r="AC1188" s="19" t="str">
        <f>_xlfn.XLOOKUP(D1188,[1]Cmg!$O$4:$O$89,[1]Cmg!$P$4:$P$89,"----",0,1)</f>
        <v>----</v>
      </c>
      <c r="AD1188" s="24" t="str">
        <f>_xlfn.XLOOKUP(D1188,[1]Cmg!$S$4:$S$89,[1]Cmg!$U$4:$U$89,"----",0,1)</f>
        <v>----</v>
      </c>
      <c r="AG1188" s="25">
        <f>IFERROR(SUMIFS('[1]BD Unidades'!$AH:$AH,'[1]BD Unidades'!$A:$A,'BD Centrales 2023'!$A1188),"-")</f>
        <v>0</v>
      </c>
      <c r="AH1188" s="25">
        <f>SUMIFS('[1]BD Unidades'!$AJ$3:$AJ$1424,'[1]BD Unidades'!$A$3:$A$1424,$A1188)</f>
        <v>0</v>
      </c>
      <c r="AI1188" s="25">
        <f>SUMIFS('[1]BD Unidades'!$AL$3:$AL$1424,'[1]BD Unidades'!$A$3:$A$1424,$A1188)</f>
        <v>0</v>
      </c>
      <c r="AJ1188" s="26" t="str">
        <f t="shared" si="73"/>
        <v>-</v>
      </c>
      <c r="AK1188" s="27">
        <f>IFERROR(SUMIFS('[1]BD Unidades'!$AO$3:$AO$1424,'[1]BD Unidades'!$A$3:$A$1424,$A1188),"-")</f>
        <v>0</v>
      </c>
      <c r="AL1188" s="27">
        <f>IFERROR(SUMIFS('[1]BD Unidades'!$AQ$3:$AQ$1424,'[1]BD Unidades'!$A$3:$A$1424,$A1188),"-")</f>
        <v>0</v>
      </c>
      <c r="AM1188" s="27">
        <f>IFERROR(SUMIFS('[1]BD Unidades'!$AS$3:$AS$1424,'[1]BD Unidades'!$A$3:$A$1424,$A1188),"-")</f>
        <v>0</v>
      </c>
      <c r="AN1188" s="27">
        <f>IFERROR(SUMIFS('[1]BD Unidades'!$AU$3:$AU$1424,'[1]BD Unidades'!$A$3:$A$1424,$A1188),"-")</f>
        <v>0</v>
      </c>
      <c r="AO1188" s="27"/>
      <c r="AP1188" s="27"/>
      <c r="AQ1188" s="25">
        <f>IFERROR(SUMIFS('[1]BD Unidades'!$AZ$3:$AZ$1424,'[1]BD Unidades'!$A$3:$A$1424,$A1188),"-")</f>
        <v>0</v>
      </c>
      <c r="AR1188" s="25">
        <f>IFERROR(SUMIFS('[1]BD Unidades'!$BA$3:$BA$1424,'[1]BD Unidades'!$A$3:$A$1424,$A1188),"-")</f>
        <v>0</v>
      </c>
      <c r="AS1188" s="28">
        <f>SUMIFS('[1]BD Unidades'!$BC$3:$BC$1424,'[1]BD Unidades'!$A$3:$A$1424,$A1188)</f>
        <v>0</v>
      </c>
      <c r="AT1188" s="28">
        <f>SUMIFS('[1]BD Unidades'!$BE$3:$BE$1424,'[1]BD Unidades'!$A$3:$A$1424,$A1188)</f>
        <v>0</v>
      </c>
      <c r="AU1188" s="29">
        <f t="shared" si="74"/>
        <v>0</v>
      </c>
      <c r="AV1188" s="30">
        <f t="shared" si="75"/>
        <v>0</v>
      </c>
      <c r="AW1188" s="25">
        <f>IFERROR(SUMIFS('[1]BD Unidades'!$BI$3:$BI$1424,'[1]BD Unidades'!$A$3:$A$1424,$A1188),"-")</f>
        <v>0</v>
      </c>
      <c r="AX1188" s="25">
        <f>IFERROR(SUMIFS('[1]BD Unidades'!$BJ$3:$BJ$1424,'[1]BD Unidades'!$A$3:$A$1424,$A1188),"-")</f>
        <v>0</v>
      </c>
    </row>
    <row r="1189" spans="1:50" ht="14.4" x14ac:dyDescent="0.3">
      <c r="A1189" s="19">
        <v>2291</v>
      </c>
      <c r="B1189" s="19" t="s">
        <v>5440</v>
      </c>
      <c r="D1189" s="19" t="s">
        <v>5441</v>
      </c>
      <c r="E1189" s="19" t="s">
        <v>5442</v>
      </c>
      <c r="F1189" s="19" t="s">
        <v>5442</v>
      </c>
      <c r="G1189" s="19" t="s">
        <v>5443</v>
      </c>
      <c r="H1189" s="19">
        <v>5</v>
      </c>
      <c r="I1189" s="19">
        <v>2024</v>
      </c>
      <c r="J1189" s="19" t="s">
        <v>45</v>
      </c>
      <c r="K1189" s="19" t="s">
        <v>5267</v>
      </c>
      <c r="L1189" s="19" t="s">
        <v>213</v>
      </c>
      <c r="M1189" s="19" t="s">
        <v>164</v>
      </c>
      <c r="N1189" s="19" t="s">
        <v>2819</v>
      </c>
      <c r="O1189" s="19" t="s">
        <v>2917</v>
      </c>
      <c r="P1189" s="19" t="s">
        <v>51</v>
      </c>
      <c r="Q1189" s="19" t="s">
        <v>5444</v>
      </c>
      <c r="R1189" s="19">
        <v>3</v>
      </c>
      <c r="S1189" s="19">
        <v>0</v>
      </c>
      <c r="T1189" s="19">
        <v>3</v>
      </c>
      <c r="U1189" s="19" t="s">
        <v>397</v>
      </c>
      <c r="V1189" s="21" t="str">
        <f>_xlfn.XLOOKUP(D1189,'[1]Gen. Real'!$A:$A,'[1]Gen. Real'!$C:$C,"-",0)</f>
        <v>-</v>
      </c>
      <c r="W1189" s="22"/>
      <c r="X1189" s="22" t="str">
        <f>_xlfn.XLOOKUP(D1189,[1]Vertimiento!$A:$A,[1]Vertimiento!$E:$E,"-",0)</f>
        <v>-</v>
      </c>
      <c r="Y1189" s="23" t="str">
        <f t="shared" si="72"/>
        <v>-</v>
      </c>
      <c r="Z1189" s="19" t="str">
        <f>_xlfn.XLOOKUP(D1189,[1]Cmg!$I$4:$I$85,[1]Cmg!$M$4:$M$85,"----",0,1)</f>
        <v>----</v>
      </c>
      <c r="AA1189" s="19" t="str">
        <f>_xlfn.XLOOKUP(D1189,[1]Cmg!$A$4:$A$89,[1]Cmg!$B$4:$B$89,"----",0,1)</f>
        <v>----</v>
      </c>
      <c r="AB1189" s="19" t="str">
        <f>_xlfn.XLOOKUP(D1189,[1]Cmg!$E$4:$E$89,[1]Cmg!$F$4:$F$89,"----",0,1)</f>
        <v>----</v>
      </c>
      <c r="AC1189" s="19" t="str">
        <f>_xlfn.XLOOKUP(D1189,[1]Cmg!$O$4:$O$89,[1]Cmg!$P$4:$P$89,"----",0,1)</f>
        <v>----</v>
      </c>
      <c r="AD1189" s="24" t="str">
        <f>_xlfn.XLOOKUP(D1189,[1]Cmg!$S$4:$S$89,[1]Cmg!$U$4:$U$89,"----",0,1)</f>
        <v>----</v>
      </c>
      <c r="AG1189" s="25">
        <f>IFERROR(SUMIFS('[1]BD Unidades'!$AH:$AH,'[1]BD Unidades'!$A:$A,'BD Centrales 2023'!$A1189),"-")</f>
        <v>0</v>
      </c>
      <c r="AH1189" s="25">
        <f>SUMIFS('[1]BD Unidades'!$AJ$3:$AJ$1424,'[1]BD Unidades'!$A$3:$A$1424,$A1189)</f>
        <v>0</v>
      </c>
      <c r="AI1189" s="25">
        <f>SUMIFS('[1]BD Unidades'!$AL$3:$AL$1424,'[1]BD Unidades'!$A$3:$A$1424,$A1189)</f>
        <v>0</v>
      </c>
      <c r="AJ1189" s="26" t="str">
        <f t="shared" si="73"/>
        <v>-</v>
      </c>
      <c r="AK1189" s="27">
        <f>IFERROR(SUMIFS('[1]BD Unidades'!$AO$3:$AO$1424,'[1]BD Unidades'!$A$3:$A$1424,$A1189),"-")</f>
        <v>0</v>
      </c>
      <c r="AL1189" s="27">
        <f>IFERROR(SUMIFS('[1]BD Unidades'!$AQ$3:$AQ$1424,'[1]BD Unidades'!$A$3:$A$1424,$A1189),"-")</f>
        <v>0</v>
      </c>
      <c r="AM1189" s="27">
        <f>IFERROR(SUMIFS('[1]BD Unidades'!$AS$3:$AS$1424,'[1]BD Unidades'!$A$3:$A$1424,$A1189),"-")</f>
        <v>0</v>
      </c>
      <c r="AN1189" s="27">
        <f>IFERROR(SUMIFS('[1]BD Unidades'!$AU$3:$AU$1424,'[1]BD Unidades'!$A$3:$A$1424,$A1189),"-")</f>
        <v>0</v>
      </c>
      <c r="AO1189" s="27"/>
      <c r="AP1189" s="27"/>
      <c r="AQ1189" s="25">
        <f>IFERROR(SUMIFS('[1]BD Unidades'!$AZ$3:$AZ$1424,'[1]BD Unidades'!$A$3:$A$1424,$A1189),"-")</f>
        <v>0</v>
      </c>
      <c r="AR1189" s="25">
        <f>IFERROR(SUMIFS('[1]BD Unidades'!$BA$3:$BA$1424,'[1]BD Unidades'!$A$3:$A$1424,$A1189),"-")</f>
        <v>0</v>
      </c>
      <c r="AS1189" s="28">
        <f>SUMIFS('[1]BD Unidades'!$BC$3:$BC$1424,'[1]BD Unidades'!$A$3:$A$1424,$A1189)</f>
        <v>0</v>
      </c>
      <c r="AT1189" s="28">
        <f>SUMIFS('[1]BD Unidades'!$BE$3:$BE$1424,'[1]BD Unidades'!$A$3:$A$1424,$A1189)</f>
        <v>0</v>
      </c>
      <c r="AU1189" s="29">
        <f t="shared" si="74"/>
        <v>0</v>
      </c>
      <c r="AV1189" s="30">
        <f t="shared" si="75"/>
        <v>0</v>
      </c>
      <c r="AW1189" s="25">
        <f>IFERROR(SUMIFS('[1]BD Unidades'!$BI$3:$BI$1424,'[1]BD Unidades'!$A$3:$A$1424,$A1189),"-")</f>
        <v>0</v>
      </c>
      <c r="AX1189" s="25">
        <f>IFERROR(SUMIFS('[1]BD Unidades'!$BJ$3:$BJ$1424,'[1]BD Unidades'!$A$3:$A$1424,$A1189),"-")</f>
        <v>0</v>
      </c>
    </row>
    <row r="1190" spans="1:50" ht="14.4" x14ac:dyDescent="0.3">
      <c r="A1190" s="19">
        <v>2338</v>
      </c>
      <c r="B1190" s="19" t="s">
        <v>5964</v>
      </c>
      <c r="D1190" s="19" t="s">
        <v>5965</v>
      </c>
      <c r="E1190" s="19" t="s">
        <v>2970</v>
      </c>
      <c r="F1190" s="19" t="s">
        <v>2971</v>
      </c>
      <c r="G1190" s="19" t="s">
        <v>5966</v>
      </c>
      <c r="H1190" s="19">
        <v>3</v>
      </c>
      <c r="I1190" s="19">
        <v>2024</v>
      </c>
      <c r="J1190" s="19" t="s">
        <v>45</v>
      </c>
      <c r="K1190" s="19" t="s">
        <v>5267</v>
      </c>
      <c r="L1190" s="19" t="s">
        <v>47</v>
      </c>
      <c r="M1190" s="19" t="s">
        <v>82</v>
      </c>
      <c r="N1190" s="19" t="s">
        <v>83</v>
      </c>
      <c r="O1190" s="19" t="s">
        <v>84</v>
      </c>
      <c r="P1190" s="19" t="s">
        <v>51</v>
      </c>
      <c r="Q1190" s="19" t="s">
        <v>5968</v>
      </c>
      <c r="R1190" s="19">
        <v>2.472</v>
      </c>
      <c r="S1190" s="19">
        <v>10</v>
      </c>
      <c r="T1190" s="19">
        <v>2.2248000000000001</v>
      </c>
      <c r="U1190" s="19">
        <v>0.2472</v>
      </c>
      <c r="V1190" s="21" t="str">
        <f>_xlfn.XLOOKUP(D1190,'[1]Gen. Real'!$A:$A,'[1]Gen. Real'!$C:$C,"-",0)</f>
        <v>-</v>
      </c>
      <c r="W1190" s="22"/>
      <c r="X1190" s="22" t="str">
        <f>_xlfn.XLOOKUP(D1190,[1]Vertimiento!$A:$A,[1]Vertimiento!$E:$E,"-",0)</f>
        <v>-</v>
      </c>
      <c r="Y1190" s="23" t="str">
        <f t="shared" si="72"/>
        <v>-</v>
      </c>
      <c r="Z1190" s="19" t="str">
        <f>_xlfn.XLOOKUP(D1190,[1]Cmg!$I$4:$I$85,[1]Cmg!$M$4:$M$85,"----",0,1)</f>
        <v>----</v>
      </c>
      <c r="AA1190" s="19" t="str">
        <f>_xlfn.XLOOKUP(D1190,[1]Cmg!$A$4:$A$89,[1]Cmg!$B$4:$B$89,"----",0,1)</f>
        <v>----</v>
      </c>
      <c r="AB1190" s="19" t="str">
        <f>_xlfn.XLOOKUP(D1190,[1]Cmg!$E$4:$E$89,[1]Cmg!$F$4:$F$89,"----",0,1)</f>
        <v>----</v>
      </c>
      <c r="AC1190" s="19" t="str">
        <f>_xlfn.XLOOKUP(D1190,[1]Cmg!$O$4:$O$89,[1]Cmg!$P$4:$P$89,"----",0,1)</f>
        <v>----</v>
      </c>
      <c r="AD1190" s="24" t="str">
        <f>_xlfn.XLOOKUP(D1190,[1]Cmg!$S$4:$S$89,[1]Cmg!$U$4:$U$89,"----",0,1)</f>
        <v>----</v>
      </c>
      <c r="AG1190" s="25">
        <f>IFERROR(SUMIFS('[1]BD Unidades'!$AH:$AH,'[1]BD Unidades'!$A:$A,'BD Centrales 2023'!$A1190),"-")</f>
        <v>0</v>
      </c>
      <c r="AH1190" s="25">
        <f>SUMIFS('[1]BD Unidades'!$AJ$3:$AJ$1424,'[1]BD Unidades'!$A$3:$A$1424,$A1190)</f>
        <v>0</v>
      </c>
      <c r="AI1190" s="25">
        <f>SUMIFS('[1]BD Unidades'!$AL$3:$AL$1424,'[1]BD Unidades'!$A$3:$A$1424,$A1190)</f>
        <v>0</v>
      </c>
      <c r="AJ1190" s="26" t="str">
        <f t="shared" si="73"/>
        <v>-</v>
      </c>
      <c r="AK1190" s="27">
        <f>IFERROR(SUMIFS('[1]BD Unidades'!$AO$3:$AO$1424,'[1]BD Unidades'!$A$3:$A$1424,$A1190),"-")</f>
        <v>0</v>
      </c>
      <c r="AL1190" s="27">
        <f>IFERROR(SUMIFS('[1]BD Unidades'!$AQ$3:$AQ$1424,'[1]BD Unidades'!$A$3:$A$1424,$A1190),"-")</f>
        <v>0</v>
      </c>
      <c r="AM1190" s="27">
        <f>IFERROR(SUMIFS('[1]BD Unidades'!$AS$3:$AS$1424,'[1]BD Unidades'!$A$3:$A$1424,$A1190),"-")</f>
        <v>0</v>
      </c>
      <c r="AN1190" s="27">
        <f>IFERROR(SUMIFS('[1]BD Unidades'!$AU$3:$AU$1424,'[1]BD Unidades'!$A$3:$A$1424,$A1190),"-")</f>
        <v>0</v>
      </c>
      <c r="AO1190" s="27"/>
      <c r="AP1190" s="27"/>
      <c r="AQ1190" s="25">
        <f>IFERROR(SUMIFS('[1]BD Unidades'!$AZ$3:$AZ$1424,'[1]BD Unidades'!$A$3:$A$1424,$A1190),"-")</f>
        <v>0</v>
      </c>
      <c r="AR1190" s="25">
        <f>IFERROR(SUMIFS('[1]BD Unidades'!$BA$3:$BA$1424,'[1]BD Unidades'!$A$3:$A$1424,$A1190),"-")</f>
        <v>0</v>
      </c>
      <c r="AS1190" s="28">
        <f>SUMIFS('[1]BD Unidades'!$BC$3:$BC$1424,'[1]BD Unidades'!$A$3:$A$1424,$A1190)</f>
        <v>0</v>
      </c>
      <c r="AT1190" s="28">
        <f>SUMIFS('[1]BD Unidades'!$BE$3:$BE$1424,'[1]BD Unidades'!$A$3:$A$1424,$A1190)</f>
        <v>0</v>
      </c>
      <c r="AU1190" s="29">
        <f t="shared" si="74"/>
        <v>0</v>
      </c>
      <c r="AV1190" s="30">
        <f t="shared" si="75"/>
        <v>0.1</v>
      </c>
      <c r="AW1190" s="25">
        <f>IFERROR(SUMIFS('[1]BD Unidades'!$BI$3:$BI$1424,'[1]BD Unidades'!$A$3:$A$1424,$A1190),"-")</f>
        <v>0</v>
      </c>
      <c r="AX1190" s="25">
        <f>IFERROR(SUMIFS('[1]BD Unidades'!$BJ$3:$BJ$1424,'[1]BD Unidades'!$A$3:$A$1424,$A1190),"-")</f>
        <v>0</v>
      </c>
    </row>
    <row r="1191" spans="1:50" ht="14.4" x14ac:dyDescent="0.3">
      <c r="A1191" s="19">
        <v>2339</v>
      </c>
      <c r="B1191" s="19" t="s">
        <v>5657</v>
      </c>
      <c r="D1191" s="19" t="s">
        <v>5658</v>
      </c>
      <c r="E1191" s="19" t="s">
        <v>2970</v>
      </c>
      <c r="F1191" s="19" t="s">
        <v>2971</v>
      </c>
      <c r="G1191" s="19" t="s">
        <v>5659</v>
      </c>
      <c r="H1191" s="19">
        <v>3</v>
      </c>
      <c r="I1191" s="19">
        <v>2024</v>
      </c>
      <c r="J1191" s="19" t="s">
        <v>45</v>
      </c>
      <c r="K1191" s="19" t="s">
        <v>5267</v>
      </c>
      <c r="L1191" s="19" t="s">
        <v>47</v>
      </c>
      <c r="M1191" s="19" t="s">
        <v>82</v>
      </c>
      <c r="N1191" s="19" t="s">
        <v>83</v>
      </c>
      <c r="O1191" s="19" t="s">
        <v>84</v>
      </c>
      <c r="P1191" s="19" t="s">
        <v>51</v>
      </c>
      <c r="Q1191" s="19" t="s">
        <v>5661</v>
      </c>
      <c r="R1191" s="19">
        <v>2.9380000000000002</v>
      </c>
      <c r="S1191" s="19">
        <v>10</v>
      </c>
      <c r="T1191" s="19">
        <v>2.6432000000000002</v>
      </c>
      <c r="U1191" s="19">
        <v>0.26640000000000003</v>
      </c>
      <c r="V1191" s="21" t="str">
        <f>_xlfn.XLOOKUP(D1191,'[1]Gen. Real'!$A:$A,'[1]Gen. Real'!$C:$C,"-",0)</f>
        <v>-</v>
      </c>
      <c r="W1191" s="22"/>
      <c r="X1191" s="22" t="str">
        <f>_xlfn.XLOOKUP(D1191,[1]Vertimiento!$A:$A,[1]Vertimiento!$E:$E,"-",0)</f>
        <v>-</v>
      </c>
      <c r="Y1191" s="23" t="str">
        <f t="shared" si="72"/>
        <v>-</v>
      </c>
      <c r="Z1191" s="19" t="str">
        <f>_xlfn.XLOOKUP(D1191,[1]Cmg!$I$4:$I$85,[1]Cmg!$M$4:$M$85,"----",0,1)</f>
        <v>----</v>
      </c>
      <c r="AA1191" s="19" t="str">
        <f>_xlfn.XLOOKUP(D1191,[1]Cmg!$A$4:$A$89,[1]Cmg!$B$4:$B$89,"----",0,1)</f>
        <v>----</v>
      </c>
      <c r="AB1191" s="19" t="str">
        <f>_xlfn.XLOOKUP(D1191,[1]Cmg!$E$4:$E$89,[1]Cmg!$F$4:$F$89,"----",0,1)</f>
        <v>----</v>
      </c>
      <c r="AC1191" s="19" t="str">
        <f>_xlfn.XLOOKUP(D1191,[1]Cmg!$O$4:$O$89,[1]Cmg!$P$4:$P$89,"----",0,1)</f>
        <v>----</v>
      </c>
      <c r="AD1191" s="24" t="str">
        <f>_xlfn.XLOOKUP(D1191,[1]Cmg!$S$4:$S$89,[1]Cmg!$U$4:$U$89,"----",0,1)</f>
        <v>----</v>
      </c>
      <c r="AG1191" s="25">
        <f>IFERROR(SUMIFS('[1]BD Unidades'!$AH:$AH,'[1]BD Unidades'!$A:$A,'BD Centrales 2023'!$A1191),"-")</f>
        <v>0</v>
      </c>
      <c r="AH1191" s="25">
        <f>SUMIFS('[1]BD Unidades'!$AJ$3:$AJ$1424,'[1]BD Unidades'!$A$3:$A$1424,$A1191)</f>
        <v>0</v>
      </c>
      <c r="AI1191" s="25">
        <f>SUMIFS('[1]BD Unidades'!$AL$3:$AL$1424,'[1]BD Unidades'!$A$3:$A$1424,$A1191)</f>
        <v>0</v>
      </c>
      <c r="AJ1191" s="26" t="str">
        <f t="shared" si="73"/>
        <v>-</v>
      </c>
      <c r="AK1191" s="27">
        <f>IFERROR(SUMIFS('[1]BD Unidades'!$AO$3:$AO$1424,'[1]BD Unidades'!$A$3:$A$1424,$A1191),"-")</f>
        <v>0</v>
      </c>
      <c r="AL1191" s="27">
        <f>IFERROR(SUMIFS('[1]BD Unidades'!$AQ$3:$AQ$1424,'[1]BD Unidades'!$A$3:$A$1424,$A1191),"-")</f>
        <v>0</v>
      </c>
      <c r="AM1191" s="27">
        <f>IFERROR(SUMIFS('[1]BD Unidades'!$AS$3:$AS$1424,'[1]BD Unidades'!$A$3:$A$1424,$A1191),"-")</f>
        <v>0</v>
      </c>
      <c r="AN1191" s="27">
        <f>IFERROR(SUMIFS('[1]BD Unidades'!$AU$3:$AU$1424,'[1]BD Unidades'!$A$3:$A$1424,$A1191),"-")</f>
        <v>0</v>
      </c>
      <c r="AO1191" s="27"/>
      <c r="AP1191" s="27"/>
      <c r="AQ1191" s="25">
        <f>IFERROR(SUMIFS('[1]BD Unidades'!$AZ$3:$AZ$1424,'[1]BD Unidades'!$A$3:$A$1424,$A1191),"-")</f>
        <v>0</v>
      </c>
      <c r="AR1191" s="25">
        <f>IFERROR(SUMIFS('[1]BD Unidades'!$BA$3:$BA$1424,'[1]BD Unidades'!$A$3:$A$1424,$A1191),"-")</f>
        <v>0</v>
      </c>
      <c r="AS1191" s="28">
        <f>SUMIFS('[1]BD Unidades'!$BC$3:$BC$1424,'[1]BD Unidades'!$A$3:$A$1424,$A1191)</f>
        <v>0</v>
      </c>
      <c r="AT1191" s="28">
        <f>SUMIFS('[1]BD Unidades'!$BE$3:$BE$1424,'[1]BD Unidades'!$A$3:$A$1424,$A1191)</f>
        <v>0</v>
      </c>
      <c r="AU1191" s="29">
        <f t="shared" si="74"/>
        <v>0</v>
      </c>
      <c r="AV1191" s="30">
        <f t="shared" si="75"/>
        <v>0.1</v>
      </c>
      <c r="AW1191" s="25">
        <f>IFERROR(SUMIFS('[1]BD Unidades'!$BI$3:$BI$1424,'[1]BD Unidades'!$A$3:$A$1424,$A1191),"-")</f>
        <v>0</v>
      </c>
      <c r="AX1191" s="25">
        <f>IFERROR(SUMIFS('[1]BD Unidades'!$BJ$3:$BJ$1424,'[1]BD Unidades'!$A$3:$A$1424,$A1191),"-")</f>
        <v>0</v>
      </c>
    </row>
    <row r="1192" spans="1:50" ht="14.4" x14ac:dyDescent="0.3">
      <c r="A1192" s="19">
        <v>2373</v>
      </c>
      <c r="B1192" s="19" t="s">
        <v>5881</v>
      </c>
      <c r="D1192" s="19" t="s">
        <v>5882</v>
      </c>
      <c r="E1192" s="19" t="s">
        <v>5072</v>
      </c>
      <c r="F1192" s="19" t="s">
        <v>5513</v>
      </c>
      <c r="G1192" s="19" t="s">
        <v>5883</v>
      </c>
      <c r="H1192" s="19">
        <v>5</v>
      </c>
      <c r="I1192" s="19">
        <v>2024</v>
      </c>
      <c r="J1192" s="19" t="s">
        <v>45</v>
      </c>
      <c r="K1192" s="19" t="s">
        <v>5267</v>
      </c>
      <c r="L1192" s="19" t="s">
        <v>213</v>
      </c>
      <c r="M1192" s="19" t="s">
        <v>82</v>
      </c>
      <c r="N1192" s="19" t="s">
        <v>83</v>
      </c>
      <c r="O1192" s="19" t="s">
        <v>5885</v>
      </c>
      <c r="P1192" s="19" t="s">
        <v>51</v>
      </c>
      <c r="Q1192" s="19" t="s">
        <v>5886</v>
      </c>
      <c r="R1192" s="19">
        <v>3</v>
      </c>
      <c r="S1192" s="19">
        <v>0</v>
      </c>
      <c r="T1192" s="19">
        <v>3</v>
      </c>
      <c r="U1192" s="19" t="s">
        <v>397</v>
      </c>
      <c r="V1192" s="21" t="str">
        <f>_xlfn.XLOOKUP(D1192,'[1]Gen. Real'!$A:$A,'[1]Gen. Real'!$C:$C,"-",0)</f>
        <v>-</v>
      </c>
      <c r="W1192" s="22"/>
      <c r="X1192" s="22" t="str">
        <f>_xlfn.XLOOKUP(D1192,[1]Vertimiento!$A:$A,[1]Vertimiento!$E:$E,"-",0)</f>
        <v>-</v>
      </c>
      <c r="Y1192" s="23" t="str">
        <f t="shared" si="72"/>
        <v>-</v>
      </c>
      <c r="Z1192" s="19" t="str">
        <f>_xlfn.XLOOKUP(D1192,[1]Cmg!$I$4:$I$85,[1]Cmg!$M$4:$M$85,"----",0,1)</f>
        <v>----</v>
      </c>
      <c r="AA1192" s="19" t="str">
        <f>_xlfn.XLOOKUP(D1192,[1]Cmg!$A$4:$A$89,[1]Cmg!$B$4:$B$89,"----",0,1)</f>
        <v>----</v>
      </c>
      <c r="AB1192" s="19" t="str">
        <f>_xlfn.XLOOKUP(D1192,[1]Cmg!$E$4:$E$89,[1]Cmg!$F$4:$F$89,"----",0,1)</f>
        <v>----</v>
      </c>
      <c r="AC1192" s="19" t="str">
        <f>_xlfn.XLOOKUP(D1192,[1]Cmg!$O$4:$O$89,[1]Cmg!$P$4:$P$89,"----",0,1)</f>
        <v>----</v>
      </c>
      <c r="AD1192" s="24" t="str">
        <f>_xlfn.XLOOKUP(D1192,[1]Cmg!$S$4:$S$89,[1]Cmg!$U$4:$U$89,"----",0,1)</f>
        <v>----</v>
      </c>
      <c r="AG1192" s="25">
        <f>IFERROR(SUMIFS('[1]BD Unidades'!$AH:$AH,'[1]BD Unidades'!$A:$A,'BD Centrales 2023'!$A1192),"-")</f>
        <v>0</v>
      </c>
      <c r="AH1192" s="25">
        <f>SUMIFS('[1]BD Unidades'!$AJ$3:$AJ$1424,'[1]BD Unidades'!$A$3:$A$1424,$A1192)</f>
        <v>0</v>
      </c>
      <c r="AI1192" s="25">
        <f>SUMIFS('[1]BD Unidades'!$AL$3:$AL$1424,'[1]BD Unidades'!$A$3:$A$1424,$A1192)</f>
        <v>0</v>
      </c>
      <c r="AJ1192" s="26" t="str">
        <f t="shared" si="73"/>
        <v>-</v>
      </c>
      <c r="AK1192" s="27">
        <f>IFERROR(SUMIFS('[1]BD Unidades'!$AO$3:$AO$1424,'[1]BD Unidades'!$A$3:$A$1424,$A1192),"-")</f>
        <v>0</v>
      </c>
      <c r="AL1192" s="27">
        <f>IFERROR(SUMIFS('[1]BD Unidades'!$AQ$3:$AQ$1424,'[1]BD Unidades'!$A$3:$A$1424,$A1192),"-")</f>
        <v>0</v>
      </c>
      <c r="AM1192" s="27">
        <f>IFERROR(SUMIFS('[1]BD Unidades'!$AS$3:$AS$1424,'[1]BD Unidades'!$A$3:$A$1424,$A1192),"-")</f>
        <v>0</v>
      </c>
      <c r="AN1192" s="27">
        <f>IFERROR(SUMIFS('[1]BD Unidades'!$AU$3:$AU$1424,'[1]BD Unidades'!$A$3:$A$1424,$A1192),"-")</f>
        <v>0</v>
      </c>
      <c r="AO1192" s="27"/>
      <c r="AP1192" s="27"/>
      <c r="AQ1192" s="25">
        <f>IFERROR(SUMIFS('[1]BD Unidades'!$AZ$3:$AZ$1424,'[1]BD Unidades'!$A$3:$A$1424,$A1192),"-")</f>
        <v>0</v>
      </c>
      <c r="AR1192" s="25">
        <f>IFERROR(SUMIFS('[1]BD Unidades'!$BA$3:$BA$1424,'[1]BD Unidades'!$A$3:$A$1424,$A1192),"-")</f>
        <v>0</v>
      </c>
      <c r="AS1192" s="28">
        <f>SUMIFS('[1]BD Unidades'!$BC$3:$BC$1424,'[1]BD Unidades'!$A$3:$A$1424,$A1192)</f>
        <v>0</v>
      </c>
      <c r="AT1192" s="28">
        <f>SUMIFS('[1]BD Unidades'!$BE$3:$BE$1424,'[1]BD Unidades'!$A$3:$A$1424,$A1192)</f>
        <v>0</v>
      </c>
      <c r="AU1192" s="29">
        <f t="shared" si="74"/>
        <v>0</v>
      </c>
      <c r="AV1192" s="30">
        <f t="shared" si="75"/>
        <v>0</v>
      </c>
      <c r="AW1192" s="25">
        <f>IFERROR(SUMIFS('[1]BD Unidades'!$BI$3:$BI$1424,'[1]BD Unidades'!$A$3:$A$1424,$A1192),"-")</f>
        <v>0</v>
      </c>
      <c r="AX1192" s="25">
        <f>IFERROR(SUMIFS('[1]BD Unidades'!$BJ$3:$BJ$1424,'[1]BD Unidades'!$A$3:$A$1424,$A1192),"-")</f>
        <v>0</v>
      </c>
    </row>
    <row r="1193" spans="1:50" ht="14.4" x14ac:dyDescent="0.3">
      <c r="A1193" s="19">
        <v>2404</v>
      </c>
      <c r="B1193" s="19" t="s">
        <v>5887</v>
      </c>
      <c r="D1193" s="19" t="s">
        <v>5888</v>
      </c>
      <c r="E1193" s="19" t="s">
        <v>5072</v>
      </c>
      <c r="F1193" s="19" t="s">
        <v>5889</v>
      </c>
      <c r="G1193" s="19" t="s">
        <v>5890</v>
      </c>
      <c r="H1193" s="19">
        <v>9</v>
      </c>
      <c r="I1193" s="19">
        <v>2024</v>
      </c>
      <c r="J1193" s="19" t="s">
        <v>45</v>
      </c>
      <c r="K1193" s="19" t="s">
        <v>5267</v>
      </c>
      <c r="L1193" s="19" t="s">
        <v>213</v>
      </c>
      <c r="M1193" s="19" t="s">
        <v>82</v>
      </c>
      <c r="N1193" s="19" t="s">
        <v>197</v>
      </c>
      <c r="O1193" s="19" t="s">
        <v>197</v>
      </c>
      <c r="P1193" s="19" t="s">
        <v>51</v>
      </c>
      <c r="Q1193" s="19" t="s">
        <v>5891</v>
      </c>
      <c r="R1193" s="19">
        <v>9.01</v>
      </c>
      <c r="S1193" s="19">
        <v>0.11</v>
      </c>
      <c r="T1193" s="19">
        <v>9</v>
      </c>
      <c r="U1193" s="19" t="s">
        <v>397</v>
      </c>
      <c r="V1193" s="21" t="str">
        <f>_xlfn.XLOOKUP(D1193,'[1]Gen. Real'!$A:$A,'[1]Gen. Real'!$C:$C,"-",0)</f>
        <v>-</v>
      </c>
      <c r="W1193" s="22"/>
      <c r="X1193" s="22" t="str">
        <f>_xlfn.XLOOKUP(D1193,[1]Vertimiento!$A:$A,[1]Vertimiento!$E:$E,"-",0)</f>
        <v>-</v>
      </c>
      <c r="Y1193" s="23" t="str">
        <f t="shared" si="72"/>
        <v>-</v>
      </c>
      <c r="Z1193" s="19" t="str">
        <f>_xlfn.XLOOKUP(D1193,[1]Cmg!$I$4:$I$85,[1]Cmg!$M$4:$M$85,"----",0,1)</f>
        <v>----</v>
      </c>
      <c r="AA1193" s="19" t="str">
        <f>_xlfn.XLOOKUP(D1193,[1]Cmg!$A$4:$A$89,[1]Cmg!$B$4:$B$89,"----",0,1)</f>
        <v>----</v>
      </c>
      <c r="AB1193" s="19" t="str">
        <f>_xlfn.XLOOKUP(D1193,[1]Cmg!$E$4:$E$89,[1]Cmg!$F$4:$F$89,"----",0,1)</f>
        <v>----</v>
      </c>
      <c r="AC1193" s="19" t="str">
        <f>_xlfn.XLOOKUP(D1193,[1]Cmg!$O$4:$O$89,[1]Cmg!$P$4:$P$89,"----",0,1)</f>
        <v>----</v>
      </c>
      <c r="AD1193" s="24" t="str">
        <f>_xlfn.XLOOKUP(D1193,[1]Cmg!$S$4:$S$89,[1]Cmg!$U$4:$U$89,"----",0,1)</f>
        <v>----</v>
      </c>
      <c r="AG1193" s="25">
        <f>IFERROR(SUMIFS('[1]BD Unidades'!$AH:$AH,'[1]BD Unidades'!$A:$A,'BD Centrales 2023'!$A1193),"-")</f>
        <v>0</v>
      </c>
      <c r="AH1193" s="25">
        <f>SUMIFS('[1]BD Unidades'!$AJ$3:$AJ$1424,'[1]BD Unidades'!$A$3:$A$1424,$A1193)</f>
        <v>0</v>
      </c>
      <c r="AI1193" s="25">
        <f>SUMIFS('[1]BD Unidades'!$AL$3:$AL$1424,'[1]BD Unidades'!$A$3:$A$1424,$A1193)</f>
        <v>0</v>
      </c>
      <c r="AJ1193" s="26" t="str">
        <f t="shared" si="73"/>
        <v>-</v>
      </c>
      <c r="AK1193" s="27">
        <f>IFERROR(SUMIFS('[1]BD Unidades'!$AO$3:$AO$1424,'[1]BD Unidades'!$A$3:$A$1424,$A1193),"-")</f>
        <v>0</v>
      </c>
      <c r="AL1193" s="27">
        <f>IFERROR(SUMIFS('[1]BD Unidades'!$AQ$3:$AQ$1424,'[1]BD Unidades'!$A$3:$A$1424,$A1193),"-")</f>
        <v>0</v>
      </c>
      <c r="AM1193" s="27">
        <f>IFERROR(SUMIFS('[1]BD Unidades'!$AS$3:$AS$1424,'[1]BD Unidades'!$A$3:$A$1424,$A1193),"-")</f>
        <v>0</v>
      </c>
      <c r="AN1193" s="27">
        <f>IFERROR(SUMIFS('[1]BD Unidades'!$AU$3:$AU$1424,'[1]BD Unidades'!$A$3:$A$1424,$A1193),"-")</f>
        <v>0</v>
      </c>
      <c r="AO1193" s="27"/>
      <c r="AP1193" s="27"/>
      <c r="AQ1193" s="25">
        <f>IFERROR(SUMIFS('[1]BD Unidades'!$AZ$3:$AZ$1424,'[1]BD Unidades'!$A$3:$A$1424,$A1193),"-")</f>
        <v>0</v>
      </c>
      <c r="AR1193" s="25">
        <f>IFERROR(SUMIFS('[1]BD Unidades'!$BA$3:$BA$1424,'[1]BD Unidades'!$A$3:$A$1424,$A1193),"-")</f>
        <v>0</v>
      </c>
      <c r="AS1193" s="28">
        <f>SUMIFS('[1]BD Unidades'!$BC$3:$BC$1424,'[1]BD Unidades'!$A$3:$A$1424,$A1193)</f>
        <v>0</v>
      </c>
      <c r="AT1193" s="28">
        <f>SUMIFS('[1]BD Unidades'!$BE$3:$BE$1424,'[1]BD Unidades'!$A$3:$A$1424,$A1193)</f>
        <v>0</v>
      </c>
      <c r="AU1193" s="29">
        <f t="shared" si="74"/>
        <v>0</v>
      </c>
      <c r="AV1193" s="30">
        <f t="shared" si="75"/>
        <v>1.1000000000000001E-3</v>
      </c>
      <c r="AW1193" s="25">
        <f>IFERROR(SUMIFS('[1]BD Unidades'!$BI$3:$BI$1424,'[1]BD Unidades'!$A$3:$A$1424,$A1193),"-")</f>
        <v>0</v>
      </c>
      <c r="AX1193" s="25">
        <f>IFERROR(SUMIFS('[1]BD Unidades'!$BJ$3:$BJ$1424,'[1]BD Unidades'!$A$3:$A$1424,$A1193),"-")</f>
        <v>0</v>
      </c>
    </row>
    <row r="1194" spans="1:50" ht="14.4" x14ac:dyDescent="0.3">
      <c r="A1194" s="19">
        <v>2437</v>
      </c>
      <c r="B1194" s="19" t="s">
        <v>5892</v>
      </c>
      <c r="D1194" s="19" t="s">
        <v>5893</v>
      </c>
      <c r="E1194" s="19" t="s">
        <v>5072</v>
      </c>
      <c r="F1194" s="19" t="s">
        <v>5848</v>
      </c>
      <c r="G1194" s="19" t="s">
        <v>5894</v>
      </c>
      <c r="H1194" s="19" t="s">
        <v>397</v>
      </c>
      <c r="I1194" s="19">
        <v>2024</v>
      </c>
      <c r="J1194" s="19" t="s">
        <v>45</v>
      </c>
      <c r="K1194" s="19" t="s">
        <v>5267</v>
      </c>
      <c r="L1194" s="19" t="s">
        <v>213</v>
      </c>
      <c r="M1194" s="19" t="s">
        <v>331</v>
      </c>
      <c r="N1194" s="19" t="s">
        <v>83</v>
      </c>
      <c r="O1194" s="19" t="s">
        <v>4714</v>
      </c>
      <c r="P1194" s="19" t="s">
        <v>51</v>
      </c>
      <c r="Q1194" s="19" t="s">
        <v>5895</v>
      </c>
      <c r="R1194" s="19">
        <v>9</v>
      </c>
      <c r="S1194" s="19">
        <v>0</v>
      </c>
      <c r="T1194" s="19">
        <v>9</v>
      </c>
      <c r="U1194" s="19" t="s">
        <v>397</v>
      </c>
      <c r="V1194" s="21" t="str">
        <f>_xlfn.XLOOKUP(D1194,'[1]Gen. Real'!$A:$A,'[1]Gen. Real'!$C:$C,"-",0)</f>
        <v>-</v>
      </c>
      <c r="W1194" s="22"/>
      <c r="X1194" s="22" t="str">
        <f>_xlfn.XLOOKUP(D1194,[1]Vertimiento!$A:$A,[1]Vertimiento!$E:$E,"-",0)</f>
        <v>-</v>
      </c>
      <c r="Y1194" s="23" t="str">
        <f t="shared" si="72"/>
        <v>-</v>
      </c>
      <c r="Z1194" s="19" t="str">
        <f>_xlfn.XLOOKUP(D1194,[1]Cmg!$I$4:$I$85,[1]Cmg!$M$4:$M$85,"----",0,1)</f>
        <v>----</v>
      </c>
      <c r="AA1194" s="19" t="str">
        <f>_xlfn.XLOOKUP(D1194,[1]Cmg!$A$4:$A$89,[1]Cmg!$B$4:$B$89,"----",0,1)</f>
        <v>----</v>
      </c>
      <c r="AB1194" s="19" t="str">
        <f>_xlfn.XLOOKUP(D1194,[1]Cmg!$E$4:$E$89,[1]Cmg!$F$4:$F$89,"----",0,1)</f>
        <v>----</v>
      </c>
      <c r="AC1194" s="19" t="str">
        <f>_xlfn.XLOOKUP(D1194,[1]Cmg!$O$4:$O$89,[1]Cmg!$P$4:$P$89,"----",0,1)</f>
        <v>----</v>
      </c>
      <c r="AD1194" s="24" t="str">
        <f>_xlfn.XLOOKUP(D1194,[1]Cmg!$S$4:$S$89,[1]Cmg!$U$4:$U$89,"----",0,1)</f>
        <v>----</v>
      </c>
      <c r="AG1194" s="25">
        <f>IFERROR(SUMIFS('[1]BD Unidades'!$AH:$AH,'[1]BD Unidades'!$A:$A,'BD Centrales 2023'!$A1194),"-")</f>
        <v>0</v>
      </c>
      <c r="AH1194" s="25">
        <f>SUMIFS('[1]BD Unidades'!$AJ$3:$AJ$1424,'[1]BD Unidades'!$A$3:$A$1424,$A1194)</f>
        <v>0</v>
      </c>
      <c r="AI1194" s="25">
        <f>SUMIFS('[1]BD Unidades'!$AL$3:$AL$1424,'[1]BD Unidades'!$A$3:$A$1424,$A1194)</f>
        <v>0</v>
      </c>
      <c r="AJ1194" s="26" t="str">
        <f t="shared" si="73"/>
        <v>-</v>
      </c>
      <c r="AK1194" s="27">
        <f>IFERROR(SUMIFS('[1]BD Unidades'!$AO$3:$AO$1424,'[1]BD Unidades'!$A$3:$A$1424,$A1194),"-")</f>
        <v>0</v>
      </c>
      <c r="AL1194" s="27">
        <f>IFERROR(SUMIFS('[1]BD Unidades'!$AQ$3:$AQ$1424,'[1]BD Unidades'!$A$3:$A$1424,$A1194),"-")</f>
        <v>0</v>
      </c>
      <c r="AM1194" s="27">
        <f>IFERROR(SUMIFS('[1]BD Unidades'!$AS$3:$AS$1424,'[1]BD Unidades'!$A$3:$A$1424,$A1194),"-")</f>
        <v>0</v>
      </c>
      <c r="AN1194" s="27">
        <f>IFERROR(SUMIFS('[1]BD Unidades'!$AU$3:$AU$1424,'[1]BD Unidades'!$A$3:$A$1424,$A1194),"-")</f>
        <v>0</v>
      </c>
      <c r="AO1194" s="27"/>
      <c r="AP1194" s="27"/>
      <c r="AQ1194" s="25">
        <f>IFERROR(SUMIFS('[1]BD Unidades'!$AZ$3:$AZ$1424,'[1]BD Unidades'!$A$3:$A$1424,$A1194),"-")</f>
        <v>0</v>
      </c>
      <c r="AR1194" s="25">
        <f>IFERROR(SUMIFS('[1]BD Unidades'!$BA$3:$BA$1424,'[1]BD Unidades'!$A$3:$A$1424,$A1194),"-")</f>
        <v>0</v>
      </c>
      <c r="AS1194" s="28">
        <f>SUMIFS('[1]BD Unidades'!$BC$3:$BC$1424,'[1]BD Unidades'!$A$3:$A$1424,$A1194)</f>
        <v>0</v>
      </c>
      <c r="AT1194" s="28">
        <f>SUMIFS('[1]BD Unidades'!$BE$3:$BE$1424,'[1]BD Unidades'!$A$3:$A$1424,$A1194)</f>
        <v>0</v>
      </c>
      <c r="AU1194" s="29">
        <f t="shared" si="74"/>
        <v>0</v>
      </c>
      <c r="AV1194" s="30">
        <f t="shared" si="75"/>
        <v>0</v>
      </c>
      <c r="AW1194" s="25">
        <f>IFERROR(SUMIFS('[1]BD Unidades'!$BI$3:$BI$1424,'[1]BD Unidades'!$A$3:$A$1424,$A1194),"-")</f>
        <v>0</v>
      </c>
      <c r="AX1194" s="25">
        <f>IFERROR(SUMIFS('[1]BD Unidades'!$BJ$3:$BJ$1424,'[1]BD Unidades'!$A$3:$A$1424,$A1194),"-")</f>
        <v>0</v>
      </c>
    </row>
  </sheetData>
  <autoFilter ref="A1:AY1187" xr:uid="{FC35FC47-CCA5-470D-87C9-D08DA9003E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 Centrales 2025</vt:lpstr>
      <vt:lpstr>BD Centrales 2024</vt:lpstr>
      <vt:lpstr>BD Centrales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Levy</dc:creator>
  <cp:lastModifiedBy>Bryan Levy</cp:lastModifiedBy>
  <dcterms:created xsi:type="dcterms:W3CDTF">2015-06-05T18:17:20Z</dcterms:created>
  <dcterms:modified xsi:type="dcterms:W3CDTF">2026-06-30T16:18:12Z</dcterms:modified>
</cp:coreProperties>
</file>